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tup" sheetId="2" state="visible" r:id="rId2"/>
    <sheet name="Checklist" sheetId="3" state="visible" r:id="rId3"/>
    <sheet name="TB_Monthly" sheetId="4" state="visible" r:id="rId4"/>
    <sheet name="VAT_Returns" sheetId="5" state="visible" r:id="rId5"/>
    <sheet name="Sales_Register" sheetId="6" state="visible" r:id="rId6"/>
    <sheet name="Purchase_Register" sheetId="7" state="visible" r:id="rId7"/>
    <sheet name="ZATCA_Payments" sheetId="8" state="visible" r:id="rId8"/>
    <sheet name="Recon_Sales" sheetId="9" state="visible" r:id="rId9"/>
    <sheet name="Recon_OutputVAT" sheetId="10" state="visible" r:id="rId10"/>
    <sheet name="Recon_InputVAT" sheetId="11" state="visible" r:id="rId11"/>
    <sheet name="Recon_VAT_Account" sheetId="12" state="visible" r:id="rId12"/>
    <sheet name="Inspection_Guide" sheetId="13" state="visible" r:id="rId13"/>
    <sheet name="Lists" sheetId="14" state="visible" r:id="rId14"/>
  </sheets>
  <definedNames>
    <definedName name="_xlnm._FilterDatabase" localSheetId="3" hidden="1">'TB_Monthly'!$A$5:$S$505</definedName>
    <definedName name="_xlnm._FilterDatabase" localSheetId="5" hidden="1">'Sales_Register'!$A$5:$R$5005</definedName>
    <definedName name="_xlnm._FilterDatabase" localSheetId="6" hidden="1">'Purchase_Register'!$A$5:$U$5005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0.0%"/>
    <numFmt numFmtId="167" formatCode="#,##0.00;(#,##0.00);&quot;-&quot;"/>
    <numFmt numFmtId="168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B5E4B"/>
      <sz val="15"/>
    </font>
    <font>
      <name val="Arial"/>
      <i val="1"/>
      <color rgb="00555555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1B5E4B"/>
      <sz val="11"/>
    </font>
    <font>
      <name val="Arial"/>
      <color rgb="00008000"/>
      <sz val="10"/>
    </font>
    <font>
      <name val="Arial"/>
      <b val="1"/>
      <color rgb="00C00000"/>
      <sz val="11"/>
    </font>
  </fonts>
  <fills count="9">
    <fill>
      <patternFill/>
    </fill>
    <fill>
      <patternFill patternType="gray125"/>
    </fill>
    <fill>
      <patternFill patternType="solid">
        <fgColor rgb="001B5E4B"/>
      </patternFill>
    </fill>
    <fill>
      <patternFill patternType="solid">
        <fgColor rgb="00FFFFCC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595959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7" fillId="8" borderId="0" pivotButton="0" quotePrefix="0" xfId="0"/>
    <xf numFmtId="0" fontId="0" fillId="8" borderId="0" pivotButton="0" quotePrefix="0" xfId="0"/>
    <xf numFmtId="0" fontId="2" fillId="0" borderId="1" pivotButton="0" quotePrefix="0" xfId="0"/>
    <xf numFmtId="167" fontId="8" fillId="4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vertical="top" wrapText="1"/>
    </xf>
    <xf numFmtId="168" fontId="8" fillId="4" borderId="1" pivotButton="0" quotePrefix="0" xfId="0"/>
    <xf numFmtId="166" fontId="8" fillId="4" borderId="1" pivotButton="0" quotePrefix="0" xfId="0"/>
    <xf numFmtId="167" fontId="9" fillId="4" borderId="1" pivotButton="0" quotePrefix="0" xfId="0"/>
    <xf numFmtId="0" fontId="4" fillId="0" borderId="0" applyAlignment="1" pivotButton="0" quotePrefix="0" xfId="0">
      <alignment vertical="top" wrapText="1"/>
    </xf>
    <xf numFmtId="0" fontId="6" fillId="3" borderId="1" pivotButton="0" quotePrefix="0" xfId="0"/>
    <xf numFmtId="0" fontId="4" fillId="0" borderId="1" pivotButton="0" quotePrefix="0" xfId="0"/>
    <xf numFmtId="49" fontId="6" fillId="3" borderId="1" pivotButton="0" quotePrefix="0" xfId="0"/>
    <xf numFmtId="165" fontId="6" fillId="3" borderId="1" pivotButton="0" quotePrefix="0" xfId="0"/>
    <xf numFmtId="166" fontId="6" fillId="3" borderId="1" pivotButton="0" quotePrefix="0" xfId="0"/>
    <xf numFmtId="167" fontId="6" fillId="3" borderId="1" pivotButton="0" quotePrefix="0" xfId="0"/>
    <xf numFmtId="168" fontId="2" fillId="4" borderId="1" pivotButton="0" quotePrefix="0" xfId="0"/>
    <xf numFmtId="0" fontId="7" fillId="0" borderId="0" pivotButton="0" quotePrefix="0" xfId="0"/>
    <xf numFmtId="168" fontId="2" fillId="0" borderId="1" applyAlignment="1" pivotButton="0" quotePrefix="0" xfId="0">
      <alignment horizontal="center" vertical="center" wrapText="1"/>
    </xf>
    <xf numFmtId="0" fontId="2" fillId="4" borderId="1" pivotButton="0" quotePrefix="0" xfId="0"/>
    <xf numFmtId="165" fontId="2" fillId="4" borderId="1" pivotButton="0" quotePrefix="0" xfId="0"/>
    <xf numFmtId="0" fontId="5" fillId="0" borderId="0" applyAlignment="1" pivotButton="0" quotePrefix="0" xfId="0">
      <alignment horizontal="right"/>
    </xf>
    <xf numFmtId="166" fontId="5" fillId="5" borderId="1" pivotButton="0" quotePrefix="0" xfId="0"/>
    <xf numFmtId="0" fontId="2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0" fontId="8" fillId="0" borderId="1" pivotButton="0" quotePrefix="0" xfId="0"/>
    <xf numFmtId="167" fontId="5" fillId="5" borderId="1" pivotButton="0" quotePrefix="0" xfId="0"/>
    <xf numFmtId="0" fontId="4" fillId="0" borderId="0" applyAlignment="1" pivotButton="0" quotePrefix="0" xfId="0">
      <alignment horizontal="right"/>
    </xf>
    <xf numFmtId="17" fontId="8" fillId="4" borderId="1" applyAlignment="1" pivotButton="0" quotePrefix="0" xfId="0">
      <alignment horizontal="center" vertical="center" wrapText="1"/>
    </xf>
    <xf numFmtId="167" fontId="2" fillId="4" borderId="1" pivotButton="0" quotePrefix="0" xfId="0"/>
    <xf numFmtId="0" fontId="1" fillId="2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0" borderId="2" pivotButton="0" quotePrefix="0" xfId="0"/>
    <xf numFmtId="168" fontId="8" fillId="0" borderId="1" applyAlignment="1" pivotButton="0" quotePrefix="0" xfId="0">
      <alignment horizontal="center" vertical="center" wrapText="1"/>
    </xf>
    <xf numFmtId="165" fontId="8" fillId="0" borderId="1" pivotButton="0" quotePrefix="0" xfId="0"/>
    <xf numFmtId="0" fontId="0" fillId="5" borderId="0" pivotButton="0" quotePrefix="0" xfId="0"/>
    <xf numFmtId="0" fontId="5" fillId="5" borderId="1" pivotButton="0" quotePrefix="0" xfId="0"/>
    <xf numFmtId="0" fontId="5" fillId="0" borderId="0" pivotButton="0" quotePrefix="0" xfId="0"/>
    <xf numFmtId="168" fontId="5" fillId="5" borderId="1" pivotButton="0" quotePrefix="0" xfId="0"/>
    <xf numFmtId="168" fontId="6" fillId="3" borderId="1" pivotButton="0" quotePrefix="0" xfId="0"/>
    <xf numFmtId="0" fontId="8" fillId="4" borderId="1" pivotButton="0" quotePrefix="0" xfId="0"/>
    <xf numFmtId="165" fontId="8" fillId="4" borderId="1" pivotButton="0" quotePrefix="0" xfId="0"/>
    <xf numFmtId="167" fontId="8" fillId="0" borderId="1" pivotButton="0" quotePrefix="0" xfId="0"/>
    <xf numFmtId="167" fontId="2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167" fontId="5" fillId="4" borderId="1" pivotButton="0" quotePrefix="0" xfId="0"/>
    <xf numFmtId="167" fontId="5" fillId="0" borderId="1" pivotButton="0" quotePrefix="0" xfId="0"/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dxfs count="4">
    <dxf>
      <font>
        <name val="Arial"/>
        <b val="1"/>
        <color rgb="009C0006"/>
      </font>
      <fill>
        <patternFill patternType="solid">
          <fgColor rgb="00F8CBAD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VAT Pack</author>
  </authors>
  <commentList>
    <comment ref="E18" authorId="0" shapeId="0">
      <text>
        <t>VAT returns and payment are due by the last day of the month following the end of the tax period.</t>
      </text>
    </comment>
  </commentList>
</comments>
</file>

<file path=xl/comments/comment2.xml><?xml version="1.0" encoding="utf-8"?>
<comments xmlns="http://schemas.openxmlformats.org/spreadsheetml/2006/main">
  <authors>
    <author>VAT Pack</author>
  </authors>
  <commentList>
    <comment ref="AN4" authorId="0" shapeId="0">
      <text>
        <t>On the ZATCA return, VAT on reverse-charge imports (Box 9) is added to BOTH output VAT and input VAT, so it nets to zero for fully taxable businesses. Confirm against your filed return.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1B5E4B"/>
    <outlinePr summaryBelow="1" summaryRight="1"/>
    <pageSetUpPr/>
  </sheetPr>
  <dimension ref="A1:D35"/>
  <sheetViews>
    <sheetView showGridLines="0" zoomScale="90"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34" customWidth="1" min="3" max="3"/>
    <col width="62" customWidth="1" min="4" max="4"/>
  </cols>
  <sheetData>
    <row r="1">
      <c r="A1" s="1" t="inlineStr">
        <is>
          <t>ZATCA VAT Inspection Pack – Dashboard</t>
        </is>
      </c>
    </row>
    <row r="2">
      <c r="A2" s="2">
        <f>"Company: "&amp;Setup!B4&amp;"   |   VAT No: "&amp;Setup!B5&amp;"   |   Period: "&amp;TEXT(Setup!C19,"dd-mmm-yyyy")&amp;" to "&amp;TEXT(MAX(Setup!D19:D30),"dd-mmm-yyyy")&amp;"   |   Filing: "&amp;Setup!B8</f>
        <v/>
      </c>
    </row>
    <row r="3" ht="30" customHeight="1">
      <c r="A3" s="3" t="inlineStr">
        <is>
          <t>Indicator</t>
        </is>
      </c>
      <c r="B3" s="3" t="inlineStr">
        <is>
          <t>Value (SAR)</t>
        </is>
      </c>
      <c r="C3" s="3" t="inlineStr">
        <is>
          <t>Status</t>
        </is>
      </c>
      <c r="D3" s="3" t="inlineStr">
        <is>
          <t>What it means</t>
        </is>
      </c>
    </row>
    <row r="4">
      <c r="A4" s="4" t="inlineStr">
        <is>
          <t>1. Sales &amp; Revenue</t>
        </is>
      </c>
      <c r="B4" s="5" t="n"/>
      <c r="C4" s="5" t="n"/>
      <c r="D4" s="5" t="n"/>
    </row>
    <row r="5">
      <c r="A5" s="6" t="inlineStr">
        <is>
          <t>Total sales per VAT returns (Box 6)</t>
        </is>
      </c>
      <c r="B5" s="7">
        <f>Recon_Sales!E88</f>
        <v/>
      </c>
      <c r="C5" s="8" t="inlineStr"/>
      <c r="D5" s="9" t="inlineStr"/>
    </row>
    <row r="6">
      <c r="A6" s="6" t="inlineStr">
        <is>
          <t>Revenue subject to VAT per Trial Balance</t>
        </is>
      </c>
      <c r="B6" s="7">
        <f>Recon_Sales!E87</f>
        <v/>
      </c>
      <c r="C6" s="8" t="inlineStr"/>
      <c r="D6" s="9" t="inlineStr"/>
    </row>
    <row r="7">
      <c r="A7" s="6" t="inlineStr">
        <is>
          <t>Unexplained revenue difference</t>
        </is>
      </c>
      <c r="B7" s="7">
        <f>Recon_Sales!E96</f>
        <v/>
      </c>
      <c r="C7" s="8">
        <f>IF(ABS(B7)&lt;=Setup!$B$10,"✓ Reconciled","✗ Explain")</f>
        <v/>
      </c>
      <c r="D7" s="9" t="inlineStr">
        <is>
          <t>ZATCA treats unexplained excess revenue as undeclared taxable sales</t>
        </is>
      </c>
    </row>
    <row r="8">
      <c r="A8" s="6" t="inlineStr">
        <is>
          <t>Sales periods/boxes not matched</t>
        </is>
      </c>
      <c r="B8" s="10">
        <f>COUNTIF(Recon_Sales!H6:H17,"✗*")+COUNTIF(Recon_Sales!H22:H33,"✗*")+COUNTIF(Recon_Sales!H38:H49,"✗*")+COUNTIF(Recon_Sales!H54:H65,"✗*")+COUNTIF(Recon_Sales!H70:H81,"✗*")</f>
        <v/>
      </c>
      <c r="C8" s="8">
        <f>IF(B8=0,"✓ None","✗ Review Recon_Sales")</f>
        <v/>
      </c>
      <c r="D8" s="9" t="inlineStr"/>
    </row>
    <row r="9">
      <c r="A9" s="4" t="inlineStr">
        <is>
          <t>2. Output VAT</t>
        </is>
      </c>
      <c r="B9" s="5" t="n"/>
      <c r="C9" s="5" t="n"/>
      <c r="D9" s="5" t="n"/>
    </row>
    <row r="10">
      <c r="A10" s="6" t="inlineStr">
        <is>
          <t>Output VAT per returns</t>
        </is>
      </c>
      <c r="B10" s="7">
        <f>Recon_OutputVAT!C17</f>
        <v/>
      </c>
      <c r="C10" s="8" t="inlineStr"/>
      <c r="D10" s="9" t="inlineStr"/>
    </row>
    <row r="11">
      <c r="A11" s="6" t="inlineStr">
        <is>
          <t>Output VAT per GL</t>
        </is>
      </c>
      <c r="B11" s="7">
        <f>Recon_OutputVAT!H17</f>
        <v/>
      </c>
      <c r="C11" s="8" t="inlineStr"/>
      <c r="D11" s="9" t="inlineStr"/>
    </row>
    <row r="12">
      <c r="A12" s="6" t="inlineStr">
        <is>
          <t>Potential under-declared output VAT</t>
        </is>
      </c>
      <c r="B12" s="7">
        <f>Recon_OutputVAT!M17</f>
        <v/>
      </c>
      <c r="C12" s="8">
        <f>IF(B12&lt;=Setup!$B$10,"✓ None","✗ Exposure")</f>
        <v/>
      </c>
      <c r="D12" s="9" t="inlineStr">
        <is>
          <t>Higher of register or GL above the return, per period</t>
        </is>
      </c>
    </row>
    <row r="13">
      <c r="A13" s="4" t="inlineStr">
        <is>
          <t>3. Input VAT</t>
        </is>
      </c>
      <c r="B13" s="5" t="n"/>
      <c r="C13" s="5" t="n"/>
      <c r="D13" s="5" t="n"/>
    </row>
    <row r="14">
      <c r="A14" s="6" t="inlineStr">
        <is>
          <t>Input VAT claimed per returns</t>
        </is>
      </c>
      <c r="B14" s="7">
        <f>Recon_InputVAT!C17</f>
        <v/>
      </c>
      <c r="C14" s="8" t="inlineStr"/>
      <c r="D14" s="9" t="inlineStr"/>
    </row>
    <row r="15">
      <c r="A15" s="6" t="inlineStr">
        <is>
          <t>Defensible input VAT per register</t>
        </is>
      </c>
      <c r="B15" s="7">
        <f>Recon_InputVAT!E17</f>
        <v/>
      </c>
      <c r="C15" s="8" t="inlineStr"/>
      <c r="D15" s="9" t="inlineStr"/>
    </row>
    <row r="16">
      <c r="A16" s="6" t="inlineStr">
        <is>
          <t>Potential over-claimed input VAT</t>
        </is>
      </c>
      <c r="B16" s="7">
        <f>Recon_InputVAT!K17</f>
        <v/>
      </c>
      <c r="C16" s="8">
        <f>IF(B16&lt;=Setup!$B$10,"✓ None","✗ Exposure")</f>
        <v/>
      </c>
      <c r="D16" s="9" t="inlineStr">
        <is>
          <t>Claimed in return but not supported by a valid, non-blocked invoice</t>
        </is>
      </c>
    </row>
    <row r="17">
      <c r="A17" s="4" t="inlineStr">
        <is>
          <t>4. VAT Account, Filing &amp; Payment</t>
        </is>
      </c>
      <c r="B17" s="5" t="n"/>
      <c r="C17" s="5" t="n"/>
      <c r="D17" s="5" t="n"/>
    </row>
    <row r="18">
      <c r="A18" s="6" t="inlineStr">
        <is>
          <t>Returns filed late</t>
        </is>
      </c>
      <c r="B18" s="10">
        <f>COUNTIF(VAT_Returns!AT6:AT17,"✗*")</f>
        <v/>
      </c>
      <c r="C18" s="8">
        <f>IF(B18=0,"✓ None","✗ Late")</f>
        <v/>
      </c>
      <c r="D18" s="9" t="inlineStr"/>
    </row>
    <row r="19">
      <c r="A19" s="6" t="inlineStr">
        <is>
          <t>Return arithmetic errors</t>
        </is>
      </c>
      <c r="B19" s="10">
        <f>COUNTIF(VAT_Returns!AS6:AS17,"✗*")</f>
        <v/>
      </c>
      <c r="C19" s="8">
        <f>IF(B19=0,"✓ None","✗ Check")</f>
        <v/>
      </c>
      <c r="D19" s="9" t="inlineStr"/>
    </row>
    <row r="20">
      <c r="A20" s="6" t="inlineStr">
        <is>
          <t>VAT unpaid (outstanding)</t>
        </is>
      </c>
      <c r="B20" s="7">
        <f>Recon_VAT_Account!G18</f>
        <v/>
      </c>
      <c r="C20" s="8">
        <f>IF(B20&lt;=Setup!$B$10,"✓ Settled","✗ Unpaid")</f>
        <v/>
      </c>
      <c r="D20" s="9" t="inlineStr"/>
    </row>
    <row r="21">
      <c r="A21" s="6" t="inlineStr">
        <is>
          <t>GL VAT account periods not agreeing</t>
        </is>
      </c>
      <c r="B21" s="10">
        <f>COUNTIF(Recon_VAT_Account!O6:O17,"✗*")</f>
        <v/>
      </c>
      <c r="C21" s="8">
        <f>IF(B21=0,"✓ None","✗ Investigate")</f>
        <v/>
      </c>
      <c r="D21" s="9" t="inlineStr"/>
    </row>
    <row r="22">
      <c r="A22" s="6" t="inlineStr">
        <is>
          <t>Est. late payment penalties</t>
        </is>
      </c>
      <c r="B22" s="7">
        <f>Recon_VAT_Account!I18+Recon_VAT_Account!J18</f>
        <v/>
      </c>
      <c r="C22" s="8" t="inlineStr"/>
      <c r="D22" s="9" t="inlineStr">
        <is>
          <t>5% per month or part on late / unpaid tax</t>
        </is>
      </c>
    </row>
    <row r="23">
      <c r="A23" s="4" t="inlineStr">
        <is>
          <t>5. Data Quality</t>
        </is>
      </c>
      <c r="B23" s="5" t="n"/>
      <c r="C23" s="5" t="n"/>
      <c r="D23" s="5" t="n"/>
    </row>
    <row r="24">
      <c r="A24" s="6" t="inlineStr">
        <is>
          <t>Sales rows with exceptions</t>
        </is>
      </c>
      <c r="B24" s="10">
        <f>Sales_Register!B3</f>
        <v/>
      </c>
      <c r="C24" s="8">
        <f>IF(B24=0,"✓ Clean","✗ Review flags")</f>
        <v/>
      </c>
      <c r="D24" s="9" t="inlineStr"/>
    </row>
    <row r="25">
      <c r="A25" s="6" t="inlineStr">
        <is>
          <t>Purchase rows with exceptions</t>
        </is>
      </c>
      <c r="B25" s="10">
        <f>Purchase_Register!B3</f>
        <v/>
      </c>
      <c r="C25" s="8">
        <f>IF(B25=0,"✓ Clean","✗ Review flags")</f>
        <v/>
      </c>
      <c r="D25" s="9" t="inlineStr"/>
    </row>
    <row r="26">
      <c r="A26" s="6" t="inlineStr">
        <is>
          <t>TB months out of balance</t>
        </is>
      </c>
      <c r="B26" s="10">
        <f>COUNTIF(TB_Monthly!E3:S3,"&lt;&gt;0")</f>
        <v/>
      </c>
      <c r="C26" s="8">
        <f>IF(B26=0,"✓ Balanced","✗ Fix TB")</f>
        <v/>
      </c>
      <c r="D26" s="9" t="inlineStr"/>
    </row>
    <row r="27">
      <c r="A27" s="6" t="inlineStr">
        <is>
          <t>TB accounts without VAT mapping</t>
        </is>
      </c>
      <c r="B27" s="10">
        <f>SUMPRODUCT((TB_Monthly!A6:A505&lt;&gt;"")*(TB_Monthly!D6:D505=""))</f>
        <v/>
      </c>
      <c r="C27" s="8">
        <f>IF(B27=0,"✓ All mapped","✗ Map accounts")</f>
        <v/>
      </c>
      <c r="D27" s="9" t="inlineStr"/>
    </row>
    <row r="28">
      <c r="A28" s="6" t="inlineStr">
        <is>
          <t>Document checklist readiness</t>
        </is>
      </c>
      <c r="B28" s="11">
        <f>Checklist!F3</f>
        <v/>
      </c>
      <c r="C28" s="8">
        <f>IF(B28&gt;=1,"✓ Ready","✗ Incomplete")</f>
        <v/>
      </c>
      <c r="D28" s="9" t="inlineStr"/>
    </row>
    <row r="29">
      <c r="A29" s="4" t="inlineStr">
        <is>
          <t>6. Indicative Exposure (before objection / penalty relief)</t>
        </is>
      </c>
      <c r="B29" s="5" t="n"/>
      <c r="C29" s="5" t="n"/>
      <c r="D29" s="5" t="n"/>
    </row>
    <row r="30">
      <c r="A30" s="6" t="inlineStr">
        <is>
          <t>Tax exposure (under-declared + over-claimed + unexplained revenue × rate)</t>
        </is>
      </c>
      <c r="B30" s="7">
        <f>B12+B16+MAX(0,B7)*Setup!$B$9</f>
        <v/>
      </c>
      <c r="C30" s="8" t="inlineStr"/>
      <c r="D30" s="9" t="inlineStr">
        <is>
          <t>Unexplained revenue (TB &gt; returns) × 15%. Indicative only</t>
        </is>
      </c>
    </row>
    <row r="31">
      <c r="A31" s="6" t="inlineStr">
        <is>
          <t>Incorrect-return penalty on tax exposure</t>
        </is>
      </c>
      <c r="B31" s="7">
        <f>B30*Setup!$B$13</f>
        <v/>
      </c>
      <c r="C31" s="8" t="inlineStr"/>
      <c r="D31" s="9" t="inlineStr">
        <is>
          <t>Art. 42 – 50% of the difference (indicative)</t>
        </is>
      </c>
    </row>
    <row r="32">
      <c r="A32" s="6" t="inlineStr">
        <is>
          <t>Late payment penalties (est.)</t>
        </is>
      </c>
      <c r="B32" s="7">
        <f>B22</f>
        <v/>
      </c>
      <c r="C32" s="8" t="inlineStr"/>
      <c r="D32" s="9" t="inlineStr"/>
    </row>
    <row r="33">
      <c r="A33" s="6" t="inlineStr">
        <is>
          <t>TOTAL INDICATIVE EXPOSURE</t>
        </is>
      </c>
      <c r="B33" s="12">
        <f>B30+B31+B22</f>
        <v/>
      </c>
      <c r="C33" s="8">
        <f>IF(B33&lt;=Setup!$B$10,"✓ Low risk","✗ Prepare defence / consider voluntary disclosure")</f>
        <v/>
      </c>
      <c r="D33" s="9" t="inlineStr"/>
    </row>
    <row r="35" ht="30" customHeight="1">
      <c r="A35" s="13" t="inlineStr">
        <is>
          <t>Legend: yellow cells with blue text = inputs · grey = formulas · green text = links to other sheets · ✓ = OK · ✗ = needs action. All amounts in SAR. Example rows (Jan 2025) are included to show the format – overwrite them with your data.</t>
        </is>
      </c>
    </row>
  </sheetData>
  <mergeCells count="1">
    <mergeCell ref="A35:D35"/>
  </mergeCells>
  <conditionalFormatting sqref="C5:C34">
    <cfRule type="expression" priority="1" dxfId="0">
      <formula>LEFT(C5,1)="✗"</formula>
    </cfRule>
    <cfRule type="expression" priority="2" dxfId="1">
      <formula>LEFT(C5,1)="✓"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E3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48" customWidth="1" min="3" max="3"/>
    <col width="16" customWidth="1" min="4" max="4"/>
    <col width="22" customWidth="1" min="5" max="5"/>
  </cols>
  <sheetData>
    <row r="1">
      <c r="A1" s="1" t="inlineStr">
        <is>
          <t>Setup – Company &amp; Audit Period</t>
        </is>
      </c>
    </row>
    <row r="2">
      <c r="A2" s="2" t="inlineStr">
        <is>
          <t>Yellow cells with blue text are inputs. Everything else in the workbook is driven by these settings.</t>
        </is>
      </c>
    </row>
    <row r="3" ht="30" customHeight="1">
      <c r="A3" s="3" t="inlineStr">
        <is>
          <t>Setting</t>
        </is>
      </c>
      <c r="B3" s="3" t="inlineStr">
        <is>
          <t>Value</t>
        </is>
      </c>
      <c r="C3" s="3" t="inlineStr">
        <is>
          <t>Check / Note</t>
        </is>
      </c>
    </row>
    <row r="4">
      <c r="A4" s="8" t="inlineStr">
        <is>
          <t>Company Name (اسم المنشأة)</t>
        </is>
      </c>
      <c r="B4" s="14" t="inlineStr">
        <is>
          <t>Example Trading Company</t>
        </is>
      </c>
      <c r="C4" s="15" t="inlineStr">
        <is>
          <t>Your legal name as on the VAT certificate</t>
        </is>
      </c>
    </row>
    <row r="5">
      <c r="A5" s="8" t="inlineStr">
        <is>
          <t>VAT Registration No (الرقم الضريبي)</t>
        </is>
      </c>
      <c r="B5" s="16" t="inlineStr">
        <is>
          <t>300000000000003</t>
        </is>
      </c>
      <c r="C5" s="8">
        <f>IF(AND(LEN(B5)=15,LEFT(B5,1)="3",RIGHT(B5,1)="3",ISNUMBER(--B5)),"✓ Valid format","✗ Invalid VAT number format")</f>
        <v/>
      </c>
    </row>
    <row r="6">
      <c r="A6" s="8" t="inlineStr">
        <is>
          <t>Commercial Registration No</t>
        </is>
      </c>
      <c r="B6" s="14" t="inlineStr">
        <is>
          <t>1010000000</t>
        </is>
      </c>
      <c r="C6" s="15" t="inlineStr"/>
    </row>
    <row r="7">
      <c r="A7" s="8" t="inlineStr">
        <is>
          <t>Fiscal Year Start (audit year)</t>
        </is>
      </c>
      <c r="B7" s="17" t="n">
        <v>45658</v>
      </c>
      <c r="C7" s="15" t="inlineStr">
        <is>
          <t>First day of the year under inspection</t>
        </is>
      </c>
    </row>
    <row r="8">
      <c r="A8" s="8" t="inlineStr">
        <is>
          <t>Filing Frequency</t>
        </is>
      </c>
      <c r="B8" s="14" t="inlineStr">
        <is>
          <t>Monthly</t>
        </is>
      </c>
      <c r="C8" s="15" t="inlineStr">
        <is>
          <t>Monthly if taxable supplies &gt; SAR 40M/yr, otherwise Quarterly</t>
        </is>
      </c>
    </row>
    <row r="9">
      <c r="A9" s="8" t="inlineStr">
        <is>
          <t>Standard VAT Rate</t>
        </is>
      </c>
      <c r="B9" s="18" t="n">
        <v>0.15</v>
      </c>
      <c r="C9" s="15" t="inlineStr">
        <is>
          <t>15% since 1 July 2020</t>
        </is>
      </c>
    </row>
    <row r="10">
      <c r="A10" s="8" t="inlineStr">
        <is>
          <t>Variance Tolerance (SAR)</t>
        </is>
      </c>
      <c r="B10" s="19" t="n">
        <v>10</v>
      </c>
      <c r="C10" s="15" t="inlineStr">
        <is>
          <t>Differences within this amount are treated as rounding</t>
        </is>
      </c>
    </row>
    <row r="11">
      <c r="A11" s="8" t="inlineStr">
        <is>
          <t>As-of Date (for penalty estimates)</t>
        </is>
      </c>
      <c r="B11" s="17" t="n">
        <v>46299</v>
      </c>
      <c r="C11" s="15" t="inlineStr">
        <is>
          <t>Usually today's date or the inspection date</t>
        </is>
      </c>
    </row>
    <row r="12">
      <c r="A12" s="8" t="inlineStr">
        <is>
          <t>Late Payment Penalty (per month or part)</t>
        </is>
      </c>
      <c r="B12" s="18" t="n">
        <v>0.05</v>
      </c>
      <c r="C12" s="15" t="inlineStr">
        <is>
          <t>VAT Law Art. 43 – verify current rule</t>
        </is>
      </c>
    </row>
    <row r="13">
      <c r="A13" s="8" t="inlineStr">
        <is>
          <t>Incorrect Return Penalty (% of difference)</t>
        </is>
      </c>
      <c r="B13" s="18" t="n">
        <v>0.5</v>
      </c>
      <c r="C13" s="15" t="inlineStr">
        <is>
          <t>VAT Law Art. 42 – indicative, verify current rule</t>
        </is>
      </c>
    </row>
    <row r="14">
      <c r="A14" s="8" t="inlineStr">
        <is>
          <t>Periods in Year (calc)</t>
        </is>
      </c>
      <c r="B14" s="20">
        <f>IF(B8="Monthly",12,4)</f>
        <v/>
      </c>
    </row>
    <row r="15">
      <c r="A15" s="8" t="inlineStr">
        <is>
          <t>Months per Period (calc)</t>
        </is>
      </c>
      <c r="B15" s="20">
        <f>12/B14</f>
        <v/>
      </c>
    </row>
    <row r="17">
      <c r="A17" s="21" t="inlineStr">
        <is>
          <t>Tax Periods (auto-generated from the settings above)</t>
        </is>
      </c>
    </row>
    <row r="18" ht="30" customHeight="1">
      <c r="A18" s="3" t="inlineStr">
        <is>
          <t>Period #</t>
        </is>
      </c>
      <c r="B18" s="3" t="inlineStr">
        <is>
          <t>Period Label</t>
        </is>
      </c>
      <c r="C18" s="3" t="inlineStr">
        <is>
          <t>Start Date</t>
        </is>
      </c>
      <c r="D18" s="3" t="inlineStr">
        <is>
          <t>End Date</t>
        </is>
      </c>
      <c r="E18" s="3" t="inlineStr">
        <is>
          <t>Return &amp; Payment Due Date</t>
        </is>
      </c>
    </row>
    <row r="19">
      <c r="A19" s="22" t="n">
        <v>1</v>
      </c>
      <c r="B19" s="23">
        <f>IF(C19="","",IF($B$8="Monthly",TEXT(C19,"mmm yyyy"),"Q"&amp;A19&amp;" "&amp;TEXT(C19,"yyyy")))</f>
        <v/>
      </c>
      <c r="C19" s="24">
        <f>IF(A19&gt;$B$14,"",EDATE($B$7,(A19-1)*$B$15))</f>
        <v/>
      </c>
      <c r="D19" s="24">
        <f>IF(C19="","",EDATE(C19,$B$15)-1)</f>
        <v/>
      </c>
      <c r="E19" s="24">
        <f>IF(D19="","",EOMONTH(D19,1))</f>
        <v/>
      </c>
    </row>
    <row r="20">
      <c r="A20" s="22" t="n">
        <v>2</v>
      </c>
      <c r="B20" s="23">
        <f>IF(C20="","",IF($B$8="Monthly",TEXT(C20,"mmm yyyy"),"Q"&amp;A20&amp;" "&amp;TEXT(C20,"yyyy")))</f>
        <v/>
      </c>
      <c r="C20" s="24">
        <f>IF(A20&gt;$B$14,"",EDATE($B$7,(A20-1)*$B$15))</f>
        <v/>
      </c>
      <c r="D20" s="24">
        <f>IF(C20="","",EDATE(C20,$B$15)-1)</f>
        <v/>
      </c>
      <c r="E20" s="24">
        <f>IF(D20="","",EOMONTH(D20,1))</f>
        <v/>
      </c>
    </row>
    <row r="21">
      <c r="A21" s="22" t="n">
        <v>3</v>
      </c>
      <c r="B21" s="23">
        <f>IF(C21="","",IF($B$8="Monthly",TEXT(C21,"mmm yyyy"),"Q"&amp;A21&amp;" "&amp;TEXT(C21,"yyyy")))</f>
        <v/>
      </c>
      <c r="C21" s="24">
        <f>IF(A21&gt;$B$14,"",EDATE($B$7,(A21-1)*$B$15))</f>
        <v/>
      </c>
      <c r="D21" s="24">
        <f>IF(C21="","",EDATE(C21,$B$15)-1)</f>
        <v/>
      </c>
      <c r="E21" s="24">
        <f>IF(D21="","",EOMONTH(D21,1))</f>
        <v/>
      </c>
    </row>
    <row r="22">
      <c r="A22" s="22" t="n">
        <v>4</v>
      </c>
      <c r="B22" s="23">
        <f>IF(C22="","",IF($B$8="Monthly",TEXT(C22,"mmm yyyy"),"Q"&amp;A22&amp;" "&amp;TEXT(C22,"yyyy")))</f>
        <v/>
      </c>
      <c r="C22" s="24">
        <f>IF(A22&gt;$B$14,"",EDATE($B$7,(A22-1)*$B$15))</f>
        <v/>
      </c>
      <c r="D22" s="24">
        <f>IF(C22="","",EDATE(C22,$B$15)-1)</f>
        <v/>
      </c>
      <c r="E22" s="24">
        <f>IF(D22="","",EOMONTH(D22,1))</f>
        <v/>
      </c>
    </row>
    <row r="23">
      <c r="A23" s="22" t="n">
        <v>5</v>
      </c>
      <c r="B23" s="23">
        <f>IF(C23="","",IF($B$8="Monthly",TEXT(C23,"mmm yyyy"),"Q"&amp;A23&amp;" "&amp;TEXT(C23,"yyyy")))</f>
        <v/>
      </c>
      <c r="C23" s="24">
        <f>IF(A23&gt;$B$14,"",EDATE($B$7,(A23-1)*$B$15))</f>
        <v/>
      </c>
      <c r="D23" s="24">
        <f>IF(C23="","",EDATE(C23,$B$15)-1)</f>
        <v/>
      </c>
      <c r="E23" s="24">
        <f>IF(D23="","",EOMONTH(D23,1))</f>
        <v/>
      </c>
    </row>
    <row r="24">
      <c r="A24" s="22" t="n">
        <v>6</v>
      </c>
      <c r="B24" s="23">
        <f>IF(C24="","",IF($B$8="Monthly",TEXT(C24,"mmm yyyy"),"Q"&amp;A24&amp;" "&amp;TEXT(C24,"yyyy")))</f>
        <v/>
      </c>
      <c r="C24" s="24">
        <f>IF(A24&gt;$B$14,"",EDATE($B$7,(A24-1)*$B$15))</f>
        <v/>
      </c>
      <c r="D24" s="24">
        <f>IF(C24="","",EDATE(C24,$B$15)-1)</f>
        <v/>
      </c>
      <c r="E24" s="24">
        <f>IF(D24="","",EOMONTH(D24,1))</f>
        <v/>
      </c>
    </row>
    <row r="25">
      <c r="A25" s="22" t="n">
        <v>7</v>
      </c>
      <c r="B25" s="23">
        <f>IF(C25="","",IF($B$8="Monthly",TEXT(C25,"mmm yyyy"),"Q"&amp;A25&amp;" "&amp;TEXT(C25,"yyyy")))</f>
        <v/>
      </c>
      <c r="C25" s="24">
        <f>IF(A25&gt;$B$14,"",EDATE($B$7,(A25-1)*$B$15))</f>
        <v/>
      </c>
      <c r="D25" s="24">
        <f>IF(C25="","",EDATE(C25,$B$15)-1)</f>
        <v/>
      </c>
      <c r="E25" s="24">
        <f>IF(D25="","",EOMONTH(D25,1))</f>
        <v/>
      </c>
    </row>
    <row r="26">
      <c r="A26" s="22" t="n">
        <v>8</v>
      </c>
      <c r="B26" s="23">
        <f>IF(C26="","",IF($B$8="Monthly",TEXT(C26,"mmm yyyy"),"Q"&amp;A26&amp;" "&amp;TEXT(C26,"yyyy")))</f>
        <v/>
      </c>
      <c r="C26" s="24">
        <f>IF(A26&gt;$B$14,"",EDATE($B$7,(A26-1)*$B$15))</f>
        <v/>
      </c>
      <c r="D26" s="24">
        <f>IF(C26="","",EDATE(C26,$B$15)-1)</f>
        <v/>
      </c>
      <c r="E26" s="24">
        <f>IF(D26="","",EOMONTH(D26,1))</f>
        <v/>
      </c>
    </row>
    <row r="27">
      <c r="A27" s="22" t="n">
        <v>9</v>
      </c>
      <c r="B27" s="23">
        <f>IF(C27="","",IF($B$8="Monthly",TEXT(C27,"mmm yyyy"),"Q"&amp;A27&amp;" "&amp;TEXT(C27,"yyyy")))</f>
        <v/>
      </c>
      <c r="C27" s="24">
        <f>IF(A27&gt;$B$14,"",EDATE($B$7,(A27-1)*$B$15))</f>
        <v/>
      </c>
      <c r="D27" s="24">
        <f>IF(C27="","",EDATE(C27,$B$15)-1)</f>
        <v/>
      </c>
      <c r="E27" s="24">
        <f>IF(D27="","",EOMONTH(D27,1))</f>
        <v/>
      </c>
    </row>
    <row r="28">
      <c r="A28" s="22" t="n">
        <v>10</v>
      </c>
      <c r="B28" s="23">
        <f>IF(C28="","",IF($B$8="Monthly",TEXT(C28,"mmm yyyy"),"Q"&amp;A28&amp;" "&amp;TEXT(C28,"yyyy")))</f>
        <v/>
      </c>
      <c r="C28" s="24">
        <f>IF(A28&gt;$B$14,"",EDATE($B$7,(A28-1)*$B$15))</f>
        <v/>
      </c>
      <c r="D28" s="24">
        <f>IF(C28="","",EDATE(C28,$B$15)-1)</f>
        <v/>
      </c>
      <c r="E28" s="24">
        <f>IF(D28="","",EOMONTH(D28,1))</f>
        <v/>
      </c>
    </row>
    <row r="29">
      <c r="A29" s="22" t="n">
        <v>11</v>
      </c>
      <c r="B29" s="23">
        <f>IF(C29="","",IF($B$8="Monthly",TEXT(C29,"mmm yyyy"),"Q"&amp;A29&amp;" "&amp;TEXT(C29,"yyyy")))</f>
        <v/>
      </c>
      <c r="C29" s="24">
        <f>IF(A29&gt;$B$14,"",EDATE($B$7,(A29-1)*$B$15))</f>
        <v/>
      </c>
      <c r="D29" s="24">
        <f>IF(C29="","",EDATE(C29,$B$15)-1)</f>
        <v/>
      </c>
      <c r="E29" s="24">
        <f>IF(D29="","",EOMONTH(D29,1))</f>
        <v/>
      </c>
    </row>
    <row r="30">
      <c r="A30" s="22" t="n">
        <v>12</v>
      </c>
      <c r="B30" s="23">
        <f>IF(C30="","",IF($B$8="Monthly",TEXT(C30,"mmm yyyy"),"Q"&amp;A30&amp;" "&amp;TEXT(C30,"yyyy")))</f>
        <v/>
      </c>
      <c r="C30" s="24">
        <f>IF(A30&gt;$B$14,"",EDATE($B$7,(A30-1)*$B$15))</f>
        <v/>
      </c>
      <c r="D30" s="24">
        <f>IF(C30="","",EDATE(C30,$B$15)-1)</f>
        <v/>
      </c>
      <c r="E30" s="24">
        <f>IF(D30="","",EOMONTH(D30,1))</f>
        <v/>
      </c>
    </row>
  </sheetData>
  <conditionalFormatting sqref="C5">
    <cfRule type="expression" priority="1" dxfId="0">
      <formula>LEFT(C5,1)="✗"</formula>
    </cfRule>
    <cfRule type="expression" priority="2" dxfId="1">
      <formula>LEFT(C5,1)="✓"</formula>
    </cfRule>
  </conditionalFormatting>
  <dataValidations count="1">
    <dataValidation sqref="B8" showDropDown="0" showInputMessage="0" showErrorMessage="1" allowBlank="1" error="Choose a value from the list" type="list">
      <formula1>=Lists!$J$2:$J$3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I4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70" customWidth="1" min="3" max="3"/>
    <col width="26" customWidth="1" min="4" max="4"/>
    <col width="14" customWidth="1" min="5" max="5"/>
    <col width="13" customWidth="1" min="6" max="6"/>
    <col width="13" customWidth="1" min="7" max="7"/>
    <col width="26" customWidth="1" min="8" max="8"/>
    <col width="30" customWidth="1" min="9" max="9"/>
  </cols>
  <sheetData>
    <row r="1">
      <c r="A1" s="1" t="inlineStr">
        <is>
          <t>Document Request Checklist (قائمة المستندات المطلوبة)</t>
        </is>
      </c>
    </row>
    <row r="2">
      <c r="A2" s="2" t="inlineStr">
        <is>
          <t>Typical documents ZATCA requests in a VAT inspection. Track status, owner and file reference for each.</t>
        </is>
      </c>
    </row>
    <row r="3">
      <c r="E3" s="25" t="inlineStr">
        <is>
          <t>Readiness:</t>
        </is>
      </c>
      <c r="F3" s="26">
        <f>(COUNTIF(G5:G42,"Ready")+COUNTIF(G5:G42,"Submitted")+COUNTIF(G5:G42,"N/A"))/COUNTA(G5:G42)</f>
        <v/>
      </c>
    </row>
    <row r="4" ht="32" customHeight="1">
      <c r="A4" s="3" t="inlineStr">
        <is>
          <t>#</t>
        </is>
      </c>
      <c r="B4" s="3" t="inlineStr">
        <is>
          <t>Area</t>
        </is>
      </c>
      <c r="C4" s="3" t="inlineStr">
        <is>
          <t>Document / Analysis Requested</t>
        </is>
      </c>
      <c r="D4" s="3" t="inlineStr">
        <is>
          <t>Prepared in this workbook?</t>
        </is>
      </c>
      <c r="E4" s="3" t="inlineStr">
        <is>
          <t>Owner</t>
        </is>
      </c>
      <c r="F4" s="3" t="inlineStr">
        <is>
          <t>Due Date</t>
        </is>
      </c>
      <c r="G4" s="3" t="inlineStr">
        <is>
          <t>Status</t>
        </is>
      </c>
      <c r="H4" s="3" t="inlineStr">
        <is>
          <t>File Ref / Location</t>
        </is>
      </c>
      <c r="I4" s="3" t="inlineStr">
        <is>
          <t>Notes</t>
        </is>
      </c>
    </row>
    <row r="5">
      <c r="A5" s="22" t="n">
        <v>1</v>
      </c>
      <c r="B5" s="8" t="inlineStr">
        <is>
          <t>General</t>
        </is>
      </c>
      <c r="C5" s="27" t="inlineStr">
        <is>
          <t>VAT registration certificate, Commercial Registration, Articles of Association</t>
        </is>
      </c>
      <c r="D5" s="6" t="inlineStr"/>
      <c r="E5" s="28" t="n"/>
      <c r="F5" s="29" t="n"/>
      <c r="G5" s="28" t="inlineStr">
        <is>
          <t>Not started</t>
        </is>
      </c>
      <c r="H5" s="28" t="n"/>
      <c r="I5" s="28" t="n"/>
    </row>
    <row r="6">
      <c r="A6" s="22" t="n">
        <v>2</v>
      </c>
      <c r="B6" s="8" t="inlineStr">
        <is>
          <t>General</t>
        </is>
      </c>
      <c r="C6" s="27" t="inlineStr">
        <is>
          <t>Description of business activities and revenue streams + VAT treatment memo for each</t>
        </is>
      </c>
      <c r="D6" s="6" t="inlineStr"/>
      <c r="E6" s="28" t="n"/>
      <c r="F6" s="29" t="n"/>
      <c r="G6" s="28" t="inlineStr">
        <is>
          <t>Not started</t>
        </is>
      </c>
      <c r="H6" s="28" t="n"/>
      <c r="I6" s="28" t="n"/>
    </row>
    <row r="7">
      <c r="A7" s="22" t="n">
        <v>3</v>
      </c>
      <c r="B7" s="8" t="inlineStr">
        <is>
          <t>General</t>
        </is>
      </c>
      <c r="C7" s="27" t="inlineStr">
        <is>
          <t>List of branches, related parties and VAT group members (if any)</t>
        </is>
      </c>
      <c r="D7" s="6" t="inlineStr"/>
      <c r="E7" s="28" t="n"/>
      <c r="F7" s="29" t="n"/>
      <c r="G7" s="28" t="inlineStr">
        <is>
          <t>Not started</t>
        </is>
      </c>
      <c r="H7" s="28" t="n"/>
      <c r="I7" s="28" t="n"/>
    </row>
    <row r="8">
      <c r="A8" s="22" t="n">
        <v>4</v>
      </c>
      <c r="B8" s="8" t="inlineStr">
        <is>
          <t>General</t>
        </is>
      </c>
      <c r="C8" s="27" t="inlineStr">
        <is>
          <t>Chart of accounts with VAT mapping</t>
        </is>
      </c>
      <c r="D8" s="30" t="inlineStr">
        <is>
          <t>TB_Monthly col D</t>
        </is>
      </c>
      <c r="E8" s="28" t="n"/>
      <c r="F8" s="29" t="n"/>
      <c r="G8" s="28" t="inlineStr">
        <is>
          <t>Not started</t>
        </is>
      </c>
      <c r="H8" s="28" t="n"/>
      <c r="I8" s="28" t="n"/>
    </row>
    <row r="9">
      <c r="A9" s="22" t="n">
        <v>5</v>
      </c>
      <c r="B9" s="8" t="inlineStr">
        <is>
          <t>General</t>
        </is>
      </c>
      <c r="C9" s="27" t="inlineStr">
        <is>
          <t>ERP / accounting system description and e-invoicing (FATOORA) solution details, onboarding &amp; CSID</t>
        </is>
      </c>
      <c r="D9" s="6" t="inlineStr"/>
      <c r="E9" s="28" t="n"/>
      <c r="F9" s="29" t="n"/>
      <c r="G9" s="28" t="inlineStr">
        <is>
          <t>Not started</t>
        </is>
      </c>
      <c r="H9" s="28" t="n"/>
      <c r="I9" s="28" t="n"/>
    </row>
    <row r="10">
      <c r="A10" s="22" t="n">
        <v>6</v>
      </c>
      <c r="B10" s="8" t="inlineStr">
        <is>
          <t>General</t>
        </is>
      </c>
      <c r="C10" s="27" t="inlineStr">
        <is>
          <t>Authorisation letter for the representative dealing with ZATCA</t>
        </is>
      </c>
      <c r="D10" s="6" t="inlineStr"/>
      <c r="E10" s="28" t="n"/>
      <c r="F10" s="29" t="n"/>
      <c r="G10" s="28" t="inlineStr">
        <is>
          <t>Not started</t>
        </is>
      </c>
      <c r="H10" s="28" t="n"/>
      <c r="I10" s="28" t="n"/>
    </row>
    <row r="11">
      <c r="A11" s="22" t="n">
        <v>7</v>
      </c>
      <c r="B11" s="8" t="inlineStr">
        <is>
          <t>Financial</t>
        </is>
      </c>
      <c r="C11" s="27" t="inlineStr">
        <is>
          <t>Audited financial statements for each year under review</t>
        </is>
      </c>
      <c r="D11" s="6" t="inlineStr"/>
      <c r="E11" s="28" t="n"/>
      <c r="F11" s="29" t="n"/>
      <c r="G11" s="28" t="inlineStr">
        <is>
          <t>Not started</t>
        </is>
      </c>
      <c r="H11" s="28" t="n"/>
      <c r="I11" s="28" t="n"/>
    </row>
    <row r="12">
      <c r="A12" s="22" t="n">
        <v>8</v>
      </c>
      <c r="B12" s="8" t="inlineStr">
        <is>
          <t>Financial</t>
        </is>
      </c>
      <c r="C12" s="27" t="inlineStr">
        <is>
          <t>Monthly trial balances (opening, movements, closing)</t>
        </is>
      </c>
      <c r="D12" s="30" t="inlineStr">
        <is>
          <t>TB_Monthly</t>
        </is>
      </c>
      <c r="E12" s="28" t="n"/>
      <c r="F12" s="29" t="n"/>
      <c r="G12" s="28" t="inlineStr">
        <is>
          <t>Not started</t>
        </is>
      </c>
      <c r="H12" s="28" t="n"/>
      <c r="I12" s="28" t="n"/>
    </row>
    <row r="13">
      <c r="A13" s="22" t="n">
        <v>9</v>
      </c>
      <c r="B13" s="8" t="inlineStr">
        <is>
          <t>Financial</t>
        </is>
      </c>
      <c r="C13" s="27" t="inlineStr">
        <is>
          <t>General ledger detail: revenue, VAT, and major expense accounts</t>
        </is>
      </c>
      <c r="D13" s="6" t="inlineStr"/>
      <c r="E13" s="28" t="n"/>
      <c r="F13" s="29" t="n"/>
      <c r="G13" s="28" t="inlineStr">
        <is>
          <t>Not started</t>
        </is>
      </c>
      <c r="H13" s="28" t="n"/>
      <c r="I13" s="28" t="n"/>
    </row>
    <row r="14">
      <c r="A14" s="22" t="n">
        <v>10</v>
      </c>
      <c r="B14" s="8" t="inlineStr">
        <is>
          <t>Financial</t>
        </is>
      </c>
      <c r="C14" s="27" t="inlineStr">
        <is>
          <t>Bank statements (ZATCA compares receipts with declared sales)</t>
        </is>
      </c>
      <c r="D14" s="6" t="inlineStr"/>
      <c r="E14" s="28" t="n"/>
      <c r="F14" s="29" t="n"/>
      <c r="G14" s="28" t="inlineStr">
        <is>
          <t>Not started</t>
        </is>
      </c>
      <c r="H14" s="28" t="n"/>
      <c r="I14" s="28" t="n"/>
    </row>
    <row r="15">
      <c r="A15" s="22" t="n">
        <v>11</v>
      </c>
      <c r="B15" s="8" t="inlineStr">
        <is>
          <t>VAT Returns</t>
        </is>
      </c>
      <c r="C15" s="27" t="inlineStr">
        <is>
          <t>Copies of all filed VAT returns and SADAD payment receipts</t>
        </is>
      </c>
      <c r="D15" s="30" t="inlineStr">
        <is>
          <t>VAT_Returns, ZATCA_Payments</t>
        </is>
      </c>
      <c r="E15" s="28" t="n"/>
      <c r="F15" s="29" t="n"/>
      <c r="G15" s="28" t="inlineStr">
        <is>
          <t>Not started</t>
        </is>
      </c>
      <c r="H15" s="28" t="n"/>
      <c r="I15" s="28" t="n"/>
    </row>
    <row r="16">
      <c r="A16" s="22" t="n">
        <v>12</v>
      </c>
      <c r="B16" s="8" t="inlineStr">
        <is>
          <t>VAT Returns</t>
        </is>
      </c>
      <c r="C16" s="27" t="inlineStr">
        <is>
          <t>Voluntary disclosures / corrections filed (Box 14 usage)</t>
        </is>
      </c>
      <c r="D16" s="30" t="inlineStr">
        <is>
          <t>VAT_Returns col AJ</t>
        </is>
      </c>
      <c r="E16" s="28" t="n"/>
      <c r="F16" s="29" t="n"/>
      <c r="G16" s="28" t="inlineStr">
        <is>
          <t>Not started</t>
        </is>
      </c>
      <c r="H16" s="28" t="n"/>
      <c r="I16" s="28" t="n"/>
    </row>
    <row r="17">
      <c r="A17" s="22" t="n">
        <v>13</v>
      </c>
      <c r="B17" s="8" t="inlineStr">
        <is>
          <t>Reconciliation</t>
        </is>
      </c>
      <c r="C17" s="27" t="inlineStr">
        <is>
          <t>Revenue per financial statements vs total sales per VAT returns</t>
        </is>
      </c>
      <c r="D17" s="30" t="inlineStr">
        <is>
          <t>Recon_Sales (bottom)</t>
        </is>
      </c>
      <c r="E17" s="28" t="n"/>
      <c r="F17" s="29" t="n"/>
      <c r="G17" s="28" t="inlineStr">
        <is>
          <t>Not started</t>
        </is>
      </c>
      <c r="H17" s="28" t="n"/>
      <c r="I17" s="28" t="n"/>
    </row>
    <row r="18">
      <c r="A18" s="22" t="n">
        <v>14</v>
      </c>
      <c r="B18" s="8" t="inlineStr">
        <is>
          <t>Reconciliation</t>
        </is>
      </c>
      <c r="C18" s="27" t="inlineStr">
        <is>
          <t>Sales per VAT box vs sales listing vs GL – by period</t>
        </is>
      </c>
      <c r="D18" s="30" t="inlineStr">
        <is>
          <t>Recon_Sales</t>
        </is>
      </c>
      <c r="E18" s="28" t="n"/>
      <c r="F18" s="29" t="n"/>
      <c r="G18" s="28" t="inlineStr">
        <is>
          <t>Not started</t>
        </is>
      </c>
      <c r="H18" s="28" t="n"/>
      <c r="I18" s="28" t="n"/>
    </row>
    <row r="19">
      <c r="A19" s="22" t="n">
        <v>15</v>
      </c>
      <c r="B19" s="8" t="inlineStr">
        <is>
          <t>Reconciliation</t>
        </is>
      </c>
      <c r="C19" s="27" t="inlineStr">
        <is>
          <t>Output VAT per GL vs returns</t>
        </is>
      </c>
      <c r="D19" s="30" t="inlineStr">
        <is>
          <t>Recon_OutputVAT</t>
        </is>
      </c>
      <c r="E19" s="28" t="n"/>
      <c r="F19" s="29" t="n"/>
      <c r="G19" s="28" t="inlineStr">
        <is>
          <t>Not started</t>
        </is>
      </c>
      <c r="H19" s="28" t="n"/>
      <c r="I19" s="28" t="n"/>
    </row>
    <row r="20">
      <c r="A20" s="22" t="n">
        <v>16</v>
      </c>
      <c r="B20" s="8" t="inlineStr">
        <is>
          <t>Reconciliation</t>
        </is>
      </c>
      <c r="C20" s="27" t="inlineStr">
        <is>
          <t>Input VAT per GL vs returns</t>
        </is>
      </c>
      <c r="D20" s="30" t="inlineStr">
        <is>
          <t>Recon_InputVAT</t>
        </is>
      </c>
      <c r="E20" s="28" t="n"/>
      <c r="F20" s="29" t="n"/>
      <c r="G20" s="28" t="inlineStr">
        <is>
          <t>Not started</t>
        </is>
      </c>
      <c r="H20" s="28" t="n"/>
      <c r="I20" s="28" t="n"/>
    </row>
    <row r="21">
      <c r="A21" s="22" t="n">
        <v>17</v>
      </c>
      <c r="B21" s="8" t="inlineStr">
        <is>
          <t>Reconciliation</t>
        </is>
      </c>
      <c r="C21" s="27" t="inlineStr">
        <is>
          <t>VAT control (payable) account roll-forward</t>
        </is>
      </c>
      <c r="D21" s="30" t="inlineStr">
        <is>
          <t>Recon_VAT_Account</t>
        </is>
      </c>
      <c r="E21" s="28" t="n"/>
      <c r="F21" s="29" t="n"/>
      <c r="G21" s="28" t="inlineStr">
        <is>
          <t>Not started</t>
        </is>
      </c>
      <c r="H21" s="28" t="n"/>
      <c r="I21" s="28" t="n"/>
    </row>
    <row r="22">
      <c r="A22" s="22" t="n">
        <v>18</v>
      </c>
      <c r="B22" s="8" t="inlineStr">
        <is>
          <t>Reconciliation</t>
        </is>
      </c>
      <c r="C22" s="27" t="inlineStr">
        <is>
          <t>Customs imports (Bayan data) vs Box 8</t>
        </is>
      </c>
      <c r="D22" s="30" t="inlineStr">
        <is>
          <t>Recon_InputVAT cols L–N</t>
        </is>
      </c>
      <c r="E22" s="28" t="n"/>
      <c r="F22" s="29" t="n"/>
      <c r="G22" s="28" t="inlineStr">
        <is>
          <t>Not started</t>
        </is>
      </c>
      <c r="H22" s="28" t="n"/>
      <c r="I22" s="28" t="n"/>
    </row>
    <row r="23">
      <c r="A23" s="22" t="n">
        <v>19</v>
      </c>
      <c r="B23" s="8" t="inlineStr">
        <is>
          <t>Sales</t>
        </is>
      </c>
      <c r="C23" s="27" t="inlineStr">
        <is>
          <t>Sales listing (invoice level) with customer VAT numbers</t>
        </is>
      </c>
      <c r="D23" s="30" t="inlineStr">
        <is>
          <t>Sales_Register</t>
        </is>
      </c>
      <c r="E23" s="28" t="n"/>
      <c r="F23" s="29" t="n"/>
      <c r="G23" s="28" t="inlineStr">
        <is>
          <t>Not started</t>
        </is>
      </c>
      <c r="H23" s="28" t="n"/>
      <c r="I23" s="28" t="n"/>
    </row>
    <row r="24">
      <c r="A24" s="22" t="n">
        <v>20</v>
      </c>
      <c r="B24" s="8" t="inlineStr">
        <is>
          <t>Sales</t>
        </is>
      </c>
      <c r="C24" s="27" t="inlineStr">
        <is>
          <t>Sample tax invoices, simplified invoices, credit/debit notes (XML / QR code)</t>
        </is>
      </c>
      <c r="D24" s="6" t="inlineStr"/>
      <c r="E24" s="28" t="n"/>
      <c r="F24" s="29" t="n"/>
      <c r="G24" s="28" t="inlineStr">
        <is>
          <t>Not started</t>
        </is>
      </c>
      <c r="H24" s="28" t="n"/>
      <c r="I24" s="28" t="n"/>
    </row>
    <row r="25">
      <c r="A25" s="22" t="n">
        <v>21</v>
      </c>
      <c r="B25" s="8" t="inlineStr">
        <is>
          <t>Sales</t>
        </is>
      </c>
      <c r="C25" s="27" t="inlineStr">
        <is>
          <t>Export evidence: customs exit declarations, bills of lading, contracts, proof of payment</t>
        </is>
      </c>
      <c r="D25" s="30" t="inlineStr">
        <is>
          <t>Sales_Register col N</t>
        </is>
      </c>
      <c r="E25" s="28" t="n"/>
      <c r="F25" s="29" t="n"/>
      <c r="G25" s="28" t="inlineStr">
        <is>
          <t>Not started</t>
        </is>
      </c>
      <c r="H25" s="28" t="n"/>
      <c r="I25" s="28" t="n"/>
    </row>
    <row r="26">
      <c r="A26" s="22" t="n">
        <v>22</v>
      </c>
      <c r="B26" s="8" t="inlineStr">
        <is>
          <t>Sales</t>
        </is>
      </c>
      <c r="C26" s="27" t="inlineStr">
        <is>
          <t>Zero-rated domestic supply evidence (e.g. qualifying medicines, intl. transport)</t>
        </is>
      </c>
      <c r="D26" s="30" t="inlineStr">
        <is>
          <t>Sales_Register col N</t>
        </is>
      </c>
      <c r="E26" s="28" t="n"/>
      <c r="F26" s="29" t="n"/>
      <c r="G26" s="28" t="inlineStr">
        <is>
          <t>Not started</t>
        </is>
      </c>
      <c r="H26" s="28" t="n"/>
      <c r="I26" s="28" t="n"/>
    </row>
    <row r="27">
      <c r="A27" s="22" t="n">
        <v>23</v>
      </c>
      <c r="B27" s="8" t="inlineStr">
        <is>
          <t>Sales</t>
        </is>
      </c>
      <c r="C27" s="27" t="inlineStr">
        <is>
          <t>Exempt supplies support (financial services margin, residential leases)</t>
        </is>
      </c>
      <c r="D27" s="6" t="inlineStr"/>
      <c r="E27" s="28" t="n"/>
      <c r="F27" s="29" t="n"/>
      <c r="G27" s="28" t="inlineStr">
        <is>
          <t>Not started</t>
        </is>
      </c>
      <c r="H27" s="28" t="n"/>
      <c r="I27" s="28" t="n"/>
    </row>
    <row r="28">
      <c r="A28" s="22" t="n">
        <v>24</v>
      </c>
      <c r="B28" s="8" t="inlineStr">
        <is>
          <t>Sales</t>
        </is>
      </c>
      <c r="C28" s="27" t="inlineStr">
        <is>
          <t>Major customer contracts incl. government contracts and VAT clauses</t>
        </is>
      </c>
      <c r="D28" s="6" t="inlineStr"/>
      <c r="E28" s="28" t="n"/>
      <c r="F28" s="29" t="n"/>
      <c r="G28" s="28" t="inlineStr">
        <is>
          <t>Not started</t>
        </is>
      </c>
      <c r="H28" s="28" t="n"/>
      <c r="I28" s="28" t="n"/>
    </row>
    <row r="29">
      <c r="A29" s="22" t="n">
        <v>25</v>
      </c>
      <c r="B29" s="8" t="inlineStr">
        <is>
          <t>Sales</t>
        </is>
      </c>
      <c r="C29" s="27" t="inlineStr">
        <is>
          <t>Deemed supplies: free samples, gifts, own use, staff benefits, write-offs</t>
        </is>
      </c>
      <c r="D29" s="6" t="inlineStr"/>
      <c r="E29" s="28" t="n"/>
      <c r="F29" s="29" t="n"/>
      <c r="G29" s="28" t="inlineStr">
        <is>
          <t>Not started</t>
        </is>
      </c>
      <c r="H29" s="28" t="n"/>
      <c r="I29" s="28" t="n"/>
    </row>
    <row r="30">
      <c r="A30" s="22" t="n">
        <v>26</v>
      </c>
      <c r="B30" s="8" t="inlineStr">
        <is>
          <t>Sales</t>
        </is>
      </c>
      <c r="C30" s="27" t="inlineStr">
        <is>
          <t>Related-party / intercompany charges and their VAT treatment</t>
        </is>
      </c>
      <c r="D30" s="6" t="inlineStr"/>
      <c r="E30" s="28" t="n"/>
      <c r="F30" s="29" t="n"/>
      <c r="G30" s="28" t="inlineStr">
        <is>
          <t>Not started</t>
        </is>
      </c>
      <c r="H30" s="28" t="n"/>
      <c r="I30" s="28" t="n"/>
    </row>
    <row r="31">
      <c r="A31" s="22" t="n">
        <v>27</v>
      </c>
      <c r="B31" s="8" t="inlineStr">
        <is>
          <t>Sales</t>
        </is>
      </c>
      <c r="C31" s="27" t="inlineStr">
        <is>
          <t>Fixed asset &amp; real estate disposals (VAT / RETT treatment)</t>
        </is>
      </c>
      <c r="D31" s="6" t="inlineStr"/>
      <c r="E31" s="28" t="n"/>
      <c r="F31" s="29" t="n"/>
      <c r="G31" s="28" t="inlineStr">
        <is>
          <t>Not started</t>
        </is>
      </c>
      <c r="H31" s="28" t="n"/>
      <c r="I31" s="28" t="n"/>
    </row>
    <row r="32">
      <c r="A32" s="22" t="n">
        <v>28</v>
      </c>
      <c r="B32" s="8" t="inlineStr">
        <is>
          <t>Purchases</t>
        </is>
      </c>
      <c r="C32" s="27" t="inlineStr">
        <is>
          <t>Purchase listing (invoice level) with supplier VAT numbers</t>
        </is>
      </c>
      <c r="D32" s="30" t="inlineStr">
        <is>
          <t>Purchase_Register</t>
        </is>
      </c>
      <c r="E32" s="28" t="n"/>
      <c r="F32" s="29" t="n"/>
      <c r="G32" s="28" t="inlineStr">
        <is>
          <t>Not started</t>
        </is>
      </c>
      <c r="H32" s="28" t="n"/>
      <c r="I32" s="28" t="n"/>
    </row>
    <row r="33">
      <c r="A33" s="22" t="n">
        <v>29</v>
      </c>
      <c r="B33" s="8" t="inlineStr">
        <is>
          <t>Purchases</t>
        </is>
      </c>
      <c r="C33" s="27" t="inlineStr">
        <is>
          <t>Sample supplier tax invoices supporting input VAT claimed</t>
        </is>
      </c>
      <c r="D33" s="30" t="inlineStr">
        <is>
          <t>Purchase_Register col K</t>
        </is>
      </c>
      <c r="E33" s="28" t="n"/>
      <c r="F33" s="29" t="n"/>
      <c r="G33" s="28" t="inlineStr">
        <is>
          <t>Not started</t>
        </is>
      </c>
      <c r="H33" s="28" t="n"/>
      <c r="I33" s="28" t="n"/>
    </row>
    <row r="34">
      <c r="A34" s="22" t="n">
        <v>30</v>
      </c>
      <c r="B34" s="8" t="inlineStr">
        <is>
          <t>Purchases</t>
        </is>
      </c>
      <c r="C34" s="27" t="inlineStr">
        <is>
          <t>Import customs declarations (Bayan) and customs VAT payment proof</t>
        </is>
      </c>
      <c r="D34" s="30" t="inlineStr">
        <is>
          <t>Purchase_Register col M</t>
        </is>
      </c>
      <c r="E34" s="28" t="n"/>
      <c r="F34" s="29" t="n"/>
      <c r="G34" s="28" t="inlineStr">
        <is>
          <t>Not started</t>
        </is>
      </c>
      <c r="H34" s="28" t="n"/>
      <c r="I34" s="28" t="n"/>
    </row>
    <row r="35">
      <c r="A35" s="22" t="n">
        <v>31</v>
      </c>
      <c r="B35" s="8" t="inlineStr">
        <is>
          <t>Purchases</t>
        </is>
      </c>
      <c r="C35" s="27" t="inlineStr">
        <is>
          <t>Reverse charge: foreign supplier invoices, contracts, RCM calculation</t>
        </is>
      </c>
      <c r="D35" s="30" t="inlineStr">
        <is>
          <t>Purchase_Register (Box 9)</t>
        </is>
      </c>
      <c r="E35" s="28" t="n"/>
      <c r="F35" s="29" t="n"/>
      <c r="G35" s="28" t="inlineStr">
        <is>
          <t>Not started</t>
        </is>
      </c>
      <c r="H35" s="28" t="n"/>
      <c r="I35" s="28" t="n"/>
    </row>
    <row r="36">
      <c r="A36" s="22" t="n">
        <v>32</v>
      </c>
      <c r="B36" s="8" t="inlineStr">
        <is>
          <t>Purchases</t>
        </is>
      </c>
      <c r="C36" s="27" t="inlineStr">
        <is>
          <t>Blocked input VAT analysis (entertainment, vehicles, staff benefits)</t>
        </is>
      </c>
      <c r="D36" s="30" t="inlineStr">
        <is>
          <t>Purchase_Register col G</t>
        </is>
      </c>
      <c r="E36" s="28" t="n"/>
      <c r="F36" s="29" t="n"/>
      <c r="G36" s="28" t="inlineStr">
        <is>
          <t>Not started</t>
        </is>
      </c>
      <c r="H36" s="28" t="n"/>
      <c r="I36" s="28" t="n"/>
    </row>
    <row r="37">
      <c r="A37" s="22" t="n">
        <v>33</v>
      </c>
      <c r="B37" s="8" t="inlineStr">
        <is>
          <t>Purchases</t>
        </is>
      </c>
      <c r="C37" s="27" t="inlineStr">
        <is>
          <t>Fixed asset register and capital assets adjustment</t>
        </is>
      </c>
      <c r="D37" s="6" t="inlineStr"/>
      <c r="E37" s="28" t="n"/>
      <c r="F37" s="29" t="n"/>
      <c r="G37" s="28" t="inlineStr">
        <is>
          <t>Not started</t>
        </is>
      </c>
      <c r="H37" s="28" t="n"/>
      <c r="I37" s="28" t="n"/>
    </row>
    <row r="38">
      <c r="A38" s="22" t="n">
        <v>34</v>
      </c>
      <c r="B38" s="8" t="inlineStr">
        <is>
          <t>Purchases</t>
        </is>
      </c>
      <c r="C38" s="27" t="inlineStr">
        <is>
          <t>Input VAT apportionment calculation (if exempt supplies exist)</t>
        </is>
      </c>
      <c r="D38" s="6" t="inlineStr"/>
      <c r="E38" s="28" t="n"/>
      <c r="F38" s="29" t="n"/>
      <c r="G38" s="28" t="inlineStr">
        <is>
          <t>Not started</t>
        </is>
      </c>
      <c r="H38" s="28" t="n"/>
      <c r="I38" s="28" t="n"/>
    </row>
    <row r="39">
      <c r="A39" s="22" t="n">
        <v>35</v>
      </c>
      <c r="B39" s="8" t="inlineStr">
        <is>
          <t>Cross-tax</t>
        </is>
      </c>
      <c r="C39" s="27" t="inlineStr">
        <is>
          <t>Withholding tax returns (foreign payments should match RCM in Box 9)</t>
        </is>
      </c>
      <c r="D39" s="6" t="inlineStr"/>
      <c r="E39" s="28" t="n"/>
      <c r="F39" s="29" t="n"/>
      <c r="G39" s="28" t="inlineStr">
        <is>
          <t>Not started</t>
        </is>
      </c>
      <c r="H39" s="28" t="n"/>
      <c r="I39" s="28" t="n"/>
    </row>
    <row r="40">
      <c r="A40" s="22" t="n">
        <v>36</v>
      </c>
      <c r="B40" s="8" t="inlineStr">
        <is>
          <t>Cross-tax</t>
        </is>
      </c>
      <c r="C40" s="27" t="inlineStr">
        <is>
          <t>Zakat / income tax return revenue vs VAT revenue</t>
        </is>
      </c>
      <c r="D40" s="6" t="inlineStr"/>
      <c r="E40" s="28" t="n"/>
      <c r="F40" s="29" t="n"/>
      <c r="G40" s="28" t="inlineStr">
        <is>
          <t>Not started</t>
        </is>
      </c>
      <c r="H40" s="28" t="n"/>
      <c r="I40" s="28" t="n"/>
    </row>
    <row r="41">
      <c r="A41" s="22" t="n">
        <v>37</v>
      </c>
      <c r="B41" s="8" t="inlineStr">
        <is>
          <t>E-invoicing</t>
        </is>
      </c>
      <c r="C41" s="27" t="inlineStr">
        <is>
          <t>E-invoicing compliance: Phase 2 integration wave, cleared/reported invoices report</t>
        </is>
      </c>
      <c r="D41" s="30" t="inlineStr">
        <is>
          <t>Sales_Register col L</t>
        </is>
      </c>
      <c r="E41" s="28" t="n"/>
      <c r="F41" s="29" t="n"/>
      <c r="G41" s="28" t="inlineStr">
        <is>
          <t>Not started</t>
        </is>
      </c>
      <c r="H41" s="28" t="n"/>
      <c r="I41" s="28" t="n"/>
    </row>
    <row r="42">
      <c r="A42" s="22" t="n">
        <v>38</v>
      </c>
      <c r="B42" s="8" t="inlineStr">
        <is>
          <t>Response</t>
        </is>
      </c>
      <c r="C42" s="27" t="inlineStr">
        <is>
          <t>Written explanations / memos for every difference found</t>
        </is>
      </c>
      <c r="D42" s="30" t="inlineStr">
        <is>
          <t>Recon sheets</t>
        </is>
      </c>
      <c r="E42" s="28" t="n"/>
      <c r="F42" s="29" t="n"/>
      <c r="G42" s="28" t="inlineStr">
        <is>
          <t>Not started</t>
        </is>
      </c>
      <c r="H42" s="28" t="n"/>
      <c r="I42" s="28" t="n"/>
    </row>
  </sheetData>
  <conditionalFormatting sqref="G5:G42">
    <cfRule type="expression" priority="1" dxfId="2">
      <formula>OR(G5="Ready",G5="Submitted")</formula>
    </cfRule>
    <cfRule type="expression" priority="2" dxfId="3">
      <formula>G5="Not started"</formula>
    </cfRule>
  </conditionalFormatting>
  <dataValidations count="1">
    <dataValidation sqref="G5:G42" showDropDown="0" showInputMessage="0" showErrorMessage="1" allowBlank="1" error="Choose a value from the list" type="list">
      <formula1>=Lists!$H$2:$H$6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S505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34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6" customWidth="1" min="18" max="18"/>
    <col width="16" customWidth="1" min="19" max="19"/>
  </cols>
  <sheetData>
    <row r="1">
      <c r="A1" s="1" t="inlineStr">
        <is>
          <t>Monthly Trial Balance (ميزان المراجعة الشهري)</t>
        </is>
      </c>
    </row>
    <row r="2">
      <c r="A2" s="2" t="inlineStr">
        <is>
          <t>Paste your TB: opening balance + monthly NET movements. Debit = positive, Credit = negative. Map every account in column D.</t>
        </is>
      </c>
    </row>
    <row r="3">
      <c r="D3" s="25" t="inlineStr">
        <is>
          <t>Balance check (must = 0) →</t>
        </is>
      </c>
      <c r="E3" s="31">
        <f>ROUND(SUM(E6:E505),2)</f>
        <v/>
      </c>
      <c r="F3" s="31">
        <f>ROUND(SUM(F6:F505),2)</f>
        <v/>
      </c>
      <c r="G3" s="31">
        <f>ROUND(SUM(G6:G505),2)</f>
        <v/>
      </c>
      <c r="H3" s="31">
        <f>ROUND(SUM(H6:H505),2)</f>
        <v/>
      </c>
      <c r="I3" s="31">
        <f>ROUND(SUM(I6:I505),2)</f>
        <v/>
      </c>
      <c r="J3" s="31">
        <f>ROUND(SUM(J6:J505),2)</f>
        <v/>
      </c>
      <c r="K3" s="31">
        <f>ROUND(SUM(K6:K505),2)</f>
        <v/>
      </c>
      <c r="L3" s="31">
        <f>ROUND(SUM(L6:L505),2)</f>
        <v/>
      </c>
      <c r="M3" s="31">
        <f>ROUND(SUM(M6:M505),2)</f>
        <v/>
      </c>
      <c r="N3" s="31">
        <f>ROUND(SUM(N6:N505),2)</f>
        <v/>
      </c>
      <c r="O3" s="31">
        <f>ROUND(SUM(O6:O505),2)</f>
        <v/>
      </c>
      <c r="P3" s="31">
        <f>ROUND(SUM(P6:P505),2)</f>
        <v/>
      </c>
      <c r="Q3" s="31">
        <f>ROUND(SUM(Q6:Q505),2)</f>
        <v/>
      </c>
      <c r="R3" s="31">
        <f>ROUND(SUM(R6:R505),2)</f>
        <v/>
      </c>
      <c r="S3" s="31">
        <f>ROUND(SUM(S6:S505),2)</f>
        <v/>
      </c>
    </row>
    <row r="4">
      <c r="E4" s="32" t="inlineStr">
        <is>
          <t>Month-end →</t>
        </is>
      </c>
      <c r="F4" s="33">
        <f>EOMONTH(Setup!$B$7,0)</f>
        <v/>
      </c>
      <c r="G4" s="33">
        <f>EOMONTH(F4,1)</f>
        <v/>
      </c>
      <c r="H4" s="33">
        <f>EOMONTH(G4,1)</f>
        <v/>
      </c>
      <c r="I4" s="33">
        <f>EOMONTH(H4,1)</f>
        <v/>
      </c>
      <c r="J4" s="33">
        <f>EOMONTH(I4,1)</f>
        <v/>
      </c>
      <c r="K4" s="33">
        <f>EOMONTH(J4,1)</f>
        <v/>
      </c>
      <c r="L4" s="33">
        <f>EOMONTH(K4,1)</f>
        <v/>
      </c>
      <c r="M4" s="33">
        <f>EOMONTH(L4,1)</f>
        <v/>
      </c>
      <c r="N4" s="33">
        <f>EOMONTH(M4,1)</f>
        <v/>
      </c>
      <c r="O4" s="33">
        <f>EOMONTH(N4,1)</f>
        <v/>
      </c>
      <c r="P4" s="33">
        <f>EOMONTH(O4,1)</f>
        <v/>
      </c>
      <c r="Q4" s="33">
        <f>EOMONTH(P4,1)</f>
        <v/>
      </c>
    </row>
    <row r="5" ht="30" customHeight="1">
      <c r="A5" s="3" t="inlineStr">
        <is>
          <t>Account Code</t>
        </is>
      </c>
      <c r="B5" s="3" t="inlineStr">
        <is>
          <t>Account Name</t>
        </is>
      </c>
      <c r="C5" s="3" t="inlineStr">
        <is>
          <t>FS Class</t>
        </is>
      </c>
      <c r="D5" s="3" t="inlineStr">
        <is>
          <t>VAT Mapping</t>
        </is>
      </c>
      <c r="E5" s="3" t="inlineStr">
        <is>
          <t>Opening Balance</t>
        </is>
      </c>
      <c r="F5" s="3" t="inlineStr">
        <is>
          <t>Movement M1</t>
        </is>
      </c>
      <c r="G5" s="3" t="inlineStr">
        <is>
          <t>Movement M2</t>
        </is>
      </c>
      <c r="H5" s="3" t="inlineStr">
        <is>
          <t>Movement M3</t>
        </is>
      </c>
      <c r="I5" s="3" t="inlineStr">
        <is>
          <t>Movement M4</t>
        </is>
      </c>
      <c r="J5" s="3" t="inlineStr">
        <is>
          <t>Movement M5</t>
        </is>
      </c>
      <c r="K5" s="3" t="inlineStr">
        <is>
          <t>Movement M6</t>
        </is>
      </c>
      <c r="L5" s="3" t="inlineStr">
        <is>
          <t>Movement M7</t>
        </is>
      </c>
      <c r="M5" s="3" t="inlineStr">
        <is>
          <t>Movement M8</t>
        </is>
      </c>
      <c r="N5" s="3" t="inlineStr">
        <is>
          <t>Movement M9</t>
        </is>
      </c>
      <c r="O5" s="3" t="inlineStr">
        <is>
          <t>Movement M10</t>
        </is>
      </c>
      <c r="P5" s="3" t="inlineStr">
        <is>
          <t>Movement M11</t>
        </is>
      </c>
      <c r="Q5" s="3" t="inlineStr">
        <is>
          <t>Movement M12</t>
        </is>
      </c>
      <c r="R5" s="3" t="inlineStr">
        <is>
          <t>Total Movements</t>
        </is>
      </c>
      <c r="S5" s="3" t="inlineStr">
        <is>
          <t>Closing Balance</t>
        </is>
      </c>
    </row>
    <row r="6">
      <c r="A6" s="14" t="inlineStr">
        <is>
          <t>1100</t>
        </is>
      </c>
      <c r="B6" s="14" t="inlineStr">
        <is>
          <t>Cash at Bank</t>
        </is>
      </c>
      <c r="C6" s="14" t="inlineStr">
        <is>
          <t>Asset</t>
        </is>
      </c>
      <c r="D6" s="14" t="inlineStr">
        <is>
          <t>Not VAT relevant</t>
        </is>
      </c>
      <c r="E6" s="19" t="n">
        <v>500000</v>
      </c>
      <c r="F6" s="19" t="n">
        <v>81000</v>
      </c>
      <c r="G6" s="19" t="n">
        <v>-9000</v>
      </c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34">
        <f>IF(A6="","",SUM(F6:Q6))</f>
        <v/>
      </c>
      <c r="S6" s="34">
        <f>IF(A6="","",E6+R6)</f>
        <v/>
      </c>
    </row>
    <row r="7">
      <c r="A7" s="14" t="inlineStr">
        <is>
          <t>2210</t>
        </is>
      </c>
      <c r="B7" s="14" t="inlineStr">
        <is>
          <t>Output VAT</t>
        </is>
      </c>
      <c r="C7" s="14" t="inlineStr">
        <is>
          <t>Liability</t>
        </is>
      </c>
      <c r="D7" s="14" t="inlineStr">
        <is>
          <t>Output VAT</t>
        </is>
      </c>
      <c r="E7" s="19" t="n">
        <v>0</v>
      </c>
      <c r="F7" s="19" t="n">
        <v>-16500</v>
      </c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34">
        <f>IF(A7="","",SUM(F7:Q7))</f>
        <v/>
      </c>
      <c r="S7" s="34">
        <f>IF(A7="","",E7+R7)</f>
        <v/>
      </c>
    </row>
    <row r="8">
      <c r="A8" s="14" t="inlineStr">
        <is>
          <t>2220</t>
        </is>
      </c>
      <c r="B8" s="14" t="inlineStr">
        <is>
          <t>Input VAT</t>
        </is>
      </c>
      <c r="C8" s="14" t="inlineStr">
        <is>
          <t>Asset</t>
        </is>
      </c>
      <c r="D8" s="14" t="inlineStr">
        <is>
          <t>Input VAT</t>
        </is>
      </c>
      <c r="E8" s="19" t="n">
        <v>0</v>
      </c>
      <c r="F8" s="19" t="n">
        <v>7500</v>
      </c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34">
        <f>IF(A8="","",SUM(F8:Q8))</f>
        <v/>
      </c>
      <c r="S8" s="34">
        <f>IF(A8="","",E8+R8)</f>
        <v/>
      </c>
    </row>
    <row r="9">
      <c r="A9" s="14" t="inlineStr">
        <is>
          <t>2230</t>
        </is>
      </c>
      <c r="B9" s="14" t="inlineStr">
        <is>
          <t>VAT Payable - Settlement with ZATCA</t>
        </is>
      </c>
      <c r="C9" s="14" t="inlineStr">
        <is>
          <t>Liability</t>
        </is>
      </c>
      <c r="D9" s="14" t="inlineStr">
        <is>
          <t>VAT Payable / Settlement</t>
        </is>
      </c>
      <c r="E9" s="19" t="n">
        <v>0</v>
      </c>
      <c r="F9" s="19" t="n"/>
      <c r="G9" s="19" t="n">
        <v>9000</v>
      </c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34">
        <f>IF(A9="","",SUM(F9:Q9))</f>
        <v/>
      </c>
      <c r="S9" s="34">
        <f>IF(A9="","",E9+R9)</f>
        <v/>
      </c>
    </row>
    <row r="10">
      <c r="A10" s="14" t="inlineStr">
        <is>
          <t>3100</t>
        </is>
      </c>
      <c r="B10" s="14" t="inlineStr">
        <is>
          <t>Share Capital / Retained Earnings</t>
        </is>
      </c>
      <c r="C10" s="14" t="inlineStr">
        <is>
          <t>Equity</t>
        </is>
      </c>
      <c r="D10" s="14" t="inlineStr">
        <is>
          <t>Not VAT relevant</t>
        </is>
      </c>
      <c r="E10" s="19" t="n">
        <v>-500000</v>
      </c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34">
        <f>IF(A10="","",SUM(F10:Q10))</f>
        <v/>
      </c>
      <c r="S10" s="34">
        <f>IF(A10="","",E10+R10)</f>
        <v/>
      </c>
    </row>
    <row r="11">
      <c r="A11" s="14" t="inlineStr">
        <is>
          <t>4100</t>
        </is>
      </c>
      <c r="B11" s="14" t="inlineStr">
        <is>
          <t>Sales - Local</t>
        </is>
      </c>
      <c r="C11" s="14" t="inlineStr">
        <is>
          <t>Revenue</t>
        </is>
      </c>
      <c r="D11" s="14" t="inlineStr">
        <is>
          <t>Standard 15% (Box 1)</t>
        </is>
      </c>
      <c r="E11" s="19" t="n">
        <v>0</v>
      </c>
      <c r="F11" s="19" t="n">
        <v>-100000</v>
      </c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34">
        <f>IF(A11="","",SUM(F11:Q11))</f>
        <v/>
      </c>
      <c r="S11" s="34">
        <f>IF(A11="","",E11+R11)</f>
        <v/>
      </c>
    </row>
    <row r="12">
      <c r="A12" s="14" t="inlineStr">
        <is>
          <t>4200</t>
        </is>
      </c>
      <c r="B12" s="14" t="inlineStr">
        <is>
          <t>Sales - Export</t>
        </is>
      </c>
      <c r="C12" s="14" t="inlineStr">
        <is>
          <t>Revenue</t>
        </is>
      </c>
      <c r="D12" s="14" t="inlineStr">
        <is>
          <t>Export (Box 4)</t>
        </is>
      </c>
      <c r="E12" s="19" t="n">
        <v>0</v>
      </c>
      <c r="F12" s="19" t="n">
        <v>-20000</v>
      </c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34">
        <f>IF(A12="","",SUM(F12:Q12))</f>
        <v/>
      </c>
      <c r="S12" s="34">
        <f>IF(A12="","",E12+R12)</f>
        <v/>
      </c>
    </row>
    <row r="13">
      <c r="A13" s="14" t="inlineStr">
        <is>
          <t>4900</t>
        </is>
      </c>
      <c r="B13" s="14" t="inlineStr">
        <is>
          <t>Other Income - Dividends</t>
        </is>
      </c>
      <c r="C13" s="14" t="inlineStr">
        <is>
          <t>Revenue</t>
        </is>
      </c>
      <c r="D13" s="14" t="inlineStr">
        <is>
          <t>Revenue - Out of scope / Other income</t>
        </is>
      </c>
      <c r="E13" s="19" t="n">
        <v>0</v>
      </c>
      <c r="F13" s="19" t="n">
        <v>-2000</v>
      </c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34">
        <f>IF(A13="","",SUM(F13:Q13))</f>
        <v/>
      </c>
      <c r="S13" s="34">
        <f>IF(A13="","",E13+R13)</f>
        <v/>
      </c>
    </row>
    <row r="14">
      <c r="A14" s="14" t="inlineStr">
        <is>
          <t>5100</t>
        </is>
      </c>
      <c r="B14" s="14" t="inlineStr">
        <is>
          <t>Cost of Goods Purchased</t>
        </is>
      </c>
      <c r="C14" s="14" t="inlineStr">
        <is>
          <t>Expense</t>
        </is>
      </c>
      <c r="D14" s="14" t="inlineStr">
        <is>
          <t>Not VAT relevant</t>
        </is>
      </c>
      <c r="E14" s="19" t="n">
        <v>0</v>
      </c>
      <c r="F14" s="19" t="n">
        <v>40000</v>
      </c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34">
        <f>IF(A14="","",SUM(F14:Q14))</f>
        <v/>
      </c>
      <c r="S14" s="34">
        <f>IF(A14="","",E14+R14)</f>
        <v/>
      </c>
    </row>
    <row r="15">
      <c r="A15" s="14" t="inlineStr">
        <is>
          <t>6100</t>
        </is>
      </c>
      <c r="B15" s="14" t="inlineStr">
        <is>
          <t>Consulting Fees - Foreign</t>
        </is>
      </c>
      <c r="C15" s="14" t="inlineStr">
        <is>
          <t>Expense</t>
        </is>
      </c>
      <c r="D15" s="14" t="inlineStr">
        <is>
          <t>Not VAT relevant</t>
        </is>
      </c>
      <c r="E15" s="19" t="n">
        <v>0</v>
      </c>
      <c r="F15" s="19" t="n">
        <v>10000</v>
      </c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34">
        <f>IF(A15="","",SUM(F15:Q15))</f>
        <v/>
      </c>
      <c r="S15" s="34">
        <f>IF(A15="","",E15+R15)</f>
        <v/>
      </c>
    </row>
    <row r="16">
      <c r="A16" s="14" t="n"/>
      <c r="B16" s="14" t="n"/>
      <c r="C16" s="14" t="n"/>
      <c r="D16" s="14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34">
        <f>IF(A16="","",SUM(F16:Q16))</f>
        <v/>
      </c>
      <c r="S16" s="34">
        <f>IF(A16="","",E16+R16)</f>
        <v/>
      </c>
    </row>
    <row r="17">
      <c r="A17" s="14" t="n"/>
      <c r="B17" s="14" t="n"/>
      <c r="C17" s="14" t="n"/>
      <c r="D17" s="14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34">
        <f>IF(A17="","",SUM(F17:Q17))</f>
        <v/>
      </c>
      <c r="S17" s="34">
        <f>IF(A17="","",E17+R17)</f>
        <v/>
      </c>
    </row>
    <row r="18">
      <c r="A18" s="14" t="n"/>
      <c r="B18" s="14" t="n"/>
      <c r="C18" s="14" t="n"/>
      <c r="D18" s="14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34">
        <f>IF(A18="","",SUM(F18:Q18))</f>
        <v/>
      </c>
      <c r="S18" s="34">
        <f>IF(A18="","",E18+R18)</f>
        <v/>
      </c>
    </row>
    <row r="19">
      <c r="A19" s="14" t="n"/>
      <c r="B19" s="14" t="n"/>
      <c r="C19" s="14" t="n"/>
      <c r="D19" s="14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34">
        <f>IF(A19="","",SUM(F19:Q19))</f>
        <v/>
      </c>
      <c r="S19" s="34">
        <f>IF(A19="","",E19+R19)</f>
        <v/>
      </c>
    </row>
    <row r="20">
      <c r="A20" s="14" t="n"/>
      <c r="B20" s="14" t="n"/>
      <c r="C20" s="14" t="n"/>
      <c r="D20" s="14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34">
        <f>IF(A20="","",SUM(F20:Q20))</f>
        <v/>
      </c>
      <c r="S20" s="34">
        <f>IF(A20="","",E20+R20)</f>
        <v/>
      </c>
    </row>
    <row r="21">
      <c r="A21" s="14" t="n"/>
      <c r="B21" s="14" t="n"/>
      <c r="C21" s="14" t="n"/>
      <c r="D21" s="14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34">
        <f>IF(A21="","",SUM(F21:Q21))</f>
        <v/>
      </c>
      <c r="S21" s="34">
        <f>IF(A21="","",E21+R21)</f>
        <v/>
      </c>
    </row>
    <row r="22">
      <c r="A22" s="14" t="n"/>
      <c r="B22" s="14" t="n"/>
      <c r="C22" s="14" t="n"/>
      <c r="D22" s="14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34">
        <f>IF(A22="","",SUM(F22:Q22))</f>
        <v/>
      </c>
      <c r="S22" s="34">
        <f>IF(A22="","",E22+R22)</f>
        <v/>
      </c>
    </row>
    <row r="23">
      <c r="A23" s="14" t="n"/>
      <c r="B23" s="14" t="n"/>
      <c r="C23" s="14" t="n"/>
      <c r="D23" s="14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34">
        <f>IF(A23="","",SUM(F23:Q23))</f>
        <v/>
      </c>
      <c r="S23" s="34">
        <f>IF(A23="","",E23+R23)</f>
        <v/>
      </c>
    </row>
    <row r="24">
      <c r="A24" s="14" t="n"/>
      <c r="B24" s="14" t="n"/>
      <c r="C24" s="14" t="n"/>
      <c r="D24" s="14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34">
        <f>IF(A24="","",SUM(F24:Q24))</f>
        <v/>
      </c>
      <c r="S24" s="34">
        <f>IF(A24="","",E24+R24)</f>
        <v/>
      </c>
    </row>
    <row r="25">
      <c r="A25" s="14" t="n"/>
      <c r="B25" s="14" t="n"/>
      <c r="C25" s="14" t="n"/>
      <c r="D25" s="14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34">
        <f>IF(A25="","",SUM(F25:Q25))</f>
        <v/>
      </c>
      <c r="S25" s="34">
        <f>IF(A25="","",E25+R25)</f>
        <v/>
      </c>
    </row>
    <row r="26">
      <c r="A26" s="14" t="n"/>
      <c r="B26" s="14" t="n"/>
      <c r="C26" s="14" t="n"/>
      <c r="D26" s="14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34">
        <f>IF(A26="","",SUM(F26:Q26))</f>
        <v/>
      </c>
      <c r="S26" s="34">
        <f>IF(A26="","",E26+R26)</f>
        <v/>
      </c>
    </row>
    <row r="27">
      <c r="A27" s="14" t="n"/>
      <c r="B27" s="14" t="n"/>
      <c r="C27" s="14" t="n"/>
      <c r="D27" s="14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34">
        <f>IF(A27="","",SUM(F27:Q27))</f>
        <v/>
      </c>
      <c r="S27" s="34">
        <f>IF(A27="","",E27+R27)</f>
        <v/>
      </c>
    </row>
    <row r="28">
      <c r="A28" s="14" t="n"/>
      <c r="B28" s="14" t="n"/>
      <c r="C28" s="14" t="n"/>
      <c r="D28" s="14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34">
        <f>IF(A28="","",SUM(F28:Q28))</f>
        <v/>
      </c>
      <c r="S28" s="34">
        <f>IF(A28="","",E28+R28)</f>
        <v/>
      </c>
    </row>
    <row r="29">
      <c r="A29" s="14" t="n"/>
      <c r="B29" s="14" t="n"/>
      <c r="C29" s="14" t="n"/>
      <c r="D29" s="14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34">
        <f>IF(A29="","",SUM(F29:Q29))</f>
        <v/>
      </c>
      <c r="S29" s="34">
        <f>IF(A29="","",E29+R29)</f>
        <v/>
      </c>
    </row>
    <row r="30">
      <c r="A30" s="14" t="n"/>
      <c r="B30" s="14" t="n"/>
      <c r="C30" s="14" t="n"/>
      <c r="D30" s="14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34">
        <f>IF(A30="","",SUM(F30:Q30))</f>
        <v/>
      </c>
      <c r="S30" s="34">
        <f>IF(A30="","",E30+R30)</f>
        <v/>
      </c>
    </row>
    <row r="31">
      <c r="A31" s="14" t="n"/>
      <c r="B31" s="14" t="n"/>
      <c r="C31" s="14" t="n"/>
      <c r="D31" s="14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34">
        <f>IF(A31="","",SUM(F31:Q31))</f>
        <v/>
      </c>
      <c r="S31" s="34">
        <f>IF(A31="","",E31+R31)</f>
        <v/>
      </c>
    </row>
    <row r="32">
      <c r="A32" s="14" t="n"/>
      <c r="B32" s="14" t="n"/>
      <c r="C32" s="14" t="n"/>
      <c r="D32" s="14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34">
        <f>IF(A32="","",SUM(F32:Q32))</f>
        <v/>
      </c>
      <c r="S32" s="34">
        <f>IF(A32="","",E32+R32)</f>
        <v/>
      </c>
    </row>
    <row r="33">
      <c r="A33" s="14" t="n"/>
      <c r="B33" s="14" t="n"/>
      <c r="C33" s="14" t="n"/>
      <c r="D33" s="14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34">
        <f>IF(A33="","",SUM(F33:Q33))</f>
        <v/>
      </c>
      <c r="S33" s="34">
        <f>IF(A33="","",E33+R33)</f>
        <v/>
      </c>
    </row>
    <row r="34">
      <c r="A34" s="14" t="n"/>
      <c r="B34" s="14" t="n"/>
      <c r="C34" s="14" t="n"/>
      <c r="D34" s="14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34">
        <f>IF(A34="","",SUM(F34:Q34))</f>
        <v/>
      </c>
      <c r="S34" s="34">
        <f>IF(A34="","",E34+R34)</f>
        <v/>
      </c>
    </row>
    <row r="35">
      <c r="A35" s="14" t="n"/>
      <c r="B35" s="14" t="n"/>
      <c r="C35" s="14" t="n"/>
      <c r="D35" s="14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34">
        <f>IF(A35="","",SUM(F35:Q35))</f>
        <v/>
      </c>
      <c r="S35" s="34">
        <f>IF(A35="","",E35+R35)</f>
        <v/>
      </c>
    </row>
    <row r="36">
      <c r="A36" s="14" t="n"/>
      <c r="B36" s="14" t="n"/>
      <c r="C36" s="14" t="n"/>
      <c r="D36" s="14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34">
        <f>IF(A36="","",SUM(F36:Q36))</f>
        <v/>
      </c>
      <c r="S36" s="34">
        <f>IF(A36="","",E36+R36)</f>
        <v/>
      </c>
    </row>
    <row r="37">
      <c r="A37" s="14" t="n"/>
      <c r="B37" s="14" t="n"/>
      <c r="C37" s="14" t="n"/>
      <c r="D37" s="14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34">
        <f>IF(A37="","",SUM(F37:Q37))</f>
        <v/>
      </c>
      <c r="S37" s="34">
        <f>IF(A37="","",E37+R37)</f>
        <v/>
      </c>
    </row>
    <row r="38">
      <c r="A38" s="14" t="n"/>
      <c r="B38" s="14" t="n"/>
      <c r="C38" s="14" t="n"/>
      <c r="D38" s="14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34">
        <f>IF(A38="","",SUM(F38:Q38))</f>
        <v/>
      </c>
      <c r="S38" s="34">
        <f>IF(A38="","",E38+R38)</f>
        <v/>
      </c>
    </row>
    <row r="39">
      <c r="A39" s="14" t="n"/>
      <c r="B39" s="14" t="n"/>
      <c r="C39" s="14" t="n"/>
      <c r="D39" s="14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34">
        <f>IF(A39="","",SUM(F39:Q39))</f>
        <v/>
      </c>
      <c r="S39" s="34">
        <f>IF(A39="","",E39+R39)</f>
        <v/>
      </c>
    </row>
    <row r="40">
      <c r="A40" s="14" t="n"/>
      <c r="B40" s="14" t="n"/>
      <c r="C40" s="14" t="n"/>
      <c r="D40" s="14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34">
        <f>IF(A40="","",SUM(F40:Q40))</f>
        <v/>
      </c>
      <c r="S40" s="34">
        <f>IF(A40="","",E40+R40)</f>
        <v/>
      </c>
    </row>
    <row r="41">
      <c r="A41" s="14" t="n"/>
      <c r="B41" s="14" t="n"/>
      <c r="C41" s="14" t="n"/>
      <c r="D41" s="14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34">
        <f>IF(A41="","",SUM(F41:Q41))</f>
        <v/>
      </c>
      <c r="S41" s="34">
        <f>IF(A41="","",E41+R41)</f>
        <v/>
      </c>
    </row>
    <row r="42">
      <c r="A42" s="14" t="n"/>
      <c r="B42" s="14" t="n"/>
      <c r="C42" s="14" t="n"/>
      <c r="D42" s="14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34">
        <f>IF(A42="","",SUM(F42:Q42))</f>
        <v/>
      </c>
      <c r="S42" s="34">
        <f>IF(A42="","",E42+R42)</f>
        <v/>
      </c>
    </row>
    <row r="43">
      <c r="A43" s="14" t="n"/>
      <c r="B43" s="14" t="n"/>
      <c r="C43" s="14" t="n"/>
      <c r="D43" s="14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34">
        <f>IF(A43="","",SUM(F43:Q43))</f>
        <v/>
      </c>
      <c r="S43" s="34">
        <f>IF(A43="","",E43+R43)</f>
        <v/>
      </c>
    </row>
    <row r="44">
      <c r="A44" s="14" t="n"/>
      <c r="B44" s="14" t="n"/>
      <c r="C44" s="14" t="n"/>
      <c r="D44" s="14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34">
        <f>IF(A44="","",SUM(F44:Q44))</f>
        <v/>
      </c>
      <c r="S44" s="34">
        <f>IF(A44="","",E44+R44)</f>
        <v/>
      </c>
    </row>
    <row r="45">
      <c r="A45" s="14" t="n"/>
      <c r="B45" s="14" t="n"/>
      <c r="C45" s="14" t="n"/>
      <c r="D45" s="14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34">
        <f>IF(A45="","",SUM(F45:Q45))</f>
        <v/>
      </c>
      <c r="S45" s="34">
        <f>IF(A45="","",E45+R45)</f>
        <v/>
      </c>
    </row>
    <row r="46">
      <c r="A46" s="14" t="n"/>
      <c r="B46" s="14" t="n"/>
      <c r="C46" s="14" t="n"/>
      <c r="D46" s="14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34">
        <f>IF(A46="","",SUM(F46:Q46))</f>
        <v/>
      </c>
      <c r="S46" s="34">
        <f>IF(A46="","",E46+R46)</f>
        <v/>
      </c>
    </row>
    <row r="47">
      <c r="A47" s="14" t="n"/>
      <c r="B47" s="14" t="n"/>
      <c r="C47" s="14" t="n"/>
      <c r="D47" s="14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34">
        <f>IF(A47="","",SUM(F47:Q47))</f>
        <v/>
      </c>
      <c r="S47" s="34">
        <f>IF(A47="","",E47+R47)</f>
        <v/>
      </c>
    </row>
    <row r="48">
      <c r="A48" s="14" t="n"/>
      <c r="B48" s="14" t="n"/>
      <c r="C48" s="14" t="n"/>
      <c r="D48" s="14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34">
        <f>IF(A48="","",SUM(F48:Q48))</f>
        <v/>
      </c>
      <c r="S48" s="34">
        <f>IF(A48="","",E48+R48)</f>
        <v/>
      </c>
    </row>
    <row r="49">
      <c r="A49" s="14" t="n"/>
      <c r="B49" s="14" t="n"/>
      <c r="C49" s="14" t="n"/>
      <c r="D49" s="14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34">
        <f>IF(A49="","",SUM(F49:Q49))</f>
        <v/>
      </c>
      <c r="S49" s="34">
        <f>IF(A49="","",E49+R49)</f>
        <v/>
      </c>
    </row>
    <row r="50">
      <c r="A50" s="14" t="n"/>
      <c r="B50" s="14" t="n"/>
      <c r="C50" s="14" t="n"/>
      <c r="D50" s="14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34">
        <f>IF(A50="","",SUM(F50:Q50))</f>
        <v/>
      </c>
      <c r="S50" s="34">
        <f>IF(A50="","",E50+R50)</f>
        <v/>
      </c>
    </row>
    <row r="51">
      <c r="A51" s="14" t="n"/>
      <c r="B51" s="14" t="n"/>
      <c r="C51" s="14" t="n"/>
      <c r="D51" s="14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34">
        <f>IF(A51="","",SUM(F51:Q51))</f>
        <v/>
      </c>
      <c r="S51" s="34">
        <f>IF(A51="","",E51+R51)</f>
        <v/>
      </c>
    </row>
    <row r="52">
      <c r="A52" s="14" t="n"/>
      <c r="B52" s="14" t="n"/>
      <c r="C52" s="14" t="n"/>
      <c r="D52" s="14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34">
        <f>IF(A52="","",SUM(F52:Q52))</f>
        <v/>
      </c>
      <c r="S52" s="34">
        <f>IF(A52="","",E52+R52)</f>
        <v/>
      </c>
    </row>
    <row r="53">
      <c r="A53" s="14" t="n"/>
      <c r="B53" s="14" t="n"/>
      <c r="C53" s="14" t="n"/>
      <c r="D53" s="14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34">
        <f>IF(A53="","",SUM(F53:Q53))</f>
        <v/>
      </c>
      <c r="S53" s="34">
        <f>IF(A53="","",E53+R53)</f>
        <v/>
      </c>
    </row>
    <row r="54">
      <c r="A54" s="14" t="n"/>
      <c r="B54" s="14" t="n"/>
      <c r="C54" s="14" t="n"/>
      <c r="D54" s="14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34">
        <f>IF(A54="","",SUM(F54:Q54))</f>
        <v/>
      </c>
      <c r="S54" s="34">
        <f>IF(A54="","",E54+R54)</f>
        <v/>
      </c>
    </row>
    <row r="55">
      <c r="A55" s="14" t="n"/>
      <c r="B55" s="14" t="n"/>
      <c r="C55" s="14" t="n"/>
      <c r="D55" s="14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34">
        <f>IF(A55="","",SUM(F55:Q55))</f>
        <v/>
      </c>
      <c r="S55" s="34">
        <f>IF(A55="","",E55+R55)</f>
        <v/>
      </c>
    </row>
    <row r="56">
      <c r="A56" s="14" t="n"/>
      <c r="B56" s="14" t="n"/>
      <c r="C56" s="14" t="n"/>
      <c r="D56" s="14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34">
        <f>IF(A56="","",SUM(F56:Q56))</f>
        <v/>
      </c>
      <c r="S56" s="34">
        <f>IF(A56="","",E56+R56)</f>
        <v/>
      </c>
    </row>
    <row r="57">
      <c r="A57" s="14" t="n"/>
      <c r="B57" s="14" t="n"/>
      <c r="C57" s="14" t="n"/>
      <c r="D57" s="14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34">
        <f>IF(A57="","",SUM(F57:Q57))</f>
        <v/>
      </c>
      <c r="S57" s="34">
        <f>IF(A57="","",E57+R57)</f>
        <v/>
      </c>
    </row>
    <row r="58">
      <c r="A58" s="14" t="n"/>
      <c r="B58" s="14" t="n"/>
      <c r="C58" s="14" t="n"/>
      <c r="D58" s="14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34">
        <f>IF(A58="","",SUM(F58:Q58))</f>
        <v/>
      </c>
      <c r="S58" s="34">
        <f>IF(A58="","",E58+R58)</f>
        <v/>
      </c>
    </row>
    <row r="59">
      <c r="A59" s="14" t="n"/>
      <c r="B59" s="14" t="n"/>
      <c r="C59" s="14" t="n"/>
      <c r="D59" s="14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34">
        <f>IF(A59="","",SUM(F59:Q59))</f>
        <v/>
      </c>
      <c r="S59" s="34">
        <f>IF(A59="","",E59+R59)</f>
        <v/>
      </c>
    </row>
    <row r="60">
      <c r="A60" s="14" t="n"/>
      <c r="B60" s="14" t="n"/>
      <c r="C60" s="14" t="n"/>
      <c r="D60" s="14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34">
        <f>IF(A60="","",SUM(F60:Q60))</f>
        <v/>
      </c>
      <c r="S60" s="34">
        <f>IF(A60="","",E60+R60)</f>
        <v/>
      </c>
    </row>
    <row r="61">
      <c r="A61" s="14" t="n"/>
      <c r="B61" s="14" t="n"/>
      <c r="C61" s="14" t="n"/>
      <c r="D61" s="14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34">
        <f>IF(A61="","",SUM(F61:Q61))</f>
        <v/>
      </c>
      <c r="S61" s="34">
        <f>IF(A61="","",E61+R61)</f>
        <v/>
      </c>
    </row>
    <row r="62">
      <c r="A62" s="14" t="n"/>
      <c r="B62" s="14" t="n"/>
      <c r="C62" s="14" t="n"/>
      <c r="D62" s="14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34">
        <f>IF(A62="","",SUM(F62:Q62))</f>
        <v/>
      </c>
      <c r="S62" s="34">
        <f>IF(A62="","",E62+R62)</f>
        <v/>
      </c>
    </row>
    <row r="63">
      <c r="A63" s="14" t="n"/>
      <c r="B63" s="14" t="n"/>
      <c r="C63" s="14" t="n"/>
      <c r="D63" s="14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34">
        <f>IF(A63="","",SUM(F63:Q63))</f>
        <v/>
      </c>
      <c r="S63" s="34">
        <f>IF(A63="","",E63+R63)</f>
        <v/>
      </c>
    </row>
    <row r="64">
      <c r="A64" s="14" t="n"/>
      <c r="B64" s="14" t="n"/>
      <c r="C64" s="14" t="n"/>
      <c r="D64" s="14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34">
        <f>IF(A64="","",SUM(F64:Q64))</f>
        <v/>
      </c>
      <c r="S64" s="34">
        <f>IF(A64="","",E64+R64)</f>
        <v/>
      </c>
    </row>
    <row r="65">
      <c r="A65" s="14" t="n"/>
      <c r="B65" s="14" t="n"/>
      <c r="C65" s="14" t="n"/>
      <c r="D65" s="14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34">
        <f>IF(A65="","",SUM(F65:Q65))</f>
        <v/>
      </c>
      <c r="S65" s="34">
        <f>IF(A65="","",E65+R65)</f>
        <v/>
      </c>
    </row>
    <row r="66">
      <c r="A66" s="14" t="n"/>
      <c r="B66" s="14" t="n"/>
      <c r="C66" s="14" t="n"/>
      <c r="D66" s="14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34">
        <f>IF(A66="","",SUM(F66:Q66))</f>
        <v/>
      </c>
      <c r="S66" s="34">
        <f>IF(A66="","",E66+R66)</f>
        <v/>
      </c>
    </row>
    <row r="67">
      <c r="A67" s="14" t="n"/>
      <c r="B67" s="14" t="n"/>
      <c r="C67" s="14" t="n"/>
      <c r="D67" s="14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34">
        <f>IF(A67="","",SUM(F67:Q67))</f>
        <v/>
      </c>
      <c r="S67" s="34">
        <f>IF(A67="","",E67+R67)</f>
        <v/>
      </c>
    </row>
    <row r="68">
      <c r="A68" s="14" t="n"/>
      <c r="B68" s="14" t="n"/>
      <c r="C68" s="14" t="n"/>
      <c r="D68" s="14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34">
        <f>IF(A68="","",SUM(F68:Q68))</f>
        <v/>
      </c>
      <c r="S68" s="34">
        <f>IF(A68="","",E68+R68)</f>
        <v/>
      </c>
    </row>
    <row r="69">
      <c r="A69" s="14" t="n"/>
      <c r="B69" s="14" t="n"/>
      <c r="C69" s="14" t="n"/>
      <c r="D69" s="14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34">
        <f>IF(A69="","",SUM(F69:Q69))</f>
        <v/>
      </c>
      <c r="S69" s="34">
        <f>IF(A69="","",E69+R69)</f>
        <v/>
      </c>
    </row>
    <row r="70">
      <c r="A70" s="14" t="n"/>
      <c r="B70" s="14" t="n"/>
      <c r="C70" s="14" t="n"/>
      <c r="D70" s="14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34">
        <f>IF(A70="","",SUM(F70:Q70))</f>
        <v/>
      </c>
      <c r="S70" s="34">
        <f>IF(A70="","",E70+R70)</f>
        <v/>
      </c>
    </row>
    <row r="71">
      <c r="A71" s="14" t="n"/>
      <c r="B71" s="14" t="n"/>
      <c r="C71" s="14" t="n"/>
      <c r="D71" s="14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34">
        <f>IF(A71="","",SUM(F71:Q71))</f>
        <v/>
      </c>
      <c r="S71" s="34">
        <f>IF(A71="","",E71+R71)</f>
        <v/>
      </c>
    </row>
    <row r="72">
      <c r="A72" s="14" t="n"/>
      <c r="B72" s="14" t="n"/>
      <c r="C72" s="14" t="n"/>
      <c r="D72" s="14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34">
        <f>IF(A72="","",SUM(F72:Q72))</f>
        <v/>
      </c>
      <c r="S72" s="34">
        <f>IF(A72="","",E72+R72)</f>
        <v/>
      </c>
    </row>
    <row r="73">
      <c r="A73" s="14" t="n"/>
      <c r="B73" s="14" t="n"/>
      <c r="C73" s="14" t="n"/>
      <c r="D73" s="14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34">
        <f>IF(A73="","",SUM(F73:Q73))</f>
        <v/>
      </c>
      <c r="S73" s="34">
        <f>IF(A73="","",E73+R73)</f>
        <v/>
      </c>
    </row>
    <row r="74">
      <c r="A74" s="14" t="n"/>
      <c r="B74" s="14" t="n"/>
      <c r="C74" s="14" t="n"/>
      <c r="D74" s="14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34">
        <f>IF(A74="","",SUM(F74:Q74))</f>
        <v/>
      </c>
      <c r="S74" s="34">
        <f>IF(A74="","",E74+R74)</f>
        <v/>
      </c>
    </row>
    <row r="75">
      <c r="A75" s="14" t="n"/>
      <c r="B75" s="14" t="n"/>
      <c r="C75" s="14" t="n"/>
      <c r="D75" s="14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34">
        <f>IF(A75="","",SUM(F75:Q75))</f>
        <v/>
      </c>
      <c r="S75" s="34">
        <f>IF(A75="","",E75+R75)</f>
        <v/>
      </c>
    </row>
    <row r="76">
      <c r="A76" s="14" t="n"/>
      <c r="B76" s="14" t="n"/>
      <c r="C76" s="14" t="n"/>
      <c r="D76" s="14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34">
        <f>IF(A76="","",SUM(F76:Q76))</f>
        <v/>
      </c>
      <c r="S76" s="34">
        <f>IF(A76="","",E76+R76)</f>
        <v/>
      </c>
    </row>
    <row r="77">
      <c r="A77" s="14" t="n"/>
      <c r="B77" s="14" t="n"/>
      <c r="C77" s="14" t="n"/>
      <c r="D77" s="14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34">
        <f>IF(A77="","",SUM(F77:Q77))</f>
        <v/>
      </c>
      <c r="S77" s="34">
        <f>IF(A77="","",E77+R77)</f>
        <v/>
      </c>
    </row>
    <row r="78">
      <c r="A78" s="14" t="n"/>
      <c r="B78" s="14" t="n"/>
      <c r="C78" s="14" t="n"/>
      <c r="D78" s="14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34">
        <f>IF(A78="","",SUM(F78:Q78))</f>
        <v/>
      </c>
      <c r="S78" s="34">
        <f>IF(A78="","",E78+R78)</f>
        <v/>
      </c>
    </row>
    <row r="79">
      <c r="A79" s="14" t="n"/>
      <c r="B79" s="14" t="n"/>
      <c r="C79" s="14" t="n"/>
      <c r="D79" s="14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34">
        <f>IF(A79="","",SUM(F79:Q79))</f>
        <v/>
      </c>
      <c r="S79" s="34">
        <f>IF(A79="","",E79+R79)</f>
        <v/>
      </c>
    </row>
    <row r="80">
      <c r="A80" s="14" t="n"/>
      <c r="B80" s="14" t="n"/>
      <c r="C80" s="14" t="n"/>
      <c r="D80" s="14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34">
        <f>IF(A80="","",SUM(F80:Q80))</f>
        <v/>
      </c>
      <c r="S80" s="34">
        <f>IF(A80="","",E80+R80)</f>
        <v/>
      </c>
    </row>
    <row r="81">
      <c r="A81" s="14" t="n"/>
      <c r="B81" s="14" t="n"/>
      <c r="C81" s="14" t="n"/>
      <c r="D81" s="14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34">
        <f>IF(A81="","",SUM(F81:Q81))</f>
        <v/>
      </c>
      <c r="S81" s="34">
        <f>IF(A81="","",E81+R81)</f>
        <v/>
      </c>
    </row>
    <row r="82">
      <c r="A82" s="14" t="n"/>
      <c r="B82" s="14" t="n"/>
      <c r="C82" s="14" t="n"/>
      <c r="D82" s="14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34">
        <f>IF(A82="","",SUM(F82:Q82))</f>
        <v/>
      </c>
      <c r="S82" s="34">
        <f>IF(A82="","",E82+R82)</f>
        <v/>
      </c>
    </row>
    <row r="83">
      <c r="A83" s="14" t="n"/>
      <c r="B83" s="14" t="n"/>
      <c r="C83" s="14" t="n"/>
      <c r="D83" s="14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34">
        <f>IF(A83="","",SUM(F83:Q83))</f>
        <v/>
      </c>
      <c r="S83" s="34">
        <f>IF(A83="","",E83+R83)</f>
        <v/>
      </c>
    </row>
    <row r="84">
      <c r="A84" s="14" t="n"/>
      <c r="B84" s="14" t="n"/>
      <c r="C84" s="14" t="n"/>
      <c r="D84" s="14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34">
        <f>IF(A84="","",SUM(F84:Q84))</f>
        <v/>
      </c>
      <c r="S84" s="34">
        <f>IF(A84="","",E84+R84)</f>
        <v/>
      </c>
    </row>
    <row r="85">
      <c r="A85" s="14" t="n"/>
      <c r="B85" s="14" t="n"/>
      <c r="C85" s="14" t="n"/>
      <c r="D85" s="14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34">
        <f>IF(A85="","",SUM(F85:Q85))</f>
        <v/>
      </c>
      <c r="S85" s="34">
        <f>IF(A85="","",E85+R85)</f>
        <v/>
      </c>
    </row>
    <row r="86">
      <c r="A86" s="14" t="n"/>
      <c r="B86" s="14" t="n"/>
      <c r="C86" s="14" t="n"/>
      <c r="D86" s="14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34">
        <f>IF(A86="","",SUM(F86:Q86))</f>
        <v/>
      </c>
      <c r="S86" s="34">
        <f>IF(A86="","",E86+R86)</f>
        <v/>
      </c>
    </row>
    <row r="87">
      <c r="A87" s="14" t="n"/>
      <c r="B87" s="14" t="n"/>
      <c r="C87" s="14" t="n"/>
      <c r="D87" s="14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34">
        <f>IF(A87="","",SUM(F87:Q87))</f>
        <v/>
      </c>
      <c r="S87" s="34">
        <f>IF(A87="","",E87+R87)</f>
        <v/>
      </c>
    </row>
    <row r="88">
      <c r="A88" s="14" t="n"/>
      <c r="B88" s="14" t="n"/>
      <c r="C88" s="14" t="n"/>
      <c r="D88" s="14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34">
        <f>IF(A88="","",SUM(F88:Q88))</f>
        <v/>
      </c>
      <c r="S88" s="34">
        <f>IF(A88="","",E88+R88)</f>
        <v/>
      </c>
    </row>
    <row r="89">
      <c r="A89" s="14" t="n"/>
      <c r="B89" s="14" t="n"/>
      <c r="C89" s="14" t="n"/>
      <c r="D89" s="14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34">
        <f>IF(A89="","",SUM(F89:Q89))</f>
        <v/>
      </c>
      <c r="S89" s="34">
        <f>IF(A89="","",E89+R89)</f>
        <v/>
      </c>
    </row>
    <row r="90">
      <c r="A90" s="14" t="n"/>
      <c r="B90" s="14" t="n"/>
      <c r="C90" s="14" t="n"/>
      <c r="D90" s="14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34">
        <f>IF(A90="","",SUM(F90:Q90))</f>
        <v/>
      </c>
      <c r="S90" s="34">
        <f>IF(A90="","",E90+R90)</f>
        <v/>
      </c>
    </row>
    <row r="91">
      <c r="A91" s="14" t="n"/>
      <c r="B91" s="14" t="n"/>
      <c r="C91" s="14" t="n"/>
      <c r="D91" s="14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34">
        <f>IF(A91="","",SUM(F91:Q91))</f>
        <v/>
      </c>
      <c r="S91" s="34">
        <f>IF(A91="","",E91+R91)</f>
        <v/>
      </c>
    </row>
    <row r="92">
      <c r="A92" s="14" t="n"/>
      <c r="B92" s="14" t="n"/>
      <c r="C92" s="14" t="n"/>
      <c r="D92" s="14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34">
        <f>IF(A92="","",SUM(F92:Q92))</f>
        <v/>
      </c>
      <c r="S92" s="34">
        <f>IF(A92="","",E92+R92)</f>
        <v/>
      </c>
    </row>
    <row r="93">
      <c r="A93" s="14" t="n"/>
      <c r="B93" s="14" t="n"/>
      <c r="C93" s="14" t="n"/>
      <c r="D93" s="14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34">
        <f>IF(A93="","",SUM(F93:Q93))</f>
        <v/>
      </c>
      <c r="S93" s="34">
        <f>IF(A93="","",E93+R93)</f>
        <v/>
      </c>
    </row>
    <row r="94">
      <c r="A94" s="14" t="n"/>
      <c r="B94" s="14" t="n"/>
      <c r="C94" s="14" t="n"/>
      <c r="D94" s="14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34">
        <f>IF(A94="","",SUM(F94:Q94))</f>
        <v/>
      </c>
      <c r="S94" s="34">
        <f>IF(A94="","",E94+R94)</f>
        <v/>
      </c>
    </row>
    <row r="95">
      <c r="A95" s="14" t="n"/>
      <c r="B95" s="14" t="n"/>
      <c r="C95" s="14" t="n"/>
      <c r="D95" s="14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34">
        <f>IF(A95="","",SUM(F95:Q95))</f>
        <v/>
      </c>
      <c r="S95" s="34">
        <f>IF(A95="","",E95+R95)</f>
        <v/>
      </c>
    </row>
    <row r="96">
      <c r="A96" s="14" t="n"/>
      <c r="B96" s="14" t="n"/>
      <c r="C96" s="14" t="n"/>
      <c r="D96" s="14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34">
        <f>IF(A96="","",SUM(F96:Q96))</f>
        <v/>
      </c>
      <c r="S96" s="34">
        <f>IF(A96="","",E96+R96)</f>
        <v/>
      </c>
    </row>
    <row r="97">
      <c r="A97" s="14" t="n"/>
      <c r="B97" s="14" t="n"/>
      <c r="C97" s="14" t="n"/>
      <c r="D97" s="14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34">
        <f>IF(A97="","",SUM(F97:Q97))</f>
        <v/>
      </c>
      <c r="S97" s="34">
        <f>IF(A97="","",E97+R97)</f>
        <v/>
      </c>
    </row>
    <row r="98">
      <c r="A98" s="14" t="n"/>
      <c r="B98" s="14" t="n"/>
      <c r="C98" s="14" t="n"/>
      <c r="D98" s="14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34">
        <f>IF(A98="","",SUM(F98:Q98))</f>
        <v/>
      </c>
      <c r="S98" s="34">
        <f>IF(A98="","",E98+R98)</f>
        <v/>
      </c>
    </row>
    <row r="99">
      <c r="A99" s="14" t="n"/>
      <c r="B99" s="14" t="n"/>
      <c r="C99" s="14" t="n"/>
      <c r="D99" s="14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34">
        <f>IF(A99="","",SUM(F99:Q99))</f>
        <v/>
      </c>
      <c r="S99" s="34">
        <f>IF(A99="","",E99+R99)</f>
        <v/>
      </c>
    </row>
    <row r="100">
      <c r="A100" s="14" t="n"/>
      <c r="B100" s="14" t="n"/>
      <c r="C100" s="14" t="n"/>
      <c r="D100" s="14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34">
        <f>IF(A100="","",SUM(F100:Q100))</f>
        <v/>
      </c>
      <c r="S100" s="34">
        <f>IF(A100="","",E100+R100)</f>
        <v/>
      </c>
    </row>
    <row r="101">
      <c r="A101" s="14" t="n"/>
      <c r="B101" s="14" t="n"/>
      <c r="C101" s="14" t="n"/>
      <c r="D101" s="14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34">
        <f>IF(A101="","",SUM(F101:Q101))</f>
        <v/>
      </c>
      <c r="S101" s="34">
        <f>IF(A101="","",E101+R101)</f>
        <v/>
      </c>
    </row>
    <row r="102">
      <c r="A102" s="14" t="n"/>
      <c r="B102" s="14" t="n"/>
      <c r="C102" s="14" t="n"/>
      <c r="D102" s="14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34">
        <f>IF(A102="","",SUM(F102:Q102))</f>
        <v/>
      </c>
      <c r="S102" s="34">
        <f>IF(A102="","",E102+R102)</f>
        <v/>
      </c>
    </row>
    <row r="103">
      <c r="A103" s="14" t="n"/>
      <c r="B103" s="14" t="n"/>
      <c r="C103" s="14" t="n"/>
      <c r="D103" s="14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34">
        <f>IF(A103="","",SUM(F103:Q103))</f>
        <v/>
      </c>
      <c r="S103" s="34">
        <f>IF(A103="","",E103+R103)</f>
        <v/>
      </c>
    </row>
    <row r="104">
      <c r="A104" s="14" t="n"/>
      <c r="B104" s="14" t="n"/>
      <c r="C104" s="14" t="n"/>
      <c r="D104" s="14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34">
        <f>IF(A104="","",SUM(F104:Q104))</f>
        <v/>
      </c>
      <c r="S104" s="34">
        <f>IF(A104="","",E104+R104)</f>
        <v/>
      </c>
    </row>
    <row r="105">
      <c r="A105" s="14" t="n"/>
      <c r="B105" s="14" t="n"/>
      <c r="C105" s="14" t="n"/>
      <c r="D105" s="14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34">
        <f>IF(A105="","",SUM(F105:Q105))</f>
        <v/>
      </c>
      <c r="S105" s="34">
        <f>IF(A105="","",E105+R105)</f>
        <v/>
      </c>
    </row>
    <row r="106">
      <c r="A106" s="14" t="n"/>
      <c r="B106" s="14" t="n"/>
      <c r="C106" s="14" t="n"/>
      <c r="D106" s="14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34">
        <f>IF(A106="","",SUM(F106:Q106))</f>
        <v/>
      </c>
      <c r="S106" s="34">
        <f>IF(A106="","",E106+R106)</f>
        <v/>
      </c>
    </row>
    <row r="107">
      <c r="A107" s="14" t="n"/>
      <c r="B107" s="14" t="n"/>
      <c r="C107" s="14" t="n"/>
      <c r="D107" s="14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34">
        <f>IF(A107="","",SUM(F107:Q107))</f>
        <v/>
      </c>
      <c r="S107" s="34">
        <f>IF(A107="","",E107+R107)</f>
        <v/>
      </c>
    </row>
    <row r="108">
      <c r="A108" s="14" t="n"/>
      <c r="B108" s="14" t="n"/>
      <c r="C108" s="14" t="n"/>
      <c r="D108" s="14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34">
        <f>IF(A108="","",SUM(F108:Q108))</f>
        <v/>
      </c>
      <c r="S108" s="34">
        <f>IF(A108="","",E108+R108)</f>
        <v/>
      </c>
    </row>
    <row r="109">
      <c r="A109" s="14" t="n"/>
      <c r="B109" s="14" t="n"/>
      <c r="C109" s="14" t="n"/>
      <c r="D109" s="14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34">
        <f>IF(A109="","",SUM(F109:Q109))</f>
        <v/>
      </c>
      <c r="S109" s="34">
        <f>IF(A109="","",E109+R109)</f>
        <v/>
      </c>
    </row>
    <row r="110">
      <c r="A110" s="14" t="n"/>
      <c r="B110" s="14" t="n"/>
      <c r="C110" s="14" t="n"/>
      <c r="D110" s="14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34">
        <f>IF(A110="","",SUM(F110:Q110))</f>
        <v/>
      </c>
      <c r="S110" s="34">
        <f>IF(A110="","",E110+R110)</f>
        <v/>
      </c>
    </row>
    <row r="111">
      <c r="A111" s="14" t="n"/>
      <c r="B111" s="14" t="n"/>
      <c r="C111" s="14" t="n"/>
      <c r="D111" s="14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34">
        <f>IF(A111="","",SUM(F111:Q111))</f>
        <v/>
      </c>
      <c r="S111" s="34">
        <f>IF(A111="","",E111+R111)</f>
        <v/>
      </c>
    </row>
    <row r="112">
      <c r="A112" s="14" t="n"/>
      <c r="B112" s="14" t="n"/>
      <c r="C112" s="14" t="n"/>
      <c r="D112" s="14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34">
        <f>IF(A112="","",SUM(F112:Q112))</f>
        <v/>
      </c>
      <c r="S112" s="34">
        <f>IF(A112="","",E112+R112)</f>
        <v/>
      </c>
    </row>
    <row r="113">
      <c r="A113" s="14" t="n"/>
      <c r="B113" s="14" t="n"/>
      <c r="C113" s="14" t="n"/>
      <c r="D113" s="14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34">
        <f>IF(A113="","",SUM(F113:Q113))</f>
        <v/>
      </c>
      <c r="S113" s="34">
        <f>IF(A113="","",E113+R113)</f>
        <v/>
      </c>
    </row>
    <row r="114">
      <c r="A114" s="14" t="n"/>
      <c r="B114" s="14" t="n"/>
      <c r="C114" s="14" t="n"/>
      <c r="D114" s="14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34">
        <f>IF(A114="","",SUM(F114:Q114))</f>
        <v/>
      </c>
      <c r="S114" s="34">
        <f>IF(A114="","",E114+R114)</f>
        <v/>
      </c>
    </row>
    <row r="115">
      <c r="A115" s="14" t="n"/>
      <c r="B115" s="14" t="n"/>
      <c r="C115" s="14" t="n"/>
      <c r="D115" s="14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34">
        <f>IF(A115="","",SUM(F115:Q115))</f>
        <v/>
      </c>
      <c r="S115" s="34">
        <f>IF(A115="","",E115+R115)</f>
        <v/>
      </c>
    </row>
    <row r="116">
      <c r="A116" s="14" t="n"/>
      <c r="B116" s="14" t="n"/>
      <c r="C116" s="14" t="n"/>
      <c r="D116" s="14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34">
        <f>IF(A116="","",SUM(F116:Q116))</f>
        <v/>
      </c>
      <c r="S116" s="34">
        <f>IF(A116="","",E116+R116)</f>
        <v/>
      </c>
    </row>
    <row r="117">
      <c r="A117" s="14" t="n"/>
      <c r="B117" s="14" t="n"/>
      <c r="C117" s="14" t="n"/>
      <c r="D117" s="14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34">
        <f>IF(A117="","",SUM(F117:Q117))</f>
        <v/>
      </c>
      <c r="S117" s="34">
        <f>IF(A117="","",E117+R117)</f>
        <v/>
      </c>
    </row>
    <row r="118">
      <c r="A118" s="14" t="n"/>
      <c r="B118" s="14" t="n"/>
      <c r="C118" s="14" t="n"/>
      <c r="D118" s="14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34">
        <f>IF(A118="","",SUM(F118:Q118))</f>
        <v/>
      </c>
      <c r="S118" s="34">
        <f>IF(A118="","",E118+R118)</f>
        <v/>
      </c>
    </row>
    <row r="119">
      <c r="A119" s="14" t="n"/>
      <c r="B119" s="14" t="n"/>
      <c r="C119" s="14" t="n"/>
      <c r="D119" s="14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34">
        <f>IF(A119="","",SUM(F119:Q119))</f>
        <v/>
      </c>
      <c r="S119" s="34">
        <f>IF(A119="","",E119+R119)</f>
        <v/>
      </c>
    </row>
    <row r="120">
      <c r="A120" s="14" t="n"/>
      <c r="B120" s="14" t="n"/>
      <c r="C120" s="14" t="n"/>
      <c r="D120" s="14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34">
        <f>IF(A120="","",SUM(F120:Q120))</f>
        <v/>
      </c>
      <c r="S120" s="34">
        <f>IF(A120="","",E120+R120)</f>
        <v/>
      </c>
    </row>
    <row r="121">
      <c r="A121" s="14" t="n"/>
      <c r="B121" s="14" t="n"/>
      <c r="C121" s="14" t="n"/>
      <c r="D121" s="14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34">
        <f>IF(A121="","",SUM(F121:Q121))</f>
        <v/>
      </c>
      <c r="S121" s="34">
        <f>IF(A121="","",E121+R121)</f>
        <v/>
      </c>
    </row>
    <row r="122">
      <c r="A122" s="14" t="n"/>
      <c r="B122" s="14" t="n"/>
      <c r="C122" s="14" t="n"/>
      <c r="D122" s="14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34">
        <f>IF(A122="","",SUM(F122:Q122))</f>
        <v/>
      </c>
      <c r="S122" s="34">
        <f>IF(A122="","",E122+R122)</f>
        <v/>
      </c>
    </row>
    <row r="123">
      <c r="A123" s="14" t="n"/>
      <c r="B123" s="14" t="n"/>
      <c r="C123" s="14" t="n"/>
      <c r="D123" s="14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34">
        <f>IF(A123="","",SUM(F123:Q123))</f>
        <v/>
      </c>
      <c r="S123" s="34">
        <f>IF(A123="","",E123+R123)</f>
        <v/>
      </c>
    </row>
    <row r="124">
      <c r="A124" s="14" t="n"/>
      <c r="B124" s="14" t="n"/>
      <c r="C124" s="14" t="n"/>
      <c r="D124" s="14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34">
        <f>IF(A124="","",SUM(F124:Q124))</f>
        <v/>
      </c>
      <c r="S124" s="34">
        <f>IF(A124="","",E124+R124)</f>
        <v/>
      </c>
    </row>
    <row r="125">
      <c r="A125" s="14" t="n"/>
      <c r="B125" s="14" t="n"/>
      <c r="C125" s="14" t="n"/>
      <c r="D125" s="14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34">
        <f>IF(A125="","",SUM(F125:Q125))</f>
        <v/>
      </c>
      <c r="S125" s="34">
        <f>IF(A125="","",E125+R125)</f>
        <v/>
      </c>
    </row>
    <row r="126">
      <c r="A126" s="14" t="n"/>
      <c r="B126" s="14" t="n"/>
      <c r="C126" s="14" t="n"/>
      <c r="D126" s="14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34">
        <f>IF(A126="","",SUM(F126:Q126))</f>
        <v/>
      </c>
      <c r="S126" s="34">
        <f>IF(A126="","",E126+R126)</f>
        <v/>
      </c>
    </row>
    <row r="127">
      <c r="A127" s="14" t="n"/>
      <c r="B127" s="14" t="n"/>
      <c r="C127" s="14" t="n"/>
      <c r="D127" s="14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34">
        <f>IF(A127="","",SUM(F127:Q127))</f>
        <v/>
      </c>
      <c r="S127" s="34">
        <f>IF(A127="","",E127+R127)</f>
        <v/>
      </c>
    </row>
    <row r="128">
      <c r="A128" s="14" t="n"/>
      <c r="B128" s="14" t="n"/>
      <c r="C128" s="14" t="n"/>
      <c r="D128" s="14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34">
        <f>IF(A128="","",SUM(F128:Q128))</f>
        <v/>
      </c>
      <c r="S128" s="34">
        <f>IF(A128="","",E128+R128)</f>
        <v/>
      </c>
    </row>
    <row r="129">
      <c r="A129" s="14" t="n"/>
      <c r="B129" s="14" t="n"/>
      <c r="C129" s="14" t="n"/>
      <c r="D129" s="14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34">
        <f>IF(A129="","",SUM(F129:Q129))</f>
        <v/>
      </c>
      <c r="S129" s="34">
        <f>IF(A129="","",E129+R129)</f>
        <v/>
      </c>
    </row>
    <row r="130">
      <c r="A130" s="14" t="n"/>
      <c r="B130" s="14" t="n"/>
      <c r="C130" s="14" t="n"/>
      <c r="D130" s="14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34">
        <f>IF(A130="","",SUM(F130:Q130))</f>
        <v/>
      </c>
      <c r="S130" s="34">
        <f>IF(A130="","",E130+R130)</f>
        <v/>
      </c>
    </row>
    <row r="131">
      <c r="A131" s="14" t="n"/>
      <c r="B131" s="14" t="n"/>
      <c r="C131" s="14" t="n"/>
      <c r="D131" s="14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34">
        <f>IF(A131="","",SUM(F131:Q131))</f>
        <v/>
      </c>
      <c r="S131" s="34">
        <f>IF(A131="","",E131+R131)</f>
        <v/>
      </c>
    </row>
    <row r="132">
      <c r="A132" s="14" t="n"/>
      <c r="B132" s="14" t="n"/>
      <c r="C132" s="14" t="n"/>
      <c r="D132" s="14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34">
        <f>IF(A132="","",SUM(F132:Q132))</f>
        <v/>
      </c>
      <c r="S132" s="34">
        <f>IF(A132="","",E132+R132)</f>
        <v/>
      </c>
    </row>
    <row r="133">
      <c r="A133" s="14" t="n"/>
      <c r="B133" s="14" t="n"/>
      <c r="C133" s="14" t="n"/>
      <c r="D133" s="14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34">
        <f>IF(A133="","",SUM(F133:Q133))</f>
        <v/>
      </c>
      <c r="S133" s="34">
        <f>IF(A133="","",E133+R133)</f>
        <v/>
      </c>
    </row>
    <row r="134">
      <c r="A134" s="14" t="n"/>
      <c r="B134" s="14" t="n"/>
      <c r="C134" s="14" t="n"/>
      <c r="D134" s="14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34">
        <f>IF(A134="","",SUM(F134:Q134))</f>
        <v/>
      </c>
      <c r="S134" s="34">
        <f>IF(A134="","",E134+R134)</f>
        <v/>
      </c>
    </row>
    <row r="135">
      <c r="A135" s="14" t="n"/>
      <c r="B135" s="14" t="n"/>
      <c r="C135" s="14" t="n"/>
      <c r="D135" s="14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34">
        <f>IF(A135="","",SUM(F135:Q135))</f>
        <v/>
      </c>
      <c r="S135" s="34">
        <f>IF(A135="","",E135+R135)</f>
        <v/>
      </c>
    </row>
    <row r="136">
      <c r="A136" s="14" t="n"/>
      <c r="B136" s="14" t="n"/>
      <c r="C136" s="14" t="n"/>
      <c r="D136" s="14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34">
        <f>IF(A136="","",SUM(F136:Q136))</f>
        <v/>
      </c>
      <c r="S136" s="34">
        <f>IF(A136="","",E136+R136)</f>
        <v/>
      </c>
    </row>
    <row r="137">
      <c r="A137" s="14" t="n"/>
      <c r="B137" s="14" t="n"/>
      <c r="C137" s="14" t="n"/>
      <c r="D137" s="14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34">
        <f>IF(A137="","",SUM(F137:Q137))</f>
        <v/>
      </c>
      <c r="S137" s="34">
        <f>IF(A137="","",E137+R137)</f>
        <v/>
      </c>
    </row>
    <row r="138">
      <c r="A138" s="14" t="n"/>
      <c r="B138" s="14" t="n"/>
      <c r="C138" s="14" t="n"/>
      <c r="D138" s="14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34">
        <f>IF(A138="","",SUM(F138:Q138))</f>
        <v/>
      </c>
      <c r="S138" s="34">
        <f>IF(A138="","",E138+R138)</f>
        <v/>
      </c>
    </row>
    <row r="139">
      <c r="A139" s="14" t="n"/>
      <c r="B139" s="14" t="n"/>
      <c r="C139" s="14" t="n"/>
      <c r="D139" s="14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34">
        <f>IF(A139="","",SUM(F139:Q139))</f>
        <v/>
      </c>
      <c r="S139" s="34">
        <f>IF(A139="","",E139+R139)</f>
        <v/>
      </c>
    </row>
    <row r="140">
      <c r="A140" s="14" t="n"/>
      <c r="B140" s="14" t="n"/>
      <c r="C140" s="14" t="n"/>
      <c r="D140" s="14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34">
        <f>IF(A140="","",SUM(F140:Q140))</f>
        <v/>
      </c>
      <c r="S140" s="34">
        <f>IF(A140="","",E140+R140)</f>
        <v/>
      </c>
    </row>
    <row r="141">
      <c r="A141" s="14" t="n"/>
      <c r="B141" s="14" t="n"/>
      <c r="C141" s="14" t="n"/>
      <c r="D141" s="14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34">
        <f>IF(A141="","",SUM(F141:Q141))</f>
        <v/>
      </c>
      <c r="S141" s="34">
        <f>IF(A141="","",E141+R141)</f>
        <v/>
      </c>
    </row>
    <row r="142">
      <c r="A142" s="14" t="n"/>
      <c r="B142" s="14" t="n"/>
      <c r="C142" s="14" t="n"/>
      <c r="D142" s="14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34">
        <f>IF(A142="","",SUM(F142:Q142))</f>
        <v/>
      </c>
      <c r="S142" s="34">
        <f>IF(A142="","",E142+R142)</f>
        <v/>
      </c>
    </row>
    <row r="143">
      <c r="A143" s="14" t="n"/>
      <c r="B143" s="14" t="n"/>
      <c r="C143" s="14" t="n"/>
      <c r="D143" s="14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34">
        <f>IF(A143="","",SUM(F143:Q143))</f>
        <v/>
      </c>
      <c r="S143" s="34">
        <f>IF(A143="","",E143+R143)</f>
        <v/>
      </c>
    </row>
    <row r="144">
      <c r="A144" s="14" t="n"/>
      <c r="B144" s="14" t="n"/>
      <c r="C144" s="14" t="n"/>
      <c r="D144" s="14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34">
        <f>IF(A144="","",SUM(F144:Q144))</f>
        <v/>
      </c>
      <c r="S144" s="34">
        <f>IF(A144="","",E144+R144)</f>
        <v/>
      </c>
    </row>
    <row r="145">
      <c r="A145" s="14" t="n"/>
      <c r="B145" s="14" t="n"/>
      <c r="C145" s="14" t="n"/>
      <c r="D145" s="14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34">
        <f>IF(A145="","",SUM(F145:Q145))</f>
        <v/>
      </c>
      <c r="S145" s="34">
        <f>IF(A145="","",E145+R145)</f>
        <v/>
      </c>
    </row>
    <row r="146">
      <c r="A146" s="14" t="n"/>
      <c r="B146" s="14" t="n"/>
      <c r="C146" s="14" t="n"/>
      <c r="D146" s="14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34">
        <f>IF(A146="","",SUM(F146:Q146))</f>
        <v/>
      </c>
      <c r="S146" s="34">
        <f>IF(A146="","",E146+R146)</f>
        <v/>
      </c>
    </row>
    <row r="147">
      <c r="A147" s="14" t="n"/>
      <c r="B147" s="14" t="n"/>
      <c r="C147" s="14" t="n"/>
      <c r="D147" s="14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34">
        <f>IF(A147="","",SUM(F147:Q147))</f>
        <v/>
      </c>
      <c r="S147" s="34">
        <f>IF(A147="","",E147+R147)</f>
        <v/>
      </c>
    </row>
    <row r="148">
      <c r="A148" s="14" t="n"/>
      <c r="B148" s="14" t="n"/>
      <c r="C148" s="14" t="n"/>
      <c r="D148" s="14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34">
        <f>IF(A148="","",SUM(F148:Q148))</f>
        <v/>
      </c>
      <c r="S148" s="34">
        <f>IF(A148="","",E148+R148)</f>
        <v/>
      </c>
    </row>
    <row r="149">
      <c r="A149" s="14" t="n"/>
      <c r="B149" s="14" t="n"/>
      <c r="C149" s="14" t="n"/>
      <c r="D149" s="14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34">
        <f>IF(A149="","",SUM(F149:Q149))</f>
        <v/>
      </c>
      <c r="S149" s="34">
        <f>IF(A149="","",E149+R149)</f>
        <v/>
      </c>
    </row>
    <row r="150">
      <c r="A150" s="14" t="n"/>
      <c r="B150" s="14" t="n"/>
      <c r="C150" s="14" t="n"/>
      <c r="D150" s="14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34">
        <f>IF(A150="","",SUM(F150:Q150))</f>
        <v/>
      </c>
      <c r="S150" s="34">
        <f>IF(A150="","",E150+R150)</f>
        <v/>
      </c>
    </row>
    <row r="151">
      <c r="A151" s="14" t="n"/>
      <c r="B151" s="14" t="n"/>
      <c r="C151" s="14" t="n"/>
      <c r="D151" s="14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34">
        <f>IF(A151="","",SUM(F151:Q151))</f>
        <v/>
      </c>
      <c r="S151" s="34">
        <f>IF(A151="","",E151+R151)</f>
        <v/>
      </c>
    </row>
    <row r="152">
      <c r="A152" s="14" t="n"/>
      <c r="B152" s="14" t="n"/>
      <c r="C152" s="14" t="n"/>
      <c r="D152" s="14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34">
        <f>IF(A152="","",SUM(F152:Q152))</f>
        <v/>
      </c>
      <c r="S152" s="34">
        <f>IF(A152="","",E152+R152)</f>
        <v/>
      </c>
    </row>
    <row r="153">
      <c r="A153" s="14" t="n"/>
      <c r="B153" s="14" t="n"/>
      <c r="C153" s="14" t="n"/>
      <c r="D153" s="14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34">
        <f>IF(A153="","",SUM(F153:Q153))</f>
        <v/>
      </c>
      <c r="S153" s="34">
        <f>IF(A153="","",E153+R153)</f>
        <v/>
      </c>
    </row>
    <row r="154">
      <c r="A154" s="14" t="n"/>
      <c r="B154" s="14" t="n"/>
      <c r="C154" s="14" t="n"/>
      <c r="D154" s="14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34">
        <f>IF(A154="","",SUM(F154:Q154))</f>
        <v/>
      </c>
      <c r="S154" s="34">
        <f>IF(A154="","",E154+R154)</f>
        <v/>
      </c>
    </row>
    <row r="155">
      <c r="A155" s="14" t="n"/>
      <c r="B155" s="14" t="n"/>
      <c r="C155" s="14" t="n"/>
      <c r="D155" s="14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34">
        <f>IF(A155="","",SUM(F155:Q155))</f>
        <v/>
      </c>
      <c r="S155" s="34">
        <f>IF(A155="","",E155+R155)</f>
        <v/>
      </c>
    </row>
    <row r="156">
      <c r="A156" s="14" t="n"/>
      <c r="B156" s="14" t="n"/>
      <c r="C156" s="14" t="n"/>
      <c r="D156" s="14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34">
        <f>IF(A156="","",SUM(F156:Q156))</f>
        <v/>
      </c>
      <c r="S156" s="34">
        <f>IF(A156="","",E156+R156)</f>
        <v/>
      </c>
    </row>
    <row r="157">
      <c r="A157" s="14" t="n"/>
      <c r="B157" s="14" t="n"/>
      <c r="C157" s="14" t="n"/>
      <c r="D157" s="14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34">
        <f>IF(A157="","",SUM(F157:Q157))</f>
        <v/>
      </c>
      <c r="S157" s="34">
        <f>IF(A157="","",E157+R157)</f>
        <v/>
      </c>
    </row>
    <row r="158">
      <c r="A158" s="14" t="n"/>
      <c r="B158" s="14" t="n"/>
      <c r="C158" s="14" t="n"/>
      <c r="D158" s="14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34">
        <f>IF(A158="","",SUM(F158:Q158))</f>
        <v/>
      </c>
      <c r="S158" s="34">
        <f>IF(A158="","",E158+R158)</f>
        <v/>
      </c>
    </row>
    <row r="159">
      <c r="A159" s="14" t="n"/>
      <c r="B159" s="14" t="n"/>
      <c r="C159" s="14" t="n"/>
      <c r="D159" s="14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34">
        <f>IF(A159="","",SUM(F159:Q159))</f>
        <v/>
      </c>
      <c r="S159" s="34">
        <f>IF(A159="","",E159+R159)</f>
        <v/>
      </c>
    </row>
    <row r="160">
      <c r="A160" s="14" t="n"/>
      <c r="B160" s="14" t="n"/>
      <c r="C160" s="14" t="n"/>
      <c r="D160" s="14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34">
        <f>IF(A160="","",SUM(F160:Q160))</f>
        <v/>
      </c>
      <c r="S160" s="34">
        <f>IF(A160="","",E160+R160)</f>
        <v/>
      </c>
    </row>
    <row r="161">
      <c r="A161" s="14" t="n"/>
      <c r="B161" s="14" t="n"/>
      <c r="C161" s="14" t="n"/>
      <c r="D161" s="14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34">
        <f>IF(A161="","",SUM(F161:Q161))</f>
        <v/>
      </c>
      <c r="S161" s="34">
        <f>IF(A161="","",E161+R161)</f>
        <v/>
      </c>
    </row>
    <row r="162">
      <c r="A162" s="14" t="n"/>
      <c r="B162" s="14" t="n"/>
      <c r="C162" s="14" t="n"/>
      <c r="D162" s="14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34">
        <f>IF(A162="","",SUM(F162:Q162))</f>
        <v/>
      </c>
      <c r="S162" s="34">
        <f>IF(A162="","",E162+R162)</f>
        <v/>
      </c>
    </row>
    <row r="163">
      <c r="A163" s="14" t="n"/>
      <c r="B163" s="14" t="n"/>
      <c r="C163" s="14" t="n"/>
      <c r="D163" s="14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34">
        <f>IF(A163="","",SUM(F163:Q163))</f>
        <v/>
      </c>
      <c r="S163" s="34">
        <f>IF(A163="","",E163+R163)</f>
        <v/>
      </c>
    </row>
    <row r="164">
      <c r="A164" s="14" t="n"/>
      <c r="B164" s="14" t="n"/>
      <c r="C164" s="14" t="n"/>
      <c r="D164" s="14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34">
        <f>IF(A164="","",SUM(F164:Q164))</f>
        <v/>
      </c>
      <c r="S164" s="34">
        <f>IF(A164="","",E164+R164)</f>
        <v/>
      </c>
    </row>
    <row r="165">
      <c r="A165" s="14" t="n"/>
      <c r="B165" s="14" t="n"/>
      <c r="C165" s="14" t="n"/>
      <c r="D165" s="14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34">
        <f>IF(A165="","",SUM(F165:Q165))</f>
        <v/>
      </c>
      <c r="S165" s="34">
        <f>IF(A165="","",E165+R165)</f>
        <v/>
      </c>
    </row>
    <row r="166">
      <c r="A166" s="14" t="n"/>
      <c r="B166" s="14" t="n"/>
      <c r="C166" s="14" t="n"/>
      <c r="D166" s="14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34">
        <f>IF(A166="","",SUM(F166:Q166))</f>
        <v/>
      </c>
      <c r="S166" s="34">
        <f>IF(A166="","",E166+R166)</f>
        <v/>
      </c>
    </row>
    <row r="167">
      <c r="A167" s="14" t="n"/>
      <c r="B167" s="14" t="n"/>
      <c r="C167" s="14" t="n"/>
      <c r="D167" s="14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34">
        <f>IF(A167="","",SUM(F167:Q167))</f>
        <v/>
      </c>
      <c r="S167" s="34">
        <f>IF(A167="","",E167+R167)</f>
        <v/>
      </c>
    </row>
    <row r="168">
      <c r="A168" s="14" t="n"/>
      <c r="B168" s="14" t="n"/>
      <c r="C168" s="14" t="n"/>
      <c r="D168" s="14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34">
        <f>IF(A168="","",SUM(F168:Q168))</f>
        <v/>
      </c>
      <c r="S168" s="34">
        <f>IF(A168="","",E168+R168)</f>
        <v/>
      </c>
    </row>
    <row r="169">
      <c r="A169" s="14" t="n"/>
      <c r="B169" s="14" t="n"/>
      <c r="C169" s="14" t="n"/>
      <c r="D169" s="14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34">
        <f>IF(A169="","",SUM(F169:Q169))</f>
        <v/>
      </c>
      <c r="S169" s="34">
        <f>IF(A169="","",E169+R169)</f>
        <v/>
      </c>
    </row>
    <row r="170">
      <c r="A170" s="14" t="n"/>
      <c r="B170" s="14" t="n"/>
      <c r="C170" s="14" t="n"/>
      <c r="D170" s="14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34">
        <f>IF(A170="","",SUM(F170:Q170))</f>
        <v/>
      </c>
      <c r="S170" s="34">
        <f>IF(A170="","",E170+R170)</f>
        <v/>
      </c>
    </row>
    <row r="171">
      <c r="A171" s="14" t="n"/>
      <c r="B171" s="14" t="n"/>
      <c r="C171" s="14" t="n"/>
      <c r="D171" s="14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34">
        <f>IF(A171="","",SUM(F171:Q171))</f>
        <v/>
      </c>
      <c r="S171" s="34">
        <f>IF(A171="","",E171+R171)</f>
        <v/>
      </c>
    </row>
    <row r="172">
      <c r="A172" s="14" t="n"/>
      <c r="B172" s="14" t="n"/>
      <c r="C172" s="14" t="n"/>
      <c r="D172" s="14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34">
        <f>IF(A172="","",SUM(F172:Q172))</f>
        <v/>
      </c>
      <c r="S172" s="34">
        <f>IF(A172="","",E172+R172)</f>
        <v/>
      </c>
    </row>
    <row r="173">
      <c r="A173" s="14" t="n"/>
      <c r="B173" s="14" t="n"/>
      <c r="C173" s="14" t="n"/>
      <c r="D173" s="14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34">
        <f>IF(A173="","",SUM(F173:Q173))</f>
        <v/>
      </c>
      <c r="S173" s="34">
        <f>IF(A173="","",E173+R173)</f>
        <v/>
      </c>
    </row>
    <row r="174">
      <c r="A174" s="14" t="n"/>
      <c r="B174" s="14" t="n"/>
      <c r="C174" s="14" t="n"/>
      <c r="D174" s="14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34">
        <f>IF(A174="","",SUM(F174:Q174))</f>
        <v/>
      </c>
      <c r="S174" s="34">
        <f>IF(A174="","",E174+R174)</f>
        <v/>
      </c>
    </row>
    <row r="175">
      <c r="A175" s="14" t="n"/>
      <c r="B175" s="14" t="n"/>
      <c r="C175" s="14" t="n"/>
      <c r="D175" s="14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34">
        <f>IF(A175="","",SUM(F175:Q175))</f>
        <v/>
      </c>
      <c r="S175" s="34">
        <f>IF(A175="","",E175+R175)</f>
        <v/>
      </c>
    </row>
    <row r="176">
      <c r="A176" s="14" t="n"/>
      <c r="B176" s="14" t="n"/>
      <c r="C176" s="14" t="n"/>
      <c r="D176" s="14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34">
        <f>IF(A176="","",SUM(F176:Q176))</f>
        <v/>
      </c>
      <c r="S176" s="34">
        <f>IF(A176="","",E176+R176)</f>
        <v/>
      </c>
    </row>
    <row r="177">
      <c r="A177" s="14" t="n"/>
      <c r="B177" s="14" t="n"/>
      <c r="C177" s="14" t="n"/>
      <c r="D177" s="14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34">
        <f>IF(A177="","",SUM(F177:Q177))</f>
        <v/>
      </c>
      <c r="S177" s="34">
        <f>IF(A177="","",E177+R177)</f>
        <v/>
      </c>
    </row>
    <row r="178">
      <c r="A178" s="14" t="n"/>
      <c r="B178" s="14" t="n"/>
      <c r="C178" s="14" t="n"/>
      <c r="D178" s="14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34">
        <f>IF(A178="","",SUM(F178:Q178))</f>
        <v/>
      </c>
      <c r="S178" s="34">
        <f>IF(A178="","",E178+R178)</f>
        <v/>
      </c>
    </row>
    <row r="179">
      <c r="A179" s="14" t="n"/>
      <c r="B179" s="14" t="n"/>
      <c r="C179" s="14" t="n"/>
      <c r="D179" s="14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34">
        <f>IF(A179="","",SUM(F179:Q179))</f>
        <v/>
      </c>
      <c r="S179" s="34">
        <f>IF(A179="","",E179+R179)</f>
        <v/>
      </c>
    </row>
    <row r="180">
      <c r="A180" s="14" t="n"/>
      <c r="B180" s="14" t="n"/>
      <c r="C180" s="14" t="n"/>
      <c r="D180" s="14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34">
        <f>IF(A180="","",SUM(F180:Q180))</f>
        <v/>
      </c>
      <c r="S180" s="34">
        <f>IF(A180="","",E180+R180)</f>
        <v/>
      </c>
    </row>
    <row r="181">
      <c r="A181" s="14" t="n"/>
      <c r="B181" s="14" t="n"/>
      <c r="C181" s="14" t="n"/>
      <c r="D181" s="14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34">
        <f>IF(A181="","",SUM(F181:Q181))</f>
        <v/>
      </c>
      <c r="S181" s="34">
        <f>IF(A181="","",E181+R181)</f>
        <v/>
      </c>
    </row>
    <row r="182">
      <c r="A182" s="14" t="n"/>
      <c r="B182" s="14" t="n"/>
      <c r="C182" s="14" t="n"/>
      <c r="D182" s="14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34">
        <f>IF(A182="","",SUM(F182:Q182))</f>
        <v/>
      </c>
      <c r="S182" s="34">
        <f>IF(A182="","",E182+R182)</f>
        <v/>
      </c>
    </row>
    <row r="183">
      <c r="A183" s="14" t="n"/>
      <c r="B183" s="14" t="n"/>
      <c r="C183" s="14" t="n"/>
      <c r="D183" s="14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34">
        <f>IF(A183="","",SUM(F183:Q183))</f>
        <v/>
      </c>
      <c r="S183" s="34">
        <f>IF(A183="","",E183+R183)</f>
        <v/>
      </c>
    </row>
    <row r="184">
      <c r="A184" s="14" t="n"/>
      <c r="B184" s="14" t="n"/>
      <c r="C184" s="14" t="n"/>
      <c r="D184" s="14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34">
        <f>IF(A184="","",SUM(F184:Q184))</f>
        <v/>
      </c>
      <c r="S184" s="34">
        <f>IF(A184="","",E184+R184)</f>
        <v/>
      </c>
    </row>
    <row r="185">
      <c r="A185" s="14" t="n"/>
      <c r="B185" s="14" t="n"/>
      <c r="C185" s="14" t="n"/>
      <c r="D185" s="14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34">
        <f>IF(A185="","",SUM(F185:Q185))</f>
        <v/>
      </c>
      <c r="S185" s="34">
        <f>IF(A185="","",E185+R185)</f>
        <v/>
      </c>
    </row>
    <row r="186">
      <c r="A186" s="14" t="n"/>
      <c r="B186" s="14" t="n"/>
      <c r="C186" s="14" t="n"/>
      <c r="D186" s="14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34">
        <f>IF(A186="","",SUM(F186:Q186))</f>
        <v/>
      </c>
      <c r="S186" s="34">
        <f>IF(A186="","",E186+R186)</f>
        <v/>
      </c>
    </row>
    <row r="187">
      <c r="A187" s="14" t="n"/>
      <c r="B187" s="14" t="n"/>
      <c r="C187" s="14" t="n"/>
      <c r="D187" s="14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34">
        <f>IF(A187="","",SUM(F187:Q187))</f>
        <v/>
      </c>
      <c r="S187" s="34">
        <f>IF(A187="","",E187+R187)</f>
        <v/>
      </c>
    </row>
    <row r="188">
      <c r="A188" s="14" t="n"/>
      <c r="B188" s="14" t="n"/>
      <c r="C188" s="14" t="n"/>
      <c r="D188" s="14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34">
        <f>IF(A188="","",SUM(F188:Q188))</f>
        <v/>
      </c>
      <c r="S188" s="34">
        <f>IF(A188="","",E188+R188)</f>
        <v/>
      </c>
    </row>
    <row r="189">
      <c r="A189" s="14" t="n"/>
      <c r="B189" s="14" t="n"/>
      <c r="C189" s="14" t="n"/>
      <c r="D189" s="14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34">
        <f>IF(A189="","",SUM(F189:Q189))</f>
        <v/>
      </c>
      <c r="S189" s="34">
        <f>IF(A189="","",E189+R189)</f>
        <v/>
      </c>
    </row>
    <row r="190">
      <c r="A190" s="14" t="n"/>
      <c r="B190" s="14" t="n"/>
      <c r="C190" s="14" t="n"/>
      <c r="D190" s="14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34">
        <f>IF(A190="","",SUM(F190:Q190))</f>
        <v/>
      </c>
      <c r="S190" s="34">
        <f>IF(A190="","",E190+R190)</f>
        <v/>
      </c>
    </row>
    <row r="191">
      <c r="A191" s="14" t="n"/>
      <c r="B191" s="14" t="n"/>
      <c r="C191" s="14" t="n"/>
      <c r="D191" s="14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34">
        <f>IF(A191="","",SUM(F191:Q191))</f>
        <v/>
      </c>
      <c r="S191" s="34">
        <f>IF(A191="","",E191+R191)</f>
        <v/>
      </c>
    </row>
    <row r="192">
      <c r="A192" s="14" t="n"/>
      <c r="B192" s="14" t="n"/>
      <c r="C192" s="14" t="n"/>
      <c r="D192" s="14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34">
        <f>IF(A192="","",SUM(F192:Q192))</f>
        <v/>
      </c>
      <c r="S192" s="34">
        <f>IF(A192="","",E192+R192)</f>
        <v/>
      </c>
    </row>
    <row r="193">
      <c r="A193" s="14" t="n"/>
      <c r="B193" s="14" t="n"/>
      <c r="C193" s="14" t="n"/>
      <c r="D193" s="14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34">
        <f>IF(A193="","",SUM(F193:Q193))</f>
        <v/>
      </c>
      <c r="S193" s="34">
        <f>IF(A193="","",E193+R193)</f>
        <v/>
      </c>
    </row>
    <row r="194">
      <c r="A194" s="14" t="n"/>
      <c r="B194" s="14" t="n"/>
      <c r="C194" s="14" t="n"/>
      <c r="D194" s="14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34">
        <f>IF(A194="","",SUM(F194:Q194))</f>
        <v/>
      </c>
      <c r="S194" s="34">
        <f>IF(A194="","",E194+R194)</f>
        <v/>
      </c>
    </row>
    <row r="195">
      <c r="A195" s="14" t="n"/>
      <c r="B195" s="14" t="n"/>
      <c r="C195" s="14" t="n"/>
      <c r="D195" s="14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34">
        <f>IF(A195="","",SUM(F195:Q195))</f>
        <v/>
      </c>
      <c r="S195" s="34">
        <f>IF(A195="","",E195+R195)</f>
        <v/>
      </c>
    </row>
    <row r="196">
      <c r="A196" s="14" t="n"/>
      <c r="B196" s="14" t="n"/>
      <c r="C196" s="14" t="n"/>
      <c r="D196" s="14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34">
        <f>IF(A196="","",SUM(F196:Q196))</f>
        <v/>
      </c>
      <c r="S196" s="34">
        <f>IF(A196="","",E196+R196)</f>
        <v/>
      </c>
    </row>
    <row r="197">
      <c r="A197" s="14" t="n"/>
      <c r="B197" s="14" t="n"/>
      <c r="C197" s="14" t="n"/>
      <c r="D197" s="14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34">
        <f>IF(A197="","",SUM(F197:Q197))</f>
        <v/>
      </c>
      <c r="S197" s="34">
        <f>IF(A197="","",E197+R197)</f>
        <v/>
      </c>
    </row>
    <row r="198">
      <c r="A198" s="14" t="n"/>
      <c r="B198" s="14" t="n"/>
      <c r="C198" s="14" t="n"/>
      <c r="D198" s="14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34">
        <f>IF(A198="","",SUM(F198:Q198))</f>
        <v/>
      </c>
      <c r="S198" s="34">
        <f>IF(A198="","",E198+R198)</f>
        <v/>
      </c>
    </row>
    <row r="199">
      <c r="A199" s="14" t="n"/>
      <c r="B199" s="14" t="n"/>
      <c r="C199" s="14" t="n"/>
      <c r="D199" s="14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34">
        <f>IF(A199="","",SUM(F199:Q199))</f>
        <v/>
      </c>
      <c r="S199" s="34">
        <f>IF(A199="","",E199+R199)</f>
        <v/>
      </c>
    </row>
    <row r="200">
      <c r="A200" s="14" t="n"/>
      <c r="B200" s="14" t="n"/>
      <c r="C200" s="14" t="n"/>
      <c r="D200" s="14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34">
        <f>IF(A200="","",SUM(F200:Q200))</f>
        <v/>
      </c>
      <c r="S200" s="34">
        <f>IF(A200="","",E200+R200)</f>
        <v/>
      </c>
    </row>
    <row r="201">
      <c r="A201" s="14" t="n"/>
      <c r="B201" s="14" t="n"/>
      <c r="C201" s="14" t="n"/>
      <c r="D201" s="14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34">
        <f>IF(A201="","",SUM(F201:Q201))</f>
        <v/>
      </c>
      <c r="S201" s="34">
        <f>IF(A201="","",E201+R201)</f>
        <v/>
      </c>
    </row>
    <row r="202">
      <c r="A202" s="14" t="n"/>
      <c r="B202" s="14" t="n"/>
      <c r="C202" s="14" t="n"/>
      <c r="D202" s="14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34">
        <f>IF(A202="","",SUM(F202:Q202))</f>
        <v/>
      </c>
      <c r="S202" s="34">
        <f>IF(A202="","",E202+R202)</f>
        <v/>
      </c>
    </row>
    <row r="203">
      <c r="A203" s="14" t="n"/>
      <c r="B203" s="14" t="n"/>
      <c r="C203" s="14" t="n"/>
      <c r="D203" s="14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34">
        <f>IF(A203="","",SUM(F203:Q203))</f>
        <v/>
      </c>
      <c r="S203" s="34">
        <f>IF(A203="","",E203+R203)</f>
        <v/>
      </c>
    </row>
    <row r="204">
      <c r="A204" s="14" t="n"/>
      <c r="B204" s="14" t="n"/>
      <c r="C204" s="14" t="n"/>
      <c r="D204" s="14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34">
        <f>IF(A204="","",SUM(F204:Q204))</f>
        <v/>
      </c>
      <c r="S204" s="34">
        <f>IF(A204="","",E204+R204)</f>
        <v/>
      </c>
    </row>
    <row r="205">
      <c r="A205" s="14" t="n"/>
      <c r="B205" s="14" t="n"/>
      <c r="C205" s="14" t="n"/>
      <c r="D205" s="14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34">
        <f>IF(A205="","",SUM(F205:Q205))</f>
        <v/>
      </c>
      <c r="S205" s="34">
        <f>IF(A205="","",E205+R205)</f>
        <v/>
      </c>
    </row>
    <row r="206">
      <c r="A206" s="14" t="n"/>
      <c r="B206" s="14" t="n"/>
      <c r="C206" s="14" t="n"/>
      <c r="D206" s="14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34">
        <f>IF(A206="","",SUM(F206:Q206))</f>
        <v/>
      </c>
      <c r="S206" s="34">
        <f>IF(A206="","",E206+R206)</f>
        <v/>
      </c>
    </row>
    <row r="207">
      <c r="A207" s="14" t="n"/>
      <c r="B207" s="14" t="n"/>
      <c r="C207" s="14" t="n"/>
      <c r="D207" s="14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34">
        <f>IF(A207="","",SUM(F207:Q207))</f>
        <v/>
      </c>
      <c r="S207" s="34">
        <f>IF(A207="","",E207+R207)</f>
        <v/>
      </c>
    </row>
    <row r="208">
      <c r="A208" s="14" t="n"/>
      <c r="B208" s="14" t="n"/>
      <c r="C208" s="14" t="n"/>
      <c r="D208" s="14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34">
        <f>IF(A208="","",SUM(F208:Q208))</f>
        <v/>
      </c>
      <c r="S208" s="34">
        <f>IF(A208="","",E208+R208)</f>
        <v/>
      </c>
    </row>
    <row r="209">
      <c r="A209" s="14" t="n"/>
      <c r="B209" s="14" t="n"/>
      <c r="C209" s="14" t="n"/>
      <c r="D209" s="14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34">
        <f>IF(A209="","",SUM(F209:Q209))</f>
        <v/>
      </c>
      <c r="S209" s="34">
        <f>IF(A209="","",E209+R209)</f>
        <v/>
      </c>
    </row>
    <row r="210">
      <c r="A210" s="14" t="n"/>
      <c r="B210" s="14" t="n"/>
      <c r="C210" s="14" t="n"/>
      <c r="D210" s="14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34">
        <f>IF(A210="","",SUM(F210:Q210))</f>
        <v/>
      </c>
      <c r="S210" s="34">
        <f>IF(A210="","",E210+R210)</f>
        <v/>
      </c>
    </row>
    <row r="211">
      <c r="A211" s="14" t="n"/>
      <c r="B211" s="14" t="n"/>
      <c r="C211" s="14" t="n"/>
      <c r="D211" s="14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34">
        <f>IF(A211="","",SUM(F211:Q211))</f>
        <v/>
      </c>
      <c r="S211" s="34">
        <f>IF(A211="","",E211+R211)</f>
        <v/>
      </c>
    </row>
    <row r="212">
      <c r="A212" s="14" t="n"/>
      <c r="B212" s="14" t="n"/>
      <c r="C212" s="14" t="n"/>
      <c r="D212" s="14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34">
        <f>IF(A212="","",SUM(F212:Q212))</f>
        <v/>
      </c>
      <c r="S212" s="34">
        <f>IF(A212="","",E212+R212)</f>
        <v/>
      </c>
    </row>
    <row r="213">
      <c r="A213" s="14" t="n"/>
      <c r="B213" s="14" t="n"/>
      <c r="C213" s="14" t="n"/>
      <c r="D213" s="14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34">
        <f>IF(A213="","",SUM(F213:Q213))</f>
        <v/>
      </c>
      <c r="S213" s="34">
        <f>IF(A213="","",E213+R213)</f>
        <v/>
      </c>
    </row>
    <row r="214">
      <c r="A214" s="14" t="n"/>
      <c r="B214" s="14" t="n"/>
      <c r="C214" s="14" t="n"/>
      <c r="D214" s="14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34">
        <f>IF(A214="","",SUM(F214:Q214))</f>
        <v/>
      </c>
      <c r="S214" s="34">
        <f>IF(A214="","",E214+R214)</f>
        <v/>
      </c>
    </row>
    <row r="215">
      <c r="A215" s="14" t="n"/>
      <c r="B215" s="14" t="n"/>
      <c r="C215" s="14" t="n"/>
      <c r="D215" s="14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34">
        <f>IF(A215="","",SUM(F215:Q215))</f>
        <v/>
      </c>
      <c r="S215" s="34">
        <f>IF(A215="","",E215+R215)</f>
        <v/>
      </c>
    </row>
    <row r="216">
      <c r="A216" s="14" t="n"/>
      <c r="B216" s="14" t="n"/>
      <c r="C216" s="14" t="n"/>
      <c r="D216" s="14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34">
        <f>IF(A216="","",SUM(F216:Q216))</f>
        <v/>
      </c>
      <c r="S216" s="34">
        <f>IF(A216="","",E216+R216)</f>
        <v/>
      </c>
    </row>
    <row r="217">
      <c r="A217" s="14" t="n"/>
      <c r="B217" s="14" t="n"/>
      <c r="C217" s="14" t="n"/>
      <c r="D217" s="14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34">
        <f>IF(A217="","",SUM(F217:Q217))</f>
        <v/>
      </c>
      <c r="S217" s="34">
        <f>IF(A217="","",E217+R217)</f>
        <v/>
      </c>
    </row>
    <row r="218">
      <c r="A218" s="14" t="n"/>
      <c r="B218" s="14" t="n"/>
      <c r="C218" s="14" t="n"/>
      <c r="D218" s="14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34">
        <f>IF(A218="","",SUM(F218:Q218))</f>
        <v/>
      </c>
      <c r="S218" s="34">
        <f>IF(A218="","",E218+R218)</f>
        <v/>
      </c>
    </row>
    <row r="219">
      <c r="A219" s="14" t="n"/>
      <c r="B219" s="14" t="n"/>
      <c r="C219" s="14" t="n"/>
      <c r="D219" s="14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34">
        <f>IF(A219="","",SUM(F219:Q219))</f>
        <v/>
      </c>
      <c r="S219" s="34">
        <f>IF(A219="","",E219+R219)</f>
        <v/>
      </c>
    </row>
    <row r="220">
      <c r="A220" s="14" t="n"/>
      <c r="B220" s="14" t="n"/>
      <c r="C220" s="14" t="n"/>
      <c r="D220" s="14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34">
        <f>IF(A220="","",SUM(F220:Q220))</f>
        <v/>
      </c>
      <c r="S220" s="34">
        <f>IF(A220="","",E220+R220)</f>
        <v/>
      </c>
    </row>
    <row r="221">
      <c r="A221" s="14" t="n"/>
      <c r="B221" s="14" t="n"/>
      <c r="C221" s="14" t="n"/>
      <c r="D221" s="14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34">
        <f>IF(A221="","",SUM(F221:Q221))</f>
        <v/>
      </c>
      <c r="S221" s="34">
        <f>IF(A221="","",E221+R221)</f>
        <v/>
      </c>
    </row>
    <row r="222">
      <c r="A222" s="14" t="n"/>
      <c r="B222" s="14" t="n"/>
      <c r="C222" s="14" t="n"/>
      <c r="D222" s="14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34">
        <f>IF(A222="","",SUM(F222:Q222))</f>
        <v/>
      </c>
      <c r="S222" s="34">
        <f>IF(A222="","",E222+R222)</f>
        <v/>
      </c>
    </row>
    <row r="223">
      <c r="A223" s="14" t="n"/>
      <c r="B223" s="14" t="n"/>
      <c r="C223" s="14" t="n"/>
      <c r="D223" s="14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34">
        <f>IF(A223="","",SUM(F223:Q223))</f>
        <v/>
      </c>
      <c r="S223" s="34">
        <f>IF(A223="","",E223+R223)</f>
        <v/>
      </c>
    </row>
    <row r="224">
      <c r="A224" s="14" t="n"/>
      <c r="B224" s="14" t="n"/>
      <c r="C224" s="14" t="n"/>
      <c r="D224" s="14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34">
        <f>IF(A224="","",SUM(F224:Q224))</f>
        <v/>
      </c>
      <c r="S224" s="34">
        <f>IF(A224="","",E224+R224)</f>
        <v/>
      </c>
    </row>
    <row r="225">
      <c r="A225" s="14" t="n"/>
      <c r="B225" s="14" t="n"/>
      <c r="C225" s="14" t="n"/>
      <c r="D225" s="14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34">
        <f>IF(A225="","",SUM(F225:Q225))</f>
        <v/>
      </c>
      <c r="S225" s="34">
        <f>IF(A225="","",E225+R225)</f>
        <v/>
      </c>
    </row>
    <row r="226">
      <c r="A226" s="14" t="n"/>
      <c r="B226" s="14" t="n"/>
      <c r="C226" s="14" t="n"/>
      <c r="D226" s="14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34">
        <f>IF(A226="","",SUM(F226:Q226))</f>
        <v/>
      </c>
      <c r="S226" s="34">
        <f>IF(A226="","",E226+R226)</f>
        <v/>
      </c>
    </row>
    <row r="227">
      <c r="A227" s="14" t="n"/>
      <c r="B227" s="14" t="n"/>
      <c r="C227" s="14" t="n"/>
      <c r="D227" s="14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34">
        <f>IF(A227="","",SUM(F227:Q227))</f>
        <v/>
      </c>
      <c r="S227" s="34">
        <f>IF(A227="","",E227+R227)</f>
        <v/>
      </c>
    </row>
    <row r="228">
      <c r="A228" s="14" t="n"/>
      <c r="B228" s="14" t="n"/>
      <c r="C228" s="14" t="n"/>
      <c r="D228" s="14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34">
        <f>IF(A228="","",SUM(F228:Q228))</f>
        <v/>
      </c>
      <c r="S228" s="34">
        <f>IF(A228="","",E228+R228)</f>
        <v/>
      </c>
    </row>
    <row r="229">
      <c r="A229" s="14" t="n"/>
      <c r="B229" s="14" t="n"/>
      <c r="C229" s="14" t="n"/>
      <c r="D229" s="14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34">
        <f>IF(A229="","",SUM(F229:Q229))</f>
        <v/>
      </c>
      <c r="S229" s="34">
        <f>IF(A229="","",E229+R229)</f>
        <v/>
      </c>
    </row>
    <row r="230">
      <c r="A230" s="14" t="n"/>
      <c r="B230" s="14" t="n"/>
      <c r="C230" s="14" t="n"/>
      <c r="D230" s="14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34">
        <f>IF(A230="","",SUM(F230:Q230))</f>
        <v/>
      </c>
      <c r="S230" s="34">
        <f>IF(A230="","",E230+R230)</f>
        <v/>
      </c>
    </row>
    <row r="231">
      <c r="A231" s="14" t="n"/>
      <c r="B231" s="14" t="n"/>
      <c r="C231" s="14" t="n"/>
      <c r="D231" s="14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34">
        <f>IF(A231="","",SUM(F231:Q231))</f>
        <v/>
      </c>
      <c r="S231" s="34">
        <f>IF(A231="","",E231+R231)</f>
        <v/>
      </c>
    </row>
    <row r="232">
      <c r="A232" s="14" t="n"/>
      <c r="B232" s="14" t="n"/>
      <c r="C232" s="14" t="n"/>
      <c r="D232" s="14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34">
        <f>IF(A232="","",SUM(F232:Q232))</f>
        <v/>
      </c>
      <c r="S232" s="34">
        <f>IF(A232="","",E232+R232)</f>
        <v/>
      </c>
    </row>
    <row r="233">
      <c r="A233" s="14" t="n"/>
      <c r="B233" s="14" t="n"/>
      <c r="C233" s="14" t="n"/>
      <c r="D233" s="14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34">
        <f>IF(A233="","",SUM(F233:Q233))</f>
        <v/>
      </c>
      <c r="S233" s="34">
        <f>IF(A233="","",E233+R233)</f>
        <v/>
      </c>
    </row>
    <row r="234">
      <c r="A234" s="14" t="n"/>
      <c r="B234" s="14" t="n"/>
      <c r="C234" s="14" t="n"/>
      <c r="D234" s="14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34">
        <f>IF(A234="","",SUM(F234:Q234))</f>
        <v/>
      </c>
      <c r="S234" s="34">
        <f>IF(A234="","",E234+R234)</f>
        <v/>
      </c>
    </row>
    <row r="235">
      <c r="A235" s="14" t="n"/>
      <c r="B235" s="14" t="n"/>
      <c r="C235" s="14" t="n"/>
      <c r="D235" s="14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34">
        <f>IF(A235="","",SUM(F235:Q235))</f>
        <v/>
      </c>
      <c r="S235" s="34">
        <f>IF(A235="","",E235+R235)</f>
        <v/>
      </c>
    </row>
    <row r="236">
      <c r="A236" s="14" t="n"/>
      <c r="B236" s="14" t="n"/>
      <c r="C236" s="14" t="n"/>
      <c r="D236" s="14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34">
        <f>IF(A236="","",SUM(F236:Q236))</f>
        <v/>
      </c>
      <c r="S236" s="34">
        <f>IF(A236="","",E236+R236)</f>
        <v/>
      </c>
    </row>
    <row r="237">
      <c r="A237" s="14" t="n"/>
      <c r="B237" s="14" t="n"/>
      <c r="C237" s="14" t="n"/>
      <c r="D237" s="14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34">
        <f>IF(A237="","",SUM(F237:Q237))</f>
        <v/>
      </c>
      <c r="S237" s="34">
        <f>IF(A237="","",E237+R237)</f>
        <v/>
      </c>
    </row>
    <row r="238">
      <c r="A238" s="14" t="n"/>
      <c r="B238" s="14" t="n"/>
      <c r="C238" s="14" t="n"/>
      <c r="D238" s="14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34">
        <f>IF(A238="","",SUM(F238:Q238))</f>
        <v/>
      </c>
      <c r="S238" s="34">
        <f>IF(A238="","",E238+R238)</f>
        <v/>
      </c>
    </row>
    <row r="239">
      <c r="A239" s="14" t="n"/>
      <c r="B239" s="14" t="n"/>
      <c r="C239" s="14" t="n"/>
      <c r="D239" s="14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34">
        <f>IF(A239="","",SUM(F239:Q239))</f>
        <v/>
      </c>
      <c r="S239" s="34">
        <f>IF(A239="","",E239+R239)</f>
        <v/>
      </c>
    </row>
    <row r="240">
      <c r="A240" s="14" t="n"/>
      <c r="B240" s="14" t="n"/>
      <c r="C240" s="14" t="n"/>
      <c r="D240" s="14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34">
        <f>IF(A240="","",SUM(F240:Q240))</f>
        <v/>
      </c>
      <c r="S240" s="34">
        <f>IF(A240="","",E240+R240)</f>
        <v/>
      </c>
    </row>
    <row r="241">
      <c r="A241" s="14" t="n"/>
      <c r="B241" s="14" t="n"/>
      <c r="C241" s="14" t="n"/>
      <c r="D241" s="14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34">
        <f>IF(A241="","",SUM(F241:Q241))</f>
        <v/>
      </c>
      <c r="S241" s="34">
        <f>IF(A241="","",E241+R241)</f>
        <v/>
      </c>
    </row>
    <row r="242">
      <c r="A242" s="14" t="n"/>
      <c r="B242" s="14" t="n"/>
      <c r="C242" s="14" t="n"/>
      <c r="D242" s="14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34">
        <f>IF(A242="","",SUM(F242:Q242))</f>
        <v/>
      </c>
      <c r="S242" s="34">
        <f>IF(A242="","",E242+R242)</f>
        <v/>
      </c>
    </row>
    <row r="243">
      <c r="A243" s="14" t="n"/>
      <c r="B243" s="14" t="n"/>
      <c r="C243" s="14" t="n"/>
      <c r="D243" s="14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34">
        <f>IF(A243="","",SUM(F243:Q243))</f>
        <v/>
      </c>
      <c r="S243" s="34">
        <f>IF(A243="","",E243+R243)</f>
        <v/>
      </c>
    </row>
    <row r="244">
      <c r="A244" s="14" t="n"/>
      <c r="B244" s="14" t="n"/>
      <c r="C244" s="14" t="n"/>
      <c r="D244" s="14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34">
        <f>IF(A244="","",SUM(F244:Q244))</f>
        <v/>
      </c>
      <c r="S244" s="34">
        <f>IF(A244="","",E244+R244)</f>
        <v/>
      </c>
    </row>
    <row r="245">
      <c r="A245" s="14" t="n"/>
      <c r="B245" s="14" t="n"/>
      <c r="C245" s="14" t="n"/>
      <c r="D245" s="14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34">
        <f>IF(A245="","",SUM(F245:Q245))</f>
        <v/>
      </c>
      <c r="S245" s="34">
        <f>IF(A245="","",E245+R245)</f>
        <v/>
      </c>
    </row>
    <row r="246">
      <c r="A246" s="14" t="n"/>
      <c r="B246" s="14" t="n"/>
      <c r="C246" s="14" t="n"/>
      <c r="D246" s="14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34">
        <f>IF(A246="","",SUM(F246:Q246))</f>
        <v/>
      </c>
      <c r="S246" s="34">
        <f>IF(A246="","",E246+R246)</f>
        <v/>
      </c>
    </row>
    <row r="247">
      <c r="A247" s="14" t="n"/>
      <c r="B247" s="14" t="n"/>
      <c r="C247" s="14" t="n"/>
      <c r="D247" s="14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34">
        <f>IF(A247="","",SUM(F247:Q247))</f>
        <v/>
      </c>
      <c r="S247" s="34">
        <f>IF(A247="","",E247+R247)</f>
        <v/>
      </c>
    </row>
    <row r="248">
      <c r="A248" s="14" t="n"/>
      <c r="B248" s="14" t="n"/>
      <c r="C248" s="14" t="n"/>
      <c r="D248" s="14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34">
        <f>IF(A248="","",SUM(F248:Q248))</f>
        <v/>
      </c>
      <c r="S248" s="34">
        <f>IF(A248="","",E248+R248)</f>
        <v/>
      </c>
    </row>
    <row r="249">
      <c r="A249" s="14" t="n"/>
      <c r="B249" s="14" t="n"/>
      <c r="C249" s="14" t="n"/>
      <c r="D249" s="14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34">
        <f>IF(A249="","",SUM(F249:Q249))</f>
        <v/>
      </c>
      <c r="S249" s="34">
        <f>IF(A249="","",E249+R249)</f>
        <v/>
      </c>
    </row>
    <row r="250">
      <c r="A250" s="14" t="n"/>
      <c r="B250" s="14" t="n"/>
      <c r="C250" s="14" t="n"/>
      <c r="D250" s="14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34">
        <f>IF(A250="","",SUM(F250:Q250))</f>
        <v/>
      </c>
      <c r="S250" s="34">
        <f>IF(A250="","",E250+R250)</f>
        <v/>
      </c>
    </row>
    <row r="251">
      <c r="A251" s="14" t="n"/>
      <c r="B251" s="14" t="n"/>
      <c r="C251" s="14" t="n"/>
      <c r="D251" s="14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34">
        <f>IF(A251="","",SUM(F251:Q251))</f>
        <v/>
      </c>
      <c r="S251" s="34">
        <f>IF(A251="","",E251+R251)</f>
        <v/>
      </c>
    </row>
    <row r="252">
      <c r="A252" s="14" t="n"/>
      <c r="B252" s="14" t="n"/>
      <c r="C252" s="14" t="n"/>
      <c r="D252" s="14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34">
        <f>IF(A252="","",SUM(F252:Q252))</f>
        <v/>
      </c>
      <c r="S252" s="34">
        <f>IF(A252="","",E252+R252)</f>
        <v/>
      </c>
    </row>
    <row r="253">
      <c r="A253" s="14" t="n"/>
      <c r="B253" s="14" t="n"/>
      <c r="C253" s="14" t="n"/>
      <c r="D253" s="14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34">
        <f>IF(A253="","",SUM(F253:Q253))</f>
        <v/>
      </c>
      <c r="S253" s="34">
        <f>IF(A253="","",E253+R253)</f>
        <v/>
      </c>
    </row>
    <row r="254">
      <c r="A254" s="14" t="n"/>
      <c r="B254" s="14" t="n"/>
      <c r="C254" s="14" t="n"/>
      <c r="D254" s="14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34">
        <f>IF(A254="","",SUM(F254:Q254))</f>
        <v/>
      </c>
      <c r="S254" s="34">
        <f>IF(A254="","",E254+R254)</f>
        <v/>
      </c>
    </row>
    <row r="255">
      <c r="A255" s="14" t="n"/>
      <c r="B255" s="14" t="n"/>
      <c r="C255" s="14" t="n"/>
      <c r="D255" s="14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34">
        <f>IF(A255="","",SUM(F255:Q255))</f>
        <v/>
      </c>
      <c r="S255" s="34">
        <f>IF(A255="","",E255+R255)</f>
        <v/>
      </c>
    </row>
    <row r="256">
      <c r="A256" s="14" t="n"/>
      <c r="B256" s="14" t="n"/>
      <c r="C256" s="14" t="n"/>
      <c r="D256" s="14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34">
        <f>IF(A256="","",SUM(F256:Q256))</f>
        <v/>
      </c>
      <c r="S256" s="34">
        <f>IF(A256="","",E256+R256)</f>
        <v/>
      </c>
    </row>
    <row r="257">
      <c r="A257" s="14" t="n"/>
      <c r="B257" s="14" t="n"/>
      <c r="C257" s="14" t="n"/>
      <c r="D257" s="14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34">
        <f>IF(A257="","",SUM(F257:Q257))</f>
        <v/>
      </c>
      <c r="S257" s="34">
        <f>IF(A257="","",E257+R257)</f>
        <v/>
      </c>
    </row>
    <row r="258">
      <c r="A258" s="14" t="n"/>
      <c r="B258" s="14" t="n"/>
      <c r="C258" s="14" t="n"/>
      <c r="D258" s="14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34">
        <f>IF(A258="","",SUM(F258:Q258))</f>
        <v/>
      </c>
      <c r="S258" s="34">
        <f>IF(A258="","",E258+R258)</f>
        <v/>
      </c>
    </row>
    <row r="259">
      <c r="A259" s="14" t="n"/>
      <c r="B259" s="14" t="n"/>
      <c r="C259" s="14" t="n"/>
      <c r="D259" s="14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34">
        <f>IF(A259="","",SUM(F259:Q259))</f>
        <v/>
      </c>
      <c r="S259" s="34">
        <f>IF(A259="","",E259+R259)</f>
        <v/>
      </c>
    </row>
    <row r="260">
      <c r="A260" s="14" t="n"/>
      <c r="B260" s="14" t="n"/>
      <c r="C260" s="14" t="n"/>
      <c r="D260" s="14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34">
        <f>IF(A260="","",SUM(F260:Q260))</f>
        <v/>
      </c>
      <c r="S260" s="34">
        <f>IF(A260="","",E260+R260)</f>
        <v/>
      </c>
    </row>
    <row r="261">
      <c r="A261" s="14" t="n"/>
      <c r="B261" s="14" t="n"/>
      <c r="C261" s="14" t="n"/>
      <c r="D261" s="14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34">
        <f>IF(A261="","",SUM(F261:Q261))</f>
        <v/>
      </c>
      <c r="S261" s="34">
        <f>IF(A261="","",E261+R261)</f>
        <v/>
      </c>
    </row>
    <row r="262">
      <c r="A262" s="14" t="n"/>
      <c r="B262" s="14" t="n"/>
      <c r="C262" s="14" t="n"/>
      <c r="D262" s="14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34">
        <f>IF(A262="","",SUM(F262:Q262))</f>
        <v/>
      </c>
      <c r="S262" s="34">
        <f>IF(A262="","",E262+R262)</f>
        <v/>
      </c>
    </row>
    <row r="263">
      <c r="A263" s="14" t="n"/>
      <c r="B263" s="14" t="n"/>
      <c r="C263" s="14" t="n"/>
      <c r="D263" s="14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34">
        <f>IF(A263="","",SUM(F263:Q263))</f>
        <v/>
      </c>
      <c r="S263" s="34">
        <f>IF(A263="","",E263+R263)</f>
        <v/>
      </c>
    </row>
    <row r="264">
      <c r="A264" s="14" t="n"/>
      <c r="B264" s="14" t="n"/>
      <c r="C264" s="14" t="n"/>
      <c r="D264" s="14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34">
        <f>IF(A264="","",SUM(F264:Q264))</f>
        <v/>
      </c>
      <c r="S264" s="34">
        <f>IF(A264="","",E264+R264)</f>
        <v/>
      </c>
    </row>
    <row r="265">
      <c r="A265" s="14" t="n"/>
      <c r="B265" s="14" t="n"/>
      <c r="C265" s="14" t="n"/>
      <c r="D265" s="14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34">
        <f>IF(A265="","",SUM(F265:Q265))</f>
        <v/>
      </c>
      <c r="S265" s="34">
        <f>IF(A265="","",E265+R265)</f>
        <v/>
      </c>
    </row>
    <row r="266">
      <c r="A266" s="14" t="n"/>
      <c r="B266" s="14" t="n"/>
      <c r="C266" s="14" t="n"/>
      <c r="D266" s="14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34">
        <f>IF(A266="","",SUM(F266:Q266))</f>
        <v/>
      </c>
      <c r="S266" s="34">
        <f>IF(A266="","",E266+R266)</f>
        <v/>
      </c>
    </row>
    <row r="267">
      <c r="A267" s="14" t="n"/>
      <c r="B267" s="14" t="n"/>
      <c r="C267" s="14" t="n"/>
      <c r="D267" s="14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34">
        <f>IF(A267="","",SUM(F267:Q267))</f>
        <v/>
      </c>
      <c r="S267" s="34">
        <f>IF(A267="","",E267+R267)</f>
        <v/>
      </c>
    </row>
    <row r="268">
      <c r="A268" s="14" t="n"/>
      <c r="B268" s="14" t="n"/>
      <c r="C268" s="14" t="n"/>
      <c r="D268" s="14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34">
        <f>IF(A268="","",SUM(F268:Q268))</f>
        <v/>
      </c>
      <c r="S268" s="34">
        <f>IF(A268="","",E268+R268)</f>
        <v/>
      </c>
    </row>
    <row r="269">
      <c r="A269" s="14" t="n"/>
      <c r="B269" s="14" t="n"/>
      <c r="C269" s="14" t="n"/>
      <c r="D269" s="14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34">
        <f>IF(A269="","",SUM(F269:Q269))</f>
        <v/>
      </c>
      <c r="S269" s="34">
        <f>IF(A269="","",E269+R269)</f>
        <v/>
      </c>
    </row>
    <row r="270">
      <c r="A270" s="14" t="n"/>
      <c r="B270" s="14" t="n"/>
      <c r="C270" s="14" t="n"/>
      <c r="D270" s="14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34">
        <f>IF(A270="","",SUM(F270:Q270))</f>
        <v/>
      </c>
      <c r="S270" s="34">
        <f>IF(A270="","",E270+R270)</f>
        <v/>
      </c>
    </row>
    <row r="271">
      <c r="A271" s="14" t="n"/>
      <c r="B271" s="14" t="n"/>
      <c r="C271" s="14" t="n"/>
      <c r="D271" s="14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34">
        <f>IF(A271="","",SUM(F271:Q271))</f>
        <v/>
      </c>
      <c r="S271" s="34">
        <f>IF(A271="","",E271+R271)</f>
        <v/>
      </c>
    </row>
    <row r="272">
      <c r="A272" s="14" t="n"/>
      <c r="B272" s="14" t="n"/>
      <c r="C272" s="14" t="n"/>
      <c r="D272" s="14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34">
        <f>IF(A272="","",SUM(F272:Q272))</f>
        <v/>
      </c>
      <c r="S272" s="34">
        <f>IF(A272="","",E272+R272)</f>
        <v/>
      </c>
    </row>
    <row r="273">
      <c r="A273" s="14" t="n"/>
      <c r="B273" s="14" t="n"/>
      <c r="C273" s="14" t="n"/>
      <c r="D273" s="14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34">
        <f>IF(A273="","",SUM(F273:Q273))</f>
        <v/>
      </c>
      <c r="S273" s="34">
        <f>IF(A273="","",E273+R273)</f>
        <v/>
      </c>
    </row>
    <row r="274">
      <c r="A274" s="14" t="n"/>
      <c r="B274" s="14" t="n"/>
      <c r="C274" s="14" t="n"/>
      <c r="D274" s="14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34">
        <f>IF(A274="","",SUM(F274:Q274))</f>
        <v/>
      </c>
      <c r="S274" s="34">
        <f>IF(A274="","",E274+R274)</f>
        <v/>
      </c>
    </row>
    <row r="275">
      <c r="A275" s="14" t="n"/>
      <c r="B275" s="14" t="n"/>
      <c r="C275" s="14" t="n"/>
      <c r="D275" s="14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34">
        <f>IF(A275="","",SUM(F275:Q275))</f>
        <v/>
      </c>
      <c r="S275" s="34">
        <f>IF(A275="","",E275+R275)</f>
        <v/>
      </c>
    </row>
    <row r="276">
      <c r="A276" s="14" t="n"/>
      <c r="B276" s="14" t="n"/>
      <c r="C276" s="14" t="n"/>
      <c r="D276" s="14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34">
        <f>IF(A276="","",SUM(F276:Q276))</f>
        <v/>
      </c>
      <c r="S276" s="34">
        <f>IF(A276="","",E276+R276)</f>
        <v/>
      </c>
    </row>
    <row r="277">
      <c r="A277" s="14" t="n"/>
      <c r="B277" s="14" t="n"/>
      <c r="C277" s="14" t="n"/>
      <c r="D277" s="14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34">
        <f>IF(A277="","",SUM(F277:Q277))</f>
        <v/>
      </c>
      <c r="S277" s="34">
        <f>IF(A277="","",E277+R277)</f>
        <v/>
      </c>
    </row>
    <row r="278">
      <c r="A278" s="14" t="n"/>
      <c r="B278" s="14" t="n"/>
      <c r="C278" s="14" t="n"/>
      <c r="D278" s="14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34">
        <f>IF(A278="","",SUM(F278:Q278))</f>
        <v/>
      </c>
      <c r="S278" s="34">
        <f>IF(A278="","",E278+R278)</f>
        <v/>
      </c>
    </row>
    <row r="279">
      <c r="A279" s="14" t="n"/>
      <c r="B279" s="14" t="n"/>
      <c r="C279" s="14" t="n"/>
      <c r="D279" s="14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34">
        <f>IF(A279="","",SUM(F279:Q279))</f>
        <v/>
      </c>
      <c r="S279" s="34">
        <f>IF(A279="","",E279+R279)</f>
        <v/>
      </c>
    </row>
    <row r="280">
      <c r="A280" s="14" t="n"/>
      <c r="B280" s="14" t="n"/>
      <c r="C280" s="14" t="n"/>
      <c r="D280" s="14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34">
        <f>IF(A280="","",SUM(F280:Q280))</f>
        <v/>
      </c>
      <c r="S280" s="34">
        <f>IF(A280="","",E280+R280)</f>
        <v/>
      </c>
    </row>
    <row r="281">
      <c r="A281" s="14" t="n"/>
      <c r="B281" s="14" t="n"/>
      <c r="C281" s="14" t="n"/>
      <c r="D281" s="14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34">
        <f>IF(A281="","",SUM(F281:Q281))</f>
        <v/>
      </c>
      <c r="S281" s="34">
        <f>IF(A281="","",E281+R281)</f>
        <v/>
      </c>
    </row>
    <row r="282">
      <c r="A282" s="14" t="n"/>
      <c r="B282" s="14" t="n"/>
      <c r="C282" s="14" t="n"/>
      <c r="D282" s="14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34">
        <f>IF(A282="","",SUM(F282:Q282))</f>
        <v/>
      </c>
      <c r="S282" s="34">
        <f>IF(A282="","",E282+R282)</f>
        <v/>
      </c>
    </row>
    <row r="283">
      <c r="A283" s="14" t="n"/>
      <c r="B283" s="14" t="n"/>
      <c r="C283" s="14" t="n"/>
      <c r="D283" s="14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34">
        <f>IF(A283="","",SUM(F283:Q283))</f>
        <v/>
      </c>
      <c r="S283" s="34">
        <f>IF(A283="","",E283+R283)</f>
        <v/>
      </c>
    </row>
    <row r="284">
      <c r="A284" s="14" t="n"/>
      <c r="B284" s="14" t="n"/>
      <c r="C284" s="14" t="n"/>
      <c r="D284" s="14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34">
        <f>IF(A284="","",SUM(F284:Q284))</f>
        <v/>
      </c>
      <c r="S284" s="34">
        <f>IF(A284="","",E284+R284)</f>
        <v/>
      </c>
    </row>
    <row r="285">
      <c r="A285" s="14" t="n"/>
      <c r="B285" s="14" t="n"/>
      <c r="C285" s="14" t="n"/>
      <c r="D285" s="14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34">
        <f>IF(A285="","",SUM(F285:Q285))</f>
        <v/>
      </c>
      <c r="S285" s="34">
        <f>IF(A285="","",E285+R285)</f>
        <v/>
      </c>
    </row>
    <row r="286">
      <c r="A286" s="14" t="n"/>
      <c r="B286" s="14" t="n"/>
      <c r="C286" s="14" t="n"/>
      <c r="D286" s="14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34">
        <f>IF(A286="","",SUM(F286:Q286))</f>
        <v/>
      </c>
      <c r="S286" s="34">
        <f>IF(A286="","",E286+R286)</f>
        <v/>
      </c>
    </row>
    <row r="287">
      <c r="A287" s="14" t="n"/>
      <c r="B287" s="14" t="n"/>
      <c r="C287" s="14" t="n"/>
      <c r="D287" s="14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34">
        <f>IF(A287="","",SUM(F287:Q287))</f>
        <v/>
      </c>
      <c r="S287" s="34">
        <f>IF(A287="","",E287+R287)</f>
        <v/>
      </c>
    </row>
    <row r="288">
      <c r="A288" s="14" t="n"/>
      <c r="B288" s="14" t="n"/>
      <c r="C288" s="14" t="n"/>
      <c r="D288" s="14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34">
        <f>IF(A288="","",SUM(F288:Q288))</f>
        <v/>
      </c>
      <c r="S288" s="34">
        <f>IF(A288="","",E288+R288)</f>
        <v/>
      </c>
    </row>
    <row r="289">
      <c r="A289" s="14" t="n"/>
      <c r="B289" s="14" t="n"/>
      <c r="C289" s="14" t="n"/>
      <c r="D289" s="14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34">
        <f>IF(A289="","",SUM(F289:Q289))</f>
        <v/>
      </c>
      <c r="S289" s="34">
        <f>IF(A289="","",E289+R289)</f>
        <v/>
      </c>
    </row>
    <row r="290">
      <c r="A290" s="14" t="n"/>
      <c r="B290" s="14" t="n"/>
      <c r="C290" s="14" t="n"/>
      <c r="D290" s="14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34">
        <f>IF(A290="","",SUM(F290:Q290))</f>
        <v/>
      </c>
      <c r="S290" s="34">
        <f>IF(A290="","",E290+R290)</f>
        <v/>
      </c>
    </row>
    <row r="291">
      <c r="A291" s="14" t="n"/>
      <c r="B291" s="14" t="n"/>
      <c r="C291" s="14" t="n"/>
      <c r="D291" s="14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34">
        <f>IF(A291="","",SUM(F291:Q291))</f>
        <v/>
      </c>
      <c r="S291" s="34">
        <f>IF(A291="","",E291+R291)</f>
        <v/>
      </c>
    </row>
    <row r="292">
      <c r="A292" s="14" t="n"/>
      <c r="B292" s="14" t="n"/>
      <c r="C292" s="14" t="n"/>
      <c r="D292" s="14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34">
        <f>IF(A292="","",SUM(F292:Q292))</f>
        <v/>
      </c>
      <c r="S292" s="34">
        <f>IF(A292="","",E292+R292)</f>
        <v/>
      </c>
    </row>
    <row r="293">
      <c r="A293" s="14" t="n"/>
      <c r="B293" s="14" t="n"/>
      <c r="C293" s="14" t="n"/>
      <c r="D293" s="14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34">
        <f>IF(A293="","",SUM(F293:Q293))</f>
        <v/>
      </c>
      <c r="S293" s="34">
        <f>IF(A293="","",E293+R293)</f>
        <v/>
      </c>
    </row>
    <row r="294">
      <c r="A294" s="14" t="n"/>
      <c r="B294" s="14" t="n"/>
      <c r="C294" s="14" t="n"/>
      <c r="D294" s="14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34">
        <f>IF(A294="","",SUM(F294:Q294))</f>
        <v/>
      </c>
      <c r="S294" s="34">
        <f>IF(A294="","",E294+R294)</f>
        <v/>
      </c>
    </row>
    <row r="295">
      <c r="A295" s="14" t="n"/>
      <c r="B295" s="14" t="n"/>
      <c r="C295" s="14" t="n"/>
      <c r="D295" s="14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34">
        <f>IF(A295="","",SUM(F295:Q295))</f>
        <v/>
      </c>
      <c r="S295" s="34">
        <f>IF(A295="","",E295+R295)</f>
        <v/>
      </c>
    </row>
    <row r="296">
      <c r="A296" s="14" t="n"/>
      <c r="B296" s="14" t="n"/>
      <c r="C296" s="14" t="n"/>
      <c r="D296" s="14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34">
        <f>IF(A296="","",SUM(F296:Q296))</f>
        <v/>
      </c>
      <c r="S296" s="34">
        <f>IF(A296="","",E296+R296)</f>
        <v/>
      </c>
    </row>
    <row r="297">
      <c r="A297" s="14" t="n"/>
      <c r="B297" s="14" t="n"/>
      <c r="C297" s="14" t="n"/>
      <c r="D297" s="14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34">
        <f>IF(A297="","",SUM(F297:Q297))</f>
        <v/>
      </c>
      <c r="S297" s="34">
        <f>IF(A297="","",E297+R297)</f>
        <v/>
      </c>
    </row>
    <row r="298">
      <c r="A298" s="14" t="n"/>
      <c r="B298" s="14" t="n"/>
      <c r="C298" s="14" t="n"/>
      <c r="D298" s="14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34">
        <f>IF(A298="","",SUM(F298:Q298))</f>
        <v/>
      </c>
      <c r="S298" s="34">
        <f>IF(A298="","",E298+R298)</f>
        <v/>
      </c>
    </row>
    <row r="299">
      <c r="A299" s="14" t="n"/>
      <c r="B299" s="14" t="n"/>
      <c r="C299" s="14" t="n"/>
      <c r="D299" s="14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34">
        <f>IF(A299="","",SUM(F299:Q299))</f>
        <v/>
      </c>
      <c r="S299" s="34">
        <f>IF(A299="","",E299+R299)</f>
        <v/>
      </c>
    </row>
    <row r="300">
      <c r="A300" s="14" t="n"/>
      <c r="B300" s="14" t="n"/>
      <c r="C300" s="14" t="n"/>
      <c r="D300" s="14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34">
        <f>IF(A300="","",SUM(F300:Q300))</f>
        <v/>
      </c>
      <c r="S300" s="34">
        <f>IF(A300="","",E300+R300)</f>
        <v/>
      </c>
    </row>
    <row r="301">
      <c r="A301" s="14" t="n"/>
      <c r="B301" s="14" t="n"/>
      <c r="C301" s="14" t="n"/>
      <c r="D301" s="14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34">
        <f>IF(A301="","",SUM(F301:Q301))</f>
        <v/>
      </c>
      <c r="S301" s="34">
        <f>IF(A301="","",E301+R301)</f>
        <v/>
      </c>
    </row>
    <row r="302">
      <c r="A302" s="14" t="n"/>
      <c r="B302" s="14" t="n"/>
      <c r="C302" s="14" t="n"/>
      <c r="D302" s="14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34">
        <f>IF(A302="","",SUM(F302:Q302))</f>
        <v/>
      </c>
      <c r="S302" s="34">
        <f>IF(A302="","",E302+R302)</f>
        <v/>
      </c>
    </row>
    <row r="303">
      <c r="A303" s="14" t="n"/>
      <c r="B303" s="14" t="n"/>
      <c r="C303" s="14" t="n"/>
      <c r="D303" s="14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34">
        <f>IF(A303="","",SUM(F303:Q303))</f>
        <v/>
      </c>
      <c r="S303" s="34">
        <f>IF(A303="","",E303+R303)</f>
        <v/>
      </c>
    </row>
    <row r="304">
      <c r="A304" s="14" t="n"/>
      <c r="B304" s="14" t="n"/>
      <c r="C304" s="14" t="n"/>
      <c r="D304" s="14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34">
        <f>IF(A304="","",SUM(F304:Q304))</f>
        <v/>
      </c>
      <c r="S304" s="34">
        <f>IF(A304="","",E304+R304)</f>
        <v/>
      </c>
    </row>
    <row r="305">
      <c r="A305" s="14" t="n"/>
      <c r="B305" s="14" t="n"/>
      <c r="C305" s="14" t="n"/>
      <c r="D305" s="14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34">
        <f>IF(A305="","",SUM(F305:Q305))</f>
        <v/>
      </c>
      <c r="S305" s="34">
        <f>IF(A305="","",E305+R305)</f>
        <v/>
      </c>
    </row>
    <row r="306">
      <c r="A306" s="14" t="n"/>
      <c r="B306" s="14" t="n"/>
      <c r="C306" s="14" t="n"/>
      <c r="D306" s="14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34">
        <f>IF(A306="","",SUM(F306:Q306))</f>
        <v/>
      </c>
      <c r="S306" s="34">
        <f>IF(A306="","",E306+R306)</f>
        <v/>
      </c>
    </row>
    <row r="307">
      <c r="A307" s="14" t="n"/>
      <c r="B307" s="14" t="n"/>
      <c r="C307" s="14" t="n"/>
      <c r="D307" s="14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34">
        <f>IF(A307="","",SUM(F307:Q307))</f>
        <v/>
      </c>
      <c r="S307" s="34">
        <f>IF(A307="","",E307+R307)</f>
        <v/>
      </c>
    </row>
    <row r="308">
      <c r="A308" s="14" t="n"/>
      <c r="B308" s="14" t="n"/>
      <c r="C308" s="14" t="n"/>
      <c r="D308" s="14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34">
        <f>IF(A308="","",SUM(F308:Q308))</f>
        <v/>
      </c>
      <c r="S308" s="34">
        <f>IF(A308="","",E308+R308)</f>
        <v/>
      </c>
    </row>
    <row r="309">
      <c r="A309" s="14" t="n"/>
      <c r="B309" s="14" t="n"/>
      <c r="C309" s="14" t="n"/>
      <c r="D309" s="14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34">
        <f>IF(A309="","",SUM(F309:Q309))</f>
        <v/>
      </c>
      <c r="S309" s="34">
        <f>IF(A309="","",E309+R309)</f>
        <v/>
      </c>
    </row>
    <row r="310">
      <c r="A310" s="14" t="n"/>
      <c r="B310" s="14" t="n"/>
      <c r="C310" s="14" t="n"/>
      <c r="D310" s="14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34">
        <f>IF(A310="","",SUM(F310:Q310))</f>
        <v/>
      </c>
      <c r="S310" s="34">
        <f>IF(A310="","",E310+R310)</f>
        <v/>
      </c>
    </row>
    <row r="311">
      <c r="A311" s="14" t="n"/>
      <c r="B311" s="14" t="n"/>
      <c r="C311" s="14" t="n"/>
      <c r="D311" s="14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34">
        <f>IF(A311="","",SUM(F311:Q311))</f>
        <v/>
      </c>
      <c r="S311" s="34">
        <f>IF(A311="","",E311+R311)</f>
        <v/>
      </c>
    </row>
    <row r="312">
      <c r="A312" s="14" t="n"/>
      <c r="B312" s="14" t="n"/>
      <c r="C312" s="14" t="n"/>
      <c r="D312" s="14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34">
        <f>IF(A312="","",SUM(F312:Q312))</f>
        <v/>
      </c>
      <c r="S312" s="34">
        <f>IF(A312="","",E312+R312)</f>
        <v/>
      </c>
    </row>
    <row r="313">
      <c r="A313" s="14" t="n"/>
      <c r="B313" s="14" t="n"/>
      <c r="C313" s="14" t="n"/>
      <c r="D313" s="14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34">
        <f>IF(A313="","",SUM(F313:Q313))</f>
        <v/>
      </c>
      <c r="S313" s="34">
        <f>IF(A313="","",E313+R313)</f>
        <v/>
      </c>
    </row>
    <row r="314">
      <c r="A314" s="14" t="n"/>
      <c r="B314" s="14" t="n"/>
      <c r="C314" s="14" t="n"/>
      <c r="D314" s="14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34">
        <f>IF(A314="","",SUM(F314:Q314))</f>
        <v/>
      </c>
      <c r="S314" s="34">
        <f>IF(A314="","",E314+R314)</f>
        <v/>
      </c>
    </row>
    <row r="315">
      <c r="A315" s="14" t="n"/>
      <c r="B315" s="14" t="n"/>
      <c r="C315" s="14" t="n"/>
      <c r="D315" s="14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34">
        <f>IF(A315="","",SUM(F315:Q315))</f>
        <v/>
      </c>
      <c r="S315" s="34">
        <f>IF(A315="","",E315+R315)</f>
        <v/>
      </c>
    </row>
    <row r="316">
      <c r="A316" s="14" t="n"/>
      <c r="B316" s="14" t="n"/>
      <c r="C316" s="14" t="n"/>
      <c r="D316" s="14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34">
        <f>IF(A316="","",SUM(F316:Q316))</f>
        <v/>
      </c>
      <c r="S316" s="34">
        <f>IF(A316="","",E316+R316)</f>
        <v/>
      </c>
    </row>
    <row r="317">
      <c r="A317" s="14" t="n"/>
      <c r="B317" s="14" t="n"/>
      <c r="C317" s="14" t="n"/>
      <c r="D317" s="14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34">
        <f>IF(A317="","",SUM(F317:Q317))</f>
        <v/>
      </c>
      <c r="S317" s="34">
        <f>IF(A317="","",E317+R317)</f>
        <v/>
      </c>
    </row>
    <row r="318">
      <c r="A318" s="14" t="n"/>
      <c r="B318" s="14" t="n"/>
      <c r="C318" s="14" t="n"/>
      <c r="D318" s="14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34">
        <f>IF(A318="","",SUM(F318:Q318))</f>
        <v/>
      </c>
      <c r="S318" s="34">
        <f>IF(A318="","",E318+R318)</f>
        <v/>
      </c>
    </row>
    <row r="319">
      <c r="A319" s="14" t="n"/>
      <c r="B319" s="14" t="n"/>
      <c r="C319" s="14" t="n"/>
      <c r="D319" s="14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34">
        <f>IF(A319="","",SUM(F319:Q319))</f>
        <v/>
      </c>
      <c r="S319" s="34">
        <f>IF(A319="","",E319+R319)</f>
        <v/>
      </c>
    </row>
    <row r="320">
      <c r="A320" s="14" t="n"/>
      <c r="B320" s="14" t="n"/>
      <c r="C320" s="14" t="n"/>
      <c r="D320" s="14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34">
        <f>IF(A320="","",SUM(F320:Q320))</f>
        <v/>
      </c>
      <c r="S320" s="34">
        <f>IF(A320="","",E320+R320)</f>
        <v/>
      </c>
    </row>
    <row r="321">
      <c r="A321" s="14" t="n"/>
      <c r="B321" s="14" t="n"/>
      <c r="C321" s="14" t="n"/>
      <c r="D321" s="14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34">
        <f>IF(A321="","",SUM(F321:Q321))</f>
        <v/>
      </c>
      <c r="S321" s="34">
        <f>IF(A321="","",E321+R321)</f>
        <v/>
      </c>
    </row>
    <row r="322">
      <c r="A322" s="14" t="n"/>
      <c r="B322" s="14" t="n"/>
      <c r="C322" s="14" t="n"/>
      <c r="D322" s="14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34">
        <f>IF(A322="","",SUM(F322:Q322))</f>
        <v/>
      </c>
      <c r="S322" s="34">
        <f>IF(A322="","",E322+R322)</f>
        <v/>
      </c>
    </row>
    <row r="323">
      <c r="A323" s="14" t="n"/>
      <c r="B323" s="14" t="n"/>
      <c r="C323" s="14" t="n"/>
      <c r="D323" s="14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34">
        <f>IF(A323="","",SUM(F323:Q323))</f>
        <v/>
      </c>
      <c r="S323" s="34">
        <f>IF(A323="","",E323+R323)</f>
        <v/>
      </c>
    </row>
    <row r="324">
      <c r="A324" s="14" t="n"/>
      <c r="B324" s="14" t="n"/>
      <c r="C324" s="14" t="n"/>
      <c r="D324" s="14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34">
        <f>IF(A324="","",SUM(F324:Q324))</f>
        <v/>
      </c>
      <c r="S324" s="34">
        <f>IF(A324="","",E324+R324)</f>
        <v/>
      </c>
    </row>
    <row r="325">
      <c r="A325" s="14" t="n"/>
      <c r="B325" s="14" t="n"/>
      <c r="C325" s="14" t="n"/>
      <c r="D325" s="14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34">
        <f>IF(A325="","",SUM(F325:Q325))</f>
        <v/>
      </c>
      <c r="S325" s="34">
        <f>IF(A325="","",E325+R325)</f>
        <v/>
      </c>
    </row>
    <row r="326">
      <c r="A326" s="14" t="n"/>
      <c r="B326" s="14" t="n"/>
      <c r="C326" s="14" t="n"/>
      <c r="D326" s="14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34">
        <f>IF(A326="","",SUM(F326:Q326))</f>
        <v/>
      </c>
      <c r="S326" s="34">
        <f>IF(A326="","",E326+R326)</f>
        <v/>
      </c>
    </row>
    <row r="327">
      <c r="A327" s="14" t="n"/>
      <c r="B327" s="14" t="n"/>
      <c r="C327" s="14" t="n"/>
      <c r="D327" s="14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34">
        <f>IF(A327="","",SUM(F327:Q327))</f>
        <v/>
      </c>
      <c r="S327" s="34">
        <f>IF(A327="","",E327+R327)</f>
        <v/>
      </c>
    </row>
    <row r="328">
      <c r="A328" s="14" t="n"/>
      <c r="B328" s="14" t="n"/>
      <c r="C328" s="14" t="n"/>
      <c r="D328" s="14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34">
        <f>IF(A328="","",SUM(F328:Q328))</f>
        <v/>
      </c>
      <c r="S328" s="34">
        <f>IF(A328="","",E328+R328)</f>
        <v/>
      </c>
    </row>
    <row r="329">
      <c r="A329" s="14" t="n"/>
      <c r="B329" s="14" t="n"/>
      <c r="C329" s="14" t="n"/>
      <c r="D329" s="14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34">
        <f>IF(A329="","",SUM(F329:Q329))</f>
        <v/>
      </c>
      <c r="S329" s="34">
        <f>IF(A329="","",E329+R329)</f>
        <v/>
      </c>
    </row>
    <row r="330">
      <c r="A330" s="14" t="n"/>
      <c r="B330" s="14" t="n"/>
      <c r="C330" s="14" t="n"/>
      <c r="D330" s="14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34">
        <f>IF(A330="","",SUM(F330:Q330))</f>
        <v/>
      </c>
      <c r="S330" s="34">
        <f>IF(A330="","",E330+R330)</f>
        <v/>
      </c>
    </row>
    <row r="331">
      <c r="A331" s="14" t="n"/>
      <c r="B331" s="14" t="n"/>
      <c r="C331" s="14" t="n"/>
      <c r="D331" s="14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34">
        <f>IF(A331="","",SUM(F331:Q331))</f>
        <v/>
      </c>
      <c r="S331" s="34">
        <f>IF(A331="","",E331+R331)</f>
        <v/>
      </c>
    </row>
    <row r="332">
      <c r="A332" s="14" t="n"/>
      <c r="B332" s="14" t="n"/>
      <c r="C332" s="14" t="n"/>
      <c r="D332" s="14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34">
        <f>IF(A332="","",SUM(F332:Q332))</f>
        <v/>
      </c>
      <c r="S332" s="34">
        <f>IF(A332="","",E332+R332)</f>
        <v/>
      </c>
    </row>
    <row r="333">
      <c r="A333" s="14" t="n"/>
      <c r="B333" s="14" t="n"/>
      <c r="C333" s="14" t="n"/>
      <c r="D333" s="14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34">
        <f>IF(A333="","",SUM(F333:Q333))</f>
        <v/>
      </c>
      <c r="S333" s="34">
        <f>IF(A333="","",E333+R333)</f>
        <v/>
      </c>
    </row>
    <row r="334">
      <c r="A334" s="14" t="n"/>
      <c r="B334" s="14" t="n"/>
      <c r="C334" s="14" t="n"/>
      <c r="D334" s="14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34">
        <f>IF(A334="","",SUM(F334:Q334))</f>
        <v/>
      </c>
      <c r="S334" s="34">
        <f>IF(A334="","",E334+R334)</f>
        <v/>
      </c>
    </row>
    <row r="335">
      <c r="A335" s="14" t="n"/>
      <c r="B335" s="14" t="n"/>
      <c r="C335" s="14" t="n"/>
      <c r="D335" s="14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34">
        <f>IF(A335="","",SUM(F335:Q335))</f>
        <v/>
      </c>
      <c r="S335" s="34">
        <f>IF(A335="","",E335+R335)</f>
        <v/>
      </c>
    </row>
    <row r="336">
      <c r="A336" s="14" t="n"/>
      <c r="B336" s="14" t="n"/>
      <c r="C336" s="14" t="n"/>
      <c r="D336" s="14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34">
        <f>IF(A336="","",SUM(F336:Q336))</f>
        <v/>
      </c>
      <c r="S336" s="34">
        <f>IF(A336="","",E336+R336)</f>
        <v/>
      </c>
    </row>
    <row r="337">
      <c r="A337" s="14" t="n"/>
      <c r="B337" s="14" t="n"/>
      <c r="C337" s="14" t="n"/>
      <c r="D337" s="14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34">
        <f>IF(A337="","",SUM(F337:Q337))</f>
        <v/>
      </c>
      <c r="S337" s="34">
        <f>IF(A337="","",E337+R337)</f>
        <v/>
      </c>
    </row>
    <row r="338">
      <c r="A338" s="14" t="n"/>
      <c r="B338" s="14" t="n"/>
      <c r="C338" s="14" t="n"/>
      <c r="D338" s="14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34">
        <f>IF(A338="","",SUM(F338:Q338))</f>
        <v/>
      </c>
      <c r="S338" s="34">
        <f>IF(A338="","",E338+R338)</f>
        <v/>
      </c>
    </row>
    <row r="339">
      <c r="A339" s="14" t="n"/>
      <c r="B339" s="14" t="n"/>
      <c r="C339" s="14" t="n"/>
      <c r="D339" s="14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34">
        <f>IF(A339="","",SUM(F339:Q339))</f>
        <v/>
      </c>
      <c r="S339" s="34">
        <f>IF(A339="","",E339+R339)</f>
        <v/>
      </c>
    </row>
    <row r="340">
      <c r="A340" s="14" t="n"/>
      <c r="B340" s="14" t="n"/>
      <c r="C340" s="14" t="n"/>
      <c r="D340" s="14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34">
        <f>IF(A340="","",SUM(F340:Q340))</f>
        <v/>
      </c>
      <c r="S340" s="34">
        <f>IF(A340="","",E340+R340)</f>
        <v/>
      </c>
    </row>
    <row r="341">
      <c r="A341" s="14" t="n"/>
      <c r="B341" s="14" t="n"/>
      <c r="C341" s="14" t="n"/>
      <c r="D341" s="14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34">
        <f>IF(A341="","",SUM(F341:Q341))</f>
        <v/>
      </c>
      <c r="S341" s="34">
        <f>IF(A341="","",E341+R341)</f>
        <v/>
      </c>
    </row>
    <row r="342">
      <c r="A342" s="14" t="n"/>
      <c r="B342" s="14" t="n"/>
      <c r="C342" s="14" t="n"/>
      <c r="D342" s="14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34">
        <f>IF(A342="","",SUM(F342:Q342))</f>
        <v/>
      </c>
      <c r="S342" s="34">
        <f>IF(A342="","",E342+R342)</f>
        <v/>
      </c>
    </row>
    <row r="343">
      <c r="A343" s="14" t="n"/>
      <c r="B343" s="14" t="n"/>
      <c r="C343" s="14" t="n"/>
      <c r="D343" s="14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34">
        <f>IF(A343="","",SUM(F343:Q343))</f>
        <v/>
      </c>
      <c r="S343" s="34">
        <f>IF(A343="","",E343+R343)</f>
        <v/>
      </c>
    </row>
    <row r="344">
      <c r="A344" s="14" t="n"/>
      <c r="B344" s="14" t="n"/>
      <c r="C344" s="14" t="n"/>
      <c r="D344" s="14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34">
        <f>IF(A344="","",SUM(F344:Q344))</f>
        <v/>
      </c>
      <c r="S344" s="34">
        <f>IF(A344="","",E344+R344)</f>
        <v/>
      </c>
    </row>
    <row r="345">
      <c r="A345" s="14" t="n"/>
      <c r="B345" s="14" t="n"/>
      <c r="C345" s="14" t="n"/>
      <c r="D345" s="14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34">
        <f>IF(A345="","",SUM(F345:Q345))</f>
        <v/>
      </c>
      <c r="S345" s="34">
        <f>IF(A345="","",E345+R345)</f>
        <v/>
      </c>
    </row>
    <row r="346">
      <c r="A346" s="14" t="n"/>
      <c r="B346" s="14" t="n"/>
      <c r="C346" s="14" t="n"/>
      <c r="D346" s="14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34">
        <f>IF(A346="","",SUM(F346:Q346))</f>
        <v/>
      </c>
      <c r="S346" s="34">
        <f>IF(A346="","",E346+R346)</f>
        <v/>
      </c>
    </row>
    <row r="347">
      <c r="A347" s="14" t="n"/>
      <c r="B347" s="14" t="n"/>
      <c r="C347" s="14" t="n"/>
      <c r="D347" s="14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34">
        <f>IF(A347="","",SUM(F347:Q347))</f>
        <v/>
      </c>
      <c r="S347" s="34">
        <f>IF(A347="","",E347+R347)</f>
        <v/>
      </c>
    </row>
    <row r="348">
      <c r="A348" s="14" t="n"/>
      <c r="B348" s="14" t="n"/>
      <c r="C348" s="14" t="n"/>
      <c r="D348" s="14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34">
        <f>IF(A348="","",SUM(F348:Q348))</f>
        <v/>
      </c>
      <c r="S348" s="34">
        <f>IF(A348="","",E348+R348)</f>
        <v/>
      </c>
    </row>
    <row r="349">
      <c r="A349" s="14" t="n"/>
      <c r="B349" s="14" t="n"/>
      <c r="C349" s="14" t="n"/>
      <c r="D349" s="14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34">
        <f>IF(A349="","",SUM(F349:Q349))</f>
        <v/>
      </c>
      <c r="S349" s="34">
        <f>IF(A349="","",E349+R349)</f>
        <v/>
      </c>
    </row>
    <row r="350">
      <c r="A350" s="14" t="n"/>
      <c r="B350" s="14" t="n"/>
      <c r="C350" s="14" t="n"/>
      <c r="D350" s="14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34">
        <f>IF(A350="","",SUM(F350:Q350))</f>
        <v/>
      </c>
      <c r="S350" s="34">
        <f>IF(A350="","",E350+R350)</f>
        <v/>
      </c>
    </row>
    <row r="351">
      <c r="A351" s="14" t="n"/>
      <c r="B351" s="14" t="n"/>
      <c r="C351" s="14" t="n"/>
      <c r="D351" s="14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34">
        <f>IF(A351="","",SUM(F351:Q351))</f>
        <v/>
      </c>
      <c r="S351" s="34">
        <f>IF(A351="","",E351+R351)</f>
        <v/>
      </c>
    </row>
    <row r="352">
      <c r="A352" s="14" t="n"/>
      <c r="B352" s="14" t="n"/>
      <c r="C352" s="14" t="n"/>
      <c r="D352" s="14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34">
        <f>IF(A352="","",SUM(F352:Q352))</f>
        <v/>
      </c>
      <c r="S352" s="34">
        <f>IF(A352="","",E352+R352)</f>
        <v/>
      </c>
    </row>
    <row r="353">
      <c r="A353" s="14" t="n"/>
      <c r="B353" s="14" t="n"/>
      <c r="C353" s="14" t="n"/>
      <c r="D353" s="14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34">
        <f>IF(A353="","",SUM(F353:Q353))</f>
        <v/>
      </c>
      <c r="S353" s="34">
        <f>IF(A353="","",E353+R353)</f>
        <v/>
      </c>
    </row>
    <row r="354">
      <c r="A354" s="14" t="n"/>
      <c r="B354" s="14" t="n"/>
      <c r="C354" s="14" t="n"/>
      <c r="D354" s="14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34">
        <f>IF(A354="","",SUM(F354:Q354))</f>
        <v/>
      </c>
      <c r="S354" s="34">
        <f>IF(A354="","",E354+R354)</f>
        <v/>
      </c>
    </row>
    <row r="355">
      <c r="A355" s="14" t="n"/>
      <c r="B355" s="14" t="n"/>
      <c r="C355" s="14" t="n"/>
      <c r="D355" s="14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34">
        <f>IF(A355="","",SUM(F355:Q355))</f>
        <v/>
      </c>
      <c r="S355" s="34">
        <f>IF(A355="","",E355+R355)</f>
        <v/>
      </c>
    </row>
    <row r="356">
      <c r="A356" s="14" t="n"/>
      <c r="B356" s="14" t="n"/>
      <c r="C356" s="14" t="n"/>
      <c r="D356" s="14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34">
        <f>IF(A356="","",SUM(F356:Q356))</f>
        <v/>
      </c>
      <c r="S356" s="34">
        <f>IF(A356="","",E356+R356)</f>
        <v/>
      </c>
    </row>
    <row r="357">
      <c r="A357" s="14" t="n"/>
      <c r="B357" s="14" t="n"/>
      <c r="C357" s="14" t="n"/>
      <c r="D357" s="14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34">
        <f>IF(A357="","",SUM(F357:Q357))</f>
        <v/>
      </c>
      <c r="S357" s="34">
        <f>IF(A357="","",E357+R357)</f>
        <v/>
      </c>
    </row>
    <row r="358">
      <c r="A358" s="14" t="n"/>
      <c r="B358" s="14" t="n"/>
      <c r="C358" s="14" t="n"/>
      <c r="D358" s="14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34">
        <f>IF(A358="","",SUM(F358:Q358))</f>
        <v/>
      </c>
      <c r="S358" s="34">
        <f>IF(A358="","",E358+R358)</f>
        <v/>
      </c>
    </row>
    <row r="359">
      <c r="A359" s="14" t="n"/>
      <c r="B359" s="14" t="n"/>
      <c r="C359" s="14" t="n"/>
      <c r="D359" s="14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34">
        <f>IF(A359="","",SUM(F359:Q359))</f>
        <v/>
      </c>
      <c r="S359" s="34">
        <f>IF(A359="","",E359+R359)</f>
        <v/>
      </c>
    </row>
    <row r="360">
      <c r="A360" s="14" t="n"/>
      <c r="B360" s="14" t="n"/>
      <c r="C360" s="14" t="n"/>
      <c r="D360" s="14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34">
        <f>IF(A360="","",SUM(F360:Q360))</f>
        <v/>
      </c>
      <c r="S360" s="34">
        <f>IF(A360="","",E360+R360)</f>
        <v/>
      </c>
    </row>
    <row r="361">
      <c r="A361" s="14" t="n"/>
      <c r="B361" s="14" t="n"/>
      <c r="C361" s="14" t="n"/>
      <c r="D361" s="14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34">
        <f>IF(A361="","",SUM(F361:Q361))</f>
        <v/>
      </c>
      <c r="S361" s="34">
        <f>IF(A361="","",E361+R361)</f>
        <v/>
      </c>
    </row>
    <row r="362">
      <c r="A362" s="14" t="n"/>
      <c r="B362" s="14" t="n"/>
      <c r="C362" s="14" t="n"/>
      <c r="D362" s="14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34">
        <f>IF(A362="","",SUM(F362:Q362))</f>
        <v/>
      </c>
      <c r="S362" s="34">
        <f>IF(A362="","",E362+R362)</f>
        <v/>
      </c>
    </row>
    <row r="363">
      <c r="A363" s="14" t="n"/>
      <c r="B363" s="14" t="n"/>
      <c r="C363" s="14" t="n"/>
      <c r="D363" s="14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34">
        <f>IF(A363="","",SUM(F363:Q363))</f>
        <v/>
      </c>
      <c r="S363" s="34">
        <f>IF(A363="","",E363+R363)</f>
        <v/>
      </c>
    </row>
    <row r="364">
      <c r="A364" s="14" t="n"/>
      <c r="B364" s="14" t="n"/>
      <c r="C364" s="14" t="n"/>
      <c r="D364" s="14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34">
        <f>IF(A364="","",SUM(F364:Q364))</f>
        <v/>
      </c>
      <c r="S364" s="34">
        <f>IF(A364="","",E364+R364)</f>
        <v/>
      </c>
    </row>
    <row r="365">
      <c r="A365" s="14" t="n"/>
      <c r="B365" s="14" t="n"/>
      <c r="C365" s="14" t="n"/>
      <c r="D365" s="14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34">
        <f>IF(A365="","",SUM(F365:Q365))</f>
        <v/>
      </c>
      <c r="S365" s="34">
        <f>IF(A365="","",E365+R365)</f>
        <v/>
      </c>
    </row>
    <row r="366">
      <c r="A366" s="14" t="n"/>
      <c r="B366" s="14" t="n"/>
      <c r="C366" s="14" t="n"/>
      <c r="D366" s="14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34">
        <f>IF(A366="","",SUM(F366:Q366))</f>
        <v/>
      </c>
      <c r="S366" s="34">
        <f>IF(A366="","",E366+R366)</f>
        <v/>
      </c>
    </row>
    <row r="367">
      <c r="A367" s="14" t="n"/>
      <c r="B367" s="14" t="n"/>
      <c r="C367" s="14" t="n"/>
      <c r="D367" s="14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34">
        <f>IF(A367="","",SUM(F367:Q367))</f>
        <v/>
      </c>
      <c r="S367" s="34">
        <f>IF(A367="","",E367+R367)</f>
        <v/>
      </c>
    </row>
    <row r="368">
      <c r="A368" s="14" t="n"/>
      <c r="B368" s="14" t="n"/>
      <c r="C368" s="14" t="n"/>
      <c r="D368" s="14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34">
        <f>IF(A368="","",SUM(F368:Q368))</f>
        <v/>
      </c>
      <c r="S368" s="34">
        <f>IF(A368="","",E368+R368)</f>
        <v/>
      </c>
    </row>
    <row r="369">
      <c r="A369" s="14" t="n"/>
      <c r="B369" s="14" t="n"/>
      <c r="C369" s="14" t="n"/>
      <c r="D369" s="14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34">
        <f>IF(A369="","",SUM(F369:Q369))</f>
        <v/>
      </c>
      <c r="S369" s="34">
        <f>IF(A369="","",E369+R369)</f>
        <v/>
      </c>
    </row>
    <row r="370">
      <c r="A370" s="14" t="n"/>
      <c r="B370" s="14" t="n"/>
      <c r="C370" s="14" t="n"/>
      <c r="D370" s="14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34">
        <f>IF(A370="","",SUM(F370:Q370))</f>
        <v/>
      </c>
      <c r="S370" s="34">
        <f>IF(A370="","",E370+R370)</f>
        <v/>
      </c>
    </row>
    <row r="371">
      <c r="A371" s="14" t="n"/>
      <c r="B371" s="14" t="n"/>
      <c r="C371" s="14" t="n"/>
      <c r="D371" s="14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34">
        <f>IF(A371="","",SUM(F371:Q371))</f>
        <v/>
      </c>
      <c r="S371" s="34">
        <f>IF(A371="","",E371+R371)</f>
        <v/>
      </c>
    </row>
    <row r="372">
      <c r="A372" s="14" t="n"/>
      <c r="B372" s="14" t="n"/>
      <c r="C372" s="14" t="n"/>
      <c r="D372" s="14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34">
        <f>IF(A372="","",SUM(F372:Q372))</f>
        <v/>
      </c>
      <c r="S372" s="34">
        <f>IF(A372="","",E372+R372)</f>
        <v/>
      </c>
    </row>
    <row r="373">
      <c r="A373" s="14" t="n"/>
      <c r="B373" s="14" t="n"/>
      <c r="C373" s="14" t="n"/>
      <c r="D373" s="14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34">
        <f>IF(A373="","",SUM(F373:Q373))</f>
        <v/>
      </c>
      <c r="S373" s="34">
        <f>IF(A373="","",E373+R373)</f>
        <v/>
      </c>
    </row>
    <row r="374">
      <c r="A374" s="14" t="n"/>
      <c r="B374" s="14" t="n"/>
      <c r="C374" s="14" t="n"/>
      <c r="D374" s="14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34">
        <f>IF(A374="","",SUM(F374:Q374))</f>
        <v/>
      </c>
      <c r="S374" s="34">
        <f>IF(A374="","",E374+R374)</f>
        <v/>
      </c>
    </row>
    <row r="375">
      <c r="A375" s="14" t="n"/>
      <c r="B375" s="14" t="n"/>
      <c r="C375" s="14" t="n"/>
      <c r="D375" s="14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34">
        <f>IF(A375="","",SUM(F375:Q375))</f>
        <v/>
      </c>
      <c r="S375" s="34">
        <f>IF(A375="","",E375+R375)</f>
        <v/>
      </c>
    </row>
    <row r="376">
      <c r="A376" s="14" t="n"/>
      <c r="B376" s="14" t="n"/>
      <c r="C376" s="14" t="n"/>
      <c r="D376" s="14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34">
        <f>IF(A376="","",SUM(F376:Q376))</f>
        <v/>
      </c>
      <c r="S376" s="34">
        <f>IF(A376="","",E376+R376)</f>
        <v/>
      </c>
    </row>
    <row r="377">
      <c r="A377" s="14" t="n"/>
      <c r="B377" s="14" t="n"/>
      <c r="C377" s="14" t="n"/>
      <c r="D377" s="14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34">
        <f>IF(A377="","",SUM(F377:Q377))</f>
        <v/>
      </c>
      <c r="S377" s="34">
        <f>IF(A377="","",E377+R377)</f>
        <v/>
      </c>
    </row>
    <row r="378">
      <c r="A378" s="14" t="n"/>
      <c r="B378" s="14" t="n"/>
      <c r="C378" s="14" t="n"/>
      <c r="D378" s="14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34">
        <f>IF(A378="","",SUM(F378:Q378))</f>
        <v/>
      </c>
      <c r="S378" s="34">
        <f>IF(A378="","",E378+R378)</f>
        <v/>
      </c>
    </row>
    <row r="379">
      <c r="A379" s="14" t="n"/>
      <c r="B379" s="14" t="n"/>
      <c r="C379" s="14" t="n"/>
      <c r="D379" s="14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34">
        <f>IF(A379="","",SUM(F379:Q379))</f>
        <v/>
      </c>
      <c r="S379" s="34">
        <f>IF(A379="","",E379+R379)</f>
        <v/>
      </c>
    </row>
    <row r="380">
      <c r="A380" s="14" t="n"/>
      <c r="B380" s="14" t="n"/>
      <c r="C380" s="14" t="n"/>
      <c r="D380" s="14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34">
        <f>IF(A380="","",SUM(F380:Q380))</f>
        <v/>
      </c>
      <c r="S380" s="34">
        <f>IF(A380="","",E380+R380)</f>
        <v/>
      </c>
    </row>
    <row r="381">
      <c r="A381" s="14" t="n"/>
      <c r="B381" s="14" t="n"/>
      <c r="C381" s="14" t="n"/>
      <c r="D381" s="14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34">
        <f>IF(A381="","",SUM(F381:Q381))</f>
        <v/>
      </c>
      <c r="S381" s="34">
        <f>IF(A381="","",E381+R381)</f>
        <v/>
      </c>
    </row>
    <row r="382">
      <c r="A382" s="14" t="n"/>
      <c r="B382" s="14" t="n"/>
      <c r="C382" s="14" t="n"/>
      <c r="D382" s="14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34">
        <f>IF(A382="","",SUM(F382:Q382))</f>
        <v/>
      </c>
      <c r="S382" s="34">
        <f>IF(A382="","",E382+R382)</f>
        <v/>
      </c>
    </row>
    <row r="383">
      <c r="A383" s="14" t="n"/>
      <c r="B383" s="14" t="n"/>
      <c r="C383" s="14" t="n"/>
      <c r="D383" s="14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34">
        <f>IF(A383="","",SUM(F383:Q383))</f>
        <v/>
      </c>
      <c r="S383" s="34">
        <f>IF(A383="","",E383+R383)</f>
        <v/>
      </c>
    </row>
    <row r="384">
      <c r="A384" s="14" t="n"/>
      <c r="B384" s="14" t="n"/>
      <c r="C384" s="14" t="n"/>
      <c r="D384" s="14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34">
        <f>IF(A384="","",SUM(F384:Q384))</f>
        <v/>
      </c>
      <c r="S384" s="34">
        <f>IF(A384="","",E384+R384)</f>
        <v/>
      </c>
    </row>
    <row r="385">
      <c r="A385" s="14" t="n"/>
      <c r="B385" s="14" t="n"/>
      <c r="C385" s="14" t="n"/>
      <c r="D385" s="14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34">
        <f>IF(A385="","",SUM(F385:Q385))</f>
        <v/>
      </c>
      <c r="S385" s="34">
        <f>IF(A385="","",E385+R385)</f>
        <v/>
      </c>
    </row>
    <row r="386">
      <c r="A386" s="14" t="n"/>
      <c r="B386" s="14" t="n"/>
      <c r="C386" s="14" t="n"/>
      <c r="D386" s="14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34">
        <f>IF(A386="","",SUM(F386:Q386))</f>
        <v/>
      </c>
      <c r="S386" s="34">
        <f>IF(A386="","",E386+R386)</f>
        <v/>
      </c>
    </row>
    <row r="387">
      <c r="A387" s="14" t="n"/>
      <c r="B387" s="14" t="n"/>
      <c r="C387" s="14" t="n"/>
      <c r="D387" s="14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34">
        <f>IF(A387="","",SUM(F387:Q387))</f>
        <v/>
      </c>
      <c r="S387" s="34">
        <f>IF(A387="","",E387+R387)</f>
        <v/>
      </c>
    </row>
    <row r="388">
      <c r="A388" s="14" t="n"/>
      <c r="B388" s="14" t="n"/>
      <c r="C388" s="14" t="n"/>
      <c r="D388" s="14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34">
        <f>IF(A388="","",SUM(F388:Q388))</f>
        <v/>
      </c>
      <c r="S388" s="34">
        <f>IF(A388="","",E388+R388)</f>
        <v/>
      </c>
    </row>
    <row r="389">
      <c r="A389" s="14" t="n"/>
      <c r="B389" s="14" t="n"/>
      <c r="C389" s="14" t="n"/>
      <c r="D389" s="14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34">
        <f>IF(A389="","",SUM(F389:Q389))</f>
        <v/>
      </c>
      <c r="S389" s="34">
        <f>IF(A389="","",E389+R389)</f>
        <v/>
      </c>
    </row>
    <row r="390">
      <c r="A390" s="14" t="n"/>
      <c r="B390" s="14" t="n"/>
      <c r="C390" s="14" t="n"/>
      <c r="D390" s="14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34">
        <f>IF(A390="","",SUM(F390:Q390))</f>
        <v/>
      </c>
      <c r="S390" s="34">
        <f>IF(A390="","",E390+R390)</f>
        <v/>
      </c>
    </row>
    <row r="391">
      <c r="A391" s="14" t="n"/>
      <c r="B391" s="14" t="n"/>
      <c r="C391" s="14" t="n"/>
      <c r="D391" s="14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34">
        <f>IF(A391="","",SUM(F391:Q391))</f>
        <v/>
      </c>
      <c r="S391" s="34">
        <f>IF(A391="","",E391+R391)</f>
        <v/>
      </c>
    </row>
    <row r="392">
      <c r="A392" s="14" t="n"/>
      <c r="B392" s="14" t="n"/>
      <c r="C392" s="14" t="n"/>
      <c r="D392" s="14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34">
        <f>IF(A392="","",SUM(F392:Q392))</f>
        <v/>
      </c>
      <c r="S392" s="34">
        <f>IF(A392="","",E392+R392)</f>
        <v/>
      </c>
    </row>
    <row r="393">
      <c r="A393" s="14" t="n"/>
      <c r="B393" s="14" t="n"/>
      <c r="C393" s="14" t="n"/>
      <c r="D393" s="14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34">
        <f>IF(A393="","",SUM(F393:Q393))</f>
        <v/>
      </c>
      <c r="S393" s="34">
        <f>IF(A393="","",E393+R393)</f>
        <v/>
      </c>
    </row>
    <row r="394">
      <c r="A394" s="14" t="n"/>
      <c r="B394" s="14" t="n"/>
      <c r="C394" s="14" t="n"/>
      <c r="D394" s="14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34">
        <f>IF(A394="","",SUM(F394:Q394))</f>
        <v/>
      </c>
      <c r="S394" s="34">
        <f>IF(A394="","",E394+R394)</f>
        <v/>
      </c>
    </row>
    <row r="395">
      <c r="A395" s="14" t="n"/>
      <c r="B395" s="14" t="n"/>
      <c r="C395" s="14" t="n"/>
      <c r="D395" s="14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34">
        <f>IF(A395="","",SUM(F395:Q395))</f>
        <v/>
      </c>
      <c r="S395" s="34">
        <f>IF(A395="","",E395+R395)</f>
        <v/>
      </c>
    </row>
    <row r="396">
      <c r="A396" s="14" t="n"/>
      <c r="B396" s="14" t="n"/>
      <c r="C396" s="14" t="n"/>
      <c r="D396" s="14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34">
        <f>IF(A396="","",SUM(F396:Q396))</f>
        <v/>
      </c>
      <c r="S396" s="34">
        <f>IF(A396="","",E396+R396)</f>
        <v/>
      </c>
    </row>
    <row r="397">
      <c r="A397" s="14" t="n"/>
      <c r="B397" s="14" t="n"/>
      <c r="C397" s="14" t="n"/>
      <c r="D397" s="14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34">
        <f>IF(A397="","",SUM(F397:Q397))</f>
        <v/>
      </c>
      <c r="S397" s="34">
        <f>IF(A397="","",E397+R397)</f>
        <v/>
      </c>
    </row>
    <row r="398">
      <c r="A398" s="14" t="n"/>
      <c r="B398" s="14" t="n"/>
      <c r="C398" s="14" t="n"/>
      <c r="D398" s="14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34">
        <f>IF(A398="","",SUM(F398:Q398))</f>
        <v/>
      </c>
      <c r="S398" s="34">
        <f>IF(A398="","",E398+R398)</f>
        <v/>
      </c>
    </row>
    <row r="399">
      <c r="A399" s="14" t="n"/>
      <c r="B399" s="14" t="n"/>
      <c r="C399" s="14" t="n"/>
      <c r="D399" s="14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34">
        <f>IF(A399="","",SUM(F399:Q399))</f>
        <v/>
      </c>
      <c r="S399" s="34">
        <f>IF(A399="","",E399+R399)</f>
        <v/>
      </c>
    </row>
    <row r="400">
      <c r="A400" s="14" t="n"/>
      <c r="B400" s="14" t="n"/>
      <c r="C400" s="14" t="n"/>
      <c r="D400" s="14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34">
        <f>IF(A400="","",SUM(F400:Q400))</f>
        <v/>
      </c>
      <c r="S400" s="34">
        <f>IF(A400="","",E400+R400)</f>
        <v/>
      </c>
    </row>
    <row r="401">
      <c r="A401" s="14" t="n"/>
      <c r="B401" s="14" t="n"/>
      <c r="C401" s="14" t="n"/>
      <c r="D401" s="14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34">
        <f>IF(A401="","",SUM(F401:Q401))</f>
        <v/>
      </c>
      <c r="S401" s="34">
        <f>IF(A401="","",E401+R401)</f>
        <v/>
      </c>
    </row>
    <row r="402">
      <c r="A402" s="14" t="n"/>
      <c r="B402" s="14" t="n"/>
      <c r="C402" s="14" t="n"/>
      <c r="D402" s="14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34">
        <f>IF(A402="","",SUM(F402:Q402))</f>
        <v/>
      </c>
      <c r="S402" s="34">
        <f>IF(A402="","",E402+R402)</f>
        <v/>
      </c>
    </row>
    <row r="403">
      <c r="A403" s="14" t="n"/>
      <c r="B403" s="14" t="n"/>
      <c r="C403" s="14" t="n"/>
      <c r="D403" s="14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34">
        <f>IF(A403="","",SUM(F403:Q403))</f>
        <v/>
      </c>
      <c r="S403" s="34">
        <f>IF(A403="","",E403+R403)</f>
        <v/>
      </c>
    </row>
    <row r="404">
      <c r="A404" s="14" t="n"/>
      <c r="B404" s="14" t="n"/>
      <c r="C404" s="14" t="n"/>
      <c r="D404" s="14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34">
        <f>IF(A404="","",SUM(F404:Q404))</f>
        <v/>
      </c>
      <c r="S404" s="34">
        <f>IF(A404="","",E404+R404)</f>
        <v/>
      </c>
    </row>
    <row r="405">
      <c r="A405" s="14" t="n"/>
      <c r="B405" s="14" t="n"/>
      <c r="C405" s="14" t="n"/>
      <c r="D405" s="14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34">
        <f>IF(A405="","",SUM(F405:Q405))</f>
        <v/>
      </c>
      <c r="S405" s="34">
        <f>IF(A405="","",E405+R405)</f>
        <v/>
      </c>
    </row>
    <row r="406">
      <c r="A406" s="14" t="n"/>
      <c r="B406" s="14" t="n"/>
      <c r="C406" s="14" t="n"/>
      <c r="D406" s="14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34">
        <f>IF(A406="","",SUM(F406:Q406))</f>
        <v/>
      </c>
      <c r="S406" s="34">
        <f>IF(A406="","",E406+R406)</f>
        <v/>
      </c>
    </row>
    <row r="407">
      <c r="A407" s="14" t="n"/>
      <c r="B407" s="14" t="n"/>
      <c r="C407" s="14" t="n"/>
      <c r="D407" s="14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34">
        <f>IF(A407="","",SUM(F407:Q407))</f>
        <v/>
      </c>
      <c r="S407" s="34">
        <f>IF(A407="","",E407+R407)</f>
        <v/>
      </c>
    </row>
    <row r="408">
      <c r="A408" s="14" t="n"/>
      <c r="B408" s="14" t="n"/>
      <c r="C408" s="14" t="n"/>
      <c r="D408" s="14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34">
        <f>IF(A408="","",SUM(F408:Q408))</f>
        <v/>
      </c>
      <c r="S408" s="34">
        <f>IF(A408="","",E408+R408)</f>
        <v/>
      </c>
    </row>
    <row r="409">
      <c r="A409" s="14" t="n"/>
      <c r="B409" s="14" t="n"/>
      <c r="C409" s="14" t="n"/>
      <c r="D409" s="14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34">
        <f>IF(A409="","",SUM(F409:Q409))</f>
        <v/>
      </c>
      <c r="S409" s="34">
        <f>IF(A409="","",E409+R409)</f>
        <v/>
      </c>
    </row>
    <row r="410">
      <c r="A410" s="14" t="n"/>
      <c r="B410" s="14" t="n"/>
      <c r="C410" s="14" t="n"/>
      <c r="D410" s="14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34">
        <f>IF(A410="","",SUM(F410:Q410))</f>
        <v/>
      </c>
      <c r="S410" s="34">
        <f>IF(A410="","",E410+R410)</f>
        <v/>
      </c>
    </row>
    <row r="411">
      <c r="A411" s="14" t="n"/>
      <c r="B411" s="14" t="n"/>
      <c r="C411" s="14" t="n"/>
      <c r="D411" s="14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34">
        <f>IF(A411="","",SUM(F411:Q411))</f>
        <v/>
      </c>
      <c r="S411" s="34">
        <f>IF(A411="","",E411+R411)</f>
        <v/>
      </c>
    </row>
    <row r="412">
      <c r="A412" s="14" t="n"/>
      <c r="B412" s="14" t="n"/>
      <c r="C412" s="14" t="n"/>
      <c r="D412" s="14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34">
        <f>IF(A412="","",SUM(F412:Q412))</f>
        <v/>
      </c>
      <c r="S412" s="34">
        <f>IF(A412="","",E412+R412)</f>
        <v/>
      </c>
    </row>
    <row r="413">
      <c r="A413" s="14" t="n"/>
      <c r="B413" s="14" t="n"/>
      <c r="C413" s="14" t="n"/>
      <c r="D413" s="14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34">
        <f>IF(A413="","",SUM(F413:Q413))</f>
        <v/>
      </c>
      <c r="S413" s="34">
        <f>IF(A413="","",E413+R413)</f>
        <v/>
      </c>
    </row>
    <row r="414">
      <c r="A414" s="14" t="n"/>
      <c r="B414" s="14" t="n"/>
      <c r="C414" s="14" t="n"/>
      <c r="D414" s="14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34">
        <f>IF(A414="","",SUM(F414:Q414))</f>
        <v/>
      </c>
      <c r="S414" s="34">
        <f>IF(A414="","",E414+R414)</f>
        <v/>
      </c>
    </row>
    <row r="415">
      <c r="A415" s="14" t="n"/>
      <c r="B415" s="14" t="n"/>
      <c r="C415" s="14" t="n"/>
      <c r="D415" s="14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34">
        <f>IF(A415="","",SUM(F415:Q415))</f>
        <v/>
      </c>
      <c r="S415" s="34">
        <f>IF(A415="","",E415+R415)</f>
        <v/>
      </c>
    </row>
    <row r="416">
      <c r="A416" s="14" t="n"/>
      <c r="B416" s="14" t="n"/>
      <c r="C416" s="14" t="n"/>
      <c r="D416" s="14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34">
        <f>IF(A416="","",SUM(F416:Q416))</f>
        <v/>
      </c>
      <c r="S416" s="34">
        <f>IF(A416="","",E416+R416)</f>
        <v/>
      </c>
    </row>
    <row r="417">
      <c r="A417" s="14" t="n"/>
      <c r="B417" s="14" t="n"/>
      <c r="C417" s="14" t="n"/>
      <c r="D417" s="14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34">
        <f>IF(A417="","",SUM(F417:Q417))</f>
        <v/>
      </c>
      <c r="S417" s="34">
        <f>IF(A417="","",E417+R417)</f>
        <v/>
      </c>
    </row>
    <row r="418">
      <c r="A418" s="14" t="n"/>
      <c r="B418" s="14" t="n"/>
      <c r="C418" s="14" t="n"/>
      <c r="D418" s="14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34">
        <f>IF(A418="","",SUM(F418:Q418))</f>
        <v/>
      </c>
      <c r="S418" s="34">
        <f>IF(A418="","",E418+R418)</f>
        <v/>
      </c>
    </row>
    <row r="419">
      <c r="A419" s="14" t="n"/>
      <c r="B419" s="14" t="n"/>
      <c r="C419" s="14" t="n"/>
      <c r="D419" s="14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34">
        <f>IF(A419="","",SUM(F419:Q419))</f>
        <v/>
      </c>
      <c r="S419" s="34">
        <f>IF(A419="","",E419+R419)</f>
        <v/>
      </c>
    </row>
    <row r="420">
      <c r="A420" s="14" t="n"/>
      <c r="B420" s="14" t="n"/>
      <c r="C420" s="14" t="n"/>
      <c r="D420" s="14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34">
        <f>IF(A420="","",SUM(F420:Q420))</f>
        <v/>
      </c>
      <c r="S420" s="34">
        <f>IF(A420="","",E420+R420)</f>
        <v/>
      </c>
    </row>
    <row r="421">
      <c r="A421" s="14" t="n"/>
      <c r="B421" s="14" t="n"/>
      <c r="C421" s="14" t="n"/>
      <c r="D421" s="14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34">
        <f>IF(A421="","",SUM(F421:Q421))</f>
        <v/>
      </c>
      <c r="S421" s="34">
        <f>IF(A421="","",E421+R421)</f>
        <v/>
      </c>
    </row>
    <row r="422">
      <c r="A422" s="14" t="n"/>
      <c r="B422" s="14" t="n"/>
      <c r="C422" s="14" t="n"/>
      <c r="D422" s="14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34">
        <f>IF(A422="","",SUM(F422:Q422))</f>
        <v/>
      </c>
      <c r="S422" s="34">
        <f>IF(A422="","",E422+R422)</f>
        <v/>
      </c>
    </row>
    <row r="423">
      <c r="A423" s="14" t="n"/>
      <c r="B423" s="14" t="n"/>
      <c r="C423" s="14" t="n"/>
      <c r="D423" s="14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34">
        <f>IF(A423="","",SUM(F423:Q423))</f>
        <v/>
      </c>
      <c r="S423" s="34">
        <f>IF(A423="","",E423+R423)</f>
        <v/>
      </c>
    </row>
    <row r="424">
      <c r="A424" s="14" t="n"/>
      <c r="B424" s="14" t="n"/>
      <c r="C424" s="14" t="n"/>
      <c r="D424" s="14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34">
        <f>IF(A424="","",SUM(F424:Q424))</f>
        <v/>
      </c>
      <c r="S424" s="34">
        <f>IF(A424="","",E424+R424)</f>
        <v/>
      </c>
    </row>
    <row r="425">
      <c r="A425" s="14" t="n"/>
      <c r="B425" s="14" t="n"/>
      <c r="C425" s="14" t="n"/>
      <c r="D425" s="14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34">
        <f>IF(A425="","",SUM(F425:Q425))</f>
        <v/>
      </c>
      <c r="S425" s="34">
        <f>IF(A425="","",E425+R425)</f>
        <v/>
      </c>
    </row>
    <row r="426">
      <c r="A426" s="14" t="n"/>
      <c r="B426" s="14" t="n"/>
      <c r="C426" s="14" t="n"/>
      <c r="D426" s="14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34">
        <f>IF(A426="","",SUM(F426:Q426))</f>
        <v/>
      </c>
      <c r="S426" s="34">
        <f>IF(A426="","",E426+R426)</f>
        <v/>
      </c>
    </row>
    <row r="427">
      <c r="A427" s="14" t="n"/>
      <c r="B427" s="14" t="n"/>
      <c r="C427" s="14" t="n"/>
      <c r="D427" s="14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34">
        <f>IF(A427="","",SUM(F427:Q427))</f>
        <v/>
      </c>
      <c r="S427" s="34">
        <f>IF(A427="","",E427+R427)</f>
        <v/>
      </c>
    </row>
    <row r="428">
      <c r="A428" s="14" t="n"/>
      <c r="B428" s="14" t="n"/>
      <c r="C428" s="14" t="n"/>
      <c r="D428" s="14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34">
        <f>IF(A428="","",SUM(F428:Q428))</f>
        <v/>
      </c>
      <c r="S428" s="34">
        <f>IF(A428="","",E428+R428)</f>
        <v/>
      </c>
    </row>
    <row r="429">
      <c r="A429" s="14" t="n"/>
      <c r="B429" s="14" t="n"/>
      <c r="C429" s="14" t="n"/>
      <c r="D429" s="14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34">
        <f>IF(A429="","",SUM(F429:Q429))</f>
        <v/>
      </c>
      <c r="S429" s="34">
        <f>IF(A429="","",E429+R429)</f>
        <v/>
      </c>
    </row>
    <row r="430">
      <c r="A430" s="14" t="n"/>
      <c r="B430" s="14" t="n"/>
      <c r="C430" s="14" t="n"/>
      <c r="D430" s="14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34">
        <f>IF(A430="","",SUM(F430:Q430))</f>
        <v/>
      </c>
      <c r="S430" s="34">
        <f>IF(A430="","",E430+R430)</f>
        <v/>
      </c>
    </row>
    <row r="431">
      <c r="A431" s="14" t="n"/>
      <c r="B431" s="14" t="n"/>
      <c r="C431" s="14" t="n"/>
      <c r="D431" s="14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34">
        <f>IF(A431="","",SUM(F431:Q431))</f>
        <v/>
      </c>
      <c r="S431" s="34">
        <f>IF(A431="","",E431+R431)</f>
        <v/>
      </c>
    </row>
    <row r="432">
      <c r="A432" s="14" t="n"/>
      <c r="B432" s="14" t="n"/>
      <c r="C432" s="14" t="n"/>
      <c r="D432" s="14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34">
        <f>IF(A432="","",SUM(F432:Q432))</f>
        <v/>
      </c>
      <c r="S432" s="34">
        <f>IF(A432="","",E432+R432)</f>
        <v/>
      </c>
    </row>
    <row r="433">
      <c r="A433" s="14" t="n"/>
      <c r="B433" s="14" t="n"/>
      <c r="C433" s="14" t="n"/>
      <c r="D433" s="14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34">
        <f>IF(A433="","",SUM(F433:Q433))</f>
        <v/>
      </c>
      <c r="S433" s="34">
        <f>IF(A433="","",E433+R433)</f>
        <v/>
      </c>
    </row>
    <row r="434">
      <c r="A434" s="14" t="n"/>
      <c r="B434" s="14" t="n"/>
      <c r="C434" s="14" t="n"/>
      <c r="D434" s="14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34">
        <f>IF(A434="","",SUM(F434:Q434))</f>
        <v/>
      </c>
      <c r="S434" s="34">
        <f>IF(A434="","",E434+R434)</f>
        <v/>
      </c>
    </row>
    <row r="435">
      <c r="A435" s="14" t="n"/>
      <c r="B435" s="14" t="n"/>
      <c r="C435" s="14" t="n"/>
      <c r="D435" s="14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34">
        <f>IF(A435="","",SUM(F435:Q435))</f>
        <v/>
      </c>
      <c r="S435" s="34">
        <f>IF(A435="","",E435+R435)</f>
        <v/>
      </c>
    </row>
    <row r="436">
      <c r="A436" s="14" t="n"/>
      <c r="B436" s="14" t="n"/>
      <c r="C436" s="14" t="n"/>
      <c r="D436" s="14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34">
        <f>IF(A436="","",SUM(F436:Q436))</f>
        <v/>
      </c>
      <c r="S436" s="34">
        <f>IF(A436="","",E436+R436)</f>
        <v/>
      </c>
    </row>
    <row r="437">
      <c r="A437" s="14" t="n"/>
      <c r="B437" s="14" t="n"/>
      <c r="C437" s="14" t="n"/>
      <c r="D437" s="14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34">
        <f>IF(A437="","",SUM(F437:Q437))</f>
        <v/>
      </c>
      <c r="S437" s="34">
        <f>IF(A437="","",E437+R437)</f>
        <v/>
      </c>
    </row>
    <row r="438">
      <c r="A438" s="14" t="n"/>
      <c r="B438" s="14" t="n"/>
      <c r="C438" s="14" t="n"/>
      <c r="D438" s="14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34">
        <f>IF(A438="","",SUM(F438:Q438))</f>
        <v/>
      </c>
      <c r="S438" s="34">
        <f>IF(A438="","",E438+R438)</f>
        <v/>
      </c>
    </row>
    <row r="439">
      <c r="A439" s="14" t="n"/>
      <c r="B439" s="14" t="n"/>
      <c r="C439" s="14" t="n"/>
      <c r="D439" s="14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34">
        <f>IF(A439="","",SUM(F439:Q439))</f>
        <v/>
      </c>
      <c r="S439" s="34">
        <f>IF(A439="","",E439+R439)</f>
        <v/>
      </c>
    </row>
    <row r="440">
      <c r="A440" s="14" t="n"/>
      <c r="B440" s="14" t="n"/>
      <c r="C440" s="14" t="n"/>
      <c r="D440" s="14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34">
        <f>IF(A440="","",SUM(F440:Q440))</f>
        <v/>
      </c>
      <c r="S440" s="34">
        <f>IF(A440="","",E440+R440)</f>
        <v/>
      </c>
    </row>
    <row r="441">
      <c r="A441" s="14" t="n"/>
      <c r="B441" s="14" t="n"/>
      <c r="C441" s="14" t="n"/>
      <c r="D441" s="14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34">
        <f>IF(A441="","",SUM(F441:Q441))</f>
        <v/>
      </c>
      <c r="S441" s="34">
        <f>IF(A441="","",E441+R441)</f>
        <v/>
      </c>
    </row>
    <row r="442">
      <c r="A442" s="14" t="n"/>
      <c r="B442" s="14" t="n"/>
      <c r="C442" s="14" t="n"/>
      <c r="D442" s="14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34">
        <f>IF(A442="","",SUM(F442:Q442))</f>
        <v/>
      </c>
      <c r="S442" s="34">
        <f>IF(A442="","",E442+R442)</f>
        <v/>
      </c>
    </row>
    <row r="443">
      <c r="A443" s="14" t="n"/>
      <c r="B443" s="14" t="n"/>
      <c r="C443" s="14" t="n"/>
      <c r="D443" s="14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34">
        <f>IF(A443="","",SUM(F443:Q443))</f>
        <v/>
      </c>
      <c r="S443" s="34">
        <f>IF(A443="","",E443+R443)</f>
        <v/>
      </c>
    </row>
    <row r="444">
      <c r="A444" s="14" t="n"/>
      <c r="B444" s="14" t="n"/>
      <c r="C444" s="14" t="n"/>
      <c r="D444" s="14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34">
        <f>IF(A444="","",SUM(F444:Q444))</f>
        <v/>
      </c>
      <c r="S444" s="34">
        <f>IF(A444="","",E444+R444)</f>
        <v/>
      </c>
    </row>
    <row r="445">
      <c r="A445" s="14" t="n"/>
      <c r="B445" s="14" t="n"/>
      <c r="C445" s="14" t="n"/>
      <c r="D445" s="14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34">
        <f>IF(A445="","",SUM(F445:Q445))</f>
        <v/>
      </c>
      <c r="S445" s="34">
        <f>IF(A445="","",E445+R445)</f>
        <v/>
      </c>
    </row>
    <row r="446">
      <c r="A446" s="14" t="n"/>
      <c r="B446" s="14" t="n"/>
      <c r="C446" s="14" t="n"/>
      <c r="D446" s="14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34">
        <f>IF(A446="","",SUM(F446:Q446))</f>
        <v/>
      </c>
      <c r="S446" s="34">
        <f>IF(A446="","",E446+R446)</f>
        <v/>
      </c>
    </row>
    <row r="447">
      <c r="A447" s="14" t="n"/>
      <c r="B447" s="14" t="n"/>
      <c r="C447" s="14" t="n"/>
      <c r="D447" s="14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34">
        <f>IF(A447="","",SUM(F447:Q447))</f>
        <v/>
      </c>
      <c r="S447" s="34">
        <f>IF(A447="","",E447+R447)</f>
        <v/>
      </c>
    </row>
    <row r="448">
      <c r="A448" s="14" t="n"/>
      <c r="B448" s="14" t="n"/>
      <c r="C448" s="14" t="n"/>
      <c r="D448" s="14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34">
        <f>IF(A448="","",SUM(F448:Q448))</f>
        <v/>
      </c>
      <c r="S448" s="34">
        <f>IF(A448="","",E448+R448)</f>
        <v/>
      </c>
    </row>
    <row r="449">
      <c r="A449" s="14" t="n"/>
      <c r="B449" s="14" t="n"/>
      <c r="C449" s="14" t="n"/>
      <c r="D449" s="14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34">
        <f>IF(A449="","",SUM(F449:Q449))</f>
        <v/>
      </c>
      <c r="S449" s="34">
        <f>IF(A449="","",E449+R449)</f>
        <v/>
      </c>
    </row>
    <row r="450">
      <c r="A450" s="14" t="n"/>
      <c r="B450" s="14" t="n"/>
      <c r="C450" s="14" t="n"/>
      <c r="D450" s="14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34">
        <f>IF(A450="","",SUM(F450:Q450))</f>
        <v/>
      </c>
      <c r="S450" s="34">
        <f>IF(A450="","",E450+R450)</f>
        <v/>
      </c>
    </row>
    <row r="451">
      <c r="A451" s="14" t="n"/>
      <c r="B451" s="14" t="n"/>
      <c r="C451" s="14" t="n"/>
      <c r="D451" s="14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34">
        <f>IF(A451="","",SUM(F451:Q451))</f>
        <v/>
      </c>
      <c r="S451" s="34">
        <f>IF(A451="","",E451+R451)</f>
        <v/>
      </c>
    </row>
    <row r="452">
      <c r="A452" s="14" t="n"/>
      <c r="B452" s="14" t="n"/>
      <c r="C452" s="14" t="n"/>
      <c r="D452" s="14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34">
        <f>IF(A452="","",SUM(F452:Q452))</f>
        <v/>
      </c>
      <c r="S452" s="34">
        <f>IF(A452="","",E452+R452)</f>
        <v/>
      </c>
    </row>
    <row r="453">
      <c r="A453" s="14" t="n"/>
      <c r="B453" s="14" t="n"/>
      <c r="C453" s="14" t="n"/>
      <c r="D453" s="14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34">
        <f>IF(A453="","",SUM(F453:Q453))</f>
        <v/>
      </c>
      <c r="S453" s="34">
        <f>IF(A453="","",E453+R453)</f>
        <v/>
      </c>
    </row>
    <row r="454">
      <c r="A454" s="14" t="n"/>
      <c r="B454" s="14" t="n"/>
      <c r="C454" s="14" t="n"/>
      <c r="D454" s="14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34">
        <f>IF(A454="","",SUM(F454:Q454))</f>
        <v/>
      </c>
      <c r="S454" s="34">
        <f>IF(A454="","",E454+R454)</f>
        <v/>
      </c>
    </row>
    <row r="455">
      <c r="A455" s="14" t="n"/>
      <c r="B455" s="14" t="n"/>
      <c r="C455" s="14" t="n"/>
      <c r="D455" s="14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34">
        <f>IF(A455="","",SUM(F455:Q455))</f>
        <v/>
      </c>
      <c r="S455" s="34">
        <f>IF(A455="","",E455+R455)</f>
        <v/>
      </c>
    </row>
    <row r="456">
      <c r="A456" s="14" t="n"/>
      <c r="B456" s="14" t="n"/>
      <c r="C456" s="14" t="n"/>
      <c r="D456" s="14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34">
        <f>IF(A456="","",SUM(F456:Q456))</f>
        <v/>
      </c>
      <c r="S456" s="34">
        <f>IF(A456="","",E456+R456)</f>
        <v/>
      </c>
    </row>
    <row r="457">
      <c r="A457" s="14" t="n"/>
      <c r="B457" s="14" t="n"/>
      <c r="C457" s="14" t="n"/>
      <c r="D457" s="14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34">
        <f>IF(A457="","",SUM(F457:Q457))</f>
        <v/>
      </c>
      <c r="S457" s="34">
        <f>IF(A457="","",E457+R457)</f>
        <v/>
      </c>
    </row>
    <row r="458">
      <c r="A458" s="14" t="n"/>
      <c r="B458" s="14" t="n"/>
      <c r="C458" s="14" t="n"/>
      <c r="D458" s="14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34">
        <f>IF(A458="","",SUM(F458:Q458))</f>
        <v/>
      </c>
      <c r="S458" s="34">
        <f>IF(A458="","",E458+R458)</f>
        <v/>
      </c>
    </row>
    <row r="459">
      <c r="A459" s="14" t="n"/>
      <c r="B459" s="14" t="n"/>
      <c r="C459" s="14" t="n"/>
      <c r="D459" s="14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34">
        <f>IF(A459="","",SUM(F459:Q459))</f>
        <v/>
      </c>
      <c r="S459" s="34">
        <f>IF(A459="","",E459+R459)</f>
        <v/>
      </c>
    </row>
    <row r="460">
      <c r="A460" s="14" t="n"/>
      <c r="B460" s="14" t="n"/>
      <c r="C460" s="14" t="n"/>
      <c r="D460" s="14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34">
        <f>IF(A460="","",SUM(F460:Q460))</f>
        <v/>
      </c>
      <c r="S460" s="34">
        <f>IF(A460="","",E460+R460)</f>
        <v/>
      </c>
    </row>
    <row r="461">
      <c r="A461" s="14" t="n"/>
      <c r="B461" s="14" t="n"/>
      <c r="C461" s="14" t="n"/>
      <c r="D461" s="14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34">
        <f>IF(A461="","",SUM(F461:Q461))</f>
        <v/>
      </c>
      <c r="S461" s="34">
        <f>IF(A461="","",E461+R461)</f>
        <v/>
      </c>
    </row>
    <row r="462">
      <c r="A462" s="14" t="n"/>
      <c r="B462" s="14" t="n"/>
      <c r="C462" s="14" t="n"/>
      <c r="D462" s="14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34">
        <f>IF(A462="","",SUM(F462:Q462))</f>
        <v/>
      </c>
      <c r="S462" s="34">
        <f>IF(A462="","",E462+R462)</f>
        <v/>
      </c>
    </row>
    <row r="463">
      <c r="A463" s="14" t="n"/>
      <c r="B463" s="14" t="n"/>
      <c r="C463" s="14" t="n"/>
      <c r="D463" s="14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34">
        <f>IF(A463="","",SUM(F463:Q463))</f>
        <v/>
      </c>
      <c r="S463" s="34">
        <f>IF(A463="","",E463+R463)</f>
        <v/>
      </c>
    </row>
    <row r="464">
      <c r="A464" s="14" t="n"/>
      <c r="B464" s="14" t="n"/>
      <c r="C464" s="14" t="n"/>
      <c r="D464" s="14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34">
        <f>IF(A464="","",SUM(F464:Q464))</f>
        <v/>
      </c>
      <c r="S464" s="34">
        <f>IF(A464="","",E464+R464)</f>
        <v/>
      </c>
    </row>
    <row r="465">
      <c r="A465" s="14" t="n"/>
      <c r="B465" s="14" t="n"/>
      <c r="C465" s="14" t="n"/>
      <c r="D465" s="14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34">
        <f>IF(A465="","",SUM(F465:Q465))</f>
        <v/>
      </c>
      <c r="S465" s="34">
        <f>IF(A465="","",E465+R465)</f>
        <v/>
      </c>
    </row>
    <row r="466">
      <c r="A466" s="14" t="n"/>
      <c r="B466" s="14" t="n"/>
      <c r="C466" s="14" t="n"/>
      <c r="D466" s="14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34">
        <f>IF(A466="","",SUM(F466:Q466))</f>
        <v/>
      </c>
      <c r="S466" s="34">
        <f>IF(A466="","",E466+R466)</f>
        <v/>
      </c>
    </row>
    <row r="467">
      <c r="A467" s="14" t="n"/>
      <c r="B467" s="14" t="n"/>
      <c r="C467" s="14" t="n"/>
      <c r="D467" s="14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34">
        <f>IF(A467="","",SUM(F467:Q467))</f>
        <v/>
      </c>
      <c r="S467" s="34">
        <f>IF(A467="","",E467+R467)</f>
        <v/>
      </c>
    </row>
    <row r="468">
      <c r="A468" s="14" t="n"/>
      <c r="B468" s="14" t="n"/>
      <c r="C468" s="14" t="n"/>
      <c r="D468" s="14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34">
        <f>IF(A468="","",SUM(F468:Q468))</f>
        <v/>
      </c>
      <c r="S468" s="34">
        <f>IF(A468="","",E468+R468)</f>
        <v/>
      </c>
    </row>
    <row r="469">
      <c r="A469" s="14" t="n"/>
      <c r="B469" s="14" t="n"/>
      <c r="C469" s="14" t="n"/>
      <c r="D469" s="14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34">
        <f>IF(A469="","",SUM(F469:Q469))</f>
        <v/>
      </c>
      <c r="S469" s="34">
        <f>IF(A469="","",E469+R469)</f>
        <v/>
      </c>
    </row>
    <row r="470">
      <c r="A470" s="14" t="n"/>
      <c r="B470" s="14" t="n"/>
      <c r="C470" s="14" t="n"/>
      <c r="D470" s="14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34">
        <f>IF(A470="","",SUM(F470:Q470))</f>
        <v/>
      </c>
      <c r="S470" s="34">
        <f>IF(A470="","",E470+R470)</f>
        <v/>
      </c>
    </row>
    <row r="471">
      <c r="A471" s="14" t="n"/>
      <c r="B471" s="14" t="n"/>
      <c r="C471" s="14" t="n"/>
      <c r="D471" s="14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34">
        <f>IF(A471="","",SUM(F471:Q471))</f>
        <v/>
      </c>
      <c r="S471" s="34">
        <f>IF(A471="","",E471+R471)</f>
        <v/>
      </c>
    </row>
    <row r="472">
      <c r="A472" s="14" t="n"/>
      <c r="B472" s="14" t="n"/>
      <c r="C472" s="14" t="n"/>
      <c r="D472" s="14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34">
        <f>IF(A472="","",SUM(F472:Q472))</f>
        <v/>
      </c>
      <c r="S472" s="34">
        <f>IF(A472="","",E472+R472)</f>
        <v/>
      </c>
    </row>
    <row r="473">
      <c r="A473" s="14" t="n"/>
      <c r="B473" s="14" t="n"/>
      <c r="C473" s="14" t="n"/>
      <c r="D473" s="14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34">
        <f>IF(A473="","",SUM(F473:Q473))</f>
        <v/>
      </c>
      <c r="S473" s="34">
        <f>IF(A473="","",E473+R473)</f>
        <v/>
      </c>
    </row>
    <row r="474">
      <c r="A474" s="14" t="n"/>
      <c r="B474" s="14" t="n"/>
      <c r="C474" s="14" t="n"/>
      <c r="D474" s="14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34">
        <f>IF(A474="","",SUM(F474:Q474))</f>
        <v/>
      </c>
      <c r="S474" s="34">
        <f>IF(A474="","",E474+R474)</f>
        <v/>
      </c>
    </row>
    <row r="475">
      <c r="A475" s="14" t="n"/>
      <c r="B475" s="14" t="n"/>
      <c r="C475" s="14" t="n"/>
      <c r="D475" s="14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34">
        <f>IF(A475="","",SUM(F475:Q475))</f>
        <v/>
      </c>
      <c r="S475" s="34">
        <f>IF(A475="","",E475+R475)</f>
        <v/>
      </c>
    </row>
    <row r="476">
      <c r="A476" s="14" t="n"/>
      <c r="B476" s="14" t="n"/>
      <c r="C476" s="14" t="n"/>
      <c r="D476" s="14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34">
        <f>IF(A476="","",SUM(F476:Q476))</f>
        <v/>
      </c>
      <c r="S476" s="34">
        <f>IF(A476="","",E476+R476)</f>
        <v/>
      </c>
    </row>
    <row r="477">
      <c r="A477" s="14" t="n"/>
      <c r="B477" s="14" t="n"/>
      <c r="C477" s="14" t="n"/>
      <c r="D477" s="14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34">
        <f>IF(A477="","",SUM(F477:Q477))</f>
        <v/>
      </c>
      <c r="S477" s="34">
        <f>IF(A477="","",E477+R477)</f>
        <v/>
      </c>
    </row>
    <row r="478">
      <c r="A478" s="14" t="n"/>
      <c r="B478" s="14" t="n"/>
      <c r="C478" s="14" t="n"/>
      <c r="D478" s="14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34">
        <f>IF(A478="","",SUM(F478:Q478))</f>
        <v/>
      </c>
      <c r="S478" s="34">
        <f>IF(A478="","",E478+R478)</f>
        <v/>
      </c>
    </row>
    <row r="479">
      <c r="A479" s="14" t="n"/>
      <c r="B479" s="14" t="n"/>
      <c r="C479" s="14" t="n"/>
      <c r="D479" s="14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34">
        <f>IF(A479="","",SUM(F479:Q479))</f>
        <v/>
      </c>
      <c r="S479" s="34">
        <f>IF(A479="","",E479+R479)</f>
        <v/>
      </c>
    </row>
    <row r="480">
      <c r="A480" s="14" t="n"/>
      <c r="B480" s="14" t="n"/>
      <c r="C480" s="14" t="n"/>
      <c r="D480" s="14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34">
        <f>IF(A480="","",SUM(F480:Q480))</f>
        <v/>
      </c>
      <c r="S480" s="34">
        <f>IF(A480="","",E480+R480)</f>
        <v/>
      </c>
    </row>
    <row r="481">
      <c r="A481" s="14" t="n"/>
      <c r="B481" s="14" t="n"/>
      <c r="C481" s="14" t="n"/>
      <c r="D481" s="14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34">
        <f>IF(A481="","",SUM(F481:Q481))</f>
        <v/>
      </c>
      <c r="S481" s="34">
        <f>IF(A481="","",E481+R481)</f>
        <v/>
      </c>
    </row>
    <row r="482">
      <c r="A482" s="14" t="n"/>
      <c r="B482" s="14" t="n"/>
      <c r="C482" s="14" t="n"/>
      <c r="D482" s="14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34">
        <f>IF(A482="","",SUM(F482:Q482))</f>
        <v/>
      </c>
      <c r="S482" s="34">
        <f>IF(A482="","",E482+R482)</f>
        <v/>
      </c>
    </row>
    <row r="483">
      <c r="A483" s="14" t="n"/>
      <c r="B483" s="14" t="n"/>
      <c r="C483" s="14" t="n"/>
      <c r="D483" s="14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34">
        <f>IF(A483="","",SUM(F483:Q483))</f>
        <v/>
      </c>
      <c r="S483" s="34">
        <f>IF(A483="","",E483+R483)</f>
        <v/>
      </c>
    </row>
    <row r="484">
      <c r="A484" s="14" t="n"/>
      <c r="B484" s="14" t="n"/>
      <c r="C484" s="14" t="n"/>
      <c r="D484" s="14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34">
        <f>IF(A484="","",SUM(F484:Q484))</f>
        <v/>
      </c>
      <c r="S484" s="34">
        <f>IF(A484="","",E484+R484)</f>
        <v/>
      </c>
    </row>
    <row r="485">
      <c r="A485" s="14" t="n"/>
      <c r="B485" s="14" t="n"/>
      <c r="C485" s="14" t="n"/>
      <c r="D485" s="14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34">
        <f>IF(A485="","",SUM(F485:Q485))</f>
        <v/>
      </c>
      <c r="S485" s="34">
        <f>IF(A485="","",E485+R485)</f>
        <v/>
      </c>
    </row>
    <row r="486">
      <c r="A486" s="14" t="n"/>
      <c r="B486" s="14" t="n"/>
      <c r="C486" s="14" t="n"/>
      <c r="D486" s="14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34">
        <f>IF(A486="","",SUM(F486:Q486))</f>
        <v/>
      </c>
      <c r="S486" s="34">
        <f>IF(A486="","",E486+R486)</f>
        <v/>
      </c>
    </row>
    <row r="487">
      <c r="A487" s="14" t="n"/>
      <c r="B487" s="14" t="n"/>
      <c r="C487" s="14" t="n"/>
      <c r="D487" s="14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34">
        <f>IF(A487="","",SUM(F487:Q487))</f>
        <v/>
      </c>
      <c r="S487" s="34">
        <f>IF(A487="","",E487+R487)</f>
        <v/>
      </c>
    </row>
    <row r="488">
      <c r="A488" s="14" t="n"/>
      <c r="B488" s="14" t="n"/>
      <c r="C488" s="14" t="n"/>
      <c r="D488" s="14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34">
        <f>IF(A488="","",SUM(F488:Q488))</f>
        <v/>
      </c>
      <c r="S488" s="34">
        <f>IF(A488="","",E488+R488)</f>
        <v/>
      </c>
    </row>
    <row r="489">
      <c r="A489" s="14" t="n"/>
      <c r="B489" s="14" t="n"/>
      <c r="C489" s="14" t="n"/>
      <c r="D489" s="14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34">
        <f>IF(A489="","",SUM(F489:Q489))</f>
        <v/>
      </c>
      <c r="S489" s="34">
        <f>IF(A489="","",E489+R489)</f>
        <v/>
      </c>
    </row>
    <row r="490">
      <c r="A490" s="14" t="n"/>
      <c r="B490" s="14" t="n"/>
      <c r="C490" s="14" t="n"/>
      <c r="D490" s="14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34">
        <f>IF(A490="","",SUM(F490:Q490))</f>
        <v/>
      </c>
      <c r="S490" s="34">
        <f>IF(A490="","",E490+R490)</f>
        <v/>
      </c>
    </row>
    <row r="491">
      <c r="A491" s="14" t="n"/>
      <c r="B491" s="14" t="n"/>
      <c r="C491" s="14" t="n"/>
      <c r="D491" s="14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34">
        <f>IF(A491="","",SUM(F491:Q491))</f>
        <v/>
      </c>
      <c r="S491" s="34">
        <f>IF(A491="","",E491+R491)</f>
        <v/>
      </c>
    </row>
    <row r="492">
      <c r="A492" s="14" t="n"/>
      <c r="B492" s="14" t="n"/>
      <c r="C492" s="14" t="n"/>
      <c r="D492" s="14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34">
        <f>IF(A492="","",SUM(F492:Q492))</f>
        <v/>
      </c>
      <c r="S492" s="34">
        <f>IF(A492="","",E492+R492)</f>
        <v/>
      </c>
    </row>
    <row r="493">
      <c r="A493" s="14" t="n"/>
      <c r="B493" s="14" t="n"/>
      <c r="C493" s="14" t="n"/>
      <c r="D493" s="14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34">
        <f>IF(A493="","",SUM(F493:Q493))</f>
        <v/>
      </c>
      <c r="S493" s="34">
        <f>IF(A493="","",E493+R493)</f>
        <v/>
      </c>
    </row>
    <row r="494">
      <c r="A494" s="14" t="n"/>
      <c r="B494" s="14" t="n"/>
      <c r="C494" s="14" t="n"/>
      <c r="D494" s="14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34">
        <f>IF(A494="","",SUM(F494:Q494))</f>
        <v/>
      </c>
      <c r="S494" s="34">
        <f>IF(A494="","",E494+R494)</f>
        <v/>
      </c>
    </row>
    <row r="495">
      <c r="A495" s="14" t="n"/>
      <c r="B495" s="14" t="n"/>
      <c r="C495" s="14" t="n"/>
      <c r="D495" s="14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34">
        <f>IF(A495="","",SUM(F495:Q495))</f>
        <v/>
      </c>
      <c r="S495" s="34">
        <f>IF(A495="","",E495+R495)</f>
        <v/>
      </c>
    </row>
    <row r="496">
      <c r="A496" s="14" t="n"/>
      <c r="B496" s="14" t="n"/>
      <c r="C496" s="14" t="n"/>
      <c r="D496" s="14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34">
        <f>IF(A496="","",SUM(F496:Q496))</f>
        <v/>
      </c>
      <c r="S496" s="34">
        <f>IF(A496="","",E496+R496)</f>
        <v/>
      </c>
    </row>
    <row r="497">
      <c r="A497" s="14" t="n"/>
      <c r="B497" s="14" t="n"/>
      <c r="C497" s="14" t="n"/>
      <c r="D497" s="14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34">
        <f>IF(A497="","",SUM(F497:Q497))</f>
        <v/>
      </c>
      <c r="S497" s="34">
        <f>IF(A497="","",E497+R497)</f>
        <v/>
      </c>
    </row>
    <row r="498">
      <c r="A498" s="14" t="n"/>
      <c r="B498" s="14" t="n"/>
      <c r="C498" s="14" t="n"/>
      <c r="D498" s="14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34">
        <f>IF(A498="","",SUM(F498:Q498))</f>
        <v/>
      </c>
      <c r="S498" s="34">
        <f>IF(A498="","",E498+R498)</f>
        <v/>
      </c>
    </row>
    <row r="499">
      <c r="A499" s="14" t="n"/>
      <c r="B499" s="14" t="n"/>
      <c r="C499" s="14" t="n"/>
      <c r="D499" s="14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34">
        <f>IF(A499="","",SUM(F499:Q499))</f>
        <v/>
      </c>
      <c r="S499" s="34">
        <f>IF(A499="","",E499+R499)</f>
        <v/>
      </c>
    </row>
    <row r="500">
      <c r="A500" s="14" t="n"/>
      <c r="B500" s="14" t="n"/>
      <c r="C500" s="14" t="n"/>
      <c r="D500" s="14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34">
        <f>IF(A500="","",SUM(F500:Q500))</f>
        <v/>
      </c>
      <c r="S500" s="34">
        <f>IF(A500="","",E500+R500)</f>
        <v/>
      </c>
    </row>
    <row r="501">
      <c r="A501" s="14" t="n"/>
      <c r="B501" s="14" t="n"/>
      <c r="C501" s="14" t="n"/>
      <c r="D501" s="14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34">
        <f>IF(A501="","",SUM(F501:Q501))</f>
        <v/>
      </c>
      <c r="S501" s="34">
        <f>IF(A501="","",E501+R501)</f>
        <v/>
      </c>
    </row>
    <row r="502">
      <c r="A502" s="14" t="n"/>
      <c r="B502" s="14" t="n"/>
      <c r="C502" s="14" t="n"/>
      <c r="D502" s="14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34">
        <f>IF(A502="","",SUM(F502:Q502))</f>
        <v/>
      </c>
      <c r="S502" s="34">
        <f>IF(A502="","",E502+R502)</f>
        <v/>
      </c>
    </row>
    <row r="503">
      <c r="A503" s="14" t="n"/>
      <c r="B503" s="14" t="n"/>
      <c r="C503" s="14" t="n"/>
      <c r="D503" s="14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34">
        <f>IF(A503="","",SUM(F503:Q503))</f>
        <v/>
      </c>
      <c r="S503" s="34">
        <f>IF(A503="","",E503+R503)</f>
        <v/>
      </c>
    </row>
    <row r="504">
      <c r="A504" s="14" t="n"/>
      <c r="B504" s="14" t="n"/>
      <c r="C504" s="14" t="n"/>
      <c r="D504" s="14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34">
        <f>IF(A504="","",SUM(F504:Q504))</f>
        <v/>
      </c>
      <c r="S504" s="34">
        <f>IF(A504="","",E504+R504)</f>
        <v/>
      </c>
    </row>
    <row r="505">
      <c r="A505" s="14" t="n"/>
      <c r="B505" s="14" t="n"/>
      <c r="C505" s="14" t="n"/>
      <c r="D505" s="14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34">
        <f>IF(A505="","",SUM(F505:Q505))</f>
        <v/>
      </c>
      <c r="S505" s="34">
        <f>IF(A505="","",E505+R505)</f>
        <v/>
      </c>
    </row>
  </sheetData>
  <autoFilter ref="A5:S505"/>
  <conditionalFormatting sqref="E3:S3">
    <cfRule type="expression" priority="1" dxfId="3">
      <formula>E3&lt;&gt;0</formula>
    </cfRule>
    <cfRule type="expression" priority="2" dxfId="2">
      <formula>E3=0</formula>
    </cfRule>
  </conditionalFormatting>
  <conditionalFormatting sqref="D6:D505">
    <cfRule type="expression" priority="3" dxfId="3">
      <formula>AND(A6&lt;&gt;"",D6="")</formula>
    </cfRule>
  </conditionalFormatting>
  <dataValidations count="2">
    <dataValidation sqref="C6:C505" showDropDown="0" showInputMessage="0" showErrorMessage="1" allowBlank="1" error="Choose a value from the list" type="list">
      <formula1>=Lists!$I$2:$I$6</formula1>
    </dataValidation>
    <dataValidation sqref="D6:D505" showDropDown="0" showInputMessage="0" showErrorMessage="1" allowBlank="1" error="Choose a value from the list" type="list">
      <formula1>=Lists!$C$2:$C$11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AU20"/>
  <sheetViews>
    <sheetView showGridLines="0" zoomScale="9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</cols>
  <sheetData>
    <row r="1">
      <c r="A1" s="1" t="inlineStr">
        <is>
          <t>VAT Returns as Filed (إقرارات ضريبة القيمة المضافة)</t>
        </is>
      </c>
    </row>
    <row r="2">
      <c r="A2" s="2" t="inlineStr">
        <is>
          <t>Copy each return EXACTLY as filed on the ZATCA portal. Adjustments (credit notes) as negative. Grey columns recalculate the return and check it.</t>
        </is>
      </c>
    </row>
    <row r="4" ht="48" customHeight="1">
      <c r="A4" s="35" t="n"/>
      <c r="B4" s="35" t="n"/>
      <c r="C4" s="35" t="n"/>
      <c r="D4" s="35" t="n"/>
      <c r="E4" s="35" t="n"/>
      <c r="F4" s="36" t="inlineStr">
        <is>
          <t>Box 1 – Standard rated sales 15%
المبيعات الخاضعة للنسبة الأساسية</t>
        </is>
      </c>
      <c r="I4" s="36" t="inlineStr">
        <is>
          <t>Box 2 – Sales to citizens (private health / education)
المبيعات للمواطنين</t>
        </is>
      </c>
      <c r="L4" s="36" t="inlineStr">
        <is>
          <t>Box 3 – Zero-rated domestic sales
المبيعات المحلية بنسبة صفر</t>
        </is>
      </c>
      <c r="O4" s="36" t="inlineStr">
        <is>
          <t>Box 4 – Exports
الصادرات</t>
        </is>
      </c>
      <c r="R4" s="36" t="inlineStr">
        <is>
          <t>Box 5 – Exempt sales
المبيعات المعفاة</t>
        </is>
      </c>
      <c r="U4" s="37" t="inlineStr">
        <is>
          <t>Box 7 – Standard rated domestic purchases 15%
المشتريات المحلية الخاضعة للنسبة الأساسية</t>
        </is>
      </c>
      <c r="X4" s="37" t="inlineStr">
        <is>
          <t>Box 8 – Imports – VAT paid at customs
الاستيرادات – ضريبة مدفوعة في الجمارك</t>
        </is>
      </c>
      <c r="AA4" s="37" t="inlineStr">
        <is>
          <t>Box 9 – Imports – reverse charge (RCM)
الاستيرادات – الاحتساب العكسي</t>
        </is>
      </c>
      <c r="AD4" s="37" t="inlineStr">
        <is>
          <t>Box 10 – Zero-rated purchases
المشتريات بنسبة صفر</t>
        </is>
      </c>
      <c r="AG4" s="37" t="inlineStr">
        <is>
          <t>Box 11 – Exempt purchases
المشتريات المعفاة</t>
        </is>
      </c>
      <c r="AJ4" s="36" t="inlineStr">
        <is>
          <t>Box 14 – Corrections from previous periods (±5,000)</t>
        </is>
      </c>
      <c r="AK4" s="36" t="inlineStr">
        <is>
          <t>Box 15 – VAT credit carried forward</t>
        </is>
      </c>
      <c r="AL4" s="36" t="inlineStr">
        <is>
          <t>Box 16 – Net VAT due AS FILED</t>
        </is>
      </c>
      <c r="AM4" s="38" t="inlineStr">
        <is>
          <t>Box 6 – Total sales (net, recalc)</t>
        </is>
      </c>
      <c r="AN4" s="38" t="inlineStr">
        <is>
          <t>Box 6 – Output VAT incl. RCM (recalc)</t>
        </is>
      </c>
      <c r="AO4" s="38" t="inlineStr">
        <is>
          <t>Box 12 – Total purchases (net, recalc)</t>
        </is>
      </c>
      <c r="AP4" s="38" t="inlineStr">
        <is>
          <t>Box 12 – Input VAT (recalc)</t>
        </is>
      </c>
      <c r="AQ4" s="38" t="inlineStr">
        <is>
          <t>Box 13 – Net VAT for period (recalc)</t>
        </is>
      </c>
      <c r="AR4" s="38" t="inlineStr">
        <is>
          <t>Box 16 – Net VAT due (recalc)</t>
        </is>
      </c>
      <c r="AS4" s="38" t="inlineStr">
        <is>
          <t>Arithmetic check (filed vs recalc)</t>
        </is>
      </c>
      <c r="AT4" s="38" t="inlineStr">
        <is>
          <t>Filed on time?</t>
        </is>
      </c>
      <c r="AU4" s="38" t="inlineStr">
        <is>
          <t>Box 14 within ±5,000?</t>
        </is>
      </c>
    </row>
    <row r="5" ht="20" customHeight="1">
      <c r="A5" s="39" t="n"/>
      <c r="B5" s="39" t="n"/>
      <c r="C5" s="39" t="n"/>
      <c r="D5" s="39" t="n"/>
      <c r="E5" s="39" t="n"/>
      <c r="F5" s="3" t="inlineStr">
        <is>
          <t>Amount</t>
        </is>
      </c>
      <c r="G5" s="3" t="inlineStr">
        <is>
          <t>Adjustment</t>
        </is>
      </c>
      <c r="H5" s="3" t="inlineStr">
        <is>
          <t>VAT</t>
        </is>
      </c>
      <c r="I5" s="3" t="inlineStr">
        <is>
          <t>Amount</t>
        </is>
      </c>
      <c r="J5" s="3" t="inlineStr">
        <is>
          <t>Adjustment</t>
        </is>
      </c>
      <c r="K5" s="3" t="inlineStr">
        <is>
          <t>VAT</t>
        </is>
      </c>
      <c r="L5" s="3" t="inlineStr">
        <is>
          <t>Amount</t>
        </is>
      </c>
      <c r="M5" s="3" t="inlineStr">
        <is>
          <t>Adjustment</t>
        </is>
      </c>
      <c r="N5" s="3" t="inlineStr">
        <is>
          <t>VAT</t>
        </is>
      </c>
      <c r="O5" s="3" t="inlineStr">
        <is>
          <t>Amount</t>
        </is>
      </c>
      <c r="P5" s="3" t="inlineStr">
        <is>
          <t>Adjustment</t>
        </is>
      </c>
      <c r="Q5" s="3" t="inlineStr">
        <is>
          <t>VAT</t>
        </is>
      </c>
      <c r="R5" s="3" t="inlineStr">
        <is>
          <t>Amount</t>
        </is>
      </c>
      <c r="S5" s="3" t="inlineStr">
        <is>
          <t>Adjustment</t>
        </is>
      </c>
      <c r="T5" s="3" t="inlineStr">
        <is>
          <t>VAT</t>
        </is>
      </c>
      <c r="U5" s="3" t="inlineStr">
        <is>
          <t>Amount</t>
        </is>
      </c>
      <c r="V5" s="3" t="inlineStr">
        <is>
          <t>Adjustment</t>
        </is>
      </c>
      <c r="W5" s="3" t="inlineStr">
        <is>
          <t>VAT</t>
        </is>
      </c>
      <c r="X5" s="3" t="inlineStr">
        <is>
          <t>Amount</t>
        </is>
      </c>
      <c r="Y5" s="3" t="inlineStr">
        <is>
          <t>Adjustment</t>
        </is>
      </c>
      <c r="Z5" s="3" t="inlineStr">
        <is>
          <t>VAT</t>
        </is>
      </c>
      <c r="AA5" s="3" t="inlineStr">
        <is>
          <t>Amount</t>
        </is>
      </c>
      <c r="AB5" s="3" t="inlineStr">
        <is>
          <t>Adjustment</t>
        </is>
      </c>
      <c r="AC5" s="3" t="inlineStr">
        <is>
          <t>VAT</t>
        </is>
      </c>
      <c r="AD5" s="3" t="inlineStr">
        <is>
          <t>Amount</t>
        </is>
      </c>
      <c r="AE5" s="3" t="inlineStr">
        <is>
          <t>Adjustment</t>
        </is>
      </c>
      <c r="AF5" s="3" t="inlineStr">
        <is>
          <t>VAT</t>
        </is>
      </c>
      <c r="AG5" s="3" t="inlineStr">
        <is>
          <t>Amount</t>
        </is>
      </c>
      <c r="AH5" s="3" t="inlineStr">
        <is>
          <t>Adjustment</t>
        </is>
      </c>
      <c r="AI5" s="3" t="inlineStr">
        <is>
          <t>VAT</t>
        </is>
      </c>
    </row>
    <row r="6">
      <c r="A6" s="40">
        <f>IF(Setup!C19="","",Setup!A19)</f>
        <v/>
      </c>
      <c r="B6" s="30">
        <f>Setup!B19</f>
        <v/>
      </c>
      <c r="C6" s="41">
        <f>Setup!E19</f>
        <v/>
      </c>
      <c r="D6" s="17" t="n">
        <v>45713</v>
      </c>
      <c r="E6" s="14" t="inlineStr">
        <is>
          <t>VAT-2025-01</t>
        </is>
      </c>
      <c r="F6" s="19" t="n">
        <v>100000</v>
      </c>
      <c r="G6" s="19" t="n"/>
      <c r="H6" s="19" t="n">
        <v>15000</v>
      </c>
      <c r="I6" s="19" t="n"/>
      <c r="J6" s="19" t="n"/>
      <c r="K6" s="19" t="n"/>
      <c r="L6" s="19" t="n"/>
      <c r="M6" s="19" t="n"/>
      <c r="N6" s="19" t="n"/>
      <c r="O6" s="19" t="n">
        <v>20000</v>
      </c>
      <c r="P6" s="19" t="n"/>
      <c r="Q6" s="19" t="n"/>
      <c r="R6" s="19" t="n"/>
      <c r="S6" s="19" t="n"/>
      <c r="T6" s="19" t="n"/>
      <c r="U6" s="19" t="n">
        <v>40000</v>
      </c>
      <c r="V6" s="19" t="n"/>
      <c r="W6" s="19" t="n">
        <v>6000</v>
      </c>
      <c r="X6" s="19" t="n"/>
      <c r="Y6" s="19" t="n"/>
      <c r="Z6" s="19" t="n"/>
      <c r="AA6" s="19" t="n">
        <v>10000</v>
      </c>
      <c r="AB6" s="19" t="n"/>
      <c r="AC6" s="19" t="n">
        <v>1500</v>
      </c>
      <c r="AD6" s="19" t="n"/>
      <c r="AE6" s="19" t="n"/>
      <c r="AF6" s="19" t="n"/>
      <c r="AG6" s="19" t="n"/>
      <c r="AH6" s="19" t="n"/>
      <c r="AI6" s="19" t="n"/>
      <c r="AJ6" s="19" t="n">
        <v>0</v>
      </c>
      <c r="AK6" s="19" t="n">
        <v>0</v>
      </c>
      <c r="AL6" s="19" t="n">
        <v>9000</v>
      </c>
      <c r="AM6" s="34">
        <f>IF($A6="","",(F6+G6)+(I6+J6)+(L6+M6)+(O6+P6)+(R6+S6))</f>
        <v/>
      </c>
      <c r="AN6" s="34">
        <f>IF($A6="","",H6+K6+N6+Q6+T6+AC6)</f>
        <v/>
      </c>
      <c r="AO6" s="34">
        <f>IF($A6="","",(U6+V6)+(X6+Y6)+(AA6+AB6)+(AD6+AE6)+(AG6+AH6))</f>
        <v/>
      </c>
      <c r="AP6" s="34">
        <f>IF($A6="","",W6+Z6+AC6+AF6+AI6)</f>
        <v/>
      </c>
      <c r="AQ6" s="34">
        <f>IF($A6="","",AN6-AP6)</f>
        <v/>
      </c>
      <c r="AR6" s="34">
        <f>IF($A6="","",AQ6+AJ6-AK6)</f>
        <v/>
      </c>
      <c r="AS6" s="23">
        <f>IF($A6="","",IF(AND(D6="",AL6=""),"– Not entered",IF(ABS(AL6-AR6)&lt;=Setup!$B$10,"✓ Agrees","✗ Filed ≠ recalc")))</f>
        <v/>
      </c>
      <c r="AT6" s="23">
        <f>IF($A6="","",IF(D6="","– No filing date",IF(D6&lt;=C6,"✓ On time","✗ Late "&amp;(D6-C6)&amp;" days")))</f>
        <v/>
      </c>
      <c r="AU6" s="23">
        <f>IF($A6="","",IF(ABS(AJ6)&lt;=5000,"✓ OK","✗ &gt;5,000 – needs voluntary disclosure"))</f>
        <v/>
      </c>
    </row>
    <row r="7">
      <c r="A7" s="40">
        <f>IF(Setup!C20="","",Setup!A20)</f>
        <v/>
      </c>
      <c r="B7" s="30">
        <f>Setup!B20</f>
        <v/>
      </c>
      <c r="C7" s="41">
        <f>Setup!E20</f>
        <v/>
      </c>
      <c r="D7" s="17" t="n"/>
      <c r="E7" s="14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34">
        <f>IF($A7="","",(F7+G7)+(I7+J7)+(L7+M7)+(O7+P7)+(R7+S7))</f>
        <v/>
      </c>
      <c r="AN7" s="34">
        <f>IF($A7="","",H7+K7+N7+Q7+T7+AC7)</f>
        <v/>
      </c>
      <c r="AO7" s="34">
        <f>IF($A7="","",(U7+V7)+(X7+Y7)+(AA7+AB7)+(AD7+AE7)+(AG7+AH7))</f>
        <v/>
      </c>
      <c r="AP7" s="34">
        <f>IF($A7="","",W7+Z7+AC7+AF7+AI7)</f>
        <v/>
      </c>
      <c r="AQ7" s="34">
        <f>IF($A7="","",AN7-AP7)</f>
        <v/>
      </c>
      <c r="AR7" s="34">
        <f>IF($A7="","",AQ7+AJ7-AK7)</f>
        <v/>
      </c>
      <c r="AS7" s="23">
        <f>IF($A7="","",IF(AND(D7="",AL7=""),"– Not entered",IF(ABS(AL7-AR7)&lt;=Setup!$B$10,"✓ Agrees","✗ Filed ≠ recalc")))</f>
        <v/>
      </c>
      <c r="AT7" s="23">
        <f>IF($A7="","",IF(D7="","– No filing date",IF(D7&lt;=C7,"✓ On time","✗ Late "&amp;(D7-C7)&amp;" days")))</f>
        <v/>
      </c>
      <c r="AU7" s="23">
        <f>IF($A7="","",IF(ABS(AJ7)&lt;=5000,"✓ OK","✗ &gt;5,000 – needs voluntary disclosure"))</f>
        <v/>
      </c>
    </row>
    <row r="8">
      <c r="A8" s="40">
        <f>IF(Setup!C21="","",Setup!A21)</f>
        <v/>
      </c>
      <c r="B8" s="30">
        <f>Setup!B21</f>
        <v/>
      </c>
      <c r="C8" s="41">
        <f>Setup!E21</f>
        <v/>
      </c>
      <c r="D8" s="17" t="n"/>
      <c r="E8" s="14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34">
        <f>IF($A8="","",(F8+G8)+(I8+J8)+(L8+M8)+(O8+P8)+(R8+S8))</f>
        <v/>
      </c>
      <c r="AN8" s="34">
        <f>IF($A8="","",H8+K8+N8+Q8+T8+AC8)</f>
        <v/>
      </c>
      <c r="AO8" s="34">
        <f>IF($A8="","",(U8+V8)+(X8+Y8)+(AA8+AB8)+(AD8+AE8)+(AG8+AH8))</f>
        <v/>
      </c>
      <c r="AP8" s="34">
        <f>IF($A8="","",W8+Z8+AC8+AF8+AI8)</f>
        <v/>
      </c>
      <c r="AQ8" s="34">
        <f>IF($A8="","",AN8-AP8)</f>
        <v/>
      </c>
      <c r="AR8" s="34">
        <f>IF($A8="","",AQ8+AJ8-AK8)</f>
        <v/>
      </c>
      <c r="AS8" s="23">
        <f>IF($A8="","",IF(AND(D8="",AL8=""),"– Not entered",IF(ABS(AL8-AR8)&lt;=Setup!$B$10,"✓ Agrees","✗ Filed ≠ recalc")))</f>
        <v/>
      </c>
      <c r="AT8" s="23">
        <f>IF($A8="","",IF(D8="","– No filing date",IF(D8&lt;=C8,"✓ On time","✗ Late "&amp;(D8-C8)&amp;" days")))</f>
        <v/>
      </c>
      <c r="AU8" s="23">
        <f>IF($A8="","",IF(ABS(AJ8)&lt;=5000,"✓ OK","✗ &gt;5,000 – needs voluntary disclosure"))</f>
        <v/>
      </c>
    </row>
    <row r="9">
      <c r="A9" s="40">
        <f>IF(Setup!C22="","",Setup!A22)</f>
        <v/>
      </c>
      <c r="B9" s="30">
        <f>Setup!B22</f>
        <v/>
      </c>
      <c r="C9" s="41">
        <f>Setup!E22</f>
        <v/>
      </c>
      <c r="D9" s="17" t="n"/>
      <c r="E9" s="14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34">
        <f>IF($A9="","",(F9+G9)+(I9+J9)+(L9+M9)+(O9+P9)+(R9+S9))</f>
        <v/>
      </c>
      <c r="AN9" s="34">
        <f>IF($A9="","",H9+K9+N9+Q9+T9+AC9)</f>
        <v/>
      </c>
      <c r="AO9" s="34">
        <f>IF($A9="","",(U9+V9)+(X9+Y9)+(AA9+AB9)+(AD9+AE9)+(AG9+AH9))</f>
        <v/>
      </c>
      <c r="AP9" s="34">
        <f>IF($A9="","",W9+Z9+AC9+AF9+AI9)</f>
        <v/>
      </c>
      <c r="AQ9" s="34">
        <f>IF($A9="","",AN9-AP9)</f>
        <v/>
      </c>
      <c r="AR9" s="34">
        <f>IF($A9="","",AQ9+AJ9-AK9)</f>
        <v/>
      </c>
      <c r="AS9" s="23">
        <f>IF($A9="","",IF(AND(D9="",AL9=""),"– Not entered",IF(ABS(AL9-AR9)&lt;=Setup!$B$10,"✓ Agrees","✗ Filed ≠ recalc")))</f>
        <v/>
      </c>
      <c r="AT9" s="23">
        <f>IF($A9="","",IF(D9="","– No filing date",IF(D9&lt;=C9,"✓ On time","✗ Late "&amp;(D9-C9)&amp;" days")))</f>
        <v/>
      </c>
      <c r="AU9" s="23">
        <f>IF($A9="","",IF(ABS(AJ9)&lt;=5000,"✓ OK","✗ &gt;5,000 – needs voluntary disclosure"))</f>
        <v/>
      </c>
    </row>
    <row r="10">
      <c r="A10" s="40">
        <f>IF(Setup!C23="","",Setup!A23)</f>
        <v/>
      </c>
      <c r="B10" s="30">
        <f>Setup!B23</f>
        <v/>
      </c>
      <c r="C10" s="41">
        <f>Setup!E23</f>
        <v/>
      </c>
      <c r="D10" s="17" t="n"/>
      <c r="E10" s="14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34">
        <f>IF($A10="","",(F10+G10)+(I10+J10)+(L10+M10)+(O10+P10)+(R10+S10))</f>
        <v/>
      </c>
      <c r="AN10" s="34">
        <f>IF($A10="","",H10+K10+N10+Q10+T10+AC10)</f>
        <v/>
      </c>
      <c r="AO10" s="34">
        <f>IF($A10="","",(U10+V10)+(X10+Y10)+(AA10+AB10)+(AD10+AE10)+(AG10+AH10))</f>
        <v/>
      </c>
      <c r="AP10" s="34">
        <f>IF($A10="","",W10+Z10+AC10+AF10+AI10)</f>
        <v/>
      </c>
      <c r="AQ10" s="34">
        <f>IF($A10="","",AN10-AP10)</f>
        <v/>
      </c>
      <c r="AR10" s="34">
        <f>IF($A10="","",AQ10+AJ10-AK10)</f>
        <v/>
      </c>
      <c r="AS10" s="23">
        <f>IF($A10="","",IF(AND(D10="",AL10=""),"– Not entered",IF(ABS(AL10-AR10)&lt;=Setup!$B$10,"✓ Agrees","✗ Filed ≠ recalc")))</f>
        <v/>
      </c>
      <c r="AT10" s="23">
        <f>IF($A10="","",IF(D10="","– No filing date",IF(D10&lt;=C10,"✓ On time","✗ Late "&amp;(D10-C10)&amp;" days")))</f>
        <v/>
      </c>
      <c r="AU10" s="23">
        <f>IF($A10="","",IF(ABS(AJ10)&lt;=5000,"✓ OK","✗ &gt;5,000 – needs voluntary disclosure"))</f>
        <v/>
      </c>
    </row>
    <row r="11">
      <c r="A11" s="40">
        <f>IF(Setup!C24="","",Setup!A24)</f>
        <v/>
      </c>
      <c r="B11" s="30">
        <f>Setup!B24</f>
        <v/>
      </c>
      <c r="C11" s="41">
        <f>Setup!E24</f>
        <v/>
      </c>
      <c r="D11" s="17" t="n"/>
      <c r="E11" s="14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34">
        <f>IF($A11="","",(F11+G11)+(I11+J11)+(L11+M11)+(O11+P11)+(R11+S11))</f>
        <v/>
      </c>
      <c r="AN11" s="34">
        <f>IF($A11="","",H11+K11+N11+Q11+T11+AC11)</f>
        <v/>
      </c>
      <c r="AO11" s="34">
        <f>IF($A11="","",(U11+V11)+(X11+Y11)+(AA11+AB11)+(AD11+AE11)+(AG11+AH11))</f>
        <v/>
      </c>
      <c r="AP11" s="34">
        <f>IF($A11="","",W11+Z11+AC11+AF11+AI11)</f>
        <v/>
      </c>
      <c r="AQ11" s="34">
        <f>IF($A11="","",AN11-AP11)</f>
        <v/>
      </c>
      <c r="AR11" s="34">
        <f>IF($A11="","",AQ11+AJ11-AK11)</f>
        <v/>
      </c>
      <c r="AS11" s="23">
        <f>IF($A11="","",IF(AND(D11="",AL11=""),"– Not entered",IF(ABS(AL11-AR11)&lt;=Setup!$B$10,"✓ Agrees","✗ Filed ≠ recalc")))</f>
        <v/>
      </c>
      <c r="AT11" s="23">
        <f>IF($A11="","",IF(D11="","– No filing date",IF(D11&lt;=C11,"✓ On time","✗ Late "&amp;(D11-C11)&amp;" days")))</f>
        <v/>
      </c>
      <c r="AU11" s="23">
        <f>IF($A11="","",IF(ABS(AJ11)&lt;=5000,"✓ OK","✗ &gt;5,000 – needs voluntary disclosure"))</f>
        <v/>
      </c>
    </row>
    <row r="12">
      <c r="A12" s="40">
        <f>IF(Setup!C25="","",Setup!A25)</f>
        <v/>
      </c>
      <c r="B12" s="30">
        <f>Setup!B25</f>
        <v/>
      </c>
      <c r="C12" s="41">
        <f>Setup!E25</f>
        <v/>
      </c>
      <c r="D12" s="17" t="n"/>
      <c r="E12" s="14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34">
        <f>IF($A12="","",(F12+G12)+(I12+J12)+(L12+M12)+(O12+P12)+(R12+S12))</f>
        <v/>
      </c>
      <c r="AN12" s="34">
        <f>IF($A12="","",H12+K12+N12+Q12+T12+AC12)</f>
        <v/>
      </c>
      <c r="AO12" s="34">
        <f>IF($A12="","",(U12+V12)+(X12+Y12)+(AA12+AB12)+(AD12+AE12)+(AG12+AH12))</f>
        <v/>
      </c>
      <c r="AP12" s="34">
        <f>IF($A12="","",W12+Z12+AC12+AF12+AI12)</f>
        <v/>
      </c>
      <c r="AQ12" s="34">
        <f>IF($A12="","",AN12-AP12)</f>
        <v/>
      </c>
      <c r="AR12" s="34">
        <f>IF($A12="","",AQ12+AJ12-AK12)</f>
        <v/>
      </c>
      <c r="AS12" s="23">
        <f>IF($A12="","",IF(AND(D12="",AL12=""),"– Not entered",IF(ABS(AL12-AR12)&lt;=Setup!$B$10,"✓ Agrees","✗ Filed ≠ recalc")))</f>
        <v/>
      </c>
      <c r="AT12" s="23">
        <f>IF($A12="","",IF(D12="","– No filing date",IF(D12&lt;=C12,"✓ On time","✗ Late "&amp;(D12-C12)&amp;" days")))</f>
        <v/>
      </c>
      <c r="AU12" s="23">
        <f>IF($A12="","",IF(ABS(AJ12)&lt;=5000,"✓ OK","✗ &gt;5,000 – needs voluntary disclosure"))</f>
        <v/>
      </c>
    </row>
    <row r="13">
      <c r="A13" s="40">
        <f>IF(Setup!C26="","",Setup!A26)</f>
        <v/>
      </c>
      <c r="B13" s="30">
        <f>Setup!B26</f>
        <v/>
      </c>
      <c r="C13" s="41">
        <f>Setup!E26</f>
        <v/>
      </c>
      <c r="D13" s="17" t="n"/>
      <c r="E13" s="14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34">
        <f>IF($A13="","",(F13+G13)+(I13+J13)+(L13+M13)+(O13+P13)+(R13+S13))</f>
        <v/>
      </c>
      <c r="AN13" s="34">
        <f>IF($A13="","",H13+K13+N13+Q13+T13+AC13)</f>
        <v/>
      </c>
      <c r="AO13" s="34">
        <f>IF($A13="","",(U13+V13)+(X13+Y13)+(AA13+AB13)+(AD13+AE13)+(AG13+AH13))</f>
        <v/>
      </c>
      <c r="AP13" s="34">
        <f>IF($A13="","",W13+Z13+AC13+AF13+AI13)</f>
        <v/>
      </c>
      <c r="AQ13" s="34">
        <f>IF($A13="","",AN13-AP13)</f>
        <v/>
      </c>
      <c r="AR13" s="34">
        <f>IF($A13="","",AQ13+AJ13-AK13)</f>
        <v/>
      </c>
      <c r="AS13" s="23">
        <f>IF($A13="","",IF(AND(D13="",AL13=""),"– Not entered",IF(ABS(AL13-AR13)&lt;=Setup!$B$10,"✓ Agrees","✗ Filed ≠ recalc")))</f>
        <v/>
      </c>
      <c r="AT13" s="23">
        <f>IF($A13="","",IF(D13="","– No filing date",IF(D13&lt;=C13,"✓ On time","✗ Late "&amp;(D13-C13)&amp;" days")))</f>
        <v/>
      </c>
      <c r="AU13" s="23">
        <f>IF($A13="","",IF(ABS(AJ13)&lt;=5000,"✓ OK","✗ &gt;5,000 – needs voluntary disclosure"))</f>
        <v/>
      </c>
    </row>
    <row r="14">
      <c r="A14" s="40">
        <f>IF(Setup!C27="","",Setup!A27)</f>
        <v/>
      </c>
      <c r="B14" s="30">
        <f>Setup!B27</f>
        <v/>
      </c>
      <c r="C14" s="41">
        <f>Setup!E27</f>
        <v/>
      </c>
      <c r="D14" s="17" t="n"/>
      <c r="E14" s="14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34">
        <f>IF($A14="","",(F14+G14)+(I14+J14)+(L14+M14)+(O14+P14)+(R14+S14))</f>
        <v/>
      </c>
      <c r="AN14" s="34">
        <f>IF($A14="","",H14+K14+N14+Q14+T14+AC14)</f>
        <v/>
      </c>
      <c r="AO14" s="34">
        <f>IF($A14="","",(U14+V14)+(X14+Y14)+(AA14+AB14)+(AD14+AE14)+(AG14+AH14))</f>
        <v/>
      </c>
      <c r="AP14" s="34">
        <f>IF($A14="","",W14+Z14+AC14+AF14+AI14)</f>
        <v/>
      </c>
      <c r="AQ14" s="34">
        <f>IF($A14="","",AN14-AP14)</f>
        <v/>
      </c>
      <c r="AR14" s="34">
        <f>IF($A14="","",AQ14+AJ14-AK14)</f>
        <v/>
      </c>
      <c r="AS14" s="23">
        <f>IF($A14="","",IF(AND(D14="",AL14=""),"– Not entered",IF(ABS(AL14-AR14)&lt;=Setup!$B$10,"✓ Agrees","✗ Filed ≠ recalc")))</f>
        <v/>
      </c>
      <c r="AT14" s="23">
        <f>IF($A14="","",IF(D14="","– No filing date",IF(D14&lt;=C14,"✓ On time","✗ Late "&amp;(D14-C14)&amp;" days")))</f>
        <v/>
      </c>
      <c r="AU14" s="23">
        <f>IF($A14="","",IF(ABS(AJ14)&lt;=5000,"✓ OK","✗ &gt;5,000 – needs voluntary disclosure"))</f>
        <v/>
      </c>
    </row>
    <row r="15">
      <c r="A15" s="40">
        <f>IF(Setup!C28="","",Setup!A28)</f>
        <v/>
      </c>
      <c r="B15" s="30">
        <f>Setup!B28</f>
        <v/>
      </c>
      <c r="C15" s="41">
        <f>Setup!E28</f>
        <v/>
      </c>
      <c r="D15" s="17" t="n"/>
      <c r="E15" s="14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34">
        <f>IF($A15="","",(F15+G15)+(I15+J15)+(L15+M15)+(O15+P15)+(R15+S15))</f>
        <v/>
      </c>
      <c r="AN15" s="34">
        <f>IF($A15="","",H15+K15+N15+Q15+T15+AC15)</f>
        <v/>
      </c>
      <c r="AO15" s="34">
        <f>IF($A15="","",(U15+V15)+(X15+Y15)+(AA15+AB15)+(AD15+AE15)+(AG15+AH15))</f>
        <v/>
      </c>
      <c r="AP15" s="34">
        <f>IF($A15="","",W15+Z15+AC15+AF15+AI15)</f>
        <v/>
      </c>
      <c r="AQ15" s="34">
        <f>IF($A15="","",AN15-AP15)</f>
        <v/>
      </c>
      <c r="AR15" s="34">
        <f>IF($A15="","",AQ15+AJ15-AK15)</f>
        <v/>
      </c>
      <c r="AS15" s="23">
        <f>IF($A15="","",IF(AND(D15="",AL15=""),"– Not entered",IF(ABS(AL15-AR15)&lt;=Setup!$B$10,"✓ Agrees","✗ Filed ≠ recalc")))</f>
        <v/>
      </c>
      <c r="AT15" s="23">
        <f>IF($A15="","",IF(D15="","– No filing date",IF(D15&lt;=C15,"✓ On time","✗ Late "&amp;(D15-C15)&amp;" days")))</f>
        <v/>
      </c>
      <c r="AU15" s="23">
        <f>IF($A15="","",IF(ABS(AJ15)&lt;=5000,"✓ OK","✗ &gt;5,000 – needs voluntary disclosure"))</f>
        <v/>
      </c>
    </row>
    <row r="16">
      <c r="A16" s="40">
        <f>IF(Setup!C29="","",Setup!A29)</f>
        <v/>
      </c>
      <c r="B16" s="30">
        <f>Setup!B29</f>
        <v/>
      </c>
      <c r="C16" s="41">
        <f>Setup!E29</f>
        <v/>
      </c>
      <c r="D16" s="17" t="n"/>
      <c r="E16" s="14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34">
        <f>IF($A16="","",(F16+G16)+(I16+J16)+(L16+M16)+(O16+P16)+(R16+S16))</f>
        <v/>
      </c>
      <c r="AN16" s="34">
        <f>IF($A16="","",H16+K16+N16+Q16+T16+AC16)</f>
        <v/>
      </c>
      <c r="AO16" s="34">
        <f>IF($A16="","",(U16+V16)+(X16+Y16)+(AA16+AB16)+(AD16+AE16)+(AG16+AH16))</f>
        <v/>
      </c>
      <c r="AP16" s="34">
        <f>IF($A16="","",W16+Z16+AC16+AF16+AI16)</f>
        <v/>
      </c>
      <c r="AQ16" s="34">
        <f>IF($A16="","",AN16-AP16)</f>
        <v/>
      </c>
      <c r="AR16" s="34">
        <f>IF($A16="","",AQ16+AJ16-AK16)</f>
        <v/>
      </c>
      <c r="AS16" s="23">
        <f>IF($A16="","",IF(AND(D16="",AL16=""),"– Not entered",IF(ABS(AL16-AR16)&lt;=Setup!$B$10,"✓ Agrees","✗ Filed ≠ recalc")))</f>
        <v/>
      </c>
      <c r="AT16" s="23">
        <f>IF($A16="","",IF(D16="","– No filing date",IF(D16&lt;=C16,"✓ On time","✗ Late "&amp;(D16-C16)&amp;" days")))</f>
        <v/>
      </c>
      <c r="AU16" s="23">
        <f>IF($A16="","",IF(ABS(AJ16)&lt;=5000,"✓ OK","✗ &gt;5,000 – needs voluntary disclosure"))</f>
        <v/>
      </c>
    </row>
    <row r="17">
      <c r="A17" s="40">
        <f>IF(Setup!C30="","",Setup!A30)</f>
        <v/>
      </c>
      <c r="B17" s="30">
        <f>Setup!B30</f>
        <v/>
      </c>
      <c r="C17" s="41">
        <f>Setup!E30</f>
        <v/>
      </c>
      <c r="D17" s="17" t="n"/>
      <c r="E17" s="14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34">
        <f>IF($A17="","",(F17+G17)+(I17+J17)+(L17+M17)+(O17+P17)+(R17+S17))</f>
        <v/>
      </c>
      <c r="AN17" s="34">
        <f>IF($A17="","",H17+K17+N17+Q17+T17+AC17)</f>
        <v/>
      </c>
      <c r="AO17" s="34">
        <f>IF($A17="","",(U17+V17)+(X17+Y17)+(AA17+AB17)+(AD17+AE17)+(AG17+AH17))</f>
        <v/>
      </c>
      <c r="AP17" s="34">
        <f>IF($A17="","",W17+Z17+AC17+AF17+AI17)</f>
        <v/>
      </c>
      <c r="AQ17" s="34">
        <f>IF($A17="","",AN17-AP17)</f>
        <v/>
      </c>
      <c r="AR17" s="34">
        <f>IF($A17="","",AQ17+AJ17-AK17)</f>
        <v/>
      </c>
      <c r="AS17" s="23">
        <f>IF($A17="","",IF(AND(D17="",AL17=""),"– Not entered",IF(ABS(AL17-AR17)&lt;=Setup!$B$10,"✓ Agrees","✗ Filed ≠ recalc")))</f>
        <v/>
      </c>
      <c r="AT17" s="23">
        <f>IF($A17="","",IF(D17="","– No filing date",IF(D17&lt;=C17,"✓ On time","✗ Late "&amp;(D17-C17)&amp;" days")))</f>
        <v/>
      </c>
      <c r="AU17" s="23">
        <f>IF($A17="","",IF(ABS(AJ17)&lt;=5000,"✓ OK","✗ &gt;5,000 – needs voluntary disclosure"))</f>
        <v/>
      </c>
    </row>
    <row r="18">
      <c r="A18" s="42" t="n"/>
      <c r="B18" s="43" t="inlineStr">
        <is>
          <t>TOTAL YEAR</t>
        </is>
      </c>
      <c r="C18" s="42" t="n"/>
      <c r="D18" s="42" t="n"/>
      <c r="E18" s="42" t="n"/>
      <c r="F18" s="31">
        <f>SUM(F6:F17)</f>
        <v/>
      </c>
      <c r="G18" s="31">
        <f>SUM(G6:G17)</f>
        <v/>
      </c>
      <c r="H18" s="31">
        <f>SUM(H6:H17)</f>
        <v/>
      </c>
      <c r="I18" s="31">
        <f>SUM(I6:I17)</f>
        <v/>
      </c>
      <c r="J18" s="31">
        <f>SUM(J6:J17)</f>
        <v/>
      </c>
      <c r="K18" s="31">
        <f>SUM(K6:K17)</f>
        <v/>
      </c>
      <c r="L18" s="31">
        <f>SUM(L6:L17)</f>
        <v/>
      </c>
      <c r="M18" s="31">
        <f>SUM(M6:M17)</f>
        <v/>
      </c>
      <c r="N18" s="31">
        <f>SUM(N6:N17)</f>
        <v/>
      </c>
      <c r="O18" s="31">
        <f>SUM(O6:O17)</f>
        <v/>
      </c>
      <c r="P18" s="31">
        <f>SUM(P6:P17)</f>
        <v/>
      </c>
      <c r="Q18" s="31">
        <f>SUM(Q6:Q17)</f>
        <v/>
      </c>
      <c r="R18" s="31">
        <f>SUM(R6:R17)</f>
        <v/>
      </c>
      <c r="S18" s="31">
        <f>SUM(S6:S17)</f>
        <v/>
      </c>
      <c r="T18" s="31">
        <f>SUM(T6:T17)</f>
        <v/>
      </c>
      <c r="U18" s="31">
        <f>SUM(U6:U17)</f>
        <v/>
      </c>
      <c r="V18" s="31">
        <f>SUM(V6:V17)</f>
        <v/>
      </c>
      <c r="W18" s="31">
        <f>SUM(W6:W17)</f>
        <v/>
      </c>
      <c r="X18" s="31">
        <f>SUM(X6:X17)</f>
        <v/>
      </c>
      <c r="Y18" s="31">
        <f>SUM(Y6:Y17)</f>
        <v/>
      </c>
      <c r="Z18" s="31">
        <f>SUM(Z6:Z17)</f>
        <v/>
      </c>
      <c r="AA18" s="31">
        <f>SUM(AA6:AA17)</f>
        <v/>
      </c>
      <c r="AB18" s="31">
        <f>SUM(AB6:AB17)</f>
        <v/>
      </c>
      <c r="AC18" s="31">
        <f>SUM(AC6:AC17)</f>
        <v/>
      </c>
      <c r="AD18" s="31">
        <f>SUM(AD6:AD17)</f>
        <v/>
      </c>
      <c r="AE18" s="31">
        <f>SUM(AE6:AE17)</f>
        <v/>
      </c>
      <c r="AF18" s="31">
        <f>SUM(AF6:AF17)</f>
        <v/>
      </c>
      <c r="AG18" s="31">
        <f>SUM(AG6:AG17)</f>
        <v/>
      </c>
      <c r="AH18" s="31">
        <f>SUM(AH6:AH17)</f>
        <v/>
      </c>
      <c r="AI18" s="31">
        <f>SUM(AI6:AI17)</f>
        <v/>
      </c>
      <c r="AJ18" s="31">
        <f>SUM(AJ6:AJ17)</f>
        <v/>
      </c>
      <c r="AK18" s="31">
        <f>SUM(AK6:AK17)</f>
        <v/>
      </c>
      <c r="AL18" s="31">
        <f>SUM(AL6:AL17)</f>
        <v/>
      </c>
      <c r="AM18" s="31">
        <f>SUM(AM6:AM17)</f>
        <v/>
      </c>
      <c r="AN18" s="31">
        <f>SUM(AN6:AN17)</f>
        <v/>
      </c>
      <c r="AO18" s="31">
        <f>SUM(AO6:AO17)</f>
        <v/>
      </c>
      <c r="AP18" s="31">
        <f>SUM(AP6:AP17)</f>
        <v/>
      </c>
      <c r="AQ18" s="31">
        <f>SUM(AQ6:AQ17)</f>
        <v/>
      </c>
      <c r="AR18" s="31">
        <f>SUM(AR6:AR17)</f>
        <v/>
      </c>
    </row>
    <row r="20">
      <c r="A20" s="2" t="inlineStr">
        <is>
          <t>Example: January 2025 is filled in to show the format – overwrite with your real filed figures.</t>
        </is>
      </c>
    </row>
  </sheetData>
  <mergeCells count="27">
    <mergeCell ref="C4:C5"/>
    <mergeCell ref="E4:E5"/>
    <mergeCell ref="O4:Q4"/>
    <mergeCell ref="AN4:AN5"/>
    <mergeCell ref="AA4:AC4"/>
    <mergeCell ref="L4:N4"/>
    <mergeCell ref="D4:D5"/>
    <mergeCell ref="AR4:AR5"/>
    <mergeCell ref="AT4:AT5"/>
    <mergeCell ref="X4:Z4"/>
    <mergeCell ref="AQ4:AQ5"/>
    <mergeCell ref="I4:K4"/>
    <mergeCell ref="AM4:AM5"/>
    <mergeCell ref="AO4:AO5"/>
    <mergeCell ref="A4:A5"/>
    <mergeCell ref="AD4:AF4"/>
    <mergeCell ref="U4:W4"/>
    <mergeCell ref="F4:H4"/>
    <mergeCell ref="AJ4:AJ5"/>
    <mergeCell ref="AU4:AU5"/>
    <mergeCell ref="AL4:AL5"/>
    <mergeCell ref="AG4:AI4"/>
    <mergeCell ref="B4:B5"/>
    <mergeCell ref="R4:T4"/>
    <mergeCell ref="AP4:AP5"/>
    <mergeCell ref="AS4:AS5"/>
    <mergeCell ref="AK4:AK5"/>
  </mergeCells>
  <conditionalFormatting sqref="AS6:AU17">
    <cfRule type="expression" priority="1" dxfId="0">
      <formula>LEFT(AS6,1)="✗"</formula>
    </cfRule>
    <cfRule type="expression" priority="2" dxfId="1">
      <formula>LEFT(AS6,1)="✓"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R5005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6" customWidth="1" min="4" max="4"/>
    <col width="17" customWidth="1" min="5" max="5"/>
    <col width="20" customWidth="1" min="6" max="6"/>
    <col width="30" customWidth="1" min="7" max="7"/>
    <col width="15" customWidth="1" min="8" max="8"/>
    <col width="14" customWidth="1" min="9" max="9"/>
    <col width="15" customWidth="1" min="10" max="10"/>
    <col width="22" customWidth="1" min="11" max="11"/>
    <col width="13" customWidth="1" min="12" max="12"/>
    <col width="12" customWidth="1" min="13" max="13"/>
    <col width="30" customWidth="1" min="14" max="14"/>
    <col width="8" customWidth="1" min="15" max="15"/>
    <col width="14" customWidth="1" min="16" max="16"/>
    <col width="13" customWidth="1" min="17" max="17"/>
    <col width="60" customWidth="1" min="18" max="18"/>
  </cols>
  <sheetData>
    <row r="1">
      <c r="A1" s="1" t="inlineStr">
        <is>
          <t>Sales Register – invoice level (سجل المبيعات)</t>
        </is>
      </c>
    </row>
    <row r="2">
      <c r="A2" s="2" t="inlineStr">
        <is>
          <t>Export from ERP / FATOORA. Credit notes as NEGATIVE amounts. Grey columns calculate expected VAT and flag issues ZATCA will look for.</t>
        </is>
      </c>
    </row>
    <row r="3">
      <c r="A3" s="44" t="inlineStr">
        <is>
          <t>Rows flagged:</t>
        </is>
      </c>
      <c r="B3" s="45">
        <f>SUMPRODUCT((A6:A5005&lt;&gt;"")*(LEN(R6:R5005)&gt;0))</f>
        <v/>
      </c>
      <c r="C3" s="44" t="inlineStr">
        <is>
          <t>Rows with data:</t>
        </is>
      </c>
      <c r="D3" s="45">
        <f>COUNT(A6:A5005)</f>
        <v/>
      </c>
    </row>
    <row r="5" ht="40" customHeight="1">
      <c r="A5" s="3" t="inlineStr">
        <is>
          <t>Invoice Date</t>
        </is>
      </c>
      <c r="B5" s="3" t="inlineStr">
        <is>
          <t>Invoice No</t>
        </is>
      </c>
      <c r="C5" s="3" t="inlineStr">
        <is>
          <t>Document Type</t>
        </is>
      </c>
      <c r="D5" s="3" t="inlineStr">
        <is>
          <t>Customer Name</t>
        </is>
      </c>
      <c r="E5" s="3" t="inlineStr">
        <is>
          <t>Customer VAT No</t>
        </is>
      </c>
      <c r="F5" s="3" t="inlineStr">
        <is>
          <t>Customer Type</t>
        </is>
      </c>
      <c r="G5" s="3" t="inlineStr">
        <is>
          <t>VAT Category</t>
        </is>
      </c>
      <c r="H5" s="3" t="inlineStr">
        <is>
          <t>Net Amount (SAR)</t>
        </is>
      </c>
      <c r="I5" s="3" t="inlineStr">
        <is>
          <t>VAT Amount (SAR)</t>
        </is>
      </c>
      <c r="J5" s="3" t="inlineStr">
        <is>
          <t>Total (SAR)</t>
        </is>
      </c>
      <c r="K5" s="3" t="inlineStr">
        <is>
          <t>E-Invoice UUID / Ref</t>
        </is>
      </c>
      <c r="L5" s="3" t="inlineStr">
        <is>
          <t>Reported/Cleared on FATOORA?</t>
        </is>
      </c>
      <c r="M5" s="3" t="inlineStr">
        <is>
          <t>GL Revenue Account</t>
        </is>
      </c>
      <c r="N5" s="3" t="inlineStr">
        <is>
          <t>Evidence Ref (export / zero-rate)</t>
        </is>
      </c>
      <c r="O5" s="3" t="inlineStr">
        <is>
          <t>Period #</t>
        </is>
      </c>
      <c r="P5" s="3" t="inlineStr">
        <is>
          <t>Expected VAT</t>
        </is>
      </c>
      <c r="Q5" s="3" t="inlineStr">
        <is>
          <t>VAT Difference</t>
        </is>
      </c>
      <c r="R5" s="3" t="inlineStr">
        <is>
          <t>Exceptions / Flags</t>
        </is>
      </c>
    </row>
    <row r="6">
      <c r="A6" s="17" t="n">
        <v>45672</v>
      </c>
      <c r="B6" s="14" t="inlineStr">
        <is>
          <t>INV-0001</t>
        </is>
      </c>
      <c r="C6" s="14" t="inlineStr">
        <is>
          <t>Tax Invoice</t>
        </is>
      </c>
      <c r="D6" s="14" t="inlineStr">
        <is>
          <t>ABC Trading Co</t>
        </is>
      </c>
      <c r="E6" s="16" t="inlineStr">
        <is>
          <t>310123456700003</t>
        </is>
      </c>
      <c r="F6" s="14" t="inlineStr">
        <is>
          <t>B2B - VAT registered</t>
        </is>
      </c>
      <c r="G6" s="14" t="inlineStr">
        <is>
          <t>Standard 15% (Box 1)</t>
        </is>
      </c>
      <c r="H6" s="19" t="n">
        <v>100000</v>
      </c>
      <c r="I6" s="19" t="n">
        <v>15000</v>
      </c>
      <c r="J6" s="34">
        <f>IF(A6="","",H6+I6)</f>
        <v/>
      </c>
      <c r="K6" s="14" t="inlineStr">
        <is>
          <t>e3b0c442-98fc-1c14</t>
        </is>
      </c>
      <c r="L6" s="14" t="inlineStr">
        <is>
          <t>Yes</t>
        </is>
      </c>
      <c r="M6" s="14" t="inlineStr">
        <is>
          <t>4100</t>
        </is>
      </c>
      <c r="N6" s="14" t="inlineStr"/>
      <c r="O6" s="20">
        <f>IF(A6="","",SUMPRODUCT((A6&gt;=Setup!$C$19:$C$30)*(A6&lt;=Setup!$D$19:$D$30)*Setup!$A$19:$A$30))</f>
        <v/>
      </c>
      <c r="P6" s="34">
        <f>IF(A6="","",IF(G6="Standard 15% (Box 1)",ROUND(H6*Setup!$B$9,2),0))</f>
        <v/>
      </c>
      <c r="Q6" s="34">
        <f>IF(A6="","",I6-P6)</f>
        <v/>
      </c>
      <c r="R6" s="23">
        <f>IF(A6="","",IF(O6=0,"Outside audit periods; ","")&amp;IF(G6="","No VAT category; ","")&amp;IF(ABS(Q6)&gt;Setup!$B$10,"VAT ≠ 15% × net; ","")&amp;IF(AND(F6="B2B - VAT registered",NOT(AND(LEN(E6)=15,LEFT(E6,1)="3",RIGHT(E6,1)="3",ISNUMBER(--E6)))),"Invalid/missing customer VAT no; ","")&amp;IF(L6&lt;&gt;"Yes","Not reported/cleared on FATOORA; ","")&amp;IF(AND(OR(G6="Zero-rated domestic (Box 3)",G6="Export (Box 4)"),N6=""),"Zero-rate/export evidence missing; ","")&amp;IF(AND(C6="Credit Note",H6&gt;0),"Credit note should be negative; ","")&amp;IF(AND(C6="Simplified Tax Invoice",F6="B2B - VAT registered"),"Simplified invoice issued to VAT-registered B2B; ",""))</f>
        <v/>
      </c>
    </row>
    <row r="7">
      <c r="A7" s="17" t="n">
        <v>45677</v>
      </c>
      <c r="B7" s="14" t="inlineStr">
        <is>
          <t>INV-0002</t>
        </is>
      </c>
      <c r="C7" s="14" t="inlineStr">
        <is>
          <t>Tax Invoice</t>
        </is>
      </c>
      <c r="D7" s="14" t="inlineStr">
        <is>
          <t>Gulf Imports LLC (UAE)</t>
        </is>
      </c>
      <c r="E7" s="16" t="inlineStr"/>
      <c r="F7" s="14" t="inlineStr">
        <is>
          <t>B2B - Not registered</t>
        </is>
      </c>
      <c r="G7" s="14" t="inlineStr">
        <is>
          <t>Export (Box 4)</t>
        </is>
      </c>
      <c r="H7" s="19" t="n">
        <v>20000</v>
      </c>
      <c r="I7" s="19" t="n">
        <v>0</v>
      </c>
      <c r="J7" s="34">
        <f>IF(A7="","",H7+I7)</f>
        <v/>
      </c>
      <c r="K7" s="14" t="inlineStr">
        <is>
          <t>a1f2c3d4-55aa-77bb</t>
        </is>
      </c>
      <c r="L7" s="14" t="inlineStr">
        <is>
          <t>Yes</t>
        </is>
      </c>
      <c r="M7" s="14" t="inlineStr">
        <is>
          <t>4200</t>
        </is>
      </c>
      <c r="N7" s="14" t="inlineStr">
        <is>
          <t>Customs exit decl. 123456 + B/L GLF-889</t>
        </is>
      </c>
      <c r="O7" s="20">
        <f>IF(A7="","",SUMPRODUCT((A7&gt;=Setup!$C$19:$C$30)*(A7&lt;=Setup!$D$19:$D$30)*Setup!$A$19:$A$30))</f>
        <v/>
      </c>
      <c r="P7" s="34">
        <f>IF(A7="","",IF(G7="Standard 15% (Box 1)",ROUND(H7*Setup!$B$9,2),0))</f>
        <v/>
      </c>
      <c r="Q7" s="34">
        <f>IF(A7="","",I7-P7)</f>
        <v/>
      </c>
      <c r="R7" s="23">
        <f>IF(A7="","",IF(O7=0,"Outside audit periods; ","")&amp;IF(G7="","No VAT category; ","")&amp;IF(ABS(Q7)&gt;Setup!$B$10,"VAT ≠ 15% × net; ","")&amp;IF(AND(F7="B2B - VAT registered",NOT(AND(LEN(E7)=15,LEFT(E7,1)="3",RIGHT(E7,1)="3",ISNUMBER(--E7)))),"Invalid/missing customer VAT no; ","")&amp;IF(L7&lt;&gt;"Yes","Not reported/cleared on FATOORA; ","")&amp;IF(AND(OR(G7="Zero-rated domestic (Box 3)",G7="Export (Box 4)"),N7=""),"Zero-rate/export evidence missing; ","")&amp;IF(AND(C7="Credit Note",H7&gt;0),"Credit note should be negative; ","")&amp;IF(AND(C7="Simplified Tax Invoice",F7="B2B - VAT registered"),"Simplified invoice issued to VAT-registered B2B; ",""))</f>
        <v/>
      </c>
    </row>
    <row r="8">
      <c r="A8" s="17" t="n"/>
      <c r="B8" s="14" t="n"/>
      <c r="C8" s="14" t="n"/>
      <c r="D8" s="14" t="n"/>
      <c r="E8" s="16" t="n"/>
      <c r="F8" s="14" t="n"/>
      <c r="G8" s="14" t="n"/>
      <c r="H8" s="19" t="n"/>
      <c r="I8" s="19" t="n"/>
      <c r="J8" s="34">
        <f>IF(A8="","",H8+I8)</f>
        <v/>
      </c>
      <c r="K8" s="14" t="n"/>
      <c r="L8" s="14" t="n"/>
      <c r="M8" s="14" t="n"/>
      <c r="N8" s="14" t="n"/>
      <c r="O8" s="20">
        <f>IF(A8="","",SUMPRODUCT((A8&gt;=Setup!$C$19:$C$30)*(A8&lt;=Setup!$D$19:$D$30)*Setup!$A$19:$A$30))</f>
        <v/>
      </c>
      <c r="P8" s="34">
        <f>IF(A8="","",IF(G8="Standard 15% (Box 1)",ROUND(H8*Setup!$B$9,2),0))</f>
        <v/>
      </c>
      <c r="Q8" s="34">
        <f>IF(A8="","",I8-P8)</f>
        <v/>
      </c>
      <c r="R8" s="23">
        <f>IF(A8="","",IF(O8=0,"Outside audit periods; ","")&amp;IF(G8="","No VAT category; ","")&amp;IF(ABS(Q8)&gt;Setup!$B$10,"VAT ≠ 15% × net; ","")&amp;IF(AND(F8="B2B - VAT registered",NOT(AND(LEN(E8)=15,LEFT(E8,1)="3",RIGHT(E8,1)="3",ISNUMBER(--E8)))),"Invalid/missing customer VAT no; ","")&amp;IF(L8&lt;&gt;"Yes","Not reported/cleared on FATOORA; ","")&amp;IF(AND(OR(G8="Zero-rated domestic (Box 3)",G8="Export (Box 4)"),N8=""),"Zero-rate/export evidence missing; ","")&amp;IF(AND(C8="Credit Note",H8&gt;0),"Credit note should be negative; ","")&amp;IF(AND(C8="Simplified Tax Invoice",F8="B2B - VAT registered"),"Simplified invoice issued to VAT-registered B2B; ",""))</f>
        <v/>
      </c>
    </row>
    <row r="9">
      <c r="A9" s="17" t="n"/>
      <c r="B9" s="14" t="n"/>
      <c r="C9" s="14" t="n"/>
      <c r="D9" s="14" t="n"/>
      <c r="E9" s="16" t="n"/>
      <c r="F9" s="14" t="n"/>
      <c r="G9" s="14" t="n"/>
      <c r="H9" s="19" t="n"/>
      <c r="I9" s="19" t="n"/>
      <c r="J9" s="34">
        <f>IF(A9="","",H9+I9)</f>
        <v/>
      </c>
      <c r="K9" s="14" t="n"/>
      <c r="L9" s="14" t="n"/>
      <c r="M9" s="14" t="n"/>
      <c r="N9" s="14" t="n"/>
      <c r="O9" s="20">
        <f>IF(A9="","",SUMPRODUCT((A9&gt;=Setup!$C$19:$C$30)*(A9&lt;=Setup!$D$19:$D$30)*Setup!$A$19:$A$30))</f>
        <v/>
      </c>
      <c r="P9" s="34">
        <f>IF(A9="","",IF(G9="Standard 15% (Box 1)",ROUND(H9*Setup!$B$9,2),0))</f>
        <v/>
      </c>
      <c r="Q9" s="34">
        <f>IF(A9="","",I9-P9)</f>
        <v/>
      </c>
      <c r="R9" s="23">
        <f>IF(A9="","",IF(O9=0,"Outside audit periods; ","")&amp;IF(G9="","No VAT category; ","")&amp;IF(ABS(Q9)&gt;Setup!$B$10,"VAT ≠ 15% × net; ","")&amp;IF(AND(F9="B2B - VAT registered",NOT(AND(LEN(E9)=15,LEFT(E9,1)="3",RIGHT(E9,1)="3",ISNUMBER(--E9)))),"Invalid/missing customer VAT no; ","")&amp;IF(L9&lt;&gt;"Yes","Not reported/cleared on FATOORA; ","")&amp;IF(AND(OR(G9="Zero-rated domestic (Box 3)",G9="Export (Box 4)"),N9=""),"Zero-rate/export evidence missing; ","")&amp;IF(AND(C9="Credit Note",H9&gt;0),"Credit note should be negative; ","")&amp;IF(AND(C9="Simplified Tax Invoice",F9="B2B - VAT registered"),"Simplified invoice issued to VAT-registered B2B; ",""))</f>
        <v/>
      </c>
    </row>
    <row r="10">
      <c r="A10" s="17" t="n"/>
      <c r="B10" s="14" t="n"/>
      <c r="C10" s="14" t="n"/>
      <c r="D10" s="14" t="n"/>
      <c r="E10" s="16" t="n"/>
      <c r="F10" s="14" t="n"/>
      <c r="G10" s="14" t="n"/>
      <c r="H10" s="19" t="n"/>
      <c r="I10" s="19" t="n"/>
      <c r="J10" s="34">
        <f>IF(A10="","",H10+I10)</f>
        <v/>
      </c>
      <c r="K10" s="14" t="n"/>
      <c r="L10" s="14" t="n"/>
      <c r="M10" s="14" t="n"/>
      <c r="N10" s="14" t="n"/>
      <c r="O10" s="20">
        <f>IF(A10="","",SUMPRODUCT((A10&gt;=Setup!$C$19:$C$30)*(A10&lt;=Setup!$D$19:$D$30)*Setup!$A$19:$A$30))</f>
        <v/>
      </c>
      <c r="P10" s="34">
        <f>IF(A10="","",IF(G10="Standard 15% (Box 1)",ROUND(H10*Setup!$B$9,2),0))</f>
        <v/>
      </c>
      <c r="Q10" s="34">
        <f>IF(A10="","",I10-P10)</f>
        <v/>
      </c>
      <c r="R10" s="23">
        <f>IF(A10="","",IF(O10=0,"Outside audit periods; ","")&amp;IF(G10="","No VAT category; ","")&amp;IF(ABS(Q10)&gt;Setup!$B$10,"VAT ≠ 15% × net; ","")&amp;IF(AND(F10="B2B - VAT registered",NOT(AND(LEN(E10)=15,LEFT(E10,1)="3",RIGHT(E10,1)="3",ISNUMBER(--E10)))),"Invalid/missing customer VAT no; ","")&amp;IF(L10&lt;&gt;"Yes","Not reported/cleared on FATOORA; ","")&amp;IF(AND(OR(G10="Zero-rated domestic (Box 3)",G10="Export (Box 4)"),N10=""),"Zero-rate/export evidence missing; ","")&amp;IF(AND(C10="Credit Note",H10&gt;0),"Credit note should be negative; ","")&amp;IF(AND(C10="Simplified Tax Invoice",F10="B2B - VAT registered"),"Simplified invoice issued to VAT-registered B2B; ",""))</f>
        <v/>
      </c>
    </row>
    <row r="11">
      <c r="A11" s="17" t="n"/>
      <c r="B11" s="14" t="n"/>
      <c r="C11" s="14" t="n"/>
      <c r="D11" s="14" t="n"/>
      <c r="E11" s="16" t="n"/>
      <c r="F11" s="14" t="n"/>
      <c r="G11" s="14" t="n"/>
      <c r="H11" s="19" t="n"/>
      <c r="I11" s="19" t="n"/>
      <c r="J11" s="34">
        <f>IF(A11="","",H11+I11)</f>
        <v/>
      </c>
      <c r="K11" s="14" t="n"/>
      <c r="L11" s="14" t="n"/>
      <c r="M11" s="14" t="n"/>
      <c r="N11" s="14" t="n"/>
      <c r="O11" s="20">
        <f>IF(A11="","",SUMPRODUCT((A11&gt;=Setup!$C$19:$C$30)*(A11&lt;=Setup!$D$19:$D$30)*Setup!$A$19:$A$30))</f>
        <v/>
      </c>
      <c r="P11" s="34">
        <f>IF(A11="","",IF(G11="Standard 15% (Box 1)",ROUND(H11*Setup!$B$9,2),0))</f>
        <v/>
      </c>
      <c r="Q11" s="34">
        <f>IF(A11="","",I11-P11)</f>
        <v/>
      </c>
      <c r="R11" s="23">
        <f>IF(A11="","",IF(O11=0,"Outside audit periods; ","")&amp;IF(G11="","No VAT category; ","")&amp;IF(ABS(Q11)&gt;Setup!$B$10,"VAT ≠ 15% × net; ","")&amp;IF(AND(F11="B2B - VAT registered",NOT(AND(LEN(E11)=15,LEFT(E11,1)="3",RIGHT(E11,1)="3",ISNUMBER(--E11)))),"Invalid/missing customer VAT no; ","")&amp;IF(L11&lt;&gt;"Yes","Not reported/cleared on FATOORA; ","")&amp;IF(AND(OR(G11="Zero-rated domestic (Box 3)",G11="Export (Box 4)"),N11=""),"Zero-rate/export evidence missing; ","")&amp;IF(AND(C11="Credit Note",H11&gt;0),"Credit note should be negative; ","")&amp;IF(AND(C11="Simplified Tax Invoice",F11="B2B - VAT registered"),"Simplified invoice issued to VAT-registered B2B; ",""))</f>
        <v/>
      </c>
    </row>
    <row r="12">
      <c r="A12" s="17" t="n"/>
      <c r="B12" s="14" t="n"/>
      <c r="C12" s="14" t="n"/>
      <c r="D12" s="14" t="n"/>
      <c r="E12" s="16" t="n"/>
      <c r="F12" s="14" t="n"/>
      <c r="G12" s="14" t="n"/>
      <c r="H12" s="19" t="n"/>
      <c r="I12" s="19" t="n"/>
      <c r="J12" s="34">
        <f>IF(A12="","",H12+I12)</f>
        <v/>
      </c>
      <c r="K12" s="14" t="n"/>
      <c r="L12" s="14" t="n"/>
      <c r="M12" s="14" t="n"/>
      <c r="N12" s="14" t="n"/>
      <c r="O12" s="20">
        <f>IF(A12="","",SUMPRODUCT((A12&gt;=Setup!$C$19:$C$30)*(A12&lt;=Setup!$D$19:$D$30)*Setup!$A$19:$A$30))</f>
        <v/>
      </c>
      <c r="P12" s="34">
        <f>IF(A12="","",IF(G12="Standard 15% (Box 1)",ROUND(H12*Setup!$B$9,2),0))</f>
        <v/>
      </c>
      <c r="Q12" s="34">
        <f>IF(A12="","",I12-P12)</f>
        <v/>
      </c>
      <c r="R12" s="23">
        <f>IF(A12="","",IF(O12=0,"Outside audit periods; ","")&amp;IF(G12="","No VAT category; ","")&amp;IF(ABS(Q12)&gt;Setup!$B$10,"VAT ≠ 15% × net; ","")&amp;IF(AND(F12="B2B - VAT registered",NOT(AND(LEN(E12)=15,LEFT(E12,1)="3",RIGHT(E12,1)="3",ISNUMBER(--E12)))),"Invalid/missing customer VAT no; ","")&amp;IF(L12&lt;&gt;"Yes","Not reported/cleared on FATOORA; ","")&amp;IF(AND(OR(G12="Zero-rated domestic (Box 3)",G12="Export (Box 4)"),N12=""),"Zero-rate/export evidence missing; ","")&amp;IF(AND(C12="Credit Note",H12&gt;0),"Credit note should be negative; ","")&amp;IF(AND(C12="Simplified Tax Invoice",F12="B2B - VAT registered"),"Simplified invoice issued to VAT-registered B2B; ",""))</f>
        <v/>
      </c>
    </row>
    <row r="13">
      <c r="A13" s="17" t="n"/>
      <c r="B13" s="14" t="n"/>
      <c r="C13" s="14" t="n"/>
      <c r="D13" s="14" t="n"/>
      <c r="E13" s="16" t="n"/>
      <c r="F13" s="14" t="n"/>
      <c r="G13" s="14" t="n"/>
      <c r="H13" s="19" t="n"/>
      <c r="I13" s="19" t="n"/>
      <c r="J13" s="34">
        <f>IF(A13="","",H13+I13)</f>
        <v/>
      </c>
      <c r="K13" s="14" t="n"/>
      <c r="L13" s="14" t="n"/>
      <c r="M13" s="14" t="n"/>
      <c r="N13" s="14" t="n"/>
      <c r="O13" s="20">
        <f>IF(A13="","",SUMPRODUCT((A13&gt;=Setup!$C$19:$C$30)*(A13&lt;=Setup!$D$19:$D$30)*Setup!$A$19:$A$30))</f>
        <v/>
      </c>
      <c r="P13" s="34">
        <f>IF(A13="","",IF(G13="Standard 15% (Box 1)",ROUND(H13*Setup!$B$9,2),0))</f>
        <v/>
      </c>
      <c r="Q13" s="34">
        <f>IF(A13="","",I13-P13)</f>
        <v/>
      </c>
      <c r="R13" s="23">
        <f>IF(A13="","",IF(O13=0,"Outside audit periods; ","")&amp;IF(G13="","No VAT category; ","")&amp;IF(ABS(Q13)&gt;Setup!$B$10,"VAT ≠ 15% × net; ","")&amp;IF(AND(F13="B2B - VAT registered",NOT(AND(LEN(E13)=15,LEFT(E13,1)="3",RIGHT(E13,1)="3",ISNUMBER(--E13)))),"Invalid/missing customer VAT no; ","")&amp;IF(L13&lt;&gt;"Yes","Not reported/cleared on FATOORA; ","")&amp;IF(AND(OR(G13="Zero-rated domestic (Box 3)",G13="Export (Box 4)"),N13=""),"Zero-rate/export evidence missing; ","")&amp;IF(AND(C13="Credit Note",H13&gt;0),"Credit note should be negative; ","")&amp;IF(AND(C13="Simplified Tax Invoice",F13="B2B - VAT registered"),"Simplified invoice issued to VAT-registered B2B; ",""))</f>
        <v/>
      </c>
    </row>
    <row r="14">
      <c r="A14" s="17" t="n"/>
      <c r="B14" s="14" t="n"/>
      <c r="C14" s="14" t="n"/>
      <c r="D14" s="14" t="n"/>
      <c r="E14" s="16" t="n"/>
      <c r="F14" s="14" t="n"/>
      <c r="G14" s="14" t="n"/>
      <c r="H14" s="19" t="n"/>
      <c r="I14" s="19" t="n"/>
      <c r="J14" s="34">
        <f>IF(A14="","",H14+I14)</f>
        <v/>
      </c>
      <c r="K14" s="14" t="n"/>
      <c r="L14" s="14" t="n"/>
      <c r="M14" s="14" t="n"/>
      <c r="N14" s="14" t="n"/>
      <c r="O14" s="20">
        <f>IF(A14="","",SUMPRODUCT((A14&gt;=Setup!$C$19:$C$30)*(A14&lt;=Setup!$D$19:$D$30)*Setup!$A$19:$A$30))</f>
        <v/>
      </c>
      <c r="P14" s="34">
        <f>IF(A14="","",IF(G14="Standard 15% (Box 1)",ROUND(H14*Setup!$B$9,2),0))</f>
        <v/>
      </c>
      <c r="Q14" s="34">
        <f>IF(A14="","",I14-P14)</f>
        <v/>
      </c>
      <c r="R14" s="23">
        <f>IF(A14="","",IF(O14=0,"Outside audit periods; ","")&amp;IF(G14="","No VAT category; ","")&amp;IF(ABS(Q14)&gt;Setup!$B$10,"VAT ≠ 15% × net; ","")&amp;IF(AND(F14="B2B - VAT registered",NOT(AND(LEN(E14)=15,LEFT(E14,1)="3",RIGHT(E14,1)="3",ISNUMBER(--E14)))),"Invalid/missing customer VAT no; ","")&amp;IF(L14&lt;&gt;"Yes","Not reported/cleared on FATOORA; ","")&amp;IF(AND(OR(G14="Zero-rated domestic (Box 3)",G14="Export (Box 4)"),N14=""),"Zero-rate/export evidence missing; ","")&amp;IF(AND(C14="Credit Note",H14&gt;0),"Credit note should be negative; ","")&amp;IF(AND(C14="Simplified Tax Invoice",F14="B2B - VAT registered"),"Simplified invoice issued to VAT-registered B2B; ",""))</f>
        <v/>
      </c>
    </row>
    <row r="15">
      <c r="A15" s="17" t="n"/>
      <c r="B15" s="14" t="n"/>
      <c r="C15" s="14" t="n"/>
      <c r="D15" s="14" t="n"/>
      <c r="E15" s="16" t="n"/>
      <c r="F15" s="14" t="n"/>
      <c r="G15" s="14" t="n"/>
      <c r="H15" s="19" t="n"/>
      <c r="I15" s="19" t="n"/>
      <c r="J15" s="34">
        <f>IF(A15="","",H15+I15)</f>
        <v/>
      </c>
      <c r="K15" s="14" t="n"/>
      <c r="L15" s="14" t="n"/>
      <c r="M15" s="14" t="n"/>
      <c r="N15" s="14" t="n"/>
      <c r="O15" s="20">
        <f>IF(A15="","",SUMPRODUCT((A15&gt;=Setup!$C$19:$C$30)*(A15&lt;=Setup!$D$19:$D$30)*Setup!$A$19:$A$30))</f>
        <v/>
      </c>
      <c r="P15" s="34">
        <f>IF(A15="","",IF(G15="Standard 15% (Box 1)",ROUND(H15*Setup!$B$9,2),0))</f>
        <v/>
      </c>
      <c r="Q15" s="34">
        <f>IF(A15="","",I15-P15)</f>
        <v/>
      </c>
      <c r="R15" s="23">
        <f>IF(A15="","",IF(O15=0,"Outside audit periods; ","")&amp;IF(G15="","No VAT category; ","")&amp;IF(ABS(Q15)&gt;Setup!$B$10,"VAT ≠ 15% × net; ","")&amp;IF(AND(F15="B2B - VAT registered",NOT(AND(LEN(E15)=15,LEFT(E15,1)="3",RIGHT(E15,1)="3",ISNUMBER(--E15)))),"Invalid/missing customer VAT no; ","")&amp;IF(L15&lt;&gt;"Yes","Not reported/cleared on FATOORA; ","")&amp;IF(AND(OR(G15="Zero-rated domestic (Box 3)",G15="Export (Box 4)"),N15=""),"Zero-rate/export evidence missing; ","")&amp;IF(AND(C15="Credit Note",H15&gt;0),"Credit note should be negative; ","")&amp;IF(AND(C15="Simplified Tax Invoice",F15="B2B - VAT registered"),"Simplified invoice issued to VAT-registered B2B; ",""))</f>
        <v/>
      </c>
    </row>
    <row r="16">
      <c r="A16" s="17" t="n"/>
      <c r="B16" s="14" t="n"/>
      <c r="C16" s="14" t="n"/>
      <c r="D16" s="14" t="n"/>
      <c r="E16" s="16" t="n"/>
      <c r="F16" s="14" t="n"/>
      <c r="G16" s="14" t="n"/>
      <c r="H16" s="19" t="n"/>
      <c r="I16" s="19" t="n"/>
      <c r="J16" s="34">
        <f>IF(A16="","",H16+I16)</f>
        <v/>
      </c>
      <c r="K16" s="14" t="n"/>
      <c r="L16" s="14" t="n"/>
      <c r="M16" s="14" t="n"/>
      <c r="N16" s="14" t="n"/>
      <c r="O16" s="20">
        <f>IF(A16="","",SUMPRODUCT((A16&gt;=Setup!$C$19:$C$30)*(A16&lt;=Setup!$D$19:$D$30)*Setup!$A$19:$A$30))</f>
        <v/>
      </c>
      <c r="P16" s="34">
        <f>IF(A16="","",IF(G16="Standard 15% (Box 1)",ROUND(H16*Setup!$B$9,2),0))</f>
        <v/>
      </c>
      <c r="Q16" s="34">
        <f>IF(A16="","",I16-P16)</f>
        <v/>
      </c>
      <c r="R16" s="23">
        <f>IF(A16="","",IF(O16=0,"Outside audit periods; ","")&amp;IF(G16="","No VAT category; ","")&amp;IF(ABS(Q16)&gt;Setup!$B$10,"VAT ≠ 15% × net; ","")&amp;IF(AND(F16="B2B - VAT registered",NOT(AND(LEN(E16)=15,LEFT(E16,1)="3",RIGHT(E16,1)="3",ISNUMBER(--E16)))),"Invalid/missing customer VAT no; ","")&amp;IF(L16&lt;&gt;"Yes","Not reported/cleared on FATOORA; ","")&amp;IF(AND(OR(G16="Zero-rated domestic (Box 3)",G16="Export (Box 4)"),N16=""),"Zero-rate/export evidence missing; ","")&amp;IF(AND(C16="Credit Note",H16&gt;0),"Credit note should be negative; ","")&amp;IF(AND(C16="Simplified Tax Invoice",F16="B2B - VAT registered"),"Simplified invoice issued to VAT-registered B2B; ",""))</f>
        <v/>
      </c>
    </row>
    <row r="17">
      <c r="A17" s="17" t="n"/>
      <c r="B17" s="14" t="n"/>
      <c r="C17" s="14" t="n"/>
      <c r="D17" s="14" t="n"/>
      <c r="E17" s="16" t="n"/>
      <c r="F17" s="14" t="n"/>
      <c r="G17" s="14" t="n"/>
      <c r="H17" s="19" t="n"/>
      <c r="I17" s="19" t="n"/>
      <c r="J17" s="34">
        <f>IF(A17="","",H17+I17)</f>
        <v/>
      </c>
      <c r="K17" s="14" t="n"/>
      <c r="L17" s="14" t="n"/>
      <c r="M17" s="14" t="n"/>
      <c r="N17" s="14" t="n"/>
      <c r="O17" s="20">
        <f>IF(A17="","",SUMPRODUCT((A17&gt;=Setup!$C$19:$C$30)*(A17&lt;=Setup!$D$19:$D$30)*Setup!$A$19:$A$30))</f>
        <v/>
      </c>
      <c r="P17" s="34">
        <f>IF(A17="","",IF(G17="Standard 15% (Box 1)",ROUND(H17*Setup!$B$9,2),0))</f>
        <v/>
      </c>
      <c r="Q17" s="34">
        <f>IF(A17="","",I17-P17)</f>
        <v/>
      </c>
      <c r="R17" s="23">
        <f>IF(A17="","",IF(O17=0,"Outside audit periods; ","")&amp;IF(G17="","No VAT category; ","")&amp;IF(ABS(Q17)&gt;Setup!$B$10,"VAT ≠ 15% × net; ","")&amp;IF(AND(F17="B2B - VAT registered",NOT(AND(LEN(E17)=15,LEFT(E17,1)="3",RIGHT(E17,1)="3",ISNUMBER(--E17)))),"Invalid/missing customer VAT no; ","")&amp;IF(L17&lt;&gt;"Yes","Not reported/cleared on FATOORA; ","")&amp;IF(AND(OR(G17="Zero-rated domestic (Box 3)",G17="Export (Box 4)"),N17=""),"Zero-rate/export evidence missing; ","")&amp;IF(AND(C17="Credit Note",H17&gt;0),"Credit note should be negative; ","")&amp;IF(AND(C17="Simplified Tax Invoice",F17="B2B - VAT registered"),"Simplified invoice issued to VAT-registered B2B; ",""))</f>
        <v/>
      </c>
    </row>
    <row r="18">
      <c r="A18" s="17" t="n"/>
      <c r="B18" s="14" t="n"/>
      <c r="C18" s="14" t="n"/>
      <c r="D18" s="14" t="n"/>
      <c r="E18" s="16" t="n"/>
      <c r="F18" s="14" t="n"/>
      <c r="G18" s="14" t="n"/>
      <c r="H18" s="19" t="n"/>
      <c r="I18" s="19" t="n"/>
      <c r="J18" s="34">
        <f>IF(A18="","",H18+I18)</f>
        <v/>
      </c>
      <c r="K18" s="14" t="n"/>
      <c r="L18" s="14" t="n"/>
      <c r="M18" s="14" t="n"/>
      <c r="N18" s="14" t="n"/>
      <c r="O18" s="20">
        <f>IF(A18="","",SUMPRODUCT((A18&gt;=Setup!$C$19:$C$30)*(A18&lt;=Setup!$D$19:$D$30)*Setup!$A$19:$A$30))</f>
        <v/>
      </c>
      <c r="P18" s="34">
        <f>IF(A18="","",IF(G18="Standard 15% (Box 1)",ROUND(H18*Setup!$B$9,2),0))</f>
        <v/>
      </c>
      <c r="Q18" s="34">
        <f>IF(A18="","",I18-P18)</f>
        <v/>
      </c>
      <c r="R18" s="23">
        <f>IF(A18="","",IF(O18=0,"Outside audit periods; ","")&amp;IF(G18="","No VAT category; ","")&amp;IF(ABS(Q18)&gt;Setup!$B$10,"VAT ≠ 15% × net; ","")&amp;IF(AND(F18="B2B - VAT registered",NOT(AND(LEN(E18)=15,LEFT(E18,1)="3",RIGHT(E18,1)="3",ISNUMBER(--E18)))),"Invalid/missing customer VAT no; ","")&amp;IF(L18&lt;&gt;"Yes","Not reported/cleared on FATOORA; ","")&amp;IF(AND(OR(G18="Zero-rated domestic (Box 3)",G18="Export (Box 4)"),N18=""),"Zero-rate/export evidence missing; ","")&amp;IF(AND(C18="Credit Note",H18&gt;0),"Credit note should be negative; ","")&amp;IF(AND(C18="Simplified Tax Invoice",F18="B2B - VAT registered"),"Simplified invoice issued to VAT-registered B2B; ",""))</f>
        <v/>
      </c>
    </row>
    <row r="19">
      <c r="A19" s="17" t="n"/>
      <c r="B19" s="14" t="n"/>
      <c r="C19" s="14" t="n"/>
      <c r="D19" s="14" t="n"/>
      <c r="E19" s="16" t="n"/>
      <c r="F19" s="14" t="n"/>
      <c r="G19" s="14" t="n"/>
      <c r="H19" s="19" t="n"/>
      <c r="I19" s="19" t="n"/>
      <c r="J19" s="34">
        <f>IF(A19="","",H19+I19)</f>
        <v/>
      </c>
      <c r="K19" s="14" t="n"/>
      <c r="L19" s="14" t="n"/>
      <c r="M19" s="14" t="n"/>
      <c r="N19" s="14" t="n"/>
      <c r="O19" s="20">
        <f>IF(A19="","",SUMPRODUCT((A19&gt;=Setup!$C$19:$C$30)*(A19&lt;=Setup!$D$19:$D$30)*Setup!$A$19:$A$30))</f>
        <v/>
      </c>
      <c r="P19" s="34">
        <f>IF(A19="","",IF(G19="Standard 15% (Box 1)",ROUND(H19*Setup!$B$9,2),0))</f>
        <v/>
      </c>
      <c r="Q19" s="34">
        <f>IF(A19="","",I19-P19)</f>
        <v/>
      </c>
      <c r="R19" s="23">
        <f>IF(A19="","",IF(O19=0,"Outside audit periods; ","")&amp;IF(G19="","No VAT category; ","")&amp;IF(ABS(Q19)&gt;Setup!$B$10,"VAT ≠ 15% × net; ","")&amp;IF(AND(F19="B2B - VAT registered",NOT(AND(LEN(E19)=15,LEFT(E19,1)="3",RIGHT(E19,1)="3",ISNUMBER(--E19)))),"Invalid/missing customer VAT no; ","")&amp;IF(L19&lt;&gt;"Yes","Not reported/cleared on FATOORA; ","")&amp;IF(AND(OR(G19="Zero-rated domestic (Box 3)",G19="Export (Box 4)"),N19=""),"Zero-rate/export evidence missing; ","")&amp;IF(AND(C19="Credit Note",H19&gt;0),"Credit note should be negative; ","")&amp;IF(AND(C19="Simplified Tax Invoice",F19="B2B - VAT registered"),"Simplified invoice issued to VAT-registered B2B; ",""))</f>
        <v/>
      </c>
    </row>
    <row r="20">
      <c r="A20" s="17" t="n"/>
      <c r="B20" s="14" t="n"/>
      <c r="C20" s="14" t="n"/>
      <c r="D20" s="14" t="n"/>
      <c r="E20" s="16" t="n"/>
      <c r="F20" s="14" t="n"/>
      <c r="G20" s="14" t="n"/>
      <c r="H20" s="19" t="n"/>
      <c r="I20" s="19" t="n"/>
      <c r="J20" s="34">
        <f>IF(A20="","",H20+I20)</f>
        <v/>
      </c>
      <c r="K20" s="14" t="n"/>
      <c r="L20" s="14" t="n"/>
      <c r="M20" s="14" t="n"/>
      <c r="N20" s="14" t="n"/>
      <c r="O20" s="20">
        <f>IF(A20="","",SUMPRODUCT((A20&gt;=Setup!$C$19:$C$30)*(A20&lt;=Setup!$D$19:$D$30)*Setup!$A$19:$A$30))</f>
        <v/>
      </c>
      <c r="P20" s="34">
        <f>IF(A20="","",IF(G20="Standard 15% (Box 1)",ROUND(H20*Setup!$B$9,2),0))</f>
        <v/>
      </c>
      <c r="Q20" s="34">
        <f>IF(A20="","",I20-P20)</f>
        <v/>
      </c>
      <c r="R20" s="23">
        <f>IF(A20="","",IF(O20=0,"Outside audit periods; ","")&amp;IF(G20="","No VAT category; ","")&amp;IF(ABS(Q20)&gt;Setup!$B$10,"VAT ≠ 15% × net; ","")&amp;IF(AND(F20="B2B - VAT registered",NOT(AND(LEN(E20)=15,LEFT(E20,1)="3",RIGHT(E20,1)="3",ISNUMBER(--E20)))),"Invalid/missing customer VAT no; ","")&amp;IF(L20&lt;&gt;"Yes","Not reported/cleared on FATOORA; ","")&amp;IF(AND(OR(G20="Zero-rated domestic (Box 3)",G20="Export (Box 4)"),N20=""),"Zero-rate/export evidence missing; ","")&amp;IF(AND(C20="Credit Note",H20&gt;0),"Credit note should be negative; ","")&amp;IF(AND(C20="Simplified Tax Invoice",F20="B2B - VAT registered"),"Simplified invoice issued to VAT-registered B2B; ",""))</f>
        <v/>
      </c>
    </row>
    <row r="21">
      <c r="A21" s="17" t="n"/>
      <c r="B21" s="14" t="n"/>
      <c r="C21" s="14" t="n"/>
      <c r="D21" s="14" t="n"/>
      <c r="E21" s="16" t="n"/>
      <c r="F21" s="14" t="n"/>
      <c r="G21" s="14" t="n"/>
      <c r="H21" s="19" t="n"/>
      <c r="I21" s="19" t="n"/>
      <c r="J21" s="34">
        <f>IF(A21="","",H21+I21)</f>
        <v/>
      </c>
      <c r="K21" s="14" t="n"/>
      <c r="L21" s="14" t="n"/>
      <c r="M21" s="14" t="n"/>
      <c r="N21" s="14" t="n"/>
      <c r="O21" s="20">
        <f>IF(A21="","",SUMPRODUCT((A21&gt;=Setup!$C$19:$C$30)*(A21&lt;=Setup!$D$19:$D$30)*Setup!$A$19:$A$30))</f>
        <v/>
      </c>
      <c r="P21" s="34">
        <f>IF(A21="","",IF(G21="Standard 15% (Box 1)",ROUND(H21*Setup!$B$9,2),0))</f>
        <v/>
      </c>
      <c r="Q21" s="34">
        <f>IF(A21="","",I21-P21)</f>
        <v/>
      </c>
      <c r="R21" s="23">
        <f>IF(A21="","",IF(O21=0,"Outside audit periods; ","")&amp;IF(G21="","No VAT category; ","")&amp;IF(ABS(Q21)&gt;Setup!$B$10,"VAT ≠ 15% × net; ","")&amp;IF(AND(F21="B2B - VAT registered",NOT(AND(LEN(E21)=15,LEFT(E21,1)="3",RIGHT(E21,1)="3",ISNUMBER(--E21)))),"Invalid/missing customer VAT no; ","")&amp;IF(L21&lt;&gt;"Yes","Not reported/cleared on FATOORA; ","")&amp;IF(AND(OR(G21="Zero-rated domestic (Box 3)",G21="Export (Box 4)"),N21=""),"Zero-rate/export evidence missing; ","")&amp;IF(AND(C21="Credit Note",H21&gt;0),"Credit note should be negative; ","")&amp;IF(AND(C21="Simplified Tax Invoice",F21="B2B - VAT registered"),"Simplified invoice issued to VAT-registered B2B; ",""))</f>
        <v/>
      </c>
    </row>
    <row r="22">
      <c r="A22" s="17" t="n"/>
      <c r="B22" s="14" t="n"/>
      <c r="C22" s="14" t="n"/>
      <c r="D22" s="14" t="n"/>
      <c r="E22" s="16" t="n"/>
      <c r="F22" s="14" t="n"/>
      <c r="G22" s="14" t="n"/>
      <c r="H22" s="19" t="n"/>
      <c r="I22" s="19" t="n"/>
      <c r="J22" s="34">
        <f>IF(A22="","",H22+I22)</f>
        <v/>
      </c>
      <c r="K22" s="14" t="n"/>
      <c r="L22" s="14" t="n"/>
      <c r="M22" s="14" t="n"/>
      <c r="N22" s="14" t="n"/>
      <c r="O22" s="20">
        <f>IF(A22="","",SUMPRODUCT((A22&gt;=Setup!$C$19:$C$30)*(A22&lt;=Setup!$D$19:$D$30)*Setup!$A$19:$A$30))</f>
        <v/>
      </c>
      <c r="P22" s="34">
        <f>IF(A22="","",IF(G22="Standard 15% (Box 1)",ROUND(H22*Setup!$B$9,2),0))</f>
        <v/>
      </c>
      <c r="Q22" s="34">
        <f>IF(A22="","",I22-P22)</f>
        <v/>
      </c>
      <c r="R22" s="23">
        <f>IF(A22="","",IF(O22=0,"Outside audit periods; ","")&amp;IF(G22="","No VAT category; ","")&amp;IF(ABS(Q22)&gt;Setup!$B$10,"VAT ≠ 15% × net; ","")&amp;IF(AND(F22="B2B - VAT registered",NOT(AND(LEN(E22)=15,LEFT(E22,1)="3",RIGHT(E22,1)="3",ISNUMBER(--E22)))),"Invalid/missing customer VAT no; ","")&amp;IF(L22&lt;&gt;"Yes","Not reported/cleared on FATOORA; ","")&amp;IF(AND(OR(G22="Zero-rated domestic (Box 3)",G22="Export (Box 4)"),N22=""),"Zero-rate/export evidence missing; ","")&amp;IF(AND(C22="Credit Note",H22&gt;0),"Credit note should be negative; ","")&amp;IF(AND(C22="Simplified Tax Invoice",F22="B2B - VAT registered"),"Simplified invoice issued to VAT-registered B2B; ",""))</f>
        <v/>
      </c>
    </row>
    <row r="23">
      <c r="A23" s="17" t="n"/>
      <c r="B23" s="14" t="n"/>
      <c r="C23" s="14" t="n"/>
      <c r="D23" s="14" t="n"/>
      <c r="E23" s="16" t="n"/>
      <c r="F23" s="14" t="n"/>
      <c r="G23" s="14" t="n"/>
      <c r="H23" s="19" t="n"/>
      <c r="I23" s="19" t="n"/>
      <c r="J23" s="34">
        <f>IF(A23="","",H23+I23)</f>
        <v/>
      </c>
      <c r="K23" s="14" t="n"/>
      <c r="L23" s="14" t="n"/>
      <c r="M23" s="14" t="n"/>
      <c r="N23" s="14" t="n"/>
      <c r="O23" s="20">
        <f>IF(A23="","",SUMPRODUCT((A23&gt;=Setup!$C$19:$C$30)*(A23&lt;=Setup!$D$19:$D$30)*Setup!$A$19:$A$30))</f>
        <v/>
      </c>
      <c r="P23" s="34">
        <f>IF(A23="","",IF(G23="Standard 15% (Box 1)",ROUND(H23*Setup!$B$9,2),0))</f>
        <v/>
      </c>
      <c r="Q23" s="34">
        <f>IF(A23="","",I23-P23)</f>
        <v/>
      </c>
      <c r="R23" s="23">
        <f>IF(A23="","",IF(O23=0,"Outside audit periods; ","")&amp;IF(G23="","No VAT category; ","")&amp;IF(ABS(Q23)&gt;Setup!$B$10,"VAT ≠ 15% × net; ","")&amp;IF(AND(F23="B2B - VAT registered",NOT(AND(LEN(E23)=15,LEFT(E23,1)="3",RIGHT(E23,1)="3",ISNUMBER(--E23)))),"Invalid/missing customer VAT no; ","")&amp;IF(L23&lt;&gt;"Yes","Not reported/cleared on FATOORA; ","")&amp;IF(AND(OR(G23="Zero-rated domestic (Box 3)",G23="Export (Box 4)"),N23=""),"Zero-rate/export evidence missing; ","")&amp;IF(AND(C23="Credit Note",H23&gt;0),"Credit note should be negative; ","")&amp;IF(AND(C23="Simplified Tax Invoice",F23="B2B - VAT registered"),"Simplified invoice issued to VAT-registered B2B; ",""))</f>
        <v/>
      </c>
    </row>
    <row r="24">
      <c r="A24" s="17" t="n"/>
      <c r="B24" s="14" t="n"/>
      <c r="C24" s="14" t="n"/>
      <c r="D24" s="14" t="n"/>
      <c r="E24" s="16" t="n"/>
      <c r="F24" s="14" t="n"/>
      <c r="G24" s="14" t="n"/>
      <c r="H24" s="19" t="n"/>
      <c r="I24" s="19" t="n"/>
      <c r="J24" s="34">
        <f>IF(A24="","",H24+I24)</f>
        <v/>
      </c>
      <c r="K24" s="14" t="n"/>
      <c r="L24" s="14" t="n"/>
      <c r="M24" s="14" t="n"/>
      <c r="N24" s="14" t="n"/>
      <c r="O24" s="20">
        <f>IF(A24="","",SUMPRODUCT((A24&gt;=Setup!$C$19:$C$30)*(A24&lt;=Setup!$D$19:$D$30)*Setup!$A$19:$A$30))</f>
        <v/>
      </c>
      <c r="P24" s="34">
        <f>IF(A24="","",IF(G24="Standard 15% (Box 1)",ROUND(H24*Setup!$B$9,2),0))</f>
        <v/>
      </c>
      <c r="Q24" s="34">
        <f>IF(A24="","",I24-P24)</f>
        <v/>
      </c>
      <c r="R24" s="23">
        <f>IF(A24="","",IF(O24=0,"Outside audit periods; ","")&amp;IF(G24="","No VAT category; ","")&amp;IF(ABS(Q24)&gt;Setup!$B$10,"VAT ≠ 15% × net; ","")&amp;IF(AND(F24="B2B - VAT registered",NOT(AND(LEN(E24)=15,LEFT(E24,1)="3",RIGHT(E24,1)="3",ISNUMBER(--E24)))),"Invalid/missing customer VAT no; ","")&amp;IF(L24&lt;&gt;"Yes","Not reported/cleared on FATOORA; ","")&amp;IF(AND(OR(G24="Zero-rated domestic (Box 3)",G24="Export (Box 4)"),N24=""),"Zero-rate/export evidence missing; ","")&amp;IF(AND(C24="Credit Note",H24&gt;0),"Credit note should be negative; ","")&amp;IF(AND(C24="Simplified Tax Invoice",F24="B2B - VAT registered"),"Simplified invoice issued to VAT-registered B2B; ",""))</f>
        <v/>
      </c>
    </row>
    <row r="25">
      <c r="A25" s="17" t="n"/>
      <c r="B25" s="14" t="n"/>
      <c r="C25" s="14" t="n"/>
      <c r="D25" s="14" t="n"/>
      <c r="E25" s="16" t="n"/>
      <c r="F25" s="14" t="n"/>
      <c r="G25" s="14" t="n"/>
      <c r="H25" s="19" t="n"/>
      <c r="I25" s="19" t="n"/>
      <c r="J25" s="34">
        <f>IF(A25="","",H25+I25)</f>
        <v/>
      </c>
      <c r="K25" s="14" t="n"/>
      <c r="L25" s="14" t="n"/>
      <c r="M25" s="14" t="n"/>
      <c r="N25" s="14" t="n"/>
      <c r="O25" s="20">
        <f>IF(A25="","",SUMPRODUCT((A25&gt;=Setup!$C$19:$C$30)*(A25&lt;=Setup!$D$19:$D$30)*Setup!$A$19:$A$30))</f>
        <v/>
      </c>
      <c r="P25" s="34">
        <f>IF(A25="","",IF(G25="Standard 15% (Box 1)",ROUND(H25*Setup!$B$9,2),0))</f>
        <v/>
      </c>
      <c r="Q25" s="34">
        <f>IF(A25="","",I25-P25)</f>
        <v/>
      </c>
      <c r="R25" s="23">
        <f>IF(A25="","",IF(O25=0,"Outside audit periods; ","")&amp;IF(G25="","No VAT category; ","")&amp;IF(ABS(Q25)&gt;Setup!$B$10,"VAT ≠ 15% × net; ","")&amp;IF(AND(F25="B2B - VAT registered",NOT(AND(LEN(E25)=15,LEFT(E25,1)="3",RIGHT(E25,1)="3",ISNUMBER(--E25)))),"Invalid/missing customer VAT no; ","")&amp;IF(L25&lt;&gt;"Yes","Not reported/cleared on FATOORA; ","")&amp;IF(AND(OR(G25="Zero-rated domestic (Box 3)",G25="Export (Box 4)"),N25=""),"Zero-rate/export evidence missing; ","")&amp;IF(AND(C25="Credit Note",H25&gt;0),"Credit note should be negative; ","")&amp;IF(AND(C25="Simplified Tax Invoice",F25="B2B - VAT registered"),"Simplified invoice issued to VAT-registered B2B; ",""))</f>
        <v/>
      </c>
    </row>
    <row r="26">
      <c r="A26" s="17" t="n"/>
      <c r="B26" s="14" t="n"/>
      <c r="C26" s="14" t="n"/>
      <c r="D26" s="14" t="n"/>
      <c r="E26" s="16" t="n"/>
      <c r="F26" s="14" t="n"/>
      <c r="G26" s="14" t="n"/>
      <c r="H26" s="19" t="n"/>
      <c r="I26" s="19" t="n"/>
      <c r="J26" s="34">
        <f>IF(A26="","",H26+I26)</f>
        <v/>
      </c>
      <c r="K26" s="14" t="n"/>
      <c r="L26" s="14" t="n"/>
      <c r="M26" s="14" t="n"/>
      <c r="N26" s="14" t="n"/>
      <c r="O26" s="20">
        <f>IF(A26="","",SUMPRODUCT((A26&gt;=Setup!$C$19:$C$30)*(A26&lt;=Setup!$D$19:$D$30)*Setup!$A$19:$A$30))</f>
        <v/>
      </c>
      <c r="P26" s="34">
        <f>IF(A26="","",IF(G26="Standard 15% (Box 1)",ROUND(H26*Setup!$B$9,2),0))</f>
        <v/>
      </c>
      <c r="Q26" s="34">
        <f>IF(A26="","",I26-P26)</f>
        <v/>
      </c>
      <c r="R26" s="23">
        <f>IF(A26="","",IF(O26=0,"Outside audit periods; ","")&amp;IF(G26="","No VAT category; ","")&amp;IF(ABS(Q26)&gt;Setup!$B$10,"VAT ≠ 15% × net; ","")&amp;IF(AND(F26="B2B - VAT registered",NOT(AND(LEN(E26)=15,LEFT(E26,1)="3",RIGHT(E26,1)="3",ISNUMBER(--E26)))),"Invalid/missing customer VAT no; ","")&amp;IF(L26&lt;&gt;"Yes","Not reported/cleared on FATOORA; ","")&amp;IF(AND(OR(G26="Zero-rated domestic (Box 3)",G26="Export (Box 4)"),N26=""),"Zero-rate/export evidence missing; ","")&amp;IF(AND(C26="Credit Note",H26&gt;0),"Credit note should be negative; ","")&amp;IF(AND(C26="Simplified Tax Invoice",F26="B2B - VAT registered"),"Simplified invoice issued to VAT-registered B2B; ",""))</f>
        <v/>
      </c>
    </row>
    <row r="27">
      <c r="A27" s="17" t="n"/>
      <c r="B27" s="14" t="n"/>
      <c r="C27" s="14" t="n"/>
      <c r="D27" s="14" t="n"/>
      <c r="E27" s="16" t="n"/>
      <c r="F27" s="14" t="n"/>
      <c r="G27" s="14" t="n"/>
      <c r="H27" s="19" t="n"/>
      <c r="I27" s="19" t="n"/>
      <c r="J27" s="34">
        <f>IF(A27="","",H27+I27)</f>
        <v/>
      </c>
      <c r="K27" s="14" t="n"/>
      <c r="L27" s="14" t="n"/>
      <c r="M27" s="14" t="n"/>
      <c r="N27" s="14" t="n"/>
      <c r="O27" s="20">
        <f>IF(A27="","",SUMPRODUCT((A27&gt;=Setup!$C$19:$C$30)*(A27&lt;=Setup!$D$19:$D$30)*Setup!$A$19:$A$30))</f>
        <v/>
      </c>
      <c r="P27" s="34">
        <f>IF(A27="","",IF(G27="Standard 15% (Box 1)",ROUND(H27*Setup!$B$9,2),0))</f>
        <v/>
      </c>
      <c r="Q27" s="34">
        <f>IF(A27="","",I27-P27)</f>
        <v/>
      </c>
      <c r="R27" s="23">
        <f>IF(A27="","",IF(O27=0,"Outside audit periods; ","")&amp;IF(G27="","No VAT category; ","")&amp;IF(ABS(Q27)&gt;Setup!$B$10,"VAT ≠ 15% × net; ","")&amp;IF(AND(F27="B2B - VAT registered",NOT(AND(LEN(E27)=15,LEFT(E27,1)="3",RIGHT(E27,1)="3",ISNUMBER(--E27)))),"Invalid/missing customer VAT no; ","")&amp;IF(L27&lt;&gt;"Yes","Not reported/cleared on FATOORA; ","")&amp;IF(AND(OR(G27="Zero-rated domestic (Box 3)",G27="Export (Box 4)"),N27=""),"Zero-rate/export evidence missing; ","")&amp;IF(AND(C27="Credit Note",H27&gt;0),"Credit note should be negative; ","")&amp;IF(AND(C27="Simplified Tax Invoice",F27="B2B - VAT registered"),"Simplified invoice issued to VAT-registered B2B; ",""))</f>
        <v/>
      </c>
    </row>
    <row r="28">
      <c r="A28" s="17" t="n"/>
      <c r="B28" s="14" t="n"/>
      <c r="C28" s="14" t="n"/>
      <c r="D28" s="14" t="n"/>
      <c r="E28" s="16" t="n"/>
      <c r="F28" s="14" t="n"/>
      <c r="G28" s="14" t="n"/>
      <c r="H28" s="19" t="n"/>
      <c r="I28" s="19" t="n"/>
      <c r="J28" s="34">
        <f>IF(A28="","",H28+I28)</f>
        <v/>
      </c>
      <c r="K28" s="14" t="n"/>
      <c r="L28" s="14" t="n"/>
      <c r="M28" s="14" t="n"/>
      <c r="N28" s="14" t="n"/>
      <c r="O28" s="20">
        <f>IF(A28="","",SUMPRODUCT((A28&gt;=Setup!$C$19:$C$30)*(A28&lt;=Setup!$D$19:$D$30)*Setup!$A$19:$A$30))</f>
        <v/>
      </c>
      <c r="P28" s="34">
        <f>IF(A28="","",IF(G28="Standard 15% (Box 1)",ROUND(H28*Setup!$B$9,2),0))</f>
        <v/>
      </c>
      <c r="Q28" s="34">
        <f>IF(A28="","",I28-P28)</f>
        <v/>
      </c>
      <c r="R28" s="23">
        <f>IF(A28="","",IF(O28=0,"Outside audit periods; ","")&amp;IF(G28="","No VAT category; ","")&amp;IF(ABS(Q28)&gt;Setup!$B$10,"VAT ≠ 15% × net; ","")&amp;IF(AND(F28="B2B - VAT registered",NOT(AND(LEN(E28)=15,LEFT(E28,1)="3",RIGHT(E28,1)="3",ISNUMBER(--E28)))),"Invalid/missing customer VAT no; ","")&amp;IF(L28&lt;&gt;"Yes","Not reported/cleared on FATOORA; ","")&amp;IF(AND(OR(G28="Zero-rated domestic (Box 3)",G28="Export (Box 4)"),N28=""),"Zero-rate/export evidence missing; ","")&amp;IF(AND(C28="Credit Note",H28&gt;0),"Credit note should be negative; ","")&amp;IF(AND(C28="Simplified Tax Invoice",F28="B2B - VAT registered"),"Simplified invoice issued to VAT-registered B2B; ",""))</f>
        <v/>
      </c>
    </row>
    <row r="29">
      <c r="A29" s="17" t="n"/>
      <c r="B29" s="14" t="n"/>
      <c r="C29" s="14" t="n"/>
      <c r="D29" s="14" t="n"/>
      <c r="E29" s="16" t="n"/>
      <c r="F29" s="14" t="n"/>
      <c r="G29" s="14" t="n"/>
      <c r="H29" s="19" t="n"/>
      <c r="I29" s="19" t="n"/>
      <c r="J29" s="34">
        <f>IF(A29="","",H29+I29)</f>
        <v/>
      </c>
      <c r="K29" s="14" t="n"/>
      <c r="L29" s="14" t="n"/>
      <c r="M29" s="14" t="n"/>
      <c r="N29" s="14" t="n"/>
      <c r="O29" s="20">
        <f>IF(A29="","",SUMPRODUCT((A29&gt;=Setup!$C$19:$C$30)*(A29&lt;=Setup!$D$19:$D$30)*Setup!$A$19:$A$30))</f>
        <v/>
      </c>
      <c r="P29" s="34">
        <f>IF(A29="","",IF(G29="Standard 15% (Box 1)",ROUND(H29*Setup!$B$9,2),0))</f>
        <v/>
      </c>
      <c r="Q29" s="34">
        <f>IF(A29="","",I29-P29)</f>
        <v/>
      </c>
      <c r="R29" s="23">
        <f>IF(A29="","",IF(O29=0,"Outside audit periods; ","")&amp;IF(G29="","No VAT category; ","")&amp;IF(ABS(Q29)&gt;Setup!$B$10,"VAT ≠ 15% × net; ","")&amp;IF(AND(F29="B2B - VAT registered",NOT(AND(LEN(E29)=15,LEFT(E29,1)="3",RIGHT(E29,1)="3",ISNUMBER(--E29)))),"Invalid/missing customer VAT no; ","")&amp;IF(L29&lt;&gt;"Yes","Not reported/cleared on FATOORA; ","")&amp;IF(AND(OR(G29="Zero-rated domestic (Box 3)",G29="Export (Box 4)"),N29=""),"Zero-rate/export evidence missing; ","")&amp;IF(AND(C29="Credit Note",H29&gt;0),"Credit note should be negative; ","")&amp;IF(AND(C29="Simplified Tax Invoice",F29="B2B - VAT registered"),"Simplified invoice issued to VAT-registered B2B; ",""))</f>
        <v/>
      </c>
    </row>
    <row r="30">
      <c r="A30" s="17" t="n"/>
      <c r="B30" s="14" t="n"/>
      <c r="C30" s="14" t="n"/>
      <c r="D30" s="14" t="n"/>
      <c r="E30" s="16" t="n"/>
      <c r="F30" s="14" t="n"/>
      <c r="G30" s="14" t="n"/>
      <c r="H30" s="19" t="n"/>
      <c r="I30" s="19" t="n"/>
      <c r="J30" s="34">
        <f>IF(A30="","",H30+I30)</f>
        <v/>
      </c>
      <c r="K30" s="14" t="n"/>
      <c r="L30" s="14" t="n"/>
      <c r="M30" s="14" t="n"/>
      <c r="N30" s="14" t="n"/>
      <c r="O30" s="20">
        <f>IF(A30="","",SUMPRODUCT((A30&gt;=Setup!$C$19:$C$30)*(A30&lt;=Setup!$D$19:$D$30)*Setup!$A$19:$A$30))</f>
        <v/>
      </c>
      <c r="P30" s="34">
        <f>IF(A30="","",IF(G30="Standard 15% (Box 1)",ROUND(H30*Setup!$B$9,2),0))</f>
        <v/>
      </c>
      <c r="Q30" s="34">
        <f>IF(A30="","",I30-P30)</f>
        <v/>
      </c>
      <c r="R30" s="23">
        <f>IF(A30="","",IF(O30=0,"Outside audit periods; ","")&amp;IF(G30="","No VAT category; ","")&amp;IF(ABS(Q30)&gt;Setup!$B$10,"VAT ≠ 15% × net; ","")&amp;IF(AND(F30="B2B - VAT registered",NOT(AND(LEN(E30)=15,LEFT(E30,1)="3",RIGHT(E30,1)="3",ISNUMBER(--E30)))),"Invalid/missing customer VAT no; ","")&amp;IF(L30&lt;&gt;"Yes","Not reported/cleared on FATOORA; ","")&amp;IF(AND(OR(G30="Zero-rated domestic (Box 3)",G30="Export (Box 4)"),N30=""),"Zero-rate/export evidence missing; ","")&amp;IF(AND(C30="Credit Note",H30&gt;0),"Credit note should be negative; ","")&amp;IF(AND(C30="Simplified Tax Invoice",F30="B2B - VAT registered"),"Simplified invoice issued to VAT-registered B2B; ",""))</f>
        <v/>
      </c>
    </row>
    <row r="31">
      <c r="A31" s="17" t="n"/>
      <c r="B31" s="14" t="n"/>
      <c r="C31" s="14" t="n"/>
      <c r="D31" s="14" t="n"/>
      <c r="E31" s="16" t="n"/>
      <c r="F31" s="14" t="n"/>
      <c r="G31" s="14" t="n"/>
      <c r="H31" s="19" t="n"/>
      <c r="I31" s="19" t="n"/>
      <c r="J31" s="34">
        <f>IF(A31="","",H31+I31)</f>
        <v/>
      </c>
      <c r="K31" s="14" t="n"/>
      <c r="L31" s="14" t="n"/>
      <c r="M31" s="14" t="n"/>
      <c r="N31" s="14" t="n"/>
      <c r="O31" s="20">
        <f>IF(A31="","",SUMPRODUCT((A31&gt;=Setup!$C$19:$C$30)*(A31&lt;=Setup!$D$19:$D$30)*Setup!$A$19:$A$30))</f>
        <v/>
      </c>
      <c r="P31" s="34">
        <f>IF(A31="","",IF(G31="Standard 15% (Box 1)",ROUND(H31*Setup!$B$9,2),0))</f>
        <v/>
      </c>
      <c r="Q31" s="34">
        <f>IF(A31="","",I31-P31)</f>
        <v/>
      </c>
      <c r="R31" s="23">
        <f>IF(A31="","",IF(O31=0,"Outside audit periods; ","")&amp;IF(G31="","No VAT category; ","")&amp;IF(ABS(Q31)&gt;Setup!$B$10,"VAT ≠ 15% × net; ","")&amp;IF(AND(F31="B2B - VAT registered",NOT(AND(LEN(E31)=15,LEFT(E31,1)="3",RIGHT(E31,1)="3",ISNUMBER(--E31)))),"Invalid/missing customer VAT no; ","")&amp;IF(L31&lt;&gt;"Yes","Not reported/cleared on FATOORA; ","")&amp;IF(AND(OR(G31="Zero-rated domestic (Box 3)",G31="Export (Box 4)"),N31=""),"Zero-rate/export evidence missing; ","")&amp;IF(AND(C31="Credit Note",H31&gt;0),"Credit note should be negative; ","")&amp;IF(AND(C31="Simplified Tax Invoice",F31="B2B - VAT registered"),"Simplified invoice issued to VAT-registered B2B; ",""))</f>
        <v/>
      </c>
    </row>
    <row r="32">
      <c r="A32" s="17" t="n"/>
      <c r="B32" s="14" t="n"/>
      <c r="C32" s="14" t="n"/>
      <c r="D32" s="14" t="n"/>
      <c r="E32" s="16" t="n"/>
      <c r="F32" s="14" t="n"/>
      <c r="G32" s="14" t="n"/>
      <c r="H32" s="19" t="n"/>
      <c r="I32" s="19" t="n"/>
      <c r="J32" s="34">
        <f>IF(A32="","",H32+I32)</f>
        <v/>
      </c>
      <c r="K32" s="14" t="n"/>
      <c r="L32" s="14" t="n"/>
      <c r="M32" s="14" t="n"/>
      <c r="N32" s="14" t="n"/>
      <c r="O32" s="20">
        <f>IF(A32="","",SUMPRODUCT((A32&gt;=Setup!$C$19:$C$30)*(A32&lt;=Setup!$D$19:$D$30)*Setup!$A$19:$A$30))</f>
        <v/>
      </c>
      <c r="P32" s="34">
        <f>IF(A32="","",IF(G32="Standard 15% (Box 1)",ROUND(H32*Setup!$B$9,2),0))</f>
        <v/>
      </c>
      <c r="Q32" s="34">
        <f>IF(A32="","",I32-P32)</f>
        <v/>
      </c>
      <c r="R32" s="23">
        <f>IF(A32="","",IF(O32=0,"Outside audit periods; ","")&amp;IF(G32="","No VAT category; ","")&amp;IF(ABS(Q32)&gt;Setup!$B$10,"VAT ≠ 15% × net; ","")&amp;IF(AND(F32="B2B - VAT registered",NOT(AND(LEN(E32)=15,LEFT(E32,1)="3",RIGHT(E32,1)="3",ISNUMBER(--E32)))),"Invalid/missing customer VAT no; ","")&amp;IF(L32&lt;&gt;"Yes","Not reported/cleared on FATOORA; ","")&amp;IF(AND(OR(G32="Zero-rated domestic (Box 3)",G32="Export (Box 4)"),N32=""),"Zero-rate/export evidence missing; ","")&amp;IF(AND(C32="Credit Note",H32&gt;0),"Credit note should be negative; ","")&amp;IF(AND(C32="Simplified Tax Invoice",F32="B2B - VAT registered"),"Simplified invoice issued to VAT-registered B2B; ",""))</f>
        <v/>
      </c>
    </row>
    <row r="33">
      <c r="A33" s="17" t="n"/>
      <c r="B33" s="14" t="n"/>
      <c r="C33" s="14" t="n"/>
      <c r="D33" s="14" t="n"/>
      <c r="E33" s="16" t="n"/>
      <c r="F33" s="14" t="n"/>
      <c r="G33" s="14" t="n"/>
      <c r="H33" s="19" t="n"/>
      <c r="I33" s="19" t="n"/>
      <c r="J33" s="34">
        <f>IF(A33="","",H33+I33)</f>
        <v/>
      </c>
      <c r="K33" s="14" t="n"/>
      <c r="L33" s="14" t="n"/>
      <c r="M33" s="14" t="n"/>
      <c r="N33" s="14" t="n"/>
      <c r="O33" s="20">
        <f>IF(A33="","",SUMPRODUCT((A33&gt;=Setup!$C$19:$C$30)*(A33&lt;=Setup!$D$19:$D$30)*Setup!$A$19:$A$30))</f>
        <v/>
      </c>
      <c r="P33" s="34">
        <f>IF(A33="","",IF(G33="Standard 15% (Box 1)",ROUND(H33*Setup!$B$9,2),0))</f>
        <v/>
      </c>
      <c r="Q33" s="34">
        <f>IF(A33="","",I33-P33)</f>
        <v/>
      </c>
      <c r="R33" s="23">
        <f>IF(A33="","",IF(O33=0,"Outside audit periods; ","")&amp;IF(G33="","No VAT category; ","")&amp;IF(ABS(Q33)&gt;Setup!$B$10,"VAT ≠ 15% × net; ","")&amp;IF(AND(F33="B2B - VAT registered",NOT(AND(LEN(E33)=15,LEFT(E33,1)="3",RIGHT(E33,1)="3",ISNUMBER(--E33)))),"Invalid/missing customer VAT no; ","")&amp;IF(L33&lt;&gt;"Yes","Not reported/cleared on FATOORA; ","")&amp;IF(AND(OR(G33="Zero-rated domestic (Box 3)",G33="Export (Box 4)"),N33=""),"Zero-rate/export evidence missing; ","")&amp;IF(AND(C33="Credit Note",H33&gt;0),"Credit note should be negative; ","")&amp;IF(AND(C33="Simplified Tax Invoice",F33="B2B - VAT registered"),"Simplified invoice issued to VAT-registered B2B; ",""))</f>
        <v/>
      </c>
    </row>
    <row r="34">
      <c r="A34" s="17" t="n"/>
      <c r="B34" s="14" t="n"/>
      <c r="C34" s="14" t="n"/>
      <c r="D34" s="14" t="n"/>
      <c r="E34" s="16" t="n"/>
      <c r="F34" s="14" t="n"/>
      <c r="G34" s="14" t="n"/>
      <c r="H34" s="19" t="n"/>
      <c r="I34" s="19" t="n"/>
      <c r="J34" s="34">
        <f>IF(A34="","",H34+I34)</f>
        <v/>
      </c>
      <c r="K34" s="14" t="n"/>
      <c r="L34" s="14" t="n"/>
      <c r="M34" s="14" t="n"/>
      <c r="N34" s="14" t="n"/>
      <c r="O34" s="20">
        <f>IF(A34="","",SUMPRODUCT((A34&gt;=Setup!$C$19:$C$30)*(A34&lt;=Setup!$D$19:$D$30)*Setup!$A$19:$A$30))</f>
        <v/>
      </c>
      <c r="P34" s="34">
        <f>IF(A34="","",IF(G34="Standard 15% (Box 1)",ROUND(H34*Setup!$B$9,2),0))</f>
        <v/>
      </c>
      <c r="Q34" s="34">
        <f>IF(A34="","",I34-P34)</f>
        <v/>
      </c>
      <c r="R34" s="23">
        <f>IF(A34="","",IF(O34=0,"Outside audit periods; ","")&amp;IF(G34="","No VAT category; ","")&amp;IF(ABS(Q34)&gt;Setup!$B$10,"VAT ≠ 15% × net; ","")&amp;IF(AND(F34="B2B - VAT registered",NOT(AND(LEN(E34)=15,LEFT(E34,1)="3",RIGHT(E34,1)="3",ISNUMBER(--E34)))),"Invalid/missing customer VAT no; ","")&amp;IF(L34&lt;&gt;"Yes","Not reported/cleared on FATOORA; ","")&amp;IF(AND(OR(G34="Zero-rated domestic (Box 3)",G34="Export (Box 4)"),N34=""),"Zero-rate/export evidence missing; ","")&amp;IF(AND(C34="Credit Note",H34&gt;0),"Credit note should be negative; ","")&amp;IF(AND(C34="Simplified Tax Invoice",F34="B2B - VAT registered"),"Simplified invoice issued to VAT-registered B2B; ",""))</f>
        <v/>
      </c>
    </row>
    <row r="35">
      <c r="A35" s="17" t="n"/>
      <c r="B35" s="14" t="n"/>
      <c r="C35" s="14" t="n"/>
      <c r="D35" s="14" t="n"/>
      <c r="E35" s="16" t="n"/>
      <c r="F35" s="14" t="n"/>
      <c r="G35" s="14" t="n"/>
      <c r="H35" s="19" t="n"/>
      <c r="I35" s="19" t="n"/>
      <c r="J35" s="34">
        <f>IF(A35="","",H35+I35)</f>
        <v/>
      </c>
      <c r="K35" s="14" t="n"/>
      <c r="L35" s="14" t="n"/>
      <c r="M35" s="14" t="n"/>
      <c r="N35" s="14" t="n"/>
      <c r="O35" s="20">
        <f>IF(A35="","",SUMPRODUCT((A35&gt;=Setup!$C$19:$C$30)*(A35&lt;=Setup!$D$19:$D$30)*Setup!$A$19:$A$30))</f>
        <v/>
      </c>
      <c r="P35" s="34">
        <f>IF(A35="","",IF(G35="Standard 15% (Box 1)",ROUND(H35*Setup!$B$9,2),0))</f>
        <v/>
      </c>
      <c r="Q35" s="34">
        <f>IF(A35="","",I35-P35)</f>
        <v/>
      </c>
      <c r="R35" s="23">
        <f>IF(A35="","",IF(O35=0,"Outside audit periods; ","")&amp;IF(G35="","No VAT category; ","")&amp;IF(ABS(Q35)&gt;Setup!$B$10,"VAT ≠ 15% × net; ","")&amp;IF(AND(F35="B2B - VAT registered",NOT(AND(LEN(E35)=15,LEFT(E35,1)="3",RIGHT(E35,1)="3",ISNUMBER(--E35)))),"Invalid/missing customer VAT no; ","")&amp;IF(L35&lt;&gt;"Yes","Not reported/cleared on FATOORA; ","")&amp;IF(AND(OR(G35="Zero-rated domestic (Box 3)",G35="Export (Box 4)"),N35=""),"Zero-rate/export evidence missing; ","")&amp;IF(AND(C35="Credit Note",H35&gt;0),"Credit note should be negative; ","")&amp;IF(AND(C35="Simplified Tax Invoice",F35="B2B - VAT registered"),"Simplified invoice issued to VAT-registered B2B; ",""))</f>
        <v/>
      </c>
    </row>
    <row r="36">
      <c r="A36" s="17" t="n"/>
      <c r="B36" s="14" t="n"/>
      <c r="C36" s="14" t="n"/>
      <c r="D36" s="14" t="n"/>
      <c r="E36" s="16" t="n"/>
      <c r="F36" s="14" t="n"/>
      <c r="G36" s="14" t="n"/>
      <c r="H36" s="19" t="n"/>
      <c r="I36" s="19" t="n"/>
      <c r="J36" s="34">
        <f>IF(A36="","",H36+I36)</f>
        <v/>
      </c>
      <c r="K36" s="14" t="n"/>
      <c r="L36" s="14" t="n"/>
      <c r="M36" s="14" t="n"/>
      <c r="N36" s="14" t="n"/>
      <c r="O36" s="20">
        <f>IF(A36="","",SUMPRODUCT((A36&gt;=Setup!$C$19:$C$30)*(A36&lt;=Setup!$D$19:$D$30)*Setup!$A$19:$A$30))</f>
        <v/>
      </c>
      <c r="P36" s="34">
        <f>IF(A36="","",IF(G36="Standard 15% (Box 1)",ROUND(H36*Setup!$B$9,2),0))</f>
        <v/>
      </c>
      <c r="Q36" s="34">
        <f>IF(A36="","",I36-P36)</f>
        <v/>
      </c>
      <c r="R36" s="23">
        <f>IF(A36="","",IF(O36=0,"Outside audit periods; ","")&amp;IF(G36="","No VAT category; ","")&amp;IF(ABS(Q36)&gt;Setup!$B$10,"VAT ≠ 15% × net; ","")&amp;IF(AND(F36="B2B - VAT registered",NOT(AND(LEN(E36)=15,LEFT(E36,1)="3",RIGHT(E36,1)="3",ISNUMBER(--E36)))),"Invalid/missing customer VAT no; ","")&amp;IF(L36&lt;&gt;"Yes","Not reported/cleared on FATOORA; ","")&amp;IF(AND(OR(G36="Zero-rated domestic (Box 3)",G36="Export (Box 4)"),N36=""),"Zero-rate/export evidence missing; ","")&amp;IF(AND(C36="Credit Note",H36&gt;0),"Credit note should be negative; ","")&amp;IF(AND(C36="Simplified Tax Invoice",F36="B2B - VAT registered"),"Simplified invoice issued to VAT-registered B2B; ",""))</f>
        <v/>
      </c>
    </row>
    <row r="37">
      <c r="A37" s="17" t="n"/>
      <c r="B37" s="14" t="n"/>
      <c r="C37" s="14" t="n"/>
      <c r="D37" s="14" t="n"/>
      <c r="E37" s="16" t="n"/>
      <c r="F37" s="14" t="n"/>
      <c r="G37" s="14" t="n"/>
      <c r="H37" s="19" t="n"/>
      <c r="I37" s="19" t="n"/>
      <c r="J37" s="34">
        <f>IF(A37="","",H37+I37)</f>
        <v/>
      </c>
      <c r="K37" s="14" t="n"/>
      <c r="L37" s="14" t="n"/>
      <c r="M37" s="14" t="n"/>
      <c r="N37" s="14" t="n"/>
      <c r="O37" s="20">
        <f>IF(A37="","",SUMPRODUCT((A37&gt;=Setup!$C$19:$C$30)*(A37&lt;=Setup!$D$19:$D$30)*Setup!$A$19:$A$30))</f>
        <v/>
      </c>
      <c r="P37" s="34">
        <f>IF(A37="","",IF(G37="Standard 15% (Box 1)",ROUND(H37*Setup!$B$9,2),0))</f>
        <v/>
      </c>
      <c r="Q37" s="34">
        <f>IF(A37="","",I37-P37)</f>
        <v/>
      </c>
      <c r="R37" s="23">
        <f>IF(A37="","",IF(O37=0,"Outside audit periods; ","")&amp;IF(G37="","No VAT category; ","")&amp;IF(ABS(Q37)&gt;Setup!$B$10,"VAT ≠ 15% × net; ","")&amp;IF(AND(F37="B2B - VAT registered",NOT(AND(LEN(E37)=15,LEFT(E37,1)="3",RIGHT(E37,1)="3",ISNUMBER(--E37)))),"Invalid/missing customer VAT no; ","")&amp;IF(L37&lt;&gt;"Yes","Not reported/cleared on FATOORA; ","")&amp;IF(AND(OR(G37="Zero-rated domestic (Box 3)",G37="Export (Box 4)"),N37=""),"Zero-rate/export evidence missing; ","")&amp;IF(AND(C37="Credit Note",H37&gt;0),"Credit note should be negative; ","")&amp;IF(AND(C37="Simplified Tax Invoice",F37="B2B - VAT registered"),"Simplified invoice issued to VAT-registered B2B; ",""))</f>
        <v/>
      </c>
    </row>
    <row r="38">
      <c r="A38" s="17" t="n"/>
      <c r="B38" s="14" t="n"/>
      <c r="C38" s="14" t="n"/>
      <c r="D38" s="14" t="n"/>
      <c r="E38" s="16" t="n"/>
      <c r="F38" s="14" t="n"/>
      <c r="G38" s="14" t="n"/>
      <c r="H38" s="19" t="n"/>
      <c r="I38" s="19" t="n"/>
      <c r="J38" s="34">
        <f>IF(A38="","",H38+I38)</f>
        <v/>
      </c>
      <c r="K38" s="14" t="n"/>
      <c r="L38" s="14" t="n"/>
      <c r="M38" s="14" t="n"/>
      <c r="N38" s="14" t="n"/>
      <c r="O38" s="20">
        <f>IF(A38="","",SUMPRODUCT((A38&gt;=Setup!$C$19:$C$30)*(A38&lt;=Setup!$D$19:$D$30)*Setup!$A$19:$A$30))</f>
        <v/>
      </c>
      <c r="P38" s="34">
        <f>IF(A38="","",IF(G38="Standard 15% (Box 1)",ROUND(H38*Setup!$B$9,2),0))</f>
        <v/>
      </c>
      <c r="Q38" s="34">
        <f>IF(A38="","",I38-P38)</f>
        <v/>
      </c>
      <c r="R38" s="23">
        <f>IF(A38="","",IF(O38=0,"Outside audit periods; ","")&amp;IF(G38="","No VAT category; ","")&amp;IF(ABS(Q38)&gt;Setup!$B$10,"VAT ≠ 15% × net; ","")&amp;IF(AND(F38="B2B - VAT registered",NOT(AND(LEN(E38)=15,LEFT(E38,1)="3",RIGHT(E38,1)="3",ISNUMBER(--E38)))),"Invalid/missing customer VAT no; ","")&amp;IF(L38&lt;&gt;"Yes","Not reported/cleared on FATOORA; ","")&amp;IF(AND(OR(G38="Zero-rated domestic (Box 3)",G38="Export (Box 4)"),N38=""),"Zero-rate/export evidence missing; ","")&amp;IF(AND(C38="Credit Note",H38&gt;0),"Credit note should be negative; ","")&amp;IF(AND(C38="Simplified Tax Invoice",F38="B2B - VAT registered"),"Simplified invoice issued to VAT-registered B2B; ",""))</f>
        <v/>
      </c>
    </row>
    <row r="39">
      <c r="A39" s="17" t="n"/>
      <c r="B39" s="14" t="n"/>
      <c r="C39" s="14" t="n"/>
      <c r="D39" s="14" t="n"/>
      <c r="E39" s="16" t="n"/>
      <c r="F39" s="14" t="n"/>
      <c r="G39" s="14" t="n"/>
      <c r="H39" s="19" t="n"/>
      <c r="I39" s="19" t="n"/>
      <c r="J39" s="34">
        <f>IF(A39="","",H39+I39)</f>
        <v/>
      </c>
      <c r="K39" s="14" t="n"/>
      <c r="L39" s="14" t="n"/>
      <c r="M39" s="14" t="n"/>
      <c r="N39" s="14" t="n"/>
      <c r="O39" s="20">
        <f>IF(A39="","",SUMPRODUCT((A39&gt;=Setup!$C$19:$C$30)*(A39&lt;=Setup!$D$19:$D$30)*Setup!$A$19:$A$30))</f>
        <v/>
      </c>
      <c r="P39" s="34">
        <f>IF(A39="","",IF(G39="Standard 15% (Box 1)",ROUND(H39*Setup!$B$9,2),0))</f>
        <v/>
      </c>
      <c r="Q39" s="34">
        <f>IF(A39="","",I39-P39)</f>
        <v/>
      </c>
      <c r="R39" s="23">
        <f>IF(A39="","",IF(O39=0,"Outside audit periods; ","")&amp;IF(G39="","No VAT category; ","")&amp;IF(ABS(Q39)&gt;Setup!$B$10,"VAT ≠ 15% × net; ","")&amp;IF(AND(F39="B2B - VAT registered",NOT(AND(LEN(E39)=15,LEFT(E39,1)="3",RIGHT(E39,1)="3",ISNUMBER(--E39)))),"Invalid/missing customer VAT no; ","")&amp;IF(L39&lt;&gt;"Yes","Not reported/cleared on FATOORA; ","")&amp;IF(AND(OR(G39="Zero-rated domestic (Box 3)",G39="Export (Box 4)"),N39=""),"Zero-rate/export evidence missing; ","")&amp;IF(AND(C39="Credit Note",H39&gt;0),"Credit note should be negative; ","")&amp;IF(AND(C39="Simplified Tax Invoice",F39="B2B - VAT registered"),"Simplified invoice issued to VAT-registered B2B; ",""))</f>
        <v/>
      </c>
    </row>
    <row r="40">
      <c r="A40" s="17" t="n"/>
      <c r="B40" s="14" t="n"/>
      <c r="C40" s="14" t="n"/>
      <c r="D40" s="14" t="n"/>
      <c r="E40" s="16" t="n"/>
      <c r="F40" s="14" t="n"/>
      <c r="G40" s="14" t="n"/>
      <c r="H40" s="19" t="n"/>
      <c r="I40" s="19" t="n"/>
      <c r="J40" s="34">
        <f>IF(A40="","",H40+I40)</f>
        <v/>
      </c>
      <c r="K40" s="14" t="n"/>
      <c r="L40" s="14" t="n"/>
      <c r="M40" s="14" t="n"/>
      <c r="N40" s="14" t="n"/>
      <c r="O40" s="20">
        <f>IF(A40="","",SUMPRODUCT((A40&gt;=Setup!$C$19:$C$30)*(A40&lt;=Setup!$D$19:$D$30)*Setup!$A$19:$A$30))</f>
        <v/>
      </c>
      <c r="P40" s="34">
        <f>IF(A40="","",IF(G40="Standard 15% (Box 1)",ROUND(H40*Setup!$B$9,2),0))</f>
        <v/>
      </c>
      <c r="Q40" s="34">
        <f>IF(A40="","",I40-P40)</f>
        <v/>
      </c>
      <c r="R40" s="23">
        <f>IF(A40="","",IF(O40=0,"Outside audit periods; ","")&amp;IF(G40="","No VAT category; ","")&amp;IF(ABS(Q40)&gt;Setup!$B$10,"VAT ≠ 15% × net; ","")&amp;IF(AND(F40="B2B - VAT registered",NOT(AND(LEN(E40)=15,LEFT(E40,1)="3",RIGHT(E40,1)="3",ISNUMBER(--E40)))),"Invalid/missing customer VAT no; ","")&amp;IF(L40&lt;&gt;"Yes","Not reported/cleared on FATOORA; ","")&amp;IF(AND(OR(G40="Zero-rated domestic (Box 3)",G40="Export (Box 4)"),N40=""),"Zero-rate/export evidence missing; ","")&amp;IF(AND(C40="Credit Note",H40&gt;0),"Credit note should be negative; ","")&amp;IF(AND(C40="Simplified Tax Invoice",F40="B2B - VAT registered"),"Simplified invoice issued to VAT-registered B2B; ",""))</f>
        <v/>
      </c>
    </row>
    <row r="41">
      <c r="A41" s="17" t="n"/>
      <c r="B41" s="14" t="n"/>
      <c r="C41" s="14" t="n"/>
      <c r="D41" s="14" t="n"/>
      <c r="E41" s="16" t="n"/>
      <c r="F41" s="14" t="n"/>
      <c r="G41" s="14" t="n"/>
      <c r="H41" s="19" t="n"/>
      <c r="I41" s="19" t="n"/>
      <c r="J41" s="34">
        <f>IF(A41="","",H41+I41)</f>
        <v/>
      </c>
      <c r="K41" s="14" t="n"/>
      <c r="L41" s="14" t="n"/>
      <c r="M41" s="14" t="n"/>
      <c r="N41" s="14" t="n"/>
      <c r="O41" s="20">
        <f>IF(A41="","",SUMPRODUCT((A41&gt;=Setup!$C$19:$C$30)*(A41&lt;=Setup!$D$19:$D$30)*Setup!$A$19:$A$30))</f>
        <v/>
      </c>
      <c r="P41" s="34">
        <f>IF(A41="","",IF(G41="Standard 15% (Box 1)",ROUND(H41*Setup!$B$9,2),0))</f>
        <v/>
      </c>
      <c r="Q41" s="34">
        <f>IF(A41="","",I41-P41)</f>
        <v/>
      </c>
      <c r="R41" s="23">
        <f>IF(A41="","",IF(O41=0,"Outside audit periods; ","")&amp;IF(G41="","No VAT category; ","")&amp;IF(ABS(Q41)&gt;Setup!$B$10,"VAT ≠ 15% × net; ","")&amp;IF(AND(F41="B2B - VAT registered",NOT(AND(LEN(E41)=15,LEFT(E41,1)="3",RIGHT(E41,1)="3",ISNUMBER(--E41)))),"Invalid/missing customer VAT no; ","")&amp;IF(L41&lt;&gt;"Yes","Not reported/cleared on FATOORA; ","")&amp;IF(AND(OR(G41="Zero-rated domestic (Box 3)",G41="Export (Box 4)"),N41=""),"Zero-rate/export evidence missing; ","")&amp;IF(AND(C41="Credit Note",H41&gt;0),"Credit note should be negative; ","")&amp;IF(AND(C41="Simplified Tax Invoice",F41="B2B - VAT registered"),"Simplified invoice issued to VAT-registered B2B; ",""))</f>
        <v/>
      </c>
    </row>
    <row r="42">
      <c r="A42" s="17" t="n"/>
      <c r="B42" s="14" t="n"/>
      <c r="C42" s="14" t="n"/>
      <c r="D42" s="14" t="n"/>
      <c r="E42" s="16" t="n"/>
      <c r="F42" s="14" t="n"/>
      <c r="G42" s="14" t="n"/>
      <c r="H42" s="19" t="n"/>
      <c r="I42" s="19" t="n"/>
      <c r="J42" s="34">
        <f>IF(A42="","",H42+I42)</f>
        <v/>
      </c>
      <c r="K42" s="14" t="n"/>
      <c r="L42" s="14" t="n"/>
      <c r="M42" s="14" t="n"/>
      <c r="N42" s="14" t="n"/>
      <c r="O42" s="20">
        <f>IF(A42="","",SUMPRODUCT((A42&gt;=Setup!$C$19:$C$30)*(A42&lt;=Setup!$D$19:$D$30)*Setup!$A$19:$A$30))</f>
        <v/>
      </c>
      <c r="P42" s="34">
        <f>IF(A42="","",IF(G42="Standard 15% (Box 1)",ROUND(H42*Setup!$B$9,2),0))</f>
        <v/>
      </c>
      <c r="Q42" s="34">
        <f>IF(A42="","",I42-P42)</f>
        <v/>
      </c>
      <c r="R42" s="23">
        <f>IF(A42="","",IF(O42=0,"Outside audit periods; ","")&amp;IF(G42="","No VAT category; ","")&amp;IF(ABS(Q42)&gt;Setup!$B$10,"VAT ≠ 15% × net; ","")&amp;IF(AND(F42="B2B - VAT registered",NOT(AND(LEN(E42)=15,LEFT(E42,1)="3",RIGHT(E42,1)="3",ISNUMBER(--E42)))),"Invalid/missing customer VAT no; ","")&amp;IF(L42&lt;&gt;"Yes","Not reported/cleared on FATOORA; ","")&amp;IF(AND(OR(G42="Zero-rated domestic (Box 3)",G42="Export (Box 4)"),N42=""),"Zero-rate/export evidence missing; ","")&amp;IF(AND(C42="Credit Note",H42&gt;0),"Credit note should be negative; ","")&amp;IF(AND(C42="Simplified Tax Invoice",F42="B2B - VAT registered"),"Simplified invoice issued to VAT-registered B2B; ",""))</f>
        <v/>
      </c>
    </row>
    <row r="43">
      <c r="A43" s="17" t="n"/>
      <c r="B43" s="14" t="n"/>
      <c r="C43" s="14" t="n"/>
      <c r="D43" s="14" t="n"/>
      <c r="E43" s="16" t="n"/>
      <c r="F43" s="14" t="n"/>
      <c r="G43" s="14" t="n"/>
      <c r="H43" s="19" t="n"/>
      <c r="I43" s="19" t="n"/>
      <c r="J43" s="34">
        <f>IF(A43="","",H43+I43)</f>
        <v/>
      </c>
      <c r="K43" s="14" t="n"/>
      <c r="L43" s="14" t="n"/>
      <c r="M43" s="14" t="n"/>
      <c r="N43" s="14" t="n"/>
      <c r="O43" s="20">
        <f>IF(A43="","",SUMPRODUCT((A43&gt;=Setup!$C$19:$C$30)*(A43&lt;=Setup!$D$19:$D$30)*Setup!$A$19:$A$30))</f>
        <v/>
      </c>
      <c r="P43" s="34">
        <f>IF(A43="","",IF(G43="Standard 15% (Box 1)",ROUND(H43*Setup!$B$9,2),0))</f>
        <v/>
      </c>
      <c r="Q43" s="34">
        <f>IF(A43="","",I43-P43)</f>
        <v/>
      </c>
      <c r="R43" s="23">
        <f>IF(A43="","",IF(O43=0,"Outside audit periods; ","")&amp;IF(G43="","No VAT category; ","")&amp;IF(ABS(Q43)&gt;Setup!$B$10,"VAT ≠ 15% × net; ","")&amp;IF(AND(F43="B2B - VAT registered",NOT(AND(LEN(E43)=15,LEFT(E43,1)="3",RIGHT(E43,1)="3",ISNUMBER(--E43)))),"Invalid/missing customer VAT no; ","")&amp;IF(L43&lt;&gt;"Yes","Not reported/cleared on FATOORA; ","")&amp;IF(AND(OR(G43="Zero-rated domestic (Box 3)",G43="Export (Box 4)"),N43=""),"Zero-rate/export evidence missing; ","")&amp;IF(AND(C43="Credit Note",H43&gt;0),"Credit note should be negative; ","")&amp;IF(AND(C43="Simplified Tax Invoice",F43="B2B - VAT registered"),"Simplified invoice issued to VAT-registered B2B; ",""))</f>
        <v/>
      </c>
    </row>
    <row r="44">
      <c r="A44" s="17" t="n"/>
      <c r="B44" s="14" t="n"/>
      <c r="C44" s="14" t="n"/>
      <c r="D44" s="14" t="n"/>
      <c r="E44" s="16" t="n"/>
      <c r="F44" s="14" t="n"/>
      <c r="G44" s="14" t="n"/>
      <c r="H44" s="19" t="n"/>
      <c r="I44" s="19" t="n"/>
      <c r="J44" s="34">
        <f>IF(A44="","",H44+I44)</f>
        <v/>
      </c>
      <c r="K44" s="14" t="n"/>
      <c r="L44" s="14" t="n"/>
      <c r="M44" s="14" t="n"/>
      <c r="N44" s="14" t="n"/>
      <c r="O44" s="20">
        <f>IF(A44="","",SUMPRODUCT((A44&gt;=Setup!$C$19:$C$30)*(A44&lt;=Setup!$D$19:$D$30)*Setup!$A$19:$A$30))</f>
        <v/>
      </c>
      <c r="P44" s="34">
        <f>IF(A44="","",IF(G44="Standard 15% (Box 1)",ROUND(H44*Setup!$B$9,2),0))</f>
        <v/>
      </c>
      <c r="Q44" s="34">
        <f>IF(A44="","",I44-P44)</f>
        <v/>
      </c>
      <c r="R44" s="23">
        <f>IF(A44="","",IF(O44=0,"Outside audit periods; ","")&amp;IF(G44="","No VAT category; ","")&amp;IF(ABS(Q44)&gt;Setup!$B$10,"VAT ≠ 15% × net; ","")&amp;IF(AND(F44="B2B - VAT registered",NOT(AND(LEN(E44)=15,LEFT(E44,1)="3",RIGHT(E44,1)="3",ISNUMBER(--E44)))),"Invalid/missing customer VAT no; ","")&amp;IF(L44&lt;&gt;"Yes","Not reported/cleared on FATOORA; ","")&amp;IF(AND(OR(G44="Zero-rated domestic (Box 3)",G44="Export (Box 4)"),N44=""),"Zero-rate/export evidence missing; ","")&amp;IF(AND(C44="Credit Note",H44&gt;0),"Credit note should be negative; ","")&amp;IF(AND(C44="Simplified Tax Invoice",F44="B2B - VAT registered"),"Simplified invoice issued to VAT-registered B2B; ",""))</f>
        <v/>
      </c>
    </row>
    <row r="45">
      <c r="A45" s="17" t="n"/>
      <c r="B45" s="14" t="n"/>
      <c r="C45" s="14" t="n"/>
      <c r="D45" s="14" t="n"/>
      <c r="E45" s="16" t="n"/>
      <c r="F45" s="14" t="n"/>
      <c r="G45" s="14" t="n"/>
      <c r="H45" s="19" t="n"/>
      <c r="I45" s="19" t="n"/>
      <c r="J45" s="34">
        <f>IF(A45="","",H45+I45)</f>
        <v/>
      </c>
      <c r="K45" s="14" t="n"/>
      <c r="L45" s="14" t="n"/>
      <c r="M45" s="14" t="n"/>
      <c r="N45" s="14" t="n"/>
      <c r="O45" s="20">
        <f>IF(A45="","",SUMPRODUCT((A45&gt;=Setup!$C$19:$C$30)*(A45&lt;=Setup!$D$19:$D$30)*Setup!$A$19:$A$30))</f>
        <v/>
      </c>
      <c r="P45" s="34">
        <f>IF(A45="","",IF(G45="Standard 15% (Box 1)",ROUND(H45*Setup!$B$9,2),0))</f>
        <v/>
      </c>
      <c r="Q45" s="34">
        <f>IF(A45="","",I45-P45)</f>
        <v/>
      </c>
      <c r="R45" s="23">
        <f>IF(A45="","",IF(O45=0,"Outside audit periods; ","")&amp;IF(G45="","No VAT category; ","")&amp;IF(ABS(Q45)&gt;Setup!$B$10,"VAT ≠ 15% × net; ","")&amp;IF(AND(F45="B2B - VAT registered",NOT(AND(LEN(E45)=15,LEFT(E45,1)="3",RIGHT(E45,1)="3",ISNUMBER(--E45)))),"Invalid/missing customer VAT no; ","")&amp;IF(L45&lt;&gt;"Yes","Not reported/cleared on FATOORA; ","")&amp;IF(AND(OR(G45="Zero-rated domestic (Box 3)",G45="Export (Box 4)"),N45=""),"Zero-rate/export evidence missing; ","")&amp;IF(AND(C45="Credit Note",H45&gt;0),"Credit note should be negative; ","")&amp;IF(AND(C45="Simplified Tax Invoice",F45="B2B - VAT registered"),"Simplified invoice issued to VAT-registered B2B; ",""))</f>
        <v/>
      </c>
    </row>
    <row r="46">
      <c r="A46" s="17" t="n"/>
      <c r="B46" s="14" t="n"/>
      <c r="C46" s="14" t="n"/>
      <c r="D46" s="14" t="n"/>
      <c r="E46" s="16" t="n"/>
      <c r="F46" s="14" t="n"/>
      <c r="G46" s="14" t="n"/>
      <c r="H46" s="19" t="n"/>
      <c r="I46" s="19" t="n"/>
      <c r="J46" s="34">
        <f>IF(A46="","",H46+I46)</f>
        <v/>
      </c>
      <c r="K46" s="14" t="n"/>
      <c r="L46" s="14" t="n"/>
      <c r="M46" s="14" t="n"/>
      <c r="N46" s="14" t="n"/>
      <c r="O46" s="20">
        <f>IF(A46="","",SUMPRODUCT((A46&gt;=Setup!$C$19:$C$30)*(A46&lt;=Setup!$D$19:$D$30)*Setup!$A$19:$A$30))</f>
        <v/>
      </c>
      <c r="P46" s="34">
        <f>IF(A46="","",IF(G46="Standard 15% (Box 1)",ROUND(H46*Setup!$B$9,2),0))</f>
        <v/>
      </c>
      <c r="Q46" s="34">
        <f>IF(A46="","",I46-P46)</f>
        <v/>
      </c>
      <c r="R46" s="23">
        <f>IF(A46="","",IF(O46=0,"Outside audit periods; ","")&amp;IF(G46="","No VAT category; ","")&amp;IF(ABS(Q46)&gt;Setup!$B$10,"VAT ≠ 15% × net; ","")&amp;IF(AND(F46="B2B - VAT registered",NOT(AND(LEN(E46)=15,LEFT(E46,1)="3",RIGHT(E46,1)="3",ISNUMBER(--E46)))),"Invalid/missing customer VAT no; ","")&amp;IF(L46&lt;&gt;"Yes","Not reported/cleared on FATOORA; ","")&amp;IF(AND(OR(G46="Zero-rated domestic (Box 3)",G46="Export (Box 4)"),N46=""),"Zero-rate/export evidence missing; ","")&amp;IF(AND(C46="Credit Note",H46&gt;0),"Credit note should be negative; ","")&amp;IF(AND(C46="Simplified Tax Invoice",F46="B2B - VAT registered"),"Simplified invoice issued to VAT-registered B2B; ",""))</f>
        <v/>
      </c>
    </row>
    <row r="47">
      <c r="A47" s="17" t="n"/>
      <c r="B47" s="14" t="n"/>
      <c r="C47" s="14" t="n"/>
      <c r="D47" s="14" t="n"/>
      <c r="E47" s="16" t="n"/>
      <c r="F47" s="14" t="n"/>
      <c r="G47" s="14" t="n"/>
      <c r="H47" s="19" t="n"/>
      <c r="I47" s="19" t="n"/>
      <c r="J47" s="34">
        <f>IF(A47="","",H47+I47)</f>
        <v/>
      </c>
      <c r="K47" s="14" t="n"/>
      <c r="L47" s="14" t="n"/>
      <c r="M47" s="14" t="n"/>
      <c r="N47" s="14" t="n"/>
      <c r="O47" s="20">
        <f>IF(A47="","",SUMPRODUCT((A47&gt;=Setup!$C$19:$C$30)*(A47&lt;=Setup!$D$19:$D$30)*Setup!$A$19:$A$30))</f>
        <v/>
      </c>
      <c r="P47" s="34">
        <f>IF(A47="","",IF(G47="Standard 15% (Box 1)",ROUND(H47*Setup!$B$9,2),0))</f>
        <v/>
      </c>
      <c r="Q47" s="34">
        <f>IF(A47="","",I47-P47)</f>
        <v/>
      </c>
      <c r="R47" s="23">
        <f>IF(A47="","",IF(O47=0,"Outside audit periods; ","")&amp;IF(G47="","No VAT category; ","")&amp;IF(ABS(Q47)&gt;Setup!$B$10,"VAT ≠ 15% × net; ","")&amp;IF(AND(F47="B2B - VAT registered",NOT(AND(LEN(E47)=15,LEFT(E47,1)="3",RIGHT(E47,1)="3",ISNUMBER(--E47)))),"Invalid/missing customer VAT no; ","")&amp;IF(L47&lt;&gt;"Yes","Not reported/cleared on FATOORA; ","")&amp;IF(AND(OR(G47="Zero-rated domestic (Box 3)",G47="Export (Box 4)"),N47=""),"Zero-rate/export evidence missing; ","")&amp;IF(AND(C47="Credit Note",H47&gt;0),"Credit note should be negative; ","")&amp;IF(AND(C47="Simplified Tax Invoice",F47="B2B - VAT registered"),"Simplified invoice issued to VAT-registered B2B; ",""))</f>
        <v/>
      </c>
    </row>
    <row r="48">
      <c r="A48" s="17" t="n"/>
      <c r="B48" s="14" t="n"/>
      <c r="C48" s="14" t="n"/>
      <c r="D48" s="14" t="n"/>
      <c r="E48" s="16" t="n"/>
      <c r="F48" s="14" t="n"/>
      <c r="G48" s="14" t="n"/>
      <c r="H48" s="19" t="n"/>
      <c r="I48" s="19" t="n"/>
      <c r="J48" s="34">
        <f>IF(A48="","",H48+I48)</f>
        <v/>
      </c>
      <c r="K48" s="14" t="n"/>
      <c r="L48" s="14" t="n"/>
      <c r="M48" s="14" t="n"/>
      <c r="N48" s="14" t="n"/>
      <c r="O48" s="20">
        <f>IF(A48="","",SUMPRODUCT((A48&gt;=Setup!$C$19:$C$30)*(A48&lt;=Setup!$D$19:$D$30)*Setup!$A$19:$A$30))</f>
        <v/>
      </c>
      <c r="P48" s="34">
        <f>IF(A48="","",IF(G48="Standard 15% (Box 1)",ROUND(H48*Setup!$B$9,2),0))</f>
        <v/>
      </c>
      <c r="Q48" s="34">
        <f>IF(A48="","",I48-P48)</f>
        <v/>
      </c>
      <c r="R48" s="23">
        <f>IF(A48="","",IF(O48=0,"Outside audit periods; ","")&amp;IF(G48="","No VAT category; ","")&amp;IF(ABS(Q48)&gt;Setup!$B$10,"VAT ≠ 15% × net; ","")&amp;IF(AND(F48="B2B - VAT registered",NOT(AND(LEN(E48)=15,LEFT(E48,1)="3",RIGHT(E48,1)="3",ISNUMBER(--E48)))),"Invalid/missing customer VAT no; ","")&amp;IF(L48&lt;&gt;"Yes","Not reported/cleared on FATOORA; ","")&amp;IF(AND(OR(G48="Zero-rated domestic (Box 3)",G48="Export (Box 4)"),N48=""),"Zero-rate/export evidence missing; ","")&amp;IF(AND(C48="Credit Note",H48&gt;0),"Credit note should be negative; ","")&amp;IF(AND(C48="Simplified Tax Invoice",F48="B2B - VAT registered"),"Simplified invoice issued to VAT-registered B2B; ",""))</f>
        <v/>
      </c>
    </row>
    <row r="49">
      <c r="A49" s="17" t="n"/>
      <c r="B49" s="14" t="n"/>
      <c r="C49" s="14" t="n"/>
      <c r="D49" s="14" t="n"/>
      <c r="E49" s="16" t="n"/>
      <c r="F49" s="14" t="n"/>
      <c r="G49" s="14" t="n"/>
      <c r="H49" s="19" t="n"/>
      <c r="I49" s="19" t="n"/>
      <c r="J49" s="34">
        <f>IF(A49="","",H49+I49)</f>
        <v/>
      </c>
      <c r="K49" s="14" t="n"/>
      <c r="L49" s="14" t="n"/>
      <c r="M49" s="14" t="n"/>
      <c r="N49" s="14" t="n"/>
      <c r="O49" s="20">
        <f>IF(A49="","",SUMPRODUCT((A49&gt;=Setup!$C$19:$C$30)*(A49&lt;=Setup!$D$19:$D$30)*Setup!$A$19:$A$30))</f>
        <v/>
      </c>
      <c r="P49" s="34">
        <f>IF(A49="","",IF(G49="Standard 15% (Box 1)",ROUND(H49*Setup!$B$9,2),0))</f>
        <v/>
      </c>
      <c r="Q49" s="34">
        <f>IF(A49="","",I49-P49)</f>
        <v/>
      </c>
      <c r="R49" s="23">
        <f>IF(A49="","",IF(O49=0,"Outside audit periods; ","")&amp;IF(G49="","No VAT category; ","")&amp;IF(ABS(Q49)&gt;Setup!$B$10,"VAT ≠ 15% × net; ","")&amp;IF(AND(F49="B2B - VAT registered",NOT(AND(LEN(E49)=15,LEFT(E49,1)="3",RIGHT(E49,1)="3",ISNUMBER(--E49)))),"Invalid/missing customer VAT no; ","")&amp;IF(L49&lt;&gt;"Yes","Not reported/cleared on FATOORA; ","")&amp;IF(AND(OR(G49="Zero-rated domestic (Box 3)",G49="Export (Box 4)"),N49=""),"Zero-rate/export evidence missing; ","")&amp;IF(AND(C49="Credit Note",H49&gt;0),"Credit note should be negative; ","")&amp;IF(AND(C49="Simplified Tax Invoice",F49="B2B - VAT registered"),"Simplified invoice issued to VAT-registered B2B; ",""))</f>
        <v/>
      </c>
    </row>
    <row r="50">
      <c r="A50" s="17" t="n"/>
      <c r="B50" s="14" t="n"/>
      <c r="C50" s="14" t="n"/>
      <c r="D50" s="14" t="n"/>
      <c r="E50" s="16" t="n"/>
      <c r="F50" s="14" t="n"/>
      <c r="G50" s="14" t="n"/>
      <c r="H50" s="19" t="n"/>
      <c r="I50" s="19" t="n"/>
      <c r="J50" s="34">
        <f>IF(A50="","",H50+I50)</f>
        <v/>
      </c>
      <c r="K50" s="14" t="n"/>
      <c r="L50" s="14" t="n"/>
      <c r="M50" s="14" t="n"/>
      <c r="N50" s="14" t="n"/>
      <c r="O50" s="20">
        <f>IF(A50="","",SUMPRODUCT((A50&gt;=Setup!$C$19:$C$30)*(A50&lt;=Setup!$D$19:$D$30)*Setup!$A$19:$A$30))</f>
        <v/>
      </c>
      <c r="P50" s="34">
        <f>IF(A50="","",IF(G50="Standard 15% (Box 1)",ROUND(H50*Setup!$B$9,2),0))</f>
        <v/>
      </c>
      <c r="Q50" s="34">
        <f>IF(A50="","",I50-P50)</f>
        <v/>
      </c>
      <c r="R50" s="23">
        <f>IF(A50="","",IF(O50=0,"Outside audit periods; ","")&amp;IF(G50="","No VAT category; ","")&amp;IF(ABS(Q50)&gt;Setup!$B$10,"VAT ≠ 15% × net; ","")&amp;IF(AND(F50="B2B - VAT registered",NOT(AND(LEN(E50)=15,LEFT(E50,1)="3",RIGHT(E50,1)="3",ISNUMBER(--E50)))),"Invalid/missing customer VAT no; ","")&amp;IF(L50&lt;&gt;"Yes","Not reported/cleared on FATOORA; ","")&amp;IF(AND(OR(G50="Zero-rated domestic (Box 3)",G50="Export (Box 4)"),N50=""),"Zero-rate/export evidence missing; ","")&amp;IF(AND(C50="Credit Note",H50&gt;0),"Credit note should be negative; ","")&amp;IF(AND(C50="Simplified Tax Invoice",F50="B2B - VAT registered"),"Simplified invoice issued to VAT-registered B2B; ",""))</f>
        <v/>
      </c>
    </row>
    <row r="51">
      <c r="A51" s="17" t="n"/>
      <c r="B51" s="14" t="n"/>
      <c r="C51" s="14" t="n"/>
      <c r="D51" s="14" t="n"/>
      <c r="E51" s="16" t="n"/>
      <c r="F51" s="14" t="n"/>
      <c r="G51" s="14" t="n"/>
      <c r="H51" s="19" t="n"/>
      <c r="I51" s="19" t="n"/>
      <c r="J51" s="34">
        <f>IF(A51="","",H51+I51)</f>
        <v/>
      </c>
      <c r="K51" s="14" t="n"/>
      <c r="L51" s="14" t="n"/>
      <c r="M51" s="14" t="n"/>
      <c r="N51" s="14" t="n"/>
      <c r="O51" s="20">
        <f>IF(A51="","",SUMPRODUCT((A51&gt;=Setup!$C$19:$C$30)*(A51&lt;=Setup!$D$19:$D$30)*Setup!$A$19:$A$30))</f>
        <v/>
      </c>
      <c r="P51" s="34">
        <f>IF(A51="","",IF(G51="Standard 15% (Box 1)",ROUND(H51*Setup!$B$9,2),0))</f>
        <v/>
      </c>
      <c r="Q51" s="34">
        <f>IF(A51="","",I51-P51)</f>
        <v/>
      </c>
      <c r="R51" s="23">
        <f>IF(A51="","",IF(O51=0,"Outside audit periods; ","")&amp;IF(G51="","No VAT category; ","")&amp;IF(ABS(Q51)&gt;Setup!$B$10,"VAT ≠ 15% × net; ","")&amp;IF(AND(F51="B2B - VAT registered",NOT(AND(LEN(E51)=15,LEFT(E51,1)="3",RIGHT(E51,1)="3",ISNUMBER(--E51)))),"Invalid/missing customer VAT no; ","")&amp;IF(L51&lt;&gt;"Yes","Not reported/cleared on FATOORA; ","")&amp;IF(AND(OR(G51="Zero-rated domestic (Box 3)",G51="Export (Box 4)"),N51=""),"Zero-rate/export evidence missing; ","")&amp;IF(AND(C51="Credit Note",H51&gt;0),"Credit note should be negative; ","")&amp;IF(AND(C51="Simplified Tax Invoice",F51="B2B - VAT registered"),"Simplified invoice issued to VAT-registered B2B; ",""))</f>
        <v/>
      </c>
    </row>
    <row r="52">
      <c r="A52" s="17" t="n"/>
      <c r="B52" s="14" t="n"/>
      <c r="C52" s="14" t="n"/>
      <c r="D52" s="14" t="n"/>
      <c r="E52" s="16" t="n"/>
      <c r="F52" s="14" t="n"/>
      <c r="G52" s="14" t="n"/>
      <c r="H52" s="19" t="n"/>
      <c r="I52" s="19" t="n"/>
      <c r="J52" s="34">
        <f>IF(A52="","",H52+I52)</f>
        <v/>
      </c>
      <c r="K52" s="14" t="n"/>
      <c r="L52" s="14" t="n"/>
      <c r="M52" s="14" t="n"/>
      <c r="N52" s="14" t="n"/>
      <c r="O52" s="20">
        <f>IF(A52="","",SUMPRODUCT((A52&gt;=Setup!$C$19:$C$30)*(A52&lt;=Setup!$D$19:$D$30)*Setup!$A$19:$A$30))</f>
        <v/>
      </c>
      <c r="P52" s="34">
        <f>IF(A52="","",IF(G52="Standard 15% (Box 1)",ROUND(H52*Setup!$B$9,2),0))</f>
        <v/>
      </c>
      <c r="Q52" s="34">
        <f>IF(A52="","",I52-P52)</f>
        <v/>
      </c>
      <c r="R52" s="23">
        <f>IF(A52="","",IF(O52=0,"Outside audit periods; ","")&amp;IF(G52="","No VAT category; ","")&amp;IF(ABS(Q52)&gt;Setup!$B$10,"VAT ≠ 15% × net; ","")&amp;IF(AND(F52="B2B - VAT registered",NOT(AND(LEN(E52)=15,LEFT(E52,1)="3",RIGHT(E52,1)="3",ISNUMBER(--E52)))),"Invalid/missing customer VAT no; ","")&amp;IF(L52&lt;&gt;"Yes","Not reported/cleared on FATOORA; ","")&amp;IF(AND(OR(G52="Zero-rated domestic (Box 3)",G52="Export (Box 4)"),N52=""),"Zero-rate/export evidence missing; ","")&amp;IF(AND(C52="Credit Note",H52&gt;0),"Credit note should be negative; ","")&amp;IF(AND(C52="Simplified Tax Invoice",F52="B2B - VAT registered"),"Simplified invoice issued to VAT-registered B2B; ",""))</f>
        <v/>
      </c>
    </row>
    <row r="53">
      <c r="A53" s="17" t="n"/>
      <c r="B53" s="14" t="n"/>
      <c r="C53" s="14" t="n"/>
      <c r="D53" s="14" t="n"/>
      <c r="E53" s="16" t="n"/>
      <c r="F53" s="14" t="n"/>
      <c r="G53" s="14" t="n"/>
      <c r="H53" s="19" t="n"/>
      <c r="I53" s="19" t="n"/>
      <c r="J53" s="34">
        <f>IF(A53="","",H53+I53)</f>
        <v/>
      </c>
      <c r="K53" s="14" t="n"/>
      <c r="L53" s="14" t="n"/>
      <c r="M53" s="14" t="n"/>
      <c r="N53" s="14" t="n"/>
      <c r="O53" s="20">
        <f>IF(A53="","",SUMPRODUCT((A53&gt;=Setup!$C$19:$C$30)*(A53&lt;=Setup!$D$19:$D$30)*Setup!$A$19:$A$30))</f>
        <v/>
      </c>
      <c r="P53" s="34">
        <f>IF(A53="","",IF(G53="Standard 15% (Box 1)",ROUND(H53*Setup!$B$9,2),0))</f>
        <v/>
      </c>
      <c r="Q53" s="34">
        <f>IF(A53="","",I53-P53)</f>
        <v/>
      </c>
      <c r="R53" s="23">
        <f>IF(A53="","",IF(O53=0,"Outside audit periods; ","")&amp;IF(G53="","No VAT category; ","")&amp;IF(ABS(Q53)&gt;Setup!$B$10,"VAT ≠ 15% × net; ","")&amp;IF(AND(F53="B2B - VAT registered",NOT(AND(LEN(E53)=15,LEFT(E53,1)="3",RIGHT(E53,1)="3",ISNUMBER(--E53)))),"Invalid/missing customer VAT no; ","")&amp;IF(L53&lt;&gt;"Yes","Not reported/cleared on FATOORA; ","")&amp;IF(AND(OR(G53="Zero-rated domestic (Box 3)",G53="Export (Box 4)"),N53=""),"Zero-rate/export evidence missing; ","")&amp;IF(AND(C53="Credit Note",H53&gt;0),"Credit note should be negative; ","")&amp;IF(AND(C53="Simplified Tax Invoice",F53="B2B - VAT registered"),"Simplified invoice issued to VAT-registered B2B; ",""))</f>
        <v/>
      </c>
    </row>
    <row r="54">
      <c r="A54" s="17" t="n"/>
      <c r="B54" s="14" t="n"/>
      <c r="C54" s="14" t="n"/>
      <c r="D54" s="14" t="n"/>
      <c r="E54" s="16" t="n"/>
      <c r="F54" s="14" t="n"/>
      <c r="G54" s="14" t="n"/>
      <c r="H54" s="19" t="n"/>
      <c r="I54" s="19" t="n"/>
      <c r="J54" s="34">
        <f>IF(A54="","",H54+I54)</f>
        <v/>
      </c>
      <c r="K54" s="14" t="n"/>
      <c r="L54" s="14" t="n"/>
      <c r="M54" s="14" t="n"/>
      <c r="N54" s="14" t="n"/>
      <c r="O54" s="20">
        <f>IF(A54="","",SUMPRODUCT((A54&gt;=Setup!$C$19:$C$30)*(A54&lt;=Setup!$D$19:$D$30)*Setup!$A$19:$A$30))</f>
        <v/>
      </c>
      <c r="P54" s="34">
        <f>IF(A54="","",IF(G54="Standard 15% (Box 1)",ROUND(H54*Setup!$B$9,2),0))</f>
        <v/>
      </c>
      <c r="Q54" s="34">
        <f>IF(A54="","",I54-P54)</f>
        <v/>
      </c>
      <c r="R54" s="23">
        <f>IF(A54="","",IF(O54=0,"Outside audit periods; ","")&amp;IF(G54="","No VAT category; ","")&amp;IF(ABS(Q54)&gt;Setup!$B$10,"VAT ≠ 15% × net; ","")&amp;IF(AND(F54="B2B - VAT registered",NOT(AND(LEN(E54)=15,LEFT(E54,1)="3",RIGHT(E54,1)="3",ISNUMBER(--E54)))),"Invalid/missing customer VAT no; ","")&amp;IF(L54&lt;&gt;"Yes","Not reported/cleared on FATOORA; ","")&amp;IF(AND(OR(G54="Zero-rated domestic (Box 3)",G54="Export (Box 4)"),N54=""),"Zero-rate/export evidence missing; ","")&amp;IF(AND(C54="Credit Note",H54&gt;0),"Credit note should be negative; ","")&amp;IF(AND(C54="Simplified Tax Invoice",F54="B2B - VAT registered"),"Simplified invoice issued to VAT-registered B2B; ",""))</f>
        <v/>
      </c>
    </row>
    <row r="55">
      <c r="A55" s="17" t="n"/>
      <c r="B55" s="14" t="n"/>
      <c r="C55" s="14" t="n"/>
      <c r="D55" s="14" t="n"/>
      <c r="E55" s="16" t="n"/>
      <c r="F55" s="14" t="n"/>
      <c r="G55" s="14" t="n"/>
      <c r="H55" s="19" t="n"/>
      <c r="I55" s="19" t="n"/>
      <c r="J55" s="34">
        <f>IF(A55="","",H55+I55)</f>
        <v/>
      </c>
      <c r="K55" s="14" t="n"/>
      <c r="L55" s="14" t="n"/>
      <c r="M55" s="14" t="n"/>
      <c r="N55" s="14" t="n"/>
      <c r="O55" s="20">
        <f>IF(A55="","",SUMPRODUCT((A55&gt;=Setup!$C$19:$C$30)*(A55&lt;=Setup!$D$19:$D$30)*Setup!$A$19:$A$30))</f>
        <v/>
      </c>
      <c r="P55" s="34">
        <f>IF(A55="","",IF(G55="Standard 15% (Box 1)",ROUND(H55*Setup!$B$9,2),0))</f>
        <v/>
      </c>
      <c r="Q55" s="34">
        <f>IF(A55="","",I55-P55)</f>
        <v/>
      </c>
      <c r="R55" s="23">
        <f>IF(A55="","",IF(O55=0,"Outside audit periods; ","")&amp;IF(G55="","No VAT category; ","")&amp;IF(ABS(Q55)&gt;Setup!$B$10,"VAT ≠ 15% × net; ","")&amp;IF(AND(F55="B2B - VAT registered",NOT(AND(LEN(E55)=15,LEFT(E55,1)="3",RIGHT(E55,1)="3",ISNUMBER(--E55)))),"Invalid/missing customer VAT no; ","")&amp;IF(L55&lt;&gt;"Yes","Not reported/cleared on FATOORA; ","")&amp;IF(AND(OR(G55="Zero-rated domestic (Box 3)",G55="Export (Box 4)"),N55=""),"Zero-rate/export evidence missing; ","")&amp;IF(AND(C55="Credit Note",H55&gt;0),"Credit note should be negative; ","")&amp;IF(AND(C55="Simplified Tax Invoice",F55="B2B - VAT registered"),"Simplified invoice issued to VAT-registered B2B; ",""))</f>
        <v/>
      </c>
    </row>
    <row r="56">
      <c r="A56" s="17" t="n"/>
      <c r="B56" s="14" t="n"/>
      <c r="C56" s="14" t="n"/>
      <c r="D56" s="14" t="n"/>
      <c r="E56" s="16" t="n"/>
      <c r="F56" s="14" t="n"/>
      <c r="G56" s="14" t="n"/>
      <c r="H56" s="19" t="n"/>
      <c r="I56" s="19" t="n"/>
      <c r="J56" s="34">
        <f>IF(A56="","",H56+I56)</f>
        <v/>
      </c>
      <c r="K56" s="14" t="n"/>
      <c r="L56" s="14" t="n"/>
      <c r="M56" s="14" t="n"/>
      <c r="N56" s="14" t="n"/>
      <c r="O56" s="20">
        <f>IF(A56="","",SUMPRODUCT((A56&gt;=Setup!$C$19:$C$30)*(A56&lt;=Setup!$D$19:$D$30)*Setup!$A$19:$A$30))</f>
        <v/>
      </c>
      <c r="P56" s="34">
        <f>IF(A56="","",IF(G56="Standard 15% (Box 1)",ROUND(H56*Setup!$B$9,2),0))</f>
        <v/>
      </c>
      <c r="Q56" s="34">
        <f>IF(A56="","",I56-P56)</f>
        <v/>
      </c>
      <c r="R56" s="23">
        <f>IF(A56="","",IF(O56=0,"Outside audit periods; ","")&amp;IF(G56="","No VAT category; ","")&amp;IF(ABS(Q56)&gt;Setup!$B$10,"VAT ≠ 15% × net; ","")&amp;IF(AND(F56="B2B - VAT registered",NOT(AND(LEN(E56)=15,LEFT(E56,1)="3",RIGHT(E56,1)="3",ISNUMBER(--E56)))),"Invalid/missing customer VAT no; ","")&amp;IF(L56&lt;&gt;"Yes","Not reported/cleared on FATOORA; ","")&amp;IF(AND(OR(G56="Zero-rated domestic (Box 3)",G56="Export (Box 4)"),N56=""),"Zero-rate/export evidence missing; ","")&amp;IF(AND(C56="Credit Note",H56&gt;0),"Credit note should be negative; ","")&amp;IF(AND(C56="Simplified Tax Invoice",F56="B2B - VAT registered"),"Simplified invoice issued to VAT-registered B2B; ",""))</f>
        <v/>
      </c>
    </row>
    <row r="57">
      <c r="A57" s="17" t="n"/>
      <c r="B57" s="14" t="n"/>
      <c r="C57" s="14" t="n"/>
      <c r="D57" s="14" t="n"/>
      <c r="E57" s="16" t="n"/>
      <c r="F57" s="14" t="n"/>
      <c r="G57" s="14" t="n"/>
      <c r="H57" s="19" t="n"/>
      <c r="I57" s="19" t="n"/>
      <c r="J57" s="34">
        <f>IF(A57="","",H57+I57)</f>
        <v/>
      </c>
      <c r="K57" s="14" t="n"/>
      <c r="L57" s="14" t="n"/>
      <c r="M57" s="14" t="n"/>
      <c r="N57" s="14" t="n"/>
      <c r="O57" s="20">
        <f>IF(A57="","",SUMPRODUCT((A57&gt;=Setup!$C$19:$C$30)*(A57&lt;=Setup!$D$19:$D$30)*Setup!$A$19:$A$30))</f>
        <v/>
      </c>
      <c r="P57" s="34">
        <f>IF(A57="","",IF(G57="Standard 15% (Box 1)",ROUND(H57*Setup!$B$9,2),0))</f>
        <v/>
      </c>
      <c r="Q57" s="34">
        <f>IF(A57="","",I57-P57)</f>
        <v/>
      </c>
      <c r="R57" s="23">
        <f>IF(A57="","",IF(O57=0,"Outside audit periods; ","")&amp;IF(G57="","No VAT category; ","")&amp;IF(ABS(Q57)&gt;Setup!$B$10,"VAT ≠ 15% × net; ","")&amp;IF(AND(F57="B2B - VAT registered",NOT(AND(LEN(E57)=15,LEFT(E57,1)="3",RIGHT(E57,1)="3",ISNUMBER(--E57)))),"Invalid/missing customer VAT no; ","")&amp;IF(L57&lt;&gt;"Yes","Not reported/cleared on FATOORA; ","")&amp;IF(AND(OR(G57="Zero-rated domestic (Box 3)",G57="Export (Box 4)"),N57=""),"Zero-rate/export evidence missing; ","")&amp;IF(AND(C57="Credit Note",H57&gt;0),"Credit note should be negative; ","")&amp;IF(AND(C57="Simplified Tax Invoice",F57="B2B - VAT registered"),"Simplified invoice issued to VAT-registered B2B; ",""))</f>
        <v/>
      </c>
    </row>
    <row r="58">
      <c r="A58" s="17" t="n"/>
      <c r="B58" s="14" t="n"/>
      <c r="C58" s="14" t="n"/>
      <c r="D58" s="14" t="n"/>
      <c r="E58" s="16" t="n"/>
      <c r="F58" s="14" t="n"/>
      <c r="G58" s="14" t="n"/>
      <c r="H58" s="19" t="n"/>
      <c r="I58" s="19" t="n"/>
      <c r="J58" s="34">
        <f>IF(A58="","",H58+I58)</f>
        <v/>
      </c>
      <c r="K58" s="14" t="n"/>
      <c r="L58" s="14" t="n"/>
      <c r="M58" s="14" t="n"/>
      <c r="N58" s="14" t="n"/>
      <c r="O58" s="20">
        <f>IF(A58="","",SUMPRODUCT((A58&gt;=Setup!$C$19:$C$30)*(A58&lt;=Setup!$D$19:$D$30)*Setup!$A$19:$A$30))</f>
        <v/>
      </c>
      <c r="P58" s="34">
        <f>IF(A58="","",IF(G58="Standard 15% (Box 1)",ROUND(H58*Setup!$B$9,2),0))</f>
        <v/>
      </c>
      <c r="Q58" s="34">
        <f>IF(A58="","",I58-P58)</f>
        <v/>
      </c>
      <c r="R58" s="23">
        <f>IF(A58="","",IF(O58=0,"Outside audit periods; ","")&amp;IF(G58="","No VAT category; ","")&amp;IF(ABS(Q58)&gt;Setup!$B$10,"VAT ≠ 15% × net; ","")&amp;IF(AND(F58="B2B - VAT registered",NOT(AND(LEN(E58)=15,LEFT(E58,1)="3",RIGHT(E58,1)="3",ISNUMBER(--E58)))),"Invalid/missing customer VAT no; ","")&amp;IF(L58&lt;&gt;"Yes","Not reported/cleared on FATOORA; ","")&amp;IF(AND(OR(G58="Zero-rated domestic (Box 3)",G58="Export (Box 4)"),N58=""),"Zero-rate/export evidence missing; ","")&amp;IF(AND(C58="Credit Note",H58&gt;0),"Credit note should be negative; ","")&amp;IF(AND(C58="Simplified Tax Invoice",F58="B2B - VAT registered"),"Simplified invoice issued to VAT-registered B2B; ",""))</f>
        <v/>
      </c>
    </row>
    <row r="59">
      <c r="A59" s="17" t="n"/>
      <c r="B59" s="14" t="n"/>
      <c r="C59" s="14" t="n"/>
      <c r="D59" s="14" t="n"/>
      <c r="E59" s="16" t="n"/>
      <c r="F59" s="14" t="n"/>
      <c r="G59" s="14" t="n"/>
      <c r="H59" s="19" t="n"/>
      <c r="I59" s="19" t="n"/>
      <c r="J59" s="34">
        <f>IF(A59="","",H59+I59)</f>
        <v/>
      </c>
      <c r="K59" s="14" t="n"/>
      <c r="L59" s="14" t="n"/>
      <c r="M59" s="14" t="n"/>
      <c r="N59" s="14" t="n"/>
      <c r="O59" s="20">
        <f>IF(A59="","",SUMPRODUCT((A59&gt;=Setup!$C$19:$C$30)*(A59&lt;=Setup!$D$19:$D$30)*Setup!$A$19:$A$30))</f>
        <v/>
      </c>
      <c r="P59" s="34">
        <f>IF(A59="","",IF(G59="Standard 15% (Box 1)",ROUND(H59*Setup!$B$9,2),0))</f>
        <v/>
      </c>
      <c r="Q59" s="34">
        <f>IF(A59="","",I59-P59)</f>
        <v/>
      </c>
      <c r="R59" s="23">
        <f>IF(A59="","",IF(O59=0,"Outside audit periods; ","")&amp;IF(G59="","No VAT category; ","")&amp;IF(ABS(Q59)&gt;Setup!$B$10,"VAT ≠ 15% × net; ","")&amp;IF(AND(F59="B2B - VAT registered",NOT(AND(LEN(E59)=15,LEFT(E59,1)="3",RIGHT(E59,1)="3",ISNUMBER(--E59)))),"Invalid/missing customer VAT no; ","")&amp;IF(L59&lt;&gt;"Yes","Not reported/cleared on FATOORA; ","")&amp;IF(AND(OR(G59="Zero-rated domestic (Box 3)",G59="Export (Box 4)"),N59=""),"Zero-rate/export evidence missing; ","")&amp;IF(AND(C59="Credit Note",H59&gt;0),"Credit note should be negative; ","")&amp;IF(AND(C59="Simplified Tax Invoice",F59="B2B - VAT registered"),"Simplified invoice issued to VAT-registered B2B; ",""))</f>
        <v/>
      </c>
    </row>
    <row r="60">
      <c r="A60" s="17" t="n"/>
      <c r="B60" s="14" t="n"/>
      <c r="C60" s="14" t="n"/>
      <c r="D60" s="14" t="n"/>
      <c r="E60" s="16" t="n"/>
      <c r="F60" s="14" t="n"/>
      <c r="G60" s="14" t="n"/>
      <c r="H60" s="19" t="n"/>
      <c r="I60" s="19" t="n"/>
      <c r="J60" s="34">
        <f>IF(A60="","",H60+I60)</f>
        <v/>
      </c>
      <c r="K60" s="14" t="n"/>
      <c r="L60" s="14" t="n"/>
      <c r="M60" s="14" t="n"/>
      <c r="N60" s="14" t="n"/>
      <c r="O60" s="20">
        <f>IF(A60="","",SUMPRODUCT((A60&gt;=Setup!$C$19:$C$30)*(A60&lt;=Setup!$D$19:$D$30)*Setup!$A$19:$A$30))</f>
        <v/>
      </c>
      <c r="P60" s="34">
        <f>IF(A60="","",IF(G60="Standard 15% (Box 1)",ROUND(H60*Setup!$B$9,2),0))</f>
        <v/>
      </c>
      <c r="Q60" s="34">
        <f>IF(A60="","",I60-P60)</f>
        <v/>
      </c>
      <c r="R60" s="23">
        <f>IF(A60="","",IF(O60=0,"Outside audit periods; ","")&amp;IF(G60="","No VAT category; ","")&amp;IF(ABS(Q60)&gt;Setup!$B$10,"VAT ≠ 15% × net; ","")&amp;IF(AND(F60="B2B - VAT registered",NOT(AND(LEN(E60)=15,LEFT(E60,1)="3",RIGHT(E60,1)="3",ISNUMBER(--E60)))),"Invalid/missing customer VAT no; ","")&amp;IF(L60&lt;&gt;"Yes","Not reported/cleared on FATOORA; ","")&amp;IF(AND(OR(G60="Zero-rated domestic (Box 3)",G60="Export (Box 4)"),N60=""),"Zero-rate/export evidence missing; ","")&amp;IF(AND(C60="Credit Note",H60&gt;0),"Credit note should be negative; ","")&amp;IF(AND(C60="Simplified Tax Invoice",F60="B2B - VAT registered"),"Simplified invoice issued to VAT-registered B2B; ",""))</f>
        <v/>
      </c>
    </row>
    <row r="61">
      <c r="A61" s="17" t="n"/>
      <c r="B61" s="14" t="n"/>
      <c r="C61" s="14" t="n"/>
      <c r="D61" s="14" t="n"/>
      <c r="E61" s="16" t="n"/>
      <c r="F61" s="14" t="n"/>
      <c r="G61" s="14" t="n"/>
      <c r="H61" s="19" t="n"/>
      <c r="I61" s="19" t="n"/>
      <c r="J61" s="34">
        <f>IF(A61="","",H61+I61)</f>
        <v/>
      </c>
      <c r="K61" s="14" t="n"/>
      <c r="L61" s="14" t="n"/>
      <c r="M61" s="14" t="n"/>
      <c r="N61" s="14" t="n"/>
      <c r="O61" s="20">
        <f>IF(A61="","",SUMPRODUCT((A61&gt;=Setup!$C$19:$C$30)*(A61&lt;=Setup!$D$19:$D$30)*Setup!$A$19:$A$30))</f>
        <v/>
      </c>
      <c r="P61" s="34">
        <f>IF(A61="","",IF(G61="Standard 15% (Box 1)",ROUND(H61*Setup!$B$9,2),0))</f>
        <v/>
      </c>
      <c r="Q61" s="34">
        <f>IF(A61="","",I61-P61)</f>
        <v/>
      </c>
      <c r="R61" s="23">
        <f>IF(A61="","",IF(O61=0,"Outside audit periods; ","")&amp;IF(G61="","No VAT category; ","")&amp;IF(ABS(Q61)&gt;Setup!$B$10,"VAT ≠ 15% × net; ","")&amp;IF(AND(F61="B2B - VAT registered",NOT(AND(LEN(E61)=15,LEFT(E61,1)="3",RIGHT(E61,1)="3",ISNUMBER(--E61)))),"Invalid/missing customer VAT no; ","")&amp;IF(L61&lt;&gt;"Yes","Not reported/cleared on FATOORA; ","")&amp;IF(AND(OR(G61="Zero-rated domestic (Box 3)",G61="Export (Box 4)"),N61=""),"Zero-rate/export evidence missing; ","")&amp;IF(AND(C61="Credit Note",H61&gt;0),"Credit note should be negative; ","")&amp;IF(AND(C61="Simplified Tax Invoice",F61="B2B - VAT registered"),"Simplified invoice issued to VAT-registered B2B; ",""))</f>
        <v/>
      </c>
    </row>
    <row r="62">
      <c r="A62" s="17" t="n"/>
      <c r="B62" s="14" t="n"/>
      <c r="C62" s="14" t="n"/>
      <c r="D62" s="14" t="n"/>
      <c r="E62" s="16" t="n"/>
      <c r="F62" s="14" t="n"/>
      <c r="G62" s="14" t="n"/>
      <c r="H62" s="19" t="n"/>
      <c r="I62" s="19" t="n"/>
      <c r="J62" s="34">
        <f>IF(A62="","",H62+I62)</f>
        <v/>
      </c>
      <c r="K62" s="14" t="n"/>
      <c r="L62" s="14" t="n"/>
      <c r="M62" s="14" t="n"/>
      <c r="N62" s="14" t="n"/>
      <c r="O62" s="20">
        <f>IF(A62="","",SUMPRODUCT((A62&gt;=Setup!$C$19:$C$30)*(A62&lt;=Setup!$D$19:$D$30)*Setup!$A$19:$A$30))</f>
        <v/>
      </c>
      <c r="P62" s="34">
        <f>IF(A62="","",IF(G62="Standard 15% (Box 1)",ROUND(H62*Setup!$B$9,2),0))</f>
        <v/>
      </c>
      <c r="Q62" s="34">
        <f>IF(A62="","",I62-P62)</f>
        <v/>
      </c>
      <c r="R62" s="23">
        <f>IF(A62="","",IF(O62=0,"Outside audit periods; ","")&amp;IF(G62="","No VAT category; ","")&amp;IF(ABS(Q62)&gt;Setup!$B$10,"VAT ≠ 15% × net; ","")&amp;IF(AND(F62="B2B - VAT registered",NOT(AND(LEN(E62)=15,LEFT(E62,1)="3",RIGHT(E62,1)="3",ISNUMBER(--E62)))),"Invalid/missing customer VAT no; ","")&amp;IF(L62&lt;&gt;"Yes","Not reported/cleared on FATOORA; ","")&amp;IF(AND(OR(G62="Zero-rated domestic (Box 3)",G62="Export (Box 4)"),N62=""),"Zero-rate/export evidence missing; ","")&amp;IF(AND(C62="Credit Note",H62&gt;0),"Credit note should be negative; ","")&amp;IF(AND(C62="Simplified Tax Invoice",F62="B2B - VAT registered"),"Simplified invoice issued to VAT-registered B2B; ",""))</f>
        <v/>
      </c>
    </row>
    <row r="63">
      <c r="A63" s="17" t="n"/>
      <c r="B63" s="14" t="n"/>
      <c r="C63" s="14" t="n"/>
      <c r="D63" s="14" t="n"/>
      <c r="E63" s="16" t="n"/>
      <c r="F63" s="14" t="n"/>
      <c r="G63" s="14" t="n"/>
      <c r="H63" s="19" t="n"/>
      <c r="I63" s="19" t="n"/>
      <c r="J63" s="34">
        <f>IF(A63="","",H63+I63)</f>
        <v/>
      </c>
      <c r="K63" s="14" t="n"/>
      <c r="L63" s="14" t="n"/>
      <c r="M63" s="14" t="n"/>
      <c r="N63" s="14" t="n"/>
      <c r="O63" s="20">
        <f>IF(A63="","",SUMPRODUCT((A63&gt;=Setup!$C$19:$C$30)*(A63&lt;=Setup!$D$19:$D$30)*Setup!$A$19:$A$30))</f>
        <v/>
      </c>
      <c r="P63" s="34">
        <f>IF(A63="","",IF(G63="Standard 15% (Box 1)",ROUND(H63*Setup!$B$9,2),0))</f>
        <v/>
      </c>
      <c r="Q63" s="34">
        <f>IF(A63="","",I63-P63)</f>
        <v/>
      </c>
      <c r="R63" s="23">
        <f>IF(A63="","",IF(O63=0,"Outside audit periods; ","")&amp;IF(G63="","No VAT category; ","")&amp;IF(ABS(Q63)&gt;Setup!$B$10,"VAT ≠ 15% × net; ","")&amp;IF(AND(F63="B2B - VAT registered",NOT(AND(LEN(E63)=15,LEFT(E63,1)="3",RIGHT(E63,1)="3",ISNUMBER(--E63)))),"Invalid/missing customer VAT no; ","")&amp;IF(L63&lt;&gt;"Yes","Not reported/cleared on FATOORA; ","")&amp;IF(AND(OR(G63="Zero-rated domestic (Box 3)",G63="Export (Box 4)"),N63=""),"Zero-rate/export evidence missing; ","")&amp;IF(AND(C63="Credit Note",H63&gt;0),"Credit note should be negative; ","")&amp;IF(AND(C63="Simplified Tax Invoice",F63="B2B - VAT registered"),"Simplified invoice issued to VAT-registered B2B; ",""))</f>
        <v/>
      </c>
    </row>
    <row r="64">
      <c r="A64" s="17" t="n"/>
      <c r="B64" s="14" t="n"/>
      <c r="C64" s="14" t="n"/>
      <c r="D64" s="14" t="n"/>
      <c r="E64" s="16" t="n"/>
      <c r="F64" s="14" t="n"/>
      <c r="G64" s="14" t="n"/>
      <c r="H64" s="19" t="n"/>
      <c r="I64" s="19" t="n"/>
      <c r="J64" s="34">
        <f>IF(A64="","",H64+I64)</f>
        <v/>
      </c>
      <c r="K64" s="14" t="n"/>
      <c r="L64" s="14" t="n"/>
      <c r="M64" s="14" t="n"/>
      <c r="N64" s="14" t="n"/>
      <c r="O64" s="20">
        <f>IF(A64="","",SUMPRODUCT((A64&gt;=Setup!$C$19:$C$30)*(A64&lt;=Setup!$D$19:$D$30)*Setup!$A$19:$A$30))</f>
        <v/>
      </c>
      <c r="P64" s="34">
        <f>IF(A64="","",IF(G64="Standard 15% (Box 1)",ROUND(H64*Setup!$B$9,2),0))</f>
        <v/>
      </c>
      <c r="Q64" s="34">
        <f>IF(A64="","",I64-P64)</f>
        <v/>
      </c>
      <c r="R64" s="23">
        <f>IF(A64="","",IF(O64=0,"Outside audit periods; ","")&amp;IF(G64="","No VAT category; ","")&amp;IF(ABS(Q64)&gt;Setup!$B$10,"VAT ≠ 15% × net; ","")&amp;IF(AND(F64="B2B - VAT registered",NOT(AND(LEN(E64)=15,LEFT(E64,1)="3",RIGHT(E64,1)="3",ISNUMBER(--E64)))),"Invalid/missing customer VAT no; ","")&amp;IF(L64&lt;&gt;"Yes","Not reported/cleared on FATOORA; ","")&amp;IF(AND(OR(G64="Zero-rated domestic (Box 3)",G64="Export (Box 4)"),N64=""),"Zero-rate/export evidence missing; ","")&amp;IF(AND(C64="Credit Note",H64&gt;0),"Credit note should be negative; ","")&amp;IF(AND(C64="Simplified Tax Invoice",F64="B2B - VAT registered"),"Simplified invoice issued to VAT-registered B2B; ",""))</f>
        <v/>
      </c>
    </row>
    <row r="65">
      <c r="A65" s="17" t="n"/>
      <c r="B65" s="14" t="n"/>
      <c r="C65" s="14" t="n"/>
      <c r="D65" s="14" t="n"/>
      <c r="E65" s="16" t="n"/>
      <c r="F65" s="14" t="n"/>
      <c r="G65" s="14" t="n"/>
      <c r="H65" s="19" t="n"/>
      <c r="I65" s="19" t="n"/>
      <c r="J65" s="34">
        <f>IF(A65="","",H65+I65)</f>
        <v/>
      </c>
      <c r="K65" s="14" t="n"/>
      <c r="L65" s="14" t="n"/>
      <c r="M65" s="14" t="n"/>
      <c r="N65" s="14" t="n"/>
      <c r="O65" s="20">
        <f>IF(A65="","",SUMPRODUCT((A65&gt;=Setup!$C$19:$C$30)*(A65&lt;=Setup!$D$19:$D$30)*Setup!$A$19:$A$30))</f>
        <v/>
      </c>
      <c r="P65" s="34">
        <f>IF(A65="","",IF(G65="Standard 15% (Box 1)",ROUND(H65*Setup!$B$9,2),0))</f>
        <v/>
      </c>
      <c r="Q65" s="34">
        <f>IF(A65="","",I65-P65)</f>
        <v/>
      </c>
      <c r="R65" s="23">
        <f>IF(A65="","",IF(O65=0,"Outside audit periods; ","")&amp;IF(G65="","No VAT category; ","")&amp;IF(ABS(Q65)&gt;Setup!$B$10,"VAT ≠ 15% × net; ","")&amp;IF(AND(F65="B2B - VAT registered",NOT(AND(LEN(E65)=15,LEFT(E65,1)="3",RIGHT(E65,1)="3",ISNUMBER(--E65)))),"Invalid/missing customer VAT no; ","")&amp;IF(L65&lt;&gt;"Yes","Not reported/cleared on FATOORA; ","")&amp;IF(AND(OR(G65="Zero-rated domestic (Box 3)",G65="Export (Box 4)"),N65=""),"Zero-rate/export evidence missing; ","")&amp;IF(AND(C65="Credit Note",H65&gt;0),"Credit note should be negative; ","")&amp;IF(AND(C65="Simplified Tax Invoice",F65="B2B - VAT registered"),"Simplified invoice issued to VAT-registered B2B; ",""))</f>
        <v/>
      </c>
    </row>
    <row r="66">
      <c r="A66" s="17" t="n"/>
      <c r="B66" s="14" t="n"/>
      <c r="C66" s="14" t="n"/>
      <c r="D66" s="14" t="n"/>
      <c r="E66" s="16" t="n"/>
      <c r="F66" s="14" t="n"/>
      <c r="G66" s="14" t="n"/>
      <c r="H66" s="19" t="n"/>
      <c r="I66" s="19" t="n"/>
      <c r="J66" s="34">
        <f>IF(A66="","",H66+I66)</f>
        <v/>
      </c>
      <c r="K66" s="14" t="n"/>
      <c r="L66" s="14" t="n"/>
      <c r="M66" s="14" t="n"/>
      <c r="N66" s="14" t="n"/>
      <c r="O66" s="20">
        <f>IF(A66="","",SUMPRODUCT((A66&gt;=Setup!$C$19:$C$30)*(A66&lt;=Setup!$D$19:$D$30)*Setup!$A$19:$A$30))</f>
        <v/>
      </c>
      <c r="P66" s="34">
        <f>IF(A66="","",IF(G66="Standard 15% (Box 1)",ROUND(H66*Setup!$B$9,2),0))</f>
        <v/>
      </c>
      <c r="Q66" s="34">
        <f>IF(A66="","",I66-P66)</f>
        <v/>
      </c>
      <c r="R66" s="23">
        <f>IF(A66="","",IF(O66=0,"Outside audit periods; ","")&amp;IF(G66="","No VAT category; ","")&amp;IF(ABS(Q66)&gt;Setup!$B$10,"VAT ≠ 15% × net; ","")&amp;IF(AND(F66="B2B - VAT registered",NOT(AND(LEN(E66)=15,LEFT(E66,1)="3",RIGHT(E66,1)="3",ISNUMBER(--E66)))),"Invalid/missing customer VAT no; ","")&amp;IF(L66&lt;&gt;"Yes","Not reported/cleared on FATOORA; ","")&amp;IF(AND(OR(G66="Zero-rated domestic (Box 3)",G66="Export (Box 4)"),N66=""),"Zero-rate/export evidence missing; ","")&amp;IF(AND(C66="Credit Note",H66&gt;0),"Credit note should be negative; ","")&amp;IF(AND(C66="Simplified Tax Invoice",F66="B2B - VAT registered"),"Simplified invoice issued to VAT-registered B2B; ",""))</f>
        <v/>
      </c>
    </row>
    <row r="67">
      <c r="A67" s="17" t="n"/>
      <c r="B67" s="14" t="n"/>
      <c r="C67" s="14" t="n"/>
      <c r="D67" s="14" t="n"/>
      <c r="E67" s="16" t="n"/>
      <c r="F67" s="14" t="n"/>
      <c r="G67" s="14" t="n"/>
      <c r="H67" s="19" t="n"/>
      <c r="I67" s="19" t="n"/>
      <c r="J67" s="34">
        <f>IF(A67="","",H67+I67)</f>
        <v/>
      </c>
      <c r="K67" s="14" t="n"/>
      <c r="L67" s="14" t="n"/>
      <c r="M67" s="14" t="n"/>
      <c r="N67" s="14" t="n"/>
      <c r="O67" s="20">
        <f>IF(A67="","",SUMPRODUCT((A67&gt;=Setup!$C$19:$C$30)*(A67&lt;=Setup!$D$19:$D$30)*Setup!$A$19:$A$30))</f>
        <v/>
      </c>
      <c r="P67" s="34">
        <f>IF(A67="","",IF(G67="Standard 15% (Box 1)",ROUND(H67*Setup!$B$9,2),0))</f>
        <v/>
      </c>
      <c r="Q67" s="34">
        <f>IF(A67="","",I67-P67)</f>
        <v/>
      </c>
      <c r="R67" s="23">
        <f>IF(A67="","",IF(O67=0,"Outside audit periods; ","")&amp;IF(G67="","No VAT category; ","")&amp;IF(ABS(Q67)&gt;Setup!$B$10,"VAT ≠ 15% × net; ","")&amp;IF(AND(F67="B2B - VAT registered",NOT(AND(LEN(E67)=15,LEFT(E67,1)="3",RIGHT(E67,1)="3",ISNUMBER(--E67)))),"Invalid/missing customer VAT no; ","")&amp;IF(L67&lt;&gt;"Yes","Not reported/cleared on FATOORA; ","")&amp;IF(AND(OR(G67="Zero-rated domestic (Box 3)",G67="Export (Box 4)"),N67=""),"Zero-rate/export evidence missing; ","")&amp;IF(AND(C67="Credit Note",H67&gt;0),"Credit note should be negative; ","")&amp;IF(AND(C67="Simplified Tax Invoice",F67="B2B - VAT registered"),"Simplified invoice issued to VAT-registered B2B; ",""))</f>
        <v/>
      </c>
    </row>
    <row r="68">
      <c r="A68" s="17" t="n"/>
      <c r="B68" s="14" t="n"/>
      <c r="C68" s="14" t="n"/>
      <c r="D68" s="14" t="n"/>
      <c r="E68" s="16" t="n"/>
      <c r="F68" s="14" t="n"/>
      <c r="G68" s="14" t="n"/>
      <c r="H68" s="19" t="n"/>
      <c r="I68" s="19" t="n"/>
      <c r="J68" s="34">
        <f>IF(A68="","",H68+I68)</f>
        <v/>
      </c>
      <c r="K68" s="14" t="n"/>
      <c r="L68" s="14" t="n"/>
      <c r="M68" s="14" t="n"/>
      <c r="N68" s="14" t="n"/>
      <c r="O68" s="20">
        <f>IF(A68="","",SUMPRODUCT((A68&gt;=Setup!$C$19:$C$30)*(A68&lt;=Setup!$D$19:$D$30)*Setup!$A$19:$A$30))</f>
        <v/>
      </c>
      <c r="P68" s="34">
        <f>IF(A68="","",IF(G68="Standard 15% (Box 1)",ROUND(H68*Setup!$B$9,2),0))</f>
        <v/>
      </c>
      <c r="Q68" s="34">
        <f>IF(A68="","",I68-P68)</f>
        <v/>
      </c>
      <c r="R68" s="23">
        <f>IF(A68="","",IF(O68=0,"Outside audit periods; ","")&amp;IF(G68="","No VAT category; ","")&amp;IF(ABS(Q68)&gt;Setup!$B$10,"VAT ≠ 15% × net; ","")&amp;IF(AND(F68="B2B - VAT registered",NOT(AND(LEN(E68)=15,LEFT(E68,1)="3",RIGHT(E68,1)="3",ISNUMBER(--E68)))),"Invalid/missing customer VAT no; ","")&amp;IF(L68&lt;&gt;"Yes","Not reported/cleared on FATOORA; ","")&amp;IF(AND(OR(G68="Zero-rated domestic (Box 3)",G68="Export (Box 4)"),N68=""),"Zero-rate/export evidence missing; ","")&amp;IF(AND(C68="Credit Note",H68&gt;0),"Credit note should be negative; ","")&amp;IF(AND(C68="Simplified Tax Invoice",F68="B2B - VAT registered"),"Simplified invoice issued to VAT-registered B2B; ",""))</f>
        <v/>
      </c>
    </row>
    <row r="69">
      <c r="A69" s="17" t="n"/>
      <c r="B69" s="14" t="n"/>
      <c r="C69" s="14" t="n"/>
      <c r="D69" s="14" t="n"/>
      <c r="E69" s="16" t="n"/>
      <c r="F69" s="14" t="n"/>
      <c r="G69" s="14" t="n"/>
      <c r="H69" s="19" t="n"/>
      <c r="I69" s="19" t="n"/>
      <c r="J69" s="34">
        <f>IF(A69="","",H69+I69)</f>
        <v/>
      </c>
      <c r="K69" s="14" t="n"/>
      <c r="L69" s="14" t="n"/>
      <c r="M69" s="14" t="n"/>
      <c r="N69" s="14" t="n"/>
      <c r="O69" s="20">
        <f>IF(A69="","",SUMPRODUCT((A69&gt;=Setup!$C$19:$C$30)*(A69&lt;=Setup!$D$19:$D$30)*Setup!$A$19:$A$30))</f>
        <v/>
      </c>
      <c r="P69" s="34">
        <f>IF(A69="","",IF(G69="Standard 15% (Box 1)",ROUND(H69*Setup!$B$9,2),0))</f>
        <v/>
      </c>
      <c r="Q69" s="34">
        <f>IF(A69="","",I69-P69)</f>
        <v/>
      </c>
      <c r="R69" s="23">
        <f>IF(A69="","",IF(O69=0,"Outside audit periods; ","")&amp;IF(G69="","No VAT category; ","")&amp;IF(ABS(Q69)&gt;Setup!$B$10,"VAT ≠ 15% × net; ","")&amp;IF(AND(F69="B2B - VAT registered",NOT(AND(LEN(E69)=15,LEFT(E69,1)="3",RIGHT(E69,1)="3",ISNUMBER(--E69)))),"Invalid/missing customer VAT no; ","")&amp;IF(L69&lt;&gt;"Yes","Not reported/cleared on FATOORA; ","")&amp;IF(AND(OR(G69="Zero-rated domestic (Box 3)",G69="Export (Box 4)"),N69=""),"Zero-rate/export evidence missing; ","")&amp;IF(AND(C69="Credit Note",H69&gt;0),"Credit note should be negative; ","")&amp;IF(AND(C69="Simplified Tax Invoice",F69="B2B - VAT registered"),"Simplified invoice issued to VAT-registered B2B; ",""))</f>
        <v/>
      </c>
    </row>
    <row r="70">
      <c r="A70" s="17" t="n"/>
      <c r="B70" s="14" t="n"/>
      <c r="C70" s="14" t="n"/>
      <c r="D70" s="14" t="n"/>
      <c r="E70" s="16" t="n"/>
      <c r="F70" s="14" t="n"/>
      <c r="G70" s="14" t="n"/>
      <c r="H70" s="19" t="n"/>
      <c r="I70" s="19" t="n"/>
      <c r="J70" s="34">
        <f>IF(A70="","",H70+I70)</f>
        <v/>
      </c>
      <c r="K70" s="14" t="n"/>
      <c r="L70" s="14" t="n"/>
      <c r="M70" s="14" t="n"/>
      <c r="N70" s="14" t="n"/>
      <c r="O70" s="20">
        <f>IF(A70="","",SUMPRODUCT((A70&gt;=Setup!$C$19:$C$30)*(A70&lt;=Setup!$D$19:$D$30)*Setup!$A$19:$A$30))</f>
        <v/>
      </c>
      <c r="P70" s="34">
        <f>IF(A70="","",IF(G70="Standard 15% (Box 1)",ROUND(H70*Setup!$B$9,2),0))</f>
        <v/>
      </c>
      <c r="Q70" s="34">
        <f>IF(A70="","",I70-P70)</f>
        <v/>
      </c>
      <c r="R70" s="23">
        <f>IF(A70="","",IF(O70=0,"Outside audit periods; ","")&amp;IF(G70="","No VAT category; ","")&amp;IF(ABS(Q70)&gt;Setup!$B$10,"VAT ≠ 15% × net; ","")&amp;IF(AND(F70="B2B - VAT registered",NOT(AND(LEN(E70)=15,LEFT(E70,1)="3",RIGHT(E70,1)="3",ISNUMBER(--E70)))),"Invalid/missing customer VAT no; ","")&amp;IF(L70&lt;&gt;"Yes","Not reported/cleared on FATOORA; ","")&amp;IF(AND(OR(G70="Zero-rated domestic (Box 3)",G70="Export (Box 4)"),N70=""),"Zero-rate/export evidence missing; ","")&amp;IF(AND(C70="Credit Note",H70&gt;0),"Credit note should be negative; ","")&amp;IF(AND(C70="Simplified Tax Invoice",F70="B2B - VAT registered"),"Simplified invoice issued to VAT-registered B2B; ",""))</f>
        <v/>
      </c>
    </row>
    <row r="71">
      <c r="A71" s="17" t="n"/>
      <c r="B71" s="14" t="n"/>
      <c r="C71" s="14" t="n"/>
      <c r="D71" s="14" t="n"/>
      <c r="E71" s="16" t="n"/>
      <c r="F71" s="14" t="n"/>
      <c r="G71" s="14" t="n"/>
      <c r="H71" s="19" t="n"/>
      <c r="I71" s="19" t="n"/>
      <c r="J71" s="34">
        <f>IF(A71="","",H71+I71)</f>
        <v/>
      </c>
      <c r="K71" s="14" t="n"/>
      <c r="L71" s="14" t="n"/>
      <c r="M71" s="14" t="n"/>
      <c r="N71" s="14" t="n"/>
      <c r="O71" s="20">
        <f>IF(A71="","",SUMPRODUCT((A71&gt;=Setup!$C$19:$C$30)*(A71&lt;=Setup!$D$19:$D$30)*Setup!$A$19:$A$30))</f>
        <v/>
      </c>
      <c r="P71" s="34">
        <f>IF(A71="","",IF(G71="Standard 15% (Box 1)",ROUND(H71*Setup!$B$9,2),0))</f>
        <v/>
      </c>
      <c r="Q71" s="34">
        <f>IF(A71="","",I71-P71)</f>
        <v/>
      </c>
      <c r="R71" s="23">
        <f>IF(A71="","",IF(O71=0,"Outside audit periods; ","")&amp;IF(G71="","No VAT category; ","")&amp;IF(ABS(Q71)&gt;Setup!$B$10,"VAT ≠ 15% × net; ","")&amp;IF(AND(F71="B2B - VAT registered",NOT(AND(LEN(E71)=15,LEFT(E71,1)="3",RIGHT(E71,1)="3",ISNUMBER(--E71)))),"Invalid/missing customer VAT no; ","")&amp;IF(L71&lt;&gt;"Yes","Not reported/cleared on FATOORA; ","")&amp;IF(AND(OR(G71="Zero-rated domestic (Box 3)",G71="Export (Box 4)"),N71=""),"Zero-rate/export evidence missing; ","")&amp;IF(AND(C71="Credit Note",H71&gt;0),"Credit note should be negative; ","")&amp;IF(AND(C71="Simplified Tax Invoice",F71="B2B - VAT registered"),"Simplified invoice issued to VAT-registered B2B; ",""))</f>
        <v/>
      </c>
    </row>
    <row r="72">
      <c r="A72" s="17" t="n"/>
      <c r="B72" s="14" t="n"/>
      <c r="C72" s="14" t="n"/>
      <c r="D72" s="14" t="n"/>
      <c r="E72" s="16" t="n"/>
      <c r="F72" s="14" t="n"/>
      <c r="G72" s="14" t="n"/>
      <c r="H72" s="19" t="n"/>
      <c r="I72" s="19" t="n"/>
      <c r="J72" s="34">
        <f>IF(A72="","",H72+I72)</f>
        <v/>
      </c>
      <c r="K72" s="14" t="n"/>
      <c r="L72" s="14" t="n"/>
      <c r="M72" s="14" t="n"/>
      <c r="N72" s="14" t="n"/>
      <c r="O72" s="20">
        <f>IF(A72="","",SUMPRODUCT((A72&gt;=Setup!$C$19:$C$30)*(A72&lt;=Setup!$D$19:$D$30)*Setup!$A$19:$A$30))</f>
        <v/>
      </c>
      <c r="P72" s="34">
        <f>IF(A72="","",IF(G72="Standard 15% (Box 1)",ROUND(H72*Setup!$B$9,2),0))</f>
        <v/>
      </c>
      <c r="Q72" s="34">
        <f>IF(A72="","",I72-P72)</f>
        <v/>
      </c>
      <c r="R72" s="23">
        <f>IF(A72="","",IF(O72=0,"Outside audit periods; ","")&amp;IF(G72="","No VAT category; ","")&amp;IF(ABS(Q72)&gt;Setup!$B$10,"VAT ≠ 15% × net; ","")&amp;IF(AND(F72="B2B - VAT registered",NOT(AND(LEN(E72)=15,LEFT(E72,1)="3",RIGHT(E72,1)="3",ISNUMBER(--E72)))),"Invalid/missing customer VAT no; ","")&amp;IF(L72&lt;&gt;"Yes","Not reported/cleared on FATOORA; ","")&amp;IF(AND(OR(G72="Zero-rated domestic (Box 3)",G72="Export (Box 4)"),N72=""),"Zero-rate/export evidence missing; ","")&amp;IF(AND(C72="Credit Note",H72&gt;0),"Credit note should be negative; ","")&amp;IF(AND(C72="Simplified Tax Invoice",F72="B2B - VAT registered"),"Simplified invoice issued to VAT-registered B2B; ",""))</f>
        <v/>
      </c>
    </row>
    <row r="73">
      <c r="A73" s="17" t="n"/>
      <c r="B73" s="14" t="n"/>
      <c r="C73" s="14" t="n"/>
      <c r="D73" s="14" t="n"/>
      <c r="E73" s="16" t="n"/>
      <c r="F73" s="14" t="n"/>
      <c r="G73" s="14" t="n"/>
      <c r="H73" s="19" t="n"/>
      <c r="I73" s="19" t="n"/>
      <c r="J73" s="34">
        <f>IF(A73="","",H73+I73)</f>
        <v/>
      </c>
      <c r="K73" s="14" t="n"/>
      <c r="L73" s="14" t="n"/>
      <c r="M73" s="14" t="n"/>
      <c r="N73" s="14" t="n"/>
      <c r="O73" s="20">
        <f>IF(A73="","",SUMPRODUCT((A73&gt;=Setup!$C$19:$C$30)*(A73&lt;=Setup!$D$19:$D$30)*Setup!$A$19:$A$30))</f>
        <v/>
      </c>
      <c r="P73" s="34">
        <f>IF(A73="","",IF(G73="Standard 15% (Box 1)",ROUND(H73*Setup!$B$9,2),0))</f>
        <v/>
      </c>
      <c r="Q73" s="34">
        <f>IF(A73="","",I73-P73)</f>
        <v/>
      </c>
      <c r="R73" s="23">
        <f>IF(A73="","",IF(O73=0,"Outside audit periods; ","")&amp;IF(G73="","No VAT category; ","")&amp;IF(ABS(Q73)&gt;Setup!$B$10,"VAT ≠ 15% × net; ","")&amp;IF(AND(F73="B2B - VAT registered",NOT(AND(LEN(E73)=15,LEFT(E73,1)="3",RIGHT(E73,1)="3",ISNUMBER(--E73)))),"Invalid/missing customer VAT no; ","")&amp;IF(L73&lt;&gt;"Yes","Not reported/cleared on FATOORA; ","")&amp;IF(AND(OR(G73="Zero-rated domestic (Box 3)",G73="Export (Box 4)"),N73=""),"Zero-rate/export evidence missing; ","")&amp;IF(AND(C73="Credit Note",H73&gt;0),"Credit note should be negative; ","")&amp;IF(AND(C73="Simplified Tax Invoice",F73="B2B - VAT registered"),"Simplified invoice issued to VAT-registered B2B; ",""))</f>
        <v/>
      </c>
    </row>
    <row r="74">
      <c r="A74" s="17" t="n"/>
      <c r="B74" s="14" t="n"/>
      <c r="C74" s="14" t="n"/>
      <c r="D74" s="14" t="n"/>
      <c r="E74" s="16" t="n"/>
      <c r="F74" s="14" t="n"/>
      <c r="G74" s="14" t="n"/>
      <c r="H74" s="19" t="n"/>
      <c r="I74" s="19" t="n"/>
      <c r="J74" s="34">
        <f>IF(A74="","",H74+I74)</f>
        <v/>
      </c>
      <c r="K74" s="14" t="n"/>
      <c r="L74" s="14" t="n"/>
      <c r="M74" s="14" t="n"/>
      <c r="N74" s="14" t="n"/>
      <c r="O74" s="20">
        <f>IF(A74="","",SUMPRODUCT((A74&gt;=Setup!$C$19:$C$30)*(A74&lt;=Setup!$D$19:$D$30)*Setup!$A$19:$A$30))</f>
        <v/>
      </c>
      <c r="P74" s="34">
        <f>IF(A74="","",IF(G74="Standard 15% (Box 1)",ROUND(H74*Setup!$B$9,2),0))</f>
        <v/>
      </c>
      <c r="Q74" s="34">
        <f>IF(A74="","",I74-P74)</f>
        <v/>
      </c>
      <c r="R74" s="23">
        <f>IF(A74="","",IF(O74=0,"Outside audit periods; ","")&amp;IF(G74="","No VAT category; ","")&amp;IF(ABS(Q74)&gt;Setup!$B$10,"VAT ≠ 15% × net; ","")&amp;IF(AND(F74="B2B - VAT registered",NOT(AND(LEN(E74)=15,LEFT(E74,1)="3",RIGHT(E74,1)="3",ISNUMBER(--E74)))),"Invalid/missing customer VAT no; ","")&amp;IF(L74&lt;&gt;"Yes","Not reported/cleared on FATOORA; ","")&amp;IF(AND(OR(G74="Zero-rated domestic (Box 3)",G74="Export (Box 4)"),N74=""),"Zero-rate/export evidence missing; ","")&amp;IF(AND(C74="Credit Note",H74&gt;0),"Credit note should be negative; ","")&amp;IF(AND(C74="Simplified Tax Invoice",F74="B2B - VAT registered"),"Simplified invoice issued to VAT-registered B2B; ",""))</f>
        <v/>
      </c>
    </row>
    <row r="75">
      <c r="A75" s="17" t="n"/>
      <c r="B75" s="14" t="n"/>
      <c r="C75" s="14" t="n"/>
      <c r="D75" s="14" t="n"/>
      <c r="E75" s="16" t="n"/>
      <c r="F75" s="14" t="n"/>
      <c r="G75" s="14" t="n"/>
      <c r="H75" s="19" t="n"/>
      <c r="I75" s="19" t="n"/>
      <c r="J75" s="34">
        <f>IF(A75="","",H75+I75)</f>
        <v/>
      </c>
      <c r="K75" s="14" t="n"/>
      <c r="L75" s="14" t="n"/>
      <c r="M75" s="14" t="n"/>
      <c r="N75" s="14" t="n"/>
      <c r="O75" s="20">
        <f>IF(A75="","",SUMPRODUCT((A75&gt;=Setup!$C$19:$C$30)*(A75&lt;=Setup!$D$19:$D$30)*Setup!$A$19:$A$30))</f>
        <v/>
      </c>
      <c r="P75" s="34">
        <f>IF(A75="","",IF(G75="Standard 15% (Box 1)",ROUND(H75*Setup!$B$9,2),0))</f>
        <v/>
      </c>
      <c r="Q75" s="34">
        <f>IF(A75="","",I75-P75)</f>
        <v/>
      </c>
      <c r="R75" s="23">
        <f>IF(A75="","",IF(O75=0,"Outside audit periods; ","")&amp;IF(G75="","No VAT category; ","")&amp;IF(ABS(Q75)&gt;Setup!$B$10,"VAT ≠ 15% × net; ","")&amp;IF(AND(F75="B2B - VAT registered",NOT(AND(LEN(E75)=15,LEFT(E75,1)="3",RIGHT(E75,1)="3",ISNUMBER(--E75)))),"Invalid/missing customer VAT no; ","")&amp;IF(L75&lt;&gt;"Yes","Not reported/cleared on FATOORA; ","")&amp;IF(AND(OR(G75="Zero-rated domestic (Box 3)",G75="Export (Box 4)"),N75=""),"Zero-rate/export evidence missing; ","")&amp;IF(AND(C75="Credit Note",H75&gt;0),"Credit note should be negative; ","")&amp;IF(AND(C75="Simplified Tax Invoice",F75="B2B - VAT registered"),"Simplified invoice issued to VAT-registered B2B; ",""))</f>
        <v/>
      </c>
    </row>
    <row r="76">
      <c r="A76" s="17" t="n"/>
      <c r="B76" s="14" t="n"/>
      <c r="C76" s="14" t="n"/>
      <c r="D76" s="14" t="n"/>
      <c r="E76" s="16" t="n"/>
      <c r="F76" s="14" t="n"/>
      <c r="G76" s="14" t="n"/>
      <c r="H76" s="19" t="n"/>
      <c r="I76" s="19" t="n"/>
      <c r="J76" s="34">
        <f>IF(A76="","",H76+I76)</f>
        <v/>
      </c>
      <c r="K76" s="14" t="n"/>
      <c r="L76" s="14" t="n"/>
      <c r="M76" s="14" t="n"/>
      <c r="N76" s="14" t="n"/>
      <c r="O76" s="20">
        <f>IF(A76="","",SUMPRODUCT((A76&gt;=Setup!$C$19:$C$30)*(A76&lt;=Setup!$D$19:$D$30)*Setup!$A$19:$A$30))</f>
        <v/>
      </c>
      <c r="P76" s="34">
        <f>IF(A76="","",IF(G76="Standard 15% (Box 1)",ROUND(H76*Setup!$B$9,2),0))</f>
        <v/>
      </c>
      <c r="Q76" s="34">
        <f>IF(A76="","",I76-P76)</f>
        <v/>
      </c>
      <c r="R76" s="23">
        <f>IF(A76="","",IF(O76=0,"Outside audit periods; ","")&amp;IF(G76="","No VAT category; ","")&amp;IF(ABS(Q76)&gt;Setup!$B$10,"VAT ≠ 15% × net; ","")&amp;IF(AND(F76="B2B - VAT registered",NOT(AND(LEN(E76)=15,LEFT(E76,1)="3",RIGHT(E76,1)="3",ISNUMBER(--E76)))),"Invalid/missing customer VAT no; ","")&amp;IF(L76&lt;&gt;"Yes","Not reported/cleared on FATOORA; ","")&amp;IF(AND(OR(G76="Zero-rated domestic (Box 3)",G76="Export (Box 4)"),N76=""),"Zero-rate/export evidence missing; ","")&amp;IF(AND(C76="Credit Note",H76&gt;0),"Credit note should be negative; ","")&amp;IF(AND(C76="Simplified Tax Invoice",F76="B2B - VAT registered"),"Simplified invoice issued to VAT-registered B2B; ",""))</f>
        <v/>
      </c>
    </row>
    <row r="77">
      <c r="A77" s="17" t="n"/>
      <c r="B77" s="14" t="n"/>
      <c r="C77" s="14" t="n"/>
      <c r="D77" s="14" t="n"/>
      <c r="E77" s="16" t="n"/>
      <c r="F77" s="14" t="n"/>
      <c r="G77" s="14" t="n"/>
      <c r="H77" s="19" t="n"/>
      <c r="I77" s="19" t="n"/>
      <c r="J77" s="34">
        <f>IF(A77="","",H77+I77)</f>
        <v/>
      </c>
      <c r="K77" s="14" t="n"/>
      <c r="L77" s="14" t="n"/>
      <c r="M77" s="14" t="n"/>
      <c r="N77" s="14" t="n"/>
      <c r="O77" s="20">
        <f>IF(A77="","",SUMPRODUCT((A77&gt;=Setup!$C$19:$C$30)*(A77&lt;=Setup!$D$19:$D$30)*Setup!$A$19:$A$30))</f>
        <v/>
      </c>
      <c r="P77" s="34">
        <f>IF(A77="","",IF(G77="Standard 15% (Box 1)",ROUND(H77*Setup!$B$9,2),0))</f>
        <v/>
      </c>
      <c r="Q77" s="34">
        <f>IF(A77="","",I77-P77)</f>
        <v/>
      </c>
      <c r="R77" s="23">
        <f>IF(A77="","",IF(O77=0,"Outside audit periods; ","")&amp;IF(G77="","No VAT category; ","")&amp;IF(ABS(Q77)&gt;Setup!$B$10,"VAT ≠ 15% × net; ","")&amp;IF(AND(F77="B2B - VAT registered",NOT(AND(LEN(E77)=15,LEFT(E77,1)="3",RIGHT(E77,1)="3",ISNUMBER(--E77)))),"Invalid/missing customer VAT no; ","")&amp;IF(L77&lt;&gt;"Yes","Not reported/cleared on FATOORA; ","")&amp;IF(AND(OR(G77="Zero-rated domestic (Box 3)",G77="Export (Box 4)"),N77=""),"Zero-rate/export evidence missing; ","")&amp;IF(AND(C77="Credit Note",H77&gt;0),"Credit note should be negative; ","")&amp;IF(AND(C77="Simplified Tax Invoice",F77="B2B - VAT registered"),"Simplified invoice issued to VAT-registered B2B; ",""))</f>
        <v/>
      </c>
    </row>
    <row r="78">
      <c r="A78" s="17" t="n"/>
      <c r="B78" s="14" t="n"/>
      <c r="C78" s="14" t="n"/>
      <c r="D78" s="14" t="n"/>
      <c r="E78" s="16" t="n"/>
      <c r="F78" s="14" t="n"/>
      <c r="G78" s="14" t="n"/>
      <c r="H78" s="19" t="n"/>
      <c r="I78" s="19" t="n"/>
      <c r="J78" s="34">
        <f>IF(A78="","",H78+I78)</f>
        <v/>
      </c>
      <c r="K78" s="14" t="n"/>
      <c r="L78" s="14" t="n"/>
      <c r="M78" s="14" t="n"/>
      <c r="N78" s="14" t="n"/>
      <c r="O78" s="20">
        <f>IF(A78="","",SUMPRODUCT((A78&gt;=Setup!$C$19:$C$30)*(A78&lt;=Setup!$D$19:$D$30)*Setup!$A$19:$A$30))</f>
        <v/>
      </c>
      <c r="P78" s="34">
        <f>IF(A78="","",IF(G78="Standard 15% (Box 1)",ROUND(H78*Setup!$B$9,2),0))</f>
        <v/>
      </c>
      <c r="Q78" s="34">
        <f>IF(A78="","",I78-P78)</f>
        <v/>
      </c>
      <c r="R78" s="23">
        <f>IF(A78="","",IF(O78=0,"Outside audit periods; ","")&amp;IF(G78="","No VAT category; ","")&amp;IF(ABS(Q78)&gt;Setup!$B$10,"VAT ≠ 15% × net; ","")&amp;IF(AND(F78="B2B - VAT registered",NOT(AND(LEN(E78)=15,LEFT(E78,1)="3",RIGHT(E78,1)="3",ISNUMBER(--E78)))),"Invalid/missing customer VAT no; ","")&amp;IF(L78&lt;&gt;"Yes","Not reported/cleared on FATOORA; ","")&amp;IF(AND(OR(G78="Zero-rated domestic (Box 3)",G78="Export (Box 4)"),N78=""),"Zero-rate/export evidence missing; ","")&amp;IF(AND(C78="Credit Note",H78&gt;0),"Credit note should be negative; ","")&amp;IF(AND(C78="Simplified Tax Invoice",F78="B2B - VAT registered"),"Simplified invoice issued to VAT-registered B2B; ",""))</f>
        <v/>
      </c>
    </row>
    <row r="79">
      <c r="A79" s="17" t="n"/>
      <c r="B79" s="14" t="n"/>
      <c r="C79" s="14" t="n"/>
      <c r="D79" s="14" t="n"/>
      <c r="E79" s="16" t="n"/>
      <c r="F79" s="14" t="n"/>
      <c r="G79" s="14" t="n"/>
      <c r="H79" s="19" t="n"/>
      <c r="I79" s="19" t="n"/>
      <c r="J79" s="34">
        <f>IF(A79="","",H79+I79)</f>
        <v/>
      </c>
      <c r="K79" s="14" t="n"/>
      <c r="L79" s="14" t="n"/>
      <c r="M79" s="14" t="n"/>
      <c r="N79" s="14" t="n"/>
      <c r="O79" s="20">
        <f>IF(A79="","",SUMPRODUCT((A79&gt;=Setup!$C$19:$C$30)*(A79&lt;=Setup!$D$19:$D$30)*Setup!$A$19:$A$30))</f>
        <v/>
      </c>
      <c r="P79" s="34">
        <f>IF(A79="","",IF(G79="Standard 15% (Box 1)",ROUND(H79*Setup!$B$9,2),0))</f>
        <v/>
      </c>
      <c r="Q79" s="34">
        <f>IF(A79="","",I79-P79)</f>
        <v/>
      </c>
      <c r="R79" s="23">
        <f>IF(A79="","",IF(O79=0,"Outside audit periods; ","")&amp;IF(G79="","No VAT category; ","")&amp;IF(ABS(Q79)&gt;Setup!$B$10,"VAT ≠ 15% × net; ","")&amp;IF(AND(F79="B2B - VAT registered",NOT(AND(LEN(E79)=15,LEFT(E79,1)="3",RIGHT(E79,1)="3",ISNUMBER(--E79)))),"Invalid/missing customer VAT no; ","")&amp;IF(L79&lt;&gt;"Yes","Not reported/cleared on FATOORA; ","")&amp;IF(AND(OR(G79="Zero-rated domestic (Box 3)",G79="Export (Box 4)"),N79=""),"Zero-rate/export evidence missing; ","")&amp;IF(AND(C79="Credit Note",H79&gt;0),"Credit note should be negative; ","")&amp;IF(AND(C79="Simplified Tax Invoice",F79="B2B - VAT registered"),"Simplified invoice issued to VAT-registered B2B; ",""))</f>
        <v/>
      </c>
    </row>
    <row r="80">
      <c r="A80" s="17" t="n"/>
      <c r="B80" s="14" t="n"/>
      <c r="C80" s="14" t="n"/>
      <c r="D80" s="14" t="n"/>
      <c r="E80" s="16" t="n"/>
      <c r="F80" s="14" t="n"/>
      <c r="G80" s="14" t="n"/>
      <c r="H80" s="19" t="n"/>
      <c r="I80" s="19" t="n"/>
      <c r="J80" s="34">
        <f>IF(A80="","",H80+I80)</f>
        <v/>
      </c>
      <c r="K80" s="14" t="n"/>
      <c r="L80" s="14" t="n"/>
      <c r="M80" s="14" t="n"/>
      <c r="N80" s="14" t="n"/>
      <c r="O80" s="20">
        <f>IF(A80="","",SUMPRODUCT((A80&gt;=Setup!$C$19:$C$30)*(A80&lt;=Setup!$D$19:$D$30)*Setup!$A$19:$A$30))</f>
        <v/>
      </c>
      <c r="P80" s="34">
        <f>IF(A80="","",IF(G80="Standard 15% (Box 1)",ROUND(H80*Setup!$B$9,2),0))</f>
        <v/>
      </c>
      <c r="Q80" s="34">
        <f>IF(A80="","",I80-P80)</f>
        <v/>
      </c>
      <c r="R80" s="23">
        <f>IF(A80="","",IF(O80=0,"Outside audit periods; ","")&amp;IF(G80="","No VAT category; ","")&amp;IF(ABS(Q80)&gt;Setup!$B$10,"VAT ≠ 15% × net; ","")&amp;IF(AND(F80="B2B - VAT registered",NOT(AND(LEN(E80)=15,LEFT(E80,1)="3",RIGHT(E80,1)="3",ISNUMBER(--E80)))),"Invalid/missing customer VAT no; ","")&amp;IF(L80&lt;&gt;"Yes","Not reported/cleared on FATOORA; ","")&amp;IF(AND(OR(G80="Zero-rated domestic (Box 3)",G80="Export (Box 4)"),N80=""),"Zero-rate/export evidence missing; ","")&amp;IF(AND(C80="Credit Note",H80&gt;0),"Credit note should be negative; ","")&amp;IF(AND(C80="Simplified Tax Invoice",F80="B2B - VAT registered"),"Simplified invoice issued to VAT-registered B2B; ",""))</f>
        <v/>
      </c>
    </row>
    <row r="81">
      <c r="A81" s="17" t="n"/>
      <c r="B81" s="14" t="n"/>
      <c r="C81" s="14" t="n"/>
      <c r="D81" s="14" t="n"/>
      <c r="E81" s="16" t="n"/>
      <c r="F81" s="14" t="n"/>
      <c r="G81" s="14" t="n"/>
      <c r="H81" s="19" t="n"/>
      <c r="I81" s="19" t="n"/>
      <c r="J81" s="34">
        <f>IF(A81="","",H81+I81)</f>
        <v/>
      </c>
      <c r="K81" s="14" t="n"/>
      <c r="L81" s="14" t="n"/>
      <c r="M81" s="14" t="n"/>
      <c r="N81" s="14" t="n"/>
      <c r="O81" s="20">
        <f>IF(A81="","",SUMPRODUCT((A81&gt;=Setup!$C$19:$C$30)*(A81&lt;=Setup!$D$19:$D$30)*Setup!$A$19:$A$30))</f>
        <v/>
      </c>
      <c r="P81" s="34">
        <f>IF(A81="","",IF(G81="Standard 15% (Box 1)",ROUND(H81*Setup!$B$9,2),0))</f>
        <v/>
      </c>
      <c r="Q81" s="34">
        <f>IF(A81="","",I81-P81)</f>
        <v/>
      </c>
      <c r="R81" s="23">
        <f>IF(A81="","",IF(O81=0,"Outside audit periods; ","")&amp;IF(G81="","No VAT category; ","")&amp;IF(ABS(Q81)&gt;Setup!$B$10,"VAT ≠ 15% × net; ","")&amp;IF(AND(F81="B2B - VAT registered",NOT(AND(LEN(E81)=15,LEFT(E81,1)="3",RIGHT(E81,1)="3",ISNUMBER(--E81)))),"Invalid/missing customer VAT no; ","")&amp;IF(L81&lt;&gt;"Yes","Not reported/cleared on FATOORA; ","")&amp;IF(AND(OR(G81="Zero-rated domestic (Box 3)",G81="Export (Box 4)"),N81=""),"Zero-rate/export evidence missing; ","")&amp;IF(AND(C81="Credit Note",H81&gt;0),"Credit note should be negative; ","")&amp;IF(AND(C81="Simplified Tax Invoice",F81="B2B - VAT registered"),"Simplified invoice issued to VAT-registered B2B; ",""))</f>
        <v/>
      </c>
    </row>
    <row r="82">
      <c r="A82" s="17" t="n"/>
      <c r="B82" s="14" t="n"/>
      <c r="C82" s="14" t="n"/>
      <c r="D82" s="14" t="n"/>
      <c r="E82" s="16" t="n"/>
      <c r="F82" s="14" t="n"/>
      <c r="G82" s="14" t="n"/>
      <c r="H82" s="19" t="n"/>
      <c r="I82" s="19" t="n"/>
      <c r="J82" s="34">
        <f>IF(A82="","",H82+I82)</f>
        <v/>
      </c>
      <c r="K82" s="14" t="n"/>
      <c r="L82" s="14" t="n"/>
      <c r="M82" s="14" t="n"/>
      <c r="N82" s="14" t="n"/>
      <c r="O82" s="20">
        <f>IF(A82="","",SUMPRODUCT((A82&gt;=Setup!$C$19:$C$30)*(A82&lt;=Setup!$D$19:$D$30)*Setup!$A$19:$A$30))</f>
        <v/>
      </c>
      <c r="P82" s="34">
        <f>IF(A82="","",IF(G82="Standard 15% (Box 1)",ROUND(H82*Setup!$B$9,2),0))</f>
        <v/>
      </c>
      <c r="Q82" s="34">
        <f>IF(A82="","",I82-P82)</f>
        <v/>
      </c>
      <c r="R82" s="23">
        <f>IF(A82="","",IF(O82=0,"Outside audit periods; ","")&amp;IF(G82="","No VAT category; ","")&amp;IF(ABS(Q82)&gt;Setup!$B$10,"VAT ≠ 15% × net; ","")&amp;IF(AND(F82="B2B - VAT registered",NOT(AND(LEN(E82)=15,LEFT(E82,1)="3",RIGHT(E82,1)="3",ISNUMBER(--E82)))),"Invalid/missing customer VAT no; ","")&amp;IF(L82&lt;&gt;"Yes","Not reported/cleared on FATOORA; ","")&amp;IF(AND(OR(G82="Zero-rated domestic (Box 3)",G82="Export (Box 4)"),N82=""),"Zero-rate/export evidence missing; ","")&amp;IF(AND(C82="Credit Note",H82&gt;0),"Credit note should be negative; ","")&amp;IF(AND(C82="Simplified Tax Invoice",F82="B2B - VAT registered"),"Simplified invoice issued to VAT-registered B2B; ",""))</f>
        <v/>
      </c>
    </row>
    <row r="83">
      <c r="A83" s="17" t="n"/>
      <c r="B83" s="14" t="n"/>
      <c r="C83" s="14" t="n"/>
      <c r="D83" s="14" t="n"/>
      <c r="E83" s="16" t="n"/>
      <c r="F83" s="14" t="n"/>
      <c r="G83" s="14" t="n"/>
      <c r="H83" s="19" t="n"/>
      <c r="I83" s="19" t="n"/>
      <c r="J83" s="34">
        <f>IF(A83="","",H83+I83)</f>
        <v/>
      </c>
      <c r="K83" s="14" t="n"/>
      <c r="L83" s="14" t="n"/>
      <c r="M83" s="14" t="n"/>
      <c r="N83" s="14" t="n"/>
      <c r="O83" s="20">
        <f>IF(A83="","",SUMPRODUCT((A83&gt;=Setup!$C$19:$C$30)*(A83&lt;=Setup!$D$19:$D$30)*Setup!$A$19:$A$30))</f>
        <v/>
      </c>
      <c r="P83" s="34">
        <f>IF(A83="","",IF(G83="Standard 15% (Box 1)",ROUND(H83*Setup!$B$9,2),0))</f>
        <v/>
      </c>
      <c r="Q83" s="34">
        <f>IF(A83="","",I83-P83)</f>
        <v/>
      </c>
      <c r="R83" s="23">
        <f>IF(A83="","",IF(O83=0,"Outside audit periods; ","")&amp;IF(G83="","No VAT category; ","")&amp;IF(ABS(Q83)&gt;Setup!$B$10,"VAT ≠ 15% × net; ","")&amp;IF(AND(F83="B2B - VAT registered",NOT(AND(LEN(E83)=15,LEFT(E83,1)="3",RIGHT(E83,1)="3",ISNUMBER(--E83)))),"Invalid/missing customer VAT no; ","")&amp;IF(L83&lt;&gt;"Yes","Not reported/cleared on FATOORA; ","")&amp;IF(AND(OR(G83="Zero-rated domestic (Box 3)",G83="Export (Box 4)"),N83=""),"Zero-rate/export evidence missing; ","")&amp;IF(AND(C83="Credit Note",H83&gt;0),"Credit note should be negative; ","")&amp;IF(AND(C83="Simplified Tax Invoice",F83="B2B - VAT registered"),"Simplified invoice issued to VAT-registered B2B; ",""))</f>
        <v/>
      </c>
    </row>
    <row r="84">
      <c r="A84" s="17" t="n"/>
      <c r="B84" s="14" t="n"/>
      <c r="C84" s="14" t="n"/>
      <c r="D84" s="14" t="n"/>
      <c r="E84" s="16" t="n"/>
      <c r="F84" s="14" t="n"/>
      <c r="G84" s="14" t="n"/>
      <c r="H84" s="19" t="n"/>
      <c r="I84" s="19" t="n"/>
      <c r="J84" s="34">
        <f>IF(A84="","",H84+I84)</f>
        <v/>
      </c>
      <c r="K84" s="14" t="n"/>
      <c r="L84" s="14" t="n"/>
      <c r="M84" s="14" t="n"/>
      <c r="N84" s="14" t="n"/>
      <c r="O84" s="20">
        <f>IF(A84="","",SUMPRODUCT((A84&gt;=Setup!$C$19:$C$30)*(A84&lt;=Setup!$D$19:$D$30)*Setup!$A$19:$A$30))</f>
        <v/>
      </c>
      <c r="P84" s="34">
        <f>IF(A84="","",IF(G84="Standard 15% (Box 1)",ROUND(H84*Setup!$B$9,2),0))</f>
        <v/>
      </c>
      <c r="Q84" s="34">
        <f>IF(A84="","",I84-P84)</f>
        <v/>
      </c>
      <c r="R84" s="23">
        <f>IF(A84="","",IF(O84=0,"Outside audit periods; ","")&amp;IF(G84="","No VAT category; ","")&amp;IF(ABS(Q84)&gt;Setup!$B$10,"VAT ≠ 15% × net; ","")&amp;IF(AND(F84="B2B - VAT registered",NOT(AND(LEN(E84)=15,LEFT(E84,1)="3",RIGHT(E84,1)="3",ISNUMBER(--E84)))),"Invalid/missing customer VAT no; ","")&amp;IF(L84&lt;&gt;"Yes","Not reported/cleared on FATOORA; ","")&amp;IF(AND(OR(G84="Zero-rated domestic (Box 3)",G84="Export (Box 4)"),N84=""),"Zero-rate/export evidence missing; ","")&amp;IF(AND(C84="Credit Note",H84&gt;0),"Credit note should be negative; ","")&amp;IF(AND(C84="Simplified Tax Invoice",F84="B2B - VAT registered"),"Simplified invoice issued to VAT-registered B2B; ",""))</f>
        <v/>
      </c>
    </row>
    <row r="85">
      <c r="A85" s="17" t="n"/>
      <c r="B85" s="14" t="n"/>
      <c r="C85" s="14" t="n"/>
      <c r="D85" s="14" t="n"/>
      <c r="E85" s="16" t="n"/>
      <c r="F85" s="14" t="n"/>
      <c r="G85" s="14" t="n"/>
      <c r="H85" s="19" t="n"/>
      <c r="I85" s="19" t="n"/>
      <c r="J85" s="34">
        <f>IF(A85="","",H85+I85)</f>
        <v/>
      </c>
      <c r="K85" s="14" t="n"/>
      <c r="L85" s="14" t="n"/>
      <c r="M85" s="14" t="n"/>
      <c r="N85" s="14" t="n"/>
      <c r="O85" s="20">
        <f>IF(A85="","",SUMPRODUCT((A85&gt;=Setup!$C$19:$C$30)*(A85&lt;=Setup!$D$19:$D$30)*Setup!$A$19:$A$30))</f>
        <v/>
      </c>
      <c r="P85" s="34">
        <f>IF(A85="","",IF(G85="Standard 15% (Box 1)",ROUND(H85*Setup!$B$9,2),0))</f>
        <v/>
      </c>
      <c r="Q85" s="34">
        <f>IF(A85="","",I85-P85)</f>
        <v/>
      </c>
      <c r="R85" s="23">
        <f>IF(A85="","",IF(O85=0,"Outside audit periods; ","")&amp;IF(G85="","No VAT category; ","")&amp;IF(ABS(Q85)&gt;Setup!$B$10,"VAT ≠ 15% × net; ","")&amp;IF(AND(F85="B2B - VAT registered",NOT(AND(LEN(E85)=15,LEFT(E85,1)="3",RIGHT(E85,1)="3",ISNUMBER(--E85)))),"Invalid/missing customer VAT no; ","")&amp;IF(L85&lt;&gt;"Yes","Not reported/cleared on FATOORA; ","")&amp;IF(AND(OR(G85="Zero-rated domestic (Box 3)",G85="Export (Box 4)"),N85=""),"Zero-rate/export evidence missing; ","")&amp;IF(AND(C85="Credit Note",H85&gt;0),"Credit note should be negative; ","")&amp;IF(AND(C85="Simplified Tax Invoice",F85="B2B - VAT registered"),"Simplified invoice issued to VAT-registered B2B; ",""))</f>
        <v/>
      </c>
    </row>
    <row r="86">
      <c r="A86" s="17" t="n"/>
      <c r="B86" s="14" t="n"/>
      <c r="C86" s="14" t="n"/>
      <c r="D86" s="14" t="n"/>
      <c r="E86" s="16" t="n"/>
      <c r="F86" s="14" t="n"/>
      <c r="G86" s="14" t="n"/>
      <c r="H86" s="19" t="n"/>
      <c r="I86" s="19" t="n"/>
      <c r="J86" s="34">
        <f>IF(A86="","",H86+I86)</f>
        <v/>
      </c>
      <c r="K86" s="14" t="n"/>
      <c r="L86" s="14" t="n"/>
      <c r="M86" s="14" t="n"/>
      <c r="N86" s="14" t="n"/>
      <c r="O86" s="20">
        <f>IF(A86="","",SUMPRODUCT((A86&gt;=Setup!$C$19:$C$30)*(A86&lt;=Setup!$D$19:$D$30)*Setup!$A$19:$A$30))</f>
        <v/>
      </c>
      <c r="P86" s="34">
        <f>IF(A86="","",IF(G86="Standard 15% (Box 1)",ROUND(H86*Setup!$B$9,2),0))</f>
        <v/>
      </c>
      <c r="Q86" s="34">
        <f>IF(A86="","",I86-P86)</f>
        <v/>
      </c>
      <c r="R86" s="23">
        <f>IF(A86="","",IF(O86=0,"Outside audit periods; ","")&amp;IF(G86="","No VAT category; ","")&amp;IF(ABS(Q86)&gt;Setup!$B$10,"VAT ≠ 15% × net; ","")&amp;IF(AND(F86="B2B - VAT registered",NOT(AND(LEN(E86)=15,LEFT(E86,1)="3",RIGHT(E86,1)="3",ISNUMBER(--E86)))),"Invalid/missing customer VAT no; ","")&amp;IF(L86&lt;&gt;"Yes","Not reported/cleared on FATOORA; ","")&amp;IF(AND(OR(G86="Zero-rated domestic (Box 3)",G86="Export (Box 4)"),N86=""),"Zero-rate/export evidence missing; ","")&amp;IF(AND(C86="Credit Note",H86&gt;0),"Credit note should be negative; ","")&amp;IF(AND(C86="Simplified Tax Invoice",F86="B2B - VAT registered"),"Simplified invoice issued to VAT-registered B2B; ",""))</f>
        <v/>
      </c>
    </row>
    <row r="87">
      <c r="A87" s="17" t="n"/>
      <c r="B87" s="14" t="n"/>
      <c r="C87" s="14" t="n"/>
      <c r="D87" s="14" t="n"/>
      <c r="E87" s="16" t="n"/>
      <c r="F87" s="14" t="n"/>
      <c r="G87" s="14" t="n"/>
      <c r="H87" s="19" t="n"/>
      <c r="I87" s="19" t="n"/>
      <c r="J87" s="34">
        <f>IF(A87="","",H87+I87)</f>
        <v/>
      </c>
      <c r="K87" s="14" t="n"/>
      <c r="L87" s="14" t="n"/>
      <c r="M87" s="14" t="n"/>
      <c r="N87" s="14" t="n"/>
      <c r="O87" s="20">
        <f>IF(A87="","",SUMPRODUCT((A87&gt;=Setup!$C$19:$C$30)*(A87&lt;=Setup!$D$19:$D$30)*Setup!$A$19:$A$30))</f>
        <v/>
      </c>
      <c r="P87" s="34">
        <f>IF(A87="","",IF(G87="Standard 15% (Box 1)",ROUND(H87*Setup!$B$9,2),0))</f>
        <v/>
      </c>
      <c r="Q87" s="34">
        <f>IF(A87="","",I87-P87)</f>
        <v/>
      </c>
      <c r="R87" s="23">
        <f>IF(A87="","",IF(O87=0,"Outside audit periods; ","")&amp;IF(G87="","No VAT category; ","")&amp;IF(ABS(Q87)&gt;Setup!$B$10,"VAT ≠ 15% × net; ","")&amp;IF(AND(F87="B2B - VAT registered",NOT(AND(LEN(E87)=15,LEFT(E87,1)="3",RIGHT(E87,1)="3",ISNUMBER(--E87)))),"Invalid/missing customer VAT no; ","")&amp;IF(L87&lt;&gt;"Yes","Not reported/cleared on FATOORA; ","")&amp;IF(AND(OR(G87="Zero-rated domestic (Box 3)",G87="Export (Box 4)"),N87=""),"Zero-rate/export evidence missing; ","")&amp;IF(AND(C87="Credit Note",H87&gt;0),"Credit note should be negative; ","")&amp;IF(AND(C87="Simplified Tax Invoice",F87="B2B - VAT registered"),"Simplified invoice issued to VAT-registered B2B; ",""))</f>
        <v/>
      </c>
    </row>
    <row r="88">
      <c r="A88" s="17" t="n"/>
      <c r="B88" s="14" t="n"/>
      <c r="C88" s="14" t="n"/>
      <c r="D88" s="14" t="n"/>
      <c r="E88" s="16" t="n"/>
      <c r="F88" s="14" t="n"/>
      <c r="G88" s="14" t="n"/>
      <c r="H88" s="19" t="n"/>
      <c r="I88" s="19" t="n"/>
      <c r="J88" s="34">
        <f>IF(A88="","",H88+I88)</f>
        <v/>
      </c>
      <c r="K88" s="14" t="n"/>
      <c r="L88" s="14" t="n"/>
      <c r="M88" s="14" t="n"/>
      <c r="N88" s="14" t="n"/>
      <c r="O88" s="20">
        <f>IF(A88="","",SUMPRODUCT((A88&gt;=Setup!$C$19:$C$30)*(A88&lt;=Setup!$D$19:$D$30)*Setup!$A$19:$A$30))</f>
        <v/>
      </c>
      <c r="P88" s="34">
        <f>IF(A88="","",IF(G88="Standard 15% (Box 1)",ROUND(H88*Setup!$B$9,2),0))</f>
        <v/>
      </c>
      <c r="Q88" s="34">
        <f>IF(A88="","",I88-P88)</f>
        <v/>
      </c>
      <c r="R88" s="23">
        <f>IF(A88="","",IF(O88=0,"Outside audit periods; ","")&amp;IF(G88="","No VAT category; ","")&amp;IF(ABS(Q88)&gt;Setup!$B$10,"VAT ≠ 15% × net; ","")&amp;IF(AND(F88="B2B - VAT registered",NOT(AND(LEN(E88)=15,LEFT(E88,1)="3",RIGHT(E88,1)="3",ISNUMBER(--E88)))),"Invalid/missing customer VAT no; ","")&amp;IF(L88&lt;&gt;"Yes","Not reported/cleared on FATOORA; ","")&amp;IF(AND(OR(G88="Zero-rated domestic (Box 3)",G88="Export (Box 4)"),N88=""),"Zero-rate/export evidence missing; ","")&amp;IF(AND(C88="Credit Note",H88&gt;0),"Credit note should be negative; ","")&amp;IF(AND(C88="Simplified Tax Invoice",F88="B2B - VAT registered"),"Simplified invoice issued to VAT-registered B2B; ",""))</f>
        <v/>
      </c>
    </row>
    <row r="89">
      <c r="A89" s="17" t="n"/>
      <c r="B89" s="14" t="n"/>
      <c r="C89" s="14" t="n"/>
      <c r="D89" s="14" t="n"/>
      <c r="E89" s="16" t="n"/>
      <c r="F89" s="14" t="n"/>
      <c r="G89" s="14" t="n"/>
      <c r="H89" s="19" t="n"/>
      <c r="I89" s="19" t="n"/>
      <c r="J89" s="34">
        <f>IF(A89="","",H89+I89)</f>
        <v/>
      </c>
      <c r="K89" s="14" t="n"/>
      <c r="L89" s="14" t="n"/>
      <c r="M89" s="14" t="n"/>
      <c r="N89" s="14" t="n"/>
      <c r="O89" s="20">
        <f>IF(A89="","",SUMPRODUCT((A89&gt;=Setup!$C$19:$C$30)*(A89&lt;=Setup!$D$19:$D$30)*Setup!$A$19:$A$30))</f>
        <v/>
      </c>
      <c r="P89" s="34">
        <f>IF(A89="","",IF(G89="Standard 15% (Box 1)",ROUND(H89*Setup!$B$9,2),0))</f>
        <v/>
      </c>
      <c r="Q89" s="34">
        <f>IF(A89="","",I89-P89)</f>
        <v/>
      </c>
      <c r="R89" s="23">
        <f>IF(A89="","",IF(O89=0,"Outside audit periods; ","")&amp;IF(G89="","No VAT category; ","")&amp;IF(ABS(Q89)&gt;Setup!$B$10,"VAT ≠ 15% × net; ","")&amp;IF(AND(F89="B2B - VAT registered",NOT(AND(LEN(E89)=15,LEFT(E89,1)="3",RIGHT(E89,1)="3",ISNUMBER(--E89)))),"Invalid/missing customer VAT no; ","")&amp;IF(L89&lt;&gt;"Yes","Not reported/cleared on FATOORA; ","")&amp;IF(AND(OR(G89="Zero-rated domestic (Box 3)",G89="Export (Box 4)"),N89=""),"Zero-rate/export evidence missing; ","")&amp;IF(AND(C89="Credit Note",H89&gt;0),"Credit note should be negative; ","")&amp;IF(AND(C89="Simplified Tax Invoice",F89="B2B - VAT registered"),"Simplified invoice issued to VAT-registered B2B; ",""))</f>
        <v/>
      </c>
    </row>
    <row r="90">
      <c r="A90" s="17" t="n"/>
      <c r="B90" s="14" t="n"/>
      <c r="C90" s="14" t="n"/>
      <c r="D90" s="14" t="n"/>
      <c r="E90" s="16" t="n"/>
      <c r="F90" s="14" t="n"/>
      <c r="G90" s="14" t="n"/>
      <c r="H90" s="19" t="n"/>
      <c r="I90" s="19" t="n"/>
      <c r="J90" s="34">
        <f>IF(A90="","",H90+I90)</f>
        <v/>
      </c>
      <c r="K90" s="14" t="n"/>
      <c r="L90" s="14" t="n"/>
      <c r="M90" s="14" t="n"/>
      <c r="N90" s="14" t="n"/>
      <c r="O90" s="20">
        <f>IF(A90="","",SUMPRODUCT((A90&gt;=Setup!$C$19:$C$30)*(A90&lt;=Setup!$D$19:$D$30)*Setup!$A$19:$A$30))</f>
        <v/>
      </c>
      <c r="P90" s="34">
        <f>IF(A90="","",IF(G90="Standard 15% (Box 1)",ROUND(H90*Setup!$B$9,2),0))</f>
        <v/>
      </c>
      <c r="Q90" s="34">
        <f>IF(A90="","",I90-P90)</f>
        <v/>
      </c>
      <c r="R90" s="23">
        <f>IF(A90="","",IF(O90=0,"Outside audit periods; ","")&amp;IF(G90="","No VAT category; ","")&amp;IF(ABS(Q90)&gt;Setup!$B$10,"VAT ≠ 15% × net; ","")&amp;IF(AND(F90="B2B - VAT registered",NOT(AND(LEN(E90)=15,LEFT(E90,1)="3",RIGHT(E90,1)="3",ISNUMBER(--E90)))),"Invalid/missing customer VAT no; ","")&amp;IF(L90&lt;&gt;"Yes","Not reported/cleared on FATOORA; ","")&amp;IF(AND(OR(G90="Zero-rated domestic (Box 3)",G90="Export (Box 4)"),N90=""),"Zero-rate/export evidence missing; ","")&amp;IF(AND(C90="Credit Note",H90&gt;0),"Credit note should be negative; ","")&amp;IF(AND(C90="Simplified Tax Invoice",F90="B2B - VAT registered"),"Simplified invoice issued to VAT-registered B2B; ",""))</f>
        <v/>
      </c>
    </row>
    <row r="91">
      <c r="A91" s="17" t="n"/>
      <c r="B91" s="14" t="n"/>
      <c r="C91" s="14" t="n"/>
      <c r="D91" s="14" t="n"/>
      <c r="E91" s="16" t="n"/>
      <c r="F91" s="14" t="n"/>
      <c r="G91" s="14" t="n"/>
      <c r="H91" s="19" t="n"/>
      <c r="I91" s="19" t="n"/>
      <c r="J91" s="34">
        <f>IF(A91="","",H91+I91)</f>
        <v/>
      </c>
      <c r="K91" s="14" t="n"/>
      <c r="L91" s="14" t="n"/>
      <c r="M91" s="14" t="n"/>
      <c r="N91" s="14" t="n"/>
      <c r="O91" s="20">
        <f>IF(A91="","",SUMPRODUCT((A91&gt;=Setup!$C$19:$C$30)*(A91&lt;=Setup!$D$19:$D$30)*Setup!$A$19:$A$30))</f>
        <v/>
      </c>
      <c r="P91" s="34">
        <f>IF(A91="","",IF(G91="Standard 15% (Box 1)",ROUND(H91*Setup!$B$9,2),0))</f>
        <v/>
      </c>
      <c r="Q91" s="34">
        <f>IF(A91="","",I91-P91)</f>
        <v/>
      </c>
      <c r="R91" s="23">
        <f>IF(A91="","",IF(O91=0,"Outside audit periods; ","")&amp;IF(G91="","No VAT category; ","")&amp;IF(ABS(Q91)&gt;Setup!$B$10,"VAT ≠ 15% × net; ","")&amp;IF(AND(F91="B2B - VAT registered",NOT(AND(LEN(E91)=15,LEFT(E91,1)="3",RIGHT(E91,1)="3",ISNUMBER(--E91)))),"Invalid/missing customer VAT no; ","")&amp;IF(L91&lt;&gt;"Yes","Not reported/cleared on FATOORA; ","")&amp;IF(AND(OR(G91="Zero-rated domestic (Box 3)",G91="Export (Box 4)"),N91=""),"Zero-rate/export evidence missing; ","")&amp;IF(AND(C91="Credit Note",H91&gt;0),"Credit note should be negative; ","")&amp;IF(AND(C91="Simplified Tax Invoice",F91="B2B - VAT registered"),"Simplified invoice issued to VAT-registered B2B; ",""))</f>
        <v/>
      </c>
    </row>
    <row r="92">
      <c r="A92" s="17" t="n"/>
      <c r="B92" s="14" t="n"/>
      <c r="C92" s="14" t="n"/>
      <c r="D92" s="14" t="n"/>
      <c r="E92" s="16" t="n"/>
      <c r="F92" s="14" t="n"/>
      <c r="G92" s="14" t="n"/>
      <c r="H92" s="19" t="n"/>
      <c r="I92" s="19" t="n"/>
      <c r="J92" s="34">
        <f>IF(A92="","",H92+I92)</f>
        <v/>
      </c>
      <c r="K92" s="14" t="n"/>
      <c r="L92" s="14" t="n"/>
      <c r="M92" s="14" t="n"/>
      <c r="N92" s="14" t="n"/>
      <c r="O92" s="20">
        <f>IF(A92="","",SUMPRODUCT((A92&gt;=Setup!$C$19:$C$30)*(A92&lt;=Setup!$D$19:$D$30)*Setup!$A$19:$A$30))</f>
        <v/>
      </c>
      <c r="P92" s="34">
        <f>IF(A92="","",IF(G92="Standard 15% (Box 1)",ROUND(H92*Setup!$B$9,2),0))</f>
        <v/>
      </c>
      <c r="Q92" s="34">
        <f>IF(A92="","",I92-P92)</f>
        <v/>
      </c>
      <c r="R92" s="23">
        <f>IF(A92="","",IF(O92=0,"Outside audit periods; ","")&amp;IF(G92="","No VAT category; ","")&amp;IF(ABS(Q92)&gt;Setup!$B$10,"VAT ≠ 15% × net; ","")&amp;IF(AND(F92="B2B - VAT registered",NOT(AND(LEN(E92)=15,LEFT(E92,1)="3",RIGHT(E92,1)="3",ISNUMBER(--E92)))),"Invalid/missing customer VAT no; ","")&amp;IF(L92&lt;&gt;"Yes","Not reported/cleared on FATOORA; ","")&amp;IF(AND(OR(G92="Zero-rated domestic (Box 3)",G92="Export (Box 4)"),N92=""),"Zero-rate/export evidence missing; ","")&amp;IF(AND(C92="Credit Note",H92&gt;0),"Credit note should be negative; ","")&amp;IF(AND(C92="Simplified Tax Invoice",F92="B2B - VAT registered"),"Simplified invoice issued to VAT-registered B2B; ",""))</f>
        <v/>
      </c>
    </row>
    <row r="93">
      <c r="A93" s="17" t="n"/>
      <c r="B93" s="14" t="n"/>
      <c r="C93" s="14" t="n"/>
      <c r="D93" s="14" t="n"/>
      <c r="E93" s="16" t="n"/>
      <c r="F93" s="14" t="n"/>
      <c r="G93" s="14" t="n"/>
      <c r="H93" s="19" t="n"/>
      <c r="I93" s="19" t="n"/>
      <c r="J93" s="34">
        <f>IF(A93="","",H93+I93)</f>
        <v/>
      </c>
      <c r="K93" s="14" t="n"/>
      <c r="L93" s="14" t="n"/>
      <c r="M93" s="14" t="n"/>
      <c r="N93" s="14" t="n"/>
      <c r="O93" s="20">
        <f>IF(A93="","",SUMPRODUCT((A93&gt;=Setup!$C$19:$C$30)*(A93&lt;=Setup!$D$19:$D$30)*Setup!$A$19:$A$30))</f>
        <v/>
      </c>
      <c r="P93" s="34">
        <f>IF(A93="","",IF(G93="Standard 15% (Box 1)",ROUND(H93*Setup!$B$9,2),0))</f>
        <v/>
      </c>
      <c r="Q93" s="34">
        <f>IF(A93="","",I93-P93)</f>
        <v/>
      </c>
      <c r="R93" s="23">
        <f>IF(A93="","",IF(O93=0,"Outside audit periods; ","")&amp;IF(G93="","No VAT category; ","")&amp;IF(ABS(Q93)&gt;Setup!$B$10,"VAT ≠ 15% × net; ","")&amp;IF(AND(F93="B2B - VAT registered",NOT(AND(LEN(E93)=15,LEFT(E93,1)="3",RIGHT(E93,1)="3",ISNUMBER(--E93)))),"Invalid/missing customer VAT no; ","")&amp;IF(L93&lt;&gt;"Yes","Not reported/cleared on FATOORA; ","")&amp;IF(AND(OR(G93="Zero-rated domestic (Box 3)",G93="Export (Box 4)"),N93=""),"Zero-rate/export evidence missing; ","")&amp;IF(AND(C93="Credit Note",H93&gt;0),"Credit note should be negative; ","")&amp;IF(AND(C93="Simplified Tax Invoice",F93="B2B - VAT registered"),"Simplified invoice issued to VAT-registered B2B; ",""))</f>
        <v/>
      </c>
    </row>
    <row r="94">
      <c r="A94" s="17" t="n"/>
      <c r="B94" s="14" t="n"/>
      <c r="C94" s="14" t="n"/>
      <c r="D94" s="14" t="n"/>
      <c r="E94" s="16" t="n"/>
      <c r="F94" s="14" t="n"/>
      <c r="G94" s="14" t="n"/>
      <c r="H94" s="19" t="n"/>
      <c r="I94" s="19" t="n"/>
      <c r="J94" s="34">
        <f>IF(A94="","",H94+I94)</f>
        <v/>
      </c>
      <c r="K94" s="14" t="n"/>
      <c r="L94" s="14" t="n"/>
      <c r="M94" s="14" t="n"/>
      <c r="N94" s="14" t="n"/>
      <c r="O94" s="20">
        <f>IF(A94="","",SUMPRODUCT((A94&gt;=Setup!$C$19:$C$30)*(A94&lt;=Setup!$D$19:$D$30)*Setup!$A$19:$A$30))</f>
        <v/>
      </c>
      <c r="P94" s="34">
        <f>IF(A94="","",IF(G94="Standard 15% (Box 1)",ROUND(H94*Setup!$B$9,2),0))</f>
        <v/>
      </c>
      <c r="Q94" s="34">
        <f>IF(A94="","",I94-P94)</f>
        <v/>
      </c>
      <c r="R94" s="23">
        <f>IF(A94="","",IF(O94=0,"Outside audit periods; ","")&amp;IF(G94="","No VAT category; ","")&amp;IF(ABS(Q94)&gt;Setup!$B$10,"VAT ≠ 15% × net; ","")&amp;IF(AND(F94="B2B - VAT registered",NOT(AND(LEN(E94)=15,LEFT(E94,1)="3",RIGHT(E94,1)="3",ISNUMBER(--E94)))),"Invalid/missing customer VAT no; ","")&amp;IF(L94&lt;&gt;"Yes","Not reported/cleared on FATOORA; ","")&amp;IF(AND(OR(G94="Zero-rated domestic (Box 3)",G94="Export (Box 4)"),N94=""),"Zero-rate/export evidence missing; ","")&amp;IF(AND(C94="Credit Note",H94&gt;0),"Credit note should be negative; ","")&amp;IF(AND(C94="Simplified Tax Invoice",F94="B2B - VAT registered"),"Simplified invoice issued to VAT-registered B2B; ",""))</f>
        <v/>
      </c>
    </row>
    <row r="95">
      <c r="A95" s="17" t="n"/>
      <c r="B95" s="14" t="n"/>
      <c r="C95" s="14" t="n"/>
      <c r="D95" s="14" t="n"/>
      <c r="E95" s="16" t="n"/>
      <c r="F95" s="14" t="n"/>
      <c r="G95" s="14" t="n"/>
      <c r="H95" s="19" t="n"/>
      <c r="I95" s="19" t="n"/>
      <c r="J95" s="34">
        <f>IF(A95="","",H95+I95)</f>
        <v/>
      </c>
      <c r="K95" s="14" t="n"/>
      <c r="L95" s="14" t="n"/>
      <c r="M95" s="14" t="n"/>
      <c r="N95" s="14" t="n"/>
      <c r="O95" s="20">
        <f>IF(A95="","",SUMPRODUCT((A95&gt;=Setup!$C$19:$C$30)*(A95&lt;=Setup!$D$19:$D$30)*Setup!$A$19:$A$30))</f>
        <v/>
      </c>
      <c r="P95" s="34">
        <f>IF(A95="","",IF(G95="Standard 15% (Box 1)",ROUND(H95*Setup!$B$9,2),0))</f>
        <v/>
      </c>
      <c r="Q95" s="34">
        <f>IF(A95="","",I95-P95)</f>
        <v/>
      </c>
      <c r="R95" s="23">
        <f>IF(A95="","",IF(O95=0,"Outside audit periods; ","")&amp;IF(G95="","No VAT category; ","")&amp;IF(ABS(Q95)&gt;Setup!$B$10,"VAT ≠ 15% × net; ","")&amp;IF(AND(F95="B2B - VAT registered",NOT(AND(LEN(E95)=15,LEFT(E95,1)="3",RIGHT(E95,1)="3",ISNUMBER(--E95)))),"Invalid/missing customer VAT no; ","")&amp;IF(L95&lt;&gt;"Yes","Not reported/cleared on FATOORA; ","")&amp;IF(AND(OR(G95="Zero-rated domestic (Box 3)",G95="Export (Box 4)"),N95=""),"Zero-rate/export evidence missing; ","")&amp;IF(AND(C95="Credit Note",H95&gt;0),"Credit note should be negative; ","")&amp;IF(AND(C95="Simplified Tax Invoice",F95="B2B - VAT registered"),"Simplified invoice issued to VAT-registered B2B; ",""))</f>
        <v/>
      </c>
    </row>
    <row r="96">
      <c r="A96" s="17" t="n"/>
      <c r="B96" s="14" t="n"/>
      <c r="C96" s="14" t="n"/>
      <c r="D96" s="14" t="n"/>
      <c r="E96" s="16" t="n"/>
      <c r="F96" s="14" t="n"/>
      <c r="G96" s="14" t="n"/>
      <c r="H96" s="19" t="n"/>
      <c r="I96" s="19" t="n"/>
      <c r="J96" s="34">
        <f>IF(A96="","",H96+I96)</f>
        <v/>
      </c>
      <c r="K96" s="14" t="n"/>
      <c r="L96" s="14" t="n"/>
      <c r="M96" s="14" t="n"/>
      <c r="N96" s="14" t="n"/>
      <c r="O96" s="20">
        <f>IF(A96="","",SUMPRODUCT((A96&gt;=Setup!$C$19:$C$30)*(A96&lt;=Setup!$D$19:$D$30)*Setup!$A$19:$A$30))</f>
        <v/>
      </c>
      <c r="P96" s="34">
        <f>IF(A96="","",IF(G96="Standard 15% (Box 1)",ROUND(H96*Setup!$B$9,2),0))</f>
        <v/>
      </c>
      <c r="Q96" s="34">
        <f>IF(A96="","",I96-P96)</f>
        <v/>
      </c>
      <c r="R96" s="23">
        <f>IF(A96="","",IF(O96=0,"Outside audit periods; ","")&amp;IF(G96="","No VAT category; ","")&amp;IF(ABS(Q96)&gt;Setup!$B$10,"VAT ≠ 15% × net; ","")&amp;IF(AND(F96="B2B - VAT registered",NOT(AND(LEN(E96)=15,LEFT(E96,1)="3",RIGHT(E96,1)="3",ISNUMBER(--E96)))),"Invalid/missing customer VAT no; ","")&amp;IF(L96&lt;&gt;"Yes","Not reported/cleared on FATOORA; ","")&amp;IF(AND(OR(G96="Zero-rated domestic (Box 3)",G96="Export (Box 4)"),N96=""),"Zero-rate/export evidence missing; ","")&amp;IF(AND(C96="Credit Note",H96&gt;0),"Credit note should be negative; ","")&amp;IF(AND(C96="Simplified Tax Invoice",F96="B2B - VAT registered"),"Simplified invoice issued to VAT-registered B2B; ",""))</f>
        <v/>
      </c>
    </row>
    <row r="97">
      <c r="A97" s="17" t="n"/>
      <c r="B97" s="14" t="n"/>
      <c r="C97" s="14" t="n"/>
      <c r="D97" s="14" t="n"/>
      <c r="E97" s="16" t="n"/>
      <c r="F97" s="14" t="n"/>
      <c r="G97" s="14" t="n"/>
      <c r="H97" s="19" t="n"/>
      <c r="I97" s="19" t="n"/>
      <c r="J97" s="34">
        <f>IF(A97="","",H97+I97)</f>
        <v/>
      </c>
      <c r="K97" s="14" t="n"/>
      <c r="L97" s="14" t="n"/>
      <c r="M97" s="14" t="n"/>
      <c r="N97" s="14" t="n"/>
      <c r="O97" s="20">
        <f>IF(A97="","",SUMPRODUCT((A97&gt;=Setup!$C$19:$C$30)*(A97&lt;=Setup!$D$19:$D$30)*Setup!$A$19:$A$30))</f>
        <v/>
      </c>
      <c r="P97" s="34">
        <f>IF(A97="","",IF(G97="Standard 15% (Box 1)",ROUND(H97*Setup!$B$9,2),0))</f>
        <v/>
      </c>
      <c r="Q97" s="34">
        <f>IF(A97="","",I97-P97)</f>
        <v/>
      </c>
      <c r="R97" s="23">
        <f>IF(A97="","",IF(O97=0,"Outside audit periods; ","")&amp;IF(G97="","No VAT category; ","")&amp;IF(ABS(Q97)&gt;Setup!$B$10,"VAT ≠ 15% × net; ","")&amp;IF(AND(F97="B2B - VAT registered",NOT(AND(LEN(E97)=15,LEFT(E97,1)="3",RIGHT(E97,1)="3",ISNUMBER(--E97)))),"Invalid/missing customer VAT no; ","")&amp;IF(L97&lt;&gt;"Yes","Not reported/cleared on FATOORA; ","")&amp;IF(AND(OR(G97="Zero-rated domestic (Box 3)",G97="Export (Box 4)"),N97=""),"Zero-rate/export evidence missing; ","")&amp;IF(AND(C97="Credit Note",H97&gt;0),"Credit note should be negative; ","")&amp;IF(AND(C97="Simplified Tax Invoice",F97="B2B - VAT registered"),"Simplified invoice issued to VAT-registered B2B; ",""))</f>
        <v/>
      </c>
    </row>
    <row r="98">
      <c r="A98" s="17" t="n"/>
      <c r="B98" s="14" t="n"/>
      <c r="C98" s="14" t="n"/>
      <c r="D98" s="14" t="n"/>
      <c r="E98" s="16" t="n"/>
      <c r="F98" s="14" t="n"/>
      <c r="G98" s="14" t="n"/>
      <c r="H98" s="19" t="n"/>
      <c r="I98" s="19" t="n"/>
      <c r="J98" s="34">
        <f>IF(A98="","",H98+I98)</f>
        <v/>
      </c>
      <c r="K98" s="14" t="n"/>
      <c r="L98" s="14" t="n"/>
      <c r="M98" s="14" t="n"/>
      <c r="N98" s="14" t="n"/>
      <c r="O98" s="20">
        <f>IF(A98="","",SUMPRODUCT((A98&gt;=Setup!$C$19:$C$30)*(A98&lt;=Setup!$D$19:$D$30)*Setup!$A$19:$A$30))</f>
        <v/>
      </c>
      <c r="P98" s="34">
        <f>IF(A98="","",IF(G98="Standard 15% (Box 1)",ROUND(H98*Setup!$B$9,2),0))</f>
        <v/>
      </c>
      <c r="Q98" s="34">
        <f>IF(A98="","",I98-P98)</f>
        <v/>
      </c>
      <c r="R98" s="23">
        <f>IF(A98="","",IF(O98=0,"Outside audit periods; ","")&amp;IF(G98="","No VAT category; ","")&amp;IF(ABS(Q98)&gt;Setup!$B$10,"VAT ≠ 15% × net; ","")&amp;IF(AND(F98="B2B - VAT registered",NOT(AND(LEN(E98)=15,LEFT(E98,1)="3",RIGHT(E98,1)="3",ISNUMBER(--E98)))),"Invalid/missing customer VAT no; ","")&amp;IF(L98&lt;&gt;"Yes","Not reported/cleared on FATOORA; ","")&amp;IF(AND(OR(G98="Zero-rated domestic (Box 3)",G98="Export (Box 4)"),N98=""),"Zero-rate/export evidence missing; ","")&amp;IF(AND(C98="Credit Note",H98&gt;0),"Credit note should be negative; ","")&amp;IF(AND(C98="Simplified Tax Invoice",F98="B2B - VAT registered"),"Simplified invoice issued to VAT-registered B2B; ",""))</f>
        <v/>
      </c>
    </row>
    <row r="99">
      <c r="A99" s="17" t="n"/>
      <c r="B99" s="14" t="n"/>
      <c r="C99" s="14" t="n"/>
      <c r="D99" s="14" t="n"/>
      <c r="E99" s="16" t="n"/>
      <c r="F99" s="14" t="n"/>
      <c r="G99" s="14" t="n"/>
      <c r="H99" s="19" t="n"/>
      <c r="I99" s="19" t="n"/>
      <c r="J99" s="34">
        <f>IF(A99="","",H99+I99)</f>
        <v/>
      </c>
      <c r="K99" s="14" t="n"/>
      <c r="L99" s="14" t="n"/>
      <c r="M99" s="14" t="n"/>
      <c r="N99" s="14" t="n"/>
      <c r="O99" s="20">
        <f>IF(A99="","",SUMPRODUCT((A99&gt;=Setup!$C$19:$C$30)*(A99&lt;=Setup!$D$19:$D$30)*Setup!$A$19:$A$30))</f>
        <v/>
      </c>
      <c r="P99" s="34">
        <f>IF(A99="","",IF(G99="Standard 15% (Box 1)",ROUND(H99*Setup!$B$9,2),0))</f>
        <v/>
      </c>
      <c r="Q99" s="34">
        <f>IF(A99="","",I99-P99)</f>
        <v/>
      </c>
      <c r="R99" s="23">
        <f>IF(A99="","",IF(O99=0,"Outside audit periods; ","")&amp;IF(G99="","No VAT category; ","")&amp;IF(ABS(Q99)&gt;Setup!$B$10,"VAT ≠ 15% × net; ","")&amp;IF(AND(F99="B2B - VAT registered",NOT(AND(LEN(E99)=15,LEFT(E99,1)="3",RIGHT(E99,1)="3",ISNUMBER(--E99)))),"Invalid/missing customer VAT no; ","")&amp;IF(L99&lt;&gt;"Yes","Not reported/cleared on FATOORA; ","")&amp;IF(AND(OR(G99="Zero-rated domestic (Box 3)",G99="Export (Box 4)"),N99=""),"Zero-rate/export evidence missing; ","")&amp;IF(AND(C99="Credit Note",H99&gt;0),"Credit note should be negative; ","")&amp;IF(AND(C99="Simplified Tax Invoice",F99="B2B - VAT registered"),"Simplified invoice issued to VAT-registered B2B; ",""))</f>
        <v/>
      </c>
    </row>
    <row r="100">
      <c r="A100" s="17" t="n"/>
      <c r="B100" s="14" t="n"/>
      <c r="C100" s="14" t="n"/>
      <c r="D100" s="14" t="n"/>
      <c r="E100" s="16" t="n"/>
      <c r="F100" s="14" t="n"/>
      <c r="G100" s="14" t="n"/>
      <c r="H100" s="19" t="n"/>
      <c r="I100" s="19" t="n"/>
      <c r="J100" s="34">
        <f>IF(A100="","",H100+I100)</f>
        <v/>
      </c>
      <c r="K100" s="14" t="n"/>
      <c r="L100" s="14" t="n"/>
      <c r="M100" s="14" t="n"/>
      <c r="N100" s="14" t="n"/>
      <c r="O100" s="20">
        <f>IF(A100="","",SUMPRODUCT((A100&gt;=Setup!$C$19:$C$30)*(A100&lt;=Setup!$D$19:$D$30)*Setup!$A$19:$A$30))</f>
        <v/>
      </c>
      <c r="P100" s="34">
        <f>IF(A100="","",IF(G100="Standard 15% (Box 1)",ROUND(H100*Setup!$B$9,2),0))</f>
        <v/>
      </c>
      <c r="Q100" s="34">
        <f>IF(A100="","",I100-P100)</f>
        <v/>
      </c>
      <c r="R100" s="23">
        <f>IF(A100="","",IF(O100=0,"Outside audit periods; ","")&amp;IF(G100="","No VAT category; ","")&amp;IF(ABS(Q100)&gt;Setup!$B$10,"VAT ≠ 15% × net; ","")&amp;IF(AND(F100="B2B - VAT registered",NOT(AND(LEN(E100)=15,LEFT(E100,1)="3",RIGHT(E100,1)="3",ISNUMBER(--E100)))),"Invalid/missing customer VAT no; ","")&amp;IF(L100&lt;&gt;"Yes","Not reported/cleared on FATOORA; ","")&amp;IF(AND(OR(G100="Zero-rated domestic (Box 3)",G100="Export (Box 4)"),N100=""),"Zero-rate/export evidence missing; ","")&amp;IF(AND(C100="Credit Note",H100&gt;0),"Credit note should be negative; ","")&amp;IF(AND(C100="Simplified Tax Invoice",F100="B2B - VAT registered"),"Simplified invoice issued to VAT-registered B2B; ",""))</f>
        <v/>
      </c>
    </row>
    <row r="101">
      <c r="A101" s="17" t="n"/>
      <c r="B101" s="14" t="n"/>
      <c r="C101" s="14" t="n"/>
      <c r="D101" s="14" t="n"/>
      <c r="E101" s="16" t="n"/>
      <c r="F101" s="14" t="n"/>
      <c r="G101" s="14" t="n"/>
      <c r="H101" s="19" t="n"/>
      <c r="I101" s="19" t="n"/>
      <c r="J101" s="34">
        <f>IF(A101="","",H101+I101)</f>
        <v/>
      </c>
      <c r="K101" s="14" t="n"/>
      <c r="L101" s="14" t="n"/>
      <c r="M101" s="14" t="n"/>
      <c r="N101" s="14" t="n"/>
      <c r="O101" s="20">
        <f>IF(A101="","",SUMPRODUCT((A101&gt;=Setup!$C$19:$C$30)*(A101&lt;=Setup!$D$19:$D$30)*Setup!$A$19:$A$30))</f>
        <v/>
      </c>
      <c r="P101" s="34">
        <f>IF(A101="","",IF(G101="Standard 15% (Box 1)",ROUND(H101*Setup!$B$9,2),0))</f>
        <v/>
      </c>
      <c r="Q101" s="34">
        <f>IF(A101="","",I101-P101)</f>
        <v/>
      </c>
      <c r="R101" s="23">
        <f>IF(A101="","",IF(O101=0,"Outside audit periods; ","")&amp;IF(G101="","No VAT category; ","")&amp;IF(ABS(Q101)&gt;Setup!$B$10,"VAT ≠ 15% × net; ","")&amp;IF(AND(F101="B2B - VAT registered",NOT(AND(LEN(E101)=15,LEFT(E101,1)="3",RIGHT(E101,1)="3",ISNUMBER(--E101)))),"Invalid/missing customer VAT no; ","")&amp;IF(L101&lt;&gt;"Yes","Not reported/cleared on FATOORA; ","")&amp;IF(AND(OR(G101="Zero-rated domestic (Box 3)",G101="Export (Box 4)"),N101=""),"Zero-rate/export evidence missing; ","")&amp;IF(AND(C101="Credit Note",H101&gt;0),"Credit note should be negative; ","")&amp;IF(AND(C101="Simplified Tax Invoice",F101="B2B - VAT registered"),"Simplified invoice issued to VAT-registered B2B; ",""))</f>
        <v/>
      </c>
    </row>
    <row r="102">
      <c r="A102" s="17" t="n"/>
      <c r="B102" s="14" t="n"/>
      <c r="C102" s="14" t="n"/>
      <c r="D102" s="14" t="n"/>
      <c r="E102" s="16" t="n"/>
      <c r="F102" s="14" t="n"/>
      <c r="G102" s="14" t="n"/>
      <c r="H102" s="19" t="n"/>
      <c r="I102" s="19" t="n"/>
      <c r="J102" s="34">
        <f>IF(A102="","",H102+I102)</f>
        <v/>
      </c>
      <c r="K102" s="14" t="n"/>
      <c r="L102" s="14" t="n"/>
      <c r="M102" s="14" t="n"/>
      <c r="N102" s="14" t="n"/>
      <c r="O102" s="20">
        <f>IF(A102="","",SUMPRODUCT((A102&gt;=Setup!$C$19:$C$30)*(A102&lt;=Setup!$D$19:$D$30)*Setup!$A$19:$A$30))</f>
        <v/>
      </c>
      <c r="P102" s="34">
        <f>IF(A102="","",IF(G102="Standard 15% (Box 1)",ROUND(H102*Setup!$B$9,2),0))</f>
        <v/>
      </c>
      <c r="Q102" s="34">
        <f>IF(A102="","",I102-P102)</f>
        <v/>
      </c>
      <c r="R102" s="23">
        <f>IF(A102="","",IF(O102=0,"Outside audit periods; ","")&amp;IF(G102="","No VAT category; ","")&amp;IF(ABS(Q102)&gt;Setup!$B$10,"VAT ≠ 15% × net; ","")&amp;IF(AND(F102="B2B - VAT registered",NOT(AND(LEN(E102)=15,LEFT(E102,1)="3",RIGHT(E102,1)="3",ISNUMBER(--E102)))),"Invalid/missing customer VAT no; ","")&amp;IF(L102&lt;&gt;"Yes","Not reported/cleared on FATOORA; ","")&amp;IF(AND(OR(G102="Zero-rated domestic (Box 3)",G102="Export (Box 4)"),N102=""),"Zero-rate/export evidence missing; ","")&amp;IF(AND(C102="Credit Note",H102&gt;0),"Credit note should be negative; ","")&amp;IF(AND(C102="Simplified Tax Invoice",F102="B2B - VAT registered"),"Simplified invoice issued to VAT-registered B2B; ",""))</f>
        <v/>
      </c>
    </row>
    <row r="103">
      <c r="A103" s="17" t="n"/>
      <c r="B103" s="14" t="n"/>
      <c r="C103" s="14" t="n"/>
      <c r="D103" s="14" t="n"/>
      <c r="E103" s="16" t="n"/>
      <c r="F103" s="14" t="n"/>
      <c r="G103" s="14" t="n"/>
      <c r="H103" s="19" t="n"/>
      <c r="I103" s="19" t="n"/>
      <c r="J103" s="34">
        <f>IF(A103="","",H103+I103)</f>
        <v/>
      </c>
      <c r="K103" s="14" t="n"/>
      <c r="L103" s="14" t="n"/>
      <c r="M103" s="14" t="n"/>
      <c r="N103" s="14" t="n"/>
      <c r="O103" s="20">
        <f>IF(A103="","",SUMPRODUCT((A103&gt;=Setup!$C$19:$C$30)*(A103&lt;=Setup!$D$19:$D$30)*Setup!$A$19:$A$30))</f>
        <v/>
      </c>
      <c r="P103" s="34">
        <f>IF(A103="","",IF(G103="Standard 15% (Box 1)",ROUND(H103*Setup!$B$9,2),0))</f>
        <v/>
      </c>
      <c r="Q103" s="34">
        <f>IF(A103="","",I103-P103)</f>
        <v/>
      </c>
      <c r="R103" s="23">
        <f>IF(A103="","",IF(O103=0,"Outside audit periods; ","")&amp;IF(G103="","No VAT category; ","")&amp;IF(ABS(Q103)&gt;Setup!$B$10,"VAT ≠ 15% × net; ","")&amp;IF(AND(F103="B2B - VAT registered",NOT(AND(LEN(E103)=15,LEFT(E103,1)="3",RIGHT(E103,1)="3",ISNUMBER(--E103)))),"Invalid/missing customer VAT no; ","")&amp;IF(L103&lt;&gt;"Yes","Not reported/cleared on FATOORA; ","")&amp;IF(AND(OR(G103="Zero-rated domestic (Box 3)",G103="Export (Box 4)"),N103=""),"Zero-rate/export evidence missing; ","")&amp;IF(AND(C103="Credit Note",H103&gt;0),"Credit note should be negative; ","")&amp;IF(AND(C103="Simplified Tax Invoice",F103="B2B - VAT registered"),"Simplified invoice issued to VAT-registered B2B; ",""))</f>
        <v/>
      </c>
    </row>
    <row r="104">
      <c r="A104" s="17" t="n"/>
      <c r="B104" s="14" t="n"/>
      <c r="C104" s="14" t="n"/>
      <c r="D104" s="14" t="n"/>
      <c r="E104" s="16" t="n"/>
      <c r="F104" s="14" t="n"/>
      <c r="G104" s="14" t="n"/>
      <c r="H104" s="19" t="n"/>
      <c r="I104" s="19" t="n"/>
      <c r="J104" s="34">
        <f>IF(A104="","",H104+I104)</f>
        <v/>
      </c>
      <c r="K104" s="14" t="n"/>
      <c r="L104" s="14" t="n"/>
      <c r="M104" s="14" t="n"/>
      <c r="N104" s="14" t="n"/>
      <c r="O104" s="20">
        <f>IF(A104="","",SUMPRODUCT((A104&gt;=Setup!$C$19:$C$30)*(A104&lt;=Setup!$D$19:$D$30)*Setup!$A$19:$A$30))</f>
        <v/>
      </c>
      <c r="P104" s="34">
        <f>IF(A104="","",IF(G104="Standard 15% (Box 1)",ROUND(H104*Setup!$B$9,2),0))</f>
        <v/>
      </c>
      <c r="Q104" s="34">
        <f>IF(A104="","",I104-P104)</f>
        <v/>
      </c>
      <c r="R104" s="23">
        <f>IF(A104="","",IF(O104=0,"Outside audit periods; ","")&amp;IF(G104="","No VAT category; ","")&amp;IF(ABS(Q104)&gt;Setup!$B$10,"VAT ≠ 15% × net; ","")&amp;IF(AND(F104="B2B - VAT registered",NOT(AND(LEN(E104)=15,LEFT(E104,1)="3",RIGHT(E104,1)="3",ISNUMBER(--E104)))),"Invalid/missing customer VAT no; ","")&amp;IF(L104&lt;&gt;"Yes","Not reported/cleared on FATOORA; ","")&amp;IF(AND(OR(G104="Zero-rated domestic (Box 3)",G104="Export (Box 4)"),N104=""),"Zero-rate/export evidence missing; ","")&amp;IF(AND(C104="Credit Note",H104&gt;0),"Credit note should be negative; ","")&amp;IF(AND(C104="Simplified Tax Invoice",F104="B2B - VAT registered"),"Simplified invoice issued to VAT-registered B2B; ",""))</f>
        <v/>
      </c>
    </row>
    <row r="105">
      <c r="A105" s="17" t="n"/>
      <c r="B105" s="14" t="n"/>
      <c r="C105" s="14" t="n"/>
      <c r="D105" s="14" t="n"/>
      <c r="E105" s="16" t="n"/>
      <c r="F105" s="14" t="n"/>
      <c r="G105" s="14" t="n"/>
      <c r="H105" s="19" t="n"/>
      <c r="I105" s="19" t="n"/>
      <c r="J105" s="34">
        <f>IF(A105="","",H105+I105)</f>
        <v/>
      </c>
      <c r="K105" s="14" t="n"/>
      <c r="L105" s="14" t="n"/>
      <c r="M105" s="14" t="n"/>
      <c r="N105" s="14" t="n"/>
      <c r="O105" s="20">
        <f>IF(A105="","",SUMPRODUCT((A105&gt;=Setup!$C$19:$C$30)*(A105&lt;=Setup!$D$19:$D$30)*Setup!$A$19:$A$30))</f>
        <v/>
      </c>
      <c r="P105" s="34">
        <f>IF(A105="","",IF(G105="Standard 15% (Box 1)",ROUND(H105*Setup!$B$9,2),0))</f>
        <v/>
      </c>
      <c r="Q105" s="34">
        <f>IF(A105="","",I105-P105)</f>
        <v/>
      </c>
      <c r="R105" s="23">
        <f>IF(A105="","",IF(O105=0,"Outside audit periods; ","")&amp;IF(G105="","No VAT category; ","")&amp;IF(ABS(Q105)&gt;Setup!$B$10,"VAT ≠ 15% × net; ","")&amp;IF(AND(F105="B2B - VAT registered",NOT(AND(LEN(E105)=15,LEFT(E105,1)="3",RIGHT(E105,1)="3",ISNUMBER(--E105)))),"Invalid/missing customer VAT no; ","")&amp;IF(L105&lt;&gt;"Yes","Not reported/cleared on FATOORA; ","")&amp;IF(AND(OR(G105="Zero-rated domestic (Box 3)",G105="Export (Box 4)"),N105=""),"Zero-rate/export evidence missing; ","")&amp;IF(AND(C105="Credit Note",H105&gt;0),"Credit note should be negative; ","")&amp;IF(AND(C105="Simplified Tax Invoice",F105="B2B - VAT registered"),"Simplified invoice issued to VAT-registered B2B; ",""))</f>
        <v/>
      </c>
    </row>
    <row r="106">
      <c r="A106" s="17" t="n"/>
      <c r="B106" s="14" t="n"/>
      <c r="C106" s="14" t="n"/>
      <c r="D106" s="14" t="n"/>
      <c r="E106" s="16" t="n"/>
      <c r="F106" s="14" t="n"/>
      <c r="G106" s="14" t="n"/>
      <c r="H106" s="19" t="n"/>
      <c r="I106" s="19" t="n"/>
      <c r="J106" s="34">
        <f>IF(A106="","",H106+I106)</f>
        <v/>
      </c>
      <c r="K106" s="14" t="n"/>
      <c r="L106" s="14" t="n"/>
      <c r="M106" s="14" t="n"/>
      <c r="N106" s="14" t="n"/>
      <c r="O106" s="20">
        <f>IF(A106="","",SUMPRODUCT((A106&gt;=Setup!$C$19:$C$30)*(A106&lt;=Setup!$D$19:$D$30)*Setup!$A$19:$A$30))</f>
        <v/>
      </c>
      <c r="P106" s="34">
        <f>IF(A106="","",IF(G106="Standard 15% (Box 1)",ROUND(H106*Setup!$B$9,2),0))</f>
        <v/>
      </c>
      <c r="Q106" s="34">
        <f>IF(A106="","",I106-P106)</f>
        <v/>
      </c>
      <c r="R106" s="23">
        <f>IF(A106="","",IF(O106=0,"Outside audit periods; ","")&amp;IF(G106="","No VAT category; ","")&amp;IF(ABS(Q106)&gt;Setup!$B$10,"VAT ≠ 15% × net; ","")&amp;IF(AND(F106="B2B - VAT registered",NOT(AND(LEN(E106)=15,LEFT(E106,1)="3",RIGHT(E106,1)="3",ISNUMBER(--E106)))),"Invalid/missing customer VAT no; ","")&amp;IF(L106&lt;&gt;"Yes","Not reported/cleared on FATOORA; ","")&amp;IF(AND(OR(G106="Zero-rated domestic (Box 3)",G106="Export (Box 4)"),N106=""),"Zero-rate/export evidence missing; ","")&amp;IF(AND(C106="Credit Note",H106&gt;0),"Credit note should be negative; ","")&amp;IF(AND(C106="Simplified Tax Invoice",F106="B2B - VAT registered"),"Simplified invoice issued to VAT-registered B2B; ",""))</f>
        <v/>
      </c>
    </row>
    <row r="107">
      <c r="A107" s="17" t="n"/>
      <c r="B107" s="14" t="n"/>
      <c r="C107" s="14" t="n"/>
      <c r="D107" s="14" t="n"/>
      <c r="E107" s="16" t="n"/>
      <c r="F107" s="14" t="n"/>
      <c r="G107" s="14" t="n"/>
      <c r="H107" s="19" t="n"/>
      <c r="I107" s="19" t="n"/>
      <c r="J107" s="34">
        <f>IF(A107="","",H107+I107)</f>
        <v/>
      </c>
      <c r="K107" s="14" t="n"/>
      <c r="L107" s="14" t="n"/>
      <c r="M107" s="14" t="n"/>
      <c r="N107" s="14" t="n"/>
      <c r="O107" s="20">
        <f>IF(A107="","",SUMPRODUCT((A107&gt;=Setup!$C$19:$C$30)*(A107&lt;=Setup!$D$19:$D$30)*Setup!$A$19:$A$30))</f>
        <v/>
      </c>
      <c r="P107" s="34">
        <f>IF(A107="","",IF(G107="Standard 15% (Box 1)",ROUND(H107*Setup!$B$9,2),0))</f>
        <v/>
      </c>
      <c r="Q107" s="34">
        <f>IF(A107="","",I107-P107)</f>
        <v/>
      </c>
      <c r="R107" s="23">
        <f>IF(A107="","",IF(O107=0,"Outside audit periods; ","")&amp;IF(G107="","No VAT category; ","")&amp;IF(ABS(Q107)&gt;Setup!$B$10,"VAT ≠ 15% × net; ","")&amp;IF(AND(F107="B2B - VAT registered",NOT(AND(LEN(E107)=15,LEFT(E107,1)="3",RIGHT(E107,1)="3",ISNUMBER(--E107)))),"Invalid/missing customer VAT no; ","")&amp;IF(L107&lt;&gt;"Yes","Not reported/cleared on FATOORA; ","")&amp;IF(AND(OR(G107="Zero-rated domestic (Box 3)",G107="Export (Box 4)"),N107=""),"Zero-rate/export evidence missing; ","")&amp;IF(AND(C107="Credit Note",H107&gt;0),"Credit note should be negative; ","")&amp;IF(AND(C107="Simplified Tax Invoice",F107="B2B - VAT registered"),"Simplified invoice issued to VAT-registered B2B; ",""))</f>
        <v/>
      </c>
    </row>
    <row r="108">
      <c r="A108" s="17" t="n"/>
      <c r="B108" s="14" t="n"/>
      <c r="C108" s="14" t="n"/>
      <c r="D108" s="14" t="n"/>
      <c r="E108" s="16" t="n"/>
      <c r="F108" s="14" t="n"/>
      <c r="G108" s="14" t="n"/>
      <c r="H108" s="19" t="n"/>
      <c r="I108" s="19" t="n"/>
      <c r="J108" s="34">
        <f>IF(A108="","",H108+I108)</f>
        <v/>
      </c>
      <c r="K108" s="14" t="n"/>
      <c r="L108" s="14" t="n"/>
      <c r="M108" s="14" t="n"/>
      <c r="N108" s="14" t="n"/>
      <c r="O108" s="20">
        <f>IF(A108="","",SUMPRODUCT((A108&gt;=Setup!$C$19:$C$30)*(A108&lt;=Setup!$D$19:$D$30)*Setup!$A$19:$A$30))</f>
        <v/>
      </c>
      <c r="P108" s="34">
        <f>IF(A108="","",IF(G108="Standard 15% (Box 1)",ROUND(H108*Setup!$B$9,2),0))</f>
        <v/>
      </c>
      <c r="Q108" s="34">
        <f>IF(A108="","",I108-P108)</f>
        <v/>
      </c>
      <c r="R108" s="23">
        <f>IF(A108="","",IF(O108=0,"Outside audit periods; ","")&amp;IF(G108="","No VAT category; ","")&amp;IF(ABS(Q108)&gt;Setup!$B$10,"VAT ≠ 15% × net; ","")&amp;IF(AND(F108="B2B - VAT registered",NOT(AND(LEN(E108)=15,LEFT(E108,1)="3",RIGHT(E108,1)="3",ISNUMBER(--E108)))),"Invalid/missing customer VAT no; ","")&amp;IF(L108&lt;&gt;"Yes","Not reported/cleared on FATOORA; ","")&amp;IF(AND(OR(G108="Zero-rated domestic (Box 3)",G108="Export (Box 4)"),N108=""),"Zero-rate/export evidence missing; ","")&amp;IF(AND(C108="Credit Note",H108&gt;0),"Credit note should be negative; ","")&amp;IF(AND(C108="Simplified Tax Invoice",F108="B2B - VAT registered"),"Simplified invoice issued to VAT-registered B2B; ",""))</f>
        <v/>
      </c>
    </row>
    <row r="109">
      <c r="A109" s="17" t="n"/>
      <c r="B109" s="14" t="n"/>
      <c r="C109" s="14" t="n"/>
      <c r="D109" s="14" t="n"/>
      <c r="E109" s="16" t="n"/>
      <c r="F109" s="14" t="n"/>
      <c r="G109" s="14" t="n"/>
      <c r="H109" s="19" t="n"/>
      <c r="I109" s="19" t="n"/>
      <c r="J109" s="34">
        <f>IF(A109="","",H109+I109)</f>
        <v/>
      </c>
      <c r="K109" s="14" t="n"/>
      <c r="L109" s="14" t="n"/>
      <c r="M109" s="14" t="n"/>
      <c r="N109" s="14" t="n"/>
      <c r="O109" s="20">
        <f>IF(A109="","",SUMPRODUCT((A109&gt;=Setup!$C$19:$C$30)*(A109&lt;=Setup!$D$19:$D$30)*Setup!$A$19:$A$30))</f>
        <v/>
      </c>
      <c r="P109" s="34">
        <f>IF(A109="","",IF(G109="Standard 15% (Box 1)",ROUND(H109*Setup!$B$9,2),0))</f>
        <v/>
      </c>
      <c r="Q109" s="34">
        <f>IF(A109="","",I109-P109)</f>
        <v/>
      </c>
      <c r="R109" s="23">
        <f>IF(A109="","",IF(O109=0,"Outside audit periods; ","")&amp;IF(G109="","No VAT category; ","")&amp;IF(ABS(Q109)&gt;Setup!$B$10,"VAT ≠ 15% × net; ","")&amp;IF(AND(F109="B2B - VAT registered",NOT(AND(LEN(E109)=15,LEFT(E109,1)="3",RIGHT(E109,1)="3",ISNUMBER(--E109)))),"Invalid/missing customer VAT no; ","")&amp;IF(L109&lt;&gt;"Yes","Not reported/cleared on FATOORA; ","")&amp;IF(AND(OR(G109="Zero-rated domestic (Box 3)",G109="Export (Box 4)"),N109=""),"Zero-rate/export evidence missing; ","")&amp;IF(AND(C109="Credit Note",H109&gt;0),"Credit note should be negative; ","")&amp;IF(AND(C109="Simplified Tax Invoice",F109="B2B - VAT registered"),"Simplified invoice issued to VAT-registered B2B; ",""))</f>
        <v/>
      </c>
    </row>
    <row r="110">
      <c r="A110" s="17" t="n"/>
      <c r="B110" s="14" t="n"/>
      <c r="C110" s="14" t="n"/>
      <c r="D110" s="14" t="n"/>
      <c r="E110" s="16" t="n"/>
      <c r="F110" s="14" t="n"/>
      <c r="G110" s="14" t="n"/>
      <c r="H110" s="19" t="n"/>
      <c r="I110" s="19" t="n"/>
      <c r="J110" s="34">
        <f>IF(A110="","",H110+I110)</f>
        <v/>
      </c>
      <c r="K110" s="14" t="n"/>
      <c r="L110" s="14" t="n"/>
      <c r="M110" s="14" t="n"/>
      <c r="N110" s="14" t="n"/>
      <c r="O110" s="20">
        <f>IF(A110="","",SUMPRODUCT((A110&gt;=Setup!$C$19:$C$30)*(A110&lt;=Setup!$D$19:$D$30)*Setup!$A$19:$A$30))</f>
        <v/>
      </c>
      <c r="P110" s="34">
        <f>IF(A110="","",IF(G110="Standard 15% (Box 1)",ROUND(H110*Setup!$B$9,2),0))</f>
        <v/>
      </c>
      <c r="Q110" s="34">
        <f>IF(A110="","",I110-P110)</f>
        <v/>
      </c>
      <c r="R110" s="23">
        <f>IF(A110="","",IF(O110=0,"Outside audit periods; ","")&amp;IF(G110="","No VAT category; ","")&amp;IF(ABS(Q110)&gt;Setup!$B$10,"VAT ≠ 15% × net; ","")&amp;IF(AND(F110="B2B - VAT registered",NOT(AND(LEN(E110)=15,LEFT(E110,1)="3",RIGHT(E110,1)="3",ISNUMBER(--E110)))),"Invalid/missing customer VAT no; ","")&amp;IF(L110&lt;&gt;"Yes","Not reported/cleared on FATOORA; ","")&amp;IF(AND(OR(G110="Zero-rated domestic (Box 3)",G110="Export (Box 4)"),N110=""),"Zero-rate/export evidence missing; ","")&amp;IF(AND(C110="Credit Note",H110&gt;0),"Credit note should be negative; ","")&amp;IF(AND(C110="Simplified Tax Invoice",F110="B2B - VAT registered"),"Simplified invoice issued to VAT-registered B2B; ",""))</f>
        <v/>
      </c>
    </row>
    <row r="111">
      <c r="A111" s="17" t="n"/>
      <c r="B111" s="14" t="n"/>
      <c r="C111" s="14" t="n"/>
      <c r="D111" s="14" t="n"/>
      <c r="E111" s="16" t="n"/>
      <c r="F111" s="14" t="n"/>
      <c r="G111" s="14" t="n"/>
      <c r="H111" s="19" t="n"/>
      <c r="I111" s="19" t="n"/>
      <c r="J111" s="34">
        <f>IF(A111="","",H111+I111)</f>
        <v/>
      </c>
      <c r="K111" s="14" t="n"/>
      <c r="L111" s="14" t="n"/>
      <c r="M111" s="14" t="n"/>
      <c r="N111" s="14" t="n"/>
      <c r="O111" s="20">
        <f>IF(A111="","",SUMPRODUCT((A111&gt;=Setup!$C$19:$C$30)*(A111&lt;=Setup!$D$19:$D$30)*Setup!$A$19:$A$30))</f>
        <v/>
      </c>
      <c r="P111" s="34">
        <f>IF(A111="","",IF(G111="Standard 15% (Box 1)",ROUND(H111*Setup!$B$9,2),0))</f>
        <v/>
      </c>
      <c r="Q111" s="34">
        <f>IF(A111="","",I111-P111)</f>
        <v/>
      </c>
      <c r="R111" s="23">
        <f>IF(A111="","",IF(O111=0,"Outside audit periods; ","")&amp;IF(G111="","No VAT category; ","")&amp;IF(ABS(Q111)&gt;Setup!$B$10,"VAT ≠ 15% × net; ","")&amp;IF(AND(F111="B2B - VAT registered",NOT(AND(LEN(E111)=15,LEFT(E111,1)="3",RIGHT(E111,1)="3",ISNUMBER(--E111)))),"Invalid/missing customer VAT no; ","")&amp;IF(L111&lt;&gt;"Yes","Not reported/cleared on FATOORA; ","")&amp;IF(AND(OR(G111="Zero-rated domestic (Box 3)",G111="Export (Box 4)"),N111=""),"Zero-rate/export evidence missing; ","")&amp;IF(AND(C111="Credit Note",H111&gt;0),"Credit note should be negative; ","")&amp;IF(AND(C111="Simplified Tax Invoice",F111="B2B - VAT registered"),"Simplified invoice issued to VAT-registered B2B; ",""))</f>
        <v/>
      </c>
    </row>
    <row r="112">
      <c r="A112" s="17" t="n"/>
      <c r="B112" s="14" t="n"/>
      <c r="C112" s="14" t="n"/>
      <c r="D112" s="14" t="n"/>
      <c r="E112" s="16" t="n"/>
      <c r="F112" s="14" t="n"/>
      <c r="G112" s="14" t="n"/>
      <c r="H112" s="19" t="n"/>
      <c r="I112" s="19" t="n"/>
      <c r="J112" s="34">
        <f>IF(A112="","",H112+I112)</f>
        <v/>
      </c>
      <c r="K112" s="14" t="n"/>
      <c r="L112" s="14" t="n"/>
      <c r="M112" s="14" t="n"/>
      <c r="N112" s="14" t="n"/>
      <c r="O112" s="20">
        <f>IF(A112="","",SUMPRODUCT((A112&gt;=Setup!$C$19:$C$30)*(A112&lt;=Setup!$D$19:$D$30)*Setup!$A$19:$A$30))</f>
        <v/>
      </c>
      <c r="P112" s="34">
        <f>IF(A112="","",IF(G112="Standard 15% (Box 1)",ROUND(H112*Setup!$B$9,2),0))</f>
        <v/>
      </c>
      <c r="Q112" s="34">
        <f>IF(A112="","",I112-P112)</f>
        <v/>
      </c>
      <c r="R112" s="23">
        <f>IF(A112="","",IF(O112=0,"Outside audit periods; ","")&amp;IF(G112="","No VAT category; ","")&amp;IF(ABS(Q112)&gt;Setup!$B$10,"VAT ≠ 15% × net; ","")&amp;IF(AND(F112="B2B - VAT registered",NOT(AND(LEN(E112)=15,LEFT(E112,1)="3",RIGHT(E112,1)="3",ISNUMBER(--E112)))),"Invalid/missing customer VAT no; ","")&amp;IF(L112&lt;&gt;"Yes","Not reported/cleared on FATOORA; ","")&amp;IF(AND(OR(G112="Zero-rated domestic (Box 3)",G112="Export (Box 4)"),N112=""),"Zero-rate/export evidence missing; ","")&amp;IF(AND(C112="Credit Note",H112&gt;0),"Credit note should be negative; ","")&amp;IF(AND(C112="Simplified Tax Invoice",F112="B2B - VAT registered"),"Simplified invoice issued to VAT-registered B2B; ",""))</f>
        <v/>
      </c>
    </row>
    <row r="113">
      <c r="A113" s="17" t="n"/>
      <c r="B113" s="14" t="n"/>
      <c r="C113" s="14" t="n"/>
      <c r="D113" s="14" t="n"/>
      <c r="E113" s="16" t="n"/>
      <c r="F113" s="14" t="n"/>
      <c r="G113" s="14" t="n"/>
      <c r="H113" s="19" t="n"/>
      <c r="I113" s="19" t="n"/>
      <c r="J113" s="34">
        <f>IF(A113="","",H113+I113)</f>
        <v/>
      </c>
      <c r="K113" s="14" t="n"/>
      <c r="L113" s="14" t="n"/>
      <c r="M113" s="14" t="n"/>
      <c r="N113" s="14" t="n"/>
      <c r="O113" s="20">
        <f>IF(A113="","",SUMPRODUCT((A113&gt;=Setup!$C$19:$C$30)*(A113&lt;=Setup!$D$19:$D$30)*Setup!$A$19:$A$30))</f>
        <v/>
      </c>
      <c r="P113" s="34">
        <f>IF(A113="","",IF(G113="Standard 15% (Box 1)",ROUND(H113*Setup!$B$9,2),0))</f>
        <v/>
      </c>
      <c r="Q113" s="34">
        <f>IF(A113="","",I113-P113)</f>
        <v/>
      </c>
      <c r="R113" s="23">
        <f>IF(A113="","",IF(O113=0,"Outside audit periods; ","")&amp;IF(G113="","No VAT category; ","")&amp;IF(ABS(Q113)&gt;Setup!$B$10,"VAT ≠ 15% × net; ","")&amp;IF(AND(F113="B2B - VAT registered",NOT(AND(LEN(E113)=15,LEFT(E113,1)="3",RIGHT(E113,1)="3",ISNUMBER(--E113)))),"Invalid/missing customer VAT no; ","")&amp;IF(L113&lt;&gt;"Yes","Not reported/cleared on FATOORA; ","")&amp;IF(AND(OR(G113="Zero-rated domestic (Box 3)",G113="Export (Box 4)"),N113=""),"Zero-rate/export evidence missing; ","")&amp;IF(AND(C113="Credit Note",H113&gt;0),"Credit note should be negative; ","")&amp;IF(AND(C113="Simplified Tax Invoice",F113="B2B - VAT registered"),"Simplified invoice issued to VAT-registered B2B; ",""))</f>
        <v/>
      </c>
    </row>
    <row r="114">
      <c r="A114" s="17" t="n"/>
      <c r="B114" s="14" t="n"/>
      <c r="C114" s="14" t="n"/>
      <c r="D114" s="14" t="n"/>
      <c r="E114" s="16" t="n"/>
      <c r="F114" s="14" t="n"/>
      <c r="G114" s="14" t="n"/>
      <c r="H114" s="19" t="n"/>
      <c r="I114" s="19" t="n"/>
      <c r="J114" s="34">
        <f>IF(A114="","",H114+I114)</f>
        <v/>
      </c>
      <c r="K114" s="14" t="n"/>
      <c r="L114" s="14" t="n"/>
      <c r="M114" s="14" t="n"/>
      <c r="N114" s="14" t="n"/>
      <c r="O114" s="20">
        <f>IF(A114="","",SUMPRODUCT((A114&gt;=Setup!$C$19:$C$30)*(A114&lt;=Setup!$D$19:$D$30)*Setup!$A$19:$A$30))</f>
        <v/>
      </c>
      <c r="P114" s="34">
        <f>IF(A114="","",IF(G114="Standard 15% (Box 1)",ROUND(H114*Setup!$B$9,2),0))</f>
        <v/>
      </c>
      <c r="Q114" s="34">
        <f>IF(A114="","",I114-P114)</f>
        <v/>
      </c>
      <c r="R114" s="23">
        <f>IF(A114="","",IF(O114=0,"Outside audit periods; ","")&amp;IF(G114="","No VAT category; ","")&amp;IF(ABS(Q114)&gt;Setup!$B$10,"VAT ≠ 15% × net; ","")&amp;IF(AND(F114="B2B - VAT registered",NOT(AND(LEN(E114)=15,LEFT(E114,1)="3",RIGHT(E114,1)="3",ISNUMBER(--E114)))),"Invalid/missing customer VAT no; ","")&amp;IF(L114&lt;&gt;"Yes","Not reported/cleared on FATOORA; ","")&amp;IF(AND(OR(G114="Zero-rated domestic (Box 3)",G114="Export (Box 4)"),N114=""),"Zero-rate/export evidence missing; ","")&amp;IF(AND(C114="Credit Note",H114&gt;0),"Credit note should be negative; ","")&amp;IF(AND(C114="Simplified Tax Invoice",F114="B2B - VAT registered"),"Simplified invoice issued to VAT-registered B2B; ",""))</f>
        <v/>
      </c>
    </row>
    <row r="115">
      <c r="A115" s="17" t="n"/>
      <c r="B115" s="14" t="n"/>
      <c r="C115" s="14" t="n"/>
      <c r="D115" s="14" t="n"/>
      <c r="E115" s="16" t="n"/>
      <c r="F115" s="14" t="n"/>
      <c r="G115" s="14" t="n"/>
      <c r="H115" s="19" t="n"/>
      <c r="I115" s="19" t="n"/>
      <c r="J115" s="34">
        <f>IF(A115="","",H115+I115)</f>
        <v/>
      </c>
      <c r="K115" s="14" t="n"/>
      <c r="L115" s="14" t="n"/>
      <c r="M115" s="14" t="n"/>
      <c r="N115" s="14" t="n"/>
      <c r="O115" s="20">
        <f>IF(A115="","",SUMPRODUCT((A115&gt;=Setup!$C$19:$C$30)*(A115&lt;=Setup!$D$19:$D$30)*Setup!$A$19:$A$30))</f>
        <v/>
      </c>
      <c r="P115" s="34">
        <f>IF(A115="","",IF(G115="Standard 15% (Box 1)",ROUND(H115*Setup!$B$9,2),0))</f>
        <v/>
      </c>
      <c r="Q115" s="34">
        <f>IF(A115="","",I115-P115)</f>
        <v/>
      </c>
      <c r="R115" s="23">
        <f>IF(A115="","",IF(O115=0,"Outside audit periods; ","")&amp;IF(G115="","No VAT category; ","")&amp;IF(ABS(Q115)&gt;Setup!$B$10,"VAT ≠ 15% × net; ","")&amp;IF(AND(F115="B2B - VAT registered",NOT(AND(LEN(E115)=15,LEFT(E115,1)="3",RIGHT(E115,1)="3",ISNUMBER(--E115)))),"Invalid/missing customer VAT no; ","")&amp;IF(L115&lt;&gt;"Yes","Not reported/cleared on FATOORA; ","")&amp;IF(AND(OR(G115="Zero-rated domestic (Box 3)",G115="Export (Box 4)"),N115=""),"Zero-rate/export evidence missing; ","")&amp;IF(AND(C115="Credit Note",H115&gt;0),"Credit note should be negative; ","")&amp;IF(AND(C115="Simplified Tax Invoice",F115="B2B - VAT registered"),"Simplified invoice issued to VAT-registered B2B; ",""))</f>
        <v/>
      </c>
    </row>
    <row r="116">
      <c r="A116" s="17" t="n"/>
      <c r="B116" s="14" t="n"/>
      <c r="C116" s="14" t="n"/>
      <c r="D116" s="14" t="n"/>
      <c r="E116" s="16" t="n"/>
      <c r="F116" s="14" t="n"/>
      <c r="G116" s="14" t="n"/>
      <c r="H116" s="19" t="n"/>
      <c r="I116" s="19" t="n"/>
      <c r="J116" s="34">
        <f>IF(A116="","",H116+I116)</f>
        <v/>
      </c>
      <c r="K116" s="14" t="n"/>
      <c r="L116" s="14" t="n"/>
      <c r="M116" s="14" t="n"/>
      <c r="N116" s="14" t="n"/>
      <c r="O116" s="20">
        <f>IF(A116="","",SUMPRODUCT((A116&gt;=Setup!$C$19:$C$30)*(A116&lt;=Setup!$D$19:$D$30)*Setup!$A$19:$A$30))</f>
        <v/>
      </c>
      <c r="P116" s="34">
        <f>IF(A116="","",IF(G116="Standard 15% (Box 1)",ROUND(H116*Setup!$B$9,2),0))</f>
        <v/>
      </c>
      <c r="Q116" s="34">
        <f>IF(A116="","",I116-P116)</f>
        <v/>
      </c>
      <c r="R116" s="23">
        <f>IF(A116="","",IF(O116=0,"Outside audit periods; ","")&amp;IF(G116="","No VAT category; ","")&amp;IF(ABS(Q116)&gt;Setup!$B$10,"VAT ≠ 15% × net; ","")&amp;IF(AND(F116="B2B - VAT registered",NOT(AND(LEN(E116)=15,LEFT(E116,1)="3",RIGHT(E116,1)="3",ISNUMBER(--E116)))),"Invalid/missing customer VAT no; ","")&amp;IF(L116&lt;&gt;"Yes","Not reported/cleared on FATOORA; ","")&amp;IF(AND(OR(G116="Zero-rated domestic (Box 3)",G116="Export (Box 4)"),N116=""),"Zero-rate/export evidence missing; ","")&amp;IF(AND(C116="Credit Note",H116&gt;0),"Credit note should be negative; ","")&amp;IF(AND(C116="Simplified Tax Invoice",F116="B2B - VAT registered"),"Simplified invoice issued to VAT-registered B2B; ",""))</f>
        <v/>
      </c>
    </row>
    <row r="117">
      <c r="A117" s="17" t="n"/>
      <c r="B117" s="14" t="n"/>
      <c r="C117" s="14" t="n"/>
      <c r="D117" s="14" t="n"/>
      <c r="E117" s="16" t="n"/>
      <c r="F117" s="14" t="n"/>
      <c r="G117" s="14" t="n"/>
      <c r="H117" s="19" t="n"/>
      <c r="I117" s="19" t="n"/>
      <c r="J117" s="34">
        <f>IF(A117="","",H117+I117)</f>
        <v/>
      </c>
      <c r="K117" s="14" t="n"/>
      <c r="L117" s="14" t="n"/>
      <c r="M117" s="14" t="n"/>
      <c r="N117" s="14" t="n"/>
      <c r="O117" s="20">
        <f>IF(A117="","",SUMPRODUCT((A117&gt;=Setup!$C$19:$C$30)*(A117&lt;=Setup!$D$19:$D$30)*Setup!$A$19:$A$30))</f>
        <v/>
      </c>
      <c r="P117" s="34">
        <f>IF(A117="","",IF(G117="Standard 15% (Box 1)",ROUND(H117*Setup!$B$9,2),0))</f>
        <v/>
      </c>
      <c r="Q117" s="34">
        <f>IF(A117="","",I117-P117)</f>
        <v/>
      </c>
      <c r="R117" s="23">
        <f>IF(A117="","",IF(O117=0,"Outside audit periods; ","")&amp;IF(G117="","No VAT category; ","")&amp;IF(ABS(Q117)&gt;Setup!$B$10,"VAT ≠ 15% × net; ","")&amp;IF(AND(F117="B2B - VAT registered",NOT(AND(LEN(E117)=15,LEFT(E117,1)="3",RIGHT(E117,1)="3",ISNUMBER(--E117)))),"Invalid/missing customer VAT no; ","")&amp;IF(L117&lt;&gt;"Yes","Not reported/cleared on FATOORA; ","")&amp;IF(AND(OR(G117="Zero-rated domestic (Box 3)",G117="Export (Box 4)"),N117=""),"Zero-rate/export evidence missing; ","")&amp;IF(AND(C117="Credit Note",H117&gt;0),"Credit note should be negative; ","")&amp;IF(AND(C117="Simplified Tax Invoice",F117="B2B - VAT registered"),"Simplified invoice issued to VAT-registered B2B; ",""))</f>
        <v/>
      </c>
    </row>
    <row r="118">
      <c r="A118" s="17" t="n"/>
      <c r="B118" s="14" t="n"/>
      <c r="C118" s="14" t="n"/>
      <c r="D118" s="14" t="n"/>
      <c r="E118" s="16" t="n"/>
      <c r="F118" s="14" t="n"/>
      <c r="G118" s="14" t="n"/>
      <c r="H118" s="19" t="n"/>
      <c r="I118" s="19" t="n"/>
      <c r="J118" s="34">
        <f>IF(A118="","",H118+I118)</f>
        <v/>
      </c>
      <c r="K118" s="14" t="n"/>
      <c r="L118" s="14" t="n"/>
      <c r="M118" s="14" t="n"/>
      <c r="N118" s="14" t="n"/>
      <c r="O118" s="20">
        <f>IF(A118="","",SUMPRODUCT((A118&gt;=Setup!$C$19:$C$30)*(A118&lt;=Setup!$D$19:$D$30)*Setup!$A$19:$A$30))</f>
        <v/>
      </c>
      <c r="P118" s="34">
        <f>IF(A118="","",IF(G118="Standard 15% (Box 1)",ROUND(H118*Setup!$B$9,2),0))</f>
        <v/>
      </c>
      <c r="Q118" s="34">
        <f>IF(A118="","",I118-P118)</f>
        <v/>
      </c>
      <c r="R118" s="23">
        <f>IF(A118="","",IF(O118=0,"Outside audit periods; ","")&amp;IF(G118="","No VAT category; ","")&amp;IF(ABS(Q118)&gt;Setup!$B$10,"VAT ≠ 15% × net; ","")&amp;IF(AND(F118="B2B - VAT registered",NOT(AND(LEN(E118)=15,LEFT(E118,1)="3",RIGHT(E118,1)="3",ISNUMBER(--E118)))),"Invalid/missing customer VAT no; ","")&amp;IF(L118&lt;&gt;"Yes","Not reported/cleared on FATOORA; ","")&amp;IF(AND(OR(G118="Zero-rated domestic (Box 3)",G118="Export (Box 4)"),N118=""),"Zero-rate/export evidence missing; ","")&amp;IF(AND(C118="Credit Note",H118&gt;0),"Credit note should be negative; ","")&amp;IF(AND(C118="Simplified Tax Invoice",F118="B2B - VAT registered"),"Simplified invoice issued to VAT-registered B2B; ",""))</f>
        <v/>
      </c>
    </row>
    <row r="119">
      <c r="A119" s="17" t="n"/>
      <c r="B119" s="14" t="n"/>
      <c r="C119" s="14" t="n"/>
      <c r="D119" s="14" t="n"/>
      <c r="E119" s="16" t="n"/>
      <c r="F119" s="14" t="n"/>
      <c r="G119" s="14" t="n"/>
      <c r="H119" s="19" t="n"/>
      <c r="I119" s="19" t="n"/>
      <c r="J119" s="34">
        <f>IF(A119="","",H119+I119)</f>
        <v/>
      </c>
      <c r="K119" s="14" t="n"/>
      <c r="L119" s="14" t="n"/>
      <c r="M119" s="14" t="n"/>
      <c r="N119" s="14" t="n"/>
      <c r="O119" s="20">
        <f>IF(A119="","",SUMPRODUCT((A119&gt;=Setup!$C$19:$C$30)*(A119&lt;=Setup!$D$19:$D$30)*Setup!$A$19:$A$30))</f>
        <v/>
      </c>
      <c r="P119" s="34">
        <f>IF(A119="","",IF(G119="Standard 15% (Box 1)",ROUND(H119*Setup!$B$9,2),0))</f>
        <v/>
      </c>
      <c r="Q119" s="34">
        <f>IF(A119="","",I119-P119)</f>
        <v/>
      </c>
      <c r="R119" s="23">
        <f>IF(A119="","",IF(O119=0,"Outside audit periods; ","")&amp;IF(G119="","No VAT category; ","")&amp;IF(ABS(Q119)&gt;Setup!$B$10,"VAT ≠ 15% × net; ","")&amp;IF(AND(F119="B2B - VAT registered",NOT(AND(LEN(E119)=15,LEFT(E119,1)="3",RIGHT(E119,1)="3",ISNUMBER(--E119)))),"Invalid/missing customer VAT no; ","")&amp;IF(L119&lt;&gt;"Yes","Not reported/cleared on FATOORA; ","")&amp;IF(AND(OR(G119="Zero-rated domestic (Box 3)",G119="Export (Box 4)"),N119=""),"Zero-rate/export evidence missing; ","")&amp;IF(AND(C119="Credit Note",H119&gt;0),"Credit note should be negative; ","")&amp;IF(AND(C119="Simplified Tax Invoice",F119="B2B - VAT registered"),"Simplified invoice issued to VAT-registered B2B; ",""))</f>
        <v/>
      </c>
    </row>
    <row r="120">
      <c r="A120" s="17" t="n"/>
      <c r="B120" s="14" t="n"/>
      <c r="C120" s="14" t="n"/>
      <c r="D120" s="14" t="n"/>
      <c r="E120" s="16" t="n"/>
      <c r="F120" s="14" t="n"/>
      <c r="G120" s="14" t="n"/>
      <c r="H120" s="19" t="n"/>
      <c r="I120" s="19" t="n"/>
      <c r="J120" s="34">
        <f>IF(A120="","",H120+I120)</f>
        <v/>
      </c>
      <c r="K120" s="14" t="n"/>
      <c r="L120" s="14" t="n"/>
      <c r="M120" s="14" t="n"/>
      <c r="N120" s="14" t="n"/>
      <c r="O120" s="20">
        <f>IF(A120="","",SUMPRODUCT((A120&gt;=Setup!$C$19:$C$30)*(A120&lt;=Setup!$D$19:$D$30)*Setup!$A$19:$A$30))</f>
        <v/>
      </c>
      <c r="P120" s="34">
        <f>IF(A120="","",IF(G120="Standard 15% (Box 1)",ROUND(H120*Setup!$B$9,2),0))</f>
        <v/>
      </c>
      <c r="Q120" s="34">
        <f>IF(A120="","",I120-P120)</f>
        <v/>
      </c>
      <c r="R120" s="23">
        <f>IF(A120="","",IF(O120=0,"Outside audit periods; ","")&amp;IF(G120="","No VAT category; ","")&amp;IF(ABS(Q120)&gt;Setup!$B$10,"VAT ≠ 15% × net; ","")&amp;IF(AND(F120="B2B - VAT registered",NOT(AND(LEN(E120)=15,LEFT(E120,1)="3",RIGHT(E120,1)="3",ISNUMBER(--E120)))),"Invalid/missing customer VAT no; ","")&amp;IF(L120&lt;&gt;"Yes","Not reported/cleared on FATOORA; ","")&amp;IF(AND(OR(G120="Zero-rated domestic (Box 3)",G120="Export (Box 4)"),N120=""),"Zero-rate/export evidence missing; ","")&amp;IF(AND(C120="Credit Note",H120&gt;0),"Credit note should be negative; ","")&amp;IF(AND(C120="Simplified Tax Invoice",F120="B2B - VAT registered"),"Simplified invoice issued to VAT-registered B2B; ",""))</f>
        <v/>
      </c>
    </row>
    <row r="121">
      <c r="A121" s="17" t="n"/>
      <c r="B121" s="14" t="n"/>
      <c r="C121" s="14" t="n"/>
      <c r="D121" s="14" t="n"/>
      <c r="E121" s="16" t="n"/>
      <c r="F121" s="14" t="n"/>
      <c r="G121" s="14" t="n"/>
      <c r="H121" s="19" t="n"/>
      <c r="I121" s="19" t="n"/>
      <c r="J121" s="34">
        <f>IF(A121="","",H121+I121)</f>
        <v/>
      </c>
      <c r="K121" s="14" t="n"/>
      <c r="L121" s="14" t="n"/>
      <c r="M121" s="14" t="n"/>
      <c r="N121" s="14" t="n"/>
      <c r="O121" s="20">
        <f>IF(A121="","",SUMPRODUCT((A121&gt;=Setup!$C$19:$C$30)*(A121&lt;=Setup!$D$19:$D$30)*Setup!$A$19:$A$30))</f>
        <v/>
      </c>
      <c r="P121" s="34">
        <f>IF(A121="","",IF(G121="Standard 15% (Box 1)",ROUND(H121*Setup!$B$9,2),0))</f>
        <v/>
      </c>
      <c r="Q121" s="34">
        <f>IF(A121="","",I121-P121)</f>
        <v/>
      </c>
      <c r="R121" s="23">
        <f>IF(A121="","",IF(O121=0,"Outside audit periods; ","")&amp;IF(G121="","No VAT category; ","")&amp;IF(ABS(Q121)&gt;Setup!$B$10,"VAT ≠ 15% × net; ","")&amp;IF(AND(F121="B2B - VAT registered",NOT(AND(LEN(E121)=15,LEFT(E121,1)="3",RIGHT(E121,1)="3",ISNUMBER(--E121)))),"Invalid/missing customer VAT no; ","")&amp;IF(L121&lt;&gt;"Yes","Not reported/cleared on FATOORA; ","")&amp;IF(AND(OR(G121="Zero-rated domestic (Box 3)",G121="Export (Box 4)"),N121=""),"Zero-rate/export evidence missing; ","")&amp;IF(AND(C121="Credit Note",H121&gt;0),"Credit note should be negative; ","")&amp;IF(AND(C121="Simplified Tax Invoice",F121="B2B - VAT registered"),"Simplified invoice issued to VAT-registered B2B; ",""))</f>
        <v/>
      </c>
    </row>
    <row r="122">
      <c r="A122" s="17" t="n"/>
      <c r="B122" s="14" t="n"/>
      <c r="C122" s="14" t="n"/>
      <c r="D122" s="14" t="n"/>
      <c r="E122" s="16" t="n"/>
      <c r="F122" s="14" t="n"/>
      <c r="G122" s="14" t="n"/>
      <c r="H122" s="19" t="n"/>
      <c r="I122" s="19" t="n"/>
      <c r="J122" s="34">
        <f>IF(A122="","",H122+I122)</f>
        <v/>
      </c>
      <c r="K122" s="14" t="n"/>
      <c r="L122" s="14" t="n"/>
      <c r="M122" s="14" t="n"/>
      <c r="N122" s="14" t="n"/>
      <c r="O122" s="20">
        <f>IF(A122="","",SUMPRODUCT((A122&gt;=Setup!$C$19:$C$30)*(A122&lt;=Setup!$D$19:$D$30)*Setup!$A$19:$A$30))</f>
        <v/>
      </c>
      <c r="P122" s="34">
        <f>IF(A122="","",IF(G122="Standard 15% (Box 1)",ROUND(H122*Setup!$B$9,2),0))</f>
        <v/>
      </c>
      <c r="Q122" s="34">
        <f>IF(A122="","",I122-P122)</f>
        <v/>
      </c>
      <c r="R122" s="23">
        <f>IF(A122="","",IF(O122=0,"Outside audit periods; ","")&amp;IF(G122="","No VAT category; ","")&amp;IF(ABS(Q122)&gt;Setup!$B$10,"VAT ≠ 15% × net; ","")&amp;IF(AND(F122="B2B - VAT registered",NOT(AND(LEN(E122)=15,LEFT(E122,1)="3",RIGHT(E122,1)="3",ISNUMBER(--E122)))),"Invalid/missing customer VAT no; ","")&amp;IF(L122&lt;&gt;"Yes","Not reported/cleared on FATOORA; ","")&amp;IF(AND(OR(G122="Zero-rated domestic (Box 3)",G122="Export (Box 4)"),N122=""),"Zero-rate/export evidence missing; ","")&amp;IF(AND(C122="Credit Note",H122&gt;0),"Credit note should be negative; ","")&amp;IF(AND(C122="Simplified Tax Invoice",F122="B2B - VAT registered"),"Simplified invoice issued to VAT-registered B2B; ",""))</f>
        <v/>
      </c>
    </row>
    <row r="123">
      <c r="A123" s="17" t="n"/>
      <c r="B123" s="14" t="n"/>
      <c r="C123" s="14" t="n"/>
      <c r="D123" s="14" t="n"/>
      <c r="E123" s="16" t="n"/>
      <c r="F123" s="14" t="n"/>
      <c r="G123" s="14" t="n"/>
      <c r="H123" s="19" t="n"/>
      <c r="I123" s="19" t="n"/>
      <c r="J123" s="34">
        <f>IF(A123="","",H123+I123)</f>
        <v/>
      </c>
      <c r="K123" s="14" t="n"/>
      <c r="L123" s="14" t="n"/>
      <c r="M123" s="14" t="n"/>
      <c r="N123" s="14" t="n"/>
      <c r="O123" s="20">
        <f>IF(A123="","",SUMPRODUCT((A123&gt;=Setup!$C$19:$C$30)*(A123&lt;=Setup!$D$19:$D$30)*Setup!$A$19:$A$30))</f>
        <v/>
      </c>
      <c r="P123" s="34">
        <f>IF(A123="","",IF(G123="Standard 15% (Box 1)",ROUND(H123*Setup!$B$9,2),0))</f>
        <v/>
      </c>
      <c r="Q123" s="34">
        <f>IF(A123="","",I123-P123)</f>
        <v/>
      </c>
      <c r="R123" s="23">
        <f>IF(A123="","",IF(O123=0,"Outside audit periods; ","")&amp;IF(G123="","No VAT category; ","")&amp;IF(ABS(Q123)&gt;Setup!$B$10,"VAT ≠ 15% × net; ","")&amp;IF(AND(F123="B2B - VAT registered",NOT(AND(LEN(E123)=15,LEFT(E123,1)="3",RIGHT(E123,1)="3",ISNUMBER(--E123)))),"Invalid/missing customer VAT no; ","")&amp;IF(L123&lt;&gt;"Yes","Not reported/cleared on FATOORA; ","")&amp;IF(AND(OR(G123="Zero-rated domestic (Box 3)",G123="Export (Box 4)"),N123=""),"Zero-rate/export evidence missing; ","")&amp;IF(AND(C123="Credit Note",H123&gt;0),"Credit note should be negative; ","")&amp;IF(AND(C123="Simplified Tax Invoice",F123="B2B - VAT registered"),"Simplified invoice issued to VAT-registered B2B; ",""))</f>
        <v/>
      </c>
    </row>
    <row r="124">
      <c r="A124" s="17" t="n"/>
      <c r="B124" s="14" t="n"/>
      <c r="C124" s="14" t="n"/>
      <c r="D124" s="14" t="n"/>
      <c r="E124" s="16" t="n"/>
      <c r="F124" s="14" t="n"/>
      <c r="G124" s="14" t="n"/>
      <c r="H124" s="19" t="n"/>
      <c r="I124" s="19" t="n"/>
      <c r="J124" s="34">
        <f>IF(A124="","",H124+I124)</f>
        <v/>
      </c>
      <c r="K124" s="14" t="n"/>
      <c r="L124" s="14" t="n"/>
      <c r="M124" s="14" t="n"/>
      <c r="N124" s="14" t="n"/>
      <c r="O124" s="20">
        <f>IF(A124="","",SUMPRODUCT((A124&gt;=Setup!$C$19:$C$30)*(A124&lt;=Setup!$D$19:$D$30)*Setup!$A$19:$A$30))</f>
        <v/>
      </c>
      <c r="P124" s="34">
        <f>IF(A124="","",IF(G124="Standard 15% (Box 1)",ROUND(H124*Setup!$B$9,2),0))</f>
        <v/>
      </c>
      <c r="Q124" s="34">
        <f>IF(A124="","",I124-P124)</f>
        <v/>
      </c>
      <c r="R124" s="23">
        <f>IF(A124="","",IF(O124=0,"Outside audit periods; ","")&amp;IF(G124="","No VAT category; ","")&amp;IF(ABS(Q124)&gt;Setup!$B$10,"VAT ≠ 15% × net; ","")&amp;IF(AND(F124="B2B - VAT registered",NOT(AND(LEN(E124)=15,LEFT(E124,1)="3",RIGHT(E124,1)="3",ISNUMBER(--E124)))),"Invalid/missing customer VAT no; ","")&amp;IF(L124&lt;&gt;"Yes","Not reported/cleared on FATOORA; ","")&amp;IF(AND(OR(G124="Zero-rated domestic (Box 3)",G124="Export (Box 4)"),N124=""),"Zero-rate/export evidence missing; ","")&amp;IF(AND(C124="Credit Note",H124&gt;0),"Credit note should be negative; ","")&amp;IF(AND(C124="Simplified Tax Invoice",F124="B2B - VAT registered"),"Simplified invoice issued to VAT-registered B2B; ",""))</f>
        <v/>
      </c>
    </row>
    <row r="125">
      <c r="A125" s="17" t="n"/>
      <c r="B125" s="14" t="n"/>
      <c r="C125" s="14" t="n"/>
      <c r="D125" s="14" t="n"/>
      <c r="E125" s="16" t="n"/>
      <c r="F125" s="14" t="n"/>
      <c r="G125" s="14" t="n"/>
      <c r="H125" s="19" t="n"/>
      <c r="I125" s="19" t="n"/>
      <c r="J125" s="34">
        <f>IF(A125="","",H125+I125)</f>
        <v/>
      </c>
      <c r="K125" s="14" t="n"/>
      <c r="L125" s="14" t="n"/>
      <c r="M125" s="14" t="n"/>
      <c r="N125" s="14" t="n"/>
      <c r="O125" s="20">
        <f>IF(A125="","",SUMPRODUCT((A125&gt;=Setup!$C$19:$C$30)*(A125&lt;=Setup!$D$19:$D$30)*Setup!$A$19:$A$30))</f>
        <v/>
      </c>
      <c r="P125" s="34">
        <f>IF(A125="","",IF(G125="Standard 15% (Box 1)",ROUND(H125*Setup!$B$9,2),0))</f>
        <v/>
      </c>
      <c r="Q125" s="34">
        <f>IF(A125="","",I125-P125)</f>
        <v/>
      </c>
      <c r="R125" s="23">
        <f>IF(A125="","",IF(O125=0,"Outside audit periods; ","")&amp;IF(G125="","No VAT category; ","")&amp;IF(ABS(Q125)&gt;Setup!$B$10,"VAT ≠ 15% × net; ","")&amp;IF(AND(F125="B2B - VAT registered",NOT(AND(LEN(E125)=15,LEFT(E125,1)="3",RIGHT(E125,1)="3",ISNUMBER(--E125)))),"Invalid/missing customer VAT no; ","")&amp;IF(L125&lt;&gt;"Yes","Not reported/cleared on FATOORA; ","")&amp;IF(AND(OR(G125="Zero-rated domestic (Box 3)",G125="Export (Box 4)"),N125=""),"Zero-rate/export evidence missing; ","")&amp;IF(AND(C125="Credit Note",H125&gt;0),"Credit note should be negative; ","")&amp;IF(AND(C125="Simplified Tax Invoice",F125="B2B - VAT registered"),"Simplified invoice issued to VAT-registered B2B; ",""))</f>
        <v/>
      </c>
    </row>
    <row r="126">
      <c r="A126" s="17" t="n"/>
      <c r="B126" s="14" t="n"/>
      <c r="C126" s="14" t="n"/>
      <c r="D126" s="14" t="n"/>
      <c r="E126" s="16" t="n"/>
      <c r="F126" s="14" t="n"/>
      <c r="G126" s="14" t="n"/>
      <c r="H126" s="19" t="n"/>
      <c r="I126" s="19" t="n"/>
      <c r="J126" s="34">
        <f>IF(A126="","",H126+I126)</f>
        <v/>
      </c>
      <c r="K126" s="14" t="n"/>
      <c r="L126" s="14" t="n"/>
      <c r="M126" s="14" t="n"/>
      <c r="N126" s="14" t="n"/>
      <c r="O126" s="20">
        <f>IF(A126="","",SUMPRODUCT((A126&gt;=Setup!$C$19:$C$30)*(A126&lt;=Setup!$D$19:$D$30)*Setup!$A$19:$A$30))</f>
        <v/>
      </c>
      <c r="P126" s="34">
        <f>IF(A126="","",IF(G126="Standard 15% (Box 1)",ROUND(H126*Setup!$B$9,2),0))</f>
        <v/>
      </c>
      <c r="Q126" s="34">
        <f>IF(A126="","",I126-P126)</f>
        <v/>
      </c>
      <c r="R126" s="23">
        <f>IF(A126="","",IF(O126=0,"Outside audit periods; ","")&amp;IF(G126="","No VAT category; ","")&amp;IF(ABS(Q126)&gt;Setup!$B$10,"VAT ≠ 15% × net; ","")&amp;IF(AND(F126="B2B - VAT registered",NOT(AND(LEN(E126)=15,LEFT(E126,1)="3",RIGHT(E126,1)="3",ISNUMBER(--E126)))),"Invalid/missing customer VAT no; ","")&amp;IF(L126&lt;&gt;"Yes","Not reported/cleared on FATOORA; ","")&amp;IF(AND(OR(G126="Zero-rated domestic (Box 3)",G126="Export (Box 4)"),N126=""),"Zero-rate/export evidence missing; ","")&amp;IF(AND(C126="Credit Note",H126&gt;0),"Credit note should be negative; ","")&amp;IF(AND(C126="Simplified Tax Invoice",F126="B2B - VAT registered"),"Simplified invoice issued to VAT-registered B2B; ",""))</f>
        <v/>
      </c>
    </row>
    <row r="127">
      <c r="A127" s="17" t="n"/>
      <c r="B127" s="14" t="n"/>
      <c r="C127" s="14" t="n"/>
      <c r="D127" s="14" t="n"/>
      <c r="E127" s="16" t="n"/>
      <c r="F127" s="14" t="n"/>
      <c r="G127" s="14" t="n"/>
      <c r="H127" s="19" t="n"/>
      <c r="I127" s="19" t="n"/>
      <c r="J127" s="34">
        <f>IF(A127="","",H127+I127)</f>
        <v/>
      </c>
      <c r="K127" s="14" t="n"/>
      <c r="L127" s="14" t="n"/>
      <c r="M127" s="14" t="n"/>
      <c r="N127" s="14" t="n"/>
      <c r="O127" s="20">
        <f>IF(A127="","",SUMPRODUCT((A127&gt;=Setup!$C$19:$C$30)*(A127&lt;=Setup!$D$19:$D$30)*Setup!$A$19:$A$30))</f>
        <v/>
      </c>
      <c r="P127" s="34">
        <f>IF(A127="","",IF(G127="Standard 15% (Box 1)",ROUND(H127*Setup!$B$9,2),0))</f>
        <v/>
      </c>
      <c r="Q127" s="34">
        <f>IF(A127="","",I127-P127)</f>
        <v/>
      </c>
      <c r="R127" s="23">
        <f>IF(A127="","",IF(O127=0,"Outside audit periods; ","")&amp;IF(G127="","No VAT category; ","")&amp;IF(ABS(Q127)&gt;Setup!$B$10,"VAT ≠ 15% × net; ","")&amp;IF(AND(F127="B2B - VAT registered",NOT(AND(LEN(E127)=15,LEFT(E127,1)="3",RIGHT(E127,1)="3",ISNUMBER(--E127)))),"Invalid/missing customer VAT no; ","")&amp;IF(L127&lt;&gt;"Yes","Not reported/cleared on FATOORA; ","")&amp;IF(AND(OR(G127="Zero-rated domestic (Box 3)",G127="Export (Box 4)"),N127=""),"Zero-rate/export evidence missing; ","")&amp;IF(AND(C127="Credit Note",H127&gt;0),"Credit note should be negative; ","")&amp;IF(AND(C127="Simplified Tax Invoice",F127="B2B - VAT registered"),"Simplified invoice issued to VAT-registered B2B; ",""))</f>
        <v/>
      </c>
    </row>
    <row r="128">
      <c r="A128" s="17" t="n"/>
      <c r="B128" s="14" t="n"/>
      <c r="C128" s="14" t="n"/>
      <c r="D128" s="14" t="n"/>
      <c r="E128" s="16" t="n"/>
      <c r="F128" s="14" t="n"/>
      <c r="G128" s="14" t="n"/>
      <c r="H128" s="19" t="n"/>
      <c r="I128" s="19" t="n"/>
      <c r="J128" s="34">
        <f>IF(A128="","",H128+I128)</f>
        <v/>
      </c>
      <c r="K128" s="14" t="n"/>
      <c r="L128" s="14" t="n"/>
      <c r="M128" s="14" t="n"/>
      <c r="N128" s="14" t="n"/>
      <c r="O128" s="20">
        <f>IF(A128="","",SUMPRODUCT((A128&gt;=Setup!$C$19:$C$30)*(A128&lt;=Setup!$D$19:$D$30)*Setup!$A$19:$A$30))</f>
        <v/>
      </c>
      <c r="P128" s="34">
        <f>IF(A128="","",IF(G128="Standard 15% (Box 1)",ROUND(H128*Setup!$B$9,2),0))</f>
        <v/>
      </c>
      <c r="Q128" s="34">
        <f>IF(A128="","",I128-P128)</f>
        <v/>
      </c>
      <c r="R128" s="23">
        <f>IF(A128="","",IF(O128=0,"Outside audit periods; ","")&amp;IF(G128="","No VAT category; ","")&amp;IF(ABS(Q128)&gt;Setup!$B$10,"VAT ≠ 15% × net; ","")&amp;IF(AND(F128="B2B - VAT registered",NOT(AND(LEN(E128)=15,LEFT(E128,1)="3",RIGHT(E128,1)="3",ISNUMBER(--E128)))),"Invalid/missing customer VAT no; ","")&amp;IF(L128&lt;&gt;"Yes","Not reported/cleared on FATOORA; ","")&amp;IF(AND(OR(G128="Zero-rated domestic (Box 3)",G128="Export (Box 4)"),N128=""),"Zero-rate/export evidence missing; ","")&amp;IF(AND(C128="Credit Note",H128&gt;0),"Credit note should be negative; ","")&amp;IF(AND(C128="Simplified Tax Invoice",F128="B2B - VAT registered"),"Simplified invoice issued to VAT-registered B2B; ",""))</f>
        <v/>
      </c>
    </row>
    <row r="129">
      <c r="A129" s="17" t="n"/>
      <c r="B129" s="14" t="n"/>
      <c r="C129" s="14" t="n"/>
      <c r="D129" s="14" t="n"/>
      <c r="E129" s="16" t="n"/>
      <c r="F129" s="14" t="n"/>
      <c r="G129" s="14" t="n"/>
      <c r="H129" s="19" t="n"/>
      <c r="I129" s="19" t="n"/>
      <c r="J129" s="34">
        <f>IF(A129="","",H129+I129)</f>
        <v/>
      </c>
      <c r="K129" s="14" t="n"/>
      <c r="L129" s="14" t="n"/>
      <c r="M129" s="14" t="n"/>
      <c r="N129" s="14" t="n"/>
      <c r="O129" s="20">
        <f>IF(A129="","",SUMPRODUCT((A129&gt;=Setup!$C$19:$C$30)*(A129&lt;=Setup!$D$19:$D$30)*Setup!$A$19:$A$30))</f>
        <v/>
      </c>
      <c r="P129" s="34">
        <f>IF(A129="","",IF(G129="Standard 15% (Box 1)",ROUND(H129*Setup!$B$9,2),0))</f>
        <v/>
      </c>
      <c r="Q129" s="34">
        <f>IF(A129="","",I129-P129)</f>
        <v/>
      </c>
      <c r="R129" s="23">
        <f>IF(A129="","",IF(O129=0,"Outside audit periods; ","")&amp;IF(G129="","No VAT category; ","")&amp;IF(ABS(Q129)&gt;Setup!$B$10,"VAT ≠ 15% × net; ","")&amp;IF(AND(F129="B2B - VAT registered",NOT(AND(LEN(E129)=15,LEFT(E129,1)="3",RIGHT(E129,1)="3",ISNUMBER(--E129)))),"Invalid/missing customer VAT no; ","")&amp;IF(L129&lt;&gt;"Yes","Not reported/cleared on FATOORA; ","")&amp;IF(AND(OR(G129="Zero-rated domestic (Box 3)",G129="Export (Box 4)"),N129=""),"Zero-rate/export evidence missing; ","")&amp;IF(AND(C129="Credit Note",H129&gt;0),"Credit note should be negative; ","")&amp;IF(AND(C129="Simplified Tax Invoice",F129="B2B - VAT registered"),"Simplified invoice issued to VAT-registered B2B; ",""))</f>
        <v/>
      </c>
    </row>
    <row r="130">
      <c r="A130" s="17" t="n"/>
      <c r="B130" s="14" t="n"/>
      <c r="C130" s="14" t="n"/>
      <c r="D130" s="14" t="n"/>
      <c r="E130" s="16" t="n"/>
      <c r="F130" s="14" t="n"/>
      <c r="G130" s="14" t="n"/>
      <c r="H130" s="19" t="n"/>
      <c r="I130" s="19" t="n"/>
      <c r="J130" s="34">
        <f>IF(A130="","",H130+I130)</f>
        <v/>
      </c>
      <c r="K130" s="14" t="n"/>
      <c r="L130" s="14" t="n"/>
      <c r="M130" s="14" t="n"/>
      <c r="N130" s="14" t="n"/>
      <c r="O130" s="20">
        <f>IF(A130="","",SUMPRODUCT((A130&gt;=Setup!$C$19:$C$30)*(A130&lt;=Setup!$D$19:$D$30)*Setup!$A$19:$A$30))</f>
        <v/>
      </c>
      <c r="P130" s="34">
        <f>IF(A130="","",IF(G130="Standard 15% (Box 1)",ROUND(H130*Setup!$B$9,2),0))</f>
        <v/>
      </c>
      <c r="Q130" s="34">
        <f>IF(A130="","",I130-P130)</f>
        <v/>
      </c>
      <c r="R130" s="23">
        <f>IF(A130="","",IF(O130=0,"Outside audit periods; ","")&amp;IF(G130="","No VAT category; ","")&amp;IF(ABS(Q130)&gt;Setup!$B$10,"VAT ≠ 15% × net; ","")&amp;IF(AND(F130="B2B - VAT registered",NOT(AND(LEN(E130)=15,LEFT(E130,1)="3",RIGHT(E130,1)="3",ISNUMBER(--E130)))),"Invalid/missing customer VAT no; ","")&amp;IF(L130&lt;&gt;"Yes","Not reported/cleared on FATOORA; ","")&amp;IF(AND(OR(G130="Zero-rated domestic (Box 3)",G130="Export (Box 4)"),N130=""),"Zero-rate/export evidence missing; ","")&amp;IF(AND(C130="Credit Note",H130&gt;0),"Credit note should be negative; ","")&amp;IF(AND(C130="Simplified Tax Invoice",F130="B2B - VAT registered"),"Simplified invoice issued to VAT-registered B2B; ",""))</f>
        <v/>
      </c>
    </row>
    <row r="131">
      <c r="A131" s="17" t="n"/>
      <c r="B131" s="14" t="n"/>
      <c r="C131" s="14" t="n"/>
      <c r="D131" s="14" t="n"/>
      <c r="E131" s="16" t="n"/>
      <c r="F131" s="14" t="n"/>
      <c r="G131" s="14" t="n"/>
      <c r="H131" s="19" t="n"/>
      <c r="I131" s="19" t="n"/>
      <c r="J131" s="34">
        <f>IF(A131="","",H131+I131)</f>
        <v/>
      </c>
      <c r="K131" s="14" t="n"/>
      <c r="L131" s="14" t="n"/>
      <c r="M131" s="14" t="n"/>
      <c r="N131" s="14" t="n"/>
      <c r="O131" s="20">
        <f>IF(A131="","",SUMPRODUCT((A131&gt;=Setup!$C$19:$C$30)*(A131&lt;=Setup!$D$19:$D$30)*Setup!$A$19:$A$30))</f>
        <v/>
      </c>
      <c r="P131" s="34">
        <f>IF(A131="","",IF(G131="Standard 15% (Box 1)",ROUND(H131*Setup!$B$9,2),0))</f>
        <v/>
      </c>
      <c r="Q131" s="34">
        <f>IF(A131="","",I131-P131)</f>
        <v/>
      </c>
      <c r="R131" s="23">
        <f>IF(A131="","",IF(O131=0,"Outside audit periods; ","")&amp;IF(G131="","No VAT category; ","")&amp;IF(ABS(Q131)&gt;Setup!$B$10,"VAT ≠ 15% × net; ","")&amp;IF(AND(F131="B2B - VAT registered",NOT(AND(LEN(E131)=15,LEFT(E131,1)="3",RIGHT(E131,1)="3",ISNUMBER(--E131)))),"Invalid/missing customer VAT no; ","")&amp;IF(L131&lt;&gt;"Yes","Not reported/cleared on FATOORA; ","")&amp;IF(AND(OR(G131="Zero-rated domestic (Box 3)",G131="Export (Box 4)"),N131=""),"Zero-rate/export evidence missing; ","")&amp;IF(AND(C131="Credit Note",H131&gt;0),"Credit note should be negative; ","")&amp;IF(AND(C131="Simplified Tax Invoice",F131="B2B - VAT registered"),"Simplified invoice issued to VAT-registered B2B; ",""))</f>
        <v/>
      </c>
    </row>
    <row r="132">
      <c r="A132" s="17" t="n"/>
      <c r="B132" s="14" t="n"/>
      <c r="C132" s="14" t="n"/>
      <c r="D132" s="14" t="n"/>
      <c r="E132" s="16" t="n"/>
      <c r="F132" s="14" t="n"/>
      <c r="G132" s="14" t="n"/>
      <c r="H132" s="19" t="n"/>
      <c r="I132" s="19" t="n"/>
      <c r="J132" s="34">
        <f>IF(A132="","",H132+I132)</f>
        <v/>
      </c>
      <c r="K132" s="14" t="n"/>
      <c r="L132" s="14" t="n"/>
      <c r="M132" s="14" t="n"/>
      <c r="N132" s="14" t="n"/>
      <c r="O132" s="20">
        <f>IF(A132="","",SUMPRODUCT((A132&gt;=Setup!$C$19:$C$30)*(A132&lt;=Setup!$D$19:$D$30)*Setup!$A$19:$A$30))</f>
        <v/>
      </c>
      <c r="P132" s="34">
        <f>IF(A132="","",IF(G132="Standard 15% (Box 1)",ROUND(H132*Setup!$B$9,2),0))</f>
        <v/>
      </c>
      <c r="Q132" s="34">
        <f>IF(A132="","",I132-P132)</f>
        <v/>
      </c>
      <c r="R132" s="23">
        <f>IF(A132="","",IF(O132=0,"Outside audit periods; ","")&amp;IF(G132="","No VAT category; ","")&amp;IF(ABS(Q132)&gt;Setup!$B$10,"VAT ≠ 15% × net; ","")&amp;IF(AND(F132="B2B - VAT registered",NOT(AND(LEN(E132)=15,LEFT(E132,1)="3",RIGHT(E132,1)="3",ISNUMBER(--E132)))),"Invalid/missing customer VAT no; ","")&amp;IF(L132&lt;&gt;"Yes","Not reported/cleared on FATOORA; ","")&amp;IF(AND(OR(G132="Zero-rated domestic (Box 3)",G132="Export (Box 4)"),N132=""),"Zero-rate/export evidence missing; ","")&amp;IF(AND(C132="Credit Note",H132&gt;0),"Credit note should be negative; ","")&amp;IF(AND(C132="Simplified Tax Invoice",F132="B2B - VAT registered"),"Simplified invoice issued to VAT-registered B2B; ",""))</f>
        <v/>
      </c>
    </row>
    <row r="133">
      <c r="A133" s="17" t="n"/>
      <c r="B133" s="14" t="n"/>
      <c r="C133" s="14" t="n"/>
      <c r="D133" s="14" t="n"/>
      <c r="E133" s="16" t="n"/>
      <c r="F133" s="14" t="n"/>
      <c r="G133" s="14" t="n"/>
      <c r="H133" s="19" t="n"/>
      <c r="I133" s="19" t="n"/>
      <c r="J133" s="34">
        <f>IF(A133="","",H133+I133)</f>
        <v/>
      </c>
      <c r="K133" s="14" t="n"/>
      <c r="L133" s="14" t="n"/>
      <c r="M133" s="14" t="n"/>
      <c r="N133" s="14" t="n"/>
      <c r="O133" s="20">
        <f>IF(A133="","",SUMPRODUCT((A133&gt;=Setup!$C$19:$C$30)*(A133&lt;=Setup!$D$19:$D$30)*Setup!$A$19:$A$30))</f>
        <v/>
      </c>
      <c r="P133" s="34">
        <f>IF(A133="","",IF(G133="Standard 15% (Box 1)",ROUND(H133*Setup!$B$9,2),0))</f>
        <v/>
      </c>
      <c r="Q133" s="34">
        <f>IF(A133="","",I133-P133)</f>
        <v/>
      </c>
      <c r="R133" s="23">
        <f>IF(A133="","",IF(O133=0,"Outside audit periods; ","")&amp;IF(G133="","No VAT category; ","")&amp;IF(ABS(Q133)&gt;Setup!$B$10,"VAT ≠ 15% × net; ","")&amp;IF(AND(F133="B2B - VAT registered",NOT(AND(LEN(E133)=15,LEFT(E133,1)="3",RIGHT(E133,1)="3",ISNUMBER(--E133)))),"Invalid/missing customer VAT no; ","")&amp;IF(L133&lt;&gt;"Yes","Not reported/cleared on FATOORA; ","")&amp;IF(AND(OR(G133="Zero-rated domestic (Box 3)",G133="Export (Box 4)"),N133=""),"Zero-rate/export evidence missing; ","")&amp;IF(AND(C133="Credit Note",H133&gt;0),"Credit note should be negative; ","")&amp;IF(AND(C133="Simplified Tax Invoice",F133="B2B - VAT registered"),"Simplified invoice issued to VAT-registered B2B; ",""))</f>
        <v/>
      </c>
    </row>
    <row r="134">
      <c r="A134" s="17" t="n"/>
      <c r="B134" s="14" t="n"/>
      <c r="C134" s="14" t="n"/>
      <c r="D134" s="14" t="n"/>
      <c r="E134" s="16" t="n"/>
      <c r="F134" s="14" t="n"/>
      <c r="G134" s="14" t="n"/>
      <c r="H134" s="19" t="n"/>
      <c r="I134" s="19" t="n"/>
      <c r="J134" s="34">
        <f>IF(A134="","",H134+I134)</f>
        <v/>
      </c>
      <c r="K134" s="14" t="n"/>
      <c r="L134" s="14" t="n"/>
      <c r="M134" s="14" t="n"/>
      <c r="N134" s="14" t="n"/>
      <c r="O134" s="20">
        <f>IF(A134="","",SUMPRODUCT((A134&gt;=Setup!$C$19:$C$30)*(A134&lt;=Setup!$D$19:$D$30)*Setup!$A$19:$A$30))</f>
        <v/>
      </c>
      <c r="P134" s="34">
        <f>IF(A134="","",IF(G134="Standard 15% (Box 1)",ROUND(H134*Setup!$B$9,2),0))</f>
        <v/>
      </c>
      <c r="Q134" s="34">
        <f>IF(A134="","",I134-P134)</f>
        <v/>
      </c>
      <c r="R134" s="23">
        <f>IF(A134="","",IF(O134=0,"Outside audit periods; ","")&amp;IF(G134="","No VAT category; ","")&amp;IF(ABS(Q134)&gt;Setup!$B$10,"VAT ≠ 15% × net; ","")&amp;IF(AND(F134="B2B - VAT registered",NOT(AND(LEN(E134)=15,LEFT(E134,1)="3",RIGHT(E134,1)="3",ISNUMBER(--E134)))),"Invalid/missing customer VAT no; ","")&amp;IF(L134&lt;&gt;"Yes","Not reported/cleared on FATOORA; ","")&amp;IF(AND(OR(G134="Zero-rated domestic (Box 3)",G134="Export (Box 4)"),N134=""),"Zero-rate/export evidence missing; ","")&amp;IF(AND(C134="Credit Note",H134&gt;0),"Credit note should be negative; ","")&amp;IF(AND(C134="Simplified Tax Invoice",F134="B2B - VAT registered"),"Simplified invoice issued to VAT-registered B2B; ",""))</f>
        <v/>
      </c>
    </row>
    <row r="135">
      <c r="A135" s="17" t="n"/>
      <c r="B135" s="14" t="n"/>
      <c r="C135" s="14" t="n"/>
      <c r="D135" s="14" t="n"/>
      <c r="E135" s="16" t="n"/>
      <c r="F135" s="14" t="n"/>
      <c r="G135" s="14" t="n"/>
      <c r="H135" s="19" t="n"/>
      <c r="I135" s="19" t="n"/>
      <c r="J135" s="34">
        <f>IF(A135="","",H135+I135)</f>
        <v/>
      </c>
      <c r="K135" s="14" t="n"/>
      <c r="L135" s="14" t="n"/>
      <c r="M135" s="14" t="n"/>
      <c r="N135" s="14" t="n"/>
      <c r="O135" s="20">
        <f>IF(A135="","",SUMPRODUCT((A135&gt;=Setup!$C$19:$C$30)*(A135&lt;=Setup!$D$19:$D$30)*Setup!$A$19:$A$30))</f>
        <v/>
      </c>
      <c r="P135" s="34">
        <f>IF(A135="","",IF(G135="Standard 15% (Box 1)",ROUND(H135*Setup!$B$9,2),0))</f>
        <v/>
      </c>
      <c r="Q135" s="34">
        <f>IF(A135="","",I135-P135)</f>
        <v/>
      </c>
      <c r="R135" s="23">
        <f>IF(A135="","",IF(O135=0,"Outside audit periods; ","")&amp;IF(G135="","No VAT category; ","")&amp;IF(ABS(Q135)&gt;Setup!$B$10,"VAT ≠ 15% × net; ","")&amp;IF(AND(F135="B2B - VAT registered",NOT(AND(LEN(E135)=15,LEFT(E135,1)="3",RIGHT(E135,1)="3",ISNUMBER(--E135)))),"Invalid/missing customer VAT no; ","")&amp;IF(L135&lt;&gt;"Yes","Not reported/cleared on FATOORA; ","")&amp;IF(AND(OR(G135="Zero-rated domestic (Box 3)",G135="Export (Box 4)"),N135=""),"Zero-rate/export evidence missing; ","")&amp;IF(AND(C135="Credit Note",H135&gt;0),"Credit note should be negative; ","")&amp;IF(AND(C135="Simplified Tax Invoice",F135="B2B - VAT registered"),"Simplified invoice issued to VAT-registered B2B; ",""))</f>
        <v/>
      </c>
    </row>
    <row r="136">
      <c r="A136" s="17" t="n"/>
      <c r="B136" s="14" t="n"/>
      <c r="C136" s="14" t="n"/>
      <c r="D136" s="14" t="n"/>
      <c r="E136" s="16" t="n"/>
      <c r="F136" s="14" t="n"/>
      <c r="G136" s="14" t="n"/>
      <c r="H136" s="19" t="n"/>
      <c r="I136" s="19" t="n"/>
      <c r="J136" s="34">
        <f>IF(A136="","",H136+I136)</f>
        <v/>
      </c>
      <c r="K136" s="14" t="n"/>
      <c r="L136" s="14" t="n"/>
      <c r="M136" s="14" t="n"/>
      <c r="N136" s="14" t="n"/>
      <c r="O136" s="20">
        <f>IF(A136="","",SUMPRODUCT((A136&gt;=Setup!$C$19:$C$30)*(A136&lt;=Setup!$D$19:$D$30)*Setup!$A$19:$A$30))</f>
        <v/>
      </c>
      <c r="P136" s="34">
        <f>IF(A136="","",IF(G136="Standard 15% (Box 1)",ROUND(H136*Setup!$B$9,2),0))</f>
        <v/>
      </c>
      <c r="Q136" s="34">
        <f>IF(A136="","",I136-P136)</f>
        <v/>
      </c>
      <c r="R136" s="23">
        <f>IF(A136="","",IF(O136=0,"Outside audit periods; ","")&amp;IF(G136="","No VAT category; ","")&amp;IF(ABS(Q136)&gt;Setup!$B$10,"VAT ≠ 15% × net; ","")&amp;IF(AND(F136="B2B - VAT registered",NOT(AND(LEN(E136)=15,LEFT(E136,1)="3",RIGHT(E136,1)="3",ISNUMBER(--E136)))),"Invalid/missing customer VAT no; ","")&amp;IF(L136&lt;&gt;"Yes","Not reported/cleared on FATOORA; ","")&amp;IF(AND(OR(G136="Zero-rated domestic (Box 3)",G136="Export (Box 4)"),N136=""),"Zero-rate/export evidence missing; ","")&amp;IF(AND(C136="Credit Note",H136&gt;0),"Credit note should be negative; ","")&amp;IF(AND(C136="Simplified Tax Invoice",F136="B2B - VAT registered"),"Simplified invoice issued to VAT-registered B2B; ",""))</f>
        <v/>
      </c>
    </row>
    <row r="137">
      <c r="A137" s="17" t="n"/>
      <c r="B137" s="14" t="n"/>
      <c r="C137" s="14" t="n"/>
      <c r="D137" s="14" t="n"/>
      <c r="E137" s="16" t="n"/>
      <c r="F137" s="14" t="n"/>
      <c r="G137" s="14" t="n"/>
      <c r="H137" s="19" t="n"/>
      <c r="I137" s="19" t="n"/>
      <c r="J137" s="34">
        <f>IF(A137="","",H137+I137)</f>
        <v/>
      </c>
      <c r="K137" s="14" t="n"/>
      <c r="L137" s="14" t="n"/>
      <c r="M137" s="14" t="n"/>
      <c r="N137" s="14" t="n"/>
      <c r="O137" s="20">
        <f>IF(A137="","",SUMPRODUCT((A137&gt;=Setup!$C$19:$C$30)*(A137&lt;=Setup!$D$19:$D$30)*Setup!$A$19:$A$30))</f>
        <v/>
      </c>
      <c r="P137" s="34">
        <f>IF(A137="","",IF(G137="Standard 15% (Box 1)",ROUND(H137*Setup!$B$9,2),0))</f>
        <v/>
      </c>
      <c r="Q137" s="34">
        <f>IF(A137="","",I137-P137)</f>
        <v/>
      </c>
      <c r="R137" s="23">
        <f>IF(A137="","",IF(O137=0,"Outside audit periods; ","")&amp;IF(G137="","No VAT category; ","")&amp;IF(ABS(Q137)&gt;Setup!$B$10,"VAT ≠ 15% × net; ","")&amp;IF(AND(F137="B2B - VAT registered",NOT(AND(LEN(E137)=15,LEFT(E137,1)="3",RIGHT(E137,1)="3",ISNUMBER(--E137)))),"Invalid/missing customer VAT no; ","")&amp;IF(L137&lt;&gt;"Yes","Not reported/cleared on FATOORA; ","")&amp;IF(AND(OR(G137="Zero-rated domestic (Box 3)",G137="Export (Box 4)"),N137=""),"Zero-rate/export evidence missing; ","")&amp;IF(AND(C137="Credit Note",H137&gt;0),"Credit note should be negative; ","")&amp;IF(AND(C137="Simplified Tax Invoice",F137="B2B - VAT registered"),"Simplified invoice issued to VAT-registered B2B; ",""))</f>
        <v/>
      </c>
    </row>
    <row r="138">
      <c r="A138" s="17" t="n"/>
      <c r="B138" s="14" t="n"/>
      <c r="C138" s="14" t="n"/>
      <c r="D138" s="14" t="n"/>
      <c r="E138" s="16" t="n"/>
      <c r="F138" s="14" t="n"/>
      <c r="G138" s="14" t="n"/>
      <c r="H138" s="19" t="n"/>
      <c r="I138" s="19" t="n"/>
      <c r="J138" s="34">
        <f>IF(A138="","",H138+I138)</f>
        <v/>
      </c>
      <c r="K138" s="14" t="n"/>
      <c r="L138" s="14" t="n"/>
      <c r="M138" s="14" t="n"/>
      <c r="N138" s="14" t="n"/>
      <c r="O138" s="20">
        <f>IF(A138="","",SUMPRODUCT((A138&gt;=Setup!$C$19:$C$30)*(A138&lt;=Setup!$D$19:$D$30)*Setup!$A$19:$A$30))</f>
        <v/>
      </c>
      <c r="P138" s="34">
        <f>IF(A138="","",IF(G138="Standard 15% (Box 1)",ROUND(H138*Setup!$B$9,2),0))</f>
        <v/>
      </c>
      <c r="Q138" s="34">
        <f>IF(A138="","",I138-P138)</f>
        <v/>
      </c>
      <c r="R138" s="23">
        <f>IF(A138="","",IF(O138=0,"Outside audit periods; ","")&amp;IF(G138="","No VAT category; ","")&amp;IF(ABS(Q138)&gt;Setup!$B$10,"VAT ≠ 15% × net; ","")&amp;IF(AND(F138="B2B - VAT registered",NOT(AND(LEN(E138)=15,LEFT(E138,1)="3",RIGHT(E138,1)="3",ISNUMBER(--E138)))),"Invalid/missing customer VAT no; ","")&amp;IF(L138&lt;&gt;"Yes","Not reported/cleared on FATOORA; ","")&amp;IF(AND(OR(G138="Zero-rated domestic (Box 3)",G138="Export (Box 4)"),N138=""),"Zero-rate/export evidence missing; ","")&amp;IF(AND(C138="Credit Note",H138&gt;0),"Credit note should be negative; ","")&amp;IF(AND(C138="Simplified Tax Invoice",F138="B2B - VAT registered"),"Simplified invoice issued to VAT-registered B2B; ",""))</f>
        <v/>
      </c>
    </row>
    <row r="139">
      <c r="A139" s="17" t="n"/>
      <c r="B139" s="14" t="n"/>
      <c r="C139" s="14" t="n"/>
      <c r="D139" s="14" t="n"/>
      <c r="E139" s="16" t="n"/>
      <c r="F139" s="14" t="n"/>
      <c r="G139" s="14" t="n"/>
      <c r="H139" s="19" t="n"/>
      <c r="I139" s="19" t="n"/>
      <c r="J139" s="34">
        <f>IF(A139="","",H139+I139)</f>
        <v/>
      </c>
      <c r="K139" s="14" t="n"/>
      <c r="L139" s="14" t="n"/>
      <c r="M139" s="14" t="n"/>
      <c r="N139" s="14" t="n"/>
      <c r="O139" s="20">
        <f>IF(A139="","",SUMPRODUCT((A139&gt;=Setup!$C$19:$C$30)*(A139&lt;=Setup!$D$19:$D$30)*Setup!$A$19:$A$30))</f>
        <v/>
      </c>
      <c r="P139" s="34">
        <f>IF(A139="","",IF(G139="Standard 15% (Box 1)",ROUND(H139*Setup!$B$9,2),0))</f>
        <v/>
      </c>
      <c r="Q139" s="34">
        <f>IF(A139="","",I139-P139)</f>
        <v/>
      </c>
      <c r="R139" s="23">
        <f>IF(A139="","",IF(O139=0,"Outside audit periods; ","")&amp;IF(G139="","No VAT category; ","")&amp;IF(ABS(Q139)&gt;Setup!$B$10,"VAT ≠ 15% × net; ","")&amp;IF(AND(F139="B2B - VAT registered",NOT(AND(LEN(E139)=15,LEFT(E139,1)="3",RIGHT(E139,1)="3",ISNUMBER(--E139)))),"Invalid/missing customer VAT no; ","")&amp;IF(L139&lt;&gt;"Yes","Not reported/cleared on FATOORA; ","")&amp;IF(AND(OR(G139="Zero-rated domestic (Box 3)",G139="Export (Box 4)"),N139=""),"Zero-rate/export evidence missing; ","")&amp;IF(AND(C139="Credit Note",H139&gt;0),"Credit note should be negative; ","")&amp;IF(AND(C139="Simplified Tax Invoice",F139="B2B - VAT registered"),"Simplified invoice issued to VAT-registered B2B; ",""))</f>
        <v/>
      </c>
    </row>
    <row r="140">
      <c r="A140" s="17" t="n"/>
      <c r="B140" s="14" t="n"/>
      <c r="C140" s="14" t="n"/>
      <c r="D140" s="14" t="n"/>
      <c r="E140" s="16" t="n"/>
      <c r="F140" s="14" t="n"/>
      <c r="G140" s="14" t="n"/>
      <c r="H140" s="19" t="n"/>
      <c r="I140" s="19" t="n"/>
      <c r="J140" s="34">
        <f>IF(A140="","",H140+I140)</f>
        <v/>
      </c>
      <c r="K140" s="14" t="n"/>
      <c r="L140" s="14" t="n"/>
      <c r="M140" s="14" t="n"/>
      <c r="N140" s="14" t="n"/>
      <c r="O140" s="20">
        <f>IF(A140="","",SUMPRODUCT((A140&gt;=Setup!$C$19:$C$30)*(A140&lt;=Setup!$D$19:$D$30)*Setup!$A$19:$A$30))</f>
        <v/>
      </c>
      <c r="P140" s="34">
        <f>IF(A140="","",IF(G140="Standard 15% (Box 1)",ROUND(H140*Setup!$B$9,2),0))</f>
        <v/>
      </c>
      <c r="Q140" s="34">
        <f>IF(A140="","",I140-P140)</f>
        <v/>
      </c>
      <c r="R140" s="23">
        <f>IF(A140="","",IF(O140=0,"Outside audit periods; ","")&amp;IF(G140="","No VAT category; ","")&amp;IF(ABS(Q140)&gt;Setup!$B$10,"VAT ≠ 15% × net; ","")&amp;IF(AND(F140="B2B - VAT registered",NOT(AND(LEN(E140)=15,LEFT(E140,1)="3",RIGHT(E140,1)="3",ISNUMBER(--E140)))),"Invalid/missing customer VAT no; ","")&amp;IF(L140&lt;&gt;"Yes","Not reported/cleared on FATOORA; ","")&amp;IF(AND(OR(G140="Zero-rated domestic (Box 3)",G140="Export (Box 4)"),N140=""),"Zero-rate/export evidence missing; ","")&amp;IF(AND(C140="Credit Note",H140&gt;0),"Credit note should be negative; ","")&amp;IF(AND(C140="Simplified Tax Invoice",F140="B2B - VAT registered"),"Simplified invoice issued to VAT-registered B2B; ",""))</f>
        <v/>
      </c>
    </row>
    <row r="141">
      <c r="A141" s="17" t="n"/>
      <c r="B141" s="14" t="n"/>
      <c r="C141" s="14" t="n"/>
      <c r="D141" s="14" t="n"/>
      <c r="E141" s="16" t="n"/>
      <c r="F141" s="14" t="n"/>
      <c r="G141" s="14" t="n"/>
      <c r="H141" s="19" t="n"/>
      <c r="I141" s="19" t="n"/>
      <c r="J141" s="34">
        <f>IF(A141="","",H141+I141)</f>
        <v/>
      </c>
      <c r="K141" s="14" t="n"/>
      <c r="L141" s="14" t="n"/>
      <c r="M141" s="14" t="n"/>
      <c r="N141" s="14" t="n"/>
      <c r="O141" s="20">
        <f>IF(A141="","",SUMPRODUCT((A141&gt;=Setup!$C$19:$C$30)*(A141&lt;=Setup!$D$19:$D$30)*Setup!$A$19:$A$30))</f>
        <v/>
      </c>
      <c r="P141" s="34">
        <f>IF(A141="","",IF(G141="Standard 15% (Box 1)",ROUND(H141*Setup!$B$9,2),0))</f>
        <v/>
      </c>
      <c r="Q141" s="34">
        <f>IF(A141="","",I141-P141)</f>
        <v/>
      </c>
      <c r="R141" s="23">
        <f>IF(A141="","",IF(O141=0,"Outside audit periods; ","")&amp;IF(G141="","No VAT category; ","")&amp;IF(ABS(Q141)&gt;Setup!$B$10,"VAT ≠ 15% × net; ","")&amp;IF(AND(F141="B2B - VAT registered",NOT(AND(LEN(E141)=15,LEFT(E141,1)="3",RIGHT(E141,1)="3",ISNUMBER(--E141)))),"Invalid/missing customer VAT no; ","")&amp;IF(L141&lt;&gt;"Yes","Not reported/cleared on FATOORA; ","")&amp;IF(AND(OR(G141="Zero-rated domestic (Box 3)",G141="Export (Box 4)"),N141=""),"Zero-rate/export evidence missing; ","")&amp;IF(AND(C141="Credit Note",H141&gt;0),"Credit note should be negative; ","")&amp;IF(AND(C141="Simplified Tax Invoice",F141="B2B - VAT registered"),"Simplified invoice issued to VAT-registered B2B; ",""))</f>
        <v/>
      </c>
    </row>
    <row r="142">
      <c r="A142" s="17" t="n"/>
      <c r="B142" s="14" t="n"/>
      <c r="C142" s="14" t="n"/>
      <c r="D142" s="14" t="n"/>
      <c r="E142" s="16" t="n"/>
      <c r="F142" s="14" t="n"/>
      <c r="G142" s="14" t="n"/>
      <c r="H142" s="19" t="n"/>
      <c r="I142" s="19" t="n"/>
      <c r="J142" s="34">
        <f>IF(A142="","",H142+I142)</f>
        <v/>
      </c>
      <c r="K142" s="14" t="n"/>
      <c r="L142" s="14" t="n"/>
      <c r="M142" s="14" t="n"/>
      <c r="N142" s="14" t="n"/>
      <c r="O142" s="20">
        <f>IF(A142="","",SUMPRODUCT((A142&gt;=Setup!$C$19:$C$30)*(A142&lt;=Setup!$D$19:$D$30)*Setup!$A$19:$A$30))</f>
        <v/>
      </c>
      <c r="P142" s="34">
        <f>IF(A142="","",IF(G142="Standard 15% (Box 1)",ROUND(H142*Setup!$B$9,2),0))</f>
        <v/>
      </c>
      <c r="Q142" s="34">
        <f>IF(A142="","",I142-P142)</f>
        <v/>
      </c>
      <c r="R142" s="23">
        <f>IF(A142="","",IF(O142=0,"Outside audit periods; ","")&amp;IF(G142="","No VAT category; ","")&amp;IF(ABS(Q142)&gt;Setup!$B$10,"VAT ≠ 15% × net; ","")&amp;IF(AND(F142="B2B - VAT registered",NOT(AND(LEN(E142)=15,LEFT(E142,1)="3",RIGHT(E142,1)="3",ISNUMBER(--E142)))),"Invalid/missing customer VAT no; ","")&amp;IF(L142&lt;&gt;"Yes","Not reported/cleared on FATOORA; ","")&amp;IF(AND(OR(G142="Zero-rated domestic (Box 3)",G142="Export (Box 4)"),N142=""),"Zero-rate/export evidence missing; ","")&amp;IF(AND(C142="Credit Note",H142&gt;0),"Credit note should be negative; ","")&amp;IF(AND(C142="Simplified Tax Invoice",F142="B2B - VAT registered"),"Simplified invoice issued to VAT-registered B2B; ",""))</f>
        <v/>
      </c>
    </row>
    <row r="143">
      <c r="A143" s="17" t="n"/>
      <c r="B143" s="14" t="n"/>
      <c r="C143" s="14" t="n"/>
      <c r="D143" s="14" t="n"/>
      <c r="E143" s="16" t="n"/>
      <c r="F143" s="14" t="n"/>
      <c r="G143" s="14" t="n"/>
      <c r="H143" s="19" t="n"/>
      <c r="I143" s="19" t="n"/>
      <c r="J143" s="34">
        <f>IF(A143="","",H143+I143)</f>
        <v/>
      </c>
      <c r="K143" s="14" t="n"/>
      <c r="L143" s="14" t="n"/>
      <c r="M143" s="14" t="n"/>
      <c r="N143" s="14" t="n"/>
      <c r="O143" s="20">
        <f>IF(A143="","",SUMPRODUCT((A143&gt;=Setup!$C$19:$C$30)*(A143&lt;=Setup!$D$19:$D$30)*Setup!$A$19:$A$30))</f>
        <v/>
      </c>
      <c r="P143" s="34">
        <f>IF(A143="","",IF(G143="Standard 15% (Box 1)",ROUND(H143*Setup!$B$9,2),0))</f>
        <v/>
      </c>
      <c r="Q143" s="34">
        <f>IF(A143="","",I143-P143)</f>
        <v/>
      </c>
      <c r="R143" s="23">
        <f>IF(A143="","",IF(O143=0,"Outside audit periods; ","")&amp;IF(G143="","No VAT category; ","")&amp;IF(ABS(Q143)&gt;Setup!$B$10,"VAT ≠ 15% × net; ","")&amp;IF(AND(F143="B2B - VAT registered",NOT(AND(LEN(E143)=15,LEFT(E143,1)="3",RIGHT(E143,1)="3",ISNUMBER(--E143)))),"Invalid/missing customer VAT no; ","")&amp;IF(L143&lt;&gt;"Yes","Not reported/cleared on FATOORA; ","")&amp;IF(AND(OR(G143="Zero-rated domestic (Box 3)",G143="Export (Box 4)"),N143=""),"Zero-rate/export evidence missing; ","")&amp;IF(AND(C143="Credit Note",H143&gt;0),"Credit note should be negative; ","")&amp;IF(AND(C143="Simplified Tax Invoice",F143="B2B - VAT registered"),"Simplified invoice issued to VAT-registered B2B; ",""))</f>
        <v/>
      </c>
    </row>
    <row r="144">
      <c r="A144" s="17" t="n"/>
      <c r="B144" s="14" t="n"/>
      <c r="C144" s="14" t="n"/>
      <c r="D144" s="14" t="n"/>
      <c r="E144" s="16" t="n"/>
      <c r="F144" s="14" t="n"/>
      <c r="G144" s="14" t="n"/>
      <c r="H144" s="19" t="n"/>
      <c r="I144" s="19" t="n"/>
      <c r="J144" s="34">
        <f>IF(A144="","",H144+I144)</f>
        <v/>
      </c>
      <c r="K144" s="14" t="n"/>
      <c r="L144" s="14" t="n"/>
      <c r="M144" s="14" t="n"/>
      <c r="N144" s="14" t="n"/>
      <c r="O144" s="20">
        <f>IF(A144="","",SUMPRODUCT((A144&gt;=Setup!$C$19:$C$30)*(A144&lt;=Setup!$D$19:$D$30)*Setup!$A$19:$A$30))</f>
        <v/>
      </c>
      <c r="P144" s="34">
        <f>IF(A144="","",IF(G144="Standard 15% (Box 1)",ROUND(H144*Setup!$B$9,2),0))</f>
        <v/>
      </c>
      <c r="Q144" s="34">
        <f>IF(A144="","",I144-P144)</f>
        <v/>
      </c>
      <c r="R144" s="23">
        <f>IF(A144="","",IF(O144=0,"Outside audit periods; ","")&amp;IF(G144="","No VAT category; ","")&amp;IF(ABS(Q144)&gt;Setup!$B$10,"VAT ≠ 15% × net; ","")&amp;IF(AND(F144="B2B - VAT registered",NOT(AND(LEN(E144)=15,LEFT(E144,1)="3",RIGHT(E144,1)="3",ISNUMBER(--E144)))),"Invalid/missing customer VAT no; ","")&amp;IF(L144&lt;&gt;"Yes","Not reported/cleared on FATOORA; ","")&amp;IF(AND(OR(G144="Zero-rated domestic (Box 3)",G144="Export (Box 4)"),N144=""),"Zero-rate/export evidence missing; ","")&amp;IF(AND(C144="Credit Note",H144&gt;0),"Credit note should be negative; ","")&amp;IF(AND(C144="Simplified Tax Invoice",F144="B2B - VAT registered"),"Simplified invoice issued to VAT-registered B2B; ",""))</f>
        <v/>
      </c>
    </row>
    <row r="145">
      <c r="A145" s="17" t="n"/>
      <c r="B145" s="14" t="n"/>
      <c r="C145" s="14" t="n"/>
      <c r="D145" s="14" t="n"/>
      <c r="E145" s="16" t="n"/>
      <c r="F145" s="14" t="n"/>
      <c r="G145" s="14" t="n"/>
      <c r="H145" s="19" t="n"/>
      <c r="I145" s="19" t="n"/>
      <c r="J145" s="34">
        <f>IF(A145="","",H145+I145)</f>
        <v/>
      </c>
      <c r="K145" s="14" t="n"/>
      <c r="L145" s="14" t="n"/>
      <c r="M145" s="14" t="n"/>
      <c r="N145" s="14" t="n"/>
      <c r="O145" s="20">
        <f>IF(A145="","",SUMPRODUCT((A145&gt;=Setup!$C$19:$C$30)*(A145&lt;=Setup!$D$19:$D$30)*Setup!$A$19:$A$30))</f>
        <v/>
      </c>
      <c r="P145" s="34">
        <f>IF(A145="","",IF(G145="Standard 15% (Box 1)",ROUND(H145*Setup!$B$9,2),0))</f>
        <v/>
      </c>
      <c r="Q145" s="34">
        <f>IF(A145="","",I145-P145)</f>
        <v/>
      </c>
      <c r="R145" s="23">
        <f>IF(A145="","",IF(O145=0,"Outside audit periods; ","")&amp;IF(G145="","No VAT category; ","")&amp;IF(ABS(Q145)&gt;Setup!$B$10,"VAT ≠ 15% × net; ","")&amp;IF(AND(F145="B2B - VAT registered",NOT(AND(LEN(E145)=15,LEFT(E145,1)="3",RIGHT(E145,1)="3",ISNUMBER(--E145)))),"Invalid/missing customer VAT no; ","")&amp;IF(L145&lt;&gt;"Yes","Not reported/cleared on FATOORA; ","")&amp;IF(AND(OR(G145="Zero-rated domestic (Box 3)",G145="Export (Box 4)"),N145=""),"Zero-rate/export evidence missing; ","")&amp;IF(AND(C145="Credit Note",H145&gt;0),"Credit note should be negative; ","")&amp;IF(AND(C145="Simplified Tax Invoice",F145="B2B - VAT registered"),"Simplified invoice issued to VAT-registered B2B; ",""))</f>
        <v/>
      </c>
    </row>
    <row r="146">
      <c r="A146" s="17" t="n"/>
      <c r="B146" s="14" t="n"/>
      <c r="C146" s="14" t="n"/>
      <c r="D146" s="14" t="n"/>
      <c r="E146" s="16" t="n"/>
      <c r="F146" s="14" t="n"/>
      <c r="G146" s="14" t="n"/>
      <c r="H146" s="19" t="n"/>
      <c r="I146" s="19" t="n"/>
      <c r="J146" s="34">
        <f>IF(A146="","",H146+I146)</f>
        <v/>
      </c>
      <c r="K146" s="14" t="n"/>
      <c r="L146" s="14" t="n"/>
      <c r="M146" s="14" t="n"/>
      <c r="N146" s="14" t="n"/>
      <c r="O146" s="20">
        <f>IF(A146="","",SUMPRODUCT((A146&gt;=Setup!$C$19:$C$30)*(A146&lt;=Setup!$D$19:$D$30)*Setup!$A$19:$A$30))</f>
        <v/>
      </c>
      <c r="P146" s="34">
        <f>IF(A146="","",IF(G146="Standard 15% (Box 1)",ROUND(H146*Setup!$B$9,2),0))</f>
        <v/>
      </c>
      <c r="Q146" s="34">
        <f>IF(A146="","",I146-P146)</f>
        <v/>
      </c>
      <c r="R146" s="23">
        <f>IF(A146="","",IF(O146=0,"Outside audit periods; ","")&amp;IF(G146="","No VAT category; ","")&amp;IF(ABS(Q146)&gt;Setup!$B$10,"VAT ≠ 15% × net; ","")&amp;IF(AND(F146="B2B - VAT registered",NOT(AND(LEN(E146)=15,LEFT(E146,1)="3",RIGHT(E146,1)="3",ISNUMBER(--E146)))),"Invalid/missing customer VAT no; ","")&amp;IF(L146&lt;&gt;"Yes","Not reported/cleared on FATOORA; ","")&amp;IF(AND(OR(G146="Zero-rated domestic (Box 3)",G146="Export (Box 4)"),N146=""),"Zero-rate/export evidence missing; ","")&amp;IF(AND(C146="Credit Note",H146&gt;0),"Credit note should be negative; ","")&amp;IF(AND(C146="Simplified Tax Invoice",F146="B2B - VAT registered"),"Simplified invoice issued to VAT-registered B2B; ",""))</f>
        <v/>
      </c>
    </row>
    <row r="147">
      <c r="A147" s="17" t="n"/>
      <c r="B147" s="14" t="n"/>
      <c r="C147" s="14" t="n"/>
      <c r="D147" s="14" t="n"/>
      <c r="E147" s="16" t="n"/>
      <c r="F147" s="14" t="n"/>
      <c r="G147" s="14" t="n"/>
      <c r="H147" s="19" t="n"/>
      <c r="I147" s="19" t="n"/>
      <c r="J147" s="34">
        <f>IF(A147="","",H147+I147)</f>
        <v/>
      </c>
      <c r="K147" s="14" t="n"/>
      <c r="L147" s="14" t="n"/>
      <c r="M147" s="14" t="n"/>
      <c r="N147" s="14" t="n"/>
      <c r="O147" s="20">
        <f>IF(A147="","",SUMPRODUCT((A147&gt;=Setup!$C$19:$C$30)*(A147&lt;=Setup!$D$19:$D$30)*Setup!$A$19:$A$30))</f>
        <v/>
      </c>
      <c r="P147" s="34">
        <f>IF(A147="","",IF(G147="Standard 15% (Box 1)",ROUND(H147*Setup!$B$9,2),0))</f>
        <v/>
      </c>
      <c r="Q147" s="34">
        <f>IF(A147="","",I147-P147)</f>
        <v/>
      </c>
      <c r="R147" s="23">
        <f>IF(A147="","",IF(O147=0,"Outside audit periods; ","")&amp;IF(G147="","No VAT category; ","")&amp;IF(ABS(Q147)&gt;Setup!$B$10,"VAT ≠ 15% × net; ","")&amp;IF(AND(F147="B2B - VAT registered",NOT(AND(LEN(E147)=15,LEFT(E147,1)="3",RIGHT(E147,1)="3",ISNUMBER(--E147)))),"Invalid/missing customer VAT no; ","")&amp;IF(L147&lt;&gt;"Yes","Not reported/cleared on FATOORA; ","")&amp;IF(AND(OR(G147="Zero-rated domestic (Box 3)",G147="Export (Box 4)"),N147=""),"Zero-rate/export evidence missing; ","")&amp;IF(AND(C147="Credit Note",H147&gt;0),"Credit note should be negative; ","")&amp;IF(AND(C147="Simplified Tax Invoice",F147="B2B - VAT registered"),"Simplified invoice issued to VAT-registered B2B; ",""))</f>
        <v/>
      </c>
    </row>
    <row r="148">
      <c r="A148" s="17" t="n"/>
      <c r="B148" s="14" t="n"/>
      <c r="C148" s="14" t="n"/>
      <c r="D148" s="14" t="n"/>
      <c r="E148" s="16" t="n"/>
      <c r="F148" s="14" t="n"/>
      <c r="G148" s="14" t="n"/>
      <c r="H148" s="19" t="n"/>
      <c r="I148" s="19" t="n"/>
      <c r="J148" s="34">
        <f>IF(A148="","",H148+I148)</f>
        <v/>
      </c>
      <c r="K148" s="14" t="n"/>
      <c r="L148" s="14" t="n"/>
      <c r="M148" s="14" t="n"/>
      <c r="N148" s="14" t="n"/>
      <c r="O148" s="20">
        <f>IF(A148="","",SUMPRODUCT((A148&gt;=Setup!$C$19:$C$30)*(A148&lt;=Setup!$D$19:$D$30)*Setup!$A$19:$A$30))</f>
        <v/>
      </c>
      <c r="P148" s="34">
        <f>IF(A148="","",IF(G148="Standard 15% (Box 1)",ROUND(H148*Setup!$B$9,2),0))</f>
        <v/>
      </c>
      <c r="Q148" s="34">
        <f>IF(A148="","",I148-P148)</f>
        <v/>
      </c>
      <c r="R148" s="23">
        <f>IF(A148="","",IF(O148=0,"Outside audit periods; ","")&amp;IF(G148="","No VAT category; ","")&amp;IF(ABS(Q148)&gt;Setup!$B$10,"VAT ≠ 15% × net; ","")&amp;IF(AND(F148="B2B - VAT registered",NOT(AND(LEN(E148)=15,LEFT(E148,1)="3",RIGHT(E148,1)="3",ISNUMBER(--E148)))),"Invalid/missing customer VAT no; ","")&amp;IF(L148&lt;&gt;"Yes","Not reported/cleared on FATOORA; ","")&amp;IF(AND(OR(G148="Zero-rated domestic (Box 3)",G148="Export (Box 4)"),N148=""),"Zero-rate/export evidence missing; ","")&amp;IF(AND(C148="Credit Note",H148&gt;0),"Credit note should be negative; ","")&amp;IF(AND(C148="Simplified Tax Invoice",F148="B2B - VAT registered"),"Simplified invoice issued to VAT-registered B2B; ",""))</f>
        <v/>
      </c>
    </row>
    <row r="149">
      <c r="A149" s="17" t="n"/>
      <c r="B149" s="14" t="n"/>
      <c r="C149" s="14" t="n"/>
      <c r="D149" s="14" t="n"/>
      <c r="E149" s="16" t="n"/>
      <c r="F149" s="14" t="n"/>
      <c r="G149" s="14" t="n"/>
      <c r="H149" s="19" t="n"/>
      <c r="I149" s="19" t="n"/>
      <c r="J149" s="34">
        <f>IF(A149="","",H149+I149)</f>
        <v/>
      </c>
      <c r="K149" s="14" t="n"/>
      <c r="L149" s="14" t="n"/>
      <c r="M149" s="14" t="n"/>
      <c r="N149" s="14" t="n"/>
      <c r="O149" s="20">
        <f>IF(A149="","",SUMPRODUCT((A149&gt;=Setup!$C$19:$C$30)*(A149&lt;=Setup!$D$19:$D$30)*Setup!$A$19:$A$30))</f>
        <v/>
      </c>
      <c r="P149" s="34">
        <f>IF(A149="","",IF(G149="Standard 15% (Box 1)",ROUND(H149*Setup!$B$9,2),0))</f>
        <v/>
      </c>
      <c r="Q149" s="34">
        <f>IF(A149="","",I149-P149)</f>
        <v/>
      </c>
      <c r="R149" s="23">
        <f>IF(A149="","",IF(O149=0,"Outside audit periods; ","")&amp;IF(G149="","No VAT category; ","")&amp;IF(ABS(Q149)&gt;Setup!$B$10,"VAT ≠ 15% × net; ","")&amp;IF(AND(F149="B2B - VAT registered",NOT(AND(LEN(E149)=15,LEFT(E149,1)="3",RIGHT(E149,1)="3",ISNUMBER(--E149)))),"Invalid/missing customer VAT no; ","")&amp;IF(L149&lt;&gt;"Yes","Not reported/cleared on FATOORA; ","")&amp;IF(AND(OR(G149="Zero-rated domestic (Box 3)",G149="Export (Box 4)"),N149=""),"Zero-rate/export evidence missing; ","")&amp;IF(AND(C149="Credit Note",H149&gt;0),"Credit note should be negative; ","")&amp;IF(AND(C149="Simplified Tax Invoice",F149="B2B - VAT registered"),"Simplified invoice issued to VAT-registered B2B; ",""))</f>
        <v/>
      </c>
    </row>
    <row r="150">
      <c r="A150" s="17" t="n"/>
      <c r="B150" s="14" t="n"/>
      <c r="C150" s="14" t="n"/>
      <c r="D150" s="14" t="n"/>
      <c r="E150" s="16" t="n"/>
      <c r="F150" s="14" t="n"/>
      <c r="G150" s="14" t="n"/>
      <c r="H150" s="19" t="n"/>
      <c r="I150" s="19" t="n"/>
      <c r="J150" s="34">
        <f>IF(A150="","",H150+I150)</f>
        <v/>
      </c>
      <c r="K150" s="14" t="n"/>
      <c r="L150" s="14" t="n"/>
      <c r="M150" s="14" t="n"/>
      <c r="N150" s="14" t="n"/>
      <c r="O150" s="20">
        <f>IF(A150="","",SUMPRODUCT((A150&gt;=Setup!$C$19:$C$30)*(A150&lt;=Setup!$D$19:$D$30)*Setup!$A$19:$A$30))</f>
        <v/>
      </c>
      <c r="P150" s="34">
        <f>IF(A150="","",IF(G150="Standard 15% (Box 1)",ROUND(H150*Setup!$B$9,2),0))</f>
        <v/>
      </c>
      <c r="Q150" s="34">
        <f>IF(A150="","",I150-P150)</f>
        <v/>
      </c>
      <c r="R150" s="23">
        <f>IF(A150="","",IF(O150=0,"Outside audit periods; ","")&amp;IF(G150="","No VAT category; ","")&amp;IF(ABS(Q150)&gt;Setup!$B$10,"VAT ≠ 15% × net; ","")&amp;IF(AND(F150="B2B - VAT registered",NOT(AND(LEN(E150)=15,LEFT(E150,1)="3",RIGHT(E150,1)="3",ISNUMBER(--E150)))),"Invalid/missing customer VAT no; ","")&amp;IF(L150&lt;&gt;"Yes","Not reported/cleared on FATOORA; ","")&amp;IF(AND(OR(G150="Zero-rated domestic (Box 3)",G150="Export (Box 4)"),N150=""),"Zero-rate/export evidence missing; ","")&amp;IF(AND(C150="Credit Note",H150&gt;0),"Credit note should be negative; ","")&amp;IF(AND(C150="Simplified Tax Invoice",F150="B2B - VAT registered"),"Simplified invoice issued to VAT-registered B2B; ",""))</f>
        <v/>
      </c>
    </row>
    <row r="151">
      <c r="A151" s="17" t="n"/>
      <c r="B151" s="14" t="n"/>
      <c r="C151" s="14" t="n"/>
      <c r="D151" s="14" t="n"/>
      <c r="E151" s="16" t="n"/>
      <c r="F151" s="14" t="n"/>
      <c r="G151" s="14" t="n"/>
      <c r="H151" s="19" t="n"/>
      <c r="I151" s="19" t="n"/>
      <c r="J151" s="34">
        <f>IF(A151="","",H151+I151)</f>
        <v/>
      </c>
      <c r="K151" s="14" t="n"/>
      <c r="L151" s="14" t="n"/>
      <c r="M151" s="14" t="n"/>
      <c r="N151" s="14" t="n"/>
      <c r="O151" s="20">
        <f>IF(A151="","",SUMPRODUCT((A151&gt;=Setup!$C$19:$C$30)*(A151&lt;=Setup!$D$19:$D$30)*Setup!$A$19:$A$30))</f>
        <v/>
      </c>
      <c r="P151" s="34">
        <f>IF(A151="","",IF(G151="Standard 15% (Box 1)",ROUND(H151*Setup!$B$9,2),0))</f>
        <v/>
      </c>
      <c r="Q151" s="34">
        <f>IF(A151="","",I151-P151)</f>
        <v/>
      </c>
      <c r="R151" s="23">
        <f>IF(A151="","",IF(O151=0,"Outside audit periods; ","")&amp;IF(G151="","No VAT category; ","")&amp;IF(ABS(Q151)&gt;Setup!$B$10,"VAT ≠ 15% × net; ","")&amp;IF(AND(F151="B2B - VAT registered",NOT(AND(LEN(E151)=15,LEFT(E151,1)="3",RIGHT(E151,1)="3",ISNUMBER(--E151)))),"Invalid/missing customer VAT no; ","")&amp;IF(L151&lt;&gt;"Yes","Not reported/cleared on FATOORA; ","")&amp;IF(AND(OR(G151="Zero-rated domestic (Box 3)",G151="Export (Box 4)"),N151=""),"Zero-rate/export evidence missing; ","")&amp;IF(AND(C151="Credit Note",H151&gt;0),"Credit note should be negative; ","")&amp;IF(AND(C151="Simplified Tax Invoice",F151="B2B - VAT registered"),"Simplified invoice issued to VAT-registered B2B; ",""))</f>
        <v/>
      </c>
    </row>
    <row r="152">
      <c r="A152" s="17" t="n"/>
      <c r="B152" s="14" t="n"/>
      <c r="C152" s="14" t="n"/>
      <c r="D152" s="14" t="n"/>
      <c r="E152" s="16" t="n"/>
      <c r="F152" s="14" t="n"/>
      <c r="G152" s="14" t="n"/>
      <c r="H152" s="19" t="n"/>
      <c r="I152" s="19" t="n"/>
      <c r="J152" s="34">
        <f>IF(A152="","",H152+I152)</f>
        <v/>
      </c>
      <c r="K152" s="14" t="n"/>
      <c r="L152" s="14" t="n"/>
      <c r="M152" s="14" t="n"/>
      <c r="N152" s="14" t="n"/>
      <c r="O152" s="20">
        <f>IF(A152="","",SUMPRODUCT((A152&gt;=Setup!$C$19:$C$30)*(A152&lt;=Setup!$D$19:$D$30)*Setup!$A$19:$A$30))</f>
        <v/>
      </c>
      <c r="P152" s="34">
        <f>IF(A152="","",IF(G152="Standard 15% (Box 1)",ROUND(H152*Setup!$B$9,2),0))</f>
        <v/>
      </c>
      <c r="Q152" s="34">
        <f>IF(A152="","",I152-P152)</f>
        <v/>
      </c>
      <c r="R152" s="23">
        <f>IF(A152="","",IF(O152=0,"Outside audit periods; ","")&amp;IF(G152="","No VAT category; ","")&amp;IF(ABS(Q152)&gt;Setup!$B$10,"VAT ≠ 15% × net; ","")&amp;IF(AND(F152="B2B - VAT registered",NOT(AND(LEN(E152)=15,LEFT(E152,1)="3",RIGHT(E152,1)="3",ISNUMBER(--E152)))),"Invalid/missing customer VAT no; ","")&amp;IF(L152&lt;&gt;"Yes","Not reported/cleared on FATOORA; ","")&amp;IF(AND(OR(G152="Zero-rated domestic (Box 3)",G152="Export (Box 4)"),N152=""),"Zero-rate/export evidence missing; ","")&amp;IF(AND(C152="Credit Note",H152&gt;0),"Credit note should be negative; ","")&amp;IF(AND(C152="Simplified Tax Invoice",F152="B2B - VAT registered"),"Simplified invoice issued to VAT-registered B2B; ",""))</f>
        <v/>
      </c>
    </row>
    <row r="153">
      <c r="A153" s="17" t="n"/>
      <c r="B153" s="14" t="n"/>
      <c r="C153" s="14" t="n"/>
      <c r="D153" s="14" t="n"/>
      <c r="E153" s="16" t="n"/>
      <c r="F153" s="14" t="n"/>
      <c r="G153" s="14" t="n"/>
      <c r="H153" s="19" t="n"/>
      <c r="I153" s="19" t="n"/>
      <c r="J153" s="34">
        <f>IF(A153="","",H153+I153)</f>
        <v/>
      </c>
      <c r="K153" s="14" t="n"/>
      <c r="L153" s="14" t="n"/>
      <c r="M153" s="14" t="n"/>
      <c r="N153" s="14" t="n"/>
      <c r="O153" s="20">
        <f>IF(A153="","",SUMPRODUCT((A153&gt;=Setup!$C$19:$C$30)*(A153&lt;=Setup!$D$19:$D$30)*Setup!$A$19:$A$30))</f>
        <v/>
      </c>
      <c r="P153" s="34">
        <f>IF(A153="","",IF(G153="Standard 15% (Box 1)",ROUND(H153*Setup!$B$9,2),0))</f>
        <v/>
      </c>
      <c r="Q153" s="34">
        <f>IF(A153="","",I153-P153)</f>
        <v/>
      </c>
      <c r="R153" s="23">
        <f>IF(A153="","",IF(O153=0,"Outside audit periods; ","")&amp;IF(G153="","No VAT category; ","")&amp;IF(ABS(Q153)&gt;Setup!$B$10,"VAT ≠ 15% × net; ","")&amp;IF(AND(F153="B2B - VAT registered",NOT(AND(LEN(E153)=15,LEFT(E153,1)="3",RIGHT(E153,1)="3",ISNUMBER(--E153)))),"Invalid/missing customer VAT no; ","")&amp;IF(L153&lt;&gt;"Yes","Not reported/cleared on FATOORA; ","")&amp;IF(AND(OR(G153="Zero-rated domestic (Box 3)",G153="Export (Box 4)"),N153=""),"Zero-rate/export evidence missing; ","")&amp;IF(AND(C153="Credit Note",H153&gt;0),"Credit note should be negative; ","")&amp;IF(AND(C153="Simplified Tax Invoice",F153="B2B - VAT registered"),"Simplified invoice issued to VAT-registered B2B; ",""))</f>
        <v/>
      </c>
    </row>
    <row r="154">
      <c r="A154" s="17" t="n"/>
      <c r="B154" s="14" t="n"/>
      <c r="C154" s="14" t="n"/>
      <c r="D154" s="14" t="n"/>
      <c r="E154" s="16" t="n"/>
      <c r="F154" s="14" t="n"/>
      <c r="G154" s="14" t="n"/>
      <c r="H154" s="19" t="n"/>
      <c r="I154" s="19" t="n"/>
      <c r="J154" s="34">
        <f>IF(A154="","",H154+I154)</f>
        <v/>
      </c>
      <c r="K154" s="14" t="n"/>
      <c r="L154" s="14" t="n"/>
      <c r="M154" s="14" t="n"/>
      <c r="N154" s="14" t="n"/>
      <c r="O154" s="20">
        <f>IF(A154="","",SUMPRODUCT((A154&gt;=Setup!$C$19:$C$30)*(A154&lt;=Setup!$D$19:$D$30)*Setup!$A$19:$A$30))</f>
        <v/>
      </c>
      <c r="P154" s="34">
        <f>IF(A154="","",IF(G154="Standard 15% (Box 1)",ROUND(H154*Setup!$B$9,2),0))</f>
        <v/>
      </c>
      <c r="Q154" s="34">
        <f>IF(A154="","",I154-P154)</f>
        <v/>
      </c>
      <c r="R154" s="23">
        <f>IF(A154="","",IF(O154=0,"Outside audit periods; ","")&amp;IF(G154="","No VAT category; ","")&amp;IF(ABS(Q154)&gt;Setup!$B$10,"VAT ≠ 15% × net; ","")&amp;IF(AND(F154="B2B - VAT registered",NOT(AND(LEN(E154)=15,LEFT(E154,1)="3",RIGHT(E154,1)="3",ISNUMBER(--E154)))),"Invalid/missing customer VAT no; ","")&amp;IF(L154&lt;&gt;"Yes","Not reported/cleared on FATOORA; ","")&amp;IF(AND(OR(G154="Zero-rated domestic (Box 3)",G154="Export (Box 4)"),N154=""),"Zero-rate/export evidence missing; ","")&amp;IF(AND(C154="Credit Note",H154&gt;0),"Credit note should be negative; ","")&amp;IF(AND(C154="Simplified Tax Invoice",F154="B2B - VAT registered"),"Simplified invoice issued to VAT-registered B2B; ",""))</f>
        <v/>
      </c>
    </row>
    <row r="155">
      <c r="A155" s="17" t="n"/>
      <c r="B155" s="14" t="n"/>
      <c r="C155" s="14" t="n"/>
      <c r="D155" s="14" t="n"/>
      <c r="E155" s="16" t="n"/>
      <c r="F155" s="14" t="n"/>
      <c r="G155" s="14" t="n"/>
      <c r="H155" s="19" t="n"/>
      <c r="I155" s="19" t="n"/>
      <c r="J155" s="34">
        <f>IF(A155="","",H155+I155)</f>
        <v/>
      </c>
      <c r="K155" s="14" t="n"/>
      <c r="L155" s="14" t="n"/>
      <c r="M155" s="14" t="n"/>
      <c r="N155" s="14" t="n"/>
      <c r="O155" s="20">
        <f>IF(A155="","",SUMPRODUCT((A155&gt;=Setup!$C$19:$C$30)*(A155&lt;=Setup!$D$19:$D$30)*Setup!$A$19:$A$30))</f>
        <v/>
      </c>
      <c r="P155" s="34">
        <f>IF(A155="","",IF(G155="Standard 15% (Box 1)",ROUND(H155*Setup!$B$9,2),0))</f>
        <v/>
      </c>
      <c r="Q155" s="34">
        <f>IF(A155="","",I155-P155)</f>
        <v/>
      </c>
      <c r="R155" s="23">
        <f>IF(A155="","",IF(O155=0,"Outside audit periods; ","")&amp;IF(G155="","No VAT category; ","")&amp;IF(ABS(Q155)&gt;Setup!$B$10,"VAT ≠ 15% × net; ","")&amp;IF(AND(F155="B2B - VAT registered",NOT(AND(LEN(E155)=15,LEFT(E155,1)="3",RIGHT(E155,1)="3",ISNUMBER(--E155)))),"Invalid/missing customer VAT no; ","")&amp;IF(L155&lt;&gt;"Yes","Not reported/cleared on FATOORA; ","")&amp;IF(AND(OR(G155="Zero-rated domestic (Box 3)",G155="Export (Box 4)"),N155=""),"Zero-rate/export evidence missing; ","")&amp;IF(AND(C155="Credit Note",H155&gt;0),"Credit note should be negative; ","")&amp;IF(AND(C155="Simplified Tax Invoice",F155="B2B - VAT registered"),"Simplified invoice issued to VAT-registered B2B; ",""))</f>
        <v/>
      </c>
    </row>
    <row r="156">
      <c r="A156" s="17" t="n"/>
      <c r="B156" s="14" t="n"/>
      <c r="C156" s="14" t="n"/>
      <c r="D156" s="14" t="n"/>
      <c r="E156" s="16" t="n"/>
      <c r="F156" s="14" t="n"/>
      <c r="G156" s="14" t="n"/>
      <c r="H156" s="19" t="n"/>
      <c r="I156" s="19" t="n"/>
      <c r="J156" s="34">
        <f>IF(A156="","",H156+I156)</f>
        <v/>
      </c>
      <c r="K156" s="14" t="n"/>
      <c r="L156" s="14" t="n"/>
      <c r="M156" s="14" t="n"/>
      <c r="N156" s="14" t="n"/>
      <c r="O156" s="20">
        <f>IF(A156="","",SUMPRODUCT((A156&gt;=Setup!$C$19:$C$30)*(A156&lt;=Setup!$D$19:$D$30)*Setup!$A$19:$A$30))</f>
        <v/>
      </c>
      <c r="P156" s="34">
        <f>IF(A156="","",IF(G156="Standard 15% (Box 1)",ROUND(H156*Setup!$B$9,2),0))</f>
        <v/>
      </c>
      <c r="Q156" s="34">
        <f>IF(A156="","",I156-P156)</f>
        <v/>
      </c>
      <c r="R156" s="23">
        <f>IF(A156="","",IF(O156=0,"Outside audit periods; ","")&amp;IF(G156="","No VAT category; ","")&amp;IF(ABS(Q156)&gt;Setup!$B$10,"VAT ≠ 15% × net; ","")&amp;IF(AND(F156="B2B - VAT registered",NOT(AND(LEN(E156)=15,LEFT(E156,1)="3",RIGHT(E156,1)="3",ISNUMBER(--E156)))),"Invalid/missing customer VAT no; ","")&amp;IF(L156&lt;&gt;"Yes","Not reported/cleared on FATOORA; ","")&amp;IF(AND(OR(G156="Zero-rated domestic (Box 3)",G156="Export (Box 4)"),N156=""),"Zero-rate/export evidence missing; ","")&amp;IF(AND(C156="Credit Note",H156&gt;0),"Credit note should be negative; ","")&amp;IF(AND(C156="Simplified Tax Invoice",F156="B2B - VAT registered"),"Simplified invoice issued to VAT-registered B2B; ",""))</f>
        <v/>
      </c>
    </row>
    <row r="157">
      <c r="A157" s="17" t="n"/>
      <c r="B157" s="14" t="n"/>
      <c r="C157" s="14" t="n"/>
      <c r="D157" s="14" t="n"/>
      <c r="E157" s="16" t="n"/>
      <c r="F157" s="14" t="n"/>
      <c r="G157" s="14" t="n"/>
      <c r="H157" s="19" t="n"/>
      <c r="I157" s="19" t="n"/>
      <c r="J157" s="34">
        <f>IF(A157="","",H157+I157)</f>
        <v/>
      </c>
      <c r="K157" s="14" t="n"/>
      <c r="L157" s="14" t="n"/>
      <c r="M157" s="14" t="n"/>
      <c r="N157" s="14" t="n"/>
      <c r="O157" s="20">
        <f>IF(A157="","",SUMPRODUCT((A157&gt;=Setup!$C$19:$C$30)*(A157&lt;=Setup!$D$19:$D$30)*Setup!$A$19:$A$30))</f>
        <v/>
      </c>
      <c r="P157" s="34">
        <f>IF(A157="","",IF(G157="Standard 15% (Box 1)",ROUND(H157*Setup!$B$9,2),0))</f>
        <v/>
      </c>
      <c r="Q157" s="34">
        <f>IF(A157="","",I157-P157)</f>
        <v/>
      </c>
      <c r="R157" s="23">
        <f>IF(A157="","",IF(O157=0,"Outside audit periods; ","")&amp;IF(G157="","No VAT category; ","")&amp;IF(ABS(Q157)&gt;Setup!$B$10,"VAT ≠ 15% × net; ","")&amp;IF(AND(F157="B2B - VAT registered",NOT(AND(LEN(E157)=15,LEFT(E157,1)="3",RIGHT(E157,1)="3",ISNUMBER(--E157)))),"Invalid/missing customer VAT no; ","")&amp;IF(L157&lt;&gt;"Yes","Not reported/cleared on FATOORA; ","")&amp;IF(AND(OR(G157="Zero-rated domestic (Box 3)",G157="Export (Box 4)"),N157=""),"Zero-rate/export evidence missing; ","")&amp;IF(AND(C157="Credit Note",H157&gt;0),"Credit note should be negative; ","")&amp;IF(AND(C157="Simplified Tax Invoice",F157="B2B - VAT registered"),"Simplified invoice issued to VAT-registered B2B; ",""))</f>
        <v/>
      </c>
    </row>
    <row r="158">
      <c r="A158" s="17" t="n"/>
      <c r="B158" s="14" t="n"/>
      <c r="C158" s="14" t="n"/>
      <c r="D158" s="14" t="n"/>
      <c r="E158" s="16" t="n"/>
      <c r="F158" s="14" t="n"/>
      <c r="G158" s="14" t="n"/>
      <c r="H158" s="19" t="n"/>
      <c r="I158" s="19" t="n"/>
      <c r="J158" s="34">
        <f>IF(A158="","",H158+I158)</f>
        <v/>
      </c>
      <c r="K158" s="14" t="n"/>
      <c r="L158" s="14" t="n"/>
      <c r="M158" s="14" t="n"/>
      <c r="N158" s="14" t="n"/>
      <c r="O158" s="20">
        <f>IF(A158="","",SUMPRODUCT((A158&gt;=Setup!$C$19:$C$30)*(A158&lt;=Setup!$D$19:$D$30)*Setup!$A$19:$A$30))</f>
        <v/>
      </c>
      <c r="P158" s="34">
        <f>IF(A158="","",IF(G158="Standard 15% (Box 1)",ROUND(H158*Setup!$B$9,2),0))</f>
        <v/>
      </c>
      <c r="Q158" s="34">
        <f>IF(A158="","",I158-P158)</f>
        <v/>
      </c>
      <c r="R158" s="23">
        <f>IF(A158="","",IF(O158=0,"Outside audit periods; ","")&amp;IF(G158="","No VAT category; ","")&amp;IF(ABS(Q158)&gt;Setup!$B$10,"VAT ≠ 15% × net; ","")&amp;IF(AND(F158="B2B - VAT registered",NOT(AND(LEN(E158)=15,LEFT(E158,1)="3",RIGHT(E158,1)="3",ISNUMBER(--E158)))),"Invalid/missing customer VAT no; ","")&amp;IF(L158&lt;&gt;"Yes","Not reported/cleared on FATOORA; ","")&amp;IF(AND(OR(G158="Zero-rated domestic (Box 3)",G158="Export (Box 4)"),N158=""),"Zero-rate/export evidence missing; ","")&amp;IF(AND(C158="Credit Note",H158&gt;0),"Credit note should be negative; ","")&amp;IF(AND(C158="Simplified Tax Invoice",F158="B2B - VAT registered"),"Simplified invoice issued to VAT-registered B2B; ",""))</f>
        <v/>
      </c>
    </row>
    <row r="159">
      <c r="A159" s="17" t="n"/>
      <c r="B159" s="14" t="n"/>
      <c r="C159" s="14" t="n"/>
      <c r="D159" s="14" t="n"/>
      <c r="E159" s="16" t="n"/>
      <c r="F159" s="14" t="n"/>
      <c r="G159" s="14" t="n"/>
      <c r="H159" s="19" t="n"/>
      <c r="I159" s="19" t="n"/>
      <c r="J159" s="34">
        <f>IF(A159="","",H159+I159)</f>
        <v/>
      </c>
      <c r="K159" s="14" t="n"/>
      <c r="L159" s="14" t="n"/>
      <c r="M159" s="14" t="n"/>
      <c r="N159" s="14" t="n"/>
      <c r="O159" s="20">
        <f>IF(A159="","",SUMPRODUCT((A159&gt;=Setup!$C$19:$C$30)*(A159&lt;=Setup!$D$19:$D$30)*Setup!$A$19:$A$30))</f>
        <v/>
      </c>
      <c r="P159" s="34">
        <f>IF(A159="","",IF(G159="Standard 15% (Box 1)",ROUND(H159*Setup!$B$9,2),0))</f>
        <v/>
      </c>
      <c r="Q159" s="34">
        <f>IF(A159="","",I159-P159)</f>
        <v/>
      </c>
      <c r="R159" s="23">
        <f>IF(A159="","",IF(O159=0,"Outside audit periods; ","")&amp;IF(G159="","No VAT category; ","")&amp;IF(ABS(Q159)&gt;Setup!$B$10,"VAT ≠ 15% × net; ","")&amp;IF(AND(F159="B2B - VAT registered",NOT(AND(LEN(E159)=15,LEFT(E159,1)="3",RIGHT(E159,1)="3",ISNUMBER(--E159)))),"Invalid/missing customer VAT no; ","")&amp;IF(L159&lt;&gt;"Yes","Not reported/cleared on FATOORA; ","")&amp;IF(AND(OR(G159="Zero-rated domestic (Box 3)",G159="Export (Box 4)"),N159=""),"Zero-rate/export evidence missing; ","")&amp;IF(AND(C159="Credit Note",H159&gt;0),"Credit note should be negative; ","")&amp;IF(AND(C159="Simplified Tax Invoice",F159="B2B - VAT registered"),"Simplified invoice issued to VAT-registered B2B; ",""))</f>
        <v/>
      </c>
    </row>
    <row r="160">
      <c r="A160" s="17" t="n"/>
      <c r="B160" s="14" t="n"/>
      <c r="C160" s="14" t="n"/>
      <c r="D160" s="14" t="n"/>
      <c r="E160" s="16" t="n"/>
      <c r="F160" s="14" t="n"/>
      <c r="G160" s="14" t="n"/>
      <c r="H160" s="19" t="n"/>
      <c r="I160" s="19" t="n"/>
      <c r="J160" s="34">
        <f>IF(A160="","",H160+I160)</f>
        <v/>
      </c>
      <c r="K160" s="14" t="n"/>
      <c r="L160" s="14" t="n"/>
      <c r="M160" s="14" t="n"/>
      <c r="N160" s="14" t="n"/>
      <c r="O160" s="20">
        <f>IF(A160="","",SUMPRODUCT((A160&gt;=Setup!$C$19:$C$30)*(A160&lt;=Setup!$D$19:$D$30)*Setup!$A$19:$A$30))</f>
        <v/>
      </c>
      <c r="P160" s="34">
        <f>IF(A160="","",IF(G160="Standard 15% (Box 1)",ROUND(H160*Setup!$B$9,2),0))</f>
        <v/>
      </c>
      <c r="Q160" s="34">
        <f>IF(A160="","",I160-P160)</f>
        <v/>
      </c>
      <c r="R160" s="23">
        <f>IF(A160="","",IF(O160=0,"Outside audit periods; ","")&amp;IF(G160="","No VAT category; ","")&amp;IF(ABS(Q160)&gt;Setup!$B$10,"VAT ≠ 15% × net; ","")&amp;IF(AND(F160="B2B - VAT registered",NOT(AND(LEN(E160)=15,LEFT(E160,1)="3",RIGHT(E160,1)="3",ISNUMBER(--E160)))),"Invalid/missing customer VAT no; ","")&amp;IF(L160&lt;&gt;"Yes","Not reported/cleared on FATOORA; ","")&amp;IF(AND(OR(G160="Zero-rated domestic (Box 3)",G160="Export (Box 4)"),N160=""),"Zero-rate/export evidence missing; ","")&amp;IF(AND(C160="Credit Note",H160&gt;0),"Credit note should be negative; ","")&amp;IF(AND(C160="Simplified Tax Invoice",F160="B2B - VAT registered"),"Simplified invoice issued to VAT-registered B2B; ",""))</f>
        <v/>
      </c>
    </row>
    <row r="161">
      <c r="A161" s="17" t="n"/>
      <c r="B161" s="14" t="n"/>
      <c r="C161" s="14" t="n"/>
      <c r="D161" s="14" t="n"/>
      <c r="E161" s="16" t="n"/>
      <c r="F161" s="14" t="n"/>
      <c r="G161" s="14" t="n"/>
      <c r="H161" s="19" t="n"/>
      <c r="I161" s="19" t="n"/>
      <c r="J161" s="34">
        <f>IF(A161="","",H161+I161)</f>
        <v/>
      </c>
      <c r="K161" s="14" t="n"/>
      <c r="L161" s="14" t="n"/>
      <c r="M161" s="14" t="n"/>
      <c r="N161" s="14" t="n"/>
      <c r="O161" s="20">
        <f>IF(A161="","",SUMPRODUCT((A161&gt;=Setup!$C$19:$C$30)*(A161&lt;=Setup!$D$19:$D$30)*Setup!$A$19:$A$30))</f>
        <v/>
      </c>
      <c r="P161" s="34">
        <f>IF(A161="","",IF(G161="Standard 15% (Box 1)",ROUND(H161*Setup!$B$9,2),0))</f>
        <v/>
      </c>
      <c r="Q161" s="34">
        <f>IF(A161="","",I161-P161)</f>
        <v/>
      </c>
      <c r="R161" s="23">
        <f>IF(A161="","",IF(O161=0,"Outside audit periods; ","")&amp;IF(G161="","No VAT category; ","")&amp;IF(ABS(Q161)&gt;Setup!$B$10,"VAT ≠ 15% × net; ","")&amp;IF(AND(F161="B2B - VAT registered",NOT(AND(LEN(E161)=15,LEFT(E161,1)="3",RIGHT(E161,1)="3",ISNUMBER(--E161)))),"Invalid/missing customer VAT no; ","")&amp;IF(L161&lt;&gt;"Yes","Not reported/cleared on FATOORA; ","")&amp;IF(AND(OR(G161="Zero-rated domestic (Box 3)",G161="Export (Box 4)"),N161=""),"Zero-rate/export evidence missing; ","")&amp;IF(AND(C161="Credit Note",H161&gt;0),"Credit note should be negative; ","")&amp;IF(AND(C161="Simplified Tax Invoice",F161="B2B - VAT registered"),"Simplified invoice issued to VAT-registered B2B; ",""))</f>
        <v/>
      </c>
    </row>
    <row r="162">
      <c r="A162" s="17" t="n"/>
      <c r="B162" s="14" t="n"/>
      <c r="C162" s="14" t="n"/>
      <c r="D162" s="14" t="n"/>
      <c r="E162" s="16" t="n"/>
      <c r="F162" s="14" t="n"/>
      <c r="G162" s="14" t="n"/>
      <c r="H162" s="19" t="n"/>
      <c r="I162" s="19" t="n"/>
      <c r="J162" s="34">
        <f>IF(A162="","",H162+I162)</f>
        <v/>
      </c>
      <c r="K162" s="14" t="n"/>
      <c r="L162" s="14" t="n"/>
      <c r="M162" s="14" t="n"/>
      <c r="N162" s="14" t="n"/>
      <c r="O162" s="20">
        <f>IF(A162="","",SUMPRODUCT((A162&gt;=Setup!$C$19:$C$30)*(A162&lt;=Setup!$D$19:$D$30)*Setup!$A$19:$A$30))</f>
        <v/>
      </c>
      <c r="P162" s="34">
        <f>IF(A162="","",IF(G162="Standard 15% (Box 1)",ROUND(H162*Setup!$B$9,2),0))</f>
        <v/>
      </c>
      <c r="Q162" s="34">
        <f>IF(A162="","",I162-P162)</f>
        <v/>
      </c>
      <c r="R162" s="23">
        <f>IF(A162="","",IF(O162=0,"Outside audit periods; ","")&amp;IF(G162="","No VAT category; ","")&amp;IF(ABS(Q162)&gt;Setup!$B$10,"VAT ≠ 15% × net; ","")&amp;IF(AND(F162="B2B - VAT registered",NOT(AND(LEN(E162)=15,LEFT(E162,1)="3",RIGHT(E162,1)="3",ISNUMBER(--E162)))),"Invalid/missing customer VAT no; ","")&amp;IF(L162&lt;&gt;"Yes","Not reported/cleared on FATOORA; ","")&amp;IF(AND(OR(G162="Zero-rated domestic (Box 3)",G162="Export (Box 4)"),N162=""),"Zero-rate/export evidence missing; ","")&amp;IF(AND(C162="Credit Note",H162&gt;0),"Credit note should be negative; ","")&amp;IF(AND(C162="Simplified Tax Invoice",F162="B2B - VAT registered"),"Simplified invoice issued to VAT-registered B2B; ",""))</f>
        <v/>
      </c>
    </row>
    <row r="163">
      <c r="A163" s="17" t="n"/>
      <c r="B163" s="14" t="n"/>
      <c r="C163" s="14" t="n"/>
      <c r="D163" s="14" t="n"/>
      <c r="E163" s="16" t="n"/>
      <c r="F163" s="14" t="n"/>
      <c r="G163" s="14" t="n"/>
      <c r="H163" s="19" t="n"/>
      <c r="I163" s="19" t="n"/>
      <c r="J163" s="34">
        <f>IF(A163="","",H163+I163)</f>
        <v/>
      </c>
      <c r="K163" s="14" t="n"/>
      <c r="L163" s="14" t="n"/>
      <c r="M163" s="14" t="n"/>
      <c r="N163" s="14" t="n"/>
      <c r="O163" s="20">
        <f>IF(A163="","",SUMPRODUCT((A163&gt;=Setup!$C$19:$C$30)*(A163&lt;=Setup!$D$19:$D$30)*Setup!$A$19:$A$30))</f>
        <v/>
      </c>
      <c r="P163" s="34">
        <f>IF(A163="","",IF(G163="Standard 15% (Box 1)",ROUND(H163*Setup!$B$9,2),0))</f>
        <v/>
      </c>
      <c r="Q163" s="34">
        <f>IF(A163="","",I163-P163)</f>
        <v/>
      </c>
      <c r="R163" s="23">
        <f>IF(A163="","",IF(O163=0,"Outside audit periods; ","")&amp;IF(G163="","No VAT category; ","")&amp;IF(ABS(Q163)&gt;Setup!$B$10,"VAT ≠ 15% × net; ","")&amp;IF(AND(F163="B2B - VAT registered",NOT(AND(LEN(E163)=15,LEFT(E163,1)="3",RIGHT(E163,1)="3",ISNUMBER(--E163)))),"Invalid/missing customer VAT no; ","")&amp;IF(L163&lt;&gt;"Yes","Not reported/cleared on FATOORA; ","")&amp;IF(AND(OR(G163="Zero-rated domestic (Box 3)",G163="Export (Box 4)"),N163=""),"Zero-rate/export evidence missing; ","")&amp;IF(AND(C163="Credit Note",H163&gt;0),"Credit note should be negative; ","")&amp;IF(AND(C163="Simplified Tax Invoice",F163="B2B - VAT registered"),"Simplified invoice issued to VAT-registered B2B; ",""))</f>
        <v/>
      </c>
    </row>
    <row r="164">
      <c r="A164" s="17" t="n"/>
      <c r="B164" s="14" t="n"/>
      <c r="C164" s="14" t="n"/>
      <c r="D164" s="14" t="n"/>
      <c r="E164" s="16" t="n"/>
      <c r="F164" s="14" t="n"/>
      <c r="G164" s="14" t="n"/>
      <c r="H164" s="19" t="n"/>
      <c r="I164" s="19" t="n"/>
      <c r="J164" s="34">
        <f>IF(A164="","",H164+I164)</f>
        <v/>
      </c>
      <c r="K164" s="14" t="n"/>
      <c r="L164" s="14" t="n"/>
      <c r="M164" s="14" t="n"/>
      <c r="N164" s="14" t="n"/>
      <c r="O164" s="20">
        <f>IF(A164="","",SUMPRODUCT((A164&gt;=Setup!$C$19:$C$30)*(A164&lt;=Setup!$D$19:$D$30)*Setup!$A$19:$A$30))</f>
        <v/>
      </c>
      <c r="P164" s="34">
        <f>IF(A164="","",IF(G164="Standard 15% (Box 1)",ROUND(H164*Setup!$B$9,2),0))</f>
        <v/>
      </c>
      <c r="Q164" s="34">
        <f>IF(A164="","",I164-P164)</f>
        <v/>
      </c>
      <c r="R164" s="23">
        <f>IF(A164="","",IF(O164=0,"Outside audit periods; ","")&amp;IF(G164="","No VAT category; ","")&amp;IF(ABS(Q164)&gt;Setup!$B$10,"VAT ≠ 15% × net; ","")&amp;IF(AND(F164="B2B - VAT registered",NOT(AND(LEN(E164)=15,LEFT(E164,1)="3",RIGHT(E164,1)="3",ISNUMBER(--E164)))),"Invalid/missing customer VAT no; ","")&amp;IF(L164&lt;&gt;"Yes","Not reported/cleared on FATOORA; ","")&amp;IF(AND(OR(G164="Zero-rated domestic (Box 3)",G164="Export (Box 4)"),N164=""),"Zero-rate/export evidence missing; ","")&amp;IF(AND(C164="Credit Note",H164&gt;0),"Credit note should be negative; ","")&amp;IF(AND(C164="Simplified Tax Invoice",F164="B2B - VAT registered"),"Simplified invoice issued to VAT-registered B2B; ",""))</f>
        <v/>
      </c>
    </row>
    <row r="165">
      <c r="A165" s="17" t="n"/>
      <c r="B165" s="14" t="n"/>
      <c r="C165" s="14" t="n"/>
      <c r="D165" s="14" t="n"/>
      <c r="E165" s="16" t="n"/>
      <c r="F165" s="14" t="n"/>
      <c r="G165" s="14" t="n"/>
      <c r="H165" s="19" t="n"/>
      <c r="I165" s="19" t="n"/>
      <c r="J165" s="34">
        <f>IF(A165="","",H165+I165)</f>
        <v/>
      </c>
      <c r="K165" s="14" t="n"/>
      <c r="L165" s="14" t="n"/>
      <c r="M165" s="14" t="n"/>
      <c r="N165" s="14" t="n"/>
      <c r="O165" s="20">
        <f>IF(A165="","",SUMPRODUCT((A165&gt;=Setup!$C$19:$C$30)*(A165&lt;=Setup!$D$19:$D$30)*Setup!$A$19:$A$30))</f>
        <v/>
      </c>
      <c r="P165" s="34">
        <f>IF(A165="","",IF(G165="Standard 15% (Box 1)",ROUND(H165*Setup!$B$9,2),0))</f>
        <v/>
      </c>
      <c r="Q165" s="34">
        <f>IF(A165="","",I165-P165)</f>
        <v/>
      </c>
      <c r="R165" s="23">
        <f>IF(A165="","",IF(O165=0,"Outside audit periods; ","")&amp;IF(G165="","No VAT category; ","")&amp;IF(ABS(Q165)&gt;Setup!$B$10,"VAT ≠ 15% × net; ","")&amp;IF(AND(F165="B2B - VAT registered",NOT(AND(LEN(E165)=15,LEFT(E165,1)="3",RIGHT(E165,1)="3",ISNUMBER(--E165)))),"Invalid/missing customer VAT no; ","")&amp;IF(L165&lt;&gt;"Yes","Not reported/cleared on FATOORA; ","")&amp;IF(AND(OR(G165="Zero-rated domestic (Box 3)",G165="Export (Box 4)"),N165=""),"Zero-rate/export evidence missing; ","")&amp;IF(AND(C165="Credit Note",H165&gt;0),"Credit note should be negative; ","")&amp;IF(AND(C165="Simplified Tax Invoice",F165="B2B - VAT registered"),"Simplified invoice issued to VAT-registered B2B; ",""))</f>
        <v/>
      </c>
    </row>
    <row r="166">
      <c r="A166" s="17" t="n"/>
      <c r="B166" s="14" t="n"/>
      <c r="C166" s="14" t="n"/>
      <c r="D166" s="14" t="n"/>
      <c r="E166" s="16" t="n"/>
      <c r="F166" s="14" t="n"/>
      <c r="G166" s="14" t="n"/>
      <c r="H166" s="19" t="n"/>
      <c r="I166" s="19" t="n"/>
      <c r="J166" s="34">
        <f>IF(A166="","",H166+I166)</f>
        <v/>
      </c>
      <c r="K166" s="14" t="n"/>
      <c r="L166" s="14" t="n"/>
      <c r="M166" s="14" t="n"/>
      <c r="N166" s="14" t="n"/>
      <c r="O166" s="20">
        <f>IF(A166="","",SUMPRODUCT((A166&gt;=Setup!$C$19:$C$30)*(A166&lt;=Setup!$D$19:$D$30)*Setup!$A$19:$A$30))</f>
        <v/>
      </c>
      <c r="P166" s="34">
        <f>IF(A166="","",IF(G166="Standard 15% (Box 1)",ROUND(H166*Setup!$B$9,2),0))</f>
        <v/>
      </c>
      <c r="Q166" s="34">
        <f>IF(A166="","",I166-P166)</f>
        <v/>
      </c>
      <c r="R166" s="23">
        <f>IF(A166="","",IF(O166=0,"Outside audit periods; ","")&amp;IF(G166="","No VAT category; ","")&amp;IF(ABS(Q166)&gt;Setup!$B$10,"VAT ≠ 15% × net; ","")&amp;IF(AND(F166="B2B - VAT registered",NOT(AND(LEN(E166)=15,LEFT(E166,1)="3",RIGHT(E166,1)="3",ISNUMBER(--E166)))),"Invalid/missing customer VAT no; ","")&amp;IF(L166&lt;&gt;"Yes","Not reported/cleared on FATOORA; ","")&amp;IF(AND(OR(G166="Zero-rated domestic (Box 3)",G166="Export (Box 4)"),N166=""),"Zero-rate/export evidence missing; ","")&amp;IF(AND(C166="Credit Note",H166&gt;0),"Credit note should be negative; ","")&amp;IF(AND(C166="Simplified Tax Invoice",F166="B2B - VAT registered"),"Simplified invoice issued to VAT-registered B2B; ",""))</f>
        <v/>
      </c>
    </row>
    <row r="167">
      <c r="A167" s="17" t="n"/>
      <c r="B167" s="14" t="n"/>
      <c r="C167" s="14" t="n"/>
      <c r="D167" s="14" t="n"/>
      <c r="E167" s="16" t="n"/>
      <c r="F167" s="14" t="n"/>
      <c r="G167" s="14" t="n"/>
      <c r="H167" s="19" t="n"/>
      <c r="I167" s="19" t="n"/>
      <c r="J167" s="34">
        <f>IF(A167="","",H167+I167)</f>
        <v/>
      </c>
      <c r="K167" s="14" t="n"/>
      <c r="L167" s="14" t="n"/>
      <c r="M167" s="14" t="n"/>
      <c r="N167" s="14" t="n"/>
      <c r="O167" s="20">
        <f>IF(A167="","",SUMPRODUCT((A167&gt;=Setup!$C$19:$C$30)*(A167&lt;=Setup!$D$19:$D$30)*Setup!$A$19:$A$30))</f>
        <v/>
      </c>
      <c r="P167" s="34">
        <f>IF(A167="","",IF(G167="Standard 15% (Box 1)",ROUND(H167*Setup!$B$9,2),0))</f>
        <v/>
      </c>
      <c r="Q167" s="34">
        <f>IF(A167="","",I167-P167)</f>
        <v/>
      </c>
      <c r="R167" s="23">
        <f>IF(A167="","",IF(O167=0,"Outside audit periods; ","")&amp;IF(G167="","No VAT category; ","")&amp;IF(ABS(Q167)&gt;Setup!$B$10,"VAT ≠ 15% × net; ","")&amp;IF(AND(F167="B2B - VAT registered",NOT(AND(LEN(E167)=15,LEFT(E167,1)="3",RIGHT(E167,1)="3",ISNUMBER(--E167)))),"Invalid/missing customer VAT no; ","")&amp;IF(L167&lt;&gt;"Yes","Not reported/cleared on FATOORA; ","")&amp;IF(AND(OR(G167="Zero-rated domestic (Box 3)",G167="Export (Box 4)"),N167=""),"Zero-rate/export evidence missing; ","")&amp;IF(AND(C167="Credit Note",H167&gt;0),"Credit note should be negative; ","")&amp;IF(AND(C167="Simplified Tax Invoice",F167="B2B - VAT registered"),"Simplified invoice issued to VAT-registered B2B; ",""))</f>
        <v/>
      </c>
    </row>
    <row r="168">
      <c r="A168" s="17" t="n"/>
      <c r="B168" s="14" t="n"/>
      <c r="C168" s="14" t="n"/>
      <c r="D168" s="14" t="n"/>
      <c r="E168" s="16" t="n"/>
      <c r="F168" s="14" t="n"/>
      <c r="G168" s="14" t="n"/>
      <c r="H168" s="19" t="n"/>
      <c r="I168" s="19" t="n"/>
      <c r="J168" s="34">
        <f>IF(A168="","",H168+I168)</f>
        <v/>
      </c>
      <c r="K168" s="14" t="n"/>
      <c r="L168" s="14" t="n"/>
      <c r="M168" s="14" t="n"/>
      <c r="N168" s="14" t="n"/>
      <c r="O168" s="20">
        <f>IF(A168="","",SUMPRODUCT((A168&gt;=Setup!$C$19:$C$30)*(A168&lt;=Setup!$D$19:$D$30)*Setup!$A$19:$A$30))</f>
        <v/>
      </c>
      <c r="P168" s="34">
        <f>IF(A168="","",IF(G168="Standard 15% (Box 1)",ROUND(H168*Setup!$B$9,2),0))</f>
        <v/>
      </c>
      <c r="Q168" s="34">
        <f>IF(A168="","",I168-P168)</f>
        <v/>
      </c>
      <c r="R168" s="23">
        <f>IF(A168="","",IF(O168=0,"Outside audit periods; ","")&amp;IF(G168="","No VAT category; ","")&amp;IF(ABS(Q168)&gt;Setup!$B$10,"VAT ≠ 15% × net; ","")&amp;IF(AND(F168="B2B - VAT registered",NOT(AND(LEN(E168)=15,LEFT(E168,1)="3",RIGHT(E168,1)="3",ISNUMBER(--E168)))),"Invalid/missing customer VAT no; ","")&amp;IF(L168&lt;&gt;"Yes","Not reported/cleared on FATOORA; ","")&amp;IF(AND(OR(G168="Zero-rated domestic (Box 3)",G168="Export (Box 4)"),N168=""),"Zero-rate/export evidence missing; ","")&amp;IF(AND(C168="Credit Note",H168&gt;0),"Credit note should be negative; ","")&amp;IF(AND(C168="Simplified Tax Invoice",F168="B2B - VAT registered"),"Simplified invoice issued to VAT-registered B2B; ",""))</f>
        <v/>
      </c>
    </row>
    <row r="169">
      <c r="A169" s="17" t="n"/>
      <c r="B169" s="14" t="n"/>
      <c r="C169" s="14" t="n"/>
      <c r="D169" s="14" t="n"/>
      <c r="E169" s="16" t="n"/>
      <c r="F169" s="14" t="n"/>
      <c r="G169" s="14" t="n"/>
      <c r="H169" s="19" t="n"/>
      <c r="I169" s="19" t="n"/>
      <c r="J169" s="34">
        <f>IF(A169="","",H169+I169)</f>
        <v/>
      </c>
      <c r="K169" s="14" t="n"/>
      <c r="L169" s="14" t="n"/>
      <c r="M169" s="14" t="n"/>
      <c r="N169" s="14" t="n"/>
      <c r="O169" s="20">
        <f>IF(A169="","",SUMPRODUCT((A169&gt;=Setup!$C$19:$C$30)*(A169&lt;=Setup!$D$19:$D$30)*Setup!$A$19:$A$30))</f>
        <v/>
      </c>
      <c r="P169" s="34">
        <f>IF(A169="","",IF(G169="Standard 15% (Box 1)",ROUND(H169*Setup!$B$9,2),0))</f>
        <v/>
      </c>
      <c r="Q169" s="34">
        <f>IF(A169="","",I169-P169)</f>
        <v/>
      </c>
      <c r="R169" s="23">
        <f>IF(A169="","",IF(O169=0,"Outside audit periods; ","")&amp;IF(G169="","No VAT category; ","")&amp;IF(ABS(Q169)&gt;Setup!$B$10,"VAT ≠ 15% × net; ","")&amp;IF(AND(F169="B2B - VAT registered",NOT(AND(LEN(E169)=15,LEFT(E169,1)="3",RIGHT(E169,1)="3",ISNUMBER(--E169)))),"Invalid/missing customer VAT no; ","")&amp;IF(L169&lt;&gt;"Yes","Not reported/cleared on FATOORA; ","")&amp;IF(AND(OR(G169="Zero-rated domestic (Box 3)",G169="Export (Box 4)"),N169=""),"Zero-rate/export evidence missing; ","")&amp;IF(AND(C169="Credit Note",H169&gt;0),"Credit note should be negative; ","")&amp;IF(AND(C169="Simplified Tax Invoice",F169="B2B - VAT registered"),"Simplified invoice issued to VAT-registered B2B; ",""))</f>
        <v/>
      </c>
    </row>
    <row r="170">
      <c r="A170" s="17" t="n"/>
      <c r="B170" s="14" t="n"/>
      <c r="C170" s="14" t="n"/>
      <c r="D170" s="14" t="n"/>
      <c r="E170" s="16" t="n"/>
      <c r="F170" s="14" t="n"/>
      <c r="G170" s="14" t="n"/>
      <c r="H170" s="19" t="n"/>
      <c r="I170" s="19" t="n"/>
      <c r="J170" s="34">
        <f>IF(A170="","",H170+I170)</f>
        <v/>
      </c>
      <c r="K170" s="14" t="n"/>
      <c r="L170" s="14" t="n"/>
      <c r="M170" s="14" t="n"/>
      <c r="N170" s="14" t="n"/>
      <c r="O170" s="20">
        <f>IF(A170="","",SUMPRODUCT((A170&gt;=Setup!$C$19:$C$30)*(A170&lt;=Setup!$D$19:$D$30)*Setup!$A$19:$A$30))</f>
        <v/>
      </c>
      <c r="P170" s="34">
        <f>IF(A170="","",IF(G170="Standard 15% (Box 1)",ROUND(H170*Setup!$B$9,2),0))</f>
        <v/>
      </c>
      <c r="Q170" s="34">
        <f>IF(A170="","",I170-P170)</f>
        <v/>
      </c>
      <c r="R170" s="23">
        <f>IF(A170="","",IF(O170=0,"Outside audit periods; ","")&amp;IF(G170="","No VAT category; ","")&amp;IF(ABS(Q170)&gt;Setup!$B$10,"VAT ≠ 15% × net; ","")&amp;IF(AND(F170="B2B - VAT registered",NOT(AND(LEN(E170)=15,LEFT(E170,1)="3",RIGHT(E170,1)="3",ISNUMBER(--E170)))),"Invalid/missing customer VAT no; ","")&amp;IF(L170&lt;&gt;"Yes","Not reported/cleared on FATOORA; ","")&amp;IF(AND(OR(G170="Zero-rated domestic (Box 3)",G170="Export (Box 4)"),N170=""),"Zero-rate/export evidence missing; ","")&amp;IF(AND(C170="Credit Note",H170&gt;0),"Credit note should be negative; ","")&amp;IF(AND(C170="Simplified Tax Invoice",F170="B2B - VAT registered"),"Simplified invoice issued to VAT-registered B2B; ",""))</f>
        <v/>
      </c>
    </row>
    <row r="171">
      <c r="A171" s="17" t="n"/>
      <c r="B171" s="14" t="n"/>
      <c r="C171" s="14" t="n"/>
      <c r="D171" s="14" t="n"/>
      <c r="E171" s="16" t="n"/>
      <c r="F171" s="14" t="n"/>
      <c r="G171" s="14" t="n"/>
      <c r="H171" s="19" t="n"/>
      <c r="I171" s="19" t="n"/>
      <c r="J171" s="34">
        <f>IF(A171="","",H171+I171)</f>
        <v/>
      </c>
      <c r="K171" s="14" t="n"/>
      <c r="L171" s="14" t="n"/>
      <c r="M171" s="14" t="n"/>
      <c r="N171" s="14" t="n"/>
      <c r="O171" s="20">
        <f>IF(A171="","",SUMPRODUCT((A171&gt;=Setup!$C$19:$C$30)*(A171&lt;=Setup!$D$19:$D$30)*Setup!$A$19:$A$30))</f>
        <v/>
      </c>
      <c r="P171" s="34">
        <f>IF(A171="","",IF(G171="Standard 15% (Box 1)",ROUND(H171*Setup!$B$9,2),0))</f>
        <v/>
      </c>
      <c r="Q171" s="34">
        <f>IF(A171="","",I171-P171)</f>
        <v/>
      </c>
      <c r="R171" s="23">
        <f>IF(A171="","",IF(O171=0,"Outside audit periods; ","")&amp;IF(G171="","No VAT category; ","")&amp;IF(ABS(Q171)&gt;Setup!$B$10,"VAT ≠ 15% × net; ","")&amp;IF(AND(F171="B2B - VAT registered",NOT(AND(LEN(E171)=15,LEFT(E171,1)="3",RIGHT(E171,1)="3",ISNUMBER(--E171)))),"Invalid/missing customer VAT no; ","")&amp;IF(L171&lt;&gt;"Yes","Not reported/cleared on FATOORA; ","")&amp;IF(AND(OR(G171="Zero-rated domestic (Box 3)",G171="Export (Box 4)"),N171=""),"Zero-rate/export evidence missing; ","")&amp;IF(AND(C171="Credit Note",H171&gt;0),"Credit note should be negative; ","")&amp;IF(AND(C171="Simplified Tax Invoice",F171="B2B - VAT registered"),"Simplified invoice issued to VAT-registered B2B; ",""))</f>
        <v/>
      </c>
    </row>
    <row r="172">
      <c r="A172" s="17" t="n"/>
      <c r="B172" s="14" t="n"/>
      <c r="C172" s="14" t="n"/>
      <c r="D172" s="14" t="n"/>
      <c r="E172" s="16" t="n"/>
      <c r="F172" s="14" t="n"/>
      <c r="G172" s="14" t="n"/>
      <c r="H172" s="19" t="n"/>
      <c r="I172" s="19" t="n"/>
      <c r="J172" s="34">
        <f>IF(A172="","",H172+I172)</f>
        <v/>
      </c>
      <c r="K172" s="14" t="n"/>
      <c r="L172" s="14" t="n"/>
      <c r="M172" s="14" t="n"/>
      <c r="N172" s="14" t="n"/>
      <c r="O172" s="20">
        <f>IF(A172="","",SUMPRODUCT((A172&gt;=Setup!$C$19:$C$30)*(A172&lt;=Setup!$D$19:$D$30)*Setup!$A$19:$A$30))</f>
        <v/>
      </c>
      <c r="P172" s="34">
        <f>IF(A172="","",IF(G172="Standard 15% (Box 1)",ROUND(H172*Setup!$B$9,2),0))</f>
        <v/>
      </c>
      <c r="Q172" s="34">
        <f>IF(A172="","",I172-P172)</f>
        <v/>
      </c>
      <c r="R172" s="23">
        <f>IF(A172="","",IF(O172=0,"Outside audit periods; ","")&amp;IF(G172="","No VAT category; ","")&amp;IF(ABS(Q172)&gt;Setup!$B$10,"VAT ≠ 15% × net; ","")&amp;IF(AND(F172="B2B - VAT registered",NOT(AND(LEN(E172)=15,LEFT(E172,1)="3",RIGHT(E172,1)="3",ISNUMBER(--E172)))),"Invalid/missing customer VAT no; ","")&amp;IF(L172&lt;&gt;"Yes","Not reported/cleared on FATOORA; ","")&amp;IF(AND(OR(G172="Zero-rated domestic (Box 3)",G172="Export (Box 4)"),N172=""),"Zero-rate/export evidence missing; ","")&amp;IF(AND(C172="Credit Note",H172&gt;0),"Credit note should be negative; ","")&amp;IF(AND(C172="Simplified Tax Invoice",F172="B2B - VAT registered"),"Simplified invoice issued to VAT-registered B2B; ",""))</f>
        <v/>
      </c>
    </row>
    <row r="173">
      <c r="A173" s="17" t="n"/>
      <c r="B173" s="14" t="n"/>
      <c r="C173" s="14" t="n"/>
      <c r="D173" s="14" t="n"/>
      <c r="E173" s="16" t="n"/>
      <c r="F173" s="14" t="n"/>
      <c r="G173" s="14" t="n"/>
      <c r="H173" s="19" t="n"/>
      <c r="I173" s="19" t="n"/>
      <c r="J173" s="34">
        <f>IF(A173="","",H173+I173)</f>
        <v/>
      </c>
      <c r="K173" s="14" t="n"/>
      <c r="L173" s="14" t="n"/>
      <c r="M173" s="14" t="n"/>
      <c r="N173" s="14" t="n"/>
      <c r="O173" s="20">
        <f>IF(A173="","",SUMPRODUCT((A173&gt;=Setup!$C$19:$C$30)*(A173&lt;=Setup!$D$19:$D$30)*Setup!$A$19:$A$30))</f>
        <v/>
      </c>
      <c r="P173" s="34">
        <f>IF(A173="","",IF(G173="Standard 15% (Box 1)",ROUND(H173*Setup!$B$9,2),0))</f>
        <v/>
      </c>
      <c r="Q173" s="34">
        <f>IF(A173="","",I173-P173)</f>
        <v/>
      </c>
      <c r="R173" s="23">
        <f>IF(A173="","",IF(O173=0,"Outside audit periods; ","")&amp;IF(G173="","No VAT category; ","")&amp;IF(ABS(Q173)&gt;Setup!$B$10,"VAT ≠ 15% × net; ","")&amp;IF(AND(F173="B2B - VAT registered",NOT(AND(LEN(E173)=15,LEFT(E173,1)="3",RIGHT(E173,1)="3",ISNUMBER(--E173)))),"Invalid/missing customer VAT no; ","")&amp;IF(L173&lt;&gt;"Yes","Not reported/cleared on FATOORA; ","")&amp;IF(AND(OR(G173="Zero-rated domestic (Box 3)",G173="Export (Box 4)"),N173=""),"Zero-rate/export evidence missing; ","")&amp;IF(AND(C173="Credit Note",H173&gt;0),"Credit note should be negative; ","")&amp;IF(AND(C173="Simplified Tax Invoice",F173="B2B - VAT registered"),"Simplified invoice issued to VAT-registered B2B; ",""))</f>
        <v/>
      </c>
    </row>
    <row r="174">
      <c r="A174" s="17" t="n"/>
      <c r="B174" s="14" t="n"/>
      <c r="C174" s="14" t="n"/>
      <c r="D174" s="14" t="n"/>
      <c r="E174" s="16" t="n"/>
      <c r="F174" s="14" t="n"/>
      <c r="G174" s="14" t="n"/>
      <c r="H174" s="19" t="n"/>
      <c r="I174" s="19" t="n"/>
      <c r="J174" s="34">
        <f>IF(A174="","",H174+I174)</f>
        <v/>
      </c>
      <c r="K174" s="14" t="n"/>
      <c r="L174" s="14" t="n"/>
      <c r="M174" s="14" t="n"/>
      <c r="N174" s="14" t="n"/>
      <c r="O174" s="20">
        <f>IF(A174="","",SUMPRODUCT((A174&gt;=Setup!$C$19:$C$30)*(A174&lt;=Setup!$D$19:$D$30)*Setup!$A$19:$A$30))</f>
        <v/>
      </c>
      <c r="P174" s="34">
        <f>IF(A174="","",IF(G174="Standard 15% (Box 1)",ROUND(H174*Setup!$B$9,2),0))</f>
        <v/>
      </c>
      <c r="Q174" s="34">
        <f>IF(A174="","",I174-P174)</f>
        <v/>
      </c>
      <c r="R174" s="23">
        <f>IF(A174="","",IF(O174=0,"Outside audit periods; ","")&amp;IF(G174="","No VAT category; ","")&amp;IF(ABS(Q174)&gt;Setup!$B$10,"VAT ≠ 15% × net; ","")&amp;IF(AND(F174="B2B - VAT registered",NOT(AND(LEN(E174)=15,LEFT(E174,1)="3",RIGHT(E174,1)="3",ISNUMBER(--E174)))),"Invalid/missing customer VAT no; ","")&amp;IF(L174&lt;&gt;"Yes","Not reported/cleared on FATOORA; ","")&amp;IF(AND(OR(G174="Zero-rated domestic (Box 3)",G174="Export (Box 4)"),N174=""),"Zero-rate/export evidence missing; ","")&amp;IF(AND(C174="Credit Note",H174&gt;0),"Credit note should be negative; ","")&amp;IF(AND(C174="Simplified Tax Invoice",F174="B2B - VAT registered"),"Simplified invoice issued to VAT-registered B2B; ",""))</f>
        <v/>
      </c>
    </row>
    <row r="175">
      <c r="A175" s="17" t="n"/>
      <c r="B175" s="14" t="n"/>
      <c r="C175" s="14" t="n"/>
      <c r="D175" s="14" t="n"/>
      <c r="E175" s="16" t="n"/>
      <c r="F175" s="14" t="n"/>
      <c r="G175" s="14" t="n"/>
      <c r="H175" s="19" t="n"/>
      <c r="I175" s="19" t="n"/>
      <c r="J175" s="34">
        <f>IF(A175="","",H175+I175)</f>
        <v/>
      </c>
      <c r="K175" s="14" t="n"/>
      <c r="L175" s="14" t="n"/>
      <c r="M175" s="14" t="n"/>
      <c r="N175" s="14" t="n"/>
      <c r="O175" s="20">
        <f>IF(A175="","",SUMPRODUCT((A175&gt;=Setup!$C$19:$C$30)*(A175&lt;=Setup!$D$19:$D$30)*Setup!$A$19:$A$30))</f>
        <v/>
      </c>
      <c r="P175" s="34">
        <f>IF(A175="","",IF(G175="Standard 15% (Box 1)",ROUND(H175*Setup!$B$9,2),0))</f>
        <v/>
      </c>
      <c r="Q175" s="34">
        <f>IF(A175="","",I175-P175)</f>
        <v/>
      </c>
      <c r="R175" s="23">
        <f>IF(A175="","",IF(O175=0,"Outside audit periods; ","")&amp;IF(G175="","No VAT category; ","")&amp;IF(ABS(Q175)&gt;Setup!$B$10,"VAT ≠ 15% × net; ","")&amp;IF(AND(F175="B2B - VAT registered",NOT(AND(LEN(E175)=15,LEFT(E175,1)="3",RIGHT(E175,1)="3",ISNUMBER(--E175)))),"Invalid/missing customer VAT no; ","")&amp;IF(L175&lt;&gt;"Yes","Not reported/cleared on FATOORA; ","")&amp;IF(AND(OR(G175="Zero-rated domestic (Box 3)",G175="Export (Box 4)"),N175=""),"Zero-rate/export evidence missing; ","")&amp;IF(AND(C175="Credit Note",H175&gt;0),"Credit note should be negative; ","")&amp;IF(AND(C175="Simplified Tax Invoice",F175="B2B - VAT registered"),"Simplified invoice issued to VAT-registered B2B; ",""))</f>
        <v/>
      </c>
    </row>
    <row r="176">
      <c r="A176" s="17" t="n"/>
      <c r="B176" s="14" t="n"/>
      <c r="C176" s="14" t="n"/>
      <c r="D176" s="14" t="n"/>
      <c r="E176" s="16" t="n"/>
      <c r="F176" s="14" t="n"/>
      <c r="G176" s="14" t="n"/>
      <c r="H176" s="19" t="n"/>
      <c r="I176" s="19" t="n"/>
      <c r="J176" s="34">
        <f>IF(A176="","",H176+I176)</f>
        <v/>
      </c>
      <c r="K176" s="14" t="n"/>
      <c r="L176" s="14" t="n"/>
      <c r="M176" s="14" t="n"/>
      <c r="N176" s="14" t="n"/>
      <c r="O176" s="20">
        <f>IF(A176="","",SUMPRODUCT((A176&gt;=Setup!$C$19:$C$30)*(A176&lt;=Setup!$D$19:$D$30)*Setup!$A$19:$A$30))</f>
        <v/>
      </c>
      <c r="P176" s="34">
        <f>IF(A176="","",IF(G176="Standard 15% (Box 1)",ROUND(H176*Setup!$B$9,2),0))</f>
        <v/>
      </c>
      <c r="Q176" s="34">
        <f>IF(A176="","",I176-P176)</f>
        <v/>
      </c>
      <c r="R176" s="23">
        <f>IF(A176="","",IF(O176=0,"Outside audit periods; ","")&amp;IF(G176="","No VAT category; ","")&amp;IF(ABS(Q176)&gt;Setup!$B$10,"VAT ≠ 15% × net; ","")&amp;IF(AND(F176="B2B - VAT registered",NOT(AND(LEN(E176)=15,LEFT(E176,1)="3",RIGHT(E176,1)="3",ISNUMBER(--E176)))),"Invalid/missing customer VAT no; ","")&amp;IF(L176&lt;&gt;"Yes","Not reported/cleared on FATOORA; ","")&amp;IF(AND(OR(G176="Zero-rated domestic (Box 3)",G176="Export (Box 4)"),N176=""),"Zero-rate/export evidence missing; ","")&amp;IF(AND(C176="Credit Note",H176&gt;0),"Credit note should be negative; ","")&amp;IF(AND(C176="Simplified Tax Invoice",F176="B2B - VAT registered"),"Simplified invoice issued to VAT-registered B2B; ",""))</f>
        <v/>
      </c>
    </row>
    <row r="177">
      <c r="A177" s="17" t="n"/>
      <c r="B177" s="14" t="n"/>
      <c r="C177" s="14" t="n"/>
      <c r="D177" s="14" t="n"/>
      <c r="E177" s="16" t="n"/>
      <c r="F177" s="14" t="n"/>
      <c r="G177" s="14" t="n"/>
      <c r="H177" s="19" t="n"/>
      <c r="I177" s="19" t="n"/>
      <c r="J177" s="34">
        <f>IF(A177="","",H177+I177)</f>
        <v/>
      </c>
      <c r="K177" s="14" t="n"/>
      <c r="L177" s="14" t="n"/>
      <c r="M177" s="14" t="n"/>
      <c r="N177" s="14" t="n"/>
      <c r="O177" s="20">
        <f>IF(A177="","",SUMPRODUCT((A177&gt;=Setup!$C$19:$C$30)*(A177&lt;=Setup!$D$19:$D$30)*Setup!$A$19:$A$30))</f>
        <v/>
      </c>
      <c r="P177" s="34">
        <f>IF(A177="","",IF(G177="Standard 15% (Box 1)",ROUND(H177*Setup!$B$9,2),0))</f>
        <v/>
      </c>
      <c r="Q177" s="34">
        <f>IF(A177="","",I177-P177)</f>
        <v/>
      </c>
      <c r="R177" s="23">
        <f>IF(A177="","",IF(O177=0,"Outside audit periods; ","")&amp;IF(G177="","No VAT category; ","")&amp;IF(ABS(Q177)&gt;Setup!$B$10,"VAT ≠ 15% × net; ","")&amp;IF(AND(F177="B2B - VAT registered",NOT(AND(LEN(E177)=15,LEFT(E177,1)="3",RIGHT(E177,1)="3",ISNUMBER(--E177)))),"Invalid/missing customer VAT no; ","")&amp;IF(L177&lt;&gt;"Yes","Not reported/cleared on FATOORA; ","")&amp;IF(AND(OR(G177="Zero-rated domestic (Box 3)",G177="Export (Box 4)"),N177=""),"Zero-rate/export evidence missing; ","")&amp;IF(AND(C177="Credit Note",H177&gt;0),"Credit note should be negative; ","")&amp;IF(AND(C177="Simplified Tax Invoice",F177="B2B - VAT registered"),"Simplified invoice issued to VAT-registered B2B; ",""))</f>
        <v/>
      </c>
    </row>
    <row r="178">
      <c r="A178" s="17" t="n"/>
      <c r="B178" s="14" t="n"/>
      <c r="C178" s="14" t="n"/>
      <c r="D178" s="14" t="n"/>
      <c r="E178" s="16" t="n"/>
      <c r="F178" s="14" t="n"/>
      <c r="G178" s="14" t="n"/>
      <c r="H178" s="19" t="n"/>
      <c r="I178" s="19" t="n"/>
      <c r="J178" s="34">
        <f>IF(A178="","",H178+I178)</f>
        <v/>
      </c>
      <c r="K178" s="14" t="n"/>
      <c r="L178" s="14" t="n"/>
      <c r="M178" s="14" t="n"/>
      <c r="N178" s="14" t="n"/>
      <c r="O178" s="20">
        <f>IF(A178="","",SUMPRODUCT((A178&gt;=Setup!$C$19:$C$30)*(A178&lt;=Setup!$D$19:$D$30)*Setup!$A$19:$A$30))</f>
        <v/>
      </c>
      <c r="P178" s="34">
        <f>IF(A178="","",IF(G178="Standard 15% (Box 1)",ROUND(H178*Setup!$B$9,2),0))</f>
        <v/>
      </c>
      <c r="Q178" s="34">
        <f>IF(A178="","",I178-P178)</f>
        <v/>
      </c>
      <c r="R178" s="23">
        <f>IF(A178="","",IF(O178=0,"Outside audit periods; ","")&amp;IF(G178="","No VAT category; ","")&amp;IF(ABS(Q178)&gt;Setup!$B$10,"VAT ≠ 15% × net; ","")&amp;IF(AND(F178="B2B - VAT registered",NOT(AND(LEN(E178)=15,LEFT(E178,1)="3",RIGHT(E178,1)="3",ISNUMBER(--E178)))),"Invalid/missing customer VAT no; ","")&amp;IF(L178&lt;&gt;"Yes","Not reported/cleared on FATOORA; ","")&amp;IF(AND(OR(G178="Zero-rated domestic (Box 3)",G178="Export (Box 4)"),N178=""),"Zero-rate/export evidence missing; ","")&amp;IF(AND(C178="Credit Note",H178&gt;0),"Credit note should be negative; ","")&amp;IF(AND(C178="Simplified Tax Invoice",F178="B2B - VAT registered"),"Simplified invoice issued to VAT-registered B2B; ",""))</f>
        <v/>
      </c>
    </row>
    <row r="179">
      <c r="A179" s="17" t="n"/>
      <c r="B179" s="14" t="n"/>
      <c r="C179" s="14" t="n"/>
      <c r="D179" s="14" t="n"/>
      <c r="E179" s="16" t="n"/>
      <c r="F179" s="14" t="n"/>
      <c r="G179" s="14" t="n"/>
      <c r="H179" s="19" t="n"/>
      <c r="I179" s="19" t="n"/>
      <c r="J179" s="34">
        <f>IF(A179="","",H179+I179)</f>
        <v/>
      </c>
      <c r="K179" s="14" t="n"/>
      <c r="L179" s="14" t="n"/>
      <c r="M179" s="14" t="n"/>
      <c r="N179" s="14" t="n"/>
      <c r="O179" s="20">
        <f>IF(A179="","",SUMPRODUCT((A179&gt;=Setup!$C$19:$C$30)*(A179&lt;=Setup!$D$19:$D$30)*Setup!$A$19:$A$30))</f>
        <v/>
      </c>
      <c r="P179" s="34">
        <f>IF(A179="","",IF(G179="Standard 15% (Box 1)",ROUND(H179*Setup!$B$9,2),0))</f>
        <v/>
      </c>
      <c r="Q179" s="34">
        <f>IF(A179="","",I179-P179)</f>
        <v/>
      </c>
      <c r="R179" s="23">
        <f>IF(A179="","",IF(O179=0,"Outside audit periods; ","")&amp;IF(G179="","No VAT category; ","")&amp;IF(ABS(Q179)&gt;Setup!$B$10,"VAT ≠ 15% × net; ","")&amp;IF(AND(F179="B2B - VAT registered",NOT(AND(LEN(E179)=15,LEFT(E179,1)="3",RIGHT(E179,1)="3",ISNUMBER(--E179)))),"Invalid/missing customer VAT no; ","")&amp;IF(L179&lt;&gt;"Yes","Not reported/cleared on FATOORA; ","")&amp;IF(AND(OR(G179="Zero-rated domestic (Box 3)",G179="Export (Box 4)"),N179=""),"Zero-rate/export evidence missing; ","")&amp;IF(AND(C179="Credit Note",H179&gt;0),"Credit note should be negative; ","")&amp;IF(AND(C179="Simplified Tax Invoice",F179="B2B - VAT registered"),"Simplified invoice issued to VAT-registered B2B; ",""))</f>
        <v/>
      </c>
    </row>
    <row r="180">
      <c r="A180" s="17" t="n"/>
      <c r="B180" s="14" t="n"/>
      <c r="C180" s="14" t="n"/>
      <c r="D180" s="14" t="n"/>
      <c r="E180" s="16" t="n"/>
      <c r="F180" s="14" t="n"/>
      <c r="G180" s="14" t="n"/>
      <c r="H180" s="19" t="n"/>
      <c r="I180" s="19" t="n"/>
      <c r="J180" s="34">
        <f>IF(A180="","",H180+I180)</f>
        <v/>
      </c>
      <c r="K180" s="14" t="n"/>
      <c r="L180" s="14" t="n"/>
      <c r="M180" s="14" t="n"/>
      <c r="N180" s="14" t="n"/>
      <c r="O180" s="20">
        <f>IF(A180="","",SUMPRODUCT((A180&gt;=Setup!$C$19:$C$30)*(A180&lt;=Setup!$D$19:$D$30)*Setup!$A$19:$A$30))</f>
        <v/>
      </c>
      <c r="P180" s="34">
        <f>IF(A180="","",IF(G180="Standard 15% (Box 1)",ROUND(H180*Setup!$B$9,2),0))</f>
        <v/>
      </c>
      <c r="Q180" s="34">
        <f>IF(A180="","",I180-P180)</f>
        <v/>
      </c>
      <c r="R180" s="23">
        <f>IF(A180="","",IF(O180=0,"Outside audit periods; ","")&amp;IF(G180="","No VAT category; ","")&amp;IF(ABS(Q180)&gt;Setup!$B$10,"VAT ≠ 15% × net; ","")&amp;IF(AND(F180="B2B - VAT registered",NOT(AND(LEN(E180)=15,LEFT(E180,1)="3",RIGHT(E180,1)="3",ISNUMBER(--E180)))),"Invalid/missing customer VAT no; ","")&amp;IF(L180&lt;&gt;"Yes","Not reported/cleared on FATOORA; ","")&amp;IF(AND(OR(G180="Zero-rated domestic (Box 3)",G180="Export (Box 4)"),N180=""),"Zero-rate/export evidence missing; ","")&amp;IF(AND(C180="Credit Note",H180&gt;0),"Credit note should be negative; ","")&amp;IF(AND(C180="Simplified Tax Invoice",F180="B2B - VAT registered"),"Simplified invoice issued to VAT-registered B2B; ",""))</f>
        <v/>
      </c>
    </row>
    <row r="181">
      <c r="A181" s="17" t="n"/>
      <c r="B181" s="14" t="n"/>
      <c r="C181" s="14" t="n"/>
      <c r="D181" s="14" t="n"/>
      <c r="E181" s="16" t="n"/>
      <c r="F181" s="14" t="n"/>
      <c r="G181" s="14" t="n"/>
      <c r="H181" s="19" t="n"/>
      <c r="I181" s="19" t="n"/>
      <c r="J181" s="34">
        <f>IF(A181="","",H181+I181)</f>
        <v/>
      </c>
      <c r="K181" s="14" t="n"/>
      <c r="L181" s="14" t="n"/>
      <c r="M181" s="14" t="n"/>
      <c r="N181" s="14" t="n"/>
      <c r="O181" s="20">
        <f>IF(A181="","",SUMPRODUCT((A181&gt;=Setup!$C$19:$C$30)*(A181&lt;=Setup!$D$19:$D$30)*Setup!$A$19:$A$30))</f>
        <v/>
      </c>
      <c r="P181" s="34">
        <f>IF(A181="","",IF(G181="Standard 15% (Box 1)",ROUND(H181*Setup!$B$9,2),0))</f>
        <v/>
      </c>
      <c r="Q181" s="34">
        <f>IF(A181="","",I181-P181)</f>
        <v/>
      </c>
      <c r="R181" s="23">
        <f>IF(A181="","",IF(O181=0,"Outside audit periods; ","")&amp;IF(G181="","No VAT category; ","")&amp;IF(ABS(Q181)&gt;Setup!$B$10,"VAT ≠ 15% × net; ","")&amp;IF(AND(F181="B2B - VAT registered",NOT(AND(LEN(E181)=15,LEFT(E181,1)="3",RIGHT(E181,1)="3",ISNUMBER(--E181)))),"Invalid/missing customer VAT no; ","")&amp;IF(L181&lt;&gt;"Yes","Not reported/cleared on FATOORA; ","")&amp;IF(AND(OR(G181="Zero-rated domestic (Box 3)",G181="Export (Box 4)"),N181=""),"Zero-rate/export evidence missing; ","")&amp;IF(AND(C181="Credit Note",H181&gt;0),"Credit note should be negative; ","")&amp;IF(AND(C181="Simplified Tax Invoice",F181="B2B - VAT registered"),"Simplified invoice issued to VAT-registered B2B; ",""))</f>
        <v/>
      </c>
    </row>
    <row r="182">
      <c r="A182" s="17" t="n"/>
      <c r="B182" s="14" t="n"/>
      <c r="C182" s="14" t="n"/>
      <c r="D182" s="14" t="n"/>
      <c r="E182" s="16" t="n"/>
      <c r="F182" s="14" t="n"/>
      <c r="G182" s="14" t="n"/>
      <c r="H182" s="19" t="n"/>
      <c r="I182" s="19" t="n"/>
      <c r="J182" s="34">
        <f>IF(A182="","",H182+I182)</f>
        <v/>
      </c>
      <c r="K182" s="14" t="n"/>
      <c r="L182" s="14" t="n"/>
      <c r="M182" s="14" t="n"/>
      <c r="N182" s="14" t="n"/>
      <c r="O182" s="20">
        <f>IF(A182="","",SUMPRODUCT((A182&gt;=Setup!$C$19:$C$30)*(A182&lt;=Setup!$D$19:$D$30)*Setup!$A$19:$A$30))</f>
        <v/>
      </c>
      <c r="P182" s="34">
        <f>IF(A182="","",IF(G182="Standard 15% (Box 1)",ROUND(H182*Setup!$B$9,2),0))</f>
        <v/>
      </c>
      <c r="Q182" s="34">
        <f>IF(A182="","",I182-P182)</f>
        <v/>
      </c>
      <c r="R182" s="23">
        <f>IF(A182="","",IF(O182=0,"Outside audit periods; ","")&amp;IF(G182="","No VAT category; ","")&amp;IF(ABS(Q182)&gt;Setup!$B$10,"VAT ≠ 15% × net; ","")&amp;IF(AND(F182="B2B - VAT registered",NOT(AND(LEN(E182)=15,LEFT(E182,1)="3",RIGHT(E182,1)="3",ISNUMBER(--E182)))),"Invalid/missing customer VAT no; ","")&amp;IF(L182&lt;&gt;"Yes","Not reported/cleared on FATOORA; ","")&amp;IF(AND(OR(G182="Zero-rated domestic (Box 3)",G182="Export (Box 4)"),N182=""),"Zero-rate/export evidence missing; ","")&amp;IF(AND(C182="Credit Note",H182&gt;0),"Credit note should be negative; ","")&amp;IF(AND(C182="Simplified Tax Invoice",F182="B2B - VAT registered"),"Simplified invoice issued to VAT-registered B2B; ",""))</f>
        <v/>
      </c>
    </row>
    <row r="183">
      <c r="A183" s="17" t="n"/>
      <c r="B183" s="14" t="n"/>
      <c r="C183" s="14" t="n"/>
      <c r="D183" s="14" t="n"/>
      <c r="E183" s="16" t="n"/>
      <c r="F183" s="14" t="n"/>
      <c r="G183" s="14" t="n"/>
      <c r="H183" s="19" t="n"/>
      <c r="I183" s="19" t="n"/>
      <c r="J183" s="34">
        <f>IF(A183="","",H183+I183)</f>
        <v/>
      </c>
      <c r="K183" s="14" t="n"/>
      <c r="L183" s="14" t="n"/>
      <c r="M183" s="14" t="n"/>
      <c r="N183" s="14" t="n"/>
      <c r="O183" s="20">
        <f>IF(A183="","",SUMPRODUCT((A183&gt;=Setup!$C$19:$C$30)*(A183&lt;=Setup!$D$19:$D$30)*Setup!$A$19:$A$30))</f>
        <v/>
      </c>
      <c r="P183" s="34">
        <f>IF(A183="","",IF(G183="Standard 15% (Box 1)",ROUND(H183*Setup!$B$9,2),0))</f>
        <v/>
      </c>
      <c r="Q183" s="34">
        <f>IF(A183="","",I183-P183)</f>
        <v/>
      </c>
      <c r="R183" s="23">
        <f>IF(A183="","",IF(O183=0,"Outside audit periods; ","")&amp;IF(G183="","No VAT category; ","")&amp;IF(ABS(Q183)&gt;Setup!$B$10,"VAT ≠ 15% × net; ","")&amp;IF(AND(F183="B2B - VAT registered",NOT(AND(LEN(E183)=15,LEFT(E183,1)="3",RIGHT(E183,1)="3",ISNUMBER(--E183)))),"Invalid/missing customer VAT no; ","")&amp;IF(L183&lt;&gt;"Yes","Not reported/cleared on FATOORA; ","")&amp;IF(AND(OR(G183="Zero-rated domestic (Box 3)",G183="Export (Box 4)"),N183=""),"Zero-rate/export evidence missing; ","")&amp;IF(AND(C183="Credit Note",H183&gt;0),"Credit note should be negative; ","")&amp;IF(AND(C183="Simplified Tax Invoice",F183="B2B - VAT registered"),"Simplified invoice issued to VAT-registered B2B; ",""))</f>
        <v/>
      </c>
    </row>
    <row r="184">
      <c r="A184" s="17" t="n"/>
      <c r="B184" s="14" t="n"/>
      <c r="C184" s="14" t="n"/>
      <c r="D184" s="14" t="n"/>
      <c r="E184" s="16" t="n"/>
      <c r="F184" s="14" t="n"/>
      <c r="G184" s="14" t="n"/>
      <c r="H184" s="19" t="n"/>
      <c r="I184" s="19" t="n"/>
      <c r="J184" s="34">
        <f>IF(A184="","",H184+I184)</f>
        <v/>
      </c>
      <c r="K184" s="14" t="n"/>
      <c r="L184" s="14" t="n"/>
      <c r="M184" s="14" t="n"/>
      <c r="N184" s="14" t="n"/>
      <c r="O184" s="20">
        <f>IF(A184="","",SUMPRODUCT((A184&gt;=Setup!$C$19:$C$30)*(A184&lt;=Setup!$D$19:$D$30)*Setup!$A$19:$A$30))</f>
        <v/>
      </c>
      <c r="P184" s="34">
        <f>IF(A184="","",IF(G184="Standard 15% (Box 1)",ROUND(H184*Setup!$B$9,2),0))</f>
        <v/>
      </c>
      <c r="Q184" s="34">
        <f>IF(A184="","",I184-P184)</f>
        <v/>
      </c>
      <c r="R184" s="23">
        <f>IF(A184="","",IF(O184=0,"Outside audit periods; ","")&amp;IF(G184="","No VAT category; ","")&amp;IF(ABS(Q184)&gt;Setup!$B$10,"VAT ≠ 15% × net; ","")&amp;IF(AND(F184="B2B - VAT registered",NOT(AND(LEN(E184)=15,LEFT(E184,1)="3",RIGHT(E184,1)="3",ISNUMBER(--E184)))),"Invalid/missing customer VAT no; ","")&amp;IF(L184&lt;&gt;"Yes","Not reported/cleared on FATOORA; ","")&amp;IF(AND(OR(G184="Zero-rated domestic (Box 3)",G184="Export (Box 4)"),N184=""),"Zero-rate/export evidence missing; ","")&amp;IF(AND(C184="Credit Note",H184&gt;0),"Credit note should be negative; ","")&amp;IF(AND(C184="Simplified Tax Invoice",F184="B2B - VAT registered"),"Simplified invoice issued to VAT-registered B2B; ",""))</f>
        <v/>
      </c>
    </row>
    <row r="185">
      <c r="A185" s="17" t="n"/>
      <c r="B185" s="14" t="n"/>
      <c r="C185" s="14" t="n"/>
      <c r="D185" s="14" t="n"/>
      <c r="E185" s="16" t="n"/>
      <c r="F185" s="14" t="n"/>
      <c r="G185" s="14" t="n"/>
      <c r="H185" s="19" t="n"/>
      <c r="I185" s="19" t="n"/>
      <c r="J185" s="34">
        <f>IF(A185="","",H185+I185)</f>
        <v/>
      </c>
      <c r="K185" s="14" t="n"/>
      <c r="L185" s="14" t="n"/>
      <c r="M185" s="14" t="n"/>
      <c r="N185" s="14" t="n"/>
      <c r="O185" s="20">
        <f>IF(A185="","",SUMPRODUCT((A185&gt;=Setup!$C$19:$C$30)*(A185&lt;=Setup!$D$19:$D$30)*Setup!$A$19:$A$30))</f>
        <v/>
      </c>
      <c r="P185" s="34">
        <f>IF(A185="","",IF(G185="Standard 15% (Box 1)",ROUND(H185*Setup!$B$9,2),0))</f>
        <v/>
      </c>
      <c r="Q185" s="34">
        <f>IF(A185="","",I185-P185)</f>
        <v/>
      </c>
      <c r="R185" s="23">
        <f>IF(A185="","",IF(O185=0,"Outside audit periods; ","")&amp;IF(G185="","No VAT category; ","")&amp;IF(ABS(Q185)&gt;Setup!$B$10,"VAT ≠ 15% × net; ","")&amp;IF(AND(F185="B2B - VAT registered",NOT(AND(LEN(E185)=15,LEFT(E185,1)="3",RIGHT(E185,1)="3",ISNUMBER(--E185)))),"Invalid/missing customer VAT no; ","")&amp;IF(L185&lt;&gt;"Yes","Not reported/cleared on FATOORA; ","")&amp;IF(AND(OR(G185="Zero-rated domestic (Box 3)",G185="Export (Box 4)"),N185=""),"Zero-rate/export evidence missing; ","")&amp;IF(AND(C185="Credit Note",H185&gt;0),"Credit note should be negative; ","")&amp;IF(AND(C185="Simplified Tax Invoice",F185="B2B - VAT registered"),"Simplified invoice issued to VAT-registered B2B; ",""))</f>
        <v/>
      </c>
    </row>
    <row r="186">
      <c r="A186" s="17" t="n"/>
      <c r="B186" s="14" t="n"/>
      <c r="C186" s="14" t="n"/>
      <c r="D186" s="14" t="n"/>
      <c r="E186" s="16" t="n"/>
      <c r="F186" s="14" t="n"/>
      <c r="G186" s="14" t="n"/>
      <c r="H186" s="19" t="n"/>
      <c r="I186" s="19" t="n"/>
      <c r="J186" s="34">
        <f>IF(A186="","",H186+I186)</f>
        <v/>
      </c>
      <c r="K186" s="14" t="n"/>
      <c r="L186" s="14" t="n"/>
      <c r="M186" s="14" t="n"/>
      <c r="N186" s="14" t="n"/>
      <c r="O186" s="20">
        <f>IF(A186="","",SUMPRODUCT((A186&gt;=Setup!$C$19:$C$30)*(A186&lt;=Setup!$D$19:$D$30)*Setup!$A$19:$A$30))</f>
        <v/>
      </c>
      <c r="P186" s="34">
        <f>IF(A186="","",IF(G186="Standard 15% (Box 1)",ROUND(H186*Setup!$B$9,2),0))</f>
        <v/>
      </c>
      <c r="Q186" s="34">
        <f>IF(A186="","",I186-P186)</f>
        <v/>
      </c>
      <c r="R186" s="23">
        <f>IF(A186="","",IF(O186=0,"Outside audit periods; ","")&amp;IF(G186="","No VAT category; ","")&amp;IF(ABS(Q186)&gt;Setup!$B$10,"VAT ≠ 15% × net; ","")&amp;IF(AND(F186="B2B - VAT registered",NOT(AND(LEN(E186)=15,LEFT(E186,1)="3",RIGHT(E186,1)="3",ISNUMBER(--E186)))),"Invalid/missing customer VAT no; ","")&amp;IF(L186&lt;&gt;"Yes","Not reported/cleared on FATOORA; ","")&amp;IF(AND(OR(G186="Zero-rated domestic (Box 3)",G186="Export (Box 4)"),N186=""),"Zero-rate/export evidence missing; ","")&amp;IF(AND(C186="Credit Note",H186&gt;0),"Credit note should be negative; ","")&amp;IF(AND(C186="Simplified Tax Invoice",F186="B2B - VAT registered"),"Simplified invoice issued to VAT-registered B2B; ",""))</f>
        <v/>
      </c>
    </row>
    <row r="187">
      <c r="A187" s="17" t="n"/>
      <c r="B187" s="14" t="n"/>
      <c r="C187" s="14" t="n"/>
      <c r="D187" s="14" t="n"/>
      <c r="E187" s="16" t="n"/>
      <c r="F187" s="14" t="n"/>
      <c r="G187" s="14" t="n"/>
      <c r="H187" s="19" t="n"/>
      <c r="I187" s="19" t="n"/>
      <c r="J187" s="34">
        <f>IF(A187="","",H187+I187)</f>
        <v/>
      </c>
      <c r="K187" s="14" t="n"/>
      <c r="L187" s="14" t="n"/>
      <c r="M187" s="14" t="n"/>
      <c r="N187" s="14" t="n"/>
      <c r="O187" s="20">
        <f>IF(A187="","",SUMPRODUCT((A187&gt;=Setup!$C$19:$C$30)*(A187&lt;=Setup!$D$19:$D$30)*Setup!$A$19:$A$30))</f>
        <v/>
      </c>
      <c r="P187" s="34">
        <f>IF(A187="","",IF(G187="Standard 15% (Box 1)",ROUND(H187*Setup!$B$9,2),0))</f>
        <v/>
      </c>
      <c r="Q187" s="34">
        <f>IF(A187="","",I187-P187)</f>
        <v/>
      </c>
      <c r="R187" s="23">
        <f>IF(A187="","",IF(O187=0,"Outside audit periods; ","")&amp;IF(G187="","No VAT category; ","")&amp;IF(ABS(Q187)&gt;Setup!$B$10,"VAT ≠ 15% × net; ","")&amp;IF(AND(F187="B2B - VAT registered",NOT(AND(LEN(E187)=15,LEFT(E187,1)="3",RIGHT(E187,1)="3",ISNUMBER(--E187)))),"Invalid/missing customer VAT no; ","")&amp;IF(L187&lt;&gt;"Yes","Not reported/cleared on FATOORA; ","")&amp;IF(AND(OR(G187="Zero-rated domestic (Box 3)",G187="Export (Box 4)"),N187=""),"Zero-rate/export evidence missing; ","")&amp;IF(AND(C187="Credit Note",H187&gt;0),"Credit note should be negative; ","")&amp;IF(AND(C187="Simplified Tax Invoice",F187="B2B - VAT registered"),"Simplified invoice issued to VAT-registered B2B; ",""))</f>
        <v/>
      </c>
    </row>
    <row r="188">
      <c r="A188" s="17" t="n"/>
      <c r="B188" s="14" t="n"/>
      <c r="C188" s="14" t="n"/>
      <c r="D188" s="14" t="n"/>
      <c r="E188" s="16" t="n"/>
      <c r="F188" s="14" t="n"/>
      <c r="G188" s="14" t="n"/>
      <c r="H188" s="19" t="n"/>
      <c r="I188" s="19" t="n"/>
      <c r="J188" s="34">
        <f>IF(A188="","",H188+I188)</f>
        <v/>
      </c>
      <c r="K188" s="14" t="n"/>
      <c r="L188" s="14" t="n"/>
      <c r="M188" s="14" t="n"/>
      <c r="N188" s="14" t="n"/>
      <c r="O188" s="20">
        <f>IF(A188="","",SUMPRODUCT((A188&gt;=Setup!$C$19:$C$30)*(A188&lt;=Setup!$D$19:$D$30)*Setup!$A$19:$A$30))</f>
        <v/>
      </c>
      <c r="P188" s="34">
        <f>IF(A188="","",IF(G188="Standard 15% (Box 1)",ROUND(H188*Setup!$B$9,2),0))</f>
        <v/>
      </c>
      <c r="Q188" s="34">
        <f>IF(A188="","",I188-P188)</f>
        <v/>
      </c>
      <c r="R188" s="23">
        <f>IF(A188="","",IF(O188=0,"Outside audit periods; ","")&amp;IF(G188="","No VAT category; ","")&amp;IF(ABS(Q188)&gt;Setup!$B$10,"VAT ≠ 15% × net; ","")&amp;IF(AND(F188="B2B - VAT registered",NOT(AND(LEN(E188)=15,LEFT(E188,1)="3",RIGHT(E188,1)="3",ISNUMBER(--E188)))),"Invalid/missing customer VAT no; ","")&amp;IF(L188&lt;&gt;"Yes","Not reported/cleared on FATOORA; ","")&amp;IF(AND(OR(G188="Zero-rated domestic (Box 3)",G188="Export (Box 4)"),N188=""),"Zero-rate/export evidence missing; ","")&amp;IF(AND(C188="Credit Note",H188&gt;0),"Credit note should be negative; ","")&amp;IF(AND(C188="Simplified Tax Invoice",F188="B2B - VAT registered"),"Simplified invoice issued to VAT-registered B2B; ",""))</f>
        <v/>
      </c>
    </row>
    <row r="189">
      <c r="A189" s="17" t="n"/>
      <c r="B189" s="14" t="n"/>
      <c r="C189" s="14" t="n"/>
      <c r="D189" s="14" t="n"/>
      <c r="E189" s="16" t="n"/>
      <c r="F189" s="14" t="n"/>
      <c r="G189" s="14" t="n"/>
      <c r="H189" s="19" t="n"/>
      <c r="I189" s="19" t="n"/>
      <c r="J189" s="34">
        <f>IF(A189="","",H189+I189)</f>
        <v/>
      </c>
      <c r="K189" s="14" t="n"/>
      <c r="L189" s="14" t="n"/>
      <c r="M189" s="14" t="n"/>
      <c r="N189" s="14" t="n"/>
      <c r="O189" s="20">
        <f>IF(A189="","",SUMPRODUCT((A189&gt;=Setup!$C$19:$C$30)*(A189&lt;=Setup!$D$19:$D$30)*Setup!$A$19:$A$30))</f>
        <v/>
      </c>
      <c r="P189" s="34">
        <f>IF(A189="","",IF(G189="Standard 15% (Box 1)",ROUND(H189*Setup!$B$9,2),0))</f>
        <v/>
      </c>
      <c r="Q189" s="34">
        <f>IF(A189="","",I189-P189)</f>
        <v/>
      </c>
      <c r="R189" s="23">
        <f>IF(A189="","",IF(O189=0,"Outside audit periods; ","")&amp;IF(G189="","No VAT category; ","")&amp;IF(ABS(Q189)&gt;Setup!$B$10,"VAT ≠ 15% × net; ","")&amp;IF(AND(F189="B2B - VAT registered",NOT(AND(LEN(E189)=15,LEFT(E189,1)="3",RIGHT(E189,1)="3",ISNUMBER(--E189)))),"Invalid/missing customer VAT no; ","")&amp;IF(L189&lt;&gt;"Yes","Not reported/cleared on FATOORA; ","")&amp;IF(AND(OR(G189="Zero-rated domestic (Box 3)",G189="Export (Box 4)"),N189=""),"Zero-rate/export evidence missing; ","")&amp;IF(AND(C189="Credit Note",H189&gt;0),"Credit note should be negative; ","")&amp;IF(AND(C189="Simplified Tax Invoice",F189="B2B - VAT registered"),"Simplified invoice issued to VAT-registered B2B; ",""))</f>
        <v/>
      </c>
    </row>
    <row r="190">
      <c r="A190" s="17" t="n"/>
      <c r="B190" s="14" t="n"/>
      <c r="C190" s="14" t="n"/>
      <c r="D190" s="14" t="n"/>
      <c r="E190" s="16" t="n"/>
      <c r="F190" s="14" t="n"/>
      <c r="G190" s="14" t="n"/>
      <c r="H190" s="19" t="n"/>
      <c r="I190" s="19" t="n"/>
      <c r="J190" s="34">
        <f>IF(A190="","",H190+I190)</f>
        <v/>
      </c>
      <c r="K190" s="14" t="n"/>
      <c r="L190" s="14" t="n"/>
      <c r="M190" s="14" t="n"/>
      <c r="N190" s="14" t="n"/>
      <c r="O190" s="20">
        <f>IF(A190="","",SUMPRODUCT((A190&gt;=Setup!$C$19:$C$30)*(A190&lt;=Setup!$D$19:$D$30)*Setup!$A$19:$A$30))</f>
        <v/>
      </c>
      <c r="P190" s="34">
        <f>IF(A190="","",IF(G190="Standard 15% (Box 1)",ROUND(H190*Setup!$B$9,2),0))</f>
        <v/>
      </c>
      <c r="Q190" s="34">
        <f>IF(A190="","",I190-P190)</f>
        <v/>
      </c>
      <c r="R190" s="23">
        <f>IF(A190="","",IF(O190=0,"Outside audit periods; ","")&amp;IF(G190="","No VAT category; ","")&amp;IF(ABS(Q190)&gt;Setup!$B$10,"VAT ≠ 15% × net; ","")&amp;IF(AND(F190="B2B - VAT registered",NOT(AND(LEN(E190)=15,LEFT(E190,1)="3",RIGHT(E190,1)="3",ISNUMBER(--E190)))),"Invalid/missing customer VAT no; ","")&amp;IF(L190&lt;&gt;"Yes","Not reported/cleared on FATOORA; ","")&amp;IF(AND(OR(G190="Zero-rated domestic (Box 3)",G190="Export (Box 4)"),N190=""),"Zero-rate/export evidence missing; ","")&amp;IF(AND(C190="Credit Note",H190&gt;0),"Credit note should be negative; ","")&amp;IF(AND(C190="Simplified Tax Invoice",F190="B2B - VAT registered"),"Simplified invoice issued to VAT-registered B2B; ",""))</f>
        <v/>
      </c>
    </row>
    <row r="191">
      <c r="A191" s="17" t="n"/>
      <c r="B191" s="14" t="n"/>
      <c r="C191" s="14" t="n"/>
      <c r="D191" s="14" t="n"/>
      <c r="E191" s="16" t="n"/>
      <c r="F191" s="14" t="n"/>
      <c r="G191" s="14" t="n"/>
      <c r="H191" s="19" t="n"/>
      <c r="I191" s="19" t="n"/>
      <c r="J191" s="34">
        <f>IF(A191="","",H191+I191)</f>
        <v/>
      </c>
      <c r="K191" s="14" t="n"/>
      <c r="L191" s="14" t="n"/>
      <c r="M191" s="14" t="n"/>
      <c r="N191" s="14" t="n"/>
      <c r="O191" s="20">
        <f>IF(A191="","",SUMPRODUCT((A191&gt;=Setup!$C$19:$C$30)*(A191&lt;=Setup!$D$19:$D$30)*Setup!$A$19:$A$30))</f>
        <v/>
      </c>
      <c r="P191" s="34">
        <f>IF(A191="","",IF(G191="Standard 15% (Box 1)",ROUND(H191*Setup!$B$9,2),0))</f>
        <v/>
      </c>
      <c r="Q191" s="34">
        <f>IF(A191="","",I191-P191)</f>
        <v/>
      </c>
      <c r="R191" s="23">
        <f>IF(A191="","",IF(O191=0,"Outside audit periods; ","")&amp;IF(G191="","No VAT category; ","")&amp;IF(ABS(Q191)&gt;Setup!$B$10,"VAT ≠ 15% × net; ","")&amp;IF(AND(F191="B2B - VAT registered",NOT(AND(LEN(E191)=15,LEFT(E191,1)="3",RIGHT(E191,1)="3",ISNUMBER(--E191)))),"Invalid/missing customer VAT no; ","")&amp;IF(L191&lt;&gt;"Yes","Not reported/cleared on FATOORA; ","")&amp;IF(AND(OR(G191="Zero-rated domestic (Box 3)",G191="Export (Box 4)"),N191=""),"Zero-rate/export evidence missing; ","")&amp;IF(AND(C191="Credit Note",H191&gt;0),"Credit note should be negative; ","")&amp;IF(AND(C191="Simplified Tax Invoice",F191="B2B - VAT registered"),"Simplified invoice issued to VAT-registered B2B; ",""))</f>
        <v/>
      </c>
    </row>
    <row r="192">
      <c r="A192" s="17" t="n"/>
      <c r="B192" s="14" t="n"/>
      <c r="C192" s="14" t="n"/>
      <c r="D192" s="14" t="n"/>
      <c r="E192" s="16" t="n"/>
      <c r="F192" s="14" t="n"/>
      <c r="G192" s="14" t="n"/>
      <c r="H192" s="19" t="n"/>
      <c r="I192" s="19" t="n"/>
      <c r="J192" s="34">
        <f>IF(A192="","",H192+I192)</f>
        <v/>
      </c>
      <c r="K192" s="14" t="n"/>
      <c r="L192" s="14" t="n"/>
      <c r="M192" s="14" t="n"/>
      <c r="N192" s="14" t="n"/>
      <c r="O192" s="20">
        <f>IF(A192="","",SUMPRODUCT((A192&gt;=Setup!$C$19:$C$30)*(A192&lt;=Setup!$D$19:$D$30)*Setup!$A$19:$A$30))</f>
        <v/>
      </c>
      <c r="P192" s="34">
        <f>IF(A192="","",IF(G192="Standard 15% (Box 1)",ROUND(H192*Setup!$B$9,2),0))</f>
        <v/>
      </c>
      <c r="Q192" s="34">
        <f>IF(A192="","",I192-P192)</f>
        <v/>
      </c>
      <c r="R192" s="23">
        <f>IF(A192="","",IF(O192=0,"Outside audit periods; ","")&amp;IF(G192="","No VAT category; ","")&amp;IF(ABS(Q192)&gt;Setup!$B$10,"VAT ≠ 15% × net; ","")&amp;IF(AND(F192="B2B - VAT registered",NOT(AND(LEN(E192)=15,LEFT(E192,1)="3",RIGHT(E192,1)="3",ISNUMBER(--E192)))),"Invalid/missing customer VAT no; ","")&amp;IF(L192&lt;&gt;"Yes","Not reported/cleared on FATOORA; ","")&amp;IF(AND(OR(G192="Zero-rated domestic (Box 3)",G192="Export (Box 4)"),N192=""),"Zero-rate/export evidence missing; ","")&amp;IF(AND(C192="Credit Note",H192&gt;0),"Credit note should be negative; ","")&amp;IF(AND(C192="Simplified Tax Invoice",F192="B2B - VAT registered"),"Simplified invoice issued to VAT-registered B2B; ",""))</f>
        <v/>
      </c>
    </row>
    <row r="193">
      <c r="A193" s="17" t="n"/>
      <c r="B193" s="14" t="n"/>
      <c r="C193" s="14" t="n"/>
      <c r="D193" s="14" t="n"/>
      <c r="E193" s="16" t="n"/>
      <c r="F193" s="14" t="n"/>
      <c r="G193" s="14" t="n"/>
      <c r="H193" s="19" t="n"/>
      <c r="I193" s="19" t="n"/>
      <c r="J193" s="34">
        <f>IF(A193="","",H193+I193)</f>
        <v/>
      </c>
      <c r="K193" s="14" t="n"/>
      <c r="L193" s="14" t="n"/>
      <c r="M193" s="14" t="n"/>
      <c r="N193" s="14" t="n"/>
      <c r="O193" s="20">
        <f>IF(A193="","",SUMPRODUCT((A193&gt;=Setup!$C$19:$C$30)*(A193&lt;=Setup!$D$19:$D$30)*Setup!$A$19:$A$30))</f>
        <v/>
      </c>
      <c r="P193" s="34">
        <f>IF(A193="","",IF(G193="Standard 15% (Box 1)",ROUND(H193*Setup!$B$9,2),0))</f>
        <v/>
      </c>
      <c r="Q193" s="34">
        <f>IF(A193="","",I193-P193)</f>
        <v/>
      </c>
      <c r="R193" s="23">
        <f>IF(A193="","",IF(O193=0,"Outside audit periods; ","")&amp;IF(G193="","No VAT category; ","")&amp;IF(ABS(Q193)&gt;Setup!$B$10,"VAT ≠ 15% × net; ","")&amp;IF(AND(F193="B2B - VAT registered",NOT(AND(LEN(E193)=15,LEFT(E193,1)="3",RIGHT(E193,1)="3",ISNUMBER(--E193)))),"Invalid/missing customer VAT no; ","")&amp;IF(L193&lt;&gt;"Yes","Not reported/cleared on FATOORA; ","")&amp;IF(AND(OR(G193="Zero-rated domestic (Box 3)",G193="Export (Box 4)"),N193=""),"Zero-rate/export evidence missing; ","")&amp;IF(AND(C193="Credit Note",H193&gt;0),"Credit note should be negative; ","")&amp;IF(AND(C193="Simplified Tax Invoice",F193="B2B - VAT registered"),"Simplified invoice issued to VAT-registered B2B; ",""))</f>
        <v/>
      </c>
    </row>
    <row r="194">
      <c r="A194" s="17" t="n"/>
      <c r="B194" s="14" t="n"/>
      <c r="C194" s="14" t="n"/>
      <c r="D194" s="14" t="n"/>
      <c r="E194" s="16" t="n"/>
      <c r="F194" s="14" t="n"/>
      <c r="G194" s="14" t="n"/>
      <c r="H194" s="19" t="n"/>
      <c r="I194" s="19" t="n"/>
      <c r="J194" s="34">
        <f>IF(A194="","",H194+I194)</f>
        <v/>
      </c>
      <c r="K194" s="14" t="n"/>
      <c r="L194" s="14" t="n"/>
      <c r="M194" s="14" t="n"/>
      <c r="N194" s="14" t="n"/>
      <c r="O194" s="20">
        <f>IF(A194="","",SUMPRODUCT((A194&gt;=Setup!$C$19:$C$30)*(A194&lt;=Setup!$D$19:$D$30)*Setup!$A$19:$A$30))</f>
        <v/>
      </c>
      <c r="P194" s="34">
        <f>IF(A194="","",IF(G194="Standard 15% (Box 1)",ROUND(H194*Setup!$B$9,2),0))</f>
        <v/>
      </c>
      <c r="Q194" s="34">
        <f>IF(A194="","",I194-P194)</f>
        <v/>
      </c>
      <c r="R194" s="23">
        <f>IF(A194="","",IF(O194=0,"Outside audit periods; ","")&amp;IF(G194="","No VAT category; ","")&amp;IF(ABS(Q194)&gt;Setup!$B$10,"VAT ≠ 15% × net; ","")&amp;IF(AND(F194="B2B - VAT registered",NOT(AND(LEN(E194)=15,LEFT(E194,1)="3",RIGHT(E194,1)="3",ISNUMBER(--E194)))),"Invalid/missing customer VAT no; ","")&amp;IF(L194&lt;&gt;"Yes","Not reported/cleared on FATOORA; ","")&amp;IF(AND(OR(G194="Zero-rated domestic (Box 3)",G194="Export (Box 4)"),N194=""),"Zero-rate/export evidence missing; ","")&amp;IF(AND(C194="Credit Note",H194&gt;0),"Credit note should be negative; ","")&amp;IF(AND(C194="Simplified Tax Invoice",F194="B2B - VAT registered"),"Simplified invoice issued to VAT-registered B2B; ",""))</f>
        <v/>
      </c>
    </row>
    <row r="195">
      <c r="A195" s="17" t="n"/>
      <c r="B195" s="14" t="n"/>
      <c r="C195" s="14" t="n"/>
      <c r="D195" s="14" t="n"/>
      <c r="E195" s="16" t="n"/>
      <c r="F195" s="14" t="n"/>
      <c r="G195" s="14" t="n"/>
      <c r="H195" s="19" t="n"/>
      <c r="I195" s="19" t="n"/>
      <c r="J195" s="34">
        <f>IF(A195="","",H195+I195)</f>
        <v/>
      </c>
      <c r="K195" s="14" t="n"/>
      <c r="L195" s="14" t="n"/>
      <c r="M195" s="14" t="n"/>
      <c r="N195" s="14" t="n"/>
      <c r="O195" s="20">
        <f>IF(A195="","",SUMPRODUCT((A195&gt;=Setup!$C$19:$C$30)*(A195&lt;=Setup!$D$19:$D$30)*Setup!$A$19:$A$30))</f>
        <v/>
      </c>
      <c r="P195" s="34">
        <f>IF(A195="","",IF(G195="Standard 15% (Box 1)",ROUND(H195*Setup!$B$9,2),0))</f>
        <v/>
      </c>
      <c r="Q195" s="34">
        <f>IF(A195="","",I195-P195)</f>
        <v/>
      </c>
      <c r="R195" s="23">
        <f>IF(A195="","",IF(O195=0,"Outside audit periods; ","")&amp;IF(G195="","No VAT category; ","")&amp;IF(ABS(Q195)&gt;Setup!$B$10,"VAT ≠ 15% × net; ","")&amp;IF(AND(F195="B2B - VAT registered",NOT(AND(LEN(E195)=15,LEFT(E195,1)="3",RIGHT(E195,1)="3",ISNUMBER(--E195)))),"Invalid/missing customer VAT no; ","")&amp;IF(L195&lt;&gt;"Yes","Not reported/cleared on FATOORA; ","")&amp;IF(AND(OR(G195="Zero-rated domestic (Box 3)",G195="Export (Box 4)"),N195=""),"Zero-rate/export evidence missing; ","")&amp;IF(AND(C195="Credit Note",H195&gt;0),"Credit note should be negative; ","")&amp;IF(AND(C195="Simplified Tax Invoice",F195="B2B - VAT registered"),"Simplified invoice issued to VAT-registered B2B; ",""))</f>
        <v/>
      </c>
    </row>
    <row r="196">
      <c r="A196" s="17" t="n"/>
      <c r="B196" s="14" t="n"/>
      <c r="C196" s="14" t="n"/>
      <c r="D196" s="14" t="n"/>
      <c r="E196" s="16" t="n"/>
      <c r="F196" s="14" t="n"/>
      <c r="G196" s="14" t="n"/>
      <c r="H196" s="19" t="n"/>
      <c r="I196" s="19" t="n"/>
      <c r="J196" s="34">
        <f>IF(A196="","",H196+I196)</f>
        <v/>
      </c>
      <c r="K196" s="14" t="n"/>
      <c r="L196" s="14" t="n"/>
      <c r="M196" s="14" t="n"/>
      <c r="N196" s="14" t="n"/>
      <c r="O196" s="20">
        <f>IF(A196="","",SUMPRODUCT((A196&gt;=Setup!$C$19:$C$30)*(A196&lt;=Setup!$D$19:$D$30)*Setup!$A$19:$A$30))</f>
        <v/>
      </c>
      <c r="P196" s="34">
        <f>IF(A196="","",IF(G196="Standard 15% (Box 1)",ROUND(H196*Setup!$B$9,2),0))</f>
        <v/>
      </c>
      <c r="Q196" s="34">
        <f>IF(A196="","",I196-P196)</f>
        <v/>
      </c>
      <c r="R196" s="23">
        <f>IF(A196="","",IF(O196=0,"Outside audit periods; ","")&amp;IF(G196="","No VAT category; ","")&amp;IF(ABS(Q196)&gt;Setup!$B$10,"VAT ≠ 15% × net; ","")&amp;IF(AND(F196="B2B - VAT registered",NOT(AND(LEN(E196)=15,LEFT(E196,1)="3",RIGHT(E196,1)="3",ISNUMBER(--E196)))),"Invalid/missing customer VAT no; ","")&amp;IF(L196&lt;&gt;"Yes","Not reported/cleared on FATOORA; ","")&amp;IF(AND(OR(G196="Zero-rated domestic (Box 3)",G196="Export (Box 4)"),N196=""),"Zero-rate/export evidence missing; ","")&amp;IF(AND(C196="Credit Note",H196&gt;0),"Credit note should be negative; ","")&amp;IF(AND(C196="Simplified Tax Invoice",F196="B2B - VAT registered"),"Simplified invoice issued to VAT-registered B2B; ",""))</f>
        <v/>
      </c>
    </row>
    <row r="197">
      <c r="A197" s="17" t="n"/>
      <c r="B197" s="14" t="n"/>
      <c r="C197" s="14" t="n"/>
      <c r="D197" s="14" t="n"/>
      <c r="E197" s="16" t="n"/>
      <c r="F197" s="14" t="n"/>
      <c r="G197" s="14" t="n"/>
      <c r="H197" s="19" t="n"/>
      <c r="I197" s="19" t="n"/>
      <c r="J197" s="34">
        <f>IF(A197="","",H197+I197)</f>
        <v/>
      </c>
      <c r="K197" s="14" t="n"/>
      <c r="L197" s="14" t="n"/>
      <c r="M197" s="14" t="n"/>
      <c r="N197" s="14" t="n"/>
      <c r="O197" s="20">
        <f>IF(A197="","",SUMPRODUCT((A197&gt;=Setup!$C$19:$C$30)*(A197&lt;=Setup!$D$19:$D$30)*Setup!$A$19:$A$30))</f>
        <v/>
      </c>
      <c r="P197" s="34">
        <f>IF(A197="","",IF(G197="Standard 15% (Box 1)",ROUND(H197*Setup!$B$9,2),0))</f>
        <v/>
      </c>
      <c r="Q197" s="34">
        <f>IF(A197="","",I197-P197)</f>
        <v/>
      </c>
      <c r="R197" s="23">
        <f>IF(A197="","",IF(O197=0,"Outside audit periods; ","")&amp;IF(G197="","No VAT category; ","")&amp;IF(ABS(Q197)&gt;Setup!$B$10,"VAT ≠ 15% × net; ","")&amp;IF(AND(F197="B2B - VAT registered",NOT(AND(LEN(E197)=15,LEFT(E197,1)="3",RIGHT(E197,1)="3",ISNUMBER(--E197)))),"Invalid/missing customer VAT no; ","")&amp;IF(L197&lt;&gt;"Yes","Not reported/cleared on FATOORA; ","")&amp;IF(AND(OR(G197="Zero-rated domestic (Box 3)",G197="Export (Box 4)"),N197=""),"Zero-rate/export evidence missing; ","")&amp;IF(AND(C197="Credit Note",H197&gt;0),"Credit note should be negative; ","")&amp;IF(AND(C197="Simplified Tax Invoice",F197="B2B - VAT registered"),"Simplified invoice issued to VAT-registered B2B; ",""))</f>
        <v/>
      </c>
    </row>
    <row r="198">
      <c r="A198" s="17" t="n"/>
      <c r="B198" s="14" t="n"/>
      <c r="C198" s="14" t="n"/>
      <c r="D198" s="14" t="n"/>
      <c r="E198" s="16" t="n"/>
      <c r="F198" s="14" t="n"/>
      <c r="G198" s="14" t="n"/>
      <c r="H198" s="19" t="n"/>
      <c r="I198" s="19" t="n"/>
      <c r="J198" s="34">
        <f>IF(A198="","",H198+I198)</f>
        <v/>
      </c>
      <c r="K198" s="14" t="n"/>
      <c r="L198" s="14" t="n"/>
      <c r="M198" s="14" t="n"/>
      <c r="N198" s="14" t="n"/>
      <c r="O198" s="20">
        <f>IF(A198="","",SUMPRODUCT((A198&gt;=Setup!$C$19:$C$30)*(A198&lt;=Setup!$D$19:$D$30)*Setup!$A$19:$A$30))</f>
        <v/>
      </c>
      <c r="P198" s="34">
        <f>IF(A198="","",IF(G198="Standard 15% (Box 1)",ROUND(H198*Setup!$B$9,2),0))</f>
        <v/>
      </c>
      <c r="Q198" s="34">
        <f>IF(A198="","",I198-P198)</f>
        <v/>
      </c>
      <c r="R198" s="23">
        <f>IF(A198="","",IF(O198=0,"Outside audit periods; ","")&amp;IF(G198="","No VAT category; ","")&amp;IF(ABS(Q198)&gt;Setup!$B$10,"VAT ≠ 15% × net; ","")&amp;IF(AND(F198="B2B - VAT registered",NOT(AND(LEN(E198)=15,LEFT(E198,1)="3",RIGHT(E198,1)="3",ISNUMBER(--E198)))),"Invalid/missing customer VAT no; ","")&amp;IF(L198&lt;&gt;"Yes","Not reported/cleared on FATOORA; ","")&amp;IF(AND(OR(G198="Zero-rated domestic (Box 3)",G198="Export (Box 4)"),N198=""),"Zero-rate/export evidence missing; ","")&amp;IF(AND(C198="Credit Note",H198&gt;0),"Credit note should be negative; ","")&amp;IF(AND(C198="Simplified Tax Invoice",F198="B2B - VAT registered"),"Simplified invoice issued to VAT-registered B2B; ",""))</f>
        <v/>
      </c>
    </row>
    <row r="199">
      <c r="A199" s="17" t="n"/>
      <c r="B199" s="14" t="n"/>
      <c r="C199" s="14" t="n"/>
      <c r="D199" s="14" t="n"/>
      <c r="E199" s="16" t="n"/>
      <c r="F199" s="14" t="n"/>
      <c r="G199" s="14" t="n"/>
      <c r="H199" s="19" t="n"/>
      <c r="I199" s="19" t="n"/>
      <c r="J199" s="34">
        <f>IF(A199="","",H199+I199)</f>
        <v/>
      </c>
      <c r="K199" s="14" t="n"/>
      <c r="L199" s="14" t="n"/>
      <c r="M199" s="14" t="n"/>
      <c r="N199" s="14" t="n"/>
      <c r="O199" s="20">
        <f>IF(A199="","",SUMPRODUCT((A199&gt;=Setup!$C$19:$C$30)*(A199&lt;=Setup!$D$19:$D$30)*Setup!$A$19:$A$30))</f>
        <v/>
      </c>
      <c r="P199" s="34">
        <f>IF(A199="","",IF(G199="Standard 15% (Box 1)",ROUND(H199*Setup!$B$9,2),0))</f>
        <v/>
      </c>
      <c r="Q199" s="34">
        <f>IF(A199="","",I199-P199)</f>
        <v/>
      </c>
      <c r="R199" s="23">
        <f>IF(A199="","",IF(O199=0,"Outside audit periods; ","")&amp;IF(G199="","No VAT category; ","")&amp;IF(ABS(Q199)&gt;Setup!$B$10,"VAT ≠ 15% × net; ","")&amp;IF(AND(F199="B2B - VAT registered",NOT(AND(LEN(E199)=15,LEFT(E199,1)="3",RIGHT(E199,1)="3",ISNUMBER(--E199)))),"Invalid/missing customer VAT no; ","")&amp;IF(L199&lt;&gt;"Yes","Not reported/cleared on FATOORA; ","")&amp;IF(AND(OR(G199="Zero-rated domestic (Box 3)",G199="Export (Box 4)"),N199=""),"Zero-rate/export evidence missing; ","")&amp;IF(AND(C199="Credit Note",H199&gt;0),"Credit note should be negative; ","")&amp;IF(AND(C199="Simplified Tax Invoice",F199="B2B - VAT registered"),"Simplified invoice issued to VAT-registered B2B; ",""))</f>
        <v/>
      </c>
    </row>
    <row r="200">
      <c r="A200" s="17" t="n"/>
      <c r="B200" s="14" t="n"/>
      <c r="C200" s="14" t="n"/>
      <c r="D200" s="14" t="n"/>
      <c r="E200" s="16" t="n"/>
      <c r="F200" s="14" t="n"/>
      <c r="G200" s="14" t="n"/>
      <c r="H200" s="19" t="n"/>
      <c r="I200" s="19" t="n"/>
      <c r="J200" s="34">
        <f>IF(A200="","",H200+I200)</f>
        <v/>
      </c>
      <c r="K200" s="14" t="n"/>
      <c r="L200" s="14" t="n"/>
      <c r="M200" s="14" t="n"/>
      <c r="N200" s="14" t="n"/>
      <c r="O200" s="20">
        <f>IF(A200="","",SUMPRODUCT((A200&gt;=Setup!$C$19:$C$30)*(A200&lt;=Setup!$D$19:$D$30)*Setup!$A$19:$A$30))</f>
        <v/>
      </c>
      <c r="P200" s="34">
        <f>IF(A200="","",IF(G200="Standard 15% (Box 1)",ROUND(H200*Setup!$B$9,2),0))</f>
        <v/>
      </c>
      <c r="Q200" s="34">
        <f>IF(A200="","",I200-P200)</f>
        <v/>
      </c>
      <c r="R200" s="23">
        <f>IF(A200="","",IF(O200=0,"Outside audit periods; ","")&amp;IF(G200="","No VAT category; ","")&amp;IF(ABS(Q200)&gt;Setup!$B$10,"VAT ≠ 15% × net; ","")&amp;IF(AND(F200="B2B - VAT registered",NOT(AND(LEN(E200)=15,LEFT(E200,1)="3",RIGHT(E200,1)="3",ISNUMBER(--E200)))),"Invalid/missing customer VAT no; ","")&amp;IF(L200&lt;&gt;"Yes","Not reported/cleared on FATOORA; ","")&amp;IF(AND(OR(G200="Zero-rated domestic (Box 3)",G200="Export (Box 4)"),N200=""),"Zero-rate/export evidence missing; ","")&amp;IF(AND(C200="Credit Note",H200&gt;0),"Credit note should be negative; ","")&amp;IF(AND(C200="Simplified Tax Invoice",F200="B2B - VAT registered"),"Simplified invoice issued to VAT-registered B2B; ",""))</f>
        <v/>
      </c>
    </row>
    <row r="201">
      <c r="A201" s="17" t="n"/>
      <c r="B201" s="14" t="n"/>
      <c r="C201" s="14" t="n"/>
      <c r="D201" s="14" t="n"/>
      <c r="E201" s="16" t="n"/>
      <c r="F201" s="14" t="n"/>
      <c r="G201" s="14" t="n"/>
      <c r="H201" s="19" t="n"/>
      <c r="I201" s="19" t="n"/>
      <c r="J201" s="34">
        <f>IF(A201="","",H201+I201)</f>
        <v/>
      </c>
      <c r="K201" s="14" t="n"/>
      <c r="L201" s="14" t="n"/>
      <c r="M201" s="14" t="n"/>
      <c r="N201" s="14" t="n"/>
      <c r="O201" s="20">
        <f>IF(A201="","",SUMPRODUCT((A201&gt;=Setup!$C$19:$C$30)*(A201&lt;=Setup!$D$19:$D$30)*Setup!$A$19:$A$30))</f>
        <v/>
      </c>
      <c r="P201" s="34">
        <f>IF(A201="","",IF(G201="Standard 15% (Box 1)",ROUND(H201*Setup!$B$9,2),0))</f>
        <v/>
      </c>
      <c r="Q201" s="34">
        <f>IF(A201="","",I201-P201)</f>
        <v/>
      </c>
      <c r="R201" s="23">
        <f>IF(A201="","",IF(O201=0,"Outside audit periods; ","")&amp;IF(G201="","No VAT category; ","")&amp;IF(ABS(Q201)&gt;Setup!$B$10,"VAT ≠ 15% × net; ","")&amp;IF(AND(F201="B2B - VAT registered",NOT(AND(LEN(E201)=15,LEFT(E201,1)="3",RIGHT(E201,1)="3",ISNUMBER(--E201)))),"Invalid/missing customer VAT no; ","")&amp;IF(L201&lt;&gt;"Yes","Not reported/cleared on FATOORA; ","")&amp;IF(AND(OR(G201="Zero-rated domestic (Box 3)",G201="Export (Box 4)"),N201=""),"Zero-rate/export evidence missing; ","")&amp;IF(AND(C201="Credit Note",H201&gt;0),"Credit note should be negative; ","")&amp;IF(AND(C201="Simplified Tax Invoice",F201="B2B - VAT registered"),"Simplified invoice issued to VAT-registered B2B; ",""))</f>
        <v/>
      </c>
    </row>
    <row r="202">
      <c r="A202" s="17" t="n"/>
      <c r="B202" s="14" t="n"/>
      <c r="C202" s="14" t="n"/>
      <c r="D202" s="14" t="n"/>
      <c r="E202" s="16" t="n"/>
      <c r="F202" s="14" t="n"/>
      <c r="G202" s="14" t="n"/>
      <c r="H202" s="19" t="n"/>
      <c r="I202" s="19" t="n"/>
      <c r="J202" s="34">
        <f>IF(A202="","",H202+I202)</f>
        <v/>
      </c>
      <c r="K202" s="14" t="n"/>
      <c r="L202" s="14" t="n"/>
      <c r="M202" s="14" t="n"/>
      <c r="N202" s="14" t="n"/>
      <c r="O202" s="20">
        <f>IF(A202="","",SUMPRODUCT((A202&gt;=Setup!$C$19:$C$30)*(A202&lt;=Setup!$D$19:$D$30)*Setup!$A$19:$A$30))</f>
        <v/>
      </c>
      <c r="P202" s="34">
        <f>IF(A202="","",IF(G202="Standard 15% (Box 1)",ROUND(H202*Setup!$B$9,2),0))</f>
        <v/>
      </c>
      <c r="Q202" s="34">
        <f>IF(A202="","",I202-P202)</f>
        <v/>
      </c>
      <c r="R202" s="23">
        <f>IF(A202="","",IF(O202=0,"Outside audit periods; ","")&amp;IF(G202="","No VAT category; ","")&amp;IF(ABS(Q202)&gt;Setup!$B$10,"VAT ≠ 15% × net; ","")&amp;IF(AND(F202="B2B - VAT registered",NOT(AND(LEN(E202)=15,LEFT(E202,1)="3",RIGHT(E202,1)="3",ISNUMBER(--E202)))),"Invalid/missing customer VAT no; ","")&amp;IF(L202&lt;&gt;"Yes","Not reported/cleared on FATOORA; ","")&amp;IF(AND(OR(G202="Zero-rated domestic (Box 3)",G202="Export (Box 4)"),N202=""),"Zero-rate/export evidence missing; ","")&amp;IF(AND(C202="Credit Note",H202&gt;0),"Credit note should be negative; ","")&amp;IF(AND(C202="Simplified Tax Invoice",F202="B2B - VAT registered"),"Simplified invoice issued to VAT-registered B2B; ",""))</f>
        <v/>
      </c>
    </row>
    <row r="203">
      <c r="A203" s="17" t="n"/>
      <c r="B203" s="14" t="n"/>
      <c r="C203" s="14" t="n"/>
      <c r="D203" s="14" t="n"/>
      <c r="E203" s="16" t="n"/>
      <c r="F203" s="14" t="n"/>
      <c r="G203" s="14" t="n"/>
      <c r="H203" s="19" t="n"/>
      <c r="I203" s="19" t="n"/>
      <c r="J203" s="34">
        <f>IF(A203="","",H203+I203)</f>
        <v/>
      </c>
      <c r="K203" s="14" t="n"/>
      <c r="L203" s="14" t="n"/>
      <c r="M203" s="14" t="n"/>
      <c r="N203" s="14" t="n"/>
      <c r="O203" s="20">
        <f>IF(A203="","",SUMPRODUCT((A203&gt;=Setup!$C$19:$C$30)*(A203&lt;=Setup!$D$19:$D$30)*Setup!$A$19:$A$30))</f>
        <v/>
      </c>
      <c r="P203" s="34">
        <f>IF(A203="","",IF(G203="Standard 15% (Box 1)",ROUND(H203*Setup!$B$9,2),0))</f>
        <v/>
      </c>
      <c r="Q203" s="34">
        <f>IF(A203="","",I203-P203)</f>
        <v/>
      </c>
      <c r="R203" s="23">
        <f>IF(A203="","",IF(O203=0,"Outside audit periods; ","")&amp;IF(G203="","No VAT category; ","")&amp;IF(ABS(Q203)&gt;Setup!$B$10,"VAT ≠ 15% × net; ","")&amp;IF(AND(F203="B2B - VAT registered",NOT(AND(LEN(E203)=15,LEFT(E203,1)="3",RIGHT(E203,1)="3",ISNUMBER(--E203)))),"Invalid/missing customer VAT no; ","")&amp;IF(L203&lt;&gt;"Yes","Not reported/cleared on FATOORA; ","")&amp;IF(AND(OR(G203="Zero-rated domestic (Box 3)",G203="Export (Box 4)"),N203=""),"Zero-rate/export evidence missing; ","")&amp;IF(AND(C203="Credit Note",H203&gt;0),"Credit note should be negative; ","")&amp;IF(AND(C203="Simplified Tax Invoice",F203="B2B - VAT registered"),"Simplified invoice issued to VAT-registered B2B; ",""))</f>
        <v/>
      </c>
    </row>
    <row r="204">
      <c r="A204" s="17" t="n"/>
      <c r="B204" s="14" t="n"/>
      <c r="C204" s="14" t="n"/>
      <c r="D204" s="14" t="n"/>
      <c r="E204" s="16" t="n"/>
      <c r="F204" s="14" t="n"/>
      <c r="G204" s="14" t="n"/>
      <c r="H204" s="19" t="n"/>
      <c r="I204" s="19" t="n"/>
      <c r="J204" s="34">
        <f>IF(A204="","",H204+I204)</f>
        <v/>
      </c>
      <c r="K204" s="14" t="n"/>
      <c r="L204" s="14" t="n"/>
      <c r="M204" s="14" t="n"/>
      <c r="N204" s="14" t="n"/>
      <c r="O204" s="20">
        <f>IF(A204="","",SUMPRODUCT((A204&gt;=Setup!$C$19:$C$30)*(A204&lt;=Setup!$D$19:$D$30)*Setup!$A$19:$A$30))</f>
        <v/>
      </c>
      <c r="P204" s="34">
        <f>IF(A204="","",IF(G204="Standard 15% (Box 1)",ROUND(H204*Setup!$B$9,2),0))</f>
        <v/>
      </c>
      <c r="Q204" s="34">
        <f>IF(A204="","",I204-P204)</f>
        <v/>
      </c>
      <c r="R204" s="23">
        <f>IF(A204="","",IF(O204=0,"Outside audit periods; ","")&amp;IF(G204="","No VAT category; ","")&amp;IF(ABS(Q204)&gt;Setup!$B$10,"VAT ≠ 15% × net; ","")&amp;IF(AND(F204="B2B - VAT registered",NOT(AND(LEN(E204)=15,LEFT(E204,1)="3",RIGHT(E204,1)="3",ISNUMBER(--E204)))),"Invalid/missing customer VAT no; ","")&amp;IF(L204&lt;&gt;"Yes","Not reported/cleared on FATOORA; ","")&amp;IF(AND(OR(G204="Zero-rated domestic (Box 3)",G204="Export (Box 4)"),N204=""),"Zero-rate/export evidence missing; ","")&amp;IF(AND(C204="Credit Note",H204&gt;0),"Credit note should be negative; ","")&amp;IF(AND(C204="Simplified Tax Invoice",F204="B2B - VAT registered"),"Simplified invoice issued to VAT-registered B2B; ",""))</f>
        <v/>
      </c>
    </row>
    <row r="205">
      <c r="A205" s="17" t="n"/>
      <c r="B205" s="14" t="n"/>
      <c r="C205" s="14" t="n"/>
      <c r="D205" s="14" t="n"/>
      <c r="E205" s="16" t="n"/>
      <c r="F205" s="14" t="n"/>
      <c r="G205" s="14" t="n"/>
      <c r="H205" s="19" t="n"/>
      <c r="I205" s="19" t="n"/>
      <c r="J205" s="34">
        <f>IF(A205="","",H205+I205)</f>
        <v/>
      </c>
      <c r="K205" s="14" t="n"/>
      <c r="L205" s="14" t="n"/>
      <c r="M205" s="14" t="n"/>
      <c r="N205" s="14" t="n"/>
      <c r="O205" s="20">
        <f>IF(A205="","",SUMPRODUCT((A205&gt;=Setup!$C$19:$C$30)*(A205&lt;=Setup!$D$19:$D$30)*Setup!$A$19:$A$30))</f>
        <v/>
      </c>
      <c r="P205" s="34">
        <f>IF(A205="","",IF(G205="Standard 15% (Box 1)",ROUND(H205*Setup!$B$9,2),0))</f>
        <v/>
      </c>
      <c r="Q205" s="34">
        <f>IF(A205="","",I205-P205)</f>
        <v/>
      </c>
      <c r="R205" s="23">
        <f>IF(A205="","",IF(O205=0,"Outside audit periods; ","")&amp;IF(G205="","No VAT category; ","")&amp;IF(ABS(Q205)&gt;Setup!$B$10,"VAT ≠ 15% × net; ","")&amp;IF(AND(F205="B2B - VAT registered",NOT(AND(LEN(E205)=15,LEFT(E205,1)="3",RIGHT(E205,1)="3",ISNUMBER(--E205)))),"Invalid/missing customer VAT no; ","")&amp;IF(L205&lt;&gt;"Yes","Not reported/cleared on FATOORA; ","")&amp;IF(AND(OR(G205="Zero-rated domestic (Box 3)",G205="Export (Box 4)"),N205=""),"Zero-rate/export evidence missing; ","")&amp;IF(AND(C205="Credit Note",H205&gt;0),"Credit note should be negative; ","")&amp;IF(AND(C205="Simplified Tax Invoice",F205="B2B - VAT registered"),"Simplified invoice issued to VAT-registered B2B; ",""))</f>
        <v/>
      </c>
    </row>
    <row r="206">
      <c r="A206" s="17" t="n"/>
      <c r="B206" s="14" t="n"/>
      <c r="C206" s="14" t="n"/>
      <c r="D206" s="14" t="n"/>
      <c r="E206" s="16" t="n"/>
      <c r="F206" s="14" t="n"/>
      <c r="G206" s="14" t="n"/>
      <c r="H206" s="19" t="n"/>
      <c r="I206" s="19" t="n"/>
      <c r="J206" s="34">
        <f>IF(A206="","",H206+I206)</f>
        <v/>
      </c>
      <c r="K206" s="14" t="n"/>
      <c r="L206" s="14" t="n"/>
      <c r="M206" s="14" t="n"/>
      <c r="N206" s="14" t="n"/>
      <c r="O206" s="20">
        <f>IF(A206="","",SUMPRODUCT((A206&gt;=Setup!$C$19:$C$30)*(A206&lt;=Setup!$D$19:$D$30)*Setup!$A$19:$A$30))</f>
        <v/>
      </c>
      <c r="P206" s="34">
        <f>IF(A206="","",IF(G206="Standard 15% (Box 1)",ROUND(H206*Setup!$B$9,2),0))</f>
        <v/>
      </c>
      <c r="Q206" s="34">
        <f>IF(A206="","",I206-P206)</f>
        <v/>
      </c>
      <c r="R206" s="23">
        <f>IF(A206="","",IF(O206=0,"Outside audit periods; ","")&amp;IF(G206="","No VAT category; ","")&amp;IF(ABS(Q206)&gt;Setup!$B$10,"VAT ≠ 15% × net; ","")&amp;IF(AND(F206="B2B - VAT registered",NOT(AND(LEN(E206)=15,LEFT(E206,1)="3",RIGHT(E206,1)="3",ISNUMBER(--E206)))),"Invalid/missing customer VAT no; ","")&amp;IF(L206&lt;&gt;"Yes","Not reported/cleared on FATOORA; ","")&amp;IF(AND(OR(G206="Zero-rated domestic (Box 3)",G206="Export (Box 4)"),N206=""),"Zero-rate/export evidence missing; ","")&amp;IF(AND(C206="Credit Note",H206&gt;0),"Credit note should be negative; ","")&amp;IF(AND(C206="Simplified Tax Invoice",F206="B2B - VAT registered"),"Simplified invoice issued to VAT-registered B2B; ",""))</f>
        <v/>
      </c>
    </row>
    <row r="207">
      <c r="A207" s="17" t="n"/>
      <c r="B207" s="14" t="n"/>
      <c r="C207" s="14" t="n"/>
      <c r="D207" s="14" t="n"/>
      <c r="E207" s="16" t="n"/>
      <c r="F207" s="14" t="n"/>
      <c r="G207" s="14" t="n"/>
      <c r="H207" s="19" t="n"/>
      <c r="I207" s="19" t="n"/>
      <c r="J207" s="34">
        <f>IF(A207="","",H207+I207)</f>
        <v/>
      </c>
      <c r="K207" s="14" t="n"/>
      <c r="L207" s="14" t="n"/>
      <c r="M207" s="14" t="n"/>
      <c r="N207" s="14" t="n"/>
      <c r="O207" s="20">
        <f>IF(A207="","",SUMPRODUCT((A207&gt;=Setup!$C$19:$C$30)*(A207&lt;=Setup!$D$19:$D$30)*Setup!$A$19:$A$30))</f>
        <v/>
      </c>
      <c r="P207" s="34">
        <f>IF(A207="","",IF(G207="Standard 15% (Box 1)",ROUND(H207*Setup!$B$9,2),0))</f>
        <v/>
      </c>
      <c r="Q207" s="34">
        <f>IF(A207="","",I207-P207)</f>
        <v/>
      </c>
      <c r="R207" s="23">
        <f>IF(A207="","",IF(O207=0,"Outside audit periods; ","")&amp;IF(G207="","No VAT category; ","")&amp;IF(ABS(Q207)&gt;Setup!$B$10,"VAT ≠ 15% × net; ","")&amp;IF(AND(F207="B2B - VAT registered",NOT(AND(LEN(E207)=15,LEFT(E207,1)="3",RIGHT(E207,1)="3",ISNUMBER(--E207)))),"Invalid/missing customer VAT no; ","")&amp;IF(L207&lt;&gt;"Yes","Not reported/cleared on FATOORA; ","")&amp;IF(AND(OR(G207="Zero-rated domestic (Box 3)",G207="Export (Box 4)"),N207=""),"Zero-rate/export evidence missing; ","")&amp;IF(AND(C207="Credit Note",H207&gt;0),"Credit note should be negative; ","")&amp;IF(AND(C207="Simplified Tax Invoice",F207="B2B - VAT registered"),"Simplified invoice issued to VAT-registered B2B; ",""))</f>
        <v/>
      </c>
    </row>
    <row r="208">
      <c r="A208" s="17" t="n"/>
      <c r="B208" s="14" t="n"/>
      <c r="C208" s="14" t="n"/>
      <c r="D208" s="14" t="n"/>
      <c r="E208" s="16" t="n"/>
      <c r="F208" s="14" t="n"/>
      <c r="G208" s="14" t="n"/>
      <c r="H208" s="19" t="n"/>
      <c r="I208" s="19" t="n"/>
      <c r="J208" s="34">
        <f>IF(A208="","",H208+I208)</f>
        <v/>
      </c>
      <c r="K208" s="14" t="n"/>
      <c r="L208" s="14" t="n"/>
      <c r="M208" s="14" t="n"/>
      <c r="N208" s="14" t="n"/>
      <c r="O208" s="20">
        <f>IF(A208="","",SUMPRODUCT((A208&gt;=Setup!$C$19:$C$30)*(A208&lt;=Setup!$D$19:$D$30)*Setup!$A$19:$A$30))</f>
        <v/>
      </c>
      <c r="P208" s="34">
        <f>IF(A208="","",IF(G208="Standard 15% (Box 1)",ROUND(H208*Setup!$B$9,2),0))</f>
        <v/>
      </c>
      <c r="Q208" s="34">
        <f>IF(A208="","",I208-P208)</f>
        <v/>
      </c>
      <c r="R208" s="23">
        <f>IF(A208="","",IF(O208=0,"Outside audit periods; ","")&amp;IF(G208="","No VAT category; ","")&amp;IF(ABS(Q208)&gt;Setup!$B$10,"VAT ≠ 15% × net; ","")&amp;IF(AND(F208="B2B - VAT registered",NOT(AND(LEN(E208)=15,LEFT(E208,1)="3",RIGHT(E208,1)="3",ISNUMBER(--E208)))),"Invalid/missing customer VAT no; ","")&amp;IF(L208&lt;&gt;"Yes","Not reported/cleared on FATOORA; ","")&amp;IF(AND(OR(G208="Zero-rated domestic (Box 3)",G208="Export (Box 4)"),N208=""),"Zero-rate/export evidence missing; ","")&amp;IF(AND(C208="Credit Note",H208&gt;0),"Credit note should be negative; ","")&amp;IF(AND(C208="Simplified Tax Invoice",F208="B2B - VAT registered"),"Simplified invoice issued to VAT-registered B2B; ",""))</f>
        <v/>
      </c>
    </row>
    <row r="209">
      <c r="A209" s="17" t="n"/>
      <c r="B209" s="14" t="n"/>
      <c r="C209" s="14" t="n"/>
      <c r="D209" s="14" t="n"/>
      <c r="E209" s="16" t="n"/>
      <c r="F209" s="14" t="n"/>
      <c r="G209" s="14" t="n"/>
      <c r="H209" s="19" t="n"/>
      <c r="I209" s="19" t="n"/>
      <c r="J209" s="34">
        <f>IF(A209="","",H209+I209)</f>
        <v/>
      </c>
      <c r="K209" s="14" t="n"/>
      <c r="L209" s="14" t="n"/>
      <c r="M209" s="14" t="n"/>
      <c r="N209" s="14" t="n"/>
      <c r="O209" s="20">
        <f>IF(A209="","",SUMPRODUCT((A209&gt;=Setup!$C$19:$C$30)*(A209&lt;=Setup!$D$19:$D$30)*Setup!$A$19:$A$30))</f>
        <v/>
      </c>
      <c r="P209" s="34">
        <f>IF(A209="","",IF(G209="Standard 15% (Box 1)",ROUND(H209*Setup!$B$9,2),0))</f>
        <v/>
      </c>
      <c r="Q209" s="34">
        <f>IF(A209="","",I209-P209)</f>
        <v/>
      </c>
      <c r="R209" s="23">
        <f>IF(A209="","",IF(O209=0,"Outside audit periods; ","")&amp;IF(G209="","No VAT category; ","")&amp;IF(ABS(Q209)&gt;Setup!$B$10,"VAT ≠ 15% × net; ","")&amp;IF(AND(F209="B2B - VAT registered",NOT(AND(LEN(E209)=15,LEFT(E209,1)="3",RIGHT(E209,1)="3",ISNUMBER(--E209)))),"Invalid/missing customer VAT no; ","")&amp;IF(L209&lt;&gt;"Yes","Not reported/cleared on FATOORA; ","")&amp;IF(AND(OR(G209="Zero-rated domestic (Box 3)",G209="Export (Box 4)"),N209=""),"Zero-rate/export evidence missing; ","")&amp;IF(AND(C209="Credit Note",H209&gt;0),"Credit note should be negative; ","")&amp;IF(AND(C209="Simplified Tax Invoice",F209="B2B - VAT registered"),"Simplified invoice issued to VAT-registered B2B; ",""))</f>
        <v/>
      </c>
    </row>
    <row r="210">
      <c r="A210" s="17" t="n"/>
      <c r="B210" s="14" t="n"/>
      <c r="C210" s="14" t="n"/>
      <c r="D210" s="14" t="n"/>
      <c r="E210" s="16" t="n"/>
      <c r="F210" s="14" t="n"/>
      <c r="G210" s="14" t="n"/>
      <c r="H210" s="19" t="n"/>
      <c r="I210" s="19" t="n"/>
      <c r="J210" s="34">
        <f>IF(A210="","",H210+I210)</f>
        <v/>
      </c>
      <c r="K210" s="14" t="n"/>
      <c r="L210" s="14" t="n"/>
      <c r="M210" s="14" t="n"/>
      <c r="N210" s="14" t="n"/>
      <c r="O210" s="20">
        <f>IF(A210="","",SUMPRODUCT((A210&gt;=Setup!$C$19:$C$30)*(A210&lt;=Setup!$D$19:$D$30)*Setup!$A$19:$A$30))</f>
        <v/>
      </c>
      <c r="P210" s="34">
        <f>IF(A210="","",IF(G210="Standard 15% (Box 1)",ROUND(H210*Setup!$B$9,2),0))</f>
        <v/>
      </c>
      <c r="Q210" s="34">
        <f>IF(A210="","",I210-P210)</f>
        <v/>
      </c>
      <c r="R210" s="23">
        <f>IF(A210="","",IF(O210=0,"Outside audit periods; ","")&amp;IF(G210="","No VAT category; ","")&amp;IF(ABS(Q210)&gt;Setup!$B$10,"VAT ≠ 15% × net; ","")&amp;IF(AND(F210="B2B - VAT registered",NOT(AND(LEN(E210)=15,LEFT(E210,1)="3",RIGHT(E210,1)="3",ISNUMBER(--E210)))),"Invalid/missing customer VAT no; ","")&amp;IF(L210&lt;&gt;"Yes","Not reported/cleared on FATOORA; ","")&amp;IF(AND(OR(G210="Zero-rated domestic (Box 3)",G210="Export (Box 4)"),N210=""),"Zero-rate/export evidence missing; ","")&amp;IF(AND(C210="Credit Note",H210&gt;0),"Credit note should be negative; ","")&amp;IF(AND(C210="Simplified Tax Invoice",F210="B2B - VAT registered"),"Simplified invoice issued to VAT-registered B2B; ",""))</f>
        <v/>
      </c>
    </row>
    <row r="211">
      <c r="A211" s="17" t="n"/>
      <c r="B211" s="14" t="n"/>
      <c r="C211" s="14" t="n"/>
      <c r="D211" s="14" t="n"/>
      <c r="E211" s="16" t="n"/>
      <c r="F211" s="14" t="n"/>
      <c r="G211" s="14" t="n"/>
      <c r="H211" s="19" t="n"/>
      <c r="I211" s="19" t="n"/>
      <c r="J211" s="34">
        <f>IF(A211="","",H211+I211)</f>
        <v/>
      </c>
      <c r="K211" s="14" t="n"/>
      <c r="L211" s="14" t="n"/>
      <c r="M211" s="14" t="n"/>
      <c r="N211" s="14" t="n"/>
      <c r="O211" s="20">
        <f>IF(A211="","",SUMPRODUCT((A211&gt;=Setup!$C$19:$C$30)*(A211&lt;=Setup!$D$19:$D$30)*Setup!$A$19:$A$30))</f>
        <v/>
      </c>
      <c r="P211" s="34">
        <f>IF(A211="","",IF(G211="Standard 15% (Box 1)",ROUND(H211*Setup!$B$9,2),0))</f>
        <v/>
      </c>
      <c r="Q211" s="34">
        <f>IF(A211="","",I211-P211)</f>
        <v/>
      </c>
      <c r="R211" s="23">
        <f>IF(A211="","",IF(O211=0,"Outside audit periods; ","")&amp;IF(G211="","No VAT category; ","")&amp;IF(ABS(Q211)&gt;Setup!$B$10,"VAT ≠ 15% × net; ","")&amp;IF(AND(F211="B2B - VAT registered",NOT(AND(LEN(E211)=15,LEFT(E211,1)="3",RIGHT(E211,1)="3",ISNUMBER(--E211)))),"Invalid/missing customer VAT no; ","")&amp;IF(L211&lt;&gt;"Yes","Not reported/cleared on FATOORA; ","")&amp;IF(AND(OR(G211="Zero-rated domestic (Box 3)",G211="Export (Box 4)"),N211=""),"Zero-rate/export evidence missing; ","")&amp;IF(AND(C211="Credit Note",H211&gt;0),"Credit note should be negative; ","")&amp;IF(AND(C211="Simplified Tax Invoice",F211="B2B - VAT registered"),"Simplified invoice issued to VAT-registered B2B; ",""))</f>
        <v/>
      </c>
    </row>
    <row r="212">
      <c r="A212" s="17" t="n"/>
      <c r="B212" s="14" t="n"/>
      <c r="C212" s="14" t="n"/>
      <c r="D212" s="14" t="n"/>
      <c r="E212" s="16" t="n"/>
      <c r="F212" s="14" t="n"/>
      <c r="G212" s="14" t="n"/>
      <c r="H212" s="19" t="n"/>
      <c r="I212" s="19" t="n"/>
      <c r="J212" s="34">
        <f>IF(A212="","",H212+I212)</f>
        <v/>
      </c>
      <c r="K212" s="14" t="n"/>
      <c r="L212" s="14" t="n"/>
      <c r="M212" s="14" t="n"/>
      <c r="N212" s="14" t="n"/>
      <c r="O212" s="20">
        <f>IF(A212="","",SUMPRODUCT((A212&gt;=Setup!$C$19:$C$30)*(A212&lt;=Setup!$D$19:$D$30)*Setup!$A$19:$A$30))</f>
        <v/>
      </c>
      <c r="P212" s="34">
        <f>IF(A212="","",IF(G212="Standard 15% (Box 1)",ROUND(H212*Setup!$B$9,2),0))</f>
        <v/>
      </c>
      <c r="Q212" s="34">
        <f>IF(A212="","",I212-P212)</f>
        <v/>
      </c>
      <c r="R212" s="23">
        <f>IF(A212="","",IF(O212=0,"Outside audit periods; ","")&amp;IF(G212="","No VAT category; ","")&amp;IF(ABS(Q212)&gt;Setup!$B$10,"VAT ≠ 15% × net; ","")&amp;IF(AND(F212="B2B - VAT registered",NOT(AND(LEN(E212)=15,LEFT(E212,1)="3",RIGHT(E212,1)="3",ISNUMBER(--E212)))),"Invalid/missing customer VAT no; ","")&amp;IF(L212&lt;&gt;"Yes","Not reported/cleared on FATOORA; ","")&amp;IF(AND(OR(G212="Zero-rated domestic (Box 3)",G212="Export (Box 4)"),N212=""),"Zero-rate/export evidence missing; ","")&amp;IF(AND(C212="Credit Note",H212&gt;0),"Credit note should be negative; ","")&amp;IF(AND(C212="Simplified Tax Invoice",F212="B2B - VAT registered"),"Simplified invoice issued to VAT-registered B2B; ",""))</f>
        <v/>
      </c>
    </row>
    <row r="213">
      <c r="A213" s="17" t="n"/>
      <c r="B213" s="14" t="n"/>
      <c r="C213" s="14" t="n"/>
      <c r="D213" s="14" t="n"/>
      <c r="E213" s="16" t="n"/>
      <c r="F213" s="14" t="n"/>
      <c r="G213" s="14" t="n"/>
      <c r="H213" s="19" t="n"/>
      <c r="I213" s="19" t="n"/>
      <c r="J213" s="34">
        <f>IF(A213="","",H213+I213)</f>
        <v/>
      </c>
      <c r="K213" s="14" t="n"/>
      <c r="L213" s="14" t="n"/>
      <c r="M213" s="14" t="n"/>
      <c r="N213" s="14" t="n"/>
      <c r="O213" s="20">
        <f>IF(A213="","",SUMPRODUCT((A213&gt;=Setup!$C$19:$C$30)*(A213&lt;=Setup!$D$19:$D$30)*Setup!$A$19:$A$30))</f>
        <v/>
      </c>
      <c r="P213" s="34">
        <f>IF(A213="","",IF(G213="Standard 15% (Box 1)",ROUND(H213*Setup!$B$9,2),0))</f>
        <v/>
      </c>
      <c r="Q213" s="34">
        <f>IF(A213="","",I213-P213)</f>
        <v/>
      </c>
      <c r="R213" s="23">
        <f>IF(A213="","",IF(O213=0,"Outside audit periods; ","")&amp;IF(G213="","No VAT category; ","")&amp;IF(ABS(Q213)&gt;Setup!$B$10,"VAT ≠ 15% × net; ","")&amp;IF(AND(F213="B2B - VAT registered",NOT(AND(LEN(E213)=15,LEFT(E213,1)="3",RIGHT(E213,1)="3",ISNUMBER(--E213)))),"Invalid/missing customer VAT no; ","")&amp;IF(L213&lt;&gt;"Yes","Not reported/cleared on FATOORA; ","")&amp;IF(AND(OR(G213="Zero-rated domestic (Box 3)",G213="Export (Box 4)"),N213=""),"Zero-rate/export evidence missing; ","")&amp;IF(AND(C213="Credit Note",H213&gt;0),"Credit note should be negative; ","")&amp;IF(AND(C213="Simplified Tax Invoice",F213="B2B - VAT registered"),"Simplified invoice issued to VAT-registered B2B; ",""))</f>
        <v/>
      </c>
    </row>
    <row r="214">
      <c r="A214" s="17" t="n"/>
      <c r="B214" s="14" t="n"/>
      <c r="C214" s="14" t="n"/>
      <c r="D214" s="14" t="n"/>
      <c r="E214" s="16" t="n"/>
      <c r="F214" s="14" t="n"/>
      <c r="G214" s="14" t="n"/>
      <c r="H214" s="19" t="n"/>
      <c r="I214" s="19" t="n"/>
      <c r="J214" s="34">
        <f>IF(A214="","",H214+I214)</f>
        <v/>
      </c>
      <c r="K214" s="14" t="n"/>
      <c r="L214" s="14" t="n"/>
      <c r="M214" s="14" t="n"/>
      <c r="N214" s="14" t="n"/>
      <c r="O214" s="20">
        <f>IF(A214="","",SUMPRODUCT((A214&gt;=Setup!$C$19:$C$30)*(A214&lt;=Setup!$D$19:$D$30)*Setup!$A$19:$A$30))</f>
        <v/>
      </c>
      <c r="P214" s="34">
        <f>IF(A214="","",IF(G214="Standard 15% (Box 1)",ROUND(H214*Setup!$B$9,2),0))</f>
        <v/>
      </c>
      <c r="Q214" s="34">
        <f>IF(A214="","",I214-P214)</f>
        <v/>
      </c>
      <c r="R214" s="23">
        <f>IF(A214="","",IF(O214=0,"Outside audit periods; ","")&amp;IF(G214="","No VAT category; ","")&amp;IF(ABS(Q214)&gt;Setup!$B$10,"VAT ≠ 15% × net; ","")&amp;IF(AND(F214="B2B - VAT registered",NOT(AND(LEN(E214)=15,LEFT(E214,1)="3",RIGHT(E214,1)="3",ISNUMBER(--E214)))),"Invalid/missing customer VAT no; ","")&amp;IF(L214&lt;&gt;"Yes","Not reported/cleared on FATOORA; ","")&amp;IF(AND(OR(G214="Zero-rated domestic (Box 3)",G214="Export (Box 4)"),N214=""),"Zero-rate/export evidence missing; ","")&amp;IF(AND(C214="Credit Note",H214&gt;0),"Credit note should be negative; ","")&amp;IF(AND(C214="Simplified Tax Invoice",F214="B2B - VAT registered"),"Simplified invoice issued to VAT-registered B2B; ",""))</f>
        <v/>
      </c>
    </row>
    <row r="215">
      <c r="A215" s="17" t="n"/>
      <c r="B215" s="14" t="n"/>
      <c r="C215" s="14" t="n"/>
      <c r="D215" s="14" t="n"/>
      <c r="E215" s="16" t="n"/>
      <c r="F215" s="14" t="n"/>
      <c r="G215" s="14" t="n"/>
      <c r="H215" s="19" t="n"/>
      <c r="I215" s="19" t="n"/>
      <c r="J215" s="34">
        <f>IF(A215="","",H215+I215)</f>
        <v/>
      </c>
      <c r="K215" s="14" t="n"/>
      <c r="L215" s="14" t="n"/>
      <c r="M215" s="14" t="n"/>
      <c r="N215" s="14" t="n"/>
      <c r="O215" s="20">
        <f>IF(A215="","",SUMPRODUCT((A215&gt;=Setup!$C$19:$C$30)*(A215&lt;=Setup!$D$19:$D$30)*Setup!$A$19:$A$30))</f>
        <v/>
      </c>
      <c r="P215" s="34">
        <f>IF(A215="","",IF(G215="Standard 15% (Box 1)",ROUND(H215*Setup!$B$9,2),0))</f>
        <v/>
      </c>
      <c r="Q215" s="34">
        <f>IF(A215="","",I215-P215)</f>
        <v/>
      </c>
      <c r="R215" s="23">
        <f>IF(A215="","",IF(O215=0,"Outside audit periods; ","")&amp;IF(G215="","No VAT category; ","")&amp;IF(ABS(Q215)&gt;Setup!$B$10,"VAT ≠ 15% × net; ","")&amp;IF(AND(F215="B2B - VAT registered",NOT(AND(LEN(E215)=15,LEFT(E215,1)="3",RIGHT(E215,1)="3",ISNUMBER(--E215)))),"Invalid/missing customer VAT no; ","")&amp;IF(L215&lt;&gt;"Yes","Not reported/cleared on FATOORA; ","")&amp;IF(AND(OR(G215="Zero-rated domestic (Box 3)",G215="Export (Box 4)"),N215=""),"Zero-rate/export evidence missing; ","")&amp;IF(AND(C215="Credit Note",H215&gt;0),"Credit note should be negative; ","")&amp;IF(AND(C215="Simplified Tax Invoice",F215="B2B - VAT registered"),"Simplified invoice issued to VAT-registered B2B; ",""))</f>
        <v/>
      </c>
    </row>
    <row r="216">
      <c r="A216" s="17" t="n"/>
      <c r="B216" s="14" t="n"/>
      <c r="C216" s="14" t="n"/>
      <c r="D216" s="14" t="n"/>
      <c r="E216" s="16" t="n"/>
      <c r="F216" s="14" t="n"/>
      <c r="G216" s="14" t="n"/>
      <c r="H216" s="19" t="n"/>
      <c r="I216" s="19" t="n"/>
      <c r="J216" s="34">
        <f>IF(A216="","",H216+I216)</f>
        <v/>
      </c>
      <c r="K216" s="14" t="n"/>
      <c r="L216" s="14" t="n"/>
      <c r="M216" s="14" t="n"/>
      <c r="N216" s="14" t="n"/>
      <c r="O216" s="20">
        <f>IF(A216="","",SUMPRODUCT((A216&gt;=Setup!$C$19:$C$30)*(A216&lt;=Setup!$D$19:$D$30)*Setup!$A$19:$A$30))</f>
        <v/>
      </c>
      <c r="P216" s="34">
        <f>IF(A216="","",IF(G216="Standard 15% (Box 1)",ROUND(H216*Setup!$B$9,2),0))</f>
        <v/>
      </c>
      <c r="Q216" s="34">
        <f>IF(A216="","",I216-P216)</f>
        <v/>
      </c>
      <c r="R216" s="23">
        <f>IF(A216="","",IF(O216=0,"Outside audit periods; ","")&amp;IF(G216="","No VAT category; ","")&amp;IF(ABS(Q216)&gt;Setup!$B$10,"VAT ≠ 15% × net; ","")&amp;IF(AND(F216="B2B - VAT registered",NOT(AND(LEN(E216)=15,LEFT(E216,1)="3",RIGHT(E216,1)="3",ISNUMBER(--E216)))),"Invalid/missing customer VAT no; ","")&amp;IF(L216&lt;&gt;"Yes","Not reported/cleared on FATOORA; ","")&amp;IF(AND(OR(G216="Zero-rated domestic (Box 3)",G216="Export (Box 4)"),N216=""),"Zero-rate/export evidence missing; ","")&amp;IF(AND(C216="Credit Note",H216&gt;0),"Credit note should be negative; ","")&amp;IF(AND(C216="Simplified Tax Invoice",F216="B2B - VAT registered"),"Simplified invoice issued to VAT-registered B2B; ",""))</f>
        <v/>
      </c>
    </row>
    <row r="217">
      <c r="A217" s="17" t="n"/>
      <c r="B217" s="14" t="n"/>
      <c r="C217" s="14" t="n"/>
      <c r="D217" s="14" t="n"/>
      <c r="E217" s="16" t="n"/>
      <c r="F217" s="14" t="n"/>
      <c r="G217" s="14" t="n"/>
      <c r="H217" s="19" t="n"/>
      <c r="I217" s="19" t="n"/>
      <c r="J217" s="34">
        <f>IF(A217="","",H217+I217)</f>
        <v/>
      </c>
      <c r="K217" s="14" t="n"/>
      <c r="L217" s="14" t="n"/>
      <c r="M217" s="14" t="n"/>
      <c r="N217" s="14" t="n"/>
      <c r="O217" s="20">
        <f>IF(A217="","",SUMPRODUCT((A217&gt;=Setup!$C$19:$C$30)*(A217&lt;=Setup!$D$19:$D$30)*Setup!$A$19:$A$30))</f>
        <v/>
      </c>
      <c r="P217" s="34">
        <f>IF(A217="","",IF(G217="Standard 15% (Box 1)",ROUND(H217*Setup!$B$9,2),0))</f>
        <v/>
      </c>
      <c r="Q217" s="34">
        <f>IF(A217="","",I217-P217)</f>
        <v/>
      </c>
      <c r="R217" s="23">
        <f>IF(A217="","",IF(O217=0,"Outside audit periods; ","")&amp;IF(G217="","No VAT category; ","")&amp;IF(ABS(Q217)&gt;Setup!$B$10,"VAT ≠ 15% × net; ","")&amp;IF(AND(F217="B2B - VAT registered",NOT(AND(LEN(E217)=15,LEFT(E217,1)="3",RIGHT(E217,1)="3",ISNUMBER(--E217)))),"Invalid/missing customer VAT no; ","")&amp;IF(L217&lt;&gt;"Yes","Not reported/cleared on FATOORA; ","")&amp;IF(AND(OR(G217="Zero-rated domestic (Box 3)",G217="Export (Box 4)"),N217=""),"Zero-rate/export evidence missing; ","")&amp;IF(AND(C217="Credit Note",H217&gt;0),"Credit note should be negative; ","")&amp;IF(AND(C217="Simplified Tax Invoice",F217="B2B - VAT registered"),"Simplified invoice issued to VAT-registered B2B; ",""))</f>
        <v/>
      </c>
    </row>
    <row r="218">
      <c r="A218" s="17" t="n"/>
      <c r="B218" s="14" t="n"/>
      <c r="C218" s="14" t="n"/>
      <c r="D218" s="14" t="n"/>
      <c r="E218" s="16" t="n"/>
      <c r="F218" s="14" t="n"/>
      <c r="G218" s="14" t="n"/>
      <c r="H218" s="19" t="n"/>
      <c r="I218" s="19" t="n"/>
      <c r="J218" s="34">
        <f>IF(A218="","",H218+I218)</f>
        <v/>
      </c>
      <c r="K218" s="14" t="n"/>
      <c r="L218" s="14" t="n"/>
      <c r="M218" s="14" t="n"/>
      <c r="N218" s="14" t="n"/>
      <c r="O218" s="20">
        <f>IF(A218="","",SUMPRODUCT((A218&gt;=Setup!$C$19:$C$30)*(A218&lt;=Setup!$D$19:$D$30)*Setup!$A$19:$A$30))</f>
        <v/>
      </c>
      <c r="P218" s="34">
        <f>IF(A218="","",IF(G218="Standard 15% (Box 1)",ROUND(H218*Setup!$B$9,2),0))</f>
        <v/>
      </c>
      <c r="Q218" s="34">
        <f>IF(A218="","",I218-P218)</f>
        <v/>
      </c>
      <c r="R218" s="23">
        <f>IF(A218="","",IF(O218=0,"Outside audit periods; ","")&amp;IF(G218="","No VAT category; ","")&amp;IF(ABS(Q218)&gt;Setup!$B$10,"VAT ≠ 15% × net; ","")&amp;IF(AND(F218="B2B - VAT registered",NOT(AND(LEN(E218)=15,LEFT(E218,1)="3",RIGHT(E218,1)="3",ISNUMBER(--E218)))),"Invalid/missing customer VAT no; ","")&amp;IF(L218&lt;&gt;"Yes","Not reported/cleared on FATOORA; ","")&amp;IF(AND(OR(G218="Zero-rated domestic (Box 3)",G218="Export (Box 4)"),N218=""),"Zero-rate/export evidence missing; ","")&amp;IF(AND(C218="Credit Note",H218&gt;0),"Credit note should be negative; ","")&amp;IF(AND(C218="Simplified Tax Invoice",F218="B2B - VAT registered"),"Simplified invoice issued to VAT-registered B2B; ",""))</f>
        <v/>
      </c>
    </row>
    <row r="219">
      <c r="A219" s="17" t="n"/>
      <c r="B219" s="14" t="n"/>
      <c r="C219" s="14" t="n"/>
      <c r="D219" s="14" t="n"/>
      <c r="E219" s="16" t="n"/>
      <c r="F219" s="14" t="n"/>
      <c r="G219" s="14" t="n"/>
      <c r="H219" s="19" t="n"/>
      <c r="I219" s="19" t="n"/>
      <c r="J219" s="34">
        <f>IF(A219="","",H219+I219)</f>
        <v/>
      </c>
      <c r="K219" s="14" t="n"/>
      <c r="L219" s="14" t="n"/>
      <c r="M219" s="14" t="n"/>
      <c r="N219" s="14" t="n"/>
      <c r="O219" s="20">
        <f>IF(A219="","",SUMPRODUCT((A219&gt;=Setup!$C$19:$C$30)*(A219&lt;=Setup!$D$19:$D$30)*Setup!$A$19:$A$30))</f>
        <v/>
      </c>
      <c r="P219" s="34">
        <f>IF(A219="","",IF(G219="Standard 15% (Box 1)",ROUND(H219*Setup!$B$9,2),0))</f>
        <v/>
      </c>
      <c r="Q219" s="34">
        <f>IF(A219="","",I219-P219)</f>
        <v/>
      </c>
      <c r="R219" s="23">
        <f>IF(A219="","",IF(O219=0,"Outside audit periods; ","")&amp;IF(G219="","No VAT category; ","")&amp;IF(ABS(Q219)&gt;Setup!$B$10,"VAT ≠ 15% × net; ","")&amp;IF(AND(F219="B2B - VAT registered",NOT(AND(LEN(E219)=15,LEFT(E219,1)="3",RIGHT(E219,1)="3",ISNUMBER(--E219)))),"Invalid/missing customer VAT no; ","")&amp;IF(L219&lt;&gt;"Yes","Not reported/cleared on FATOORA; ","")&amp;IF(AND(OR(G219="Zero-rated domestic (Box 3)",G219="Export (Box 4)"),N219=""),"Zero-rate/export evidence missing; ","")&amp;IF(AND(C219="Credit Note",H219&gt;0),"Credit note should be negative; ","")&amp;IF(AND(C219="Simplified Tax Invoice",F219="B2B - VAT registered"),"Simplified invoice issued to VAT-registered B2B; ",""))</f>
        <v/>
      </c>
    </row>
    <row r="220">
      <c r="A220" s="17" t="n"/>
      <c r="B220" s="14" t="n"/>
      <c r="C220" s="14" t="n"/>
      <c r="D220" s="14" t="n"/>
      <c r="E220" s="16" t="n"/>
      <c r="F220" s="14" t="n"/>
      <c r="G220" s="14" t="n"/>
      <c r="H220" s="19" t="n"/>
      <c r="I220" s="19" t="n"/>
      <c r="J220" s="34">
        <f>IF(A220="","",H220+I220)</f>
        <v/>
      </c>
      <c r="K220" s="14" t="n"/>
      <c r="L220" s="14" t="n"/>
      <c r="M220" s="14" t="n"/>
      <c r="N220" s="14" t="n"/>
      <c r="O220" s="20">
        <f>IF(A220="","",SUMPRODUCT((A220&gt;=Setup!$C$19:$C$30)*(A220&lt;=Setup!$D$19:$D$30)*Setup!$A$19:$A$30))</f>
        <v/>
      </c>
      <c r="P220" s="34">
        <f>IF(A220="","",IF(G220="Standard 15% (Box 1)",ROUND(H220*Setup!$B$9,2),0))</f>
        <v/>
      </c>
      <c r="Q220" s="34">
        <f>IF(A220="","",I220-P220)</f>
        <v/>
      </c>
      <c r="R220" s="23">
        <f>IF(A220="","",IF(O220=0,"Outside audit periods; ","")&amp;IF(G220="","No VAT category; ","")&amp;IF(ABS(Q220)&gt;Setup!$B$10,"VAT ≠ 15% × net; ","")&amp;IF(AND(F220="B2B - VAT registered",NOT(AND(LEN(E220)=15,LEFT(E220,1)="3",RIGHT(E220,1)="3",ISNUMBER(--E220)))),"Invalid/missing customer VAT no; ","")&amp;IF(L220&lt;&gt;"Yes","Not reported/cleared on FATOORA; ","")&amp;IF(AND(OR(G220="Zero-rated domestic (Box 3)",G220="Export (Box 4)"),N220=""),"Zero-rate/export evidence missing; ","")&amp;IF(AND(C220="Credit Note",H220&gt;0),"Credit note should be negative; ","")&amp;IF(AND(C220="Simplified Tax Invoice",F220="B2B - VAT registered"),"Simplified invoice issued to VAT-registered B2B; ",""))</f>
        <v/>
      </c>
    </row>
    <row r="221">
      <c r="A221" s="17" t="n"/>
      <c r="B221" s="14" t="n"/>
      <c r="C221" s="14" t="n"/>
      <c r="D221" s="14" t="n"/>
      <c r="E221" s="16" t="n"/>
      <c r="F221" s="14" t="n"/>
      <c r="G221" s="14" t="n"/>
      <c r="H221" s="19" t="n"/>
      <c r="I221" s="19" t="n"/>
      <c r="J221" s="34">
        <f>IF(A221="","",H221+I221)</f>
        <v/>
      </c>
      <c r="K221" s="14" t="n"/>
      <c r="L221" s="14" t="n"/>
      <c r="M221" s="14" t="n"/>
      <c r="N221" s="14" t="n"/>
      <c r="O221" s="20">
        <f>IF(A221="","",SUMPRODUCT((A221&gt;=Setup!$C$19:$C$30)*(A221&lt;=Setup!$D$19:$D$30)*Setup!$A$19:$A$30))</f>
        <v/>
      </c>
      <c r="P221" s="34">
        <f>IF(A221="","",IF(G221="Standard 15% (Box 1)",ROUND(H221*Setup!$B$9,2),0))</f>
        <v/>
      </c>
      <c r="Q221" s="34">
        <f>IF(A221="","",I221-P221)</f>
        <v/>
      </c>
      <c r="R221" s="23">
        <f>IF(A221="","",IF(O221=0,"Outside audit periods; ","")&amp;IF(G221="","No VAT category; ","")&amp;IF(ABS(Q221)&gt;Setup!$B$10,"VAT ≠ 15% × net; ","")&amp;IF(AND(F221="B2B - VAT registered",NOT(AND(LEN(E221)=15,LEFT(E221,1)="3",RIGHT(E221,1)="3",ISNUMBER(--E221)))),"Invalid/missing customer VAT no; ","")&amp;IF(L221&lt;&gt;"Yes","Not reported/cleared on FATOORA; ","")&amp;IF(AND(OR(G221="Zero-rated domestic (Box 3)",G221="Export (Box 4)"),N221=""),"Zero-rate/export evidence missing; ","")&amp;IF(AND(C221="Credit Note",H221&gt;0),"Credit note should be negative; ","")&amp;IF(AND(C221="Simplified Tax Invoice",F221="B2B - VAT registered"),"Simplified invoice issued to VAT-registered B2B; ",""))</f>
        <v/>
      </c>
    </row>
    <row r="222">
      <c r="A222" s="17" t="n"/>
      <c r="B222" s="14" t="n"/>
      <c r="C222" s="14" t="n"/>
      <c r="D222" s="14" t="n"/>
      <c r="E222" s="16" t="n"/>
      <c r="F222" s="14" t="n"/>
      <c r="G222" s="14" t="n"/>
      <c r="H222" s="19" t="n"/>
      <c r="I222" s="19" t="n"/>
      <c r="J222" s="34">
        <f>IF(A222="","",H222+I222)</f>
        <v/>
      </c>
      <c r="K222" s="14" t="n"/>
      <c r="L222" s="14" t="n"/>
      <c r="M222" s="14" t="n"/>
      <c r="N222" s="14" t="n"/>
      <c r="O222" s="20">
        <f>IF(A222="","",SUMPRODUCT((A222&gt;=Setup!$C$19:$C$30)*(A222&lt;=Setup!$D$19:$D$30)*Setup!$A$19:$A$30))</f>
        <v/>
      </c>
      <c r="P222" s="34">
        <f>IF(A222="","",IF(G222="Standard 15% (Box 1)",ROUND(H222*Setup!$B$9,2),0))</f>
        <v/>
      </c>
      <c r="Q222" s="34">
        <f>IF(A222="","",I222-P222)</f>
        <v/>
      </c>
      <c r="R222" s="23">
        <f>IF(A222="","",IF(O222=0,"Outside audit periods; ","")&amp;IF(G222="","No VAT category; ","")&amp;IF(ABS(Q222)&gt;Setup!$B$10,"VAT ≠ 15% × net; ","")&amp;IF(AND(F222="B2B - VAT registered",NOT(AND(LEN(E222)=15,LEFT(E222,1)="3",RIGHT(E222,1)="3",ISNUMBER(--E222)))),"Invalid/missing customer VAT no; ","")&amp;IF(L222&lt;&gt;"Yes","Not reported/cleared on FATOORA; ","")&amp;IF(AND(OR(G222="Zero-rated domestic (Box 3)",G222="Export (Box 4)"),N222=""),"Zero-rate/export evidence missing; ","")&amp;IF(AND(C222="Credit Note",H222&gt;0),"Credit note should be negative; ","")&amp;IF(AND(C222="Simplified Tax Invoice",F222="B2B - VAT registered"),"Simplified invoice issued to VAT-registered B2B; ",""))</f>
        <v/>
      </c>
    </row>
    <row r="223">
      <c r="A223" s="17" t="n"/>
      <c r="B223" s="14" t="n"/>
      <c r="C223" s="14" t="n"/>
      <c r="D223" s="14" t="n"/>
      <c r="E223" s="16" t="n"/>
      <c r="F223" s="14" t="n"/>
      <c r="G223" s="14" t="n"/>
      <c r="H223" s="19" t="n"/>
      <c r="I223" s="19" t="n"/>
      <c r="J223" s="34">
        <f>IF(A223="","",H223+I223)</f>
        <v/>
      </c>
      <c r="K223" s="14" t="n"/>
      <c r="L223" s="14" t="n"/>
      <c r="M223" s="14" t="n"/>
      <c r="N223" s="14" t="n"/>
      <c r="O223" s="20">
        <f>IF(A223="","",SUMPRODUCT((A223&gt;=Setup!$C$19:$C$30)*(A223&lt;=Setup!$D$19:$D$30)*Setup!$A$19:$A$30))</f>
        <v/>
      </c>
      <c r="P223" s="34">
        <f>IF(A223="","",IF(G223="Standard 15% (Box 1)",ROUND(H223*Setup!$B$9,2),0))</f>
        <v/>
      </c>
      <c r="Q223" s="34">
        <f>IF(A223="","",I223-P223)</f>
        <v/>
      </c>
      <c r="R223" s="23">
        <f>IF(A223="","",IF(O223=0,"Outside audit periods; ","")&amp;IF(G223="","No VAT category; ","")&amp;IF(ABS(Q223)&gt;Setup!$B$10,"VAT ≠ 15% × net; ","")&amp;IF(AND(F223="B2B - VAT registered",NOT(AND(LEN(E223)=15,LEFT(E223,1)="3",RIGHT(E223,1)="3",ISNUMBER(--E223)))),"Invalid/missing customer VAT no; ","")&amp;IF(L223&lt;&gt;"Yes","Not reported/cleared on FATOORA; ","")&amp;IF(AND(OR(G223="Zero-rated domestic (Box 3)",G223="Export (Box 4)"),N223=""),"Zero-rate/export evidence missing; ","")&amp;IF(AND(C223="Credit Note",H223&gt;0),"Credit note should be negative; ","")&amp;IF(AND(C223="Simplified Tax Invoice",F223="B2B - VAT registered"),"Simplified invoice issued to VAT-registered B2B; ",""))</f>
        <v/>
      </c>
    </row>
    <row r="224">
      <c r="A224" s="17" t="n"/>
      <c r="B224" s="14" t="n"/>
      <c r="C224" s="14" t="n"/>
      <c r="D224" s="14" t="n"/>
      <c r="E224" s="16" t="n"/>
      <c r="F224" s="14" t="n"/>
      <c r="G224" s="14" t="n"/>
      <c r="H224" s="19" t="n"/>
      <c r="I224" s="19" t="n"/>
      <c r="J224" s="34">
        <f>IF(A224="","",H224+I224)</f>
        <v/>
      </c>
      <c r="K224" s="14" t="n"/>
      <c r="L224" s="14" t="n"/>
      <c r="M224" s="14" t="n"/>
      <c r="N224" s="14" t="n"/>
      <c r="O224" s="20">
        <f>IF(A224="","",SUMPRODUCT((A224&gt;=Setup!$C$19:$C$30)*(A224&lt;=Setup!$D$19:$D$30)*Setup!$A$19:$A$30))</f>
        <v/>
      </c>
      <c r="P224" s="34">
        <f>IF(A224="","",IF(G224="Standard 15% (Box 1)",ROUND(H224*Setup!$B$9,2),0))</f>
        <v/>
      </c>
      <c r="Q224" s="34">
        <f>IF(A224="","",I224-P224)</f>
        <v/>
      </c>
      <c r="R224" s="23">
        <f>IF(A224="","",IF(O224=0,"Outside audit periods; ","")&amp;IF(G224="","No VAT category; ","")&amp;IF(ABS(Q224)&gt;Setup!$B$10,"VAT ≠ 15% × net; ","")&amp;IF(AND(F224="B2B - VAT registered",NOT(AND(LEN(E224)=15,LEFT(E224,1)="3",RIGHT(E224,1)="3",ISNUMBER(--E224)))),"Invalid/missing customer VAT no; ","")&amp;IF(L224&lt;&gt;"Yes","Not reported/cleared on FATOORA; ","")&amp;IF(AND(OR(G224="Zero-rated domestic (Box 3)",G224="Export (Box 4)"),N224=""),"Zero-rate/export evidence missing; ","")&amp;IF(AND(C224="Credit Note",H224&gt;0),"Credit note should be negative; ","")&amp;IF(AND(C224="Simplified Tax Invoice",F224="B2B - VAT registered"),"Simplified invoice issued to VAT-registered B2B; ",""))</f>
        <v/>
      </c>
    </row>
    <row r="225">
      <c r="A225" s="17" t="n"/>
      <c r="B225" s="14" t="n"/>
      <c r="C225" s="14" t="n"/>
      <c r="D225" s="14" t="n"/>
      <c r="E225" s="16" t="n"/>
      <c r="F225" s="14" t="n"/>
      <c r="G225" s="14" t="n"/>
      <c r="H225" s="19" t="n"/>
      <c r="I225" s="19" t="n"/>
      <c r="J225" s="34">
        <f>IF(A225="","",H225+I225)</f>
        <v/>
      </c>
      <c r="K225" s="14" t="n"/>
      <c r="L225" s="14" t="n"/>
      <c r="M225" s="14" t="n"/>
      <c r="N225" s="14" t="n"/>
      <c r="O225" s="20">
        <f>IF(A225="","",SUMPRODUCT((A225&gt;=Setup!$C$19:$C$30)*(A225&lt;=Setup!$D$19:$D$30)*Setup!$A$19:$A$30))</f>
        <v/>
      </c>
      <c r="P225" s="34">
        <f>IF(A225="","",IF(G225="Standard 15% (Box 1)",ROUND(H225*Setup!$B$9,2),0))</f>
        <v/>
      </c>
      <c r="Q225" s="34">
        <f>IF(A225="","",I225-P225)</f>
        <v/>
      </c>
      <c r="R225" s="23">
        <f>IF(A225="","",IF(O225=0,"Outside audit periods; ","")&amp;IF(G225="","No VAT category; ","")&amp;IF(ABS(Q225)&gt;Setup!$B$10,"VAT ≠ 15% × net; ","")&amp;IF(AND(F225="B2B - VAT registered",NOT(AND(LEN(E225)=15,LEFT(E225,1)="3",RIGHT(E225,1)="3",ISNUMBER(--E225)))),"Invalid/missing customer VAT no; ","")&amp;IF(L225&lt;&gt;"Yes","Not reported/cleared on FATOORA; ","")&amp;IF(AND(OR(G225="Zero-rated domestic (Box 3)",G225="Export (Box 4)"),N225=""),"Zero-rate/export evidence missing; ","")&amp;IF(AND(C225="Credit Note",H225&gt;0),"Credit note should be negative; ","")&amp;IF(AND(C225="Simplified Tax Invoice",F225="B2B - VAT registered"),"Simplified invoice issued to VAT-registered B2B; ",""))</f>
        <v/>
      </c>
    </row>
    <row r="226">
      <c r="A226" s="17" t="n"/>
      <c r="B226" s="14" t="n"/>
      <c r="C226" s="14" t="n"/>
      <c r="D226" s="14" t="n"/>
      <c r="E226" s="16" t="n"/>
      <c r="F226" s="14" t="n"/>
      <c r="G226" s="14" t="n"/>
      <c r="H226" s="19" t="n"/>
      <c r="I226" s="19" t="n"/>
      <c r="J226" s="34">
        <f>IF(A226="","",H226+I226)</f>
        <v/>
      </c>
      <c r="K226" s="14" t="n"/>
      <c r="L226" s="14" t="n"/>
      <c r="M226" s="14" t="n"/>
      <c r="N226" s="14" t="n"/>
      <c r="O226" s="20">
        <f>IF(A226="","",SUMPRODUCT((A226&gt;=Setup!$C$19:$C$30)*(A226&lt;=Setup!$D$19:$D$30)*Setup!$A$19:$A$30))</f>
        <v/>
      </c>
      <c r="P226" s="34">
        <f>IF(A226="","",IF(G226="Standard 15% (Box 1)",ROUND(H226*Setup!$B$9,2),0))</f>
        <v/>
      </c>
      <c r="Q226" s="34">
        <f>IF(A226="","",I226-P226)</f>
        <v/>
      </c>
      <c r="R226" s="23">
        <f>IF(A226="","",IF(O226=0,"Outside audit periods; ","")&amp;IF(G226="","No VAT category; ","")&amp;IF(ABS(Q226)&gt;Setup!$B$10,"VAT ≠ 15% × net; ","")&amp;IF(AND(F226="B2B - VAT registered",NOT(AND(LEN(E226)=15,LEFT(E226,1)="3",RIGHT(E226,1)="3",ISNUMBER(--E226)))),"Invalid/missing customer VAT no; ","")&amp;IF(L226&lt;&gt;"Yes","Not reported/cleared on FATOORA; ","")&amp;IF(AND(OR(G226="Zero-rated domestic (Box 3)",G226="Export (Box 4)"),N226=""),"Zero-rate/export evidence missing; ","")&amp;IF(AND(C226="Credit Note",H226&gt;0),"Credit note should be negative; ","")&amp;IF(AND(C226="Simplified Tax Invoice",F226="B2B - VAT registered"),"Simplified invoice issued to VAT-registered B2B; ",""))</f>
        <v/>
      </c>
    </row>
    <row r="227">
      <c r="A227" s="17" t="n"/>
      <c r="B227" s="14" t="n"/>
      <c r="C227" s="14" t="n"/>
      <c r="D227" s="14" t="n"/>
      <c r="E227" s="16" t="n"/>
      <c r="F227" s="14" t="n"/>
      <c r="G227" s="14" t="n"/>
      <c r="H227" s="19" t="n"/>
      <c r="I227" s="19" t="n"/>
      <c r="J227" s="34">
        <f>IF(A227="","",H227+I227)</f>
        <v/>
      </c>
      <c r="K227" s="14" t="n"/>
      <c r="L227" s="14" t="n"/>
      <c r="M227" s="14" t="n"/>
      <c r="N227" s="14" t="n"/>
      <c r="O227" s="20">
        <f>IF(A227="","",SUMPRODUCT((A227&gt;=Setup!$C$19:$C$30)*(A227&lt;=Setup!$D$19:$D$30)*Setup!$A$19:$A$30))</f>
        <v/>
      </c>
      <c r="P227" s="34">
        <f>IF(A227="","",IF(G227="Standard 15% (Box 1)",ROUND(H227*Setup!$B$9,2),0))</f>
        <v/>
      </c>
      <c r="Q227" s="34">
        <f>IF(A227="","",I227-P227)</f>
        <v/>
      </c>
      <c r="R227" s="23">
        <f>IF(A227="","",IF(O227=0,"Outside audit periods; ","")&amp;IF(G227="","No VAT category; ","")&amp;IF(ABS(Q227)&gt;Setup!$B$10,"VAT ≠ 15% × net; ","")&amp;IF(AND(F227="B2B - VAT registered",NOT(AND(LEN(E227)=15,LEFT(E227,1)="3",RIGHT(E227,1)="3",ISNUMBER(--E227)))),"Invalid/missing customer VAT no; ","")&amp;IF(L227&lt;&gt;"Yes","Not reported/cleared on FATOORA; ","")&amp;IF(AND(OR(G227="Zero-rated domestic (Box 3)",G227="Export (Box 4)"),N227=""),"Zero-rate/export evidence missing; ","")&amp;IF(AND(C227="Credit Note",H227&gt;0),"Credit note should be negative; ","")&amp;IF(AND(C227="Simplified Tax Invoice",F227="B2B - VAT registered"),"Simplified invoice issued to VAT-registered B2B; ",""))</f>
        <v/>
      </c>
    </row>
    <row r="228">
      <c r="A228" s="17" t="n"/>
      <c r="B228" s="14" t="n"/>
      <c r="C228" s="14" t="n"/>
      <c r="D228" s="14" t="n"/>
      <c r="E228" s="16" t="n"/>
      <c r="F228" s="14" t="n"/>
      <c r="G228" s="14" t="n"/>
      <c r="H228" s="19" t="n"/>
      <c r="I228" s="19" t="n"/>
      <c r="J228" s="34">
        <f>IF(A228="","",H228+I228)</f>
        <v/>
      </c>
      <c r="K228" s="14" t="n"/>
      <c r="L228" s="14" t="n"/>
      <c r="M228" s="14" t="n"/>
      <c r="N228" s="14" t="n"/>
      <c r="O228" s="20">
        <f>IF(A228="","",SUMPRODUCT((A228&gt;=Setup!$C$19:$C$30)*(A228&lt;=Setup!$D$19:$D$30)*Setup!$A$19:$A$30))</f>
        <v/>
      </c>
      <c r="P228" s="34">
        <f>IF(A228="","",IF(G228="Standard 15% (Box 1)",ROUND(H228*Setup!$B$9,2),0))</f>
        <v/>
      </c>
      <c r="Q228" s="34">
        <f>IF(A228="","",I228-P228)</f>
        <v/>
      </c>
      <c r="R228" s="23">
        <f>IF(A228="","",IF(O228=0,"Outside audit periods; ","")&amp;IF(G228="","No VAT category; ","")&amp;IF(ABS(Q228)&gt;Setup!$B$10,"VAT ≠ 15% × net; ","")&amp;IF(AND(F228="B2B - VAT registered",NOT(AND(LEN(E228)=15,LEFT(E228,1)="3",RIGHT(E228,1)="3",ISNUMBER(--E228)))),"Invalid/missing customer VAT no; ","")&amp;IF(L228&lt;&gt;"Yes","Not reported/cleared on FATOORA; ","")&amp;IF(AND(OR(G228="Zero-rated domestic (Box 3)",G228="Export (Box 4)"),N228=""),"Zero-rate/export evidence missing; ","")&amp;IF(AND(C228="Credit Note",H228&gt;0),"Credit note should be negative; ","")&amp;IF(AND(C228="Simplified Tax Invoice",F228="B2B - VAT registered"),"Simplified invoice issued to VAT-registered B2B; ",""))</f>
        <v/>
      </c>
    </row>
    <row r="229">
      <c r="A229" s="17" t="n"/>
      <c r="B229" s="14" t="n"/>
      <c r="C229" s="14" t="n"/>
      <c r="D229" s="14" t="n"/>
      <c r="E229" s="16" t="n"/>
      <c r="F229" s="14" t="n"/>
      <c r="G229" s="14" t="n"/>
      <c r="H229" s="19" t="n"/>
      <c r="I229" s="19" t="n"/>
      <c r="J229" s="34">
        <f>IF(A229="","",H229+I229)</f>
        <v/>
      </c>
      <c r="K229" s="14" t="n"/>
      <c r="L229" s="14" t="n"/>
      <c r="M229" s="14" t="n"/>
      <c r="N229" s="14" t="n"/>
      <c r="O229" s="20">
        <f>IF(A229="","",SUMPRODUCT((A229&gt;=Setup!$C$19:$C$30)*(A229&lt;=Setup!$D$19:$D$30)*Setup!$A$19:$A$30))</f>
        <v/>
      </c>
      <c r="P229" s="34">
        <f>IF(A229="","",IF(G229="Standard 15% (Box 1)",ROUND(H229*Setup!$B$9,2),0))</f>
        <v/>
      </c>
      <c r="Q229" s="34">
        <f>IF(A229="","",I229-P229)</f>
        <v/>
      </c>
      <c r="R229" s="23">
        <f>IF(A229="","",IF(O229=0,"Outside audit periods; ","")&amp;IF(G229="","No VAT category; ","")&amp;IF(ABS(Q229)&gt;Setup!$B$10,"VAT ≠ 15% × net; ","")&amp;IF(AND(F229="B2B - VAT registered",NOT(AND(LEN(E229)=15,LEFT(E229,1)="3",RIGHT(E229,1)="3",ISNUMBER(--E229)))),"Invalid/missing customer VAT no; ","")&amp;IF(L229&lt;&gt;"Yes","Not reported/cleared on FATOORA; ","")&amp;IF(AND(OR(G229="Zero-rated domestic (Box 3)",G229="Export (Box 4)"),N229=""),"Zero-rate/export evidence missing; ","")&amp;IF(AND(C229="Credit Note",H229&gt;0),"Credit note should be negative; ","")&amp;IF(AND(C229="Simplified Tax Invoice",F229="B2B - VAT registered"),"Simplified invoice issued to VAT-registered B2B; ",""))</f>
        <v/>
      </c>
    </row>
    <row r="230">
      <c r="A230" s="17" t="n"/>
      <c r="B230" s="14" t="n"/>
      <c r="C230" s="14" t="n"/>
      <c r="D230" s="14" t="n"/>
      <c r="E230" s="16" t="n"/>
      <c r="F230" s="14" t="n"/>
      <c r="G230" s="14" t="n"/>
      <c r="H230" s="19" t="n"/>
      <c r="I230" s="19" t="n"/>
      <c r="J230" s="34">
        <f>IF(A230="","",H230+I230)</f>
        <v/>
      </c>
      <c r="K230" s="14" t="n"/>
      <c r="L230" s="14" t="n"/>
      <c r="M230" s="14" t="n"/>
      <c r="N230" s="14" t="n"/>
      <c r="O230" s="20">
        <f>IF(A230="","",SUMPRODUCT((A230&gt;=Setup!$C$19:$C$30)*(A230&lt;=Setup!$D$19:$D$30)*Setup!$A$19:$A$30))</f>
        <v/>
      </c>
      <c r="P230" s="34">
        <f>IF(A230="","",IF(G230="Standard 15% (Box 1)",ROUND(H230*Setup!$B$9,2),0))</f>
        <v/>
      </c>
      <c r="Q230" s="34">
        <f>IF(A230="","",I230-P230)</f>
        <v/>
      </c>
      <c r="R230" s="23">
        <f>IF(A230="","",IF(O230=0,"Outside audit periods; ","")&amp;IF(G230="","No VAT category; ","")&amp;IF(ABS(Q230)&gt;Setup!$B$10,"VAT ≠ 15% × net; ","")&amp;IF(AND(F230="B2B - VAT registered",NOT(AND(LEN(E230)=15,LEFT(E230,1)="3",RIGHT(E230,1)="3",ISNUMBER(--E230)))),"Invalid/missing customer VAT no; ","")&amp;IF(L230&lt;&gt;"Yes","Not reported/cleared on FATOORA; ","")&amp;IF(AND(OR(G230="Zero-rated domestic (Box 3)",G230="Export (Box 4)"),N230=""),"Zero-rate/export evidence missing; ","")&amp;IF(AND(C230="Credit Note",H230&gt;0),"Credit note should be negative; ","")&amp;IF(AND(C230="Simplified Tax Invoice",F230="B2B - VAT registered"),"Simplified invoice issued to VAT-registered B2B; ",""))</f>
        <v/>
      </c>
    </row>
    <row r="231">
      <c r="A231" s="17" t="n"/>
      <c r="B231" s="14" t="n"/>
      <c r="C231" s="14" t="n"/>
      <c r="D231" s="14" t="n"/>
      <c r="E231" s="16" t="n"/>
      <c r="F231" s="14" t="n"/>
      <c r="G231" s="14" t="n"/>
      <c r="H231" s="19" t="n"/>
      <c r="I231" s="19" t="n"/>
      <c r="J231" s="34">
        <f>IF(A231="","",H231+I231)</f>
        <v/>
      </c>
      <c r="K231" s="14" t="n"/>
      <c r="L231" s="14" t="n"/>
      <c r="M231" s="14" t="n"/>
      <c r="N231" s="14" t="n"/>
      <c r="O231" s="20">
        <f>IF(A231="","",SUMPRODUCT((A231&gt;=Setup!$C$19:$C$30)*(A231&lt;=Setup!$D$19:$D$30)*Setup!$A$19:$A$30))</f>
        <v/>
      </c>
      <c r="P231" s="34">
        <f>IF(A231="","",IF(G231="Standard 15% (Box 1)",ROUND(H231*Setup!$B$9,2),0))</f>
        <v/>
      </c>
      <c r="Q231" s="34">
        <f>IF(A231="","",I231-P231)</f>
        <v/>
      </c>
      <c r="R231" s="23">
        <f>IF(A231="","",IF(O231=0,"Outside audit periods; ","")&amp;IF(G231="","No VAT category; ","")&amp;IF(ABS(Q231)&gt;Setup!$B$10,"VAT ≠ 15% × net; ","")&amp;IF(AND(F231="B2B - VAT registered",NOT(AND(LEN(E231)=15,LEFT(E231,1)="3",RIGHT(E231,1)="3",ISNUMBER(--E231)))),"Invalid/missing customer VAT no; ","")&amp;IF(L231&lt;&gt;"Yes","Not reported/cleared on FATOORA; ","")&amp;IF(AND(OR(G231="Zero-rated domestic (Box 3)",G231="Export (Box 4)"),N231=""),"Zero-rate/export evidence missing; ","")&amp;IF(AND(C231="Credit Note",H231&gt;0),"Credit note should be negative; ","")&amp;IF(AND(C231="Simplified Tax Invoice",F231="B2B - VAT registered"),"Simplified invoice issued to VAT-registered B2B; ",""))</f>
        <v/>
      </c>
    </row>
    <row r="232">
      <c r="A232" s="17" t="n"/>
      <c r="B232" s="14" t="n"/>
      <c r="C232" s="14" t="n"/>
      <c r="D232" s="14" t="n"/>
      <c r="E232" s="16" t="n"/>
      <c r="F232" s="14" t="n"/>
      <c r="G232" s="14" t="n"/>
      <c r="H232" s="19" t="n"/>
      <c r="I232" s="19" t="n"/>
      <c r="J232" s="34">
        <f>IF(A232="","",H232+I232)</f>
        <v/>
      </c>
      <c r="K232" s="14" t="n"/>
      <c r="L232" s="14" t="n"/>
      <c r="M232" s="14" t="n"/>
      <c r="N232" s="14" t="n"/>
      <c r="O232" s="20">
        <f>IF(A232="","",SUMPRODUCT((A232&gt;=Setup!$C$19:$C$30)*(A232&lt;=Setup!$D$19:$D$30)*Setup!$A$19:$A$30))</f>
        <v/>
      </c>
      <c r="P232" s="34">
        <f>IF(A232="","",IF(G232="Standard 15% (Box 1)",ROUND(H232*Setup!$B$9,2),0))</f>
        <v/>
      </c>
      <c r="Q232" s="34">
        <f>IF(A232="","",I232-P232)</f>
        <v/>
      </c>
      <c r="R232" s="23">
        <f>IF(A232="","",IF(O232=0,"Outside audit periods; ","")&amp;IF(G232="","No VAT category; ","")&amp;IF(ABS(Q232)&gt;Setup!$B$10,"VAT ≠ 15% × net; ","")&amp;IF(AND(F232="B2B - VAT registered",NOT(AND(LEN(E232)=15,LEFT(E232,1)="3",RIGHT(E232,1)="3",ISNUMBER(--E232)))),"Invalid/missing customer VAT no; ","")&amp;IF(L232&lt;&gt;"Yes","Not reported/cleared on FATOORA; ","")&amp;IF(AND(OR(G232="Zero-rated domestic (Box 3)",G232="Export (Box 4)"),N232=""),"Zero-rate/export evidence missing; ","")&amp;IF(AND(C232="Credit Note",H232&gt;0),"Credit note should be negative; ","")&amp;IF(AND(C232="Simplified Tax Invoice",F232="B2B - VAT registered"),"Simplified invoice issued to VAT-registered B2B; ",""))</f>
        <v/>
      </c>
    </row>
    <row r="233">
      <c r="A233" s="17" t="n"/>
      <c r="B233" s="14" t="n"/>
      <c r="C233" s="14" t="n"/>
      <c r="D233" s="14" t="n"/>
      <c r="E233" s="16" t="n"/>
      <c r="F233" s="14" t="n"/>
      <c r="G233" s="14" t="n"/>
      <c r="H233" s="19" t="n"/>
      <c r="I233" s="19" t="n"/>
      <c r="J233" s="34">
        <f>IF(A233="","",H233+I233)</f>
        <v/>
      </c>
      <c r="K233" s="14" t="n"/>
      <c r="L233" s="14" t="n"/>
      <c r="M233" s="14" t="n"/>
      <c r="N233" s="14" t="n"/>
      <c r="O233" s="20">
        <f>IF(A233="","",SUMPRODUCT((A233&gt;=Setup!$C$19:$C$30)*(A233&lt;=Setup!$D$19:$D$30)*Setup!$A$19:$A$30))</f>
        <v/>
      </c>
      <c r="P233" s="34">
        <f>IF(A233="","",IF(G233="Standard 15% (Box 1)",ROUND(H233*Setup!$B$9,2),0))</f>
        <v/>
      </c>
      <c r="Q233" s="34">
        <f>IF(A233="","",I233-P233)</f>
        <v/>
      </c>
      <c r="R233" s="23">
        <f>IF(A233="","",IF(O233=0,"Outside audit periods; ","")&amp;IF(G233="","No VAT category; ","")&amp;IF(ABS(Q233)&gt;Setup!$B$10,"VAT ≠ 15% × net; ","")&amp;IF(AND(F233="B2B - VAT registered",NOT(AND(LEN(E233)=15,LEFT(E233,1)="3",RIGHT(E233,1)="3",ISNUMBER(--E233)))),"Invalid/missing customer VAT no; ","")&amp;IF(L233&lt;&gt;"Yes","Not reported/cleared on FATOORA; ","")&amp;IF(AND(OR(G233="Zero-rated domestic (Box 3)",G233="Export (Box 4)"),N233=""),"Zero-rate/export evidence missing; ","")&amp;IF(AND(C233="Credit Note",H233&gt;0),"Credit note should be negative; ","")&amp;IF(AND(C233="Simplified Tax Invoice",F233="B2B - VAT registered"),"Simplified invoice issued to VAT-registered B2B; ",""))</f>
        <v/>
      </c>
    </row>
    <row r="234">
      <c r="A234" s="17" t="n"/>
      <c r="B234" s="14" t="n"/>
      <c r="C234" s="14" t="n"/>
      <c r="D234" s="14" t="n"/>
      <c r="E234" s="16" t="n"/>
      <c r="F234" s="14" t="n"/>
      <c r="G234" s="14" t="n"/>
      <c r="H234" s="19" t="n"/>
      <c r="I234" s="19" t="n"/>
      <c r="J234" s="34">
        <f>IF(A234="","",H234+I234)</f>
        <v/>
      </c>
      <c r="K234" s="14" t="n"/>
      <c r="L234" s="14" t="n"/>
      <c r="M234" s="14" t="n"/>
      <c r="N234" s="14" t="n"/>
      <c r="O234" s="20">
        <f>IF(A234="","",SUMPRODUCT((A234&gt;=Setup!$C$19:$C$30)*(A234&lt;=Setup!$D$19:$D$30)*Setup!$A$19:$A$30))</f>
        <v/>
      </c>
      <c r="P234" s="34">
        <f>IF(A234="","",IF(G234="Standard 15% (Box 1)",ROUND(H234*Setup!$B$9,2),0))</f>
        <v/>
      </c>
      <c r="Q234" s="34">
        <f>IF(A234="","",I234-P234)</f>
        <v/>
      </c>
      <c r="R234" s="23">
        <f>IF(A234="","",IF(O234=0,"Outside audit periods; ","")&amp;IF(G234="","No VAT category; ","")&amp;IF(ABS(Q234)&gt;Setup!$B$10,"VAT ≠ 15% × net; ","")&amp;IF(AND(F234="B2B - VAT registered",NOT(AND(LEN(E234)=15,LEFT(E234,1)="3",RIGHT(E234,1)="3",ISNUMBER(--E234)))),"Invalid/missing customer VAT no; ","")&amp;IF(L234&lt;&gt;"Yes","Not reported/cleared on FATOORA; ","")&amp;IF(AND(OR(G234="Zero-rated domestic (Box 3)",G234="Export (Box 4)"),N234=""),"Zero-rate/export evidence missing; ","")&amp;IF(AND(C234="Credit Note",H234&gt;0),"Credit note should be negative; ","")&amp;IF(AND(C234="Simplified Tax Invoice",F234="B2B - VAT registered"),"Simplified invoice issued to VAT-registered B2B; ",""))</f>
        <v/>
      </c>
    </row>
    <row r="235">
      <c r="A235" s="17" t="n"/>
      <c r="B235" s="14" t="n"/>
      <c r="C235" s="14" t="n"/>
      <c r="D235" s="14" t="n"/>
      <c r="E235" s="16" t="n"/>
      <c r="F235" s="14" t="n"/>
      <c r="G235" s="14" t="n"/>
      <c r="H235" s="19" t="n"/>
      <c r="I235" s="19" t="n"/>
      <c r="J235" s="34">
        <f>IF(A235="","",H235+I235)</f>
        <v/>
      </c>
      <c r="K235" s="14" t="n"/>
      <c r="L235" s="14" t="n"/>
      <c r="M235" s="14" t="n"/>
      <c r="N235" s="14" t="n"/>
      <c r="O235" s="20">
        <f>IF(A235="","",SUMPRODUCT((A235&gt;=Setup!$C$19:$C$30)*(A235&lt;=Setup!$D$19:$D$30)*Setup!$A$19:$A$30))</f>
        <v/>
      </c>
      <c r="P235" s="34">
        <f>IF(A235="","",IF(G235="Standard 15% (Box 1)",ROUND(H235*Setup!$B$9,2),0))</f>
        <v/>
      </c>
      <c r="Q235" s="34">
        <f>IF(A235="","",I235-P235)</f>
        <v/>
      </c>
      <c r="R235" s="23">
        <f>IF(A235="","",IF(O235=0,"Outside audit periods; ","")&amp;IF(G235="","No VAT category; ","")&amp;IF(ABS(Q235)&gt;Setup!$B$10,"VAT ≠ 15% × net; ","")&amp;IF(AND(F235="B2B - VAT registered",NOT(AND(LEN(E235)=15,LEFT(E235,1)="3",RIGHT(E235,1)="3",ISNUMBER(--E235)))),"Invalid/missing customer VAT no; ","")&amp;IF(L235&lt;&gt;"Yes","Not reported/cleared on FATOORA; ","")&amp;IF(AND(OR(G235="Zero-rated domestic (Box 3)",G235="Export (Box 4)"),N235=""),"Zero-rate/export evidence missing; ","")&amp;IF(AND(C235="Credit Note",H235&gt;0),"Credit note should be negative; ","")&amp;IF(AND(C235="Simplified Tax Invoice",F235="B2B - VAT registered"),"Simplified invoice issued to VAT-registered B2B; ",""))</f>
        <v/>
      </c>
    </row>
    <row r="236">
      <c r="A236" s="17" t="n"/>
      <c r="B236" s="14" t="n"/>
      <c r="C236" s="14" t="n"/>
      <c r="D236" s="14" t="n"/>
      <c r="E236" s="16" t="n"/>
      <c r="F236" s="14" t="n"/>
      <c r="G236" s="14" t="n"/>
      <c r="H236" s="19" t="n"/>
      <c r="I236" s="19" t="n"/>
      <c r="J236" s="34">
        <f>IF(A236="","",H236+I236)</f>
        <v/>
      </c>
      <c r="K236" s="14" t="n"/>
      <c r="L236" s="14" t="n"/>
      <c r="M236" s="14" t="n"/>
      <c r="N236" s="14" t="n"/>
      <c r="O236" s="20">
        <f>IF(A236="","",SUMPRODUCT((A236&gt;=Setup!$C$19:$C$30)*(A236&lt;=Setup!$D$19:$D$30)*Setup!$A$19:$A$30))</f>
        <v/>
      </c>
      <c r="P236" s="34">
        <f>IF(A236="","",IF(G236="Standard 15% (Box 1)",ROUND(H236*Setup!$B$9,2),0))</f>
        <v/>
      </c>
      <c r="Q236" s="34">
        <f>IF(A236="","",I236-P236)</f>
        <v/>
      </c>
      <c r="R236" s="23">
        <f>IF(A236="","",IF(O236=0,"Outside audit periods; ","")&amp;IF(G236="","No VAT category; ","")&amp;IF(ABS(Q236)&gt;Setup!$B$10,"VAT ≠ 15% × net; ","")&amp;IF(AND(F236="B2B - VAT registered",NOT(AND(LEN(E236)=15,LEFT(E236,1)="3",RIGHT(E236,1)="3",ISNUMBER(--E236)))),"Invalid/missing customer VAT no; ","")&amp;IF(L236&lt;&gt;"Yes","Not reported/cleared on FATOORA; ","")&amp;IF(AND(OR(G236="Zero-rated domestic (Box 3)",G236="Export (Box 4)"),N236=""),"Zero-rate/export evidence missing; ","")&amp;IF(AND(C236="Credit Note",H236&gt;0),"Credit note should be negative; ","")&amp;IF(AND(C236="Simplified Tax Invoice",F236="B2B - VAT registered"),"Simplified invoice issued to VAT-registered B2B; ",""))</f>
        <v/>
      </c>
    </row>
    <row r="237">
      <c r="A237" s="17" t="n"/>
      <c r="B237" s="14" t="n"/>
      <c r="C237" s="14" t="n"/>
      <c r="D237" s="14" t="n"/>
      <c r="E237" s="16" t="n"/>
      <c r="F237" s="14" t="n"/>
      <c r="G237" s="14" t="n"/>
      <c r="H237" s="19" t="n"/>
      <c r="I237" s="19" t="n"/>
      <c r="J237" s="34">
        <f>IF(A237="","",H237+I237)</f>
        <v/>
      </c>
      <c r="K237" s="14" t="n"/>
      <c r="L237" s="14" t="n"/>
      <c r="M237" s="14" t="n"/>
      <c r="N237" s="14" t="n"/>
      <c r="O237" s="20">
        <f>IF(A237="","",SUMPRODUCT((A237&gt;=Setup!$C$19:$C$30)*(A237&lt;=Setup!$D$19:$D$30)*Setup!$A$19:$A$30))</f>
        <v/>
      </c>
      <c r="P237" s="34">
        <f>IF(A237="","",IF(G237="Standard 15% (Box 1)",ROUND(H237*Setup!$B$9,2),0))</f>
        <v/>
      </c>
      <c r="Q237" s="34">
        <f>IF(A237="","",I237-P237)</f>
        <v/>
      </c>
      <c r="R237" s="23">
        <f>IF(A237="","",IF(O237=0,"Outside audit periods; ","")&amp;IF(G237="","No VAT category; ","")&amp;IF(ABS(Q237)&gt;Setup!$B$10,"VAT ≠ 15% × net; ","")&amp;IF(AND(F237="B2B - VAT registered",NOT(AND(LEN(E237)=15,LEFT(E237,1)="3",RIGHT(E237,1)="3",ISNUMBER(--E237)))),"Invalid/missing customer VAT no; ","")&amp;IF(L237&lt;&gt;"Yes","Not reported/cleared on FATOORA; ","")&amp;IF(AND(OR(G237="Zero-rated domestic (Box 3)",G237="Export (Box 4)"),N237=""),"Zero-rate/export evidence missing; ","")&amp;IF(AND(C237="Credit Note",H237&gt;0),"Credit note should be negative; ","")&amp;IF(AND(C237="Simplified Tax Invoice",F237="B2B - VAT registered"),"Simplified invoice issued to VAT-registered B2B; ",""))</f>
        <v/>
      </c>
    </row>
    <row r="238">
      <c r="A238" s="17" t="n"/>
      <c r="B238" s="14" t="n"/>
      <c r="C238" s="14" t="n"/>
      <c r="D238" s="14" t="n"/>
      <c r="E238" s="16" t="n"/>
      <c r="F238" s="14" t="n"/>
      <c r="G238" s="14" t="n"/>
      <c r="H238" s="19" t="n"/>
      <c r="I238" s="19" t="n"/>
      <c r="J238" s="34">
        <f>IF(A238="","",H238+I238)</f>
        <v/>
      </c>
      <c r="K238" s="14" t="n"/>
      <c r="L238" s="14" t="n"/>
      <c r="M238" s="14" t="n"/>
      <c r="N238" s="14" t="n"/>
      <c r="O238" s="20">
        <f>IF(A238="","",SUMPRODUCT((A238&gt;=Setup!$C$19:$C$30)*(A238&lt;=Setup!$D$19:$D$30)*Setup!$A$19:$A$30))</f>
        <v/>
      </c>
      <c r="P238" s="34">
        <f>IF(A238="","",IF(G238="Standard 15% (Box 1)",ROUND(H238*Setup!$B$9,2),0))</f>
        <v/>
      </c>
      <c r="Q238" s="34">
        <f>IF(A238="","",I238-P238)</f>
        <v/>
      </c>
      <c r="R238" s="23">
        <f>IF(A238="","",IF(O238=0,"Outside audit periods; ","")&amp;IF(G238="","No VAT category; ","")&amp;IF(ABS(Q238)&gt;Setup!$B$10,"VAT ≠ 15% × net; ","")&amp;IF(AND(F238="B2B - VAT registered",NOT(AND(LEN(E238)=15,LEFT(E238,1)="3",RIGHT(E238,1)="3",ISNUMBER(--E238)))),"Invalid/missing customer VAT no; ","")&amp;IF(L238&lt;&gt;"Yes","Not reported/cleared on FATOORA; ","")&amp;IF(AND(OR(G238="Zero-rated domestic (Box 3)",G238="Export (Box 4)"),N238=""),"Zero-rate/export evidence missing; ","")&amp;IF(AND(C238="Credit Note",H238&gt;0),"Credit note should be negative; ","")&amp;IF(AND(C238="Simplified Tax Invoice",F238="B2B - VAT registered"),"Simplified invoice issued to VAT-registered B2B; ",""))</f>
        <v/>
      </c>
    </row>
    <row r="239">
      <c r="A239" s="17" t="n"/>
      <c r="B239" s="14" t="n"/>
      <c r="C239" s="14" t="n"/>
      <c r="D239" s="14" t="n"/>
      <c r="E239" s="16" t="n"/>
      <c r="F239" s="14" t="n"/>
      <c r="G239" s="14" t="n"/>
      <c r="H239" s="19" t="n"/>
      <c r="I239" s="19" t="n"/>
      <c r="J239" s="34">
        <f>IF(A239="","",H239+I239)</f>
        <v/>
      </c>
      <c r="K239" s="14" t="n"/>
      <c r="L239" s="14" t="n"/>
      <c r="M239" s="14" t="n"/>
      <c r="N239" s="14" t="n"/>
      <c r="O239" s="20">
        <f>IF(A239="","",SUMPRODUCT((A239&gt;=Setup!$C$19:$C$30)*(A239&lt;=Setup!$D$19:$D$30)*Setup!$A$19:$A$30))</f>
        <v/>
      </c>
      <c r="P239" s="34">
        <f>IF(A239="","",IF(G239="Standard 15% (Box 1)",ROUND(H239*Setup!$B$9,2),0))</f>
        <v/>
      </c>
      <c r="Q239" s="34">
        <f>IF(A239="","",I239-P239)</f>
        <v/>
      </c>
      <c r="R239" s="23">
        <f>IF(A239="","",IF(O239=0,"Outside audit periods; ","")&amp;IF(G239="","No VAT category; ","")&amp;IF(ABS(Q239)&gt;Setup!$B$10,"VAT ≠ 15% × net; ","")&amp;IF(AND(F239="B2B - VAT registered",NOT(AND(LEN(E239)=15,LEFT(E239,1)="3",RIGHT(E239,1)="3",ISNUMBER(--E239)))),"Invalid/missing customer VAT no; ","")&amp;IF(L239&lt;&gt;"Yes","Not reported/cleared on FATOORA; ","")&amp;IF(AND(OR(G239="Zero-rated domestic (Box 3)",G239="Export (Box 4)"),N239=""),"Zero-rate/export evidence missing; ","")&amp;IF(AND(C239="Credit Note",H239&gt;0),"Credit note should be negative; ","")&amp;IF(AND(C239="Simplified Tax Invoice",F239="B2B - VAT registered"),"Simplified invoice issued to VAT-registered B2B; ",""))</f>
        <v/>
      </c>
    </row>
    <row r="240">
      <c r="A240" s="17" t="n"/>
      <c r="B240" s="14" t="n"/>
      <c r="C240" s="14" t="n"/>
      <c r="D240" s="14" t="n"/>
      <c r="E240" s="16" t="n"/>
      <c r="F240" s="14" t="n"/>
      <c r="G240" s="14" t="n"/>
      <c r="H240" s="19" t="n"/>
      <c r="I240" s="19" t="n"/>
      <c r="J240" s="34">
        <f>IF(A240="","",H240+I240)</f>
        <v/>
      </c>
      <c r="K240" s="14" t="n"/>
      <c r="L240" s="14" t="n"/>
      <c r="M240" s="14" t="n"/>
      <c r="N240" s="14" t="n"/>
      <c r="O240" s="20">
        <f>IF(A240="","",SUMPRODUCT((A240&gt;=Setup!$C$19:$C$30)*(A240&lt;=Setup!$D$19:$D$30)*Setup!$A$19:$A$30))</f>
        <v/>
      </c>
      <c r="P240" s="34">
        <f>IF(A240="","",IF(G240="Standard 15% (Box 1)",ROUND(H240*Setup!$B$9,2),0))</f>
        <v/>
      </c>
      <c r="Q240" s="34">
        <f>IF(A240="","",I240-P240)</f>
        <v/>
      </c>
      <c r="R240" s="23">
        <f>IF(A240="","",IF(O240=0,"Outside audit periods; ","")&amp;IF(G240="","No VAT category; ","")&amp;IF(ABS(Q240)&gt;Setup!$B$10,"VAT ≠ 15% × net; ","")&amp;IF(AND(F240="B2B - VAT registered",NOT(AND(LEN(E240)=15,LEFT(E240,1)="3",RIGHT(E240,1)="3",ISNUMBER(--E240)))),"Invalid/missing customer VAT no; ","")&amp;IF(L240&lt;&gt;"Yes","Not reported/cleared on FATOORA; ","")&amp;IF(AND(OR(G240="Zero-rated domestic (Box 3)",G240="Export (Box 4)"),N240=""),"Zero-rate/export evidence missing; ","")&amp;IF(AND(C240="Credit Note",H240&gt;0),"Credit note should be negative; ","")&amp;IF(AND(C240="Simplified Tax Invoice",F240="B2B - VAT registered"),"Simplified invoice issued to VAT-registered B2B; ",""))</f>
        <v/>
      </c>
    </row>
    <row r="241">
      <c r="A241" s="17" t="n"/>
      <c r="B241" s="14" t="n"/>
      <c r="C241" s="14" t="n"/>
      <c r="D241" s="14" t="n"/>
      <c r="E241" s="16" t="n"/>
      <c r="F241" s="14" t="n"/>
      <c r="G241" s="14" t="n"/>
      <c r="H241" s="19" t="n"/>
      <c r="I241" s="19" t="n"/>
      <c r="J241" s="34">
        <f>IF(A241="","",H241+I241)</f>
        <v/>
      </c>
      <c r="K241" s="14" t="n"/>
      <c r="L241" s="14" t="n"/>
      <c r="M241" s="14" t="n"/>
      <c r="N241" s="14" t="n"/>
      <c r="O241" s="20">
        <f>IF(A241="","",SUMPRODUCT((A241&gt;=Setup!$C$19:$C$30)*(A241&lt;=Setup!$D$19:$D$30)*Setup!$A$19:$A$30))</f>
        <v/>
      </c>
      <c r="P241" s="34">
        <f>IF(A241="","",IF(G241="Standard 15% (Box 1)",ROUND(H241*Setup!$B$9,2),0))</f>
        <v/>
      </c>
      <c r="Q241" s="34">
        <f>IF(A241="","",I241-P241)</f>
        <v/>
      </c>
      <c r="R241" s="23">
        <f>IF(A241="","",IF(O241=0,"Outside audit periods; ","")&amp;IF(G241="","No VAT category; ","")&amp;IF(ABS(Q241)&gt;Setup!$B$10,"VAT ≠ 15% × net; ","")&amp;IF(AND(F241="B2B - VAT registered",NOT(AND(LEN(E241)=15,LEFT(E241,1)="3",RIGHT(E241,1)="3",ISNUMBER(--E241)))),"Invalid/missing customer VAT no; ","")&amp;IF(L241&lt;&gt;"Yes","Not reported/cleared on FATOORA; ","")&amp;IF(AND(OR(G241="Zero-rated domestic (Box 3)",G241="Export (Box 4)"),N241=""),"Zero-rate/export evidence missing; ","")&amp;IF(AND(C241="Credit Note",H241&gt;0),"Credit note should be negative; ","")&amp;IF(AND(C241="Simplified Tax Invoice",F241="B2B - VAT registered"),"Simplified invoice issued to VAT-registered B2B; ",""))</f>
        <v/>
      </c>
    </row>
    <row r="242">
      <c r="A242" s="17" t="n"/>
      <c r="B242" s="14" t="n"/>
      <c r="C242" s="14" t="n"/>
      <c r="D242" s="14" t="n"/>
      <c r="E242" s="16" t="n"/>
      <c r="F242" s="14" t="n"/>
      <c r="G242" s="14" t="n"/>
      <c r="H242" s="19" t="n"/>
      <c r="I242" s="19" t="n"/>
      <c r="J242" s="34">
        <f>IF(A242="","",H242+I242)</f>
        <v/>
      </c>
      <c r="K242" s="14" t="n"/>
      <c r="L242" s="14" t="n"/>
      <c r="M242" s="14" t="n"/>
      <c r="N242" s="14" t="n"/>
      <c r="O242" s="20">
        <f>IF(A242="","",SUMPRODUCT((A242&gt;=Setup!$C$19:$C$30)*(A242&lt;=Setup!$D$19:$D$30)*Setup!$A$19:$A$30))</f>
        <v/>
      </c>
      <c r="P242" s="34">
        <f>IF(A242="","",IF(G242="Standard 15% (Box 1)",ROUND(H242*Setup!$B$9,2),0))</f>
        <v/>
      </c>
      <c r="Q242" s="34">
        <f>IF(A242="","",I242-P242)</f>
        <v/>
      </c>
      <c r="R242" s="23">
        <f>IF(A242="","",IF(O242=0,"Outside audit periods; ","")&amp;IF(G242="","No VAT category; ","")&amp;IF(ABS(Q242)&gt;Setup!$B$10,"VAT ≠ 15% × net; ","")&amp;IF(AND(F242="B2B - VAT registered",NOT(AND(LEN(E242)=15,LEFT(E242,1)="3",RIGHT(E242,1)="3",ISNUMBER(--E242)))),"Invalid/missing customer VAT no; ","")&amp;IF(L242&lt;&gt;"Yes","Not reported/cleared on FATOORA; ","")&amp;IF(AND(OR(G242="Zero-rated domestic (Box 3)",G242="Export (Box 4)"),N242=""),"Zero-rate/export evidence missing; ","")&amp;IF(AND(C242="Credit Note",H242&gt;0),"Credit note should be negative; ","")&amp;IF(AND(C242="Simplified Tax Invoice",F242="B2B - VAT registered"),"Simplified invoice issued to VAT-registered B2B; ",""))</f>
        <v/>
      </c>
    </row>
    <row r="243">
      <c r="A243" s="17" t="n"/>
      <c r="B243" s="14" t="n"/>
      <c r="C243" s="14" t="n"/>
      <c r="D243" s="14" t="n"/>
      <c r="E243" s="16" t="n"/>
      <c r="F243" s="14" t="n"/>
      <c r="G243" s="14" t="n"/>
      <c r="H243" s="19" t="n"/>
      <c r="I243" s="19" t="n"/>
      <c r="J243" s="34">
        <f>IF(A243="","",H243+I243)</f>
        <v/>
      </c>
      <c r="K243" s="14" t="n"/>
      <c r="L243" s="14" t="n"/>
      <c r="M243" s="14" t="n"/>
      <c r="N243" s="14" t="n"/>
      <c r="O243" s="20">
        <f>IF(A243="","",SUMPRODUCT((A243&gt;=Setup!$C$19:$C$30)*(A243&lt;=Setup!$D$19:$D$30)*Setup!$A$19:$A$30))</f>
        <v/>
      </c>
      <c r="P243" s="34">
        <f>IF(A243="","",IF(G243="Standard 15% (Box 1)",ROUND(H243*Setup!$B$9,2),0))</f>
        <v/>
      </c>
      <c r="Q243" s="34">
        <f>IF(A243="","",I243-P243)</f>
        <v/>
      </c>
      <c r="R243" s="23">
        <f>IF(A243="","",IF(O243=0,"Outside audit periods; ","")&amp;IF(G243="","No VAT category; ","")&amp;IF(ABS(Q243)&gt;Setup!$B$10,"VAT ≠ 15% × net; ","")&amp;IF(AND(F243="B2B - VAT registered",NOT(AND(LEN(E243)=15,LEFT(E243,1)="3",RIGHT(E243,1)="3",ISNUMBER(--E243)))),"Invalid/missing customer VAT no; ","")&amp;IF(L243&lt;&gt;"Yes","Not reported/cleared on FATOORA; ","")&amp;IF(AND(OR(G243="Zero-rated domestic (Box 3)",G243="Export (Box 4)"),N243=""),"Zero-rate/export evidence missing; ","")&amp;IF(AND(C243="Credit Note",H243&gt;0),"Credit note should be negative; ","")&amp;IF(AND(C243="Simplified Tax Invoice",F243="B2B - VAT registered"),"Simplified invoice issued to VAT-registered B2B; ",""))</f>
        <v/>
      </c>
    </row>
    <row r="244">
      <c r="A244" s="17" t="n"/>
      <c r="B244" s="14" t="n"/>
      <c r="C244" s="14" t="n"/>
      <c r="D244" s="14" t="n"/>
      <c r="E244" s="16" t="n"/>
      <c r="F244" s="14" t="n"/>
      <c r="G244" s="14" t="n"/>
      <c r="H244" s="19" t="n"/>
      <c r="I244" s="19" t="n"/>
      <c r="J244" s="34">
        <f>IF(A244="","",H244+I244)</f>
        <v/>
      </c>
      <c r="K244" s="14" t="n"/>
      <c r="L244" s="14" t="n"/>
      <c r="M244" s="14" t="n"/>
      <c r="N244" s="14" t="n"/>
      <c r="O244" s="20">
        <f>IF(A244="","",SUMPRODUCT((A244&gt;=Setup!$C$19:$C$30)*(A244&lt;=Setup!$D$19:$D$30)*Setup!$A$19:$A$30))</f>
        <v/>
      </c>
      <c r="P244" s="34">
        <f>IF(A244="","",IF(G244="Standard 15% (Box 1)",ROUND(H244*Setup!$B$9,2),0))</f>
        <v/>
      </c>
      <c r="Q244" s="34">
        <f>IF(A244="","",I244-P244)</f>
        <v/>
      </c>
      <c r="R244" s="23">
        <f>IF(A244="","",IF(O244=0,"Outside audit periods; ","")&amp;IF(G244="","No VAT category; ","")&amp;IF(ABS(Q244)&gt;Setup!$B$10,"VAT ≠ 15% × net; ","")&amp;IF(AND(F244="B2B - VAT registered",NOT(AND(LEN(E244)=15,LEFT(E244,1)="3",RIGHT(E244,1)="3",ISNUMBER(--E244)))),"Invalid/missing customer VAT no; ","")&amp;IF(L244&lt;&gt;"Yes","Not reported/cleared on FATOORA; ","")&amp;IF(AND(OR(G244="Zero-rated domestic (Box 3)",G244="Export (Box 4)"),N244=""),"Zero-rate/export evidence missing; ","")&amp;IF(AND(C244="Credit Note",H244&gt;0),"Credit note should be negative; ","")&amp;IF(AND(C244="Simplified Tax Invoice",F244="B2B - VAT registered"),"Simplified invoice issued to VAT-registered B2B; ",""))</f>
        <v/>
      </c>
    </row>
    <row r="245">
      <c r="A245" s="17" t="n"/>
      <c r="B245" s="14" t="n"/>
      <c r="C245" s="14" t="n"/>
      <c r="D245" s="14" t="n"/>
      <c r="E245" s="16" t="n"/>
      <c r="F245" s="14" t="n"/>
      <c r="G245" s="14" t="n"/>
      <c r="H245" s="19" t="n"/>
      <c r="I245" s="19" t="n"/>
      <c r="J245" s="34">
        <f>IF(A245="","",H245+I245)</f>
        <v/>
      </c>
      <c r="K245" s="14" t="n"/>
      <c r="L245" s="14" t="n"/>
      <c r="M245" s="14" t="n"/>
      <c r="N245" s="14" t="n"/>
      <c r="O245" s="20">
        <f>IF(A245="","",SUMPRODUCT((A245&gt;=Setup!$C$19:$C$30)*(A245&lt;=Setup!$D$19:$D$30)*Setup!$A$19:$A$30))</f>
        <v/>
      </c>
      <c r="P245" s="34">
        <f>IF(A245="","",IF(G245="Standard 15% (Box 1)",ROUND(H245*Setup!$B$9,2),0))</f>
        <v/>
      </c>
      <c r="Q245" s="34">
        <f>IF(A245="","",I245-P245)</f>
        <v/>
      </c>
      <c r="R245" s="23">
        <f>IF(A245="","",IF(O245=0,"Outside audit periods; ","")&amp;IF(G245="","No VAT category; ","")&amp;IF(ABS(Q245)&gt;Setup!$B$10,"VAT ≠ 15% × net; ","")&amp;IF(AND(F245="B2B - VAT registered",NOT(AND(LEN(E245)=15,LEFT(E245,1)="3",RIGHT(E245,1)="3",ISNUMBER(--E245)))),"Invalid/missing customer VAT no; ","")&amp;IF(L245&lt;&gt;"Yes","Not reported/cleared on FATOORA; ","")&amp;IF(AND(OR(G245="Zero-rated domestic (Box 3)",G245="Export (Box 4)"),N245=""),"Zero-rate/export evidence missing; ","")&amp;IF(AND(C245="Credit Note",H245&gt;0),"Credit note should be negative; ","")&amp;IF(AND(C245="Simplified Tax Invoice",F245="B2B - VAT registered"),"Simplified invoice issued to VAT-registered B2B; ",""))</f>
        <v/>
      </c>
    </row>
    <row r="246">
      <c r="A246" s="17" t="n"/>
      <c r="B246" s="14" t="n"/>
      <c r="C246" s="14" t="n"/>
      <c r="D246" s="14" t="n"/>
      <c r="E246" s="16" t="n"/>
      <c r="F246" s="14" t="n"/>
      <c r="G246" s="14" t="n"/>
      <c r="H246" s="19" t="n"/>
      <c r="I246" s="19" t="n"/>
      <c r="J246" s="34">
        <f>IF(A246="","",H246+I246)</f>
        <v/>
      </c>
      <c r="K246" s="14" t="n"/>
      <c r="L246" s="14" t="n"/>
      <c r="M246" s="14" t="n"/>
      <c r="N246" s="14" t="n"/>
      <c r="O246" s="20">
        <f>IF(A246="","",SUMPRODUCT((A246&gt;=Setup!$C$19:$C$30)*(A246&lt;=Setup!$D$19:$D$30)*Setup!$A$19:$A$30))</f>
        <v/>
      </c>
      <c r="P246" s="34">
        <f>IF(A246="","",IF(G246="Standard 15% (Box 1)",ROUND(H246*Setup!$B$9,2),0))</f>
        <v/>
      </c>
      <c r="Q246" s="34">
        <f>IF(A246="","",I246-P246)</f>
        <v/>
      </c>
      <c r="R246" s="23">
        <f>IF(A246="","",IF(O246=0,"Outside audit periods; ","")&amp;IF(G246="","No VAT category; ","")&amp;IF(ABS(Q246)&gt;Setup!$B$10,"VAT ≠ 15% × net; ","")&amp;IF(AND(F246="B2B - VAT registered",NOT(AND(LEN(E246)=15,LEFT(E246,1)="3",RIGHT(E246,1)="3",ISNUMBER(--E246)))),"Invalid/missing customer VAT no; ","")&amp;IF(L246&lt;&gt;"Yes","Not reported/cleared on FATOORA; ","")&amp;IF(AND(OR(G246="Zero-rated domestic (Box 3)",G246="Export (Box 4)"),N246=""),"Zero-rate/export evidence missing; ","")&amp;IF(AND(C246="Credit Note",H246&gt;0),"Credit note should be negative; ","")&amp;IF(AND(C246="Simplified Tax Invoice",F246="B2B - VAT registered"),"Simplified invoice issued to VAT-registered B2B; ",""))</f>
        <v/>
      </c>
    </row>
    <row r="247">
      <c r="A247" s="17" t="n"/>
      <c r="B247" s="14" t="n"/>
      <c r="C247" s="14" t="n"/>
      <c r="D247" s="14" t="n"/>
      <c r="E247" s="16" t="n"/>
      <c r="F247" s="14" t="n"/>
      <c r="G247" s="14" t="n"/>
      <c r="H247" s="19" t="n"/>
      <c r="I247" s="19" t="n"/>
      <c r="J247" s="34">
        <f>IF(A247="","",H247+I247)</f>
        <v/>
      </c>
      <c r="K247" s="14" t="n"/>
      <c r="L247" s="14" t="n"/>
      <c r="M247" s="14" t="n"/>
      <c r="N247" s="14" t="n"/>
      <c r="O247" s="20">
        <f>IF(A247="","",SUMPRODUCT((A247&gt;=Setup!$C$19:$C$30)*(A247&lt;=Setup!$D$19:$D$30)*Setup!$A$19:$A$30))</f>
        <v/>
      </c>
      <c r="P247" s="34">
        <f>IF(A247="","",IF(G247="Standard 15% (Box 1)",ROUND(H247*Setup!$B$9,2),0))</f>
        <v/>
      </c>
      <c r="Q247" s="34">
        <f>IF(A247="","",I247-P247)</f>
        <v/>
      </c>
      <c r="R247" s="23">
        <f>IF(A247="","",IF(O247=0,"Outside audit periods; ","")&amp;IF(G247="","No VAT category; ","")&amp;IF(ABS(Q247)&gt;Setup!$B$10,"VAT ≠ 15% × net; ","")&amp;IF(AND(F247="B2B - VAT registered",NOT(AND(LEN(E247)=15,LEFT(E247,1)="3",RIGHT(E247,1)="3",ISNUMBER(--E247)))),"Invalid/missing customer VAT no; ","")&amp;IF(L247&lt;&gt;"Yes","Not reported/cleared on FATOORA; ","")&amp;IF(AND(OR(G247="Zero-rated domestic (Box 3)",G247="Export (Box 4)"),N247=""),"Zero-rate/export evidence missing; ","")&amp;IF(AND(C247="Credit Note",H247&gt;0),"Credit note should be negative; ","")&amp;IF(AND(C247="Simplified Tax Invoice",F247="B2B - VAT registered"),"Simplified invoice issued to VAT-registered B2B; ",""))</f>
        <v/>
      </c>
    </row>
    <row r="248">
      <c r="A248" s="17" t="n"/>
      <c r="B248" s="14" t="n"/>
      <c r="C248" s="14" t="n"/>
      <c r="D248" s="14" t="n"/>
      <c r="E248" s="16" t="n"/>
      <c r="F248" s="14" t="n"/>
      <c r="G248" s="14" t="n"/>
      <c r="H248" s="19" t="n"/>
      <c r="I248" s="19" t="n"/>
      <c r="J248" s="34">
        <f>IF(A248="","",H248+I248)</f>
        <v/>
      </c>
      <c r="K248" s="14" t="n"/>
      <c r="L248" s="14" t="n"/>
      <c r="M248" s="14" t="n"/>
      <c r="N248" s="14" t="n"/>
      <c r="O248" s="20">
        <f>IF(A248="","",SUMPRODUCT((A248&gt;=Setup!$C$19:$C$30)*(A248&lt;=Setup!$D$19:$D$30)*Setup!$A$19:$A$30))</f>
        <v/>
      </c>
      <c r="P248" s="34">
        <f>IF(A248="","",IF(G248="Standard 15% (Box 1)",ROUND(H248*Setup!$B$9,2),0))</f>
        <v/>
      </c>
      <c r="Q248" s="34">
        <f>IF(A248="","",I248-P248)</f>
        <v/>
      </c>
      <c r="R248" s="23">
        <f>IF(A248="","",IF(O248=0,"Outside audit periods; ","")&amp;IF(G248="","No VAT category; ","")&amp;IF(ABS(Q248)&gt;Setup!$B$10,"VAT ≠ 15% × net; ","")&amp;IF(AND(F248="B2B - VAT registered",NOT(AND(LEN(E248)=15,LEFT(E248,1)="3",RIGHT(E248,1)="3",ISNUMBER(--E248)))),"Invalid/missing customer VAT no; ","")&amp;IF(L248&lt;&gt;"Yes","Not reported/cleared on FATOORA; ","")&amp;IF(AND(OR(G248="Zero-rated domestic (Box 3)",G248="Export (Box 4)"),N248=""),"Zero-rate/export evidence missing; ","")&amp;IF(AND(C248="Credit Note",H248&gt;0),"Credit note should be negative; ","")&amp;IF(AND(C248="Simplified Tax Invoice",F248="B2B - VAT registered"),"Simplified invoice issued to VAT-registered B2B; ",""))</f>
        <v/>
      </c>
    </row>
    <row r="249">
      <c r="A249" s="17" t="n"/>
      <c r="B249" s="14" t="n"/>
      <c r="C249" s="14" t="n"/>
      <c r="D249" s="14" t="n"/>
      <c r="E249" s="16" t="n"/>
      <c r="F249" s="14" t="n"/>
      <c r="G249" s="14" t="n"/>
      <c r="H249" s="19" t="n"/>
      <c r="I249" s="19" t="n"/>
      <c r="J249" s="34">
        <f>IF(A249="","",H249+I249)</f>
        <v/>
      </c>
      <c r="K249" s="14" t="n"/>
      <c r="L249" s="14" t="n"/>
      <c r="M249" s="14" t="n"/>
      <c r="N249" s="14" t="n"/>
      <c r="O249" s="20">
        <f>IF(A249="","",SUMPRODUCT((A249&gt;=Setup!$C$19:$C$30)*(A249&lt;=Setup!$D$19:$D$30)*Setup!$A$19:$A$30))</f>
        <v/>
      </c>
      <c r="P249" s="34">
        <f>IF(A249="","",IF(G249="Standard 15% (Box 1)",ROUND(H249*Setup!$B$9,2),0))</f>
        <v/>
      </c>
      <c r="Q249" s="34">
        <f>IF(A249="","",I249-P249)</f>
        <v/>
      </c>
      <c r="R249" s="23">
        <f>IF(A249="","",IF(O249=0,"Outside audit periods; ","")&amp;IF(G249="","No VAT category; ","")&amp;IF(ABS(Q249)&gt;Setup!$B$10,"VAT ≠ 15% × net; ","")&amp;IF(AND(F249="B2B - VAT registered",NOT(AND(LEN(E249)=15,LEFT(E249,1)="3",RIGHT(E249,1)="3",ISNUMBER(--E249)))),"Invalid/missing customer VAT no; ","")&amp;IF(L249&lt;&gt;"Yes","Not reported/cleared on FATOORA; ","")&amp;IF(AND(OR(G249="Zero-rated domestic (Box 3)",G249="Export (Box 4)"),N249=""),"Zero-rate/export evidence missing; ","")&amp;IF(AND(C249="Credit Note",H249&gt;0),"Credit note should be negative; ","")&amp;IF(AND(C249="Simplified Tax Invoice",F249="B2B - VAT registered"),"Simplified invoice issued to VAT-registered B2B; ",""))</f>
        <v/>
      </c>
    </row>
    <row r="250">
      <c r="A250" s="17" t="n"/>
      <c r="B250" s="14" t="n"/>
      <c r="C250" s="14" t="n"/>
      <c r="D250" s="14" t="n"/>
      <c r="E250" s="16" t="n"/>
      <c r="F250" s="14" t="n"/>
      <c r="G250" s="14" t="n"/>
      <c r="H250" s="19" t="n"/>
      <c r="I250" s="19" t="n"/>
      <c r="J250" s="34">
        <f>IF(A250="","",H250+I250)</f>
        <v/>
      </c>
      <c r="K250" s="14" t="n"/>
      <c r="L250" s="14" t="n"/>
      <c r="M250" s="14" t="n"/>
      <c r="N250" s="14" t="n"/>
      <c r="O250" s="20">
        <f>IF(A250="","",SUMPRODUCT((A250&gt;=Setup!$C$19:$C$30)*(A250&lt;=Setup!$D$19:$D$30)*Setup!$A$19:$A$30))</f>
        <v/>
      </c>
      <c r="P250" s="34">
        <f>IF(A250="","",IF(G250="Standard 15% (Box 1)",ROUND(H250*Setup!$B$9,2),0))</f>
        <v/>
      </c>
      <c r="Q250" s="34">
        <f>IF(A250="","",I250-P250)</f>
        <v/>
      </c>
      <c r="R250" s="23">
        <f>IF(A250="","",IF(O250=0,"Outside audit periods; ","")&amp;IF(G250="","No VAT category; ","")&amp;IF(ABS(Q250)&gt;Setup!$B$10,"VAT ≠ 15% × net; ","")&amp;IF(AND(F250="B2B - VAT registered",NOT(AND(LEN(E250)=15,LEFT(E250,1)="3",RIGHT(E250,1)="3",ISNUMBER(--E250)))),"Invalid/missing customer VAT no; ","")&amp;IF(L250&lt;&gt;"Yes","Not reported/cleared on FATOORA; ","")&amp;IF(AND(OR(G250="Zero-rated domestic (Box 3)",G250="Export (Box 4)"),N250=""),"Zero-rate/export evidence missing; ","")&amp;IF(AND(C250="Credit Note",H250&gt;0),"Credit note should be negative; ","")&amp;IF(AND(C250="Simplified Tax Invoice",F250="B2B - VAT registered"),"Simplified invoice issued to VAT-registered B2B; ",""))</f>
        <v/>
      </c>
    </row>
    <row r="251">
      <c r="A251" s="17" t="n"/>
      <c r="B251" s="14" t="n"/>
      <c r="C251" s="14" t="n"/>
      <c r="D251" s="14" t="n"/>
      <c r="E251" s="16" t="n"/>
      <c r="F251" s="14" t="n"/>
      <c r="G251" s="14" t="n"/>
      <c r="H251" s="19" t="n"/>
      <c r="I251" s="19" t="n"/>
      <c r="J251" s="34">
        <f>IF(A251="","",H251+I251)</f>
        <v/>
      </c>
      <c r="K251" s="14" t="n"/>
      <c r="L251" s="14" t="n"/>
      <c r="M251" s="14" t="n"/>
      <c r="N251" s="14" t="n"/>
      <c r="O251" s="20">
        <f>IF(A251="","",SUMPRODUCT((A251&gt;=Setup!$C$19:$C$30)*(A251&lt;=Setup!$D$19:$D$30)*Setup!$A$19:$A$30))</f>
        <v/>
      </c>
      <c r="P251" s="34">
        <f>IF(A251="","",IF(G251="Standard 15% (Box 1)",ROUND(H251*Setup!$B$9,2),0))</f>
        <v/>
      </c>
      <c r="Q251" s="34">
        <f>IF(A251="","",I251-P251)</f>
        <v/>
      </c>
      <c r="R251" s="23">
        <f>IF(A251="","",IF(O251=0,"Outside audit periods; ","")&amp;IF(G251="","No VAT category; ","")&amp;IF(ABS(Q251)&gt;Setup!$B$10,"VAT ≠ 15% × net; ","")&amp;IF(AND(F251="B2B - VAT registered",NOT(AND(LEN(E251)=15,LEFT(E251,1)="3",RIGHT(E251,1)="3",ISNUMBER(--E251)))),"Invalid/missing customer VAT no; ","")&amp;IF(L251&lt;&gt;"Yes","Not reported/cleared on FATOORA; ","")&amp;IF(AND(OR(G251="Zero-rated domestic (Box 3)",G251="Export (Box 4)"),N251=""),"Zero-rate/export evidence missing; ","")&amp;IF(AND(C251="Credit Note",H251&gt;0),"Credit note should be negative; ","")&amp;IF(AND(C251="Simplified Tax Invoice",F251="B2B - VAT registered"),"Simplified invoice issued to VAT-registered B2B; ",""))</f>
        <v/>
      </c>
    </row>
    <row r="252">
      <c r="A252" s="17" t="n"/>
      <c r="B252" s="14" t="n"/>
      <c r="C252" s="14" t="n"/>
      <c r="D252" s="14" t="n"/>
      <c r="E252" s="16" t="n"/>
      <c r="F252" s="14" t="n"/>
      <c r="G252" s="14" t="n"/>
      <c r="H252" s="19" t="n"/>
      <c r="I252" s="19" t="n"/>
      <c r="J252" s="34">
        <f>IF(A252="","",H252+I252)</f>
        <v/>
      </c>
      <c r="K252" s="14" t="n"/>
      <c r="L252" s="14" t="n"/>
      <c r="M252" s="14" t="n"/>
      <c r="N252" s="14" t="n"/>
      <c r="O252" s="20">
        <f>IF(A252="","",SUMPRODUCT((A252&gt;=Setup!$C$19:$C$30)*(A252&lt;=Setup!$D$19:$D$30)*Setup!$A$19:$A$30))</f>
        <v/>
      </c>
      <c r="P252" s="34">
        <f>IF(A252="","",IF(G252="Standard 15% (Box 1)",ROUND(H252*Setup!$B$9,2),0))</f>
        <v/>
      </c>
      <c r="Q252" s="34">
        <f>IF(A252="","",I252-P252)</f>
        <v/>
      </c>
      <c r="R252" s="23">
        <f>IF(A252="","",IF(O252=0,"Outside audit periods; ","")&amp;IF(G252="","No VAT category; ","")&amp;IF(ABS(Q252)&gt;Setup!$B$10,"VAT ≠ 15% × net; ","")&amp;IF(AND(F252="B2B - VAT registered",NOT(AND(LEN(E252)=15,LEFT(E252,1)="3",RIGHT(E252,1)="3",ISNUMBER(--E252)))),"Invalid/missing customer VAT no; ","")&amp;IF(L252&lt;&gt;"Yes","Not reported/cleared on FATOORA; ","")&amp;IF(AND(OR(G252="Zero-rated domestic (Box 3)",G252="Export (Box 4)"),N252=""),"Zero-rate/export evidence missing; ","")&amp;IF(AND(C252="Credit Note",H252&gt;0),"Credit note should be negative; ","")&amp;IF(AND(C252="Simplified Tax Invoice",F252="B2B - VAT registered"),"Simplified invoice issued to VAT-registered B2B; ",""))</f>
        <v/>
      </c>
    </row>
    <row r="253">
      <c r="A253" s="17" t="n"/>
      <c r="B253" s="14" t="n"/>
      <c r="C253" s="14" t="n"/>
      <c r="D253" s="14" t="n"/>
      <c r="E253" s="16" t="n"/>
      <c r="F253" s="14" t="n"/>
      <c r="G253" s="14" t="n"/>
      <c r="H253" s="19" t="n"/>
      <c r="I253" s="19" t="n"/>
      <c r="J253" s="34">
        <f>IF(A253="","",H253+I253)</f>
        <v/>
      </c>
      <c r="K253" s="14" t="n"/>
      <c r="L253" s="14" t="n"/>
      <c r="M253" s="14" t="n"/>
      <c r="N253" s="14" t="n"/>
      <c r="O253" s="20">
        <f>IF(A253="","",SUMPRODUCT((A253&gt;=Setup!$C$19:$C$30)*(A253&lt;=Setup!$D$19:$D$30)*Setup!$A$19:$A$30))</f>
        <v/>
      </c>
      <c r="P253" s="34">
        <f>IF(A253="","",IF(G253="Standard 15% (Box 1)",ROUND(H253*Setup!$B$9,2),0))</f>
        <v/>
      </c>
      <c r="Q253" s="34">
        <f>IF(A253="","",I253-P253)</f>
        <v/>
      </c>
      <c r="R253" s="23">
        <f>IF(A253="","",IF(O253=0,"Outside audit periods; ","")&amp;IF(G253="","No VAT category; ","")&amp;IF(ABS(Q253)&gt;Setup!$B$10,"VAT ≠ 15% × net; ","")&amp;IF(AND(F253="B2B - VAT registered",NOT(AND(LEN(E253)=15,LEFT(E253,1)="3",RIGHT(E253,1)="3",ISNUMBER(--E253)))),"Invalid/missing customer VAT no; ","")&amp;IF(L253&lt;&gt;"Yes","Not reported/cleared on FATOORA; ","")&amp;IF(AND(OR(G253="Zero-rated domestic (Box 3)",G253="Export (Box 4)"),N253=""),"Zero-rate/export evidence missing; ","")&amp;IF(AND(C253="Credit Note",H253&gt;0),"Credit note should be negative; ","")&amp;IF(AND(C253="Simplified Tax Invoice",F253="B2B - VAT registered"),"Simplified invoice issued to VAT-registered B2B; ",""))</f>
        <v/>
      </c>
    </row>
    <row r="254">
      <c r="A254" s="17" t="n"/>
      <c r="B254" s="14" t="n"/>
      <c r="C254" s="14" t="n"/>
      <c r="D254" s="14" t="n"/>
      <c r="E254" s="16" t="n"/>
      <c r="F254" s="14" t="n"/>
      <c r="G254" s="14" t="n"/>
      <c r="H254" s="19" t="n"/>
      <c r="I254" s="19" t="n"/>
      <c r="J254" s="34">
        <f>IF(A254="","",H254+I254)</f>
        <v/>
      </c>
      <c r="K254" s="14" t="n"/>
      <c r="L254" s="14" t="n"/>
      <c r="M254" s="14" t="n"/>
      <c r="N254" s="14" t="n"/>
      <c r="O254" s="20">
        <f>IF(A254="","",SUMPRODUCT((A254&gt;=Setup!$C$19:$C$30)*(A254&lt;=Setup!$D$19:$D$30)*Setup!$A$19:$A$30))</f>
        <v/>
      </c>
      <c r="P254" s="34">
        <f>IF(A254="","",IF(G254="Standard 15% (Box 1)",ROUND(H254*Setup!$B$9,2),0))</f>
        <v/>
      </c>
      <c r="Q254" s="34">
        <f>IF(A254="","",I254-P254)</f>
        <v/>
      </c>
      <c r="R254" s="23">
        <f>IF(A254="","",IF(O254=0,"Outside audit periods; ","")&amp;IF(G254="","No VAT category; ","")&amp;IF(ABS(Q254)&gt;Setup!$B$10,"VAT ≠ 15% × net; ","")&amp;IF(AND(F254="B2B - VAT registered",NOT(AND(LEN(E254)=15,LEFT(E254,1)="3",RIGHT(E254,1)="3",ISNUMBER(--E254)))),"Invalid/missing customer VAT no; ","")&amp;IF(L254&lt;&gt;"Yes","Not reported/cleared on FATOORA; ","")&amp;IF(AND(OR(G254="Zero-rated domestic (Box 3)",G254="Export (Box 4)"),N254=""),"Zero-rate/export evidence missing; ","")&amp;IF(AND(C254="Credit Note",H254&gt;0),"Credit note should be negative; ","")&amp;IF(AND(C254="Simplified Tax Invoice",F254="B2B - VAT registered"),"Simplified invoice issued to VAT-registered B2B; ",""))</f>
        <v/>
      </c>
    </row>
    <row r="255">
      <c r="A255" s="17" t="n"/>
      <c r="B255" s="14" t="n"/>
      <c r="C255" s="14" t="n"/>
      <c r="D255" s="14" t="n"/>
      <c r="E255" s="16" t="n"/>
      <c r="F255" s="14" t="n"/>
      <c r="G255" s="14" t="n"/>
      <c r="H255" s="19" t="n"/>
      <c r="I255" s="19" t="n"/>
      <c r="J255" s="34">
        <f>IF(A255="","",H255+I255)</f>
        <v/>
      </c>
      <c r="K255" s="14" t="n"/>
      <c r="L255" s="14" t="n"/>
      <c r="M255" s="14" t="n"/>
      <c r="N255" s="14" t="n"/>
      <c r="O255" s="20">
        <f>IF(A255="","",SUMPRODUCT((A255&gt;=Setup!$C$19:$C$30)*(A255&lt;=Setup!$D$19:$D$30)*Setup!$A$19:$A$30))</f>
        <v/>
      </c>
      <c r="P255" s="34">
        <f>IF(A255="","",IF(G255="Standard 15% (Box 1)",ROUND(H255*Setup!$B$9,2),0))</f>
        <v/>
      </c>
      <c r="Q255" s="34">
        <f>IF(A255="","",I255-P255)</f>
        <v/>
      </c>
      <c r="R255" s="23">
        <f>IF(A255="","",IF(O255=0,"Outside audit periods; ","")&amp;IF(G255="","No VAT category; ","")&amp;IF(ABS(Q255)&gt;Setup!$B$10,"VAT ≠ 15% × net; ","")&amp;IF(AND(F255="B2B - VAT registered",NOT(AND(LEN(E255)=15,LEFT(E255,1)="3",RIGHT(E255,1)="3",ISNUMBER(--E255)))),"Invalid/missing customer VAT no; ","")&amp;IF(L255&lt;&gt;"Yes","Not reported/cleared on FATOORA; ","")&amp;IF(AND(OR(G255="Zero-rated domestic (Box 3)",G255="Export (Box 4)"),N255=""),"Zero-rate/export evidence missing; ","")&amp;IF(AND(C255="Credit Note",H255&gt;0),"Credit note should be negative; ","")&amp;IF(AND(C255="Simplified Tax Invoice",F255="B2B - VAT registered"),"Simplified invoice issued to VAT-registered B2B; ",""))</f>
        <v/>
      </c>
    </row>
    <row r="256">
      <c r="A256" s="17" t="n"/>
      <c r="B256" s="14" t="n"/>
      <c r="C256" s="14" t="n"/>
      <c r="D256" s="14" t="n"/>
      <c r="E256" s="16" t="n"/>
      <c r="F256" s="14" t="n"/>
      <c r="G256" s="14" t="n"/>
      <c r="H256" s="19" t="n"/>
      <c r="I256" s="19" t="n"/>
      <c r="J256" s="34">
        <f>IF(A256="","",H256+I256)</f>
        <v/>
      </c>
      <c r="K256" s="14" t="n"/>
      <c r="L256" s="14" t="n"/>
      <c r="M256" s="14" t="n"/>
      <c r="N256" s="14" t="n"/>
      <c r="O256" s="20">
        <f>IF(A256="","",SUMPRODUCT((A256&gt;=Setup!$C$19:$C$30)*(A256&lt;=Setup!$D$19:$D$30)*Setup!$A$19:$A$30))</f>
        <v/>
      </c>
      <c r="P256" s="34">
        <f>IF(A256="","",IF(G256="Standard 15% (Box 1)",ROUND(H256*Setup!$B$9,2),0))</f>
        <v/>
      </c>
      <c r="Q256" s="34">
        <f>IF(A256="","",I256-P256)</f>
        <v/>
      </c>
      <c r="R256" s="23">
        <f>IF(A256="","",IF(O256=0,"Outside audit periods; ","")&amp;IF(G256="","No VAT category; ","")&amp;IF(ABS(Q256)&gt;Setup!$B$10,"VAT ≠ 15% × net; ","")&amp;IF(AND(F256="B2B - VAT registered",NOT(AND(LEN(E256)=15,LEFT(E256,1)="3",RIGHT(E256,1)="3",ISNUMBER(--E256)))),"Invalid/missing customer VAT no; ","")&amp;IF(L256&lt;&gt;"Yes","Not reported/cleared on FATOORA; ","")&amp;IF(AND(OR(G256="Zero-rated domestic (Box 3)",G256="Export (Box 4)"),N256=""),"Zero-rate/export evidence missing; ","")&amp;IF(AND(C256="Credit Note",H256&gt;0),"Credit note should be negative; ","")&amp;IF(AND(C256="Simplified Tax Invoice",F256="B2B - VAT registered"),"Simplified invoice issued to VAT-registered B2B; ",""))</f>
        <v/>
      </c>
    </row>
    <row r="257">
      <c r="A257" s="17" t="n"/>
      <c r="B257" s="14" t="n"/>
      <c r="C257" s="14" t="n"/>
      <c r="D257" s="14" t="n"/>
      <c r="E257" s="16" t="n"/>
      <c r="F257" s="14" t="n"/>
      <c r="G257" s="14" t="n"/>
      <c r="H257" s="19" t="n"/>
      <c r="I257" s="19" t="n"/>
      <c r="J257" s="34">
        <f>IF(A257="","",H257+I257)</f>
        <v/>
      </c>
      <c r="K257" s="14" t="n"/>
      <c r="L257" s="14" t="n"/>
      <c r="M257" s="14" t="n"/>
      <c r="N257" s="14" t="n"/>
      <c r="O257" s="20">
        <f>IF(A257="","",SUMPRODUCT((A257&gt;=Setup!$C$19:$C$30)*(A257&lt;=Setup!$D$19:$D$30)*Setup!$A$19:$A$30))</f>
        <v/>
      </c>
      <c r="P257" s="34">
        <f>IF(A257="","",IF(G257="Standard 15% (Box 1)",ROUND(H257*Setup!$B$9,2),0))</f>
        <v/>
      </c>
      <c r="Q257" s="34">
        <f>IF(A257="","",I257-P257)</f>
        <v/>
      </c>
      <c r="R257" s="23">
        <f>IF(A257="","",IF(O257=0,"Outside audit periods; ","")&amp;IF(G257="","No VAT category; ","")&amp;IF(ABS(Q257)&gt;Setup!$B$10,"VAT ≠ 15% × net; ","")&amp;IF(AND(F257="B2B - VAT registered",NOT(AND(LEN(E257)=15,LEFT(E257,1)="3",RIGHT(E257,1)="3",ISNUMBER(--E257)))),"Invalid/missing customer VAT no; ","")&amp;IF(L257&lt;&gt;"Yes","Not reported/cleared on FATOORA; ","")&amp;IF(AND(OR(G257="Zero-rated domestic (Box 3)",G257="Export (Box 4)"),N257=""),"Zero-rate/export evidence missing; ","")&amp;IF(AND(C257="Credit Note",H257&gt;0),"Credit note should be negative; ","")&amp;IF(AND(C257="Simplified Tax Invoice",F257="B2B - VAT registered"),"Simplified invoice issued to VAT-registered B2B; ",""))</f>
        <v/>
      </c>
    </row>
    <row r="258">
      <c r="A258" s="17" t="n"/>
      <c r="B258" s="14" t="n"/>
      <c r="C258" s="14" t="n"/>
      <c r="D258" s="14" t="n"/>
      <c r="E258" s="16" t="n"/>
      <c r="F258" s="14" t="n"/>
      <c r="G258" s="14" t="n"/>
      <c r="H258" s="19" t="n"/>
      <c r="I258" s="19" t="n"/>
      <c r="J258" s="34">
        <f>IF(A258="","",H258+I258)</f>
        <v/>
      </c>
      <c r="K258" s="14" t="n"/>
      <c r="L258" s="14" t="n"/>
      <c r="M258" s="14" t="n"/>
      <c r="N258" s="14" t="n"/>
      <c r="O258" s="20">
        <f>IF(A258="","",SUMPRODUCT((A258&gt;=Setup!$C$19:$C$30)*(A258&lt;=Setup!$D$19:$D$30)*Setup!$A$19:$A$30))</f>
        <v/>
      </c>
      <c r="P258" s="34">
        <f>IF(A258="","",IF(G258="Standard 15% (Box 1)",ROUND(H258*Setup!$B$9,2),0))</f>
        <v/>
      </c>
      <c r="Q258" s="34">
        <f>IF(A258="","",I258-P258)</f>
        <v/>
      </c>
      <c r="R258" s="23">
        <f>IF(A258="","",IF(O258=0,"Outside audit periods; ","")&amp;IF(G258="","No VAT category; ","")&amp;IF(ABS(Q258)&gt;Setup!$B$10,"VAT ≠ 15% × net; ","")&amp;IF(AND(F258="B2B - VAT registered",NOT(AND(LEN(E258)=15,LEFT(E258,1)="3",RIGHT(E258,1)="3",ISNUMBER(--E258)))),"Invalid/missing customer VAT no; ","")&amp;IF(L258&lt;&gt;"Yes","Not reported/cleared on FATOORA; ","")&amp;IF(AND(OR(G258="Zero-rated domestic (Box 3)",G258="Export (Box 4)"),N258=""),"Zero-rate/export evidence missing; ","")&amp;IF(AND(C258="Credit Note",H258&gt;0),"Credit note should be negative; ","")&amp;IF(AND(C258="Simplified Tax Invoice",F258="B2B - VAT registered"),"Simplified invoice issued to VAT-registered B2B; ",""))</f>
        <v/>
      </c>
    </row>
    <row r="259">
      <c r="A259" s="17" t="n"/>
      <c r="B259" s="14" t="n"/>
      <c r="C259" s="14" t="n"/>
      <c r="D259" s="14" t="n"/>
      <c r="E259" s="16" t="n"/>
      <c r="F259" s="14" t="n"/>
      <c r="G259" s="14" t="n"/>
      <c r="H259" s="19" t="n"/>
      <c r="I259" s="19" t="n"/>
      <c r="J259" s="34">
        <f>IF(A259="","",H259+I259)</f>
        <v/>
      </c>
      <c r="K259" s="14" t="n"/>
      <c r="L259" s="14" t="n"/>
      <c r="M259" s="14" t="n"/>
      <c r="N259" s="14" t="n"/>
      <c r="O259" s="20">
        <f>IF(A259="","",SUMPRODUCT((A259&gt;=Setup!$C$19:$C$30)*(A259&lt;=Setup!$D$19:$D$30)*Setup!$A$19:$A$30))</f>
        <v/>
      </c>
      <c r="P259" s="34">
        <f>IF(A259="","",IF(G259="Standard 15% (Box 1)",ROUND(H259*Setup!$B$9,2),0))</f>
        <v/>
      </c>
      <c r="Q259" s="34">
        <f>IF(A259="","",I259-P259)</f>
        <v/>
      </c>
      <c r="R259" s="23">
        <f>IF(A259="","",IF(O259=0,"Outside audit periods; ","")&amp;IF(G259="","No VAT category; ","")&amp;IF(ABS(Q259)&gt;Setup!$B$10,"VAT ≠ 15% × net; ","")&amp;IF(AND(F259="B2B - VAT registered",NOT(AND(LEN(E259)=15,LEFT(E259,1)="3",RIGHT(E259,1)="3",ISNUMBER(--E259)))),"Invalid/missing customer VAT no; ","")&amp;IF(L259&lt;&gt;"Yes","Not reported/cleared on FATOORA; ","")&amp;IF(AND(OR(G259="Zero-rated domestic (Box 3)",G259="Export (Box 4)"),N259=""),"Zero-rate/export evidence missing; ","")&amp;IF(AND(C259="Credit Note",H259&gt;0),"Credit note should be negative; ","")&amp;IF(AND(C259="Simplified Tax Invoice",F259="B2B - VAT registered"),"Simplified invoice issued to VAT-registered B2B; ",""))</f>
        <v/>
      </c>
    </row>
    <row r="260">
      <c r="A260" s="17" t="n"/>
      <c r="B260" s="14" t="n"/>
      <c r="C260" s="14" t="n"/>
      <c r="D260" s="14" t="n"/>
      <c r="E260" s="16" t="n"/>
      <c r="F260" s="14" t="n"/>
      <c r="G260" s="14" t="n"/>
      <c r="H260" s="19" t="n"/>
      <c r="I260" s="19" t="n"/>
      <c r="J260" s="34">
        <f>IF(A260="","",H260+I260)</f>
        <v/>
      </c>
      <c r="K260" s="14" t="n"/>
      <c r="L260" s="14" t="n"/>
      <c r="M260" s="14" t="n"/>
      <c r="N260" s="14" t="n"/>
      <c r="O260" s="20">
        <f>IF(A260="","",SUMPRODUCT((A260&gt;=Setup!$C$19:$C$30)*(A260&lt;=Setup!$D$19:$D$30)*Setup!$A$19:$A$30))</f>
        <v/>
      </c>
      <c r="P260" s="34">
        <f>IF(A260="","",IF(G260="Standard 15% (Box 1)",ROUND(H260*Setup!$B$9,2),0))</f>
        <v/>
      </c>
      <c r="Q260" s="34">
        <f>IF(A260="","",I260-P260)</f>
        <v/>
      </c>
      <c r="R260" s="23">
        <f>IF(A260="","",IF(O260=0,"Outside audit periods; ","")&amp;IF(G260="","No VAT category; ","")&amp;IF(ABS(Q260)&gt;Setup!$B$10,"VAT ≠ 15% × net; ","")&amp;IF(AND(F260="B2B - VAT registered",NOT(AND(LEN(E260)=15,LEFT(E260,1)="3",RIGHT(E260,1)="3",ISNUMBER(--E260)))),"Invalid/missing customer VAT no; ","")&amp;IF(L260&lt;&gt;"Yes","Not reported/cleared on FATOORA; ","")&amp;IF(AND(OR(G260="Zero-rated domestic (Box 3)",G260="Export (Box 4)"),N260=""),"Zero-rate/export evidence missing; ","")&amp;IF(AND(C260="Credit Note",H260&gt;0),"Credit note should be negative; ","")&amp;IF(AND(C260="Simplified Tax Invoice",F260="B2B - VAT registered"),"Simplified invoice issued to VAT-registered B2B; ",""))</f>
        <v/>
      </c>
    </row>
    <row r="261">
      <c r="A261" s="17" t="n"/>
      <c r="B261" s="14" t="n"/>
      <c r="C261" s="14" t="n"/>
      <c r="D261" s="14" t="n"/>
      <c r="E261" s="16" t="n"/>
      <c r="F261" s="14" t="n"/>
      <c r="G261" s="14" t="n"/>
      <c r="H261" s="19" t="n"/>
      <c r="I261" s="19" t="n"/>
      <c r="J261" s="34">
        <f>IF(A261="","",H261+I261)</f>
        <v/>
      </c>
      <c r="K261" s="14" t="n"/>
      <c r="L261" s="14" t="n"/>
      <c r="M261" s="14" t="n"/>
      <c r="N261" s="14" t="n"/>
      <c r="O261" s="20">
        <f>IF(A261="","",SUMPRODUCT((A261&gt;=Setup!$C$19:$C$30)*(A261&lt;=Setup!$D$19:$D$30)*Setup!$A$19:$A$30))</f>
        <v/>
      </c>
      <c r="P261" s="34">
        <f>IF(A261="","",IF(G261="Standard 15% (Box 1)",ROUND(H261*Setup!$B$9,2),0))</f>
        <v/>
      </c>
      <c r="Q261" s="34">
        <f>IF(A261="","",I261-P261)</f>
        <v/>
      </c>
      <c r="R261" s="23">
        <f>IF(A261="","",IF(O261=0,"Outside audit periods; ","")&amp;IF(G261="","No VAT category; ","")&amp;IF(ABS(Q261)&gt;Setup!$B$10,"VAT ≠ 15% × net; ","")&amp;IF(AND(F261="B2B - VAT registered",NOT(AND(LEN(E261)=15,LEFT(E261,1)="3",RIGHT(E261,1)="3",ISNUMBER(--E261)))),"Invalid/missing customer VAT no; ","")&amp;IF(L261&lt;&gt;"Yes","Not reported/cleared on FATOORA; ","")&amp;IF(AND(OR(G261="Zero-rated domestic (Box 3)",G261="Export (Box 4)"),N261=""),"Zero-rate/export evidence missing; ","")&amp;IF(AND(C261="Credit Note",H261&gt;0),"Credit note should be negative; ","")&amp;IF(AND(C261="Simplified Tax Invoice",F261="B2B - VAT registered"),"Simplified invoice issued to VAT-registered B2B; ",""))</f>
        <v/>
      </c>
    </row>
    <row r="262">
      <c r="A262" s="17" t="n"/>
      <c r="B262" s="14" t="n"/>
      <c r="C262" s="14" t="n"/>
      <c r="D262" s="14" t="n"/>
      <c r="E262" s="16" t="n"/>
      <c r="F262" s="14" t="n"/>
      <c r="G262" s="14" t="n"/>
      <c r="H262" s="19" t="n"/>
      <c r="I262" s="19" t="n"/>
      <c r="J262" s="34">
        <f>IF(A262="","",H262+I262)</f>
        <v/>
      </c>
      <c r="K262" s="14" t="n"/>
      <c r="L262" s="14" t="n"/>
      <c r="M262" s="14" t="n"/>
      <c r="N262" s="14" t="n"/>
      <c r="O262" s="20">
        <f>IF(A262="","",SUMPRODUCT((A262&gt;=Setup!$C$19:$C$30)*(A262&lt;=Setup!$D$19:$D$30)*Setup!$A$19:$A$30))</f>
        <v/>
      </c>
      <c r="P262" s="34">
        <f>IF(A262="","",IF(G262="Standard 15% (Box 1)",ROUND(H262*Setup!$B$9,2),0))</f>
        <v/>
      </c>
      <c r="Q262" s="34">
        <f>IF(A262="","",I262-P262)</f>
        <v/>
      </c>
      <c r="R262" s="23">
        <f>IF(A262="","",IF(O262=0,"Outside audit periods; ","")&amp;IF(G262="","No VAT category; ","")&amp;IF(ABS(Q262)&gt;Setup!$B$10,"VAT ≠ 15% × net; ","")&amp;IF(AND(F262="B2B - VAT registered",NOT(AND(LEN(E262)=15,LEFT(E262,1)="3",RIGHT(E262,1)="3",ISNUMBER(--E262)))),"Invalid/missing customer VAT no; ","")&amp;IF(L262&lt;&gt;"Yes","Not reported/cleared on FATOORA; ","")&amp;IF(AND(OR(G262="Zero-rated domestic (Box 3)",G262="Export (Box 4)"),N262=""),"Zero-rate/export evidence missing; ","")&amp;IF(AND(C262="Credit Note",H262&gt;0),"Credit note should be negative; ","")&amp;IF(AND(C262="Simplified Tax Invoice",F262="B2B - VAT registered"),"Simplified invoice issued to VAT-registered B2B; ",""))</f>
        <v/>
      </c>
    </row>
    <row r="263">
      <c r="A263" s="17" t="n"/>
      <c r="B263" s="14" t="n"/>
      <c r="C263" s="14" t="n"/>
      <c r="D263" s="14" t="n"/>
      <c r="E263" s="16" t="n"/>
      <c r="F263" s="14" t="n"/>
      <c r="G263" s="14" t="n"/>
      <c r="H263" s="19" t="n"/>
      <c r="I263" s="19" t="n"/>
      <c r="J263" s="34">
        <f>IF(A263="","",H263+I263)</f>
        <v/>
      </c>
      <c r="K263" s="14" t="n"/>
      <c r="L263" s="14" t="n"/>
      <c r="M263" s="14" t="n"/>
      <c r="N263" s="14" t="n"/>
      <c r="O263" s="20">
        <f>IF(A263="","",SUMPRODUCT((A263&gt;=Setup!$C$19:$C$30)*(A263&lt;=Setup!$D$19:$D$30)*Setup!$A$19:$A$30))</f>
        <v/>
      </c>
      <c r="P263" s="34">
        <f>IF(A263="","",IF(G263="Standard 15% (Box 1)",ROUND(H263*Setup!$B$9,2),0))</f>
        <v/>
      </c>
      <c r="Q263" s="34">
        <f>IF(A263="","",I263-P263)</f>
        <v/>
      </c>
      <c r="R263" s="23">
        <f>IF(A263="","",IF(O263=0,"Outside audit periods; ","")&amp;IF(G263="","No VAT category; ","")&amp;IF(ABS(Q263)&gt;Setup!$B$10,"VAT ≠ 15% × net; ","")&amp;IF(AND(F263="B2B - VAT registered",NOT(AND(LEN(E263)=15,LEFT(E263,1)="3",RIGHT(E263,1)="3",ISNUMBER(--E263)))),"Invalid/missing customer VAT no; ","")&amp;IF(L263&lt;&gt;"Yes","Not reported/cleared on FATOORA; ","")&amp;IF(AND(OR(G263="Zero-rated domestic (Box 3)",G263="Export (Box 4)"),N263=""),"Zero-rate/export evidence missing; ","")&amp;IF(AND(C263="Credit Note",H263&gt;0),"Credit note should be negative; ","")&amp;IF(AND(C263="Simplified Tax Invoice",F263="B2B - VAT registered"),"Simplified invoice issued to VAT-registered B2B; ",""))</f>
        <v/>
      </c>
    </row>
    <row r="264">
      <c r="A264" s="17" t="n"/>
      <c r="B264" s="14" t="n"/>
      <c r="C264" s="14" t="n"/>
      <c r="D264" s="14" t="n"/>
      <c r="E264" s="16" t="n"/>
      <c r="F264" s="14" t="n"/>
      <c r="G264" s="14" t="n"/>
      <c r="H264" s="19" t="n"/>
      <c r="I264" s="19" t="n"/>
      <c r="J264" s="34">
        <f>IF(A264="","",H264+I264)</f>
        <v/>
      </c>
      <c r="K264" s="14" t="n"/>
      <c r="L264" s="14" t="n"/>
      <c r="M264" s="14" t="n"/>
      <c r="N264" s="14" t="n"/>
      <c r="O264" s="20">
        <f>IF(A264="","",SUMPRODUCT((A264&gt;=Setup!$C$19:$C$30)*(A264&lt;=Setup!$D$19:$D$30)*Setup!$A$19:$A$30))</f>
        <v/>
      </c>
      <c r="P264" s="34">
        <f>IF(A264="","",IF(G264="Standard 15% (Box 1)",ROUND(H264*Setup!$B$9,2),0))</f>
        <v/>
      </c>
      <c r="Q264" s="34">
        <f>IF(A264="","",I264-P264)</f>
        <v/>
      </c>
      <c r="R264" s="23">
        <f>IF(A264="","",IF(O264=0,"Outside audit periods; ","")&amp;IF(G264="","No VAT category; ","")&amp;IF(ABS(Q264)&gt;Setup!$B$10,"VAT ≠ 15% × net; ","")&amp;IF(AND(F264="B2B - VAT registered",NOT(AND(LEN(E264)=15,LEFT(E264,1)="3",RIGHT(E264,1)="3",ISNUMBER(--E264)))),"Invalid/missing customer VAT no; ","")&amp;IF(L264&lt;&gt;"Yes","Not reported/cleared on FATOORA; ","")&amp;IF(AND(OR(G264="Zero-rated domestic (Box 3)",G264="Export (Box 4)"),N264=""),"Zero-rate/export evidence missing; ","")&amp;IF(AND(C264="Credit Note",H264&gt;0),"Credit note should be negative; ","")&amp;IF(AND(C264="Simplified Tax Invoice",F264="B2B - VAT registered"),"Simplified invoice issued to VAT-registered B2B; ",""))</f>
        <v/>
      </c>
    </row>
    <row r="265">
      <c r="A265" s="17" t="n"/>
      <c r="B265" s="14" t="n"/>
      <c r="C265" s="14" t="n"/>
      <c r="D265" s="14" t="n"/>
      <c r="E265" s="16" t="n"/>
      <c r="F265" s="14" t="n"/>
      <c r="G265" s="14" t="n"/>
      <c r="H265" s="19" t="n"/>
      <c r="I265" s="19" t="n"/>
      <c r="J265" s="34">
        <f>IF(A265="","",H265+I265)</f>
        <v/>
      </c>
      <c r="K265" s="14" t="n"/>
      <c r="L265" s="14" t="n"/>
      <c r="M265" s="14" t="n"/>
      <c r="N265" s="14" t="n"/>
      <c r="O265" s="20">
        <f>IF(A265="","",SUMPRODUCT((A265&gt;=Setup!$C$19:$C$30)*(A265&lt;=Setup!$D$19:$D$30)*Setup!$A$19:$A$30))</f>
        <v/>
      </c>
      <c r="P265" s="34">
        <f>IF(A265="","",IF(G265="Standard 15% (Box 1)",ROUND(H265*Setup!$B$9,2),0))</f>
        <v/>
      </c>
      <c r="Q265" s="34">
        <f>IF(A265="","",I265-P265)</f>
        <v/>
      </c>
      <c r="R265" s="23">
        <f>IF(A265="","",IF(O265=0,"Outside audit periods; ","")&amp;IF(G265="","No VAT category; ","")&amp;IF(ABS(Q265)&gt;Setup!$B$10,"VAT ≠ 15% × net; ","")&amp;IF(AND(F265="B2B - VAT registered",NOT(AND(LEN(E265)=15,LEFT(E265,1)="3",RIGHT(E265,1)="3",ISNUMBER(--E265)))),"Invalid/missing customer VAT no; ","")&amp;IF(L265&lt;&gt;"Yes","Not reported/cleared on FATOORA; ","")&amp;IF(AND(OR(G265="Zero-rated domestic (Box 3)",G265="Export (Box 4)"),N265=""),"Zero-rate/export evidence missing; ","")&amp;IF(AND(C265="Credit Note",H265&gt;0),"Credit note should be negative; ","")&amp;IF(AND(C265="Simplified Tax Invoice",F265="B2B - VAT registered"),"Simplified invoice issued to VAT-registered B2B; ",""))</f>
        <v/>
      </c>
    </row>
    <row r="266">
      <c r="A266" s="17" t="n"/>
      <c r="B266" s="14" t="n"/>
      <c r="C266" s="14" t="n"/>
      <c r="D266" s="14" t="n"/>
      <c r="E266" s="16" t="n"/>
      <c r="F266" s="14" t="n"/>
      <c r="G266" s="14" t="n"/>
      <c r="H266" s="19" t="n"/>
      <c r="I266" s="19" t="n"/>
      <c r="J266" s="34">
        <f>IF(A266="","",H266+I266)</f>
        <v/>
      </c>
      <c r="K266" s="14" t="n"/>
      <c r="L266" s="14" t="n"/>
      <c r="M266" s="14" t="n"/>
      <c r="N266" s="14" t="n"/>
      <c r="O266" s="20">
        <f>IF(A266="","",SUMPRODUCT((A266&gt;=Setup!$C$19:$C$30)*(A266&lt;=Setup!$D$19:$D$30)*Setup!$A$19:$A$30))</f>
        <v/>
      </c>
      <c r="P266" s="34">
        <f>IF(A266="","",IF(G266="Standard 15% (Box 1)",ROUND(H266*Setup!$B$9,2),0))</f>
        <v/>
      </c>
      <c r="Q266" s="34">
        <f>IF(A266="","",I266-P266)</f>
        <v/>
      </c>
      <c r="R266" s="23">
        <f>IF(A266="","",IF(O266=0,"Outside audit periods; ","")&amp;IF(G266="","No VAT category; ","")&amp;IF(ABS(Q266)&gt;Setup!$B$10,"VAT ≠ 15% × net; ","")&amp;IF(AND(F266="B2B - VAT registered",NOT(AND(LEN(E266)=15,LEFT(E266,1)="3",RIGHT(E266,1)="3",ISNUMBER(--E266)))),"Invalid/missing customer VAT no; ","")&amp;IF(L266&lt;&gt;"Yes","Not reported/cleared on FATOORA; ","")&amp;IF(AND(OR(G266="Zero-rated domestic (Box 3)",G266="Export (Box 4)"),N266=""),"Zero-rate/export evidence missing; ","")&amp;IF(AND(C266="Credit Note",H266&gt;0),"Credit note should be negative; ","")&amp;IF(AND(C266="Simplified Tax Invoice",F266="B2B - VAT registered"),"Simplified invoice issued to VAT-registered B2B; ",""))</f>
        <v/>
      </c>
    </row>
    <row r="267">
      <c r="A267" s="17" t="n"/>
      <c r="B267" s="14" t="n"/>
      <c r="C267" s="14" t="n"/>
      <c r="D267" s="14" t="n"/>
      <c r="E267" s="16" t="n"/>
      <c r="F267" s="14" t="n"/>
      <c r="G267" s="14" t="n"/>
      <c r="H267" s="19" t="n"/>
      <c r="I267" s="19" t="n"/>
      <c r="J267" s="34">
        <f>IF(A267="","",H267+I267)</f>
        <v/>
      </c>
      <c r="K267" s="14" t="n"/>
      <c r="L267" s="14" t="n"/>
      <c r="M267" s="14" t="n"/>
      <c r="N267" s="14" t="n"/>
      <c r="O267" s="20">
        <f>IF(A267="","",SUMPRODUCT((A267&gt;=Setup!$C$19:$C$30)*(A267&lt;=Setup!$D$19:$D$30)*Setup!$A$19:$A$30))</f>
        <v/>
      </c>
      <c r="P267" s="34">
        <f>IF(A267="","",IF(G267="Standard 15% (Box 1)",ROUND(H267*Setup!$B$9,2),0))</f>
        <v/>
      </c>
      <c r="Q267" s="34">
        <f>IF(A267="","",I267-P267)</f>
        <v/>
      </c>
      <c r="R267" s="23">
        <f>IF(A267="","",IF(O267=0,"Outside audit periods; ","")&amp;IF(G267="","No VAT category; ","")&amp;IF(ABS(Q267)&gt;Setup!$B$10,"VAT ≠ 15% × net; ","")&amp;IF(AND(F267="B2B - VAT registered",NOT(AND(LEN(E267)=15,LEFT(E267,1)="3",RIGHT(E267,1)="3",ISNUMBER(--E267)))),"Invalid/missing customer VAT no; ","")&amp;IF(L267&lt;&gt;"Yes","Not reported/cleared on FATOORA; ","")&amp;IF(AND(OR(G267="Zero-rated domestic (Box 3)",G267="Export (Box 4)"),N267=""),"Zero-rate/export evidence missing; ","")&amp;IF(AND(C267="Credit Note",H267&gt;0),"Credit note should be negative; ","")&amp;IF(AND(C267="Simplified Tax Invoice",F267="B2B - VAT registered"),"Simplified invoice issued to VAT-registered B2B; ",""))</f>
        <v/>
      </c>
    </row>
    <row r="268">
      <c r="A268" s="17" t="n"/>
      <c r="B268" s="14" t="n"/>
      <c r="C268" s="14" t="n"/>
      <c r="D268" s="14" t="n"/>
      <c r="E268" s="16" t="n"/>
      <c r="F268" s="14" t="n"/>
      <c r="G268" s="14" t="n"/>
      <c r="H268" s="19" t="n"/>
      <c r="I268" s="19" t="n"/>
      <c r="J268" s="34">
        <f>IF(A268="","",H268+I268)</f>
        <v/>
      </c>
      <c r="K268" s="14" t="n"/>
      <c r="L268" s="14" t="n"/>
      <c r="M268" s="14" t="n"/>
      <c r="N268" s="14" t="n"/>
      <c r="O268" s="20">
        <f>IF(A268="","",SUMPRODUCT((A268&gt;=Setup!$C$19:$C$30)*(A268&lt;=Setup!$D$19:$D$30)*Setup!$A$19:$A$30))</f>
        <v/>
      </c>
      <c r="P268" s="34">
        <f>IF(A268="","",IF(G268="Standard 15% (Box 1)",ROUND(H268*Setup!$B$9,2),0))</f>
        <v/>
      </c>
      <c r="Q268" s="34">
        <f>IF(A268="","",I268-P268)</f>
        <v/>
      </c>
      <c r="R268" s="23">
        <f>IF(A268="","",IF(O268=0,"Outside audit periods; ","")&amp;IF(G268="","No VAT category; ","")&amp;IF(ABS(Q268)&gt;Setup!$B$10,"VAT ≠ 15% × net; ","")&amp;IF(AND(F268="B2B - VAT registered",NOT(AND(LEN(E268)=15,LEFT(E268,1)="3",RIGHT(E268,1)="3",ISNUMBER(--E268)))),"Invalid/missing customer VAT no; ","")&amp;IF(L268&lt;&gt;"Yes","Not reported/cleared on FATOORA; ","")&amp;IF(AND(OR(G268="Zero-rated domestic (Box 3)",G268="Export (Box 4)"),N268=""),"Zero-rate/export evidence missing; ","")&amp;IF(AND(C268="Credit Note",H268&gt;0),"Credit note should be negative; ","")&amp;IF(AND(C268="Simplified Tax Invoice",F268="B2B - VAT registered"),"Simplified invoice issued to VAT-registered B2B; ",""))</f>
        <v/>
      </c>
    </row>
    <row r="269">
      <c r="A269" s="17" t="n"/>
      <c r="B269" s="14" t="n"/>
      <c r="C269" s="14" t="n"/>
      <c r="D269" s="14" t="n"/>
      <c r="E269" s="16" t="n"/>
      <c r="F269" s="14" t="n"/>
      <c r="G269" s="14" t="n"/>
      <c r="H269" s="19" t="n"/>
      <c r="I269" s="19" t="n"/>
      <c r="J269" s="34">
        <f>IF(A269="","",H269+I269)</f>
        <v/>
      </c>
      <c r="K269" s="14" t="n"/>
      <c r="L269" s="14" t="n"/>
      <c r="M269" s="14" t="n"/>
      <c r="N269" s="14" t="n"/>
      <c r="O269" s="20">
        <f>IF(A269="","",SUMPRODUCT((A269&gt;=Setup!$C$19:$C$30)*(A269&lt;=Setup!$D$19:$D$30)*Setup!$A$19:$A$30))</f>
        <v/>
      </c>
      <c r="P269" s="34">
        <f>IF(A269="","",IF(G269="Standard 15% (Box 1)",ROUND(H269*Setup!$B$9,2),0))</f>
        <v/>
      </c>
      <c r="Q269" s="34">
        <f>IF(A269="","",I269-P269)</f>
        <v/>
      </c>
      <c r="R269" s="23">
        <f>IF(A269="","",IF(O269=0,"Outside audit periods; ","")&amp;IF(G269="","No VAT category; ","")&amp;IF(ABS(Q269)&gt;Setup!$B$10,"VAT ≠ 15% × net; ","")&amp;IF(AND(F269="B2B - VAT registered",NOT(AND(LEN(E269)=15,LEFT(E269,1)="3",RIGHT(E269,1)="3",ISNUMBER(--E269)))),"Invalid/missing customer VAT no; ","")&amp;IF(L269&lt;&gt;"Yes","Not reported/cleared on FATOORA; ","")&amp;IF(AND(OR(G269="Zero-rated domestic (Box 3)",G269="Export (Box 4)"),N269=""),"Zero-rate/export evidence missing; ","")&amp;IF(AND(C269="Credit Note",H269&gt;0),"Credit note should be negative; ","")&amp;IF(AND(C269="Simplified Tax Invoice",F269="B2B - VAT registered"),"Simplified invoice issued to VAT-registered B2B; ",""))</f>
        <v/>
      </c>
    </row>
    <row r="270">
      <c r="A270" s="17" t="n"/>
      <c r="B270" s="14" t="n"/>
      <c r="C270" s="14" t="n"/>
      <c r="D270" s="14" t="n"/>
      <c r="E270" s="16" t="n"/>
      <c r="F270" s="14" t="n"/>
      <c r="G270" s="14" t="n"/>
      <c r="H270" s="19" t="n"/>
      <c r="I270" s="19" t="n"/>
      <c r="J270" s="34">
        <f>IF(A270="","",H270+I270)</f>
        <v/>
      </c>
      <c r="K270" s="14" t="n"/>
      <c r="L270" s="14" t="n"/>
      <c r="M270" s="14" t="n"/>
      <c r="N270" s="14" t="n"/>
      <c r="O270" s="20">
        <f>IF(A270="","",SUMPRODUCT((A270&gt;=Setup!$C$19:$C$30)*(A270&lt;=Setup!$D$19:$D$30)*Setup!$A$19:$A$30))</f>
        <v/>
      </c>
      <c r="P270" s="34">
        <f>IF(A270="","",IF(G270="Standard 15% (Box 1)",ROUND(H270*Setup!$B$9,2),0))</f>
        <v/>
      </c>
      <c r="Q270" s="34">
        <f>IF(A270="","",I270-P270)</f>
        <v/>
      </c>
      <c r="R270" s="23">
        <f>IF(A270="","",IF(O270=0,"Outside audit periods; ","")&amp;IF(G270="","No VAT category; ","")&amp;IF(ABS(Q270)&gt;Setup!$B$10,"VAT ≠ 15% × net; ","")&amp;IF(AND(F270="B2B - VAT registered",NOT(AND(LEN(E270)=15,LEFT(E270,1)="3",RIGHT(E270,1)="3",ISNUMBER(--E270)))),"Invalid/missing customer VAT no; ","")&amp;IF(L270&lt;&gt;"Yes","Not reported/cleared on FATOORA; ","")&amp;IF(AND(OR(G270="Zero-rated domestic (Box 3)",G270="Export (Box 4)"),N270=""),"Zero-rate/export evidence missing; ","")&amp;IF(AND(C270="Credit Note",H270&gt;0),"Credit note should be negative; ","")&amp;IF(AND(C270="Simplified Tax Invoice",F270="B2B - VAT registered"),"Simplified invoice issued to VAT-registered B2B; ",""))</f>
        <v/>
      </c>
    </row>
    <row r="271">
      <c r="A271" s="17" t="n"/>
      <c r="B271" s="14" t="n"/>
      <c r="C271" s="14" t="n"/>
      <c r="D271" s="14" t="n"/>
      <c r="E271" s="16" t="n"/>
      <c r="F271" s="14" t="n"/>
      <c r="G271" s="14" t="n"/>
      <c r="H271" s="19" t="n"/>
      <c r="I271" s="19" t="n"/>
      <c r="J271" s="34">
        <f>IF(A271="","",H271+I271)</f>
        <v/>
      </c>
      <c r="K271" s="14" t="n"/>
      <c r="L271" s="14" t="n"/>
      <c r="M271" s="14" t="n"/>
      <c r="N271" s="14" t="n"/>
      <c r="O271" s="20">
        <f>IF(A271="","",SUMPRODUCT((A271&gt;=Setup!$C$19:$C$30)*(A271&lt;=Setup!$D$19:$D$30)*Setup!$A$19:$A$30))</f>
        <v/>
      </c>
      <c r="P271" s="34">
        <f>IF(A271="","",IF(G271="Standard 15% (Box 1)",ROUND(H271*Setup!$B$9,2),0))</f>
        <v/>
      </c>
      <c r="Q271" s="34">
        <f>IF(A271="","",I271-P271)</f>
        <v/>
      </c>
      <c r="R271" s="23">
        <f>IF(A271="","",IF(O271=0,"Outside audit periods; ","")&amp;IF(G271="","No VAT category; ","")&amp;IF(ABS(Q271)&gt;Setup!$B$10,"VAT ≠ 15% × net; ","")&amp;IF(AND(F271="B2B - VAT registered",NOT(AND(LEN(E271)=15,LEFT(E271,1)="3",RIGHT(E271,1)="3",ISNUMBER(--E271)))),"Invalid/missing customer VAT no; ","")&amp;IF(L271&lt;&gt;"Yes","Not reported/cleared on FATOORA; ","")&amp;IF(AND(OR(G271="Zero-rated domestic (Box 3)",G271="Export (Box 4)"),N271=""),"Zero-rate/export evidence missing; ","")&amp;IF(AND(C271="Credit Note",H271&gt;0),"Credit note should be negative; ","")&amp;IF(AND(C271="Simplified Tax Invoice",F271="B2B - VAT registered"),"Simplified invoice issued to VAT-registered B2B; ",""))</f>
        <v/>
      </c>
    </row>
    <row r="272">
      <c r="A272" s="17" t="n"/>
      <c r="B272" s="14" t="n"/>
      <c r="C272" s="14" t="n"/>
      <c r="D272" s="14" t="n"/>
      <c r="E272" s="16" t="n"/>
      <c r="F272" s="14" t="n"/>
      <c r="G272" s="14" t="n"/>
      <c r="H272" s="19" t="n"/>
      <c r="I272" s="19" t="n"/>
      <c r="J272" s="34">
        <f>IF(A272="","",H272+I272)</f>
        <v/>
      </c>
      <c r="K272" s="14" t="n"/>
      <c r="L272" s="14" t="n"/>
      <c r="M272" s="14" t="n"/>
      <c r="N272" s="14" t="n"/>
      <c r="O272" s="20">
        <f>IF(A272="","",SUMPRODUCT((A272&gt;=Setup!$C$19:$C$30)*(A272&lt;=Setup!$D$19:$D$30)*Setup!$A$19:$A$30))</f>
        <v/>
      </c>
      <c r="P272" s="34">
        <f>IF(A272="","",IF(G272="Standard 15% (Box 1)",ROUND(H272*Setup!$B$9,2),0))</f>
        <v/>
      </c>
      <c r="Q272" s="34">
        <f>IF(A272="","",I272-P272)</f>
        <v/>
      </c>
      <c r="R272" s="23">
        <f>IF(A272="","",IF(O272=0,"Outside audit periods; ","")&amp;IF(G272="","No VAT category; ","")&amp;IF(ABS(Q272)&gt;Setup!$B$10,"VAT ≠ 15% × net; ","")&amp;IF(AND(F272="B2B - VAT registered",NOT(AND(LEN(E272)=15,LEFT(E272,1)="3",RIGHT(E272,1)="3",ISNUMBER(--E272)))),"Invalid/missing customer VAT no; ","")&amp;IF(L272&lt;&gt;"Yes","Not reported/cleared on FATOORA; ","")&amp;IF(AND(OR(G272="Zero-rated domestic (Box 3)",G272="Export (Box 4)"),N272=""),"Zero-rate/export evidence missing; ","")&amp;IF(AND(C272="Credit Note",H272&gt;0),"Credit note should be negative; ","")&amp;IF(AND(C272="Simplified Tax Invoice",F272="B2B - VAT registered"),"Simplified invoice issued to VAT-registered B2B; ",""))</f>
        <v/>
      </c>
    </row>
    <row r="273">
      <c r="A273" s="17" t="n"/>
      <c r="B273" s="14" t="n"/>
      <c r="C273" s="14" t="n"/>
      <c r="D273" s="14" t="n"/>
      <c r="E273" s="16" t="n"/>
      <c r="F273" s="14" t="n"/>
      <c r="G273" s="14" t="n"/>
      <c r="H273" s="19" t="n"/>
      <c r="I273" s="19" t="n"/>
      <c r="J273" s="34">
        <f>IF(A273="","",H273+I273)</f>
        <v/>
      </c>
      <c r="K273" s="14" t="n"/>
      <c r="L273" s="14" t="n"/>
      <c r="M273" s="14" t="n"/>
      <c r="N273" s="14" t="n"/>
      <c r="O273" s="20">
        <f>IF(A273="","",SUMPRODUCT((A273&gt;=Setup!$C$19:$C$30)*(A273&lt;=Setup!$D$19:$D$30)*Setup!$A$19:$A$30))</f>
        <v/>
      </c>
      <c r="P273" s="34">
        <f>IF(A273="","",IF(G273="Standard 15% (Box 1)",ROUND(H273*Setup!$B$9,2),0))</f>
        <v/>
      </c>
      <c r="Q273" s="34">
        <f>IF(A273="","",I273-P273)</f>
        <v/>
      </c>
      <c r="R273" s="23">
        <f>IF(A273="","",IF(O273=0,"Outside audit periods; ","")&amp;IF(G273="","No VAT category; ","")&amp;IF(ABS(Q273)&gt;Setup!$B$10,"VAT ≠ 15% × net; ","")&amp;IF(AND(F273="B2B - VAT registered",NOT(AND(LEN(E273)=15,LEFT(E273,1)="3",RIGHT(E273,1)="3",ISNUMBER(--E273)))),"Invalid/missing customer VAT no; ","")&amp;IF(L273&lt;&gt;"Yes","Not reported/cleared on FATOORA; ","")&amp;IF(AND(OR(G273="Zero-rated domestic (Box 3)",G273="Export (Box 4)"),N273=""),"Zero-rate/export evidence missing; ","")&amp;IF(AND(C273="Credit Note",H273&gt;0),"Credit note should be negative; ","")&amp;IF(AND(C273="Simplified Tax Invoice",F273="B2B - VAT registered"),"Simplified invoice issued to VAT-registered B2B; ",""))</f>
        <v/>
      </c>
    </row>
    <row r="274">
      <c r="A274" s="17" t="n"/>
      <c r="B274" s="14" t="n"/>
      <c r="C274" s="14" t="n"/>
      <c r="D274" s="14" t="n"/>
      <c r="E274" s="16" t="n"/>
      <c r="F274" s="14" t="n"/>
      <c r="G274" s="14" t="n"/>
      <c r="H274" s="19" t="n"/>
      <c r="I274" s="19" t="n"/>
      <c r="J274" s="34">
        <f>IF(A274="","",H274+I274)</f>
        <v/>
      </c>
      <c r="K274" s="14" t="n"/>
      <c r="L274" s="14" t="n"/>
      <c r="M274" s="14" t="n"/>
      <c r="N274" s="14" t="n"/>
      <c r="O274" s="20">
        <f>IF(A274="","",SUMPRODUCT((A274&gt;=Setup!$C$19:$C$30)*(A274&lt;=Setup!$D$19:$D$30)*Setup!$A$19:$A$30))</f>
        <v/>
      </c>
      <c r="P274" s="34">
        <f>IF(A274="","",IF(G274="Standard 15% (Box 1)",ROUND(H274*Setup!$B$9,2),0))</f>
        <v/>
      </c>
      <c r="Q274" s="34">
        <f>IF(A274="","",I274-P274)</f>
        <v/>
      </c>
      <c r="R274" s="23">
        <f>IF(A274="","",IF(O274=0,"Outside audit periods; ","")&amp;IF(G274="","No VAT category; ","")&amp;IF(ABS(Q274)&gt;Setup!$B$10,"VAT ≠ 15% × net; ","")&amp;IF(AND(F274="B2B - VAT registered",NOT(AND(LEN(E274)=15,LEFT(E274,1)="3",RIGHT(E274,1)="3",ISNUMBER(--E274)))),"Invalid/missing customer VAT no; ","")&amp;IF(L274&lt;&gt;"Yes","Not reported/cleared on FATOORA; ","")&amp;IF(AND(OR(G274="Zero-rated domestic (Box 3)",G274="Export (Box 4)"),N274=""),"Zero-rate/export evidence missing; ","")&amp;IF(AND(C274="Credit Note",H274&gt;0),"Credit note should be negative; ","")&amp;IF(AND(C274="Simplified Tax Invoice",F274="B2B - VAT registered"),"Simplified invoice issued to VAT-registered B2B; ",""))</f>
        <v/>
      </c>
    </row>
    <row r="275">
      <c r="A275" s="17" t="n"/>
      <c r="B275" s="14" t="n"/>
      <c r="C275" s="14" t="n"/>
      <c r="D275" s="14" t="n"/>
      <c r="E275" s="16" t="n"/>
      <c r="F275" s="14" t="n"/>
      <c r="G275" s="14" t="n"/>
      <c r="H275" s="19" t="n"/>
      <c r="I275" s="19" t="n"/>
      <c r="J275" s="34">
        <f>IF(A275="","",H275+I275)</f>
        <v/>
      </c>
      <c r="K275" s="14" t="n"/>
      <c r="L275" s="14" t="n"/>
      <c r="M275" s="14" t="n"/>
      <c r="N275" s="14" t="n"/>
      <c r="O275" s="20">
        <f>IF(A275="","",SUMPRODUCT((A275&gt;=Setup!$C$19:$C$30)*(A275&lt;=Setup!$D$19:$D$30)*Setup!$A$19:$A$30))</f>
        <v/>
      </c>
      <c r="P275" s="34">
        <f>IF(A275="","",IF(G275="Standard 15% (Box 1)",ROUND(H275*Setup!$B$9,2),0))</f>
        <v/>
      </c>
      <c r="Q275" s="34">
        <f>IF(A275="","",I275-P275)</f>
        <v/>
      </c>
      <c r="R275" s="23">
        <f>IF(A275="","",IF(O275=0,"Outside audit periods; ","")&amp;IF(G275="","No VAT category; ","")&amp;IF(ABS(Q275)&gt;Setup!$B$10,"VAT ≠ 15% × net; ","")&amp;IF(AND(F275="B2B - VAT registered",NOT(AND(LEN(E275)=15,LEFT(E275,1)="3",RIGHT(E275,1)="3",ISNUMBER(--E275)))),"Invalid/missing customer VAT no; ","")&amp;IF(L275&lt;&gt;"Yes","Not reported/cleared on FATOORA; ","")&amp;IF(AND(OR(G275="Zero-rated domestic (Box 3)",G275="Export (Box 4)"),N275=""),"Zero-rate/export evidence missing; ","")&amp;IF(AND(C275="Credit Note",H275&gt;0),"Credit note should be negative; ","")&amp;IF(AND(C275="Simplified Tax Invoice",F275="B2B - VAT registered"),"Simplified invoice issued to VAT-registered B2B; ",""))</f>
        <v/>
      </c>
    </row>
    <row r="276">
      <c r="A276" s="17" t="n"/>
      <c r="B276" s="14" t="n"/>
      <c r="C276" s="14" t="n"/>
      <c r="D276" s="14" t="n"/>
      <c r="E276" s="16" t="n"/>
      <c r="F276" s="14" t="n"/>
      <c r="G276" s="14" t="n"/>
      <c r="H276" s="19" t="n"/>
      <c r="I276" s="19" t="n"/>
      <c r="J276" s="34">
        <f>IF(A276="","",H276+I276)</f>
        <v/>
      </c>
      <c r="K276" s="14" t="n"/>
      <c r="L276" s="14" t="n"/>
      <c r="M276" s="14" t="n"/>
      <c r="N276" s="14" t="n"/>
      <c r="O276" s="20">
        <f>IF(A276="","",SUMPRODUCT((A276&gt;=Setup!$C$19:$C$30)*(A276&lt;=Setup!$D$19:$D$30)*Setup!$A$19:$A$30))</f>
        <v/>
      </c>
      <c r="P276" s="34">
        <f>IF(A276="","",IF(G276="Standard 15% (Box 1)",ROUND(H276*Setup!$B$9,2),0))</f>
        <v/>
      </c>
      <c r="Q276" s="34">
        <f>IF(A276="","",I276-P276)</f>
        <v/>
      </c>
      <c r="R276" s="23">
        <f>IF(A276="","",IF(O276=0,"Outside audit periods; ","")&amp;IF(G276="","No VAT category; ","")&amp;IF(ABS(Q276)&gt;Setup!$B$10,"VAT ≠ 15% × net; ","")&amp;IF(AND(F276="B2B - VAT registered",NOT(AND(LEN(E276)=15,LEFT(E276,1)="3",RIGHT(E276,1)="3",ISNUMBER(--E276)))),"Invalid/missing customer VAT no; ","")&amp;IF(L276&lt;&gt;"Yes","Not reported/cleared on FATOORA; ","")&amp;IF(AND(OR(G276="Zero-rated domestic (Box 3)",G276="Export (Box 4)"),N276=""),"Zero-rate/export evidence missing; ","")&amp;IF(AND(C276="Credit Note",H276&gt;0),"Credit note should be negative; ","")&amp;IF(AND(C276="Simplified Tax Invoice",F276="B2B - VAT registered"),"Simplified invoice issued to VAT-registered B2B; ",""))</f>
        <v/>
      </c>
    </row>
    <row r="277">
      <c r="A277" s="17" t="n"/>
      <c r="B277" s="14" t="n"/>
      <c r="C277" s="14" t="n"/>
      <c r="D277" s="14" t="n"/>
      <c r="E277" s="16" t="n"/>
      <c r="F277" s="14" t="n"/>
      <c r="G277" s="14" t="n"/>
      <c r="H277" s="19" t="n"/>
      <c r="I277" s="19" t="n"/>
      <c r="J277" s="34">
        <f>IF(A277="","",H277+I277)</f>
        <v/>
      </c>
      <c r="K277" s="14" t="n"/>
      <c r="L277" s="14" t="n"/>
      <c r="M277" s="14" t="n"/>
      <c r="N277" s="14" t="n"/>
      <c r="O277" s="20">
        <f>IF(A277="","",SUMPRODUCT((A277&gt;=Setup!$C$19:$C$30)*(A277&lt;=Setup!$D$19:$D$30)*Setup!$A$19:$A$30))</f>
        <v/>
      </c>
      <c r="P277" s="34">
        <f>IF(A277="","",IF(G277="Standard 15% (Box 1)",ROUND(H277*Setup!$B$9,2),0))</f>
        <v/>
      </c>
      <c r="Q277" s="34">
        <f>IF(A277="","",I277-P277)</f>
        <v/>
      </c>
      <c r="R277" s="23">
        <f>IF(A277="","",IF(O277=0,"Outside audit periods; ","")&amp;IF(G277="","No VAT category; ","")&amp;IF(ABS(Q277)&gt;Setup!$B$10,"VAT ≠ 15% × net; ","")&amp;IF(AND(F277="B2B - VAT registered",NOT(AND(LEN(E277)=15,LEFT(E277,1)="3",RIGHT(E277,1)="3",ISNUMBER(--E277)))),"Invalid/missing customer VAT no; ","")&amp;IF(L277&lt;&gt;"Yes","Not reported/cleared on FATOORA; ","")&amp;IF(AND(OR(G277="Zero-rated domestic (Box 3)",G277="Export (Box 4)"),N277=""),"Zero-rate/export evidence missing; ","")&amp;IF(AND(C277="Credit Note",H277&gt;0),"Credit note should be negative; ","")&amp;IF(AND(C277="Simplified Tax Invoice",F277="B2B - VAT registered"),"Simplified invoice issued to VAT-registered B2B; ",""))</f>
        <v/>
      </c>
    </row>
    <row r="278">
      <c r="A278" s="17" t="n"/>
      <c r="B278" s="14" t="n"/>
      <c r="C278" s="14" t="n"/>
      <c r="D278" s="14" t="n"/>
      <c r="E278" s="16" t="n"/>
      <c r="F278" s="14" t="n"/>
      <c r="G278" s="14" t="n"/>
      <c r="H278" s="19" t="n"/>
      <c r="I278" s="19" t="n"/>
      <c r="J278" s="34">
        <f>IF(A278="","",H278+I278)</f>
        <v/>
      </c>
      <c r="K278" s="14" t="n"/>
      <c r="L278" s="14" t="n"/>
      <c r="M278" s="14" t="n"/>
      <c r="N278" s="14" t="n"/>
      <c r="O278" s="20">
        <f>IF(A278="","",SUMPRODUCT((A278&gt;=Setup!$C$19:$C$30)*(A278&lt;=Setup!$D$19:$D$30)*Setup!$A$19:$A$30))</f>
        <v/>
      </c>
      <c r="P278" s="34">
        <f>IF(A278="","",IF(G278="Standard 15% (Box 1)",ROUND(H278*Setup!$B$9,2),0))</f>
        <v/>
      </c>
      <c r="Q278" s="34">
        <f>IF(A278="","",I278-P278)</f>
        <v/>
      </c>
      <c r="R278" s="23">
        <f>IF(A278="","",IF(O278=0,"Outside audit periods; ","")&amp;IF(G278="","No VAT category; ","")&amp;IF(ABS(Q278)&gt;Setup!$B$10,"VAT ≠ 15% × net; ","")&amp;IF(AND(F278="B2B - VAT registered",NOT(AND(LEN(E278)=15,LEFT(E278,1)="3",RIGHT(E278,1)="3",ISNUMBER(--E278)))),"Invalid/missing customer VAT no; ","")&amp;IF(L278&lt;&gt;"Yes","Not reported/cleared on FATOORA; ","")&amp;IF(AND(OR(G278="Zero-rated domestic (Box 3)",G278="Export (Box 4)"),N278=""),"Zero-rate/export evidence missing; ","")&amp;IF(AND(C278="Credit Note",H278&gt;0),"Credit note should be negative; ","")&amp;IF(AND(C278="Simplified Tax Invoice",F278="B2B - VAT registered"),"Simplified invoice issued to VAT-registered B2B; ",""))</f>
        <v/>
      </c>
    </row>
    <row r="279">
      <c r="A279" s="17" t="n"/>
      <c r="B279" s="14" t="n"/>
      <c r="C279" s="14" t="n"/>
      <c r="D279" s="14" t="n"/>
      <c r="E279" s="16" t="n"/>
      <c r="F279" s="14" t="n"/>
      <c r="G279" s="14" t="n"/>
      <c r="H279" s="19" t="n"/>
      <c r="I279" s="19" t="n"/>
      <c r="J279" s="34">
        <f>IF(A279="","",H279+I279)</f>
        <v/>
      </c>
      <c r="K279" s="14" t="n"/>
      <c r="L279" s="14" t="n"/>
      <c r="M279" s="14" t="n"/>
      <c r="N279" s="14" t="n"/>
      <c r="O279" s="20">
        <f>IF(A279="","",SUMPRODUCT((A279&gt;=Setup!$C$19:$C$30)*(A279&lt;=Setup!$D$19:$D$30)*Setup!$A$19:$A$30))</f>
        <v/>
      </c>
      <c r="P279" s="34">
        <f>IF(A279="","",IF(G279="Standard 15% (Box 1)",ROUND(H279*Setup!$B$9,2),0))</f>
        <v/>
      </c>
      <c r="Q279" s="34">
        <f>IF(A279="","",I279-P279)</f>
        <v/>
      </c>
      <c r="R279" s="23">
        <f>IF(A279="","",IF(O279=0,"Outside audit periods; ","")&amp;IF(G279="","No VAT category; ","")&amp;IF(ABS(Q279)&gt;Setup!$B$10,"VAT ≠ 15% × net; ","")&amp;IF(AND(F279="B2B - VAT registered",NOT(AND(LEN(E279)=15,LEFT(E279,1)="3",RIGHT(E279,1)="3",ISNUMBER(--E279)))),"Invalid/missing customer VAT no; ","")&amp;IF(L279&lt;&gt;"Yes","Not reported/cleared on FATOORA; ","")&amp;IF(AND(OR(G279="Zero-rated domestic (Box 3)",G279="Export (Box 4)"),N279=""),"Zero-rate/export evidence missing; ","")&amp;IF(AND(C279="Credit Note",H279&gt;0),"Credit note should be negative; ","")&amp;IF(AND(C279="Simplified Tax Invoice",F279="B2B - VAT registered"),"Simplified invoice issued to VAT-registered B2B; ",""))</f>
        <v/>
      </c>
    </row>
    <row r="280">
      <c r="A280" s="17" t="n"/>
      <c r="B280" s="14" t="n"/>
      <c r="C280" s="14" t="n"/>
      <c r="D280" s="14" t="n"/>
      <c r="E280" s="16" t="n"/>
      <c r="F280" s="14" t="n"/>
      <c r="G280" s="14" t="n"/>
      <c r="H280" s="19" t="n"/>
      <c r="I280" s="19" t="n"/>
      <c r="J280" s="34">
        <f>IF(A280="","",H280+I280)</f>
        <v/>
      </c>
      <c r="K280" s="14" t="n"/>
      <c r="L280" s="14" t="n"/>
      <c r="M280" s="14" t="n"/>
      <c r="N280" s="14" t="n"/>
      <c r="O280" s="20">
        <f>IF(A280="","",SUMPRODUCT((A280&gt;=Setup!$C$19:$C$30)*(A280&lt;=Setup!$D$19:$D$30)*Setup!$A$19:$A$30))</f>
        <v/>
      </c>
      <c r="P280" s="34">
        <f>IF(A280="","",IF(G280="Standard 15% (Box 1)",ROUND(H280*Setup!$B$9,2),0))</f>
        <v/>
      </c>
      <c r="Q280" s="34">
        <f>IF(A280="","",I280-P280)</f>
        <v/>
      </c>
      <c r="R280" s="23">
        <f>IF(A280="","",IF(O280=0,"Outside audit periods; ","")&amp;IF(G280="","No VAT category; ","")&amp;IF(ABS(Q280)&gt;Setup!$B$10,"VAT ≠ 15% × net; ","")&amp;IF(AND(F280="B2B - VAT registered",NOT(AND(LEN(E280)=15,LEFT(E280,1)="3",RIGHT(E280,1)="3",ISNUMBER(--E280)))),"Invalid/missing customer VAT no; ","")&amp;IF(L280&lt;&gt;"Yes","Not reported/cleared on FATOORA; ","")&amp;IF(AND(OR(G280="Zero-rated domestic (Box 3)",G280="Export (Box 4)"),N280=""),"Zero-rate/export evidence missing; ","")&amp;IF(AND(C280="Credit Note",H280&gt;0),"Credit note should be negative; ","")&amp;IF(AND(C280="Simplified Tax Invoice",F280="B2B - VAT registered"),"Simplified invoice issued to VAT-registered B2B; ",""))</f>
        <v/>
      </c>
    </row>
    <row r="281">
      <c r="A281" s="17" t="n"/>
      <c r="B281" s="14" t="n"/>
      <c r="C281" s="14" t="n"/>
      <c r="D281" s="14" t="n"/>
      <c r="E281" s="16" t="n"/>
      <c r="F281" s="14" t="n"/>
      <c r="G281" s="14" t="n"/>
      <c r="H281" s="19" t="n"/>
      <c r="I281" s="19" t="n"/>
      <c r="J281" s="34">
        <f>IF(A281="","",H281+I281)</f>
        <v/>
      </c>
      <c r="K281" s="14" t="n"/>
      <c r="L281" s="14" t="n"/>
      <c r="M281" s="14" t="n"/>
      <c r="N281" s="14" t="n"/>
      <c r="O281" s="20">
        <f>IF(A281="","",SUMPRODUCT((A281&gt;=Setup!$C$19:$C$30)*(A281&lt;=Setup!$D$19:$D$30)*Setup!$A$19:$A$30))</f>
        <v/>
      </c>
      <c r="P281" s="34">
        <f>IF(A281="","",IF(G281="Standard 15% (Box 1)",ROUND(H281*Setup!$B$9,2),0))</f>
        <v/>
      </c>
      <c r="Q281" s="34">
        <f>IF(A281="","",I281-P281)</f>
        <v/>
      </c>
      <c r="R281" s="23">
        <f>IF(A281="","",IF(O281=0,"Outside audit periods; ","")&amp;IF(G281="","No VAT category; ","")&amp;IF(ABS(Q281)&gt;Setup!$B$10,"VAT ≠ 15% × net; ","")&amp;IF(AND(F281="B2B - VAT registered",NOT(AND(LEN(E281)=15,LEFT(E281,1)="3",RIGHT(E281,1)="3",ISNUMBER(--E281)))),"Invalid/missing customer VAT no; ","")&amp;IF(L281&lt;&gt;"Yes","Not reported/cleared on FATOORA; ","")&amp;IF(AND(OR(G281="Zero-rated domestic (Box 3)",G281="Export (Box 4)"),N281=""),"Zero-rate/export evidence missing; ","")&amp;IF(AND(C281="Credit Note",H281&gt;0),"Credit note should be negative; ","")&amp;IF(AND(C281="Simplified Tax Invoice",F281="B2B - VAT registered"),"Simplified invoice issued to VAT-registered B2B; ",""))</f>
        <v/>
      </c>
    </row>
    <row r="282">
      <c r="A282" s="17" t="n"/>
      <c r="B282" s="14" t="n"/>
      <c r="C282" s="14" t="n"/>
      <c r="D282" s="14" t="n"/>
      <c r="E282" s="16" t="n"/>
      <c r="F282" s="14" t="n"/>
      <c r="G282" s="14" t="n"/>
      <c r="H282" s="19" t="n"/>
      <c r="I282" s="19" t="n"/>
      <c r="J282" s="34">
        <f>IF(A282="","",H282+I282)</f>
        <v/>
      </c>
      <c r="K282" s="14" t="n"/>
      <c r="L282" s="14" t="n"/>
      <c r="M282" s="14" t="n"/>
      <c r="N282" s="14" t="n"/>
      <c r="O282" s="20">
        <f>IF(A282="","",SUMPRODUCT((A282&gt;=Setup!$C$19:$C$30)*(A282&lt;=Setup!$D$19:$D$30)*Setup!$A$19:$A$30))</f>
        <v/>
      </c>
      <c r="P282" s="34">
        <f>IF(A282="","",IF(G282="Standard 15% (Box 1)",ROUND(H282*Setup!$B$9,2),0))</f>
        <v/>
      </c>
      <c r="Q282" s="34">
        <f>IF(A282="","",I282-P282)</f>
        <v/>
      </c>
      <c r="R282" s="23">
        <f>IF(A282="","",IF(O282=0,"Outside audit periods; ","")&amp;IF(G282="","No VAT category; ","")&amp;IF(ABS(Q282)&gt;Setup!$B$10,"VAT ≠ 15% × net; ","")&amp;IF(AND(F282="B2B - VAT registered",NOT(AND(LEN(E282)=15,LEFT(E282,1)="3",RIGHT(E282,1)="3",ISNUMBER(--E282)))),"Invalid/missing customer VAT no; ","")&amp;IF(L282&lt;&gt;"Yes","Not reported/cleared on FATOORA; ","")&amp;IF(AND(OR(G282="Zero-rated domestic (Box 3)",G282="Export (Box 4)"),N282=""),"Zero-rate/export evidence missing; ","")&amp;IF(AND(C282="Credit Note",H282&gt;0),"Credit note should be negative; ","")&amp;IF(AND(C282="Simplified Tax Invoice",F282="B2B - VAT registered"),"Simplified invoice issued to VAT-registered B2B; ",""))</f>
        <v/>
      </c>
    </row>
    <row r="283">
      <c r="A283" s="17" t="n"/>
      <c r="B283" s="14" t="n"/>
      <c r="C283" s="14" t="n"/>
      <c r="D283" s="14" t="n"/>
      <c r="E283" s="16" t="n"/>
      <c r="F283" s="14" t="n"/>
      <c r="G283" s="14" t="n"/>
      <c r="H283" s="19" t="n"/>
      <c r="I283" s="19" t="n"/>
      <c r="J283" s="34">
        <f>IF(A283="","",H283+I283)</f>
        <v/>
      </c>
      <c r="K283" s="14" t="n"/>
      <c r="L283" s="14" t="n"/>
      <c r="M283" s="14" t="n"/>
      <c r="N283" s="14" t="n"/>
      <c r="O283" s="20">
        <f>IF(A283="","",SUMPRODUCT((A283&gt;=Setup!$C$19:$C$30)*(A283&lt;=Setup!$D$19:$D$30)*Setup!$A$19:$A$30))</f>
        <v/>
      </c>
      <c r="P283" s="34">
        <f>IF(A283="","",IF(G283="Standard 15% (Box 1)",ROUND(H283*Setup!$B$9,2),0))</f>
        <v/>
      </c>
      <c r="Q283" s="34">
        <f>IF(A283="","",I283-P283)</f>
        <v/>
      </c>
      <c r="R283" s="23">
        <f>IF(A283="","",IF(O283=0,"Outside audit periods; ","")&amp;IF(G283="","No VAT category; ","")&amp;IF(ABS(Q283)&gt;Setup!$B$10,"VAT ≠ 15% × net; ","")&amp;IF(AND(F283="B2B - VAT registered",NOT(AND(LEN(E283)=15,LEFT(E283,1)="3",RIGHT(E283,1)="3",ISNUMBER(--E283)))),"Invalid/missing customer VAT no; ","")&amp;IF(L283&lt;&gt;"Yes","Not reported/cleared on FATOORA; ","")&amp;IF(AND(OR(G283="Zero-rated domestic (Box 3)",G283="Export (Box 4)"),N283=""),"Zero-rate/export evidence missing; ","")&amp;IF(AND(C283="Credit Note",H283&gt;0),"Credit note should be negative; ","")&amp;IF(AND(C283="Simplified Tax Invoice",F283="B2B - VAT registered"),"Simplified invoice issued to VAT-registered B2B; ",""))</f>
        <v/>
      </c>
    </row>
    <row r="284">
      <c r="A284" s="17" t="n"/>
      <c r="B284" s="14" t="n"/>
      <c r="C284" s="14" t="n"/>
      <c r="D284" s="14" t="n"/>
      <c r="E284" s="16" t="n"/>
      <c r="F284" s="14" t="n"/>
      <c r="G284" s="14" t="n"/>
      <c r="H284" s="19" t="n"/>
      <c r="I284" s="19" t="n"/>
      <c r="J284" s="34">
        <f>IF(A284="","",H284+I284)</f>
        <v/>
      </c>
      <c r="K284" s="14" t="n"/>
      <c r="L284" s="14" t="n"/>
      <c r="M284" s="14" t="n"/>
      <c r="N284" s="14" t="n"/>
      <c r="O284" s="20">
        <f>IF(A284="","",SUMPRODUCT((A284&gt;=Setup!$C$19:$C$30)*(A284&lt;=Setup!$D$19:$D$30)*Setup!$A$19:$A$30))</f>
        <v/>
      </c>
      <c r="P284" s="34">
        <f>IF(A284="","",IF(G284="Standard 15% (Box 1)",ROUND(H284*Setup!$B$9,2),0))</f>
        <v/>
      </c>
      <c r="Q284" s="34">
        <f>IF(A284="","",I284-P284)</f>
        <v/>
      </c>
      <c r="R284" s="23">
        <f>IF(A284="","",IF(O284=0,"Outside audit periods; ","")&amp;IF(G284="","No VAT category; ","")&amp;IF(ABS(Q284)&gt;Setup!$B$10,"VAT ≠ 15% × net; ","")&amp;IF(AND(F284="B2B - VAT registered",NOT(AND(LEN(E284)=15,LEFT(E284,1)="3",RIGHT(E284,1)="3",ISNUMBER(--E284)))),"Invalid/missing customer VAT no; ","")&amp;IF(L284&lt;&gt;"Yes","Not reported/cleared on FATOORA; ","")&amp;IF(AND(OR(G284="Zero-rated domestic (Box 3)",G284="Export (Box 4)"),N284=""),"Zero-rate/export evidence missing; ","")&amp;IF(AND(C284="Credit Note",H284&gt;0),"Credit note should be negative; ","")&amp;IF(AND(C284="Simplified Tax Invoice",F284="B2B - VAT registered"),"Simplified invoice issued to VAT-registered B2B; ",""))</f>
        <v/>
      </c>
    </row>
    <row r="285">
      <c r="A285" s="17" t="n"/>
      <c r="B285" s="14" t="n"/>
      <c r="C285" s="14" t="n"/>
      <c r="D285" s="14" t="n"/>
      <c r="E285" s="16" t="n"/>
      <c r="F285" s="14" t="n"/>
      <c r="G285" s="14" t="n"/>
      <c r="H285" s="19" t="n"/>
      <c r="I285" s="19" t="n"/>
      <c r="J285" s="34">
        <f>IF(A285="","",H285+I285)</f>
        <v/>
      </c>
      <c r="K285" s="14" t="n"/>
      <c r="L285" s="14" t="n"/>
      <c r="M285" s="14" t="n"/>
      <c r="N285" s="14" t="n"/>
      <c r="O285" s="20">
        <f>IF(A285="","",SUMPRODUCT((A285&gt;=Setup!$C$19:$C$30)*(A285&lt;=Setup!$D$19:$D$30)*Setup!$A$19:$A$30))</f>
        <v/>
      </c>
      <c r="P285" s="34">
        <f>IF(A285="","",IF(G285="Standard 15% (Box 1)",ROUND(H285*Setup!$B$9,2),0))</f>
        <v/>
      </c>
      <c r="Q285" s="34">
        <f>IF(A285="","",I285-P285)</f>
        <v/>
      </c>
      <c r="R285" s="23">
        <f>IF(A285="","",IF(O285=0,"Outside audit periods; ","")&amp;IF(G285="","No VAT category; ","")&amp;IF(ABS(Q285)&gt;Setup!$B$10,"VAT ≠ 15% × net; ","")&amp;IF(AND(F285="B2B - VAT registered",NOT(AND(LEN(E285)=15,LEFT(E285,1)="3",RIGHT(E285,1)="3",ISNUMBER(--E285)))),"Invalid/missing customer VAT no; ","")&amp;IF(L285&lt;&gt;"Yes","Not reported/cleared on FATOORA; ","")&amp;IF(AND(OR(G285="Zero-rated domestic (Box 3)",G285="Export (Box 4)"),N285=""),"Zero-rate/export evidence missing; ","")&amp;IF(AND(C285="Credit Note",H285&gt;0),"Credit note should be negative; ","")&amp;IF(AND(C285="Simplified Tax Invoice",F285="B2B - VAT registered"),"Simplified invoice issued to VAT-registered B2B; ",""))</f>
        <v/>
      </c>
    </row>
    <row r="286">
      <c r="A286" s="17" t="n"/>
      <c r="B286" s="14" t="n"/>
      <c r="C286" s="14" t="n"/>
      <c r="D286" s="14" t="n"/>
      <c r="E286" s="16" t="n"/>
      <c r="F286" s="14" t="n"/>
      <c r="G286" s="14" t="n"/>
      <c r="H286" s="19" t="n"/>
      <c r="I286" s="19" t="n"/>
      <c r="J286" s="34">
        <f>IF(A286="","",H286+I286)</f>
        <v/>
      </c>
      <c r="K286" s="14" t="n"/>
      <c r="L286" s="14" t="n"/>
      <c r="M286" s="14" t="n"/>
      <c r="N286" s="14" t="n"/>
      <c r="O286" s="20">
        <f>IF(A286="","",SUMPRODUCT((A286&gt;=Setup!$C$19:$C$30)*(A286&lt;=Setup!$D$19:$D$30)*Setup!$A$19:$A$30))</f>
        <v/>
      </c>
      <c r="P286" s="34">
        <f>IF(A286="","",IF(G286="Standard 15% (Box 1)",ROUND(H286*Setup!$B$9,2),0))</f>
        <v/>
      </c>
      <c r="Q286" s="34">
        <f>IF(A286="","",I286-P286)</f>
        <v/>
      </c>
      <c r="R286" s="23">
        <f>IF(A286="","",IF(O286=0,"Outside audit periods; ","")&amp;IF(G286="","No VAT category; ","")&amp;IF(ABS(Q286)&gt;Setup!$B$10,"VAT ≠ 15% × net; ","")&amp;IF(AND(F286="B2B - VAT registered",NOT(AND(LEN(E286)=15,LEFT(E286,1)="3",RIGHT(E286,1)="3",ISNUMBER(--E286)))),"Invalid/missing customer VAT no; ","")&amp;IF(L286&lt;&gt;"Yes","Not reported/cleared on FATOORA; ","")&amp;IF(AND(OR(G286="Zero-rated domestic (Box 3)",G286="Export (Box 4)"),N286=""),"Zero-rate/export evidence missing; ","")&amp;IF(AND(C286="Credit Note",H286&gt;0),"Credit note should be negative; ","")&amp;IF(AND(C286="Simplified Tax Invoice",F286="B2B - VAT registered"),"Simplified invoice issued to VAT-registered B2B; ",""))</f>
        <v/>
      </c>
    </row>
    <row r="287">
      <c r="A287" s="17" t="n"/>
      <c r="B287" s="14" t="n"/>
      <c r="C287" s="14" t="n"/>
      <c r="D287" s="14" t="n"/>
      <c r="E287" s="16" t="n"/>
      <c r="F287" s="14" t="n"/>
      <c r="G287" s="14" t="n"/>
      <c r="H287" s="19" t="n"/>
      <c r="I287" s="19" t="n"/>
      <c r="J287" s="34">
        <f>IF(A287="","",H287+I287)</f>
        <v/>
      </c>
      <c r="K287" s="14" t="n"/>
      <c r="L287" s="14" t="n"/>
      <c r="M287" s="14" t="n"/>
      <c r="N287" s="14" t="n"/>
      <c r="O287" s="20">
        <f>IF(A287="","",SUMPRODUCT((A287&gt;=Setup!$C$19:$C$30)*(A287&lt;=Setup!$D$19:$D$30)*Setup!$A$19:$A$30))</f>
        <v/>
      </c>
      <c r="P287" s="34">
        <f>IF(A287="","",IF(G287="Standard 15% (Box 1)",ROUND(H287*Setup!$B$9,2),0))</f>
        <v/>
      </c>
      <c r="Q287" s="34">
        <f>IF(A287="","",I287-P287)</f>
        <v/>
      </c>
      <c r="R287" s="23">
        <f>IF(A287="","",IF(O287=0,"Outside audit periods; ","")&amp;IF(G287="","No VAT category; ","")&amp;IF(ABS(Q287)&gt;Setup!$B$10,"VAT ≠ 15% × net; ","")&amp;IF(AND(F287="B2B - VAT registered",NOT(AND(LEN(E287)=15,LEFT(E287,1)="3",RIGHT(E287,1)="3",ISNUMBER(--E287)))),"Invalid/missing customer VAT no; ","")&amp;IF(L287&lt;&gt;"Yes","Not reported/cleared on FATOORA; ","")&amp;IF(AND(OR(G287="Zero-rated domestic (Box 3)",G287="Export (Box 4)"),N287=""),"Zero-rate/export evidence missing; ","")&amp;IF(AND(C287="Credit Note",H287&gt;0),"Credit note should be negative; ","")&amp;IF(AND(C287="Simplified Tax Invoice",F287="B2B - VAT registered"),"Simplified invoice issued to VAT-registered B2B; ",""))</f>
        <v/>
      </c>
    </row>
    <row r="288">
      <c r="A288" s="17" t="n"/>
      <c r="B288" s="14" t="n"/>
      <c r="C288" s="14" t="n"/>
      <c r="D288" s="14" t="n"/>
      <c r="E288" s="16" t="n"/>
      <c r="F288" s="14" t="n"/>
      <c r="G288" s="14" t="n"/>
      <c r="H288" s="19" t="n"/>
      <c r="I288" s="19" t="n"/>
      <c r="J288" s="34">
        <f>IF(A288="","",H288+I288)</f>
        <v/>
      </c>
      <c r="K288" s="14" t="n"/>
      <c r="L288" s="14" t="n"/>
      <c r="M288" s="14" t="n"/>
      <c r="N288" s="14" t="n"/>
      <c r="O288" s="20">
        <f>IF(A288="","",SUMPRODUCT((A288&gt;=Setup!$C$19:$C$30)*(A288&lt;=Setup!$D$19:$D$30)*Setup!$A$19:$A$30))</f>
        <v/>
      </c>
      <c r="P288" s="34">
        <f>IF(A288="","",IF(G288="Standard 15% (Box 1)",ROUND(H288*Setup!$B$9,2),0))</f>
        <v/>
      </c>
      <c r="Q288" s="34">
        <f>IF(A288="","",I288-P288)</f>
        <v/>
      </c>
      <c r="R288" s="23">
        <f>IF(A288="","",IF(O288=0,"Outside audit periods; ","")&amp;IF(G288="","No VAT category; ","")&amp;IF(ABS(Q288)&gt;Setup!$B$10,"VAT ≠ 15% × net; ","")&amp;IF(AND(F288="B2B - VAT registered",NOT(AND(LEN(E288)=15,LEFT(E288,1)="3",RIGHT(E288,1)="3",ISNUMBER(--E288)))),"Invalid/missing customer VAT no; ","")&amp;IF(L288&lt;&gt;"Yes","Not reported/cleared on FATOORA; ","")&amp;IF(AND(OR(G288="Zero-rated domestic (Box 3)",G288="Export (Box 4)"),N288=""),"Zero-rate/export evidence missing; ","")&amp;IF(AND(C288="Credit Note",H288&gt;0),"Credit note should be negative; ","")&amp;IF(AND(C288="Simplified Tax Invoice",F288="B2B - VAT registered"),"Simplified invoice issued to VAT-registered B2B; ",""))</f>
        <v/>
      </c>
    </row>
    <row r="289">
      <c r="A289" s="17" t="n"/>
      <c r="B289" s="14" t="n"/>
      <c r="C289" s="14" t="n"/>
      <c r="D289" s="14" t="n"/>
      <c r="E289" s="16" t="n"/>
      <c r="F289" s="14" t="n"/>
      <c r="G289" s="14" t="n"/>
      <c r="H289" s="19" t="n"/>
      <c r="I289" s="19" t="n"/>
      <c r="J289" s="34">
        <f>IF(A289="","",H289+I289)</f>
        <v/>
      </c>
      <c r="K289" s="14" t="n"/>
      <c r="L289" s="14" t="n"/>
      <c r="M289" s="14" t="n"/>
      <c r="N289" s="14" t="n"/>
      <c r="O289" s="20">
        <f>IF(A289="","",SUMPRODUCT((A289&gt;=Setup!$C$19:$C$30)*(A289&lt;=Setup!$D$19:$D$30)*Setup!$A$19:$A$30))</f>
        <v/>
      </c>
      <c r="P289" s="34">
        <f>IF(A289="","",IF(G289="Standard 15% (Box 1)",ROUND(H289*Setup!$B$9,2),0))</f>
        <v/>
      </c>
      <c r="Q289" s="34">
        <f>IF(A289="","",I289-P289)</f>
        <v/>
      </c>
      <c r="R289" s="23">
        <f>IF(A289="","",IF(O289=0,"Outside audit periods; ","")&amp;IF(G289="","No VAT category; ","")&amp;IF(ABS(Q289)&gt;Setup!$B$10,"VAT ≠ 15% × net; ","")&amp;IF(AND(F289="B2B - VAT registered",NOT(AND(LEN(E289)=15,LEFT(E289,1)="3",RIGHT(E289,1)="3",ISNUMBER(--E289)))),"Invalid/missing customer VAT no; ","")&amp;IF(L289&lt;&gt;"Yes","Not reported/cleared on FATOORA; ","")&amp;IF(AND(OR(G289="Zero-rated domestic (Box 3)",G289="Export (Box 4)"),N289=""),"Zero-rate/export evidence missing; ","")&amp;IF(AND(C289="Credit Note",H289&gt;0),"Credit note should be negative; ","")&amp;IF(AND(C289="Simplified Tax Invoice",F289="B2B - VAT registered"),"Simplified invoice issued to VAT-registered B2B; ",""))</f>
        <v/>
      </c>
    </row>
    <row r="290">
      <c r="A290" s="17" t="n"/>
      <c r="B290" s="14" t="n"/>
      <c r="C290" s="14" t="n"/>
      <c r="D290" s="14" t="n"/>
      <c r="E290" s="16" t="n"/>
      <c r="F290" s="14" t="n"/>
      <c r="G290" s="14" t="n"/>
      <c r="H290" s="19" t="n"/>
      <c r="I290" s="19" t="n"/>
      <c r="J290" s="34">
        <f>IF(A290="","",H290+I290)</f>
        <v/>
      </c>
      <c r="K290" s="14" t="n"/>
      <c r="L290" s="14" t="n"/>
      <c r="M290" s="14" t="n"/>
      <c r="N290" s="14" t="n"/>
      <c r="O290" s="20">
        <f>IF(A290="","",SUMPRODUCT((A290&gt;=Setup!$C$19:$C$30)*(A290&lt;=Setup!$D$19:$D$30)*Setup!$A$19:$A$30))</f>
        <v/>
      </c>
      <c r="P290" s="34">
        <f>IF(A290="","",IF(G290="Standard 15% (Box 1)",ROUND(H290*Setup!$B$9,2),0))</f>
        <v/>
      </c>
      <c r="Q290" s="34">
        <f>IF(A290="","",I290-P290)</f>
        <v/>
      </c>
      <c r="R290" s="23">
        <f>IF(A290="","",IF(O290=0,"Outside audit periods; ","")&amp;IF(G290="","No VAT category; ","")&amp;IF(ABS(Q290)&gt;Setup!$B$10,"VAT ≠ 15% × net; ","")&amp;IF(AND(F290="B2B - VAT registered",NOT(AND(LEN(E290)=15,LEFT(E290,1)="3",RIGHT(E290,1)="3",ISNUMBER(--E290)))),"Invalid/missing customer VAT no; ","")&amp;IF(L290&lt;&gt;"Yes","Not reported/cleared on FATOORA; ","")&amp;IF(AND(OR(G290="Zero-rated domestic (Box 3)",G290="Export (Box 4)"),N290=""),"Zero-rate/export evidence missing; ","")&amp;IF(AND(C290="Credit Note",H290&gt;0),"Credit note should be negative; ","")&amp;IF(AND(C290="Simplified Tax Invoice",F290="B2B - VAT registered"),"Simplified invoice issued to VAT-registered B2B; ",""))</f>
        <v/>
      </c>
    </row>
    <row r="291">
      <c r="A291" s="17" t="n"/>
      <c r="B291" s="14" t="n"/>
      <c r="C291" s="14" t="n"/>
      <c r="D291" s="14" t="n"/>
      <c r="E291" s="16" t="n"/>
      <c r="F291" s="14" t="n"/>
      <c r="G291" s="14" t="n"/>
      <c r="H291" s="19" t="n"/>
      <c r="I291" s="19" t="n"/>
      <c r="J291" s="34">
        <f>IF(A291="","",H291+I291)</f>
        <v/>
      </c>
      <c r="K291" s="14" t="n"/>
      <c r="L291" s="14" t="n"/>
      <c r="M291" s="14" t="n"/>
      <c r="N291" s="14" t="n"/>
      <c r="O291" s="20">
        <f>IF(A291="","",SUMPRODUCT((A291&gt;=Setup!$C$19:$C$30)*(A291&lt;=Setup!$D$19:$D$30)*Setup!$A$19:$A$30))</f>
        <v/>
      </c>
      <c r="P291" s="34">
        <f>IF(A291="","",IF(G291="Standard 15% (Box 1)",ROUND(H291*Setup!$B$9,2),0))</f>
        <v/>
      </c>
      <c r="Q291" s="34">
        <f>IF(A291="","",I291-P291)</f>
        <v/>
      </c>
      <c r="R291" s="23">
        <f>IF(A291="","",IF(O291=0,"Outside audit periods; ","")&amp;IF(G291="","No VAT category; ","")&amp;IF(ABS(Q291)&gt;Setup!$B$10,"VAT ≠ 15% × net; ","")&amp;IF(AND(F291="B2B - VAT registered",NOT(AND(LEN(E291)=15,LEFT(E291,1)="3",RIGHT(E291,1)="3",ISNUMBER(--E291)))),"Invalid/missing customer VAT no; ","")&amp;IF(L291&lt;&gt;"Yes","Not reported/cleared on FATOORA; ","")&amp;IF(AND(OR(G291="Zero-rated domestic (Box 3)",G291="Export (Box 4)"),N291=""),"Zero-rate/export evidence missing; ","")&amp;IF(AND(C291="Credit Note",H291&gt;0),"Credit note should be negative; ","")&amp;IF(AND(C291="Simplified Tax Invoice",F291="B2B - VAT registered"),"Simplified invoice issued to VAT-registered B2B; ",""))</f>
        <v/>
      </c>
    </row>
    <row r="292">
      <c r="A292" s="17" t="n"/>
      <c r="B292" s="14" t="n"/>
      <c r="C292" s="14" t="n"/>
      <c r="D292" s="14" t="n"/>
      <c r="E292" s="16" t="n"/>
      <c r="F292" s="14" t="n"/>
      <c r="G292" s="14" t="n"/>
      <c r="H292" s="19" t="n"/>
      <c r="I292" s="19" t="n"/>
      <c r="J292" s="34">
        <f>IF(A292="","",H292+I292)</f>
        <v/>
      </c>
      <c r="K292" s="14" t="n"/>
      <c r="L292" s="14" t="n"/>
      <c r="M292" s="14" t="n"/>
      <c r="N292" s="14" t="n"/>
      <c r="O292" s="20">
        <f>IF(A292="","",SUMPRODUCT((A292&gt;=Setup!$C$19:$C$30)*(A292&lt;=Setup!$D$19:$D$30)*Setup!$A$19:$A$30))</f>
        <v/>
      </c>
      <c r="P292" s="34">
        <f>IF(A292="","",IF(G292="Standard 15% (Box 1)",ROUND(H292*Setup!$B$9,2),0))</f>
        <v/>
      </c>
      <c r="Q292" s="34">
        <f>IF(A292="","",I292-P292)</f>
        <v/>
      </c>
      <c r="R292" s="23">
        <f>IF(A292="","",IF(O292=0,"Outside audit periods; ","")&amp;IF(G292="","No VAT category; ","")&amp;IF(ABS(Q292)&gt;Setup!$B$10,"VAT ≠ 15% × net; ","")&amp;IF(AND(F292="B2B - VAT registered",NOT(AND(LEN(E292)=15,LEFT(E292,1)="3",RIGHT(E292,1)="3",ISNUMBER(--E292)))),"Invalid/missing customer VAT no; ","")&amp;IF(L292&lt;&gt;"Yes","Not reported/cleared on FATOORA; ","")&amp;IF(AND(OR(G292="Zero-rated domestic (Box 3)",G292="Export (Box 4)"),N292=""),"Zero-rate/export evidence missing; ","")&amp;IF(AND(C292="Credit Note",H292&gt;0),"Credit note should be negative; ","")&amp;IF(AND(C292="Simplified Tax Invoice",F292="B2B - VAT registered"),"Simplified invoice issued to VAT-registered B2B; ",""))</f>
        <v/>
      </c>
    </row>
    <row r="293">
      <c r="A293" s="17" t="n"/>
      <c r="B293" s="14" t="n"/>
      <c r="C293" s="14" t="n"/>
      <c r="D293" s="14" t="n"/>
      <c r="E293" s="16" t="n"/>
      <c r="F293" s="14" t="n"/>
      <c r="G293" s="14" t="n"/>
      <c r="H293" s="19" t="n"/>
      <c r="I293" s="19" t="n"/>
      <c r="J293" s="34">
        <f>IF(A293="","",H293+I293)</f>
        <v/>
      </c>
      <c r="K293" s="14" t="n"/>
      <c r="L293" s="14" t="n"/>
      <c r="M293" s="14" t="n"/>
      <c r="N293" s="14" t="n"/>
      <c r="O293" s="20">
        <f>IF(A293="","",SUMPRODUCT((A293&gt;=Setup!$C$19:$C$30)*(A293&lt;=Setup!$D$19:$D$30)*Setup!$A$19:$A$30))</f>
        <v/>
      </c>
      <c r="P293" s="34">
        <f>IF(A293="","",IF(G293="Standard 15% (Box 1)",ROUND(H293*Setup!$B$9,2),0))</f>
        <v/>
      </c>
      <c r="Q293" s="34">
        <f>IF(A293="","",I293-P293)</f>
        <v/>
      </c>
      <c r="R293" s="23">
        <f>IF(A293="","",IF(O293=0,"Outside audit periods; ","")&amp;IF(G293="","No VAT category; ","")&amp;IF(ABS(Q293)&gt;Setup!$B$10,"VAT ≠ 15% × net; ","")&amp;IF(AND(F293="B2B - VAT registered",NOT(AND(LEN(E293)=15,LEFT(E293,1)="3",RIGHT(E293,1)="3",ISNUMBER(--E293)))),"Invalid/missing customer VAT no; ","")&amp;IF(L293&lt;&gt;"Yes","Not reported/cleared on FATOORA; ","")&amp;IF(AND(OR(G293="Zero-rated domestic (Box 3)",G293="Export (Box 4)"),N293=""),"Zero-rate/export evidence missing; ","")&amp;IF(AND(C293="Credit Note",H293&gt;0),"Credit note should be negative; ","")&amp;IF(AND(C293="Simplified Tax Invoice",F293="B2B - VAT registered"),"Simplified invoice issued to VAT-registered B2B; ",""))</f>
        <v/>
      </c>
    </row>
    <row r="294">
      <c r="A294" s="17" t="n"/>
      <c r="B294" s="14" t="n"/>
      <c r="C294" s="14" t="n"/>
      <c r="D294" s="14" t="n"/>
      <c r="E294" s="16" t="n"/>
      <c r="F294" s="14" t="n"/>
      <c r="G294" s="14" t="n"/>
      <c r="H294" s="19" t="n"/>
      <c r="I294" s="19" t="n"/>
      <c r="J294" s="34">
        <f>IF(A294="","",H294+I294)</f>
        <v/>
      </c>
      <c r="K294" s="14" t="n"/>
      <c r="L294" s="14" t="n"/>
      <c r="M294" s="14" t="n"/>
      <c r="N294" s="14" t="n"/>
      <c r="O294" s="20">
        <f>IF(A294="","",SUMPRODUCT((A294&gt;=Setup!$C$19:$C$30)*(A294&lt;=Setup!$D$19:$D$30)*Setup!$A$19:$A$30))</f>
        <v/>
      </c>
      <c r="P294" s="34">
        <f>IF(A294="","",IF(G294="Standard 15% (Box 1)",ROUND(H294*Setup!$B$9,2),0))</f>
        <v/>
      </c>
      <c r="Q294" s="34">
        <f>IF(A294="","",I294-P294)</f>
        <v/>
      </c>
      <c r="R294" s="23">
        <f>IF(A294="","",IF(O294=0,"Outside audit periods; ","")&amp;IF(G294="","No VAT category; ","")&amp;IF(ABS(Q294)&gt;Setup!$B$10,"VAT ≠ 15% × net; ","")&amp;IF(AND(F294="B2B - VAT registered",NOT(AND(LEN(E294)=15,LEFT(E294,1)="3",RIGHT(E294,1)="3",ISNUMBER(--E294)))),"Invalid/missing customer VAT no; ","")&amp;IF(L294&lt;&gt;"Yes","Not reported/cleared on FATOORA; ","")&amp;IF(AND(OR(G294="Zero-rated domestic (Box 3)",G294="Export (Box 4)"),N294=""),"Zero-rate/export evidence missing; ","")&amp;IF(AND(C294="Credit Note",H294&gt;0),"Credit note should be negative; ","")&amp;IF(AND(C294="Simplified Tax Invoice",F294="B2B - VAT registered"),"Simplified invoice issued to VAT-registered B2B; ",""))</f>
        <v/>
      </c>
    </row>
    <row r="295">
      <c r="A295" s="17" t="n"/>
      <c r="B295" s="14" t="n"/>
      <c r="C295" s="14" t="n"/>
      <c r="D295" s="14" t="n"/>
      <c r="E295" s="16" t="n"/>
      <c r="F295" s="14" t="n"/>
      <c r="G295" s="14" t="n"/>
      <c r="H295" s="19" t="n"/>
      <c r="I295" s="19" t="n"/>
      <c r="J295" s="34">
        <f>IF(A295="","",H295+I295)</f>
        <v/>
      </c>
      <c r="K295" s="14" t="n"/>
      <c r="L295" s="14" t="n"/>
      <c r="M295" s="14" t="n"/>
      <c r="N295" s="14" t="n"/>
      <c r="O295" s="20">
        <f>IF(A295="","",SUMPRODUCT((A295&gt;=Setup!$C$19:$C$30)*(A295&lt;=Setup!$D$19:$D$30)*Setup!$A$19:$A$30))</f>
        <v/>
      </c>
      <c r="P295" s="34">
        <f>IF(A295="","",IF(G295="Standard 15% (Box 1)",ROUND(H295*Setup!$B$9,2),0))</f>
        <v/>
      </c>
      <c r="Q295" s="34">
        <f>IF(A295="","",I295-P295)</f>
        <v/>
      </c>
      <c r="R295" s="23">
        <f>IF(A295="","",IF(O295=0,"Outside audit periods; ","")&amp;IF(G295="","No VAT category; ","")&amp;IF(ABS(Q295)&gt;Setup!$B$10,"VAT ≠ 15% × net; ","")&amp;IF(AND(F295="B2B - VAT registered",NOT(AND(LEN(E295)=15,LEFT(E295,1)="3",RIGHT(E295,1)="3",ISNUMBER(--E295)))),"Invalid/missing customer VAT no; ","")&amp;IF(L295&lt;&gt;"Yes","Not reported/cleared on FATOORA; ","")&amp;IF(AND(OR(G295="Zero-rated domestic (Box 3)",G295="Export (Box 4)"),N295=""),"Zero-rate/export evidence missing; ","")&amp;IF(AND(C295="Credit Note",H295&gt;0),"Credit note should be negative; ","")&amp;IF(AND(C295="Simplified Tax Invoice",F295="B2B - VAT registered"),"Simplified invoice issued to VAT-registered B2B; ",""))</f>
        <v/>
      </c>
    </row>
    <row r="296">
      <c r="A296" s="17" t="n"/>
      <c r="B296" s="14" t="n"/>
      <c r="C296" s="14" t="n"/>
      <c r="D296" s="14" t="n"/>
      <c r="E296" s="16" t="n"/>
      <c r="F296" s="14" t="n"/>
      <c r="G296" s="14" t="n"/>
      <c r="H296" s="19" t="n"/>
      <c r="I296" s="19" t="n"/>
      <c r="J296" s="34">
        <f>IF(A296="","",H296+I296)</f>
        <v/>
      </c>
      <c r="K296" s="14" t="n"/>
      <c r="L296" s="14" t="n"/>
      <c r="M296" s="14" t="n"/>
      <c r="N296" s="14" t="n"/>
      <c r="O296" s="20">
        <f>IF(A296="","",SUMPRODUCT((A296&gt;=Setup!$C$19:$C$30)*(A296&lt;=Setup!$D$19:$D$30)*Setup!$A$19:$A$30))</f>
        <v/>
      </c>
      <c r="P296" s="34">
        <f>IF(A296="","",IF(G296="Standard 15% (Box 1)",ROUND(H296*Setup!$B$9,2),0))</f>
        <v/>
      </c>
      <c r="Q296" s="34">
        <f>IF(A296="","",I296-P296)</f>
        <v/>
      </c>
      <c r="R296" s="23">
        <f>IF(A296="","",IF(O296=0,"Outside audit periods; ","")&amp;IF(G296="","No VAT category; ","")&amp;IF(ABS(Q296)&gt;Setup!$B$10,"VAT ≠ 15% × net; ","")&amp;IF(AND(F296="B2B - VAT registered",NOT(AND(LEN(E296)=15,LEFT(E296,1)="3",RIGHT(E296,1)="3",ISNUMBER(--E296)))),"Invalid/missing customer VAT no; ","")&amp;IF(L296&lt;&gt;"Yes","Not reported/cleared on FATOORA; ","")&amp;IF(AND(OR(G296="Zero-rated domestic (Box 3)",G296="Export (Box 4)"),N296=""),"Zero-rate/export evidence missing; ","")&amp;IF(AND(C296="Credit Note",H296&gt;0),"Credit note should be negative; ","")&amp;IF(AND(C296="Simplified Tax Invoice",F296="B2B - VAT registered"),"Simplified invoice issued to VAT-registered B2B; ",""))</f>
        <v/>
      </c>
    </row>
    <row r="297">
      <c r="A297" s="17" t="n"/>
      <c r="B297" s="14" t="n"/>
      <c r="C297" s="14" t="n"/>
      <c r="D297" s="14" t="n"/>
      <c r="E297" s="16" t="n"/>
      <c r="F297" s="14" t="n"/>
      <c r="G297" s="14" t="n"/>
      <c r="H297" s="19" t="n"/>
      <c r="I297" s="19" t="n"/>
      <c r="J297" s="34">
        <f>IF(A297="","",H297+I297)</f>
        <v/>
      </c>
      <c r="K297" s="14" t="n"/>
      <c r="L297" s="14" t="n"/>
      <c r="M297" s="14" t="n"/>
      <c r="N297" s="14" t="n"/>
      <c r="O297" s="20">
        <f>IF(A297="","",SUMPRODUCT((A297&gt;=Setup!$C$19:$C$30)*(A297&lt;=Setup!$D$19:$D$30)*Setup!$A$19:$A$30))</f>
        <v/>
      </c>
      <c r="P297" s="34">
        <f>IF(A297="","",IF(G297="Standard 15% (Box 1)",ROUND(H297*Setup!$B$9,2),0))</f>
        <v/>
      </c>
      <c r="Q297" s="34">
        <f>IF(A297="","",I297-P297)</f>
        <v/>
      </c>
      <c r="R297" s="23">
        <f>IF(A297="","",IF(O297=0,"Outside audit periods; ","")&amp;IF(G297="","No VAT category; ","")&amp;IF(ABS(Q297)&gt;Setup!$B$10,"VAT ≠ 15% × net; ","")&amp;IF(AND(F297="B2B - VAT registered",NOT(AND(LEN(E297)=15,LEFT(E297,1)="3",RIGHT(E297,1)="3",ISNUMBER(--E297)))),"Invalid/missing customer VAT no; ","")&amp;IF(L297&lt;&gt;"Yes","Not reported/cleared on FATOORA; ","")&amp;IF(AND(OR(G297="Zero-rated domestic (Box 3)",G297="Export (Box 4)"),N297=""),"Zero-rate/export evidence missing; ","")&amp;IF(AND(C297="Credit Note",H297&gt;0),"Credit note should be negative; ","")&amp;IF(AND(C297="Simplified Tax Invoice",F297="B2B - VAT registered"),"Simplified invoice issued to VAT-registered B2B; ",""))</f>
        <v/>
      </c>
    </row>
    <row r="298">
      <c r="A298" s="17" t="n"/>
      <c r="B298" s="14" t="n"/>
      <c r="C298" s="14" t="n"/>
      <c r="D298" s="14" t="n"/>
      <c r="E298" s="16" t="n"/>
      <c r="F298" s="14" t="n"/>
      <c r="G298" s="14" t="n"/>
      <c r="H298" s="19" t="n"/>
      <c r="I298" s="19" t="n"/>
      <c r="J298" s="34">
        <f>IF(A298="","",H298+I298)</f>
        <v/>
      </c>
      <c r="K298" s="14" t="n"/>
      <c r="L298" s="14" t="n"/>
      <c r="M298" s="14" t="n"/>
      <c r="N298" s="14" t="n"/>
      <c r="O298" s="20">
        <f>IF(A298="","",SUMPRODUCT((A298&gt;=Setup!$C$19:$C$30)*(A298&lt;=Setup!$D$19:$D$30)*Setup!$A$19:$A$30))</f>
        <v/>
      </c>
      <c r="P298" s="34">
        <f>IF(A298="","",IF(G298="Standard 15% (Box 1)",ROUND(H298*Setup!$B$9,2),0))</f>
        <v/>
      </c>
      <c r="Q298" s="34">
        <f>IF(A298="","",I298-P298)</f>
        <v/>
      </c>
      <c r="R298" s="23">
        <f>IF(A298="","",IF(O298=0,"Outside audit periods; ","")&amp;IF(G298="","No VAT category; ","")&amp;IF(ABS(Q298)&gt;Setup!$B$10,"VAT ≠ 15% × net; ","")&amp;IF(AND(F298="B2B - VAT registered",NOT(AND(LEN(E298)=15,LEFT(E298,1)="3",RIGHT(E298,1)="3",ISNUMBER(--E298)))),"Invalid/missing customer VAT no; ","")&amp;IF(L298&lt;&gt;"Yes","Not reported/cleared on FATOORA; ","")&amp;IF(AND(OR(G298="Zero-rated domestic (Box 3)",G298="Export (Box 4)"),N298=""),"Zero-rate/export evidence missing; ","")&amp;IF(AND(C298="Credit Note",H298&gt;0),"Credit note should be negative; ","")&amp;IF(AND(C298="Simplified Tax Invoice",F298="B2B - VAT registered"),"Simplified invoice issued to VAT-registered B2B; ",""))</f>
        <v/>
      </c>
    </row>
    <row r="299">
      <c r="A299" s="17" t="n"/>
      <c r="B299" s="14" t="n"/>
      <c r="C299" s="14" t="n"/>
      <c r="D299" s="14" t="n"/>
      <c r="E299" s="16" t="n"/>
      <c r="F299" s="14" t="n"/>
      <c r="G299" s="14" t="n"/>
      <c r="H299" s="19" t="n"/>
      <c r="I299" s="19" t="n"/>
      <c r="J299" s="34">
        <f>IF(A299="","",H299+I299)</f>
        <v/>
      </c>
      <c r="K299" s="14" t="n"/>
      <c r="L299" s="14" t="n"/>
      <c r="M299" s="14" t="n"/>
      <c r="N299" s="14" t="n"/>
      <c r="O299" s="20">
        <f>IF(A299="","",SUMPRODUCT((A299&gt;=Setup!$C$19:$C$30)*(A299&lt;=Setup!$D$19:$D$30)*Setup!$A$19:$A$30))</f>
        <v/>
      </c>
      <c r="P299" s="34">
        <f>IF(A299="","",IF(G299="Standard 15% (Box 1)",ROUND(H299*Setup!$B$9,2),0))</f>
        <v/>
      </c>
      <c r="Q299" s="34">
        <f>IF(A299="","",I299-P299)</f>
        <v/>
      </c>
      <c r="R299" s="23">
        <f>IF(A299="","",IF(O299=0,"Outside audit periods; ","")&amp;IF(G299="","No VAT category; ","")&amp;IF(ABS(Q299)&gt;Setup!$B$10,"VAT ≠ 15% × net; ","")&amp;IF(AND(F299="B2B - VAT registered",NOT(AND(LEN(E299)=15,LEFT(E299,1)="3",RIGHT(E299,1)="3",ISNUMBER(--E299)))),"Invalid/missing customer VAT no; ","")&amp;IF(L299&lt;&gt;"Yes","Not reported/cleared on FATOORA; ","")&amp;IF(AND(OR(G299="Zero-rated domestic (Box 3)",G299="Export (Box 4)"),N299=""),"Zero-rate/export evidence missing; ","")&amp;IF(AND(C299="Credit Note",H299&gt;0),"Credit note should be negative; ","")&amp;IF(AND(C299="Simplified Tax Invoice",F299="B2B - VAT registered"),"Simplified invoice issued to VAT-registered B2B; ",""))</f>
        <v/>
      </c>
    </row>
    <row r="300">
      <c r="A300" s="17" t="n"/>
      <c r="B300" s="14" t="n"/>
      <c r="C300" s="14" t="n"/>
      <c r="D300" s="14" t="n"/>
      <c r="E300" s="16" t="n"/>
      <c r="F300" s="14" t="n"/>
      <c r="G300" s="14" t="n"/>
      <c r="H300" s="19" t="n"/>
      <c r="I300" s="19" t="n"/>
      <c r="J300" s="34">
        <f>IF(A300="","",H300+I300)</f>
        <v/>
      </c>
      <c r="K300" s="14" t="n"/>
      <c r="L300" s="14" t="n"/>
      <c r="M300" s="14" t="n"/>
      <c r="N300" s="14" t="n"/>
      <c r="O300" s="20">
        <f>IF(A300="","",SUMPRODUCT((A300&gt;=Setup!$C$19:$C$30)*(A300&lt;=Setup!$D$19:$D$30)*Setup!$A$19:$A$30))</f>
        <v/>
      </c>
      <c r="P300" s="34">
        <f>IF(A300="","",IF(G300="Standard 15% (Box 1)",ROUND(H300*Setup!$B$9,2),0))</f>
        <v/>
      </c>
      <c r="Q300" s="34">
        <f>IF(A300="","",I300-P300)</f>
        <v/>
      </c>
      <c r="R300" s="23">
        <f>IF(A300="","",IF(O300=0,"Outside audit periods; ","")&amp;IF(G300="","No VAT category; ","")&amp;IF(ABS(Q300)&gt;Setup!$B$10,"VAT ≠ 15% × net; ","")&amp;IF(AND(F300="B2B - VAT registered",NOT(AND(LEN(E300)=15,LEFT(E300,1)="3",RIGHT(E300,1)="3",ISNUMBER(--E300)))),"Invalid/missing customer VAT no; ","")&amp;IF(L300&lt;&gt;"Yes","Not reported/cleared on FATOORA; ","")&amp;IF(AND(OR(G300="Zero-rated domestic (Box 3)",G300="Export (Box 4)"),N300=""),"Zero-rate/export evidence missing; ","")&amp;IF(AND(C300="Credit Note",H300&gt;0),"Credit note should be negative; ","")&amp;IF(AND(C300="Simplified Tax Invoice",F300="B2B - VAT registered"),"Simplified invoice issued to VAT-registered B2B; ",""))</f>
        <v/>
      </c>
    </row>
    <row r="301">
      <c r="A301" s="17" t="n"/>
      <c r="B301" s="14" t="n"/>
      <c r="C301" s="14" t="n"/>
      <c r="D301" s="14" t="n"/>
      <c r="E301" s="16" t="n"/>
      <c r="F301" s="14" t="n"/>
      <c r="G301" s="14" t="n"/>
      <c r="H301" s="19" t="n"/>
      <c r="I301" s="19" t="n"/>
      <c r="J301" s="34">
        <f>IF(A301="","",H301+I301)</f>
        <v/>
      </c>
      <c r="K301" s="14" t="n"/>
      <c r="L301" s="14" t="n"/>
      <c r="M301" s="14" t="n"/>
      <c r="N301" s="14" t="n"/>
      <c r="O301" s="20">
        <f>IF(A301="","",SUMPRODUCT((A301&gt;=Setup!$C$19:$C$30)*(A301&lt;=Setup!$D$19:$D$30)*Setup!$A$19:$A$30))</f>
        <v/>
      </c>
      <c r="P301" s="34">
        <f>IF(A301="","",IF(G301="Standard 15% (Box 1)",ROUND(H301*Setup!$B$9,2),0))</f>
        <v/>
      </c>
      <c r="Q301" s="34">
        <f>IF(A301="","",I301-P301)</f>
        <v/>
      </c>
      <c r="R301" s="23">
        <f>IF(A301="","",IF(O301=0,"Outside audit periods; ","")&amp;IF(G301="","No VAT category; ","")&amp;IF(ABS(Q301)&gt;Setup!$B$10,"VAT ≠ 15% × net; ","")&amp;IF(AND(F301="B2B - VAT registered",NOT(AND(LEN(E301)=15,LEFT(E301,1)="3",RIGHT(E301,1)="3",ISNUMBER(--E301)))),"Invalid/missing customer VAT no; ","")&amp;IF(L301&lt;&gt;"Yes","Not reported/cleared on FATOORA; ","")&amp;IF(AND(OR(G301="Zero-rated domestic (Box 3)",G301="Export (Box 4)"),N301=""),"Zero-rate/export evidence missing; ","")&amp;IF(AND(C301="Credit Note",H301&gt;0),"Credit note should be negative; ","")&amp;IF(AND(C301="Simplified Tax Invoice",F301="B2B - VAT registered"),"Simplified invoice issued to VAT-registered B2B; ",""))</f>
        <v/>
      </c>
    </row>
    <row r="302">
      <c r="A302" s="17" t="n"/>
      <c r="B302" s="14" t="n"/>
      <c r="C302" s="14" t="n"/>
      <c r="D302" s="14" t="n"/>
      <c r="E302" s="16" t="n"/>
      <c r="F302" s="14" t="n"/>
      <c r="G302" s="14" t="n"/>
      <c r="H302" s="19" t="n"/>
      <c r="I302" s="19" t="n"/>
      <c r="J302" s="34">
        <f>IF(A302="","",H302+I302)</f>
        <v/>
      </c>
      <c r="K302" s="14" t="n"/>
      <c r="L302" s="14" t="n"/>
      <c r="M302" s="14" t="n"/>
      <c r="N302" s="14" t="n"/>
      <c r="O302" s="20">
        <f>IF(A302="","",SUMPRODUCT((A302&gt;=Setup!$C$19:$C$30)*(A302&lt;=Setup!$D$19:$D$30)*Setup!$A$19:$A$30))</f>
        <v/>
      </c>
      <c r="P302" s="34">
        <f>IF(A302="","",IF(G302="Standard 15% (Box 1)",ROUND(H302*Setup!$B$9,2),0))</f>
        <v/>
      </c>
      <c r="Q302" s="34">
        <f>IF(A302="","",I302-P302)</f>
        <v/>
      </c>
      <c r="R302" s="23">
        <f>IF(A302="","",IF(O302=0,"Outside audit periods; ","")&amp;IF(G302="","No VAT category; ","")&amp;IF(ABS(Q302)&gt;Setup!$B$10,"VAT ≠ 15% × net; ","")&amp;IF(AND(F302="B2B - VAT registered",NOT(AND(LEN(E302)=15,LEFT(E302,1)="3",RIGHT(E302,1)="3",ISNUMBER(--E302)))),"Invalid/missing customer VAT no; ","")&amp;IF(L302&lt;&gt;"Yes","Not reported/cleared on FATOORA; ","")&amp;IF(AND(OR(G302="Zero-rated domestic (Box 3)",G302="Export (Box 4)"),N302=""),"Zero-rate/export evidence missing; ","")&amp;IF(AND(C302="Credit Note",H302&gt;0),"Credit note should be negative; ","")&amp;IF(AND(C302="Simplified Tax Invoice",F302="B2B - VAT registered"),"Simplified invoice issued to VAT-registered B2B; ",""))</f>
        <v/>
      </c>
    </row>
    <row r="303">
      <c r="A303" s="17" t="n"/>
      <c r="B303" s="14" t="n"/>
      <c r="C303" s="14" t="n"/>
      <c r="D303" s="14" t="n"/>
      <c r="E303" s="16" t="n"/>
      <c r="F303" s="14" t="n"/>
      <c r="G303" s="14" t="n"/>
      <c r="H303" s="19" t="n"/>
      <c r="I303" s="19" t="n"/>
      <c r="J303" s="34">
        <f>IF(A303="","",H303+I303)</f>
        <v/>
      </c>
      <c r="K303" s="14" t="n"/>
      <c r="L303" s="14" t="n"/>
      <c r="M303" s="14" t="n"/>
      <c r="N303" s="14" t="n"/>
      <c r="O303" s="20">
        <f>IF(A303="","",SUMPRODUCT((A303&gt;=Setup!$C$19:$C$30)*(A303&lt;=Setup!$D$19:$D$30)*Setup!$A$19:$A$30))</f>
        <v/>
      </c>
      <c r="P303" s="34">
        <f>IF(A303="","",IF(G303="Standard 15% (Box 1)",ROUND(H303*Setup!$B$9,2),0))</f>
        <v/>
      </c>
      <c r="Q303" s="34">
        <f>IF(A303="","",I303-P303)</f>
        <v/>
      </c>
      <c r="R303" s="23">
        <f>IF(A303="","",IF(O303=0,"Outside audit periods; ","")&amp;IF(G303="","No VAT category; ","")&amp;IF(ABS(Q303)&gt;Setup!$B$10,"VAT ≠ 15% × net; ","")&amp;IF(AND(F303="B2B - VAT registered",NOT(AND(LEN(E303)=15,LEFT(E303,1)="3",RIGHT(E303,1)="3",ISNUMBER(--E303)))),"Invalid/missing customer VAT no; ","")&amp;IF(L303&lt;&gt;"Yes","Not reported/cleared on FATOORA; ","")&amp;IF(AND(OR(G303="Zero-rated domestic (Box 3)",G303="Export (Box 4)"),N303=""),"Zero-rate/export evidence missing; ","")&amp;IF(AND(C303="Credit Note",H303&gt;0),"Credit note should be negative; ","")&amp;IF(AND(C303="Simplified Tax Invoice",F303="B2B - VAT registered"),"Simplified invoice issued to VAT-registered B2B; ",""))</f>
        <v/>
      </c>
    </row>
    <row r="304">
      <c r="A304" s="17" t="n"/>
      <c r="B304" s="14" t="n"/>
      <c r="C304" s="14" t="n"/>
      <c r="D304" s="14" t="n"/>
      <c r="E304" s="16" t="n"/>
      <c r="F304" s="14" t="n"/>
      <c r="G304" s="14" t="n"/>
      <c r="H304" s="19" t="n"/>
      <c r="I304" s="19" t="n"/>
      <c r="J304" s="34">
        <f>IF(A304="","",H304+I304)</f>
        <v/>
      </c>
      <c r="K304" s="14" t="n"/>
      <c r="L304" s="14" t="n"/>
      <c r="M304" s="14" t="n"/>
      <c r="N304" s="14" t="n"/>
      <c r="O304" s="20">
        <f>IF(A304="","",SUMPRODUCT((A304&gt;=Setup!$C$19:$C$30)*(A304&lt;=Setup!$D$19:$D$30)*Setup!$A$19:$A$30))</f>
        <v/>
      </c>
      <c r="P304" s="34">
        <f>IF(A304="","",IF(G304="Standard 15% (Box 1)",ROUND(H304*Setup!$B$9,2),0))</f>
        <v/>
      </c>
      <c r="Q304" s="34">
        <f>IF(A304="","",I304-P304)</f>
        <v/>
      </c>
      <c r="R304" s="23">
        <f>IF(A304="","",IF(O304=0,"Outside audit periods; ","")&amp;IF(G304="","No VAT category; ","")&amp;IF(ABS(Q304)&gt;Setup!$B$10,"VAT ≠ 15% × net; ","")&amp;IF(AND(F304="B2B - VAT registered",NOT(AND(LEN(E304)=15,LEFT(E304,1)="3",RIGHT(E304,1)="3",ISNUMBER(--E304)))),"Invalid/missing customer VAT no; ","")&amp;IF(L304&lt;&gt;"Yes","Not reported/cleared on FATOORA; ","")&amp;IF(AND(OR(G304="Zero-rated domestic (Box 3)",G304="Export (Box 4)"),N304=""),"Zero-rate/export evidence missing; ","")&amp;IF(AND(C304="Credit Note",H304&gt;0),"Credit note should be negative; ","")&amp;IF(AND(C304="Simplified Tax Invoice",F304="B2B - VAT registered"),"Simplified invoice issued to VAT-registered B2B; ",""))</f>
        <v/>
      </c>
    </row>
    <row r="305">
      <c r="A305" s="17" t="n"/>
      <c r="B305" s="14" t="n"/>
      <c r="C305" s="14" t="n"/>
      <c r="D305" s="14" t="n"/>
      <c r="E305" s="16" t="n"/>
      <c r="F305" s="14" t="n"/>
      <c r="G305" s="14" t="n"/>
      <c r="H305" s="19" t="n"/>
      <c r="I305" s="19" t="n"/>
      <c r="J305" s="34">
        <f>IF(A305="","",H305+I305)</f>
        <v/>
      </c>
      <c r="K305" s="14" t="n"/>
      <c r="L305" s="14" t="n"/>
      <c r="M305" s="14" t="n"/>
      <c r="N305" s="14" t="n"/>
      <c r="O305" s="20">
        <f>IF(A305="","",SUMPRODUCT((A305&gt;=Setup!$C$19:$C$30)*(A305&lt;=Setup!$D$19:$D$30)*Setup!$A$19:$A$30))</f>
        <v/>
      </c>
      <c r="P305" s="34">
        <f>IF(A305="","",IF(G305="Standard 15% (Box 1)",ROUND(H305*Setup!$B$9,2),0))</f>
        <v/>
      </c>
      <c r="Q305" s="34">
        <f>IF(A305="","",I305-P305)</f>
        <v/>
      </c>
      <c r="R305" s="23">
        <f>IF(A305="","",IF(O305=0,"Outside audit periods; ","")&amp;IF(G305="","No VAT category; ","")&amp;IF(ABS(Q305)&gt;Setup!$B$10,"VAT ≠ 15% × net; ","")&amp;IF(AND(F305="B2B - VAT registered",NOT(AND(LEN(E305)=15,LEFT(E305,1)="3",RIGHT(E305,1)="3",ISNUMBER(--E305)))),"Invalid/missing customer VAT no; ","")&amp;IF(L305&lt;&gt;"Yes","Not reported/cleared on FATOORA; ","")&amp;IF(AND(OR(G305="Zero-rated domestic (Box 3)",G305="Export (Box 4)"),N305=""),"Zero-rate/export evidence missing; ","")&amp;IF(AND(C305="Credit Note",H305&gt;0),"Credit note should be negative; ","")&amp;IF(AND(C305="Simplified Tax Invoice",F305="B2B - VAT registered"),"Simplified invoice issued to VAT-registered B2B; ",""))</f>
        <v/>
      </c>
    </row>
    <row r="306">
      <c r="A306" s="17" t="n"/>
      <c r="B306" s="14" t="n"/>
      <c r="C306" s="14" t="n"/>
      <c r="D306" s="14" t="n"/>
      <c r="E306" s="16" t="n"/>
      <c r="F306" s="14" t="n"/>
      <c r="G306" s="14" t="n"/>
      <c r="H306" s="19" t="n"/>
      <c r="I306" s="19" t="n"/>
      <c r="J306" s="34">
        <f>IF(A306="","",H306+I306)</f>
        <v/>
      </c>
      <c r="K306" s="14" t="n"/>
      <c r="L306" s="14" t="n"/>
      <c r="M306" s="14" t="n"/>
      <c r="N306" s="14" t="n"/>
      <c r="O306" s="20">
        <f>IF(A306="","",SUMPRODUCT((A306&gt;=Setup!$C$19:$C$30)*(A306&lt;=Setup!$D$19:$D$30)*Setup!$A$19:$A$30))</f>
        <v/>
      </c>
      <c r="P306" s="34">
        <f>IF(A306="","",IF(G306="Standard 15% (Box 1)",ROUND(H306*Setup!$B$9,2),0))</f>
        <v/>
      </c>
      <c r="Q306" s="34">
        <f>IF(A306="","",I306-P306)</f>
        <v/>
      </c>
      <c r="R306" s="23">
        <f>IF(A306="","",IF(O306=0,"Outside audit periods; ","")&amp;IF(G306="","No VAT category; ","")&amp;IF(ABS(Q306)&gt;Setup!$B$10,"VAT ≠ 15% × net; ","")&amp;IF(AND(F306="B2B - VAT registered",NOT(AND(LEN(E306)=15,LEFT(E306,1)="3",RIGHT(E306,1)="3",ISNUMBER(--E306)))),"Invalid/missing customer VAT no; ","")&amp;IF(L306&lt;&gt;"Yes","Not reported/cleared on FATOORA; ","")&amp;IF(AND(OR(G306="Zero-rated domestic (Box 3)",G306="Export (Box 4)"),N306=""),"Zero-rate/export evidence missing; ","")&amp;IF(AND(C306="Credit Note",H306&gt;0),"Credit note should be negative; ","")&amp;IF(AND(C306="Simplified Tax Invoice",F306="B2B - VAT registered"),"Simplified invoice issued to VAT-registered B2B; ",""))</f>
        <v/>
      </c>
    </row>
    <row r="307">
      <c r="A307" s="17" t="n"/>
      <c r="B307" s="14" t="n"/>
      <c r="C307" s="14" t="n"/>
      <c r="D307" s="14" t="n"/>
      <c r="E307" s="16" t="n"/>
      <c r="F307" s="14" t="n"/>
      <c r="G307" s="14" t="n"/>
      <c r="H307" s="19" t="n"/>
      <c r="I307" s="19" t="n"/>
      <c r="J307" s="34">
        <f>IF(A307="","",H307+I307)</f>
        <v/>
      </c>
      <c r="K307" s="14" t="n"/>
      <c r="L307" s="14" t="n"/>
      <c r="M307" s="14" t="n"/>
      <c r="N307" s="14" t="n"/>
      <c r="O307" s="20">
        <f>IF(A307="","",SUMPRODUCT((A307&gt;=Setup!$C$19:$C$30)*(A307&lt;=Setup!$D$19:$D$30)*Setup!$A$19:$A$30))</f>
        <v/>
      </c>
      <c r="P307" s="34">
        <f>IF(A307="","",IF(G307="Standard 15% (Box 1)",ROUND(H307*Setup!$B$9,2),0))</f>
        <v/>
      </c>
      <c r="Q307" s="34">
        <f>IF(A307="","",I307-P307)</f>
        <v/>
      </c>
      <c r="R307" s="23">
        <f>IF(A307="","",IF(O307=0,"Outside audit periods; ","")&amp;IF(G307="","No VAT category; ","")&amp;IF(ABS(Q307)&gt;Setup!$B$10,"VAT ≠ 15% × net; ","")&amp;IF(AND(F307="B2B - VAT registered",NOT(AND(LEN(E307)=15,LEFT(E307,1)="3",RIGHT(E307,1)="3",ISNUMBER(--E307)))),"Invalid/missing customer VAT no; ","")&amp;IF(L307&lt;&gt;"Yes","Not reported/cleared on FATOORA; ","")&amp;IF(AND(OR(G307="Zero-rated domestic (Box 3)",G307="Export (Box 4)"),N307=""),"Zero-rate/export evidence missing; ","")&amp;IF(AND(C307="Credit Note",H307&gt;0),"Credit note should be negative; ","")&amp;IF(AND(C307="Simplified Tax Invoice",F307="B2B - VAT registered"),"Simplified invoice issued to VAT-registered B2B; ",""))</f>
        <v/>
      </c>
    </row>
    <row r="308">
      <c r="A308" s="17" t="n"/>
      <c r="B308" s="14" t="n"/>
      <c r="C308" s="14" t="n"/>
      <c r="D308" s="14" t="n"/>
      <c r="E308" s="16" t="n"/>
      <c r="F308" s="14" t="n"/>
      <c r="G308" s="14" t="n"/>
      <c r="H308" s="19" t="n"/>
      <c r="I308" s="19" t="n"/>
      <c r="J308" s="34">
        <f>IF(A308="","",H308+I308)</f>
        <v/>
      </c>
      <c r="K308" s="14" t="n"/>
      <c r="L308" s="14" t="n"/>
      <c r="M308" s="14" t="n"/>
      <c r="N308" s="14" t="n"/>
      <c r="O308" s="20">
        <f>IF(A308="","",SUMPRODUCT((A308&gt;=Setup!$C$19:$C$30)*(A308&lt;=Setup!$D$19:$D$30)*Setup!$A$19:$A$30))</f>
        <v/>
      </c>
      <c r="P308" s="34">
        <f>IF(A308="","",IF(G308="Standard 15% (Box 1)",ROUND(H308*Setup!$B$9,2),0))</f>
        <v/>
      </c>
      <c r="Q308" s="34">
        <f>IF(A308="","",I308-P308)</f>
        <v/>
      </c>
      <c r="R308" s="23">
        <f>IF(A308="","",IF(O308=0,"Outside audit periods; ","")&amp;IF(G308="","No VAT category; ","")&amp;IF(ABS(Q308)&gt;Setup!$B$10,"VAT ≠ 15% × net; ","")&amp;IF(AND(F308="B2B - VAT registered",NOT(AND(LEN(E308)=15,LEFT(E308,1)="3",RIGHT(E308,1)="3",ISNUMBER(--E308)))),"Invalid/missing customer VAT no; ","")&amp;IF(L308&lt;&gt;"Yes","Not reported/cleared on FATOORA; ","")&amp;IF(AND(OR(G308="Zero-rated domestic (Box 3)",G308="Export (Box 4)"),N308=""),"Zero-rate/export evidence missing; ","")&amp;IF(AND(C308="Credit Note",H308&gt;0),"Credit note should be negative; ","")&amp;IF(AND(C308="Simplified Tax Invoice",F308="B2B - VAT registered"),"Simplified invoice issued to VAT-registered B2B; ",""))</f>
        <v/>
      </c>
    </row>
    <row r="309">
      <c r="A309" s="17" t="n"/>
      <c r="B309" s="14" t="n"/>
      <c r="C309" s="14" t="n"/>
      <c r="D309" s="14" t="n"/>
      <c r="E309" s="16" t="n"/>
      <c r="F309" s="14" t="n"/>
      <c r="G309" s="14" t="n"/>
      <c r="H309" s="19" t="n"/>
      <c r="I309" s="19" t="n"/>
      <c r="J309" s="34">
        <f>IF(A309="","",H309+I309)</f>
        <v/>
      </c>
      <c r="K309" s="14" t="n"/>
      <c r="L309" s="14" t="n"/>
      <c r="M309" s="14" t="n"/>
      <c r="N309" s="14" t="n"/>
      <c r="O309" s="20">
        <f>IF(A309="","",SUMPRODUCT((A309&gt;=Setup!$C$19:$C$30)*(A309&lt;=Setup!$D$19:$D$30)*Setup!$A$19:$A$30))</f>
        <v/>
      </c>
      <c r="P309" s="34">
        <f>IF(A309="","",IF(G309="Standard 15% (Box 1)",ROUND(H309*Setup!$B$9,2),0))</f>
        <v/>
      </c>
      <c r="Q309" s="34">
        <f>IF(A309="","",I309-P309)</f>
        <v/>
      </c>
      <c r="R309" s="23">
        <f>IF(A309="","",IF(O309=0,"Outside audit periods; ","")&amp;IF(G309="","No VAT category; ","")&amp;IF(ABS(Q309)&gt;Setup!$B$10,"VAT ≠ 15% × net; ","")&amp;IF(AND(F309="B2B - VAT registered",NOT(AND(LEN(E309)=15,LEFT(E309,1)="3",RIGHT(E309,1)="3",ISNUMBER(--E309)))),"Invalid/missing customer VAT no; ","")&amp;IF(L309&lt;&gt;"Yes","Not reported/cleared on FATOORA; ","")&amp;IF(AND(OR(G309="Zero-rated domestic (Box 3)",G309="Export (Box 4)"),N309=""),"Zero-rate/export evidence missing; ","")&amp;IF(AND(C309="Credit Note",H309&gt;0),"Credit note should be negative; ","")&amp;IF(AND(C309="Simplified Tax Invoice",F309="B2B - VAT registered"),"Simplified invoice issued to VAT-registered B2B; ",""))</f>
        <v/>
      </c>
    </row>
    <row r="310">
      <c r="A310" s="17" t="n"/>
      <c r="B310" s="14" t="n"/>
      <c r="C310" s="14" t="n"/>
      <c r="D310" s="14" t="n"/>
      <c r="E310" s="16" t="n"/>
      <c r="F310" s="14" t="n"/>
      <c r="G310" s="14" t="n"/>
      <c r="H310" s="19" t="n"/>
      <c r="I310" s="19" t="n"/>
      <c r="J310" s="34">
        <f>IF(A310="","",H310+I310)</f>
        <v/>
      </c>
      <c r="K310" s="14" t="n"/>
      <c r="L310" s="14" t="n"/>
      <c r="M310" s="14" t="n"/>
      <c r="N310" s="14" t="n"/>
      <c r="O310" s="20">
        <f>IF(A310="","",SUMPRODUCT((A310&gt;=Setup!$C$19:$C$30)*(A310&lt;=Setup!$D$19:$D$30)*Setup!$A$19:$A$30))</f>
        <v/>
      </c>
      <c r="P310" s="34">
        <f>IF(A310="","",IF(G310="Standard 15% (Box 1)",ROUND(H310*Setup!$B$9,2),0))</f>
        <v/>
      </c>
      <c r="Q310" s="34">
        <f>IF(A310="","",I310-P310)</f>
        <v/>
      </c>
      <c r="R310" s="23">
        <f>IF(A310="","",IF(O310=0,"Outside audit periods; ","")&amp;IF(G310="","No VAT category; ","")&amp;IF(ABS(Q310)&gt;Setup!$B$10,"VAT ≠ 15% × net; ","")&amp;IF(AND(F310="B2B - VAT registered",NOT(AND(LEN(E310)=15,LEFT(E310,1)="3",RIGHT(E310,1)="3",ISNUMBER(--E310)))),"Invalid/missing customer VAT no; ","")&amp;IF(L310&lt;&gt;"Yes","Not reported/cleared on FATOORA; ","")&amp;IF(AND(OR(G310="Zero-rated domestic (Box 3)",G310="Export (Box 4)"),N310=""),"Zero-rate/export evidence missing; ","")&amp;IF(AND(C310="Credit Note",H310&gt;0),"Credit note should be negative; ","")&amp;IF(AND(C310="Simplified Tax Invoice",F310="B2B - VAT registered"),"Simplified invoice issued to VAT-registered B2B; ",""))</f>
        <v/>
      </c>
    </row>
    <row r="311">
      <c r="A311" s="17" t="n"/>
      <c r="B311" s="14" t="n"/>
      <c r="C311" s="14" t="n"/>
      <c r="D311" s="14" t="n"/>
      <c r="E311" s="16" t="n"/>
      <c r="F311" s="14" t="n"/>
      <c r="G311" s="14" t="n"/>
      <c r="H311" s="19" t="n"/>
      <c r="I311" s="19" t="n"/>
      <c r="J311" s="34">
        <f>IF(A311="","",H311+I311)</f>
        <v/>
      </c>
      <c r="K311" s="14" t="n"/>
      <c r="L311" s="14" t="n"/>
      <c r="M311" s="14" t="n"/>
      <c r="N311" s="14" t="n"/>
      <c r="O311" s="20">
        <f>IF(A311="","",SUMPRODUCT((A311&gt;=Setup!$C$19:$C$30)*(A311&lt;=Setup!$D$19:$D$30)*Setup!$A$19:$A$30))</f>
        <v/>
      </c>
      <c r="P311" s="34">
        <f>IF(A311="","",IF(G311="Standard 15% (Box 1)",ROUND(H311*Setup!$B$9,2),0))</f>
        <v/>
      </c>
      <c r="Q311" s="34">
        <f>IF(A311="","",I311-P311)</f>
        <v/>
      </c>
      <c r="R311" s="23">
        <f>IF(A311="","",IF(O311=0,"Outside audit periods; ","")&amp;IF(G311="","No VAT category; ","")&amp;IF(ABS(Q311)&gt;Setup!$B$10,"VAT ≠ 15% × net; ","")&amp;IF(AND(F311="B2B - VAT registered",NOT(AND(LEN(E311)=15,LEFT(E311,1)="3",RIGHT(E311,1)="3",ISNUMBER(--E311)))),"Invalid/missing customer VAT no; ","")&amp;IF(L311&lt;&gt;"Yes","Not reported/cleared on FATOORA; ","")&amp;IF(AND(OR(G311="Zero-rated domestic (Box 3)",G311="Export (Box 4)"),N311=""),"Zero-rate/export evidence missing; ","")&amp;IF(AND(C311="Credit Note",H311&gt;0),"Credit note should be negative; ","")&amp;IF(AND(C311="Simplified Tax Invoice",F311="B2B - VAT registered"),"Simplified invoice issued to VAT-registered B2B; ",""))</f>
        <v/>
      </c>
    </row>
    <row r="312">
      <c r="A312" s="17" t="n"/>
      <c r="B312" s="14" t="n"/>
      <c r="C312" s="14" t="n"/>
      <c r="D312" s="14" t="n"/>
      <c r="E312" s="16" t="n"/>
      <c r="F312" s="14" t="n"/>
      <c r="G312" s="14" t="n"/>
      <c r="H312" s="19" t="n"/>
      <c r="I312" s="19" t="n"/>
      <c r="J312" s="34">
        <f>IF(A312="","",H312+I312)</f>
        <v/>
      </c>
      <c r="K312" s="14" t="n"/>
      <c r="L312" s="14" t="n"/>
      <c r="M312" s="14" t="n"/>
      <c r="N312" s="14" t="n"/>
      <c r="O312" s="20">
        <f>IF(A312="","",SUMPRODUCT((A312&gt;=Setup!$C$19:$C$30)*(A312&lt;=Setup!$D$19:$D$30)*Setup!$A$19:$A$30))</f>
        <v/>
      </c>
      <c r="P312" s="34">
        <f>IF(A312="","",IF(G312="Standard 15% (Box 1)",ROUND(H312*Setup!$B$9,2),0))</f>
        <v/>
      </c>
      <c r="Q312" s="34">
        <f>IF(A312="","",I312-P312)</f>
        <v/>
      </c>
      <c r="R312" s="23">
        <f>IF(A312="","",IF(O312=0,"Outside audit periods; ","")&amp;IF(G312="","No VAT category; ","")&amp;IF(ABS(Q312)&gt;Setup!$B$10,"VAT ≠ 15% × net; ","")&amp;IF(AND(F312="B2B - VAT registered",NOT(AND(LEN(E312)=15,LEFT(E312,1)="3",RIGHT(E312,1)="3",ISNUMBER(--E312)))),"Invalid/missing customer VAT no; ","")&amp;IF(L312&lt;&gt;"Yes","Not reported/cleared on FATOORA; ","")&amp;IF(AND(OR(G312="Zero-rated domestic (Box 3)",G312="Export (Box 4)"),N312=""),"Zero-rate/export evidence missing; ","")&amp;IF(AND(C312="Credit Note",H312&gt;0),"Credit note should be negative; ","")&amp;IF(AND(C312="Simplified Tax Invoice",F312="B2B - VAT registered"),"Simplified invoice issued to VAT-registered B2B; ",""))</f>
        <v/>
      </c>
    </row>
    <row r="313">
      <c r="A313" s="17" t="n"/>
      <c r="B313" s="14" t="n"/>
      <c r="C313" s="14" t="n"/>
      <c r="D313" s="14" t="n"/>
      <c r="E313" s="16" t="n"/>
      <c r="F313" s="14" t="n"/>
      <c r="G313" s="14" t="n"/>
      <c r="H313" s="19" t="n"/>
      <c r="I313" s="19" t="n"/>
      <c r="J313" s="34">
        <f>IF(A313="","",H313+I313)</f>
        <v/>
      </c>
      <c r="K313" s="14" t="n"/>
      <c r="L313" s="14" t="n"/>
      <c r="M313" s="14" t="n"/>
      <c r="N313" s="14" t="n"/>
      <c r="O313" s="20">
        <f>IF(A313="","",SUMPRODUCT((A313&gt;=Setup!$C$19:$C$30)*(A313&lt;=Setup!$D$19:$D$30)*Setup!$A$19:$A$30))</f>
        <v/>
      </c>
      <c r="P313" s="34">
        <f>IF(A313="","",IF(G313="Standard 15% (Box 1)",ROUND(H313*Setup!$B$9,2),0))</f>
        <v/>
      </c>
      <c r="Q313" s="34">
        <f>IF(A313="","",I313-P313)</f>
        <v/>
      </c>
      <c r="R313" s="23">
        <f>IF(A313="","",IF(O313=0,"Outside audit periods; ","")&amp;IF(G313="","No VAT category; ","")&amp;IF(ABS(Q313)&gt;Setup!$B$10,"VAT ≠ 15% × net; ","")&amp;IF(AND(F313="B2B - VAT registered",NOT(AND(LEN(E313)=15,LEFT(E313,1)="3",RIGHT(E313,1)="3",ISNUMBER(--E313)))),"Invalid/missing customer VAT no; ","")&amp;IF(L313&lt;&gt;"Yes","Not reported/cleared on FATOORA; ","")&amp;IF(AND(OR(G313="Zero-rated domestic (Box 3)",G313="Export (Box 4)"),N313=""),"Zero-rate/export evidence missing; ","")&amp;IF(AND(C313="Credit Note",H313&gt;0),"Credit note should be negative; ","")&amp;IF(AND(C313="Simplified Tax Invoice",F313="B2B - VAT registered"),"Simplified invoice issued to VAT-registered B2B; ",""))</f>
        <v/>
      </c>
    </row>
    <row r="314">
      <c r="A314" s="17" t="n"/>
      <c r="B314" s="14" t="n"/>
      <c r="C314" s="14" t="n"/>
      <c r="D314" s="14" t="n"/>
      <c r="E314" s="16" t="n"/>
      <c r="F314" s="14" t="n"/>
      <c r="G314" s="14" t="n"/>
      <c r="H314" s="19" t="n"/>
      <c r="I314" s="19" t="n"/>
      <c r="J314" s="34">
        <f>IF(A314="","",H314+I314)</f>
        <v/>
      </c>
      <c r="K314" s="14" t="n"/>
      <c r="L314" s="14" t="n"/>
      <c r="M314" s="14" t="n"/>
      <c r="N314" s="14" t="n"/>
      <c r="O314" s="20">
        <f>IF(A314="","",SUMPRODUCT((A314&gt;=Setup!$C$19:$C$30)*(A314&lt;=Setup!$D$19:$D$30)*Setup!$A$19:$A$30))</f>
        <v/>
      </c>
      <c r="P314" s="34">
        <f>IF(A314="","",IF(G314="Standard 15% (Box 1)",ROUND(H314*Setup!$B$9,2),0))</f>
        <v/>
      </c>
      <c r="Q314" s="34">
        <f>IF(A314="","",I314-P314)</f>
        <v/>
      </c>
      <c r="R314" s="23">
        <f>IF(A314="","",IF(O314=0,"Outside audit periods; ","")&amp;IF(G314="","No VAT category; ","")&amp;IF(ABS(Q314)&gt;Setup!$B$10,"VAT ≠ 15% × net; ","")&amp;IF(AND(F314="B2B - VAT registered",NOT(AND(LEN(E314)=15,LEFT(E314,1)="3",RIGHT(E314,1)="3",ISNUMBER(--E314)))),"Invalid/missing customer VAT no; ","")&amp;IF(L314&lt;&gt;"Yes","Not reported/cleared on FATOORA; ","")&amp;IF(AND(OR(G314="Zero-rated domestic (Box 3)",G314="Export (Box 4)"),N314=""),"Zero-rate/export evidence missing; ","")&amp;IF(AND(C314="Credit Note",H314&gt;0),"Credit note should be negative; ","")&amp;IF(AND(C314="Simplified Tax Invoice",F314="B2B - VAT registered"),"Simplified invoice issued to VAT-registered B2B; ",""))</f>
        <v/>
      </c>
    </row>
    <row r="315">
      <c r="A315" s="17" t="n"/>
      <c r="B315" s="14" t="n"/>
      <c r="C315" s="14" t="n"/>
      <c r="D315" s="14" t="n"/>
      <c r="E315" s="16" t="n"/>
      <c r="F315" s="14" t="n"/>
      <c r="G315" s="14" t="n"/>
      <c r="H315" s="19" t="n"/>
      <c r="I315" s="19" t="n"/>
      <c r="J315" s="34">
        <f>IF(A315="","",H315+I315)</f>
        <v/>
      </c>
      <c r="K315" s="14" t="n"/>
      <c r="L315" s="14" t="n"/>
      <c r="M315" s="14" t="n"/>
      <c r="N315" s="14" t="n"/>
      <c r="O315" s="20">
        <f>IF(A315="","",SUMPRODUCT((A315&gt;=Setup!$C$19:$C$30)*(A315&lt;=Setup!$D$19:$D$30)*Setup!$A$19:$A$30))</f>
        <v/>
      </c>
      <c r="P315" s="34">
        <f>IF(A315="","",IF(G315="Standard 15% (Box 1)",ROUND(H315*Setup!$B$9,2),0))</f>
        <v/>
      </c>
      <c r="Q315" s="34">
        <f>IF(A315="","",I315-P315)</f>
        <v/>
      </c>
      <c r="R315" s="23">
        <f>IF(A315="","",IF(O315=0,"Outside audit periods; ","")&amp;IF(G315="","No VAT category; ","")&amp;IF(ABS(Q315)&gt;Setup!$B$10,"VAT ≠ 15% × net; ","")&amp;IF(AND(F315="B2B - VAT registered",NOT(AND(LEN(E315)=15,LEFT(E315,1)="3",RIGHT(E315,1)="3",ISNUMBER(--E315)))),"Invalid/missing customer VAT no; ","")&amp;IF(L315&lt;&gt;"Yes","Not reported/cleared on FATOORA; ","")&amp;IF(AND(OR(G315="Zero-rated domestic (Box 3)",G315="Export (Box 4)"),N315=""),"Zero-rate/export evidence missing; ","")&amp;IF(AND(C315="Credit Note",H315&gt;0),"Credit note should be negative; ","")&amp;IF(AND(C315="Simplified Tax Invoice",F315="B2B - VAT registered"),"Simplified invoice issued to VAT-registered B2B; ",""))</f>
        <v/>
      </c>
    </row>
    <row r="316">
      <c r="A316" s="17" t="n"/>
      <c r="B316" s="14" t="n"/>
      <c r="C316" s="14" t="n"/>
      <c r="D316" s="14" t="n"/>
      <c r="E316" s="16" t="n"/>
      <c r="F316" s="14" t="n"/>
      <c r="G316" s="14" t="n"/>
      <c r="H316" s="19" t="n"/>
      <c r="I316" s="19" t="n"/>
      <c r="J316" s="34">
        <f>IF(A316="","",H316+I316)</f>
        <v/>
      </c>
      <c r="K316" s="14" t="n"/>
      <c r="L316" s="14" t="n"/>
      <c r="M316" s="14" t="n"/>
      <c r="N316" s="14" t="n"/>
      <c r="O316" s="20">
        <f>IF(A316="","",SUMPRODUCT((A316&gt;=Setup!$C$19:$C$30)*(A316&lt;=Setup!$D$19:$D$30)*Setup!$A$19:$A$30))</f>
        <v/>
      </c>
      <c r="P316" s="34">
        <f>IF(A316="","",IF(G316="Standard 15% (Box 1)",ROUND(H316*Setup!$B$9,2),0))</f>
        <v/>
      </c>
      <c r="Q316" s="34">
        <f>IF(A316="","",I316-P316)</f>
        <v/>
      </c>
      <c r="R316" s="23">
        <f>IF(A316="","",IF(O316=0,"Outside audit periods; ","")&amp;IF(G316="","No VAT category; ","")&amp;IF(ABS(Q316)&gt;Setup!$B$10,"VAT ≠ 15% × net; ","")&amp;IF(AND(F316="B2B - VAT registered",NOT(AND(LEN(E316)=15,LEFT(E316,1)="3",RIGHT(E316,1)="3",ISNUMBER(--E316)))),"Invalid/missing customer VAT no; ","")&amp;IF(L316&lt;&gt;"Yes","Not reported/cleared on FATOORA; ","")&amp;IF(AND(OR(G316="Zero-rated domestic (Box 3)",G316="Export (Box 4)"),N316=""),"Zero-rate/export evidence missing; ","")&amp;IF(AND(C316="Credit Note",H316&gt;0),"Credit note should be negative; ","")&amp;IF(AND(C316="Simplified Tax Invoice",F316="B2B - VAT registered"),"Simplified invoice issued to VAT-registered B2B; ",""))</f>
        <v/>
      </c>
    </row>
    <row r="317">
      <c r="A317" s="17" t="n"/>
      <c r="B317" s="14" t="n"/>
      <c r="C317" s="14" t="n"/>
      <c r="D317" s="14" t="n"/>
      <c r="E317" s="16" t="n"/>
      <c r="F317" s="14" t="n"/>
      <c r="G317" s="14" t="n"/>
      <c r="H317" s="19" t="n"/>
      <c r="I317" s="19" t="n"/>
      <c r="J317" s="34">
        <f>IF(A317="","",H317+I317)</f>
        <v/>
      </c>
      <c r="K317" s="14" t="n"/>
      <c r="L317" s="14" t="n"/>
      <c r="M317" s="14" t="n"/>
      <c r="N317" s="14" t="n"/>
      <c r="O317" s="20">
        <f>IF(A317="","",SUMPRODUCT((A317&gt;=Setup!$C$19:$C$30)*(A317&lt;=Setup!$D$19:$D$30)*Setup!$A$19:$A$30))</f>
        <v/>
      </c>
      <c r="P317" s="34">
        <f>IF(A317="","",IF(G317="Standard 15% (Box 1)",ROUND(H317*Setup!$B$9,2),0))</f>
        <v/>
      </c>
      <c r="Q317" s="34">
        <f>IF(A317="","",I317-P317)</f>
        <v/>
      </c>
      <c r="R317" s="23">
        <f>IF(A317="","",IF(O317=0,"Outside audit periods; ","")&amp;IF(G317="","No VAT category; ","")&amp;IF(ABS(Q317)&gt;Setup!$B$10,"VAT ≠ 15% × net; ","")&amp;IF(AND(F317="B2B - VAT registered",NOT(AND(LEN(E317)=15,LEFT(E317,1)="3",RIGHT(E317,1)="3",ISNUMBER(--E317)))),"Invalid/missing customer VAT no; ","")&amp;IF(L317&lt;&gt;"Yes","Not reported/cleared on FATOORA; ","")&amp;IF(AND(OR(G317="Zero-rated domestic (Box 3)",G317="Export (Box 4)"),N317=""),"Zero-rate/export evidence missing; ","")&amp;IF(AND(C317="Credit Note",H317&gt;0),"Credit note should be negative; ","")&amp;IF(AND(C317="Simplified Tax Invoice",F317="B2B - VAT registered"),"Simplified invoice issued to VAT-registered B2B; ",""))</f>
        <v/>
      </c>
    </row>
    <row r="318">
      <c r="A318" s="17" t="n"/>
      <c r="B318" s="14" t="n"/>
      <c r="C318" s="14" t="n"/>
      <c r="D318" s="14" t="n"/>
      <c r="E318" s="16" t="n"/>
      <c r="F318" s="14" t="n"/>
      <c r="G318" s="14" t="n"/>
      <c r="H318" s="19" t="n"/>
      <c r="I318" s="19" t="n"/>
      <c r="J318" s="34">
        <f>IF(A318="","",H318+I318)</f>
        <v/>
      </c>
      <c r="K318" s="14" t="n"/>
      <c r="L318" s="14" t="n"/>
      <c r="M318" s="14" t="n"/>
      <c r="N318" s="14" t="n"/>
      <c r="O318" s="20">
        <f>IF(A318="","",SUMPRODUCT((A318&gt;=Setup!$C$19:$C$30)*(A318&lt;=Setup!$D$19:$D$30)*Setup!$A$19:$A$30))</f>
        <v/>
      </c>
      <c r="P318" s="34">
        <f>IF(A318="","",IF(G318="Standard 15% (Box 1)",ROUND(H318*Setup!$B$9,2),0))</f>
        <v/>
      </c>
      <c r="Q318" s="34">
        <f>IF(A318="","",I318-P318)</f>
        <v/>
      </c>
      <c r="R318" s="23">
        <f>IF(A318="","",IF(O318=0,"Outside audit periods; ","")&amp;IF(G318="","No VAT category; ","")&amp;IF(ABS(Q318)&gt;Setup!$B$10,"VAT ≠ 15% × net; ","")&amp;IF(AND(F318="B2B - VAT registered",NOT(AND(LEN(E318)=15,LEFT(E318,1)="3",RIGHT(E318,1)="3",ISNUMBER(--E318)))),"Invalid/missing customer VAT no; ","")&amp;IF(L318&lt;&gt;"Yes","Not reported/cleared on FATOORA; ","")&amp;IF(AND(OR(G318="Zero-rated domestic (Box 3)",G318="Export (Box 4)"),N318=""),"Zero-rate/export evidence missing; ","")&amp;IF(AND(C318="Credit Note",H318&gt;0),"Credit note should be negative; ","")&amp;IF(AND(C318="Simplified Tax Invoice",F318="B2B - VAT registered"),"Simplified invoice issued to VAT-registered B2B; ",""))</f>
        <v/>
      </c>
    </row>
    <row r="319">
      <c r="A319" s="17" t="n"/>
      <c r="B319" s="14" t="n"/>
      <c r="C319" s="14" t="n"/>
      <c r="D319" s="14" t="n"/>
      <c r="E319" s="16" t="n"/>
      <c r="F319" s="14" t="n"/>
      <c r="G319" s="14" t="n"/>
      <c r="H319" s="19" t="n"/>
      <c r="I319" s="19" t="n"/>
      <c r="J319" s="34">
        <f>IF(A319="","",H319+I319)</f>
        <v/>
      </c>
      <c r="K319" s="14" t="n"/>
      <c r="L319" s="14" t="n"/>
      <c r="M319" s="14" t="n"/>
      <c r="N319" s="14" t="n"/>
      <c r="O319" s="20">
        <f>IF(A319="","",SUMPRODUCT((A319&gt;=Setup!$C$19:$C$30)*(A319&lt;=Setup!$D$19:$D$30)*Setup!$A$19:$A$30))</f>
        <v/>
      </c>
      <c r="P319" s="34">
        <f>IF(A319="","",IF(G319="Standard 15% (Box 1)",ROUND(H319*Setup!$B$9,2),0))</f>
        <v/>
      </c>
      <c r="Q319" s="34">
        <f>IF(A319="","",I319-P319)</f>
        <v/>
      </c>
      <c r="R319" s="23">
        <f>IF(A319="","",IF(O319=0,"Outside audit periods; ","")&amp;IF(G319="","No VAT category; ","")&amp;IF(ABS(Q319)&gt;Setup!$B$10,"VAT ≠ 15% × net; ","")&amp;IF(AND(F319="B2B - VAT registered",NOT(AND(LEN(E319)=15,LEFT(E319,1)="3",RIGHT(E319,1)="3",ISNUMBER(--E319)))),"Invalid/missing customer VAT no; ","")&amp;IF(L319&lt;&gt;"Yes","Not reported/cleared on FATOORA; ","")&amp;IF(AND(OR(G319="Zero-rated domestic (Box 3)",G319="Export (Box 4)"),N319=""),"Zero-rate/export evidence missing; ","")&amp;IF(AND(C319="Credit Note",H319&gt;0),"Credit note should be negative; ","")&amp;IF(AND(C319="Simplified Tax Invoice",F319="B2B - VAT registered"),"Simplified invoice issued to VAT-registered B2B; ",""))</f>
        <v/>
      </c>
    </row>
    <row r="320">
      <c r="A320" s="17" t="n"/>
      <c r="B320" s="14" t="n"/>
      <c r="C320" s="14" t="n"/>
      <c r="D320" s="14" t="n"/>
      <c r="E320" s="16" t="n"/>
      <c r="F320" s="14" t="n"/>
      <c r="G320" s="14" t="n"/>
      <c r="H320" s="19" t="n"/>
      <c r="I320" s="19" t="n"/>
      <c r="J320" s="34">
        <f>IF(A320="","",H320+I320)</f>
        <v/>
      </c>
      <c r="K320" s="14" t="n"/>
      <c r="L320" s="14" t="n"/>
      <c r="M320" s="14" t="n"/>
      <c r="N320" s="14" t="n"/>
      <c r="O320" s="20">
        <f>IF(A320="","",SUMPRODUCT((A320&gt;=Setup!$C$19:$C$30)*(A320&lt;=Setup!$D$19:$D$30)*Setup!$A$19:$A$30))</f>
        <v/>
      </c>
      <c r="P320" s="34">
        <f>IF(A320="","",IF(G320="Standard 15% (Box 1)",ROUND(H320*Setup!$B$9,2),0))</f>
        <v/>
      </c>
      <c r="Q320" s="34">
        <f>IF(A320="","",I320-P320)</f>
        <v/>
      </c>
      <c r="R320" s="23">
        <f>IF(A320="","",IF(O320=0,"Outside audit periods; ","")&amp;IF(G320="","No VAT category; ","")&amp;IF(ABS(Q320)&gt;Setup!$B$10,"VAT ≠ 15% × net; ","")&amp;IF(AND(F320="B2B - VAT registered",NOT(AND(LEN(E320)=15,LEFT(E320,1)="3",RIGHT(E320,1)="3",ISNUMBER(--E320)))),"Invalid/missing customer VAT no; ","")&amp;IF(L320&lt;&gt;"Yes","Not reported/cleared on FATOORA; ","")&amp;IF(AND(OR(G320="Zero-rated domestic (Box 3)",G320="Export (Box 4)"),N320=""),"Zero-rate/export evidence missing; ","")&amp;IF(AND(C320="Credit Note",H320&gt;0),"Credit note should be negative; ","")&amp;IF(AND(C320="Simplified Tax Invoice",F320="B2B - VAT registered"),"Simplified invoice issued to VAT-registered B2B; ",""))</f>
        <v/>
      </c>
    </row>
    <row r="321">
      <c r="A321" s="17" t="n"/>
      <c r="B321" s="14" t="n"/>
      <c r="C321" s="14" t="n"/>
      <c r="D321" s="14" t="n"/>
      <c r="E321" s="16" t="n"/>
      <c r="F321" s="14" t="n"/>
      <c r="G321" s="14" t="n"/>
      <c r="H321" s="19" t="n"/>
      <c r="I321" s="19" t="n"/>
      <c r="J321" s="34">
        <f>IF(A321="","",H321+I321)</f>
        <v/>
      </c>
      <c r="K321" s="14" t="n"/>
      <c r="L321" s="14" t="n"/>
      <c r="M321" s="14" t="n"/>
      <c r="N321" s="14" t="n"/>
      <c r="O321" s="20">
        <f>IF(A321="","",SUMPRODUCT((A321&gt;=Setup!$C$19:$C$30)*(A321&lt;=Setup!$D$19:$D$30)*Setup!$A$19:$A$30))</f>
        <v/>
      </c>
      <c r="P321" s="34">
        <f>IF(A321="","",IF(G321="Standard 15% (Box 1)",ROUND(H321*Setup!$B$9,2),0))</f>
        <v/>
      </c>
      <c r="Q321" s="34">
        <f>IF(A321="","",I321-P321)</f>
        <v/>
      </c>
      <c r="R321" s="23">
        <f>IF(A321="","",IF(O321=0,"Outside audit periods; ","")&amp;IF(G321="","No VAT category; ","")&amp;IF(ABS(Q321)&gt;Setup!$B$10,"VAT ≠ 15% × net; ","")&amp;IF(AND(F321="B2B - VAT registered",NOT(AND(LEN(E321)=15,LEFT(E321,1)="3",RIGHT(E321,1)="3",ISNUMBER(--E321)))),"Invalid/missing customer VAT no; ","")&amp;IF(L321&lt;&gt;"Yes","Not reported/cleared on FATOORA; ","")&amp;IF(AND(OR(G321="Zero-rated domestic (Box 3)",G321="Export (Box 4)"),N321=""),"Zero-rate/export evidence missing; ","")&amp;IF(AND(C321="Credit Note",H321&gt;0),"Credit note should be negative; ","")&amp;IF(AND(C321="Simplified Tax Invoice",F321="B2B - VAT registered"),"Simplified invoice issued to VAT-registered B2B; ",""))</f>
        <v/>
      </c>
    </row>
    <row r="322">
      <c r="A322" s="17" t="n"/>
      <c r="B322" s="14" t="n"/>
      <c r="C322" s="14" t="n"/>
      <c r="D322" s="14" t="n"/>
      <c r="E322" s="16" t="n"/>
      <c r="F322" s="14" t="n"/>
      <c r="G322" s="14" t="n"/>
      <c r="H322" s="19" t="n"/>
      <c r="I322" s="19" t="n"/>
      <c r="J322" s="34">
        <f>IF(A322="","",H322+I322)</f>
        <v/>
      </c>
      <c r="K322" s="14" t="n"/>
      <c r="L322" s="14" t="n"/>
      <c r="M322" s="14" t="n"/>
      <c r="N322" s="14" t="n"/>
      <c r="O322" s="20">
        <f>IF(A322="","",SUMPRODUCT((A322&gt;=Setup!$C$19:$C$30)*(A322&lt;=Setup!$D$19:$D$30)*Setup!$A$19:$A$30))</f>
        <v/>
      </c>
      <c r="P322" s="34">
        <f>IF(A322="","",IF(G322="Standard 15% (Box 1)",ROUND(H322*Setup!$B$9,2),0))</f>
        <v/>
      </c>
      <c r="Q322" s="34">
        <f>IF(A322="","",I322-P322)</f>
        <v/>
      </c>
      <c r="R322" s="23">
        <f>IF(A322="","",IF(O322=0,"Outside audit periods; ","")&amp;IF(G322="","No VAT category; ","")&amp;IF(ABS(Q322)&gt;Setup!$B$10,"VAT ≠ 15% × net; ","")&amp;IF(AND(F322="B2B - VAT registered",NOT(AND(LEN(E322)=15,LEFT(E322,1)="3",RIGHT(E322,1)="3",ISNUMBER(--E322)))),"Invalid/missing customer VAT no; ","")&amp;IF(L322&lt;&gt;"Yes","Not reported/cleared on FATOORA; ","")&amp;IF(AND(OR(G322="Zero-rated domestic (Box 3)",G322="Export (Box 4)"),N322=""),"Zero-rate/export evidence missing; ","")&amp;IF(AND(C322="Credit Note",H322&gt;0),"Credit note should be negative; ","")&amp;IF(AND(C322="Simplified Tax Invoice",F322="B2B - VAT registered"),"Simplified invoice issued to VAT-registered B2B; ",""))</f>
        <v/>
      </c>
    </row>
    <row r="323">
      <c r="A323" s="17" t="n"/>
      <c r="B323" s="14" t="n"/>
      <c r="C323" s="14" t="n"/>
      <c r="D323" s="14" t="n"/>
      <c r="E323" s="16" t="n"/>
      <c r="F323" s="14" t="n"/>
      <c r="G323" s="14" t="n"/>
      <c r="H323" s="19" t="n"/>
      <c r="I323" s="19" t="n"/>
      <c r="J323" s="34">
        <f>IF(A323="","",H323+I323)</f>
        <v/>
      </c>
      <c r="K323" s="14" t="n"/>
      <c r="L323" s="14" t="n"/>
      <c r="M323" s="14" t="n"/>
      <c r="N323" s="14" t="n"/>
      <c r="O323" s="20">
        <f>IF(A323="","",SUMPRODUCT((A323&gt;=Setup!$C$19:$C$30)*(A323&lt;=Setup!$D$19:$D$30)*Setup!$A$19:$A$30))</f>
        <v/>
      </c>
      <c r="P323" s="34">
        <f>IF(A323="","",IF(G323="Standard 15% (Box 1)",ROUND(H323*Setup!$B$9,2),0))</f>
        <v/>
      </c>
      <c r="Q323" s="34">
        <f>IF(A323="","",I323-P323)</f>
        <v/>
      </c>
      <c r="R323" s="23">
        <f>IF(A323="","",IF(O323=0,"Outside audit periods; ","")&amp;IF(G323="","No VAT category; ","")&amp;IF(ABS(Q323)&gt;Setup!$B$10,"VAT ≠ 15% × net; ","")&amp;IF(AND(F323="B2B - VAT registered",NOT(AND(LEN(E323)=15,LEFT(E323,1)="3",RIGHT(E323,1)="3",ISNUMBER(--E323)))),"Invalid/missing customer VAT no; ","")&amp;IF(L323&lt;&gt;"Yes","Not reported/cleared on FATOORA; ","")&amp;IF(AND(OR(G323="Zero-rated domestic (Box 3)",G323="Export (Box 4)"),N323=""),"Zero-rate/export evidence missing; ","")&amp;IF(AND(C323="Credit Note",H323&gt;0),"Credit note should be negative; ","")&amp;IF(AND(C323="Simplified Tax Invoice",F323="B2B - VAT registered"),"Simplified invoice issued to VAT-registered B2B; ",""))</f>
        <v/>
      </c>
    </row>
    <row r="324">
      <c r="A324" s="17" t="n"/>
      <c r="B324" s="14" t="n"/>
      <c r="C324" s="14" t="n"/>
      <c r="D324" s="14" t="n"/>
      <c r="E324" s="16" t="n"/>
      <c r="F324" s="14" t="n"/>
      <c r="G324" s="14" t="n"/>
      <c r="H324" s="19" t="n"/>
      <c r="I324" s="19" t="n"/>
      <c r="J324" s="34">
        <f>IF(A324="","",H324+I324)</f>
        <v/>
      </c>
      <c r="K324" s="14" t="n"/>
      <c r="L324" s="14" t="n"/>
      <c r="M324" s="14" t="n"/>
      <c r="N324" s="14" t="n"/>
      <c r="O324" s="20">
        <f>IF(A324="","",SUMPRODUCT((A324&gt;=Setup!$C$19:$C$30)*(A324&lt;=Setup!$D$19:$D$30)*Setup!$A$19:$A$30))</f>
        <v/>
      </c>
      <c r="P324" s="34">
        <f>IF(A324="","",IF(G324="Standard 15% (Box 1)",ROUND(H324*Setup!$B$9,2),0))</f>
        <v/>
      </c>
      <c r="Q324" s="34">
        <f>IF(A324="","",I324-P324)</f>
        <v/>
      </c>
      <c r="R324" s="23">
        <f>IF(A324="","",IF(O324=0,"Outside audit periods; ","")&amp;IF(G324="","No VAT category; ","")&amp;IF(ABS(Q324)&gt;Setup!$B$10,"VAT ≠ 15% × net; ","")&amp;IF(AND(F324="B2B - VAT registered",NOT(AND(LEN(E324)=15,LEFT(E324,1)="3",RIGHT(E324,1)="3",ISNUMBER(--E324)))),"Invalid/missing customer VAT no; ","")&amp;IF(L324&lt;&gt;"Yes","Not reported/cleared on FATOORA; ","")&amp;IF(AND(OR(G324="Zero-rated domestic (Box 3)",G324="Export (Box 4)"),N324=""),"Zero-rate/export evidence missing; ","")&amp;IF(AND(C324="Credit Note",H324&gt;0),"Credit note should be negative; ","")&amp;IF(AND(C324="Simplified Tax Invoice",F324="B2B - VAT registered"),"Simplified invoice issued to VAT-registered B2B; ",""))</f>
        <v/>
      </c>
    </row>
    <row r="325">
      <c r="A325" s="17" t="n"/>
      <c r="B325" s="14" t="n"/>
      <c r="C325" s="14" t="n"/>
      <c r="D325" s="14" t="n"/>
      <c r="E325" s="16" t="n"/>
      <c r="F325" s="14" t="n"/>
      <c r="G325" s="14" t="n"/>
      <c r="H325" s="19" t="n"/>
      <c r="I325" s="19" t="n"/>
      <c r="J325" s="34">
        <f>IF(A325="","",H325+I325)</f>
        <v/>
      </c>
      <c r="K325" s="14" t="n"/>
      <c r="L325" s="14" t="n"/>
      <c r="M325" s="14" t="n"/>
      <c r="N325" s="14" t="n"/>
      <c r="O325" s="20">
        <f>IF(A325="","",SUMPRODUCT((A325&gt;=Setup!$C$19:$C$30)*(A325&lt;=Setup!$D$19:$D$30)*Setup!$A$19:$A$30))</f>
        <v/>
      </c>
      <c r="P325" s="34">
        <f>IF(A325="","",IF(G325="Standard 15% (Box 1)",ROUND(H325*Setup!$B$9,2),0))</f>
        <v/>
      </c>
      <c r="Q325" s="34">
        <f>IF(A325="","",I325-P325)</f>
        <v/>
      </c>
      <c r="R325" s="23">
        <f>IF(A325="","",IF(O325=0,"Outside audit periods; ","")&amp;IF(G325="","No VAT category; ","")&amp;IF(ABS(Q325)&gt;Setup!$B$10,"VAT ≠ 15% × net; ","")&amp;IF(AND(F325="B2B - VAT registered",NOT(AND(LEN(E325)=15,LEFT(E325,1)="3",RIGHT(E325,1)="3",ISNUMBER(--E325)))),"Invalid/missing customer VAT no; ","")&amp;IF(L325&lt;&gt;"Yes","Not reported/cleared on FATOORA; ","")&amp;IF(AND(OR(G325="Zero-rated domestic (Box 3)",G325="Export (Box 4)"),N325=""),"Zero-rate/export evidence missing; ","")&amp;IF(AND(C325="Credit Note",H325&gt;0),"Credit note should be negative; ","")&amp;IF(AND(C325="Simplified Tax Invoice",F325="B2B - VAT registered"),"Simplified invoice issued to VAT-registered B2B; ",""))</f>
        <v/>
      </c>
    </row>
    <row r="326">
      <c r="A326" s="17" t="n"/>
      <c r="B326" s="14" t="n"/>
      <c r="C326" s="14" t="n"/>
      <c r="D326" s="14" t="n"/>
      <c r="E326" s="16" t="n"/>
      <c r="F326" s="14" t="n"/>
      <c r="G326" s="14" t="n"/>
      <c r="H326" s="19" t="n"/>
      <c r="I326" s="19" t="n"/>
      <c r="J326" s="34">
        <f>IF(A326="","",H326+I326)</f>
        <v/>
      </c>
      <c r="K326" s="14" t="n"/>
      <c r="L326" s="14" t="n"/>
      <c r="M326" s="14" t="n"/>
      <c r="N326" s="14" t="n"/>
      <c r="O326" s="20">
        <f>IF(A326="","",SUMPRODUCT((A326&gt;=Setup!$C$19:$C$30)*(A326&lt;=Setup!$D$19:$D$30)*Setup!$A$19:$A$30))</f>
        <v/>
      </c>
      <c r="P326" s="34">
        <f>IF(A326="","",IF(G326="Standard 15% (Box 1)",ROUND(H326*Setup!$B$9,2),0))</f>
        <v/>
      </c>
      <c r="Q326" s="34">
        <f>IF(A326="","",I326-P326)</f>
        <v/>
      </c>
      <c r="R326" s="23">
        <f>IF(A326="","",IF(O326=0,"Outside audit periods; ","")&amp;IF(G326="","No VAT category; ","")&amp;IF(ABS(Q326)&gt;Setup!$B$10,"VAT ≠ 15% × net; ","")&amp;IF(AND(F326="B2B - VAT registered",NOT(AND(LEN(E326)=15,LEFT(E326,1)="3",RIGHT(E326,1)="3",ISNUMBER(--E326)))),"Invalid/missing customer VAT no; ","")&amp;IF(L326&lt;&gt;"Yes","Not reported/cleared on FATOORA; ","")&amp;IF(AND(OR(G326="Zero-rated domestic (Box 3)",G326="Export (Box 4)"),N326=""),"Zero-rate/export evidence missing; ","")&amp;IF(AND(C326="Credit Note",H326&gt;0),"Credit note should be negative; ","")&amp;IF(AND(C326="Simplified Tax Invoice",F326="B2B - VAT registered"),"Simplified invoice issued to VAT-registered B2B; ",""))</f>
        <v/>
      </c>
    </row>
    <row r="327">
      <c r="A327" s="17" t="n"/>
      <c r="B327" s="14" t="n"/>
      <c r="C327" s="14" t="n"/>
      <c r="D327" s="14" t="n"/>
      <c r="E327" s="16" t="n"/>
      <c r="F327" s="14" t="n"/>
      <c r="G327" s="14" t="n"/>
      <c r="H327" s="19" t="n"/>
      <c r="I327" s="19" t="n"/>
      <c r="J327" s="34">
        <f>IF(A327="","",H327+I327)</f>
        <v/>
      </c>
      <c r="K327" s="14" t="n"/>
      <c r="L327" s="14" t="n"/>
      <c r="M327" s="14" t="n"/>
      <c r="N327" s="14" t="n"/>
      <c r="O327" s="20">
        <f>IF(A327="","",SUMPRODUCT((A327&gt;=Setup!$C$19:$C$30)*(A327&lt;=Setup!$D$19:$D$30)*Setup!$A$19:$A$30))</f>
        <v/>
      </c>
      <c r="P327" s="34">
        <f>IF(A327="","",IF(G327="Standard 15% (Box 1)",ROUND(H327*Setup!$B$9,2),0))</f>
        <v/>
      </c>
      <c r="Q327" s="34">
        <f>IF(A327="","",I327-P327)</f>
        <v/>
      </c>
      <c r="R327" s="23">
        <f>IF(A327="","",IF(O327=0,"Outside audit periods; ","")&amp;IF(G327="","No VAT category; ","")&amp;IF(ABS(Q327)&gt;Setup!$B$10,"VAT ≠ 15% × net; ","")&amp;IF(AND(F327="B2B - VAT registered",NOT(AND(LEN(E327)=15,LEFT(E327,1)="3",RIGHT(E327,1)="3",ISNUMBER(--E327)))),"Invalid/missing customer VAT no; ","")&amp;IF(L327&lt;&gt;"Yes","Not reported/cleared on FATOORA; ","")&amp;IF(AND(OR(G327="Zero-rated domestic (Box 3)",G327="Export (Box 4)"),N327=""),"Zero-rate/export evidence missing; ","")&amp;IF(AND(C327="Credit Note",H327&gt;0),"Credit note should be negative; ","")&amp;IF(AND(C327="Simplified Tax Invoice",F327="B2B - VAT registered"),"Simplified invoice issued to VAT-registered B2B; ",""))</f>
        <v/>
      </c>
    </row>
    <row r="328">
      <c r="A328" s="17" t="n"/>
      <c r="B328" s="14" t="n"/>
      <c r="C328" s="14" t="n"/>
      <c r="D328" s="14" t="n"/>
      <c r="E328" s="16" t="n"/>
      <c r="F328" s="14" t="n"/>
      <c r="G328" s="14" t="n"/>
      <c r="H328" s="19" t="n"/>
      <c r="I328" s="19" t="n"/>
      <c r="J328" s="34">
        <f>IF(A328="","",H328+I328)</f>
        <v/>
      </c>
      <c r="K328" s="14" t="n"/>
      <c r="L328" s="14" t="n"/>
      <c r="M328" s="14" t="n"/>
      <c r="N328" s="14" t="n"/>
      <c r="O328" s="20">
        <f>IF(A328="","",SUMPRODUCT((A328&gt;=Setup!$C$19:$C$30)*(A328&lt;=Setup!$D$19:$D$30)*Setup!$A$19:$A$30))</f>
        <v/>
      </c>
      <c r="P328" s="34">
        <f>IF(A328="","",IF(G328="Standard 15% (Box 1)",ROUND(H328*Setup!$B$9,2),0))</f>
        <v/>
      </c>
      <c r="Q328" s="34">
        <f>IF(A328="","",I328-P328)</f>
        <v/>
      </c>
      <c r="R328" s="23">
        <f>IF(A328="","",IF(O328=0,"Outside audit periods; ","")&amp;IF(G328="","No VAT category; ","")&amp;IF(ABS(Q328)&gt;Setup!$B$10,"VAT ≠ 15% × net; ","")&amp;IF(AND(F328="B2B - VAT registered",NOT(AND(LEN(E328)=15,LEFT(E328,1)="3",RIGHT(E328,1)="3",ISNUMBER(--E328)))),"Invalid/missing customer VAT no; ","")&amp;IF(L328&lt;&gt;"Yes","Not reported/cleared on FATOORA; ","")&amp;IF(AND(OR(G328="Zero-rated domestic (Box 3)",G328="Export (Box 4)"),N328=""),"Zero-rate/export evidence missing; ","")&amp;IF(AND(C328="Credit Note",H328&gt;0),"Credit note should be negative; ","")&amp;IF(AND(C328="Simplified Tax Invoice",F328="B2B - VAT registered"),"Simplified invoice issued to VAT-registered B2B; ",""))</f>
        <v/>
      </c>
    </row>
    <row r="329">
      <c r="A329" s="17" t="n"/>
      <c r="B329" s="14" t="n"/>
      <c r="C329" s="14" t="n"/>
      <c r="D329" s="14" t="n"/>
      <c r="E329" s="16" t="n"/>
      <c r="F329" s="14" t="n"/>
      <c r="G329" s="14" t="n"/>
      <c r="H329" s="19" t="n"/>
      <c r="I329" s="19" t="n"/>
      <c r="J329" s="34">
        <f>IF(A329="","",H329+I329)</f>
        <v/>
      </c>
      <c r="K329" s="14" t="n"/>
      <c r="L329" s="14" t="n"/>
      <c r="M329" s="14" t="n"/>
      <c r="N329" s="14" t="n"/>
      <c r="O329" s="20">
        <f>IF(A329="","",SUMPRODUCT((A329&gt;=Setup!$C$19:$C$30)*(A329&lt;=Setup!$D$19:$D$30)*Setup!$A$19:$A$30))</f>
        <v/>
      </c>
      <c r="P329" s="34">
        <f>IF(A329="","",IF(G329="Standard 15% (Box 1)",ROUND(H329*Setup!$B$9,2),0))</f>
        <v/>
      </c>
      <c r="Q329" s="34">
        <f>IF(A329="","",I329-P329)</f>
        <v/>
      </c>
      <c r="R329" s="23">
        <f>IF(A329="","",IF(O329=0,"Outside audit periods; ","")&amp;IF(G329="","No VAT category; ","")&amp;IF(ABS(Q329)&gt;Setup!$B$10,"VAT ≠ 15% × net; ","")&amp;IF(AND(F329="B2B - VAT registered",NOT(AND(LEN(E329)=15,LEFT(E329,1)="3",RIGHT(E329,1)="3",ISNUMBER(--E329)))),"Invalid/missing customer VAT no; ","")&amp;IF(L329&lt;&gt;"Yes","Not reported/cleared on FATOORA; ","")&amp;IF(AND(OR(G329="Zero-rated domestic (Box 3)",G329="Export (Box 4)"),N329=""),"Zero-rate/export evidence missing; ","")&amp;IF(AND(C329="Credit Note",H329&gt;0),"Credit note should be negative; ","")&amp;IF(AND(C329="Simplified Tax Invoice",F329="B2B - VAT registered"),"Simplified invoice issued to VAT-registered B2B; ",""))</f>
        <v/>
      </c>
    </row>
    <row r="330">
      <c r="A330" s="17" t="n"/>
      <c r="B330" s="14" t="n"/>
      <c r="C330" s="14" t="n"/>
      <c r="D330" s="14" t="n"/>
      <c r="E330" s="16" t="n"/>
      <c r="F330" s="14" t="n"/>
      <c r="G330" s="14" t="n"/>
      <c r="H330" s="19" t="n"/>
      <c r="I330" s="19" t="n"/>
      <c r="J330" s="34">
        <f>IF(A330="","",H330+I330)</f>
        <v/>
      </c>
      <c r="K330" s="14" t="n"/>
      <c r="L330" s="14" t="n"/>
      <c r="M330" s="14" t="n"/>
      <c r="N330" s="14" t="n"/>
      <c r="O330" s="20">
        <f>IF(A330="","",SUMPRODUCT((A330&gt;=Setup!$C$19:$C$30)*(A330&lt;=Setup!$D$19:$D$30)*Setup!$A$19:$A$30))</f>
        <v/>
      </c>
      <c r="P330" s="34">
        <f>IF(A330="","",IF(G330="Standard 15% (Box 1)",ROUND(H330*Setup!$B$9,2),0))</f>
        <v/>
      </c>
      <c r="Q330" s="34">
        <f>IF(A330="","",I330-P330)</f>
        <v/>
      </c>
      <c r="R330" s="23">
        <f>IF(A330="","",IF(O330=0,"Outside audit periods; ","")&amp;IF(G330="","No VAT category; ","")&amp;IF(ABS(Q330)&gt;Setup!$B$10,"VAT ≠ 15% × net; ","")&amp;IF(AND(F330="B2B - VAT registered",NOT(AND(LEN(E330)=15,LEFT(E330,1)="3",RIGHT(E330,1)="3",ISNUMBER(--E330)))),"Invalid/missing customer VAT no; ","")&amp;IF(L330&lt;&gt;"Yes","Not reported/cleared on FATOORA; ","")&amp;IF(AND(OR(G330="Zero-rated domestic (Box 3)",G330="Export (Box 4)"),N330=""),"Zero-rate/export evidence missing; ","")&amp;IF(AND(C330="Credit Note",H330&gt;0),"Credit note should be negative; ","")&amp;IF(AND(C330="Simplified Tax Invoice",F330="B2B - VAT registered"),"Simplified invoice issued to VAT-registered B2B; ",""))</f>
        <v/>
      </c>
    </row>
    <row r="331">
      <c r="A331" s="17" t="n"/>
      <c r="B331" s="14" t="n"/>
      <c r="C331" s="14" t="n"/>
      <c r="D331" s="14" t="n"/>
      <c r="E331" s="16" t="n"/>
      <c r="F331" s="14" t="n"/>
      <c r="G331" s="14" t="n"/>
      <c r="H331" s="19" t="n"/>
      <c r="I331" s="19" t="n"/>
      <c r="J331" s="34">
        <f>IF(A331="","",H331+I331)</f>
        <v/>
      </c>
      <c r="K331" s="14" t="n"/>
      <c r="L331" s="14" t="n"/>
      <c r="M331" s="14" t="n"/>
      <c r="N331" s="14" t="n"/>
      <c r="O331" s="20">
        <f>IF(A331="","",SUMPRODUCT((A331&gt;=Setup!$C$19:$C$30)*(A331&lt;=Setup!$D$19:$D$30)*Setup!$A$19:$A$30))</f>
        <v/>
      </c>
      <c r="P331" s="34">
        <f>IF(A331="","",IF(G331="Standard 15% (Box 1)",ROUND(H331*Setup!$B$9,2),0))</f>
        <v/>
      </c>
      <c r="Q331" s="34">
        <f>IF(A331="","",I331-P331)</f>
        <v/>
      </c>
      <c r="R331" s="23">
        <f>IF(A331="","",IF(O331=0,"Outside audit periods; ","")&amp;IF(G331="","No VAT category; ","")&amp;IF(ABS(Q331)&gt;Setup!$B$10,"VAT ≠ 15% × net; ","")&amp;IF(AND(F331="B2B - VAT registered",NOT(AND(LEN(E331)=15,LEFT(E331,1)="3",RIGHT(E331,1)="3",ISNUMBER(--E331)))),"Invalid/missing customer VAT no; ","")&amp;IF(L331&lt;&gt;"Yes","Not reported/cleared on FATOORA; ","")&amp;IF(AND(OR(G331="Zero-rated domestic (Box 3)",G331="Export (Box 4)"),N331=""),"Zero-rate/export evidence missing; ","")&amp;IF(AND(C331="Credit Note",H331&gt;0),"Credit note should be negative; ","")&amp;IF(AND(C331="Simplified Tax Invoice",F331="B2B - VAT registered"),"Simplified invoice issued to VAT-registered B2B; ",""))</f>
        <v/>
      </c>
    </row>
    <row r="332">
      <c r="A332" s="17" t="n"/>
      <c r="B332" s="14" t="n"/>
      <c r="C332" s="14" t="n"/>
      <c r="D332" s="14" t="n"/>
      <c r="E332" s="16" t="n"/>
      <c r="F332" s="14" t="n"/>
      <c r="G332" s="14" t="n"/>
      <c r="H332" s="19" t="n"/>
      <c r="I332" s="19" t="n"/>
      <c r="J332" s="34">
        <f>IF(A332="","",H332+I332)</f>
        <v/>
      </c>
      <c r="K332" s="14" t="n"/>
      <c r="L332" s="14" t="n"/>
      <c r="M332" s="14" t="n"/>
      <c r="N332" s="14" t="n"/>
      <c r="O332" s="20">
        <f>IF(A332="","",SUMPRODUCT((A332&gt;=Setup!$C$19:$C$30)*(A332&lt;=Setup!$D$19:$D$30)*Setup!$A$19:$A$30))</f>
        <v/>
      </c>
      <c r="P332" s="34">
        <f>IF(A332="","",IF(G332="Standard 15% (Box 1)",ROUND(H332*Setup!$B$9,2),0))</f>
        <v/>
      </c>
      <c r="Q332" s="34">
        <f>IF(A332="","",I332-P332)</f>
        <v/>
      </c>
      <c r="R332" s="23">
        <f>IF(A332="","",IF(O332=0,"Outside audit periods; ","")&amp;IF(G332="","No VAT category; ","")&amp;IF(ABS(Q332)&gt;Setup!$B$10,"VAT ≠ 15% × net; ","")&amp;IF(AND(F332="B2B - VAT registered",NOT(AND(LEN(E332)=15,LEFT(E332,1)="3",RIGHT(E332,1)="3",ISNUMBER(--E332)))),"Invalid/missing customer VAT no; ","")&amp;IF(L332&lt;&gt;"Yes","Not reported/cleared on FATOORA; ","")&amp;IF(AND(OR(G332="Zero-rated domestic (Box 3)",G332="Export (Box 4)"),N332=""),"Zero-rate/export evidence missing; ","")&amp;IF(AND(C332="Credit Note",H332&gt;0),"Credit note should be negative; ","")&amp;IF(AND(C332="Simplified Tax Invoice",F332="B2B - VAT registered"),"Simplified invoice issued to VAT-registered B2B; ",""))</f>
        <v/>
      </c>
    </row>
    <row r="333">
      <c r="A333" s="17" t="n"/>
      <c r="B333" s="14" t="n"/>
      <c r="C333" s="14" t="n"/>
      <c r="D333" s="14" t="n"/>
      <c r="E333" s="16" t="n"/>
      <c r="F333" s="14" t="n"/>
      <c r="G333" s="14" t="n"/>
      <c r="H333" s="19" t="n"/>
      <c r="I333" s="19" t="n"/>
      <c r="J333" s="34">
        <f>IF(A333="","",H333+I333)</f>
        <v/>
      </c>
      <c r="K333" s="14" t="n"/>
      <c r="L333" s="14" t="n"/>
      <c r="M333" s="14" t="n"/>
      <c r="N333" s="14" t="n"/>
      <c r="O333" s="20">
        <f>IF(A333="","",SUMPRODUCT((A333&gt;=Setup!$C$19:$C$30)*(A333&lt;=Setup!$D$19:$D$30)*Setup!$A$19:$A$30))</f>
        <v/>
      </c>
      <c r="P333" s="34">
        <f>IF(A333="","",IF(G333="Standard 15% (Box 1)",ROUND(H333*Setup!$B$9,2),0))</f>
        <v/>
      </c>
      <c r="Q333" s="34">
        <f>IF(A333="","",I333-P333)</f>
        <v/>
      </c>
      <c r="R333" s="23">
        <f>IF(A333="","",IF(O333=0,"Outside audit periods; ","")&amp;IF(G333="","No VAT category; ","")&amp;IF(ABS(Q333)&gt;Setup!$B$10,"VAT ≠ 15% × net; ","")&amp;IF(AND(F333="B2B - VAT registered",NOT(AND(LEN(E333)=15,LEFT(E333,1)="3",RIGHT(E333,1)="3",ISNUMBER(--E333)))),"Invalid/missing customer VAT no; ","")&amp;IF(L333&lt;&gt;"Yes","Not reported/cleared on FATOORA; ","")&amp;IF(AND(OR(G333="Zero-rated domestic (Box 3)",G333="Export (Box 4)"),N333=""),"Zero-rate/export evidence missing; ","")&amp;IF(AND(C333="Credit Note",H333&gt;0),"Credit note should be negative; ","")&amp;IF(AND(C333="Simplified Tax Invoice",F333="B2B - VAT registered"),"Simplified invoice issued to VAT-registered B2B; ",""))</f>
        <v/>
      </c>
    </row>
    <row r="334">
      <c r="A334" s="17" t="n"/>
      <c r="B334" s="14" t="n"/>
      <c r="C334" s="14" t="n"/>
      <c r="D334" s="14" t="n"/>
      <c r="E334" s="16" t="n"/>
      <c r="F334" s="14" t="n"/>
      <c r="G334" s="14" t="n"/>
      <c r="H334" s="19" t="n"/>
      <c r="I334" s="19" t="n"/>
      <c r="J334" s="34">
        <f>IF(A334="","",H334+I334)</f>
        <v/>
      </c>
      <c r="K334" s="14" t="n"/>
      <c r="L334" s="14" t="n"/>
      <c r="M334" s="14" t="n"/>
      <c r="N334" s="14" t="n"/>
      <c r="O334" s="20">
        <f>IF(A334="","",SUMPRODUCT((A334&gt;=Setup!$C$19:$C$30)*(A334&lt;=Setup!$D$19:$D$30)*Setup!$A$19:$A$30))</f>
        <v/>
      </c>
      <c r="P334" s="34">
        <f>IF(A334="","",IF(G334="Standard 15% (Box 1)",ROUND(H334*Setup!$B$9,2),0))</f>
        <v/>
      </c>
      <c r="Q334" s="34">
        <f>IF(A334="","",I334-P334)</f>
        <v/>
      </c>
      <c r="R334" s="23">
        <f>IF(A334="","",IF(O334=0,"Outside audit periods; ","")&amp;IF(G334="","No VAT category; ","")&amp;IF(ABS(Q334)&gt;Setup!$B$10,"VAT ≠ 15% × net; ","")&amp;IF(AND(F334="B2B - VAT registered",NOT(AND(LEN(E334)=15,LEFT(E334,1)="3",RIGHT(E334,1)="3",ISNUMBER(--E334)))),"Invalid/missing customer VAT no; ","")&amp;IF(L334&lt;&gt;"Yes","Not reported/cleared on FATOORA; ","")&amp;IF(AND(OR(G334="Zero-rated domestic (Box 3)",G334="Export (Box 4)"),N334=""),"Zero-rate/export evidence missing; ","")&amp;IF(AND(C334="Credit Note",H334&gt;0),"Credit note should be negative; ","")&amp;IF(AND(C334="Simplified Tax Invoice",F334="B2B - VAT registered"),"Simplified invoice issued to VAT-registered B2B; ",""))</f>
        <v/>
      </c>
    </row>
    <row r="335">
      <c r="A335" s="17" t="n"/>
      <c r="B335" s="14" t="n"/>
      <c r="C335" s="14" t="n"/>
      <c r="D335" s="14" t="n"/>
      <c r="E335" s="16" t="n"/>
      <c r="F335" s="14" t="n"/>
      <c r="G335" s="14" t="n"/>
      <c r="H335" s="19" t="n"/>
      <c r="I335" s="19" t="n"/>
      <c r="J335" s="34">
        <f>IF(A335="","",H335+I335)</f>
        <v/>
      </c>
      <c r="K335" s="14" t="n"/>
      <c r="L335" s="14" t="n"/>
      <c r="M335" s="14" t="n"/>
      <c r="N335" s="14" t="n"/>
      <c r="O335" s="20">
        <f>IF(A335="","",SUMPRODUCT((A335&gt;=Setup!$C$19:$C$30)*(A335&lt;=Setup!$D$19:$D$30)*Setup!$A$19:$A$30))</f>
        <v/>
      </c>
      <c r="P335" s="34">
        <f>IF(A335="","",IF(G335="Standard 15% (Box 1)",ROUND(H335*Setup!$B$9,2),0))</f>
        <v/>
      </c>
      <c r="Q335" s="34">
        <f>IF(A335="","",I335-P335)</f>
        <v/>
      </c>
      <c r="R335" s="23">
        <f>IF(A335="","",IF(O335=0,"Outside audit periods; ","")&amp;IF(G335="","No VAT category; ","")&amp;IF(ABS(Q335)&gt;Setup!$B$10,"VAT ≠ 15% × net; ","")&amp;IF(AND(F335="B2B - VAT registered",NOT(AND(LEN(E335)=15,LEFT(E335,1)="3",RIGHT(E335,1)="3",ISNUMBER(--E335)))),"Invalid/missing customer VAT no; ","")&amp;IF(L335&lt;&gt;"Yes","Not reported/cleared on FATOORA; ","")&amp;IF(AND(OR(G335="Zero-rated domestic (Box 3)",G335="Export (Box 4)"),N335=""),"Zero-rate/export evidence missing; ","")&amp;IF(AND(C335="Credit Note",H335&gt;0),"Credit note should be negative; ","")&amp;IF(AND(C335="Simplified Tax Invoice",F335="B2B - VAT registered"),"Simplified invoice issued to VAT-registered B2B; ",""))</f>
        <v/>
      </c>
    </row>
    <row r="336">
      <c r="A336" s="17" t="n"/>
      <c r="B336" s="14" t="n"/>
      <c r="C336" s="14" t="n"/>
      <c r="D336" s="14" t="n"/>
      <c r="E336" s="16" t="n"/>
      <c r="F336" s="14" t="n"/>
      <c r="G336" s="14" t="n"/>
      <c r="H336" s="19" t="n"/>
      <c r="I336" s="19" t="n"/>
      <c r="J336" s="34">
        <f>IF(A336="","",H336+I336)</f>
        <v/>
      </c>
      <c r="K336" s="14" t="n"/>
      <c r="L336" s="14" t="n"/>
      <c r="M336" s="14" t="n"/>
      <c r="N336" s="14" t="n"/>
      <c r="O336" s="20">
        <f>IF(A336="","",SUMPRODUCT((A336&gt;=Setup!$C$19:$C$30)*(A336&lt;=Setup!$D$19:$D$30)*Setup!$A$19:$A$30))</f>
        <v/>
      </c>
      <c r="P336" s="34">
        <f>IF(A336="","",IF(G336="Standard 15% (Box 1)",ROUND(H336*Setup!$B$9,2),0))</f>
        <v/>
      </c>
      <c r="Q336" s="34">
        <f>IF(A336="","",I336-P336)</f>
        <v/>
      </c>
      <c r="R336" s="23">
        <f>IF(A336="","",IF(O336=0,"Outside audit periods; ","")&amp;IF(G336="","No VAT category; ","")&amp;IF(ABS(Q336)&gt;Setup!$B$10,"VAT ≠ 15% × net; ","")&amp;IF(AND(F336="B2B - VAT registered",NOT(AND(LEN(E336)=15,LEFT(E336,1)="3",RIGHT(E336,1)="3",ISNUMBER(--E336)))),"Invalid/missing customer VAT no; ","")&amp;IF(L336&lt;&gt;"Yes","Not reported/cleared on FATOORA; ","")&amp;IF(AND(OR(G336="Zero-rated domestic (Box 3)",G336="Export (Box 4)"),N336=""),"Zero-rate/export evidence missing; ","")&amp;IF(AND(C336="Credit Note",H336&gt;0),"Credit note should be negative; ","")&amp;IF(AND(C336="Simplified Tax Invoice",F336="B2B - VAT registered"),"Simplified invoice issued to VAT-registered B2B; ",""))</f>
        <v/>
      </c>
    </row>
    <row r="337">
      <c r="A337" s="17" t="n"/>
      <c r="B337" s="14" t="n"/>
      <c r="C337" s="14" t="n"/>
      <c r="D337" s="14" t="n"/>
      <c r="E337" s="16" t="n"/>
      <c r="F337" s="14" t="n"/>
      <c r="G337" s="14" t="n"/>
      <c r="H337" s="19" t="n"/>
      <c r="I337" s="19" t="n"/>
      <c r="J337" s="34">
        <f>IF(A337="","",H337+I337)</f>
        <v/>
      </c>
      <c r="K337" s="14" t="n"/>
      <c r="L337" s="14" t="n"/>
      <c r="M337" s="14" t="n"/>
      <c r="N337" s="14" t="n"/>
      <c r="O337" s="20">
        <f>IF(A337="","",SUMPRODUCT((A337&gt;=Setup!$C$19:$C$30)*(A337&lt;=Setup!$D$19:$D$30)*Setup!$A$19:$A$30))</f>
        <v/>
      </c>
      <c r="P337" s="34">
        <f>IF(A337="","",IF(G337="Standard 15% (Box 1)",ROUND(H337*Setup!$B$9,2),0))</f>
        <v/>
      </c>
      <c r="Q337" s="34">
        <f>IF(A337="","",I337-P337)</f>
        <v/>
      </c>
      <c r="R337" s="23">
        <f>IF(A337="","",IF(O337=0,"Outside audit periods; ","")&amp;IF(G337="","No VAT category; ","")&amp;IF(ABS(Q337)&gt;Setup!$B$10,"VAT ≠ 15% × net; ","")&amp;IF(AND(F337="B2B - VAT registered",NOT(AND(LEN(E337)=15,LEFT(E337,1)="3",RIGHT(E337,1)="3",ISNUMBER(--E337)))),"Invalid/missing customer VAT no; ","")&amp;IF(L337&lt;&gt;"Yes","Not reported/cleared on FATOORA; ","")&amp;IF(AND(OR(G337="Zero-rated domestic (Box 3)",G337="Export (Box 4)"),N337=""),"Zero-rate/export evidence missing; ","")&amp;IF(AND(C337="Credit Note",H337&gt;0),"Credit note should be negative; ","")&amp;IF(AND(C337="Simplified Tax Invoice",F337="B2B - VAT registered"),"Simplified invoice issued to VAT-registered B2B; ",""))</f>
        <v/>
      </c>
    </row>
    <row r="338">
      <c r="A338" s="17" t="n"/>
      <c r="B338" s="14" t="n"/>
      <c r="C338" s="14" t="n"/>
      <c r="D338" s="14" t="n"/>
      <c r="E338" s="16" t="n"/>
      <c r="F338" s="14" t="n"/>
      <c r="G338" s="14" t="n"/>
      <c r="H338" s="19" t="n"/>
      <c r="I338" s="19" t="n"/>
      <c r="J338" s="34">
        <f>IF(A338="","",H338+I338)</f>
        <v/>
      </c>
      <c r="K338" s="14" t="n"/>
      <c r="L338" s="14" t="n"/>
      <c r="M338" s="14" t="n"/>
      <c r="N338" s="14" t="n"/>
      <c r="O338" s="20">
        <f>IF(A338="","",SUMPRODUCT((A338&gt;=Setup!$C$19:$C$30)*(A338&lt;=Setup!$D$19:$D$30)*Setup!$A$19:$A$30))</f>
        <v/>
      </c>
      <c r="P338" s="34">
        <f>IF(A338="","",IF(G338="Standard 15% (Box 1)",ROUND(H338*Setup!$B$9,2),0))</f>
        <v/>
      </c>
      <c r="Q338" s="34">
        <f>IF(A338="","",I338-P338)</f>
        <v/>
      </c>
      <c r="R338" s="23">
        <f>IF(A338="","",IF(O338=0,"Outside audit periods; ","")&amp;IF(G338="","No VAT category; ","")&amp;IF(ABS(Q338)&gt;Setup!$B$10,"VAT ≠ 15% × net; ","")&amp;IF(AND(F338="B2B - VAT registered",NOT(AND(LEN(E338)=15,LEFT(E338,1)="3",RIGHT(E338,1)="3",ISNUMBER(--E338)))),"Invalid/missing customer VAT no; ","")&amp;IF(L338&lt;&gt;"Yes","Not reported/cleared on FATOORA; ","")&amp;IF(AND(OR(G338="Zero-rated domestic (Box 3)",G338="Export (Box 4)"),N338=""),"Zero-rate/export evidence missing; ","")&amp;IF(AND(C338="Credit Note",H338&gt;0),"Credit note should be negative; ","")&amp;IF(AND(C338="Simplified Tax Invoice",F338="B2B - VAT registered"),"Simplified invoice issued to VAT-registered B2B; ",""))</f>
        <v/>
      </c>
    </row>
    <row r="339">
      <c r="A339" s="17" t="n"/>
      <c r="B339" s="14" t="n"/>
      <c r="C339" s="14" t="n"/>
      <c r="D339" s="14" t="n"/>
      <c r="E339" s="16" t="n"/>
      <c r="F339" s="14" t="n"/>
      <c r="G339" s="14" t="n"/>
      <c r="H339" s="19" t="n"/>
      <c r="I339" s="19" t="n"/>
      <c r="J339" s="34">
        <f>IF(A339="","",H339+I339)</f>
        <v/>
      </c>
      <c r="K339" s="14" t="n"/>
      <c r="L339" s="14" t="n"/>
      <c r="M339" s="14" t="n"/>
      <c r="N339" s="14" t="n"/>
      <c r="O339" s="20">
        <f>IF(A339="","",SUMPRODUCT((A339&gt;=Setup!$C$19:$C$30)*(A339&lt;=Setup!$D$19:$D$30)*Setup!$A$19:$A$30))</f>
        <v/>
      </c>
      <c r="P339" s="34">
        <f>IF(A339="","",IF(G339="Standard 15% (Box 1)",ROUND(H339*Setup!$B$9,2),0))</f>
        <v/>
      </c>
      <c r="Q339" s="34">
        <f>IF(A339="","",I339-P339)</f>
        <v/>
      </c>
      <c r="R339" s="23">
        <f>IF(A339="","",IF(O339=0,"Outside audit periods; ","")&amp;IF(G339="","No VAT category; ","")&amp;IF(ABS(Q339)&gt;Setup!$B$10,"VAT ≠ 15% × net; ","")&amp;IF(AND(F339="B2B - VAT registered",NOT(AND(LEN(E339)=15,LEFT(E339,1)="3",RIGHT(E339,1)="3",ISNUMBER(--E339)))),"Invalid/missing customer VAT no; ","")&amp;IF(L339&lt;&gt;"Yes","Not reported/cleared on FATOORA; ","")&amp;IF(AND(OR(G339="Zero-rated domestic (Box 3)",G339="Export (Box 4)"),N339=""),"Zero-rate/export evidence missing; ","")&amp;IF(AND(C339="Credit Note",H339&gt;0),"Credit note should be negative; ","")&amp;IF(AND(C339="Simplified Tax Invoice",F339="B2B - VAT registered"),"Simplified invoice issued to VAT-registered B2B; ",""))</f>
        <v/>
      </c>
    </row>
    <row r="340">
      <c r="A340" s="17" t="n"/>
      <c r="B340" s="14" t="n"/>
      <c r="C340" s="14" t="n"/>
      <c r="D340" s="14" t="n"/>
      <c r="E340" s="16" t="n"/>
      <c r="F340" s="14" t="n"/>
      <c r="G340" s="14" t="n"/>
      <c r="H340" s="19" t="n"/>
      <c r="I340" s="19" t="n"/>
      <c r="J340" s="34">
        <f>IF(A340="","",H340+I340)</f>
        <v/>
      </c>
      <c r="K340" s="14" t="n"/>
      <c r="L340" s="14" t="n"/>
      <c r="M340" s="14" t="n"/>
      <c r="N340" s="14" t="n"/>
      <c r="O340" s="20">
        <f>IF(A340="","",SUMPRODUCT((A340&gt;=Setup!$C$19:$C$30)*(A340&lt;=Setup!$D$19:$D$30)*Setup!$A$19:$A$30))</f>
        <v/>
      </c>
      <c r="P340" s="34">
        <f>IF(A340="","",IF(G340="Standard 15% (Box 1)",ROUND(H340*Setup!$B$9,2),0))</f>
        <v/>
      </c>
      <c r="Q340" s="34">
        <f>IF(A340="","",I340-P340)</f>
        <v/>
      </c>
      <c r="R340" s="23">
        <f>IF(A340="","",IF(O340=0,"Outside audit periods; ","")&amp;IF(G340="","No VAT category; ","")&amp;IF(ABS(Q340)&gt;Setup!$B$10,"VAT ≠ 15% × net; ","")&amp;IF(AND(F340="B2B - VAT registered",NOT(AND(LEN(E340)=15,LEFT(E340,1)="3",RIGHT(E340,1)="3",ISNUMBER(--E340)))),"Invalid/missing customer VAT no; ","")&amp;IF(L340&lt;&gt;"Yes","Not reported/cleared on FATOORA; ","")&amp;IF(AND(OR(G340="Zero-rated domestic (Box 3)",G340="Export (Box 4)"),N340=""),"Zero-rate/export evidence missing; ","")&amp;IF(AND(C340="Credit Note",H340&gt;0),"Credit note should be negative; ","")&amp;IF(AND(C340="Simplified Tax Invoice",F340="B2B - VAT registered"),"Simplified invoice issued to VAT-registered B2B; ",""))</f>
        <v/>
      </c>
    </row>
    <row r="341">
      <c r="A341" s="17" t="n"/>
      <c r="B341" s="14" t="n"/>
      <c r="C341" s="14" t="n"/>
      <c r="D341" s="14" t="n"/>
      <c r="E341" s="16" t="n"/>
      <c r="F341" s="14" t="n"/>
      <c r="G341" s="14" t="n"/>
      <c r="H341" s="19" t="n"/>
      <c r="I341" s="19" t="n"/>
      <c r="J341" s="34">
        <f>IF(A341="","",H341+I341)</f>
        <v/>
      </c>
      <c r="K341" s="14" t="n"/>
      <c r="L341" s="14" t="n"/>
      <c r="M341" s="14" t="n"/>
      <c r="N341" s="14" t="n"/>
      <c r="O341" s="20">
        <f>IF(A341="","",SUMPRODUCT((A341&gt;=Setup!$C$19:$C$30)*(A341&lt;=Setup!$D$19:$D$30)*Setup!$A$19:$A$30))</f>
        <v/>
      </c>
      <c r="P341" s="34">
        <f>IF(A341="","",IF(G341="Standard 15% (Box 1)",ROUND(H341*Setup!$B$9,2),0))</f>
        <v/>
      </c>
      <c r="Q341" s="34">
        <f>IF(A341="","",I341-P341)</f>
        <v/>
      </c>
      <c r="R341" s="23">
        <f>IF(A341="","",IF(O341=0,"Outside audit periods; ","")&amp;IF(G341="","No VAT category; ","")&amp;IF(ABS(Q341)&gt;Setup!$B$10,"VAT ≠ 15% × net; ","")&amp;IF(AND(F341="B2B - VAT registered",NOT(AND(LEN(E341)=15,LEFT(E341,1)="3",RIGHT(E341,1)="3",ISNUMBER(--E341)))),"Invalid/missing customer VAT no; ","")&amp;IF(L341&lt;&gt;"Yes","Not reported/cleared on FATOORA; ","")&amp;IF(AND(OR(G341="Zero-rated domestic (Box 3)",G341="Export (Box 4)"),N341=""),"Zero-rate/export evidence missing; ","")&amp;IF(AND(C341="Credit Note",H341&gt;0),"Credit note should be negative; ","")&amp;IF(AND(C341="Simplified Tax Invoice",F341="B2B - VAT registered"),"Simplified invoice issued to VAT-registered B2B; ",""))</f>
        <v/>
      </c>
    </row>
    <row r="342">
      <c r="A342" s="17" t="n"/>
      <c r="B342" s="14" t="n"/>
      <c r="C342" s="14" t="n"/>
      <c r="D342" s="14" t="n"/>
      <c r="E342" s="16" t="n"/>
      <c r="F342" s="14" t="n"/>
      <c r="G342" s="14" t="n"/>
      <c r="H342" s="19" t="n"/>
      <c r="I342" s="19" t="n"/>
      <c r="J342" s="34">
        <f>IF(A342="","",H342+I342)</f>
        <v/>
      </c>
      <c r="K342" s="14" t="n"/>
      <c r="L342" s="14" t="n"/>
      <c r="M342" s="14" t="n"/>
      <c r="N342" s="14" t="n"/>
      <c r="O342" s="20">
        <f>IF(A342="","",SUMPRODUCT((A342&gt;=Setup!$C$19:$C$30)*(A342&lt;=Setup!$D$19:$D$30)*Setup!$A$19:$A$30))</f>
        <v/>
      </c>
      <c r="P342" s="34">
        <f>IF(A342="","",IF(G342="Standard 15% (Box 1)",ROUND(H342*Setup!$B$9,2),0))</f>
        <v/>
      </c>
      <c r="Q342" s="34">
        <f>IF(A342="","",I342-P342)</f>
        <v/>
      </c>
      <c r="R342" s="23">
        <f>IF(A342="","",IF(O342=0,"Outside audit periods; ","")&amp;IF(G342="","No VAT category; ","")&amp;IF(ABS(Q342)&gt;Setup!$B$10,"VAT ≠ 15% × net; ","")&amp;IF(AND(F342="B2B - VAT registered",NOT(AND(LEN(E342)=15,LEFT(E342,1)="3",RIGHT(E342,1)="3",ISNUMBER(--E342)))),"Invalid/missing customer VAT no; ","")&amp;IF(L342&lt;&gt;"Yes","Not reported/cleared on FATOORA; ","")&amp;IF(AND(OR(G342="Zero-rated domestic (Box 3)",G342="Export (Box 4)"),N342=""),"Zero-rate/export evidence missing; ","")&amp;IF(AND(C342="Credit Note",H342&gt;0),"Credit note should be negative; ","")&amp;IF(AND(C342="Simplified Tax Invoice",F342="B2B - VAT registered"),"Simplified invoice issued to VAT-registered B2B; ",""))</f>
        <v/>
      </c>
    </row>
    <row r="343">
      <c r="A343" s="17" t="n"/>
      <c r="B343" s="14" t="n"/>
      <c r="C343" s="14" t="n"/>
      <c r="D343" s="14" t="n"/>
      <c r="E343" s="16" t="n"/>
      <c r="F343" s="14" t="n"/>
      <c r="G343" s="14" t="n"/>
      <c r="H343" s="19" t="n"/>
      <c r="I343" s="19" t="n"/>
      <c r="J343" s="34">
        <f>IF(A343="","",H343+I343)</f>
        <v/>
      </c>
      <c r="K343" s="14" t="n"/>
      <c r="L343" s="14" t="n"/>
      <c r="M343" s="14" t="n"/>
      <c r="N343" s="14" t="n"/>
      <c r="O343" s="20">
        <f>IF(A343="","",SUMPRODUCT((A343&gt;=Setup!$C$19:$C$30)*(A343&lt;=Setup!$D$19:$D$30)*Setup!$A$19:$A$30))</f>
        <v/>
      </c>
      <c r="P343" s="34">
        <f>IF(A343="","",IF(G343="Standard 15% (Box 1)",ROUND(H343*Setup!$B$9,2),0))</f>
        <v/>
      </c>
      <c r="Q343" s="34">
        <f>IF(A343="","",I343-P343)</f>
        <v/>
      </c>
      <c r="R343" s="23">
        <f>IF(A343="","",IF(O343=0,"Outside audit periods; ","")&amp;IF(G343="","No VAT category; ","")&amp;IF(ABS(Q343)&gt;Setup!$B$10,"VAT ≠ 15% × net; ","")&amp;IF(AND(F343="B2B - VAT registered",NOT(AND(LEN(E343)=15,LEFT(E343,1)="3",RIGHT(E343,1)="3",ISNUMBER(--E343)))),"Invalid/missing customer VAT no; ","")&amp;IF(L343&lt;&gt;"Yes","Not reported/cleared on FATOORA; ","")&amp;IF(AND(OR(G343="Zero-rated domestic (Box 3)",G343="Export (Box 4)"),N343=""),"Zero-rate/export evidence missing; ","")&amp;IF(AND(C343="Credit Note",H343&gt;0),"Credit note should be negative; ","")&amp;IF(AND(C343="Simplified Tax Invoice",F343="B2B - VAT registered"),"Simplified invoice issued to VAT-registered B2B; ",""))</f>
        <v/>
      </c>
    </row>
    <row r="344">
      <c r="A344" s="17" t="n"/>
      <c r="B344" s="14" t="n"/>
      <c r="C344" s="14" t="n"/>
      <c r="D344" s="14" t="n"/>
      <c r="E344" s="16" t="n"/>
      <c r="F344" s="14" t="n"/>
      <c r="G344" s="14" t="n"/>
      <c r="H344" s="19" t="n"/>
      <c r="I344" s="19" t="n"/>
      <c r="J344" s="34">
        <f>IF(A344="","",H344+I344)</f>
        <v/>
      </c>
      <c r="K344" s="14" t="n"/>
      <c r="L344" s="14" t="n"/>
      <c r="M344" s="14" t="n"/>
      <c r="N344" s="14" t="n"/>
      <c r="O344" s="20">
        <f>IF(A344="","",SUMPRODUCT((A344&gt;=Setup!$C$19:$C$30)*(A344&lt;=Setup!$D$19:$D$30)*Setup!$A$19:$A$30))</f>
        <v/>
      </c>
      <c r="P344" s="34">
        <f>IF(A344="","",IF(G344="Standard 15% (Box 1)",ROUND(H344*Setup!$B$9,2),0))</f>
        <v/>
      </c>
      <c r="Q344" s="34">
        <f>IF(A344="","",I344-P344)</f>
        <v/>
      </c>
      <c r="R344" s="23">
        <f>IF(A344="","",IF(O344=0,"Outside audit periods; ","")&amp;IF(G344="","No VAT category; ","")&amp;IF(ABS(Q344)&gt;Setup!$B$10,"VAT ≠ 15% × net; ","")&amp;IF(AND(F344="B2B - VAT registered",NOT(AND(LEN(E344)=15,LEFT(E344,1)="3",RIGHT(E344,1)="3",ISNUMBER(--E344)))),"Invalid/missing customer VAT no; ","")&amp;IF(L344&lt;&gt;"Yes","Not reported/cleared on FATOORA; ","")&amp;IF(AND(OR(G344="Zero-rated domestic (Box 3)",G344="Export (Box 4)"),N344=""),"Zero-rate/export evidence missing; ","")&amp;IF(AND(C344="Credit Note",H344&gt;0),"Credit note should be negative; ","")&amp;IF(AND(C344="Simplified Tax Invoice",F344="B2B - VAT registered"),"Simplified invoice issued to VAT-registered B2B; ",""))</f>
        <v/>
      </c>
    </row>
    <row r="345">
      <c r="A345" s="17" t="n"/>
      <c r="B345" s="14" t="n"/>
      <c r="C345" s="14" t="n"/>
      <c r="D345" s="14" t="n"/>
      <c r="E345" s="16" t="n"/>
      <c r="F345" s="14" t="n"/>
      <c r="G345" s="14" t="n"/>
      <c r="H345" s="19" t="n"/>
      <c r="I345" s="19" t="n"/>
      <c r="J345" s="34">
        <f>IF(A345="","",H345+I345)</f>
        <v/>
      </c>
      <c r="K345" s="14" t="n"/>
      <c r="L345" s="14" t="n"/>
      <c r="M345" s="14" t="n"/>
      <c r="N345" s="14" t="n"/>
      <c r="O345" s="20">
        <f>IF(A345="","",SUMPRODUCT((A345&gt;=Setup!$C$19:$C$30)*(A345&lt;=Setup!$D$19:$D$30)*Setup!$A$19:$A$30))</f>
        <v/>
      </c>
      <c r="P345" s="34">
        <f>IF(A345="","",IF(G345="Standard 15% (Box 1)",ROUND(H345*Setup!$B$9,2),0))</f>
        <v/>
      </c>
      <c r="Q345" s="34">
        <f>IF(A345="","",I345-P345)</f>
        <v/>
      </c>
      <c r="R345" s="23">
        <f>IF(A345="","",IF(O345=0,"Outside audit periods; ","")&amp;IF(G345="","No VAT category; ","")&amp;IF(ABS(Q345)&gt;Setup!$B$10,"VAT ≠ 15% × net; ","")&amp;IF(AND(F345="B2B - VAT registered",NOT(AND(LEN(E345)=15,LEFT(E345,1)="3",RIGHT(E345,1)="3",ISNUMBER(--E345)))),"Invalid/missing customer VAT no; ","")&amp;IF(L345&lt;&gt;"Yes","Not reported/cleared on FATOORA; ","")&amp;IF(AND(OR(G345="Zero-rated domestic (Box 3)",G345="Export (Box 4)"),N345=""),"Zero-rate/export evidence missing; ","")&amp;IF(AND(C345="Credit Note",H345&gt;0),"Credit note should be negative; ","")&amp;IF(AND(C345="Simplified Tax Invoice",F345="B2B - VAT registered"),"Simplified invoice issued to VAT-registered B2B; ",""))</f>
        <v/>
      </c>
    </row>
    <row r="346">
      <c r="A346" s="17" t="n"/>
      <c r="B346" s="14" t="n"/>
      <c r="C346" s="14" t="n"/>
      <c r="D346" s="14" t="n"/>
      <c r="E346" s="16" t="n"/>
      <c r="F346" s="14" t="n"/>
      <c r="G346" s="14" t="n"/>
      <c r="H346" s="19" t="n"/>
      <c r="I346" s="19" t="n"/>
      <c r="J346" s="34">
        <f>IF(A346="","",H346+I346)</f>
        <v/>
      </c>
      <c r="K346" s="14" t="n"/>
      <c r="L346" s="14" t="n"/>
      <c r="M346" s="14" t="n"/>
      <c r="N346" s="14" t="n"/>
      <c r="O346" s="20">
        <f>IF(A346="","",SUMPRODUCT((A346&gt;=Setup!$C$19:$C$30)*(A346&lt;=Setup!$D$19:$D$30)*Setup!$A$19:$A$30))</f>
        <v/>
      </c>
      <c r="P346" s="34">
        <f>IF(A346="","",IF(G346="Standard 15% (Box 1)",ROUND(H346*Setup!$B$9,2),0))</f>
        <v/>
      </c>
      <c r="Q346" s="34">
        <f>IF(A346="","",I346-P346)</f>
        <v/>
      </c>
      <c r="R346" s="23">
        <f>IF(A346="","",IF(O346=0,"Outside audit periods; ","")&amp;IF(G346="","No VAT category; ","")&amp;IF(ABS(Q346)&gt;Setup!$B$10,"VAT ≠ 15% × net; ","")&amp;IF(AND(F346="B2B - VAT registered",NOT(AND(LEN(E346)=15,LEFT(E346,1)="3",RIGHT(E346,1)="3",ISNUMBER(--E346)))),"Invalid/missing customer VAT no; ","")&amp;IF(L346&lt;&gt;"Yes","Not reported/cleared on FATOORA; ","")&amp;IF(AND(OR(G346="Zero-rated domestic (Box 3)",G346="Export (Box 4)"),N346=""),"Zero-rate/export evidence missing; ","")&amp;IF(AND(C346="Credit Note",H346&gt;0),"Credit note should be negative; ","")&amp;IF(AND(C346="Simplified Tax Invoice",F346="B2B - VAT registered"),"Simplified invoice issued to VAT-registered B2B; ",""))</f>
        <v/>
      </c>
    </row>
    <row r="347">
      <c r="A347" s="17" t="n"/>
      <c r="B347" s="14" t="n"/>
      <c r="C347" s="14" t="n"/>
      <c r="D347" s="14" t="n"/>
      <c r="E347" s="16" t="n"/>
      <c r="F347" s="14" t="n"/>
      <c r="G347" s="14" t="n"/>
      <c r="H347" s="19" t="n"/>
      <c r="I347" s="19" t="n"/>
      <c r="J347" s="34">
        <f>IF(A347="","",H347+I347)</f>
        <v/>
      </c>
      <c r="K347" s="14" t="n"/>
      <c r="L347" s="14" t="n"/>
      <c r="M347" s="14" t="n"/>
      <c r="N347" s="14" t="n"/>
      <c r="O347" s="20">
        <f>IF(A347="","",SUMPRODUCT((A347&gt;=Setup!$C$19:$C$30)*(A347&lt;=Setup!$D$19:$D$30)*Setup!$A$19:$A$30))</f>
        <v/>
      </c>
      <c r="P347" s="34">
        <f>IF(A347="","",IF(G347="Standard 15% (Box 1)",ROUND(H347*Setup!$B$9,2),0))</f>
        <v/>
      </c>
      <c r="Q347" s="34">
        <f>IF(A347="","",I347-P347)</f>
        <v/>
      </c>
      <c r="R347" s="23">
        <f>IF(A347="","",IF(O347=0,"Outside audit periods; ","")&amp;IF(G347="","No VAT category; ","")&amp;IF(ABS(Q347)&gt;Setup!$B$10,"VAT ≠ 15% × net; ","")&amp;IF(AND(F347="B2B - VAT registered",NOT(AND(LEN(E347)=15,LEFT(E347,1)="3",RIGHT(E347,1)="3",ISNUMBER(--E347)))),"Invalid/missing customer VAT no; ","")&amp;IF(L347&lt;&gt;"Yes","Not reported/cleared on FATOORA; ","")&amp;IF(AND(OR(G347="Zero-rated domestic (Box 3)",G347="Export (Box 4)"),N347=""),"Zero-rate/export evidence missing; ","")&amp;IF(AND(C347="Credit Note",H347&gt;0),"Credit note should be negative; ","")&amp;IF(AND(C347="Simplified Tax Invoice",F347="B2B - VAT registered"),"Simplified invoice issued to VAT-registered B2B; ",""))</f>
        <v/>
      </c>
    </row>
    <row r="348">
      <c r="A348" s="17" t="n"/>
      <c r="B348" s="14" t="n"/>
      <c r="C348" s="14" t="n"/>
      <c r="D348" s="14" t="n"/>
      <c r="E348" s="16" t="n"/>
      <c r="F348" s="14" t="n"/>
      <c r="G348" s="14" t="n"/>
      <c r="H348" s="19" t="n"/>
      <c r="I348" s="19" t="n"/>
      <c r="J348" s="34">
        <f>IF(A348="","",H348+I348)</f>
        <v/>
      </c>
      <c r="K348" s="14" t="n"/>
      <c r="L348" s="14" t="n"/>
      <c r="M348" s="14" t="n"/>
      <c r="N348" s="14" t="n"/>
      <c r="O348" s="20">
        <f>IF(A348="","",SUMPRODUCT((A348&gt;=Setup!$C$19:$C$30)*(A348&lt;=Setup!$D$19:$D$30)*Setup!$A$19:$A$30))</f>
        <v/>
      </c>
      <c r="P348" s="34">
        <f>IF(A348="","",IF(G348="Standard 15% (Box 1)",ROUND(H348*Setup!$B$9,2),0))</f>
        <v/>
      </c>
      <c r="Q348" s="34">
        <f>IF(A348="","",I348-P348)</f>
        <v/>
      </c>
      <c r="R348" s="23">
        <f>IF(A348="","",IF(O348=0,"Outside audit periods; ","")&amp;IF(G348="","No VAT category; ","")&amp;IF(ABS(Q348)&gt;Setup!$B$10,"VAT ≠ 15% × net; ","")&amp;IF(AND(F348="B2B - VAT registered",NOT(AND(LEN(E348)=15,LEFT(E348,1)="3",RIGHT(E348,1)="3",ISNUMBER(--E348)))),"Invalid/missing customer VAT no; ","")&amp;IF(L348&lt;&gt;"Yes","Not reported/cleared on FATOORA; ","")&amp;IF(AND(OR(G348="Zero-rated domestic (Box 3)",G348="Export (Box 4)"),N348=""),"Zero-rate/export evidence missing; ","")&amp;IF(AND(C348="Credit Note",H348&gt;0),"Credit note should be negative; ","")&amp;IF(AND(C348="Simplified Tax Invoice",F348="B2B - VAT registered"),"Simplified invoice issued to VAT-registered B2B; ",""))</f>
        <v/>
      </c>
    </row>
    <row r="349">
      <c r="A349" s="17" t="n"/>
      <c r="B349" s="14" t="n"/>
      <c r="C349" s="14" t="n"/>
      <c r="D349" s="14" t="n"/>
      <c r="E349" s="16" t="n"/>
      <c r="F349" s="14" t="n"/>
      <c r="G349" s="14" t="n"/>
      <c r="H349" s="19" t="n"/>
      <c r="I349" s="19" t="n"/>
      <c r="J349" s="34">
        <f>IF(A349="","",H349+I349)</f>
        <v/>
      </c>
      <c r="K349" s="14" t="n"/>
      <c r="L349" s="14" t="n"/>
      <c r="M349" s="14" t="n"/>
      <c r="N349" s="14" t="n"/>
      <c r="O349" s="20">
        <f>IF(A349="","",SUMPRODUCT((A349&gt;=Setup!$C$19:$C$30)*(A349&lt;=Setup!$D$19:$D$30)*Setup!$A$19:$A$30))</f>
        <v/>
      </c>
      <c r="P349" s="34">
        <f>IF(A349="","",IF(G349="Standard 15% (Box 1)",ROUND(H349*Setup!$B$9,2),0))</f>
        <v/>
      </c>
      <c r="Q349" s="34">
        <f>IF(A349="","",I349-P349)</f>
        <v/>
      </c>
      <c r="R349" s="23">
        <f>IF(A349="","",IF(O349=0,"Outside audit periods; ","")&amp;IF(G349="","No VAT category; ","")&amp;IF(ABS(Q349)&gt;Setup!$B$10,"VAT ≠ 15% × net; ","")&amp;IF(AND(F349="B2B - VAT registered",NOT(AND(LEN(E349)=15,LEFT(E349,1)="3",RIGHT(E349,1)="3",ISNUMBER(--E349)))),"Invalid/missing customer VAT no; ","")&amp;IF(L349&lt;&gt;"Yes","Not reported/cleared on FATOORA; ","")&amp;IF(AND(OR(G349="Zero-rated domestic (Box 3)",G349="Export (Box 4)"),N349=""),"Zero-rate/export evidence missing; ","")&amp;IF(AND(C349="Credit Note",H349&gt;0),"Credit note should be negative; ","")&amp;IF(AND(C349="Simplified Tax Invoice",F349="B2B - VAT registered"),"Simplified invoice issued to VAT-registered B2B; ",""))</f>
        <v/>
      </c>
    </row>
    <row r="350">
      <c r="A350" s="17" t="n"/>
      <c r="B350" s="14" t="n"/>
      <c r="C350" s="14" t="n"/>
      <c r="D350" s="14" t="n"/>
      <c r="E350" s="16" t="n"/>
      <c r="F350" s="14" t="n"/>
      <c r="G350" s="14" t="n"/>
      <c r="H350" s="19" t="n"/>
      <c r="I350" s="19" t="n"/>
      <c r="J350" s="34">
        <f>IF(A350="","",H350+I350)</f>
        <v/>
      </c>
      <c r="K350" s="14" t="n"/>
      <c r="L350" s="14" t="n"/>
      <c r="M350" s="14" t="n"/>
      <c r="N350" s="14" t="n"/>
      <c r="O350" s="20">
        <f>IF(A350="","",SUMPRODUCT((A350&gt;=Setup!$C$19:$C$30)*(A350&lt;=Setup!$D$19:$D$30)*Setup!$A$19:$A$30))</f>
        <v/>
      </c>
      <c r="P350" s="34">
        <f>IF(A350="","",IF(G350="Standard 15% (Box 1)",ROUND(H350*Setup!$B$9,2),0))</f>
        <v/>
      </c>
      <c r="Q350" s="34">
        <f>IF(A350="","",I350-P350)</f>
        <v/>
      </c>
      <c r="R350" s="23">
        <f>IF(A350="","",IF(O350=0,"Outside audit periods; ","")&amp;IF(G350="","No VAT category; ","")&amp;IF(ABS(Q350)&gt;Setup!$B$10,"VAT ≠ 15% × net; ","")&amp;IF(AND(F350="B2B - VAT registered",NOT(AND(LEN(E350)=15,LEFT(E350,1)="3",RIGHT(E350,1)="3",ISNUMBER(--E350)))),"Invalid/missing customer VAT no; ","")&amp;IF(L350&lt;&gt;"Yes","Not reported/cleared on FATOORA; ","")&amp;IF(AND(OR(G350="Zero-rated domestic (Box 3)",G350="Export (Box 4)"),N350=""),"Zero-rate/export evidence missing; ","")&amp;IF(AND(C350="Credit Note",H350&gt;0),"Credit note should be negative; ","")&amp;IF(AND(C350="Simplified Tax Invoice",F350="B2B - VAT registered"),"Simplified invoice issued to VAT-registered B2B; ",""))</f>
        <v/>
      </c>
    </row>
    <row r="351">
      <c r="A351" s="17" t="n"/>
      <c r="B351" s="14" t="n"/>
      <c r="C351" s="14" t="n"/>
      <c r="D351" s="14" t="n"/>
      <c r="E351" s="16" t="n"/>
      <c r="F351" s="14" t="n"/>
      <c r="G351" s="14" t="n"/>
      <c r="H351" s="19" t="n"/>
      <c r="I351" s="19" t="n"/>
      <c r="J351" s="34">
        <f>IF(A351="","",H351+I351)</f>
        <v/>
      </c>
      <c r="K351" s="14" t="n"/>
      <c r="L351" s="14" t="n"/>
      <c r="M351" s="14" t="n"/>
      <c r="N351" s="14" t="n"/>
      <c r="O351" s="20">
        <f>IF(A351="","",SUMPRODUCT((A351&gt;=Setup!$C$19:$C$30)*(A351&lt;=Setup!$D$19:$D$30)*Setup!$A$19:$A$30))</f>
        <v/>
      </c>
      <c r="P351" s="34">
        <f>IF(A351="","",IF(G351="Standard 15% (Box 1)",ROUND(H351*Setup!$B$9,2),0))</f>
        <v/>
      </c>
      <c r="Q351" s="34">
        <f>IF(A351="","",I351-P351)</f>
        <v/>
      </c>
      <c r="R351" s="23">
        <f>IF(A351="","",IF(O351=0,"Outside audit periods; ","")&amp;IF(G351="","No VAT category; ","")&amp;IF(ABS(Q351)&gt;Setup!$B$10,"VAT ≠ 15% × net; ","")&amp;IF(AND(F351="B2B - VAT registered",NOT(AND(LEN(E351)=15,LEFT(E351,1)="3",RIGHT(E351,1)="3",ISNUMBER(--E351)))),"Invalid/missing customer VAT no; ","")&amp;IF(L351&lt;&gt;"Yes","Not reported/cleared on FATOORA; ","")&amp;IF(AND(OR(G351="Zero-rated domestic (Box 3)",G351="Export (Box 4)"),N351=""),"Zero-rate/export evidence missing; ","")&amp;IF(AND(C351="Credit Note",H351&gt;0),"Credit note should be negative; ","")&amp;IF(AND(C351="Simplified Tax Invoice",F351="B2B - VAT registered"),"Simplified invoice issued to VAT-registered B2B; ",""))</f>
        <v/>
      </c>
    </row>
    <row r="352">
      <c r="A352" s="17" t="n"/>
      <c r="B352" s="14" t="n"/>
      <c r="C352" s="14" t="n"/>
      <c r="D352" s="14" t="n"/>
      <c r="E352" s="16" t="n"/>
      <c r="F352" s="14" t="n"/>
      <c r="G352" s="14" t="n"/>
      <c r="H352" s="19" t="n"/>
      <c r="I352" s="19" t="n"/>
      <c r="J352" s="34">
        <f>IF(A352="","",H352+I352)</f>
        <v/>
      </c>
      <c r="K352" s="14" t="n"/>
      <c r="L352" s="14" t="n"/>
      <c r="M352" s="14" t="n"/>
      <c r="N352" s="14" t="n"/>
      <c r="O352" s="20">
        <f>IF(A352="","",SUMPRODUCT((A352&gt;=Setup!$C$19:$C$30)*(A352&lt;=Setup!$D$19:$D$30)*Setup!$A$19:$A$30))</f>
        <v/>
      </c>
      <c r="P352" s="34">
        <f>IF(A352="","",IF(G352="Standard 15% (Box 1)",ROUND(H352*Setup!$B$9,2),0))</f>
        <v/>
      </c>
      <c r="Q352" s="34">
        <f>IF(A352="","",I352-P352)</f>
        <v/>
      </c>
      <c r="R352" s="23">
        <f>IF(A352="","",IF(O352=0,"Outside audit periods; ","")&amp;IF(G352="","No VAT category; ","")&amp;IF(ABS(Q352)&gt;Setup!$B$10,"VAT ≠ 15% × net; ","")&amp;IF(AND(F352="B2B - VAT registered",NOT(AND(LEN(E352)=15,LEFT(E352,1)="3",RIGHT(E352,1)="3",ISNUMBER(--E352)))),"Invalid/missing customer VAT no; ","")&amp;IF(L352&lt;&gt;"Yes","Not reported/cleared on FATOORA; ","")&amp;IF(AND(OR(G352="Zero-rated domestic (Box 3)",G352="Export (Box 4)"),N352=""),"Zero-rate/export evidence missing; ","")&amp;IF(AND(C352="Credit Note",H352&gt;0),"Credit note should be negative; ","")&amp;IF(AND(C352="Simplified Tax Invoice",F352="B2B - VAT registered"),"Simplified invoice issued to VAT-registered B2B; ",""))</f>
        <v/>
      </c>
    </row>
    <row r="353">
      <c r="A353" s="17" t="n"/>
      <c r="B353" s="14" t="n"/>
      <c r="C353" s="14" t="n"/>
      <c r="D353" s="14" t="n"/>
      <c r="E353" s="16" t="n"/>
      <c r="F353" s="14" t="n"/>
      <c r="G353" s="14" t="n"/>
      <c r="H353" s="19" t="n"/>
      <c r="I353" s="19" t="n"/>
      <c r="J353" s="34">
        <f>IF(A353="","",H353+I353)</f>
        <v/>
      </c>
      <c r="K353" s="14" t="n"/>
      <c r="L353" s="14" t="n"/>
      <c r="M353" s="14" t="n"/>
      <c r="N353" s="14" t="n"/>
      <c r="O353" s="20">
        <f>IF(A353="","",SUMPRODUCT((A353&gt;=Setup!$C$19:$C$30)*(A353&lt;=Setup!$D$19:$D$30)*Setup!$A$19:$A$30))</f>
        <v/>
      </c>
      <c r="P353" s="34">
        <f>IF(A353="","",IF(G353="Standard 15% (Box 1)",ROUND(H353*Setup!$B$9,2),0))</f>
        <v/>
      </c>
      <c r="Q353" s="34">
        <f>IF(A353="","",I353-P353)</f>
        <v/>
      </c>
      <c r="R353" s="23">
        <f>IF(A353="","",IF(O353=0,"Outside audit periods; ","")&amp;IF(G353="","No VAT category; ","")&amp;IF(ABS(Q353)&gt;Setup!$B$10,"VAT ≠ 15% × net; ","")&amp;IF(AND(F353="B2B - VAT registered",NOT(AND(LEN(E353)=15,LEFT(E353,1)="3",RIGHT(E353,1)="3",ISNUMBER(--E353)))),"Invalid/missing customer VAT no; ","")&amp;IF(L353&lt;&gt;"Yes","Not reported/cleared on FATOORA; ","")&amp;IF(AND(OR(G353="Zero-rated domestic (Box 3)",G353="Export (Box 4)"),N353=""),"Zero-rate/export evidence missing; ","")&amp;IF(AND(C353="Credit Note",H353&gt;0),"Credit note should be negative; ","")&amp;IF(AND(C353="Simplified Tax Invoice",F353="B2B - VAT registered"),"Simplified invoice issued to VAT-registered B2B; ",""))</f>
        <v/>
      </c>
    </row>
    <row r="354">
      <c r="A354" s="17" t="n"/>
      <c r="B354" s="14" t="n"/>
      <c r="C354" s="14" t="n"/>
      <c r="D354" s="14" t="n"/>
      <c r="E354" s="16" t="n"/>
      <c r="F354" s="14" t="n"/>
      <c r="G354" s="14" t="n"/>
      <c r="H354" s="19" t="n"/>
      <c r="I354" s="19" t="n"/>
      <c r="J354" s="34">
        <f>IF(A354="","",H354+I354)</f>
        <v/>
      </c>
      <c r="K354" s="14" t="n"/>
      <c r="L354" s="14" t="n"/>
      <c r="M354" s="14" t="n"/>
      <c r="N354" s="14" t="n"/>
      <c r="O354" s="20">
        <f>IF(A354="","",SUMPRODUCT((A354&gt;=Setup!$C$19:$C$30)*(A354&lt;=Setup!$D$19:$D$30)*Setup!$A$19:$A$30))</f>
        <v/>
      </c>
      <c r="P354" s="34">
        <f>IF(A354="","",IF(G354="Standard 15% (Box 1)",ROUND(H354*Setup!$B$9,2),0))</f>
        <v/>
      </c>
      <c r="Q354" s="34">
        <f>IF(A354="","",I354-P354)</f>
        <v/>
      </c>
      <c r="R354" s="23">
        <f>IF(A354="","",IF(O354=0,"Outside audit periods; ","")&amp;IF(G354="","No VAT category; ","")&amp;IF(ABS(Q354)&gt;Setup!$B$10,"VAT ≠ 15% × net; ","")&amp;IF(AND(F354="B2B - VAT registered",NOT(AND(LEN(E354)=15,LEFT(E354,1)="3",RIGHT(E354,1)="3",ISNUMBER(--E354)))),"Invalid/missing customer VAT no; ","")&amp;IF(L354&lt;&gt;"Yes","Not reported/cleared on FATOORA; ","")&amp;IF(AND(OR(G354="Zero-rated domestic (Box 3)",G354="Export (Box 4)"),N354=""),"Zero-rate/export evidence missing; ","")&amp;IF(AND(C354="Credit Note",H354&gt;0),"Credit note should be negative; ","")&amp;IF(AND(C354="Simplified Tax Invoice",F354="B2B - VAT registered"),"Simplified invoice issued to VAT-registered B2B; ",""))</f>
        <v/>
      </c>
    </row>
    <row r="355">
      <c r="A355" s="17" t="n"/>
      <c r="B355" s="14" t="n"/>
      <c r="C355" s="14" t="n"/>
      <c r="D355" s="14" t="n"/>
      <c r="E355" s="16" t="n"/>
      <c r="F355" s="14" t="n"/>
      <c r="G355" s="14" t="n"/>
      <c r="H355" s="19" t="n"/>
      <c r="I355" s="19" t="n"/>
      <c r="J355" s="34">
        <f>IF(A355="","",H355+I355)</f>
        <v/>
      </c>
      <c r="K355" s="14" t="n"/>
      <c r="L355" s="14" t="n"/>
      <c r="M355" s="14" t="n"/>
      <c r="N355" s="14" t="n"/>
      <c r="O355" s="20">
        <f>IF(A355="","",SUMPRODUCT((A355&gt;=Setup!$C$19:$C$30)*(A355&lt;=Setup!$D$19:$D$30)*Setup!$A$19:$A$30))</f>
        <v/>
      </c>
      <c r="P355" s="34">
        <f>IF(A355="","",IF(G355="Standard 15% (Box 1)",ROUND(H355*Setup!$B$9,2),0))</f>
        <v/>
      </c>
      <c r="Q355" s="34">
        <f>IF(A355="","",I355-P355)</f>
        <v/>
      </c>
      <c r="R355" s="23">
        <f>IF(A355="","",IF(O355=0,"Outside audit periods; ","")&amp;IF(G355="","No VAT category; ","")&amp;IF(ABS(Q355)&gt;Setup!$B$10,"VAT ≠ 15% × net; ","")&amp;IF(AND(F355="B2B - VAT registered",NOT(AND(LEN(E355)=15,LEFT(E355,1)="3",RIGHT(E355,1)="3",ISNUMBER(--E355)))),"Invalid/missing customer VAT no; ","")&amp;IF(L355&lt;&gt;"Yes","Not reported/cleared on FATOORA; ","")&amp;IF(AND(OR(G355="Zero-rated domestic (Box 3)",G355="Export (Box 4)"),N355=""),"Zero-rate/export evidence missing; ","")&amp;IF(AND(C355="Credit Note",H355&gt;0),"Credit note should be negative; ","")&amp;IF(AND(C355="Simplified Tax Invoice",F355="B2B - VAT registered"),"Simplified invoice issued to VAT-registered B2B; ",""))</f>
        <v/>
      </c>
    </row>
    <row r="356">
      <c r="A356" s="17" t="n"/>
      <c r="B356" s="14" t="n"/>
      <c r="C356" s="14" t="n"/>
      <c r="D356" s="14" t="n"/>
      <c r="E356" s="16" t="n"/>
      <c r="F356" s="14" t="n"/>
      <c r="G356" s="14" t="n"/>
      <c r="H356" s="19" t="n"/>
      <c r="I356" s="19" t="n"/>
      <c r="J356" s="34">
        <f>IF(A356="","",H356+I356)</f>
        <v/>
      </c>
      <c r="K356" s="14" t="n"/>
      <c r="L356" s="14" t="n"/>
      <c r="M356" s="14" t="n"/>
      <c r="N356" s="14" t="n"/>
      <c r="O356" s="20">
        <f>IF(A356="","",SUMPRODUCT((A356&gt;=Setup!$C$19:$C$30)*(A356&lt;=Setup!$D$19:$D$30)*Setup!$A$19:$A$30))</f>
        <v/>
      </c>
      <c r="P356" s="34">
        <f>IF(A356="","",IF(G356="Standard 15% (Box 1)",ROUND(H356*Setup!$B$9,2),0))</f>
        <v/>
      </c>
      <c r="Q356" s="34">
        <f>IF(A356="","",I356-P356)</f>
        <v/>
      </c>
      <c r="R356" s="23">
        <f>IF(A356="","",IF(O356=0,"Outside audit periods; ","")&amp;IF(G356="","No VAT category; ","")&amp;IF(ABS(Q356)&gt;Setup!$B$10,"VAT ≠ 15% × net; ","")&amp;IF(AND(F356="B2B - VAT registered",NOT(AND(LEN(E356)=15,LEFT(E356,1)="3",RIGHT(E356,1)="3",ISNUMBER(--E356)))),"Invalid/missing customer VAT no; ","")&amp;IF(L356&lt;&gt;"Yes","Not reported/cleared on FATOORA; ","")&amp;IF(AND(OR(G356="Zero-rated domestic (Box 3)",G356="Export (Box 4)"),N356=""),"Zero-rate/export evidence missing; ","")&amp;IF(AND(C356="Credit Note",H356&gt;0),"Credit note should be negative; ","")&amp;IF(AND(C356="Simplified Tax Invoice",F356="B2B - VAT registered"),"Simplified invoice issued to VAT-registered B2B; ",""))</f>
        <v/>
      </c>
    </row>
    <row r="357">
      <c r="A357" s="17" t="n"/>
      <c r="B357" s="14" t="n"/>
      <c r="C357" s="14" t="n"/>
      <c r="D357" s="14" t="n"/>
      <c r="E357" s="16" t="n"/>
      <c r="F357" s="14" t="n"/>
      <c r="G357" s="14" t="n"/>
      <c r="H357" s="19" t="n"/>
      <c r="I357" s="19" t="n"/>
      <c r="J357" s="34">
        <f>IF(A357="","",H357+I357)</f>
        <v/>
      </c>
      <c r="K357" s="14" t="n"/>
      <c r="L357" s="14" t="n"/>
      <c r="M357" s="14" t="n"/>
      <c r="N357" s="14" t="n"/>
      <c r="O357" s="20">
        <f>IF(A357="","",SUMPRODUCT((A357&gt;=Setup!$C$19:$C$30)*(A357&lt;=Setup!$D$19:$D$30)*Setup!$A$19:$A$30))</f>
        <v/>
      </c>
      <c r="P357" s="34">
        <f>IF(A357="","",IF(G357="Standard 15% (Box 1)",ROUND(H357*Setup!$B$9,2),0))</f>
        <v/>
      </c>
      <c r="Q357" s="34">
        <f>IF(A357="","",I357-P357)</f>
        <v/>
      </c>
      <c r="R357" s="23">
        <f>IF(A357="","",IF(O357=0,"Outside audit periods; ","")&amp;IF(G357="","No VAT category; ","")&amp;IF(ABS(Q357)&gt;Setup!$B$10,"VAT ≠ 15% × net; ","")&amp;IF(AND(F357="B2B - VAT registered",NOT(AND(LEN(E357)=15,LEFT(E357,1)="3",RIGHT(E357,1)="3",ISNUMBER(--E357)))),"Invalid/missing customer VAT no; ","")&amp;IF(L357&lt;&gt;"Yes","Not reported/cleared on FATOORA; ","")&amp;IF(AND(OR(G357="Zero-rated domestic (Box 3)",G357="Export (Box 4)"),N357=""),"Zero-rate/export evidence missing; ","")&amp;IF(AND(C357="Credit Note",H357&gt;0),"Credit note should be negative; ","")&amp;IF(AND(C357="Simplified Tax Invoice",F357="B2B - VAT registered"),"Simplified invoice issued to VAT-registered B2B; ",""))</f>
        <v/>
      </c>
    </row>
    <row r="358">
      <c r="A358" s="17" t="n"/>
      <c r="B358" s="14" t="n"/>
      <c r="C358" s="14" t="n"/>
      <c r="D358" s="14" t="n"/>
      <c r="E358" s="16" t="n"/>
      <c r="F358" s="14" t="n"/>
      <c r="G358" s="14" t="n"/>
      <c r="H358" s="19" t="n"/>
      <c r="I358" s="19" t="n"/>
      <c r="J358" s="34">
        <f>IF(A358="","",H358+I358)</f>
        <v/>
      </c>
      <c r="K358" s="14" t="n"/>
      <c r="L358" s="14" t="n"/>
      <c r="M358" s="14" t="n"/>
      <c r="N358" s="14" t="n"/>
      <c r="O358" s="20">
        <f>IF(A358="","",SUMPRODUCT((A358&gt;=Setup!$C$19:$C$30)*(A358&lt;=Setup!$D$19:$D$30)*Setup!$A$19:$A$30))</f>
        <v/>
      </c>
      <c r="P358" s="34">
        <f>IF(A358="","",IF(G358="Standard 15% (Box 1)",ROUND(H358*Setup!$B$9,2),0))</f>
        <v/>
      </c>
      <c r="Q358" s="34">
        <f>IF(A358="","",I358-P358)</f>
        <v/>
      </c>
      <c r="R358" s="23">
        <f>IF(A358="","",IF(O358=0,"Outside audit periods; ","")&amp;IF(G358="","No VAT category; ","")&amp;IF(ABS(Q358)&gt;Setup!$B$10,"VAT ≠ 15% × net; ","")&amp;IF(AND(F358="B2B - VAT registered",NOT(AND(LEN(E358)=15,LEFT(E358,1)="3",RIGHT(E358,1)="3",ISNUMBER(--E358)))),"Invalid/missing customer VAT no; ","")&amp;IF(L358&lt;&gt;"Yes","Not reported/cleared on FATOORA; ","")&amp;IF(AND(OR(G358="Zero-rated domestic (Box 3)",G358="Export (Box 4)"),N358=""),"Zero-rate/export evidence missing; ","")&amp;IF(AND(C358="Credit Note",H358&gt;0),"Credit note should be negative; ","")&amp;IF(AND(C358="Simplified Tax Invoice",F358="B2B - VAT registered"),"Simplified invoice issued to VAT-registered B2B; ",""))</f>
        <v/>
      </c>
    </row>
    <row r="359">
      <c r="A359" s="17" t="n"/>
      <c r="B359" s="14" t="n"/>
      <c r="C359" s="14" t="n"/>
      <c r="D359" s="14" t="n"/>
      <c r="E359" s="16" t="n"/>
      <c r="F359" s="14" t="n"/>
      <c r="G359" s="14" t="n"/>
      <c r="H359" s="19" t="n"/>
      <c r="I359" s="19" t="n"/>
      <c r="J359" s="34">
        <f>IF(A359="","",H359+I359)</f>
        <v/>
      </c>
      <c r="K359" s="14" t="n"/>
      <c r="L359" s="14" t="n"/>
      <c r="M359" s="14" t="n"/>
      <c r="N359" s="14" t="n"/>
      <c r="O359" s="20">
        <f>IF(A359="","",SUMPRODUCT((A359&gt;=Setup!$C$19:$C$30)*(A359&lt;=Setup!$D$19:$D$30)*Setup!$A$19:$A$30))</f>
        <v/>
      </c>
      <c r="P359" s="34">
        <f>IF(A359="","",IF(G359="Standard 15% (Box 1)",ROUND(H359*Setup!$B$9,2),0))</f>
        <v/>
      </c>
      <c r="Q359" s="34">
        <f>IF(A359="","",I359-P359)</f>
        <v/>
      </c>
      <c r="R359" s="23">
        <f>IF(A359="","",IF(O359=0,"Outside audit periods; ","")&amp;IF(G359="","No VAT category; ","")&amp;IF(ABS(Q359)&gt;Setup!$B$10,"VAT ≠ 15% × net; ","")&amp;IF(AND(F359="B2B - VAT registered",NOT(AND(LEN(E359)=15,LEFT(E359,1)="3",RIGHT(E359,1)="3",ISNUMBER(--E359)))),"Invalid/missing customer VAT no; ","")&amp;IF(L359&lt;&gt;"Yes","Not reported/cleared on FATOORA; ","")&amp;IF(AND(OR(G359="Zero-rated domestic (Box 3)",G359="Export (Box 4)"),N359=""),"Zero-rate/export evidence missing; ","")&amp;IF(AND(C359="Credit Note",H359&gt;0),"Credit note should be negative; ","")&amp;IF(AND(C359="Simplified Tax Invoice",F359="B2B - VAT registered"),"Simplified invoice issued to VAT-registered B2B; ",""))</f>
        <v/>
      </c>
    </row>
    <row r="360">
      <c r="A360" s="17" t="n"/>
      <c r="B360" s="14" t="n"/>
      <c r="C360" s="14" t="n"/>
      <c r="D360" s="14" t="n"/>
      <c r="E360" s="16" t="n"/>
      <c r="F360" s="14" t="n"/>
      <c r="G360" s="14" t="n"/>
      <c r="H360" s="19" t="n"/>
      <c r="I360" s="19" t="n"/>
      <c r="J360" s="34">
        <f>IF(A360="","",H360+I360)</f>
        <v/>
      </c>
      <c r="K360" s="14" t="n"/>
      <c r="L360" s="14" t="n"/>
      <c r="M360" s="14" t="n"/>
      <c r="N360" s="14" t="n"/>
      <c r="O360" s="20">
        <f>IF(A360="","",SUMPRODUCT((A360&gt;=Setup!$C$19:$C$30)*(A360&lt;=Setup!$D$19:$D$30)*Setup!$A$19:$A$30))</f>
        <v/>
      </c>
      <c r="P360" s="34">
        <f>IF(A360="","",IF(G360="Standard 15% (Box 1)",ROUND(H360*Setup!$B$9,2),0))</f>
        <v/>
      </c>
      <c r="Q360" s="34">
        <f>IF(A360="","",I360-P360)</f>
        <v/>
      </c>
      <c r="R360" s="23">
        <f>IF(A360="","",IF(O360=0,"Outside audit periods; ","")&amp;IF(G360="","No VAT category; ","")&amp;IF(ABS(Q360)&gt;Setup!$B$10,"VAT ≠ 15% × net; ","")&amp;IF(AND(F360="B2B - VAT registered",NOT(AND(LEN(E360)=15,LEFT(E360,1)="3",RIGHT(E360,1)="3",ISNUMBER(--E360)))),"Invalid/missing customer VAT no; ","")&amp;IF(L360&lt;&gt;"Yes","Not reported/cleared on FATOORA; ","")&amp;IF(AND(OR(G360="Zero-rated domestic (Box 3)",G360="Export (Box 4)"),N360=""),"Zero-rate/export evidence missing; ","")&amp;IF(AND(C360="Credit Note",H360&gt;0),"Credit note should be negative; ","")&amp;IF(AND(C360="Simplified Tax Invoice",F360="B2B - VAT registered"),"Simplified invoice issued to VAT-registered B2B; ",""))</f>
        <v/>
      </c>
    </row>
    <row r="361">
      <c r="A361" s="17" t="n"/>
      <c r="B361" s="14" t="n"/>
      <c r="C361" s="14" t="n"/>
      <c r="D361" s="14" t="n"/>
      <c r="E361" s="16" t="n"/>
      <c r="F361" s="14" t="n"/>
      <c r="G361" s="14" t="n"/>
      <c r="H361" s="19" t="n"/>
      <c r="I361" s="19" t="n"/>
      <c r="J361" s="34">
        <f>IF(A361="","",H361+I361)</f>
        <v/>
      </c>
      <c r="K361" s="14" t="n"/>
      <c r="L361" s="14" t="n"/>
      <c r="M361" s="14" t="n"/>
      <c r="N361" s="14" t="n"/>
      <c r="O361" s="20">
        <f>IF(A361="","",SUMPRODUCT((A361&gt;=Setup!$C$19:$C$30)*(A361&lt;=Setup!$D$19:$D$30)*Setup!$A$19:$A$30))</f>
        <v/>
      </c>
      <c r="P361" s="34">
        <f>IF(A361="","",IF(G361="Standard 15% (Box 1)",ROUND(H361*Setup!$B$9,2),0))</f>
        <v/>
      </c>
      <c r="Q361" s="34">
        <f>IF(A361="","",I361-P361)</f>
        <v/>
      </c>
      <c r="R361" s="23">
        <f>IF(A361="","",IF(O361=0,"Outside audit periods; ","")&amp;IF(G361="","No VAT category; ","")&amp;IF(ABS(Q361)&gt;Setup!$B$10,"VAT ≠ 15% × net; ","")&amp;IF(AND(F361="B2B - VAT registered",NOT(AND(LEN(E361)=15,LEFT(E361,1)="3",RIGHT(E361,1)="3",ISNUMBER(--E361)))),"Invalid/missing customer VAT no; ","")&amp;IF(L361&lt;&gt;"Yes","Not reported/cleared on FATOORA; ","")&amp;IF(AND(OR(G361="Zero-rated domestic (Box 3)",G361="Export (Box 4)"),N361=""),"Zero-rate/export evidence missing; ","")&amp;IF(AND(C361="Credit Note",H361&gt;0),"Credit note should be negative; ","")&amp;IF(AND(C361="Simplified Tax Invoice",F361="B2B - VAT registered"),"Simplified invoice issued to VAT-registered B2B; ",""))</f>
        <v/>
      </c>
    </row>
    <row r="362">
      <c r="A362" s="17" t="n"/>
      <c r="B362" s="14" t="n"/>
      <c r="C362" s="14" t="n"/>
      <c r="D362" s="14" t="n"/>
      <c r="E362" s="16" t="n"/>
      <c r="F362" s="14" t="n"/>
      <c r="G362" s="14" t="n"/>
      <c r="H362" s="19" t="n"/>
      <c r="I362" s="19" t="n"/>
      <c r="J362" s="34">
        <f>IF(A362="","",H362+I362)</f>
        <v/>
      </c>
      <c r="K362" s="14" t="n"/>
      <c r="L362" s="14" t="n"/>
      <c r="M362" s="14" t="n"/>
      <c r="N362" s="14" t="n"/>
      <c r="O362" s="20">
        <f>IF(A362="","",SUMPRODUCT((A362&gt;=Setup!$C$19:$C$30)*(A362&lt;=Setup!$D$19:$D$30)*Setup!$A$19:$A$30))</f>
        <v/>
      </c>
      <c r="P362" s="34">
        <f>IF(A362="","",IF(G362="Standard 15% (Box 1)",ROUND(H362*Setup!$B$9,2),0))</f>
        <v/>
      </c>
      <c r="Q362" s="34">
        <f>IF(A362="","",I362-P362)</f>
        <v/>
      </c>
      <c r="R362" s="23">
        <f>IF(A362="","",IF(O362=0,"Outside audit periods; ","")&amp;IF(G362="","No VAT category; ","")&amp;IF(ABS(Q362)&gt;Setup!$B$10,"VAT ≠ 15% × net; ","")&amp;IF(AND(F362="B2B - VAT registered",NOT(AND(LEN(E362)=15,LEFT(E362,1)="3",RIGHT(E362,1)="3",ISNUMBER(--E362)))),"Invalid/missing customer VAT no; ","")&amp;IF(L362&lt;&gt;"Yes","Not reported/cleared on FATOORA; ","")&amp;IF(AND(OR(G362="Zero-rated domestic (Box 3)",G362="Export (Box 4)"),N362=""),"Zero-rate/export evidence missing; ","")&amp;IF(AND(C362="Credit Note",H362&gt;0),"Credit note should be negative; ","")&amp;IF(AND(C362="Simplified Tax Invoice",F362="B2B - VAT registered"),"Simplified invoice issued to VAT-registered B2B; ",""))</f>
        <v/>
      </c>
    </row>
    <row r="363">
      <c r="A363" s="17" t="n"/>
      <c r="B363" s="14" t="n"/>
      <c r="C363" s="14" t="n"/>
      <c r="D363" s="14" t="n"/>
      <c r="E363" s="16" t="n"/>
      <c r="F363" s="14" t="n"/>
      <c r="G363" s="14" t="n"/>
      <c r="H363" s="19" t="n"/>
      <c r="I363" s="19" t="n"/>
      <c r="J363" s="34">
        <f>IF(A363="","",H363+I363)</f>
        <v/>
      </c>
      <c r="K363" s="14" t="n"/>
      <c r="L363" s="14" t="n"/>
      <c r="M363" s="14" t="n"/>
      <c r="N363" s="14" t="n"/>
      <c r="O363" s="20">
        <f>IF(A363="","",SUMPRODUCT((A363&gt;=Setup!$C$19:$C$30)*(A363&lt;=Setup!$D$19:$D$30)*Setup!$A$19:$A$30))</f>
        <v/>
      </c>
      <c r="P363" s="34">
        <f>IF(A363="","",IF(G363="Standard 15% (Box 1)",ROUND(H363*Setup!$B$9,2),0))</f>
        <v/>
      </c>
      <c r="Q363" s="34">
        <f>IF(A363="","",I363-P363)</f>
        <v/>
      </c>
      <c r="R363" s="23">
        <f>IF(A363="","",IF(O363=0,"Outside audit periods; ","")&amp;IF(G363="","No VAT category; ","")&amp;IF(ABS(Q363)&gt;Setup!$B$10,"VAT ≠ 15% × net; ","")&amp;IF(AND(F363="B2B - VAT registered",NOT(AND(LEN(E363)=15,LEFT(E363,1)="3",RIGHT(E363,1)="3",ISNUMBER(--E363)))),"Invalid/missing customer VAT no; ","")&amp;IF(L363&lt;&gt;"Yes","Not reported/cleared on FATOORA; ","")&amp;IF(AND(OR(G363="Zero-rated domestic (Box 3)",G363="Export (Box 4)"),N363=""),"Zero-rate/export evidence missing; ","")&amp;IF(AND(C363="Credit Note",H363&gt;0),"Credit note should be negative; ","")&amp;IF(AND(C363="Simplified Tax Invoice",F363="B2B - VAT registered"),"Simplified invoice issued to VAT-registered B2B; ",""))</f>
        <v/>
      </c>
    </row>
    <row r="364">
      <c r="A364" s="17" t="n"/>
      <c r="B364" s="14" t="n"/>
      <c r="C364" s="14" t="n"/>
      <c r="D364" s="14" t="n"/>
      <c r="E364" s="16" t="n"/>
      <c r="F364" s="14" t="n"/>
      <c r="G364" s="14" t="n"/>
      <c r="H364" s="19" t="n"/>
      <c r="I364" s="19" t="n"/>
      <c r="J364" s="34">
        <f>IF(A364="","",H364+I364)</f>
        <v/>
      </c>
      <c r="K364" s="14" t="n"/>
      <c r="L364" s="14" t="n"/>
      <c r="M364" s="14" t="n"/>
      <c r="N364" s="14" t="n"/>
      <c r="O364" s="20">
        <f>IF(A364="","",SUMPRODUCT((A364&gt;=Setup!$C$19:$C$30)*(A364&lt;=Setup!$D$19:$D$30)*Setup!$A$19:$A$30))</f>
        <v/>
      </c>
      <c r="P364" s="34">
        <f>IF(A364="","",IF(G364="Standard 15% (Box 1)",ROUND(H364*Setup!$B$9,2),0))</f>
        <v/>
      </c>
      <c r="Q364" s="34">
        <f>IF(A364="","",I364-P364)</f>
        <v/>
      </c>
      <c r="R364" s="23">
        <f>IF(A364="","",IF(O364=0,"Outside audit periods; ","")&amp;IF(G364="","No VAT category; ","")&amp;IF(ABS(Q364)&gt;Setup!$B$10,"VAT ≠ 15% × net; ","")&amp;IF(AND(F364="B2B - VAT registered",NOT(AND(LEN(E364)=15,LEFT(E364,1)="3",RIGHT(E364,1)="3",ISNUMBER(--E364)))),"Invalid/missing customer VAT no; ","")&amp;IF(L364&lt;&gt;"Yes","Not reported/cleared on FATOORA; ","")&amp;IF(AND(OR(G364="Zero-rated domestic (Box 3)",G364="Export (Box 4)"),N364=""),"Zero-rate/export evidence missing; ","")&amp;IF(AND(C364="Credit Note",H364&gt;0),"Credit note should be negative; ","")&amp;IF(AND(C364="Simplified Tax Invoice",F364="B2B - VAT registered"),"Simplified invoice issued to VAT-registered B2B; ",""))</f>
        <v/>
      </c>
    </row>
    <row r="365">
      <c r="A365" s="17" t="n"/>
      <c r="B365" s="14" t="n"/>
      <c r="C365" s="14" t="n"/>
      <c r="D365" s="14" t="n"/>
      <c r="E365" s="16" t="n"/>
      <c r="F365" s="14" t="n"/>
      <c r="G365" s="14" t="n"/>
      <c r="H365" s="19" t="n"/>
      <c r="I365" s="19" t="n"/>
      <c r="J365" s="34">
        <f>IF(A365="","",H365+I365)</f>
        <v/>
      </c>
      <c r="K365" s="14" t="n"/>
      <c r="L365" s="14" t="n"/>
      <c r="M365" s="14" t="n"/>
      <c r="N365" s="14" t="n"/>
      <c r="O365" s="20">
        <f>IF(A365="","",SUMPRODUCT((A365&gt;=Setup!$C$19:$C$30)*(A365&lt;=Setup!$D$19:$D$30)*Setup!$A$19:$A$30))</f>
        <v/>
      </c>
      <c r="P365" s="34">
        <f>IF(A365="","",IF(G365="Standard 15% (Box 1)",ROUND(H365*Setup!$B$9,2),0))</f>
        <v/>
      </c>
      <c r="Q365" s="34">
        <f>IF(A365="","",I365-P365)</f>
        <v/>
      </c>
      <c r="R365" s="23">
        <f>IF(A365="","",IF(O365=0,"Outside audit periods; ","")&amp;IF(G365="","No VAT category; ","")&amp;IF(ABS(Q365)&gt;Setup!$B$10,"VAT ≠ 15% × net; ","")&amp;IF(AND(F365="B2B - VAT registered",NOT(AND(LEN(E365)=15,LEFT(E365,1)="3",RIGHT(E365,1)="3",ISNUMBER(--E365)))),"Invalid/missing customer VAT no; ","")&amp;IF(L365&lt;&gt;"Yes","Not reported/cleared on FATOORA; ","")&amp;IF(AND(OR(G365="Zero-rated domestic (Box 3)",G365="Export (Box 4)"),N365=""),"Zero-rate/export evidence missing; ","")&amp;IF(AND(C365="Credit Note",H365&gt;0),"Credit note should be negative; ","")&amp;IF(AND(C365="Simplified Tax Invoice",F365="B2B - VAT registered"),"Simplified invoice issued to VAT-registered B2B; ",""))</f>
        <v/>
      </c>
    </row>
    <row r="366">
      <c r="A366" s="17" t="n"/>
      <c r="B366" s="14" t="n"/>
      <c r="C366" s="14" t="n"/>
      <c r="D366" s="14" t="n"/>
      <c r="E366" s="16" t="n"/>
      <c r="F366" s="14" t="n"/>
      <c r="G366" s="14" t="n"/>
      <c r="H366" s="19" t="n"/>
      <c r="I366" s="19" t="n"/>
      <c r="J366" s="34">
        <f>IF(A366="","",H366+I366)</f>
        <v/>
      </c>
      <c r="K366" s="14" t="n"/>
      <c r="L366" s="14" t="n"/>
      <c r="M366" s="14" t="n"/>
      <c r="N366" s="14" t="n"/>
      <c r="O366" s="20">
        <f>IF(A366="","",SUMPRODUCT((A366&gt;=Setup!$C$19:$C$30)*(A366&lt;=Setup!$D$19:$D$30)*Setup!$A$19:$A$30))</f>
        <v/>
      </c>
      <c r="P366" s="34">
        <f>IF(A366="","",IF(G366="Standard 15% (Box 1)",ROUND(H366*Setup!$B$9,2),0))</f>
        <v/>
      </c>
      <c r="Q366" s="34">
        <f>IF(A366="","",I366-P366)</f>
        <v/>
      </c>
      <c r="R366" s="23">
        <f>IF(A366="","",IF(O366=0,"Outside audit periods; ","")&amp;IF(G366="","No VAT category; ","")&amp;IF(ABS(Q366)&gt;Setup!$B$10,"VAT ≠ 15% × net; ","")&amp;IF(AND(F366="B2B - VAT registered",NOT(AND(LEN(E366)=15,LEFT(E366,1)="3",RIGHT(E366,1)="3",ISNUMBER(--E366)))),"Invalid/missing customer VAT no; ","")&amp;IF(L366&lt;&gt;"Yes","Not reported/cleared on FATOORA; ","")&amp;IF(AND(OR(G366="Zero-rated domestic (Box 3)",G366="Export (Box 4)"),N366=""),"Zero-rate/export evidence missing; ","")&amp;IF(AND(C366="Credit Note",H366&gt;0),"Credit note should be negative; ","")&amp;IF(AND(C366="Simplified Tax Invoice",F366="B2B - VAT registered"),"Simplified invoice issued to VAT-registered B2B; ",""))</f>
        <v/>
      </c>
    </row>
    <row r="367">
      <c r="A367" s="17" t="n"/>
      <c r="B367" s="14" t="n"/>
      <c r="C367" s="14" t="n"/>
      <c r="D367" s="14" t="n"/>
      <c r="E367" s="16" t="n"/>
      <c r="F367" s="14" t="n"/>
      <c r="G367" s="14" t="n"/>
      <c r="H367" s="19" t="n"/>
      <c r="I367" s="19" t="n"/>
      <c r="J367" s="34">
        <f>IF(A367="","",H367+I367)</f>
        <v/>
      </c>
      <c r="K367" s="14" t="n"/>
      <c r="L367" s="14" t="n"/>
      <c r="M367" s="14" t="n"/>
      <c r="N367" s="14" t="n"/>
      <c r="O367" s="20">
        <f>IF(A367="","",SUMPRODUCT((A367&gt;=Setup!$C$19:$C$30)*(A367&lt;=Setup!$D$19:$D$30)*Setup!$A$19:$A$30))</f>
        <v/>
      </c>
      <c r="P367" s="34">
        <f>IF(A367="","",IF(G367="Standard 15% (Box 1)",ROUND(H367*Setup!$B$9,2),0))</f>
        <v/>
      </c>
      <c r="Q367" s="34">
        <f>IF(A367="","",I367-P367)</f>
        <v/>
      </c>
      <c r="R367" s="23">
        <f>IF(A367="","",IF(O367=0,"Outside audit periods; ","")&amp;IF(G367="","No VAT category; ","")&amp;IF(ABS(Q367)&gt;Setup!$B$10,"VAT ≠ 15% × net; ","")&amp;IF(AND(F367="B2B - VAT registered",NOT(AND(LEN(E367)=15,LEFT(E367,1)="3",RIGHT(E367,1)="3",ISNUMBER(--E367)))),"Invalid/missing customer VAT no; ","")&amp;IF(L367&lt;&gt;"Yes","Not reported/cleared on FATOORA; ","")&amp;IF(AND(OR(G367="Zero-rated domestic (Box 3)",G367="Export (Box 4)"),N367=""),"Zero-rate/export evidence missing; ","")&amp;IF(AND(C367="Credit Note",H367&gt;0),"Credit note should be negative; ","")&amp;IF(AND(C367="Simplified Tax Invoice",F367="B2B - VAT registered"),"Simplified invoice issued to VAT-registered B2B; ",""))</f>
        <v/>
      </c>
    </row>
    <row r="368">
      <c r="A368" s="17" t="n"/>
      <c r="B368" s="14" t="n"/>
      <c r="C368" s="14" t="n"/>
      <c r="D368" s="14" t="n"/>
      <c r="E368" s="16" t="n"/>
      <c r="F368" s="14" t="n"/>
      <c r="G368" s="14" t="n"/>
      <c r="H368" s="19" t="n"/>
      <c r="I368" s="19" t="n"/>
      <c r="J368" s="34">
        <f>IF(A368="","",H368+I368)</f>
        <v/>
      </c>
      <c r="K368" s="14" t="n"/>
      <c r="L368" s="14" t="n"/>
      <c r="M368" s="14" t="n"/>
      <c r="N368" s="14" t="n"/>
      <c r="O368" s="20">
        <f>IF(A368="","",SUMPRODUCT((A368&gt;=Setup!$C$19:$C$30)*(A368&lt;=Setup!$D$19:$D$30)*Setup!$A$19:$A$30))</f>
        <v/>
      </c>
      <c r="P368" s="34">
        <f>IF(A368="","",IF(G368="Standard 15% (Box 1)",ROUND(H368*Setup!$B$9,2),0))</f>
        <v/>
      </c>
      <c r="Q368" s="34">
        <f>IF(A368="","",I368-P368)</f>
        <v/>
      </c>
      <c r="R368" s="23">
        <f>IF(A368="","",IF(O368=0,"Outside audit periods; ","")&amp;IF(G368="","No VAT category; ","")&amp;IF(ABS(Q368)&gt;Setup!$B$10,"VAT ≠ 15% × net; ","")&amp;IF(AND(F368="B2B - VAT registered",NOT(AND(LEN(E368)=15,LEFT(E368,1)="3",RIGHT(E368,1)="3",ISNUMBER(--E368)))),"Invalid/missing customer VAT no; ","")&amp;IF(L368&lt;&gt;"Yes","Not reported/cleared on FATOORA; ","")&amp;IF(AND(OR(G368="Zero-rated domestic (Box 3)",G368="Export (Box 4)"),N368=""),"Zero-rate/export evidence missing; ","")&amp;IF(AND(C368="Credit Note",H368&gt;0),"Credit note should be negative; ","")&amp;IF(AND(C368="Simplified Tax Invoice",F368="B2B - VAT registered"),"Simplified invoice issued to VAT-registered B2B; ",""))</f>
        <v/>
      </c>
    </row>
    <row r="369">
      <c r="A369" s="17" t="n"/>
      <c r="B369" s="14" t="n"/>
      <c r="C369" s="14" t="n"/>
      <c r="D369" s="14" t="n"/>
      <c r="E369" s="16" t="n"/>
      <c r="F369" s="14" t="n"/>
      <c r="G369" s="14" t="n"/>
      <c r="H369" s="19" t="n"/>
      <c r="I369" s="19" t="n"/>
      <c r="J369" s="34">
        <f>IF(A369="","",H369+I369)</f>
        <v/>
      </c>
      <c r="K369" s="14" t="n"/>
      <c r="L369" s="14" t="n"/>
      <c r="M369" s="14" t="n"/>
      <c r="N369" s="14" t="n"/>
      <c r="O369" s="20">
        <f>IF(A369="","",SUMPRODUCT((A369&gt;=Setup!$C$19:$C$30)*(A369&lt;=Setup!$D$19:$D$30)*Setup!$A$19:$A$30))</f>
        <v/>
      </c>
      <c r="P369" s="34">
        <f>IF(A369="","",IF(G369="Standard 15% (Box 1)",ROUND(H369*Setup!$B$9,2),0))</f>
        <v/>
      </c>
      <c r="Q369" s="34">
        <f>IF(A369="","",I369-P369)</f>
        <v/>
      </c>
      <c r="R369" s="23">
        <f>IF(A369="","",IF(O369=0,"Outside audit periods; ","")&amp;IF(G369="","No VAT category; ","")&amp;IF(ABS(Q369)&gt;Setup!$B$10,"VAT ≠ 15% × net; ","")&amp;IF(AND(F369="B2B - VAT registered",NOT(AND(LEN(E369)=15,LEFT(E369,1)="3",RIGHT(E369,1)="3",ISNUMBER(--E369)))),"Invalid/missing customer VAT no; ","")&amp;IF(L369&lt;&gt;"Yes","Not reported/cleared on FATOORA; ","")&amp;IF(AND(OR(G369="Zero-rated domestic (Box 3)",G369="Export (Box 4)"),N369=""),"Zero-rate/export evidence missing; ","")&amp;IF(AND(C369="Credit Note",H369&gt;0),"Credit note should be negative; ","")&amp;IF(AND(C369="Simplified Tax Invoice",F369="B2B - VAT registered"),"Simplified invoice issued to VAT-registered B2B; ",""))</f>
        <v/>
      </c>
    </row>
    <row r="370">
      <c r="A370" s="17" t="n"/>
      <c r="B370" s="14" t="n"/>
      <c r="C370" s="14" t="n"/>
      <c r="D370" s="14" t="n"/>
      <c r="E370" s="16" t="n"/>
      <c r="F370" s="14" t="n"/>
      <c r="G370" s="14" t="n"/>
      <c r="H370" s="19" t="n"/>
      <c r="I370" s="19" t="n"/>
      <c r="J370" s="34">
        <f>IF(A370="","",H370+I370)</f>
        <v/>
      </c>
      <c r="K370" s="14" t="n"/>
      <c r="L370" s="14" t="n"/>
      <c r="M370" s="14" t="n"/>
      <c r="N370" s="14" t="n"/>
      <c r="O370" s="20">
        <f>IF(A370="","",SUMPRODUCT((A370&gt;=Setup!$C$19:$C$30)*(A370&lt;=Setup!$D$19:$D$30)*Setup!$A$19:$A$30))</f>
        <v/>
      </c>
      <c r="P370" s="34">
        <f>IF(A370="","",IF(G370="Standard 15% (Box 1)",ROUND(H370*Setup!$B$9,2),0))</f>
        <v/>
      </c>
      <c r="Q370" s="34">
        <f>IF(A370="","",I370-P370)</f>
        <v/>
      </c>
      <c r="R370" s="23">
        <f>IF(A370="","",IF(O370=0,"Outside audit periods; ","")&amp;IF(G370="","No VAT category; ","")&amp;IF(ABS(Q370)&gt;Setup!$B$10,"VAT ≠ 15% × net; ","")&amp;IF(AND(F370="B2B - VAT registered",NOT(AND(LEN(E370)=15,LEFT(E370,1)="3",RIGHT(E370,1)="3",ISNUMBER(--E370)))),"Invalid/missing customer VAT no; ","")&amp;IF(L370&lt;&gt;"Yes","Not reported/cleared on FATOORA; ","")&amp;IF(AND(OR(G370="Zero-rated domestic (Box 3)",G370="Export (Box 4)"),N370=""),"Zero-rate/export evidence missing; ","")&amp;IF(AND(C370="Credit Note",H370&gt;0),"Credit note should be negative; ","")&amp;IF(AND(C370="Simplified Tax Invoice",F370="B2B - VAT registered"),"Simplified invoice issued to VAT-registered B2B; ",""))</f>
        <v/>
      </c>
    </row>
    <row r="371">
      <c r="A371" s="17" t="n"/>
      <c r="B371" s="14" t="n"/>
      <c r="C371" s="14" t="n"/>
      <c r="D371" s="14" t="n"/>
      <c r="E371" s="16" t="n"/>
      <c r="F371" s="14" t="n"/>
      <c r="G371" s="14" t="n"/>
      <c r="H371" s="19" t="n"/>
      <c r="I371" s="19" t="n"/>
      <c r="J371" s="34">
        <f>IF(A371="","",H371+I371)</f>
        <v/>
      </c>
      <c r="K371" s="14" t="n"/>
      <c r="L371" s="14" t="n"/>
      <c r="M371" s="14" t="n"/>
      <c r="N371" s="14" t="n"/>
      <c r="O371" s="20">
        <f>IF(A371="","",SUMPRODUCT((A371&gt;=Setup!$C$19:$C$30)*(A371&lt;=Setup!$D$19:$D$30)*Setup!$A$19:$A$30))</f>
        <v/>
      </c>
      <c r="P371" s="34">
        <f>IF(A371="","",IF(G371="Standard 15% (Box 1)",ROUND(H371*Setup!$B$9,2),0))</f>
        <v/>
      </c>
      <c r="Q371" s="34">
        <f>IF(A371="","",I371-P371)</f>
        <v/>
      </c>
      <c r="R371" s="23">
        <f>IF(A371="","",IF(O371=0,"Outside audit periods; ","")&amp;IF(G371="","No VAT category; ","")&amp;IF(ABS(Q371)&gt;Setup!$B$10,"VAT ≠ 15% × net; ","")&amp;IF(AND(F371="B2B - VAT registered",NOT(AND(LEN(E371)=15,LEFT(E371,1)="3",RIGHT(E371,1)="3",ISNUMBER(--E371)))),"Invalid/missing customer VAT no; ","")&amp;IF(L371&lt;&gt;"Yes","Not reported/cleared on FATOORA; ","")&amp;IF(AND(OR(G371="Zero-rated domestic (Box 3)",G371="Export (Box 4)"),N371=""),"Zero-rate/export evidence missing; ","")&amp;IF(AND(C371="Credit Note",H371&gt;0),"Credit note should be negative; ","")&amp;IF(AND(C371="Simplified Tax Invoice",F371="B2B - VAT registered"),"Simplified invoice issued to VAT-registered B2B; ",""))</f>
        <v/>
      </c>
    </row>
    <row r="372">
      <c r="A372" s="17" t="n"/>
      <c r="B372" s="14" t="n"/>
      <c r="C372" s="14" t="n"/>
      <c r="D372" s="14" t="n"/>
      <c r="E372" s="16" t="n"/>
      <c r="F372" s="14" t="n"/>
      <c r="G372" s="14" t="n"/>
      <c r="H372" s="19" t="n"/>
      <c r="I372" s="19" t="n"/>
      <c r="J372" s="34">
        <f>IF(A372="","",H372+I372)</f>
        <v/>
      </c>
      <c r="K372" s="14" t="n"/>
      <c r="L372" s="14" t="n"/>
      <c r="M372" s="14" t="n"/>
      <c r="N372" s="14" t="n"/>
      <c r="O372" s="20">
        <f>IF(A372="","",SUMPRODUCT((A372&gt;=Setup!$C$19:$C$30)*(A372&lt;=Setup!$D$19:$D$30)*Setup!$A$19:$A$30))</f>
        <v/>
      </c>
      <c r="P372" s="34">
        <f>IF(A372="","",IF(G372="Standard 15% (Box 1)",ROUND(H372*Setup!$B$9,2),0))</f>
        <v/>
      </c>
      <c r="Q372" s="34">
        <f>IF(A372="","",I372-P372)</f>
        <v/>
      </c>
      <c r="R372" s="23">
        <f>IF(A372="","",IF(O372=0,"Outside audit periods; ","")&amp;IF(G372="","No VAT category; ","")&amp;IF(ABS(Q372)&gt;Setup!$B$10,"VAT ≠ 15% × net; ","")&amp;IF(AND(F372="B2B - VAT registered",NOT(AND(LEN(E372)=15,LEFT(E372,1)="3",RIGHT(E372,1)="3",ISNUMBER(--E372)))),"Invalid/missing customer VAT no; ","")&amp;IF(L372&lt;&gt;"Yes","Not reported/cleared on FATOORA; ","")&amp;IF(AND(OR(G372="Zero-rated domestic (Box 3)",G372="Export (Box 4)"),N372=""),"Zero-rate/export evidence missing; ","")&amp;IF(AND(C372="Credit Note",H372&gt;0),"Credit note should be negative; ","")&amp;IF(AND(C372="Simplified Tax Invoice",F372="B2B - VAT registered"),"Simplified invoice issued to VAT-registered B2B; ",""))</f>
        <v/>
      </c>
    </row>
    <row r="373">
      <c r="A373" s="17" t="n"/>
      <c r="B373" s="14" t="n"/>
      <c r="C373" s="14" t="n"/>
      <c r="D373" s="14" t="n"/>
      <c r="E373" s="16" t="n"/>
      <c r="F373" s="14" t="n"/>
      <c r="G373" s="14" t="n"/>
      <c r="H373" s="19" t="n"/>
      <c r="I373" s="19" t="n"/>
      <c r="J373" s="34">
        <f>IF(A373="","",H373+I373)</f>
        <v/>
      </c>
      <c r="K373" s="14" t="n"/>
      <c r="L373" s="14" t="n"/>
      <c r="M373" s="14" t="n"/>
      <c r="N373" s="14" t="n"/>
      <c r="O373" s="20">
        <f>IF(A373="","",SUMPRODUCT((A373&gt;=Setup!$C$19:$C$30)*(A373&lt;=Setup!$D$19:$D$30)*Setup!$A$19:$A$30))</f>
        <v/>
      </c>
      <c r="P373" s="34">
        <f>IF(A373="","",IF(G373="Standard 15% (Box 1)",ROUND(H373*Setup!$B$9,2),0))</f>
        <v/>
      </c>
      <c r="Q373" s="34">
        <f>IF(A373="","",I373-P373)</f>
        <v/>
      </c>
      <c r="R373" s="23">
        <f>IF(A373="","",IF(O373=0,"Outside audit periods; ","")&amp;IF(G373="","No VAT category; ","")&amp;IF(ABS(Q373)&gt;Setup!$B$10,"VAT ≠ 15% × net; ","")&amp;IF(AND(F373="B2B - VAT registered",NOT(AND(LEN(E373)=15,LEFT(E373,1)="3",RIGHT(E373,1)="3",ISNUMBER(--E373)))),"Invalid/missing customer VAT no; ","")&amp;IF(L373&lt;&gt;"Yes","Not reported/cleared on FATOORA; ","")&amp;IF(AND(OR(G373="Zero-rated domestic (Box 3)",G373="Export (Box 4)"),N373=""),"Zero-rate/export evidence missing; ","")&amp;IF(AND(C373="Credit Note",H373&gt;0),"Credit note should be negative; ","")&amp;IF(AND(C373="Simplified Tax Invoice",F373="B2B - VAT registered"),"Simplified invoice issued to VAT-registered B2B; ",""))</f>
        <v/>
      </c>
    </row>
    <row r="374">
      <c r="A374" s="17" t="n"/>
      <c r="B374" s="14" t="n"/>
      <c r="C374" s="14" t="n"/>
      <c r="D374" s="14" t="n"/>
      <c r="E374" s="16" t="n"/>
      <c r="F374" s="14" t="n"/>
      <c r="G374" s="14" t="n"/>
      <c r="H374" s="19" t="n"/>
      <c r="I374" s="19" t="n"/>
      <c r="J374" s="34">
        <f>IF(A374="","",H374+I374)</f>
        <v/>
      </c>
      <c r="K374" s="14" t="n"/>
      <c r="L374" s="14" t="n"/>
      <c r="M374" s="14" t="n"/>
      <c r="N374" s="14" t="n"/>
      <c r="O374" s="20">
        <f>IF(A374="","",SUMPRODUCT((A374&gt;=Setup!$C$19:$C$30)*(A374&lt;=Setup!$D$19:$D$30)*Setup!$A$19:$A$30))</f>
        <v/>
      </c>
      <c r="P374" s="34">
        <f>IF(A374="","",IF(G374="Standard 15% (Box 1)",ROUND(H374*Setup!$B$9,2),0))</f>
        <v/>
      </c>
      <c r="Q374" s="34">
        <f>IF(A374="","",I374-P374)</f>
        <v/>
      </c>
      <c r="R374" s="23">
        <f>IF(A374="","",IF(O374=0,"Outside audit periods; ","")&amp;IF(G374="","No VAT category; ","")&amp;IF(ABS(Q374)&gt;Setup!$B$10,"VAT ≠ 15% × net; ","")&amp;IF(AND(F374="B2B - VAT registered",NOT(AND(LEN(E374)=15,LEFT(E374,1)="3",RIGHT(E374,1)="3",ISNUMBER(--E374)))),"Invalid/missing customer VAT no; ","")&amp;IF(L374&lt;&gt;"Yes","Not reported/cleared on FATOORA; ","")&amp;IF(AND(OR(G374="Zero-rated domestic (Box 3)",G374="Export (Box 4)"),N374=""),"Zero-rate/export evidence missing; ","")&amp;IF(AND(C374="Credit Note",H374&gt;0),"Credit note should be negative; ","")&amp;IF(AND(C374="Simplified Tax Invoice",F374="B2B - VAT registered"),"Simplified invoice issued to VAT-registered B2B; ",""))</f>
        <v/>
      </c>
    </row>
    <row r="375">
      <c r="A375" s="17" t="n"/>
      <c r="B375" s="14" t="n"/>
      <c r="C375" s="14" t="n"/>
      <c r="D375" s="14" t="n"/>
      <c r="E375" s="16" t="n"/>
      <c r="F375" s="14" t="n"/>
      <c r="G375" s="14" t="n"/>
      <c r="H375" s="19" t="n"/>
      <c r="I375" s="19" t="n"/>
      <c r="J375" s="34">
        <f>IF(A375="","",H375+I375)</f>
        <v/>
      </c>
      <c r="K375" s="14" t="n"/>
      <c r="L375" s="14" t="n"/>
      <c r="M375" s="14" t="n"/>
      <c r="N375" s="14" t="n"/>
      <c r="O375" s="20">
        <f>IF(A375="","",SUMPRODUCT((A375&gt;=Setup!$C$19:$C$30)*(A375&lt;=Setup!$D$19:$D$30)*Setup!$A$19:$A$30))</f>
        <v/>
      </c>
      <c r="P375" s="34">
        <f>IF(A375="","",IF(G375="Standard 15% (Box 1)",ROUND(H375*Setup!$B$9,2),0))</f>
        <v/>
      </c>
      <c r="Q375" s="34">
        <f>IF(A375="","",I375-P375)</f>
        <v/>
      </c>
      <c r="R375" s="23">
        <f>IF(A375="","",IF(O375=0,"Outside audit periods; ","")&amp;IF(G375="","No VAT category; ","")&amp;IF(ABS(Q375)&gt;Setup!$B$10,"VAT ≠ 15% × net; ","")&amp;IF(AND(F375="B2B - VAT registered",NOT(AND(LEN(E375)=15,LEFT(E375,1)="3",RIGHT(E375,1)="3",ISNUMBER(--E375)))),"Invalid/missing customer VAT no; ","")&amp;IF(L375&lt;&gt;"Yes","Not reported/cleared on FATOORA; ","")&amp;IF(AND(OR(G375="Zero-rated domestic (Box 3)",G375="Export (Box 4)"),N375=""),"Zero-rate/export evidence missing; ","")&amp;IF(AND(C375="Credit Note",H375&gt;0),"Credit note should be negative; ","")&amp;IF(AND(C375="Simplified Tax Invoice",F375="B2B - VAT registered"),"Simplified invoice issued to VAT-registered B2B; ",""))</f>
        <v/>
      </c>
    </row>
    <row r="376">
      <c r="A376" s="17" t="n"/>
      <c r="B376" s="14" t="n"/>
      <c r="C376" s="14" t="n"/>
      <c r="D376" s="14" t="n"/>
      <c r="E376" s="16" t="n"/>
      <c r="F376" s="14" t="n"/>
      <c r="G376" s="14" t="n"/>
      <c r="H376" s="19" t="n"/>
      <c r="I376" s="19" t="n"/>
      <c r="J376" s="34">
        <f>IF(A376="","",H376+I376)</f>
        <v/>
      </c>
      <c r="K376" s="14" t="n"/>
      <c r="L376" s="14" t="n"/>
      <c r="M376" s="14" t="n"/>
      <c r="N376" s="14" t="n"/>
      <c r="O376" s="20">
        <f>IF(A376="","",SUMPRODUCT((A376&gt;=Setup!$C$19:$C$30)*(A376&lt;=Setup!$D$19:$D$30)*Setup!$A$19:$A$30))</f>
        <v/>
      </c>
      <c r="P376" s="34">
        <f>IF(A376="","",IF(G376="Standard 15% (Box 1)",ROUND(H376*Setup!$B$9,2),0))</f>
        <v/>
      </c>
      <c r="Q376" s="34">
        <f>IF(A376="","",I376-P376)</f>
        <v/>
      </c>
      <c r="R376" s="23">
        <f>IF(A376="","",IF(O376=0,"Outside audit periods; ","")&amp;IF(G376="","No VAT category; ","")&amp;IF(ABS(Q376)&gt;Setup!$B$10,"VAT ≠ 15% × net; ","")&amp;IF(AND(F376="B2B - VAT registered",NOT(AND(LEN(E376)=15,LEFT(E376,1)="3",RIGHT(E376,1)="3",ISNUMBER(--E376)))),"Invalid/missing customer VAT no; ","")&amp;IF(L376&lt;&gt;"Yes","Not reported/cleared on FATOORA; ","")&amp;IF(AND(OR(G376="Zero-rated domestic (Box 3)",G376="Export (Box 4)"),N376=""),"Zero-rate/export evidence missing; ","")&amp;IF(AND(C376="Credit Note",H376&gt;0),"Credit note should be negative; ","")&amp;IF(AND(C376="Simplified Tax Invoice",F376="B2B - VAT registered"),"Simplified invoice issued to VAT-registered B2B; ",""))</f>
        <v/>
      </c>
    </row>
    <row r="377">
      <c r="A377" s="17" t="n"/>
      <c r="B377" s="14" t="n"/>
      <c r="C377" s="14" t="n"/>
      <c r="D377" s="14" t="n"/>
      <c r="E377" s="16" t="n"/>
      <c r="F377" s="14" t="n"/>
      <c r="G377" s="14" t="n"/>
      <c r="H377" s="19" t="n"/>
      <c r="I377" s="19" t="n"/>
      <c r="J377" s="34">
        <f>IF(A377="","",H377+I377)</f>
        <v/>
      </c>
      <c r="K377" s="14" t="n"/>
      <c r="L377" s="14" t="n"/>
      <c r="M377" s="14" t="n"/>
      <c r="N377" s="14" t="n"/>
      <c r="O377" s="20">
        <f>IF(A377="","",SUMPRODUCT((A377&gt;=Setup!$C$19:$C$30)*(A377&lt;=Setup!$D$19:$D$30)*Setup!$A$19:$A$30))</f>
        <v/>
      </c>
      <c r="P377" s="34">
        <f>IF(A377="","",IF(G377="Standard 15% (Box 1)",ROUND(H377*Setup!$B$9,2),0))</f>
        <v/>
      </c>
      <c r="Q377" s="34">
        <f>IF(A377="","",I377-P377)</f>
        <v/>
      </c>
      <c r="R377" s="23">
        <f>IF(A377="","",IF(O377=0,"Outside audit periods; ","")&amp;IF(G377="","No VAT category; ","")&amp;IF(ABS(Q377)&gt;Setup!$B$10,"VAT ≠ 15% × net; ","")&amp;IF(AND(F377="B2B - VAT registered",NOT(AND(LEN(E377)=15,LEFT(E377,1)="3",RIGHT(E377,1)="3",ISNUMBER(--E377)))),"Invalid/missing customer VAT no; ","")&amp;IF(L377&lt;&gt;"Yes","Not reported/cleared on FATOORA; ","")&amp;IF(AND(OR(G377="Zero-rated domestic (Box 3)",G377="Export (Box 4)"),N377=""),"Zero-rate/export evidence missing; ","")&amp;IF(AND(C377="Credit Note",H377&gt;0),"Credit note should be negative; ","")&amp;IF(AND(C377="Simplified Tax Invoice",F377="B2B - VAT registered"),"Simplified invoice issued to VAT-registered B2B; ",""))</f>
        <v/>
      </c>
    </row>
    <row r="378">
      <c r="A378" s="17" t="n"/>
      <c r="B378" s="14" t="n"/>
      <c r="C378" s="14" t="n"/>
      <c r="D378" s="14" t="n"/>
      <c r="E378" s="16" t="n"/>
      <c r="F378" s="14" t="n"/>
      <c r="G378" s="14" t="n"/>
      <c r="H378" s="19" t="n"/>
      <c r="I378" s="19" t="n"/>
      <c r="J378" s="34">
        <f>IF(A378="","",H378+I378)</f>
        <v/>
      </c>
      <c r="K378" s="14" t="n"/>
      <c r="L378" s="14" t="n"/>
      <c r="M378" s="14" t="n"/>
      <c r="N378" s="14" t="n"/>
      <c r="O378" s="20">
        <f>IF(A378="","",SUMPRODUCT((A378&gt;=Setup!$C$19:$C$30)*(A378&lt;=Setup!$D$19:$D$30)*Setup!$A$19:$A$30))</f>
        <v/>
      </c>
      <c r="P378" s="34">
        <f>IF(A378="","",IF(G378="Standard 15% (Box 1)",ROUND(H378*Setup!$B$9,2),0))</f>
        <v/>
      </c>
      <c r="Q378" s="34">
        <f>IF(A378="","",I378-P378)</f>
        <v/>
      </c>
      <c r="R378" s="23">
        <f>IF(A378="","",IF(O378=0,"Outside audit periods; ","")&amp;IF(G378="","No VAT category; ","")&amp;IF(ABS(Q378)&gt;Setup!$B$10,"VAT ≠ 15% × net; ","")&amp;IF(AND(F378="B2B - VAT registered",NOT(AND(LEN(E378)=15,LEFT(E378,1)="3",RIGHT(E378,1)="3",ISNUMBER(--E378)))),"Invalid/missing customer VAT no; ","")&amp;IF(L378&lt;&gt;"Yes","Not reported/cleared on FATOORA; ","")&amp;IF(AND(OR(G378="Zero-rated domestic (Box 3)",G378="Export (Box 4)"),N378=""),"Zero-rate/export evidence missing; ","")&amp;IF(AND(C378="Credit Note",H378&gt;0),"Credit note should be negative; ","")&amp;IF(AND(C378="Simplified Tax Invoice",F378="B2B - VAT registered"),"Simplified invoice issued to VAT-registered B2B; ",""))</f>
        <v/>
      </c>
    </row>
    <row r="379">
      <c r="A379" s="17" t="n"/>
      <c r="B379" s="14" t="n"/>
      <c r="C379" s="14" t="n"/>
      <c r="D379" s="14" t="n"/>
      <c r="E379" s="16" t="n"/>
      <c r="F379" s="14" t="n"/>
      <c r="G379" s="14" t="n"/>
      <c r="H379" s="19" t="n"/>
      <c r="I379" s="19" t="n"/>
      <c r="J379" s="34">
        <f>IF(A379="","",H379+I379)</f>
        <v/>
      </c>
      <c r="K379" s="14" t="n"/>
      <c r="L379" s="14" t="n"/>
      <c r="M379" s="14" t="n"/>
      <c r="N379" s="14" t="n"/>
      <c r="O379" s="20">
        <f>IF(A379="","",SUMPRODUCT((A379&gt;=Setup!$C$19:$C$30)*(A379&lt;=Setup!$D$19:$D$30)*Setup!$A$19:$A$30))</f>
        <v/>
      </c>
      <c r="P379" s="34">
        <f>IF(A379="","",IF(G379="Standard 15% (Box 1)",ROUND(H379*Setup!$B$9,2),0))</f>
        <v/>
      </c>
      <c r="Q379" s="34">
        <f>IF(A379="","",I379-P379)</f>
        <v/>
      </c>
      <c r="R379" s="23">
        <f>IF(A379="","",IF(O379=0,"Outside audit periods; ","")&amp;IF(G379="","No VAT category; ","")&amp;IF(ABS(Q379)&gt;Setup!$B$10,"VAT ≠ 15% × net; ","")&amp;IF(AND(F379="B2B - VAT registered",NOT(AND(LEN(E379)=15,LEFT(E379,1)="3",RIGHT(E379,1)="3",ISNUMBER(--E379)))),"Invalid/missing customer VAT no; ","")&amp;IF(L379&lt;&gt;"Yes","Not reported/cleared on FATOORA; ","")&amp;IF(AND(OR(G379="Zero-rated domestic (Box 3)",G379="Export (Box 4)"),N379=""),"Zero-rate/export evidence missing; ","")&amp;IF(AND(C379="Credit Note",H379&gt;0),"Credit note should be negative; ","")&amp;IF(AND(C379="Simplified Tax Invoice",F379="B2B - VAT registered"),"Simplified invoice issued to VAT-registered B2B; ",""))</f>
        <v/>
      </c>
    </row>
    <row r="380">
      <c r="A380" s="17" t="n"/>
      <c r="B380" s="14" t="n"/>
      <c r="C380" s="14" t="n"/>
      <c r="D380" s="14" t="n"/>
      <c r="E380" s="16" t="n"/>
      <c r="F380" s="14" t="n"/>
      <c r="G380" s="14" t="n"/>
      <c r="H380" s="19" t="n"/>
      <c r="I380" s="19" t="n"/>
      <c r="J380" s="34">
        <f>IF(A380="","",H380+I380)</f>
        <v/>
      </c>
      <c r="K380" s="14" t="n"/>
      <c r="L380" s="14" t="n"/>
      <c r="M380" s="14" t="n"/>
      <c r="N380" s="14" t="n"/>
      <c r="O380" s="20">
        <f>IF(A380="","",SUMPRODUCT((A380&gt;=Setup!$C$19:$C$30)*(A380&lt;=Setup!$D$19:$D$30)*Setup!$A$19:$A$30))</f>
        <v/>
      </c>
      <c r="P380" s="34">
        <f>IF(A380="","",IF(G380="Standard 15% (Box 1)",ROUND(H380*Setup!$B$9,2),0))</f>
        <v/>
      </c>
      <c r="Q380" s="34">
        <f>IF(A380="","",I380-P380)</f>
        <v/>
      </c>
      <c r="R380" s="23">
        <f>IF(A380="","",IF(O380=0,"Outside audit periods; ","")&amp;IF(G380="","No VAT category; ","")&amp;IF(ABS(Q380)&gt;Setup!$B$10,"VAT ≠ 15% × net; ","")&amp;IF(AND(F380="B2B - VAT registered",NOT(AND(LEN(E380)=15,LEFT(E380,1)="3",RIGHT(E380,1)="3",ISNUMBER(--E380)))),"Invalid/missing customer VAT no; ","")&amp;IF(L380&lt;&gt;"Yes","Not reported/cleared on FATOORA; ","")&amp;IF(AND(OR(G380="Zero-rated domestic (Box 3)",G380="Export (Box 4)"),N380=""),"Zero-rate/export evidence missing; ","")&amp;IF(AND(C380="Credit Note",H380&gt;0),"Credit note should be negative; ","")&amp;IF(AND(C380="Simplified Tax Invoice",F380="B2B - VAT registered"),"Simplified invoice issued to VAT-registered B2B; ",""))</f>
        <v/>
      </c>
    </row>
    <row r="381">
      <c r="A381" s="17" t="n"/>
      <c r="B381" s="14" t="n"/>
      <c r="C381" s="14" t="n"/>
      <c r="D381" s="14" t="n"/>
      <c r="E381" s="16" t="n"/>
      <c r="F381" s="14" t="n"/>
      <c r="G381" s="14" t="n"/>
      <c r="H381" s="19" t="n"/>
      <c r="I381" s="19" t="n"/>
      <c r="J381" s="34">
        <f>IF(A381="","",H381+I381)</f>
        <v/>
      </c>
      <c r="K381" s="14" t="n"/>
      <c r="L381" s="14" t="n"/>
      <c r="M381" s="14" t="n"/>
      <c r="N381" s="14" t="n"/>
      <c r="O381" s="20">
        <f>IF(A381="","",SUMPRODUCT((A381&gt;=Setup!$C$19:$C$30)*(A381&lt;=Setup!$D$19:$D$30)*Setup!$A$19:$A$30))</f>
        <v/>
      </c>
      <c r="P381" s="34">
        <f>IF(A381="","",IF(G381="Standard 15% (Box 1)",ROUND(H381*Setup!$B$9,2),0))</f>
        <v/>
      </c>
      <c r="Q381" s="34">
        <f>IF(A381="","",I381-P381)</f>
        <v/>
      </c>
      <c r="R381" s="23">
        <f>IF(A381="","",IF(O381=0,"Outside audit periods; ","")&amp;IF(G381="","No VAT category; ","")&amp;IF(ABS(Q381)&gt;Setup!$B$10,"VAT ≠ 15% × net; ","")&amp;IF(AND(F381="B2B - VAT registered",NOT(AND(LEN(E381)=15,LEFT(E381,1)="3",RIGHT(E381,1)="3",ISNUMBER(--E381)))),"Invalid/missing customer VAT no; ","")&amp;IF(L381&lt;&gt;"Yes","Not reported/cleared on FATOORA; ","")&amp;IF(AND(OR(G381="Zero-rated domestic (Box 3)",G381="Export (Box 4)"),N381=""),"Zero-rate/export evidence missing; ","")&amp;IF(AND(C381="Credit Note",H381&gt;0),"Credit note should be negative; ","")&amp;IF(AND(C381="Simplified Tax Invoice",F381="B2B - VAT registered"),"Simplified invoice issued to VAT-registered B2B; ",""))</f>
        <v/>
      </c>
    </row>
    <row r="382">
      <c r="A382" s="17" t="n"/>
      <c r="B382" s="14" t="n"/>
      <c r="C382" s="14" t="n"/>
      <c r="D382" s="14" t="n"/>
      <c r="E382" s="16" t="n"/>
      <c r="F382" s="14" t="n"/>
      <c r="G382" s="14" t="n"/>
      <c r="H382" s="19" t="n"/>
      <c r="I382" s="19" t="n"/>
      <c r="J382" s="34">
        <f>IF(A382="","",H382+I382)</f>
        <v/>
      </c>
      <c r="K382" s="14" t="n"/>
      <c r="L382" s="14" t="n"/>
      <c r="M382" s="14" t="n"/>
      <c r="N382" s="14" t="n"/>
      <c r="O382" s="20">
        <f>IF(A382="","",SUMPRODUCT((A382&gt;=Setup!$C$19:$C$30)*(A382&lt;=Setup!$D$19:$D$30)*Setup!$A$19:$A$30))</f>
        <v/>
      </c>
      <c r="P382" s="34">
        <f>IF(A382="","",IF(G382="Standard 15% (Box 1)",ROUND(H382*Setup!$B$9,2),0))</f>
        <v/>
      </c>
      <c r="Q382" s="34">
        <f>IF(A382="","",I382-P382)</f>
        <v/>
      </c>
      <c r="R382" s="23">
        <f>IF(A382="","",IF(O382=0,"Outside audit periods; ","")&amp;IF(G382="","No VAT category; ","")&amp;IF(ABS(Q382)&gt;Setup!$B$10,"VAT ≠ 15% × net; ","")&amp;IF(AND(F382="B2B - VAT registered",NOT(AND(LEN(E382)=15,LEFT(E382,1)="3",RIGHT(E382,1)="3",ISNUMBER(--E382)))),"Invalid/missing customer VAT no; ","")&amp;IF(L382&lt;&gt;"Yes","Not reported/cleared on FATOORA; ","")&amp;IF(AND(OR(G382="Zero-rated domestic (Box 3)",G382="Export (Box 4)"),N382=""),"Zero-rate/export evidence missing; ","")&amp;IF(AND(C382="Credit Note",H382&gt;0),"Credit note should be negative; ","")&amp;IF(AND(C382="Simplified Tax Invoice",F382="B2B - VAT registered"),"Simplified invoice issued to VAT-registered B2B; ",""))</f>
        <v/>
      </c>
    </row>
    <row r="383">
      <c r="A383" s="17" t="n"/>
      <c r="B383" s="14" t="n"/>
      <c r="C383" s="14" t="n"/>
      <c r="D383" s="14" t="n"/>
      <c r="E383" s="16" t="n"/>
      <c r="F383" s="14" t="n"/>
      <c r="G383" s="14" t="n"/>
      <c r="H383" s="19" t="n"/>
      <c r="I383" s="19" t="n"/>
      <c r="J383" s="34">
        <f>IF(A383="","",H383+I383)</f>
        <v/>
      </c>
      <c r="K383" s="14" t="n"/>
      <c r="L383" s="14" t="n"/>
      <c r="M383" s="14" t="n"/>
      <c r="N383" s="14" t="n"/>
      <c r="O383" s="20">
        <f>IF(A383="","",SUMPRODUCT((A383&gt;=Setup!$C$19:$C$30)*(A383&lt;=Setup!$D$19:$D$30)*Setup!$A$19:$A$30))</f>
        <v/>
      </c>
      <c r="P383" s="34">
        <f>IF(A383="","",IF(G383="Standard 15% (Box 1)",ROUND(H383*Setup!$B$9,2),0))</f>
        <v/>
      </c>
      <c r="Q383" s="34">
        <f>IF(A383="","",I383-P383)</f>
        <v/>
      </c>
      <c r="R383" s="23">
        <f>IF(A383="","",IF(O383=0,"Outside audit periods; ","")&amp;IF(G383="","No VAT category; ","")&amp;IF(ABS(Q383)&gt;Setup!$B$10,"VAT ≠ 15% × net; ","")&amp;IF(AND(F383="B2B - VAT registered",NOT(AND(LEN(E383)=15,LEFT(E383,1)="3",RIGHT(E383,1)="3",ISNUMBER(--E383)))),"Invalid/missing customer VAT no; ","")&amp;IF(L383&lt;&gt;"Yes","Not reported/cleared on FATOORA; ","")&amp;IF(AND(OR(G383="Zero-rated domestic (Box 3)",G383="Export (Box 4)"),N383=""),"Zero-rate/export evidence missing; ","")&amp;IF(AND(C383="Credit Note",H383&gt;0),"Credit note should be negative; ","")&amp;IF(AND(C383="Simplified Tax Invoice",F383="B2B - VAT registered"),"Simplified invoice issued to VAT-registered B2B; ",""))</f>
        <v/>
      </c>
    </row>
    <row r="384">
      <c r="A384" s="17" t="n"/>
      <c r="B384" s="14" t="n"/>
      <c r="C384" s="14" t="n"/>
      <c r="D384" s="14" t="n"/>
      <c r="E384" s="16" t="n"/>
      <c r="F384" s="14" t="n"/>
      <c r="G384" s="14" t="n"/>
      <c r="H384" s="19" t="n"/>
      <c r="I384" s="19" t="n"/>
      <c r="J384" s="34">
        <f>IF(A384="","",H384+I384)</f>
        <v/>
      </c>
      <c r="K384" s="14" t="n"/>
      <c r="L384" s="14" t="n"/>
      <c r="M384" s="14" t="n"/>
      <c r="N384" s="14" t="n"/>
      <c r="O384" s="20">
        <f>IF(A384="","",SUMPRODUCT((A384&gt;=Setup!$C$19:$C$30)*(A384&lt;=Setup!$D$19:$D$30)*Setup!$A$19:$A$30))</f>
        <v/>
      </c>
      <c r="P384" s="34">
        <f>IF(A384="","",IF(G384="Standard 15% (Box 1)",ROUND(H384*Setup!$B$9,2),0))</f>
        <v/>
      </c>
      <c r="Q384" s="34">
        <f>IF(A384="","",I384-P384)</f>
        <v/>
      </c>
      <c r="R384" s="23">
        <f>IF(A384="","",IF(O384=0,"Outside audit periods; ","")&amp;IF(G384="","No VAT category; ","")&amp;IF(ABS(Q384)&gt;Setup!$B$10,"VAT ≠ 15% × net; ","")&amp;IF(AND(F384="B2B - VAT registered",NOT(AND(LEN(E384)=15,LEFT(E384,1)="3",RIGHT(E384,1)="3",ISNUMBER(--E384)))),"Invalid/missing customer VAT no; ","")&amp;IF(L384&lt;&gt;"Yes","Not reported/cleared on FATOORA; ","")&amp;IF(AND(OR(G384="Zero-rated domestic (Box 3)",G384="Export (Box 4)"),N384=""),"Zero-rate/export evidence missing; ","")&amp;IF(AND(C384="Credit Note",H384&gt;0),"Credit note should be negative; ","")&amp;IF(AND(C384="Simplified Tax Invoice",F384="B2B - VAT registered"),"Simplified invoice issued to VAT-registered B2B; ",""))</f>
        <v/>
      </c>
    </row>
    <row r="385">
      <c r="A385" s="17" t="n"/>
      <c r="B385" s="14" t="n"/>
      <c r="C385" s="14" t="n"/>
      <c r="D385" s="14" t="n"/>
      <c r="E385" s="16" t="n"/>
      <c r="F385" s="14" t="n"/>
      <c r="G385" s="14" t="n"/>
      <c r="H385" s="19" t="n"/>
      <c r="I385" s="19" t="n"/>
      <c r="J385" s="34">
        <f>IF(A385="","",H385+I385)</f>
        <v/>
      </c>
      <c r="K385" s="14" t="n"/>
      <c r="L385" s="14" t="n"/>
      <c r="M385" s="14" t="n"/>
      <c r="N385" s="14" t="n"/>
      <c r="O385" s="20">
        <f>IF(A385="","",SUMPRODUCT((A385&gt;=Setup!$C$19:$C$30)*(A385&lt;=Setup!$D$19:$D$30)*Setup!$A$19:$A$30))</f>
        <v/>
      </c>
      <c r="P385" s="34">
        <f>IF(A385="","",IF(G385="Standard 15% (Box 1)",ROUND(H385*Setup!$B$9,2),0))</f>
        <v/>
      </c>
      <c r="Q385" s="34">
        <f>IF(A385="","",I385-P385)</f>
        <v/>
      </c>
      <c r="R385" s="23">
        <f>IF(A385="","",IF(O385=0,"Outside audit periods; ","")&amp;IF(G385="","No VAT category; ","")&amp;IF(ABS(Q385)&gt;Setup!$B$10,"VAT ≠ 15% × net; ","")&amp;IF(AND(F385="B2B - VAT registered",NOT(AND(LEN(E385)=15,LEFT(E385,1)="3",RIGHT(E385,1)="3",ISNUMBER(--E385)))),"Invalid/missing customer VAT no; ","")&amp;IF(L385&lt;&gt;"Yes","Not reported/cleared on FATOORA; ","")&amp;IF(AND(OR(G385="Zero-rated domestic (Box 3)",G385="Export (Box 4)"),N385=""),"Zero-rate/export evidence missing; ","")&amp;IF(AND(C385="Credit Note",H385&gt;0),"Credit note should be negative; ","")&amp;IF(AND(C385="Simplified Tax Invoice",F385="B2B - VAT registered"),"Simplified invoice issued to VAT-registered B2B; ",""))</f>
        <v/>
      </c>
    </row>
    <row r="386">
      <c r="A386" s="17" t="n"/>
      <c r="B386" s="14" t="n"/>
      <c r="C386" s="14" t="n"/>
      <c r="D386" s="14" t="n"/>
      <c r="E386" s="16" t="n"/>
      <c r="F386" s="14" t="n"/>
      <c r="G386" s="14" t="n"/>
      <c r="H386" s="19" t="n"/>
      <c r="I386" s="19" t="n"/>
      <c r="J386" s="34">
        <f>IF(A386="","",H386+I386)</f>
        <v/>
      </c>
      <c r="K386" s="14" t="n"/>
      <c r="L386" s="14" t="n"/>
      <c r="M386" s="14" t="n"/>
      <c r="N386" s="14" t="n"/>
      <c r="O386" s="20">
        <f>IF(A386="","",SUMPRODUCT((A386&gt;=Setup!$C$19:$C$30)*(A386&lt;=Setup!$D$19:$D$30)*Setup!$A$19:$A$30))</f>
        <v/>
      </c>
      <c r="P386" s="34">
        <f>IF(A386="","",IF(G386="Standard 15% (Box 1)",ROUND(H386*Setup!$B$9,2),0))</f>
        <v/>
      </c>
      <c r="Q386" s="34">
        <f>IF(A386="","",I386-P386)</f>
        <v/>
      </c>
      <c r="R386" s="23">
        <f>IF(A386="","",IF(O386=0,"Outside audit periods; ","")&amp;IF(G386="","No VAT category; ","")&amp;IF(ABS(Q386)&gt;Setup!$B$10,"VAT ≠ 15% × net; ","")&amp;IF(AND(F386="B2B - VAT registered",NOT(AND(LEN(E386)=15,LEFT(E386,1)="3",RIGHT(E386,1)="3",ISNUMBER(--E386)))),"Invalid/missing customer VAT no; ","")&amp;IF(L386&lt;&gt;"Yes","Not reported/cleared on FATOORA; ","")&amp;IF(AND(OR(G386="Zero-rated domestic (Box 3)",G386="Export (Box 4)"),N386=""),"Zero-rate/export evidence missing; ","")&amp;IF(AND(C386="Credit Note",H386&gt;0),"Credit note should be negative; ","")&amp;IF(AND(C386="Simplified Tax Invoice",F386="B2B - VAT registered"),"Simplified invoice issued to VAT-registered B2B; ",""))</f>
        <v/>
      </c>
    </row>
    <row r="387">
      <c r="A387" s="17" t="n"/>
      <c r="B387" s="14" t="n"/>
      <c r="C387" s="14" t="n"/>
      <c r="D387" s="14" t="n"/>
      <c r="E387" s="16" t="n"/>
      <c r="F387" s="14" t="n"/>
      <c r="G387" s="14" t="n"/>
      <c r="H387" s="19" t="n"/>
      <c r="I387" s="19" t="n"/>
      <c r="J387" s="34">
        <f>IF(A387="","",H387+I387)</f>
        <v/>
      </c>
      <c r="K387" s="14" t="n"/>
      <c r="L387" s="14" t="n"/>
      <c r="M387" s="14" t="n"/>
      <c r="N387" s="14" t="n"/>
      <c r="O387" s="20">
        <f>IF(A387="","",SUMPRODUCT((A387&gt;=Setup!$C$19:$C$30)*(A387&lt;=Setup!$D$19:$D$30)*Setup!$A$19:$A$30))</f>
        <v/>
      </c>
      <c r="P387" s="34">
        <f>IF(A387="","",IF(G387="Standard 15% (Box 1)",ROUND(H387*Setup!$B$9,2),0))</f>
        <v/>
      </c>
      <c r="Q387" s="34">
        <f>IF(A387="","",I387-P387)</f>
        <v/>
      </c>
      <c r="R387" s="23">
        <f>IF(A387="","",IF(O387=0,"Outside audit periods; ","")&amp;IF(G387="","No VAT category; ","")&amp;IF(ABS(Q387)&gt;Setup!$B$10,"VAT ≠ 15% × net; ","")&amp;IF(AND(F387="B2B - VAT registered",NOT(AND(LEN(E387)=15,LEFT(E387,1)="3",RIGHT(E387,1)="3",ISNUMBER(--E387)))),"Invalid/missing customer VAT no; ","")&amp;IF(L387&lt;&gt;"Yes","Not reported/cleared on FATOORA; ","")&amp;IF(AND(OR(G387="Zero-rated domestic (Box 3)",G387="Export (Box 4)"),N387=""),"Zero-rate/export evidence missing; ","")&amp;IF(AND(C387="Credit Note",H387&gt;0),"Credit note should be negative; ","")&amp;IF(AND(C387="Simplified Tax Invoice",F387="B2B - VAT registered"),"Simplified invoice issued to VAT-registered B2B; ",""))</f>
        <v/>
      </c>
    </row>
    <row r="388">
      <c r="A388" s="17" t="n"/>
      <c r="B388" s="14" t="n"/>
      <c r="C388" s="14" t="n"/>
      <c r="D388" s="14" t="n"/>
      <c r="E388" s="16" t="n"/>
      <c r="F388" s="14" t="n"/>
      <c r="G388" s="14" t="n"/>
      <c r="H388" s="19" t="n"/>
      <c r="I388" s="19" t="n"/>
      <c r="J388" s="34">
        <f>IF(A388="","",H388+I388)</f>
        <v/>
      </c>
      <c r="K388" s="14" t="n"/>
      <c r="L388" s="14" t="n"/>
      <c r="M388" s="14" t="n"/>
      <c r="N388" s="14" t="n"/>
      <c r="O388" s="20">
        <f>IF(A388="","",SUMPRODUCT((A388&gt;=Setup!$C$19:$C$30)*(A388&lt;=Setup!$D$19:$D$30)*Setup!$A$19:$A$30))</f>
        <v/>
      </c>
      <c r="P388" s="34">
        <f>IF(A388="","",IF(G388="Standard 15% (Box 1)",ROUND(H388*Setup!$B$9,2),0))</f>
        <v/>
      </c>
      <c r="Q388" s="34">
        <f>IF(A388="","",I388-P388)</f>
        <v/>
      </c>
      <c r="R388" s="23">
        <f>IF(A388="","",IF(O388=0,"Outside audit periods; ","")&amp;IF(G388="","No VAT category; ","")&amp;IF(ABS(Q388)&gt;Setup!$B$10,"VAT ≠ 15% × net; ","")&amp;IF(AND(F388="B2B - VAT registered",NOT(AND(LEN(E388)=15,LEFT(E388,1)="3",RIGHT(E388,1)="3",ISNUMBER(--E388)))),"Invalid/missing customer VAT no; ","")&amp;IF(L388&lt;&gt;"Yes","Not reported/cleared on FATOORA; ","")&amp;IF(AND(OR(G388="Zero-rated domestic (Box 3)",G388="Export (Box 4)"),N388=""),"Zero-rate/export evidence missing; ","")&amp;IF(AND(C388="Credit Note",H388&gt;0),"Credit note should be negative; ","")&amp;IF(AND(C388="Simplified Tax Invoice",F388="B2B - VAT registered"),"Simplified invoice issued to VAT-registered B2B; ",""))</f>
        <v/>
      </c>
    </row>
    <row r="389">
      <c r="A389" s="17" t="n"/>
      <c r="B389" s="14" t="n"/>
      <c r="C389" s="14" t="n"/>
      <c r="D389" s="14" t="n"/>
      <c r="E389" s="16" t="n"/>
      <c r="F389" s="14" t="n"/>
      <c r="G389" s="14" t="n"/>
      <c r="H389" s="19" t="n"/>
      <c r="I389" s="19" t="n"/>
      <c r="J389" s="34">
        <f>IF(A389="","",H389+I389)</f>
        <v/>
      </c>
      <c r="K389" s="14" t="n"/>
      <c r="L389" s="14" t="n"/>
      <c r="M389" s="14" t="n"/>
      <c r="N389" s="14" t="n"/>
      <c r="O389" s="20">
        <f>IF(A389="","",SUMPRODUCT((A389&gt;=Setup!$C$19:$C$30)*(A389&lt;=Setup!$D$19:$D$30)*Setup!$A$19:$A$30))</f>
        <v/>
      </c>
      <c r="P389" s="34">
        <f>IF(A389="","",IF(G389="Standard 15% (Box 1)",ROUND(H389*Setup!$B$9,2),0))</f>
        <v/>
      </c>
      <c r="Q389" s="34">
        <f>IF(A389="","",I389-P389)</f>
        <v/>
      </c>
      <c r="R389" s="23">
        <f>IF(A389="","",IF(O389=0,"Outside audit periods; ","")&amp;IF(G389="","No VAT category; ","")&amp;IF(ABS(Q389)&gt;Setup!$B$10,"VAT ≠ 15% × net; ","")&amp;IF(AND(F389="B2B - VAT registered",NOT(AND(LEN(E389)=15,LEFT(E389,1)="3",RIGHT(E389,1)="3",ISNUMBER(--E389)))),"Invalid/missing customer VAT no; ","")&amp;IF(L389&lt;&gt;"Yes","Not reported/cleared on FATOORA; ","")&amp;IF(AND(OR(G389="Zero-rated domestic (Box 3)",G389="Export (Box 4)"),N389=""),"Zero-rate/export evidence missing; ","")&amp;IF(AND(C389="Credit Note",H389&gt;0),"Credit note should be negative; ","")&amp;IF(AND(C389="Simplified Tax Invoice",F389="B2B - VAT registered"),"Simplified invoice issued to VAT-registered B2B; ",""))</f>
        <v/>
      </c>
    </row>
    <row r="390">
      <c r="A390" s="17" t="n"/>
      <c r="B390" s="14" t="n"/>
      <c r="C390" s="14" t="n"/>
      <c r="D390" s="14" t="n"/>
      <c r="E390" s="16" t="n"/>
      <c r="F390" s="14" t="n"/>
      <c r="G390" s="14" t="n"/>
      <c r="H390" s="19" t="n"/>
      <c r="I390" s="19" t="n"/>
      <c r="J390" s="34">
        <f>IF(A390="","",H390+I390)</f>
        <v/>
      </c>
      <c r="K390" s="14" t="n"/>
      <c r="L390" s="14" t="n"/>
      <c r="M390" s="14" t="n"/>
      <c r="N390" s="14" t="n"/>
      <c r="O390" s="20">
        <f>IF(A390="","",SUMPRODUCT((A390&gt;=Setup!$C$19:$C$30)*(A390&lt;=Setup!$D$19:$D$30)*Setup!$A$19:$A$30))</f>
        <v/>
      </c>
      <c r="P390" s="34">
        <f>IF(A390="","",IF(G390="Standard 15% (Box 1)",ROUND(H390*Setup!$B$9,2),0))</f>
        <v/>
      </c>
      <c r="Q390" s="34">
        <f>IF(A390="","",I390-P390)</f>
        <v/>
      </c>
      <c r="R390" s="23">
        <f>IF(A390="","",IF(O390=0,"Outside audit periods; ","")&amp;IF(G390="","No VAT category; ","")&amp;IF(ABS(Q390)&gt;Setup!$B$10,"VAT ≠ 15% × net; ","")&amp;IF(AND(F390="B2B - VAT registered",NOT(AND(LEN(E390)=15,LEFT(E390,1)="3",RIGHT(E390,1)="3",ISNUMBER(--E390)))),"Invalid/missing customer VAT no; ","")&amp;IF(L390&lt;&gt;"Yes","Not reported/cleared on FATOORA; ","")&amp;IF(AND(OR(G390="Zero-rated domestic (Box 3)",G390="Export (Box 4)"),N390=""),"Zero-rate/export evidence missing; ","")&amp;IF(AND(C390="Credit Note",H390&gt;0),"Credit note should be negative; ","")&amp;IF(AND(C390="Simplified Tax Invoice",F390="B2B - VAT registered"),"Simplified invoice issued to VAT-registered B2B; ",""))</f>
        <v/>
      </c>
    </row>
    <row r="391">
      <c r="A391" s="17" t="n"/>
      <c r="B391" s="14" t="n"/>
      <c r="C391" s="14" t="n"/>
      <c r="D391" s="14" t="n"/>
      <c r="E391" s="16" t="n"/>
      <c r="F391" s="14" t="n"/>
      <c r="G391" s="14" t="n"/>
      <c r="H391" s="19" t="n"/>
      <c r="I391" s="19" t="n"/>
      <c r="J391" s="34">
        <f>IF(A391="","",H391+I391)</f>
        <v/>
      </c>
      <c r="K391" s="14" t="n"/>
      <c r="L391" s="14" t="n"/>
      <c r="M391" s="14" t="n"/>
      <c r="N391" s="14" t="n"/>
      <c r="O391" s="20">
        <f>IF(A391="","",SUMPRODUCT((A391&gt;=Setup!$C$19:$C$30)*(A391&lt;=Setup!$D$19:$D$30)*Setup!$A$19:$A$30))</f>
        <v/>
      </c>
      <c r="P391" s="34">
        <f>IF(A391="","",IF(G391="Standard 15% (Box 1)",ROUND(H391*Setup!$B$9,2),0))</f>
        <v/>
      </c>
      <c r="Q391" s="34">
        <f>IF(A391="","",I391-P391)</f>
        <v/>
      </c>
      <c r="R391" s="23">
        <f>IF(A391="","",IF(O391=0,"Outside audit periods; ","")&amp;IF(G391="","No VAT category; ","")&amp;IF(ABS(Q391)&gt;Setup!$B$10,"VAT ≠ 15% × net; ","")&amp;IF(AND(F391="B2B - VAT registered",NOT(AND(LEN(E391)=15,LEFT(E391,1)="3",RIGHT(E391,1)="3",ISNUMBER(--E391)))),"Invalid/missing customer VAT no; ","")&amp;IF(L391&lt;&gt;"Yes","Not reported/cleared on FATOORA; ","")&amp;IF(AND(OR(G391="Zero-rated domestic (Box 3)",G391="Export (Box 4)"),N391=""),"Zero-rate/export evidence missing; ","")&amp;IF(AND(C391="Credit Note",H391&gt;0),"Credit note should be negative; ","")&amp;IF(AND(C391="Simplified Tax Invoice",F391="B2B - VAT registered"),"Simplified invoice issued to VAT-registered B2B; ",""))</f>
        <v/>
      </c>
    </row>
    <row r="392">
      <c r="A392" s="17" t="n"/>
      <c r="B392" s="14" t="n"/>
      <c r="C392" s="14" t="n"/>
      <c r="D392" s="14" t="n"/>
      <c r="E392" s="16" t="n"/>
      <c r="F392" s="14" t="n"/>
      <c r="G392" s="14" t="n"/>
      <c r="H392" s="19" t="n"/>
      <c r="I392" s="19" t="n"/>
      <c r="J392" s="34">
        <f>IF(A392="","",H392+I392)</f>
        <v/>
      </c>
      <c r="K392" s="14" t="n"/>
      <c r="L392" s="14" t="n"/>
      <c r="M392" s="14" t="n"/>
      <c r="N392" s="14" t="n"/>
      <c r="O392" s="20">
        <f>IF(A392="","",SUMPRODUCT((A392&gt;=Setup!$C$19:$C$30)*(A392&lt;=Setup!$D$19:$D$30)*Setup!$A$19:$A$30))</f>
        <v/>
      </c>
      <c r="P392" s="34">
        <f>IF(A392="","",IF(G392="Standard 15% (Box 1)",ROUND(H392*Setup!$B$9,2),0))</f>
        <v/>
      </c>
      <c r="Q392" s="34">
        <f>IF(A392="","",I392-P392)</f>
        <v/>
      </c>
      <c r="R392" s="23">
        <f>IF(A392="","",IF(O392=0,"Outside audit periods; ","")&amp;IF(G392="","No VAT category; ","")&amp;IF(ABS(Q392)&gt;Setup!$B$10,"VAT ≠ 15% × net; ","")&amp;IF(AND(F392="B2B - VAT registered",NOT(AND(LEN(E392)=15,LEFT(E392,1)="3",RIGHT(E392,1)="3",ISNUMBER(--E392)))),"Invalid/missing customer VAT no; ","")&amp;IF(L392&lt;&gt;"Yes","Not reported/cleared on FATOORA; ","")&amp;IF(AND(OR(G392="Zero-rated domestic (Box 3)",G392="Export (Box 4)"),N392=""),"Zero-rate/export evidence missing; ","")&amp;IF(AND(C392="Credit Note",H392&gt;0),"Credit note should be negative; ","")&amp;IF(AND(C392="Simplified Tax Invoice",F392="B2B - VAT registered"),"Simplified invoice issued to VAT-registered B2B; ",""))</f>
        <v/>
      </c>
    </row>
    <row r="393">
      <c r="A393" s="17" t="n"/>
      <c r="B393" s="14" t="n"/>
      <c r="C393" s="14" t="n"/>
      <c r="D393" s="14" t="n"/>
      <c r="E393" s="16" t="n"/>
      <c r="F393" s="14" t="n"/>
      <c r="G393" s="14" t="n"/>
      <c r="H393" s="19" t="n"/>
      <c r="I393" s="19" t="n"/>
      <c r="J393" s="34">
        <f>IF(A393="","",H393+I393)</f>
        <v/>
      </c>
      <c r="K393" s="14" t="n"/>
      <c r="L393" s="14" t="n"/>
      <c r="M393" s="14" t="n"/>
      <c r="N393" s="14" t="n"/>
      <c r="O393" s="20">
        <f>IF(A393="","",SUMPRODUCT((A393&gt;=Setup!$C$19:$C$30)*(A393&lt;=Setup!$D$19:$D$30)*Setup!$A$19:$A$30))</f>
        <v/>
      </c>
      <c r="P393" s="34">
        <f>IF(A393="","",IF(G393="Standard 15% (Box 1)",ROUND(H393*Setup!$B$9,2),0))</f>
        <v/>
      </c>
      <c r="Q393" s="34">
        <f>IF(A393="","",I393-P393)</f>
        <v/>
      </c>
      <c r="R393" s="23">
        <f>IF(A393="","",IF(O393=0,"Outside audit periods; ","")&amp;IF(G393="","No VAT category; ","")&amp;IF(ABS(Q393)&gt;Setup!$B$10,"VAT ≠ 15% × net; ","")&amp;IF(AND(F393="B2B - VAT registered",NOT(AND(LEN(E393)=15,LEFT(E393,1)="3",RIGHT(E393,1)="3",ISNUMBER(--E393)))),"Invalid/missing customer VAT no; ","")&amp;IF(L393&lt;&gt;"Yes","Not reported/cleared on FATOORA; ","")&amp;IF(AND(OR(G393="Zero-rated domestic (Box 3)",G393="Export (Box 4)"),N393=""),"Zero-rate/export evidence missing; ","")&amp;IF(AND(C393="Credit Note",H393&gt;0),"Credit note should be negative; ","")&amp;IF(AND(C393="Simplified Tax Invoice",F393="B2B - VAT registered"),"Simplified invoice issued to VAT-registered B2B; ",""))</f>
        <v/>
      </c>
    </row>
    <row r="394">
      <c r="A394" s="17" t="n"/>
      <c r="B394" s="14" t="n"/>
      <c r="C394" s="14" t="n"/>
      <c r="D394" s="14" t="n"/>
      <c r="E394" s="16" t="n"/>
      <c r="F394" s="14" t="n"/>
      <c r="G394" s="14" t="n"/>
      <c r="H394" s="19" t="n"/>
      <c r="I394" s="19" t="n"/>
      <c r="J394" s="34">
        <f>IF(A394="","",H394+I394)</f>
        <v/>
      </c>
      <c r="K394" s="14" t="n"/>
      <c r="L394" s="14" t="n"/>
      <c r="M394" s="14" t="n"/>
      <c r="N394" s="14" t="n"/>
      <c r="O394" s="20">
        <f>IF(A394="","",SUMPRODUCT((A394&gt;=Setup!$C$19:$C$30)*(A394&lt;=Setup!$D$19:$D$30)*Setup!$A$19:$A$30))</f>
        <v/>
      </c>
      <c r="P394" s="34">
        <f>IF(A394="","",IF(G394="Standard 15% (Box 1)",ROUND(H394*Setup!$B$9,2),0))</f>
        <v/>
      </c>
      <c r="Q394" s="34">
        <f>IF(A394="","",I394-P394)</f>
        <v/>
      </c>
      <c r="R394" s="23">
        <f>IF(A394="","",IF(O394=0,"Outside audit periods; ","")&amp;IF(G394="","No VAT category; ","")&amp;IF(ABS(Q394)&gt;Setup!$B$10,"VAT ≠ 15% × net; ","")&amp;IF(AND(F394="B2B - VAT registered",NOT(AND(LEN(E394)=15,LEFT(E394,1)="3",RIGHT(E394,1)="3",ISNUMBER(--E394)))),"Invalid/missing customer VAT no; ","")&amp;IF(L394&lt;&gt;"Yes","Not reported/cleared on FATOORA; ","")&amp;IF(AND(OR(G394="Zero-rated domestic (Box 3)",G394="Export (Box 4)"),N394=""),"Zero-rate/export evidence missing; ","")&amp;IF(AND(C394="Credit Note",H394&gt;0),"Credit note should be negative; ","")&amp;IF(AND(C394="Simplified Tax Invoice",F394="B2B - VAT registered"),"Simplified invoice issued to VAT-registered B2B; ",""))</f>
        <v/>
      </c>
    </row>
    <row r="395">
      <c r="A395" s="17" t="n"/>
      <c r="B395" s="14" t="n"/>
      <c r="C395" s="14" t="n"/>
      <c r="D395" s="14" t="n"/>
      <c r="E395" s="16" t="n"/>
      <c r="F395" s="14" t="n"/>
      <c r="G395" s="14" t="n"/>
      <c r="H395" s="19" t="n"/>
      <c r="I395" s="19" t="n"/>
      <c r="J395" s="34">
        <f>IF(A395="","",H395+I395)</f>
        <v/>
      </c>
      <c r="K395" s="14" t="n"/>
      <c r="L395" s="14" t="n"/>
      <c r="M395" s="14" t="n"/>
      <c r="N395" s="14" t="n"/>
      <c r="O395" s="20">
        <f>IF(A395="","",SUMPRODUCT((A395&gt;=Setup!$C$19:$C$30)*(A395&lt;=Setup!$D$19:$D$30)*Setup!$A$19:$A$30))</f>
        <v/>
      </c>
      <c r="P395" s="34">
        <f>IF(A395="","",IF(G395="Standard 15% (Box 1)",ROUND(H395*Setup!$B$9,2),0))</f>
        <v/>
      </c>
      <c r="Q395" s="34">
        <f>IF(A395="","",I395-P395)</f>
        <v/>
      </c>
      <c r="R395" s="23">
        <f>IF(A395="","",IF(O395=0,"Outside audit periods; ","")&amp;IF(G395="","No VAT category; ","")&amp;IF(ABS(Q395)&gt;Setup!$B$10,"VAT ≠ 15% × net; ","")&amp;IF(AND(F395="B2B - VAT registered",NOT(AND(LEN(E395)=15,LEFT(E395,1)="3",RIGHT(E395,1)="3",ISNUMBER(--E395)))),"Invalid/missing customer VAT no; ","")&amp;IF(L395&lt;&gt;"Yes","Not reported/cleared on FATOORA; ","")&amp;IF(AND(OR(G395="Zero-rated domestic (Box 3)",G395="Export (Box 4)"),N395=""),"Zero-rate/export evidence missing; ","")&amp;IF(AND(C395="Credit Note",H395&gt;0),"Credit note should be negative; ","")&amp;IF(AND(C395="Simplified Tax Invoice",F395="B2B - VAT registered"),"Simplified invoice issued to VAT-registered B2B; ",""))</f>
        <v/>
      </c>
    </row>
    <row r="396">
      <c r="A396" s="17" t="n"/>
      <c r="B396" s="14" t="n"/>
      <c r="C396" s="14" t="n"/>
      <c r="D396" s="14" t="n"/>
      <c r="E396" s="16" t="n"/>
      <c r="F396" s="14" t="n"/>
      <c r="G396" s="14" t="n"/>
      <c r="H396" s="19" t="n"/>
      <c r="I396" s="19" t="n"/>
      <c r="J396" s="34">
        <f>IF(A396="","",H396+I396)</f>
        <v/>
      </c>
      <c r="K396" s="14" t="n"/>
      <c r="L396" s="14" t="n"/>
      <c r="M396" s="14" t="n"/>
      <c r="N396" s="14" t="n"/>
      <c r="O396" s="20">
        <f>IF(A396="","",SUMPRODUCT((A396&gt;=Setup!$C$19:$C$30)*(A396&lt;=Setup!$D$19:$D$30)*Setup!$A$19:$A$30))</f>
        <v/>
      </c>
      <c r="P396" s="34">
        <f>IF(A396="","",IF(G396="Standard 15% (Box 1)",ROUND(H396*Setup!$B$9,2),0))</f>
        <v/>
      </c>
      <c r="Q396" s="34">
        <f>IF(A396="","",I396-P396)</f>
        <v/>
      </c>
      <c r="R396" s="23">
        <f>IF(A396="","",IF(O396=0,"Outside audit periods; ","")&amp;IF(G396="","No VAT category; ","")&amp;IF(ABS(Q396)&gt;Setup!$B$10,"VAT ≠ 15% × net; ","")&amp;IF(AND(F396="B2B - VAT registered",NOT(AND(LEN(E396)=15,LEFT(E396,1)="3",RIGHT(E396,1)="3",ISNUMBER(--E396)))),"Invalid/missing customer VAT no; ","")&amp;IF(L396&lt;&gt;"Yes","Not reported/cleared on FATOORA; ","")&amp;IF(AND(OR(G396="Zero-rated domestic (Box 3)",G396="Export (Box 4)"),N396=""),"Zero-rate/export evidence missing; ","")&amp;IF(AND(C396="Credit Note",H396&gt;0),"Credit note should be negative; ","")&amp;IF(AND(C396="Simplified Tax Invoice",F396="B2B - VAT registered"),"Simplified invoice issued to VAT-registered B2B; ",""))</f>
        <v/>
      </c>
    </row>
    <row r="397">
      <c r="A397" s="17" t="n"/>
      <c r="B397" s="14" t="n"/>
      <c r="C397" s="14" t="n"/>
      <c r="D397" s="14" t="n"/>
      <c r="E397" s="16" t="n"/>
      <c r="F397" s="14" t="n"/>
      <c r="G397" s="14" t="n"/>
      <c r="H397" s="19" t="n"/>
      <c r="I397" s="19" t="n"/>
      <c r="J397" s="34">
        <f>IF(A397="","",H397+I397)</f>
        <v/>
      </c>
      <c r="K397" s="14" t="n"/>
      <c r="L397" s="14" t="n"/>
      <c r="M397" s="14" t="n"/>
      <c r="N397" s="14" t="n"/>
      <c r="O397" s="20">
        <f>IF(A397="","",SUMPRODUCT((A397&gt;=Setup!$C$19:$C$30)*(A397&lt;=Setup!$D$19:$D$30)*Setup!$A$19:$A$30))</f>
        <v/>
      </c>
      <c r="P397" s="34">
        <f>IF(A397="","",IF(G397="Standard 15% (Box 1)",ROUND(H397*Setup!$B$9,2),0))</f>
        <v/>
      </c>
      <c r="Q397" s="34">
        <f>IF(A397="","",I397-P397)</f>
        <v/>
      </c>
      <c r="R397" s="23">
        <f>IF(A397="","",IF(O397=0,"Outside audit periods; ","")&amp;IF(G397="","No VAT category; ","")&amp;IF(ABS(Q397)&gt;Setup!$B$10,"VAT ≠ 15% × net; ","")&amp;IF(AND(F397="B2B - VAT registered",NOT(AND(LEN(E397)=15,LEFT(E397,1)="3",RIGHT(E397,1)="3",ISNUMBER(--E397)))),"Invalid/missing customer VAT no; ","")&amp;IF(L397&lt;&gt;"Yes","Not reported/cleared on FATOORA; ","")&amp;IF(AND(OR(G397="Zero-rated domestic (Box 3)",G397="Export (Box 4)"),N397=""),"Zero-rate/export evidence missing; ","")&amp;IF(AND(C397="Credit Note",H397&gt;0),"Credit note should be negative; ","")&amp;IF(AND(C397="Simplified Tax Invoice",F397="B2B - VAT registered"),"Simplified invoice issued to VAT-registered B2B; ",""))</f>
        <v/>
      </c>
    </row>
    <row r="398">
      <c r="A398" s="17" t="n"/>
      <c r="B398" s="14" t="n"/>
      <c r="C398" s="14" t="n"/>
      <c r="D398" s="14" t="n"/>
      <c r="E398" s="16" t="n"/>
      <c r="F398" s="14" t="n"/>
      <c r="G398" s="14" t="n"/>
      <c r="H398" s="19" t="n"/>
      <c r="I398" s="19" t="n"/>
      <c r="J398" s="34">
        <f>IF(A398="","",H398+I398)</f>
        <v/>
      </c>
      <c r="K398" s="14" t="n"/>
      <c r="L398" s="14" t="n"/>
      <c r="M398" s="14" t="n"/>
      <c r="N398" s="14" t="n"/>
      <c r="O398" s="20">
        <f>IF(A398="","",SUMPRODUCT((A398&gt;=Setup!$C$19:$C$30)*(A398&lt;=Setup!$D$19:$D$30)*Setup!$A$19:$A$30))</f>
        <v/>
      </c>
      <c r="P398" s="34">
        <f>IF(A398="","",IF(G398="Standard 15% (Box 1)",ROUND(H398*Setup!$B$9,2),0))</f>
        <v/>
      </c>
      <c r="Q398" s="34">
        <f>IF(A398="","",I398-P398)</f>
        <v/>
      </c>
      <c r="R398" s="23">
        <f>IF(A398="","",IF(O398=0,"Outside audit periods; ","")&amp;IF(G398="","No VAT category; ","")&amp;IF(ABS(Q398)&gt;Setup!$B$10,"VAT ≠ 15% × net; ","")&amp;IF(AND(F398="B2B - VAT registered",NOT(AND(LEN(E398)=15,LEFT(E398,1)="3",RIGHT(E398,1)="3",ISNUMBER(--E398)))),"Invalid/missing customer VAT no; ","")&amp;IF(L398&lt;&gt;"Yes","Not reported/cleared on FATOORA; ","")&amp;IF(AND(OR(G398="Zero-rated domestic (Box 3)",G398="Export (Box 4)"),N398=""),"Zero-rate/export evidence missing; ","")&amp;IF(AND(C398="Credit Note",H398&gt;0),"Credit note should be negative; ","")&amp;IF(AND(C398="Simplified Tax Invoice",F398="B2B - VAT registered"),"Simplified invoice issued to VAT-registered B2B; ",""))</f>
        <v/>
      </c>
    </row>
    <row r="399">
      <c r="A399" s="17" t="n"/>
      <c r="B399" s="14" t="n"/>
      <c r="C399" s="14" t="n"/>
      <c r="D399" s="14" t="n"/>
      <c r="E399" s="16" t="n"/>
      <c r="F399" s="14" t="n"/>
      <c r="G399" s="14" t="n"/>
      <c r="H399" s="19" t="n"/>
      <c r="I399" s="19" t="n"/>
      <c r="J399" s="34">
        <f>IF(A399="","",H399+I399)</f>
        <v/>
      </c>
      <c r="K399" s="14" t="n"/>
      <c r="L399" s="14" t="n"/>
      <c r="M399" s="14" t="n"/>
      <c r="N399" s="14" t="n"/>
      <c r="O399" s="20">
        <f>IF(A399="","",SUMPRODUCT((A399&gt;=Setup!$C$19:$C$30)*(A399&lt;=Setup!$D$19:$D$30)*Setup!$A$19:$A$30))</f>
        <v/>
      </c>
      <c r="P399" s="34">
        <f>IF(A399="","",IF(G399="Standard 15% (Box 1)",ROUND(H399*Setup!$B$9,2),0))</f>
        <v/>
      </c>
      <c r="Q399" s="34">
        <f>IF(A399="","",I399-P399)</f>
        <v/>
      </c>
      <c r="R399" s="23">
        <f>IF(A399="","",IF(O399=0,"Outside audit periods; ","")&amp;IF(G399="","No VAT category; ","")&amp;IF(ABS(Q399)&gt;Setup!$B$10,"VAT ≠ 15% × net; ","")&amp;IF(AND(F399="B2B - VAT registered",NOT(AND(LEN(E399)=15,LEFT(E399,1)="3",RIGHT(E399,1)="3",ISNUMBER(--E399)))),"Invalid/missing customer VAT no; ","")&amp;IF(L399&lt;&gt;"Yes","Not reported/cleared on FATOORA; ","")&amp;IF(AND(OR(G399="Zero-rated domestic (Box 3)",G399="Export (Box 4)"),N399=""),"Zero-rate/export evidence missing; ","")&amp;IF(AND(C399="Credit Note",H399&gt;0),"Credit note should be negative; ","")&amp;IF(AND(C399="Simplified Tax Invoice",F399="B2B - VAT registered"),"Simplified invoice issued to VAT-registered B2B; ",""))</f>
        <v/>
      </c>
    </row>
    <row r="400">
      <c r="A400" s="17" t="n"/>
      <c r="B400" s="14" t="n"/>
      <c r="C400" s="14" t="n"/>
      <c r="D400" s="14" t="n"/>
      <c r="E400" s="16" t="n"/>
      <c r="F400" s="14" t="n"/>
      <c r="G400" s="14" t="n"/>
      <c r="H400" s="19" t="n"/>
      <c r="I400" s="19" t="n"/>
      <c r="J400" s="34">
        <f>IF(A400="","",H400+I400)</f>
        <v/>
      </c>
      <c r="K400" s="14" t="n"/>
      <c r="L400" s="14" t="n"/>
      <c r="M400" s="14" t="n"/>
      <c r="N400" s="14" t="n"/>
      <c r="O400" s="20">
        <f>IF(A400="","",SUMPRODUCT((A400&gt;=Setup!$C$19:$C$30)*(A400&lt;=Setup!$D$19:$D$30)*Setup!$A$19:$A$30))</f>
        <v/>
      </c>
      <c r="P400" s="34">
        <f>IF(A400="","",IF(G400="Standard 15% (Box 1)",ROUND(H400*Setup!$B$9,2),0))</f>
        <v/>
      </c>
      <c r="Q400" s="34">
        <f>IF(A400="","",I400-P400)</f>
        <v/>
      </c>
      <c r="R400" s="23">
        <f>IF(A400="","",IF(O400=0,"Outside audit periods; ","")&amp;IF(G400="","No VAT category; ","")&amp;IF(ABS(Q400)&gt;Setup!$B$10,"VAT ≠ 15% × net; ","")&amp;IF(AND(F400="B2B - VAT registered",NOT(AND(LEN(E400)=15,LEFT(E400,1)="3",RIGHT(E400,1)="3",ISNUMBER(--E400)))),"Invalid/missing customer VAT no; ","")&amp;IF(L400&lt;&gt;"Yes","Not reported/cleared on FATOORA; ","")&amp;IF(AND(OR(G400="Zero-rated domestic (Box 3)",G400="Export (Box 4)"),N400=""),"Zero-rate/export evidence missing; ","")&amp;IF(AND(C400="Credit Note",H400&gt;0),"Credit note should be negative; ","")&amp;IF(AND(C400="Simplified Tax Invoice",F400="B2B - VAT registered"),"Simplified invoice issued to VAT-registered B2B; ",""))</f>
        <v/>
      </c>
    </row>
    <row r="401">
      <c r="A401" s="17" t="n"/>
      <c r="B401" s="14" t="n"/>
      <c r="C401" s="14" t="n"/>
      <c r="D401" s="14" t="n"/>
      <c r="E401" s="16" t="n"/>
      <c r="F401" s="14" t="n"/>
      <c r="G401" s="14" t="n"/>
      <c r="H401" s="19" t="n"/>
      <c r="I401" s="19" t="n"/>
      <c r="J401" s="34">
        <f>IF(A401="","",H401+I401)</f>
        <v/>
      </c>
      <c r="K401" s="14" t="n"/>
      <c r="L401" s="14" t="n"/>
      <c r="M401" s="14" t="n"/>
      <c r="N401" s="14" t="n"/>
      <c r="O401" s="20">
        <f>IF(A401="","",SUMPRODUCT((A401&gt;=Setup!$C$19:$C$30)*(A401&lt;=Setup!$D$19:$D$30)*Setup!$A$19:$A$30))</f>
        <v/>
      </c>
      <c r="P401" s="34">
        <f>IF(A401="","",IF(G401="Standard 15% (Box 1)",ROUND(H401*Setup!$B$9,2),0))</f>
        <v/>
      </c>
      <c r="Q401" s="34">
        <f>IF(A401="","",I401-P401)</f>
        <v/>
      </c>
      <c r="R401" s="23">
        <f>IF(A401="","",IF(O401=0,"Outside audit periods; ","")&amp;IF(G401="","No VAT category; ","")&amp;IF(ABS(Q401)&gt;Setup!$B$10,"VAT ≠ 15% × net; ","")&amp;IF(AND(F401="B2B - VAT registered",NOT(AND(LEN(E401)=15,LEFT(E401,1)="3",RIGHT(E401,1)="3",ISNUMBER(--E401)))),"Invalid/missing customer VAT no; ","")&amp;IF(L401&lt;&gt;"Yes","Not reported/cleared on FATOORA; ","")&amp;IF(AND(OR(G401="Zero-rated domestic (Box 3)",G401="Export (Box 4)"),N401=""),"Zero-rate/export evidence missing; ","")&amp;IF(AND(C401="Credit Note",H401&gt;0),"Credit note should be negative; ","")&amp;IF(AND(C401="Simplified Tax Invoice",F401="B2B - VAT registered"),"Simplified invoice issued to VAT-registered B2B; ",""))</f>
        <v/>
      </c>
    </row>
    <row r="402">
      <c r="A402" s="17" t="n"/>
      <c r="B402" s="14" t="n"/>
      <c r="C402" s="14" t="n"/>
      <c r="D402" s="14" t="n"/>
      <c r="E402" s="16" t="n"/>
      <c r="F402" s="14" t="n"/>
      <c r="G402" s="14" t="n"/>
      <c r="H402" s="19" t="n"/>
      <c r="I402" s="19" t="n"/>
      <c r="J402" s="34">
        <f>IF(A402="","",H402+I402)</f>
        <v/>
      </c>
      <c r="K402" s="14" t="n"/>
      <c r="L402" s="14" t="n"/>
      <c r="M402" s="14" t="n"/>
      <c r="N402" s="14" t="n"/>
      <c r="O402" s="20">
        <f>IF(A402="","",SUMPRODUCT((A402&gt;=Setup!$C$19:$C$30)*(A402&lt;=Setup!$D$19:$D$30)*Setup!$A$19:$A$30))</f>
        <v/>
      </c>
      <c r="P402" s="34">
        <f>IF(A402="","",IF(G402="Standard 15% (Box 1)",ROUND(H402*Setup!$B$9,2),0))</f>
        <v/>
      </c>
      <c r="Q402" s="34">
        <f>IF(A402="","",I402-P402)</f>
        <v/>
      </c>
      <c r="R402" s="23">
        <f>IF(A402="","",IF(O402=0,"Outside audit periods; ","")&amp;IF(G402="","No VAT category; ","")&amp;IF(ABS(Q402)&gt;Setup!$B$10,"VAT ≠ 15% × net; ","")&amp;IF(AND(F402="B2B - VAT registered",NOT(AND(LEN(E402)=15,LEFT(E402,1)="3",RIGHT(E402,1)="3",ISNUMBER(--E402)))),"Invalid/missing customer VAT no; ","")&amp;IF(L402&lt;&gt;"Yes","Not reported/cleared on FATOORA; ","")&amp;IF(AND(OR(G402="Zero-rated domestic (Box 3)",G402="Export (Box 4)"),N402=""),"Zero-rate/export evidence missing; ","")&amp;IF(AND(C402="Credit Note",H402&gt;0),"Credit note should be negative; ","")&amp;IF(AND(C402="Simplified Tax Invoice",F402="B2B - VAT registered"),"Simplified invoice issued to VAT-registered B2B; ",""))</f>
        <v/>
      </c>
    </row>
    <row r="403">
      <c r="A403" s="17" t="n"/>
      <c r="B403" s="14" t="n"/>
      <c r="C403" s="14" t="n"/>
      <c r="D403" s="14" t="n"/>
      <c r="E403" s="16" t="n"/>
      <c r="F403" s="14" t="n"/>
      <c r="G403" s="14" t="n"/>
      <c r="H403" s="19" t="n"/>
      <c r="I403" s="19" t="n"/>
      <c r="J403" s="34">
        <f>IF(A403="","",H403+I403)</f>
        <v/>
      </c>
      <c r="K403" s="14" t="n"/>
      <c r="L403" s="14" t="n"/>
      <c r="M403" s="14" t="n"/>
      <c r="N403" s="14" t="n"/>
      <c r="O403" s="20">
        <f>IF(A403="","",SUMPRODUCT((A403&gt;=Setup!$C$19:$C$30)*(A403&lt;=Setup!$D$19:$D$30)*Setup!$A$19:$A$30))</f>
        <v/>
      </c>
      <c r="P403" s="34">
        <f>IF(A403="","",IF(G403="Standard 15% (Box 1)",ROUND(H403*Setup!$B$9,2),0))</f>
        <v/>
      </c>
      <c r="Q403" s="34">
        <f>IF(A403="","",I403-P403)</f>
        <v/>
      </c>
      <c r="R403" s="23">
        <f>IF(A403="","",IF(O403=0,"Outside audit periods; ","")&amp;IF(G403="","No VAT category; ","")&amp;IF(ABS(Q403)&gt;Setup!$B$10,"VAT ≠ 15% × net; ","")&amp;IF(AND(F403="B2B - VAT registered",NOT(AND(LEN(E403)=15,LEFT(E403,1)="3",RIGHT(E403,1)="3",ISNUMBER(--E403)))),"Invalid/missing customer VAT no; ","")&amp;IF(L403&lt;&gt;"Yes","Not reported/cleared on FATOORA; ","")&amp;IF(AND(OR(G403="Zero-rated domestic (Box 3)",G403="Export (Box 4)"),N403=""),"Zero-rate/export evidence missing; ","")&amp;IF(AND(C403="Credit Note",H403&gt;0),"Credit note should be negative; ","")&amp;IF(AND(C403="Simplified Tax Invoice",F403="B2B - VAT registered"),"Simplified invoice issued to VAT-registered B2B; ",""))</f>
        <v/>
      </c>
    </row>
    <row r="404">
      <c r="A404" s="17" t="n"/>
      <c r="B404" s="14" t="n"/>
      <c r="C404" s="14" t="n"/>
      <c r="D404" s="14" t="n"/>
      <c r="E404" s="16" t="n"/>
      <c r="F404" s="14" t="n"/>
      <c r="G404" s="14" t="n"/>
      <c r="H404" s="19" t="n"/>
      <c r="I404" s="19" t="n"/>
      <c r="J404" s="34">
        <f>IF(A404="","",H404+I404)</f>
        <v/>
      </c>
      <c r="K404" s="14" t="n"/>
      <c r="L404" s="14" t="n"/>
      <c r="M404" s="14" t="n"/>
      <c r="N404" s="14" t="n"/>
      <c r="O404" s="20">
        <f>IF(A404="","",SUMPRODUCT((A404&gt;=Setup!$C$19:$C$30)*(A404&lt;=Setup!$D$19:$D$30)*Setup!$A$19:$A$30))</f>
        <v/>
      </c>
      <c r="P404" s="34">
        <f>IF(A404="","",IF(G404="Standard 15% (Box 1)",ROUND(H404*Setup!$B$9,2),0))</f>
        <v/>
      </c>
      <c r="Q404" s="34">
        <f>IF(A404="","",I404-P404)</f>
        <v/>
      </c>
      <c r="R404" s="23">
        <f>IF(A404="","",IF(O404=0,"Outside audit periods; ","")&amp;IF(G404="","No VAT category; ","")&amp;IF(ABS(Q404)&gt;Setup!$B$10,"VAT ≠ 15% × net; ","")&amp;IF(AND(F404="B2B - VAT registered",NOT(AND(LEN(E404)=15,LEFT(E404,1)="3",RIGHT(E404,1)="3",ISNUMBER(--E404)))),"Invalid/missing customer VAT no; ","")&amp;IF(L404&lt;&gt;"Yes","Not reported/cleared on FATOORA; ","")&amp;IF(AND(OR(G404="Zero-rated domestic (Box 3)",G404="Export (Box 4)"),N404=""),"Zero-rate/export evidence missing; ","")&amp;IF(AND(C404="Credit Note",H404&gt;0),"Credit note should be negative; ","")&amp;IF(AND(C404="Simplified Tax Invoice",F404="B2B - VAT registered"),"Simplified invoice issued to VAT-registered B2B; ",""))</f>
        <v/>
      </c>
    </row>
    <row r="405">
      <c r="A405" s="17" t="n"/>
      <c r="B405" s="14" t="n"/>
      <c r="C405" s="14" t="n"/>
      <c r="D405" s="14" t="n"/>
      <c r="E405" s="16" t="n"/>
      <c r="F405" s="14" t="n"/>
      <c r="G405" s="14" t="n"/>
      <c r="H405" s="19" t="n"/>
      <c r="I405" s="19" t="n"/>
      <c r="J405" s="34">
        <f>IF(A405="","",H405+I405)</f>
        <v/>
      </c>
      <c r="K405" s="14" t="n"/>
      <c r="L405" s="14" t="n"/>
      <c r="M405" s="14" t="n"/>
      <c r="N405" s="14" t="n"/>
      <c r="O405" s="20">
        <f>IF(A405="","",SUMPRODUCT((A405&gt;=Setup!$C$19:$C$30)*(A405&lt;=Setup!$D$19:$D$30)*Setup!$A$19:$A$30))</f>
        <v/>
      </c>
      <c r="P405" s="34">
        <f>IF(A405="","",IF(G405="Standard 15% (Box 1)",ROUND(H405*Setup!$B$9,2),0))</f>
        <v/>
      </c>
      <c r="Q405" s="34">
        <f>IF(A405="","",I405-P405)</f>
        <v/>
      </c>
      <c r="R405" s="23">
        <f>IF(A405="","",IF(O405=0,"Outside audit periods; ","")&amp;IF(G405="","No VAT category; ","")&amp;IF(ABS(Q405)&gt;Setup!$B$10,"VAT ≠ 15% × net; ","")&amp;IF(AND(F405="B2B - VAT registered",NOT(AND(LEN(E405)=15,LEFT(E405,1)="3",RIGHT(E405,1)="3",ISNUMBER(--E405)))),"Invalid/missing customer VAT no; ","")&amp;IF(L405&lt;&gt;"Yes","Not reported/cleared on FATOORA; ","")&amp;IF(AND(OR(G405="Zero-rated domestic (Box 3)",G405="Export (Box 4)"),N405=""),"Zero-rate/export evidence missing; ","")&amp;IF(AND(C405="Credit Note",H405&gt;0),"Credit note should be negative; ","")&amp;IF(AND(C405="Simplified Tax Invoice",F405="B2B - VAT registered"),"Simplified invoice issued to VAT-registered B2B; ",""))</f>
        <v/>
      </c>
    </row>
    <row r="406">
      <c r="A406" s="17" t="n"/>
      <c r="B406" s="14" t="n"/>
      <c r="C406" s="14" t="n"/>
      <c r="D406" s="14" t="n"/>
      <c r="E406" s="16" t="n"/>
      <c r="F406" s="14" t="n"/>
      <c r="G406" s="14" t="n"/>
      <c r="H406" s="19" t="n"/>
      <c r="I406" s="19" t="n"/>
      <c r="J406" s="34">
        <f>IF(A406="","",H406+I406)</f>
        <v/>
      </c>
      <c r="K406" s="14" t="n"/>
      <c r="L406" s="14" t="n"/>
      <c r="M406" s="14" t="n"/>
      <c r="N406" s="14" t="n"/>
      <c r="O406" s="20">
        <f>IF(A406="","",SUMPRODUCT((A406&gt;=Setup!$C$19:$C$30)*(A406&lt;=Setup!$D$19:$D$30)*Setup!$A$19:$A$30))</f>
        <v/>
      </c>
      <c r="P406" s="34">
        <f>IF(A406="","",IF(G406="Standard 15% (Box 1)",ROUND(H406*Setup!$B$9,2),0))</f>
        <v/>
      </c>
      <c r="Q406" s="34">
        <f>IF(A406="","",I406-P406)</f>
        <v/>
      </c>
      <c r="R406" s="23">
        <f>IF(A406="","",IF(O406=0,"Outside audit periods; ","")&amp;IF(G406="","No VAT category; ","")&amp;IF(ABS(Q406)&gt;Setup!$B$10,"VAT ≠ 15% × net; ","")&amp;IF(AND(F406="B2B - VAT registered",NOT(AND(LEN(E406)=15,LEFT(E406,1)="3",RIGHT(E406,1)="3",ISNUMBER(--E406)))),"Invalid/missing customer VAT no; ","")&amp;IF(L406&lt;&gt;"Yes","Not reported/cleared on FATOORA; ","")&amp;IF(AND(OR(G406="Zero-rated domestic (Box 3)",G406="Export (Box 4)"),N406=""),"Zero-rate/export evidence missing; ","")&amp;IF(AND(C406="Credit Note",H406&gt;0),"Credit note should be negative; ","")&amp;IF(AND(C406="Simplified Tax Invoice",F406="B2B - VAT registered"),"Simplified invoice issued to VAT-registered B2B; ",""))</f>
        <v/>
      </c>
    </row>
    <row r="407">
      <c r="A407" s="17" t="n"/>
      <c r="B407" s="14" t="n"/>
      <c r="C407" s="14" t="n"/>
      <c r="D407" s="14" t="n"/>
      <c r="E407" s="16" t="n"/>
      <c r="F407" s="14" t="n"/>
      <c r="G407" s="14" t="n"/>
      <c r="H407" s="19" t="n"/>
      <c r="I407" s="19" t="n"/>
      <c r="J407" s="34">
        <f>IF(A407="","",H407+I407)</f>
        <v/>
      </c>
      <c r="K407" s="14" t="n"/>
      <c r="L407" s="14" t="n"/>
      <c r="M407" s="14" t="n"/>
      <c r="N407" s="14" t="n"/>
      <c r="O407" s="20">
        <f>IF(A407="","",SUMPRODUCT((A407&gt;=Setup!$C$19:$C$30)*(A407&lt;=Setup!$D$19:$D$30)*Setup!$A$19:$A$30))</f>
        <v/>
      </c>
      <c r="P407" s="34">
        <f>IF(A407="","",IF(G407="Standard 15% (Box 1)",ROUND(H407*Setup!$B$9,2),0))</f>
        <v/>
      </c>
      <c r="Q407" s="34">
        <f>IF(A407="","",I407-P407)</f>
        <v/>
      </c>
      <c r="R407" s="23">
        <f>IF(A407="","",IF(O407=0,"Outside audit periods; ","")&amp;IF(G407="","No VAT category; ","")&amp;IF(ABS(Q407)&gt;Setup!$B$10,"VAT ≠ 15% × net; ","")&amp;IF(AND(F407="B2B - VAT registered",NOT(AND(LEN(E407)=15,LEFT(E407,1)="3",RIGHT(E407,1)="3",ISNUMBER(--E407)))),"Invalid/missing customer VAT no; ","")&amp;IF(L407&lt;&gt;"Yes","Not reported/cleared on FATOORA; ","")&amp;IF(AND(OR(G407="Zero-rated domestic (Box 3)",G407="Export (Box 4)"),N407=""),"Zero-rate/export evidence missing; ","")&amp;IF(AND(C407="Credit Note",H407&gt;0),"Credit note should be negative; ","")&amp;IF(AND(C407="Simplified Tax Invoice",F407="B2B - VAT registered"),"Simplified invoice issued to VAT-registered B2B; ",""))</f>
        <v/>
      </c>
    </row>
    <row r="408">
      <c r="A408" s="17" t="n"/>
      <c r="B408" s="14" t="n"/>
      <c r="C408" s="14" t="n"/>
      <c r="D408" s="14" t="n"/>
      <c r="E408" s="16" t="n"/>
      <c r="F408" s="14" t="n"/>
      <c r="G408" s="14" t="n"/>
      <c r="H408" s="19" t="n"/>
      <c r="I408" s="19" t="n"/>
      <c r="J408" s="34">
        <f>IF(A408="","",H408+I408)</f>
        <v/>
      </c>
      <c r="K408" s="14" t="n"/>
      <c r="L408" s="14" t="n"/>
      <c r="M408" s="14" t="n"/>
      <c r="N408" s="14" t="n"/>
      <c r="O408" s="20">
        <f>IF(A408="","",SUMPRODUCT((A408&gt;=Setup!$C$19:$C$30)*(A408&lt;=Setup!$D$19:$D$30)*Setup!$A$19:$A$30))</f>
        <v/>
      </c>
      <c r="P408" s="34">
        <f>IF(A408="","",IF(G408="Standard 15% (Box 1)",ROUND(H408*Setup!$B$9,2),0))</f>
        <v/>
      </c>
      <c r="Q408" s="34">
        <f>IF(A408="","",I408-P408)</f>
        <v/>
      </c>
      <c r="R408" s="23">
        <f>IF(A408="","",IF(O408=0,"Outside audit periods; ","")&amp;IF(G408="","No VAT category; ","")&amp;IF(ABS(Q408)&gt;Setup!$B$10,"VAT ≠ 15% × net; ","")&amp;IF(AND(F408="B2B - VAT registered",NOT(AND(LEN(E408)=15,LEFT(E408,1)="3",RIGHT(E408,1)="3",ISNUMBER(--E408)))),"Invalid/missing customer VAT no; ","")&amp;IF(L408&lt;&gt;"Yes","Not reported/cleared on FATOORA; ","")&amp;IF(AND(OR(G408="Zero-rated domestic (Box 3)",G408="Export (Box 4)"),N408=""),"Zero-rate/export evidence missing; ","")&amp;IF(AND(C408="Credit Note",H408&gt;0),"Credit note should be negative; ","")&amp;IF(AND(C408="Simplified Tax Invoice",F408="B2B - VAT registered"),"Simplified invoice issued to VAT-registered B2B; ",""))</f>
        <v/>
      </c>
    </row>
    <row r="409">
      <c r="A409" s="17" t="n"/>
      <c r="B409" s="14" t="n"/>
      <c r="C409" s="14" t="n"/>
      <c r="D409" s="14" t="n"/>
      <c r="E409" s="16" t="n"/>
      <c r="F409" s="14" t="n"/>
      <c r="G409" s="14" t="n"/>
      <c r="H409" s="19" t="n"/>
      <c r="I409" s="19" t="n"/>
      <c r="J409" s="34">
        <f>IF(A409="","",H409+I409)</f>
        <v/>
      </c>
      <c r="K409" s="14" t="n"/>
      <c r="L409" s="14" t="n"/>
      <c r="M409" s="14" t="n"/>
      <c r="N409" s="14" t="n"/>
      <c r="O409" s="20">
        <f>IF(A409="","",SUMPRODUCT((A409&gt;=Setup!$C$19:$C$30)*(A409&lt;=Setup!$D$19:$D$30)*Setup!$A$19:$A$30))</f>
        <v/>
      </c>
      <c r="P409" s="34">
        <f>IF(A409="","",IF(G409="Standard 15% (Box 1)",ROUND(H409*Setup!$B$9,2),0))</f>
        <v/>
      </c>
      <c r="Q409" s="34">
        <f>IF(A409="","",I409-P409)</f>
        <v/>
      </c>
      <c r="R409" s="23">
        <f>IF(A409="","",IF(O409=0,"Outside audit periods; ","")&amp;IF(G409="","No VAT category; ","")&amp;IF(ABS(Q409)&gt;Setup!$B$10,"VAT ≠ 15% × net; ","")&amp;IF(AND(F409="B2B - VAT registered",NOT(AND(LEN(E409)=15,LEFT(E409,1)="3",RIGHT(E409,1)="3",ISNUMBER(--E409)))),"Invalid/missing customer VAT no; ","")&amp;IF(L409&lt;&gt;"Yes","Not reported/cleared on FATOORA; ","")&amp;IF(AND(OR(G409="Zero-rated domestic (Box 3)",G409="Export (Box 4)"),N409=""),"Zero-rate/export evidence missing; ","")&amp;IF(AND(C409="Credit Note",H409&gt;0),"Credit note should be negative; ","")&amp;IF(AND(C409="Simplified Tax Invoice",F409="B2B - VAT registered"),"Simplified invoice issued to VAT-registered B2B; ",""))</f>
        <v/>
      </c>
    </row>
    <row r="410">
      <c r="A410" s="17" t="n"/>
      <c r="B410" s="14" t="n"/>
      <c r="C410" s="14" t="n"/>
      <c r="D410" s="14" t="n"/>
      <c r="E410" s="16" t="n"/>
      <c r="F410" s="14" t="n"/>
      <c r="G410" s="14" t="n"/>
      <c r="H410" s="19" t="n"/>
      <c r="I410" s="19" t="n"/>
      <c r="J410" s="34">
        <f>IF(A410="","",H410+I410)</f>
        <v/>
      </c>
      <c r="K410" s="14" t="n"/>
      <c r="L410" s="14" t="n"/>
      <c r="M410" s="14" t="n"/>
      <c r="N410" s="14" t="n"/>
      <c r="O410" s="20">
        <f>IF(A410="","",SUMPRODUCT((A410&gt;=Setup!$C$19:$C$30)*(A410&lt;=Setup!$D$19:$D$30)*Setup!$A$19:$A$30))</f>
        <v/>
      </c>
      <c r="P410" s="34">
        <f>IF(A410="","",IF(G410="Standard 15% (Box 1)",ROUND(H410*Setup!$B$9,2),0))</f>
        <v/>
      </c>
      <c r="Q410" s="34">
        <f>IF(A410="","",I410-P410)</f>
        <v/>
      </c>
      <c r="R410" s="23">
        <f>IF(A410="","",IF(O410=0,"Outside audit periods; ","")&amp;IF(G410="","No VAT category; ","")&amp;IF(ABS(Q410)&gt;Setup!$B$10,"VAT ≠ 15% × net; ","")&amp;IF(AND(F410="B2B - VAT registered",NOT(AND(LEN(E410)=15,LEFT(E410,1)="3",RIGHT(E410,1)="3",ISNUMBER(--E410)))),"Invalid/missing customer VAT no; ","")&amp;IF(L410&lt;&gt;"Yes","Not reported/cleared on FATOORA; ","")&amp;IF(AND(OR(G410="Zero-rated domestic (Box 3)",G410="Export (Box 4)"),N410=""),"Zero-rate/export evidence missing; ","")&amp;IF(AND(C410="Credit Note",H410&gt;0),"Credit note should be negative; ","")&amp;IF(AND(C410="Simplified Tax Invoice",F410="B2B - VAT registered"),"Simplified invoice issued to VAT-registered B2B; ",""))</f>
        <v/>
      </c>
    </row>
    <row r="411">
      <c r="A411" s="17" t="n"/>
      <c r="B411" s="14" t="n"/>
      <c r="C411" s="14" t="n"/>
      <c r="D411" s="14" t="n"/>
      <c r="E411" s="16" t="n"/>
      <c r="F411" s="14" t="n"/>
      <c r="G411" s="14" t="n"/>
      <c r="H411" s="19" t="n"/>
      <c r="I411" s="19" t="n"/>
      <c r="J411" s="34">
        <f>IF(A411="","",H411+I411)</f>
        <v/>
      </c>
      <c r="K411" s="14" t="n"/>
      <c r="L411" s="14" t="n"/>
      <c r="M411" s="14" t="n"/>
      <c r="N411" s="14" t="n"/>
      <c r="O411" s="20">
        <f>IF(A411="","",SUMPRODUCT((A411&gt;=Setup!$C$19:$C$30)*(A411&lt;=Setup!$D$19:$D$30)*Setup!$A$19:$A$30))</f>
        <v/>
      </c>
      <c r="P411" s="34">
        <f>IF(A411="","",IF(G411="Standard 15% (Box 1)",ROUND(H411*Setup!$B$9,2),0))</f>
        <v/>
      </c>
      <c r="Q411" s="34">
        <f>IF(A411="","",I411-P411)</f>
        <v/>
      </c>
      <c r="R411" s="23">
        <f>IF(A411="","",IF(O411=0,"Outside audit periods; ","")&amp;IF(G411="","No VAT category; ","")&amp;IF(ABS(Q411)&gt;Setup!$B$10,"VAT ≠ 15% × net; ","")&amp;IF(AND(F411="B2B - VAT registered",NOT(AND(LEN(E411)=15,LEFT(E411,1)="3",RIGHT(E411,1)="3",ISNUMBER(--E411)))),"Invalid/missing customer VAT no; ","")&amp;IF(L411&lt;&gt;"Yes","Not reported/cleared on FATOORA; ","")&amp;IF(AND(OR(G411="Zero-rated domestic (Box 3)",G411="Export (Box 4)"),N411=""),"Zero-rate/export evidence missing; ","")&amp;IF(AND(C411="Credit Note",H411&gt;0),"Credit note should be negative; ","")&amp;IF(AND(C411="Simplified Tax Invoice",F411="B2B - VAT registered"),"Simplified invoice issued to VAT-registered B2B; ",""))</f>
        <v/>
      </c>
    </row>
    <row r="412">
      <c r="A412" s="17" t="n"/>
      <c r="B412" s="14" t="n"/>
      <c r="C412" s="14" t="n"/>
      <c r="D412" s="14" t="n"/>
      <c r="E412" s="16" t="n"/>
      <c r="F412" s="14" t="n"/>
      <c r="G412" s="14" t="n"/>
      <c r="H412" s="19" t="n"/>
      <c r="I412" s="19" t="n"/>
      <c r="J412" s="34">
        <f>IF(A412="","",H412+I412)</f>
        <v/>
      </c>
      <c r="K412" s="14" t="n"/>
      <c r="L412" s="14" t="n"/>
      <c r="M412" s="14" t="n"/>
      <c r="N412" s="14" t="n"/>
      <c r="O412" s="20">
        <f>IF(A412="","",SUMPRODUCT((A412&gt;=Setup!$C$19:$C$30)*(A412&lt;=Setup!$D$19:$D$30)*Setup!$A$19:$A$30))</f>
        <v/>
      </c>
      <c r="P412" s="34">
        <f>IF(A412="","",IF(G412="Standard 15% (Box 1)",ROUND(H412*Setup!$B$9,2),0))</f>
        <v/>
      </c>
      <c r="Q412" s="34">
        <f>IF(A412="","",I412-P412)</f>
        <v/>
      </c>
      <c r="R412" s="23">
        <f>IF(A412="","",IF(O412=0,"Outside audit periods; ","")&amp;IF(G412="","No VAT category; ","")&amp;IF(ABS(Q412)&gt;Setup!$B$10,"VAT ≠ 15% × net; ","")&amp;IF(AND(F412="B2B - VAT registered",NOT(AND(LEN(E412)=15,LEFT(E412,1)="3",RIGHT(E412,1)="3",ISNUMBER(--E412)))),"Invalid/missing customer VAT no; ","")&amp;IF(L412&lt;&gt;"Yes","Not reported/cleared on FATOORA; ","")&amp;IF(AND(OR(G412="Zero-rated domestic (Box 3)",G412="Export (Box 4)"),N412=""),"Zero-rate/export evidence missing; ","")&amp;IF(AND(C412="Credit Note",H412&gt;0),"Credit note should be negative; ","")&amp;IF(AND(C412="Simplified Tax Invoice",F412="B2B - VAT registered"),"Simplified invoice issued to VAT-registered B2B; ",""))</f>
        <v/>
      </c>
    </row>
    <row r="413">
      <c r="A413" s="17" t="n"/>
      <c r="B413" s="14" t="n"/>
      <c r="C413" s="14" t="n"/>
      <c r="D413" s="14" t="n"/>
      <c r="E413" s="16" t="n"/>
      <c r="F413" s="14" t="n"/>
      <c r="G413" s="14" t="n"/>
      <c r="H413" s="19" t="n"/>
      <c r="I413" s="19" t="n"/>
      <c r="J413" s="34">
        <f>IF(A413="","",H413+I413)</f>
        <v/>
      </c>
      <c r="K413" s="14" t="n"/>
      <c r="L413" s="14" t="n"/>
      <c r="M413" s="14" t="n"/>
      <c r="N413" s="14" t="n"/>
      <c r="O413" s="20">
        <f>IF(A413="","",SUMPRODUCT((A413&gt;=Setup!$C$19:$C$30)*(A413&lt;=Setup!$D$19:$D$30)*Setup!$A$19:$A$30))</f>
        <v/>
      </c>
      <c r="P413" s="34">
        <f>IF(A413="","",IF(G413="Standard 15% (Box 1)",ROUND(H413*Setup!$B$9,2),0))</f>
        <v/>
      </c>
      <c r="Q413" s="34">
        <f>IF(A413="","",I413-P413)</f>
        <v/>
      </c>
      <c r="R413" s="23">
        <f>IF(A413="","",IF(O413=0,"Outside audit periods; ","")&amp;IF(G413="","No VAT category; ","")&amp;IF(ABS(Q413)&gt;Setup!$B$10,"VAT ≠ 15% × net; ","")&amp;IF(AND(F413="B2B - VAT registered",NOT(AND(LEN(E413)=15,LEFT(E413,1)="3",RIGHT(E413,1)="3",ISNUMBER(--E413)))),"Invalid/missing customer VAT no; ","")&amp;IF(L413&lt;&gt;"Yes","Not reported/cleared on FATOORA; ","")&amp;IF(AND(OR(G413="Zero-rated domestic (Box 3)",G413="Export (Box 4)"),N413=""),"Zero-rate/export evidence missing; ","")&amp;IF(AND(C413="Credit Note",H413&gt;0),"Credit note should be negative; ","")&amp;IF(AND(C413="Simplified Tax Invoice",F413="B2B - VAT registered"),"Simplified invoice issued to VAT-registered B2B; ",""))</f>
        <v/>
      </c>
    </row>
    <row r="414">
      <c r="A414" s="17" t="n"/>
      <c r="B414" s="14" t="n"/>
      <c r="C414" s="14" t="n"/>
      <c r="D414" s="14" t="n"/>
      <c r="E414" s="16" t="n"/>
      <c r="F414" s="14" t="n"/>
      <c r="G414" s="14" t="n"/>
      <c r="H414" s="19" t="n"/>
      <c r="I414" s="19" t="n"/>
      <c r="J414" s="34">
        <f>IF(A414="","",H414+I414)</f>
        <v/>
      </c>
      <c r="K414" s="14" t="n"/>
      <c r="L414" s="14" t="n"/>
      <c r="M414" s="14" t="n"/>
      <c r="N414" s="14" t="n"/>
      <c r="O414" s="20">
        <f>IF(A414="","",SUMPRODUCT((A414&gt;=Setup!$C$19:$C$30)*(A414&lt;=Setup!$D$19:$D$30)*Setup!$A$19:$A$30))</f>
        <v/>
      </c>
      <c r="P414" s="34">
        <f>IF(A414="","",IF(G414="Standard 15% (Box 1)",ROUND(H414*Setup!$B$9,2),0))</f>
        <v/>
      </c>
      <c r="Q414" s="34">
        <f>IF(A414="","",I414-P414)</f>
        <v/>
      </c>
      <c r="R414" s="23">
        <f>IF(A414="","",IF(O414=0,"Outside audit periods; ","")&amp;IF(G414="","No VAT category; ","")&amp;IF(ABS(Q414)&gt;Setup!$B$10,"VAT ≠ 15% × net; ","")&amp;IF(AND(F414="B2B - VAT registered",NOT(AND(LEN(E414)=15,LEFT(E414,1)="3",RIGHT(E414,1)="3",ISNUMBER(--E414)))),"Invalid/missing customer VAT no; ","")&amp;IF(L414&lt;&gt;"Yes","Not reported/cleared on FATOORA; ","")&amp;IF(AND(OR(G414="Zero-rated domestic (Box 3)",G414="Export (Box 4)"),N414=""),"Zero-rate/export evidence missing; ","")&amp;IF(AND(C414="Credit Note",H414&gt;0),"Credit note should be negative; ","")&amp;IF(AND(C414="Simplified Tax Invoice",F414="B2B - VAT registered"),"Simplified invoice issued to VAT-registered B2B; ",""))</f>
        <v/>
      </c>
    </row>
    <row r="415">
      <c r="A415" s="17" t="n"/>
      <c r="B415" s="14" t="n"/>
      <c r="C415" s="14" t="n"/>
      <c r="D415" s="14" t="n"/>
      <c r="E415" s="16" t="n"/>
      <c r="F415" s="14" t="n"/>
      <c r="G415" s="14" t="n"/>
      <c r="H415" s="19" t="n"/>
      <c r="I415" s="19" t="n"/>
      <c r="J415" s="34">
        <f>IF(A415="","",H415+I415)</f>
        <v/>
      </c>
      <c r="K415" s="14" t="n"/>
      <c r="L415" s="14" t="n"/>
      <c r="M415" s="14" t="n"/>
      <c r="N415" s="14" t="n"/>
      <c r="O415" s="20">
        <f>IF(A415="","",SUMPRODUCT((A415&gt;=Setup!$C$19:$C$30)*(A415&lt;=Setup!$D$19:$D$30)*Setup!$A$19:$A$30))</f>
        <v/>
      </c>
      <c r="P415" s="34">
        <f>IF(A415="","",IF(G415="Standard 15% (Box 1)",ROUND(H415*Setup!$B$9,2),0))</f>
        <v/>
      </c>
      <c r="Q415" s="34">
        <f>IF(A415="","",I415-P415)</f>
        <v/>
      </c>
      <c r="R415" s="23">
        <f>IF(A415="","",IF(O415=0,"Outside audit periods; ","")&amp;IF(G415="","No VAT category; ","")&amp;IF(ABS(Q415)&gt;Setup!$B$10,"VAT ≠ 15% × net; ","")&amp;IF(AND(F415="B2B - VAT registered",NOT(AND(LEN(E415)=15,LEFT(E415,1)="3",RIGHT(E415,1)="3",ISNUMBER(--E415)))),"Invalid/missing customer VAT no; ","")&amp;IF(L415&lt;&gt;"Yes","Not reported/cleared on FATOORA; ","")&amp;IF(AND(OR(G415="Zero-rated domestic (Box 3)",G415="Export (Box 4)"),N415=""),"Zero-rate/export evidence missing; ","")&amp;IF(AND(C415="Credit Note",H415&gt;0),"Credit note should be negative; ","")&amp;IF(AND(C415="Simplified Tax Invoice",F415="B2B - VAT registered"),"Simplified invoice issued to VAT-registered B2B; ",""))</f>
        <v/>
      </c>
    </row>
    <row r="416">
      <c r="A416" s="17" t="n"/>
      <c r="B416" s="14" t="n"/>
      <c r="C416" s="14" t="n"/>
      <c r="D416" s="14" t="n"/>
      <c r="E416" s="16" t="n"/>
      <c r="F416" s="14" t="n"/>
      <c r="G416" s="14" t="n"/>
      <c r="H416" s="19" t="n"/>
      <c r="I416" s="19" t="n"/>
      <c r="J416" s="34">
        <f>IF(A416="","",H416+I416)</f>
        <v/>
      </c>
      <c r="K416" s="14" t="n"/>
      <c r="L416" s="14" t="n"/>
      <c r="M416" s="14" t="n"/>
      <c r="N416" s="14" t="n"/>
      <c r="O416" s="20">
        <f>IF(A416="","",SUMPRODUCT((A416&gt;=Setup!$C$19:$C$30)*(A416&lt;=Setup!$D$19:$D$30)*Setup!$A$19:$A$30))</f>
        <v/>
      </c>
      <c r="P416" s="34">
        <f>IF(A416="","",IF(G416="Standard 15% (Box 1)",ROUND(H416*Setup!$B$9,2),0))</f>
        <v/>
      </c>
      <c r="Q416" s="34">
        <f>IF(A416="","",I416-P416)</f>
        <v/>
      </c>
      <c r="R416" s="23">
        <f>IF(A416="","",IF(O416=0,"Outside audit periods; ","")&amp;IF(G416="","No VAT category; ","")&amp;IF(ABS(Q416)&gt;Setup!$B$10,"VAT ≠ 15% × net; ","")&amp;IF(AND(F416="B2B - VAT registered",NOT(AND(LEN(E416)=15,LEFT(E416,1)="3",RIGHT(E416,1)="3",ISNUMBER(--E416)))),"Invalid/missing customer VAT no; ","")&amp;IF(L416&lt;&gt;"Yes","Not reported/cleared on FATOORA; ","")&amp;IF(AND(OR(G416="Zero-rated domestic (Box 3)",G416="Export (Box 4)"),N416=""),"Zero-rate/export evidence missing; ","")&amp;IF(AND(C416="Credit Note",H416&gt;0),"Credit note should be negative; ","")&amp;IF(AND(C416="Simplified Tax Invoice",F416="B2B - VAT registered"),"Simplified invoice issued to VAT-registered B2B; ",""))</f>
        <v/>
      </c>
    </row>
    <row r="417">
      <c r="A417" s="17" t="n"/>
      <c r="B417" s="14" t="n"/>
      <c r="C417" s="14" t="n"/>
      <c r="D417" s="14" t="n"/>
      <c r="E417" s="16" t="n"/>
      <c r="F417" s="14" t="n"/>
      <c r="G417" s="14" t="n"/>
      <c r="H417" s="19" t="n"/>
      <c r="I417" s="19" t="n"/>
      <c r="J417" s="34">
        <f>IF(A417="","",H417+I417)</f>
        <v/>
      </c>
      <c r="K417" s="14" t="n"/>
      <c r="L417" s="14" t="n"/>
      <c r="M417" s="14" t="n"/>
      <c r="N417" s="14" t="n"/>
      <c r="O417" s="20">
        <f>IF(A417="","",SUMPRODUCT((A417&gt;=Setup!$C$19:$C$30)*(A417&lt;=Setup!$D$19:$D$30)*Setup!$A$19:$A$30))</f>
        <v/>
      </c>
      <c r="P417" s="34">
        <f>IF(A417="","",IF(G417="Standard 15% (Box 1)",ROUND(H417*Setup!$B$9,2),0))</f>
        <v/>
      </c>
      <c r="Q417" s="34">
        <f>IF(A417="","",I417-P417)</f>
        <v/>
      </c>
      <c r="R417" s="23">
        <f>IF(A417="","",IF(O417=0,"Outside audit periods; ","")&amp;IF(G417="","No VAT category; ","")&amp;IF(ABS(Q417)&gt;Setup!$B$10,"VAT ≠ 15% × net; ","")&amp;IF(AND(F417="B2B - VAT registered",NOT(AND(LEN(E417)=15,LEFT(E417,1)="3",RIGHT(E417,1)="3",ISNUMBER(--E417)))),"Invalid/missing customer VAT no; ","")&amp;IF(L417&lt;&gt;"Yes","Not reported/cleared on FATOORA; ","")&amp;IF(AND(OR(G417="Zero-rated domestic (Box 3)",G417="Export (Box 4)"),N417=""),"Zero-rate/export evidence missing; ","")&amp;IF(AND(C417="Credit Note",H417&gt;0),"Credit note should be negative; ","")&amp;IF(AND(C417="Simplified Tax Invoice",F417="B2B - VAT registered"),"Simplified invoice issued to VAT-registered B2B; ",""))</f>
        <v/>
      </c>
    </row>
    <row r="418">
      <c r="A418" s="17" t="n"/>
      <c r="B418" s="14" t="n"/>
      <c r="C418" s="14" t="n"/>
      <c r="D418" s="14" t="n"/>
      <c r="E418" s="16" t="n"/>
      <c r="F418" s="14" t="n"/>
      <c r="G418" s="14" t="n"/>
      <c r="H418" s="19" t="n"/>
      <c r="I418" s="19" t="n"/>
      <c r="J418" s="34">
        <f>IF(A418="","",H418+I418)</f>
        <v/>
      </c>
      <c r="K418" s="14" t="n"/>
      <c r="L418" s="14" t="n"/>
      <c r="M418" s="14" t="n"/>
      <c r="N418" s="14" t="n"/>
      <c r="O418" s="20">
        <f>IF(A418="","",SUMPRODUCT((A418&gt;=Setup!$C$19:$C$30)*(A418&lt;=Setup!$D$19:$D$30)*Setup!$A$19:$A$30))</f>
        <v/>
      </c>
      <c r="P418" s="34">
        <f>IF(A418="","",IF(G418="Standard 15% (Box 1)",ROUND(H418*Setup!$B$9,2),0))</f>
        <v/>
      </c>
      <c r="Q418" s="34">
        <f>IF(A418="","",I418-P418)</f>
        <v/>
      </c>
      <c r="R418" s="23">
        <f>IF(A418="","",IF(O418=0,"Outside audit periods; ","")&amp;IF(G418="","No VAT category; ","")&amp;IF(ABS(Q418)&gt;Setup!$B$10,"VAT ≠ 15% × net; ","")&amp;IF(AND(F418="B2B - VAT registered",NOT(AND(LEN(E418)=15,LEFT(E418,1)="3",RIGHT(E418,1)="3",ISNUMBER(--E418)))),"Invalid/missing customer VAT no; ","")&amp;IF(L418&lt;&gt;"Yes","Not reported/cleared on FATOORA; ","")&amp;IF(AND(OR(G418="Zero-rated domestic (Box 3)",G418="Export (Box 4)"),N418=""),"Zero-rate/export evidence missing; ","")&amp;IF(AND(C418="Credit Note",H418&gt;0),"Credit note should be negative; ","")&amp;IF(AND(C418="Simplified Tax Invoice",F418="B2B - VAT registered"),"Simplified invoice issued to VAT-registered B2B; ",""))</f>
        <v/>
      </c>
    </row>
    <row r="419">
      <c r="A419" s="17" t="n"/>
      <c r="B419" s="14" t="n"/>
      <c r="C419" s="14" t="n"/>
      <c r="D419" s="14" t="n"/>
      <c r="E419" s="16" t="n"/>
      <c r="F419" s="14" t="n"/>
      <c r="G419" s="14" t="n"/>
      <c r="H419" s="19" t="n"/>
      <c r="I419" s="19" t="n"/>
      <c r="J419" s="34">
        <f>IF(A419="","",H419+I419)</f>
        <v/>
      </c>
      <c r="K419" s="14" t="n"/>
      <c r="L419" s="14" t="n"/>
      <c r="M419" s="14" t="n"/>
      <c r="N419" s="14" t="n"/>
      <c r="O419" s="20">
        <f>IF(A419="","",SUMPRODUCT((A419&gt;=Setup!$C$19:$C$30)*(A419&lt;=Setup!$D$19:$D$30)*Setup!$A$19:$A$30))</f>
        <v/>
      </c>
      <c r="P419" s="34">
        <f>IF(A419="","",IF(G419="Standard 15% (Box 1)",ROUND(H419*Setup!$B$9,2),0))</f>
        <v/>
      </c>
      <c r="Q419" s="34">
        <f>IF(A419="","",I419-P419)</f>
        <v/>
      </c>
      <c r="R419" s="23">
        <f>IF(A419="","",IF(O419=0,"Outside audit periods; ","")&amp;IF(G419="","No VAT category; ","")&amp;IF(ABS(Q419)&gt;Setup!$B$10,"VAT ≠ 15% × net; ","")&amp;IF(AND(F419="B2B - VAT registered",NOT(AND(LEN(E419)=15,LEFT(E419,1)="3",RIGHT(E419,1)="3",ISNUMBER(--E419)))),"Invalid/missing customer VAT no; ","")&amp;IF(L419&lt;&gt;"Yes","Not reported/cleared on FATOORA; ","")&amp;IF(AND(OR(G419="Zero-rated domestic (Box 3)",G419="Export (Box 4)"),N419=""),"Zero-rate/export evidence missing; ","")&amp;IF(AND(C419="Credit Note",H419&gt;0),"Credit note should be negative; ","")&amp;IF(AND(C419="Simplified Tax Invoice",F419="B2B - VAT registered"),"Simplified invoice issued to VAT-registered B2B; ",""))</f>
        <v/>
      </c>
    </row>
    <row r="420">
      <c r="A420" s="17" t="n"/>
      <c r="B420" s="14" t="n"/>
      <c r="C420" s="14" t="n"/>
      <c r="D420" s="14" t="n"/>
      <c r="E420" s="16" t="n"/>
      <c r="F420" s="14" t="n"/>
      <c r="G420" s="14" t="n"/>
      <c r="H420" s="19" t="n"/>
      <c r="I420" s="19" t="n"/>
      <c r="J420" s="34">
        <f>IF(A420="","",H420+I420)</f>
        <v/>
      </c>
      <c r="K420" s="14" t="n"/>
      <c r="L420" s="14" t="n"/>
      <c r="M420" s="14" t="n"/>
      <c r="N420" s="14" t="n"/>
      <c r="O420" s="20">
        <f>IF(A420="","",SUMPRODUCT((A420&gt;=Setup!$C$19:$C$30)*(A420&lt;=Setup!$D$19:$D$30)*Setup!$A$19:$A$30))</f>
        <v/>
      </c>
      <c r="P420" s="34">
        <f>IF(A420="","",IF(G420="Standard 15% (Box 1)",ROUND(H420*Setup!$B$9,2),0))</f>
        <v/>
      </c>
      <c r="Q420" s="34">
        <f>IF(A420="","",I420-P420)</f>
        <v/>
      </c>
      <c r="R420" s="23">
        <f>IF(A420="","",IF(O420=0,"Outside audit periods; ","")&amp;IF(G420="","No VAT category; ","")&amp;IF(ABS(Q420)&gt;Setup!$B$10,"VAT ≠ 15% × net; ","")&amp;IF(AND(F420="B2B - VAT registered",NOT(AND(LEN(E420)=15,LEFT(E420,1)="3",RIGHT(E420,1)="3",ISNUMBER(--E420)))),"Invalid/missing customer VAT no; ","")&amp;IF(L420&lt;&gt;"Yes","Not reported/cleared on FATOORA; ","")&amp;IF(AND(OR(G420="Zero-rated domestic (Box 3)",G420="Export (Box 4)"),N420=""),"Zero-rate/export evidence missing; ","")&amp;IF(AND(C420="Credit Note",H420&gt;0),"Credit note should be negative; ","")&amp;IF(AND(C420="Simplified Tax Invoice",F420="B2B - VAT registered"),"Simplified invoice issued to VAT-registered B2B; ",""))</f>
        <v/>
      </c>
    </row>
    <row r="421">
      <c r="A421" s="17" t="n"/>
      <c r="B421" s="14" t="n"/>
      <c r="C421" s="14" t="n"/>
      <c r="D421" s="14" t="n"/>
      <c r="E421" s="16" t="n"/>
      <c r="F421" s="14" t="n"/>
      <c r="G421" s="14" t="n"/>
      <c r="H421" s="19" t="n"/>
      <c r="I421" s="19" t="n"/>
      <c r="J421" s="34">
        <f>IF(A421="","",H421+I421)</f>
        <v/>
      </c>
      <c r="K421" s="14" t="n"/>
      <c r="L421" s="14" t="n"/>
      <c r="M421" s="14" t="n"/>
      <c r="N421" s="14" t="n"/>
      <c r="O421" s="20">
        <f>IF(A421="","",SUMPRODUCT((A421&gt;=Setup!$C$19:$C$30)*(A421&lt;=Setup!$D$19:$D$30)*Setup!$A$19:$A$30))</f>
        <v/>
      </c>
      <c r="P421" s="34">
        <f>IF(A421="","",IF(G421="Standard 15% (Box 1)",ROUND(H421*Setup!$B$9,2),0))</f>
        <v/>
      </c>
      <c r="Q421" s="34">
        <f>IF(A421="","",I421-P421)</f>
        <v/>
      </c>
      <c r="R421" s="23">
        <f>IF(A421="","",IF(O421=0,"Outside audit periods; ","")&amp;IF(G421="","No VAT category; ","")&amp;IF(ABS(Q421)&gt;Setup!$B$10,"VAT ≠ 15% × net; ","")&amp;IF(AND(F421="B2B - VAT registered",NOT(AND(LEN(E421)=15,LEFT(E421,1)="3",RIGHT(E421,1)="3",ISNUMBER(--E421)))),"Invalid/missing customer VAT no; ","")&amp;IF(L421&lt;&gt;"Yes","Not reported/cleared on FATOORA; ","")&amp;IF(AND(OR(G421="Zero-rated domestic (Box 3)",G421="Export (Box 4)"),N421=""),"Zero-rate/export evidence missing; ","")&amp;IF(AND(C421="Credit Note",H421&gt;0),"Credit note should be negative; ","")&amp;IF(AND(C421="Simplified Tax Invoice",F421="B2B - VAT registered"),"Simplified invoice issued to VAT-registered B2B; ",""))</f>
        <v/>
      </c>
    </row>
    <row r="422">
      <c r="A422" s="17" t="n"/>
      <c r="B422" s="14" t="n"/>
      <c r="C422" s="14" t="n"/>
      <c r="D422" s="14" t="n"/>
      <c r="E422" s="16" t="n"/>
      <c r="F422" s="14" t="n"/>
      <c r="G422" s="14" t="n"/>
      <c r="H422" s="19" t="n"/>
      <c r="I422" s="19" t="n"/>
      <c r="J422" s="34">
        <f>IF(A422="","",H422+I422)</f>
        <v/>
      </c>
      <c r="K422" s="14" t="n"/>
      <c r="L422" s="14" t="n"/>
      <c r="M422" s="14" t="n"/>
      <c r="N422" s="14" t="n"/>
      <c r="O422" s="20">
        <f>IF(A422="","",SUMPRODUCT((A422&gt;=Setup!$C$19:$C$30)*(A422&lt;=Setup!$D$19:$D$30)*Setup!$A$19:$A$30))</f>
        <v/>
      </c>
      <c r="P422" s="34">
        <f>IF(A422="","",IF(G422="Standard 15% (Box 1)",ROUND(H422*Setup!$B$9,2),0))</f>
        <v/>
      </c>
      <c r="Q422" s="34">
        <f>IF(A422="","",I422-P422)</f>
        <v/>
      </c>
      <c r="R422" s="23">
        <f>IF(A422="","",IF(O422=0,"Outside audit periods; ","")&amp;IF(G422="","No VAT category; ","")&amp;IF(ABS(Q422)&gt;Setup!$B$10,"VAT ≠ 15% × net; ","")&amp;IF(AND(F422="B2B - VAT registered",NOT(AND(LEN(E422)=15,LEFT(E422,1)="3",RIGHT(E422,1)="3",ISNUMBER(--E422)))),"Invalid/missing customer VAT no; ","")&amp;IF(L422&lt;&gt;"Yes","Not reported/cleared on FATOORA; ","")&amp;IF(AND(OR(G422="Zero-rated domestic (Box 3)",G422="Export (Box 4)"),N422=""),"Zero-rate/export evidence missing; ","")&amp;IF(AND(C422="Credit Note",H422&gt;0),"Credit note should be negative; ","")&amp;IF(AND(C422="Simplified Tax Invoice",F422="B2B - VAT registered"),"Simplified invoice issued to VAT-registered B2B; ",""))</f>
        <v/>
      </c>
    </row>
    <row r="423">
      <c r="A423" s="17" t="n"/>
      <c r="B423" s="14" t="n"/>
      <c r="C423" s="14" t="n"/>
      <c r="D423" s="14" t="n"/>
      <c r="E423" s="16" t="n"/>
      <c r="F423" s="14" t="n"/>
      <c r="G423" s="14" t="n"/>
      <c r="H423" s="19" t="n"/>
      <c r="I423" s="19" t="n"/>
      <c r="J423" s="34">
        <f>IF(A423="","",H423+I423)</f>
        <v/>
      </c>
      <c r="K423" s="14" t="n"/>
      <c r="L423" s="14" t="n"/>
      <c r="M423" s="14" t="n"/>
      <c r="N423" s="14" t="n"/>
      <c r="O423" s="20">
        <f>IF(A423="","",SUMPRODUCT((A423&gt;=Setup!$C$19:$C$30)*(A423&lt;=Setup!$D$19:$D$30)*Setup!$A$19:$A$30))</f>
        <v/>
      </c>
      <c r="P423" s="34">
        <f>IF(A423="","",IF(G423="Standard 15% (Box 1)",ROUND(H423*Setup!$B$9,2),0))</f>
        <v/>
      </c>
      <c r="Q423" s="34">
        <f>IF(A423="","",I423-P423)</f>
        <v/>
      </c>
      <c r="R423" s="23">
        <f>IF(A423="","",IF(O423=0,"Outside audit periods; ","")&amp;IF(G423="","No VAT category; ","")&amp;IF(ABS(Q423)&gt;Setup!$B$10,"VAT ≠ 15% × net; ","")&amp;IF(AND(F423="B2B - VAT registered",NOT(AND(LEN(E423)=15,LEFT(E423,1)="3",RIGHT(E423,1)="3",ISNUMBER(--E423)))),"Invalid/missing customer VAT no; ","")&amp;IF(L423&lt;&gt;"Yes","Not reported/cleared on FATOORA; ","")&amp;IF(AND(OR(G423="Zero-rated domestic (Box 3)",G423="Export (Box 4)"),N423=""),"Zero-rate/export evidence missing; ","")&amp;IF(AND(C423="Credit Note",H423&gt;0),"Credit note should be negative; ","")&amp;IF(AND(C423="Simplified Tax Invoice",F423="B2B - VAT registered"),"Simplified invoice issued to VAT-registered B2B; ",""))</f>
        <v/>
      </c>
    </row>
    <row r="424">
      <c r="A424" s="17" t="n"/>
      <c r="B424" s="14" t="n"/>
      <c r="C424" s="14" t="n"/>
      <c r="D424" s="14" t="n"/>
      <c r="E424" s="16" t="n"/>
      <c r="F424" s="14" t="n"/>
      <c r="G424" s="14" t="n"/>
      <c r="H424" s="19" t="n"/>
      <c r="I424" s="19" t="n"/>
      <c r="J424" s="34">
        <f>IF(A424="","",H424+I424)</f>
        <v/>
      </c>
      <c r="K424" s="14" t="n"/>
      <c r="L424" s="14" t="n"/>
      <c r="M424" s="14" t="n"/>
      <c r="N424" s="14" t="n"/>
      <c r="O424" s="20">
        <f>IF(A424="","",SUMPRODUCT((A424&gt;=Setup!$C$19:$C$30)*(A424&lt;=Setup!$D$19:$D$30)*Setup!$A$19:$A$30))</f>
        <v/>
      </c>
      <c r="P424" s="34">
        <f>IF(A424="","",IF(G424="Standard 15% (Box 1)",ROUND(H424*Setup!$B$9,2),0))</f>
        <v/>
      </c>
      <c r="Q424" s="34">
        <f>IF(A424="","",I424-P424)</f>
        <v/>
      </c>
      <c r="R424" s="23">
        <f>IF(A424="","",IF(O424=0,"Outside audit periods; ","")&amp;IF(G424="","No VAT category; ","")&amp;IF(ABS(Q424)&gt;Setup!$B$10,"VAT ≠ 15% × net; ","")&amp;IF(AND(F424="B2B - VAT registered",NOT(AND(LEN(E424)=15,LEFT(E424,1)="3",RIGHT(E424,1)="3",ISNUMBER(--E424)))),"Invalid/missing customer VAT no; ","")&amp;IF(L424&lt;&gt;"Yes","Not reported/cleared on FATOORA; ","")&amp;IF(AND(OR(G424="Zero-rated domestic (Box 3)",G424="Export (Box 4)"),N424=""),"Zero-rate/export evidence missing; ","")&amp;IF(AND(C424="Credit Note",H424&gt;0),"Credit note should be negative; ","")&amp;IF(AND(C424="Simplified Tax Invoice",F424="B2B - VAT registered"),"Simplified invoice issued to VAT-registered B2B; ",""))</f>
        <v/>
      </c>
    </row>
    <row r="425">
      <c r="A425" s="17" t="n"/>
      <c r="B425" s="14" t="n"/>
      <c r="C425" s="14" t="n"/>
      <c r="D425" s="14" t="n"/>
      <c r="E425" s="16" t="n"/>
      <c r="F425" s="14" t="n"/>
      <c r="G425" s="14" t="n"/>
      <c r="H425" s="19" t="n"/>
      <c r="I425" s="19" t="n"/>
      <c r="J425" s="34">
        <f>IF(A425="","",H425+I425)</f>
        <v/>
      </c>
      <c r="K425" s="14" t="n"/>
      <c r="L425" s="14" t="n"/>
      <c r="M425" s="14" t="n"/>
      <c r="N425" s="14" t="n"/>
      <c r="O425" s="20">
        <f>IF(A425="","",SUMPRODUCT((A425&gt;=Setup!$C$19:$C$30)*(A425&lt;=Setup!$D$19:$D$30)*Setup!$A$19:$A$30))</f>
        <v/>
      </c>
      <c r="P425" s="34">
        <f>IF(A425="","",IF(G425="Standard 15% (Box 1)",ROUND(H425*Setup!$B$9,2),0))</f>
        <v/>
      </c>
      <c r="Q425" s="34">
        <f>IF(A425="","",I425-P425)</f>
        <v/>
      </c>
      <c r="R425" s="23">
        <f>IF(A425="","",IF(O425=0,"Outside audit periods; ","")&amp;IF(G425="","No VAT category; ","")&amp;IF(ABS(Q425)&gt;Setup!$B$10,"VAT ≠ 15% × net; ","")&amp;IF(AND(F425="B2B - VAT registered",NOT(AND(LEN(E425)=15,LEFT(E425,1)="3",RIGHT(E425,1)="3",ISNUMBER(--E425)))),"Invalid/missing customer VAT no; ","")&amp;IF(L425&lt;&gt;"Yes","Not reported/cleared on FATOORA; ","")&amp;IF(AND(OR(G425="Zero-rated domestic (Box 3)",G425="Export (Box 4)"),N425=""),"Zero-rate/export evidence missing; ","")&amp;IF(AND(C425="Credit Note",H425&gt;0),"Credit note should be negative; ","")&amp;IF(AND(C425="Simplified Tax Invoice",F425="B2B - VAT registered"),"Simplified invoice issued to VAT-registered B2B; ",""))</f>
        <v/>
      </c>
    </row>
    <row r="426">
      <c r="A426" s="17" t="n"/>
      <c r="B426" s="14" t="n"/>
      <c r="C426" s="14" t="n"/>
      <c r="D426" s="14" t="n"/>
      <c r="E426" s="16" t="n"/>
      <c r="F426" s="14" t="n"/>
      <c r="G426" s="14" t="n"/>
      <c r="H426" s="19" t="n"/>
      <c r="I426" s="19" t="n"/>
      <c r="J426" s="34">
        <f>IF(A426="","",H426+I426)</f>
        <v/>
      </c>
      <c r="K426" s="14" t="n"/>
      <c r="L426" s="14" t="n"/>
      <c r="M426" s="14" t="n"/>
      <c r="N426" s="14" t="n"/>
      <c r="O426" s="20">
        <f>IF(A426="","",SUMPRODUCT((A426&gt;=Setup!$C$19:$C$30)*(A426&lt;=Setup!$D$19:$D$30)*Setup!$A$19:$A$30))</f>
        <v/>
      </c>
      <c r="P426" s="34">
        <f>IF(A426="","",IF(G426="Standard 15% (Box 1)",ROUND(H426*Setup!$B$9,2),0))</f>
        <v/>
      </c>
      <c r="Q426" s="34">
        <f>IF(A426="","",I426-P426)</f>
        <v/>
      </c>
      <c r="R426" s="23">
        <f>IF(A426="","",IF(O426=0,"Outside audit periods; ","")&amp;IF(G426="","No VAT category; ","")&amp;IF(ABS(Q426)&gt;Setup!$B$10,"VAT ≠ 15% × net; ","")&amp;IF(AND(F426="B2B - VAT registered",NOT(AND(LEN(E426)=15,LEFT(E426,1)="3",RIGHT(E426,1)="3",ISNUMBER(--E426)))),"Invalid/missing customer VAT no; ","")&amp;IF(L426&lt;&gt;"Yes","Not reported/cleared on FATOORA; ","")&amp;IF(AND(OR(G426="Zero-rated domestic (Box 3)",G426="Export (Box 4)"),N426=""),"Zero-rate/export evidence missing; ","")&amp;IF(AND(C426="Credit Note",H426&gt;0),"Credit note should be negative; ","")&amp;IF(AND(C426="Simplified Tax Invoice",F426="B2B - VAT registered"),"Simplified invoice issued to VAT-registered B2B; ",""))</f>
        <v/>
      </c>
    </row>
    <row r="427">
      <c r="A427" s="17" t="n"/>
      <c r="B427" s="14" t="n"/>
      <c r="C427" s="14" t="n"/>
      <c r="D427" s="14" t="n"/>
      <c r="E427" s="16" t="n"/>
      <c r="F427" s="14" t="n"/>
      <c r="G427" s="14" t="n"/>
      <c r="H427" s="19" t="n"/>
      <c r="I427" s="19" t="n"/>
      <c r="J427" s="34">
        <f>IF(A427="","",H427+I427)</f>
        <v/>
      </c>
      <c r="K427" s="14" t="n"/>
      <c r="L427" s="14" t="n"/>
      <c r="M427" s="14" t="n"/>
      <c r="N427" s="14" t="n"/>
      <c r="O427" s="20">
        <f>IF(A427="","",SUMPRODUCT((A427&gt;=Setup!$C$19:$C$30)*(A427&lt;=Setup!$D$19:$D$30)*Setup!$A$19:$A$30))</f>
        <v/>
      </c>
      <c r="P427" s="34">
        <f>IF(A427="","",IF(G427="Standard 15% (Box 1)",ROUND(H427*Setup!$B$9,2),0))</f>
        <v/>
      </c>
      <c r="Q427" s="34">
        <f>IF(A427="","",I427-P427)</f>
        <v/>
      </c>
      <c r="R427" s="23">
        <f>IF(A427="","",IF(O427=0,"Outside audit periods; ","")&amp;IF(G427="","No VAT category; ","")&amp;IF(ABS(Q427)&gt;Setup!$B$10,"VAT ≠ 15% × net; ","")&amp;IF(AND(F427="B2B - VAT registered",NOT(AND(LEN(E427)=15,LEFT(E427,1)="3",RIGHT(E427,1)="3",ISNUMBER(--E427)))),"Invalid/missing customer VAT no; ","")&amp;IF(L427&lt;&gt;"Yes","Not reported/cleared on FATOORA; ","")&amp;IF(AND(OR(G427="Zero-rated domestic (Box 3)",G427="Export (Box 4)"),N427=""),"Zero-rate/export evidence missing; ","")&amp;IF(AND(C427="Credit Note",H427&gt;0),"Credit note should be negative; ","")&amp;IF(AND(C427="Simplified Tax Invoice",F427="B2B - VAT registered"),"Simplified invoice issued to VAT-registered B2B; ",""))</f>
        <v/>
      </c>
    </row>
    <row r="428">
      <c r="A428" s="17" t="n"/>
      <c r="B428" s="14" t="n"/>
      <c r="C428" s="14" t="n"/>
      <c r="D428" s="14" t="n"/>
      <c r="E428" s="16" t="n"/>
      <c r="F428" s="14" t="n"/>
      <c r="G428" s="14" t="n"/>
      <c r="H428" s="19" t="n"/>
      <c r="I428" s="19" t="n"/>
      <c r="J428" s="34">
        <f>IF(A428="","",H428+I428)</f>
        <v/>
      </c>
      <c r="K428" s="14" t="n"/>
      <c r="L428" s="14" t="n"/>
      <c r="M428" s="14" t="n"/>
      <c r="N428" s="14" t="n"/>
      <c r="O428" s="20">
        <f>IF(A428="","",SUMPRODUCT((A428&gt;=Setup!$C$19:$C$30)*(A428&lt;=Setup!$D$19:$D$30)*Setup!$A$19:$A$30))</f>
        <v/>
      </c>
      <c r="P428" s="34">
        <f>IF(A428="","",IF(G428="Standard 15% (Box 1)",ROUND(H428*Setup!$B$9,2),0))</f>
        <v/>
      </c>
      <c r="Q428" s="34">
        <f>IF(A428="","",I428-P428)</f>
        <v/>
      </c>
      <c r="R428" s="23">
        <f>IF(A428="","",IF(O428=0,"Outside audit periods; ","")&amp;IF(G428="","No VAT category; ","")&amp;IF(ABS(Q428)&gt;Setup!$B$10,"VAT ≠ 15% × net; ","")&amp;IF(AND(F428="B2B - VAT registered",NOT(AND(LEN(E428)=15,LEFT(E428,1)="3",RIGHT(E428,1)="3",ISNUMBER(--E428)))),"Invalid/missing customer VAT no; ","")&amp;IF(L428&lt;&gt;"Yes","Not reported/cleared on FATOORA; ","")&amp;IF(AND(OR(G428="Zero-rated domestic (Box 3)",G428="Export (Box 4)"),N428=""),"Zero-rate/export evidence missing; ","")&amp;IF(AND(C428="Credit Note",H428&gt;0),"Credit note should be negative; ","")&amp;IF(AND(C428="Simplified Tax Invoice",F428="B2B - VAT registered"),"Simplified invoice issued to VAT-registered B2B; ",""))</f>
        <v/>
      </c>
    </row>
    <row r="429">
      <c r="A429" s="17" t="n"/>
      <c r="B429" s="14" t="n"/>
      <c r="C429" s="14" t="n"/>
      <c r="D429" s="14" t="n"/>
      <c r="E429" s="16" t="n"/>
      <c r="F429" s="14" t="n"/>
      <c r="G429" s="14" t="n"/>
      <c r="H429" s="19" t="n"/>
      <c r="I429" s="19" t="n"/>
      <c r="J429" s="34">
        <f>IF(A429="","",H429+I429)</f>
        <v/>
      </c>
      <c r="K429" s="14" t="n"/>
      <c r="L429" s="14" t="n"/>
      <c r="M429" s="14" t="n"/>
      <c r="N429" s="14" t="n"/>
      <c r="O429" s="20">
        <f>IF(A429="","",SUMPRODUCT((A429&gt;=Setup!$C$19:$C$30)*(A429&lt;=Setup!$D$19:$D$30)*Setup!$A$19:$A$30))</f>
        <v/>
      </c>
      <c r="P429" s="34">
        <f>IF(A429="","",IF(G429="Standard 15% (Box 1)",ROUND(H429*Setup!$B$9,2),0))</f>
        <v/>
      </c>
      <c r="Q429" s="34">
        <f>IF(A429="","",I429-P429)</f>
        <v/>
      </c>
      <c r="R429" s="23">
        <f>IF(A429="","",IF(O429=0,"Outside audit periods; ","")&amp;IF(G429="","No VAT category; ","")&amp;IF(ABS(Q429)&gt;Setup!$B$10,"VAT ≠ 15% × net; ","")&amp;IF(AND(F429="B2B - VAT registered",NOT(AND(LEN(E429)=15,LEFT(E429,1)="3",RIGHT(E429,1)="3",ISNUMBER(--E429)))),"Invalid/missing customer VAT no; ","")&amp;IF(L429&lt;&gt;"Yes","Not reported/cleared on FATOORA; ","")&amp;IF(AND(OR(G429="Zero-rated domestic (Box 3)",G429="Export (Box 4)"),N429=""),"Zero-rate/export evidence missing; ","")&amp;IF(AND(C429="Credit Note",H429&gt;0),"Credit note should be negative; ","")&amp;IF(AND(C429="Simplified Tax Invoice",F429="B2B - VAT registered"),"Simplified invoice issued to VAT-registered B2B; ",""))</f>
        <v/>
      </c>
    </row>
    <row r="430">
      <c r="A430" s="17" t="n"/>
      <c r="B430" s="14" t="n"/>
      <c r="C430" s="14" t="n"/>
      <c r="D430" s="14" t="n"/>
      <c r="E430" s="16" t="n"/>
      <c r="F430" s="14" t="n"/>
      <c r="G430" s="14" t="n"/>
      <c r="H430" s="19" t="n"/>
      <c r="I430" s="19" t="n"/>
      <c r="J430" s="34">
        <f>IF(A430="","",H430+I430)</f>
        <v/>
      </c>
      <c r="K430" s="14" t="n"/>
      <c r="L430" s="14" t="n"/>
      <c r="M430" s="14" t="n"/>
      <c r="N430" s="14" t="n"/>
      <c r="O430" s="20">
        <f>IF(A430="","",SUMPRODUCT((A430&gt;=Setup!$C$19:$C$30)*(A430&lt;=Setup!$D$19:$D$30)*Setup!$A$19:$A$30))</f>
        <v/>
      </c>
      <c r="P430" s="34">
        <f>IF(A430="","",IF(G430="Standard 15% (Box 1)",ROUND(H430*Setup!$B$9,2),0))</f>
        <v/>
      </c>
      <c r="Q430" s="34">
        <f>IF(A430="","",I430-P430)</f>
        <v/>
      </c>
      <c r="R430" s="23">
        <f>IF(A430="","",IF(O430=0,"Outside audit periods; ","")&amp;IF(G430="","No VAT category; ","")&amp;IF(ABS(Q430)&gt;Setup!$B$10,"VAT ≠ 15% × net; ","")&amp;IF(AND(F430="B2B - VAT registered",NOT(AND(LEN(E430)=15,LEFT(E430,1)="3",RIGHT(E430,1)="3",ISNUMBER(--E430)))),"Invalid/missing customer VAT no; ","")&amp;IF(L430&lt;&gt;"Yes","Not reported/cleared on FATOORA; ","")&amp;IF(AND(OR(G430="Zero-rated domestic (Box 3)",G430="Export (Box 4)"),N430=""),"Zero-rate/export evidence missing; ","")&amp;IF(AND(C430="Credit Note",H430&gt;0),"Credit note should be negative; ","")&amp;IF(AND(C430="Simplified Tax Invoice",F430="B2B - VAT registered"),"Simplified invoice issued to VAT-registered B2B; ",""))</f>
        <v/>
      </c>
    </row>
    <row r="431">
      <c r="A431" s="17" t="n"/>
      <c r="B431" s="14" t="n"/>
      <c r="C431" s="14" t="n"/>
      <c r="D431" s="14" t="n"/>
      <c r="E431" s="16" t="n"/>
      <c r="F431" s="14" t="n"/>
      <c r="G431" s="14" t="n"/>
      <c r="H431" s="19" t="n"/>
      <c r="I431" s="19" t="n"/>
      <c r="J431" s="34">
        <f>IF(A431="","",H431+I431)</f>
        <v/>
      </c>
      <c r="K431" s="14" t="n"/>
      <c r="L431" s="14" t="n"/>
      <c r="M431" s="14" t="n"/>
      <c r="N431" s="14" t="n"/>
      <c r="O431" s="20">
        <f>IF(A431="","",SUMPRODUCT((A431&gt;=Setup!$C$19:$C$30)*(A431&lt;=Setup!$D$19:$D$30)*Setup!$A$19:$A$30))</f>
        <v/>
      </c>
      <c r="P431" s="34">
        <f>IF(A431="","",IF(G431="Standard 15% (Box 1)",ROUND(H431*Setup!$B$9,2),0))</f>
        <v/>
      </c>
      <c r="Q431" s="34">
        <f>IF(A431="","",I431-P431)</f>
        <v/>
      </c>
      <c r="R431" s="23">
        <f>IF(A431="","",IF(O431=0,"Outside audit periods; ","")&amp;IF(G431="","No VAT category; ","")&amp;IF(ABS(Q431)&gt;Setup!$B$10,"VAT ≠ 15% × net; ","")&amp;IF(AND(F431="B2B - VAT registered",NOT(AND(LEN(E431)=15,LEFT(E431,1)="3",RIGHT(E431,1)="3",ISNUMBER(--E431)))),"Invalid/missing customer VAT no; ","")&amp;IF(L431&lt;&gt;"Yes","Not reported/cleared on FATOORA; ","")&amp;IF(AND(OR(G431="Zero-rated domestic (Box 3)",G431="Export (Box 4)"),N431=""),"Zero-rate/export evidence missing; ","")&amp;IF(AND(C431="Credit Note",H431&gt;0),"Credit note should be negative; ","")&amp;IF(AND(C431="Simplified Tax Invoice",F431="B2B - VAT registered"),"Simplified invoice issued to VAT-registered B2B; ",""))</f>
        <v/>
      </c>
    </row>
    <row r="432">
      <c r="A432" s="17" t="n"/>
      <c r="B432" s="14" t="n"/>
      <c r="C432" s="14" t="n"/>
      <c r="D432" s="14" t="n"/>
      <c r="E432" s="16" t="n"/>
      <c r="F432" s="14" t="n"/>
      <c r="G432" s="14" t="n"/>
      <c r="H432" s="19" t="n"/>
      <c r="I432" s="19" t="n"/>
      <c r="J432" s="34">
        <f>IF(A432="","",H432+I432)</f>
        <v/>
      </c>
      <c r="K432" s="14" t="n"/>
      <c r="L432" s="14" t="n"/>
      <c r="M432" s="14" t="n"/>
      <c r="N432" s="14" t="n"/>
      <c r="O432" s="20">
        <f>IF(A432="","",SUMPRODUCT((A432&gt;=Setup!$C$19:$C$30)*(A432&lt;=Setup!$D$19:$D$30)*Setup!$A$19:$A$30))</f>
        <v/>
      </c>
      <c r="P432" s="34">
        <f>IF(A432="","",IF(G432="Standard 15% (Box 1)",ROUND(H432*Setup!$B$9,2),0))</f>
        <v/>
      </c>
      <c r="Q432" s="34">
        <f>IF(A432="","",I432-P432)</f>
        <v/>
      </c>
      <c r="R432" s="23">
        <f>IF(A432="","",IF(O432=0,"Outside audit periods; ","")&amp;IF(G432="","No VAT category; ","")&amp;IF(ABS(Q432)&gt;Setup!$B$10,"VAT ≠ 15% × net; ","")&amp;IF(AND(F432="B2B - VAT registered",NOT(AND(LEN(E432)=15,LEFT(E432,1)="3",RIGHT(E432,1)="3",ISNUMBER(--E432)))),"Invalid/missing customer VAT no; ","")&amp;IF(L432&lt;&gt;"Yes","Not reported/cleared on FATOORA; ","")&amp;IF(AND(OR(G432="Zero-rated domestic (Box 3)",G432="Export (Box 4)"),N432=""),"Zero-rate/export evidence missing; ","")&amp;IF(AND(C432="Credit Note",H432&gt;0),"Credit note should be negative; ","")&amp;IF(AND(C432="Simplified Tax Invoice",F432="B2B - VAT registered"),"Simplified invoice issued to VAT-registered B2B; ",""))</f>
        <v/>
      </c>
    </row>
    <row r="433">
      <c r="A433" s="17" t="n"/>
      <c r="B433" s="14" t="n"/>
      <c r="C433" s="14" t="n"/>
      <c r="D433" s="14" t="n"/>
      <c r="E433" s="16" t="n"/>
      <c r="F433" s="14" t="n"/>
      <c r="G433" s="14" t="n"/>
      <c r="H433" s="19" t="n"/>
      <c r="I433" s="19" t="n"/>
      <c r="J433" s="34">
        <f>IF(A433="","",H433+I433)</f>
        <v/>
      </c>
      <c r="K433" s="14" t="n"/>
      <c r="L433" s="14" t="n"/>
      <c r="M433" s="14" t="n"/>
      <c r="N433" s="14" t="n"/>
      <c r="O433" s="20">
        <f>IF(A433="","",SUMPRODUCT((A433&gt;=Setup!$C$19:$C$30)*(A433&lt;=Setup!$D$19:$D$30)*Setup!$A$19:$A$30))</f>
        <v/>
      </c>
      <c r="P433" s="34">
        <f>IF(A433="","",IF(G433="Standard 15% (Box 1)",ROUND(H433*Setup!$B$9,2),0))</f>
        <v/>
      </c>
      <c r="Q433" s="34">
        <f>IF(A433="","",I433-P433)</f>
        <v/>
      </c>
      <c r="R433" s="23">
        <f>IF(A433="","",IF(O433=0,"Outside audit periods; ","")&amp;IF(G433="","No VAT category; ","")&amp;IF(ABS(Q433)&gt;Setup!$B$10,"VAT ≠ 15% × net; ","")&amp;IF(AND(F433="B2B - VAT registered",NOT(AND(LEN(E433)=15,LEFT(E433,1)="3",RIGHT(E433,1)="3",ISNUMBER(--E433)))),"Invalid/missing customer VAT no; ","")&amp;IF(L433&lt;&gt;"Yes","Not reported/cleared on FATOORA; ","")&amp;IF(AND(OR(G433="Zero-rated domestic (Box 3)",G433="Export (Box 4)"),N433=""),"Zero-rate/export evidence missing; ","")&amp;IF(AND(C433="Credit Note",H433&gt;0),"Credit note should be negative; ","")&amp;IF(AND(C433="Simplified Tax Invoice",F433="B2B - VAT registered"),"Simplified invoice issued to VAT-registered B2B; ",""))</f>
        <v/>
      </c>
    </row>
    <row r="434">
      <c r="A434" s="17" t="n"/>
      <c r="B434" s="14" t="n"/>
      <c r="C434" s="14" t="n"/>
      <c r="D434" s="14" t="n"/>
      <c r="E434" s="16" t="n"/>
      <c r="F434" s="14" t="n"/>
      <c r="G434" s="14" t="n"/>
      <c r="H434" s="19" t="n"/>
      <c r="I434" s="19" t="n"/>
      <c r="J434" s="34">
        <f>IF(A434="","",H434+I434)</f>
        <v/>
      </c>
      <c r="K434" s="14" t="n"/>
      <c r="L434" s="14" t="n"/>
      <c r="M434" s="14" t="n"/>
      <c r="N434" s="14" t="n"/>
      <c r="O434" s="20">
        <f>IF(A434="","",SUMPRODUCT((A434&gt;=Setup!$C$19:$C$30)*(A434&lt;=Setup!$D$19:$D$30)*Setup!$A$19:$A$30))</f>
        <v/>
      </c>
      <c r="P434" s="34">
        <f>IF(A434="","",IF(G434="Standard 15% (Box 1)",ROUND(H434*Setup!$B$9,2),0))</f>
        <v/>
      </c>
      <c r="Q434" s="34">
        <f>IF(A434="","",I434-P434)</f>
        <v/>
      </c>
      <c r="R434" s="23">
        <f>IF(A434="","",IF(O434=0,"Outside audit periods; ","")&amp;IF(G434="","No VAT category; ","")&amp;IF(ABS(Q434)&gt;Setup!$B$10,"VAT ≠ 15% × net; ","")&amp;IF(AND(F434="B2B - VAT registered",NOT(AND(LEN(E434)=15,LEFT(E434,1)="3",RIGHT(E434,1)="3",ISNUMBER(--E434)))),"Invalid/missing customer VAT no; ","")&amp;IF(L434&lt;&gt;"Yes","Not reported/cleared on FATOORA; ","")&amp;IF(AND(OR(G434="Zero-rated domestic (Box 3)",G434="Export (Box 4)"),N434=""),"Zero-rate/export evidence missing; ","")&amp;IF(AND(C434="Credit Note",H434&gt;0),"Credit note should be negative; ","")&amp;IF(AND(C434="Simplified Tax Invoice",F434="B2B - VAT registered"),"Simplified invoice issued to VAT-registered B2B; ",""))</f>
        <v/>
      </c>
    </row>
    <row r="435">
      <c r="A435" s="17" t="n"/>
      <c r="B435" s="14" t="n"/>
      <c r="C435" s="14" t="n"/>
      <c r="D435" s="14" t="n"/>
      <c r="E435" s="16" t="n"/>
      <c r="F435" s="14" t="n"/>
      <c r="G435" s="14" t="n"/>
      <c r="H435" s="19" t="n"/>
      <c r="I435" s="19" t="n"/>
      <c r="J435" s="34">
        <f>IF(A435="","",H435+I435)</f>
        <v/>
      </c>
      <c r="K435" s="14" t="n"/>
      <c r="L435" s="14" t="n"/>
      <c r="M435" s="14" t="n"/>
      <c r="N435" s="14" t="n"/>
      <c r="O435" s="20">
        <f>IF(A435="","",SUMPRODUCT((A435&gt;=Setup!$C$19:$C$30)*(A435&lt;=Setup!$D$19:$D$30)*Setup!$A$19:$A$30))</f>
        <v/>
      </c>
      <c r="P435" s="34">
        <f>IF(A435="","",IF(G435="Standard 15% (Box 1)",ROUND(H435*Setup!$B$9,2),0))</f>
        <v/>
      </c>
      <c r="Q435" s="34">
        <f>IF(A435="","",I435-P435)</f>
        <v/>
      </c>
      <c r="R435" s="23">
        <f>IF(A435="","",IF(O435=0,"Outside audit periods; ","")&amp;IF(G435="","No VAT category; ","")&amp;IF(ABS(Q435)&gt;Setup!$B$10,"VAT ≠ 15% × net; ","")&amp;IF(AND(F435="B2B - VAT registered",NOT(AND(LEN(E435)=15,LEFT(E435,1)="3",RIGHT(E435,1)="3",ISNUMBER(--E435)))),"Invalid/missing customer VAT no; ","")&amp;IF(L435&lt;&gt;"Yes","Not reported/cleared on FATOORA; ","")&amp;IF(AND(OR(G435="Zero-rated domestic (Box 3)",G435="Export (Box 4)"),N435=""),"Zero-rate/export evidence missing; ","")&amp;IF(AND(C435="Credit Note",H435&gt;0),"Credit note should be negative; ","")&amp;IF(AND(C435="Simplified Tax Invoice",F435="B2B - VAT registered"),"Simplified invoice issued to VAT-registered B2B; ",""))</f>
        <v/>
      </c>
    </row>
    <row r="436">
      <c r="A436" s="17" t="n"/>
      <c r="B436" s="14" t="n"/>
      <c r="C436" s="14" t="n"/>
      <c r="D436" s="14" t="n"/>
      <c r="E436" s="16" t="n"/>
      <c r="F436" s="14" t="n"/>
      <c r="G436" s="14" t="n"/>
      <c r="H436" s="19" t="n"/>
      <c r="I436" s="19" t="n"/>
      <c r="J436" s="34">
        <f>IF(A436="","",H436+I436)</f>
        <v/>
      </c>
      <c r="K436" s="14" t="n"/>
      <c r="L436" s="14" t="n"/>
      <c r="M436" s="14" t="n"/>
      <c r="N436" s="14" t="n"/>
      <c r="O436" s="20">
        <f>IF(A436="","",SUMPRODUCT((A436&gt;=Setup!$C$19:$C$30)*(A436&lt;=Setup!$D$19:$D$30)*Setup!$A$19:$A$30))</f>
        <v/>
      </c>
      <c r="P436" s="34">
        <f>IF(A436="","",IF(G436="Standard 15% (Box 1)",ROUND(H436*Setup!$B$9,2),0))</f>
        <v/>
      </c>
      <c r="Q436" s="34">
        <f>IF(A436="","",I436-P436)</f>
        <v/>
      </c>
      <c r="R436" s="23">
        <f>IF(A436="","",IF(O436=0,"Outside audit periods; ","")&amp;IF(G436="","No VAT category; ","")&amp;IF(ABS(Q436)&gt;Setup!$B$10,"VAT ≠ 15% × net; ","")&amp;IF(AND(F436="B2B - VAT registered",NOT(AND(LEN(E436)=15,LEFT(E436,1)="3",RIGHT(E436,1)="3",ISNUMBER(--E436)))),"Invalid/missing customer VAT no; ","")&amp;IF(L436&lt;&gt;"Yes","Not reported/cleared on FATOORA; ","")&amp;IF(AND(OR(G436="Zero-rated domestic (Box 3)",G436="Export (Box 4)"),N436=""),"Zero-rate/export evidence missing; ","")&amp;IF(AND(C436="Credit Note",H436&gt;0),"Credit note should be negative; ","")&amp;IF(AND(C436="Simplified Tax Invoice",F436="B2B - VAT registered"),"Simplified invoice issued to VAT-registered B2B; ",""))</f>
        <v/>
      </c>
    </row>
    <row r="437">
      <c r="A437" s="17" t="n"/>
      <c r="B437" s="14" t="n"/>
      <c r="C437" s="14" t="n"/>
      <c r="D437" s="14" t="n"/>
      <c r="E437" s="16" t="n"/>
      <c r="F437" s="14" t="n"/>
      <c r="G437" s="14" t="n"/>
      <c r="H437" s="19" t="n"/>
      <c r="I437" s="19" t="n"/>
      <c r="J437" s="34">
        <f>IF(A437="","",H437+I437)</f>
        <v/>
      </c>
      <c r="K437" s="14" t="n"/>
      <c r="L437" s="14" t="n"/>
      <c r="M437" s="14" t="n"/>
      <c r="N437" s="14" t="n"/>
      <c r="O437" s="20">
        <f>IF(A437="","",SUMPRODUCT((A437&gt;=Setup!$C$19:$C$30)*(A437&lt;=Setup!$D$19:$D$30)*Setup!$A$19:$A$30))</f>
        <v/>
      </c>
      <c r="P437" s="34">
        <f>IF(A437="","",IF(G437="Standard 15% (Box 1)",ROUND(H437*Setup!$B$9,2),0))</f>
        <v/>
      </c>
      <c r="Q437" s="34">
        <f>IF(A437="","",I437-P437)</f>
        <v/>
      </c>
      <c r="R437" s="23">
        <f>IF(A437="","",IF(O437=0,"Outside audit periods; ","")&amp;IF(G437="","No VAT category; ","")&amp;IF(ABS(Q437)&gt;Setup!$B$10,"VAT ≠ 15% × net; ","")&amp;IF(AND(F437="B2B - VAT registered",NOT(AND(LEN(E437)=15,LEFT(E437,1)="3",RIGHT(E437,1)="3",ISNUMBER(--E437)))),"Invalid/missing customer VAT no; ","")&amp;IF(L437&lt;&gt;"Yes","Not reported/cleared on FATOORA; ","")&amp;IF(AND(OR(G437="Zero-rated domestic (Box 3)",G437="Export (Box 4)"),N437=""),"Zero-rate/export evidence missing; ","")&amp;IF(AND(C437="Credit Note",H437&gt;0),"Credit note should be negative; ","")&amp;IF(AND(C437="Simplified Tax Invoice",F437="B2B - VAT registered"),"Simplified invoice issued to VAT-registered B2B; ",""))</f>
        <v/>
      </c>
    </row>
    <row r="438">
      <c r="A438" s="17" t="n"/>
      <c r="B438" s="14" t="n"/>
      <c r="C438" s="14" t="n"/>
      <c r="D438" s="14" t="n"/>
      <c r="E438" s="16" t="n"/>
      <c r="F438" s="14" t="n"/>
      <c r="G438" s="14" t="n"/>
      <c r="H438" s="19" t="n"/>
      <c r="I438" s="19" t="n"/>
      <c r="J438" s="34">
        <f>IF(A438="","",H438+I438)</f>
        <v/>
      </c>
      <c r="K438" s="14" t="n"/>
      <c r="L438" s="14" t="n"/>
      <c r="M438" s="14" t="n"/>
      <c r="N438" s="14" t="n"/>
      <c r="O438" s="20">
        <f>IF(A438="","",SUMPRODUCT((A438&gt;=Setup!$C$19:$C$30)*(A438&lt;=Setup!$D$19:$D$30)*Setup!$A$19:$A$30))</f>
        <v/>
      </c>
      <c r="P438" s="34">
        <f>IF(A438="","",IF(G438="Standard 15% (Box 1)",ROUND(H438*Setup!$B$9,2),0))</f>
        <v/>
      </c>
      <c r="Q438" s="34">
        <f>IF(A438="","",I438-P438)</f>
        <v/>
      </c>
      <c r="R438" s="23">
        <f>IF(A438="","",IF(O438=0,"Outside audit periods; ","")&amp;IF(G438="","No VAT category; ","")&amp;IF(ABS(Q438)&gt;Setup!$B$10,"VAT ≠ 15% × net; ","")&amp;IF(AND(F438="B2B - VAT registered",NOT(AND(LEN(E438)=15,LEFT(E438,1)="3",RIGHT(E438,1)="3",ISNUMBER(--E438)))),"Invalid/missing customer VAT no; ","")&amp;IF(L438&lt;&gt;"Yes","Not reported/cleared on FATOORA; ","")&amp;IF(AND(OR(G438="Zero-rated domestic (Box 3)",G438="Export (Box 4)"),N438=""),"Zero-rate/export evidence missing; ","")&amp;IF(AND(C438="Credit Note",H438&gt;0),"Credit note should be negative; ","")&amp;IF(AND(C438="Simplified Tax Invoice",F438="B2B - VAT registered"),"Simplified invoice issued to VAT-registered B2B; ",""))</f>
        <v/>
      </c>
    </row>
    <row r="439">
      <c r="A439" s="17" t="n"/>
      <c r="B439" s="14" t="n"/>
      <c r="C439" s="14" t="n"/>
      <c r="D439" s="14" t="n"/>
      <c r="E439" s="16" t="n"/>
      <c r="F439" s="14" t="n"/>
      <c r="G439" s="14" t="n"/>
      <c r="H439" s="19" t="n"/>
      <c r="I439" s="19" t="n"/>
      <c r="J439" s="34">
        <f>IF(A439="","",H439+I439)</f>
        <v/>
      </c>
      <c r="K439" s="14" t="n"/>
      <c r="L439" s="14" t="n"/>
      <c r="M439" s="14" t="n"/>
      <c r="N439" s="14" t="n"/>
      <c r="O439" s="20">
        <f>IF(A439="","",SUMPRODUCT((A439&gt;=Setup!$C$19:$C$30)*(A439&lt;=Setup!$D$19:$D$30)*Setup!$A$19:$A$30))</f>
        <v/>
      </c>
      <c r="P439" s="34">
        <f>IF(A439="","",IF(G439="Standard 15% (Box 1)",ROUND(H439*Setup!$B$9,2),0))</f>
        <v/>
      </c>
      <c r="Q439" s="34">
        <f>IF(A439="","",I439-P439)</f>
        <v/>
      </c>
      <c r="R439" s="23">
        <f>IF(A439="","",IF(O439=0,"Outside audit periods; ","")&amp;IF(G439="","No VAT category; ","")&amp;IF(ABS(Q439)&gt;Setup!$B$10,"VAT ≠ 15% × net; ","")&amp;IF(AND(F439="B2B - VAT registered",NOT(AND(LEN(E439)=15,LEFT(E439,1)="3",RIGHT(E439,1)="3",ISNUMBER(--E439)))),"Invalid/missing customer VAT no; ","")&amp;IF(L439&lt;&gt;"Yes","Not reported/cleared on FATOORA; ","")&amp;IF(AND(OR(G439="Zero-rated domestic (Box 3)",G439="Export (Box 4)"),N439=""),"Zero-rate/export evidence missing; ","")&amp;IF(AND(C439="Credit Note",H439&gt;0),"Credit note should be negative; ","")&amp;IF(AND(C439="Simplified Tax Invoice",F439="B2B - VAT registered"),"Simplified invoice issued to VAT-registered B2B; ",""))</f>
        <v/>
      </c>
    </row>
    <row r="440">
      <c r="A440" s="17" t="n"/>
      <c r="B440" s="14" t="n"/>
      <c r="C440" s="14" t="n"/>
      <c r="D440" s="14" t="n"/>
      <c r="E440" s="16" t="n"/>
      <c r="F440" s="14" t="n"/>
      <c r="G440" s="14" t="n"/>
      <c r="H440" s="19" t="n"/>
      <c r="I440" s="19" t="n"/>
      <c r="J440" s="34">
        <f>IF(A440="","",H440+I440)</f>
        <v/>
      </c>
      <c r="K440" s="14" t="n"/>
      <c r="L440" s="14" t="n"/>
      <c r="M440" s="14" t="n"/>
      <c r="N440" s="14" t="n"/>
      <c r="O440" s="20">
        <f>IF(A440="","",SUMPRODUCT((A440&gt;=Setup!$C$19:$C$30)*(A440&lt;=Setup!$D$19:$D$30)*Setup!$A$19:$A$30))</f>
        <v/>
      </c>
      <c r="P440" s="34">
        <f>IF(A440="","",IF(G440="Standard 15% (Box 1)",ROUND(H440*Setup!$B$9,2),0))</f>
        <v/>
      </c>
      <c r="Q440" s="34">
        <f>IF(A440="","",I440-P440)</f>
        <v/>
      </c>
      <c r="R440" s="23">
        <f>IF(A440="","",IF(O440=0,"Outside audit periods; ","")&amp;IF(G440="","No VAT category; ","")&amp;IF(ABS(Q440)&gt;Setup!$B$10,"VAT ≠ 15% × net; ","")&amp;IF(AND(F440="B2B - VAT registered",NOT(AND(LEN(E440)=15,LEFT(E440,1)="3",RIGHT(E440,1)="3",ISNUMBER(--E440)))),"Invalid/missing customer VAT no; ","")&amp;IF(L440&lt;&gt;"Yes","Not reported/cleared on FATOORA; ","")&amp;IF(AND(OR(G440="Zero-rated domestic (Box 3)",G440="Export (Box 4)"),N440=""),"Zero-rate/export evidence missing; ","")&amp;IF(AND(C440="Credit Note",H440&gt;0),"Credit note should be negative; ","")&amp;IF(AND(C440="Simplified Tax Invoice",F440="B2B - VAT registered"),"Simplified invoice issued to VAT-registered B2B; ",""))</f>
        <v/>
      </c>
    </row>
    <row r="441">
      <c r="A441" s="17" t="n"/>
      <c r="B441" s="14" t="n"/>
      <c r="C441" s="14" t="n"/>
      <c r="D441" s="14" t="n"/>
      <c r="E441" s="16" t="n"/>
      <c r="F441" s="14" t="n"/>
      <c r="G441" s="14" t="n"/>
      <c r="H441" s="19" t="n"/>
      <c r="I441" s="19" t="n"/>
      <c r="J441" s="34">
        <f>IF(A441="","",H441+I441)</f>
        <v/>
      </c>
      <c r="K441" s="14" t="n"/>
      <c r="L441" s="14" t="n"/>
      <c r="M441" s="14" t="n"/>
      <c r="N441" s="14" t="n"/>
      <c r="O441" s="20">
        <f>IF(A441="","",SUMPRODUCT((A441&gt;=Setup!$C$19:$C$30)*(A441&lt;=Setup!$D$19:$D$30)*Setup!$A$19:$A$30))</f>
        <v/>
      </c>
      <c r="P441" s="34">
        <f>IF(A441="","",IF(G441="Standard 15% (Box 1)",ROUND(H441*Setup!$B$9,2),0))</f>
        <v/>
      </c>
      <c r="Q441" s="34">
        <f>IF(A441="","",I441-P441)</f>
        <v/>
      </c>
      <c r="R441" s="23">
        <f>IF(A441="","",IF(O441=0,"Outside audit periods; ","")&amp;IF(G441="","No VAT category; ","")&amp;IF(ABS(Q441)&gt;Setup!$B$10,"VAT ≠ 15% × net; ","")&amp;IF(AND(F441="B2B - VAT registered",NOT(AND(LEN(E441)=15,LEFT(E441,1)="3",RIGHT(E441,1)="3",ISNUMBER(--E441)))),"Invalid/missing customer VAT no; ","")&amp;IF(L441&lt;&gt;"Yes","Not reported/cleared on FATOORA; ","")&amp;IF(AND(OR(G441="Zero-rated domestic (Box 3)",G441="Export (Box 4)"),N441=""),"Zero-rate/export evidence missing; ","")&amp;IF(AND(C441="Credit Note",H441&gt;0),"Credit note should be negative; ","")&amp;IF(AND(C441="Simplified Tax Invoice",F441="B2B - VAT registered"),"Simplified invoice issued to VAT-registered B2B; ",""))</f>
        <v/>
      </c>
    </row>
    <row r="442">
      <c r="A442" s="17" t="n"/>
      <c r="B442" s="14" t="n"/>
      <c r="C442" s="14" t="n"/>
      <c r="D442" s="14" t="n"/>
      <c r="E442" s="16" t="n"/>
      <c r="F442" s="14" t="n"/>
      <c r="G442" s="14" t="n"/>
      <c r="H442" s="19" t="n"/>
      <c r="I442" s="19" t="n"/>
      <c r="J442" s="34">
        <f>IF(A442="","",H442+I442)</f>
        <v/>
      </c>
      <c r="K442" s="14" t="n"/>
      <c r="L442" s="14" t="n"/>
      <c r="M442" s="14" t="n"/>
      <c r="N442" s="14" t="n"/>
      <c r="O442" s="20">
        <f>IF(A442="","",SUMPRODUCT((A442&gt;=Setup!$C$19:$C$30)*(A442&lt;=Setup!$D$19:$D$30)*Setup!$A$19:$A$30))</f>
        <v/>
      </c>
      <c r="P442" s="34">
        <f>IF(A442="","",IF(G442="Standard 15% (Box 1)",ROUND(H442*Setup!$B$9,2),0))</f>
        <v/>
      </c>
      <c r="Q442" s="34">
        <f>IF(A442="","",I442-P442)</f>
        <v/>
      </c>
      <c r="R442" s="23">
        <f>IF(A442="","",IF(O442=0,"Outside audit periods; ","")&amp;IF(G442="","No VAT category; ","")&amp;IF(ABS(Q442)&gt;Setup!$B$10,"VAT ≠ 15% × net; ","")&amp;IF(AND(F442="B2B - VAT registered",NOT(AND(LEN(E442)=15,LEFT(E442,1)="3",RIGHT(E442,1)="3",ISNUMBER(--E442)))),"Invalid/missing customer VAT no; ","")&amp;IF(L442&lt;&gt;"Yes","Not reported/cleared on FATOORA; ","")&amp;IF(AND(OR(G442="Zero-rated domestic (Box 3)",G442="Export (Box 4)"),N442=""),"Zero-rate/export evidence missing; ","")&amp;IF(AND(C442="Credit Note",H442&gt;0),"Credit note should be negative; ","")&amp;IF(AND(C442="Simplified Tax Invoice",F442="B2B - VAT registered"),"Simplified invoice issued to VAT-registered B2B; ",""))</f>
        <v/>
      </c>
    </row>
    <row r="443">
      <c r="A443" s="17" t="n"/>
      <c r="B443" s="14" t="n"/>
      <c r="C443" s="14" t="n"/>
      <c r="D443" s="14" t="n"/>
      <c r="E443" s="16" t="n"/>
      <c r="F443" s="14" t="n"/>
      <c r="G443" s="14" t="n"/>
      <c r="H443" s="19" t="n"/>
      <c r="I443" s="19" t="n"/>
      <c r="J443" s="34">
        <f>IF(A443="","",H443+I443)</f>
        <v/>
      </c>
      <c r="K443" s="14" t="n"/>
      <c r="L443" s="14" t="n"/>
      <c r="M443" s="14" t="n"/>
      <c r="N443" s="14" t="n"/>
      <c r="O443" s="20">
        <f>IF(A443="","",SUMPRODUCT((A443&gt;=Setup!$C$19:$C$30)*(A443&lt;=Setup!$D$19:$D$30)*Setup!$A$19:$A$30))</f>
        <v/>
      </c>
      <c r="P443" s="34">
        <f>IF(A443="","",IF(G443="Standard 15% (Box 1)",ROUND(H443*Setup!$B$9,2),0))</f>
        <v/>
      </c>
      <c r="Q443" s="34">
        <f>IF(A443="","",I443-P443)</f>
        <v/>
      </c>
      <c r="R443" s="23">
        <f>IF(A443="","",IF(O443=0,"Outside audit periods; ","")&amp;IF(G443="","No VAT category; ","")&amp;IF(ABS(Q443)&gt;Setup!$B$10,"VAT ≠ 15% × net; ","")&amp;IF(AND(F443="B2B - VAT registered",NOT(AND(LEN(E443)=15,LEFT(E443,1)="3",RIGHT(E443,1)="3",ISNUMBER(--E443)))),"Invalid/missing customer VAT no; ","")&amp;IF(L443&lt;&gt;"Yes","Not reported/cleared on FATOORA; ","")&amp;IF(AND(OR(G443="Zero-rated domestic (Box 3)",G443="Export (Box 4)"),N443=""),"Zero-rate/export evidence missing; ","")&amp;IF(AND(C443="Credit Note",H443&gt;0),"Credit note should be negative; ","")&amp;IF(AND(C443="Simplified Tax Invoice",F443="B2B - VAT registered"),"Simplified invoice issued to VAT-registered B2B; ",""))</f>
        <v/>
      </c>
    </row>
    <row r="444">
      <c r="A444" s="17" t="n"/>
      <c r="B444" s="14" t="n"/>
      <c r="C444" s="14" t="n"/>
      <c r="D444" s="14" t="n"/>
      <c r="E444" s="16" t="n"/>
      <c r="F444" s="14" t="n"/>
      <c r="G444" s="14" t="n"/>
      <c r="H444" s="19" t="n"/>
      <c r="I444" s="19" t="n"/>
      <c r="J444" s="34">
        <f>IF(A444="","",H444+I444)</f>
        <v/>
      </c>
      <c r="K444" s="14" t="n"/>
      <c r="L444" s="14" t="n"/>
      <c r="M444" s="14" t="n"/>
      <c r="N444" s="14" t="n"/>
      <c r="O444" s="20">
        <f>IF(A444="","",SUMPRODUCT((A444&gt;=Setup!$C$19:$C$30)*(A444&lt;=Setup!$D$19:$D$30)*Setup!$A$19:$A$30))</f>
        <v/>
      </c>
      <c r="P444" s="34">
        <f>IF(A444="","",IF(G444="Standard 15% (Box 1)",ROUND(H444*Setup!$B$9,2),0))</f>
        <v/>
      </c>
      <c r="Q444" s="34">
        <f>IF(A444="","",I444-P444)</f>
        <v/>
      </c>
      <c r="R444" s="23">
        <f>IF(A444="","",IF(O444=0,"Outside audit periods; ","")&amp;IF(G444="","No VAT category; ","")&amp;IF(ABS(Q444)&gt;Setup!$B$10,"VAT ≠ 15% × net; ","")&amp;IF(AND(F444="B2B - VAT registered",NOT(AND(LEN(E444)=15,LEFT(E444,1)="3",RIGHT(E444,1)="3",ISNUMBER(--E444)))),"Invalid/missing customer VAT no; ","")&amp;IF(L444&lt;&gt;"Yes","Not reported/cleared on FATOORA; ","")&amp;IF(AND(OR(G444="Zero-rated domestic (Box 3)",G444="Export (Box 4)"),N444=""),"Zero-rate/export evidence missing; ","")&amp;IF(AND(C444="Credit Note",H444&gt;0),"Credit note should be negative; ","")&amp;IF(AND(C444="Simplified Tax Invoice",F444="B2B - VAT registered"),"Simplified invoice issued to VAT-registered B2B; ",""))</f>
        <v/>
      </c>
    </row>
    <row r="445">
      <c r="A445" s="17" t="n"/>
      <c r="B445" s="14" t="n"/>
      <c r="C445" s="14" t="n"/>
      <c r="D445" s="14" t="n"/>
      <c r="E445" s="16" t="n"/>
      <c r="F445" s="14" t="n"/>
      <c r="G445" s="14" t="n"/>
      <c r="H445" s="19" t="n"/>
      <c r="I445" s="19" t="n"/>
      <c r="J445" s="34">
        <f>IF(A445="","",H445+I445)</f>
        <v/>
      </c>
      <c r="K445" s="14" t="n"/>
      <c r="L445" s="14" t="n"/>
      <c r="M445" s="14" t="n"/>
      <c r="N445" s="14" t="n"/>
      <c r="O445" s="20">
        <f>IF(A445="","",SUMPRODUCT((A445&gt;=Setup!$C$19:$C$30)*(A445&lt;=Setup!$D$19:$D$30)*Setup!$A$19:$A$30))</f>
        <v/>
      </c>
      <c r="P445" s="34">
        <f>IF(A445="","",IF(G445="Standard 15% (Box 1)",ROUND(H445*Setup!$B$9,2),0))</f>
        <v/>
      </c>
      <c r="Q445" s="34">
        <f>IF(A445="","",I445-P445)</f>
        <v/>
      </c>
      <c r="R445" s="23">
        <f>IF(A445="","",IF(O445=0,"Outside audit periods; ","")&amp;IF(G445="","No VAT category; ","")&amp;IF(ABS(Q445)&gt;Setup!$B$10,"VAT ≠ 15% × net; ","")&amp;IF(AND(F445="B2B - VAT registered",NOT(AND(LEN(E445)=15,LEFT(E445,1)="3",RIGHT(E445,1)="3",ISNUMBER(--E445)))),"Invalid/missing customer VAT no; ","")&amp;IF(L445&lt;&gt;"Yes","Not reported/cleared on FATOORA; ","")&amp;IF(AND(OR(G445="Zero-rated domestic (Box 3)",G445="Export (Box 4)"),N445=""),"Zero-rate/export evidence missing; ","")&amp;IF(AND(C445="Credit Note",H445&gt;0),"Credit note should be negative; ","")&amp;IF(AND(C445="Simplified Tax Invoice",F445="B2B - VAT registered"),"Simplified invoice issued to VAT-registered B2B; ",""))</f>
        <v/>
      </c>
    </row>
    <row r="446">
      <c r="A446" s="17" t="n"/>
      <c r="B446" s="14" t="n"/>
      <c r="C446" s="14" t="n"/>
      <c r="D446" s="14" t="n"/>
      <c r="E446" s="16" t="n"/>
      <c r="F446" s="14" t="n"/>
      <c r="G446" s="14" t="n"/>
      <c r="H446" s="19" t="n"/>
      <c r="I446" s="19" t="n"/>
      <c r="J446" s="34">
        <f>IF(A446="","",H446+I446)</f>
        <v/>
      </c>
      <c r="K446" s="14" t="n"/>
      <c r="L446" s="14" t="n"/>
      <c r="M446" s="14" t="n"/>
      <c r="N446" s="14" t="n"/>
      <c r="O446" s="20">
        <f>IF(A446="","",SUMPRODUCT((A446&gt;=Setup!$C$19:$C$30)*(A446&lt;=Setup!$D$19:$D$30)*Setup!$A$19:$A$30))</f>
        <v/>
      </c>
      <c r="P446" s="34">
        <f>IF(A446="","",IF(G446="Standard 15% (Box 1)",ROUND(H446*Setup!$B$9,2),0))</f>
        <v/>
      </c>
      <c r="Q446" s="34">
        <f>IF(A446="","",I446-P446)</f>
        <v/>
      </c>
      <c r="R446" s="23">
        <f>IF(A446="","",IF(O446=0,"Outside audit periods; ","")&amp;IF(G446="","No VAT category; ","")&amp;IF(ABS(Q446)&gt;Setup!$B$10,"VAT ≠ 15% × net; ","")&amp;IF(AND(F446="B2B - VAT registered",NOT(AND(LEN(E446)=15,LEFT(E446,1)="3",RIGHT(E446,1)="3",ISNUMBER(--E446)))),"Invalid/missing customer VAT no; ","")&amp;IF(L446&lt;&gt;"Yes","Not reported/cleared on FATOORA; ","")&amp;IF(AND(OR(G446="Zero-rated domestic (Box 3)",G446="Export (Box 4)"),N446=""),"Zero-rate/export evidence missing; ","")&amp;IF(AND(C446="Credit Note",H446&gt;0),"Credit note should be negative; ","")&amp;IF(AND(C446="Simplified Tax Invoice",F446="B2B - VAT registered"),"Simplified invoice issued to VAT-registered B2B; ",""))</f>
        <v/>
      </c>
    </row>
    <row r="447">
      <c r="A447" s="17" t="n"/>
      <c r="B447" s="14" t="n"/>
      <c r="C447" s="14" t="n"/>
      <c r="D447" s="14" t="n"/>
      <c r="E447" s="16" t="n"/>
      <c r="F447" s="14" t="n"/>
      <c r="G447" s="14" t="n"/>
      <c r="H447" s="19" t="n"/>
      <c r="I447" s="19" t="n"/>
      <c r="J447" s="34">
        <f>IF(A447="","",H447+I447)</f>
        <v/>
      </c>
      <c r="K447" s="14" t="n"/>
      <c r="L447" s="14" t="n"/>
      <c r="M447" s="14" t="n"/>
      <c r="N447" s="14" t="n"/>
      <c r="O447" s="20">
        <f>IF(A447="","",SUMPRODUCT((A447&gt;=Setup!$C$19:$C$30)*(A447&lt;=Setup!$D$19:$D$30)*Setup!$A$19:$A$30))</f>
        <v/>
      </c>
      <c r="P447" s="34">
        <f>IF(A447="","",IF(G447="Standard 15% (Box 1)",ROUND(H447*Setup!$B$9,2),0))</f>
        <v/>
      </c>
      <c r="Q447" s="34">
        <f>IF(A447="","",I447-P447)</f>
        <v/>
      </c>
      <c r="R447" s="23">
        <f>IF(A447="","",IF(O447=0,"Outside audit periods; ","")&amp;IF(G447="","No VAT category; ","")&amp;IF(ABS(Q447)&gt;Setup!$B$10,"VAT ≠ 15% × net; ","")&amp;IF(AND(F447="B2B - VAT registered",NOT(AND(LEN(E447)=15,LEFT(E447,1)="3",RIGHT(E447,1)="3",ISNUMBER(--E447)))),"Invalid/missing customer VAT no; ","")&amp;IF(L447&lt;&gt;"Yes","Not reported/cleared on FATOORA; ","")&amp;IF(AND(OR(G447="Zero-rated domestic (Box 3)",G447="Export (Box 4)"),N447=""),"Zero-rate/export evidence missing; ","")&amp;IF(AND(C447="Credit Note",H447&gt;0),"Credit note should be negative; ","")&amp;IF(AND(C447="Simplified Tax Invoice",F447="B2B - VAT registered"),"Simplified invoice issued to VAT-registered B2B; ",""))</f>
        <v/>
      </c>
    </row>
    <row r="448">
      <c r="A448" s="17" t="n"/>
      <c r="B448" s="14" t="n"/>
      <c r="C448" s="14" t="n"/>
      <c r="D448" s="14" t="n"/>
      <c r="E448" s="16" t="n"/>
      <c r="F448" s="14" t="n"/>
      <c r="G448" s="14" t="n"/>
      <c r="H448" s="19" t="n"/>
      <c r="I448" s="19" t="n"/>
      <c r="J448" s="34">
        <f>IF(A448="","",H448+I448)</f>
        <v/>
      </c>
      <c r="K448" s="14" t="n"/>
      <c r="L448" s="14" t="n"/>
      <c r="M448" s="14" t="n"/>
      <c r="N448" s="14" t="n"/>
      <c r="O448" s="20">
        <f>IF(A448="","",SUMPRODUCT((A448&gt;=Setup!$C$19:$C$30)*(A448&lt;=Setup!$D$19:$D$30)*Setup!$A$19:$A$30))</f>
        <v/>
      </c>
      <c r="P448" s="34">
        <f>IF(A448="","",IF(G448="Standard 15% (Box 1)",ROUND(H448*Setup!$B$9,2),0))</f>
        <v/>
      </c>
      <c r="Q448" s="34">
        <f>IF(A448="","",I448-P448)</f>
        <v/>
      </c>
      <c r="R448" s="23">
        <f>IF(A448="","",IF(O448=0,"Outside audit periods; ","")&amp;IF(G448="","No VAT category; ","")&amp;IF(ABS(Q448)&gt;Setup!$B$10,"VAT ≠ 15% × net; ","")&amp;IF(AND(F448="B2B - VAT registered",NOT(AND(LEN(E448)=15,LEFT(E448,1)="3",RIGHT(E448,1)="3",ISNUMBER(--E448)))),"Invalid/missing customer VAT no; ","")&amp;IF(L448&lt;&gt;"Yes","Not reported/cleared on FATOORA; ","")&amp;IF(AND(OR(G448="Zero-rated domestic (Box 3)",G448="Export (Box 4)"),N448=""),"Zero-rate/export evidence missing; ","")&amp;IF(AND(C448="Credit Note",H448&gt;0),"Credit note should be negative; ","")&amp;IF(AND(C448="Simplified Tax Invoice",F448="B2B - VAT registered"),"Simplified invoice issued to VAT-registered B2B; ",""))</f>
        <v/>
      </c>
    </row>
    <row r="449">
      <c r="A449" s="17" t="n"/>
      <c r="B449" s="14" t="n"/>
      <c r="C449" s="14" t="n"/>
      <c r="D449" s="14" t="n"/>
      <c r="E449" s="16" t="n"/>
      <c r="F449" s="14" t="n"/>
      <c r="G449" s="14" t="n"/>
      <c r="H449" s="19" t="n"/>
      <c r="I449" s="19" t="n"/>
      <c r="J449" s="34">
        <f>IF(A449="","",H449+I449)</f>
        <v/>
      </c>
      <c r="K449" s="14" t="n"/>
      <c r="L449" s="14" t="n"/>
      <c r="M449" s="14" t="n"/>
      <c r="N449" s="14" t="n"/>
      <c r="O449" s="20">
        <f>IF(A449="","",SUMPRODUCT((A449&gt;=Setup!$C$19:$C$30)*(A449&lt;=Setup!$D$19:$D$30)*Setup!$A$19:$A$30))</f>
        <v/>
      </c>
      <c r="P449" s="34">
        <f>IF(A449="","",IF(G449="Standard 15% (Box 1)",ROUND(H449*Setup!$B$9,2),0))</f>
        <v/>
      </c>
      <c r="Q449" s="34">
        <f>IF(A449="","",I449-P449)</f>
        <v/>
      </c>
      <c r="R449" s="23">
        <f>IF(A449="","",IF(O449=0,"Outside audit periods; ","")&amp;IF(G449="","No VAT category; ","")&amp;IF(ABS(Q449)&gt;Setup!$B$10,"VAT ≠ 15% × net; ","")&amp;IF(AND(F449="B2B - VAT registered",NOT(AND(LEN(E449)=15,LEFT(E449,1)="3",RIGHT(E449,1)="3",ISNUMBER(--E449)))),"Invalid/missing customer VAT no; ","")&amp;IF(L449&lt;&gt;"Yes","Not reported/cleared on FATOORA; ","")&amp;IF(AND(OR(G449="Zero-rated domestic (Box 3)",G449="Export (Box 4)"),N449=""),"Zero-rate/export evidence missing; ","")&amp;IF(AND(C449="Credit Note",H449&gt;0),"Credit note should be negative; ","")&amp;IF(AND(C449="Simplified Tax Invoice",F449="B2B - VAT registered"),"Simplified invoice issued to VAT-registered B2B; ",""))</f>
        <v/>
      </c>
    </row>
    <row r="450">
      <c r="A450" s="17" t="n"/>
      <c r="B450" s="14" t="n"/>
      <c r="C450" s="14" t="n"/>
      <c r="D450" s="14" t="n"/>
      <c r="E450" s="16" t="n"/>
      <c r="F450" s="14" t="n"/>
      <c r="G450" s="14" t="n"/>
      <c r="H450" s="19" t="n"/>
      <c r="I450" s="19" t="n"/>
      <c r="J450" s="34">
        <f>IF(A450="","",H450+I450)</f>
        <v/>
      </c>
      <c r="K450" s="14" t="n"/>
      <c r="L450" s="14" t="n"/>
      <c r="M450" s="14" t="n"/>
      <c r="N450" s="14" t="n"/>
      <c r="O450" s="20">
        <f>IF(A450="","",SUMPRODUCT((A450&gt;=Setup!$C$19:$C$30)*(A450&lt;=Setup!$D$19:$D$30)*Setup!$A$19:$A$30))</f>
        <v/>
      </c>
      <c r="P450" s="34">
        <f>IF(A450="","",IF(G450="Standard 15% (Box 1)",ROUND(H450*Setup!$B$9,2),0))</f>
        <v/>
      </c>
      <c r="Q450" s="34">
        <f>IF(A450="","",I450-P450)</f>
        <v/>
      </c>
      <c r="R450" s="23">
        <f>IF(A450="","",IF(O450=0,"Outside audit periods; ","")&amp;IF(G450="","No VAT category; ","")&amp;IF(ABS(Q450)&gt;Setup!$B$10,"VAT ≠ 15% × net; ","")&amp;IF(AND(F450="B2B - VAT registered",NOT(AND(LEN(E450)=15,LEFT(E450,1)="3",RIGHT(E450,1)="3",ISNUMBER(--E450)))),"Invalid/missing customer VAT no; ","")&amp;IF(L450&lt;&gt;"Yes","Not reported/cleared on FATOORA; ","")&amp;IF(AND(OR(G450="Zero-rated domestic (Box 3)",G450="Export (Box 4)"),N450=""),"Zero-rate/export evidence missing; ","")&amp;IF(AND(C450="Credit Note",H450&gt;0),"Credit note should be negative; ","")&amp;IF(AND(C450="Simplified Tax Invoice",F450="B2B - VAT registered"),"Simplified invoice issued to VAT-registered B2B; ",""))</f>
        <v/>
      </c>
    </row>
    <row r="451">
      <c r="A451" s="17" t="n"/>
      <c r="B451" s="14" t="n"/>
      <c r="C451" s="14" t="n"/>
      <c r="D451" s="14" t="n"/>
      <c r="E451" s="16" t="n"/>
      <c r="F451" s="14" t="n"/>
      <c r="G451" s="14" t="n"/>
      <c r="H451" s="19" t="n"/>
      <c r="I451" s="19" t="n"/>
      <c r="J451" s="34">
        <f>IF(A451="","",H451+I451)</f>
        <v/>
      </c>
      <c r="K451" s="14" t="n"/>
      <c r="L451" s="14" t="n"/>
      <c r="M451" s="14" t="n"/>
      <c r="N451" s="14" t="n"/>
      <c r="O451" s="20">
        <f>IF(A451="","",SUMPRODUCT((A451&gt;=Setup!$C$19:$C$30)*(A451&lt;=Setup!$D$19:$D$30)*Setup!$A$19:$A$30))</f>
        <v/>
      </c>
      <c r="P451" s="34">
        <f>IF(A451="","",IF(G451="Standard 15% (Box 1)",ROUND(H451*Setup!$B$9,2),0))</f>
        <v/>
      </c>
      <c r="Q451" s="34">
        <f>IF(A451="","",I451-P451)</f>
        <v/>
      </c>
      <c r="R451" s="23">
        <f>IF(A451="","",IF(O451=0,"Outside audit periods; ","")&amp;IF(G451="","No VAT category; ","")&amp;IF(ABS(Q451)&gt;Setup!$B$10,"VAT ≠ 15% × net; ","")&amp;IF(AND(F451="B2B - VAT registered",NOT(AND(LEN(E451)=15,LEFT(E451,1)="3",RIGHT(E451,1)="3",ISNUMBER(--E451)))),"Invalid/missing customer VAT no; ","")&amp;IF(L451&lt;&gt;"Yes","Not reported/cleared on FATOORA; ","")&amp;IF(AND(OR(G451="Zero-rated domestic (Box 3)",G451="Export (Box 4)"),N451=""),"Zero-rate/export evidence missing; ","")&amp;IF(AND(C451="Credit Note",H451&gt;0),"Credit note should be negative; ","")&amp;IF(AND(C451="Simplified Tax Invoice",F451="B2B - VAT registered"),"Simplified invoice issued to VAT-registered B2B; ",""))</f>
        <v/>
      </c>
    </row>
    <row r="452">
      <c r="A452" s="17" t="n"/>
      <c r="B452" s="14" t="n"/>
      <c r="C452" s="14" t="n"/>
      <c r="D452" s="14" t="n"/>
      <c r="E452" s="16" t="n"/>
      <c r="F452" s="14" t="n"/>
      <c r="G452" s="14" t="n"/>
      <c r="H452" s="19" t="n"/>
      <c r="I452" s="19" t="n"/>
      <c r="J452" s="34">
        <f>IF(A452="","",H452+I452)</f>
        <v/>
      </c>
      <c r="K452" s="14" t="n"/>
      <c r="L452" s="14" t="n"/>
      <c r="M452" s="14" t="n"/>
      <c r="N452" s="14" t="n"/>
      <c r="O452" s="20">
        <f>IF(A452="","",SUMPRODUCT((A452&gt;=Setup!$C$19:$C$30)*(A452&lt;=Setup!$D$19:$D$30)*Setup!$A$19:$A$30))</f>
        <v/>
      </c>
      <c r="P452" s="34">
        <f>IF(A452="","",IF(G452="Standard 15% (Box 1)",ROUND(H452*Setup!$B$9,2),0))</f>
        <v/>
      </c>
      <c r="Q452" s="34">
        <f>IF(A452="","",I452-P452)</f>
        <v/>
      </c>
      <c r="R452" s="23">
        <f>IF(A452="","",IF(O452=0,"Outside audit periods; ","")&amp;IF(G452="","No VAT category; ","")&amp;IF(ABS(Q452)&gt;Setup!$B$10,"VAT ≠ 15% × net; ","")&amp;IF(AND(F452="B2B - VAT registered",NOT(AND(LEN(E452)=15,LEFT(E452,1)="3",RIGHT(E452,1)="3",ISNUMBER(--E452)))),"Invalid/missing customer VAT no; ","")&amp;IF(L452&lt;&gt;"Yes","Not reported/cleared on FATOORA; ","")&amp;IF(AND(OR(G452="Zero-rated domestic (Box 3)",G452="Export (Box 4)"),N452=""),"Zero-rate/export evidence missing; ","")&amp;IF(AND(C452="Credit Note",H452&gt;0),"Credit note should be negative; ","")&amp;IF(AND(C452="Simplified Tax Invoice",F452="B2B - VAT registered"),"Simplified invoice issued to VAT-registered B2B; ",""))</f>
        <v/>
      </c>
    </row>
    <row r="453">
      <c r="A453" s="17" t="n"/>
      <c r="B453" s="14" t="n"/>
      <c r="C453" s="14" t="n"/>
      <c r="D453" s="14" t="n"/>
      <c r="E453" s="16" t="n"/>
      <c r="F453" s="14" t="n"/>
      <c r="G453" s="14" t="n"/>
      <c r="H453" s="19" t="n"/>
      <c r="I453" s="19" t="n"/>
      <c r="J453" s="34">
        <f>IF(A453="","",H453+I453)</f>
        <v/>
      </c>
      <c r="K453" s="14" t="n"/>
      <c r="L453" s="14" t="n"/>
      <c r="M453" s="14" t="n"/>
      <c r="N453" s="14" t="n"/>
      <c r="O453" s="20">
        <f>IF(A453="","",SUMPRODUCT((A453&gt;=Setup!$C$19:$C$30)*(A453&lt;=Setup!$D$19:$D$30)*Setup!$A$19:$A$30))</f>
        <v/>
      </c>
      <c r="P453" s="34">
        <f>IF(A453="","",IF(G453="Standard 15% (Box 1)",ROUND(H453*Setup!$B$9,2),0))</f>
        <v/>
      </c>
      <c r="Q453" s="34">
        <f>IF(A453="","",I453-P453)</f>
        <v/>
      </c>
      <c r="R453" s="23">
        <f>IF(A453="","",IF(O453=0,"Outside audit periods; ","")&amp;IF(G453="","No VAT category; ","")&amp;IF(ABS(Q453)&gt;Setup!$B$10,"VAT ≠ 15% × net; ","")&amp;IF(AND(F453="B2B - VAT registered",NOT(AND(LEN(E453)=15,LEFT(E453,1)="3",RIGHT(E453,1)="3",ISNUMBER(--E453)))),"Invalid/missing customer VAT no; ","")&amp;IF(L453&lt;&gt;"Yes","Not reported/cleared on FATOORA; ","")&amp;IF(AND(OR(G453="Zero-rated domestic (Box 3)",G453="Export (Box 4)"),N453=""),"Zero-rate/export evidence missing; ","")&amp;IF(AND(C453="Credit Note",H453&gt;0),"Credit note should be negative; ","")&amp;IF(AND(C453="Simplified Tax Invoice",F453="B2B - VAT registered"),"Simplified invoice issued to VAT-registered B2B; ",""))</f>
        <v/>
      </c>
    </row>
    <row r="454">
      <c r="A454" s="17" t="n"/>
      <c r="B454" s="14" t="n"/>
      <c r="C454" s="14" t="n"/>
      <c r="D454" s="14" t="n"/>
      <c r="E454" s="16" t="n"/>
      <c r="F454" s="14" t="n"/>
      <c r="G454" s="14" t="n"/>
      <c r="H454" s="19" t="n"/>
      <c r="I454" s="19" t="n"/>
      <c r="J454" s="34">
        <f>IF(A454="","",H454+I454)</f>
        <v/>
      </c>
      <c r="K454" s="14" t="n"/>
      <c r="L454" s="14" t="n"/>
      <c r="M454" s="14" t="n"/>
      <c r="N454" s="14" t="n"/>
      <c r="O454" s="20">
        <f>IF(A454="","",SUMPRODUCT((A454&gt;=Setup!$C$19:$C$30)*(A454&lt;=Setup!$D$19:$D$30)*Setup!$A$19:$A$30))</f>
        <v/>
      </c>
      <c r="P454" s="34">
        <f>IF(A454="","",IF(G454="Standard 15% (Box 1)",ROUND(H454*Setup!$B$9,2),0))</f>
        <v/>
      </c>
      <c r="Q454" s="34">
        <f>IF(A454="","",I454-P454)</f>
        <v/>
      </c>
      <c r="R454" s="23">
        <f>IF(A454="","",IF(O454=0,"Outside audit periods; ","")&amp;IF(G454="","No VAT category; ","")&amp;IF(ABS(Q454)&gt;Setup!$B$10,"VAT ≠ 15% × net; ","")&amp;IF(AND(F454="B2B - VAT registered",NOT(AND(LEN(E454)=15,LEFT(E454,1)="3",RIGHT(E454,1)="3",ISNUMBER(--E454)))),"Invalid/missing customer VAT no; ","")&amp;IF(L454&lt;&gt;"Yes","Not reported/cleared on FATOORA; ","")&amp;IF(AND(OR(G454="Zero-rated domestic (Box 3)",G454="Export (Box 4)"),N454=""),"Zero-rate/export evidence missing; ","")&amp;IF(AND(C454="Credit Note",H454&gt;0),"Credit note should be negative; ","")&amp;IF(AND(C454="Simplified Tax Invoice",F454="B2B - VAT registered"),"Simplified invoice issued to VAT-registered B2B; ",""))</f>
        <v/>
      </c>
    </row>
    <row r="455">
      <c r="A455" s="17" t="n"/>
      <c r="B455" s="14" t="n"/>
      <c r="C455" s="14" t="n"/>
      <c r="D455" s="14" t="n"/>
      <c r="E455" s="16" t="n"/>
      <c r="F455" s="14" t="n"/>
      <c r="G455" s="14" t="n"/>
      <c r="H455" s="19" t="n"/>
      <c r="I455" s="19" t="n"/>
      <c r="J455" s="34">
        <f>IF(A455="","",H455+I455)</f>
        <v/>
      </c>
      <c r="K455" s="14" t="n"/>
      <c r="L455" s="14" t="n"/>
      <c r="M455" s="14" t="n"/>
      <c r="N455" s="14" t="n"/>
      <c r="O455" s="20">
        <f>IF(A455="","",SUMPRODUCT((A455&gt;=Setup!$C$19:$C$30)*(A455&lt;=Setup!$D$19:$D$30)*Setup!$A$19:$A$30))</f>
        <v/>
      </c>
      <c r="P455" s="34">
        <f>IF(A455="","",IF(G455="Standard 15% (Box 1)",ROUND(H455*Setup!$B$9,2),0))</f>
        <v/>
      </c>
      <c r="Q455" s="34">
        <f>IF(A455="","",I455-P455)</f>
        <v/>
      </c>
      <c r="R455" s="23">
        <f>IF(A455="","",IF(O455=0,"Outside audit periods; ","")&amp;IF(G455="","No VAT category; ","")&amp;IF(ABS(Q455)&gt;Setup!$B$10,"VAT ≠ 15% × net; ","")&amp;IF(AND(F455="B2B - VAT registered",NOT(AND(LEN(E455)=15,LEFT(E455,1)="3",RIGHT(E455,1)="3",ISNUMBER(--E455)))),"Invalid/missing customer VAT no; ","")&amp;IF(L455&lt;&gt;"Yes","Not reported/cleared on FATOORA; ","")&amp;IF(AND(OR(G455="Zero-rated domestic (Box 3)",G455="Export (Box 4)"),N455=""),"Zero-rate/export evidence missing; ","")&amp;IF(AND(C455="Credit Note",H455&gt;0),"Credit note should be negative; ","")&amp;IF(AND(C455="Simplified Tax Invoice",F455="B2B - VAT registered"),"Simplified invoice issued to VAT-registered B2B; ",""))</f>
        <v/>
      </c>
    </row>
    <row r="456">
      <c r="A456" s="17" t="n"/>
      <c r="B456" s="14" t="n"/>
      <c r="C456" s="14" t="n"/>
      <c r="D456" s="14" t="n"/>
      <c r="E456" s="16" t="n"/>
      <c r="F456" s="14" t="n"/>
      <c r="G456" s="14" t="n"/>
      <c r="H456" s="19" t="n"/>
      <c r="I456" s="19" t="n"/>
      <c r="J456" s="34">
        <f>IF(A456="","",H456+I456)</f>
        <v/>
      </c>
      <c r="K456" s="14" t="n"/>
      <c r="L456" s="14" t="n"/>
      <c r="M456" s="14" t="n"/>
      <c r="N456" s="14" t="n"/>
      <c r="O456" s="20">
        <f>IF(A456="","",SUMPRODUCT((A456&gt;=Setup!$C$19:$C$30)*(A456&lt;=Setup!$D$19:$D$30)*Setup!$A$19:$A$30))</f>
        <v/>
      </c>
      <c r="P456" s="34">
        <f>IF(A456="","",IF(G456="Standard 15% (Box 1)",ROUND(H456*Setup!$B$9,2),0))</f>
        <v/>
      </c>
      <c r="Q456" s="34">
        <f>IF(A456="","",I456-P456)</f>
        <v/>
      </c>
      <c r="R456" s="23">
        <f>IF(A456="","",IF(O456=0,"Outside audit periods; ","")&amp;IF(G456="","No VAT category; ","")&amp;IF(ABS(Q456)&gt;Setup!$B$10,"VAT ≠ 15% × net; ","")&amp;IF(AND(F456="B2B - VAT registered",NOT(AND(LEN(E456)=15,LEFT(E456,1)="3",RIGHT(E456,1)="3",ISNUMBER(--E456)))),"Invalid/missing customer VAT no; ","")&amp;IF(L456&lt;&gt;"Yes","Not reported/cleared on FATOORA; ","")&amp;IF(AND(OR(G456="Zero-rated domestic (Box 3)",G456="Export (Box 4)"),N456=""),"Zero-rate/export evidence missing; ","")&amp;IF(AND(C456="Credit Note",H456&gt;0),"Credit note should be negative; ","")&amp;IF(AND(C456="Simplified Tax Invoice",F456="B2B - VAT registered"),"Simplified invoice issued to VAT-registered B2B; ",""))</f>
        <v/>
      </c>
    </row>
    <row r="457">
      <c r="A457" s="17" t="n"/>
      <c r="B457" s="14" t="n"/>
      <c r="C457" s="14" t="n"/>
      <c r="D457" s="14" t="n"/>
      <c r="E457" s="16" t="n"/>
      <c r="F457" s="14" t="n"/>
      <c r="G457" s="14" t="n"/>
      <c r="H457" s="19" t="n"/>
      <c r="I457" s="19" t="n"/>
      <c r="J457" s="34">
        <f>IF(A457="","",H457+I457)</f>
        <v/>
      </c>
      <c r="K457" s="14" t="n"/>
      <c r="L457" s="14" t="n"/>
      <c r="M457" s="14" t="n"/>
      <c r="N457" s="14" t="n"/>
      <c r="O457" s="20">
        <f>IF(A457="","",SUMPRODUCT((A457&gt;=Setup!$C$19:$C$30)*(A457&lt;=Setup!$D$19:$D$30)*Setup!$A$19:$A$30))</f>
        <v/>
      </c>
      <c r="P457" s="34">
        <f>IF(A457="","",IF(G457="Standard 15% (Box 1)",ROUND(H457*Setup!$B$9,2),0))</f>
        <v/>
      </c>
      <c r="Q457" s="34">
        <f>IF(A457="","",I457-P457)</f>
        <v/>
      </c>
      <c r="R457" s="23">
        <f>IF(A457="","",IF(O457=0,"Outside audit periods; ","")&amp;IF(G457="","No VAT category; ","")&amp;IF(ABS(Q457)&gt;Setup!$B$10,"VAT ≠ 15% × net; ","")&amp;IF(AND(F457="B2B - VAT registered",NOT(AND(LEN(E457)=15,LEFT(E457,1)="3",RIGHT(E457,1)="3",ISNUMBER(--E457)))),"Invalid/missing customer VAT no; ","")&amp;IF(L457&lt;&gt;"Yes","Not reported/cleared on FATOORA; ","")&amp;IF(AND(OR(G457="Zero-rated domestic (Box 3)",G457="Export (Box 4)"),N457=""),"Zero-rate/export evidence missing; ","")&amp;IF(AND(C457="Credit Note",H457&gt;0),"Credit note should be negative; ","")&amp;IF(AND(C457="Simplified Tax Invoice",F457="B2B - VAT registered"),"Simplified invoice issued to VAT-registered B2B; ",""))</f>
        <v/>
      </c>
    </row>
    <row r="458">
      <c r="A458" s="17" t="n"/>
      <c r="B458" s="14" t="n"/>
      <c r="C458" s="14" t="n"/>
      <c r="D458" s="14" t="n"/>
      <c r="E458" s="16" t="n"/>
      <c r="F458" s="14" t="n"/>
      <c r="G458" s="14" t="n"/>
      <c r="H458" s="19" t="n"/>
      <c r="I458" s="19" t="n"/>
      <c r="J458" s="34">
        <f>IF(A458="","",H458+I458)</f>
        <v/>
      </c>
      <c r="K458" s="14" t="n"/>
      <c r="L458" s="14" t="n"/>
      <c r="M458" s="14" t="n"/>
      <c r="N458" s="14" t="n"/>
      <c r="O458" s="20">
        <f>IF(A458="","",SUMPRODUCT((A458&gt;=Setup!$C$19:$C$30)*(A458&lt;=Setup!$D$19:$D$30)*Setup!$A$19:$A$30))</f>
        <v/>
      </c>
      <c r="P458" s="34">
        <f>IF(A458="","",IF(G458="Standard 15% (Box 1)",ROUND(H458*Setup!$B$9,2),0))</f>
        <v/>
      </c>
      <c r="Q458" s="34">
        <f>IF(A458="","",I458-P458)</f>
        <v/>
      </c>
      <c r="R458" s="23">
        <f>IF(A458="","",IF(O458=0,"Outside audit periods; ","")&amp;IF(G458="","No VAT category; ","")&amp;IF(ABS(Q458)&gt;Setup!$B$10,"VAT ≠ 15% × net; ","")&amp;IF(AND(F458="B2B - VAT registered",NOT(AND(LEN(E458)=15,LEFT(E458,1)="3",RIGHT(E458,1)="3",ISNUMBER(--E458)))),"Invalid/missing customer VAT no; ","")&amp;IF(L458&lt;&gt;"Yes","Not reported/cleared on FATOORA; ","")&amp;IF(AND(OR(G458="Zero-rated domestic (Box 3)",G458="Export (Box 4)"),N458=""),"Zero-rate/export evidence missing; ","")&amp;IF(AND(C458="Credit Note",H458&gt;0),"Credit note should be negative; ","")&amp;IF(AND(C458="Simplified Tax Invoice",F458="B2B - VAT registered"),"Simplified invoice issued to VAT-registered B2B; ",""))</f>
        <v/>
      </c>
    </row>
    <row r="459">
      <c r="A459" s="17" t="n"/>
      <c r="B459" s="14" t="n"/>
      <c r="C459" s="14" t="n"/>
      <c r="D459" s="14" t="n"/>
      <c r="E459" s="16" t="n"/>
      <c r="F459" s="14" t="n"/>
      <c r="G459" s="14" t="n"/>
      <c r="H459" s="19" t="n"/>
      <c r="I459" s="19" t="n"/>
      <c r="J459" s="34">
        <f>IF(A459="","",H459+I459)</f>
        <v/>
      </c>
      <c r="K459" s="14" t="n"/>
      <c r="L459" s="14" t="n"/>
      <c r="M459" s="14" t="n"/>
      <c r="N459" s="14" t="n"/>
      <c r="O459" s="20">
        <f>IF(A459="","",SUMPRODUCT((A459&gt;=Setup!$C$19:$C$30)*(A459&lt;=Setup!$D$19:$D$30)*Setup!$A$19:$A$30))</f>
        <v/>
      </c>
      <c r="P459" s="34">
        <f>IF(A459="","",IF(G459="Standard 15% (Box 1)",ROUND(H459*Setup!$B$9,2),0))</f>
        <v/>
      </c>
      <c r="Q459" s="34">
        <f>IF(A459="","",I459-P459)</f>
        <v/>
      </c>
      <c r="R459" s="23">
        <f>IF(A459="","",IF(O459=0,"Outside audit periods; ","")&amp;IF(G459="","No VAT category; ","")&amp;IF(ABS(Q459)&gt;Setup!$B$10,"VAT ≠ 15% × net; ","")&amp;IF(AND(F459="B2B - VAT registered",NOT(AND(LEN(E459)=15,LEFT(E459,1)="3",RIGHT(E459,1)="3",ISNUMBER(--E459)))),"Invalid/missing customer VAT no; ","")&amp;IF(L459&lt;&gt;"Yes","Not reported/cleared on FATOORA; ","")&amp;IF(AND(OR(G459="Zero-rated domestic (Box 3)",G459="Export (Box 4)"),N459=""),"Zero-rate/export evidence missing; ","")&amp;IF(AND(C459="Credit Note",H459&gt;0),"Credit note should be negative; ","")&amp;IF(AND(C459="Simplified Tax Invoice",F459="B2B - VAT registered"),"Simplified invoice issued to VAT-registered B2B; ",""))</f>
        <v/>
      </c>
    </row>
    <row r="460">
      <c r="A460" s="17" t="n"/>
      <c r="B460" s="14" t="n"/>
      <c r="C460" s="14" t="n"/>
      <c r="D460" s="14" t="n"/>
      <c r="E460" s="16" t="n"/>
      <c r="F460" s="14" t="n"/>
      <c r="G460" s="14" t="n"/>
      <c r="H460" s="19" t="n"/>
      <c r="I460" s="19" t="n"/>
      <c r="J460" s="34">
        <f>IF(A460="","",H460+I460)</f>
        <v/>
      </c>
      <c r="K460" s="14" t="n"/>
      <c r="L460" s="14" t="n"/>
      <c r="M460" s="14" t="n"/>
      <c r="N460" s="14" t="n"/>
      <c r="O460" s="20">
        <f>IF(A460="","",SUMPRODUCT((A460&gt;=Setup!$C$19:$C$30)*(A460&lt;=Setup!$D$19:$D$30)*Setup!$A$19:$A$30))</f>
        <v/>
      </c>
      <c r="P460" s="34">
        <f>IF(A460="","",IF(G460="Standard 15% (Box 1)",ROUND(H460*Setup!$B$9,2),0))</f>
        <v/>
      </c>
      <c r="Q460" s="34">
        <f>IF(A460="","",I460-P460)</f>
        <v/>
      </c>
      <c r="R460" s="23">
        <f>IF(A460="","",IF(O460=0,"Outside audit periods; ","")&amp;IF(G460="","No VAT category; ","")&amp;IF(ABS(Q460)&gt;Setup!$B$10,"VAT ≠ 15% × net; ","")&amp;IF(AND(F460="B2B - VAT registered",NOT(AND(LEN(E460)=15,LEFT(E460,1)="3",RIGHT(E460,1)="3",ISNUMBER(--E460)))),"Invalid/missing customer VAT no; ","")&amp;IF(L460&lt;&gt;"Yes","Not reported/cleared on FATOORA; ","")&amp;IF(AND(OR(G460="Zero-rated domestic (Box 3)",G460="Export (Box 4)"),N460=""),"Zero-rate/export evidence missing; ","")&amp;IF(AND(C460="Credit Note",H460&gt;0),"Credit note should be negative; ","")&amp;IF(AND(C460="Simplified Tax Invoice",F460="B2B - VAT registered"),"Simplified invoice issued to VAT-registered B2B; ",""))</f>
        <v/>
      </c>
    </row>
    <row r="461">
      <c r="A461" s="17" t="n"/>
      <c r="B461" s="14" t="n"/>
      <c r="C461" s="14" t="n"/>
      <c r="D461" s="14" t="n"/>
      <c r="E461" s="16" t="n"/>
      <c r="F461" s="14" t="n"/>
      <c r="G461" s="14" t="n"/>
      <c r="H461" s="19" t="n"/>
      <c r="I461" s="19" t="n"/>
      <c r="J461" s="34">
        <f>IF(A461="","",H461+I461)</f>
        <v/>
      </c>
      <c r="K461" s="14" t="n"/>
      <c r="L461" s="14" t="n"/>
      <c r="M461" s="14" t="n"/>
      <c r="N461" s="14" t="n"/>
      <c r="O461" s="20">
        <f>IF(A461="","",SUMPRODUCT((A461&gt;=Setup!$C$19:$C$30)*(A461&lt;=Setup!$D$19:$D$30)*Setup!$A$19:$A$30))</f>
        <v/>
      </c>
      <c r="P461" s="34">
        <f>IF(A461="","",IF(G461="Standard 15% (Box 1)",ROUND(H461*Setup!$B$9,2),0))</f>
        <v/>
      </c>
      <c r="Q461" s="34">
        <f>IF(A461="","",I461-P461)</f>
        <v/>
      </c>
      <c r="R461" s="23">
        <f>IF(A461="","",IF(O461=0,"Outside audit periods; ","")&amp;IF(G461="","No VAT category; ","")&amp;IF(ABS(Q461)&gt;Setup!$B$10,"VAT ≠ 15% × net; ","")&amp;IF(AND(F461="B2B - VAT registered",NOT(AND(LEN(E461)=15,LEFT(E461,1)="3",RIGHT(E461,1)="3",ISNUMBER(--E461)))),"Invalid/missing customer VAT no; ","")&amp;IF(L461&lt;&gt;"Yes","Not reported/cleared on FATOORA; ","")&amp;IF(AND(OR(G461="Zero-rated domestic (Box 3)",G461="Export (Box 4)"),N461=""),"Zero-rate/export evidence missing; ","")&amp;IF(AND(C461="Credit Note",H461&gt;0),"Credit note should be negative; ","")&amp;IF(AND(C461="Simplified Tax Invoice",F461="B2B - VAT registered"),"Simplified invoice issued to VAT-registered B2B; ",""))</f>
        <v/>
      </c>
    </row>
    <row r="462">
      <c r="A462" s="17" t="n"/>
      <c r="B462" s="14" t="n"/>
      <c r="C462" s="14" t="n"/>
      <c r="D462" s="14" t="n"/>
      <c r="E462" s="16" t="n"/>
      <c r="F462" s="14" t="n"/>
      <c r="G462" s="14" t="n"/>
      <c r="H462" s="19" t="n"/>
      <c r="I462" s="19" t="n"/>
      <c r="J462" s="34">
        <f>IF(A462="","",H462+I462)</f>
        <v/>
      </c>
      <c r="K462" s="14" t="n"/>
      <c r="L462" s="14" t="n"/>
      <c r="M462" s="14" t="n"/>
      <c r="N462" s="14" t="n"/>
      <c r="O462" s="20">
        <f>IF(A462="","",SUMPRODUCT((A462&gt;=Setup!$C$19:$C$30)*(A462&lt;=Setup!$D$19:$D$30)*Setup!$A$19:$A$30))</f>
        <v/>
      </c>
      <c r="P462" s="34">
        <f>IF(A462="","",IF(G462="Standard 15% (Box 1)",ROUND(H462*Setup!$B$9,2),0))</f>
        <v/>
      </c>
      <c r="Q462" s="34">
        <f>IF(A462="","",I462-P462)</f>
        <v/>
      </c>
      <c r="R462" s="23">
        <f>IF(A462="","",IF(O462=0,"Outside audit periods; ","")&amp;IF(G462="","No VAT category; ","")&amp;IF(ABS(Q462)&gt;Setup!$B$10,"VAT ≠ 15% × net; ","")&amp;IF(AND(F462="B2B - VAT registered",NOT(AND(LEN(E462)=15,LEFT(E462,1)="3",RIGHT(E462,1)="3",ISNUMBER(--E462)))),"Invalid/missing customer VAT no; ","")&amp;IF(L462&lt;&gt;"Yes","Not reported/cleared on FATOORA; ","")&amp;IF(AND(OR(G462="Zero-rated domestic (Box 3)",G462="Export (Box 4)"),N462=""),"Zero-rate/export evidence missing; ","")&amp;IF(AND(C462="Credit Note",H462&gt;0),"Credit note should be negative; ","")&amp;IF(AND(C462="Simplified Tax Invoice",F462="B2B - VAT registered"),"Simplified invoice issued to VAT-registered B2B; ",""))</f>
        <v/>
      </c>
    </row>
    <row r="463">
      <c r="A463" s="17" t="n"/>
      <c r="B463" s="14" t="n"/>
      <c r="C463" s="14" t="n"/>
      <c r="D463" s="14" t="n"/>
      <c r="E463" s="16" t="n"/>
      <c r="F463" s="14" t="n"/>
      <c r="G463" s="14" t="n"/>
      <c r="H463" s="19" t="n"/>
      <c r="I463" s="19" t="n"/>
      <c r="J463" s="34">
        <f>IF(A463="","",H463+I463)</f>
        <v/>
      </c>
      <c r="K463" s="14" t="n"/>
      <c r="L463" s="14" t="n"/>
      <c r="M463" s="14" t="n"/>
      <c r="N463" s="14" t="n"/>
      <c r="O463" s="20">
        <f>IF(A463="","",SUMPRODUCT((A463&gt;=Setup!$C$19:$C$30)*(A463&lt;=Setup!$D$19:$D$30)*Setup!$A$19:$A$30))</f>
        <v/>
      </c>
      <c r="P463" s="34">
        <f>IF(A463="","",IF(G463="Standard 15% (Box 1)",ROUND(H463*Setup!$B$9,2),0))</f>
        <v/>
      </c>
      <c r="Q463" s="34">
        <f>IF(A463="","",I463-P463)</f>
        <v/>
      </c>
      <c r="R463" s="23">
        <f>IF(A463="","",IF(O463=0,"Outside audit periods; ","")&amp;IF(G463="","No VAT category; ","")&amp;IF(ABS(Q463)&gt;Setup!$B$10,"VAT ≠ 15% × net; ","")&amp;IF(AND(F463="B2B - VAT registered",NOT(AND(LEN(E463)=15,LEFT(E463,1)="3",RIGHT(E463,1)="3",ISNUMBER(--E463)))),"Invalid/missing customer VAT no; ","")&amp;IF(L463&lt;&gt;"Yes","Not reported/cleared on FATOORA; ","")&amp;IF(AND(OR(G463="Zero-rated domestic (Box 3)",G463="Export (Box 4)"),N463=""),"Zero-rate/export evidence missing; ","")&amp;IF(AND(C463="Credit Note",H463&gt;0),"Credit note should be negative; ","")&amp;IF(AND(C463="Simplified Tax Invoice",F463="B2B - VAT registered"),"Simplified invoice issued to VAT-registered B2B; ",""))</f>
        <v/>
      </c>
    </row>
    <row r="464">
      <c r="A464" s="17" t="n"/>
      <c r="B464" s="14" t="n"/>
      <c r="C464" s="14" t="n"/>
      <c r="D464" s="14" t="n"/>
      <c r="E464" s="16" t="n"/>
      <c r="F464" s="14" t="n"/>
      <c r="G464" s="14" t="n"/>
      <c r="H464" s="19" t="n"/>
      <c r="I464" s="19" t="n"/>
      <c r="J464" s="34">
        <f>IF(A464="","",H464+I464)</f>
        <v/>
      </c>
      <c r="K464" s="14" t="n"/>
      <c r="L464" s="14" t="n"/>
      <c r="M464" s="14" t="n"/>
      <c r="N464" s="14" t="n"/>
      <c r="O464" s="20">
        <f>IF(A464="","",SUMPRODUCT((A464&gt;=Setup!$C$19:$C$30)*(A464&lt;=Setup!$D$19:$D$30)*Setup!$A$19:$A$30))</f>
        <v/>
      </c>
      <c r="P464" s="34">
        <f>IF(A464="","",IF(G464="Standard 15% (Box 1)",ROUND(H464*Setup!$B$9,2),0))</f>
        <v/>
      </c>
      <c r="Q464" s="34">
        <f>IF(A464="","",I464-P464)</f>
        <v/>
      </c>
      <c r="R464" s="23">
        <f>IF(A464="","",IF(O464=0,"Outside audit periods; ","")&amp;IF(G464="","No VAT category; ","")&amp;IF(ABS(Q464)&gt;Setup!$B$10,"VAT ≠ 15% × net; ","")&amp;IF(AND(F464="B2B - VAT registered",NOT(AND(LEN(E464)=15,LEFT(E464,1)="3",RIGHT(E464,1)="3",ISNUMBER(--E464)))),"Invalid/missing customer VAT no; ","")&amp;IF(L464&lt;&gt;"Yes","Not reported/cleared on FATOORA; ","")&amp;IF(AND(OR(G464="Zero-rated domestic (Box 3)",G464="Export (Box 4)"),N464=""),"Zero-rate/export evidence missing; ","")&amp;IF(AND(C464="Credit Note",H464&gt;0),"Credit note should be negative; ","")&amp;IF(AND(C464="Simplified Tax Invoice",F464="B2B - VAT registered"),"Simplified invoice issued to VAT-registered B2B; ",""))</f>
        <v/>
      </c>
    </row>
    <row r="465">
      <c r="A465" s="17" t="n"/>
      <c r="B465" s="14" t="n"/>
      <c r="C465" s="14" t="n"/>
      <c r="D465" s="14" t="n"/>
      <c r="E465" s="16" t="n"/>
      <c r="F465" s="14" t="n"/>
      <c r="G465" s="14" t="n"/>
      <c r="H465" s="19" t="n"/>
      <c r="I465" s="19" t="n"/>
      <c r="J465" s="34">
        <f>IF(A465="","",H465+I465)</f>
        <v/>
      </c>
      <c r="K465" s="14" t="n"/>
      <c r="L465" s="14" t="n"/>
      <c r="M465" s="14" t="n"/>
      <c r="N465" s="14" t="n"/>
      <c r="O465" s="20">
        <f>IF(A465="","",SUMPRODUCT((A465&gt;=Setup!$C$19:$C$30)*(A465&lt;=Setup!$D$19:$D$30)*Setup!$A$19:$A$30))</f>
        <v/>
      </c>
      <c r="P465" s="34">
        <f>IF(A465="","",IF(G465="Standard 15% (Box 1)",ROUND(H465*Setup!$B$9,2),0))</f>
        <v/>
      </c>
      <c r="Q465" s="34">
        <f>IF(A465="","",I465-P465)</f>
        <v/>
      </c>
      <c r="R465" s="23">
        <f>IF(A465="","",IF(O465=0,"Outside audit periods; ","")&amp;IF(G465="","No VAT category; ","")&amp;IF(ABS(Q465)&gt;Setup!$B$10,"VAT ≠ 15% × net; ","")&amp;IF(AND(F465="B2B - VAT registered",NOT(AND(LEN(E465)=15,LEFT(E465,1)="3",RIGHT(E465,1)="3",ISNUMBER(--E465)))),"Invalid/missing customer VAT no; ","")&amp;IF(L465&lt;&gt;"Yes","Not reported/cleared on FATOORA; ","")&amp;IF(AND(OR(G465="Zero-rated domestic (Box 3)",G465="Export (Box 4)"),N465=""),"Zero-rate/export evidence missing; ","")&amp;IF(AND(C465="Credit Note",H465&gt;0),"Credit note should be negative; ","")&amp;IF(AND(C465="Simplified Tax Invoice",F465="B2B - VAT registered"),"Simplified invoice issued to VAT-registered B2B; ",""))</f>
        <v/>
      </c>
    </row>
    <row r="466">
      <c r="A466" s="17" t="n"/>
      <c r="B466" s="14" t="n"/>
      <c r="C466" s="14" t="n"/>
      <c r="D466" s="14" t="n"/>
      <c r="E466" s="16" t="n"/>
      <c r="F466" s="14" t="n"/>
      <c r="G466" s="14" t="n"/>
      <c r="H466" s="19" t="n"/>
      <c r="I466" s="19" t="n"/>
      <c r="J466" s="34">
        <f>IF(A466="","",H466+I466)</f>
        <v/>
      </c>
      <c r="K466" s="14" t="n"/>
      <c r="L466" s="14" t="n"/>
      <c r="M466" s="14" t="n"/>
      <c r="N466" s="14" t="n"/>
      <c r="O466" s="20">
        <f>IF(A466="","",SUMPRODUCT((A466&gt;=Setup!$C$19:$C$30)*(A466&lt;=Setup!$D$19:$D$30)*Setup!$A$19:$A$30))</f>
        <v/>
      </c>
      <c r="P466" s="34">
        <f>IF(A466="","",IF(G466="Standard 15% (Box 1)",ROUND(H466*Setup!$B$9,2),0))</f>
        <v/>
      </c>
      <c r="Q466" s="34">
        <f>IF(A466="","",I466-P466)</f>
        <v/>
      </c>
      <c r="R466" s="23">
        <f>IF(A466="","",IF(O466=0,"Outside audit periods; ","")&amp;IF(G466="","No VAT category; ","")&amp;IF(ABS(Q466)&gt;Setup!$B$10,"VAT ≠ 15% × net; ","")&amp;IF(AND(F466="B2B - VAT registered",NOT(AND(LEN(E466)=15,LEFT(E466,1)="3",RIGHT(E466,1)="3",ISNUMBER(--E466)))),"Invalid/missing customer VAT no; ","")&amp;IF(L466&lt;&gt;"Yes","Not reported/cleared on FATOORA; ","")&amp;IF(AND(OR(G466="Zero-rated domestic (Box 3)",G466="Export (Box 4)"),N466=""),"Zero-rate/export evidence missing; ","")&amp;IF(AND(C466="Credit Note",H466&gt;0),"Credit note should be negative; ","")&amp;IF(AND(C466="Simplified Tax Invoice",F466="B2B - VAT registered"),"Simplified invoice issued to VAT-registered B2B; ",""))</f>
        <v/>
      </c>
    </row>
    <row r="467">
      <c r="A467" s="17" t="n"/>
      <c r="B467" s="14" t="n"/>
      <c r="C467" s="14" t="n"/>
      <c r="D467" s="14" t="n"/>
      <c r="E467" s="16" t="n"/>
      <c r="F467" s="14" t="n"/>
      <c r="G467" s="14" t="n"/>
      <c r="H467" s="19" t="n"/>
      <c r="I467" s="19" t="n"/>
      <c r="J467" s="34">
        <f>IF(A467="","",H467+I467)</f>
        <v/>
      </c>
      <c r="K467" s="14" t="n"/>
      <c r="L467" s="14" t="n"/>
      <c r="M467" s="14" t="n"/>
      <c r="N467" s="14" t="n"/>
      <c r="O467" s="20">
        <f>IF(A467="","",SUMPRODUCT((A467&gt;=Setup!$C$19:$C$30)*(A467&lt;=Setup!$D$19:$D$30)*Setup!$A$19:$A$30))</f>
        <v/>
      </c>
      <c r="P467" s="34">
        <f>IF(A467="","",IF(G467="Standard 15% (Box 1)",ROUND(H467*Setup!$B$9,2),0))</f>
        <v/>
      </c>
      <c r="Q467" s="34">
        <f>IF(A467="","",I467-P467)</f>
        <v/>
      </c>
      <c r="R467" s="23">
        <f>IF(A467="","",IF(O467=0,"Outside audit periods; ","")&amp;IF(G467="","No VAT category; ","")&amp;IF(ABS(Q467)&gt;Setup!$B$10,"VAT ≠ 15% × net; ","")&amp;IF(AND(F467="B2B - VAT registered",NOT(AND(LEN(E467)=15,LEFT(E467,1)="3",RIGHT(E467,1)="3",ISNUMBER(--E467)))),"Invalid/missing customer VAT no; ","")&amp;IF(L467&lt;&gt;"Yes","Not reported/cleared on FATOORA; ","")&amp;IF(AND(OR(G467="Zero-rated domestic (Box 3)",G467="Export (Box 4)"),N467=""),"Zero-rate/export evidence missing; ","")&amp;IF(AND(C467="Credit Note",H467&gt;0),"Credit note should be negative; ","")&amp;IF(AND(C467="Simplified Tax Invoice",F467="B2B - VAT registered"),"Simplified invoice issued to VAT-registered B2B; ",""))</f>
        <v/>
      </c>
    </row>
    <row r="468">
      <c r="A468" s="17" t="n"/>
      <c r="B468" s="14" t="n"/>
      <c r="C468" s="14" t="n"/>
      <c r="D468" s="14" t="n"/>
      <c r="E468" s="16" t="n"/>
      <c r="F468" s="14" t="n"/>
      <c r="G468" s="14" t="n"/>
      <c r="H468" s="19" t="n"/>
      <c r="I468" s="19" t="n"/>
      <c r="J468" s="34">
        <f>IF(A468="","",H468+I468)</f>
        <v/>
      </c>
      <c r="K468" s="14" t="n"/>
      <c r="L468" s="14" t="n"/>
      <c r="M468" s="14" t="n"/>
      <c r="N468" s="14" t="n"/>
      <c r="O468" s="20">
        <f>IF(A468="","",SUMPRODUCT((A468&gt;=Setup!$C$19:$C$30)*(A468&lt;=Setup!$D$19:$D$30)*Setup!$A$19:$A$30))</f>
        <v/>
      </c>
      <c r="P468" s="34">
        <f>IF(A468="","",IF(G468="Standard 15% (Box 1)",ROUND(H468*Setup!$B$9,2),0))</f>
        <v/>
      </c>
      <c r="Q468" s="34">
        <f>IF(A468="","",I468-P468)</f>
        <v/>
      </c>
      <c r="R468" s="23">
        <f>IF(A468="","",IF(O468=0,"Outside audit periods; ","")&amp;IF(G468="","No VAT category; ","")&amp;IF(ABS(Q468)&gt;Setup!$B$10,"VAT ≠ 15% × net; ","")&amp;IF(AND(F468="B2B - VAT registered",NOT(AND(LEN(E468)=15,LEFT(E468,1)="3",RIGHT(E468,1)="3",ISNUMBER(--E468)))),"Invalid/missing customer VAT no; ","")&amp;IF(L468&lt;&gt;"Yes","Not reported/cleared on FATOORA; ","")&amp;IF(AND(OR(G468="Zero-rated domestic (Box 3)",G468="Export (Box 4)"),N468=""),"Zero-rate/export evidence missing; ","")&amp;IF(AND(C468="Credit Note",H468&gt;0),"Credit note should be negative; ","")&amp;IF(AND(C468="Simplified Tax Invoice",F468="B2B - VAT registered"),"Simplified invoice issued to VAT-registered B2B; ",""))</f>
        <v/>
      </c>
    </row>
    <row r="469">
      <c r="A469" s="17" t="n"/>
      <c r="B469" s="14" t="n"/>
      <c r="C469" s="14" t="n"/>
      <c r="D469" s="14" t="n"/>
      <c r="E469" s="16" t="n"/>
      <c r="F469" s="14" t="n"/>
      <c r="G469" s="14" t="n"/>
      <c r="H469" s="19" t="n"/>
      <c r="I469" s="19" t="n"/>
      <c r="J469" s="34">
        <f>IF(A469="","",H469+I469)</f>
        <v/>
      </c>
      <c r="K469" s="14" t="n"/>
      <c r="L469" s="14" t="n"/>
      <c r="M469" s="14" t="n"/>
      <c r="N469" s="14" t="n"/>
      <c r="O469" s="20">
        <f>IF(A469="","",SUMPRODUCT((A469&gt;=Setup!$C$19:$C$30)*(A469&lt;=Setup!$D$19:$D$30)*Setup!$A$19:$A$30))</f>
        <v/>
      </c>
      <c r="P469" s="34">
        <f>IF(A469="","",IF(G469="Standard 15% (Box 1)",ROUND(H469*Setup!$B$9,2),0))</f>
        <v/>
      </c>
      <c r="Q469" s="34">
        <f>IF(A469="","",I469-P469)</f>
        <v/>
      </c>
      <c r="R469" s="23">
        <f>IF(A469="","",IF(O469=0,"Outside audit periods; ","")&amp;IF(G469="","No VAT category; ","")&amp;IF(ABS(Q469)&gt;Setup!$B$10,"VAT ≠ 15% × net; ","")&amp;IF(AND(F469="B2B - VAT registered",NOT(AND(LEN(E469)=15,LEFT(E469,1)="3",RIGHT(E469,1)="3",ISNUMBER(--E469)))),"Invalid/missing customer VAT no; ","")&amp;IF(L469&lt;&gt;"Yes","Not reported/cleared on FATOORA; ","")&amp;IF(AND(OR(G469="Zero-rated domestic (Box 3)",G469="Export (Box 4)"),N469=""),"Zero-rate/export evidence missing; ","")&amp;IF(AND(C469="Credit Note",H469&gt;0),"Credit note should be negative; ","")&amp;IF(AND(C469="Simplified Tax Invoice",F469="B2B - VAT registered"),"Simplified invoice issued to VAT-registered B2B; ",""))</f>
        <v/>
      </c>
    </row>
    <row r="470">
      <c r="A470" s="17" t="n"/>
      <c r="B470" s="14" t="n"/>
      <c r="C470" s="14" t="n"/>
      <c r="D470" s="14" t="n"/>
      <c r="E470" s="16" t="n"/>
      <c r="F470" s="14" t="n"/>
      <c r="G470" s="14" t="n"/>
      <c r="H470" s="19" t="n"/>
      <c r="I470" s="19" t="n"/>
      <c r="J470" s="34">
        <f>IF(A470="","",H470+I470)</f>
        <v/>
      </c>
      <c r="K470" s="14" t="n"/>
      <c r="L470" s="14" t="n"/>
      <c r="M470" s="14" t="n"/>
      <c r="N470" s="14" t="n"/>
      <c r="O470" s="20">
        <f>IF(A470="","",SUMPRODUCT((A470&gt;=Setup!$C$19:$C$30)*(A470&lt;=Setup!$D$19:$D$30)*Setup!$A$19:$A$30))</f>
        <v/>
      </c>
      <c r="P470" s="34">
        <f>IF(A470="","",IF(G470="Standard 15% (Box 1)",ROUND(H470*Setup!$B$9,2),0))</f>
        <v/>
      </c>
      <c r="Q470" s="34">
        <f>IF(A470="","",I470-P470)</f>
        <v/>
      </c>
      <c r="R470" s="23">
        <f>IF(A470="","",IF(O470=0,"Outside audit periods; ","")&amp;IF(G470="","No VAT category; ","")&amp;IF(ABS(Q470)&gt;Setup!$B$10,"VAT ≠ 15% × net; ","")&amp;IF(AND(F470="B2B - VAT registered",NOT(AND(LEN(E470)=15,LEFT(E470,1)="3",RIGHT(E470,1)="3",ISNUMBER(--E470)))),"Invalid/missing customer VAT no; ","")&amp;IF(L470&lt;&gt;"Yes","Not reported/cleared on FATOORA; ","")&amp;IF(AND(OR(G470="Zero-rated domestic (Box 3)",G470="Export (Box 4)"),N470=""),"Zero-rate/export evidence missing; ","")&amp;IF(AND(C470="Credit Note",H470&gt;0),"Credit note should be negative; ","")&amp;IF(AND(C470="Simplified Tax Invoice",F470="B2B - VAT registered"),"Simplified invoice issued to VAT-registered B2B; ",""))</f>
        <v/>
      </c>
    </row>
    <row r="471">
      <c r="A471" s="17" t="n"/>
      <c r="B471" s="14" t="n"/>
      <c r="C471" s="14" t="n"/>
      <c r="D471" s="14" t="n"/>
      <c r="E471" s="16" t="n"/>
      <c r="F471" s="14" t="n"/>
      <c r="G471" s="14" t="n"/>
      <c r="H471" s="19" t="n"/>
      <c r="I471" s="19" t="n"/>
      <c r="J471" s="34">
        <f>IF(A471="","",H471+I471)</f>
        <v/>
      </c>
      <c r="K471" s="14" t="n"/>
      <c r="L471" s="14" t="n"/>
      <c r="M471" s="14" t="n"/>
      <c r="N471" s="14" t="n"/>
      <c r="O471" s="20">
        <f>IF(A471="","",SUMPRODUCT((A471&gt;=Setup!$C$19:$C$30)*(A471&lt;=Setup!$D$19:$D$30)*Setup!$A$19:$A$30))</f>
        <v/>
      </c>
      <c r="P471" s="34">
        <f>IF(A471="","",IF(G471="Standard 15% (Box 1)",ROUND(H471*Setup!$B$9,2),0))</f>
        <v/>
      </c>
      <c r="Q471" s="34">
        <f>IF(A471="","",I471-P471)</f>
        <v/>
      </c>
      <c r="R471" s="23">
        <f>IF(A471="","",IF(O471=0,"Outside audit periods; ","")&amp;IF(G471="","No VAT category; ","")&amp;IF(ABS(Q471)&gt;Setup!$B$10,"VAT ≠ 15% × net; ","")&amp;IF(AND(F471="B2B - VAT registered",NOT(AND(LEN(E471)=15,LEFT(E471,1)="3",RIGHT(E471,1)="3",ISNUMBER(--E471)))),"Invalid/missing customer VAT no; ","")&amp;IF(L471&lt;&gt;"Yes","Not reported/cleared on FATOORA; ","")&amp;IF(AND(OR(G471="Zero-rated domestic (Box 3)",G471="Export (Box 4)"),N471=""),"Zero-rate/export evidence missing; ","")&amp;IF(AND(C471="Credit Note",H471&gt;0),"Credit note should be negative; ","")&amp;IF(AND(C471="Simplified Tax Invoice",F471="B2B - VAT registered"),"Simplified invoice issued to VAT-registered B2B; ",""))</f>
        <v/>
      </c>
    </row>
    <row r="472">
      <c r="A472" s="17" t="n"/>
      <c r="B472" s="14" t="n"/>
      <c r="C472" s="14" t="n"/>
      <c r="D472" s="14" t="n"/>
      <c r="E472" s="16" t="n"/>
      <c r="F472" s="14" t="n"/>
      <c r="G472" s="14" t="n"/>
      <c r="H472" s="19" t="n"/>
      <c r="I472" s="19" t="n"/>
      <c r="J472" s="34">
        <f>IF(A472="","",H472+I472)</f>
        <v/>
      </c>
      <c r="K472" s="14" t="n"/>
      <c r="L472" s="14" t="n"/>
      <c r="M472" s="14" t="n"/>
      <c r="N472" s="14" t="n"/>
      <c r="O472" s="20">
        <f>IF(A472="","",SUMPRODUCT((A472&gt;=Setup!$C$19:$C$30)*(A472&lt;=Setup!$D$19:$D$30)*Setup!$A$19:$A$30))</f>
        <v/>
      </c>
      <c r="P472" s="34">
        <f>IF(A472="","",IF(G472="Standard 15% (Box 1)",ROUND(H472*Setup!$B$9,2),0))</f>
        <v/>
      </c>
      <c r="Q472" s="34">
        <f>IF(A472="","",I472-P472)</f>
        <v/>
      </c>
      <c r="R472" s="23">
        <f>IF(A472="","",IF(O472=0,"Outside audit periods; ","")&amp;IF(G472="","No VAT category; ","")&amp;IF(ABS(Q472)&gt;Setup!$B$10,"VAT ≠ 15% × net; ","")&amp;IF(AND(F472="B2B - VAT registered",NOT(AND(LEN(E472)=15,LEFT(E472,1)="3",RIGHT(E472,1)="3",ISNUMBER(--E472)))),"Invalid/missing customer VAT no; ","")&amp;IF(L472&lt;&gt;"Yes","Not reported/cleared on FATOORA; ","")&amp;IF(AND(OR(G472="Zero-rated domestic (Box 3)",G472="Export (Box 4)"),N472=""),"Zero-rate/export evidence missing; ","")&amp;IF(AND(C472="Credit Note",H472&gt;0),"Credit note should be negative; ","")&amp;IF(AND(C472="Simplified Tax Invoice",F472="B2B - VAT registered"),"Simplified invoice issued to VAT-registered B2B; ",""))</f>
        <v/>
      </c>
    </row>
    <row r="473">
      <c r="A473" s="17" t="n"/>
      <c r="B473" s="14" t="n"/>
      <c r="C473" s="14" t="n"/>
      <c r="D473" s="14" t="n"/>
      <c r="E473" s="16" t="n"/>
      <c r="F473" s="14" t="n"/>
      <c r="G473" s="14" t="n"/>
      <c r="H473" s="19" t="n"/>
      <c r="I473" s="19" t="n"/>
      <c r="J473" s="34">
        <f>IF(A473="","",H473+I473)</f>
        <v/>
      </c>
      <c r="K473" s="14" t="n"/>
      <c r="L473" s="14" t="n"/>
      <c r="M473" s="14" t="n"/>
      <c r="N473" s="14" t="n"/>
      <c r="O473" s="20">
        <f>IF(A473="","",SUMPRODUCT((A473&gt;=Setup!$C$19:$C$30)*(A473&lt;=Setup!$D$19:$D$30)*Setup!$A$19:$A$30))</f>
        <v/>
      </c>
      <c r="P473" s="34">
        <f>IF(A473="","",IF(G473="Standard 15% (Box 1)",ROUND(H473*Setup!$B$9,2),0))</f>
        <v/>
      </c>
      <c r="Q473" s="34">
        <f>IF(A473="","",I473-P473)</f>
        <v/>
      </c>
      <c r="R473" s="23">
        <f>IF(A473="","",IF(O473=0,"Outside audit periods; ","")&amp;IF(G473="","No VAT category; ","")&amp;IF(ABS(Q473)&gt;Setup!$B$10,"VAT ≠ 15% × net; ","")&amp;IF(AND(F473="B2B - VAT registered",NOT(AND(LEN(E473)=15,LEFT(E473,1)="3",RIGHT(E473,1)="3",ISNUMBER(--E473)))),"Invalid/missing customer VAT no; ","")&amp;IF(L473&lt;&gt;"Yes","Not reported/cleared on FATOORA; ","")&amp;IF(AND(OR(G473="Zero-rated domestic (Box 3)",G473="Export (Box 4)"),N473=""),"Zero-rate/export evidence missing; ","")&amp;IF(AND(C473="Credit Note",H473&gt;0),"Credit note should be negative; ","")&amp;IF(AND(C473="Simplified Tax Invoice",F473="B2B - VAT registered"),"Simplified invoice issued to VAT-registered B2B; ",""))</f>
        <v/>
      </c>
    </row>
    <row r="474">
      <c r="A474" s="17" t="n"/>
      <c r="B474" s="14" t="n"/>
      <c r="C474" s="14" t="n"/>
      <c r="D474" s="14" t="n"/>
      <c r="E474" s="16" t="n"/>
      <c r="F474" s="14" t="n"/>
      <c r="G474" s="14" t="n"/>
      <c r="H474" s="19" t="n"/>
      <c r="I474" s="19" t="n"/>
      <c r="J474" s="34">
        <f>IF(A474="","",H474+I474)</f>
        <v/>
      </c>
      <c r="K474" s="14" t="n"/>
      <c r="L474" s="14" t="n"/>
      <c r="M474" s="14" t="n"/>
      <c r="N474" s="14" t="n"/>
      <c r="O474" s="20">
        <f>IF(A474="","",SUMPRODUCT((A474&gt;=Setup!$C$19:$C$30)*(A474&lt;=Setup!$D$19:$D$30)*Setup!$A$19:$A$30))</f>
        <v/>
      </c>
      <c r="P474" s="34">
        <f>IF(A474="","",IF(G474="Standard 15% (Box 1)",ROUND(H474*Setup!$B$9,2),0))</f>
        <v/>
      </c>
      <c r="Q474" s="34">
        <f>IF(A474="","",I474-P474)</f>
        <v/>
      </c>
      <c r="R474" s="23">
        <f>IF(A474="","",IF(O474=0,"Outside audit periods; ","")&amp;IF(G474="","No VAT category; ","")&amp;IF(ABS(Q474)&gt;Setup!$B$10,"VAT ≠ 15% × net; ","")&amp;IF(AND(F474="B2B - VAT registered",NOT(AND(LEN(E474)=15,LEFT(E474,1)="3",RIGHT(E474,1)="3",ISNUMBER(--E474)))),"Invalid/missing customer VAT no; ","")&amp;IF(L474&lt;&gt;"Yes","Not reported/cleared on FATOORA; ","")&amp;IF(AND(OR(G474="Zero-rated domestic (Box 3)",G474="Export (Box 4)"),N474=""),"Zero-rate/export evidence missing; ","")&amp;IF(AND(C474="Credit Note",H474&gt;0),"Credit note should be negative; ","")&amp;IF(AND(C474="Simplified Tax Invoice",F474="B2B - VAT registered"),"Simplified invoice issued to VAT-registered B2B; ",""))</f>
        <v/>
      </c>
    </row>
    <row r="475">
      <c r="A475" s="17" t="n"/>
      <c r="B475" s="14" t="n"/>
      <c r="C475" s="14" t="n"/>
      <c r="D475" s="14" t="n"/>
      <c r="E475" s="16" t="n"/>
      <c r="F475" s="14" t="n"/>
      <c r="G475" s="14" t="n"/>
      <c r="H475" s="19" t="n"/>
      <c r="I475" s="19" t="n"/>
      <c r="J475" s="34">
        <f>IF(A475="","",H475+I475)</f>
        <v/>
      </c>
      <c r="K475" s="14" t="n"/>
      <c r="L475" s="14" t="n"/>
      <c r="M475" s="14" t="n"/>
      <c r="N475" s="14" t="n"/>
      <c r="O475" s="20">
        <f>IF(A475="","",SUMPRODUCT((A475&gt;=Setup!$C$19:$C$30)*(A475&lt;=Setup!$D$19:$D$30)*Setup!$A$19:$A$30))</f>
        <v/>
      </c>
      <c r="P475" s="34">
        <f>IF(A475="","",IF(G475="Standard 15% (Box 1)",ROUND(H475*Setup!$B$9,2),0))</f>
        <v/>
      </c>
      <c r="Q475" s="34">
        <f>IF(A475="","",I475-P475)</f>
        <v/>
      </c>
      <c r="R475" s="23">
        <f>IF(A475="","",IF(O475=0,"Outside audit periods; ","")&amp;IF(G475="","No VAT category; ","")&amp;IF(ABS(Q475)&gt;Setup!$B$10,"VAT ≠ 15% × net; ","")&amp;IF(AND(F475="B2B - VAT registered",NOT(AND(LEN(E475)=15,LEFT(E475,1)="3",RIGHT(E475,1)="3",ISNUMBER(--E475)))),"Invalid/missing customer VAT no; ","")&amp;IF(L475&lt;&gt;"Yes","Not reported/cleared on FATOORA; ","")&amp;IF(AND(OR(G475="Zero-rated domestic (Box 3)",G475="Export (Box 4)"),N475=""),"Zero-rate/export evidence missing; ","")&amp;IF(AND(C475="Credit Note",H475&gt;0),"Credit note should be negative; ","")&amp;IF(AND(C475="Simplified Tax Invoice",F475="B2B - VAT registered"),"Simplified invoice issued to VAT-registered B2B; ",""))</f>
        <v/>
      </c>
    </row>
    <row r="476">
      <c r="A476" s="17" t="n"/>
      <c r="B476" s="14" t="n"/>
      <c r="C476" s="14" t="n"/>
      <c r="D476" s="14" t="n"/>
      <c r="E476" s="16" t="n"/>
      <c r="F476" s="14" t="n"/>
      <c r="G476" s="14" t="n"/>
      <c r="H476" s="19" t="n"/>
      <c r="I476" s="19" t="n"/>
      <c r="J476" s="34">
        <f>IF(A476="","",H476+I476)</f>
        <v/>
      </c>
      <c r="K476" s="14" t="n"/>
      <c r="L476" s="14" t="n"/>
      <c r="M476" s="14" t="n"/>
      <c r="N476" s="14" t="n"/>
      <c r="O476" s="20">
        <f>IF(A476="","",SUMPRODUCT((A476&gt;=Setup!$C$19:$C$30)*(A476&lt;=Setup!$D$19:$D$30)*Setup!$A$19:$A$30))</f>
        <v/>
      </c>
      <c r="P476" s="34">
        <f>IF(A476="","",IF(G476="Standard 15% (Box 1)",ROUND(H476*Setup!$B$9,2),0))</f>
        <v/>
      </c>
      <c r="Q476" s="34">
        <f>IF(A476="","",I476-P476)</f>
        <v/>
      </c>
      <c r="R476" s="23">
        <f>IF(A476="","",IF(O476=0,"Outside audit periods; ","")&amp;IF(G476="","No VAT category; ","")&amp;IF(ABS(Q476)&gt;Setup!$B$10,"VAT ≠ 15% × net; ","")&amp;IF(AND(F476="B2B - VAT registered",NOT(AND(LEN(E476)=15,LEFT(E476,1)="3",RIGHT(E476,1)="3",ISNUMBER(--E476)))),"Invalid/missing customer VAT no; ","")&amp;IF(L476&lt;&gt;"Yes","Not reported/cleared on FATOORA; ","")&amp;IF(AND(OR(G476="Zero-rated domestic (Box 3)",G476="Export (Box 4)"),N476=""),"Zero-rate/export evidence missing; ","")&amp;IF(AND(C476="Credit Note",H476&gt;0),"Credit note should be negative; ","")&amp;IF(AND(C476="Simplified Tax Invoice",F476="B2B - VAT registered"),"Simplified invoice issued to VAT-registered B2B; ",""))</f>
        <v/>
      </c>
    </row>
    <row r="477">
      <c r="A477" s="17" t="n"/>
      <c r="B477" s="14" t="n"/>
      <c r="C477" s="14" t="n"/>
      <c r="D477" s="14" t="n"/>
      <c r="E477" s="16" t="n"/>
      <c r="F477" s="14" t="n"/>
      <c r="G477" s="14" t="n"/>
      <c r="H477" s="19" t="n"/>
      <c r="I477" s="19" t="n"/>
      <c r="J477" s="34">
        <f>IF(A477="","",H477+I477)</f>
        <v/>
      </c>
      <c r="K477" s="14" t="n"/>
      <c r="L477" s="14" t="n"/>
      <c r="M477" s="14" t="n"/>
      <c r="N477" s="14" t="n"/>
      <c r="O477" s="20">
        <f>IF(A477="","",SUMPRODUCT((A477&gt;=Setup!$C$19:$C$30)*(A477&lt;=Setup!$D$19:$D$30)*Setup!$A$19:$A$30))</f>
        <v/>
      </c>
      <c r="P477" s="34">
        <f>IF(A477="","",IF(G477="Standard 15% (Box 1)",ROUND(H477*Setup!$B$9,2),0))</f>
        <v/>
      </c>
      <c r="Q477" s="34">
        <f>IF(A477="","",I477-P477)</f>
        <v/>
      </c>
      <c r="R477" s="23">
        <f>IF(A477="","",IF(O477=0,"Outside audit periods; ","")&amp;IF(G477="","No VAT category; ","")&amp;IF(ABS(Q477)&gt;Setup!$B$10,"VAT ≠ 15% × net; ","")&amp;IF(AND(F477="B2B - VAT registered",NOT(AND(LEN(E477)=15,LEFT(E477,1)="3",RIGHT(E477,1)="3",ISNUMBER(--E477)))),"Invalid/missing customer VAT no; ","")&amp;IF(L477&lt;&gt;"Yes","Not reported/cleared on FATOORA; ","")&amp;IF(AND(OR(G477="Zero-rated domestic (Box 3)",G477="Export (Box 4)"),N477=""),"Zero-rate/export evidence missing; ","")&amp;IF(AND(C477="Credit Note",H477&gt;0),"Credit note should be negative; ","")&amp;IF(AND(C477="Simplified Tax Invoice",F477="B2B - VAT registered"),"Simplified invoice issued to VAT-registered B2B; ",""))</f>
        <v/>
      </c>
    </row>
    <row r="478">
      <c r="A478" s="17" t="n"/>
      <c r="B478" s="14" t="n"/>
      <c r="C478" s="14" t="n"/>
      <c r="D478" s="14" t="n"/>
      <c r="E478" s="16" t="n"/>
      <c r="F478" s="14" t="n"/>
      <c r="G478" s="14" t="n"/>
      <c r="H478" s="19" t="n"/>
      <c r="I478" s="19" t="n"/>
      <c r="J478" s="34">
        <f>IF(A478="","",H478+I478)</f>
        <v/>
      </c>
      <c r="K478" s="14" t="n"/>
      <c r="L478" s="14" t="n"/>
      <c r="M478" s="14" t="n"/>
      <c r="N478" s="14" t="n"/>
      <c r="O478" s="20">
        <f>IF(A478="","",SUMPRODUCT((A478&gt;=Setup!$C$19:$C$30)*(A478&lt;=Setup!$D$19:$D$30)*Setup!$A$19:$A$30))</f>
        <v/>
      </c>
      <c r="P478" s="34">
        <f>IF(A478="","",IF(G478="Standard 15% (Box 1)",ROUND(H478*Setup!$B$9,2),0))</f>
        <v/>
      </c>
      <c r="Q478" s="34">
        <f>IF(A478="","",I478-P478)</f>
        <v/>
      </c>
      <c r="R478" s="23">
        <f>IF(A478="","",IF(O478=0,"Outside audit periods; ","")&amp;IF(G478="","No VAT category; ","")&amp;IF(ABS(Q478)&gt;Setup!$B$10,"VAT ≠ 15% × net; ","")&amp;IF(AND(F478="B2B - VAT registered",NOT(AND(LEN(E478)=15,LEFT(E478,1)="3",RIGHT(E478,1)="3",ISNUMBER(--E478)))),"Invalid/missing customer VAT no; ","")&amp;IF(L478&lt;&gt;"Yes","Not reported/cleared on FATOORA; ","")&amp;IF(AND(OR(G478="Zero-rated domestic (Box 3)",G478="Export (Box 4)"),N478=""),"Zero-rate/export evidence missing; ","")&amp;IF(AND(C478="Credit Note",H478&gt;0),"Credit note should be negative; ","")&amp;IF(AND(C478="Simplified Tax Invoice",F478="B2B - VAT registered"),"Simplified invoice issued to VAT-registered B2B; ",""))</f>
        <v/>
      </c>
    </row>
    <row r="479">
      <c r="A479" s="17" t="n"/>
      <c r="B479" s="14" t="n"/>
      <c r="C479" s="14" t="n"/>
      <c r="D479" s="14" t="n"/>
      <c r="E479" s="16" t="n"/>
      <c r="F479" s="14" t="n"/>
      <c r="G479" s="14" t="n"/>
      <c r="H479" s="19" t="n"/>
      <c r="I479" s="19" t="n"/>
      <c r="J479" s="34">
        <f>IF(A479="","",H479+I479)</f>
        <v/>
      </c>
      <c r="K479" s="14" t="n"/>
      <c r="L479" s="14" t="n"/>
      <c r="M479" s="14" t="n"/>
      <c r="N479" s="14" t="n"/>
      <c r="O479" s="20">
        <f>IF(A479="","",SUMPRODUCT((A479&gt;=Setup!$C$19:$C$30)*(A479&lt;=Setup!$D$19:$D$30)*Setup!$A$19:$A$30))</f>
        <v/>
      </c>
      <c r="P479" s="34">
        <f>IF(A479="","",IF(G479="Standard 15% (Box 1)",ROUND(H479*Setup!$B$9,2),0))</f>
        <v/>
      </c>
      <c r="Q479" s="34">
        <f>IF(A479="","",I479-P479)</f>
        <v/>
      </c>
      <c r="R479" s="23">
        <f>IF(A479="","",IF(O479=0,"Outside audit periods; ","")&amp;IF(G479="","No VAT category; ","")&amp;IF(ABS(Q479)&gt;Setup!$B$10,"VAT ≠ 15% × net; ","")&amp;IF(AND(F479="B2B - VAT registered",NOT(AND(LEN(E479)=15,LEFT(E479,1)="3",RIGHT(E479,1)="3",ISNUMBER(--E479)))),"Invalid/missing customer VAT no; ","")&amp;IF(L479&lt;&gt;"Yes","Not reported/cleared on FATOORA; ","")&amp;IF(AND(OR(G479="Zero-rated domestic (Box 3)",G479="Export (Box 4)"),N479=""),"Zero-rate/export evidence missing; ","")&amp;IF(AND(C479="Credit Note",H479&gt;0),"Credit note should be negative; ","")&amp;IF(AND(C479="Simplified Tax Invoice",F479="B2B - VAT registered"),"Simplified invoice issued to VAT-registered B2B; ",""))</f>
        <v/>
      </c>
    </row>
    <row r="480">
      <c r="A480" s="17" t="n"/>
      <c r="B480" s="14" t="n"/>
      <c r="C480" s="14" t="n"/>
      <c r="D480" s="14" t="n"/>
      <c r="E480" s="16" t="n"/>
      <c r="F480" s="14" t="n"/>
      <c r="G480" s="14" t="n"/>
      <c r="H480" s="19" t="n"/>
      <c r="I480" s="19" t="n"/>
      <c r="J480" s="34">
        <f>IF(A480="","",H480+I480)</f>
        <v/>
      </c>
      <c r="K480" s="14" t="n"/>
      <c r="L480" s="14" t="n"/>
      <c r="M480" s="14" t="n"/>
      <c r="N480" s="14" t="n"/>
      <c r="O480" s="20">
        <f>IF(A480="","",SUMPRODUCT((A480&gt;=Setup!$C$19:$C$30)*(A480&lt;=Setup!$D$19:$D$30)*Setup!$A$19:$A$30))</f>
        <v/>
      </c>
      <c r="P480" s="34">
        <f>IF(A480="","",IF(G480="Standard 15% (Box 1)",ROUND(H480*Setup!$B$9,2),0))</f>
        <v/>
      </c>
      <c r="Q480" s="34">
        <f>IF(A480="","",I480-P480)</f>
        <v/>
      </c>
      <c r="R480" s="23">
        <f>IF(A480="","",IF(O480=0,"Outside audit periods; ","")&amp;IF(G480="","No VAT category; ","")&amp;IF(ABS(Q480)&gt;Setup!$B$10,"VAT ≠ 15% × net; ","")&amp;IF(AND(F480="B2B - VAT registered",NOT(AND(LEN(E480)=15,LEFT(E480,1)="3",RIGHT(E480,1)="3",ISNUMBER(--E480)))),"Invalid/missing customer VAT no; ","")&amp;IF(L480&lt;&gt;"Yes","Not reported/cleared on FATOORA; ","")&amp;IF(AND(OR(G480="Zero-rated domestic (Box 3)",G480="Export (Box 4)"),N480=""),"Zero-rate/export evidence missing; ","")&amp;IF(AND(C480="Credit Note",H480&gt;0),"Credit note should be negative; ","")&amp;IF(AND(C480="Simplified Tax Invoice",F480="B2B - VAT registered"),"Simplified invoice issued to VAT-registered B2B; ",""))</f>
        <v/>
      </c>
    </row>
    <row r="481">
      <c r="A481" s="17" t="n"/>
      <c r="B481" s="14" t="n"/>
      <c r="C481" s="14" t="n"/>
      <c r="D481" s="14" t="n"/>
      <c r="E481" s="16" t="n"/>
      <c r="F481" s="14" t="n"/>
      <c r="G481" s="14" t="n"/>
      <c r="H481" s="19" t="n"/>
      <c r="I481" s="19" t="n"/>
      <c r="J481" s="34">
        <f>IF(A481="","",H481+I481)</f>
        <v/>
      </c>
      <c r="K481" s="14" t="n"/>
      <c r="L481" s="14" t="n"/>
      <c r="M481" s="14" t="n"/>
      <c r="N481" s="14" t="n"/>
      <c r="O481" s="20">
        <f>IF(A481="","",SUMPRODUCT((A481&gt;=Setup!$C$19:$C$30)*(A481&lt;=Setup!$D$19:$D$30)*Setup!$A$19:$A$30))</f>
        <v/>
      </c>
      <c r="P481" s="34">
        <f>IF(A481="","",IF(G481="Standard 15% (Box 1)",ROUND(H481*Setup!$B$9,2),0))</f>
        <v/>
      </c>
      <c r="Q481" s="34">
        <f>IF(A481="","",I481-P481)</f>
        <v/>
      </c>
      <c r="R481" s="23">
        <f>IF(A481="","",IF(O481=0,"Outside audit periods; ","")&amp;IF(G481="","No VAT category; ","")&amp;IF(ABS(Q481)&gt;Setup!$B$10,"VAT ≠ 15% × net; ","")&amp;IF(AND(F481="B2B - VAT registered",NOT(AND(LEN(E481)=15,LEFT(E481,1)="3",RIGHT(E481,1)="3",ISNUMBER(--E481)))),"Invalid/missing customer VAT no; ","")&amp;IF(L481&lt;&gt;"Yes","Not reported/cleared on FATOORA; ","")&amp;IF(AND(OR(G481="Zero-rated domestic (Box 3)",G481="Export (Box 4)"),N481=""),"Zero-rate/export evidence missing; ","")&amp;IF(AND(C481="Credit Note",H481&gt;0),"Credit note should be negative; ","")&amp;IF(AND(C481="Simplified Tax Invoice",F481="B2B - VAT registered"),"Simplified invoice issued to VAT-registered B2B; ",""))</f>
        <v/>
      </c>
    </row>
    <row r="482">
      <c r="A482" s="17" t="n"/>
      <c r="B482" s="14" t="n"/>
      <c r="C482" s="14" t="n"/>
      <c r="D482" s="14" t="n"/>
      <c r="E482" s="16" t="n"/>
      <c r="F482" s="14" t="n"/>
      <c r="G482" s="14" t="n"/>
      <c r="H482" s="19" t="n"/>
      <c r="I482" s="19" t="n"/>
      <c r="J482" s="34">
        <f>IF(A482="","",H482+I482)</f>
        <v/>
      </c>
      <c r="K482" s="14" t="n"/>
      <c r="L482" s="14" t="n"/>
      <c r="M482" s="14" t="n"/>
      <c r="N482" s="14" t="n"/>
      <c r="O482" s="20">
        <f>IF(A482="","",SUMPRODUCT((A482&gt;=Setup!$C$19:$C$30)*(A482&lt;=Setup!$D$19:$D$30)*Setup!$A$19:$A$30))</f>
        <v/>
      </c>
      <c r="P482" s="34">
        <f>IF(A482="","",IF(G482="Standard 15% (Box 1)",ROUND(H482*Setup!$B$9,2),0))</f>
        <v/>
      </c>
      <c r="Q482" s="34">
        <f>IF(A482="","",I482-P482)</f>
        <v/>
      </c>
      <c r="R482" s="23">
        <f>IF(A482="","",IF(O482=0,"Outside audit periods; ","")&amp;IF(G482="","No VAT category; ","")&amp;IF(ABS(Q482)&gt;Setup!$B$10,"VAT ≠ 15% × net; ","")&amp;IF(AND(F482="B2B - VAT registered",NOT(AND(LEN(E482)=15,LEFT(E482,1)="3",RIGHT(E482,1)="3",ISNUMBER(--E482)))),"Invalid/missing customer VAT no; ","")&amp;IF(L482&lt;&gt;"Yes","Not reported/cleared on FATOORA; ","")&amp;IF(AND(OR(G482="Zero-rated domestic (Box 3)",G482="Export (Box 4)"),N482=""),"Zero-rate/export evidence missing; ","")&amp;IF(AND(C482="Credit Note",H482&gt;0),"Credit note should be negative; ","")&amp;IF(AND(C482="Simplified Tax Invoice",F482="B2B - VAT registered"),"Simplified invoice issued to VAT-registered B2B; ",""))</f>
        <v/>
      </c>
    </row>
    <row r="483">
      <c r="A483" s="17" t="n"/>
      <c r="B483" s="14" t="n"/>
      <c r="C483" s="14" t="n"/>
      <c r="D483" s="14" t="n"/>
      <c r="E483" s="16" t="n"/>
      <c r="F483" s="14" t="n"/>
      <c r="G483" s="14" t="n"/>
      <c r="H483" s="19" t="n"/>
      <c r="I483" s="19" t="n"/>
      <c r="J483" s="34">
        <f>IF(A483="","",H483+I483)</f>
        <v/>
      </c>
      <c r="K483" s="14" t="n"/>
      <c r="L483" s="14" t="n"/>
      <c r="M483" s="14" t="n"/>
      <c r="N483" s="14" t="n"/>
      <c r="O483" s="20">
        <f>IF(A483="","",SUMPRODUCT((A483&gt;=Setup!$C$19:$C$30)*(A483&lt;=Setup!$D$19:$D$30)*Setup!$A$19:$A$30))</f>
        <v/>
      </c>
      <c r="P483" s="34">
        <f>IF(A483="","",IF(G483="Standard 15% (Box 1)",ROUND(H483*Setup!$B$9,2),0))</f>
        <v/>
      </c>
      <c r="Q483" s="34">
        <f>IF(A483="","",I483-P483)</f>
        <v/>
      </c>
      <c r="R483" s="23">
        <f>IF(A483="","",IF(O483=0,"Outside audit periods; ","")&amp;IF(G483="","No VAT category; ","")&amp;IF(ABS(Q483)&gt;Setup!$B$10,"VAT ≠ 15% × net; ","")&amp;IF(AND(F483="B2B - VAT registered",NOT(AND(LEN(E483)=15,LEFT(E483,1)="3",RIGHT(E483,1)="3",ISNUMBER(--E483)))),"Invalid/missing customer VAT no; ","")&amp;IF(L483&lt;&gt;"Yes","Not reported/cleared on FATOORA; ","")&amp;IF(AND(OR(G483="Zero-rated domestic (Box 3)",G483="Export (Box 4)"),N483=""),"Zero-rate/export evidence missing; ","")&amp;IF(AND(C483="Credit Note",H483&gt;0),"Credit note should be negative; ","")&amp;IF(AND(C483="Simplified Tax Invoice",F483="B2B - VAT registered"),"Simplified invoice issued to VAT-registered B2B; ",""))</f>
        <v/>
      </c>
    </row>
    <row r="484">
      <c r="A484" s="17" t="n"/>
      <c r="B484" s="14" t="n"/>
      <c r="C484" s="14" t="n"/>
      <c r="D484" s="14" t="n"/>
      <c r="E484" s="16" t="n"/>
      <c r="F484" s="14" t="n"/>
      <c r="G484" s="14" t="n"/>
      <c r="H484" s="19" t="n"/>
      <c r="I484" s="19" t="n"/>
      <c r="J484" s="34">
        <f>IF(A484="","",H484+I484)</f>
        <v/>
      </c>
      <c r="K484" s="14" t="n"/>
      <c r="L484" s="14" t="n"/>
      <c r="M484" s="14" t="n"/>
      <c r="N484" s="14" t="n"/>
      <c r="O484" s="20">
        <f>IF(A484="","",SUMPRODUCT((A484&gt;=Setup!$C$19:$C$30)*(A484&lt;=Setup!$D$19:$D$30)*Setup!$A$19:$A$30))</f>
        <v/>
      </c>
      <c r="P484" s="34">
        <f>IF(A484="","",IF(G484="Standard 15% (Box 1)",ROUND(H484*Setup!$B$9,2),0))</f>
        <v/>
      </c>
      <c r="Q484" s="34">
        <f>IF(A484="","",I484-P484)</f>
        <v/>
      </c>
      <c r="R484" s="23">
        <f>IF(A484="","",IF(O484=0,"Outside audit periods; ","")&amp;IF(G484="","No VAT category; ","")&amp;IF(ABS(Q484)&gt;Setup!$B$10,"VAT ≠ 15% × net; ","")&amp;IF(AND(F484="B2B - VAT registered",NOT(AND(LEN(E484)=15,LEFT(E484,1)="3",RIGHT(E484,1)="3",ISNUMBER(--E484)))),"Invalid/missing customer VAT no; ","")&amp;IF(L484&lt;&gt;"Yes","Not reported/cleared on FATOORA; ","")&amp;IF(AND(OR(G484="Zero-rated domestic (Box 3)",G484="Export (Box 4)"),N484=""),"Zero-rate/export evidence missing; ","")&amp;IF(AND(C484="Credit Note",H484&gt;0),"Credit note should be negative; ","")&amp;IF(AND(C484="Simplified Tax Invoice",F484="B2B - VAT registered"),"Simplified invoice issued to VAT-registered B2B; ",""))</f>
        <v/>
      </c>
    </row>
    <row r="485">
      <c r="A485" s="17" t="n"/>
      <c r="B485" s="14" t="n"/>
      <c r="C485" s="14" t="n"/>
      <c r="D485" s="14" t="n"/>
      <c r="E485" s="16" t="n"/>
      <c r="F485" s="14" t="n"/>
      <c r="G485" s="14" t="n"/>
      <c r="H485" s="19" t="n"/>
      <c r="I485" s="19" t="n"/>
      <c r="J485" s="34">
        <f>IF(A485="","",H485+I485)</f>
        <v/>
      </c>
      <c r="K485" s="14" t="n"/>
      <c r="L485" s="14" t="n"/>
      <c r="M485" s="14" t="n"/>
      <c r="N485" s="14" t="n"/>
      <c r="O485" s="20">
        <f>IF(A485="","",SUMPRODUCT((A485&gt;=Setup!$C$19:$C$30)*(A485&lt;=Setup!$D$19:$D$30)*Setup!$A$19:$A$30))</f>
        <v/>
      </c>
      <c r="P485" s="34">
        <f>IF(A485="","",IF(G485="Standard 15% (Box 1)",ROUND(H485*Setup!$B$9,2),0))</f>
        <v/>
      </c>
      <c r="Q485" s="34">
        <f>IF(A485="","",I485-P485)</f>
        <v/>
      </c>
      <c r="R485" s="23">
        <f>IF(A485="","",IF(O485=0,"Outside audit periods; ","")&amp;IF(G485="","No VAT category; ","")&amp;IF(ABS(Q485)&gt;Setup!$B$10,"VAT ≠ 15% × net; ","")&amp;IF(AND(F485="B2B - VAT registered",NOT(AND(LEN(E485)=15,LEFT(E485,1)="3",RIGHT(E485,1)="3",ISNUMBER(--E485)))),"Invalid/missing customer VAT no; ","")&amp;IF(L485&lt;&gt;"Yes","Not reported/cleared on FATOORA; ","")&amp;IF(AND(OR(G485="Zero-rated domestic (Box 3)",G485="Export (Box 4)"),N485=""),"Zero-rate/export evidence missing; ","")&amp;IF(AND(C485="Credit Note",H485&gt;0),"Credit note should be negative; ","")&amp;IF(AND(C485="Simplified Tax Invoice",F485="B2B - VAT registered"),"Simplified invoice issued to VAT-registered B2B; ",""))</f>
        <v/>
      </c>
    </row>
    <row r="486">
      <c r="A486" s="17" t="n"/>
      <c r="B486" s="14" t="n"/>
      <c r="C486" s="14" t="n"/>
      <c r="D486" s="14" t="n"/>
      <c r="E486" s="16" t="n"/>
      <c r="F486" s="14" t="n"/>
      <c r="G486" s="14" t="n"/>
      <c r="H486" s="19" t="n"/>
      <c r="I486" s="19" t="n"/>
      <c r="J486" s="34">
        <f>IF(A486="","",H486+I486)</f>
        <v/>
      </c>
      <c r="K486" s="14" t="n"/>
      <c r="L486" s="14" t="n"/>
      <c r="M486" s="14" t="n"/>
      <c r="N486" s="14" t="n"/>
      <c r="O486" s="20">
        <f>IF(A486="","",SUMPRODUCT((A486&gt;=Setup!$C$19:$C$30)*(A486&lt;=Setup!$D$19:$D$30)*Setup!$A$19:$A$30))</f>
        <v/>
      </c>
      <c r="P486" s="34">
        <f>IF(A486="","",IF(G486="Standard 15% (Box 1)",ROUND(H486*Setup!$B$9,2),0))</f>
        <v/>
      </c>
      <c r="Q486" s="34">
        <f>IF(A486="","",I486-P486)</f>
        <v/>
      </c>
      <c r="R486" s="23">
        <f>IF(A486="","",IF(O486=0,"Outside audit periods; ","")&amp;IF(G486="","No VAT category; ","")&amp;IF(ABS(Q486)&gt;Setup!$B$10,"VAT ≠ 15% × net; ","")&amp;IF(AND(F486="B2B - VAT registered",NOT(AND(LEN(E486)=15,LEFT(E486,1)="3",RIGHT(E486,1)="3",ISNUMBER(--E486)))),"Invalid/missing customer VAT no; ","")&amp;IF(L486&lt;&gt;"Yes","Not reported/cleared on FATOORA; ","")&amp;IF(AND(OR(G486="Zero-rated domestic (Box 3)",G486="Export (Box 4)"),N486=""),"Zero-rate/export evidence missing; ","")&amp;IF(AND(C486="Credit Note",H486&gt;0),"Credit note should be negative; ","")&amp;IF(AND(C486="Simplified Tax Invoice",F486="B2B - VAT registered"),"Simplified invoice issued to VAT-registered B2B; ",""))</f>
        <v/>
      </c>
    </row>
    <row r="487">
      <c r="A487" s="17" t="n"/>
      <c r="B487" s="14" t="n"/>
      <c r="C487" s="14" t="n"/>
      <c r="D487" s="14" t="n"/>
      <c r="E487" s="16" t="n"/>
      <c r="F487" s="14" t="n"/>
      <c r="G487" s="14" t="n"/>
      <c r="H487" s="19" t="n"/>
      <c r="I487" s="19" t="n"/>
      <c r="J487" s="34">
        <f>IF(A487="","",H487+I487)</f>
        <v/>
      </c>
      <c r="K487" s="14" t="n"/>
      <c r="L487" s="14" t="n"/>
      <c r="M487" s="14" t="n"/>
      <c r="N487" s="14" t="n"/>
      <c r="O487" s="20">
        <f>IF(A487="","",SUMPRODUCT((A487&gt;=Setup!$C$19:$C$30)*(A487&lt;=Setup!$D$19:$D$30)*Setup!$A$19:$A$30))</f>
        <v/>
      </c>
      <c r="P487" s="34">
        <f>IF(A487="","",IF(G487="Standard 15% (Box 1)",ROUND(H487*Setup!$B$9,2),0))</f>
        <v/>
      </c>
      <c r="Q487" s="34">
        <f>IF(A487="","",I487-P487)</f>
        <v/>
      </c>
      <c r="R487" s="23">
        <f>IF(A487="","",IF(O487=0,"Outside audit periods; ","")&amp;IF(G487="","No VAT category; ","")&amp;IF(ABS(Q487)&gt;Setup!$B$10,"VAT ≠ 15% × net; ","")&amp;IF(AND(F487="B2B - VAT registered",NOT(AND(LEN(E487)=15,LEFT(E487,1)="3",RIGHT(E487,1)="3",ISNUMBER(--E487)))),"Invalid/missing customer VAT no; ","")&amp;IF(L487&lt;&gt;"Yes","Not reported/cleared on FATOORA; ","")&amp;IF(AND(OR(G487="Zero-rated domestic (Box 3)",G487="Export (Box 4)"),N487=""),"Zero-rate/export evidence missing; ","")&amp;IF(AND(C487="Credit Note",H487&gt;0),"Credit note should be negative; ","")&amp;IF(AND(C487="Simplified Tax Invoice",F487="B2B - VAT registered"),"Simplified invoice issued to VAT-registered B2B; ",""))</f>
        <v/>
      </c>
    </row>
    <row r="488">
      <c r="A488" s="17" t="n"/>
      <c r="B488" s="14" t="n"/>
      <c r="C488" s="14" t="n"/>
      <c r="D488" s="14" t="n"/>
      <c r="E488" s="16" t="n"/>
      <c r="F488" s="14" t="n"/>
      <c r="G488" s="14" t="n"/>
      <c r="H488" s="19" t="n"/>
      <c r="I488" s="19" t="n"/>
      <c r="J488" s="34">
        <f>IF(A488="","",H488+I488)</f>
        <v/>
      </c>
      <c r="K488" s="14" t="n"/>
      <c r="L488" s="14" t="n"/>
      <c r="M488" s="14" t="n"/>
      <c r="N488" s="14" t="n"/>
      <c r="O488" s="20">
        <f>IF(A488="","",SUMPRODUCT((A488&gt;=Setup!$C$19:$C$30)*(A488&lt;=Setup!$D$19:$D$30)*Setup!$A$19:$A$30))</f>
        <v/>
      </c>
      <c r="P488" s="34">
        <f>IF(A488="","",IF(G488="Standard 15% (Box 1)",ROUND(H488*Setup!$B$9,2),0))</f>
        <v/>
      </c>
      <c r="Q488" s="34">
        <f>IF(A488="","",I488-P488)</f>
        <v/>
      </c>
      <c r="R488" s="23">
        <f>IF(A488="","",IF(O488=0,"Outside audit periods; ","")&amp;IF(G488="","No VAT category; ","")&amp;IF(ABS(Q488)&gt;Setup!$B$10,"VAT ≠ 15% × net; ","")&amp;IF(AND(F488="B2B - VAT registered",NOT(AND(LEN(E488)=15,LEFT(E488,1)="3",RIGHT(E488,1)="3",ISNUMBER(--E488)))),"Invalid/missing customer VAT no; ","")&amp;IF(L488&lt;&gt;"Yes","Not reported/cleared on FATOORA; ","")&amp;IF(AND(OR(G488="Zero-rated domestic (Box 3)",G488="Export (Box 4)"),N488=""),"Zero-rate/export evidence missing; ","")&amp;IF(AND(C488="Credit Note",H488&gt;0),"Credit note should be negative; ","")&amp;IF(AND(C488="Simplified Tax Invoice",F488="B2B - VAT registered"),"Simplified invoice issued to VAT-registered B2B; ",""))</f>
        <v/>
      </c>
    </row>
    <row r="489">
      <c r="A489" s="17" t="n"/>
      <c r="B489" s="14" t="n"/>
      <c r="C489" s="14" t="n"/>
      <c r="D489" s="14" t="n"/>
      <c r="E489" s="16" t="n"/>
      <c r="F489" s="14" t="n"/>
      <c r="G489" s="14" t="n"/>
      <c r="H489" s="19" t="n"/>
      <c r="I489" s="19" t="n"/>
      <c r="J489" s="34">
        <f>IF(A489="","",H489+I489)</f>
        <v/>
      </c>
      <c r="K489" s="14" t="n"/>
      <c r="L489" s="14" t="n"/>
      <c r="M489" s="14" t="n"/>
      <c r="N489" s="14" t="n"/>
      <c r="O489" s="20">
        <f>IF(A489="","",SUMPRODUCT((A489&gt;=Setup!$C$19:$C$30)*(A489&lt;=Setup!$D$19:$D$30)*Setup!$A$19:$A$30))</f>
        <v/>
      </c>
      <c r="P489" s="34">
        <f>IF(A489="","",IF(G489="Standard 15% (Box 1)",ROUND(H489*Setup!$B$9,2),0))</f>
        <v/>
      </c>
      <c r="Q489" s="34">
        <f>IF(A489="","",I489-P489)</f>
        <v/>
      </c>
      <c r="R489" s="23">
        <f>IF(A489="","",IF(O489=0,"Outside audit periods; ","")&amp;IF(G489="","No VAT category; ","")&amp;IF(ABS(Q489)&gt;Setup!$B$10,"VAT ≠ 15% × net; ","")&amp;IF(AND(F489="B2B - VAT registered",NOT(AND(LEN(E489)=15,LEFT(E489,1)="3",RIGHT(E489,1)="3",ISNUMBER(--E489)))),"Invalid/missing customer VAT no; ","")&amp;IF(L489&lt;&gt;"Yes","Not reported/cleared on FATOORA; ","")&amp;IF(AND(OR(G489="Zero-rated domestic (Box 3)",G489="Export (Box 4)"),N489=""),"Zero-rate/export evidence missing; ","")&amp;IF(AND(C489="Credit Note",H489&gt;0),"Credit note should be negative; ","")&amp;IF(AND(C489="Simplified Tax Invoice",F489="B2B - VAT registered"),"Simplified invoice issued to VAT-registered B2B; ",""))</f>
        <v/>
      </c>
    </row>
    <row r="490">
      <c r="A490" s="17" t="n"/>
      <c r="B490" s="14" t="n"/>
      <c r="C490" s="14" t="n"/>
      <c r="D490" s="14" t="n"/>
      <c r="E490" s="16" t="n"/>
      <c r="F490" s="14" t="n"/>
      <c r="G490" s="14" t="n"/>
      <c r="H490" s="19" t="n"/>
      <c r="I490" s="19" t="n"/>
      <c r="J490" s="34">
        <f>IF(A490="","",H490+I490)</f>
        <v/>
      </c>
      <c r="K490" s="14" t="n"/>
      <c r="L490" s="14" t="n"/>
      <c r="M490" s="14" t="n"/>
      <c r="N490" s="14" t="n"/>
      <c r="O490" s="20">
        <f>IF(A490="","",SUMPRODUCT((A490&gt;=Setup!$C$19:$C$30)*(A490&lt;=Setup!$D$19:$D$30)*Setup!$A$19:$A$30))</f>
        <v/>
      </c>
      <c r="P490" s="34">
        <f>IF(A490="","",IF(G490="Standard 15% (Box 1)",ROUND(H490*Setup!$B$9,2),0))</f>
        <v/>
      </c>
      <c r="Q490" s="34">
        <f>IF(A490="","",I490-P490)</f>
        <v/>
      </c>
      <c r="R490" s="23">
        <f>IF(A490="","",IF(O490=0,"Outside audit periods; ","")&amp;IF(G490="","No VAT category; ","")&amp;IF(ABS(Q490)&gt;Setup!$B$10,"VAT ≠ 15% × net; ","")&amp;IF(AND(F490="B2B - VAT registered",NOT(AND(LEN(E490)=15,LEFT(E490,1)="3",RIGHT(E490,1)="3",ISNUMBER(--E490)))),"Invalid/missing customer VAT no; ","")&amp;IF(L490&lt;&gt;"Yes","Not reported/cleared on FATOORA; ","")&amp;IF(AND(OR(G490="Zero-rated domestic (Box 3)",G490="Export (Box 4)"),N490=""),"Zero-rate/export evidence missing; ","")&amp;IF(AND(C490="Credit Note",H490&gt;0),"Credit note should be negative; ","")&amp;IF(AND(C490="Simplified Tax Invoice",F490="B2B - VAT registered"),"Simplified invoice issued to VAT-registered B2B; ",""))</f>
        <v/>
      </c>
    </row>
    <row r="491">
      <c r="A491" s="17" t="n"/>
      <c r="B491" s="14" t="n"/>
      <c r="C491" s="14" t="n"/>
      <c r="D491" s="14" t="n"/>
      <c r="E491" s="16" t="n"/>
      <c r="F491" s="14" t="n"/>
      <c r="G491" s="14" t="n"/>
      <c r="H491" s="19" t="n"/>
      <c r="I491" s="19" t="n"/>
      <c r="J491" s="34">
        <f>IF(A491="","",H491+I491)</f>
        <v/>
      </c>
      <c r="K491" s="14" t="n"/>
      <c r="L491" s="14" t="n"/>
      <c r="M491" s="14" t="n"/>
      <c r="N491" s="14" t="n"/>
      <c r="O491" s="20">
        <f>IF(A491="","",SUMPRODUCT((A491&gt;=Setup!$C$19:$C$30)*(A491&lt;=Setup!$D$19:$D$30)*Setup!$A$19:$A$30))</f>
        <v/>
      </c>
      <c r="P491" s="34">
        <f>IF(A491="","",IF(G491="Standard 15% (Box 1)",ROUND(H491*Setup!$B$9,2),0))</f>
        <v/>
      </c>
      <c r="Q491" s="34">
        <f>IF(A491="","",I491-P491)</f>
        <v/>
      </c>
      <c r="R491" s="23">
        <f>IF(A491="","",IF(O491=0,"Outside audit periods; ","")&amp;IF(G491="","No VAT category; ","")&amp;IF(ABS(Q491)&gt;Setup!$B$10,"VAT ≠ 15% × net; ","")&amp;IF(AND(F491="B2B - VAT registered",NOT(AND(LEN(E491)=15,LEFT(E491,1)="3",RIGHT(E491,1)="3",ISNUMBER(--E491)))),"Invalid/missing customer VAT no; ","")&amp;IF(L491&lt;&gt;"Yes","Not reported/cleared on FATOORA; ","")&amp;IF(AND(OR(G491="Zero-rated domestic (Box 3)",G491="Export (Box 4)"),N491=""),"Zero-rate/export evidence missing; ","")&amp;IF(AND(C491="Credit Note",H491&gt;0),"Credit note should be negative; ","")&amp;IF(AND(C491="Simplified Tax Invoice",F491="B2B - VAT registered"),"Simplified invoice issued to VAT-registered B2B; ",""))</f>
        <v/>
      </c>
    </row>
    <row r="492">
      <c r="A492" s="17" t="n"/>
      <c r="B492" s="14" t="n"/>
      <c r="C492" s="14" t="n"/>
      <c r="D492" s="14" t="n"/>
      <c r="E492" s="16" t="n"/>
      <c r="F492" s="14" t="n"/>
      <c r="G492" s="14" t="n"/>
      <c r="H492" s="19" t="n"/>
      <c r="I492" s="19" t="n"/>
      <c r="J492" s="34">
        <f>IF(A492="","",H492+I492)</f>
        <v/>
      </c>
      <c r="K492" s="14" t="n"/>
      <c r="L492" s="14" t="n"/>
      <c r="M492" s="14" t="n"/>
      <c r="N492" s="14" t="n"/>
      <c r="O492" s="20">
        <f>IF(A492="","",SUMPRODUCT((A492&gt;=Setup!$C$19:$C$30)*(A492&lt;=Setup!$D$19:$D$30)*Setup!$A$19:$A$30))</f>
        <v/>
      </c>
      <c r="P492" s="34">
        <f>IF(A492="","",IF(G492="Standard 15% (Box 1)",ROUND(H492*Setup!$B$9,2),0))</f>
        <v/>
      </c>
      <c r="Q492" s="34">
        <f>IF(A492="","",I492-P492)</f>
        <v/>
      </c>
      <c r="R492" s="23">
        <f>IF(A492="","",IF(O492=0,"Outside audit periods; ","")&amp;IF(G492="","No VAT category; ","")&amp;IF(ABS(Q492)&gt;Setup!$B$10,"VAT ≠ 15% × net; ","")&amp;IF(AND(F492="B2B - VAT registered",NOT(AND(LEN(E492)=15,LEFT(E492,1)="3",RIGHT(E492,1)="3",ISNUMBER(--E492)))),"Invalid/missing customer VAT no; ","")&amp;IF(L492&lt;&gt;"Yes","Not reported/cleared on FATOORA; ","")&amp;IF(AND(OR(G492="Zero-rated domestic (Box 3)",G492="Export (Box 4)"),N492=""),"Zero-rate/export evidence missing; ","")&amp;IF(AND(C492="Credit Note",H492&gt;0),"Credit note should be negative; ","")&amp;IF(AND(C492="Simplified Tax Invoice",F492="B2B - VAT registered"),"Simplified invoice issued to VAT-registered B2B; ",""))</f>
        <v/>
      </c>
    </row>
    <row r="493">
      <c r="A493" s="17" t="n"/>
      <c r="B493" s="14" t="n"/>
      <c r="C493" s="14" t="n"/>
      <c r="D493" s="14" t="n"/>
      <c r="E493" s="16" t="n"/>
      <c r="F493" s="14" t="n"/>
      <c r="G493" s="14" t="n"/>
      <c r="H493" s="19" t="n"/>
      <c r="I493" s="19" t="n"/>
      <c r="J493" s="34">
        <f>IF(A493="","",H493+I493)</f>
        <v/>
      </c>
      <c r="K493" s="14" t="n"/>
      <c r="L493" s="14" t="n"/>
      <c r="M493" s="14" t="n"/>
      <c r="N493" s="14" t="n"/>
      <c r="O493" s="20">
        <f>IF(A493="","",SUMPRODUCT((A493&gt;=Setup!$C$19:$C$30)*(A493&lt;=Setup!$D$19:$D$30)*Setup!$A$19:$A$30))</f>
        <v/>
      </c>
      <c r="P493" s="34">
        <f>IF(A493="","",IF(G493="Standard 15% (Box 1)",ROUND(H493*Setup!$B$9,2),0))</f>
        <v/>
      </c>
      <c r="Q493" s="34">
        <f>IF(A493="","",I493-P493)</f>
        <v/>
      </c>
      <c r="R493" s="23">
        <f>IF(A493="","",IF(O493=0,"Outside audit periods; ","")&amp;IF(G493="","No VAT category; ","")&amp;IF(ABS(Q493)&gt;Setup!$B$10,"VAT ≠ 15% × net; ","")&amp;IF(AND(F493="B2B - VAT registered",NOT(AND(LEN(E493)=15,LEFT(E493,1)="3",RIGHT(E493,1)="3",ISNUMBER(--E493)))),"Invalid/missing customer VAT no; ","")&amp;IF(L493&lt;&gt;"Yes","Not reported/cleared on FATOORA; ","")&amp;IF(AND(OR(G493="Zero-rated domestic (Box 3)",G493="Export (Box 4)"),N493=""),"Zero-rate/export evidence missing; ","")&amp;IF(AND(C493="Credit Note",H493&gt;0),"Credit note should be negative; ","")&amp;IF(AND(C493="Simplified Tax Invoice",F493="B2B - VAT registered"),"Simplified invoice issued to VAT-registered B2B; ",""))</f>
        <v/>
      </c>
    </row>
    <row r="494">
      <c r="A494" s="17" t="n"/>
      <c r="B494" s="14" t="n"/>
      <c r="C494" s="14" t="n"/>
      <c r="D494" s="14" t="n"/>
      <c r="E494" s="16" t="n"/>
      <c r="F494" s="14" t="n"/>
      <c r="G494" s="14" t="n"/>
      <c r="H494" s="19" t="n"/>
      <c r="I494" s="19" t="n"/>
      <c r="J494" s="34">
        <f>IF(A494="","",H494+I494)</f>
        <v/>
      </c>
      <c r="K494" s="14" t="n"/>
      <c r="L494" s="14" t="n"/>
      <c r="M494" s="14" t="n"/>
      <c r="N494" s="14" t="n"/>
      <c r="O494" s="20">
        <f>IF(A494="","",SUMPRODUCT((A494&gt;=Setup!$C$19:$C$30)*(A494&lt;=Setup!$D$19:$D$30)*Setup!$A$19:$A$30))</f>
        <v/>
      </c>
      <c r="P494" s="34">
        <f>IF(A494="","",IF(G494="Standard 15% (Box 1)",ROUND(H494*Setup!$B$9,2),0))</f>
        <v/>
      </c>
      <c r="Q494" s="34">
        <f>IF(A494="","",I494-P494)</f>
        <v/>
      </c>
      <c r="R494" s="23">
        <f>IF(A494="","",IF(O494=0,"Outside audit periods; ","")&amp;IF(G494="","No VAT category; ","")&amp;IF(ABS(Q494)&gt;Setup!$B$10,"VAT ≠ 15% × net; ","")&amp;IF(AND(F494="B2B - VAT registered",NOT(AND(LEN(E494)=15,LEFT(E494,1)="3",RIGHT(E494,1)="3",ISNUMBER(--E494)))),"Invalid/missing customer VAT no; ","")&amp;IF(L494&lt;&gt;"Yes","Not reported/cleared on FATOORA; ","")&amp;IF(AND(OR(G494="Zero-rated domestic (Box 3)",G494="Export (Box 4)"),N494=""),"Zero-rate/export evidence missing; ","")&amp;IF(AND(C494="Credit Note",H494&gt;0),"Credit note should be negative; ","")&amp;IF(AND(C494="Simplified Tax Invoice",F494="B2B - VAT registered"),"Simplified invoice issued to VAT-registered B2B; ",""))</f>
        <v/>
      </c>
    </row>
    <row r="495">
      <c r="A495" s="17" t="n"/>
      <c r="B495" s="14" t="n"/>
      <c r="C495" s="14" t="n"/>
      <c r="D495" s="14" t="n"/>
      <c r="E495" s="16" t="n"/>
      <c r="F495" s="14" t="n"/>
      <c r="G495" s="14" t="n"/>
      <c r="H495" s="19" t="n"/>
      <c r="I495" s="19" t="n"/>
      <c r="J495" s="34">
        <f>IF(A495="","",H495+I495)</f>
        <v/>
      </c>
      <c r="K495" s="14" t="n"/>
      <c r="L495" s="14" t="n"/>
      <c r="M495" s="14" t="n"/>
      <c r="N495" s="14" t="n"/>
      <c r="O495" s="20">
        <f>IF(A495="","",SUMPRODUCT((A495&gt;=Setup!$C$19:$C$30)*(A495&lt;=Setup!$D$19:$D$30)*Setup!$A$19:$A$30))</f>
        <v/>
      </c>
      <c r="P495" s="34">
        <f>IF(A495="","",IF(G495="Standard 15% (Box 1)",ROUND(H495*Setup!$B$9,2),0))</f>
        <v/>
      </c>
      <c r="Q495" s="34">
        <f>IF(A495="","",I495-P495)</f>
        <v/>
      </c>
      <c r="R495" s="23">
        <f>IF(A495="","",IF(O495=0,"Outside audit periods; ","")&amp;IF(G495="","No VAT category; ","")&amp;IF(ABS(Q495)&gt;Setup!$B$10,"VAT ≠ 15% × net; ","")&amp;IF(AND(F495="B2B - VAT registered",NOT(AND(LEN(E495)=15,LEFT(E495,1)="3",RIGHT(E495,1)="3",ISNUMBER(--E495)))),"Invalid/missing customer VAT no; ","")&amp;IF(L495&lt;&gt;"Yes","Not reported/cleared on FATOORA; ","")&amp;IF(AND(OR(G495="Zero-rated domestic (Box 3)",G495="Export (Box 4)"),N495=""),"Zero-rate/export evidence missing; ","")&amp;IF(AND(C495="Credit Note",H495&gt;0),"Credit note should be negative; ","")&amp;IF(AND(C495="Simplified Tax Invoice",F495="B2B - VAT registered"),"Simplified invoice issued to VAT-registered B2B; ",""))</f>
        <v/>
      </c>
    </row>
    <row r="496">
      <c r="A496" s="17" t="n"/>
      <c r="B496" s="14" t="n"/>
      <c r="C496" s="14" t="n"/>
      <c r="D496" s="14" t="n"/>
      <c r="E496" s="16" t="n"/>
      <c r="F496" s="14" t="n"/>
      <c r="G496" s="14" t="n"/>
      <c r="H496" s="19" t="n"/>
      <c r="I496" s="19" t="n"/>
      <c r="J496" s="34">
        <f>IF(A496="","",H496+I496)</f>
        <v/>
      </c>
      <c r="K496" s="14" t="n"/>
      <c r="L496" s="14" t="n"/>
      <c r="M496" s="14" t="n"/>
      <c r="N496" s="14" t="n"/>
      <c r="O496" s="20">
        <f>IF(A496="","",SUMPRODUCT((A496&gt;=Setup!$C$19:$C$30)*(A496&lt;=Setup!$D$19:$D$30)*Setup!$A$19:$A$30))</f>
        <v/>
      </c>
      <c r="P496" s="34">
        <f>IF(A496="","",IF(G496="Standard 15% (Box 1)",ROUND(H496*Setup!$B$9,2),0))</f>
        <v/>
      </c>
      <c r="Q496" s="34">
        <f>IF(A496="","",I496-P496)</f>
        <v/>
      </c>
      <c r="R496" s="23">
        <f>IF(A496="","",IF(O496=0,"Outside audit periods; ","")&amp;IF(G496="","No VAT category; ","")&amp;IF(ABS(Q496)&gt;Setup!$B$10,"VAT ≠ 15% × net; ","")&amp;IF(AND(F496="B2B - VAT registered",NOT(AND(LEN(E496)=15,LEFT(E496,1)="3",RIGHT(E496,1)="3",ISNUMBER(--E496)))),"Invalid/missing customer VAT no; ","")&amp;IF(L496&lt;&gt;"Yes","Not reported/cleared on FATOORA; ","")&amp;IF(AND(OR(G496="Zero-rated domestic (Box 3)",G496="Export (Box 4)"),N496=""),"Zero-rate/export evidence missing; ","")&amp;IF(AND(C496="Credit Note",H496&gt;0),"Credit note should be negative; ","")&amp;IF(AND(C496="Simplified Tax Invoice",F496="B2B - VAT registered"),"Simplified invoice issued to VAT-registered B2B; ",""))</f>
        <v/>
      </c>
    </row>
    <row r="497">
      <c r="A497" s="17" t="n"/>
      <c r="B497" s="14" t="n"/>
      <c r="C497" s="14" t="n"/>
      <c r="D497" s="14" t="n"/>
      <c r="E497" s="16" t="n"/>
      <c r="F497" s="14" t="n"/>
      <c r="G497" s="14" t="n"/>
      <c r="H497" s="19" t="n"/>
      <c r="I497" s="19" t="n"/>
      <c r="J497" s="34">
        <f>IF(A497="","",H497+I497)</f>
        <v/>
      </c>
      <c r="K497" s="14" t="n"/>
      <c r="L497" s="14" t="n"/>
      <c r="M497" s="14" t="n"/>
      <c r="N497" s="14" t="n"/>
      <c r="O497" s="20">
        <f>IF(A497="","",SUMPRODUCT((A497&gt;=Setup!$C$19:$C$30)*(A497&lt;=Setup!$D$19:$D$30)*Setup!$A$19:$A$30))</f>
        <v/>
      </c>
      <c r="P497" s="34">
        <f>IF(A497="","",IF(G497="Standard 15% (Box 1)",ROUND(H497*Setup!$B$9,2),0))</f>
        <v/>
      </c>
      <c r="Q497" s="34">
        <f>IF(A497="","",I497-P497)</f>
        <v/>
      </c>
      <c r="R497" s="23">
        <f>IF(A497="","",IF(O497=0,"Outside audit periods; ","")&amp;IF(G497="","No VAT category; ","")&amp;IF(ABS(Q497)&gt;Setup!$B$10,"VAT ≠ 15% × net; ","")&amp;IF(AND(F497="B2B - VAT registered",NOT(AND(LEN(E497)=15,LEFT(E497,1)="3",RIGHT(E497,1)="3",ISNUMBER(--E497)))),"Invalid/missing customer VAT no; ","")&amp;IF(L497&lt;&gt;"Yes","Not reported/cleared on FATOORA; ","")&amp;IF(AND(OR(G497="Zero-rated domestic (Box 3)",G497="Export (Box 4)"),N497=""),"Zero-rate/export evidence missing; ","")&amp;IF(AND(C497="Credit Note",H497&gt;0),"Credit note should be negative; ","")&amp;IF(AND(C497="Simplified Tax Invoice",F497="B2B - VAT registered"),"Simplified invoice issued to VAT-registered B2B; ",""))</f>
        <v/>
      </c>
    </row>
    <row r="498">
      <c r="A498" s="17" t="n"/>
      <c r="B498" s="14" t="n"/>
      <c r="C498" s="14" t="n"/>
      <c r="D498" s="14" t="n"/>
      <c r="E498" s="16" t="n"/>
      <c r="F498" s="14" t="n"/>
      <c r="G498" s="14" t="n"/>
      <c r="H498" s="19" t="n"/>
      <c r="I498" s="19" t="n"/>
      <c r="J498" s="34">
        <f>IF(A498="","",H498+I498)</f>
        <v/>
      </c>
      <c r="K498" s="14" t="n"/>
      <c r="L498" s="14" t="n"/>
      <c r="M498" s="14" t="n"/>
      <c r="N498" s="14" t="n"/>
      <c r="O498" s="20">
        <f>IF(A498="","",SUMPRODUCT((A498&gt;=Setup!$C$19:$C$30)*(A498&lt;=Setup!$D$19:$D$30)*Setup!$A$19:$A$30))</f>
        <v/>
      </c>
      <c r="P498" s="34">
        <f>IF(A498="","",IF(G498="Standard 15% (Box 1)",ROUND(H498*Setup!$B$9,2),0))</f>
        <v/>
      </c>
      <c r="Q498" s="34">
        <f>IF(A498="","",I498-P498)</f>
        <v/>
      </c>
      <c r="R498" s="23">
        <f>IF(A498="","",IF(O498=0,"Outside audit periods; ","")&amp;IF(G498="","No VAT category; ","")&amp;IF(ABS(Q498)&gt;Setup!$B$10,"VAT ≠ 15% × net; ","")&amp;IF(AND(F498="B2B - VAT registered",NOT(AND(LEN(E498)=15,LEFT(E498,1)="3",RIGHT(E498,1)="3",ISNUMBER(--E498)))),"Invalid/missing customer VAT no; ","")&amp;IF(L498&lt;&gt;"Yes","Not reported/cleared on FATOORA; ","")&amp;IF(AND(OR(G498="Zero-rated domestic (Box 3)",G498="Export (Box 4)"),N498=""),"Zero-rate/export evidence missing; ","")&amp;IF(AND(C498="Credit Note",H498&gt;0),"Credit note should be negative; ","")&amp;IF(AND(C498="Simplified Tax Invoice",F498="B2B - VAT registered"),"Simplified invoice issued to VAT-registered B2B; ",""))</f>
        <v/>
      </c>
    </row>
    <row r="499">
      <c r="A499" s="17" t="n"/>
      <c r="B499" s="14" t="n"/>
      <c r="C499" s="14" t="n"/>
      <c r="D499" s="14" t="n"/>
      <c r="E499" s="16" t="n"/>
      <c r="F499" s="14" t="n"/>
      <c r="G499" s="14" t="n"/>
      <c r="H499" s="19" t="n"/>
      <c r="I499" s="19" t="n"/>
      <c r="J499" s="34">
        <f>IF(A499="","",H499+I499)</f>
        <v/>
      </c>
      <c r="K499" s="14" t="n"/>
      <c r="L499" s="14" t="n"/>
      <c r="M499" s="14" t="n"/>
      <c r="N499" s="14" t="n"/>
      <c r="O499" s="20">
        <f>IF(A499="","",SUMPRODUCT((A499&gt;=Setup!$C$19:$C$30)*(A499&lt;=Setup!$D$19:$D$30)*Setup!$A$19:$A$30))</f>
        <v/>
      </c>
      <c r="P499" s="34">
        <f>IF(A499="","",IF(G499="Standard 15% (Box 1)",ROUND(H499*Setup!$B$9,2),0))</f>
        <v/>
      </c>
      <c r="Q499" s="34">
        <f>IF(A499="","",I499-P499)</f>
        <v/>
      </c>
      <c r="R499" s="23">
        <f>IF(A499="","",IF(O499=0,"Outside audit periods; ","")&amp;IF(G499="","No VAT category; ","")&amp;IF(ABS(Q499)&gt;Setup!$B$10,"VAT ≠ 15% × net; ","")&amp;IF(AND(F499="B2B - VAT registered",NOT(AND(LEN(E499)=15,LEFT(E499,1)="3",RIGHT(E499,1)="3",ISNUMBER(--E499)))),"Invalid/missing customer VAT no; ","")&amp;IF(L499&lt;&gt;"Yes","Not reported/cleared on FATOORA; ","")&amp;IF(AND(OR(G499="Zero-rated domestic (Box 3)",G499="Export (Box 4)"),N499=""),"Zero-rate/export evidence missing; ","")&amp;IF(AND(C499="Credit Note",H499&gt;0),"Credit note should be negative; ","")&amp;IF(AND(C499="Simplified Tax Invoice",F499="B2B - VAT registered"),"Simplified invoice issued to VAT-registered B2B; ",""))</f>
        <v/>
      </c>
    </row>
    <row r="500">
      <c r="A500" s="17" t="n"/>
      <c r="B500" s="14" t="n"/>
      <c r="C500" s="14" t="n"/>
      <c r="D500" s="14" t="n"/>
      <c r="E500" s="16" t="n"/>
      <c r="F500" s="14" t="n"/>
      <c r="G500" s="14" t="n"/>
      <c r="H500" s="19" t="n"/>
      <c r="I500" s="19" t="n"/>
      <c r="J500" s="34">
        <f>IF(A500="","",H500+I500)</f>
        <v/>
      </c>
      <c r="K500" s="14" t="n"/>
      <c r="L500" s="14" t="n"/>
      <c r="M500" s="14" t="n"/>
      <c r="N500" s="14" t="n"/>
      <c r="O500" s="20">
        <f>IF(A500="","",SUMPRODUCT((A500&gt;=Setup!$C$19:$C$30)*(A500&lt;=Setup!$D$19:$D$30)*Setup!$A$19:$A$30))</f>
        <v/>
      </c>
      <c r="P500" s="34">
        <f>IF(A500="","",IF(G500="Standard 15% (Box 1)",ROUND(H500*Setup!$B$9,2),0))</f>
        <v/>
      </c>
      <c r="Q500" s="34">
        <f>IF(A500="","",I500-P500)</f>
        <v/>
      </c>
      <c r="R500" s="23">
        <f>IF(A500="","",IF(O500=0,"Outside audit periods; ","")&amp;IF(G500="","No VAT category; ","")&amp;IF(ABS(Q500)&gt;Setup!$B$10,"VAT ≠ 15% × net; ","")&amp;IF(AND(F500="B2B - VAT registered",NOT(AND(LEN(E500)=15,LEFT(E500,1)="3",RIGHT(E500,1)="3",ISNUMBER(--E500)))),"Invalid/missing customer VAT no; ","")&amp;IF(L500&lt;&gt;"Yes","Not reported/cleared on FATOORA; ","")&amp;IF(AND(OR(G500="Zero-rated domestic (Box 3)",G500="Export (Box 4)"),N500=""),"Zero-rate/export evidence missing; ","")&amp;IF(AND(C500="Credit Note",H500&gt;0),"Credit note should be negative; ","")&amp;IF(AND(C500="Simplified Tax Invoice",F500="B2B - VAT registered"),"Simplified invoice issued to VAT-registered B2B; ",""))</f>
        <v/>
      </c>
    </row>
    <row r="501">
      <c r="A501" s="17" t="n"/>
      <c r="B501" s="14" t="n"/>
      <c r="C501" s="14" t="n"/>
      <c r="D501" s="14" t="n"/>
      <c r="E501" s="16" t="n"/>
      <c r="F501" s="14" t="n"/>
      <c r="G501" s="14" t="n"/>
      <c r="H501" s="19" t="n"/>
      <c r="I501" s="19" t="n"/>
      <c r="J501" s="34">
        <f>IF(A501="","",H501+I501)</f>
        <v/>
      </c>
      <c r="K501" s="14" t="n"/>
      <c r="L501" s="14" t="n"/>
      <c r="M501" s="14" t="n"/>
      <c r="N501" s="14" t="n"/>
      <c r="O501" s="20">
        <f>IF(A501="","",SUMPRODUCT((A501&gt;=Setup!$C$19:$C$30)*(A501&lt;=Setup!$D$19:$D$30)*Setup!$A$19:$A$30))</f>
        <v/>
      </c>
      <c r="P501" s="34">
        <f>IF(A501="","",IF(G501="Standard 15% (Box 1)",ROUND(H501*Setup!$B$9,2),0))</f>
        <v/>
      </c>
      <c r="Q501" s="34">
        <f>IF(A501="","",I501-P501)</f>
        <v/>
      </c>
      <c r="R501" s="23">
        <f>IF(A501="","",IF(O501=0,"Outside audit periods; ","")&amp;IF(G501="","No VAT category; ","")&amp;IF(ABS(Q501)&gt;Setup!$B$10,"VAT ≠ 15% × net; ","")&amp;IF(AND(F501="B2B - VAT registered",NOT(AND(LEN(E501)=15,LEFT(E501,1)="3",RIGHT(E501,1)="3",ISNUMBER(--E501)))),"Invalid/missing customer VAT no; ","")&amp;IF(L501&lt;&gt;"Yes","Not reported/cleared on FATOORA; ","")&amp;IF(AND(OR(G501="Zero-rated domestic (Box 3)",G501="Export (Box 4)"),N501=""),"Zero-rate/export evidence missing; ","")&amp;IF(AND(C501="Credit Note",H501&gt;0),"Credit note should be negative; ","")&amp;IF(AND(C501="Simplified Tax Invoice",F501="B2B - VAT registered"),"Simplified invoice issued to VAT-registered B2B; ",""))</f>
        <v/>
      </c>
    </row>
    <row r="502">
      <c r="A502" s="17" t="n"/>
      <c r="B502" s="14" t="n"/>
      <c r="C502" s="14" t="n"/>
      <c r="D502" s="14" t="n"/>
      <c r="E502" s="16" t="n"/>
      <c r="F502" s="14" t="n"/>
      <c r="G502" s="14" t="n"/>
      <c r="H502" s="19" t="n"/>
      <c r="I502" s="19" t="n"/>
      <c r="J502" s="34">
        <f>IF(A502="","",H502+I502)</f>
        <v/>
      </c>
      <c r="K502" s="14" t="n"/>
      <c r="L502" s="14" t="n"/>
      <c r="M502" s="14" t="n"/>
      <c r="N502" s="14" t="n"/>
      <c r="O502" s="20">
        <f>IF(A502="","",SUMPRODUCT((A502&gt;=Setup!$C$19:$C$30)*(A502&lt;=Setup!$D$19:$D$30)*Setup!$A$19:$A$30))</f>
        <v/>
      </c>
      <c r="P502" s="34">
        <f>IF(A502="","",IF(G502="Standard 15% (Box 1)",ROUND(H502*Setup!$B$9,2),0))</f>
        <v/>
      </c>
      <c r="Q502" s="34">
        <f>IF(A502="","",I502-P502)</f>
        <v/>
      </c>
      <c r="R502" s="23">
        <f>IF(A502="","",IF(O502=0,"Outside audit periods; ","")&amp;IF(G502="","No VAT category; ","")&amp;IF(ABS(Q502)&gt;Setup!$B$10,"VAT ≠ 15% × net; ","")&amp;IF(AND(F502="B2B - VAT registered",NOT(AND(LEN(E502)=15,LEFT(E502,1)="3",RIGHT(E502,1)="3",ISNUMBER(--E502)))),"Invalid/missing customer VAT no; ","")&amp;IF(L502&lt;&gt;"Yes","Not reported/cleared on FATOORA; ","")&amp;IF(AND(OR(G502="Zero-rated domestic (Box 3)",G502="Export (Box 4)"),N502=""),"Zero-rate/export evidence missing; ","")&amp;IF(AND(C502="Credit Note",H502&gt;0),"Credit note should be negative; ","")&amp;IF(AND(C502="Simplified Tax Invoice",F502="B2B - VAT registered"),"Simplified invoice issued to VAT-registered B2B; ",""))</f>
        <v/>
      </c>
    </row>
    <row r="503">
      <c r="A503" s="17" t="n"/>
      <c r="B503" s="14" t="n"/>
      <c r="C503" s="14" t="n"/>
      <c r="D503" s="14" t="n"/>
      <c r="E503" s="16" t="n"/>
      <c r="F503" s="14" t="n"/>
      <c r="G503" s="14" t="n"/>
      <c r="H503" s="19" t="n"/>
      <c r="I503" s="19" t="n"/>
      <c r="J503" s="34">
        <f>IF(A503="","",H503+I503)</f>
        <v/>
      </c>
      <c r="K503" s="14" t="n"/>
      <c r="L503" s="14" t="n"/>
      <c r="M503" s="14" t="n"/>
      <c r="N503" s="14" t="n"/>
      <c r="O503" s="20">
        <f>IF(A503="","",SUMPRODUCT((A503&gt;=Setup!$C$19:$C$30)*(A503&lt;=Setup!$D$19:$D$30)*Setup!$A$19:$A$30))</f>
        <v/>
      </c>
      <c r="P503" s="34">
        <f>IF(A503="","",IF(G503="Standard 15% (Box 1)",ROUND(H503*Setup!$B$9,2),0))</f>
        <v/>
      </c>
      <c r="Q503" s="34">
        <f>IF(A503="","",I503-P503)</f>
        <v/>
      </c>
      <c r="R503" s="23">
        <f>IF(A503="","",IF(O503=0,"Outside audit periods; ","")&amp;IF(G503="","No VAT category; ","")&amp;IF(ABS(Q503)&gt;Setup!$B$10,"VAT ≠ 15% × net; ","")&amp;IF(AND(F503="B2B - VAT registered",NOT(AND(LEN(E503)=15,LEFT(E503,1)="3",RIGHT(E503,1)="3",ISNUMBER(--E503)))),"Invalid/missing customer VAT no; ","")&amp;IF(L503&lt;&gt;"Yes","Not reported/cleared on FATOORA; ","")&amp;IF(AND(OR(G503="Zero-rated domestic (Box 3)",G503="Export (Box 4)"),N503=""),"Zero-rate/export evidence missing; ","")&amp;IF(AND(C503="Credit Note",H503&gt;0),"Credit note should be negative; ","")&amp;IF(AND(C503="Simplified Tax Invoice",F503="B2B - VAT registered"),"Simplified invoice issued to VAT-registered B2B; ",""))</f>
        <v/>
      </c>
    </row>
    <row r="504">
      <c r="A504" s="17" t="n"/>
      <c r="B504" s="14" t="n"/>
      <c r="C504" s="14" t="n"/>
      <c r="D504" s="14" t="n"/>
      <c r="E504" s="16" t="n"/>
      <c r="F504" s="14" t="n"/>
      <c r="G504" s="14" t="n"/>
      <c r="H504" s="19" t="n"/>
      <c r="I504" s="19" t="n"/>
      <c r="J504" s="34">
        <f>IF(A504="","",H504+I504)</f>
        <v/>
      </c>
      <c r="K504" s="14" t="n"/>
      <c r="L504" s="14" t="n"/>
      <c r="M504" s="14" t="n"/>
      <c r="N504" s="14" t="n"/>
      <c r="O504" s="20">
        <f>IF(A504="","",SUMPRODUCT((A504&gt;=Setup!$C$19:$C$30)*(A504&lt;=Setup!$D$19:$D$30)*Setup!$A$19:$A$30))</f>
        <v/>
      </c>
      <c r="P504" s="34">
        <f>IF(A504="","",IF(G504="Standard 15% (Box 1)",ROUND(H504*Setup!$B$9,2),0))</f>
        <v/>
      </c>
      <c r="Q504" s="34">
        <f>IF(A504="","",I504-P504)</f>
        <v/>
      </c>
      <c r="R504" s="23">
        <f>IF(A504="","",IF(O504=0,"Outside audit periods; ","")&amp;IF(G504="","No VAT category; ","")&amp;IF(ABS(Q504)&gt;Setup!$B$10,"VAT ≠ 15% × net; ","")&amp;IF(AND(F504="B2B - VAT registered",NOT(AND(LEN(E504)=15,LEFT(E504,1)="3",RIGHT(E504,1)="3",ISNUMBER(--E504)))),"Invalid/missing customer VAT no; ","")&amp;IF(L504&lt;&gt;"Yes","Not reported/cleared on FATOORA; ","")&amp;IF(AND(OR(G504="Zero-rated domestic (Box 3)",G504="Export (Box 4)"),N504=""),"Zero-rate/export evidence missing; ","")&amp;IF(AND(C504="Credit Note",H504&gt;0),"Credit note should be negative; ","")&amp;IF(AND(C504="Simplified Tax Invoice",F504="B2B - VAT registered"),"Simplified invoice issued to VAT-registered B2B; ",""))</f>
        <v/>
      </c>
    </row>
    <row r="505">
      <c r="A505" s="17" t="n"/>
      <c r="B505" s="14" t="n"/>
      <c r="C505" s="14" t="n"/>
      <c r="D505" s="14" t="n"/>
      <c r="E505" s="16" t="n"/>
      <c r="F505" s="14" t="n"/>
      <c r="G505" s="14" t="n"/>
      <c r="H505" s="19" t="n"/>
      <c r="I505" s="19" t="n"/>
      <c r="J505" s="34">
        <f>IF(A505="","",H505+I505)</f>
        <v/>
      </c>
      <c r="K505" s="14" t="n"/>
      <c r="L505" s="14" t="n"/>
      <c r="M505" s="14" t="n"/>
      <c r="N505" s="14" t="n"/>
      <c r="O505" s="20">
        <f>IF(A505="","",SUMPRODUCT((A505&gt;=Setup!$C$19:$C$30)*(A505&lt;=Setup!$D$19:$D$30)*Setup!$A$19:$A$30))</f>
        <v/>
      </c>
      <c r="P505" s="34">
        <f>IF(A505="","",IF(G505="Standard 15% (Box 1)",ROUND(H505*Setup!$B$9,2),0))</f>
        <v/>
      </c>
      <c r="Q505" s="34">
        <f>IF(A505="","",I505-P505)</f>
        <v/>
      </c>
      <c r="R505" s="23">
        <f>IF(A505="","",IF(O505=0,"Outside audit periods; ","")&amp;IF(G505="","No VAT category; ","")&amp;IF(ABS(Q505)&gt;Setup!$B$10,"VAT ≠ 15% × net; ","")&amp;IF(AND(F505="B2B - VAT registered",NOT(AND(LEN(E505)=15,LEFT(E505,1)="3",RIGHT(E505,1)="3",ISNUMBER(--E505)))),"Invalid/missing customer VAT no; ","")&amp;IF(L505&lt;&gt;"Yes","Not reported/cleared on FATOORA; ","")&amp;IF(AND(OR(G505="Zero-rated domestic (Box 3)",G505="Export (Box 4)"),N505=""),"Zero-rate/export evidence missing; ","")&amp;IF(AND(C505="Credit Note",H505&gt;0),"Credit note should be negative; ","")&amp;IF(AND(C505="Simplified Tax Invoice",F505="B2B - VAT registered"),"Simplified invoice issued to VAT-registered B2B; ",""))</f>
        <v/>
      </c>
    </row>
    <row r="506">
      <c r="A506" s="17" t="n"/>
      <c r="B506" s="14" t="n"/>
      <c r="C506" s="14" t="n"/>
      <c r="D506" s="14" t="n"/>
      <c r="E506" s="16" t="n"/>
      <c r="F506" s="14" t="n"/>
      <c r="G506" s="14" t="n"/>
      <c r="H506" s="19" t="n"/>
      <c r="I506" s="19" t="n"/>
      <c r="J506" s="34">
        <f>IF(A506="","",H506+I506)</f>
        <v/>
      </c>
      <c r="K506" s="14" t="n"/>
      <c r="L506" s="14" t="n"/>
      <c r="M506" s="14" t="n"/>
      <c r="N506" s="14" t="n"/>
      <c r="O506" s="20">
        <f>IF(A506="","",SUMPRODUCT((A506&gt;=Setup!$C$19:$C$30)*(A506&lt;=Setup!$D$19:$D$30)*Setup!$A$19:$A$30))</f>
        <v/>
      </c>
      <c r="P506" s="34">
        <f>IF(A506="","",IF(G506="Standard 15% (Box 1)",ROUND(H506*Setup!$B$9,2),0))</f>
        <v/>
      </c>
      <c r="Q506" s="34">
        <f>IF(A506="","",I506-P506)</f>
        <v/>
      </c>
      <c r="R506" s="23">
        <f>IF(A506="","",IF(O506=0,"Outside audit periods; ","")&amp;IF(G506="","No VAT category; ","")&amp;IF(ABS(Q506)&gt;Setup!$B$10,"VAT ≠ 15% × net; ","")&amp;IF(AND(F506="B2B - VAT registered",NOT(AND(LEN(E506)=15,LEFT(E506,1)="3",RIGHT(E506,1)="3",ISNUMBER(--E506)))),"Invalid/missing customer VAT no; ","")&amp;IF(L506&lt;&gt;"Yes","Not reported/cleared on FATOORA; ","")&amp;IF(AND(OR(G506="Zero-rated domestic (Box 3)",G506="Export (Box 4)"),N506=""),"Zero-rate/export evidence missing; ","")&amp;IF(AND(C506="Credit Note",H506&gt;0),"Credit note should be negative; ","")&amp;IF(AND(C506="Simplified Tax Invoice",F506="B2B - VAT registered"),"Simplified invoice issued to VAT-registered B2B; ",""))</f>
        <v/>
      </c>
    </row>
    <row r="507">
      <c r="A507" s="17" t="n"/>
      <c r="B507" s="14" t="n"/>
      <c r="C507" s="14" t="n"/>
      <c r="D507" s="14" t="n"/>
      <c r="E507" s="16" t="n"/>
      <c r="F507" s="14" t="n"/>
      <c r="G507" s="14" t="n"/>
      <c r="H507" s="19" t="n"/>
      <c r="I507" s="19" t="n"/>
      <c r="J507" s="34">
        <f>IF(A507="","",H507+I507)</f>
        <v/>
      </c>
      <c r="K507" s="14" t="n"/>
      <c r="L507" s="14" t="n"/>
      <c r="M507" s="14" t="n"/>
      <c r="N507" s="14" t="n"/>
      <c r="O507" s="20">
        <f>IF(A507="","",SUMPRODUCT((A507&gt;=Setup!$C$19:$C$30)*(A507&lt;=Setup!$D$19:$D$30)*Setup!$A$19:$A$30))</f>
        <v/>
      </c>
      <c r="P507" s="34">
        <f>IF(A507="","",IF(G507="Standard 15% (Box 1)",ROUND(H507*Setup!$B$9,2),0))</f>
        <v/>
      </c>
      <c r="Q507" s="34">
        <f>IF(A507="","",I507-P507)</f>
        <v/>
      </c>
      <c r="R507" s="23">
        <f>IF(A507="","",IF(O507=0,"Outside audit periods; ","")&amp;IF(G507="","No VAT category; ","")&amp;IF(ABS(Q507)&gt;Setup!$B$10,"VAT ≠ 15% × net; ","")&amp;IF(AND(F507="B2B - VAT registered",NOT(AND(LEN(E507)=15,LEFT(E507,1)="3",RIGHT(E507,1)="3",ISNUMBER(--E507)))),"Invalid/missing customer VAT no; ","")&amp;IF(L507&lt;&gt;"Yes","Not reported/cleared on FATOORA; ","")&amp;IF(AND(OR(G507="Zero-rated domestic (Box 3)",G507="Export (Box 4)"),N507=""),"Zero-rate/export evidence missing; ","")&amp;IF(AND(C507="Credit Note",H507&gt;0),"Credit note should be negative; ","")&amp;IF(AND(C507="Simplified Tax Invoice",F507="B2B - VAT registered"),"Simplified invoice issued to VAT-registered B2B; ",""))</f>
        <v/>
      </c>
    </row>
    <row r="508">
      <c r="A508" s="17" t="n"/>
      <c r="B508" s="14" t="n"/>
      <c r="C508" s="14" t="n"/>
      <c r="D508" s="14" t="n"/>
      <c r="E508" s="16" t="n"/>
      <c r="F508" s="14" t="n"/>
      <c r="G508" s="14" t="n"/>
      <c r="H508" s="19" t="n"/>
      <c r="I508" s="19" t="n"/>
      <c r="J508" s="34">
        <f>IF(A508="","",H508+I508)</f>
        <v/>
      </c>
      <c r="K508" s="14" t="n"/>
      <c r="L508" s="14" t="n"/>
      <c r="M508" s="14" t="n"/>
      <c r="N508" s="14" t="n"/>
      <c r="O508" s="20">
        <f>IF(A508="","",SUMPRODUCT((A508&gt;=Setup!$C$19:$C$30)*(A508&lt;=Setup!$D$19:$D$30)*Setup!$A$19:$A$30))</f>
        <v/>
      </c>
      <c r="P508" s="34">
        <f>IF(A508="","",IF(G508="Standard 15% (Box 1)",ROUND(H508*Setup!$B$9,2),0))</f>
        <v/>
      </c>
      <c r="Q508" s="34">
        <f>IF(A508="","",I508-P508)</f>
        <v/>
      </c>
      <c r="R508" s="23">
        <f>IF(A508="","",IF(O508=0,"Outside audit periods; ","")&amp;IF(G508="","No VAT category; ","")&amp;IF(ABS(Q508)&gt;Setup!$B$10,"VAT ≠ 15% × net; ","")&amp;IF(AND(F508="B2B - VAT registered",NOT(AND(LEN(E508)=15,LEFT(E508,1)="3",RIGHT(E508,1)="3",ISNUMBER(--E508)))),"Invalid/missing customer VAT no; ","")&amp;IF(L508&lt;&gt;"Yes","Not reported/cleared on FATOORA; ","")&amp;IF(AND(OR(G508="Zero-rated domestic (Box 3)",G508="Export (Box 4)"),N508=""),"Zero-rate/export evidence missing; ","")&amp;IF(AND(C508="Credit Note",H508&gt;0),"Credit note should be negative; ","")&amp;IF(AND(C508="Simplified Tax Invoice",F508="B2B - VAT registered"),"Simplified invoice issued to VAT-registered B2B; ",""))</f>
        <v/>
      </c>
    </row>
    <row r="509">
      <c r="A509" s="17" t="n"/>
      <c r="B509" s="14" t="n"/>
      <c r="C509" s="14" t="n"/>
      <c r="D509" s="14" t="n"/>
      <c r="E509" s="16" t="n"/>
      <c r="F509" s="14" t="n"/>
      <c r="G509" s="14" t="n"/>
      <c r="H509" s="19" t="n"/>
      <c r="I509" s="19" t="n"/>
      <c r="J509" s="34">
        <f>IF(A509="","",H509+I509)</f>
        <v/>
      </c>
      <c r="K509" s="14" t="n"/>
      <c r="L509" s="14" t="n"/>
      <c r="M509" s="14" t="n"/>
      <c r="N509" s="14" t="n"/>
      <c r="O509" s="20">
        <f>IF(A509="","",SUMPRODUCT((A509&gt;=Setup!$C$19:$C$30)*(A509&lt;=Setup!$D$19:$D$30)*Setup!$A$19:$A$30))</f>
        <v/>
      </c>
      <c r="P509" s="34">
        <f>IF(A509="","",IF(G509="Standard 15% (Box 1)",ROUND(H509*Setup!$B$9,2),0))</f>
        <v/>
      </c>
      <c r="Q509" s="34">
        <f>IF(A509="","",I509-P509)</f>
        <v/>
      </c>
      <c r="R509" s="23">
        <f>IF(A509="","",IF(O509=0,"Outside audit periods; ","")&amp;IF(G509="","No VAT category; ","")&amp;IF(ABS(Q509)&gt;Setup!$B$10,"VAT ≠ 15% × net; ","")&amp;IF(AND(F509="B2B - VAT registered",NOT(AND(LEN(E509)=15,LEFT(E509,1)="3",RIGHT(E509,1)="3",ISNUMBER(--E509)))),"Invalid/missing customer VAT no; ","")&amp;IF(L509&lt;&gt;"Yes","Not reported/cleared on FATOORA; ","")&amp;IF(AND(OR(G509="Zero-rated domestic (Box 3)",G509="Export (Box 4)"),N509=""),"Zero-rate/export evidence missing; ","")&amp;IF(AND(C509="Credit Note",H509&gt;0),"Credit note should be negative; ","")&amp;IF(AND(C509="Simplified Tax Invoice",F509="B2B - VAT registered"),"Simplified invoice issued to VAT-registered B2B; ",""))</f>
        <v/>
      </c>
    </row>
    <row r="510">
      <c r="A510" s="17" t="n"/>
      <c r="B510" s="14" t="n"/>
      <c r="C510" s="14" t="n"/>
      <c r="D510" s="14" t="n"/>
      <c r="E510" s="16" t="n"/>
      <c r="F510" s="14" t="n"/>
      <c r="G510" s="14" t="n"/>
      <c r="H510" s="19" t="n"/>
      <c r="I510" s="19" t="n"/>
      <c r="J510" s="34">
        <f>IF(A510="","",H510+I510)</f>
        <v/>
      </c>
      <c r="K510" s="14" t="n"/>
      <c r="L510" s="14" t="n"/>
      <c r="M510" s="14" t="n"/>
      <c r="N510" s="14" t="n"/>
      <c r="O510" s="20">
        <f>IF(A510="","",SUMPRODUCT((A510&gt;=Setup!$C$19:$C$30)*(A510&lt;=Setup!$D$19:$D$30)*Setup!$A$19:$A$30))</f>
        <v/>
      </c>
      <c r="P510" s="34">
        <f>IF(A510="","",IF(G510="Standard 15% (Box 1)",ROUND(H510*Setup!$B$9,2),0))</f>
        <v/>
      </c>
      <c r="Q510" s="34">
        <f>IF(A510="","",I510-P510)</f>
        <v/>
      </c>
      <c r="R510" s="23">
        <f>IF(A510="","",IF(O510=0,"Outside audit periods; ","")&amp;IF(G510="","No VAT category; ","")&amp;IF(ABS(Q510)&gt;Setup!$B$10,"VAT ≠ 15% × net; ","")&amp;IF(AND(F510="B2B - VAT registered",NOT(AND(LEN(E510)=15,LEFT(E510,1)="3",RIGHT(E510,1)="3",ISNUMBER(--E510)))),"Invalid/missing customer VAT no; ","")&amp;IF(L510&lt;&gt;"Yes","Not reported/cleared on FATOORA; ","")&amp;IF(AND(OR(G510="Zero-rated domestic (Box 3)",G510="Export (Box 4)"),N510=""),"Zero-rate/export evidence missing; ","")&amp;IF(AND(C510="Credit Note",H510&gt;0),"Credit note should be negative; ","")&amp;IF(AND(C510="Simplified Tax Invoice",F510="B2B - VAT registered"),"Simplified invoice issued to VAT-registered B2B; ",""))</f>
        <v/>
      </c>
    </row>
    <row r="511">
      <c r="A511" s="17" t="n"/>
      <c r="B511" s="14" t="n"/>
      <c r="C511" s="14" t="n"/>
      <c r="D511" s="14" t="n"/>
      <c r="E511" s="16" t="n"/>
      <c r="F511" s="14" t="n"/>
      <c r="G511" s="14" t="n"/>
      <c r="H511" s="19" t="n"/>
      <c r="I511" s="19" t="n"/>
      <c r="J511" s="34">
        <f>IF(A511="","",H511+I511)</f>
        <v/>
      </c>
      <c r="K511" s="14" t="n"/>
      <c r="L511" s="14" t="n"/>
      <c r="M511" s="14" t="n"/>
      <c r="N511" s="14" t="n"/>
      <c r="O511" s="20">
        <f>IF(A511="","",SUMPRODUCT((A511&gt;=Setup!$C$19:$C$30)*(A511&lt;=Setup!$D$19:$D$30)*Setup!$A$19:$A$30))</f>
        <v/>
      </c>
      <c r="P511" s="34">
        <f>IF(A511="","",IF(G511="Standard 15% (Box 1)",ROUND(H511*Setup!$B$9,2),0))</f>
        <v/>
      </c>
      <c r="Q511" s="34">
        <f>IF(A511="","",I511-P511)</f>
        <v/>
      </c>
      <c r="R511" s="23">
        <f>IF(A511="","",IF(O511=0,"Outside audit periods; ","")&amp;IF(G511="","No VAT category; ","")&amp;IF(ABS(Q511)&gt;Setup!$B$10,"VAT ≠ 15% × net; ","")&amp;IF(AND(F511="B2B - VAT registered",NOT(AND(LEN(E511)=15,LEFT(E511,1)="3",RIGHT(E511,1)="3",ISNUMBER(--E511)))),"Invalid/missing customer VAT no; ","")&amp;IF(L511&lt;&gt;"Yes","Not reported/cleared on FATOORA; ","")&amp;IF(AND(OR(G511="Zero-rated domestic (Box 3)",G511="Export (Box 4)"),N511=""),"Zero-rate/export evidence missing; ","")&amp;IF(AND(C511="Credit Note",H511&gt;0),"Credit note should be negative; ","")&amp;IF(AND(C511="Simplified Tax Invoice",F511="B2B - VAT registered"),"Simplified invoice issued to VAT-registered B2B; ",""))</f>
        <v/>
      </c>
    </row>
    <row r="512">
      <c r="A512" s="17" t="n"/>
      <c r="B512" s="14" t="n"/>
      <c r="C512" s="14" t="n"/>
      <c r="D512" s="14" t="n"/>
      <c r="E512" s="16" t="n"/>
      <c r="F512" s="14" t="n"/>
      <c r="G512" s="14" t="n"/>
      <c r="H512" s="19" t="n"/>
      <c r="I512" s="19" t="n"/>
      <c r="J512" s="34">
        <f>IF(A512="","",H512+I512)</f>
        <v/>
      </c>
      <c r="K512" s="14" t="n"/>
      <c r="L512" s="14" t="n"/>
      <c r="M512" s="14" t="n"/>
      <c r="N512" s="14" t="n"/>
      <c r="O512" s="20">
        <f>IF(A512="","",SUMPRODUCT((A512&gt;=Setup!$C$19:$C$30)*(A512&lt;=Setup!$D$19:$D$30)*Setup!$A$19:$A$30))</f>
        <v/>
      </c>
      <c r="P512" s="34">
        <f>IF(A512="","",IF(G512="Standard 15% (Box 1)",ROUND(H512*Setup!$B$9,2),0))</f>
        <v/>
      </c>
      <c r="Q512" s="34">
        <f>IF(A512="","",I512-P512)</f>
        <v/>
      </c>
      <c r="R512" s="23">
        <f>IF(A512="","",IF(O512=0,"Outside audit periods; ","")&amp;IF(G512="","No VAT category; ","")&amp;IF(ABS(Q512)&gt;Setup!$B$10,"VAT ≠ 15% × net; ","")&amp;IF(AND(F512="B2B - VAT registered",NOT(AND(LEN(E512)=15,LEFT(E512,1)="3",RIGHT(E512,1)="3",ISNUMBER(--E512)))),"Invalid/missing customer VAT no; ","")&amp;IF(L512&lt;&gt;"Yes","Not reported/cleared on FATOORA; ","")&amp;IF(AND(OR(G512="Zero-rated domestic (Box 3)",G512="Export (Box 4)"),N512=""),"Zero-rate/export evidence missing; ","")&amp;IF(AND(C512="Credit Note",H512&gt;0),"Credit note should be negative; ","")&amp;IF(AND(C512="Simplified Tax Invoice",F512="B2B - VAT registered"),"Simplified invoice issued to VAT-registered B2B; ",""))</f>
        <v/>
      </c>
    </row>
    <row r="513">
      <c r="A513" s="17" t="n"/>
      <c r="B513" s="14" t="n"/>
      <c r="C513" s="14" t="n"/>
      <c r="D513" s="14" t="n"/>
      <c r="E513" s="16" t="n"/>
      <c r="F513" s="14" t="n"/>
      <c r="G513" s="14" t="n"/>
      <c r="H513" s="19" t="n"/>
      <c r="I513" s="19" t="n"/>
      <c r="J513" s="34">
        <f>IF(A513="","",H513+I513)</f>
        <v/>
      </c>
      <c r="K513" s="14" t="n"/>
      <c r="L513" s="14" t="n"/>
      <c r="M513" s="14" t="n"/>
      <c r="N513" s="14" t="n"/>
      <c r="O513" s="20">
        <f>IF(A513="","",SUMPRODUCT((A513&gt;=Setup!$C$19:$C$30)*(A513&lt;=Setup!$D$19:$D$30)*Setup!$A$19:$A$30))</f>
        <v/>
      </c>
      <c r="P513" s="34">
        <f>IF(A513="","",IF(G513="Standard 15% (Box 1)",ROUND(H513*Setup!$B$9,2),0))</f>
        <v/>
      </c>
      <c r="Q513" s="34">
        <f>IF(A513="","",I513-P513)</f>
        <v/>
      </c>
      <c r="R513" s="23">
        <f>IF(A513="","",IF(O513=0,"Outside audit periods; ","")&amp;IF(G513="","No VAT category; ","")&amp;IF(ABS(Q513)&gt;Setup!$B$10,"VAT ≠ 15% × net; ","")&amp;IF(AND(F513="B2B - VAT registered",NOT(AND(LEN(E513)=15,LEFT(E513,1)="3",RIGHT(E513,1)="3",ISNUMBER(--E513)))),"Invalid/missing customer VAT no; ","")&amp;IF(L513&lt;&gt;"Yes","Not reported/cleared on FATOORA; ","")&amp;IF(AND(OR(G513="Zero-rated domestic (Box 3)",G513="Export (Box 4)"),N513=""),"Zero-rate/export evidence missing; ","")&amp;IF(AND(C513="Credit Note",H513&gt;0),"Credit note should be negative; ","")&amp;IF(AND(C513="Simplified Tax Invoice",F513="B2B - VAT registered"),"Simplified invoice issued to VAT-registered B2B; ",""))</f>
        <v/>
      </c>
    </row>
    <row r="514">
      <c r="A514" s="17" t="n"/>
      <c r="B514" s="14" t="n"/>
      <c r="C514" s="14" t="n"/>
      <c r="D514" s="14" t="n"/>
      <c r="E514" s="16" t="n"/>
      <c r="F514" s="14" t="n"/>
      <c r="G514" s="14" t="n"/>
      <c r="H514" s="19" t="n"/>
      <c r="I514" s="19" t="n"/>
      <c r="J514" s="34">
        <f>IF(A514="","",H514+I514)</f>
        <v/>
      </c>
      <c r="K514" s="14" t="n"/>
      <c r="L514" s="14" t="n"/>
      <c r="M514" s="14" t="n"/>
      <c r="N514" s="14" t="n"/>
      <c r="O514" s="20">
        <f>IF(A514="","",SUMPRODUCT((A514&gt;=Setup!$C$19:$C$30)*(A514&lt;=Setup!$D$19:$D$30)*Setup!$A$19:$A$30))</f>
        <v/>
      </c>
      <c r="P514" s="34">
        <f>IF(A514="","",IF(G514="Standard 15% (Box 1)",ROUND(H514*Setup!$B$9,2),0))</f>
        <v/>
      </c>
      <c r="Q514" s="34">
        <f>IF(A514="","",I514-P514)</f>
        <v/>
      </c>
      <c r="R514" s="23">
        <f>IF(A514="","",IF(O514=0,"Outside audit periods; ","")&amp;IF(G514="","No VAT category; ","")&amp;IF(ABS(Q514)&gt;Setup!$B$10,"VAT ≠ 15% × net; ","")&amp;IF(AND(F514="B2B - VAT registered",NOT(AND(LEN(E514)=15,LEFT(E514,1)="3",RIGHT(E514,1)="3",ISNUMBER(--E514)))),"Invalid/missing customer VAT no; ","")&amp;IF(L514&lt;&gt;"Yes","Not reported/cleared on FATOORA; ","")&amp;IF(AND(OR(G514="Zero-rated domestic (Box 3)",G514="Export (Box 4)"),N514=""),"Zero-rate/export evidence missing; ","")&amp;IF(AND(C514="Credit Note",H514&gt;0),"Credit note should be negative; ","")&amp;IF(AND(C514="Simplified Tax Invoice",F514="B2B - VAT registered"),"Simplified invoice issued to VAT-registered B2B; ",""))</f>
        <v/>
      </c>
    </row>
    <row r="515">
      <c r="A515" s="17" t="n"/>
      <c r="B515" s="14" t="n"/>
      <c r="C515" s="14" t="n"/>
      <c r="D515" s="14" t="n"/>
      <c r="E515" s="16" t="n"/>
      <c r="F515" s="14" t="n"/>
      <c r="G515" s="14" t="n"/>
      <c r="H515" s="19" t="n"/>
      <c r="I515" s="19" t="n"/>
      <c r="J515" s="34">
        <f>IF(A515="","",H515+I515)</f>
        <v/>
      </c>
      <c r="K515" s="14" t="n"/>
      <c r="L515" s="14" t="n"/>
      <c r="M515" s="14" t="n"/>
      <c r="N515" s="14" t="n"/>
      <c r="O515" s="20">
        <f>IF(A515="","",SUMPRODUCT((A515&gt;=Setup!$C$19:$C$30)*(A515&lt;=Setup!$D$19:$D$30)*Setup!$A$19:$A$30))</f>
        <v/>
      </c>
      <c r="P515" s="34">
        <f>IF(A515="","",IF(G515="Standard 15% (Box 1)",ROUND(H515*Setup!$B$9,2),0))</f>
        <v/>
      </c>
      <c r="Q515" s="34">
        <f>IF(A515="","",I515-P515)</f>
        <v/>
      </c>
      <c r="R515" s="23">
        <f>IF(A515="","",IF(O515=0,"Outside audit periods; ","")&amp;IF(G515="","No VAT category; ","")&amp;IF(ABS(Q515)&gt;Setup!$B$10,"VAT ≠ 15% × net; ","")&amp;IF(AND(F515="B2B - VAT registered",NOT(AND(LEN(E515)=15,LEFT(E515,1)="3",RIGHT(E515,1)="3",ISNUMBER(--E515)))),"Invalid/missing customer VAT no; ","")&amp;IF(L515&lt;&gt;"Yes","Not reported/cleared on FATOORA; ","")&amp;IF(AND(OR(G515="Zero-rated domestic (Box 3)",G515="Export (Box 4)"),N515=""),"Zero-rate/export evidence missing; ","")&amp;IF(AND(C515="Credit Note",H515&gt;0),"Credit note should be negative; ","")&amp;IF(AND(C515="Simplified Tax Invoice",F515="B2B - VAT registered"),"Simplified invoice issued to VAT-registered B2B; ",""))</f>
        <v/>
      </c>
    </row>
    <row r="516">
      <c r="A516" s="17" t="n"/>
      <c r="B516" s="14" t="n"/>
      <c r="C516" s="14" t="n"/>
      <c r="D516" s="14" t="n"/>
      <c r="E516" s="16" t="n"/>
      <c r="F516" s="14" t="n"/>
      <c r="G516" s="14" t="n"/>
      <c r="H516" s="19" t="n"/>
      <c r="I516" s="19" t="n"/>
      <c r="J516" s="34">
        <f>IF(A516="","",H516+I516)</f>
        <v/>
      </c>
      <c r="K516" s="14" t="n"/>
      <c r="L516" s="14" t="n"/>
      <c r="M516" s="14" t="n"/>
      <c r="N516" s="14" t="n"/>
      <c r="O516" s="20">
        <f>IF(A516="","",SUMPRODUCT((A516&gt;=Setup!$C$19:$C$30)*(A516&lt;=Setup!$D$19:$D$30)*Setup!$A$19:$A$30))</f>
        <v/>
      </c>
      <c r="P516" s="34">
        <f>IF(A516="","",IF(G516="Standard 15% (Box 1)",ROUND(H516*Setup!$B$9,2),0))</f>
        <v/>
      </c>
      <c r="Q516" s="34">
        <f>IF(A516="","",I516-P516)</f>
        <v/>
      </c>
      <c r="R516" s="23">
        <f>IF(A516="","",IF(O516=0,"Outside audit periods; ","")&amp;IF(G516="","No VAT category; ","")&amp;IF(ABS(Q516)&gt;Setup!$B$10,"VAT ≠ 15% × net; ","")&amp;IF(AND(F516="B2B - VAT registered",NOT(AND(LEN(E516)=15,LEFT(E516,1)="3",RIGHT(E516,1)="3",ISNUMBER(--E516)))),"Invalid/missing customer VAT no; ","")&amp;IF(L516&lt;&gt;"Yes","Not reported/cleared on FATOORA; ","")&amp;IF(AND(OR(G516="Zero-rated domestic (Box 3)",G516="Export (Box 4)"),N516=""),"Zero-rate/export evidence missing; ","")&amp;IF(AND(C516="Credit Note",H516&gt;0),"Credit note should be negative; ","")&amp;IF(AND(C516="Simplified Tax Invoice",F516="B2B - VAT registered"),"Simplified invoice issued to VAT-registered B2B; ",""))</f>
        <v/>
      </c>
    </row>
    <row r="517">
      <c r="A517" s="17" t="n"/>
      <c r="B517" s="14" t="n"/>
      <c r="C517" s="14" t="n"/>
      <c r="D517" s="14" t="n"/>
      <c r="E517" s="16" t="n"/>
      <c r="F517" s="14" t="n"/>
      <c r="G517" s="14" t="n"/>
      <c r="H517" s="19" t="n"/>
      <c r="I517" s="19" t="n"/>
      <c r="J517" s="34">
        <f>IF(A517="","",H517+I517)</f>
        <v/>
      </c>
      <c r="K517" s="14" t="n"/>
      <c r="L517" s="14" t="n"/>
      <c r="M517" s="14" t="n"/>
      <c r="N517" s="14" t="n"/>
      <c r="O517" s="20">
        <f>IF(A517="","",SUMPRODUCT((A517&gt;=Setup!$C$19:$C$30)*(A517&lt;=Setup!$D$19:$D$30)*Setup!$A$19:$A$30))</f>
        <v/>
      </c>
      <c r="P517" s="34">
        <f>IF(A517="","",IF(G517="Standard 15% (Box 1)",ROUND(H517*Setup!$B$9,2),0))</f>
        <v/>
      </c>
      <c r="Q517" s="34">
        <f>IF(A517="","",I517-P517)</f>
        <v/>
      </c>
      <c r="R517" s="23">
        <f>IF(A517="","",IF(O517=0,"Outside audit periods; ","")&amp;IF(G517="","No VAT category; ","")&amp;IF(ABS(Q517)&gt;Setup!$B$10,"VAT ≠ 15% × net; ","")&amp;IF(AND(F517="B2B - VAT registered",NOT(AND(LEN(E517)=15,LEFT(E517,1)="3",RIGHT(E517,1)="3",ISNUMBER(--E517)))),"Invalid/missing customer VAT no; ","")&amp;IF(L517&lt;&gt;"Yes","Not reported/cleared on FATOORA; ","")&amp;IF(AND(OR(G517="Zero-rated domestic (Box 3)",G517="Export (Box 4)"),N517=""),"Zero-rate/export evidence missing; ","")&amp;IF(AND(C517="Credit Note",H517&gt;0),"Credit note should be negative; ","")&amp;IF(AND(C517="Simplified Tax Invoice",F517="B2B - VAT registered"),"Simplified invoice issued to VAT-registered B2B; ",""))</f>
        <v/>
      </c>
    </row>
    <row r="518">
      <c r="A518" s="17" t="n"/>
      <c r="B518" s="14" t="n"/>
      <c r="C518" s="14" t="n"/>
      <c r="D518" s="14" t="n"/>
      <c r="E518" s="16" t="n"/>
      <c r="F518" s="14" t="n"/>
      <c r="G518" s="14" t="n"/>
      <c r="H518" s="19" t="n"/>
      <c r="I518" s="19" t="n"/>
      <c r="J518" s="34">
        <f>IF(A518="","",H518+I518)</f>
        <v/>
      </c>
      <c r="K518" s="14" t="n"/>
      <c r="L518" s="14" t="n"/>
      <c r="M518" s="14" t="n"/>
      <c r="N518" s="14" t="n"/>
      <c r="O518" s="20">
        <f>IF(A518="","",SUMPRODUCT((A518&gt;=Setup!$C$19:$C$30)*(A518&lt;=Setup!$D$19:$D$30)*Setup!$A$19:$A$30))</f>
        <v/>
      </c>
      <c r="P518" s="34">
        <f>IF(A518="","",IF(G518="Standard 15% (Box 1)",ROUND(H518*Setup!$B$9,2),0))</f>
        <v/>
      </c>
      <c r="Q518" s="34">
        <f>IF(A518="","",I518-P518)</f>
        <v/>
      </c>
      <c r="R518" s="23">
        <f>IF(A518="","",IF(O518=0,"Outside audit periods; ","")&amp;IF(G518="","No VAT category; ","")&amp;IF(ABS(Q518)&gt;Setup!$B$10,"VAT ≠ 15% × net; ","")&amp;IF(AND(F518="B2B - VAT registered",NOT(AND(LEN(E518)=15,LEFT(E518,1)="3",RIGHT(E518,1)="3",ISNUMBER(--E518)))),"Invalid/missing customer VAT no; ","")&amp;IF(L518&lt;&gt;"Yes","Not reported/cleared on FATOORA; ","")&amp;IF(AND(OR(G518="Zero-rated domestic (Box 3)",G518="Export (Box 4)"),N518=""),"Zero-rate/export evidence missing; ","")&amp;IF(AND(C518="Credit Note",H518&gt;0),"Credit note should be negative; ","")&amp;IF(AND(C518="Simplified Tax Invoice",F518="B2B - VAT registered"),"Simplified invoice issued to VAT-registered B2B; ",""))</f>
        <v/>
      </c>
    </row>
    <row r="519">
      <c r="A519" s="17" t="n"/>
      <c r="B519" s="14" t="n"/>
      <c r="C519" s="14" t="n"/>
      <c r="D519" s="14" t="n"/>
      <c r="E519" s="16" t="n"/>
      <c r="F519" s="14" t="n"/>
      <c r="G519" s="14" t="n"/>
      <c r="H519" s="19" t="n"/>
      <c r="I519" s="19" t="n"/>
      <c r="J519" s="34">
        <f>IF(A519="","",H519+I519)</f>
        <v/>
      </c>
      <c r="K519" s="14" t="n"/>
      <c r="L519" s="14" t="n"/>
      <c r="M519" s="14" t="n"/>
      <c r="N519" s="14" t="n"/>
      <c r="O519" s="20">
        <f>IF(A519="","",SUMPRODUCT((A519&gt;=Setup!$C$19:$C$30)*(A519&lt;=Setup!$D$19:$D$30)*Setup!$A$19:$A$30))</f>
        <v/>
      </c>
      <c r="P519" s="34">
        <f>IF(A519="","",IF(G519="Standard 15% (Box 1)",ROUND(H519*Setup!$B$9,2),0))</f>
        <v/>
      </c>
      <c r="Q519" s="34">
        <f>IF(A519="","",I519-P519)</f>
        <v/>
      </c>
      <c r="R519" s="23">
        <f>IF(A519="","",IF(O519=0,"Outside audit periods; ","")&amp;IF(G519="","No VAT category; ","")&amp;IF(ABS(Q519)&gt;Setup!$B$10,"VAT ≠ 15% × net; ","")&amp;IF(AND(F519="B2B - VAT registered",NOT(AND(LEN(E519)=15,LEFT(E519,1)="3",RIGHT(E519,1)="3",ISNUMBER(--E519)))),"Invalid/missing customer VAT no; ","")&amp;IF(L519&lt;&gt;"Yes","Not reported/cleared on FATOORA; ","")&amp;IF(AND(OR(G519="Zero-rated domestic (Box 3)",G519="Export (Box 4)"),N519=""),"Zero-rate/export evidence missing; ","")&amp;IF(AND(C519="Credit Note",H519&gt;0),"Credit note should be negative; ","")&amp;IF(AND(C519="Simplified Tax Invoice",F519="B2B - VAT registered"),"Simplified invoice issued to VAT-registered B2B; ",""))</f>
        <v/>
      </c>
    </row>
    <row r="520">
      <c r="A520" s="17" t="n"/>
      <c r="B520" s="14" t="n"/>
      <c r="C520" s="14" t="n"/>
      <c r="D520" s="14" t="n"/>
      <c r="E520" s="16" t="n"/>
      <c r="F520" s="14" t="n"/>
      <c r="G520" s="14" t="n"/>
      <c r="H520" s="19" t="n"/>
      <c r="I520" s="19" t="n"/>
      <c r="J520" s="34">
        <f>IF(A520="","",H520+I520)</f>
        <v/>
      </c>
      <c r="K520" s="14" t="n"/>
      <c r="L520" s="14" t="n"/>
      <c r="M520" s="14" t="n"/>
      <c r="N520" s="14" t="n"/>
      <c r="O520" s="20">
        <f>IF(A520="","",SUMPRODUCT((A520&gt;=Setup!$C$19:$C$30)*(A520&lt;=Setup!$D$19:$D$30)*Setup!$A$19:$A$30))</f>
        <v/>
      </c>
      <c r="P520" s="34">
        <f>IF(A520="","",IF(G520="Standard 15% (Box 1)",ROUND(H520*Setup!$B$9,2),0))</f>
        <v/>
      </c>
      <c r="Q520" s="34">
        <f>IF(A520="","",I520-P520)</f>
        <v/>
      </c>
      <c r="R520" s="23">
        <f>IF(A520="","",IF(O520=0,"Outside audit periods; ","")&amp;IF(G520="","No VAT category; ","")&amp;IF(ABS(Q520)&gt;Setup!$B$10,"VAT ≠ 15% × net; ","")&amp;IF(AND(F520="B2B - VAT registered",NOT(AND(LEN(E520)=15,LEFT(E520,1)="3",RIGHT(E520,1)="3",ISNUMBER(--E520)))),"Invalid/missing customer VAT no; ","")&amp;IF(L520&lt;&gt;"Yes","Not reported/cleared on FATOORA; ","")&amp;IF(AND(OR(G520="Zero-rated domestic (Box 3)",G520="Export (Box 4)"),N520=""),"Zero-rate/export evidence missing; ","")&amp;IF(AND(C520="Credit Note",H520&gt;0),"Credit note should be negative; ","")&amp;IF(AND(C520="Simplified Tax Invoice",F520="B2B - VAT registered"),"Simplified invoice issued to VAT-registered B2B; ",""))</f>
        <v/>
      </c>
    </row>
    <row r="521">
      <c r="A521" s="17" t="n"/>
      <c r="B521" s="14" t="n"/>
      <c r="C521" s="14" t="n"/>
      <c r="D521" s="14" t="n"/>
      <c r="E521" s="16" t="n"/>
      <c r="F521" s="14" t="n"/>
      <c r="G521" s="14" t="n"/>
      <c r="H521" s="19" t="n"/>
      <c r="I521" s="19" t="n"/>
      <c r="J521" s="34">
        <f>IF(A521="","",H521+I521)</f>
        <v/>
      </c>
      <c r="K521" s="14" t="n"/>
      <c r="L521" s="14" t="n"/>
      <c r="M521" s="14" t="n"/>
      <c r="N521" s="14" t="n"/>
      <c r="O521" s="20">
        <f>IF(A521="","",SUMPRODUCT((A521&gt;=Setup!$C$19:$C$30)*(A521&lt;=Setup!$D$19:$D$30)*Setup!$A$19:$A$30))</f>
        <v/>
      </c>
      <c r="P521" s="34">
        <f>IF(A521="","",IF(G521="Standard 15% (Box 1)",ROUND(H521*Setup!$B$9,2),0))</f>
        <v/>
      </c>
      <c r="Q521" s="34">
        <f>IF(A521="","",I521-P521)</f>
        <v/>
      </c>
      <c r="R521" s="23">
        <f>IF(A521="","",IF(O521=0,"Outside audit periods; ","")&amp;IF(G521="","No VAT category; ","")&amp;IF(ABS(Q521)&gt;Setup!$B$10,"VAT ≠ 15% × net; ","")&amp;IF(AND(F521="B2B - VAT registered",NOT(AND(LEN(E521)=15,LEFT(E521,1)="3",RIGHT(E521,1)="3",ISNUMBER(--E521)))),"Invalid/missing customer VAT no; ","")&amp;IF(L521&lt;&gt;"Yes","Not reported/cleared on FATOORA; ","")&amp;IF(AND(OR(G521="Zero-rated domestic (Box 3)",G521="Export (Box 4)"),N521=""),"Zero-rate/export evidence missing; ","")&amp;IF(AND(C521="Credit Note",H521&gt;0),"Credit note should be negative; ","")&amp;IF(AND(C521="Simplified Tax Invoice",F521="B2B - VAT registered"),"Simplified invoice issued to VAT-registered B2B; ",""))</f>
        <v/>
      </c>
    </row>
    <row r="522">
      <c r="A522" s="17" t="n"/>
      <c r="B522" s="14" t="n"/>
      <c r="C522" s="14" t="n"/>
      <c r="D522" s="14" t="n"/>
      <c r="E522" s="16" t="n"/>
      <c r="F522" s="14" t="n"/>
      <c r="G522" s="14" t="n"/>
      <c r="H522" s="19" t="n"/>
      <c r="I522" s="19" t="n"/>
      <c r="J522" s="34">
        <f>IF(A522="","",H522+I522)</f>
        <v/>
      </c>
      <c r="K522" s="14" t="n"/>
      <c r="L522" s="14" t="n"/>
      <c r="M522" s="14" t="n"/>
      <c r="N522" s="14" t="n"/>
      <c r="O522" s="20">
        <f>IF(A522="","",SUMPRODUCT((A522&gt;=Setup!$C$19:$C$30)*(A522&lt;=Setup!$D$19:$D$30)*Setup!$A$19:$A$30))</f>
        <v/>
      </c>
      <c r="P522" s="34">
        <f>IF(A522="","",IF(G522="Standard 15% (Box 1)",ROUND(H522*Setup!$B$9,2),0))</f>
        <v/>
      </c>
      <c r="Q522" s="34">
        <f>IF(A522="","",I522-P522)</f>
        <v/>
      </c>
      <c r="R522" s="23">
        <f>IF(A522="","",IF(O522=0,"Outside audit periods; ","")&amp;IF(G522="","No VAT category; ","")&amp;IF(ABS(Q522)&gt;Setup!$B$10,"VAT ≠ 15% × net; ","")&amp;IF(AND(F522="B2B - VAT registered",NOT(AND(LEN(E522)=15,LEFT(E522,1)="3",RIGHT(E522,1)="3",ISNUMBER(--E522)))),"Invalid/missing customer VAT no; ","")&amp;IF(L522&lt;&gt;"Yes","Not reported/cleared on FATOORA; ","")&amp;IF(AND(OR(G522="Zero-rated domestic (Box 3)",G522="Export (Box 4)"),N522=""),"Zero-rate/export evidence missing; ","")&amp;IF(AND(C522="Credit Note",H522&gt;0),"Credit note should be negative; ","")&amp;IF(AND(C522="Simplified Tax Invoice",F522="B2B - VAT registered"),"Simplified invoice issued to VAT-registered B2B; ",""))</f>
        <v/>
      </c>
    </row>
    <row r="523">
      <c r="A523" s="17" t="n"/>
      <c r="B523" s="14" t="n"/>
      <c r="C523" s="14" t="n"/>
      <c r="D523" s="14" t="n"/>
      <c r="E523" s="16" t="n"/>
      <c r="F523" s="14" t="n"/>
      <c r="G523" s="14" t="n"/>
      <c r="H523" s="19" t="n"/>
      <c r="I523" s="19" t="n"/>
      <c r="J523" s="34">
        <f>IF(A523="","",H523+I523)</f>
        <v/>
      </c>
      <c r="K523" s="14" t="n"/>
      <c r="L523" s="14" t="n"/>
      <c r="M523" s="14" t="n"/>
      <c r="N523" s="14" t="n"/>
      <c r="O523" s="20">
        <f>IF(A523="","",SUMPRODUCT((A523&gt;=Setup!$C$19:$C$30)*(A523&lt;=Setup!$D$19:$D$30)*Setup!$A$19:$A$30))</f>
        <v/>
      </c>
      <c r="P523" s="34">
        <f>IF(A523="","",IF(G523="Standard 15% (Box 1)",ROUND(H523*Setup!$B$9,2),0))</f>
        <v/>
      </c>
      <c r="Q523" s="34">
        <f>IF(A523="","",I523-P523)</f>
        <v/>
      </c>
      <c r="R523" s="23">
        <f>IF(A523="","",IF(O523=0,"Outside audit periods; ","")&amp;IF(G523="","No VAT category; ","")&amp;IF(ABS(Q523)&gt;Setup!$B$10,"VAT ≠ 15% × net; ","")&amp;IF(AND(F523="B2B - VAT registered",NOT(AND(LEN(E523)=15,LEFT(E523,1)="3",RIGHT(E523,1)="3",ISNUMBER(--E523)))),"Invalid/missing customer VAT no; ","")&amp;IF(L523&lt;&gt;"Yes","Not reported/cleared on FATOORA; ","")&amp;IF(AND(OR(G523="Zero-rated domestic (Box 3)",G523="Export (Box 4)"),N523=""),"Zero-rate/export evidence missing; ","")&amp;IF(AND(C523="Credit Note",H523&gt;0),"Credit note should be negative; ","")&amp;IF(AND(C523="Simplified Tax Invoice",F523="B2B - VAT registered"),"Simplified invoice issued to VAT-registered B2B; ",""))</f>
        <v/>
      </c>
    </row>
    <row r="524">
      <c r="A524" s="17" t="n"/>
      <c r="B524" s="14" t="n"/>
      <c r="C524" s="14" t="n"/>
      <c r="D524" s="14" t="n"/>
      <c r="E524" s="16" t="n"/>
      <c r="F524" s="14" t="n"/>
      <c r="G524" s="14" t="n"/>
      <c r="H524" s="19" t="n"/>
      <c r="I524" s="19" t="n"/>
      <c r="J524" s="34">
        <f>IF(A524="","",H524+I524)</f>
        <v/>
      </c>
      <c r="K524" s="14" t="n"/>
      <c r="L524" s="14" t="n"/>
      <c r="M524" s="14" t="n"/>
      <c r="N524" s="14" t="n"/>
      <c r="O524" s="20">
        <f>IF(A524="","",SUMPRODUCT((A524&gt;=Setup!$C$19:$C$30)*(A524&lt;=Setup!$D$19:$D$30)*Setup!$A$19:$A$30))</f>
        <v/>
      </c>
      <c r="P524" s="34">
        <f>IF(A524="","",IF(G524="Standard 15% (Box 1)",ROUND(H524*Setup!$B$9,2),0))</f>
        <v/>
      </c>
      <c r="Q524" s="34">
        <f>IF(A524="","",I524-P524)</f>
        <v/>
      </c>
      <c r="R524" s="23">
        <f>IF(A524="","",IF(O524=0,"Outside audit periods; ","")&amp;IF(G524="","No VAT category; ","")&amp;IF(ABS(Q524)&gt;Setup!$B$10,"VAT ≠ 15% × net; ","")&amp;IF(AND(F524="B2B - VAT registered",NOT(AND(LEN(E524)=15,LEFT(E524,1)="3",RIGHT(E524,1)="3",ISNUMBER(--E524)))),"Invalid/missing customer VAT no; ","")&amp;IF(L524&lt;&gt;"Yes","Not reported/cleared on FATOORA; ","")&amp;IF(AND(OR(G524="Zero-rated domestic (Box 3)",G524="Export (Box 4)"),N524=""),"Zero-rate/export evidence missing; ","")&amp;IF(AND(C524="Credit Note",H524&gt;0),"Credit note should be negative; ","")&amp;IF(AND(C524="Simplified Tax Invoice",F524="B2B - VAT registered"),"Simplified invoice issued to VAT-registered B2B; ",""))</f>
        <v/>
      </c>
    </row>
    <row r="525">
      <c r="A525" s="17" t="n"/>
      <c r="B525" s="14" t="n"/>
      <c r="C525" s="14" t="n"/>
      <c r="D525" s="14" t="n"/>
      <c r="E525" s="16" t="n"/>
      <c r="F525" s="14" t="n"/>
      <c r="G525" s="14" t="n"/>
      <c r="H525" s="19" t="n"/>
      <c r="I525" s="19" t="n"/>
      <c r="J525" s="34">
        <f>IF(A525="","",H525+I525)</f>
        <v/>
      </c>
      <c r="K525" s="14" t="n"/>
      <c r="L525" s="14" t="n"/>
      <c r="M525" s="14" t="n"/>
      <c r="N525" s="14" t="n"/>
      <c r="O525" s="20">
        <f>IF(A525="","",SUMPRODUCT((A525&gt;=Setup!$C$19:$C$30)*(A525&lt;=Setup!$D$19:$D$30)*Setup!$A$19:$A$30))</f>
        <v/>
      </c>
      <c r="P525" s="34">
        <f>IF(A525="","",IF(G525="Standard 15% (Box 1)",ROUND(H525*Setup!$B$9,2),0))</f>
        <v/>
      </c>
      <c r="Q525" s="34">
        <f>IF(A525="","",I525-P525)</f>
        <v/>
      </c>
      <c r="R525" s="23">
        <f>IF(A525="","",IF(O525=0,"Outside audit periods; ","")&amp;IF(G525="","No VAT category; ","")&amp;IF(ABS(Q525)&gt;Setup!$B$10,"VAT ≠ 15% × net; ","")&amp;IF(AND(F525="B2B - VAT registered",NOT(AND(LEN(E525)=15,LEFT(E525,1)="3",RIGHT(E525,1)="3",ISNUMBER(--E525)))),"Invalid/missing customer VAT no; ","")&amp;IF(L525&lt;&gt;"Yes","Not reported/cleared on FATOORA; ","")&amp;IF(AND(OR(G525="Zero-rated domestic (Box 3)",G525="Export (Box 4)"),N525=""),"Zero-rate/export evidence missing; ","")&amp;IF(AND(C525="Credit Note",H525&gt;0),"Credit note should be negative; ","")&amp;IF(AND(C525="Simplified Tax Invoice",F525="B2B - VAT registered"),"Simplified invoice issued to VAT-registered B2B; ",""))</f>
        <v/>
      </c>
    </row>
    <row r="526">
      <c r="A526" s="17" t="n"/>
      <c r="B526" s="14" t="n"/>
      <c r="C526" s="14" t="n"/>
      <c r="D526" s="14" t="n"/>
      <c r="E526" s="16" t="n"/>
      <c r="F526" s="14" t="n"/>
      <c r="G526" s="14" t="n"/>
      <c r="H526" s="19" t="n"/>
      <c r="I526" s="19" t="n"/>
      <c r="J526" s="34">
        <f>IF(A526="","",H526+I526)</f>
        <v/>
      </c>
      <c r="K526" s="14" t="n"/>
      <c r="L526" s="14" t="n"/>
      <c r="M526" s="14" t="n"/>
      <c r="N526" s="14" t="n"/>
      <c r="O526" s="20">
        <f>IF(A526="","",SUMPRODUCT((A526&gt;=Setup!$C$19:$C$30)*(A526&lt;=Setup!$D$19:$D$30)*Setup!$A$19:$A$30))</f>
        <v/>
      </c>
      <c r="P526" s="34">
        <f>IF(A526="","",IF(G526="Standard 15% (Box 1)",ROUND(H526*Setup!$B$9,2),0))</f>
        <v/>
      </c>
      <c r="Q526" s="34">
        <f>IF(A526="","",I526-P526)</f>
        <v/>
      </c>
      <c r="R526" s="23">
        <f>IF(A526="","",IF(O526=0,"Outside audit periods; ","")&amp;IF(G526="","No VAT category; ","")&amp;IF(ABS(Q526)&gt;Setup!$B$10,"VAT ≠ 15% × net; ","")&amp;IF(AND(F526="B2B - VAT registered",NOT(AND(LEN(E526)=15,LEFT(E526,1)="3",RIGHT(E526,1)="3",ISNUMBER(--E526)))),"Invalid/missing customer VAT no; ","")&amp;IF(L526&lt;&gt;"Yes","Not reported/cleared on FATOORA; ","")&amp;IF(AND(OR(G526="Zero-rated domestic (Box 3)",G526="Export (Box 4)"),N526=""),"Zero-rate/export evidence missing; ","")&amp;IF(AND(C526="Credit Note",H526&gt;0),"Credit note should be negative; ","")&amp;IF(AND(C526="Simplified Tax Invoice",F526="B2B - VAT registered"),"Simplified invoice issued to VAT-registered B2B; ",""))</f>
        <v/>
      </c>
    </row>
    <row r="527">
      <c r="A527" s="17" t="n"/>
      <c r="B527" s="14" t="n"/>
      <c r="C527" s="14" t="n"/>
      <c r="D527" s="14" t="n"/>
      <c r="E527" s="16" t="n"/>
      <c r="F527" s="14" t="n"/>
      <c r="G527" s="14" t="n"/>
      <c r="H527" s="19" t="n"/>
      <c r="I527" s="19" t="n"/>
      <c r="J527" s="34">
        <f>IF(A527="","",H527+I527)</f>
        <v/>
      </c>
      <c r="K527" s="14" t="n"/>
      <c r="L527" s="14" t="n"/>
      <c r="M527" s="14" t="n"/>
      <c r="N527" s="14" t="n"/>
      <c r="O527" s="20">
        <f>IF(A527="","",SUMPRODUCT((A527&gt;=Setup!$C$19:$C$30)*(A527&lt;=Setup!$D$19:$D$30)*Setup!$A$19:$A$30))</f>
        <v/>
      </c>
      <c r="P527" s="34">
        <f>IF(A527="","",IF(G527="Standard 15% (Box 1)",ROUND(H527*Setup!$B$9,2),0))</f>
        <v/>
      </c>
      <c r="Q527" s="34">
        <f>IF(A527="","",I527-P527)</f>
        <v/>
      </c>
      <c r="R527" s="23">
        <f>IF(A527="","",IF(O527=0,"Outside audit periods; ","")&amp;IF(G527="","No VAT category; ","")&amp;IF(ABS(Q527)&gt;Setup!$B$10,"VAT ≠ 15% × net; ","")&amp;IF(AND(F527="B2B - VAT registered",NOT(AND(LEN(E527)=15,LEFT(E527,1)="3",RIGHT(E527,1)="3",ISNUMBER(--E527)))),"Invalid/missing customer VAT no; ","")&amp;IF(L527&lt;&gt;"Yes","Not reported/cleared on FATOORA; ","")&amp;IF(AND(OR(G527="Zero-rated domestic (Box 3)",G527="Export (Box 4)"),N527=""),"Zero-rate/export evidence missing; ","")&amp;IF(AND(C527="Credit Note",H527&gt;0),"Credit note should be negative; ","")&amp;IF(AND(C527="Simplified Tax Invoice",F527="B2B - VAT registered"),"Simplified invoice issued to VAT-registered B2B; ",""))</f>
        <v/>
      </c>
    </row>
    <row r="528">
      <c r="A528" s="17" t="n"/>
      <c r="B528" s="14" t="n"/>
      <c r="C528" s="14" t="n"/>
      <c r="D528" s="14" t="n"/>
      <c r="E528" s="16" t="n"/>
      <c r="F528" s="14" t="n"/>
      <c r="G528" s="14" t="n"/>
      <c r="H528" s="19" t="n"/>
      <c r="I528" s="19" t="n"/>
      <c r="J528" s="34">
        <f>IF(A528="","",H528+I528)</f>
        <v/>
      </c>
      <c r="K528" s="14" t="n"/>
      <c r="L528" s="14" t="n"/>
      <c r="M528" s="14" t="n"/>
      <c r="N528" s="14" t="n"/>
      <c r="O528" s="20">
        <f>IF(A528="","",SUMPRODUCT((A528&gt;=Setup!$C$19:$C$30)*(A528&lt;=Setup!$D$19:$D$30)*Setup!$A$19:$A$30))</f>
        <v/>
      </c>
      <c r="P528" s="34">
        <f>IF(A528="","",IF(G528="Standard 15% (Box 1)",ROUND(H528*Setup!$B$9,2),0))</f>
        <v/>
      </c>
      <c r="Q528" s="34">
        <f>IF(A528="","",I528-P528)</f>
        <v/>
      </c>
      <c r="R528" s="23">
        <f>IF(A528="","",IF(O528=0,"Outside audit periods; ","")&amp;IF(G528="","No VAT category; ","")&amp;IF(ABS(Q528)&gt;Setup!$B$10,"VAT ≠ 15% × net; ","")&amp;IF(AND(F528="B2B - VAT registered",NOT(AND(LEN(E528)=15,LEFT(E528,1)="3",RIGHT(E528,1)="3",ISNUMBER(--E528)))),"Invalid/missing customer VAT no; ","")&amp;IF(L528&lt;&gt;"Yes","Not reported/cleared on FATOORA; ","")&amp;IF(AND(OR(G528="Zero-rated domestic (Box 3)",G528="Export (Box 4)"),N528=""),"Zero-rate/export evidence missing; ","")&amp;IF(AND(C528="Credit Note",H528&gt;0),"Credit note should be negative; ","")&amp;IF(AND(C528="Simplified Tax Invoice",F528="B2B - VAT registered"),"Simplified invoice issued to VAT-registered B2B; ",""))</f>
        <v/>
      </c>
    </row>
    <row r="529">
      <c r="A529" s="17" t="n"/>
      <c r="B529" s="14" t="n"/>
      <c r="C529" s="14" t="n"/>
      <c r="D529" s="14" t="n"/>
      <c r="E529" s="16" t="n"/>
      <c r="F529" s="14" t="n"/>
      <c r="G529" s="14" t="n"/>
      <c r="H529" s="19" t="n"/>
      <c r="I529" s="19" t="n"/>
      <c r="J529" s="34">
        <f>IF(A529="","",H529+I529)</f>
        <v/>
      </c>
      <c r="K529" s="14" t="n"/>
      <c r="L529" s="14" t="n"/>
      <c r="M529" s="14" t="n"/>
      <c r="N529" s="14" t="n"/>
      <c r="O529" s="20">
        <f>IF(A529="","",SUMPRODUCT((A529&gt;=Setup!$C$19:$C$30)*(A529&lt;=Setup!$D$19:$D$30)*Setup!$A$19:$A$30))</f>
        <v/>
      </c>
      <c r="P529" s="34">
        <f>IF(A529="","",IF(G529="Standard 15% (Box 1)",ROUND(H529*Setup!$B$9,2),0))</f>
        <v/>
      </c>
      <c r="Q529" s="34">
        <f>IF(A529="","",I529-P529)</f>
        <v/>
      </c>
      <c r="R529" s="23">
        <f>IF(A529="","",IF(O529=0,"Outside audit periods; ","")&amp;IF(G529="","No VAT category; ","")&amp;IF(ABS(Q529)&gt;Setup!$B$10,"VAT ≠ 15% × net; ","")&amp;IF(AND(F529="B2B - VAT registered",NOT(AND(LEN(E529)=15,LEFT(E529,1)="3",RIGHT(E529,1)="3",ISNUMBER(--E529)))),"Invalid/missing customer VAT no; ","")&amp;IF(L529&lt;&gt;"Yes","Not reported/cleared on FATOORA; ","")&amp;IF(AND(OR(G529="Zero-rated domestic (Box 3)",G529="Export (Box 4)"),N529=""),"Zero-rate/export evidence missing; ","")&amp;IF(AND(C529="Credit Note",H529&gt;0),"Credit note should be negative; ","")&amp;IF(AND(C529="Simplified Tax Invoice",F529="B2B - VAT registered"),"Simplified invoice issued to VAT-registered B2B; ",""))</f>
        <v/>
      </c>
    </row>
    <row r="530">
      <c r="A530" s="17" t="n"/>
      <c r="B530" s="14" t="n"/>
      <c r="C530" s="14" t="n"/>
      <c r="D530" s="14" t="n"/>
      <c r="E530" s="16" t="n"/>
      <c r="F530" s="14" t="n"/>
      <c r="G530" s="14" t="n"/>
      <c r="H530" s="19" t="n"/>
      <c r="I530" s="19" t="n"/>
      <c r="J530" s="34">
        <f>IF(A530="","",H530+I530)</f>
        <v/>
      </c>
      <c r="K530" s="14" t="n"/>
      <c r="L530" s="14" t="n"/>
      <c r="M530" s="14" t="n"/>
      <c r="N530" s="14" t="n"/>
      <c r="O530" s="20">
        <f>IF(A530="","",SUMPRODUCT((A530&gt;=Setup!$C$19:$C$30)*(A530&lt;=Setup!$D$19:$D$30)*Setup!$A$19:$A$30))</f>
        <v/>
      </c>
      <c r="P530" s="34">
        <f>IF(A530="","",IF(G530="Standard 15% (Box 1)",ROUND(H530*Setup!$B$9,2),0))</f>
        <v/>
      </c>
      <c r="Q530" s="34">
        <f>IF(A530="","",I530-P530)</f>
        <v/>
      </c>
      <c r="R530" s="23">
        <f>IF(A530="","",IF(O530=0,"Outside audit periods; ","")&amp;IF(G530="","No VAT category; ","")&amp;IF(ABS(Q530)&gt;Setup!$B$10,"VAT ≠ 15% × net; ","")&amp;IF(AND(F530="B2B - VAT registered",NOT(AND(LEN(E530)=15,LEFT(E530,1)="3",RIGHT(E530,1)="3",ISNUMBER(--E530)))),"Invalid/missing customer VAT no; ","")&amp;IF(L530&lt;&gt;"Yes","Not reported/cleared on FATOORA; ","")&amp;IF(AND(OR(G530="Zero-rated domestic (Box 3)",G530="Export (Box 4)"),N530=""),"Zero-rate/export evidence missing; ","")&amp;IF(AND(C530="Credit Note",H530&gt;0),"Credit note should be negative; ","")&amp;IF(AND(C530="Simplified Tax Invoice",F530="B2B - VAT registered"),"Simplified invoice issued to VAT-registered B2B; ",""))</f>
        <v/>
      </c>
    </row>
    <row r="531">
      <c r="A531" s="17" t="n"/>
      <c r="B531" s="14" t="n"/>
      <c r="C531" s="14" t="n"/>
      <c r="D531" s="14" t="n"/>
      <c r="E531" s="16" t="n"/>
      <c r="F531" s="14" t="n"/>
      <c r="G531" s="14" t="n"/>
      <c r="H531" s="19" t="n"/>
      <c r="I531" s="19" t="n"/>
      <c r="J531" s="34">
        <f>IF(A531="","",H531+I531)</f>
        <v/>
      </c>
      <c r="K531" s="14" t="n"/>
      <c r="L531" s="14" t="n"/>
      <c r="M531" s="14" t="n"/>
      <c r="N531" s="14" t="n"/>
      <c r="O531" s="20">
        <f>IF(A531="","",SUMPRODUCT((A531&gt;=Setup!$C$19:$C$30)*(A531&lt;=Setup!$D$19:$D$30)*Setup!$A$19:$A$30))</f>
        <v/>
      </c>
      <c r="P531" s="34">
        <f>IF(A531="","",IF(G531="Standard 15% (Box 1)",ROUND(H531*Setup!$B$9,2),0))</f>
        <v/>
      </c>
      <c r="Q531" s="34">
        <f>IF(A531="","",I531-P531)</f>
        <v/>
      </c>
      <c r="R531" s="23">
        <f>IF(A531="","",IF(O531=0,"Outside audit periods; ","")&amp;IF(G531="","No VAT category; ","")&amp;IF(ABS(Q531)&gt;Setup!$B$10,"VAT ≠ 15% × net; ","")&amp;IF(AND(F531="B2B - VAT registered",NOT(AND(LEN(E531)=15,LEFT(E531,1)="3",RIGHT(E531,1)="3",ISNUMBER(--E531)))),"Invalid/missing customer VAT no; ","")&amp;IF(L531&lt;&gt;"Yes","Not reported/cleared on FATOORA; ","")&amp;IF(AND(OR(G531="Zero-rated domestic (Box 3)",G531="Export (Box 4)"),N531=""),"Zero-rate/export evidence missing; ","")&amp;IF(AND(C531="Credit Note",H531&gt;0),"Credit note should be negative; ","")&amp;IF(AND(C531="Simplified Tax Invoice",F531="B2B - VAT registered"),"Simplified invoice issued to VAT-registered B2B; ",""))</f>
        <v/>
      </c>
    </row>
    <row r="532">
      <c r="A532" s="17" t="n"/>
      <c r="B532" s="14" t="n"/>
      <c r="C532" s="14" t="n"/>
      <c r="D532" s="14" t="n"/>
      <c r="E532" s="16" t="n"/>
      <c r="F532" s="14" t="n"/>
      <c r="G532" s="14" t="n"/>
      <c r="H532" s="19" t="n"/>
      <c r="I532" s="19" t="n"/>
      <c r="J532" s="34">
        <f>IF(A532="","",H532+I532)</f>
        <v/>
      </c>
      <c r="K532" s="14" t="n"/>
      <c r="L532" s="14" t="n"/>
      <c r="M532" s="14" t="n"/>
      <c r="N532" s="14" t="n"/>
      <c r="O532" s="20">
        <f>IF(A532="","",SUMPRODUCT((A532&gt;=Setup!$C$19:$C$30)*(A532&lt;=Setup!$D$19:$D$30)*Setup!$A$19:$A$30))</f>
        <v/>
      </c>
      <c r="P532" s="34">
        <f>IF(A532="","",IF(G532="Standard 15% (Box 1)",ROUND(H532*Setup!$B$9,2),0))</f>
        <v/>
      </c>
      <c r="Q532" s="34">
        <f>IF(A532="","",I532-P532)</f>
        <v/>
      </c>
      <c r="R532" s="23">
        <f>IF(A532="","",IF(O532=0,"Outside audit periods; ","")&amp;IF(G532="","No VAT category; ","")&amp;IF(ABS(Q532)&gt;Setup!$B$10,"VAT ≠ 15% × net; ","")&amp;IF(AND(F532="B2B - VAT registered",NOT(AND(LEN(E532)=15,LEFT(E532,1)="3",RIGHT(E532,1)="3",ISNUMBER(--E532)))),"Invalid/missing customer VAT no; ","")&amp;IF(L532&lt;&gt;"Yes","Not reported/cleared on FATOORA; ","")&amp;IF(AND(OR(G532="Zero-rated domestic (Box 3)",G532="Export (Box 4)"),N532=""),"Zero-rate/export evidence missing; ","")&amp;IF(AND(C532="Credit Note",H532&gt;0),"Credit note should be negative; ","")&amp;IF(AND(C532="Simplified Tax Invoice",F532="B2B - VAT registered"),"Simplified invoice issued to VAT-registered B2B; ",""))</f>
        <v/>
      </c>
    </row>
    <row r="533">
      <c r="A533" s="17" t="n"/>
      <c r="B533" s="14" t="n"/>
      <c r="C533" s="14" t="n"/>
      <c r="D533" s="14" t="n"/>
      <c r="E533" s="16" t="n"/>
      <c r="F533" s="14" t="n"/>
      <c r="G533" s="14" t="n"/>
      <c r="H533" s="19" t="n"/>
      <c r="I533" s="19" t="n"/>
      <c r="J533" s="34">
        <f>IF(A533="","",H533+I533)</f>
        <v/>
      </c>
      <c r="K533" s="14" t="n"/>
      <c r="L533" s="14" t="n"/>
      <c r="M533" s="14" t="n"/>
      <c r="N533" s="14" t="n"/>
      <c r="O533" s="20">
        <f>IF(A533="","",SUMPRODUCT((A533&gt;=Setup!$C$19:$C$30)*(A533&lt;=Setup!$D$19:$D$30)*Setup!$A$19:$A$30))</f>
        <v/>
      </c>
      <c r="P533" s="34">
        <f>IF(A533="","",IF(G533="Standard 15% (Box 1)",ROUND(H533*Setup!$B$9,2),0))</f>
        <v/>
      </c>
      <c r="Q533" s="34">
        <f>IF(A533="","",I533-P533)</f>
        <v/>
      </c>
      <c r="R533" s="23">
        <f>IF(A533="","",IF(O533=0,"Outside audit periods; ","")&amp;IF(G533="","No VAT category; ","")&amp;IF(ABS(Q533)&gt;Setup!$B$10,"VAT ≠ 15% × net; ","")&amp;IF(AND(F533="B2B - VAT registered",NOT(AND(LEN(E533)=15,LEFT(E533,1)="3",RIGHT(E533,1)="3",ISNUMBER(--E533)))),"Invalid/missing customer VAT no; ","")&amp;IF(L533&lt;&gt;"Yes","Not reported/cleared on FATOORA; ","")&amp;IF(AND(OR(G533="Zero-rated domestic (Box 3)",G533="Export (Box 4)"),N533=""),"Zero-rate/export evidence missing; ","")&amp;IF(AND(C533="Credit Note",H533&gt;0),"Credit note should be negative; ","")&amp;IF(AND(C533="Simplified Tax Invoice",F533="B2B - VAT registered"),"Simplified invoice issued to VAT-registered B2B; ",""))</f>
        <v/>
      </c>
    </row>
    <row r="534">
      <c r="A534" s="17" t="n"/>
      <c r="B534" s="14" t="n"/>
      <c r="C534" s="14" t="n"/>
      <c r="D534" s="14" t="n"/>
      <c r="E534" s="16" t="n"/>
      <c r="F534" s="14" t="n"/>
      <c r="G534" s="14" t="n"/>
      <c r="H534" s="19" t="n"/>
      <c r="I534" s="19" t="n"/>
      <c r="J534" s="34">
        <f>IF(A534="","",H534+I534)</f>
        <v/>
      </c>
      <c r="K534" s="14" t="n"/>
      <c r="L534" s="14" t="n"/>
      <c r="M534" s="14" t="n"/>
      <c r="N534" s="14" t="n"/>
      <c r="O534" s="20">
        <f>IF(A534="","",SUMPRODUCT((A534&gt;=Setup!$C$19:$C$30)*(A534&lt;=Setup!$D$19:$D$30)*Setup!$A$19:$A$30))</f>
        <v/>
      </c>
      <c r="P534" s="34">
        <f>IF(A534="","",IF(G534="Standard 15% (Box 1)",ROUND(H534*Setup!$B$9,2),0))</f>
        <v/>
      </c>
      <c r="Q534" s="34">
        <f>IF(A534="","",I534-P534)</f>
        <v/>
      </c>
      <c r="R534" s="23">
        <f>IF(A534="","",IF(O534=0,"Outside audit periods; ","")&amp;IF(G534="","No VAT category; ","")&amp;IF(ABS(Q534)&gt;Setup!$B$10,"VAT ≠ 15% × net; ","")&amp;IF(AND(F534="B2B - VAT registered",NOT(AND(LEN(E534)=15,LEFT(E534,1)="3",RIGHT(E534,1)="3",ISNUMBER(--E534)))),"Invalid/missing customer VAT no; ","")&amp;IF(L534&lt;&gt;"Yes","Not reported/cleared on FATOORA; ","")&amp;IF(AND(OR(G534="Zero-rated domestic (Box 3)",G534="Export (Box 4)"),N534=""),"Zero-rate/export evidence missing; ","")&amp;IF(AND(C534="Credit Note",H534&gt;0),"Credit note should be negative; ","")&amp;IF(AND(C534="Simplified Tax Invoice",F534="B2B - VAT registered"),"Simplified invoice issued to VAT-registered B2B; ",""))</f>
        <v/>
      </c>
    </row>
    <row r="535">
      <c r="A535" s="17" t="n"/>
      <c r="B535" s="14" t="n"/>
      <c r="C535" s="14" t="n"/>
      <c r="D535" s="14" t="n"/>
      <c r="E535" s="16" t="n"/>
      <c r="F535" s="14" t="n"/>
      <c r="G535" s="14" t="n"/>
      <c r="H535" s="19" t="n"/>
      <c r="I535" s="19" t="n"/>
      <c r="J535" s="34">
        <f>IF(A535="","",H535+I535)</f>
        <v/>
      </c>
      <c r="K535" s="14" t="n"/>
      <c r="L535" s="14" t="n"/>
      <c r="M535" s="14" t="n"/>
      <c r="N535" s="14" t="n"/>
      <c r="O535" s="20">
        <f>IF(A535="","",SUMPRODUCT((A535&gt;=Setup!$C$19:$C$30)*(A535&lt;=Setup!$D$19:$D$30)*Setup!$A$19:$A$30))</f>
        <v/>
      </c>
      <c r="P535" s="34">
        <f>IF(A535="","",IF(G535="Standard 15% (Box 1)",ROUND(H535*Setup!$B$9,2),0))</f>
        <v/>
      </c>
      <c r="Q535" s="34">
        <f>IF(A535="","",I535-P535)</f>
        <v/>
      </c>
      <c r="R535" s="23">
        <f>IF(A535="","",IF(O535=0,"Outside audit periods; ","")&amp;IF(G535="","No VAT category; ","")&amp;IF(ABS(Q535)&gt;Setup!$B$10,"VAT ≠ 15% × net; ","")&amp;IF(AND(F535="B2B - VAT registered",NOT(AND(LEN(E535)=15,LEFT(E535,1)="3",RIGHT(E535,1)="3",ISNUMBER(--E535)))),"Invalid/missing customer VAT no; ","")&amp;IF(L535&lt;&gt;"Yes","Not reported/cleared on FATOORA; ","")&amp;IF(AND(OR(G535="Zero-rated domestic (Box 3)",G535="Export (Box 4)"),N535=""),"Zero-rate/export evidence missing; ","")&amp;IF(AND(C535="Credit Note",H535&gt;0),"Credit note should be negative; ","")&amp;IF(AND(C535="Simplified Tax Invoice",F535="B2B - VAT registered"),"Simplified invoice issued to VAT-registered B2B; ",""))</f>
        <v/>
      </c>
    </row>
    <row r="536">
      <c r="A536" s="17" t="n"/>
      <c r="B536" s="14" t="n"/>
      <c r="C536" s="14" t="n"/>
      <c r="D536" s="14" t="n"/>
      <c r="E536" s="16" t="n"/>
      <c r="F536" s="14" t="n"/>
      <c r="G536" s="14" t="n"/>
      <c r="H536" s="19" t="n"/>
      <c r="I536" s="19" t="n"/>
      <c r="J536" s="34">
        <f>IF(A536="","",H536+I536)</f>
        <v/>
      </c>
      <c r="K536" s="14" t="n"/>
      <c r="L536" s="14" t="n"/>
      <c r="M536" s="14" t="n"/>
      <c r="N536" s="14" t="n"/>
      <c r="O536" s="20">
        <f>IF(A536="","",SUMPRODUCT((A536&gt;=Setup!$C$19:$C$30)*(A536&lt;=Setup!$D$19:$D$30)*Setup!$A$19:$A$30))</f>
        <v/>
      </c>
      <c r="P536" s="34">
        <f>IF(A536="","",IF(G536="Standard 15% (Box 1)",ROUND(H536*Setup!$B$9,2),0))</f>
        <v/>
      </c>
      <c r="Q536" s="34">
        <f>IF(A536="","",I536-P536)</f>
        <v/>
      </c>
      <c r="R536" s="23">
        <f>IF(A536="","",IF(O536=0,"Outside audit periods; ","")&amp;IF(G536="","No VAT category; ","")&amp;IF(ABS(Q536)&gt;Setup!$B$10,"VAT ≠ 15% × net; ","")&amp;IF(AND(F536="B2B - VAT registered",NOT(AND(LEN(E536)=15,LEFT(E536,1)="3",RIGHT(E536,1)="3",ISNUMBER(--E536)))),"Invalid/missing customer VAT no; ","")&amp;IF(L536&lt;&gt;"Yes","Not reported/cleared on FATOORA; ","")&amp;IF(AND(OR(G536="Zero-rated domestic (Box 3)",G536="Export (Box 4)"),N536=""),"Zero-rate/export evidence missing; ","")&amp;IF(AND(C536="Credit Note",H536&gt;0),"Credit note should be negative; ","")&amp;IF(AND(C536="Simplified Tax Invoice",F536="B2B - VAT registered"),"Simplified invoice issued to VAT-registered B2B; ",""))</f>
        <v/>
      </c>
    </row>
    <row r="537">
      <c r="A537" s="17" t="n"/>
      <c r="B537" s="14" t="n"/>
      <c r="C537" s="14" t="n"/>
      <c r="D537" s="14" t="n"/>
      <c r="E537" s="16" t="n"/>
      <c r="F537" s="14" t="n"/>
      <c r="G537" s="14" t="n"/>
      <c r="H537" s="19" t="n"/>
      <c r="I537" s="19" t="n"/>
      <c r="J537" s="34">
        <f>IF(A537="","",H537+I537)</f>
        <v/>
      </c>
      <c r="K537" s="14" t="n"/>
      <c r="L537" s="14" t="n"/>
      <c r="M537" s="14" t="n"/>
      <c r="N537" s="14" t="n"/>
      <c r="O537" s="20">
        <f>IF(A537="","",SUMPRODUCT((A537&gt;=Setup!$C$19:$C$30)*(A537&lt;=Setup!$D$19:$D$30)*Setup!$A$19:$A$30))</f>
        <v/>
      </c>
      <c r="P537" s="34">
        <f>IF(A537="","",IF(G537="Standard 15% (Box 1)",ROUND(H537*Setup!$B$9,2),0))</f>
        <v/>
      </c>
      <c r="Q537" s="34">
        <f>IF(A537="","",I537-P537)</f>
        <v/>
      </c>
      <c r="R537" s="23">
        <f>IF(A537="","",IF(O537=0,"Outside audit periods; ","")&amp;IF(G537="","No VAT category; ","")&amp;IF(ABS(Q537)&gt;Setup!$B$10,"VAT ≠ 15% × net; ","")&amp;IF(AND(F537="B2B - VAT registered",NOT(AND(LEN(E537)=15,LEFT(E537,1)="3",RIGHT(E537,1)="3",ISNUMBER(--E537)))),"Invalid/missing customer VAT no; ","")&amp;IF(L537&lt;&gt;"Yes","Not reported/cleared on FATOORA; ","")&amp;IF(AND(OR(G537="Zero-rated domestic (Box 3)",G537="Export (Box 4)"),N537=""),"Zero-rate/export evidence missing; ","")&amp;IF(AND(C537="Credit Note",H537&gt;0),"Credit note should be negative; ","")&amp;IF(AND(C537="Simplified Tax Invoice",F537="B2B - VAT registered"),"Simplified invoice issued to VAT-registered B2B; ",""))</f>
        <v/>
      </c>
    </row>
    <row r="538">
      <c r="A538" s="17" t="n"/>
      <c r="B538" s="14" t="n"/>
      <c r="C538" s="14" t="n"/>
      <c r="D538" s="14" t="n"/>
      <c r="E538" s="16" t="n"/>
      <c r="F538" s="14" t="n"/>
      <c r="G538" s="14" t="n"/>
      <c r="H538" s="19" t="n"/>
      <c r="I538" s="19" t="n"/>
      <c r="J538" s="34">
        <f>IF(A538="","",H538+I538)</f>
        <v/>
      </c>
      <c r="K538" s="14" t="n"/>
      <c r="L538" s="14" t="n"/>
      <c r="M538" s="14" t="n"/>
      <c r="N538" s="14" t="n"/>
      <c r="O538" s="20">
        <f>IF(A538="","",SUMPRODUCT((A538&gt;=Setup!$C$19:$C$30)*(A538&lt;=Setup!$D$19:$D$30)*Setup!$A$19:$A$30))</f>
        <v/>
      </c>
      <c r="P538" s="34">
        <f>IF(A538="","",IF(G538="Standard 15% (Box 1)",ROUND(H538*Setup!$B$9,2),0))</f>
        <v/>
      </c>
      <c r="Q538" s="34">
        <f>IF(A538="","",I538-P538)</f>
        <v/>
      </c>
      <c r="R538" s="23">
        <f>IF(A538="","",IF(O538=0,"Outside audit periods; ","")&amp;IF(G538="","No VAT category; ","")&amp;IF(ABS(Q538)&gt;Setup!$B$10,"VAT ≠ 15% × net; ","")&amp;IF(AND(F538="B2B - VAT registered",NOT(AND(LEN(E538)=15,LEFT(E538,1)="3",RIGHT(E538,1)="3",ISNUMBER(--E538)))),"Invalid/missing customer VAT no; ","")&amp;IF(L538&lt;&gt;"Yes","Not reported/cleared on FATOORA; ","")&amp;IF(AND(OR(G538="Zero-rated domestic (Box 3)",G538="Export (Box 4)"),N538=""),"Zero-rate/export evidence missing; ","")&amp;IF(AND(C538="Credit Note",H538&gt;0),"Credit note should be negative; ","")&amp;IF(AND(C538="Simplified Tax Invoice",F538="B2B - VAT registered"),"Simplified invoice issued to VAT-registered B2B; ",""))</f>
        <v/>
      </c>
    </row>
    <row r="539">
      <c r="A539" s="17" t="n"/>
      <c r="B539" s="14" t="n"/>
      <c r="C539" s="14" t="n"/>
      <c r="D539" s="14" t="n"/>
      <c r="E539" s="16" t="n"/>
      <c r="F539" s="14" t="n"/>
      <c r="G539" s="14" t="n"/>
      <c r="H539" s="19" t="n"/>
      <c r="I539" s="19" t="n"/>
      <c r="J539" s="34">
        <f>IF(A539="","",H539+I539)</f>
        <v/>
      </c>
      <c r="K539" s="14" t="n"/>
      <c r="L539" s="14" t="n"/>
      <c r="M539" s="14" t="n"/>
      <c r="N539" s="14" t="n"/>
      <c r="O539" s="20">
        <f>IF(A539="","",SUMPRODUCT((A539&gt;=Setup!$C$19:$C$30)*(A539&lt;=Setup!$D$19:$D$30)*Setup!$A$19:$A$30))</f>
        <v/>
      </c>
      <c r="P539" s="34">
        <f>IF(A539="","",IF(G539="Standard 15% (Box 1)",ROUND(H539*Setup!$B$9,2),0))</f>
        <v/>
      </c>
      <c r="Q539" s="34">
        <f>IF(A539="","",I539-P539)</f>
        <v/>
      </c>
      <c r="R539" s="23">
        <f>IF(A539="","",IF(O539=0,"Outside audit periods; ","")&amp;IF(G539="","No VAT category; ","")&amp;IF(ABS(Q539)&gt;Setup!$B$10,"VAT ≠ 15% × net; ","")&amp;IF(AND(F539="B2B - VAT registered",NOT(AND(LEN(E539)=15,LEFT(E539,1)="3",RIGHT(E539,1)="3",ISNUMBER(--E539)))),"Invalid/missing customer VAT no; ","")&amp;IF(L539&lt;&gt;"Yes","Not reported/cleared on FATOORA; ","")&amp;IF(AND(OR(G539="Zero-rated domestic (Box 3)",G539="Export (Box 4)"),N539=""),"Zero-rate/export evidence missing; ","")&amp;IF(AND(C539="Credit Note",H539&gt;0),"Credit note should be negative; ","")&amp;IF(AND(C539="Simplified Tax Invoice",F539="B2B - VAT registered"),"Simplified invoice issued to VAT-registered B2B; ",""))</f>
        <v/>
      </c>
    </row>
    <row r="540">
      <c r="A540" s="17" t="n"/>
      <c r="B540" s="14" t="n"/>
      <c r="C540" s="14" t="n"/>
      <c r="D540" s="14" t="n"/>
      <c r="E540" s="16" t="n"/>
      <c r="F540" s="14" t="n"/>
      <c r="G540" s="14" t="n"/>
      <c r="H540" s="19" t="n"/>
      <c r="I540" s="19" t="n"/>
      <c r="J540" s="34">
        <f>IF(A540="","",H540+I540)</f>
        <v/>
      </c>
      <c r="K540" s="14" t="n"/>
      <c r="L540" s="14" t="n"/>
      <c r="M540" s="14" t="n"/>
      <c r="N540" s="14" t="n"/>
      <c r="O540" s="20">
        <f>IF(A540="","",SUMPRODUCT((A540&gt;=Setup!$C$19:$C$30)*(A540&lt;=Setup!$D$19:$D$30)*Setup!$A$19:$A$30))</f>
        <v/>
      </c>
      <c r="P540" s="34">
        <f>IF(A540="","",IF(G540="Standard 15% (Box 1)",ROUND(H540*Setup!$B$9,2),0))</f>
        <v/>
      </c>
      <c r="Q540" s="34">
        <f>IF(A540="","",I540-P540)</f>
        <v/>
      </c>
      <c r="R540" s="23">
        <f>IF(A540="","",IF(O540=0,"Outside audit periods; ","")&amp;IF(G540="","No VAT category; ","")&amp;IF(ABS(Q540)&gt;Setup!$B$10,"VAT ≠ 15% × net; ","")&amp;IF(AND(F540="B2B - VAT registered",NOT(AND(LEN(E540)=15,LEFT(E540,1)="3",RIGHT(E540,1)="3",ISNUMBER(--E540)))),"Invalid/missing customer VAT no; ","")&amp;IF(L540&lt;&gt;"Yes","Not reported/cleared on FATOORA; ","")&amp;IF(AND(OR(G540="Zero-rated domestic (Box 3)",G540="Export (Box 4)"),N540=""),"Zero-rate/export evidence missing; ","")&amp;IF(AND(C540="Credit Note",H540&gt;0),"Credit note should be negative; ","")&amp;IF(AND(C540="Simplified Tax Invoice",F540="B2B - VAT registered"),"Simplified invoice issued to VAT-registered B2B; ",""))</f>
        <v/>
      </c>
    </row>
    <row r="541">
      <c r="A541" s="17" t="n"/>
      <c r="B541" s="14" t="n"/>
      <c r="C541" s="14" t="n"/>
      <c r="D541" s="14" t="n"/>
      <c r="E541" s="16" t="n"/>
      <c r="F541" s="14" t="n"/>
      <c r="G541" s="14" t="n"/>
      <c r="H541" s="19" t="n"/>
      <c r="I541" s="19" t="n"/>
      <c r="J541" s="34">
        <f>IF(A541="","",H541+I541)</f>
        <v/>
      </c>
      <c r="K541" s="14" t="n"/>
      <c r="L541" s="14" t="n"/>
      <c r="M541" s="14" t="n"/>
      <c r="N541" s="14" t="n"/>
      <c r="O541" s="20">
        <f>IF(A541="","",SUMPRODUCT((A541&gt;=Setup!$C$19:$C$30)*(A541&lt;=Setup!$D$19:$D$30)*Setup!$A$19:$A$30))</f>
        <v/>
      </c>
      <c r="P541" s="34">
        <f>IF(A541="","",IF(G541="Standard 15% (Box 1)",ROUND(H541*Setup!$B$9,2),0))</f>
        <v/>
      </c>
      <c r="Q541" s="34">
        <f>IF(A541="","",I541-P541)</f>
        <v/>
      </c>
      <c r="R541" s="23">
        <f>IF(A541="","",IF(O541=0,"Outside audit periods; ","")&amp;IF(G541="","No VAT category; ","")&amp;IF(ABS(Q541)&gt;Setup!$B$10,"VAT ≠ 15% × net; ","")&amp;IF(AND(F541="B2B - VAT registered",NOT(AND(LEN(E541)=15,LEFT(E541,1)="3",RIGHT(E541,1)="3",ISNUMBER(--E541)))),"Invalid/missing customer VAT no; ","")&amp;IF(L541&lt;&gt;"Yes","Not reported/cleared on FATOORA; ","")&amp;IF(AND(OR(G541="Zero-rated domestic (Box 3)",G541="Export (Box 4)"),N541=""),"Zero-rate/export evidence missing; ","")&amp;IF(AND(C541="Credit Note",H541&gt;0),"Credit note should be negative; ","")&amp;IF(AND(C541="Simplified Tax Invoice",F541="B2B - VAT registered"),"Simplified invoice issued to VAT-registered B2B; ",""))</f>
        <v/>
      </c>
    </row>
    <row r="542">
      <c r="A542" s="17" t="n"/>
      <c r="B542" s="14" t="n"/>
      <c r="C542" s="14" t="n"/>
      <c r="D542" s="14" t="n"/>
      <c r="E542" s="16" t="n"/>
      <c r="F542" s="14" t="n"/>
      <c r="G542" s="14" t="n"/>
      <c r="H542" s="19" t="n"/>
      <c r="I542" s="19" t="n"/>
      <c r="J542" s="34">
        <f>IF(A542="","",H542+I542)</f>
        <v/>
      </c>
      <c r="K542" s="14" t="n"/>
      <c r="L542" s="14" t="n"/>
      <c r="M542" s="14" t="n"/>
      <c r="N542" s="14" t="n"/>
      <c r="O542" s="20">
        <f>IF(A542="","",SUMPRODUCT((A542&gt;=Setup!$C$19:$C$30)*(A542&lt;=Setup!$D$19:$D$30)*Setup!$A$19:$A$30))</f>
        <v/>
      </c>
      <c r="P542" s="34">
        <f>IF(A542="","",IF(G542="Standard 15% (Box 1)",ROUND(H542*Setup!$B$9,2),0))</f>
        <v/>
      </c>
      <c r="Q542" s="34">
        <f>IF(A542="","",I542-P542)</f>
        <v/>
      </c>
      <c r="R542" s="23">
        <f>IF(A542="","",IF(O542=0,"Outside audit periods; ","")&amp;IF(G542="","No VAT category; ","")&amp;IF(ABS(Q542)&gt;Setup!$B$10,"VAT ≠ 15% × net; ","")&amp;IF(AND(F542="B2B - VAT registered",NOT(AND(LEN(E542)=15,LEFT(E542,1)="3",RIGHT(E542,1)="3",ISNUMBER(--E542)))),"Invalid/missing customer VAT no; ","")&amp;IF(L542&lt;&gt;"Yes","Not reported/cleared on FATOORA; ","")&amp;IF(AND(OR(G542="Zero-rated domestic (Box 3)",G542="Export (Box 4)"),N542=""),"Zero-rate/export evidence missing; ","")&amp;IF(AND(C542="Credit Note",H542&gt;0),"Credit note should be negative; ","")&amp;IF(AND(C542="Simplified Tax Invoice",F542="B2B - VAT registered"),"Simplified invoice issued to VAT-registered B2B; ",""))</f>
        <v/>
      </c>
    </row>
    <row r="543">
      <c r="A543" s="17" t="n"/>
      <c r="B543" s="14" t="n"/>
      <c r="C543" s="14" t="n"/>
      <c r="D543" s="14" t="n"/>
      <c r="E543" s="16" t="n"/>
      <c r="F543" s="14" t="n"/>
      <c r="G543" s="14" t="n"/>
      <c r="H543" s="19" t="n"/>
      <c r="I543" s="19" t="n"/>
      <c r="J543" s="34">
        <f>IF(A543="","",H543+I543)</f>
        <v/>
      </c>
      <c r="K543" s="14" t="n"/>
      <c r="L543" s="14" t="n"/>
      <c r="M543" s="14" t="n"/>
      <c r="N543" s="14" t="n"/>
      <c r="O543" s="20">
        <f>IF(A543="","",SUMPRODUCT((A543&gt;=Setup!$C$19:$C$30)*(A543&lt;=Setup!$D$19:$D$30)*Setup!$A$19:$A$30))</f>
        <v/>
      </c>
      <c r="P543" s="34">
        <f>IF(A543="","",IF(G543="Standard 15% (Box 1)",ROUND(H543*Setup!$B$9,2),0))</f>
        <v/>
      </c>
      <c r="Q543" s="34">
        <f>IF(A543="","",I543-P543)</f>
        <v/>
      </c>
      <c r="R543" s="23">
        <f>IF(A543="","",IF(O543=0,"Outside audit periods; ","")&amp;IF(G543="","No VAT category; ","")&amp;IF(ABS(Q543)&gt;Setup!$B$10,"VAT ≠ 15% × net; ","")&amp;IF(AND(F543="B2B - VAT registered",NOT(AND(LEN(E543)=15,LEFT(E543,1)="3",RIGHT(E543,1)="3",ISNUMBER(--E543)))),"Invalid/missing customer VAT no; ","")&amp;IF(L543&lt;&gt;"Yes","Not reported/cleared on FATOORA; ","")&amp;IF(AND(OR(G543="Zero-rated domestic (Box 3)",G543="Export (Box 4)"),N543=""),"Zero-rate/export evidence missing; ","")&amp;IF(AND(C543="Credit Note",H543&gt;0),"Credit note should be negative; ","")&amp;IF(AND(C543="Simplified Tax Invoice",F543="B2B - VAT registered"),"Simplified invoice issued to VAT-registered B2B; ",""))</f>
        <v/>
      </c>
    </row>
    <row r="544">
      <c r="A544" s="17" t="n"/>
      <c r="B544" s="14" t="n"/>
      <c r="C544" s="14" t="n"/>
      <c r="D544" s="14" t="n"/>
      <c r="E544" s="16" t="n"/>
      <c r="F544" s="14" t="n"/>
      <c r="G544" s="14" t="n"/>
      <c r="H544" s="19" t="n"/>
      <c r="I544" s="19" t="n"/>
      <c r="J544" s="34">
        <f>IF(A544="","",H544+I544)</f>
        <v/>
      </c>
      <c r="K544" s="14" t="n"/>
      <c r="L544" s="14" t="n"/>
      <c r="M544" s="14" t="n"/>
      <c r="N544" s="14" t="n"/>
      <c r="O544" s="20">
        <f>IF(A544="","",SUMPRODUCT((A544&gt;=Setup!$C$19:$C$30)*(A544&lt;=Setup!$D$19:$D$30)*Setup!$A$19:$A$30))</f>
        <v/>
      </c>
      <c r="P544" s="34">
        <f>IF(A544="","",IF(G544="Standard 15% (Box 1)",ROUND(H544*Setup!$B$9,2),0))</f>
        <v/>
      </c>
      <c r="Q544" s="34">
        <f>IF(A544="","",I544-P544)</f>
        <v/>
      </c>
      <c r="R544" s="23">
        <f>IF(A544="","",IF(O544=0,"Outside audit periods; ","")&amp;IF(G544="","No VAT category; ","")&amp;IF(ABS(Q544)&gt;Setup!$B$10,"VAT ≠ 15% × net; ","")&amp;IF(AND(F544="B2B - VAT registered",NOT(AND(LEN(E544)=15,LEFT(E544,1)="3",RIGHT(E544,1)="3",ISNUMBER(--E544)))),"Invalid/missing customer VAT no; ","")&amp;IF(L544&lt;&gt;"Yes","Not reported/cleared on FATOORA; ","")&amp;IF(AND(OR(G544="Zero-rated domestic (Box 3)",G544="Export (Box 4)"),N544=""),"Zero-rate/export evidence missing; ","")&amp;IF(AND(C544="Credit Note",H544&gt;0),"Credit note should be negative; ","")&amp;IF(AND(C544="Simplified Tax Invoice",F544="B2B - VAT registered"),"Simplified invoice issued to VAT-registered B2B; ",""))</f>
        <v/>
      </c>
    </row>
    <row r="545">
      <c r="A545" s="17" t="n"/>
      <c r="B545" s="14" t="n"/>
      <c r="C545" s="14" t="n"/>
      <c r="D545" s="14" t="n"/>
      <c r="E545" s="16" t="n"/>
      <c r="F545" s="14" t="n"/>
      <c r="G545" s="14" t="n"/>
      <c r="H545" s="19" t="n"/>
      <c r="I545" s="19" t="n"/>
      <c r="J545" s="34">
        <f>IF(A545="","",H545+I545)</f>
        <v/>
      </c>
      <c r="K545" s="14" t="n"/>
      <c r="L545" s="14" t="n"/>
      <c r="M545" s="14" t="n"/>
      <c r="N545" s="14" t="n"/>
      <c r="O545" s="20">
        <f>IF(A545="","",SUMPRODUCT((A545&gt;=Setup!$C$19:$C$30)*(A545&lt;=Setup!$D$19:$D$30)*Setup!$A$19:$A$30))</f>
        <v/>
      </c>
      <c r="P545" s="34">
        <f>IF(A545="","",IF(G545="Standard 15% (Box 1)",ROUND(H545*Setup!$B$9,2),0))</f>
        <v/>
      </c>
      <c r="Q545" s="34">
        <f>IF(A545="","",I545-P545)</f>
        <v/>
      </c>
      <c r="R545" s="23">
        <f>IF(A545="","",IF(O545=0,"Outside audit periods; ","")&amp;IF(G545="","No VAT category; ","")&amp;IF(ABS(Q545)&gt;Setup!$B$10,"VAT ≠ 15% × net; ","")&amp;IF(AND(F545="B2B - VAT registered",NOT(AND(LEN(E545)=15,LEFT(E545,1)="3",RIGHT(E545,1)="3",ISNUMBER(--E545)))),"Invalid/missing customer VAT no; ","")&amp;IF(L545&lt;&gt;"Yes","Not reported/cleared on FATOORA; ","")&amp;IF(AND(OR(G545="Zero-rated domestic (Box 3)",G545="Export (Box 4)"),N545=""),"Zero-rate/export evidence missing; ","")&amp;IF(AND(C545="Credit Note",H545&gt;0),"Credit note should be negative; ","")&amp;IF(AND(C545="Simplified Tax Invoice",F545="B2B - VAT registered"),"Simplified invoice issued to VAT-registered B2B; ",""))</f>
        <v/>
      </c>
    </row>
    <row r="546">
      <c r="A546" s="17" t="n"/>
      <c r="B546" s="14" t="n"/>
      <c r="C546" s="14" t="n"/>
      <c r="D546" s="14" t="n"/>
      <c r="E546" s="16" t="n"/>
      <c r="F546" s="14" t="n"/>
      <c r="G546" s="14" t="n"/>
      <c r="H546" s="19" t="n"/>
      <c r="I546" s="19" t="n"/>
      <c r="J546" s="34">
        <f>IF(A546="","",H546+I546)</f>
        <v/>
      </c>
      <c r="K546" s="14" t="n"/>
      <c r="L546" s="14" t="n"/>
      <c r="M546" s="14" t="n"/>
      <c r="N546" s="14" t="n"/>
      <c r="O546" s="20">
        <f>IF(A546="","",SUMPRODUCT((A546&gt;=Setup!$C$19:$C$30)*(A546&lt;=Setup!$D$19:$D$30)*Setup!$A$19:$A$30))</f>
        <v/>
      </c>
      <c r="P546" s="34">
        <f>IF(A546="","",IF(G546="Standard 15% (Box 1)",ROUND(H546*Setup!$B$9,2),0))</f>
        <v/>
      </c>
      <c r="Q546" s="34">
        <f>IF(A546="","",I546-P546)</f>
        <v/>
      </c>
      <c r="R546" s="23">
        <f>IF(A546="","",IF(O546=0,"Outside audit periods; ","")&amp;IF(G546="","No VAT category; ","")&amp;IF(ABS(Q546)&gt;Setup!$B$10,"VAT ≠ 15% × net; ","")&amp;IF(AND(F546="B2B - VAT registered",NOT(AND(LEN(E546)=15,LEFT(E546,1)="3",RIGHT(E546,1)="3",ISNUMBER(--E546)))),"Invalid/missing customer VAT no; ","")&amp;IF(L546&lt;&gt;"Yes","Not reported/cleared on FATOORA; ","")&amp;IF(AND(OR(G546="Zero-rated domestic (Box 3)",G546="Export (Box 4)"),N546=""),"Zero-rate/export evidence missing; ","")&amp;IF(AND(C546="Credit Note",H546&gt;0),"Credit note should be negative; ","")&amp;IF(AND(C546="Simplified Tax Invoice",F546="B2B - VAT registered"),"Simplified invoice issued to VAT-registered B2B; ",""))</f>
        <v/>
      </c>
    </row>
    <row r="547">
      <c r="A547" s="17" t="n"/>
      <c r="B547" s="14" t="n"/>
      <c r="C547" s="14" t="n"/>
      <c r="D547" s="14" t="n"/>
      <c r="E547" s="16" t="n"/>
      <c r="F547" s="14" t="n"/>
      <c r="G547" s="14" t="n"/>
      <c r="H547" s="19" t="n"/>
      <c r="I547" s="19" t="n"/>
      <c r="J547" s="34">
        <f>IF(A547="","",H547+I547)</f>
        <v/>
      </c>
      <c r="K547" s="14" t="n"/>
      <c r="L547" s="14" t="n"/>
      <c r="M547" s="14" t="n"/>
      <c r="N547" s="14" t="n"/>
      <c r="O547" s="20">
        <f>IF(A547="","",SUMPRODUCT((A547&gt;=Setup!$C$19:$C$30)*(A547&lt;=Setup!$D$19:$D$30)*Setup!$A$19:$A$30))</f>
        <v/>
      </c>
      <c r="P547" s="34">
        <f>IF(A547="","",IF(G547="Standard 15% (Box 1)",ROUND(H547*Setup!$B$9,2),0))</f>
        <v/>
      </c>
      <c r="Q547" s="34">
        <f>IF(A547="","",I547-P547)</f>
        <v/>
      </c>
      <c r="R547" s="23">
        <f>IF(A547="","",IF(O547=0,"Outside audit periods; ","")&amp;IF(G547="","No VAT category; ","")&amp;IF(ABS(Q547)&gt;Setup!$B$10,"VAT ≠ 15% × net; ","")&amp;IF(AND(F547="B2B - VAT registered",NOT(AND(LEN(E547)=15,LEFT(E547,1)="3",RIGHT(E547,1)="3",ISNUMBER(--E547)))),"Invalid/missing customer VAT no; ","")&amp;IF(L547&lt;&gt;"Yes","Not reported/cleared on FATOORA; ","")&amp;IF(AND(OR(G547="Zero-rated domestic (Box 3)",G547="Export (Box 4)"),N547=""),"Zero-rate/export evidence missing; ","")&amp;IF(AND(C547="Credit Note",H547&gt;0),"Credit note should be negative; ","")&amp;IF(AND(C547="Simplified Tax Invoice",F547="B2B - VAT registered"),"Simplified invoice issued to VAT-registered B2B; ",""))</f>
        <v/>
      </c>
    </row>
    <row r="548">
      <c r="A548" s="17" t="n"/>
      <c r="B548" s="14" t="n"/>
      <c r="C548" s="14" t="n"/>
      <c r="D548" s="14" t="n"/>
      <c r="E548" s="16" t="n"/>
      <c r="F548" s="14" t="n"/>
      <c r="G548" s="14" t="n"/>
      <c r="H548" s="19" t="n"/>
      <c r="I548" s="19" t="n"/>
      <c r="J548" s="34">
        <f>IF(A548="","",H548+I548)</f>
        <v/>
      </c>
      <c r="K548" s="14" t="n"/>
      <c r="L548" s="14" t="n"/>
      <c r="M548" s="14" t="n"/>
      <c r="N548" s="14" t="n"/>
      <c r="O548" s="20">
        <f>IF(A548="","",SUMPRODUCT((A548&gt;=Setup!$C$19:$C$30)*(A548&lt;=Setup!$D$19:$D$30)*Setup!$A$19:$A$30))</f>
        <v/>
      </c>
      <c r="P548" s="34">
        <f>IF(A548="","",IF(G548="Standard 15% (Box 1)",ROUND(H548*Setup!$B$9,2),0))</f>
        <v/>
      </c>
      <c r="Q548" s="34">
        <f>IF(A548="","",I548-P548)</f>
        <v/>
      </c>
      <c r="R548" s="23">
        <f>IF(A548="","",IF(O548=0,"Outside audit periods; ","")&amp;IF(G548="","No VAT category; ","")&amp;IF(ABS(Q548)&gt;Setup!$B$10,"VAT ≠ 15% × net; ","")&amp;IF(AND(F548="B2B - VAT registered",NOT(AND(LEN(E548)=15,LEFT(E548,1)="3",RIGHT(E548,1)="3",ISNUMBER(--E548)))),"Invalid/missing customer VAT no; ","")&amp;IF(L548&lt;&gt;"Yes","Not reported/cleared on FATOORA; ","")&amp;IF(AND(OR(G548="Zero-rated domestic (Box 3)",G548="Export (Box 4)"),N548=""),"Zero-rate/export evidence missing; ","")&amp;IF(AND(C548="Credit Note",H548&gt;0),"Credit note should be negative; ","")&amp;IF(AND(C548="Simplified Tax Invoice",F548="B2B - VAT registered"),"Simplified invoice issued to VAT-registered B2B; ",""))</f>
        <v/>
      </c>
    </row>
    <row r="549">
      <c r="A549" s="17" t="n"/>
      <c r="B549" s="14" t="n"/>
      <c r="C549" s="14" t="n"/>
      <c r="D549" s="14" t="n"/>
      <c r="E549" s="16" t="n"/>
      <c r="F549" s="14" t="n"/>
      <c r="G549" s="14" t="n"/>
      <c r="H549" s="19" t="n"/>
      <c r="I549" s="19" t="n"/>
      <c r="J549" s="34">
        <f>IF(A549="","",H549+I549)</f>
        <v/>
      </c>
      <c r="K549" s="14" t="n"/>
      <c r="L549" s="14" t="n"/>
      <c r="M549" s="14" t="n"/>
      <c r="N549" s="14" t="n"/>
      <c r="O549" s="20">
        <f>IF(A549="","",SUMPRODUCT((A549&gt;=Setup!$C$19:$C$30)*(A549&lt;=Setup!$D$19:$D$30)*Setup!$A$19:$A$30))</f>
        <v/>
      </c>
      <c r="P549" s="34">
        <f>IF(A549="","",IF(G549="Standard 15% (Box 1)",ROUND(H549*Setup!$B$9,2),0))</f>
        <v/>
      </c>
      <c r="Q549" s="34">
        <f>IF(A549="","",I549-P549)</f>
        <v/>
      </c>
      <c r="R549" s="23">
        <f>IF(A549="","",IF(O549=0,"Outside audit periods; ","")&amp;IF(G549="","No VAT category; ","")&amp;IF(ABS(Q549)&gt;Setup!$B$10,"VAT ≠ 15% × net; ","")&amp;IF(AND(F549="B2B - VAT registered",NOT(AND(LEN(E549)=15,LEFT(E549,1)="3",RIGHT(E549,1)="3",ISNUMBER(--E549)))),"Invalid/missing customer VAT no; ","")&amp;IF(L549&lt;&gt;"Yes","Not reported/cleared on FATOORA; ","")&amp;IF(AND(OR(G549="Zero-rated domestic (Box 3)",G549="Export (Box 4)"),N549=""),"Zero-rate/export evidence missing; ","")&amp;IF(AND(C549="Credit Note",H549&gt;0),"Credit note should be negative; ","")&amp;IF(AND(C549="Simplified Tax Invoice",F549="B2B - VAT registered"),"Simplified invoice issued to VAT-registered B2B; ",""))</f>
        <v/>
      </c>
    </row>
    <row r="550">
      <c r="A550" s="17" t="n"/>
      <c r="B550" s="14" t="n"/>
      <c r="C550" s="14" t="n"/>
      <c r="D550" s="14" t="n"/>
      <c r="E550" s="16" t="n"/>
      <c r="F550" s="14" t="n"/>
      <c r="G550" s="14" t="n"/>
      <c r="H550" s="19" t="n"/>
      <c r="I550" s="19" t="n"/>
      <c r="J550" s="34">
        <f>IF(A550="","",H550+I550)</f>
        <v/>
      </c>
      <c r="K550" s="14" t="n"/>
      <c r="L550" s="14" t="n"/>
      <c r="M550" s="14" t="n"/>
      <c r="N550" s="14" t="n"/>
      <c r="O550" s="20">
        <f>IF(A550="","",SUMPRODUCT((A550&gt;=Setup!$C$19:$C$30)*(A550&lt;=Setup!$D$19:$D$30)*Setup!$A$19:$A$30))</f>
        <v/>
      </c>
      <c r="P550" s="34">
        <f>IF(A550="","",IF(G550="Standard 15% (Box 1)",ROUND(H550*Setup!$B$9,2),0))</f>
        <v/>
      </c>
      <c r="Q550" s="34">
        <f>IF(A550="","",I550-P550)</f>
        <v/>
      </c>
      <c r="R550" s="23">
        <f>IF(A550="","",IF(O550=0,"Outside audit periods; ","")&amp;IF(G550="","No VAT category; ","")&amp;IF(ABS(Q550)&gt;Setup!$B$10,"VAT ≠ 15% × net; ","")&amp;IF(AND(F550="B2B - VAT registered",NOT(AND(LEN(E550)=15,LEFT(E550,1)="3",RIGHT(E550,1)="3",ISNUMBER(--E550)))),"Invalid/missing customer VAT no; ","")&amp;IF(L550&lt;&gt;"Yes","Not reported/cleared on FATOORA; ","")&amp;IF(AND(OR(G550="Zero-rated domestic (Box 3)",G550="Export (Box 4)"),N550=""),"Zero-rate/export evidence missing; ","")&amp;IF(AND(C550="Credit Note",H550&gt;0),"Credit note should be negative; ","")&amp;IF(AND(C550="Simplified Tax Invoice",F550="B2B - VAT registered"),"Simplified invoice issued to VAT-registered B2B; ",""))</f>
        <v/>
      </c>
    </row>
    <row r="551">
      <c r="A551" s="17" t="n"/>
      <c r="B551" s="14" t="n"/>
      <c r="C551" s="14" t="n"/>
      <c r="D551" s="14" t="n"/>
      <c r="E551" s="16" t="n"/>
      <c r="F551" s="14" t="n"/>
      <c r="G551" s="14" t="n"/>
      <c r="H551" s="19" t="n"/>
      <c r="I551" s="19" t="n"/>
      <c r="J551" s="34">
        <f>IF(A551="","",H551+I551)</f>
        <v/>
      </c>
      <c r="K551" s="14" t="n"/>
      <c r="L551" s="14" t="n"/>
      <c r="M551" s="14" t="n"/>
      <c r="N551" s="14" t="n"/>
      <c r="O551" s="20">
        <f>IF(A551="","",SUMPRODUCT((A551&gt;=Setup!$C$19:$C$30)*(A551&lt;=Setup!$D$19:$D$30)*Setup!$A$19:$A$30))</f>
        <v/>
      </c>
      <c r="P551" s="34">
        <f>IF(A551="","",IF(G551="Standard 15% (Box 1)",ROUND(H551*Setup!$B$9,2),0))</f>
        <v/>
      </c>
      <c r="Q551" s="34">
        <f>IF(A551="","",I551-P551)</f>
        <v/>
      </c>
      <c r="R551" s="23">
        <f>IF(A551="","",IF(O551=0,"Outside audit periods; ","")&amp;IF(G551="","No VAT category; ","")&amp;IF(ABS(Q551)&gt;Setup!$B$10,"VAT ≠ 15% × net; ","")&amp;IF(AND(F551="B2B - VAT registered",NOT(AND(LEN(E551)=15,LEFT(E551,1)="3",RIGHT(E551,1)="3",ISNUMBER(--E551)))),"Invalid/missing customer VAT no; ","")&amp;IF(L551&lt;&gt;"Yes","Not reported/cleared on FATOORA; ","")&amp;IF(AND(OR(G551="Zero-rated domestic (Box 3)",G551="Export (Box 4)"),N551=""),"Zero-rate/export evidence missing; ","")&amp;IF(AND(C551="Credit Note",H551&gt;0),"Credit note should be negative; ","")&amp;IF(AND(C551="Simplified Tax Invoice",F551="B2B - VAT registered"),"Simplified invoice issued to VAT-registered B2B; ",""))</f>
        <v/>
      </c>
    </row>
    <row r="552">
      <c r="A552" s="17" t="n"/>
      <c r="B552" s="14" t="n"/>
      <c r="C552" s="14" t="n"/>
      <c r="D552" s="14" t="n"/>
      <c r="E552" s="16" t="n"/>
      <c r="F552" s="14" t="n"/>
      <c r="G552" s="14" t="n"/>
      <c r="H552" s="19" t="n"/>
      <c r="I552" s="19" t="n"/>
      <c r="J552" s="34">
        <f>IF(A552="","",H552+I552)</f>
        <v/>
      </c>
      <c r="K552" s="14" t="n"/>
      <c r="L552" s="14" t="n"/>
      <c r="M552" s="14" t="n"/>
      <c r="N552" s="14" t="n"/>
      <c r="O552" s="20">
        <f>IF(A552="","",SUMPRODUCT((A552&gt;=Setup!$C$19:$C$30)*(A552&lt;=Setup!$D$19:$D$30)*Setup!$A$19:$A$30))</f>
        <v/>
      </c>
      <c r="P552" s="34">
        <f>IF(A552="","",IF(G552="Standard 15% (Box 1)",ROUND(H552*Setup!$B$9,2),0))</f>
        <v/>
      </c>
      <c r="Q552" s="34">
        <f>IF(A552="","",I552-P552)</f>
        <v/>
      </c>
      <c r="R552" s="23">
        <f>IF(A552="","",IF(O552=0,"Outside audit periods; ","")&amp;IF(G552="","No VAT category; ","")&amp;IF(ABS(Q552)&gt;Setup!$B$10,"VAT ≠ 15% × net; ","")&amp;IF(AND(F552="B2B - VAT registered",NOT(AND(LEN(E552)=15,LEFT(E552,1)="3",RIGHT(E552,1)="3",ISNUMBER(--E552)))),"Invalid/missing customer VAT no; ","")&amp;IF(L552&lt;&gt;"Yes","Not reported/cleared on FATOORA; ","")&amp;IF(AND(OR(G552="Zero-rated domestic (Box 3)",G552="Export (Box 4)"),N552=""),"Zero-rate/export evidence missing; ","")&amp;IF(AND(C552="Credit Note",H552&gt;0),"Credit note should be negative; ","")&amp;IF(AND(C552="Simplified Tax Invoice",F552="B2B - VAT registered"),"Simplified invoice issued to VAT-registered B2B; ",""))</f>
        <v/>
      </c>
    </row>
    <row r="553">
      <c r="A553" s="17" t="n"/>
      <c r="B553" s="14" t="n"/>
      <c r="C553" s="14" t="n"/>
      <c r="D553" s="14" t="n"/>
      <c r="E553" s="16" t="n"/>
      <c r="F553" s="14" t="n"/>
      <c r="G553" s="14" t="n"/>
      <c r="H553" s="19" t="n"/>
      <c r="I553" s="19" t="n"/>
      <c r="J553" s="34">
        <f>IF(A553="","",H553+I553)</f>
        <v/>
      </c>
      <c r="K553" s="14" t="n"/>
      <c r="L553" s="14" t="n"/>
      <c r="M553" s="14" t="n"/>
      <c r="N553" s="14" t="n"/>
      <c r="O553" s="20">
        <f>IF(A553="","",SUMPRODUCT((A553&gt;=Setup!$C$19:$C$30)*(A553&lt;=Setup!$D$19:$D$30)*Setup!$A$19:$A$30))</f>
        <v/>
      </c>
      <c r="P553" s="34">
        <f>IF(A553="","",IF(G553="Standard 15% (Box 1)",ROUND(H553*Setup!$B$9,2),0))</f>
        <v/>
      </c>
      <c r="Q553" s="34">
        <f>IF(A553="","",I553-P553)</f>
        <v/>
      </c>
      <c r="R553" s="23">
        <f>IF(A553="","",IF(O553=0,"Outside audit periods; ","")&amp;IF(G553="","No VAT category; ","")&amp;IF(ABS(Q553)&gt;Setup!$B$10,"VAT ≠ 15% × net; ","")&amp;IF(AND(F553="B2B - VAT registered",NOT(AND(LEN(E553)=15,LEFT(E553,1)="3",RIGHT(E553,1)="3",ISNUMBER(--E553)))),"Invalid/missing customer VAT no; ","")&amp;IF(L553&lt;&gt;"Yes","Not reported/cleared on FATOORA; ","")&amp;IF(AND(OR(G553="Zero-rated domestic (Box 3)",G553="Export (Box 4)"),N553=""),"Zero-rate/export evidence missing; ","")&amp;IF(AND(C553="Credit Note",H553&gt;0),"Credit note should be negative; ","")&amp;IF(AND(C553="Simplified Tax Invoice",F553="B2B - VAT registered"),"Simplified invoice issued to VAT-registered B2B; ",""))</f>
        <v/>
      </c>
    </row>
    <row r="554">
      <c r="A554" s="17" t="n"/>
      <c r="B554" s="14" t="n"/>
      <c r="C554" s="14" t="n"/>
      <c r="D554" s="14" t="n"/>
      <c r="E554" s="16" t="n"/>
      <c r="F554" s="14" t="n"/>
      <c r="G554" s="14" t="n"/>
      <c r="H554" s="19" t="n"/>
      <c r="I554" s="19" t="n"/>
      <c r="J554" s="34">
        <f>IF(A554="","",H554+I554)</f>
        <v/>
      </c>
      <c r="K554" s="14" t="n"/>
      <c r="L554" s="14" t="n"/>
      <c r="M554" s="14" t="n"/>
      <c r="N554" s="14" t="n"/>
      <c r="O554" s="20">
        <f>IF(A554="","",SUMPRODUCT((A554&gt;=Setup!$C$19:$C$30)*(A554&lt;=Setup!$D$19:$D$30)*Setup!$A$19:$A$30))</f>
        <v/>
      </c>
      <c r="P554" s="34">
        <f>IF(A554="","",IF(G554="Standard 15% (Box 1)",ROUND(H554*Setup!$B$9,2),0))</f>
        <v/>
      </c>
      <c r="Q554" s="34">
        <f>IF(A554="","",I554-P554)</f>
        <v/>
      </c>
      <c r="R554" s="23">
        <f>IF(A554="","",IF(O554=0,"Outside audit periods; ","")&amp;IF(G554="","No VAT category; ","")&amp;IF(ABS(Q554)&gt;Setup!$B$10,"VAT ≠ 15% × net; ","")&amp;IF(AND(F554="B2B - VAT registered",NOT(AND(LEN(E554)=15,LEFT(E554,1)="3",RIGHT(E554,1)="3",ISNUMBER(--E554)))),"Invalid/missing customer VAT no; ","")&amp;IF(L554&lt;&gt;"Yes","Not reported/cleared on FATOORA; ","")&amp;IF(AND(OR(G554="Zero-rated domestic (Box 3)",G554="Export (Box 4)"),N554=""),"Zero-rate/export evidence missing; ","")&amp;IF(AND(C554="Credit Note",H554&gt;0),"Credit note should be negative; ","")&amp;IF(AND(C554="Simplified Tax Invoice",F554="B2B - VAT registered"),"Simplified invoice issued to VAT-registered B2B; ",""))</f>
        <v/>
      </c>
    </row>
    <row r="555">
      <c r="A555" s="17" t="n"/>
      <c r="B555" s="14" t="n"/>
      <c r="C555" s="14" t="n"/>
      <c r="D555" s="14" t="n"/>
      <c r="E555" s="16" t="n"/>
      <c r="F555" s="14" t="n"/>
      <c r="G555" s="14" t="n"/>
      <c r="H555" s="19" t="n"/>
      <c r="I555" s="19" t="n"/>
      <c r="J555" s="34">
        <f>IF(A555="","",H555+I555)</f>
        <v/>
      </c>
      <c r="K555" s="14" t="n"/>
      <c r="L555" s="14" t="n"/>
      <c r="M555" s="14" t="n"/>
      <c r="N555" s="14" t="n"/>
      <c r="O555" s="20">
        <f>IF(A555="","",SUMPRODUCT((A555&gt;=Setup!$C$19:$C$30)*(A555&lt;=Setup!$D$19:$D$30)*Setup!$A$19:$A$30))</f>
        <v/>
      </c>
      <c r="P555" s="34">
        <f>IF(A555="","",IF(G555="Standard 15% (Box 1)",ROUND(H555*Setup!$B$9,2),0))</f>
        <v/>
      </c>
      <c r="Q555" s="34">
        <f>IF(A555="","",I555-P555)</f>
        <v/>
      </c>
      <c r="R555" s="23">
        <f>IF(A555="","",IF(O555=0,"Outside audit periods; ","")&amp;IF(G555="","No VAT category; ","")&amp;IF(ABS(Q555)&gt;Setup!$B$10,"VAT ≠ 15% × net; ","")&amp;IF(AND(F555="B2B - VAT registered",NOT(AND(LEN(E555)=15,LEFT(E555,1)="3",RIGHT(E555,1)="3",ISNUMBER(--E555)))),"Invalid/missing customer VAT no; ","")&amp;IF(L555&lt;&gt;"Yes","Not reported/cleared on FATOORA; ","")&amp;IF(AND(OR(G555="Zero-rated domestic (Box 3)",G555="Export (Box 4)"),N555=""),"Zero-rate/export evidence missing; ","")&amp;IF(AND(C555="Credit Note",H555&gt;0),"Credit note should be negative; ","")&amp;IF(AND(C555="Simplified Tax Invoice",F555="B2B - VAT registered"),"Simplified invoice issued to VAT-registered B2B; ",""))</f>
        <v/>
      </c>
    </row>
    <row r="556">
      <c r="A556" s="17" t="n"/>
      <c r="B556" s="14" t="n"/>
      <c r="C556" s="14" t="n"/>
      <c r="D556" s="14" t="n"/>
      <c r="E556" s="16" t="n"/>
      <c r="F556" s="14" t="n"/>
      <c r="G556" s="14" t="n"/>
      <c r="H556" s="19" t="n"/>
      <c r="I556" s="19" t="n"/>
      <c r="J556" s="34">
        <f>IF(A556="","",H556+I556)</f>
        <v/>
      </c>
      <c r="K556" s="14" t="n"/>
      <c r="L556" s="14" t="n"/>
      <c r="M556" s="14" t="n"/>
      <c r="N556" s="14" t="n"/>
      <c r="O556" s="20">
        <f>IF(A556="","",SUMPRODUCT((A556&gt;=Setup!$C$19:$C$30)*(A556&lt;=Setup!$D$19:$D$30)*Setup!$A$19:$A$30))</f>
        <v/>
      </c>
      <c r="P556" s="34">
        <f>IF(A556="","",IF(G556="Standard 15% (Box 1)",ROUND(H556*Setup!$B$9,2),0))</f>
        <v/>
      </c>
      <c r="Q556" s="34">
        <f>IF(A556="","",I556-P556)</f>
        <v/>
      </c>
      <c r="R556" s="23">
        <f>IF(A556="","",IF(O556=0,"Outside audit periods; ","")&amp;IF(G556="","No VAT category; ","")&amp;IF(ABS(Q556)&gt;Setup!$B$10,"VAT ≠ 15% × net; ","")&amp;IF(AND(F556="B2B - VAT registered",NOT(AND(LEN(E556)=15,LEFT(E556,1)="3",RIGHT(E556,1)="3",ISNUMBER(--E556)))),"Invalid/missing customer VAT no; ","")&amp;IF(L556&lt;&gt;"Yes","Not reported/cleared on FATOORA; ","")&amp;IF(AND(OR(G556="Zero-rated domestic (Box 3)",G556="Export (Box 4)"),N556=""),"Zero-rate/export evidence missing; ","")&amp;IF(AND(C556="Credit Note",H556&gt;0),"Credit note should be negative; ","")&amp;IF(AND(C556="Simplified Tax Invoice",F556="B2B - VAT registered"),"Simplified invoice issued to VAT-registered B2B; ",""))</f>
        <v/>
      </c>
    </row>
    <row r="557">
      <c r="A557" s="17" t="n"/>
      <c r="B557" s="14" t="n"/>
      <c r="C557" s="14" t="n"/>
      <c r="D557" s="14" t="n"/>
      <c r="E557" s="16" t="n"/>
      <c r="F557" s="14" t="n"/>
      <c r="G557" s="14" t="n"/>
      <c r="H557" s="19" t="n"/>
      <c r="I557" s="19" t="n"/>
      <c r="J557" s="34">
        <f>IF(A557="","",H557+I557)</f>
        <v/>
      </c>
      <c r="K557" s="14" t="n"/>
      <c r="L557" s="14" t="n"/>
      <c r="M557" s="14" t="n"/>
      <c r="N557" s="14" t="n"/>
      <c r="O557" s="20">
        <f>IF(A557="","",SUMPRODUCT((A557&gt;=Setup!$C$19:$C$30)*(A557&lt;=Setup!$D$19:$D$30)*Setup!$A$19:$A$30))</f>
        <v/>
      </c>
      <c r="P557" s="34">
        <f>IF(A557="","",IF(G557="Standard 15% (Box 1)",ROUND(H557*Setup!$B$9,2),0))</f>
        <v/>
      </c>
      <c r="Q557" s="34">
        <f>IF(A557="","",I557-P557)</f>
        <v/>
      </c>
      <c r="R557" s="23">
        <f>IF(A557="","",IF(O557=0,"Outside audit periods; ","")&amp;IF(G557="","No VAT category; ","")&amp;IF(ABS(Q557)&gt;Setup!$B$10,"VAT ≠ 15% × net; ","")&amp;IF(AND(F557="B2B - VAT registered",NOT(AND(LEN(E557)=15,LEFT(E557,1)="3",RIGHT(E557,1)="3",ISNUMBER(--E557)))),"Invalid/missing customer VAT no; ","")&amp;IF(L557&lt;&gt;"Yes","Not reported/cleared on FATOORA; ","")&amp;IF(AND(OR(G557="Zero-rated domestic (Box 3)",G557="Export (Box 4)"),N557=""),"Zero-rate/export evidence missing; ","")&amp;IF(AND(C557="Credit Note",H557&gt;0),"Credit note should be negative; ","")&amp;IF(AND(C557="Simplified Tax Invoice",F557="B2B - VAT registered"),"Simplified invoice issued to VAT-registered B2B; ",""))</f>
        <v/>
      </c>
    </row>
    <row r="558">
      <c r="A558" s="17" t="n"/>
      <c r="B558" s="14" t="n"/>
      <c r="C558" s="14" t="n"/>
      <c r="D558" s="14" t="n"/>
      <c r="E558" s="16" t="n"/>
      <c r="F558" s="14" t="n"/>
      <c r="G558" s="14" t="n"/>
      <c r="H558" s="19" t="n"/>
      <c r="I558" s="19" t="n"/>
      <c r="J558" s="34">
        <f>IF(A558="","",H558+I558)</f>
        <v/>
      </c>
      <c r="K558" s="14" t="n"/>
      <c r="L558" s="14" t="n"/>
      <c r="M558" s="14" t="n"/>
      <c r="N558" s="14" t="n"/>
      <c r="O558" s="20">
        <f>IF(A558="","",SUMPRODUCT((A558&gt;=Setup!$C$19:$C$30)*(A558&lt;=Setup!$D$19:$D$30)*Setup!$A$19:$A$30))</f>
        <v/>
      </c>
      <c r="P558" s="34">
        <f>IF(A558="","",IF(G558="Standard 15% (Box 1)",ROUND(H558*Setup!$B$9,2),0))</f>
        <v/>
      </c>
      <c r="Q558" s="34">
        <f>IF(A558="","",I558-P558)</f>
        <v/>
      </c>
      <c r="R558" s="23">
        <f>IF(A558="","",IF(O558=0,"Outside audit periods; ","")&amp;IF(G558="","No VAT category; ","")&amp;IF(ABS(Q558)&gt;Setup!$B$10,"VAT ≠ 15% × net; ","")&amp;IF(AND(F558="B2B - VAT registered",NOT(AND(LEN(E558)=15,LEFT(E558,1)="3",RIGHT(E558,1)="3",ISNUMBER(--E558)))),"Invalid/missing customer VAT no; ","")&amp;IF(L558&lt;&gt;"Yes","Not reported/cleared on FATOORA; ","")&amp;IF(AND(OR(G558="Zero-rated domestic (Box 3)",G558="Export (Box 4)"),N558=""),"Zero-rate/export evidence missing; ","")&amp;IF(AND(C558="Credit Note",H558&gt;0),"Credit note should be negative; ","")&amp;IF(AND(C558="Simplified Tax Invoice",F558="B2B - VAT registered"),"Simplified invoice issued to VAT-registered B2B; ",""))</f>
        <v/>
      </c>
    </row>
    <row r="559">
      <c r="A559" s="17" t="n"/>
      <c r="B559" s="14" t="n"/>
      <c r="C559" s="14" t="n"/>
      <c r="D559" s="14" t="n"/>
      <c r="E559" s="16" t="n"/>
      <c r="F559" s="14" t="n"/>
      <c r="G559" s="14" t="n"/>
      <c r="H559" s="19" t="n"/>
      <c r="I559" s="19" t="n"/>
      <c r="J559" s="34">
        <f>IF(A559="","",H559+I559)</f>
        <v/>
      </c>
      <c r="K559" s="14" t="n"/>
      <c r="L559" s="14" t="n"/>
      <c r="M559" s="14" t="n"/>
      <c r="N559" s="14" t="n"/>
      <c r="O559" s="20">
        <f>IF(A559="","",SUMPRODUCT((A559&gt;=Setup!$C$19:$C$30)*(A559&lt;=Setup!$D$19:$D$30)*Setup!$A$19:$A$30))</f>
        <v/>
      </c>
      <c r="P559" s="34">
        <f>IF(A559="","",IF(G559="Standard 15% (Box 1)",ROUND(H559*Setup!$B$9,2),0))</f>
        <v/>
      </c>
      <c r="Q559" s="34">
        <f>IF(A559="","",I559-P559)</f>
        <v/>
      </c>
      <c r="R559" s="23">
        <f>IF(A559="","",IF(O559=0,"Outside audit periods; ","")&amp;IF(G559="","No VAT category; ","")&amp;IF(ABS(Q559)&gt;Setup!$B$10,"VAT ≠ 15% × net; ","")&amp;IF(AND(F559="B2B - VAT registered",NOT(AND(LEN(E559)=15,LEFT(E559,1)="3",RIGHT(E559,1)="3",ISNUMBER(--E559)))),"Invalid/missing customer VAT no; ","")&amp;IF(L559&lt;&gt;"Yes","Not reported/cleared on FATOORA; ","")&amp;IF(AND(OR(G559="Zero-rated domestic (Box 3)",G559="Export (Box 4)"),N559=""),"Zero-rate/export evidence missing; ","")&amp;IF(AND(C559="Credit Note",H559&gt;0),"Credit note should be negative; ","")&amp;IF(AND(C559="Simplified Tax Invoice",F559="B2B - VAT registered"),"Simplified invoice issued to VAT-registered B2B; ",""))</f>
        <v/>
      </c>
    </row>
    <row r="560">
      <c r="A560" s="17" t="n"/>
      <c r="B560" s="14" t="n"/>
      <c r="C560" s="14" t="n"/>
      <c r="D560" s="14" t="n"/>
      <c r="E560" s="16" t="n"/>
      <c r="F560" s="14" t="n"/>
      <c r="G560" s="14" t="n"/>
      <c r="H560" s="19" t="n"/>
      <c r="I560" s="19" t="n"/>
      <c r="J560" s="34">
        <f>IF(A560="","",H560+I560)</f>
        <v/>
      </c>
      <c r="K560" s="14" t="n"/>
      <c r="L560" s="14" t="n"/>
      <c r="M560" s="14" t="n"/>
      <c r="N560" s="14" t="n"/>
      <c r="O560" s="20">
        <f>IF(A560="","",SUMPRODUCT((A560&gt;=Setup!$C$19:$C$30)*(A560&lt;=Setup!$D$19:$D$30)*Setup!$A$19:$A$30))</f>
        <v/>
      </c>
      <c r="P560" s="34">
        <f>IF(A560="","",IF(G560="Standard 15% (Box 1)",ROUND(H560*Setup!$B$9,2),0))</f>
        <v/>
      </c>
      <c r="Q560" s="34">
        <f>IF(A560="","",I560-P560)</f>
        <v/>
      </c>
      <c r="R560" s="23">
        <f>IF(A560="","",IF(O560=0,"Outside audit periods; ","")&amp;IF(G560="","No VAT category; ","")&amp;IF(ABS(Q560)&gt;Setup!$B$10,"VAT ≠ 15% × net; ","")&amp;IF(AND(F560="B2B - VAT registered",NOT(AND(LEN(E560)=15,LEFT(E560,1)="3",RIGHT(E560,1)="3",ISNUMBER(--E560)))),"Invalid/missing customer VAT no; ","")&amp;IF(L560&lt;&gt;"Yes","Not reported/cleared on FATOORA; ","")&amp;IF(AND(OR(G560="Zero-rated domestic (Box 3)",G560="Export (Box 4)"),N560=""),"Zero-rate/export evidence missing; ","")&amp;IF(AND(C560="Credit Note",H560&gt;0),"Credit note should be negative; ","")&amp;IF(AND(C560="Simplified Tax Invoice",F560="B2B - VAT registered"),"Simplified invoice issued to VAT-registered B2B; ",""))</f>
        <v/>
      </c>
    </row>
    <row r="561">
      <c r="A561" s="17" t="n"/>
      <c r="B561" s="14" t="n"/>
      <c r="C561" s="14" t="n"/>
      <c r="D561" s="14" t="n"/>
      <c r="E561" s="16" t="n"/>
      <c r="F561" s="14" t="n"/>
      <c r="G561" s="14" t="n"/>
      <c r="H561" s="19" t="n"/>
      <c r="I561" s="19" t="n"/>
      <c r="J561" s="34">
        <f>IF(A561="","",H561+I561)</f>
        <v/>
      </c>
      <c r="K561" s="14" t="n"/>
      <c r="L561" s="14" t="n"/>
      <c r="M561" s="14" t="n"/>
      <c r="N561" s="14" t="n"/>
      <c r="O561" s="20">
        <f>IF(A561="","",SUMPRODUCT((A561&gt;=Setup!$C$19:$C$30)*(A561&lt;=Setup!$D$19:$D$30)*Setup!$A$19:$A$30))</f>
        <v/>
      </c>
      <c r="P561" s="34">
        <f>IF(A561="","",IF(G561="Standard 15% (Box 1)",ROUND(H561*Setup!$B$9,2),0))</f>
        <v/>
      </c>
      <c r="Q561" s="34">
        <f>IF(A561="","",I561-P561)</f>
        <v/>
      </c>
      <c r="R561" s="23">
        <f>IF(A561="","",IF(O561=0,"Outside audit periods; ","")&amp;IF(G561="","No VAT category; ","")&amp;IF(ABS(Q561)&gt;Setup!$B$10,"VAT ≠ 15% × net; ","")&amp;IF(AND(F561="B2B - VAT registered",NOT(AND(LEN(E561)=15,LEFT(E561,1)="3",RIGHT(E561,1)="3",ISNUMBER(--E561)))),"Invalid/missing customer VAT no; ","")&amp;IF(L561&lt;&gt;"Yes","Not reported/cleared on FATOORA; ","")&amp;IF(AND(OR(G561="Zero-rated domestic (Box 3)",G561="Export (Box 4)"),N561=""),"Zero-rate/export evidence missing; ","")&amp;IF(AND(C561="Credit Note",H561&gt;0),"Credit note should be negative; ","")&amp;IF(AND(C561="Simplified Tax Invoice",F561="B2B - VAT registered"),"Simplified invoice issued to VAT-registered B2B; ",""))</f>
        <v/>
      </c>
    </row>
    <row r="562">
      <c r="A562" s="17" t="n"/>
      <c r="B562" s="14" t="n"/>
      <c r="C562" s="14" t="n"/>
      <c r="D562" s="14" t="n"/>
      <c r="E562" s="16" t="n"/>
      <c r="F562" s="14" t="n"/>
      <c r="G562" s="14" t="n"/>
      <c r="H562" s="19" t="n"/>
      <c r="I562" s="19" t="n"/>
      <c r="J562" s="34">
        <f>IF(A562="","",H562+I562)</f>
        <v/>
      </c>
      <c r="K562" s="14" t="n"/>
      <c r="L562" s="14" t="n"/>
      <c r="M562" s="14" t="n"/>
      <c r="N562" s="14" t="n"/>
      <c r="O562" s="20">
        <f>IF(A562="","",SUMPRODUCT((A562&gt;=Setup!$C$19:$C$30)*(A562&lt;=Setup!$D$19:$D$30)*Setup!$A$19:$A$30))</f>
        <v/>
      </c>
      <c r="P562" s="34">
        <f>IF(A562="","",IF(G562="Standard 15% (Box 1)",ROUND(H562*Setup!$B$9,2),0))</f>
        <v/>
      </c>
      <c r="Q562" s="34">
        <f>IF(A562="","",I562-P562)</f>
        <v/>
      </c>
      <c r="R562" s="23">
        <f>IF(A562="","",IF(O562=0,"Outside audit periods; ","")&amp;IF(G562="","No VAT category; ","")&amp;IF(ABS(Q562)&gt;Setup!$B$10,"VAT ≠ 15% × net; ","")&amp;IF(AND(F562="B2B - VAT registered",NOT(AND(LEN(E562)=15,LEFT(E562,1)="3",RIGHT(E562,1)="3",ISNUMBER(--E562)))),"Invalid/missing customer VAT no; ","")&amp;IF(L562&lt;&gt;"Yes","Not reported/cleared on FATOORA; ","")&amp;IF(AND(OR(G562="Zero-rated domestic (Box 3)",G562="Export (Box 4)"),N562=""),"Zero-rate/export evidence missing; ","")&amp;IF(AND(C562="Credit Note",H562&gt;0),"Credit note should be negative; ","")&amp;IF(AND(C562="Simplified Tax Invoice",F562="B2B - VAT registered"),"Simplified invoice issued to VAT-registered B2B; ",""))</f>
        <v/>
      </c>
    </row>
    <row r="563">
      <c r="A563" s="17" t="n"/>
      <c r="B563" s="14" t="n"/>
      <c r="C563" s="14" t="n"/>
      <c r="D563" s="14" t="n"/>
      <c r="E563" s="16" t="n"/>
      <c r="F563" s="14" t="n"/>
      <c r="G563" s="14" t="n"/>
      <c r="H563" s="19" t="n"/>
      <c r="I563" s="19" t="n"/>
      <c r="J563" s="34">
        <f>IF(A563="","",H563+I563)</f>
        <v/>
      </c>
      <c r="K563" s="14" t="n"/>
      <c r="L563" s="14" t="n"/>
      <c r="M563" s="14" t="n"/>
      <c r="N563" s="14" t="n"/>
      <c r="O563" s="20">
        <f>IF(A563="","",SUMPRODUCT((A563&gt;=Setup!$C$19:$C$30)*(A563&lt;=Setup!$D$19:$D$30)*Setup!$A$19:$A$30))</f>
        <v/>
      </c>
      <c r="P563" s="34">
        <f>IF(A563="","",IF(G563="Standard 15% (Box 1)",ROUND(H563*Setup!$B$9,2),0))</f>
        <v/>
      </c>
      <c r="Q563" s="34">
        <f>IF(A563="","",I563-P563)</f>
        <v/>
      </c>
      <c r="R563" s="23">
        <f>IF(A563="","",IF(O563=0,"Outside audit periods; ","")&amp;IF(G563="","No VAT category; ","")&amp;IF(ABS(Q563)&gt;Setup!$B$10,"VAT ≠ 15% × net; ","")&amp;IF(AND(F563="B2B - VAT registered",NOT(AND(LEN(E563)=15,LEFT(E563,1)="3",RIGHT(E563,1)="3",ISNUMBER(--E563)))),"Invalid/missing customer VAT no; ","")&amp;IF(L563&lt;&gt;"Yes","Not reported/cleared on FATOORA; ","")&amp;IF(AND(OR(G563="Zero-rated domestic (Box 3)",G563="Export (Box 4)"),N563=""),"Zero-rate/export evidence missing; ","")&amp;IF(AND(C563="Credit Note",H563&gt;0),"Credit note should be negative; ","")&amp;IF(AND(C563="Simplified Tax Invoice",F563="B2B - VAT registered"),"Simplified invoice issued to VAT-registered B2B; ",""))</f>
        <v/>
      </c>
    </row>
    <row r="564">
      <c r="A564" s="17" t="n"/>
      <c r="B564" s="14" t="n"/>
      <c r="C564" s="14" t="n"/>
      <c r="D564" s="14" t="n"/>
      <c r="E564" s="16" t="n"/>
      <c r="F564" s="14" t="n"/>
      <c r="G564" s="14" t="n"/>
      <c r="H564" s="19" t="n"/>
      <c r="I564" s="19" t="n"/>
      <c r="J564" s="34">
        <f>IF(A564="","",H564+I564)</f>
        <v/>
      </c>
      <c r="K564" s="14" t="n"/>
      <c r="L564" s="14" t="n"/>
      <c r="M564" s="14" t="n"/>
      <c r="N564" s="14" t="n"/>
      <c r="O564" s="20">
        <f>IF(A564="","",SUMPRODUCT((A564&gt;=Setup!$C$19:$C$30)*(A564&lt;=Setup!$D$19:$D$30)*Setup!$A$19:$A$30))</f>
        <v/>
      </c>
      <c r="P564" s="34">
        <f>IF(A564="","",IF(G564="Standard 15% (Box 1)",ROUND(H564*Setup!$B$9,2),0))</f>
        <v/>
      </c>
      <c r="Q564" s="34">
        <f>IF(A564="","",I564-P564)</f>
        <v/>
      </c>
      <c r="R564" s="23">
        <f>IF(A564="","",IF(O564=0,"Outside audit periods; ","")&amp;IF(G564="","No VAT category; ","")&amp;IF(ABS(Q564)&gt;Setup!$B$10,"VAT ≠ 15% × net; ","")&amp;IF(AND(F564="B2B - VAT registered",NOT(AND(LEN(E564)=15,LEFT(E564,1)="3",RIGHT(E564,1)="3",ISNUMBER(--E564)))),"Invalid/missing customer VAT no; ","")&amp;IF(L564&lt;&gt;"Yes","Not reported/cleared on FATOORA; ","")&amp;IF(AND(OR(G564="Zero-rated domestic (Box 3)",G564="Export (Box 4)"),N564=""),"Zero-rate/export evidence missing; ","")&amp;IF(AND(C564="Credit Note",H564&gt;0),"Credit note should be negative; ","")&amp;IF(AND(C564="Simplified Tax Invoice",F564="B2B - VAT registered"),"Simplified invoice issued to VAT-registered B2B; ",""))</f>
        <v/>
      </c>
    </row>
    <row r="565">
      <c r="A565" s="17" t="n"/>
      <c r="B565" s="14" t="n"/>
      <c r="C565" s="14" t="n"/>
      <c r="D565" s="14" t="n"/>
      <c r="E565" s="16" t="n"/>
      <c r="F565" s="14" t="n"/>
      <c r="G565" s="14" t="n"/>
      <c r="H565" s="19" t="n"/>
      <c r="I565" s="19" t="n"/>
      <c r="J565" s="34">
        <f>IF(A565="","",H565+I565)</f>
        <v/>
      </c>
      <c r="K565" s="14" t="n"/>
      <c r="L565" s="14" t="n"/>
      <c r="M565" s="14" t="n"/>
      <c r="N565" s="14" t="n"/>
      <c r="O565" s="20">
        <f>IF(A565="","",SUMPRODUCT((A565&gt;=Setup!$C$19:$C$30)*(A565&lt;=Setup!$D$19:$D$30)*Setup!$A$19:$A$30))</f>
        <v/>
      </c>
      <c r="P565" s="34">
        <f>IF(A565="","",IF(G565="Standard 15% (Box 1)",ROUND(H565*Setup!$B$9,2),0))</f>
        <v/>
      </c>
      <c r="Q565" s="34">
        <f>IF(A565="","",I565-P565)</f>
        <v/>
      </c>
      <c r="R565" s="23">
        <f>IF(A565="","",IF(O565=0,"Outside audit periods; ","")&amp;IF(G565="","No VAT category; ","")&amp;IF(ABS(Q565)&gt;Setup!$B$10,"VAT ≠ 15% × net; ","")&amp;IF(AND(F565="B2B - VAT registered",NOT(AND(LEN(E565)=15,LEFT(E565,1)="3",RIGHT(E565,1)="3",ISNUMBER(--E565)))),"Invalid/missing customer VAT no; ","")&amp;IF(L565&lt;&gt;"Yes","Not reported/cleared on FATOORA; ","")&amp;IF(AND(OR(G565="Zero-rated domestic (Box 3)",G565="Export (Box 4)"),N565=""),"Zero-rate/export evidence missing; ","")&amp;IF(AND(C565="Credit Note",H565&gt;0),"Credit note should be negative; ","")&amp;IF(AND(C565="Simplified Tax Invoice",F565="B2B - VAT registered"),"Simplified invoice issued to VAT-registered B2B; ",""))</f>
        <v/>
      </c>
    </row>
    <row r="566">
      <c r="A566" s="17" t="n"/>
      <c r="B566" s="14" t="n"/>
      <c r="C566" s="14" t="n"/>
      <c r="D566" s="14" t="n"/>
      <c r="E566" s="16" t="n"/>
      <c r="F566" s="14" t="n"/>
      <c r="G566" s="14" t="n"/>
      <c r="H566" s="19" t="n"/>
      <c r="I566" s="19" t="n"/>
      <c r="J566" s="34">
        <f>IF(A566="","",H566+I566)</f>
        <v/>
      </c>
      <c r="K566" s="14" t="n"/>
      <c r="L566" s="14" t="n"/>
      <c r="M566" s="14" t="n"/>
      <c r="N566" s="14" t="n"/>
      <c r="O566" s="20">
        <f>IF(A566="","",SUMPRODUCT((A566&gt;=Setup!$C$19:$C$30)*(A566&lt;=Setup!$D$19:$D$30)*Setup!$A$19:$A$30))</f>
        <v/>
      </c>
      <c r="P566" s="34">
        <f>IF(A566="","",IF(G566="Standard 15% (Box 1)",ROUND(H566*Setup!$B$9,2),0))</f>
        <v/>
      </c>
      <c r="Q566" s="34">
        <f>IF(A566="","",I566-P566)</f>
        <v/>
      </c>
      <c r="R566" s="23">
        <f>IF(A566="","",IF(O566=0,"Outside audit periods; ","")&amp;IF(G566="","No VAT category; ","")&amp;IF(ABS(Q566)&gt;Setup!$B$10,"VAT ≠ 15% × net; ","")&amp;IF(AND(F566="B2B - VAT registered",NOT(AND(LEN(E566)=15,LEFT(E566,1)="3",RIGHT(E566,1)="3",ISNUMBER(--E566)))),"Invalid/missing customer VAT no; ","")&amp;IF(L566&lt;&gt;"Yes","Not reported/cleared on FATOORA; ","")&amp;IF(AND(OR(G566="Zero-rated domestic (Box 3)",G566="Export (Box 4)"),N566=""),"Zero-rate/export evidence missing; ","")&amp;IF(AND(C566="Credit Note",H566&gt;0),"Credit note should be negative; ","")&amp;IF(AND(C566="Simplified Tax Invoice",F566="B2B - VAT registered"),"Simplified invoice issued to VAT-registered B2B; ",""))</f>
        <v/>
      </c>
    </row>
    <row r="567">
      <c r="A567" s="17" t="n"/>
      <c r="B567" s="14" t="n"/>
      <c r="C567" s="14" t="n"/>
      <c r="D567" s="14" t="n"/>
      <c r="E567" s="16" t="n"/>
      <c r="F567" s="14" t="n"/>
      <c r="G567" s="14" t="n"/>
      <c r="H567" s="19" t="n"/>
      <c r="I567" s="19" t="n"/>
      <c r="J567" s="34">
        <f>IF(A567="","",H567+I567)</f>
        <v/>
      </c>
      <c r="K567" s="14" t="n"/>
      <c r="L567" s="14" t="n"/>
      <c r="M567" s="14" t="n"/>
      <c r="N567" s="14" t="n"/>
      <c r="O567" s="20">
        <f>IF(A567="","",SUMPRODUCT((A567&gt;=Setup!$C$19:$C$30)*(A567&lt;=Setup!$D$19:$D$30)*Setup!$A$19:$A$30))</f>
        <v/>
      </c>
      <c r="P567" s="34">
        <f>IF(A567="","",IF(G567="Standard 15% (Box 1)",ROUND(H567*Setup!$B$9,2),0))</f>
        <v/>
      </c>
      <c r="Q567" s="34">
        <f>IF(A567="","",I567-P567)</f>
        <v/>
      </c>
      <c r="R567" s="23">
        <f>IF(A567="","",IF(O567=0,"Outside audit periods; ","")&amp;IF(G567="","No VAT category; ","")&amp;IF(ABS(Q567)&gt;Setup!$B$10,"VAT ≠ 15% × net; ","")&amp;IF(AND(F567="B2B - VAT registered",NOT(AND(LEN(E567)=15,LEFT(E567,1)="3",RIGHT(E567,1)="3",ISNUMBER(--E567)))),"Invalid/missing customer VAT no; ","")&amp;IF(L567&lt;&gt;"Yes","Not reported/cleared on FATOORA; ","")&amp;IF(AND(OR(G567="Zero-rated domestic (Box 3)",G567="Export (Box 4)"),N567=""),"Zero-rate/export evidence missing; ","")&amp;IF(AND(C567="Credit Note",H567&gt;0),"Credit note should be negative; ","")&amp;IF(AND(C567="Simplified Tax Invoice",F567="B2B - VAT registered"),"Simplified invoice issued to VAT-registered B2B; ",""))</f>
        <v/>
      </c>
    </row>
    <row r="568">
      <c r="A568" s="17" t="n"/>
      <c r="B568" s="14" t="n"/>
      <c r="C568" s="14" t="n"/>
      <c r="D568" s="14" t="n"/>
      <c r="E568" s="16" t="n"/>
      <c r="F568" s="14" t="n"/>
      <c r="G568" s="14" t="n"/>
      <c r="H568" s="19" t="n"/>
      <c r="I568" s="19" t="n"/>
      <c r="J568" s="34">
        <f>IF(A568="","",H568+I568)</f>
        <v/>
      </c>
      <c r="K568" s="14" t="n"/>
      <c r="L568" s="14" t="n"/>
      <c r="M568" s="14" t="n"/>
      <c r="N568" s="14" t="n"/>
      <c r="O568" s="20">
        <f>IF(A568="","",SUMPRODUCT((A568&gt;=Setup!$C$19:$C$30)*(A568&lt;=Setup!$D$19:$D$30)*Setup!$A$19:$A$30))</f>
        <v/>
      </c>
      <c r="P568" s="34">
        <f>IF(A568="","",IF(G568="Standard 15% (Box 1)",ROUND(H568*Setup!$B$9,2),0))</f>
        <v/>
      </c>
      <c r="Q568" s="34">
        <f>IF(A568="","",I568-P568)</f>
        <v/>
      </c>
      <c r="R568" s="23">
        <f>IF(A568="","",IF(O568=0,"Outside audit periods; ","")&amp;IF(G568="","No VAT category; ","")&amp;IF(ABS(Q568)&gt;Setup!$B$10,"VAT ≠ 15% × net; ","")&amp;IF(AND(F568="B2B - VAT registered",NOT(AND(LEN(E568)=15,LEFT(E568,1)="3",RIGHT(E568,1)="3",ISNUMBER(--E568)))),"Invalid/missing customer VAT no; ","")&amp;IF(L568&lt;&gt;"Yes","Not reported/cleared on FATOORA; ","")&amp;IF(AND(OR(G568="Zero-rated domestic (Box 3)",G568="Export (Box 4)"),N568=""),"Zero-rate/export evidence missing; ","")&amp;IF(AND(C568="Credit Note",H568&gt;0),"Credit note should be negative; ","")&amp;IF(AND(C568="Simplified Tax Invoice",F568="B2B - VAT registered"),"Simplified invoice issued to VAT-registered B2B; ",""))</f>
        <v/>
      </c>
    </row>
    <row r="569">
      <c r="A569" s="17" t="n"/>
      <c r="B569" s="14" t="n"/>
      <c r="C569" s="14" t="n"/>
      <c r="D569" s="14" t="n"/>
      <c r="E569" s="16" t="n"/>
      <c r="F569" s="14" t="n"/>
      <c r="G569" s="14" t="n"/>
      <c r="H569" s="19" t="n"/>
      <c r="I569" s="19" t="n"/>
      <c r="J569" s="34">
        <f>IF(A569="","",H569+I569)</f>
        <v/>
      </c>
      <c r="K569" s="14" t="n"/>
      <c r="L569" s="14" t="n"/>
      <c r="M569" s="14" t="n"/>
      <c r="N569" s="14" t="n"/>
      <c r="O569" s="20">
        <f>IF(A569="","",SUMPRODUCT((A569&gt;=Setup!$C$19:$C$30)*(A569&lt;=Setup!$D$19:$D$30)*Setup!$A$19:$A$30))</f>
        <v/>
      </c>
      <c r="P569" s="34">
        <f>IF(A569="","",IF(G569="Standard 15% (Box 1)",ROUND(H569*Setup!$B$9,2),0))</f>
        <v/>
      </c>
      <c r="Q569" s="34">
        <f>IF(A569="","",I569-P569)</f>
        <v/>
      </c>
      <c r="R569" s="23">
        <f>IF(A569="","",IF(O569=0,"Outside audit periods; ","")&amp;IF(G569="","No VAT category; ","")&amp;IF(ABS(Q569)&gt;Setup!$B$10,"VAT ≠ 15% × net; ","")&amp;IF(AND(F569="B2B - VAT registered",NOT(AND(LEN(E569)=15,LEFT(E569,1)="3",RIGHT(E569,1)="3",ISNUMBER(--E569)))),"Invalid/missing customer VAT no; ","")&amp;IF(L569&lt;&gt;"Yes","Not reported/cleared on FATOORA; ","")&amp;IF(AND(OR(G569="Zero-rated domestic (Box 3)",G569="Export (Box 4)"),N569=""),"Zero-rate/export evidence missing; ","")&amp;IF(AND(C569="Credit Note",H569&gt;0),"Credit note should be negative; ","")&amp;IF(AND(C569="Simplified Tax Invoice",F569="B2B - VAT registered"),"Simplified invoice issued to VAT-registered B2B; ",""))</f>
        <v/>
      </c>
    </row>
    <row r="570">
      <c r="A570" s="17" t="n"/>
      <c r="B570" s="14" t="n"/>
      <c r="C570" s="14" t="n"/>
      <c r="D570" s="14" t="n"/>
      <c r="E570" s="16" t="n"/>
      <c r="F570" s="14" t="n"/>
      <c r="G570" s="14" t="n"/>
      <c r="H570" s="19" t="n"/>
      <c r="I570" s="19" t="n"/>
      <c r="J570" s="34">
        <f>IF(A570="","",H570+I570)</f>
        <v/>
      </c>
      <c r="K570" s="14" t="n"/>
      <c r="L570" s="14" t="n"/>
      <c r="M570" s="14" t="n"/>
      <c r="N570" s="14" t="n"/>
      <c r="O570" s="20">
        <f>IF(A570="","",SUMPRODUCT((A570&gt;=Setup!$C$19:$C$30)*(A570&lt;=Setup!$D$19:$D$30)*Setup!$A$19:$A$30))</f>
        <v/>
      </c>
      <c r="P570" s="34">
        <f>IF(A570="","",IF(G570="Standard 15% (Box 1)",ROUND(H570*Setup!$B$9,2),0))</f>
        <v/>
      </c>
      <c r="Q570" s="34">
        <f>IF(A570="","",I570-P570)</f>
        <v/>
      </c>
      <c r="R570" s="23">
        <f>IF(A570="","",IF(O570=0,"Outside audit periods; ","")&amp;IF(G570="","No VAT category; ","")&amp;IF(ABS(Q570)&gt;Setup!$B$10,"VAT ≠ 15% × net; ","")&amp;IF(AND(F570="B2B - VAT registered",NOT(AND(LEN(E570)=15,LEFT(E570,1)="3",RIGHT(E570,1)="3",ISNUMBER(--E570)))),"Invalid/missing customer VAT no; ","")&amp;IF(L570&lt;&gt;"Yes","Not reported/cleared on FATOORA; ","")&amp;IF(AND(OR(G570="Zero-rated domestic (Box 3)",G570="Export (Box 4)"),N570=""),"Zero-rate/export evidence missing; ","")&amp;IF(AND(C570="Credit Note",H570&gt;0),"Credit note should be negative; ","")&amp;IF(AND(C570="Simplified Tax Invoice",F570="B2B - VAT registered"),"Simplified invoice issued to VAT-registered B2B; ",""))</f>
        <v/>
      </c>
    </row>
    <row r="571">
      <c r="A571" s="17" t="n"/>
      <c r="B571" s="14" t="n"/>
      <c r="C571" s="14" t="n"/>
      <c r="D571" s="14" t="n"/>
      <c r="E571" s="16" t="n"/>
      <c r="F571" s="14" t="n"/>
      <c r="G571" s="14" t="n"/>
      <c r="H571" s="19" t="n"/>
      <c r="I571" s="19" t="n"/>
      <c r="J571" s="34">
        <f>IF(A571="","",H571+I571)</f>
        <v/>
      </c>
      <c r="K571" s="14" t="n"/>
      <c r="L571" s="14" t="n"/>
      <c r="M571" s="14" t="n"/>
      <c r="N571" s="14" t="n"/>
      <c r="O571" s="20">
        <f>IF(A571="","",SUMPRODUCT((A571&gt;=Setup!$C$19:$C$30)*(A571&lt;=Setup!$D$19:$D$30)*Setup!$A$19:$A$30))</f>
        <v/>
      </c>
      <c r="P571" s="34">
        <f>IF(A571="","",IF(G571="Standard 15% (Box 1)",ROUND(H571*Setup!$B$9,2),0))</f>
        <v/>
      </c>
      <c r="Q571" s="34">
        <f>IF(A571="","",I571-P571)</f>
        <v/>
      </c>
      <c r="R571" s="23">
        <f>IF(A571="","",IF(O571=0,"Outside audit periods; ","")&amp;IF(G571="","No VAT category; ","")&amp;IF(ABS(Q571)&gt;Setup!$B$10,"VAT ≠ 15% × net; ","")&amp;IF(AND(F571="B2B - VAT registered",NOT(AND(LEN(E571)=15,LEFT(E571,1)="3",RIGHT(E571,1)="3",ISNUMBER(--E571)))),"Invalid/missing customer VAT no; ","")&amp;IF(L571&lt;&gt;"Yes","Not reported/cleared on FATOORA; ","")&amp;IF(AND(OR(G571="Zero-rated domestic (Box 3)",G571="Export (Box 4)"),N571=""),"Zero-rate/export evidence missing; ","")&amp;IF(AND(C571="Credit Note",H571&gt;0),"Credit note should be negative; ","")&amp;IF(AND(C571="Simplified Tax Invoice",F571="B2B - VAT registered"),"Simplified invoice issued to VAT-registered B2B; ",""))</f>
        <v/>
      </c>
    </row>
    <row r="572">
      <c r="A572" s="17" t="n"/>
      <c r="B572" s="14" t="n"/>
      <c r="C572" s="14" t="n"/>
      <c r="D572" s="14" t="n"/>
      <c r="E572" s="16" t="n"/>
      <c r="F572" s="14" t="n"/>
      <c r="G572" s="14" t="n"/>
      <c r="H572" s="19" t="n"/>
      <c r="I572" s="19" t="n"/>
      <c r="J572" s="34">
        <f>IF(A572="","",H572+I572)</f>
        <v/>
      </c>
      <c r="K572" s="14" t="n"/>
      <c r="L572" s="14" t="n"/>
      <c r="M572" s="14" t="n"/>
      <c r="N572" s="14" t="n"/>
      <c r="O572" s="20">
        <f>IF(A572="","",SUMPRODUCT((A572&gt;=Setup!$C$19:$C$30)*(A572&lt;=Setup!$D$19:$D$30)*Setup!$A$19:$A$30))</f>
        <v/>
      </c>
      <c r="P572" s="34">
        <f>IF(A572="","",IF(G572="Standard 15% (Box 1)",ROUND(H572*Setup!$B$9,2),0))</f>
        <v/>
      </c>
      <c r="Q572" s="34">
        <f>IF(A572="","",I572-P572)</f>
        <v/>
      </c>
      <c r="R572" s="23">
        <f>IF(A572="","",IF(O572=0,"Outside audit periods; ","")&amp;IF(G572="","No VAT category; ","")&amp;IF(ABS(Q572)&gt;Setup!$B$10,"VAT ≠ 15% × net; ","")&amp;IF(AND(F572="B2B - VAT registered",NOT(AND(LEN(E572)=15,LEFT(E572,1)="3",RIGHT(E572,1)="3",ISNUMBER(--E572)))),"Invalid/missing customer VAT no; ","")&amp;IF(L572&lt;&gt;"Yes","Not reported/cleared on FATOORA; ","")&amp;IF(AND(OR(G572="Zero-rated domestic (Box 3)",G572="Export (Box 4)"),N572=""),"Zero-rate/export evidence missing; ","")&amp;IF(AND(C572="Credit Note",H572&gt;0),"Credit note should be negative; ","")&amp;IF(AND(C572="Simplified Tax Invoice",F572="B2B - VAT registered"),"Simplified invoice issued to VAT-registered B2B; ",""))</f>
        <v/>
      </c>
    </row>
    <row r="573">
      <c r="A573" s="17" t="n"/>
      <c r="B573" s="14" t="n"/>
      <c r="C573" s="14" t="n"/>
      <c r="D573" s="14" t="n"/>
      <c r="E573" s="16" t="n"/>
      <c r="F573" s="14" t="n"/>
      <c r="G573" s="14" t="n"/>
      <c r="H573" s="19" t="n"/>
      <c r="I573" s="19" t="n"/>
      <c r="J573" s="34">
        <f>IF(A573="","",H573+I573)</f>
        <v/>
      </c>
      <c r="K573" s="14" t="n"/>
      <c r="L573" s="14" t="n"/>
      <c r="M573" s="14" t="n"/>
      <c r="N573" s="14" t="n"/>
      <c r="O573" s="20">
        <f>IF(A573="","",SUMPRODUCT((A573&gt;=Setup!$C$19:$C$30)*(A573&lt;=Setup!$D$19:$D$30)*Setup!$A$19:$A$30))</f>
        <v/>
      </c>
      <c r="P573" s="34">
        <f>IF(A573="","",IF(G573="Standard 15% (Box 1)",ROUND(H573*Setup!$B$9,2),0))</f>
        <v/>
      </c>
      <c r="Q573" s="34">
        <f>IF(A573="","",I573-P573)</f>
        <v/>
      </c>
      <c r="R573" s="23">
        <f>IF(A573="","",IF(O573=0,"Outside audit periods; ","")&amp;IF(G573="","No VAT category; ","")&amp;IF(ABS(Q573)&gt;Setup!$B$10,"VAT ≠ 15% × net; ","")&amp;IF(AND(F573="B2B - VAT registered",NOT(AND(LEN(E573)=15,LEFT(E573,1)="3",RIGHT(E573,1)="3",ISNUMBER(--E573)))),"Invalid/missing customer VAT no; ","")&amp;IF(L573&lt;&gt;"Yes","Not reported/cleared on FATOORA; ","")&amp;IF(AND(OR(G573="Zero-rated domestic (Box 3)",G573="Export (Box 4)"),N573=""),"Zero-rate/export evidence missing; ","")&amp;IF(AND(C573="Credit Note",H573&gt;0),"Credit note should be negative; ","")&amp;IF(AND(C573="Simplified Tax Invoice",F573="B2B - VAT registered"),"Simplified invoice issued to VAT-registered B2B; ",""))</f>
        <v/>
      </c>
    </row>
    <row r="574">
      <c r="A574" s="17" t="n"/>
      <c r="B574" s="14" t="n"/>
      <c r="C574" s="14" t="n"/>
      <c r="D574" s="14" t="n"/>
      <c r="E574" s="16" t="n"/>
      <c r="F574" s="14" t="n"/>
      <c r="G574" s="14" t="n"/>
      <c r="H574" s="19" t="n"/>
      <c r="I574" s="19" t="n"/>
      <c r="J574" s="34">
        <f>IF(A574="","",H574+I574)</f>
        <v/>
      </c>
      <c r="K574" s="14" t="n"/>
      <c r="L574" s="14" t="n"/>
      <c r="M574" s="14" t="n"/>
      <c r="N574" s="14" t="n"/>
      <c r="O574" s="20">
        <f>IF(A574="","",SUMPRODUCT((A574&gt;=Setup!$C$19:$C$30)*(A574&lt;=Setup!$D$19:$D$30)*Setup!$A$19:$A$30))</f>
        <v/>
      </c>
      <c r="P574" s="34">
        <f>IF(A574="","",IF(G574="Standard 15% (Box 1)",ROUND(H574*Setup!$B$9,2),0))</f>
        <v/>
      </c>
      <c r="Q574" s="34">
        <f>IF(A574="","",I574-P574)</f>
        <v/>
      </c>
      <c r="R574" s="23">
        <f>IF(A574="","",IF(O574=0,"Outside audit periods; ","")&amp;IF(G574="","No VAT category; ","")&amp;IF(ABS(Q574)&gt;Setup!$B$10,"VAT ≠ 15% × net; ","")&amp;IF(AND(F574="B2B - VAT registered",NOT(AND(LEN(E574)=15,LEFT(E574,1)="3",RIGHT(E574,1)="3",ISNUMBER(--E574)))),"Invalid/missing customer VAT no; ","")&amp;IF(L574&lt;&gt;"Yes","Not reported/cleared on FATOORA; ","")&amp;IF(AND(OR(G574="Zero-rated domestic (Box 3)",G574="Export (Box 4)"),N574=""),"Zero-rate/export evidence missing; ","")&amp;IF(AND(C574="Credit Note",H574&gt;0),"Credit note should be negative; ","")&amp;IF(AND(C574="Simplified Tax Invoice",F574="B2B - VAT registered"),"Simplified invoice issued to VAT-registered B2B; ",""))</f>
        <v/>
      </c>
    </row>
    <row r="575">
      <c r="A575" s="17" t="n"/>
      <c r="B575" s="14" t="n"/>
      <c r="C575" s="14" t="n"/>
      <c r="D575" s="14" t="n"/>
      <c r="E575" s="16" t="n"/>
      <c r="F575" s="14" t="n"/>
      <c r="G575" s="14" t="n"/>
      <c r="H575" s="19" t="n"/>
      <c r="I575" s="19" t="n"/>
      <c r="J575" s="34">
        <f>IF(A575="","",H575+I575)</f>
        <v/>
      </c>
      <c r="K575" s="14" t="n"/>
      <c r="L575" s="14" t="n"/>
      <c r="M575" s="14" t="n"/>
      <c r="N575" s="14" t="n"/>
      <c r="O575" s="20">
        <f>IF(A575="","",SUMPRODUCT((A575&gt;=Setup!$C$19:$C$30)*(A575&lt;=Setup!$D$19:$D$30)*Setup!$A$19:$A$30))</f>
        <v/>
      </c>
      <c r="P575" s="34">
        <f>IF(A575="","",IF(G575="Standard 15% (Box 1)",ROUND(H575*Setup!$B$9,2),0))</f>
        <v/>
      </c>
      <c r="Q575" s="34">
        <f>IF(A575="","",I575-P575)</f>
        <v/>
      </c>
      <c r="R575" s="23">
        <f>IF(A575="","",IF(O575=0,"Outside audit periods; ","")&amp;IF(G575="","No VAT category; ","")&amp;IF(ABS(Q575)&gt;Setup!$B$10,"VAT ≠ 15% × net; ","")&amp;IF(AND(F575="B2B - VAT registered",NOT(AND(LEN(E575)=15,LEFT(E575,1)="3",RIGHT(E575,1)="3",ISNUMBER(--E575)))),"Invalid/missing customer VAT no; ","")&amp;IF(L575&lt;&gt;"Yes","Not reported/cleared on FATOORA; ","")&amp;IF(AND(OR(G575="Zero-rated domestic (Box 3)",G575="Export (Box 4)"),N575=""),"Zero-rate/export evidence missing; ","")&amp;IF(AND(C575="Credit Note",H575&gt;0),"Credit note should be negative; ","")&amp;IF(AND(C575="Simplified Tax Invoice",F575="B2B - VAT registered"),"Simplified invoice issued to VAT-registered B2B; ",""))</f>
        <v/>
      </c>
    </row>
    <row r="576">
      <c r="A576" s="17" t="n"/>
      <c r="B576" s="14" t="n"/>
      <c r="C576" s="14" t="n"/>
      <c r="D576" s="14" t="n"/>
      <c r="E576" s="16" t="n"/>
      <c r="F576" s="14" t="n"/>
      <c r="G576" s="14" t="n"/>
      <c r="H576" s="19" t="n"/>
      <c r="I576" s="19" t="n"/>
      <c r="J576" s="34">
        <f>IF(A576="","",H576+I576)</f>
        <v/>
      </c>
      <c r="K576" s="14" t="n"/>
      <c r="L576" s="14" t="n"/>
      <c r="M576" s="14" t="n"/>
      <c r="N576" s="14" t="n"/>
      <c r="O576" s="20">
        <f>IF(A576="","",SUMPRODUCT((A576&gt;=Setup!$C$19:$C$30)*(A576&lt;=Setup!$D$19:$D$30)*Setup!$A$19:$A$30))</f>
        <v/>
      </c>
      <c r="P576" s="34">
        <f>IF(A576="","",IF(G576="Standard 15% (Box 1)",ROUND(H576*Setup!$B$9,2),0))</f>
        <v/>
      </c>
      <c r="Q576" s="34">
        <f>IF(A576="","",I576-P576)</f>
        <v/>
      </c>
      <c r="R576" s="23">
        <f>IF(A576="","",IF(O576=0,"Outside audit periods; ","")&amp;IF(G576="","No VAT category; ","")&amp;IF(ABS(Q576)&gt;Setup!$B$10,"VAT ≠ 15% × net; ","")&amp;IF(AND(F576="B2B - VAT registered",NOT(AND(LEN(E576)=15,LEFT(E576,1)="3",RIGHT(E576,1)="3",ISNUMBER(--E576)))),"Invalid/missing customer VAT no; ","")&amp;IF(L576&lt;&gt;"Yes","Not reported/cleared on FATOORA; ","")&amp;IF(AND(OR(G576="Zero-rated domestic (Box 3)",G576="Export (Box 4)"),N576=""),"Zero-rate/export evidence missing; ","")&amp;IF(AND(C576="Credit Note",H576&gt;0),"Credit note should be negative; ","")&amp;IF(AND(C576="Simplified Tax Invoice",F576="B2B - VAT registered"),"Simplified invoice issued to VAT-registered B2B; ",""))</f>
        <v/>
      </c>
    </row>
    <row r="577">
      <c r="A577" s="17" t="n"/>
      <c r="B577" s="14" t="n"/>
      <c r="C577" s="14" t="n"/>
      <c r="D577" s="14" t="n"/>
      <c r="E577" s="16" t="n"/>
      <c r="F577" s="14" t="n"/>
      <c r="G577" s="14" t="n"/>
      <c r="H577" s="19" t="n"/>
      <c r="I577" s="19" t="n"/>
      <c r="J577" s="34">
        <f>IF(A577="","",H577+I577)</f>
        <v/>
      </c>
      <c r="K577" s="14" t="n"/>
      <c r="L577" s="14" t="n"/>
      <c r="M577" s="14" t="n"/>
      <c r="N577" s="14" t="n"/>
      <c r="O577" s="20">
        <f>IF(A577="","",SUMPRODUCT((A577&gt;=Setup!$C$19:$C$30)*(A577&lt;=Setup!$D$19:$D$30)*Setup!$A$19:$A$30))</f>
        <v/>
      </c>
      <c r="P577" s="34">
        <f>IF(A577="","",IF(G577="Standard 15% (Box 1)",ROUND(H577*Setup!$B$9,2),0))</f>
        <v/>
      </c>
      <c r="Q577" s="34">
        <f>IF(A577="","",I577-P577)</f>
        <v/>
      </c>
      <c r="R577" s="23">
        <f>IF(A577="","",IF(O577=0,"Outside audit periods; ","")&amp;IF(G577="","No VAT category; ","")&amp;IF(ABS(Q577)&gt;Setup!$B$10,"VAT ≠ 15% × net; ","")&amp;IF(AND(F577="B2B - VAT registered",NOT(AND(LEN(E577)=15,LEFT(E577,1)="3",RIGHT(E577,1)="3",ISNUMBER(--E577)))),"Invalid/missing customer VAT no; ","")&amp;IF(L577&lt;&gt;"Yes","Not reported/cleared on FATOORA; ","")&amp;IF(AND(OR(G577="Zero-rated domestic (Box 3)",G577="Export (Box 4)"),N577=""),"Zero-rate/export evidence missing; ","")&amp;IF(AND(C577="Credit Note",H577&gt;0),"Credit note should be negative; ","")&amp;IF(AND(C577="Simplified Tax Invoice",F577="B2B - VAT registered"),"Simplified invoice issued to VAT-registered B2B; ",""))</f>
        <v/>
      </c>
    </row>
    <row r="578">
      <c r="A578" s="17" t="n"/>
      <c r="B578" s="14" t="n"/>
      <c r="C578" s="14" t="n"/>
      <c r="D578" s="14" t="n"/>
      <c r="E578" s="16" t="n"/>
      <c r="F578" s="14" t="n"/>
      <c r="G578" s="14" t="n"/>
      <c r="H578" s="19" t="n"/>
      <c r="I578" s="19" t="n"/>
      <c r="J578" s="34">
        <f>IF(A578="","",H578+I578)</f>
        <v/>
      </c>
      <c r="K578" s="14" t="n"/>
      <c r="L578" s="14" t="n"/>
      <c r="M578" s="14" t="n"/>
      <c r="N578" s="14" t="n"/>
      <c r="O578" s="20">
        <f>IF(A578="","",SUMPRODUCT((A578&gt;=Setup!$C$19:$C$30)*(A578&lt;=Setup!$D$19:$D$30)*Setup!$A$19:$A$30))</f>
        <v/>
      </c>
      <c r="P578" s="34">
        <f>IF(A578="","",IF(G578="Standard 15% (Box 1)",ROUND(H578*Setup!$B$9,2),0))</f>
        <v/>
      </c>
      <c r="Q578" s="34">
        <f>IF(A578="","",I578-P578)</f>
        <v/>
      </c>
      <c r="R578" s="23">
        <f>IF(A578="","",IF(O578=0,"Outside audit periods; ","")&amp;IF(G578="","No VAT category; ","")&amp;IF(ABS(Q578)&gt;Setup!$B$10,"VAT ≠ 15% × net; ","")&amp;IF(AND(F578="B2B - VAT registered",NOT(AND(LEN(E578)=15,LEFT(E578,1)="3",RIGHT(E578,1)="3",ISNUMBER(--E578)))),"Invalid/missing customer VAT no; ","")&amp;IF(L578&lt;&gt;"Yes","Not reported/cleared on FATOORA; ","")&amp;IF(AND(OR(G578="Zero-rated domestic (Box 3)",G578="Export (Box 4)"),N578=""),"Zero-rate/export evidence missing; ","")&amp;IF(AND(C578="Credit Note",H578&gt;0),"Credit note should be negative; ","")&amp;IF(AND(C578="Simplified Tax Invoice",F578="B2B - VAT registered"),"Simplified invoice issued to VAT-registered B2B; ",""))</f>
        <v/>
      </c>
    </row>
    <row r="579">
      <c r="A579" s="17" t="n"/>
      <c r="B579" s="14" t="n"/>
      <c r="C579" s="14" t="n"/>
      <c r="D579" s="14" t="n"/>
      <c r="E579" s="16" t="n"/>
      <c r="F579" s="14" t="n"/>
      <c r="G579" s="14" t="n"/>
      <c r="H579" s="19" t="n"/>
      <c r="I579" s="19" t="n"/>
      <c r="J579" s="34">
        <f>IF(A579="","",H579+I579)</f>
        <v/>
      </c>
      <c r="K579" s="14" t="n"/>
      <c r="L579" s="14" t="n"/>
      <c r="M579" s="14" t="n"/>
      <c r="N579" s="14" t="n"/>
      <c r="O579" s="20">
        <f>IF(A579="","",SUMPRODUCT((A579&gt;=Setup!$C$19:$C$30)*(A579&lt;=Setup!$D$19:$D$30)*Setup!$A$19:$A$30))</f>
        <v/>
      </c>
      <c r="P579" s="34">
        <f>IF(A579="","",IF(G579="Standard 15% (Box 1)",ROUND(H579*Setup!$B$9,2),0))</f>
        <v/>
      </c>
      <c r="Q579" s="34">
        <f>IF(A579="","",I579-P579)</f>
        <v/>
      </c>
      <c r="R579" s="23">
        <f>IF(A579="","",IF(O579=0,"Outside audit periods; ","")&amp;IF(G579="","No VAT category; ","")&amp;IF(ABS(Q579)&gt;Setup!$B$10,"VAT ≠ 15% × net; ","")&amp;IF(AND(F579="B2B - VAT registered",NOT(AND(LEN(E579)=15,LEFT(E579,1)="3",RIGHT(E579,1)="3",ISNUMBER(--E579)))),"Invalid/missing customer VAT no; ","")&amp;IF(L579&lt;&gt;"Yes","Not reported/cleared on FATOORA; ","")&amp;IF(AND(OR(G579="Zero-rated domestic (Box 3)",G579="Export (Box 4)"),N579=""),"Zero-rate/export evidence missing; ","")&amp;IF(AND(C579="Credit Note",H579&gt;0),"Credit note should be negative; ","")&amp;IF(AND(C579="Simplified Tax Invoice",F579="B2B - VAT registered"),"Simplified invoice issued to VAT-registered B2B; ",""))</f>
        <v/>
      </c>
    </row>
    <row r="580">
      <c r="A580" s="17" t="n"/>
      <c r="B580" s="14" t="n"/>
      <c r="C580" s="14" t="n"/>
      <c r="D580" s="14" t="n"/>
      <c r="E580" s="16" t="n"/>
      <c r="F580" s="14" t="n"/>
      <c r="G580" s="14" t="n"/>
      <c r="H580" s="19" t="n"/>
      <c r="I580" s="19" t="n"/>
      <c r="J580" s="34">
        <f>IF(A580="","",H580+I580)</f>
        <v/>
      </c>
      <c r="K580" s="14" t="n"/>
      <c r="L580" s="14" t="n"/>
      <c r="M580" s="14" t="n"/>
      <c r="N580" s="14" t="n"/>
      <c r="O580" s="20">
        <f>IF(A580="","",SUMPRODUCT((A580&gt;=Setup!$C$19:$C$30)*(A580&lt;=Setup!$D$19:$D$30)*Setup!$A$19:$A$30))</f>
        <v/>
      </c>
      <c r="P580" s="34">
        <f>IF(A580="","",IF(G580="Standard 15% (Box 1)",ROUND(H580*Setup!$B$9,2),0))</f>
        <v/>
      </c>
      <c r="Q580" s="34">
        <f>IF(A580="","",I580-P580)</f>
        <v/>
      </c>
      <c r="R580" s="23">
        <f>IF(A580="","",IF(O580=0,"Outside audit periods; ","")&amp;IF(G580="","No VAT category; ","")&amp;IF(ABS(Q580)&gt;Setup!$B$10,"VAT ≠ 15% × net; ","")&amp;IF(AND(F580="B2B - VAT registered",NOT(AND(LEN(E580)=15,LEFT(E580,1)="3",RIGHT(E580,1)="3",ISNUMBER(--E580)))),"Invalid/missing customer VAT no; ","")&amp;IF(L580&lt;&gt;"Yes","Not reported/cleared on FATOORA; ","")&amp;IF(AND(OR(G580="Zero-rated domestic (Box 3)",G580="Export (Box 4)"),N580=""),"Zero-rate/export evidence missing; ","")&amp;IF(AND(C580="Credit Note",H580&gt;0),"Credit note should be negative; ","")&amp;IF(AND(C580="Simplified Tax Invoice",F580="B2B - VAT registered"),"Simplified invoice issued to VAT-registered B2B; ",""))</f>
        <v/>
      </c>
    </row>
    <row r="581">
      <c r="A581" s="17" t="n"/>
      <c r="B581" s="14" t="n"/>
      <c r="C581" s="14" t="n"/>
      <c r="D581" s="14" t="n"/>
      <c r="E581" s="16" t="n"/>
      <c r="F581" s="14" t="n"/>
      <c r="G581" s="14" t="n"/>
      <c r="H581" s="19" t="n"/>
      <c r="I581" s="19" t="n"/>
      <c r="J581" s="34">
        <f>IF(A581="","",H581+I581)</f>
        <v/>
      </c>
      <c r="K581" s="14" t="n"/>
      <c r="L581" s="14" t="n"/>
      <c r="M581" s="14" t="n"/>
      <c r="N581" s="14" t="n"/>
      <c r="O581" s="20">
        <f>IF(A581="","",SUMPRODUCT((A581&gt;=Setup!$C$19:$C$30)*(A581&lt;=Setup!$D$19:$D$30)*Setup!$A$19:$A$30))</f>
        <v/>
      </c>
      <c r="P581" s="34">
        <f>IF(A581="","",IF(G581="Standard 15% (Box 1)",ROUND(H581*Setup!$B$9,2),0))</f>
        <v/>
      </c>
      <c r="Q581" s="34">
        <f>IF(A581="","",I581-P581)</f>
        <v/>
      </c>
      <c r="R581" s="23">
        <f>IF(A581="","",IF(O581=0,"Outside audit periods; ","")&amp;IF(G581="","No VAT category; ","")&amp;IF(ABS(Q581)&gt;Setup!$B$10,"VAT ≠ 15% × net; ","")&amp;IF(AND(F581="B2B - VAT registered",NOT(AND(LEN(E581)=15,LEFT(E581,1)="3",RIGHT(E581,1)="3",ISNUMBER(--E581)))),"Invalid/missing customer VAT no; ","")&amp;IF(L581&lt;&gt;"Yes","Not reported/cleared on FATOORA; ","")&amp;IF(AND(OR(G581="Zero-rated domestic (Box 3)",G581="Export (Box 4)"),N581=""),"Zero-rate/export evidence missing; ","")&amp;IF(AND(C581="Credit Note",H581&gt;0),"Credit note should be negative; ","")&amp;IF(AND(C581="Simplified Tax Invoice",F581="B2B - VAT registered"),"Simplified invoice issued to VAT-registered B2B; ",""))</f>
        <v/>
      </c>
    </row>
    <row r="582">
      <c r="A582" s="17" t="n"/>
      <c r="B582" s="14" t="n"/>
      <c r="C582" s="14" t="n"/>
      <c r="D582" s="14" t="n"/>
      <c r="E582" s="16" t="n"/>
      <c r="F582" s="14" t="n"/>
      <c r="G582" s="14" t="n"/>
      <c r="H582" s="19" t="n"/>
      <c r="I582" s="19" t="n"/>
      <c r="J582" s="34">
        <f>IF(A582="","",H582+I582)</f>
        <v/>
      </c>
      <c r="K582" s="14" t="n"/>
      <c r="L582" s="14" t="n"/>
      <c r="M582" s="14" t="n"/>
      <c r="N582" s="14" t="n"/>
      <c r="O582" s="20">
        <f>IF(A582="","",SUMPRODUCT((A582&gt;=Setup!$C$19:$C$30)*(A582&lt;=Setup!$D$19:$D$30)*Setup!$A$19:$A$30))</f>
        <v/>
      </c>
      <c r="P582" s="34">
        <f>IF(A582="","",IF(G582="Standard 15% (Box 1)",ROUND(H582*Setup!$B$9,2),0))</f>
        <v/>
      </c>
      <c r="Q582" s="34">
        <f>IF(A582="","",I582-P582)</f>
        <v/>
      </c>
      <c r="R582" s="23">
        <f>IF(A582="","",IF(O582=0,"Outside audit periods; ","")&amp;IF(G582="","No VAT category; ","")&amp;IF(ABS(Q582)&gt;Setup!$B$10,"VAT ≠ 15% × net; ","")&amp;IF(AND(F582="B2B - VAT registered",NOT(AND(LEN(E582)=15,LEFT(E582,1)="3",RIGHT(E582,1)="3",ISNUMBER(--E582)))),"Invalid/missing customer VAT no; ","")&amp;IF(L582&lt;&gt;"Yes","Not reported/cleared on FATOORA; ","")&amp;IF(AND(OR(G582="Zero-rated domestic (Box 3)",G582="Export (Box 4)"),N582=""),"Zero-rate/export evidence missing; ","")&amp;IF(AND(C582="Credit Note",H582&gt;0),"Credit note should be negative; ","")&amp;IF(AND(C582="Simplified Tax Invoice",F582="B2B - VAT registered"),"Simplified invoice issued to VAT-registered B2B; ",""))</f>
        <v/>
      </c>
    </row>
    <row r="583">
      <c r="A583" s="17" t="n"/>
      <c r="B583" s="14" t="n"/>
      <c r="C583" s="14" t="n"/>
      <c r="D583" s="14" t="n"/>
      <c r="E583" s="16" t="n"/>
      <c r="F583" s="14" t="n"/>
      <c r="G583" s="14" t="n"/>
      <c r="H583" s="19" t="n"/>
      <c r="I583" s="19" t="n"/>
      <c r="J583" s="34">
        <f>IF(A583="","",H583+I583)</f>
        <v/>
      </c>
      <c r="K583" s="14" t="n"/>
      <c r="L583" s="14" t="n"/>
      <c r="M583" s="14" t="n"/>
      <c r="N583" s="14" t="n"/>
      <c r="O583" s="20">
        <f>IF(A583="","",SUMPRODUCT((A583&gt;=Setup!$C$19:$C$30)*(A583&lt;=Setup!$D$19:$D$30)*Setup!$A$19:$A$30))</f>
        <v/>
      </c>
      <c r="P583" s="34">
        <f>IF(A583="","",IF(G583="Standard 15% (Box 1)",ROUND(H583*Setup!$B$9,2),0))</f>
        <v/>
      </c>
      <c r="Q583" s="34">
        <f>IF(A583="","",I583-P583)</f>
        <v/>
      </c>
      <c r="R583" s="23">
        <f>IF(A583="","",IF(O583=0,"Outside audit periods; ","")&amp;IF(G583="","No VAT category; ","")&amp;IF(ABS(Q583)&gt;Setup!$B$10,"VAT ≠ 15% × net; ","")&amp;IF(AND(F583="B2B - VAT registered",NOT(AND(LEN(E583)=15,LEFT(E583,1)="3",RIGHT(E583,1)="3",ISNUMBER(--E583)))),"Invalid/missing customer VAT no; ","")&amp;IF(L583&lt;&gt;"Yes","Not reported/cleared on FATOORA; ","")&amp;IF(AND(OR(G583="Zero-rated domestic (Box 3)",G583="Export (Box 4)"),N583=""),"Zero-rate/export evidence missing; ","")&amp;IF(AND(C583="Credit Note",H583&gt;0),"Credit note should be negative; ","")&amp;IF(AND(C583="Simplified Tax Invoice",F583="B2B - VAT registered"),"Simplified invoice issued to VAT-registered B2B; ",""))</f>
        <v/>
      </c>
    </row>
    <row r="584">
      <c r="A584" s="17" t="n"/>
      <c r="B584" s="14" t="n"/>
      <c r="C584" s="14" t="n"/>
      <c r="D584" s="14" t="n"/>
      <c r="E584" s="16" t="n"/>
      <c r="F584" s="14" t="n"/>
      <c r="G584" s="14" t="n"/>
      <c r="H584" s="19" t="n"/>
      <c r="I584" s="19" t="n"/>
      <c r="J584" s="34">
        <f>IF(A584="","",H584+I584)</f>
        <v/>
      </c>
      <c r="K584" s="14" t="n"/>
      <c r="L584" s="14" t="n"/>
      <c r="M584" s="14" t="n"/>
      <c r="N584" s="14" t="n"/>
      <c r="O584" s="20">
        <f>IF(A584="","",SUMPRODUCT((A584&gt;=Setup!$C$19:$C$30)*(A584&lt;=Setup!$D$19:$D$30)*Setup!$A$19:$A$30))</f>
        <v/>
      </c>
      <c r="P584" s="34">
        <f>IF(A584="","",IF(G584="Standard 15% (Box 1)",ROUND(H584*Setup!$B$9,2),0))</f>
        <v/>
      </c>
      <c r="Q584" s="34">
        <f>IF(A584="","",I584-P584)</f>
        <v/>
      </c>
      <c r="R584" s="23">
        <f>IF(A584="","",IF(O584=0,"Outside audit periods; ","")&amp;IF(G584="","No VAT category; ","")&amp;IF(ABS(Q584)&gt;Setup!$B$10,"VAT ≠ 15% × net; ","")&amp;IF(AND(F584="B2B - VAT registered",NOT(AND(LEN(E584)=15,LEFT(E584,1)="3",RIGHT(E584,1)="3",ISNUMBER(--E584)))),"Invalid/missing customer VAT no; ","")&amp;IF(L584&lt;&gt;"Yes","Not reported/cleared on FATOORA; ","")&amp;IF(AND(OR(G584="Zero-rated domestic (Box 3)",G584="Export (Box 4)"),N584=""),"Zero-rate/export evidence missing; ","")&amp;IF(AND(C584="Credit Note",H584&gt;0),"Credit note should be negative; ","")&amp;IF(AND(C584="Simplified Tax Invoice",F584="B2B - VAT registered"),"Simplified invoice issued to VAT-registered B2B; ",""))</f>
        <v/>
      </c>
    </row>
    <row r="585">
      <c r="A585" s="17" t="n"/>
      <c r="B585" s="14" t="n"/>
      <c r="C585" s="14" t="n"/>
      <c r="D585" s="14" t="n"/>
      <c r="E585" s="16" t="n"/>
      <c r="F585" s="14" t="n"/>
      <c r="G585" s="14" t="n"/>
      <c r="H585" s="19" t="n"/>
      <c r="I585" s="19" t="n"/>
      <c r="J585" s="34">
        <f>IF(A585="","",H585+I585)</f>
        <v/>
      </c>
      <c r="K585" s="14" t="n"/>
      <c r="L585" s="14" t="n"/>
      <c r="M585" s="14" t="n"/>
      <c r="N585" s="14" t="n"/>
      <c r="O585" s="20">
        <f>IF(A585="","",SUMPRODUCT((A585&gt;=Setup!$C$19:$C$30)*(A585&lt;=Setup!$D$19:$D$30)*Setup!$A$19:$A$30))</f>
        <v/>
      </c>
      <c r="P585" s="34">
        <f>IF(A585="","",IF(G585="Standard 15% (Box 1)",ROUND(H585*Setup!$B$9,2),0))</f>
        <v/>
      </c>
      <c r="Q585" s="34">
        <f>IF(A585="","",I585-P585)</f>
        <v/>
      </c>
      <c r="R585" s="23">
        <f>IF(A585="","",IF(O585=0,"Outside audit periods; ","")&amp;IF(G585="","No VAT category; ","")&amp;IF(ABS(Q585)&gt;Setup!$B$10,"VAT ≠ 15% × net; ","")&amp;IF(AND(F585="B2B - VAT registered",NOT(AND(LEN(E585)=15,LEFT(E585,1)="3",RIGHT(E585,1)="3",ISNUMBER(--E585)))),"Invalid/missing customer VAT no; ","")&amp;IF(L585&lt;&gt;"Yes","Not reported/cleared on FATOORA; ","")&amp;IF(AND(OR(G585="Zero-rated domestic (Box 3)",G585="Export (Box 4)"),N585=""),"Zero-rate/export evidence missing; ","")&amp;IF(AND(C585="Credit Note",H585&gt;0),"Credit note should be negative; ","")&amp;IF(AND(C585="Simplified Tax Invoice",F585="B2B - VAT registered"),"Simplified invoice issued to VAT-registered B2B; ",""))</f>
        <v/>
      </c>
    </row>
    <row r="586">
      <c r="A586" s="17" t="n"/>
      <c r="B586" s="14" t="n"/>
      <c r="C586" s="14" t="n"/>
      <c r="D586" s="14" t="n"/>
      <c r="E586" s="16" t="n"/>
      <c r="F586" s="14" t="n"/>
      <c r="G586" s="14" t="n"/>
      <c r="H586" s="19" t="n"/>
      <c r="I586" s="19" t="n"/>
      <c r="J586" s="34">
        <f>IF(A586="","",H586+I586)</f>
        <v/>
      </c>
      <c r="K586" s="14" t="n"/>
      <c r="L586" s="14" t="n"/>
      <c r="M586" s="14" t="n"/>
      <c r="N586" s="14" t="n"/>
      <c r="O586" s="20">
        <f>IF(A586="","",SUMPRODUCT((A586&gt;=Setup!$C$19:$C$30)*(A586&lt;=Setup!$D$19:$D$30)*Setup!$A$19:$A$30))</f>
        <v/>
      </c>
      <c r="P586" s="34">
        <f>IF(A586="","",IF(G586="Standard 15% (Box 1)",ROUND(H586*Setup!$B$9,2),0))</f>
        <v/>
      </c>
      <c r="Q586" s="34">
        <f>IF(A586="","",I586-P586)</f>
        <v/>
      </c>
      <c r="R586" s="23">
        <f>IF(A586="","",IF(O586=0,"Outside audit periods; ","")&amp;IF(G586="","No VAT category; ","")&amp;IF(ABS(Q586)&gt;Setup!$B$10,"VAT ≠ 15% × net; ","")&amp;IF(AND(F586="B2B - VAT registered",NOT(AND(LEN(E586)=15,LEFT(E586,1)="3",RIGHT(E586,1)="3",ISNUMBER(--E586)))),"Invalid/missing customer VAT no; ","")&amp;IF(L586&lt;&gt;"Yes","Not reported/cleared on FATOORA; ","")&amp;IF(AND(OR(G586="Zero-rated domestic (Box 3)",G586="Export (Box 4)"),N586=""),"Zero-rate/export evidence missing; ","")&amp;IF(AND(C586="Credit Note",H586&gt;0),"Credit note should be negative; ","")&amp;IF(AND(C586="Simplified Tax Invoice",F586="B2B - VAT registered"),"Simplified invoice issued to VAT-registered B2B; ",""))</f>
        <v/>
      </c>
    </row>
    <row r="587">
      <c r="A587" s="17" t="n"/>
      <c r="B587" s="14" t="n"/>
      <c r="C587" s="14" t="n"/>
      <c r="D587" s="14" t="n"/>
      <c r="E587" s="16" t="n"/>
      <c r="F587" s="14" t="n"/>
      <c r="G587" s="14" t="n"/>
      <c r="H587" s="19" t="n"/>
      <c r="I587" s="19" t="n"/>
      <c r="J587" s="34">
        <f>IF(A587="","",H587+I587)</f>
        <v/>
      </c>
      <c r="K587" s="14" t="n"/>
      <c r="L587" s="14" t="n"/>
      <c r="M587" s="14" t="n"/>
      <c r="N587" s="14" t="n"/>
      <c r="O587" s="20">
        <f>IF(A587="","",SUMPRODUCT((A587&gt;=Setup!$C$19:$C$30)*(A587&lt;=Setup!$D$19:$D$30)*Setup!$A$19:$A$30))</f>
        <v/>
      </c>
      <c r="P587" s="34">
        <f>IF(A587="","",IF(G587="Standard 15% (Box 1)",ROUND(H587*Setup!$B$9,2),0))</f>
        <v/>
      </c>
      <c r="Q587" s="34">
        <f>IF(A587="","",I587-P587)</f>
        <v/>
      </c>
      <c r="R587" s="23">
        <f>IF(A587="","",IF(O587=0,"Outside audit periods; ","")&amp;IF(G587="","No VAT category; ","")&amp;IF(ABS(Q587)&gt;Setup!$B$10,"VAT ≠ 15% × net; ","")&amp;IF(AND(F587="B2B - VAT registered",NOT(AND(LEN(E587)=15,LEFT(E587,1)="3",RIGHT(E587,1)="3",ISNUMBER(--E587)))),"Invalid/missing customer VAT no; ","")&amp;IF(L587&lt;&gt;"Yes","Not reported/cleared on FATOORA; ","")&amp;IF(AND(OR(G587="Zero-rated domestic (Box 3)",G587="Export (Box 4)"),N587=""),"Zero-rate/export evidence missing; ","")&amp;IF(AND(C587="Credit Note",H587&gt;0),"Credit note should be negative; ","")&amp;IF(AND(C587="Simplified Tax Invoice",F587="B2B - VAT registered"),"Simplified invoice issued to VAT-registered B2B; ",""))</f>
        <v/>
      </c>
    </row>
    <row r="588">
      <c r="A588" s="17" t="n"/>
      <c r="B588" s="14" t="n"/>
      <c r="C588" s="14" t="n"/>
      <c r="D588" s="14" t="n"/>
      <c r="E588" s="16" t="n"/>
      <c r="F588" s="14" t="n"/>
      <c r="G588" s="14" t="n"/>
      <c r="H588" s="19" t="n"/>
      <c r="I588" s="19" t="n"/>
      <c r="J588" s="34">
        <f>IF(A588="","",H588+I588)</f>
        <v/>
      </c>
      <c r="K588" s="14" t="n"/>
      <c r="L588" s="14" t="n"/>
      <c r="M588" s="14" t="n"/>
      <c r="N588" s="14" t="n"/>
      <c r="O588" s="20">
        <f>IF(A588="","",SUMPRODUCT((A588&gt;=Setup!$C$19:$C$30)*(A588&lt;=Setup!$D$19:$D$30)*Setup!$A$19:$A$30))</f>
        <v/>
      </c>
      <c r="P588" s="34">
        <f>IF(A588="","",IF(G588="Standard 15% (Box 1)",ROUND(H588*Setup!$B$9,2),0))</f>
        <v/>
      </c>
      <c r="Q588" s="34">
        <f>IF(A588="","",I588-P588)</f>
        <v/>
      </c>
      <c r="R588" s="23">
        <f>IF(A588="","",IF(O588=0,"Outside audit periods; ","")&amp;IF(G588="","No VAT category; ","")&amp;IF(ABS(Q588)&gt;Setup!$B$10,"VAT ≠ 15% × net; ","")&amp;IF(AND(F588="B2B - VAT registered",NOT(AND(LEN(E588)=15,LEFT(E588,1)="3",RIGHT(E588,1)="3",ISNUMBER(--E588)))),"Invalid/missing customer VAT no; ","")&amp;IF(L588&lt;&gt;"Yes","Not reported/cleared on FATOORA; ","")&amp;IF(AND(OR(G588="Zero-rated domestic (Box 3)",G588="Export (Box 4)"),N588=""),"Zero-rate/export evidence missing; ","")&amp;IF(AND(C588="Credit Note",H588&gt;0),"Credit note should be negative; ","")&amp;IF(AND(C588="Simplified Tax Invoice",F588="B2B - VAT registered"),"Simplified invoice issued to VAT-registered B2B; ",""))</f>
        <v/>
      </c>
    </row>
    <row r="589">
      <c r="A589" s="17" t="n"/>
      <c r="B589" s="14" t="n"/>
      <c r="C589" s="14" t="n"/>
      <c r="D589" s="14" t="n"/>
      <c r="E589" s="16" t="n"/>
      <c r="F589" s="14" t="n"/>
      <c r="G589" s="14" t="n"/>
      <c r="H589" s="19" t="n"/>
      <c r="I589" s="19" t="n"/>
      <c r="J589" s="34">
        <f>IF(A589="","",H589+I589)</f>
        <v/>
      </c>
      <c r="K589" s="14" t="n"/>
      <c r="L589" s="14" t="n"/>
      <c r="M589" s="14" t="n"/>
      <c r="N589" s="14" t="n"/>
      <c r="O589" s="20">
        <f>IF(A589="","",SUMPRODUCT((A589&gt;=Setup!$C$19:$C$30)*(A589&lt;=Setup!$D$19:$D$30)*Setup!$A$19:$A$30))</f>
        <v/>
      </c>
      <c r="P589" s="34">
        <f>IF(A589="","",IF(G589="Standard 15% (Box 1)",ROUND(H589*Setup!$B$9,2),0))</f>
        <v/>
      </c>
      <c r="Q589" s="34">
        <f>IF(A589="","",I589-P589)</f>
        <v/>
      </c>
      <c r="R589" s="23">
        <f>IF(A589="","",IF(O589=0,"Outside audit periods; ","")&amp;IF(G589="","No VAT category; ","")&amp;IF(ABS(Q589)&gt;Setup!$B$10,"VAT ≠ 15% × net; ","")&amp;IF(AND(F589="B2B - VAT registered",NOT(AND(LEN(E589)=15,LEFT(E589,1)="3",RIGHT(E589,1)="3",ISNUMBER(--E589)))),"Invalid/missing customer VAT no; ","")&amp;IF(L589&lt;&gt;"Yes","Not reported/cleared on FATOORA; ","")&amp;IF(AND(OR(G589="Zero-rated domestic (Box 3)",G589="Export (Box 4)"),N589=""),"Zero-rate/export evidence missing; ","")&amp;IF(AND(C589="Credit Note",H589&gt;0),"Credit note should be negative; ","")&amp;IF(AND(C589="Simplified Tax Invoice",F589="B2B - VAT registered"),"Simplified invoice issued to VAT-registered B2B; ",""))</f>
        <v/>
      </c>
    </row>
    <row r="590">
      <c r="A590" s="17" t="n"/>
      <c r="B590" s="14" t="n"/>
      <c r="C590" s="14" t="n"/>
      <c r="D590" s="14" t="n"/>
      <c r="E590" s="16" t="n"/>
      <c r="F590" s="14" t="n"/>
      <c r="G590" s="14" t="n"/>
      <c r="H590" s="19" t="n"/>
      <c r="I590" s="19" t="n"/>
      <c r="J590" s="34">
        <f>IF(A590="","",H590+I590)</f>
        <v/>
      </c>
      <c r="K590" s="14" t="n"/>
      <c r="L590" s="14" t="n"/>
      <c r="M590" s="14" t="n"/>
      <c r="N590" s="14" t="n"/>
      <c r="O590" s="20">
        <f>IF(A590="","",SUMPRODUCT((A590&gt;=Setup!$C$19:$C$30)*(A590&lt;=Setup!$D$19:$D$30)*Setup!$A$19:$A$30))</f>
        <v/>
      </c>
      <c r="P590" s="34">
        <f>IF(A590="","",IF(G590="Standard 15% (Box 1)",ROUND(H590*Setup!$B$9,2),0))</f>
        <v/>
      </c>
      <c r="Q590" s="34">
        <f>IF(A590="","",I590-P590)</f>
        <v/>
      </c>
      <c r="R590" s="23">
        <f>IF(A590="","",IF(O590=0,"Outside audit periods; ","")&amp;IF(G590="","No VAT category; ","")&amp;IF(ABS(Q590)&gt;Setup!$B$10,"VAT ≠ 15% × net; ","")&amp;IF(AND(F590="B2B - VAT registered",NOT(AND(LEN(E590)=15,LEFT(E590,1)="3",RIGHT(E590,1)="3",ISNUMBER(--E590)))),"Invalid/missing customer VAT no; ","")&amp;IF(L590&lt;&gt;"Yes","Not reported/cleared on FATOORA; ","")&amp;IF(AND(OR(G590="Zero-rated domestic (Box 3)",G590="Export (Box 4)"),N590=""),"Zero-rate/export evidence missing; ","")&amp;IF(AND(C590="Credit Note",H590&gt;0),"Credit note should be negative; ","")&amp;IF(AND(C590="Simplified Tax Invoice",F590="B2B - VAT registered"),"Simplified invoice issued to VAT-registered B2B; ",""))</f>
        <v/>
      </c>
    </row>
    <row r="591">
      <c r="A591" s="17" t="n"/>
      <c r="B591" s="14" t="n"/>
      <c r="C591" s="14" t="n"/>
      <c r="D591" s="14" t="n"/>
      <c r="E591" s="16" t="n"/>
      <c r="F591" s="14" t="n"/>
      <c r="G591" s="14" t="n"/>
      <c r="H591" s="19" t="n"/>
      <c r="I591" s="19" t="n"/>
      <c r="J591" s="34">
        <f>IF(A591="","",H591+I591)</f>
        <v/>
      </c>
      <c r="K591" s="14" t="n"/>
      <c r="L591" s="14" t="n"/>
      <c r="M591" s="14" t="n"/>
      <c r="N591" s="14" t="n"/>
      <c r="O591" s="20">
        <f>IF(A591="","",SUMPRODUCT((A591&gt;=Setup!$C$19:$C$30)*(A591&lt;=Setup!$D$19:$D$30)*Setup!$A$19:$A$30))</f>
        <v/>
      </c>
      <c r="P591" s="34">
        <f>IF(A591="","",IF(G591="Standard 15% (Box 1)",ROUND(H591*Setup!$B$9,2),0))</f>
        <v/>
      </c>
      <c r="Q591" s="34">
        <f>IF(A591="","",I591-P591)</f>
        <v/>
      </c>
      <c r="R591" s="23">
        <f>IF(A591="","",IF(O591=0,"Outside audit periods; ","")&amp;IF(G591="","No VAT category; ","")&amp;IF(ABS(Q591)&gt;Setup!$B$10,"VAT ≠ 15% × net; ","")&amp;IF(AND(F591="B2B - VAT registered",NOT(AND(LEN(E591)=15,LEFT(E591,1)="3",RIGHT(E591,1)="3",ISNUMBER(--E591)))),"Invalid/missing customer VAT no; ","")&amp;IF(L591&lt;&gt;"Yes","Not reported/cleared on FATOORA; ","")&amp;IF(AND(OR(G591="Zero-rated domestic (Box 3)",G591="Export (Box 4)"),N591=""),"Zero-rate/export evidence missing; ","")&amp;IF(AND(C591="Credit Note",H591&gt;0),"Credit note should be negative; ","")&amp;IF(AND(C591="Simplified Tax Invoice",F591="B2B - VAT registered"),"Simplified invoice issued to VAT-registered B2B; ",""))</f>
        <v/>
      </c>
    </row>
    <row r="592">
      <c r="A592" s="17" t="n"/>
      <c r="B592" s="14" t="n"/>
      <c r="C592" s="14" t="n"/>
      <c r="D592" s="14" t="n"/>
      <c r="E592" s="16" t="n"/>
      <c r="F592" s="14" t="n"/>
      <c r="G592" s="14" t="n"/>
      <c r="H592" s="19" t="n"/>
      <c r="I592" s="19" t="n"/>
      <c r="J592" s="34">
        <f>IF(A592="","",H592+I592)</f>
        <v/>
      </c>
      <c r="K592" s="14" t="n"/>
      <c r="L592" s="14" t="n"/>
      <c r="M592" s="14" t="n"/>
      <c r="N592" s="14" t="n"/>
      <c r="O592" s="20">
        <f>IF(A592="","",SUMPRODUCT((A592&gt;=Setup!$C$19:$C$30)*(A592&lt;=Setup!$D$19:$D$30)*Setup!$A$19:$A$30))</f>
        <v/>
      </c>
      <c r="P592" s="34">
        <f>IF(A592="","",IF(G592="Standard 15% (Box 1)",ROUND(H592*Setup!$B$9,2),0))</f>
        <v/>
      </c>
      <c r="Q592" s="34">
        <f>IF(A592="","",I592-P592)</f>
        <v/>
      </c>
      <c r="R592" s="23">
        <f>IF(A592="","",IF(O592=0,"Outside audit periods; ","")&amp;IF(G592="","No VAT category; ","")&amp;IF(ABS(Q592)&gt;Setup!$B$10,"VAT ≠ 15% × net; ","")&amp;IF(AND(F592="B2B - VAT registered",NOT(AND(LEN(E592)=15,LEFT(E592,1)="3",RIGHT(E592,1)="3",ISNUMBER(--E592)))),"Invalid/missing customer VAT no; ","")&amp;IF(L592&lt;&gt;"Yes","Not reported/cleared on FATOORA; ","")&amp;IF(AND(OR(G592="Zero-rated domestic (Box 3)",G592="Export (Box 4)"),N592=""),"Zero-rate/export evidence missing; ","")&amp;IF(AND(C592="Credit Note",H592&gt;0),"Credit note should be negative; ","")&amp;IF(AND(C592="Simplified Tax Invoice",F592="B2B - VAT registered"),"Simplified invoice issued to VAT-registered B2B; ",""))</f>
        <v/>
      </c>
    </row>
    <row r="593">
      <c r="A593" s="17" t="n"/>
      <c r="B593" s="14" t="n"/>
      <c r="C593" s="14" t="n"/>
      <c r="D593" s="14" t="n"/>
      <c r="E593" s="16" t="n"/>
      <c r="F593" s="14" t="n"/>
      <c r="G593" s="14" t="n"/>
      <c r="H593" s="19" t="n"/>
      <c r="I593" s="19" t="n"/>
      <c r="J593" s="34">
        <f>IF(A593="","",H593+I593)</f>
        <v/>
      </c>
      <c r="K593" s="14" t="n"/>
      <c r="L593" s="14" t="n"/>
      <c r="M593" s="14" t="n"/>
      <c r="N593" s="14" t="n"/>
      <c r="O593" s="20">
        <f>IF(A593="","",SUMPRODUCT((A593&gt;=Setup!$C$19:$C$30)*(A593&lt;=Setup!$D$19:$D$30)*Setup!$A$19:$A$30))</f>
        <v/>
      </c>
      <c r="P593" s="34">
        <f>IF(A593="","",IF(G593="Standard 15% (Box 1)",ROUND(H593*Setup!$B$9,2),0))</f>
        <v/>
      </c>
      <c r="Q593" s="34">
        <f>IF(A593="","",I593-P593)</f>
        <v/>
      </c>
      <c r="R593" s="23">
        <f>IF(A593="","",IF(O593=0,"Outside audit periods; ","")&amp;IF(G593="","No VAT category; ","")&amp;IF(ABS(Q593)&gt;Setup!$B$10,"VAT ≠ 15% × net; ","")&amp;IF(AND(F593="B2B - VAT registered",NOT(AND(LEN(E593)=15,LEFT(E593,1)="3",RIGHT(E593,1)="3",ISNUMBER(--E593)))),"Invalid/missing customer VAT no; ","")&amp;IF(L593&lt;&gt;"Yes","Not reported/cleared on FATOORA; ","")&amp;IF(AND(OR(G593="Zero-rated domestic (Box 3)",G593="Export (Box 4)"),N593=""),"Zero-rate/export evidence missing; ","")&amp;IF(AND(C593="Credit Note",H593&gt;0),"Credit note should be negative; ","")&amp;IF(AND(C593="Simplified Tax Invoice",F593="B2B - VAT registered"),"Simplified invoice issued to VAT-registered B2B; ",""))</f>
        <v/>
      </c>
    </row>
    <row r="594">
      <c r="A594" s="17" t="n"/>
      <c r="B594" s="14" t="n"/>
      <c r="C594" s="14" t="n"/>
      <c r="D594" s="14" t="n"/>
      <c r="E594" s="16" t="n"/>
      <c r="F594" s="14" t="n"/>
      <c r="G594" s="14" t="n"/>
      <c r="H594" s="19" t="n"/>
      <c r="I594" s="19" t="n"/>
      <c r="J594" s="34">
        <f>IF(A594="","",H594+I594)</f>
        <v/>
      </c>
      <c r="K594" s="14" t="n"/>
      <c r="L594" s="14" t="n"/>
      <c r="M594" s="14" t="n"/>
      <c r="N594" s="14" t="n"/>
      <c r="O594" s="20">
        <f>IF(A594="","",SUMPRODUCT((A594&gt;=Setup!$C$19:$C$30)*(A594&lt;=Setup!$D$19:$D$30)*Setup!$A$19:$A$30))</f>
        <v/>
      </c>
      <c r="P594" s="34">
        <f>IF(A594="","",IF(G594="Standard 15% (Box 1)",ROUND(H594*Setup!$B$9,2),0))</f>
        <v/>
      </c>
      <c r="Q594" s="34">
        <f>IF(A594="","",I594-P594)</f>
        <v/>
      </c>
      <c r="R594" s="23">
        <f>IF(A594="","",IF(O594=0,"Outside audit periods; ","")&amp;IF(G594="","No VAT category; ","")&amp;IF(ABS(Q594)&gt;Setup!$B$10,"VAT ≠ 15% × net; ","")&amp;IF(AND(F594="B2B - VAT registered",NOT(AND(LEN(E594)=15,LEFT(E594,1)="3",RIGHT(E594,1)="3",ISNUMBER(--E594)))),"Invalid/missing customer VAT no; ","")&amp;IF(L594&lt;&gt;"Yes","Not reported/cleared on FATOORA; ","")&amp;IF(AND(OR(G594="Zero-rated domestic (Box 3)",G594="Export (Box 4)"),N594=""),"Zero-rate/export evidence missing; ","")&amp;IF(AND(C594="Credit Note",H594&gt;0),"Credit note should be negative; ","")&amp;IF(AND(C594="Simplified Tax Invoice",F594="B2B - VAT registered"),"Simplified invoice issued to VAT-registered B2B; ",""))</f>
        <v/>
      </c>
    </row>
    <row r="595">
      <c r="A595" s="17" t="n"/>
      <c r="B595" s="14" t="n"/>
      <c r="C595" s="14" t="n"/>
      <c r="D595" s="14" t="n"/>
      <c r="E595" s="16" t="n"/>
      <c r="F595" s="14" t="n"/>
      <c r="G595" s="14" t="n"/>
      <c r="H595" s="19" t="n"/>
      <c r="I595" s="19" t="n"/>
      <c r="J595" s="34">
        <f>IF(A595="","",H595+I595)</f>
        <v/>
      </c>
      <c r="K595" s="14" t="n"/>
      <c r="L595" s="14" t="n"/>
      <c r="M595" s="14" t="n"/>
      <c r="N595" s="14" t="n"/>
      <c r="O595" s="20">
        <f>IF(A595="","",SUMPRODUCT((A595&gt;=Setup!$C$19:$C$30)*(A595&lt;=Setup!$D$19:$D$30)*Setup!$A$19:$A$30))</f>
        <v/>
      </c>
      <c r="P595" s="34">
        <f>IF(A595="","",IF(G595="Standard 15% (Box 1)",ROUND(H595*Setup!$B$9,2),0))</f>
        <v/>
      </c>
      <c r="Q595" s="34">
        <f>IF(A595="","",I595-P595)</f>
        <v/>
      </c>
      <c r="R595" s="23">
        <f>IF(A595="","",IF(O595=0,"Outside audit periods; ","")&amp;IF(G595="","No VAT category; ","")&amp;IF(ABS(Q595)&gt;Setup!$B$10,"VAT ≠ 15% × net; ","")&amp;IF(AND(F595="B2B - VAT registered",NOT(AND(LEN(E595)=15,LEFT(E595,1)="3",RIGHT(E595,1)="3",ISNUMBER(--E595)))),"Invalid/missing customer VAT no; ","")&amp;IF(L595&lt;&gt;"Yes","Not reported/cleared on FATOORA; ","")&amp;IF(AND(OR(G595="Zero-rated domestic (Box 3)",G595="Export (Box 4)"),N595=""),"Zero-rate/export evidence missing; ","")&amp;IF(AND(C595="Credit Note",H595&gt;0),"Credit note should be negative; ","")&amp;IF(AND(C595="Simplified Tax Invoice",F595="B2B - VAT registered"),"Simplified invoice issued to VAT-registered B2B; ",""))</f>
        <v/>
      </c>
    </row>
    <row r="596">
      <c r="A596" s="17" t="n"/>
      <c r="B596" s="14" t="n"/>
      <c r="C596" s="14" t="n"/>
      <c r="D596" s="14" t="n"/>
      <c r="E596" s="16" t="n"/>
      <c r="F596" s="14" t="n"/>
      <c r="G596" s="14" t="n"/>
      <c r="H596" s="19" t="n"/>
      <c r="I596" s="19" t="n"/>
      <c r="J596" s="34">
        <f>IF(A596="","",H596+I596)</f>
        <v/>
      </c>
      <c r="K596" s="14" t="n"/>
      <c r="L596" s="14" t="n"/>
      <c r="M596" s="14" t="n"/>
      <c r="N596" s="14" t="n"/>
      <c r="O596" s="20">
        <f>IF(A596="","",SUMPRODUCT((A596&gt;=Setup!$C$19:$C$30)*(A596&lt;=Setup!$D$19:$D$30)*Setup!$A$19:$A$30))</f>
        <v/>
      </c>
      <c r="P596" s="34">
        <f>IF(A596="","",IF(G596="Standard 15% (Box 1)",ROUND(H596*Setup!$B$9,2),0))</f>
        <v/>
      </c>
      <c r="Q596" s="34">
        <f>IF(A596="","",I596-P596)</f>
        <v/>
      </c>
      <c r="R596" s="23">
        <f>IF(A596="","",IF(O596=0,"Outside audit periods; ","")&amp;IF(G596="","No VAT category; ","")&amp;IF(ABS(Q596)&gt;Setup!$B$10,"VAT ≠ 15% × net; ","")&amp;IF(AND(F596="B2B - VAT registered",NOT(AND(LEN(E596)=15,LEFT(E596,1)="3",RIGHT(E596,1)="3",ISNUMBER(--E596)))),"Invalid/missing customer VAT no; ","")&amp;IF(L596&lt;&gt;"Yes","Not reported/cleared on FATOORA; ","")&amp;IF(AND(OR(G596="Zero-rated domestic (Box 3)",G596="Export (Box 4)"),N596=""),"Zero-rate/export evidence missing; ","")&amp;IF(AND(C596="Credit Note",H596&gt;0),"Credit note should be negative; ","")&amp;IF(AND(C596="Simplified Tax Invoice",F596="B2B - VAT registered"),"Simplified invoice issued to VAT-registered B2B; ",""))</f>
        <v/>
      </c>
    </row>
    <row r="597">
      <c r="A597" s="17" t="n"/>
      <c r="B597" s="14" t="n"/>
      <c r="C597" s="14" t="n"/>
      <c r="D597" s="14" t="n"/>
      <c r="E597" s="16" t="n"/>
      <c r="F597" s="14" t="n"/>
      <c r="G597" s="14" t="n"/>
      <c r="H597" s="19" t="n"/>
      <c r="I597" s="19" t="n"/>
      <c r="J597" s="34">
        <f>IF(A597="","",H597+I597)</f>
        <v/>
      </c>
      <c r="K597" s="14" t="n"/>
      <c r="L597" s="14" t="n"/>
      <c r="M597" s="14" t="n"/>
      <c r="N597" s="14" t="n"/>
      <c r="O597" s="20">
        <f>IF(A597="","",SUMPRODUCT((A597&gt;=Setup!$C$19:$C$30)*(A597&lt;=Setup!$D$19:$D$30)*Setup!$A$19:$A$30))</f>
        <v/>
      </c>
      <c r="P597" s="34">
        <f>IF(A597="","",IF(G597="Standard 15% (Box 1)",ROUND(H597*Setup!$B$9,2),0))</f>
        <v/>
      </c>
      <c r="Q597" s="34">
        <f>IF(A597="","",I597-P597)</f>
        <v/>
      </c>
      <c r="R597" s="23">
        <f>IF(A597="","",IF(O597=0,"Outside audit periods; ","")&amp;IF(G597="","No VAT category; ","")&amp;IF(ABS(Q597)&gt;Setup!$B$10,"VAT ≠ 15% × net; ","")&amp;IF(AND(F597="B2B - VAT registered",NOT(AND(LEN(E597)=15,LEFT(E597,1)="3",RIGHT(E597,1)="3",ISNUMBER(--E597)))),"Invalid/missing customer VAT no; ","")&amp;IF(L597&lt;&gt;"Yes","Not reported/cleared on FATOORA; ","")&amp;IF(AND(OR(G597="Zero-rated domestic (Box 3)",G597="Export (Box 4)"),N597=""),"Zero-rate/export evidence missing; ","")&amp;IF(AND(C597="Credit Note",H597&gt;0),"Credit note should be negative; ","")&amp;IF(AND(C597="Simplified Tax Invoice",F597="B2B - VAT registered"),"Simplified invoice issued to VAT-registered B2B; ",""))</f>
        <v/>
      </c>
    </row>
    <row r="598">
      <c r="A598" s="17" t="n"/>
      <c r="B598" s="14" t="n"/>
      <c r="C598" s="14" t="n"/>
      <c r="D598" s="14" t="n"/>
      <c r="E598" s="16" t="n"/>
      <c r="F598" s="14" t="n"/>
      <c r="G598" s="14" t="n"/>
      <c r="H598" s="19" t="n"/>
      <c r="I598" s="19" t="n"/>
      <c r="J598" s="34">
        <f>IF(A598="","",H598+I598)</f>
        <v/>
      </c>
      <c r="K598" s="14" t="n"/>
      <c r="L598" s="14" t="n"/>
      <c r="M598" s="14" t="n"/>
      <c r="N598" s="14" t="n"/>
      <c r="O598" s="20">
        <f>IF(A598="","",SUMPRODUCT((A598&gt;=Setup!$C$19:$C$30)*(A598&lt;=Setup!$D$19:$D$30)*Setup!$A$19:$A$30))</f>
        <v/>
      </c>
      <c r="P598" s="34">
        <f>IF(A598="","",IF(G598="Standard 15% (Box 1)",ROUND(H598*Setup!$B$9,2),0))</f>
        <v/>
      </c>
      <c r="Q598" s="34">
        <f>IF(A598="","",I598-P598)</f>
        <v/>
      </c>
      <c r="R598" s="23">
        <f>IF(A598="","",IF(O598=0,"Outside audit periods; ","")&amp;IF(G598="","No VAT category; ","")&amp;IF(ABS(Q598)&gt;Setup!$B$10,"VAT ≠ 15% × net; ","")&amp;IF(AND(F598="B2B - VAT registered",NOT(AND(LEN(E598)=15,LEFT(E598,1)="3",RIGHT(E598,1)="3",ISNUMBER(--E598)))),"Invalid/missing customer VAT no; ","")&amp;IF(L598&lt;&gt;"Yes","Not reported/cleared on FATOORA; ","")&amp;IF(AND(OR(G598="Zero-rated domestic (Box 3)",G598="Export (Box 4)"),N598=""),"Zero-rate/export evidence missing; ","")&amp;IF(AND(C598="Credit Note",H598&gt;0),"Credit note should be negative; ","")&amp;IF(AND(C598="Simplified Tax Invoice",F598="B2B - VAT registered"),"Simplified invoice issued to VAT-registered B2B; ",""))</f>
        <v/>
      </c>
    </row>
    <row r="599">
      <c r="A599" s="17" t="n"/>
      <c r="B599" s="14" t="n"/>
      <c r="C599" s="14" t="n"/>
      <c r="D599" s="14" t="n"/>
      <c r="E599" s="16" t="n"/>
      <c r="F599" s="14" t="n"/>
      <c r="G599" s="14" t="n"/>
      <c r="H599" s="19" t="n"/>
      <c r="I599" s="19" t="n"/>
      <c r="J599" s="34">
        <f>IF(A599="","",H599+I599)</f>
        <v/>
      </c>
      <c r="K599" s="14" t="n"/>
      <c r="L599" s="14" t="n"/>
      <c r="M599" s="14" t="n"/>
      <c r="N599" s="14" t="n"/>
      <c r="O599" s="20">
        <f>IF(A599="","",SUMPRODUCT((A599&gt;=Setup!$C$19:$C$30)*(A599&lt;=Setup!$D$19:$D$30)*Setup!$A$19:$A$30))</f>
        <v/>
      </c>
      <c r="P599" s="34">
        <f>IF(A599="","",IF(G599="Standard 15% (Box 1)",ROUND(H599*Setup!$B$9,2),0))</f>
        <v/>
      </c>
      <c r="Q599" s="34">
        <f>IF(A599="","",I599-P599)</f>
        <v/>
      </c>
      <c r="R599" s="23">
        <f>IF(A599="","",IF(O599=0,"Outside audit periods; ","")&amp;IF(G599="","No VAT category; ","")&amp;IF(ABS(Q599)&gt;Setup!$B$10,"VAT ≠ 15% × net; ","")&amp;IF(AND(F599="B2B - VAT registered",NOT(AND(LEN(E599)=15,LEFT(E599,1)="3",RIGHT(E599,1)="3",ISNUMBER(--E599)))),"Invalid/missing customer VAT no; ","")&amp;IF(L599&lt;&gt;"Yes","Not reported/cleared on FATOORA; ","")&amp;IF(AND(OR(G599="Zero-rated domestic (Box 3)",G599="Export (Box 4)"),N599=""),"Zero-rate/export evidence missing; ","")&amp;IF(AND(C599="Credit Note",H599&gt;0),"Credit note should be negative; ","")&amp;IF(AND(C599="Simplified Tax Invoice",F599="B2B - VAT registered"),"Simplified invoice issued to VAT-registered B2B; ",""))</f>
        <v/>
      </c>
    </row>
    <row r="600">
      <c r="A600" s="17" t="n"/>
      <c r="B600" s="14" t="n"/>
      <c r="C600" s="14" t="n"/>
      <c r="D600" s="14" t="n"/>
      <c r="E600" s="16" t="n"/>
      <c r="F600" s="14" t="n"/>
      <c r="G600" s="14" t="n"/>
      <c r="H600" s="19" t="n"/>
      <c r="I600" s="19" t="n"/>
      <c r="J600" s="34">
        <f>IF(A600="","",H600+I600)</f>
        <v/>
      </c>
      <c r="K600" s="14" t="n"/>
      <c r="L600" s="14" t="n"/>
      <c r="M600" s="14" t="n"/>
      <c r="N600" s="14" t="n"/>
      <c r="O600" s="20">
        <f>IF(A600="","",SUMPRODUCT((A600&gt;=Setup!$C$19:$C$30)*(A600&lt;=Setup!$D$19:$D$30)*Setup!$A$19:$A$30))</f>
        <v/>
      </c>
      <c r="P600" s="34">
        <f>IF(A600="","",IF(G600="Standard 15% (Box 1)",ROUND(H600*Setup!$B$9,2),0))</f>
        <v/>
      </c>
      <c r="Q600" s="34">
        <f>IF(A600="","",I600-P600)</f>
        <v/>
      </c>
      <c r="R600" s="23">
        <f>IF(A600="","",IF(O600=0,"Outside audit periods; ","")&amp;IF(G600="","No VAT category; ","")&amp;IF(ABS(Q600)&gt;Setup!$B$10,"VAT ≠ 15% × net; ","")&amp;IF(AND(F600="B2B - VAT registered",NOT(AND(LEN(E600)=15,LEFT(E600,1)="3",RIGHT(E600,1)="3",ISNUMBER(--E600)))),"Invalid/missing customer VAT no; ","")&amp;IF(L600&lt;&gt;"Yes","Not reported/cleared on FATOORA; ","")&amp;IF(AND(OR(G600="Zero-rated domestic (Box 3)",G600="Export (Box 4)"),N600=""),"Zero-rate/export evidence missing; ","")&amp;IF(AND(C600="Credit Note",H600&gt;0),"Credit note should be negative; ","")&amp;IF(AND(C600="Simplified Tax Invoice",F600="B2B - VAT registered"),"Simplified invoice issued to VAT-registered B2B; ",""))</f>
        <v/>
      </c>
    </row>
    <row r="601">
      <c r="A601" s="17" t="n"/>
      <c r="B601" s="14" t="n"/>
      <c r="C601" s="14" t="n"/>
      <c r="D601" s="14" t="n"/>
      <c r="E601" s="16" t="n"/>
      <c r="F601" s="14" t="n"/>
      <c r="G601" s="14" t="n"/>
      <c r="H601" s="19" t="n"/>
      <c r="I601" s="19" t="n"/>
      <c r="J601" s="34">
        <f>IF(A601="","",H601+I601)</f>
        <v/>
      </c>
      <c r="K601" s="14" t="n"/>
      <c r="L601" s="14" t="n"/>
      <c r="M601" s="14" t="n"/>
      <c r="N601" s="14" t="n"/>
      <c r="O601" s="20">
        <f>IF(A601="","",SUMPRODUCT((A601&gt;=Setup!$C$19:$C$30)*(A601&lt;=Setup!$D$19:$D$30)*Setup!$A$19:$A$30))</f>
        <v/>
      </c>
      <c r="P601" s="34">
        <f>IF(A601="","",IF(G601="Standard 15% (Box 1)",ROUND(H601*Setup!$B$9,2),0))</f>
        <v/>
      </c>
      <c r="Q601" s="34">
        <f>IF(A601="","",I601-P601)</f>
        <v/>
      </c>
      <c r="R601" s="23">
        <f>IF(A601="","",IF(O601=0,"Outside audit periods; ","")&amp;IF(G601="","No VAT category; ","")&amp;IF(ABS(Q601)&gt;Setup!$B$10,"VAT ≠ 15% × net; ","")&amp;IF(AND(F601="B2B - VAT registered",NOT(AND(LEN(E601)=15,LEFT(E601,1)="3",RIGHT(E601,1)="3",ISNUMBER(--E601)))),"Invalid/missing customer VAT no; ","")&amp;IF(L601&lt;&gt;"Yes","Not reported/cleared on FATOORA; ","")&amp;IF(AND(OR(G601="Zero-rated domestic (Box 3)",G601="Export (Box 4)"),N601=""),"Zero-rate/export evidence missing; ","")&amp;IF(AND(C601="Credit Note",H601&gt;0),"Credit note should be negative; ","")&amp;IF(AND(C601="Simplified Tax Invoice",F601="B2B - VAT registered"),"Simplified invoice issued to VAT-registered B2B; ",""))</f>
        <v/>
      </c>
    </row>
    <row r="602">
      <c r="A602" s="17" t="n"/>
      <c r="B602" s="14" t="n"/>
      <c r="C602" s="14" t="n"/>
      <c r="D602" s="14" t="n"/>
      <c r="E602" s="16" t="n"/>
      <c r="F602" s="14" t="n"/>
      <c r="G602" s="14" t="n"/>
      <c r="H602" s="19" t="n"/>
      <c r="I602" s="19" t="n"/>
      <c r="J602" s="34">
        <f>IF(A602="","",H602+I602)</f>
        <v/>
      </c>
      <c r="K602" s="14" t="n"/>
      <c r="L602" s="14" t="n"/>
      <c r="M602" s="14" t="n"/>
      <c r="N602" s="14" t="n"/>
      <c r="O602" s="20">
        <f>IF(A602="","",SUMPRODUCT((A602&gt;=Setup!$C$19:$C$30)*(A602&lt;=Setup!$D$19:$D$30)*Setup!$A$19:$A$30))</f>
        <v/>
      </c>
      <c r="P602" s="34">
        <f>IF(A602="","",IF(G602="Standard 15% (Box 1)",ROUND(H602*Setup!$B$9,2),0))</f>
        <v/>
      </c>
      <c r="Q602" s="34">
        <f>IF(A602="","",I602-P602)</f>
        <v/>
      </c>
      <c r="R602" s="23">
        <f>IF(A602="","",IF(O602=0,"Outside audit periods; ","")&amp;IF(G602="","No VAT category; ","")&amp;IF(ABS(Q602)&gt;Setup!$B$10,"VAT ≠ 15% × net; ","")&amp;IF(AND(F602="B2B - VAT registered",NOT(AND(LEN(E602)=15,LEFT(E602,1)="3",RIGHT(E602,1)="3",ISNUMBER(--E602)))),"Invalid/missing customer VAT no; ","")&amp;IF(L602&lt;&gt;"Yes","Not reported/cleared on FATOORA; ","")&amp;IF(AND(OR(G602="Zero-rated domestic (Box 3)",G602="Export (Box 4)"),N602=""),"Zero-rate/export evidence missing; ","")&amp;IF(AND(C602="Credit Note",H602&gt;0),"Credit note should be negative; ","")&amp;IF(AND(C602="Simplified Tax Invoice",F602="B2B - VAT registered"),"Simplified invoice issued to VAT-registered B2B; ",""))</f>
        <v/>
      </c>
    </row>
    <row r="603">
      <c r="A603" s="17" t="n"/>
      <c r="B603" s="14" t="n"/>
      <c r="C603" s="14" t="n"/>
      <c r="D603" s="14" t="n"/>
      <c r="E603" s="16" t="n"/>
      <c r="F603" s="14" t="n"/>
      <c r="G603" s="14" t="n"/>
      <c r="H603" s="19" t="n"/>
      <c r="I603" s="19" t="n"/>
      <c r="J603" s="34">
        <f>IF(A603="","",H603+I603)</f>
        <v/>
      </c>
      <c r="K603" s="14" t="n"/>
      <c r="L603" s="14" t="n"/>
      <c r="M603" s="14" t="n"/>
      <c r="N603" s="14" t="n"/>
      <c r="O603" s="20">
        <f>IF(A603="","",SUMPRODUCT((A603&gt;=Setup!$C$19:$C$30)*(A603&lt;=Setup!$D$19:$D$30)*Setup!$A$19:$A$30))</f>
        <v/>
      </c>
      <c r="P603" s="34">
        <f>IF(A603="","",IF(G603="Standard 15% (Box 1)",ROUND(H603*Setup!$B$9,2),0))</f>
        <v/>
      </c>
      <c r="Q603" s="34">
        <f>IF(A603="","",I603-P603)</f>
        <v/>
      </c>
      <c r="R603" s="23">
        <f>IF(A603="","",IF(O603=0,"Outside audit periods; ","")&amp;IF(G603="","No VAT category; ","")&amp;IF(ABS(Q603)&gt;Setup!$B$10,"VAT ≠ 15% × net; ","")&amp;IF(AND(F603="B2B - VAT registered",NOT(AND(LEN(E603)=15,LEFT(E603,1)="3",RIGHT(E603,1)="3",ISNUMBER(--E603)))),"Invalid/missing customer VAT no; ","")&amp;IF(L603&lt;&gt;"Yes","Not reported/cleared on FATOORA; ","")&amp;IF(AND(OR(G603="Zero-rated domestic (Box 3)",G603="Export (Box 4)"),N603=""),"Zero-rate/export evidence missing; ","")&amp;IF(AND(C603="Credit Note",H603&gt;0),"Credit note should be negative; ","")&amp;IF(AND(C603="Simplified Tax Invoice",F603="B2B - VAT registered"),"Simplified invoice issued to VAT-registered B2B; ",""))</f>
        <v/>
      </c>
    </row>
    <row r="604">
      <c r="A604" s="17" t="n"/>
      <c r="B604" s="14" t="n"/>
      <c r="C604" s="14" t="n"/>
      <c r="D604" s="14" t="n"/>
      <c r="E604" s="16" t="n"/>
      <c r="F604" s="14" t="n"/>
      <c r="G604" s="14" t="n"/>
      <c r="H604" s="19" t="n"/>
      <c r="I604" s="19" t="n"/>
      <c r="J604" s="34">
        <f>IF(A604="","",H604+I604)</f>
        <v/>
      </c>
      <c r="K604" s="14" t="n"/>
      <c r="L604" s="14" t="n"/>
      <c r="M604" s="14" t="n"/>
      <c r="N604" s="14" t="n"/>
      <c r="O604" s="20">
        <f>IF(A604="","",SUMPRODUCT((A604&gt;=Setup!$C$19:$C$30)*(A604&lt;=Setup!$D$19:$D$30)*Setup!$A$19:$A$30))</f>
        <v/>
      </c>
      <c r="P604" s="34">
        <f>IF(A604="","",IF(G604="Standard 15% (Box 1)",ROUND(H604*Setup!$B$9,2),0))</f>
        <v/>
      </c>
      <c r="Q604" s="34">
        <f>IF(A604="","",I604-P604)</f>
        <v/>
      </c>
      <c r="R604" s="23">
        <f>IF(A604="","",IF(O604=0,"Outside audit periods; ","")&amp;IF(G604="","No VAT category; ","")&amp;IF(ABS(Q604)&gt;Setup!$B$10,"VAT ≠ 15% × net; ","")&amp;IF(AND(F604="B2B - VAT registered",NOT(AND(LEN(E604)=15,LEFT(E604,1)="3",RIGHT(E604,1)="3",ISNUMBER(--E604)))),"Invalid/missing customer VAT no; ","")&amp;IF(L604&lt;&gt;"Yes","Not reported/cleared on FATOORA; ","")&amp;IF(AND(OR(G604="Zero-rated domestic (Box 3)",G604="Export (Box 4)"),N604=""),"Zero-rate/export evidence missing; ","")&amp;IF(AND(C604="Credit Note",H604&gt;0),"Credit note should be negative; ","")&amp;IF(AND(C604="Simplified Tax Invoice",F604="B2B - VAT registered"),"Simplified invoice issued to VAT-registered B2B; ",""))</f>
        <v/>
      </c>
    </row>
    <row r="605">
      <c r="A605" s="17" t="n"/>
      <c r="B605" s="14" t="n"/>
      <c r="C605" s="14" t="n"/>
      <c r="D605" s="14" t="n"/>
      <c r="E605" s="16" t="n"/>
      <c r="F605" s="14" t="n"/>
      <c r="G605" s="14" t="n"/>
      <c r="H605" s="19" t="n"/>
      <c r="I605" s="19" t="n"/>
      <c r="J605" s="34">
        <f>IF(A605="","",H605+I605)</f>
        <v/>
      </c>
      <c r="K605" s="14" t="n"/>
      <c r="L605" s="14" t="n"/>
      <c r="M605" s="14" t="n"/>
      <c r="N605" s="14" t="n"/>
      <c r="O605" s="20">
        <f>IF(A605="","",SUMPRODUCT((A605&gt;=Setup!$C$19:$C$30)*(A605&lt;=Setup!$D$19:$D$30)*Setup!$A$19:$A$30))</f>
        <v/>
      </c>
      <c r="P605" s="34">
        <f>IF(A605="","",IF(G605="Standard 15% (Box 1)",ROUND(H605*Setup!$B$9,2),0))</f>
        <v/>
      </c>
      <c r="Q605" s="34">
        <f>IF(A605="","",I605-P605)</f>
        <v/>
      </c>
      <c r="R605" s="23">
        <f>IF(A605="","",IF(O605=0,"Outside audit periods; ","")&amp;IF(G605="","No VAT category; ","")&amp;IF(ABS(Q605)&gt;Setup!$B$10,"VAT ≠ 15% × net; ","")&amp;IF(AND(F605="B2B - VAT registered",NOT(AND(LEN(E605)=15,LEFT(E605,1)="3",RIGHT(E605,1)="3",ISNUMBER(--E605)))),"Invalid/missing customer VAT no; ","")&amp;IF(L605&lt;&gt;"Yes","Not reported/cleared on FATOORA; ","")&amp;IF(AND(OR(G605="Zero-rated domestic (Box 3)",G605="Export (Box 4)"),N605=""),"Zero-rate/export evidence missing; ","")&amp;IF(AND(C605="Credit Note",H605&gt;0),"Credit note should be negative; ","")&amp;IF(AND(C605="Simplified Tax Invoice",F605="B2B - VAT registered"),"Simplified invoice issued to VAT-registered B2B; ",""))</f>
        <v/>
      </c>
    </row>
    <row r="606">
      <c r="A606" s="17" t="n"/>
      <c r="B606" s="14" t="n"/>
      <c r="C606" s="14" t="n"/>
      <c r="D606" s="14" t="n"/>
      <c r="E606" s="16" t="n"/>
      <c r="F606" s="14" t="n"/>
      <c r="G606" s="14" t="n"/>
      <c r="H606" s="19" t="n"/>
      <c r="I606" s="19" t="n"/>
      <c r="J606" s="34">
        <f>IF(A606="","",H606+I606)</f>
        <v/>
      </c>
      <c r="K606" s="14" t="n"/>
      <c r="L606" s="14" t="n"/>
      <c r="M606" s="14" t="n"/>
      <c r="N606" s="14" t="n"/>
      <c r="O606" s="20">
        <f>IF(A606="","",SUMPRODUCT((A606&gt;=Setup!$C$19:$C$30)*(A606&lt;=Setup!$D$19:$D$30)*Setup!$A$19:$A$30))</f>
        <v/>
      </c>
      <c r="P606" s="34">
        <f>IF(A606="","",IF(G606="Standard 15% (Box 1)",ROUND(H606*Setup!$B$9,2),0))</f>
        <v/>
      </c>
      <c r="Q606" s="34">
        <f>IF(A606="","",I606-P606)</f>
        <v/>
      </c>
      <c r="R606" s="23">
        <f>IF(A606="","",IF(O606=0,"Outside audit periods; ","")&amp;IF(G606="","No VAT category; ","")&amp;IF(ABS(Q606)&gt;Setup!$B$10,"VAT ≠ 15% × net; ","")&amp;IF(AND(F606="B2B - VAT registered",NOT(AND(LEN(E606)=15,LEFT(E606,1)="3",RIGHT(E606,1)="3",ISNUMBER(--E606)))),"Invalid/missing customer VAT no; ","")&amp;IF(L606&lt;&gt;"Yes","Not reported/cleared on FATOORA; ","")&amp;IF(AND(OR(G606="Zero-rated domestic (Box 3)",G606="Export (Box 4)"),N606=""),"Zero-rate/export evidence missing; ","")&amp;IF(AND(C606="Credit Note",H606&gt;0),"Credit note should be negative; ","")&amp;IF(AND(C606="Simplified Tax Invoice",F606="B2B - VAT registered"),"Simplified invoice issued to VAT-registered B2B; ",""))</f>
        <v/>
      </c>
    </row>
    <row r="607">
      <c r="A607" s="17" t="n"/>
      <c r="B607" s="14" t="n"/>
      <c r="C607" s="14" t="n"/>
      <c r="D607" s="14" t="n"/>
      <c r="E607" s="16" t="n"/>
      <c r="F607" s="14" t="n"/>
      <c r="G607" s="14" t="n"/>
      <c r="H607" s="19" t="n"/>
      <c r="I607" s="19" t="n"/>
      <c r="J607" s="34">
        <f>IF(A607="","",H607+I607)</f>
        <v/>
      </c>
      <c r="K607" s="14" t="n"/>
      <c r="L607" s="14" t="n"/>
      <c r="M607" s="14" t="n"/>
      <c r="N607" s="14" t="n"/>
      <c r="O607" s="20">
        <f>IF(A607="","",SUMPRODUCT((A607&gt;=Setup!$C$19:$C$30)*(A607&lt;=Setup!$D$19:$D$30)*Setup!$A$19:$A$30))</f>
        <v/>
      </c>
      <c r="P607" s="34">
        <f>IF(A607="","",IF(G607="Standard 15% (Box 1)",ROUND(H607*Setup!$B$9,2),0))</f>
        <v/>
      </c>
      <c r="Q607" s="34">
        <f>IF(A607="","",I607-P607)</f>
        <v/>
      </c>
      <c r="R607" s="23">
        <f>IF(A607="","",IF(O607=0,"Outside audit periods; ","")&amp;IF(G607="","No VAT category; ","")&amp;IF(ABS(Q607)&gt;Setup!$B$10,"VAT ≠ 15% × net; ","")&amp;IF(AND(F607="B2B - VAT registered",NOT(AND(LEN(E607)=15,LEFT(E607,1)="3",RIGHT(E607,1)="3",ISNUMBER(--E607)))),"Invalid/missing customer VAT no; ","")&amp;IF(L607&lt;&gt;"Yes","Not reported/cleared on FATOORA; ","")&amp;IF(AND(OR(G607="Zero-rated domestic (Box 3)",G607="Export (Box 4)"),N607=""),"Zero-rate/export evidence missing; ","")&amp;IF(AND(C607="Credit Note",H607&gt;0),"Credit note should be negative; ","")&amp;IF(AND(C607="Simplified Tax Invoice",F607="B2B - VAT registered"),"Simplified invoice issued to VAT-registered B2B; ",""))</f>
        <v/>
      </c>
    </row>
    <row r="608">
      <c r="A608" s="17" t="n"/>
      <c r="B608" s="14" t="n"/>
      <c r="C608" s="14" t="n"/>
      <c r="D608" s="14" t="n"/>
      <c r="E608" s="16" t="n"/>
      <c r="F608" s="14" t="n"/>
      <c r="G608" s="14" t="n"/>
      <c r="H608" s="19" t="n"/>
      <c r="I608" s="19" t="n"/>
      <c r="J608" s="34">
        <f>IF(A608="","",H608+I608)</f>
        <v/>
      </c>
      <c r="K608" s="14" t="n"/>
      <c r="L608" s="14" t="n"/>
      <c r="M608" s="14" t="n"/>
      <c r="N608" s="14" t="n"/>
      <c r="O608" s="20">
        <f>IF(A608="","",SUMPRODUCT((A608&gt;=Setup!$C$19:$C$30)*(A608&lt;=Setup!$D$19:$D$30)*Setup!$A$19:$A$30))</f>
        <v/>
      </c>
      <c r="P608" s="34">
        <f>IF(A608="","",IF(G608="Standard 15% (Box 1)",ROUND(H608*Setup!$B$9,2),0))</f>
        <v/>
      </c>
      <c r="Q608" s="34">
        <f>IF(A608="","",I608-P608)</f>
        <v/>
      </c>
      <c r="R608" s="23">
        <f>IF(A608="","",IF(O608=0,"Outside audit periods; ","")&amp;IF(G608="","No VAT category; ","")&amp;IF(ABS(Q608)&gt;Setup!$B$10,"VAT ≠ 15% × net; ","")&amp;IF(AND(F608="B2B - VAT registered",NOT(AND(LEN(E608)=15,LEFT(E608,1)="3",RIGHT(E608,1)="3",ISNUMBER(--E608)))),"Invalid/missing customer VAT no; ","")&amp;IF(L608&lt;&gt;"Yes","Not reported/cleared on FATOORA; ","")&amp;IF(AND(OR(G608="Zero-rated domestic (Box 3)",G608="Export (Box 4)"),N608=""),"Zero-rate/export evidence missing; ","")&amp;IF(AND(C608="Credit Note",H608&gt;0),"Credit note should be negative; ","")&amp;IF(AND(C608="Simplified Tax Invoice",F608="B2B - VAT registered"),"Simplified invoice issued to VAT-registered B2B; ",""))</f>
        <v/>
      </c>
    </row>
    <row r="609">
      <c r="A609" s="17" t="n"/>
      <c r="B609" s="14" t="n"/>
      <c r="C609" s="14" t="n"/>
      <c r="D609" s="14" t="n"/>
      <c r="E609" s="16" t="n"/>
      <c r="F609" s="14" t="n"/>
      <c r="G609" s="14" t="n"/>
      <c r="H609" s="19" t="n"/>
      <c r="I609" s="19" t="n"/>
      <c r="J609" s="34">
        <f>IF(A609="","",H609+I609)</f>
        <v/>
      </c>
      <c r="K609" s="14" t="n"/>
      <c r="L609" s="14" t="n"/>
      <c r="M609" s="14" t="n"/>
      <c r="N609" s="14" t="n"/>
      <c r="O609" s="20">
        <f>IF(A609="","",SUMPRODUCT((A609&gt;=Setup!$C$19:$C$30)*(A609&lt;=Setup!$D$19:$D$30)*Setup!$A$19:$A$30))</f>
        <v/>
      </c>
      <c r="P609" s="34">
        <f>IF(A609="","",IF(G609="Standard 15% (Box 1)",ROUND(H609*Setup!$B$9,2),0))</f>
        <v/>
      </c>
      <c r="Q609" s="34">
        <f>IF(A609="","",I609-P609)</f>
        <v/>
      </c>
      <c r="R609" s="23">
        <f>IF(A609="","",IF(O609=0,"Outside audit periods; ","")&amp;IF(G609="","No VAT category; ","")&amp;IF(ABS(Q609)&gt;Setup!$B$10,"VAT ≠ 15% × net; ","")&amp;IF(AND(F609="B2B - VAT registered",NOT(AND(LEN(E609)=15,LEFT(E609,1)="3",RIGHT(E609,1)="3",ISNUMBER(--E609)))),"Invalid/missing customer VAT no; ","")&amp;IF(L609&lt;&gt;"Yes","Not reported/cleared on FATOORA; ","")&amp;IF(AND(OR(G609="Zero-rated domestic (Box 3)",G609="Export (Box 4)"),N609=""),"Zero-rate/export evidence missing; ","")&amp;IF(AND(C609="Credit Note",H609&gt;0),"Credit note should be negative; ","")&amp;IF(AND(C609="Simplified Tax Invoice",F609="B2B - VAT registered"),"Simplified invoice issued to VAT-registered B2B; ",""))</f>
        <v/>
      </c>
    </row>
    <row r="610">
      <c r="A610" s="17" t="n"/>
      <c r="B610" s="14" t="n"/>
      <c r="C610" s="14" t="n"/>
      <c r="D610" s="14" t="n"/>
      <c r="E610" s="16" t="n"/>
      <c r="F610" s="14" t="n"/>
      <c r="G610" s="14" t="n"/>
      <c r="H610" s="19" t="n"/>
      <c r="I610" s="19" t="n"/>
      <c r="J610" s="34">
        <f>IF(A610="","",H610+I610)</f>
        <v/>
      </c>
      <c r="K610" s="14" t="n"/>
      <c r="L610" s="14" t="n"/>
      <c r="M610" s="14" t="n"/>
      <c r="N610" s="14" t="n"/>
      <c r="O610" s="20">
        <f>IF(A610="","",SUMPRODUCT((A610&gt;=Setup!$C$19:$C$30)*(A610&lt;=Setup!$D$19:$D$30)*Setup!$A$19:$A$30))</f>
        <v/>
      </c>
      <c r="P610" s="34">
        <f>IF(A610="","",IF(G610="Standard 15% (Box 1)",ROUND(H610*Setup!$B$9,2),0))</f>
        <v/>
      </c>
      <c r="Q610" s="34">
        <f>IF(A610="","",I610-P610)</f>
        <v/>
      </c>
      <c r="R610" s="23">
        <f>IF(A610="","",IF(O610=0,"Outside audit periods; ","")&amp;IF(G610="","No VAT category; ","")&amp;IF(ABS(Q610)&gt;Setup!$B$10,"VAT ≠ 15% × net; ","")&amp;IF(AND(F610="B2B - VAT registered",NOT(AND(LEN(E610)=15,LEFT(E610,1)="3",RIGHT(E610,1)="3",ISNUMBER(--E610)))),"Invalid/missing customer VAT no; ","")&amp;IF(L610&lt;&gt;"Yes","Not reported/cleared on FATOORA; ","")&amp;IF(AND(OR(G610="Zero-rated domestic (Box 3)",G610="Export (Box 4)"),N610=""),"Zero-rate/export evidence missing; ","")&amp;IF(AND(C610="Credit Note",H610&gt;0),"Credit note should be negative; ","")&amp;IF(AND(C610="Simplified Tax Invoice",F610="B2B - VAT registered"),"Simplified invoice issued to VAT-registered B2B; ",""))</f>
        <v/>
      </c>
    </row>
    <row r="611">
      <c r="A611" s="17" t="n"/>
      <c r="B611" s="14" t="n"/>
      <c r="C611" s="14" t="n"/>
      <c r="D611" s="14" t="n"/>
      <c r="E611" s="16" t="n"/>
      <c r="F611" s="14" t="n"/>
      <c r="G611" s="14" t="n"/>
      <c r="H611" s="19" t="n"/>
      <c r="I611" s="19" t="n"/>
      <c r="J611" s="34">
        <f>IF(A611="","",H611+I611)</f>
        <v/>
      </c>
      <c r="K611" s="14" t="n"/>
      <c r="L611" s="14" t="n"/>
      <c r="M611" s="14" t="n"/>
      <c r="N611" s="14" t="n"/>
      <c r="O611" s="20">
        <f>IF(A611="","",SUMPRODUCT((A611&gt;=Setup!$C$19:$C$30)*(A611&lt;=Setup!$D$19:$D$30)*Setup!$A$19:$A$30))</f>
        <v/>
      </c>
      <c r="P611" s="34">
        <f>IF(A611="","",IF(G611="Standard 15% (Box 1)",ROUND(H611*Setup!$B$9,2),0))</f>
        <v/>
      </c>
      <c r="Q611" s="34">
        <f>IF(A611="","",I611-P611)</f>
        <v/>
      </c>
      <c r="R611" s="23">
        <f>IF(A611="","",IF(O611=0,"Outside audit periods; ","")&amp;IF(G611="","No VAT category; ","")&amp;IF(ABS(Q611)&gt;Setup!$B$10,"VAT ≠ 15% × net; ","")&amp;IF(AND(F611="B2B - VAT registered",NOT(AND(LEN(E611)=15,LEFT(E611,1)="3",RIGHT(E611,1)="3",ISNUMBER(--E611)))),"Invalid/missing customer VAT no; ","")&amp;IF(L611&lt;&gt;"Yes","Not reported/cleared on FATOORA; ","")&amp;IF(AND(OR(G611="Zero-rated domestic (Box 3)",G611="Export (Box 4)"),N611=""),"Zero-rate/export evidence missing; ","")&amp;IF(AND(C611="Credit Note",H611&gt;0),"Credit note should be negative; ","")&amp;IF(AND(C611="Simplified Tax Invoice",F611="B2B - VAT registered"),"Simplified invoice issued to VAT-registered B2B; ",""))</f>
        <v/>
      </c>
    </row>
    <row r="612">
      <c r="A612" s="17" t="n"/>
      <c r="B612" s="14" t="n"/>
      <c r="C612" s="14" t="n"/>
      <c r="D612" s="14" t="n"/>
      <c r="E612" s="16" t="n"/>
      <c r="F612" s="14" t="n"/>
      <c r="G612" s="14" t="n"/>
      <c r="H612" s="19" t="n"/>
      <c r="I612" s="19" t="n"/>
      <c r="J612" s="34">
        <f>IF(A612="","",H612+I612)</f>
        <v/>
      </c>
      <c r="K612" s="14" t="n"/>
      <c r="L612" s="14" t="n"/>
      <c r="M612" s="14" t="n"/>
      <c r="N612" s="14" t="n"/>
      <c r="O612" s="20">
        <f>IF(A612="","",SUMPRODUCT((A612&gt;=Setup!$C$19:$C$30)*(A612&lt;=Setup!$D$19:$D$30)*Setup!$A$19:$A$30))</f>
        <v/>
      </c>
      <c r="P612" s="34">
        <f>IF(A612="","",IF(G612="Standard 15% (Box 1)",ROUND(H612*Setup!$B$9,2),0))</f>
        <v/>
      </c>
      <c r="Q612" s="34">
        <f>IF(A612="","",I612-P612)</f>
        <v/>
      </c>
      <c r="R612" s="23">
        <f>IF(A612="","",IF(O612=0,"Outside audit periods; ","")&amp;IF(G612="","No VAT category; ","")&amp;IF(ABS(Q612)&gt;Setup!$B$10,"VAT ≠ 15% × net; ","")&amp;IF(AND(F612="B2B - VAT registered",NOT(AND(LEN(E612)=15,LEFT(E612,1)="3",RIGHT(E612,1)="3",ISNUMBER(--E612)))),"Invalid/missing customer VAT no; ","")&amp;IF(L612&lt;&gt;"Yes","Not reported/cleared on FATOORA; ","")&amp;IF(AND(OR(G612="Zero-rated domestic (Box 3)",G612="Export (Box 4)"),N612=""),"Zero-rate/export evidence missing; ","")&amp;IF(AND(C612="Credit Note",H612&gt;0),"Credit note should be negative; ","")&amp;IF(AND(C612="Simplified Tax Invoice",F612="B2B - VAT registered"),"Simplified invoice issued to VAT-registered B2B; ",""))</f>
        <v/>
      </c>
    </row>
    <row r="613">
      <c r="A613" s="17" t="n"/>
      <c r="B613" s="14" t="n"/>
      <c r="C613" s="14" t="n"/>
      <c r="D613" s="14" t="n"/>
      <c r="E613" s="16" t="n"/>
      <c r="F613" s="14" t="n"/>
      <c r="G613" s="14" t="n"/>
      <c r="H613" s="19" t="n"/>
      <c r="I613" s="19" t="n"/>
      <c r="J613" s="34">
        <f>IF(A613="","",H613+I613)</f>
        <v/>
      </c>
      <c r="K613" s="14" t="n"/>
      <c r="L613" s="14" t="n"/>
      <c r="M613" s="14" t="n"/>
      <c r="N613" s="14" t="n"/>
      <c r="O613" s="20">
        <f>IF(A613="","",SUMPRODUCT((A613&gt;=Setup!$C$19:$C$30)*(A613&lt;=Setup!$D$19:$D$30)*Setup!$A$19:$A$30))</f>
        <v/>
      </c>
      <c r="P613" s="34">
        <f>IF(A613="","",IF(G613="Standard 15% (Box 1)",ROUND(H613*Setup!$B$9,2),0))</f>
        <v/>
      </c>
      <c r="Q613" s="34">
        <f>IF(A613="","",I613-P613)</f>
        <v/>
      </c>
      <c r="R613" s="23">
        <f>IF(A613="","",IF(O613=0,"Outside audit periods; ","")&amp;IF(G613="","No VAT category; ","")&amp;IF(ABS(Q613)&gt;Setup!$B$10,"VAT ≠ 15% × net; ","")&amp;IF(AND(F613="B2B - VAT registered",NOT(AND(LEN(E613)=15,LEFT(E613,1)="3",RIGHT(E613,1)="3",ISNUMBER(--E613)))),"Invalid/missing customer VAT no; ","")&amp;IF(L613&lt;&gt;"Yes","Not reported/cleared on FATOORA; ","")&amp;IF(AND(OR(G613="Zero-rated domestic (Box 3)",G613="Export (Box 4)"),N613=""),"Zero-rate/export evidence missing; ","")&amp;IF(AND(C613="Credit Note",H613&gt;0),"Credit note should be negative; ","")&amp;IF(AND(C613="Simplified Tax Invoice",F613="B2B - VAT registered"),"Simplified invoice issued to VAT-registered B2B; ",""))</f>
        <v/>
      </c>
    </row>
    <row r="614">
      <c r="A614" s="17" t="n"/>
      <c r="B614" s="14" t="n"/>
      <c r="C614" s="14" t="n"/>
      <c r="D614" s="14" t="n"/>
      <c r="E614" s="16" t="n"/>
      <c r="F614" s="14" t="n"/>
      <c r="G614" s="14" t="n"/>
      <c r="H614" s="19" t="n"/>
      <c r="I614" s="19" t="n"/>
      <c r="J614" s="34">
        <f>IF(A614="","",H614+I614)</f>
        <v/>
      </c>
      <c r="K614" s="14" t="n"/>
      <c r="L614" s="14" t="n"/>
      <c r="M614" s="14" t="n"/>
      <c r="N614" s="14" t="n"/>
      <c r="O614" s="20">
        <f>IF(A614="","",SUMPRODUCT((A614&gt;=Setup!$C$19:$C$30)*(A614&lt;=Setup!$D$19:$D$30)*Setup!$A$19:$A$30))</f>
        <v/>
      </c>
      <c r="P614" s="34">
        <f>IF(A614="","",IF(G614="Standard 15% (Box 1)",ROUND(H614*Setup!$B$9,2),0))</f>
        <v/>
      </c>
      <c r="Q614" s="34">
        <f>IF(A614="","",I614-P614)</f>
        <v/>
      </c>
      <c r="R614" s="23">
        <f>IF(A614="","",IF(O614=0,"Outside audit periods; ","")&amp;IF(G614="","No VAT category; ","")&amp;IF(ABS(Q614)&gt;Setup!$B$10,"VAT ≠ 15% × net; ","")&amp;IF(AND(F614="B2B - VAT registered",NOT(AND(LEN(E614)=15,LEFT(E614,1)="3",RIGHT(E614,1)="3",ISNUMBER(--E614)))),"Invalid/missing customer VAT no; ","")&amp;IF(L614&lt;&gt;"Yes","Not reported/cleared on FATOORA; ","")&amp;IF(AND(OR(G614="Zero-rated domestic (Box 3)",G614="Export (Box 4)"),N614=""),"Zero-rate/export evidence missing; ","")&amp;IF(AND(C614="Credit Note",H614&gt;0),"Credit note should be negative; ","")&amp;IF(AND(C614="Simplified Tax Invoice",F614="B2B - VAT registered"),"Simplified invoice issued to VAT-registered B2B; ",""))</f>
        <v/>
      </c>
    </row>
    <row r="615">
      <c r="A615" s="17" t="n"/>
      <c r="B615" s="14" t="n"/>
      <c r="C615" s="14" t="n"/>
      <c r="D615" s="14" t="n"/>
      <c r="E615" s="16" t="n"/>
      <c r="F615" s="14" t="n"/>
      <c r="G615" s="14" t="n"/>
      <c r="H615" s="19" t="n"/>
      <c r="I615" s="19" t="n"/>
      <c r="J615" s="34">
        <f>IF(A615="","",H615+I615)</f>
        <v/>
      </c>
      <c r="K615" s="14" t="n"/>
      <c r="L615" s="14" t="n"/>
      <c r="M615" s="14" t="n"/>
      <c r="N615" s="14" t="n"/>
      <c r="O615" s="20">
        <f>IF(A615="","",SUMPRODUCT((A615&gt;=Setup!$C$19:$C$30)*(A615&lt;=Setup!$D$19:$D$30)*Setup!$A$19:$A$30))</f>
        <v/>
      </c>
      <c r="P615" s="34">
        <f>IF(A615="","",IF(G615="Standard 15% (Box 1)",ROUND(H615*Setup!$B$9,2),0))</f>
        <v/>
      </c>
      <c r="Q615" s="34">
        <f>IF(A615="","",I615-P615)</f>
        <v/>
      </c>
      <c r="R615" s="23">
        <f>IF(A615="","",IF(O615=0,"Outside audit periods; ","")&amp;IF(G615="","No VAT category; ","")&amp;IF(ABS(Q615)&gt;Setup!$B$10,"VAT ≠ 15% × net; ","")&amp;IF(AND(F615="B2B - VAT registered",NOT(AND(LEN(E615)=15,LEFT(E615,1)="3",RIGHT(E615,1)="3",ISNUMBER(--E615)))),"Invalid/missing customer VAT no; ","")&amp;IF(L615&lt;&gt;"Yes","Not reported/cleared on FATOORA; ","")&amp;IF(AND(OR(G615="Zero-rated domestic (Box 3)",G615="Export (Box 4)"),N615=""),"Zero-rate/export evidence missing; ","")&amp;IF(AND(C615="Credit Note",H615&gt;0),"Credit note should be negative; ","")&amp;IF(AND(C615="Simplified Tax Invoice",F615="B2B - VAT registered"),"Simplified invoice issued to VAT-registered B2B; ",""))</f>
        <v/>
      </c>
    </row>
    <row r="616">
      <c r="A616" s="17" t="n"/>
      <c r="B616" s="14" t="n"/>
      <c r="C616" s="14" t="n"/>
      <c r="D616" s="14" t="n"/>
      <c r="E616" s="16" t="n"/>
      <c r="F616" s="14" t="n"/>
      <c r="G616" s="14" t="n"/>
      <c r="H616" s="19" t="n"/>
      <c r="I616" s="19" t="n"/>
      <c r="J616" s="34">
        <f>IF(A616="","",H616+I616)</f>
        <v/>
      </c>
      <c r="K616" s="14" t="n"/>
      <c r="L616" s="14" t="n"/>
      <c r="M616" s="14" t="n"/>
      <c r="N616" s="14" t="n"/>
      <c r="O616" s="20">
        <f>IF(A616="","",SUMPRODUCT((A616&gt;=Setup!$C$19:$C$30)*(A616&lt;=Setup!$D$19:$D$30)*Setup!$A$19:$A$30))</f>
        <v/>
      </c>
      <c r="P616" s="34">
        <f>IF(A616="","",IF(G616="Standard 15% (Box 1)",ROUND(H616*Setup!$B$9,2),0))</f>
        <v/>
      </c>
      <c r="Q616" s="34">
        <f>IF(A616="","",I616-P616)</f>
        <v/>
      </c>
      <c r="R616" s="23">
        <f>IF(A616="","",IF(O616=0,"Outside audit periods; ","")&amp;IF(G616="","No VAT category; ","")&amp;IF(ABS(Q616)&gt;Setup!$B$10,"VAT ≠ 15% × net; ","")&amp;IF(AND(F616="B2B - VAT registered",NOT(AND(LEN(E616)=15,LEFT(E616,1)="3",RIGHT(E616,1)="3",ISNUMBER(--E616)))),"Invalid/missing customer VAT no; ","")&amp;IF(L616&lt;&gt;"Yes","Not reported/cleared on FATOORA; ","")&amp;IF(AND(OR(G616="Zero-rated domestic (Box 3)",G616="Export (Box 4)"),N616=""),"Zero-rate/export evidence missing; ","")&amp;IF(AND(C616="Credit Note",H616&gt;0),"Credit note should be negative; ","")&amp;IF(AND(C616="Simplified Tax Invoice",F616="B2B - VAT registered"),"Simplified invoice issued to VAT-registered B2B; ",""))</f>
        <v/>
      </c>
    </row>
    <row r="617">
      <c r="A617" s="17" t="n"/>
      <c r="B617" s="14" t="n"/>
      <c r="C617" s="14" t="n"/>
      <c r="D617" s="14" t="n"/>
      <c r="E617" s="16" t="n"/>
      <c r="F617" s="14" t="n"/>
      <c r="G617" s="14" t="n"/>
      <c r="H617" s="19" t="n"/>
      <c r="I617" s="19" t="n"/>
      <c r="J617" s="34">
        <f>IF(A617="","",H617+I617)</f>
        <v/>
      </c>
      <c r="K617" s="14" t="n"/>
      <c r="L617" s="14" t="n"/>
      <c r="M617" s="14" t="n"/>
      <c r="N617" s="14" t="n"/>
      <c r="O617" s="20">
        <f>IF(A617="","",SUMPRODUCT((A617&gt;=Setup!$C$19:$C$30)*(A617&lt;=Setup!$D$19:$D$30)*Setup!$A$19:$A$30))</f>
        <v/>
      </c>
      <c r="P617" s="34">
        <f>IF(A617="","",IF(G617="Standard 15% (Box 1)",ROUND(H617*Setup!$B$9,2),0))</f>
        <v/>
      </c>
      <c r="Q617" s="34">
        <f>IF(A617="","",I617-P617)</f>
        <v/>
      </c>
      <c r="R617" s="23">
        <f>IF(A617="","",IF(O617=0,"Outside audit periods; ","")&amp;IF(G617="","No VAT category; ","")&amp;IF(ABS(Q617)&gt;Setup!$B$10,"VAT ≠ 15% × net; ","")&amp;IF(AND(F617="B2B - VAT registered",NOT(AND(LEN(E617)=15,LEFT(E617,1)="3",RIGHT(E617,1)="3",ISNUMBER(--E617)))),"Invalid/missing customer VAT no; ","")&amp;IF(L617&lt;&gt;"Yes","Not reported/cleared on FATOORA; ","")&amp;IF(AND(OR(G617="Zero-rated domestic (Box 3)",G617="Export (Box 4)"),N617=""),"Zero-rate/export evidence missing; ","")&amp;IF(AND(C617="Credit Note",H617&gt;0),"Credit note should be negative; ","")&amp;IF(AND(C617="Simplified Tax Invoice",F617="B2B - VAT registered"),"Simplified invoice issued to VAT-registered B2B; ",""))</f>
        <v/>
      </c>
    </row>
    <row r="618">
      <c r="A618" s="17" t="n"/>
      <c r="B618" s="14" t="n"/>
      <c r="C618" s="14" t="n"/>
      <c r="D618" s="14" t="n"/>
      <c r="E618" s="16" t="n"/>
      <c r="F618" s="14" t="n"/>
      <c r="G618" s="14" t="n"/>
      <c r="H618" s="19" t="n"/>
      <c r="I618" s="19" t="n"/>
      <c r="J618" s="34">
        <f>IF(A618="","",H618+I618)</f>
        <v/>
      </c>
      <c r="K618" s="14" t="n"/>
      <c r="L618" s="14" t="n"/>
      <c r="M618" s="14" t="n"/>
      <c r="N618" s="14" t="n"/>
      <c r="O618" s="20">
        <f>IF(A618="","",SUMPRODUCT((A618&gt;=Setup!$C$19:$C$30)*(A618&lt;=Setup!$D$19:$D$30)*Setup!$A$19:$A$30))</f>
        <v/>
      </c>
      <c r="P618" s="34">
        <f>IF(A618="","",IF(G618="Standard 15% (Box 1)",ROUND(H618*Setup!$B$9,2),0))</f>
        <v/>
      </c>
      <c r="Q618" s="34">
        <f>IF(A618="","",I618-P618)</f>
        <v/>
      </c>
      <c r="R618" s="23">
        <f>IF(A618="","",IF(O618=0,"Outside audit periods; ","")&amp;IF(G618="","No VAT category; ","")&amp;IF(ABS(Q618)&gt;Setup!$B$10,"VAT ≠ 15% × net; ","")&amp;IF(AND(F618="B2B - VAT registered",NOT(AND(LEN(E618)=15,LEFT(E618,1)="3",RIGHT(E618,1)="3",ISNUMBER(--E618)))),"Invalid/missing customer VAT no; ","")&amp;IF(L618&lt;&gt;"Yes","Not reported/cleared on FATOORA; ","")&amp;IF(AND(OR(G618="Zero-rated domestic (Box 3)",G618="Export (Box 4)"),N618=""),"Zero-rate/export evidence missing; ","")&amp;IF(AND(C618="Credit Note",H618&gt;0),"Credit note should be negative; ","")&amp;IF(AND(C618="Simplified Tax Invoice",F618="B2B - VAT registered"),"Simplified invoice issued to VAT-registered B2B; ",""))</f>
        <v/>
      </c>
    </row>
    <row r="619">
      <c r="A619" s="17" t="n"/>
      <c r="B619" s="14" t="n"/>
      <c r="C619" s="14" t="n"/>
      <c r="D619" s="14" t="n"/>
      <c r="E619" s="16" t="n"/>
      <c r="F619" s="14" t="n"/>
      <c r="G619" s="14" t="n"/>
      <c r="H619" s="19" t="n"/>
      <c r="I619" s="19" t="n"/>
      <c r="J619" s="34">
        <f>IF(A619="","",H619+I619)</f>
        <v/>
      </c>
      <c r="K619" s="14" t="n"/>
      <c r="L619" s="14" t="n"/>
      <c r="M619" s="14" t="n"/>
      <c r="N619" s="14" t="n"/>
      <c r="O619" s="20">
        <f>IF(A619="","",SUMPRODUCT((A619&gt;=Setup!$C$19:$C$30)*(A619&lt;=Setup!$D$19:$D$30)*Setup!$A$19:$A$30))</f>
        <v/>
      </c>
      <c r="P619" s="34">
        <f>IF(A619="","",IF(G619="Standard 15% (Box 1)",ROUND(H619*Setup!$B$9,2),0))</f>
        <v/>
      </c>
      <c r="Q619" s="34">
        <f>IF(A619="","",I619-P619)</f>
        <v/>
      </c>
      <c r="R619" s="23">
        <f>IF(A619="","",IF(O619=0,"Outside audit periods; ","")&amp;IF(G619="","No VAT category; ","")&amp;IF(ABS(Q619)&gt;Setup!$B$10,"VAT ≠ 15% × net; ","")&amp;IF(AND(F619="B2B - VAT registered",NOT(AND(LEN(E619)=15,LEFT(E619,1)="3",RIGHT(E619,1)="3",ISNUMBER(--E619)))),"Invalid/missing customer VAT no; ","")&amp;IF(L619&lt;&gt;"Yes","Not reported/cleared on FATOORA; ","")&amp;IF(AND(OR(G619="Zero-rated domestic (Box 3)",G619="Export (Box 4)"),N619=""),"Zero-rate/export evidence missing; ","")&amp;IF(AND(C619="Credit Note",H619&gt;0),"Credit note should be negative; ","")&amp;IF(AND(C619="Simplified Tax Invoice",F619="B2B - VAT registered"),"Simplified invoice issued to VAT-registered B2B; ",""))</f>
        <v/>
      </c>
    </row>
    <row r="620">
      <c r="A620" s="17" t="n"/>
      <c r="B620" s="14" t="n"/>
      <c r="C620" s="14" t="n"/>
      <c r="D620" s="14" t="n"/>
      <c r="E620" s="16" t="n"/>
      <c r="F620" s="14" t="n"/>
      <c r="G620" s="14" t="n"/>
      <c r="H620" s="19" t="n"/>
      <c r="I620" s="19" t="n"/>
      <c r="J620" s="34">
        <f>IF(A620="","",H620+I620)</f>
        <v/>
      </c>
      <c r="K620" s="14" t="n"/>
      <c r="L620" s="14" t="n"/>
      <c r="M620" s="14" t="n"/>
      <c r="N620" s="14" t="n"/>
      <c r="O620" s="20">
        <f>IF(A620="","",SUMPRODUCT((A620&gt;=Setup!$C$19:$C$30)*(A620&lt;=Setup!$D$19:$D$30)*Setup!$A$19:$A$30))</f>
        <v/>
      </c>
      <c r="P620" s="34">
        <f>IF(A620="","",IF(G620="Standard 15% (Box 1)",ROUND(H620*Setup!$B$9,2),0))</f>
        <v/>
      </c>
      <c r="Q620" s="34">
        <f>IF(A620="","",I620-P620)</f>
        <v/>
      </c>
      <c r="R620" s="23">
        <f>IF(A620="","",IF(O620=0,"Outside audit periods; ","")&amp;IF(G620="","No VAT category; ","")&amp;IF(ABS(Q620)&gt;Setup!$B$10,"VAT ≠ 15% × net; ","")&amp;IF(AND(F620="B2B - VAT registered",NOT(AND(LEN(E620)=15,LEFT(E620,1)="3",RIGHT(E620,1)="3",ISNUMBER(--E620)))),"Invalid/missing customer VAT no; ","")&amp;IF(L620&lt;&gt;"Yes","Not reported/cleared on FATOORA; ","")&amp;IF(AND(OR(G620="Zero-rated domestic (Box 3)",G620="Export (Box 4)"),N620=""),"Zero-rate/export evidence missing; ","")&amp;IF(AND(C620="Credit Note",H620&gt;0),"Credit note should be negative; ","")&amp;IF(AND(C620="Simplified Tax Invoice",F620="B2B - VAT registered"),"Simplified invoice issued to VAT-registered B2B; ",""))</f>
        <v/>
      </c>
    </row>
    <row r="621">
      <c r="A621" s="17" t="n"/>
      <c r="B621" s="14" t="n"/>
      <c r="C621" s="14" t="n"/>
      <c r="D621" s="14" t="n"/>
      <c r="E621" s="16" t="n"/>
      <c r="F621" s="14" t="n"/>
      <c r="G621" s="14" t="n"/>
      <c r="H621" s="19" t="n"/>
      <c r="I621" s="19" t="n"/>
      <c r="J621" s="34">
        <f>IF(A621="","",H621+I621)</f>
        <v/>
      </c>
      <c r="K621" s="14" t="n"/>
      <c r="L621" s="14" t="n"/>
      <c r="M621" s="14" t="n"/>
      <c r="N621" s="14" t="n"/>
      <c r="O621" s="20">
        <f>IF(A621="","",SUMPRODUCT((A621&gt;=Setup!$C$19:$C$30)*(A621&lt;=Setup!$D$19:$D$30)*Setup!$A$19:$A$30))</f>
        <v/>
      </c>
      <c r="P621" s="34">
        <f>IF(A621="","",IF(G621="Standard 15% (Box 1)",ROUND(H621*Setup!$B$9,2),0))</f>
        <v/>
      </c>
      <c r="Q621" s="34">
        <f>IF(A621="","",I621-P621)</f>
        <v/>
      </c>
      <c r="R621" s="23">
        <f>IF(A621="","",IF(O621=0,"Outside audit periods; ","")&amp;IF(G621="","No VAT category; ","")&amp;IF(ABS(Q621)&gt;Setup!$B$10,"VAT ≠ 15% × net; ","")&amp;IF(AND(F621="B2B - VAT registered",NOT(AND(LEN(E621)=15,LEFT(E621,1)="3",RIGHT(E621,1)="3",ISNUMBER(--E621)))),"Invalid/missing customer VAT no; ","")&amp;IF(L621&lt;&gt;"Yes","Not reported/cleared on FATOORA; ","")&amp;IF(AND(OR(G621="Zero-rated domestic (Box 3)",G621="Export (Box 4)"),N621=""),"Zero-rate/export evidence missing; ","")&amp;IF(AND(C621="Credit Note",H621&gt;0),"Credit note should be negative; ","")&amp;IF(AND(C621="Simplified Tax Invoice",F621="B2B - VAT registered"),"Simplified invoice issued to VAT-registered B2B; ",""))</f>
        <v/>
      </c>
    </row>
    <row r="622">
      <c r="A622" s="17" t="n"/>
      <c r="B622" s="14" t="n"/>
      <c r="C622" s="14" t="n"/>
      <c r="D622" s="14" t="n"/>
      <c r="E622" s="16" t="n"/>
      <c r="F622" s="14" t="n"/>
      <c r="G622" s="14" t="n"/>
      <c r="H622" s="19" t="n"/>
      <c r="I622" s="19" t="n"/>
      <c r="J622" s="34">
        <f>IF(A622="","",H622+I622)</f>
        <v/>
      </c>
      <c r="K622" s="14" t="n"/>
      <c r="L622" s="14" t="n"/>
      <c r="M622" s="14" t="n"/>
      <c r="N622" s="14" t="n"/>
      <c r="O622" s="20">
        <f>IF(A622="","",SUMPRODUCT((A622&gt;=Setup!$C$19:$C$30)*(A622&lt;=Setup!$D$19:$D$30)*Setup!$A$19:$A$30))</f>
        <v/>
      </c>
      <c r="P622" s="34">
        <f>IF(A622="","",IF(G622="Standard 15% (Box 1)",ROUND(H622*Setup!$B$9,2),0))</f>
        <v/>
      </c>
      <c r="Q622" s="34">
        <f>IF(A622="","",I622-P622)</f>
        <v/>
      </c>
      <c r="R622" s="23">
        <f>IF(A622="","",IF(O622=0,"Outside audit periods; ","")&amp;IF(G622="","No VAT category; ","")&amp;IF(ABS(Q622)&gt;Setup!$B$10,"VAT ≠ 15% × net; ","")&amp;IF(AND(F622="B2B - VAT registered",NOT(AND(LEN(E622)=15,LEFT(E622,1)="3",RIGHT(E622,1)="3",ISNUMBER(--E622)))),"Invalid/missing customer VAT no; ","")&amp;IF(L622&lt;&gt;"Yes","Not reported/cleared on FATOORA; ","")&amp;IF(AND(OR(G622="Zero-rated domestic (Box 3)",G622="Export (Box 4)"),N622=""),"Zero-rate/export evidence missing; ","")&amp;IF(AND(C622="Credit Note",H622&gt;0),"Credit note should be negative; ","")&amp;IF(AND(C622="Simplified Tax Invoice",F622="B2B - VAT registered"),"Simplified invoice issued to VAT-registered B2B; ",""))</f>
        <v/>
      </c>
    </row>
    <row r="623">
      <c r="A623" s="17" t="n"/>
      <c r="B623" s="14" t="n"/>
      <c r="C623" s="14" t="n"/>
      <c r="D623" s="14" t="n"/>
      <c r="E623" s="16" t="n"/>
      <c r="F623" s="14" t="n"/>
      <c r="G623" s="14" t="n"/>
      <c r="H623" s="19" t="n"/>
      <c r="I623" s="19" t="n"/>
      <c r="J623" s="34">
        <f>IF(A623="","",H623+I623)</f>
        <v/>
      </c>
      <c r="K623" s="14" t="n"/>
      <c r="L623" s="14" t="n"/>
      <c r="M623" s="14" t="n"/>
      <c r="N623" s="14" t="n"/>
      <c r="O623" s="20">
        <f>IF(A623="","",SUMPRODUCT((A623&gt;=Setup!$C$19:$C$30)*(A623&lt;=Setup!$D$19:$D$30)*Setup!$A$19:$A$30))</f>
        <v/>
      </c>
      <c r="P623" s="34">
        <f>IF(A623="","",IF(G623="Standard 15% (Box 1)",ROUND(H623*Setup!$B$9,2),0))</f>
        <v/>
      </c>
      <c r="Q623" s="34">
        <f>IF(A623="","",I623-P623)</f>
        <v/>
      </c>
      <c r="R623" s="23">
        <f>IF(A623="","",IF(O623=0,"Outside audit periods; ","")&amp;IF(G623="","No VAT category; ","")&amp;IF(ABS(Q623)&gt;Setup!$B$10,"VAT ≠ 15% × net; ","")&amp;IF(AND(F623="B2B - VAT registered",NOT(AND(LEN(E623)=15,LEFT(E623,1)="3",RIGHT(E623,1)="3",ISNUMBER(--E623)))),"Invalid/missing customer VAT no; ","")&amp;IF(L623&lt;&gt;"Yes","Not reported/cleared on FATOORA; ","")&amp;IF(AND(OR(G623="Zero-rated domestic (Box 3)",G623="Export (Box 4)"),N623=""),"Zero-rate/export evidence missing; ","")&amp;IF(AND(C623="Credit Note",H623&gt;0),"Credit note should be negative; ","")&amp;IF(AND(C623="Simplified Tax Invoice",F623="B2B - VAT registered"),"Simplified invoice issued to VAT-registered B2B; ",""))</f>
        <v/>
      </c>
    </row>
    <row r="624">
      <c r="A624" s="17" t="n"/>
      <c r="B624" s="14" t="n"/>
      <c r="C624" s="14" t="n"/>
      <c r="D624" s="14" t="n"/>
      <c r="E624" s="16" t="n"/>
      <c r="F624" s="14" t="n"/>
      <c r="G624" s="14" t="n"/>
      <c r="H624" s="19" t="n"/>
      <c r="I624" s="19" t="n"/>
      <c r="J624" s="34">
        <f>IF(A624="","",H624+I624)</f>
        <v/>
      </c>
      <c r="K624" s="14" t="n"/>
      <c r="L624" s="14" t="n"/>
      <c r="M624" s="14" t="n"/>
      <c r="N624" s="14" t="n"/>
      <c r="O624" s="20">
        <f>IF(A624="","",SUMPRODUCT((A624&gt;=Setup!$C$19:$C$30)*(A624&lt;=Setup!$D$19:$D$30)*Setup!$A$19:$A$30))</f>
        <v/>
      </c>
      <c r="P624" s="34">
        <f>IF(A624="","",IF(G624="Standard 15% (Box 1)",ROUND(H624*Setup!$B$9,2),0))</f>
        <v/>
      </c>
      <c r="Q624" s="34">
        <f>IF(A624="","",I624-P624)</f>
        <v/>
      </c>
      <c r="R624" s="23">
        <f>IF(A624="","",IF(O624=0,"Outside audit periods; ","")&amp;IF(G624="","No VAT category; ","")&amp;IF(ABS(Q624)&gt;Setup!$B$10,"VAT ≠ 15% × net; ","")&amp;IF(AND(F624="B2B - VAT registered",NOT(AND(LEN(E624)=15,LEFT(E624,1)="3",RIGHT(E624,1)="3",ISNUMBER(--E624)))),"Invalid/missing customer VAT no; ","")&amp;IF(L624&lt;&gt;"Yes","Not reported/cleared on FATOORA; ","")&amp;IF(AND(OR(G624="Zero-rated domestic (Box 3)",G624="Export (Box 4)"),N624=""),"Zero-rate/export evidence missing; ","")&amp;IF(AND(C624="Credit Note",H624&gt;0),"Credit note should be negative; ","")&amp;IF(AND(C624="Simplified Tax Invoice",F624="B2B - VAT registered"),"Simplified invoice issued to VAT-registered B2B; ",""))</f>
        <v/>
      </c>
    </row>
    <row r="625">
      <c r="A625" s="17" t="n"/>
      <c r="B625" s="14" t="n"/>
      <c r="C625" s="14" t="n"/>
      <c r="D625" s="14" t="n"/>
      <c r="E625" s="16" t="n"/>
      <c r="F625" s="14" t="n"/>
      <c r="G625" s="14" t="n"/>
      <c r="H625" s="19" t="n"/>
      <c r="I625" s="19" t="n"/>
      <c r="J625" s="34">
        <f>IF(A625="","",H625+I625)</f>
        <v/>
      </c>
      <c r="K625" s="14" t="n"/>
      <c r="L625" s="14" t="n"/>
      <c r="M625" s="14" t="n"/>
      <c r="N625" s="14" t="n"/>
      <c r="O625" s="20">
        <f>IF(A625="","",SUMPRODUCT((A625&gt;=Setup!$C$19:$C$30)*(A625&lt;=Setup!$D$19:$D$30)*Setup!$A$19:$A$30))</f>
        <v/>
      </c>
      <c r="P625" s="34">
        <f>IF(A625="","",IF(G625="Standard 15% (Box 1)",ROUND(H625*Setup!$B$9,2),0))</f>
        <v/>
      </c>
      <c r="Q625" s="34">
        <f>IF(A625="","",I625-P625)</f>
        <v/>
      </c>
      <c r="R625" s="23">
        <f>IF(A625="","",IF(O625=0,"Outside audit periods; ","")&amp;IF(G625="","No VAT category; ","")&amp;IF(ABS(Q625)&gt;Setup!$B$10,"VAT ≠ 15% × net; ","")&amp;IF(AND(F625="B2B - VAT registered",NOT(AND(LEN(E625)=15,LEFT(E625,1)="3",RIGHT(E625,1)="3",ISNUMBER(--E625)))),"Invalid/missing customer VAT no; ","")&amp;IF(L625&lt;&gt;"Yes","Not reported/cleared on FATOORA; ","")&amp;IF(AND(OR(G625="Zero-rated domestic (Box 3)",G625="Export (Box 4)"),N625=""),"Zero-rate/export evidence missing; ","")&amp;IF(AND(C625="Credit Note",H625&gt;0),"Credit note should be negative; ","")&amp;IF(AND(C625="Simplified Tax Invoice",F625="B2B - VAT registered"),"Simplified invoice issued to VAT-registered B2B; ",""))</f>
        <v/>
      </c>
    </row>
    <row r="626">
      <c r="A626" s="17" t="n"/>
      <c r="B626" s="14" t="n"/>
      <c r="C626" s="14" t="n"/>
      <c r="D626" s="14" t="n"/>
      <c r="E626" s="16" t="n"/>
      <c r="F626" s="14" t="n"/>
      <c r="G626" s="14" t="n"/>
      <c r="H626" s="19" t="n"/>
      <c r="I626" s="19" t="n"/>
      <c r="J626" s="34">
        <f>IF(A626="","",H626+I626)</f>
        <v/>
      </c>
      <c r="K626" s="14" t="n"/>
      <c r="L626" s="14" t="n"/>
      <c r="M626" s="14" t="n"/>
      <c r="N626" s="14" t="n"/>
      <c r="O626" s="20">
        <f>IF(A626="","",SUMPRODUCT((A626&gt;=Setup!$C$19:$C$30)*(A626&lt;=Setup!$D$19:$D$30)*Setup!$A$19:$A$30))</f>
        <v/>
      </c>
      <c r="P626" s="34">
        <f>IF(A626="","",IF(G626="Standard 15% (Box 1)",ROUND(H626*Setup!$B$9,2),0))</f>
        <v/>
      </c>
      <c r="Q626" s="34">
        <f>IF(A626="","",I626-P626)</f>
        <v/>
      </c>
      <c r="R626" s="23">
        <f>IF(A626="","",IF(O626=0,"Outside audit periods; ","")&amp;IF(G626="","No VAT category; ","")&amp;IF(ABS(Q626)&gt;Setup!$B$10,"VAT ≠ 15% × net; ","")&amp;IF(AND(F626="B2B - VAT registered",NOT(AND(LEN(E626)=15,LEFT(E626,1)="3",RIGHT(E626,1)="3",ISNUMBER(--E626)))),"Invalid/missing customer VAT no; ","")&amp;IF(L626&lt;&gt;"Yes","Not reported/cleared on FATOORA; ","")&amp;IF(AND(OR(G626="Zero-rated domestic (Box 3)",G626="Export (Box 4)"),N626=""),"Zero-rate/export evidence missing; ","")&amp;IF(AND(C626="Credit Note",H626&gt;0),"Credit note should be negative; ","")&amp;IF(AND(C626="Simplified Tax Invoice",F626="B2B - VAT registered"),"Simplified invoice issued to VAT-registered B2B; ",""))</f>
        <v/>
      </c>
    </row>
    <row r="627">
      <c r="A627" s="17" t="n"/>
      <c r="B627" s="14" t="n"/>
      <c r="C627" s="14" t="n"/>
      <c r="D627" s="14" t="n"/>
      <c r="E627" s="16" t="n"/>
      <c r="F627" s="14" t="n"/>
      <c r="G627" s="14" t="n"/>
      <c r="H627" s="19" t="n"/>
      <c r="I627" s="19" t="n"/>
      <c r="J627" s="34">
        <f>IF(A627="","",H627+I627)</f>
        <v/>
      </c>
      <c r="K627" s="14" t="n"/>
      <c r="L627" s="14" t="n"/>
      <c r="M627" s="14" t="n"/>
      <c r="N627" s="14" t="n"/>
      <c r="O627" s="20">
        <f>IF(A627="","",SUMPRODUCT((A627&gt;=Setup!$C$19:$C$30)*(A627&lt;=Setup!$D$19:$D$30)*Setup!$A$19:$A$30))</f>
        <v/>
      </c>
      <c r="P627" s="34">
        <f>IF(A627="","",IF(G627="Standard 15% (Box 1)",ROUND(H627*Setup!$B$9,2),0))</f>
        <v/>
      </c>
      <c r="Q627" s="34">
        <f>IF(A627="","",I627-P627)</f>
        <v/>
      </c>
      <c r="R627" s="23">
        <f>IF(A627="","",IF(O627=0,"Outside audit periods; ","")&amp;IF(G627="","No VAT category; ","")&amp;IF(ABS(Q627)&gt;Setup!$B$10,"VAT ≠ 15% × net; ","")&amp;IF(AND(F627="B2B - VAT registered",NOT(AND(LEN(E627)=15,LEFT(E627,1)="3",RIGHT(E627,1)="3",ISNUMBER(--E627)))),"Invalid/missing customer VAT no; ","")&amp;IF(L627&lt;&gt;"Yes","Not reported/cleared on FATOORA; ","")&amp;IF(AND(OR(G627="Zero-rated domestic (Box 3)",G627="Export (Box 4)"),N627=""),"Zero-rate/export evidence missing; ","")&amp;IF(AND(C627="Credit Note",H627&gt;0),"Credit note should be negative; ","")&amp;IF(AND(C627="Simplified Tax Invoice",F627="B2B - VAT registered"),"Simplified invoice issued to VAT-registered B2B; ",""))</f>
        <v/>
      </c>
    </row>
    <row r="628">
      <c r="A628" s="17" t="n"/>
      <c r="B628" s="14" t="n"/>
      <c r="C628" s="14" t="n"/>
      <c r="D628" s="14" t="n"/>
      <c r="E628" s="16" t="n"/>
      <c r="F628" s="14" t="n"/>
      <c r="G628" s="14" t="n"/>
      <c r="H628" s="19" t="n"/>
      <c r="I628" s="19" t="n"/>
      <c r="J628" s="34">
        <f>IF(A628="","",H628+I628)</f>
        <v/>
      </c>
      <c r="K628" s="14" t="n"/>
      <c r="L628" s="14" t="n"/>
      <c r="M628" s="14" t="n"/>
      <c r="N628" s="14" t="n"/>
      <c r="O628" s="20">
        <f>IF(A628="","",SUMPRODUCT((A628&gt;=Setup!$C$19:$C$30)*(A628&lt;=Setup!$D$19:$D$30)*Setup!$A$19:$A$30))</f>
        <v/>
      </c>
      <c r="P628" s="34">
        <f>IF(A628="","",IF(G628="Standard 15% (Box 1)",ROUND(H628*Setup!$B$9,2),0))</f>
        <v/>
      </c>
      <c r="Q628" s="34">
        <f>IF(A628="","",I628-P628)</f>
        <v/>
      </c>
      <c r="R628" s="23">
        <f>IF(A628="","",IF(O628=0,"Outside audit periods; ","")&amp;IF(G628="","No VAT category; ","")&amp;IF(ABS(Q628)&gt;Setup!$B$10,"VAT ≠ 15% × net; ","")&amp;IF(AND(F628="B2B - VAT registered",NOT(AND(LEN(E628)=15,LEFT(E628,1)="3",RIGHT(E628,1)="3",ISNUMBER(--E628)))),"Invalid/missing customer VAT no; ","")&amp;IF(L628&lt;&gt;"Yes","Not reported/cleared on FATOORA; ","")&amp;IF(AND(OR(G628="Zero-rated domestic (Box 3)",G628="Export (Box 4)"),N628=""),"Zero-rate/export evidence missing; ","")&amp;IF(AND(C628="Credit Note",H628&gt;0),"Credit note should be negative; ","")&amp;IF(AND(C628="Simplified Tax Invoice",F628="B2B - VAT registered"),"Simplified invoice issued to VAT-registered B2B; ",""))</f>
        <v/>
      </c>
    </row>
    <row r="629">
      <c r="A629" s="17" t="n"/>
      <c r="B629" s="14" t="n"/>
      <c r="C629" s="14" t="n"/>
      <c r="D629" s="14" t="n"/>
      <c r="E629" s="16" t="n"/>
      <c r="F629" s="14" t="n"/>
      <c r="G629" s="14" t="n"/>
      <c r="H629" s="19" t="n"/>
      <c r="I629" s="19" t="n"/>
      <c r="J629" s="34">
        <f>IF(A629="","",H629+I629)</f>
        <v/>
      </c>
      <c r="K629" s="14" t="n"/>
      <c r="L629" s="14" t="n"/>
      <c r="M629" s="14" t="n"/>
      <c r="N629" s="14" t="n"/>
      <c r="O629" s="20">
        <f>IF(A629="","",SUMPRODUCT((A629&gt;=Setup!$C$19:$C$30)*(A629&lt;=Setup!$D$19:$D$30)*Setup!$A$19:$A$30))</f>
        <v/>
      </c>
      <c r="P629" s="34">
        <f>IF(A629="","",IF(G629="Standard 15% (Box 1)",ROUND(H629*Setup!$B$9,2),0))</f>
        <v/>
      </c>
      <c r="Q629" s="34">
        <f>IF(A629="","",I629-P629)</f>
        <v/>
      </c>
      <c r="R629" s="23">
        <f>IF(A629="","",IF(O629=0,"Outside audit periods; ","")&amp;IF(G629="","No VAT category; ","")&amp;IF(ABS(Q629)&gt;Setup!$B$10,"VAT ≠ 15% × net; ","")&amp;IF(AND(F629="B2B - VAT registered",NOT(AND(LEN(E629)=15,LEFT(E629,1)="3",RIGHT(E629,1)="3",ISNUMBER(--E629)))),"Invalid/missing customer VAT no; ","")&amp;IF(L629&lt;&gt;"Yes","Not reported/cleared on FATOORA; ","")&amp;IF(AND(OR(G629="Zero-rated domestic (Box 3)",G629="Export (Box 4)"),N629=""),"Zero-rate/export evidence missing; ","")&amp;IF(AND(C629="Credit Note",H629&gt;0),"Credit note should be negative; ","")&amp;IF(AND(C629="Simplified Tax Invoice",F629="B2B - VAT registered"),"Simplified invoice issued to VAT-registered B2B; ",""))</f>
        <v/>
      </c>
    </row>
    <row r="630">
      <c r="A630" s="17" t="n"/>
      <c r="B630" s="14" t="n"/>
      <c r="C630" s="14" t="n"/>
      <c r="D630" s="14" t="n"/>
      <c r="E630" s="16" t="n"/>
      <c r="F630" s="14" t="n"/>
      <c r="G630" s="14" t="n"/>
      <c r="H630" s="19" t="n"/>
      <c r="I630" s="19" t="n"/>
      <c r="J630" s="34">
        <f>IF(A630="","",H630+I630)</f>
        <v/>
      </c>
      <c r="K630" s="14" t="n"/>
      <c r="L630" s="14" t="n"/>
      <c r="M630" s="14" t="n"/>
      <c r="N630" s="14" t="n"/>
      <c r="O630" s="20">
        <f>IF(A630="","",SUMPRODUCT((A630&gt;=Setup!$C$19:$C$30)*(A630&lt;=Setup!$D$19:$D$30)*Setup!$A$19:$A$30))</f>
        <v/>
      </c>
      <c r="P630" s="34">
        <f>IF(A630="","",IF(G630="Standard 15% (Box 1)",ROUND(H630*Setup!$B$9,2),0))</f>
        <v/>
      </c>
      <c r="Q630" s="34">
        <f>IF(A630="","",I630-P630)</f>
        <v/>
      </c>
      <c r="R630" s="23">
        <f>IF(A630="","",IF(O630=0,"Outside audit periods; ","")&amp;IF(G630="","No VAT category; ","")&amp;IF(ABS(Q630)&gt;Setup!$B$10,"VAT ≠ 15% × net; ","")&amp;IF(AND(F630="B2B - VAT registered",NOT(AND(LEN(E630)=15,LEFT(E630,1)="3",RIGHT(E630,1)="3",ISNUMBER(--E630)))),"Invalid/missing customer VAT no; ","")&amp;IF(L630&lt;&gt;"Yes","Not reported/cleared on FATOORA; ","")&amp;IF(AND(OR(G630="Zero-rated domestic (Box 3)",G630="Export (Box 4)"),N630=""),"Zero-rate/export evidence missing; ","")&amp;IF(AND(C630="Credit Note",H630&gt;0),"Credit note should be negative; ","")&amp;IF(AND(C630="Simplified Tax Invoice",F630="B2B - VAT registered"),"Simplified invoice issued to VAT-registered B2B; ",""))</f>
        <v/>
      </c>
    </row>
    <row r="631">
      <c r="A631" s="17" t="n"/>
      <c r="B631" s="14" t="n"/>
      <c r="C631" s="14" t="n"/>
      <c r="D631" s="14" t="n"/>
      <c r="E631" s="16" t="n"/>
      <c r="F631" s="14" t="n"/>
      <c r="G631" s="14" t="n"/>
      <c r="H631" s="19" t="n"/>
      <c r="I631" s="19" t="n"/>
      <c r="J631" s="34">
        <f>IF(A631="","",H631+I631)</f>
        <v/>
      </c>
      <c r="K631" s="14" t="n"/>
      <c r="L631" s="14" t="n"/>
      <c r="M631" s="14" t="n"/>
      <c r="N631" s="14" t="n"/>
      <c r="O631" s="20">
        <f>IF(A631="","",SUMPRODUCT((A631&gt;=Setup!$C$19:$C$30)*(A631&lt;=Setup!$D$19:$D$30)*Setup!$A$19:$A$30))</f>
        <v/>
      </c>
      <c r="P631" s="34">
        <f>IF(A631="","",IF(G631="Standard 15% (Box 1)",ROUND(H631*Setup!$B$9,2),0))</f>
        <v/>
      </c>
      <c r="Q631" s="34">
        <f>IF(A631="","",I631-P631)</f>
        <v/>
      </c>
      <c r="R631" s="23">
        <f>IF(A631="","",IF(O631=0,"Outside audit periods; ","")&amp;IF(G631="","No VAT category; ","")&amp;IF(ABS(Q631)&gt;Setup!$B$10,"VAT ≠ 15% × net; ","")&amp;IF(AND(F631="B2B - VAT registered",NOT(AND(LEN(E631)=15,LEFT(E631,1)="3",RIGHT(E631,1)="3",ISNUMBER(--E631)))),"Invalid/missing customer VAT no; ","")&amp;IF(L631&lt;&gt;"Yes","Not reported/cleared on FATOORA; ","")&amp;IF(AND(OR(G631="Zero-rated domestic (Box 3)",G631="Export (Box 4)"),N631=""),"Zero-rate/export evidence missing; ","")&amp;IF(AND(C631="Credit Note",H631&gt;0),"Credit note should be negative; ","")&amp;IF(AND(C631="Simplified Tax Invoice",F631="B2B - VAT registered"),"Simplified invoice issued to VAT-registered B2B; ",""))</f>
        <v/>
      </c>
    </row>
    <row r="632">
      <c r="A632" s="17" t="n"/>
      <c r="B632" s="14" t="n"/>
      <c r="C632" s="14" t="n"/>
      <c r="D632" s="14" t="n"/>
      <c r="E632" s="16" t="n"/>
      <c r="F632" s="14" t="n"/>
      <c r="G632" s="14" t="n"/>
      <c r="H632" s="19" t="n"/>
      <c r="I632" s="19" t="n"/>
      <c r="J632" s="34">
        <f>IF(A632="","",H632+I632)</f>
        <v/>
      </c>
      <c r="K632" s="14" t="n"/>
      <c r="L632" s="14" t="n"/>
      <c r="M632" s="14" t="n"/>
      <c r="N632" s="14" t="n"/>
      <c r="O632" s="20">
        <f>IF(A632="","",SUMPRODUCT((A632&gt;=Setup!$C$19:$C$30)*(A632&lt;=Setup!$D$19:$D$30)*Setup!$A$19:$A$30))</f>
        <v/>
      </c>
      <c r="P632" s="34">
        <f>IF(A632="","",IF(G632="Standard 15% (Box 1)",ROUND(H632*Setup!$B$9,2),0))</f>
        <v/>
      </c>
      <c r="Q632" s="34">
        <f>IF(A632="","",I632-P632)</f>
        <v/>
      </c>
      <c r="R632" s="23">
        <f>IF(A632="","",IF(O632=0,"Outside audit periods; ","")&amp;IF(G632="","No VAT category; ","")&amp;IF(ABS(Q632)&gt;Setup!$B$10,"VAT ≠ 15% × net; ","")&amp;IF(AND(F632="B2B - VAT registered",NOT(AND(LEN(E632)=15,LEFT(E632,1)="3",RIGHT(E632,1)="3",ISNUMBER(--E632)))),"Invalid/missing customer VAT no; ","")&amp;IF(L632&lt;&gt;"Yes","Not reported/cleared on FATOORA; ","")&amp;IF(AND(OR(G632="Zero-rated domestic (Box 3)",G632="Export (Box 4)"),N632=""),"Zero-rate/export evidence missing; ","")&amp;IF(AND(C632="Credit Note",H632&gt;0),"Credit note should be negative; ","")&amp;IF(AND(C632="Simplified Tax Invoice",F632="B2B - VAT registered"),"Simplified invoice issued to VAT-registered B2B; ",""))</f>
        <v/>
      </c>
    </row>
    <row r="633">
      <c r="A633" s="17" t="n"/>
      <c r="B633" s="14" t="n"/>
      <c r="C633" s="14" t="n"/>
      <c r="D633" s="14" t="n"/>
      <c r="E633" s="16" t="n"/>
      <c r="F633" s="14" t="n"/>
      <c r="G633" s="14" t="n"/>
      <c r="H633" s="19" t="n"/>
      <c r="I633" s="19" t="n"/>
      <c r="J633" s="34">
        <f>IF(A633="","",H633+I633)</f>
        <v/>
      </c>
      <c r="K633" s="14" t="n"/>
      <c r="L633" s="14" t="n"/>
      <c r="M633" s="14" t="n"/>
      <c r="N633" s="14" t="n"/>
      <c r="O633" s="20">
        <f>IF(A633="","",SUMPRODUCT((A633&gt;=Setup!$C$19:$C$30)*(A633&lt;=Setup!$D$19:$D$30)*Setup!$A$19:$A$30))</f>
        <v/>
      </c>
      <c r="P633" s="34">
        <f>IF(A633="","",IF(G633="Standard 15% (Box 1)",ROUND(H633*Setup!$B$9,2),0))</f>
        <v/>
      </c>
      <c r="Q633" s="34">
        <f>IF(A633="","",I633-P633)</f>
        <v/>
      </c>
      <c r="R633" s="23">
        <f>IF(A633="","",IF(O633=0,"Outside audit periods; ","")&amp;IF(G633="","No VAT category; ","")&amp;IF(ABS(Q633)&gt;Setup!$B$10,"VAT ≠ 15% × net; ","")&amp;IF(AND(F633="B2B - VAT registered",NOT(AND(LEN(E633)=15,LEFT(E633,1)="3",RIGHT(E633,1)="3",ISNUMBER(--E633)))),"Invalid/missing customer VAT no; ","")&amp;IF(L633&lt;&gt;"Yes","Not reported/cleared on FATOORA; ","")&amp;IF(AND(OR(G633="Zero-rated domestic (Box 3)",G633="Export (Box 4)"),N633=""),"Zero-rate/export evidence missing; ","")&amp;IF(AND(C633="Credit Note",H633&gt;0),"Credit note should be negative; ","")&amp;IF(AND(C633="Simplified Tax Invoice",F633="B2B - VAT registered"),"Simplified invoice issued to VAT-registered B2B; ",""))</f>
        <v/>
      </c>
    </row>
    <row r="634">
      <c r="A634" s="17" t="n"/>
      <c r="B634" s="14" t="n"/>
      <c r="C634" s="14" t="n"/>
      <c r="D634" s="14" t="n"/>
      <c r="E634" s="16" t="n"/>
      <c r="F634" s="14" t="n"/>
      <c r="G634" s="14" t="n"/>
      <c r="H634" s="19" t="n"/>
      <c r="I634" s="19" t="n"/>
      <c r="J634" s="34">
        <f>IF(A634="","",H634+I634)</f>
        <v/>
      </c>
      <c r="K634" s="14" t="n"/>
      <c r="L634" s="14" t="n"/>
      <c r="M634" s="14" t="n"/>
      <c r="N634" s="14" t="n"/>
      <c r="O634" s="20">
        <f>IF(A634="","",SUMPRODUCT((A634&gt;=Setup!$C$19:$C$30)*(A634&lt;=Setup!$D$19:$D$30)*Setup!$A$19:$A$30))</f>
        <v/>
      </c>
      <c r="P634" s="34">
        <f>IF(A634="","",IF(G634="Standard 15% (Box 1)",ROUND(H634*Setup!$B$9,2),0))</f>
        <v/>
      </c>
      <c r="Q634" s="34">
        <f>IF(A634="","",I634-P634)</f>
        <v/>
      </c>
      <c r="R634" s="23">
        <f>IF(A634="","",IF(O634=0,"Outside audit periods; ","")&amp;IF(G634="","No VAT category; ","")&amp;IF(ABS(Q634)&gt;Setup!$B$10,"VAT ≠ 15% × net; ","")&amp;IF(AND(F634="B2B - VAT registered",NOT(AND(LEN(E634)=15,LEFT(E634,1)="3",RIGHT(E634,1)="3",ISNUMBER(--E634)))),"Invalid/missing customer VAT no; ","")&amp;IF(L634&lt;&gt;"Yes","Not reported/cleared on FATOORA; ","")&amp;IF(AND(OR(G634="Zero-rated domestic (Box 3)",G634="Export (Box 4)"),N634=""),"Zero-rate/export evidence missing; ","")&amp;IF(AND(C634="Credit Note",H634&gt;0),"Credit note should be negative; ","")&amp;IF(AND(C634="Simplified Tax Invoice",F634="B2B - VAT registered"),"Simplified invoice issued to VAT-registered B2B; ",""))</f>
        <v/>
      </c>
    </row>
    <row r="635">
      <c r="A635" s="17" t="n"/>
      <c r="B635" s="14" t="n"/>
      <c r="C635" s="14" t="n"/>
      <c r="D635" s="14" t="n"/>
      <c r="E635" s="16" t="n"/>
      <c r="F635" s="14" t="n"/>
      <c r="G635" s="14" t="n"/>
      <c r="H635" s="19" t="n"/>
      <c r="I635" s="19" t="n"/>
      <c r="J635" s="34">
        <f>IF(A635="","",H635+I635)</f>
        <v/>
      </c>
      <c r="K635" s="14" t="n"/>
      <c r="L635" s="14" t="n"/>
      <c r="M635" s="14" t="n"/>
      <c r="N635" s="14" t="n"/>
      <c r="O635" s="20">
        <f>IF(A635="","",SUMPRODUCT((A635&gt;=Setup!$C$19:$C$30)*(A635&lt;=Setup!$D$19:$D$30)*Setup!$A$19:$A$30))</f>
        <v/>
      </c>
      <c r="P635" s="34">
        <f>IF(A635="","",IF(G635="Standard 15% (Box 1)",ROUND(H635*Setup!$B$9,2),0))</f>
        <v/>
      </c>
      <c r="Q635" s="34">
        <f>IF(A635="","",I635-P635)</f>
        <v/>
      </c>
      <c r="R635" s="23">
        <f>IF(A635="","",IF(O635=0,"Outside audit periods; ","")&amp;IF(G635="","No VAT category; ","")&amp;IF(ABS(Q635)&gt;Setup!$B$10,"VAT ≠ 15% × net; ","")&amp;IF(AND(F635="B2B - VAT registered",NOT(AND(LEN(E635)=15,LEFT(E635,1)="3",RIGHT(E635,1)="3",ISNUMBER(--E635)))),"Invalid/missing customer VAT no; ","")&amp;IF(L635&lt;&gt;"Yes","Not reported/cleared on FATOORA; ","")&amp;IF(AND(OR(G635="Zero-rated domestic (Box 3)",G635="Export (Box 4)"),N635=""),"Zero-rate/export evidence missing; ","")&amp;IF(AND(C635="Credit Note",H635&gt;0),"Credit note should be negative; ","")&amp;IF(AND(C635="Simplified Tax Invoice",F635="B2B - VAT registered"),"Simplified invoice issued to VAT-registered B2B; ",""))</f>
        <v/>
      </c>
    </row>
    <row r="636">
      <c r="A636" s="17" t="n"/>
      <c r="B636" s="14" t="n"/>
      <c r="C636" s="14" t="n"/>
      <c r="D636" s="14" t="n"/>
      <c r="E636" s="16" t="n"/>
      <c r="F636" s="14" t="n"/>
      <c r="G636" s="14" t="n"/>
      <c r="H636" s="19" t="n"/>
      <c r="I636" s="19" t="n"/>
      <c r="J636" s="34">
        <f>IF(A636="","",H636+I636)</f>
        <v/>
      </c>
      <c r="K636" s="14" t="n"/>
      <c r="L636" s="14" t="n"/>
      <c r="M636" s="14" t="n"/>
      <c r="N636" s="14" t="n"/>
      <c r="O636" s="20">
        <f>IF(A636="","",SUMPRODUCT((A636&gt;=Setup!$C$19:$C$30)*(A636&lt;=Setup!$D$19:$D$30)*Setup!$A$19:$A$30))</f>
        <v/>
      </c>
      <c r="P636" s="34">
        <f>IF(A636="","",IF(G636="Standard 15% (Box 1)",ROUND(H636*Setup!$B$9,2),0))</f>
        <v/>
      </c>
      <c r="Q636" s="34">
        <f>IF(A636="","",I636-P636)</f>
        <v/>
      </c>
      <c r="R636" s="23">
        <f>IF(A636="","",IF(O636=0,"Outside audit periods; ","")&amp;IF(G636="","No VAT category; ","")&amp;IF(ABS(Q636)&gt;Setup!$B$10,"VAT ≠ 15% × net; ","")&amp;IF(AND(F636="B2B - VAT registered",NOT(AND(LEN(E636)=15,LEFT(E636,1)="3",RIGHT(E636,1)="3",ISNUMBER(--E636)))),"Invalid/missing customer VAT no; ","")&amp;IF(L636&lt;&gt;"Yes","Not reported/cleared on FATOORA; ","")&amp;IF(AND(OR(G636="Zero-rated domestic (Box 3)",G636="Export (Box 4)"),N636=""),"Zero-rate/export evidence missing; ","")&amp;IF(AND(C636="Credit Note",H636&gt;0),"Credit note should be negative; ","")&amp;IF(AND(C636="Simplified Tax Invoice",F636="B2B - VAT registered"),"Simplified invoice issued to VAT-registered B2B; ",""))</f>
        <v/>
      </c>
    </row>
    <row r="637">
      <c r="A637" s="17" t="n"/>
      <c r="B637" s="14" t="n"/>
      <c r="C637" s="14" t="n"/>
      <c r="D637" s="14" t="n"/>
      <c r="E637" s="16" t="n"/>
      <c r="F637" s="14" t="n"/>
      <c r="G637" s="14" t="n"/>
      <c r="H637" s="19" t="n"/>
      <c r="I637" s="19" t="n"/>
      <c r="J637" s="34">
        <f>IF(A637="","",H637+I637)</f>
        <v/>
      </c>
      <c r="K637" s="14" t="n"/>
      <c r="L637" s="14" t="n"/>
      <c r="M637" s="14" t="n"/>
      <c r="N637" s="14" t="n"/>
      <c r="O637" s="20">
        <f>IF(A637="","",SUMPRODUCT((A637&gt;=Setup!$C$19:$C$30)*(A637&lt;=Setup!$D$19:$D$30)*Setup!$A$19:$A$30))</f>
        <v/>
      </c>
      <c r="P637" s="34">
        <f>IF(A637="","",IF(G637="Standard 15% (Box 1)",ROUND(H637*Setup!$B$9,2),0))</f>
        <v/>
      </c>
      <c r="Q637" s="34">
        <f>IF(A637="","",I637-P637)</f>
        <v/>
      </c>
      <c r="R637" s="23">
        <f>IF(A637="","",IF(O637=0,"Outside audit periods; ","")&amp;IF(G637="","No VAT category; ","")&amp;IF(ABS(Q637)&gt;Setup!$B$10,"VAT ≠ 15% × net; ","")&amp;IF(AND(F637="B2B - VAT registered",NOT(AND(LEN(E637)=15,LEFT(E637,1)="3",RIGHT(E637,1)="3",ISNUMBER(--E637)))),"Invalid/missing customer VAT no; ","")&amp;IF(L637&lt;&gt;"Yes","Not reported/cleared on FATOORA; ","")&amp;IF(AND(OR(G637="Zero-rated domestic (Box 3)",G637="Export (Box 4)"),N637=""),"Zero-rate/export evidence missing; ","")&amp;IF(AND(C637="Credit Note",H637&gt;0),"Credit note should be negative; ","")&amp;IF(AND(C637="Simplified Tax Invoice",F637="B2B - VAT registered"),"Simplified invoice issued to VAT-registered B2B; ",""))</f>
        <v/>
      </c>
    </row>
    <row r="638">
      <c r="A638" s="17" t="n"/>
      <c r="B638" s="14" t="n"/>
      <c r="C638" s="14" t="n"/>
      <c r="D638" s="14" t="n"/>
      <c r="E638" s="16" t="n"/>
      <c r="F638" s="14" t="n"/>
      <c r="G638" s="14" t="n"/>
      <c r="H638" s="19" t="n"/>
      <c r="I638" s="19" t="n"/>
      <c r="J638" s="34">
        <f>IF(A638="","",H638+I638)</f>
        <v/>
      </c>
      <c r="K638" s="14" t="n"/>
      <c r="L638" s="14" t="n"/>
      <c r="M638" s="14" t="n"/>
      <c r="N638" s="14" t="n"/>
      <c r="O638" s="20">
        <f>IF(A638="","",SUMPRODUCT((A638&gt;=Setup!$C$19:$C$30)*(A638&lt;=Setup!$D$19:$D$30)*Setup!$A$19:$A$30))</f>
        <v/>
      </c>
      <c r="P638" s="34">
        <f>IF(A638="","",IF(G638="Standard 15% (Box 1)",ROUND(H638*Setup!$B$9,2),0))</f>
        <v/>
      </c>
      <c r="Q638" s="34">
        <f>IF(A638="","",I638-P638)</f>
        <v/>
      </c>
      <c r="R638" s="23">
        <f>IF(A638="","",IF(O638=0,"Outside audit periods; ","")&amp;IF(G638="","No VAT category; ","")&amp;IF(ABS(Q638)&gt;Setup!$B$10,"VAT ≠ 15% × net; ","")&amp;IF(AND(F638="B2B - VAT registered",NOT(AND(LEN(E638)=15,LEFT(E638,1)="3",RIGHT(E638,1)="3",ISNUMBER(--E638)))),"Invalid/missing customer VAT no; ","")&amp;IF(L638&lt;&gt;"Yes","Not reported/cleared on FATOORA; ","")&amp;IF(AND(OR(G638="Zero-rated domestic (Box 3)",G638="Export (Box 4)"),N638=""),"Zero-rate/export evidence missing; ","")&amp;IF(AND(C638="Credit Note",H638&gt;0),"Credit note should be negative; ","")&amp;IF(AND(C638="Simplified Tax Invoice",F638="B2B - VAT registered"),"Simplified invoice issued to VAT-registered B2B; ",""))</f>
        <v/>
      </c>
    </row>
    <row r="639">
      <c r="A639" s="17" t="n"/>
      <c r="B639" s="14" t="n"/>
      <c r="C639" s="14" t="n"/>
      <c r="D639" s="14" t="n"/>
      <c r="E639" s="16" t="n"/>
      <c r="F639" s="14" t="n"/>
      <c r="G639" s="14" t="n"/>
      <c r="H639" s="19" t="n"/>
      <c r="I639" s="19" t="n"/>
      <c r="J639" s="34">
        <f>IF(A639="","",H639+I639)</f>
        <v/>
      </c>
      <c r="K639" s="14" t="n"/>
      <c r="L639" s="14" t="n"/>
      <c r="M639" s="14" t="n"/>
      <c r="N639" s="14" t="n"/>
      <c r="O639" s="20">
        <f>IF(A639="","",SUMPRODUCT((A639&gt;=Setup!$C$19:$C$30)*(A639&lt;=Setup!$D$19:$D$30)*Setup!$A$19:$A$30))</f>
        <v/>
      </c>
      <c r="P639" s="34">
        <f>IF(A639="","",IF(G639="Standard 15% (Box 1)",ROUND(H639*Setup!$B$9,2),0))</f>
        <v/>
      </c>
      <c r="Q639" s="34">
        <f>IF(A639="","",I639-P639)</f>
        <v/>
      </c>
      <c r="R639" s="23">
        <f>IF(A639="","",IF(O639=0,"Outside audit periods; ","")&amp;IF(G639="","No VAT category; ","")&amp;IF(ABS(Q639)&gt;Setup!$B$10,"VAT ≠ 15% × net; ","")&amp;IF(AND(F639="B2B - VAT registered",NOT(AND(LEN(E639)=15,LEFT(E639,1)="3",RIGHT(E639,1)="3",ISNUMBER(--E639)))),"Invalid/missing customer VAT no; ","")&amp;IF(L639&lt;&gt;"Yes","Not reported/cleared on FATOORA; ","")&amp;IF(AND(OR(G639="Zero-rated domestic (Box 3)",G639="Export (Box 4)"),N639=""),"Zero-rate/export evidence missing; ","")&amp;IF(AND(C639="Credit Note",H639&gt;0),"Credit note should be negative; ","")&amp;IF(AND(C639="Simplified Tax Invoice",F639="B2B - VAT registered"),"Simplified invoice issued to VAT-registered B2B; ",""))</f>
        <v/>
      </c>
    </row>
    <row r="640">
      <c r="A640" s="17" t="n"/>
      <c r="B640" s="14" t="n"/>
      <c r="C640" s="14" t="n"/>
      <c r="D640" s="14" t="n"/>
      <c r="E640" s="16" t="n"/>
      <c r="F640" s="14" t="n"/>
      <c r="G640" s="14" t="n"/>
      <c r="H640" s="19" t="n"/>
      <c r="I640" s="19" t="n"/>
      <c r="J640" s="34">
        <f>IF(A640="","",H640+I640)</f>
        <v/>
      </c>
      <c r="K640" s="14" t="n"/>
      <c r="L640" s="14" t="n"/>
      <c r="M640" s="14" t="n"/>
      <c r="N640" s="14" t="n"/>
      <c r="O640" s="20">
        <f>IF(A640="","",SUMPRODUCT((A640&gt;=Setup!$C$19:$C$30)*(A640&lt;=Setup!$D$19:$D$30)*Setup!$A$19:$A$30))</f>
        <v/>
      </c>
      <c r="P640" s="34">
        <f>IF(A640="","",IF(G640="Standard 15% (Box 1)",ROUND(H640*Setup!$B$9,2),0))</f>
        <v/>
      </c>
      <c r="Q640" s="34">
        <f>IF(A640="","",I640-P640)</f>
        <v/>
      </c>
      <c r="R640" s="23">
        <f>IF(A640="","",IF(O640=0,"Outside audit periods; ","")&amp;IF(G640="","No VAT category; ","")&amp;IF(ABS(Q640)&gt;Setup!$B$10,"VAT ≠ 15% × net; ","")&amp;IF(AND(F640="B2B - VAT registered",NOT(AND(LEN(E640)=15,LEFT(E640,1)="3",RIGHT(E640,1)="3",ISNUMBER(--E640)))),"Invalid/missing customer VAT no; ","")&amp;IF(L640&lt;&gt;"Yes","Not reported/cleared on FATOORA; ","")&amp;IF(AND(OR(G640="Zero-rated domestic (Box 3)",G640="Export (Box 4)"),N640=""),"Zero-rate/export evidence missing; ","")&amp;IF(AND(C640="Credit Note",H640&gt;0),"Credit note should be negative; ","")&amp;IF(AND(C640="Simplified Tax Invoice",F640="B2B - VAT registered"),"Simplified invoice issued to VAT-registered B2B; ",""))</f>
        <v/>
      </c>
    </row>
    <row r="641">
      <c r="A641" s="17" t="n"/>
      <c r="B641" s="14" t="n"/>
      <c r="C641" s="14" t="n"/>
      <c r="D641" s="14" t="n"/>
      <c r="E641" s="16" t="n"/>
      <c r="F641" s="14" t="n"/>
      <c r="G641" s="14" t="n"/>
      <c r="H641" s="19" t="n"/>
      <c r="I641" s="19" t="n"/>
      <c r="J641" s="34">
        <f>IF(A641="","",H641+I641)</f>
        <v/>
      </c>
      <c r="K641" s="14" t="n"/>
      <c r="L641" s="14" t="n"/>
      <c r="M641" s="14" t="n"/>
      <c r="N641" s="14" t="n"/>
      <c r="O641" s="20">
        <f>IF(A641="","",SUMPRODUCT((A641&gt;=Setup!$C$19:$C$30)*(A641&lt;=Setup!$D$19:$D$30)*Setup!$A$19:$A$30))</f>
        <v/>
      </c>
      <c r="P641" s="34">
        <f>IF(A641="","",IF(G641="Standard 15% (Box 1)",ROUND(H641*Setup!$B$9,2),0))</f>
        <v/>
      </c>
      <c r="Q641" s="34">
        <f>IF(A641="","",I641-P641)</f>
        <v/>
      </c>
      <c r="R641" s="23">
        <f>IF(A641="","",IF(O641=0,"Outside audit periods; ","")&amp;IF(G641="","No VAT category; ","")&amp;IF(ABS(Q641)&gt;Setup!$B$10,"VAT ≠ 15% × net; ","")&amp;IF(AND(F641="B2B - VAT registered",NOT(AND(LEN(E641)=15,LEFT(E641,1)="3",RIGHT(E641,1)="3",ISNUMBER(--E641)))),"Invalid/missing customer VAT no; ","")&amp;IF(L641&lt;&gt;"Yes","Not reported/cleared on FATOORA; ","")&amp;IF(AND(OR(G641="Zero-rated domestic (Box 3)",G641="Export (Box 4)"),N641=""),"Zero-rate/export evidence missing; ","")&amp;IF(AND(C641="Credit Note",H641&gt;0),"Credit note should be negative; ","")&amp;IF(AND(C641="Simplified Tax Invoice",F641="B2B - VAT registered"),"Simplified invoice issued to VAT-registered B2B; ",""))</f>
        <v/>
      </c>
    </row>
    <row r="642">
      <c r="A642" s="17" t="n"/>
      <c r="B642" s="14" t="n"/>
      <c r="C642" s="14" t="n"/>
      <c r="D642" s="14" t="n"/>
      <c r="E642" s="16" t="n"/>
      <c r="F642" s="14" t="n"/>
      <c r="G642" s="14" t="n"/>
      <c r="H642" s="19" t="n"/>
      <c r="I642" s="19" t="n"/>
      <c r="J642" s="34">
        <f>IF(A642="","",H642+I642)</f>
        <v/>
      </c>
      <c r="K642" s="14" t="n"/>
      <c r="L642" s="14" t="n"/>
      <c r="M642" s="14" t="n"/>
      <c r="N642" s="14" t="n"/>
      <c r="O642" s="20">
        <f>IF(A642="","",SUMPRODUCT((A642&gt;=Setup!$C$19:$C$30)*(A642&lt;=Setup!$D$19:$D$30)*Setup!$A$19:$A$30))</f>
        <v/>
      </c>
      <c r="P642" s="34">
        <f>IF(A642="","",IF(G642="Standard 15% (Box 1)",ROUND(H642*Setup!$B$9,2),0))</f>
        <v/>
      </c>
      <c r="Q642" s="34">
        <f>IF(A642="","",I642-P642)</f>
        <v/>
      </c>
      <c r="R642" s="23">
        <f>IF(A642="","",IF(O642=0,"Outside audit periods; ","")&amp;IF(G642="","No VAT category; ","")&amp;IF(ABS(Q642)&gt;Setup!$B$10,"VAT ≠ 15% × net; ","")&amp;IF(AND(F642="B2B - VAT registered",NOT(AND(LEN(E642)=15,LEFT(E642,1)="3",RIGHT(E642,1)="3",ISNUMBER(--E642)))),"Invalid/missing customer VAT no; ","")&amp;IF(L642&lt;&gt;"Yes","Not reported/cleared on FATOORA; ","")&amp;IF(AND(OR(G642="Zero-rated domestic (Box 3)",G642="Export (Box 4)"),N642=""),"Zero-rate/export evidence missing; ","")&amp;IF(AND(C642="Credit Note",H642&gt;0),"Credit note should be negative; ","")&amp;IF(AND(C642="Simplified Tax Invoice",F642="B2B - VAT registered"),"Simplified invoice issued to VAT-registered B2B; ",""))</f>
        <v/>
      </c>
    </row>
    <row r="643">
      <c r="A643" s="17" t="n"/>
      <c r="B643" s="14" t="n"/>
      <c r="C643" s="14" t="n"/>
      <c r="D643" s="14" t="n"/>
      <c r="E643" s="16" t="n"/>
      <c r="F643" s="14" t="n"/>
      <c r="G643" s="14" t="n"/>
      <c r="H643" s="19" t="n"/>
      <c r="I643" s="19" t="n"/>
      <c r="J643" s="34">
        <f>IF(A643="","",H643+I643)</f>
        <v/>
      </c>
      <c r="K643" s="14" t="n"/>
      <c r="L643" s="14" t="n"/>
      <c r="M643" s="14" t="n"/>
      <c r="N643" s="14" t="n"/>
      <c r="O643" s="20">
        <f>IF(A643="","",SUMPRODUCT((A643&gt;=Setup!$C$19:$C$30)*(A643&lt;=Setup!$D$19:$D$30)*Setup!$A$19:$A$30))</f>
        <v/>
      </c>
      <c r="P643" s="34">
        <f>IF(A643="","",IF(G643="Standard 15% (Box 1)",ROUND(H643*Setup!$B$9,2),0))</f>
        <v/>
      </c>
      <c r="Q643" s="34">
        <f>IF(A643="","",I643-P643)</f>
        <v/>
      </c>
      <c r="R643" s="23">
        <f>IF(A643="","",IF(O643=0,"Outside audit periods; ","")&amp;IF(G643="","No VAT category; ","")&amp;IF(ABS(Q643)&gt;Setup!$B$10,"VAT ≠ 15% × net; ","")&amp;IF(AND(F643="B2B - VAT registered",NOT(AND(LEN(E643)=15,LEFT(E643,1)="3",RIGHT(E643,1)="3",ISNUMBER(--E643)))),"Invalid/missing customer VAT no; ","")&amp;IF(L643&lt;&gt;"Yes","Not reported/cleared on FATOORA; ","")&amp;IF(AND(OR(G643="Zero-rated domestic (Box 3)",G643="Export (Box 4)"),N643=""),"Zero-rate/export evidence missing; ","")&amp;IF(AND(C643="Credit Note",H643&gt;0),"Credit note should be negative; ","")&amp;IF(AND(C643="Simplified Tax Invoice",F643="B2B - VAT registered"),"Simplified invoice issued to VAT-registered B2B; ",""))</f>
        <v/>
      </c>
    </row>
    <row r="644">
      <c r="A644" s="17" t="n"/>
      <c r="B644" s="14" t="n"/>
      <c r="C644" s="14" t="n"/>
      <c r="D644" s="14" t="n"/>
      <c r="E644" s="16" t="n"/>
      <c r="F644" s="14" t="n"/>
      <c r="G644" s="14" t="n"/>
      <c r="H644" s="19" t="n"/>
      <c r="I644" s="19" t="n"/>
      <c r="J644" s="34">
        <f>IF(A644="","",H644+I644)</f>
        <v/>
      </c>
      <c r="K644" s="14" t="n"/>
      <c r="L644" s="14" t="n"/>
      <c r="M644" s="14" t="n"/>
      <c r="N644" s="14" t="n"/>
      <c r="O644" s="20">
        <f>IF(A644="","",SUMPRODUCT((A644&gt;=Setup!$C$19:$C$30)*(A644&lt;=Setup!$D$19:$D$30)*Setup!$A$19:$A$30))</f>
        <v/>
      </c>
      <c r="P644" s="34">
        <f>IF(A644="","",IF(G644="Standard 15% (Box 1)",ROUND(H644*Setup!$B$9,2),0))</f>
        <v/>
      </c>
      <c r="Q644" s="34">
        <f>IF(A644="","",I644-P644)</f>
        <v/>
      </c>
      <c r="R644" s="23">
        <f>IF(A644="","",IF(O644=0,"Outside audit periods; ","")&amp;IF(G644="","No VAT category; ","")&amp;IF(ABS(Q644)&gt;Setup!$B$10,"VAT ≠ 15% × net; ","")&amp;IF(AND(F644="B2B - VAT registered",NOT(AND(LEN(E644)=15,LEFT(E644,1)="3",RIGHT(E644,1)="3",ISNUMBER(--E644)))),"Invalid/missing customer VAT no; ","")&amp;IF(L644&lt;&gt;"Yes","Not reported/cleared on FATOORA; ","")&amp;IF(AND(OR(G644="Zero-rated domestic (Box 3)",G644="Export (Box 4)"),N644=""),"Zero-rate/export evidence missing; ","")&amp;IF(AND(C644="Credit Note",H644&gt;0),"Credit note should be negative; ","")&amp;IF(AND(C644="Simplified Tax Invoice",F644="B2B - VAT registered"),"Simplified invoice issued to VAT-registered B2B; ",""))</f>
        <v/>
      </c>
    </row>
    <row r="645">
      <c r="A645" s="17" t="n"/>
      <c r="B645" s="14" t="n"/>
      <c r="C645" s="14" t="n"/>
      <c r="D645" s="14" t="n"/>
      <c r="E645" s="16" t="n"/>
      <c r="F645" s="14" t="n"/>
      <c r="G645" s="14" t="n"/>
      <c r="H645" s="19" t="n"/>
      <c r="I645" s="19" t="n"/>
      <c r="J645" s="34">
        <f>IF(A645="","",H645+I645)</f>
        <v/>
      </c>
      <c r="K645" s="14" t="n"/>
      <c r="L645" s="14" t="n"/>
      <c r="M645" s="14" t="n"/>
      <c r="N645" s="14" t="n"/>
      <c r="O645" s="20">
        <f>IF(A645="","",SUMPRODUCT((A645&gt;=Setup!$C$19:$C$30)*(A645&lt;=Setup!$D$19:$D$30)*Setup!$A$19:$A$30))</f>
        <v/>
      </c>
      <c r="P645" s="34">
        <f>IF(A645="","",IF(G645="Standard 15% (Box 1)",ROUND(H645*Setup!$B$9,2),0))</f>
        <v/>
      </c>
      <c r="Q645" s="34">
        <f>IF(A645="","",I645-P645)</f>
        <v/>
      </c>
      <c r="R645" s="23">
        <f>IF(A645="","",IF(O645=0,"Outside audit periods; ","")&amp;IF(G645="","No VAT category; ","")&amp;IF(ABS(Q645)&gt;Setup!$B$10,"VAT ≠ 15% × net; ","")&amp;IF(AND(F645="B2B - VAT registered",NOT(AND(LEN(E645)=15,LEFT(E645,1)="3",RIGHT(E645,1)="3",ISNUMBER(--E645)))),"Invalid/missing customer VAT no; ","")&amp;IF(L645&lt;&gt;"Yes","Not reported/cleared on FATOORA; ","")&amp;IF(AND(OR(G645="Zero-rated domestic (Box 3)",G645="Export (Box 4)"),N645=""),"Zero-rate/export evidence missing; ","")&amp;IF(AND(C645="Credit Note",H645&gt;0),"Credit note should be negative; ","")&amp;IF(AND(C645="Simplified Tax Invoice",F645="B2B - VAT registered"),"Simplified invoice issued to VAT-registered B2B; ",""))</f>
        <v/>
      </c>
    </row>
    <row r="646">
      <c r="A646" s="17" t="n"/>
      <c r="B646" s="14" t="n"/>
      <c r="C646" s="14" t="n"/>
      <c r="D646" s="14" t="n"/>
      <c r="E646" s="16" t="n"/>
      <c r="F646" s="14" t="n"/>
      <c r="G646" s="14" t="n"/>
      <c r="H646" s="19" t="n"/>
      <c r="I646" s="19" t="n"/>
      <c r="J646" s="34">
        <f>IF(A646="","",H646+I646)</f>
        <v/>
      </c>
      <c r="K646" s="14" t="n"/>
      <c r="L646" s="14" t="n"/>
      <c r="M646" s="14" t="n"/>
      <c r="N646" s="14" t="n"/>
      <c r="O646" s="20">
        <f>IF(A646="","",SUMPRODUCT((A646&gt;=Setup!$C$19:$C$30)*(A646&lt;=Setup!$D$19:$D$30)*Setup!$A$19:$A$30))</f>
        <v/>
      </c>
      <c r="P646" s="34">
        <f>IF(A646="","",IF(G646="Standard 15% (Box 1)",ROUND(H646*Setup!$B$9,2),0))</f>
        <v/>
      </c>
      <c r="Q646" s="34">
        <f>IF(A646="","",I646-P646)</f>
        <v/>
      </c>
      <c r="R646" s="23">
        <f>IF(A646="","",IF(O646=0,"Outside audit periods; ","")&amp;IF(G646="","No VAT category; ","")&amp;IF(ABS(Q646)&gt;Setup!$B$10,"VAT ≠ 15% × net; ","")&amp;IF(AND(F646="B2B - VAT registered",NOT(AND(LEN(E646)=15,LEFT(E646,1)="3",RIGHT(E646,1)="3",ISNUMBER(--E646)))),"Invalid/missing customer VAT no; ","")&amp;IF(L646&lt;&gt;"Yes","Not reported/cleared on FATOORA; ","")&amp;IF(AND(OR(G646="Zero-rated domestic (Box 3)",G646="Export (Box 4)"),N646=""),"Zero-rate/export evidence missing; ","")&amp;IF(AND(C646="Credit Note",H646&gt;0),"Credit note should be negative; ","")&amp;IF(AND(C646="Simplified Tax Invoice",F646="B2B - VAT registered"),"Simplified invoice issued to VAT-registered B2B; ",""))</f>
        <v/>
      </c>
    </row>
    <row r="647">
      <c r="A647" s="17" t="n"/>
      <c r="B647" s="14" t="n"/>
      <c r="C647" s="14" t="n"/>
      <c r="D647" s="14" t="n"/>
      <c r="E647" s="16" t="n"/>
      <c r="F647" s="14" t="n"/>
      <c r="G647" s="14" t="n"/>
      <c r="H647" s="19" t="n"/>
      <c r="I647" s="19" t="n"/>
      <c r="J647" s="34">
        <f>IF(A647="","",H647+I647)</f>
        <v/>
      </c>
      <c r="K647" s="14" t="n"/>
      <c r="L647" s="14" t="n"/>
      <c r="M647" s="14" t="n"/>
      <c r="N647" s="14" t="n"/>
      <c r="O647" s="20">
        <f>IF(A647="","",SUMPRODUCT((A647&gt;=Setup!$C$19:$C$30)*(A647&lt;=Setup!$D$19:$D$30)*Setup!$A$19:$A$30))</f>
        <v/>
      </c>
      <c r="P647" s="34">
        <f>IF(A647="","",IF(G647="Standard 15% (Box 1)",ROUND(H647*Setup!$B$9,2),0))</f>
        <v/>
      </c>
      <c r="Q647" s="34">
        <f>IF(A647="","",I647-P647)</f>
        <v/>
      </c>
      <c r="R647" s="23">
        <f>IF(A647="","",IF(O647=0,"Outside audit periods; ","")&amp;IF(G647="","No VAT category; ","")&amp;IF(ABS(Q647)&gt;Setup!$B$10,"VAT ≠ 15% × net; ","")&amp;IF(AND(F647="B2B - VAT registered",NOT(AND(LEN(E647)=15,LEFT(E647,1)="3",RIGHT(E647,1)="3",ISNUMBER(--E647)))),"Invalid/missing customer VAT no; ","")&amp;IF(L647&lt;&gt;"Yes","Not reported/cleared on FATOORA; ","")&amp;IF(AND(OR(G647="Zero-rated domestic (Box 3)",G647="Export (Box 4)"),N647=""),"Zero-rate/export evidence missing; ","")&amp;IF(AND(C647="Credit Note",H647&gt;0),"Credit note should be negative; ","")&amp;IF(AND(C647="Simplified Tax Invoice",F647="B2B - VAT registered"),"Simplified invoice issued to VAT-registered B2B; ",""))</f>
        <v/>
      </c>
    </row>
    <row r="648">
      <c r="A648" s="17" t="n"/>
      <c r="B648" s="14" t="n"/>
      <c r="C648" s="14" t="n"/>
      <c r="D648" s="14" t="n"/>
      <c r="E648" s="16" t="n"/>
      <c r="F648" s="14" t="n"/>
      <c r="G648" s="14" t="n"/>
      <c r="H648" s="19" t="n"/>
      <c r="I648" s="19" t="n"/>
      <c r="J648" s="34">
        <f>IF(A648="","",H648+I648)</f>
        <v/>
      </c>
      <c r="K648" s="14" t="n"/>
      <c r="L648" s="14" t="n"/>
      <c r="M648" s="14" t="n"/>
      <c r="N648" s="14" t="n"/>
      <c r="O648" s="20">
        <f>IF(A648="","",SUMPRODUCT((A648&gt;=Setup!$C$19:$C$30)*(A648&lt;=Setup!$D$19:$D$30)*Setup!$A$19:$A$30))</f>
        <v/>
      </c>
      <c r="P648" s="34">
        <f>IF(A648="","",IF(G648="Standard 15% (Box 1)",ROUND(H648*Setup!$B$9,2),0))</f>
        <v/>
      </c>
      <c r="Q648" s="34">
        <f>IF(A648="","",I648-P648)</f>
        <v/>
      </c>
      <c r="R648" s="23">
        <f>IF(A648="","",IF(O648=0,"Outside audit periods; ","")&amp;IF(G648="","No VAT category; ","")&amp;IF(ABS(Q648)&gt;Setup!$B$10,"VAT ≠ 15% × net; ","")&amp;IF(AND(F648="B2B - VAT registered",NOT(AND(LEN(E648)=15,LEFT(E648,1)="3",RIGHT(E648,1)="3",ISNUMBER(--E648)))),"Invalid/missing customer VAT no; ","")&amp;IF(L648&lt;&gt;"Yes","Not reported/cleared on FATOORA; ","")&amp;IF(AND(OR(G648="Zero-rated domestic (Box 3)",G648="Export (Box 4)"),N648=""),"Zero-rate/export evidence missing; ","")&amp;IF(AND(C648="Credit Note",H648&gt;0),"Credit note should be negative; ","")&amp;IF(AND(C648="Simplified Tax Invoice",F648="B2B - VAT registered"),"Simplified invoice issued to VAT-registered B2B; ",""))</f>
        <v/>
      </c>
    </row>
    <row r="649">
      <c r="A649" s="17" t="n"/>
      <c r="B649" s="14" t="n"/>
      <c r="C649" s="14" t="n"/>
      <c r="D649" s="14" t="n"/>
      <c r="E649" s="16" t="n"/>
      <c r="F649" s="14" t="n"/>
      <c r="G649" s="14" t="n"/>
      <c r="H649" s="19" t="n"/>
      <c r="I649" s="19" t="n"/>
      <c r="J649" s="34">
        <f>IF(A649="","",H649+I649)</f>
        <v/>
      </c>
      <c r="K649" s="14" t="n"/>
      <c r="L649" s="14" t="n"/>
      <c r="M649" s="14" t="n"/>
      <c r="N649" s="14" t="n"/>
      <c r="O649" s="20">
        <f>IF(A649="","",SUMPRODUCT((A649&gt;=Setup!$C$19:$C$30)*(A649&lt;=Setup!$D$19:$D$30)*Setup!$A$19:$A$30))</f>
        <v/>
      </c>
      <c r="P649" s="34">
        <f>IF(A649="","",IF(G649="Standard 15% (Box 1)",ROUND(H649*Setup!$B$9,2),0))</f>
        <v/>
      </c>
      <c r="Q649" s="34">
        <f>IF(A649="","",I649-P649)</f>
        <v/>
      </c>
      <c r="R649" s="23">
        <f>IF(A649="","",IF(O649=0,"Outside audit periods; ","")&amp;IF(G649="","No VAT category; ","")&amp;IF(ABS(Q649)&gt;Setup!$B$10,"VAT ≠ 15% × net; ","")&amp;IF(AND(F649="B2B - VAT registered",NOT(AND(LEN(E649)=15,LEFT(E649,1)="3",RIGHT(E649,1)="3",ISNUMBER(--E649)))),"Invalid/missing customer VAT no; ","")&amp;IF(L649&lt;&gt;"Yes","Not reported/cleared on FATOORA; ","")&amp;IF(AND(OR(G649="Zero-rated domestic (Box 3)",G649="Export (Box 4)"),N649=""),"Zero-rate/export evidence missing; ","")&amp;IF(AND(C649="Credit Note",H649&gt;0),"Credit note should be negative; ","")&amp;IF(AND(C649="Simplified Tax Invoice",F649="B2B - VAT registered"),"Simplified invoice issued to VAT-registered B2B; ",""))</f>
        <v/>
      </c>
    </row>
    <row r="650">
      <c r="A650" s="17" t="n"/>
      <c r="B650" s="14" t="n"/>
      <c r="C650" s="14" t="n"/>
      <c r="D650" s="14" t="n"/>
      <c r="E650" s="16" t="n"/>
      <c r="F650" s="14" t="n"/>
      <c r="G650" s="14" t="n"/>
      <c r="H650" s="19" t="n"/>
      <c r="I650" s="19" t="n"/>
      <c r="J650" s="34">
        <f>IF(A650="","",H650+I650)</f>
        <v/>
      </c>
      <c r="K650" s="14" t="n"/>
      <c r="L650" s="14" t="n"/>
      <c r="M650" s="14" t="n"/>
      <c r="N650" s="14" t="n"/>
      <c r="O650" s="20">
        <f>IF(A650="","",SUMPRODUCT((A650&gt;=Setup!$C$19:$C$30)*(A650&lt;=Setup!$D$19:$D$30)*Setup!$A$19:$A$30))</f>
        <v/>
      </c>
      <c r="P650" s="34">
        <f>IF(A650="","",IF(G650="Standard 15% (Box 1)",ROUND(H650*Setup!$B$9,2),0))</f>
        <v/>
      </c>
      <c r="Q650" s="34">
        <f>IF(A650="","",I650-P650)</f>
        <v/>
      </c>
      <c r="R650" s="23">
        <f>IF(A650="","",IF(O650=0,"Outside audit periods; ","")&amp;IF(G650="","No VAT category; ","")&amp;IF(ABS(Q650)&gt;Setup!$B$10,"VAT ≠ 15% × net; ","")&amp;IF(AND(F650="B2B - VAT registered",NOT(AND(LEN(E650)=15,LEFT(E650,1)="3",RIGHT(E650,1)="3",ISNUMBER(--E650)))),"Invalid/missing customer VAT no; ","")&amp;IF(L650&lt;&gt;"Yes","Not reported/cleared on FATOORA; ","")&amp;IF(AND(OR(G650="Zero-rated domestic (Box 3)",G650="Export (Box 4)"),N650=""),"Zero-rate/export evidence missing; ","")&amp;IF(AND(C650="Credit Note",H650&gt;0),"Credit note should be negative; ","")&amp;IF(AND(C650="Simplified Tax Invoice",F650="B2B - VAT registered"),"Simplified invoice issued to VAT-registered B2B; ",""))</f>
        <v/>
      </c>
    </row>
    <row r="651">
      <c r="A651" s="17" t="n"/>
      <c r="B651" s="14" t="n"/>
      <c r="C651" s="14" t="n"/>
      <c r="D651" s="14" t="n"/>
      <c r="E651" s="16" t="n"/>
      <c r="F651" s="14" t="n"/>
      <c r="G651" s="14" t="n"/>
      <c r="H651" s="19" t="n"/>
      <c r="I651" s="19" t="n"/>
      <c r="J651" s="34">
        <f>IF(A651="","",H651+I651)</f>
        <v/>
      </c>
      <c r="K651" s="14" t="n"/>
      <c r="L651" s="14" t="n"/>
      <c r="M651" s="14" t="n"/>
      <c r="N651" s="14" t="n"/>
      <c r="O651" s="20">
        <f>IF(A651="","",SUMPRODUCT((A651&gt;=Setup!$C$19:$C$30)*(A651&lt;=Setup!$D$19:$D$30)*Setup!$A$19:$A$30))</f>
        <v/>
      </c>
      <c r="P651" s="34">
        <f>IF(A651="","",IF(G651="Standard 15% (Box 1)",ROUND(H651*Setup!$B$9,2),0))</f>
        <v/>
      </c>
      <c r="Q651" s="34">
        <f>IF(A651="","",I651-P651)</f>
        <v/>
      </c>
      <c r="R651" s="23">
        <f>IF(A651="","",IF(O651=0,"Outside audit periods; ","")&amp;IF(G651="","No VAT category; ","")&amp;IF(ABS(Q651)&gt;Setup!$B$10,"VAT ≠ 15% × net; ","")&amp;IF(AND(F651="B2B - VAT registered",NOT(AND(LEN(E651)=15,LEFT(E651,1)="3",RIGHT(E651,1)="3",ISNUMBER(--E651)))),"Invalid/missing customer VAT no; ","")&amp;IF(L651&lt;&gt;"Yes","Not reported/cleared on FATOORA; ","")&amp;IF(AND(OR(G651="Zero-rated domestic (Box 3)",G651="Export (Box 4)"),N651=""),"Zero-rate/export evidence missing; ","")&amp;IF(AND(C651="Credit Note",H651&gt;0),"Credit note should be negative; ","")&amp;IF(AND(C651="Simplified Tax Invoice",F651="B2B - VAT registered"),"Simplified invoice issued to VAT-registered B2B; ",""))</f>
        <v/>
      </c>
    </row>
    <row r="652">
      <c r="A652" s="17" t="n"/>
      <c r="B652" s="14" t="n"/>
      <c r="C652" s="14" t="n"/>
      <c r="D652" s="14" t="n"/>
      <c r="E652" s="16" t="n"/>
      <c r="F652" s="14" t="n"/>
      <c r="G652" s="14" t="n"/>
      <c r="H652" s="19" t="n"/>
      <c r="I652" s="19" t="n"/>
      <c r="J652" s="34">
        <f>IF(A652="","",H652+I652)</f>
        <v/>
      </c>
      <c r="K652" s="14" t="n"/>
      <c r="L652" s="14" t="n"/>
      <c r="M652" s="14" t="n"/>
      <c r="N652" s="14" t="n"/>
      <c r="O652" s="20">
        <f>IF(A652="","",SUMPRODUCT((A652&gt;=Setup!$C$19:$C$30)*(A652&lt;=Setup!$D$19:$D$30)*Setup!$A$19:$A$30))</f>
        <v/>
      </c>
      <c r="P652" s="34">
        <f>IF(A652="","",IF(G652="Standard 15% (Box 1)",ROUND(H652*Setup!$B$9,2),0))</f>
        <v/>
      </c>
      <c r="Q652" s="34">
        <f>IF(A652="","",I652-P652)</f>
        <v/>
      </c>
      <c r="R652" s="23">
        <f>IF(A652="","",IF(O652=0,"Outside audit periods; ","")&amp;IF(G652="","No VAT category; ","")&amp;IF(ABS(Q652)&gt;Setup!$B$10,"VAT ≠ 15% × net; ","")&amp;IF(AND(F652="B2B - VAT registered",NOT(AND(LEN(E652)=15,LEFT(E652,1)="3",RIGHT(E652,1)="3",ISNUMBER(--E652)))),"Invalid/missing customer VAT no; ","")&amp;IF(L652&lt;&gt;"Yes","Not reported/cleared on FATOORA; ","")&amp;IF(AND(OR(G652="Zero-rated domestic (Box 3)",G652="Export (Box 4)"),N652=""),"Zero-rate/export evidence missing; ","")&amp;IF(AND(C652="Credit Note",H652&gt;0),"Credit note should be negative; ","")&amp;IF(AND(C652="Simplified Tax Invoice",F652="B2B - VAT registered"),"Simplified invoice issued to VAT-registered B2B; ",""))</f>
        <v/>
      </c>
    </row>
    <row r="653">
      <c r="A653" s="17" t="n"/>
      <c r="B653" s="14" t="n"/>
      <c r="C653" s="14" t="n"/>
      <c r="D653" s="14" t="n"/>
      <c r="E653" s="16" t="n"/>
      <c r="F653" s="14" t="n"/>
      <c r="G653" s="14" t="n"/>
      <c r="H653" s="19" t="n"/>
      <c r="I653" s="19" t="n"/>
      <c r="J653" s="34">
        <f>IF(A653="","",H653+I653)</f>
        <v/>
      </c>
      <c r="K653" s="14" t="n"/>
      <c r="L653" s="14" t="n"/>
      <c r="M653" s="14" t="n"/>
      <c r="N653" s="14" t="n"/>
      <c r="O653" s="20">
        <f>IF(A653="","",SUMPRODUCT((A653&gt;=Setup!$C$19:$C$30)*(A653&lt;=Setup!$D$19:$D$30)*Setup!$A$19:$A$30))</f>
        <v/>
      </c>
      <c r="P653" s="34">
        <f>IF(A653="","",IF(G653="Standard 15% (Box 1)",ROUND(H653*Setup!$B$9,2),0))</f>
        <v/>
      </c>
      <c r="Q653" s="34">
        <f>IF(A653="","",I653-P653)</f>
        <v/>
      </c>
      <c r="R653" s="23">
        <f>IF(A653="","",IF(O653=0,"Outside audit periods; ","")&amp;IF(G653="","No VAT category; ","")&amp;IF(ABS(Q653)&gt;Setup!$B$10,"VAT ≠ 15% × net; ","")&amp;IF(AND(F653="B2B - VAT registered",NOT(AND(LEN(E653)=15,LEFT(E653,1)="3",RIGHT(E653,1)="3",ISNUMBER(--E653)))),"Invalid/missing customer VAT no; ","")&amp;IF(L653&lt;&gt;"Yes","Not reported/cleared on FATOORA; ","")&amp;IF(AND(OR(G653="Zero-rated domestic (Box 3)",G653="Export (Box 4)"),N653=""),"Zero-rate/export evidence missing; ","")&amp;IF(AND(C653="Credit Note",H653&gt;0),"Credit note should be negative; ","")&amp;IF(AND(C653="Simplified Tax Invoice",F653="B2B - VAT registered"),"Simplified invoice issued to VAT-registered B2B; ",""))</f>
        <v/>
      </c>
    </row>
    <row r="654">
      <c r="A654" s="17" t="n"/>
      <c r="B654" s="14" t="n"/>
      <c r="C654" s="14" t="n"/>
      <c r="D654" s="14" t="n"/>
      <c r="E654" s="16" t="n"/>
      <c r="F654" s="14" t="n"/>
      <c r="G654" s="14" t="n"/>
      <c r="H654" s="19" t="n"/>
      <c r="I654" s="19" t="n"/>
      <c r="J654" s="34">
        <f>IF(A654="","",H654+I654)</f>
        <v/>
      </c>
      <c r="K654" s="14" t="n"/>
      <c r="L654" s="14" t="n"/>
      <c r="M654" s="14" t="n"/>
      <c r="N654" s="14" t="n"/>
      <c r="O654" s="20">
        <f>IF(A654="","",SUMPRODUCT((A654&gt;=Setup!$C$19:$C$30)*(A654&lt;=Setup!$D$19:$D$30)*Setup!$A$19:$A$30))</f>
        <v/>
      </c>
      <c r="P654" s="34">
        <f>IF(A654="","",IF(G654="Standard 15% (Box 1)",ROUND(H654*Setup!$B$9,2),0))</f>
        <v/>
      </c>
      <c r="Q654" s="34">
        <f>IF(A654="","",I654-P654)</f>
        <v/>
      </c>
      <c r="R654" s="23">
        <f>IF(A654="","",IF(O654=0,"Outside audit periods; ","")&amp;IF(G654="","No VAT category; ","")&amp;IF(ABS(Q654)&gt;Setup!$B$10,"VAT ≠ 15% × net; ","")&amp;IF(AND(F654="B2B - VAT registered",NOT(AND(LEN(E654)=15,LEFT(E654,1)="3",RIGHT(E654,1)="3",ISNUMBER(--E654)))),"Invalid/missing customer VAT no; ","")&amp;IF(L654&lt;&gt;"Yes","Not reported/cleared on FATOORA; ","")&amp;IF(AND(OR(G654="Zero-rated domestic (Box 3)",G654="Export (Box 4)"),N654=""),"Zero-rate/export evidence missing; ","")&amp;IF(AND(C654="Credit Note",H654&gt;0),"Credit note should be negative; ","")&amp;IF(AND(C654="Simplified Tax Invoice",F654="B2B - VAT registered"),"Simplified invoice issued to VAT-registered B2B; ",""))</f>
        <v/>
      </c>
    </row>
    <row r="655">
      <c r="A655" s="17" t="n"/>
      <c r="B655" s="14" t="n"/>
      <c r="C655" s="14" t="n"/>
      <c r="D655" s="14" t="n"/>
      <c r="E655" s="16" t="n"/>
      <c r="F655" s="14" t="n"/>
      <c r="G655" s="14" t="n"/>
      <c r="H655" s="19" t="n"/>
      <c r="I655" s="19" t="n"/>
      <c r="J655" s="34">
        <f>IF(A655="","",H655+I655)</f>
        <v/>
      </c>
      <c r="K655" s="14" t="n"/>
      <c r="L655" s="14" t="n"/>
      <c r="M655" s="14" t="n"/>
      <c r="N655" s="14" t="n"/>
      <c r="O655" s="20">
        <f>IF(A655="","",SUMPRODUCT((A655&gt;=Setup!$C$19:$C$30)*(A655&lt;=Setup!$D$19:$D$30)*Setup!$A$19:$A$30))</f>
        <v/>
      </c>
      <c r="P655" s="34">
        <f>IF(A655="","",IF(G655="Standard 15% (Box 1)",ROUND(H655*Setup!$B$9,2),0))</f>
        <v/>
      </c>
      <c r="Q655" s="34">
        <f>IF(A655="","",I655-P655)</f>
        <v/>
      </c>
      <c r="R655" s="23">
        <f>IF(A655="","",IF(O655=0,"Outside audit periods; ","")&amp;IF(G655="","No VAT category; ","")&amp;IF(ABS(Q655)&gt;Setup!$B$10,"VAT ≠ 15% × net; ","")&amp;IF(AND(F655="B2B - VAT registered",NOT(AND(LEN(E655)=15,LEFT(E655,1)="3",RIGHT(E655,1)="3",ISNUMBER(--E655)))),"Invalid/missing customer VAT no; ","")&amp;IF(L655&lt;&gt;"Yes","Not reported/cleared on FATOORA; ","")&amp;IF(AND(OR(G655="Zero-rated domestic (Box 3)",G655="Export (Box 4)"),N655=""),"Zero-rate/export evidence missing; ","")&amp;IF(AND(C655="Credit Note",H655&gt;0),"Credit note should be negative; ","")&amp;IF(AND(C655="Simplified Tax Invoice",F655="B2B - VAT registered"),"Simplified invoice issued to VAT-registered B2B; ",""))</f>
        <v/>
      </c>
    </row>
    <row r="656">
      <c r="A656" s="17" t="n"/>
      <c r="B656" s="14" t="n"/>
      <c r="C656" s="14" t="n"/>
      <c r="D656" s="14" t="n"/>
      <c r="E656" s="16" t="n"/>
      <c r="F656" s="14" t="n"/>
      <c r="G656" s="14" t="n"/>
      <c r="H656" s="19" t="n"/>
      <c r="I656" s="19" t="n"/>
      <c r="J656" s="34">
        <f>IF(A656="","",H656+I656)</f>
        <v/>
      </c>
      <c r="K656" s="14" t="n"/>
      <c r="L656" s="14" t="n"/>
      <c r="M656" s="14" t="n"/>
      <c r="N656" s="14" t="n"/>
      <c r="O656" s="20">
        <f>IF(A656="","",SUMPRODUCT((A656&gt;=Setup!$C$19:$C$30)*(A656&lt;=Setup!$D$19:$D$30)*Setup!$A$19:$A$30))</f>
        <v/>
      </c>
      <c r="P656" s="34">
        <f>IF(A656="","",IF(G656="Standard 15% (Box 1)",ROUND(H656*Setup!$B$9,2),0))</f>
        <v/>
      </c>
      <c r="Q656" s="34">
        <f>IF(A656="","",I656-P656)</f>
        <v/>
      </c>
      <c r="R656" s="23">
        <f>IF(A656="","",IF(O656=0,"Outside audit periods; ","")&amp;IF(G656="","No VAT category; ","")&amp;IF(ABS(Q656)&gt;Setup!$B$10,"VAT ≠ 15% × net; ","")&amp;IF(AND(F656="B2B - VAT registered",NOT(AND(LEN(E656)=15,LEFT(E656,1)="3",RIGHT(E656,1)="3",ISNUMBER(--E656)))),"Invalid/missing customer VAT no; ","")&amp;IF(L656&lt;&gt;"Yes","Not reported/cleared on FATOORA; ","")&amp;IF(AND(OR(G656="Zero-rated domestic (Box 3)",G656="Export (Box 4)"),N656=""),"Zero-rate/export evidence missing; ","")&amp;IF(AND(C656="Credit Note",H656&gt;0),"Credit note should be negative; ","")&amp;IF(AND(C656="Simplified Tax Invoice",F656="B2B - VAT registered"),"Simplified invoice issued to VAT-registered B2B; ",""))</f>
        <v/>
      </c>
    </row>
    <row r="657">
      <c r="A657" s="17" t="n"/>
      <c r="B657" s="14" t="n"/>
      <c r="C657" s="14" t="n"/>
      <c r="D657" s="14" t="n"/>
      <c r="E657" s="16" t="n"/>
      <c r="F657" s="14" t="n"/>
      <c r="G657" s="14" t="n"/>
      <c r="H657" s="19" t="n"/>
      <c r="I657" s="19" t="n"/>
      <c r="J657" s="34">
        <f>IF(A657="","",H657+I657)</f>
        <v/>
      </c>
      <c r="K657" s="14" t="n"/>
      <c r="L657" s="14" t="n"/>
      <c r="M657" s="14" t="n"/>
      <c r="N657" s="14" t="n"/>
      <c r="O657" s="20">
        <f>IF(A657="","",SUMPRODUCT((A657&gt;=Setup!$C$19:$C$30)*(A657&lt;=Setup!$D$19:$D$30)*Setup!$A$19:$A$30))</f>
        <v/>
      </c>
      <c r="P657" s="34">
        <f>IF(A657="","",IF(G657="Standard 15% (Box 1)",ROUND(H657*Setup!$B$9,2),0))</f>
        <v/>
      </c>
      <c r="Q657" s="34">
        <f>IF(A657="","",I657-P657)</f>
        <v/>
      </c>
      <c r="R657" s="23">
        <f>IF(A657="","",IF(O657=0,"Outside audit periods; ","")&amp;IF(G657="","No VAT category; ","")&amp;IF(ABS(Q657)&gt;Setup!$B$10,"VAT ≠ 15% × net; ","")&amp;IF(AND(F657="B2B - VAT registered",NOT(AND(LEN(E657)=15,LEFT(E657,1)="3",RIGHT(E657,1)="3",ISNUMBER(--E657)))),"Invalid/missing customer VAT no; ","")&amp;IF(L657&lt;&gt;"Yes","Not reported/cleared on FATOORA; ","")&amp;IF(AND(OR(G657="Zero-rated domestic (Box 3)",G657="Export (Box 4)"),N657=""),"Zero-rate/export evidence missing; ","")&amp;IF(AND(C657="Credit Note",H657&gt;0),"Credit note should be negative; ","")&amp;IF(AND(C657="Simplified Tax Invoice",F657="B2B - VAT registered"),"Simplified invoice issued to VAT-registered B2B; ",""))</f>
        <v/>
      </c>
    </row>
    <row r="658">
      <c r="A658" s="17" t="n"/>
      <c r="B658" s="14" t="n"/>
      <c r="C658" s="14" t="n"/>
      <c r="D658" s="14" t="n"/>
      <c r="E658" s="16" t="n"/>
      <c r="F658" s="14" t="n"/>
      <c r="G658" s="14" t="n"/>
      <c r="H658" s="19" t="n"/>
      <c r="I658" s="19" t="n"/>
      <c r="J658" s="34">
        <f>IF(A658="","",H658+I658)</f>
        <v/>
      </c>
      <c r="K658" s="14" t="n"/>
      <c r="L658" s="14" t="n"/>
      <c r="M658" s="14" t="n"/>
      <c r="N658" s="14" t="n"/>
      <c r="O658" s="20">
        <f>IF(A658="","",SUMPRODUCT((A658&gt;=Setup!$C$19:$C$30)*(A658&lt;=Setup!$D$19:$D$30)*Setup!$A$19:$A$30))</f>
        <v/>
      </c>
      <c r="P658" s="34">
        <f>IF(A658="","",IF(G658="Standard 15% (Box 1)",ROUND(H658*Setup!$B$9,2),0))</f>
        <v/>
      </c>
      <c r="Q658" s="34">
        <f>IF(A658="","",I658-P658)</f>
        <v/>
      </c>
      <c r="R658" s="23">
        <f>IF(A658="","",IF(O658=0,"Outside audit periods; ","")&amp;IF(G658="","No VAT category; ","")&amp;IF(ABS(Q658)&gt;Setup!$B$10,"VAT ≠ 15% × net; ","")&amp;IF(AND(F658="B2B - VAT registered",NOT(AND(LEN(E658)=15,LEFT(E658,1)="3",RIGHT(E658,1)="3",ISNUMBER(--E658)))),"Invalid/missing customer VAT no; ","")&amp;IF(L658&lt;&gt;"Yes","Not reported/cleared on FATOORA; ","")&amp;IF(AND(OR(G658="Zero-rated domestic (Box 3)",G658="Export (Box 4)"),N658=""),"Zero-rate/export evidence missing; ","")&amp;IF(AND(C658="Credit Note",H658&gt;0),"Credit note should be negative; ","")&amp;IF(AND(C658="Simplified Tax Invoice",F658="B2B - VAT registered"),"Simplified invoice issued to VAT-registered B2B; ",""))</f>
        <v/>
      </c>
    </row>
    <row r="659">
      <c r="A659" s="17" t="n"/>
      <c r="B659" s="14" t="n"/>
      <c r="C659" s="14" t="n"/>
      <c r="D659" s="14" t="n"/>
      <c r="E659" s="16" t="n"/>
      <c r="F659" s="14" t="n"/>
      <c r="G659" s="14" t="n"/>
      <c r="H659" s="19" t="n"/>
      <c r="I659" s="19" t="n"/>
      <c r="J659" s="34">
        <f>IF(A659="","",H659+I659)</f>
        <v/>
      </c>
      <c r="K659" s="14" t="n"/>
      <c r="L659" s="14" t="n"/>
      <c r="M659" s="14" t="n"/>
      <c r="N659" s="14" t="n"/>
      <c r="O659" s="20">
        <f>IF(A659="","",SUMPRODUCT((A659&gt;=Setup!$C$19:$C$30)*(A659&lt;=Setup!$D$19:$D$30)*Setup!$A$19:$A$30))</f>
        <v/>
      </c>
      <c r="P659" s="34">
        <f>IF(A659="","",IF(G659="Standard 15% (Box 1)",ROUND(H659*Setup!$B$9,2),0))</f>
        <v/>
      </c>
      <c r="Q659" s="34">
        <f>IF(A659="","",I659-P659)</f>
        <v/>
      </c>
      <c r="R659" s="23">
        <f>IF(A659="","",IF(O659=0,"Outside audit periods; ","")&amp;IF(G659="","No VAT category; ","")&amp;IF(ABS(Q659)&gt;Setup!$B$10,"VAT ≠ 15% × net; ","")&amp;IF(AND(F659="B2B - VAT registered",NOT(AND(LEN(E659)=15,LEFT(E659,1)="3",RIGHT(E659,1)="3",ISNUMBER(--E659)))),"Invalid/missing customer VAT no; ","")&amp;IF(L659&lt;&gt;"Yes","Not reported/cleared on FATOORA; ","")&amp;IF(AND(OR(G659="Zero-rated domestic (Box 3)",G659="Export (Box 4)"),N659=""),"Zero-rate/export evidence missing; ","")&amp;IF(AND(C659="Credit Note",H659&gt;0),"Credit note should be negative; ","")&amp;IF(AND(C659="Simplified Tax Invoice",F659="B2B - VAT registered"),"Simplified invoice issued to VAT-registered B2B; ",""))</f>
        <v/>
      </c>
    </row>
    <row r="660">
      <c r="A660" s="17" t="n"/>
      <c r="B660" s="14" t="n"/>
      <c r="C660" s="14" t="n"/>
      <c r="D660" s="14" t="n"/>
      <c r="E660" s="16" t="n"/>
      <c r="F660" s="14" t="n"/>
      <c r="G660" s="14" t="n"/>
      <c r="H660" s="19" t="n"/>
      <c r="I660" s="19" t="n"/>
      <c r="J660" s="34">
        <f>IF(A660="","",H660+I660)</f>
        <v/>
      </c>
      <c r="K660" s="14" t="n"/>
      <c r="L660" s="14" t="n"/>
      <c r="M660" s="14" t="n"/>
      <c r="N660" s="14" t="n"/>
      <c r="O660" s="20">
        <f>IF(A660="","",SUMPRODUCT((A660&gt;=Setup!$C$19:$C$30)*(A660&lt;=Setup!$D$19:$D$30)*Setup!$A$19:$A$30))</f>
        <v/>
      </c>
      <c r="P660" s="34">
        <f>IF(A660="","",IF(G660="Standard 15% (Box 1)",ROUND(H660*Setup!$B$9,2),0))</f>
        <v/>
      </c>
      <c r="Q660" s="34">
        <f>IF(A660="","",I660-P660)</f>
        <v/>
      </c>
      <c r="R660" s="23">
        <f>IF(A660="","",IF(O660=0,"Outside audit periods; ","")&amp;IF(G660="","No VAT category; ","")&amp;IF(ABS(Q660)&gt;Setup!$B$10,"VAT ≠ 15% × net; ","")&amp;IF(AND(F660="B2B - VAT registered",NOT(AND(LEN(E660)=15,LEFT(E660,1)="3",RIGHT(E660,1)="3",ISNUMBER(--E660)))),"Invalid/missing customer VAT no; ","")&amp;IF(L660&lt;&gt;"Yes","Not reported/cleared on FATOORA; ","")&amp;IF(AND(OR(G660="Zero-rated domestic (Box 3)",G660="Export (Box 4)"),N660=""),"Zero-rate/export evidence missing; ","")&amp;IF(AND(C660="Credit Note",H660&gt;0),"Credit note should be negative; ","")&amp;IF(AND(C660="Simplified Tax Invoice",F660="B2B - VAT registered"),"Simplified invoice issued to VAT-registered B2B; ",""))</f>
        <v/>
      </c>
    </row>
    <row r="661">
      <c r="A661" s="17" t="n"/>
      <c r="B661" s="14" t="n"/>
      <c r="C661" s="14" t="n"/>
      <c r="D661" s="14" t="n"/>
      <c r="E661" s="16" t="n"/>
      <c r="F661" s="14" t="n"/>
      <c r="G661" s="14" t="n"/>
      <c r="H661" s="19" t="n"/>
      <c r="I661" s="19" t="n"/>
      <c r="J661" s="34">
        <f>IF(A661="","",H661+I661)</f>
        <v/>
      </c>
      <c r="K661" s="14" t="n"/>
      <c r="L661" s="14" t="n"/>
      <c r="M661" s="14" t="n"/>
      <c r="N661" s="14" t="n"/>
      <c r="O661" s="20">
        <f>IF(A661="","",SUMPRODUCT((A661&gt;=Setup!$C$19:$C$30)*(A661&lt;=Setup!$D$19:$D$30)*Setup!$A$19:$A$30))</f>
        <v/>
      </c>
      <c r="P661" s="34">
        <f>IF(A661="","",IF(G661="Standard 15% (Box 1)",ROUND(H661*Setup!$B$9,2),0))</f>
        <v/>
      </c>
      <c r="Q661" s="34">
        <f>IF(A661="","",I661-P661)</f>
        <v/>
      </c>
      <c r="R661" s="23">
        <f>IF(A661="","",IF(O661=0,"Outside audit periods; ","")&amp;IF(G661="","No VAT category; ","")&amp;IF(ABS(Q661)&gt;Setup!$B$10,"VAT ≠ 15% × net; ","")&amp;IF(AND(F661="B2B - VAT registered",NOT(AND(LEN(E661)=15,LEFT(E661,1)="3",RIGHT(E661,1)="3",ISNUMBER(--E661)))),"Invalid/missing customer VAT no; ","")&amp;IF(L661&lt;&gt;"Yes","Not reported/cleared on FATOORA; ","")&amp;IF(AND(OR(G661="Zero-rated domestic (Box 3)",G661="Export (Box 4)"),N661=""),"Zero-rate/export evidence missing; ","")&amp;IF(AND(C661="Credit Note",H661&gt;0),"Credit note should be negative; ","")&amp;IF(AND(C661="Simplified Tax Invoice",F661="B2B - VAT registered"),"Simplified invoice issued to VAT-registered B2B; ",""))</f>
        <v/>
      </c>
    </row>
    <row r="662">
      <c r="A662" s="17" t="n"/>
      <c r="B662" s="14" t="n"/>
      <c r="C662" s="14" t="n"/>
      <c r="D662" s="14" t="n"/>
      <c r="E662" s="16" t="n"/>
      <c r="F662" s="14" t="n"/>
      <c r="G662" s="14" t="n"/>
      <c r="H662" s="19" t="n"/>
      <c r="I662" s="19" t="n"/>
      <c r="J662" s="34">
        <f>IF(A662="","",H662+I662)</f>
        <v/>
      </c>
      <c r="K662" s="14" t="n"/>
      <c r="L662" s="14" t="n"/>
      <c r="M662" s="14" t="n"/>
      <c r="N662" s="14" t="n"/>
      <c r="O662" s="20">
        <f>IF(A662="","",SUMPRODUCT((A662&gt;=Setup!$C$19:$C$30)*(A662&lt;=Setup!$D$19:$D$30)*Setup!$A$19:$A$30))</f>
        <v/>
      </c>
      <c r="P662" s="34">
        <f>IF(A662="","",IF(G662="Standard 15% (Box 1)",ROUND(H662*Setup!$B$9,2),0))</f>
        <v/>
      </c>
      <c r="Q662" s="34">
        <f>IF(A662="","",I662-P662)</f>
        <v/>
      </c>
      <c r="R662" s="23">
        <f>IF(A662="","",IF(O662=0,"Outside audit periods; ","")&amp;IF(G662="","No VAT category; ","")&amp;IF(ABS(Q662)&gt;Setup!$B$10,"VAT ≠ 15% × net; ","")&amp;IF(AND(F662="B2B - VAT registered",NOT(AND(LEN(E662)=15,LEFT(E662,1)="3",RIGHT(E662,1)="3",ISNUMBER(--E662)))),"Invalid/missing customer VAT no; ","")&amp;IF(L662&lt;&gt;"Yes","Not reported/cleared on FATOORA; ","")&amp;IF(AND(OR(G662="Zero-rated domestic (Box 3)",G662="Export (Box 4)"),N662=""),"Zero-rate/export evidence missing; ","")&amp;IF(AND(C662="Credit Note",H662&gt;0),"Credit note should be negative; ","")&amp;IF(AND(C662="Simplified Tax Invoice",F662="B2B - VAT registered"),"Simplified invoice issued to VAT-registered B2B; ",""))</f>
        <v/>
      </c>
    </row>
    <row r="663">
      <c r="A663" s="17" t="n"/>
      <c r="B663" s="14" t="n"/>
      <c r="C663" s="14" t="n"/>
      <c r="D663" s="14" t="n"/>
      <c r="E663" s="16" t="n"/>
      <c r="F663" s="14" t="n"/>
      <c r="G663" s="14" t="n"/>
      <c r="H663" s="19" t="n"/>
      <c r="I663" s="19" t="n"/>
      <c r="J663" s="34">
        <f>IF(A663="","",H663+I663)</f>
        <v/>
      </c>
      <c r="K663" s="14" t="n"/>
      <c r="L663" s="14" t="n"/>
      <c r="M663" s="14" t="n"/>
      <c r="N663" s="14" t="n"/>
      <c r="O663" s="20">
        <f>IF(A663="","",SUMPRODUCT((A663&gt;=Setup!$C$19:$C$30)*(A663&lt;=Setup!$D$19:$D$30)*Setup!$A$19:$A$30))</f>
        <v/>
      </c>
      <c r="P663" s="34">
        <f>IF(A663="","",IF(G663="Standard 15% (Box 1)",ROUND(H663*Setup!$B$9,2),0))</f>
        <v/>
      </c>
      <c r="Q663" s="34">
        <f>IF(A663="","",I663-P663)</f>
        <v/>
      </c>
      <c r="R663" s="23">
        <f>IF(A663="","",IF(O663=0,"Outside audit periods; ","")&amp;IF(G663="","No VAT category; ","")&amp;IF(ABS(Q663)&gt;Setup!$B$10,"VAT ≠ 15% × net; ","")&amp;IF(AND(F663="B2B - VAT registered",NOT(AND(LEN(E663)=15,LEFT(E663,1)="3",RIGHT(E663,1)="3",ISNUMBER(--E663)))),"Invalid/missing customer VAT no; ","")&amp;IF(L663&lt;&gt;"Yes","Not reported/cleared on FATOORA; ","")&amp;IF(AND(OR(G663="Zero-rated domestic (Box 3)",G663="Export (Box 4)"),N663=""),"Zero-rate/export evidence missing; ","")&amp;IF(AND(C663="Credit Note",H663&gt;0),"Credit note should be negative; ","")&amp;IF(AND(C663="Simplified Tax Invoice",F663="B2B - VAT registered"),"Simplified invoice issued to VAT-registered B2B; ",""))</f>
        <v/>
      </c>
    </row>
    <row r="664">
      <c r="A664" s="17" t="n"/>
      <c r="B664" s="14" t="n"/>
      <c r="C664" s="14" t="n"/>
      <c r="D664" s="14" t="n"/>
      <c r="E664" s="16" t="n"/>
      <c r="F664" s="14" t="n"/>
      <c r="G664" s="14" t="n"/>
      <c r="H664" s="19" t="n"/>
      <c r="I664" s="19" t="n"/>
      <c r="J664" s="34">
        <f>IF(A664="","",H664+I664)</f>
        <v/>
      </c>
      <c r="K664" s="14" t="n"/>
      <c r="L664" s="14" t="n"/>
      <c r="M664" s="14" t="n"/>
      <c r="N664" s="14" t="n"/>
      <c r="O664" s="20">
        <f>IF(A664="","",SUMPRODUCT((A664&gt;=Setup!$C$19:$C$30)*(A664&lt;=Setup!$D$19:$D$30)*Setup!$A$19:$A$30))</f>
        <v/>
      </c>
      <c r="P664" s="34">
        <f>IF(A664="","",IF(G664="Standard 15% (Box 1)",ROUND(H664*Setup!$B$9,2),0))</f>
        <v/>
      </c>
      <c r="Q664" s="34">
        <f>IF(A664="","",I664-P664)</f>
        <v/>
      </c>
      <c r="R664" s="23">
        <f>IF(A664="","",IF(O664=0,"Outside audit periods; ","")&amp;IF(G664="","No VAT category; ","")&amp;IF(ABS(Q664)&gt;Setup!$B$10,"VAT ≠ 15% × net; ","")&amp;IF(AND(F664="B2B - VAT registered",NOT(AND(LEN(E664)=15,LEFT(E664,1)="3",RIGHT(E664,1)="3",ISNUMBER(--E664)))),"Invalid/missing customer VAT no; ","")&amp;IF(L664&lt;&gt;"Yes","Not reported/cleared on FATOORA; ","")&amp;IF(AND(OR(G664="Zero-rated domestic (Box 3)",G664="Export (Box 4)"),N664=""),"Zero-rate/export evidence missing; ","")&amp;IF(AND(C664="Credit Note",H664&gt;0),"Credit note should be negative; ","")&amp;IF(AND(C664="Simplified Tax Invoice",F664="B2B - VAT registered"),"Simplified invoice issued to VAT-registered B2B; ",""))</f>
        <v/>
      </c>
    </row>
    <row r="665">
      <c r="A665" s="17" t="n"/>
      <c r="B665" s="14" t="n"/>
      <c r="C665" s="14" t="n"/>
      <c r="D665" s="14" t="n"/>
      <c r="E665" s="16" t="n"/>
      <c r="F665" s="14" t="n"/>
      <c r="G665" s="14" t="n"/>
      <c r="H665" s="19" t="n"/>
      <c r="I665" s="19" t="n"/>
      <c r="J665" s="34">
        <f>IF(A665="","",H665+I665)</f>
        <v/>
      </c>
      <c r="K665" s="14" t="n"/>
      <c r="L665" s="14" t="n"/>
      <c r="M665" s="14" t="n"/>
      <c r="N665" s="14" t="n"/>
      <c r="O665" s="20">
        <f>IF(A665="","",SUMPRODUCT((A665&gt;=Setup!$C$19:$C$30)*(A665&lt;=Setup!$D$19:$D$30)*Setup!$A$19:$A$30))</f>
        <v/>
      </c>
      <c r="P665" s="34">
        <f>IF(A665="","",IF(G665="Standard 15% (Box 1)",ROUND(H665*Setup!$B$9,2),0))</f>
        <v/>
      </c>
      <c r="Q665" s="34">
        <f>IF(A665="","",I665-P665)</f>
        <v/>
      </c>
      <c r="R665" s="23">
        <f>IF(A665="","",IF(O665=0,"Outside audit periods; ","")&amp;IF(G665="","No VAT category; ","")&amp;IF(ABS(Q665)&gt;Setup!$B$10,"VAT ≠ 15% × net; ","")&amp;IF(AND(F665="B2B - VAT registered",NOT(AND(LEN(E665)=15,LEFT(E665,1)="3",RIGHT(E665,1)="3",ISNUMBER(--E665)))),"Invalid/missing customer VAT no; ","")&amp;IF(L665&lt;&gt;"Yes","Not reported/cleared on FATOORA; ","")&amp;IF(AND(OR(G665="Zero-rated domestic (Box 3)",G665="Export (Box 4)"),N665=""),"Zero-rate/export evidence missing; ","")&amp;IF(AND(C665="Credit Note",H665&gt;0),"Credit note should be negative; ","")&amp;IF(AND(C665="Simplified Tax Invoice",F665="B2B - VAT registered"),"Simplified invoice issued to VAT-registered B2B; ",""))</f>
        <v/>
      </c>
    </row>
    <row r="666">
      <c r="A666" s="17" t="n"/>
      <c r="B666" s="14" t="n"/>
      <c r="C666" s="14" t="n"/>
      <c r="D666" s="14" t="n"/>
      <c r="E666" s="16" t="n"/>
      <c r="F666" s="14" t="n"/>
      <c r="G666" s="14" t="n"/>
      <c r="H666" s="19" t="n"/>
      <c r="I666" s="19" t="n"/>
      <c r="J666" s="34">
        <f>IF(A666="","",H666+I666)</f>
        <v/>
      </c>
      <c r="K666" s="14" t="n"/>
      <c r="L666" s="14" t="n"/>
      <c r="M666" s="14" t="n"/>
      <c r="N666" s="14" t="n"/>
      <c r="O666" s="20">
        <f>IF(A666="","",SUMPRODUCT((A666&gt;=Setup!$C$19:$C$30)*(A666&lt;=Setup!$D$19:$D$30)*Setup!$A$19:$A$30))</f>
        <v/>
      </c>
      <c r="P666" s="34">
        <f>IF(A666="","",IF(G666="Standard 15% (Box 1)",ROUND(H666*Setup!$B$9,2),0))</f>
        <v/>
      </c>
      <c r="Q666" s="34">
        <f>IF(A666="","",I666-P666)</f>
        <v/>
      </c>
      <c r="R666" s="23">
        <f>IF(A666="","",IF(O666=0,"Outside audit periods; ","")&amp;IF(G666="","No VAT category; ","")&amp;IF(ABS(Q666)&gt;Setup!$B$10,"VAT ≠ 15% × net; ","")&amp;IF(AND(F666="B2B - VAT registered",NOT(AND(LEN(E666)=15,LEFT(E666,1)="3",RIGHT(E666,1)="3",ISNUMBER(--E666)))),"Invalid/missing customer VAT no; ","")&amp;IF(L666&lt;&gt;"Yes","Not reported/cleared on FATOORA; ","")&amp;IF(AND(OR(G666="Zero-rated domestic (Box 3)",G666="Export (Box 4)"),N666=""),"Zero-rate/export evidence missing; ","")&amp;IF(AND(C666="Credit Note",H666&gt;0),"Credit note should be negative; ","")&amp;IF(AND(C666="Simplified Tax Invoice",F666="B2B - VAT registered"),"Simplified invoice issued to VAT-registered B2B; ",""))</f>
        <v/>
      </c>
    </row>
    <row r="667">
      <c r="A667" s="17" t="n"/>
      <c r="B667" s="14" t="n"/>
      <c r="C667" s="14" t="n"/>
      <c r="D667" s="14" t="n"/>
      <c r="E667" s="16" t="n"/>
      <c r="F667" s="14" t="n"/>
      <c r="G667" s="14" t="n"/>
      <c r="H667" s="19" t="n"/>
      <c r="I667" s="19" t="n"/>
      <c r="J667" s="34">
        <f>IF(A667="","",H667+I667)</f>
        <v/>
      </c>
      <c r="K667" s="14" t="n"/>
      <c r="L667" s="14" t="n"/>
      <c r="M667" s="14" t="n"/>
      <c r="N667" s="14" t="n"/>
      <c r="O667" s="20">
        <f>IF(A667="","",SUMPRODUCT((A667&gt;=Setup!$C$19:$C$30)*(A667&lt;=Setup!$D$19:$D$30)*Setup!$A$19:$A$30))</f>
        <v/>
      </c>
      <c r="P667" s="34">
        <f>IF(A667="","",IF(G667="Standard 15% (Box 1)",ROUND(H667*Setup!$B$9,2),0))</f>
        <v/>
      </c>
      <c r="Q667" s="34">
        <f>IF(A667="","",I667-P667)</f>
        <v/>
      </c>
      <c r="R667" s="23">
        <f>IF(A667="","",IF(O667=0,"Outside audit periods; ","")&amp;IF(G667="","No VAT category; ","")&amp;IF(ABS(Q667)&gt;Setup!$B$10,"VAT ≠ 15% × net; ","")&amp;IF(AND(F667="B2B - VAT registered",NOT(AND(LEN(E667)=15,LEFT(E667,1)="3",RIGHT(E667,1)="3",ISNUMBER(--E667)))),"Invalid/missing customer VAT no; ","")&amp;IF(L667&lt;&gt;"Yes","Not reported/cleared on FATOORA; ","")&amp;IF(AND(OR(G667="Zero-rated domestic (Box 3)",G667="Export (Box 4)"),N667=""),"Zero-rate/export evidence missing; ","")&amp;IF(AND(C667="Credit Note",H667&gt;0),"Credit note should be negative; ","")&amp;IF(AND(C667="Simplified Tax Invoice",F667="B2B - VAT registered"),"Simplified invoice issued to VAT-registered B2B; ",""))</f>
        <v/>
      </c>
    </row>
    <row r="668">
      <c r="A668" s="17" t="n"/>
      <c r="B668" s="14" t="n"/>
      <c r="C668" s="14" t="n"/>
      <c r="D668" s="14" t="n"/>
      <c r="E668" s="16" t="n"/>
      <c r="F668" s="14" t="n"/>
      <c r="G668" s="14" t="n"/>
      <c r="H668" s="19" t="n"/>
      <c r="I668" s="19" t="n"/>
      <c r="J668" s="34">
        <f>IF(A668="","",H668+I668)</f>
        <v/>
      </c>
      <c r="K668" s="14" t="n"/>
      <c r="L668" s="14" t="n"/>
      <c r="M668" s="14" t="n"/>
      <c r="N668" s="14" t="n"/>
      <c r="O668" s="20">
        <f>IF(A668="","",SUMPRODUCT((A668&gt;=Setup!$C$19:$C$30)*(A668&lt;=Setup!$D$19:$D$30)*Setup!$A$19:$A$30))</f>
        <v/>
      </c>
      <c r="P668" s="34">
        <f>IF(A668="","",IF(G668="Standard 15% (Box 1)",ROUND(H668*Setup!$B$9,2),0))</f>
        <v/>
      </c>
      <c r="Q668" s="34">
        <f>IF(A668="","",I668-P668)</f>
        <v/>
      </c>
      <c r="R668" s="23">
        <f>IF(A668="","",IF(O668=0,"Outside audit periods; ","")&amp;IF(G668="","No VAT category; ","")&amp;IF(ABS(Q668)&gt;Setup!$B$10,"VAT ≠ 15% × net; ","")&amp;IF(AND(F668="B2B - VAT registered",NOT(AND(LEN(E668)=15,LEFT(E668,1)="3",RIGHT(E668,1)="3",ISNUMBER(--E668)))),"Invalid/missing customer VAT no; ","")&amp;IF(L668&lt;&gt;"Yes","Not reported/cleared on FATOORA; ","")&amp;IF(AND(OR(G668="Zero-rated domestic (Box 3)",G668="Export (Box 4)"),N668=""),"Zero-rate/export evidence missing; ","")&amp;IF(AND(C668="Credit Note",H668&gt;0),"Credit note should be negative; ","")&amp;IF(AND(C668="Simplified Tax Invoice",F668="B2B - VAT registered"),"Simplified invoice issued to VAT-registered B2B; ",""))</f>
        <v/>
      </c>
    </row>
    <row r="669">
      <c r="A669" s="17" t="n"/>
      <c r="B669" s="14" t="n"/>
      <c r="C669" s="14" t="n"/>
      <c r="D669" s="14" t="n"/>
      <c r="E669" s="16" t="n"/>
      <c r="F669" s="14" t="n"/>
      <c r="G669" s="14" t="n"/>
      <c r="H669" s="19" t="n"/>
      <c r="I669" s="19" t="n"/>
      <c r="J669" s="34">
        <f>IF(A669="","",H669+I669)</f>
        <v/>
      </c>
      <c r="K669" s="14" t="n"/>
      <c r="L669" s="14" t="n"/>
      <c r="M669" s="14" t="n"/>
      <c r="N669" s="14" t="n"/>
      <c r="O669" s="20">
        <f>IF(A669="","",SUMPRODUCT((A669&gt;=Setup!$C$19:$C$30)*(A669&lt;=Setup!$D$19:$D$30)*Setup!$A$19:$A$30))</f>
        <v/>
      </c>
      <c r="P669" s="34">
        <f>IF(A669="","",IF(G669="Standard 15% (Box 1)",ROUND(H669*Setup!$B$9,2),0))</f>
        <v/>
      </c>
      <c r="Q669" s="34">
        <f>IF(A669="","",I669-P669)</f>
        <v/>
      </c>
      <c r="R669" s="23">
        <f>IF(A669="","",IF(O669=0,"Outside audit periods; ","")&amp;IF(G669="","No VAT category; ","")&amp;IF(ABS(Q669)&gt;Setup!$B$10,"VAT ≠ 15% × net; ","")&amp;IF(AND(F669="B2B - VAT registered",NOT(AND(LEN(E669)=15,LEFT(E669,1)="3",RIGHT(E669,1)="3",ISNUMBER(--E669)))),"Invalid/missing customer VAT no; ","")&amp;IF(L669&lt;&gt;"Yes","Not reported/cleared on FATOORA; ","")&amp;IF(AND(OR(G669="Zero-rated domestic (Box 3)",G669="Export (Box 4)"),N669=""),"Zero-rate/export evidence missing; ","")&amp;IF(AND(C669="Credit Note",H669&gt;0),"Credit note should be negative; ","")&amp;IF(AND(C669="Simplified Tax Invoice",F669="B2B - VAT registered"),"Simplified invoice issued to VAT-registered B2B; ",""))</f>
        <v/>
      </c>
    </row>
    <row r="670">
      <c r="A670" s="17" t="n"/>
      <c r="B670" s="14" t="n"/>
      <c r="C670" s="14" t="n"/>
      <c r="D670" s="14" t="n"/>
      <c r="E670" s="16" t="n"/>
      <c r="F670" s="14" t="n"/>
      <c r="G670" s="14" t="n"/>
      <c r="H670" s="19" t="n"/>
      <c r="I670" s="19" t="n"/>
      <c r="J670" s="34">
        <f>IF(A670="","",H670+I670)</f>
        <v/>
      </c>
      <c r="K670" s="14" t="n"/>
      <c r="L670" s="14" t="n"/>
      <c r="M670" s="14" t="n"/>
      <c r="N670" s="14" t="n"/>
      <c r="O670" s="20">
        <f>IF(A670="","",SUMPRODUCT((A670&gt;=Setup!$C$19:$C$30)*(A670&lt;=Setup!$D$19:$D$30)*Setup!$A$19:$A$30))</f>
        <v/>
      </c>
      <c r="P670" s="34">
        <f>IF(A670="","",IF(G670="Standard 15% (Box 1)",ROUND(H670*Setup!$B$9,2),0))</f>
        <v/>
      </c>
      <c r="Q670" s="34">
        <f>IF(A670="","",I670-P670)</f>
        <v/>
      </c>
      <c r="R670" s="23">
        <f>IF(A670="","",IF(O670=0,"Outside audit periods; ","")&amp;IF(G670="","No VAT category; ","")&amp;IF(ABS(Q670)&gt;Setup!$B$10,"VAT ≠ 15% × net; ","")&amp;IF(AND(F670="B2B - VAT registered",NOT(AND(LEN(E670)=15,LEFT(E670,1)="3",RIGHT(E670,1)="3",ISNUMBER(--E670)))),"Invalid/missing customer VAT no; ","")&amp;IF(L670&lt;&gt;"Yes","Not reported/cleared on FATOORA; ","")&amp;IF(AND(OR(G670="Zero-rated domestic (Box 3)",G670="Export (Box 4)"),N670=""),"Zero-rate/export evidence missing; ","")&amp;IF(AND(C670="Credit Note",H670&gt;0),"Credit note should be negative; ","")&amp;IF(AND(C670="Simplified Tax Invoice",F670="B2B - VAT registered"),"Simplified invoice issued to VAT-registered B2B; ",""))</f>
        <v/>
      </c>
    </row>
    <row r="671">
      <c r="A671" s="17" t="n"/>
      <c r="B671" s="14" t="n"/>
      <c r="C671" s="14" t="n"/>
      <c r="D671" s="14" t="n"/>
      <c r="E671" s="16" t="n"/>
      <c r="F671" s="14" t="n"/>
      <c r="G671" s="14" t="n"/>
      <c r="H671" s="19" t="n"/>
      <c r="I671" s="19" t="n"/>
      <c r="J671" s="34">
        <f>IF(A671="","",H671+I671)</f>
        <v/>
      </c>
      <c r="K671" s="14" t="n"/>
      <c r="L671" s="14" t="n"/>
      <c r="M671" s="14" t="n"/>
      <c r="N671" s="14" t="n"/>
      <c r="O671" s="20">
        <f>IF(A671="","",SUMPRODUCT((A671&gt;=Setup!$C$19:$C$30)*(A671&lt;=Setup!$D$19:$D$30)*Setup!$A$19:$A$30))</f>
        <v/>
      </c>
      <c r="P671" s="34">
        <f>IF(A671="","",IF(G671="Standard 15% (Box 1)",ROUND(H671*Setup!$B$9,2),0))</f>
        <v/>
      </c>
      <c r="Q671" s="34">
        <f>IF(A671="","",I671-P671)</f>
        <v/>
      </c>
      <c r="R671" s="23">
        <f>IF(A671="","",IF(O671=0,"Outside audit periods; ","")&amp;IF(G671="","No VAT category; ","")&amp;IF(ABS(Q671)&gt;Setup!$B$10,"VAT ≠ 15% × net; ","")&amp;IF(AND(F671="B2B - VAT registered",NOT(AND(LEN(E671)=15,LEFT(E671,1)="3",RIGHT(E671,1)="3",ISNUMBER(--E671)))),"Invalid/missing customer VAT no; ","")&amp;IF(L671&lt;&gt;"Yes","Not reported/cleared on FATOORA; ","")&amp;IF(AND(OR(G671="Zero-rated domestic (Box 3)",G671="Export (Box 4)"),N671=""),"Zero-rate/export evidence missing; ","")&amp;IF(AND(C671="Credit Note",H671&gt;0),"Credit note should be negative; ","")&amp;IF(AND(C671="Simplified Tax Invoice",F671="B2B - VAT registered"),"Simplified invoice issued to VAT-registered B2B; ",""))</f>
        <v/>
      </c>
    </row>
    <row r="672">
      <c r="A672" s="17" t="n"/>
      <c r="B672" s="14" t="n"/>
      <c r="C672" s="14" t="n"/>
      <c r="D672" s="14" t="n"/>
      <c r="E672" s="16" t="n"/>
      <c r="F672" s="14" t="n"/>
      <c r="G672" s="14" t="n"/>
      <c r="H672" s="19" t="n"/>
      <c r="I672" s="19" t="n"/>
      <c r="J672" s="34">
        <f>IF(A672="","",H672+I672)</f>
        <v/>
      </c>
      <c r="K672" s="14" t="n"/>
      <c r="L672" s="14" t="n"/>
      <c r="M672" s="14" t="n"/>
      <c r="N672" s="14" t="n"/>
      <c r="O672" s="20">
        <f>IF(A672="","",SUMPRODUCT((A672&gt;=Setup!$C$19:$C$30)*(A672&lt;=Setup!$D$19:$D$30)*Setup!$A$19:$A$30))</f>
        <v/>
      </c>
      <c r="P672" s="34">
        <f>IF(A672="","",IF(G672="Standard 15% (Box 1)",ROUND(H672*Setup!$B$9,2),0))</f>
        <v/>
      </c>
      <c r="Q672" s="34">
        <f>IF(A672="","",I672-P672)</f>
        <v/>
      </c>
      <c r="R672" s="23">
        <f>IF(A672="","",IF(O672=0,"Outside audit periods; ","")&amp;IF(G672="","No VAT category; ","")&amp;IF(ABS(Q672)&gt;Setup!$B$10,"VAT ≠ 15% × net; ","")&amp;IF(AND(F672="B2B - VAT registered",NOT(AND(LEN(E672)=15,LEFT(E672,1)="3",RIGHT(E672,1)="3",ISNUMBER(--E672)))),"Invalid/missing customer VAT no; ","")&amp;IF(L672&lt;&gt;"Yes","Not reported/cleared on FATOORA; ","")&amp;IF(AND(OR(G672="Zero-rated domestic (Box 3)",G672="Export (Box 4)"),N672=""),"Zero-rate/export evidence missing; ","")&amp;IF(AND(C672="Credit Note",H672&gt;0),"Credit note should be negative; ","")&amp;IF(AND(C672="Simplified Tax Invoice",F672="B2B - VAT registered"),"Simplified invoice issued to VAT-registered B2B; ",""))</f>
        <v/>
      </c>
    </row>
    <row r="673">
      <c r="A673" s="17" t="n"/>
      <c r="B673" s="14" t="n"/>
      <c r="C673" s="14" t="n"/>
      <c r="D673" s="14" t="n"/>
      <c r="E673" s="16" t="n"/>
      <c r="F673" s="14" t="n"/>
      <c r="G673" s="14" t="n"/>
      <c r="H673" s="19" t="n"/>
      <c r="I673" s="19" t="n"/>
      <c r="J673" s="34">
        <f>IF(A673="","",H673+I673)</f>
        <v/>
      </c>
      <c r="K673" s="14" t="n"/>
      <c r="L673" s="14" t="n"/>
      <c r="M673" s="14" t="n"/>
      <c r="N673" s="14" t="n"/>
      <c r="O673" s="20">
        <f>IF(A673="","",SUMPRODUCT((A673&gt;=Setup!$C$19:$C$30)*(A673&lt;=Setup!$D$19:$D$30)*Setup!$A$19:$A$30))</f>
        <v/>
      </c>
      <c r="P673" s="34">
        <f>IF(A673="","",IF(G673="Standard 15% (Box 1)",ROUND(H673*Setup!$B$9,2),0))</f>
        <v/>
      </c>
      <c r="Q673" s="34">
        <f>IF(A673="","",I673-P673)</f>
        <v/>
      </c>
      <c r="R673" s="23">
        <f>IF(A673="","",IF(O673=0,"Outside audit periods; ","")&amp;IF(G673="","No VAT category; ","")&amp;IF(ABS(Q673)&gt;Setup!$B$10,"VAT ≠ 15% × net; ","")&amp;IF(AND(F673="B2B - VAT registered",NOT(AND(LEN(E673)=15,LEFT(E673,1)="3",RIGHT(E673,1)="3",ISNUMBER(--E673)))),"Invalid/missing customer VAT no; ","")&amp;IF(L673&lt;&gt;"Yes","Not reported/cleared on FATOORA; ","")&amp;IF(AND(OR(G673="Zero-rated domestic (Box 3)",G673="Export (Box 4)"),N673=""),"Zero-rate/export evidence missing; ","")&amp;IF(AND(C673="Credit Note",H673&gt;0),"Credit note should be negative; ","")&amp;IF(AND(C673="Simplified Tax Invoice",F673="B2B - VAT registered"),"Simplified invoice issued to VAT-registered B2B; ",""))</f>
        <v/>
      </c>
    </row>
    <row r="674">
      <c r="A674" s="17" t="n"/>
      <c r="B674" s="14" t="n"/>
      <c r="C674" s="14" t="n"/>
      <c r="D674" s="14" t="n"/>
      <c r="E674" s="16" t="n"/>
      <c r="F674" s="14" t="n"/>
      <c r="G674" s="14" t="n"/>
      <c r="H674" s="19" t="n"/>
      <c r="I674" s="19" t="n"/>
      <c r="J674" s="34">
        <f>IF(A674="","",H674+I674)</f>
        <v/>
      </c>
      <c r="K674" s="14" t="n"/>
      <c r="L674" s="14" t="n"/>
      <c r="M674" s="14" t="n"/>
      <c r="N674" s="14" t="n"/>
      <c r="O674" s="20">
        <f>IF(A674="","",SUMPRODUCT((A674&gt;=Setup!$C$19:$C$30)*(A674&lt;=Setup!$D$19:$D$30)*Setup!$A$19:$A$30))</f>
        <v/>
      </c>
      <c r="P674" s="34">
        <f>IF(A674="","",IF(G674="Standard 15% (Box 1)",ROUND(H674*Setup!$B$9,2),0))</f>
        <v/>
      </c>
      <c r="Q674" s="34">
        <f>IF(A674="","",I674-P674)</f>
        <v/>
      </c>
      <c r="R674" s="23">
        <f>IF(A674="","",IF(O674=0,"Outside audit periods; ","")&amp;IF(G674="","No VAT category; ","")&amp;IF(ABS(Q674)&gt;Setup!$B$10,"VAT ≠ 15% × net; ","")&amp;IF(AND(F674="B2B - VAT registered",NOT(AND(LEN(E674)=15,LEFT(E674,1)="3",RIGHT(E674,1)="3",ISNUMBER(--E674)))),"Invalid/missing customer VAT no; ","")&amp;IF(L674&lt;&gt;"Yes","Not reported/cleared on FATOORA; ","")&amp;IF(AND(OR(G674="Zero-rated domestic (Box 3)",G674="Export (Box 4)"),N674=""),"Zero-rate/export evidence missing; ","")&amp;IF(AND(C674="Credit Note",H674&gt;0),"Credit note should be negative; ","")&amp;IF(AND(C674="Simplified Tax Invoice",F674="B2B - VAT registered"),"Simplified invoice issued to VAT-registered B2B; ",""))</f>
        <v/>
      </c>
    </row>
    <row r="675">
      <c r="A675" s="17" t="n"/>
      <c r="B675" s="14" t="n"/>
      <c r="C675" s="14" t="n"/>
      <c r="D675" s="14" t="n"/>
      <c r="E675" s="16" t="n"/>
      <c r="F675" s="14" t="n"/>
      <c r="G675" s="14" t="n"/>
      <c r="H675" s="19" t="n"/>
      <c r="I675" s="19" t="n"/>
      <c r="J675" s="34">
        <f>IF(A675="","",H675+I675)</f>
        <v/>
      </c>
      <c r="K675" s="14" t="n"/>
      <c r="L675" s="14" t="n"/>
      <c r="M675" s="14" t="n"/>
      <c r="N675" s="14" t="n"/>
      <c r="O675" s="20">
        <f>IF(A675="","",SUMPRODUCT((A675&gt;=Setup!$C$19:$C$30)*(A675&lt;=Setup!$D$19:$D$30)*Setup!$A$19:$A$30))</f>
        <v/>
      </c>
      <c r="P675" s="34">
        <f>IF(A675="","",IF(G675="Standard 15% (Box 1)",ROUND(H675*Setup!$B$9,2),0))</f>
        <v/>
      </c>
      <c r="Q675" s="34">
        <f>IF(A675="","",I675-P675)</f>
        <v/>
      </c>
      <c r="R675" s="23">
        <f>IF(A675="","",IF(O675=0,"Outside audit periods; ","")&amp;IF(G675="","No VAT category; ","")&amp;IF(ABS(Q675)&gt;Setup!$B$10,"VAT ≠ 15% × net; ","")&amp;IF(AND(F675="B2B - VAT registered",NOT(AND(LEN(E675)=15,LEFT(E675,1)="3",RIGHT(E675,1)="3",ISNUMBER(--E675)))),"Invalid/missing customer VAT no; ","")&amp;IF(L675&lt;&gt;"Yes","Not reported/cleared on FATOORA; ","")&amp;IF(AND(OR(G675="Zero-rated domestic (Box 3)",G675="Export (Box 4)"),N675=""),"Zero-rate/export evidence missing; ","")&amp;IF(AND(C675="Credit Note",H675&gt;0),"Credit note should be negative; ","")&amp;IF(AND(C675="Simplified Tax Invoice",F675="B2B - VAT registered"),"Simplified invoice issued to VAT-registered B2B; ",""))</f>
        <v/>
      </c>
    </row>
    <row r="676">
      <c r="A676" s="17" t="n"/>
      <c r="B676" s="14" t="n"/>
      <c r="C676" s="14" t="n"/>
      <c r="D676" s="14" t="n"/>
      <c r="E676" s="16" t="n"/>
      <c r="F676" s="14" t="n"/>
      <c r="G676" s="14" t="n"/>
      <c r="H676" s="19" t="n"/>
      <c r="I676" s="19" t="n"/>
      <c r="J676" s="34">
        <f>IF(A676="","",H676+I676)</f>
        <v/>
      </c>
      <c r="K676" s="14" t="n"/>
      <c r="L676" s="14" t="n"/>
      <c r="M676" s="14" t="n"/>
      <c r="N676" s="14" t="n"/>
      <c r="O676" s="20">
        <f>IF(A676="","",SUMPRODUCT((A676&gt;=Setup!$C$19:$C$30)*(A676&lt;=Setup!$D$19:$D$30)*Setup!$A$19:$A$30))</f>
        <v/>
      </c>
      <c r="P676" s="34">
        <f>IF(A676="","",IF(G676="Standard 15% (Box 1)",ROUND(H676*Setup!$B$9,2),0))</f>
        <v/>
      </c>
      <c r="Q676" s="34">
        <f>IF(A676="","",I676-P676)</f>
        <v/>
      </c>
      <c r="R676" s="23">
        <f>IF(A676="","",IF(O676=0,"Outside audit periods; ","")&amp;IF(G676="","No VAT category; ","")&amp;IF(ABS(Q676)&gt;Setup!$B$10,"VAT ≠ 15% × net; ","")&amp;IF(AND(F676="B2B - VAT registered",NOT(AND(LEN(E676)=15,LEFT(E676,1)="3",RIGHT(E676,1)="3",ISNUMBER(--E676)))),"Invalid/missing customer VAT no; ","")&amp;IF(L676&lt;&gt;"Yes","Not reported/cleared on FATOORA; ","")&amp;IF(AND(OR(G676="Zero-rated domestic (Box 3)",G676="Export (Box 4)"),N676=""),"Zero-rate/export evidence missing; ","")&amp;IF(AND(C676="Credit Note",H676&gt;0),"Credit note should be negative; ","")&amp;IF(AND(C676="Simplified Tax Invoice",F676="B2B - VAT registered"),"Simplified invoice issued to VAT-registered B2B; ",""))</f>
        <v/>
      </c>
    </row>
    <row r="677">
      <c r="A677" s="17" t="n"/>
      <c r="B677" s="14" t="n"/>
      <c r="C677" s="14" t="n"/>
      <c r="D677" s="14" t="n"/>
      <c r="E677" s="16" t="n"/>
      <c r="F677" s="14" t="n"/>
      <c r="G677" s="14" t="n"/>
      <c r="H677" s="19" t="n"/>
      <c r="I677" s="19" t="n"/>
      <c r="J677" s="34">
        <f>IF(A677="","",H677+I677)</f>
        <v/>
      </c>
      <c r="K677" s="14" t="n"/>
      <c r="L677" s="14" t="n"/>
      <c r="M677" s="14" t="n"/>
      <c r="N677" s="14" t="n"/>
      <c r="O677" s="20">
        <f>IF(A677="","",SUMPRODUCT((A677&gt;=Setup!$C$19:$C$30)*(A677&lt;=Setup!$D$19:$D$30)*Setup!$A$19:$A$30))</f>
        <v/>
      </c>
      <c r="P677" s="34">
        <f>IF(A677="","",IF(G677="Standard 15% (Box 1)",ROUND(H677*Setup!$B$9,2),0))</f>
        <v/>
      </c>
      <c r="Q677" s="34">
        <f>IF(A677="","",I677-P677)</f>
        <v/>
      </c>
      <c r="R677" s="23">
        <f>IF(A677="","",IF(O677=0,"Outside audit periods; ","")&amp;IF(G677="","No VAT category; ","")&amp;IF(ABS(Q677)&gt;Setup!$B$10,"VAT ≠ 15% × net; ","")&amp;IF(AND(F677="B2B - VAT registered",NOT(AND(LEN(E677)=15,LEFT(E677,1)="3",RIGHT(E677,1)="3",ISNUMBER(--E677)))),"Invalid/missing customer VAT no; ","")&amp;IF(L677&lt;&gt;"Yes","Not reported/cleared on FATOORA; ","")&amp;IF(AND(OR(G677="Zero-rated domestic (Box 3)",G677="Export (Box 4)"),N677=""),"Zero-rate/export evidence missing; ","")&amp;IF(AND(C677="Credit Note",H677&gt;0),"Credit note should be negative; ","")&amp;IF(AND(C677="Simplified Tax Invoice",F677="B2B - VAT registered"),"Simplified invoice issued to VAT-registered B2B; ",""))</f>
        <v/>
      </c>
    </row>
    <row r="678">
      <c r="A678" s="17" t="n"/>
      <c r="B678" s="14" t="n"/>
      <c r="C678" s="14" t="n"/>
      <c r="D678" s="14" t="n"/>
      <c r="E678" s="16" t="n"/>
      <c r="F678" s="14" t="n"/>
      <c r="G678" s="14" t="n"/>
      <c r="H678" s="19" t="n"/>
      <c r="I678" s="19" t="n"/>
      <c r="J678" s="34">
        <f>IF(A678="","",H678+I678)</f>
        <v/>
      </c>
      <c r="K678" s="14" t="n"/>
      <c r="L678" s="14" t="n"/>
      <c r="M678" s="14" t="n"/>
      <c r="N678" s="14" t="n"/>
      <c r="O678" s="20">
        <f>IF(A678="","",SUMPRODUCT((A678&gt;=Setup!$C$19:$C$30)*(A678&lt;=Setup!$D$19:$D$30)*Setup!$A$19:$A$30))</f>
        <v/>
      </c>
      <c r="P678" s="34">
        <f>IF(A678="","",IF(G678="Standard 15% (Box 1)",ROUND(H678*Setup!$B$9,2),0))</f>
        <v/>
      </c>
      <c r="Q678" s="34">
        <f>IF(A678="","",I678-P678)</f>
        <v/>
      </c>
      <c r="R678" s="23">
        <f>IF(A678="","",IF(O678=0,"Outside audit periods; ","")&amp;IF(G678="","No VAT category; ","")&amp;IF(ABS(Q678)&gt;Setup!$B$10,"VAT ≠ 15% × net; ","")&amp;IF(AND(F678="B2B - VAT registered",NOT(AND(LEN(E678)=15,LEFT(E678,1)="3",RIGHT(E678,1)="3",ISNUMBER(--E678)))),"Invalid/missing customer VAT no; ","")&amp;IF(L678&lt;&gt;"Yes","Not reported/cleared on FATOORA; ","")&amp;IF(AND(OR(G678="Zero-rated domestic (Box 3)",G678="Export (Box 4)"),N678=""),"Zero-rate/export evidence missing; ","")&amp;IF(AND(C678="Credit Note",H678&gt;0),"Credit note should be negative; ","")&amp;IF(AND(C678="Simplified Tax Invoice",F678="B2B - VAT registered"),"Simplified invoice issued to VAT-registered B2B; ",""))</f>
        <v/>
      </c>
    </row>
    <row r="679">
      <c r="A679" s="17" t="n"/>
      <c r="B679" s="14" t="n"/>
      <c r="C679" s="14" t="n"/>
      <c r="D679" s="14" t="n"/>
      <c r="E679" s="16" t="n"/>
      <c r="F679" s="14" t="n"/>
      <c r="G679" s="14" t="n"/>
      <c r="H679" s="19" t="n"/>
      <c r="I679" s="19" t="n"/>
      <c r="J679" s="34">
        <f>IF(A679="","",H679+I679)</f>
        <v/>
      </c>
      <c r="K679" s="14" t="n"/>
      <c r="L679" s="14" t="n"/>
      <c r="M679" s="14" t="n"/>
      <c r="N679" s="14" t="n"/>
      <c r="O679" s="20">
        <f>IF(A679="","",SUMPRODUCT((A679&gt;=Setup!$C$19:$C$30)*(A679&lt;=Setup!$D$19:$D$30)*Setup!$A$19:$A$30))</f>
        <v/>
      </c>
      <c r="P679" s="34">
        <f>IF(A679="","",IF(G679="Standard 15% (Box 1)",ROUND(H679*Setup!$B$9,2),0))</f>
        <v/>
      </c>
      <c r="Q679" s="34">
        <f>IF(A679="","",I679-P679)</f>
        <v/>
      </c>
      <c r="R679" s="23">
        <f>IF(A679="","",IF(O679=0,"Outside audit periods; ","")&amp;IF(G679="","No VAT category; ","")&amp;IF(ABS(Q679)&gt;Setup!$B$10,"VAT ≠ 15% × net; ","")&amp;IF(AND(F679="B2B - VAT registered",NOT(AND(LEN(E679)=15,LEFT(E679,1)="3",RIGHT(E679,1)="3",ISNUMBER(--E679)))),"Invalid/missing customer VAT no; ","")&amp;IF(L679&lt;&gt;"Yes","Not reported/cleared on FATOORA; ","")&amp;IF(AND(OR(G679="Zero-rated domestic (Box 3)",G679="Export (Box 4)"),N679=""),"Zero-rate/export evidence missing; ","")&amp;IF(AND(C679="Credit Note",H679&gt;0),"Credit note should be negative; ","")&amp;IF(AND(C679="Simplified Tax Invoice",F679="B2B - VAT registered"),"Simplified invoice issued to VAT-registered B2B; ",""))</f>
        <v/>
      </c>
    </row>
    <row r="680">
      <c r="A680" s="17" t="n"/>
      <c r="B680" s="14" t="n"/>
      <c r="C680" s="14" t="n"/>
      <c r="D680" s="14" t="n"/>
      <c r="E680" s="16" t="n"/>
      <c r="F680" s="14" t="n"/>
      <c r="G680" s="14" t="n"/>
      <c r="H680" s="19" t="n"/>
      <c r="I680" s="19" t="n"/>
      <c r="J680" s="34">
        <f>IF(A680="","",H680+I680)</f>
        <v/>
      </c>
      <c r="K680" s="14" t="n"/>
      <c r="L680" s="14" t="n"/>
      <c r="M680" s="14" t="n"/>
      <c r="N680" s="14" t="n"/>
      <c r="O680" s="20">
        <f>IF(A680="","",SUMPRODUCT((A680&gt;=Setup!$C$19:$C$30)*(A680&lt;=Setup!$D$19:$D$30)*Setup!$A$19:$A$30))</f>
        <v/>
      </c>
      <c r="P680" s="34">
        <f>IF(A680="","",IF(G680="Standard 15% (Box 1)",ROUND(H680*Setup!$B$9,2),0))</f>
        <v/>
      </c>
      <c r="Q680" s="34">
        <f>IF(A680="","",I680-P680)</f>
        <v/>
      </c>
      <c r="R680" s="23">
        <f>IF(A680="","",IF(O680=0,"Outside audit periods; ","")&amp;IF(G680="","No VAT category; ","")&amp;IF(ABS(Q680)&gt;Setup!$B$10,"VAT ≠ 15% × net; ","")&amp;IF(AND(F680="B2B - VAT registered",NOT(AND(LEN(E680)=15,LEFT(E680,1)="3",RIGHT(E680,1)="3",ISNUMBER(--E680)))),"Invalid/missing customer VAT no; ","")&amp;IF(L680&lt;&gt;"Yes","Not reported/cleared on FATOORA; ","")&amp;IF(AND(OR(G680="Zero-rated domestic (Box 3)",G680="Export (Box 4)"),N680=""),"Zero-rate/export evidence missing; ","")&amp;IF(AND(C680="Credit Note",H680&gt;0),"Credit note should be negative; ","")&amp;IF(AND(C680="Simplified Tax Invoice",F680="B2B - VAT registered"),"Simplified invoice issued to VAT-registered B2B; ",""))</f>
        <v/>
      </c>
    </row>
    <row r="681">
      <c r="A681" s="17" t="n"/>
      <c r="B681" s="14" t="n"/>
      <c r="C681" s="14" t="n"/>
      <c r="D681" s="14" t="n"/>
      <c r="E681" s="16" t="n"/>
      <c r="F681" s="14" t="n"/>
      <c r="G681" s="14" t="n"/>
      <c r="H681" s="19" t="n"/>
      <c r="I681" s="19" t="n"/>
      <c r="J681" s="34">
        <f>IF(A681="","",H681+I681)</f>
        <v/>
      </c>
      <c r="K681" s="14" t="n"/>
      <c r="L681" s="14" t="n"/>
      <c r="M681" s="14" t="n"/>
      <c r="N681" s="14" t="n"/>
      <c r="O681" s="20">
        <f>IF(A681="","",SUMPRODUCT((A681&gt;=Setup!$C$19:$C$30)*(A681&lt;=Setup!$D$19:$D$30)*Setup!$A$19:$A$30))</f>
        <v/>
      </c>
      <c r="P681" s="34">
        <f>IF(A681="","",IF(G681="Standard 15% (Box 1)",ROUND(H681*Setup!$B$9,2),0))</f>
        <v/>
      </c>
      <c r="Q681" s="34">
        <f>IF(A681="","",I681-P681)</f>
        <v/>
      </c>
      <c r="R681" s="23">
        <f>IF(A681="","",IF(O681=0,"Outside audit periods; ","")&amp;IF(G681="","No VAT category; ","")&amp;IF(ABS(Q681)&gt;Setup!$B$10,"VAT ≠ 15% × net; ","")&amp;IF(AND(F681="B2B - VAT registered",NOT(AND(LEN(E681)=15,LEFT(E681,1)="3",RIGHT(E681,1)="3",ISNUMBER(--E681)))),"Invalid/missing customer VAT no; ","")&amp;IF(L681&lt;&gt;"Yes","Not reported/cleared on FATOORA; ","")&amp;IF(AND(OR(G681="Zero-rated domestic (Box 3)",G681="Export (Box 4)"),N681=""),"Zero-rate/export evidence missing; ","")&amp;IF(AND(C681="Credit Note",H681&gt;0),"Credit note should be negative; ","")&amp;IF(AND(C681="Simplified Tax Invoice",F681="B2B - VAT registered"),"Simplified invoice issued to VAT-registered B2B; ",""))</f>
        <v/>
      </c>
    </row>
    <row r="682">
      <c r="A682" s="17" t="n"/>
      <c r="B682" s="14" t="n"/>
      <c r="C682" s="14" t="n"/>
      <c r="D682" s="14" t="n"/>
      <c r="E682" s="16" t="n"/>
      <c r="F682" s="14" t="n"/>
      <c r="G682" s="14" t="n"/>
      <c r="H682" s="19" t="n"/>
      <c r="I682" s="19" t="n"/>
      <c r="J682" s="34">
        <f>IF(A682="","",H682+I682)</f>
        <v/>
      </c>
      <c r="K682" s="14" t="n"/>
      <c r="L682" s="14" t="n"/>
      <c r="M682" s="14" t="n"/>
      <c r="N682" s="14" t="n"/>
      <c r="O682" s="20">
        <f>IF(A682="","",SUMPRODUCT((A682&gt;=Setup!$C$19:$C$30)*(A682&lt;=Setup!$D$19:$D$30)*Setup!$A$19:$A$30))</f>
        <v/>
      </c>
      <c r="P682" s="34">
        <f>IF(A682="","",IF(G682="Standard 15% (Box 1)",ROUND(H682*Setup!$B$9,2),0))</f>
        <v/>
      </c>
      <c r="Q682" s="34">
        <f>IF(A682="","",I682-P682)</f>
        <v/>
      </c>
      <c r="R682" s="23">
        <f>IF(A682="","",IF(O682=0,"Outside audit periods; ","")&amp;IF(G682="","No VAT category; ","")&amp;IF(ABS(Q682)&gt;Setup!$B$10,"VAT ≠ 15% × net; ","")&amp;IF(AND(F682="B2B - VAT registered",NOT(AND(LEN(E682)=15,LEFT(E682,1)="3",RIGHT(E682,1)="3",ISNUMBER(--E682)))),"Invalid/missing customer VAT no; ","")&amp;IF(L682&lt;&gt;"Yes","Not reported/cleared on FATOORA; ","")&amp;IF(AND(OR(G682="Zero-rated domestic (Box 3)",G682="Export (Box 4)"),N682=""),"Zero-rate/export evidence missing; ","")&amp;IF(AND(C682="Credit Note",H682&gt;0),"Credit note should be negative; ","")&amp;IF(AND(C682="Simplified Tax Invoice",F682="B2B - VAT registered"),"Simplified invoice issued to VAT-registered B2B; ",""))</f>
        <v/>
      </c>
    </row>
    <row r="683">
      <c r="A683" s="17" t="n"/>
      <c r="B683" s="14" t="n"/>
      <c r="C683" s="14" t="n"/>
      <c r="D683" s="14" t="n"/>
      <c r="E683" s="16" t="n"/>
      <c r="F683" s="14" t="n"/>
      <c r="G683" s="14" t="n"/>
      <c r="H683" s="19" t="n"/>
      <c r="I683" s="19" t="n"/>
      <c r="J683" s="34">
        <f>IF(A683="","",H683+I683)</f>
        <v/>
      </c>
      <c r="K683" s="14" t="n"/>
      <c r="L683" s="14" t="n"/>
      <c r="M683" s="14" t="n"/>
      <c r="N683" s="14" t="n"/>
      <c r="O683" s="20">
        <f>IF(A683="","",SUMPRODUCT((A683&gt;=Setup!$C$19:$C$30)*(A683&lt;=Setup!$D$19:$D$30)*Setup!$A$19:$A$30))</f>
        <v/>
      </c>
      <c r="P683" s="34">
        <f>IF(A683="","",IF(G683="Standard 15% (Box 1)",ROUND(H683*Setup!$B$9,2),0))</f>
        <v/>
      </c>
      <c r="Q683" s="34">
        <f>IF(A683="","",I683-P683)</f>
        <v/>
      </c>
      <c r="R683" s="23">
        <f>IF(A683="","",IF(O683=0,"Outside audit periods; ","")&amp;IF(G683="","No VAT category; ","")&amp;IF(ABS(Q683)&gt;Setup!$B$10,"VAT ≠ 15% × net; ","")&amp;IF(AND(F683="B2B - VAT registered",NOT(AND(LEN(E683)=15,LEFT(E683,1)="3",RIGHT(E683,1)="3",ISNUMBER(--E683)))),"Invalid/missing customer VAT no; ","")&amp;IF(L683&lt;&gt;"Yes","Not reported/cleared on FATOORA; ","")&amp;IF(AND(OR(G683="Zero-rated domestic (Box 3)",G683="Export (Box 4)"),N683=""),"Zero-rate/export evidence missing; ","")&amp;IF(AND(C683="Credit Note",H683&gt;0),"Credit note should be negative; ","")&amp;IF(AND(C683="Simplified Tax Invoice",F683="B2B - VAT registered"),"Simplified invoice issued to VAT-registered B2B; ",""))</f>
        <v/>
      </c>
    </row>
    <row r="684">
      <c r="A684" s="17" t="n"/>
      <c r="B684" s="14" t="n"/>
      <c r="C684" s="14" t="n"/>
      <c r="D684" s="14" t="n"/>
      <c r="E684" s="16" t="n"/>
      <c r="F684" s="14" t="n"/>
      <c r="G684" s="14" t="n"/>
      <c r="H684" s="19" t="n"/>
      <c r="I684" s="19" t="n"/>
      <c r="J684" s="34">
        <f>IF(A684="","",H684+I684)</f>
        <v/>
      </c>
      <c r="K684" s="14" t="n"/>
      <c r="L684" s="14" t="n"/>
      <c r="M684" s="14" t="n"/>
      <c r="N684" s="14" t="n"/>
      <c r="O684" s="20">
        <f>IF(A684="","",SUMPRODUCT((A684&gt;=Setup!$C$19:$C$30)*(A684&lt;=Setup!$D$19:$D$30)*Setup!$A$19:$A$30))</f>
        <v/>
      </c>
      <c r="P684" s="34">
        <f>IF(A684="","",IF(G684="Standard 15% (Box 1)",ROUND(H684*Setup!$B$9,2),0))</f>
        <v/>
      </c>
      <c r="Q684" s="34">
        <f>IF(A684="","",I684-P684)</f>
        <v/>
      </c>
      <c r="R684" s="23">
        <f>IF(A684="","",IF(O684=0,"Outside audit periods; ","")&amp;IF(G684="","No VAT category; ","")&amp;IF(ABS(Q684)&gt;Setup!$B$10,"VAT ≠ 15% × net; ","")&amp;IF(AND(F684="B2B - VAT registered",NOT(AND(LEN(E684)=15,LEFT(E684,1)="3",RIGHT(E684,1)="3",ISNUMBER(--E684)))),"Invalid/missing customer VAT no; ","")&amp;IF(L684&lt;&gt;"Yes","Not reported/cleared on FATOORA; ","")&amp;IF(AND(OR(G684="Zero-rated domestic (Box 3)",G684="Export (Box 4)"),N684=""),"Zero-rate/export evidence missing; ","")&amp;IF(AND(C684="Credit Note",H684&gt;0),"Credit note should be negative; ","")&amp;IF(AND(C684="Simplified Tax Invoice",F684="B2B - VAT registered"),"Simplified invoice issued to VAT-registered B2B; ",""))</f>
        <v/>
      </c>
    </row>
    <row r="685">
      <c r="A685" s="17" t="n"/>
      <c r="B685" s="14" t="n"/>
      <c r="C685" s="14" t="n"/>
      <c r="D685" s="14" t="n"/>
      <c r="E685" s="16" t="n"/>
      <c r="F685" s="14" t="n"/>
      <c r="G685" s="14" t="n"/>
      <c r="H685" s="19" t="n"/>
      <c r="I685" s="19" t="n"/>
      <c r="J685" s="34">
        <f>IF(A685="","",H685+I685)</f>
        <v/>
      </c>
      <c r="K685" s="14" t="n"/>
      <c r="L685" s="14" t="n"/>
      <c r="M685" s="14" t="n"/>
      <c r="N685" s="14" t="n"/>
      <c r="O685" s="20">
        <f>IF(A685="","",SUMPRODUCT((A685&gt;=Setup!$C$19:$C$30)*(A685&lt;=Setup!$D$19:$D$30)*Setup!$A$19:$A$30))</f>
        <v/>
      </c>
      <c r="P685" s="34">
        <f>IF(A685="","",IF(G685="Standard 15% (Box 1)",ROUND(H685*Setup!$B$9,2),0))</f>
        <v/>
      </c>
      <c r="Q685" s="34">
        <f>IF(A685="","",I685-P685)</f>
        <v/>
      </c>
      <c r="R685" s="23">
        <f>IF(A685="","",IF(O685=0,"Outside audit periods; ","")&amp;IF(G685="","No VAT category; ","")&amp;IF(ABS(Q685)&gt;Setup!$B$10,"VAT ≠ 15% × net; ","")&amp;IF(AND(F685="B2B - VAT registered",NOT(AND(LEN(E685)=15,LEFT(E685,1)="3",RIGHT(E685,1)="3",ISNUMBER(--E685)))),"Invalid/missing customer VAT no; ","")&amp;IF(L685&lt;&gt;"Yes","Not reported/cleared on FATOORA; ","")&amp;IF(AND(OR(G685="Zero-rated domestic (Box 3)",G685="Export (Box 4)"),N685=""),"Zero-rate/export evidence missing; ","")&amp;IF(AND(C685="Credit Note",H685&gt;0),"Credit note should be negative; ","")&amp;IF(AND(C685="Simplified Tax Invoice",F685="B2B - VAT registered"),"Simplified invoice issued to VAT-registered B2B; ",""))</f>
        <v/>
      </c>
    </row>
    <row r="686">
      <c r="A686" s="17" t="n"/>
      <c r="B686" s="14" t="n"/>
      <c r="C686" s="14" t="n"/>
      <c r="D686" s="14" t="n"/>
      <c r="E686" s="16" t="n"/>
      <c r="F686" s="14" t="n"/>
      <c r="G686" s="14" t="n"/>
      <c r="H686" s="19" t="n"/>
      <c r="I686" s="19" t="n"/>
      <c r="J686" s="34">
        <f>IF(A686="","",H686+I686)</f>
        <v/>
      </c>
      <c r="K686" s="14" t="n"/>
      <c r="L686" s="14" t="n"/>
      <c r="M686" s="14" t="n"/>
      <c r="N686" s="14" t="n"/>
      <c r="O686" s="20">
        <f>IF(A686="","",SUMPRODUCT((A686&gt;=Setup!$C$19:$C$30)*(A686&lt;=Setup!$D$19:$D$30)*Setup!$A$19:$A$30))</f>
        <v/>
      </c>
      <c r="P686" s="34">
        <f>IF(A686="","",IF(G686="Standard 15% (Box 1)",ROUND(H686*Setup!$B$9,2),0))</f>
        <v/>
      </c>
      <c r="Q686" s="34">
        <f>IF(A686="","",I686-P686)</f>
        <v/>
      </c>
      <c r="R686" s="23">
        <f>IF(A686="","",IF(O686=0,"Outside audit periods; ","")&amp;IF(G686="","No VAT category; ","")&amp;IF(ABS(Q686)&gt;Setup!$B$10,"VAT ≠ 15% × net; ","")&amp;IF(AND(F686="B2B - VAT registered",NOT(AND(LEN(E686)=15,LEFT(E686,1)="3",RIGHT(E686,1)="3",ISNUMBER(--E686)))),"Invalid/missing customer VAT no; ","")&amp;IF(L686&lt;&gt;"Yes","Not reported/cleared on FATOORA; ","")&amp;IF(AND(OR(G686="Zero-rated domestic (Box 3)",G686="Export (Box 4)"),N686=""),"Zero-rate/export evidence missing; ","")&amp;IF(AND(C686="Credit Note",H686&gt;0),"Credit note should be negative; ","")&amp;IF(AND(C686="Simplified Tax Invoice",F686="B2B - VAT registered"),"Simplified invoice issued to VAT-registered B2B; ",""))</f>
        <v/>
      </c>
    </row>
    <row r="687">
      <c r="A687" s="17" t="n"/>
      <c r="B687" s="14" t="n"/>
      <c r="C687" s="14" t="n"/>
      <c r="D687" s="14" t="n"/>
      <c r="E687" s="16" t="n"/>
      <c r="F687" s="14" t="n"/>
      <c r="G687" s="14" t="n"/>
      <c r="H687" s="19" t="n"/>
      <c r="I687" s="19" t="n"/>
      <c r="J687" s="34">
        <f>IF(A687="","",H687+I687)</f>
        <v/>
      </c>
      <c r="K687" s="14" t="n"/>
      <c r="L687" s="14" t="n"/>
      <c r="M687" s="14" t="n"/>
      <c r="N687" s="14" t="n"/>
      <c r="O687" s="20">
        <f>IF(A687="","",SUMPRODUCT((A687&gt;=Setup!$C$19:$C$30)*(A687&lt;=Setup!$D$19:$D$30)*Setup!$A$19:$A$30))</f>
        <v/>
      </c>
      <c r="P687" s="34">
        <f>IF(A687="","",IF(G687="Standard 15% (Box 1)",ROUND(H687*Setup!$B$9,2),0))</f>
        <v/>
      </c>
      <c r="Q687" s="34">
        <f>IF(A687="","",I687-P687)</f>
        <v/>
      </c>
      <c r="R687" s="23">
        <f>IF(A687="","",IF(O687=0,"Outside audit periods; ","")&amp;IF(G687="","No VAT category; ","")&amp;IF(ABS(Q687)&gt;Setup!$B$10,"VAT ≠ 15% × net; ","")&amp;IF(AND(F687="B2B - VAT registered",NOT(AND(LEN(E687)=15,LEFT(E687,1)="3",RIGHT(E687,1)="3",ISNUMBER(--E687)))),"Invalid/missing customer VAT no; ","")&amp;IF(L687&lt;&gt;"Yes","Not reported/cleared on FATOORA; ","")&amp;IF(AND(OR(G687="Zero-rated domestic (Box 3)",G687="Export (Box 4)"),N687=""),"Zero-rate/export evidence missing; ","")&amp;IF(AND(C687="Credit Note",H687&gt;0),"Credit note should be negative; ","")&amp;IF(AND(C687="Simplified Tax Invoice",F687="B2B - VAT registered"),"Simplified invoice issued to VAT-registered B2B; ",""))</f>
        <v/>
      </c>
    </row>
    <row r="688">
      <c r="A688" s="17" t="n"/>
      <c r="B688" s="14" t="n"/>
      <c r="C688" s="14" t="n"/>
      <c r="D688" s="14" t="n"/>
      <c r="E688" s="16" t="n"/>
      <c r="F688" s="14" t="n"/>
      <c r="G688" s="14" t="n"/>
      <c r="H688" s="19" t="n"/>
      <c r="I688" s="19" t="n"/>
      <c r="J688" s="34">
        <f>IF(A688="","",H688+I688)</f>
        <v/>
      </c>
      <c r="K688" s="14" t="n"/>
      <c r="L688" s="14" t="n"/>
      <c r="M688" s="14" t="n"/>
      <c r="N688" s="14" t="n"/>
      <c r="O688" s="20">
        <f>IF(A688="","",SUMPRODUCT((A688&gt;=Setup!$C$19:$C$30)*(A688&lt;=Setup!$D$19:$D$30)*Setup!$A$19:$A$30))</f>
        <v/>
      </c>
      <c r="P688" s="34">
        <f>IF(A688="","",IF(G688="Standard 15% (Box 1)",ROUND(H688*Setup!$B$9,2),0))</f>
        <v/>
      </c>
      <c r="Q688" s="34">
        <f>IF(A688="","",I688-P688)</f>
        <v/>
      </c>
      <c r="R688" s="23">
        <f>IF(A688="","",IF(O688=0,"Outside audit periods; ","")&amp;IF(G688="","No VAT category; ","")&amp;IF(ABS(Q688)&gt;Setup!$B$10,"VAT ≠ 15% × net; ","")&amp;IF(AND(F688="B2B - VAT registered",NOT(AND(LEN(E688)=15,LEFT(E688,1)="3",RIGHT(E688,1)="3",ISNUMBER(--E688)))),"Invalid/missing customer VAT no; ","")&amp;IF(L688&lt;&gt;"Yes","Not reported/cleared on FATOORA; ","")&amp;IF(AND(OR(G688="Zero-rated domestic (Box 3)",G688="Export (Box 4)"),N688=""),"Zero-rate/export evidence missing; ","")&amp;IF(AND(C688="Credit Note",H688&gt;0),"Credit note should be negative; ","")&amp;IF(AND(C688="Simplified Tax Invoice",F688="B2B - VAT registered"),"Simplified invoice issued to VAT-registered B2B; ",""))</f>
        <v/>
      </c>
    </row>
    <row r="689">
      <c r="A689" s="17" t="n"/>
      <c r="B689" s="14" t="n"/>
      <c r="C689" s="14" t="n"/>
      <c r="D689" s="14" t="n"/>
      <c r="E689" s="16" t="n"/>
      <c r="F689" s="14" t="n"/>
      <c r="G689" s="14" t="n"/>
      <c r="H689" s="19" t="n"/>
      <c r="I689" s="19" t="n"/>
      <c r="J689" s="34">
        <f>IF(A689="","",H689+I689)</f>
        <v/>
      </c>
      <c r="K689" s="14" t="n"/>
      <c r="L689" s="14" t="n"/>
      <c r="M689" s="14" t="n"/>
      <c r="N689" s="14" t="n"/>
      <c r="O689" s="20">
        <f>IF(A689="","",SUMPRODUCT((A689&gt;=Setup!$C$19:$C$30)*(A689&lt;=Setup!$D$19:$D$30)*Setup!$A$19:$A$30))</f>
        <v/>
      </c>
      <c r="P689" s="34">
        <f>IF(A689="","",IF(G689="Standard 15% (Box 1)",ROUND(H689*Setup!$B$9,2),0))</f>
        <v/>
      </c>
      <c r="Q689" s="34">
        <f>IF(A689="","",I689-P689)</f>
        <v/>
      </c>
      <c r="R689" s="23">
        <f>IF(A689="","",IF(O689=0,"Outside audit periods; ","")&amp;IF(G689="","No VAT category; ","")&amp;IF(ABS(Q689)&gt;Setup!$B$10,"VAT ≠ 15% × net; ","")&amp;IF(AND(F689="B2B - VAT registered",NOT(AND(LEN(E689)=15,LEFT(E689,1)="3",RIGHT(E689,1)="3",ISNUMBER(--E689)))),"Invalid/missing customer VAT no; ","")&amp;IF(L689&lt;&gt;"Yes","Not reported/cleared on FATOORA; ","")&amp;IF(AND(OR(G689="Zero-rated domestic (Box 3)",G689="Export (Box 4)"),N689=""),"Zero-rate/export evidence missing; ","")&amp;IF(AND(C689="Credit Note",H689&gt;0),"Credit note should be negative; ","")&amp;IF(AND(C689="Simplified Tax Invoice",F689="B2B - VAT registered"),"Simplified invoice issued to VAT-registered B2B; ",""))</f>
        <v/>
      </c>
    </row>
    <row r="690">
      <c r="A690" s="17" t="n"/>
      <c r="B690" s="14" t="n"/>
      <c r="C690" s="14" t="n"/>
      <c r="D690" s="14" t="n"/>
      <c r="E690" s="16" t="n"/>
      <c r="F690" s="14" t="n"/>
      <c r="G690" s="14" t="n"/>
      <c r="H690" s="19" t="n"/>
      <c r="I690" s="19" t="n"/>
      <c r="J690" s="34">
        <f>IF(A690="","",H690+I690)</f>
        <v/>
      </c>
      <c r="K690" s="14" t="n"/>
      <c r="L690" s="14" t="n"/>
      <c r="M690" s="14" t="n"/>
      <c r="N690" s="14" t="n"/>
      <c r="O690" s="20">
        <f>IF(A690="","",SUMPRODUCT((A690&gt;=Setup!$C$19:$C$30)*(A690&lt;=Setup!$D$19:$D$30)*Setup!$A$19:$A$30))</f>
        <v/>
      </c>
      <c r="P690" s="34">
        <f>IF(A690="","",IF(G690="Standard 15% (Box 1)",ROUND(H690*Setup!$B$9,2),0))</f>
        <v/>
      </c>
      <c r="Q690" s="34">
        <f>IF(A690="","",I690-P690)</f>
        <v/>
      </c>
      <c r="R690" s="23">
        <f>IF(A690="","",IF(O690=0,"Outside audit periods; ","")&amp;IF(G690="","No VAT category; ","")&amp;IF(ABS(Q690)&gt;Setup!$B$10,"VAT ≠ 15% × net; ","")&amp;IF(AND(F690="B2B - VAT registered",NOT(AND(LEN(E690)=15,LEFT(E690,1)="3",RIGHT(E690,1)="3",ISNUMBER(--E690)))),"Invalid/missing customer VAT no; ","")&amp;IF(L690&lt;&gt;"Yes","Not reported/cleared on FATOORA; ","")&amp;IF(AND(OR(G690="Zero-rated domestic (Box 3)",G690="Export (Box 4)"),N690=""),"Zero-rate/export evidence missing; ","")&amp;IF(AND(C690="Credit Note",H690&gt;0),"Credit note should be negative; ","")&amp;IF(AND(C690="Simplified Tax Invoice",F690="B2B - VAT registered"),"Simplified invoice issued to VAT-registered B2B; ",""))</f>
        <v/>
      </c>
    </row>
    <row r="691">
      <c r="A691" s="17" t="n"/>
      <c r="B691" s="14" t="n"/>
      <c r="C691" s="14" t="n"/>
      <c r="D691" s="14" t="n"/>
      <c r="E691" s="16" t="n"/>
      <c r="F691" s="14" t="n"/>
      <c r="G691" s="14" t="n"/>
      <c r="H691" s="19" t="n"/>
      <c r="I691" s="19" t="n"/>
      <c r="J691" s="34">
        <f>IF(A691="","",H691+I691)</f>
        <v/>
      </c>
      <c r="K691" s="14" t="n"/>
      <c r="L691" s="14" t="n"/>
      <c r="M691" s="14" t="n"/>
      <c r="N691" s="14" t="n"/>
      <c r="O691" s="20">
        <f>IF(A691="","",SUMPRODUCT((A691&gt;=Setup!$C$19:$C$30)*(A691&lt;=Setup!$D$19:$D$30)*Setup!$A$19:$A$30))</f>
        <v/>
      </c>
      <c r="P691" s="34">
        <f>IF(A691="","",IF(G691="Standard 15% (Box 1)",ROUND(H691*Setup!$B$9,2),0))</f>
        <v/>
      </c>
      <c r="Q691" s="34">
        <f>IF(A691="","",I691-P691)</f>
        <v/>
      </c>
      <c r="R691" s="23">
        <f>IF(A691="","",IF(O691=0,"Outside audit periods; ","")&amp;IF(G691="","No VAT category; ","")&amp;IF(ABS(Q691)&gt;Setup!$B$10,"VAT ≠ 15% × net; ","")&amp;IF(AND(F691="B2B - VAT registered",NOT(AND(LEN(E691)=15,LEFT(E691,1)="3",RIGHT(E691,1)="3",ISNUMBER(--E691)))),"Invalid/missing customer VAT no; ","")&amp;IF(L691&lt;&gt;"Yes","Not reported/cleared on FATOORA; ","")&amp;IF(AND(OR(G691="Zero-rated domestic (Box 3)",G691="Export (Box 4)"),N691=""),"Zero-rate/export evidence missing; ","")&amp;IF(AND(C691="Credit Note",H691&gt;0),"Credit note should be negative; ","")&amp;IF(AND(C691="Simplified Tax Invoice",F691="B2B - VAT registered"),"Simplified invoice issued to VAT-registered B2B; ",""))</f>
        <v/>
      </c>
    </row>
    <row r="692">
      <c r="A692" s="17" t="n"/>
      <c r="B692" s="14" t="n"/>
      <c r="C692" s="14" t="n"/>
      <c r="D692" s="14" t="n"/>
      <c r="E692" s="16" t="n"/>
      <c r="F692" s="14" t="n"/>
      <c r="G692" s="14" t="n"/>
      <c r="H692" s="19" t="n"/>
      <c r="I692" s="19" t="n"/>
      <c r="J692" s="34">
        <f>IF(A692="","",H692+I692)</f>
        <v/>
      </c>
      <c r="K692" s="14" t="n"/>
      <c r="L692" s="14" t="n"/>
      <c r="M692" s="14" t="n"/>
      <c r="N692" s="14" t="n"/>
      <c r="O692" s="20">
        <f>IF(A692="","",SUMPRODUCT((A692&gt;=Setup!$C$19:$C$30)*(A692&lt;=Setup!$D$19:$D$30)*Setup!$A$19:$A$30))</f>
        <v/>
      </c>
      <c r="P692" s="34">
        <f>IF(A692="","",IF(G692="Standard 15% (Box 1)",ROUND(H692*Setup!$B$9,2),0))</f>
        <v/>
      </c>
      <c r="Q692" s="34">
        <f>IF(A692="","",I692-P692)</f>
        <v/>
      </c>
      <c r="R692" s="23">
        <f>IF(A692="","",IF(O692=0,"Outside audit periods; ","")&amp;IF(G692="","No VAT category; ","")&amp;IF(ABS(Q692)&gt;Setup!$B$10,"VAT ≠ 15% × net; ","")&amp;IF(AND(F692="B2B - VAT registered",NOT(AND(LEN(E692)=15,LEFT(E692,1)="3",RIGHT(E692,1)="3",ISNUMBER(--E692)))),"Invalid/missing customer VAT no; ","")&amp;IF(L692&lt;&gt;"Yes","Not reported/cleared on FATOORA; ","")&amp;IF(AND(OR(G692="Zero-rated domestic (Box 3)",G692="Export (Box 4)"),N692=""),"Zero-rate/export evidence missing; ","")&amp;IF(AND(C692="Credit Note",H692&gt;0),"Credit note should be negative; ","")&amp;IF(AND(C692="Simplified Tax Invoice",F692="B2B - VAT registered"),"Simplified invoice issued to VAT-registered B2B; ",""))</f>
        <v/>
      </c>
    </row>
    <row r="693">
      <c r="A693" s="17" t="n"/>
      <c r="B693" s="14" t="n"/>
      <c r="C693" s="14" t="n"/>
      <c r="D693" s="14" t="n"/>
      <c r="E693" s="16" t="n"/>
      <c r="F693" s="14" t="n"/>
      <c r="G693" s="14" t="n"/>
      <c r="H693" s="19" t="n"/>
      <c r="I693" s="19" t="n"/>
      <c r="J693" s="34">
        <f>IF(A693="","",H693+I693)</f>
        <v/>
      </c>
      <c r="K693" s="14" t="n"/>
      <c r="L693" s="14" t="n"/>
      <c r="M693" s="14" t="n"/>
      <c r="N693" s="14" t="n"/>
      <c r="O693" s="20">
        <f>IF(A693="","",SUMPRODUCT((A693&gt;=Setup!$C$19:$C$30)*(A693&lt;=Setup!$D$19:$D$30)*Setup!$A$19:$A$30))</f>
        <v/>
      </c>
      <c r="P693" s="34">
        <f>IF(A693="","",IF(G693="Standard 15% (Box 1)",ROUND(H693*Setup!$B$9,2),0))</f>
        <v/>
      </c>
      <c r="Q693" s="34">
        <f>IF(A693="","",I693-P693)</f>
        <v/>
      </c>
      <c r="R693" s="23">
        <f>IF(A693="","",IF(O693=0,"Outside audit periods; ","")&amp;IF(G693="","No VAT category; ","")&amp;IF(ABS(Q693)&gt;Setup!$B$10,"VAT ≠ 15% × net; ","")&amp;IF(AND(F693="B2B - VAT registered",NOT(AND(LEN(E693)=15,LEFT(E693,1)="3",RIGHT(E693,1)="3",ISNUMBER(--E693)))),"Invalid/missing customer VAT no; ","")&amp;IF(L693&lt;&gt;"Yes","Not reported/cleared on FATOORA; ","")&amp;IF(AND(OR(G693="Zero-rated domestic (Box 3)",G693="Export (Box 4)"),N693=""),"Zero-rate/export evidence missing; ","")&amp;IF(AND(C693="Credit Note",H693&gt;0),"Credit note should be negative; ","")&amp;IF(AND(C693="Simplified Tax Invoice",F693="B2B - VAT registered"),"Simplified invoice issued to VAT-registered B2B; ",""))</f>
        <v/>
      </c>
    </row>
    <row r="694">
      <c r="A694" s="17" t="n"/>
      <c r="B694" s="14" t="n"/>
      <c r="C694" s="14" t="n"/>
      <c r="D694" s="14" t="n"/>
      <c r="E694" s="16" t="n"/>
      <c r="F694" s="14" t="n"/>
      <c r="G694" s="14" t="n"/>
      <c r="H694" s="19" t="n"/>
      <c r="I694" s="19" t="n"/>
      <c r="J694" s="34">
        <f>IF(A694="","",H694+I694)</f>
        <v/>
      </c>
      <c r="K694" s="14" t="n"/>
      <c r="L694" s="14" t="n"/>
      <c r="M694" s="14" t="n"/>
      <c r="N694" s="14" t="n"/>
      <c r="O694" s="20">
        <f>IF(A694="","",SUMPRODUCT((A694&gt;=Setup!$C$19:$C$30)*(A694&lt;=Setup!$D$19:$D$30)*Setup!$A$19:$A$30))</f>
        <v/>
      </c>
      <c r="P694" s="34">
        <f>IF(A694="","",IF(G694="Standard 15% (Box 1)",ROUND(H694*Setup!$B$9,2),0))</f>
        <v/>
      </c>
      <c r="Q694" s="34">
        <f>IF(A694="","",I694-P694)</f>
        <v/>
      </c>
      <c r="R694" s="23">
        <f>IF(A694="","",IF(O694=0,"Outside audit periods; ","")&amp;IF(G694="","No VAT category; ","")&amp;IF(ABS(Q694)&gt;Setup!$B$10,"VAT ≠ 15% × net; ","")&amp;IF(AND(F694="B2B - VAT registered",NOT(AND(LEN(E694)=15,LEFT(E694,1)="3",RIGHT(E694,1)="3",ISNUMBER(--E694)))),"Invalid/missing customer VAT no; ","")&amp;IF(L694&lt;&gt;"Yes","Not reported/cleared on FATOORA; ","")&amp;IF(AND(OR(G694="Zero-rated domestic (Box 3)",G694="Export (Box 4)"),N694=""),"Zero-rate/export evidence missing; ","")&amp;IF(AND(C694="Credit Note",H694&gt;0),"Credit note should be negative; ","")&amp;IF(AND(C694="Simplified Tax Invoice",F694="B2B - VAT registered"),"Simplified invoice issued to VAT-registered B2B; ",""))</f>
        <v/>
      </c>
    </row>
    <row r="695">
      <c r="A695" s="17" t="n"/>
      <c r="B695" s="14" t="n"/>
      <c r="C695" s="14" t="n"/>
      <c r="D695" s="14" t="n"/>
      <c r="E695" s="16" t="n"/>
      <c r="F695" s="14" t="n"/>
      <c r="G695" s="14" t="n"/>
      <c r="H695" s="19" t="n"/>
      <c r="I695" s="19" t="n"/>
      <c r="J695" s="34">
        <f>IF(A695="","",H695+I695)</f>
        <v/>
      </c>
      <c r="K695" s="14" t="n"/>
      <c r="L695" s="14" t="n"/>
      <c r="M695" s="14" t="n"/>
      <c r="N695" s="14" t="n"/>
      <c r="O695" s="20">
        <f>IF(A695="","",SUMPRODUCT((A695&gt;=Setup!$C$19:$C$30)*(A695&lt;=Setup!$D$19:$D$30)*Setup!$A$19:$A$30))</f>
        <v/>
      </c>
      <c r="P695" s="34">
        <f>IF(A695="","",IF(G695="Standard 15% (Box 1)",ROUND(H695*Setup!$B$9,2),0))</f>
        <v/>
      </c>
      <c r="Q695" s="34">
        <f>IF(A695="","",I695-P695)</f>
        <v/>
      </c>
      <c r="R695" s="23">
        <f>IF(A695="","",IF(O695=0,"Outside audit periods; ","")&amp;IF(G695="","No VAT category; ","")&amp;IF(ABS(Q695)&gt;Setup!$B$10,"VAT ≠ 15% × net; ","")&amp;IF(AND(F695="B2B - VAT registered",NOT(AND(LEN(E695)=15,LEFT(E695,1)="3",RIGHT(E695,1)="3",ISNUMBER(--E695)))),"Invalid/missing customer VAT no; ","")&amp;IF(L695&lt;&gt;"Yes","Not reported/cleared on FATOORA; ","")&amp;IF(AND(OR(G695="Zero-rated domestic (Box 3)",G695="Export (Box 4)"),N695=""),"Zero-rate/export evidence missing; ","")&amp;IF(AND(C695="Credit Note",H695&gt;0),"Credit note should be negative; ","")&amp;IF(AND(C695="Simplified Tax Invoice",F695="B2B - VAT registered"),"Simplified invoice issued to VAT-registered B2B; ",""))</f>
        <v/>
      </c>
    </row>
    <row r="696">
      <c r="A696" s="17" t="n"/>
      <c r="B696" s="14" t="n"/>
      <c r="C696" s="14" t="n"/>
      <c r="D696" s="14" t="n"/>
      <c r="E696" s="16" t="n"/>
      <c r="F696" s="14" t="n"/>
      <c r="G696" s="14" t="n"/>
      <c r="H696" s="19" t="n"/>
      <c r="I696" s="19" t="n"/>
      <c r="J696" s="34">
        <f>IF(A696="","",H696+I696)</f>
        <v/>
      </c>
      <c r="K696" s="14" t="n"/>
      <c r="L696" s="14" t="n"/>
      <c r="M696" s="14" t="n"/>
      <c r="N696" s="14" t="n"/>
      <c r="O696" s="20">
        <f>IF(A696="","",SUMPRODUCT((A696&gt;=Setup!$C$19:$C$30)*(A696&lt;=Setup!$D$19:$D$30)*Setup!$A$19:$A$30))</f>
        <v/>
      </c>
      <c r="P696" s="34">
        <f>IF(A696="","",IF(G696="Standard 15% (Box 1)",ROUND(H696*Setup!$B$9,2),0))</f>
        <v/>
      </c>
      <c r="Q696" s="34">
        <f>IF(A696="","",I696-P696)</f>
        <v/>
      </c>
      <c r="R696" s="23">
        <f>IF(A696="","",IF(O696=0,"Outside audit periods; ","")&amp;IF(G696="","No VAT category; ","")&amp;IF(ABS(Q696)&gt;Setup!$B$10,"VAT ≠ 15% × net; ","")&amp;IF(AND(F696="B2B - VAT registered",NOT(AND(LEN(E696)=15,LEFT(E696,1)="3",RIGHT(E696,1)="3",ISNUMBER(--E696)))),"Invalid/missing customer VAT no; ","")&amp;IF(L696&lt;&gt;"Yes","Not reported/cleared on FATOORA; ","")&amp;IF(AND(OR(G696="Zero-rated domestic (Box 3)",G696="Export (Box 4)"),N696=""),"Zero-rate/export evidence missing; ","")&amp;IF(AND(C696="Credit Note",H696&gt;0),"Credit note should be negative; ","")&amp;IF(AND(C696="Simplified Tax Invoice",F696="B2B - VAT registered"),"Simplified invoice issued to VAT-registered B2B; ",""))</f>
        <v/>
      </c>
    </row>
    <row r="697">
      <c r="A697" s="17" t="n"/>
      <c r="B697" s="14" t="n"/>
      <c r="C697" s="14" t="n"/>
      <c r="D697" s="14" t="n"/>
      <c r="E697" s="16" t="n"/>
      <c r="F697" s="14" t="n"/>
      <c r="G697" s="14" t="n"/>
      <c r="H697" s="19" t="n"/>
      <c r="I697" s="19" t="n"/>
      <c r="J697" s="34">
        <f>IF(A697="","",H697+I697)</f>
        <v/>
      </c>
      <c r="K697" s="14" t="n"/>
      <c r="L697" s="14" t="n"/>
      <c r="M697" s="14" t="n"/>
      <c r="N697" s="14" t="n"/>
      <c r="O697" s="20">
        <f>IF(A697="","",SUMPRODUCT((A697&gt;=Setup!$C$19:$C$30)*(A697&lt;=Setup!$D$19:$D$30)*Setup!$A$19:$A$30))</f>
        <v/>
      </c>
      <c r="P697" s="34">
        <f>IF(A697="","",IF(G697="Standard 15% (Box 1)",ROUND(H697*Setup!$B$9,2),0))</f>
        <v/>
      </c>
      <c r="Q697" s="34">
        <f>IF(A697="","",I697-P697)</f>
        <v/>
      </c>
      <c r="R697" s="23">
        <f>IF(A697="","",IF(O697=0,"Outside audit periods; ","")&amp;IF(G697="","No VAT category; ","")&amp;IF(ABS(Q697)&gt;Setup!$B$10,"VAT ≠ 15% × net; ","")&amp;IF(AND(F697="B2B - VAT registered",NOT(AND(LEN(E697)=15,LEFT(E697,1)="3",RIGHT(E697,1)="3",ISNUMBER(--E697)))),"Invalid/missing customer VAT no; ","")&amp;IF(L697&lt;&gt;"Yes","Not reported/cleared on FATOORA; ","")&amp;IF(AND(OR(G697="Zero-rated domestic (Box 3)",G697="Export (Box 4)"),N697=""),"Zero-rate/export evidence missing; ","")&amp;IF(AND(C697="Credit Note",H697&gt;0),"Credit note should be negative; ","")&amp;IF(AND(C697="Simplified Tax Invoice",F697="B2B - VAT registered"),"Simplified invoice issued to VAT-registered B2B; ",""))</f>
        <v/>
      </c>
    </row>
    <row r="698">
      <c r="A698" s="17" t="n"/>
      <c r="B698" s="14" t="n"/>
      <c r="C698" s="14" t="n"/>
      <c r="D698" s="14" t="n"/>
      <c r="E698" s="16" t="n"/>
      <c r="F698" s="14" t="n"/>
      <c r="G698" s="14" t="n"/>
      <c r="H698" s="19" t="n"/>
      <c r="I698" s="19" t="n"/>
      <c r="J698" s="34">
        <f>IF(A698="","",H698+I698)</f>
        <v/>
      </c>
      <c r="K698" s="14" t="n"/>
      <c r="L698" s="14" t="n"/>
      <c r="M698" s="14" t="n"/>
      <c r="N698" s="14" t="n"/>
      <c r="O698" s="20">
        <f>IF(A698="","",SUMPRODUCT((A698&gt;=Setup!$C$19:$C$30)*(A698&lt;=Setup!$D$19:$D$30)*Setup!$A$19:$A$30))</f>
        <v/>
      </c>
      <c r="P698" s="34">
        <f>IF(A698="","",IF(G698="Standard 15% (Box 1)",ROUND(H698*Setup!$B$9,2),0))</f>
        <v/>
      </c>
      <c r="Q698" s="34">
        <f>IF(A698="","",I698-P698)</f>
        <v/>
      </c>
      <c r="R698" s="23">
        <f>IF(A698="","",IF(O698=0,"Outside audit periods; ","")&amp;IF(G698="","No VAT category; ","")&amp;IF(ABS(Q698)&gt;Setup!$B$10,"VAT ≠ 15% × net; ","")&amp;IF(AND(F698="B2B - VAT registered",NOT(AND(LEN(E698)=15,LEFT(E698,1)="3",RIGHT(E698,1)="3",ISNUMBER(--E698)))),"Invalid/missing customer VAT no; ","")&amp;IF(L698&lt;&gt;"Yes","Not reported/cleared on FATOORA; ","")&amp;IF(AND(OR(G698="Zero-rated domestic (Box 3)",G698="Export (Box 4)"),N698=""),"Zero-rate/export evidence missing; ","")&amp;IF(AND(C698="Credit Note",H698&gt;0),"Credit note should be negative; ","")&amp;IF(AND(C698="Simplified Tax Invoice",F698="B2B - VAT registered"),"Simplified invoice issued to VAT-registered B2B; ",""))</f>
        <v/>
      </c>
    </row>
    <row r="699">
      <c r="A699" s="17" t="n"/>
      <c r="B699" s="14" t="n"/>
      <c r="C699" s="14" t="n"/>
      <c r="D699" s="14" t="n"/>
      <c r="E699" s="16" t="n"/>
      <c r="F699" s="14" t="n"/>
      <c r="G699" s="14" t="n"/>
      <c r="H699" s="19" t="n"/>
      <c r="I699" s="19" t="n"/>
      <c r="J699" s="34">
        <f>IF(A699="","",H699+I699)</f>
        <v/>
      </c>
      <c r="K699" s="14" t="n"/>
      <c r="L699" s="14" t="n"/>
      <c r="M699" s="14" t="n"/>
      <c r="N699" s="14" t="n"/>
      <c r="O699" s="20">
        <f>IF(A699="","",SUMPRODUCT((A699&gt;=Setup!$C$19:$C$30)*(A699&lt;=Setup!$D$19:$D$30)*Setup!$A$19:$A$30))</f>
        <v/>
      </c>
      <c r="P699" s="34">
        <f>IF(A699="","",IF(G699="Standard 15% (Box 1)",ROUND(H699*Setup!$B$9,2),0))</f>
        <v/>
      </c>
      <c r="Q699" s="34">
        <f>IF(A699="","",I699-P699)</f>
        <v/>
      </c>
      <c r="R699" s="23">
        <f>IF(A699="","",IF(O699=0,"Outside audit periods; ","")&amp;IF(G699="","No VAT category; ","")&amp;IF(ABS(Q699)&gt;Setup!$B$10,"VAT ≠ 15% × net; ","")&amp;IF(AND(F699="B2B - VAT registered",NOT(AND(LEN(E699)=15,LEFT(E699,1)="3",RIGHT(E699,1)="3",ISNUMBER(--E699)))),"Invalid/missing customer VAT no; ","")&amp;IF(L699&lt;&gt;"Yes","Not reported/cleared on FATOORA; ","")&amp;IF(AND(OR(G699="Zero-rated domestic (Box 3)",G699="Export (Box 4)"),N699=""),"Zero-rate/export evidence missing; ","")&amp;IF(AND(C699="Credit Note",H699&gt;0),"Credit note should be negative; ","")&amp;IF(AND(C699="Simplified Tax Invoice",F699="B2B - VAT registered"),"Simplified invoice issued to VAT-registered B2B; ",""))</f>
        <v/>
      </c>
    </row>
    <row r="700">
      <c r="A700" s="17" t="n"/>
      <c r="B700" s="14" t="n"/>
      <c r="C700" s="14" t="n"/>
      <c r="D700" s="14" t="n"/>
      <c r="E700" s="16" t="n"/>
      <c r="F700" s="14" t="n"/>
      <c r="G700" s="14" t="n"/>
      <c r="H700" s="19" t="n"/>
      <c r="I700" s="19" t="n"/>
      <c r="J700" s="34">
        <f>IF(A700="","",H700+I700)</f>
        <v/>
      </c>
      <c r="K700" s="14" t="n"/>
      <c r="L700" s="14" t="n"/>
      <c r="M700" s="14" t="n"/>
      <c r="N700" s="14" t="n"/>
      <c r="O700" s="20">
        <f>IF(A700="","",SUMPRODUCT((A700&gt;=Setup!$C$19:$C$30)*(A700&lt;=Setup!$D$19:$D$30)*Setup!$A$19:$A$30))</f>
        <v/>
      </c>
      <c r="P700" s="34">
        <f>IF(A700="","",IF(G700="Standard 15% (Box 1)",ROUND(H700*Setup!$B$9,2),0))</f>
        <v/>
      </c>
      <c r="Q700" s="34">
        <f>IF(A700="","",I700-P700)</f>
        <v/>
      </c>
      <c r="R700" s="23">
        <f>IF(A700="","",IF(O700=0,"Outside audit periods; ","")&amp;IF(G700="","No VAT category; ","")&amp;IF(ABS(Q700)&gt;Setup!$B$10,"VAT ≠ 15% × net; ","")&amp;IF(AND(F700="B2B - VAT registered",NOT(AND(LEN(E700)=15,LEFT(E700,1)="3",RIGHT(E700,1)="3",ISNUMBER(--E700)))),"Invalid/missing customer VAT no; ","")&amp;IF(L700&lt;&gt;"Yes","Not reported/cleared on FATOORA; ","")&amp;IF(AND(OR(G700="Zero-rated domestic (Box 3)",G700="Export (Box 4)"),N700=""),"Zero-rate/export evidence missing; ","")&amp;IF(AND(C700="Credit Note",H700&gt;0),"Credit note should be negative; ","")&amp;IF(AND(C700="Simplified Tax Invoice",F700="B2B - VAT registered"),"Simplified invoice issued to VAT-registered B2B; ",""))</f>
        <v/>
      </c>
    </row>
    <row r="701">
      <c r="A701" s="17" t="n"/>
      <c r="B701" s="14" t="n"/>
      <c r="C701" s="14" t="n"/>
      <c r="D701" s="14" t="n"/>
      <c r="E701" s="16" t="n"/>
      <c r="F701" s="14" t="n"/>
      <c r="G701" s="14" t="n"/>
      <c r="H701" s="19" t="n"/>
      <c r="I701" s="19" t="n"/>
      <c r="J701" s="34">
        <f>IF(A701="","",H701+I701)</f>
        <v/>
      </c>
      <c r="K701" s="14" t="n"/>
      <c r="L701" s="14" t="n"/>
      <c r="M701" s="14" t="n"/>
      <c r="N701" s="14" t="n"/>
      <c r="O701" s="20">
        <f>IF(A701="","",SUMPRODUCT((A701&gt;=Setup!$C$19:$C$30)*(A701&lt;=Setup!$D$19:$D$30)*Setup!$A$19:$A$30))</f>
        <v/>
      </c>
      <c r="P701" s="34">
        <f>IF(A701="","",IF(G701="Standard 15% (Box 1)",ROUND(H701*Setup!$B$9,2),0))</f>
        <v/>
      </c>
      <c r="Q701" s="34">
        <f>IF(A701="","",I701-P701)</f>
        <v/>
      </c>
      <c r="R701" s="23">
        <f>IF(A701="","",IF(O701=0,"Outside audit periods; ","")&amp;IF(G701="","No VAT category; ","")&amp;IF(ABS(Q701)&gt;Setup!$B$10,"VAT ≠ 15% × net; ","")&amp;IF(AND(F701="B2B - VAT registered",NOT(AND(LEN(E701)=15,LEFT(E701,1)="3",RIGHT(E701,1)="3",ISNUMBER(--E701)))),"Invalid/missing customer VAT no; ","")&amp;IF(L701&lt;&gt;"Yes","Not reported/cleared on FATOORA; ","")&amp;IF(AND(OR(G701="Zero-rated domestic (Box 3)",G701="Export (Box 4)"),N701=""),"Zero-rate/export evidence missing; ","")&amp;IF(AND(C701="Credit Note",H701&gt;0),"Credit note should be negative; ","")&amp;IF(AND(C701="Simplified Tax Invoice",F701="B2B - VAT registered"),"Simplified invoice issued to VAT-registered B2B; ",""))</f>
        <v/>
      </c>
    </row>
    <row r="702">
      <c r="A702" s="17" t="n"/>
      <c r="B702" s="14" t="n"/>
      <c r="C702" s="14" t="n"/>
      <c r="D702" s="14" t="n"/>
      <c r="E702" s="16" t="n"/>
      <c r="F702" s="14" t="n"/>
      <c r="G702" s="14" t="n"/>
      <c r="H702" s="19" t="n"/>
      <c r="I702" s="19" t="n"/>
      <c r="J702" s="34">
        <f>IF(A702="","",H702+I702)</f>
        <v/>
      </c>
      <c r="K702" s="14" t="n"/>
      <c r="L702" s="14" t="n"/>
      <c r="M702" s="14" t="n"/>
      <c r="N702" s="14" t="n"/>
      <c r="O702" s="20">
        <f>IF(A702="","",SUMPRODUCT((A702&gt;=Setup!$C$19:$C$30)*(A702&lt;=Setup!$D$19:$D$30)*Setup!$A$19:$A$30))</f>
        <v/>
      </c>
      <c r="P702" s="34">
        <f>IF(A702="","",IF(G702="Standard 15% (Box 1)",ROUND(H702*Setup!$B$9,2),0))</f>
        <v/>
      </c>
      <c r="Q702" s="34">
        <f>IF(A702="","",I702-P702)</f>
        <v/>
      </c>
      <c r="R702" s="23">
        <f>IF(A702="","",IF(O702=0,"Outside audit periods; ","")&amp;IF(G702="","No VAT category; ","")&amp;IF(ABS(Q702)&gt;Setup!$B$10,"VAT ≠ 15% × net; ","")&amp;IF(AND(F702="B2B - VAT registered",NOT(AND(LEN(E702)=15,LEFT(E702,1)="3",RIGHT(E702,1)="3",ISNUMBER(--E702)))),"Invalid/missing customer VAT no; ","")&amp;IF(L702&lt;&gt;"Yes","Not reported/cleared on FATOORA; ","")&amp;IF(AND(OR(G702="Zero-rated domestic (Box 3)",G702="Export (Box 4)"),N702=""),"Zero-rate/export evidence missing; ","")&amp;IF(AND(C702="Credit Note",H702&gt;0),"Credit note should be negative; ","")&amp;IF(AND(C702="Simplified Tax Invoice",F702="B2B - VAT registered"),"Simplified invoice issued to VAT-registered B2B; ",""))</f>
        <v/>
      </c>
    </row>
    <row r="703">
      <c r="A703" s="17" t="n"/>
      <c r="B703" s="14" t="n"/>
      <c r="C703" s="14" t="n"/>
      <c r="D703" s="14" t="n"/>
      <c r="E703" s="16" t="n"/>
      <c r="F703" s="14" t="n"/>
      <c r="G703" s="14" t="n"/>
      <c r="H703" s="19" t="n"/>
      <c r="I703" s="19" t="n"/>
      <c r="J703" s="34">
        <f>IF(A703="","",H703+I703)</f>
        <v/>
      </c>
      <c r="K703" s="14" t="n"/>
      <c r="L703" s="14" t="n"/>
      <c r="M703" s="14" t="n"/>
      <c r="N703" s="14" t="n"/>
      <c r="O703" s="20">
        <f>IF(A703="","",SUMPRODUCT((A703&gt;=Setup!$C$19:$C$30)*(A703&lt;=Setup!$D$19:$D$30)*Setup!$A$19:$A$30))</f>
        <v/>
      </c>
      <c r="P703" s="34">
        <f>IF(A703="","",IF(G703="Standard 15% (Box 1)",ROUND(H703*Setup!$B$9,2),0))</f>
        <v/>
      </c>
      <c r="Q703" s="34">
        <f>IF(A703="","",I703-P703)</f>
        <v/>
      </c>
      <c r="R703" s="23">
        <f>IF(A703="","",IF(O703=0,"Outside audit periods; ","")&amp;IF(G703="","No VAT category; ","")&amp;IF(ABS(Q703)&gt;Setup!$B$10,"VAT ≠ 15% × net; ","")&amp;IF(AND(F703="B2B - VAT registered",NOT(AND(LEN(E703)=15,LEFT(E703,1)="3",RIGHT(E703,1)="3",ISNUMBER(--E703)))),"Invalid/missing customer VAT no; ","")&amp;IF(L703&lt;&gt;"Yes","Not reported/cleared on FATOORA; ","")&amp;IF(AND(OR(G703="Zero-rated domestic (Box 3)",G703="Export (Box 4)"),N703=""),"Zero-rate/export evidence missing; ","")&amp;IF(AND(C703="Credit Note",H703&gt;0),"Credit note should be negative; ","")&amp;IF(AND(C703="Simplified Tax Invoice",F703="B2B - VAT registered"),"Simplified invoice issued to VAT-registered B2B; ",""))</f>
        <v/>
      </c>
    </row>
    <row r="704">
      <c r="A704" s="17" t="n"/>
      <c r="B704" s="14" t="n"/>
      <c r="C704" s="14" t="n"/>
      <c r="D704" s="14" t="n"/>
      <c r="E704" s="16" t="n"/>
      <c r="F704" s="14" t="n"/>
      <c r="G704" s="14" t="n"/>
      <c r="H704" s="19" t="n"/>
      <c r="I704" s="19" t="n"/>
      <c r="J704" s="34">
        <f>IF(A704="","",H704+I704)</f>
        <v/>
      </c>
      <c r="K704" s="14" t="n"/>
      <c r="L704" s="14" t="n"/>
      <c r="M704" s="14" t="n"/>
      <c r="N704" s="14" t="n"/>
      <c r="O704" s="20">
        <f>IF(A704="","",SUMPRODUCT((A704&gt;=Setup!$C$19:$C$30)*(A704&lt;=Setup!$D$19:$D$30)*Setup!$A$19:$A$30))</f>
        <v/>
      </c>
      <c r="P704" s="34">
        <f>IF(A704="","",IF(G704="Standard 15% (Box 1)",ROUND(H704*Setup!$B$9,2),0))</f>
        <v/>
      </c>
      <c r="Q704" s="34">
        <f>IF(A704="","",I704-P704)</f>
        <v/>
      </c>
      <c r="R704" s="23">
        <f>IF(A704="","",IF(O704=0,"Outside audit periods; ","")&amp;IF(G704="","No VAT category; ","")&amp;IF(ABS(Q704)&gt;Setup!$B$10,"VAT ≠ 15% × net; ","")&amp;IF(AND(F704="B2B - VAT registered",NOT(AND(LEN(E704)=15,LEFT(E704,1)="3",RIGHT(E704,1)="3",ISNUMBER(--E704)))),"Invalid/missing customer VAT no; ","")&amp;IF(L704&lt;&gt;"Yes","Not reported/cleared on FATOORA; ","")&amp;IF(AND(OR(G704="Zero-rated domestic (Box 3)",G704="Export (Box 4)"),N704=""),"Zero-rate/export evidence missing; ","")&amp;IF(AND(C704="Credit Note",H704&gt;0),"Credit note should be negative; ","")&amp;IF(AND(C704="Simplified Tax Invoice",F704="B2B - VAT registered"),"Simplified invoice issued to VAT-registered B2B; ",""))</f>
        <v/>
      </c>
    </row>
    <row r="705">
      <c r="A705" s="17" t="n"/>
      <c r="B705" s="14" t="n"/>
      <c r="C705" s="14" t="n"/>
      <c r="D705" s="14" t="n"/>
      <c r="E705" s="16" t="n"/>
      <c r="F705" s="14" t="n"/>
      <c r="G705" s="14" t="n"/>
      <c r="H705" s="19" t="n"/>
      <c r="I705" s="19" t="n"/>
      <c r="J705" s="34">
        <f>IF(A705="","",H705+I705)</f>
        <v/>
      </c>
      <c r="K705" s="14" t="n"/>
      <c r="L705" s="14" t="n"/>
      <c r="M705" s="14" t="n"/>
      <c r="N705" s="14" t="n"/>
      <c r="O705" s="20">
        <f>IF(A705="","",SUMPRODUCT((A705&gt;=Setup!$C$19:$C$30)*(A705&lt;=Setup!$D$19:$D$30)*Setup!$A$19:$A$30))</f>
        <v/>
      </c>
      <c r="P705" s="34">
        <f>IF(A705="","",IF(G705="Standard 15% (Box 1)",ROUND(H705*Setup!$B$9,2),0))</f>
        <v/>
      </c>
      <c r="Q705" s="34">
        <f>IF(A705="","",I705-P705)</f>
        <v/>
      </c>
      <c r="R705" s="23">
        <f>IF(A705="","",IF(O705=0,"Outside audit periods; ","")&amp;IF(G705="","No VAT category; ","")&amp;IF(ABS(Q705)&gt;Setup!$B$10,"VAT ≠ 15% × net; ","")&amp;IF(AND(F705="B2B - VAT registered",NOT(AND(LEN(E705)=15,LEFT(E705,1)="3",RIGHT(E705,1)="3",ISNUMBER(--E705)))),"Invalid/missing customer VAT no; ","")&amp;IF(L705&lt;&gt;"Yes","Not reported/cleared on FATOORA; ","")&amp;IF(AND(OR(G705="Zero-rated domestic (Box 3)",G705="Export (Box 4)"),N705=""),"Zero-rate/export evidence missing; ","")&amp;IF(AND(C705="Credit Note",H705&gt;0),"Credit note should be negative; ","")&amp;IF(AND(C705="Simplified Tax Invoice",F705="B2B - VAT registered"),"Simplified invoice issued to VAT-registered B2B; ",""))</f>
        <v/>
      </c>
    </row>
    <row r="706">
      <c r="A706" s="17" t="n"/>
      <c r="B706" s="14" t="n"/>
      <c r="C706" s="14" t="n"/>
      <c r="D706" s="14" t="n"/>
      <c r="E706" s="16" t="n"/>
      <c r="F706" s="14" t="n"/>
      <c r="G706" s="14" t="n"/>
      <c r="H706" s="19" t="n"/>
      <c r="I706" s="19" t="n"/>
      <c r="J706" s="34">
        <f>IF(A706="","",H706+I706)</f>
        <v/>
      </c>
      <c r="K706" s="14" t="n"/>
      <c r="L706" s="14" t="n"/>
      <c r="M706" s="14" t="n"/>
      <c r="N706" s="14" t="n"/>
      <c r="O706" s="20">
        <f>IF(A706="","",SUMPRODUCT((A706&gt;=Setup!$C$19:$C$30)*(A706&lt;=Setup!$D$19:$D$30)*Setup!$A$19:$A$30))</f>
        <v/>
      </c>
      <c r="P706" s="34">
        <f>IF(A706="","",IF(G706="Standard 15% (Box 1)",ROUND(H706*Setup!$B$9,2),0))</f>
        <v/>
      </c>
      <c r="Q706" s="34">
        <f>IF(A706="","",I706-P706)</f>
        <v/>
      </c>
      <c r="R706" s="23">
        <f>IF(A706="","",IF(O706=0,"Outside audit periods; ","")&amp;IF(G706="","No VAT category; ","")&amp;IF(ABS(Q706)&gt;Setup!$B$10,"VAT ≠ 15% × net; ","")&amp;IF(AND(F706="B2B - VAT registered",NOT(AND(LEN(E706)=15,LEFT(E706,1)="3",RIGHT(E706,1)="3",ISNUMBER(--E706)))),"Invalid/missing customer VAT no; ","")&amp;IF(L706&lt;&gt;"Yes","Not reported/cleared on FATOORA; ","")&amp;IF(AND(OR(G706="Zero-rated domestic (Box 3)",G706="Export (Box 4)"),N706=""),"Zero-rate/export evidence missing; ","")&amp;IF(AND(C706="Credit Note",H706&gt;0),"Credit note should be negative; ","")&amp;IF(AND(C706="Simplified Tax Invoice",F706="B2B - VAT registered"),"Simplified invoice issued to VAT-registered B2B; ",""))</f>
        <v/>
      </c>
    </row>
    <row r="707">
      <c r="A707" s="17" t="n"/>
      <c r="B707" s="14" t="n"/>
      <c r="C707" s="14" t="n"/>
      <c r="D707" s="14" t="n"/>
      <c r="E707" s="16" t="n"/>
      <c r="F707" s="14" t="n"/>
      <c r="G707" s="14" t="n"/>
      <c r="H707" s="19" t="n"/>
      <c r="I707" s="19" t="n"/>
      <c r="J707" s="34">
        <f>IF(A707="","",H707+I707)</f>
        <v/>
      </c>
      <c r="K707" s="14" t="n"/>
      <c r="L707" s="14" t="n"/>
      <c r="M707" s="14" t="n"/>
      <c r="N707" s="14" t="n"/>
      <c r="O707" s="20">
        <f>IF(A707="","",SUMPRODUCT((A707&gt;=Setup!$C$19:$C$30)*(A707&lt;=Setup!$D$19:$D$30)*Setup!$A$19:$A$30))</f>
        <v/>
      </c>
      <c r="P707" s="34">
        <f>IF(A707="","",IF(G707="Standard 15% (Box 1)",ROUND(H707*Setup!$B$9,2),0))</f>
        <v/>
      </c>
      <c r="Q707" s="34">
        <f>IF(A707="","",I707-P707)</f>
        <v/>
      </c>
      <c r="R707" s="23">
        <f>IF(A707="","",IF(O707=0,"Outside audit periods; ","")&amp;IF(G707="","No VAT category; ","")&amp;IF(ABS(Q707)&gt;Setup!$B$10,"VAT ≠ 15% × net; ","")&amp;IF(AND(F707="B2B - VAT registered",NOT(AND(LEN(E707)=15,LEFT(E707,1)="3",RIGHT(E707,1)="3",ISNUMBER(--E707)))),"Invalid/missing customer VAT no; ","")&amp;IF(L707&lt;&gt;"Yes","Not reported/cleared on FATOORA; ","")&amp;IF(AND(OR(G707="Zero-rated domestic (Box 3)",G707="Export (Box 4)"),N707=""),"Zero-rate/export evidence missing; ","")&amp;IF(AND(C707="Credit Note",H707&gt;0),"Credit note should be negative; ","")&amp;IF(AND(C707="Simplified Tax Invoice",F707="B2B - VAT registered"),"Simplified invoice issued to VAT-registered B2B; ",""))</f>
        <v/>
      </c>
    </row>
    <row r="708">
      <c r="A708" s="17" t="n"/>
      <c r="B708" s="14" t="n"/>
      <c r="C708" s="14" t="n"/>
      <c r="D708" s="14" t="n"/>
      <c r="E708" s="16" t="n"/>
      <c r="F708" s="14" t="n"/>
      <c r="G708" s="14" t="n"/>
      <c r="H708" s="19" t="n"/>
      <c r="I708" s="19" t="n"/>
      <c r="J708" s="34">
        <f>IF(A708="","",H708+I708)</f>
        <v/>
      </c>
      <c r="K708" s="14" t="n"/>
      <c r="L708" s="14" t="n"/>
      <c r="M708" s="14" t="n"/>
      <c r="N708" s="14" t="n"/>
      <c r="O708" s="20">
        <f>IF(A708="","",SUMPRODUCT((A708&gt;=Setup!$C$19:$C$30)*(A708&lt;=Setup!$D$19:$D$30)*Setup!$A$19:$A$30))</f>
        <v/>
      </c>
      <c r="P708" s="34">
        <f>IF(A708="","",IF(G708="Standard 15% (Box 1)",ROUND(H708*Setup!$B$9,2),0))</f>
        <v/>
      </c>
      <c r="Q708" s="34">
        <f>IF(A708="","",I708-P708)</f>
        <v/>
      </c>
      <c r="R708" s="23">
        <f>IF(A708="","",IF(O708=0,"Outside audit periods; ","")&amp;IF(G708="","No VAT category; ","")&amp;IF(ABS(Q708)&gt;Setup!$B$10,"VAT ≠ 15% × net; ","")&amp;IF(AND(F708="B2B - VAT registered",NOT(AND(LEN(E708)=15,LEFT(E708,1)="3",RIGHT(E708,1)="3",ISNUMBER(--E708)))),"Invalid/missing customer VAT no; ","")&amp;IF(L708&lt;&gt;"Yes","Not reported/cleared on FATOORA; ","")&amp;IF(AND(OR(G708="Zero-rated domestic (Box 3)",G708="Export (Box 4)"),N708=""),"Zero-rate/export evidence missing; ","")&amp;IF(AND(C708="Credit Note",H708&gt;0),"Credit note should be negative; ","")&amp;IF(AND(C708="Simplified Tax Invoice",F708="B2B - VAT registered"),"Simplified invoice issued to VAT-registered B2B; ",""))</f>
        <v/>
      </c>
    </row>
    <row r="709">
      <c r="A709" s="17" t="n"/>
      <c r="B709" s="14" t="n"/>
      <c r="C709" s="14" t="n"/>
      <c r="D709" s="14" t="n"/>
      <c r="E709" s="16" t="n"/>
      <c r="F709" s="14" t="n"/>
      <c r="G709" s="14" t="n"/>
      <c r="H709" s="19" t="n"/>
      <c r="I709" s="19" t="n"/>
      <c r="J709" s="34">
        <f>IF(A709="","",H709+I709)</f>
        <v/>
      </c>
      <c r="K709" s="14" t="n"/>
      <c r="L709" s="14" t="n"/>
      <c r="M709" s="14" t="n"/>
      <c r="N709" s="14" t="n"/>
      <c r="O709" s="20">
        <f>IF(A709="","",SUMPRODUCT((A709&gt;=Setup!$C$19:$C$30)*(A709&lt;=Setup!$D$19:$D$30)*Setup!$A$19:$A$30))</f>
        <v/>
      </c>
      <c r="P709" s="34">
        <f>IF(A709="","",IF(G709="Standard 15% (Box 1)",ROUND(H709*Setup!$B$9,2),0))</f>
        <v/>
      </c>
      <c r="Q709" s="34">
        <f>IF(A709="","",I709-P709)</f>
        <v/>
      </c>
      <c r="R709" s="23">
        <f>IF(A709="","",IF(O709=0,"Outside audit periods; ","")&amp;IF(G709="","No VAT category; ","")&amp;IF(ABS(Q709)&gt;Setup!$B$10,"VAT ≠ 15% × net; ","")&amp;IF(AND(F709="B2B - VAT registered",NOT(AND(LEN(E709)=15,LEFT(E709,1)="3",RIGHT(E709,1)="3",ISNUMBER(--E709)))),"Invalid/missing customer VAT no; ","")&amp;IF(L709&lt;&gt;"Yes","Not reported/cleared on FATOORA; ","")&amp;IF(AND(OR(G709="Zero-rated domestic (Box 3)",G709="Export (Box 4)"),N709=""),"Zero-rate/export evidence missing; ","")&amp;IF(AND(C709="Credit Note",H709&gt;0),"Credit note should be negative; ","")&amp;IF(AND(C709="Simplified Tax Invoice",F709="B2B - VAT registered"),"Simplified invoice issued to VAT-registered B2B; ",""))</f>
        <v/>
      </c>
    </row>
    <row r="710">
      <c r="A710" s="17" t="n"/>
      <c r="B710" s="14" t="n"/>
      <c r="C710" s="14" t="n"/>
      <c r="D710" s="14" t="n"/>
      <c r="E710" s="16" t="n"/>
      <c r="F710" s="14" t="n"/>
      <c r="G710" s="14" t="n"/>
      <c r="H710" s="19" t="n"/>
      <c r="I710" s="19" t="n"/>
      <c r="J710" s="34">
        <f>IF(A710="","",H710+I710)</f>
        <v/>
      </c>
      <c r="K710" s="14" t="n"/>
      <c r="L710" s="14" t="n"/>
      <c r="M710" s="14" t="n"/>
      <c r="N710" s="14" t="n"/>
      <c r="O710" s="20">
        <f>IF(A710="","",SUMPRODUCT((A710&gt;=Setup!$C$19:$C$30)*(A710&lt;=Setup!$D$19:$D$30)*Setup!$A$19:$A$30))</f>
        <v/>
      </c>
      <c r="P710" s="34">
        <f>IF(A710="","",IF(G710="Standard 15% (Box 1)",ROUND(H710*Setup!$B$9,2),0))</f>
        <v/>
      </c>
      <c r="Q710" s="34">
        <f>IF(A710="","",I710-P710)</f>
        <v/>
      </c>
      <c r="R710" s="23">
        <f>IF(A710="","",IF(O710=0,"Outside audit periods; ","")&amp;IF(G710="","No VAT category; ","")&amp;IF(ABS(Q710)&gt;Setup!$B$10,"VAT ≠ 15% × net; ","")&amp;IF(AND(F710="B2B - VAT registered",NOT(AND(LEN(E710)=15,LEFT(E710,1)="3",RIGHT(E710,1)="3",ISNUMBER(--E710)))),"Invalid/missing customer VAT no; ","")&amp;IF(L710&lt;&gt;"Yes","Not reported/cleared on FATOORA; ","")&amp;IF(AND(OR(G710="Zero-rated domestic (Box 3)",G710="Export (Box 4)"),N710=""),"Zero-rate/export evidence missing; ","")&amp;IF(AND(C710="Credit Note",H710&gt;0),"Credit note should be negative; ","")&amp;IF(AND(C710="Simplified Tax Invoice",F710="B2B - VAT registered"),"Simplified invoice issued to VAT-registered B2B; ",""))</f>
        <v/>
      </c>
    </row>
    <row r="711">
      <c r="A711" s="17" t="n"/>
      <c r="B711" s="14" t="n"/>
      <c r="C711" s="14" t="n"/>
      <c r="D711" s="14" t="n"/>
      <c r="E711" s="16" t="n"/>
      <c r="F711" s="14" t="n"/>
      <c r="G711" s="14" t="n"/>
      <c r="H711" s="19" t="n"/>
      <c r="I711" s="19" t="n"/>
      <c r="J711" s="34">
        <f>IF(A711="","",H711+I711)</f>
        <v/>
      </c>
      <c r="K711" s="14" t="n"/>
      <c r="L711" s="14" t="n"/>
      <c r="M711" s="14" t="n"/>
      <c r="N711" s="14" t="n"/>
      <c r="O711" s="20">
        <f>IF(A711="","",SUMPRODUCT((A711&gt;=Setup!$C$19:$C$30)*(A711&lt;=Setup!$D$19:$D$30)*Setup!$A$19:$A$30))</f>
        <v/>
      </c>
      <c r="P711" s="34">
        <f>IF(A711="","",IF(G711="Standard 15% (Box 1)",ROUND(H711*Setup!$B$9,2),0))</f>
        <v/>
      </c>
      <c r="Q711" s="34">
        <f>IF(A711="","",I711-P711)</f>
        <v/>
      </c>
      <c r="R711" s="23">
        <f>IF(A711="","",IF(O711=0,"Outside audit periods; ","")&amp;IF(G711="","No VAT category; ","")&amp;IF(ABS(Q711)&gt;Setup!$B$10,"VAT ≠ 15% × net; ","")&amp;IF(AND(F711="B2B - VAT registered",NOT(AND(LEN(E711)=15,LEFT(E711,1)="3",RIGHT(E711,1)="3",ISNUMBER(--E711)))),"Invalid/missing customer VAT no; ","")&amp;IF(L711&lt;&gt;"Yes","Not reported/cleared on FATOORA; ","")&amp;IF(AND(OR(G711="Zero-rated domestic (Box 3)",G711="Export (Box 4)"),N711=""),"Zero-rate/export evidence missing; ","")&amp;IF(AND(C711="Credit Note",H711&gt;0),"Credit note should be negative; ","")&amp;IF(AND(C711="Simplified Tax Invoice",F711="B2B - VAT registered"),"Simplified invoice issued to VAT-registered B2B; ",""))</f>
        <v/>
      </c>
    </row>
    <row r="712">
      <c r="A712" s="17" t="n"/>
      <c r="B712" s="14" t="n"/>
      <c r="C712" s="14" t="n"/>
      <c r="D712" s="14" t="n"/>
      <c r="E712" s="16" t="n"/>
      <c r="F712" s="14" t="n"/>
      <c r="G712" s="14" t="n"/>
      <c r="H712" s="19" t="n"/>
      <c r="I712" s="19" t="n"/>
      <c r="J712" s="34">
        <f>IF(A712="","",H712+I712)</f>
        <v/>
      </c>
      <c r="K712" s="14" t="n"/>
      <c r="L712" s="14" t="n"/>
      <c r="M712" s="14" t="n"/>
      <c r="N712" s="14" t="n"/>
      <c r="O712" s="20">
        <f>IF(A712="","",SUMPRODUCT((A712&gt;=Setup!$C$19:$C$30)*(A712&lt;=Setup!$D$19:$D$30)*Setup!$A$19:$A$30))</f>
        <v/>
      </c>
      <c r="P712" s="34">
        <f>IF(A712="","",IF(G712="Standard 15% (Box 1)",ROUND(H712*Setup!$B$9,2),0))</f>
        <v/>
      </c>
      <c r="Q712" s="34">
        <f>IF(A712="","",I712-P712)</f>
        <v/>
      </c>
      <c r="R712" s="23">
        <f>IF(A712="","",IF(O712=0,"Outside audit periods; ","")&amp;IF(G712="","No VAT category; ","")&amp;IF(ABS(Q712)&gt;Setup!$B$10,"VAT ≠ 15% × net; ","")&amp;IF(AND(F712="B2B - VAT registered",NOT(AND(LEN(E712)=15,LEFT(E712,1)="3",RIGHT(E712,1)="3",ISNUMBER(--E712)))),"Invalid/missing customer VAT no; ","")&amp;IF(L712&lt;&gt;"Yes","Not reported/cleared on FATOORA; ","")&amp;IF(AND(OR(G712="Zero-rated domestic (Box 3)",G712="Export (Box 4)"),N712=""),"Zero-rate/export evidence missing; ","")&amp;IF(AND(C712="Credit Note",H712&gt;0),"Credit note should be negative; ","")&amp;IF(AND(C712="Simplified Tax Invoice",F712="B2B - VAT registered"),"Simplified invoice issued to VAT-registered B2B; ",""))</f>
        <v/>
      </c>
    </row>
    <row r="713">
      <c r="A713" s="17" t="n"/>
      <c r="B713" s="14" t="n"/>
      <c r="C713" s="14" t="n"/>
      <c r="D713" s="14" t="n"/>
      <c r="E713" s="16" t="n"/>
      <c r="F713" s="14" t="n"/>
      <c r="G713" s="14" t="n"/>
      <c r="H713" s="19" t="n"/>
      <c r="I713" s="19" t="n"/>
      <c r="J713" s="34">
        <f>IF(A713="","",H713+I713)</f>
        <v/>
      </c>
      <c r="K713" s="14" t="n"/>
      <c r="L713" s="14" t="n"/>
      <c r="M713" s="14" t="n"/>
      <c r="N713" s="14" t="n"/>
      <c r="O713" s="20">
        <f>IF(A713="","",SUMPRODUCT((A713&gt;=Setup!$C$19:$C$30)*(A713&lt;=Setup!$D$19:$D$30)*Setup!$A$19:$A$30))</f>
        <v/>
      </c>
      <c r="P713" s="34">
        <f>IF(A713="","",IF(G713="Standard 15% (Box 1)",ROUND(H713*Setup!$B$9,2),0))</f>
        <v/>
      </c>
      <c r="Q713" s="34">
        <f>IF(A713="","",I713-P713)</f>
        <v/>
      </c>
      <c r="R713" s="23">
        <f>IF(A713="","",IF(O713=0,"Outside audit periods; ","")&amp;IF(G713="","No VAT category; ","")&amp;IF(ABS(Q713)&gt;Setup!$B$10,"VAT ≠ 15% × net; ","")&amp;IF(AND(F713="B2B - VAT registered",NOT(AND(LEN(E713)=15,LEFT(E713,1)="3",RIGHT(E713,1)="3",ISNUMBER(--E713)))),"Invalid/missing customer VAT no; ","")&amp;IF(L713&lt;&gt;"Yes","Not reported/cleared on FATOORA; ","")&amp;IF(AND(OR(G713="Zero-rated domestic (Box 3)",G713="Export (Box 4)"),N713=""),"Zero-rate/export evidence missing; ","")&amp;IF(AND(C713="Credit Note",H713&gt;0),"Credit note should be negative; ","")&amp;IF(AND(C713="Simplified Tax Invoice",F713="B2B - VAT registered"),"Simplified invoice issued to VAT-registered B2B; ",""))</f>
        <v/>
      </c>
    </row>
    <row r="714">
      <c r="A714" s="17" t="n"/>
      <c r="B714" s="14" t="n"/>
      <c r="C714" s="14" t="n"/>
      <c r="D714" s="14" t="n"/>
      <c r="E714" s="16" t="n"/>
      <c r="F714" s="14" t="n"/>
      <c r="G714" s="14" t="n"/>
      <c r="H714" s="19" t="n"/>
      <c r="I714" s="19" t="n"/>
      <c r="J714" s="34">
        <f>IF(A714="","",H714+I714)</f>
        <v/>
      </c>
      <c r="K714" s="14" t="n"/>
      <c r="L714" s="14" t="n"/>
      <c r="M714" s="14" t="n"/>
      <c r="N714" s="14" t="n"/>
      <c r="O714" s="20">
        <f>IF(A714="","",SUMPRODUCT((A714&gt;=Setup!$C$19:$C$30)*(A714&lt;=Setup!$D$19:$D$30)*Setup!$A$19:$A$30))</f>
        <v/>
      </c>
      <c r="P714" s="34">
        <f>IF(A714="","",IF(G714="Standard 15% (Box 1)",ROUND(H714*Setup!$B$9,2),0))</f>
        <v/>
      </c>
      <c r="Q714" s="34">
        <f>IF(A714="","",I714-P714)</f>
        <v/>
      </c>
      <c r="R714" s="23">
        <f>IF(A714="","",IF(O714=0,"Outside audit periods; ","")&amp;IF(G714="","No VAT category; ","")&amp;IF(ABS(Q714)&gt;Setup!$B$10,"VAT ≠ 15% × net; ","")&amp;IF(AND(F714="B2B - VAT registered",NOT(AND(LEN(E714)=15,LEFT(E714,1)="3",RIGHT(E714,1)="3",ISNUMBER(--E714)))),"Invalid/missing customer VAT no; ","")&amp;IF(L714&lt;&gt;"Yes","Not reported/cleared on FATOORA; ","")&amp;IF(AND(OR(G714="Zero-rated domestic (Box 3)",G714="Export (Box 4)"),N714=""),"Zero-rate/export evidence missing; ","")&amp;IF(AND(C714="Credit Note",H714&gt;0),"Credit note should be negative; ","")&amp;IF(AND(C714="Simplified Tax Invoice",F714="B2B - VAT registered"),"Simplified invoice issued to VAT-registered B2B; ",""))</f>
        <v/>
      </c>
    </row>
    <row r="715">
      <c r="A715" s="17" t="n"/>
      <c r="B715" s="14" t="n"/>
      <c r="C715" s="14" t="n"/>
      <c r="D715" s="14" t="n"/>
      <c r="E715" s="16" t="n"/>
      <c r="F715" s="14" t="n"/>
      <c r="G715" s="14" t="n"/>
      <c r="H715" s="19" t="n"/>
      <c r="I715" s="19" t="n"/>
      <c r="J715" s="34">
        <f>IF(A715="","",H715+I715)</f>
        <v/>
      </c>
      <c r="K715" s="14" t="n"/>
      <c r="L715" s="14" t="n"/>
      <c r="M715" s="14" t="n"/>
      <c r="N715" s="14" t="n"/>
      <c r="O715" s="20">
        <f>IF(A715="","",SUMPRODUCT((A715&gt;=Setup!$C$19:$C$30)*(A715&lt;=Setup!$D$19:$D$30)*Setup!$A$19:$A$30))</f>
        <v/>
      </c>
      <c r="P715" s="34">
        <f>IF(A715="","",IF(G715="Standard 15% (Box 1)",ROUND(H715*Setup!$B$9,2),0))</f>
        <v/>
      </c>
      <c r="Q715" s="34">
        <f>IF(A715="","",I715-P715)</f>
        <v/>
      </c>
      <c r="R715" s="23">
        <f>IF(A715="","",IF(O715=0,"Outside audit periods; ","")&amp;IF(G715="","No VAT category; ","")&amp;IF(ABS(Q715)&gt;Setup!$B$10,"VAT ≠ 15% × net; ","")&amp;IF(AND(F715="B2B - VAT registered",NOT(AND(LEN(E715)=15,LEFT(E715,1)="3",RIGHT(E715,1)="3",ISNUMBER(--E715)))),"Invalid/missing customer VAT no; ","")&amp;IF(L715&lt;&gt;"Yes","Not reported/cleared on FATOORA; ","")&amp;IF(AND(OR(G715="Zero-rated domestic (Box 3)",G715="Export (Box 4)"),N715=""),"Zero-rate/export evidence missing; ","")&amp;IF(AND(C715="Credit Note",H715&gt;0),"Credit note should be negative; ","")&amp;IF(AND(C715="Simplified Tax Invoice",F715="B2B - VAT registered"),"Simplified invoice issued to VAT-registered B2B; ",""))</f>
        <v/>
      </c>
    </row>
    <row r="716">
      <c r="A716" s="17" t="n"/>
      <c r="B716" s="14" t="n"/>
      <c r="C716" s="14" t="n"/>
      <c r="D716" s="14" t="n"/>
      <c r="E716" s="16" t="n"/>
      <c r="F716" s="14" t="n"/>
      <c r="G716" s="14" t="n"/>
      <c r="H716" s="19" t="n"/>
      <c r="I716" s="19" t="n"/>
      <c r="J716" s="34">
        <f>IF(A716="","",H716+I716)</f>
        <v/>
      </c>
      <c r="K716" s="14" t="n"/>
      <c r="L716" s="14" t="n"/>
      <c r="M716" s="14" t="n"/>
      <c r="N716" s="14" t="n"/>
      <c r="O716" s="20">
        <f>IF(A716="","",SUMPRODUCT((A716&gt;=Setup!$C$19:$C$30)*(A716&lt;=Setup!$D$19:$D$30)*Setup!$A$19:$A$30))</f>
        <v/>
      </c>
      <c r="P716" s="34">
        <f>IF(A716="","",IF(G716="Standard 15% (Box 1)",ROUND(H716*Setup!$B$9,2),0))</f>
        <v/>
      </c>
      <c r="Q716" s="34">
        <f>IF(A716="","",I716-P716)</f>
        <v/>
      </c>
      <c r="R716" s="23">
        <f>IF(A716="","",IF(O716=0,"Outside audit periods; ","")&amp;IF(G716="","No VAT category; ","")&amp;IF(ABS(Q716)&gt;Setup!$B$10,"VAT ≠ 15% × net; ","")&amp;IF(AND(F716="B2B - VAT registered",NOT(AND(LEN(E716)=15,LEFT(E716,1)="3",RIGHT(E716,1)="3",ISNUMBER(--E716)))),"Invalid/missing customer VAT no; ","")&amp;IF(L716&lt;&gt;"Yes","Not reported/cleared on FATOORA; ","")&amp;IF(AND(OR(G716="Zero-rated domestic (Box 3)",G716="Export (Box 4)"),N716=""),"Zero-rate/export evidence missing; ","")&amp;IF(AND(C716="Credit Note",H716&gt;0),"Credit note should be negative; ","")&amp;IF(AND(C716="Simplified Tax Invoice",F716="B2B - VAT registered"),"Simplified invoice issued to VAT-registered B2B; ",""))</f>
        <v/>
      </c>
    </row>
    <row r="717">
      <c r="A717" s="17" t="n"/>
      <c r="B717" s="14" t="n"/>
      <c r="C717" s="14" t="n"/>
      <c r="D717" s="14" t="n"/>
      <c r="E717" s="16" t="n"/>
      <c r="F717" s="14" t="n"/>
      <c r="G717" s="14" t="n"/>
      <c r="H717" s="19" t="n"/>
      <c r="I717" s="19" t="n"/>
      <c r="J717" s="34">
        <f>IF(A717="","",H717+I717)</f>
        <v/>
      </c>
      <c r="K717" s="14" t="n"/>
      <c r="L717" s="14" t="n"/>
      <c r="M717" s="14" t="n"/>
      <c r="N717" s="14" t="n"/>
      <c r="O717" s="20">
        <f>IF(A717="","",SUMPRODUCT((A717&gt;=Setup!$C$19:$C$30)*(A717&lt;=Setup!$D$19:$D$30)*Setup!$A$19:$A$30))</f>
        <v/>
      </c>
      <c r="P717" s="34">
        <f>IF(A717="","",IF(G717="Standard 15% (Box 1)",ROUND(H717*Setup!$B$9,2),0))</f>
        <v/>
      </c>
      <c r="Q717" s="34">
        <f>IF(A717="","",I717-P717)</f>
        <v/>
      </c>
      <c r="R717" s="23">
        <f>IF(A717="","",IF(O717=0,"Outside audit periods; ","")&amp;IF(G717="","No VAT category; ","")&amp;IF(ABS(Q717)&gt;Setup!$B$10,"VAT ≠ 15% × net; ","")&amp;IF(AND(F717="B2B - VAT registered",NOT(AND(LEN(E717)=15,LEFT(E717,1)="3",RIGHT(E717,1)="3",ISNUMBER(--E717)))),"Invalid/missing customer VAT no; ","")&amp;IF(L717&lt;&gt;"Yes","Not reported/cleared on FATOORA; ","")&amp;IF(AND(OR(G717="Zero-rated domestic (Box 3)",G717="Export (Box 4)"),N717=""),"Zero-rate/export evidence missing; ","")&amp;IF(AND(C717="Credit Note",H717&gt;0),"Credit note should be negative; ","")&amp;IF(AND(C717="Simplified Tax Invoice",F717="B2B - VAT registered"),"Simplified invoice issued to VAT-registered B2B; ",""))</f>
        <v/>
      </c>
    </row>
    <row r="718">
      <c r="A718" s="17" t="n"/>
      <c r="B718" s="14" t="n"/>
      <c r="C718" s="14" t="n"/>
      <c r="D718" s="14" t="n"/>
      <c r="E718" s="16" t="n"/>
      <c r="F718" s="14" t="n"/>
      <c r="G718" s="14" t="n"/>
      <c r="H718" s="19" t="n"/>
      <c r="I718" s="19" t="n"/>
      <c r="J718" s="34">
        <f>IF(A718="","",H718+I718)</f>
        <v/>
      </c>
      <c r="K718" s="14" t="n"/>
      <c r="L718" s="14" t="n"/>
      <c r="M718" s="14" t="n"/>
      <c r="N718" s="14" t="n"/>
      <c r="O718" s="20">
        <f>IF(A718="","",SUMPRODUCT((A718&gt;=Setup!$C$19:$C$30)*(A718&lt;=Setup!$D$19:$D$30)*Setup!$A$19:$A$30))</f>
        <v/>
      </c>
      <c r="P718" s="34">
        <f>IF(A718="","",IF(G718="Standard 15% (Box 1)",ROUND(H718*Setup!$B$9,2),0))</f>
        <v/>
      </c>
      <c r="Q718" s="34">
        <f>IF(A718="","",I718-P718)</f>
        <v/>
      </c>
      <c r="R718" s="23">
        <f>IF(A718="","",IF(O718=0,"Outside audit periods; ","")&amp;IF(G718="","No VAT category; ","")&amp;IF(ABS(Q718)&gt;Setup!$B$10,"VAT ≠ 15% × net; ","")&amp;IF(AND(F718="B2B - VAT registered",NOT(AND(LEN(E718)=15,LEFT(E718,1)="3",RIGHT(E718,1)="3",ISNUMBER(--E718)))),"Invalid/missing customer VAT no; ","")&amp;IF(L718&lt;&gt;"Yes","Not reported/cleared on FATOORA; ","")&amp;IF(AND(OR(G718="Zero-rated domestic (Box 3)",G718="Export (Box 4)"),N718=""),"Zero-rate/export evidence missing; ","")&amp;IF(AND(C718="Credit Note",H718&gt;0),"Credit note should be negative; ","")&amp;IF(AND(C718="Simplified Tax Invoice",F718="B2B - VAT registered"),"Simplified invoice issued to VAT-registered B2B; ",""))</f>
        <v/>
      </c>
    </row>
    <row r="719">
      <c r="A719" s="17" t="n"/>
      <c r="B719" s="14" t="n"/>
      <c r="C719" s="14" t="n"/>
      <c r="D719" s="14" t="n"/>
      <c r="E719" s="16" t="n"/>
      <c r="F719" s="14" t="n"/>
      <c r="G719" s="14" t="n"/>
      <c r="H719" s="19" t="n"/>
      <c r="I719" s="19" t="n"/>
      <c r="J719" s="34">
        <f>IF(A719="","",H719+I719)</f>
        <v/>
      </c>
      <c r="K719" s="14" t="n"/>
      <c r="L719" s="14" t="n"/>
      <c r="M719" s="14" t="n"/>
      <c r="N719" s="14" t="n"/>
      <c r="O719" s="20">
        <f>IF(A719="","",SUMPRODUCT((A719&gt;=Setup!$C$19:$C$30)*(A719&lt;=Setup!$D$19:$D$30)*Setup!$A$19:$A$30))</f>
        <v/>
      </c>
      <c r="P719" s="34">
        <f>IF(A719="","",IF(G719="Standard 15% (Box 1)",ROUND(H719*Setup!$B$9,2),0))</f>
        <v/>
      </c>
      <c r="Q719" s="34">
        <f>IF(A719="","",I719-P719)</f>
        <v/>
      </c>
      <c r="R719" s="23">
        <f>IF(A719="","",IF(O719=0,"Outside audit periods; ","")&amp;IF(G719="","No VAT category; ","")&amp;IF(ABS(Q719)&gt;Setup!$B$10,"VAT ≠ 15% × net; ","")&amp;IF(AND(F719="B2B - VAT registered",NOT(AND(LEN(E719)=15,LEFT(E719,1)="3",RIGHT(E719,1)="3",ISNUMBER(--E719)))),"Invalid/missing customer VAT no; ","")&amp;IF(L719&lt;&gt;"Yes","Not reported/cleared on FATOORA; ","")&amp;IF(AND(OR(G719="Zero-rated domestic (Box 3)",G719="Export (Box 4)"),N719=""),"Zero-rate/export evidence missing; ","")&amp;IF(AND(C719="Credit Note",H719&gt;0),"Credit note should be negative; ","")&amp;IF(AND(C719="Simplified Tax Invoice",F719="B2B - VAT registered"),"Simplified invoice issued to VAT-registered B2B; ",""))</f>
        <v/>
      </c>
    </row>
    <row r="720">
      <c r="A720" s="17" t="n"/>
      <c r="B720" s="14" t="n"/>
      <c r="C720" s="14" t="n"/>
      <c r="D720" s="14" t="n"/>
      <c r="E720" s="16" t="n"/>
      <c r="F720" s="14" t="n"/>
      <c r="G720" s="14" t="n"/>
      <c r="H720" s="19" t="n"/>
      <c r="I720" s="19" t="n"/>
      <c r="J720" s="34">
        <f>IF(A720="","",H720+I720)</f>
        <v/>
      </c>
      <c r="K720" s="14" t="n"/>
      <c r="L720" s="14" t="n"/>
      <c r="M720" s="14" t="n"/>
      <c r="N720" s="14" t="n"/>
      <c r="O720" s="20">
        <f>IF(A720="","",SUMPRODUCT((A720&gt;=Setup!$C$19:$C$30)*(A720&lt;=Setup!$D$19:$D$30)*Setup!$A$19:$A$30))</f>
        <v/>
      </c>
      <c r="P720" s="34">
        <f>IF(A720="","",IF(G720="Standard 15% (Box 1)",ROUND(H720*Setup!$B$9,2),0))</f>
        <v/>
      </c>
      <c r="Q720" s="34">
        <f>IF(A720="","",I720-P720)</f>
        <v/>
      </c>
      <c r="R720" s="23">
        <f>IF(A720="","",IF(O720=0,"Outside audit periods; ","")&amp;IF(G720="","No VAT category; ","")&amp;IF(ABS(Q720)&gt;Setup!$B$10,"VAT ≠ 15% × net; ","")&amp;IF(AND(F720="B2B - VAT registered",NOT(AND(LEN(E720)=15,LEFT(E720,1)="3",RIGHT(E720,1)="3",ISNUMBER(--E720)))),"Invalid/missing customer VAT no; ","")&amp;IF(L720&lt;&gt;"Yes","Not reported/cleared on FATOORA; ","")&amp;IF(AND(OR(G720="Zero-rated domestic (Box 3)",G720="Export (Box 4)"),N720=""),"Zero-rate/export evidence missing; ","")&amp;IF(AND(C720="Credit Note",H720&gt;0),"Credit note should be negative; ","")&amp;IF(AND(C720="Simplified Tax Invoice",F720="B2B - VAT registered"),"Simplified invoice issued to VAT-registered B2B; ",""))</f>
        <v/>
      </c>
    </row>
    <row r="721">
      <c r="A721" s="17" t="n"/>
      <c r="B721" s="14" t="n"/>
      <c r="C721" s="14" t="n"/>
      <c r="D721" s="14" t="n"/>
      <c r="E721" s="16" t="n"/>
      <c r="F721" s="14" t="n"/>
      <c r="G721" s="14" t="n"/>
      <c r="H721" s="19" t="n"/>
      <c r="I721" s="19" t="n"/>
      <c r="J721" s="34">
        <f>IF(A721="","",H721+I721)</f>
        <v/>
      </c>
      <c r="K721" s="14" t="n"/>
      <c r="L721" s="14" t="n"/>
      <c r="M721" s="14" t="n"/>
      <c r="N721" s="14" t="n"/>
      <c r="O721" s="20">
        <f>IF(A721="","",SUMPRODUCT((A721&gt;=Setup!$C$19:$C$30)*(A721&lt;=Setup!$D$19:$D$30)*Setup!$A$19:$A$30))</f>
        <v/>
      </c>
      <c r="P721" s="34">
        <f>IF(A721="","",IF(G721="Standard 15% (Box 1)",ROUND(H721*Setup!$B$9,2),0))</f>
        <v/>
      </c>
      <c r="Q721" s="34">
        <f>IF(A721="","",I721-P721)</f>
        <v/>
      </c>
      <c r="R721" s="23">
        <f>IF(A721="","",IF(O721=0,"Outside audit periods; ","")&amp;IF(G721="","No VAT category; ","")&amp;IF(ABS(Q721)&gt;Setup!$B$10,"VAT ≠ 15% × net; ","")&amp;IF(AND(F721="B2B - VAT registered",NOT(AND(LEN(E721)=15,LEFT(E721,1)="3",RIGHT(E721,1)="3",ISNUMBER(--E721)))),"Invalid/missing customer VAT no; ","")&amp;IF(L721&lt;&gt;"Yes","Not reported/cleared on FATOORA; ","")&amp;IF(AND(OR(G721="Zero-rated domestic (Box 3)",G721="Export (Box 4)"),N721=""),"Zero-rate/export evidence missing; ","")&amp;IF(AND(C721="Credit Note",H721&gt;0),"Credit note should be negative; ","")&amp;IF(AND(C721="Simplified Tax Invoice",F721="B2B - VAT registered"),"Simplified invoice issued to VAT-registered B2B; ",""))</f>
        <v/>
      </c>
    </row>
    <row r="722">
      <c r="A722" s="17" t="n"/>
      <c r="B722" s="14" t="n"/>
      <c r="C722" s="14" t="n"/>
      <c r="D722" s="14" t="n"/>
      <c r="E722" s="16" t="n"/>
      <c r="F722" s="14" t="n"/>
      <c r="G722" s="14" t="n"/>
      <c r="H722" s="19" t="n"/>
      <c r="I722" s="19" t="n"/>
      <c r="J722" s="34">
        <f>IF(A722="","",H722+I722)</f>
        <v/>
      </c>
      <c r="K722" s="14" t="n"/>
      <c r="L722" s="14" t="n"/>
      <c r="M722" s="14" t="n"/>
      <c r="N722" s="14" t="n"/>
      <c r="O722" s="20">
        <f>IF(A722="","",SUMPRODUCT((A722&gt;=Setup!$C$19:$C$30)*(A722&lt;=Setup!$D$19:$D$30)*Setup!$A$19:$A$30))</f>
        <v/>
      </c>
      <c r="P722" s="34">
        <f>IF(A722="","",IF(G722="Standard 15% (Box 1)",ROUND(H722*Setup!$B$9,2),0))</f>
        <v/>
      </c>
      <c r="Q722" s="34">
        <f>IF(A722="","",I722-P722)</f>
        <v/>
      </c>
      <c r="R722" s="23">
        <f>IF(A722="","",IF(O722=0,"Outside audit periods; ","")&amp;IF(G722="","No VAT category; ","")&amp;IF(ABS(Q722)&gt;Setup!$B$10,"VAT ≠ 15% × net; ","")&amp;IF(AND(F722="B2B - VAT registered",NOT(AND(LEN(E722)=15,LEFT(E722,1)="3",RIGHT(E722,1)="3",ISNUMBER(--E722)))),"Invalid/missing customer VAT no; ","")&amp;IF(L722&lt;&gt;"Yes","Not reported/cleared on FATOORA; ","")&amp;IF(AND(OR(G722="Zero-rated domestic (Box 3)",G722="Export (Box 4)"),N722=""),"Zero-rate/export evidence missing; ","")&amp;IF(AND(C722="Credit Note",H722&gt;0),"Credit note should be negative; ","")&amp;IF(AND(C722="Simplified Tax Invoice",F722="B2B - VAT registered"),"Simplified invoice issued to VAT-registered B2B; ",""))</f>
        <v/>
      </c>
    </row>
    <row r="723">
      <c r="A723" s="17" t="n"/>
      <c r="B723" s="14" t="n"/>
      <c r="C723" s="14" t="n"/>
      <c r="D723" s="14" t="n"/>
      <c r="E723" s="16" t="n"/>
      <c r="F723" s="14" t="n"/>
      <c r="G723" s="14" t="n"/>
      <c r="H723" s="19" t="n"/>
      <c r="I723" s="19" t="n"/>
      <c r="J723" s="34">
        <f>IF(A723="","",H723+I723)</f>
        <v/>
      </c>
      <c r="K723" s="14" t="n"/>
      <c r="L723" s="14" t="n"/>
      <c r="M723" s="14" t="n"/>
      <c r="N723" s="14" t="n"/>
      <c r="O723" s="20">
        <f>IF(A723="","",SUMPRODUCT((A723&gt;=Setup!$C$19:$C$30)*(A723&lt;=Setup!$D$19:$D$30)*Setup!$A$19:$A$30))</f>
        <v/>
      </c>
      <c r="P723" s="34">
        <f>IF(A723="","",IF(G723="Standard 15% (Box 1)",ROUND(H723*Setup!$B$9,2),0))</f>
        <v/>
      </c>
      <c r="Q723" s="34">
        <f>IF(A723="","",I723-P723)</f>
        <v/>
      </c>
      <c r="R723" s="23">
        <f>IF(A723="","",IF(O723=0,"Outside audit periods; ","")&amp;IF(G723="","No VAT category; ","")&amp;IF(ABS(Q723)&gt;Setup!$B$10,"VAT ≠ 15% × net; ","")&amp;IF(AND(F723="B2B - VAT registered",NOT(AND(LEN(E723)=15,LEFT(E723,1)="3",RIGHT(E723,1)="3",ISNUMBER(--E723)))),"Invalid/missing customer VAT no; ","")&amp;IF(L723&lt;&gt;"Yes","Not reported/cleared on FATOORA; ","")&amp;IF(AND(OR(G723="Zero-rated domestic (Box 3)",G723="Export (Box 4)"),N723=""),"Zero-rate/export evidence missing; ","")&amp;IF(AND(C723="Credit Note",H723&gt;0),"Credit note should be negative; ","")&amp;IF(AND(C723="Simplified Tax Invoice",F723="B2B - VAT registered"),"Simplified invoice issued to VAT-registered B2B; ",""))</f>
        <v/>
      </c>
    </row>
    <row r="724">
      <c r="A724" s="17" t="n"/>
      <c r="B724" s="14" t="n"/>
      <c r="C724" s="14" t="n"/>
      <c r="D724" s="14" t="n"/>
      <c r="E724" s="16" t="n"/>
      <c r="F724" s="14" t="n"/>
      <c r="G724" s="14" t="n"/>
      <c r="H724" s="19" t="n"/>
      <c r="I724" s="19" t="n"/>
      <c r="J724" s="34">
        <f>IF(A724="","",H724+I724)</f>
        <v/>
      </c>
      <c r="K724" s="14" t="n"/>
      <c r="L724" s="14" t="n"/>
      <c r="M724" s="14" t="n"/>
      <c r="N724" s="14" t="n"/>
      <c r="O724" s="20">
        <f>IF(A724="","",SUMPRODUCT((A724&gt;=Setup!$C$19:$C$30)*(A724&lt;=Setup!$D$19:$D$30)*Setup!$A$19:$A$30))</f>
        <v/>
      </c>
      <c r="P724" s="34">
        <f>IF(A724="","",IF(G724="Standard 15% (Box 1)",ROUND(H724*Setup!$B$9,2),0))</f>
        <v/>
      </c>
      <c r="Q724" s="34">
        <f>IF(A724="","",I724-P724)</f>
        <v/>
      </c>
      <c r="R724" s="23">
        <f>IF(A724="","",IF(O724=0,"Outside audit periods; ","")&amp;IF(G724="","No VAT category; ","")&amp;IF(ABS(Q724)&gt;Setup!$B$10,"VAT ≠ 15% × net; ","")&amp;IF(AND(F724="B2B - VAT registered",NOT(AND(LEN(E724)=15,LEFT(E724,1)="3",RIGHT(E724,1)="3",ISNUMBER(--E724)))),"Invalid/missing customer VAT no; ","")&amp;IF(L724&lt;&gt;"Yes","Not reported/cleared on FATOORA; ","")&amp;IF(AND(OR(G724="Zero-rated domestic (Box 3)",G724="Export (Box 4)"),N724=""),"Zero-rate/export evidence missing; ","")&amp;IF(AND(C724="Credit Note",H724&gt;0),"Credit note should be negative; ","")&amp;IF(AND(C724="Simplified Tax Invoice",F724="B2B - VAT registered"),"Simplified invoice issued to VAT-registered B2B; ",""))</f>
        <v/>
      </c>
    </row>
    <row r="725">
      <c r="A725" s="17" t="n"/>
      <c r="B725" s="14" t="n"/>
      <c r="C725" s="14" t="n"/>
      <c r="D725" s="14" t="n"/>
      <c r="E725" s="16" t="n"/>
      <c r="F725" s="14" t="n"/>
      <c r="G725" s="14" t="n"/>
      <c r="H725" s="19" t="n"/>
      <c r="I725" s="19" t="n"/>
      <c r="J725" s="34">
        <f>IF(A725="","",H725+I725)</f>
        <v/>
      </c>
      <c r="K725" s="14" t="n"/>
      <c r="L725" s="14" t="n"/>
      <c r="M725" s="14" t="n"/>
      <c r="N725" s="14" t="n"/>
      <c r="O725" s="20">
        <f>IF(A725="","",SUMPRODUCT((A725&gt;=Setup!$C$19:$C$30)*(A725&lt;=Setup!$D$19:$D$30)*Setup!$A$19:$A$30))</f>
        <v/>
      </c>
      <c r="P725" s="34">
        <f>IF(A725="","",IF(G725="Standard 15% (Box 1)",ROUND(H725*Setup!$B$9,2),0))</f>
        <v/>
      </c>
      <c r="Q725" s="34">
        <f>IF(A725="","",I725-P725)</f>
        <v/>
      </c>
      <c r="R725" s="23">
        <f>IF(A725="","",IF(O725=0,"Outside audit periods; ","")&amp;IF(G725="","No VAT category; ","")&amp;IF(ABS(Q725)&gt;Setup!$B$10,"VAT ≠ 15% × net; ","")&amp;IF(AND(F725="B2B - VAT registered",NOT(AND(LEN(E725)=15,LEFT(E725,1)="3",RIGHT(E725,1)="3",ISNUMBER(--E725)))),"Invalid/missing customer VAT no; ","")&amp;IF(L725&lt;&gt;"Yes","Not reported/cleared on FATOORA; ","")&amp;IF(AND(OR(G725="Zero-rated domestic (Box 3)",G725="Export (Box 4)"),N725=""),"Zero-rate/export evidence missing; ","")&amp;IF(AND(C725="Credit Note",H725&gt;0),"Credit note should be negative; ","")&amp;IF(AND(C725="Simplified Tax Invoice",F725="B2B - VAT registered"),"Simplified invoice issued to VAT-registered B2B; ",""))</f>
        <v/>
      </c>
    </row>
    <row r="726">
      <c r="A726" s="17" t="n"/>
      <c r="B726" s="14" t="n"/>
      <c r="C726" s="14" t="n"/>
      <c r="D726" s="14" t="n"/>
      <c r="E726" s="16" t="n"/>
      <c r="F726" s="14" t="n"/>
      <c r="G726" s="14" t="n"/>
      <c r="H726" s="19" t="n"/>
      <c r="I726" s="19" t="n"/>
      <c r="J726" s="34">
        <f>IF(A726="","",H726+I726)</f>
        <v/>
      </c>
      <c r="K726" s="14" t="n"/>
      <c r="L726" s="14" t="n"/>
      <c r="M726" s="14" t="n"/>
      <c r="N726" s="14" t="n"/>
      <c r="O726" s="20">
        <f>IF(A726="","",SUMPRODUCT((A726&gt;=Setup!$C$19:$C$30)*(A726&lt;=Setup!$D$19:$D$30)*Setup!$A$19:$A$30))</f>
        <v/>
      </c>
      <c r="P726" s="34">
        <f>IF(A726="","",IF(G726="Standard 15% (Box 1)",ROUND(H726*Setup!$B$9,2),0))</f>
        <v/>
      </c>
      <c r="Q726" s="34">
        <f>IF(A726="","",I726-P726)</f>
        <v/>
      </c>
      <c r="R726" s="23">
        <f>IF(A726="","",IF(O726=0,"Outside audit periods; ","")&amp;IF(G726="","No VAT category; ","")&amp;IF(ABS(Q726)&gt;Setup!$B$10,"VAT ≠ 15% × net; ","")&amp;IF(AND(F726="B2B - VAT registered",NOT(AND(LEN(E726)=15,LEFT(E726,1)="3",RIGHT(E726,1)="3",ISNUMBER(--E726)))),"Invalid/missing customer VAT no; ","")&amp;IF(L726&lt;&gt;"Yes","Not reported/cleared on FATOORA; ","")&amp;IF(AND(OR(G726="Zero-rated domestic (Box 3)",G726="Export (Box 4)"),N726=""),"Zero-rate/export evidence missing; ","")&amp;IF(AND(C726="Credit Note",H726&gt;0),"Credit note should be negative; ","")&amp;IF(AND(C726="Simplified Tax Invoice",F726="B2B - VAT registered"),"Simplified invoice issued to VAT-registered B2B; ",""))</f>
        <v/>
      </c>
    </row>
    <row r="727">
      <c r="A727" s="17" t="n"/>
      <c r="B727" s="14" t="n"/>
      <c r="C727" s="14" t="n"/>
      <c r="D727" s="14" t="n"/>
      <c r="E727" s="16" t="n"/>
      <c r="F727" s="14" t="n"/>
      <c r="G727" s="14" t="n"/>
      <c r="H727" s="19" t="n"/>
      <c r="I727" s="19" t="n"/>
      <c r="J727" s="34">
        <f>IF(A727="","",H727+I727)</f>
        <v/>
      </c>
      <c r="K727" s="14" t="n"/>
      <c r="L727" s="14" t="n"/>
      <c r="M727" s="14" t="n"/>
      <c r="N727" s="14" t="n"/>
      <c r="O727" s="20">
        <f>IF(A727="","",SUMPRODUCT((A727&gt;=Setup!$C$19:$C$30)*(A727&lt;=Setup!$D$19:$D$30)*Setup!$A$19:$A$30))</f>
        <v/>
      </c>
      <c r="P727" s="34">
        <f>IF(A727="","",IF(G727="Standard 15% (Box 1)",ROUND(H727*Setup!$B$9,2),0))</f>
        <v/>
      </c>
      <c r="Q727" s="34">
        <f>IF(A727="","",I727-P727)</f>
        <v/>
      </c>
      <c r="R727" s="23">
        <f>IF(A727="","",IF(O727=0,"Outside audit periods; ","")&amp;IF(G727="","No VAT category; ","")&amp;IF(ABS(Q727)&gt;Setup!$B$10,"VAT ≠ 15% × net; ","")&amp;IF(AND(F727="B2B - VAT registered",NOT(AND(LEN(E727)=15,LEFT(E727,1)="3",RIGHT(E727,1)="3",ISNUMBER(--E727)))),"Invalid/missing customer VAT no; ","")&amp;IF(L727&lt;&gt;"Yes","Not reported/cleared on FATOORA; ","")&amp;IF(AND(OR(G727="Zero-rated domestic (Box 3)",G727="Export (Box 4)"),N727=""),"Zero-rate/export evidence missing; ","")&amp;IF(AND(C727="Credit Note",H727&gt;0),"Credit note should be negative; ","")&amp;IF(AND(C727="Simplified Tax Invoice",F727="B2B - VAT registered"),"Simplified invoice issued to VAT-registered B2B; ",""))</f>
        <v/>
      </c>
    </row>
    <row r="728">
      <c r="A728" s="17" t="n"/>
      <c r="B728" s="14" t="n"/>
      <c r="C728" s="14" t="n"/>
      <c r="D728" s="14" t="n"/>
      <c r="E728" s="16" t="n"/>
      <c r="F728" s="14" t="n"/>
      <c r="G728" s="14" t="n"/>
      <c r="H728" s="19" t="n"/>
      <c r="I728" s="19" t="n"/>
      <c r="J728" s="34">
        <f>IF(A728="","",H728+I728)</f>
        <v/>
      </c>
      <c r="K728" s="14" t="n"/>
      <c r="L728" s="14" t="n"/>
      <c r="M728" s="14" t="n"/>
      <c r="N728" s="14" t="n"/>
      <c r="O728" s="20">
        <f>IF(A728="","",SUMPRODUCT((A728&gt;=Setup!$C$19:$C$30)*(A728&lt;=Setup!$D$19:$D$30)*Setup!$A$19:$A$30))</f>
        <v/>
      </c>
      <c r="P728" s="34">
        <f>IF(A728="","",IF(G728="Standard 15% (Box 1)",ROUND(H728*Setup!$B$9,2),0))</f>
        <v/>
      </c>
      <c r="Q728" s="34">
        <f>IF(A728="","",I728-P728)</f>
        <v/>
      </c>
      <c r="R728" s="23">
        <f>IF(A728="","",IF(O728=0,"Outside audit periods; ","")&amp;IF(G728="","No VAT category; ","")&amp;IF(ABS(Q728)&gt;Setup!$B$10,"VAT ≠ 15% × net; ","")&amp;IF(AND(F728="B2B - VAT registered",NOT(AND(LEN(E728)=15,LEFT(E728,1)="3",RIGHT(E728,1)="3",ISNUMBER(--E728)))),"Invalid/missing customer VAT no; ","")&amp;IF(L728&lt;&gt;"Yes","Not reported/cleared on FATOORA; ","")&amp;IF(AND(OR(G728="Zero-rated domestic (Box 3)",G728="Export (Box 4)"),N728=""),"Zero-rate/export evidence missing; ","")&amp;IF(AND(C728="Credit Note",H728&gt;0),"Credit note should be negative; ","")&amp;IF(AND(C728="Simplified Tax Invoice",F728="B2B - VAT registered"),"Simplified invoice issued to VAT-registered B2B; ",""))</f>
        <v/>
      </c>
    </row>
    <row r="729">
      <c r="A729" s="17" t="n"/>
      <c r="B729" s="14" t="n"/>
      <c r="C729" s="14" t="n"/>
      <c r="D729" s="14" t="n"/>
      <c r="E729" s="16" t="n"/>
      <c r="F729" s="14" t="n"/>
      <c r="G729" s="14" t="n"/>
      <c r="H729" s="19" t="n"/>
      <c r="I729" s="19" t="n"/>
      <c r="J729" s="34">
        <f>IF(A729="","",H729+I729)</f>
        <v/>
      </c>
      <c r="K729" s="14" t="n"/>
      <c r="L729" s="14" t="n"/>
      <c r="M729" s="14" t="n"/>
      <c r="N729" s="14" t="n"/>
      <c r="O729" s="20">
        <f>IF(A729="","",SUMPRODUCT((A729&gt;=Setup!$C$19:$C$30)*(A729&lt;=Setup!$D$19:$D$30)*Setup!$A$19:$A$30))</f>
        <v/>
      </c>
      <c r="P729" s="34">
        <f>IF(A729="","",IF(G729="Standard 15% (Box 1)",ROUND(H729*Setup!$B$9,2),0))</f>
        <v/>
      </c>
      <c r="Q729" s="34">
        <f>IF(A729="","",I729-P729)</f>
        <v/>
      </c>
      <c r="R729" s="23">
        <f>IF(A729="","",IF(O729=0,"Outside audit periods; ","")&amp;IF(G729="","No VAT category; ","")&amp;IF(ABS(Q729)&gt;Setup!$B$10,"VAT ≠ 15% × net; ","")&amp;IF(AND(F729="B2B - VAT registered",NOT(AND(LEN(E729)=15,LEFT(E729,1)="3",RIGHT(E729,1)="3",ISNUMBER(--E729)))),"Invalid/missing customer VAT no; ","")&amp;IF(L729&lt;&gt;"Yes","Not reported/cleared on FATOORA; ","")&amp;IF(AND(OR(G729="Zero-rated domestic (Box 3)",G729="Export (Box 4)"),N729=""),"Zero-rate/export evidence missing; ","")&amp;IF(AND(C729="Credit Note",H729&gt;0),"Credit note should be negative; ","")&amp;IF(AND(C729="Simplified Tax Invoice",F729="B2B - VAT registered"),"Simplified invoice issued to VAT-registered B2B; ",""))</f>
        <v/>
      </c>
    </row>
    <row r="730">
      <c r="A730" s="17" t="n"/>
      <c r="B730" s="14" t="n"/>
      <c r="C730" s="14" t="n"/>
      <c r="D730" s="14" t="n"/>
      <c r="E730" s="16" t="n"/>
      <c r="F730" s="14" t="n"/>
      <c r="G730" s="14" t="n"/>
      <c r="H730" s="19" t="n"/>
      <c r="I730" s="19" t="n"/>
      <c r="J730" s="34">
        <f>IF(A730="","",H730+I730)</f>
        <v/>
      </c>
      <c r="K730" s="14" t="n"/>
      <c r="L730" s="14" t="n"/>
      <c r="M730" s="14" t="n"/>
      <c r="N730" s="14" t="n"/>
      <c r="O730" s="20">
        <f>IF(A730="","",SUMPRODUCT((A730&gt;=Setup!$C$19:$C$30)*(A730&lt;=Setup!$D$19:$D$30)*Setup!$A$19:$A$30))</f>
        <v/>
      </c>
      <c r="P730" s="34">
        <f>IF(A730="","",IF(G730="Standard 15% (Box 1)",ROUND(H730*Setup!$B$9,2),0))</f>
        <v/>
      </c>
      <c r="Q730" s="34">
        <f>IF(A730="","",I730-P730)</f>
        <v/>
      </c>
      <c r="R730" s="23">
        <f>IF(A730="","",IF(O730=0,"Outside audit periods; ","")&amp;IF(G730="","No VAT category; ","")&amp;IF(ABS(Q730)&gt;Setup!$B$10,"VAT ≠ 15% × net; ","")&amp;IF(AND(F730="B2B - VAT registered",NOT(AND(LEN(E730)=15,LEFT(E730,1)="3",RIGHT(E730,1)="3",ISNUMBER(--E730)))),"Invalid/missing customer VAT no; ","")&amp;IF(L730&lt;&gt;"Yes","Not reported/cleared on FATOORA; ","")&amp;IF(AND(OR(G730="Zero-rated domestic (Box 3)",G730="Export (Box 4)"),N730=""),"Zero-rate/export evidence missing; ","")&amp;IF(AND(C730="Credit Note",H730&gt;0),"Credit note should be negative; ","")&amp;IF(AND(C730="Simplified Tax Invoice",F730="B2B - VAT registered"),"Simplified invoice issued to VAT-registered B2B; ",""))</f>
        <v/>
      </c>
    </row>
    <row r="731">
      <c r="A731" s="17" t="n"/>
      <c r="B731" s="14" t="n"/>
      <c r="C731" s="14" t="n"/>
      <c r="D731" s="14" t="n"/>
      <c r="E731" s="16" t="n"/>
      <c r="F731" s="14" t="n"/>
      <c r="G731" s="14" t="n"/>
      <c r="H731" s="19" t="n"/>
      <c r="I731" s="19" t="n"/>
      <c r="J731" s="34">
        <f>IF(A731="","",H731+I731)</f>
        <v/>
      </c>
      <c r="K731" s="14" t="n"/>
      <c r="L731" s="14" t="n"/>
      <c r="M731" s="14" t="n"/>
      <c r="N731" s="14" t="n"/>
      <c r="O731" s="20">
        <f>IF(A731="","",SUMPRODUCT((A731&gt;=Setup!$C$19:$C$30)*(A731&lt;=Setup!$D$19:$D$30)*Setup!$A$19:$A$30))</f>
        <v/>
      </c>
      <c r="P731" s="34">
        <f>IF(A731="","",IF(G731="Standard 15% (Box 1)",ROUND(H731*Setup!$B$9,2),0))</f>
        <v/>
      </c>
      <c r="Q731" s="34">
        <f>IF(A731="","",I731-P731)</f>
        <v/>
      </c>
      <c r="R731" s="23">
        <f>IF(A731="","",IF(O731=0,"Outside audit periods; ","")&amp;IF(G731="","No VAT category; ","")&amp;IF(ABS(Q731)&gt;Setup!$B$10,"VAT ≠ 15% × net; ","")&amp;IF(AND(F731="B2B - VAT registered",NOT(AND(LEN(E731)=15,LEFT(E731,1)="3",RIGHT(E731,1)="3",ISNUMBER(--E731)))),"Invalid/missing customer VAT no; ","")&amp;IF(L731&lt;&gt;"Yes","Not reported/cleared on FATOORA; ","")&amp;IF(AND(OR(G731="Zero-rated domestic (Box 3)",G731="Export (Box 4)"),N731=""),"Zero-rate/export evidence missing; ","")&amp;IF(AND(C731="Credit Note",H731&gt;0),"Credit note should be negative; ","")&amp;IF(AND(C731="Simplified Tax Invoice",F731="B2B - VAT registered"),"Simplified invoice issued to VAT-registered B2B; ",""))</f>
        <v/>
      </c>
    </row>
    <row r="732">
      <c r="A732" s="17" t="n"/>
      <c r="B732" s="14" t="n"/>
      <c r="C732" s="14" t="n"/>
      <c r="D732" s="14" t="n"/>
      <c r="E732" s="16" t="n"/>
      <c r="F732" s="14" t="n"/>
      <c r="G732" s="14" t="n"/>
      <c r="H732" s="19" t="n"/>
      <c r="I732" s="19" t="n"/>
      <c r="J732" s="34">
        <f>IF(A732="","",H732+I732)</f>
        <v/>
      </c>
      <c r="K732" s="14" t="n"/>
      <c r="L732" s="14" t="n"/>
      <c r="M732" s="14" t="n"/>
      <c r="N732" s="14" t="n"/>
      <c r="O732" s="20">
        <f>IF(A732="","",SUMPRODUCT((A732&gt;=Setup!$C$19:$C$30)*(A732&lt;=Setup!$D$19:$D$30)*Setup!$A$19:$A$30))</f>
        <v/>
      </c>
      <c r="P732" s="34">
        <f>IF(A732="","",IF(G732="Standard 15% (Box 1)",ROUND(H732*Setup!$B$9,2),0))</f>
        <v/>
      </c>
      <c r="Q732" s="34">
        <f>IF(A732="","",I732-P732)</f>
        <v/>
      </c>
      <c r="R732" s="23">
        <f>IF(A732="","",IF(O732=0,"Outside audit periods; ","")&amp;IF(G732="","No VAT category; ","")&amp;IF(ABS(Q732)&gt;Setup!$B$10,"VAT ≠ 15% × net; ","")&amp;IF(AND(F732="B2B - VAT registered",NOT(AND(LEN(E732)=15,LEFT(E732,1)="3",RIGHT(E732,1)="3",ISNUMBER(--E732)))),"Invalid/missing customer VAT no; ","")&amp;IF(L732&lt;&gt;"Yes","Not reported/cleared on FATOORA; ","")&amp;IF(AND(OR(G732="Zero-rated domestic (Box 3)",G732="Export (Box 4)"),N732=""),"Zero-rate/export evidence missing; ","")&amp;IF(AND(C732="Credit Note",H732&gt;0),"Credit note should be negative; ","")&amp;IF(AND(C732="Simplified Tax Invoice",F732="B2B - VAT registered"),"Simplified invoice issued to VAT-registered B2B; ",""))</f>
        <v/>
      </c>
    </row>
    <row r="733">
      <c r="A733" s="17" t="n"/>
      <c r="B733" s="14" t="n"/>
      <c r="C733" s="14" t="n"/>
      <c r="D733" s="14" t="n"/>
      <c r="E733" s="16" t="n"/>
      <c r="F733" s="14" t="n"/>
      <c r="G733" s="14" t="n"/>
      <c r="H733" s="19" t="n"/>
      <c r="I733" s="19" t="n"/>
      <c r="J733" s="34">
        <f>IF(A733="","",H733+I733)</f>
        <v/>
      </c>
      <c r="K733" s="14" t="n"/>
      <c r="L733" s="14" t="n"/>
      <c r="M733" s="14" t="n"/>
      <c r="N733" s="14" t="n"/>
      <c r="O733" s="20">
        <f>IF(A733="","",SUMPRODUCT((A733&gt;=Setup!$C$19:$C$30)*(A733&lt;=Setup!$D$19:$D$30)*Setup!$A$19:$A$30))</f>
        <v/>
      </c>
      <c r="P733" s="34">
        <f>IF(A733="","",IF(G733="Standard 15% (Box 1)",ROUND(H733*Setup!$B$9,2),0))</f>
        <v/>
      </c>
      <c r="Q733" s="34">
        <f>IF(A733="","",I733-P733)</f>
        <v/>
      </c>
      <c r="R733" s="23">
        <f>IF(A733="","",IF(O733=0,"Outside audit periods; ","")&amp;IF(G733="","No VAT category; ","")&amp;IF(ABS(Q733)&gt;Setup!$B$10,"VAT ≠ 15% × net; ","")&amp;IF(AND(F733="B2B - VAT registered",NOT(AND(LEN(E733)=15,LEFT(E733,1)="3",RIGHT(E733,1)="3",ISNUMBER(--E733)))),"Invalid/missing customer VAT no; ","")&amp;IF(L733&lt;&gt;"Yes","Not reported/cleared on FATOORA; ","")&amp;IF(AND(OR(G733="Zero-rated domestic (Box 3)",G733="Export (Box 4)"),N733=""),"Zero-rate/export evidence missing; ","")&amp;IF(AND(C733="Credit Note",H733&gt;0),"Credit note should be negative; ","")&amp;IF(AND(C733="Simplified Tax Invoice",F733="B2B - VAT registered"),"Simplified invoice issued to VAT-registered B2B; ",""))</f>
        <v/>
      </c>
    </row>
    <row r="734">
      <c r="A734" s="17" t="n"/>
      <c r="B734" s="14" t="n"/>
      <c r="C734" s="14" t="n"/>
      <c r="D734" s="14" t="n"/>
      <c r="E734" s="16" t="n"/>
      <c r="F734" s="14" t="n"/>
      <c r="G734" s="14" t="n"/>
      <c r="H734" s="19" t="n"/>
      <c r="I734" s="19" t="n"/>
      <c r="J734" s="34">
        <f>IF(A734="","",H734+I734)</f>
        <v/>
      </c>
      <c r="K734" s="14" t="n"/>
      <c r="L734" s="14" t="n"/>
      <c r="M734" s="14" t="n"/>
      <c r="N734" s="14" t="n"/>
      <c r="O734" s="20">
        <f>IF(A734="","",SUMPRODUCT((A734&gt;=Setup!$C$19:$C$30)*(A734&lt;=Setup!$D$19:$D$30)*Setup!$A$19:$A$30))</f>
        <v/>
      </c>
      <c r="P734" s="34">
        <f>IF(A734="","",IF(G734="Standard 15% (Box 1)",ROUND(H734*Setup!$B$9,2),0))</f>
        <v/>
      </c>
      <c r="Q734" s="34">
        <f>IF(A734="","",I734-P734)</f>
        <v/>
      </c>
      <c r="R734" s="23">
        <f>IF(A734="","",IF(O734=0,"Outside audit periods; ","")&amp;IF(G734="","No VAT category; ","")&amp;IF(ABS(Q734)&gt;Setup!$B$10,"VAT ≠ 15% × net; ","")&amp;IF(AND(F734="B2B - VAT registered",NOT(AND(LEN(E734)=15,LEFT(E734,1)="3",RIGHT(E734,1)="3",ISNUMBER(--E734)))),"Invalid/missing customer VAT no; ","")&amp;IF(L734&lt;&gt;"Yes","Not reported/cleared on FATOORA; ","")&amp;IF(AND(OR(G734="Zero-rated domestic (Box 3)",G734="Export (Box 4)"),N734=""),"Zero-rate/export evidence missing; ","")&amp;IF(AND(C734="Credit Note",H734&gt;0),"Credit note should be negative; ","")&amp;IF(AND(C734="Simplified Tax Invoice",F734="B2B - VAT registered"),"Simplified invoice issued to VAT-registered B2B; ",""))</f>
        <v/>
      </c>
    </row>
    <row r="735">
      <c r="A735" s="17" t="n"/>
      <c r="B735" s="14" t="n"/>
      <c r="C735" s="14" t="n"/>
      <c r="D735" s="14" t="n"/>
      <c r="E735" s="16" t="n"/>
      <c r="F735" s="14" t="n"/>
      <c r="G735" s="14" t="n"/>
      <c r="H735" s="19" t="n"/>
      <c r="I735" s="19" t="n"/>
      <c r="J735" s="34">
        <f>IF(A735="","",H735+I735)</f>
        <v/>
      </c>
      <c r="K735" s="14" t="n"/>
      <c r="L735" s="14" t="n"/>
      <c r="M735" s="14" t="n"/>
      <c r="N735" s="14" t="n"/>
      <c r="O735" s="20">
        <f>IF(A735="","",SUMPRODUCT((A735&gt;=Setup!$C$19:$C$30)*(A735&lt;=Setup!$D$19:$D$30)*Setup!$A$19:$A$30))</f>
        <v/>
      </c>
      <c r="P735" s="34">
        <f>IF(A735="","",IF(G735="Standard 15% (Box 1)",ROUND(H735*Setup!$B$9,2),0))</f>
        <v/>
      </c>
      <c r="Q735" s="34">
        <f>IF(A735="","",I735-P735)</f>
        <v/>
      </c>
      <c r="R735" s="23">
        <f>IF(A735="","",IF(O735=0,"Outside audit periods; ","")&amp;IF(G735="","No VAT category; ","")&amp;IF(ABS(Q735)&gt;Setup!$B$10,"VAT ≠ 15% × net; ","")&amp;IF(AND(F735="B2B - VAT registered",NOT(AND(LEN(E735)=15,LEFT(E735,1)="3",RIGHT(E735,1)="3",ISNUMBER(--E735)))),"Invalid/missing customer VAT no; ","")&amp;IF(L735&lt;&gt;"Yes","Not reported/cleared on FATOORA; ","")&amp;IF(AND(OR(G735="Zero-rated domestic (Box 3)",G735="Export (Box 4)"),N735=""),"Zero-rate/export evidence missing; ","")&amp;IF(AND(C735="Credit Note",H735&gt;0),"Credit note should be negative; ","")&amp;IF(AND(C735="Simplified Tax Invoice",F735="B2B - VAT registered"),"Simplified invoice issued to VAT-registered B2B; ",""))</f>
        <v/>
      </c>
    </row>
    <row r="736">
      <c r="A736" s="17" t="n"/>
      <c r="B736" s="14" t="n"/>
      <c r="C736" s="14" t="n"/>
      <c r="D736" s="14" t="n"/>
      <c r="E736" s="16" t="n"/>
      <c r="F736" s="14" t="n"/>
      <c r="G736" s="14" t="n"/>
      <c r="H736" s="19" t="n"/>
      <c r="I736" s="19" t="n"/>
      <c r="J736" s="34">
        <f>IF(A736="","",H736+I736)</f>
        <v/>
      </c>
      <c r="K736" s="14" t="n"/>
      <c r="L736" s="14" t="n"/>
      <c r="M736" s="14" t="n"/>
      <c r="N736" s="14" t="n"/>
      <c r="O736" s="20">
        <f>IF(A736="","",SUMPRODUCT((A736&gt;=Setup!$C$19:$C$30)*(A736&lt;=Setup!$D$19:$D$30)*Setup!$A$19:$A$30))</f>
        <v/>
      </c>
      <c r="P736" s="34">
        <f>IF(A736="","",IF(G736="Standard 15% (Box 1)",ROUND(H736*Setup!$B$9,2),0))</f>
        <v/>
      </c>
      <c r="Q736" s="34">
        <f>IF(A736="","",I736-P736)</f>
        <v/>
      </c>
      <c r="R736" s="23">
        <f>IF(A736="","",IF(O736=0,"Outside audit periods; ","")&amp;IF(G736="","No VAT category; ","")&amp;IF(ABS(Q736)&gt;Setup!$B$10,"VAT ≠ 15% × net; ","")&amp;IF(AND(F736="B2B - VAT registered",NOT(AND(LEN(E736)=15,LEFT(E736,1)="3",RIGHT(E736,1)="3",ISNUMBER(--E736)))),"Invalid/missing customer VAT no; ","")&amp;IF(L736&lt;&gt;"Yes","Not reported/cleared on FATOORA; ","")&amp;IF(AND(OR(G736="Zero-rated domestic (Box 3)",G736="Export (Box 4)"),N736=""),"Zero-rate/export evidence missing; ","")&amp;IF(AND(C736="Credit Note",H736&gt;0),"Credit note should be negative; ","")&amp;IF(AND(C736="Simplified Tax Invoice",F736="B2B - VAT registered"),"Simplified invoice issued to VAT-registered B2B; ",""))</f>
        <v/>
      </c>
    </row>
    <row r="737">
      <c r="A737" s="17" t="n"/>
      <c r="B737" s="14" t="n"/>
      <c r="C737" s="14" t="n"/>
      <c r="D737" s="14" t="n"/>
      <c r="E737" s="16" t="n"/>
      <c r="F737" s="14" t="n"/>
      <c r="G737" s="14" t="n"/>
      <c r="H737" s="19" t="n"/>
      <c r="I737" s="19" t="n"/>
      <c r="J737" s="34">
        <f>IF(A737="","",H737+I737)</f>
        <v/>
      </c>
      <c r="K737" s="14" t="n"/>
      <c r="L737" s="14" t="n"/>
      <c r="M737" s="14" t="n"/>
      <c r="N737" s="14" t="n"/>
      <c r="O737" s="20">
        <f>IF(A737="","",SUMPRODUCT((A737&gt;=Setup!$C$19:$C$30)*(A737&lt;=Setup!$D$19:$D$30)*Setup!$A$19:$A$30))</f>
        <v/>
      </c>
      <c r="P737" s="34">
        <f>IF(A737="","",IF(G737="Standard 15% (Box 1)",ROUND(H737*Setup!$B$9,2),0))</f>
        <v/>
      </c>
      <c r="Q737" s="34">
        <f>IF(A737="","",I737-P737)</f>
        <v/>
      </c>
      <c r="R737" s="23">
        <f>IF(A737="","",IF(O737=0,"Outside audit periods; ","")&amp;IF(G737="","No VAT category; ","")&amp;IF(ABS(Q737)&gt;Setup!$B$10,"VAT ≠ 15% × net; ","")&amp;IF(AND(F737="B2B - VAT registered",NOT(AND(LEN(E737)=15,LEFT(E737,1)="3",RIGHT(E737,1)="3",ISNUMBER(--E737)))),"Invalid/missing customer VAT no; ","")&amp;IF(L737&lt;&gt;"Yes","Not reported/cleared on FATOORA; ","")&amp;IF(AND(OR(G737="Zero-rated domestic (Box 3)",G737="Export (Box 4)"),N737=""),"Zero-rate/export evidence missing; ","")&amp;IF(AND(C737="Credit Note",H737&gt;0),"Credit note should be negative; ","")&amp;IF(AND(C737="Simplified Tax Invoice",F737="B2B - VAT registered"),"Simplified invoice issued to VAT-registered B2B; ",""))</f>
        <v/>
      </c>
    </row>
    <row r="738">
      <c r="A738" s="17" t="n"/>
      <c r="B738" s="14" t="n"/>
      <c r="C738" s="14" t="n"/>
      <c r="D738" s="14" t="n"/>
      <c r="E738" s="16" t="n"/>
      <c r="F738" s="14" t="n"/>
      <c r="G738" s="14" t="n"/>
      <c r="H738" s="19" t="n"/>
      <c r="I738" s="19" t="n"/>
      <c r="J738" s="34">
        <f>IF(A738="","",H738+I738)</f>
        <v/>
      </c>
      <c r="K738" s="14" t="n"/>
      <c r="L738" s="14" t="n"/>
      <c r="M738" s="14" t="n"/>
      <c r="N738" s="14" t="n"/>
      <c r="O738" s="20">
        <f>IF(A738="","",SUMPRODUCT((A738&gt;=Setup!$C$19:$C$30)*(A738&lt;=Setup!$D$19:$D$30)*Setup!$A$19:$A$30))</f>
        <v/>
      </c>
      <c r="P738" s="34">
        <f>IF(A738="","",IF(G738="Standard 15% (Box 1)",ROUND(H738*Setup!$B$9,2),0))</f>
        <v/>
      </c>
      <c r="Q738" s="34">
        <f>IF(A738="","",I738-P738)</f>
        <v/>
      </c>
      <c r="R738" s="23">
        <f>IF(A738="","",IF(O738=0,"Outside audit periods; ","")&amp;IF(G738="","No VAT category; ","")&amp;IF(ABS(Q738)&gt;Setup!$B$10,"VAT ≠ 15% × net; ","")&amp;IF(AND(F738="B2B - VAT registered",NOT(AND(LEN(E738)=15,LEFT(E738,1)="3",RIGHT(E738,1)="3",ISNUMBER(--E738)))),"Invalid/missing customer VAT no; ","")&amp;IF(L738&lt;&gt;"Yes","Not reported/cleared on FATOORA; ","")&amp;IF(AND(OR(G738="Zero-rated domestic (Box 3)",G738="Export (Box 4)"),N738=""),"Zero-rate/export evidence missing; ","")&amp;IF(AND(C738="Credit Note",H738&gt;0),"Credit note should be negative; ","")&amp;IF(AND(C738="Simplified Tax Invoice",F738="B2B - VAT registered"),"Simplified invoice issued to VAT-registered B2B; ",""))</f>
        <v/>
      </c>
    </row>
    <row r="739">
      <c r="A739" s="17" t="n"/>
      <c r="B739" s="14" t="n"/>
      <c r="C739" s="14" t="n"/>
      <c r="D739" s="14" t="n"/>
      <c r="E739" s="16" t="n"/>
      <c r="F739" s="14" t="n"/>
      <c r="G739" s="14" t="n"/>
      <c r="H739" s="19" t="n"/>
      <c r="I739" s="19" t="n"/>
      <c r="J739" s="34">
        <f>IF(A739="","",H739+I739)</f>
        <v/>
      </c>
      <c r="K739" s="14" t="n"/>
      <c r="L739" s="14" t="n"/>
      <c r="M739" s="14" t="n"/>
      <c r="N739" s="14" t="n"/>
      <c r="O739" s="20">
        <f>IF(A739="","",SUMPRODUCT((A739&gt;=Setup!$C$19:$C$30)*(A739&lt;=Setup!$D$19:$D$30)*Setup!$A$19:$A$30))</f>
        <v/>
      </c>
      <c r="P739" s="34">
        <f>IF(A739="","",IF(G739="Standard 15% (Box 1)",ROUND(H739*Setup!$B$9,2),0))</f>
        <v/>
      </c>
      <c r="Q739" s="34">
        <f>IF(A739="","",I739-P739)</f>
        <v/>
      </c>
      <c r="R739" s="23">
        <f>IF(A739="","",IF(O739=0,"Outside audit periods; ","")&amp;IF(G739="","No VAT category; ","")&amp;IF(ABS(Q739)&gt;Setup!$B$10,"VAT ≠ 15% × net; ","")&amp;IF(AND(F739="B2B - VAT registered",NOT(AND(LEN(E739)=15,LEFT(E739,1)="3",RIGHT(E739,1)="3",ISNUMBER(--E739)))),"Invalid/missing customer VAT no; ","")&amp;IF(L739&lt;&gt;"Yes","Not reported/cleared on FATOORA; ","")&amp;IF(AND(OR(G739="Zero-rated domestic (Box 3)",G739="Export (Box 4)"),N739=""),"Zero-rate/export evidence missing; ","")&amp;IF(AND(C739="Credit Note",H739&gt;0),"Credit note should be negative; ","")&amp;IF(AND(C739="Simplified Tax Invoice",F739="B2B - VAT registered"),"Simplified invoice issued to VAT-registered B2B; ",""))</f>
        <v/>
      </c>
    </row>
    <row r="740">
      <c r="A740" s="17" t="n"/>
      <c r="B740" s="14" t="n"/>
      <c r="C740" s="14" t="n"/>
      <c r="D740" s="14" t="n"/>
      <c r="E740" s="16" t="n"/>
      <c r="F740" s="14" t="n"/>
      <c r="G740" s="14" t="n"/>
      <c r="H740" s="19" t="n"/>
      <c r="I740" s="19" t="n"/>
      <c r="J740" s="34">
        <f>IF(A740="","",H740+I740)</f>
        <v/>
      </c>
      <c r="K740" s="14" t="n"/>
      <c r="L740" s="14" t="n"/>
      <c r="M740" s="14" t="n"/>
      <c r="N740" s="14" t="n"/>
      <c r="O740" s="20">
        <f>IF(A740="","",SUMPRODUCT((A740&gt;=Setup!$C$19:$C$30)*(A740&lt;=Setup!$D$19:$D$30)*Setup!$A$19:$A$30))</f>
        <v/>
      </c>
      <c r="P740" s="34">
        <f>IF(A740="","",IF(G740="Standard 15% (Box 1)",ROUND(H740*Setup!$B$9,2),0))</f>
        <v/>
      </c>
      <c r="Q740" s="34">
        <f>IF(A740="","",I740-P740)</f>
        <v/>
      </c>
      <c r="R740" s="23">
        <f>IF(A740="","",IF(O740=0,"Outside audit periods; ","")&amp;IF(G740="","No VAT category; ","")&amp;IF(ABS(Q740)&gt;Setup!$B$10,"VAT ≠ 15% × net; ","")&amp;IF(AND(F740="B2B - VAT registered",NOT(AND(LEN(E740)=15,LEFT(E740,1)="3",RIGHT(E740,1)="3",ISNUMBER(--E740)))),"Invalid/missing customer VAT no; ","")&amp;IF(L740&lt;&gt;"Yes","Not reported/cleared on FATOORA; ","")&amp;IF(AND(OR(G740="Zero-rated domestic (Box 3)",G740="Export (Box 4)"),N740=""),"Zero-rate/export evidence missing; ","")&amp;IF(AND(C740="Credit Note",H740&gt;0),"Credit note should be negative; ","")&amp;IF(AND(C740="Simplified Tax Invoice",F740="B2B - VAT registered"),"Simplified invoice issued to VAT-registered B2B; ",""))</f>
        <v/>
      </c>
    </row>
    <row r="741">
      <c r="A741" s="17" t="n"/>
      <c r="B741" s="14" t="n"/>
      <c r="C741" s="14" t="n"/>
      <c r="D741" s="14" t="n"/>
      <c r="E741" s="16" t="n"/>
      <c r="F741" s="14" t="n"/>
      <c r="G741" s="14" t="n"/>
      <c r="H741" s="19" t="n"/>
      <c r="I741" s="19" t="n"/>
      <c r="J741" s="34">
        <f>IF(A741="","",H741+I741)</f>
        <v/>
      </c>
      <c r="K741" s="14" t="n"/>
      <c r="L741" s="14" t="n"/>
      <c r="M741" s="14" t="n"/>
      <c r="N741" s="14" t="n"/>
      <c r="O741" s="20">
        <f>IF(A741="","",SUMPRODUCT((A741&gt;=Setup!$C$19:$C$30)*(A741&lt;=Setup!$D$19:$D$30)*Setup!$A$19:$A$30))</f>
        <v/>
      </c>
      <c r="P741" s="34">
        <f>IF(A741="","",IF(G741="Standard 15% (Box 1)",ROUND(H741*Setup!$B$9,2),0))</f>
        <v/>
      </c>
      <c r="Q741" s="34">
        <f>IF(A741="","",I741-P741)</f>
        <v/>
      </c>
      <c r="R741" s="23">
        <f>IF(A741="","",IF(O741=0,"Outside audit periods; ","")&amp;IF(G741="","No VAT category; ","")&amp;IF(ABS(Q741)&gt;Setup!$B$10,"VAT ≠ 15% × net; ","")&amp;IF(AND(F741="B2B - VAT registered",NOT(AND(LEN(E741)=15,LEFT(E741,1)="3",RIGHT(E741,1)="3",ISNUMBER(--E741)))),"Invalid/missing customer VAT no; ","")&amp;IF(L741&lt;&gt;"Yes","Not reported/cleared on FATOORA; ","")&amp;IF(AND(OR(G741="Zero-rated domestic (Box 3)",G741="Export (Box 4)"),N741=""),"Zero-rate/export evidence missing; ","")&amp;IF(AND(C741="Credit Note",H741&gt;0),"Credit note should be negative; ","")&amp;IF(AND(C741="Simplified Tax Invoice",F741="B2B - VAT registered"),"Simplified invoice issued to VAT-registered B2B; ",""))</f>
        <v/>
      </c>
    </row>
    <row r="742">
      <c r="A742" s="17" t="n"/>
      <c r="B742" s="14" t="n"/>
      <c r="C742" s="14" t="n"/>
      <c r="D742" s="14" t="n"/>
      <c r="E742" s="16" t="n"/>
      <c r="F742" s="14" t="n"/>
      <c r="G742" s="14" t="n"/>
      <c r="H742" s="19" t="n"/>
      <c r="I742" s="19" t="n"/>
      <c r="J742" s="34">
        <f>IF(A742="","",H742+I742)</f>
        <v/>
      </c>
      <c r="K742" s="14" t="n"/>
      <c r="L742" s="14" t="n"/>
      <c r="M742" s="14" t="n"/>
      <c r="N742" s="14" t="n"/>
      <c r="O742" s="20">
        <f>IF(A742="","",SUMPRODUCT((A742&gt;=Setup!$C$19:$C$30)*(A742&lt;=Setup!$D$19:$D$30)*Setup!$A$19:$A$30))</f>
        <v/>
      </c>
      <c r="P742" s="34">
        <f>IF(A742="","",IF(G742="Standard 15% (Box 1)",ROUND(H742*Setup!$B$9,2),0))</f>
        <v/>
      </c>
      <c r="Q742" s="34">
        <f>IF(A742="","",I742-P742)</f>
        <v/>
      </c>
      <c r="R742" s="23">
        <f>IF(A742="","",IF(O742=0,"Outside audit periods; ","")&amp;IF(G742="","No VAT category; ","")&amp;IF(ABS(Q742)&gt;Setup!$B$10,"VAT ≠ 15% × net; ","")&amp;IF(AND(F742="B2B - VAT registered",NOT(AND(LEN(E742)=15,LEFT(E742,1)="3",RIGHT(E742,1)="3",ISNUMBER(--E742)))),"Invalid/missing customer VAT no; ","")&amp;IF(L742&lt;&gt;"Yes","Not reported/cleared on FATOORA; ","")&amp;IF(AND(OR(G742="Zero-rated domestic (Box 3)",G742="Export (Box 4)"),N742=""),"Zero-rate/export evidence missing; ","")&amp;IF(AND(C742="Credit Note",H742&gt;0),"Credit note should be negative; ","")&amp;IF(AND(C742="Simplified Tax Invoice",F742="B2B - VAT registered"),"Simplified invoice issued to VAT-registered B2B; ",""))</f>
        <v/>
      </c>
    </row>
    <row r="743">
      <c r="A743" s="17" t="n"/>
      <c r="B743" s="14" t="n"/>
      <c r="C743" s="14" t="n"/>
      <c r="D743" s="14" t="n"/>
      <c r="E743" s="16" t="n"/>
      <c r="F743" s="14" t="n"/>
      <c r="G743" s="14" t="n"/>
      <c r="H743" s="19" t="n"/>
      <c r="I743" s="19" t="n"/>
      <c r="J743" s="34">
        <f>IF(A743="","",H743+I743)</f>
        <v/>
      </c>
      <c r="K743" s="14" t="n"/>
      <c r="L743" s="14" t="n"/>
      <c r="M743" s="14" t="n"/>
      <c r="N743" s="14" t="n"/>
      <c r="O743" s="20">
        <f>IF(A743="","",SUMPRODUCT((A743&gt;=Setup!$C$19:$C$30)*(A743&lt;=Setup!$D$19:$D$30)*Setup!$A$19:$A$30))</f>
        <v/>
      </c>
      <c r="P743" s="34">
        <f>IF(A743="","",IF(G743="Standard 15% (Box 1)",ROUND(H743*Setup!$B$9,2),0))</f>
        <v/>
      </c>
      <c r="Q743" s="34">
        <f>IF(A743="","",I743-P743)</f>
        <v/>
      </c>
      <c r="R743" s="23">
        <f>IF(A743="","",IF(O743=0,"Outside audit periods; ","")&amp;IF(G743="","No VAT category; ","")&amp;IF(ABS(Q743)&gt;Setup!$B$10,"VAT ≠ 15% × net; ","")&amp;IF(AND(F743="B2B - VAT registered",NOT(AND(LEN(E743)=15,LEFT(E743,1)="3",RIGHT(E743,1)="3",ISNUMBER(--E743)))),"Invalid/missing customer VAT no; ","")&amp;IF(L743&lt;&gt;"Yes","Not reported/cleared on FATOORA; ","")&amp;IF(AND(OR(G743="Zero-rated domestic (Box 3)",G743="Export (Box 4)"),N743=""),"Zero-rate/export evidence missing; ","")&amp;IF(AND(C743="Credit Note",H743&gt;0),"Credit note should be negative; ","")&amp;IF(AND(C743="Simplified Tax Invoice",F743="B2B - VAT registered"),"Simplified invoice issued to VAT-registered B2B; ",""))</f>
        <v/>
      </c>
    </row>
    <row r="744">
      <c r="A744" s="17" t="n"/>
      <c r="B744" s="14" t="n"/>
      <c r="C744" s="14" t="n"/>
      <c r="D744" s="14" t="n"/>
      <c r="E744" s="16" t="n"/>
      <c r="F744" s="14" t="n"/>
      <c r="G744" s="14" t="n"/>
      <c r="H744" s="19" t="n"/>
      <c r="I744" s="19" t="n"/>
      <c r="J744" s="34">
        <f>IF(A744="","",H744+I744)</f>
        <v/>
      </c>
      <c r="K744" s="14" t="n"/>
      <c r="L744" s="14" t="n"/>
      <c r="M744" s="14" t="n"/>
      <c r="N744" s="14" t="n"/>
      <c r="O744" s="20">
        <f>IF(A744="","",SUMPRODUCT((A744&gt;=Setup!$C$19:$C$30)*(A744&lt;=Setup!$D$19:$D$30)*Setup!$A$19:$A$30))</f>
        <v/>
      </c>
      <c r="P744" s="34">
        <f>IF(A744="","",IF(G744="Standard 15% (Box 1)",ROUND(H744*Setup!$B$9,2),0))</f>
        <v/>
      </c>
      <c r="Q744" s="34">
        <f>IF(A744="","",I744-P744)</f>
        <v/>
      </c>
      <c r="R744" s="23">
        <f>IF(A744="","",IF(O744=0,"Outside audit periods; ","")&amp;IF(G744="","No VAT category; ","")&amp;IF(ABS(Q744)&gt;Setup!$B$10,"VAT ≠ 15% × net; ","")&amp;IF(AND(F744="B2B - VAT registered",NOT(AND(LEN(E744)=15,LEFT(E744,1)="3",RIGHT(E744,1)="3",ISNUMBER(--E744)))),"Invalid/missing customer VAT no; ","")&amp;IF(L744&lt;&gt;"Yes","Not reported/cleared on FATOORA; ","")&amp;IF(AND(OR(G744="Zero-rated domestic (Box 3)",G744="Export (Box 4)"),N744=""),"Zero-rate/export evidence missing; ","")&amp;IF(AND(C744="Credit Note",H744&gt;0),"Credit note should be negative; ","")&amp;IF(AND(C744="Simplified Tax Invoice",F744="B2B - VAT registered"),"Simplified invoice issued to VAT-registered B2B; ",""))</f>
        <v/>
      </c>
    </row>
    <row r="745">
      <c r="A745" s="17" t="n"/>
      <c r="B745" s="14" t="n"/>
      <c r="C745" s="14" t="n"/>
      <c r="D745" s="14" t="n"/>
      <c r="E745" s="16" t="n"/>
      <c r="F745" s="14" t="n"/>
      <c r="G745" s="14" t="n"/>
      <c r="H745" s="19" t="n"/>
      <c r="I745" s="19" t="n"/>
      <c r="J745" s="34">
        <f>IF(A745="","",H745+I745)</f>
        <v/>
      </c>
      <c r="K745" s="14" t="n"/>
      <c r="L745" s="14" t="n"/>
      <c r="M745" s="14" t="n"/>
      <c r="N745" s="14" t="n"/>
      <c r="O745" s="20">
        <f>IF(A745="","",SUMPRODUCT((A745&gt;=Setup!$C$19:$C$30)*(A745&lt;=Setup!$D$19:$D$30)*Setup!$A$19:$A$30))</f>
        <v/>
      </c>
      <c r="P745" s="34">
        <f>IF(A745="","",IF(G745="Standard 15% (Box 1)",ROUND(H745*Setup!$B$9,2),0))</f>
        <v/>
      </c>
      <c r="Q745" s="34">
        <f>IF(A745="","",I745-P745)</f>
        <v/>
      </c>
      <c r="R745" s="23">
        <f>IF(A745="","",IF(O745=0,"Outside audit periods; ","")&amp;IF(G745="","No VAT category; ","")&amp;IF(ABS(Q745)&gt;Setup!$B$10,"VAT ≠ 15% × net; ","")&amp;IF(AND(F745="B2B - VAT registered",NOT(AND(LEN(E745)=15,LEFT(E745,1)="3",RIGHT(E745,1)="3",ISNUMBER(--E745)))),"Invalid/missing customer VAT no; ","")&amp;IF(L745&lt;&gt;"Yes","Not reported/cleared on FATOORA; ","")&amp;IF(AND(OR(G745="Zero-rated domestic (Box 3)",G745="Export (Box 4)"),N745=""),"Zero-rate/export evidence missing; ","")&amp;IF(AND(C745="Credit Note",H745&gt;0),"Credit note should be negative; ","")&amp;IF(AND(C745="Simplified Tax Invoice",F745="B2B - VAT registered"),"Simplified invoice issued to VAT-registered B2B; ",""))</f>
        <v/>
      </c>
    </row>
    <row r="746">
      <c r="A746" s="17" t="n"/>
      <c r="B746" s="14" t="n"/>
      <c r="C746" s="14" t="n"/>
      <c r="D746" s="14" t="n"/>
      <c r="E746" s="16" t="n"/>
      <c r="F746" s="14" t="n"/>
      <c r="G746" s="14" t="n"/>
      <c r="H746" s="19" t="n"/>
      <c r="I746" s="19" t="n"/>
      <c r="J746" s="34">
        <f>IF(A746="","",H746+I746)</f>
        <v/>
      </c>
      <c r="K746" s="14" t="n"/>
      <c r="L746" s="14" t="n"/>
      <c r="M746" s="14" t="n"/>
      <c r="N746" s="14" t="n"/>
      <c r="O746" s="20">
        <f>IF(A746="","",SUMPRODUCT((A746&gt;=Setup!$C$19:$C$30)*(A746&lt;=Setup!$D$19:$D$30)*Setup!$A$19:$A$30))</f>
        <v/>
      </c>
      <c r="P746" s="34">
        <f>IF(A746="","",IF(G746="Standard 15% (Box 1)",ROUND(H746*Setup!$B$9,2),0))</f>
        <v/>
      </c>
      <c r="Q746" s="34">
        <f>IF(A746="","",I746-P746)</f>
        <v/>
      </c>
      <c r="R746" s="23">
        <f>IF(A746="","",IF(O746=0,"Outside audit periods; ","")&amp;IF(G746="","No VAT category; ","")&amp;IF(ABS(Q746)&gt;Setup!$B$10,"VAT ≠ 15% × net; ","")&amp;IF(AND(F746="B2B - VAT registered",NOT(AND(LEN(E746)=15,LEFT(E746,1)="3",RIGHT(E746,1)="3",ISNUMBER(--E746)))),"Invalid/missing customer VAT no; ","")&amp;IF(L746&lt;&gt;"Yes","Not reported/cleared on FATOORA; ","")&amp;IF(AND(OR(G746="Zero-rated domestic (Box 3)",G746="Export (Box 4)"),N746=""),"Zero-rate/export evidence missing; ","")&amp;IF(AND(C746="Credit Note",H746&gt;0),"Credit note should be negative; ","")&amp;IF(AND(C746="Simplified Tax Invoice",F746="B2B - VAT registered"),"Simplified invoice issued to VAT-registered B2B; ",""))</f>
        <v/>
      </c>
    </row>
    <row r="747">
      <c r="A747" s="17" t="n"/>
      <c r="B747" s="14" t="n"/>
      <c r="C747" s="14" t="n"/>
      <c r="D747" s="14" t="n"/>
      <c r="E747" s="16" t="n"/>
      <c r="F747" s="14" t="n"/>
      <c r="G747" s="14" t="n"/>
      <c r="H747" s="19" t="n"/>
      <c r="I747" s="19" t="n"/>
      <c r="J747" s="34">
        <f>IF(A747="","",H747+I747)</f>
        <v/>
      </c>
      <c r="K747" s="14" t="n"/>
      <c r="L747" s="14" t="n"/>
      <c r="M747" s="14" t="n"/>
      <c r="N747" s="14" t="n"/>
      <c r="O747" s="20">
        <f>IF(A747="","",SUMPRODUCT((A747&gt;=Setup!$C$19:$C$30)*(A747&lt;=Setup!$D$19:$D$30)*Setup!$A$19:$A$30))</f>
        <v/>
      </c>
      <c r="P747" s="34">
        <f>IF(A747="","",IF(G747="Standard 15% (Box 1)",ROUND(H747*Setup!$B$9,2),0))</f>
        <v/>
      </c>
      <c r="Q747" s="34">
        <f>IF(A747="","",I747-P747)</f>
        <v/>
      </c>
      <c r="R747" s="23">
        <f>IF(A747="","",IF(O747=0,"Outside audit periods; ","")&amp;IF(G747="","No VAT category; ","")&amp;IF(ABS(Q747)&gt;Setup!$B$10,"VAT ≠ 15% × net; ","")&amp;IF(AND(F747="B2B - VAT registered",NOT(AND(LEN(E747)=15,LEFT(E747,1)="3",RIGHT(E747,1)="3",ISNUMBER(--E747)))),"Invalid/missing customer VAT no; ","")&amp;IF(L747&lt;&gt;"Yes","Not reported/cleared on FATOORA; ","")&amp;IF(AND(OR(G747="Zero-rated domestic (Box 3)",G747="Export (Box 4)"),N747=""),"Zero-rate/export evidence missing; ","")&amp;IF(AND(C747="Credit Note",H747&gt;0),"Credit note should be negative; ","")&amp;IF(AND(C747="Simplified Tax Invoice",F747="B2B - VAT registered"),"Simplified invoice issued to VAT-registered B2B; ",""))</f>
        <v/>
      </c>
    </row>
    <row r="748">
      <c r="A748" s="17" t="n"/>
      <c r="B748" s="14" t="n"/>
      <c r="C748" s="14" t="n"/>
      <c r="D748" s="14" t="n"/>
      <c r="E748" s="16" t="n"/>
      <c r="F748" s="14" t="n"/>
      <c r="G748" s="14" t="n"/>
      <c r="H748" s="19" t="n"/>
      <c r="I748" s="19" t="n"/>
      <c r="J748" s="34">
        <f>IF(A748="","",H748+I748)</f>
        <v/>
      </c>
      <c r="K748" s="14" t="n"/>
      <c r="L748" s="14" t="n"/>
      <c r="M748" s="14" t="n"/>
      <c r="N748" s="14" t="n"/>
      <c r="O748" s="20">
        <f>IF(A748="","",SUMPRODUCT((A748&gt;=Setup!$C$19:$C$30)*(A748&lt;=Setup!$D$19:$D$30)*Setup!$A$19:$A$30))</f>
        <v/>
      </c>
      <c r="P748" s="34">
        <f>IF(A748="","",IF(G748="Standard 15% (Box 1)",ROUND(H748*Setup!$B$9,2),0))</f>
        <v/>
      </c>
      <c r="Q748" s="34">
        <f>IF(A748="","",I748-P748)</f>
        <v/>
      </c>
      <c r="R748" s="23">
        <f>IF(A748="","",IF(O748=0,"Outside audit periods; ","")&amp;IF(G748="","No VAT category; ","")&amp;IF(ABS(Q748)&gt;Setup!$B$10,"VAT ≠ 15% × net; ","")&amp;IF(AND(F748="B2B - VAT registered",NOT(AND(LEN(E748)=15,LEFT(E748,1)="3",RIGHT(E748,1)="3",ISNUMBER(--E748)))),"Invalid/missing customer VAT no; ","")&amp;IF(L748&lt;&gt;"Yes","Not reported/cleared on FATOORA; ","")&amp;IF(AND(OR(G748="Zero-rated domestic (Box 3)",G748="Export (Box 4)"),N748=""),"Zero-rate/export evidence missing; ","")&amp;IF(AND(C748="Credit Note",H748&gt;0),"Credit note should be negative; ","")&amp;IF(AND(C748="Simplified Tax Invoice",F748="B2B - VAT registered"),"Simplified invoice issued to VAT-registered B2B; ",""))</f>
        <v/>
      </c>
    </row>
    <row r="749">
      <c r="A749" s="17" t="n"/>
      <c r="B749" s="14" t="n"/>
      <c r="C749" s="14" t="n"/>
      <c r="D749" s="14" t="n"/>
      <c r="E749" s="16" t="n"/>
      <c r="F749" s="14" t="n"/>
      <c r="G749" s="14" t="n"/>
      <c r="H749" s="19" t="n"/>
      <c r="I749" s="19" t="n"/>
      <c r="J749" s="34">
        <f>IF(A749="","",H749+I749)</f>
        <v/>
      </c>
      <c r="K749" s="14" t="n"/>
      <c r="L749" s="14" t="n"/>
      <c r="M749" s="14" t="n"/>
      <c r="N749" s="14" t="n"/>
      <c r="O749" s="20">
        <f>IF(A749="","",SUMPRODUCT((A749&gt;=Setup!$C$19:$C$30)*(A749&lt;=Setup!$D$19:$D$30)*Setup!$A$19:$A$30))</f>
        <v/>
      </c>
      <c r="P749" s="34">
        <f>IF(A749="","",IF(G749="Standard 15% (Box 1)",ROUND(H749*Setup!$B$9,2),0))</f>
        <v/>
      </c>
      <c r="Q749" s="34">
        <f>IF(A749="","",I749-P749)</f>
        <v/>
      </c>
      <c r="R749" s="23">
        <f>IF(A749="","",IF(O749=0,"Outside audit periods; ","")&amp;IF(G749="","No VAT category; ","")&amp;IF(ABS(Q749)&gt;Setup!$B$10,"VAT ≠ 15% × net; ","")&amp;IF(AND(F749="B2B - VAT registered",NOT(AND(LEN(E749)=15,LEFT(E749,1)="3",RIGHT(E749,1)="3",ISNUMBER(--E749)))),"Invalid/missing customer VAT no; ","")&amp;IF(L749&lt;&gt;"Yes","Not reported/cleared on FATOORA; ","")&amp;IF(AND(OR(G749="Zero-rated domestic (Box 3)",G749="Export (Box 4)"),N749=""),"Zero-rate/export evidence missing; ","")&amp;IF(AND(C749="Credit Note",H749&gt;0),"Credit note should be negative; ","")&amp;IF(AND(C749="Simplified Tax Invoice",F749="B2B - VAT registered"),"Simplified invoice issued to VAT-registered B2B; ",""))</f>
        <v/>
      </c>
    </row>
    <row r="750">
      <c r="A750" s="17" t="n"/>
      <c r="B750" s="14" t="n"/>
      <c r="C750" s="14" t="n"/>
      <c r="D750" s="14" t="n"/>
      <c r="E750" s="16" t="n"/>
      <c r="F750" s="14" t="n"/>
      <c r="G750" s="14" t="n"/>
      <c r="H750" s="19" t="n"/>
      <c r="I750" s="19" t="n"/>
      <c r="J750" s="34">
        <f>IF(A750="","",H750+I750)</f>
        <v/>
      </c>
      <c r="K750" s="14" t="n"/>
      <c r="L750" s="14" t="n"/>
      <c r="M750" s="14" t="n"/>
      <c r="N750" s="14" t="n"/>
      <c r="O750" s="20">
        <f>IF(A750="","",SUMPRODUCT((A750&gt;=Setup!$C$19:$C$30)*(A750&lt;=Setup!$D$19:$D$30)*Setup!$A$19:$A$30))</f>
        <v/>
      </c>
      <c r="P750" s="34">
        <f>IF(A750="","",IF(G750="Standard 15% (Box 1)",ROUND(H750*Setup!$B$9,2),0))</f>
        <v/>
      </c>
      <c r="Q750" s="34">
        <f>IF(A750="","",I750-P750)</f>
        <v/>
      </c>
      <c r="R750" s="23">
        <f>IF(A750="","",IF(O750=0,"Outside audit periods; ","")&amp;IF(G750="","No VAT category; ","")&amp;IF(ABS(Q750)&gt;Setup!$B$10,"VAT ≠ 15% × net; ","")&amp;IF(AND(F750="B2B - VAT registered",NOT(AND(LEN(E750)=15,LEFT(E750,1)="3",RIGHT(E750,1)="3",ISNUMBER(--E750)))),"Invalid/missing customer VAT no; ","")&amp;IF(L750&lt;&gt;"Yes","Not reported/cleared on FATOORA; ","")&amp;IF(AND(OR(G750="Zero-rated domestic (Box 3)",G750="Export (Box 4)"),N750=""),"Zero-rate/export evidence missing; ","")&amp;IF(AND(C750="Credit Note",H750&gt;0),"Credit note should be negative; ","")&amp;IF(AND(C750="Simplified Tax Invoice",F750="B2B - VAT registered"),"Simplified invoice issued to VAT-registered B2B; ",""))</f>
        <v/>
      </c>
    </row>
    <row r="751">
      <c r="A751" s="17" t="n"/>
      <c r="B751" s="14" t="n"/>
      <c r="C751" s="14" t="n"/>
      <c r="D751" s="14" t="n"/>
      <c r="E751" s="16" t="n"/>
      <c r="F751" s="14" t="n"/>
      <c r="G751" s="14" t="n"/>
      <c r="H751" s="19" t="n"/>
      <c r="I751" s="19" t="n"/>
      <c r="J751" s="34">
        <f>IF(A751="","",H751+I751)</f>
        <v/>
      </c>
      <c r="K751" s="14" t="n"/>
      <c r="L751" s="14" t="n"/>
      <c r="M751" s="14" t="n"/>
      <c r="N751" s="14" t="n"/>
      <c r="O751" s="20">
        <f>IF(A751="","",SUMPRODUCT((A751&gt;=Setup!$C$19:$C$30)*(A751&lt;=Setup!$D$19:$D$30)*Setup!$A$19:$A$30))</f>
        <v/>
      </c>
      <c r="P751" s="34">
        <f>IF(A751="","",IF(G751="Standard 15% (Box 1)",ROUND(H751*Setup!$B$9,2),0))</f>
        <v/>
      </c>
      <c r="Q751" s="34">
        <f>IF(A751="","",I751-P751)</f>
        <v/>
      </c>
      <c r="R751" s="23">
        <f>IF(A751="","",IF(O751=0,"Outside audit periods; ","")&amp;IF(G751="","No VAT category; ","")&amp;IF(ABS(Q751)&gt;Setup!$B$10,"VAT ≠ 15% × net; ","")&amp;IF(AND(F751="B2B - VAT registered",NOT(AND(LEN(E751)=15,LEFT(E751,1)="3",RIGHT(E751,1)="3",ISNUMBER(--E751)))),"Invalid/missing customer VAT no; ","")&amp;IF(L751&lt;&gt;"Yes","Not reported/cleared on FATOORA; ","")&amp;IF(AND(OR(G751="Zero-rated domestic (Box 3)",G751="Export (Box 4)"),N751=""),"Zero-rate/export evidence missing; ","")&amp;IF(AND(C751="Credit Note",H751&gt;0),"Credit note should be negative; ","")&amp;IF(AND(C751="Simplified Tax Invoice",F751="B2B - VAT registered"),"Simplified invoice issued to VAT-registered B2B; ",""))</f>
        <v/>
      </c>
    </row>
    <row r="752">
      <c r="A752" s="17" t="n"/>
      <c r="B752" s="14" t="n"/>
      <c r="C752" s="14" t="n"/>
      <c r="D752" s="14" t="n"/>
      <c r="E752" s="16" t="n"/>
      <c r="F752" s="14" t="n"/>
      <c r="G752" s="14" t="n"/>
      <c r="H752" s="19" t="n"/>
      <c r="I752" s="19" t="n"/>
      <c r="J752" s="34">
        <f>IF(A752="","",H752+I752)</f>
        <v/>
      </c>
      <c r="K752" s="14" t="n"/>
      <c r="L752" s="14" t="n"/>
      <c r="M752" s="14" t="n"/>
      <c r="N752" s="14" t="n"/>
      <c r="O752" s="20">
        <f>IF(A752="","",SUMPRODUCT((A752&gt;=Setup!$C$19:$C$30)*(A752&lt;=Setup!$D$19:$D$30)*Setup!$A$19:$A$30))</f>
        <v/>
      </c>
      <c r="P752" s="34">
        <f>IF(A752="","",IF(G752="Standard 15% (Box 1)",ROUND(H752*Setup!$B$9,2),0))</f>
        <v/>
      </c>
      <c r="Q752" s="34">
        <f>IF(A752="","",I752-P752)</f>
        <v/>
      </c>
      <c r="R752" s="23">
        <f>IF(A752="","",IF(O752=0,"Outside audit periods; ","")&amp;IF(G752="","No VAT category; ","")&amp;IF(ABS(Q752)&gt;Setup!$B$10,"VAT ≠ 15% × net; ","")&amp;IF(AND(F752="B2B - VAT registered",NOT(AND(LEN(E752)=15,LEFT(E752,1)="3",RIGHT(E752,1)="3",ISNUMBER(--E752)))),"Invalid/missing customer VAT no; ","")&amp;IF(L752&lt;&gt;"Yes","Not reported/cleared on FATOORA; ","")&amp;IF(AND(OR(G752="Zero-rated domestic (Box 3)",G752="Export (Box 4)"),N752=""),"Zero-rate/export evidence missing; ","")&amp;IF(AND(C752="Credit Note",H752&gt;0),"Credit note should be negative; ","")&amp;IF(AND(C752="Simplified Tax Invoice",F752="B2B - VAT registered"),"Simplified invoice issued to VAT-registered B2B; ",""))</f>
        <v/>
      </c>
    </row>
    <row r="753">
      <c r="A753" s="17" t="n"/>
      <c r="B753" s="14" t="n"/>
      <c r="C753" s="14" t="n"/>
      <c r="D753" s="14" t="n"/>
      <c r="E753" s="16" t="n"/>
      <c r="F753" s="14" t="n"/>
      <c r="G753" s="14" t="n"/>
      <c r="H753" s="19" t="n"/>
      <c r="I753" s="19" t="n"/>
      <c r="J753" s="34">
        <f>IF(A753="","",H753+I753)</f>
        <v/>
      </c>
      <c r="K753" s="14" t="n"/>
      <c r="L753" s="14" t="n"/>
      <c r="M753" s="14" t="n"/>
      <c r="N753" s="14" t="n"/>
      <c r="O753" s="20">
        <f>IF(A753="","",SUMPRODUCT((A753&gt;=Setup!$C$19:$C$30)*(A753&lt;=Setup!$D$19:$D$30)*Setup!$A$19:$A$30))</f>
        <v/>
      </c>
      <c r="P753" s="34">
        <f>IF(A753="","",IF(G753="Standard 15% (Box 1)",ROUND(H753*Setup!$B$9,2),0))</f>
        <v/>
      </c>
      <c r="Q753" s="34">
        <f>IF(A753="","",I753-P753)</f>
        <v/>
      </c>
      <c r="R753" s="23">
        <f>IF(A753="","",IF(O753=0,"Outside audit periods; ","")&amp;IF(G753="","No VAT category; ","")&amp;IF(ABS(Q753)&gt;Setup!$B$10,"VAT ≠ 15% × net; ","")&amp;IF(AND(F753="B2B - VAT registered",NOT(AND(LEN(E753)=15,LEFT(E753,1)="3",RIGHT(E753,1)="3",ISNUMBER(--E753)))),"Invalid/missing customer VAT no; ","")&amp;IF(L753&lt;&gt;"Yes","Not reported/cleared on FATOORA; ","")&amp;IF(AND(OR(G753="Zero-rated domestic (Box 3)",G753="Export (Box 4)"),N753=""),"Zero-rate/export evidence missing; ","")&amp;IF(AND(C753="Credit Note",H753&gt;0),"Credit note should be negative; ","")&amp;IF(AND(C753="Simplified Tax Invoice",F753="B2B - VAT registered"),"Simplified invoice issued to VAT-registered B2B; ",""))</f>
        <v/>
      </c>
    </row>
    <row r="754">
      <c r="A754" s="17" t="n"/>
      <c r="B754" s="14" t="n"/>
      <c r="C754" s="14" t="n"/>
      <c r="D754" s="14" t="n"/>
      <c r="E754" s="16" t="n"/>
      <c r="F754" s="14" t="n"/>
      <c r="G754" s="14" t="n"/>
      <c r="H754" s="19" t="n"/>
      <c r="I754" s="19" t="n"/>
      <c r="J754" s="34">
        <f>IF(A754="","",H754+I754)</f>
        <v/>
      </c>
      <c r="K754" s="14" t="n"/>
      <c r="L754" s="14" t="n"/>
      <c r="M754" s="14" t="n"/>
      <c r="N754" s="14" t="n"/>
      <c r="O754" s="20">
        <f>IF(A754="","",SUMPRODUCT((A754&gt;=Setup!$C$19:$C$30)*(A754&lt;=Setup!$D$19:$D$30)*Setup!$A$19:$A$30))</f>
        <v/>
      </c>
      <c r="P754" s="34">
        <f>IF(A754="","",IF(G754="Standard 15% (Box 1)",ROUND(H754*Setup!$B$9,2),0))</f>
        <v/>
      </c>
      <c r="Q754" s="34">
        <f>IF(A754="","",I754-P754)</f>
        <v/>
      </c>
      <c r="R754" s="23">
        <f>IF(A754="","",IF(O754=0,"Outside audit periods; ","")&amp;IF(G754="","No VAT category; ","")&amp;IF(ABS(Q754)&gt;Setup!$B$10,"VAT ≠ 15% × net; ","")&amp;IF(AND(F754="B2B - VAT registered",NOT(AND(LEN(E754)=15,LEFT(E754,1)="3",RIGHT(E754,1)="3",ISNUMBER(--E754)))),"Invalid/missing customer VAT no; ","")&amp;IF(L754&lt;&gt;"Yes","Not reported/cleared on FATOORA; ","")&amp;IF(AND(OR(G754="Zero-rated domestic (Box 3)",G754="Export (Box 4)"),N754=""),"Zero-rate/export evidence missing; ","")&amp;IF(AND(C754="Credit Note",H754&gt;0),"Credit note should be negative; ","")&amp;IF(AND(C754="Simplified Tax Invoice",F754="B2B - VAT registered"),"Simplified invoice issued to VAT-registered B2B; ",""))</f>
        <v/>
      </c>
    </row>
    <row r="755">
      <c r="A755" s="17" t="n"/>
      <c r="B755" s="14" t="n"/>
      <c r="C755" s="14" t="n"/>
      <c r="D755" s="14" t="n"/>
      <c r="E755" s="16" t="n"/>
      <c r="F755" s="14" t="n"/>
      <c r="G755" s="14" t="n"/>
      <c r="H755" s="19" t="n"/>
      <c r="I755" s="19" t="n"/>
      <c r="J755" s="34">
        <f>IF(A755="","",H755+I755)</f>
        <v/>
      </c>
      <c r="K755" s="14" t="n"/>
      <c r="L755" s="14" t="n"/>
      <c r="M755" s="14" t="n"/>
      <c r="N755" s="14" t="n"/>
      <c r="O755" s="20">
        <f>IF(A755="","",SUMPRODUCT((A755&gt;=Setup!$C$19:$C$30)*(A755&lt;=Setup!$D$19:$D$30)*Setup!$A$19:$A$30))</f>
        <v/>
      </c>
      <c r="P755" s="34">
        <f>IF(A755="","",IF(G755="Standard 15% (Box 1)",ROUND(H755*Setup!$B$9,2),0))</f>
        <v/>
      </c>
      <c r="Q755" s="34">
        <f>IF(A755="","",I755-P755)</f>
        <v/>
      </c>
      <c r="R755" s="23">
        <f>IF(A755="","",IF(O755=0,"Outside audit periods; ","")&amp;IF(G755="","No VAT category; ","")&amp;IF(ABS(Q755)&gt;Setup!$B$10,"VAT ≠ 15% × net; ","")&amp;IF(AND(F755="B2B - VAT registered",NOT(AND(LEN(E755)=15,LEFT(E755,1)="3",RIGHT(E755,1)="3",ISNUMBER(--E755)))),"Invalid/missing customer VAT no; ","")&amp;IF(L755&lt;&gt;"Yes","Not reported/cleared on FATOORA; ","")&amp;IF(AND(OR(G755="Zero-rated domestic (Box 3)",G755="Export (Box 4)"),N755=""),"Zero-rate/export evidence missing; ","")&amp;IF(AND(C755="Credit Note",H755&gt;0),"Credit note should be negative; ","")&amp;IF(AND(C755="Simplified Tax Invoice",F755="B2B - VAT registered"),"Simplified invoice issued to VAT-registered B2B; ",""))</f>
        <v/>
      </c>
    </row>
    <row r="756">
      <c r="A756" s="17" t="n"/>
      <c r="B756" s="14" t="n"/>
      <c r="C756" s="14" t="n"/>
      <c r="D756" s="14" t="n"/>
      <c r="E756" s="16" t="n"/>
      <c r="F756" s="14" t="n"/>
      <c r="G756" s="14" t="n"/>
      <c r="H756" s="19" t="n"/>
      <c r="I756" s="19" t="n"/>
      <c r="J756" s="34">
        <f>IF(A756="","",H756+I756)</f>
        <v/>
      </c>
      <c r="K756" s="14" t="n"/>
      <c r="L756" s="14" t="n"/>
      <c r="M756" s="14" t="n"/>
      <c r="N756" s="14" t="n"/>
      <c r="O756" s="20">
        <f>IF(A756="","",SUMPRODUCT((A756&gt;=Setup!$C$19:$C$30)*(A756&lt;=Setup!$D$19:$D$30)*Setup!$A$19:$A$30))</f>
        <v/>
      </c>
      <c r="P756" s="34">
        <f>IF(A756="","",IF(G756="Standard 15% (Box 1)",ROUND(H756*Setup!$B$9,2),0))</f>
        <v/>
      </c>
      <c r="Q756" s="34">
        <f>IF(A756="","",I756-P756)</f>
        <v/>
      </c>
      <c r="R756" s="23">
        <f>IF(A756="","",IF(O756=0,"Outside audit periods; ","")&amp;IF(G756="","No VAT category; ","")&amp;IF(ABS(Q756)&gt;Setup!$B$10,"VAT ≠ 15% × net; ","")&amp;IF(AND(F756="B2B - VAT registered",NOT(AND(LEN(E756)=15,LEFT(E756,1)="3",RIGHT(E756,1)="3",ISNUMBER(--E756)))),"Invalid/missing customer VAT no; ","")&amp;IF(L756&lt;&gt;"Yes","Not reported/cleared on FATOORA; ","")&amp;IF(AND(OR(G756="Zero-rated domestic (Box 3)",G756="Export (Box 4)"),N756=""),"Zero-rate/export evidence missing; ","")&amp;IF(AND(C756="Credit Note",H756&gt;0),"Credit note should be negative; ","")&amp;IF(AND(C756="Simplified Tax Invoice",F756="B2B - VAT registered"),"Simplified invoice issued to VAT-registered B2B; ",""))</f>
        <v/>
      </c>
    </row>
    <row r="757">
      <c r="A757" s="17" t="n"/>
      <c r="B757" s="14" t="n"/>
      <c r="C757" s="14" t="n"/>
      <c r="D757" s="14" t="n"/>
      <c r="E757" s="16" t="n"/>
      <c r="F757" s="14" t="n"/>
      <c r="G757" s="14" t="n"/>
      <c r="H757" s="19" t="n"/>
      <c r="I757" s="19" t="n"/>
      <c r="J757" s="34">
        <f>IF(A757="","",H757+I757)</f>
        <v/>
      </c>
      <c r="K757" s="14" t="n"/>
      <c r="L757" s="14" t="n"/>
      <c r="M757" s="14" t="n"/>
      <c r="N757" s="14" t="n"/>
      <c r="O757" s="20">
        <f>IF(A757="","",SUMPRODUCT((A757&gt;=Setup!$C$19:$C$30)*(A757&lt;=Setup!$D$19:$D$30)*Setup!$A$19:$A$30))</f>
        <v/>
      </c>
      <c r="P757" s="34">
        <f>IF(A757="","",IF(G757="Standard 15% (Box 1)",ROUND(H757*Setup!$B$9,2),0))</f>
        <v/>
      </c>
      <c r="Q757" s="34">
        <f>IF(A757="","",I757-P757)</f>
        <v/>
      </c>
      <c r="R757" s="23">
        <f>IF(A757="","",IF(O757=0,"Outside audit periods; ","")&amp;IF(G757="","No VAT category; ","")&amp;IF(ABS(Q757)&gt;Setup!$B$10,"VAT ≠ 15% × net; ","")&amp;IF(AND(F757="B2B - VAT registered",NOT(AND(LEN(E757)=15,LEFT(E757,1)="3",RIGHT(E757,1)="3",ISNUMBER(--E757)))),"Invalid/missing customer VAT no; ","")&amp;IF(L757&lt;&gt;"Yes","Not reported/cleared on FATOORA; ","")&amp;IF(AND(OR(G757="Zero-rated domestic (Box 3)",G757="Export (Box 4)"),N757=""),"Zero-rate/export evidence missing; ","")&amp;IF(AND(C757="Credit Note",H757&gt;0),"Credit note should be negative; ","")&amp;IF(AND(C757="Simplified Tax Invoice",F757="B2B - VAT registered"),"Simplified invoice issued to VAT-registered B2B; ",""))</f>
        <v/>
      </c>
    </row>
    <row r="758">
      <c r="A758" s="17" t="n"/>
      <c r="B758" s="14" t="n"/>
      <c r="C758" s="14" t="n"/>
      <c r="D758" s="14" t="n"/>
      <c r="E758" s="16" t="n"/>
      <c r="F758" s="14" t="n"/>
      <c r="G758" s="14" t="n"/>
      <c r="H758" s="19" t="n"/>
      <c r="I758" s="19" t="n"/>
      <c r="J758" s="34">
        <f>IF(A758="","",H758+I758)</f>
        <v/>
      </c>
      <c r="K758" s="14" t="n"/>
      <c r="L758" s="14" t="n"/>
      <c r="M758" s="14" t="n"/>
      <c r="N758" s="14" t="n"/>
      <c r="O758" s="20">
        <f>IF(A758="","",SUMPRODUCT((A758&gt;=Setup!$C$19:$C$30)*(A758&lt;=Setup!$D$19:$D$30)*Setup!$A$19:$A$30))</f>
        <v/>
      </c>
      <c r="P758" s="34">
        <f>IF(A758="","",IF(G758="Standard 15% (Box 1)",ROUND(H758*Setup!$B$9,2),0))</f>
        <v/>
      </c>
      <c r="Q758" s="34">
        <f>IF(A758="","",I758-P758)</f>
        <v/>
      </c>
      <c r="R758" s="23">
        <f>IF(A758="","",IF(O758=0,"Outside audit periods; ","")&amp;IF(G758="","No VAT category; ","")&amp;IF(ABS(Q758)&gt;Setup!$B$10,"VAT ≠ 15% × net; ","")&amp;IF(AND(F758="B2B - VAT registered",NOT(AND(LEN(E758)=15,LEFT(E758,1)="3",RIGHT(E758,1)="3",ISNUMBER(--E758)))),"Invalid/missing customer VAT no; ","")&amp;IF(L758&lt;&gt;"Yes","Not reported/cleared on FATOORA; ","")&amp;IF(AND(OR(G758="Zero-rated domestic (Box 3)",G758="Export (Box 4)"),N758=""),"Zero-rate/export evidence missing; ","")&amp;IF(AND(C758="Credit Note",H758&gt;0),"Credit note should be negative; ","")&amp;IF(AND(C758="Simplified Tax Invoice",F758="B2B - VAT registered"),"Simplified invoice issued to VAT-registered B2B; ",""))</f>
        <v/>
      </c>
    </row>
    <row r="759">
      <c r="A759" s="17" t="n"/>
      <c r="B759" s="14" t="n"/>
      <c r="C759" s="14" t="n"/>
      <c r="D759" s="14" t="n"/>
      <c r="E759" s="16" t="n"/>
      <c r="F759" s="14" t="n"/>
      <c r="G759" s="14" t="n"/>
      <c r="H759" s="19" t="n"/>
      <c r="I759" s="19" t="n"/>
      <c r="J759" s="34">
        <f>IF(A759="","",H759+I759)</f>
        <v/>
      </c>
      <c r="K759" s="14" t="n"/>
      <c r="L759" s="14" t="n"/>
      <c r="M759" s="14" t="n"/>
      <c r="N759" s="14" t="n"/>
      <c r="O759" s="20">
        <f>IF(A759="","",SUMPRODUCT((A759&gt;=Setup!$C$19:$C$30)*(A759&lt;=Setup!$D$19:$D$30)*Setup!$A$19:$A$30))</f>
        <v/>
      </c>
      <c r="P759" s="34">
        <f>IF(A759="","",IF(G759="Standard 15% (Box 1)",ROUND(H759*Setup!$B$9,2),0))</f>
        <v/>
      </c>
      <c r="Q759" s="34">
        <f>IF(A759="","",I759-P759)</f>
        <v/>
      </c>
      <c r="R759" s="23">
        <f>IF(A759="","",IF(O759=0,"Outside audit periods; ","")&amp;IF(G759="","No VAT category; ","")&amp;IF(ABS(Q759)&gt;Setup!$B$10,"VAT ≠ 15% × net; ","")&amp;IF(AND(F759="B2B - VAT registered",NOT(AND(LEN(E759)=15,LEFT(E759,1)="3",RIGHT(E759,1)="3",ISNUMBER(--E759)))),"Invalid/missing customer VAT no; ","")&amp;IF(L759&lt;&gt;"Yes","Not reported/cleared on FATOORA; ","")&amp;IF(AND(OR(G759="Zero-rated domestic (Box 3)",G759="Export (Box 4)"),N759=""),"Zero-rate/export evidence missing; ","")&amp;IF(AND(C759="Credit Note",H759&gt;0),"Credit note should be negative; ","")&amp;IF(AND(C759="Simplified Tax Invoice",F759="B2B - VAT registered"),"Simplified invoice issued to VAT-registered B2B; ",""))</f>
        <v/>
      </c>
    </row>
    <row r="760">
      <c r="A760" s="17" t="n"/>
      <c r="B760" s="14" t="n"/>
      <c r="C760" s="14" t="n"/>
      <c r="D760" s="14" t="n"/>
      <c r="E760" s="16" t="n"/>
      <c r="F760" s="14" t="n"/>
      <c r="G760" s="14" t="n"/>
      <c r="H760" s="19" t="n"/>
      <c r="I760" s="19" t="n"/>
      <c r="J760" s="34">
        <f>IF(A760="","",H760+I760)</f>
        <v/>
      </c>
      <c r="K760" s="14" t="n"/>
      <c r="L760" s="14" t="n"/>
      <c r="M760" s="14" t="n"/>
      <c r="N760" s="14" t="n"/>
      <c r="O760" s="20">
        <f>IF(A760="","",SUMPRODUCT((A760&gt;=Setup!$C$19:$C$30)*(A760&lt;=Setup!$D$19:$D$30)*Setup!$A$19:$A$30))</f>
        <v/>
      </c>
      <c r="P760" s="34">
        <f>IF(A760="","",IF(G760="Standard 15% (Box 1)",ROUND(H760*Setup!$B$9,2),0))</f>
        <v/>
      </c>
      <c r="Q760" s="34">
        <f>IF(A760="","",I760-P760)</f>
        <v/>
      </c>
      <c r="R760" s="23">
        <f>IF(A760="","",IF(O760=0,"Outside audit periods; ","")&amp;IF(G760="","No VAT category; ","")&amp;IF(ABS(Q760)&gt;Setup!$B$10,"VAT ≠ 15% × net; ","")&amp;IF(AND(F760="B2B - VAT registered",NOT(AND(LEN(E760)=15,LEFT(E760,1)="3",RIGHT(E760,1)="3",ISNUMBER(--E760)))),"Invalid/missing customer VAT no; ","")&amp;IF(L760&lt;&gt;"Yes","Not reported/cleared on FATOORA; ","")&amp;IF(AND(OR(G760="Zero-rated domestic (Box 3)",G760="Export (Box 4)"),N760=""),"Zero-rate/export evidence missing; ","")&amp;IF(AND(C760="Credit Note",H760&gt;0),"Credit note should be negative; ","")&amp;IF(AND(C760="Simplified Tax Invoice",F760="B2B - VAT registered"),"Simplified invoice issued to VAT-registered B2B; ",""))</f>
        <v/>
      </c>
    </row>
    <row r="761">
      <c r="A761" s="17" t="n"/>
      <c r="B761" s="14" t="n"/>
      <c r="C761" s="14" t="n"/>
      <c r="D761" s="14" t="n"/>
      <c r="E761" s="16" t="n"/>
      <c r="F761" s="14" t="n"/>
      <c r="G761" s="14" t="n"/>
      <c r="H761" s="19" t="n"/>
      <c r="I761" s="19" t="n"/>
      <c r="J761" s="34">
        <f>IF(A761="","",H761+I761)</f>
        <v/>
      </c>
      <c r="K761" s="14" t="n"/>
      <c r="L761" s="14" t="n"/>
      <c r="M761" s="14" t="n"/>
      <c r="N761" s="14" t="n"/>
      <c r="O761" s="20">
        <f>IF(A761="","",SUMPRODUCT((A761&gt;=Setup!$C$19:$C$30)*(A761&lt;=Setup!$D$19:$D$30)*Setup!$A$19:$A$30))</f>
        <v/>
      </c>
      <c r="P761" s="34">
        <f>IF(A761="","",IF(G761="Standard 15% (Box 1)",ROUND(H761*Setup!$B$9,2),0))</f>
        <v/>
      </c>
      <c r="Q761" s="34">
        <f>IF(A761="","",I761-P761)</f>
        <v/>
      </c>
      <c r="R761" s="23">
        <f>IF(A761="","",IF(O761=0,"Outside audit periods; ","")&amp;IF(G761="","No VAT category; ","")&amp;IF(ABS(Q761)&gt;Setup!$B$10,"VAT ≠ 15% × net; ","")&amp;IF(AND(F761="B2B - VAT registered",NOT(AND(LEN(E761)=15,LEFT(E761,1)="3",RIGHT(E761,1)="3",ISNUMBER(--E761)))),"Invalid/missing customer VAT no; ","")&amp;IF(L761&lt;&gt;"Yes","Not reported/cleared on FATOORA; ","")&amp;IF(AND(OR(G761="Zero-rated domestic (Box 3)",G761="Export (Box 4)"),N761=""),"Zero-rate/export evidence missing; ","")&amp;IF(AND(C761="Credit Note",H761&gt;0),"Credit note should be negative; ","")&amp;IF(AND(C761="Simplified Tax Invoice",F761="B2B - VAT registered"),"Simplified invoice issued to VAT-registered B2B; ",""))</f>
        <v/>
      </c>
    </row>
    <row r="762">
      <c r="A762" s="17" t="n"/>
      <c r="B762" s="14" t="n"/>
      <c r="C762" s="14" t="n"/>
      <c r="D762" s="14" t="n"/>
      <c r="E762" s="16" t="n"/>
      <c r="F762" s="14" t="n"/>
      <c r="G762" s="14" t="n"/>
      <c r="H762" s="19" t="n"/>
      <c r="I762" s="19" t="n"/>
      <c r="J762" s="34">
        <f>IF(A762="","",H762+I762)</f>
        <v/>
      </c>
      <c r="K762" s="14" t="n"/>
      <c r="L762" s="14" t="n"/>
      <c r="M762" s="14" t="n"/>
      <c r="N762" s="14" t="n"/>
      <c r="O762" s="20">
        <f>IF(A762="","",SUMPRODUCT((A762&gt;=Setup!$C$19:$C$30)*(A762&lt;=Setup!$D$19:$D$30)*Setup!$A$19:$A$30))</f>
        <v/>
      </c>
      <c r="P762" s="34">
        <f>IF(A762="","",IF(G762="Standard 15% (Box 1)",ROUND(H762*Setup!$B$9,2),0))</f>
        <v/>
      </c>
      <c r="Q762" s="34">
        <f>IF(A762="","",I762-P762)</f>
        <v/>
      </c>
      <c r="R762" s="23">
        <f>IF(A762="","",IF(O762=0,"Outside audit periods; ","")&amp;IF(G762="","No VAT category; ","")&amp;IF(ABS(Q762)&gt;Setup!$B$10,"VAT ≠ 15% × net; ","")&amp;IF(AND(F762="B2B - VAT registered",NOT(AND(LEN(E762)=15,LEFT(E762,1)="3",RIGHT(E762,1)="3",ISNUMBER(--E762)))),"Invalid/missing customer VAT no; ","")&amp;IF(L762&lt;&gt;"Yes","Not reported/cleared on FATOORA; ","")&amp;IF(AND(OR(G762="Zero-rated domestic (Box 3)",G762="Export (Box 4)"),N762=""),"Zero-rate/export evidence missing; ","")&amp;IF(AND(C762="Credit Note",H762&gt;0),"Credit note should be negative; ","")&amp;IF(AND(C762="Simplified Tax Invoice",F762="B2B - VAT registered"),"Simplified invoice issued to VAT-registered B2B; ",""))</f>
        <v/>
      </c>
    </row>
    <row r="763">
      <c r="A763" s="17" t="n"/>
      <c r="B763" s="14" t="n"/>
      <c r="C763" s="14" t="n"/>
      <c r="D763" s="14" t="n"/>
      <c r="E763" s="16" t="n"/>
      <c r="F763" s="14" t="n"/>
      <c r="G763" s="14" t="n"/>
      <c r="H763" s="19" t="n"/>
      <c r="I763" s="19" t="n"/>
      <c r="J763" s="34">
        <f>IF(A763="","",H763+I763)</f>
        <v/>
      </c>
      <c r="K763" s="14" t="n"/>
      <c r="L763" s="14" t="n"/>
      <c r="M763" s="14" t="n"/>
      <c r="N763" s="14" t="n"/>
      <c r="O763" s="20">
        <f>IF(A763="","",SUMPRODUCT((A763&gt;=Setup!$C$19:$C$30)*(A763&lt;=Setup!$D$19:$D$30)*Setup!$A$19:$A$30))</f>
        <v/>
      </c>
      <c r="P763" s="34">
        <f>IF(A763="","",IF(G763="Standard 15% (Box 1)",ROUND(H763*Setup!$B$9,2),0))</f>
        <v/>
      </c>
      <c r="Q763" s="34">
        <f>IF(A763="","",I763-P763)</f>
        <v/>
      </c>
      <c r="R763" s="23">
        <f>IF(A763="","",IF(O763=0,"Outside audit periods; ","")&amp;IF(G763="","No VAT category; ","")&amp;IF(ABS(Q763)&gt;Setup!$B$10,"VAT ≠ 15% × net; ","")&amp;IF(AND(F763="B2B - VAT registered",NOT(AND(LEN(E763)=15,LEFT(E763,1)="3",RIGHT(E763,1)="3",ISNUMBER(--E763)))),"Invalid/missing customer VAT no; ","")&amp;IF(L763&lt;&gt;"Yes","Not reported/cleared on FATOORA; ","")&amp;IF(AND(OR(G763="Zero-rated domestic (Box 3)",G763="Export (Box 4)"),N763=""),"Zero-rate/export evidence missing; ","")&amp;IF(AND(C763="Credit Note",H763&gt;0),"Credit note should be negative; ","")&amp;IF(AND(C763="Simplified Tax Invoice",F763="B2B - VAT registered"),"Simplified invoice issued to VAT-registered B2B; ",""))</f>
        <v/>
      </c>
    </row>
    <row r="764">
      <c r="A764" s="17" t="n"/>
      <c r="B764" s="14" t="n"/>
      <c r="C764" s="14" t="n"/>
      <c r="D764" s="14" t="n"/>
      <c r="E764" s="16" t="n"/>
      <c r="F764" s="14" t="n"/>
      <c r="G764" s="14" t="n"/>
      <c r="H764" s="19" t="n"/>
      <c r="I764" s="19" t="n"/>
      <c r="J764" s="34">
        <f>IF(A764="","",H764+I764)</f>
        <v/>
      </c>
      <c r="K764" s="14" t="n"/>
      <c r="L764" s="14" t="n"/>
      <c r="M764" s="14" t="n"/>
      <c r="N764" s="14" t="n"/>
      <c r="O764" s="20">
        <f>IF(A764="","",SUMPRODUCT((A764&gt;=Setup!$C$19:$C$30)*(A764&lt;=Setup!$D$19:$D$30)*Setup!$A$19:$A$30))</f>
        <v/>
      </c>
      <c r="P764" s="34">
        <f>IF(A764="","",IF(G764="Standard 15% (Box 1)",ROUND(H764*Setup!$B$9,2),0))</f>
        <v/>
      </c>
      <c r="Q764" s="34">
        <f>IF(A764="","",I764-P764)</f>
        <v/>
      </c>
      <c r="R764" s="23">
        <f>IF(A764="","",IF(O764=0,"Outside audit periods; ","")&amp;IF(G764="","No VAT category; ","")&amp;IF(ABS(Q764)&gt;Setup!$B$10,"VAT ≠ 15% × net; ","")&amp;IF(AND(F764="B2B - VAT registered",NOT(AND(LEN(E764)=15,LEFT(E764,1)="3",RIGHT(E764,1)="3",ISNUMBER(--E764)))),"Invalid/missing customer VAT no; ","")&amp;IF(L764&lt;&gt;"Yes","Not reported/cleared on FATOORA; ","")&amp;IF(AND(OR(G764="Zero-rated domestic (Box 3)",G764="Export (Box 4)"),N764=""),"Zero-rate/export evidence missing; ","")&amp;IF(AND(C764="Credit Note",H764&gt;0),"Credit note should be negative; ","")&amp;IF(AND(C764="Simplified Tax Invoice",F764="B2B - VAT registered"),"Simplified invoice issued to VAT-registered B2B; ",""))</f>
        <v/>
      </c>
    </row>
    <row r="765">
      <c r="A765" s="17" t="n"/>
      <c r="B765" s="14" t="n"/>
      <c r="C765" s="14" t="n"/>
      <c r="D765" s="14" t="n"/>
      <c r="E765" s="16" t="n"/>
      <c r="F765" s="14" t="n"/>
      <c r="G765" s="14" t="n"/>
      <c r="H765" s="19" t="n"/>
      <c r="I765" s="19" t="n"/>
      <c r="J765" s="34">
        <f>IF(A765="","",H765+I765)</f>
        <v/>
      </c>
      <c r="K765" s="14" t="n"/>
      <c r="L765" s="14" t="n"/>
      <c r="M765" s="14" t="n"/>
      <c r="N765" s="14" t="n"/>
      <c r="O765" s="20">
        <f>IF(A765="","",SUMPRODUCT((A765&gt;=Setup!$C$19:$C$30)*(A765&lt;=Setup!$D$19:$D$30)*Setup!$A$19:$A$30))</f>
        <v/>
      </c>
      <c r="P765" s="34">
        <f>IF(A765="","",IF(G765="Standard 15% (Box 1)",ROUND(H765*Setup!$B$9,2),0))</f>
        <v/>
      </c>
      <c r="Q765" s="34">
        <f>IF(A765="","",I765-P765)</f>
        <v/>
      </c>
      <c r="R765" s="23">
        <f>IF(A765="","",IF(O765=0,"Outside audit periods; ","")&amp;IF(G765="","No VAT category; ","")&amp;IF(ABS(Q765)&gt;Setup!$B$10,"VAT ≠ 15% × net; ","")&amp;IF(AND(F765="B2B - VAT registered",NOT(AND(LEN(E765)=15,LEFT(E765,1)="3",RIGHT(E765,1)="3",ISNUMBER(--E765)))),"Invalid/missing customer VAT no; ","")&amp;IF(L765&lt;&gt;"Yes","Not reported/cleared on FATOORA; ","")&amp;IF(AND(OR(G765="Zero-rated domestic (Box 3)",G765="Export (Box 4)"),N765=""),"Zero-rate/export evidence missing; ","")&amp;IF(AND(C765="Credit Note",H765&gt;0),"Credit note should be negative; ","")&amp;IF(AND(C765="Simplified Tax Invoice",F765="B2B - VAT registered"),"Simplified invoice issued to VAT-registered B2B; ",""))</f>
        <v/>
      </c>
    </row>
    <row r="766">
      <c r="A766" s="17" t="n"/>
      <c r="B766" s="14" t="n"/>
      <c r="C766" s="14" t="n"/>
      <c r="D766" s="14" t="n"/>
      <c r="E766" s="16" t="n"/>
      <c r="F766" s="14" t="n"/>
      <c r="G766" s="14" t="n"/>
      <c r="H766" s="19" t="n"/>
      <c r="I766" s="19" t="n"/>
      <c r="J766" s="34">
        <f>IF(A766="","",H766+I766)</f>
        <v/>
      </c>
      <c r="K766" s="14" t="n"/>
      <c r="L766" s="14" t="n"/>
      <c r="M766" s="14" t="n"/>
      <c r="N766" s="14" t="n"/>
      <c r="O766" s="20">
        <f>IF(A766="","",SUMPRODUCT((A766&gt;=Setup!$C$19:$C$30)*(A766&lt;=Setup!$D$19:$D$30)*Setup!$A$19:$A$30))</f>
        <v/>
      </c>
      <c r="P766" s="34">
        <f>IF(A766="","",IF(G766="Standard 15% (Box 1)",ROUND(H766*Setup!$B$9,2),0))</f>
        <v/>
      </c>
      <c r="Q766" s="34">
        <f>IF(A766="","",I766-P766)</f>
        <v/>
      </c>
      <c r="R766" s="23">
        <f>IF(A766="","",IF(O766=0,"Outside audit periods; ","")&amp;IF(G766="","No VAT category; ","")&amp;IF(ABS(Q766)&gt;Setup!$B$10,"VAT ≠ 15% × net; ","")&amp;IF(AND(F766="B2B - VAT registered",NOT(AND(LEN(E766)=15,LEFT(E766,1)="3",RIGHT(E766,1)="3",ISNUMBER(--E766)))),"Invalid/missing customer VAT no; ","")&amp;IF(L766&lt;&gt;"Yes","Not reported/cleared on FATOORA; ","")&amp;IF(AND(OR(G766="Zero-rated domestic (Box 3)",G766="Export (Box 4)"),N766=""),"Zero-rate/export evidence missing; ","")&amp;IF(AND(C766="Credit Note",H766&gt;0),"Credit note should be negative; ","")&amp;IF(AND(C766="Simplified Tax Invoice",F766="B2B - VAT registered"),"Simplified invoice issued to VAT-registered B2B; ",""))</f>
        <v/>
      </c>
    </row>
    <row r="767">
      <c r="A767" s="17" t="n"/>
      <c r="B767" s="14" t="n"/>
      <c r="C767" s="14" t="n"/>
      <c r="D767" s="14" t="n"/>
      <c r="E767" s="16" t="n"/>
      <c r="F767" s="14" t="n"/>
      <c r="G767" s="14" t="n"/>
      <c r="H767" s="19" t="n"/>
      <c r="I767" s="19" t="n"/>
      <c r="J767" s="34">
        <f>IF(A767="","",H767+I767)</f>
        <v/>
      </c>
      <c r="K767" s="14" t="n"/>
      <c r="L767" s="14" t="n"/>
      <c r="M767" s="14" t="n"/>
      <c r="N767" s="14" t="n"/>
      <c r="O767" s="20">
        <f>IF(A767="","",SUMPRODUCT((A767&gt;=Setup!$C$19:$C$30)*(A767&lt;=Setup!$D$19:$D$30)*Setup!$A$19:$A$30))</f>
        <v/>
      </c>
      <c r="P767" s="34">
        <f>IF(A767="","",IF(G767="Standard 15% (Box 1)",ROUND(H767*Setup!$B$9,2),0))</f>
        <v/>
      </c>
      <c r="Q767" s="34">
        <f>IF(A767="","",I767-P767)</f>
        <v/>
      </c>
      <c r="R767" s="23">
        <f>IF(A767="","",IF(O767=0,"Outside audit periods; ","")&amp;IF(G767="","No VAT category; ","")&amp;IF(ABS(Q767)&gt;Setup!$B$10,"VAT ≠ 15% × net; ","")&amp;IF(AND(F767="B2B - VAT registered",NOT(AND(LEN(E767)=15,LEFT(E767,1)="3",RIGHT(E767,1)="3",ISNUMBER(--E767)))),"Invalid/missing customer VAT no; ","")&amp;IF(L767&lt;&gt;"Yes","Not reported/cleared on FATOORA; ","")&amp;IF(AND(OR(G767="Zero-rated domestic (Box 3)",G767="Export (Box 4)"),N767=""),"Zero-rate/export evidence missing; ","")&amp;IF(AND(C767="Credit Note",H767&gt;0),"Credit note should be negative; ","")&amp;IF(AND(C767="Simplified Tax Invoice",F767="B2B - VAT registered"),"Simplified invoice issued to VAT-registered B2B; ",""))</f>
        <v/>
      </c>
    </row>
    <row r="768">
      <c r="A768" s="17" t="n"/>
      <c r="B768" s="14" t="n"/>
      <c r="C768" s="14" t="n"/>
      <c r="D768" s="14" t="n"/>
      <c r="E768" s="16" t="n"/>
      <c r="F768" s="14" t="n"/>
      <c r="G768" s="14" t="n"/>
      <c r="H768" s="19" t="n"/>
      <c r="I768" s="19" t="n"/>
      <c r="J768" s="34">
        <f>IF(A768="","",H768+I768)</f>
        <v/>
      </c>
      <c r="K768" s="14" t="n"/>
      <c r="L768" s="14" t="n"/>
      <c r="M768" s="14" t="n"/>
      <c r="N768" s="14" t="n"/>
      <c r="O768" s="20">
        <f>IF(A768="","",SUMPRODUCT((A768&gt;=Setup!$C$19:$C$30)*(A768&lt;=Setup!$D$19:$D$30)*Setup!$A$19:$A$30))</f>
        <v/>
      </c>
      <c r="P768" s="34">
        <f>IF(A768="","",IF(G768="Standard 15% (Box 1)",ROUND(H768*Setup!$B$9,2),0))</f>
        <v/>
      </c>
      <c r="Q768" s="34">
        <f>IF(A768="","",I768-P768)</f>
        <v/>
      </c>
      <c r="R768" s="23">
        <f>IF(A768="","",IF(O768=0,"Outside audit periods; ","")&amp;IF(G768="","No VAT category; ","")&amp;IF(ABS(Q768)&gt;Setup!$B$10,"VAT ≠ 15% × net; ","")&amp;IF(AND(F768="B2B - VAT registered",NOT(AND(LEN(E768)=15,LEFT(E768,1)="3",RIGHT(E768,1)="3",ISNUMBER(--E768)))),"Invalid/missing customer VAT no; ","")&amp;IF(L768&lt;&gt;"Yes","Not reported/cleared on FATOORA; ","")&amp;IF(AND(OR(G768="Zero-rated domestic (Box 3)",G768="Export (Box 4)"),N768=""),"Zero-rate/export evidence missing; ","")&amp;IF(AND(C768="Credit Note",H768&gt;0),"Credit note should be negative; ","")&amp;IF(AND(C768="Simplified Tax Invoice",F768="B2B - VAT registered"),"Simplified invoice issued to VAT-registered B2B; ",""))</f>
        <v/>
      </c>
    </row>
    <row r="769">
      <c r="A769" s="17" t="n"/>
      <c r="B769" s="14" t="n"/>
      <c r="C769" s="14" t="n"/>
      <c r="D769" s="14" t="n"/>
      <c r="E769" s="16" t="n"/>
      <c r="F769" s="14" t="n"/>
      <c r="G769" s="14" t="n"/>
      <c r="H769" s="19" t="n"/>
      <c r="I769" s="19" t="n"/>
      <c r="J769" s="34">
        <f>IF(A769="","",H769+I769)</f>
        <v/>
      </c>
      <c r="K769" s="14" t="n"/>
      <c r="L769" s="14" t="n"/>
      <c r="M769" s="14" t="n"/>
      <c r="N769" s="14" t="n"/>
      <c r="O769" s="20">
        <f>IF(A769="","",SUMPRODUCT((A769&gt;=Setup!$C$19:$C$30)*(A769&lt;=Setup!$D$19:$D$30)*Setup!$A$19:$A$30))</f>
        <v/>
      </c>
      <c r="P769" s="34">
        <f>IF(A769="","",IF(G769="Standard 15% (Box 1)",ROUND(H769*Setup!$B$9,2),0))</f>
        <v/>
      </c>
      <c r="Q769" s="34">
        <f>IF(A769="","",I769-P769)</f>
        <v/>
      </c>
      <c r="R769" s="23">
        <f>IF(A769="","",IF(O769=0,"Outside audit periods; ","")&amp;IF(G769="","No VAT category; ","")&amp;IF(ABS(Q769)&gt;Setup!$B$10,"VAT ≠ 15% × net; ","")&amp;IF(AND(F769="B2B - VAT registered",NOT(AND(LEN(E769)=15,LEFT(E769,1)="3",RIGHT(E769,1)="3",ISNUMBER(--E769)))),"Invalid/missing customer VAT no; ","")&amp;IF(L769&lt;&gt;"Yes","Not reported/cleared on FATOORA; ","")&amp;IF(AND(OR(G769="Zero-rated domestic (Box 3)",G769="Export (Box 4)"),N769=""),"Zero-rate/export evidence missing; ","")&amp;IF(AND(C769="Credit Note",H769&gt;0),"Credit note should be negative; ","")&amp;IF(AND(C769="Simplified Tax Invoice",F769="B2B - VAT registered"),"Simplified invoice issued to VAT-registered B2B; ",""))</f>
        <v/>
      </c>
    </row>
    <row r="770">
      <c r="A770" s="17" t="n"/>
      <c r="B770" s="14" t="n"/>
      <c r="C770" s="14" t="n"/>
      <c r="D770" s="14" t="n"/>
      <c r="E770" s="16" t="n"/>
      <c r="F770" s="14" t="n"/>
      <c r="G770" s="14" t="n"/>
      <c r="H770" s="19" t="n"/>
      <c r="I770" s="19" t="n"/>
      <c r="J770" s="34">
        <f>IF(A770="","",H770+I770)</f>
        <v/>
      </c>
      <c r="K770" s="14" t="n"/>
      <c r="L770" s="14" t="n"/>
      <c r="M770" s="14" t="n"/>
      <c r="N770" s="14" t="n"/>
      <c r="O770" s="20">
        <f>IF(A770="","",SUMPRODUCT((A770&gt;=Setup!$C$19:$C$30)*(A770&lt;=Setup!$D$19:$D$30)*Setup!$A$19:$A$30))</f>
        <v/>
      </c>
      <c r="P770" s="34">
        <f>IF(A770="","",IF(G770="Standard 15% (Box 1)",ROUND(H770*Setup!$B$9,2),0))</f>
        <v/>
      </c>
      <c r="Q770" s="34">
        <f>IF(A770="","",I770-P770)</f>
        <v/>
      </c>
      <c r="R770" s="23">
        <f>IF(A770="","",IF(O770=0,"Outside audit periods; ","")&amp;IF(G770="","No VAT category; ","")&amp;IF(ABS(Q770)&gt;Setup!$B$10,"VAT ≠ 15% × net; ","")&amp;IF(AND(F770="B2B - VAT registered",NOT(AND(LEN(E770)=15,LEFT(E770,1)="3",RIGHT(E770,1)="3",ISNUMBER(--E770)))),"Invalid/missing customer VAT no; ","")&amp;IF(L770&lt;&gt;"Yes","Not reported/cleared on FATOORA; ","")&amp;IF(AND(OR(G770="Zero-rated domestic (Box 3)",G770="Export (Box 4)"),N770=""),"Zero-rate/export evidence missing; ","")&amp;IF(AND(C770="Credit Note",H770&gt;0),"Credit note should be negative; ","")&amp;IF(AND(C770="Simplified Tax Invoice",F770="B2B - VAT registered"),"Simplified invoice issued to VAT-registered B2B; ",""))</f>
        <v/>
      </c>
    </row>
    <row r="771">
      <c r="A771" s="17" t="n"/>
      <c r="B771" s="14" t="n"/>
      <c r="C771" s="14" t="n"/>
      <c r="D771" s="14" t="n"/>
      <c r="E771" s="16" t="n"/>
      <c r="F771" s="14" t="n"/>
      <c r="G771" s="14" t="n"/>
      <c r="H771" s="19" t="n"/>
      <c r="I771" s="19" t="n"/>
      <c r="J771" s="34">
        <f>IF(A771="","",H771+I771)</f>
        <v/>
      </c>
      <c r="K771" s="14" t="n"/>
      <c r="L771" s="14" t="n"/>
      <c r="M771" s="14" t="n"/>
      <c r="N771" s="14" t="n"/>
      <c r="O771" s="20">
        <f>IF(A771="","",SUMPRODUCT((A771&gt;=Setup!$C$19:$C$30)*(A771&lt;=Setup!$D$19:$D$30)*Setup!$A$19:$A$30))</f>
        <v/>
      </c>
      <c r="P771" s="34">
        <f>IF(A771="","",IF(G771="Standard 15% (Box 1)",ROUND(H771*Setup!$B$9,2),0))</f>
        <v/>
      </c>
      <c r="Q771" s="34">
        <f>IF(A771="","",I771-P771)</f>
        <v/>
      </c>
      <c r="R771" s="23">
        <f>IF(A771="","",IF(O771=0,"Outside audit periods; ","")&amp;IF(G771="","No VAT category; ","")&amp;IF(ABS(Q771)&gt;Setup!$B$10,"VAT ≠ 15% × net; ","")&amp;IF(AND(F771="B2B - VAT registered",NOT(AND(LEN(E771)=15,LEFT(E771,1)="3",RIGHT(E771,1)="3",ISNUMBER(--E771)))),"Invalid/missing customer VAT no; ","")&amp;IF(L771&lt;&gt;"Yes","Not reported/cleared on FATOORA; ","")&amp;IF(AND(OR(G771="Zero-rated domestic (Box 3)",G771="Export (Box 4)"),N771=""),"Zero-rate/export evidence missing; ","")&amp;IF(AND(C771="Credit Note",H771&gt;0),"Credit note should be negative; ","")&amp;IF(AND(C771="Simplified Tax Invoice",F771="B2B - VAT registered"),"Simplified invoice issued to VAT-registered B2B; ",""))</f>
        <v/>
      </c>
    </row>
    <row r="772">
      <c r="A772" s="17" t="n"/>
      <c r="B772" s="14" t="n"/>
      <c r="C772" s="14" t="n"/>
      <c r="D772" s="14" t="n"/>
      <c r="E772" s="16" t="n"/>
      <c r="F772" s="14" t="n"/>
      <c r="G772" s="14" t="n"/>
      <c r="H772" s="19" t="n"/>
      <c r="I772" s="19" t="n"/>
      <c r="J772" s="34">
        <f>IF(A772="","",H772+I772)</f>
        <v/>
      </c>
      <c r="K772" s="14" t="n"/>
      <c r="L772" s="14" t="n"/>
      <c r="M772" s="14" t="n"/>
      <c r="N772" s="14" t="n"/>
      <c r="O772" s="20">
        <f>IF(A772="","",SUMPRODUCT((A772&gt;=Setup!$C$19:$C$30)*(A772&lt;=Setup!$D$19:$D$30)*Setup!$A$19:$A$30))</f>
        <v/>
      </c>
      <c r="P772" s="34">
        <f>IF(A772="","",IF(G772="Standard 15% (Box 1)",ROUND(H772*Setup!$B$9,2),0))</f>
        <v/>
      </c>
      <c r="Q772" s="34">
        <f>IF(A772="","",I772-P772)</f>
        <v/>
      </c>
      <c r="R772" s="23">
        <f>IF(A772="","",IF(O772=0,"Outside audit periods; ","")&amp;IF(G772="","No VAT category; ","")&amp;IF(ABS(Q772)&gt;Setup!$B$10,"VAT ≠ 15% × net; ","")&amp;IF(AND(F772="B2B - VAT registered",NOT(AND(LEN(E772)=15,LEFT(E772,1)="3",RIGHT(E772,1)="3",ISNUMBER(--E772)))),"Invalid/missing customer VAT no; ","")&amp;IF(L772&lt;&gt;"Yes","Not reported/cleared on FATOORA; ","")&amp;IF(AND(OR(G772="Zero-rated domestic (Box 3)",G772="Export (Box 4)"),N772=""),"Zero-rate/export evidence missing; ","")&amp;IF(AND(C772="Credit Note",H772&gt;0),"Credit note should be negative; ","")&amp;IF(AND(C772="Simplified Tax Invoice",F772="B2B - VAT registered"),"Simplified invoice issued to VAT-registered B2B; ",""))</f>
        <v/>
      </c>
    </row>
    <row r="773">
      <c r="A773" s="17" t="n"/>
      <c r="B773" s="14" t="n"/>
      <c r="C773" s="14" t="n"/>
      <c r="D773" s="14" t="n"/>
      <c r="E773" s="16" t="n"/>
      <c r="F773" s="14" t="n"/>
      <c r="G773" s="14" t="n"/>
      <c r="H773" s="19" t="n"/>
      <c r="I773" s="19" t="n"/>
      <c r="J773" s="34">
        <f>IF(A773="","",H773+I773)</f>
        <v/>
      </c>
      <c r="K773" s="14" t="n"/>
      <c r="L773" s="14" t="n"/>
      <c r="M773" s="14" t="n"/>
      <c r="N773" s="14" t="n"/>
      <c r="O773" s="20">
        <f>IF(A773="","",SUMPRODUCT((A773&gt;=Setup!$C$19:$C$30)*(A773&lt;=Setup!$D$19:$D$30)*Setup!$A$19:$A$30))</f>
        <v/>
      </c>
      <c r="P773" s="34">
        <f>IF(A773="","",IF(G773="Standard 15% (Box 1)",ROUND(H773*Setup!$B$9,2),0))</f>
        <v/>
      </c>
      <c r="Q773" s="34">
        <f>IF(A773="","",I773-P773)</f>
        <v/>
      </c>
      <c r="R773" s="23">
        <f>IF(A773="","",IF(O773=0,"Outside audit periods; ","")&amp;IF(G773="","No VAT category; ","")&amp;IF(ABS(Q773)&gt;Setup!$B$10,"VAT ≠ 15% × net; ","")&amp;IF(AND(F773="B2B - VAT registered",NOT(AND(LEN(E773)=15,LEFT(E773,1)="3",RIGHT(E773,1)="3",ISNUMBER(--E773)))),"Invalid/missing customer VAT no; ","")&amp;IF(L773&lt;&gt;"Yes","Not reported/cleared on FATOORA; ","")&amp;IF(AND(OR(G773="Zero-rated domestic (Box 3)",G773="Export (Box 4)"),N773=""),"Zero-rate/export evidence missing; ","")&amp;IF(AND(C773="Credit Note",H773&gt;0),"Credit note should be negative; ","")&amp;IF(AND(C773="Simplified Tax Invoice",F773="B2B - VAT registered"),"Simplified invoice issued to VAT-registered B2B; ",""))</f>
        <v/>
      </c>
    </row>
    <row r="774">
      <c r="A774" s="17" t="n"/>
      <c r="B774" s="14" t="n"/>
      <c r="C774" s="14" t="n"/>
      <c r="D774" s="14" t="n"/>
      <c r="E774" s="16" t="n"/>
      <c r="F774" s="14" t="n"/>
      <c r="G774" s="14" t="n"/>
      <c r="H774" s="19" t="n"/>
      <c r="I774" s="19" t="n"/>
      <c r="J774" s="34">
        <f>IF(A774="","",H774+I774)</f>
        <v/>
      </c>
      <c r="K774" s="14" t="n"/>
      <c r="L774" s="14" t="n"/>
      <c r="M774" s="14" t="n"/>
      <c r="N774" s="14" t="n"/>
      <c r="O774" s="20">
        <f>IF(A774="","",SUMPRODUCT((A774&gt;=Setup!$C$19:$C$30)*(A774&lt;=Setup!$D$19:$D$30)*Setup!$A$19:$A$30))</f>
        <v/>
      </c>
      <c r="P774" s="34">
        <f>IF(A774="","",IF(G774="Standard 15% (Box 1)",ROUND(H774*Setup!$B$9,2),0))</f>
        <v/>
      </c>
      <c r="Q774" s="34">
        <f>IF(A774="","",I774-P774)</f>
        <v/>
      </c>
      <c r="R774" s="23">
        <f>IF(A774="","",IF(O774=0,"Outside audit periods; ","")&amp;IF(G774="","No VAT category; ","")&amp;IF(ABS(Q774)&gt;Setup!$B$10,"VAT ≠ 15% × net; ","")&amp;IF(AND(F774="B2B - VAT registered",NOT(AND(LEN(E774)=15,LEFT(E774,1)="3",RIGHT(E774,1)="3",ISNUMBER(--E774)))),"Invalid/missing customer VAT no; ","")&amp;IF(L774&lt;&gt;"Yes","Not reported/cleared on FATOORA; ","")&amp;IF(AND(OR(G774="Zero-rated domestic (Box 3)",G774="Export (Box 4)"),N774=""),"Zero-rate/export evidence missing; ","")&amp;IF(AND(C774="Credit Note",H774&gt;0),"Credit note should be negative; ","")&amp;IF(AND(C774="Simplified Tax Invoice",F774="B2B - VAT registered"),"Simplified invoice issued to VAT-registered B2B; ",""))</f>
        <v/>
      </c>
    </row>
    <row r="775">
      <c r="A775" s="17" t="n"/>
      <c r="B775" s="14" t="n"/>
      <c r="C775" s="14" t="n"/>
      <c r="D775" s="14" t="n"/>
      <c r="E775" s="16" t="n"/>
      <c r="F775" s="14" t="n"/>
      <c r="G775" s="14" t="n"/>
      <c r="H775" s="19" t="n"/>
      <c r="I775" s="19" t="n"/>
      <c r="J775" s="34">
        <f>IF(A775="","",H775+I775)</f>
        <v/>
      </c>
      <c r="K775" s="14" t="n"/>
      <c r="L775" s="14" t="n"/>
      <c r="M775" s="14" t="n"/>
      <c r="N775" s="14" t="n"/>
      <c r="O775" s="20">
        <f>IF(A775="","",SUMPRODUCT((A775&gt;=Setup!$C$19:$C$30)*(A775&lt;=Setup!$D$19:$D$30)*Setup!$A$19:$A$30))</f>
        <v/>
      </c>
      <c r="P775" s="34">
        <f>IF(A775="","",IF(G775="Standard 15% (Box 1)",ROUND(H775*Setup!$B$9,2),0))</f>
        <v/>
      </c>
      <c r="Q775" s="34">
        <f>IF(A775="","",I775-P775)</f>
        <v/>
      </c>
      <c r="R775" s="23">
        <f>IF(A775="","",IF(O775=0,"Outside audit periods; ","")&amp;IF(G775="","No VAT category; ","")&amp;IF(ABS(Q775)&gt;Setup!$B$10,"VAT ≠ 15% × net; ","")&amp;IF(AND(F775="B2B - VAT registered",NOT(AND(LEN(E775)=15,LEFT(E775,1)="3",RIGHT(E775,1)="3",ISNUMBER(--E775)))),"Invalid/missing customer VAT no; ","")&amp;IF(L775&lt;&gt;"Yes","Not reported/cleared on FATOORA; ","")&amp;IF(AND(OR(G775="Zero-rated domestic (Box 3)",G775="Export (Box 4)"),N775=""),"Zero-rate/export evidence missing; ","")&amp;IF(AND(C775="Credit Note",H775&gt;0),"Credit note should be negative; ","")&amp;IF(AND(C775="Simplified Tax Invoice",F775="B2B - VAT registered"),"Simplified invoice issued to VAT-registered B2B; ",""))</f>
        <v/>
      </c>
    </row>
    <row r="776">
      <c r="A776" s="17" t="n"/>
      <c r="B776" s="14" t="n"/>
      <c r="C776" s="14" t="n"/>
      <c r="D776" s="14" t="n"/>
      <c r="E776" s="16" t="n"/>
      <c r="F776" s="14" t="n"/>
      <c r="G776" s="14" t="n"/>
      <c r="H776" s="19" t="n"/>
      <c r="I776" s="19" t="n"/>
      <c r="J776" s="34">
        <f>IF(A776="","",H776+I776)</f>
        <v/>
      </c>
      <c r="K776" s="14" t="n"/>
      <c r="L776" s="14" t="n"/>
      <c r="M776" s="14" t="n"/>
      <c r="N776" s="14" t="n"/>
      <c r="O776" s="20">
        <f>IF(A776="","",SUMPRODUCT((A776&gt;=Setup!$C$19:$C$30)*(A776&lt;=Setup!$D$19:$D$30)*Setup!$A$19:$A$30))</f>
        <v/>
      </c>
      <c r="P776" s="34">
        <f>IF(A776="","",IF(G776="Standard 15% (Box 1)",ROUND(H776*Setup!$B$9,2),0))</f>
        <v/>
      </c>
      <c r="Q776" s="34">
        <f>IF(A776="","",I776-P776)</f>
        <v/>
      </c>
      <c r="R776" s="23">
        <f>IF(A776="","",IF(O776=0,"Outside audit periods; ","")&amp;IF(G776="","No VAT category; ","")&amp;IF(ABS(Q776)&gt;Setup!$B$10,"VAT ≠ 15% × net; ","")&amp;IF(AND(F776="B2B - VAT registered",NOT(AND(LEN(E776)=15,LEFT(E776,1)="3",RIGHT(E776,1)="3",ISNUMBER(--E776)))),"Invalid/missing customer VAT no; ","")&amp;IF(L776&lt;&gt;"Yes","Not reported/cleared on FATOORA; ","")&amp;IF(AND(OR(G776="Zero-rated domestic (Box 3)",G776="Export (Box 4)"),N776=""),"Zero-rate/export evidence missing; ","")&amp;IF(AND(C776="Credit Note",H776&gt;0),"Credit note should be negative; ","")&amp;IF(AND(C776="Simplified Tax Invoice",F776="B2B - VAT registered"),"Simplified invoice issued to VAT-registered B2B; ",""))</f>
        <v/>
      </c>
    </row>
    <row r="777">
      <c r="A777" s="17" t="n"/>
      <c r="B777" s="14" t="n"/>
      <c r="C777" s="14" t="n"/>
      <c r="D777" s="14" t="n"/>
      <c r="E777" s="16" t="n"/>
      <c r="F777" s="14" t="n"/>
      <c r="G777" s="14" t="n"/>
      <c r="H777" s="19" t="n"/>
      <c r="I777" s="19" t="n"/>
      <c r="J777" s="34">
        <f>IF(A777="","",H777+I777)</f>
        <v/>
      </c>
      <c r="K777" s="14" t="n"/>
      <c r="L777" s="14" t="n"/>
      <c r="M777" s="14" t="n"/>
      <c r="N777" s="14" t="n"/>
      <c r="O777" s="20">
        <f>IF(A777="","",SUMPRODUCT((A777&gt;=Setup!$C$19:$C$30)*(A777&lt;=Setup!$D$19:$D$30)*Setup!$A$19:$A$30))</f>
        <v/>
      </c>
      <c r="P777" s="34">
        <f>IF(A777="","",IF(G777="Standard 15% (Box 1)",ROUND(H777*Setup!$B$9,2),0))</f>
        <v/>
      </c>
      <c r="Q777" s="34">
        <f>IF(A777="","",I777-P777)</f>
        <v/>
      </c>
      <c r="R777" s="23">
        <f>IF(A777="","",IF(O777=0,"Outside audit periods; ","")&amp;IF(G777="","No VAT category; ","")&amp;IF(ABS(Q777)&gt;Setup!$B$10,"VAT ≠ 15% × net; ","")&amp;IF(AND(F777="B2B - VAT registered",NOT(AND(LEN(E777)=15,LEFT(E777,1)="3",RIGHT(E777,1)="3",ISNUMBER(--E777)))),"Invalid/missing customer VAT no; ","")&amp;IF(L777&lt;&gt;"Yes","Not reported/cleared on FATOORA; ","")&amp;IF(AND(OR(G777="Zero-rated domestic (Box 3)",G777="Export (Box 4)"),N777=""),"Zero-rate/export evidence missing; ","")&amp;IF(AND(C777="Credit Note",H777&gt;0),"Credit note should be negative; ","")&amp;IF(AND(C777="Simplified Tax Invoice",F777="B2B - VAT registered"),"Simplified invoice issued to VAT-registered B2B; ",""))</f>
        <v/>
      </c>
    </row>
    <row r="778">
      <c r="A778" s="17" t="n"/>
      <c r="B778" s="14" t="n"/>
      <c r="C778" s="14" t="n"/>
      <c r="D778" s="14" t="n"/>
      <c r="E778" s="16" t="n"/>
      <c r="F778" s="14" t="n"/>
      <c r="G778" s="14" t="n"/>
      <c r="H778" s="19" t="n"/>
      <c r="I778" s="19" t="n"/>
      <c r="J778" s="34">
        <f>IF(A778="","",H778+I778)</f>
        <v/>
      </c>
      <c r="K778" s="14" t="n"/>
      <c r="L778" s="14" t="n"/>
      <c r="M778" s="14" t="n"/>
      <c r="N778" s="14" t="n"/>
      <c r="O778" s="20">
        <f>IF(A778="","",SUMPRODUCT((A778&gt;=Setup!$C$19:$C$30)*(A778&lt;=Setup!$D$19:$D$30)*Setup!$A$19:$A$30))</f>
        <v/>
      </c>
      <c r="P778" s="34">
        <f>IF(A778="","",IF(G778="Standard 15% (Box 1)",ROUND(H778*Setup!$B$9,2),0))</f>
        <v/>
      </c>
      <c r="Q778" s="34">
        <f>IF(A778="","",I778-P778)</f>
        <v/>
      </c>
      <c r="R778" s="23">
        <f>IF(A778="","",IF(O778=0,"Outside audit periods; ","")&amp;IF(G778="","No VAT category; ","")&amp;IF(ABS(Q778)&gt;Setup!$B$10,"VAT ≠ 15% × net; ","")&amp;IF(AND(F778="B2B - VAT registered",NOT(AND(LEN(E778)=15,LEFT(E778,1)="3",RIGHT(E778,1)="3",ISNUMBER(--E778)))),"Invalid/missing customer VAT no; ","")&amp;IF(L778&lt;&gt;"Yes","Not reported/cleared on FATOORA; ","")&amp;IF(AND(OR(G778="Zero-rated domestic (Box 3)",G778="Export (Box 4)"),N778=""),"Zero-rate/export evidence missing; ","")&amp;IF(AND(C778="Credit Note",H778&gt;0),"Credit note should be negative; ","")&amp;IF(AND(C778="Simplified Tax Invoice",F778="B2B - VAT registered"),"Simplified invoice issued to VAT-registered B2B; ",""))</f>
        <v/>
      </c>
    </row>
    <row r="779">
      <c r="A779" s="17" t="n"/>
      <c r="B779" s="14" t="n"/>
      <c r="C779" s="14" t="n"/>
      <c r="D779" s="14" t="n"/>
      <c r="E779" s="16" t="n"/>
      <c r="F779" s="14" t="n"/>
      <c r="G779" s="14" t="n"/>
      <c r="H779" s="19" t="n"/>
      <c r="I779" s="19" t="n"/>
      <c r="J779" s="34">
        <f>IF(A779="","",H779+I779)</f>
        <v/>
      </c>
      <c r="K779" s="14" t="n"/>
      <c r="L779" s="14" t="n"/>
      <c r="M779" s="14" t="n"/>
      <c r="N779" s="14" t="n"/>
      <c r="O779" s="20">
        <f>IF(A779="","",SUMPRODUCT((A779&gt;=Setup!$C$19:$C$30)*(A779&lt;=Setup!$D$19:$D$30)*Setup!$A$19:$A$30))</f>
        <v/>
      </c>
      <c r="P779" s="34">
        <f>IF(A779="","",IF(G779="Standard 15% (Box 1)",ROUND(H779*Setup!$B$9,2),0))</f>
        <v/>
      </c>
      <c r="Q779" s="34">
        <f>IF(A779="","",I779-P779)</f>
        <v/>
      </c>
      <c r="R779" s="23">
        <f>IF(A779="","",IF(O779=0,"Outside audit periods; ","")&amp;IF(G779="","No VAT category; ","")&amp;IF(ABS(Q779)&gt;Setup!$B$10,"VAT ≠ 15% × net; ","")&amp;IF(AND(F779="B2B - VAT registered",NOT(AND(LEN(E779)=15,LEFT(E779,1)="3",RIGHT(E779,1)="3",ISNUMBER(--E779)))),"Invalid/missing customer VAT no; ","")&amp;IF(L779&lt;&gt;"Yes","Not reported/cleared on FATOORA; ","")&amp;IF(AND(OR(G779="Zero-rated domestic (Box 3)",G779="Export (Box 4)"),N779=""),"Zero-rate/export evidence missing; ","")&amp;IF(AND(C779="Credit Note",H779&gt;0),"Credit note should be negative; ","")&amp;IF(AND(C779="Simplified Tax Invoice",F779="B2B - VAT registered"),"Simplified invoice issued to VAT-registered B2B; ",""))</f>
        <v/>
      </c>
    </row>
    <row r="780">
      <c r="A780" s="17" t="n"/>
      <c r="B780" s="14" t="n"/>
      <c r="C780" s="14" t="n"/>
      <c r="D780" s="14" t="n"/>
      <c r="E780" s="16" t="n"/>
      <c r="F780" s="14" t="n"/>
      <c r="G780" s="14" t="n"/>
      <c r="H780" s="19" t="n"/>
      <c r="I780" s="19" t="n"/>
      <c r="J780" s="34">
        <f>IF(A780="","",H780+I780)</f>
        <v/>
      </c>
      <c r="K780" s="14" t="n"/>
      <c r="L780" s="14" t="n"/>
      <c r="M780" s="14" t="n"/>
      <c r="N780" s="14" t="n"/>
      <c r="O780" s="20">
        <f>IF(A780="","",SUMPRODUCT((A780&gt;=Setup!$C$19:$C$30)*(A780&lt;=Setup!$D$19:$D$30)*Setup!$A$19:$A$30))</f>
        <v/>
      </c>
      <c r="P780" s="34">
        <f>IF(A780="","",IF(G780="Standard 15% (Box 1)",ROUND(H780*Setup!$B$9,2),0))</f>
        <v/>
      </c>
      <c r="Q780" s="34">
        <f>IF(A780="","",I780-P780)</f>
        <v/>
      </c>
      <c r="R780" s="23">
        <f>IF(A780="","",IF(O780=0,"Outside audit periods; ","")&amp;IF(G780="","No VAT category; ","")&amp;IF(ABS(Q780)&gt;Setup!$B$10,"VAT ≠ 15% × net; ","")&amp;IF(AND(F780="B2B - VAT registered",NOT(AND(LEN(E780)=15,LEFT(E780,1)="3",RIGHT(E780,1)="3",ISNUMBER(--E780)))),"Invalid/missing customer VAT no; ","")&amp;IF(L780&lt;&gt;"Yes","Not reported/cleared on FATOORA; ","")&amp;IF(AND(OR(G780="Zero-rated domestic (Box 3)",G780="Export (Box 4)"),N780=""),"Zero-rate/export evidence missing; ","")&amp;IF(AND(C780="Credit Note",H780&gt;0),"Credit note should be negative; ","")&amp;IF(AND(C780="Simplified Tax Invoice",F780="B2B - VAT registered"),"Simplified invoice issued to VAT-registered B2B; ",""))</f>
        <v/>
      </c>
    </row>
    <row r="781">
      <c r="A781" s="17" t="n"/>
      <c r="B781" s="14" t="n"/>
      <c r="C781" s="14" t="n"/>
      <c r="D781" s="14" t="n"/>
      <c r="E781" s="16" t="n"/>
      <c r="F781" s="14" t="n"/>
      <c r="G781" s="14" t="n"/>
      <c r="H781" s="19" t="n"/>
      <c r="I781" s="19" t="n"/>
      <c r="J781" s="34">
        <f>IF(A781="","",H781+I781)</f>
        <v/>
      </c>
      <c r="K781" s="14" t="n"/>
      <c r="L781" s="14" t="n"/>
      <c r="M781" s="14" t="n"/>
      <c r="N781" s="14" t="n"/>
      <c r="O781" s="20">
        <f>IF(A781="","",SUMPRODUCT((A781&gt;=Setup!$C$19:$C$30)*(A781&lt;=Setup!$D$19:$D$30)*Setup!$A$19:$A$30))</f>
        <v/>
      </c>
      <c r="P781" s="34">
        <f>IF(A781="","",IF(G781="Standard 15% (Box 1)",ROUND(H781*Setup!$B$9,2),0))</f>
        <v/>
      </c>
      <c r="Q781" s="34">
        <f>IF(A781="","",I781-P781)</f>
        <v/>
      </c>
      <c r="R781" s="23">
        <f>IF(A781="","",IF(O781=0,"Outside audit periods; ","")&amp;IF(G781="","No VAT category; ","")&amp;IF(ABS(Q781)&gt;Setup!$B$10,"VAT ≠ 15% × net; ","")&amp;IF(AND(F781="B2B - VAT registered",NOT(AND(LEN(E781)=15,LEFT(E781,1)="3",RIGHT(E781,1)="3",ISNUMBER(--E781)))),"Invalid/missing customer VAT no; ","")&amp;IF(L781&lt;&gt;"Yes","Not reported/cleared on FATOORA; ","")&amp;IF(AND(OR(G781="Zero-rated domestic (Box 3)",G781="Export (Box 4)"),N781=""),"Zero-rate/export evidence missing; ","")&amp;IF(AND(C781="Credit Note",H781&gt;0),"Credit note should be negative; ","")&amp;IF(AND(C781="Simplified Tax Invoice",F781="B2B - VAT registered"),"Simplified invoice issued to VAT-registered B2B; ",""))</f>
        <v/>
      </c>
    </row>
    <row r="782">
      <c r="A782" s="17" t="n"/>
      <c r="B782" s="14" t="n"/>
      <c r="C782" s="14" t="n"/>
      <c r="D782" s="14" t="n"/>
      <c r="E782" s="16" t="n"/>
      <c r="F782" s="14" t="n"/>
      <c r="G782" s="14" t="n"/>
      <c r="H782" s="19" t="n"/>
      <c r="I782" s="19" t="n"/>
      <c r="J782" s="34">
        <f>IF(A782="","",H782+I782)</f>
        <v/>
      </c>
      <c r="K782" s="14" t="n"/>
      <c r="L782" s="14" t="n"/>
      <c r="M782" s="14" t="n"/>
      <c r="N782" s="14" t="n"/>
      <c r="O782" s="20">
        <f>IF(A782="","",SUMPRODUCT((A782&gt;=Setup!$C$19:$C$30)*(A782&lt;=Setup!$D$19:$D$30)*Setup!$A$19:$A$30))</f>
        <v/>
      </c>
      <c r="P782" s="34">
        <f>IF(A782="","",IF(G782="Standard 15% (Box 1)",ROUND(H782*Setup!$B$9,2),0))</f>
        <v/>
      </c>
      <c r="Q782" s="34">
        <f>IF(A782="","",I782-P782)</f>
        <v/>
      </c>
      <c r="R782" s="23">
        <f>IF(A782="","",IF(O782=0,"Outside audit periods; ","")&amp;IF(G782="","No VAT category; ","")&amp;IF(ABS(Q782)&gt;Setup!$B$10,"VAT ≠ 15% × net; ","")&amp;IF(AND(F782="B2B - VAT registered",NOT(AND(LEN(E782)=15,LEFT(E782,1)="3",RIGHT(E782,1)="3",ISNUMBER(--E782)))),"Invalid/missing customer VAT no; ","")&amp;IF(L782&lt;&gt;"Yes","Not reported/cleared on FATOORA; ","")&amp;IF(AND(OR(G782="Zero-rated domestic (Box 3)",G782="Export (Box 4)"),N782=""),"Zero-rate/export evidence missing; ","")&amp;IF(AND(C782="Credit Note",H782&gt;0),"Credit note should be negative; ","")&amp;IF(AND(C782="Simplified Tax Invoice",F782="B2B - VAT registered"),"Simplified invoice issued to VAT-registered B2B; ",""))</f>
        <v/>
      </c>
    </row>
    <row r="783">
      <c r="A783" s="17" t="n"/>
      <c r="B783" s="14" t="n"/>
      <c r="C783" s="14" t="n"/>
      <c r="D783" s="14" t="n"/>
      <c r="E783" s="16" t="n"/>
      <c r="F783" s="14" t="n"/>
      <c r="G783" s="14" t="n"/>
      <c r="H783" s="19" t="n"/>
      <c r="I783" s="19" t="n"/>
      <c r="J783" s="34">
        <f>IF(A783="","",H783+I783)</f>
        <v/>
      </c>
      <c r="K783" s="14" t="n"/>
      <c r="L783" s="14" t="n"/>
      <c r="M783" s="14" t="n"/>
      <c r="N783" s="14" t="n"/>
      <c r="O783" s="20">
        <f>IF(A783="","",SUMPRODUCT((A783&gt;=Setup!$C$19:$C$30)*(A783&lt;=Setup!$D$19:$D$30)*Setup!$A$19:$A$30))</f>
        <v/>
      </c>
      <c r="P783" s="34">
        <f>IF(A783="","",IF(G783="Standard 15% (Box 1)",ROUND(H783*Setup!$B$9,2),0))</f>
        <v/>
      </c>
      <c r="Q783" s="34">
        <f>IF(A783="","",I783-P783)</f>
        <v/>
      </c>
      <c r="R783" s="23">
        <f>IF(A783="","",IF(O783=0,"Outside audit periods; ","")&amp;IF(G783="","No VAT category; ","")&amp;IF(ABS(Q783)&gt;Setup!$B$10,"VAT ≠ 15% × net; ","")&amp;IF(AND(F783="B2B - VAT registered",NOT(AND(LEN(E783)=15,LEFT(E783,1)="3",RIGHT(E783,1)="3",ISNUMBER(--E783)))),"Invalid/missing customer VAT no; ","")&amp;IF(L783&lt;&gt;"Yes","Not reported/cleared on FATOORA; ","")&amp;IF(AND(OR(G783="Zero-rated domestic (Box 3)",G783="Export (Box 4)"),N783=""),"Zero-rate/export evidence missing; ","")&amp;IF(AND(C783="Credit Note",H783&gt;0),"Credit note should be negative; ","")&amp;IF(AND(C783="Simplified Tax Invoice",F783="B2B - VAT registered"),"Simplified invoice issued to VAT-registered B2B; ",""))</f>
        <v/>
      </c>
    </row>
    <row r="784">
      <c r="A784" s="17" t="n"/>
      <c r="B784" s="14" t="n"/>
      <c r="C784" s="14" t="n"/>
      <c r="D784" s="14" t="n"/>
      <c r="E784" s="16" t="n"/>
      <c r="F784" s="14" t="n"/>
      <c r="G784" s="14" t="n"/>
      <c r="H784" s="19" t="n"/>
      <c r="I784" s="19" t="n"/>
      <c r="J784" s="34">
        <f>IF(A784="","",H784+I784)</f>
        <v/>
      </c>
      <c r="K784" s="14" t="n"/>
      <c r="L784" s="14" t="n"/>
      <c r="M784" s="14" t="n"/>
      <c r="N784" s="14" t="n"/>
      <c r="O784" s="20">
        <f>IF(A784="","",SUMPRODUCT((A784&gt;=Setup!$C$19:$C$30)*(A784&lt;=Setup!$D$19:$D$30)*Setup!$A$19:$A$30))</f>
        <v/>
      </c>
      <c r="P784" s="34">
        <f>IF(A784="","",IF(G784="Standard 15% (Box 1)",ROUND(H784*Setup!$B$9,2),0))</f>
        <v/>
      </c>
      <c r="Q784" s="34">
        <f>IF(A784="","",I784-P784)</f>
        <v/>
      </c>
      <c r="R784" s="23">
        <f>IF(A784="","",IF(O784=0,"Outside audit periods; ","")&amp;IF(G784="","No VAT category; ","")&amp;IF(ABS(Q784)&gt;Setup!$B$10,"VAT ≠ 15% × net; ","")&amp;IF(AND(F784="B2B - VAT registered",NOT(AND(LEN(E784)=15,LEFT(E784,1)="3",RIGHT(E784,1)="3",ISNUMBER(--E784)))),"Invalid/missing customer VAT no; ","")&amp;IF(L784&lt;&gt;"Yes","Not reported/cleared on FATOORA; ","")&amp;IF(AND(OR(G784="Zero-rated domestic (Box 3)",G784="Export (Box 4)"),N784=""),"Zero-rate/export evidence missing; ","")&amp;IF(AND(C784="Credit Note",H784&gt;0),"Credit note should be negative; ","")&amp;IF(AND(C784="Simplified Tax Invoice",F784="B2B - VAT registered"),"Simplified invoice issued to VAT-registered B2B; ",""))</f>
        <v/>
      </c>
    </row>
    <row r="785">
      <c r="A785" s="17" t="n"/>
      <c r="B785" s="14" t="n"/>
      <c r="C785" s="14" t="n"/>
      <c r="D785" s="14" t="n"/>
      <c r="E785" s="16" t="n"/>
      <c r="F785" s="14" t="n"/>
      <c r="G785" s="14" t="n"/>
      <c r="H785" s="19" t="n"/>
      <c r="I785" s="19" t="n"/>
      <c r="J785" s="34">
        <f>IF(A785="","",H785+I785)</f>
        <v/>
      </c>
      <c r="K785" s="14" t="n"/>
      <c r="L785" s="14" t="n"/>
      <c r="M785" s="14" t="n"/>
      <c r="N785" s="14" t="n"/>
      <c r="O785" s="20">
        <f>IF(A785="","",SUMPRODUCT((A785&gt;=Setup!$C$19:$C$30)*(A785&lt;=Setup!$D$19:$D$30)*Setup!$A$19:$A$30))</f>
        <v/>
      </c>
      <c r="P785" s="34">
        <f>IF(A785="","",IF(G785="Standard 15% (Box 1)",ROUND(H785*Setup!$B$9,2),0))</f>
        <v/>
      </c>
      <c r="Q785" s="34">
        <f>IF(A785="","",I785-P785)</f>
        <v/>
      </c>
      <c r="R785" s="23">
        <f>IF(A785="","",IF(O785=0,"Outside audit periods; ","")&amp;IF(G785="","No VAT category; ","")&amp;IF(ABS(Q785)&gt;Setup!$B$10,"VAT ≠ 15% × net; ","")&amp;IF(AND(F785="B2B - VAT registered",NOT(AND(LEN(E785)=15,LEFT(E785,1)="3",RIGHT(E785,1)="3",ISNUMBER(--E785)))),"Invalid/missing customer VAT no; ","")&amp;IF(L785&lt;&gt;"Yes","Not reported/cleared on FATOORA; ","")&amp;IF(AND(OR(G785="Zero-rated domestic (Box 3)",G785="Export (Box 4)"),N785=""),"Zero-rate/export evidence missing; ","")&amp;IF(AND(C785="Credit Note",H785&gt;0),"Credit note should be negative; ","")&amp;IF(AND(C785="Simplified Tax Invoice",F785="B2B - VAT registered"),"Simplified invoice issued to VAT-registered B2B; ",""))</f>
        <v/>
      </c>
    </row>
    <row r="786">
      <c r="A786" s="17" t="n"/>
      <c r="B786" s="14" t="n"/>
      <c r="C786" s="14" t="n"/>
      <c r="D786" s="14" t="n"/>
      <c r="E786" s="16" t="n"/>
      <c r="F786" s="14" t="n"/>
      <c r="G786" s="14" t="n"/>
      <c r="H786" s="19" t="n"/>
      <c r="I786" s="19" t="n"/>
      <c r="J786" s="34">
        <f>IF(A786="","",H786+I786)</f>
        <v/>
      </c>
      <c r="K786" s="14" t="n"/>
      <c r="L786" s="14" t="n"/>
      <c r="M786" s="14" t="n"/>
      <c r="N786" s="14" t="n"/>
      <c r="O786" s="20">
        <f>IF(A786="","",SUMPRODUCT((A786&gt;=Setup!$C$19:$C$30)*(A786&lt;=Setup!$D$19:$D$30)*Setup!$A$19:$A$30))</f>
        <v/>
      </c>
      <c r="P786" s="34">
        <f>IF(A786="","",IF(G786="Standard 15% (Box 1)",ROUND(H786*Setup!$B$9,2),0))</f>
        <v/>
      </c>
      <c r="Q786" s="34">
        <f>IF(A786="","",I786-P786)</f>
        <v/>
      </c>
      <c r="R786" s="23">
        <f>IF(A786="","",IF(O786=0,"Outside audit periods; ","")&amp;IF(G786="","No VAT category; ","")&amp;IF(ABS(Q786)&gt;Setup!$B$10,"VAT ≠ 15% × net; ","")&amp;IF(AND(F786="B2B - VAT registered",NOT(AND(LEN(E786)=15,LEFT(E786,1)="3",RIGHT(E786,1)="3",ISNUMBER(--E786)))),"Invalid/missing customer VAT no; ","")&amp;IF(L786&lt;&gt;"Yes","Not reported/cleared on FATOORA; ","")&amp;IF(AND(OR(G786="Zero-rated domestic (Box 3)",G786="Export (Box 4)"),N786=""),"Zero-rate/export evidence missing; ","")&amp;IF(AND(C786="Credit Note",H786&gt;0),"Credit note should be negative; ","")&amp;IF(AND(C786="Simplified Tax Invoice",F786="B2B - VAT registered"),"Simplified invoice issued to VAT-registered B2B; ",""))</f>
        <v/>
      </c>
    </row>
    <row r="787">
      <c r="A787" s="17" t="n"/>
      <c r="B787" s="14" t="n"/>
      <c r="C787" s="14" t="n"/>
      <c r="D787" s="14" t="n"/>
      <c r="E787" s="16" t="n"/>
      <c r="F787" s="14" t="n"/>
      <c r="G787" s="14" t="n"/>
      <c r="H787" s="19" t="n"/>
      <c r="I787" s="19" t="n"/>
      <c r="J787" s="34">
        <f>IF(A787="","",H787+I787)</f>
        <v/>
      </c>
      <c r="K787" s="14" t="n"/>
      <c r="L787" s="14" t="n"/>
      <c r="M787" s="14" t="n"/>
      <c r="N787" s="14" t="n"/>
      <c r="O787" s="20">
        <f>IF(A787="","",SUMPRODUCT((A787&gt;=Setup!$C$19:$C$30)*(A787&lt;=Setup!$D$19:$D$30)*Setup!$A$19:$A$30))</f>
        <v/>
      </c>
      <c r="P787" s="34">
        <f>IF(A787="","",IF(G787="Standard 15% (Box 1)",ROUND(H787*Setup!$B$9,2),0))</f>
        <v/>
      </c>
      <c r="Q787" s="34">
        <f>IF(A787="","",I787-P787)</f>
        <v/>
      </c>
      <c r="R787" s="23">
        <f>IF(A787="","",IF(O787=0,"Outside audit periods; ","")&amp;IF(G787="","No VAT category; ","")&amp;IF(ABS(Q787)&gt;Setup!$B$10,"VAT ≠ 15% × net; ","")&amp;IF(AND(F787="B2B - VAT registered",NOT(AND(LEN(E787)=15,LEFT(E787,1)="3",RIGHT(E787,1)="3",ISNUMBER(--E787)))),"Invalid/missing customer VAT no; ","")&amp;IF(L787&lt;&gt;"Yes","Not reported/cleared on FATOORA; ","")&amp;IF(AND(OR(G787="Zero-rated domestic (Box 3)",G787="Export (Box 4)"),N787=""),"Zero-rate/export evidence missing; ","")&amp;IF(AND(C787="Credit Note",H787&gt;0),"Credit note should be negative; ","")&amp;IF(AND(C787="Simplified Tax Invoice",F787="B2B - VAT registered"),"Simplified invoice issued to VAT-registered B2B; ",""))</f>
        <v/>
      </c>
    </row>
    <row r="788">
      <c r="A788" s="17" t="n"/>
      <c r="B788" s="14" t="n"/>
      <c r="C788" s="14" t="n"/>
      <c r="D788" s="14" t="n"/>
      <c r="E788" s="16" t="n"/>
      <c r="F788" s="14" t="n"/>
      <c r="G788" s="14" t="n"/>
      <c r="H788" s="19" t="n"/>
      <c r="I788" s="19" t="n"/>
      <c r="J788" s="34">
        <f>IF(A788="","",H788+I788)</f>
        <v/>
      </c>
      <c r="K788" s="14" t="n"/>
      <c r="L788" s="14" t="n"/>
      <c r="M788" s="14" t="n"/>
      <c r="N788" s="14" t="n"/>
      <c r="O788" s="20">
        <f>IF(A788="","",SUMPRODUCT((A788&gt;=Setup!$C$19:$C$30)*(A788&lt;=Setup!$D$19:$D$30)*Setup!$A$19:$A$30))</f>
        <v/>
      </c>
      <c r="P788" s="34">
        <f>IF(A788="","",IF(G788="Standard 15% (Box 1)",ROUND(H788*Setup!$B$9,2),0))</f>
        <v/>
      </c>
      <c r="Q788" s="34">
        <f>IF(A788="","",I788-P788)</f>
        <v/>
      </c>
      <c r="R788" s="23">
        <f>IF(A788="","",IF(O788=0,"Outside audit periods; ","")&amp;IF(G788="","No VAT category; ","")&amp;IF(ABS(Q788)&gt;Setup!$B$10,"VAT ≠ 15% × net; ","")&amp;IF(AND(F788="B2B - VAT registered",NOT(AND(LEN(E788)=15,LEFT(E788,1)="3",RIGHT(E788,1)="3",ISNUMBER(--E788)))),"Invalid/missing customer VAT no; ","")&amp;IF(L788&lt;&gt;"Yes","Not reported/cleared on FATOORA; ","")&amp;IF(AND(OR(G788="Zero-rated domestic (Box 3)",G788="Export (Box 4)"),N788=""),"Zero-rate/export evidence missing; ","")&amp;IF(AND(C788="Credit Note",H788&gt;0),"Credit note should be negative; ","")&amp;IF(AND(C788="Simplified Tax Invoice",F788="B2B - VAT registered"),"Simplified invoice issued to VAT-registered B2B; ",""))</f>
        <v/>
      </c>
    </row>
    <row r="789">
      <c r="A789" s="17" t="n"/>
      <c r="B789" s="14" t="n"/>
      <c r="C789" s="14" t="n"/>
      <c r="D789" s="14" t="n"/>
      <c r="E789" s="16" t="n"/>
      <c r="F789" s="14" t="n"/>
      <c r="G789" s="14" t="n"/>
      <c r="H789" s="19" t="n"/>
      <c r="I789" s="19" t="n"/>
      <c r="J789" s="34">
        <f>IF(A789="","",H789+I789)</f>
        <v/>
      </c>
      <c r="K789" s="14" t="n"/>
      <c r="L789" s="14" t="n"/>
      <c r="M789" s="14" t="n"/>
      <c r="N789" s="14" t="n"/>
      <c r="O789" s="20">
        <f>IF(A789="","",SUMPRODUCT((A789&gt;=Setup!$C$19:$C$30)*(A789&lt;=Setup!$D$19:$D$30)*Setup!$A$19:$A$30))</f>
        <v/>
      </c>
      <c r="P789" s="34">
        <f>IF(A789="","",IF(G789="Standard 15% (Box 1)",ROUND(H789*Setup!$B$9,2),0))</f>
        <v/>
      </c>
      <c r="Q789" s="34">
        <f>IF(A789="","",I789-P789)</f>
        <v/>
      </c>
      <c r="R789" s="23">
        <f>IF(A789="","",IF(O789=0,"Outside audit periods; ","")&amp;IF(G789="","No VAT category; ","")&amp;IF(ABS(Q789)&gt;Setup!$B$10,"VAT ≠ 15% × net; ","")&amp;IF(AND(F789="B2B - VAT registered",NOT(AND(LEN(E789)=15,LEFT(E789,1)="3",RIGHT(E789,1)="3",ISNUMBER(--E789)))),"Invalid/missing customer VAT no; ","")&amp;IF(L789&lt;&gt;"Yes","Not reported/cleared on FATOORA; ","")&amp;IF(AND(OR(G789="Zero-rated domestic (Box 3)",G789="Export (Box 4)"),N789=""),"Zero-rate/export evidence missing; ","")&amp;IF(AND(C789="Credit Note",H789&gt;0),"Credit note should be negative; ","")&amp;IF(AND(C789="Simplified Tax Invoice",F789="B2B - VAT registered"),"Simplified invoice issued to VAT-registered B2B; ",""))</f>
        <v/>
      </c>
    </row>
    <row r="790">
      <c r="A790" s="17" t="n"/>
      <c r="B790" s="14" t="n"/>
      <c r="C790" s="14" t="n"/>
      <c r="D790" s="14" t="n"/>
      <c r="E790" s="16" t="n"/>
      <c r="F790" s="14" t="n"/>
      <c r="G790" s="14" t="n"/>
      <c r="H790" s="19" t="n"/>
      <c r="I790" s="19" t="n"/>
      <c r="J790" s="34">
        <f>IF(A790="","",H790+I790)</f>
        <v/>
      </c>
      <c r="K790" s="14" t="n"/>
      <c r="L790" s="14" t="n"/>
      <c r="M790" s="14" t="n"/>
      <c r="N790" s="14" t="n"/>
      <c r="O790" s="20">
        <f>IF(A790="","",SUMPRODUCT((A790&gt;=Setup!$C$19:$C$30)*(A790&lt;=Setup!$D$19:$D$30)*Setup!$A$19:$A$30))</f>
        <v/>
      </c>
      <c r="P790" s="34">
        <f>IF(A790="","",IF(G790="Standard 15% (Box 1)",ROUND(H790*Setup!$B$9,2),0))</f>
        <v/>
      </c>
      <c r="Q790" s="34">
        <f>IF(A790="","",I790-P790)</f>
        <v/>
      </c>
      <c r="R790" s="23">
        <f>IF(A790="","",IF(O790=0,"Outside audit periods; ","")&amp;IF(G790="","No VAT category; ","")&amp;IF(ABS(Q790)&gt;Setup!$B$10,"VAT ≠ 15% × net; ","")&amp;IF(AND(F790="B2B - VAT registered",NOT(AND(LEN(E790)=15,LEFT(E790,1)="3",RIGHT(E790,1)="3",ISNUMBER(--E790)))),"Invalid/missing customer VAT no; ","")&amp;IF(L790&lt;&gt;"Yes","Not reported/cleared on FATOORA; ","")&amp;IF(AND(OR(G790="Zero-rated domestic (Box 3)",G790="Export (Box 4)"),N790=""),"Zero-rate/export evidence missing; ","")&amp;IF(AND(C790="Credit Note",H790&gt;0),"Credit note should be negative; ","")&amp;IF(AND(C790="Simplified Tax Invoice",F790="B2B - VAT registered"),"Simplified invoice issued to VAT-registered B2B; ",""))</f>
        <v/>
      </c>
    </row>
    <row r="791">
      <c r="A791" s="17" t="n"/>
      <c r="B791" s="14" t="n"/>
      <c r="C791" s="14" t="n"/>
      <c r="D791" s="14" t="n"/>
      <c r="E791" s="16" t="n"/>
      <c r="F791" s="14" t="n"/>
      <c r="G791" s="14" t="n"/>
      <c r="H791" s="19" t="n"/>
      <c r="I791" s="19" t="n"/>
      <c r="J791" s="34">
        <f>IF(A791="","",H791+I791)</f>
        <v/>
      </c>
      <c r="K791" s="14" t="n"/>
      <c r="L791" s="14" t="n"/>
      <c r="M791" s="14" t="n"/>
      <c r="N791" s="14" t="n"/>
      <c r="O791" s="20">
        <f>IF(A791="","",SUMPRODUCT((A791&gt;=Setup!$C$19:$C$30)*(A791&lt;=Setup!$D$19:$D$30)*Setup!$A$19:$A$30))</f>
        <v/>
      </c>
      <c r="P791" s="34">
        <f>IF(A791="","",IF(G791="Standard 15% (Box 1)",ROUND(H791*Setup!$B$9,2),0))</f>
        <v/>
      </c>
      <c r="Q791" s="34">
        <f>IF(A791="","",I791-P791)</f>
        <v/>
      </c>
      <c r="R791" s="23">
        <f>IF(A791="","",IF(O791=0,"Outside audit periods; ","")&amp;IF(G791="","No VAT category; ","")&amp;IF(ABS(Q791)&gt;Setup!$B$10,"VAT ≠ 15% × net; ","")&amp;IF(AND(F791="B2B - VAT registered",NOT(AND(LEN(E791)=15,LEFT(E791,1)="3",RIGHT(E791,1)="3",ISNUMBER(--E791)))),"Invalid/missing customer VAT no; ","")&amp;IF(L791&lt;&gt;"Yes","Not reported/cleared on FATOORA; ","")&amp;IF(AND(OR(G791="Zero-rated domestic (Box 3)",G791="Export (Box 4)"),N791=""),"Zero-rate/export evidence missing; ","")&amp;IF(AND(C791="Credit Note",H791&gt;0),"Credit note should be negative; ","")&amp;IF(AND(C791="Simplified Tax Invoice",F791="B2B - VAT registered"),"Simplified invoice issued to VAT-registered B2B; ",""))</f>
        <v/>
      </c>
    </row>
    <row r="792">
      <c r="A792" s="17" t="n"/>
      <c r="B792" s="14" t="n"/>
      <c r="C792" s="14" t="n"/>
      <c r="D792" s="14" t="n"/>
      <c r="E792" s="16" t="n"/>
      <c r="F792" s="14" t="n"/>
      <c r="G792" s="14" t="n"/>
      <c r="H792" s="19" t="n"/>
      <c r="I792" s="19" t="n"/>
      <c r="J792" s="34">
        <f>IF(A792="","",H792+I792)</f>
        <v/>
      </c>
      <c r="K792" s="14" t="n"/>
      <c r="L792" s="14" t="n"/>
      <c r="M792" s="14" t="n"/>
      <c r="N792" s="14" t="n"/>
      <c r="O792" s="20">
        <f>IF(A792="","",SUMPRODUCT((A792&gt;=Setup!$C$19:$C$30)*(A792&lt;=Setup!$D$19:$D$30)*Setup!$A$19:$A$30))</f>
        <v/>
      </c>
      <c r="P792" s="34">
        <f>IF(A792="","",IF(G792="Standard 15% (Box 1)",ROUND(H792*Setup!$B$9,2),0))</f>
        <v/>
      </c>
      <c r="Q792" s="34">
        <f>IF(A792="","",I792-P792)</f>
        <v/>
      </c>
      <c r="R792" s="23">
        <f>IF(A792="","",IF(O792=0,"Outside audit periods; ","")&amp;IF(G792="","No VAT category; ","")&amp;IF(ABS(Q792)&gt;Setup!$B$10,"VAT ≠ 15% × net; ","")&amp;IF(AND(F792="B2B - VAT registered",NOT(AND(LEN(E792)=15,LEFT(E792,1)="3",RIGHT(E792,1)="3",ISNUMBER(--E792)))),"Invalid/missing customer VAT no; ","")&amp;IF(L792&lt;&gt;"Yes","Not reported/cleared on FATOORA; ","")&amp;IF(AND(OR(G792="Zero-rated domestic (Box 3)",G792="Export (Box 4)"),N792=""),"Zero-rate/export evidence missing; ","")&amp;IF(AND(C792="Credit Note",H792&gt;0),"Credit note should be negative; ","")&amp;IF(AND(C792="Simplified Tax Invoice",F792="B2B - VAT registered"),"Simplified invoice issued to VAT-registered B2B; ",""))</f>
        <v/>
      </c>
    </row>
    <row r="793">
      <c r="A793" s="17" t="n"/>
      <c r="B793" s="14" t="n"/>
      <c r="C793" s="14" t="n"/>
      <c r="D793" s="14" t="n"/>
      <c r="E793" s="16" t="n"/>
      <c r="F793" s="14" t="n"/>
      <c r="G793" s="14" t="n"/>
      <c r="H793" s="19" t="n"/>
      <c r="I793" s="19" t="n"/>
      <c r="J793" s="34">
        <f>IF(A793="","",H793+I793)</f>
        <v/>
      </c>
      <c r="K793" s="14" t="n"/>
      <c r="L793" s="14" t="n"/>
      <c r="M793" s="14" t="n"/>
      <c r="N793" s="14" t="n"/>
      <c r="O793" s="20">
        <f>IF(A793="","",SUMPRODUCT((A793&gt;=Setup!$C$19:$C$30)*(A793&lt;=Setup!$D$19:$D$30)*Setup!$A$19:$A$30))</f>
        <v/>
      </c>
      <c r="P793" s="34">
        <f>IF(A793="","",IF(G793="Standard 15% (Box 1)",ROUND(H793*Setup!$B$9,2),0))</f>
        <v/>
      </c>
      <c r="Q793" s="34">
        <f>IF(A793="","",I793-P793)</f>
        <v/>
      </c>
      <c r="R793" s="23">
        <f>IF(A793="","",IF(O793=0,"Outside audit periods; ","")&amp;IF(G793="","No VAT category; ","")&amp;IF(ABS(Q793)&gt;Setup!$B$10,"VAT ≠ 15% × net; ","")&amp;IF(AND(F793="B2B - VAT registered",NOT(AND(LEN(E793)=15,LEFT(E793,1)="3",RIGHT(E793,1)="3",ISNUMBER(--E793)))),"Invalid/missing customer VAT no; ","")&amp;IF(L793&lt;&gt;"Yes","Not reported/cleared on FATOORA; ","")&amp;IF(AND(OR(G793="Zero-rated domestic (Box 3)",G793="Export (Box 4)"),N793=""),"Zero-rate/export evidence missing; ","")&amp;IF(AND(C793="Credit Note",H793&gt;0),"Credit note should be negative; ","")&amp;IF(AND(C793="Simplified Tax Invoice",F793="B2B - VAT registered"),"Simplified invoice issued to VAT-registered B2B; ",""))</f>
        <v/>
      </c>
    </row>
    <row r="794">
      <c r="A794" s="17" t="n"/>
      <c r="B794" s="14" t="n"/>
      <c r="C794" s="14" t="n"/>
      <c r="D794" s="14" t="n"/>
      <c r="E794" s="16" t="n"/>
      <c r="F794" s="14" t="n"/>
      <c r="G794" s="14" t="n"/>
      <c r="H794" s="19" t="n"/>
      <c r="I794" s="19" t="n"/>
      <c r="J794" s="34">
        <f>IF(A794="","",H794+I794)</f>
        <v/>
      </c>
      <c r="K794" s="14" t="n"/>
      <c r="L794" s="14" t="n"/>
      <c r="M794" s="14" t="n"/>
      <c r="N794" s="14" t="n"/>
      <c r="O794" s="20">
        <f>IF(A794="","",SUMPRODUCT((A794&gt;=Setup!$C$19:$C$30)*(A794&lt;=Setup!$D$19:$D$30)*Setup!$A$19:$A$30))</f>
        <v/>
      </c>
      <c r="P794" s="34">
        <f>IF(A794="","",IF(G794="Standard 15% (Box 1)",ROUND(H794*Setup!$B$9,2),0))</f>
        <v/>
      </c>
      <c r="Q794" s="34">
        <f>IF(A794="","",I794-P794)</f>
        <v/>
      </c>
      <c r="R794" s="23">
        <f>IF(A794="","",IF(O794=0,"Outside audit periods; ","")&amp;IF(G794="","No VAT category; ","")&amp;IF(ABS(Q794)&gt;Setup!$B$10,"VAT ≠ 15% × net; ","")&amp;IF(AND(F794="B2B - VAT registered",NOT(AND(LEN(E794)=15,LEFT(E794,1)="3",RIGHT(E794,1)="3",ISNUMBER(--E794)))),"Invalid/missing customer VAT no; ","")&amp;IF(L794&lt;&gt;"Yes","Not reported/cleared on FATOORA; ","")&amp;IF(AND(OR(G794="Zero-rated domestic (Box 3)",G794="Export (Box 4)"),N794=""),"Zero-rate/export evidence missing; ","")&amp;IF(AND(C794="Credit Note",H794&gt;0),"Credit note should be negative; ","")&amp;IF(AND(C794="Simplified Tax Invoice",F794="B2B - VAT registered"),"Simplified invoice issued to VAT-registered B2B; ",""))</f>
        <v/>
      </c>
    </row>
    <row r="795">
      <c r="A795" s="17" t="n"/>
      <c r="B795" s="14" t="n"/>
      <c r="C795" s="14" t="n"/>
      <c r="D795" s="14" t="n"/>
      <c r="E795" s="16" t="n"/>
      <c r="F795" s="14" t="n"/>
      <c r="G795" s="14" t="n"/>
      <c r="H795" s="19" t="n"/>
      <c r="I795" s="19" t="n"/>
      <c r="J795" s="34">
        <f>IF(A795="","",H795+I795)</f>
        <v/>
      </c>
      <c r="K795" s="14" t="n"/>
      <c r="L795" s="14" t="n"/>
      <c r="M795" s="14" t="n"/>
      <c r="N795" s="14" t="n"/>
      <c r="O795" s="20">
        <f>IF(A795="","",SUMPRODUCT((A795&gt;=Setup!$C$19:$C$30)*(A795&lt;=Setup!$D$19:$D$30)*Setup!$A$19:$A$30))</f>
        <v/>
      </c>
      <c r="P795" s="34">
        <f>IF(A795="","",IF(G795="Standard 15% (Box 1)",ROUND(H795*Setup!$B$9,2),0))</f>
        <v/>
      </c>
      <c r="Q795" s="34">
        <f>IF(A795="","",I795-P795)</f>
        <v/>
      </c>
      <c r="R795" s="23">
        <f>IF(A795="","",IF(O795=0,"Outside audit periods; ","")&amp;IF(G795="","No VAT category; ","")&amp;IF(ABS(Q795)&gt;Setup!$B$10,"VAT ≠ 15% × net; ","")&amp;IF(AND(F795="B2B - VAT registered",NOT(AND(LEN(E795)=15,LEFT(E795,1)="3",RIGHT(E795,1)="3",ISNUMBER(--E795)))),"Invalid/missing customer VAT no; ","")&amp;IF(L795&lt;&gt;"Yes","Not reported/cleared on FATOORA; ","")&amp;IF(AND(OR(G795="Zero-rated domestic (Box 3)",G795="Export (Box 4)"),N795=""),"Zero-rate/export evidence missing; ","")&amp;IF(AND(C795="Credit Note",H795&gt;0),"Credit note should be negative; ","")&amp;IF(AND(C795="Simplified Tax Invoice",F795="B2B - VAT registered"),"Simplified invoice issued to VAT-registered B2B; ",""))</f>
        <v/>
      </c>
    </row>
    <row r="796">
      <c r="A796" s="17" t="n"/>
      <c r="B796" s="14" t="n"/>
      <c r="C796" s="14" t="n"/>
      <c r="D796" s="14" t="n"/>
      <c r="E796" s="16" t="n"/>
      <c r="F796" s="14" t="n"/>
      <c r="G796" s="14" t="n"/>
      <c r="H796" s="19" t="n"/>
      <c r="I796" s="19" t="n"/>
      <c r="J796" s="34">
        <f>IF(A796="","",H796+I796)</f>
        <v/>
      </c>
      <c r="K796" s="14" t="n"/>
      <c r="L796" s="14" t="n"/>
      <c r="M796" s="14" t="n"/>
      <c r="N796" s="14" t="n"/>
      <c r="O796" s="20">
        <f>IF(A796="","",SUMPRODUCT((A796&gt;=Setup!$C$19:$C$30)*(A796&lt;=Setup!$D$19:$D$30)*Setup!$A$19:$A$30))</f>
        <v/>
      </c>
      <c r="P796" s="34">
        <f>IF(A796="","",IF(G796="Standard 15% (Box 1)",ROUND(H796*Setup!$B$9,2),0))</f>
        <v/>
      </c>
      <c r="Q796" s="34">
        <f>IF(A796="","",I796-P796)</f>
        <v/>
      </c>
      <c r="R796" s="23">
        <f>IF(A796="","",IF(O796=0,"Outside audit periods; ","")&amp;IF(G796="","No VAT category; ","")&amp;IF(ABS(Q796)&gt;Setup!$B$10,"VAT ≠ 15% × net; ","")&amp;IF(AND(F796="B2B - VAT registered",NOT(AND(LEN(E796)=15,LEFT(E796,1)="3",RIGHT(E796,1)="3",ISNUMBER(--E796)))),"Invalid/missing customer VAT no; ","")&amp;IF(L796&lt;&gt;"Yes","Not reported/cleared on FATOORA; ","")&amp;IF(AND(OR(G796="Zero-rated domestic (Box 3)",G796="Export (Box 4)"),N796=""),"Zero-rate/export evidence missing; ","")&amp;IF(AND(C796="Credit Note",H796&gt;0),"Credit note should be negative; ","")&amp;IF(AND(C796="Simplified Tax Invoice",F796="B2B - VAT registered"),"Simplified invoice issued to VAT-registered B2B; ",""))</f>
        <v/>
      </c>
    </row>
    <row r="797">
      <c r="A797" s="17" t="n"/>
      <c r="B797" s="14" t="n"/>
      <c r="C797" s="14" t="n"/>
      <c r="D797" s="14" t="n"/>
      <c r="E797" s="16" t="n"/>
      <c r="F797" s="14" t="n"/>
      <c r="G797" s="14" t="n"/>
      <c r="H797" s="19" t="n"/>
      <c r="I797" s="19" t="n"/>
      <c r="J797" s="34">
        <f>IF(A797="","",H797+I797)</f>
        <v/>
      </c>
      <c r="K797" s="14" t="n"/>
      <c r="L797" s="14" t="n"/>
      <c r="M797" s="14" t="n"/>
      <c r="N797" s="14" t="n"/>
      <c r="O797" s="20">
        <f>IF(A797="","",SUMPRODUCT((A797&gt;=Setup!$C$19:$C$30)*(A797&lt;=Setup!$D$19:$D$30)*Setup!$A$19:$A$30))</f>
        <v/>
      </c>
      <c r="P797" s="34">
        <f>IF(A797="","",IF(G797="Standard 15% (Box 1)",ROUND(H797*Setup!$B$9,2),0))</f>
        <v/>
      </c>
      <c r="Q797" s="34">
        <f>IF(A797="","",I797-P797)</f>
        <v/>
      </c>
      <c r="R797" s="23">
        <f>IF(A797="","",IF(O797=0,"Outside audit periods; ","")&amp;IF(G797="","No VAT category; ","")&amp;IF(ABS(Q797)&gt;Setup!$B$10,"VAT ≠ 15% × net; ","")&amp;IF(AND(F797="B2B - VAT registered",NOT(AND(LEN(E797)=15,LEFT(E797,1)="3",RIGHT(E797,1)="3",ISNUMBER(--E797)))),"Invalid/missing customer VAT no; ","")&amp;IF(L797&lt;&gt;"Yes","Not reported/cleared on FATOORA; ","")&amp;IF(AND(OR(G797="Zero-rated domestic (Box 3)",G797="Export (Box 4)"),N797=""),"Zero-rate/export evidence missing; ","")&amp;IF(AND(C797="Credit Note",H797&gt;0),"Credit note should be negative; ","")&amp;IF(AND(C797="Simplified Tax Invoice",F797="B2B - VAT registered"),"Simplified invoice issued to VAT-registered B2B; ",""))</f>
        <v/>
      </c>
    </row>
    <row r="798">
      <c r="A798" s="17" t="n"/>
      <c r="B798" s="14" t="n"/>
      <c r="C798" s="14" t="n"/>
      <c r="D798" s="14" t="n"/>
      <c r="E798" s="16" t="n"/>
      <c r="F798" s="14" t="n"/>
      <c r="G798" s="14" t="n"/>
      <c r="H798" s="19" t="n"/>
      <c r="I798" s="19" t="n"/>
      <c r="J798" s="34">
        <f>IF(A798="","",H798+I798)</f>
        <v/>
      </c>
      <c r="K798" s="14" t="n"/>
      <c r="L798" s="14" t="n"/>
      <c r="M798" s="14" t="n"/>
      <c r="N798" s="14" t="n"/>
      <c r="O798" s="20">
        <f>IF(A798="","",SUMPRODUCT((A798&gt;=Setup!$C$19:$C$30)*(A798&lt;=Setup!$D$19:$D$30)*Setup!$A$19:$A$30))</f>
        <v/>
      </c>
      <c r="P798" s="34">
        <f>IF(A798="","",IF(G798="Standard 15% (Box 1)",ROUND(H798*Setup!$B$9,2),0))</f>
        <v/>
      </c>
      <c r="Q798" s="34">
        <f>IF(A798="","",I798-P798)</f>
        <v/>
      </c>
      <c r="R798" s="23">
        <f>IF(A798="","",IF(O798=0,"Outside audit periods; ","")&amp;IF(G798="","No VAT category; ","")&amp;IF(ABS(Q798)&gt;Setup!$B$10,"VAT ≠ 15% × net; ","")&amp;IF(AND(F798="B2B - VAT registered",NOT(AND(LEN(E798)=15,LEFT(E798,1)="3",RIGHT(E798,1)="3",ISNUMBER(--E798)))),"Invalid/missing customer VAT no; ","")&amp;IF(L798&lt;&gt;"Yes","Not reported/cleared on FATOORA; ","")&amp;IF(AND(OR(G798="Zero-rated domestic (Box 3)",G798="Export (Box 4)"),N798=""),"Zero-rate/export evidence missing; ","")&amp;IF(AND(C798="Credit Note",H798&gt;0),"Credit note should be negative; ","")&amp;IF(AND(C798="Simplified Tax Invoice",F798="B2B - VAT registered"),"Simplified invoice issued to VAT-registered B2B; ",""))</f>
        <v/>
      </c>
    </row>
    <row r="799">
      <c r="A799" s="17" t="n"/>
      <c r="B799" s="14" t="n"/>
      <c r="C799" s="14" t="n"/>
      <c r="D799" s="14" t="n"/>
      <c r="E799" s="16" t="n"/>
      <c r="F799" s="14" t="n"/>
      <c r="G799" s="14" t="n"/>
      <c r="H799" s="19" t="n"/>
      <c r="I799" s="19" t="n"/>
      <c r="J799" s="34">
        <f>IF(A799="","",H799+I799)</f>
        <v/>
      </c>
      <c r="K799" s="14" t="n"/>
      <c r="L799" s="14" t="n"/>
      <c r="M799" s="14" t="n"/>
      <c r="N799" s="14" t="n"/>
      <c r="O799" s="20">
        <f>IF(A799="","",SUMPRODUCT((A799&gt;=Setup!$C$19:$C$30)*(A799&lt;=Setup!$D$19:$D$30)*Setup!$A$19:$A$30))</f>
        <v/>
      </c>
      <c r="P799" s="34">
        <f>IF(A799="","",IF(G799="Standard 15% (Box 1)",ROUND(H799*Setup!$B$9,2),0))</f>
        <v/>
      </c>
      <c r="Q799" s="34">
        <f>IF(A799="","",I799-P799)</f>
        <v/>
      </c>
      <c r="R799" s="23">
        <f>IF(A799="","",IF(O799=0,"Outside audit periods; ","")&amp;IF(G799="","No VAT category; ","")&amp;IF(ABS(Q799)&gt;Setup!$B$10,"VAT ≠ 15% × net; ","")&amp;IF(AND(F799="B2B - VAT registered",NOT(AND(LEN(E799)=15,LEFT(E799,1)="3",RIGHT(E799,1)="3",ISNUMBER(--E799)))),"Invalid/missing customer VAT no; ","")&amp;IF(L799&lt;&gt;"Yes","Not reported/cleared on FATOORA; ","")&amp;IF(AND(OR(G799="Zero-rated domestic (Box 3)",G799="Export (Box 4)"),N799=""),"Zero-rate/export evidence missing; ","")&amp;IF(AND(C799="Credit Note",H799&gt;0),"Credit note should be negative; ","")&amp;IF(AND(C799="Simplified Tax Invoice",F799="B2B - VAT registered"),"Simplified invoice issued to VAT-registered B2B; ",""))</f>
        <v/>
      </c>
    </row>
    <row r="800">
      <c r="A800" s="17" t="n"/>
      <c r="B800" s="14" t="n"/>
      <c r="C800" s="14" t="n"/>
      <c r="D800" s="14" t="n"/>
      <c r="E800" s="16" t="n"/>
      <c r="F800" s="14" t="n"/>
      <c r="G800" s="14" t="n"/>
      <c r="H800" s="19" t="n"/>
      <c r="I800" s="19" t="n"/>
      <c r="J800" s="34">
        <f>IF(A800="","",H800+I800)</f>
        <v/>
      </c>
      <c r="K800" s="14" t="n"/>
      <c r="L800" s="14" t="n"/>
      <c r="M800" s="14" t="n"/>
      <c r="N800" s="14" t="n"/>
      <c r="O800" s="20">
        <f>IF(A800="","",SUMPRODUCT((A800&gt;=Setup!$C$19:$C$30)*(A800&lt;=Setup!$D$19:$D$30)*Setup!$A$19:$A$30))</f>
        <v/>
      </c>
      <c r="P800" s="34">
        <f>IF(A800="","",IF(G800="Standard 15% (Box 1)",ROUND(H800*Setup!$B$9,2),0))</f>
        <v/>
      </c>
      <c r="Q800" s="34">
        <f>IF(A800="","",I800-P800)</f>
        <v/>
      </c>
      <c r="R800" s="23">
        <f>IF(A800="","",IF(O800=0,"Outside audit periods; ","")&amp;IF(G800="","No VAT category; ","")&amp;IF(ABS(Q800)&gt;Setup!$B$10,"VAT ≠ 15% × net; ","")&amp;IF(AND(F800="B2B - VAT registered",NOT(AND(LEN(E800)=15,LEFT(E800,1)="3",RIGHT(E800,1)="3",ISNUMBER(--E800)))),"Invalid/missing customer VAT no; ","")&amp;IF(L800&lt;&gt;"Yes","Not reported/cleared on FATOORA; ","")&amp;IF(AND(OR(G800="Zero-rated domestic (Box 3)",G800="Export (Box 4)"),N800=""),"Zero-rate/export evidence missing; ","")&amp;IF(AND(C800="Credit Note",H800&gt;0),"Credit note should be negative; ","")&amp;IF(AND(C800="Simplified Tax Invoice",F800="B2B - VAT registered"),"Simplified invoice issued to VAT-registered B2B; ",""))</f>
        <v/>
      </c>
    </row>
    <row r="801">
      <c r="A801" s="17" t="n"/>
      <c r="B801" s="14" t="n"/>
      <c r="C801" s="14" t="n"/>
      <c r="D801" s="14" t="n"/>
      <c r="E801" s="16" t="n"/>
      <c r="F801" s="14" t="n"/>
      <c r="G801" s="14" t="n"/>
      <c r="H801" s="19" t="n"/>
      <c r="I801" s="19" t="n"/>
      <c r="J801" s="34">
        <f>IF(A801="","",H801+I801)</f>
        <v/>
      </c>
      <c r="K801" s="14" t="n"/>
      <c r="L801" s="14" t="n"/>
      <c r="M801" s="14" t="n"/>
      <c r="N801" s="14" t="n"/>
      <c r="O801" s="20">
        <f>IF(A801="","",SUMPRODUCT((A801&gt;=Setup!$C$19:$C$30)*(A801&lt;=Setup!$D$19:$D$30)*Setup!$A$19:$A$30))</f>
        <v/>
      </c>
      <c r="P801" s="34">
        <f>IF(A801="","",IF(G801="Standard 15% (Box 1)",ROUND(H801*Setup!$B$9,2),0))</f>
        <v/>
      </c>
      <c r="Q801" s="34">
        <f>IF(A801="","",I801-P801)</f>
        <v/>
      </c>
      <c r="R801" s="23">
        <f>IF(A801="","",IF(O801=0,"Outside audit periods; ","")&amp;IF(G801="","No VAT category; ","")&amp;IF(ABS(Q801)&gt;Setup!$B$10,"VAT ≠ 15% × net; ","")&amp;IF(AND(F801="B2B - VAT registered",NOT(AND(LEN(E801)=15,LEFT(E801,1)="3",RIGHT(E801,1)="3",ISNUMBER(--E801)))),"Invalid/missing customer VAT no; ","")&amp;IF(L801&lt;&gt;"Yes","Not reported/cleared on FATOORA; ","")&amp;IF(AND(OR(G801="Zero-rated domestic (Box 3)",G801="Export (Box 4)"),N801=""),"Zero-rate/export evidence missing; ","")&amp;IF(AND(C801="Credit Note",H801&gt;0),"Credit note should be negative; ","")&amp;IF(AND(C801="Simplified Tax Invoice",F801="B2B - VAT registered"),"Simplified invoice issued to VAT-registered B2B; ",""))</f>
        <v/>
      </c>
    </row>
    <row r="802">
      <c r="A802" s="17" t="n"/>
      <c r="B802" s="14" t="n"/>
      <c r="C802" s="14" t="n"/>
      <c r="D802" s="14" t="n"/>
      <c r="E802" s="16" t="n"/>
      <c r="F802" s="14" t="n"/>
      <c r="G802" s="14" t="n"/>
      <c r="H802" s="19" t="n"/>
      <c r="I802" s="19" t="n"/>
      <c r="J802" s="34">
        <f>IF(A802="","",H802+I802)</f>
        <v/>
      </c>
      <c r="K802" s="14" t="n"/>
      <c r="L802" s="14" t="n"/>
      <c r="M802" s="14" t="n"/>
      <c r="N802" s="14" t="n"/>
      <c r="O802" s="20">
        <f>IF(A802="","",SUMPRODUCT((A802&gt;=Setup!$C$19:$C$30)*(A802&lt;=Setup!$D$19:$D$30)*Setup!$A$19:$A$30))</f>
        <v/>
      </c>
      <c r="P802" s="34">
        <f>IF(A802="","",IF(G802="Standard 15% (Box 1)",ROUND(H802*Setup!$B$9,2),0))</f>
        <v/>
      </c>
      <c r="Q802" s="34">
        <f>IF(A802="","",I802-P802)</f>
        <v/>
      </c>
      <c r="R802" s="23">
        <f>IF(A802="","",IF(O802=0,"Outside audit periods; ","")&amp;IF(G802="","No VAT category; ","")&amp;IF(ABS(Q802)&gt;Setup!$B$10,"VAT ≠ 15% × net; ","")&amp;IF(AND(F802="B2B - VAT registered",NOT(AND(LEN(E802)=15,LEFT(E802,1)="3",RIGHT(E802,1)="3",ISNUMBER(--E802)))),"Invalid/missing customer VAT no; ","")&amp;IF(L802&lt;&gt;"Yes","Not reported/cleared on FATOORA; ","")&amp;IF(AND(OR(G802="Zero-rated domestic (Box 3)",G802="Export (Box 4)"),N802=""),"Zero-rate/export evidence missing; ","")&amp;IF(AND(C802="Credit Note",H802&gt;0),"Credit note should be negative; ","")&amp;IF(AND(C802="Simplified Tax Invoice",F802="B2B - VAT registered"),"Simplified invoice issued to VAT-registered B2B; ",""))</f>
        <v/>
      </c>
    </row>
    <row r="803">
      <c r="A803" s="17" t="n"/>
      <c r="B803" s="14" t="n"/>
      <c r="C803" s="14" t="n"/>
      <c r="D803" s="14" t="n"/>
      <c r="E803" s="16" t="n"/>
      <c r="F803" s="14" t="n"/>
      <c r="G803" s="14" t="n"/>
      <c r="H803" s="19" t="n"/>
      <c r="I803" s="19" t="n"/>
      <c r="J803" s="34">
        <f>IF(A803="","",H803+I803)</f>
        <v/>
      </c>
      <c r="K803" s="14" t="n"/>
      <c r="L803" s="14" t="n"/>
      <c r="M803" s="14" t="n"/>
      <c r="N803" s="14" t="n"/>
      <c r="O803" s="20">
        <f>IF(A803="","",SUMPRODUCT((A803&gt;=Setup!$C$19:$C$30)*(A803&lt;=Setup!$D$19:$D$30)*Setup!$A$19:$A$30))</f>
        <v/>
      </c>
      <c r="P803" s="34">
        <f>IF(A803="","",IF(G803="Standard 15% (Box 1)",ROUND(H803*Setup!$B$9,2),0))</f>
        <v/>
      </c>
      <c r="Q803" s="34">
        <f>IF(A803="","",I803-P803)</f>
        <v/>
      </c>
      <c r="R803" s="23">
        <f>IF(A803="","",IF(O803=0,"Outside audit periods; ","")&amp;IF(G803="","No VAT category; ","")&amp;IF(ABS(Q803)&gt;Setup!$B$10,"VAT ≠ 15% × net; ","")&amp;IF(AND(F803="B2B - VAT registered",NOT(AND(LEN(E803)=15,LEFT(E803,1)="3",RIGHT(E803,1)="3",ISNUMBER(--E803)))),"Invalid/missing customer VAT no; ","")&amp;IF(L803&lt;&gt;"Yes","Not reported/cleared on FATOORA; ","")&amp;IF(AND(OR(G803="Zero-rated domestic (Box 3)",G803="Export (Box 4)"),N803=""),"Zero-rate/export evidence missing; ","")&amp;IF(AND(C803="Credit Note",H803&gt;0),"Credit note should be negative; ","")&amp;IF(AND(C803="Simplified Tax Invoice",F803="B2B - VAT registered"),"Simplified invoice issued to VAT-registered B2B; ",""))</f>
        <v/>
      </c>
    </row>
    <row r="804">
      <c r="A804" s="17" t="n"/>
      <c r="B804" s="14" t="n"/>
      <c r="C804" s="14" t="n"/>
      <c r="D804" s="14" t="n"/>
      <c r="E804" s="16" t="n"/>
      <c r="F804" s="14" t="n"/>
      <c r="G804" s="14" t="n"/>
      <c r="H804" s="19" t="n"/>
      <c r="I804" s="19" t="n"/>
      <c r="J804" s="34">
        <f>IF(A804="","",H804+I804)</f>
        <v/>
      </c>
      <c r="K804" s="14" t="n"/>
      <c r="L804" s="14" t="n"/>
      <c r="M804" s="14" t="n"/>
      <c r="N804" s="14" t="n"/>
      <c r="O804" s="20">
        <f>IF(A804="","",SUMPRODUCT((A804&gt;=Setup!$C$19:$C$30)*(A804&lt;=Setup!$D$19:$D$30)*Setup!$A$19:$A$30))</f>
        <v/>
      </c>
      <c r="P804" s="34">
        <f>IF(A804="","",IF(G804="Standard 15% (Box 1)",ROUND(H804*Setup!$B$9,2),0))</f>
        <v/>
      </c>
      <c r="Q804" s="34">
        <f>IF(A804="","",I804-P804)</f>
        <v/>
      </c>
      <c r="R804" s="23">
        <f>IF(A804="","",IF(O804=0,"Outside audit periods; ","")&amp;IF(G804="","No VAT category; ","")&amp;IF(ABS(Q804)&gt;Setup!$B$10,"VAT ≠ 15% × net; ","")&amp;IF(AND(F804="B2B - VAT registered",NOT(AND(LEN(E804)=15,LEFT(E804,1)="3",RIGHT(E804,1)="3",ISNUMBER(--E804)))),"Invalid/missing customer VAT no; ","")&amp;IF(L804&lt;&gt;"Yes","Not reported/cleared on FATOORA; ","")&amp;IF(AND(OR(G804="Zero-rated domestic (Box 3)",G804="Export (Box 4)"),N804=""),"Zero-rate/export evidence missing; ","")&amp;IF(AND(C804="Credit Note",H804&gt;0),"Credit note should be negative; ","")&amp;IF(AND(C804="Simplified Tax Invoice",F804="B2B - VAT registered"),"Simplified invoice issued to VAT-registered B2B; ",""))</f>
        <v/>
      </c>
    </row>
    <row r="805">
      <c r="A805" s="17" t="n"/>
      <c r="B805" s="14" t="n"/>
      <c r="C805" s="14" t="n"/>
      <c r="D805" s="14" t="n"/>
      <c r="E805" s="16" t="n"/>
      <c r="F805" s="14" t="n"/>
      <c r="G805" s="14" t="n"/>
      <c r="H805" s="19" t="n"/>
      <c r="I805" s="19" t="n"/>
      <c r="J805" s="34">
        <f>IF(A805="","",H805+I805)</f>
        <v/>
      </c>
      <c r="K805" s="14" t="n"/>
      <c r="L805" s="14" t="n"/>
      <c r="M805" s="14" t="n"/>
      <c r="N805" s="14" t="n"/>
      <c r="O805" s="20">
        <f>IF(A805="","",SUMPRODUCT((A805&gt;=Setup!$C$19:$C$30)*(A805&lt;=Setup!$D$19:$D$30)*Setup!$A$19:$A$30))</f>
        <v/>
      </c>
      <c r="P805" s="34">
        <f>IF(A805="","",IF(G805="Standard 15% (Box 1)",ROUND(H805*Setup!$B$9,2),0))</f>
        <v/>
      </c>
      <c r="Q805" s="34">
        <f>IF(A805="","",I805-P805)</f>
        <v/>
      </c>
      <c r="R805" s="23">
        <f>IF(A805="","",IF(O805=0,"Outside audit periods; ","")&amp;IF(G805="","No VAT category; ","")&amp;IF(ABS(Q805)&gt;Setup!$B$10,"VAT ≠ 15% × net; ","")&amp;IF(AND(F805="B2B - VAT registered",NOT(AND(LEN(E805)=15,LEFT(E805,1)="3",RIGHT(E805,1)="3",ISNUMBER(--E805)))),"Invalid/missing customer VAT no; ","")&amp;IF(L805&lt;&gt;"Yes","Not reported/cleared on FATOORA; ","")&amp;IF(AND(OR(G805="Zero-rated domestic (Box 3)",G805="Export (Box 4)"),N805=""),"Zero-rate/export evidence missing; ","")&amp;IF(AND(C805="Credit Note",H805&gt;0),"Credit note should be negative; ","")&amp;IF(AND(C805="Simplified Tax Invoice",F805="B2B - VAT registered"),"Simplified invoice issued to VAT-registered B2B; ",""))</f>
        <v/>
      </c>
    </row>
    <row r="806">
      <c r="A806" s="17" t="n"/>
      <c r="B806" s="14" t="n"/>
      <c r="C806" s="14" t="n"/>
      <c r="D806" s="14" t="n"/>
      <c r="E806" s="16" t="n"/>
      <c r="F806" s="14" t="n"/>
      <c r="G806" s="14" t="n"/>
      <c r="H806" s="19" t="n"/>
      <c r="I806" s="19" t="n"/>
      <c r="J806" s="34">
        <f>IF(A806="","",H806+I806)</f>
        <v/>
      </c>
      <c r="K806" s="14" t="n"/>
      <c r="L806" s="14" t="n"/>
      <c r="M806" s="14" t="n"/>
      <c r="N806" s="14" t="n"/>
      <c r="O806" s="20">
        <f>IF(A806="","",SUMPRODUCT((A806&gt;=Setup!$C$19:$C$30)*(A806&lt;=Setup!$D$19:$D$30)*Setup!$A$19:$A$30))</f>
        <v/>
      </c>
      <c r="P806" s="34">
        <f>IF(A806="","",IF(G806="Standard 15% (Box 1)",ROUND(H806*Setup!$B$9,2),0))</f>
        <v/>
      </c>
      <c r="Q806" s="34">
        <f>IF(A806="","",I806-P806)</f>
        <v/>
      </c>
      <c r="R806" s="23">
        <f>IF(A806="","",IF(O806=0,"Outside audit periods; ","")&amp;IF(G806="","No VAT category; ","")&amp;IF(ABS(Q806)&gt;Setup!$B$10,"VAT ≠ 15% × net; ","")&amp;IF(AND(F806="B2B - VAT registered",NOT(AND(LEN(E806)=15,LEFT(E806,1)="3",RIGHT(E806,1)="3",ISNUMBER(--E806)))),"Invalid/missing customer VAT no; ","")&amp;IF(L806&lt;&gt;"Yes","Not reported/cleared on FATOORA; ","")&amp;IF(AND(OR(G806="Zero-rated domestic (Box 3)",G806="Export (Box 4)"),N806=""),"Zero-rate/export evidence missing; ","")&amp;IF(AND(C806="Credit Note",H806&gt;0),"Credit note should be negative; ","")&amp;IF(AND(C806="Simplified Tax Invoice",F806="B2B - VAT registered"),"Simplified invoice issued to VAT-registered B2B; ",""))</f>
        <v/>
      </c>
    </row>
    <row r="807">
      <c r="A807" s="17" t="n"/>
      <c r="B807" s="14" t="n"/>
      <c r="C807" s="14" t="n"/>
      <c r="D807" s="14" t="n"/>
      <c r="E807" s="16" t="n"/>
      <c r="F807" s="14" t="n"/>
      <c r="G807" s="14" t="n"/>
      <c r="H807" s="19" t="n"/>
      <c r="I807" s="19" t="n"/>
      <c r="J807" s="34">
        <f>IF(A807="","",H807+I807)</f>
        <v/>
      </c>
      <c r="K807" s="14" t="n"/>
      <c r="L807" s="14" t="n"/>
      <c r="M807" s="14" t="n"/>
      <c r="N807" s="14" t="n"/>
      <c r="O807" s="20">
        <f>IF(A807="","",SUMPRODUCT((A807&gt;=Setup!$C$19:$C$30)*(A807&lt;=Setup!$D$19:$D$30)*Setup!$A$19:$A$30))</f>
        <v/>
      </c>
      <c r="P807" s="34">
        <f>IF(A807="","",IF(G807="Standard 15% (Box 1)",ROUND(H807*Setup!$B$9,2),0))</f>
        <v/>
      </c>
      <c r="Q807" s="34">
        <f>IF(A807="","",I807-P807)</f>
        <v/>
      </c>
      <c r="R807" s="23">
        <f>IF(A807="","",IF(O807=0,"Outside audit periods; ","")&amp;IF(G807="","No VAT category; ","")&amp;IF(ABS(Q807)&gt;Setup!$B$10,"VAT ≠ 15% × net; ","")&amp;IF(AND(F807="B2B - VAT registered",NOT(AND(LEN(E807)=15,LEFT(E807,1)="3",RIGHT(E807,1)="3",ISNUMBER(--E807)))),"Invalid/missing customer VAT no; ","")&amp;IF(L807&lt;&gt;"Yes","Not reported/cleared on FATOORA; ","")&amp;IF(AND(OR(G807="Zero-rated domestic (Box 3)",G807="Export (Box 4)"),N807=""),"Zero-rate/export evidence missing; ","")&amp;IF(AND(C807="Credit Note",H807&gt;0),"Credit note should be negative; ","")&amp;IF(AND(C807="Simplified Tax Invoice",F807="B2B - VAT registered"),"Simplified invoice issued to VAT-registered B2B; ",""))</f>
        <v/>
      </c>
    </row>
    <row r="808">
      <c r="A808" s="17" t="n"/>
      <c r="B808" s="14" t="n"/>
      <c r="C808" s="14" t="n"/>
      <c r="D808" s="14" t="n"/>
      <c r="E808" s="16" t="n"/>
      <c r="F808" s="14" t="n"/>
      <c r="G808" s="14" t="n"/>
      <c r="H808" s="19" t="n"/>
      <c r="I808" s="19" t="n"/>
      <c r="J808" s="34">
        <f>IF(A808="","",H808+I808)</f>
        <v/>
      </c>
      <c r="K808" s="14" t="n"/>
      <c r="L808" s="14" t="n"/>
      <c r="M808" s="14" t="n"/>
      <c r="N808" s="14" t="n"/>
      <c r="O808" s="20">
        <f>IF(A808="","",SUMPRODUCT((A808&gt;=Setup!$C$19:$C$30)*(A808&lt;=Setup!$D$19:$D$30)*Setup!$A$19:$A$30))</f>
        <v/>
      </c>
      <c r="P808" s="34">
        <f>IF(A808="","",IF(G808="Standard 15% (Box 1)",ROUND(H808*Setup!$B$9,2),0))</f>
        <v/>
      </c>
      <c r="Q808" s="34">
        <f>IF(A808="","",I808-P808)</f>
        <v/>
      </c>
      <c r="R808" s="23">
        <f>IF(A808="","",IF(O808=0,"Outside audit periods; ","")&amp;IF(G808="","No VAT category; ","")&amp;IF(ABS(Q808)&gt;Setup!$B$10,"VAT ≠ 15% × net; ","")&amp;IF(AND(F808="B2B - VAT registered",NOT(AND(LEN(E808)=15,LEFT(E808,1)="3",RIGHT(E808,1)="3",ISNUMBER(--E808)))),"Invalid/missing customer VAT no; ","")&amp;IF(L808&lt;&gt;"Yes","Not reported/cleared on FATOORA; ","")&amp;IF(AND(OR(G808="Zero-rated domestic (Box 3)",G808="Export (Box 4)"),N808=""),"Zero-rate/export evidence missing; ","")&amp;IF(AND(C808="Credit Note",H808&gt;0),"Credit note should be negative; ","")&amp;IF(AND(C808="Simplified Tax Invoice",F808="B2B - VAT registered"),"Simplified invoice issued to VAT-registered B2B; ",""))</f>
        <v/>
      </c>
    </row>
    <row r="809">
      <c r="A809" s="17" t="n"/>
      <c r="B809" s="14" t="n"/>
      <c r="C809" s="14" t="n"/>
      <c r="D809" s="14" t="n"/>
      <c r="E809" s="16" t="n"/>
      <c r="F809" s="14" t="n"/>
      <c r="G809" s="14" t="n"/>
      <c r="H809" s="19" t="n"/>
      <c r="I809" s="19" t="n"/>
      <c r="J809" s="34">
        <f>IF(A809="","",H809+I809)</f>
        <v/>
      </c>
      <c r="K809" s="14" t="n"/>
      <c r="L809" s="14" t="n"/>
      <c r="M809" s="14" t="n"/>
      <c r="N809" s="14" t="n"/>
      <c r="O809" s="20">
        <f>IF(A809="","",SUMPRODUCT((A809&gt;=Setup!$C$19:$C$30)*(A809&lt;=Setup!$D$19:$D$30)*Setup!$A$19:$A$30))</f>
        <v/>
      </c>
      <c r="P809" s="34">
        <f>IF(A809="","",IF(G809="Standard 15% (Box 1)",ROUND(H809*Setup!$B$9,2),0))</f>
        <v/>
      </c>
      <c r="Q809" s="34">
        <f>IF(A809="","",I809-P809)</f>
        <v/>
      </c>
      <c r="R809" s="23">
        <f>IF(A809="","",IF(O809=0,"Outside audit periods; ","")&amp;IF(G809="","No VAT category; ","")&amp;IF(ABS(Q809)&gt;Setup!$B$10,"VAT ≠ 15% × net; ","")&amp;IF(AND(F809="B2B - VAT registered",NOT(AND(LEN(E809)=15,LEFT(E809,1)="3",RIGHT(E809,1)="3",ISNUMBER(--E809)))),"Invalid/missing customer VAT no; ","")&amp;IF(L809&lt;&gt;"Yes","Not reported/cleared on FATOORA; ","")&amp;IF(AND(OR(G809="Zero-rated domestic (Box 3)",G809="Export (Box 4)"),N809=""),"Zero-rate/export evidence missing; ","")&amp;IF(AND(C809="Credit Note",H809&gt;0),"Credit note should be negative; ","")&amp;IF(AND(C809="Simplified Tax Invoice",F809="B2B - VAT registered"),"Simplified invoice issued to VAT-registered B2B; ",""))</f>
        <v/>
      </c>
    </row>
    <row r="810">
      <c r="A810" s="17" t="n"/>
      <c r="B810" s="14" t="n"/>
      <c r="C810" s="14" t="n"/>
      <c r="D810" s="14" t="n"/>
      <c r="E810" s="16" t="n"/>
      <c r="F810" s="14" t="n"/>
      <c r="G810" s="14" t="n"/>
      <c r="H810" s="19" t="n"/>
      <c r="I810" s="19" t="n"/>
      <c r="J810" s="34">
        <f>IF(A810="","",H810+I810)</f>
        <v/>
      </c>
      <c r="K810" s="14" t="n"/>
      <c r="L810" s="14" t="n"/>
      <c r="M810" s="14" t="n"/>
      <c r="N810" s="14" t="n"/>
      <c r="O810" s="20">
        <f>IF(A810="","",SUMPRODUCT((A810&gt;=Setup!$C$19:$C$30)*(A810&lt;=Setup!$D$19:$D$30)*Setup!$A$19:$A$30))</f>
        <v/>
      </c>
      <c r="P810" s="34">
        <f>IF(A810="","",IF(G810="Standard 15% (Box 1)",ROUND(H810*Setup!$B$9,2),0))</f>
        <v/>
      </c>
      <c r="Q810" s="34">
        <f>IF(A810="","",I810-P810)</f>
        <v/>
      </c>
      <c r="R810" s="23">
        <f>IF(A810="","",IF(O810=0,"Outside audit periods; ","")&amp;IF(G810="","No VAT category; ","")&amp;IF(ABS(Q810)&gt;Setup!$B$10,"VAT ≠ 15% × net; ","")&amp;IF(AND(F810="B2B - VAT registered",NOT(AND(LEN(E810)=15,LEFT(E810,1)="3",RIGHT(E810,1)="3",ISNUMBER(--E810)))),"Invalid/missing customer VAT no; ","")&amp;IF(L810&lt;&gt;"Yes","Not reported/cleared on FATOORA; ","")&amp;IF(AND(OR(G810="Zero-rated domestic (Box 3)",G810="Export (Box 4)"),N810=""),"Zero-rate/export evidence missing; ","")&amp;IF(AND(C810="Credit Note",H810&gt;0),"Credit note should be negative; ","")&amp;IF(AND(C810="Simplified Tax Invoice",F810="B2B - VAT registered"),"Simplified invoice issued to VAT-registered B2B; ",""))</f>
        <v/>
      </c>
    </row>
    <row r="811">
      <c r="A811" s="17" t="n"/>
      <c r="B811" s="14" t="n"/>
      <c r="C811" s="14" t="n"/>
      <c r="D811" s="14" t="n"/>
      <c r="E811" s="16" t="n"/>
      <c r="F811" s="14" t="n"/>
      <c r="G811" s="14" t="n"/>
      <c r="H811" s="19" t="n"/>
      <c r="I811" s="19" t="n"/>
      <c r="J811" s="34">
        <f>IF(A811="","",H811+I811)</f>
        <v/>
      </c>
      <c r="K811" s="14" t="n"/>
      <c r="L811" s="14" t="n"/>
      <c r="M811" s="14" t="n"/>
      <c r="N811" s="14" t="n"/>
      <c r="O811" s="20">
        <f>IF(A811="","",SUMPRODUCT((A811&gt;=Setup!$C$19:$C$30)*(A811&lt;=Setup!$D$19:$D$30)*Setup!$A$19:$A$30))</f>
        <v/>
      </c>
      <c r="P811" s="34">
        <f>IF(A811="","",IF(G811="Standard 15% (Box 1)",ROUND(H811*Setup!$B$9,2),0))</f>
        <v/>
      </c>
      <c r="Q811" s="34">
        <f>IF(A811="","",I811-P811)</f>
        <v/>
      </c>
      <c r="R811" s="23">
        <f>IF(A811="","",IF(O811=0,"Outside audit periods; ","")&amp;IF(G811="","No VAT category; ","")&amp;IF(ABS(Q811)&gt;Setup!$B$10,"VAT ≠ 15% × net; ","")&amp;IF(AND(F811="B2B - VAT registered",NOT(AND(LEN(E811)=15,LEFT(E811,1)="3",RIGHT(E811,1)="3",ISNUMBER(--E811)))),"Invalid/missing customer VAT no; ","")&amp;IF(L811&lt;&gt;"Yes","Not reported/cleared on FATOORA; ","")&amp;IF(AND(OR(G811="Zero-rated domestic (Box 3)",G811="Export (Box 4)"),N811=""),"Zero-rate/export evidence missing; ","")&amp;IF(AND(C811="Credit Note",H811&gt;0),"Credit note should be negative; ","")&amp;IF(AND(C811="Simplified Tax Invoice",F811="B2B - VAT registered"),"Simplified invoice issued to VAT-registered B2B; ",""))</f>
        <v/>
      </c>
    </row>
    <row r="812">
      <c r="A812" s="17" t="n"/>
      <c r="B812" s="14" t="n"/>
      <c r="C812" s="14" t="n"/>
      <c r="D812" s="14" t="n"/>
      <c r="E812" s="16" t="n"/>
      <c r="F812" s="14" t="n"/>
      <c r="G812" s="14" t="n"/>
      <c r="H812" s="19" t="n"/>
      <c r="I812" s="19" t="n"/>
      <c r="J812" s="34">
        <f>IF(A812="","",H812+I812)</f>
        <v/>
      </c>
      <c r="K812" s="14" t="n"/>
      <c r="L812" s="14" t="n"/>
      <c r="M812" s="14" t="n"/>
      <c r="N812" s="14" t="n"/>
      <c r="O812" s="20">
        <f>IF(A812="","",SUMPRODUCT((A812&gt;=Setup!$C$19:$C$30)*(A812&lt;=Setup!$D$19:$D$30)*Setup!$A$19:$A$30))</f>
        <v/>
      </c>
      <c r="P812" s="34">
        <f>IF(A812="","",IF(G812="Standard 15% (Box 1)",ROUND(H812*Setup!$B$9,2),0))</f>
        <v/>
      </c>
      <c r="Q812" s="34">
        <f>IF(A812="","",I812-P812)</f>
        <v/>
      </c>
      <c r="R812" s="23">
        <f>IF(A812="","",IF(O812=0,"Outside audit periods; ","")&amp;IF(G812="","No VAT category; ","")&amp;IF(ABS(Q812)&gt;Setup!$B$10,"VAT ≠ 15% × net; ","")&amp;IF(AND(F812="B2B - VAT registered",NOT(AND(LEN(E812)=15,LEFT(E812,1)="3",RIGHT(E812,1)="3",ISNUMBER(--E812)))),"Invalid/missing customer VAT no; ","")&amp;IF(L812&lt;&gt;"Yes","Not reported/cleared on FATOORA; ","")&amp;IF(AND(OR(G812="Zero-rated domestic (Box 3)",G812="Export (Box 4)"),N812=""),"Zero-rate/export evidence missing; ","")&amp;IF(AND(C812="Credit Note",H812&gt;0),"Credit note should be negative; ","")&amp;IF(AND(C812="Simplified Tax Invoice",F812="B2B - VAT registered"),"Simplified invoice issued to VAT-registered B2B; ",""))</f>
        <v/>
      </c>
    </row>
    <row r="813">
      <c r="A813" s="17" t="n"/>
      <c r="B813" s="14" t="n"/>
      <c r="C813" s="14" t="n"/>
      <c r="D813" s="14" t="n"/>
      <c r="E813" s="16" t="n"/>
      <c r="F813" s="14" t="n"/>
      <c r="G813" s="14" t="n"/>
      <c r="H813" s="19" t="n"/>
      <c r="I813" s="19" t="n"/>
      <c r="J813" s="34">
        <f>IF(A813="","",H813+I813)</f>
        <v/>
      </c>
      <c r="K813" s="14" t="n"/>
      <c r="L813" s="14" t="n"/>
      <c r="M813" s="14" t="n"/>
      <c r="N813" s="14" t="n"/>
      <c r="O813" s="20">
        <f>IF(A813="","",SUMPRODUCT((A813&gt;=Setup!$C$19:$C$30)*(A813&lt;=Setup!$D$19:$D$30)*Setup!$A$19:$A$30))</f>
        <v/>
      </c>
      <c r="P813" s="34">
        <f>IF(A813="","",IF(G813="Standard 15% (Box 1)",ROUND(H813*Setup!$B$9,2),0))</f>
        <v/>
      </c>
      <c r="Q813" s="34">
        <f>IF(A813="","",I813-P813)</f>
        <v/>
      </c>
      <c r="R813" s="23">
        <f>IF(A813="","",IF(O813=0,"Outside audit periods; ","")&amp;IF(G813="","No VAT category; ","")&amp;IF(ABS(Q813)&gt;Setup!$B$10,"VAT ≠ 15% × net; ","")&amp;IF(AND(F813="B2B - VAT registered",NOT(AND(LEN(E813)=15,LEFT(E813,1)="3",RIGHT(E813,1)="3",ISNUMBER(--E813)))),"Invalid/missing customer VAT no; ","")&amp;IF(L813&lt;&gt;"Yes","Not reported/cleared on FATOORA; ","")&amp;IF(AND(OR(G813="Zero-rated domestic (Box 3)",G813="Export (Box 4)"),N813=""),"Zero-rate/export evidence missing; ","")&amp;IF(AND(C813="Credit Note",H813&gt;0),"Credit note should be negative; ","")&amp;IF(AND(C813="Simplified Tax Invoice",F813="B2B - VAT registered"),"Simplified invoice issued to VAT-registered B2B; ",""))</f>
        <v/>
      </c>
    </row>
    <row r="814">
      <c r="A814" s="17" t="n"/>
      <c r="B814" s="14" t="n"/>
      <c r="C814" s="14" t="n"/>
      <c r="D814" s="14" t="n"/>
      <c r="E814" s="16" t="n"/>
      <c r="F814" s="14" t="n"/>
      <c r="G814" s="14" t="n"/>
      <c r="H814" s="19" t="n"/>
      <c r="I814" s="19" t="n"/>
      <c r="J814" s="34">
        <f>IF(A814="","",H814+I814)</f>
        <v/>
      </c>
      <c r="K814" s="14" t="n"/>
      <c r="L814" s="14" t="n"/>
      <c r="M814" s="14" t="n"/>
      <c r="N814" s="14" t="n"/>
      <c r="O814" s="20">
        <f>IF(A814="","",SUMPRODUCT((A814&gt;=Setup!$C$19:$C$30)*(A814&lt;=Setup!$D$19:$D$30)*Setup!$A$19:$A$30))</f>
        <v/>
      </c>
      <c r="P814" s="34">
        <f>IF(A814="","",IF(G814="Standard 15% (Box 1)",ROUND(H814*Setup!$B$9,2),0))</f>
        <v/>
      </c>
      <c r="Q814" s="34">
        <f>IF(A814="","",I814-P814)</f>
        <v/>
      </c>
      <c r="R814" s="23">
        <f>IF(A814="","",IF(O814=0,"Outside audit periods; ","")&amp;IF(G814="","No VAT category; ","")&amp;IF(ABS(Q814)&gt;Setup!$B$10,"VAT ≠ 15% × net; ","")&amp;IF(AND(F814="B2B - VAT registered",NOT(AND(LEN(E814)=15,LEFT(E814,1)="3",RIGHT(E814,1)="3",ISNUMBER(--E814)))),"Invalid/missing customer VAT no; ","")&amp;IF(L814&lt;&gt;"Yes","Not reported/cleared on FATOORA; ","")&amp;IF(AND(OR(G814="Zero-rated domestic (Box 3)",G814="Export (Box 4)"),N814=""),"Zero-rate/export evidence missing; ","")&amp;IF(AND(C814="Credit Note",H814&gt;0),"Credit note should be negative; ","")&amp;IF(AND(C814="Simplified Tax Invoice",F814="B2B - VAT registered"),"Simplified invoice issued to VAT-registered B2B; ",""))</f>
        <v/>
      </c>
    </row>
    <row r="815">
      <c r="A815" s="17" t="n"/>
      <c r="B815" s="14" t="n"/>
      <c r="C815" s="14" t="n"/>
      <c r="D815" s="14" t="n"/>
      <c r="E815" s="16" t="n"/>
      <c r="F815" s="14" t="n"/>
      <c r="G815" s="14" t="n"/>
      <c r="H815" s="19" t="n"/>
      <c r="I815" s="19" t="n"/>
      <c r="J815" s="34">
        <f>IF(A815="","",H815+I815)</f>
        <v/>
      </c>
      <c r="K815" s="14" t="n"/>
      <c r="L815" s="14" t="n"/>
      <c r="M815" s="14" t="n"/>
      <c r="N815" s="14" t="n"/>
      <c r="O815" s="20">
        <f>IF(A815="","",SUMPRODUCT((A815&gt;=Setup!$C$19:$C$30)*(A815&lt;=Setup!$D$19:$D$30)*Setup!$A$19:$A$30))</f>
        <v/>
      </c>
      <c r="P815" s="34">
        <f>IF(A815="","",IF(G815="Standard 15% (Box 1)",ROUND(H815*Setup!$B$9,2),0))</f>
        <v/>
      </c>
      <c r="Q815" s="34">
        <f>IF(A815="","",I815-P815)</f>
        <v/>
      </c>
      <c r="R815" s="23">
        <f>IF(A815="","",IF(O815=0,"Outside audit periods; ","")&amp;IF(G815="","No VAT category; ","")&amp;IF(ABS(Q815)&gt;Setup!$B$10,"VAT ≠ 15% × net; ","")&amp;IF(AND(F815="B2B - VAT registered",NOT(AND(LEN(E815)=15,LEFT(E815,1)="3",RIGHT(E815,1)="3",ISNUMBER(--E815)))),"Invalid/missing customer VAT no; ","")&amp;IF(L815&lt;&gt;"Yes","Not reported/cleared on FATOORA; ","")&amp;IF(AND(OR(G815="Zero-rated domestic (Box 3)",G815="Export (Box 4)"),N815=""),"Zero-rate/export evidence missing; ","")&amp;IF(AND(C815="Credit Note",H815&gt;0),"Credit note should be negative; ","")&amp;IF(AND(C815="Simplified Tax Invoice",F815="B2B - VAT registered"),"Simplified invoice issued to VAT-registered B2B; ",""))</f>
        <v/>
      </c>
    </row>
    <row r="816">
      <c r="A816" s="17" t="n"/>
      <c r="B816" s="14" t="n"/>
      <c r="C816" s="14" t="n"/>
      <c r="D816" s="14" t="n"/>
      <c r="E816" s="16" t="n"/>
      <c r="F816" s="14" t="n"/>
      <c r="G816" s="14" t="n"/>
      <c r="H816" s="19" t="n"/>
      <c r="I816" s="19" t="n"/>
      <c r="J816" s="34">
        <f>IF(A816="","",H816+I816)</f>
        <v/>
      </c>
      <c r="K816" s="14" t="n"/>
      <c r="L816" s="14" t="n"/>
      <c r="M816" s="14" t="n"/>
      <c r="N816" s="14" t="n"/>
      <c r="O816" s="20">
        <f>IF(A816="","",SUMPRODUCT((A816&gt;=Setup!$C$19:$C$30)*(A816&lt;=Setup!$D$19:$D$30)*Setup!$A$19:$A$30))</f>
        <v/>
      </c>
      <c r="P816" s="34">
        <f>IF(A816="","",IF(G816="Standard 15% (Box 1)",ROUND(H816*Setup!$B$9,2),0))</f>
        <v/>
      </c>
      <c r="Q816" s="34">
        <f>IF(A816="","",I816-P816)</f>
        <v/>
      </c>
      <c r="R816" s="23">
        <f>IF(A816="","",IF(O816=0,"Outside audit periods; ","")&amp;IF(G816="","No VAT category; ","")&amp;IF(ABS(Q816)&gt;Setup!$B$10,"VAT ≠ 15% × net; ","")&amp;IF(AND(F816="B2B - VAT registered",NOT(AND(LEN(E816)=15,LEFT(E816,1)="3",RIGHT(E816,1)="3",ISNUMBER(--E816)))),"Invalid/missing customer VAT no; ","")&amp;IF(L816&lt;&gt;"Yes","Not reported/cleared on FATOORA; ","")&amp;IF(AND(OR(G816="Zero-rated domestic (Box 3)",G816="Export (Box 4)"),N816=""),"Zero-rate/export evidence missing; ","")&amp;IF(AND(C816="Credit Note",H816&gt;0),"Credit note should be negative; ","")&amp;IF(AND(C816="Simplified Tax Invoice",F816="B2B - VAT registered"),"Simplified invoice issued to VAT-registered B2B; ",""))</f>
        <v/>
      </c>
    </row>
    <row r="817">
      <c r="A817" s="17" t="n"/>
      <c r="B817" s="14" t="n"/>
      <c r="C817" s="14" t="n"/>
      <c r="D817" s="14" t="n"/>
      <c r="E817" s="16" t="n"/>
      <c r="F817" s="14" t="n"/>
      <c r="G817" s="14" t="n"/>
      <c r="H817" s="19" t="n"/>
      <c r="I817" s="19" t="n"/>
      <c r="J817" s="34">
        <f>IF(A817="","",H817+I817)</f>
        <v/>
      </c>
      <c r="K817" s="14" t="n"/>
      <c r="L817" s="14" t="n"/>
      <c r="M817" s="14" t="n"/>
      <c r="N817" s="14" t="n"/>
      <c r="O817" s="20">
        <f>IF(A817="","",SUMPRODUCT((A817&gt;=Setup!$C$19:$C$30)*(A817&lt;=Setup!$D$19:$D$30)*Setup!$A$19:$A$30))</f>
        <v/>
      </c>
      <c r="P817" s="34">
        <f>IF(A817="","",IF(G817="Standard 15% (Box 1)",ROUND(H817*Setup!$B$9,2),0))</f>
        <v/>
      </c>
      <c r="Q817" s="34">
        <f>IF(A817="","",I817-P817)</f>
        <v/>
      </c>
      <c r="R817" s="23">
        <f>IF(A817="","",IF(O817=0,"Outside audit periods; ","")&amp;IF(G817="","No VAT category; ","")&amp;IF(ABS(Q817)&gt;Setup!$B$10,"VAT ≠ 15% × net; ","")&amp;IF(AND(F817="B2B - VAT registered",NOT(AND(LEN(E817)=15,LEFT(E817,1)="3",RIGHT(E817,1)="3",ISNUMBER(--E817)))),"Invalid/missing customer VAT no; ","")&amp;IF(L817&lt;&gt;"Yes","Not reported/cleared on FATOORA; ","")&amp;IF(AND(OR(G817="Zero-rated domestic (Box 3)",G817="Export (Box 4)"),N817=""),"Zero-rate/export evidence missing; ","")&amp;IF(AND(C817="Credit Note",H817&gt;0),"Credit note should be negative; ","")&amp;IF(AND(C817="Simplified Tax Invoice",F817="B2B - VAT registered"),"Simplified invoice issued to VAT-registered B2B; ",""))</f>
        <v/>
      </c>
    </row>
    <row r="818">
      <c r="A818" s="17" t="n"/>
      <c r="B818" s="14" t="n"/>
      <c r="C818" s="14" t="n"/>
      <c r="D818" s="14" t="n"/>
      <c r="E818" s="16" t="n"/>
      <c r="F818" s="14" t="n"/>
      <c r="G818" s="14" t="n"/>
      <c r="H818" s="19" t="n"/>
      <c r="I818" s="19" t="n"/>
      <c r="J818" s="34">
        <f>IF(A818="","",H818+I818)</f>
        <v/>
      </c>
      <c r="K818" s="14" t="n"/>
      <c r="L818" s="14" t="n"/>
      <c r="M818" s="14" t="n"/>
      <c r="N818" s="14" t="n"/>
      <c r="O818" s="20">
        <f>IF(A818="","",SUMPRODUCT((A818&gt;=Setup!$C$19:$C$30)*(A818&lt;=Setup!$D$19:$D$30)*Setup!$A$19:$A$30))</f>
        <v/>
      </c>
      <c r="P818" s="34">
        <f>IF(A818="","",IF(G818="Standard 15% (Box 1)",ROUND(H818*Setup!$B$9,2),0))</f>
        <v/>
      </c>
      <c r="Q818" s="34">
        <f>IF(A818="","",I818-P818)</f>
        <v/>
      </c>
      <c r="R818" s="23">
        <f>IF(A818="","",IF(O818=0,"Outside audit periods; ","")&amp;IF(G818="","No VAT category; ","")&amp;IF(ABS(Q818)&gt;Setup!$B$10,"VAT ≠ 15% × net; ","")&amp;IF(AND(F818="B2B - VAT registered",NOT(AND(LEN(E818)=15,LEFT(E818,1)="3",RIGHT(E818,1)="3",ISNUMBER(--E818)))),"Invalid/missing customer VAT no; ","")&amp;IF(L818&lt;&gt;"Yes","Not reported/cleared on FATOORA; ","")&amp;IF(AND(OR(G818="Zero-rated domestic (Box 3)",G818="Export (Box 4)"),N818=""),"Zero-rate/export evidence missing; ","")&amp;IF(AND(C818="Credit Note",H818&gt;0),"Credit note should be negative; ","")&amp;IF(AND(C818="Simplified Tax Invoice",F818="B2B - VAT registered"),"Simplified invoice issued to VAT-registered B2B; ",""))</f>
        <v/>
      </c>
    </row>
    <row r="819">
      <c r="A819" s="17" t="n"/>
      <c r="B819" s="14" t="n"/>
      <c r="C819" s="14" t="n"/>
      <c r="D819" s="14" t="n"/>
      <c r="E819" s="16" t="n"/>
      <c r="F819" s="14" t="n"/>
      <c r="G819" s="14" t="n"/>
      <c r="H819" s="19" t="n"/>
      <c r="I819" s="19" t="n"/>
      <c r="J819" s="34">
        <f>IF(A819="","",H819+I819)</f>
        <v/>
      </c>
      <c r="K819" s="14" t="n"/>
      <c r="L819" s="14" t="n"/>
      <c r="M819" s="14" t="n"/>
      <c r="N819" s="14" t="n"/>
      <c r="O819" s="20">
        <f>IF(A819="","",SUMPRODUCT((A819&gt;=Setup!$C$19:$C$30)*(A819&lt;=Setup!$D$19:$D$30)*Setup!$A$19:$A$30))</f>
        <v/>
      </c>
      <c r="P819" s="34">
        <f>IF(A819="","",IF(G819="Standard 15% (Box 1)",ROUND(H819*Setup!$B$9,2),0))</f>
        <v/>
      </c>
      <c r="Q819" s="34">
        <f>IF(A819="","",I819-P819)</f>
        <v/>
      </c>
      <c r="R819" s="23">
        <f>IF(A819="","",IF(O819=0,"Outside audit periods; ","")&amp;IF(G819="","No VAT category; ","")&amp;IF(ABS(Q819)&gt;Setup!$B$10,"VAT ≠ 15% × net; ","")&amp;IF(AND(F819="B2B - VAT registered",NOT(AND(LEN(E819)=15,LEFT(E819,1)="3",RIGHT(E819,1)="3",ISNUMBER(--E819)))),"Invalid/missing customer VAT no; ","")&amp;IF(L819&lt;&gt;"Yes","Not reported/cleared on FATOORA; ","")&amp;IF(AND(OR(G819="Zero-rated domestic (Box 3)",G819="Export (Box 4)"),N819=""),"Zero-rate/export evidence missing; ","")&amp;IF(AND(C819="Credit Note",H819&gt;0),"Credit note should be negative; ","")&amp;IF(AND(C819="Simplified Tax Invoice",F819="B2B - VAT registered"),"Simplified invoice issued to VAT-registered B2B; ",""))</f>
        <v/>
      </c>
    </row>
    <row r="820">
      <c r="A820" s="17" t="n"/>
      <c r="B820" s="14" t="n"/>
      <c r="C820" s="14" t="n"/>
      <c r="D820" s="14" t="n"/>
      <c r="E820" s="16" t="n"/>
      <c r="F820" s="14" t="n"/>
      <c r="G820" s="14" t="n"/>
      <c r="H820" s="19" t="n"/>
      <c r="I820" s="19" t="n"/>
      <c r="J820" s="34">
        <f>IF(A820="","",H820+I820)</f>
        <v/>
      </c>
      <c r="K820" s="14" t="n"/>
      <c r="L820" s="14" t="n"/>
      <c r="M820" s="14" t="n"/>
      <c r="N820" s="14" t="n"/>
      <c r="O820" s="20">
        <f>IF(A820="","",SUMPRODUCT((A820&gt;=Setup!$C$19:$C$30)*(A820&lt;=Setup!$D$19:$D$30)*Setup!$A$19:$A$30))</f>
        <v/>
      </c>
      <c r="P820" s="34">
        <f>IF(A820="","",IF(G820="Standard 15% (Box 1)",ROUND(H820*Setup!$B$9,2),0))</f>
        <v/>
      </c>
      <c r="Q820" s="34">
        <f>IF(A820="","",I820-P820)</f>
        <v/>
      </c>
      <c r="R820" s="23">
        <f>IF(A820="","",IF(O820=0,"Outside audit periods; ","")&amp;IF(G820="","No VAT category; ","")&amp;IF(ABS(Q820)&gt;Setup!$B$10,"VAT ≠ 15% × net; ","")&amp;IF(AND(F820="B2B - VAT registered",NOT(AND(LEN(E820)=15,LEFT(E820,1)="3",RIGHT(E820,1)="3",ISNUMBER(--E820)))),"Invalid/missing customer VAT no; ","")&amp;IF(L820&lt;&gt;"Yes","Not reported/cleared on FATOORA; ","")&amp;IF(AND(OR(G820="Zero-rated domestic (Box 3)",G820="Export (Box 4)"),N820=""),"Zero-rate/export evidence missing; ","")&amp;IF(AND(C820="Credit Note",H820&gt;0),"Credit note should be negative; ","")&amp;IF(AND(C820="Simplified Tax Invoice",F820="B2B - VAT registered"),"Simplified invoice issued to VAT-registered B2B; ",""))</f>
        <v/>
      </c>
    </row>
    <row r="821">
      <c r="A821" s="17" t="n"/>
      <c r="B821" s="14" t="n"/>
      <c r="C821" s="14" t="n"/>
      <c r="D821" s="14" t="n"/>
      <c r="E821" s="16" t="n"/>
      <c r="F821" s="14" t="n"/>
      <c r="G821" s="14" t="n"/>
      <c r="H821" s="19" t="n"/>
      <c r="I821" s="19" t="n"/>
      <c r="J821" s="34">
        <f>IF(A821="","",H821+I821)</f>
        <v/>
      </c>
      <c r="K821" s="14" t="n"/>
      <c r="L821" s="14" t="n"/>
      <c r="M821" s="14" t="n"/>
      <c r="N821" s="14" t="n"/>
      <c r="O821" s="20">
        <f>IF(A821="","",SUMPRODUCT((A821&gt;=Setup!$C$19:$C$30)*(A821&lt;=Setup!$D$19:$D$30)*Setup!$A$19:$A$30))</f>
        <v/>
      </c>
      <c r="P821" s="34">
        <f>IF(A821="","",IF(G821="Standard 15% (Box 1)",ROUND(H821*Setup!$B$9,2),0))</f>
        <v/>
      </c>
      <c r="Q821" s="34">
        <f>IF(A821="","",I821-P821)</f>
        <v/>
      </c>
      <c r="R821" s="23">
        <f>IF(A821="","",IF(O821=0,"Outside audit periods; ","")&amp;IF(G821="","No VAT category; ","")&amp;IF(ABS(Q821)&gt;Setup!$B$10,"VAT ≠ 15% × net; ","")&amp;IF(AND(F821="B2B - VAT registered",NOT(AND(LEN(E821)=15,LEFT(E821,1)="3",RIGHT(E821,1)="3",ISNUMBER(--E821)))),"Invalid/missing customer VAT no; ","")&amp;IF(L821&lt;&gt;"Yes","Not reported/cleared on FATOORA; ","")&amp;IF(AND(OR(G821="Zero-rated domestic (Box 3)",G821="Export (Box 4)"),N821=""),"Zero-rate/export evidence missing; ","")&amp;IF(AND(C821="Credit Note",H821&gt;0),"Credit note should be negative; ","")&amp;IF(AND(C821="Simplified Tax Invoice",F821="B2B - VAT registered"),"Simplified invoice issued to VAT-registered B2B; ",""))</f>
        <v/>
      </c>
    </row>
    <row r="822">
      <c r="A822" s="17" t="n"/>
      <c r="B822" s="14" t="n"/>
      <c r="C822" s="14" t="n"/>
      <c r="D822" s="14" t="n"/>
      <c r="E822" s="16" t="n"/>
      <c r="F822" s="14" t="n"/>
      <c r="G822" s="14" t="n"/>
      <c r="H822" s="19" t="n"/>
      <c r="I822" s="19" t="n"/>
      <c r="J822" s="34">
        <f>IF(A822="","",H822+I822)</f>
        <v/>
      </c>
      <c r="K822" s="14" t="n"/>
      <c r="L822" s="14" t="n"/>
      <c r="M822" s="14" t="n"/>
      <c r="N822" s="14" t="n"/>
      <c r="O822" s="20">
        <f>IF(A822="","",SUMPRODUCT((A822&gt;=Setup!$C$19:$C$30)*(A822&lt;=Setup!$D$19:$D$30)*Setup!$A$19:$A$30))</f>
        <v/>
      </c>
      <c r="P822" s="34">
        <f>IF(A822="","",IF(G822="Standard 15% (Box 1)",ROUND(H822*Setup!$B$9,2),0))</f>
        <v/>
      </c>
      <c r="Q822" s="34">
        <f>IF(A822="","",I822-P822)</f>
        <v/>
      </c>
      <c r="R822" s="23">
        <f>IF(A822="","",IF(O822=0,"Outside audit periods; ","")&amp;IF(G822="","No VAT category; ","")&amp;IF(ABS(Q822)&gt;Setup!$B$10,"VAT ≠ 15% × net; ","")&amp;IF(AND(F822="B2B - VAT registered",NOT(AND(LEN(E822)=15,LEFT(E822,1)="3",RIGHT(E822,1)="3",ISNUMBER(--E822)))),"Invalid/missing customer VAT no; ","")&amp;IF(L822&lt;&gt;"Yes","Not reported/cleared on FATOORA; ","")&amp;IF(AND(OR(G822="Zero-rated domestic (Box 3)",G822="Export (Box 4)"),N822=""),"Zero-rate/export evidence missing; ","")&amp;IF(AND(C822="Credit Note",H822&gt;0),"Credit note should be negative; ","")&amp;IF(AND(C822="Simplified Tax Invoice",F822="B2B - VAT registered"),"Simplified invoice issued to VAT-registered B2B; ",""))</f>
        <v/>
      </c>
    </row>
    <row r="823">
      <c r="A823" s="17" t="n"/>
      <c r="B823" s="14" t="n"/>
      <c r="C823" s="14" t="n"/>
      <c r="D823" s="14" t="n"/>
      <c r="E823" s="16" t="n"/>
      <c r="F823" s="14" t="n"/>
      <c r="G823" s="14" t="n"/>
      <c r="H823" s="19" t="n"/>
      <c r="I823" s="19" t="n"/>
      <c r="J823" s="34">
        <f>IF(A823="","",H823+I823)</f>
        <v/>
      </c>
      <c r="K823" s="14" t="n"/>
      <c r="L823" s="14" t="n"/>
      <c r="M823" s="14" t="n"/>
      <c r="N823" s="14" t="n"/>
      <c r="O823" s="20">
        <f>IF(A823="","",SUMPRODUCT((A823&gt;=Setup!$C$19:$C$30)*(A823&lt;=Setup!$D$19:$D$30)*Setup!$A$19:$A$30))</f>
        <v/>
      </c>
      <c r="P823" s="34">
        <f>IF(A823="","",IF(G823="Standard 15% (Box 1)",ROUND(H823*Setup!$B$9,2),0))</f>
        <v/>
      </c>
      <c r="Q823" s="34">
        <f>IF(A823="","",I823-P823)</f>
        <v/>
      </c>
      <c r="R823" s="23">
        <f>IF(A823="","",IF(O823=0,"Outside audit periods; ","")&amp;IF(G823="","No VAT category; ","")&amp;IF(ABS(Q823)&gt;Setup!$B$10,"VAT ≠ 15% × net; ","")&amp;IF(AND(F823="B2B - VAT registered",NOT(AND(LEN(E823)=15,LEFT(E823,1)="3",RIGHT(E823,1)="3",ISNUMBER(--E823)))),"Invalid/missing customer VAT no; ","")&amp;IF(L823&lt;&gt;"Yes","Not reported/cleared on FATOORA; ","")&amp;IF(AND(OR(G823="Zero-rated domestic (Box 3)",G823="Export (Box 4)"),N823=""),"Zero-rate/export evidence missing; ","")&amp;IF(AND(C823="Credit Note",H823&gt;0),"Credit note should be negative; ","")&amp;IF(AND(C823="Simplified Tax Invoice",F823="B2B - VAT registered"),"Simplified invoice issued to VAT-registered B2B; ",""))</f>
        <v/>
      </c>
    </row>
    <row r="824">
      <c r="A824" s="17" t="n"/>
      <c r="B824" s="14" t="n"/>
      <c r="C824" s="14" t="n"/>
      <c r="D824" s="14" t="n"/>
      <c r="E824" s="16" t="n"/>
      <c r="F824" s="14" t="n"/>
      <c r="G824" s="14" t="n"/>
      <c r="H824" s="19" t="n"/>
      <c r="I824" s="19" t="n"/>
      <c r="J824" s="34">
        <f>IF(A824="","",H824+I824)</f>
        <v/>
      </c>
      <c r="K824" s="14" t="n"/>
      <c r="L824" s="14" t="n"/>
      <c r="M824" s="14" t="n"/>
      <c r="N824" s="14" t="n"/>
      <c r="O824" s="20">
        <f>IF(A824="","",SUMPRODUCT((A824&gt;=Setup!$C$19:$C$30)*(A824&lt;=Setup!$D$19:$D$30)*Setup!$A$19:$A$30))</f>
        <v/>
      </c>
      <c r="P824" s="34">
        <f>IF(A824="","",IF(G824="Standard 15% (Box 1)",ROUND(H824*Setup!$B$9,2),0))</f>
        <v/>
      </c>
      <c r="Q824" s="34">
        <f>IF(A824="","",I824-P824)</f>
        <v/>
      </c>
      <c r="R824" s="23">
        <f>IF(A824="","",IF(O824=0,"Outside audit periods; ","")&amp;IF(G824="","No VAT category; ","")&amp;IF(ABS(Q824)&gt;Setup!$B$10,"VAT ≠ 15% × net; ","")&amp;IF(AND(F824="B2B - VAT registered",NOT(AND(LEN(E824)=15,LEFT(E824,1)="3",RIGHT(E824,1)="3",ISNUMBER(--E824)))),"Invalid/missing customer VAT no; ","")&amp;IF(L824&lt;&gt;"Yes","Not reported/cleared on FATOORA; ","")&amp;IF(AND(OR(G824="Zero-rated domestic (Box 3)",G824="Export (Box 4)"),N824=""),"Zero-rate/export evidence missing; ","")&amp;IF(AND(C824="Credit Note",H824&gt;0),"Credit note should be negative; ","")&amp;IF(AND(C824="Simplified Tax Invoice",F824="B2B - VAT registered"),"Simplified invoice issued to VAT-registered B2B; ",""))</f>
        <v/>
      </c>
    </row>
    <row r="825">
      <c r="A825" s="17" t="n"/>
      <c r="B825" s="14" t="n"/>
      <c r="C825" s="14" t="n"/>
      <c r="D825" s="14" t="n"/>
      <c r="E825" s="16" t="n"/>
      <c r="F825" s="14" t="n"/>
      <c r="G825" s="14" t="n"/>
      <c r="H825" s="19" t="n"/>
      <c r="I825" s="19" t="n"/>
      <c r="J825" s="34">
        <f>IF(A825="","",H825+I825)</f>
        <v/>
      </c>
      <c r="K825" s="14" t="n"/>
      <c r="L825" s="14" t="n"/>
      <c r="M825" s="14" t="n"/>
      <c r="N825" s="14" t="n"/>
      <c r="O825" s="20">
        <f>IF(A825="","",SUMPRODUCT((A825&gt;=Setup!$C$19:$C$30)*(A825&lt;=Setup!$D$19:$D$30)*Setup!$A$19:$A$30))</f>
        <v/>
      </c>
      <c r="P825" s="34">
        <f>IF(A825="","",IF(G825="Standard 15% (Box 1)",ROUND(H825*Setup!$B$9,2),0))</f>
        <v/>
      </c>
      <c r="Q825" s="34">
        <f>IF(A825="","",I825-P825)</f>
        <v/>
      </c>
      <c r="R825" s="23">
        <f>IF(A825="","",IF(O825=0,"Outside audit periods; ","")&amp;IF(G825="","No VAT category; ","")&amp;IF(ABS(Q825)&gt;Setup!$B$10,"VAT ≠ 15% × net; ","")&amp;IF(AND(F825="B2B - VAT registered",NOT(AND(LEN(E825)=15,LEFT(E825,1)="3",RIGHT(E825,1)="3",ISNUMBER(--E825)))),"Invalid/missing customer VAT no; ","")&amp;IF(L825&lt;&gt;"Yes","Not reported/cleared on FATOORA; ","")&amp;IF(AND(OR(G825="Zero-rated domestic (Box 3)",G825="Export (Box 4)"),N825=""),"Zero-rate/export evidence missing; ","")&amp;IF(AND(C825="Credit Note",H825&gt;0),"Credit note should be negative; ","")&amp;IF(AND(C825="Simplified Tax Invoice",F825="B2B - VAT registered"),"Simplified invoice issued to VAT-registered B2B; ",""))</f>
        <v/>
      </c>
    </row>
    <row r="826">
      <c r="A826" s="17" t="n"/>
      <c r="B826" s="14" t="n"/>
      <c r="C826" s="14" t="n"/>
      <c r="D826" s="14" t="n"/>
      <c r="E826" s="16" t="n"/>
      <c r="F826" s="14" t="n"/>
      <c r="G826" s="14" t="n"/>
      <c r="H826" s="19" t="n"/>
      <c r="I826" s="19" t="n"/>
      <c r="J826" s="34">
        <f>IF(A826="","",H826+I826)</f>
        <v/>
      </c>
      <c r="K826" s="14" t="n"/>
      <c r="L826" s="14" t="n"/>
      <c r="M826" s="14" t="n"/>
      <c r="N826" s="14" t="n"/>
      <c r="O826" s="20">
        <f>IF(A826="","",SUMPRODUCT((A826&gt;=Setup!$C$19:$C$30)*(A826&lt;=Setup!$D$19:$D$30)*Setup!$A$19:$A$30))</f>
        <v/>
      </c>
      <c r="P826" s="34">
        <f>IF(A826="","",IF(G826="Standard 15% (Box 1)",ROUND(H826*Setup!$B$9,2),0))</f>
        <v/>
      </c>
      <c r="Q826" s="34">
        <f>IF(A826="","",I826-P826)</f>
        <v/>
      </c>
      <c r="R826" s="23">
        <f>IF(A826="","",IF(O826=0,"Outside audit periods; ","")&amp;IF(G826="","No VAT category; ","")&amp;IF(ABS(Q826)&gt;Setup!$B$10,"VAT ≠ 15% × net; ","")&amp;IF(AND(F826="B2B - VAT registered",NOT(AND(LEN(E826)=15,LEFT(E826,1)="3",RIGHT(E826,1)="3",ISNUMBER(--E826)))),"Invalid/missing customer VAT no; ","")&amp;IF(L826&lt;&gt;"Yes","Not reported/cleared on FATOORA; ","")&amp;IF(AND(OR(G826="Zero-rated domestic (Box 3)",G826="Export (Box 4)"),N826=""),"Zero-rate/export evidence missing; ","")&amp;IF(AND(C826="Credit Note",H826&gt;0),"Credit note should be negative; ","")&amp;IF(AND(C826="Simplified Tax Invoice",F826="B2B - VAT registered"),"Simplified invoice issued to VAT-registered B2B; ",""))</f>
        <v/>
      </c>
    </row>
    <row r="827">
      <c r="A827" s="17" t="n"/>
      <c r="B827" s="14" t="n"/>
      <c r="C827" s="14" t="n"/>
      <c r="D827" s="14" t="n"/>
      <c r="E827" s="16" t="n"/>
      <c r="F827" s="14" t="n"/>
      <c r="G827" s="14" t="n"/>
      <c r="H827" s="19" t="n"/>
      <c r="I827" s="19" t="n"/>
      <c r="J827" s="34">
        <f>IF(A827="","",H827+I827)</f>
        <v/>
      </c>
      <c r="K827" s="14" t="n"/>
      <c r="L827" s="14" t="n"/>
      <c r="M827" s="14" t="n"/>
      <c r="N827" s="14" t="n"/>
      <c r="O827" s="20">
        <f>IF(A827="","",SUMPRODUCT((A827&gt;=Setup!$C$19:$C$30)*(A827&lt;=Setup!$D$19:$D$30)*Setup!$A$19:$A$30))</f>
        <v/>
      </c>
      <c r="P827" s="34">
        <f>IF(A827="","",IF(G827="Standard 15% (Box 1)",ROUND(H827*Setup!$B$9,2),0))</f>
        <v/>
      </c>
      <c r="Q827" s="34">
        <f>IF(A827="","",I827-P827)</f>
        <v/>
      </c>
      <c r="R827" s="23">
        <f>IF(A827="","",IF(O827=0,"Outside audit periods; ","")&amp;IF(G827="","No VAT category; ","")&amp;IF(ABS(Q827)&gt;Setup!$B$10,"VAT ≠ 15% × net; ","")&amp;IF(AND(F827="B2B - VAT registered",NOT(AND(LEN(E827)=15,LEFT(E827,1)="3",RIGHT(E827,1)="3",ISNUMBER(--E827)))),"Invalid/missing customer VAT no; ","")&amp;IF(L827&lt;&gt;"Yes","Not reported/cleared on FATOORA; ","")&amp;IF(AND(OR(G827="Zero-rated domestic (Box 3)",G827="Export (Box 4)"),N827=""),"Zero-rate/export evidence missing; ","")&amp;IF(AND(C827="Credit Note",H827&gt;0),"Credit note should be negative; ","")&amp;IF(AND(C827="Simplified Tax Invoice",F827="B2B - VAT registered"),"Simplified invoice issued to VAT-registered B2B; ",""))</f>
        <v/>
      </c>
    </row>
    <row r="828">
      <c r="A828" s="17" t="n"/>
      <c r="B828" s="14" t="n"/>
      <c r="C828" s="14" t="n"/>
      <c r="D828" s="14" t="n"/>
      <c r="E828" s="16" t="n"/>
      <c r="F828" s="14" t="n"/>
      <c r="G828" s="14" t="n"/>
      <c r="H828" s="19" t="n"/>
      <c r="I828" s="19" t="n"/>
      <c r="J828" s="34">
        <f>IF(A828="","",H828+I828)</f>
        <v/>
      </c>
      <c r="K828" s="14" t="n"/>
      <c r="L828" s="14" t="n"/>
      <c r="M828" s="14" t="n"/>
      <c r="N828" s="14" t="n"/>
      <c r="O828" s="20">
        <f>IF(A828="","",SUMPRODUCT((A828&gt;=Setup!$C$19:$C$30)*(A828&lt;=Setup!$D$19:$D$30)*Setup!$A$19:$A$30))</f>
        <v/>
      </c>
      <c r="P828" s="34">
        <f>IF(A828="","",IF(G828="Standard 15% (Box 1)",ROUND(H828*Setup!$B$9,2),0))</f>
        <v/>
      </c>
      <c r="Q828" s="34">
        <f>IF(A828="","",I828-P828)</f>
        <v/>
      </c>
      <c r="R828" s="23">
        <f>IF(A828="","",IF(O828=0,"Outside audit periods; ","")&amp;IF(G828="","No VAT category; ","")&amp;IF(ABS(Q828)&gt;Setup!$B$10,"VAT ≠ 15% × net; ","")&amp;IF(AND(F828="B2B - VAT registered",NOT(AND(LEN(E828)=15,LEFT(E828,1)="3",RIGHT(E828,1)="3",ISNUMBER(--E828)))),"Invalid/missing customer VAT no; ","")&amp;IF(L828&lt;&gt;"Yes","Not reported/cleared on FATOORA; ","")&amp;IF(AND(OR(G828="Zero-rated domestic (Box 3)",G828="Export (Box 4)"),N828=""),"Zero-rate/export evidence missing; ","")&amp;IF(AND(C828="Credit Note",H828&gt;0),"Credit note should be negative; ","")&amp;IF(AND(C828="Simplified Tax Invoice",F828="B2B - VAT registered"),"Simplified invoice issued to VAT-registered B2B; ",""))</f>
        <v/>
      </c>
    </row>
    <row r="829">
      <c r="A829" s="17" t="n"/>
      <c r="B829" s="14" t="n"/>
      <c r="C829" s="14" t="n"/>
      <c r="D829" s="14" t="n"/>
      <c r="E829" s="16" t="n"/>
      <c r="F829" s="14" t="n"/>
      <c r="G829" s="14" t="n"/>
      <c r="H829" s="19" t="n"/>
      <c r="I829" s="19" t="n"/>
      <c r="J829" s="34">
        <f>IF(A829="","",H829+I829)</f>
        <v/>
      </c>
      <c r="K829" s="14" t="n"/>
      <c r="L829" s="14" t="n"/>
      <c r="M829" s="14" t="n"/>
      <c r="N829" s="14" t="n"/>
      <c r="O829" s="20">
        <f>IF(A829="","",SUMPRODUCT((A829&gt;=Setup!$C$19:$C$30)*(A829&lt;=Setup!$D$19:$D$30)*Setup!$A$19:$A$30))</f>
        <v/>
      </c>
      <c r="P829" s="34">
        <f>IF(A829="","",IF(G829="Standard 15% (Box 1)",ROUND(H829*Setup!$B$9,2),0))</f>
        <v/>
      </c>
      <c r="Q829" s="34">
        <f>IF(A829="","",I829-P829)</f>
        <v/>
      </c>
      <c r="R829" s="23">
        <f>IF(A829="","",IF(O829=0,"Outside audit periods; ","")&amp;IF(G829="","No VAT category; ","")&amp;IF(ABS(Q829)&gt;Setup!$B$10,"VAT ≠ 15% × net; ","")&amp;IF(AND(F829="B2B - VAT registered",NOT(AND(LEN(E829)=15,LEFT(E829,1)="3",RIGHT(E829,1)="3",ISNUMBER(--E829)))),"Invalid/missing customer VAT no; ","")&amp;IF(L829&lt;&gt;"Yes","Not reported/cleared on FATOORA; ","")&amp;IF(AND(OR(G829="Zero-rated domestic (Box 3)",G829="Export (Box 4)"),N829=""),"Zero-rate/export evidence missing; ","")&amp;IF(AND(C829="Credit Note",H829&gt;0),"Credit note should be negative; ","")&amp;IF(AND(C829="Simplified Tax Invoice",F829="B2B - VAT registered"),"Simplified invoice issued to VAT-registered B2B; ",""))</f>
        <v/>
      </c>
    </row>
    <row r="830">
      <c r="A830" s="17" t="n"/>
      <c r="B830" s="14" t="n"/>
      <c r="C830" s="14" t="n"/>
      <c r="D830" s="14" t="n"/>
      <c r="E830" s="16" t="n"/>
      <c r="F830" s="14" t="n"/>
      <c r="G830" s="14" t="n"/>
      <c r="H830" s="19" t="n"/>
      <c r="I830" s="19" t="n"/>
      <c r="J830" s="34">
        <f>IF(A830="","",H830+I830)</f>
        <v/>
      </c>
      <c r="K830" s="14" t="n"/>
      <c r="L830" s="14" t="n"/>
      <c r="M830" s="14" t="n"/>
      <c r="N830" s="14" t="n"/>
      <c r="O830" s="20">
        <f>IF(A830="","",SUMPRODUCT((A830&gt;=Setup!$C$19:$C$30)*(A830&lt;=Setup!$D$19:$D$30)*Setup!$A$19:$A$30))</f>
        <v/>
      </c>
      <c r="P830" s="34">
        <f>IF(A830="","",IF(G830="Standard 15% (Box 1)",ROUND(H830*Setup!$B$9,2),0))</f>
        <v/>
      </c>
      <c r="Q830" s="34">
        <f>IF(A830="","",I830-P830)</f>
        <v/>
      </c>
      <c r="R830" s="23">
        <f>IF(A830="","",IF(O830=0,"Outside audit periods; ","")&amp;IF(G830="","No VAT category; ","")&amp;IF(ABS(Q830)&gt;Setup!$B$10,"VAT ≠ 15% × net; ","")&amp;IF(AND(F830="B2B - VAT registered",NOT(AND(LEN(E830)=15,LEFT(E830,1)="3",RIGHT(E830,1)="3",ISNUMBER(--E830)))),"Invalid/missing customer VAT no; ","")&amp;IF(L830&lt;&gt;"Yes","Not reported/cleared on FATOORA; ","")&amp;IF(AND(OR(G830="Zero-rated domestic (Box 3)",G830="Export (Box 4)"),N830=""),"Zero-rate/export evidence missing; ","")&amp;IF(AND(C830="Credit Note",H830&gt;0),"Credit note should be negative; ","")&amp;IF(AND(C830="Simplified Tax Invoice",F830="B2B - VAT registered"),"Simplified invoice issued to VAT-registered B2B; ",""))</f>
        <v/>
      </c>
    </row>
    <row r="831">
      <c r="A831" s="17" t="n"/>
      <c r="B831" s="14" t="n"/>
      <c r="C831" s="14" t="n"/>
      <c r="D831" s="14" t="n"/>
      <c r="E831" s="16" t="n"/>
      <c r="F831" s="14" t="n"/>
      <c r="G831" s="14" t="n"/>
      <c r="H831" s="19" t="n"/>
      <c r="I831" s="19" t="n"/>
      <c r="J831" s="34">
        <f>IF(A831="","",H831+I831)</f>
        <v/>
      </c>
      <c r="K831" s="14" t="n"/>
      <c r="L831" s="14" t="n"/>
      <c r="M831" s="14" t="n"/>
      <c r="N831" s="14" t="n"/>
      <c r="O831" s="20">
        <f>IF(A831="","",SUMPRODUCT((A831&gt;=Setup!$C$19:$C$30)*(A831&lt;=Setup!$D$19:$D$30)*Setup!$A$19:$A$30))</f>
        <v/>
      </c>
      <c r="P831" s="34">
        <f>IF(A831="","",IF(G831="Standard 15% (Box 1)",ROUND(H831*Setup!$B$9,2),0))</f>
        <v/>
      </c>
      <c r="Q831" s="34">
        <f>IF(A831="","",I831-P831)</f>
        <v/>
      </c>
      <c r="R831" s="23">
        <f>IF(A831="","",IF(O831=0,"Outside audit periods; ","")&amp;IF(G831="","No VAT category; ","")&amp;IF(ABS(Q831)&gt;Setup!$B$10,"VAT ≠ 15% × net; ","")&amp;IF(AND(F831="B2B - VAT registered",NOT(AND(LEN(E831)=15,LEFT(E831,1)="3",RIGHT(E831,1)="3",ISNUMBER(--E831)))),"Invalid/missing customer VAT no; ","")&amp;IF(L831&lt;&gt;"Yes","Not reported/cleared on FATOORA; ","")&amp;IF(AND(OR(G831="Zero-rated domestic (Box 3)",G831="Export (Box 4)"),N831=""),"Zero-rate/export evidence missing; ","")&amp;IF(AND(C831="Credit Note",H831&gt;0),"Credit note should be negative; ","")&amp;IF(AND(C831="Simplified Tax Invoice",F831="B2B - VAT registered"),"Simplified invoice issued to VAT-registered B2B; ",""))</f>
        <v/>
      </c>
    </row>
    <row r="832">
      <c r="A832" s="17" t="n"/>
      <c r="B832" s="14" t="n"/>
      <c r="C832" s="14" t="n"/>
      <c r="D832" s="14" t="n"/>
      <c r="E832" s="16" t="n"/>
      <c r="F832" s="14" t="n"/>
      <c r="G832" s="14" t="n"/>
      <c r="H832" s="19" t="n"/>
      <c r="I832" s="19" t="n"/>
      <c r="J832" s="34">
        <f>IF(A832="","",H832+I832)</f>
        <v/>
      </c>
      <c r="K832" s="14" t="n"/>
      <c r="L832" s="14" t="n"/>
      <c r="M832" s="14" t="n"/>
      <c r="N832" s="14" t="n"/>
      <c r="O832" s="20">
        <f>IF(A832="","",SUMPRODUCT((A832&gt;=Setup!$C$19:$C$30)*(A832&lt;=Setup!$D$19:$D$30)*Setup!$A$19:$A$30))</f>
        <v/>
      </c>
      <c r="P832" s="34">
        <f>IF(A832="","",IF(G832="Standard 15% (Box 1)",ROUND(H832*Setup!$B$9,2),0))</f>
        <v/>
      </c>
      <c r="Q832" s="34">
        <f>IF(A832="","",I832-P832)</f>
        <v/>
      </c>
      <c r="R832" s="23">
        <f>IF(A832="","",IF(O832=0,"Outside audit periods; ","")&amp;IF(G832="","No VAT category; ","")&amp;IF(ABS(Q832)&gt;Setup!$B$10,"VAT ≠ 15% × net; ","")&amp;IF(AND(F832="B2B - VAT registered",NOT(AND(LEN(E832)=15,LEFT(E832,1)="3",RIGHT(E832,1)="3",ISNUMBER(--E832)))),"Invalid/missing customer VAT no; ","")&amp;IF(L832&lt;&gt;"Yes","Not reported/cleared on FATOORA; ","")&amp;IF(AND(OR(G832="Zero-rated domestic (Box 3)",G832="Export (Box 4)"),N832=""),"Zero-rate/export evidence missing; ","")&amp;IF(AND(C832="Credit Note",H832&gt;0),"Credit note should be negative; ","")&amp;IF(AND(C832="Simplified Tax Invoice",F832="B2B - VAT registered"),"Simplified invoice issued to VAT-registered B2B; ",""))</f>
        <v/>
      </c>
    </row>
    <row r="833">
      <c r="A833" s="17" t="n"/>
      <c r="B833" s="14" t="n"/>
      <c r="C833" s="14" t="n"/>
      <c r="D833" s="14" t="n"/>
      <c r="E833" s="16" t="n"/>
      <c r="F833" s="14" t="n"/>
      <c r="G833" s="14" t="n"/>
      <c r="H833" s="19" t="n"/>
      <c r="I833" s="19" t="n"/>
      <c r="J833" s="34">
        <f>IF(A833="","",H833+I833)</f>
        <v/>
      </c>
      <c r="K833" s="14" t="n"/>
      <c r="L833" s="14" t="n"/>
      <c r="M833" s="14" t="n"/>
      <c r="N833" s="14" t="n"/>
      <c r="O833" s="20">
        <f>IF(A833="","",SUMPRODUCT((A833&gt;=Setup!$C$19:$C$30)*(A833&lt;=Setup!$D$19:$D$30)*Setup!$A$19:$A$30))</f>
        <v/>
      </c>
      <c r="P833" s="34">
        <f>IF(A833="","",IF(G833="Standard 15% (Box 1)",ROUND(H833*Setup!$B$9,2),0))</f>
        <v/>
      </c>
      <c r="Q833" s="34">
        <f>IF(A833="","",I833-P833)</f>
        <v/>
      </c>
      <c r="R833" s="23">
        <f>IF(A833="","",IF(O833=0,"Outside audit periods; ","")&amp;IF(G833="","No VAT category; ","")&amp;IF(ABS(Q833)&gt;Setup!$B$10,"VAT ≠ 15% × net; ","")&amp;IF(AND(F833="B2B - VAT registered",NOT(AND(LEN(E833)=15,LEFT(E833,1)="3",RIGHT(E833,1)="3",ISNUMBER(--E833)))),"Invalid/missing customer VAT no; ","")&amp;IF(L833&lt;&gt;"Yes","Not reported/cleared on FATOORA; ","")&amp;IF(AND(OR(G833="Zero-rated domestic (Box 3)",G833="Export (Box 4)"),N833=""),"Zero-rate/export evidence missing; ","")&amp;IF(AND(C833="Credit Note",H833&gt;0),"Credit note should be negative; ","")&amp;IF(AND(C833="Simplified Tax Invoice",F833="B2B - VAT registered"),"Simplified invoice issued to VAT-registered B2B; ",""))</f>
        <v/>
      </c>
    </row>
    <row r="834">
      <c r="A834" s="17" t="n"/>
      <c r="B834" s="14" t="n"/>
      <c r="C834" s="14" t="n"/>
      <c r="D834" s="14" t="n"/>
      <c r="E834" s="16" t="n"/>
      <c r="F834" s="14" t="n"/>
      <c r="G834" s="14" t="n"/>
      <c r="H834" s="19" t="n"/>
      <c r="I834" s="19" t="n"/>
      <c r="J834" s="34">
        <f>IF(A834="","",H834+I834)</f>
        <v/>
      </c>
      <c r="K834" s="14" t="n"/>
      <c r="L834" s="14" t="n"/>
      <c r="M834" s="14" t="n"/>
      <c r="N834" s="14" t="n"/>
      <c r="O834" s="20">
        <f>IF(A834="","",SUMPRODUCT((A834&gt;=Setup!$C$19:$C$30)*(A834&lt;=Setup!$D$19:$D$30)*Setup!$A$19:$A$30))</f>
        <v/>
      </c>
      <c r="P834" s="34">
        <f>IF(A834="","",IF(G834="Standard 15% (Box 1)",ROUND(H834*Setup!$B$9,2),0))</f>
        <v/>
      </c>
      <c r="Q834" s="34">
        <f>IF(A834="","",I834-P834)</f>
        <v/>
      </c>
      <c r="R834" s="23">
        <f>IF(A834="","",IF(O834=0,"Outside audit periods; ","")&amp;IF(G834="","No VAT category; ","")&amp;IF(ABS(Q834)&gt;Setup!$B$10,"VAT ≠ 15% × net; ","")&amp;IF(AND(F834="B2B - VAT registered",NOT(AND(LEN(E834)=15,LEFT(E834,1)="3",RIGHT(E834,1)="3",ISNUMBER(--E834)))),"Invalid/missing customer VAT no; ","")&amp;IF(L834&lt;&gt;"Yes","Not reported/cleared on FATOORA; ","")&amp;IF(AND(OR(G834="Zero-rated domestic (Box 3)",G834="Export (Box 4)"),N834=""),"Zero-rate/export evidence missing; ","")&amp;IF(AND(C834="Credit Note",H834&gt;0),"Credit note should be negative; ","")&amp;IF(AND(C834="Simplified Tax Invoice",F834="B2B - VAT registered"),"Simplified invoice issued to VAT-registered B2B; ",""))</f>
        <v/>
      </c>
    </row>
    <row r="835">
      <c r="A835" s="17" t="n"/>
      <c r="B835" s="14" t="n"/>
      <c r="C835" s="14" t="n"/>
      <c r="D835" s="14" t="n"/>
      <c r="E835" s="16" t="n"/>
      <c r="F835" s="14" t="n"/>
      <c r="G835" s="14" t="n"/>
      <c r="H835" s="19" t="n"/>
      <c r="I835" s="19" t="n"/>
      <c r="J835" s="34">
        <f>IF(A835="","",H835+I835)</f>
        <v/>
      </c>
      <c r="K835" s="14" t="n"/>
      <c r="L835" s="14" t="n"/>
      <c r="M835" s="14" t="n"/>
      <c r="N835" s="14" t="n"/>
      <c r="O835" s="20">
        <f>IF(A835="","",SUMPRODUCT((A835&gt;=Setup!$C$19:$C$30)*(A835&lt;=Setup!$D$19:$D$30)*Setup!$A$19:$A$30))</f>
        <v/>
      </c>
      <c r="P835" s="34">
        <f>IF(A835="","",IF(G835="Standard 15% (Box 1)",ROUND(H835*Setup!$B$9,2),0))</f>
        <v/>
      </c>
      <c r="Q835" s="34">
        <f>IF(A835="","",I835-P835)</f>
        <v/>
      </c>
      <c r="R835" s="23">
        <f>IF(A835="","",IF(O835=0,"Outside audit periods; ","")&amp;IF(G835="","No VAT category; ","")&amp;IF(ABS(Q835)&gt;Setup!$B$10,"VAT ≠ 15% × net; ","")&amp;IF(AND(F835="B2B - VAT registered",NOT(AND(LEN(E835)=15,LEFT(E835,1)="3",RIGHT(E835,1)="3",ISNUMBER(--E835)))),"Invalid/missing customer VAT no; ","")&amp;IF(L835&lt;&gt;"Yes","Not reported/cleared on FATOORA; ","")&amp;IF(AND(OR(G835="Zero-rated domestic (Box 3)",G835="Export (Box 4)"),N835=""),"Zero-rate/export evidence missing; ","")&amp;IF(AND(C835="Credit Note",H835&gt;0),"Credit note should be negative; ","")&amp;IF(AND(C835="Simplified Tax Invoice",F835="B2B - VAT registered"),"Simplified invoice issued to VAT-registered B2B; ",""))</f>
        <v/>
      </c>
    </row>
    <row r="836">
      <c r="A836" s="17" t="n"/>
      <c r="B836" s="14" t="n"/>
      <c r="C836" s="14" t="n"/>
      <c r="D836" s="14" t="n"/>
      <c r="E836" s="16" t="n"/>
      <c r="F836" s="14" t="n"/>
      <c r="G836" s="14" t="n"/>
      <c r="H836" s="19" t="n"/>
      <c r="I836" s="19" t="n"/>
      <c r="J836" s="34">
        <f>IF(A836="","",H836+I836)</f>
        <v/>
      </c>
      <c r="K836" s="14" t="n"/>
      <c r="L836" s="14" t="n"/>
      <c r="M836" s="14" t="n"/>
      <c r="N836" s="14" t="n"/>
      <c r="O836" s="20">
        <f>IF(A836="","",SUMPRODUCT((A836&gt;=Setup!$C$19:$C$30)*(A836&lt;=Setup!$D$19:$D$30)*Setup!$A$19:$A$30))</f>
        <v/>
      </c>
      <c r="P836" s="34">
        <f>IF(A836="","",IF(G836="Standard 15% (Box 1)",ROUND(H836*Setup!$B$9,2),0))</f>
        <v/>
      </c>
      <c r="Q836" s="34">
        <f>IF(A836="","",I836-P836)</f>
        <v/>
      </c>
      <c r="R836" s="23">
        <f>IF(A836="","",IF(O836=0,"Outside audit periods; ","")&amp;IF(G836="","No VAT category; ","")&amp;IF(ABS(Q836)&gt;Setup!$B$10,"VAT ≠ 15% × net; ","")&amp;IF(AND(F836="B2B - VAT registered",NOT(AND(LEN(E836)=15,LEFT(E836,1)="3",RIGHT(E836,1)="3",ISNUMBER(--E836)))),"Invalid/missing customer VAT no; ","")&amp;IF(L836&lt;&gt;"Yes","Not reported/cleared on FATOORA; ","")&amp;IF(AND(OR(G836="Zero-rated domestic (Box 3)",G836="Export (Box 4)"),N836=""),"Zero-rate/export evidence missing; ","")&amp;IF(AND(C836="Credit Note",H836&gt;0),"Credit note should be negative; ","")&amp;IF(AND(C836="Simplified Tax Invoice",F836="B2B - VAT registered"),"Simplified invoice issued to VAT-registered B2B; ",""))</f>
        <v/>
      </c>
    </row>
    <row r="837">
      <c r="A837" s="17" t="n"/>
      <c r="B837" s="14" t="n"/>
      <c r="C837" s="14" t="n"/>
      <c r="D837" s="14" t="n"/>
      <c r="E837" s="16" t="n"/>
      <c r="F837" s="14" t="n"/>
      <c r="G837" s="14" t="n"/>
      <c r="H837" s="19" t="n"/>
      <c r="I837" s="19" t="n"/>
      <c r="J837" s="34">
        <f>IF(A837="","",H837+I837)</f>
        <v/>
      </c>
      <c r="K837" s="14" t="n"/>
      <c r="L837" s="14" t="n"/>
      <c r="M837" s="14" t="n"/>
      <c r="N837" s="14" t="n"/>
      <c r="O837" s="20">
        <f>IF(A837="","",SUMPRODUCT((A837&gt;=Setup!$C$19:$C$30)*(A837&lt;=Setup!$D$19:$D$30)*Setup!$A$19:$A$30))</f>
        <v/>
      </c>
      <c r="P837" s="34">
        <f>IF(A837="","",IF(G837="Standard 15% (Box 1)",ROUND(H837*Setup!$B$9,2),0))</f>
        <v/>
      </c>
      <c r="Q837" s="34">
        <f>IF(A837="","",I837-P837)</f>
        <v/>
      </c>
      <c r="R837" s="23">
        <f>IF(A837="","",IF(O837=0,"Outside audit periods; ","")&amp;IF(G837="","No VAT category; ","")&amp;IF(ABS(Q837)&gt;Setup!$B$10,"VAT ≠ 15% × net; ","")&amp;IF(AND(F837="B2B - VAT registered",NOT(AND(LEN(E837)=15,LEFT(E837,1)="3",RIGHT(E837,1)="3",ISNUMBER(--E837)))),"Invalid/missing customer VAT no; ","")&amp;IF(L837&lt;&gt;"Yes","Not reported/cleared on FATOORA; ","")&amp;IF(AND(OR(G837="Zero-rated domestic (Box 3)",G837="Export (Box 4)"),N837=""),"Zero-rate/export evidence missing; ","")&amp;IF(AND(C837="Credit Note",H837&gt;0),"Credit note should be negative; ","")&amp;IF(AND(C837="Simplified Tax Invoice",F837="B2B - VAT registered"),"Simplified invoice issued to VAT-registered B2B; ",""))</f>
        <v/>
      </c>
    </row>
    <row r="838">
      <c r="A838" s="17" t="n"/>
      <c r="B838" s="14" t="n"/>
      <c r="C838" s="14" t="n"/>
      <c r="D838" s="14" t="n"/>
      <c r="E838" s="16" t="n"/>
      <c r="F838" s="14" t="n"/>
      <c r="G838" s="14" t="n"/>
      <c r="H838" s="19" t="n"/>
      <c r="I838" s="19" t="n"/>
      <c r="J838" s="34">
        <f>IF(A838="","",H838+I838)</f>
        <v/>
      </c>
      <c r="K838" s="14" t="n"/>
      <c r="L838" s="14" t="n"/>
      <c r="M838" s="14" t="n"/>
      <c r="N838" s="14" t="n"/>
      <c r="O838" s="20">
        <f>IF(A838="","",SUMPRODUCT((A838&gt;=Setup!$C$19:$C$30)*(A838&lt;=Setup!$D$19:$D$30)*Setup!$A$19:$A$30))</f>
        <v/>
      </c>
      <c r="P838" s="34">
        <f>IF(A838="","",IF(G838="Standard 15% (Box 1)",ROUND(H838*Setup!$B$9,2),0))</f>
        <v/>
      </c>
      <c r="Q838" s="34">
        <f>IF(A838="","",I838-P838)</f>
        <v/>
      </c>
      <c r="R838" s="23">
        <f>IF(A838="","",IF(O838=0,"Outside audit periods; ","")&amp;IF(G838="","No VAT category; ","")&amp;IF(ABS(Q838)&gt;Setup!$B$10,"VAT ≠ 15% × net; ","")&amp;IF(AND(F838="B2B - VAT registered",NOT(AND(LEN(E838)=15,LEFT(E838,1)="3",RIGHT(E838,1)="3",ISNUMBER(--E838)))),"Invalid/missing customer VAT no; ","")&amp;IF(L838&lt;&gt;"Yes","Not reported/cleared on FATOORA; ","")&amp;IF(AND(OR(G838="Zero-rated domestic (Box 3)",G838="Export (Box 4)"),N838=""),"Zero-rate/export evidence missing; ","")&amp;IF(AND(C838="Credit Note",H838&gt;0),"Credit note should be negative; ","")&amp;IF(AND(C838="Simplified Tax Invoice",F838="B2B - VAT registered"),"Simplified invoice issued to VAT-registered B2B; ",""))</f>
        <v/>
      </c>
    </row>
    <row r="839">
      <c r="A839" s="17" t="n"/>
      <c r="B839" s="14" t="n"/>
      <c r="C839" s="14" t="n"/>
      <c r="D839" s="14" t="n"/>
      <c r="E839" s="16" t="n"/>
      <c r="F839" s="14" t="n"/>
      <c r="G839" s="14" t="n"/>
      <c r="H839" s="19" t="n"/>
      <c r="I839" s="19" t="n"/>
      <c r="J839" s="34">
        <f>IF(A839="","",H839+I839)</f>
        <v/>
      </c>
      <c r="K839" s="14" t="n"/>
      <c r="L839" s="14" t="n"/>
      <c r="M839" s="14" t="n"/>
      <c r="N839" s="14" t="n"/>
      <c r="O839" s="20">
        <f>IF(A839="","",SUMPRODUCT((A839&gt;=Setup!$C$19:$C$30)*(A839&lt;=Setup!$D$19:$D$30)*Setup!$A$19:$A$30))</f>
        <v/>
      </c>
      <c r="P839" s="34">
        <f>IF(A839="","",IF(G839="Standard 15% (Box 1)",ROUND(H839*Setup!$B$9,2),0))</f>
        <v/>
      </c>
      <c r="Q839" s="34">
        <f>IF(A839="","",I839-P839)</f>
        <v/>
      </c>
      <c r="R839" s="23">
        <f>IF(A839="","",IF(O839=0,"Outside audit periods; ","")&amp;IF(G839="","No VAT category; ","")&amp;IF(ABS(Q839)&gt;Setup!$B$10,"VAT ≠ 15% × net; ","")&amp;IF(AND(F839="B2B - VAT registered",NOT(AND(LEN(E839)=15,LEFT(E839,1)="3",RIGHT(E839,1)="3",ISNUMBER(--E839)))),"Invalid/missing customer VAT no; ","")&amp;IF(L839&lt;&gt;"Yes","Not reported/cleared on FATOORA; ","")&amp;IF(AND(OR(G839="Zero-rated domestic (Box 3)",G839="Export (Box 4)"),N839=""),"Zero-rate/export evidence missing; ","")&amp;IF(AND(C839="Credit Note",H839&gt;0),"Credit note should be negative; ","")&amp;IF(AND(C839="Simplified Tax Invoice",F839="B2B - VAT registered"),"Simplified invoice issued to VAT-registered B2B; ",""))</f>
        <v/>
      </c>
    </row>
    <row r="840">
      <c r="A840" s="17" t="n"/>
      <c r="B840" s="14" t="n"/>
      <c r="C840" s="14" t="n"/>
      <c r="D840" s="14" t="n"/>
      <c r="E840" s="16" t="n"/>
      <c r="F840" s="14" t="n"/>
      <c r="G840" s="14" t="n"/>
      <c r="H840" s="19" t="n"/>
      <c r="I840" s="19" t="n"/>
      <c r="J840" s="34">
        <f>IF(A840="","",H840+I840)</f>
        <v/>
      </c>
      <c r="K840" s="14" t="n"/>
      <c r="L840" s="14" t="n"/>
      <c r="M840" s="14" t="n"/>
      <c r="N840" s="14" t="n"/>
      <c r="O840" s="20">
        <f>IF(A840="","",SUMPRODUCT((A840&gt;=Setup!$C$19:$C$30)*(A840&lt;=Setup!$D$19:$D$30)*Setup!$A$19:$A$30))</f>
        <v/>
      </c>
      <c r="P840" s="34">
        <f>IF(A840="","",IF(G840="Standard 15% (Box 1)",ROUND(H840*Setup!$B$9,2),0))</f>
        <v/>
      </c>
      <c r="Q840" s="34">
        <f>IF(A840="","",I840-P840)</f>
        <v/>
      </c>
      <c r="R840" s="23">
        <f>IF(A840="","",IF(O840=0,"Outside audit periods; ","")&amp;IF(G840="","No VAT category; ","")&amp;IF(ABS(Q840)&gt;Setup!$B$10,"VAT ≠ 15% × net; ","")&amp;IF(AND(F840="B2B - VAT registered",NOT(AND(LEN(E840)=15,LEFT(E840,1)="3",RIGHT(E840,1)="3",ISNUMBER(--E840)))),"Invalid/missing customer VAT no; ","")&amp;IF(L840&lt;&gt;"Yes","Not reported/cleared on FATOORA; ","")&amp;IF(AND(OR(G840="Zero-rated domestic (Box 3)",G840="Export (Box 4)"),N840=""),"Zero-rate/export evidence missing; ","")&amp;IF(AND(C840="Credit Note",H840&gt;0),"Credit note should be negative; ","")&amp;IF(AND(C840="Simplified Tax Invoice",F840="B2B - VAT registered"),"Simplified invoice issued to VAT-registered B2B; ",""))</f>
        <v/>
      </c>
    </row>
    <row r="841">
      <c r="A841" s="17" t="n"/>
      <c r="B841" s="14" t="n"/>
      <c r="C841" s="14" t="n"/>
      <c r="D841" s="14" t="n"/>
      <c r="E841" s="16" t="n"/>
      <c r="F841" s="14" t="n"/>
      <c r="G841" s="14" t="n"/>
      <c r="H841" s="19" t="n"/>
      <c r="I841" s="19" t="n"/>
      <c r="J841" s="34">
        <f>IF(A841="","",H841+I841)</f>
        <v/>
      </c>
      <c r="K841" s="14" t="n"/>
      <c r="L841" s="14" t="n"/>
      <c r="M841" s="14" t="n"/>
      <c r="N841" s="14" t="n"/>
      <c r="O841" s="20">
        <f>IF(A841="","",SUMPRODUCT((A841&gt;=Setup!$C$19:$C$30)*(A841&lt;=Setup!$D$19:$D$30)*Setup!$A$19:$A$30))</f>
        <v/>
      </c>
      <c r="P841" s="34">
        <f>IF(A841="","",IF(G841="Standard 15% (Box 1)",ROUND(H841*Setup!$B$9,2),0))</f>
        <v/>
      </c>
      <c r="Q841" s="34">
        <f>IF(A841="","",I841-P841)</f>
        <v/>
      </c>
      <c r="R841" s="23">
        <f>IF(A841="","",IF(O841=0,"Outside audit periods; ","")&amp;IF(G841="","No VAT category; ","")&amp;IF(ABS(Q841)&gt;Setup!$B$10,"VAT ≠ 15% × net; ","")&amp;IF(AND(F841="B2B - VAT registered",NOT(AND(LEN(E841)=15,LEFT(E841,1)="3",RIGHT(E841,1)="3",ISNUMBER(--E841)))),"Invalid/missing customer VAT no; ","")&amp;IF(L841&lt;&gt;"Yes","Not reported/cleared on FATOORA; ","")&amp;IF(AND(OR(G841="Zero-rated domestic (Box 3)",G841="Export (Box 4)"),N841=""),"Zero-rate/export evidence missing; ","")&amp;IF(AND(C841="Credit Note",H841&gt;0),"Credit note should be negative; ","")&amp;IF(AND(C841="Simplified Tax Invoice",F841="B2B - VAT registered"),"Simplified invoice issued to VAT-registered B2B; ",""))</f>
        <v/>
      </c>
    </row>
    <row r="842">
      <c r="A842" s="17" t="n"/>
      <c r="B842" s="14" t="n"/>
      <c r="C842" s="14" t="n"/>
      <c r="D842" s="14" t="n"/>
      <c r="E842" s="16" t="n"/>
      <c r="F842" s="14" t="n"/>
      <c r="G842" s="14" t="n"/>
      <c r="H842" s="19" t="n"/>
      <c r="I842" s="19" t="n"/>
      <c r="J842" s="34">
        <f>IF(A842="","",H842+I842)</f>
        <v/>
      </c>
      <c r="K842" s="14" t="n"/>
      <c r="L842" s="14" t="n"/>
      <c r="M842" s="14" t="n"/>
      <c r="N842" s="14" t="n"/>
      <c r="O842" s="20">
        <f>IF(A842="","",SUMPRODUCT((A842&gt;=Setup!$C$19:$C$30)*(A842&lt;=Setup!$D$19:$D$30)*Setup!$A$19:$A$30))</f>
        <v/>
      </c>
      <c r="P842" s="34">
        <f>IF(A842="","",IF(G842="Standard 15% (Box 1)",ROUND(H842*Setup!$B$9,2),0))</f>
        <v/>
      </c>
      <c r="Q842" s="34">
        <f>IF(A842="","",I842-P842)</f>
        <v/>
      </c>
      <c r="R842" s="23">
        <f>IF(A842="","",IF(O842=0,"Outside audit periods; ","")&amp;IF(G842="","No VAT category; ","")&amp;IF(ABS(Q842)&gt;Setup!$B$10,"VAT ≠ 15% × net; ","")&amp;IF(AND(F842="B2B - VAT registered",NOT(AND(LEN(E842)=15,LEFT(E842,1)="3",RIGHT(E842,1)="3",ISNUMBER(--E842)))),"Invalid/missing customer VAT no; ","")&amp;IF(L842&lt;&gt;"Yes","Not reported/cleared on FATOORA; ","")&amp;IF(AND(OR(G842="Zero-rated domestic (Box 3)",G842="Export (Box 4)"),N842=""),"Zero-rate/export evidence missing; ","")&amp;IF(AND(C842="Credit Note",H842&gt;0),"Credit note should be negative; ","")&amp;IF(AND(C842="Simplified Tax Invoice",F842="B2B - VAT registered"),"Simplified invoice issued to VAT-registered B2B; ",""))</f>
        <v/>
      </c>
    </row>
    <row r="843">
      <c r="A843" s="17" t="n"/>
      <c r="B843" s="14" t="n"/>
      <c r="C843" s="14" t="n"/>
      <c r="D843" s="14" t="n"/>
      <c r="E843" s="16" t="n"/>
      <c r="F843" s="14" t="n"/>
      <c r="G843" s="14" t="n"/>
      <c r="H843" s="19" t="n"/>
      <c r="I843" s="19" t="n"/>
      <c r="J843" s="34">
        <f>IF(A843="","",H843+I843)</f>
        <v/>
      </c>
      <c r="K843" s="14" t="n"/>
      <c r="L843" s="14" t="n"/>
      <c r="M843" s="14" t="n"/>
      <c r="N843" s="14" t="n"/>
      <c r="O843" s="20">
        <f>IF(A843="","",SUMPRODUCT((A843&gt;=Setup!$C$19:$C$30)*(A843&lt;=Setup!$D$19:$D$30)*Setup!$A$19:$A$30))</f>
        <v/>
      </c>
      <c r="P843" s="34">
        <f>IF(A843="","",IF(G843="Standard 15% (Box 1)",ROUND(H843*Setup!$B$9,2),0))</f>
        <v/>
      </c>
      <c r="Q843" s="34">
        <f>IF(A843="","",I843-P843)</f>
        <v/>
      </c>
      <c r="R843" s="23">
        <f>IF(A843="","",IF(O843=0,"Outside audit periods; ","")&amp;IF(G843="","No VAT category; ","")&amp;IF(ABS(Q843)&gt;Setup!$B$10,"VAT ≠ 15% × net; ","")&amp;IF(AND(F843="B2B - VAT registered",NOT(AND(LEN(E843)=15,LEFT(E843,1)="3",RIGHT(E843,1)="3",ISNUMBER(--E843)))),"Invalid/missing customer VAT no; ","")&amp;IF(L843&lt;&gt;"Yes","Not reported/cleared on FATOORA; ","")&amp;IF(AND(OR(G843="Zero-rated domestic (Box 3)",G843="Export (Box 4)"),N843=""),"Zero-rate/export evidence missing; ","")&amp;IF(AND(C843="Credit Note",H843&gt;0),"Credit note should be negative; ","")&amp;IF(AND(C843="Simplified Tax Invoice",F843="B2B - VAT registered"),"Simplified invoice issued to VAT-registered B2B; ",""))</f>
        <v/>
      </c>
    </row>
    <row r="844">
      <c r="A844" s="17" t="n"/>
      <c r="B844" s="14" t="n"/>
      <c r="C844" s="14" t="n"/>
      <c r="D844" s="14" t="n"/>
      <c r="E844" s="16" t="n"/>
      <c r="F844" s="14" t="n"/>
      <c r="G844" s="14" t="n"/>
      <c r="H844" s="19" t="n"/>
      <c r="I844" s="19" t="n"/>
      <c r="J844" s="34">
        <f>IF(A844="","",H844+I844)</f>
        <v/>
      </c>
      <c r="K844" s="14" t="n"/>
      <c r="L844" s="14" t="n"/>
      <c r="M844" s="14" t="n"/>
      <c r="N844" s="14" t="n"/>
      <c r="O844" s="20">
        <f>IF(A844="","",SUMPRODUCT((A844&gt;=Setup!$C$19:$C$30)*(A844&lt;=Setup!$D$19:$D$30)*Setup!$A$19:$A$30))</f>
        <v/>
      </c>
      <c r="P844" s="34">
        <f>IF(A844="","",IF(G844="Standard 15% (Box 1)",ROUND(H844*Setup!$B$9,2),0))</f>
        <v/>
      </c>
      <c r="Q844" s="34">
        <f>IF(A844="","",I844-P844)</f>
        <v/>
      </c>
      <c r="R844" s="23">
        <f>IF(A844="","",IF(O844=0,"Outside audit periods; ","")&amp;IF(G844="","No VAT category; ","")&amp;IF(ABS(Q844)&gt;Setup!$B$10,"VAT ≠ 15% × net; ","")&amp;IF(AND(F844="B2B - VAT registered",NOT(AND(LEN(E844)=15,LEFT(E844,1)="3",RIGHT(E844,1)="3",ISNUMBER(--E844)))),"Invalid/missing customer VAT no; ","")&amp;IF(L844&lt;&gt;"Yes","Not reported/cleared on FATOORA; ","")&amp;IF(AND(OR(G844="Zero-rated domestic (Box 3)",G844="Export (Box 4)"),N844=""),"Zero-rate/export evidence missing; ","")&amp;IF(AND(C844="Credit Note",H844&gt;0),"Credit note should be negative; ","")&amp;IF(AND(C844="Simplified Tax Invoice",F844="B2B - VAT registered"),"Simplified invoice issued to VAT-registered B2B; ",""))</f>
        <v/>
      </c>
    </row>
    <row r="845">
      <c r="A845" s="17" t="n"/>
      <c r="B845" s="14" t="n"/>
      <c r="C845" s="14" t="n"/>
      <c r="D845" s="14" t="n"/>
      <c r="E845" s="16" t="n"/>
      <c r="F845" s="14" t="n"/>
      <c r="G845" s="14" t="n"/>
      <c r="H845" s="19" t="n"/>
      <c r="I845" s="19" t="n"/>
      <c r="J845" s="34">
        <f>IF(A845="","",H845+I845)</f>
        <v/>
      </c>
      <c r="K845" s="14" t="n"/>
      <c r="L845" s="14" t="n"/>
      <c r="M845" s="14" t="n"/>
      <c r="N845" s="14" t="n"/>
      <c r="O845" s="20">
        <f>IF(A845="","",SUMPRODUCT((A845&gt;=Setup!$C$19:$C$30)*(A845&lt;=Setup!$D$19:$D$30)*Setup!$A$19:$A$30))</f>
        <v/>
      </c>
      <c r="P845" s="34">
        <f>IF(A845="","",IF(G845="Standard 15% (Box 1)",ROUND(H845*Setup!$B$9,2),0))</f>
        <v/>
      </c>
      <c r="Q845" s="34">
        <f>IF(A845="","",I845-P845)</f>
        <v/>
      </c>
      <c r="R845" s="23">
        <f>IF(A845="","",IF(O845=0,"Outside audit periods; ","")&amp;IF(G845="","No VAT category; ","")&amp;IF(ABS(Q845)&gt;Setup!$B$10,"VAT ≠ 15% × net; ","")&amp;IF(AND(F845="B2B - VAT registered",NOT(AND(LEN(E845)=15,LEFT(E845,1)="3",RIGHT(E845,1)="3",ISNUMBER(--E845)))),"Invalid/missing customer VAT no; ","")&amp;IF(L845&lt;&gt;"Yes","Not reported/cleared on FATOORA; ","")&amp;IF(AND(OR(G845="Zero-rated domestic (Box 3)",G845="Export (Box 4)"),N845=""),"Zero-rate/export evidence missing; ","")&amp;IF(AND(C845="Credit Note",H845&gt;0),"Credit note should be negative; ","")&amp;IF(AND(C845="Simplified Tax Invoice",F845="B2B - VAT registered"),"Simplified invoice issued to VAT-registered B2B; ",""))</f>
        <v/>
      </c>
    </row>
    <row r="846">
      <c r="A846" s="17" t="n"/>
      <c r="B846" s="14" t="n"/>
      <c r="C846" s="14" t="n"/>
      <c r="D846" s="14" t="n"/>
      <c r="E846" s="16" t="n"/>
      <c r="F846" s="14" t="n"/>
      <c r="G846" s="14" t="n"/>
      <c r="H846" s="19" t="n"/>
      <c r="I846" s="19" t="n"/>
      <c r="J846" s="34">
        <f>IF(A846="","",H846+I846)</f>
        <v/>
      </c>
      <c r="K846" s="14" t="n"/>
      <c r="L846" s="14" t="n"/>
      <c r="M846" s="14" t="n"/>
      <c r="N846" s="14" t="n"/>
      <c r="O846" s="20">
        <f>IF(A846="","",SUMPRODUCT((A846&gt;=Setup!$C$19:$C$30)*(A846&lt;=Setup!$D$19:$D$30)*Setup!$A$19:$A$30))</f>
        <v/>
      </c>
      <c r="P846" s="34">
        <f>IF(A846="","",IF(G846="Standard 15% (Box 1)",ROUND(H846*Setup!$B$9,2),0))</f>
        <v/>
      </c>
      <c r="Q846" s="34">
        <f>IF(A846="","",I846-P846)</f>
        <v/>
      </c>
      <c r="R846" s="23">
        <f>IF(A846="","",IF(O846=0,"Outside audit periods; ","")&amp;IF(G846="","No VAT category; ","")&amp;IF(ABS(Q846)&gt;Setup!$B$10,"VAT ≠ 15% × net; ","")&amp;IF(AND(F846="B2B - VAT registered",NOT(AND(LEN(E846)=15,LEFT(E846,1)="3",RIGHT(E846,1)="3",ISNUMBER(--E846)))),"Invalid/missing customer VAT no; ","")&amp;IF(L846&lt;&gt;"Yes","Not reported/cleared on FATOORA; ","")&amp;IF(AND(OR(G846="Zero-rated domestic (Box 3)",G846="Export (Box 4)"),N846=""),"Zero-rate/export evidence missing; ","")&amp;IF(AND(C846="Credit Note",H846&gt;0),"Credit note should be negative; ","")&amp;IF(AND(C846="Simplified Tax Invoice",F846="B2B - VAT registered"),"Simplified invoice issued to VAT-registered B2B; ",""))</f>
        <v/>
      </c>
    </row>
    <row r="847">
      <c r="A847" s="17" t="n"/>
      <c r="B847" s="14" t="n"/>
      <c r="C847" s="14" t="n"/>
      <c r="D847" s="14" t="n"/>
      <c r="E847" s="16" t="n"/>
      <c r="F847" s="14" t="n"/>
      <c r="G847" s="14" t="n"/>
      <c r="H847" s="19" t="n"/>
      <c r="I847" s="19" t="n"/>
      <c r="J847" s="34">
        <f>IF(A847="","",H847+I847)</f>
        <v/>
      </c>
      <c r="K847" s="14" t="n"/>
      <c r="L847" s="14" t="n"/>
      <c r="M847" s="14" t="n"/>
      <c r="N847" s="14" t="n"/>
      <c r="O847" s="20">
        <f>IF(A847="","",SUMPRODUCT((A847&gt;=Setup!$C$19:$C$30)*(A847&lt;=Setup!$D$19:$D$30)*Setup!$A$19:$A$30))</f>
        <v/>
      </c>
      <c r="P847" s="34">
        <f>IF(A847="","",IF(G847="Standard 15% (Box 1)",ROUND(H847*Setup!$B$9,2),0))</f>
        <v/>
      </c>
      <c r="Q847" s="34">
        <f>IF(A847="","",I847-P847)</f>
        <v/>
      </c>
      <c r="R847" s="23">
        <f>IF(A847="","",IF(O847=0,"Outside audit periods; ","")&amp;IF(G847="","No VAT category; ","")&amp;IF(ABS(Q847)&gt;Setup!$B$10,"VAT ≠ 15% × net; ","")&amp;IF(AND(F847="B2B - VAT registered",NOT(AND(LEN(E847)=15,LEFT(E847,1)="3",RIGHT(E847,1)="3",ISNUMBER(--E847)))),"Invalid/missing customer VAT no; ","")&amp;IF(L847&lt;&gt;"Yes","Not reported/cleared on FATOORA; ","")&amp;IF(AND(OR(G847="Zero-rated domestic (Box 3)",G847="Export (Box 4)"),N847=""),"Zero-rate/export evidence missing; ","")&amp;IF(AND(C847="Credit Note",H847&gt;0),"Credit note should be negative; ","")&amp;IF(AND(C847="Simplified Tax Invoice",F847="B2B - VAT registered"),"Simplified invoice issued to VAT-registered B2B; ",""))</f>
        <v/>
      </c>
    </row>
    <row r="848">
      <c r="A848" s="17" t="n"/>
      <c r="B848" s="14" t="n"/>
      <c r="C848" s="14" t="n"/>
      <c r="D848" s="14" t="n"/>
      <c r="E848" s="16" t="n"/>
      <c r="F848" s="14" t="n"/>
      <c r="G848" s="14" t="n"/>
      <c r="H848" s="19" t="n"/>
      <c r="I848" s="19" t="n"/>
      <c r="J848" s="34">
        <f>IF(A848="","",H848+I848)</f>
        <v/>
      </c>
      <c r="K848" s="14" t="n"/>
      <c r="L848" s="14" t="n"/>
      <c r="M848" s="14" t="n"/>
      <c r="N848" s="14" t="n"/>
      <c r="O848" s="20">
        <f>IF(A848="","",SUMPRODUCT((A848&gt;=Setup!$C$19:$C$30)*(A848&lt;=Setup!$D$19:$D$30)*Setup!$A$19:$A$30))</f>
        <v/>
      </c>
      <c r="P848" s="34">
        <f>IF(A848="","",IF(G848="Standard 15% (Box 1)",ROUND(H848*Setup!$B$9,2),0))</f>
        <v/>
      </c>
      <c r="Q848" s="34">
        <f>IF(A848="","",I848-P848)</f>
        <v/>
      </c>
      <c r="R848" s="23">
        <f>IF(A848="","",IF(O848=0,"Outside audit periods; ","")&amp;IF(G848="","No VAT category; ","")&amp;IF(ABS(Q848)&gt;Setup!$B$10,"VAT ≠ 15% × net; ","")&amp;IF(AND(F848="B2B - VAT registered",NOT(AND(LEN(E848)=15,LEFT(E848,1)="3",RIGHT(E848,1)="3",ISNUMBER(--E848)))),"Invalid/missing customer VAT no; ","")&amp;IF(L848&lt;&gt;"Yes","Not reported/cleared on FATOORA; ","")&amp;IF(AND(OR(G848="Zero-rated domestic (Box 3)",G848="Export (Box 4)"),N848=""),"Zero-rate/export evidence missing; ","")&amp;IF(AND(C848="Credit Note",H848&gt;0),"Credit note should be negative; ","")&amp;IF(AND(C848="Simplified Tax Invoice",F848="B2B - VAT registered"),"Simplified invoice issued to VAT-registered B2B; ",""))</f>
        <v/>
      </c>
    </row>
    <row r="849">
      <c r="A849" s="17" t="n"/>
      <c r="B849" s="14" t="n"/>
      <c r="C849" s="14" t="n"/>
      <c r="D849" s="14" t="n"/>
      <c r="E849" s="16" t="n"/>
      <c r="F849" s="14" t="n"/>
      <c r="G849" s="14" t="n"/>
      <c r="H849" s="19" t="n"/>
      <c r="I849" s="19" t="n"/>
      <c r="J849" s="34">
        <f>IF(A849="","",H849+I849)</f>
        <v/>
      </c>
      <c r="K849" s="14" t="n"/>
      <c r="L849" s="14" t="n"/>
      <c r="M849" s="14" t="n"/>
      <c r="N849" s="14" t="n"/>
      <c r="O849" s="20">
        <f>IF(A849="","",SUMPRODUCT((A849&gt;=Setup!$C$19:$C$30)*(A849&lt;=Setup!$D$19:$D$30)*Setup!$A$19:$A$30))</f>
        <v/>
      </c>
      <c r="P849" s="34">
        <f>IF(A849="","",IF(G849="Standard 15% (Box 1)",ROUND(H849*Setup!$B$9,2),0))</f>
        <v/>
      </c>
      <c r="Q849" s="34">
        <f>IF(A849="","",I849-P849)</f>
        <v/>
      </c>
      <c r="R849" s="23">
        <f>IF(A849="","",IF(O849=0,"Outside audit periods; ","")&amp;IF(G849="","No VAT category; ","")&amp;IF(ABS(Q849)&gt;Setup!$B$10,"VAT ≠ 15% × net; ","")&amp;IF(AND(F849="B2B - VAT registered",NOT(AND(LEN(E849)=15,LEFT(E849,1)="3",RIGHT(E849,1)="3",ISNUMBER(--E849)))),"Invalid/missing customer VAT no; ","")&amp;IF(L849&lt;&gt;"Yes","Not reported/cleared on FATOORA; ","")&amp;IF(AND(OR(G849="Zero-rated domestic (Box 3)",G849="Export (Box 4)"),N849=""),"Zero-rate/export evidence missing; ","")&amp;IF(AND(C849="Credit Note",H849&gt;0),"Credit note should be negative; ","")&amp;IF(AND(C849="Simplified Tax Invoice",F849="B2B - VAT registered"),"Simplified invoice issued to VAT-registered B2B; ",""))</f>
        <v/>
      </c>
    </row>
    <row r="850">
      <c r="A850" s="17" t="n"/>
      <c r="B850" s="14" t="n"/>
      <c r="C850" s="14" t="n"/>
      <c r="D850" s="14" t="n"/>
      <c r="E850" s="16" t="n"/>
      <c r="F850" s="14" t="n"/>
      <c r="G850" s="14" t="n"/>
      <c r="H850" s="19" t="n"/>
      <c r="I850" s="19" t="n"/>
      <c r="J850" s="34">
        <f>IF(A850="","",H850+I850)</f>
        <v/>
      </c>
      <c r="K850" s="14" t="n"/>
      <c r="L850" s="14" t="n"/>
      <c r="M850" s="14" t="n"/>
      <c r="N850" s="14" t="n"/>
      <c r="O850" s="20">
        <f>IF(A850="","",SUMPRODUCT((A850&gt;=Setup!$C$19:$C$30)*(A850&lt;=Setup!$D$19:$D$30)*Setup!$A$19:$A$30))</f>
        <v/>
      </c>
      <c r="P850" s="34">
        <f>IF(A850="","",IF(G850="Standard 15% (Box 1)",ROUND(H850*Setup!$B$9,2),0))</f>
        <v/>
      </c>
      <c r="Q850" s="34">
        <f>IF(A850="","",I850-P850)</f>
        <v/>
      </c>
      <c r="R850" s="23">
        <f>IF(A850="","",IF(O850=0,"Outside audit periods; ","")&amp;IF(G850="","No VAT category; ","")&amp;IF(ABS(Q850)&gt;Setup!$B$10,"VAT ≠ 15% × net; ","")&amp;IF(AND(F850="B2B - VAT registered",NOT(AND(LEN(E850)=15,LEFT(E850,1)="3",RIGHT(E850,1)="3",ISNUMBER(--E850)))),"Invalid/missing customer VAT no; ","")&amp;IF(L850&lt;&gt;"Yes","Not reported/cleared on FATOORA; ","")&amp;IF(AND(OR(G850="Zero-rated domestic (Box 3)",G850="Export (Box 4)"),N850=""),"Zero-rate/export evidence missing; ","")&amp;IF(AND(C850="Credit Note",H850&gt;0),"Credit note should be negative; ","")&amp;IF(AND(C850="Simplified Tax Invoice",F850="B2B - VAT registered"),"Simplified invoice issued to VAT-registered B2B; ",""))</f>
        <v/>
      </c>
    </row>
    <row r="851">
      <c r="A851" s="17" t="n"/>
      <c r="B851" s="14" t="n"/>
      <c r="C851" s="14" t="n"/>
      <c r="D851" s="14" t="n"/>
      <c r="E851" s="16" t="n"/>
      <c r="F851" s="14" t="n"/>
      <c r="G851" s="14" t="n"/>
      <c r="H851" s="19" t="n"/>
      <c r="I851" s="19" t="n"/>
      <c r="J851" s="34">
        <f>IF(A851="","",H851+I851)</f>
        <v/>
      </c>
      <c r="K851" s="14" t="n"/>
      <c r="L851" s="14" t="n"/>
      <c r="M851" s="14" t="n"/>
      <c r="N851" s="14" t="n"/>
      <c r="O851" s="20">
        <f>IF(A851="","",SUMPRODUCT((A851&gt;=Setup!$C$19:$C$30)*(A851&lt;=Setup!$D$19:$D$30)*Setup!$A$19:$A$30))</f>
        <v/>
      </c>
      <c r="P851" s="34">
        <f>IF(A851="","",IF(G851="Standard 15% (Box 1)",ROUND(H851*Setup!$B$9,2),0))</f>
        <v/>
      </c>
      <c r="Q851" s="34">
        <f>IF(A851="","",I851-P851)</f>
        <v/>
      </c>
      <c r="R851" s="23">
        <f>IF(A851="","",IF(O851=0,"Outside audit periods; ","")&amp;IF(G851="","No VAT category; ","")&amp;IF(ABS(Q851)&gt;Setup!$B$10,"VAT ≠ 15% × net; ","")&amp;IF(AND(F851="B2B - VAT registered",NOT(AND(LEN(E851)=15,LEFT(E851,1)="3",RIGHT(E851,1)="3",ISNUMBER(--E851)))),"Invalid/missing customer VAT no; ","")&amp;IF(L851&lt;&gt;"Yes","Not reported/cleared on FATOORA; ","")&amp;IF(AND(OR(G851="Zero-rated domestic (Box 3)",G851="Export (Box 4)"),N851=""),"Zero-rate/export evidence missing; ","")&amp;IF(AND(C851="Credit Note",H851&gt;0),"Credit note should be negative; ","")&amp;IF(AND(C851="Simplified Tax Invoice",F851="B2B - VAT registered"),"Simplified invoice issued to VAT-registered B2B; ",""))</f>
        <v/>
      </c>
    </row>
    <row r="852">
      <c r="A852" s="17" t="n"/>
      <c r="B852" s="14" t="n"/>
      <c r="C852" s="14" t="n"/>
      <c r="D852" s="14" t="n"/>
      <c r="E852" s="16" t="n"/>
      <c r="F852" s="14" t="n"/>
      <c r="G852" s="14" t="n"/>
      <c r="H852" s="19" t="n"/>
      <c r="I852" s="19" t="n"/>
      <c r="J852" s="34">
        <f>IF(A852="","",H852+I852)</f>
        <v/>
      </c>
      <c r="K852" s="14" t="n"/>
      <c r="L852" s="14" t="n"/>
      <c r="M852" s="14" t="n"/>
      <c r="N852" s="14" t="n"/>
      <c r="O852" s="20">
        <f>IF(A852="","",SUMPRODUCT((A852&gt;=Setup!$C$19:$C$30)*(A852&lt;=Setup!$D$19:$D$30)*Setup!$A$19:$A$30))</f>
        <v/>
      </c>
      <c r="P852" s="34">
        <f>IF(A852="","",IF(G852="Standard 15% (Box 1)",ROUND(H852*Setup!$B$9,2),0))</f>
        <v/>
      </c>
      <c r="Q852" s="34">
        <f>IF(A852="","",I852-P852)</f>
        <v/>
      </c>
      <c r="R852" s="23">
        <f>IF(A852="","",IF(O852=0,"Outside audit periods; ","")&amp;IF(G852="","No VAT category; ","")&amp;IF(ABS(Q852)&gt;Setup!$B$10,"VAT ≠ 15% × net; ","")&amp;IF(AND(F852="B2B - VAT registered",NOT(AND(LEN(E852)=15,LEFT(E852,1)="3",RIGHT(E852,1)="3",ISNUMBER(--E852)))),"Invalid/missing customer VAT no; ","")&amp;IF(L852&lt;&gt;"Yes","Not reported/cleared on FATOORA; ","")&amp;IF(AND(OR(G852="Zero-rated domestic (Box 3)",G852="Export (Box 4)"),N852=""),"Zero-rate/export evidence missing; ","")&amp;IF(AND(C852="Credit Note",H852&gt;0),"Credit note should be negative; ","")&amp;IF(AND(C852="Simplified Tax Invoice",F852="B2B - VAT registered"),"Simplified invoice issued to VAT-registered B2B; ",""))</f>
        <v/>
      </c>
    </row>
    <row r="853">
      <c r="A853" s="17" t="n"/>
      <c r="B853" s="14" t="n"/>
      <c r="C853" s="14" t="n"/>
      <c r="D853" s="14" t="n"/>
      <c r="E853" s="16" t="n"/>
      <c r="F853" s="14" t="n"/>
      <c r="G853" s="14" t="n"/>
      <c r="H853" s="19" t="n"/>
      <c r="I853" s="19" t="n"/>
      <c r="J853" s="34">
        <f>IF(A853="","",H853+I853)</f>
        <v/>
      </c>
      <c r="K853" s="14" t="n"/>
      <c r="L853" s="14" t="n"/>
      <c r="M853" s="14" t="n"/>
      <c r="N853" s="14" t="n"/>
      <c r="O853" s="20">
        <f>IF(A853="","",SUMPRODUCT((A853&gt;=Setup!$C$19:$C$30)*(A853&lt;=Setup!$D$19:$D$30)*Setup!$A$19:$A$30))</f>
        <v/>
      </c>
      <c r="P853" s="34">
        <f>IF(A853="","",IF(G853="Standard 15% (Box 1)",ROUND(H853*Setup!$B$9,2),0))</f>
        <v/>
      </c>
      <c r="Q853" s="34">
        <f>IF(A853="","",I853-P853)</f>
        <v/>
      </c>
      <c r="R853" s="23">
        <f>IF(A853="","",IF(O853=0,"Outside audit periods; ","")&amp;IF(G853="","No VAT category; ","")&amp;IF(ABS(Q853)&gt;Setup!$B$10,"VAT ≠ 15% × net; ","")&amp;IF(AND(F853="B2B - VAT registered",NOT(AND(LEN(E853)=15,LEFT(E853,1)="3",RIGHT(E853,1)="3",ISNUMBER(--E853)))),"Invalid/missing customer VAT no; ","")&amp;IF(L853&lt;&gt;"Yes","Not reported/cleared on FATOORA; ","")&amp;IF(AND(OR(G853="Zero-rated domestic (Box 3)",G853="Export (Box 4)"),N853=""),"Zero-rate/export evidence missing; ","")&amp;IF(AND(C853="Credit Note",H853&gt;0),"Credit note should be negative; ","")&amp;IF(AND(C853="Simplified Tax Invoice",F853="B2B - VAT registered"),"Simplified invoice issued to VAT-registered B2B; ",""))</f>
        <v/>
      </c>
    </row>
    <row r="854">
      <c r="A854" s="17" t="n"/>
      <c r="B854" s="14" t="n"/>
      <c r="C854" s="14" t="n"/>
      <c r="D854" s="14" t="n"/>
      <c r="E854" s="16" t="n"/>
      <c r="F854" s="14" t="n"/>
      <c r="G854" s="14" t="n"/>
      <c r="H854" s="19" t="n"/>
      <c r="I854" s="19" t="n"/>
      <c r="J854" s="34">
        <f>IF(A854="","",H854+I854)</f>
        <v/>
      </c>
      <c r="K854" s="14" t="n"/>
      <c r="L854" s="14" t="n"/>
      <c r="M854" s="14" t="n"/>
      <c r="N854" s="14" t="n"/>
      <c r="O854" s="20">
        <f>IF(A854="","",SUMPRODUCT((A854&gt;=Setup!$C$19:$C$30)*(A854&lt;=Setup!$D$19:$D$30)*Setup!$A$19:$A$30))</f>
        <v/>
      </c>
      <c r="P854" s="34">
        <f>IF(A854="","",IF(G854="Standard 15% (Box 1)",ROUND(H854*Setup!$B$9,2),0))</f>
        <v/>
      </c>
      <c r="Q854" s="34">
        <f>IF(A854="","",I854-P854)</f>
        <v/>
      </c>
      <c r="R854" s="23">
        <f>IF(A854="","",IF(O854=0,"Outside audit periods; ","")&amp;IF(G854="","No VAT category; ","")&amp;IF(ABS(Q854)&gt;Setup!$B$10,"VAT ≠ 15% × net; ","")&amp;IF(AND(F854="B2B - VAT registered",NOT(AND(LEN(E854)=15,LEFT(E854,1)="3",RIGHT(E854,1)="3",ISNUMBER(--E854)))),"Invalid/missing customer VAT no; ","")&amp;IF(L854&lt;&gt;"Yes","Not reported/cleared on FATOORA; ","")&amp;IF(AND(OR(G854="Zero-rated domestic (Box 3)",G854="Export (Box 4)"),N854=""),"Zero-rate/export evidence missing; ","")&amp;IF(AND(C854="Credit Note",H854&gt;0),"Credit note should be negative; ","")&amp;IF(AND(C854="Simplified Tax Invoice",F854="B2B - VAT registered"),"Simplified invoice issued to VAT-registered B2B; ",""))</f>
        <v/>
      </c>
    </row>
    <row r="855">
      <c r="A855" s="17" t="n"/>
      <c r="B855" s="14" t="n"/>
      <c r="C855" s="14" t="n"/>
      <c r="D855" s="14" t="n"/>
      <c r="E855" s="16" t="n"/>
      <c r="F855" s="14" t="n"/>
      <c r="G855" s="14" t="n"/>
      <c r="H855" s="19" t="n"/>
      <c r="I855" s="19" t="n"/>
      <c r="J855" s="34">
        <f>IF(A855="","",H855+I855)</f>
        <v/>
      </c>
      <c r="K855" s="14" t="n"/>
      <c r="L855" s="14" t="n"/>
      <c r="M855" s="14" t="n"/>
      <c r="N855" s="14" t="n"/>
      <c r="O855" s="20">
        <f>IF(A855="","",SUMPRODUCT((A855&gt;=Setup!$C$19:$C$30)*(A855&lt;=Setup!$D$19:$D$30)*Setup!$A$19:$A$30))</f>
        <v/>
      </c>
      <c r="P855" s="34">
        <f>IF(A855="","",IF(G855="Standard 15% (Box 1)",ROUND(H855*Setup!$B$9,2),0))</f>
        <v/>
      </c>
      <c r="Q855" s="34">
        <f>IF(A855="","",I855-P855)</f>
        <v/>
      </c>
      <c r="R855" s="23">
        <f>IF(A855="","",IF(O855=0,"Outside audit periods; ","")&amp;IF(G855="","No VAT category; ","")&amp;IF(ABS(Q855)&gt;Setup!$B$10,"VAT ≠ 15% × net; ","")&amp;IF(AND(F855="B2B - VAT registered",NOT(AND(LEN(E855)=15,LEFT(E855,1)="3",RIGHT(E855,1)="3",ISNUMBER(--E855)))),"Invalid/missing customer VAT no; ","")&amp;IF(L855&lt;&gt;"Yes","Not reported/cleared on FATOORA; ","")&amp;IF(AND(OR(G855="Zero-rated domestic (Box 3)",G855="Export (Box 4)"),N855=""),"Zero-rate/export evidence missing; ","")&amp;IF(AND(C855="Credit Note",H855&gt;0),"Credit note should be negative; ","")&amp;IF(AND(C855="Simplified Tax Invoice",F855="B2B - VAT registered"),"Simplified invoice issued to VAT-registered B2B; ",""))</f>
        <v/>
      </c>
    </row>
    <row r="856">
      <c r="A856" s="17" t="n"/>
      <c r="B856" s="14" t="n"/>
      <c r="C856" s="14" t="n"/>
      <c r="D856" s="14" t="n"/>
      <c r="E856" s="16" t="n"/>
      <c r="F856" s="14" t="n"/>
      <c r="G856" s="14" t="n"/>
      <c r="H856" s="19" t="n"/>
      <c r="I856" s="19" t="n"/>
      <c r="J856" s="34">
        <f>IF(A856="","",H856+I856)</f>
        <v/>
      </c>
      <c r="K856" s="14" t="n"/>
      <c r="L856" s="14" t="n"/>
      <c r="M856" s="14" t="n"/>
      <c r="N856" s="14" t="n"/>
      <c r="O856" s="20">
        <f>IF(A856="","",SUMPRODUCT((A856&gt;=Setup!$C$19:$C$30)*(A856&lt;=Setup!$D$19:$D$30)*Setup!$A$19:$A$30))</f>
        <v/>
      </c>
      <c r="P856" s="34">
        <f>IF(A856="","",IF(G856="Standard 15% (Box 1)",ROUND(H856*Setup!$B$9,2),0))</f>
        <v/>
      </c>
      <c r="Q856" s="34">
        <f>IF(A856="","",I856-P856)</f>
        <v/>
      </c>
      <c r="R856" s="23">
        <f>IF(A856="","",IF(O856=0,"Outside audit periods; ","")&amp;IF(G856="","No VAT category; ","")&amp;IF(ABS(Q856)&gt;Setup!$B$10,"VAT ≠ 15% × net; ","")&amp;IF(AND(F856="B2B - VAT registered",NOT(AND(LEN(E856)=15,LEFT(E856,1)="3",RIGHT(E856,1)="3",ISNUMBER(--E856)))),"Invalid/missing customer VAT no; ","")&amp;IF(L856&lt;&gt;"Yes","Not reported/cleared on FATOORA; ","")&amp;IF(AND(OR(G856="Zero-rated domestic (Box 3)",G856="Export (Box 4)"),N856=""),"Zero-rate/export evidence missing; ","")&amp;IF(AND(C856="Credit Note",H856&gt;0),"Credit note should be negative; ","")&amp;IF(AND(C856="Simplified Tax Invoice",F856="B2B - VAT registered"),"Simplified invoice issued to VAT-registered B2B; ",""))</f>
        <v/>
      </c>
    </row>
    <row r="857">
      <c r="A857" s="17" t="n"/>
      <c r="B857" s="14" t="n"/>
      <c r="C857" s="14" t="n"/>
      <c r="D857" s="14" t="n"/>
      <c r="E857" s="16" t="n"/>
      <c r="F857" s="14" t="n"/>
      <c r="G857" s="14" t="n"/>
      <c r="H857" s="19" t="n"/>
      <c r="I857" s="19" t="n"/>
      <c r="J857" s="34">
        <f>IF(A857="","",H857+I857)</f>
        <v/>
      </c>
      <c r="K857" s="14" t="n"/>
      <c r="L857" s="14" t="n"/>
      <c r="M857" s="14" t="n"/>
      <c r="N857" s="14" t="n"/>
      <c r="O857" s="20">
        <f>IF(A857="","",SUMPRODUCT((A857&gt;=Setup!$C$19:$C$30)*(A857&lt;=Setup!$D$19:$D$30)*Setup!$A$19:$A$30))</f>
        <v/>
      </c>
      <c r="P857" s="34">
        <f>IF(A857="","",IF(G857="Standard 15% (Box 1)",ROUND(H857*Setup!$B$9,2),0))</f>
        <v/>
      </c>
      <c r="Q857" s="34">
        <f>IF(A857="","",I857-P857)</f>
        <v/>
      </c>
      <c r="R857" s="23">
        <f>IF(A857="","",IF(O857=0,"Outside audit periods; ","")&amp;IF(G857="","No VAT category; ","")&amp;IF(ABS(Q857)&gt;Setup!$B$10,"VAT ≠ 15% × net; ","")&amp;IF(AND(F857="B2B - VAT registered",NOT(AND(LEN(E857)=15,LEFT(E857,1)="3",RIGHT(E857,1)="3",ISNUMBER(--E857)))),"Invalid/missing customer VAT no; ","")&amp;IF(L857&lt;&gt;"Yes","Not reported/cleared on FATOORA; ","")&amp;IF(AND(OR(G857="Zero-rated domestic (Box 3)",G857="Export (Box 4)"),N857=""),"Zero-rate/export evidence missing; ","")&amp;IF(AND(C857="Credit Note",H857&gt;0),"Credit note should be negative; ","")&amp;IF(AND(C857="Simplified Tax Invoice",F857="B2B - VAT registered"),"Simplified invoice issued to VAT-registered B2B; ",""))</f>
        <v/>
      </c>
    </row>
    <row r="858">
      <c r="A858" s="17" t="n"/>
      <c r="B858" s="14" t="n"/>
      <c r="C858" s="14" t="n"/>
      <c r="D858" s="14" t="n"/>
      <c r="E858" s="16" t="n"/>
      <c r="F858" s="14" t="n"/>
      <c r="G858" s="14" t="n"/>
      <c r="H858" s="19" t="n"/>
      <c r="I858" s="19" t="n"/>
      <c r="J858" s="34">
        <f>IF(A858="","",H858+I858)</f>
        <v/>
      </c>
      <c r="K858" s="14" t="n"/>
      <c r="L858" s="14" t="n"/>
      <c r="M858" s="14" t="n"/>
      <c r="N858" s="14" t="n"/>
      <c r="O858" s="20">
        <f>IF(A858="","",SUMPRODUCT((A858&gt;=Setup!$C$19:$C$30)*(A858&lt;=Setup!$D$19:$D$30)*Setup!$A$19:$A$30))</f>
        <v/>
      </c>
      <c r="P858" s="34">
        <f>IF(A858="","",IF(G858="Standard 15% (Box 1)",ROUND(H858*Setup!$B$9,2),0))</f>
        <v/>
      </c>
      <c r="Q858" s="34">
        <f>IF(A858="","",I858-P858)</f>
        <v/>
      </c>
      <c r="R858" s="23">
        <f>IF(A858="","",IF(O858=0,"Outside audit periods; ","")&amp;IF(G858="","No VAT category; ","")&amp;IF(ABS(Q858)&gt;Setup!$B$10,"VAT ≠ 15% × net; ","")&amp;IF(AND(F858="B2B - VAT registered",NOT(AND(LEN(E858)=15,LEFT(E858,1)="3",RIGHT(E858,1)="3",ISNUMBER(--E858)))),"Invalid/missing customer VAT no; ","")&amp;IF(L858&lt;&gt;"Yes","Not reported/cleared on FATOORA; ","")&amp;IF(AND(OR(G858="Zero-rated domestic (Box 3)",G858="Export (Box 4)"),N858=""),"Zero-rate/export evidence missing; ","")&amp;IF(AND(C858="Credit Note",H858&gt;0),"Credit note should be negative; ","")&amp;IF(AND(C858="Simplified Tax Invoice",F858="B2B - VAT registered"),"Simplified invoice issued to VAT-registered B2B; ",""))</f>
        <v/>
      </c>
    </row>
    <row r="859">
      <c r="A859" s="17" t="n"/>
      <c r="B859" s="14" t="n"/>
      <c r="C859" s="14" t="n"/>
      <c r="D859" s="14" t="n"/>
      <c r="E859" s="16" t="n"/>
      <c r="F859" s="14" t="n"/>
      <c r="G859" s="14" t="n"/>
      <c r="H859" s="19" t="n"/>
      <c r="I859" s="19" t="n"/>
      <c r="J859" s="34">
        <f>IF(A859="","",H859+I859)</f>
        <v/>
      </c>
      <c r="K859" s="14" t="n"/>
      <c r="L859" s="14" t="n"/>
      <c r="M859" s="14" t="n"/>
      <c r="N859" s="14" t="n"/>
      <c r="O859" s="20">
        <f>IF(A859="","",SUMPRODUCT((A859&gt;=Setup!$C$19:$C$30)*(A859&lt;=Setup!$D$19:$D$30)*Setup!$A$19:$A$30))</f>
        <v/>
      </c>
      <c r="P859" s="34">
        <f>IF(A859="","",IF(G859="Standard 15% (Box 1)",ROUND(H859*Setup!$B$9,2),0))</f>
        <v/>
      </c>
      <c r="Q859" s="34">
        <f>IF(A859="","",I859-P859)</f>
        <v/>
      </c>
      <c r="R859" s="23">
        <f>IF(A859="","",IF(O859=0,"Outside audit periods; ","")&amp;IF(G859="","No VAT category; ","")&amp;IF(ABS(Q859)&gt;Setup!$B$10,"VAT ≠ 15% × net; ","")&amp;IF(AND(F859="B2B - VAT registered",NOT(AND(LEN(E859)=15,LEFT(E859,1)="3",RIGHT(E859,1)="3",ISNUMBER(--E859)))),"Invalid/missing customer VAT no; ","")&amp;IF(L859&lt;&gt;"Yes","Not reported/cleared on FATOORA; ","")&amp;IF(AND(OR(G859="Zero-rated domestic (Box 3)",G859="Export (Box 4)"),N859=""),"Zero-rate/export evidence missing; ","")&amp;IF(AND(C859="Credit Note",H859&gt;0),"Credit note should be negative; ","")&amp;IF(AND(C859="Simplified Tax Invoice",F859="B2B - VAT registered"),"Simplified invoice issued to VAT-registered B2B; ",""))</f>
        <v/>
      </c>
    </row>
    <row r="860">
      <c r="A860" s="17" t="n"/>
      <c r="B860" s="14" t="n"/>
      <c r="C860" s="14" t="n"/>
      <c r="D860" s="14" t="n"/>
      <c r="E860" s="16" t="n"/>
      <c r="F860" s="14" t="n"/>
      <c r="G860" s="14" t="n"/>
      <c r="H860" s="19" t="n"/>
      <c r="I860" s="19" t="n"/>
      <c r="J860" s="34">
        <f>IF(A860="","",H860+I860)</f>
        <v/>
      </c>
      <c r="K860" s="14" t="n"/>
      <c r="L860" s="14" t="n"/>
      <c r="M860" s="14" t="n"/>
      <c r="N860" s="14" t="n"/>
      <c r="O860" s="20">
        <f>IF(A860="","",SUMPRODUCT((A860&gt;=Setup!$C$19:$C$30)*(A860&lt;=Setup!$D$19:$D$30)*Setup!$A$19:$A$30))</f>
        <v/>
      </c>
      <c r="P860" s="34">
        <f>IF(A860="","",IF(G860="Standard 15% (Box 1)",ROUND(H860*Setup!$B$9,2),0))</f>
        <v/>
      </c>
      <c r="Q860" s="34">
        <f>IF(A860="","",I860-P860)</f>
        <v/>
      </c>
      <c r="R860" s="23">
        <f>IF(A860="","",IF(O860=0,"Outside audit periods; ","")&amp;IF(G860="","No VAT category; ","")&amp;IF(ABS(Q860)&gt;Setup!$B$10,"VAT ≠ 15% × net; ","")&amp;IF(AND(F860="B2B - VAT registered",NOT(AND(LEN(E860)=15,LEFT(E860,1)="3",RIGHT(E860,1)="3",ISNUMBER(--E860)))),"Invalid/missing customer VAT no; ","")&amp;IF(L860&lt;&gt;"Yes","Not reported/cleared on FATOORA; ","")&amp;IF(AND(OR(G860="Zero-rated domestic (Box 3)",G860="Export (Box 4)"),N860=""),"Zero-rate/export evidence missing; ","")&amp;IF(AND(C860="Credit Note",H860&gt;0),"Credit note should be negative; ","")&amp;IF(AND(C860="Simplified Tax Invoice",F860="B2B - VAT registered"),"Simplified invoice issued to VAT-registered B2B; ",""))</f>
        <v/>
      </c>
    </row>
    <row r="861">
      <c r="A861" s="17" t="n"/>
      <c r="B861" s="14" t="n"/>
      <c r="C861" s="14" t="n"/>
      <c r="D861" s="14" t="n"/>
      <c r="E861" s="16" t="n"/>
      <c r="F861" s="14" t="n"/>
      <c r="G861" s="14" t="n"/>
      <c r="H861" s="19" t="n"/>
      <c r="I861" s="19" t="n"/>
      <c r="J861" s="34">
        <f>IF(A861="","",H861+I861)</f>
        <v/>
      </c>
      <c r="K861" s="14" t="n"/>
      <c r="L861" s="14" t="n"/>
      <c r="M861" s="14" t="n"/>
      <c r="N861" s="14" t="n"/>
      <c r="O861" s="20">
        <f>IF(A861="","",SUMPRODUCT((A861&gt;=Setup!$C$19:$C$30)*(A861&lt;=Setup!$D$19:$D$30)*Setup!$A$19:$A$30))</f>
        <v/>
      </c>
      <c r="P861" s="34">
        <f>IF(A861="","",IF(G861="Standard 15% (Box 1)",ROUND(H861*Setup!$B$9,2),0))</f>
        <v/>
      </c>
      <c r="Q861" s="34">
        <f>IF(A861="","",I861-P861)</f>
        <v/>
      </c>
      <c r="R861" s="23">
        <f>IF(A861="","",IF(O861=0,"Outside audit periods; ","")&amp;IF(G861="","No VAT category; ","")&amp;IF(ABS(Q861)&gt;Setup!$B$10,"VAT ≠ 15% × net; ","")&amp;IF(AND(F861="B2B - VAT registered",NOT(AND(LEN(E861)=15,LEFT(E861,1)="3",RIGHT(E861,1)="3",ISNUMBER(--E861)))),"Invalid/missing customer VAT no; ","")&amp;IF(L861&lt;&gt;"Yes","Not reported/cleared on FATOORA; ","")&amp;IF(AND(OR(G861="Zero-rated domestic (Box 3)",G861="Export (Box 4)"),N861=""),"Zero-rate/export evidence missing; ","")&amp;IF(AND(C861="Credit Note",H861&gt;0),"Credit note should be negative; ","")&amp;IF(AND(C861="Simplified Tax Invoice",F861="B2B - VAT registered"),"Simplified invoice issued to VAT-registered B2B; ",""))</f>
        <v/>
      </c>
    </row>
    <row r="862">
      <c r="A862" s="17" t="n"/>
      <c r="B862" s="14" t="n"/>
      <c r="C862" s="14" t="n"/>
      <c r="D862" s="14" t="n"/>
      <c r="E862" s="16" t="n"/>
      <c r="F862" s="14" t="n"/>
      <c r="G862" s="14" t="n"/>
      <c r="H862" s="19" t="n"/>
      <c r="I862" s="19" t="n"/>
      <c r="J862" s="34">
        <f>IF(A862="","",H862+I862)</f>
        <v/>
      </c>
      <c r="K862" s="14" t="n"/>
      <c r="L862" s="14" t="n"/>
      <c r="M862" s="14" t="n"/>
      <c r="N862" s="14" t="n"/>
      <c r="O862" s="20">
        <f>IF(A862="","",SUMPRODUCT((A862&gt;=Setup!$C$19:$C$30)*(A862&lt;=Setup!$D$19:$D$30)*Setup!$A$19:$A$30))</f>
        <v/>
      </c>
      <c r="P862" s="34">
        <f>IF(A862="","",IF(G862="Standard 15% (Box 1)",ROUND(H862*Setup!$B$9,2),0))</f>
        <v/>
      </c>
      <c r="Q862" s="34">
        <f>IF(A862="","",I862-P862)</f>
        <v/>
      </c>
      <c r="R862" s="23">
        <f>IF(A862="","",IF(O862=0,"Outside audit periods; ","")&amp;IF(G862="","No VAT category; ","")&amp;IF(ABS(Q862)&gt;Setup!$B$10,"VAT ≠ 15% × net; ","")&amp;IF(AND(F862="B2B - VAT registered",NOT(AND(LEN(E862)=15,LEFT(E862,1)="3",RIGHT(E862,1)="3",ISNUMBER(--E862)))),"Invalid/missing customer VAT no; ","")&amp;IF(L862&lt;&gt;"Yes","Not reported/cleared on FATOORA; ","")&amp;IF(AND(OR(G862="Zero-rated domestic (Box 3)",G862="Export (Box 4)"),N862=""),"Zero-rate/export evidence missing; ","")&amp;IF(AND(C862="Credit Note",H862&gt;0),"Credit note should be negative; ","")&amp;IF(AND(C862="Simplified Tax Invoice",F862="B2B - VAT registered"),"Simplified invoice issued to VAT-registered B2B; ",""))</f>
        <v/>
      </c>
    </row>
    <row r="863">
      <c r="A863" s="17" t="n"/>
      <c r="B863" s="14" t="n"/>
      <c r="C863" s="14" t="n"/>
      <c r="D863" s="14" t="n"/>
      <c r="E863" s="16" t="n"/>
      <c r="F863" s="14" t="n"/>
      <c r="G863" s="14" t="n"/>
      <c r="H863" s="19" t="n"/>
      <c r="I863" s="19" t="n"/>
      <c r="J863" s="34">
        <f>IF(A863="","",H863+I863)</f>
        <v/>
      </c>
      <c r="K863" s="14" t="n"/>
      <c r="L863" s="14" t="n"/>
      <c r="M863" s="14" t="n"/>
      <c r="N863" s="14" t="n"/>
      <c r="O863" s="20">
        <f>IF(A863="","",SUMPRODUCT((A863&gt;=Setup!$C$19:$C$30)*(A863&lt;=Setup!$D$19:$D$30)*Setup!$A$19:$A$30))</f>
        <v/>
      </c>
      <c r="P863" s="34">
        <f>IF(A863="","",IF(G863="Standard 15% (Box 1)",ROUND(H863*Setup!$B$9,2),0))</f>
        <v/>
      </c>
      <c r="Q863" s="34">
        <f>IF(A863="","",I863-P863)</f>
        <v/>
      </c>
      <c r="R863" s="23">
        <f>IF(A863="","",IF(O863=0,"Outside audit periods; ","")&amp;IF(G863="","No VAT category; ","")&amp;IF(ABS(Q863)&gt;Setup!$B$10,"VAT ≠ 15% × net; ","")&amp;IF(AND(F863="B2B - VAT registered",NOT(AND(LEN(E863)=15,LEFT(E863,1)="3",RIGHT(E863,1)="3",ISNUMBER(--E863)))),"Invalid/missing customer VAT no; ","")&amp;IF(L863&lt;&gt;"Yes","Not reported/cleared on FATOORA; ","")&amp;IF(AND(OR(G863="Zero-rated domestic (Box 3)",G863="Export (Box 4)"),N863=""),"Zero-rate/export evidence missing; ","")&amp;IF(AND(C863="Credit Note",H863&gt;0),"Credit note should be negative; ","")&amp;IF(AND(C863="Simplified Tax Invoice",F863="B2B - VAT registered"),"Simplified invoice issued to VAT-registered B2B; ",""))</f>
        <v/>
      </c>
    </row>
    <row r="864">
      <c r="A864" s="17" t="n"/>
      <c r="B864" s="14" t="n"/>
      <c r="C864" s="14" t="n"/>
      <c r="D864" s="14" t="n"/>
      <c r="E864" s="16" t="n"/>
      <c r="F864" s="14" t="n"/>
      <c r="G864" s="14" t="n"/>
      <c r="H864" s="19" t="n"/>
      <c r="I864" s="19" t="n"/>
      <c r="J864" s="34">
        <f>IF(A864="","",H864+I864)</f>
        <v/>
      </c>
      <c r="K864" s="14" t="n"/>
      <c r="L864" s="14" t="n"/>
      <c r="M864" s="14" t="n"/>
      <c r="N864" s="14" t="n"/>
      <c r="O864" s="20">
        <f>IF(A864="","",SUMPRODUCT((A864&gt;=Setup!$C$19:$C$30)*(A864&lt;=Setup!$D$19:$D$30)*Setup!$A$19:$A$30))</f>
        <v/>
      </c>
      <c r="P864" s="34">
        <f>IF(A864="","",IF(G864="Standard 15% (Box 1)",ROUND(H864*Setup!$B$9,2),0))</f>
        <v/>
      </c>
      <c r="Q864" s="34">
        <f>IF(A864="","",I864-P864)</f>
        <v/>
      </c>
      <c r="R864" s="23">
        <f>IF(A864="","",IF(O864=0,"Outside audit periods; ","")&amp;IF(G864="","No VAT category; ","")&amp;IF(ABS(Q864)&gt;Setup!$B$10,"VAT ≠ 15% × net; ","")&amp;IF(AND(F864="B2B - VAT registered",NOT(AND(LEN(E864)=15,LEFT(E864,1)="3",RIGHT(E864,1)="3",ISNUMBER(--E864)))),"Invalid/missing customer VAT no; ","")&amp;IF(L864&lt;&gt;"Yes","Not reported/cleared on FATOORA; ","")&amp;IF(AND(OR(G864="Zero-rated domestic (Box 3)",G864="Export (Box 4)"),N864=""),"Zero-rate/export evidence missing; ","")&amp;IF(AND(C864="Credit Note",H864&gt;0),"Credit note should be negative; ","")&amp;IF(AND(C864="Simplified Tax Invoice",F864="B2B - VAT registered"),"Simplified invoice issued to VAT-registered B2B; ",""))</f>
        <v/>
      </c>
    </row>
    <row r="865">
      <c r="A865" s="17" t="n"/>
      <c r="B865" s="14" t="n"/>
      <c r="C865" s="14" t="n"/>
      <c r="D865" s="14" t="n"/>
      <c r="E865" s="16" t="n"/>
      <c r="F865" s="14" t="n"/>
      <c r="G865" s="14" t="n"/>
      <c r="H865" s="19" t="n"/>
      <c r="I865" s="19" t="n"/>
      <c r="J865" s="34">
        <f>IF(A865="","",H865+I865)</f>
        <v/>
      </c>
      <c r="K865" s="14" t="n"/>
      <c r="L865" s="14" t="n"/>
      <c r="M865" s="14" t="n"/>
      <c r="N865" s="14" t="n"/>
      <c r="O865" s="20">
        <f>IF(A865="","",SUMPRODUCT((A865&gt;=Setup!$C$19:$C$30)*(A865&lt;=Setup!$D$19:$D$30)*Setup!$A$19:$A$30))</f>
        <v/>
      </c>
      <c r="P865" s="34">
        <f>IF(A865="","",IF(G865="Standard 15% (Box 1)",ROUND(H865*Setup!$B$9,2),0))</f>
        <v/>
      </c>
      <c r="Q865" s="34">
        <f>IF(A865="","",I865-P865)</f>
        <v/>
      </c>
      <c r="R865" s="23">
        <f>IF(A865="","",IF(O865=0,"Outside audit periods; ","")&amp;IF(G865="","No VAT category; ","")&amp;IF(ABS(Q865)&gt;Setup!$B$10,"VAT ≠ 15% × net; ","")&amp;IF(AND(F865="B2B - VAT registered",NOT(AND(LEN(E865)=15,LEFT(E865,1)="3",RIGHT(E865,1)="3",ISNUMBER(--E865)))),"Invalid/missing customer VAT no; ","")&amp;IF(L865&lt;&gt;"Yes","Not reported/cleared on FATOORA; ","")&amp;IF(AND(OR(G865="Zero-rated domestic (Box 3)",G865="Export (Box 4)"),N865=""),"Zero-rate/export evidence missing; ","")&amp;IF(AND(C865="Credit Note",H865&gt;0),"Credit note should be negative; ","")&amp;IF(AND(C865="Simplified Tax Invoice",F865="B2B - VAT registered"),"Simplified invoice issued to VAT-registered B2B; ",""))</f>
        <v/>
      </c>
    </row>
    <row r="866">
      <c r="A866" s="17" t="n"/>
      <c r="B866" s="14" t="n"/>
      <c r="C866" s="14" t="n"/>
      <c r="D866" s="14" t="n"/>
      <c r="E866" s="16" t="n"/>
      <c r="F866" s="14" t="n"/>
      <c r="G866" s="14" t="n"/>
      <c r="H866" s="19" t="n"/>
      <c r="I866" s="19" t="n"/>
      <c r="J866" s="34">
        <f>IF(A866="","",H866+I866)</f>
        <v/>
      </c>
      <c r="K866" s="14" t="n"/>
      <c r="L866" s="14" t="n"/>
      <c r="M866" s="14" t="n"/>
      <c r="N866" s="14" t="n"/>
      <c r="O866" s="20">
        <f>IF(A866="","",SUMPRODUCT((A866&gt;=Setup!$C$19:$C$30)*(A866&lt;=Setup!$D$19:$D$30)*Setup!$A$19:$A$30))</f>
        <v/>
      </c>
      <c r="P866" s="34">
        <f>IF(A866="","",IF(G866="Standard 15% (Box 1)",ROUND(H866*Setup!$B$9,2),0))</f>
        <v/>
      </c>
      <c r="Q866" s="34">
        <f>IF(A866="","",I866-P866)</f>
        <v/>
      </c>
      <c r="R866" s="23">
        <f>IF(A866="","",IF(O866=0,"Outside audit periods; ","")&amp;IF(G866="","No VAT category; ","")&amp;IF(ABS(Q866)&gt;Setup!$B$10,"VAT ≠ 15% × net; ","")&amp;IF(AND(F866="B2B - VAT registered",NOT(AND(LEN(E866)=15,LEFT(E866,1)="3",RIGHT(E866,1)="3",ISNUMBER(--E866)))),"Invalid/missing customer VAT no; ","")&amp;IF(L866&lt;&gt;"Yes","Not reported/cleared on FATOORA; ","")&amp;IF(AND(OR(G866="Zero-rated domestic (Box 3)",G866="Export (Box 4)"),N866=""),"Zero-rate/export evidence missing; ","")&amp;IF(AND(C866="Credit Note",H866&gt;0),"Credit note should be negative; ","")&amp;IF(AND(C866="Simplified Tax Invoice",F866="B2B - VAT registered"),"Simplified invoice issued to VAT-registered B2B; ",""))</f>
        <v/>
      </c>
    </row>
    <row r="867">
      <c r="A867" s="17" t="n"/>
      <c r="B867" s="14" t="n"/>
      <c r="C867" s="14" t="n"/>
      <c r="D867" s="14" t="n"/>
      <c r="E867" s="16" t="n"/>
      <c r="F867" s="14" t="n"/>
      <c r="G867" s="14" t="n"/>
      <c r="H867" s="19" t="n"/>
      <c r="I867" s="19" t="n"/>
      <c r="J867" s="34">
        <f>IF(A867="","",H867+I867)</f>
        <v/>
      </c>
      <c r="K867" s="14" t="n"/>
      <c r="L867" s="14" t="n"/>
      <c r="M867" s="14" t="n"/>
      <c r="N867" s="14" t="n"/>
      <c r="O867" s="20">
        <f>IF(A867="","",SUMPRODUCT((A867&gt;=Setup!$C$19:$C$30)*(A867&lt;=Setup!$D$19:$D$30)*Setup!$A$19:$A$30))</f>
        <v/>
      </c>
      <c r="P867" s="34">
        <f>IF(A867="","",IF(G867="Standard 15% (Box 1)",ROUND(H867*Setup!$B$9,2),0))</f>
        <v/>
      </c>
      <c r="Q867" s="34">
        <f>IF(A867="","",I867-P867)</f>
        <v/>
      </c>
      <c r="R867" s="23">
        <f>IF(A867="","",IF(O867=0,"Outside audit periods; ","")&amp;IF(G867="","No VAT category; ","")&amp;IF(ABS(Q867)&gt;Setup!$B$10,"VAT ≠ 15% × net; ","")&amp;IF(AND(F867="B2B - VAT registered",NOT(AND(LEN(E867)=15,LEFT(E867,1)="3",RIGHT(E867,1)="3",ISNUMBER(--E867)))),"Invalid/missing customer VAT no; ","")&amp;IF(L867&lt;&gt;"Yes","Not reported/cleared on FATOORA; ","")&amp;IF(AND(OR(G867="Zero-rated domestic (Box 3)",G867="Export (Box 4)"),N867=""),"Zero-rate/export evidence missing; ","")&amp;IF(AND(C867="Credit Note",H867&gt;0),"Credit note should be negative; ","")&amp;IF(AND(C867="Simplified Tax Invoice",F867="B2B - VAT registered"),"Simplified invoice issued to VAT-registered B2B; ",""))</f>
        <v/>
      </c>
    </row>
    <row r="868">
      <c r="A868" s="17" t="n"/>
      <c r="B868" s="14" t="n"/>
      <c r="C868" s="14" t="n"/>
      <c r="D868" s="14" t="n"/>
      <c r="E868" s="16" t="n"/>
      <c r="F868" s="14" t="n"/>
      <c r="G868" s="14" t="n"/>
      <c r="H868" s="19" t="n"/>
      <c r="I868" s="19" t="n"/>
      <c r="J868" s="34">
        <f>IF(A868="","",H868+I868)</f>
        <v/>
      </c>
      <c r="K868" s="14" t="n"/>
      <c r="L868" s="14" t="n"/>
      <c r="M868" s="14" t="n"/>
      <c r="N868" s="14" t="n"/>
      <c r="O868" s="20">
        <f>IF(A868="","",SUMPRODUCT((A868&gt;=Setup!$C$19:$C$30)*(A868&lt;=Setup!$D$19:$D$30)*Setup!$A$19:$A$30))</f>
        <v/>
      </c>
      <c r="P868" s="34">
        <f>IF(A868="","",IF(G868="Standard 15% (Box 1)",ROUND(H868*Setup!$B$9,2),0))</f>
        <v/>
      </c>
      <c r="Q868" s="34">
        <f>IF(A868="","",I868-P868)</f>
        <v/>
      </c>
      <c r="R868" s="23">
        <f>IF(A868="","",IF(O868=0,"Outside audit periods; ","")&amp;IF(G868="","No VAT category; ","")&amp;IF(ABS(Q868)&gt;Setup!$B$10,"VAT ≠ 15% × net; ","")&amp;IF(AND(F868="B2B - VAT registered",NOT(AND(LEN(E868)=15,LEFT(E868,1)="3",RIGHT(E868,1)="3",ISNUMBER(--E868)))),"Invalid/missing customer VAT no; ","")&amp;IF(L868&lt;&gt;"Yes","Not reported/cleared on FATOORA; ","")&amp;IF(AND(OR(G868="Zero-rated domestic (Box 3)",G868="Export (Box 4)"),N868=""),"Zero-rate/export evidence missing; ","")&amp;IF(AND(C868="Credit Note",H868&gt;0),"Credit note should be negative; ","")&amp;IF(AND(C868="Simplified Tax Invoice",F868="B2B - VAT registered"),"Simplified invoice issued to VAT-registered B2B; ",""))</f>
        <v/>
      </c>
    </row>
    <row r="869">
      <c r="A869" s="17" t="n"/>
      <c r="B869" s="14" t="n"/>
      <c r="C869" s="14" t="n"/>
      <c r="D869" s="14" t="n"/>
      <c r="E869" s="16" t="n"/>
      <c r="F869" s="14" t="n"/>
      <c r="G869" s="14" t="n"/>
      <c r="H869" s="19" t="n"/>
      <c r="I869" s="19" t="n"/>
      <c r="J869" s="34">
        <f>IF(A869="","",H869+I869)</f>
        <v/>
      </c>
      <c r="K869" s="14" t="n"/>
      <c r="L869" s="14" t="n"/>
      <c r="M869" s="14" t="n"/>
      <c r="N869" s="14" t="n"/>
      <c r="O869" s="20">
        <f>IF(A869="","",SUMPRODUCT((A869&gt;=Setup!$C$19:$C$30)*(A869&lt;=Setup!$D$19:$D$30)*Setup!$A$19:$A$30))</f>
        <v/>
      </c>
      <c r="P869" s="34">
        <f>IF(A869="","",IF(G869="Standard 15% (Box 1)",ROUND(H869*Setup!$B$9,2),0))</f>
        <v/>
      </c>
      <c r="Q869" s="34">
        <f>IF(A869="","",I869-P869)</f>
        <v/>
      </c>
      <c r="R869" s="23">
        <f>IF(A869="","",IF(O869=0,"Outside audit periods; ","")&amp;IF(G869="","No VAT category; ","")&amp;IF(ABS(Q869)&gt;Setup!$B$10,"VAT ≠ 15% × net; ","")&amp;IF(AND(F869="B2B - VAT registered",NOT(AND(LEN(E869)=15,LEFT(E869,1)="3",RIGHT(E869,1)="3",ISNUMBER(--E869)))),"Invalid/missing customer VAT no; ","")&amp;IF(L869&lt;&gt;"Yes","Not reported/cleared on FATOORA; ","")&amp;IF(AND(OR(G869="Zero-rated domestic (Box 3)",G869="Export (Box 4)"),N869=""),"Zero-rate/export evidence missing; ","")&amp;IF(AND(C869="Credit Note",H869&gt;0),"Credit note should be negative; ","")&amp;IF(AND(C869="Simplified Tax Invoice",F869="B2B - VAT registered"),"Simplified invoice issued to VAT-registered B2B; ",""))</f>
        <v/>
      </c>
    </row>
    <row r="870">
      <c r="A870" s="17" t="n"/>
      <c r="B870" s="14" t="n"/>
      <c r="C870" s="14" t="n"/>
      <c r="D870" s="14" t="n"/>
      <c r="E870" s="16" t="n"/>
      <c r="F870" s="14" t="n"/>
      <c r="G870" s="14" t="n"/>
      <c r="H870" s="19" t="n"/>
      <c r="I870" s="19" t="n"/>
      <c r="J870" s="34">
        <f>IF(A870="","",H870+I870)</f>
        <v/>
      </c>
      <c r="K870" s="14" t="n"/>
      <c r="L870" s="14" t="n"/>
      <c r="M870" s="14" t="n"/>
      <c r="N870" s="14" t="n"/>
      <c r="O870" s="20">
        <f>IF(A870="","",SUMPRODUCT((A870&gt;=Setup!$C$19:$C$30)*(A870&lt;=Setup!$D$19:$D$30)*Setup!$A$19:$A$30))</f>
        <v/>
      </c>
      <c r="P870" s="34">
        <f>IF(A870="","",IF(G870="Standard 15% (Box 1)",ROUND(H870*Setup!$B$9,2),0))</f>
        <v/>
      </c>
      <c r="Q870" s="34">
        <f>IF(A870="","",I870-P870)</f>
        <v/>
      </c>
      <c r="R870" s="23">
        <f>IF(A870="","",IF(O870=0,"Outside audit periods; ","")&amp;IF(G870="","No VAT category; ","")&amp;IF(ABS(Q870)&gt;Setup!$B$10,"VAT ≠ 15% × net; ","")&amp;IF(AND(F870="B2B - VAT registered",NOT(AND(LEN(E870)=15,LEFT(E870,1)="3",RIGHT(E870,1)="3",ISNUMBER(--E870)))),"Invalid/missing customer VAT no; ","")&amp;IF(L870&lt;&gt;"Yes","Not reported/cleared on FATOORA; ","")&amp;IF(AND(OR(G870="Zero-rated domestic (Box 3)",G870="Export (Box 4)"),N870=""),"Zero-rate/export evidence missing; ","")&amp;IF(AND(C870="Credit Note",H870&gt;0),"Credit note should be negative; ","")&amp;IF(AND(C870="Simplified Tax Invoice",F870="B2B - VAT registered"),"Simplified invoice issued to VAT-registered B2B; ",""))</f>
        <v/>
      </c>
    </row>
    <row r="871">
      <c r="A871" s="17" t="n"/>
      <c r="B871" s="14" t="n"/>
      <c r="C871" s="14" t="n"/>
      <c r="D871" s="14" t="n"/>
      <c r="E871" s="16" t="n"/>
      <c r="F871" s="14" t="n"/>
      <c r="G871" s="14" t="n"/>
      <c r="H871" s="19" t="n"/>
      <c r="I871" s="19" t="n"/>
      <c r="J871" s="34">
        <f>IF(A871="","",H871+I871)</f>
        <v/>
      </c>
      <c r="K871" s="14" t="n"/>
      <c r="L871" s="14" t="n"/>
      <c r="M871" s="14" t="n"/>
      <c r="N871" s="14" t="n"/>
      <c r="O871" s="20">
        <f>IF(A871="","",SUMPRODUCT((A871&gt;=Setup!$C$19:$C$30)*(A871&lt;=Setup!$D$19:$D$30)*Setup!$A$19:$A$30))</f>
        <v/>
      </c>
      <c r="P871" s="34">
        <f>IF(A871="","",IF(G871="Standard 15% (Box 1)",ROUND(H871*Setup!$B$9,2),0))</f>
        <v/>
      </c>
      <c r="Q871" s="34">
        <f>IF(A871="","",I871-P871)</f>
        <v/>
      </c>
      <c r="R871" s="23">
        <f>IF(A871="","",IF(O871=0,"Outside audit periods; ","")&amp;IF(G871="","No VAT category; ","")&amp;IF(ABS(Q871)&gt;Setup!$B$10,"VAT ≠ 15% × net; ","")&amp;IF(AND(F871="B2B - VAT registered",NOT(AND(LEN(E871)=15,LEFT(E871,1)="3",RIGHT(E871,1)="3",ISNUMBER(--E871)))),"Invalid/missing customer VAT no; ","")&amp;IF(L871&lt;&gt;"Yes","Not reported/cleared on FATOORA; ","")&amp;IF(AND(OR(G871="Zero-rated domestic (Box 3)",G871="Export (Box 4)"),N871=""),"Zero-rate/export evidence missing; ","")&amp;IF(AND(C871="Credit Note",H871&gt;0),"Credit note should be negative; ","")&amp;IF(AND(C871="Simplified Tax Invoice",F871="B2B - VAT registered"),"Simplified invoice issued to VAT-registered B2B; ",""))</f>
        <v/>
      </c>
    </row>
    <row r="872">
      <c r="A872" s="17" t="n"/>
      <c r="B872" s="14" t="n"/>
      <c r="C872" s="14" t="n"/>
      <c r="D872" s="14" t="n"/>
      <c r="E872" s="16" t="n"/>
      <c r="F872" s="14" t="n"/>
      <c r="G872" s="14" t="n"/>
      <c r="H872" s="19" t="n"/>
      <c r="I872" s="19" t="n"/>
      <c r="J872" s="34">
        <f>IF(A872="","",H872+I872)</f>
        <v/>
      </c>
      <c r="K872" s="14" t="n"/>
      <c r="L872" s="14" t="n"/>
      <c r="M872" s="14" t="n"/>
      <c r="N872" s="14" t="n"/>
      <c r="O872" s="20">
        <f>IF(A872="","",SUMPRODUCT((A872&gt;=Setup!$C$19:$C$30)*(A872&lt;=Setup!$D$19:$D$30)*Setup!$A$19:$A$30))</f>
        <v/>
      </c>
      <c r="P872" s="34">
        <f>IF(A872="","",IF(G872="Standard 15% (Box 1)",ROUND(H872*Setup!$B$9,2),0))</f>
        <v/>
      </c>
      <c r="Q872" s="34">
        <f>IF(A872="","",I872-P872)</f>
        <v/>
      </c>
      <c r="R872" s="23">
        <f>IF(A872="","",IF(O872=0,"Outside audit periods; ","")&amp;IF(G872="","No VAT category; ","")&amp;IF(ABS(Q872)&gt;Setup!$B$10,"VAT ≠ 15% × net; ","")&amp;IF(AND(F872="B2B - VAT registered",NOT(AND(LEN(E872)=15,LEFT(E872,1)="3",RIGHT(E872,1)="3",ISNUMBER(--E872)))),"Invalid/missing customer VAT no; ","")&amp;IF(L872&lt;&gt;"Yes","Not reported/cleared on FATOORA; ","")&amp;IF(AND(OR(G872="Zero-rated domestic (Box 3)",G872="Export (Box 4)"),N872=""),"Zero-rate/export evidence missing; ","")&amp;IF(AND(C872="Credit Note",H872&gt;0),"Credit note should be negative; ","")&amp;IF(AND(C872="Simplified Tax Invoice",F872="B2B - VAT registered"),"Simplified invoice issued to VAT-registered B2B; ",""))</f>
        <v/>
      </c>
    </row>
    <row r="873">
      <c r="A873" s="17" t="n"/>
      <c r="B873" s="14" t="n"/>
      <c r="C873" s="14" t="n"/>
      <c r="D873" s="14" t="n"/>
      <c r="E873" s="16" t="n"/>
      <c r="F873" s="14" t="n"/>
      <c r="G873" s="14" t="n"/>
      <c r="H873" s="19" t="n"/>
      <c r="I873" s="19" t="n"/>
      <c r="J873" s="34">
        <f>IF(A873="","",H873+I873)</f>
        <v/>
      </c>
      <c r="K873" s="14" t="n"/>
      <c r="L873" s="14" t="n"/>
      <c r="M873" s="14" t="n"/>
      <c r="N873" s="14" t="n"/>
      <c r="O873" s="20">
        <f>IF(A873="","",SUMPRODUCT((A873&gt;=Setup!$C$19:$C$30)*(A873&lt;=Setup!$D$19:$D$30)*Setup!$A$19:$A$30))</f>
        <v/>
      </c>
      <c r="P873" s="34">
        <f>IF(A873="","",IF(G873="Standard 15% (Box 1)",ROUND(H873*Setup!$B$9,2),0))</f>
        <v/>
      </c>
      <c r="Q873" s="34">
        <f>IF(A873="","",I873-P873)</f>
        <v/>
      </c>
      <c r="R873" s="23">
        <f>IF(A873="","",IF(O873=0,"Outside audit periods; ","")&amp;IF(G873="","No VAT category; ","")&amp;IF(ABS(Q873)&gt;Setup!$B$10,"VAT ≠ 15% × net; ","")&amp;IF(AND(F873="B2B - VAT registered",NOT(AND(LEN(E873)=15,LEFT(E873,1)="3",RIGHT(E873,1)="3",ISNUMBER(--E873)))),"Invalid/missing customer VAT no; ","")&amp;IF(L873&lt;&gt;"Yes","Not reported/cleared on FATOORA; ","")&amp;IF(AND(OR(G873="Zero-rated domestic (Box 3)",G873="Export (Box 4)"),N873=""),"Zero-rate/export evidence missing; ","")&amp;IF(AND(C873="Credit Note",H873&gt;0),"Credit note should be negative; ","")&amp;IF(AND(C873="Simplified Tax Invoice",F873="B2B - VAT registered"),"Simplified invoice issued to VAT-registered B2B; ",""))</f>
        <v/>
      </c>
    </row>
    <row r="874">
      <c r="A874" s="17" t="n"/>
      <c r="B874" s="14" t="n"/>
      <c r="C874" s="14" t="n"/>
      <c r="D874" s="14" t="n"/>
      <c r="E874" s="16" t="n"/>
      <c r="F874" s="14" t="n"/>
      <c r="G874" s="14" t="n"/>
      <c r="H874" s="19" t="n"/>
      <c r="I874" s="19" t="n"/>
      <c r="J874" s="34">
        <f>IF(A874="","",H874+I874)</f>
        <v/>
      </c>
      <c r="K874" s="14" t="n"/>
      <c r="L874" s="14" t="n"/>
      <c r="M874" s="14" t="n"/>
      <c r="N874" s="14" t="n"/>
      <c r="O874" s="20">
        <f>IF(A874="","",SUMPRODUCT((A874&gt;=Setup!$C$19:$C$30)*(A874&lt;=Setup!$D$19:$D$30)*Setup!$A$19:$A$30))</f>
        <v/>
      </c>
      <c r="P874" s="34">
        <f>IF(A874="","",IF(G874="Standard 15% (Box 1)",ROUND(H874*Setup!$B$9,2),0))</f>
        <v/>
      </c>
      <c r="Q874" s="34">
        <f>IF(A874="","",I874-P874)</f>
        <v/>
      </c>
      <c r="R874" s="23">
        <f>IF(A874="","",IF(O874=0,"Outside audit periods; ","")&amp;IF(G874="","No VAT category; ","")&amp;IF(ABS(Q874)&gt;Setup!$B$10,"VAT ≠ 15% × net; ","")&amp;IF(AND(F874="B2B - VAT registered",NOT(AND(LEN(E874)=15,LEFT(E874,1)="3",RIGHT(E874,1)="3",ISNUMBER(--E874)))),"Invalid/missing customer VAT no; ","")&amp;IF(L874&lt;&gt;"Yes","Not reported/cleared on FATOORA; ","")&amp;IF(AND(OR(G874="Zero-rated domestic (Box 3)",G874="Export (Box 4)"),N874=""),"Zero-rate/export evidence missing; ","")&amp;IF(AND(C874="Credit Note",H874&gt;0),"Credit note should be negative; ","")&amp;IF(AND(C874="Simplified Tax Invoice",F874="B2B - VAT registered"),"Simplified invoice issued to VAT-registered B2B; ",""))</f>
        <v/>
      </c>
    </row>
    <row r="875">
      <c r="A875" s="17" t="n"/>
      <c r="B875" s="14" t="n"/>
      <c r="C875" s="14" t="n"/>
      <c r="D875" s="14" t="n"/>
      <c r="E875" s="16" t="n"/>
      <c r="F875" s="14" t="n"/>
      <c r="G875" s="14" t="n"/>
      <c r="H875" s="19" t="n"/>
      <c r="I875" s="19" t="n"/>
      <c r="J875" s="34">
        <f>IF(A875="","",H875+I875)</f>
        <v/>
      </c>
      <c r="K875" s="14" t="n"/>
      <c r="L875" s="14" t="n"/>
      <c r="M875" s="14" t="n"/>
      <c r="N875" s="14" t="n"/>
      <c r="O875" s="20">
        <f>IF(A875="","",SUMPRODUCT((A875&gt;=Setup!$C$19:$C$30)*(A875&lt;=Setup!$D$19:$D$30)*Setup!$A$19:$A$30))</f>
        <v/>
      </c>
      <c r="P875" s="34">
        <f>IF(A875="","",IF(G875="Standard 15% (Box 1)",ROUND(H875*Setup!$B$9,2),0))</f>
        <v/>
      </c>
      <c r="Q875" s="34">
        <f>IF(A875="","",I875-P875)</f>
        <v/>
      </c>
      <c r="R875" s="23">
        <f>IF(A875="","",IF(O875=0,"Outside audit periods; ","")&amp;IF(G875="","No VAT category; ","")&amp;IF(ABS(Q875)&gt;Setup!$B$10,"VAT ≠ 15% × net; ","")&amp;IF(AND(F875="B2B - VAT registered",NOT(AND(LEN(E875)=15,LEFT(E875,1)="3",RIGHT(E875,1)="3",ISNUMBER(--E875)))),"Invalid/missing customer VAT no; ","")&amp;IF(L875&lt;&gt;"Yes","Not reported/cleared on FATOORA; ","")&amp;IF(AND(OR(G875="Zero-rated domestic (Box 3)",G875="Export (Box 4)"),N875=""),"Zero-rate/export evidence missing; ","")&amp;IF(AND(C875="Credit Note",H875&gt;0),"Credit note should be negative; ","")&amp;IF(AND(C875="Simplified Tax Invoice",F875="B2B - VAT registered"),"Simplified invoice issued to VAT-registered B2B; ",""))</f>
        <v/>
      </c>
    </row>
    <row r="876">
      <c r="A876" s="17" t="n"/>
      <c r="B876" s="14" t="n"/>
      <c r="C876" s="14" t="n"/>
      <c r="D876" s="14" t="n"/>
      <c r="E876" s="16" t="n"/>
      <c r="F876" s="14" t="n"/>
      <c r="G876" s="14" t="n"/>
      <c r="H876" s="19" t="n"/>
      <c r="I876" s="19" t="n"/>
      <c r="J876" s="34">
        <f>IF(A876="","",H876+I876)</f>
        <v/>
      </c>
      <c r="K876" s="14" t="n"/>
      <c r="L876" s="14" t="n"/>
      <c r="M876" s="14" t="n"/>
      <c r="N876" s="14" t="n"/>
      <c r="O876" s="20">
        <f>IF(A876="","",SUMPRODUCT((A876&gt;=Setup!$C$19:$C$30)*(A876&lt;=Setup!$D$19:$D$30)*Setup!$A$19:$A$30))</f>
        <v/>
      </c>
      <c r="P876" s="34">
        <f>IF(A876="","",IF(G876="Standard 15% (Box 1)",ROUND(H876*Setup!$B$9,2),0))</f>
        <v/>
      </c>
      <c r="Q876" s="34">
        <f>IF(A876="","",I876-P876)</f>
        <v/>
      </c>
      <c r="R876" s="23">
        <f>IF(A876="","",IF(O876=0,"Outside audit periods; ","")&amp;IF(G876="","No VAT category; ","")&amp;IF(ABS(Q876)&gt;Setup!$B$10,"VAT ≠ 15% × net; ","")&amp;IF(AND(F876="B2B - VAT registered",NOT(AND(LEN(E876)=15,LEFT(E876,1)="3",RIGHT(E876,1)="3",ISNUMBER(--E876)))),"Invalid/missing customer VAT no; ","")&amp;IF(L876&lt;&gt;"Yes","Not reported/cleared on FATOORA; ","")&amp;IF(AND(OR(G876="Zero-rated domestic (Box 3)",G876="Export (Box 4)"),N876=""),"Zero-rate/export evidence missing; ","")&amp;IF(AND(C876="Credit Note",H876&gt;0),"Credit note should be negative; ","")&amp;IF(AND(C876="Simplified Tax Invoice",F876="B2B - VAT registered"),"Simplified invoice issued to VAT-registered B2B; ",""))</f>
        <v/>
      </c>
    </row>
    <row r="877">
      <c r="A877" s="17" t="n"/>
      <c r="B877" s="14" t="n"/>
      <c r="C877" s="14" t="n"/>
      <c r="D877" s="14" t="n"/>
      <c r="E877" s="16" t="n"/>
      <c r="F877" s="14" t="n"/>
      <c r="G877" s="14" t="n"/>
      <c r="H877" s="19" t="n"/>
      <c r="I877" s="19" t="n"/>
      <c r="J877" s="34">
        <f>IF(A877="","",H877+I877)</f>
        <v/>
      </c>
      <c r="K877" s="14" t="n"/>
      <c r="L877" s="14" t="n"/>
      <c r="M877" s="14" t="n"/>
      <c r="N877" s="14" t="n"/>
      <c r="O877" s="20">
        <f>IF(A877="","",SUMPRODUCT((A877&gt;=Setup!$C$19:$C$30)*(A877&lt;=Setup!$D$19:$D$30)*Setup!$A$19:$A$30))</f>
        <v/>
      </c>
      <c r="P877" s="34">
        <f>IF(A877="","",IF(G877="Standard 15% (Box 1)",ROUND(H877*Setup!$B$9,2),0))</f>
        <v/>
      </c>
      <c r="Q877" s="34">
        <f>IF(A877="","",I877-P877)</f>
        <v/>
      </c>
      <c r="R877" s="23">
        <f>IF(A877="","",IF(O877=0,"Outside audit periods; ","")&amp;IF(G877="","No VAT category; ","")&amp;IF(ABS(Q877)&gt;Setup!$B$10,"VAT ≠ 15% × net; ","")&amp;IF(AND(F877="B2B - VAT registered",NOT(AND(LEN(E877)=15,LEFT(E877,1)="3",RIGHT(E877,1)="3",ISNUMBER(--E877)))),"Invalid/missing customer VAT no; ","")&amp;IF(L877&lt;&gt;"Yes","Not reported/cleared on FATOORA; ","")&amp;IF(AND(OR(G877="Zero-rated domestic (Box 3)",G877="Export (Box 4)"),N877=""),"Zero-rate/export evidence missing; ","")&amp;IF(AND(C877="Credit Note",H877&gt;0),"Credit note should be negative; ","")&amp;IF(AND(C877="Simplified Tax Invoice",F877="B2B - VAT registered"),"Simplified invoice issued to VAT-registered B2B; ",""))</f>
        <v/>
      </c>
    </row>
    <row r="878">
      <c r="A878" s="17" t="n"/>
      <c r="B878" s="14" t="n"/>
      <c r="C878" s="14" t="n"/>
      <c r="D878" s="14" t="n"/>
      <c r="E878" s="16" t="n"/>
      <c r="F878" s="14" t="n"/>
      <c r="G878" s="14" t="n"/>
      <c r="H878" s="19" t="n"/>
      <c r="I878" s="19" t="n"/>
      <c r="J878" s="34">
        <f>IF(A878="","",H878+I878)</f>
        <v/>
      </c>
      <c r="K878" s="14" t="n"/>
      <c r="L878" s="14" t="n"/>
      <c r="M878" s="14" t="n"/>
      <c r="N878" s="14" t="n"/>
      <c r="O878" s="20">
        <f>IF(A878="","",SUMPRODUCT((A878&gt;=Setup!$C$19:$C$30)*(A878&lt;=Setup!$D$19:$D$30)*Setup!$A$19:$A$30))</f>
        <v/>
      </c>
      <c r="P878" s="34">
        <f>IF(A878="","",IF(G878="Standard 15% (Box 1)",ROUND(H878*Setup!$B$9,2),0))</f>
        <v/>
      </c>
      <c r="Q878" s="34">
        <f>IF(A878="","",I878-P878)</f>
        <v/>
      </c>
      <c r="R878" s="23">
        <f>IF(A878="","",IF(O878=0,"Outside audit periods; ","")&amp;IF(G878="","No VAT category; ","")&amp;IF(ABS(Q878)&gt;Setup!$B$10,"VAT ≠ 15% × net; ","")&amp;IF(AND(F878="B2B - VAT registered",NOT(AND(LEN(E878)=15,LEFT(E878,1)="3",RIGHT(E878,1)="3",ISNUMBER(--E878)))),"Invalid/missing customer VAT no; ","")&amp;IF(L878&lt;&gt;"Yes","Not reported/cleared on FATOORA; ","")&amp;IF(AND(OR(G878="Zero-rated domestic (Box 3)",G878="Export (Box 4)"),N878=""),"Zero-rate/export evidence missing; ","")&amp;IF(AND(C878="Credit Note",H878&gt;0),"Credit note should be negative; ","")&amp;IF(AND(C878="Simplified Tax Invoice",F878="B2B - VAT registered"),"Simplified invoice issued to VAT-registered B2B; ",""))</f>
        <v/>
      </c>
    </row>
    <row r="879">
      <c r="A879" s="17" t="n"/>
      <c r="B879" s="14" t="n"/>
      <c r="C879" s="14" t="n"/>
      <c r="D879" s="14" t="n"/>
      <c r="E879" s="16" t="n"/>
      <c r="F879" s="14" t="n"/>
      <c r="G879" s="14" t="n"/>
      <c r="H879" s="19" t="n"/>
      <c r="I879" s="19" t="n"/>
      <c r="J879" s="34">
        <f>IF(A879="","",H879+I879)</f>
        <v/>
      </c>
      <c r="K879" s="14" t="n"/>
      <c r="L879" s="14" t="n"/>
      <c r="M879" s="14" t="n"/>
      <c r="N879" s="14" t="n"/>
      <c r="O879" s="20">
        <f>IF(A879="","",SUMPRODUCT((A879&gt;=Setup!$C$19:$C$30)*(A879&lt;=Setup!$D$19:$D$30)*Setup!$A$19:$A$30))</f>
        <v/>
      </c>
      <c r="P879" s="34">
        <f>IF(A879="","",IF(G879="Standard 15% (Box 1)",ROUND(H879*Setup!$B$9,2),0))</f>
        <v/>
      </c>
      <c r="Q879" s="34">
        <f>IF(A879="","",I879-P879)</f>
        <v/>
      </c>
      <c r="R879" s="23">
        <f>IF(A879="","",IF(O879=0,"Outside audit periods; ","")&amp;IF(G879="","No VAT category; ","")&amp;IF(ABS(Q879)&gt;Setup!$B$10,"VAT ≠ 15% × net; ","")&amp;IF(AND(F879="B2B - VAT registered",NOT(AND(LEN(E879)=15,LEFT(E879,1)="3",RIGHT(E879,1)="3",ISNUMBER(--E879)))),"Invalid/missing customer VAT no; ","")&amp;IF(L879&lt;&gt;"Yes","Not reported/cleared on FATOORA; ","")&amp;IF(AND(OR(G879="Zero-rated domestic (Box 3)",G879="Export (Box 4)"),N879=""),"Zero-rate/export evidence missing; ","")&amp;IF(AND(C879="Credit Note",H879&gt;0),"Credit note should be negative; ","")&amp;IF(AND(C879="Simplified Tax Invoice",F879="B2B - VAT registered"),"Simplified invoice issued to VAT-registered B2B; ",""))</f>
        <v/>
      </c>
    </row>
    <row r="880">
      <c r="A880" s="17" t="n"/>
      <c r="B880" s="14" t="n"/>
      <c r="C880" s="14" t="n"/>
      <c r="D880" s="14" t="n"/>
      <c r="E880" s="16" t="n"/>
      <c r="F880" s="14" t="n"/>
      <c r="G880" s="14" t="n"/>
      <c r="H880" s="19" t="n"/>
      <c r="I880" s="19" t="n"/>
      <c r="J880" s="34">
        <f>IF(A880="","",H880+I880)</f>
        <v/>
      </c>
      <c r="K880" s="14" t="n"/>
      <c r="L880" s="14" t="n"/>
      <c r="M880" s="14" t="n"/>
      <c r="N880" s="14" t="n"/>
      <c r="O880" s="20">
        <f>IF(A880="","",SUMPRODUCT((A880&gt;=Setup!$C$19:$C$30)*(A880&lt;=Setup!$D$19:$D$30)*Setup!$A$19:$A$30))</f>
        <v/>
      </c>
      <c r="P880" s="34">
        <f>IF(A880="","",IF(G880="Standard 15% (Box 1)",ROUND(H880*Setup!$B$9,2),0))</f>
        <v/>
      </c>
      <c r="Q880" s="34">
        <f>IF(A880="","",I880-P880)</f>
        <v/>
      </c>
      <c r="R880" s="23">
        <f>IF(A880="","",IF(O880=0,"Outside audit periods; ","")&amp;IF(G880="","No VAT category; ","")&amp;IF(ABS(Q880)&gt;Setup!$B$10,"VAT ≠ 15% × net; ","")&amp;IF(AND(F880="B2B - VAT registered",NOT(AND(LEN(E880)=15,LEFT(E880,1)="3",RIGHT(E880,1)="3",ISNUMBER(--E880)))),"Invalid/missing customer VAT no; ","")&amp;IF(L880&lt;&gt;"Yes","Not reported/cleared on FATOORA; ","")&amp;IF(AND(OR(G880="Zero-rated domestic (Box 3)",G880="Export (Box 4)"),N880=""),"Zero-rate/export evidence missing; ","")&amp;IF(AND(C880="Credit Note",H880&gt;0),"Credit note should be negative; ","")&amp;IF(AND(C880="Simplified Tax Invoice",F880="B2B - VAT registered"),"Simplified invoice issued to VAT-registered B2B; ",""))</f>
        <v/>
      </c>
    </row>
    <row r="881">
      <c r="A881" s="17" t="n"/>
      <c r="B881" s="14" t="n"/>
      <c r="C881" s="14" t="n"/>
      <c r="D881" s="14" t="n"/>
      <c r="E881" s="16" t="n"/>
      <c r="F881" s="14" t="n"/>
      <c r="G881" s="14" t="n"/>
      <c r="H881" s="19" t="n"/>
      <c r="I881" s="19" t="n"/>
      <c r="J881" s="34">
        <f>IF(A881="","",H881+I881)</f>
        <v/>
      </c>
      <c r="K881" s="14" t="n"/>
      <c r="L881" s="14" t="n"/>
      <c r="M881" s="14" t="n"/>
      <c r="N881" s="14" t="n"/>
      <c r="O881" s="20">
        <f>IF(A881="","",SUMPRODUCT((A881&gt;=Setup!$C$19:$C$30)*(A881&lt;=Setup!$D$19:$D$30)*Setup!$A$19:$A$30))</f>
        <v/>
      </c>
      <c r="P881" s="34">
        <f>IF(A881="","",IF(G881="Standard 15% (Box 1)",ROUND(H881*Setup!$B$9,2),0))</f>
        <v/>
      </c>
      <c r="Q881" s="34">
        <f>IF(A881="","",I881-P881)</f>
        <v/>
      </c>
      <c r="R881" s="23">
        <f>IF(A881="","",IF(O881=0,"Outside audit periods; ","")&amp;IF(G881="","No VAT category; ","")&amp;IF(ABS(Q881)&gt;Setup!$B$10,"VAT ≠ 15% × net; ","")&amp;IF(AND(F881="B2B - VAT registered",NOT(AND(LEN(E881)=15,LEFT(E881,1)="3",RIGHT(E881,1)="3",ISNUMBER(--E881)))),"Invalid/missing customer VAT no; ","")&amp;IF(L881&lt;&gt;"Yes","Not reported/cleared on FATOORA; ","")&amp;IF(AND(OR(G881="Zero-rated domestic (Box 3)",G881="Export (Box 4)"),N881=""),"Zero-rate/export evidence missing; ","")&amp;IF(AND(C881="Credit Note",H881&gt;0),"Credit note should be negative; ","")&amp;IF(AND(C881="Simplified Tax Invoice",F881="B2B - VAT registered"),"Simplified invoice issued to VAT-registered B2B; ",""))</f>
        <v/>
      </c>
    </row>
    <row r="882">
      <c r="A882" s="17" t="n"/>
      <c r="B882" s="14" t="n"/>
      <c r="C882" s="14" t="n"/>
      <c r="D882" s="14" t="n"/>
      <c r="E882" s="16" t="n"/>
      <c r="F882" s="14" t="n"/>
      <c r="G882" s="14" t="n"/>
      <c r="H882" s="19" t="n"/>
      <c r="I882" s="19" t="n"/>
      <c r="J882" s="34">
        <f>IF(A882="","",H882+I882)</f>
        <v/>
      </c>
      <c r="K882" s="14" t="n"/>
      <c r="L882" s="14" t="n"/>
      <c r="M882" s="14" t="n"/>
      <c r="N882" s="14" t="n"/>
      <c r="O882" s="20">
        <f>IF(A882="","",SUMPRODUCT((A882&gt;=Setup!$C$19:$C$30)*(A882&lt;=Setup!$D$19:$D$30)*Setup!$A$19:$A$30))</f>
        <v/>
      </c>
      <c r="P882" s="34">
        <f>IF(A882="","",IF(G882="Standard 15% (Box 1)",ROUND(H882*Setup!$B$9,2),0))</f>
        <v/>
      </c>
      <c r="Q882" s="34">
        <f>IF(A882="","",I882-P882)</f>
        <v/>
      </c>
      <c r="R882" s="23">
        <f>IF(A882="","",IF(O882=0,"Outside audit periods; ","")&amp;IF(G882="","No VAT category; ","")&amp;IF(ABS(Q882)&gt;Setup!$B$10,"VAT ≠ 15% × net; ","")&amp;IF(AND(F882="B2B - VAT registered",NOT(AND(LEN(E882)=15,LEFT(E882,1)="3",RIGHT(E882,1)="3",ISNUMBER(--E882)))),"Invalid/missing customer VAT no; ","")&amp;IF(L882&lt;&gt;"Yes","Not reported/cleared on FATOORA; ","")&amp;IF(AND(OR(G882="Zero-rated domestic (Box 3)",G882="Export (Box 4)"),N882=""),"Zero-rate/export evidence missing; ","")&amp;IF(AND(C882="Credit Note",H882&gt;0),"Credit note should be negative; ","")&amp;IF(AND(C882="Simplified Tax Invoice",F882="B2B - VAT registered"),"Simplified invoice issued to VAT-registered B2B; ",""))</f>
        <v/>
      </c>
    </row>
    <row r="883">
      <c r="A883" s="17" t="n"/>
      <c r="B883" s="14" t="n"/>
      <c r="C883" s="14" t="n"/>
      <c r="D883" s="14" t="n"/>
      <c r="E883" s="16" t="n"/>
      <c r="F883" s="14" t="n"/>
      <c r="G883" s="14" t="n"/>
      <c r="H883" s="19" t="n"/>
      <c r="I883" s="19" t="n"/>
      <c r="J883" s="34">
        <f>IF(A883="","",H883+I883)</f>
        <v/>
      </c>
      <c r="K883" s="14" t="n"/>
      <c r="L883" s="14" t="n"/>
      <c r="M883" s="14" t="n"/>
      <c r="N883" s="14" t="n"/>
      <c r="O883" s="20">
        <f>IF(A883="","",SUMPRODUCT((A883&gt;=Setup!$C$19:$C$30)*(A883&lt;=Setup!$D$19:$D$30)*Setup!$A$19:$A$30))</f>
        <v/>
      </c>
      <c r="P883" s="34">
        <f>IF(A883="","",IF(G883="Standard 15% (Box 1)",ROUND(H883*Setup!$B$9,2),0))</f>
        <v/>
      </c>
      <c r="Q883" s="34">
        <f>IF(A883="","",I883-P883)</f>
        <v/>
      </c>
      <c r="R883" s="23">
        <f>IF(A883="","",IF(O883=0,"Outside audit periods; ","")&amp;IF(G883="","No VAT category; ","")&amp;IF(ABS(Q883)&gt;Setup!$B$10,"VAT ≠ 15% × net; ","")&amp;IF(AND(F883="B2B - VAT registered",NOT(AND(LEN(E883)=15,LEFT(E883,1)="3",RIGHT(E883,1)="3",ISNUMBER(--E883)))),"Invalid/missing customer VAT no; ","")&amp;IF(L883&lt;&gt;"Yes","Not reported/cleared on FATOORA; ","")&amp;IF(AND(OR(G883="Zero-rated domestic (Box 3)",G883="Export (Box 4)"),N883=""),"Zero-rate/export evidence missing; ","")&amp;IF(AND(C883="Credit Note",H883&gt;0),"Credit note should be negative; ","")&amp;IF(AND(C883="Simplified Tax Invoice",F883="B2B - VAT registered"),"Simplified invoice issued to VAT-registered B2B; ",""))</f>
        <v/>
      </c>
    </row>
    <row r="884">
      <c r="A884" s="17" t="n"/>
      <c r="B884" s="14" t="n"/>
      <c r="C884" s="14" t="n"/>
      <c r="D884" s="14" t="n"/>
      <c r="E884" s="16" t="n"/>
      <c r="F884" s="14" t="n"/>
      <c r="G884" s="14" t="n"/>
      <c r="H884" s="19" t="n"/>
      <c r="I884" s="19" t="n"/>
      <c r="J884" s="34">
        <f>IF(A884="","",H884+I884)</f>
        <v/>
      </c>
      <c r="K884" s="14" t="n"/>
      <c r="L884" s="14" t="n"/>
      <c r="M884" s="14" t="n"/>
      <c r="N884" s="14" t="n"/>
      <c r="O884" s="20">
        <f>IF(A884="","",SUMPRODUCT((A884&gt;=Setup!$C$19:$C$30)*(A884&lt;=Setup!$D$19:$D$30)*Setup!$A$19:$A$30))</f>
        <v/>
      </c>
      <c r="P884" s="34">
        <f>IF(A884="","",IF(G884="Standard 15% (Box 1)",ROUND(H884*Setup!$B$9,2),0))</f>
        <v/>
      </c>
      <c r="Q884" s="34">
        <f>IF(A884="","",I884-P884)</f>
        <v/>
      </c>
      <c r="R884" s="23">
        <f>IF(A884="","",IF(O884=0,"Outside audit periods; ","")&amp;IF(G884="","No VAT category; ","")&amp;IF(ABS(Q884)&gt;Setup!$B$10,"VAT ≠ 15% × net; ","")&amp;IF(AND(F884="B2B - VAT registered",NOT(AND(LEN(E884)=15,LEFT(E884,1)="3",RIGHT(E884,1)="3",ISNUMBER(--E884)))),"Invalid/missing customer VAT no; ","")&amp;IF(L884&lt;&gt;"Yes","Not reported/cleared on FATOORA; ","")&amp;IF(AND(OR(G884="Zero-rated domestic (Box 3)",G884="Export (Box 4)"),N884=""),"Zero-rate/export evidence missing; ","")&amp;IF(AND(C884="Credit Note",H884&gt;0),"Credit note should be negative; ","")&amp;IF(AND(C884="Simplified Tax Invoice",F884="B2B - VAT registered"),"Simplified invoice issued to VAT-registered B2B; ",""))</f>
        <v/>
      </c>
    </row>
    <row r="885">
      <c r="A885" s="17" t="n"/>
      <c r="B885" s="14" t="n"/>
      <c r="C885" s="14" t="n"/>
      <c r="D885" s="14" t="n"/>
      <c r="E885" s="16" t="n"/>
      <c r="F885" s="14" t="n"/>
      <c r="G885" s="14" t="n"/>
      <c r="H885" s="19" t="n"/>
      <c r="I885" s="19" t="n"/>
      <c r="J885" s="34">
        <f>IF(A885="","",H885+I885)</f>
        <v/>
      </c>
      <c r="K885" s="14" t="n"/>
      <c r="L885" s="14" t="n"/>
      <c r="M885" s="14" t="n"/>
      <c r="N885" s="14" t="n"/>
      <c r="O885" s="20">
        <f>IF(A885="","",SUMPRODUCT((A885&gt;=Setup!$C$19:$C$30)*(A885&lt;=Setup!$D$19:$D$30)*Setup!$A$19:$A$30))</f>
        <v/>
      </c>
      <c r="P885" s="34">
        <f>IF(A885="","",IF(G885="Standard 15% (Box 1)",ROUND(H885*Setup!$B$9,2),0))</f>
        <v/>
      </c>
      <c r="Q885" s="34">
        <f>IF(A885="","",I885-P885)</f>
        <v/>
      </c>
      <c r="R885" s="23">
        <f>IF(A885="","",IF(O885=0,"Outside audit periods; ","")&amp;IF(G885="","No VAT category; ","")&amp;IF(ABS(Q885)&gt;Setup!$B$10,"VAT ≠ 15% × net; ","")&amp;IF(AND(F885="B2B - VAT registered",NOT(AND(LEN(E885)=15,LEFT(E885,1)="3",RIGHT(E885,1)="3",ISNUMBER(--E885)))),"Invalid/missing customer VAT no; ","")&amp;IF(L885&lt;&gt;"Yes","Not reported/cleared on FATOORA; ","")&amp;IF(AND(OR(G885="Zero-rated domestic (Box 3)",G885="Export (Box 4)"),N885=""),"Zero-rate/export evidence missing; ","")&amp;IF(AND(C885="Credit Note",H885&gt;0),"Credit note should be negative; ","")&amp;IF(AND(C885="Simplified Tax Invoice",F885="B2B - VAT registered"),"Simplified invoice issued to VAT-registered B2B; ",""))</f>
        <v/>
      </c>
    </row>
    <row r="886">
      <c r="A886" s="17" t="n"/>
      <c r="B886" s="14" t="n"/>
      <c r="C886" s="14" t="n"/>
      <c r="D886" s="14" t="n"/>
      <c r="E886" s="16" t="n"/>
      <c r="F886" s="14" t="n"/>
      <c r="G886" s="14" t="n"/>
      <c r="H886" s="19" t="n"/>
      <c r="I886" s="19" t="n"/>
      <c r="J886" s="34">
        <f>IF(A886="","",H886+I886)</f>
        <v/>
      </c>
      <c r="K886" s="14" t="n"/>
      <c r="L886" s="14" t="n"/>
      <c r="M886" s="14" t="n"/>
      <c r="N886" s="14" t="n"/>
      <c r="O886" s="20">
        <f>IF(A886="","",SUMPRODUCT((A886&gt;=Setup!$C$19:$C$30)*(A886&lt;=Setup!$D$19:$D$30)*Setup!$A$19:$A$30))</f>
        <v/>
      </c>
      <c r="P886" s="34">
        <f>IF(A886="","",IF(G886="Standard 15% (Box 1)",ROUND(H886*Setup!$B$9,2),0))</f>
        <v/>
      </c>
      <c r="Q886" s="34">
        <f>IF(A886="","",I886-P886)</f>
        <v/>
      </c>
      <c r="R886" s="23">
        <f>IF(A886="","",IF(O886=0,"Outside audit periods; ","")&amp;IF(G886="","No VAT category; ","")&amp;IF(ABS(Q886)&gt;Setup!$B$10,"VAT ≠ 15% × net; ","")&amp;IF(AND(F886="B2B - VAT registered",NOT(AND(LEN(E886)=15,LEFT(E886,1)="3",RIGHT(E886,1)="3",ISNUMBER(--E886)))),"Invalid/missing customer VAT no; ","")&amp;IF(L886&lt;&gt;"Yes","Not reported/cleared on FATOORA; ","")&amp;IF(AND(OR(G886="Zero-rated domestic (Box 3)",G886="Export (Box 4)"),N886=""),"Zero-rate/export evidence missing; ","")&amp;IF(AND(C886="Credit Note",H886&gt;0),"Credit note should be negative; ","")&amp;IF(AND(C886="Simplified Tax Invoice",F886="B2B - VAT registered"),"Simplified invoice issued to VAT-registered B2B; ",""))</f>
        <v/>
      </c>
    </row>
    <row r="887">
      <c r="A887" s="17" t="n"/>
      <c r="B887" s="14" t="n"/>
      <c r="C887" s="14" t="n"/>
      <c r="D887" s="14" t="n"/>
      <c r="E887" s="16" t="n"/>
      <c r="F887" s="14" t="n"/>
      <c r="G887" s="14" t="n"/>
      <c r="H887" s="19" t="n"/>
      <c r="I887" s="19" t="n"/>
      <c r="J887" s="34">
        <f>IF(A887="","",H887+I887)</f>
        <v/>
      </c>
      <c r="K887" s="14" t="n"/>
      <c r="L887" s="14" t="n"/>
      <c r="M887" s="14" t="n"/>
      <c r="N887" s="14" t="n"/>
      <c r="O887" s="20">
        <f>IF(A887="","",SUMPRODUCT((A887&gt;=Setup!$C$19:$C$30)*(A887&lt;=Setup!$D$19:$D$30)*Setup!$A$19:$A$30))</f>
        <v/>
      </c>
      <c r="P887" s="34">
        <f>IF(A887="","",IF(G887="Standard 15% (Box 1)",ROUND(H887*Setup!$B$9,2),0))</f>
        <v/>
      </c>
      <c r="Q887" s="34">
        <f>IF(A887="","",I887-P887)</f>
        <v/>
      </c>
      <c r="R887" s="23">
        <f>IF(A887="","",IF(O887=0,"Outside audit periods; ","")&amp;IF(G887="","No VAT category; ","")&amp;IF(ABS(Q887)&gt;Setup!$B$10,"VAT ≠ 15% × net; ","")&amp;IF(AND(F887="B2B - VAT registered",NOT(AND(LEN(E887)=15,LEFT(E887,1)="3",RIGHT(E887,1)="3",ISNUMBER(--E887)))),"Invalid/missing customer VAT no; ","")&amp;IF(L887&lt;&gt;"Yes","Not reported/cleared on FATOORA; ","")&amp;IF(AND(OR(G887="Zero-rated domestic (Box 3)",G887="Export (Box 4)"),N887=""),"Zero-rate/export evidence missing; ","")&amp;IF(AND(C887="Credit Note",H887&gt;0),"Credit note should be negative; ","")&amp;IF(AND(C887="Simplified Tax Invoice",F887="B2B - VAT registered"),"Simplified invoice issued to VAT-registered B2B; ",""))</f>
        <v/>
      </c>
    </row>
    <row r="888">
      <c r="A888" s="17" t="n"/>
      <c r="B888" s="14" t="n"/>
      <c r="C888" s="14" t="n"/>
      <c r="D888" s="14" t="n"/>
      <c r="E888" s="16" t="n"/>
      <c r="F888" s="14" t="n"/>
      <c r="G888" s="14" t="n"/>
      <c r="H888" s="19" t="n"/>
      <c r="I888" s="19" t="n"/>
      <c r="J888" s="34">
        <f>IF(A888="","",H888+I888)</f>
        <v/>
      </c>
      <c r="K888" s="14" t="n"/>
      <c r="L888" s="14" t="n"/>
      <c r="M888" s="14" t="n"/>
      <c r="N888" s="14" t="n"/>
      <c r="O888" s="20">
        <f>IF(A888="","",SUMPRODUCT((A888&gt;=Setup!$C$19:$C$30)*(A888&lt;=Setup!$D$19:$D$30)*Setup!$A$19:$A$30))</f>
        <v/>
      </c>
      <c r="P888" s="34">
        <f>IF(A888="","",IF(G888="Standard 15% (Box 1)",ROUND(H888*Setup!$B$9,2),0))</f>
        <v/>
      </c>
      <c r="Q888" s="34">
        <f>IF(A888="","",I888-P888)</f>
        <v/>
      </c>
      <c r="R888" s="23">
        <f>IF(A888="","",IF(O888=0,"Outside audit periods; ","")&amp;IF(G888="","No VAT category; ","")&amp;IF(ABS(Q888)&gt;Setup!$B$10,"VAT ≠ 15% × net; ","")&amp;IF(AND(F888="B2B - VAT registered",NOT(AND(LEN(E888)=15,LEFT(E888,1)="3",RIGHT(E888,1)="3",ISNUMBER(--E888)))),"Invalid/missing customer VAT no; ","")&amp;IF(L888&lt;&gt;"Yes","Not reported/cleared on FATOORA; ","")&amp;IF(AND(OR(G888="Zero-rated domestic (Box 3)",G888="Export (Box 4)"),N888=""),"Zero-rate/export evidence missing; ","")&amp;IF(AND(C888="Credit Note",H888&gt;0),"Credit note should be negative; ","")&amp;IF(AND(C888="Simplified Tax Invoice",F888="B2B - VAT registered"),"Simplified invoice issued to VAT-registered B2B; ",""))</f>
        <v/>
      </c>
    </row>
    <row r="889">
      <c r="A889" s="17" t="n"/>
      <c r="B889" s="14" t="n"/>
      <c r="C889" s="14" t="n"/>
      <c r="D889" s="14" t="n"/>
      <c r="E889" s="16" t="n"/>
      <c r="F889" s="14" t="n"/>
      <c r="G889" s="14" t="n"/>
      <c r="H889" s="19" t="n"/>
      <c r="I889" s="19" t="n"/>
      <c r="J889" s="34">
        <f>IF(A889="","",H889+I889)</f>
        <v/>
      </c>
      <c r="K889" s="14" t="n"/>
      <c r="L889" s="14" t="n"/>
      <c r="M889" s="14" t="n"/>
      <c r="N889" s="14" t="n"/>
      <c r="O889" s="20">
        <f>IF(A889="","",SUMPRODUCT((A889&gt;=Setup!$C$19:$C$30)*(A889&lt;=Setup!$D$19:$D$30)*Setup!$A$19:$A$30))</f>
        <v/>
      </c>
      <c r="P889" s="34">
        <f>IF(A889="","",IF(G889="Standard 15% (Box 1)",ROUND(H889*Setup!$B$9,2),0))</f>
        <v/>
      </c>
      <c r="Q889" s="34">
        <f>IF(A889="","",I889-P889)</f>
        <v/>
      </c>
      <c r="R889" s="23">
        <f>IF(A889="","",IF(O889=0,"Outside audit periods; ","")&amp;IF(G889="","No VAT category; ","")&amp;IF(ABS(Q889)&gt;Setup!$B$10,"VAT ≠ 15% × net; ","")&amp;IF(AND(F889="B2B - VAT registered",NOT(AND(LEN(E889)=15,LEFT(E889,1)="3",RIGHT(E889,1)="3",ISNUMBER(--E889)))),"Invalid/missing customer VAT no; ","")&amp;IF(L889&lt;&gt;"Yes","Not reported/cleared on FATOORA; ","")&amp;IF(AND(OR(G889="Zero-rated domestic (Box 3)",G889="Export (Box 4)"),N889=""),"Zero-rate/export evidence missing; ","")&amp;IF(AND(C889="Credit Note",H889&gt;0),"Credit note should be negative; ","")&amp;IF(AND(C889="Simplified Tax Invoice",F889="B2B - VAT registered"),"Simplified invoice issued to VAT-registered B2B; ",""))</f>
        <v/>
      </c>
    </row>
    <row r="890">
      <c r="A890" s="17" t="n"/>
      <c r="B890" s="14" t="n"/>
      <c r="C890" s="14" t="n"/>
      <c r="D890" s="14" t="n"/>
      <c r="E890" s="16" t="n"/>
      <c r="F890" s="14" t="n"/>
      <c r="G890" s="14" t="n"/>
      <c r="H890" s="19" t="n"/>
      <c r="I890" s="19" t="n"/>
      <c r="J890" s="34">
        <f>IF(A890="","",H890+I890)</f>
        <v/>
      </c>
      <c r="K890" s="14" t="n"/>
      <c r="L890" s="14" t="n"/>
      <c r="M890" s="14" t="n"/>
      <c r="N890" s="14" t="n"/>
      <c r="O890" s="20">
        <f>IF(A890="","",SUMPRODUCT((A890&gt;=Setup!$C$19:$C$30)*(A890&lt;=Setup!$D$19:$D$30)*Setup!$A$19:$A$30))</f>
        <v/>
      </c>
      <c r="P890" s="34">
        <f>IF(A890="","",IF(G890="Standard 15% (Box 1)",ROUND(H890*Setup!$B$9,2),0))</f>
        <v/>
      </c>
      <c r="Q890" s="34">
        <f>IF(A890="","",I890-P890)</f>
        <v/>
      </c>
      <c r="R890" s="23">
        <f>IF(A890="","",IF(O890=0,"Outside audit periods; ","")&amp;IF(G890="","No VAT category; ","")&amp;IF(ABS(Q890)&gt;Setup!$B$10,"VAT ≠ 15% × net; ","")&amp;IF(AND(F890="B2B - VAT registered",NOT(AND(LEN(E890)=15,LEFT(E890,1)="3",RIGHT(E890,1)="3",ISNUMBER(--E890)))),"Invalid/missing customer VAT no; ","")&amp;IF(L890&lt;&gt;"Yes","Not reported/cleared on FATOORA; ","")&amp;IF(AND(OR(G890="Zero-rated domestic (Box 3)",G890="Export (Box 4)"),N890=""),"Zero-rate/export evidence missing; ","")&amp;IF(AND(C890="Credit Note",H890&gt;0),"Credit note should be negative; ","")&amp;IF(AND(C890="Simplified Tax Invoice",F890="B2B - VAT registered"),"Simplified invoice issued to VAT-registered B2B; ",""))</f>
        <v/>
      </c>
    </row>
    <row r="891">
      <c r="A891" s="17" t="n"/>
      <c r="B891" s="14" t="n"/>
      <c r="C891" s="14" t="n"/>
      <c r="D891" s="14" t="n"/>
      <c r="E891" s="16" t="n"/>
      <c r="F891" s="14" t="n"/>
      <c r="G891" s="14" t="n"/>
      <c r="H891" s="19" t="n"/>
      <c r="I891" s="19" t="n"/>
      <c r="J891" s="34">
        <f>IF(A891="","",H891+I891)</f>
        <v/>
      </c>
      <c r="K891" s="14" t="n"/>
      <c r="L891" s="14" t="n"/>
      <c r="M891" s="14" t="n"/>
      <c r="N891" s="14" t="n"/>
      <c r="O891" s="20">
        <f>IF(A891="","",SUMPRODUCT((A891&gt;=Setup!$C$19:$C$30)*(A891&lt;=Setup!$D$19:$D$30)*Setup!$A$19:$A$30))</f>
        <v/>
      </c>
      <c r="P891" s="34">
        <f>IF(A891="","",IF(G891="Standard 15% (Box 1)",ROUND(H891*Setup!$B$9,2),0))</f>
        <v/>
      </c>
      <c r="Q891" s="34">
        <f>IF(A891="","",I891-P891)</f>
        <v/>
      </c>
      <c r="R891" s="23">
        <f>IF(A891="","",IF(O891=0,"Outside audit periods; ","")&amp;IF(G891="","No VAT category; ","")&amp;IF(ABS(Q891)&gt;Setup!$B$10,"VAT ≠ 15% × net; ","")&amp;IF(AND(F891="B2B - VAT registered",NOT(AND(LEN(E891)=15,LEFT(E891,1)="3",RIGHT(E891,1)="3",ISNUMBER(--E891)))),"Invalid/missing customer VAT no; ","")&amp;IF(L891&lt;&gt;"Yes","Not reported/cleared on FATOORA; ","")&amp;IF(AND(OR(G891="Zero-rated domestic (Box 3)",G891="Export (Box 4)"),N891=""),"Zero-rate/export evidence missing; ","")&amp;IF(AND(C891="Credit Note",H891&gt;0),"Credit note should be negative; ","")&amp;IF(AND(C891="Simplified Tax Invoice",F891="B2B - VAT registered"),"Simplified invoice issued to VAT-registered B2B; ",""))</f>
        <v/>
      </c>
    </row>
    <row r="892">
      <c r="A892" s="17" t="n"/>
      <c r="B892" s="14" t="n"/>
      <c r="C892" s="14" t="n"/>
      <c r="D892" s="14" t="n"/>
      <c r="E892" s="16" t="n"/>
      <c r="F892" s="14" t="n"/>
      <c r="G892" s="14" t="n"/>
      <c r="H892" s="19" t="n"/>
      <c r="I892" s="19" t="n"/>
      <c r="J892" s="34">
        <f>IF(A892="","",H892+I892)</f>
        <v/>
      </c>
      <c r="K892" s="14" t="n"/>
      <c r="L892" s="14" t="n"/>
      <c r="M892" s="14" t="n"/>
      <c r="N892" s="14" t="n"/>
      <c r="O892" s="20">
        <f>IF(A892="","",SUMPRODUCT((A892&gt;=Setup!$C$19:$C$30)*(A892&lt;=Setup!$D$19:$D$30)*Setup!$A$19:$A$30))</f>
        <v/>
      </c>
      <c r="P892" s="34">
        <f>IF(A892="","",IF(G892="Standard 15% (Box 1)",ROUND(H892*Setup!$B$9,2),0))</f>
        <v/>
      </c>
      <c r="Q892" s="34">
        <f>IF(A892="","",I892-P892)</f>
        <v/>
      </c>
      <c r="R892" s="23">
        <f>IF(A892="","",IF(O892=0,"Outside audit periods; ","")&amp;IF(G892="","No VAT category; ","")&amp;IF(ABS(Q892)&gt;Setup!$B$10,"VAT ≠ 15% × net; ","")&amp;IF(AND(F892="B2B - VAT registered",NOT(AND(LEN(E892)=15,LEFT(E892,1)="3",RIGHT(E892,1)="3",ISNUMBER(--E892)))),"Invalid/missing customer VAT no; ","")&amp;IF(L892&lt;&gt;"Yes","Not reported/cleared on FATOORA; ","")&amp;IF(AND(OR(G892="Zero-rated domestic (Box 3)",G892="Export (Box 4)"),N892=""),"Zero-rate/export evidence missing; ","")&amp;IF(AND(C892="Credit Note",H892&gt;0),"Credit note should be negative; ","")&amp;IF(AND(C892="Simplified Tax Invoice",F892="B2B - VAT registered"),"Simplified invoice issued to VAT-registered B2B; ",""))</f>
        <v/>
      </c>
    </row>
    <row r="893">
      <c r="A893" s="17" t="n"/>
      <c r="B893" s="14" t="n"/>
      <c r="C893" s="14" t="n"/>
      <c r="D893" s="14" t="n"/>
      <c r="E893" s="16" t="n"/>
      <c r="F893" s="14" t="n"/>
      <c r="G893" s="14" t="n"/>
      <c r="H893" s="19" t="n"/>
      <c r="I893" s="19" t="n"/>
      <c r="J893" s="34">
        <f>IF(A893="","",H893+I893)</f>
        <v/>
      </c>
      <c r="K893" s="14" t="n"/>
      <c r="L893" s="14" t="n"/>
      <c r="M893" s="14" t="n"/>
      <c r="N893" s="14" t="n"/>
      <c r="O893" s="20">
        <f>IF(A893="","",SUMPRODUCT((A893&gt;=Setup!$C$19:$C$30)*(A893&lt;=Setup!$D$19:$D$30)*Setup!$A$19:$A$30))</f>
        <v/>
      </c>
      <c r="P893" s="34">
        <f>IF(A893="","",IF(G893="Standard 15% (Box 1)",ROUND(H893*Setup!$B$9,2),0))</f>
        <v/>
      </c>
      <c r="Q893" s="34">
        <f>IF(A893="","",I893-P893)</f>
        <v/>
      </c>
      <c r="R893" s="23">
        <f>IF(A893="","",IF(O893=0,"Outside audit periods; ","")&amp;IF(G893="","No VAT category; ","")&amp;IF(ABS(Q893)&gt;Setup!$B$10,"VAT ≠ 15% × net; ","")&amp;IF(AND(F893="B2B - VAT registered",NOT(AND(LEN(E893)=15,LEFT(E893,1)="3",RIGHT(E893,1)="3",ISNUMBER(--E893)))),"Invalid/missing customer VAT no; ","")&amp;IF(L893&lt;&gt;"Yes","Not reported/cleared on FATOORA; ","")&amp;IF(AND(OR(G893="Zero-rated domestic (Box 3)",G893="Export (Box 4)"),N893=""),"Zero-rate/export evidence missing; ","")&amp;IF(AND(C893="Credit Note",H893&gt;0),"Credit note should be negative; ","")&amp;IF(AND(C893="Simplified Tax Invoice",F893="B2B - VAT registered"),"Simplified invoice issued to VAT-registered B2B; ",""))</f>
        <v/>
      </c>
    </row>
    <row r="894">
      <c r="A894" s="17" t="n"/>
      <c r="B894" s="14" t="n"/>
      <c r="C894" s="14" t="n"/>
      <c r="D894" s="14" t="n"/>
      <c r="E894" s="16" t="n"/>
      <c r="F894" s="14" t="n"/>
      <c r="G894" s="14" t="n"/>
      <c r="H894" s="19" t="n"/>
      <c r="I894" s="19" t="n"/>
      <c r="J894" s="34">
        <f>IF(A894="","",H894+I894)</f>
        <v/>
      </c>
      <c r="K894" s="14" t="n"/>
      <c r="L894" s="14" t="n"/>
      <c r="M894" s="14" t="n"/>
      <c r="N894" s="14" t="n"/>
      <c r="O894" s="20">
        <f>IF(A894="","",SUMPRODUCT((A894&gt;=Setup!$C$19:$C$30)*(A894&lt;=Setup!$D$19:$D$30)*Setup!$A$19:$A$30))</f>
        <v/>
      </c>
      <c r="P894" s="34">
        <f>IF(A894="","",IF(G894="Standard 15% (Box 1)",ROUND(H894*Setup!$B$9,2),0))</f>
        <v/>
      </c>
      <c r="Q894" s="34">
        <f>IF(A894="","",I894-P894)</f>
        <v/>
      </c>
      <c r="R894" s="23">
        <f>IF(A894="","",IF(O894=0,"Outside audit periods; ","")&amp;IF(G894="","No VAT category; ","")&amp;IF(ABS(Q894)&gt;Setup!$B$10,"VAT ≠ 15% × net; ","")&amp;IF(AND(F894="B2B - VAT registered",NOT(AND(LEN(E894)=15,LEFT(E894,1)="3",RIGHT(E894,1)="3",ISNUMBER(--E894)))),"Invalid/missing customer VAT no; ","")&amp;IF(L894&lt;&gt;"Yes","Not reported/cleared on FATOORA; ","")&amp;IF(AND(OR(G894="Zero-rated domestic (Box 3)",G894="Export (Box 4)"),N894=""),"Zero-rate/export evidence missing; ","")&amp;IF(AND(C894="Credit Note",H894&gt;0),"Credit note should be negative; ","")&amp;IF(AND(C894="Simplified Tax Invoice",F894="B2B - VAT registered"),"Simplified invoice issued to VAT-registered B2B; ",""))</f>
        <v/>
      </c>
    </row>
    <row r="895">
      <c r="A895" s="17" t="n"/>
      <c r="B895" s="14" t="n"/>
      <c r="C895" s="14" t="n"/>
      <c r="D895" s="14" t="n"/>
      <c r="E895" s="16" t="n"/>
      <c r="F895" s="14" t="n"/>
      <c r="G895" s="14" t="n"/>
      <c r="H895" s="19" t="n"/>
      <c r="I895" s="19" t="n"/>
      <c r="J895" s="34">
        <f>IF(A895="","",H895+I895)</f>
        <v/>
      </c>
      <c r="K895" s="14" t="n"/>
      <c r="L895" s="14" t="n"/>
      <c r="M895" s="14" t="n"/>
      <c r="N895" s="14" t="n"/>
      <c r="O895" s="20">
        <f>IF(A895="","",SUMPRODUCT((A895&gt;=Setup!$C$19:$C$30)*(A895&lt;=Setup!$D$19:$D$30)*Setup!$A$19:$A$30))</f>
        <v/>
      </c>
      <c r="P895" s="34">
        <f>IF(A895="","",IF(G895="Standard 15% (Box 1)",ROUND(H895*Setup!$B$9,2),0))</f>
        <v/>
      </c>
      <c r="Q895" s="34">
        <f>IF(A895="","",I895-P895)</f>
        <v/>
      </c>
      <c r="R895" s="23">
        <f>IF(A895="","",IF(O895=0,"Outside audit periods; ","")&amp;IF(G895="","No VAT category; ","")&amp;IF(ABS(Q895)&gt;Setup!$B$10,"VAT ≠ 15% × net; ","")&amp;IF(AND(F895="B2B - VAT registered",NOT(AND(LEN(E895)=15,LEFT(E895,1)="3",RIGHT(E895,1)="3",ISNUMBER(--E895)))),"Invalid/missing customer VAT no; ","")&amp;IF(L895&lt;&gt;"Yes","Not reported/cleared on FATOORA; ","")&amp;IF(AND(OR(G895="Zero-rated domestic (Box 3)",G895="Export (Box 4)"),N895=""),"Zero-rate/export evidence missing; ","")&amp;IF(AND(C895="Credit Note",H895&gt;0),"Credit note should be negative; ","")&amp;IF(AND(C895="Simplified Tax Invoice",F895="B2B - VAT registered"),"Simplified invoice issued to VAT-registered B2B; ",""))</f>
        <v/>
      </c>
    </row>
    <row r="896">
      <c r="A896" s="17" t="n"/>
      <c r="B896" s="14" t="n"/>
      <c r="C896" s="14" t="n"/>
      <c r="D896" s="14" t="n"/>
      <c r="E896" s="16" t="n"/>
      <c r="F896" s="14" t="n"/>
      <c r="G896" s="14" t="n"/>
      <c r="H896" s="19" t="n"/>
      <c r="I896" s="19" t="n"/>
      <c r="J896" s="34">
        <f>IF(A896="","",H896+I896)</f>
        <v/>
      </c>
      <c r="K896" s="14" t="n"/>
      <c r="L896" s="14" t="n"/>
      <c r="M896" s="14" t="n"/>
      <c r="N896" s="14" t="n"/>
      <c r="O896" s="20">
        <f>IF(A896="","",SUMPRODUCT((A896&gt;=Setup!$C$19:$C$30)*(A896&lt;=Setup!$D$19:$D$30)*Setup!$A$19:$A$30))</f>
        <v/>
      </c>
      <c r="P896" s="34">
        <f>IF(A896="","",IF(G896="Standard 15% (Box 1)",ROUND(H896*Setup!$B$9,2),0))</f>
        <v/>
      </c>
      <c r="Q896" s="34">
        <f>IF(A896="","",I896-P896)</f>
        <v/>
      </c>
      <c r="R896" s="23">
        <f>IF(A896="","",IF(O896=0,"Outside audit periods; ","")&amp;IF(G896="","No VAT category; ","")&amp;IF(ABS(Q896)&gt;Setup!$B$10,"VAT ≠ 15% × net; ","")&amp;IF(AND(F896="B2B - VAT registered",NOT(AND(LEN(E896)=15,LEFT(E896,1)="3",RIGHT(E896,1)="3",ISNUMBER(--E896)))),"Invalid/missing customer VAT no; ","")&amp;IF(L896&lt;&gt;"Yes","Not reported/cleared on FATOORA; ","")&amp;IF(AND(OR(G896="Zero-rated domestic (Box 3)",G896="Export (Box 4)"),N896=""),"Zero-rate/export evidence missing; ","")&amp;IF(AND(C896="Credit Note",H896&gt;0),"Credit note should be negative; ","")&amp;IF(AND(C896="Simplified Tax Invoice",F896="B2B - VAT registered"),"Simplified invoice issued to VAT-registered B2B; ",""))</f>
        <v/>
      </c>
    </row>
    <row r="897">
      <c r="A897" s="17" t="n"/>
      <c r="B897" s="14" t="n"/>
      <c r="C897" s="14" t="n"/>
      <c r="D897" s="14" t="n"/>
      <c r="E897" s="16" t="n"/>
      <c r="F897" s="14" t="n"/>
      <c r="G897" s="14" t="n"/>
      <c r="H897" s="19" t="n"/>
      <c r="I897" s="19" t="n"/>
      <c r="J897" s="34">
        <f>IF(A897="","",H897+I897)</f>
        <v/>
      </c>
      <c r="K897" s="14" t="n"/>
      <c r="L897" s="14" t="n"/>
      <c r="M897" s="14" t="n"/>
      <c r="N897" s="14" t="n"/>
      <c r="O897" s="20">
        <f>IF(A897="","",SUMPRODUCT((A897&gt;=Setup!$C$19:$C$30)*(A897&lt;=Setup!$D$19:$D$30)*Setup!$A$19:$A$30))</f>
        <v/>
      </c>
      <c r="P897" s="34">
        <f>IF(A897="","",IF(G897="Standard 15% (Box 1)",ROUND(H897*Setup!$B$9,2),0))</f>
        <v/>
      </c>
      <c r="Q897" s="34">
        <f>IF(A897="","",I897-P897)</f>
        <v/>
      </c>
      <c r="R897" s="23">
        <f>IF(A897="","",IF(O897=0,"Outside audit periods; ","")&amp;IF(G897="","No VAT category; ","")&amp;IF(ABS(Q897)&gt;Setup!$B$10,"VAT ≠ 15% × net; ","")&amp;IF(AND(F897="B2B - VAT registered",NOT(AND(LEN(E897)=15,LEFT(E897,1)="3",RIGHT(E897,1)="3",ISNUMBER(--E897)))),"Invalid/missing customer VAT no; ","")&amp;IF(L897&lt;&gt;"Yes","Not reported/cleared on FATOORA; ","")&amp;IF(AND(OR(G897="Zero-rated domestic (Box 3)",G897="Export (Box 4)"),N897=""),"Zero-rate/export evidence missing; ","")&amp;IF(AND(C897="Credit Note",H897&gt;0),"Credit note should be negative; ","")&amp;IF(AND(C897="Simplified Tax Invoice",F897="B2B - VAT registered"),"Simplified invoice issued to VAT-registered B2B; ",""))</f>
        <v/>
      </c>
    </row>
    <row r="898">
      <c r="A898" s="17" t="n"/>
      <c r="B898" s="14" t="n"/>
      <c r="C898" s="14" t="n"/>
      <c r="D898" s="14" t="n"/>
      <c r="E898" s="16" t="n"/>
      <c r="F898" s="14" t="n"/>
      <c r="G898" s="14" t="n"/>
      <c r="H898" s="19" t="n"/>
      <c r="I898" s="19" t="n"/>
      <c r="J898" s="34">
        <f>IF(A898="","",H898+I898)</f>
        <v/>
      </c>
      <c r="K898" s="14" t="n"/>
      <c r="L898" s="14" t="n"/>
      <c r="M898" s="14" t="n"/>
      <c r="N898" s="14" t="n"/>
      <c r="O898" s="20">
        <f>IF(A898="","",SUMPRODUCT((A898&gt;=Setup!$C$19:$C$30)*(A898&lt;=Setup!$D$19:$D$30)*Setup!$A$19:$A$30))</f>
        <v/>
      </c>
      <c r="P898" s="34">
        <f>IF(A898="","",IF(G898="Standard 15% (Box 1)",ROUND(H898*Setup!$B$9,2),0))</f>
        <v/>
      </c>
      <c r="Q898" s="34">
        <f>IF(A898="","",I898-P898)</f>
        <v/>
      </c>
      <c r="R898" s="23">
        <f>IF(A898="","",IF(O898=0,"Outside audit periods; ","")&amp;IF(G898="","No VAT category; ","")&amp;IF(ABS(Q898)&gt;Setup!$B$10,"VAT ≠ 15% × net; ","")&amp;IF(AND(F898="B2B - VAT registered",NOT(AND(LEN(E898)=15,LEFT(E898,1)="3",RIGHT(E898,1)="3",ISNUMBER(--E898)))),"Invalid/missing customer VAT no; ","")&amp;IF(L898&lt;&gt;"Yes","Not reported/cleared on FATOORA; ","")&amp;IF(AND(OR(G898="Zero-rated domestic (Box 3)",G898="Export (Box 4)"),N898=""),"Zero-rate/export evidence missing; ","")&amp;IF(AND(C898="Credit Note",H898&gt;0),"Credit note should be negative; ","")&amp;IF(AND(C898="Simplified Tax Invoice",F898="B2B - VAT registered"),"Simplified invoice issued to VAT-registered B2B; ",""))</f>
        <v/>
      </c>
    </row>
    <row r="899">
      <c r="A899" s="17" t="n"/>
      <c r="B899" s="14" t="n"/>
      <c r="C899" s="14" t="n"/>
      <c r="D899" s="14" t="n"/>
      <c r="E899" s="16" t="n"/>
      <c r="F899" s="14" t="n"/>
      <c r="G899" s="14" t="n"/>
      <c r="H899" s="19" t="n"/>
      <c r="I899" s="19" t="n"/>
      <c r="J899" s="34">
        <f>IF(A899="","",H899+I899)</f>
        <v/>
      </c>
      <c r="K899" s="14" t="n"/>
      <c r="L899" s="14" t="n"/>
      <c r="M899" s="14" t="n"/>
      <c r="N899" s="14" t="n"/>
      <c r="O899" s="20">
        <f>IF(A899="","",SUMPRODUCT((A899&gt;=Setup!$C$19:$C$30)*(A899&lt;=Setup!$D$19:$D$30)*Setup!$A$19:$A$30))</f>
        <v/>
      </c>
      <c r="P899" s="34">
        <f>IF(A899="","",IF(G899="Standard 15% (Box 1)",ROUND(H899*Setup!$B$9,2),0))</f>
        <v/>
      </c>
      <c r="Q899" s="34">
        <f>IF(A899="","",I899-P899)</f>
        <v/>
      </c>
      <c r="R899" s="23">
        <f>IF(A899="","",IF(O899=0,"Outside audit periods; ","")&amp;IF(G899="","No VAT category; ","")&amp;IF(ABS(Q899)&gt;Setup!$B$10,"VAT ≠ 15% × net; ","")&amp;IF(AND(F899="B2B - VAT registered",NOT(AND(LEN(E899)=15,LEFT(E899,1)="3",RIGHT(E899,1)="3",ISNUMBER(--E899)))),"Invalid/missing customer VAT no; ","")&amp;IF(L899&lt;&gt;"Yes","Not reported/cleared on FATOORA; ","")&amp;IF(AND(OR(G899="Zero-rated domestic (Box 3)",G899="Export (Box 4)"),N899=""),"Zero-rate/export evidence missing; ","")&amp;IF(AND(C899="Credit Note",H899&gt;0),"Credit note should be negative; ","")&amp;IF(AND(C899="Simplified Tax Invoice",F899="B2B - VAT registered"),"Simplified invoice issued to VAT-registered B2B; ",""))</f>
        <v/>
      </c>
    </row>
    <row r="900">
      <c r="A900" s="17" t="n"/>
      <c r="B900" s="14" t="n"/>
      <c r="C900" s="14" t="n"/>
      <c r="D900" s="14" t="n"/>
      <c r="E900" s="16" t="n"/>
      <c r="F900" s="14" t="n"/>
      <c r="G900" s="14" t="n"/>
      <c r="H900" s="19" t="n"/>
      <c r="I900" s="19" t="n"/>
      <c r="J900" s="34">
        <f>IF(A900="","",H900+I900)</f>
        <v/>
      </c>
      <c r="K900" s="14" t="n"/>
      <c r="L900" s="14" t="n"/>
      <c r="M900" s="14" t="n"/>
      <c r="N900" s="14" t="n"/>
      <c r="O900" s="20">
        <f>IF(A900="","",SUMPRODUCT((A900&gt;=Setup!$C$19:$C$30)*(A900&lt;=Setup!$D$19:$D$30)*Setup!$A$19:$A$30))</f>
        <v/>
      </c>
      <c r="P900" s="34">
        <f>IF(A900="","",IF(G900="Standard 15% (Box 1)",ROUND(H900*Setup!$B$9,2),0))</f>
        <v/>
      </c>
      <c r="Q900" s="34">
        <f>IF(A900="","",I900-P900)</f>
        <v/>
      </c>
      <c r="R900" s="23">
        <f>IF(A900="","",IF(O900=0,"Outside audit periods; ","")&amp;IF(G900="","No VAT category; ","")&amp;IF(ABS(Q900)&gt;Setup!$B$10,"VAT ≠ 15% × net; ","")&amp;IF(AND(F900="B2B - VAT registered",NOT(AND(LEN(E900)=15,LEFT(E900,1)="3",RIGHT(E900,1)="3",ISNUMBER(--E900)))),"Invalid/missing customer VAT no; ","")&amp;IF(L900&lt;&gt;"Yes","Not reported/cleared on FATOORA; ","")&amp;IF(AND(OR(G900="Zero-rated domestic (Box 3)",G900="Export (Box 4)"),N900=""),"Zero-rate/export evidence missing; ","")&amp;IF(AND(C900="Credit Note",H900&gt;0),"Credit note should be negative; ","")&amp;IF(AND(C900="Simplified Tax Invoice",F900="B2B - VAT registered"),"Simplified invoice issued to VAT-registered B2B; ",""))</f>
        <v/>
      </c>
    </row>
    <row r="901">
      <c r="A901" s="17" t="n"/>
      <c r="B901" s="14" t="n"/>
      <c r="C901" s="14" t="n"/>
      <c r="D901" s="14" t="n"/>
      <c r="E901" s="16" t="n"/>
      <c r="F901" s="14" t="n"/>
      <c r="G901" s="14" t="n"/>
      <c r="H901" s="19" t="n"/>
      <c r="I901" s="19" t="n"/>
      <c r="J901" s="34">
        <f>IF(A901="","",H901+I901)</f>
        <v/>
      </c>
      <c r="K901" s="14" t="n"/>
      <c r="L901" s="14" t="n"/>
      <c r="M901" s="14" t="n"/>
      <c r="N901" s="14" t="n"/>
      <c r="O901" s="20">
        <f>IF(A901="","",SUMPRODUCT((A901&gt;=Setup!$C$19:$C$30)*(A901&lt;=Setup!$D$19:$D$30)*Setup!$A$19:$A$30))</f>
        <v/>
      </c>
      <c r="P901" s="34">
        <f>IF(A901="","",IF(G901="Standard 15% (Box 1)",ROUND(H901*Setup!$B$9,2),0))</f>
        <v/>
      </c>
      <c r="Q901" s="34">
        <f>IF(A901="","",I901-P901)</f>
        <v/>
      </c>
      <c r="R901" s="23">
        <f>IF(A901="","",IF(O901=0,"Outside audit periods; ","")&amp;IF(G901="","No VAT category; ","")&amp;IF(ABS(Q901)&gt;Setup!$B$10,"VAT ≠ 15% × net; ","")&amp;IF(AND(F901="B2B - VAT registered",NOT(AND(LEN(E901)=15,LEFT(E901,1)="3",RIGHT(E901,1)="3",ISNUMBER(--E901)))),"Invalid/missing customer VAT no; ","")&amp;IF(L901&lt;&gt;"Yes","Not reported/cleared on FATOORA; ","")&amp;IF(AND(OR(G901="Zero-rated domestic (Box 3)",G901="Export (Box 4)"),N901=""),"Zero-rate/export evidence missing; ","")&amp;IF(AND(C901="Credit Note",H901&gt;0),"Credit note should be negative; ","")&amp;IF(AND(C901="Simplified Tax Invoice",F901="B2B - VAT registered"),"Simplified invoice issued to VAT-registered B2B; ",""))</f>
        <v/>
      </c>
    </row>
    <row r="902">
      <c r="A902" s="17" t="n"/>
      <c r="B902" s="14" t="n"/>
      <c r="C902" s="14" t="n"/>
      <c r="D902" s="14" t="n"/>
      <c r="E902" s="16" t="n"/>
      <c r="F902" s="14" t="n"/>
      <c r="G902" s="14" t="n"/>
      <c r="H902" s="19" t="n"/>
      <c r="I902" s="19" t="n"/>
      <c r="J902" s="34">
        <f>IF(A902="","",H902+I902)</f>
        <v/>
      </c>
      <c r="K902" s="14" t="n"/>
      <c r="L902" s="14" t="n"/>
      <c r="M902" s="14" t="n"/>
      <c r="N902" s="14" t="n"/>
      <c r="O902" s="20">
        <f>IF(A902="","",SUMPRODUCT((A902&gt;=Setup!$C$19:$C$30)*(A902&lt;=Setup!$D$19:$D$30)*Setup!$A$19:$A$30))</f>
        <v/>
      </c>
      <c r="P902" s="34">
        <f>IF(A902="","",IF(G902="Standard 15% (Box 1)",ROUND(H902*Setup!$B$9,2),0))</f>
        <v/>
      </c>
      <c r="Q902" s="34">
        <f>IF(A902="","",I902-P902)</f>
        <v/>
      </c>
      <c r="R902" s="23">
        <f>IF(A902="","",IF(O902=0,"Outside audit periods; ","")&amp;IF(G902="","No VAT category; ","")&amp;IF(ABS(Q902)&gt;Setup!$B$10,"VAT ≠ 15% × net; ","")&amp;IF(AND(F902="B2B - VAT registered",NOT(AND(LEN(E902)=15,LEFT(E902,1)="3",RIGHT(E902,1)="3",ISNUMBER(--E902)))),"Invalid/missing customer VAT no; ","")&amp;IF(L902&lt;&gt;"Yes","Not reported/cleared on FATOORA; ","")&amp;IF(AND(OR(G902="Zero-rated domestic (Box 3)",G902="Export (Box 4)"),N902=""),"Zero-rate/export evidence missing; ","")&amp;IF(AND(C902="Credit Note",H902&gt;0),"Credit note should be negative; ","")&amp;IF(AND(C902="Simplified Tax Invoice",F902="B2B - VAT registered"),"Simplified invoice issued to VAT-registered B2B; ",""))</f>
        <v/>
      </c>
    </row>
    <row r="903">
      <c r="A903" s="17" t="n"/>
      <c r="B903" s="14" t="n"/>
      <c r="C903" s="14" t="n"/>
      <c r="D903" s="14" t="n"/>
      <c r="E903" s="16" t="n"/>
      <c r="F903" s="14" t="n"/>
      <c r="G903" s="14" t="n"/>
      <c r="H903" s="19" t="n"/>
      <c r="I903" s="19" t="n"/>
      <c r="J903" s="34">
        <f>IF(A903="","",H903+I903)</f>
        <v/>
      </c>
      <c r="K903" s="14" t="n"/>
      <c r="L903" s="14" t="n"/>
      <c r="M903" s="14" t="n"/>
      <c r="N903" s="14" t="n"/>
      <c r="O903" s="20">
        <f>IF(A903="","",SUMPRODUCT((A903&gt;=Setup!$C$19:$C$30)*(A903&lt;=Setup!$D$19:$D$30)*Setup!$A$19:$A$30))</f>
        <v/>
      </c>
      <c r="P903" s="34">
        <f>IF(A903="","",IF(G903="Standard 15% (Box 1)",ROUND(H903*Setup!$B$9,2),0))</f>
        <v/>
      </c>
      <c r="Q903" s="34">
        <f>IF(A903="","",I903-P903)</f>
        <v/>
      </c>
      <c r="R903" s="23">
        <f>IF(A903="","",IF(O903=0,"Outside audit periods; ","")&amp;IF(G903="","No VAT category; ","")&amp;IF(ABS(Q903)&gt;Setup!$B$10,"VAT ≠ 15% × net; ","")&amp;IF(AND(F903="B2B - VAT registered",NOT(AND(LEN(E903)=15,LEFT(E903,1)="3",RIGHT(E903,1)="3",ISNUMBER(--E903)))),"Invalid/missing customer VAT no; ","")&amp;IF(L903&lt;&gt;"Yes","Not reported/cleared on FATOORA; ","")&amp;IF(AND(OR(G903="Zero-rated domestic (Box 3)",G903="Export (Box 4)"),N903=""),"Zero-rate/export evidence missing; ","")&amp;IF(AND(C903="Credit Note",H903&gt;0),"Credit note should be negative; ","")&amp;IF(AND(C903="Simplified Tax Invoice",F903="B2B - VAT registered"),"Simplified invoice issued to VAT-registered B2B; ",""))</f>
        <v/>
      </c>
    </row>
    <row r="904">
      <c r="A904" s="17" t="n"/>
      <c r="B904" s="14" t="n"/>
      <c r="C904" s="14" t="n"/>
      <c r="D904" s="14" t="n"/>
      <c r="E904" s="16" t="n"/>
      <c r="F904" s="14" t="n"/>
      <c r="G904" s="14" t="n"/>
      <c r="H904" s="19" t="n"/>
      <c r="I904" s="19" t="n"/>
      <c r="J904" s="34">
        <f>IF(A904="","",H904+I904)</f>
        <v/>
      </c>
      <c r="K904" s="14" t="n"/>
      <c r="L904" s="14" t="n"/>
      <c r="M904" s="14" t="n"/>
      <c r="N904" s="14" t="n"/>
      <c r="O904" s="20">
        <f>IF(A904="","",SUMPRODUCT((A904&gt;=Setup!$C$19:$C$30)*(A904&lt;=Setup!$D$19:$D$30)*Setup!$A$19:$A$30))</f>
        <v/>
      </c>
      <c r="P904" s="34">
        <f>IF(A904="","",IF(G904="Standard 15% (Box 1)",ROUND(H904*Setup!$B$9,2),0))</f>
        <v/>
      </c>
      <c r="Q904" s="34">
        <f>IF(A904="","",I904-P904)</f>
        <v/>
      </c>
      <c r="R904" s="23">
        <f>IF(A904="","",IF(O904=0,"Outside audit periods; ","")&amp;IF(G904="","No VAT category; ","")&amp;IF(ABS(Q904)&gt;Setup!$B$10,"VAT ≠ 15% × net; ","")&amp;IF(AND(F904="B2B - VAT registered",NOT(AND(LEN(E904)=15,LEFT(E904,1)="3",RIGHT(E904,1)="3",ISNUMBER(--E904)))),"Invalid/missing customer VAT no; ","")&amp;IF(L904&lt;&gt;"Yes","Not reported/cleared on FATOORA; ","")&amp;IF(AND(OR(G904="Zero-rated domestic (Box 3)",G904="Export (Box 4)"),N904=""),"Zero-rate/export evidence missing; ","")&amp;IF(AND(C904="Credit Note",H904&gt;0),"Credit note should be negative; ","")&amp;IF(AND(C904="Simplified Tax Invoice",F904="B2B - VAT registered"),"Simplified invoice issued to VAT-registered B2B; ",""))</f>
        <v/>
      </c>
    </row>
    <row r="905">
      <c r="A905" s="17" t="n"/>
      <c r="B905" s="14" t="n"/>
      <c r="C905" s="14" t="n"/>
      <c r="D905" s="14" t="n"/>
      <c r="E905" s="16" t="n"/>
      <c r="F905" s="14" t="n"/>
      <c r="G905" s="14" t="n"/>
      <c r="H905" s="19" t="n"/>
      <c r="I905" s="19" t="n"/>
      <c r="J905" s="34">
        <f>IF(A905="","",H905+I905)</f>
        <v/>
      </c>
      <c r="K905" s="14" t="n"/>
      <c r="L905" s="14" t="n"/>
      <c r="M905" s="14" t="n"/>
      <c r="N905" s="14" t="n"/>
      <c r="O905" s="20">
        <f>IF(A905="","",SUMPRODUCT((A905&gt;=Setup!$C$19:$C$30)*(A905&lt;=Setup!$D$19:$D$30)*Setup!$A$19:$A$30))</f>
        <v/>
      </c>
      <c r="P905" s="34">
        <f>IF(A905="","",IF(G905="Standard 15% (Box 1)",ROUND(H905*Setup!$B$9,2),0))</f>
        <v/>
      </c>
      <c r="Q905" s="34">
        <f>IF(A905="","",I905-P905)</f>
        <v/>
      </c>
      <c r="R905" s="23">
        <f>IF(A905="","",IF(O905=0,"Outside audit periods; ","")&amp;IF(G905="","No VAT category; ","")&amp;IF(ABS(Q905)&gt;Setup!$B$10,"VAT ≠ 15% × net; ","")&amp;IF(AND(F905="B2B - VAT registered",NOT(AND(LEN(E905)=15,LEFT(E905,1)="3",RIGHT(E905,1)="3",ISNUMBER(--E905)))),"Invalid/missing customer VAT no; ","")&amp;IF(L905&lt;&gt;"Yes","Not reported/cleared on FATOORA; ","")&amp;IF(AND(OR(G905="Zero-rated domestic (Box 3)",G905="Export (Box 4)"),N905=""),"Zero-rate/export evidence missing; ","")&amp;IF(AND(C905="Credit Note",H905&gt;0),"Credit note should be negative; ","")&amp;IF(AND(C905="Simplified Tax Invoice",F905="B2B - VAT registered"),"Simplified invoice issued to VAT-registered B2B; ",""))</f>
        <v/>
      </c>
    </row>
    <row r="906">
      <c r="A906" s="17" t="n"/>
      <c r="B906" s="14" t="n"/>
      <c r="C906" s="14" t="n"/>
      <c r="D906" s="14" t="n"/>
      <c r="E906" s="16" t="n"/>
      <c r="F906" s="14" t="n"/>
      <c r="G906" s="14" t="n"/>
      <c r="H906" s="19" t="n"/>
      <c r="I906" s="19" t="n"/>
      <c r="J906" s="34">
        <f>IF(A906="","",H906+I906)</f>
        <v/>
      </c>
      <c r="K906" s="14" t="n"/>
      <c r="L906" s="14" t="n"/>
      <c r="M906" s="14" t="n"/>
      <c r="N906" s="14" t="n"/>
      <c r="O906" s="20">
        <f>IF(A906="","",SUMPRODUCT((A906&gt;=Setup!$C$19:$C$30)*(A906&lt;=Setup!$D$19:$D$30)*Setup!$A$19:$A$30))</f>
        <v/>
      </c>
      <c r="P906" s="34">
        <f>IF(A906="","",IF(G906="Standard 15% (Box 1)",ROUND(H906*Setup!$B$9,2),0))</f>
        <v/>
      </c>
      <c r="Q906" s="34">
        <f>IF(A906="","",I906-P906)</f>
        <v/>
      </c>
      <c r="R906" s="23">
        <f>IF(A906="","",IF(O906=0,"Outside audit periods; ","")&amp;IF(G906="","No VAT category; ","")&amp;IF(ABS(Q906)&gt;Setup!$B$10,"VAT ≠ 15% × net; ","")&amp;IF(AND(F906="B2B - VAT registered",NOT(AND(LEN(E906)=15,LEFT(E906,1)="3",RIGHT(E906,1)="3",ISNUMBER(--E906)))),"Invalid/missing customer VAT no; ","")&amp;IF(L906&lt;&gt;"Yes","Not reported/cleared on FATOORA; ","")&amp;IF(AND(OR(G906="Zero-rated domestic (Box 3)",G906="Export (Box 4)"),N906=""),"Zero-rate/export evidence missing; ","")&amp;IF(AND(C906="Credit Note",H906&gt;0),"Credit note should be negative; ","")&amp;IF(AND(C906="Simplified Tax Invoice",F906="B2B - VAT registered"),"Simplified invoice issued to VAT-registered B2B; ",""))</f>
        <v/>
      </c>
    </row>
    <row r="907">
      <c r="A907" s="17" t="n"/>
      <c r="B907" s="14" t="n"/>
      <c r="C907" s="14" t="n"/>
      <c r="D907" s="14" t="n"/>
      <c r="E907" s="16" t="n"/>
      <c r="F907" s="14" t="n"/>
      <c r="G907" s="14" t="n"/>
      <c r="H907" s="19" t="n"/>
      <c r="I907" s="19" t="n"/>
      <c r="J907" s="34">
        <f>IF(A907="","",H907+I907)</f>
        <v/>
      </c>
      <c r="K907" s="14" t="n"/>
      <c r="L907" s="14" t="n"/>
      <c r="M907" s="14" t="n"/>
      <c r="N907" s="14" t="n"/>
      <c r="O907" s="20">
        <f>IF(A907="","",SUMPRODUCT((A907&gt;=Setup!$C$19:$C$30)*(A907&lt;=Setup!$D$19:$D$30)*Setup!$A$19:$A$30))</f>
        <v/>
      </c>
      <c r="P907" s="34">
        <f>IF(A907="","",IF(G907="Standard 15% (Box 1)",ROUND(H907*Setup!$B$9,2),0))</f>
        <v/>
      </c>
      <c r="Q907" s="34">
        <f>IF(A907="","",I907-P907)</f>
        <v/>
      </c>
      <c r="R907" s="23">
        <f>IF(A907="","",IF(O907=0,"Outside audit periods; ","")&amp;IF(G907="","No VAT category; ","")&amp;IF(ABS(Q907)&gt;Setup!$B$10,"VAT ≠ 15% × net; ","")&amp;IF(AND(F907="B2B - VAT registered",NOT(AND(LEN(E907)=15,LEFT(E907,1)="3",RIGHT(E907,1)="3",ISNUMBER(--E907)))),"Invalid/missing customer VAT no; ","")&amp;IF(L907&lt;&gt;"Yes","Not reported/cleared on FATOORA; ","")&amp;IF(AND(OR(G907="Zero-rated domestic (Box 3)",G907="Export (Box 4)"),N907=""),"Zero-rate/export evidence missing; ","")&amp;IF(AND(C907="Credit Note",H907&gt;0),"Credit note should be negative; ","")&amp;IF(AND(C907="Simplified Tax Invoice",F907="B2B - VAT registered"),"Simplified invoice issued to VAT-registered B2B; ",""))</f>
        <v/>
      </c>
    </row>
    <row r="908">
      <c r="A908" s="17" t="n"/>
      <c r="B908" s="14" t="n"/>
      <c r="C908" s="14" t="n"/>
      <c r="D908" s="14" t="n"/>
      <c r="E908" s="16" t="n"/>
      <c r="F908" s="14" t="n"/>
      <c r="G908" s="14" t="n"/>
      <c r="H908" s="19" t="n"/>
      <c r="I908" s="19" t="n"/>
      <c r="J908" s="34">
        <f>IF(A908="","",H908+I908)</f>
        <v/>
      </c>
      <c r="K908" s="14" t="n"/>
      <c r="L908" s="14" t="n"/>
      <c r="M908" s="14" t="n"/>
      <c r="N908" s="14" t="n"/>
      <c r="O908" s="20">
        <f>IF(A908="","",SUMPRODUCT((A908&gt;=Setup!$C$19:$C$30)*(A908&lt;=Setup!$D$19:$D$30)*Setup!$A$19:$A$30))</f>
        <v/>
      </c>
      <c r="P908" s="34">
        <f>IF(A908="","",IF(G908="Standard 15% (Box 1)",ROUND(H908*Setup!$B$9,2),0))</f>
        <v/>
      </c>
      <c r="Q908" s="34">
        <f>IF(A908="","",I908-P908)</f>
        <v/>
      </c>
      <c r="R908" s="23">
        <f>IF(A908="","",IF(O908=0,"Outside audit periods; ","")&amp;IF(G908="","No VAT category; ","")&amp;IF(ABS(Q908)&gt;Setup!$B$10,"VAT ≠ 15% × net; ","")&amp;IF(AND(F908="B2B - VAT registered",NOT(AND(LEN(E908)=15,LEFT(E908,1)="3",RIGHT(E908,1)="3",ISNUMBER(--E908)))),"Invalid/missing customer VAT no; ","")&amp;IF(L908&lt;&gt;"Yes","Not reported/cleared on FATOORA; ","")&amp;IF(AND(OR(G908="Zero-rated domestic (Box 3)",G908="Export (Box 4)"),N908=""),"Zero-rate/export evidence missing; ","")&amp;IF(AND(C908="Credit Note",H908&gt;0),"Credit note should be negative; ","")&amp;IF(AND(C908="Simplified Tax Invoice",F908="B2B - VAT registered"),"Simplified invoice issued to VAT-registered B2B; ",""))</f>
        <v/>
      </c>
    </row>
    <row r="909">
      <c r="A909" s="17" t="n"/>
      <c r="B909" s="14" t="n"/>
      <c r="C909" s="14" t="n"/>
      <c r="D909" s="14" t="n"/>
      <c r="E909" s="16" t="n"/>
      <c r="F909" s="14" t="n"/>
      <c r="G909" s="14" t="n"/>
      <c r="H909" s="19" t="n"/>
      <c r="I909" s="19" t="n"/>
      <c r="J909" s="34">
        <f>IF(A909="","",H909+I909)</f>
        <v/>
      </c>
      <c r="K909" s="14" t="n"/>
      <c r="L909" s="14" t="n"/>
      <c r="M909" s="14" t="n"/>
      <c r="N909" s="14" t="n"/>
      <c r="O909" s="20">
        <f>IF(A909="","",SUMPRODUCT((A909&gt;=Setup!$C$19:$C$30)*(A909&lt;=Setup!$D$19:$D$30)*Setup!$A$19:$A$30))</f>
        <v/>
      </c>
      <c r="P909" s="34">
        <f>IF(A909="","",IF(G909="Standard 15% (Box 1)",ROUND(H909*Setup!$B$9,2),0))</f>
        <v/>
      </c>
      <c r="Q909" s="34">
        <f>IF(A909="","",I909-P909)</f>
        <v/>
      </c>
      <c r="R909" s="23">
        <f>IF(A909="","",IF(O909=0,"Outside audit periods; ","")&amp;IF(G909="","No VAT category; ","")&amp;IF(ABS(Q909)&gt;Setup!$B$10,"VAT ≠ 15% × net; ","")&amp;IF(AND(F909="B2B - VAT registered",NOT(AND(LEN(E909)=15,LEFT(E909,1)="3",RIGHT(E909,1)="3",ISNUMBER(--E909)))),"Invalid/missing customer VAT no; ","")&amp;IF(L909&lt;&gt;"Yes","Not reported/cleared on FATOORA; ","")&amp;IF(AND(OR(G909="Zero-rated domestic (Box 3)",G909="Export (Box 4)"),N909=""),"Zero-rate/export evidence missing; ","")&amp;IF(AND(C909="Credit Note",H909&gt;0),"Credit note should be negative; ","")&amp;IF(AND(C909="Simplified Tax Invoice",F909="B2B - VAT registered"),"Simplified invoice issued to VAT-registered B2B; ",""))</f>
        <v/>
      </c>
    </row>
    <row r="910">
      <c r="A910" s="17" t="n"/>
      <c r="B910" s="14" t="n"/>
      <c r="C910" s="14" t="n"/>
      <c r="D910" s="14" t="n"/>
      <c r="E910" s="16" t="n"/>
      <c r="F910" s="14" t="n"/>
      <c r="G910" s="14" t="n"/>
      <c r="H910" s="19" t="n"/>
      <c r="I910" s="19" t="n"/>
      <c r="J910" s="34">
        <f>IF(A910="","",H910+I910)</f>
        <v/>
      </c>
      <c r="K910" s="14" t="n"/>
      <c r="L910" s="14" t="n"/>
      <c r="M910" s="14" t="n"/>
      <c r="N910" s="14" t="n"/>
      <c r="O910" s="20">
        <f>IF(A910="","",SUMPRODUCT((A910&gt;=Setup!$C$19:$C$30)*(A910&lt;=Setup!$D$19:$D$30)*Setup!$A$19:$A$30))</f>
        <v/>
      </c>
      <c r="P910" s="34">
        <f>IF(A910="","",IF(G910="Standard 15% (Box 1)",ROUND(H910*Setup!$B$9,2),0))</f>
        <v/>
      </c>
      <c r="Q910" s="34">
        <f>IF(A910="","",I910-P910)</f>
        <v/>
      </c>
      <c r="R910" s="23">
        <f>IF(A910="","",IF(O910=0,"Outside audit periods; ","")&amp;IF(G910="","No VAT category; ","")&amp;IF(ABS(Q910)&gt;Setup!$B$10,"VAT ≠ 15% × net; ","")&amp;IF(AND(F910="B2B - VAT registered",NOT(AND(LEN(E910)=15,LEFT(E910,1)="3",RIGHT(E910,1)="3",ISNUMBER(--E910)))),"Invalid/missing customer VAT no; ","")&amp;IF(L910&lt;&gt;"Yes","Not reported/cleared on FATOORA; ","")&amp;IF(AND(OR(G910="Zero-rated domestic (Box 3)",G910="Export (Box 4)"),N910=""),"Zero-rate/export evidence missing; ","")&amp;IF(AND(C910="Credit Note",H910&gt;0),"Credit note should be negative; ","")&amp;IF(AND(C910="Simplified Tax Invoice",F910="B2B - VAT registered"),"Simplified invoice issued to VAT-registered B2B; ",""))</f>
        <v/>
      </c>
    </row>
    <row r="911">
      <c r="A911" s="17" t="n"/>
      <c r="B911" s="14" t="n"/>
      <c r="C911" s="14" t="n"/>
      <c r="D911" s="14" t="n"/>
      <c r="E911" s="16" t="n"/>
      <c r="F911" s="14" t="n"/>
      <c r="G911" s="14" t="n"/>
      <c r="H911" s="19" t="n"/>
      <c r="I911" s="19" t="n"/>
      <c r="J911" s="34">
        <f>IF(A911="","",H911+I911)</f>
        <v/>
      </c>
      <c r="K911" s="14" t="n"/>
      <c r="L911" s="14" t="n"/>
      <c r="M911" s="14" t="n"/>
      <c r="N911" s="14" t="n"/>
      <c r="O911" s="20">
        <f>IF(A911="","",SUMPRODUCT((A911&gt;=Setup!$C$19:$C$30)*(A911&lt;=Setup!$D$19:$D$30)*Setup!$A$19:$A$30))</f>
        <v/>
      </c>
      <c r="P911" s="34">
        <f>IF(A911="","",IF(G911="Standard 15% (Box 1)",ROUND(H911*Setup!$B$9,2),0))</f>
        <v/>
      </c>
      <c r="Q911" s="34">
        <f>IF(A911="","",I911-P911)</f>
        <v/>
      </c>
      <c r="R911" s="23">
        <f>IF(A911="","",IF(O911=0,"Outside audit periods; ","")&amp;IF(G911="","No VAT category; ","")&amp;IF(ABS(Q911)&gt;Setup!$B$10,"VAT ≠ 15% × net; ","")&amp;IF(AND(F911="B2B - VAT registered",NOT(AND(LEN(E911)=15,LEFT(E911,1)="3",RIGHT(E911,1)="3",ISNUMBER(--E911)))),"Invalid/missing customer VAT no; ","")&amp;IF(L911&lt;&gt;"Yes","Not reported/cleared on FATOORA; ","")&amp;IF(AND(OR(G911="Zero-rated domestic (Box 3)",G911="Export (Box 4)"),N911=""),"Zero-rate/export evidence missing; ","")&amp;IF(AND(C911="Credit Note",H911&gt;0),"Credit note should be negative; ","")&amp;IF(AND(C911="Simplified Tax Invoice",F911="B2B - VAT registered"),"Simplified invoice issued to VAT-registered B2B; ",""))</f>
        <v/>
      </c>
    </row>
    <row r="912">
      <c r="A912" s="17" t="n"/>
      <c r="B912" s="14" t="n"/>
      <c r="C912" s="14" t="n"/>
      <c r="D912" s="14" t="n"/>
      <c r="E912" s="16" t="n"/>
      <c r="F912" s="14" t="n"/>
      <c r="G912" s="14" t="n"/>
      <c r="H912" s="19" t="n"/>
      <c r="I912" s="19" t="n"/>
      <c r="J912" s="34">
        <f>IF(A912="","",H912+I912)</f>
        <v/>
      </c>
      <c r="K912" s="14" t="n"/>
      <c r="L912" s="14" t="n"/>
      <c r="M912" s="14" t="n"/>
      <c r="N912" s="14" t="n"/>
      <c r="O912" s="20">
        <f>IF(A912="","",SUMPRODUCT((A912&gt;=Setup!$C$19:$C$30)*(A912&lt;=Setup!$D$19:$D$30)*Setup!$A$19:$A$30))</f>
        <v/>
      </c>
      <c r="P912" s="34">
        <f>IF(A912="","",IF(G912="Standard 15% (Box 1)",ROUND(H912*Setup!$B$9,2),0))</f>
        <v/>
      </c>
      <c r="Q912" s="34">
        <f>IF(A912="","",I912-P912)</f>
        <v/>
      </c>
      <c r="R912" s="23">
        <f>IF(A912="","",IF(O912=0,"Outside audit periods; ","")&amp;IF(G912="","No VAT category; ","")&amp;IF(ABS(Q912)&gt;Setup!$B$10,"VAT ≠ 15% × net; ","")&amp;IF(AND(F912="B2B - VAT registered",NOT(AND(LEN(E912)=15,LEFT(E912,1)="3",RIGHT(E912,1)="3",ISNUMBER(--E912)))),"Invalid/missing customer VAT no; ","")&amp;IF(L912&lt;&gt;"Yes","Not reported/cleared on FATOORA; ","")&amp;IF(AND(OR(G912="Zero-rated domestic (Box 3)",G912="Export (Box 4)"),N912=""),"Zero-rate/export evidence missing; ","")&amp;IF(AND(C912="Credit Note",H912&gt;0),"Credit note should be negative; ","")&amp;IF(AND(C912="Simplified Tax Invoice",F912="B2B - VAT registered"),"Simplified invoice issued to VAT-registered B2B; ",""))</f>
        <v/>
      </c>
    </row>
    <row r="913">
      <c r="A913" s="17" t="n"/>
      <c r="B913" s="14" t="n"/>
      <c r="C913" s="14" t="n"/>
      <c r="D913" s="14" t="n"/>
      <c r="E913" s="16" t="n"/>
      <c r="F913" s="14" t="n"/>
      <c r="G913" s="14" t="n"/>
      <c r="H913" s="19" t="n"/>
      <c r="I913" s="19" t="n"/>
      <c r="J913" s="34">
        <f>IF(A913="","",H913+I913)</f>
        <v/>
      </c>
      <c r="K913" s="14" t="n"/>
      <c r="L913" s="14" t="n"/>
      <c r="M913" s="14" t="n"/>
      <c r="N913" s="14" t="n"/>
      <c r="O913" s="20">
        <f>IF(A913="","",SUMPRODUCT((A913&gt;=Setup!$C$19:$C$30)*(A913&lt;=Setup!$D$19:$D$30)*Setup!$A$19:$A$30))</f>
        <v/>
      </c>
      <c r="P913" s="34">
        <f>IF(A913="","",IF(G913="Standard 15% (Box 1)",ROUND(H913*Setup!$B$9,2),0))</f>
        <v/>
      </c>
      <c r="Q913" s="34">
        <f>IF(A913="","",I913-P913)</f>
        <v/>
      </c>
      <c r="R913" s="23">
        <f>IF(A913="","",IF(O913=0,"Outside audit periods; ","")&amp;IF(G913="","No VAT category; ","")&amp;IF(ABS(Q913)&gt;Setup!$B$10,"VAT ≠ 15% × net; ","")&amp;IF(AND(F913="B2B - VAT registered",NOT(AND(LEN(E913)=15,LEFT(E913,1)="3",RIGHT(E913,1)="3",ISNUMBER(--E913)))),"Invalid/missing customer VAT no; ","")&amp;IF(L913&lt;&gt;"Yes","Not reported/cleared on FATOORA; ","")&amp;IF(AND(OR(G913="Zero-rated domestic (Box 3)",G913="Export (Box 4)"),N913=""),"Zero-rate/export evidence missing; ","")&amp;IF(AND(C913="Credit Note",H913&gt;0),"Credit note should be negative; ","")&amp;IF(AND(C913="Simplified Tax Invoice",F913="B2B - VAT registered"),"Simplified invoice issued to VAT-registered B2B; ",""))</f>
        <v/>
      </c>
    </row>
    <row r="914">
      <c r="A914" s="17" t="n"/>
      <c r="B914" s="14" t="n"/>
      <c r="C914" s="14" t="n"/>
      <c r="D914" s="14" t="n"/>
      <c r="E914" s="16" t="n"/>
      <c r="F914" s="14" t="n"/>
      <c r="G914" s="14" t="n"/>
      <c r="H914" s="19" t="n"/>
      <c r="I914" s="19" t="n"/>
      <c r="J914" s="34">
        <f>IF(A914="","",H914+I914)</f>
        <v/>
      </c>
      <c r="K914" s="14" t="n"/>
      <c r="L914" s="14" t="n"/>
      <c r="M914" s="14" t="n"/>
      <c r="N914" s="14" t="n"/>
      <c r="O914" s="20">
        <f>IF(A914="","",SUMPRODUCT((A914&gt;=Setup!$C$19:$C$30)*(A914&lt;=Setup!$D$19:$D$30)*Setup!$A$19:$A$30))</f>
        <v/>
      </c>
      <c r="P914" s="34">
        <f>IF(A914="","",IF(G914="Standard 15% (Box 1)",ROUND(H914*Setup!$B$9,2),0))</f>
        <v/>
      </c>
      <c r="Q914" s="34">
        <f>IF(A914="","",I914-P914)</f>
        <v/>
      </c>
      <c r="R914" s="23">
        <f>IF(A914="","",IF(O914=0,"Outside audit periods; ","")&amp;IF(G914="","No VAT category; ","")&amp;IF(ABS(Q914)&gt;Setup!$B$10,"VAT ≠ 15% × net; ","")&amp;IF(AND(F914="B2B - VAT registered",NOT(AND(LEN(E914)=15,LEFT(E914,1)="3",RIGHT(E914,1)="3",ISNUMBER(--E914)))),"Invalid/missing customer VAT no; ","")&amp;IF(L914&lt;&gt;"Yes","Not reported/cleared on FATOORA; ","")&amp;IF(AND(OR(G914="Zero-rated domestic (Box 3)",G914="Export (Box 4)"),N914=""),"Zero-rate/export evidence missing; ","")&amp;IF(AND(C914="Credit Note",H914&gt;0),"Credit note should be negative; ","")&amp;IF(AND(C914="Simplified Tax Invoice",F914="B2B - VAT registered"),"Simplified invoice issued to VAT-registered B2B; ",""))</f>
        <v/>
      </c>
    </row>
    <row r="915">
      <c r="A915" s="17" t="n"/>
      <c r="B915" s="14" t="n"/>
      <c r="C915" s="14" t="n"/>
      <c r="D915" s="14" t="n"/>
      <c r="E915" s="16" t="n"/>
      <c r="F915" s="14" t="n"/>
      <c r="G915" s="14" t="n"/>
      <c r="H915" s="19" t="n"/>
      <c r="I915" s="19" t="n"/>
      <c r="J915" s="34">
        <f>IF(A915="","",H915+I915)</f>
        <v/>
      </c>
      <c r="K915" s="14" t="n"/>
      <c r="L915" s="14" t="n"/>
      <c r="M915" s="14" t="n"/>
      <c r="N915" s="14" t="n"/>
      <c r="O915" s="20">
        <f>IF(A915="","",SUMPRODUCT((A915&gt;=Setup!$C$19:$C$30)*(A915&lt;=Setup!$D$19:$D$30)*Setup!$A$19:$A$30))</f>
        <v/>
      </c>
      <c r="P915" s="34">
        <f>IF(A915="","",IF(G915="Standard 15% (Box 1)",ROUND(H915*Setup!$B$9,2),0))</f>
        <v/>
      </c>
      <c r="Q915" s="34">
        <f>IF(A915="","",I915-P915)</f>
        <v/>
      </c>
      <c r="R915" s="23">
        <f>IF(A915="","",IF(O915=0,"Outside audit periods; ","")&amp;IF(G915="","No VAT category; ","")&amp;IF(ABS(Q915)&gt;Setup!$B$10,"VAT ≠ 15% × net; ","")&amp;IF(AND(F915="B2B - VAT registered",NOT(AND(LEN(E915)=15,LEFT(E915,1)="3",RIGHT(E915,1)="3",ISNUMBER(--E915)))),"Invalid/missing customer VAT no; ","")&amp;IF(L915&lt;&gt;"Yes","Not reported/cleared on FATOORA; ","")&amp;IF(AND(OR(G915="Zero-rated domestic (Box 3)",G915="Export (Box 4)"),N915=""),"Zero-rate/export evidence missing; ","")&amp;IF(AND(C915="Credit Note",H915&gt;0),"Credit note should be negative; ","")&amp;IF(AND(C915="Simplified Tax Invoice",F915="B2B - VAT registered"),"Simplified invoice issued to VAT-registered B2B; ",""))</f>
        <v/>
      </c>
    </row>
    <row r="916">
      <c r="A916" s="17" t="n"/>
      <c r="B916" s="14" t="n"/>
      <c r="C916" s="14" t="n"/>
      <c r="D916" s="14" t="n"/>
      <c r="E916" s="16" t="n"/>
      <c r="F916" s="14" t="n"/>
      <c r="G916" s="14" t="n"/>
      <c r="H916" s="19" t="n"/>
      <c r="I916" s="19" t="n"/>
      <c r="J916" s="34">
        <f>IF(A916="","",H916+I916)</f>
        <v/>
      </c>
      <c r="K916" s="14" t="n"/>
      <c r="L916" s="14" t="n"/>
      <c r="M916" s="14" t="n"/>
      <c r="N916" s="14" t="n"/>
      <c r="O916" s="20">
        <f>IF(A916="","",SUMPRODUCT((A916&gt;=Setup!$C$19:$C$30)*(A916&lt;=Setup!$D$19:$D$30)*Setup!$A$19:$A$30))</f>
        <v/>
      </c>
      <c r="P916" s="34">
        <f>IF(A916="","",IF(G916="Standard 15% (Box 1)",ROUND(H916*Setup!$B$9,2),0))</f>
        <v/>
      </c>
      <c r="Q916" s="34">
        <f>IF(A916="","",I916-P916)</f>
        <v/>
      </c>
      <c r="R916" s="23">
        <f>IF(A916="","",IF(O916=0,"Outside audit periods; ","")&amp;IF(G916="","No VAT category; ","")&amp;IF(ABS(Q916)&gt;Setup!$B$10,"VAT ≠ 15% × net; ","")&amp;IF(AND(F916="B2B - VAT registered",NOT(AND(LEN(E916)=15,LEFT(E916,1)="3",RIGHT(E916,1)="3",ISNUMBER(--E916)))),"Invalid/missing customer VAT no; ","")&amp;IF(L916&lt;&gt;"Yes","Not reported/cleared on FATOORA; ","")&amp;IF(AND(OR(G916="Zero-rated domestic (Box 3)",G916="Export (Box 4)"),N916=""),"Zero-rate/export evidence missing; ","")&amp;IF(AND(C916="Credit Note",H916&gt;0),"Credit note should be negative; ","")&amp;IF(AND(C916="Simplified Tax Invoice",F916="B2B - VAT registered"),"Simplified invoice issued to VAT-registered B2B; ",""))</f>
        <v/>
      </c>
    </row>
    <row r="917">
      <c r="A917" s="17" t="n"/>
      <c r="B917" s="14" t="n"/>
      <c r="C917" s="14" t="n"/>
      <c r="D917" s="14" t="n"/>
      <c r="E917" s="16" t="n"/>
      <c r="F917" s="14" t="n"/>
      <c r="G917" s="14" t="n"/>
      <c r="H917" s="19" t="n"/>
      <c r="I917" s="19" t="n"/>
      <c r="J917" s="34">
        <f>IF(A917="","",H917+I917)</f>
        <v/>
      </c>
      <c r="K917" s="14" t="n"/>
      <c r="L917" s="14" t="n"/>
      <c r="M917" s="14" t="n"/>
      <c r="N917" s="14" t="n"/>
      <c r="O917" s="20">
        <f>IF(A917="","",SUMPRODUCT((A917&gt;=Setup!$C$19:$C$30)*(A917&lt;=Setup!$D$19:$D$30)*Setup!$A$19:$A$30))</f>
        <v/>
      </c>
      <c r="P917" s="34">
        <f>IF(A917="","",IF(G917="Standard 15% (Box 1)",ROUND(H917*Setup!$B$9,2),0))</f>
        <v/>
      </c>
      <c r="Q917" s="34">
        <f>IF(A917="","",I917-P917)</f>
        <v/>
      </c>
      <c r="R917" s="23">
        <f>IF(A917="","",IF(O917=0,"Outside audit periods; ","")&amp;IF(G917="","No VAT category; ","")&amp;IF(ABS(Q917)&gt;Setup!$B$10,"VAT ≠ 15% × net; ","")&amp;IF(AND(F917="B2B - VAT registered",NOT(AND(LEN(E917)=15,LEFT(E917,1)="3",RIGHT(E917,1)="3",ISNUMBER(--E917)))),"Invalid/missing customer VAT no; ","")&amp;IF(L917&lt;&gt;"Yes","Not reported/cleared on FATOORA; ","")&amp;IF(AND(OR(G917="Zero-rated domestic (Box 3)",G917="Export (Box 4)"),N917=""),"Zero-rate/export evidence missing; ","")&amp;IF(AND(C917="Credit Note",H917&gt;0),"Credit note should be negative; ","")&amp;IF(AND(C917="Simplified Tax Invoice",F917="B2B - VAT registered"),"Simplified invoice issued to VAT-registered B2B; ",""))</f>
        <v/>
      </c>
    </row>
    <row r="918">
      <c r="A918" s="17" t="n"/>
      <c r="B918" s="14" t="n"/>
      <c r="C918" s="14" t="n"/>
      <c r="D918" s="14" t="n"/>
      <c r="E918" s="16" t="n"/>
      <c r="F918" s="14" t="n"/>
      <c r="G918" s="14" t="n"/>
      <c r="H918" s="19" t="n"/>
      <c r="I918" s="19" t="n"/>
      <c r="J918" s="34">
        <f>IF(A918="","",H918+I918)</f>
        <v/>
      </c>
      <c r="K918" s="14" t="n"/>
      <c r="L918" s="14" t="n"/>
      <c r="M918" s="14" t="n"/>
      <c r="N918" s="14" t="n"/>
      <c r="O918" s="20">
        <f>IF(A918="","",SUMPRODUCT((A918&gt;=Setup!$C$19:$C$30)*(A918&lt;=Setup!$D$19:$D$30)*Setup!$A$19:$A$30))</f>
        <v/>
      </c>
      <c r="P918" s="34">
        <f>IF(A918="","",IF(G918="Standard 15% (Box 1)",ROUND(H918*Setup!$B$9,2),0))</f>
        <v/>
      </c>
      <c r="Q918" s="34">
        <f>IF(A918="","",I918-P918)</f>
        <v/>
      </c>
      <c r="R918" s="23">
        <f>IF(A918="","",IF(O918=0,"Outside audit periods; ","")&amp;IF(G918="","No VAT category; ","")&amp;IF(ABS(Q918)&gt;Setup!$B$10,"VAT ≠ 15% × net; ","")&amp;IF(AND(F918="B2B - VAT registered",NOT(AND(LEN(E918)=15,LEFT(E918,1)="3",RIGHT(E918,1)="3",ISNUMBER(--E918)))),"Invalid/missing customer VAT no; ","")&amp;IF(L918&lt;&gt;"Yes","Not reported/cleared on FATOORA; ","")&amp;IF(AND(OR(G918="Zero-rated domestic (Box 3)",G918="Export (Box 4)"),N918=""),"Zero-rate/export evidence missing; ","")&amp;IF(AND(C918="Credit Note",H918&gt;0),"Credit note should be negative; ","")&amp;IF(AND(C918="Simplified Tax Invoice",F918="B2B - VAT registered"),"Simplified invoice issued to VAT-registered B2B; ",""))</f>
        <v/>
      </c>
    </row>
    <row r="919">
      <c r="A919" s="17" t="n"/>
      <c r="B919" s="14" t="n"/>
      <c r="C919" s="14" t="n"/>
      <c r="D919" s="14" t="n"/>
      <c r="E919" s="16" t="n"/>
      <c r="F919" s="14" t="n"/>
      <c r="G919" s="14" t="n"/>
      <c r="H919" s="19" t="n"/>
      <c r="I919" s="19" t="n"/>
      <c r="J919" s="34">
        <f>IF(A919="","",H919+I919)</f>
        <v/>
      </c>
      <c r="K919" s="14" t="n"/>
      <c r="L919" s="14" t="n"/>
      <c r="M919" s="14" t="n"/>
      <c r="N919" s="14" t="n"/>
      <c r="O919" s="20">
        <f>IF(A919="","",SUMPRODUCT((A919&gt;=Setup!$C$19:$C$30)*(A919&lt;=Setup!$D$19:$D$30)*Setup!$A$19:$A$30))</f>
        <v/>
      </c>
      <c r="P919" s="34">
        <f>IF(A919="","",IF(G919="Standard 15% (Box 1)",ROUND(H919*Setup!$B$9,2),0))</f>
        <v/>
      </c>
      <c r="Q919" s="34">
        <f>IF(A919="","",I919-P919)</f>
        <v/>
      </c>
      <c r="R919" s="23">
        <f>IF(A919="","",IF(O919=0,"Outside audit periods; ","")&amp;IF(G919="","No VAT category; ","")&amp;IF(ABS(Q919)&gt;Setup!$B$10,"VAT ≠ 15% × net; ","")&amp;IF(AND(F919="B2B - VAT registered",NOT(AND(LEN(E919)=15,LEFT(E919,1)="3",RIGHT(E919,1)="3",ISNUMBER(--E919)))),"Invalid/missing customer VAT no; ","")&amp;IF(L919&lt;&gt;"Yes","Not reported/cleared on FATOORA; ","")&amp;IF(AND(OR(G919="Zero-rated domestic (Box 3)",G919="Export (Box 4)"),N919=""),"Zero-rate/export evidence missing; ","")&amp;IF(AND(C919="Credit Note",H919&gt;0),"Credit note should be negative; ","")&amp;IF(AND(C919="Simplified Tax Invoice",F919="B2B - VAT registered"),"Simplified invoice issued to VAT-registered B2B; ",""))</f>
        <v/>
      </c>
    </row>
    <row r="920">
      <c r="A920" s="17" t="n"/>
      <c r="B920" s="14" t="n"/>
      <c r="C920" s="14" t="n"/>
      <c r="D920" s="14" t="n"/>
      <c r="E920" s="16" t="n"/>
      <c r="F920" s="14" t="n"/>
      <c r="G920" s="14" t="n"/>
      <c r="H920" s="19" t="n"/>
      <c r="I920" s="19" t="n"/>
      <c r="J920" s="34">
        <f>IF(A920="","",H920+I920)</f>
        <v/>
      </c>
      <c r="K920" s="14" t="n"/>
      <c r="L920" s="14" t="n"/>
      <c r="M920" s="14" t="n"/>
      <c r="N920" s="14" t="n"/>
      <c r="O920" s="20">
        <f>IF(A920="","",SUMPRODUCT((A920&gt;=Setup!$C$19:$C$30)*(A920&lt;=Setup!$D$19:$D$30)*Setup!$A$19:$A$30))</f>
        <v/>
      </c>
      <c r="P920" s="34">
        <f>IF(A920="","",IF(G920="Standard 15% (Box 1)",ROUND(H920*Setup!$B$9,2),0))</f>
        <v/>
      </c>
      <c r="Q920" s="34">
        <f>IF(A920="","",I920-P920)</f>
        <v/>
      </c>
      <c r="R920" s="23">
        <f>IF(A920="","",IF(O920=0,"Outside audit periods; ","")&amp;IF(G920="","No VAT category; ","")&amp;IF(ABS(Q920)&gt;Setup!$B$10,"VAT ≠ 15% × net; ","")&amp;IF(AND(F920="B2B - VAT registered",NOT(AND(LEN(E920)=15,LEFT(E920,1)="3",RIGHT(E920,1)="3",ISNUMBER(--E920)))),"Invalid/missing customer VAT no; ","")&amp;IF(L920&lt;&gt;"Yes","Not reported/cleared on FATOORA; ","")&amp;IF(AND(OR(G920="Zero-rated domestic (Box 3)",G920="Export (Box 4)"),N920=""),"Zero-rate/export evidence missing; ","")&amp;IF(AND(C920="Credit Note",H920&gt;0),"Credit note should be negative; ","")&amp;IF(AND(C920="Simplified Tax Invoice",F920="B2B - VAT registered"),"Simplified invoice issued to VAT-registered B2B; ",""))</f>
        <v/>
      </c>
    </row>
    <row r="921">
      <c r="A921" s="17" t="n"/>
      <c r="B921" s="14" t="n"/>
      <c r="C921" s="14" t="n"/>
      <c r="D921" s="14" t="n"/>
      <c r="E921" s="16" t="n"/>
      <c r="F921" s="14" t="n"/>
      <c r="G921" s="14" t="n"/>
      <c r="H921" s="19" t="n"/>
      <c r="I921" s="19" t="n"/>
      <c r="J921" s="34">
        <f>IF(A921="","",H921+I921)</f>
        <v/>
      </c>
      <c r="K921" s="14" t="n"/>
      <c r="L921" s="14" t="n"/>
      <c r="M921" s="14" t="n"/>
      <c r="N921" s="14" t="n"/>
      <c r="O921" s="20">
        <f>IF(A921="","",SUMPRODUCT((A921&gt;=Setup!$C$19:$C$30)*(A921&lt;=Setup!$D$19:$D$30)*Setup!$A$19:$A$30))</f>
        <v/>
      </c>
      <c r="P921" s="34">
        <f>IF(A921="","",IF(G921="Standard 15% (Box 1)",ROUND(H921*Setup!$B$9,2),0))</f>
        <v/>
      </c>
      <c r="Q921" s="34">
        <f>IF(A921="","",I921-P921)</f>
        <v/>
      </c>
      <c r="R921" s="23">
        <f>IF(A921="","",IF(O921=0,"Outside audit periods; ","")&amp;IF(G921="","No VAT category; ","")&amp;IF(ABS(Q921)&gt;Setup!$B$10,"VAT ≠ 15% × net; ","")&amp;IF(AND(F921="B2B - VAT registered",NOT(AND(LEN(E921)=15,LEFT(E921,1)="3",RIGHT(E921,1)="3",ISNUMBER(--E921)))),"Invalid/missing customer VAT no; ","")&amp;IF(L921&lt;&gt;"Yes","Not reported/cleared on FATOORA; ","")&amp;IF(AND(OR(G921="Zero-rated domestic (Box 3)",G921="Export (Box 4)"),N921=""),"Zero-rate/export evidence missing; ","")&amp;IF(AND(C921="Credit Note",H921&gt;0),"Credit note should be negative; ","")&amp;IF(AND(C921="Simplified Tax Invoice",F921="B2B - VAT registered"),"Simplified invoice issued to VAT-registered B2B; ",""))</f>
        <v/>
      </c>
    </row>
    <row r="922">
      <c r="A922" s="17" t="n"/>
      <c r="B922" s="14" t="n"/>
      <c r="C922" s="14" t="n"/>
      <c r="D922" s="14" t="n"/>
      <c r="E922" s="16" t="n"/>
      <c r="F922" s="14" t="n"/>
      <c r="G922" s="14" t="n"/>
      <c r="H922" s="19" t="n"/>
      <c r="I922" s="19" t="n"/>
      <c r="J922" s="34">
        <f>IF(A922="","",H922+I922)</f>
        <v/>
      </c>
      <c r="K922" s="14" t="n"/>
      <c r="L922" s="14" t="n"/>
      <c r="M922" s="14" t="n"/>
      <c r="N922" s="14" t="n"/>
      <c r="O922" s="20">
        <f>IF(A922="","",SUMPRODUCT((A922&gt;=Setup!$C$19:$C$30)*(A922&lt;=Setup!$D$19:$D$30)*Setup!$A$19:$A$30))</f>
        <v/>
      </c>
      <c r="P922" s="34">
        <f>IF(A922="","",IF(G922="Standard 15% (Box 1)",ROUND(H922*Setup!$B$9,2),0))</f>
        <v/>
      </c>
      <c r="Q922" s="34">
        <f>IF(A922="","",I922-P922)</f>
        <v/>
      </c>
      <c r="R922" s="23">
        <f>IF(A922="","",IF(O922=0,"Outside audit periods; ","")&amp;IF(G922="","No VAT category; ","")&amp;IF(ABS(Q922)&gt;Setup!$B$10,"VAT ≠ 15% × net; ","")&amp;IF(AND(F922="B2B - VAT registered",NOT(AND(LEN(E922)=15,LEFT(E922,1)="3",RIGHT(E922,1)="3",ISNUMBER(--E922)))),"Invalid/missing customer VAT no; ","")&amp;IF(L922&lt;&gt;"Yes","Not reported/cleared on FATOORA; ","")&amp;IF(AND(OR(G922="Zero-rated domestic (Box 3)",G922="Export (Box 4)"),N922=""),"Zero-rate/export evidence missing; ","")&amp;IF(AND(C922="Credit Note",H922&gt;0),"Credit note should be negative; ","")&amp;IF(AND(C922="Simplified Tax Invoice",F922="B2B - VAT registered"),"Simplified invoice issued to VAT-registered B2B; ",""))</f>
        <v/>
      </c>
    </row>
    <row r="923">
      <c r="A923" s="17" t="n"/>
      <c r="B923" s="14" t="n"/>
      <c r="C923" s="14" t="n"/>
      <c r="D923" s="14" t="n"/>
      <c r="E923" s="16" t="n"/>
      <c r="F923" s="14" t="n"/>
      <c r="G923" s="14" t="n"/>
      <c r="H923" s="19" t="n"/>
      <c r="I923" s="19" t="n"/>
      <c r="J923" s="34">
        <f>IF(A923="","",H923+I923)</f>
        <v/>
      </c>
      <c r="K923" s="14" t="n"/>
      <c r="L923" s="14" t="n"/>
      <c r="M923" s="14" t="n"/>
      <c r="N923" s="14" t="n"/>
      <c r="O923" s="20">
        <f>IF(A923="","",SUMPRODUCT((A923&gt;=Setup!$C$19:$C$30)*(A923&lt;=Setup!$D$19:$D$30)*Setup!$A$19:$A$30))</f>
        <v/>
      </c>
      <c r="P923" s="34">
        <f>IF(A923="","",IF(G923="Standard 15% (Box 1)",ROUND(H923*Setup!$B$9,2),0))</f>
        <v/>
      </c>
      <c r="Q923" s="34">
        <f>IF(A923="","",I923-P923)</f>
        <v/>
      </c>
      <c r="R923" s="23">
        <f>IF(A923="","",IF(O923=0,"Outside audit periods; ","")&amp;IF(G923="","No VAT category; ","")&amp;IF(ABS(Q923)&gt;Setup!$B$10,"VAT ≠ 15% × net; ","")&amp;IF(AND(F923="B2B - VAT registered",NOT(AND(LEN(E923)=15,LEFT(E923,1)="3",RIGHT(E923,1)="3",ISNUMBER(--E923)))),"Invalid/missing customer VAT no; ","")&amp;IF(L923&lt;&gt;"Yes","Not reported/cleared on FATOORA; ","")&amp;IF(AND(OR(G923="Zero-rated domestic (Box 3)",G923="Export (Box 4)"),N923=""),"Zero-rate/export evidence missing; ","")&amp;IF(AND(C923="Credit Note",H923&gt;0),"Credit note should be negative; ","")&amp;IF(AND(C923="Simplified Tax Invoice",F923="B2B - VAT registered"),"Simplified invoice issued to VAT-registered B2B; ",""))</f>
        <v/>
      </c>
    </row>
    <row r="924">
      <c r="A924" s="17" t="n"/>
      <c r="B924" s="14" t="n"/>
      <c r="C924" s="14" t="n"/>
      <c r="D924" s="14" t="n"/>
      <c r="E924" s="16" t="n"/>
      <c r="F924" s="14" t="n"/>
      <c r="G924" s="14" t="n"/>
      <c r="H924" s="19" t="n"/>
      <c r="I924" s="19" t="n"/>
      <c r="J924" s="34">
        <f>IF(A924="","",H924+I924)</f>
        <v/>
      </c>
      <c r="K924" s="14" t="n"/>
      <c r="L924" s="14" t="n"/>
      <c r="M924" s="14" t="n"/>
      <c r="N924" s="14" t="n"/>
      <c r="O924" s="20">
        <f>IF(A924="","",SUMPRODUCT((A924&gt;=Setup!$C$19:$C$30)*(A924&lt;=Setup!$D$19:$D$30)*Setup!$A$19:$A$30))</f>
        <v/>
      </c>
      <c r="P924" s="34">
        <f>IF(A924="","",IF(G924="Standard 15% (Box 1)",ROUND(H924*Setup!$B$9,2),0))</f>
        <v/>
      </c>
      <c r="Q924" s="34">
        <f>IF(A924="","",I924-P924)</f>
        <v/>
      </c>
      <c r="R924" s="23">
        <f>IF(A924="","",IF(O924=0,"Outside audit periods; ","")&amp;IF(G924="","No VAT category; ","")&amp;IF(ABS(Q924)&gt;Setup!$B$10,"VAT ≠ 15% × net; ","")&amp;IF(AND(F924="B2B - VAT registered",NOT(AND(LEN(E924)=15,LEFT(E924,1)="3",RIGHT(E924,1)="3",ISNUMBER(--E924)))),"Invalid/missing customer VAT no; ","")&amp;IF(L924&lt;&gt;"Yes","Not reported/cleared on FATOORA; ","")&amp;IF(AND(OR(G924="Zero-rated domestic (Box 3)",G924="Export (Box 4)"),N924=""),"Zero-rate/export evidence missing; ","")&amp;IF(AND(C924="Credit Note",H924&gt;0),"Credit note should be negative; ","")&amp;IF(AND(C924="Simplified Tax Invoice",F924="B2B - VAT registered"),"Simplified invoice issued to VAT-registered B2B; ",""))</f>
        <v/>
      </c>
    </row>
    <row r="925">
      <c r="A925" s="17" t="n"/>
      <c r="B925" s="14" t="n"/>
      <c r="C925" s="14" t="n"/>
      <c r="D925" s="14" t="n"/>
      <c r="E925" s="16" t="n"/>
      <c r="F925" s="14" t="n"/>
      <c r="G925" s="14" t="n"/>
      <c r="H925" s="19" t="n"/>
      <c r="I925" s="19" t="n"/>
      <c r="J925" s="34">
        <f>IF(A925="","",H925+I925)</f>
        <v/>
      </c>
      <c r="K925" s="14" t="n"/>
      <c r="L925" s="14" t="n"/>
      <c r="M925" s="14" t="n"/>
      <c r="N925" s="14" t="n"/>
      <c r="O925" s="20">
        <f>IF(A925="","",SUMPRODUCT((A925&gt;=Setup!$C$19:$C$30)*(A925&lt;=Setup!$D$19:$D$30)*Setup!$A$19:$A$30))</f>
        <v/>
      </c>
      <c r="P925" s="34">
        <f>IF(A925="","",IF(G925="Standard 15% (Box 1)",ROUND(H925*Setup!$B$9,2),0))</f>
        <v/>
      </c>
      <c r="Q925" s="34">
        <f>IF(A925="","",I925-P925)</f>
        <v/>
      </c>
      <c r="R925" s="23">
        <f>IF(A925="","",IF(O925=0,"Outside audit periods; ","")&amp;IF(G925="","No VAT category; ","")&amp;IF(ABS(Q925)&gt;Setup!$B$10,"VAT ≠ 15% × net; ","")&amp;IF(AND(F925="B2B - VAT registered",NOT(AND(LEN(E925)=15,LEFT(E925,1)="3",RIGHT(E925,1)="3",ISNUMBER(--E925)))),"Invalid/missing customer VAT no; ","")&amp;IF(L925&lt;&gt;"Yes","Not reported/cleared on FATOORA; ","")&amp;IF(AND(OR(G925="Zero-rated domestic (Box 3)",G925="Export (Box 4)"),N925=""),"Zero-rate/export evidence missing; ","")&amp;IF(AND(C925="Credit Note",H925&gt;0),"Credit note should be negative; ","")&amp;IF(AND(C925="Simplified Tax Invoice",F925="B2B - VAT registered"),"Simplified invoice issued to VAT-registered B2B; ",""))</f>
        <v/>
      </c>
    </row>
    <row r="926">
      <c r="A926" s="17" t="n"/>
      <c r="B926" s="14" t="n"/>
      <c r="C926" s="14" t="n"/>
      <c r="D926" s="14" t="n"/>
      <c r="E926" s="16" t="n"/>
      <c r="F926" s="14" t="n"/>
      <c r="G926" s="14" t="n"/>
      <c r="H926" s="19" t="n"/>
      <c r="I926" s="19" t="n"/>
      <c r="J926" s="34">
        <f>IF(A926="","",H926+I926)</f>
        <v/>
      </c>
      <c r="K926" s="14" t="n"/>
      <c r="L926" s="14" t="n"/>
      <c r="M926" s="14" t="n"/>
      <c r="N926" s="14" t="n"/>
      <c r="O926" s="20">
        <f>IF(A926="","",SUMPRODUCT((A926&gt;=Setup!$C$19:$C$30)*(A926&lt;=Setup!$D$19:$D$30)*Setup!$A$19:$A$30))</f>
        <v/>
      </c>
      <c r="P926" s="34">
        <f>IF(A926="","",IF(G926="Standard 15% (Box 1)",ROUND(H926*Setup!$B$9,2),0))</f>
        <v/>
      </c>
      <c r="Q926" s="34">
        <f>IF(A926="","",I926-P926)</f>
        <v/>
      </c>
      <c r="R926" s="23">
        <f>IF(A926="","",IF(O926=0,"Outside audit periods; ","")&amp;IF(G926="","No VAT category; ","")&amp;IF(ABS(Q926)&gt;Setup!$B$10,"VAT ≠ 15% × net; ","")&amp;IF(AND(F926="B2B - VAT registered",NOT(AND(LEN(E926)=15,LEFT(E926,1)="3",RIGHT(E926,1)="3",ISNUMBER(--E926)))),"Invalid/missing customer VAT no; ","")&amp;IF(L926&lt;&gt;"Yes","Not reported/cleared on FATOORA; ","")&amp;IF(AND(OR(G926="Zero-rated domestic (Box 3)",G926="Export (Box 4)"),N926=""),"Zero-rate/export evidence missing; ","")&amp;IF(AND(C926="Credit Note",H926&gt;0),"Credit note should be negative; ","")&amp;IF(AND(C926="Simplified Tax Invoice",F926="B2B - VAT registered"),"Simplified invoice issued to VAT-registered B2B; ",""))</f>
        <v/>
      </c>
    </row>
    <row r="927">
      <c r="A927" s="17" t="n"/>
      <c r="B927" s="14" t="n"/>
      <c r="C927" s="14" t="n"/>
      <c r="D927" s="14" t="n"/>
      <c r="E927" s="16" t="n"/>
      <c r="F927" s="14" t="n"/>
      <c r="G927" s="14" t="n"/>
      <c r="H927" s="19" t="n"/>
      <c r="I927" s="19" t="n"/>
      <c r="J927" s="34">
        <f>IF(A927="","",H927+I927)</f>
        <v/>
      </c>
      <c r="K927" s="14" t="n"/>
      <c r="L927" s="14" t="n"/>
      <c r="M927" s="14" t="n"/>
      <c r="N927" s="14" t="n"/>
      <c r="O927" s="20">
        <f>IF(A927="","",SUMPRODUCT((A927&gt;=Setup!$C$19:$C$30)*(A927&lt;=Setup!$D$19:$D$30)*Setup!$A$19:$A$30))</f>
        <v/>
      </c>
      <c r="P927" s="34">
        <f>IF(A927="","",IF(G927="Standard 15% (Box 1)",ROUND(H927*Setup!$B$9,2),0))</f>
        <v/>
      </c>
      <c r="Q927" s="34">
        <f>IF(A927="","",I927-P927)</f>
        <v/>
      </c>
      <c r="R927" s="23">
        <f>IF(A927="","",IF(O927=0,"Outside audit periods; ","")&amp;IF(G927="","No VAT category; ","")&amp;IF(ABS(Q927)&gt;Setup!$B$10,"VAT ≠ 15% × net; ","")&amp;IF(AND(F927="B2B - VAT registered",NOT(AND(LEN(E927)=15,LEFT(E927,1)="3",RIGHT(E927,1)="3",ISNUMBER(--E927)))),"Invalid/missing customer VAT no; ","")&amp;IF(L927&lt;&gt;"Yes","Not reported/cleared on FATOORA; ","")&amp;IF(AND(OR(G927="Zero-rated domestic (Box 3)",G927="Export (Box 4)"),N927=""),"Zero-rate/export evidence missing; ","")&amp;IF(AND(C927="Credit Note",H927&gt;0),"Credit note should be negative; ","")&amp;IF(AND(C927="Simplified Tax Invoice",F927="B2B - VAT registered"),"Simplified invoice issued to VAT-registered B2B; ",""))</f>
        <v/>
      </c>
    </row>
    <row r="928">
      <c r="A928" s="17" t="n"/>
      <c r="B928" s="14" t="n"/>
      <c r="C928" s="14" t="n"/>
      <c r="D928" s="14" t="n"/>
      <c r="E928" s="16" t="n"/>
      <c r="F928" s="14" t="n"/>
      <c r="G928" s="14" t="n"/>
      <c r="H928" s="19" t="n"/>
      <c r="I928" s="19" t="n"/>
      <c r="J928" s="34">
        <f>IF(A928="","",H928+I928)</f>
        <v/>
      </c>
      <c r="K928" s="14" t="n"/>
      <c r="L928" s="14" t="n"/>
      <c r="M928" s="14" t="n"/>
      <c r="N928" s="14" t="n"/>
      <c r="O928" s="20">
        <f>IF(A928="","",SUMPRODUCT((A928&gt;=Setup!$C$19:$C$30)*(A928&lt;=Setup!$D$19:$D$30)*Setup!$A$19:$A$30))</f>
        <v/>
      </c>
      <c r="P928" s="34">
        <f>IF(A928="","",IF(G928="Standard 15% (Box 1)",ROUND(H928*Setup!$B$9,2),0))</f>
        <v/>
      </c>
      <c r="Q928" s="34">
        <f>IF(A928="","",I928-P928)</f>
        <v/>
      </c>
      <c r="R928" s="23">
        <f>IF(A928="","",IF(O928=0,"Outside audit periods; ","")&amp;IF(G928="","No VAT category; ","")&amp;IF(ABS(Q928)&gt;Setup!$B$10,"VAT ≠ 15% × net; ","")&amp;IF(AND(F928="B2B - VAT registered",NOT(AND(LEN(E928)=15,LEFT(E928,1)="3",RIGHT(E928,1)="3",ISNUMBER(--E928)))),"Invalid/missing customer VAT no; ","")&amp;IF(L928&lt;&gt;"Yes","Not reported/cleared on FATOORA; ","")&amp;IF(AND(OR(G928="Zero-rated domestic (Box 3)",G928="Export (Box 4)"),N928=""),"Zero-rate/export evidence missing; ","")&amp;IF(AND(C928="Credit Note",H928&gt;0),"Credit note should be negative; ","")&amp;IF(AND(C928="Simplified Tax Invoice",F928="B2B - VAT registered"),"Simplified invoice issued to VAT-registered B2B; ",""))</f>
        <v/>
      </c>
    </row>
    <row r="929">
      <c r="A929" s="17" t="n"/>
      <c r="B929" s="14" t="n"/>
      <c r="C929" s="14" t="n"/>
      <c r="D929" s="14" t="n"/>
      <c r="E929" s="16" t="n"/>
      <c r="F929" s="14" t="n"/>
      <c r="G929" s="14" t="n"/>
      <c r="H929" s="19" t="n"/>
      <c r="I929" s="19" t="n"/>
      <c r="J929" s="34">
        <f>IF(A929="","",H929+I929)</f>
        <v/>
      </c>
      <c r="K929" s="14" t="n"/>
      <c r="L929" s="14" t="n"/>
      <c r="M929" s="14" t="n"/>
      <c r="N929" s="14" t="n"/>
      <c r="O929" s="20">
        <f>IF(A929="","",SUMPRODUCT((A929&gt;=Setup!$C$19:$C$30)*(A929&lt;=Setup!$D$19:$D$30)*Setup!$A$19:$A$30))</f>
        <v/>
      </c>
      <c r="P929" s="34">
        <f>IF(A929="","",IF(G929="Standard 15% (Box 1)",ROUND(H929*Setup!$B$9,2),0))</f>
        <v/>
      </c>
      <c r="Q929" s="34">
        <f>IF(A929="","",I929-P929)</f>
        <v/>
      </c>
      <c r="R929" s="23">
        <f>IF(A929="","",IF(O929=0,"Outside audit periods; ","")&amp;IF(G929="","No VAT category; ","")&amp;IF(ABS(Q929)&gt;Setup!$B$10,"VAT ≠ 15% × net; ","")&amp;IF(AND(F929="B2B - VAT registered",NOT(AND(LEN(E929)=15,LEFT(E929,1)="3",RIGHT(E929,1)="3",ISNUMBER(--E929)))),"Invalid/missing customer VAT no; ","")&amp;IF(L929&lt;&gt;"Yes","Not reported/cleared on FATOORA; ","")&amp;IF(AND(OR(G929="Zero-rated domestic (Box 3)",G929="Export (Box 4)"),N929=""),"Zero-rate/export evidence missing; ","")&amp;IF(AND(C929="Credit Note",H929&gt;0),"Credit note should be negative; ","")&amp;IF(AND(C929="Simplified Tax Invoice",F929="B2B - VAT registered"),"Simplified invoice issued to VAT-registered B2B; ",""))</f>
        <v/>
      </c>
    </row>
    <row r="930">
      <c r="A930" s="17" t="n"/>
      <c r="B930" s="14" t="n"/>
      <c r="C930" s="14" t="n"/>
      <c r="D930" s="14" t="n"/>
      <c r="E930" s="16" t="n"/>
      <c r="F930" s="14" t="n"/>
      <c r="G930" s="14" t="n"/>
      <c r="H930" s="19" t="n"/>
      <c r="I930" s="19" t="n"/>
      <c r="J930" s="34">
        <f>IF(A930="","",H930+I930)</f>
        <v/>
      </c>
      <c r="K930" s="14" t="n"/>
      <c r="L930" s="14" t="n"/>
      <c r="M930" s="14" t="n"/>
      <c r="N930" s="14" t="n"/>
      <c r="O930" s="20">
        <f>IF(A930="","",SUMPRODUCT((A930&gt;=Setup!$C$19:$C$30)*(A930&lt;=Setup!$D$19:$D$30)*Setup!$A$19:$A$30))</f>
        <v/>
      </c>
      <c r="P930" s="34">
        <f>IF(A930="","",IF(G930="Standard 15% (Box 1)",ROUND(H930*Setup!$B$9,2),0))</f>
        <v/>
      </c>
      <c r="Q930" s="34">
        <f>IF(A930="","",I930-P930)</f>
        <v/>
      </c>
      <c r="R930" s="23">
        <f>IF(A930="","",IF(O930=0,"Outside audit periods; ","")&amp;IF(G930="","No VAT category; ","")&amp;IF(ABS(Q930)&gt;Setup!$B$10,"VAT ≠ 15% × net; ","")&amp;IF(AND(F930="B2B - VAT registered",NOT(AND(LEN(E930)=15,LEFT(E930,1)="3",RIGHT(E930,1)="3",ISNUMBER(--E930)))),"Invalid/missing customer VAT no; ","")&amp;IF(L930&lt;&gt;"Yes","Not reported/cleared on FATOORA; ","")&amp;IF(AND(OR(G930="Zero-rated domestic (Box 3)",G930="Export (Box 4)"),N930=""),"Zero-rate/export evidence missing; ","")&amp;IF(AND(C930="Credit Note",H930&gt;0),"Credit note should be negative; ","")&amp;IF(AND(C930="Simplified Tax Invoice",F930="B2B - VAT registered"),"Simplified invoice issued to VAT-registered B2B; ",""))</f>
        <v/>
      </c>
    </row>
    <row r="931">
      <c r="A931" s="17" t="n"/>
      <c r="B931" s="14" t="n"/>
      <c r="C931" s="14" t="n"/>
      <c r="D931" s="14" t="n"/>
      <c r="E931" s="16" t="n"/>
      <c r="F931" s="14" t="n"/>
      <c r="G931" s="14" t="n"/>
      <c r="H931" s="19" t="n"/>
      <c r="I931" s="19" t="n"/>
      <c r="J931" s="34">
        <f>IF(A931="","",H931+I931)</f>
        <v/>
      </c>
      <c r="K931" s="14" t="n"/>
      <c r="L931" s="14" t="n"/>
      <c r="M931" s="14" t="n"/>
      <c r="N931" s="14" t="n"/>
      <c r="O931" s="20">
        <f>IF(A931="","",SUMPRODUCT((A931&gt;=Setup!$C$19:$C$30)*(A931&lt;=Setup!$D$19:$D$30)*Setup!$A$19:$A$30))</f>
        <v/>
      </c>
      <c r="P931" s="34">
        <f>IF(A931="","",IF(G931="Standard 15% (Box 1)",ROUND(H931*Setup!$B$9,2),0))</f>
        <v/>
      </c>
      <c r="Q931" s="34">
        <f>IF(A931="","",I931-P931)</f>
        <v/>
      </c>
      <c r="R931" s="23">
        <f>IF(A931="","",IF(O931=0,"Outside audit periods; ","")&amp;IF(G931="","No VAT category; ","")&amp;IF(ABS(Q931)&gt;Setup!$B$10,"VAT ≠ 15% × net; ","")&amp;IF(AND(F931="B2B - VAT registered",NOT(AND(LEN(E931)=15,LEFT(E931,1)="3",RIGHT(E931,1)="3",ISNUMBER(--E931)))),"Invalid/missing customer VAT no; ","")&amp;IF(L931&lt;&gt;"Yes","Not reported/cleared on FATOORA; ","")&amp;IF(AND(OR(G931="Zero-rated domestic (Box 3)",G931="Export (Box 4)"),N931=""),"Zero-rate/export evidence missing; ","")&amp;IF(AND(C931="Credit Note",H931&gt;0),"Credit note should be negative; ","")&amp;IF(AND(C931="Simplified Tax Invoice",F931="B2B - VAT registered"),"Simplified invoice issued to VAT-registered B2B; ",""))</f>
        <v/>
      </c>
    </row>
    <row r="932">
      <c r="A932" s="17" t="n"/>
      <c r="B932" s="14" t="n"/>
      <c r="C932" s="14" t="n"/>
      <c r="D932" s="14" t="n"/>
      <c r="E932" s="16" t="n"/>
      <c r="F932" s="14" t="n"/>
      <c r="G932" s="14" t="n"/>
      <c r="H932" s="19" t="n"/>
      <c r="I932" s="19" t="n"/>
      <c r="J932" s="34">
        <f>IF(A932="","",H932+I932)</f>
        <v/>
      </c>
      <c r="K932" s="14" t="n"/>
      <c r="L932" s="14" t="n"/>
      <c r="M932" s="14" t="n"/>
      <c r="N932" s="14" t="n"/>
      <c r="O932" s="20">
        <f>IF(A932="","",SUMPRODUCT((A932&gt;=Setup!$C$19:$C$30)*(A932&lt;=Setup!$D$19:$D$30)*Setup!$A$19:$A$30))</f>
        <v/>
      </c>
      <c r="P932" s="34">
        <f>IF(A932="","",IF(G932="Standard 15% (Box 1)",ROUND(H932*Setup!$B$9,2),0))</f>
        <v/>
      </c>
      <c r="Q932" s="34">
        <f>IF(A932="","",I932-P932)</f>
        <v/>
      </c>
      <c r="R932" s="23">
        <f>IF(A932="","",IF(O932=0,"Outside audit periods; ","")&amp;IF(G932="","No VAT category; ","")&amp;IF(ABS(Q932)&gt;Setup!$B$10,"VAT ≠ 15% × net; ","")&amp;IF(AND(F932="B2B - VAT registered",NOT(AND(LEN(E932)=15,LEFT(E932,1)="3",RIGHT(E932,1)="3",ISNUMBER(--E932)))),"Invalid/missing customer VAT no; ","")&amp;IF(L932&lt;&gt;"Yes","Not reported/cleared on FATOORA; ","")&amp;IF(AND(OR(G932="Zero-rated domestic (Box 3)",G932="Export (Box 4)"),N932=""),"Zero-rate/export evidence missing; ","")&amp;IF(AND(C932="Credit Note",H932&gt;0),"Credit note should be negative; ","")&amp;IF(AND(C932="Simplified Tax Invoice",F932="B2B - VAT registered"),"Simplified invoice issued to VAT-registered B2B; ",""))</f>
        <v/>
      </c>
    </row>
    <row r="933">
      <c r="A933" s="17" t="n"/>
      <c r="B933" s="14" t="n"/>
      <c r="C933" s="14" t="n"/>
      <c r="D933" s="14" t="n"/>
      <c r="E933" s="16" t="n"/>
      <c r="F933" s="14" t="n"/>
      <c r="G933" s="14" t="n"/>
      <c r="H933" s="19" t="n"/>
      <c r="I933" s="19" t="n"/>
      <c r="J933" s="34">
        <f>IF(A933="","",H933+I933)</f>
        <v/>
      </c>
      <c r="K933" s="14" t="n"/>
      <c r="L933" s="14" t="n"/>
      <c r="M933" s="14" t="n"/>
      <c r="N933" s="14" t="n"/>
      <c r="O933" s="20">
        <f>IF(A933="","",SUMPRODUCT((A933&gt;=Setup!$C$19:$C$30)*(A933&lt;=Setup!$D$19:$D$30)*Setup!$A$19:$A$30))</f>
        <v/>
      </c>
      <c r="P933" s="34">
        <f>IF(A933="","",IF(G933="Standard 15% (Box 1)",ROUND(H933*Setup!$B$9,2),0))</f>
        <v/>
      </c>
      <c r="Q933" s="34">
        <f>IF(A933="","",I933-P933)</f>
        <v/>
      </c>
      <c r="R933" s="23">
        <f>IF(A933="","",IF(O933=0,"Outside audit periods; ","")&amp;IF(G933="","No VAT category; ","")&amp;IF(ABS(Q933)&gt;Setup!$B$10,"VAT ≠ 15% × net; ","")&amp;IF(AND(F933="B2B - VAT registered",NOT(AND(LEN(E933)=15,LEFT(E933,1)="3",RIGHT(E933,1)="3",ISNUMBER(--E933)))),"Invalid/missing customer VAT no; ","")&amp;IF(L933&lt;&gt;"Yes","Not reported/cleared on FATOORA; ","")&amp;IF(AND(OR(G933="Zero-rated domestic (Box 3)",G933="Export (Box 4)"),N933=""),"Zero-rate/export evidence missing; ","")&amp;IF(AND(C933="Credit Note",H933&gt;0),"Credit note should be negative; ","")&amp;IF(AND(C933="Simplified Tax Invoice",F933="B2B - VAT registered"),"Simplified invoice issued to VAT-registered B2B; ",""))</f>
        <v/>
      </c>
    </row>
    <row r="934">
      <c r="A934" s="17" t="n"/>
      <c r="B934" s="14" t="n"/>
      <c r="C934" s="14" t="n"/>
      <c r="D934" s="14" t="n"/>
      <c r="E934" s="16" t="n"/>
      <c r="F934" s="14" t="n"/>
      <c r="G934" s="14" t="n"/>
      <c r="H934" s="19" t="n"/>
      <c r="I934" s="19" t="n"/>
      <c r="J934" s="34">
        <f>IF(A934="","",H934+I934)</f>
        <v/>
      </c>
      <c r="K934" s="14" t="n"/>
      <c r="L934" s="14" t="n"/>
      <c r="M934" s="14" t="n"/>
      <c r="N934" s="14" t="n"/>
      <c r="O934" s="20">
        <f>IF(A934="","",SUMPRODUCT((A934&gt;=Setup!$C$19:$C$30)*(A934&lt;=Setup!$D$19:$D$30)*Setup!$A$19:$A$30))</f>
        <v/>
      </c>
      <c r="P934" s="34">
        <f>IF(A934="","",IF(G934="Standard 15% (Box 1)",ROUND(H934*Setup!$B$9,2),0))</f>
        <v/>
      </c>
      <c r="Q934" s="34">
        <f>IF(A934="","",I934-P934)</f>
        <v/>
      </c>
      <c r="R934" s="23">
        <f>IF(A934="","",IF(O934=0,"Outside audit periods; ","")&amp;IF(G934="","No VAT category; ","")&amp;IF(ABS(Q934)&gt;Setup!$B$10,"VAT ≠ 15% × net; ","")&amp;IF(AND(F934="B2B - VAT registered",NOT(AND(LEN(E934)=15,LEFT(E934,1)="3",RIGHT(E934,1)="3",ISNUMBER(--E934)))),"Invalid/missing customer VAT no; ","")&amp;IF(L934&lt;&gt;"Yes","Not reported/cleared on FATOORA; ","")&amp;IF(AND(OR(G934="Zero-rated domestic (Box 3)",G934="Export (Box 4)"),N934=""),"Zero-rate/export evidence missing; ","")&amp;IF(AND(C934="Credit Note",H934&gt;0),"Credit note should be negative; ","")&amp;IF(AND(C934="Simplified Tax Invoice",F934="B2B - VAT registered"),"Simplified invoice issued to VAT-registered B2B; ",""))</f>
        <v/>
      </c>
    </row>
    <row r="935">
      <c r="A935" s="17" t="n"/>
      <c r="B935" s="14" t="n"/>
      <c r="C935" s="14" t="n"/>
      <c r="D935" s="14" t="n"/>
      <c r="E935" s="16" t="n"/>
      <c r="F935" s="14" t="n"/>
      <c r="G935" s="14" t="n"/>
      <c r="H935" s="19" t="n"/>
      <c r="I935" s="19" t="n"/>
      <c r="J935" s="34">
        <f>IF(A935="","",H935+I935)</f>
        <v/>
      </c>
      <c r="K935" s="14" t="n"/>
      <c r="L935" s="14" t="n"/>
      <c r="M935" s="14" t="n"/>
      <c r="N935" s="14" t="n"/>
      <c r="O935" s="20">
        <f>IF(A935="","",SUMPRODUCT((A935&gt;=Setup!$C$19:$C$30)*(A935&lt;=Setup!$D$19:$D$30)*Setup!$A$19:$A$30))</f>
        <v/>
      </c>
      <c r="P935" s="34">
        <f>IF(A935="","",IF(G935="Standard 15% (Box 1)",ROUND(H935*Setup!$B$9,2),0))</f>
        <v/>
      </c>
      <c r="Q935" s="34">
        <f>IF(A935="","",I935-P935)</f>
        <v/>
      </c>
      <c r="R935" s="23">
        <f>IF(A935="","",IF(O935=0,"Outside audit periods; ","")&amp;IF(G935="","No VAT category; ","")&amp;IF(ABS(Q935)&gt;Setup!$B$10,"VAT ≠ 15% × net; ","")&amp;IF(AND(F935="B2B - VAT registered",NOT(AND(LEN(E935)=15,LEFT(E935,1)="3",RIGHT(E935,1)="3",ISNUMBER(--E935)))),"Invalid/missing customer VAT no; ","")&amp;IF(L935&lt;&gt;"Yes","Not reported/cleared on FATOORA; ","")&amp;IF(AND(OR(G935="Zero-rated domestic (Box 3)",G935="Export (Box 4)"),N935=""),"Zero-rate/export evidence missing; ","")&amp;IF(AND(C935="Credit Note",H935&gt;0),"Credit note should be negative; ","")&amp;IF(AND(C935="Simplified Tax Invoice",F935="B2B - VAT registered"),"Simplified invoice issued to VAT-registered B2B; ",""))</f>
        <v/>
      </c>
    </row>
    <row r="936">
      <c r="A936" s="17" t="n"/>
      <c r="B936" s="14" t="n"/>
      <c r="C936" s="14" t="n"/>
      <c r="D936" s="14" t="n"/>
      <c r="E936" s="16" t="n"/>
      <c r="F936" s="14" t="n"/>
      <c r="G936" s="14" t="n"/>
      <c r="H936" s="19" t="n"/>
      <c r="I936" s="19" t="n"/>
      <c r="J936" s="34">
        <f>IF(A936="","",H936+I936)</f>
        <v/>
      </c>
      <c r="K936" s="14" t="n"/>
      <c r="L936" s="14" t="n"/>
      <c r="M936" s="14" t="n"/>
      <c r="N936" s="14" t="n"/>
      <c r="O936" s="20">
        <f>IF(A936="","",SUMPRODUCT((A936&gt;=Setup!$C$19:$C$30)*(A936&lt;=Setup!$D$19:$D$30)*Setup!$A$19:$A$30))</f>
        <v/>
      </c>
      <c r="P936" s="34">
        <f>IF(A936="","",IF(G936="Standard 15% (Box 1)",ROUND(H936*Setup!$B$9,2),0))</f>
        <v/>
      </c>
      <c r="Q936" s="34">
        <f>IF(A936="","",I936-P936)</f>
        <v/>
      </c>
      <c r="R936" s="23">
        <f>IF(A936="","",IF(O936=0,"Outside audit periods; ","")&amp;IF(G936="","No VAT category; ","")&amp;IF(ABS(Q936)&gt;Setup!$B$10,"VAT ≠ 15% × net; ","")&amp;IF(AND(F936="B2B - VAT registered",NOT(AND(LEN(E936)=15,LEFT(E936,1)="3",RIGHT(E936,1)="3",ISNUMBER(--E936)))),"Invalid/missing customer VAT no; ","")&amp;IF(L936&lt;&gt;"Yes","Not reported/cleared on FATOORA; ","")&amp;IF(AND(OR(G936="Zero-rated domestic (Box 3)",G936="Export (Box 4)"),N936=""),"Zero-rate/export evidence missing; ","")&amp;IF(AND(C936="Credit Note",H936&gt;0),"Credit note should be negative; ","")&amp;IF(AND(C936="Simplified Tax Invoice",F936="B2B - VAT registered"),"Simplified invoice issued to VAT-registered B2B; ",""))</f>
        <v/>
      </c>
    </row>
    <row r="937">
      <c r="A937" s="17" t="n"/>
      <c r="B937" s="14" t="n"/>
      <c r="C937" s="14" t="n"/>
      <c r="D937" s="14" t="n"/>
      <c r="E937" s="16" t="n"/>
      <c r="F937" s="14" t="n"/>
      <c r="G937" s="14" t="n"/>
      <c r="H937" s="19" t="n"/>
      <c r="I937" s="19" t="n"/>
      <c r="J937" s="34">
        <f>IF(A937="","",H937+I937)</f>
        <v/>
      </c>
      <c r="K937" s="14" t="n"/>
      <c r="L937" s="14" t="n"/>
      <c r="M937" s="14" t="n"/>
      <c r="N937" s="14" t="n"/>
      <c r="O937" s="20">
        <f>IF(A937="","",SUMPRODUCT((A937&gt;=Setup!$C$19:$C$30)*(A937&lt;=Setup!$D$19:$D$30)*Setup!$A$19:$A$30))</f>
        <v/>
      </c>
      <c r="P937" s="34">
        <f>IF(A937="","",IF(G937="Standard 15% (Box 1)",ROUND(H937*Setup!$B$9,2),0))</f>
        <v/>
      </c>
      <c r="Q937" s="34">
        <f>IF(A937="","",I937-P937)</f>
        <v/>
      </c>
      <c r="R937" s="23">
        <f>IF(A937="","",IF(O937=0,"Outside audit periods; ","")&amp;IF(G937="","No VAT category; ","")&amp;IF(ABS(Q937)&gt;Setup!$B$10,"VAT ≠ 15% × net; ","")&amp;IF(AND(F937="B2B - VAT registered",NOT(AND(LEN(E937)=15,LEFT(E937,1)="3",RIGHT(E937,1)="3",ISNUMBER(--E937)))),"Invalid/missing customer VAT no; ","")&amp;IF(L937&lt;&gt;"Yes","Not reported/cleared on FATOORA; ","")&amp;IF(AND(OR(G937="Zero-rated domestic (Box 3)",G937="Export (Box 4)"),N937=""),"Zero-rate/export evidence missing; ","")&amp;IF(AND(C937="Credit Note",H937&gt;0),"Credit note should be negative; ","")&amp;IF(AND(C937="Simplified Tax Invoice",F937="B2B - VAT registered"),"Simplified invoice issued to VAT-registered B2B; ",""))</f>
        <v/>
      </c>
    </row>
    <row r="938">
      <c r="A938" s="17" t="n"/>
      <c r="B938" s="14" t="n"/>
      <c r="C938" s="14" t="n"/>
      <c r="D938" s="14" t="n"/>
      <c r="E938" s="16" t="n"/>
      <c r="F938" s="14" t="n"/>
      <c r="G938" s="14" t="n"/>
      <c r="H938" s="19" t="n"/>
      <c r="I938" s="19" t="n"/>
      <c r="J938" s="34">
        <f>IF(A938="","",H938+I938)</f>
        <v/>
      </c>
      <c r="K938" s="14" t="n"/>
      <c r="L938" s="14" t="n"/>
      <c r="M938" s="14" t="n"/>
      <c r="N938" s="14" t="n"/>
      <c r="O938" s="20">
        <f>IF(A938="","",SUMPRODUCT((A938&gt;=Setup!$C$19:$C$30)*(A938&lt;=Setup!$D$19:$D$30)*Setup!$A$19:$A$30))</f>
        <v/>
      </c>
      <c r="P938" s="34">
        <f>IF(A938="","",IF(G938="Standard 15% (Box 1)",ROUND(H938*Setup!$B$9,2),0))</f>
        <v/>
      </c>
      <c r="Q938" s="34">
        <f>IF(A938="","",I938-P938)</f>
        <v/>
      </c>
      <c r="R938" s="23">
        <f>IF(A938="","",IF(O938=0,"Outside audit periods; ","")&amp;IF(G938="","No VAT category; ","")&amp;IF(ABS(Q938)&gt;Setup!$B$10,"VAT ≠ 15% × net; ","")&amp;IF(AND(F938="B2B - VAT registered",NOT(AND(LEN(E938)=15,LEFT(E938,1)="3",RIGHT(E938,1)="3",ISNUMBER(--E938)))),"Invalid/missing customer VAT no; ","")&amp;IF(L938&lt;&gt;"Yes","Not reported/cleared on FATOORA; ","")&amp;IF(AND(OR(G938="Zero-rated domestic (Box 3)",G938="Export (Box 4)"),N938=""),"Zero-rate/export evidence missing; ","")&amp;IF(AND(C938="Credit Note",H938&gt;0),"Credit note should be negative; ","")&amp;IF(AND(C938="Simplified Tax Invoice",F938="B2B - VAT registered"),"Simplified invoice issued to VAT-registered B2B; ",""))</f>
        <v/>
      </c>
    </row>
    <row r="939">
      <c r="A939" s="17" t="n"/>
      <c r="B939" s="14" t="n"/>
      <c r="C939" s="14" t="n"/>
      <c r="D939" s="14" t="n"/>
      <c r="E939" s="16" t="n"/>
      <c r="F939" s="14" t="n"/>
      <c r="G939" s="14" t="n"/>
      <c r="H939" s="19" t="n"/>
      <c r="I939" s="19" t="n"/>
      <c r="J939" s="34">
        <f>IF(A939="","",H939+I939)</f>
        <v/>
      </c>
      <c r="K939" s="14" t="n"/>
      <c r="L939" s="14" t="n"/>
      <c r="M939" s="14" t="n"/>
      <c r="N939" s="14" t="n"/>
      <c r="O939" s="20">
        <f>IF(A939="","",SUMPRODUCT((A939&gt;=Setup!$C$19:$C$30)*(A939&lt;=Setup!$D$19:$D$30)*Setup!$A$19:$A$30))</f>
        <v/>
      </c>
      <c r="P939" s="34">
        <f>IF(A939="","",IF(G939="Standard 15% (Box 1)",ROUND(H939*Setup!$B$9,2),0))</f>
        <v/>
      </c>
      <c r="Q939" s="34">
        <f>IF(A939="","",I939-P939)</f>
        <v/>
      </c>
      <c r="R939" s="23">
        <f>IF(A939="","",IF(O939=0,"Outside audit periods; ","")&amp;IF(G939="","No VAT category; ","")&amp;IF(ABS(Q939)&gt;Setup!$B$10,"VAT ≠ 15% × net; ","")&amp;IF(AND(F939="B2B - VAT registered",NOT(AND(LEN(E939)=15,LEFT(E939,1)="3",RIGHT(E939,1)="3",ISNUMBER(--E939)))),"Invalid/missing customer VAT no; ","")&amp;IF(L939&lt;&gt;"Yes","Not reported/cleared on FATOORA; ","")&amp;IF(AND(OR(G939="Zero-rated domestic (Box 3)",G939="Export (Box 4)"),N939=""),"Zero-rate/export evidence missing; ","")&amp;IF(AND(C939="Credit Note",H939&gt;0),"Credit note should be negative; ","")&amp;IF(AND(C939="Simplified Tax Invoice",F939="B2B - VAT registered"),"Simplified invoice issued to VAT-registered B2B; ",""))</f>
        <v/>
      </c>
    </row>
    <row r="940">
      <c r="A940" s="17" t="n"/>
      <c r="B940" s="14" t="n"/>
      <c r="C940" s="14" t="n"/>
      <c r="D940" s="14" t="n"/>
      <c r="E940" s="16" t="n"/>
      <c r="F940" s="14" t="n"/>
      <c r="G940" s="14" t="n"/>
      <c r="H940" s="19" t="n"/>
      <c r="I940" s="19" t="n"/>
      <c r="J940" s="34">
        <f>IF(A940="","",H940+I940)</f>
        <v/>
      </c>
      <c r="K940" s="14" t="n"/>
      <c r="L940" s="14" t="n"/>
      <c r="M940" s="14" t="n"/>
      <c r="N940" s="14" t="n"/>
      <c r="O940" s="20">
        <f>IF(A940="","",SUMPRODUCT((A940&gt;=Setup!$C$19:$C$30)*(A940&lt;=Setup!$D$19:$D$30)*Setup!$A$19:$A$30))</f>
        <v/>
      </c>
      <c r="P940" s="34">
        <f>IF(A940="","",IF(G940="Standard 15% (Box 1)",ROUND(H940*Setup!$B$9,2),0))</f>
        <v/>
      </c>
      <c r="Q940" s="34">
        <f>IF(A940="","",I940-P940)</f>
        <v/>
      </c>
      <c r="R940" s="23">
        <f>IF(A940="","",IF(O940=0,"Outside audit periods; ","")&amp;IF(G940="","No VAT category; ","")&amp;IF(ABS(Q940)&gt;Setup!$B$10,"VAT ≠ 15% × net; ","")&amp;IF(AND(F940="B2B - VAT registered",NOT(AND(LEN(E940)=15,LEFT(E940,1)="3",RIGHT(E940,1)="3",ISNUMBER(--E940)))),"Invalid/missing customer VAT no; ","")&amp;IF(L940&lt;&gt;"Yes","Not reported/cleared on FATOORA; ","")&amp;IF(AND(OR(G940="Zero-rated domestic (Box 3)",G940="Export (Box 4)"),N940=""),"Zero-rate/export evidence missing; ","")&amp;IF(AND(C940="Credit Note",H940&gt;0),"Credit note should be negative; ","")&amp;IF(AND(C940="Simplified Tax Invoice",F940="B2B - VAT registered"),"Simplified invoice issued to VAT-registered B2B; ",""))</f>
        <v/>
      </c>
    </row>
    <row r="941">
      <c r="A941" s="17" t="n"/>
      <c r="B941" s="14" t="n"/>
      <c r="C941" s="14" t="n"/>
      <c r="D941" s="14" t="n"/>
      <c r="E941" s="16" t="n"/>
      <c r="F941" s="14" t="n"/>
      <c r="G941" s="14" t="n"/>
      <c r="H941" s="19" t="n"/>
      <c r="I941" s="19" t="n"/>
      <c r="J941" s="34">
        <f>IF(A941="","",H941+I941)</f>
        <v/>
      </c>
      <c r="K941" s="14" t="n"/>
      <c r="L941" s="14" t="n"/>
      <c r="M941" s="14" t="n"/>
      <c r="N941" s="14" t="n"/>
      <c r="O941" s="20">
        <f>IF(A941="","",SUMPRODUCT((A941&gt;=Setup!$C$19:$C$30)*(A941&lt;=Setup!$D$19:$D$30)*Setup!$A$19:$A$30))</f>
        <v/>
      </c>
      <c r="P941" s="34">
        <f>IF(A941="","",IF(G941="Standard 15% (Box 1)",ROUND(H941*Setup!$B$9,2),0))</f>
        <v/>
      </c>
      <c r="Q941" s="34">
        <f>IF(A941="","",I941-P941)</f>
        <v/>
      </c>
      <c r="R941" s="23">
        <f>IF(A941="","",IF(O941=0,"Outside audit periods; ","")&amp;IF(G941="","No VAT category; ","")&amp;IF(ABS(Q941)&gt;Setup!$B$10,"VAT ≠ 15% × net; ","")&amp;IF(AND(F941="B2B - VAT registered",NOT(AND(LEN(E941)=15,LEFT(E941,1)="3",RIGHT(E941,1)="3",ISNUMBER(--E941)))),"Invalid/missing customer VAT no; ","")&amp;IF(L941&lt;&gt;"Yes","Not reported/cleared on FATOORA; ","")&amp;IF(AND(OR(G941="Zero-rated domestic (Box 3)",G941="Export (Box 4)"),N941=""),"Zero-rate/export evidence missing; ","")&amp;IF(AND(C941="Credit Note",H941&gt;0),"Credit note should be negative; ","")&amp;IF(AND(C941="Simplified Tax Invoice",F941="B2B - VAT registered"),"Simplified invoice issued to VAT-registered B2B; ",""))</f>
        <v/>
      </c>
    </row>
    <row r="942">
      <c r="A942" s="17" t="n"/>
      <c r="B942" s="14" t="n"/>
      <c r="C942" s="14" t="n"/>
      <c r="D942" s="14" t="n"/>
      <c r="E942" s="16" t="n"/>
      <c r="F942" s="14" t="n"/>
      <c r="G942" s="14" t="n"/>
      <c r="H942" s="19" t="n"/>
      <c r="I942" s="19" t="n"/>
      <c r="J942" s="34">
        <f>IF(A942="","",H942+I942)</f>
        <v/>
      </c>
      <c r="K942" s="14" t="n"/>
      <c r="L942" s="14" t="n"/>
      <c r="M942" s="14" t="n"/>
      <c r="N942" s="14" t="n"/>
      <c r="O942" s="20">
        <f>IF(A942="","",SUMPRODUCT((A942&gt;=Setup!$C$19:$C$30)*(A942&lt;=Setup!$D$19:$D$30)*Setup!$A$19:$A$30))</f>
        <v/>
      </c>
      <c r="P942" s="34">
        <f>IF(A942="","",IF(G942="Standard 15% (Box 1)",ROUND(H942*Setup!$B$9,2),0))</f>
        <v/>
      </c>
      <c r="Q942" s="34">
        <f>IF(A942="","",I942-P942)</f>
        <v/>
      </c>
      <c r="R942" s="23">
        <f>IF(A942="","",IF(O942=0,"Outside audit periods; ","")&amp;IF(G942="","No VAT category; ","")&amp;IF(ABS(Q942)&gt;Setup!$B$10,"VAT ≠ 15% × net; ","")&amp;IF(AND(F942="B2B - VAT registered",NOT(AND(LEN(E942)=15,LEFT(E942,1)="3",RIGHT(E942,1)="3",ISNUMBER(--E942)))),"Invalid/missing customer VAT no; ","")&amp;IF(L942&lt;&gt;"Yes","Not reported/cleared on FATOORA; ","")&amp;IF(AND(OR(G942="Zero-rated domestic (Box 3)",G942="Export (Box 4)"),N942=""),"Zero-rate/export evidence missing; ","")&amp;IF(AND(C942="Credit Note",H942&gt;0),"Credit note should be negative; ","")&amp;IF(AND(C942="Simplified Tax Invoice",F942="B2B - VAT registered"),"Simplified invoice issued to VAT-registered B2B; ",""))</f>
        <v/>
      </c>
    </row>
    <row r="943">
      <c r="A943" s="17" t="n"/>
      <c r="B943" s="14" t="n"/>
      <c r="C943" s="14" t="n"/>
      <c r="D943" s="14" t="n"/>
      <c r="E943" s="16" t="n"/>
      <c r="F943" s="14" t="n"/>
      <c r="G943" s="14" t="n"/>
      <c r="H943" s="19" t="n"/>
      <c r="I943" s="19" t="n"/>
      <c r="J943" s="34">
        <f>IF(A943="","",H943+I943)</f>
        <v/>
      </c>
      <c r="K943" s="14" t="n"/>
      <c r="L943" s="14" t="n"/>
      <c r="M943" s="14" t="n"/>
      <c r="N943" s="14" t="n"/>
      <c r="O943" s="20">
        <f>IF(A943="","",SUMPRODUCT((A943&gt;=Setup!$C$19:$C$30)*(A943&lt;=Setup!$D$19:$D$30)*Setup!$A$19:$A$30))</f>
        <v/>
      </c>
      <c r="P943" s="34">
        <f>IF(A943="","",IF(G943="Standard 15% (Box 1)",ROUND(H943*Setup!$B$9,2),0))</f>
        <v/>
      </c>
      <c r="Q943" s="34">
        <f>IF(A943="","",I943-P943)</f>
        <v/>
      </c>
      <c r="R943" s="23">
        <f>IF(A943="","",IF(O943=0,"Outside audit periods; ","")&amp;IF(G943="","No VAT category; ","")&amp;IF(ABS(Q943)&gt;Setup!$B$10,"VAT ≠ 15% × net; ","")&amp;IF(AND(F943="B2B - VAT registered",NOT(AND(LEN(E943)=15,LEFT(E943,1)="3",RIGHT(E943,1)="3",ISNUMBER(--E943)))),"Invalid/missing customer VAT no; ","")&amp;IF(L943&lt;&gt;"Yes","Not reported/cleared on FATOORA; ","")&amp;IF(AND(OR(G943="Zero-rated domestic (Box 3)",G943="Export (Box 4)"),N943=""),"Zero-rate/export evidence missing; ","")&amp;IF(AND(C943="Credit Note",H943&gt;0),"Credit note should be negative; ","")&amp;IF(AND(C943="Simplified Tax Invoice",F943="B2B - VAT registered"),"Simplified invoice issued to VAT-registered B2B; ",""))</f>
        <v/>
      </c>
    </row>
    <row r="944">
      <c r="A944" s="17" t="n"/>
      <c r="B944" s="14" t="n"/>
      <c r="C944" s="14" t="n"/>
      <c r="D944" s="14" t="n"/>
      <c r="E944" s="16" t="n"/>
      <c r="F944" s="14" t="n"/>
      <c r="G944" s="14" t="n"/>
      <c r="H944" s="19" t="n"/>
      <c r="I944" s="19" t="n"/>
      <c r="J944" s="34">
        <f>IF(A944="","",H944+I944)</f>
        <v/>
      </c>
      <c r="K944" s="14" t="n"/>
      <c r="L944" s="14" t="n"/>
      <c r="M944" s="14" t="n"/>
      <c r="N944" s="14" t="n"/>
      <c r="O944" s="20">
        <f>IF(A944="","",SUMPRODUCT((A944&gt;=Setup!$C$19:$C$30)*(A944&lt;=Setup!$D$19:$D$30)*Setup!$A$19:$A$30))</f>
        <v/>
      </c>
      <c r="P944" s="34">
        <f>IF(A944="","",IF(G944="Standard 15% (Box 1)",ROUND(H944*Setup!$B$9,2),0))</f>
        <v/>
      </c>
      <c r="Q944" s="34">
        <f>IF(A944="","",I944-P944)</f>
        <v/>
      </c>
      <c r="R944" s="23">
        <f>IF(A944="","",IF(O944=0,"Outside audit periods; ","")&amp;IF(G944="","No VAT category; ","")&amp;IF(ABS(Q944)&gt;Setup!$B$10,"VAT ≠ 15% × net; ","")&amp;IF(AND(F944="B2B - VAT registered",NOT(AND(LEN(E944)=15,LEFT(E944,1)="3",RIGHT(E944,1)="3",ISNUMBER(--E944)))),"Invalid/missing customer VAT no; ","")&amp;IF(L944&lt;&gt;"Yes","Not reported/cleared on FATOORA; ","")&amp;IF(AND(OR(G944="Zero-rated domestic (Box 3)",G944="Export (Box 4)"),N944=""),"Zero-rate/export evidence missing; ","")&amp;IF(AND(C944="Credit Note",H944&gt;0),"Credit note should be negative; ","")&amp;IF(AND(C944="Simplified Tax Invoice",F944="B2B - VAT registered"),"Simplified invoice issued to VAT-registered B2B; ",""))</f>
        <v/>
      </c>
    </row>
    <row r="945">
      <c r="A945" s="17" t="n"/>
      <c r="B945" s="14" t="n"/>
      <c r="C945" s="14" t="n"/>
      <c r="D945" s="14" t="n"/>
      <c r="E945" s="16" t="n"/>
      <c r="F945" s="14" t="n"/>
      <c r="G945" s="14" t="n"/>
      <c r="H945" s="19" t="n"/>
      <c r="I945" s="19" t="n"/>
      <c r="J945" s="34">
        <f>IF(A945="","",H945+I945)</f>
        <v/>
      </c>
      <c r="K945" s="14" t="n"/>
      <c r="L945" s="14" t="n"/>
      <c r="M945" s="14" t="n"/>
      <c r="N945" s="14" t="n"/>
      <c r="O945" s="20">
        <f>IF(A945="","",SUMPRODUCT((A945&gt;=Setup!$C$19:$C$30)*(A945&lt;=Setup!$D$19:$D$30)*Setup!$A$19:$A$30))</f>
        <v/>
      </c>
      <c r="P945" s="34">
        <f>IF(A945="","",IF(G945="Standard 15% (Box 1)",ROUND(H945*Setup!$B$9,2),0))</f>
        <v/>
      </c>
      <c r="Q945" s="34">
        <f>IF(A945="","",I945-P945)</f>
        <v/>
      </c>
      <c r="R945" s="23">
        <f>IF(A945="","",IF(O945=0,"Outside audit periods; ","")&amp;IF(G945="","No VAT category; ","")&amp;IF(ABS(Q945)&gt;Setup!$B$10,"VAT ≠ 15% × net; ","")&amp;IF(AND(F945="B2B - VAT registered",NOT(AND(LEN(E945)=15,LEFT(E945,1)="3",RIGHT(E945,1)="3",ISNUMBER(--E945)))),"Invalid/missing customer VAT no; ","")&amp;IF(L945&lt;&gt;"Yes","Not reported/cleared on FATOORA; ","")&amp;IF(AND(OR(G945="Zero-rated domestic (Box 3)",G945="Export (Box 4)"),N945=""),"Zero-rate/export evidence missing; ","")&amp;IF(AND(C945="Credit Note",H945&gt;0),"Credit note should be negative; ","")&amp;IF(AND(C945="Simplified Tax Invoice",F945="B2B - VAT registered"),"Simplified invoice issued to VAT-registered B2B; ",""))</f>
        <v/>
      </c>
    </row>
    <row r="946">
      <c r="A946" s="17" t="n"/>
      <c r="B946" s="14" t="n"/>
      <c r="C946" s="14" t="n"/>
      <c r="D946" s="14" t="n"/>
      <c r="E946" s="16" t="n"/>
      <c r="F946" s="14" t="n"/>
      <c r="G946" s="14" t="n"/>
      <c r="H946" s="19" t="n"/>
      <c r="I946" s="19" t="n"/>
      <c r="J946" s="34">
        <f>IF(A946="","",H946+I946)</f>
        <v/>
      </c>
      <c r="K946" s="14" t="n"/>
      <c r="L946" s="14" t="n"/>
      <c r="M946" s="14" t="n"/>
      <c r="N946" s="14" t="n"/>
      <c r="O946" s="20">
        <f>IF(A946="","",SUMPRODUCT((A946&gt;=Setup!$C$19:$C$30)*(A946&lt;=Setup!$D$19:$D$30)*Setup!$A$19:$A$30))</f>
        <v/>
      </c>
      <c r="P946" s="34">
        <f>IF(A946="","",IF(G946="Standard 15% (Box 1)",ROUND(H946*Setup!$B$9,2),0))</f>
        <v/>
      </c>
      <c r="Q946" s="34">
        <f>IF(A946="","",I946-P946)</f>
        <v/>
      </c>
      <c r="R946" s="23">
        <f>IF(A946="","",IF(O946=0,"Outside audit periods; ","")&amp;IF(G946="","No VAT category; ","")&amp;IF(ABS(Q946)&gt;Setup!$B$10,"VAT ≠ 15% × net; ","")&amp;IF(AND(F946="B2B - VAT registered",NOT(AND(LEN(E946)=15,LEFT(E946,1)="3",RIGHT(E946,1)="3",ISNUMBER(--E946)))),"Invalid/missing customer VAT no; ","")&amp;IF(L946&lt;&gt;"Yes","Not reported/cleared on FATOORA; ","")&amp;IF(AND(OR(G946="Zero-rated domestic (Box 3)",G946="Export (Box 4)"),N946=""),"Zero-rate/export evidence missing; ","")&amp;IF(AND(C946="Credit Note",H946&gt;0),"Credit note should be negative; ","")&amp;IF(AND(C946="Simplified Tax Invoice",F946="B2B - VAT registered"),"Simplified invoice issued to VAT-registered B2B; ",""))</f>
        <v/>
      </c>
    </row>
    <row r="947">
      <c r="A947" s="17" t="n"/>
      <c r="B947" s="14" t="n"/>
      <c r="C947" s="14" t="n"/>
      <c r="D947" s="14" t="n"/>
      <c r="E947" s="16" t="n"/>
      <c r="F947" s="14" t="n"/>
      <c r="G947" s="14" t="n"/>
      <c r="H947" s="19" t="n"/>
      <c r="I947" s="19" t="n"/>
      <c r="J947" s="34">
        <f>IF(A947="","",H947+I947)</f>
        <v/>
      </c>
      <c r="K947" s="14" t="n"/>
      <c r="L947" s="14" t="n"/>
      <c r="M947" s="14" t="n"/>
      <c r="N947" s="14" t="n"/>
      <c r="O947" s="20">
        <f>IF(A947="","",SUMPRODUCT((A947&gt;=Setup!$C$19:$C$30)*(A947&lt;=Setup!$D$19:$D$30)*Setup!$A$19:$A$30))</f>
        <v/>
      </c>
      <c r="P947" s="34">
        <f>IF(A947="","",IF(G947="Standard 15% (Box 1)",ROUND(H947*Setup!$B$9,2),0))</f>
        <v/>
      </c>
      <c r="Q947" s="34">
        <f>IF(A947="","",I947-P947)</f>
        <v/>
      </c>
      <c r="R947" s="23">
        <f>IF(A947="","",IF(O947=0,"Outside audit periods; ","")&amp;IF(G947="","No VAT category; ","")&amp;IF(ABS(Q947)&gt;Setup!$B$10,"VAT ≠ 15% × net; ","")&amp;IF(AND(F947="B2B - VAT registered",NOT(AND(LEN(E947)=15,LEFT(E947,1)="3",RIGHT(E947,1)="3",ISNUMBER(--E947)))),"Invalid/missing customer VAT no; ","")&amp;IF(L947&lt;&gt;"Yes","Not reported/cleared on FATOORA; ","")&amp;IF(AND(OR(G947="Zero-rated domestic (Box 3)",G947="Export (Box 4)"),N947=""),"Zero-rate/export evidence missing; ","")&amp;IF(AND(C947="Credit Note",H947&gt;0),"Credit note should be negative; ","")&amp;IF(AND(C947="Simplified Tax Invoice",F947="B2B - VAT registered"),"Simplified invoice issued to VAT-registered B2B; ",""))</f>
        <v/>
      </c>
    </row>
    <row r="948">
      <c r="A948" s="17" t="n"/>
      <c r="B948" s="14" t="n"/>
      <c r="C948" s="14" t="n"/>
      <c r="D948" s="14" t="n"/>
      <c r="E948" s="16" t="n"/>
      <c r="F948" s="14" t="n"/>
      <c r="G948" s="14" t="n"/>
      <c r="H948" s="19" t="n"/>
      <c r="I948" s="19" t="n"/>
      <c r="J948" s="34">
        <f>IF(A948="","",H948+I948)</f>
        <v/>
      </c>
      <c r="K948" s="14" t="n"/>
      <c r="L948" s="14" t="n"/>
      <c r="M948" s="14" t="n"/>
      <c r="N948" s="14" t="n"/>
      <c r="O948" s="20">
        <f>IF(A948="","",SUMPRODUCT((A948&gt;=Setup!$C$19:$C$30)*(A948&lt;=Setup!$D$19:$D$30)*Setup!$A$19:$A$30))</f>
        <v/>
      </c>
      <c r="P948" s="34">
        <f>IF(A948="","",IF(G948="Standard 15% (Box 1)",ROUND(H948*Setup!$B$9,2),0))</f>
        <v/>
      </c>
      <c r="Q948" s="34">
        <f>IF(A948="","",I948-P948)</f>
        <v/>
      </c>
      <c r="R948" s="23">
        <f>IF(A948="","",IF(O948=0,"Outside audit periods; ","")&amp;IF(G948="","No VAT category; ","")&amp;IF(ABS(Q948)&gt;Setup!$B$10,"VAT ≠ 15% × net; ","")&amp;IF(AND(F948="B2B - VAT registered",NOT(AND(LEN(E948)=15,LEFT(E948,1)="3",RIGHT(E948,1)="3",ISNUMBER(--E948)))),"Invalid/missing customer VAT no; ","")&amp;IF(L948&lt;&gt;"Yes","Not reported/cleared on FATOORA; ","")&amp;IF(AND(OR(G948="Zero-rated domestic (Box 3)",G948="Export (Box 4)"),N948=""),"Zero-rate/export evidence missing; ","")&amp;IF(AND(C948="Credit Note",H948&gt;0),"Credit note should be negative; ","")&amp;IF(AND(C948="Simplified Tax Invoice",F948="B2B - VAT registered"),"Simplified invoice issued to VAT-registered B2B; ",""))</f>
        <v/>
      </c>
    </row>
    <row r="949">
      <c r="A949" s="17" t="n"/>
      <c r="B949" s="14" t="n"/>
      <c r="C949" s="14" t="n"/>
      <c r="D949" s="14" t="n"/>
      <c r="E949" s="16" t="n"/>
      <c r="F949" s="14" t="n"/>
      <c r="G949" s="14" t="n"/>
      <c r="H949" s="19" t="n"/>
      <c r="I949" s="19" t="n"/>
      <c r="J949" s="34">
        <f>IF(A949="","",H949+I949)</f>
        <v/>
      </c>
      <c r="K949" s="14" t="n"/>
      <c r="L949" s="14" t="n"/>
      <c r="M949" s="14" t="n"/>
      <c r="N949" s="14" t="n"/>
      <c r="O949" s="20">
        <f>IF(A949="","",SUMPRODUCT((A949&gt;=Setup!$C$19:$C$30)*(A949&lt;=Setup!$D$19:$D$30)*Setup!$A$19:$A$30))</f>
        <v/>
      </c>
      <c r="P949" s="34">
        <f>IF(A949="","",IF(G949="Standard 15% (Box 1)",ROUND(H949*Setup!$B$9,2),0))</f>
        <v/>
      </c>
      <c r="Q949" s="34">
        <f>IF(A949="","",I949-P949)</f>
        <v/>
      </c>
      <c r="R949" s="23">
        <f>IF(A949="","",IF(O949=0,"Outside audit periods; ","")&amp;IF(G949="","No VAT category; ","")&amp;IF(ABS(Q949)&gt;Setup!$B$10,"VAT ≠ 15% × net; ","")&amp;IF(AND(F949="B2B - VAT registered",NOT(AND(LEN(E949)=15,LEFT(E949,1)="3",RIGHT(E949,1)="3",ISNUMBER(--E949)))),"Invalid/missing customer VAT no; ","")&amp;IF(L949&lt;&gt;"Yes","Not reported/cleared on FATOORA; ","")&amp;IF(AND(OR(G949="Zero-rated domestic (Box 3)",G949="Export (Box 4)"),N949=""),"Zero-rate/export evidence missing; ","")&amp;IF(AND(C949="Credit Note",H949&gt;0),"Credit note should be negative; ","")&amp;IF(AND(C949="Simplified Tax Invoice",F949="B2B - VAT registered"),"Simplified invoice issued to VAT-registered B2B; ",""))</f>
        <v/>
      </c>
    </row>
    <row r="950">
      <c r="A950" s="17" t="n"/>
      <c r="B950" s="14" t="n"/>
      <c r="C950" s="14" t="n"/>
      <c r="D950" s="14" t="n"/>
      <c r="E950" s="16" t="n"/>
      <c r="F950" s="14" t="n"/>
      <c r="G950" s="14" t="n"/>
      <c r="H950" s="19" t="n"/>
      <c r="I950" s="19" t="n"/>
      <c r="J950" s="34">
        <f>IF(A950="","",H950+I950)</f>
        <v/>
      </c>
      <c r="K950" s="14" t="n"/>
      <c r="L950" s="14" t="n"/>
      <c r="M950" s="14" t="n"/>
      <c r="N950" s="14" t="n"/>
      <c r="O950" s="20">
        <f>IF(A950="","",SUMPRODUCT((A950&gt;=Setup!$C$19:$C$30)*(A950&lt;=Setup!$D$19:$D$30)*Setup!$A$19:$A$30))</f>
        <v/>
      </c>
      <c r="P950" s="34">
        <f>IF(A950="","",IF(G950="Standard 15% (Box 1)",ROUND(H950*Setup!$B$9,2),0))</f>
        <v/>
      </c>
      <c r="Q950" s="34">
        <f>IF(A950="","",I950-P950)</f>
        <v/>
      </c>
      <c r="R950" s="23">
        <f>IF(A950="","",IF(O950=0,"Outside audit periods; ","")&amp;IF(G950="","No VAT category; ","")&amp;IF(ABS(Q950)&gt;Setup!$B$10,"VAT ≠ 15% × net; ","")&amp;IF(AND(F950="B2B - VAT registered",NOT(AND(LEN(E950)=15,LEFT(E950,1)="3",RIGHT(E950,1)="3",ISNUMBER(--E950)))),"Invalid/missing customer VAT no; ","")&amp;IF(L950&lt;&gt;"Yes","Not reported/cleared on FATOORA; ","")&amp;IF(AND(OR(G950="Zero-rated domestic (Box 3)",G950="Export (Box 4)"),N950=""),"Zero-rate/export evidence missing; ","")&amp;IF(AND(C950="Credit Note",H950&gt;0),"Credit note should be negative; ","")&amp;IF(AND(C950="Simplified Tax Invoice",F950="B2B - VAT registered"),"Simplified invoice issued to VAT-registered B2B; ",""))</f>
        <v/>
      </c>
    </row>
    <row r="951">
      <c r="A951" s="17" t="n"/>
      <c r="B951" s="14" t="n"/>
      <c r="C951" s="14" t="n"/>
      <c r="D951" s="14" t="n"/>
      <c r="E951" s="16" t="n"/>
      <c r="F951" s="14" t="n"/>
      <c r="G951" s="14" t="n"/>
      <c r="H951" s="19" t="n"/>
      <c r="I951" s="19" t="n"/>
      <c r="J951" s="34">
        <f>IF(A951="","",H951+I951)</f>
        <v/>
      </c>
      <c r="K951" s="14" t="n"/>
      <c r="L951" s="14" t="n"/>
      <c r="M951" s="14" t="n"/>
      <c r="N951" s="14" t="n"/>
      <c r="O951" s="20">
        <f>IF(A951="","",SUMPRODUCT((A951&gt;=Setup!$C$19:$C$30)*(A951&lt;=Setup!$D$19:$D$30)*Setup!$A$19:$A$30))</f>
        <v/>
      </c>
      <c r="P951" s="34">
        <f>IF(A951="","",IF(G951="Standard 15% (Box 1)",ROUND(H951*Setup!$B$9,2),0))</f>
        <v/>
      </c>
      <c r="Q951" s="34">
        <f>IF(A951="","",I951-P951)</f>
        <v/>
      </c>
      <c r="R951" s="23">
        <f>IF(A951="","",IF(O951=0,"Outside audit periods; ","")&amp;IF(G951="","No VAT category; ","")&amp;IF(ABS(Q951)&gt;Setup!$B$10,"VAT ≠ 15% × net; ","")&amp;IF(AND(F951="B2B - VAT registered",NOT(AND(LEN(E951)=15,LEFT(E951,1)="3",RIGHT(E951,1)="3",ISNUMBER(--E951)))),"Invalid/missing customer VAT no; ","")&amp;IF(L951&lt;&gt;"Yes","Not reported/cleared on FATOORA; ","")&amp;IF(AND(OR(G951="Zero-rated domestic (Box 3)",G951="Export (Box 4)"),N951=""),"Zero-rate/export evidence missing; ","")&amp;IF(AND(C951="Credit Note",H951&gt;0),"Credit note should be negative; ","")&amp;IF(AND(C951="Simplified Tax Invoice",F951="B2B - VAT registered"),"Simplified invoice issued to VAT-registered B2B; ",""))</f>
        <v/>
      </c>
    </row>
    <row r="952">
      <c r="A952" s="17" t="n"/>
      <c r="B952" s="14" t="n"/>
      <c r="C952" s="14" t="n"/>
      <c r="D952" s="14" t="n"/>
      <c r="E952" s="16" t="n"/>
      <c r="F952" s="14" t="n"/>
      <c r="G952" s="14" t="n"/>
      <c r="H952" s="19" t="n"/>
      <c r="I952" s="19" t="n"/>
      <c r="J952" s="34">
        <f>IF(A952="","",H952+I952)</f>
        <v/>
      </c>
      <c r="K952" s="14" t="n"/>
      <c r="L952" s="14" t="n"/>
      <c r="M952" s="14" t="n"/>
      <c r="N952" s="14" t="n"/>
      <c r="O952" s="20">
        <f>IF(A952="","",SUMPRODUCT((A952&gt;=Setup!$C$19:$C$30)*(A952&lt;=Setup!$D$19:$D$30)*Setup!$A$19:$A$30))</f>
        <v/>
      </c>
      <c r="P952" s="34">
        <f>IF(A952="","",IF(G952="Standard 15% (Box 1)",ROUND(H952*Setup!$B$9,2),0))</f>
        <v/>
      </c>
      <c r="Q952" s="34">
        <f>IF(A952="","",I952-P952)</f>
        <v/>
      </c>
      <c r="R952" s="23">
        <f>IF(A952="","",IF(O952=0,"Outside audit periods; ","")&amp;IF(G952="","No VAT category; ","")&amp;IF(ABS(Q952)&gt;Setup!$B$10,"VAT ≠ 15% × net; ","")&amp;IF(AND(F952="B2B - VAT registered",NOT(AND(LEN(E952)=15,LEFT(E952,1)="3",RIGHT(E952,1)="3",ISNUMBER(--E952)))),"Invalid/missing customer VAT no; ","")&amp;IF(L952&lt;&gt;"Yes","Not reported/cleared on FATOORA; ","")&amp;IF(AND(OR(G952="Zero-rated domestic (Box 3)",G952="Export (Box 4)"),N952=""),"Zero-rate/export evidence missing; ","")&amp;IF(AND(C952="Credit Note",H952&gt;0),"Credit note should be negative; ","")&amp;IF(AND(C952="Simplified Tax Invoice",F952="B2B - VAT registered"),"Simplified invoice issued to VAT-registered B2B; ",""))</f>
        <v/>
      </c>
    </row>
    <row r="953">
      <c r="A953" s="17" t="n"/>
      <c r="B953" s="14" t="n"/>
      <c r="C953" s="14" t="n"/>
      <c r="D953" s="14" t="n"/>
      <c r="E953" s="16" t="n"/>
      <c r="F953" s="14" t="n"/>
      <c r="G953" s="14" t="n"/>
      <c r="H953" s="19" t="n"/>
      <c r="I953" s="19" t="n"/>
      <c r="J953" s="34">
        <f>IF(A953="","",H953+I953)</f>
        <v/>
      </c>
      <c r="K953" s="14" t="n"/>
      <c r="L953" s="14" t="n"/>
      <c r="M953" s="14" t="n"/>
      <c r="N953" s="14" t="n"/>
      <c r="O953" s="20">
        <f>IF(A953="","",SUMPRODUCT((A953&gt;=Setup!$C$19:$C$30)*(A953&lt;=Setup!$D$19:$D$30)*Setup!$A$19:$A$30))</f>
        <v/>
      </c>
      <c r="P953" s="34">
        <f>IF(A953="","",IF(G953="Standard 15% (Box 1)",ROUND(H953*Setup!$B$9,2),0))</f>
        <v/>
      </c>
      <c r="Q953" s="34">
        <f>IF(A953="","",I953-P953)</f>
        <v/>
      </c>
      <c r="R953" s="23">
        <f>IF(A953="","",IF(O953=0,"Outside audit periods; ","")&amp;IF(G953="","No VAT category; ","")&amp;IF(ABS(Q953)&gt;Setup!$B$10,"VAT ≠ 15% × net; ","")&amp;IF(AND(F953="B2B - VAT registered",NOT(AND(LEN(E953)=15,LEFT(E953,1)="3",RIGHT(E953,1)="3",ISNUMBER(--E953)))),"Invalid/missing customer VAT no; ","")&amp;IF(L953&lt;&gt;"Yes","Not reported/cleared on FATOORA; ","")&amp;IF(AND(OR(G953="Zero-rated domestic (Box 3)",G953="Export (Box 4)"),N953=""),"Zero-rate/export evidence missing; ","")&amp;IF(AND(C953="Credit Note",H953&gt;0),"Credit note should be negative; ","")&amp;IF(AND(C953="Simplified Tax Invoice",F953="B2B - VAT registered"),"Simplified invoice issued to VAT-registered B2B; ",""))</f>
        <v/>
      </c>
    </row>
    <row r="954">
      <c r="A954" s="17" t="n"/>
      <c r="B954" s="14" t="n"/>
      <c r="C954" s="14" t="n"/>
      <c r="D954" s="14" t="n"/>
      <c r="E954" s="16" t="n"/>
      <c r="F954" s="14" t="n"/>
      <c r="G954" s="14" t="n"/>
      <c r="H954" s="19" t="n"/>
      <c r="I954" s="19" t="n"/>
      <c r="J954" s="34">
        <f>IF(A954="","",H954+I954)</f>
        <v/>
      </c>
      <c r="K954" s="14" t="n"/>
      <c r="L954" s="14" t="n"/>
      <c r="M954" s="14" t="n"/>
      <c r="N954" s="14" t="n"/>
      <c r="O954" s="20">
        <f>IF(A954="","",SUMPRODUCT((A954&gt;=Setup!$C$19:$C$30)*(A954&lt;=Setup!$D$19:$D$30)*Setup!$A$19:$A$30))</f>
        <v/>
      </c>
      <c r="P954" s="34">
        <f>IF(A954="","",IF(G954="Standard 15% (Box 1)",ROUND(H954*Setup!$B$9,2),0))</f>
        <v/>
      </c>
      <c r="Q954" s="34">
        <f>IF(A954="","",I954-P954)</f>
        <v/>
      </c>
      <c r="R954" s="23">
        <f>IF(A954="","",IF(O954=0,"Outside audit periods; ","")&amp;IF(G954="","No VAT category; ","")&amp;IF(ABS(Q954)&gt;Setup!$B$10,"VAT ≠ 15% × net; ","")&amp;IF(AND(F954="B2B - VAT registered",NOT(AND(LEN(E954)=15,LEFT(E954,1)="3",RIGHT(E954,1)="3",ISNUMBER(--E954)))),"Invalid/missing customer VAT no; ","")&amp;IF(L954&lt;&gt;"Yes","Not reported/cleared on FATOORA; ","")&amp;IF(AND(OR(G954="Zero-rated domestic (Box 3)",G954="Export (Box 4)"),N954=""),"Zero-rate/export evidence missing; ","")&amp;IF(AND(C954="Credit Note",H954&gt;0),"Credit note should be negative; ","")&amp;IF(AND(C954="Simplified Tax Invoice",F954="B2B - VAT registered"),"Simplified invoice issued to VAT-registered B2B; ",""))</f>
        <v/>
      </c>
    </row>
    <row r="955">
      <c r="A955" s="17" t="n"/>
      <c r="B955" s="14" t="n"/>
      <c r="C955" s="14" t="n"/>
      <c r="D955" s="14" t="n"/>
      <c r="E955" s="16" t="n"/>
      <c r="F955" s="14" t="n"/>
      <c r="G955" s="14" t="n"/>
      <c r="H955" s="19" t="n"/>
      <c r="I955" s="19" t="n"/>
      <c r="J955" s="34">
        <f>IF(A955="","",H955+I955)</f>
        <v/>
      </c>
      <c r="K955" s="14" t="n"/>
      <c r="L955" s="14" t="n"/>
      <c r="M955" s="14" t="n"/>
      <c r="N955" s="14" t="n"/>
      <c r="O955" s="20">
        <f>IF(A955="","",SUMPRODUCT((A955&gt;=Setup!$C$19:$C$30)*(A955&lt;=Setup!$D$19:$D$30)*Setup!$A$19:$A$30))</f>
        <v/>
      </c>
      <c r="P955" s="34">
        <f>IF(A955="","",IF(G955="Standard 15% (Box 1)",ROUND(H955*Setup!$B$9,2),0))</f>
        <v/>
      </c>
      <c r="Q955" s="34">
        <f>IF(A955="","",I955-P955)</f>
        <v/>
      </c>
      <c r="R955" s="23">
        <f>IF(A955="","",IF(O955=0,"Outside audit periods; ","")&amp;IF(G955="","No VAT category; ","")&amp;IF(ABS(Q955)&gt;Setup!$B$10,"VAT ≠ 15% × net; ","")&amp;IF(AND(F955="B2B - VAT registered",NOT(AND(LEN(E955)=15,LEFT(E955,1)="3",RIGHT(E955,1)="3",ISNUMBER(--E955)))),"Invalid/missing customer VAT no; ","")&amp;IF(L955&lt;&gt;"Yes","Not reported/cleared on FATOORA; ","")&amp;IF(AND(OR(G955="Zero-rated domestic (Box 3)",G955="Export (Box 4)"),N955=""),"Zero-rate/export evidence missing; ","")&amp;IF(AND(C955="Credit Note",H955&gt;0),"Credit note should be negative; ","")&amp;IF(AND(C955="Simplified Tax Invoice",F955="B2B - VAT registered"),"Simplified invoice issued to VAT-registered B2B; ",""))</f>
        <v/>
      </c>
    </row>
    <row r="956">
      <c r="A956" s="17" t="n"/>
      <c r="B956" s="14" t="n"/>
      <c r="C956" s="14" t="n"/>
      <c r="D956" s="14" t="n"/>
      <c r="E956" s="16" t="n"/>
      <c r="F956" s="14" t="n"/>
      <c r="G956" s="14" t="n"/>
      <c r="H956" s="19" t="n"/>
      <c r="I956" s="19" t="n"/>
      <c r="J956" s="34">
        <f>IF(A956="","",H956+I956)</f>
        <v/>
      </c>
      <c r="K956" s="14" t="n"/>
      <c r="L956" s="14" t="n"/>
      <c r="M956" s="14" t="n"/>
      <c r="N956" s="14" t="n"/>
      <c r="O956" s="20">
        <f>IF(A956="","",SUMPRODUCT((A956&gt;=Setup!$C$19:$C$30)*(A956&lt;=Setup!$D$19:$D$30)*Setup!$A$19:$A$30))</f>
        <v/>
      </c>
      <c r="P956" s="34">
        <f>IF(A956="","",IF(G956="Standard 15% (Box 1)",ROUND(H956*Setup!$B$9,2),0))</f>
        <v/>
      </c>
      <c r="Q956" s="34">
        <f>IF(A956="","",I956-P956)</f>
        <v/>
      </c>
      <c r="R956" s="23">
        <f>IF(A956="","",IF(O956=0,"Outside audit periods; ","")&amp;IF(G956="","No VAT category; ","")&amp;IF(ABS(Q956)&gt;Setup!$B$10,"VAT ≠ 15% × net; ","")&amp;IF(AND(F956="B2B - VAT registered",NOT(AND(LEN(E956)=15,LEFT(E956,1)="3",RIGHT(E956,1)="3",ISNUMBER(--E956)))),"Invalid/missing customer VAT no; ","")&amp;IF(L956&lt;&gt;"Yes","Not reported/cleared on FATOORA; ","")&amp;IF(AND(OR(G956="Zero-rated domestic (Box 3)",G956="Export (Box 4)"),N956=""),"Zero-rate/export evidence missing; ","")&amp;IF(AND(C956="Credit Note",H956&gt;0),"Credit note should be negative; ","")&amp;IF(AND(C956="Simplified Tax Invoice",F956="B2B - VAT registered"),"Simplified invoice issued to VAT-registered B2B; ",""))</f>
        <v/>
      </c>
    </row>
    <row r="957">
      <c r="A957" s="17" t="n"/>
      <c r="B957" s="14" t="n"/>
      <c r="C957" s="14" t="n"/>
      <c r="D957" s="14" t="n"/>
      <c r="E957" s="16" t="n"/>
      <c r="F957" s="14" t="n"/>
      <c r="G957" s="14" t="n"/>
      <c r="H957" s="19" t="n"/>
      <c r="I957" s="19" t="n"/>
      <c r="J957" s="34">
        <f>IF(A957="","",H957+I957)</f>
        <v/>
      </c>
      <c r="K957" s="14" t="n"/>
      <c r="L957" s="14" t="n"/>
      <c r="M957" s="14" t="n"/>
      <c r="N957" s="14" t="n"/>
      <c r="O957" s="20">
        <f>IF(A957="","",SUMPRODUCT((A957&gt;=Setup!$C$19:$C$30)*(A957&lt;=Setup!$D$19:$D$30)*Setup!$A$19:$A$30))</f>
        <v/>
      </c>
      <c r="P957" s="34">
        <f>IF(A957="","",IF(G957="Standard 15% (Box 1)",ROUND(H957*Setup!$B$9,2),0))</f>
        <v/>
      </c>
      <c r="Q957" s="34">
        <f>IF(A957="","",I957-P957)</f>
        <v/>
      </c>
      <c r="R957" s="23">
        <f>IF(A957="","",IF(O957=0,"Outside audit periods; ","")&amp;IF(G957="","No VAT category; ","")&amp;IF(ABS(Q957)&gt;Setup!$B$10,"VAT ≠ 15% × net; ","")&amp;IF(AND(F957="B2B - VAT registered",NOT(AND(LEN(E957)=15,LEFT(E957,1)="3",RIGHT(E957,1)="3",ISNUMBER(--E957)))),"Invalid/missing customer VAT no; ","")&amp;IF(L957&lt;&gt;"Yes","Not reported/cleared on FATOORA; ","")&amp;IF(AND(OR(G957="Zero-rated domestic (Box 3)",G957="Export (Box 4)"),N957=""),"Zero-rate/export evidence missing; ","")&amp;IF(AND(C957="Credit Note",H957&gt;0),"Credit note should be negative; ","")&amp;IF(AND(C957="Simplified Tax Invoice",F957="B2B - VAT registered"),"Simplified invoice issued to VAT-registered B2B; ",""))</f>
        <v/>
      </c>
    </row>
    <row r="958">
      <c r="A958" s="17" t="n"/>
      <c r="B958" s="14" t="n"/>
      <c r="C958" s="14" t="n"/>
      <c r="D958" s="14" t="n"/>
      <c r="E958" s="16" t="n"/>
      <c r="F958" s="14" t="n"/>
      <c r="G958" s="14" t="n"/>
      <c r="H958" s="19" t="n"/>
      <c r="I958" s="19" t="n"/>
      <c r="J958" s="34">
        <f>IF(A958="","",H958+I958)</f>
        <v/>
      </c>
      <c r="K958" s="14" t="n"/>
      <c r="L958" s="14" t="n"/>
      <c r="M958" s="14" t="n"/>
      <c r="N958" s="14" t="n"/>
      <c r="O958" s="20">
        <f>IF(A958="","",SUMPRODUCT((A958&gt;=Setup!$C$19:$C$30)*(A958&lt;=Setup!$D$19:$D$30)*Setup!$A$19:$A$30))</f>
        <v/>
      </c>
      <c r="P958" s="34">
        <f>IF(A958="","",IF(G958="Standard 15% (Box 1)",ROUND(H958*Setup!$B$9,2),0))</f>
        <v/>
      </c>
      <c r="Q958" s="34">
        <f>IF(A958="","",I958-P958)</f>
        <v/>
      </c>
      <c r="R958" s="23">
        <f>IF(A958="","",IF(O958=0,"Outside audit periods; ","")&amp;IF(G958="","No VAT category; ","")&amp;IF(ABS(Q958)&gt;Setup!$B$10,"VAT ≠ 15% × net; ","")&amp;IF(AND(F958="B2B - VAT registered",NOT(AND(LEN(E958)=15,LEFT(E958,1)="3",RIGHT(E958,1)="3",ISNUMBER(--E958)))),"Invalid/missing customer VAT no; ","")&amp;IF(L958&lt;&gt;"Yes","Not reported/cleared on FATOORA; ","")&amp;IF(AND(OR(G958="Zero-rated domestic (Box 3)",G958="Export (Box 4)"),N958=""),"Zero-rate/export evidence missing; ","")&amp;IF(AND(C958="Credit Note",H958&gt;0),"Credit note should be negative; ","")&amp;IF(AND(C958="Simplified Tax Invoice",F958="B2B - VAT registered"),"Simplified invoice issued to VAT-registered B2B; ",""))</f>
        <v/>
      </c>
    </row>
    <row r="959">
      <c r="A959" s="17" t="n"/>
      <c r="B959" s="14" t="n"/>
      <c r="C959" s="14" t="n"/>
      <c r="D959" s="14" t="n"/>
      <c r="E959" s="16" t="n"/>
      <c r="F959" s="14" t="n"/>
      <c r="G959" s="14" t="n"/>
      <c r="H959" s="19" t="n"/>
      <c r="I959" s="19" t="n"/>
      <c r="J959" s="34">
        <f>IF(A959="","",H959+I959)</f>
        <v/>
      </c>
      <c r="K959" s="14" t="n"/>
      <c r="L959" s="14" t="n"/>
      <c r="M959" s="14" t="n"/>
      <c r="N959" s="14" t="n"/>
      <c r="O959" s="20">
        <f>IF(A959="","",SUMPRODUCT((A959&gt;=Setup!$C$19:$C$30)*(A959&lt;=Setup!$D$19:$D$30)*Setup!$A$19:$A$30))</f>
        <v/>
      </c>
      <c r="P959" s="34">
        <f>IF(A959="","",IF(G959="Standard 15% (Box 1)",ROUND(H959*Setup!$B$9,2),0))</f>
        <v/>
      </c>
      <c r="Q959" s="34">
        <f>IF(A959="","",I959-P959)</f>
        <v/>
      </c>
      <c r="R959" s="23">
        <f>IF(A959="","",IF(O959=0,"Outside audit periods; ","")&amp;IF(G959="","No VAT category; ","")&amp;IF(ABS(Q959)&gt;Setup!$B$10,"VAT ≠ 15% × net; ","")&amp;IF(AND(F959="B2B - VAT registered",NOT(AND(LEN(E959)=15,LEFT(E959,1)="3",RIGHT(E959,1)="3",ISNUMBER(--E959)))),"Invalid/missing customer VAT no; ","")&amp;IF(L959&lt;&gt;"Yes","Not reported/cleared on FATOORA; ","")&amp;IF(AND(OR(G959="Zero-rated domestic (Box 3)",G959="Export (Box 4)"),N959=""),"Zero-rate/export evidence missing; ","")&amp;IF(AND(C959="Credit Note",H959&gt;0),"Credit note should be negative; ","")&amp;IF(AND(C959="Simplified Tax Invoice",F959="B2B - VAT registered"),"Simplified invoice issued to VAT-registered B2B; ",""))</f>
        <v/>
      </c>
    </row>
    <row r="960">
      <c r="A960" s="17" t="n"/>
      <c r="B960" s="14" t="n"/>
      <c r="C960" s="14" t="n"/>
      <c r="D960" s="14" t="n"/>
      <c r="E960" s="16" t="n"/>
      <c r="F960" s="14" t="n"/>
      <c r="G960" s="14" t="n"/>
      <c r="H960" s="19" t="n"/>
      <c r="I960" s="19" t="n"/>
      <c r="J960" s="34">
        <f>IF(A960="","",H960+I960)</f>
        <v/>
      </c>
      <c r="K960" s="14" t="n"/>
      <c r="L960" s="14" t="n"/>
      <c r="M960" s="14" t="n"/>
      <c r="N960" s="14" t="n"/>
      <c r="O960" s="20">
        <f>IF(A960="","",SUMPRODUCT((A960&gt;=Setup!$C$19:$C$30)*(A960&lt;=Setup!$D$19:$D$30)*Setup!$A$19:$A$30))</f>
        <v/>
      </c>
      <c r="P960" s="34">
        <f>IF(A960="","",IF(G960="Standard 15% (Box 1)",ROUND(H960*Setup!$B$9,2),0))</f>
        <v/>
      </c>
      <c r="Q960" s="34">
        <f>IF(A960="","",I960-P960)</f>
        <v/>
      </c>
      <c r="R960" s="23">
        <f>IF(A960="","",IF(O960=0,"Outside audit periods; ","")&amp;IF(G960="","No VAT category; ","")&amp;IF(ABS(Q960)&gt;Setup!$B$10,"VAT ≠ 15% × net; ","")&amp;IF(AND(F960="B2B - VAT registered",NOT(AND(LEN(E960)=15,LEFT(E960,1)="3",RIGHT(E960,1)="3",ISNUMBER(--E960)))),"Invalid/missing customer VAT no; ","")&amp;IF(L960&lt;&gt;"Yes","Not reported/cleared on FATOORA; ","")&amp;IF(AND(OR(G960="Zero-rated domestic (Box 3)",G960="Export (Box 4)"),N960=""),"Zero-rate/export evidence missing; ","")&amp;IF(AND(C960="Credit Note",H960&gt;0),"Credit note should be negative; ","")&amp;IF(AND(C960="Simplified Tax Invoice",F960="B2B - VAT registered"),"Simplified invoice issued to VAT-registered B2B; ",""))</f>
        <v/>
      </c>
    </row>
    <row r="961">
      <c r="A961" s="17" t="n"/>
      <c r="B961" s="14" t="n"/>
      <c r="C961" s="14" t="n"/>
      <c r="D961" s="14" t="n"/>
      <c r="E961" s="16" t="n"/>
      <c r="F961" s="14" t="n"/>
      <c r="G961" s="14" t="n"/>
      <c r="H961" s="19" t="n"/>
      <c r="I961" s="19" t="n"/>
      <c r="J961" s="34">
        <f>IF(A961="","",H961+I961)</f>
        <v/>
      </c>
      <c r="K961" s="14" t="n"/>
      <c r="L961" s="14" t="n"/>
      <c r="M961" s="14" t="n"/>
      <c r="N961" s="14" t="n"/>
      <c r="O961" s="20">
        <f>IF(A961="","",SUMPRODUCT((A961&gt;=Setup!$C$19:$C$30)*(A961&lt;=Setup!$D$19:$D$30)*Setup!$A$19:$A$30))</f>
        <v/>
      </c>
      <c r="P961" s="34">
        <f>IF(A961="","",IF(G961="Standard 15% (Box 1)",ROUND(H961*Setup!$B$9,2),0))</f>
        <v/>
      </c>
      <c r="Q961" s="34">
        <f>IF(A961="","",I961-P961)</f>
        <v/>
      </c>
      <c r="R961" s="23">
        <f>IF(A961="","",IF(O961=0,"Outside audit periods; ","")&amp;IF(G961="","No VAT category; ","")&amp;IF(ABS(Q961)&gt;Setup!$B$10,"VAT ≠ 15% × net; ","")&amp;IF(AND(F961="B2B - VAT registered",NOT(AND(LEN(E961)=15,LEFT(E961,1)="3",RIGHT(E961,1)="3",ISNUMBER(--E961)))),"Invalid/missing customer VAT no; ","")&amp;IF(L961&lt;&gt;"Yes","Not reported/cleared on FATOORA; ","")&amp;IF(AND(OR(G961="Zero-rated domestic (Box 3)",G961="Export (Box 4)"),N961=""),"Zero-rate/export evidence missing; ","")&amp;IF(AND(C961="Credit Note",H961&gt;0),"Credit note should be negative; ","")&amp;IF(AND(C961="Simplified Tax Invoice",F961="B2B - VAT registered"),"Simplified invoice issued to VAT-registered B2B; ",""))</f>
        <v/>
      </c>
    </row>
    <row r="962">
      <c r="A962" s="17" t="n"/>
      <c r="B962" s="14" t="n"/>
      <c r="C962" s="14" t="n"/>
      <c r="D962" s="14" t="n"/>
      <c r="E962" s="16" t="n"/>
      <c r="F962" s="14" t="n"/>
      <c r="G962" s="14" t="n"/>
      <c r="H962" s="19" t="n"/>
      <c r="I962" s="19" t="n"/>
      <c r="J962" s="34">
        <f>IF(A962="","",H962+I962)</f>
        <v/>
      </c>
      <c r="K962" s="14" t="n"/>
      <c r="L962" s="14" t="n"/>
      <c r="M962" s="14" t="n"/>
      <c r="N962" s="14" t="n"/>
      <c r="O962" s="20">
        <f>IF(A962="","",SUMPRODUCT((A962&gt;=Setup!$C$19:$C$30)*(A962&lt;=Setup!$D$19:$D$30)*Setup!$A$19:$A$30))</f>
        <v/>
      </c>
      <c r="P962" s="34">
        <f>IF(A962="","",IF(G962="Standard 15% (Box 1)",ROUND(H962*Setup!$B$9,2),0))</f>
        <v/>
      </c>
      <c r="Q962" s="34">
        <f>IF(A962="","",I962-P962)</f>
        <v/>
      </c>
      <c r="R962" s="23">
        <f>IF(A962="","",IF(O962=0,"Outside audit periods; ","")&amp;IF(G962="","No VAT category; ","")&amp;IF(ABS(Q962)&gt;Setup!$B$10,"VAT ≠ 15% × net; ","")&amp;IF(AND(F962="B2B - VAT registered",NOT(AND(LEN(E962)=15,LEFT(E962,1)="3",RIGHT(E962,1)="3",ISNUMBER(--E962)))),"Invalid/missing customer VAT no; ","")&amp;IF(L962&lt;&gt;"Yes","Not reported/cleared on FATOORA; ","")&amp;IF(AND(OR(G962="Zero-rated domestic (Box 3)",G962="Export (Box 4)"),N962=""),"Zero-rate/export evidence missing; ","")&amp;IF(AND(C962="Credit Note",H962&gt;0),"Credit note should be negative; ","")&amp;IF(AND(C962="Simplified Tax Invoice",F962="B2B - VAT registered"),"Simplified invoice issued to VAT-registered B2B; ",""))</f>
        <v/>
      </c>
    </row>
    <row r="963">
      <c r="A963" s="17" t="n"/>
      <c r="B963" s="14" t="n"/>
      <c r="C963" s="14" t="n"/>
      <c r="D963" s="14" t="n"/>
      <c r="E963" s="16" t="n"/>
      <c r="F963" s="14" t="n"/>
      <c r="G963" s="14" t="n"/>
      <c r="H963" s="19" t="n"/>
      <c r="I963" s="19" t="n"/>
      <c r="J963" s="34">
        <f>IF(A963="","",H963+I963)</f>
        <v/>
      </c>
      <c r="K963" s="14" t="n"/>
      <c r="L963" s="14" t="n"/>
      <c r="M963" s="14" t="n"/>
      <c r="N963" s="14" t="n"/>
      <c r="O963" s="20">
        <f>IF(A963="","",SUMPRODUCT((A963&gt;=Setup!$C$19:$C$30)*(A963&lt;=Setup!$D$19:$D$30)*Setup!$A$19:$A$30))</f>
        <v/>
      </c>
      <c r="P963" s="34">
        <f>IF(A963="","",IF(G963="Standard 15% (Box 1)",ROUND(H963*Setup!$B$9,2),0))</f>
        <v/>
      </c>
      <c r="Q963" s="34">
        <f>IF(A963="","",I963-P963)</f>
        <v/>
      </c>
      <c r="R963" s="23">
        <f>IF(A963="","",IF(O963=0,"Outside audit periods; ","")&amp;IF(G963="","No VAT category; ","")&amp;IF(ABS(Q963)&gt;Setup!$B$10,"VAT ≠ 15% × net; ","")&amp;IF(AND(F963="B2B - VAT registered",NOT(AND(LEN(E963)=15,LEFT(E963,1)="3",RIGHT(E963,1)="3",ISNUMBER(--E963)))),"Invalid/missing customer VAT no; ","")&amp;IF(L963&lt;&gt;"Yes","Not reported/cleared on FATOORA; ","")&amp;IF(AND(OR(G963="Zero-rated domestic (Box 3)",G963="Export (Box 4)"),N963=""),"Zero-rate/export evidence missing; ","")&amp;IF(AND(C963="Credit Note",H963&gt;0),"Credit note should be negative; ","")&amp;IF(AND(C963="Simplified Tax Invoice",F963="B2B - VAT registered"),"Simplified invoice issued to VAT-registered B2B; ",""))</f>
        <v/>
      </c>
    </row>
    <row r="964">
      <c r="A964" s="17" t="n"/>
      <c r="B964" s="14" t="n"/>
      <c r="C964" s="14" t="n"/>
      <c r="D964" s="14" t="n"/>
      <c r="E964" s="16" t="n"/>
      <c r="F964" s="14" t="n"/>
      <c r="G964" s="14" t="n"/>
      <c r="H964" s="19" t="n"/>
      <c r="I964" s="19" t="n"/>
      <c r="J964" s="34">
        <f>IF(A964="","",H964+I964)</f>
        <v/>
      </c>
      <c r="K964" s="14" t="n"/>
      <c r="L964" s="14" t="n"/>
      <c r="M964" s="14" t="n"/>
      <c r="N964" s="14" t="n"/>
      <c r="O964" s="20">
        <f>IF(A964="","",SUMPRODUCT((A964&gt;=Setup!$C$19:$C$30)*(A964&lt;=Setup!$D$19:$D$30)*Setup!$A$19:$A$30))</f>
        <v/>
      </c>
      <c r="P964" s="34">
        <f>IF(A964="","",IF(G964="Standard 15% (Box 1)",ROUND(H964*Setup!$B$9,2),0))</f>
        <v/>
      </c>
      <c r="Q964" s="34">
        <f>IF(A964="","",I964-P964)</f>
        <v/>
      </c>
      <c r="R964" s="23">
        <f>IF(A964="","",IF(O964=0,"Outside audit periods; ","")&amp;IF(G964="","No VAT category; ","")&amp;IF(ABS(Q964)&gt;Setup!$B$10,"VAT ≠ 15% × net; ","")&amp;IF(AND(F964="B2B - VAT registered",NOT(AND(LEN(E964)=15,LEFT(E964,1)="3",RIGHT(E964,1)="3",ISNUMBER(--E964)))),"Invalid/missing customer VAT no; ","")&amp;IF(L964&lt;&gt;"Yes","Not reported/cleared on FATOORA; ","")&amp;IF(AND(OR(G964="Zero-rated domestic (Box 3)",G964="Export (Box 4)"),N964=""),"Zero-rate/export evidence missing; ","")&amp;IF(AND(C964="Credit Note",H964&gt;0),"Credit note should be negative; ","")&amp;IF(AND(C964="Simplified Tax Invoice",F964="B2B - VAT registered"),"Simplified invoice issued to VAT-registered B2B; ",""))</f>
        <v/>
      </c>
    </row>
    <row r="965">
      <c r="A965" s="17" t="n"/>
      <c r="B965" s="14" t="n"/>
      <c r="C965" s="14" t="n"/>
      <c r="D965" s="14" t="n"/>
      <c r="E965" s="16" t="n"/>
      <c r="F965" s="14" t="n"/>
      <c r="G965" s="14" t="n"/>
      <c r="H965" s="19" t="n"/>
      <c r="I965" s="19" t="n"/>
      <c r="J965" s="34">
        <f>IF(A965="","",H965+I965)</f>
        <v/>
      </c>
      <c r="K965" s="14" t="n"/>
      <c r="L965" s="14" t="n"/>
      <c r="M965" s="14" t="n"/>
      <c r="N965" s="14" t="n"/>
      <c r="O965" s="20">
        <f>IF(A965="","",SUMPRODUCT((A965&gt;=Setup!$C$19:$C$30)*(A965&lt;=Setup!$D$19:$D$30)*Setup!$A$19:$A$30))</f>
        <v/>
      </c>
      <c r="P965" s="34">
        <f>IF(A965="","",IF(G965="Standard 15% (Box 1)",ROUND(H965*Setup!$B$9,2),0))</f>
        <v/>
      </c>
      <c r="Q965" s="34">
        <f>IF(A965="","",I965-P965)</f>
        <v/>
      </c>
      <c r="R965" s="23">
        <f>IF(A965="","",IF(O965=0,"Outside audit periods; ","")&amp;IF(G965="","No VAT category; ","")&amp;IF(ABS(Q965)&gt;Setup!$B$10,"VAT ≠ 15% × net; ","")&amp;IF(AND(F965="B2B - VAT registered",NOT(AND(LEN(E965)=15,LEFT(E965,1)="3",RIGHT(E965,1)="3",ISNUMBER(--E965)))),"Invalid/missing customer VAT no; ","")&amp;IF(L965&lt;&gt;"Yes","Not reported/cleared on FATOORA; ","")&amp;IF(AND(OR(G965="Zero-rated domestic (Box 3)",G965="Export (Box 4)"),N965=""),"Zero-rate/export evidence missing; ","")&amp;IF(AND(C965="Credit Note",H965&gt;0),"Credit note should be negative; ","")&amp;IF(AND(C965="Simplified Tax Invoice",F965="B2B - VAT registered"),"Simplified invoice issued to VAT-registered B2B; ",""))</f>
        <v/>
      </c>
    </row>
    <row r="966">
      <c r="A966" s="17" t="n"/>
      <c r="B966" s="14" t="n"/>
      <c r="C966" s="14" t="n"/>
      <c r="D966" s="14" t="n"/>
      <c r="E966" s="16" t="n"/>
      <c r="F966" s="14" t="n"/>
      <c r="G966" s="14" t="n"/>
      <c r="H966" s="19" t="n"/>
      <c r="I966" s="19" t="n"/>
      <c r="J966" s="34">
        <f>IF(A966="","",H966+I966)</f>
        <v/>
      </c>
      <c r="K966" s="14" t="n"/>
      <c r="L966" s="14" t="n"/>
      <c r="M966" s="14" t="n"/>
      <c r="N966" s="14" t="n"/>
      <c r="O966" s="20">
        <f>IF(A966="","",SUMPRODUCT((A966&gt;=Setup!$C$19:$C$30)*(A966&lt;=Setup!$D$19:$D$30)*Setup!$A$19:$A$30))</f>
        <v/>
      </c>
      <c r="P966" s="34">
        <f>IF(A966="","",IF(G966="Standard 15% (Box 1)",ROUND(H966*Setup!$B$9,2),0))</f>
        <v/>
      </c>
      <c r="Q966" s="34">
        <f>IF(A966="","",I966-P966)</f>
        <v/>
      </c>
      <c r="R966" s="23">
        <f>IF(A966="","",IF(O966=0,"Outside audit periods; ","")&amp;IF(G966="","No VAT category; ","")&amp;IF(ABS(Q966)&gt;Setup!$B$10,"VAT ≠ 15% × net; ","")&amp;IF(AND(F966="B2B - VAT registered",NOT(AND(LEN(E966)=15,LEFT(E966,1)="3",RIGHT(E966,1)="3",ISNUMBER(--E966)))),"Invalid/missing customer VAT no; ","")&amp;IF(L966&lt;&gt;"Yes","Not reported/cleared on FATOORA; ","")&amp;IF(AND(OR(G966="Zero-rated domestic (Box 3)",G966="Export (Box 4)"),N966=""),"Zero-rate/export evidence missing; ","")&amp;IF(AND(C966="Credit Note",H966&gt;0),"Credit note should be negative; ","")&amp;IF(AND(C966="Simplified Tax Invoice",F966="B2B - VAT registered"),"Simplified invoice issued to VAT-registered B2B; ",""))</f>
        <v/>
      </c>
    </row>
    <row r="967">
      <c r="A967" s="17" t="n"/>
      <c r="B967" s="14" t="n"/>
      <c r="C967" s="14" t="n"/>
      <c r="D967" s="14" t="n"/>
      <c r="E967" s="16" t="n"/>
      <c r="F967" s="14" t="n"/>
      <c r="G967" s="14" t="n"/>
      <c r="H967" s="19" t="n"/>
      <c r="I967" s="19" t="n"/>
      <c r="J967" s="34">
        <f>IF(A967="","",H967+I967)</f>
        <v/>
      </c>
      <c r="K967" s="14" t="n"/>
      <c r="L967" s="14" t="n"/>
      <c r="M967" s="14" t="n"/>
      <c r="N967" s="14" t="n"/>
      <c r="O967" s="20">
        <f>IF(A967="","",SUMPRODUCT((A967&gt;=Setup!$C$19:$C$30)*(A967&lt;=Setup!$D$19:$D$30)*Setup!$A$19:$A$30))</f>
        <v/>
      </c>
      <c r="P967" s="34">
        <f>IF(A967="","",IF(G967="Standard 15% (Box 1)",ROUND(H967*Setup!$B$9,2),0))</f>
        <v/>
      </c>
      <c r="Q967" s="34">
        <f>IF(A967="","",I967-P967)</f>
        <v/>
      </c>
      <c r="R967" s="23">
        <f>IF(A967="","",IF(O967=0,"Outside audit periods; ","")&amp;IF(G967="","No VAT category; ","")&amp;IF(ABS(Q967)&gt;Setup!$B$10,"VAT ≠ 15% × net; ","")&amp;IF(AND(F967="B2B - VAT registered",NOT(AND(LEN(E967)=15,LEFT(E967,1)="3",RIGHT(E967,1)="3",ISNUMBER(--E967)))),"Invalid/missing customer VAT no; ","")&amp;IF(L967&lt;&gt;"Yes","Not reported/cleared on FATOORA; ","")&amp;IF(AND(OR(G967="Zero-rated domestic (Box 3)",G967="Export (Box 4)"),N967=""),"Zero-rate/export evidence missing; ","")&amp;IF(AND(C967="Credit Note",H967&gt;0),"Credit note should be negative; ","")&amp;IF(AND(C967="Simplified Tax Invoice",F967="B2B - VAT registered"),"Simplified invoice issued to VAT-registered B2B; ",""))</f>
        <v/>
      </c>
    </row>
    <row r="968">
      <c r="A968" s="17" t="n"/>
      <c r="B968" s="14" t="n"/>
      <c r="C968" s="14" t="n"/>
      <c r="D968" s="14" t="n"/>
      <c r="E968" s="16" t="n"/>
      <c r="F968" s="14" t="n"/>
      <c r="G968" s="14" t="n"/>
      <c r="H968" s="19" t="n"/>
      <c r="I968" s="19" t="n"/>
      <c r="J968" s="34">
        <f>IF(A968="","",H968+I968)</f>
        <v/>
      </c>
      <c r="K968" s="14" t="n"/>
      <c r="L968" s="14" t="n"/>
      <c r="M968" s="14" t="n"/>
      <c r="N968" s="14" t="n"/>
      <c r="O968" s="20">
        <f>IF(A968="","",SUMPRODUCT((A968&gt;=Setup!$C$19:$C$30)*(A968&lt;=Setup!$D$19:$D$30)*Setup!$A$19:$A$30))</f>
        <v/>
      </c>
      <c r="P968" s="34">
        <f>IF(A968="","",IF(G968="Standard 15% (Box 1)",ROUND(H968*Setup!$B$9,2),0))</f>
        <v/>
      </c>
      <c r="Q968" s="34">
        <f>IF(A968="","",I968-P968)</f>
        <v/>
      </c>
      <c r="R968" s="23">
        <f>IF(A968="","",IF(O968=0,"Outside audit periods; ","")&amp;IF(G968="","No VAT category; ","")&amp;IF(ABS(Q968)&gt;Setup!$B$10,"VAT ≠ 15% × net; ","")&amp;IF(AND(F968="B2B - VAT registered",NOT(AND(LEN(E968)=15,LEFT(E968,1)="3",RIGHT(E968,1)="3",ISNUMBER(--E968)))),"Invalid/missing customer VAT no; ","")&amp;IF(L968&lt;&gt;"Yes","Not reported/cleared on FATOORA; ","")&amp;IF(AND(OR(G968="Zero-rated domestic (Box 3)",G968="Export (Box 4)"),N968=""),"Zero-rate/export evidence missing; ","")&amp;IF(AND(C968="Credit Note",H968&gt;0),"Credit note should be negative; ","")&amp;IF(AND(C968="Simplified Tax Invoice",F968="B2B - VAT registered"),"Simplified invoice issued to VAT-registered B2B; ",""))</f>
        <v/>
      </c>
    </row>
    <row r="969">
      <c r="A969" s="17" t="n"/>
      <c r="B969" s="14" t="n"/>
      <c r="C969" s="14" t="n"/>
      <c r="D969" s="14" t="n"/>
      <c r="E969" s="16" t="n"/>
      <c r="F969" s="14" t="n"/>
      <c r="G969" s="14" t="n"/>
      <c r="H969" s="19" t="n"/>
      <c r="I969" s="19" t="n"/>
      <c r="J969" s="34">
        <f>IF(A969="","",H969+I969)</f>
        <v/>
      </c>
      <c r="K969" s="14" t="n"/>
      <c r="L969" s="14" t="n"/>
      <c r="M969" s="14" t="n"/>
      <c r="N969" s="14" t="n"/>
      <c r="O969" s="20">
        <f>IF(A969="","",SUMPRODUCT((A969&gt;=Setup!$C$19:$C$30)*(A969&lt;=Setup!$D$19:$D$30)*Setup!$A$19:$A$30))</f>
        <v/>
      </c>
      <c r="P969" s="34">
        <f>IF(A969="","",IF(G969="Standard 15% (Box 1)",ROUND(H969*Setup!$B$9,2),0))</f>
        <v/>
      </c>
      <c r="Q969" s="34">
        <f>IF(A969="","",I969-P969)</f>
        <v/>
      </c>
      <c r="R969" s="23">
        <f>IF(A969="","",IF(O969=0,"Outside audit periods; ","")&amp;IF(G969="","No VAT category; ","")&amp;IF(ABS(Q969)&gt;Setup!$B$10,"VAT ≠ 15% × net; ","")&amp;IF(AND(F969="B2B - VAT registered",NOT(AND(LEN(E969)=15,LEFT(E969,1)="3",RIGHT(E969,1)="3",ISNUMBER(--E969)))),"Invalid/missing customer VAT no; ","")&amp;IF(L969&lt;&gt;"Yes","Not reported/cleared on FATOORA; ","")&amp;IF(AND(OR(G969="Zero-rated domestic (Box 3)",G969="Export (Box 4)"),N969=""),"Zero-rate/export evidence missing; ","")&amp;IF(AND(C969="Credit Note",H969&gt;0),"Credit note should be negative; ","")&amp;IF(AND(C969="Simplified Tax Invoice",F969="B2B - VAT registered"),"Simplified invoice issued to VAT-registered B2B; ",""))</f>
        <v/>
      </c>
    </row>
    <row r="970">
      <c r="A970" s="17" t="n"/>
      <c r="B970" s="14" t="n"/>
      <c r="C970" s="14" t="n"/>
      <c r="D970" s="14" t="n"/>
      <c r="E970" s="16" t="n"/>
      <c r="F970" s="14" t="n"/>
      <c r="G970" s="14" t="n"/>
      <c r="H970" s="19" t="n"/>
      <c r="I970" s="19" t="n"/>
      <c r="J970" s="34">
        <f>IF(A970="","",H970+I970)</f>
        <v/>
      </c>
      <c r="K970" s="14" t="n"/>
      <c r="L970" s="14" t="n"/>
      <c r="M970" s="14" t="n"/>
      <c r="N970" s="14" t="n"/>
      <c r="O970" s="20">
        <f>IF(A970="","",SUMPRODUCT((A970&gt;=Setup!$C$19:$C$30)*(A970&lt;=Setup!$D$19:$D$30)*Setup!$A$19:$A$30))</f>
        <v/>
      </c>
      <c r="P970" s="34">
        <f>IF(A970="","",IF(G970="Standard 15% (Box 1)",ROUND(H970*Setup!$B$9,2),0))</f>
        <v/>
      </c>
      <c r="Q970" s="34">
        <f>IF(A970="","",I970-P970)</f>
        <v/>
      </c>
      <c r="R970" s="23">
        <f>IF(A970="","",IF(O970=0,"Outside audit periods; ","")&amp;IF(G970="","No VAT category; ","")&amp;IF(ABS(Q970)&gt;Setup!$B$10,"VAT ≠ 15% × net; ","")&amp;IF(AND(F970="B2B - VAT registered",NOT(AND(LEN(E970)=15,LEFT(E970,1)="3",RIGHT(E970,1)="3",ISNUMBER(--E970)))),"Invalid/missing customer VAT no; ","")&amp;IF(L970&lt;&gt;"Yes","Not reported/cleared on FATOORA; ","")&amp;IF(AND(OR(G970="Zero-rated domestic (Box 3)",G970="Export (Box 4)"),N970=""),"Zero-rate/export evidence missing; ","")&amp;IF(AND(C970="Credit Note",H970&gt;0),"Credit note should be negative; ","")&amp;IF(AND(C970="Simplified Tax Invoice",F970="B2B - VAT registered"),"Simplified invoice issued to VAT-registered B2B; ",""))</f>
        <v/>
      </c>
    </row>
    <row r="971">
      <c r="A971" s="17" t="n"/>
      <c r="B971" s="14" t="n"/>
      <c r="C971" s="14" t="n"/>
      <c r="D971" s="14" t="n"/>
      <c r="E971" s="16" t="n"/>
      <c r="F971" s="14" t="n"/>
      <c r="G971" s="14" t="n"/>
      <c r="H971" s="19" t="n"/>
      <c r="I971" s="19" t="n"/>
      <c r="J971" s="34">
        <f>IF(A971="","",H971+I971)</f>
        <v/>
      </c>
      <c r="K971" s="14" t="n"/>
      <c r="L971" s="14" t="n"/>
      <c r="M971" s="14" t="n"/>
      <c r="N971" s="14" t="n"/>
      <c r="O971" s="20">
        <f>IF(A971="","",SUMPRODUCT((A971&gt;=Setup!$C$19:$C$30)*(A971&lt;=Setup!$D$19:$D$30)*Setup!$A$19:$A$30))</f>
        <v/>
      </c>
      <c r="P971" s="34">
        <f>IF(A971="","",IF(G971="Standard 15% (Box 1)",ROUND(H971*Setup!$B$9,2),0))</f>
        <v/>
      </c>
      <c r="Q971" s="34">
        <f>IF(A971="","",I971-P971)</f>
        <v/>
      </c>
      <c r="R971" s="23">
        <f>IF(A971="","",IF(O971=0,"Outside audit periods; ","")&amp;IF(G971="","No VAT category; ","")&amp;IF(ABS(Q971)&gt;Setup!$B$10,"VAT ≠ 15% × net; ","")&amp;IF(AND(F971="B2B - VAT registered",NOT(AND(LEN(E971)=15,LEFT(E971,1)="3",RIGHT(E971,1)="3",ISNUMBER(--E971)))),"Invalid/missing customer VAT no; ","")&amp;IF(L971&lt;&gt;"Yes","Not reported/cleared on FATOORA; ","")&amp;IF(AND(OR(G971="Zero-rated domestic (Box 3)",G971="Export (Box 4)"),N971=""),"Zero-rate/export evidence missing; ","")&amp;IF(AND(C971="Credit Note",H971&gt;0),"Credit note should be negative; ","")&amp;IF(AND(C971="Simplified Tax Invoice",F971="B2B - VAT registered"),"Simplified invoice issued to VAT-registered B2B; ",""))</f>
        <v/>
      </c>
    </row>
    <row r="972">
      <c r="A972" s="17" t="n"/>
      <c r="B972" s="14" t="n"/>
      <c r="C972" s="14" t="n"/>
      <c r="D972" s="14" t="n"/>
      <c r="E972" s="16" t="n"/>
      <c r="F972" s="14" t="n"/>
      <c r="G972" s="14" t="n"/>
      <c r="H972" s="19" t="n"/>
      <c r="I972" s="19" t="n"/>
      <c r="J972" s="34">
        <f>IF(A972="","",H972+I972)</f>
        <v/>
      </c>
      <c r="K972" s="14" t="n"/>
      <c r="L972" s="14" t="n"/>
      <c r="M972" s="14" t="n"/>
      <c r="N972" s="14" t="n"/>
      <c r="O972" s="20">
        <f>IF(A972="","",SUMPRODUCT((A972&gt;=Setup!$C$19:$C$30)*(A972&lt;=Setup!$D$19:$D$30)*Setup!$A$19:$A$30))</f>
        <v/>
      </c>
      <c r="P972" s="34">
        <f>IF(A972="","",IF(G972="Standard 15% (Box 1)",ROUND(H972*Setup!$B$9,2),0))</f>
        <v/>
      </c>
      <c r="Q972" s="34">
        <f>IF(A972="","",I972-P972)</f>
        <v/>
      </c>
      <c r="R972" s="23">
        <f>IF(A972="","",IF(O972=0,"Outside audit periods; ","")&amp;IF(G972="","No VAT category; ","")&amp;IF(ABS(Q972)&gt;Setup!$B$10,"VAT ≠ 15% × net; ","")&amp;IF(AND(F972="B2B - VAT registered",NOT(AND(LEN(E972)=15,LEFT(E972,1)="3",RIGHT(E972,1)="3",ISNUMBER(--E972)))),"Invalid/missing customer VAT no; ","")&amp;IF(L972&lt;&gt;"Yes","Not reported/cleared on FATOORA; ","")&amp;IF(AND(OR(G972="Zero-rated domestic (Box 3)",G972="Export (Box 4)"),N972=""),"Zero-rate/export evidence missing; ","")&amp;IF(AND(C972="Credit Note",H972&gt;0),"Credit note should be negative; ","")&amp;IF(AND(C972="Simplified Tax Invoice",F972="B2B - VAT registered"),"Simplified invoice issued to VAT-registered B2B; ",""))</f>
        <v/>
      </c>
    </row>
    <row r="973">
      <c r="A973" s="17" t="n"/>
      <c r="B973" s="14" t="n"/>
      <c r="C973" s="14" t="n"/>
      <c r="D973" s="14" t="n"/>
      <c r="E973" s="16" t="n"/>
      <c r="F973" s="14" t="n"/>
      <c r="G973" s="14" t="n"/>
      <c r="H973" s="19" t="n"/>
      <c r="I973" s="19" t="n"/>
      <c r="J973" s="34">
        <f>IF(A973="","",H973+I973)</f>
        <v/>
      </c>
      <c r="K973" s="14" t="n"/>
      <c r="L973" s="14" t="n"/>
      <c r="M973" s="14" t="n"/>
      <c r="N973" s="14" t="n"/>
      <c r="O973" s="20">
        <f>IF(A973="","",SUMPRODUCT((A973&gt;=Setup!$C$19:$C$30)*(A973&lt;=Setup!$D$19:$D$30)*Setup!$A$19:$A$30))</f>
        <v/>
      </c>
      <c r="P973" s="34">
        <f>IF(A973="","",IF(G973="Standard 15% (Box 1)",ROUND(H973*Setup!$B$9,2),0))</f>
        <v/>
      </c>
      <c r="Q973" s="34">
        <f>IF(A973="","",I973-P973)</f>
        <v/>
      </c>
      <c r="R973" s="23">
        <f>IF(A973="","",IF(O973=0,"Outside audit periods; ","")&amp;IF(G973="","No VAT category; ","")&amp;IF(ABS(Q973)&gt;Setup!$B$10,"VAT ≠ 15% × net; ","")&amp;IF(AND(F973="B2B - VAT registered",NOT(AND(LEN(E973)=15,LEFT(E973,1)="3",RIGHT(E973,1)="3",ISNUMBER(--E973)))),"Invalid/missing customer VAT no; ","")&amp;IF(L973&lt;&gt;"Yes","Not reported/cleared on FATOORA; ","")&amp;IF(AND(OR(G973="Zero-rated domestic (Box 3)",G973="Export (Box 4)"),N973=""),"Zero-rate/export evidence missing; ","")&amp;IF(AND(C973="Credit Note",H973&gt;0),"Credit note should be negative; ","")&amp;IF(AND(C973="Simplified Tax Invoice",F973="B2B - VAT registered"),"Simplified invoice issued to VAT-registered B2B; ",""))</f>
        <v/>
      </c>
    </row>
    <row r="974">
      <c r="A974" s="17" t="n"/>
      <c r="B974" s="14" t="n"/>
      <c r="C974" s="14" t="n"/>
      <c r="D974" s="14" t="n"/>
      <c r="E974" s="16" t="n"/>
      <c r="F974" s="14" t="n"/>
      <c r="G974" s="14" t="n"/>
      <c r="H974" s="19" t="n"/>
      <c r="I974" s="19" t="n"/>
      <c r="J974" s="34">
        <f>IF(A974="","",H974+I974)</f>
        <v/>
      </c>
      <c r="K974" s="14" t="n"/>
      <c r="L974" s="14" t="n"/>
      <c r="M974" s="14" t="n"/>
      <c r="N974" s="14" t="n"/>
      <c r="O974" s="20">
        <f>IF(A974="","",SUMPRODUCT((A974&gt;=Setup!$C$19:$C$30)*(A974&lt;=Setup!$D$19:$D$30)*Setup!$A$19:$A$30))</f>
        <v/>
      </c>
      <c r="P974" s="34">
        <f>IF(A974="","",IF(G974="Standard 15% (Box 1)",ROUND(H974*Setup!$B$9,2),0))</f>
        <v/>
      </c>
      <c r="Q974" s="34">
        <f>IF(A974="","",I974-P974)</f>
        <v/>
      </c>
      <c r="R974" s="23">
        <f>IF(A974="","",IF(O974=0,"Outside audit periods; ","")&amp;IF(G974="","No VAT category; ","")&amp;IF(ABS(Q974)&gt;Setup!$B$10,"VAT ≠ 15% × net; ","")&amp;IF(AND(F974="B2B - VAT registered",NOT(AND(LEN(E974)=15,LEFT(E974,1)="3",RIGHT(E974,1)="3",ISNUMBER(--E974)))),"Invalid/missing customer VAT no; ","")&amp;IF(L974&lt;&gt;"Yes","Not reported/cleared on FATOORA; ","")&amp;IF(AND(OR(G974="Zero-rated domestic (Box 3)",G974="Export (Box 4)"),N974=""),"Zero-rate/export evidence missing; ","")&amp;IF(AND(C974="Credit Note",H974&gt;0),"Credit note should be negative; ","")&amp;IF(AND(C974="Simplified Tax Invoice",F974="B2B - VAT registered"),"Simplified invoice issued to VAT-registered B2B; ",""))</f>
        <v/>
      </c>
    </row>
    <row r="975">
      <c r="A975" s="17" t="n"/>
      <c r="B975" s="14" t="n"/>
      <c r="C975" s="14" t="n"/>
      <c r="D975" s="14" t="n"/>
      <c r="E975" s="16" t="n"/>
      <c r="F975" s="14" t="n"/>
      <c r="G975" s="14" t="n"/>
      <c r="H975" s="19" t="n"/>
      <c r="I975" s="19" t="n"/>
      <c r="J975" s="34">
        <f>IF(A975="","",H975+I975)</f>
        <v/>
      </c>
      <c r="K975" s="14" t="n"/>
      <c r="L975" s="14" t="n"/>
      <c r="M975" s="14" t="n"/>
      <c r="N975" s="14" t="n"/>
      <c r="O975" s="20">
        <f>IF(A975="","",SUMPRODUCT((A975&gt;=Setup!$C$19:$C$30)*(A975&lt;=Setup!$D$19:$D$30)*Setup!$A$19:$A$30))</f>
        <v/>
      </c>
      <c r="P975" s="34">
        <f>IF(A975="","",IF(G975="Standard 15% (Box 1)",ROUND(H975*Setup!$B$9,2),0))</f>
        <v/>
      </c>
      <c r="Q975" s="34">
        <f>IF(A975="","",I975-P975)</f>
        <v/>
      </c>
      <c r="R975" s="23">
        <f>IF(A975="","",IF(O975=0,"Outside audit periods; ","")&amp;IF(G975="","No VAT category; ","")&amp;IF(ABS(Q975)&gt;Setup!$B$10,"VAT ≠ 15% × net; ","")&amp;IF(AND(F975="B2B - VAT registered",NOT(AND(LEN(E975)=15,LEFT(E975,1)="3",RIGHT(E975,1)="3",ISNUMBER(--E975)))),"Invalid/missing customer VAT no; ","")&amp;IF(L975&lt;&gt;"Yes","Not reported/cleared on FATOORA; ","")&amp;IF(AND(OR(G975="Zero-rated domestic (Box 3)",G975="Export (Box 4)"),N975=""),"Zero-rate/export evidence missing; ","")&amp;IF(AND(C975="Credit Note",H975&gt;0),"Credit note should be negative; ","")&amp;IF(AND(C975="Simplified Tax Invoice",F975="B2B - VAT registered"),"Simplified invoice issued to VAT-registered B2B; ",""))</f>
        <v/>
      </c>
    </row>
    <row r="976">
      <c r="A976" s="17" t="n"/>
      <c r="B976" s="14" t="n"/>
      <c r="C976" s="14" t="n"/>
      <c r="D976" s="14" t="n"/>
      <c r="E976" s="16" t="n"/>
      <c r="F976" s="14" t="n"/>
      <c r="G976" s="14" t="n"/>
      <c r="H976" s="19" t="n"/>
      <c r="I976" s="19" t="n"/>
      <c r="J976" s="34">
        <f>IF(A976="","",H976+I976)</f>
        <v/>
      </c>
      <c r="K976" s="14" t="n"/>
      <c r="L976" s="14" t="n"/>
      <c r="M976" s="14" t="n"/>
      <c r="N976" s="14" t="n"/>
      <c r="O976" s="20">
        <f>IF(A976="","",SUMPRODUCT((A976&gt;=Setup!$C$19:$C$30)*(A976&lt;=Setup!$D$19:$D$30)*Setup!$A$19:$A$30))</f>
        <v/>
      </c>
      <c r="P976" s="34">
        <f>IF(A976="","",IF(G976="Standard 15% (Box 1)",ROUND(H976*Setup!$B$9,2),0))</f>
        <v/>
      </c>
      <c r="Q976" s="34">
        <f>IF(A976="","",I976-P976)</f>
        <v/>
      </c>
      <c r="R976" s="23">
        <f>IF(A976="","",IF(O976=0,"Outside audit periods; ","")&amp;IF(G976="","No VAT category; ","")&amp;IF(ABS(Q976)&gt;Setup!$B$10,"VAT ≠ 15% × net; ","")&amp;IF(AND(F976="B2B - VAT registered",NOT(AND(LEN(E976)=15,LEFT(E976,1)="3",RIGHT(E976,1)="3",ISNUMBER(--E976)))),"Invalid/missing customer VAT no; ","")&amp;IF(L976&lt;&gt;"Yes","Not reported/cleared on FATOORA; ","")&amp;IF(AND(OR(G976="Zero-rated domestic (Box 3)",G976="Export (Box 4)"),N976=""),"Zero-rate/export evidence missing; ","")&amp;IF(AND(C976="Credit Note",H976&gt;0),"Credit note should be negative; ","")&amp;IF(AND(C976="Simplified Tax Invoice",F976="B2B - VAT registered"),"Simplified invoice issued to VAT-registered B2B; ",""))</f>
        <v/>
      </c>
    </row>
    <row r="977">
      <c r="A977" s="17" t="n"/>
      <c r="B977" s="14" t="n"/>
      <c r="C977" s="14" t="n"/>
      <c r="D977" s="14" t="n"/>
      <c r="E977" s="16" t="n"/>
      <c r="F977" s="14" t="n"/>
      <c r="G977" s="14" t="n"/>
      <c r="H977" s="19" t="n"/>
      <c r="I977" s="19" t="n"/>
      <c r="J977" s="34">
        <f>IF(A977="","",H977+I977)</f>
        <v/>
      </c>
      <c r="K977" s="14" t="n"/>
      <c r="L977" s="14" t="n"/>
      <c r="M977" s="14" t="n"/>
      <c r="N977" s="14" t="n"/>
      <c r="O977" s="20">
        <f>IF(A977="","",SUMPRODUCT((A977&gt;=Setup!$C$19:$C$30)*(A977&lt;=Setup!$D$19:$D$30)*Setup!$A$19:$A$30))</f>
        <v/>
      </c>
      <c r="P977" s="34">
        <f>IF(A977="","",IF(G977="Standard 15% (Box 1)",ROUND(H977*Setup!$B$9,2),0))</f>
        <v/>
      </c>
      <c r="Q977" s="34">
        <f>IF(A977="","",I977-P977)</f>
        <v/>
      </c>
      <c r="R977" s="23">
        <f>IF(A977="","",IF(O977=0,"Outside audit periods; ","")&amp;IF(G977="","No VAT category; ","")&amp;IF(ABS(Q977)&gt;Setup!$B$10,"VAT ≠ 15% × net; ","")&amp;IF(AND(F977="B2B - VAT registered",NOT(AND(LEN(E977)=15,LEFT(E977,1)="3",RIGHT(E977,1)="3",ISNUMBER(--E977)))),"Invalid/missing customer VAT no; ","")&amp;IF(L977&lt;&gt;"Yes","Not reported/cleared on FATOORA; ","")&amp;IF(AND(OR(G977="Zero-rated domestic (Box 3)",G977="Export (Box 4)"),N977=""),"Zero-rate/export evidence missing; ","")&amp;IF(AND(C977="Credit Note",H977&gt;0),"Credit note should be negative; ","")&amp;IF(AND(C977="Simplified Tax Invoice",F977="B2B - VAT registered"),"Simplified invoice issued to VAT-registered B2B; ",""))</f>
        <v/>
      </c>
    </row>
    <row r="978">
      <c r="A978" s="17" t="n"/>
      <c r="B978" s="14" t="n"/>
      <c r="C978" s="14" t="n"/>
      <c r="D978" s="14" t="n"/>
      <c r="E978" s="16" t="n"/>
      <c r="F978" s="14" t="n"/>
      <c r="G978" s="14" t="n"/>
      <c r="H978" s="19" t="n"/>
      <c r="I978" s="19" t="n"/>
      <c r="J978" s="34">
        <f>IF(A978="","",H978+I978)</f>
        <v/>
      </c>
      <c r="K978" s="14" t="n"/>
      <c r="L978" s="14" t="n"/>
      <c r="M978" s="14" t="n"/>
      <c r="N978" s="14" t="n"/>
      <c r="O978" s="20">
        <f>IF(A978="","",SUMPRODUCT((A978&gt;=Setup!$C$19:$C$30)*(A978&lt;=Setup!$D$19:$D$30)*Setup!$A$19:$A$30))</f>
        <v/>
      </c>
      <c r="P978" s="34">
        <f>IF(A978="","",IF(G978="Standard 15% (Box 1)",ROUND(H978*Setup!$B$9,2),0))</f>
        <v/>
      </c>
      <c r="Q978" s="34">
        <f>IF(A978="","",I978-P978)</f>
        <v/>
      </c>
      <c r="R978" s="23">
        <f>IF(A978="","",IF(O978=0,"Outside audit periods; ","")&amp;IF(G978="","No VAT category; ","")&amp;IF(ABS(Q978)&gt;Setup!$B$10,"VAT ≠ 15% × net; ","")&amp;IF(AND(F978="B2B - VAT registered",NOT(AND(LEN(E978)=15,LEFT(E978,1)="3",RIGHT(E978,1)="3",ISNUMBER(--E978)))),"Invalid/missing customer VAT no; ","")&amp;IF(L978&lt;&gt;"Yes","Not reported/cleared on FATOORA; ","")&amp;IF(AND(OR(G978="Zero-rated domestic (Box 3)",G978="Export (Box 4)"),N978=""),"Zero-rate/export evidence missing; ","")&amp;IF(AND(C978="Credit Note",H978&gt;0),"Credit note should be negative; ","")&amp;IF(AND(C978="Simplified Tax Invoice",F978="B2B - VAT registered"),"Simplified invoice issued to VAT-registered B2B; ",""))</f>
        <v/>
      </c>
    </row>
    <row r="979">
      <c r="A979" s="17" t="n"/>
      <c r="B979" s="14" t="n"/>
      <c r="C979" s="14" t="n"/>
      <c r="D979" s="14" t="n"/>
      <c r="E979" s="16" t="n"/>
      <c r="F979" s="14" t="n"/>
      <c r="G979" s="14" t="n"/>
      <c r="H979" s="19" t="n"/>
      <c r="I979" s="19" t="n"/>
      <c r="J979" s="34">
        <f>IF(A979="","",H979+I979)</f>
        <v/>
      </c>
      <c r="K979" s="14" t="n"/>
      <c r="L979" s="14" t="n"/>
      <c r="M979" s="14" t="n"/>
      <c r="N979" s="14" t="n"/>
      <c r="O979" s="20">
        <f>IF(A979="","",SUMPRODUCT((A979&gt;=Setup!$C$19:$C$30)*(A979&lt;=Setup!$D$19:$D$30)*Setup!$A$19:$A$30))</f>
        <v/>
      </c>
      <c r="P979" s="34">
        <f>IF(A979="","",IF(G979="Standard 15% (Box 1)",ROUND(H979*Setup!$B$9,2),0))</f>
        <v/>
      </c>
      <c r="Q979" s="34">
        <f>IF(A979="","",I979-P979)</f>
        <v/>
      </c>
      <c r="R979" s="23">
        <f>IF(A979="","",IF(O979=0,"Outside audit periods; ","")&amp;IF(G979="","No VAT category; ","")&amp;IF(ABS(Q979)&gt;Setup!$B$10,"VAT ≠ 15% × net; ","")&amp;IF(AND(F979="B2B - VAT registered",NOT(AND(LEN(E979)=15,LEFT(E979,1)="3",RIGHT(E979,1)="3",ISNUMBER(--E979)))),"Invalid/missing customer VAT no; ","")&amp;IF(L979&lt;&gt;"Yes","Not reported/cleared on FATOORA; ","")&amp;IF(AND(OR(G979="Zero-rated domestic (Box 3)",G979="Export (Box 4)"),N979=""),"Zero-rate/export evidence missing; ","")&amp;IF(AND(C979="Credit Note",H979&gt;0),"Credit note should be negative; ","")&amp;IF(AND(C979="Simplified Tax Invoice",F979="B2B - VAT registered"),"Simplified invoice issued to VAT-registered B2B; ",""))</f>
        <v/>
      </c>
    </row>
    <row r="980">
      <c r="A980" s="17" t="n"/>
      <c r="B980" s="14" t="n"/>
      <c r="C980" s="14" t="n"/>
      <c r="D980" s="14" t="n"/>
      <c r="E980" s="16" t="n"/>
      <c r="F980" s="14" t="n"/>
      <c r="G980" s="14" t="n"/>
      <c r="H980" s="19" t="n"/>
      <c r="I980" s="19" t="n"/>
      <c r="J980" s="34">
        <f>IF(A980="","",H980+I980)</f>
        <v/>
      </c>
      <c r="K980" s="14" t="n"/>
      <c r="L980" s="14" t="n"/>
      <c r="M980" s="14" t="n"/>
      <c r="N980" s="14" t="n"/>
      <c r="O980" s="20">
        <f>IF(A980="","",SUMPRODUCT((A980&gt;=Setup!$C$19:$C$30)*(A980&lt;=Setup!$D$19:$D$30)*Setup!$A$19:$A$30))</f>
        <v/>
      </c>
      <c r="P980" s="34">
        <f>IF(A980="","",IF(G980="Standard 15% (Box 1)",ROUND(H980*Setup!$B$9,2),0))</f>
        <v/>
      </c>
      <c r="Q980" s="34">
        <f>IF(A980="","",I980-P980)</f>
        <v/>
      </c>
      <c r="R980" s="23">
        <f>IF(A980="","",IF(O980=0,"Outside audit periods; ","")&amp;IF(G980="","No VAT category; ","")&amp;IF(ABS(Q980)&gt;Setup!$B$10,"VAT ≠ 15% × net; ","")&amp;IF(AND(F980="B2B - VAT registered",NOT(AND(LEN(E980)=15,LEFT(E980,1)="3",RIGHT(E980,1)="3",ISNUMBER(--E980)))),"Invalid/missing customer VAT no; ","")&amp;IF(L980&lt;&gt;"Yes","Not reported/cleared on FATOORA; ","")&amp;IF(AND(OR(G980="Zero-rated domestic (Box 3)",G980="Export (Box 4)"),N980=""),"Zero-rate/export evidence missing; ","")&amp;IF(AND(C980="Credit Note",H980&gt;0),"Credit note should be negative; ","")&amp;IF(AND(C980="Simplified Tax Invoice",F980="B2B - VAT registered"),"Simplified invoice issued to VAT-registered B2B; ",""))</f>
        <v/>
      </c>
    </row>
    <row r="981">
      <c r="A981" s="17" t="n"/>
      <c r="B981" s="14" t="n"/>
      <c r="C981" s="14" t="n"/>
      <c r="D981" s="14" t="n"/>
      <c r="E981" s="16" t="n"/>
      <c r="F981" s="14" t="n"/>
      <c r="G981" s="14" t="n"/>
      <c r="H981" s="19" t="n"/>
      <c r="I981" s="19" t="n"/>
      <c r="J981" s="34">
        <f>IF(A981="","",H981+I981)</f>
        <v/>
      </c>
      <c r="K981" s="14" t="n"/>
      <c r="L981" s="14" t="n"/>
      <c r="M981" s="14" t="n"/>
      <c r="N981" s="14" t="n"/>
      <c r="O981" s="20">
        <f>IF(A981="","",SUMPRODUCT((A981&gt;=Setup!$C$19:$C$30)*(A981&lt;=Setup!$D$19:$D$30)*Setup!$A$19:$A$30))</f>
        <v/>
      </c>
      <c r="P981" s="34">
        <f>IF(A981="","",IF(G981="Standard 15% (Box 1)",ROUND(H981*Setup!$B$9,2),0))</f>
        <v/>
      </c>
      <c r="Q981" s="34">
        <f>IF(A981="","",I981-P981)</f>
        <v/>
      </c>
      <c r="R981" s="23">
        <f>IF(A981="","",IF(O981=0,"Outside audit periods; ","")&amp;IF(G981="","No VAT category; ","")&amp;IF(ABS(Q981)&gt;Setup!$B$10,"VAT ≠ 15% × net; ","")&amp;IF(AND(F981="B2B - VAT registered",NOT(AND(LEN(E981)=15,LEFT(E981,1)="3",RIGHT(E981,1)="3",ISNUMBER(--E981)))),"Invalid/missing customer VAT no; ","")&amp;IF(L981&lt;&gt;"Yes","Not reported/cleared on FATOORA; ","")&amp;IF(AND(OR(G981="Zero-rated domestic (Box 3)",G981="Export (Box 4)"),N981=""),"Zero-rate/export evidence missing; ","")&amp;IF(AND(C981="Credit Note",H981&gt;0),"Credit note should be negative; ","")&amp;IF(AND(C981="Simplified Tax Invoice",F981="B2B - VAT registered"),"Simplified invoice issued to VAT-registered B2B; ",""))</f>
        <v/>
      </c>
    </row>
    <row r="982">
      <c r="A982" s="17" t="n"/>
      <c r="B982" s="14" t="n"/>
      <c r="C982" s="14" t="n"/>
      <c r="D982" s="14" t="n"/>
      <c r="E982" s="16" t="n"/>
      <c r="F982" s="14" t="n"/>
      <c r="G982" s="14" t="n"/>
      <c r="H982" s="19" t="n"/>
      <c r="I982" s="19" t="n"/>
      <c r="J982" s="34">
        <f>IF(A982="","",H982+I982)</f>
        <v/>
      </c>
      <c r="K982" s="14" t="n"/>
      <c r="L982" s="14" t="n"/>
      <c r="M982" s="14" t="n"/>
      <c r="N982" s="14" t="n"/>
      <c r="O982" s="20">
        <f>IF(A982="","",SUMPRODUCT((A982&gt;=Setup!$C$19:$C$30)*(A982&lt;=Setup!$D$19:$D$30)*Setup!$A$19:$A$30))</f>
        <v/>
      </c>
      <c r="P982" s="34">
        <f>IF(A982="","",IF(G982="Standard 15% (Box 1)",ROUND(H982*Setup!$B$9,2),0))</f>
        <v/>
      </c>
      <c r="Q982" s="34">
        <f>IF(A982="","",I982-P982)</f>
        <v/>
      </c>
      <c r="R982" s="23">
        <f>IF(A982="","",IF(O982=0,"Outside audit periods; ","")&amp;IF(G982="","No VAT category; ","")&amp;IF(ABS(Q982)&gt;Setup!$B$10,"VAT ≠ 15% × net; ","")&amp;IF(AND(F982="B2B - VAT registered",NOT(AND(LEN(E982)=15,LEFT(E982,1)="3",RIGHT(E982,1)="3",ISNUMBER(--E982)))),"Invalid/missing customer VAT no; ","")&amp;IF(L982&lt;&gt;"Yes","Not reported/cleared on FATOORA; ","")&amp;IF(AND(OR(G982="Zero-rated domestic (Box 3)",G982="Export (Box 4)"),N982=""),"Zero-rate/export evidence missing; ","")&amp;IF(AND(C982="Credit Note",H982&gt;0),"Credit note should be negative; ","")&amp;IF(AND(C982="Simplified Tax Invoice",F982="B2B - VAT registered"),"Simplified invoice issued to VAT-registered B2B; ",""))</f>
        <v/>
      </c>
    </row>
    <row r="983">
      <c r="A983" s="17" t="n"/>
      <c r="B983" s="14" t="n"/>
      <c r="C983" s="14" t="n"/>
      <c r="D983" s="14" t="n"/>
      <c r="E983" s="16" t="n"/>
      <c r="F983" s="14" t="n"/>
      <c r="G983" s="14" t="n"/>
      <c r="H983" s="19" t="n"/>
      <c r="I983" s="19" t="n"/>
      <c r="J983" s="34">
        <f>IF(A983="","",H983+I983)</f>
        <v/>
      </c>
      <c r="K983" s="14" t="n"/>
      <c r="L983" s="14" t="n"/>
      <c r="M983" s="14" t="n"/>
      <c r="N983" s="14" t="n"/>
      <c r="O983" s="20">
        <f>IF(A983="","",SUMPRODUCT((A983&gt;=Setup!$C$19:$C$30)*(A983&lt;=Setup!$D$19:$D$30)*Setup!$A$19:$A$30))</f>
        <v/>
      </c>
      <c r="P983" s="34">
        <f>IF(A983="","",IF(G983="Standard 15% (Box 1)",ROUND(H983*Setup!$B$9,2),0))</f>
        <v/>
      </c>
      <c r="Q983" s="34">
        <f>IF(A983="","",I983-P983)</f>
        <v/>
      </c>
      <c r="R983" s="23">
        <f>IF(A983="","",IF(O983=0,"Outside audit periods; ","")&amp;IF(G983="","No VAT category; ","")&amp;IF(ABS(Q983)&gt;Setup!$B$10,"VAT ≠ 15% × net; ","")&amp;IF(AND(F983="B2B - VAT registered",NOT(AND(LEN(E983)=15,LEFT(E983,1)="3",RIGHT(E983,1)="3",ISNUMBER(--E983)))),"Invalid/missing customer VAT no; ","")&amp;IF(L983&lt;&gt;"Yes","Not reported/cleared on FATOORA; ","")&amp;IF(AND(OR(G983="Zero-rated domestic (Box 3)",G983="Export (Box 4)"),N983=""),"Zero-rate/export evidence missing; ","")&amp;IF(AND(C983="Credit Note",H983&gt;0),"Credit note should be negative; ","")&amp;IF(AND(C983="Simplified Tax Invoice",F983="B2B - VAT registered"),"Simplified invoice issued to VAT-registered B2B; ",""))</f>
        <v/>
      </c>
    </row>
    <row r="984">
      <c r="A984" s="17" t="n"/>
      <c r="B984" s="14" t="n"/>
      <c r="C984" s="14" t="n"/>
      <c r="D984" s="14" t="n"/>
      <c r="E984" s="16" t="n"/>
      <c r="F984" s="14" t="n"/>
      <c r="G984" s="14" t="n"/>
      <c r="H984" s="19" t="n"/>
      <c r="I984" s="19" t="n"/>
      <c r="J984" s="34">
        <f>IF(A984="","",H984+I984)</f>
        <v/>
      </c>
      <c r="K984" s="14" t="n"/>
      <c r="L984" s="14" t="n"/>
      <c r="M984" s="14" t="n"/>
      <c r="N984" s="14" t="n"/>
      <c r="O984" s="20">
        <f>IF(A984="","",SUMPRODUCT((A984&gt;=Setup!$C$19:$C$30)*(A984&lt;=Setup!$D$19:$D$30)*Setup!$A$19:$A$30))</f>
        <v/>
      </c>
      <c r="P984" s="34">
        <f>IF(A984="","",IF(G984="Standard 15% (Box 1)",ROUND(H984*Setup!$B$9,2),0))</f>
        <v/>
      </c>
      <c r="Q984" s="34">
        <f>IF(A984="","",I984-P984)</f>
        <v/>
      </c>
      <c r="R984" s="23">
        <f>IF(A984="","",IF(O984=0,"Outside audit periods; ","")&amp;IF(G984="","No VAT category; ","")&amp;IF(ABS(Q984)&gt;Setup!$B$10,"VAT ≠ 15% × net; ","")&amp;IF(AND(F984="B2B - VAT registered",NOT(AND(LEN(E984)=15,LEFT(E984,1)="3",RIGHT(E984,1)="3",ISNUMBER(--E984)))),"Invalid/missing customer VAT no; ","")&amp;IF(L984&lt;&gt;"Yes","Not reported/cleared on FATOORA; ","")&amp;IF(AND(OR(G984="Zero-rated domestic (Box 3)",G984="Export (Box 4)"),N984=""),"Zero-rate/export evidence missing; ","")&amp;IF(AND(C984="Credit Note",H984&gt;0),"Credit note should be negative; ","")&amp;IF(AND(C984="Simplified Tax Invoice",F984="B2B - VAT registered"),"Simplified invoice issued to VAT-registered B2B; ",""))</f>
        <v/>
      </c>
    </row>
    <row r="985">
      <c r="A985" s="17" t="n"/>
      <c r="B985" s="14" t="n"/>
      <c r="C985" s="14" t="n"/>
      <c r="D985" s="14" t="n"/>
      <c r="E985" s="16" t="n"/>
      <c r="F985" s="14" t="n"/>
      <c r="G985" s="14" t="n"/>
      <c r="H985" s="19" t="n"/>
      <c r="I985" s="19" t="n"/>
      <c r="J985" s="34">
        <f>IF(A985="","",H985+I985)</f>
        <v/>
      </c>
      <c r="K985" s="14" t="n"/>
      <c r="L985" s="14" t="n"/>
      <c r="M985" s="14" t="n"/>
      <c r="N985" s="14" t="n"/>
      <c r="O985" s="20">
        <f>IF(A985="","",SUMPRODUCT((A985&gt;=Setup!$C$19:$C$30)*(A985&lt;=Setup!$D$19:$D$30)*Setup!$A$19:$A$30))</f>
        <v/>
      </c>
      <c r="P985" s="34">
        <f>IF(A985="","",IF(G985="Standard 15% (Box 1)",ROUND(H985*Setup!$B$9,2),0))</f>
        <v/>
      </c>
      <c r="Q985" s="34">
        <f>IF(A985="","",I985-P985)</f>
        <v/>
      </c>
      <c r="R985" s="23">
        <f>IF(A985="","",IF(O985=0,"Outside audit periods; ","")&amp;IF(G985="","No VAT category; ","")&amp;IF(ABS(Q985)&gt;Setup!$B$10,"VAT ≠ 15% × net; ","")&amp;IF(AND(F985="B2B - VAT registered",NOT(AND(LEN(E985)=15,LEFT(E985,1)="3",RIGHT(E985,1)="3",ISNUMBER(--E985)))),"Invalid/missing customer VAT no; ","")&amp;IF(L985&lt;&gt;"Yes","Not reported/cleared on FATOORA; ","")&amp;IF(AND(OR(G985="Zero-rated domestic (Box 3)",G985="Export (Box 4)"),N985=""),"Zero-rate/export evidence missing; ","")&amp;IF(AND(C985="Credit Note",H985&gt;0),"Credit note should be negative; ","")&amp;IF(AND(C985="Simplified Tax Invoice",F985="B2B - VAT registered"),"Simplified invoice issued to VAT-registered B2B; ",""))</f>
        <v/>
      </c>
    </row>
    <row r="986">
      <c r="A986" s="17" t="n"/>
      <c r="B986" s="14" t="n"/>
      <c r="C986" s="14" t="n"/>
      <c r="D986" s="14" t="n"/>
      <c r="E986" s="16" t="n"/>
      <c r="F986" s="14" t="n"/>
      <c r="G986" s="14" t="n"/>
      <c r="H986" s="19" t="n"/>
      <c r="I986" s="19" t="n"/>
      <c r="J986" s="34">
        <f>IF(A986="","",H986+I986)</f>
        <v/>
      </c>
      <c r="K986" s="14" t="n"/>
      <c r="L986" s="14" t="n"/>
      <c r="M986" s="14" t="n"/>
      <c r="N986" s="14" t="n"/>
      <c r="O986" s="20">
        <f>IF(A986="","",SUMPRODUCT((A986&gt;=Setup!$C$19:$C$30)*(A986&lt;=Setup!$D$19:$D$30)*Setup!$A$19:$A$30))</f>
        <v/>
      </c>
      <c r="P986" s="34">
        <f>IF(A986="","",IF(G986="Standard 15% (Box 1)",ROUND(H986*Setup!$B$9,2),0))</f>
        <v/>
      </c>
      <c r="Q986" s="34">
        <f>IF(A986="","",I986-P986)</f>
        <v/>
      </c>
      <c r="R986" s="23">
        <f>IF(A986="","",IF(O986=0,"Outside audit periods; ","")&amp;IF(G986="","No VAT category; ","")&amp;IF(ABS(Q986)&gt;Setup!$B$10,"VAT ≠ 15% × net; ","")&amp;IF(AND(F986="B2B - VAT registered",NOT(AND(LEN(E986)=15,LEFT(E986,1)="3",RIGHT(E986,1)="3",ISNUMBER(--E986)))),"Invalid/missing customer VAT no; ","")&amp;IF(L986&lt;&gt;"Yes","Not reported/cleared on FATOORA; ","")&amp;IF(AND(OR(G986="Zero-rated domestic (Box 3)",G986="Export (Box 4)"),N986=""),"Zero-rate/export evidence missing; ","")&amp;IF(AND(C986="Credit Note",H986&gt;0),"Credit note should be negative; ","")&amp;IF(AND(C986="Simplified Tax Invoice",F986="B2B - VAT registered"),"Simplified invoice issued to VAT-registered B2B; ",""))</f>
        <v/>
      </c>
    </row>
    <row r="987">
      <c r="A987" s="17" t="n"/>
      <c r="B987" s="14" t="n"/>
      <c r="C987" s="14" t="n"/>
      <c r="D987" s="14" t="n"/>
      <c r="E987" s="16" t="n"/>
      <c r="F987" s="14" t="n"/>
      <c r="G987" s="14" t="n"/>
      <c r="H987" s="19" t="n"/>
      <c r="I987" s="19" t="n"/>
      <c r="J987" s="34">
        <f>IF(A987="","",H987+I987)</f>
        <v/>
      </c>
      <c r="K987" s="14" t="n"/>
      <c r="L987" s="14" t="n"/>
      <c r="M987" s="14" t="n"/>
      <c r="N987" s="14" t="n"/>
      <c r="O987" s="20">
        <f>IF(A987="","",SUMPRODUCT((A987&gt;=Setup!$C$19:$C$30)*(A987&lt;=Setup!$D$19:$D$30)*Setup!$A$19:$A$30))</f>
        <v/>
      </c>
      <c r="P987" s="34">
        <f>IF(A987="","",IF(G987="Standard 15% (Box 1)",ROUND(H987*Setup!$B$9,2),0))</f>
        <v/>
      </c>
      <c r="Q987" s="34">
        <f>IF(A987="","",I987-P987)</f>
        <v/>
      </c>
      <c r="R987" s="23">
        <f>IF(A987="","",IF(O987=0,"Outside audit periods; ","")&amp;IF(G987="","No VAT category; ","")&amp;IF(ABS(Q987)&gt;Setup!$B$10,"VAT ≠ 15% × net; ","")&amp;IF(AND(F987="B2B - VAT registered",NOT(AND(LEN(E987)=15,LEFT(E987,1)="3",RIGHT(E987,1)="3",ISNUMBER(--E987)))),"Invalid/missing customer VAT no; ","")&amp;IF(L987&lt;&gt;"Yes","Not reported/cleared on FATOORA; ","")&amp;IF(AND(OR(G987="Zero-rated domestic (Box 3)",G987="Export (Box 4)"),N987=""),"Zero-rate/export evidence missing; ","")&amp;IF(AND(C987="Credit Note",H987&gt;0),"Credit note should be negative; ","")&amp;IF(AND(C987="Simplified Tax Invoice",F987="B2B - VAT registered"),"Simplified invoice issued to VAT-registered B2B; ",""))</f>
        <v/>
      </c>
    </row>
    <row r="988">
      <c r="A988" s="17" t="n"/>
      <c r="B988" s="14" t="n"/>
      <c r="C988" s="14" t="n"/>
      <c r="D988" s="14" t="n"/>
      <c r="E988" s="16" t="n"/>
      <c r="F988" s="14" t="n"/>
      <c r="G988" s="14" t="n"/>
      <c r="H988" s="19" t="n"/>
      <c r="I988" s="19" t="n"/>
      <c r="J988" s="34">
        <f>IF(A988="","",H988+I988)</f>
        <v/>
      </c>
      <c r="K988" s="14" t="n"/>
      <c r="L988" s="14" t="n"/>
      <c r="M988" s="14" t="n"/>
      <c r="N988" s="14" t="n"/>
      <c r="O988" s="20">
        <f>IF(A988="","",SUMPRODUCT((A988&gt;=Setup!$C$19:$C$30)*(A988&lt;=Setup!$D$19:$D$30)*Setup!$A$19:$A$30))</f>
        <v/>
      </c>
      <c r="P988" s="34">
        <f>IF(A988="","",IF(G988="Standard 15% (Box 1)",ROUND(H988*Setup!$B$9,2),0))</f>
        <v/>
      </c>
      <c r="Q988" s="34">
        <f>IF(A988="","",I988-P988)</f>
        <v/>
      </c>
      <c r="R988" s="23">
        <f>IF(A988="","",IF(O988=0,"Outside audit periods; ","")&amp;IF(G988="","No VAT category; ","")&amp;IF(ABS(Q988)&gt;Setup!$B$10,"VAT ≠ 15% × net; ","")&amp;IF(AND(F988="B2B - VAT registered",NOT(AND(LEN(E988)=15,LEFT(E988,1)="3",RIGHT(E988,1)="3",ISNUMBER(--E988)))),"Invalid/missing customer VAT no; ","")&amp;IF(L988&lt;&gt;"Yes","Not reported/cleared on FATOORA; ","")&amp;IF(AND(OR(G988="Zero-rated domestic (Box 3)",G988="Export (Box 4)"),N988=""),"Zero-rate/export evidence missing; ","")&amp;IF(AND(C988="Credit Note",H988&gt;0),"Credit note should be negative; ","")&amp;IF(AND(C988="Simplified Tax Invoice",F988="B2B - VAT registered"),"Simplified invoice issued to VAT-registered B2B; ",""))</f>
        <v/>
      </c>
    </row>
    <row r="989">
      <c r="A989" s="17" t="n"/>
      <c r="B989" s="14" t="n"/>
      <c r="C989" s="14" t="n"/>
      <c r="D989" s="14" t="n"/>
      <c r="E989" s="16" t="n"/>
      <c r="F989" s="14" t="n"/>
      <c r="G989" s="14" t="n"/>
      <c r="H989" s="19" t="n"/>
      <c r="I989" s="19" t="n"/>
      <c r="J989" s="34">
        <f>IF(A989="","",H989+I989)</f>
        <v/>
      </c>
      <c r="K989" s="14" t="n"/>
      <c r="L989" s="14" t="n"/>
      <c r="M989" s="14" t="n"/>
      <c r="N989" s="14" t="n"/>
      <c r="O989" s="20">
        <f>IF(A989="","",SUMPRODUCT((A989&gt;=Setup!$C$19:$C$30)*(A989&lt;=Setup!$D$19:$D$30)*Setup!$A$19:$A$30))</f>
        <v/>
      </c>
      <c r="P989" s="34">
        <f>IF(A989="","",IF(G989="Standard 15% (Box 1)",ROUND(H989*Setup!$B$9,2),0))</f>
        <v/>
      </c>
      <c r="Q989" s="34">
        <f>IF(A989="","",I989-P989)</f>
        <v/>
      </c>
      <c r="R989" s="23">
        <f>IF(A989="","",IF(O989=0,"Outside audit periods; ","")&amp;IF(G989="","No VAT category; ","")&amp;IF(ABS(Q989)&gt;Setup!$B$10,"VAT ≠ 15% × net; ","")&amp;IF(AND(F989="B2B - VAT registered",NOT(AND(LEN(E989)=15,LEFT(E989,1)="3",RIGHT(E989,1)="3",ISNUMBER(--E989)))),"Invalid/missing customer VAT no; ","")&amp;IF(L989&lt;&gt;"Yes","Not reported/cleared on FATOORA; ","")&amp;IF(AND(OR(G989="Zero-rated domestic (Box 3)",G989="Export (Box 4)"),N989=""),"Zero-rate/export evidence missing; ","")&amp;IF(AND(C989="Credit Note",H989&gt;0),"Credit note should be negative; ","")&amp;IF(AND(C989="Simplified Tax Invoice",F989="B2B - VAT registered"),"Simplified invoice issued to VAT-registered B2B; ",""))</f>
        <v/>
      </c>
    </row>
    <row r="990">
      <c r="A990" s="17" t="n"/>
      <c r="B990" s="14" t="n"/>
      <c r="C990" s="14" t="n"/>
      <c r="D990" s="14" t="n"/>
      <c r="E990" s="16" t="n"/>
      <c r="F990" s="14" t="n"/>
      <c r="G990" s="14" t="n"/>
      <c r="H990" s="19" t="n"/>
      <c r="I990" s="19" t="n"/>
      <c r="J990" s="34">
        <f>IF(A990="","",H990+I990)</f>
        <v/>
      </c>
      <c r="K990" s="14" t="n"/>
      <c r="L990" s="14" t="n"/>
      <c r="M990" s="14" t="n"/>
      <c r="N990" s="14" t="n"/>
      <c r="O990" s="20">
        <f>IF(A990="","",SUMPRODUCT((A990&gt;=Setup!$C$19:$C$30)*(A990&lt;=Setup!$D$19:$D$30)*Setup!$A$19:$A$30))</f>
        <v/>
      </c>
      <c r="P990" s="34">
        <f>IF(A990="","",IF(G990="Standard 15% (Box 1)",ROUND(H990*Setup!$B$9,2),0))</f>
        <v/>
      </c>
      <c r="Q990" s="34">
        <f>IF(A990="","",I990-P990)</f>
        <v/>
      </c>
      <c r="R990" s="23">
        <f>IF(A990="","",IF(O990=0,"Outside audit periods; ","")&amp;IF(G990="","No VAT category; ","")&amp;IF(ABS(Q990)&gt;Setup!$B$10,"VAT ≠ 15% × net; ","")&amp;IF(AND(F990="B2B - VAT registered",NOT(AND(LEN(E990)=15,LEFT(E990,1)="3",RIGHT(E990,1)="3",ISNUMBER(--E990)))),"Invalid/missing customer VAT no; ","")&amp;IF(L990&lt;&gt;"Yes","Not reported/cleared on FATOORA; ","")&amp;IF(AND(OR(G990="Zero-rated domestic (Box 3)",G990="Export (Box 4)"),N990=""),"Zero-rate/export evidence missing; ","")&amp;IF(AND(C990="Credit Note",H990&gt;0),"Credit note should be negative; ","")&amp;IF(AND(C990="Simplified Tax Invoice",F990="B2B - VAT registered"),"Simplified invoice issued to VAT-registered B2B; ",""))</f>
        <v/>
      </c>
    </row>
    <row r="991">
      <c r="A991" s="17" t="n"/>
      <c r="B991" s="14" t="n"/>
      <c r="C991" s="14" t="n"/>
      <c r="D991" s="14" t="n"/>
      <c r="E991" s="16" t="n"/>
      <c r="F991" s="14" t="n"/>
      <c r="G991" s="14" t="n"/>
      <c r="H991" s="19" t="n"/>
      <c r="I991" s="19" t="n"/>
      <c r="J991" s="34">
        <f>IF(A991="","",H991+I991)</f>
        <v/>
      </c>
      <c r="K991" s="14" t="n"/>
      <c r="L991" s="14" t="n"/>
      <c r="M991" s="14" t="n"/>
      <c r="N991" s="14" t="n"/>
      <c r="O991" s="20">
        <f>IF(A991="","",SUMPRODUCT((A991&gt;=Setup!$C$19:$C$30)*(A991&lt;=Setup!$D$19:$D$30)*Setup!$A$19:$A$30))</f>
        <v/>
      </c>
      <c r="P991" s="34">
        <f>IF(A991="","",IF(G991="Standard 15% (Box 1)",ROUND(H991*Setup!$B$9,2),0))</f>
        <v/>
      </c>
      <c r="Q991" s="34">
        <f>IF(A991="","",I991-P991)</f>
        <v/>
      </c>
      <c r="R991" s="23">
        <f>IF(A991="","",IF(O991=0,"Outside audit periods; ","")&amp;IF(G991="","No VAT category; ","")&amp;IF(ABS(Q991)&gt;Setup!$B$10,"VAT ≠ 15% × net; ","")&amp;IF(AND(F991="B2B - VAT registered",NOT(AND(LEN(E991)=15,LEFT(E991,1)="3",RIGHT(E991,1)="3",ISNUMBER(--E991)))),"Invalid/missing customer VAT no; ","")&amp;IF(L991&lt;&gt;"Yes","Not reported/cleared on FATOORA; ","")&amp;IF(AND(OR(G991="Zero-rated domestic (Box 3)",G991="Export (Box 4)"),N991=""),"Zero-rate/export evidence missing; ","")&amp;IF(AND(C991="Credit Note",H991&gt;0),"Credit note should be negative; ","")&amp;IF(AND(C991="Simplified Tax Invoice",F991="B2B - VAT registered"),"Simplified invoice issued to VAT-registered B2B; ",""))</f>
        <v/>
      </c>
    </row>
    <row r="992">
      <c r="A992" s="17" t="n"/>
      <c r="B992" s="14" t="n"/>
      <c r="C992" s="14" t="n"/>
      <c r="D992" s="14" t="n"/>
      <c r="E992" s="16" t="n"/>
      <c r="F992" s="14" t="n"/>
      <c r="G992" s="14" t="n"/>
      <c r="H992" s="19" t="n"/>
      <c r="I992" s="19" t="n"/>
      <c r="J992" s="34">
        <f>IF(A992="","",H992+I992)</f>
        <v/>
      </c>
      <c r="K992" s="14" t="n"/>
      <c r="L992" s="14" t="n"/>
      <c r="M992" s="14" t="n"/>
      <c r="N992" s="14" t="n"/>
      <c r="O992" s="20">
        <f>IF(A992="","",SUMPRODUCT((A992&gt;=Setup!$C$19:$C$30)*(A992&lt;=Setup!$D$19:$D$30)*Setup!$A$19:$A$30))</f>
        <v/>
      </c>
      <c r="P992" s="34">
        <f>IF(A992="","",IF(G992="Standard 15% (Box 1)",ROUND(H992*Setup!$B$9,2),0))</f>
        <v/>
      </c>
      <c r="Q992" s="34">
        <f>IF(A992="","",I992-P992)</f>
        <v/>
      </c>
      <c r="R992" s="23">
        <f>IF(A992="","",IF(O992=0,"Outside audit periods; ","")&amp;IF(G992="","No VAT category; ","")&amp;IF(ABS(Q992)&gt;Setup!$B$10,"VAT ≠ 15% × net; ","")&amp;IF(AND(F992="B2B - VAT registered",NOT(AND(LEN(E992)=15,LEFT(E992,1)="3",RIGHT(E992,1)="3",ISNUMBER(--E992)))),"Invalid/missing customer VAT no; ","")&amp;IF(L992&lt;&gt;"Yes","Not reported/cleared on FATOORA; ","")&amp;IF(AND(OR(G992="Zero-rated domestic (Box 3)",G992="Export (Box 4)"),N992=""),"Zero-rate/export evidence missing; ","")&amp;IF(AND(C992="Credit Note",H992&gt;0),"Credit note should be negative; ","")&amp;IF(AND(C992="Simplified Tax Invoice",F992="B2B - VAT registered"),"Simplified invoice issued to VAT-registered B2B; ",""))</f>
        <v/>
      </c>
    </row>
    <row r="993">
      <c r="A993" s="17" t="n"/>
      <c r="B993" s="14" t="n"/>
      <c r="C993" s="14" t="n"/>
      <c r="D993" s="14" t="n"/>
      <c r="E993" s="16" t="n"/>
      <c r="F993" s="14" t="n"/>
      <c r="G993" s="14" t="n"/>
      <c r="H993" s="19" t="n"/>
      <c r="I993" s="19" t="n"/>
      <c r="J993" s="34">
        <f>IF(A993="","",H993+I993)</f>
        <v/>
      </c>
      <c r="K993" s="14" t="n"/>
      <c r="L993" s="14" t="n"/>
      <c r="M993" s="14" t="n"/>
      <c r="N993" s="14" t="n"/>
      <c r="O993" s="20">
        <f>IF(A993="","",SUMPRODUCT((A993&gt;=Setup!$C$19:$C$30)*(A993&lt;=Setup!$D$19:$D$30)*Setup!$A$19:$A$30))</f>
        <v/>
      </c>
      <c r="P993" s="34">
        <f>IF(A993="","",IF(G993="Standard 15% (Box 1)",ROUND(H993*Setup!$B$9,2),0))</f>
        <v/>
      </c>
      <c r="Q993" s="34">
        <f>IF(A993="","",I993-P993)</f>
        <v/>
      </c>
      <c r="R993" s="23">
        <f>IF(A993="","",IF(O993=0,"Outside audit periods; ","")&amp;IF(G993="","No VAT category; ","")&amp;IF(ABS(Q993)&gt;Setup!$B$10,"VAT ≠ 15% × net; ","")&amp;IF(AND(F993="B2B - VAT registered",NOT(AND(LEN(E993)=15,LEFT(E993,1)="3",RIGHT(E993,1)="3",ISNUMBER(--E993)))),"Invalid/missing customer VAT no; ","")&amp;IF(L993&lt;&gt;"Yes","Not reported/cleared on FATOORA; ","")&amp;IF(AND(OR(G993="Zero-rated domestic (Box 3)",G993="Export (Box 4)"),N993=""),"Zero-rate/export evidence missing; ","")&amp;IF(AND(C993="Credit Note",H993&gt;0),"Credit note should be negative; ","")&amp;IF(AND(C993="Simplified Tax Invoice",F993="B2B - VAT registered"),"Simplified invoice issued to VAT-registered B2B; ",""))</f>
        <v/>
      </c>
    </row>
    <row r="994">
      <c r="A994" s="17" t="n"/>
      <c r="B994" s="14" t="n"/>
      <c r="C994" s="14" t="n"/>
      <c r="D994" s="14" t="n"/>
      <c r="E994" s="16" t="n"/>
      <c r="F994" s="14" t="n"/>
      <c r="G994" s="14" t="n"/>
      <c r="H994" s="19" t="n"/>
      <c r="I994" s="19" t="n"/>
      <c r="J994" s="34">
        <f>IF(A994="","",H994+I994)</f>
        <v/>
      </c>
      <c r="K994" s="14" t="n"/>
      <c r="L994" s="14" t="n"/>
      <c r="M994" s="14" t="n"/>
      <c r="N994" s="14" t="n"/>
      <c r="O994" s="20">
        <f>IF(A994="","",SUMPRODUCT((A994&gt;=Setup!$C$19:$C$30)*(A994&lt;=Setup!$D$19:$D$30)*Setup!$A$19:$A$30))</f>
        <v/>
      </c>
      <c r="P994" s="34">
        <f>IF(A994="","",IF(G994="Standard 15% (Box 1)",ROUND(H994*Setup!$B$9,2),0))</f>
        <v/>
      </c>
      <c r="Q994" s="34">
        <f>IF(A994="","",I994-P994)</f>
        <v/>
      </c>
      <c r="R994" s="23">
        <f>IF(A994="","",IF(O994=0,"Outside audit periods; ","")&amp;IF(G994="","No VAT category; ","")&amp;IF(ABS(Q994)&gt;Setup!$B$10,"VAT ≠ 15% × net; ","")&amp;IF(AND(F994="B2B - VAT registered",NOT(AND(LEN(E994)=15,LEFT(E994,1)="3",RIGHT(E994,1)="3",ISNUMBER(--E994)))),"Invalid/missing customer VAT no; ","")&amp;IF(L994&lt;&gt;"Yes","Not reported/cleared on FATOORA; ","")&amp;IF(AND(OR(G994="Zero-rated domestic (Box 3)",G994="Export (Box 4)"),N994=""),"Zero-rate/export evidence missing; ","")&amp;IF(AND(C994="Credit Note",H994&gt;0),"Credit note should be negative; ","")&amp;IF(AND(C994="Simplified Tax Invoice",F994="B2B - VAT registered"),"Simplified invoice issued to VAT-registered B2B; ",""))</f>
        <v/>
      </c>
    </row>
    <row r="995">
      <c r="A995" s="17" t="n"/>
      <c r="B995" s="14" t="n"/>
      <c r="C995" s="14" t="n"/>
      <c r="D995" s="14" t="n"/>
      <c r="E995" s="16" t="n"/>
      <c r="F995" s="14" t="n"/>
      <c r="G995" s="14" t="n"/>
      <c r="H995" s="19" t="n"/>
      <c r="I995" s="19" t="n"/>
      <c r="J995" s="34">
        <f>IF(A995="","",H995+I995)</f>
        <v/>
      </c>
      <c r="K995" s="14" t="n"/>
      <c r="L995" s="14" t="n"/>
      <c r="M995" s="14" t="n"/>
      <c r="N995" s="14" t="n"/>
      <c r="O995" s="20">
        <f>IF(A995="","",SUMPRODUCT((A995&gt;=Setup!$C$19:$C$30)*(A995&lt;=Setup!$D$19:$D$30)*Setup!$A$19:$A$30))</f>
        <v/>
      </c>
      <c r="P995" s="34">
        <f>IF(A995="","",IF(G995="Standard 15% (Box 1)",ROUND(H995*Setup!$B$9,2),0))</f>
        <v/>
      </c>
      <c r="Q995" s="34">
        <f>IF(A995="","",I995-P995)</f>
        <v/>
      </c>
      <c r="R995" s="23">
        <f>IF(A995="","",IF(O995=0,"Outside audit periods; ","")&amp;IF(G995="","No VAT category; ","")&amp;IF(ABS(Q995)&gt;Setup!$B$10,"VAT ≠ 15% × net; ","")&amp;IF(AND(F995="B2B - VAT registered",NOT(AND(LEN(E995)=15,LEFT(E995,1)="3",RIGHT(E995,1)="3",ISNUMBER(--E995)))),"Invalid/missing customer VAT no; ","")&amp;IF(L995&lt;&gt;"Yes","Not reported/cleared on FATOORA; ","")&amp;IF(AND(OR(G995="Zero-rated domestic (Box 3)",G995="Export (Box 4)"),N995=""),"Zero-rate/export evidence missing; ","")&amp;IF(AND(C995="Credit Note",H995&gt;0),"Credit note should be negative; ","")&amp;IF(AND(C995="Simplified Tax Invoice",F995="B2B - VAT registered"),"Simplified invoice issued to VAT-registered B2B; ",""))</f>
        <v/>
      </c>
    </row>
    <row r="996">
      <c r="A996" s="17" t="n"/>
      <c r="B996" s="14" t="n"/>
      <c r="C996" s="14" t="n"/>
      <c r="D996" s="14" t="n"/>
      <c r="E996" s="16" t="n"/>
      <c r="F996" s="14" t="n"/>
      <c r="G996" s="14" t="n"/>
      <c r="H996" s="19" t="n"/>
      <c r="I996" s="19" t="n"/>
      <c r="J996" s="34">
        <f>IF(A996="","",H996+I996)</f>
        <v/>
      </c>
      <c r="K996" s="14" t="n"/>
      <c r="L996" s="14" t="n"/>
      <c r="M996" s="14" t="n"/>
      <c r="N996" s="14" t="n"/>
      <c r="O996" s="20">
        <f>IF(A996="","",SUMPRODUCT((A996&gt;=Setup!$C$19:$C$30)*(A996&lt;=Setup!$D$19:$D$30)*Setup!$A$19:$A$30))</f>
        <v/>
      </c>
      <c r="P996" s="34">
        <f>IF(A996="","",IF(G996="Standard 15% (Box 1)",ROUND(H996*Setup!$B$9,2),0))</f>
        <v/>
      </c>
      <c r="Q996" s="34">
        <f>IF(A996="","",I996-P996)</f>
        <v/>
      </c>
      <c r="R996" s="23">
        <f>IF(A996="","",IF(O996=0,"Outside audit periods; ","")&amp;IF(G996="","No VAT category; ","")&amp;IF(ABS(Q996)&gt;Setup!$B$10,"VAT ≠ 15% × net; ","")&amp;IF(AND(F996="B2B - VAT registered",NOT(AND(LEN(E996)=15,LEFT(E996,1)="3",RIGHT(E996,1)="3",ISNUMBER(--E996)))),"Invalid/missing customer VAT no; ","")&amp;IF(L996&lt;&gt;"Yes","Not reported/cleared on FATOORA; ","")&amp;IF(AND(OR(G996="Zero-rated domestic (Box 3)",G996="Export (Box 4)"),N996=""),"Zero-rate/export evidence missing; ","")&amp;IF(AND(C996="Credit Note",H996&gt;0),"Credit note should be negative; ","")&amp;IF(AND(C996="Simplified Tax Invoice",F996="B2B - VAT registered"),"Simplified invoice issued to VAT-registered B2B; ",""))</f>
        <v/>
      </c>
    </row>
    <row r="997">
      <c r="A997" s="17" t="n"/>
      <c r="B997" s="14" t="n"/>
      <c r="C997" s="14" t="n"/>
      <c r="D997" s="14" t="n"/>
      <c r="E997" s="16" t="n"/>
      <c r="F997" s="14" t="n"/>
      <c r="G997" s="14" t="n"/>
      <c r="H997" s="19" t="n"/>
      <c r="I997" s="19" t="n"/>
      <c r="J997" s="34">
        <f>IF(A997="","",H997+I997)</f>
        <v/>
      </c>
      <c r="K997" s="14" t="n"/>
      <c r="L997" s="14" t="n"/>
      <c r="M997" s="14" t="n"/>
      <c r="N997" s="14" t="n"/>
      <c r="O997" s="20">
        <f>IF(A997="","",SUMPRODUCT((A997&gt;=Setup!$C$19:$C$30)*(A997&lt;=Setup!$D$19:$D$30)*Setup!$A$19:$A$30))</f>
        <v/>
      </c>
      <c r="P997" s="34">
        <f>IF(A997="","",IF(G997="Standard 15% (Box 1)",ROUND(H997*Setup!$B$9,2),0))</f>
        <v/>
      </c>
      <c r="Q997" s="34">
        <f>IF(A997="","",I997-P997)</f>
        <v/>
      </c>
      <c r="R997" s="23">
        <f>IF(A997="","",IF(O997=0,"Outside audit periods; ","")&amp;IF(G997="","No VAT category; ","")&amp;IF(ABS(Q997)&gt;Setup!$B$10,"VAT ≠ 15% × net; ","")&amp;IF(AND(F997="B2B - VAT registered",NOT(AND(LEN(E997)=15,LEFT(E997,1)="3",RIGHT(E997,1)="3",ISNUMBER(--E997)))),"Invalid/missing customer VAT no; ","")&amp;IF(L997&lt;&gt;"Yes","Not reported/cleared on FATOORA; ","")&amp;IF(AND(OR(G997="Zero-rated domestic (Box 3)",G997="Export (Box 4)"),N997=""),"Zero-rate/export evidence missing; ","")&amp;IF(AND(C997="Credit Note",H997&gt;0),"Credit note should be negative; ","")&amp;IF(AND(C997="Simplified Tax Invoice",F997="B2B - VAT registered"),"Simplified invoice issued to VAT-registered B2B; ",""))</f>
        <v/>
      </c>
    </row>
    <row r="998">
      <c r="A998" s="17" t="n"/>
      <c r="B998" s="14" t="n"/>
      <c r="C998" s="14" t="n"/>
      <c r="D998" s="14" t="n"/>
      <c r="E998" s="16" t="n"/>
      <c r="F998" s="14" t="n"/>
      <c r="G998" s="14" t="n"/>
      <c r="H998" s="19" t="n"/>
      <c r="I998" s="19" t="n"/>
      <c r="J998" s="34">
        <f>IF(A998="","",H998+I998)</f>
        <v/>
      </c>
      <c r="K998" s="14" t="n"/>
      <c r="L998" s="14" t="n"/>
      <c r="M998" s="14" t="n"/>
      <c r="N998" s="14" t="n"/>
      <c r="O998" s="20">
        <f>IF(A998="","",SUMPRODUCT((A998&gt;=Setup!$C$19:$C$30)*(A998&lt;=Setup!$D$19:$D$30)*Setup!$A$19:$A$30))</f>
        <v/>
      </c>
      <c r="P998" s="34">
        <f>IF(A998="","",IF(G998="Standard 15% (Box 1)",ROUND(H998*Setup!$B$9,2),0))</f>
        <v/>
      </c>
      <c r="Q998" s="34">
        <f>IF(A998="","",I998-P998)</f>
        <v/>
      </c>
      <c r="R998" s="23">
        <f>IF(A998="","",IF(O998=0,"Outside audit periods; ","")&amp;IF(G998="","No VAT category; ","")&amp;IF(ABS(Q998)&gt;Setup!$B$10,"VAT ≠ 15% × net; ","")&amp;IF(AND(F998="B2B - VAT registered",NOT(AND(LEN(E998)=15,LEFT(E998,1)="3",RIGHT(E998,1)="3",ISNUMBER(--E998)))),"Invalid/missing customer VAT no; ","")&amp;IF(L998&lt;&gt;"Yes","Not reported/cleared on FATOORA; ","")&amp;IF(AND(OR(G998="Zero-rated domestic (Box 3)",G998="Export (Box 4)"),N998=""),"Zero-rate/export evidence missing; ","")&amp;IF(AND(C998="Credit Note",H998&gt;0),"Credit note should be negative; ","")&amp;IF(AND(C998="Simplified Tax Invoice",F998="B2B - VAT registered"),"Simplified invoice issued to VAT-registered B2B; ",""))</f>
        <v/>
      </c>
    </row>
    <row r="999">
      <c r="A999" s="17" t="n"/>
      <c r="B999" s="14" t="n"/>
      <c r="C999" s="14" t="n"/>
      <c r="D999" s="14" t="n"/>
      <c r="E999" s="16" t="n"/>
      <c r="F999" s="14" t="n"/>
      <c r="G999" s="14" t="n"/>
      <c r="H999" s="19" t="n"/>
      <c r="I999" s="19" t="n"/>
      <c r="J999" s="34">
        <f>IF(A999="","",H999+I999)</f>
        <v/>
      </c>
      <c r="K999" s="14" t="n"/>
      <c r="L999" s="14" t="n"/>
      <c r="M999" s="14" t="n"/>
      <c r="N999" s="14" t="n"/>
      <c r="O999" s="20">
        <f>IF(A999="","",SUMPRODUCT((A999&gt;=Setup!$C$19:$C$30)*(A999&lt;=Setup!$D$19:$D$30)*Setup!$A$19:$A$30))</f>
        <v/>
      </c>
      <c r="P999" s="34">
        <f>IF(A999="","",IF(G999="Standard 15% (Box 1)",ROUND(H999*Setup!$B$9,2),0))</f>
        <v/>
      </c>
      <c r="Q999" s="34">
        <f>IF(A999="","",I999-P999)</f>
        <v/>
      </c>
      <c r="R999" s="23">
        <f>IF(A999="","",IF(O999=0,"Outside audit periods; ","")&amp;IF(G999="","No VAT category; ","")&amp;IF(ABS(Q999)&gt;Setup!$B$10,"VAT ≠ 15% × net; ","")&amp;IF(AND(F999="B2B - VAT registered",NOT(AND(LEN(E999)=15,LEFT(E999,1)="3",RIGHT(E999,1)="3",ISNUMBER(--E999)))),"Invalid/missing customer VAT no; ","")&amp;IF(L999&lt;&gt;"Yes","Not reported/cleared on FATOORA; ","")&amp;IF(AND(OR(G999="Zero-rated domestic (Box 3)",G999="Export (Box 4)"),N999=""),"Zero-rate/export evidence missing; ","")&amp;IF(AND(C999="Credit Note",H999&gt;0),"Credit note should be negative; ","")&amp;IF(AND(C999="Simplified Tax Invoice",F999="B2B - VAT registered"),"Simplified invoice issued to VAT-registered B2B; ",""))</f>
        <v/>
      </c>
    </row>
    <row r="1000">
      <c r="A1000" s="17" t="n"/>
      <c r="B1000" s="14" t="n"/>
      <c r="C1000" s="14" t="n"/>
      <c r="D1000" s="14" t="n"/>
      <c r="E1000" s="16" t="n"/>
      <c r="F1000" s="14" t="n"/>
      <c r="G1000" s="14" t="n"/>
      <c r="H1000" s="19" t="n"/>
      <c r="I1000" s="19" t="n"/>
      <c r="J1000" s="34">
        <f>IF(A1000="","",H1000+I1000)</f>
        <v/>
      </c>
      <c r="K1000" s="14" t="n"/>
      <c r="L1000" s="14" t="n"/>
      <c r="M1000" s="14" t="n"/>
      <c r="N1000" s="14" t="n"/>
      <c r="O1000" s="20">
        <f>IF(A1000="","",SUMPRODUCT((A1000&gt;=Setup!$C$19:$C$30)*(A1000&lt;=Setup!$D$19:$D$30)*Setup!$A$19:$A$30))</f>
        <v/>
      </c>
      <c r="P1000" s="34">
        <f>IF(A1000="","",IF(G1000="Standard 15% (Box 1)",ROUND(H1000*Setup!$B$9,2),0))</f>
        <v/>
      </c>
      <c r="Q1000" s="34">
        <f>IF(A1000="","",I1000-P1000)</f>
        <v/>
      </c>
      <c r="R1000" s="23">
        <f>IF(A1000="","",IF(O1000=0,"Outside audit periods; ","")&amp;IF(G1000="","No VAT category; ","")&amp;IF(ABS(Q1000)&gt;Setup!$B$10,"VAT ≠ 15% × net; ","")&amp;IF(AND(F1000="B2B - VAT registered",NOT(AND(LEN(E1000)=15,LEFT(E1000,1)="3",RIGHT(E1000,1)="3",ISNUMBER(--E1000)))),"Invalid/missing customer VAT no; ","")&amp;IF(L1000&lt;&gt;"Yes","Not reported/cleared on FATOORA; ","")&amp;IF(AND(OR(G1000="Zero-rated domestic (Box 3)",G1000="Export (Box 4)"),N1000=""),"Zero-rate/export evidence missing; ","")&amp;IF(AND(C1000="Credit Note",H1000&gt;0),"Credit note should be negative; ","")&amp;IF(AND(C1000="Simplified Tax Invoice",F1000="B2B - VAT registered"),"Simplified invoice issued to VAT-registered B2B; ",""))</f>
        <v/>
      </c>
    </row>
    <row r="1001">
      <c r="A1001" s="17" t="n"/>
      <c r="B1001" s="14" t="n"/>
      <c r="C1001" s="14" t="n"/>
      <c r="D1001" s="14" t="n"/>
      <c r="E1001" s="16" t="n"/>
      <c r="F1001" s="14" t="n"/>
      <c r="G1001" s="14" t="n"/>
      <c r="H1001" s="19" t="n"/>
      <c r="I1001" s="19" t="n"/>
      <c r="J1001" s="34">
        <f>IF(A1001="","",H1001+I1001)</f>
        <v/>
      </c>
      <c r="K1001" s="14" t="n"/>
      <c r="L1001" s="14" t="n"/>
      <c r="M1001" s="14" t="n"/>
      <c r="N1001" s="14" t="n"/>
      <c r="O1001" s="20">
        <f>IF(A1001="","",SUMPRODUCT((A1001&gt;=Setup!$C$19:$C$30)*(A1001&lt;=Setup!$D$19:$D$30)*Setup!$A$19:$A$30))</f>
        <v/>
      </c>
      <c r="P1001" s="34">
        <f>IF(A1001="","",IF(G1001="Standard 15% (Box 1)",ROUND(H1001*Setup!$B$9,2),0))</f>
        <v/>
      </c>
      <c r="Q1001" s="34">
        <f>IF(A1001="","",I1001-P1001)</f>
        <v/>
      </c>
      <c r="R1001" s="23">
        <f>IF(A1001="","",IF(O1001=0,"Outside audit periods; ","")&amp;IF(G1001="","No VAT category; ","")&amp;IF(ABS(Q1001)&gt;Setup!$B$10,"VAT ≠ 15% × net; ","")&amp;IF(AND(F1001="B2B - VAT registered",NOT(AND(LEN(E1001)=15,LEFT(E1001,1)="3",RIGHT(E1001,1)="3",ISNUMBER(--E1001)))),"Invalid/missing customer VAT no; ","")&amp;IF(L1001&lt;&gt;"Yes","Not reported/cleared on FATOORA; ","")&amp;IF(AND(OR(G1001="Zero-rated domestic (Box 3)",G1001="Export (Box 4)"),N1001=""),"Zero-rate/export evidence missing; ","")&amp;IF(AND(C1001="Credit Note",H1001&gt;0),"Credit note should be negative; ","")&amp;IF(AND(C1001="Simplified Tax Invoice",F1001="B2B - VAT registered"),"Simplified invoice issued to VAT-registered B2B; ",""))</f>
        <v/>
      </c>
    </row>
    <row r="1002">
      <c r="A1002" s="17" t="n"/>
      <c r="B1002" s="14" t="n"/>
      <c r="C1002" s="14" t="n"/>
      <c r="D1002" s="14" t="n"/>
      <c r="E1002" s="16" t="n"/>
      <c r="F1002" s="14" t="n"/>
      <c r="G1002" s="14" t="n"/>
      <c r="H1002" s="19" t="n"/>
      <c r="I1002" s="19" t="n"/>
      <c r="J1002" s="34">
        <f>IF(A1002="","",H1002+I1002)</f>
        <v/>
      </c>
      <c r="K1002" s="14" t="n"/>
      <c r="L1002" s="14" t="n"/>
      <c r="M1002" s="14" t="n"/>
      <c r="N1002" s="14" t="n"/>
      <c r="O1002" s="20">
        <f>IF(A1002="","",SUMPRODUCT((A1002&gt;=Setup!$C$19:$C$30)*(A1002&lt;=Setup!$D$19:$D$30)*Setup!$A$19:$A$30))</f>
        <v/>
      </c>
      <c r="P1002" s="34">
        <f>IF(A1002="","",IF(G1002="Standard 15% (Box 1)",ROUND(H1002*Setup!$B$9,2),0))</f>
        <v/>
      </c>
      <c r="Q1002" s="34">
        <f>IF(A1002="","",I1002-P1002)</f>
        <v/>
      </c>
      <c r="R1002" s="23">
        <f>IF(A1002="","",IF(O1002=0,"Outside audit periods; ","")&amp;IF(G1002="","No VAT category; ","")&amp;IF(ABS(Q1002)&gt;Setup!$B$10,"VAT ≠ 15% × net; ","")&amp;IF(AND(F1002="B2B - VAT registered",NOT(AND(LEN(E1002)=15,LEFT(E1002,1)="3",RIGHT(E1002,1)="3",ISNUMBER(--E1002)))),"Invalid/missing customer VAT no; ","")&amp;IF(L1002&lt;&gt;"Yes","Not reported/cleared on FATOORA; ","")&amp;IF(AND(OR(G1002="Zero-rated domestic (Box 3)",G1002="Export (Box 4)"),N1002=""),"Zero-rate/export evidence missing; ","")&amp;IF(AND(C1002="Credit Note",H1002&gt;0),"Credit note should be negative; ","")&amp;IF(AND(C1002="Simplified Tax Invoice",F1002="B2B - VAT registered"),"Simplified invoice issued to VAT-registered B2B; ",""))</f>
        <v/>
      </c>
    </row>
    <row r="1003">
      <c r="A1003" s="17" t="n"/>
      <c r="B1003" s="14" t="n"/>
      <c r="C1003" s="14" t="n"/>
      <c r="D1003" s="14" t="n"/>
      <c r="E1003" s="16" t="n"/>
      <c r="F1003" s="14" t="n"/>
      <c r="G1003" s="14" t="n"/>
      <c r="H1003" s="19" t="n"/>
      <c r="I1003" s="19" t="n"/>
      <c r="J1003" s="34">
        <f>IF(A1003="","",H1003+I1003)</f>
        <v/>
      </c>
      <c r="K1003" s="14" t="n"/>
      <c r="L1003" s="14" t="n"/>
      <c r="M1003" s="14" t="n"/>
      <c r="N1003" s="14" t="n"/>
      <c r="O1003" s="20">
        <f>IF(A1003="","",SUMPRODUCT((A1003&gt;=Setup!$C$19:$C$30)*(A1003&lt;=Setup!$D$19:$D$30)*Setup!$A$19:$A$30))</f>
        <v/>
      </c>
      <c r="P1003" s="34">
        <f>IF(A1003="","",IF(G1003="Standard 15% (Box 1)",ROUND(H1003*Setup!$B$9,2),0))</f>
        <v/>
      </c>
      <c r="Q1003" s="34">
        <f>IF(A1003="","",I1003-P1003)</f>
        <v/>
      </c>
      <c r="R1003" s="23">
        <f>IF(A1003="","",IF(O1003=0,"Outside audit periods; ","")&amp;IF(G1003="","No VAT category; ","")&amp;IF(ABS(Q1003)&gt;Setup!$B$10,"VAT ≠ 15% × net; ","")&amp;IF(AND(F1003="B2B - VAT registered",NOT(AND(LEN(E1003)=15,LEFT(E1003,1)="3",RIGHT(E1003,1)="3",ISNUMBER(--E1003)))),"Invalid/missing customer VAT no; ","")&amp;IF(L1003&lt;&gt;"Yes","Not reported/cleared on FATOORA; ","")&amp;IF(AND(OR(G1003="Zero-rated domestic (Box 3)",G1003="Export (Box 4)"),N1003=""),"Zero-rate/export evidence missing; ","")&amp;IF(AND(C1003="Credit Note",H1003&gt;0),"Credit note should be negative; ","")&amp;IF(AND(C1003="Simplified Tax Invoice",F1003="B2B - VAT registered"),"Simplified invoice issued to VAT-registered B2B; ",""))</f>
        <v/>
      </c>
    </row>
    <row r="1004">
      <c r="A1004" s="17" t="n"/>
      <c r="B1004" s="14" t="n"/>
      <c r="C1004" s="14" t="n"/>
      <c r="D1004" s="14" t="n"/>
      <c r="E1004" s="16" t="n"/>
      <c r="F1004" s="14" t="n"/>
      <c r="G1004" s="14" t="n"/>
      <c r="H1004" s="19" t="n"/>
      <c r="I1004" s="19" t="n"/>
      <c r="J1004" s="34">
        <f>IF(A1004="","",H1004+I1004)</f>
        <v/>
      </c>
      <c r="K1004" s="14" t="n"/>
      <c r="L1004" s="14" t="n"/>
      <c r="M1004" s="14" t="n"/>
      <c r="N1004" s="14" t="n"/>
      <c r="O1004" s="20">
        <f>IF(A1004="","",SUMPRODUCT((A1004&gt;=Setup!$C$19:$C$30)*(A1004&lt;=Setup!$D$19:$D$30)*Setup!$A$19:$A$30))</f>
        <v/>
      </c>
      <c r="P1004" s="34">
        <f>IF(A1004="","",IF(G1004="Standard 15% (Box 1)",ROUND(H1004*Setup!$B$9,2),0))</f>
        <v/>
      </c>
      <c r="Q1004" s="34">
        <f>IF(A1004="","",I1004-P1004)</f>
        <v/>
      </c>
      <c r="R1004" s="23">
        <f>IF(A1004="","",IF(O1004=0,"Outside audit periods; ","")&amp;IF(G1004="","No VAT category; ","")&amp;IF(ABS(Q1004)&gt;Setup!$B$10,"VAT ≠ 15% × net; ","")&amp;IF(AND(F1004="B2B - VAT registered",NOT(AND(LEN(E1004)=15,LEFT(E1004,1)="3",RIGHT(E1004,1)="3",ISNUMBER(--E1004)))),"Invalid/missing customer VAT no; ","")&amp;IF(L1004&lt;&gt;"Yes","Not reported/cleared on FATOORA; ","")&amp;IF(AND(OR(G1004="Zero-rated domestic (Box 3)",G1004="Export (Box 4)"),N1004=""),"Zero-rate/export evidence missing; ","")&amp;IF(AND(C1004="Credit Note",H1004&gt;0),"Credit note should be negative; ","")&amp;IF(AND(C1004="Simplified Tax Invoice",F1004="B2B - VAT registered"),"Simplified invoice issued to VAT-registered B2B; ",""))</f>
        <v/>
      </c>
    </row>
    <row r="1005">
      <c r="A1005" s="17" t="n"/>
      <c r="B1005" s="14" t="n"/>
      <c r="C1005" s="14" t="n"/>
      <c r="D1005" s="14" t="n"/>
      <c r="E1005" s="16" t="n"/>
      <c r="F1005" s="14" t="n"/>
      <c r="G1005" s="14" t="n"/>
      <c r="H1005" s="19" t="n"/>
      <c r="I1005" s="19" t="n"/>
      <c r="J1005" s="34">
        <f>IF(A1005="","",H1005+I1005)</f>
        <v/>
      </c>
      <c r="K1005" s="14" t="n"/>
      <c r="L1005" s="14" t="n"/>
      <c r="M1005" s="14" t="n"/>
      <c r="N1005" s="14" t="n"/>
      <c r="O1005" s="20">
        <f>IF(A1005="","",SUMPRODUCT((A1005&gt;=Setup!$C$19:$C$30)*(A1005&lt;=Setup!$D$19:$D$30)*Setup!$A$19:$A$30))</f>
        <v/>
      </c>
      <c r="P1005" s="34">
        <f>IF(A1005="","",IF(G1005="Standard 15% (Box 1)",ROUND(H1005*Setup!$B$9,2),0))</f>
        <v/>
      </c>
      <c r="Q1005" s="34">
        <f>IF(A1005="","",I1005-P1005)</f>
        <v/>
      </c>
      <c r="R1005" s="23">
        <f>IF(A1005="","",IF(O1005=0,"Outside audit periods; ","")&amp;IF(G1005="","No VAT category; ","")&amp;IF(ABS(Q1005)&gt;Setup!$B$10,"VAT ≠ 15% × net; ","")&amp;IF(AND(F1005="B2B - VAT registered",NOT(AND(LEN(E1005)=15,LEFT(E1005,1)="3",RIGHT(E1005,1)="3",ISNUMBER(--E1005)))),"Invalid/missing customer VAT no; ","")&amp;IF(L1005&lt;&gt;"Yes","Not reported/cleared on FATOORA; ","")&amp;IF(AND(OR(G1005="Zero-rated domestic (Box 3)",G1005="Export (Box 4)"),N1005=""),"Zero-rate/export evidence missing; ","")&amp;IF(AND(C1005="Credit Note",H1005&gt;0),"Credit note should be negative; ","")&amp;IF(AND(C1005="Simplified Tax Invoice",F1005="B2B - VAT registered"),"Simplified invoice issued to VAT-registered B2B; ",""))</f>
        <v/>
      </c>
    </row>
    <row r="1006">
      <c r="A1006" s="17" t="n"/>
      <c r="B1006" s="14" t="n"/>
      <c r="C1006" s="14" t="n"/>
      <c r="D1006" s="14" t="n"/>
      <c r="E1006" s="16" t="n"/>
      <c r="F1006" s="14" t="n"/>
      <c r="G1006" s="14" t="n"/>
      <c r="H1006" s="19" t="n"/>
      <c r="I1006" s="19" t="n"/>
      <c r="J1006" s="34">
        <f>IF(A1006="","",H1006+I1006)</f>
        <v/>
      </c>
      <c r="K1006" s="14" t="n"/>
      <c r="L1006" s="14" t="n"/>
      <c r="M1006" s="14" t="n"/>
      <c r="N1006" s="14" t="n"/>
      <c r="O1006" s="20">
        <f>IF(A1006="","",SUMPRODUCT((A1006&gt;=Setup!$C$19:$C$30)*(A1006&lt;=Setup!$D$19:$D$30)*Setup!$A$19:$A$30))</f>
        <v/>
      </c>
      <c r="P1006" s="34">
        <f>IF(A1006="","",IF(G1006="Standard 15% (Box 1)",ROUND(H1006*Setup!$B$9,2),0))</f>
        <v/>
      </c>
      <c r="Q1006" s="34">
        <f>IF(A1006="","",I1006-P1006)</f>
        <v/>
      </c>
      <c r="R1006" s="23">
        <f>IF(A1006="","",IF(O1006=0,"Outside audit periods; ","")&amp;IF(G1006="","No VAT category; ","")&amp;IF(ABS(Q1006)&gt;Setup!$B$10,"VAT ≠ 15% × net; ","")&amp;IF(AND(F1006="B2B - VAT registered",NOT(AND(LEN(E1006)=15,LEFT(E1006,1)="3",RIGHT(E1006,1)="3",ISNUMBER(--E1006)))),"Invalid/missing customer VAT no; ","")&amp;IF(L1006&lt;&gt;"Yes","Not reported/cleared on FATOORA; ","")&amp;IF(AND(OR(G1006="Zero-rated domestic (Box 3)",G1006="Export (Box 4)"),N1006=""),"Zero-rate/export evidence missing; ","")&amp;IF(AND(C1006="Credit Note",H1006&gt;0),"Credit note should be negative; ","")&amp;IF(AND(C1006="Simplified Tax Invoice",F1006="B2B - VAT registered"),"Simplified invoice issued to VAT-registered B2B; ",""))</f>
        <v/>
      </c>
    </row>
    <row r="1007">
      <c r="A1007" s="17" t="n"/>
      <c r="B1007" s="14" t="n"/>
      <c r="C1007" s="14" t="n"/>
      <c r="D1007" s="14" t="n"/>
      <c r="E1007" s="16" t="n"/>
      <c r="F1007" s="14" t="n"/>
      <c r="G1007" s="14" t="n"/>
      <c r="H1007" s="19" t="n"/>
      <c r="I1007" s="19" t="n"/>
      <c r="J1007" s="34">
        <f>IF(A1007="","",H1007+I1007)</f>
        <v/>
      </c>
      <c r="K1007" s="14" t="n"/>
      <c r="L1007" s="14" t="n"/>
      <c r="M1007" s="14" t="n"/>
      <c r="N1007" s="14" t="n"/>
      <c r="O1007" s="20">
        <f>IF(A1007="","",SUMPRODUCT((A1007&gt;=Setup!$C$19:$C$30)*(A1007&lt;=Setup!$D$19:$D$30)*Setup!$A$19:$A$30))</f>
        <v/>
      </c>
      <c r="P1007" s="34">
        <f>IF(A1007="","",IF(G1007="Standard 15% (Box 1)",ROUND(H1007*Setup!$B$9,2),0))</f>
        <v/>
      </c>
      <c r="Q1007" s="34">
        <f>IF(A1007="","",I1007-P1007)</f>
        <v/>
      </c>
      <c r="R1007" s="23">
        <f>IF(A1007="","",IF(O1007=0,"Outside audit periods; ","")&amp;IF(G1007="","No VAT category; ","")&amp;IF(ABS(Q1007)&gt;Setup!$B$10,"VAT ≠ 15% × net; ","")&amp;IF(AND(F1007="B2B - VAT registered",NOT(AND(LEN(E1007)=15,LEFT(E1007,1)="3",RIGHT(E1007,1)="3",ISNUMBER(--E1007)))),"Invalid/missing customer VAT no; ","")&amp;IF(L1007&lt;&gt;"Yes","Not reported/cleared on FATOORA; ","")&amp;IF(AND(OR(G1007="Zero-rated domestic (Box 3)",G1007="Export (Box 4)"),N1007=""),"Zero-rate/export evidence missing; ","")&amp;IF(AND(C1007="Credit Note",H1007&gt;0),"Credit note should be negative; ","")&amp;IF(AND(C1007="Simplified Tax Invoice",F1007="B2B - VAT registered"),"Simplified invoice issued to VAT-registered B2B; ",""))</f>
        <v/>
      </c>
    </row>
    <row r="1008">
      <c r="A1008" s="17" t="n"/>
      <c r="B1008" s="14" t="n"/>
      <c r="C1008" s="14" t="n"/>
      <c r="D1008" s="14" t="n"/>
      <c r="E1008" s="16" t="n"/>
      <c r="F1008" s="14" t="n"/>
      <c r="G1008" s="14" t="n"/>
      <c r="H1008" s="19" t="n"/>
      <c r="I1008" s="19" t="n"/>
      <c r="J1008" s="34">
        <f>IF(A1008="","",H1008+I1008)</f>
        <v/>
      </c>
      <c r="K1008" s="14" t="n"/>
      <c r="L1008" s="14" t="n"/>
      <c r="M1008" s="14" t="n"/>
      <c r="N1008" s="14" t="n"/>
      <c r="O1008" s="20">
        <f>IF(A1008="","",SUMPRODUCT((A1008&gt;=Setup!$C$19:$C$30)*(A1008&lt;=Setup!$D$19:$D$30)*Setup!$A$19:$A$30))</f>
        <v/>
      </c>
      <c r="P1008" s="34">
        <f>IF(A1008="","",IF(G1008="Standard 15% (Box 1)",ROUND(H1008*Setup!$B$9,2),0))</f>
        <v/>
      </c>
      <c r="Q1008" s="34">
        <f>IF(A1008="","",I1008-P1008)</f>
        <v/>
      </c>
      <c r="R1008" s="23">
        <f>IF(A1008="","",IF(O1008=0,"Outside audit periods; ","")&amp;IF(G1008="","No VAT category; ","")&amp;IF(ABS(Q1008)&gt;Setup!$B$10,"VAT ≠ 15% × net; ","")&amp;IF(AND(F1008="B2B - VAT registered",NOT(AND(LEN(E1008)=15,LEFT(E1008,1)="3",RIGHT(E1008,1)="3",ISNUMBER(--E1008)))),"Invalid/missing customer VAT no; ","")&amp;IF(L1008&lt;&gt;"Yes","Not reported/cleared on FATOORA; ","")&amp;IF(AND(OR(G1008="Zero-rated domestic (Box 3)",G1008="Export (Box 4)"),N1008=""),"Zero-rate/export evidence missing; ","")&amp;IF(AND(C1008="Credit Note",H1008&gt;0),"Credit note should be negative; ","")&amp;IF(AND(C1008="Simplified Tax Invoice",F1008="B2B - VAT registered"),"Simplified invoice issued to VAT-registered B2B; ",""))</f>
        <v/>
      </c>
    </row>
    <row r="1009">
      <c r="A1009" s="17" t="n"/>
      <c r="B1009" s="14" t="n"/>
      <c r="C1009" s="14" t="n"/>
      <c r="D1009" s="14" t="n"/>
      <c r="E1009" s="16" t="n"/>
      <c r="F1009" s="14" t="n"/>
      <c r="G1009" s="14" t="n"/>
      <c r="H1009" s="19" t="n"/>
      <c r="I1009" s="19" t="n"/>
      <c r="J1009" s="34">
        <f>IF(A1009="","",H1009+I1009)</f>
        <v/>
      </c>
      <c r="K1009" s="14" t="n"/>
      <c r="L1009" s="14" t="n"/>
      <c r="M1009" s="14" t="n"/>
      <c r="N1009" s="14" t="n"/>
      <c r="O1009" s="20">
        <f>IF(A1009="","",SUMPRODUCT((A1009&gt;=Setup!$C$19:$C$30)*(A1009&lt;=Setup!$D$19:$D$30)*Setup!$A$19:$A$30))</f>
        <v/>
      </c>
      <c r="P1009" s="34">
        <f>IF(A1009="","",IF(G1009="Standard 15% (Box 1)",ROUND(H1009*Setup!$B$9,2),0))</f>
        <v/>
      </c>
      <c r="Q1009" s="34">
        <f>IF(A1009="","",I1009-P1009)</f>
        <v/>
      </c>
      <c r="R1009" s="23">
        <f>IF(A1009="","",IF(O1009=0,"Outside audit periods; ","")&amp;IF(G1009="","No VAT category; ","")&amp;IF(ABS(Q1009)&gt;Setup!$B$10,"VAT ≠ 15% × net; ","")&amp;IF(AND(F1009="B2B - VAT registered",NOT(AND(LEN(E1009)=15,LEFT(E1009,1)="3",RIGHT(E1009,1)="3",ISNUMBER(--E1009)))),"Invalid/missing customer VAT no; ","")&amp;IF(L1009&lt;&gt;"Yes","Not reported/cleared on FATOORA; ","")&amp;IF(AND(OR(G1009="Zero-rated domestic (Box 3)",G1009="Export (Box 4)"),N1009=""),"Zero-rate/export evidence missing; ","")&amp;IF(AND(C1009="Credit Note",H1009&gt;0),"Credit note should be negative; ","")&amp;IF(AND(C1009="Simplified Tax Invoice",F1009="B2B - VAT registered"),"Simplified invoice issued to VAT-registered B2B; ",""))</f>
        <v/>
      </c>
    </row>
    <row r="1010">
      <c r="A1010" s="17" t="n"/>
      <c r="B1010" s="14" t="n"/>
      <c r="C1010" s="14" t="n"/>
      <c r="D1010" s="14" t="n"/>
      <c r="E1010" s="16" t="n"/>
      <c r="F1010" s="14" t="n"/>
      <c r="G1010" s="14" t="n"/>
      <c r="H1010" s="19" t="n"/>
      <c r="I1010" s="19" t="n"/>
      <c r="J1010" s="34">
        <f>IF(A1010="","",H1010+I1010)</f>
        <v/>
      </c>
      <c r="K1010" s="14" t="n"/>
      <c r="L1010" s="14" t="n"/>
      <c r="M1010" s="14" t="n"/>
      <c r="N1010" s="14" t="n"/>
      <c r="O1010" s="20">
        <f>IF(A1010="","",SUMPRODUCT((A1010&gt;=Setup!$C$19:$C$30)*(A1010&lt;=Setup!$D$19:$D$30)*Setup!$A$19:$A$30))</f>
        <v/>
      </c>
      <c r="P1010" s="34">
        <f>IF(A1010="","",IF(G1010="Standard 15% (Box 1)",ROUND(H1010*Setup!$B$9,2),0))</f>
        <v/>
      </c>
      <c r="Q1010" s="34">
        <f>IF(A1010="","",I1010-P1010)</f>
        <v/>
      </c>
      <c r="R1010" s="23">
        <f>IF(A1010="","",IF(O1010=0,"Outside audit periods; ","")&amp;IF(G1010="","No VAT category; ","")&amp;IF(ABS(Q1010)&gt;Setup!$B$10,"VAT ≠ 15% × net; ","")&amp;IF(AND(F1010="B2B - VAT registered",NOT(AND(LEN(E1010)=15,LEFT(E1010,1)="3",RIGHT(E1010,1)="3",ISNUMBER(--E1010)))),"Invalid/missing customer VAT no; ","")&amp;IF(L1010&lt;&gt;"Yes","Not reported/cleared on FATOORA; ","")&amp;IF(AND(OR(G1010="Zero-rated domestic (Box 3)",G1010="Export (Box 4)"),N1010=""),"Zero-rate/export evidence missing; ","")&amp;IF(AND(C1010="Credit Note",H1010&gt;0),"Credit note should be negative; ","")&amp;IF(AND(C1010="Simplified Tax Invoice",F1010="B2B - VAT registered"),"Simplified invoice issued to VAT-registered B2B; ",""))</f>
        <v/>
      </c>
    </row>
    <row r="1011">
      <c r="A1011" s="17" t="n"/>
      <c r="B1011" s="14" t="n"/>
      <c r="C1011" s="14" t="n"/>
      <c r="D1011" s="14" t="n"/>
      <c r="E1011" s="16" t="n"/>
      <c r="F1011" s="14" t="n"/>
      <c r="G1011" s="14" t="n"/>
      <c r="H1011" s="19" t="n"/>
      <c r="I1011" s="19" t="n"/>
      <c r="J1011" s="34">
        <f>IF(A1011="","",H1011+I1011)</f>
        <v/>
      </c>
      <c r="K1011" s="14" t="n"/>
      <c r="L1011" s="14" t="n"/>
      <c r="M1011" s="14" t="n"/>
      <c r="N1011" s="14" t="n"/>
      <c r="O1011" s="20">
        <f>IF(A1011="","",SUMPRODUCT((A1011&gt;=Setup!$C$19:$C$30)*(A1011&lt;=Setup!$D$19:$D$30)*Setup!$A$19:$A$30))</f>
        <v/>
      </c>
      <c r="P1011" s="34">
        <f>IF(A1011="","",IF(G1011="Standard 15% (Box 1)",ROUND(H1011*Setup!$B$9,2),0))</f>
        <v/>
      </c>
      <c r="Q1011" s="34">
        <f>IF(A1011="","",I1011-P1011)</f>
        <v/>
      </c>
      <c r="R1011" s="23">
        <f>IF(A1011="","",IF(O1011=0,"Outside audit periods; ","")&amp;IF(G1011="","No VAT category; ","")&amp;IF(ABS(Q1011)&gt;Setup!$B$10,"VAT ≠ 15% × net; ","")&amp;IF(AND(F1011="B2B - VAT registered",NOT(AND(LEN(E1011)=15,LEFT(E1011,1)="3",RIGHT(E1011,1)="3",ISNUMBER(--E1011)))),"Invalid/missing customer VAT no; ","")&amp;IF(L1011&lt;&gt;"Yes","Not reported/cleared on FATOORA; ","")&amp;IF(AND(OR(G1011="Zero-rated domestic (Box 3)",G1011="Export (Box 4)"),N1011=""),"Zero-rate/export evidence missing; ","")&amp;IF(AND(C1011="Credit Note",H1011&gt;0),"Credit note should be negative; ","")&amp;IF(AND(C1011="Simplified Tax Invoice",F1011="B2B - VAT registered"),"Simplified invoice issued to VAT-registered B2B; ",""))</f>
        <v/>
      </c>
    </row>
    <row r="1012">
      <c r="A1012" s="17" t="n"/>
      <c r="B1012" s="14" t="n"/>
      <c r="C1012" s="14" t="n"/>
      <c r="D1012" s="14" t="n"/>
      <c r="E1012" s="16" t="n"/>
      <c r="F1012" s="14" t="n"/>
      <c r="G1012" s="14" t="n"/>
      <c r="H1012" s="19" t="n"/>
      <c r="I1012" s="19" t="n"/>
      <c r="J1012" s="34">
        <f>IF(A1012="","",H1012+I1012)</f>
        <v/>
      </c>
      <c r="K1012" s="14" t="n"/>
      <c r="L1012" s="14" t="n"/>
      <c r="M1012" s="14" t="n"/>
      <c r="N1012" s="14" t="n"/>
      <c r="O1012" s="20">
        <f>IF(A1012="","",SUMPRODUCT((A1012&gt;=Setup!$C$19:$C$30)*(A1012&lt;=Setup!$D$19:$D$30)*Setup!$A$19:$A$30))</f>
        <v/>
      </c>
      <c r="P1012" s="34">
        <f>IF(A1012="","",IF(G1012="Standard 15% (Box 1)",ROUND(H1012*Setup!$B$9,2),0))</f>
        <v/>
      </c>
      <c r="Q1012" s="34">
        <f>IF(A1012="","",I1012-P1012)</f>
        <v/>
      </c>
      <c r="R1012" s="23">
        <f>IF(A1012="","",IF(O1012=0,"Outside audit periods; ","")&amp;IF(G1012="","No VAT category; ","")&amp;IF(ABS(Q1012)&gt;Setup!$B$10,"VAT ≠ 15% × net; ","")&amp;IF(AND(F1012="B2B - VAT registered",NOT(AND(LEN(E1012)=15,LEFT(E1012,1)="3",RIGHT(E1012,1)="3",ISNUMBER(--E1012)))),"Invalid/missing customer VAT no; ","")&amp;IF(L1012&lt;&gt;"Yes","Not reported/cleared on FATOORA; ","")&amp;IF(AND(OR(G1012="Zero-rated domestic (Box 3)",G1012="Export (Box 4)"),N1012=""),"Zero-rate/export evidence missing; ","")&amp;IF(AND(C1012="Credit Note",H1012&gt;0),"Credit note should be negative; ","")&amp;IF(AND(C1012="Simplified Tax Invoice",F1012="B2B - VAT registered"),"Simplified invoice issued to VAT-registered B2B; ",""))</f>
        <v/>
      </c>
    </row>
    <row r="1013">
      <c r="A1013" s="17" t="n"/>
      <c r="B1013" s="14" t="n"/>
      <c r="C1013" s="14" t="n"/>
      <c r="D1013" s="14" t="n"/>
      <c r="E1013" s="16" t="n"/>
      <c r="F1013" s="14" t="n"/>
      <c r="G1013" s="14" t="n"/>
      <c r="H1013" s="19" t="n"/>
      <c r="I1013" s="19" t="n"/>
      <c r="J1013" s="34">
        <f>IF(A1013="","",H1013+I1013)</f>
        <v/>
      </c>
      <c r="K1013" s="14" t="n"/>
      <c r="L1013" s="14" t="n"/>
      <c r="M1013" s="14" t="n"/>
      <c r="N1013" s="14" t="n"/>
      <c r="O1013" s="20">
        <f>IF(A1013="","",SUMPRODUCT((A1013&gt;=Setup!$C$19:$C$30)*(A1013&lt;=Setup!$D$19:$D$30)*Setup!$A$19:$A$30))</f>
        <v/>
      </c>
      <c r="P1013" s="34">
        <f>IF(A1013="","",IF(G1013="Standard 15% (Box 1)",ROUND(H1013*Setup!$B$9,2),0))</f>
        <v/>
      </c>
      <c r="Q1013" s="34">
        <f>IF(A1013="","",I1013-P1013)</f>
        <v/>
      </c>
      <c r="R1013" s="23">
        <f>IF(A1013="","",IF(O1013=0,"Outside audit periods; ","")&amp;IF(G1013="","No VAT category; ","")&amp;IF(ABS(Q1013)&gt;Setup!$B$10,"VAT ≠ 15% × net; ","")&amp;IF(AND(F1013="B2B - VAT registered",NOT(AND(LEN(E1013)=15,LEFT(E1013,1)="3",RIGHT(E1013,1)="3",ISNUMBER(--E1013)))),"Invalid/missing customer VAT no; ","")&amp;IF(L1013&lt;&gt;"Yes","Not reported/cleared on FATOORA; ","")&amp;IF(AND(OR(G1013="Zero-rated domestic (Box 3)",G1013="Export (Box 4)"),N1013=""),"Zero-rate/export evidence missing; ","")&amp;IF(AND(C1013="Credit Note",H1013&gt;0),"Credit note should be negative; ","")&amp;IF(AND(C1013="Simplified Tax Invoice",F1013="B2B - VAT registered"),"Simplified invoice issued to VAT-registered B2B; ",""))</f>
        <v/>
      </c>
    </row>
    <row r="1014">
      <c r="A1014" s="17" t="n"/>
      <c r="B1014" s="14" t="n"/>
      <c r="C1014" s="14" t="n"/>
      <c r="D1014" s="14" t="n"/>
      <c r="E1014" s="16" t="n"/>
      <c r="F1014" s="14" t="n"/>
      <c r="G1014" s="14" t="n"/>
      <c r="H1014" s="19" t="n"/>
      <c r="I1014" s="19" t="n"/>
      <c r="J1014" s="34">
        <f>IF(A1014="","",H1014+I1014)</f>
        <v/>
      </c>
      <c r="K1014" s="14" t="n"/>
      <c r="L1014" s="14" t="n"/>
      <c r="M1014" s="14" t="n"/>
      <c r="N1014" s="14" t="n"/>
      <c r="O1014" s="20">
        <f>IF(A1014="","",SUMPRODUCT((A1014&gt;=Setup!$C$19:$C$30)*(A1014&lt;=Setup!$D$19:$D$30)*Setup!$A$19:$A$30))</f>
        <v/>
      </c>
      <c r="P1014" s="34">
        <f>IF(A1014="","",IF(G1014="Standard 15% (Box 1)",ROUND(H1014*Setup!$B$9,2),0))</f>
        <v/>
      </c>
      <c r="Q1014" s="34">
        <f>IF(A1014="","",I1014-P1014)</f>
        <v/>
      </c>
      <c r="R1014" s="23">
        <f>IF(A1014="","",IF(O1014=0,"Outside audit periods; ","")&amp;IF(G1014="","No VAT category; ","")&amp;IF(ABS(Q1014)&gt;Setup!$B$10,"VAT ≠ 15% × net; ","")&amp;IF(AND(F1014="B2B - VAT registered",NOT(AND(LEN(E1014)=15,LEFT(E1014,1)="3",RIGHT(E1014,1)="3",ISNUMBER(--E1014)))),"Invalid/missing customer VAT no; ","")&amp;IF(L1014&lt;&gt;"Yes","Not reported/cleared on FATOORA; ","")&amp;IF(AND(OR(G1014="Zero-rated domestic (Box 3)",G1014="Export (Box 4)"),N1014=""),"Zero-rate/export evidence missing; ","")&amp;IF(AND(C1014="Credit Note",H1014&gt;0),"Credit note should be negative; ","")&amp;IF(AND(C1014="Simplified Tax Invoice",F1014="B2B - VAT registered"),"Simplified invoice issued to VAT-registered B2B; ",""))</f>
        <v/>
      </c>
    </row>
    <row r="1015">
      <c r="A1015" s="17" t="n"/>
      <c r="B1015" s="14" t="n"/>
      <c r="C1015" s="14" t="n"/>
      <c r="D1015" s="14" t="n"/>
      <c r="E1015" s="16" t="n"/>
      <c r="F1015" s="14" t="n"/>
      <c r="G1015" s="14" t="n"/>
      <c r="H1015" s="19" t="n"/>
      <c r="I1015" s="19" t="n"/>
      <c r="J1015" s="34">
        <f>IF(A1015="","",H1015+I1015)</f>
        <v/>
      </c>
      <c r="K1015" s="14" t="n"/>
      <c r="L1015" s="14" t="n"/>
      <c r="M1015" s="14" t="n"/>
      <c r="N1015" s="14" t="n"/>
      <c r="O1015" s="20">
        <f>IF(A1015="","",SUMPRODUCT((A1015&gt;=Setup!$C$19:$C$30)*(A1015&lt;=Setup!$D$19:$D$30)*Setup!$A$19:$A$30))</f>
        <v/>
      </c>
      <c r="P1015" s="34">
        <f>IF(A1015="","",IF(G1015="Standard 15% (Box 1)",ROUND(H1015*Setup!$B$9,2),0))</f>
        <v/>
      </c>
      <c r="Q1015" s="34">
        <f>IF(A1015="","",I1015-P1015)</f>
        <v/>
      </c>
      <c r="R1015" s="23">
        <f>IF(A1015="","",IF(O1015=0,"Outside audit periods; ","")&amp;IF(G1015="","No VAT category; ","")&amp;IF(ABS(Q1015)&gt;Setup!$B$10,"VAT ≠ 15% × net; ","")&amp;IF(AND(F1015="B2B - VAT registered",NOT(AND(LEN(E1015)=15,LEFT(E1015,1)="3",RIGHT(E1015,1)="3",ISNUMBER(--E1015)))),"Invalid/missing customer VAT no; ","")&amp;IF(L1015&lt;&gt;"Yes","Not reported/cleared on FATOORA; ","")&amp;IF(AND(OR(G1015="Zero-rated domestic (Box 3)",G1015="Export (Box 4)"),N1015=""),"Zero-rate/export evidence missing; ","")&amp;IF(AND(C1015="Credit Note",H1015&gt;0),"Credit note should be negative; ","")&amp;IF(AND(C1015="Simplified Tax Invoice",F1015="B2B - VAT registered"),"Simplified invoice issued to VAT-registered B2B; ",""))</f>
        <v/>
      </c>
    </row>
    <row r="1016">
      <c r="A1016" s="17" t="n"/>
      <c r="B1016" s="14" t="n"/>
      <c r="C1016" s="14" t="n"/>
      <c r="D1016" s="14" t="n"/>
      <c r="E1016" s="16" t="n"/>
      <c r="F1016" s="14" t="n"/>
      <c r="G1016" s="14" t="n"/>
      <c r="H1016" s="19" t="n"/>
      <c r="I1016" s="19" t="n"/>
      <c r="J1016" s="34">
        <f>IF(A1016="","",H1016+I1016)</f>
        <v/>
      </c>
      <c r="K1016" s="14" t="n"/>
      <c r="L1016" s="14" t="n"/>
      <c r="M1016" s="14" t="n"/>
      <c r="N1016" s="14" t="n"/>
      <c r="O1016" s="20">
        <f>IF(A1016="","",SUMPRODUCT((A1016&gt;=Setup!$C$19:$C$30)*(A1016&lt;=Setup!$D$19:$D$30)*Setup!$A$19:$A$30))</f>
        <v/>
      </c>
      <c r="P1016" s="34">
        <f>IF(A1016="","",IF(G1016="Standard 15% (Box 1)",ROUND(H1016*Setup!$B$9,2),0))</f>
        <v/>
      </c>
      <c r="Q1016" s="34">
        <f>IF(A1016="","",I1016-P1016)</f>
        <v/>
      </c>
      <c r="R1016" s="23">
        <f>IF(A1016="","",IF(O1016=0,"Outside audit periods; ","")&amp;IF(G1016="","No VAT category; ","")&amp;IF(ABS(Q1016)&gt;Setup!$B$10,"VAT ≠ 15% × net; ","")&amp;IF(AND(F1016="B2B - VAT registered",NOT(AND(LEN(E1016)=15,LEFT(E1016,1)="3",RIGHT(E1016,1)="3",ISNUMBER(--E1016)))),"Invalid/missing customer VAT no; ","")&amp;IF(L1016&lt;&gt;"Yes","Not reported/cleared on FATOORA; ","")&amp;IF(AND(OR(G1016="Zero-rated domestic (Box 3)",G1016="Export (Box 4)"),N1016=""),"Zero-rate/export evidence missing; ","")&amp;IF(AND(C1016="Credit Note",H1016&gt;0),"Credit note should be negative; ","")&amp;IF(AND(C1016="Simplified Tax Invoice",F1016="B2B - VAT registered"),"Simplified invoice issued to VAT-registered B2B; ",""))</f>
        <v/>
      </c>
    </row>
    <row r="1017">
      <c r="A1017" s="17" t="n"/>
      <c r="B1017" s="14" t="n"/>
      <c r="C1017" s="14" t="n"/>
      <c r="D1017" s="14" t="n"/>
      <c r="E1017" s="16" t="n"/>
      <c r="F1017" s="14" t="n"/>
      <c r="G1017" s="14" t="n"/>
      <c r="H1017" s="19" t="n"/>
      <c r="I1017" s="19" t="n"/>
      <c r="J1017" s="34">
        <f>IF(A1017="","",H1017+I1017)</f>
        <v/>
      </c>
      <c r="K1017" s="14" t="n"/>
      <c r="L1017" s="14" t="n"/>
      <c r="M1017" s="14" t="n"/>
      <c r="N1017" s="14" t="n"/>
      <c r="O1017" s="20">
        <f>IF(A1017="","",SUMPRODUCT((A1017&gt;=Setup!$C$19:$C$30)*(A1017&lt;=Setup!$D$19:$D$30)*Setup!$A$19:$A$30))</f>
        <v/>
      </c>
      <c r="P1017" s="34">
        <f>IF(A1017="","",IF(G1017="Standard 15% (Box 1)",ROUND(H1017*Setup!$B$9,2),0))</f>
        <v/>
      </c>
      <c r="Q1017" s="34">
        <f>IF(A1017="","",I1017-P1017)</f>
        <v/>
      </c>
      <c r="R1017" s="23">
        <f>IF(A1017="","",IF(O1017=0,"Outside audit periods; ","")&amp;IF(G1017="","No VAT category; ","")&amp;IF(ABS(Q1017)&gt;Setup!$B$10,"VAT ≠ 15% × net; ","")&amp;IF(AND(F1017="B2B - VAT registered",NOT(AND(LEN(E1017)=15,LEFT(E1017,1)="3",RIGHT(E1017,1)="3",ISNUMBER(--E1017)))),"Invalid/missing customer VAT no; ","")&amp;IF(L1017&lt;&gt;"Yes","Not reported/cleared on FATOORA; ","")&amp;IF(AND(OR(G1017="Zero-rated domestic (Box 3)",G1017="Export (Box 4)"),N1017=""),"Zero-rate/export evidence missing; ","")&amp;IF(AND(C1017="Credit Note",H1017&gt;0),"Credit note should be negative; ","")&amp;IF(AND(C1017="Simplified Tax Invoice",F1017="B2B - VAT registered"),"Simplified invoice issued to VAT-registered B2B; ",""))</f>
        <v/>
      </c>
    </row>
    <row r="1018">
      <c r="A1018" s="17" t="n"/>
      <c r="B1018" s="14" t="n"/>
      <c r="C1018" s="14" t="n"/>
      <c r="D1018" s="14" t="n"/>
      <c r="E1018" s="16" t="n"/>
      <c r="F1018" s="14" t="n"/>
      <c r="G1018" s="14" t="n"/>
      <c r="H1018" s="19" t="n"/>
      <c r="I1018" s="19" t="n"/>
      <c r="J1018" s="34">
        <f>IF(A1018="","",H1018+I1018)</f>
        <v/>
      </c>
      <c r="K1018" s="14" t="n"/>
      <c r="L1018" s="14" t="n"/>
      <c r="M1018" s="14" t="n"/>
      <c r="N1018" s="14" t="n"/>
      <c r="O1018" s="20">
        <f>IF(A1018="","",SUMPRODUCT((A1018&gt;=Setup!$C$19:$C$30)*(A1018&lt;=Setup!$D$19:$D$30)*Setup!$A$19:$A$30))</f>
        <v/>
      </c>
      <c r="P1018" s="34">
        <f>IF(A1018="","",IF(G1018="Standard 15% (Box 1)",ROUND(H1018*Setup!$B$9,2),0))</f>
        <v/>
      </c>
      <c r="Q1018" s="34">
        <f>IF(A1018="","",I1018-P1018)</f>
        <v/>
      </c>
      <c r="R1018" s="23">
        <f>IF(A1018="","",IF(O1018=0,"Outside audit periods; ","")&amp;IF(G1018="","No VAT category; ","")&amp;IF(ABS(Q1018)&gt;Setup!$B$10,"VAT ≠ 15% × net; ","")&amp;IF(AND(F1018="B2B - VAT registered",NOT(AND(LEN(E1018)=15,LEFT(E1018,1)="3",RIGHT(E1018,1)="3",ISNUMBER(--E1018)))),"Invalid/missing customer VAT no; ","")&amp;IF(L1018&lt;&gt;"Yes","Not reported/cleared on FATOORA; ","")&amp;IF(AND(OR(G1018="Zero-rated domestic (Box 3)",G1018="Export (Box 4)"),N1018=""),"Zero-rate/export evidence missing; ","")&amp;IF(AND(C1018="Credit Note",H1018&gt;0),"Credit note should be negative; ","")&amp;IF(AND(C1018="Simplified Tax Invoice",F1018="B2B - VAT registered"),"Simplified invoice issued to VAT-registered B2B; ",""))</f>
        <v/>
      </c>
    </row>
    <row r="1019">
      <c r="A1019" s="17" t="n"/>
      <c r="B1019" s="14" t="n"/>
      <c r="C1019" s="14" t="n"/>
      <c r="D1019" s="14" t="n"/>
      <c r="E1019" s="16" t="n"/>
      <c r="F1019" s="14" t="n"/>
      <c r="G1019" s="14" t="n"/>
      <c r="H1019" s="19" t="n"/>
      <c r="I1019" s="19" t="n"/>
      <c r="J1019" s="34">
        <f>IF(A1019="","",H1019+I1019)</f>
        <v/>
      </c>
      <c r="K1019" s="14" t="n"/>
      <c r="L1019" s="14" t="n"/>
      <c r="M1019" s="14" t="n"/>
      <c r="N1019" s="14" t="n"/>
      <c r="O1019" s="20">
        <f>IF(A1019="","",SUMPRODUCT((A1019&gt;=Setup!$C$19:$C$30)*(A1019&lt;=Setup!$D$19:$D$30)*Setup!$A$19:$A$30))</f>
        <v/>
      </c>
      <c r="P1019" s="34">
        <f>IF(A1019="","",IF(G1019="Standard 15% (Box 1)",ROUND(H1019*Setup!$B$9,2),0))</f>
        <v/>
      </c>
      <c r="Q1019" s="34">
        <f>IF(A1019="","",I1019-P1019)</f>
        <v/>
      </c>
      <c r="R1019" s="23">
        <f>IF(A1019="","",IF(O1019=0,"Outside audit periods; ","")&amp;IF(G1019="","No VAT category; ","")&amp;IF(ABS(Q1019)&gt;Setup!$B$10,"VAT ≠ 15% × net; ","")&amp;IF(AND(F1019="B2B - VAT registered",NOT(AND(LEN(E1019)=15,LEFT(E1019,1)="3",RIGHT(E1019,1)="3",ISNUMBER(--E1019)))),"Invalid/missing customer VAT no; ","")&amp;IF(L1019&lt;&gt;"Yes","Not reported/cleared on FATOORA; ","")&amp;IF(AND(OR(G1019="Zero-rated domestic (Box 3)",G1019="Export (Box 4)"),N1019=""),"Zero-rate/export evidence missing; ","")&amp;IF(AND(C1019="Credit Note",H1019&gt;0),"Credit note should be negative; ","")&amp;IF(AND(C1019="Simplified Tax Invoice",F1019="B2B - VAT registered"),"Simplified invoice issued to VAT-registered B2B; ",""))</f>
        <v/>
      </c>
    </row>
    <row r="1020">
      <c r="A1020" s="17" t="n"/>
      <c r="B1020" s="14" t="n"/>
      <c r="C1020" s="14" t="n"/>
      <c r="D1020" s="14" t="n"/>
      <c r="E1020" s="16" t="n"/>
      <c r="F1020" s="14" t="n"/>
      <c r="G1020" s="14" t="n"/>
      <c r="H1020" s="19" t="n"/>
      <c r="I1020" s="19" t="n"/>
      <c r="J1020" s="34">
        <f>IF(A1020="","",H1020+I1020)</f>
        <v/>
      </c>
      <c r="K1020" s="14" t="n"/>
      <c r="L1020" s="14" t="n"/>
      <c r="M1020" s="14" t="n"/>
      <c r="N1020" s="14" t="n"/>
      <c r="O1020" s="20">
        <f>IF(A1020="","",SUMPRODUCT((A1020&gt;=Setup!$C$19:$C$30)*(A1020&lt;=Setup!$D$19:$D$30)*Setup!$A$19:$A$30))</f>
        <v/>
      </c>
      <c r="P1020" s="34">
        <f>IF(A1020="","",IF(G1020="Standard 15% (Box 1)",ROUND(H1020*Setup!$B$9,2),0))</f>
        <v/>
      </c>
      <c r="Q1020" s="34">
        <f>IF(A1020="","",I1020-P1020)</f>
        <v/>
      </c>
      <c r="R1020" s="23">
        <f>IF(A1020="","",IF(O1020=0,"Outside audit periods; ","")&amp;IF(G1020="","No VAT category; ","")&amp;IF(ABS(Q1020)&gt;Setup!$B$10,"VAT ≠ 15% × net; ","")&amp;IF(AND(F1020="B2B - VAT registered",NOT(AND(LEN(E1020)=15,LEFT(E1020,1)="3",RIGHT(E1020,1)="3",ISNUMBER(--E1020)))),"Invalid/missing customer VAT no; ","")&amp;IF(L1020&lt;&gt;"Yes","Not reported/cleared on FATOORA; ","")&amp;IF(AND(OR(G1020="Zero-rated domestic (Box 3)",G1020="Export (Box 4)"),N1020=""),"Zero-rate/export evidence missing; ","")&amp;IF(AND(C1020="Credit Note",H1020&gt;0),"Credit note should be negative; ","")&amp;IF(AND(C1020="Simplified Tax Invoice",F1020="B2B - VAT registered"),"Simplified invoice issued to VAT-registered B2B; ",""))</f>
        <v/>
      </c>
    </row>
    <row r="1021">
      <c r="A1021" s="17" t="n"/>
      <c r="B1021" s="14" t="n"/>
      <c r="C1021" s="14" t="n"/>
      <c r="D1021" s="14" t="n"/>
      <c r="E1021" s="16" t="n"/>
      <c r="F1021" s="14" t="n"/>
      <c r="G1021" s="14" t="n"/>
      <c r="H1021" s="19" t="n"/>
      <c r="I1021" s="19" t="n"/>
      <c r="J1021" s="34">
        <f>IF(A1021="","",H1021+I1021)</f>
        <v/>
      </c>
      <c r="K1021" s="14" t="n"/>
      <c r="L1021" s="14" t="n"/>
      <c r="M1021" s="14" t="n"/>
      <c r="N1021" s="14" t="n"/>
      <c r="O1021" s="20">
        <f>IF(A1021="","",SUMPRODUCT((A1021&gt;=Setup!$C$19:$C$30)*(A1021&lt;=Setup!$D$19:$D$30)*Setup!$A$19:$A$30))</f>
        <v/>
      </c>
      <c r="P1021" s="34">
        <f>IF(A1021="","",IF(G1021="Standard 15% (Box 1)",ROUND(H1021*Setup!$B$9,2),0))</f>
        <v/>
      </c>
      <c r="Q1021" s="34">
        <f>IF(A1021="","",I1021-P1021)</f>
        <v/>
      </c>
      <c r="R1021" s="23">
        <f>IF(A1021="","",IF(O1021=0,"Outside audit periods; ","")&amp;IF(G1021="","No VAT category; ","")&amp;IF(ABS(Q1021)&gt;Setup!$B$10,"VAT ≠ 15% × net; ","")&amp;IF(AND(F1021="B2B - VAT registered",NOT(AND(LEN(E1021)=15,LEFT(E1021,1)="3",RIGHT(E1021,1)="3",ISNUMBER(--E1021)))),"Invalid/missing customer VAT no; ","")&amp;IF(L1021&lt;&gt;"Yes","Not reported/cleared on FATOORA; ","")&amp;IF(AND(OR(G1021="Zero-rated domestic (Box 3)",G1021="Export (Box 4)"),N1021=""),"Zero-rate/export evidence missing; ","")&amp;IF(AND(C1021="Credit Note",H1021&gt;0),"Credit note should be negative; ","")&amp;IF(AND(C1021="Simplified Tax Invoice",F1021="B2B - VAT registered"),"Simplified invoice issued to VAT-registered B2B; ",""))</f>
        <v/>
      </c>
    </row>
    <row r="1022">
      <c r="A1022" s="17" t="n"/>
      <c r="B1022" s="14" t="n"/>
      <c r="C1022" s="14" t="n"/>
      <c r="D1022" s="14" t="n"/>
      <c r="E1022" s="16" t="n"/>
      <c r="F1022" s="14" t="n"/>
      <c r="G1022" s="14" t="n"/>
      <c r="H1022" s="19" t="n"/>
      <c r="I1022" s="19" t="n"/>
      <c r="J1022" s="34">
        <f>IF(A1022="","",H1022+I1022)</f>
        <v/>
      </c>
      <c r="K1022" s="14" t="n"/>
      <c r="L1022" s="14" t="n"/>
      <c r="M1022" s="14" t="n"/>
      <c r="N1022" s="14" t="n"/>
      <c r="O1022" s="20">
        <f>IF(A1022="","",SUMPRODUCT((A1022&gt;=Setup!$C$19:$C$30)*(A1022&lt;=Setup!$D$19:$D$30)*Setup!$A$19:$A$30))</f>
        <v/>
      </c>
      <c r="P1022" s="34">
        <f>IF(A1022="","",IF(G1022="Standard 15% (Box 1)",ROUND(H1022*Setup!$B$9,2),0))</f>
        <v/>
      </c>
      <c r="Q1022" s="34">
        <f>IF(A1022="","",I1022-P1022)</f>
        <v/>
      </c>
      <c r="R1022" s="23">
        <f>IF(A1022="","",IF(O1022=0,"Outside audit periods; ","")&amp;IF(G1022="","No VAT category; ","")&amp;IF(ABS(Q1022)&gt;Setup!$B$10,"VAT ≠ 15% × net; ","")&amp;IF(AND(F1022="B2B - VAT registered",NOT(AND(LEN(E1022)=15,LEFT(E1022,1)="3",RIGHT(E1022,1)="3",ISNUMBER(--E1022)))),"Invalid/missing customer VAT no; ","")&amp;IF(L1022&lt;&gt;"Yes","Not reported/cleared on FATOORA; ","")&amp;IF(AND(OR(G1022="Zero-rated domestic (Box 3)",G1022="Export (Box 4)"),N1022=""),"Zero-rate/export evidence missing; ","")&amp;IF(AND(C1022="Credit Note",H1022&gt;0),"Credit note should be negative; ","")&amp;IF(AND(C1022="Simplified Tax Invoice",F1022="B2B - VAT registered"),"Simplified invoice issued to VAT-registered B2B; ",""))</f>
        <v/>
      </c>
    </row>
    <row r="1023">
      <c r="A1023" s="17" t="n"/>
      <c r="B1023" s="14" t="n"/>
      <c r="C1023" s="14" t="n"/>
      <c r="D1023" s="14" t="n"/>
      <c r="E1023" s="16" t="n"/>
      <c r="F1023" s="14" t="n"/>
      <c r="G1023" s="14" t="n"/>
      <c r="H1023" s="19" t="n"/>
      <c r="I1023" s="19" t="n"/>
      <c r="J1023" s="34">
        <f>IF(A1023="","",H1023+I1023)</f>
        <v/>
      </c>
      <c r="K1023" s="14" t="n"/>
      <c r="L1023" s="14" t="n"/>
      <c r="M1023" s="14" t="n"/>
      <c r="N1023" s="14" t="n"/>
      <c r="O1023" s="20">
        <f>IF(A1023="","",SUMPRODUCT((A1023&gt;=Setup!$C$19:$C$30)*(A1023&lt;=Setup!$D$19:$D$30)*Setup!$A$19:$A$30))</f>
        <v/>
      </c>
      <c r="P1023" s="34">
        <f>IF(A1023="","",IF(G1023="Standard 15% (Box 1)",ROUND(H1023*Setup!$B$9,2),0))</f>
        <v/>
      </c>
      <c r="Q1023" s="34">
        <f>IF(A1023="","",I1023-P1023)</f>
        <v/>
      </c>
      <c r="R1023" s="23">
        <f>IF(A1023="","",IF(O1023=0,"Outside audit periods; ","")&amp;IF(G1023="","No VAT category; ","")&amp;IF(ABS(Q1023)&gt;Setup!$B$10,"VAT ≠ 15% × net; ","")&amp;IF(AND(F1023="B2B - VAT registered",NOT(AND(LEN(E1023)=15,LEFT(E1023,1)="3",RIGHT(E1023,1)="3",ISNUMBER(--E1023)))),"Invalid/missing customer VAT no; ","")&amp;IF(L1023&lt;&gt;"Yes","Not reported/cleared on FATOORA; ","")&amp;IF(AND(OR(G1023="Zero-rated domestic (Box 3)",G1023="Export (Box 4)"),N1023=""),"Zero-rate/export evidence missing; ","")&amp;IF(AND(C1023="Credit Note",H1023&gt;0),"Credit note should be negative; ","")&amp;IF(AND(C1023="Simplified Tax Invoice",F1023="B2B - VAT registered"),"Simplified invoice issued to VAT-registered B2B; ",""))</f>
        <v/>
      </c>
    </row>
    <row r="1024">
      <c r="A1024" s="17" t="n"/>
      <c r="B1024" s="14" t="n"/>
      <c r="C1024" s="14" t="n"/>
      <c r="D1024" s="14" t="n"/>
      <c r="E1024" s="16" t="n"/>
      <c r="F1024" s="14" t="n"/>
      <c r="G1024" s="14" t="n"/>
      <c r="H1024" s="19" t="n"/>
      <c r="I1024" s="19" t="n"/>
      <c r="J1024" s="34">
        <f>IF(A1024="","",H1024+I1024)</f>
        <v/>
      </c>
      <c r="K1024" s="14" t="n"/>
      <c r="L1024" s="14" t="n"/>
      <c r="M1024" s="14" t="n"/>
      <c r="N1024" s="14" t="n"/>
      <c r="O1024" s="20">
        <f>IF(A1024="","",SUMPRODUCT((A1024&gt;=Setup!$C$19:$C$30)*(A1024&lt;=Setup!$D$19:$D$30)*Setup!$A$19:$A$30))</f>
        <v/>
      </c>
      <c r="P1024" s="34">
        <f>IF(A1024="","",IF(G1024="Standard 15% (Box 1)",ROUND(H1024*Setup!$B$9,2),0))</f>
        <v/>
      </c>
      <c r="Q1024" s="34">
        <f>IF(A1024="","",I1024-P1024)</f>
        <v/>
      </c>
      <c r="R1024" s="23">
        <f>IF(A1024="","",IF(O1024=0,"Outside audit periods; ","")&amp;IF(G1024="","No VAT category; ","")&amp;IF(ABS(Q1024)&gt;Setup!$B$10,"VAT ≠ 15% × net; ","")&amp;IF(AND(F1024="B2B - VAT registered",NOT(AND(LEN(E1024)=15,LEFT(E1024,1)="3",RIGHT(E1024,1)="3",ISNUMBER(--E1024)))),"Invalid/missing customer VAT no; ","")&amp;IF(L1024&lt;&gt;"Yes","Not reported/cleared on FATOORA; ","")&amp;IF(AND(OR(G1024="Zero-rated domestic (Box 3)",G1024="Export (Box 4)"),N1024=""),"Zero-rate/export evidence missing; ","")&amp;IF(AND(C1024="Credit Note",H1024&gt;0),"Credit note should be negative; ","")&amp;IF(AND(C1024="Simplified Tax Invoice",F1024="B2B - VAT registered"),"Simplified invoice issued to VAT-registered B2B; ",""))</f>
        <v/>
      </c>
    </row>
    <row r="1025">
      <c r="A1025" s="17" t="n"/>
      <c r="B1025" s="14" t="n"/>
      <c r="C1025" s="14" t="n"/>
      <c r="D1025" s="14" t="n"/>
      <c r="E1025" s="16" t="n"/>
      <c r="F1025" s="14" t="n"/>
      <c r="G1025" s="14" t="n"/>
      <c r="H1025" s="19" t="n"/>
      <c r="I1025" s="19" t="n"/>
      <c r="J1025" s="34">
        <f>IF(A1025="","",H1025+I1025)</f>
        <v/>
      </c>
      <c r="K1025" s="14" t="n"/>
      <c r="L1025" s="14" t="n"/>
      <c r="M1025" s="14" t="n"/>
      <c r="N1025" s="14" t="n"/>
      <c r="O1025" s="20">
        <f>IF(A1025="","",SUMPRODUCT((A1025&gt;=Setup!$C$19:$C$30)*(A1025&lt;=Setup!$D$19:$D$30)*Setup!$A$19:$A$30))</f>
        <v/>
      </c>
      <c r="P1025" s="34">
        <f>IF(A1025="","",IF(G1025="Standard 15% (Box 1)",ROUND(H1025*Setup!$B$9,2),0))</f>
        <v/>
      </c>
      <c r="Q1025" s="34">
        <f>IF(A1025="","",I1025-P1025)</f>
        <v/>
      </c>
      <c r="R1025" s="23">
        <f>IF(A1025="","",IF(O1025=0,"Outside audit periods; ","")&amp;IF(G1025="","No VAT category; ","")&amp;IF(ABS(Q1025)&gt;Setup!$B$10,"VAT ≠ 15% × net; ","")&amp;IF(AND(F1025="B2B - VAT registered",NOT(AND(LEN(E1025)=15,LEFT(E1025,1)="3",RIGHT(E1025,1)="3",ISNUMBER(--E1025)))),"Invalid/missing customer VAT no; ","")&amp;IF(L1025&lt;&gt;"Yes","Not reported/cleared on FATOORA; ","")&amp;IF(AND(OR(G1025="Zero-rated domestic (Box 3)",G1025="Export (Box 4)"),N1025=""),"Zero-rate/export evidence missing; ","")&amp;IF(AND(C1025="Credit Note",H1025&gt;0),"Credit note should be negative; ","")&amp;IF(AND(C1025="Simplified Tax Invoice",F1025="B2B - VAT registered"),"Simplified invoice issued to VAT-registered B2B; ",""))</f>
        <v/>
      </c>
    </row>
    <row r="1026">
      <c r="A1026" s="17" t="n"/>
      <c r="B1026" s="14" t="n"/>
      <c r="C1026" s="14" t="n"/>
      <c r="D1026" s="14" t="n"/>
      <c r="E1026" s="16" t="n"/>
      <c r="F1026" s="14" t="n"/>
      <c r="G1026" s="14" t="n"/>
      <c r="H1026" s="19" t="n"/>
      <c r="I1026" s="19" t="n"/>
      <c r="J1026" s="34">
        <f>IF(A1026="","",H1026+I1026)</f>
        <v/>
      </c>
      <c r="K1026" s="14" t="n"/>
      <c r="L1026" s="14" t="n"/>
      <c r="M1026" s="14" t="n"/>
      <c r="N1026" s="14" t="n"/>
      <c r="O1026" s="20">
        <f>IF(A1026="","",SUMPRODUCT((A1026&gt;=Setup!$C$19:$C$30)*(A1026&lt;=Setup!$D$19:$D$30)*Setup!$A$19:$A$30))</f>
        <v/>
      </c>
      <c r="P1026" s="34">
        <f>IF(A1026="","",IF(G1026="Standard 15% (Box 1)",ROUND(H1026*Setup!$B$9,2),0))</f>
        <v/>
      </c>
      <c r="Q1026" s="34">
        <f>IF(A1026="","",I1026-P1026)</f>
        <v/>
      </c>
      <c r="R1026" s="23">
        <f>IF(A1026="","",IF(O1026=0,"Outside audit periods; ","")&amp;IF(G1026="","No VAT category; ","")&amp;IF(ABS(Q1026)&gt;Setup!$B$10,"VAT ≠ 15% × net; ","")&amp;IF(AND(F1026="B2B - VAT registered",NOT(AND(LEN(E1026)=15,LEFT(E1026,1)="3",RIGHT(E1026,1)="3",ISNUMBER(--E1026)))),"Invalid/missing customer VAT no; ","")&amp;IF(L1026&lt;&gt;"Yes","Not reported/cleared on FATOORA; ","")&amp;IF(AND(OR(G1026="Zero-rated domestic (Box 3)",G1026="Export (Box 4)"),N1026=""),"Zero-rate/export evidence missing; ","")&amp;IF(AND(C1026="Credit Note",H1026&gt;0),"Credit note should be negative; ","")&amp;IF(AND(C1026="Simplified Tax Invoice",F1026="B2B - VAT registered"),"Simplified invoice issued to VAT-registered B2B; ",""))</f>
        <v/>
      </c>
    </row>
    <row r="1027">
      <c r="A1027" s="17" t="n"/>
      <c r="B1027" s="14" t="n"/>
      <c r="C1027" s="14" t="n"/>
      <c r="D1027" s="14" t="n"/>
      <c r="E1027" s="16" t="n"/>
      <c r="F1027" s="14" t="n"/>
      <c r="G1027" s="14" t="n"/>
      <c r="H1027" s="19" t="n"/>
      <c r="I1027" s="19" t="n"/>
      <c r="J1027" s="34">
        <f>IF(A1027="","",H1027+I1027)</f>
        <v/>
      </c>
      <c r="K1027" s="14" t="n"/>
      <c r="L1027" s="14" t="n"/>
      <c r="M1027" s="14" t="n"/>
      <c r="N1027" s="14" t="n"/>
      <c r="O1027" s="20">
        <f>IF(A1027="","",SUMPRODUCT((A1027&gt;=Setup!$C$19:$C$30)*(A1027&lt;=Setup!$D$19:$D$30)*Setup!$A$19:$A$30))</f>
        <v/>
      </c>
      <c r="P1027" s="34">
        <f>IF(A1027="","",IF(G1027="Standard 15% (Box 1)",ROUND(H1027*Setup!$B$9,2),0))</f>
        <v/>
      </c>
      <c r="Q1027" s="34">
        <f>IF(A1027="","",I1027-P1027)</f>
        <v/>
      </c>
      <c r="R1027" s="23">
        <f>IF(A1027="","",IF(O1027=0,"Outside audit periods; ","")&amp;IF(G1027="","No VAT category; ","")&amp;IF(ABS(Q1027)&gt;Setup!$B$10,"VAT ≠ 15% × net; ","")&amp;IF(AND(F1027="B2B - VAT registered",NOT(AND(LEN(E1027)=15,LEFT(E1027,1)="3",RIGHT(E1027,1)="3",ISNUMBER(--E1027)))),"Invalid/missing customer VAT no; ","")&amp;IF(L1027&lt;&gt;"Yes","Not reported/cleared on FATOORA; ","")&amp;IF(AND(OR(G1027="Zero-rated domestic (Box 3)",G1027="Export (Box 4)"),N1027=""),"Zero-rate/export evidence missing; ","")&amp;IF(AND(C1027="Credit Note",H1027&gt;0),"Credit note should be negative; ","")&amp;IF(AND(C1027="Simplified Tax Invoice",F1027="B2B - VAT registered"),"Simplified invoice issued to VAT-registered B2B; ",""))</f>
        <v/>
      </c>
    </row>
    <row r="1028">
      <c r="A1028" s="17" t="n"/>
      <c r="B1028" s="14" t="n"/>
      <c r="C1028" s="14" t="n"/>
      <c r="D1028" s="14" t="n"/>
      <c r="E1028" s="16" t="n"/>
      <c r="F1028" s="14" t="n"/>
      <c r="G1028" s="14" t="n"/>
      <c r="H1028" s="19" t="n"/>
      <c r="I1028" s="19" t="n"/>
      <c r="J1028" s="34">
        <f>IF(A1028="","",H1028+I1028)</f>
        <v/>
      </c>
      <c r="K1028" s="14" t="n"/>
      <c r="L1028" s="14" t="n"/>
      <c r="M1028" s="14" t="n"/>
      <c r="N1028" s="14" t="n"/>
      <c r="O1028" s="20">
        <f>IF(A1028="","",SUMPRODUCT((A1028&gt;=Setup!$C$19:$C$30)*(A1028&lt;=Setup!$D$19:$D$30)*Setup!$A$19:$A$30))</f>
        <v/>
      </c>
      <c r="P1028" s="34">
        <f>IF(A1028="","",IF(G1028="Standard 15% (Box 1)",ROUND(H1028*Setup!$B$9,2),0))</f>
        <v/>
      </c>
      <c r="Q1028" s="34">
        <f>IF(A1028="","",I1028-P1028)</f>
        <v/>
      </c>
      <c r="R1028" s="23">
        <f>IF(A1028="","",IF(O1028=0,"Outside audit periods; ","")&amp;IF(G1028="","No VAT category; ","")&amp;IF(ABS(Q1028)&gt;Setup!$B$10,"VAT ≠ 15% × net; ","")&amp;IF(AND(F1028="B2B - VAT registered",NOT(AND(LEN(E1028)=15,LEFT(E1028,1)="3",RIGHT(E1028,1)="3",ISNUMBER(--E1028)))),"Invalid/missing customer VAT no; ","")&amp;IF(L1028&lt;&gt;"Yes","Not reported/cleared on FATOORA; ","")&amp;IF(AND(OR(G1028="Zero-rated domestic (Box 3)",G1028="Export (Box 4)"),N1028=""),"Zero-rate/export evidence missing; ","")&amp;IF(AND(C1028="Credit Note",H1028&gt;0),"Credit note should be negative; ","")&amp;IF(AND(C1028="Simplified Tax Invoice",F1028="B2B - VAT registered"),"Simplified invoice issued to VAT-registered B2B; ",""))</f>
        <v/>
      </c>
    </row>
    <row r="1029">
      <c r="A1029" s="17" t="n"/>
      <c r="B1029" s="14" t="n"/>
      <c r="C1029" s="14" t="n"/>
      <c r="D1029" s="14" t="n"/>
      <c r="E1029" s="16" t="n"/>
      <c r="F1029" s="14" t="n"/>
      <c r="G1029" s="14" t="n"/>
      <c r="H1029" s="19" t="n"/>
      <c r="I1029" s="19" t="n"/>
      <c r="J1029" s="34">
        <f>IF(A1029="","",H1029+I1029)</f>
        <v/>
      </c>
      <c r="K1029" s="14" t="n"/>
      <c r="L1029" s="14" t="n"/>
      <c r="M1029" s="14" t="n"/>
      <c r="N1029" s="14" t="n"/>
      <c r="O1029" s="20">
        <f>IF(A1029="","",SUMPRODUCT((A1029&gt;=Setup!$C$19:$C$30)*(A1029&lt;=Setup!$D$19:$D$30)*Setup!$A$19:$A$30))</f>
        <v/>
      </c>
      <c r="P1029" s="34">
        <f>IF(A1029="","",IF(G1029="Standard 15% (Box 1)",ROUND(H1029*Setup!$B$9,2),0))</f>
        <v/>
      </c>
      <c r="Q1029" s="34">
        <f>IF(A1029="","",I1029-P1029)</f>
        <v/>
      </c>
      <c r="R1029" s="23">
        <f>IF(A1029="","",IF(O1029=0,"Outside audit periods; ","")&amp;IF(G1029="","No VAT category; ","")&amp;IF(ABS(Q1029)&gt;Setup!$B$10,"VAT ≠ 15% × net; ","")&amp;IF(AND(F1029="B2B - VAT registered",NOT(AND(LEN(E1029)=15,LEFT(E1029,1)="3",RIGHT(E1029,1)="3",ISNUMBER(--E1029)))),"Invalid/missing customer VAT no; ","")&amp;IF(L1029&lt;&gt;"Yes","Not reported/cleared on FATOORA; ","")&amp;IF(AND(OR(G1029="Zero-rated domestic (Box 3)",G1029="Export (Box 4)"),N1029=""),"Zero-rate/export evidence missing; ","")&amp;IF(AND(C1029="Credit Note",H1029&gt;0),"Credit note should be negative; ","")&amp;IF(AND(C1029="Simplified Tax Invoice",F1029="B2B - VAT registered"),"Simplified invoice issued to VAT-registered B2B; ",""))</f>
        <v/>
      </c>
    </row>
    <row r="1030">
      <c r="A1030" s="17" t="n"/>
      <c r="B1030" s="14" t="n"/>
      <c r="C1030" s="14" t="n"/>
      <c r="D1030" s="14" t="n"/>
      <c r="E1030" s="16" t="n"/>
      <c r="F1030" s="14" t="n"/>
      <c r="G1030" s="14" t="n"/>
      <c r="H1030" s="19" t="n"/>
      <c r="I1030" s="19" t="n"/>
      <c r="J1030" s="34">
        <f>IF(A1030="","",H1030+I1030)</f>
        <v/>
      </c>
      <c r="K1030" s="14" t="n"/>
      <c r="L1030" s="14" t="n"/>
      <c r="M1030" s="14" t="n"/>
      <c r="N1030" s="14" t="n"/>
      <c r="O1030" s="20">
        <f>IF(A1030="","",SUMPRODUCT((A1030&gt;=Setup!$C$19:$C$30)*(A1030&lt;=Setup!$D$19:$D$30)*Setup!$A$19:$A$30))</f>
        <v/>
      </c>
      <c r="P1030" s="34">
        <f>IF(A1030="","",IF(G1030="Standard 15% (Box 1)",ROUND(H1030*Setup!$B$9,2),0))</f>
        <v/>
      </c>
      <c r="Q1030" s="34">
        <f>IF(A1030="","",I1030-P1030)</f>
        <v/>
      </c>
      <c r="R1030" s="23">
        <f>IF(A1030="","",IF(O1030=0,"Outside audit periods; ","")&amp;IF(G1030="","No VAT category; ","")&amp;IF(ABS(Q1030)&gt;Setup!$B$10,"VAT ≠ 15% × net; ","")&amp;IF(AND(F1030="B2B - VAT registered",NOT(AND(LEN(E1030)=15,LEFT(E1030,1)="3",RIGHT(E1030,1)="3",ISNUMBER(--E1030)))),"Invalid/missing customer VAT no; ","")&amp;IF(L1030&lt;&gt;"Yes","Not reported/cleared on FATOORA; ","")&amp;IF(AND(OR(G1030="Zero-rated domestic (Box 3)",G1030="Export (Box 4)"),N1030=""),"Zero-rate/export evidence missing; ","")&amp;IF(AND(C1030="Credit Note",H1030&gt;0),"Credit note should be negative; ","")&amp;IF(AND(C1030="Simplified Tax Invoice",F1030="B2B - VAT registered"),"Simplified invoice issued to VAT-registered B2B; ",""))</f>
        <v/>
      </c>
    </row>
    <row r="1031">
      <c r="A1031" s="17" t="n"/>
      <c r="B1031" s="14" t="n"/>
      <c r="C1031" s="14" t="n"/>
      <c r="D1031" s="14" t="n"/>
      <c r="E1031" s="16" t="n"/>
      <c r="F1031" s="14" t="n"/>
      <c r="G1031" s="14" t="n"/>
      <c r="H1031" s="19" t="n"/>
      <c r="I1031" s="19" t="n"/>
      <c r="J1031" s="34">
        <f>IF(A1031="","",H1031+I1031)</f>
        <v/>
      </c>
      <c r="K1031" s="14" t="n"/>
      <c r="L1031" s="14" t="n"/>
      <c r="M1031" s="14" t="n"/>
      <c r="N1031" s="14" t="n"/>
      <c r="O1031" s="20">
        <f>IF(A1031="","",SUMPRODUCT((A1031&gt;=Setup!$C$19:$C$30)*(A1031&lt;=Setup!$D$19:$D$30)*Setup!$A$19:$A$30))</f>
        <v/>
      </c>
      <c r="P1031" s="34">
        <f>IF(A1031="","",IF(G1031="Standard 15% (Box 1)",ROUND(H1031*Setup!$B$9,2),0))</f>
        <v/>
      </c>
      <c r="Q1031" s="34">
        <f>IF(A1031="","",I1031-P1031)</f>
        <v/>
      </c>
      <c r="R1031" s="23">
        <f>IF(A1031="","",IF(O1031=0,"Outside audit periods; ","")&amp;IF(G1031="","No VAT category; ","")&amp;IF(ABS(Q1031)&gt;Setup!$B$10,"VAT ≠ 15% × net; ","")&amp;IF(AND(F1031="B2B - VAT registered",NOT(AND(LEN(E1031)=15,LEFT(E1031,1)="3",RIGHT(E1031,1)="3",ISNUMBER(--E1031)))),"Invalid/missing customer VAT no; ","")&amp;IF(L1031&lt;&gt;"Yes","Not reported/cleared on FATOORA; ","")&amp;IF(AND(OR(G1031="Zero-rated domestic (Box 3)",G1031="Export (Box 4)"),N1031=""),"Zero-rate/export evidence missing; ","")&amp;IF(AND(C1031="Credit Note",H1031&gt;0),"Credit note should be negative; ","")&amp;IF(AND(C1031="Simplified Tax Invoice",F1031="B2B - VAT registered"),"Simplified invoice issued to VAT-registered B2B; ",""))</f>
        <v/>
      </c>
    </row>
    <row r="1032">
      <c r="A1032" s="17" t="n"/>
      <c r="B1032" s="14" t="n"/>
      <c r="C1032" s="14" t="n"/>
      <c r="D1032" s="14" t="n"/>
      <c r="E1032" s="16" t="n"/>
      <c r="F1032" s="14" t="n"/>
      <c r="G1032" s="14" t="n"/>
      <c r="H1032" s="19" t="n"/>
      <c r="I1032" s="19" t="n"/>
      <c r="J1032" s="34">
        <f>IF(A1032="","",H1032+I1032)</f>
        <v/>
      </c>
      <c r="K1032" s="14" t="n"/>
      <c r="L1032" s="14" t="n"/>
      <c r="M1032" s="14" t="n"/>
      <c r="N1032" s="14" t="n"/>
      <c r="O1032" s="20">
        <f>IF(A1032="","",SUMPRODUCT((A1032&gt;=Setup!$C$19:$C$30)*(A1032&lt;=Setup!$D$19:$D$30)*Setup!$A$19:$A$30))</f>
        <v/>
      </c>
      <c r="P1032" s="34">
        <f>IF(A1032="","",IF(G1032="Standard 15% (Box 1)",ROUND(H1032*Setup!$B$9,2),0))</f>
        <v/>
      </c>
      <c r="Q1032" s="34">
        <f>IF(A1032="","",I1032-P1032)</f>
        <v/>
      </c>
      <c r="R1032" s="23">
        <f>IF(A1032="","",IF(O1032=0,"Outside audit periods; ","")&amp;IF(G1032="","No VAT category; ","")&amp;IF(ABS(Q1032)&gt;Setup!$B$10,"VAT ≠ 15% × net; ","")&amp;IF(AND(F1032="B2B - VAT registered",NOT(AND(LEN(E1032)=15,LEFT(E1032,1)="3",RIGHT(E1032,1)="3",ISNUMBER(--E1032)))),"Invalid/missing customer VAT no; ","")&amp;IF(L1032&lt;&gt;"Yes","Not reported/cleared on FATOORA; ","")&amp;IF(AND(OR(G1032="Zero-rated domestic (Box 3)",G1032="Export (Box 4)"),N1032=""),"Zero-rate/export evidence missing; ","")&amp;IF(AND(C1032="Credit Note",H1032&gt;0),"Credit note should be negative; ","")&amp;IF(AND(C1032="Simplified Tax Invoice",F1032="B2B - VAT registered"),"Simplified invoice issued to VAT-registered B2B; ",""))</f>
        <v/>
      </c>
    </row>
    <row r="1033">
      <c r="A1033" s="17" t="n"/>
      <c r="B1033" s="14" t="n"/>
      <c r="C1033" s="14" t="n"/>
      <c r="D1033" s="14" t="n"/>
      <c r="E1033" s="16" t="n"/>
      <c r="F1033" s="14" t="n"/>
      <c r="G1033" s="14" t="n"/>
      <c r="H1033" s="19" t="n"/>
      <c r="I1033" s="19" t="n"/>
      <c r="J1033" s="34">
        <f>IF(A1033="","",H1033+I1033)</f>
        <v/>
      </c>
      <c r="K1033" s="14" t="n"/>
      <c r="L1033" s="14" t="n"/>
      <c r="M1033" s="14" t="n"/>
      <c r="N1033" s="14" t="n"/>
      <c r="O1033" s="20">
        <f>IF(A1033="","",SUMPRODUCT((A1033&gt;=Setup!$C$19:$C$30)*(A1033&lt;=Setup!$D$19:$D$30)*Setup!$A$19:$A$30))</f>
        <v/>
      </c>
      <c r="P1033" s="34">
        <f>IF(A1033="","",IF(G1033="Standard 15% (Box 1)",ROUND(H1033*Setup!$B$9,2),0))</f>
        <v/>
      </c>
      <c r="Q1033" s="34">
        <f>IF(A1033="","",I1033-P1033)</f>
        <v/>
      </c>
      <c r="R1033" s="23">
        <f>IF(A1033="","",IF(O1033=0,"Outside audit periods; ","")&amp;IF(G1033="","No VAT category; ","")&amp;IF(ABS(Q1033)&gt;Setup!$B$10,"VAT ≠ 15% × net; ","")&amp;IF(AND(F1033="B2B - VAT registered",NOT(AND(LEN(E1033)=15,LEFT(E1033,1)="3",RIGHT(E1033,1)="3",ISNUMBER(--E1033)))),"Invalid/missing customer VAT no; ","")&amp;IF(L1033&lt;&gt;"Yes","Not reported/cleared on FATOORA; ","")&amp;IF(AND(OR(G1033="Zero-rated domestic (Box 3)",G1033="Export (Box 4)"),N1033=""),"Zero-rate/export evidence missing; ","")&amp;IF(AND(C1033="Credit Note",H1033&gt;0),"Credit note should be negative; ","")&amp;IF(AND(C1033="Simplified Tax Invoice",F1033="B2B - VAT registered"),"Simplified invoice issued to VAT-registered B2B; ",""))</f>
        <v/>
      </c>
    </row>
    <row r="1034">
      <c r="A1034" s="17" t="n"/>
      <c r="B1034" s="14" t="n"/>
      <c r="C1034" s="14" t="n"/>
      <c r="D1034" s="14" t="n"/>
      <c r="E1034" s="16" t="n"/>
      <c r="F1034" s="14" t="n"/>
      <c r="G1034" s="14" t="n"/>
      <c r="H1034" s="19" t="n"/>
      <c r="I1034" s="19" t="n"/>
      <c r="J1034" s="34">
        <f>IF(A1034="","",H1034+I1034)</f>
        <v/>
      </c>
      <c r="K1034" s="14" t="n"/>
      <c r="L1034" s="14" t="n"/>
      <c r="M1034" s="14" t="n"/>
      <c r="N1034" s="14" t="n"/>
      <c r="O1034" s="20">
        <f>IF(A1034="","",SUMPRODUCT((A1034&gt;=Setup!$C$19:$C$30)*(A1034&lt;=Setup!$D$19:$D$30)*Setup!$A$19:$A$30))</f>
        <v/>
      </c>
      <c r="P1034" s="34">
        <f>IF(A1034="","",IF(G1034="Standard 15% (Box 1)",ROUND(H1034*Setup!$B$9,2),0))</f>
        <v/>
      </c>
      <c r="Q1034" s="34">
        <f>IF(A1034="","",I1034-P1034)</f>
        <v/>
      </c>
      <c r="R1034" s="23">
        <f>IF(A1034="","",IF(O1034=0,"Outside audit periods; ","")&amp;IF(G1034="","No VAT category; ","")&amp;IF(ABS(Q1034)&gt;Setup!$B$10,"VAT ≠ 15% × net; ","")&amp;IF(AND(F1034="B2B - VAT registered",NOT(AND(LEN(E1034)=15,LEFT(E1034,1)="3",RIGHT(E1034,1)="3",ISNUMBER(--E1034)))),"Invalid/missing customer VAT no; ","")&amp;IF(L1034&lt;&gt;"Yes","Not reported/cleared on FATOORA; ","")&amp;IF(AND(OR(G1034="Zero-rated domestic (Box 3)",G1034="Export (Box 4)"),N1034=""),"Zero-rate/export evidence missing; ","")&amp;IF(AND(C1034="Credit Note",H1034&gt;0),"Credit note should be negative; ","")&amp;IF(AND(C1034="Simplified Tax Invoice",F1034="B2B - VAT registered"),"Simplified invoice issued to VAT-registered B2B; ",""))</f>
        <v/>
      </c>
    </row>
    <row r="1035">
      <c r="A1035" s="17" t="n"/>
      <c r="B1035" s="14" t="n"/>
      <c r="C1035" s="14" t="n"/>
      <c r="D1035" s="14" t="n"/>
      <c r="E1035" s="16" t="n"/>
      <c r="F1035" s="14" t="n"/>
      <c r="G1035" s="14" t="n"/>
      <c r="H1035" s="19" t="n"/>
      <c r="I1035" s="19" t="n"/>
      <c r="J1035" s="34">
        <f>IF(A1035="","",H1035+I1035)</f>
        <v/>
      </c>
      <c r="K1035" s="14" t="n"/>
      <c r="L1035" s="14" t="n"/>
      <c r="M1035" s="14" t="n"/>
      <c r="N1035" s="14" t="n"/>
      <c r="O1035" s="20">
        <f>IF(A1035="","",SUMPRODUCT((A1035&gt;=Setup!$C$19:$C$30)*(A1035&lt;=Setup!$D$19:$D$30)*Setup!$A$19:$A$30))</f>
        <v/>
      </c>
      <c r="P1035" s="34">
        <f>IF(A1035="","",IF(G1035="Standard 15% (Box 1)",ROUND(H1035*Setup!$B$9,2),0))</f>
        <v/>
      </c>
      <c r="Q1035" s="34">
        <f>IF(A1035="","",I1035-P1035)</f>
        <v/>
      </c>
      <c r="R1035" s="23">
        <f>IF(A1035="","",IF(O1035=0,"Outside audit periods; ","")&amp;IF(G1035="","No VAT category; ","")&amp;IF(ABS(Q1035)&gt;Setup!$B$10,"VAT ≠ 15% × net; ","")&amp;IF(AND(F1035="B2B - VAT registered",NOT(AND(LEN(E1035)=15,LEFT(E1035,1)="3",RIGHT(E1035,1)="3",ISNUMBER(--E1035)))),"Invalid/missing customer VAT no; ","")&amp;IF(L1035&lt;&gt;"Yes","Not reported/cleared on FATOORA; ","")&amp;IF(AND(OR(G1035="Zero-rated domestic (Box 3)",G1035="Export (Box 4)"),N1035=""),"Zero-rate/export evidence missing; ","")&amp;IF(AND(C1035="Credit Note",H1035&gt;0),"Credit note should be negative; ","")&amp;IF(AND(C1035="Simplified Tax Invoice",F1035="B2B - VAT registered"),"Simplified invoice issued to VAT-registered B2B; ",""))</f>
        <v/>
      </c>
    </row>
    <row r="1036">
      <c r="A1036" s="17" t="n"/>
      <c r="B1036" s="14" t="n"/>
      <c r="C1036" s="14" t="n"/>
      <c r="D1036" s="14" t="n"/>
      <c r="E1036" s="16" t="n"/>
      <c r="F1036" s="14" t="n"/>
      <c r="G1036" s="14" t="n"/>
      <c r="H1036" s="19" t="n"/>
      <c r="I1036" s="19" t="n"/>
      <c r="J1036" s="34">
        <f>IF(A1036="","",H1036+I1036)</f>
        <v/>
      </c>
      <c r="K1036" s="14" t="n"/>
      <c r="L1036" s="14" t="n"/>
      <c r="M1036" s="14" t="n"/>
      <c r="N1036" s="14" t="n"/>
      <c r="O1036" s="20">
        <f>IF(A1036="","",SUMPRODUCT((A1036&gt;=Setup!$C$19:$C$30)*(A1036&lt;=Setup!$D$19:$D$30)*Setup!$A$19:$A$30))</f>
        <v/>
      </c>
      <c r="P1036" s="34">
        <f>IF(A1036="","",IF(G1036="Standard 15% (Box 1)",ROUND(H1036*Setup!$B$9,2),0))</f>
        <v/>
      </c>
      <c r="Q1036" s="34">
        <f>IF(A1036="","",I1036-P1036)</f>
        <v/>
      </c>
      <c r="R1036" s="23">
        <f>IF(A1036="","",IF(O1036=0,"Outside audit periods; ","")&amp;IF(G1036="","No VAT category; ","")&amp;IF(ABS(Q1036)&gt;Setup!$B$10,"VAT ≠ 15% × net; ","")&amp;IF(AND(F1036="B2B - VAT registered",NOT(AND(LEN(E1036)=15,LEFT(E1036,1)="3",RIGHT(E1036,1)="3",ISNUMBER(--E1036)))),"Invalid/missing customer VAT no; ","")&amp;IF(L1036&lt;&gt;"Yes","Not reported/cleared on FATOORA; ","")&amp;IF(AND(OR(G1036="Zero-rated domestic (Box 3)",G1036="Export (Box 4)"),N1036=""),"Zero-rate/export evidence missing; ","")&amp;IF(AND(C1036="Credit Note",H1036&gt;0),"Credit note should be negative; ","")&amp;IF(AND(C1036="Simplified Tax Invoice",F1036="B2B - VAT registered"),"Simplified invoice issued to VAT-registered B2B; ",""))</f>
        <v/>
      </c>
    </row>
    <row r="1037">
      <c r="A1037" s="17" t="n"/>
      <c r="B1037" s="14" t="n"/>
      <c r="C1037" s="14" t="n"/>
      <c r="D1037" s="14" t="n"/>
      <c r="E1037" s="16" t="n"/>
      <c r="F1037" s="14" t="n"/>
      <c r="G1037" s="14" t="n"/>
      <c r="H1037" s="19" t="n"/>
      <c r="I1037" s="19" t="n"/>
      <c r="J1037" s="34">
        <f>IF(A1037="","",H1037+I1037)</f>
        <v/>
      </c>
      <c r="K1037" s="14" t="n"/>
      <c r="L1037" s="14" t="n"/>
      <c r="M1037" s="14" t="n"/>
      <c r="N1037" s="14" t="n"/>
      <c r="O1037" s="20">
        <f>IF(A1037="","",SUMPRODUCT((A1037&gt;=Setup!$C$19:$C$30)*(A1037&lt;=Setup!$D$19:$D$30)*Setup!$A$19:$A$30))</f>
        <v/>
      </c>
      <c r="P1037" s="34">
        <f>IF(A1037="","",IF(G1037="Standard 15% (Box 1)",ROUND(H1037*Setup!$B$9,2),0))</f>
        <v/>
      </c>
      <c r="Q1037" s="34">
        <f>IF(A1037="","",I1037-P1037)</f>
        <v/>
      </c>
      <c r="R1037" s="23">
        <f>IF(A1037="","",IF(O1037=0,"Outside audit periods; ","")&amp;IF(G1037="","No VAT category; ","")&amp;IF(ABS(Q1037)&gt;Setup!$B$10,"VAT ≠ 15% × net; ","")&amp;IF(AND(F1037="B2B - VAT registered",NOT(AND(LEN(E1037)=15,LEFT(E1037,1)="3",RIGHT(E1037,1)="3",ISNUMBER(--E1037)))),"Invalid/missing customer VAT no; ","")&amp;IF(L1037&lt;&gt;"Yes","Not reported/cleared on FATOORA; ","")&amp;IF(AND(OR(G1037="Zero-rated domestic (Box 3)",G1037="Export (Box 4)"),N1037=""),"Zero-rate/export evidence missing; ","")&amp;IF(AND(C1037="Credit Note",H1037&gt;0),"Credit note should be negative; ","")&amp;IF(AND(C1037="Simplified Tax Invoice",F1037="B2B - VAT registered"),"Simplified invoice issued to VAT-registered B2B; ",""))</f>
        <v/>
      </c>
    </row>
    <row r="1038">
      <c r="A1038" s="17" t="n"/>
      <c r="B1038" s="14" t="n"/>
      <c r="C1038" s="14" t="n"/>
      <c r="D1038" s="14" t="n"/>
      <c r="E1038" s="16" t="n"/>
      <c r="F1038" s="14" t="n"/>
      <c r="G1038" s="14" t="n"/>
      <c r="H1038" s="19" t="n"/>
      <c r="I1038" s="19" t="n"/>
      <c r="J1038" s="34">
        <f>IF(A1038="","",H1038+I1038)</f>
        <v/>
      </c>
      <c r="K1038" s="14" t="n"/>
      <c r="L1038" s="14" t="n"/>
      <c r="M1038" s="14" t="n"/>
      <c r="N1038" s="14" t="n"/>
      <c r="O1038" s="20">
        <f>IF(A1038="","",SUMPRODUCT((A1038&gt;=Setup!$C$19:$C$30)*(A1038&lt;=Setup!$D$19:$D$30)*Setup!$A$19:$A$30))</f>
        <v/>
      </c>
      <c r="P1038" s="34">
        <f>IF(A1038="","",IF(G1038="Standard 15% (Box 1)",ROUND(H1038*Setup!$B$9,2),0))</f>
        <v/>
      </c>
      <c r="Q1038" s="34">
        <f>IF(A1038="","",I1038-P1038)</f>
        <v/>
      </c>
      <c r="R1038" s="23">
        <f>IF(A1038="","",IF(O1038=0,"Outside audit periods; ","")&amp;IF(G1038="","No VAT category; ","")&amp;IF(ABS(Q1038)&gt;Setup!$B$10,"VAT ≠ 15% × net; ","")&amp;IF(AND(F1038="B2B - VAT registered",NOT(AND(LEN(E1038)=15,LEFT(E1038,1)="3",RIGHT(E1038,1)="3",ISNUMBER(--E1038)))),"Invalid/missing customer VAT no; ","")&amp;IF(L1038&lt;&gt;"Yes","Not reported/cleared on FATOORA; ","")&amp;IF(AND(OR(G1038="Zero-rated domestic (Box 3)",G1038="Export (Box 4)"),N1038=""),"Zero-rate/export evidence missing; ","")&amp;IF(AND(C1038="Credit Note",H1038&gt;0),"Credit note should be negative; ","")&amp;IF(AND(C1038="Simplified Tax Invoice",F1038="B2B - VAT registered"),"Simplified invoice issued to VAT-registered B2B; ",""))</f>
        <v/>
      </c>
    </row>
    <row r="1039">
      <c r="A1039" s="17" t="n"/>
      <c r="B1039" s="14" t="n"/>
      <c r="C1039" s="14" t="n"/>
      <c r="D1039" s="14" t="n"/>
      <c r="E1039" s="16" t="n"/>
      <c r="F1039" s="14" t="n"/>
      <c r="G1039" s="14" t="n"/>
      <c r="H1039" s="19" t="n"/>
      <c r="I1039" s="19" t="n"/>
      <c r="J1039" s="34">
        <f>IF(A1039="","",H1039+I1039)</f>
        <v/>
      </c>
      <c r="K1039" s="14" t="n"/>
      <c r="L1039" s="14" t="n"/>
      <c r="M1039" s="14" t="n"/>
      <c r="N1039" s="14" t="n"/>
      <c r="O1039" s="20">
        <f>IF(A1039="","",SUMPRODUCT((A1039&gt;=Setup!$C$19:$C$30)*(A1039&lt;=Setup!$D$19:$D$30)*Setup!$A$19:$A$30))</f>
        <v/>
      </c>
      <c r="P1039" s="34">
        <f>IF(A1039="","",IF(G1039="Standard 15% (Box 1)",ROUND(H1039*Setup!$B$9,2),0))</f>
        <v/>
      </c>
      <c r="Q1039" s="34">
        <f>IF(A1039="","",I1039-P1039)</f>
        <v/>
      </c>
      <c r="R1039" s="23">
        <f>IF(A1039="","",IF(O1039=0,"Outside audit periods; ","")&amp;IF(G1039="","No VAT category; ","")&amp;IF(ABS(Q1039)&gt;Setup!$B$10,"VAT ≠ 15% × net; ","")&amp;IF(AND(F1039="B2B - VAT registered",NOT(AND(LEN(E1039)=15,LEFT(E1039,1)="3",RIGHT(E1039,1)="3",ISNUMBER(--E1039)))),"Invalid/missing customer VAT no; ","")&amp;IF(L1039&lt;&gt;"Yes","Not reported/cleared on FATOORA; ","")&amp;IF(AND(OR(G1039="Zero-rated domestic (Box 3)",G1039="Export (Box 4)"),N1039=""),"Zero-rate/export evidence missing; ","")&amp;IF(AND(C1039="Credit Note",H1039&gt;0),"Credit note should be negative; ","")&amp;IF(AND(C1039="Simplified Tax Invoice",F1039="B2B - VAT registered"),"Simplified invoice issued to VAT-registered B2B; ",""))</f>
        <v/>
      </c>
    </row>
    <row r="1040">
      <c r="A1040" s="17" t="n"/>
      <c r="B1040" s="14" t="n"/>
      <c r="C1040" s="14" t="n"/>
      <c r="D1040" s="14" t="n"/>
      <c r="E1040" s="16" t="n"/>
      <c r="F1040" s="14" t="n"/>
      <c r="G1040" s="14" t="n"/>
      <c r="H1040" s="19" t="n"/>
      <c r="I1040" s="19" t="n"/>
      <c r="J1040" s="34">
        <f>IF(A1040="","",H1040+I1040)</f>
        <v/>
      </c>
      <c r="K1040" s="14" t="n"/>
      <c r="L1040" s="14" t="n"/>
      <c r="M1040" s="14" t="n"/>
      <c r="N1040" s="14" t="n"/>
      <c r="O1040" s="20">
        <f>IF(A1040="","",SUMPRODUCT((A1040&gt;=Setup!$C$19:$C$30)*(A1040&lt;=Setup!$D$19:$D$30)*Setup!$A$19:$A$30))</f>
        <v/>
      </c>
      <c r="P1040" s="34">
        <f>IF(A1040="","",IF(G1040="Standard 15% (Box 1)",ROUND(H1040*Setup!$B$9,2),0))</f>
        <v/>
      </c>
      <c r="Q1040" s="34">
        <f>IF(A1040="","",I1040-P1040)</f>
        <v/>
      </c>
      <c r="R1040" s="23">
        <f>IF(A1040="","",IF(O1040=0,"Outside audit periods; ","")&amp;IF(G1040="","No VAT category; ","")&amp;IF(ABS(Q1040)&gt;Setup!$B$10,"VAT ≠ 15% × net; ","")&amp;IF(AND(F1040="B2B - VAT registered",NOT(AND(LEN(E1040)=15,LEFT(E1040,1)="3",RIGHT(E1040,1)="3",ISNUMBER(--E1040)))),"Invalid/missing customer VAT no; ","")&amp;IF(L1040&lt;&gt;"Yes","Not reported/cleared on FATOORA; ","")&amp;IF(AND(OR(G1040="Zero-rated domestic (Box 3)",G1040="Export (Box 4)"),N1040=""),"Zero-rate/export evidence missing; ","")&amp;IF(AND(C1040="Credit Note",H1040&gt;0),"Credit note should be negative; ","")&amp;IF(AND(C1040="Simplified Tax Invoice",F1040="B2B - VAT registered"),"Simplified invoice issued to VAT-registered B2B; ",""))</f>
        <v/>
      </c>
    </row>
    <row r="1041">
      <c r="A1041" s="17" t="n"/>
      <c r="B1041" s="14" t="n"/>
      <c r="C1041" s="14" t="n"/>
      <c r="D1041" s="14" t="n"/>
      <c r="E1041" s="16" t="n"/>
      <c r="F1041" s="14" t="n"/>
      <c r="G1041" s="14" t="n"/>
      <c r="H1041" s="19" t="n"/>
      <c r="I1041" s="19" t="n"/>
      <c r="J1041" s="34">
        <f>IF(A1041="","",H1041+I1041)</f>
        <v/>
      </c>
      <c r="K1041" s="14" t="n"/>
      <c r="L1041" s="14" t="n"/>
      <c r="M1041" s="14" t="n"/>
      <c r="N1041" s="14" t="n"/>
      <c r="O1041" s="20">
        <f>IF(A1041="","",SUMPRODUCT((A1041&gt;=Setup!$C$19:$C$30)*(A1041&lt;=Setup!$D$19:$D$30)*Setup!$A$19:$A$30))</f>
        <v/>
      </c>
      <c r="P1041" s="34">
        <f>IF(A1041="","",IF(G1041="Standard 15% (Box 1)",ROUND(H1041*Setup!$B$9,2),0))</f>
        <v/>
      </c>
      <c r="Q1041" s="34">
        <f>IF(A1041="","",I1041-P1041)</f>
        <v/>
      </c>
      <c r="R1041" s="23">
        <f>IF(A1041="","",IF(O1041=0,"Outside audit periods; ","")&amp;IF(G1041="","No VAT category; ","")&amp;IF(ABS(Q1041)&gt;Setup!$B$10,"VAT ≠ 15% × net; ","")&amp;IF(AND(F1041="B2B - VAT registered",NOT(AND(LEN(E1041)=15,LEFT(E1041,1)="3",RIGHT(E1041,1)="3",ISNUMBER(--E1041)))),"Invalid/missing customer VAT no; ","")&amp;IF(L1041&lt;&gt;"Yes","Not reported/cleared on FATOORA; ","")&amp;IF(AND(OR(G1041="Zero-rated domestic (Box 3)",G1041="Export (Box 4)"),N1041=""),"Zero-rate/export evidence missing; ","")&amp;IF(AND(C1041="Credit Note",H1041&gt;0),"Credit note should be negative; ","")&amp;IF(AND(C1041="Simplified Tax Invoice",F1041="B2B - VAT registered"),"Simplified invoice issued to VAT-registered B2B; ",""))</f>
        <v/>
      </c>
    </row>
    <row r="1042">
      <c r="A1042" s="17" t="n"/>
      <c r="B1042" s="14" t="n"/>
      <c r="C1042" s="14" t="n"/>
      <c r="D1042" s="14" t="n"/>
      <c r="E1042" s="16" t="n"/>
      <c r="F1042" s="14" t="n"/>
      <c r="G1042" s="14" t="n"/>
      <c r="H1042" s="19" t="n"/>
      <c r="I1042" s="19" t="n"/>
      <c r="J1042" s="34">
        <f>IF(A1042="","",H1042+I1042)</f>
        <v/>
      </c>
      <c r="K1042" s="14" t="n"/>
      <c r="L1042" s="14" t="n"/>
      <c r="M1042" s="14" t="n"/>
      <c r="N1042" s="14" t="n"/>
      <c r="O1042" s="20">
        <f>IF(A1042="","",SUMPRODUCT((A1042&gt;=Setup!$C$19:$C$30)*(A1042&lt;=Setup!$D$19:$D$30)*Setup!$A$19:$A$30))</f>
        <v/>
      </c>
      <c r="P1042" s="34">
        <f>IF(A1042="","",IF(G1042="Standard 15% (Box 1)",ROUND(H1042*Setup!$B$9,2),0))</f>
        <v/>
      </c>
      <c r="Q1042" s="34">
        <f>IF(A1042="","",I1042-P1042)</f>
        <v/>
      </c>
      <c r="R1042" s="23">
        <f>IF(A1042="","",IF(O1042=0,"Outside audit periods; ","")&amp;IF(G1042="","No VAT category; ","")&amp;IF(ABS(Q1042)&gt;Setup!$B$10,"VAT ≠ 15% × net; ","")&amp;IF(AND(F1042="B2B - VAT registered",NOT(AND(LEN(E1042)=15,LEFT(E1042,1)="3",RIGHT(E1042,1)="3",ISNUMBER(--E1042)))),"Invalid/missing customer VAT no; ","")&amp;IF(L1042&lt;&gt;"Yes","Not reported/cleared on FATOORA; ","")&amp;IF(AND(OR(G1042="Zero-rated domestic (Box 3)",G1042="Export (Box 4)"),N1042=""),"Zero-rate/export evidence missing; ","")&amp;IF(AND(C1042="Credit Note",H1042&gt;0),"Credit note should be negative; ","")&amp;IF(AND(C1042="Simplified Tax Invoice",F1042="B2B - VAT registered"),"Simplified invoice issued to VAT-registered B2B; ",""))</f>
        <v/>
      </c>
    </row>
    <row r="1043">
      <c r="A1043" s="17" t="n"/>
      <c r="B1043" s="14" t="n"/>
      <c r="C1043" s="14" t="n"/>
      <c r="D1043" s="14" t="n"/>
      <c r="E1043" s="16" t="n"/>
      <c r="F1043" s="14" t="n"/>
      <c r="G1043" s="14" t="n"/>
      <c r="H1043" s="19" t="n"/>
      <c r="I1043" s="19" t="n"/>
      <c r="J1043" s="34">
        <f>IF(A1043="","",H1043+I1043)</f>
        <v/>
      </c>
      <c r="K1043" s="14" t="n"/>
      <c r="L1043" s="14" t="n"/>
      <c r="M1043" s="14" t="n"/>
      <c r="N1043" s="14" t="n"/>
      <c r="O1043" s="20">
        <f>IF(A1043="","",SUMPRODUCT((A1043&gt;=Setup!$C$19:$C$30)*(A1043&lt;=Setup!$D$19:$D$30)*Setup!$A$19:$A$30))</f>
        <v/>
      </c>
      <c r="P1043" s="34">
        <f>IF(A1043="","",IF(G1043="Standard 15% (Box 1)",ROUND(H1043*Setup!$B$9,2),0))</f>
        <v/>
      </c>
      <c r="Q1043" s="34">
        <f>IF(A1043="","",I1043-P1043)</f>
        <v/>
      </c>
      <c r="R1043" s="23">
        <f>IF(A1043="","",IF(O1043=0,"Outside audit periods; ","")&amp;IF(G1043="","No VAT category; ","")&amp;IF(ABS(Q1043)&gt;Setup!$B$10,"VAT ≠ 15% × net; ","")&amp;IF(AND(F1043="B2B - VAT registered",NOT(AND(LEN(E1043)=15,LEFT(E1043,1)="3",RIGHT(E1043,1)="3",ISNUMBER(--E1043)))),"Invalid/missing customer VAT no; ","")&amp;IF(L1043&lt;&gt;"Yes","Not reported/cleared on FATOORA; ","")&amp;IF(AND(OR(G1043="Zero-rated domestic (Box 3)",G1043="Export (Box 4)"),N1043=""),"Zero-rate/export evidence missing; ","")&amp;IF(AND(C1043="Credit Note",H1043&gt;0),"Credit note should be negative; ","")&amp;IF(AND(C1043="Simplified Tax Invoice",F1043="B2B - VAT registered"),"Simplified invoice issued to VAT-registered B2B; ",""))</f>
        <v/>
      </c>
    </row>
    <row r="1044">
      <c r="A1044" s="17" t="n"/>
      <c r="B1044" s="14" t="n"/>
      <c r="C1044" s="14" t="n"/>
      <c r="D1044" s="14" t="n"/>
      <c r="E1044" s="16" t="n"/>
      <c r="F1044" s="14" t="n"/>
      <c r="G1044" s="14" t="n"/>
      <c r="H1044" s="19" t="n"/>
      <c r="I1044" s="19" t="n"/>
      <c r="J1044" s="34">
        <f>IF(A1044="","",H1044+I1044)</f>
        <v/>
      </c>
      <c r="K1044" s="14" t="n"/>
      <c r="L1044" s="14" t="n"/>
      <c r="M1044" s="14" t="n"/>
      <c r="N1044" s="14" t="n"/>
      <c r="O1044" s="20">
        <f>IF(A1044="","",SUMPRODUCT((A1044&gt;=Setup!$C$19:$C$30)*(A1044&lt;=Setup!$D$19:$D$30)*Setup!$A$19:$A$30))</f>
        <v/>
      </c>
      <c r="P1044" s="34">
        <f>IF(A1044="","",IF(G1044="Standard 15% (Box 1)",ROUND(H1044*Setup!$B$9,2),0))</f>
        <v/>
      </c>
      <c r="Q1044" s="34">
        <f>IF(A1044="","",I1044-P1044)</f>
        <v/>
      </c>
      <c r="R1044" s="23">
        <f>IF(A1044="","",IF(O1044=0,"Outside audit periods; ","")&amp;IF(G1044="","No VAT category; ","")&amp;IF(ABS(Q1044)&gt;Setup!$B$10,"VAT ≠ 15% × net; ","")&amp;IF(AND(F1044="B2B - VAT registered",NOT(AND(LEN(E1044)=15,LEFT(E1044,1)="3",RIGHT(E1044,1)="3",ISNUMBER(--E1044)))),"Invalid/missing customer VAT no; ","")&amp;IF(L1044&lt;&gt;"Yes","Not reported/cleared on FATOORA; ","")&amp;IF(AND(OR(G1044="Zero-rated domestic (Box 3)",G1044="Export (Box 4)"),N1044=""),"Zero-rate/export evidence missing; ","")&amp;IF(AND(C1044="Credit Note",H1044&gt;0),"Credit note should be negative; ","")&amp;IF(AND(C1044="Simplified Tax Invoice",F1044="B2B - VAT registered"),"Simplified invoice issued to VAT-registered B2B; ",""))</f>
        <v/>
      </c>
    </row>
    <row r="1045">
      <c r="A1045" s="17" t="n"/>
      <c r="B1045" s="14" t="n"/>
      <c r="C1045" s="14" t="n"/>
      <c r="D1045" s="14" t="n"/>
      <c r="E1045" s="16" t="n"/>
      <c r="F1045" s="14" t="n"/>
      <c r="G1045" s="14" t="n"/>
      <c r="H1045" s="19" t="n"/>
      <c r="I1045" s="19" t="n"/>
      <c r="J1045" s="34">
        <f>IF(A1045="","",H1045+I1045)</f>
        <v/>
      </c>
      <c r="K1045" s="14" t="n"/>
      <c r="L1045" s="14" t="n"/>
      <c r="M1045" s="14" t="n"/>
      <c r="N1045" s="14" t="n"/>
      <c r="O1045" s="20">
        <f>IF(A1045="","",SUMPRODUCT((A1045&gt;=Setup!$C$19:$C$30)*(A1045&lt;=Setup!$D$19:$D$30)*Setup!$A$19:$A$30))</f>
        <v/>
      </c>
      <c r="P1045" s="34">
        <f>IF(A1045="","",IF(G1045="Standard 15% (Box 1)",ROUND(H1045*Setup!$B$9,2),0))</f>
        <v/>
      </c>
      <c r="Q1045" s="34">
        <f>IF(A1045="","",I1045-P1045)</f>
        <v/>
      </c>
      <c r="R1045" s="23">
        <f>IF(A1045="","",IF(O1045=0,"Outside audit periods; ","")&amp;IF(G1045="","No VAT category; ","")&amp;IF(ABS(Q1045)&gt;Setup!$B$10,"VAT ≠ 15% × net; ","")&amp;IF(AND(F1045="B2B - VAT registered",NOT(AND(LEN(E1045)=15,LEFT(E1045,1)="3",RIGHT(E1045,1)="3",ISNUMBER(--E1045)))),"Invalid/missing customer VAT no; ","")&amp;IF(L1045&lt;&gt;"Yes","Not reported/cleared on FATOORA; ","")&amp;IF(AND(OR(G1045="Zero-rated domestic (Box 3)",G1045="Export (Box 4)"),N1045=""),"Zero-rate/export evidence missing; ","")&amp;IF(AND(C1045="Credit Note",H1045&gt;0),"Credit note should be negative; ","")&amp;IF(AND(C1045="Simplified Tax Invoice",F1045="B2B - VAT registered"),"Simplified invoice issued to VAT-registered B2B; ",""))</f>
        <v/>
      </c>
    </row>
    <row r="1046">
      <c r="A1046" s="17" t="n"/>
      <c r="B1046" s="14" t="n"/>
      <c r="C1046" s="14" t="n"/>
      <c r="D1046" s="14" t="n"/>
      <c r="E1046" s="16" t="n"/>
      <c r="F1046" s="14" t="n"/>
      <c r="G1046" s="14" t="n"/>
      <c r="H1046" s="19" t="n"/>
      <c r="I1046" s="19" t="n"/>
      <c r="J1046" s="34">
        <f>IF(A1046="","",H1046+I1046)</f>
        <v/>
      </c>
      <c r="K1046" s="14" t="n"/>
      <c r="L1046" s="14" t="n"/>
      <c r="M1046" s="14" t="n"/>
      <c r="N1046" s="14" t="n"/>
      <c r="O1046" s="20">
        <f>IF(A1046="","",SUMPRODUCT((A1046&gt;=Setup!$C$19:$C$30)*(A1046&lt;=Setup!$D$19:$D$30)*Setup!$A$19:$A$30))</f>
        <v/>
      </c>
      <c r="P1046" s="34">
        <f>IF(A1046="","",IF(G1046="Standard 15% (Box 1)",ROUND(H1046*Setup!$B$9,2),0))</f>
        <v/>
      </c>
      <c r="Q1046" s="34">
        <f>IF(A1046="","",I1046-P1046)</f>
        <v/>
      </c>
      <c r="R1046" s="23">
        <f>IF(A1046="","",IF(O1046=0,"Outside audit periods; ","")&amp;IF(G1046="","No VAT category; ","")&amp;IF(ABS(Q1046)&gt;Setup!$B$10,"VAT ≠ 15% × net; ","")&amp;IF(AND(F1046="B2B - VAT registered",NOT(AND(LEN(E1046)=15,LEFT(E1046,1)="3",RIGHT(E1046,1)="3",ISNUMBER(--E1046)))),"Invalid/missing customer VAT no; ","")&amp;IF(L1046&lt;&gt;"Yes","Not reported/cleared on FATOORA; ","")&amp;IF(AND(OR(G1046="Zero-rated domestic (Box 3)",G1046="Export (Box 4)"),N1046=""),"Zero-rate/export evidence missing; ","")&amp;IF(AND(C1046="Credit Note",H1046&gt;0),"Credit note should be negative; ","")&amp;IF(AND(C1046="Simplified Tax Invoice",F1046="B2B - VAT registered"),"Simplified invoice issued to VAT-registered B2B; ",""))</f>
        <v/>
      </c>
    </row>
    <row r="1047">
      <c r="A1047" s="17" t="n"/>
      <c r="B1047" s="14" t="n"/>
      <c r="C1047" s="14" t="n"/>
      <c r="D1047" s="14" t="n"/>
      <c r="E1047" s="16" t="n"/>
      <c r="F1047" s="14" t="n"/>
      <c r="G1047" s="14" t="n"/>
      <c r="H1047" s="19" t="n"/>
      <c r="I1047" s="19" t="n"/>
      <c r="J1047" s="34">
        <f>IF(A1047="","",H1047+I1047)</f>
        <v/>
      </c>
      <c r="K1047" s="14" t="n"/>
      <c r="L1047" s="14" t="n"/>
      <c r="M1047" s="14" t="n"/>
      <c r="N1047" s="14" t="n"/>
      <c r="O1047" s="20">
        <f>IF(A1047="","",SUMPRODUCT((A1047&gt;=Setup!$C$19:$C$30)*(A1047&lt;=Setup!$D$19:$D$30)*Setup!$A$19:$A$30))</f>
        <v/>
      </c>
      <c r="P1047" s="34">
        <f>IF(A1047="","",IF(G1047="Standard 15% (Box 1)",ROUND(H1047*Setup!$B$9,2),0))</f>
        <v/>
      </c>
      <c r="Q1047" s="34">
        <f>IF(A1047="","",I1047-P1047)</f>
        <v/>
      </c>
      <c r="R1047" s="23">
        <f>IF(A1047="","",IF(O1047=0,"Outside audit periods; ","")&amp;IF(G1047="","No VAT category; ","")&amp;IF(ABS(Q1047)&gt;Setup!$B$10,"VAT ≠ 15% × net; ","")&amp;IF(AND(F1047="B2B - VAT registered",NOT(AND(LEN(E1047)=15,LEFT(E1047,1)="3",RIGHT(E1047,1)="3",ISNUMBER(--E1047)))),"Invalid/missing customer VAT no; ","")&amp;IF(L1047&lt;&gt;"Yes","Not reported/cleared on FATOORA; ","")&amp;IF(AND(OR(G1047="Zero-rated domestic (Box 3)",G1047="Export (Box 4)"),N1047=""),"Zero-rate/export evidence missing; ","")&amp;IF(AND(C1047="Credit Note",H1047&gt;0),"Credit note should be negative; ","")&amp;IF(AND(C1047="Simplified Tax Invoice",F1047="B2B - VAT registered"),"Simplified invoice issued to VAT-registered B2B; ",""))</f>
        <v/>
      </c>
    </row>
    <row r="1048">
      <c r="A1048" s="17" t="n"/>
      <c r="B1048" s="14" t="n"/>
      <c r="C1048" s="14" t="n"/>
      <c r="D1048" s="14" t="n"/>
      <c r="E1048" s="16" t="n"/>
      <c r="F1048" s="14" t="n"/>
      <c r="G1048" s="14" t="n"/>
      <c r="H1048" s="19" t="n"/>
      <c r="I1048" s="19" t="n"/>
      <c r="J1048" s="34">
        <f>IF(A1048="","",H1048+I1048)</f>
        <v/>
      </c>
      <c r="K1048" s="14" t="n"/>
      <c r="L1048" s="14" t="n"/>
      <c r="M1048" s="14" t="n"/>
      <c r="N1048" s="14" t="n"/>
      <c r="O1048" s="20">
        <f>IF(A1048="","",SUMPRODUCT((A1048&gt;=Setup!$C$19:$C$30)*(A1048&lt;=Setup!$D$19:$D$30)*Setup!$A$19:$A$30))</f>
        <v/>
      </c>
      <c r="P1048" s="34">
        <f>IF(A1048="","",IF(G1048="Standard 15% (Box 1)",ROUND(H1048*Setup!$B$9,2),0))</f>
        <v/>
      </c>
      <c r="Q1048" s="34">
        <f>IF(A1048="","",I1048-P1048)</f>
        <v/>
      </c>
      <c r="R1048" s="23">
        <f>IF(A1048="","",IF(O1048=0,"Outside audit periods; ","")&amp;IF(G1048="","No VAT category; ","")&amp;IF(ABS(Q1048)&gt;Setup!$B$10,"VAT ≠ 15% × net; ","")&amp;IF(AND(F1048="B2B - VAT registered",NOT(AND(LEN(E1048)=15,LEFT(E1048,1)="3",RIGHT(E1048,1)="3",ISNUMBER(--E1048)))),"Invalid/missing customer VAT no; ","")&amp;IF(L1048&lt;&gt;"Yes","Not reported/cleared on FATOORA; ","")&amp;IF(AND(OR(G1048="Zero-rated domestic (Box 3)",G1048="Export (Box 4)"),N1048=""),"Zero-rate/export evidence missing; ","")&amp;IF(AND(C1048="Credit Note",H1048&gt;0),"Credit note should be negative; ","")&amp;IF(AND(C1048="Simplified Tax Invoice",F1048="B2B - VAT registered"),"Simplified invoice issued to VAT-registered B2B; ",""))</f>
        <v/>
      </c>
    </row>
    <row r="1049">
      <c r="A1049" s="17" t="n"/>
      <c r="B1049" s="14" t="n"/>
      <c r="C1049" s="14" t="n"/>
      <c r="D1049" s="14" t="n"/>
      <c r="E1049" s="16" t="n"/>
      <c r="F1049" s="14" t="n"/>
      <c r="G1049" s="14" t="n"/>
      <c r="H1049" s="19" t="n"/>
      <c r="I1049" s="19" t="n"/>
      <c r="J1049" s="34">
        <f>IF(A1049="","",H1049+I1049)</f>
        <v/>
      </c>
      <c r="K1049" s="14" t="n"/>
      <c r="L1049" s="14" t="n"/>
      <c r="M1049" s="14" t="n"/>
      <c r="N1049" s="14" t="n"/>
      <c r="O1049" s="20">
        <f>IF(A1049="","",SUMPRODUCT((A1049&gt;=Setup!$C$19:$C$30)*(A1049&lt;=Setup!$D$19:$D$30)*Setup!$A$19:$A$30))</f>
        <v/>
      </c>
      <c r="P1049" s="34">
        <f>IF(A1049="","",IF(G1049="Standard 15% (Box 1)",ROUND(H1049*Setup!$B$9,2),0))</f>
        <v/>
      </c>
      <c r="Q1049" s="34">
        <f>IF(A1049="","",I1049-P1049)</f>
        <v/>
      </c>
      <c r="R1049" s="23">
        <f>IF(A1049="","",IF(O1049=0,"Outside audit periods; ","")&amp;IF(G1049="","No VAT category; ","")&amp;IF(ABS(Q1049)&gt;Setup!$B$10,"VAT ≠ 15% × net; ","")&amp;IF(AND(F1049="B2B - VAT registered",NOT(AND(LEN(E1049)=15,LEFT(E1049,1)="3",RIGHT(E1049,1)="3",ISNUMBER(--E1049)))),"Invalid/missing customer VAT no; ","")&amp;IF(L1049&lt;&gt;"Yes","Not reported/cleared on FATOORA; ","")&amp;IF(AND(OR(G1049="Zero-rated domestic (Box 3)",G1049="Export (Box 4)"),N1049=""),"Zero-rate/export evidence missing; ","")&amp;IF(AND(C1049="Credit Note",H1049&gt;0),"Credit note should be negative; ","")&amp;IF(AND(C1049="Simplified Tax Invoice",F1049="B2B - VAT registered"),"Simplified invoice issued to VAT-registered B2B; ",""))</f>
        <v/>
      </c>
    </row>
    <row r="1050">
      <c r="A1050" s="17" t="n"/>
      <c r="B1050" s="14" t="n"/>
      <c r="C1050" s="14" t="n"/>
      <c r="D1050" s="14" t="n"/>
      <c r="E1050" s="16" t="n"/>
      <c r="F1050" s="14" t="n"/>
      <c r="G1050" s="14" t="n"/>
      <c r="H1050" s="19" t="n"/>
      <c r="I1050" s="19" t="n"/>
      <c r="J1050" s="34">
        <f>IF(A1050="","",H1050+I1050)</f>
        <v/>
      </c>
      <c r="K1050" s="14" t="n"/>
      <c r="L1050" s="14" t="n"/>
      <c r="M1050" s="14" t="n"/>
      <c r="N1050" s="14" t="n"/>
      <c r="O1050" s="20">
        <f>IF(A1050="","",SUMPRODUCT((A1050&gt;=Setup!$C$19:$C$30)*(A1050&lt;=Setup!$D$19:$D$30)*Setup!$A$19:$A$30))</f>
        <v/>
      </c>
      <c r="P1050" s="34">
        <f>IF(A1050="","",IF(G1050="Standard 15% (Box 1)",ROUND(H1050*Setup!$B$9,2),0))</f>
        <v/>
      </c>
      <c r="Q1050" s="34">
        <f>IF(A1050="","",I1050-P1050)</f>
        <v/>
      </c>
      <c r="R1050" s="23">
        <f>IF(A1050="","",IF(O1050=0,"Outside audit periods; ","")&amp;IF(G1050="","No VAT category; ","")&amp;IF(ABS(Q1050)&gt;Setup!$B$10,"VAT ≠ 15% × net; ","")&amp;IF(AND(F1050="B2B - VAT registered",NOT(AND(LEN(E1050)=15,LEFT(E1050,1)="3",RIGHT(E1050,1)="3",ISNUMBER(--E1050)))),"Invalid/missing customer VAT no; ","")&amp;IF(L1050&lt;&gt;"Yes","Not reported/cleared on FATOORA; ","")&amp;IF(AND(OR(G1050="Zero-rated domestic (Box 3)",G1050="Export (Box 4)"),N1050=""),"Zero-rate/export evidence missing; ","")&amp;IF(AND(C1050="Credit Note",H1050&gt;0),"Credit note should be negative; ","")&amp;IF(AND(C1050="Simplified Tax Invoice",F1050="B2B - VAT registered"),"Simplified invoice issued to VAT-registered B2B; ",""))</f>
        <v/>
      </c>
    </row>
    <row r="1051">
      <c r="A1051" s="17" t="n"/>
      <c r="B1051" s="14" t="n"/>
      <c r="C1051" s="14" t="n"/>
      <c r="D1051" s="14" t="n"/>
      <c r="E1051" s="16" t="n"/>
      <c r="F1051" s="14" t="n"/>
      <c r="G1051" s="14" t="n"/>
      <c r="H1051" s="19" t="n"/>
      <c r="I1051" s="19" t="n"/>
      <c r="J1051" s="34">
        <f>IF(A1051="","",H1051+I1051)</f>
        <v/>
      </c>
      <c r="K1051" s="14" t="n"/>
      <c r="L1051" s="14" t="n"/>
      <c r="M1051" s="14" t="n"/>
      <c r="N1051" s="14" t="n"/>
      <c r="O1051" s="20">
        <f>IF(A1051="","",SUMPRODUCT((A1051&gt;=Setup!$C$19:$C$30)*(A1051&lt;=Setup!$D$19:$D$30)*Setup!$A$19:$A$30))</f>
        <v/>
      </c>
      <c r="P1051" s="34">
        <f>IF(A1051="","",IF(G1051="Standard 15% (Box 1)",ROUND(H1051*Setup!$B$9,2),0))</f>
        <v/>
      </c>
      <c r="Q1051" s="34">
        <f>IF(A1051="","",I1051-P1051)</f>
        <v/>
      </c>
      <c r="R1051" s="23">
        <f>IF(A1051="","",IF(O1051=0,"Outside audit periods; ","")&amp;IF(G1051="","No VAT category; ","")&amp;IF(ABS(Q1051)&gt;Setup!$B$10,"VAT ≠ 15% × net; ","")&amp;IF(AND(F1051="B2B - VAT registered",NOT(AND(LEN(E1051)=15,LEFT(E1051,1)="3",RIGHT(E1051,1)="3",ISNUMBER(--E1051)))),"Invalid/missing customer VAT no; ","")&amp;IF(L1051&lt;&gt;"Yes","Not reported/cleared on FATOORA; ","")&amp;IF(AND(OR(G1051="Zero-rated domestic (Box 3)",G1051="Export (Box 4)"),N1051=""),"Zero-rate/export evidence missing; ","")&amp;IF(AND(C1051="Credit Note",H1051&gt;0),"Credit note should be negative; ","")&amp;IF(AND(C1051="Simplified Tax Invoice",F1051="B2B - VAT registered"),"Simplified invoice issued to VAT-registered B2B; ",""))</f>
        <v/>
      </c>
    </row>
    <row r="1052">
      <c r="A1052" s="17" t="n"/>
      <c r="B1052" s="14" t="n"/>
      <c r="C1052" s="14" t="n"/>
      <c r="D1052" s="14" t="n"/>
      <c r="E1052" s="16" t="n"/>
      <c r="F1052" s="14" t="n"/>
      <c r="G1052" s="14" t="n"/>
      <c r="H1052" s="19" t="n"/>
      <c r="I1052" s="19" t="n"/>
      <c r="J1052" s="34">
        <f>IF(A1052="","",H1052+I1052)</f>
        <v/>
      </c>
      <c r="K1052" s="14" t="n"/>
      <c r="L1052" s="14" t="n"/>
      <c r="M1052" s="14" t="n"/>
      <c r="N1052" s="14" t="n"/>
      <c r="O1052" s="20">
        <f>IF(A1052="","",SUMPRODUCT((A1052&gt;=Setup!$C$19:$C$30)*(A1052&lt;=Setup!$D$19:$D$30)*Setup!$A$19:$A$30))</f>
        <v/>
      </c>
      <c r="P1052" s="34">
        <f>IF(A1052="","",IF(G1052="Standard 15% (Box 1)",ROUND(H1052*Setup!$B$9,2),0))</f>
        <v/>
      </c>
      <c r="Q1052" s="34">
        <f>IF(A1052="","",I1052-P1052)</f>
        <v/>
      </c>
      <c r="R1052" s="23">
        <f>IF(A1052="","",IF(O1052=0,"Outside audit periods; ","")&amp;IF(G1052="","No VAT category; ","")&amp;IF(ABS(Q1052)&gt;Setup!$B$10,"VAT ≠ 15% × net; ","")&amp;IF(AND(F1052="B2B - VAT registered",NOT(AND(LEN(E1052)=15,LEFT(E1052,1)="3",RIGHT(E1052,1)="3",ISNUMBER(--E1052)))),"Invalid/missing customer VAT no; ","")&amp;IF(L1052&lt;&gt;"Yes","Not reported/cleared on FATOORA; ","")&amp;IF(AND(OR(G1052="Zero-rated domestic (Box 3)",G1052="Export (Box 4)"),N1052=""),"Zero-rate/export evidence missing; ","")&amp;IF(AND(C1052="Credit Note",H1052&gt;0),"Credit note should be negative; ","")&amp;IF(AND(C1052="Simplified Tax Invoice",F1052="B2B - VAT registered"),"Simplified invoice issued to VAT-registered B2B; ",""))</f>
        <v/>
      </c>
    </row>
    <row r="1053">
      <c r="A1053" s="17" t="n"/>
      <c r="B1053" s="14" t="n"/>
      <c r="C1053" s="14" t="n"/>
      <c r="D1053" s="14" t="n"/>
      <c r="E1053" s="16" t="n"/>
      <c r="F1053" s="14" t="n"/>
      <c r="G1053" s="14" t="n"/>
      <c r="H1053" s="19" t="n"/>
      <c r="I1053" s="19" t="n"/>
      <c r="J1053" s="34">
        <f>IF(A1053="","",H1053+I1053)</f>
        <v/>
      </c>
      <c r="K1053" s="14" t="n"/>
      <c r="L1053" s="14" t="n"/>
      <c r="M1053" s="14" t="n"/>
      <c r="N1053" s="14" t="n"/>
      <c r="O1053" s="20">
        <f>IF(A1053="","",SUMPRODUCT((A1053&gt;=Setup!$C$19:$C$30)*(A1053&lt;=Setup!$D$19:$D$30)*Setup!$A$19:$A$30))</f>
        <v/>
      </c>
      <c r="P1053" s="34">
        <f>IF(A1053="","",IF(G1053="Standard 15% (Box 1)",ROUND(H1053*Setup!$B$9,2),0))</f>
        <v/>
      </c>
      <c r="Q1053" s="34">
        <f>IF(A1053="","",I1053-P1053)</f>
        <v/>
      </c>
      <c r="R1053" s="23">
        <f>IF(A1053="","",IF(O1053=0,"Outside audit periods; ","")&amp;IF(G1053="","No VAT category; ","")&amp;IF(ABS(Q1053)&gt;Setup!$B$10,"VAT ≠ 15% × net; ","")&amp;IF(AND(F1053="B2B - VAT registered",NOT(AND(LEN(E1053)=15,LEFT(E1053,1)="3",RIGHT(E1053,1)="3",ISNUMBER(--E1053)))),"Invalid/missing customer VAT no; ","")&amp;IF(L1053&lt;&gt;"Yes","Not reported/cleared on FATOORA; ","")&amp;IF(AND(OR(G1053="Zero-rated domestic (Box 3)",G1053="Export (Box 4)"),N1053=""),"Zero-rate/export evidence missing; ","")&amp;IF(AND(C1053="Credit Note",H1053&gt;0),"Credit note should be negative; ","")&amp;IF(AND(C1053="Simplified Tax Invoice",F1053="B2B - VAT registered"),"Simplified invoice issued to VAT-registered B2B; ",""))</f>
        <v/>
      </c>
    </row>
    <row r="1054">
      <c r="A1054" s="17" t="n"/>
      <c r="B1054" s="14" t="n"/>
      <c r="C1054" s="14" t="n"/>
      <c r="D1054" s="14" t="n"/>
      <c r="E1054" s="16" t="n"/>
      <c r="F1054" s="14" t="n"/>
      <c r="G1054" s="14" t="n"/>
      <c r="H1054" s="19" t="n"/>
      <c r="I1054" s="19" t="n"/>
      <c r="J1054" s="34">
        <f>IF(A1054="","",H1054+I1054)</f>
        <v/>
      </c>
      <c r="K1054" s="14" t="n"/>
      <c r="L1054" s="14" t="n"/>
      <c r="M1054" s="14" t="n"/>
      <c r="N1054" s="14" t="n"/>
      <c r="O1054" s="20">
        <f>IF(A1054="","",SUMPRODUCT((A1054&gt;=Setup!$C$19:$C$30)*(A1054&lt;=Setup!$D$19:$D$30)*Setup!$A$19:$A$30))</f>
        <v/>
      </c>
      <c r="P1054" s="34">
        <f>IF(A1054="","",IF(G1054="Standard 15% (Box 1)",ROUND(H1054*Setup!$B$9,2),0))</f>
        <v/>
      </c>
      <c r="Q1054" s="34">
        <f>IF(A1054="","",I1054-P1054)</f>
        <v/>
      </c>
      <c r="R1054" s="23">
        <f>IF(A1054="","",IF(O1054=0,"Outside audit periods; ","")&amp;IF(G1054="","No VAT category; ","")&amp;IF(ABS(Q1054)&gt;Setup!$B$10,"VAT ≠ 15% × net; ","")&amp;IF(AND(F1054="B2B - VAT registered",NOT(AND(LEN(E1054)=15,LEFT(E1054,1)="3",RIGHT(E1054,1)="3",ISNUMBER(--E1054)))),"Invalid/missing customer VAT no; ","")&amp;IF(L1054&lt;&gt;"Yes","Not reported/cleared on FATOORA; ","")&amp;IF(AND(OR(G1054="Zero-rated domestic (Box 3)",G1054="Export (Box 4)"),N1054=""),"Zero-rate/export evidence missing; ","")&amp;IF(AND(C1054="Credit Note",H1054&gt;0),"Credit note should be negative; ","")&amp;IF(AND(C1054="Simplified Tax Invoice",F1054="B2B - VAT registered"),"Simplified invoice issued to VAT-registered B2B; ",""))</f>
        <v/>
      </c>
    </row>
    <row r="1055">
      <c r="A1055" s="17" t="n"/>
      <c r="B1055" s="14" t="n"/>
      <c r="C1055" s="14" t="n"/>
      <c r="D1055" s="14" t="n"/>
      <c r="E1055" s="16" t="n"/>
      <c r="F1055" s="14" t="n"/>
      <c r="G1055" s="14" t="n"/>
      <c r="H1055" s="19" t="n"/>
      <c r="I1055" s="19" t="n"/>
      <c r="J1055" s="34">
        <f>IF(A1055="","",H1055+I1055)</f>
        <v/>
      </c>
      <c r="K1055" s="14" t="n"/>
      <c r="L1055" s="14" t="n"/>
      <c r="M1055" s="14" t="n"/>
      <c r="N1055" s="14" t="n"/>
      <c r="O1055" s="20">
        <f>IF(A1055="","",SUMPRODUCT((A1055&gt;=Setup!$C$19:$C$30)*(A1055&lt;=Setup!$D$19:$D$30)*Setup!$A$19:$A$30))</f>
        <v/>
      </c>
      <c r="P1055" s="34">
        <f>IF(A1055="","",IF(G1055="Standard 15% (Box 1)",ROUND(H1055*Setup!$B$9,2),0))</f>
        <v/>
      </c>
      <c r="Q1055" s="34">
        <f>IF(A1055="","",I1055-P1055)</f>
        <v/>
      </c>
      <c r="R1055" s="23">
        <f>IF(A1055="","",IF(O1055=0,"Outside audit periods; ","")&amp;IF(G1055="","No VAT category; ","")&amp;IF(ABS(Q1055)&gt;Setup!$B$10,"VAT ≠ 15% × net; ","")&amp;IF(AND(F1055="B2B - VAT registered",NOT(AND(LEN(E1055)=15,LEFT(E1055,1)="3",RIGHT(E1055,1)="3",ISNUMBER(--E1055)))),"Invalid/missing customer VAT no; ","")&amp;IF(L1055&lt;&gt;"Yes","Not reported/cleared on FATOORA; ","")&amp;IF(AND(OR(G1055="Zero-rated domestic (Box 3)",G1055="Export (Box 4)"),N1055=""),"Zero-rate/export evidence missing; ","")&amp;IF(AND(C1055="Credit Note",H1055&gt;0),"Credit note should be negative; ","")&amp;IF(AND(C1055="Simplified Tax Invoice",F1055="B2B - VAT registered"),"Simplified invoice issued to VAT-registered B2B; ",""))</f>
        <v/>
      </c>
    </row>
    <row r="1056">
      <c r="A1056" s="17" t="n"/>
      <c r="B1056" s="14" t="n"/>
      <c r="C1056" s="14" t="n"/>
      <c r="D1056" s="14" t="n"/>
      <c r="E1056" s="16" t="n"/>
      <c r="F1056" s="14" t="n"/>
      <c r="G1056" s="14" t="n"/>
      <c r="H1056" s="19" t="n"/>
      <c r="I1056" s="19" t="n"/>
      <c r="J1056" s="34">
        <f>IF(A1056="","",H1056+I1056)</f>
        <v/>
      </c>
      <c r="K1056" s="14" t="n"/>
      <c r="L1056" s="14" t="n"/>
      <c r="M1056" s="14" t="n"/>
      <c r="N1056" s="14" t="n"/>
      <c r="O1056" s="20">
        <f>IF(A1056="","",SUMPRODUCT((A1056&gt;=Setup!$C$19:$C$30)*(A1056&lt;=Setup!$D$19:$D$30)*Setup!$A$19:$A$30))</f>
        <v/>
      </c>
      <c r="P1056" s="34">
        <f>IF(A1056="","",IF(G1056="Standard 15% (Box 1)",ROUND(H1056*Setup!$B$9,2),0))</f>
        <v/>
      </c>
      <c r="Q1056" s="34">
        <f>IF(A1056="","",I1056-P1056)</f>
        <v/>
      </c>
      <c r="R1056" s="23">
        <f>IF(A1056="","",IF(O1056=0,"Outside audit periods; ","")&amp;IF(G1056="","No VAT category; ","")&amp;IF(ABS(Q1056)&gt;Setup!$B$10,"VAT ≠ 15% × net; ","")&amp;IF(AND(F1056="B2B - VAT registered",NOT(AND(LEN(E1056)=15,LEFT(E1056,1)="3",RIGHT(E1056,1)="3",ISNUMBER(--E1056)))),"Invalid/missing customer VAT no; ","")&amp;IF(L1056&lt;&gt;"Yes","Not reported/cleared on FATOORA; ","")&amp;IF(AND(OR(G1056="Zero-rated domestic (Box 3)",G1056="Export (Box 4)"),N1056=""),"Zero-rate/export evidence missing; ","")&amp;IF(AND(C1056="Credit Note",H1056&gt;0),"Credit note should be negative; ","")&amp;IF(AND(C1056="Simplified Tax Invoice",F1056="B2B - VAT registered"),"Simplified invoice issued to VAT-registered B2B; ",""))</f>
        <v/>
      </c>
    </row>
    <row r="1057">
      <c r="A1057" s="17" t="n"/>
      <c r="B1057" s="14" t="n"/>
      <c r="C1057" s="14" t="n"/>
      <c r="D1057" s="14" t="n"/>
      <c r="E1057" s="16" t="n"/>
      <c r="F1057" s="14" t="n"/>
      <c r="G1057" s="14" t="n"/>
      <c r="H1057" s="19" t="n"/>
      <c r="I1057" s="19" t="n"/>
      <c r="J1057" s="34">
        <f>IF(A1057="","",H1057+I1057)</f>
        <v/>
      </c>
      <c r="K1057" s="14" t="n"/>
      <c r="L1057" s="14" t="n"/>
      <c r="M1057" s="14" t="n"/>
      <c r="N1057" s="14" t="n"/>
      <c r="O1057" s="20">
        <f>IF(A1057="","",SUMPRODUCT((A1057&gt;=Setup!$C$19:$C$30)*(A1057&lt;=Setup!$D$19:$D$30)*Setup!$A$19:$A$30))</f>
        <v/>
      </c>
      <c r="P1057" s="34">
        <f>IF(A1057="","",IF(G1057="Standard 15% (Box 1)",ROUND(H1057*Setup!$B$9,2),0))</f>
        <v/>
      </c>
      <c r="Q1057" s="34">
        <f>IF(A1057="","",I1057-P1057)</f>
        <v/>
      </c>
      <c r="R1057" s="23">
        <f>IF(A1057="","",IF(O1057=0,"Outside audit periods; ","")&amp;IF(G1057="","No VAT category; ","")&amp;IF(ABS(Q1057)&gt;Setup!$B$10,"VAT ≠ 15% × net; ","")&amp;IF(AND(F1057="B2B - VAT registered",NOT(AND(LEN(E1057)=15,LEFT(E1057,1)="3",RIGHT(E1057,1)="3",ISNUMBER(--E1057)))),"Invalid/missing customer VAT no; ","")&amp;IF(L1057&lt;&gt;"Yes","Not reported/cleared on FATOORA; ","")&amp;IF(AND(OR(G1057="Zero-rated domestic (Box 3)",G1057="Export (Box 4)"),N1057=""),"Zero-rate/export evidence missing; ","")&amp;IF(AND(C1057="Credit Note",H1057&gt;0),"Credit note should be negative; ","")&amp;IF(AND(C1057="Simplified Tax Invoice",F1057="B2B - VAT registered"),"Simplified invoice issued to VAT-registered B2B; ",""))</f>
        <v/>
      </c>
    </row>
    <row r="1058">
      <c r="A1058" s="17" t="n"/>
      <c r="B1058" s="14" t="n"/>
      <c r="C1058" s="14" t="n"/>
      <c r="D1058" s="14" t="n"/>
      <c r="E1058" s="16" t="n"/>
      <c r="F1058" s="14" t="n"/>
      <c r="G1058" s="14" t="n"/>
      <c r="H1058" s="19" t="n"/>
      <c r="I1058" s="19" t="n"/>
      <c r="J1058" s="34">
        <f>IF(A1058="","",H1058+I1058)</f>
        <v/>
      </c>
      <c r="K1058" s="14" t="n"/>
      <c r="L1058" s="14" t="n"/>
      <c r="M1058" s="14" t="n"/>
      <c r="N1058" s="14" t="n"/>
      <c r="O1058" s="20">
        <f>IF(A1058="","",SUMPRODUCT((A1058&gt;=Setup!$C$19:$C$30)*(A1058&lt;=Setup!$D$19:$D$30)*Setup!$A$19:$A$30))</f>
        <v/>
      </c>
      <c r="P1058" s="34">
        <f>IF(A1058="","",IF(G1058="Standard 15% (Box 1)",ROUND(H1058*Setup!$B$9,2),0))</f>
        <v/>
      </c>
      <c r="Q1058" s="34">
        <f>IF(A1058="","",I1058-P1058)</f>
        <v/>
      </c>
      <c r="R1058" s="23">
        <f>IF(A1058="","",IF(O1058=0,"Outside audit periods; ","")&amp;IF(G1058="","No VAT category; ","")&amp;IF(ABS(Q1058)&gt;Setup!$B$10,"VAT ≠ 15% × net; ","")&amp;IF(AND(F1058="B2B - VAT registered",NOT(AND(LEN(E1058)=15,LEFT(E1058,1)="3",RIGHT(E1058,1)="3",ISNUMBER(--E1058)))),"Invalid/missing customer VAT no; ","")&amp;IF(L1058&lt;&gt;"Yes","Not reported/cleared on FATOORA; ","")&amp;IF(AND(OR(G1058="Zero-rated domestic (Box 3)",G1058="Export (Box 4)"),N1058=""),"Zero-rate/export evidence missing; ","")&amp;IF(AND(C1058="Credit Note",H1058&gt;0),"Credit note should be negative; ","")&amp;IF(AND(C1058="Simplified Tax Invoice",F1058="B2B - VAT registered"),"Simplified invoice issued to VAT-registered B2B; ",""))</f>
        <v/>
      </c>
    </row>
    <row r="1059">
      <c r="A1059" s="17" t="n"/>
      <c r="B1059" s="14" t="n"/>
      <c r="C1059" s="14" t="n"/>
      <c r="D1059" s="14" t="n"/>
      <c r="E1059" s="16" t="n"/>
      <c r="F1059" s="14" t="n"/>
      <c r="G1059" s="14" t="n"/>
      <c r="H1059" s="19" t="n"/>
      <c r="I1059" s="19" t="n"/>
      <c r="J1059" s="34">
        <f>IF(A1059="","",H1059+I1059)</f>
        <v/>
      </c>
      <c r="K1059" s="14" t="n"/>
      <c r="L1059" s="14" t="n"/>
      <c r="M1059" s="14" t="n"/>
      <c r="N1059" s="14" t="n"/>
      <c r="O1059" s="20">
        <f>IF(A1059="","",SUMPRODUCT((A1059&gt;=Setup!$C$19:$C$30)*(A1059&lt;=Setup!$D$19:$D$30)*Setup!$A$19:$A$30))</f>
        <v/>
      </c>
      <c r="P1059" s="34">
        <f>IF(A1059="","",IF(G1059="Standard 15% (Box 1)",ROUND(H1059*Setup!$B$9,2),0))</f>
        <v/>
      </c>
      <c r="Q1059" s="34">
        <f>IF(A1059="","",I1059-P1059)</f>
        <v/>
      </c>
      <c r="R1059" s="23">
        <f>IF(A1059="","",IF(O1059=0,"Outside audit periods; ","")&amp;IF(G1059="","No VAT category; ","")&amp;IF(ABS(Q1059)&gt;Setup!$B$10,"VAT ≠ 15% × net; ","")&amp;IF(AND(F1059="B2B - VAT registered",NOT(AND(LEN(E1059)=15,LEFT(E1059,1)="3",RIGHT(E1059,1)="3",ISNUMBER(--E1059)))),"Invalid/missing customer VAT no; ","")&amp;IF(L1059&lt;&gt;"Yes","Not reported/cleared on FATOORA; ","")&amp;IF(AND(OR(G1059="Zero-rated domestic (Box 3)",G1059="Export (Box 4)"),N1059=""),"Zero-rate/export evidence missing; ","")&amp;IF(AND(C1059="Credit Note",H1059&gt;0),"Credit note should be negative; ","")&amp;IF(AND(C1059="Simplified Tax Invoice",F1059="B2B - VAT registered"),"Simplified invoice issued to VAT-registered B2B; ",""))</f>
        <v/>
      </c>
    </row>
    <row r="1060">
      <c r="A1060" s="17" t="n"/>
      <c r="B1060" s="14" t="n"/>
      <c r="C1060" s="14" t="n"/>
      <c r="D1060" s="14" t="n"/>
      <c r="E1060" s="16" t="n"/>
      <c r="F1060" s="14" t="n"/>
      <c r="G1060" s="14" t="n"/>
      <c r="H1060" s="19" t="n"/>
      <c r="I1060" s="19" t="n"/>
      <c r="J1060" s="34">
        <f>IF(A1060="","",H1060+I1060)</f>
        <v/>
      </c>
      <c r="K1060" s="14" t="n"/>
      <c r="L1060" s="14" t="n"/>
      <c r="M1060" s="14" t="n"/>
      <c r="N1060" s="14" t="n"/>
      <c r="O1060" s="20">
        <f>IF(A1060="","",SUMPRODUCT((A1060&gt;=Setup!$C$19:$C$30)*(A1060&lt;=Setup!$D$19:$D$30)*Setup!$A$19:$A$30))</f>
        <v/>
      </c>
      <c r="P1060" s="34">
        <f>IF(A1060="","",IF(G1060="Standard 15% (Box 1)",ROUND(H1060*Setup!$B$9,2),0))</f>
        <v/>
      </c>
      <c r="Q1060" s="34">
        <f>IF(A1060="","",I1060-P1060)</f>
        <v/>
      </c>
      <c r="R1060" s="23">
        <f>IF(A1060="","",IF(O1060=0,"Outside audit periods; ","")&amp;IF(G1060="","No VAT category; ","")&amp;IF(ABS(Q1060)&gt;Setup!$B$10,"VAT ≠ 15% × net; ","")&amp;IF(AND(F1060="B2B - VAT registered",NOT(AND(LEN(E1060)=15,LEFT(E1060,1)="3",RIGHT(E1060,1)="3",ISNUMBER(--E1060)))),"Invalid/missing customer VAT no; ","")&amp;IF(L1060&lt;&gt;"Yes","Not reported/cleared on FATOORA; ","")&amp;IF(AND(OR(G1060="Zero-rated domestic (Box 3)",G1060="Export (Box 4)"),N1060=""),"Zero-rate/export evidence missing; ","")&amp;IF(AND(C1060="Credit Note",H1060&gt;0),"Credit note should be negative; ","")&amp;IF(AND(C1060="Simplified Tax Invoice",F1060="B2B - VAT registered"),"Simplified invoice issued to VAT-registered B2B; ",""))</f>
        <v/>
      </c>
    </row>
    <row r="1061">
      <c r="A1061" s="17" t="n"/>
      <c r="B1061" s="14" t="n"/>
      <c r="C1061" s="14" t="n"/>
      <c r="D1061" s="14" t="n"/>
      <c r="E1061" s="16" t="n"/>
      <c r="F1061" s="14" t="n"/>
      <c r="G1061" s="14" t="n"/>
      <c r="H1061" s="19" t="n"/>
      <c r="I1061" s="19" t="n"/>
      <c r="J1061" s="34">
        <f>IF(A1061="","",H1061+I1061)</f>
        <v/>
      </c>
      <c r="K1061" s="14" t="n"/>
      <c r="L1061" s="14" t="n"/>
      <c r="M1061" s="14" t="n"/>
      <c r="N1061" s="14" t="n"/>
      <c r="O1061" s="20">
        <f>IF(A1061="","",SUMPRODUCT((A1061&gt;=Setup!$C$19:$C$30)*(A1061&lt;=Setup!$D$19:$D$30)*Setup!$A$19:$A$30))</f>
        <v/>
      </c>
      <c r="P1061" s="34">
        <f>IF(A1061="","",IF(G1061="Standard 15% (Box 1)",ROUND(H1061*Setup!$B$9,2),0))</f>
        <v/>
      </c>
      <c r="Q1061" s="34">
        <f>IF(A1061="","",I1061-P1061)</f>
        <v/>
      </c>
      <c r="R1061" s="23">
        <f>IF(A1061="","",IF(O1061=0,"Outside audit periods; ","")&amp;IF(G1061="","No VAT category; ","")&amp;IF(ABS(Q1061)&gt;Setup!$B$10,"VAT ≠ 15% × net; ","")&amp;IF(AND(F1061="B2B - VAT registered",NOT(AND(LEN(E1061)=15,LEFT(E1061,1)="3",RIGHT(E1061,1)="3",ISNUMBER(--E1061)))),"Invalid/missing customer VAT no; ","")&amp;IF(L1061&lt;&gt;"Yes","Not reported/cleared on FATOORA; ","")&amp;IF(AND(OR(G1061="Zero-rated domestic (Box 3)",G1061="Export (Box 4)"),N1061=""),"Zero-rate/export evidence missing; ","")&amp;IF(AND(C1061="Credit Note",H1061&gt;0),"Credit note should be negative; ","")&amp;IF(AND(C1061="Simplified Tax Invoice",F1061="B2B - VAT registered"),"Simplified invoice issued to VAT-registered B2B; ",""))</f>
        <v/>
      </c>
    </row>
    <row r="1062">
      <c r="A1062" s="17" t="n"/>
      <c r="B1062" s="14" t="n"/>
      <c r="C1062" s="14" t="n"/>
      <c r="D1062" s="14" t="n"/>
      <c r="E1062" s="16" t="n"/>
      <c r="F1062" s="14" t="n"/>
      <c r="G1062" s="14" t="n"/>
      <c r="H1062" s="19" t="n"/>
      <c r="I1062" s="19" t="n"/>
      <c r="J1062" s="34">
        <f>IF(A1062="","",H1062+I1062)</f>
        <v/>
      </c>
      <c r="K1062" s="14" t="n"/>
      <c r="L1062" s="14" t="n"/>
      <c r="M1062" s="14" t="n"/>
      <c r="N1062" s="14" t="n"/>
      <c r="O1062" s="20">
        <f>IF(A1062="","",SUMPRODUCT((A1062&gt;=Setup!$C$19:$C$30)*(A1062&lt;=Setup!$D$19:$D$30)*Setup!$A$19:$A$30))</f>
        <v/>
      </c>
      <c r="P1062" s="34">
        <f>IF(A1062="","",IF(G1062="Standard 15% (Box 1)",ROUND(H1062*Setup!$B$9,2),0))</f>
        <v/>
      </c>
      <c r="Q1062" s="34">
        <f>IF(A1062="","",I1062-P1062)</f>
        <v/>
      </c>
      <c r="R1062" s="23">
        <f>IF(A1062="","",IF(O1062=0,"Outside audit periods; ","")&amp;IF(G1062="","No VAT category; ","")&amp;IF(ABS(Q1062)&gt;Setup!$B$10,"VAT ≠ 15% × net; ","")&amp;IF(AND(F1062="B2B - VAT registered",NOT(AND(LEN(E1062)=15,LEFT(E1062,1)="3",RIGHT(E1062,1)="3",ISNUMBER(--E1062)))),"Invalid/missing customer VAT no; ","")&amp;IF(L1062&lt;&gt;"Yes","Not reported/cleared on FATOORA; ","")&amp;IF(AND(OR(G1062="Zero-rated domestic (Box 3)",G1062="Export (Box 4)"),N1062=""),"Zero-rate/export evidence missing; ","")&amp;IF(AND(C1062="Credit Note",H1062&gt;0),"Credit note should be negative; ","")&amp;IF(AND(C1062="Simplified Tax Invoice",F1062="B2B - VAT registered"),"Simplified invoice issued to VAT-registered B2B; ",""))</f>
        <v/>
      </c>
    </row>
    <row r="1063">
      <c r="A1063" s="17" t="n"/>
      <c r="B1063" s="14" t="n"/>
      <c r="C1063" s="14" t="n"/>
      <c r="D1063" s="14" t="n"/>
      <c r="E1063" s="16" t="n"/>
      <c r="F1063" s="14" t="n"/>
      <c r="G1063" s="14" t="n"/>
      <c r="H1063" s="19" t="n"/>
      <c r="I1063" s="19" t="n"/>
      <c r="J1063" s="34">
        <f>IF(A1063="","",H1063+I1063)</f>
        <v/>
      </c>
      <c r="K1063" s="14" t="n"/>
      <c r="L1063" s="14" t="n"/>
      <c r="M1063" s="14" t="n"/>
      <c r="N1063" s="14" t="n"/>
      <c r="O1063" s="20">
        <f>IF(A1063="","",SUMPRODUCT((A1063&gt;=Setup!$C$19:$C$30)*(A1063&lt;=Setup!$D$19:$D$30)*Setup!$A$19:$A$30))</f>
        <v/>
      </c>
      <c r="P1063" s="34">
        <f>IF(A1063="","",IF(G1063="Standard 15% (Box 1)",ROUND(H1063*Setup!$B$9,2),0))</f>
        <v/>
      </c>
      <c r="Q1063" s="34">
        <f>IF(A1063="","",I1063-P1063)</f>
        <v/>
      </c>
      <c r="R1063" s="23">
        <f>IF(A1063="","",IF(O1063=0,"Outside audit periods; ","")&amp;IF(G1063="","No VAT category; ","")&amp;IF(ABS(Q1063)&gt;Setup!$B$10,"VAT ≠ 15% × net; ","")&amp;IF(AND(F1063="B2B - VAT registered",NOT(AND(LEN(E1063)=15,LEFT(E1063,1)="3",RIGHT(E1063,1)="3",ISNUMBER(--E1063)))),"Invalid/missing customer VAT no; ","")&amp;IF(L1063&lt;&gt;"Yes","Not reported/cleared on FATOORA; ","")&amp;IF(AND(OR(G1063="Zero-rated domestic (Box 3)",G1063="Export (Box 4)"),N1063=""),"Zero-rate/export evidence missing; ","")&amp;IF(AND(C1063="Credit Note",H1063&gt;0),"Credit note should be negative; ","")&amp;IF(AND(C1063="Simplified Tax Invoice",F1063="B2B - VAT registered"),"Simplified invoice issued to VAT-registered B2B; ",""))</f>
        <v/>
      </c>
    </row>
    <row r="1064">
      <c r="A1064" s="17" t="n"/>
      <c r="B1064" s="14" t="n"/>
      <c r="C1064" s="14" t="n"/>
      <c r="D1064" s="14" t="n"/>
      <c r="E1064" s="16" t="n"/>
      <c r="F1064" s="14" t="n"/>
      <c r="G1064" s="14" t="n"/>
      <c r="H1064" s="19" t="n"/>
      <c r="I1064" s="19" t="n"/>
      <c r="J1064" s="34">
        <f>IF(A1064="","",H1064+I1064)</f>
        <v/>
      </c>
      <c r="K1064" s="14" t="n"/>
      <c r="L1064" s="14" t="n"/>
      <c r="M1064" s="14" t="n"/>
      <c r="N1064" s="14" t="n"/>
      <c r="O1064" s="20">
        <f>IF(A1064="","",SUMPRODUCT((A1064&gt;=Setup!$C$19:$C$30)*(A1064&lt;=Setup!$D$19:$D$30)*Setup!$A$19:$A$30))</f>
        <v/>
      </c>
      <c r="P1064" s="34">
        <f>IF(A1064="","",IF(G1064="Standard 15% (Box 1)",ROUND(H1064*Setup!$B$9,2),0))</f>
        <v/>
      </c>
      <c r="Q1064" s="34">
        <f>IF(A1064="","",I1064-P1064)</f>
        <v/>
      </c>
      <c r="R1064" s="23">
        <f>IF(A1064="","",IF(O1064=0,"Outside audit periods; ","")&amp;IF(G1064="","No VAT category; ","")&amp;IF(ABS(Q1064)&gt;Setup!$B$10,"VAT ≠ 15% × net; ","")&amp;IF(AND(F1064="B2B - VAT registered",NOT(AND(LEN(E1064)=15,LEFT(E1064,1)="3",RIGHT(E1064,1)="3",ISNUMBER(--E1064)))),"Invalid/missing customer VAT no; ","")&amp;IF(L1064&lt;&gt;"Yes","Not reported/cleared on FATOORA; ","")&amp;IF(AND(OR(G1064="Zero-rated domestic (Box 3)",G1064="Export (Box 4)"),N1064=""),"Zero-rate/export evidence missing; ","")&amp;IF(AND(C1064="Credit Note",H1064&gt;0),"Credit note should be negative; ","")&amp;IF(AND(C1064="Simplified Tax Invoice",F1064="B2B - VAT registered"),"Simplified invoice issued to VAT-registered B2B; ",""))</f>
        <v/>
      </c>
    </row>
    <row r="1065">
      <c r="A1065" s="17" t="n"/>
      <c r="B1065" s="14" t="n"/>
      <c r="C1065" s="14" t="n"/>
      <c r="D1065" s="14" t="n"/>
      <c r="E1065" s="16" t="n"/>
      <c r="F1065" s="14" t="n"/>
      <c r="G1065" s="14" t="n"/>
      <c r="H1065" s="19" t="n"/>
      <c r="I1065" s="19" t="n"/>
      <c r="J1065" s="34">
        <f>IF(A1065="","",H1065+I1065)</f>
        <v/>
      </c>
      <c r="K1065" s="14" t="n"/>
      <c r="L1065" s="14" t="n"/>
      <c r="M1065" s="14" t="n"/>
      <c r="N1065" s="14" t="n"/>
      <c r="O1065" s="20">
        <f>IF(A1065="","",SUMPRODUCT((A1065&gt;=Setup!$C$19:$C$30)*(A1065&lt;=Setup!$D$19:$D$30)*Setup!$A$19:$A$30))</f>
        <v/>
      </c>
      <c r="P1065" s="34">
        <f>IF(A1065="","",IF(G1065="Standard 15% (Box 1)",ROUND(H1065*Setup!$B$9,2),0))</f>
        <v/>
      </c>
      <c r="Q1065" s="34">
        <f>IF(A1065="","",I1065-P1065)</f>
        <v/>
      </c>
      <c r="R1065" s="23">
        <f>IF(A1065="","",IF(O1065=0,"Outside audit periods; ","")&amp;IF(G1065="","No VAT category; ","")&amp;IF(ABS(Q1065)&gt;Setup!$B$10,"VAT ≠ 15% × net; ","")&amp;IF(AND(F1065="B2B - VAT registered",NOT(AND(LEN(E1065)=15,LEFT(E1065,1)="3",RIGHT(E1065,1)="3",ISNUMBER(--E1065)))),"Invalid/missing customer VAT no; ","")&amp;IF(L1065&lt;&gt;"Yes","Not reported/cleared on FATOORA; ","")&amp;IF(AND(OR(G1065="Zero-rated domestic (Box 3)",G1065="Export (Box 4)"),N1065=""),"Zero-rate/export evidence missing; ","")&amp;IF(AND(C1065="Credit Note",H1065&gt;0),"Credit note should be negative; ","")&amp;IF(AND(C1065="Simplified Tax Invoice",F1065="B2B - VAT registered"),"Simplified invoice issued to VAT-registered B2B; ",""))</f>
        <v/>
      </c>
    </row>
    <row r="1066">
      <c r="A1066" s="17" t="n"/>
      <c r="B1066" s="14" t="n"/>
      <c r="C1066" s="14" t="n"/>
      <c r="D1066" s="14" t="n"/>
      <c r="E1066" s="16" t="n"/>
      <c r="F1066" s="14" t="n"/>
      <c r="G1066" s="14" t="n"/>
      <c r="H1066" s="19" t="n"/>
      <c r="I1066" s="19" t="n"/>
      <c r="J1066" s="34">
        <f>IF(A1066="","",H1066+I1066)</f>
        <v/>
      </c>
      <c r="K1066" s="14" t="n"/>
      <c r="L1066" s="14" t="n"/>
      <c r="M1066" s="14" t="n"/>
      <c r="N1066" s="14" t="n"/>
      <c r="O1066" s="20">
        <f>IF(A1066="","",SUMPRODUCT((A1066&gt;=Setup!$C$19:$C$30)*(A1066&lt;=Setup!$D$19:$D$30)*Setup!$A$19:$A$30))</f>
        <v/>
      </c>
      <c r="P1066" s="34">
        <f>IF(A1066="","",IF(G1066="Standard 15% (Box 1)",ROUND(H1066*Setup!$B$9,2),0))</f>
        <v/>
      </c>
      <c r="Q1066" s="34">
        <f>IF(A1066="","",I1066-P1066)</f>
        <v/>
      </c>
      <c r="R1066" s="23">
        <f>IF(A1066="","",IF(O1066=0,"Outside audit periods; ","")&amp;IF(G1066="","No VAT category; ","")&amp;IF(ABS(Q1066)&gt;Setup!$B$10,"VAT ≠ 15% × net; ","")&amp;IF(AND(F1066="B2B - VAT registered",NOT(AND(LEN(E1066)=15,LEFT(E1066,1)="3",RIGHT(E1066,1)="3",ISNUMBER(--E1066)))),"Invalid/missing customer VAT no; ","")&amp;IF(L1066&lt;&gt;"Yes","Not reported/cleared on FATOORA; ","")&amp;IF(AND(OR(G1066="Zero-rated domestic (Box 3)",G1066="Export (Box 4)"),N1066=""),"Zero-rate/export evidence missing; ","")&amp;IF(AND(C1066="Credit Note",H1066&gt;0),"Credit note should be negative; ","")&amp;IF(AND(C1066="Simplified Tax Invoice",F1066="B2B - VAT registered"),"Simplified invoice issued to VAT-registered B2B; ",""))</f>
        <v/>
      </c>
    </row>
    <row r="1067">
      <c r="A1067" s="17" t="n"/>
      <c r="B1067" s="14" t="n"/>
      <c r="C1067" s="14" t="n"/>
      <c r="D1067" s="14" t="n"/>
      <c r="E1067" s="16" t="n"/>
      <c r="F1067" s="14" t="n"/>
      <c r="G1067" s="14" t="n"/>
      <c r="H1067" s="19" t="n"/>
      <c r="I1067" s="19" t="n"/>
      <c r="J1067" s="34">
        <f>IF(A1067="","",H1067+I1067)</f>
        <v/>
      </c>
      <c r="K1067" s="14" t="n"/>
      <c r="L1067" s="14" t="n"/>
      <c r="M1067" s="14" t="n"/>
      <c r="N1067" s="14" t="n"/>
      <c r="O1067" s="20">
        <f>IF(A1067="","",SUMPRODUCT((A1067&gt;=Setup!$C$19:$C$30)*(A1067&lt;=Setup!$D$19:$D$30)*Setup!$A$19:$A$30))</f>
        <v/>
      </c>
      <c r="P1067" s="34">
        <f>IF(A1067="","",IF(G1067="Standard 15% (Box 1)",ROUND(H1067*Setup!$B$9,2),0))</f>
        <v/>
      </c>
      <c r="Q1067" s="34">
        <f>IF(A1067="","",I1067-P1067)</f>
        <v/>
      </c>
      <c r="R1067" s="23">
        <f>IF(A1067="","",IF(O1067=0,"Outside audit periods; ","")&amp;IF(G1067="","No VAT category; ","")&amp;IF(ABS(Q1067)&gt;Setup!$B$10,"VAT ≠ 15% × net; ","")&amp;IF(AND(F1067="B2B - VAT registered",NOT(AND(LEN(E1067)=15,LEFT(E1067,1)="3",RIGHT(E1067,1)="3",ISNUMBER(--E1067)))),"Invalid/missing customer VAT no; ","")&amp;IF(L1067&lt;&gt;"Yes","Not reported/cleared on FATOORA; ","")&amp;IF(AND(OR(G1067="Zero-rated domestic (Box 3)",G1067="Export (Box 4)"),N1067=""),"Zero-rate/export evidence missing; ","")&amp;IF(AND(C1067="Credit Note",H1067&gt;0),"Credit note should be negative; ","")&amp;IF(AND(C1067="Simplified Tax Invoice",F1067="B2B - VAT registered"),"Simplified invoice issued to VAT-registered B2B; ",""))</f>
        <v/>
      </c>
    </row>
    <row r="1068">
      <c r="A1068" s="17" t="n"/>
      <c r="B1068" s="14" t="n"/>
      <c r="C1068" s="14" t="n"/>
      <c r="D1068" s="14" t="n"/>
      <c r="E1068" s="16" t="n"/>
      <c r="F1068" s="14" t="n"/>
      <c r="G1068" s="14" t="n"/>
      <c r="H1068" s="19" t="n"/>
      <c r="I1068" s="19" t="n"/>
      <c r="J1068" s="34">
        <f>IF(A1068="","",H1068+I1068)</f>
        <v/>
      </c>
      <c r="K1068" s="14" t="n"/>
      <c r="L1068" s="14" t="n"/>
      <c r="M1068" s="14" t="n"/>
      <c r="N1068" s="14" t="n"/>
      <c r="O1068" s="20">
        <f>IF(A1068="","",SUMPRODUCT((A1068&gt;=Setup!$C$19:$C$30)*(A1068&lt;=Setup!$D$19:$D$30)*Setup!$A$19:$A$30))</f>
        <v/>
      </c>
      <c r="P1068" s="34">
        <f>IF(A1068="","",IF(G1068="Standard 15% (Box 1)",ROUND(H1068*Setup!$B$9,2),0))</f>
        <v/>
      </c>
      <c r="Q1068" s="34">
        <f>IF(A1068="","",I1068-P1068)</f>
        <v/>
      </c>
      <c r="R1068" s="23">
        <f>IF(A1068="","",IF(O1068=0,"Outside audit periods; ","")&amp;IF(G1068="","No VAT category; ","")&amp;IF(ABS(Q1068)&gt;Setup!$B$10,"VAT ≠ 15% × net; ","")&amp;IF(AND(F1068="B2B - VAT registered",NOT(AND(LEN(E1068)=15,LEFT(E1068,1)="3",RIGHT(E1068,1)="3",ISNUMBER(--E1068)))),"Invalid/missing customer VAT no; ","")&amp;IF(L1068&lt;&gt;"Yes","Not reported/cleared on FATOORA; ","")&amp;IF(AND(OR(G1068="Zero-rated domestic (Box 3)",G1068="Export (Box 4)"),N1068=""),"Zero-rate/export evidence missing; ","")&amp;IF(AND(C1068="Credit Note",H1068&gt;0),"Credit note should be negative; ","")&amp;IF(AND(C1068="Simplified Tax Invoice",F1068="B2B - VAT registered"),"Simplified invoice issued to VAT-registered B2B; ",""))</f>
        <v/>
      </c>
    </row>
    <row r="1069">
      <c r="A1069" s="17" t="n"/>
      <c r="B1069" s="14" t="n"/>
      <c r="C1069" s="14" t="n"/>
      <c r="D1069" s="14" t="n"/>
      <c r="E1069" s="16" t="n"/>
      <c r="F1069" s="14" t="n"/>
      <c r="G1069" s="14" t="n"/>
      <c r="H1069" s="19" t="n"/>
      <c r="I1069" s="19" t="n"/>
      <c r="J1069" s="34">
        <f>IF(A1069="","",H1069+I1069)</f>
        <v/>
      </c>
      <c r="K1069" s="14" t="n"/>
      <c r="L1069" s="14" t="n"/>
      <c r="M1069" s="14" t="n"/>
      <c r="N1069" s="14" t="n"/>
      <c r="O1069" s="20">
        <f>IF(A1069="","",SUMPRODUCT((A1069&gt;=Setup!$C$19:$C$30)*(A1069&lt;=Setup!$D$19:$D$30)*Setup!$A$19:$A$30))</f>
        <v/>
      </c>
      <c r="P1069" s="34">
        <f>IF(A1069="","",IF(G1069="Standard 15% (Box 1)",ROUND(H1069*Setup!$B$9,2),0))</f>
        <v/>
      </c>
      <c r="Q1069" s="34">
        <f>IF(A1069="","",I1069-P1069)</f>
        <v/>
      </c>
      <c r="R1069" s="23">
        <f>IF(A1069="","",IF(O1069=0,"Outside audit periods; ","")&amp;IF(G1069="","No VAT category; ","")&amp;IF(ABS(Q1069)&gt;Setup!$B$10,"VAT ≠ 15% × net; ","")&amp;IF(AND(F1069="B2B - VAT registered",NOT(AND(LEN(E1069)=15,LEFT(E1069,1)="3",RIGHT(E1069,1)="3",ISNUMBER(--E1069)))),"Invalid/missing customer VAT no; ","")&amp;IF(L1069&lt;&gt;"Yes","Not reported/cleared on FATOORA; ","")&amp;IF(AND(OR(G1069="Zero-rated domestic (Box 3)",G1069="Export (Box 4)"),N1069=""),"Zero-rate/export evidence missing; ","")&amp;IF(AND(C1069="Credit Note",H1069&gt;0),"Credit note should be negative; ","")&amp;IF(AND(C1069="Simplified Tax Invoice",F1069="B2B - VAT registered"),"Simplified invoice issued to VAT-registered B2B; ",""))</f>
        <v/>
      </c>
    </row>
    <row r="1070">
      <c r="A1070" s="17" t="n"/>
      <c r="B1070" s="14" t="n"/>
      <c r="C1070" s="14" t="n"/>
      <c r="D1070" s="14" t="n"/>
      <c r="E1070" s="16" t="n"/>
      <c r="F1070" s="14" t="n"/>
      <c r="G1070" s="14" t="n"/>
      <c r="H1070" s="19" t="n"/>
      <c r="I1070" s="19" t="n"/>
      <c r="J1070" s="34">
        <f>IF(A1070="","",H1070+I1070)</f>
        <v/>
      </c>
      <c r="K1070" s="14" t="n"/>
      <c r="L1070" s="14" t="n"/>
      <c r="M1070" s="14" t="n"/>
      <c r="N1070" s="14" t="n"/>
      <c r="O1070" s="20">
        <f>IF(A1070="","",SUMPRODUCT((A1070&gt;=Setup!$C$19:$C$30)*(A1070&lt;=Setup!$D$19:$D$30)*Setup!$A$19:$A$30))</f>
        <v/>
      </c>
      <c r="P1070" s="34">
        <f>IF(A1070="","",IF(G1070="Standard 15% (Box 1)",ROUND(H1070*Setup!$B$9,2),0))</f>
        <v/>
      </c>
      <c r="Q1070" s="34">
        <f>IF(A1070="","",I1070-P1070)</f>
        <v/>
      </c>
      <c r="R1070" s="23">
        <f>IF(A1070="","",IF(O1070=0,"Outside audit periods; ","")&amp;IF(G1070="","No VAT category; ","")&amp;IF(ABS(Q1070)&gt;Setup!$B$10,"VAT ≠ 15% × net; ","")&amp;IF(AND(F1070="B2B - VAT registered",NOT(AND(LEN(E1070)=15,LEFT(E1070,1)="3",RIGHT(E1070,1)="3",ISNUMBER(--E1070)))),"Invalid/missing customer VAT no; ","")&amp;IF(L1070&lt;&gt;"Yes","Not reported/cleared on FATOORA; ","")&amp;IF(AND(OR(G1070="Zero-rated domestic (Box 3)",G1070="Export (Box 4)"),N1070=""),"Zero-rate/export evidence missing; ","")&amp;IF(AND(C1070="Credit Note",H1070&gt;0),"Credit note should be negative; ","")&amp;IF(AND(C1070="Simplified Tax Invoice",F1070="B2B - VAT registered"),"Simplified invoice issued to VAT-registered B2B; ",""))</f>
        <v/>
      </c>
    </row>
    <row r="1071">
      <c r="A1071" s="17" t="n"/>
      <c r="B1071" s="14" t="n"/>
      <c r="C1071" s="14" t="n"/>
      <c r="D1071" s="14" t="n"/>
      <c r="E1071" s="16" t="n"/>
      <c r="F1071" s="14" t="n"/>
      <c r="G1071" s="14" t="n"/>
      <c r="H1071" s="19" t="n"/>
      <c r="I1071" s="19" t="n"/>
      <c r="J1071" s="34">
        <f>IF(A1071="","",H1071+I1071)</f>
        <v/>
      </c>
      <c r="K1071" s="14" t="n"/>
      <c r="L1071" s="14" t="n"/>
      <c r="M1071" s="14" t="n"/>
      <c r="N1071" s="14" t="n"/>
      <c r="O1071" s="20">
        <f>IF(A1071="","",SUMPRODUCT((A1071&gt;=Setup!$C$19:$C$30)*(A1071&lt;=Setup!$D$19:$D$30)*Setup!$A$19:$A$30))</f>
        <v/>
      </c>
      <c r="P1071" s="34">
        <f>IF(A1071="","",IF(G1071="Standard 15% (Box 1)",ROUND(H1071*Setup!$B$9,2),0))</f>
        <v/>
      </c>
      <c r="Q1071" s="34">
        <f>IF(A1071="","",I1071-P1071)</f>
        <v/>
      </c>
      <c r="R1071" s="23">
        <f>IF(A1071="","",IF(O1071=0,"Outside audit periods; ","")&amp;IF(G1071="","No VAT category; ","")&amp;IF(ABS(Q1071)&gt;Setup!$B$10,"VAT ≠ 15% × net; ","")&amp;IF(AND(F1071="B2B - VAT registered",NOT(AND(LEN(E1071)=15,LEFT(E1071,1)="3",RIGHT(E1071,1)="3",ISNUMBER(--E1071)))),"Invalid/missing customer VAT no; ","")&amp;IF(L1071&lt;&gt;"Yes","Not reported/cleared on FATOORA; ","")&amp;IF(AND(OR(G1071="Zero-rated domestic (Box 3)",G1071="Export (Box 4)"),N1071=""),"Zero-rate/export evidence missing; ","")&amp;IF(AND(C1071="Credit Note",H1071&gt;0),"Credit note should be negative; ","")&amp;IF(AND(C1071="Simplified Tax Invoice",F1071="B2B - VAT registered"),"Simplified invoice issued to VAT-registered B2B; ",""))</f>
        <v/>
      </c>
    </row>
    <row r="1072">
      <c r="A1072" s="17" t="n"/>
      <c r="B1072" s="14" t="n"/>
      <c r="C1072" s="14" t="n"/>
      <c r="D1072" s="14" t="n"/>
      <c r="E1072" s="16" t="n"/>
      <c r="F1072" s="14" t="n"/>
      <c r="G1072" s="14" t="n"/>
      <c r="H1072" s="19" t="n"/>
      <c r="I1072" s="19" t="n"/>
      <c r="J1072" s="34">
        <f>IF(A1072="","",H1072+I1072)</f>
        <v/>
      </c>
      <c r="K1072" s="14" t="n"/>
      <c r="L1072" s="14" t="n"/>
      <c r="M1072" s="14" t="n"/>
      <c r="N1072" s="14" t="n"/>
      <c r="O1072" s="20">
        <f>IF(A1072="","",SUMPRODUCT((A1072&gt;=Setup!$C$19:$C$30)*(A1072&lt;=Setup!$D$19:$D$30)*Setup!$A$19:$A$30))</f>
        <v/>
      </c>
      <c r="P1072" s="34">
        <f>IF(A1072="","",IF(G1072="Standard 15% (Box 1)",ROUND(H1072*Setup!$B$9,2),0))</f>
        <v/>
      </c>
      <c r="Q1072" s="34">
        <f>IF(A1072="","",I1072-P1072)</f>
        <v/>
      </c>
      <c r="R1072" s="23">
        <f>IF(A1072="","",IF(O1072=0,"Outside audit periods; ","")&amp;IF(G1072="","No VAT category; ","")&amp;IF(ABS(Q1072)&gt;Setup!$B$10,"VAT ≠ 15% × net; ","")&amp;IF(AND(F1072="B2B - VAT registered",NOT(AND(LEN(E1072)=15,LEFT(E1072,1)="3",RIGHT(E1072,1)="3",ISNUMBER(--E1072)))),"Invalid/missing customer VAT no; ","")&amp;IF(L1072&lt;&gt;"Yes","Not reported/cleared on FATOORA; ","")&amp;IF(AND(OR(G1072="Zero-rated domestic (Box 3)",G1072="Export (Box 4)"),N1072=""),"Zero-rate/export evidence missing; ","")&amp;IF(AND(C1072="Credit Note",H1072&gt;0),"Credit note should be negative; ","")&amp;IF(AND(C1072="Simplified Tax Invoice",F1072="B2B - VAT registered"),"Simplified invoice issued to VAT-registered B2B; ",""))</f>
        <v/>
      </c>
    </row>
    <row r="1073">
      <c r="A1073" s="17" t="n"/>
      <c r="B1073" s="14" t="n"/>
      <c r="C1073" s="14" t="n"/>
      <c r="D1073" s="14" t="n"/>
      <c r="E1073" s="16" t="n"/>
      <c r="F1073" s="14" t="n"/>
      <c r="G1073" s="14" t="n"/>
      <c r="H1073" s="19" t="n"/>
      <c r="I1073" s="19" t="n"/>
      <c r="J1073" s="34">
        <f>IF(A1073="","",H1073+I1073)</f>
        <v/>
      </c>
      <c r="K1073" s="14" t="n"/>
      <c r="L1073" s="14" t="n"/>
      <c r="M1073" s="14" t="n"/>
      <c r="N1073" s="14" t="n"/>
      <c r="O1073" s="20">
        <f>IF(A1073="","",SUMPRODUCT((A1073&gt;=Setup!$C$19:$C$30)*(A1073&lt;=Setup!$D$19:$D$30)*Setup!$A$19:$A$30))</f>
        <v/>
      </c>
      <c r="P1073" s="34">
        <f>IF(A1073="","",IF(G1073="Standard 15% (Box 1)",ROUND(H1073*Setup!$B$9,2),0))</f>
        <v/>
      </c>
      <c r="Q1073" s="34">
        <f>IF(A1073="","",I1073-P1073)</f>
        <v/>
      </c>
      <c r="R1073" s="23">
        <f>IF(A1073="","",IF(O1073=0,"Outside audit periods; ","")&amp;IF(G1073="","No VAT category; ","")&amp;IF(ABS(Q1073)&gt;Setup!$B$10,"VAT ≠ 15% × net; ","")&amp;IF(AND(F1073="B2B - VAT registered",NOT(AND(LEN(E1073)=15,LEFT(E1073,1)="3",RIGHT(E1073,1)="3",ISNUMBER(--E1073)))),"Invalid/missing customer VAT no; ","")&amp;IF(L1073&lt;&gt;"Yes","Not reported/cleared on FATOORA; ","")&amp;IF(AND(OR(G1073="Zero-rated domestic (Box 3)",G1073="Export (Box 4)"),N1073=""),"Zero-rate/export evidence missing; ","")&amp;IF(AND(C1073="Credit Note",H1073&gt;0),"Credit note should be negative; ","")&amp;IF(AND(C1073="Simplified Tax Invoice",F1073="B2B - VAT registered"),"Simplified invoice issued to VAT-registered B2B; ",""))</f>
        <v/>
      </c>
    </row>
    <row r="1074">
      <c r="A1074" s="17" t="n"/>
      <c r="B1074" s="14" t="n"/>
      <c r="C1074" s="14" t="n"/>
      <c r="D1074" s="14" t="n"/>
      <c r="E1074" s="16" t="n"/>
      <c r="F1074" s="14" t="n"/>
      <c r="G1074" s="14" t="n"/>
      <c r="H1074" s="19" t="n"/>
      <c r="I1074" s="19" t="n"/>
      <c r="J1074" s="34">
        <f>IF(A1074="","",H1074+I1074)</f>
        <v/>
      </c>
      <c r="K1074" s="14" t="n"/>
      <c r="L1074" s="14" t="n"/>
      <c r="M1074" s="14" t="n"/>
      <c r="N1074" s="14" t="n"/>
      <c r="O1074" s="20">
        <f>IF(A1074="","",SUMPRODUCT((A1074&gt;=Setup!$C$19:$C$30)*(A1074&lt;=Setup!$D$19:$D$30)*Setup!$A$19:$A$30))</f>
        <v/>
      </c>
      <c r="P1074" s="34">
        <f>IF(A1074="","",IF(G1074="Standard 15% (Box 1)",ROUND(H1074*Setup!$B$9,2),0))</f>
        <v/>
      </c>
      <c r="Q1074" s="34">
        <f>IF(A1074="","",I1074-P1074)</f>
        <v/>
      </c>
      <c r="R1074" s="23">
        <f>IF(A1074="","",IF(O1074=0,"Outside audit periods; ","")&amp;IF(G1074="","No VAT category; ","")&amp;IF(ABS(Q1074)&gt;Setup!$B$10,"VAT ≠ 15% × net; ","")&amp;IF(AND(F1074="B2B - VAT registered",NOT(AND(LEN(E1074)=15,LEFT(E1074,1)="3",RIGHT(E1074,1)="3",ISNUMBER(--E1074)))),"Invalid/missing customer VAT no; ","")&amp;IF(L1074&lt;&gt;"Yes","Not reported/cleared on FATOORA; ","")&amp;IF(AND(OR(G1074="Zero-rated domestic (Box 3)",G1074="Export (Box 4)"),N1074=""),"Zero-rate/export evidence missing; ","")&amp;IF(AND(C1074="Credit Note",H1074&gt;0),"Credit note should be negative; ","")&amp;IF(AND(C1074="Simplified Tax Invoice",F1074="B2B - VAT registered"),"Simplified invoice issued to VAT-registered B2B; ",""))</f>
        <v/>
      </c>
    </row>
    <row r="1075">
      <c r="A1075" s="17" t="n"/>
      <c r="B1075" s="14" t="n"/>
      <c r="C1075" s="14" t="n"/>
      <c r="D1075" s="14" t="n"/>
      <c r="E1075" s="16" t="n"/>
      <c r="F1075" s="14" t="n"/>
      <c r="G1075" s="14" t="n"/>
      <c r="H1075" s="19" t="n"/>
      <c r="I1075" s="19" t="n"/>
      <c r="J1075" s="34">
        <f>IF(A1075="","",H1075+I1075)</f>
        <v/>
      </c>
      <c r="K1075" s="14" t="n"/>
      <c r="L1075" s="14" t="n"/>
      <c r="M1075" s="14" t="n"/>
      <c r="N1075" s="14" t="n"/>
      <c r="O1075" s="20">
        <f>IF(A1075="","",SUMPRODUCT((A1075&gt;=Setup!$C$19:$C$30)*(A1075&lt;=Setup!$D$19:$D$30)*Setup!$A$19:$A$30))</f>
        <v/>
      </c>
      <c r="P1075" s="34">
        <f>IF(A1075="","",IF(G1075="Standard 15% (Box 1)",ROUND(H1075*Setup!$B$9,2),0))</f>
        <v/>
      </c>
      <c r="Q1075" s="34">
        <f>IF(A1075="","",I1075-P1075)</f>
        <v/>
      </c>
      <c r="R1075" s="23">
        <f>IF(A1075="","",IF(O1075=0,"Outside audit periods; ","")&amp;IF(G1075="","No VAT category; ","")&amp;IF(ABS(Q1075)&gt;Setup!$B$10,"VAT ≠ 15% × net; ","")&amp;IF(AND(F1075="B2B - VAT registered",NOT(AND(LEN(E1075)=15,LEFT(E1075,1)="3",RIGHT(E1075,1)="3",ISNUMBER(--E1075)))),"Invalid/missing customer VAT no; ","")&amp;IF(L1075&lt;&gt;"Yes","Not reported/cleared on FATOORA; ","")&amp;IF(AND(OR(G1075="Zero-rated domestic (Box 3)",G1075="Export (Box 4)"),N1075=""),"Zero-rate/export evidence missing; ","")&amp;IF(AND(C1075="Credit Note",H1075&gt;0),"Credit note should be negative; ","")&amp;IF(AND(C1075="Simplified Tax Invoice",F1075="B2B - VAT registered"),"Simplified invoice issued to VAT-registered B2B; ",""))</f>
        <v/>
      </c>
    </row>
    <row r="1076">
      <c r="A1076" s="17" t="n"/>
      <c r="B1076" s="14" t="n"/>
      <c r="C1076" s="14" t="n"/>
      <c r="D1076" s="14" t="n"/>
      <c r="E1076" s="16" t="n"/>
      <c r="F1076" s="14" t="n"/>
      <c r="G1076" s="14" t="n"/>
      <c r="H1076" s="19" t="n"/>
      <c r="I1076" s="19" t="n"/>
      <c r="J1076" s="34">
        <f>IF(A1076="","",H1076+I1076)</f>
        <v/>
      </c>
      <c r="K1076" s="14" t="n"/>
      <c r="L1076" s="14" t="n"/>
      <c r="M1076" s="14" t="n"/>
      <c r="N1076" s="14" t="n"/>
      <c r="O1076" s="20">
        <f>IF(A1076="","",SUMPRODUCT((A1076&gt;=Setup!$C$19:$C$30)*(A1076&lt;=Setup!$D$19:$D$30)*Setup!$A$19:$A$30))</f>
        <v/>
      </c>
      <c r="P1076" s="34">
        <f>IF(A1076="","",IF(G1076="Standard 15% (Box 1)",ROUND(H1076*Setup!$B$9,2),0))</f>
        <v/>
      </c>
      <c r="Q1076" s="34">
        <f>IF(A1076="","",I1076-P1076)</f>
        <v/>
      </c>
      <c r="R1076" s="23">
        <f>IF(A1076="","",IF(O1076=0,"Outside audit periods; ","")&amp;IF(G1076="","No VAT category; ","")&amp;IF(ABS(Q1076)&gt;Setup!$B$10,"VAT ≠ 15% × net; ","")&amp;IF(AND(F1076="B2B - VAT registered",NOT(AND(LEN(E1076)=15,LEFT(E1076,1)="3",RIGHT(E1076,1)="3",ISNUMBER(--E1076)))),"Invalid/missing customer VAT no; ","")&amp;IF(L1076&lt;&gt;"Yes","Not reported/cleared on FATOORA; ","")&amp;IF(AND(OR(G1076="Zero-rated domestic (Box 3)",G1076="Export (Box 4)"),N1076=""),"Zero-rate/export evidence missing; ","")&amp;IF(AND(C1076="Credit Note",H1076&gt;0),"Credit note should be negative; ","")&amp;IF(AND(C1076="Simplified Tax Invoice",F1076="B2B - VAT registered"),"Simplified invoice issued to VAT-registered B2B; ",""))</f>
        <v/>
      </c>
    </row>
    <row r="1077">
      <c r="A1077" s="17" t="n"/>
      <c r="B1077" s="14" t="n"/>
      <c r="C1077" s="14" t="n"/>
      <c r="D1077" s="14" t="n"/>
      <c r="E1077" s="16" t="n"/>
      <c r="F1077" s="14" t="n"/>
      <c r="G1077" s="14" t="n"/>
      <c r="H1077" s="19" t="n"/>
      <c r="I1077" s="19" t="n"/>
      <c r="J1077" s="34">
        <f>IF(A1077="","",H1077+I1077)</f>
        <v/>
      </c>
      <c r="K1077" s="14" t="n"/>
      <c r="L1077" s="14" t="n"/>
      <c r="M1077" s="14" t="n"/>
      <c r="N1077" s="14" t="n"/>
      <c r="O1077" s="20">
        <f>IF(A1077="","",SUMPRODUCT((A1077&gt;=Setup!$C$19:$C$30)*(A1077&lt;=Setup!$D$19:$D$30)*Setup!$A$19:$A$30))</f>
        <v/>
      </c>
      <c r="P1077" s="34">
        <f>IF(A1077="","",IF(G1077="Standard 15% (Box 1)",ROUND(H1077*Setup!$B$9,2),0))</f>
        <v/>
      </c>
      <c r="Q1077" s="34">
        <f>IF(A1077="","",I1077-P1077)</f>
        <v/>
      </c>
      <c r="R1077" s="23">
        <f>IF(A1077="","",IF(O1077=0,"Outside audit periods; ","")&amp;IF(G1077="","No VAT category; ","")&amp;IF(ABS(Q1077)&gt;Setup!$B$10,"VAT ≠ 15% × net; ","")&amp;IF(AND(F1077="B2B - VAT registered",NOT(AND(LEN(E1077)=15,LEFT(E1077,1)="3",RIGHT(E1077,1)="3",ISNUMBER(--E1077)))),"Invalid/missing customer VAT no; ","")&amp;IF(L1077&lt;&gt;"Yes","Not reported/cleared on FATOORA; ","")&amp;IF(AND(OR(G1077="Zero-rated domestic (Box 3)",G1077="Export (Box 4)"),N1077=""),"Zero-rate/export evidence missing; ","")&amp;IF(AND(C1077="Credit Note",H1077&gt;0),"Credit note should be negative; ","")&amp;IF(AND(C1077="Simplified Tax Invoice",F1077="B2B - VAT registered"),"Simplified invoice issued to VAT-registered B2B; ",""))</f>
        <v/>
      </c>
    </row>
    <row r="1078">
      <c r="A1078" s="17" t="n"/>
      <c r="B1078" s="14" t="n"/>
      <c r="C1078" s="14" t="n"/>
      <c r="D1078" s="14" t="n"/>
      <c r="E1078" s="16" t="n"/>
      <c r="F1078" s="14" t="n"/>
      <c r="G1078" s="14" t="n"/>
      <c r="H1078" s="19" t="n"/>
      <c r="I1078" s="19" t="n"/>
      <c r="J1078" s="34">
        <f>IF(A1078="","",H1078+I1078)</f>
        <v/>
      </c>
      <c r="K1078" s="14" t="n"/>
      <c r="L1078" s="14" t="n"/>
      <c r="M1078" s="14" t="n"/>
      <c r="N1078" s="14" t="n"/>
      <c r="O1078" s="20">
        <f>IF(A1078="","",SUMPRODUCT((A1078&gt;=Setup!$C$19:$C$30)*(A1078&lt;=Setup!$D$19:$D$30)*Setup!$A$19:$A$30))</f>
        <v/>
      </c>
      <c r="P1078" s="34">
        <f>IF(A1078="","",IF(G1078="Standard 15% (Box 1)",ROUND(H1078*Setup!$B$9,2),0))</f>
        <v/>
      </c>
      <c r="Q1078" s="34">
        <f>IF(A1078="","",I1078-P1078)</f>
        <v/>
      </c>
      <c r="R1078" s="23">
        <f>IF(A1078="","",IF(O1078=0,"Outside audit periods; ","")&amp;IF(G1078="","No VAT category; ","")&amp;IF(ABS(Q1078)&gt;Setup!$B$10,"VAT ≠ 15% × net; ","")&amp;IF(AND(F1078="B2B - VAT registered",NOT(AND(LEN(E1078)=15,LEFT(E1078,1)="3",RIGHT(E1078,1)="3",ISNUMBER(--E1078)))),"Invalid/missing customer VAT no; ","")&amp;IF(L1078&lt;&gt;"Yes","Not reported/cleared on FATOORA; ","")&amp;IF(AND(OR(G1078="Zero-rated domestic (Box 3)",G1078="Export (Box 4)"),N1078=""),"Zero-rate/export evidence missing; ","")&amp;IF(AND(C1078="Credit Note",H1078&gt;0),"Credit note should be negative; ","")&amp;IF(AND(C1078="Simplified Tax Invoice",F1078="B2B - VAT registered"),"Simplified invoice issued to VAT-registered B2B; ",""))</f>
        <v/>
      </c>
    </row>
    <row r="1079">
      <c r="A1079" s="17" t="n"/>
      <c r="B1079" s="14" t="n"/>
      <c r="C1079" s="14" t="n"/>
      <c r="D1079" s="14" t="n"/>
      <c r="E1079" s="16" t="n"/>
      <c r="F1079" s="14" t="n"/>
      <c r="G1079" s="14" t="n"/>
      <c r="H1079" s="19" t="n"/>
      <c r="I1079" s="19" t="n"/>
      <c r="J1079" s="34">
        <f>IF(A1079="","",H1079+I1079)</f>
        <v/>
      </c>
      <c r="K1079" s="14" t="n"/>
      <c r="L1079" s="14" t="n"/>
      <c r="M1079" s="14" t="n"/>
      <c r="N1079" s="14" t="n"/>
      <c r="O1079" s="20">
        <f>IF(A1079="","",SUMPRODUCT((A1079&gt;=Setup!$C$19:$C$30)*(A1079&lt;=Setup!$D$19:$D$30)*Setup!$A$19:$A$30))</f>
        <v/>
      </c>
      <c r="P1079" s="34">
        <f>IF(A1079="","",IF(G1079="Standard 15% (Box 1)",ROUND(H1079*Setup!$B$9,2),0))</f>
        <v/>
      </c>
      <c r="Q1079" s="34">
        <f>IF(A1079="","",I1079-P1079)</f>
        <v/>
      </c>
      <c r="R1079" s="23">
        <f>IF(A1079="","",IF(O1079=0,"Outside audit periods; ","")&amp;IF(G1079="","No VAT category; ","")&amp;IF(ABS(Q1079)&gt;Setup!$B$10,"VAT ≠ 15% × net; ","")&amp;IF(AND(F1079="B2B - VAT registered",NOT(AND(LEN(E1079)=15,LEFT(E1079,1)="3",RIGHT(E1079,1)="3",ISNUMBER(--E1079)))),"Invalid/missing customer VAT no; ","")&amp;IF(L1079&lt;&gt;"Yes","Not reported/cleared on FATOORA; ","")&amp;IF(AND(OR(G1079="Zero-rated domestic (Box 3)",G1079="Export (Box 4)"),N1079=""),"Zero-rate/export evidence missing; ","")&amp;IF(AND(C1079="Credit Note",H1079&gt;0),"Credit note should be negative; ","")&amp;IF(AND(C1079="Simplified Tax Invoice",F1079="B2B - VAT registered"),"Simplified invoice issued to VAT-registered B2B; ",""))</f>
        <v/>
      </c>
    </row>
    <row r="1080">
      <c r="A1080" s="17" t="n"/>
      <c r="B1080" s="14" t="n"/>
      <c r="C1080" s="14" t="n"/>
      <c r="D1080" s="14" t="n"/>
      <c r="E1080" s="16" t="n"/>
      <c r="F1080" s="14" t="n"/>
      <c r="G1080" s="14" t="n"/>
      <c r="H1080" s="19" t="n"/>
      <c r="I1080" s="19" t="n"/>
      <c r="J1080" s="34">
        <f>IF(A1080="","",H1080+I1080)</f>
        <v/>
      </c>
      <c r="K1080" s="14" t="n"/>
      <c r="L1080" s="14" t="n"/>
      <c r="M1080" s="14" t="n"/>
      <c r="N1080" s="14" t="n"/>
      <c r="O1080" s="20">
        <f>IF(A1080="","",SUMPRODUCT((A1080&gt;=Setup!$C$19:$C$30)*(A1080&lt;=Setup!$D$19:$D$30)*Setup!$A$19:$A$30))</f>
        <v/>
      </c>
      <c r="P1080" s="34">
        <f>IF(A1080="","",IF(G1080="Standard 15% (Box 1)",ROUND(H1080*Setup!$B$9,2),0))</f>
        <v/>
      </c>
      <c r="Q1080" s="34">
        <f>IF(A1080="","",I1080-P1080)</f>
        <v/>
      </c>
      <c r="R1080" s="23">
        <f>IF(A1080="","",IF(O1080=0,"Outside audit periods; ","")&amp;IF(G1080="","No VAT category; ","")&amp;IF(ABS(Q1080)&gt;Setup!$B$10,"VAT ≠ 15% × net; ","")&amp;IF(AND(F1080="B2B - VAT registered",NOT(AND(LEN(E1080)=15,LEFT(E1080,1)="3",RIGHT(E1080,1)="3",ISNUMBER(--E1080)))),"Invalid/missing customer VAT no; ","")&amp;IF(L1080&lt;&gt;"Yes","Not reported/cleared on FATOORA; ","")&amp;IF(AND(OR(G1080="Zero-rated domestic (Box 3)",G1080="Export (Box 4)"),N1080=""),"Zero-rate/export evidence missing; ","")&amp;IF(AND(C1080="Credit Note",H1080&gt;0),"Credit note should be negative; ","")&amp;IF(AND(C1080="Simplified Tax Invoice",F1080="B2B - VAT registered"),"Simplified invoice issued to VAT-registered B2B; ",""))</f>
        <v/>
      </c>
    </row>
    <row r="1081">
      <c r="A1081" s="17" t="n"/>
      <c r="B1081" s="14" t="n"/>
      <c r="C1081" s="14" t="n"/>
      <c r="D1081" s="14" t="n"/>
      <c r="E1081" s="16" t="n"/>
      <c r="F1081" s="14" t="n"/>
      <c r="G1081" s="14" t="n"/>
      <c r="H1081" s="19" t="n"/>
      <c r="I1081" s="19" t="n"/>
      <c r="J1081" s="34">
        <f>IF(A1081="","",H1081+I1081)</f>
        <v/>
      </c>
      <c r="K1081" s="14" t="n"/>
      <c r="L1081" s="14" t="n"/>
      <c r="M1081" s="14" t="n"/>
      <c r="N1081" s="14" t="n"/>
      <c r="O1081" s="20">
        <f>IF(A1081="","",SUMPRODUCT((A1081&gt;=Setup!$C$19:$C$30)*(A1081&lt;=Setup!$D$19:$D$30)*Setup!$A$19:$A$30))</f>
        <v/>
      </c>
      <c r="P1081" s="34">
        <f>IF(A1081="","",IF(G1081="Standard 15% (Box 1)",ROUND(H1081*Setup!$B$9,2),0))</f>
        <v/>
      </c>
      <c r="Q1081" s="34">
        <f>IF(A1081="","",I1081-P1081)</f>
        <v/>
      </c>
      <c r="R1081" s="23">
        <f>IF(A1081="","",IF(O1081=0,"Outside audit periods; ","")&amp;IF(G1081="","No VAT category; ","")&amp;IF(ABS(Q1081)&gt;Setup!$B$10,"VAT ≠ 15% × net; ","")&amp;IF(AND(F1081="B2B - VAT registered",NOT(AND(LEN(E1081)=15,LEFT(E1081,1)="3",RIGHT(E1081,1)="3",ISNUMBER(--E1081)))),"Invalid/missing customer VAT no; ","")&amp;IF(L1081&lt;&gt;"Yes","Not reported/cleared on FATOORA; ","")&amp;IF(AND(OR(G1081="Zero-rated domestic (Box 3)",G1081="Export (Box 4)"),N1081=""),"Zero-rate/export evidence missing; ","")&amp;IF(AND(C1081="Credit Note",H1081&gt;0),"Credit note should be negative; ","")&amp;IF(AND(C1081="Simplified Tax Invoice",F1081="B2B - VAT registered"),"Simplified invoice issued to VAT-registered B2B; ",""))</f>
        <v/>
      </c>
    </row>
    <row r="1082">
      <c r="A1082" s="17" t="n"/>
      <c r="B1082" s="14" t="n"/>
      <c r="C1082" s="14" t="n"/>
      <c r="D1082" s="14" t="n"/>
      <c r="E1082" s="16" t="n"/>
      <c r="F1082" s="14" t="n"/>
      <c r="G1082" s="14" t="n"/>
      <c r="H1082" s="19" t="n"/>
      <c r="I1082" s="19" t="n"/>
      <c r="J1082" s="34">
        <f>IF(A1082="","",H1082+I1082)</f>
        <v/>
      </c>
      <c r="K1082" s="14" t="n"/>
      <c r="L1082" s="14" t="n"/>
      <c r="M1082" s="14" t="n"/>
      <c r="N1082" s="14" t="n"/>
      <c r="O1082" s="20">
        <f>IF(A1082="","",SUMPRODUCT((A1082&gt;=Setup!$C$19:$C$30)*(A1082&lt;=Setup!$D$19:$D$30)*Setup!$A$19:$A$30))</f>
        <v/>
      </c>
      <c r="P1082" s="34">
        <f>IF(A1082="","",IF(G1082="Standard 15% (Box 1)",ROUND(H1082*Setup!$B$9,2),0))</f>
        <v/>
      </c>
      <c r="Q1082" s="34">
        <f>IF(A1082="","",I1082-P1082)</f>
        <v/>
      </c>
      <c r="R1082" s="23">
        <f>IF(A1082="","",IF(O1082=0,"Outside audit periods; ","")&amp;IF(G1082="","No VAT category; ","")&amp;IF(ABS(Q1082)&gt;Setup!$B$10,"VAT ≠ 15% × net; ","")&amp;IF(AND(F1082="B2B - VAT registered",NOT(AND(LEN(E1082)=15,LEFT(E1082,1)="3",RIGHT(E1082,1)="3",ISNUMBER(--E1082)))),"Invalid/missing customer VAT no; ","")&amp;IF(L1082&lt;&gt;"Yes","Not reported/cleared on FATOORA; ","")&amp;IF(AND(OR(G1082="Zero-rated domestic (Box 3)",G1082="Export (Box 4)"),N1082=""),"Zero-rate/export evidence missing; ","")&amp;IF(AND(C1082="Credit Note",H1082&gt;0),"Credit note should be negative; ","")&amp;IF(AND(C1082="Simplified Tax Invoice",F1082="B2B - VAT registered"),"Simplified invoice issued to VAT-registered B2B; ",""))</f>
        <v/>
      </c>
    </row>
    <row r="1083">
      <c r="A1083" s="17" t="n"/>
      <c r="B1083" s="14" t="n"/>
      <c r="C1083" s="14" t="n"/>
      <c r="D1083" s="14" t="n"/>
      <c r="E1083" s="16" t="n"/>
      <c r="F1083" s="14" t="n"/>
      <c r="G1083" s="14" t="n"/>
      <c r="H1083" s="19" t="n"/>
      <c r="I1083" s="19" t="n"/>
      <c r="J1083" s="34">
        <f>IF(A1083="","",H1083+I1083)</f>
        <v/>
      </c>
      <c r="K1083" s="14" t="n"/>
      <c r="L1083" s="14" t="n"/>
      <c r="M1083" s="14" t="n"/>
      <c r="N1083" s="14" t="n"/>
      <c r="O1083" s="20">
        <f>IF(A1083="","",SUMPRODUCT((A1083&gt;=Setup!$C$19:$C$30)*(A1083&lt;=Setup!$D$19:$D$30)*Setup!$A$19:$A$30))</f>
        <v/>
      </c>
      <c r="P1083" s="34">
        <f>IF(A1083="","",IF(G1083="Standard 15% (Box 1)",ROUND(H1083*Setup!$B$9,2),0))</f>
        <v/>
      </c>
      <c r="Q1083" s="34">
        <f>IF(A1083="","",I1083-P1083)</f>
        <v/>
      </c>
      <c r="R1083" s="23">
        <f>IF(A1083="","",IF(O1083=0,"Outside audit periods; ","")&amp;IF(G1083="","No VAT category; ","")&amp;IF(ABS(Q1083)&gt;Setup!$B$10,"VAT ≠ 15% × net; ","")&amp;IF(AND(F1083="B2B - VAT registered",NOT(AND(LEN(E1083)=15,LEFT(E1083,1)="3",RIGHT(E1083,1)="3",ISNUMBER(--E1083)))),"Invalid/missing customer VAT no; ","")&amp;IF(L1083&lt;&gt;"Yes","Not reported/cleared on FATOORA; ","")&amp;IF(AND(OR(G1083="Zero-rated domestic (Box 3)",G1083="Export (Box 4)"),N1083=""),"Zero-rate/export evidence missing; ","")&amp;IF(AND(C1083="Credit Note",H1083&gt;0),"Credit note should be negative; ","")&amp;IF(AND(C1083="Simplified Tax Invoice",F1083="B2B - VAT registered"),"Simplified invoice issued to VAT-registered B2B; ",""))</f>
        <v/>
      </c>
    </row>
    <row r="1084">
      <c r="A1084" s="17" t="n"/>
      <c r="B1084" s="14" t="n"/>
      <c r="C1084" s="14" t="n"/>
      <c r="D1084" s="14" t="n"/>
      <c r="E1084" s="16" t="n"/>
      <c r="F1084" s="14" t="n"/>
      <c r="G1084" s="14" t="n"/>
      <c r="H1084" s="19" t="n"/>
      <c r="I1084" s="19" t="n"/>
      <c r="J1084" s="34">
        <f>IF(A1084="","",H1084+I1084)</f>
        <v/>
      </c>
      <c r="K1084" s="14" t="n"/>
      <c r="L1084" s="14" t="n"/>
      <c r="M1084" s="14" t="n"/>
      <c r="N1084" s="14" t="n"/>
      <c r="O1084" s="20">
        <f>IF(A1084="","",SUMPRODUCT((A1084&gt;=Setup!$C$19:$C$30)*(A1084&lt;=Setup!$D$19:$D$30)*Setup!$A$19:$A$30))</f>
        <v/>
      </c>
      <c r="P1084" s="34">
        <f>IF(A1084="","",IF(G1084="Standard 15% (Box 1)",ROUND(H1084*Setup!$B$9,2),0))</f>
        <v/>
      </c>
      <c r="Q1084" s="34">
        <f>IF(A1084="","",I1084-P1084)</f>
        <v/>
      </c>
      <c r="R1084" s="23">
        <f>IF(A1084="","",IF(O1084=0,"Outside audit periods; ","")&amp;IF(G1084="","No VAT category; ","")&amp;IF(ABS(Q1084)&gt;Setup!$B$10,"VAT ≠ 15% × net; ","")&amp;IF(AND(F1084="B2B - VAT registered",NOT(AND(LEN(E1084)=15,LEFT(E1084,1)="3",RIGHT(E1084,1)="3",ISNUMBER(--E1084)))),"Invalid/missing customer VAT no; ","")&amp;IF(L1084&lt;&gt;"Yes","Not reported/cleared on FATOORA; ","")&amp;IF(AND(OR(G1084="Zero-rated domestic (Box 3)",G1084="Export (Box 4)"),N1084=""),"Zero-rate/export evidence missing; ","")&amp;IF(AND(C1084="Credit Note",H1084&gt;0),"Credit note should be negative; ","")&amp;IF(AND(C1084="Simplified Tax Invoice",F1084="B2B - VAT registered"),"Simplified invoice issued to VAT-registered B2B; ",""))</f>
        <v/>
      </c>
    </row>
    <row r="1085">
      <c r="A1085" s="17" t="n"/>
      <c r="B1085" s="14" t="n"/>
      <c r="C1085" s="14" t="n"/>
      <c r="D1085" s="14" t="n"/>
      <c r="E1085" s="16" t="n"/>
      <c r="F1085" s="14" t="n"/>
      <c r="G1085" s="14" t="n"/>
      <c r="H1085" s="19" t="n"/>
      <c r="I1085" s="19" t="n"/>
      <c r="J1085" s="34">
        <f>IF(A1085="","",H1085+I1085)</f>
        <v/>
      </c>
      <c r="K1085" s="14" t="n"/>
      <c r="L1085" s="14" t="n"/>
      <c r="M1085" s="14" t="n"/>
      <c r="N1085" s="14" t="n"/>
      <c r="O1085" s="20">
        <f>IF(A1085="","",SUMPRODUCT((A1085&gt;=Setup!$C$19:$C$30)*(A1085&lt;=Setup!$D$19:$D$30)*Setup!$A$19:$A$30))</f>
        <v/>
      </c>
      <c r="P1085" s="34">
        <f>IF(A1085="","",IF(G1085="Standard 15% (Box 1)",ROUND(H1085*Setup!$B$9,2),0))</f>
        <v/>
      </c>
      <c r="Q1085" s="34">
        <f>IF(A1085="","",I1085-P1085)</f>
        <v/>
      </c>
      <c r="R1085" s="23">
        <f>IF(A1085="","",IF(O1085=0,"Outside audit periods; ","")&amp;IF(G1085="","No VAT category; ","")&amp;IF(ABS(Q1085)&gt;Setup!$B$10,"VAT ≠ 15% × net; ","")&amp;IF(AND(F1085="B2B - VAT registered",NOT(AND(LEN(E1085)=15,LEFT(E1085,1)="3",RIGHT(E1085,1)="3",ISNUMBER(--E1085)))),"Invalid/missing customer VAT no; ","")&amp;IF(L1085&lt;&gt;"Yes","Not reported/cleared on FATOORA; ","")&amp;IF(AND(OR(G1085="Zero-rated domestic (Box 3)",G1085="Export (Box 4)"),N1085=""),"Zero-rate/export evidence missing; ","")&amp;IF(AND(C1085="Credit Note",H1085&gt;0),"Credit note should be negative; ","")&amp;IF(AND(C1085="Simplified Tax Invoice",F1085="B2B - VAT registered"),"Simplified invoice issued to VAT-registered B2B; ",""))</f>
        <v/>
      </c>
    </row>
    <row r="1086">
      <c r="A1086" s="17" t="n"/>
      <c r="B1086" s="14" t="n"/>
      <c r="C1086" s="14" t="n"/>
      <c r="D1086" s="14" t="n"/>
      <c r="E1086" s="16" t="n"/>
      <c r="F1086" s="14" t="n"/>
      <c r="G1086" s="14" t="n"/>
      <c r="H1086" s="19" t="n"/>
      <c r="I1086" s="19" t="n"/>
      <c r="J1086" s="34">
        <f>IF(A1086="","",H1086+I1086)</f>
        <v/>
      </c>
      <c r="K1086" s="14" t="n"/>
      <c r="L1086" s="14" t="n"/>
      <c r="M1086" s="14" t="n"/>
      <c r="N1086" s="14" t="n"/>
      <c r="O1086" s="20">
        <f>IF(A1086="","",SUMPRODUCT((A1086&gt;=Setup!$C$19:$C$30)*(A1086&lt;=Setup!$D$19:$D$30)*Setup!$A$19:$A$30))</f>
        <v/>
      </c>
      <c r="P1086" s="34">
        <f>IF(A1086="","",IF(G1086="Standard 15% (Box 1)",ROUND(H1086*Setup!$B$9,2),0))</f>
        <v/>
      </c>
      <c r="Q1086" s="34">
        <f>IF(A1086="","",I1086-P1086)</f>
        <v/>
      </c>
      <c r="R1086" s="23">
        <f>IF(A1086="","",IF(O1086=0,"Outside audit periods; ","")&amp;IF(G1086="","No VAT category; ","")&amp;IF(ABS(Q1086)&gt;Setup!$B$10,"VAT ≠ 15% × net; ","")&amp;IF(AND(F1086="B2B - VAT registered",NOT(AND(LEN(E1086)=15,LEFT(E1086,1)="3",RIGHT(E1086,1)="3",ISNUMBER(--E1086)))),"Invalid/missing customer VAT no; ","")&amp;IF(L1086&lt;&gt;"Yes","Not reported/cleared on FATOORA; ","")&amp;IF(AND(OR(G1086="Zero-rated domestic (Box 3)",G1086="Export (Box 4)"),N1086=""),"Zero-rate/export evidence missing; ","")&amp;IF(AND(C1086="Credit Note",H1086&gt;0),"Credit note should be negative; ","")&amp;IF(AND(C1086="Simplified Tax Invoice",F1086="B2B - VAT registered"),"Simplified invoice issued to VAT-registered B2B; ",""))</f>
        <v/>
      </c>
    </row>
    <row r="1087">
      <c r="A1087" s="17" t="n"/>
      <c r="B1087" s="14" t="n"/>
      <c r="C1087" s="14" t="n"/>
      <c r="D1087" s="14" t="n"/>
      <c r="E1087" s="16" t="n"/>
      <c r="F1087" s="14" t="n"/>
      <c r="G1087" s="14" t="n"/>
      <c r="H1087" s="19" t="n"/>
      <c r="I1087" s="19" t="n"/>
      <c r="J1087" s="34">
        <f>IF(A1087="","",H1087+I1087)</f>
        <v/>
      </c>
      <c r="K1087" s="14" t="n"/>
      <c r="L1087" s="14" t="n"/>
      <c r="M1087" s="14" t="n"/>
      <c r="N1087" s="14" t="n"/>
      <c r="O1087" s="20">
        <f>IF(A1087="","",SUMPRODUCT((A1087&gt;=Setup!$C$19:$C$30)*(A1087&lt;=Setup!$D$19:$D$30)*Setup!$A$19:$A$30))</f>
        <v/>
      </c>
      <c r="P1087" s="34">
        <f>IF(A1087="","",IF(G1087="Standard 15% (Box 1)",ROUND(H1087*Setup!$B$9,2),0))</f>
        <v/>
      </c>
      <c r="Q1087" s="34">
        <f>IF(A1087="","",I1087-P1087)</f>
        <v/>
      </c>
      <c r="R1087" s="23">
        <f>IF(A1087="","",IF(O1087=0,"Outside audit periods; ","")&amp;IF(G1087="","No VAT category; ","")&amp;IF(ABS(Q1087)&gt;Setup!$B$10,"VAT ≠ 15% × net; ","")&amp;IF(AND(F1087="B2B - VAT registered",NOT(AND(LEN(E1087)=15,LEFT(E1087,1)="3",RIGHT(E1087,1)="3",ISNUMBER(--E1087)))),"Invalid/missing customer VAT no; ","")&amp;IF(L1087&lt;&gt;"Yes","Not reported/cleared on FATOORA; ","")&amp;IF(AND(OR(G1087="Zero-rated domestic (Box 3)",G1087="Export (Box 4)"),N1087=""),"Zero-rate/export evidence missing; ","")&amp;IF(AND(C1087="Credit Note",H1087&gt;0),"Credit note should be negative; ","")&amp;IF(AND(C1087="Simplified Tax Invoice",F1087="B2B - VAT registered"),"Simplified invoice issued to VAT-registered B2B; ",""))</f>
        <v/>
      </c>
    </row>
    <row r="1088">
      <c r="A1088" s="17" t="n"/>
      <c r="B1088" s="14" t="n"/>
      <c r="C1088" s="14" t="n"/>
      <c r="D1088" s="14" t="n"/>
      <c r="E1088" s="16" t="n"/>
      <c r="F1088" s="14" t="n"/>
      <c r="G1088" s="14" t="n"/>
      <c r="H1088" s="19" t="n"/>
      <c r="I1088" s="19" t="n"/>
      <c r="J1088" s="34">
        <f>IF(A1088="","",H1088+I1088)</f>
        <v/>
      </c>
      <c r="K1088" s="14" t="n"/>
      <c r="L1088" s="14" t="n"/>
      <c r="M1088" s="14" t="n"/>
      <c r="N1088" s="14" t="n"/>
      <c r="O1088" s="20">
        <f>IF(A1088="","",SUMPRODUCT((A1088&gt;=Setup!$C$19:$C$30)*(A1088&lt;=Setup!$D$19:$D$30)*Setup!$A$19:$A$30))</f>
        <v/>
      </c>
      <c r="P1088" s="34">
        <f>IF(A1088="","",IF(G1088="Standard 15% (Box 1)",ROUND(H1088*Setup!$B$9,2),0))</f>
        <v/>
      </c>
      <c r="Q1088" s="34">
        <f>IF(A1088="","",I1088-P1088)</f>
        <v/>
      </c>
      <c r="R1088" s="23">
        <f>IF(A1088="","",IF(O1088=0,"Outside audit periods; ","")&amp;IF(G1088="","No VAT category; ","")&amp;IF(ABS(Q1088)&gt;Setup!$B$10,"VAT ≠ 15% × net; ","")&amp;IF(AND(F1088="B2B - VAT registered",NOT(AND(LEN(E1088)=15,LEFT(E1088,1)="3",RIGHT(E1088,1)="3",ISNUMBER(--E1088)))),"Invalid/missing customer VAT no; ","")&amp;IF(L1088&lt;&gt;"Yes","Not reported/cleared on FATOORA; ","")&amp;IF(AND(OR(G1088="Zero-rated domestic (Box 3)",G1088="Export (Box 4)"),N1088=""),"Zero-rate/export evidence missing; ","")&amp;IF(AND(C1088="Credit Note",H1088&gt;0),"Credit note should be negative; ","")&amp;IF(AND(C1088="Simplified Tax Invoice",F1088="B2B - VAT registered"),"Simplified invoice issued to VAT-registered B2B; ",""))</f>
        <v/>
      </c>
    </row>
    <row r="1089">
      <c r="A1089" s="17" t="n"/>
      <c r="B1089" s="14" t="n"/>
      <c r="C1089" s="14" t="n"/>
      <c r="D1089" s="14" t="n"/>
      <c r="E1089" s="16" t="n"/>
      <c r="F1089" s="14" t="n"/>
      <c r="G1089" s="14" t="n"/>
      <c r="H1089" s="19" t="n"/>
      <c r="I1089" s="19" t="n"/>
      <c r="J1089" s="34">
        <f>IF(A1089="","",H1089+I1089)</f>
        <v/>
      </c>
      <c r="K1089" s="14" t="n"/>
      <c r="L1089" s="14" t="n"/>
      <c r="M1089" s="14" t="n"/>
      <c r="N1089" s="14" t="n"/>
      <c r="O1089" s="20">
        <f>IF(A1089="","",SUMPRODUCT((A1089&gt;=Setup!$C$19:$C$30)*(A1089&lt;=Setup!$D$19:$D$30)*Setup!$A$19:$A$30))</f>
        <v/>
      </c>
      <c r="P1089" s="34">
        <f>IF(A1089="","",IF(G1089="Standard 15% (Box 1)",ROUND(H1089*Setup!$B$9,2),0))</f>
        <v/>
      </c>
      <c r="Q1089" s="34">
        <f>IF(A1089="","",I1089-P1089)</f>
        <v/>
      </c>
      <c r="R1089" s="23">
        <f>IF(A1089="","",IF(O1089=0,"Outside audit periods; ","")&amp;IF(G1089="","No VAT category; ","")&amp;IF(ABS(Q1089)&gt;Setup!$B$10,"VAT ≠ 15% × net; ","")&amp;IF(AND(F1089="B2B - VAT registered",NOT(AND(LEN(E1089)=15,LEFT(E1089,1)="3",RIGHT(E1089,1)="3",ISNUMBER(--E1089)))),"Invalid/missing customer VAT no; ","")&amp;IF(L1089&lt;&gt;"Yes","Not reported/cleared on FATOORA; ","")&amp;IF(AND(OR(G1089="Zero-rated domestic (Box 3)",G1089="Export (Box 4)"),N1089=""),"Zero-rate/export evidence missing; ","")&amp;IF(AND(C1089="Credit Note",H1089&gt;0),"Credit note should be negative; ","")&amp;IF(AND(C1089="Simplified Tax Invoice",F1089="B2B - VAT registered"),"Simplified invoice issued to VAT-registered B2B; ",""))</f>
        <v/>
      </c>
    </row>
    <row r="1090">
      <c r="A1090" s="17" t="n"/>
      <c r="B1090" s="14" t="n"/>
      <c r="C1090" s="14" t="n"/>
      <c r="D1090" s="14" t="n"/>
      <c r="E1090" s="16" t="n"/>
      <c r="F1090" s="14" t="n"/>
      <c r="G1090" s="14" t="n"/>
      <c r="H1090" s="19" t="n"/>
      <c r="I1090" s="19" t="n"/>
      <c r="J1090" s="34">
        <f>IF(A1090="","",H1090+I1090)</f>
        <v/>
      </c>
      <c r="K1090" s="14" t="n"/>
      <c r="L1090" s="14" t="n"/>
      <c r="M1090" s="14" t="n"/>
      <c r="N1090" s="14" t="n"/>
      <c r="O1090" s="20">
        <f>IF(A1090="","",SUMPRODUCT((A1090&gt;=Setup!$C$19:$C$30)*(A1090&lt;=Setup!$D$19:$D$30)*Setup!$A$19:$A$30))</f>
        <v/>
      </c>
      <c r="P1090" s="34">
        <f>IF(A1090="","",IF(G1090="Standard 15% (Box 1)",ROUND(H1090*Setup!$B$9,2),0))</f>
        <v/>
      </c>
      <c r="Q1090" s="34">
        <f>IF(A1090="","",I1090-P1090)</f>
        <v/>
      </c>
      <c r="R1090" s="23">
        <f>IF(A1090="","",IF(O1090=0,"Outside audit periods; ","")&amp;IF(G1090="","No VAT category; ","")&amp;IF(ABS(Q1090)&gt;Setup!$B$10,"VAT ≠ 15% × net; ","")&amp;IF(AND(F1090="B2B - VAT registered",NOT(AND(LEN(E1090)=15,LEFT(E1090,1)="3",RIGHT(E1090,1)="3",ISNUMBER(--E1090)))),"Invalid/missing customer VAT no; ","")&amp;IF(L1090&lt;&gt;"Yes","Not reported/cleared on FATOORA; ","")&amp;IF(AND(OR(G1090="Zero-rated domestic (Box 3)",G1090="Export (Box 4)"),N1090=""),"Zero-rate/export evidence missing; ","")&amp;IF(AND(C1090="Credit Note",H1090&gt;0),"Credit note should be negative; ","")&amp;IF(AND(C1090="Simplified Tax Invoice",F1090="B2B - VAT registered"),"Simplified invoice issued to VAT-registered B2B; ",""))</f>
        <v/>
      </c>
    </row>
    <row r="1091">
      <c r="A1091" s="17" t="n"/>
      <c r="B1091" s="14" t="n"/>
      <c r="C1091" s="14" t="n"/>
      <c r="D1091" s="14" t="n"/>
      <c r="E1091" s="16" t="n"/>
      <c r="F1091" s="14" t="n"/>
      <c r="G1091" s="14" t="n"/>
      <c r="H1091" s="19" t="n"/>
      <c r="I1091" s="19" t="n"/>
      <c r="J1091" s="34">
        <f>IF(A1091="","",H1091+I1091)</f>
        <v/>
      </c>
      <c r="K1091" s="14" t="n"/>
      <c r="L1091" s="14" t="n"/>
      <c r="M1091" s="14" t="n"/>
      <c r="N1091" s="14" t="n"/>
      <c r="O1091" s="20">
        <f>IF(A1091="","",SUMPRODUCT((A1091&gt;=Setup!$C$19:$C$30)*(A1091&lt;=Setup!$D$19:$D$30)*Setup!$A$19:$A$30))</f>
        <v/>
      </c>
      <c r="P1091" s="34">
        <f>IF(A1091="","",IF(G1091="Standard 15% (Box 1)",ROUND(H1091*Setup!$B$9,2),0))</f>
        <v/>
      </c>
      <c r="Q1091" s="34">
        <f>IF(A1091="","",I1091-P1091)</f>
        <v/>
      </c>
      <c r="R1091" s="23">
        <f>IF(A1091="","",IF(O1091=0,"Outside audit periods; ","")&amp;IF(G1091="","No VAT category; ","")&amp;IF(ABS(Q1091)&gt;Setup!$B$10,"VAT ≠ 15% × net; ","")&amp;IF(AND(F1091="B2B - VAT registered",NOT(AND(LEN(E1091)=15,LEFT(E1091,1)="3",RIGHT(E1091,1)="3",ISNUMBER(--E1091)))),"Invalid/missing customer VAT no; ","")&amp;IF(L1091&lt;&gt;"Yes","Not reported/cleared on FATOORA; ","")&amp;IF(AND(OR(G1091="Zero-rated domestic (Box 3)",G1091="Export (Box 4)"),N1091=""),"Zero-rate/export evidence missing; ","")&amp;IF(AND(C1091="Credit Note",H1091&gt;0),"Credit note should be negative; ","")&amp;IF(AND(C1091="Simplified Tax Invoice",F1091="B2B - VAT registered"),"Simplified invoice issued to VAT-registered B2B; ",""))</f>
        <v/>
      </c>
    </row>
    <row r="1092">
      <c r="A1092" s="17" t="n"/>
      <c r="B1092" s="14" t="n"/>
      <c r="C1092" s="14" t="n"/>
      <c r="D1092" s="14" t="n"/>
      <c r="E1092" s="16" t="n"/>
      <c r="F1092" s="14" t="n"/>
      <c r="G1092" s="14" t="n"/>
      <c r="H1092" s="19" t="n"/>
      <c r="I1092" s="19" t="n"/>
      <c r="J1092" s="34">
        <f>IF(A1092="","",H1092+I1092)</f>
        <v/>
      </c>
      <c r="K1092" s="14" t="n"/>
      <c r="L1092" s="14" t="n"/>
      <c r="M1092" s="14" t="n"/>
      <c r="N1092" s="14" t="n"/>
      <c r="O1092" s="20">
        <f>IF(A1092="","",SUMPRODUCT((A1092&gt;=Setup!$C$19:$C$30)*(A1092&lt;=Setup!$D$19:$D$30)*Setup!$A$19:$A$30))</f>
        <v/>
      </c>
      <c r="P1092" s="34">
        <f>IF(A1092="","",IF(G1092="Standard 15% (Box 1)",ROUND(H1092*Setup!$B$9,2),0))</f>
        <v/>
      </c>
      <c r="Q1092" s="34">
        <f>IF(A1092="","",I1092-P1092)</f>
        <v/>
      </c>
      <c r="R1092" s="23">
        <f>IF(A1092="","",IF(O1092=0,"Outside audit periods; ","")&amp;IF(G1092="","No VAT category; ","")&amp;IF(ABS(Q1092)&gt;Setup!$B$10,"VAT ≠ 15% × net; ","")&amp;IF(AND(F1092="B2B - VAT registered",NOT(AND(LEN(E1092)=15,LEFT(E1092,1)="3",RIGHT(E1092,1)="3",ISNUMBER(--E1092)))),"Invalid/missing customer VAT no; ","")&amp;IF(L1092&lt;&gt;"Yes","Not reported/cleared on FATOORA; ","")&amp;IF(AND(OR(G1092="Zero-rated domestic (Box 3)",G1092="Export (Box 4)"),N1092=""),"Zero-rate/export evidence missing; ","")&amp;IF(AND(C1092="Credit Note",H1092&gt;0),"Credit note should be negative; ","")&amp;IF(AND(C1092="Simplified Tax Invoice",F1092="B2B - VAT registered"),"Simplified invoice issued to VAT-registered B2B; ",""))</f>
        <v/>
      </c>
    </row>
    <row r="1093">
      <c r="A1093" s="17" t="n"/>
      <c r="B1093" s="14" t="n"/>
      <c r="C1093" s="14" t="n"/>
      <c r="D1093" s="14" t="n"/>
      <c r="E1093" s="16" t="n"/>
      <c r="F1093" s="14" t="n"/>
      <c r="G1093" s="14" t="n"/>
      <c r="H1093" s="19" t="n"/>
      <c r="I1093" s="19" t="n"/>
      <c r="J1093" s="34">
        <f>IF(A1093="","",H1093+I1093)</f>
        <v/>
      </c>
      <c r="K1093" s="14" t="n"/>
      <c r="L1093" s="14" t="n"/>
      <c r="M1093" s="14" t="n"/>
      <c r="N1093" s="14" t="n"/>
      <c r="O1093" s="20">
        <f>IF(A1093="","",SUMPRODUCT((A1093&gt;=Setup!$C$19:$C$30)*(A1093&lt;=Setup!$D$19:$D$30)*Setup!$A$19:$A$30))</f>
        <v/>
      </c>
      <c r="P1093" s="34">
        <f>IF(A1093="","",IF(G1093="Standard 15% (Box 1)",ROUND(H1093*Setup!$B$9,2),0))</f>
        <v/>
      </c>
      <c r="Q1093" s="34">
        <f>IF(A1093="","",I1093-P1093)</f>
        <v/>
      </c>
      <c r="R1093" s="23">
        <f>IF(A1093="","",IF(O1093=0,"Outside audit periods; ","")&amp;IF(G1093="","No VAT category; ","")&amp;IF(ABS(Q1093)&gt;Setup!$B$10,"VAT ≠ 15% × net; ","")&amp;IF(AND(F1093="B2B - VAT registered",NOT(AND(LEN(E1093)=15,LEFT(E1093,1)="3",RIGHT(E1093,1)="3",ISNUMBER(--E1093)))),"Invalid/missing customer VAT no; ","")&amp;IF(L1093&lt;&gt;"Yes","Not reported/cleared on FATOORA; ","")&amp;IF(AND(OR(G1093="Zero-rated domestic (Box 3)",G1093="Export (Box 4)"),N1093=""),"Zero-rate/export evidence missing; ","")&amp;IF(AND(C1093="Credit Note",H1093&gt;0),"Credit note should be negative; ","")&amp;IF(AND(C1093="Simplified Tax Invoice",F1093="B2B - VAT registered"),"Simplified invoice issued to VAT-registered B2B; ",""))</f>
        <v/>
      </c>
    </row>
    <row r="1094">
      <c r="A1094" s="17" t="n"/>
      <c r="B1094" s="14" t="n"/>
      <c r="C1094" s="14" t="n"/>
      <c r="D1094" s="14" t="n"/>
      <c r="E1094" s="16" t="n"/>
      <c r="F1094" s="14" t="n"/>
      <c r="G1094" s="14" t="n"/>
      <c r="H1094" s="19" t="n"/>
      <c r="I1094" s="19" t="n"/>
      <c r="J1094" s="34">
        <f>IF(A1094="","",H1094+I1094)</f>
        <v/>
      </c>
      <c r="K1094" s="14" t="n"/>
      <c r="L1094" s="14" t="n"/>
      <c r="M1094" s="14" t="n"/>
      <c r="N1094" s="14" t="n"/>
      <c r="O1094" s="20">
        <f>IF(A1094="","",SUMPRODUCT((A1094&gt;=Setup!$C$19:$C$30)*(A1094&lt;=Setup!$D$19:$D$30)*Setup!$A$19:$A$30))</f>
        <v/>
      </c>
      <c r="P1094" s="34">
        <f>IF(A1094="","",IF(G1094="Standard 15% (Box 1)",ROUND(H1094*Setup!$B$9,2),0))</f>
        <v/>
      </c>
      <c r="Q1094" s="34">
        <f>IF(A1094="","",I1094-P1094)</f>
        <v/>
      </c>
      <c r="R1094" s="23">
        <f>IF(A1094="","",IF(O1094=0,"Outside audit periods; ","")&amp;IF(G1094="","No VAT category; ","")&amp;IF(ABS(Q1094)&gt;Setup!$B$10,"VAT ≠ 15% × net; ","")&amp;IF(AND(F1094="B2B - VAT registered",NOT(AND(LEN(E1094)=15,LEFT(E1094,1)="3",RIGHT(E1094,1)="3",ISNUMBER(--E1094)))),"Invalid/missing customer VAT no; ","")&amp;IF(L1094&lt;&gt;"Yes","Not reported/cleared on FATOORA; ","")&amp;IF(AND(OR(G1094="Zero-rated domestic (Box 3)",G1094="Export (Box 4)"),N1094=""),"Zero-rate/export evidence missing; ","")&amp;IF(AND(C1094="Credit Note",H1094&gt;0),"Credit note should be negative; ","")&amp;IF(AND(C1094="Simplified Tax Invoice",F1094="B2B - VAT registered"),"Simplified invoice issued to VAT-registered B2B; ",""))</f>
        <v/>
      </c>
    </row>
    <row r="1095">
      <c r="A1095" s="17" t="n"/>
      <c r="B1095" s="14" t="n"/>
      <c r="C1095" s="14" t="n"/>
      <c r="D1095" s="14" t="n"/>
      <c r="E1095" s="16" t="n"/>
      <c r="F1095" s="14" t="n"/>
      <c r="G1095" s="14" t="n"/>
      <c r="H1095" s="19" t="n"/>
      <c r="I1095" s="19" t="n"/>
      <c r="J1095" s="34">
        <f>IF(A1095="","",H1095+I1095)</f>
        <v/>
      </c>
      <c r="K1095" s="14" t="n"/>
      <c r="L1095" s="14" t="n"/>
      <c r="M1095" s="14" t="n"/>
      <c r="N1095" s="14" t="n"/>
      <c r="O1095" s="20">
        <f>IF(A1095="","",SUMPRODUCT((A1095&gt;=Setup!$C$19:$C$30)*(A1095&lt;=Setup!$D$19:$D$30)*Setup!$A$19:$A$30))</f>
        <v/>
      </c>
      <c r="P1095" s="34">
        <f>IF(A1095="","",IF(G1095="Standard 15% (Box 1)",ROUND(H1095*Setup!$B$9,2),0))</f>
        <v/>
      </c>
      <c r="Q1095" s="34">
        <f>IF(A1095="","",I1095-P1095)</f>
        <v/>
      </c>
      <c r="R1095" s="23">
        <f>IF(A1095="","",IF(O1095=0,"Outside audit periods; ","")&amp;IF(G1095="","No VAT category; ","")&amp;IF(ABS(Q1095)&gt;Setup!$B$10,"VAT ≠ 15% × net; ","")&amp;IF(AND(F1095="B2B - VAT registered",NOT(AND(LEN(E1095)=15,LEFT(E1095,1)="3",RIGHT(E1095,1)="3",ISNUMBER(--E1095)))),"Invalid/missing customer VAT no; ","")&amp;IF(L1095&lt;&gt;"Yes","Not reported/cleared on FATOORA; ","")&amp;IF(AND(OR(G1095="Zero-rated domestic (Box 3)",G1095="Export (Box 4)"),N1095=""),"Zero-rate/export evidence missing; ","")&amp;IF(AND(C1095="Credit Note",H1095&gt;0),"Credit note should be negative; ","")&amp;IF(AND(C1095="Simplified Tax Invoice",F1095="B2B - VAT registered"),"Simplified invoice issued to VAT-registered B2B; ",""))</f>
        <v/>
      </c>
    </row>
    <row r="1096">
      <c r="A1096" s="17" t="n"/>
      <c r="B1096" s="14" t="n"/>
      <c r="C1096" s="14" t="n"/>
      <c r="D1096" s="14" t="n"/>
      <c r="E1096" s="16" t="n"/>
      <c r="F1096" s="14" t="n"/>
      <c r="G1096" s="14" t="n"/>
      <c r="H1096" s="19" t="n"/>
      <c r="I1096" s="19" t="n"/>
      <c r="J1096" s="34">
        <f>IF(A1096="","",H1096+I1096)</f>
        <v/>
      </c>
      <c r="K1096" s="14" t="n"/>
      <c r="L1096" s="14" t="n"/>
      <c r="M1096" s="14" t="n"/>
      <c r="N1096" s="14" t="n"/>
      <c r="O1096" s="20">
        <f>IF(A1096="","",SUMPRODUCT((A1096&gt;=Setup!$C$19:$C$30)*(A1096&lt;=Setup!$D$19:$D$30)*Setup!$A$19:$A$30))</f>
        <v/>
      </c>
      <c r="P1096" s="34">
        <f>IF(A1096="","",IF(G1096="Standard 15% (Box 1)",ROUND(H1096*Setup!$B$9,2),0))</f>
        <v/>
      </c>
      <c r="Q1096" s="34">
        <f>IF(A1096="","",I1096-P1096)</f>
        <v/>
      </c>
      <c r="R1096" s="23">
        <f>IF(A1096="","",IF(O1096=0,"Outside audit periods; ","")&amp;IF(G1096="","No VAT category; ","")&amp;IF(ABS(Q1096)&gt;Setup!$B$10,"VAT ≠ 15% × net; ","")&amp;IF(AND(F1096="B2B - VAT registered",NOT(AND(LEN(E1096)=15,LEFT(E1096,1)="3",RIGHT(E1096,1)="3",ISNUMBER(--E1096)))),"Invalid/missing customer VAT no; ","")&amp;IF(L1096&lt;&gt;"Yes","Not reported/cleared on FATOORA; ","")&amp;IF(AND(OR(G1096="Zero-rated domestic (Box 3)",G1096="Export (Box 4)"),N1096=""),"Zero-rate/export evidence missing; ","")&amp;IF(AND(C1096="Credit Note",H1096&gt;0),"Credit note should be negative; ","")&amp;IF(AND(C1096="Simplified Tax Invoice",F1096="B2B - VAT registered"),"Simplified invoice issued to VAT-registered B2B; ",""))</f>
        <v/>
      </c>
    </row>
    <row r="1097">
      <c r="A1097" s="17" t="n"/>
      <c r="B1097" s="14" t="n"/>
      <c r="C1097" s="14" t="n"/>
      <c r="D1097" s="14" t="n"/>
      <c r="E1097" s="16" t="n"/>
      <c r="F1097" s="14" t="n"/>
      <c r="G1097" s="14" t="n"/>
      <c r="H1097" s="19" t="n"/>
      <c r="I1097" s="19" t="n"/>
      <c r="J1097" s="34">
        <f>IF(A1097="","",H1097+I1097)</f>
        <v/>
      </c>
      <c r="K1097" s="14" t="n"/>
      <c r="L1097" s="14" t="n"/>
      <c r="M1097" s="14" t="n"/>
      <c r="N1097" s="14" t="n"/>
      <c r="O1097" s="20">
        <f>IF(A1097="","",SUMPRODUCT((A1097&gt;=Setup!$C$19:$C$30)*(A1097&lt;=Setup!$D$19:$D$30)*Setup!$A$19:$A$30))</f>
        <v/>
      </c>
      <c r="P1097" s="34">
        <f>IF(A1097="","",IF(G1097="Standard 15% (Box 1)",ROUND(H1097*Setup!$B$9,2),0))</f>
        <v/>
      </c>
      <c r="Q1097" s="34">
        <f>IF(A1097="","",I1097-P1097)</f>
        <v/>
      </c>
      <c r="R1097" s="23">
        <f>IF(A1097="","",IF(O1097=0,"Outside audit periods; ","")&amp;IF(G1097="","No VAT category; ","")&amp;IF(ABS(Q1097)&gt;Setup!$B$10,"VAT ≠ 15% × net; ","")&amp;IF(AND(F1097="B2B - VAT registered",NOT(AND(LEN(E1097)=15,LEFT(E1097,1)="3",RIGHT(E1097,1)="3",ISNUMBER(--E1097)))),"Invalid/missing customer VAT no; ","")&amp;IF(L1097&lt;&gt;"Yes","Not reported/cleared on FATOORA; ","")&amp;IF(AND(OR(G1097="Zero-rated domestic (Box 3)",G1097="Export (Box 4)"),N1097=""),"Zero-rate/export evidence missing; ","")&amp;IF(AND(C1097="Credit Note",H1097&gt;0),"Credit note should be negative; ","")&amp;IF(AND(C1097="Simplified Tax Invoice",F1097="B2B - VAT registered"),"Simplified invoice issued to VAT-registered B2B; ",""))</f>
        <v/>
      </c>
    </row>
    <row r="1098">
      <c r="A1098" s="17" t="n"/>
      <c r="B1098" s="14" t="n"/>
      <c r="C1098" s="14" t="n"/>
      <c r="D1098" s="14" t="n"/>
      <c r="E1098" s="16" t="n"/>
      <c r="F1098" s="14" t="n"/>
      <c r="G1098" s="14" t="n"/>
      <c r="H1098" s="19" t="n"/>
      <c r="I1098" s="19" t="n"/>
      <c r="J1098" s="34">
        <f>IF(A1098="","",H1098+I1098)</f>
        <v/>
      </c>
      <c r="K1098" s="14" t="n"/>
      <c r="L1098" s="14" t="n"/>
      <c r="M1098" s="14" t="n"/>
      <c r="N1098" s="14" t="n"/>
      <c r="O1098" s="20">
        <f>IF(A1098="","",SUMPRODUCT((A1098&gt;=Setup!$C$19:$C$30)*(A1098&lt;=Setup!$D$19:$D$30)*Setup!$A$19:$A$30))</f>
        <v/>
      </c>
      <c r="P1098" s="34">
        <f>IF(A1098="","",IF(G1098="Standard 15% (Box 1)",ROUND(H1098*Setup!$B$9,2),0))</f>
        <v/>
      </c>
      <c r="Q1098" s="34">
        <f>IF(A1098="","",I1098-P1098)</f>
        <v/>
      </c>
      <c r="R1098" s="23">
        <f>IF(A1098="","",IF(O1098=0,"Outside audit periods; ","")&amp;IF(G1098="","No VAT category; ","")&amp;IF(ABS(Q1098)&gt;Setup!$B$10,"VAT ≠ 15% × net; ","")&amp;IF(AND(F1098="B2B - VAT registered",NOT(AND(LEN(E1098)=15,LEFT(E1098,1)="3",RIGHT(E1098,1)="3",ISNUMBER(--E1098)))),"Invalid/missing customer VAT no; ","")&amp;IF(L1098&lt;&gt;"Yes","Not reported/cleared on FATOORA; ","")&amp;IF(AND(OR(G1098="Zero-rated domestic (Box 3)",G1098="Export (Box 4)"),N1098=""),"Zero-rate/export evidence missing; ","")&amp;IF(AND(C1098="Credit Note",H1098&gt;0),"Credit note should be negative; ","")&amp;IF(AND(C1098="Simplified Tax Invoice",F1098="B2B - VAT registered"),"Simplified invoice issued to VAT-registered B2B; ",""))</f>
        <v/>
      </c>
    </row>
    <row r="1099">
      <c r="A1099" s="17" t="n"/>
      <c r="B1099" s="14" t="n"/>
      <c r="C1099" s="14" t="n"/>
      <c r="D1099" s="14" t="n"/>
      <c r="E1099" s="16" t="n"/>
      <c r="F1099" s="14" t="n"/>
      <c r="G1099" s="14" t="n"/>
      <c r="H1099" s="19" t="n"/>
      <c r="I1099" s="19" t="n"/>
      <c r="J1099" s="34">
        <f>IF(A1099="","",H1099+I1099)</f>
        <v/>
      </c>
      <c r="K1099" s="14" t="n"/>
      <c r="L1099" s="14" t="n"/>
      <c r="M1099" s="14" t="n"/>
      <c r="N1099" s="14" t="n"/>
      <c r="O1099" s="20">
        <f>IF(A1099="","",SUMPRODUCT((A1099&gt;=Setup!$C$19:$C$30)*(A1099&lt;=Setup!$D$19:$D$30)*Setup!$A$19:$A$30))</f>
        <v/>
      </c>
      <c r="P1099" s="34">
        <f>IF(A1099="","",IF(G1099="Standard 15% (Box 1)",ROUND(H1099*Setup!$B$9,2),0))</f>
        <v/>
      </c>
      <c r="Q1099" s="34">
        <f>IF(A1099="","",I1099-P1099)</f>
        <v/>
      </c>
      <c r="R1099" s="23">
        <f>IF(A1099="","",IF(O1099=0,"Outside audit periods; ","")&amp;IF(G1099="","No VAT category; ","")&amp;IF(ABS(Q1099)&gt;Setup!$B$10,"VAT ≠ 15% × net; ","")&amp;IF(AND(F1099="B2B - VAT registered",NOT(AND(LEN(E1099)=15,LEFT(E1099,1)="3",RIGHT(E1099,1)="3",ISNUMBER(--E1099)))),"Invalid/missing customer VAT no; ","")&amp;IF(L1099&lt;&gt;"Yes","Not reported/cleared on FATOORA; ","")&amp;IF(AND(OR(G1099="Zero-rated domestic (Box 3)",G1099="Export (Box 4)"),N1099=""),"Zero-rate/export evidence missing; ","")&amp;IF(AND(C1099="Credit Note",H1099&gt;0),"Credit note should be negative; ","")&amp;IF(AND(C1099="Simplified Tax Invoice",F1099="B2B - VAT registered"),"Simplified invoice issued to VAT-registered B2B; ",""))</f>
        <v/>
      </c>
    </row>
    <row r="1100">
      <c r="A1100" s="17" t="n"/>
      <c r="B1100" s="14" t="n"/>
      <c r="C1100" s="14" t="n"/>
      <c r="D1100" s="14" t="n"/>
      <c r="E1100" s="16" t="n"/>
      <c r="F1100" s="14" t="n"/>
      <c r="G1100" s="14" t="n"/>
      <c r="H1100" s="19" t="n"/>
      <c r="I1100" s="19" t="n"/>
      <c r="J1100" s="34">
        <f>IF(A1100="","",H1100+I1100)</f>
        <v/>
      </c>
      <c r="K1100" s="14" t="n"/>
      <c r="L1100" s="14" t="n"/>
      <c r="M1100" s="14" t="n"/>
      <c r="N1100" s="14" t="n"/>
      <c r="O1100" s="20">
        <f>IF(A1100="","",SUMPRODUCT((A1100&gt;=Setup!$C$19:$C$30)*(A1100&lt;=Setup!$D$19:$D$30)*Setup!$A$19:$A$30))</f>
        <v/>
      </c>
      <c r="P1100" s="34">
        <f>IF(A1100="","",IF(G1100="Standard 15% (Box 1)",ROUND(H1100*Setup!$B$9,2),0))</f>
        <v/>
      </c>
      <c r="Q1100" s="34">
        <f>IF(A1100="","",I1100-P1100)</f>
        <v/>
      </c>
      <c r="R1100" s="23">
        <f>IF(A1100="","",IF(O1100=0,"Outside audit periods; ","")&amp;IF(G1100="","No VAT category; ","")&amp;IF(ABS(Q1100)&gt;Setup!$B$10,"VAT ≠ 15% × net; ","")&amp;IF(AND(F1100="B2B - VAT registered",NOT(AND(LEN(E1100)=15,LEFT(E1100,1)="3",RIGHT(E1100,1)="3",ISNUMBER(--E1100)))),"Invalid/missing customer VAT no; ","")&amp;IF(L1100&lt;&gt;"Yes","Not reported/cleared on FATOORA; ","")&amp;IF(AND(OR(G1100="Zero-rated domestic (Box 3)",G1100="Export (Box 4)"),N1100=""),"Zero-rate/export evidence missing; ","")&amp;IF(AND(C1100="Credit Note",H1100&gt;0),"Credit note should be negative; ","")&amp;IF(AND(C1100="Simplified Tax Invoice",F1100="B2B - VAT registered"),"Simplified invoice issued to VAT-registered B2B; ",""))</f>
        <v/>
      </c>
    </row>
    <row r="1101">
      <c r="A1101" s="17" t="n"/>
      <c r="B1101" s="14" t="n"/>
      <c r="C1101" s="14" t="n"/>
      <c r="D1101" s="14" t="n"/>
      <c r="E1101" s="16" t="n"/>
      <c r="F1101" s="14" t="n"/>
      <c r="G1101" s="14" t="n"/>
      <c r="H1101" s="19" t="n"/>
      <c r="I1101" s="19" t="n"/>
      <c r="J1101" s="34">
        <f>IF(A1101="","",H1101+I1101)</f>
        <v/>
      </c>
      <c r="K1101" s="14" t="n"/>
      <c r="L1101" s="14" t="n"/>
      <c r="M1101" s="14" t="n"/>
      <c r="N1101" s="14" t="n"/>
      <c r="O1101" s="20">
        <f>IF(A1101="","",SUMPRODUCT((A1101&gt;=Setup!$C$19:$C$30)*(A1101&lt;=Setup!$D$19:$D$30)*Setup!$A$19:$A$30))</f>
        <v/>
      </c>
      <c r="P1101" s="34">
        <f>IF(A1101="","",IF(G1101="Standard 15% (Box 1)",ROUND(H1101*Setup!$B$9,2),0))</f>
        <v/>
      </c>
      <c r="Q1101" s="34">
        <f>IF(A1101="","",I1101-P1101)</f>
        <v/>
      </c>
      <c r="R1101" s="23">
        <f>IF(A1101="","",IF(O1101=0,"Outside audit periods; ","")&amp;IF(G1101="","No VAT category; ","")&amp;IF(ABS(Q1101)&gt;Setup!$B$10,"VAT ≠ 15% × net; ","")&amp;IF(AND(F1101="B2B - VAT registered",NOT(AND(LEN(E1101)=15,LEFT(E1101,1)="3",RIGHT(E1101,1)="3",ISNUMBER(--E1101)))),"Invalid/missing customer VAT no; ","")&amp;IF(L1101&lt;&gt;"Yes","Not reported/cleared on FATOORA; ","")&amp;IF(AND(OR(G1101="Zero-rated domestic (Box 3)",G1101="Export (Box 4)"),N1101=""),"Zero-rate/export evidence missing; ","")&amp;IF(AND(C1101="Credit Note",H1101&gt;0),"Credit note should be negative; ","")&amp;IF(AND(C1101="Simplified Tax Invoice",F1101="B2B - VAT registered"),"Simplified invoice issued to VAT-registered B2B; ",""))</f>
        <v/>
      </c>
    </row>
    <row r="1102">
      <c r="A1102" s="17" t="n"/>
      <c r="B1102" s="14" t="n"/>
      <c r="C1102" s="14" t="n"/>
      <c r="D1102" s="14" t="n"/>
      <c r="E1102" s="16" t="n"/>
      <c r="F1102" s="14" t="n"/>
      <c r="G1102" s="14" t="n"/>
      <c r="H1102" s="19" t="n"/>
      <c r="I1102" s="19" t="n"/>
      <c r="J1102" s="34">
        <f>IF(A1102="","",H1102+I1102)</f>
        <v/>
      </c>
      <c r="K1102" s="14" t="n"/>
      <c r="L1102" s="14" t="n"/>
      <c r="M1102" s="14" t="n"/>
      <c r="N1102" s="14" t="n"/>
      <c r="O1102" s="20">
        <f>IF(A1102="","",SUMPRODUCT((A1102&gt;=Setup!$C$19:$C$30)*(A1102&lt;=Setup!$D$19:$D$30)*Setup!$A$19:$A$30))</f>
        <v/>
      </c>
      <c r="P1102" s="34">
        <f>IF(A1102="","",IF(G1102="Standard 15% (Box 1)",ROUND(H1102*Setup!$B$9,2),0))</f>
        <v/>
      </c>
      <c r="Q1102" s="34">
        <f>IF(A1102="","",I1102-P1102)</f>
        <v/>
      </c>
      <c r="R1102" s="23">
        <f>IF(A1102="","",IF(O1102=0,"Outside audit periods; ","")&amp;IF(G1102="","No VAT category; ","")&amp;IF(ABS(Q1102)&gt;Setup!$B$10,"VAT ≠ 15% × net; ","")&amp;IF(AND(F1102="B2B - VAT registered",NOT(AND(LEN(E1102)=15,LEFT(E1102,1)="3",RIGHT(E1102,1)="3",ISNUMBER(--E1102)))),"Invalid/missing customer VAT no; ","")&amp;IF(L1102&lt;&gt;"Yes","Not reported/cleared on FATOORA; ","")&amp;IF(AND(OR(G1102="Zero-rated domestic (Box 3)",G1102="Export (Box 4)"),N1102=""),"Zero-rate/export evidence missing; ","")&amp;IF(AND(C1102="Credit Note",H1102&gt;0),"Credit note should be negative; ","")&amp;IF(AND(C1102="Simplified Tax Invoice",F1102="B2B - VAT registered"),"Simplified invoice issued to VAT-registered B2B; ",""))</f>
        <v/>
      </c>
    </row>
    <row r="1103">
      <c r="A1103" s="17" t="n"/>
      <c r="B1103" s="14" t="n"/>
      <c r="C1103" s="14" t="n"/>
      <c r="D1103" s="14" t="n"/>
      <c r="E1103" s="16" t="n"/>
      <c r="F1103" s="14" t="n"/>
      <c r="G1103" s="14" t="n"/>
      <c r="H1103" s="19" t="n"/>
      <c r="I1103" s="19" t="n"/>
      <c r="J1103" s="34">
        <f>IF(A1103="","",H1103+I1103)</f>
        <v/>
      </c>
      <c r="K1103" s="14" t="n"/>
      <c r="L1103" s="14" t="n"/>
      <c r="M1103" s="14" t="n"/>
      <c r="N1103" s="14" t="n"/>
      <c r="O1103" s="20">
        <f>IF(A1103="","",SUMPRODUCT((A1103&gt;=Setup!$C$19:$C$30)*(A1103&lt;=Setup!$D$19:$D$30)*Setup!$A$19:$A$30))</f>
        <v/>
      </c>
      <c r="P1103" s="34">
        <f>IF(A1103="","",IF(G1103="Standard 15% (Box 1)",ROUND(H1103*Setup!$B$9,2),0))</f>
        <v/>
      </c>
      <c r="Q1103" s="34">
        <f>IF(A1103="","",I1103-P1103)</f>
        <v/>
      </c>
      <c r="R1103" s="23">
        <f>IF(A1103="","",IF(O1103=0,"Outside audit periods; ","")&amp;IF(G1103="","No VAT category; ","")&amp;IF(ABS(Q1103)&gt;Setup!$B$10,"VAT ≠ 15% × net; ","")&amp;IF(AND(F1103="B2B - VAT registered",NOT(AND(LEN(E1103)=15,LEFT(E1103,1)="3",RIGHT(E1103,1)="3",ISNUMBER(--E1103)))),"Invalid/missing customer VAT no; ","")&amp;IF(L1103&lt;&gt;"Yes","Not reported/cleared on FATOORA; ","")&amp;IF(AND(OR(G1103="Zero-rated domestic (Box 3)",G1103="Export (Box 4)"),N1103=""),"Zero-rate/export evidence missing; ","")&amp;IF(AND(C1103="Credit Note",H1103&gt;0),"Credit note should be negative; ","")&amp;IF(AND(C1103="Simplified Tax Invoice",F1103="B2B - VAT registered"),"Simplified invoice issued to VAT-registered B2B; ",""))</f>
        <v/>
      </c>
    </row>
    <row r="1104">
      <c r="A1104" s="17" t="n"/>
      <c r="B1104" s="14" t="n"/>
      <c r="C1104" s="14" t="n"/>
      <c r="D1104" s="14" t="n"/>
      <c r="E1104" s="16" t="n"/>
      <c r="F1104" s="14" t="n"/>
      <c r="G1104" s="14" t="n"/>
      <c r="H1104" s="19" t="n"/>
      <c r="I1104" s="19" t="n"/>
      <c r="J1104" s="34">
        <f>IF(A1104="","",H1104+I1104)</f>
        <v/>
      </c>
      <c r="K1104" s="14" t="n"/>
      <c r="L1104" s="14" t="n"/>
      <c r="M1104" s="14" t="n"/>
      <c r="N1104" s="14" t="n"/>
      <c r="O1104" s="20">
        <f>IF(A1104="","",SUMPRODUCT((A1104&gt;=Setup!$C$19:$C$30)*(A1104&lt;=Setup!$D$19:$D$30)*Setup!$A$19:$A$30))</f>
        <v/>
      </c>
      <c r="P1104" s="34">
        <f>IF(A1104="","",IF(G1104="Standard 15% (Box 1)",ROUND(H1104*Setup!$B$9,2),0))</f>
        <v/>
      </c>
      <c r="Q1104" s="34">
        <f>IF(A1104="","",I1104-P1104)</f>
        <v/>
      </c>
      <c r="R1104" s="23">
        <f>IF(A1104="","",IF(O1104=0,"Outside audit periods; ","")&amp;IF(G1104="","No VAT category; ","")&amp;IF(ABS(Q1104)&gt;Setup!$B$10,"VAT ≠ 15% × net; ","")&amp;IF(AND(F1104="B2B - VAT registered",NOT(AND(LEN(E1104)=15,LEFT(E1104,1)="3",RIGHT(E1104,1)="3",ISNUMBER(--E1104)))),"Invalid/missing customer VAT no; ","")&amp;IF(L1104&lt;&gt;"Yes","Not reported/cleared on FATOORA; ","")&amp;IF(AND(OR(G1104="Zero-rated domestic (Box 3)",G1104="Export (Box 4)"),N1104=""),"Zero-rate/export evidence missing; ","")&amp;IF(AND(C1104="Credit Note",H1104&gt;0),"Credit note should be negative; ","")&amp;IF(AND(C1104="Simplified Tax Invoice",F1104="B2B - VAT registered"),"Simplified invoice issued to VAT-registered B2B; ",""))</f>
        <v/>
      </c>
    </row>
    <row r="1105">
      <c r="A1105" s="17" t="n"/>
      <c r="B1105" s="14" t="n"/>
      <c r="C1105" s="14" t="n"/>
      <c r="D1105" s="14" t="n"/>
      <c r="E1105" s="16" t="n"/>
      <c r="F1105" s="14" t="n"/>
      <c r="G1105" s="14" t="n"/>
      <c r="H1105" s="19" t="n"/>
      <c r="I1105" s="19" t="n"/>
      <c r="J1105" s="34">
        <f>IF(A1105="","",H1105+I1105)</f>
        <v/>
      </c>
      <c r="K1105" s="14" t="n"/>
      <c r="L1105" s="14" t="n"/>
      <c r="M1105" s="14" t="n"/>
      <c r="N1105" s="14" t="n"/>
      <c r="O1105" s="20">
        <f>IF(A1105="","",SUMPRODUCT((A1105&gt;=Setup!$C$19:$C$30)*(A1105&lt;=Setup!$D$19:$D$30)*Setup!$A$19:$A$30))</f>
        <v/>
      </c>
      <c r="P1105" s="34">
        <f>IF(A1105="","",IF(G1105="Standard 15% (Box 1)",ROUND(H1105*Setup!$B$9,2),0))</f>
        <v/>
      </c>
      <c r="Q1105" s="34">
        <f>IF(A1105="","",I1105-P1105)</f>
        <v/>
      </c>
      <c r="R1105" s="23">
        <f>IF(A1105="","",IF(O1105=0,"Outside audit periods; ","")&amp;IF(G1105="","No VAT category; ","")&amp;IF(ABS(Q1105)&gt;Setup!$B$10,"VAT ≠ 15% × net; ","")&amp;IF(AND(F1105="B2B - VAT registered",NOT(AND(LEN(E1105)=15,LEFT(E1105,1)="3",RIGHT(E1105,1)="3",ISNUMBER(--E1105)))),"Invalid/missing customer VAT no; ","")&amp;IF(L1105&lt;&gt;"Yes","Not reported/cleared on FATOORA; ","")&amp;IF(AND(OR(G1105="Zero-rated domestic (Box 3)",G1105="Export (Box 4)"),N1105=""),"Zero-rate/export evidence missing; ","")&amp;IF(AND(C1105="Credit Note",H1105&gt;0),"Credit note should be negative; ","")&amp;IF(AND(C1105="Simplified Tax Invoice",F1105="B2B - VAT registered"),"Simplified invoice issued to VAT-registered B2B; ",""))</f>
        <v/>
      </c>
    </row>
    <row r="1106">
      <c r="A1106" s="17" t="n"/>
      <c r="B1106" s="14" t="n"/>
      <c r="C1106" s="14" t="n"/>
      <c r="D1106" s="14" t="n"/>
      <c r="E1106" s="16" t="n"/>
      <c r="F1106" s="14" t="n"/>
      <c r="G1106" s="14" t="n"/>
      <c r="H1106" s="19" t="n"/>
      <c r="I1106" s="19" t="n"/>
      <c r="J1106" s="34">
        <f>IF(A1106="","",H1106+I1106)</f>
        <v/>
      </c>
      <c r="K1106" s="14" t="n"/>
      <c r="L1106" s="14" t="n"/>
      <c r="M1106" s="14" t="n"/>
      <c r="N1106" s="14" t="n"/>
      <c r="O1106" s="20">
        <f>IF(A1106="","",SUMPRODUCT((A1106&gt;=Setup!$C$19:$C$30)*(A1106&lt;=Setup!$D$19:$D$30)*Setup!$A$19:$A$30))</f>
        <v/>
      </c>
      <c r="P1106" s="34">
        <f>IF(A1106="","",IF(G1106="Standard 15% (Box 1)",ROUND(H1106*Setup!$B$9,2),0))</f>
        <v/>
      </c>
      <c r="Q1106" s="34">
        <f>IF(A1106="","",I1106-P1106)</f>
        <v/>
      </c>
      <c r="R1106" s="23">
        <f>IF(A1106="","",IF(O1106=0,"Outside audit periods; ","")&amp;IF(G1106="","No VAT category; ","")&amp;IF(ABS(Q1106)&gt;Setup!$B$10,"VAT ≠ 15% × net; ","")&amp;IF(AND(F1106="B2B - VAT registered",NOT(AND(LEN(E1106)=15,LEFT(E1106,1)="3",RIGHT(E1106,1)="3",ISNUMBER(--E1106)))),"Invalid/missing customer VAT no; ","")&amp;IF(L1106&lt;&gt;"Yes","Not reported/cleared on FATOORA; ","")&amp;IF(AND(OR(G1106="Zero-rated domestic (Box 3)",G1106="Export (Box 4)"),N1106=""),"Zero-rate/export evidence missing; ","")&amp;IF(AND(C1106="Credit Note",H1106&gt;0),"Credit note should be negative; ","")&amp;IF(AND(C1106="Simplified Tax Invoice",F1106="B2B - VAT registered"),"Simplified invoice issued to VAT-registered B2B; ",""))</f>
        <v/>
      </c>
    </row>
    <row r="1107">
      <c r="A1107" s="17" t="n"/>
      <c r="B1107" s="14" t="n"/>
      <c r="C1107" s="14" t="n"/>
      <c r="D1107" s="14" t="n"/>
      <c r="E1107" s="16" t="n"/>
      <c r="F1107" s="14" t="n"/>
      <c r="G1107" s="14" t="n"/>
      <c r="H1107" s="19" t="n"/>
      <c r="I1107" s="19" t="n"/>
      <c r="J1107" s="34">
        <f>IF(A1107="","",H1107+I1107)</f>
        <v/>
      </c>
      <c r="K1107" s="14" t="n"/>
      <c r="L1107" s="14" t="n"/>
      <c r="M1107" s="14" t="n"/>
      <c r="N1107" s="14" t="n"/>
      <c r="O1107" s="20">
        <f>IF(A1107="","",SUMPRODUCT((A1107&gt;=Setup!$C$19:$C$30)*(A1107&lt;=Setup!$D$19:$D$30)*Setup!$A$19:$A$30))</f>
        <v/>
      </c>
      <c r="P1107" s="34">
        <f>IF(A1107="","",IF(G1107="Standard 15% (Box 1)",ROUND(H1107*Setup!$B$9,2),0))</f>
        <v/>
      </c>
      <c r="Q1107" s="34">
        <f>IF(A1107="","",I1107-P1107)</f>
        <v/>
      </c>
      <c r="R1107" s="23">
        <f>IF(A1107="","",IF(O1107=0,"Outside audit periods; ","")&amp;IF(G1107="","No VAT category; ","")&amp;IF(ABS(Q1107)&gt;Setup!$B$10,"VAT ≠ 15% × net; ","")&amp;IF(AND(F1107="B2B - VAT registered",NOT(AND(LEN(E1107)=15,LEFT(E1107,1)="3",RIGHT(E1107,1)="3",ISNUMBER(--E1107)))),"Invalid/missing customer VAT no; ","")&amp;IF(L1107&lt;&gt;"Yes","Not reported/cleared on FATOORA; ","")&amp;IF(AND(OR(G1107="Zero-rated domestic (Box 3)",G1107="Export (Box 4)"),N1107=""),"Zero-rate/export evidence missing; ","")&amp;IF(AND(C1107="Credit Note",H1107&gt;0),"Credit note should be negative; ","")&amp;IF(AND(C1107="Simplified Tax Invoice",F1107="B2B - VAT registered"),"Simplified invoice issued to VAT-registered B2B; ",""))</f>
        <v/>
      </c>
    </row>
    <row r="1108">
      <c r="A1108" s="17" t="n"/>
      <c r="B1108" s="14" t="n"/>
      <c r="C1108" s="14" t="n"/>
      <c r="D1108" s="14" t="n"/>
      <c r="E1108" s="16" t="n"/>
      <c r="F1108" s="14" t="n"/>
      <c r="G1108" s="14" t="n"/>
      <c r="H1108" s="19" t="n"/>
      <c r="I1108" s="19" t="n"/>
      <c r="J1108" s="34">
        <f>IF(A1108="","",H1108+I1108)</f>
        <v/>
      </c>
      <c r="K1108" s="14" t="n"/>
      <c r="L1108" s="14" t="n"/>
      <c r="M1108" s="14" t="n"/>
      <c r="N1108" s="14" t="n"/>
      <c r="O1108" s="20">
        <f>IF(A1108="","",SUMPRODUCT((A1108&gt;=Setup!$C$19:$C$30)*(A1108&lt;=Setup!$D$19:$D$30)*Setup!$A$19:$A$30))</f>
        <v/>
      </c>
      <c r="P1108" s="34">
        <f>IF(A1108="","",IF(G1108="Standard 15% (Box 1)",ROUND(H1108*Setup!$B$9,2),0))</f>
        <v/>
      </c>
      <c r="Q1108" s="34">
        <f>IF(A1108="","",I1108-P1108)</f>
        <v/>
      </c>
      <c r="R1108" s="23">
        <f>IF(A1108="","",IF(O1108=0,"Outside audit periods; ","")&amp;IF(G1108="","No VAT category; ","")&amp;IF(ABS(Q1108)&gt;Setup!$B$10,"VAT ≠ 15% × net; ","")&amp;IF(AND(F1108="B2B - VAT registered",NOT(AND(LEN(E1108)=15,LEFT(E1108,1)="3",RIGHT(E1108,1)="3",ISNUMBER(--E1108)))),"Invalid/missing customer VAT no; ","")&amp;IF(L1108&lt;&gt;"Yes","Not reported/cleared on FATOORA; ","")&amp;IF(AND(OR(G1108="Zero-rated domestic (Box 3)",G1108="Export (Box 4)"),N1108=""),"Zero-rate/export evidence missing; ","")&amp;IF(AND(C1108="Credit Note",H1108&gt;0),"Credit note should be negative; ","")&amp;IF(AND(C1108="Simplified Tax Invoice",F1108="B2B - VAT registered"),"Simplified invoice issued to VAT-registered B2B; ",""))</f>
        <v/>
      </c>
    </row>
    <row r="1109">
      <c r="A1109" s="17" t="n"/>
      <c r="B1109" s="14" t="n"/>
      <c r="C1109" s="14" t="n"/>
      <c r="D1109" s="14" t="n"/>
      <c r="E1109" s="16" t="n"/>
      <c r="F1109" s="14" t="n"/>
      <c r="G1109" s="14" t="n"/>
      <c r="H1109" s="19" t="n"/>
      <c r="I1109" s="19" t="n"/>
      <c r="J1109" s="34">
        <f>IF(A1109="","",H1109+I1109)</f>
        <v/>
      </c>
      <c r="K1109" s="14" t="n"/>
      <c r="L1109" s="14" t="n"/>
      <c r="M1109" s="14" t="n"/>
      <c r="N1109" s="14" t="n"/>
      <c r="O1109" s="20">
        <f>IF(A1109="","",SUMPRODUCT((A1109&gt;=Setup!$C$19:$C$30)*(A1109&lt;=Setup!$D$19:$D$30)*Setup!$A$19:$A$30))</f>
        <v/>
      </c>
      <c r="P1109" s="34">
        <f>IF(A1109="","",IF(G1109="Standard 15% (Box 1)",ROUND(H1109*Setup!$B$9,2),0))</f>
        <v/>
      </c>
      <c r="Q1109" s="34">
        <f>IF(A1109="","",I1109-P1109)</f>
        <v/>
      </c>
      <c r="R1109" s="23">
        <f>IF(A1109="","",IF(O1109=0,"Outside audit periods; ","")&amp;IF(G1109="","No VAT category; ","")&amp;IF(ABS(Q1109)&gt;Setup!$B$10,"VAT ≠ 15% × net; ","")&amp;IF(AND(F1109="B2B - VAT registered",NOT(AND(LEN(E1109)=15,LEFT(E1109,1)="3",RIGHT(E1109,1)="3",ISNUMBER(--E1109)))),"Invalid/missing customer VAT no; ","")&amp;IF(L1109&lt;&gt;"Yes","Not reported/cleared on FATOORA; ","")&amp;IF(AND(OR(G1109="Zero-rated domestic (Box 3)",G1109="Export (Box 4)"),N1109=""),"Zero-rate/export evidence missing; ","")&amp;IF(AND(C1109="Credit Note",H1109&gt;0),"Credit note should be negative; ","")&amp;IF(AND(C1109="Simplified Tax Invoice",F1109="B2B - VAT registered"),"Simplified invoice issued to VAT-registered B2B; ",""))</f>
        <v/>
      </c>
    </row>
    <row r="1110">
      <c r="A1110" s="17" t="n"/>
      <c r="B1110" s="14" t="n"/>
      <c r="C1110" s="14" t="n"/>
      <c r="D1110" s="14" t="n"/>
      <c r="E1110" s="16" t="n"/>
      <c r="F1110" s="14" t="n"/>
      <c r="G1110" s="14" t="n"/>
      <c r="H1110" s="19" t="n"/>
      <c r="I1110" s="19" t="n"/>
      <c r="J1110" s="34">
        <f>IF(A1110="","",H1110+I1110)</f>
        <v/>
      </c>
      <c r="K1110" s="14" t="n"/>
      <c r="L1110" s="14" t="n"/>
      <c r="M1110" s="14" t="n"/>
      <c r="N1110" s="14" t="n"/>
      <c r="O1110" s="20">
        <f>IF(A1110="","",SUMPRODUCT((A1110&gt;=Setup!$C$19:$C$30)*(A1110&lt;=Setup!$D$19:$D$30)*Setup!$A$19:$A$30))</f>
        <v/>
      </c>
      <c r="P1110" s="34">
        <f>IF(A1110="","",IF(G1110="Standard 15% (Box 1)",ROUND(H1110*Setup!$B$9,2),0))</f>
        <v/>
      </c>
      <c r="Q1110" s="34">
        <f>IF(A1110="","",I1110-P1110)</f>
        <v/>
      </c>
      <c r="R1110" s="23">
        <f>IF(A1110="","",IF(O1110=0,"Outside audit periods; ","")&amp;IF(G1110="","No VAT category; ","")&amp;IF(ABS(Q1110)&gt;Setup!$B$10,"VAT ≠ 15% × net; ","")&amp;IF(AND(F1110="B2B - VAT registered",NOT(AND(LEN(E1110)=15,LEFT(E1110,1)="3",RIGHT(E1110,1)="3",ISNUMBER(--E1110)))),"Invalid/missing customer VAT no; ","")&amp;IF(L1110&lt;&gt;"Yes","Not reported/cleared on FATOORA; ","")&amp;IF(AND(OR(G1110="Zero-rated domestic (Box 3)",G1110="Export (Box 4)"),N1110=""),"Zero-rate/export evidence missing; ","")&amp;IF(AND(C1110="Credit Note",H1110&gt;0),"Credit note should be negative; ","")&amp;IF(AND(C1110="Simplified Tax Invoice",F1110="B2B - VAT registered"),"Simplified invoice issued to VAT-registered B2B; ",""))</f>
        <v/>
      </c>
    </row>
    <row r="1111">
      <c r="A1111" s="17" t="n"/>
      <c r="B1111" s="14" t="n"/>
      <c r="C1111" s="14" t="n"/>
      <c r="D1111" s="14" t="n"/>
      <c r="E1111" s="16" t="n"/>
      <c r="F1111" s="14" t="n"/>
      <c r="G1111" s="14" t="n"/>
      <c r="H1111" s="19" t="n"/>
      <c r="I1111" s="19" t="n"/>
      <c r="J1111" s="34">
        <f>IF(A1111="","",H1111+I1111)</f>
        <v/>
      </c>
      <c r="K1111" s="14" t="n"/>
      <c r="L1111" s="14" t="n"/>
      <c r="M1111" s="14" t="n"/>
      <c r="N1111" s="14" t="n"/>
      <c r="O1111" s="20">
        <f>IF(A1111="","",SUMPRODUCT((A1111&gt;=Setup!$C$19:$C$30)*(A1111&lt;=Setup!$D$19:$D$30)*Setup!$A$19:$A$30))</f>
        <v/>
      </c>
      <c r="P1111" s="34">
        <f>IF(A1111="","",IF(G1111="Standard 15% (Box 1)",ROUND(H1111*Setup!$B$9,2),0))</f>
        <v/>
      </c>
      <c r="Q1111" s="34">
        <f>IF(A1111="","",I1111-P1111)</f>
        <v/>
      </c>
      <c r="R1111" s="23">
        <f>IF(A1111="","",IF(O1111=0,"Outside audit periods; ","")&amp;IF(G1111="","No VAT category; ","")&amp;IF(ABS(Q1111)&gt;Setup!$B$10,"VAT ≠ 15% × net; ","")&amp;IF(AND(F1111="B2B - VAT registered",NOT(AND(LEN(E1111)=15,LEFT(E1111,1)="3",RIGHT(E1111,1)="3",ISNUMBER(--E1111)))),"Invalid/missing customer VAT no; ","")&amp;IF(L1111&lt;&gt;"Yes","Not reported/cleared on FATOORA; ","")&amp;IF(AND(OR(G1111="Zero-rated domestic (Box 3)",G1111="Export (Box 4)"),N1111=""),"Zero-rate/export evidence missing; ","")&amp;IF(AND(C1111="Credit Note",H1111&gt;0),"Credit note should be negative; ","")&amp;IF(AND(C1111="Simplified Tax Invoice",F1111="B2B - VAT registered"),"Simplified invoice issued to VAT-registered B2B; ",""))</f>
        <v/>
      </c>
    </row>
    <row r="1112">
      <c r="A1112" s="17" t="n"/>
      <c r="B1112" s="14" t="n"/>
      <c r="C1112" s="14" t="n"/>
      <c r="D1112" s="14" t="n"/>
      <c r="E1112" s="16" t="n"/>
      <c r="F1112" s="14" t="n"/>
      <c r="G1112" s="14" t="n"/>
      <c r="H1112" s="19" t="n"/>
      <c r="I1112" s="19" t="n"/>
      <c r="J1112" s="34">
        <f>IF(A1112="","",H1112+I1112)</f>
        <v/>
      </c>
      <c r="K1112" s="14" t="n"/>
      <c r="L1112" s="14" t="n"/>
      <c r="M1112" s="14" t="n"/>
      <c r="N1112" s="14" t="n"/>
      <c r="O1112" s="20">
        <f>IF(A1112="","",SUMPRODUCT((A1112&gt;=Setup!$C$19:$C$30)*(A1112&lt;=Setup!$D$19:$D$30)*Setup!$A$19:$A$30))</f>
        <v/>
      </c>
      <c r="P1112" s="34">
        <f>IF(A1112="","",IF(G1112="Standard 15% (Box 1)",ROUND(H1112*Setup!$B$9,2),0))</f>
        <v/>
      </c>
      <c r="Q1112" s="34">
        <f>IF(A1112="","",I1112-P1112)</f>
        <v/>
      </c>
      <c r="R1112" s="23">
        <f>IF(A1112="","",IF(O1112=0,"Outside audit periods; ","")&amp;IF(G1112="","No VAT category; ","")&amp;IF(ABS(Q1112)&gt;Setup!$B$10,"VAT ≠ 15% × net; ","")&amp;IF(AND(F1112="B2B - VAT registered",NOT(AND(LEN(E1112)=15,LEFT(E1112,1)="3",RIGHT(E1112,1)="3",ISNUMBER(--E1112)))),"Invalid/missing customer VAT no; ","")&amp;IF(L1112&lt;&gt;"Yes","Not reported/cleared on FATOORA; ","")&amp;IF(AND(OR(G1112="Zero-rated domestic (Box 3)",G1112="Export (Box 4)"),N1112=""),"Zero-rate/export evidence missing; ","")&amp;IF(AND(C1112="Credit Note",H1112&gt;0),"Credit note should be negative; ","")&amp;IF(AND(C1112="Simplified Tax Invoice",F1112="B2B - VAT registered"),"Simplified invoice issued to VAT-registered B2B; ",""))</f>
        <v/>
      </c>
    </row>
    <row r="1113">
      <c r="A1113" s="17" t="n"/>
      <c r="B1113" s="14" t="n"/>
      <c r="C1113" s="14" t="n"/>
      <c r="D1113" s="14" t="n"/>
      <c r="E1113" s="16" t="n"/>
      <c r="F1113" s="14" t="n"/>
      <c r="G1113" s="14" t="n"/>
      <c r="H1113" s="19" t="n"/>
      <c r="I1113" s="19" t="n"/>
      <c r="J1113" s="34">
        <f>IF(A1113="","",H1113+I1113)</f>
        <v/>
      </c>
      <c r="K1113" s="14" t="n"/>
      <c r="L1113" s="14" t="n"/>
      <c r="M1113" s="14" t="n"/>
      <c r="N1113" s="14" t="n"/>
      <c r="O1113" s="20">
        <f>IF(A1113="","",SUMPRODUCT((A1113&gt;=Setup!$C$19:$C$30)*(A1113&lt;=Setup!$D$19:$D$30)*Setup!$A$19:$A$30))</f>
        <v/>
      </c>
      <c r="P1113" s="34">
        <f>IF(A1113="","",IF(G1113="Standard 15% (Box 1)",ROUND(H1113*Setup!$B$9,2),0))</f>
        <v/>
      </c>
      <c r="Q1113" s="34">
        <f>IF(A1113="","",I1113-P1113)</f>
        <v/>
      </c>
      <c r="R1113" s="23">
        <f>IF(A1113="","",IF(O1113=0,"Outside audit periods; ","")&amp;IF(G1113="","No VAT category; ","")&amp;IF(ABS(Q1113)&gt;Setup!$B$10,"VAT ≠ 15% × net; ","")&amp;IF(AND(F1113="B2B - VAT registered",NOT(AND(LEN(E1113)=15,LEFT(E1113,1)="3",RIGHT(E1113,1)="3",ISNUMBER(--E1113)))),"Invalid/missing customer VAT no; ","")&amp;IF(L1113&lt;&gt;"Yes","Not reported/cleared on FATOORA; ","")&amp;IF(AND(OR(G1113="Zero-rated domestic (Box 3)",G1113="Export (Box 4)"),N1113=""),"Zero-rate/export evidence missing; ","")&amp;IF(AND(C1113="Credit Note",H1113&gt;0),"Credit note should be negative; ","")&amp;IF(AND(C1113="Simplified Tax Invoice",F1113="B2B - VAT registered"),"Simplified invoice issued to VAT-registered B2B; ",""))</f>
        <v/>
      </c>
    </row>
    <row r="1114">
      <c r="A1114" s="17" t="n"/>
      <c r="B1114" s="14" t="n"/>
      <c r="C1114" s="14" t="n"/>
      <c r="D1114" s="14" t="n"/>
      <c r="E1114" s="16" t="n"/>
      <c r="F1114" s="14" t="n"/>
      <c r="G1114" s="14" t="n"/>
      <c r="H1114" s="19" t="n"/>
      <c r="I1114" s="19" t="n"/>
      <c r="J1114" s="34">
        <f>IF(A1114="","",H1114+I1114)</f>
        <v/>
      </c>
      <c r="K1114" s="14" t="n"/>
      <c r="L1114" s="14" t="n"/>
      <c r="M1114" s="14" t="n"/>
      <c r="N1114" s="14" t="n"/>
      <c r="O1114" s="20">
        <f>IF(A1114="","",SUMPRODUCT((A1114&gt;=Setup!$C$19:$C$30)*(A1114&lt;=Setup!$D$19:$D$30)*Setup!$A$19:$A$30))</f>
        <v/>
      </c>
      <c r="P1114" s="34">
        <f>IF(A1114="","",IF(G1114="Standard 15% (Box 1)",ROUND(H1114*Setup!$B$9,2),0))</f>
        <v/>
      </c>
      <c r="Q1114" s="34">
        <f>IF(A1114="","",I1114-P1114)</f>
        <v/>
      </c>
      <c r="R1114" s="23">
        <f>IF(A1114="","",IF(O1114=0,"Outside audit periods; ","")&amp;IF(G1114="","No VAT category; ","")&amp;IF(ABS(Q1114)&gt;Setup!$B$10,"VAT ≠ 15% × net; ","")&amp;IF(AND(F1114="B2B - VAT registered",NOT(AND(LEN(E1114)=15,LEFT(E1114,1)="3",RIGHT(E1114,1)="3",ISNUMBER(--E1114)))),"Invalid/missing customer VAT no; ","")&amp;IF(L1114&lt;&gt;"Yes","Not reported/cleared on FATOORA; ","")&amp;IF(AND(OR(G1114="Zero-rated domestic (Box 3)",G1114="Export (Box 4)"),N1114=""),"Zero-rate/export evidence missing; ","")&amp;IF(AND(C1114="Credit Note",H1114&gt;0),"Credit note should be negative; ","")&amp;IF(AND(C1114="Simplified Tax Invoice",F1114="B2B - VAT registered"),"Simplified invoice issued to VAT-registered B2B; ",""))</f>
        <v/>
      </c>
    </row>
    <row r="1115">
      <c r="A1115" s="17" t="n"/>
      <c r="B1115" s="14" t="n"/>
      <c r="C1115" s="14" t="n"/>
      <c r="D1115" s="14" t="n"/>
      <c r="E1115" s="16" t="n"/>
      <c r="F1115" s="14" t="n"/>
      <c r="G1115" s="14" t="n"/>
      <c r="H1115" s="19" t="n"/>
      <c r="I1115" s="19" t="n"/>
      <c r="J1115" s="34">
        <f>IF(A1115="","",H1115+I1115)</f>
        <v/>
      </c>
      <c r="K1115" s="14" t="n"/>
      <c r="L1115" s="14" t="n"/>
      <c r="M1115" s="14" t="n"/>
      <c r="N1115" s="14" t="n"/>
      <c r="O1115" s="20">
        <f>IF(A1115="","",SUMPRODUCT((A1115&gt;=Setup!$C$19:$C$30)*(A1115&lt;=Setup!$D$19:$D$30)*Setup!$A$19:$A$30))</f>
        <v/>
      </c>
      <c r="P1115" s="34">
        <f>IF(A1115="","",IF(G1115="Standard 15% (Box 1)",ROUND(H1115*Setup!$B$9,2),0))</f>
        <v/>
      </c>
      <c r="Q1115" s="34">
        <f>IF(A1115="","",I1115-P1115)</f>
        <v/>
      </c>
      <c r="R1115" s="23">
        <f>IF(A1115="","",IF(O1115=0,"Outside audit periods; ","")&amp;IF(G1115="","No VAT category; ","")&amp;IF(ABS(Q1115)&gt;Setup!$B$10,"VAT ≠ 15% × net; ","")&amp;IF(AND(F1115="B2B - VAT registered",NOT(AND(LEN(E1115)=15,LEFT(E1115,1)="3",RIGHT(E1115,1)="3",ISNUMBER(--E1115)))),"Invalid/missing customer VAT no; ","")&amp;IF(L1115&lt;&gt;"Yes","Not reported/cleared on FATOORA; ","")&amp;IF(AND(OR(G1115="Zero-rated domestic (Box 3)",G1115="Export (Box 4)"),N1115=""),"Zero-rate/export evidence missing; ","")&amp;IF(AND(C1115="Credit Note",H1115&gt;0),"Credit note should be negative; ","")&amp;IF(AND(C1115="Simplified Tax Invoice",F1115="B2B - VAT registered"),"Simplified invoice issued to VAT-registered B2B; ",""))</f>
        <v/>
      </c>
    </row>
    <row r="1116">
      <c r="A1116" s="17" t="n"/>
      <c r="B1116" s="14" t="n"/>
      <c r="C1116" s="14" t="n"/>
      <c r="D1116" s="14" t="n"/>
      <c r="E1116" s="16" t="n"/>
      <c r="F1116" s="14" t="n"/>
      <c r="G1116" s="14" t="n"/>
      <c r="H1116" s="19" t="n"/>
      <c r="I1116" s="19" t="n"/>
      <c r="J1116" s="34">
        <f>IF(A1116="","",H1116+I1116)</f>
        <v/>
      </c>
      <c r="K1116" s="14" t="n"/>
      <c r="L1116" s="14" t="n"/>
      <c r="M1116" s="14" t="n"/>
      <c r="N1116" s="14" t="n"/>
      <c r="O1116" s="20">
        <f>IF(A1116="","",SUMPRODUCT((A1116&gt;=Setup!$C$19:$C$30)*(A1116&lt;=Setup!$D$19:$D$30)*Setup!$A$19:$A$30))</f>
        <v/>
      </c>
      <c r="P1116" s="34">
        <f>IF(A1116="","",IF(G1116="Standard 15% (Box 1)",ROUND(H1116*Setup!$B$9,2),0))</f>
        <v/>
      </c>
      <c r="Q1116" s="34">
        <f>IF(A1116="","",I1116-P1116)</f>
        <v/>
      </c>
      <c r="R1116" s="23">
        <f>IF(A1116="","",IF(O1116=0,"Outside audit periods; ","")&amp;IF(G1116="","No VAT category; ","")&amp;IF(ABS(Q1116)&gt;Setup!$B$10,"VAT ≠ 15% × net; ","")&amp;IF(AND(F1116="B2B - VAT registered",NOT(AND(LEN(E1116)=15,LEFT(E1116,1)="3",RIGHT(E1116,1)="3",ISNUMBER(--E1116)))),"Invalid/missing customer VAT no; ","")&amp;IF(L1116&lt;&gt;"Yes","Not reported/cleared on FATOORA; ","")&amp;IF(AND(OR(G1116="Zero-rated domestic (Box 3)",G1116="Export (Box 4)"),N1116=""),"Zero-rate/export evidence missing; ","")&amp;IF(AND(C1116="Credit Note",H1116&gt;0),"Credit note should be negative; ","")&amp;IF(AND(C1116="Simplified Tax Invoice",F1116="B2B - VAT registered"),"Simplified invoice issued to VAT-registered B2B; ",""))</f>
        <v/>
      </c>
    </row>
    <row r="1117">
      <c r="A1117" s="17" t="n"/>
      <c r="B1117" s="14" t="n"/>
      <c r="C1117" s="14" t="n"/>
      <c r="D1117" s="14" t="n"/>
      <c r="E1117" s="16" t="n"/>
      <c r="F1117" s="14" t="n"/>
      <c r="G1117" s="14" t="n"/>
      <c r="H1117" s="19" t="n"/>
      <c r="I1117" s="19" t="n"/>
      <c r="J1117" s="34">
        <f>IF(A1117="","",H1117+I1117)</f>
        <v/>
      </c>
      <c r="K1117" s="14" t="n"/>
      <c r="L1117" s="14" t="n"/>
      <c r="M1117" s="14" t="n"/>
      <c r="N1117" s="14" t="n"/>
      <c r="O1117" s="20">
        <f>IF(A1117="","",SUMPRODUCT((A1117&gt;=Setup!$C$19:$C$30)*(A1117&lt;=Setup!$D$19:$D$30)*Setup!$A$19:$A$30))</f>
        <v/>
      </c>
      <c r="P1117" s="34">
        <f>IF(A1117="","",IF(G1117="Standard 15% (Box 1)",ROUND(H1117*Setup!$B$9,2),0))</f>
        <v/>
      </c>
      <c r="Q1117" s="34">
        <f>IF(A1117="","",I1117-P1117)</f>
        <v/>
      </c>
      <c r="R1117" s="23">
        <f>IF(A1117="","",IF(O1117=0,"Outside audit periods; ","")&amp;IF(G1117="","No VAT category; ","")&amp;IF(ABS(Q1117)&gt;Setup!$B$10,"VAT ≠ 15% × net; ","")&amp;IF(AND(F1117="B2B - VAT registered",NOT(AND(LEN(E1117)=15,LEFT(E1117,1)="3",RIGHT(E1117,1)="3",ISNUMBER(--E1117)))),"Invalid/missing customer VAT no; ","")&amp;IF(L1117&lt;&gt;"Yes","Not reported/cleared on FATOORA; ","")&amp;IF(AND(OR(G1117="Zero-rated domestic (Box 3)",G1117="Export (Box 4)"),N1117=""),"Zero-rate/export evidence missing; ","")&amp;IF(AND(C1117="Credit Note",H1117&gt;0),"Credit note should be negative; ","")&amp;IF(AND(C1117="Simplified Tax Invoice",F1117="B2B - VAT registered"),"Simplified invoice issued to VAT-registered B2B; ",""))</f>
        <v/>
      </c>
    </row>
    <row r="1118">
      <c r="A1118" s="17" t="n"/>
      <c r="B1118" s="14" t="n"/>
      <c r="C1118" s="14" t="n"/>
      <c r="D1118" s="14" t="n"/>
      <c r="E1118" s="16" t="n"/>
      <c r="F1118" s="14" t="n"/>
      <c r="G1118" s="14" t="n"/>
      <c r="H1118" s="19" t="n"/>
      <c r="I1118" s="19" t="n"/>
      <c r="J1118" s="34">
        <f>IF(A1118="","",H1118+I1118)</f>
        <v/>
      </c>
      <c r="K1118" s="14" t="n"/>
      <c r="L1118" s="14" t="n"/>
      <c r="M1118" s="14" t="n"/>
      <c r="N1118" s="14" t="n"/>
      <c r="O1118" s="20">
        <f>IF(A1118="","",SUMPRODUCT((A1118&gt;=Setup!$C$19:$C$30)*(A1118&lt;=Setup!$D$19:$D$30)*Setup!$A$19:$A$30))</f>
        <v/>
      </c>
      <c r="P1118" s="34">
        <f>IF(A1118="","",IF(G1118="Standard 15% (Box 1)",ROUND(H1118*Setup!$B$9,2),0))</f>
        <v/>
      </c>
      <c r="Q1118" s="34">
        <f>IF(A1118="","",I1118-P1118)</f>
        <v/>
      </c>
      <c r="R1118" s="23">
        <f>IF(A1118="","",IF(O1118=0,"Outside audit periods; ","")&amp;IF(G1118="","No VAT category; ","")&amp;IF(ABS(Q1118)&gt;Setup!$B$10,"VAT ≠ 15% × net; ","")&amp;IF(AND(F1118="B2B - VAT registered",NOT(AND(LEN(E1118)=15,LEFT(E1118,1)="3",RIGHT(E1118,1)="3",ISNUMBER(--E1118)))),"Invalid/missing customer VAT no; ","")&amp;IF(L1118&lt;&gt;"Yes","Not reported/cleared on FATOORA; ","")&amp;IF(AND(OR(G1118="Zero-rated domestic (Box 3)",G1118="Export (Box 4)"),N1118=""),"Zero-rate/export evidence missing; ","")&amp;IF(AND(C1118="Credit Note",H1118&gt;0),"Credit note should be negative; ","")&amp;IF(AND(C1118="Simplified Tax Invoice",F1118="B2B - VAT registered"),"Simplified invoice issued to VAT-registered B2B; ",""))</f>
        <v/>
      </c>
    </row>
    <row r="1119">
      <c r="A1119" s="17" t="n"/>
      <c r="B1119" s="14" t="n"/>
      <c r="C1119" s="14" t="n"/>
      <c r="D1119" s="14" t="n"/>
      <c r="E1119" s="16" t="n"/>
      <c r="F1119" s="14" t="n"/>
      <c r="G1119" s="14" t="n"/>
      <c r="H1119" s="19" t="n"/>
      <c r="I1119" s="19" t="n"/>
      <c r="J1119" s="34">
        <f>IF(A1119="","",H1119+I1119)</f>
        <v/>
      </c>
      <c r="K1119" s="14" t="n"/>
      <c r="L1119" s="14" t="n"/>
      <c r="M1119" s="14" t="n"/>
      <c r="N1119" s="14" t="n"/>
      <c r="O1119" s="20">
        <f>IF(A1119="","",SUMPRODUCT((A1119&gt;=Setup!$C$19:$C$30)*(A1119&lt;=Setup!$D$19:$D$30)*Setup!$A$19:$A$30))</f>
        <v/>
      </c>
      <c r="P1119" s="34">
        <f>IF(A1119="","",IF(G1119="Standard 15% (Box 1)",ROUND(H1119*Setup!$B$9,2),0))</f>
        <v/>
      </c>
      <c r="Q1119" s="34">
        <f>IF(A1119="","",I1119-P1119)</f>
        <v/>
      </c>
      <c r="R1119" s="23">
        <f>IF(A1119="","",IF(O1119=0,"Outside audit periods; ","")&amp;IF(G1119="","No VAT category; ","")&amp;IF(ABS(Q1119)&gt;Setup!$B$10,"VAT ≠ 15% × net; ","")&amp;IF(AND(F1119="B2B - VAT registered",NOT(AND(LEN(E1119)=15,LEFT(E1119,1)="3",RIGHT(E1119,1)="3",ISNUMBER(--E1119)))),"Invalid/missing customer VAT no; ","")&amp;IF(L1119&lt;&gt;"Yes","Not reported/cleared on FATOORA; ","")&amp;IF(AND(OR(G1119="Zero-rated domestic (Box 3)",G1119="Export (Box 4)"),N1119=""),"Zero-rate/export evidence missing; ","")&amp;IF(AND(C1119="Credit Note",H1119&gt;0),"Credit note should be negative; ","")&amp;IF(AND(C1119="Simplified Tax Invoice",F1119="B2B - VAT registered"),"Simplified invoice issued to VAT-registered B2B; ",""))</f>
        <v/>
      </c>
    </row>
    <row r="1120">
      <c r="A1120" s="17" t="n"/>
      <c r="B1120" s="14" t="n"/>
      <c r="C1120" s="14" t="n"/>
      <c r="D1120" s="14" t="n"/>
      <c r="E1120" s="16" t="n"/>
      <c r="F1120" s="14" t="n"/>
      <c r="G1120" s="14" t="n"/>
      <c r="H1120" s="19" t="n"/>
      <c r="I1120" s="19" t="n"/>
      <c r="J1120" s="34">
        <f>IF(A1120="","",H1120+I1120)</f>
        <v/>
      </c>
      <c r="K1120" s="14" t="n"/>
      <c r="L1120" s="14" t="n"/>
      <c r="M1120" s="14" t="n"/>
      <c r="N1120" s="14" t="n"/>
      <c r="O1120" s="20">
        <f>IF(A1120="","",SUMPRODUCT((A1120&gt;=Setup!$C$19:$C$30)*(A1120&lt;=Setup!$D$19:$D$30)*Setup!$A$19:$A$30))</f>
        <v/>
      </c>
      <c r="P1120" s="34">
        <f>IF(A1120="","",IF(G1120="Standard 15% (Box 1)",ROUND(H1120*Setup!$B$9,2),0))</f>
        <v/>
      </c>
      <c r="Q1120" s="34">
        <f>IF(A1120="","",I1120-P1120)</f>
        <v/>
      </c>
      <c r="R1120" s="23">
        <f>IF(A1120="","",IF(O1120=0,"Outside audit periods; ","")&amp;IF(G1120="","No VAT category; ","")&amp;IF(ABS(Q1120)&gt;Setup!$B$10,"VAT ≠ 15% × net; ","")&amp;IF(AND(F1120="B2B - VAT registered",NOT(AND(LEN(E1120)=15,LEFT(E1120,1)="3",RIGHT(E1120,1)="3",ISNUMBER(--E1120)))),"Invalid/missing customer VAT no; ","")&amp;IF(L1120&lt;&gt;"Yes","Not reported/cleared on FATOORA; ","")&amp;IF(AND(OR(G1120="Zero-rated domestic (Box 3)",G1120="Export (Box 4)"),N1120=""),"Zero-rate/export evidence missing; ","")&amp;IF(AND(C1120="Credit Note",H1120&gt;0),"Credit note should be negative; ","")&amp;IF(AND(C1120="Simplified Tax Invoice",F1120="B2B - VAT registered"),"Simplified invoice issued to VAT-registered B2B; ",""))</f>
        <v/>
      </c>
    </row>
    <row r="1121">
      <c r="A1121" s="17" t="n"/>
      <c r="B1121" s="14" t="n"/>
      <c r="C1121" s="14" t="n"/>
      <c r="D1121" s="14" t="n"/>
      <c r="E1121" s="16" t="n"/>
      <c r="F1121" s="14" t="n"/>
      <c r="G1121" s="14" t="n"/>
      <c r="H1121" s="19" t="n"/>
      <c r="I1121" s="19" t="n"/>
      <c r="J1121" s="34">
        <f>IF(A1121="","",H1121+I1121)</f>
        <v/>
      </c>
      <c r="K1121" s="14" t="n"/>
      <c r="L1121" s="14" t="n"/>
      <c r="M1121" s="14" t="n"/>
      <c r="N1121" s="14" t="n"/>
      <c r="O1121" s="20">
        <f>IF(A1121="","",SUMPRODUCT((A1121&gt;=Setup!$C$19:$C$30)*(A1121&lt;=Setup!$D$19:$D$30)*Setup!$A$19:$A$30))</f>
        <v/>
      </c>
      <c r="P1121" s="34">
        <f>IF(A1121="","",IF(G1121="Standard 15% (Box 1)",ROUND(H1121*Setup!$B$9,2),0))</f>
        <v/>
      </c>
      <c r="Q1121" s="34">
        <f>IF(A1121="","",I1121-P1121)</f>
        <v/>
      </c>
      <c r="R1121" s="23">
        <f>IF(A1121="","",IF(O1121=0,"Outside audit periods; ","")&amp;IF(G1121="","No VAT category; ","")&amp;IF(ABS(Q1121)&gt;Setup!$B$10,"VAT ≠ 15% × net; ","")&amp;IF(AND(F1121="B2B - VAT registered",NOT(AND(LEN(E1121)=15,LEFT(E1121,1)="3",RIGHT(E1121,1)="3",ISNUMBER(--E1121)))),"Invalid/missing customer VAT no; ","")&amp;IF(L1121&lt;&gt;"Yes","Not reported/cleared on FATOORA; ","")&amp;IF(AND(OR(G1121="Zero-rated domestic (Box 3)",G1121="Export (Box 4)"),N1121=""),"Zero-rate/export evidence missing; ","")&amp;IF(AND(C1121="Credit Note",H1121&gt;0),"Credit note should be negative; ","")&amp;IF(AND(C1121="Simplified Tax Invoice",F1121="B2B - VAT registered"),"Simplified invoice issued to VAT-registered B2B; ",""))</f>
        <v/>
      </c>
    </row>
    <row r="1122">
      <c r="A1122" s="17" t="n"/>
      <c r="B1122" s="14" t="n"/>
      <c r="C1122" s="14" t="n"/>
      <c r="D1122" s="14" t="n"/>
      <c r="E1122" s="16" t="n"/>
      <c r="F1122" s="14" t="n"/>
      <c r="G1122" s="14" t="n"/>
      <c r="H1122" s="19" t="n"/>
      <c r="I1122" s="19" t="n"/>
      <c r="J1122" s="34">
        <f>IF(A1122="","",H1122+I1122)</f>
        <v/>
      </c>
      <c r="K1122" s="14" t="n"/>
      <c r="L1122" s="14" t="n"/>
      <c r="M1122" s="14" t="n"/>
      <c r="N1122" s="14" t="n"/>
      <c r="O1122" s="20">
        <f>IF(A1122="","",SUMPRODUCT((A1122&gt;=Setup!$C$19:$C$30)*(A1122&lt;=Setup!$D$19:$D$30)*Setup!$A$19:$A$30))</f>
        <v/>
      </c>
      <c r="P1122" s="34">
        <f>IF(A1122="","",IF(G1122="Standard 15% (Box 1)",ROUND(H1122*Setup!$B$9,2),0))</f>
        <v/>
      </c>
      <c r="Q1122" s="34">
        <f>IF(A1122="","",I1122-P1122)</f>
        <v/>
      </c>
      <c r="R1122" s="23">
        <f>IF(A1122="","",IF(O1122=0,"Outside audit periods; ","")&amp;IF(G1122="","No VAT category; ","")&amp;IF(ABS(Q1122)&gt;Setup!$B$10,"VAT ≠ 15% × net; ","")&amp;IF(AND(F1122="B2B - VAT registered",NOT(AND(LEN(E1122)=15,LEFT(E1122,1)="3",RIGHT(E1122,1)="3",ISNUMBER(--E1122)))),"Invalid/missing customer VAT no; ","")&amp;IF(L1122&lt;&gt;"Yes","Not reported/cleared on FATOORA; ","")&amp;IF(AND(OR(G1122="Zero-rated domestic (Box 3)",G1122="Export (Box 4)"),N1122=""),"Zero-rate/export evidence missing; ","")&amp;IF(AND(C1122="Credit Note",H1122&gt;0),"Credit note should be negative; ","")&amp;IF(AND(C1122="Simplified Tax Invoice",F1122="B2B - VAT registered"),"Simplified invoice issued to VAT-registered B2B; ",""))</f>
        <v/>
      </c>
    </row>
    <row r="1123">
      <c r="A1123" s="17" t="n"/>
      <c r="B1123" s="14" t="n"/>
      <c r="C1123" s="14" t="n"/>
      <c r="D1123" s="14" t="n"/>
      <c r="E1123" s="16" t="n"/>
      <c r="F1123" s="14" t="n"/>
      <c r="G1123" s="14" t="n"/>
      <c r="H1123" s="19" t="n"/>
      <c r="I1123" s="19" t="n"/>
      <c r="J1123" s="34">
        <f>IF(A1123="","",H1123+I1123)</f>
        <v/>
      </c>
      <c r="K1123" s="14" t="n"/>
      <c r="L1123" s="14" t="n"/>
      <c r="M1123" s="14" t="n"/>
      <c r="N1123" s="14" t="n"/>
      <c r="O1123" s="20">
        <f>IF(A1123="","",SUMPRODUCT((A1123&gt;=Setup!$C$19:$C$30)*(A1123&lt;=Setup!$D$19:$D$30)*Setup!$A$19:$A$30))</f>
        <v/>
      </c>
      <c r="P1123" s="34">
        <f>IF(A1123="","",IF(G1123="Standard 15% (Box 1)",ROUND(H1123*Setup!$B$9,2),0))</f>
        <v/>
      </c>
      <c r="Q1123" s="34">
        <f>IF(A1123="","",I1123-P1123)</f>
        <v/>
      </c>
      <c r="R1123" s="23">
        <f>IF(A1123="","",IF(O1123=0,"Outside audit periods; ","")&amp;IF(G1123="","No VAT category; ","")&amp;IF(ABS(Q1123)&gt;Setup!$B$10,"VAT ≠ 15% × net; ","")&amp;IF(AND(F1123="B2B - VAT registered",NOT(AND(LEN(E1123)=15,LEFT(E1123,1)="3",RIGHT(E1123,1)="3",ISNUMBER(--E1123)))),"Invalid/missing customer VAT no; ","")&amp;IF(L1123&lt;&gt;"Yes","Not reported/cleared on FATOORA; ","")&amp;IF(AND(OR(G1123="Zero-rated domestic (Box 3)",G1123="Export (Box 4)"),N1123=""),"Zero-rate/export evidence missing; ","")&amp;IF(AND(C1123="Credit Note",H1123&gt;0),"Credit note should be negative; ","")&amp;IF(AND(C1123="Simplified Tax Invoice",F1123="B2B - VAT registered"),"Simplified invoice issued to VAT-registered B2B; ",""))</f>
        <v/>
      </c>
    </row>
    <row r="1124">
      <c r="A1124" s="17" t="n"/>
      <c r="B1124" s="14" t="n"/>
      <c r="C1124" s="14" t="n"/>
      <c r="D1124" s="14" t="n"/>
      <c r="E1124" s="16" t="n"/>
      <c r="F1124" s="14" t="n"/>
      <c r="G1124" s="14" t="n"/>
      <c r="H1124" s="19" t="n"/>
      <c r="I1124" s="19" t="n"/>
      <c r="J1124" s="34">
        <f>IF(A1124="","",H1124+I1124)</f>
        <v/>
      </c>
      <c r="K1124" s="14" t="n"/>
      <c r="L1124" s="14" t="n"/>
      <c r="M1124" s="14" t="n"/>
      <c r="N1124" s="14" t="n"/>
      <c r="O1124" s="20">
        <f>IF(A1124="","",SUMPRODUCT((A1124&gt;=Setup!$C$19:$C$30)*(A1124&lt;=Setup!$D$19:$D$30)*Setup!$A$19:$A$30))</f>
        <v/>
      </c>
      <c r="P1124" s="34">
        <f>IF(A1124="","",IF(G1124="Standard 15% (Box 1)",ROUND(H1124*Setup!$B$9,2),0))</f>
        <v/>
      </c>
      <c r="Q1124" s="34">
        <f>IF(A1124="","",I1124-P1124)</f>
        <v/>
      </c>
      <c r="R1124" s="23">
        <f>IF(A1124="","",IF(O1124=0,"Outside audit periods; ","")&amp;IF(G1124="","No VAT category; ","")&amp;IF(ABS(Q1124)&gt;Setup!$B$10,"VAT ≠ 15% × net; ","")&amp;IF(AND(F1124="B2B - VAT registered",NOT(AND(LEN(E1124)=15,LEFT(E1124,1)="3",RIGHT(E1124,1)="3",ISNUMBER(--E1124)))),"Invalid/missing customer VAT no; ","")&amp;IF(L1124&lt;&gt;"Yes","Not reported/cleared on FATOORA; ","")&amp;IF(AND(OR(G1124="Zero-rated domestic (Box 3)",G1124="Export (Box 4)"),N1124=""),"Zero-rate/export evidence missing; ","")&amp;IF(AND(C1124="Credit Note",H1124&gt;0),"Credit note should be negative; ","")&amp;IF(AND(C1124="Simplified Tax Invoice",F1124="B2B - VAT registered"),"Simplified invoice issued to VAT-registered B2B; ",""))</f>
        <v/>
      </c>
    </row>
    <row r="1125">
      <c r="A1125" s="17" t="n"/>
      <c r="B1125" s="14" t="n"/>
      <c r="C1125" s="14" t="n"/>
      <c r="D1125" s="14" t="n"/>
      <c r="E1125" s="16" t="n"/>
      <c r="F1125" s="14" t="n"/>
      <c r="G1125" s="14" t="n"/>
      <c r="H1125" s="19" t="n"/>
      <c r="I1125" s="19" t="n"/>
      <c r="J1125" s="34">
        <f>IF(A1125="","",H1125+I1125)</f>
        <v/>
      </c>
      <c r="K1125" s="14" t="n"/>
      <c r="L1125" s="14" t="n"/>
      <c r="M1125" s="14" t="n"/>
      <c r="N1125" s="14" t="n"/>
      <c r="O1125" s="20">
        <f>IF(A1125="","",SUMPRODUCT((A1125&gt;=Setup!$C$19:$C$30)*(A1125&lt;=Setup!$D$19:$D$30)*Setup!$A$19:$A$30))</f>
        <v/>
      </c>
      <c r="P1125" s="34">
        <f>IF(A1125="","",IF(G1125="Standard 15% (Box 1)",ROUND(H1125*Setup!$B$9,2),0))</f>
        <v/>
      </c>
      <c r="Q1125" s="34">
        <f>IF(A1125="","",I1125-P1125)</f>
        <v/>
      </c>
      <c r="R1125" s="23">
        <f>IF(A1125="","",IF(O1125=0,"Outside audit periods; ","")&amp;IF(G1125="","No VAT category; ","")&amp;IF(ABS(Q1125)&gt;Setup!$B$10,"VAT ≠ 15% × net; ","")&amp;IF(AND(F1125="B2B - VAT registered",NOT(AND(LEN(E1125)=15,LEFT(E1125,1)="3",RIGHT(E1125,1)="3",ISNUMBER(--E1125)))),"Invalid/missing customer VAT no; ","")&amp;IF(L1125&lt;&gt;"Yes","Not reported/cleared on FATOORA; ","")&amp;IF(AND(OR(G1125="Zero-rated domestic (Box 3)",G1125="Export (Box 4)"),N1125=""),"Zero-rate/export evidence missing; ","")&amp;IF(AND(C1125="Credit Note",H1125&gt;0),"Credit note should be negative; ","")&amp;IF(AND(C1125="Simplified Tax Invoice",F1125="B2B - VAT registered"),"Simplified invoice issued to VAT-registered B2B; ",""))</f>
        <v/>
      </c>
    </row>
    <row r="1126">
      <c r="A1126" s="17" t="n"/>
      <c r="B1126" s="14" t="n"/>
      <c r="C1126" s="14" t="n"/>
      <c r="D1126" s="14" t="n"/>
      <c r="E1126" s="16" t="n"/>
      <c r="F1126" s="14" t="n"/>
      <c r="G1126" s="14" t="n"/>
      <c r="H1126" s="19" t="n"/>
      <c r="I1126" s="19" t="n"/>
      <c r="J1126" s="34">
        <f>IF(A1126="","",H1126+I1126)</f>
        <v/>
      </c>
      <c r="K1126" s="14" t="n"/>
      <c r="L1126" s="14" t="n"/>
      <c r="M1126" s="14" t="n"/>
      <c r="N1126" s="14" t="n"/>
      <c r="O1126" s="20">
        <f>IF(A1126="","",SUMPRODUCT((A1126&gt;=Setup!$C$19:$C$30)*(A1126&lt;=Setup!$D$19:$D$30)*Setup!$A$19:$A$30))</f>
        <v/>
      </c>
      <c r="P1126" s="34">
        <f>IF(A1126="","",IF(G1126="Standard 15% (Box 1)",ROUND(H1126*Setup!$B$9,2),0))</f>
        <v/>
      </c>
      <c r="Q1126" s="34">
        <f>IF(A1126="","",I1126-P1126)</f>
        <v/>
      </c>
      <c r="R1126" s="23">
        <f>IF(A1126="","",IF(O1126=0,"Outside audit periods; ","")&amp;IF(G1126="","No VAT category; ","")&amp;IF(ABS(Q1126)&gt;Setup!$B$10,"VAT ≠ 15% × net; ","")&amp;IF(AND(F1126="B2B - VAT registered",NOT(AND(LEN(E1126)=15,LEFT(E1126,1)="3",RIGHT(E1126,1)="3",ISNUMBER(--E1126)))),"Invalid/missing customer VAT no; ","")&amp;IF(L1126&lt;&gt;"Yes","Not reported/cleared on FATOORA; ","")&amp;IF(AND(OR(G1126="Zero-rated domestic (Box 3)",G1126="Export (Box 4)"),N1126=""),"Zero-rate/export evidence missing; ","")&amp;IF(AND(C1126="Credit Note",H1126&gt;0),"Credit note should be negative; ","")&amp;IF(AND(C1126="Simplified Tax Invoice",F1126="B2B - VAT registered"),"Simplified invoice issued to VAT-registered B2B; ",""))</f>
        <v/>
      </c>
    </row>
    <row r="1127">
      <c r="A1127" s="17" t="n"/>
      <c r="B1127" s="14" t="n"/>
      <c r="C1127" s="14" t="n"/>
      <c r="D1127" s="14" t="n"/>
      <c r="E1127" s="16" t="n"/>
      <c r="F1127" s="14" t="n"/>
      <c r="G1127" s="14" t="n"/>
      <c r="H1127" s="19" t="n"/>
      <c r="I1127" s="19" t="n"/>
      <c r="J1127" s="34">
        <f>IF(A1127="","",H1127+I1127)</f>
        <v/>
      </c>
      <c r="K1127" s="14" t="n"/>
      <c r="L1127" s="14" t="n"/>
      <c r="M1127" s="14" t="n"/>
      <c r="N1127" s="14" t="n"/>
      <c r="O1127" s="20">
        <f>IF(A1127="","",SUMPRODUCT((A1127&gt;=Setup!$C$19:$C$30)*(A1127&lt;=Setup!$D$19:$D$30)*Setup!$A$19:$A$30))</f>
        <v/>
      </c>
      <c r="P1127" s="34">
        <f>IF(A1127="","",IF(G1127="Standard 15% (Box 1)",ROUND(H1127*Setup!$B$9,2),0))</f>
        <v/>
      </c>
      <c r="Q1127" s="34">
        <f>IF(A1127="","",I1127-P1127)</f>
        <v/>
      </c>
      <c r="R1127" s="23">
        <f>IF(A1127="","",IF(O1127=0,"Outside audit periods; ","")&amp;IF(G1127="","No VAT category; ","")&amp;IF(ABS(Q1127)&gt;Setup!$B$10,"VAT ≠ 15% × net; ","")&amp;IF(AND(F1127="B2B - VAT registered",NOT(AND(LEN(E1127)=15,LEFT(E1127,1)="3",RIGHT(E1127,1)="3",ISNUMBER(--E1127)))),"Invalid/missing customer VAT no; ","")&amp;IF(L1127&lt;&gt;"Yes","Not reported/cleared on FATOORA; ","")&amp;IF(AND(OR(G1127="Zero-rated domestic (Box 3)",G1127="Export (Box 4)"),N1127=""),"Zero-rate/export evidence missing; ","")&amp;IF(AND(C1127="Credit Note",H1127&gt;0),"Credit note should be negative; ","")&amp;IF(AND(C1127="Simplified Tax Invoice",F1127="B2B - VAT registered"),"Simplified invoice issued to VAT-registered B2B; ",""))</f>
        <v/>
      </c>
    </row>
    <row r="1128">
      <c r="A1128" s="17" t="n"/>
      <c r="B1128" s="14" t="n"/>
      <c r="C1128" s="14" t="n"/>
      <c r="D1128" s="14" t="n"/>
      <c r="E1128" s="16" t="n"/>
      <c r="F1128" s="14" t="n"/>
      <c r="G1128" s="14" t="n"/>
      <c r="H1128" s="19" t="n"/>
      <c r="I1128" s="19" t="n"/>
      <c r="J1128" s="34">
        <f>IF(A1128="","",H1128+I1128)</f>
        <v/>
      </c>
      <c r="K1128" s="14" t="n"/>
      <c r="L1128" s="14" t="n"/>
      <c r="M1128" s="14" t="n"/>
      <c r="N1128" s="14" t="n"/>
      <c r="O1128" s="20">
        <f>IF(A1128="","",SUMPRODUCT((A1128&gt;=Setup!$C$19:$C$30)*(A1128&lt;=Setup!$D$19:$D$30)*Setup!$A$19:$A$30))</f>
        <v/>
      </c>
      <c r="P1128" s="34">
        <f>IF(A1128="","",IF(G1128="Standard 15% (Box 1)",ROUND(H1128*Setup!$B$9,2),0))</f>
        <v/>
      </c>
      <c r="Q1128" s="34">
        <f>IF(A1128="","",I1128-P1128)</f>
        <v/>
      </c>
      <c r="R1128" s="23">
        <f>IF(A1128="","",IF(O1128=0,"Outside audit periods; ","")&amp;IF(G1128="","No VAT category; ","")&amp;IF(ABS(Q1128)&gt;Setup!$B$10,"VAT ≠ 15% × net; ","")&amp;IF(AND(F1128="B2B - VAT registered",NOT(AND(LEN(E1128)=15,LEFT(E1128,1)="3",RIGHT(E1128,1)="3",ISNUMBER(--E1128)))),"Invalid/missing customer VAT no; ","")&amp;IF(L1128&lt;&gt;"Yes","Not reported/cleared on FATOORA; ","")&amp;IF(AND(OR(G1128="Zero-rated domestic (Box 3)",G1128="Export (Box 4)"),N1128=""),"Zero-rate/export evidence missing; ","")&amp;IF(AND(C1128="Credit Note",H1128&gt;0),"Credit note should be negative; ","")&amp;IF(AND(C1128="Simplified Tax Invoice",F1128="B2B - VAT registered"),"Simplified invoice issued to VAT-registered B2B; ",""))</f>
        <v/>
      </c>
    </row>
    <row r="1129">
      <c r="A1129" s="17" t="n"/>
      <c r="B1129" s="14" t="n"/>
      <c r="C1129" s="14" t="n"/>
      <c r="D1129" s="14" t="n"/>
      <c r="E1129" s="16" t="n"/>
      <c r="F1129" s="14" t="n"/>
      <c r="G1129" s="14" t="n"/>
      <c r="H1129" s="19" t="n"/>
      <c r="I1129" s="19" t="n"/>
      <c r="J1129" s="34">
        <f>IF(A1129="","",H1129+I1129)</f>
        <v/>
      </c>
      <c r="K1129" s="14" t="n"/>
      <c r="L1129" s="14" t="n"/>
      <c r="M1129" s="14" t="n"/>
      <c r="N1129" s="14" t="n"/>
      <c r="O1129" s="20">
        <f>IF(A1129="","",SUMPRODUCT((A1129&gt;=Setup!$C$19:$C$30)*(A1129&lt;=Setup!$D$19:$D$30)*Setup!$A$19:$A$30))</f>
        <v/>
      </c>
      <c r="P1129" s="34">
        <f>IF(A1129="","",IF(G1129="Standard 15% (Box 1)",ROUND(H1129*Setup!$B$9,2),0))</f>
        <v/>
      </c>
      <c r="Q1129" s="34">
        <f>IF(A1129="","",I1129-P1129)</f>
        <v/>
      </c>
      <c r="R1129" s="23">
        <f>IF(A1129="","",IF(O1129=0,"Outside audit periods; ","")&amp;IF(G1129="","No VAT category; ","")&amp;IF(ABS(Q1129)&gt;Setup!$B$10,"VAT ≠ 15% × net; ","")&amp;IF(AND(F1129="B2B - VAT registered",NOT(AND(LEN(E1129)=15,LEFT(E1129,1)="3",RIGHT(E1129,1)="3",ISNUMBER(--E1129)))),"Invalid/missing customer VAT no; ","")&amp;IF(L1129&lt;&gt;"Yes","Not reported/cleared on FATOORA; ","")&amp;IF(AND(OR(G1129="Zero-rated domestic (Box 3)",G1129="Export (Box 4)"),N1129=""),"Zero-rate/export evidence missing; ","")&amp;IF(AND(C1129="Credit Note",H1129&gt;0),"Credit note should be negative; ","")&amp;IF(AND(C1129="Simplified Tax Invoice",F1129="B2B - VAT registered"),"Simplified invoice issued to VAT-registered B2B; ",""))</f>
        <v/>
      </c>
    </row>
    <row r="1130">
      <c r="A1130" s="17" t="n"/>
      <c r="B1130" s="14" t="n"/>
      <c r="C1130" s="14" t="n"/>
      <c r="D1130" s="14" t="n"/>
      <c r="E1130" s="16" t="n"/>
      <c r="F1130" s="14" t="n"/>
      <c r="G1130" s="14" t="n"/>
      <c r="H1130" s="19" t="n"/>
      <c r="I1130" s="19" t="n"/>
      <c r="J1130" s="34">
        <f>IF(A1130="","",H1130+I1130)</f>
        <v/>
      </c>
      <c r="K1130" s="14" t="n"/>
      <c r="L1130" s="14" t="n"/>
      <c r="M1130" s="14" t="n"/>
      <c r="N1130" s="14" t="n"/>
      <c r="O1130" s="20">
        <f>IF(A1130="","",SUMPRODUCT((A1130&gt;=Setup!$C$19:$C$30)*(A1130&lt;=Setup!$D$19:$D$30)*Setup!$A$19:$A$30))</f>
        <v/>
      </c>
      <c r="P1130" s="34">
        <f>IF(A1130="","",IF(G1130="Standard 15% (Box 1)",ROUND(H1130*Setup!$B$9,2),0))</f>
        <v/>
      </c>
      <c r="Q1130" s="34">
        <f>IF(A1130="","",I1130-P1130)</f>
        <v/>
      </c>
      <c r="R1130" s="23">
        <f>IF(A1130="","",IF(O1130=0,"Outside audit periods; ","")&amp;IF(G1130="","No VAT category; ","")&amp;IF(ABS(Q1130)&gt;Setup!$B$10,"VAT ≠ 15% × net; ","")&amp;IF(AND(F1130="B2B - VAT registered",NOT(AND(LEN(E1130)=15,LEFT(E1130,1)="3",RIGHT(E1130,1)="3",ISNUMBER(--E1130)))),"Invalid/missing customer VAT no; ","")&amp;IF(L1130&lt;&gt;"Yes","Not reported/cleared on FATOORA; ","")&amp;IF(AND(OR(G1130="Zero-rated domestic (Box 3)",G1130="Export (Box 4)"),N1130=""),"Zero-rate/export evidence missing; ","")&amp;IF(AND(C1130="Credit Note",H1130&gt;0),"Credit note should be negative; ","")&amp;IF(AND(C1130="Simplified Tax Invoice",F1130="B2B - VAT registered"),"Simplified invoice issued to VAT-registered B2B; ",""))</f>
        <v/>
      </c>
    </row>
    <row r="1131">
      <c r="A1131" s="17" t="n"/>
      <c r="B1131" s="14" t="n"/>
      <c r="C1131" s="14" t="n"/>
      <c r="D1131" s="14" t="n"/>
      <c r="E1131" s="16" t="n"/>
      <c r="F1131" s="14" t="n"/>
      <c r="G1131" s="14" t="n"/>
      <c r="H1131" s="19" t="n"/>
      <c r="I1131" s="19" t="n"/>
      <c r="J1131" s="34">
        <f>IF(A1131="","",H1131+I1131)</f>
        <v/>
      </c>
      <c r="K1131" s="14" t="n"/>
      <c r="L1131" s="14" t="n"/>
      <c r="M1131" s="14" t="n"/>
      <c r="N1131" s="14" t="n"/>
      <c r="O1131" s="20">
        <f>IF(A1131="","",SUMPRODUCT((A1131&gt;=Setup!$C$19:$C$30)*(A1131&lt;=Setup!$D$19:$D$30)*Setup!$A$19:$A$30))</f>
        <v/>
      </c>
      <c r="P1131" s="34">
        <f>IF(A1131="","",IF(G1131="Standard 15% (Box 1)",ROUND(H1131*Setup!$B$9,2),0))</f>
        <v/>
      </c>
      <c r="Q1131" s="34">
        <f>IF(A1131="","",I1131-P1131)</f>
        <v/>
      </c>
      <c r="R1131" s="23">
        <f>IF(A1131="","",IF(O1131=0,"Outside audit periods; ","")&amp;IF(G1131="","No VAT category; ","")&amp;IF(ABS(Q1131)&gt;Setup!$B$10,"VAT ≠ 15% × net; ","")&amp;IF(AND(F1131="B2B - VAT registered",NOT(AND(LEN(E1131)=15,LEFT(E1131,1)="3",RIGHT(E1131,1)="3",ISNUMBER(--E1131)))),"Invalid/missing customer VAT no; ","")&amp;IF(L1131&lt;&gt;"Yes","Not reported/cleared on FATOORA; ","")&amp;IF(AND(OR(G1131="Zero-rated domestic (Box 3)",G1131="Export (Box 4)"),N1131=""),"Zero-rate/export evidence missing; ","")&amp;IF(AND(C1131="Credit Note",H1131&gt;0),"Credit note should be negative; ","")&amp;IF(AND(C1131="Simplified Tax Invoice",F1131="B2B - VAT registered"),"Simplified invoice issued to VAT-registered B2B; ",""))</f>
        <v/>
      </c>
    </row>
    <row r="1132">
      <c r="A1132" s="17" t="n"/>
      <c r="B1132" s="14" t="n"/>
      <c r="C1132" s="14" t="n"/>
      <c r="D1132" s="14" t="n"/>
      <c r="E1132" s="16" t="n"/>
      <c r="F1132" s="14" t="n"/>
      <c r="G1132" s="14" t="n"/>
      <c r="H1132" s="19" t="n"/>
      <c r="I1132" s="19" t="n"/>
      <c r="J1132" s="34">
        <f>IF(A1132="","",H1132+I1132)</f>
        <v/>
      </c>
      <c r="K1132" s="14" t="n"/>
      <c r="L1132" s="14" t="n"/>
      <c r="M1132" s="14" t="n"/>
      <c r="N1132" s="14" t="n"/>
      <c r="O1132" s="20">
        <f>IF(A1132="","",SUMPRODUCT((A1132&gt;=Setup!$C$19:$C$30)*(A1132&lt;=Setup!$D$19:$D$30)*Setup!$A$19:$A$30))</f>
        <v/>
      </c>
      <c r="P1132" s="34">
        <f>IF(A1132="","",IF(G1132="Standard 15% (Box 1)",ROUND(H1132*Setup!$B$9,2),0))</f>
        <v/>
      </c>
      <c r="Q1132" s="34">
        <f>IF(A1132="","",I1132-P1132)</f>
        <v/>
      </c>
      <c r="R1132" s="23">
        <f>IF(A1132="","",IF(O1132=0,"Outside audit periods; ","")&amp;IF(G1132="","No VAT category; ","")&amp;IF(ABS(Q1132)&gt;Setup!$B$10,"VAT ≠ 15% × net; ","")&amp;IF(AND(F1132="B2B - VAT registered",NOT(AND(LEN(E1132)=15,LEFT(E1132,1)="3",RIGHT(E1132,1)="3",ISNUMBER(--E1132)))),"Invalid/missing customer VAT no; ","")&amp;IF(L1132&lt;&gt;"Yes","Not reported/cleared on FATOORA; ","")&amp;IF(AND(OR(G1132="Zero-rated domestic (Box 3)",G1132="Export (Box 4)"),N1132=""),"Zero-rate/export evidence missing; ","")&amp;IF(AND(C1132="Credit Note",H1132&gt;0),"Credit note should be negative; ","")&amp;IF(AND(C1132="Simplified Tax Invoice",F1132="B2B - VAT registered"),"Simplified invoice issued to VAT-registered B2B; ",""))</f>
        <v/>
      </c>
    </row>
    <row r="1133">
      <c r="A1133" s="17" t="n"/>
      <c r="B1133" s="14" t="n"/>
      <c r="C1133" s="14" t="n"/>
      <c r="D1133" s="14" t="n"/>
      <c r="E1133" s="16" t="n"/>
      <c r="F1133" s="14" t="n"/>
      <c r="G1133" s="14" t="n"/>
      <c r="H1133" s="19" t="n"/>
      <c r="I1133" s="19" t="n"/>
      <c r="J1133" s="34">
        <f>IF(A1133="","",H1133+I1133)</f>
        <v/>
      </c>
      <c r="K1133" s="14" t="n"/>
      <c r="L1133" s="14" t="n"/>
      <c r="M1133" s="14" t="n"/>
      <c r="N1133" s="14" t="n"/>
      <c r="O1133" s="20">
        <f>IF(A1133="","",SUMPRODUCT((A1133&gt;=Setup!$C$19:$C$30)*(A1133&lt;=Setup!$D$19:$D$30)*Setup!$A$19:$A$30))</f>
        <v/>
      </c>
      <c r="P1133" s="34">
        <f>IF(A1133="","",IF(G1133="Standard 15% (Box 1)",ROUND(H1133*Setup!$B$9,2),0))</f>
        <v/>
      </c>
      <c r="Q1133" s="34">
        <f>IF(A1133="","",I1133-P1133)</f>
        <v/>
      </c>
      <c r="R1133" s="23">
        <f>IF(A1133="","",IF(O1133=0,"Outside audit periods; ","")&amp;IF(G1133="","No VAT category; ","")&amp;IF(ABS(Q1133)&gt;Setup!$B$10,"VAT ≠ 15% × net; ","")&amp;IF(AND(F1133="B2B - VAT registered",NOT(AND(LEN(E1133)=15,LEFT(E1133,1)="3",RIGHT(E1133,1)="3",ISNUMBER(--E1133)))),"Invalid/missing customer VAT no; ","")&amp;IF(L1133&lt;&gt;"Yes","Not reported/cleared on FATOORA; ","")&amp;IF(AND(OR(G1133="Zero-rated domestic (Box 3)",G1133="Export (Box 4)"),N1133=""),"Zero-rate/export evidence missing; ","")&amp;IF(AND(C1133="Credit Note",H1133&gt;0),"Credit note should be negative; ","")&amp;IF(AND(C1133="Simplified Tax Invoice",F1133="B2B - VAT registered"),"Simplified invoice issued to VAT-registered B2B; ",""))</f>
        <v/>
      </c>
    </row>
    <row r="1134">
      <c r="A1134" s="17" t="n"/>
      <c r="B1134" s="14" t="n"/>
      <c r="C1134" s="14" t="n"/>
      <c r="D1134" s="14" t="n"/>
      <c r="E1134" s="16" t="n"/>
      <c r="F1134" s="14" t="n"/>
      <c r="G1134" s="14" t="n"/>
      <c r="H1134" s="19" t="n"/>
      <c r="I1134" s="19" t="n"/>
      <c r="J1134" s="34">
        <f>IF(A1134="","",H1134+I1134)</f>
        <v/>
      </c>
      <c r="K1134" s="14" t="n"/>
      <c r="L1134" s="14" t="n"/>
      <c r="M1134" s="14" t="n"/>
      <c r="N1134" s="14" t="n"/>
      <c r="O1134" s="20">
        <f>IF(A1134="","",SUMPRODUCT((A1134&gt;=Setup!$C$19:$C$30)*(A1134&lt;=Setup!$D$19:$D$30)*Setup!$A$19:$A$30))</f>
        <v/>
      </c>
      <c r="P1134" s="34">
        <f>IF(A1134="","",IF(G1134="Standard 15% (Box 1)",ROUND(H1134*Setup!$B$9,2),0))</f>
        <v/>
      </c>
      <c r="Q1134" s="34">
        <f>IF(A1134="","",I1134-P1134)</f>
        <v/>
      </c>
      <c r="R1134" s="23">
        <f>IF(A1134="","",IF(O1134=0,"Outside audit periods; ","")&amp;IF(G1134="","No VAT category; ","")&amp;IF(ABS(Q1134)&gt;Setup!$B$10,"VAT ≠ 15% × net; ","")&amp;IF(AND(F1134="B2B - VAT registered",NOT(AND(LEN(E1134)=15,LEFT(E1134,1)="3",RIGHT(E1134,1)="3",ISNUMBER(--E1134)))),"Invalid/missing customer VAT no; ","")&amp;IF(L1134&lt;&gt;"Yes","Not reported/cleared on FATOORA; ","")&amp;IF(AND(OR(G1134="Zero-rated domestic (Box 3)",G1134="Export (Box 4)"),N1134=""),"Zero-rate/export evidence missing; ","")&amp;IF(AND(C1134="Credit Note",H1134&gt;0),"Credit note should be negative; ","")&amp;IF(AND(C1134="Simplified Tax Invoice",F1134="B2B - VAT registered"),"Simplified invoice issued to VAT-registered B2B; ",""))</f>
        <v/>
      </c>
    </row>
    <row r="1135">
      <c r="A1135" s="17" t="n"/>
      <c r="B1135" s="14" t="n"/>
      <c r="C1135" s="14" t="n"/>
      <c r="D1135" s="14" t="n"/>
      <c r="E1135" s="16" t="n"/>
      <c r="F1135" s="14" t="n"/>
      <c r="G1135" s="14" t="n"/>
      <c r="H1135" s="19" t="n"/>
      <c r="I1135" s="19" t="n"/>
      <c r="J1135" s="34">
        <f>IF(A1135="","",H1135+I1135)</f>
        <v/>
      </c>
      <c r="K1135" s="14" t="n"/>
      <c r="L1135" s="14" t="n"/>
      <c r="M1135" s="14" t="n"/>
      <c r="N1135" s="14" t="n"/>
      <c r="O1135" s="20">
        <f>IF(A1135="","",SUMPRODUCT((A1135&gt;=Setup!$C$19:$C$30)*(A1135&lt;=Setup!$D$19:$D$30)*Setup!$A$19:$A$30))</f>
        <v/>
      </c>
      <c r="P1135" s="34">
        <f>IF(A1135="","",IF(G1135="Standard 15% (Box 1)",ROUND(H1135*Setup!$B$9,2),0))</f>
        <v/>
      </c>
      <c r="Q1135" s="34">
        <f>IF(A1135="","",I1135-P1135)</f>
        <v/>
      </c>
      <c r="R1135" s="23">
        <f>IF(A1135="","",IF(O1135=0,"Outside audit periods; ","")&amp;IF(G1135="","No VAT category; ","")&amp;IF(ABS(Q1135)&gt;Setup!$B$10,"VAT ≠ 15% × net; ","")&amp;IF(AND(F1135="B2B - VAT registered",NOT(AND(LEN(E1135)=15,LEFT(E1135,1)="3",RIGHT(E1135,1)="3",ISNUMBER(--E1135)))),"Invalid/missing customer VAT no; ","")&amp;IF(L1135&lt;&gt;"Yes","Not reported/cleared on FATOORA; ","")&amp;IF(AND(OR(G1135="Zero-rated domestic (Box 3)",G1135="Export (Box 4)"),N1135=""),"Zero-rate/export evidence missing; ","")&amp;IF(AND(C1135="Credit Note",H1135&gt;0),"Credit note should be negative; ","")&amp;IF(AND(C1135="Simplified Tax Invoice",F1135="B2B - VAT registered"),"Simplified invoice issued to VAT-registered B2B; ",""))</f>
        <v/>
      </c>
    </row>
    <row r="1136">
      <c r="A1136" s="17" t="n"/>
      <c r="B1136" s="14" t="n"/>
      <c r="C1136" s="14" t="n"/>
      <c r="D1136" s="14" t="n"/>
      <c r="E1136" s="16" t="n"/>
      <c r="F1136" s="14" t="n"/>
      <c r="G1136" s="14" t="n"/>
      <c r="H1136" s="19" t="n"/>
      <c r="I1136" s="19" t="n"/>
      <c r="J1136" s="34">
        <f>IF(A1136="","",H1136+I1136)</f>
        <v/>
      </c>
      <c r="K1136" s="14" t="n"/>
      <c r="L1136" s="14" t="n"/>
      <c r="M1136" s="14" t="n"/>
      <c r="N1136" s="14" t="n"/>
      <c r="O1136" s="20">
        <f>IF(A1136="","",SUMPRODUCT((A1136&gt;=Setup!$C$19:$C$30)*(A1136&lt;=Setup!$D$19:$D$30)*Setup!$A$19:$A$30))</f>
        <v/>
      </c>
      <c r="P1136" s="34">
        <f>IF(A1136="","",IF(G1136="Standard 15% (Box 1)",ROUND(H1136*Setup!$B$9,2),0))</f>
        <v/>
      </c>
      <c r="Q1136" s="34">
        <f>IF(A1136="","",I1136-P1136)</f>
        <v/>
      </c>
      <c r="R1136" s="23">
        <f>IF(A1136="","",IF(O1136=0,"Outside audit periods; ","")&amp;IF(G1136="","No VAT category; ","")&amp;IF(ABS(Q1136)&gt;Setup!$B$10,"VAT ≠ 15% × net; ","")&amp;IF(AND(F1136="B2B - VAT registered",NOT(AND(LEN(E1136)=15,LEFT(E1136,1)="3",RIGHT(E1136,1)="3",ISNUMBER(--E1136)))),"Invalid/missing customer VAT no; ","")&amp;IF(L1136&lt;&gt;"Yes","Not reported/cleared on FATOORA; ","")&amp;IF(AND(OR(G1136="Zero-rated domestic (Box 3)",G1136="Export (Box 4)"),N1136=""),"Zero-rate/export evidence missing; ","")&amp;IF(AND(C1136="Credit Note",H1136&gt;0),"Credit note should be negative; ","")&amp;IF(AND(C1136="Simplified Tax Invoice",F1136="B2B - VAT registered"),"Simplified invoice issued to VAT-registered B2B; ",""))</f>
        <v/>
      </c>
    </row>
    <row r="1137">
      <c r="A1137" s="17" t="n"/>
      <c r="B1137" s="14" t="n"/>
      <c r="C1137" s="14" t="n"/>
      <c r="D1137" s="14" t="n"/>
      <c r="E1137" s="16" t="n"/>
      <c r="F1137" s="14" t="n"/>
      <c r="G1137" s="14" t="n"/>
      <c r="H1137" s="19" t="n"/>
      <c r="I1137" s="19" t="n"/>
      <c r="J1137" s="34">
        <f>IF(A1137="","",H1137+I1137)</f>
        <v/>
      </c>
      <c r="K1137" s="14" t="n"/>
      <c r="L1137" s="14" t="n"/>
      <c r="M1137" s="14" t="n"/>
      <c r="N1137" s="14" t="n"/>
      <c r="O1137" s="20">
        <f>IF(A1137="","",SUMPRODUCT((A1137&gt;=Setup!$C$19:$C$30)*(A1137&lt;=Setup!$D$19:$D$30)*Setup!$A$19:$A$30))</f>
        <v/>
      </c>
      <c r="P1137" s="34">
        <f>IF(A1137="","",IF(G1137="Standard 15% (Box 1)",ROUND(H1137*Setup!$B$9,2),0))</f>
        <v/>
      </c>
      <c r="Q1137" s="34">
        <f>IF(A1137="","",I1137-P1137)</f>
        <v/>
      </c>
      <c r="R1137" s="23">
        <f>IF(A1137="","",IF(O1137=0,"Outside audit periods; ","")&amp;IF(G1137="","No VAT category; ","")&amp;IF(ABS(Q1137)&gt;Setup!$B$10,"VAT ≠ 15% × net; ","")&amp;IF(AND(F1137="B2B - VAT registered",NOT(AND(LEN(E1137)=15,LEFT(E1137,1)="3",RIGHT(E1137,1)="3",ISNUMBER(--E1137)))),"Invalid/missing customer VAT no; ","")&amp;IF(L1137&lt;&gt;"Yes","Not reported/cleared on FATOORA; ","")&amp;IF(AND(OR(G1137="Zero-rated domestic (Box 3)",G1137="Export (Box 4)"),N1137=""),"Zero-rate/export evidence missing; ","")&amp;IF(AND(C1137="Credit Note",H1137&gt;0),"Credit note should be negative; ","")&amp;IF(AND(C1137="Simplified Tax Invoice",F1137="B2B - VAT registered"),"Simplified invoice issued to VAT-registered B2B; ",""))</f>
        <v/>
      </c>
    </row>
    <row r="1138">
      <c r="A1138" s="17" t="n"/>
      <c r="B1138" s="14" t="n"/>
      <c r="C1138" s="14" t="n"/>
      <c r="D1138" s="14" t="n"/>
      <c r="E1138" s="16" t="n"/>
      <c r="F1138" s="14" t="n"/>
      <c r="G1138" s="14" t="n"/>
      <c r="H1138" s="19" t="n"/>
      <c r="I1138" s="19" t="n"/>
      <c r="J1138" s="34">
        <f>IF(A1138="","",H1138+I1138)</f>
        <v/>
      </c>
      <c r="K1138" s="14" t="n"/>
      <c r="L1138" s="14" t="n"/>
      <c r="M1138" s="14" t="n"/>
      <c r="N1138" s="14" t="n"/>
      <c r="O1138" s="20">
        <f>IF(A1138="","",SUMPRODUCT((A1138&gt;=Setup!$C$19:$C$30)*(A1138&lt;=Setup!$D$19:$D$30)*Setup!$A$19:$A$30))</f>
        <v/>
      </c>
      <c r="P1138" s="34">
        <f>IF(A1138="","",IF(G1138="Standard 15% (Box 1)",ROUND(H1138*Setup!$B$9,2),0))</f>
        <v/>
      </c>
      <c r="Q1138" s="34">
        <f>IF(A1138="","",I1138-P1138)</f>
        <v/>
      </c>
      <c r="R1138" s="23">
        <f>IF(A1138="","",IF(O1138=0,"Outside audit periods; ","")&amp;IF(G1138="","No VAT category; ","")&amp;IF(ABS(Q1138)&gt;Setup!$B$10,"VAT ≠ 15% × net; ","")&amp;IF(AND(F1138="B2B - VAT registered",NOT(AND(LEN(E1138)=15,LEFT(E1138,1)="3",RIGHT(E1138,1)="3",ISNUMBER(--E1138)))),"Invalid/missing customer VAT no; ","")&amp;IF(L1138&lt;&gt;"Yes","Not reported/cleared on FATOORA; ","")&amp;IF(AND(OR(G1138="Zero-rated domestic (Box 3)",G1138="Export (Box 4)"),N1138=""),"Zero-rate/export evidence missing; ","")&amp;IF(AND(C1138="Credit Note",H1138&gt;0),"Credit note should be negative; ","")&amp;IF(AND(C1138="Simplified Tax Invoice",F1138="B2B - VAT registered"),"Simplified invoice issued to VAT-registered B2B; ",""))</f>
        <v/>
      </c>
    </row>
    <row r="1139">
      <c r="A1139" s="17" t="n"/>
      <c r="B1139" s="14" t="n"/>
      <c r="C1139" s="14" t="n"/>
      <c r="D1139" s="14" t="n"/>
      <c r="E1139" s="16" t="n"/>
      <c r="F1139" s="14" t="n"/>
      <c r="G1139" s="14" t="n"/>
      <c r="H1139" s="19" t="n"/>
      <c r="I1139" s="19" t="n"/>
      <c r="J1139" s="34">
        <f>IF(A1139="","",H1139+I1139)</f>
        <v/>
      </c>
      <c r="K1139" s="14" t="n"/>
      <c r="L1139" s="14" t="n"/>
      <c r="M1139" s="14" t="n"/>
      <c r="N1139" s="14" t="n"/>
      <c r="O1139" s="20">
        <f>IF(A1139="","",SUMPRODUCT((A1139&gt;=Setup!$C$19:$C$30)*(A1139&lt;=Setup!$D$19:$D$30)*Setup!$A$19:$A$30))</f>
        <v/>
      </c>
      <c r="P1139" s="34">
        <f>IF(A1139="","",IF(G1139="Standard 15% (Box 1)",ROUND(H1139*Setup!$B$9,2),0))</f>
        <v/>
      </c>
      <c r="Q1139" s="34">
        <f>IF(A1139="","",I1139-P1139)</f>
        <v/>
      </c>
      <c r="R1139" s="23">
        <f>IF(A1139="","",IF(O1139=0,"Outside audit periods; ","")&amp;IF(G1139="","No VAT category; ","")&amp;IF(ABS(Q1139)&gt;Setup!$B$10,"VAT ≠ 15% × net; ","")&amp;IF(AND(F1139="B2B - VAT registered",NOT(AND(LEN(E1139)=15,LEFT(E1139,1)="3",RIGHT(E1139,1)="3",ISNUMBER(--E1139)))),"Invalid/missing customer VAT no; ","")&amp;IF(L1139&lt;&gt;"Yes","Not reported/cleared on FATOORA; ","")&amp;IF(AND(OR(G1139="Zero-rated domestic (Box 3)",G1139="Export (Box 4)"),N1139=""),"Zero-rate/export evidence missing; ","")&amp;IF(AND(C1139="Credit Note",H1139&gt;0),"Credit note should be negative; ","")&amp;IF(AND(C1139="Simplified Tax Invoice",F1139="B2B - VAT registered"),"Simplified invoice issued to VAT-registered B2B; ",""))</f>
        <v/>
      </c>
    </row>
    <row r="1140">
      <c r="A1140" s="17" t="n"/>
      <c r="B1140" s="14" t="n"/>
      <c r="C1140" s="14" t="n"/>
      <c r="D1140" s="14" t="n"/>
      <c r="E1140" s="16" t="n"/>
      <c r="F1140" s="14" t="n"/>
      <c r="G1140" s="14" t="n"/>
      <c r="H1140" s="19" t="n"/>
      <c r="I1140" s="19" t="n"/>
      <c r="J1140" s="34">
        <f>IF(A1140="","",H1140+I1140)</f>
        <v/>
      </c>
      <c r="K1140" s="14" t="n"/>
      <c r="L1140" s="14" t="n"/>
      <c r="M1140" s="14" t="n"/>
      <c r="N1140" s="14" t="n"/>
      <c r="O1140" s="20">
        <f>IF(A1140="","",SUMPRODUCT((A1140&gt;=Setup!$C$19:$C$30)*(A1140&lt;=Setup!$D$19:$D$30)*Setup!$A$19:$A$30))</f>
        <v/>
      </c>
      <c r="P1140" s="34">
        <f>IF(A1140="","",IF(G1140="Standard 15% (Box 1)",ROUND(H1140*Setup!$B$9,2),0))</f>
        <v/>
      </c>
      <c r="Q1140" s="34">
        <f>IF(A1140="","",I1140-P1140)</f>
        <v/>
      </c>
      <c r="R1140" s="23">
        <f>IF(A1140="","",IF(O1140=0,"Outside audit periods; ","")&amp;IF(G1140="","No VAT category; ","")&amp;IF(ABS(Q1140)&gt;Setup!$B$10,"VAT ≠ 15% × net; ","")&amp;IF(AND(F1140="B2B - VAT registered",NOT(AND(LEN(E1140)=15,LEFT(E1140,1)="3",RIGHT(E1140,1)="3",ISNUMBER(--E1140)))),"Invalid/missing customer VAT no; ","")&amp;IF(L1140&lt;&gt;"Yes","Not reported/cleared on FATOORA; ","")&amp;IF(AND(OR(G1140="Zero-rated domestic (Box 3)",G1140="Export (Box 4)"),N1140=""),"Zero-rate/export evidence missing; ","")&amp;IF(AND(C1140="Credit Note",H1140&gt;0),"Credit note should be negative; ","")&amp;IF(AND(C1140="Simplified Tax Invoice",F1140="B2B - VAT registered"),"Simplified invoice issued to VAT-registered B2B; ",""))</f>
        <v/>
      </c>
    </row>
    <row r="1141">
      <c r="A1141" s="17" t="n"/>
      <c r="B1141" s="14" t="n"/>
      <c r="C1141" s="14" t="n"/>
      <c r="D1141" s="14" t="n"/>
      <c r="E1141" s="16" t="n"/>
      <c r="F1141" s="14" t="n"/>
      <c r="G1141" s="14" t="n"/>
      <c r="H1141" s="19" t="n"/>
      <c r="I1141" s="19" t="n"/>
      <c r="J1141" s="34">
        <f>IF(A1141="","",H1141+I1141)</f>
        <v/>
      </c>
      <c r="K1141" s="14" t="n"/>
      <c r="L1141" s="14" t="n"/>
      <c r="M1141" s="14" t="n"/>
      <c r="N1141" s="14" t="n"/>
      <c r="O1141" s="20">
        <f>IF(A1141="","",SUMPRODUCT((A1141&gt;=Setup!$C$19:$C$30)*(A1141&lt;=Setup!$D$19:$D$30)*Setup!$A$19:$A$30))</f>
        <v/>
      </c>
      <c r="P1141" s="34">
        <f>IF(A1141="","",IF(G1141="Standard 15% (Box 1)",ROUND(H1141*Setup!$B$9,2),0))</f>
        <v/>
      </c>
      <c r="Q1141" s="34">
        <f>IF(A1141="","",I1141-P1141)</f>
        <v/>
      </c>
      <c r="R1141" s="23">
        <f>IF(A1141="","",IF(O1141=0,"Outside audit periods; ","")&amp;IF(G1141="","No VAT category; ","")&amp;IF(ABS(Q1141)&gt;Setup!$B$10,"VAT ≠ 15% × net; ","")&amp;IF(AND(F1141="B2B - VAT registered",NOT(AND(LEN(E1141)=15,LEFT(E1141,1)="3",RIGHT(E1141,1)="3",ISNUMBER(--E1141)))),"Invalid/missing customer VAT no; ","")&amp;IF(L1141&lt;&gt;"Yes","Not reported/cleared on FATOORA; ","")&amp;IF(AND(OR(G1141="Zero-rated domestic (Box 3)",G1141="Export (Box 4)"),N1141=""),"Zero-rate/export evidence missing; ","")&amp;IF(AND(C1141="Credit Note",H1141&gt;0),"Credit note should be negative; ","")&amp;IF(AND(C1141="Simplified Tax Invoice",F1141="B2B - VAT registered"),"Simplified invoice issued to VAT-registered B2B; ",""))</f>
        <v/>
      </c>
    </row>
    <row r="1142">
      <c r="A1142" s="17" t="n"/>
      <c r="B1142" s="14" t="n"/>
      <c r="C1142" s="14" t="n"/>
      <c r="D1142" s="14" t="n"/>
      <c r="E1142" s="16" t="n"/>
      <c r="F1142" s="14" t="n"/>
      <c r="G1142" s="14" t="n"/>
      <c r="H1142" s="19" t="n"/>
      <c r="I1142" s="19" t="n"/>
      <c r="J1142" s="34">
        <f>IF(A1142="","",H1142+I1142)</f>
        <v/>
      </c>
      <c r="K1142" s="14" t="n"/>
      <c r="L1142" s="14" t="n"/>
      <c r="M1142" s="14" t="n"/>
      <c r="N1142" s="14" t="n"/>
      <c r="O1142" s="20">
        <f>IF(A1142="","",SUMPRODUCT((A1142&gt;=Setup!$C$19:$C$30)*(A1142&lt;=Setup!$D$19:$D$30)*Setup!$A$19:$A$30))</f>
        <v/>
      </c>
      <c r="P1142" s="34">
        <f>IF(A1142="","",IF(G1142="Standard 15% (Box 1)",ROUND(H1142*Setup!$B$9,2),0))</f>
        <v/>
      </c>
      <c r="Q1142" s="34">
        <f>IF(A1142="","",I1142-P1142)</f>
        <v/>
      </c>
      <c r="R1142" s="23">
        <f>IF(A1142="","",IF(O1142=0,"Outside audit periods; ","")&amp;IF(G1142="","No VAT category; ","")&amp;IF(ABS(Q1142)&gt;Setup!$B$10,"VAT ≠ 15% × net; ","")&amp;IF(AND(F1142="B2B - VAT registered",NOT(AND(LEN(E1142)=15,LEFT(E1142,1)="3",RIGHT(E1142,1)="3",ISNUMBER(--E1142)))),"Invalid/missing customer VAT no; ","")&amp;IF(L1142&lt;&gt;"Yes","Not reported/cleared on FATOORA; ","")&amp;IF(AND(OR(G1142="Zero-rated domestic (Box 3)",G1142="Export (Box 4)"),N1142=""),"Zero-rate/export evidence missing; ","")&amp;IF(AND(C1142="Credit Note",H1142&gt;0),"Credit note should be negative; ","")&amp;IF(AND(C1142="Simplified Tax Invoice",F1142="B2B - VAT registered"),"Simplified invoice issued to VAT-registered B2B; ",""))</f>
        <v/>
      </c>
    </row>
    <row r="1143">
      <c r="A1143" s="17" t="n"/>
      <c r="B1143" s="14" t="n"/>
      <c r="C1143" s="14" t="n"/>
      <c r="D1143" s="14" t="n"/>
      <c r="E1143" s="16" t="n"/>
      <c r="F1143" s="14" t="n"/>
      <c r="G1143" s="14" t="n"/>
      <c r="H1143" s="19" t="n"/>
      <c r="I1143" s="19" t="n"/>
      <c r="J1143" s="34">
        <f>IF(A1143="","",H1143+I1143)</f>
        <v/>
      </c>
      <c r="K1143" s="14" t="n"/>
      <c r="L1143" s="14" t="n"/>
      <c r="M1143" s="14" t="n"/>
      <c r="N1143" s="14" t="n"/>
      <c r="O1143" s="20">
        <f>IF(A1143="","",SUMPRODUCT((A1143&gt;=Setup!$C$19:$C$30)*(A1143&lt;=Setup!$D$19:$D$30)*Setup!$A$19:$A$30))</f>
        <v/>
      </c>
      <c r="P1143" s="34">
        <f>IF(A1143="","",IF(G1143="Standard 15% (Box 1)",ROUND(H1143*Setup!$B$9,2),0))</f>
        <v/>
      </c>
      <c r="Q1143" s="34">
        <f>IF(A1143="","",I1143-P1143)</f>
        <v/>
      </c>
      <c r="R1143" s="23">
        <f>IF(A1143="","",IF(O1143=0,"Outside audit periods; ","")&amp;IF(G1143="","No VAT category; ","")&amp;IF(ABS(Q1143)&gt;Setup!$B$10,"VAT ≠ 15% × net; ","")&amp;IF(AND(F1143="B2B - VAT registered",NOT(AND(LEN(E1143)=15,LEFT(E1143,1)="3",RIGHT(E1143,1)="3",ISNUMBER(--E1143)))),"Invalid/missing customer VAT no; ","")&amp;IF(L1143&lt;&gt;"Yes","Not reported/cleared on FATOORA; ","")&amp;IF(AND(OR(G1143="Zero-rated domestic (Box 3)",G1143="Export (Box 4)"),N1143=""),"Zero-rate/export evidence missing; ","")&amp;IF(AND(C1143="Credit Note",H1143&gt;0),"Credit note should be negative; ","")&amp;IF(AND(C1143="Simplified Tax Invoice",F1143="B2B - VAT registered"),"Simplified invoice issued to VAT-registered B2B; ",""))</f>
        <v/>
      </c>
    </row>
    <row r="1144">
      <c r="A1144" s="17" t="n"/>
      <c r="B1144" s="14" t="n"/>
      <c r="C1144" s="14" t="n"/>
      <c r="D1144" s="14" t="n"/>
      <c r="E1144" s="16" t="n"/>
      <c r="F1144" s="14" t="n"/>
      <c r="G1144" s="14" t="n"/>
      <c r="H1144" s="19" t="n"/>
      <c r="I1144" s="19" t="n"/>
      <c r="J1144" s="34">
        <f>IF(A1144="","",H1144+I1144)</f>
        <v/>
      </c>
      <c r="K1144" s="14" t="n"/>
      <c r="L1144" s="14" t="n"/>
      <c r="M1144" s="14" t="n"/>
      <c r="N1144" s="14" t="n"/>
      <c r="O1144" s="20">
        <f>IF(A1144="","",SUMPRODUCT((A1144&gt;=Setup!$C$19:$C$30)*(A1144&lt;=Setup!$D$19:$D$30)*Setup!$A$19:$A$30))</f>
        <v/>
      </c>
      <c r="P1144" s="34">
        <f>IF(A1144="","",IF(G1144="Standard 15% (Box 1)",ROUND(H1144*Setup!$B$9,2),0))</f>
        <v/>
      </c>
      <c r="Q1144" s="34">
        <f>IF(A1144="","",I1144-P1144)</f>
        <v/>
      </c>
      <c r="R1144" s="23">
        <f>IF(A1144="","",IF(O1144=0,"Outside audit periods; ","")&amp;IF(G1144="","No VAT category; ","")&amp;IF(ABS(Q1144)&gt;Setup!$B$10,"VAT ≠ 15% × net; ","")&amp;IF(AND(F1144="B2B - VAT registered",NOT(AND(LEN(E1144)=15,LEFT(E1144,1)="3",RIGHT(E1144,1)="3",ISNUMBER(--E1144)))),"Invalid/missing customer VAT no; ","")&amp;IF(L1144&lt;&gt;"Yes","Not reported/cleared on FATOORA; ","")&amp;IF(AND(OR(G1144="Zero-rated domestic (Box 3)",G1144="Export (Box 4)"),N1144=""),"Zero-rate/export evidence missing; ","")&amp;IF(AND(C1144="Credit Note",H1144&gt;0),"Credit note should be negative; ","")&amp;IF(AND(C1144="Simplified Tax Invoice",F1144="B2B - VAT registered"),"Simplified invoice issued to VAT-registered B2B; ",""))</f>
        <v/>
      </c>
    </row>
    <row r="1145">
      <c r="A1145" s="17" t="n"/>
      <c r="B1145" s="14" t="n"/>
      <c r="C1145" s="14" t="n"/>
      <c r="D1145" s="14" t="n"/>
      <c r="E1145" s="16" t="n"/>
      <c r="F1145" s="14" t="n"/>
      <c r="G1145" s="14" t="n"/>
      <c r="H1145" s="19" t="n"/>
      <c r="I1145" s="19" t="n"/>
      <c r="J1145" s="34">
        <f>IF(A1145="","",H1145+I1145)</f>
        <v/>
      </c>
      <c r="K1145" s="14" t="n"/>
      <c r="L1145" s="14" t="n"/>
      <c r="M1145" s="14" t="n"/>
      <c r="N1145" s="14" t="n"/>
      <c r="O1145" s="20">
        <f>IF(A1145="","",SUMPRODUCT((A1145&gt;=Setup!$C$19:$C$30)*(A1145&lt;=Setup!$D$19:$D$30)*Setup!$A$19:$A$30))</f>
        <v/>
      </c>
      <c r="P1145" s="34">
        <f>IF(A1145="","",IF(G1145="Standard 15% (Box 1)",ROUND(H1145*Setup!$B$9,2),0))</f>
        <v/>
      </c>
      <c r="Q1145" s="34">
        <f>IF(A1145="","",I1145-P1145)</f>
        <v/>
      </c>
      <c r="R1145" s="23">
        <f>IF(A1145="","",IF(O1145=0,"Outside audit periods; ","")&amp;IF(G1145="","No VAT category; ","")&amp;IF(ABS(Q1145)&gt;Setup!$B$10,"VAT ≠ 15% × net; ","")&amp;IF(AND(F1145="B2B - VAT registered",NOT(AND(LEN(E1145)=15,LEFT(E1145,1)="3",RIGHT(E1145,1)="3",ISNUMBER(--E1145)))),"Invalid/missing customer VAT no; ","")&amp;IF(L1145&lt;&gt;"Yes","Not reported/cleared on FATOORA; ","")&amp;IF(AND(OR(G1145="Zero-rated domestic (Box 3)",G1145="Export (Box 4)"),N1145=""),"Zero-rate/export evidence missing; ","")&amp;IF(AND(C1145="Credit Note",H1145&gt;0),"Credit note should be negative; ","")&amp;IF(AND(C1145="Simplified Tax Invoice",F1145="B2B - VAT registered"),"Simplified invoice issued to VAT-registered B2B; ",""))</f>
        <v/>
      </c>
    </row>
    <row r="1146">
      <c r="A1146" s="17" t="n"/>
      <c r="B1146" s="14" t="n"/>
      <c r="C1146" s="14" t="n"/>
      <c r="D1146" s="14" t="n"/>
      <c r="E1146" s="16" t="n"/>
      <c r="F1146" s="14" t="n"/>
      <c r="G1146" s="14" t="n"/>
      <c r="H1146" s="19" t="n"/>
      <c r="I1146" s="19" t="n"/>
      <c r="J1146" s="34">
        <f>IF(A1146="","",H1146+I1146)</f>
        <v/>
      </c>
      <c r="K1146" s="14" t="n"/>
      <c r="L1146" s="14" t="n"/>
      <c r="M1146" s="14" t="n"/>
      <c r="N1146" s="14" t="n"/>
      <c r="O1146" s="20">
        <f>IF(A1146="","",SUMPRODUCT((A1146&gt;=Setup!$C$19:$C$30)*(A1146&lt;=Setup!$D$19:$D$30)*Setup!$A$19:$A$30))</f>
        <v/>
      </c>
      <c r="P1146" s="34">
        <f>IF(A1146="","",IF(G1146="Standard 15% (Box 1)",ROUND(H1146*Setup!$B$9,2),0))</f>
        <v/>
      </c>
      <c r="Q1146" s="34">
        <f>IF(A1146="","",I1146-P1146)</f>
        <v/>
      </c>
      <c r="R1146" s="23">
        <f>IF(A1146="","",IF(O1146=0,"Outside audit periods; ","")&amp;IF(G1146="","No VAT category; ","")&amp;IF(ABS(Q1146)&gt;Setup!$B$10,"VAT ≠ 15% × net; ","")&amp;IF(AND(F1146="B2B - VAT registered",NOT(AND(LEN(E1146)=15,LEFT(E1146,1)="3",RIGHT(E1146,1)="3",ISNUMBER(--E1146)))),"Invalid/missing customer VAT no; ","")&amp;IF(L1146&lt;&gt;"Yes","Not reported/cleared on FATOORA; ","")&amp;IF(AND(OR(G1146="Zero-rated domestic (Box 3)",G1146="Export (Box 4)"),N1146=""),"Zero-rate/export evidence missing; ","")&amp;IF(AND(C1146="Credit Note",H1146&gt;0),"Credit note should be negative; ","")&amp;IF(AND(C1146="Simplified Tax Invoice",F1146="B2B - VAT registered"),"Simplified invoice issued to VAT-registered B2B; ",""))</f>
        <v/>
      </c>
    </row>
    <row r="1147">
      <c r="A1147" s="17" t="n"/>
      <c r="B1147" s="14" t="n"/>
      <c r="C1147" s="14" t="n"/>
      <c r="D1147" s="14" t="n"/>
      <c r="E1147" s="16" t="n"/>
      <c r="F1147" s="14" t="n"/>
      <c r="G1147" s="14" t="n"/>
      <c r="H1147" s="19" t="n"/>
      <c r="I1147" s="19" t="n"/>
      <c r="J1147" s="34">
        <f>IF(A1147="","",H1147+I1147)</f>
        <v/>
      </c>
      <c r="K1147" s="14" t="n"/>
      <c r="L1147" s="14" t="n"/>
      <c r="M1147" s="14" t="n"/>
      <c r="N1147" s="14" t="n"/>
      <c r="O1147" s="20">
        <f>IF(A1147="","",SUMPRODUCT((A1147&gt;=Setup!$C$19:$C$30)*(A1147&lt;=Setup!$D$19:$D$30)*Setup!$A$19:$A$30))</f>
        <v/>
      </c>
      <c r="P1147" s="34">
        <f>IF(A1147="","",IF(G1147="Standard 15% (Box 1)",ROUND(H1147*Setup!$B$9,2),0))</f>
        <v/>
      </c>
      <c r="Q1147" s="34">
        <f>IF(A1147="","",I1147-P1147)</f>
        <v/>
      </c>
      <c r="R1147" s="23">
        <f>IF(A1147="","",IF(O1147=0,"Outside audit periods; ","")&amp;IF(G1147="","No VAT category; ","")&amp;IF(ABS(Q1147)&gt;Setup!$B$10,"VAT ≠ 15% × net; ","")&amp;IF(AND(F1147="B2B - VAT registered",NOT(AND(LEN(E1147)=15,LEFT(E1147,1)="3",RIGHT(E1147,1)="3",ISNUMBER(--E1147)))),"Invalid/missing customer VAT no; ","")&amp;IF(L1147&lt;&gt;"Yes","Not reported/cleared on FATOORA; ","")&amp;IF(AND(OR(G1147="Zero-rated domestic (Box 3)",G1147="Export (Box 4)"),N1147=""),"Zero-rate/export evidence missing; ","")&amp;IF(AND(C1147="Credit Note",H1147&gt;0),"Credit note should be negative; ","")&amp;IF(AND(C1147="Simplified Tax Invoice",F1147="B2B - VAT registered"),"Simplified invoice issued to VAT-registered B2B; ",""))</f>
        <v/>
      </c>
    </row>
    <row r="1148">
      <c r="A1148" s="17" t="n"/>
      <c r="B1148" s="14" t="n"/>
      <c r="C1148" s="14" t="n"/>
      <c r="D1148" s="14" t="n"/>
      <c r="E1148" s="16" t="n"/>
      <c r="F1148" s="14" t="n"/>
      <c r="G1148" s="14" t="n"/>
      <c r="H1148" s="19" t="n"/>
      <c r="I1148" s="19" t="n"/>
      <c r="J1148" s="34">
        <f>IF(A1148="","",H1148+I1148)</f>
        <v/>
      </c>
      <c r="K1148" s="14" t="n"/>
      <c r="L1148" s="14" t="n"/>
      <c r="M1148" s="14" t="n"/>
      <c r="N1148" s="14" t="n"/>
      <c r="O1148" s="20">
        <f>IF(A1148="","",SUMPRODUCT((A1148&gt;=Setup!$C$19:$C$30)*(A1148&lt;=Setup!$D$19:$D$30)*Setup!$A$19:$A$30))</f>
        <v/>
      </c>
      <c r="P1148" s="34">
        <f>IF(A1148="","",IF(G1148="Standard 15% (Box 1)",ROUND(H1148*Setup!$B$9,2),0))</f>
        <v/>
      </c>
      <c r="Q1148" s="34">
        <f>IF(A1148="","",I1148-P1148)</f>
        <v/>
      </c>
      <c r="R1148" s="23">
        <f>IF(A1148="","",IF(O1148=0,"Outside audit periods; ","")&amp;IF(G1148="","No VAT category; ","")&amp;IF(ABS(Q1148)&gt;Setup!$B$10,"VAT ≠ 15% × net; ","")&amp;IF(AND(F1148="B2B - VAT registered",NOT(AND(LEN(E1148)=15,LEFT(E1148,1)="3",RIGHT(E1148,1)="3",ISNUMBER(--E1148)))),"Invalid/missing customer VAT no; ","")&amp;IF(L1148&lt;&gt;"Yes","Not reported/cleared on FATOORA; ","")&amp;IF(AND(OR(G1148="Zero-rated domestic (Box 3)",G1148="Export (Box 4)"),N1148=""),"Zero-rate/export evidence missing; ","")&amp;IF(AND(C1148="Credit Note",H1148&gt;0),"Credit note should be negative; ","")&amp;IF(AND(C1148="Simplified Tax Invoice",F1148="B2B - VAT registered"),"Simplified invoice issued to VAT-registered B2B; ",""))</f>
        <v/>
      </c>
    </row>
    <row r="1149">
      <c r="A1149" s="17" t="n"/>
      <c r="B1149" s="14" t="n"/>
      <c r="C1149" s="14" t="n"/>
      <c r="D1149" s="14" t="n"/>
      <c r="E1149" s="16" t="n"/>
      <c r="F1149" s="14" t="n"/>
      <c r="G1149" s="14" t="n"/>
      <c r="H1149" s="19" t="n"/>
      <c r="I1149" s="19" t="n"/>
      <c r="J1149" s="34">
        <f>IF(A1149="","",H1149+I1149)</f>
        <v/>
      </c>
      <c r="K1149" s="14" t="n"/>
      <c r="L1149" s="14" t="n"/>
      <c r="M1149" s="14" t="n"/>
      <c r="N1149" s="14" t="n"/>
      <c r="O1149" s="20">
        <f>IF(A1149="","",SUMPRODUCT((A1149&gt;=Setup!$C$19:$C$30)*(A1149&lt;=Setup!$D$19:$D$30)*Setup!$A$19:$A$30))</f>
        <v/>
      </c>
      <c r="P1149" s="34">
        <f>IF(A1149="","",IF(G1149="Standard 15% (Box 1)",ROUND(H1149*Setup!$B$9,2),0))</f>
        <v/>
      </c>
      <c r="Q1149" s="34">
        <f>IF(A1149="","",I1149-P1149)</f>
        <v/>
      </c>
      <c r="R1149" s="23">
        <f>IF(A1149="","",IF(O1149=0,"Outside audit periods; ","")&amp;IF(G1149="","No VAT category; ","")&amp;IF(ABS(Q1149)&gt;Setup!$B$10,"VAT ≠ 15% × net; ","")&amp;IF(AND(F1149="B2B - VAT registered",NOT(AND(LEN(E1149)=15,LEFT(E1149,1)="3",RIGHT(E1149,1)="3",ISNUMBER(--E1149)))),"Invalid/missing customer VAT no; ","")&amp;IF(L1149&lt;&gt;"Yes","Not reported/cleared on FATOORA; ","")&amp;IF(AND(OR(G1149="Zero-rated domestic (Box 3)",G1149="Export (Box 4)"),N1149=""),"Zero-rate/export evidence missing; ","")&amp;IF(AND(C1149="Credit Note",H1149&gt;0),"Credit note should be negative; ","")&amp;IF(AND(C1149="Simplified Tax Invoice",F1149="B2B - VAT registered"),"Simplified invoice issued to VAT-registered B2B; ",""))</f>
        <v/>
      </c>
    </row>
    <row r="1150">
      <c r="A1150" s="17" t="n"/>
      <c r="B1150" s="14" t="n"/>
      <c r="C1150" s="14" t="n"/>
      <c r="D1150" s="14" t="n"/>
      <c r="E1150" s="16" t="n"/>
      <c r="F1150" s="14" t="n"/>
      <c r="G1150" s="14" t="n"/>
      <c r="H1150" s="19" t="n"/>
      <c r="I1150" s="19" t="n"/>
      <c r="J1150" s="34">
        <f>IF(A1150="","",H1150+I1150)</f>
        <v/>
      </c>
      <c r="K1150" s="14" t="n"/>
      <c r="L1150" s="14" t="n"/>
      <c r="M1150" s="14" t="n"/>
      <c r="N1150" s="14" t="n"/>
      <c r="O1150" s="20">
        <f>IF(A1150="","",SUMPRODUCT((A1150&gt;=Setup!$C$19:$C$30)*(A1150&lt;=Setup!$D$19:$D$30)*Setup!$A$19:$A$30))</f>
        <v/>
      </c>
      <c r="P1150" s="34">
        <f>IF(A1150="","",IF(G1150="Standard 15% (Box 1)",ROUND(H1150*Setup!$B$9,2),0))</f>
        <v/>
      </c>
      <c r="Q1150" s="34">
        <f>IF(A1150="","",I1150-P1150)</f>
        <v/>
      </c>
      <c r="R1150" s="23">
        <f>IF(A1150="","",IF(O1150=0,"Outside audit periods; ","")&amp;IF(G1150="","No VAT category; ","")&amp;IF(ABS(Q1150)&gt;Setup!$B$10,"VAT ≠ 15% × net; ","")&amp;IF(AND(F1150="B2B - VAT registered",NOT(AND(LEN(E1150)=15,LEFT(E1150,1)="3",RIGHT(E1150,1)="3",ISNUMBER(--E1150)))),"Invalid/missing customer VAT no; ","")&amp;IF(L1150&lt;&gt;"Yes","Not reported/cleared on FATOORA; ","")&amp;IF(AND(OR(G1150="Zero-rated domestic (Box 3)",G1150="Export (Box 4)"),N1150=""),"Zero-rate/export evidence missing; ","")&amp;IF(AND(C1150="Credit Note",H1150&gt;0),"Credit note should be negative; ","")&amp;IF(AND(C1150="Simplified Tax Invoice",F1150="B2B - VAT registered"),"Simplified invoice issued to VAT-registered B2B; ",""))</f>
        <v/>
      </c>
    </row>
    <row r="1151">
      <c r="A1151" s="17" t="n"/>
      <c r="B1151" s="14" t="n"/>
      <c r="C1151" s="14" t="n"/>
      <c r="D1151" s="14" t="n"/>
      <c r="E1151" s="16" t="n"/>
      <c r="F1151" s="14" t="n"/>
      <c r="G1151" s="14" t="n"/>
      <c r="H1151" s="19" t="n"/>
      <c r="I1151" s="19" t="n"/>
      <c r="J1151" s="34">
        <f>IF(A1151="","",H1151+I1151)</f>
        <v/>
      </c>
      <c r="K1151" s="14" t="n"/>
      <c r="L1151" s="14" t="n"/>
      <c r="M1151" s="14" t="n"/>
      <c r="N1151" s="14" t="n"/>
      <c r="O1151" s="20">
        <f>IF(A1151="","",SUMPRODUCT((A1151&gt;=Setup!$C$19:$C$30)*(A1151&lt;=Setup!$D$19:$D$30)*Setup!$A$19:$A$30))</f>
        <v/>
      </c>
      <c r="P1151" s="34">
        <f>IF(A1151="","",IF(G1151="Standard 15% (Box 1)",ROUND(H1151*Setup!$B$9,2),0))</f>
        <v/>
      </c>
      <c r="Q1151" s="34">
        <f>IF(A1151="","",I1151-P1151)</f>
        <v/>
      </c>
      <c r="R1151" s="23">
        <f>IF(A1151="","",IF(O1151=0,"Outside audit periods; ","")&amp;IF(G1151="","No VAT category; ","")&amp;IF(ABS(Q1151)&gt;Setup!$B$10,"VAT ≠ 15% × net; ","")&amp;IF(AND(F1151="B2B - VAT registered",NOT(AND(LEN(E1151)=15,LEFT(E1151,1)="3",RIGHT(E1151,1)="3",ISNUMBER(--E1151)))),"Invalid/missing customer VAT no; ","")&amp;IF(L1151&lt;&gt;"Yes","Not reported/cleared on FATOORA; ","")&amp;IF(AND(OR(G1151="Zero-rated domestic (Box 3)",G1151="Export (Box 4)"),N1151=""),"Zero-rate/export evidence missing; ","")&amp;IF(AND(C1151="Credit Note",H1151&gt;0),"Credit note should be negative; ","")&amp;IF(AND(C1151="Simplified Tax Invoice",F1151="B2B - VAT registered"),"Simplified invoice issued to VAT-registered B2B; ",""))</f>
        <v/>
      </c>
    </row>
    <row r="1152">
      <c r="A1152" s="17" t="n"/>
      <c r="B1152" s="14" t="n"/>
      <c r="C1152" s="14" t="n"/>
      <c r="D1152" s="14" t="n"/>
      <c r="E1152" s="16" t="n"/>
      <c r="F1152" s="14" t="n"/>
      <c r="G1152" s="14" t="n"/>
      <c r="H1152" s="19" t="n"/>
      <c r="I1152" s="19" t="n"/>
      <c r="J1152" s="34">
        <f>IF(A1152="","",H1152+I1152)</f>
        <v/>
      </c>
      <c r="K1152" s="14" t="n"/>
      <c r="L1152" s="14" t="n"/>
      <c r="M1152" s="14" t="n"/>
      <c r="N1152" s="14" t="n"/>
      <c r="O1152" s="20">
        <f>IF(A1152="","",SUMPRODUCT((A1152&gt;=Setup!$C$19:$C$30)*(A1152&lt;=Setup!$D$19:$D$30)*Setup!$A$19:$A$30))</f>
        <v/>
      </c>
      <c r="P1152" s="34">
        <f>IF(A1152="","",IF(G1152="Standard 15% (Box 1)",ROUND(H1152*Setup!$B$9,2),0))</f>
        <v/>
      </c>
      <c r="Q1152" s="34">
        <f>IF(A1152="","",I1152-P1152)</f>
        <v/>
      </c>
      <c r="R1152" s="23">
        <f>IF(A1152="","",IF(O1152=0,"Outside audit periods; ","")&amp;IF(G1152="","No VAT category; ","")&amp;IF(ABS(Q1152)&gt;Setup!$B$10,"VAT ≠ 15% × net; ","")&amp;IF(AND(F1152="B2B - VAT registered",NOT(AND(LEN(E1152)=15,LEFT(E1152,1)="3",RIGHT(E1152,1)="3",ISNUMBER(--E1152)))),"Invalid/missing customer VAT no; ","")&amp;IF(L1152&lt;&gt;"Yes","Not reported/cleared on FATOORA; ","")&amp;IF(AND(OR(G1152="Zero-rated domestic (Box 3)",G1152="Export (Box 4)"),N1152=""),"Zero-rate/export evidence missing; ","")&amp;IF(AND(C1152="Credit Note",H1152&gt;0),"Credit note should be negative; ","")&amp;IF(AND(C1152="Simplified Tax Invoice",F1152="B2B - VAT registered"),"Simplified invoice issued to VAT-registered B2B; ",""))</f>
        <v/>
      </c>
    </row>
    <row r="1153">
      <c r="A1153" s="17" t="n"/>
      <c r="B1153" s="14" t="n"/>
      <c r="C1153" s="14" t="n"/>
      <c r="D1153" s="14" t="n"/>
      <c r="E1153" s="16" t="n"/>
      <c r="F1153" s="14" t="n"/>
      <c r="G1153" s="14" t="n"/>
      <c r="H1153" s="19" t="n"/>
      <c r="I1153" s="19" t="n"/>
      <c r="J1153" s="34">
        <f>IF(A1153="","",H1153+I1153)</f>
        <v/>
      </c>
      <c r="K1153" s="14" t="n"/>
      <c r="L1153" s="14" t="n"/>
      <c r="M1153" s="14" t="n"/>
      <c r="N1153" s="14" t="n"/>
      <c r="O1153" s="20">
        <f>IF(A1153="","",SUMPRODUCT((A1153&gt;=Setup!$C$19:$C$30)*(A1153&lt;=Setup!$D$19:$D$30)*Setup!$A$19:$A$30))</f>
        <v/>
      </c>
      <c r="P1153" s="34">
        <f>IF(A1153="","",IF(G1153="Standard 15% (Box 1)",ROUND(H1153*Setup!$B$9,2),0))</f>
        <v/>
      </c>
      <c r="Q1153" s="34">
        <f>IF(A1153="","",I1153-P1153)</f>
        <v/>
      </c>
      <c r="R1153" s="23">
        <f>IF(A1153="","",IF(O1153=0,"Outside audit periods; ","")&amp;IF(G1153="","No VAT category; ","")&amp;IF(ABS(Q1153)&gt;Setup!$B$10,"VAT ≠ 15% × net; ","")&amp;IF(AND(F1153="B2B - VAT registered",NOT(AND(LEN(E1153)=15,LEFT(E1153,1)="3",RIGHT(E1153,1)="3",ISNUMBER(--E1153)))),"Invalid/missing customer VAT no; ","")&amp;IF(L1153&lt;&gt;"Yes","Not reported/cleared on FATOORA; ","")&amp;IF(AND(OR(G1153="Zero-rated domestic (Box 3)",G1153="Export (Box 4)"),N1153=""),"Zero-rate/export evidence missing; ","")&amp;IF(AND(C1153="Credit Note",H1153&gt;0),"Credit note should be negative; ","")&amp;IF(AND(C1153="Simplified Tax Invoice",F1153="B2B - VAT registered"),"Simplified invoice issued to VAT-registered B2B; ",""))</f>
        <v/>
      </c>
    </row>
    <row r="1154">
      <c r="A1154" s="17" t="n"/>
      <c r="B1154" s="14" t="n"/>
      <c r="C1154" s="14" t="n"/>
      <c r="D1154" s="14" t="n"/>
      <c r="E1154" s="16" t="n"/>
      <c r="F1154" s="14" t="n"/>
      <c r="G1154" s="14" t="n"/>
      <c r="H1154" s="19" t="n"/>
      <c r="I1154" s="19" t="n"/>
      <c r="J1154" s="34">
        <f>IF(A1154="","",H1154+I1154)</f>
        <v/>
      </c>
      <c r="K1154" s="14" t="n"/>
      <c r="L1154" s="14" t="n"/>
      <c r="M1154" s="14" t="n"/>
      <c r="N1154" s="14" t="n"/>
      <c r="O1154" s="20">
        <f>IF(A1154="","",SUMPRODUCT((A1154&gt;=Setup!$C$19:$C$30)*(A1154&lt;=Setup!$D$19:$D$30)*Setup!$A$19:$A$30))</f>
        <v/>
      </c>
      <c r="P1154" s="34">
        <f>IF(A1154="","",IF(G1154="Standard 15% (Box 1)",ROUND(H1154*Setup!$B$9,2),0))</f>
        <v/>
      </c>
      <c r="Q1154" s="34">
        <f>IF(A1154="","",I1154-P1154)</f>
        <v/>
      </c>
      <c r="R1154" s="23">
        <f>IF(A1154="","",IF(O1154=0,"Outside audit periods; ","")&amp;IF(G1154="","No VAT category; ","")&amp;IF(ABS(Q1154)&gt;Setup!$B$10,"VAT ≠ 15% × net; ","")&amp;IF(AND(F1154="B2B - VAT registered",NOT(AND(LEN(E1154)=15,LEFT(E1154,1)="3",RIGHT(E1154,1)="3",ISNUMBER(--E1154)))),"Invalid/missing customer VAT no; ","")&amp;IF(L1154&lt;&gt;"Yes","Not reported/cleared on FATOORA; ","")&amp;IF(AND(OR(G1154="Zero-rated domestic (Box 3)",G1154="Export (Box 4)"),N1154=""),"Zero-rate/export evidence missing; ","")&amp;IF(AND(C1154="Credit Note",H1154&gt;0),"Credit note should be negative; ","")&amp;IF(AND(C1154="Simplified Tax Invoice",F1154="B2B - VAT registered"),"Simplified invoice issued to VAT-registered B2B; ",""))</f>
        <v/>
      </c>
    </row>
    <row r="1155">
      <c r="A1155" s="17" t="n"/>
      <c r="B1155" s="14" t="n"/>
      <c r="C1155" s="14" t="n"/>
      <c r="D1155" s="14" t="n"/>
      <c r="E1155" s="16" t="n"/>
      <c r="F1155" s="14" t="n"/>
      <c r="G1155" s="14" t="n"/>
      <c r="H1155" s="19" t="n"/>
      <c r="I1155" s="19" t="n"/>
      <c r="J1155" s="34">
        <f>IF(A1155="","",H1155+I1155)</f>
        <v/>
      </c>
      <c r="K1155" s="14" t="n"/>
      <c r="L1155" s="14" t="n"/>
      <c r="M1155" s="14" t="n"/>
      <c r="N1155" s="14" t="n"/>
      <c r="O1155" s="20">
        <f>IF(A1155="","",SUMPRODUCT((A1155&gt;=Setup!$C$19:$C$30)*(A1155&lt;=Setup!$D$19:$D$30)*Setup!$A$19:$A$30))</f>
        <v/>
      </c>
      <c r="P1155" s="34">
        <f>IF(A1155="","",IF(G1155="Standard 15% (Box 1)",ROUND(H1155*Setup!$B$9,2),0))</f>
        <v/>
      </c>
      <c r="Q1155" s="34">
        <f>IF(A1155="","",I1155-P1155)</f>
        <v/>
      </c>
      <c r="R1155" s="23">
        <f>IF(A1155="","",IF(O1155=0,"Outside audit periods; ","")&amp;IF(G1155="","No VAT category; ","")&amp;IF(ABS(Q1155)&gt;Setup!$B$10,"VAT ≠ 15% × net; ","")&amp;IF(AND(F1155="B2B - VAT registered",NOT(AND(LEN(E1155)=15,LEFT(E1155,1)="3",RIGHT(E1155,1)="3",ISNUMBER(--E1155)))),"Invalid/missing customer VAT no; ","")&amp;IF(L1155&lt;&gt;"Yes","Not reported/cleared on FATOORA; ","")&amp;IF(AND(OR(G1155="Zero-rated domestic (Box 3)",G1155="Export (Box 4)"),N1155=""),"Zero-rate/export evidence missing; ","")&amp;IF(AND(C1155="Credit Note",H1155&gt;0),"Credit note should be negative; ","")&amp;IF(AND(C1155="Simplified Tax Invoice",F1155="B2B - VAT registered"),"Simplified invoice issued to VAT-registered B2B; ",""))</f>
        <v/>
      </c>
    </row>
    <row r="1156">
      <c r="A1156" s="17" t="n"/>
      <c r="B1156" s="14" t="n"/>
      <c r="C1156" s="14" t="n"/>
      <c r="D1156" s="14" t="n"/>
      <c r="E1156" s="16" t="n"/>
      <c r="F1156" s="14" t="n"/>
      <c r="G1156" s="14" t="n"/>
      <c r="H1156" s="19" t="n"/>
      <c r="I1156" s="19" t="n"/>
      <c r="J1156" s="34">
        <f>IF(A1156="","",H1156+I1156)</f>
        <v/>
      </c>
      <c r="K1156" s="14" t="n"/>
      <c r="L1156" s="14" t="n"/>
      <c r="M1156" s="14" t="n"/>
      <c r="N1156" s="14" t="n"/>
      <c r="O1156" s="20">
        <f>IF(A1156="","",SUMPRODUCT((A1156&gt;=Setup!$C$19:$C$30)*(A1156&lt;=Setup!$D$19:$D$30)*Setup!$A$19:$A$30))</f>
        <v/>
      </c>
      <c r="P1156" s="34">
        <f>IF(A1156="","",IF(G1156="Standard 15% (Box 1)",ROUND(H1156*Setup!$B$9,2),0))</f>
        <v/>
      </c>
      <c r="Q1156" s="34">
        <f>IF(A1156="","",I1156-P1156)</f>
        <v/>
      </c>
      <c r="R1156" s="23">
        <f>IF(A1156="","",IF(O1156=0,"Outside audit periods; ","")&amp;IF(G1156="","No VAT category; ","")&amp;IF(ABS(Q1156)&gt;Setup!$B$10,"VAT ≠ 15% × net; ","")&amp;IF(AND(F1156="B2B - VAT registered",NOT(AND(LEN(E1156)=15,LEFT(E1156,1)="3",RIGHT(E1156,1)="3",ISNUMBER(--E1156)))),"Invalid/missing customer VAT no; ","")&amp;IF(L1156&lt;&gt;"Yes","Not reported/cleared on FATOORA; ","")&amp;IF(AND(OR(G1156="Zero-rated domestic (Box 3)",G1156="Export (Box 4)"),N1156=""),"Zero-rate/export evidence missing; ","")&amp;IF(AND(C1156="Credit Note",H1156&gt;0),"Credit note should be negative; ","")&amp;IF(AND(C1156="Simplified Tax Invoice",F1156="B2B - VAT registered"),"Simplified invoice issued to VAT-registered B2B; ",""))</f>
        <v/>
      </c>
    </row>
    <row r="1157">
      <c r="A1157" s="17" t="n"/>
      <c r="B1157" s="14" t="n"/>
      <c r="C1157" s="14" t="n"/>
      <c r="D1157" s="14" t="n"/>
      <c r="E1157" s="16" t="n"/>
      <c r="F1157" s="14" t="n"/>
      <c r="G1157" s="14" t="n"/>
      <c r="H1157" s="19" t="n"/>
      <c r="I1157" s="19" t="n"/>
      <c r="J1157" s="34">
        <f>IF(A1157="","",H1157+I1157)</f>
        <v/>
      </c>
      <c r="K1157" s="14" t="n"/>
      <c r="L1157" s="14" t="n"/>
      <c r="M1157" s="14" t="n"/>
      <c r="N1157" s="14" t="n"/>
      <c r="O1157" s="20">
        <f>IF(A1157="","",SUMPRODUCT((A1157&gt;=Setup!$C$19:$C$30)*(A1157&lt;=Setup!$D$19:$D$30)*Setup!$A$19:$A$30))</f>
        <v/>
      </c>
      <c r="P1157" s="34">
        <f>IF(A1157="","",IF(G1157="Standard 15% (Box 1)",ROUND(H1157*Setup!$B$9,2),0))</f>
        <v/>
      </c>
      <c r="Q1157" s="34">
        <f>IF(A1157="","",I1157-P1157)</f>
        <v/>
      </c>
      <c r="R1157" s="23">
        <f>IF(A1157="","",IF(O1157=0,"Outside audit periods; ","")&amp;IF(G1157="","No VAT category; ","")&amp;IF(ABS(Q1157)&gt;Setup!$B$10,"VAT ≠ 15% × net; ","")&amp;IF(AND(F1157="B2B - VAT registered",NOT(AND(LEN(E1157)=15,LEFT(E1157,1)="3",RIGHT(E1157,1)="3",ISNUMBER(--E1157)))),"Invalid/missing customer VAT no; ","")&amp;IF(L1157&lt;&gt;"Yes","Not reported/cleared on FATOORA; ","")&amp;IF(AND(OR(G1157="Zero-rated domestic (Box 3)",G1157="Export (Box 4)"),N1157=""),"Zero-rate/export evidence missing; ","")&amp;IF(AND(C1157="Credit Note",H1157&gt;0),"Credit note should be negative; ","")&amp;IF(AND(C1157="Simplified Tax Invoice",F1157="B2B - VAT registered"),"Simplified invoice issued to VAT-registered B2B; ",""))</f>
        <v/>
      </c>
    </row>
    <row r="1158">
      <c r="A1158" s="17" t="n"/>
      <c r="B1158" s="14" t="n"/>
      <c r="C1158" s="14" t="n"/>
      <c r="D1158" s="14" t="n"/>
      <c r="E1158" s="16" t="n"/>
      <c r="F1158" s="14" t="n"/>
      <c r="G1158" s="14" t="n"/>
      <c r="H1158" s="19" t="n"/>
      <c r="I1158" s="19" t="n"/>
      <c r="J1158" s="34">
        <f>IF(A1158="","",H1158+I1158)</f>
        <v/>
      </c>
      <c r="K1158" s="14" t="n"/>
      <c r="L1158" s="14" t="n"/>
      <c r="M1158" s="14" t="n"/>
      <c r="N1158" s="14" t="n"/>
      <c r="O1158" s="20">
        <f>IF(A1158="","",SUMPRODUCT((A1158&gt;=Setup!$C$19:$C$30)*(A1158&lt;=Setup!$D$19:$D$30)*Setup!$A$19:$A$30))</f>
        <v/>
      </c>
      <c r="P1158" s="34">
        <f>IF(A1158="","",IF(G1158="Standard 15% (Box 1)",ROUND(H1158*Setup!$B$9,2),0))</f>
        <v/>
      </c>
      <c r="Q1158" s="34">
        <f>IF(A1158="","",I1158-P1158)</f>
        <v/>
      </c>
      <c r="R1158" s="23">
        <f>IF(A1158="","",IF(O1158=0,"Outside audit periods; ","")&amp;IF(G1158="","No VAT category; ","")&amp;IF(ABS(Q1158)&gt;Setup!$B$10,"VAT ≠ 15% × net; ","")&amp;IF(AND(F1158="B2B - VAT registered",NOT(AND(LEN(E1158)=15,LEFT(E1158,1)="3",RIGHT(E1158,1)="3",ISNUMBER(--E1158)))),"Invalid/missing customer VAT no; ","")&amp;IF(L1158&lt;&gt;"Yes","Not reported/cleared on FATOORA; ","")&amp;IF(AND(OR(G1158="Zero-rated domestic (Box 3)",G1158="Export (Box 4)"),N1158=""),"Zero-rate/export evidence missing; ","")&amp;IF(AND(C1158="Credit Note",H1158&gt;0),"Credit note should be negative; ","")&amp;IF(AND(C1158="Simplified Tax Invoice",F1158="B2B - VAT registered"),"Simplified invoice issued to VAT-registered B2B; ",""))</f>
        <v/>
      </c>
    </row>
    <row r="1159">
      <c r="A1159" s="17" t="n"/>
      <c r="B1159" s="14" t="n"/>
      <c r="C1159" s="14" t="n"/>
      <c r="D1159" s="14" t="n"/>
      <c r="E1159" s="16" t="n"/>
      <c r="F1159" s="14" t="n"/>
      <c r="G1159" s="14" t="n"/>
      <c r="H1159" s="19" t="n"/>
      <c r="I1159" s="19" t="n"/>
      <c r="J1159" s="34">
        <f>IF(A1159="","",H1159+I1159)</f>
        <v/>
      </c>
      <c r="K1159" s="14" t="n"/>
      <c r="L1159" s="14" t="n"/>
      <c r="M1159" s="14" t="n"/>
      <c r="N1159" s="14" t="n"/>
      <c r="O1159" s="20">
        <f>IF(A1159="","",SUMPRODUCT((A1159&gt;=Setup!$C$19:$C$30)*(A1159&lt;=Setup!$D$19:$D$30)*Setup!$A$19:$A$30))</f>
        <v/>
      </c>
      <c r="P1159" s="34">
        <f>IF(A1159="","",IF(G1159="Standard 15% (Box 1)",ROUND(H1159*Setup!$B$9,2),0))</f>
        <v/>
      </c>
      <c r="Q1159" s="34">
        <f>IF(A1159="","",I1159-P1159)</f>
        <v/>
      </c>
      <c r="R1159" s="23">
        <f>IF(A1159="","",IF(O1159=0,"Outside audit periods; ","")&amp;IF(G1159="","No VAT category; ","")&amp;IF(ABS(Q1159)&gt;Setup!$B$10,"VAT ≠ 15% × net; ","")&amp;IF(AND(F1159="B2B - VAT registered",NOT(AND(LEN(E1159)=15,LEFT(E1159,1)="3",RIGHT(E1159,1)="3",ISNUMBER(--E1159)))),"Invalid/missing customer VAT no; ","")&amp;IF(L1159&lt;&gt;"Yes","Not reported/cleared on FATOORA; ","")&amp;IF(AND(OR(G1159="Zero-rated domestic (Box 3)",G1159="Export (Box 4)"),N1159=""),"Zero-rate/export evidence missing; ","")&amp;IF(AND(C1159="Credit Note",H1159&gt;0),"Credit note should be negative; ","")&amp;IF(AND(C1159="Simplified Tax Invoice",F1159="B2B - VAT registered"),"Simplified invoice issued to VAT-registered B2B; ",""))</f>
        <v/>
      </c>
    </row>
    <row r="1160">
      <c r="A1160" s="17" t="n"/>
      <c r="B1160" s="14" t="n"/>
      <c r="C1160" s="14" t="n"/>
      <c r="D1160" s="14" t="n"/>
      <c r="E1160" s="16" t="n"/>
      <c r="F1160" s="14" t="n"/>
      <c r="G1160" s="14" t="n"/>
      <c r="H1160" s="19" t="n"/>
      <c r="I1160" s="19" t="n"/>
      <c r="J1160" s="34">
        <f>IF(A1160="","",H1160+I1160)</f>
        <v/>
      </c>
      <c r="K1160" s="14" t="n"/>
      <c r="L1160" s="14" t="n"/>
      <c r="M1160" s="14" t="n"/>
      <c r="N1160" s="14" t="n"/>
      <c r="O1160" s="20">
        <f>IF(A1160="","",SUMPRODUCT((A1160&gt;=Setup!$C$19:$C$30)*(A1160&lt;=Setup!$D$19:$D$30)*Setup!$A$19:$A$30))</f>
        <v/>
      </c>
      <c r="P1160" s="34">
        <f>IF(A1160="","",IF(G1160="Standard 15% (Box 1)",ROUND(H1160*Setup!$B$9,2),0))</f>
        <v/>
      </c>
      <c r="Q1160" s="34">
        <f>IF(A1160="","",I1160-P1160)</f>
        <v/>
      </c>
      <c r="R1160" s="23">
        <f>IF(A1160="","",IF(O1160=0,"Outside audit periods; ","")&amp;IF(G1160="","No VAT category; ","")&amp;IF(ABS(Q1160)&gt;Setup!$B$10,"VAT ≠ 15% × net; ","")&amp;IF(AND(F1160="B2B - VAT registered",NOT(AND(LEN(E1160)=15,LEFT(E1160,1)="3",RIGHT(E1160,1)="3",ISNUMBER(--E1160)))),"Invalid/missing customer VAT no; ","")&amp;IF(L1160&lt;&gt;"Yes","Not reported/cleared on FATOORA; ","")&amp;IF(AND(OR(G1160="Zero-rated domestic (Box 3)",G1160="Export (Box 4)"),N1160=""),"Zero-rate/export evidence missing; ","")&amp;IF(AND(C1160="Credit Note",H1160&gt;0),"Credit note should be negative; ","")&amp;IF(AND(C1160="Simplified Tax Invoice",F1160="B2B - VAT registered"),"Simplified invoice issued to VAT-registered B2B; ",""))</f>
        <v/>
      </c>
    </row>
    <row r="1161">
      <c r="A1161" s="17" t="n"/>
      <c r="B1161" s="14" t="n"/>
      <c r="C1161" s="14" t="n"/>
      <c r="D1161" s="14" t="n"/>
      <c r="E1161" s="16" t="n"/>
      <c r="F1161" s="14" t="n"/>
      <c r="G1161" s="14" t="n"/>
      <c r="H1161" s="19" t="n"/>
      <c r="I1161" s="19" t="n"/>
      <c r="J1161" s="34">
        <f>IF(A1161="","",H1161+I1161)</f>
        <v/>
      </c>
      <c r="K1161" s="14" t="n"/>
      <c r="L1161" s="14" t="n"/>
      <c r="M1161" s="14" t="n"/>
      <c r="N1161" s="14" t="n"/>
      <c r="O1161" s="20">
        <f>IF(A1161="","",SUMPRODUCT((A1161&gt;=Setup!$C$19:$C$30)*(A1161&lt;=Setup!$D$19:$D$30)*Setup!$A$19:$A$30))</f>
        <v/>
      </c>
      <c r="P1161" s="34">
        <f>IF(A1161="","",IF(G1161="Standard 15% (Box 1)",ROUND(H1161*Setup!$B$9,2),0))</f>
        <v/>
      </c>
      <c r="Q1161" s="34">
        <f>IF(A1161="","",I1161-P1161)</f>
        <v/>
      </c>
      <c r="R1161" s="23">
        <f>IF(A1161="","",IF(O1161=0,"Outside audit periods; ","")&amp;IF(G1161="","No VAT category; ","")&amp;IF(ABS(Q1161)&gt;Setup!$B$10,"VAT ≠ 15% × net; ","")&amp;IF(AND(F1161="B2B - VAT registered",NOT(AND(LEN(E1161)=15,LEFT(E1161,1)="3",RIGHT(E1161,1)="3",ISNUMBER(--E1161)))),"Invalid/missing customer VAT no; ","")&amp;IF(L1161&lt;&gt;"Yes","Not reported/cleared on FATOORA; ","")&amp;IF(AND(OR(G1161="Zero-rated domestic (Box 3)",G1161="Export (Box 4)"),N1161=""),"Zero-rate/export evidence missing; ","")&amp;IF(AND(C1161="Credit Note",H1161&gt;0),"Credit note should be negative; ","")&amp;IF(AND(C1161="Simplified Tax Invoice",F1161="B2B - VAT registered"),"Simplified invoice issued to VAT-registered B2B; ",""))</f>
        <v/>
      </c>
    </row>
    <row r="1162">
      <c r="A1162" s="17" t="n"/>
      <c r="B1162" s="14" t="n"/>
      <c r="C1162" s="14" t="n"/>
      <c r="D1162" s="14" t="n"/>
      <c r="E1162" s="16" t="n"/>
      <c r="F1162" s="14" t="n"/>
      <c r="G1162" s="14" t="n"/>
      <c r="H1162" s="19" t="n"/>
      <c r="I1162" s="19" t="n"/>
      <c r="J1162" s="34">
        <f>IF(A1162="","",H1162+I1162)</f>
        <v/>
      </c>
      <c r="K1162" s="14" t="n"/>
      <c r="L1162" s="14" t="n"/>
      <c r="M1162" s="14" t="n"/>
      <c r="N1162" s="14" t="n"/>
      <c r="O1162" s="20">
        <f>IF(A1162="","",SUMPRODUCT((A1162&gt;=Setup!$C$19:$C$30)*(A1162&lt;=Setup!$D$19:$D$30)*Setup!$A$19:$A$30))</f>
        <v/>
      </c>
      <c r="P1162" s="34">
        <f>IF(A1162="","",IF(G1162="Standard 15% (Box 1)",ROUND(H1162*Setup!$B$9,2),0))</f>
        <v/>
      </c>
      <c r="Q1162" s="34">
        <f>IF(A1162="","",I1162-P1162)</f>
        <v/>
      </c>
      <c r="R1162" s="23">
        <f>IF(A1162="","",IF(O1162=0,"Outside audit periods; ","")&amp;IF(G1162="","No VAT category; ","")&amp;IF(ABS(Q1162)&gt;Setup!$B$10,"VAT ≠ 15% × net; ","")&amp;IF(AND(F1162="B2B - VAT registered",NOT(AND(LEN(E1162)=15,LEFT(E1162,1)="3",RIGHT(E1162,1)="3",ISNUMBER(--E1162)))),"Invalid/missing customer VAT no; ","")&amp;IF(L1162&lt;&gt;"Yes","Not reported/cleared on FATOORA; ","")&amp;IF(AND(OR(G1162="Zero-rated domestic (Box 3)",G1162="Export (Box 4)"),N1162=""),"Zero-rate/export evidence missing; ","")&amp;IF(AND(C1162="Credit Note",H1162&gt;0),"Credit note should be negative; ","")&amp;IF(AND(C1162="Simplified Tax Invoice",F1162="B2B - VAT registered"),"Simplified invoice issued to VAT-registered B2B; ",""))</f>
        <v/>
      </c>
    </row>
    <row r="1163">
      <c r="A1163" s="17" t="n"/>
      <c r="B1163" s="14" t="n"/>
      <c r="C1163" s="14" t="n"/>
      <c r="D1163" s="14" t="n"/>
      <c r="E1163" s="16" t="n"/>
      <c r="F1163" s="14" t="n"/>
      <c r="G1163" s="14" t="n"/>
      <c r="H1163" s="19" t="n"/>
      <c r="I1163" s="19" t="n"/>
      <c r="J1163" s="34">
        <f>IF(A1163="","",H1163+I1163)</f>
        <v/>
      </c>
      <c r="K1163" s="14" t="n"/>
      <c r="L1163" s="14" t="n"/>
      <c r="M1163" s="14" t="n"/>
      <c r="N1163" s="14" t="n"/>
      <c r="O1163" s="20">
        <f>IF(A1163="","",SUMPRODUCT((A1163&gt;=Setup!$C$19:$C$30)*(A1163&lt;=Setup!$D$19:$D$30)*Setup!$A$19:$A$30))</f>
        <v/>
      </c>
      <c r="P1163" s="34">
        <f>IF(A1163="","",IF(G1163="Standard 15% (Box 1)",ROUND(H1163*Setup!$B$9,2),0))</f>
        <v/>
      </c>
      <c r="Q1163" s="34">
        <f>IF(A1163="","",I1163-P1163)</f>
        <v/>
      </c>
      <c r="R1163" s="23">
        <f>IF(A1163="","",IF(O1163=0,"Outside audit periods; ","")&amp;IF(G1163="","No VAT category; ","")&amp;IF(ABS(Q1163)&gt;Setup!$B$10,"VAT ≠ 15% × net; ","")&amp;IF(AND(F1163="B2B - VAT registered",NOT(AND(LEN(E1163)=15,LEFT(E1163,1)="3",RIGHT(E1163,1)="3",ISNUMBER(--E1163)))),"Invalid/missing customer VAT no; ","")&amp;IF(L1163&lt;&gt;"Yes","Not reported/cleared on FATOORA; ","")&amp;IF(AND(OR(G1163="Zero-rated domestic (Box 3)",G1163="Export (Box 4)"),N1163=""),"Zero-rate/export evidence missing; ","")&amp;IF(AND(C1163="Credit Note",H1163&gt;0),"Credit note should be negative; ","")&amp;IF(AND(C1163="Simplified Tax Invoice",F1163="B2B - VAT registered"),"Simplified invoice issued to VAT-registered B2B; ",""))</f>
        <v/>
      </c>
    </row>
    <row r="1164">
      <c r="A1164" s="17" t="n"/>
      <c r="B1164" s="14" t="n"/>
      <c r="C1164" s="14" t="n"/>
      <c r="D1164" s="14" t="n"/>
      <c r="E1164" s="16" t="n"/>
      <c r="F1164" s="14" t="n"/>
      <c r="G1164" s="14" t="n"/>
      <c r="H1164" s="19" t="n"/>
      <c r="I1164" s="19" t="n"/>
      <c r="J1164" s="34">
        <f>IF(A1164="","",H1164+I1164)</f>
        <v/>
      </c>
      <c r="K1164" s="14" t="n"/>
      <c r="L1164" s="14" t="n"/>
      <c r="M1164" s="14" t="n"/>
      <c r="N1164" s="14" t="n"/>
      <c r="O1164" s="20">
        <f>IF(A1164="","",SUMPRODUCT((A1164&gt;=Setup!$C$19:$C$30)*(A1164&lt;=Setup!$D$19:$D$30)*Setup!$A$19:$A$30))</f>
        <v/>
      </c>
      <c r="P1164" s="34">
        <f>IF(A1164="","",IF(G1164="Standard 15% (Box 1)",ROUND(H1164*Setup!$B$9,2),0))</f>
        <v/>
      </c>
      <c r="Q1164" s="34">
        <f>IF(A1164="","",I1164-P1164)</f>
        <v/>
      </c>
      <c r="R1164" s="23">
        <f>IF(A1164="","",IF(O1164=0,"Outside audit periods; ","")&amp;IF(G1164="","No VAT category; ","")&amp;IF(ABS(Q1164)&gt;Setup!$B$10,"VAT ≠ 15% × net; ","")&amp;IF(AND(F1164="B2B - VAT registered",NOT(AND(LEN(E1164)=15,LEFT(E1164,1)="3",RIGHT(E1164,1)="3",ISNUMBER(--E1164)))),"Invalid/missing customer VAT no; ","")&amp;IF(L1164&lt;&gt;"Yes","Not reported/cleared on FATOORA; ","")&amp;IF(AND(OR(G1164="Zero-rated domestic (Box 3)",G1164="Export (Box 4)"),N1164=""),"Zero-rate/export evidence missing; ","")&amp;IF(AND(C1164="Credit Note",H1164&gt;0),"Credit note should be negative; ","")&amp;IF(AND(C1164="Simplified Tax Invoice",F1164="B2B - VAT registered"),"Simplified invoice issued to VAT-registered B2B; ",""))</f>
        <v/>
      </c>
    </row>
    <row r="1165">
      <c r="A1165" s="17" t="n"/>
      <c r="B1165" s="14" t="n"/>
      <c r="C1165" s="14" t="n"/>
      <c r="D1165" s="14" t="n"/>
      <c r="E1165" s="16" t="n"/>
      <c r="F1165" s="14" t="n"/>
      <c r="G1165" s="14" t="n"/>
      <c r="H1165" s="19" t="n"/>
      <c r="I1165" s="19" t="n"/>
      <c r="J1165" s="34">
        <f>IF(A1165="","",H1165+I1165)</f>
        <v/>
      </c>
      <c r="K1165" s="14" t="n"/>
      <c r="L1165" s="14" t="n"/>
      <c r="M1165" s="14" t="n"/>
      <c r="N1165" s="14" t="n"/>
      <c r="O1165" s="20">
        <f>IF(A1165="","",SUMPRODUCT((A1165&gt;=Setup!$C$19:$C$30)*(A1165&lt;=Setup!$D$19:$D$30)*Setup!$A$19:$A$30))</f>
        <v/>
      </c>
      <c r="P1165" s="34">
        <f>IF(A1165="","",IF(G1165="Standard 15% (Box 1)",ROUND(H1165*Setup!$B$9,2),0))</f>
        <v/>
      </c>
      <c r="Q1165" s="34">
        <f>IF(A1165="","",I1165-P1165)</f>
        <v/>
      </c>
      <c r="R1165" s="23">
        <f>IF(A1165="","",IF(O1165=0,"Outside audit periods; ","")&amp;IF(G1165="","No VAT category; ","")&amp;IF(ABS(Q1165)&gt;Setup!$B$10,"VAT ≠ 15% × net; ","")&amp;IF(AND(F1165="B2B - VAT registered",NOT(AND(LEN(E1165)=15,LEFT(E1165,1)="3",RIGHT(E1165,1)="3",ISNUMBER(--E1165)))),"Invalid/missing customer VAT no; ","")&amp;IF(L1165&lt;&gt;"Yes","Not reported/cleared on FATOORA; ","")&amp;IF(AND(OR(G1165="Zero-rated domestic (Box 3)",G1165="Export (Box 4)"),N1165=""),"Zero-rate/export evidence missing; ","")&amp;IF(AND(C1165="Credit Note",H1165&gt;0),"Credit note should be negative; ","")&amp;IF(AND(C1165="Simplified Tax Invoice",F1165="B2B - VAT registered"),"Simplified invoice issued to VAT-registered B2B; ",""))</f>
        <v/>
      </c>
    </row>
    <row r="1166">
      <c r="A1166" s="17" t="n"/>
      <c r="B1166" s="14" t="n"/>
      <c r="C1166" s="14" t="n"/>
      <c r="D1166" s="14" t="n"/>
      <c r="E1166" s="16" t="n"/>
      <c r="F1166" s="14" t="n"/>
      <c r="G1166" s="14" t="n"/>
      <c r="H1166" s="19" t="n"/>
      <c r="I1166" s="19" t="n"/>
      <c r="J1166" s="34">
        <f>IF(A1166="","",H1166+I1166)</f>
        <v/>
      </c>
      <c r="K1166" s="14" t="n"/>
      <c r="L1166" s="14" t="n"/>
      <c r="M1166" s="14" t="n"/>
      <c r="N1166" s="14" t="n"/>
      <c r="O1166" s="20">
        <f>IF(A1166="","",SUMPRODUCT((A1166&gt;=Setup!$C$19:$C$30)*(A1166&lt;=Setup!$D$19:$D$30)*Setup!$A$19:$A$30))</f>
        <v/>
      </c>
      <c r="P1166" s="34">
        <f>IF(A1166="","",IF(G1166="Standard 15% (Box 1)",ROUND(H1166*Setup!$B$9,2),0))</f>
        <v/>
      </c>
      <c r="Q1166" s="34">
        <f>IF(A1166="","",I1166-P1166)</f>
        <v/>
      </c>
      <c r="R1166" s="23">
        <f>IF(A1166="","",IF(O1166=0,"Outside audit periods; ","")&amp;IF(G1166="","No VAT category; ","")&amp;IF(ABS(Q1166)&gt;Setup!$B$10,"VAT ≠ 15% × net; ","")&amp;IF(AND(F1166="B2B - VAT registered",NOT(AND(LEN(E1166)=15,LEFT(E1166,1)="3",RIGHT(E1166,1)="3",ISNUMBER(--E1166)))),"Invalid/missing customer VAT no; ","")&amp;IF(L1166&lt;&gt;"Yes","Not reported/cleared on FATOORA; ","")&amp;IF(AND(OR(G1166="Zero-rated domestic (Box 3)",G1166="Export (Box 4)"),N1166=""),"Zero-rate/export evidence missing; ","")&amp;IF(AND(C1166="Credit Note",H1166&gt;0),"Credit note should be negative; ","")&amp;IF(AND(C1166="Simplified Tax Invoice",F1166="B2B - VAT registered"),"Simplified invoice issued to VAT-registered B2B; ",""))</f>
        <v/>
      </c>
    </row>
    <row r="1167">
      <c r="A1167" s="17" t="n"/>
      <c r="B1167" s="14" t="n"/>
      <c r="C1167" s="14" t="n"/>
      <c r="D1167" s="14" t="n"/>
      <c r="E1167" s="16" t="n"/>
      <c r="F1167" s="14" t="n"/>
      <c r="G1167" s="14" t="n"/>
      <c r="H1167" s="19" t="n"/>
      <c r="I1167" s="19" t="n"/>
      <c r="J1167" s="34">
        <f>IF(A1167="","",H1167+I1167)</f>
        <v/>
      </c>
      <c r="K1167" s="14" t="n"/>
      <c r="L1167" s="14" t="n"/>
      <c r="M1167" s="14" t="n"/>
      <c r="N1167" s="14" t="n"/>
      <c r="O1167" s="20">
        <f>IF(A1167="","",SUMPRODUCT((A1167&gt;=Setup!$C$19:$C$30)*(A1167&lt;=Setup!$D$19:$D$30)*Setup!$A$19:$A$30))</f>
        <v/>
      </c>
      <c r="P1167" s="34">
        <f>IF(A1167="","",IF(G1167="Standard 15% (Box 1)",ROUND(H1167*Setup!$B$9,2),0))</f>
        <v/>
      </c>
      <c r="Q1167" s="34">
        <f>IF(A1167="","",I1167-P1167)</f>
        <v/>
      </c>
      <c r="R1167" s="23">
        <f>IF(A1167="","",IF(O1167=0,"Outside audit periods; ","")&amp;IF(G1167="","No VAT category; ","")&amp;IF(ABS(Q1167)&gt;Setup!$B$10,"VAT ≠ 15% × net; ","")&amp;IF(AND(F1167="B2B - VAT registered",NOT(AND(LEN(E1167)=15,LEFT(E1167,1)="3",RIGHT(E1167,1)="3",ISNUMBER(--E1167)))),"Invalid/missing customer VAT no; ","")&amp;IF(L1167&lt;&gt;"Yes","Not reported/cleared on FATOORA; ","")&amp;IF(AND(OR(G1167="Zero-rated domestic (Box 3)",G1167="Export (Box 4)"),N1167=""),"Zero-rate/export evidence missing; ","")&amp;IF(AND(C1167="Credit Note",H1167&gt;0),"Credit note should be negative; ","")&amp;IF(AND(C1167="Simplified Tax Invoice",F1167="B2B - VAT registered"),"Simplified invoice issued to VAT-registered B2B; ",""))</f>
        <v/>
      </c>
    </row>
    <row r="1168">
      <c r="A1168" s="17" t="n"/>
      <c r="B1168" s="14" t="n"/>
      <c r="C1168" s="14" t="n"/>
      <c r="D1168" s="14" t="n"/>
      <c r="E1168" s="16" t="n"/>
      <c r="F1168" s="14" t="n"/>
      <c r="G1168" s="14" t="n"/>
      <c r="H1168" s="19" t="n"/>
      <c r="I1168" s="19" t="n"/>
      <c r="J1168" s="34">
        <f>IF(A1168="","",H1168+I1168)</f>
        <v/>
      </c>
      <c r="K1168" s="14" t="n"/>
      <c r="L1168" s="14" t="n"/>
      <c r="M1168" s="14" t="n"/>
      <c r="N1168" s="14" t="n"/>
      <c r="O1168" s="20">
        <f>IF(A1168="","",SUMPRODUCT((A1168&gt;=Setup!$C$19:$C$30)*(A1168&lt;=Setup!$D$19:$D$30)*Setup!$A$19:$A$30))</f>
        <v/>
      </c>
      <c r="P1168" s="34">
        <f>IF(A1168="","",IF(G1168="Standard 15% (Box 1)",ROUND(H1168*Setup!$B$9,2),0))</f>
        <v/>
      </c>
      <c r="Q1168" s="34">
        <f>IF(A1168="","",I1168-P1168)</f>
        <v/>
      </c>
      <c r="R1168" s="23">
        <f>IF(A1168="","",IF(O1168=0,"Outside audit periods; ","")&amp;IF(G1168="","No VAT category; ","")&amp;IF(ABS(Q1168)&gt;Setup!$B$10,"VAT ≠ 15% × net; ","")&amp;IF(AND(F1168="B2B - VAT registered",NOT(AND(LEN(E1168)=15,LEFT(E1168,1)="3",RIGHT(E1168,1)="3",ISNUMBER(--E1168)))),"Invalid/missing customer VAT no; ","")&amp;IF(L1168&lt;&gt;"Yes","Not reported/cleared on FATOORA; ","")&amp;IF(AND(OR(G1168="Zero-rated domestic (Box 3)",G1168="Export (Box 4)"),N1168=""),"Zero-rate/export evidence missing; ","")&amp;IF(AND(C1168="Credit Note",H1168&gt;0),"Credit note should be negative; ","")&amp;IF(AND(C1168="Simplified Tax Invoice",F1168="B2B - VAT registered"),"Simplified invoice issued to VAT-registered B2B; ",""))</f>
        <v/>
      </c>
    </row>
    <row r="1169">
      <c r="A1169" s="17" t="n"/>
      <c r="B1169" s="14" t="n"/>
      <c r="C1169" s="14" t="n"/>
      <c r="D1169" s="14" t="n"/>
      <c r="E1169" s="16" t="n"/>
      <c r="F1169" s="14" t="n"/>
      <c r="G1169" s="14" t="n"/>
      <c r="H1169" s="19" t="n"/>
      <c r="I1169" s="19" t="n"/>
      <c r="J1169" s="34">
        <f>IF(A1169="","",H1169+I1169)</f>
        <v/>
      </c>
      <c r="K1169" s="14" t="n"/>
      <c r="L1169" s="14" t="n"/>
      <c r="M1169" s="14" t="n"/>
      <c r="N1169" s="14" t="n"/>
      <c r="O1169" s="20">
        <f>IF(A1169="","",SUMPRODUCT((A1169&gt;=Setup!$C$19:$C$30)*(A1169&lt;=Setup!$D$19:$D$30)*Setup!$A$19:$A$30))</f>
        <v/>
      </c>
      <c r="P1169" s="34">
        <f>IF(A1169="","",IF(G1169="Standard 15% (Box 1)",ROUND(H1169*Setup!$B$9,2),0))</f>
        <v/>
      </c>
      <c r="Q1169" s="34">
        <f>IF(A1169="","",I1169-P1169)</f>
        <v/>
      </c>
      <c r="R1169" s="23">
        <f>IF(A1169="","",IF(O1169=0,"Outside audit periods; ","")&amp;IF(G1169="","No VAT category; ","")&amp;IF(ABS(Q1169)&gt;Setup!$B$10,"VAT ≠ 15% × net; ","")&amp;IF(AND(F1169="B2B - VAT registered",NOT(AND(LEN(E1169)=15,LEFT(E1169,1)="3",RIGHT(E1169,1)="3",ISNUMBER(--E1169)))),"Invalid/missing customer VAT no; ","")&amp;IF(L1169&lt;&gt;"Yes","Not reported/cleared on FATOORA; ","")&amp;IF(AND(OR(G1169="Zero-rated domestic (Box 3)",G1169="Export (Box 4)"),N1169=""),"Zero-rate/export evidence missing; ","")&amp;IF(AND(C1169="Credit Note",H1169&gt;0),"Credit note should be negative; ","")&amp;IF(AND(C1169="Simplified Tax Invoice",F1169="B2B - VAT registered"),"Simplified invoice issued to VAT-registered B2B; ",""))</f>
        <v/>
      </c>
    </row>
    <row r="1170">
      <c r="A1170" s="17" t="n"/>
      <c r="B1170" s="14" t="n"/>
      <c r="C1170" s="14" t="n"/>
      <c r="D1170" s="14" t="n"/>
      <c r="E1170" s="16" t="n"/>
      <c r="F1170" s="14" t="n"/>
      <c r="G1170" s="14" t="n"/>
      <c r="H1170" s="19" t="n"/>
      <c r="I1170" s="19" t="n"/>
      <c r="J1170" s="34">
        <f>IF(A1170="","",H1170+I1170)</f>
        <v/>
      </c>
      <c r="K1170" s="14" t="n"/>
      <c r="L1170" s="14" t="n"/>
      <c r="M1170" s="14" t="n"/>
      <c r="N1170" s="14" t="n"/>
      <c r="O1170" s="20">
        <f>IF(A1170="","",SUMPRODUCT((A1170&gt;=Setup!$C$19:$C$30)*(A1170&lt;=Setup!$D$19:$D$30)*Setup!$A$19:$A$30))</f>
        <v/>
      </c>
      <c r="P1170" s="34">
        <f>IF(A1170="","",IF(G1170="Standard 15% (Box 1)",ROUND(H1170*Setup!$B$9,2),0))</f>
        <v/>
      </c>
      <c r="Q1170" s="34">
        <f>IF(A1170="","",I1170-P1170)</f>
        <v/>
      </c>
      <c r="R1170" s="23">
        <f>IF(A1170="","",IF(O1170=0,"Outside audit periods; ","")&amp;IF(G1170="","No VAT category; ","")&amp;IF(ABS(Q1170)&gt;Setup!$B$10,"VAT ≠ 15% × net; ","")&amp;IF(AND(F1170="B2B - VAT registered",NOT(AND(LEN(E1170)=15,LEFT(E1170,1)="3",RIGHT(E1170,1)="3",ISNUMBER(--E1170)))),"Invalid/missing customer VAT no; ","")&amp;IF(L1170&lt;&gt;"Yes","Not reported/cleared on FATOORA; ","")&amp;IF(AND(OR(G1170="Zero-rated domestic (Box 3)",G1170="Export (Box 4)"),N1170=""),"Zero-rate/export evidence missing; ","")&amp;IF(AND(C1170="Credit Note",H1170&gt;0),"Credit note should be negative; ","")&amp;IF(AND(C1170="Simplified Tax Invoice",F1170="B2B - VAT registered"),"Simplified invoice issued to VAT-registered B2B; ",""))</f>
        <v/>
      </c>
    </row>
    <row r="1171">
      <c r="A1171" s="17" t="n"/>
      <c r="B1171" s="14" t="n"/>
      <c r="C1171" s="14" t="n"/>
      <c r="D1171" s="14" t="n"/>
      <c r="E1171" s="16" t="n"/>
      <c r="F1171" s="14" t="n"/>
      <c r="G1171" s="14" t="n"/>
      <c r="H1171" s="19" t="n"/>
      <c r="I1171" s="19" t="n"/>
      <c r="J1171" s="34">
        <f>IF(A1171="","",H1171+I1171)</f>
        <v/>
      </c>
      <c r="K1171" s="14" t="n"/>
      <c r="L1171" s="14" t="n"/>
      <c r="M1171" s="14" t="n"/>
      <c r="N1171" s="14" t="n"/>
      <c r="O1171" s="20">
        <f>IF(A1171="","",SUMPRODUCT((A1171&gt;=Setup!$C$19:$C$30)*(A1171&lt;=Setup!$D$19:$D$30)*Setup!$A$19:$A$30))</f>
        <v/>
      </c>
      <c r="P1171" s="34">
        <f>IF(A1171="","",IF(G1171="Standard 15% (Box 1)",ROUND(H1171*Setup!$B$9,2),0))</f>
        <v/>
      </c>
      <c r="Q1171" s="34">
        <f>IF(A1171="","",I1171-P1171)</f>
        <v/>
      </c>
      <c r="R1171" s="23">
        <f>IF(A1171="","",IF(O1171=0,"Outside audit periods; ","")&amp;IF(G1171="","No VAT category; ","")&amp;IF(ABS(Q1171)&gt;Setup!$B$10,"VAT ≠ 15% × net; ","")&amp;IF(AND(F1171="B2B - VAT registered",NOT(AND(LEN(E1171)=15,LEFT(E1171,1)="3",RIGHT(E1171,1)="3",ISNUMBER(--E1171)))),"Invalid/missing customer VAT no; ","")&amp;IF(L1171&lt;&gt;"Yes","Not reported/cleared on FATOORA; ","")&amp;IF(AND(OR(G1171="Zero-rated domestic (Box 3)",G1171="Export (Box 4)"),N1171=""),"Zero-rate/export evidence missing; ","")&amp;IF(AND(C1171="Credit Note",H1171&gt;0),"Credit note should be negative; ","")&amp;IF(AND(C1171="Simplified Tax Invoice",F1171="B2B - VAT registered"),"Simplified invoice issued to VAT-registered B2B; ",""))</f>
        <v/>
      </c>
    </row>
    <row r="1172">
      <c r="A1172" s="17" t="n"/>
      <c r="B1172" s="14" t="n"/>
      <c r="C1172" s="14" t="n"/>
      <c r="D1172" s="14" t="n"/>
      <c r="E1172" s="16" t="n"/>
      <c r="F1172" s="14" t="n"/>
      <c r="G1172" s="14" t="n"/>
      <c r="H1172" s="19" t="n"/>
      <c r="I1172" s="19" t="n"/>
      <c r="J1172" s="34">
        <f>IF(A1172="","",H1172+I1172)</f>
        <v/>
      </c>
      <c r="K1172" s="14" t="n"/>
      <c r="L1172" s="14" t="n"/>
      <c r="M1172" s="14" t="n"/>
      <c r="N1172" s="14" t="n"/>
      <c r="O1172" s="20">
        <f>IF(A1172="","",SUMPRODUCT((A1172&gt;=Setup!$C$19:$C$30)*(A1172&lt;=Setup!$D$19:$D$30)*Setup!$A$19:$A$30))</f>
        <v/>
      </c>
      <c r="P1172" s="34">
        <f>IF(A1172="","",IF(G1172="Standard 15% (Box 1)",ROUND(H1172*Setup!$B$9,2),0))</f>
        <v/>
      </c>
      <c r="Q1172" s="34">
        <f>IF(A1172="","",I1172-P1172)</f>
        <v/>
      </c>
      <c r="R1172" s="23">
        <f>IF(A1172="","",IF(O1172=0,"Outside audit periods; ","")&amp;IF(G1172="","No VAT category; ","")&amp;IF(ABS(Q1172)&gt;Setup!$B$10,"VAT ≠ 15% × net; ","")&amp;IF(AND(F1172="B2B - VAT registered",NOT(AND(LEN(E1172)=15,LEFT(E1172,1)="3",RIGHT(E1172,1)="3",ISNUMBER(--E1172)))),"Invalid/missing customer VAT no; ","")&amp;IF(L1172&lt;&gt;"Yes","Not reported/cleared on FATOORA; ","")&amp;IF(AND(OR(G1172="Zero-rated domestic (Box 3)",G1172="Export (Box 4)"),N1172=""),"Zero-rate/export evidence missing; ","")&amp;IF(AND(C1172="Credit Note",H1172&gt;0),"Credit note should be negative; ","")&amp;IF(AND(C1172="Simplified Tax Invoice",F1172="B2B - VAT registered"),"Simplified invoice issued to VAT-registered B2B; ",""))</f>
        <v/>
      </c>
    </row>
    <row r="1173">
      <c r="A1173" s="17" t="n"/>
      <c r="B1173" s="14" t="n"/>
      <c r="C1173" s="14" t="n"/>
      <c r="D1173" s="14" t="n"/>
      <c r="E1173" s="16" t="n"/>
      <c r="F1173" s="14" t="n"/>
      <c r="G1173" s="14" t="n"/>
      <c r="H1173" s="19" t="n"/>
      <c r="I1173" s="19" t="n"/>
      <c r="J1173" s="34">
        <f>IF(A1173="","",H1173+I1173)</f>
        <v/>
      </c>
      <c r="K1173" s="14" t="n"/>
      <c r="L1173" s="14" t="n"/>
      <c r="M1173" s="14" t="n"/>
      <c r="N1173" s="14" t="n"/>
      <c r="O1173" s="20">
        <f>IF(A1173="","",SUMPRODUCT((A1173&gt;=Setup!$C$19:$C$30)*(A1173&lt;=Setup!$D$19:$D$30)*Setup!$A$19:$A$30))</f>
        <v/>
      </c>
      <c r="P1173" s="34">
        <f>IF(A1173="","",IF(G1173="Standard 15% (Box 1)",ROUND(H1173*Setup!$B$9,2),0))</f>
        <v/>
      </c>
      <c r="Q1173" s="34">
        <f>IF(A1173="","",I1173-P1173)</f>
        <v/>
      </c>
      <c r="R1173" s="23">
        <f>IF(A1173="","",IF(O1173=0,"Outside audit periods; ","")&amp;IF(G1173="","No VAT category; ","")&amp;IF(ABS(Q1173)&gt;Setup!$B$10,"VAT ≠ 15% × net; ","")&amp;IF(AND(F1173="B2B - VAT registered",NOT(AND(LEN(E1173)=15,LEFT(E1173,1)="3",RIGHT(E1173,1)="3",ISNUMBER(--E1173)))),"Invalid/missing customer VAT no; ","")&amp;IF(L1173&lt;&gt;"Yes","Not reported/cleared on FATOORA; ","")&amp;IF(AND(OR(G1173="Zero-rated domestic (Box 3)",G1173="Export (Box 4)"),N1173=""),"Zero-rate/export evidence missing; ","")&amp;IF(AND(C1173="Credit Note",H1173&gt;0),"Credit note should be negative; ","")&amp;IF(AND(C1173="Simplified Tax Invoice",F1173="B2B - VAT registered"),"Simplified invoice issued to VAT-registered B2B; ",""))</f>
        <v/>
      </c>
    </row>
    <row r="1174">
      <c r="A1174" s="17" t="n"/>
      <c r="B1174" s="14" t="n"/>
      <c r="C1174" s="14" t="n"/>
      <c r="D1174" s="14" t="n"/>
      <c r="E1174" s="16" t="n"/>
      <c r="F1174" s="14" t="n"/>
      <c r="G1174" s="14" t="n"/>
      <c r="H1174" s="19" t="n"/>
      <c r="I1174" s="19" t="n"/>
      <c r="J1174" s="34">
        <f>IF(A1174="","",H1174+I1174)</f>
        <v/>
      </c>
      <c r="K1174" s="14" t="n"/>
      <c r="L1174" s="14" t="n"/>
      <c r="M1174" s="14" t="n"/>
      <c r="N1174" s="14" t="n"/>
      <c r="O1174" s="20">
        <f>IF(A1174="","",SUMPRODUCT((A1174&gt;=Setup!$C$19:$C$30)*(A1174&lt;=Setup!$D$19:$D$30)*Setup!$A$19:$A$30))</f>
        <v/>
      </c>
      <c r="P1174" s="34">
        <f>IF(A1174="","",IF(G1174="Standard 15% (Box 1)",ROUND(H1174*Setup!$B$9,2),0))</f>
        <v/>
      </c>
      <c r="Q1174" s="34">
        <f>IF(A1174="","",I1174-P1174)</f>
        <v/>
      </c>
      <c r="R1174" s="23">
        <f>IF(A1174="","",IF(O1174=0,"Outside audit periods; ","")&amp;IF(G1174="","No VAT category; ","")&amp;IF(ABS(Q1174)&gt;Setup!$B$10,"VAT ≠ 15% × net; ","")&amp;IF(AND(F1174="B2B - VAT registered",NOT(AND(LEN(E1174)=15,LEFT(E1174,1)="3",RIGHT(E1174,1)="3",ISNUMBER(--E1174)))),"Invalid/missing customer VAT no; ","")&amp;IF(L1174&lt;&gt;"Yes","Not reported/cleared on FATOORA; ","")&amp;IF(AND(OR(G1174="Zero-rated domestic (Box 3)",G1174="Export (Box 4)"),N1174=""),"Zero-rate/export evidence missing; ","")&amp;IF(AND(C1174="Credit Note",H1174&gt;0),"Credit note should be negative; ","")&amp;IF(AND(C1174="Simplified Tax Invoice",F1174="B2B - VAT registered"),"Simplified invoice issued to VAT-registered B2B; ",""))</f>
        <v/>
      </c>
    </row>
    <row r="1175">
      <c r="A1175" s="17" t="n"/>
      <c r="B1175" s="14" t="n"/>
      <c r="C1175" s="14" t="n"/>
      <c r="D1175" s="14" t="n"/>
      <c r="E1175" s="16" t="n"/>
      <c r="F1175" s="14" t="n"/>
      <c r="G1175" s="14" t="n"/>
      <c r="H1175" s="19" t="n"/>
      <c r="I1175" s="19" t="n"/>
      <c r="J1175" s="34">
        <f>IF(A1175="","",H1175+I1175)</f>
        <v/>
      </c>
      <c r="K1175" s="14" t="n"/>
      <c r="L1175" s="14" t="n"/>
      <c r="M1175" s="14" t="n"/>
      <c r="N1175" s="14" t="n"/>
      <c r="O1175" s="20">
        <f>IF(A1175="","",SUMPRODUCT((A1175&gt;=Setup!$C$19:$C$30)*(A1175&lt;=Setup!$D$19:$D$30)*Setup!$A$19:$A$30))</f>
        <v/>
      </c>
      <c r="P1175" s="34">
        <f>IF(A1175="","",IF(G1175="Standard 15% (Box 1)",ROUND(H1175*Setup!$B$9,2),0))</f>
        <v/>
      </c>
      <c r="Q1175" s="34">
        <f>IF(A1175="","",I1175-P1175)</f>
        <v/>
      </c>
      <c r="R1175" s="23">
        <f>IF(A1175="","",IF(O1175=0,"Outside audit periods; ","")&amp;IF(G1175="","No VAT category; ","")&amp;IF(ABS(Q1175)&gt;Setup!$B$10,"VAT ≠ 15% × net; ","")&amp;IF(AND(F1175="B2B - VAT registered",NOT(AND(LEN(E1175)=15,LEFT(E1175,1)="3",RIGHT(E1175,1)="3",ISNUMBER(--E1175)))),"Invalid/missing customer VAT no; ","")&amp;IF(L1175&lt;&gt;"Yes","Not reported/cleared on FATOORA; ","")&amp;IF(AND(OR(G1175="Zero-rated domestic (Box 3)",G1175="Export (Box 4)"),N1175=""),"Zero-rate/export evidence missing; ","")&amp;IF(AND(C1175="Credit Note",H1175&gt;0),"Credit note should be negative; ","")&amp;IF(AND(C1175="Simplified Tax Invoice",F1175="B2B - VAT registered"),"Simplified invoice issued to VAT-registered B2B; ",""))</f>
        <v/>
      </c>
    </row>
    <row r="1176">
      <c r="A1176" s="17" t="n"/>
      <c r="B1176" s="14" t="n"/>
      <c r="C1176" s="14" t="n"/>
      <c r="D1176" s="14" t="n"/>
      <c r="E1176" s="16" t="n"/>
      <c r="F1176" s="14" t="n"/>
      <c r="G1176" s="14" t="n"/>
      <c r="H1176" s="19" t="n"/>
      <c r="I1176" s="19" t="n"/>
      <c r="J1176" s="34">
        <f>IF(A1176="","",H1176+I1176)</f>
        <v/>
      </c>
      <c r="K1176" s="14" t="n"/>
      <c r="L1176" s="14" t="n"/>
      <c r="M1176" s="14" t="n"/>
      <c r="N1176" s="14" t="n"/>
      <c r="O1176" s="20">
        <f>IF(A1176="","",SUMPRODUCT((A1176&gt;=Setup!$C$19:$C$30)*(A1176&lt;=Setup!$D$19:$D$30)*Setup!$A$19:$A$30))</f>
        <v/>
      </c>
      <c r="P1176" s="34">
        <f>IF(A1176="","",IF(G1176="Standard 15% (Box 1)",ROUND(H1176*Setup!$B$9,2),0))</f>
        <v/>
      </c>
      <c r="Q1176" s="34">
        <f>IF(A1176="","",I1176-P1176)</f>
        <v/>
      </c>
      <c r="R1176" s="23">
        <f>IF(A1176="","",IF(O1176=0,"Outside audit periods; ","")&amp;IF(G1176="","No VAT category; ","")&amp;IF(ABS(Q1176)&gt;Setup!$B$10,"VAT ≠ 15% × net; ","")&amp;IF(AND(F1176="B2B - VAT registered",NOT(AND(LEN(E1176)=15,LEFT(E1176,1)="3",RIGHT(E1176,1)="3",ISNUMBER(--E1176)))),"Invalid/missing customer VAT no; ","")&amp;IF(L1176&lt;&gt;"Yes","Not reported/cleared on FATOORA; ","")&amp;IF(AND(OR(G1176="Zero-rated domestic (Box 3)",G1176="Export (Box 4)"),N1176=""),"Zero-rate/export evidence missing; ","")&amp;IF(AND(C1176="Credit Note",H1176&gt;0),"Credit note should be negative; ","")&amp;IF(AND(C1176="Simplified Tax Invoice",F1176="B2B - VAT registered"),"Simplified invoice issued to VAT-registered B2B; ",""))</f>
        <v/>
      </c>
    </row>
    <row r="1177">
      <c r="A1177" s="17" t="n"/>
      <c r="B1177" s="14" t="n"/>
      <c r="C1177" s="14" t="n"/>
      <c r="D1177" s="14" t="n"/>
      <c r="E1177" s="16" t="n"/>
      <c r="F1177" s="14" t="n"/>
      <c r="G1177" s="14" t="n"/>
      <c r="H1177" s="19" t="n"/>
      <c r="I1177" s="19" t="n"/>
      <c r="J1177" s="34">
        <f>IF(A1177="","",H1177+I1177)</f>
        <v/>
      </c>
      <c r="K1177" s="14" t="n"/>
      <c r="L1177" s="14" t="n"/>
      <c r="M1177" s="14" t="n"/>
      <c r="N1177" s="14" t="n"/>
      <c r="O1177" s="20">
        <f>IF(A1177="","",SUMPRODUCT((A1177&gt;=Setup!$C$19:$C$30)*(A1177&lt;=Setup!$D$19:$D$30)*Setup!$A$19:$A$30))</f>
        <v/>
      </c>
      <c r="P1177" s="34">
        <f>IF(A1177="","",IF(G1177="Standard 15% (Box 1)",ROUND(H1177*Setup!$B$9,2),0))</f>
        <v/>
      </c>
      <c r="Q1177" s="34">
        <f>IF(A1177="","",I1177-P1177)</f>
        <v/>
      </c>
      <c r="R1177" s="23">
        <f>IF(A1177="","",IF(O1177=0,"Outside audit periods; ","")&amp;IF(G1177="","No VAT category; ","")&amp;IF(ABS(Q1177)&gt;Setup!$B$10,"VAT ≠ 15% × net; ","")&amp;IF(AND(F1177="B2B - VAT registered",NOT(AND(LEN(E1177)=15,LEFT(E1177,1)="3",RIGHT(E1177,1)="3",ISNUMBER(--E1177)))),"Invalid/missing customer VAT no; ","")&amp;IF(L1177&lt;&gt;"Yes","Not reported/cleared on FATOORA; ","")&amp;IF(AND(OR(G1177="Zero-rated domestic (Box 3)",G1177="Export (Box 4)"),N1177=""),"Zero-rate/export evidence missing; ","")&amp;IF(AND(C1177="Credit Note",H1177&gt;0),"Credit note should be negative; ","")&amp;IF(AND(C1177="Simplified Tax Invoice",F1177="B2B - VAT registered"),"Simplified invoice issued to VAT-registered B2B; ",""))</f>
        <v/>
      </c>
    </row>
    <row r="1178">
      <c r="A1178" s="17" t="n"/>
      <c r="B1178" s="14" t="n"/>
      <c r="C1178" s="14" t="n"/>
      <c r="D1178" s="14" t="n"/>
      <c r="E1178" s="16" t="n"/>
      <c r="F1178" s="14" t="n"/>
      <c r="G1178" s="14" t="n"/>
      <c r="H1178" s="19" t="n"/>
      <c r="I1178" s="19" t="n"/>
      <c r="J1178" s="34">
        <f>IF(A1178="","",H1178+I1178)</f>
        <v/>
      </c>
      <c r="K1178" s="14" t="n"/>
      <c r="L1178" s="14" t="n"/>
      <c r="M1178" s="14" t="n"/>
      <c r="N1178" s="14" t="n"/>
      <c r="O1178" s="20">
        <f>IF(A1178="","",SUMPRODUCT((A1178&gt;=Setup!$C$19:$C$30)*(A1178&lt;=Setup!$D$19:$D$30)*Setup!$A$19:$A$30))</f>
        <v/>
      </c>
      <c r="P1178" s="34">
        <f>IF(A1178="","",IF(G1178="Standard 15% (Box 1)",ROUND(H1178*Setup!$B$9,2),0))</f>
        <v/>
      </c>
      <c r="Q1178" s="34">
        <f>IF(A1178="","",I1178-P1178)</f>
        <v/>
      </c>
      <c r="R1178" s="23">
        <f>IF(A1178="","",IF(O1178=0,"Outside audit periods; ","")&amp;IF(G1178="","No VAT category; ","")&amp;IF(ABS(Q1178)&gt;Setup!$B$10,"VAT ≠ 15% × net; ","")&amp;IF(AND(F1178="B2B - VAT registered",NOT(AND(LEN(E1178)=15,LEFT(E1178,1)="3",RIGHT(E1178,1)="3",ISNUMBER(--E1178)))),"Invalid/missing customer VAT no; ","")&amp;IF(L1178&lt;&gt;"Yes","Not reported/cleared on FATOORA; ","")&amp;IF(AND(OR(G1178="Zero-rated domestic (Box 3)",G1178="Export (Box 4)"),N1178=""),"Zero-rate/export evidence missing; ","")&amp;IF(AND(C1178="Credit Note",H1178&gt;0),"Credit note should be negative; ","")&amp;IF(AND(C1178="Simplified Tax Invoice",F1178="B2B - VAT registered"),"Simplified invoice issued to VAT-registered B2B; ",""))</f>
        <v/>
      </c>
    </row>
    <row r="1179">
      <c r="A1179" s="17" t="n"/>
      <c r="B1179" s="14" t="n"/>
      <c r="C1179" s="14" t="n"/>
      <c r="D1179" s="14" t="n"/>
      <c r="E1179" s="16" t="n"/>
      <c r="F1179" s="14" t="n"/>
      <c r="G1179" s="14" t="n"/>
      <c r="H1179" s="19" t="n"/>
      <c r="I1179" s="19" t="n"/>
      <c r="J1179" s="34">
        <f>IF(A1179="","",H1179+I1179)</f>
        <v/>
      </c>
      <c r="K1179" s="14" t="n"/>
      <c r="L1179" s="14" t="n"/>
      <c r="M1179" s="14" t="n"/>
      <c r="N1179" s="14" t="n"/>
      <c r="O1179" s="20">
        <f>IF(A1179="","",SUMPRODUCT((A1179&gt;=Setup!$C$19:$C$30)*(A1179&lt;=Setup!$D$19:$D$30)*Setup!$A$19:$A$30))</f>
        <v/>
      </c>
      <c r="P1179" s="34">
        <f>IF(A1179="","",IF(G1179="Standard 15% (Box 1)",ROUND(H1179*Setup!$B$9,2),0))</f>
        <v/>
      </c>
      <c r="Q1179" s="34">
        <f>IF(A1179="","",I1179-P1179)</f>
        <v/>
      </c>
      <c r="R1179" s="23">
        <f>IF(A1179="","",IF(O1179=0,"Outside audit periods; ","")&amp;IF(G1179="","No VAT category; ","")&amp;IF(ABS(Q1179)&gt;Setup!$B$10,"VAT ≠ 15% × net; ","")&amp;IF(AND(F1179="B2B - VAT registered",NOT(AND(LEN(E1179)=15,LEFT(E1179,1)="3",RIGHT(E1179,1)="3",ISNUMBER(--E1179)))),"Invalid/missing customer VAT no; ","")&amp;IF(L1179&lt;&gt;"Yes","Not reported/cleared on FATOORA; ","")&amp;IF(AND(OR(G1179="Zero-rated domestic (Box 3)",G1179="Export (Box 4)"),N1179=""),"Zero-rate/export evidence missing; ","")&amp;IF(AND(C1179="Credit Note",H1179&gt;0),"Credit note should be negative; ","")&amp;IF(AND(C1179="Simplified Tax Invoice",F1179="B2B - VAT registered"),"Simplified invoice issued to VAT-registered B2B; ",""))</f>
        <v/>
      </c>
    </row>
    <row r="1180">
      <c r="A1180" s="17" t="n"/>
      <c r="B1180" s="14" t="n"/>
      <c r="C1180" s="14" t="n"/>
      <c r="D1180" s="14" t="n"/>
      <c r="E1180" s="16" t="n"/>
      <c r="F1180" s="14" t="n"/>
      <c r="G1180" s="14" t="n"/>
      <c r="H1180" s="19" t="n"/>
      <c r="I1180" s="19" t="n"/>
      <c r="J1180" s="34">
        <f>IF(A1180="","",H1180+I1180)</f>
        <v/>
      </c>
      <c r="K1180" s="14" t="n"/>
      <c r="L1180" s="14" t="n"/>
      <c r="M1180" s="14" t="n"/>
      <c r="N1180" s="14" t="n"/>
      <c r="O1180" s="20">
        <f>IF(A1180="","",SUMPRODUCT((A1180&gt;=Setup!$C$19:$C$30)*(A1180&lt;=Setup!$D$19:$D$30)*Setup!$A$19:$A$30))</f>
        <v/>
      </c>
      <c r="P1180" s="34">
        <f>IF(A1180="","",IF(G1180="Standard 15% (Box 1)",ROUND(H1180*Setup!$B$9,2),0))</f>
        <v/>
      </c>
      <c r="Q1180" s="34">
        <f>IF(A1180="","",I1180-P1180)</f>
        <v/>
      </c>
      <c r="R1180" s="23">
        <f>IF(A1180="","",IF(O1180=0,"Outside audit periods; ","")&amp;IF(G1180="","No VAT category; ","")&amp;IF(ABS(Q1180)&gt;Setup!$B$10,"VAT ≠ 15% × net; ","")&amp;IF(AND(F1180="B2B - VAT registered",NOT(AND(LEN(E1180)=15,LEFT(E1180,1)="3",RIGHT(E1180,1)="3",ISNUMBER(--E1180)))),"Invalid/missing customer VAT no; ","")&amp;IF(L1180&lt;&gt;"Yes","Not reported/cleared on FATOORA; ","")&amp;IF(AND(OR(G1180="Zero-rated domestic (Box 3)",G1180="Export (Box 4)"),N1180=""),"Zero-rate/export evidence missing; ","")&amp;IF(AND(C1180="Credit Note",H1180&gt;0),"Credit note should be negative; ","")&amp;IF(AND(C1180="Simplified Tax Invoice",F1180="B2B - VAT registered"),"Simplified invoice issued to VAT-registered B2B; ",""))</f>
        <v/>
      </c>
    </row>
    <row r="1181">
      <c r="A1181" s="17" t="n"/>
      <c r="B1181" s="14" t="n"/>
      <c r="C1181" s="14" t="n"/>
      <c r="D1181" s="14" t="n"/>
      <c r="E1181" s="16" t="n"/>
      <c r="F1181" s="14" t="n"/>
      <c r="G1181" s="14" t="n"/>
      <c r="H1181" s="19" t="n"/>
      <c r="I1181" s="19" t="n"/>
      <c r="J1181" s="34">
        <f>IF(A1181="","",H1181+I1181)</f>
        <v/>
      </c>
      <c r="K1181" s="14" t="n"/>
      <c r="L1181" s="14" t="n"/>
      <c r="M1181" s="14" t="n"/>
      <c r="N1181" s="14" t="n"/>
      <c r="O1181" s="20">
        <f>IF(A1181="","",SUMPRODUCT((A1181&gt;=Setup!$C$19:$C$30)*(A1181&lt;=Setup!$D$19:$D$30)*Setup!$A$19:$A$30))</f>
        <v/>
      </c>
      <c r="P1181" s="34">
        <f>IF(A1181="","",IF(G1181="Standard 15% (Box 1)",ROUND(H1181*Setup!$B$9,2),0))</f>
        <v/>
      </c>
      <c r="Q1181" s="34">
        <f>IF(A1181="","",I1181-P1181)</f>
        <v/>
      </c>
      <c r="R1181" s="23">
        <f>IF(A1181="","",IF(O1181=0,"Outside audit periods; ","")&amp;IF(G1181="","No VAT category; ","")&amp;IF(ABS(Q1181)&gt;Setup!$B$10,"VAT ≠ 15% × net; ","")&amp;IF(AND(F1181="B2B - VAT registered",NOT(AND(LEN(E1181)=15,LEFT(E1181,1)="3",RIGHT(E1181,1)="3",ISNUMBER(--E1181)))),"Invalid/missing customer VAT no; ","")&amp;IF(L1181&lt;&gt;"Yes","Not reported/cleared on FATOORA; ","")&amp;IF(AND(OR(G1181="Zero-rated domestic (Box 3)",G1181="Export (Box 4)"),N1181=""),"Zero-rate/export evidence missing; ","")&amp;IF(AND(C1181="Credit Note",H1181&gt;0),"Credit note should be negative; ","")&amp;IF(AND(C1181="Simplified Tax Invoice",F1181="B2B - VAT registered"),"Simplified invoice issued to VAT-registered B2B; ",""))</f>
        <v/>
      </c>
    </row>
    <row r="1182">
      <c r="A1182" s="17" t="n"/>
      <c r="B1182" s="14" t="n"/>
      <c r="C1182" s="14" t="n"/>
      <c r="D1182" s="14" t="n"/>
      <c r="E1182" s="16" t="n"/>
      <c r="F1182" s="14" t="n"/>
      <c r="G1182" s="14" t="n"/>
      <c r="H1182" s="19" t="n"/>
      <c r="I1182" s="19" t="n"/>
      <c r="J1182" s="34">
        <f>IF(A1182="","",H1182+I1182)</f>
        <v/>
      </c>
      <c r="K1182" s="14" t="n"/>
      <c r="L1182" s="14" t="n"/>
      <c r="M1182" s="14" t="n"/>
      <c r="N1182" s="14" t="n"/>
      <c r="O1182" s="20">
        <f>IF(A1182="","",SUMPRODUCT((A1182&gt;=Setup!$C$19:$C$30)*(A1182&lt;=Setup!$D$19:$D$30)*Setup!$A$19:$A$30))</f>
        <v/>
      </c>
      <c r="P1182" s="34">
        <f>IF(A1182="","",IF(G1182="Standard 15% (Box 1)",ROUND(H1182*Setup!$B$9,2),0))</f>
        <v/>
      </c>
      <c r="Q1182" s="34">
        <f>IF(A1182="","",I1182-P1182)</f>
        <v/>
      </c>
      <c r="R1182" s="23">
        <f>IF(A1182="","",IF(O1182=0,"Outside audit periods; ","")&amp;IF(G1182="","No VAT category; ","")&amp;IF(ABS(Q1182)&gt;Setup!$B$10,"VAT ≠ 15% × net; ","")&amp;IF(AND(F1182="B2B - VAT registered",NOT(AND(LEN(E1182)=15,LEFT(E1182,1)="3",RIGHT(E1182,1)="3",ISNUMBER(--E1182)))),"Invalid/missing customer VAT no; ","")&amp;IF(L1182&lt;&gt;"Yes","Not reported/cleared on FATOORA; ","")&amp;IF(AND(OR(G1182="Zero-rated domestic (Box 3)",G1182="Export (Box 4)"),N1182=""),"Zero-rate/export evidence missing; ","")&amp;IF(AND(C1182="Credit Note",H1182&gt;0),"Credit note should be negative; ","")&amp;IF(AND(C1182="Simplified Tax Invoice",F1182="B2B - VAT registered"),"Simplified invoice issued to VAT-registered B2B; ",""))</f>
        <v/>
      </c>
    </row>
    <row r="1183">
      <c r="A1183" s="17" t="n"/>
      <c r="B1183" s="14" t="n"/>
      <c r="C1183" s="14" t="n"/>
      <c r="D1183" s="14" t="n"/>
      <c r="E1183" s="16" t="n"/>
      <c r="F1183" s="14" t="n"/>
      <c r="G1183" s="14" t="n"/>
      <c r="H1183" s="19" t="n"/>
      <c r="I1183" s="19" t="n"/>
      <c r="J1183" s="34">
        <f>IF(A1183="","",H1183+I1183)</f>
        <v/>
      </c>
      <c r="K1183" s="14" t="n"/>
      <c r="L1183" s="14" t="n"/>
      <c r="M1183" s="14" t="n"/>
      <c r="N1183" s="14" t="n"/>
      <c r="O1183" s="20">
        <f>IF(A1183="","",SUMPRODUCT((A1183&gt;=Setup!$C$19:$C$30)*(A1183&lt;=Setup!$D$19:$D$30)*Setup!$A$19:$A$30))</f>
        <v/>
      </c>
      <c r="P1183" s="34">
        <f>IF(A1183="","",IF(G1183="Standard 15% (Box 1)",ROUND(H1183*Setup!$B$9,2),0))</f>
        <v/>
      </c>
      <c r="Q1183" s="34">
        <f>IF(A1183="","",I1183-P1183)</f>
        <v/>
      </c>
      <c r="R1183" s="23">
        <f>IF(A1183="","",IF(O1183=0,"Outside audit periods; ","")&amp;IF(G1183="","No VAT category; ","")&amp;IF(ABS(Q1183)&gt;Setup!$B$10,"VAT ≠ 15% × net; ","")&amp;IF(AND(F1183="B2B - VAT registered",NOT(AND(LEN(E1183)=15,LEFT(E1183,1)="3",RIGHT(E1183,1)="3",ISNUMBER(--E1183)))),"Invalid/missing customer VAT no; ","")&amp;IF(L1183&lt;&gt;"Yes","Not reported/cleared on FATOORA; ","")&amp;IF(AND(OR(G1183="Zero-rated domestic (Box 3)",G1183="Export (Box 4)"),N1183=""),"Zero-rate/export evidence missing; ","")&amp;IF(AND(C1183="Credit Note",H1183&gt;0),"Credit note should be negative; ","")&amp;IF(AND(C1183="Simplified Tax Invoice",F1183="B2B - VAT registered"),"Simplified invoice issued to VAT-registered B2B; ",""))</f>
        <v/>
      </c>
    </row>
    <row r="1184">
      <c r="A1184" s="17" t="n"/>
      <c r="B1184" s="14" t="n"/>
      <c r="C1184" s="14" t="n"/>
      <c r="D1184" s="14" t="n"/>
      <c r="E1184" s="16" t="n"/>
      <c r="F1184" s="14" t="n"/>
      <c r="G1184" s="14" t="n"/>
      <c r="H1184" s="19" t="n"/>
      <c r="I1184" s="19" t="n"/>
      <c r="J1184" s="34">
        <f>IF(A1184="","",H1184+I1184)</f>
        <v/>
      </c>
      <c r="K1184" s="14" t="n"/>
      <c r="L1184" s="14" t="n"/>
      <c r="M1184" s="14" t="n"/>
      <c r="N1184" s="14" t="n"/>
      <c r="O1184" s="20">
        <f>IF(A1184="","",SUMPRODUCT((A1184&gt;=Setup!$C$19:$C$30)*(A1184&lt;=Setup!$D$19:$D$30)*Setup!$A$19:$A$30))</f>
        <v/>
      </c>
      <c r="P1184" s="34">
        <f>IF(A1184="","",IF(G1184="Standard 15% (Box 1)",ROUND(H1184*Setup!$B$9,2),0))</f>
        <v/>
      </c>
      <c r="Q1184" s="34">
        <f>IF(A1184="","",I1184-P1184)</f>
        <v/>
      </c>
      <c r="R1184" s="23">
        <f>IF(A1184="","",IF(O1184=0,"Outside audit periods; ","")&amp;IF(G1184="","No VAT category; ","")&amp;IF(ABS(Q1184)&gt;Setup!$B$10,"VAT ≠ 15% × net; ","")&amp;IF(AND(F1184="B2B - VAT registered",NOT(AND(LEN(E1184)=15,LEFT(E1184,1)="3",RIGHT(E1184,1)="3",ISNUMBER(--E1184)))),"Invalid/missing customer VAT no; ","")&amp;IF(L1184&lt;&gt;"Yes","Not reported/cleared on FATOORA; ","")&amp;IF(AND(OR(G1184="Zero-rated domestic (Box 3)",G1184="Export (Box 4)"),N1184=""),"Zero-rate/export evidence missing; ","")&amp;IF(AND(C1184="Credit Note",H1184&gt;0),"Credit note should be negative; ","")&amp;IF(AND(C1184="Simplified Tax Invoice",F1184="B2B - VAT registered"),"Simplified invoice issued to VAT-registered B2B; ",""))</f>
        <v/>
      </c>
    </row>
    <row r="1185">
      <c r="A1185" s="17" t="n"/>
      <c r="B1185" s="14" t="n"/>
      <c r="C1185" s="14" t="n"/>
      <c r="D1185" s="14" t="n"/>
      <c r="E1185" s="16" t="n"/>
      <c r="F1185" s="14" t="n"/>
      <c r="G1185" s="14" t="n"/>
      <c r="H1185" s="19" t="n"/>
      <c r="I1185" s="19" t="n"/>
      <c r="J1185" s="34">
        <f>IF(A1185="","",H1185+I1185)</f>
        <v/>
      </c>
      <c r="K1185" s="14" t="n"/>
      <c r="L1185" s="14" t="n"/>
      <c r="M1185" s="14" t="n"/>
      <c r="N1185" s="14" t="n"/>
      <c r="O1185" s="20">
        <f>IF(A1185="","",SUMPRODUCT((A1185&gt;=Setup!$C$19:$C$30)*(A1185&lt;=Setup!$D$19:$D$30)*Setup!$A$19:$A$30))</f>
        <v/>
      </c>
      <c r="P1185" s="34">
        <f>IF(A1185="","",IF(G1185="Standard 15% (Box 1)",ROUND(H1185*Setup!$B$9,2),0))</f>
        <v/>
      </c>
      <c r="Q1185" s="34">
        <f>IF(A1185="","",I1185-P1185)</f>
        <v/>
      </c>
      <c r="R1185" s="23">
        <f>IF(A1185="","",IF(O1185=0,"Outside audit periods; ","")&amp;IF(G1185="","No VAT category; ","")&amp;IF(ABS(Q1185)&gt;Setup!$B$10,"VAT ≠ 15% × net; ","")&amp;IF(AND(F1185="B2B - VAT registered",NOT(AND(LEN(E1185)=15,LEFT(E1185,1)="3",RIGHT(E1185,1)="3",ISNUMBER(--E1185)))),"Invalid/missing customer VAT no; ","")&amp;IF(L1185&lt;&gt;"Yes","Not reported/cleared on FATOORA; ","")&amp;IF(AND(OR(G1185="Zero-rated domestic (Box 3)",G1185="Export (Box 4)"),N1185=""),"Zero-rate/export evidence missing; ","")&amp;IF(AND(C1185="Credit Note",H1185&gt;0),"Credit note should be negative; ","")&amp;IF(AND(C1185="Simplified Tax Invoice",F1185="B2B - VAT registered"),"Simplified invoice issued to VAT-registered B2B; ",""))</f>
        <v/>
      </c>
    </row>
    <row r="1186">
      <c r="A1186" s="17" t="n"/>
      <c r="B1186" s="14" t="n"/>
      <c r="C1186" s="14" t="n"/>
      <c r="D1186" s="14" t="n"/>
      <c r="E1186" s="16" t="n"/>
      <c r="F1186" s="14" t="n"/>
      <c r="G1186" s="14" t="n"/>
      <c r="H1186" s="19" t="n"/>
      <c r="I1186" s="19" t="n"/>
      <c r="J1186" s="34">
        <f>IF(A1186="","",H1186+I1186)</f>
        <v/>
      </c>
      <c r="K1186" s="14" t="n"/>
      <c r="L1186" s="14" t="n"/>
      <c r="M1186" s="14" t="n"/>
      <c r="N1186" s="14" t="n"/>
      <c r="O1186" s="20">
        <f>IF(A1186="","",SUMPRODUCT((A1186&gt;=Setup!$C$19:$C$30)*(A1186&lt;=Setup!$D$19:$D$30)*Setup!$A$19:$A$30))</f>
        <v/>
      </c>
      <c r="P1186" s="34">
        <f>IF(A1186="","",IF(G1186="Standard 15% (Box 1)",ROUND(H1186*Setup!$B$9,2),0))</f>
        <v/>
      </c>
      <c r="Q1186" s="34">
        <f>IF(A1186="","",I1186-P1186)</f>
        <v/>
      </c>
      <c r="R1186" s="23">
        <f>IF(A1186="","",IF(O1186=0,"Outside audit periods; ","")&amp;IF(G1186="","No VAT category; ","")&amp;IF(ABS(Q1186)&gt;Setup!$B$10,"VAT ≠ 15% × net; ","")&amp;IF(AND(F1186="B2B - VAT registered",NOT(AND(LEN(E1186)=15,LEFT(E1186,1)="3",RIGHT(E1186,1)="3",ISNUMBER(--E1186)))),"Invalid/missing customer VAT no; ","")&amp;IF(L1186&lt;&gt;"Yes","Not reported/cleared on FATOORA; ","")&amp;IF(AND(OR(G1186="Zero-rated domestic (Box 3)",G1186="Export (Box 4)"),N1186=""),"Zero-rate/export evidence missing; ","")&amp;IF(AND(C1186="Credit Note",H1186&gt;0),"Credit note should be negative; ","")&amp;IF(AND(C1186="Simplified Tax Invoice",F1186="B2B - VAT registered"),"Simplified invoice issued to VAT-registered B2B; ",""))</f>
        <v/>
      </c>
    </row>
    <row r="1187">
      <c r="A1187" s="17" t="n"/>
      <c r="B1187" s="14" t="n"/>
      <c r="C1187" s="14" t="n"/>
      <c r="D1187" s="14" t="n"/>
      <c r="E1187" s="16" t="n"/>
      <c r="F1187" s="14" t="n"/>
      <c r="G1187" s="14" t="n"/>
      <c r="H1187" s="19" t="n"/>
      <c r="I1187" s="19" t="n"/>
      <c r="J1187" s="34">
        <f>IF(A1187="","",H1187+I1187)</f>
        <v/>
      </c>
      <c r="K1187" s="14" t="n"/>
      <c r="L1187" s="14" t="n"/>
      <c r="M1187" s="14" t="n"/>
      <c r="N1187" s="14" t="n"/>
      <c r="O1187" s="20">
        <f>IF(A1187="","",SUMPRODUCT((A1187&gt;=Setup!$C$19:$C$30)*(A1187&lt;=Setup!$D$19:$D$30)*Setup!$A$19:$A$30))</f>
        <v/>
      </c>
      <c r="P1187" s="34">
        <f>IF(A1187="","",IF(G1187="Standard 15% (Box 1)",ROUND(H1187*Setup!$B$9,2),0))</f>
        <v/>
      </c>
      <c r="Q1187" s="34">
        <f>IF(A1187="","",I1187-P1187)</f>
        <v/>
      </c>
      <c r="R1187" s="23">
        <f>IF(A1187="","",IF(O1187=0,"Outside audit periods; ","")&amp;IF(G1187="","No VAT category; ","")&amp;IF(ABS(Q1187)&gt;Setup!$B$10,"VAT ≠ 15% × net; ","")&amp;IF(AND(F1187="B2B - VAT registered",NOT(AND(LEN(E1187)=15,LEFT(E1187,1)="3",RIGHT(E1187,1)="3",ISNUMBER(--E1187)))),"Invalid/missing customer VAT no; ","")&amp;IF(L1187&lt;&gt;"Yes","Not reported/cleared on FATOORA; ","")&amp;IF(AND(OR(G1187="Zero-rated domestic (Box 3)",G1187="Export (Box 4)"),N1187=""),"Zero-rate/export evidence missing; ","")&amp;IF(AND(C1187="Credit Note",H1187&gt;0),"Credit note should be negative; ","")&amp;IF(AND(C1187="Simplified Tax Invoice",F1187="B2B - VAT registered"),"Simplified invoice issued to VAT-registered B2B; ",""))</f>
        <v/>
      </c>
    </row>
    <row r="1188">
      <c r="A1188" s="17" t="n"/>
      <c r="B1188" s="14" t="n"/>
      <c r="C1188" s="14" t="n"/>
      <c r="D1188" s="14" t="n"/>
      <c r="E1188" s="16" t="n"/>
      <c r="F1188" s="14" t="n"/>
      <c r="G1188" s="14" t="n"/>
      <c r="H1188" s="19" t="n"/>
      <c r="I1188" s="19" t="n"/>
      <c r="J1188" s="34">
        <f>IF(A1188="","",H1188+I1188)</f>
        <v/>
      </c>
      <c r="K1188" s="14" t="n"/>
      <c r="L1188" s="14" t="n"/>
      <c r="M1188" s="14" t="n"/>
      <c r="N1188" s="14" t="n"/>
      <c r="O1188" s="20">
        <f>IF(A1188="","",SUMPRODUCT((A1188&gt;=Setup!$C$19:$C$30)*(A1188&lt;=Setup!$D$19:$D$30)*Setup!$A$19:$A$30))</f>
        <v/>
      </c>
      <c r="P1188" s="34">
        <f>IF(A1188="","",IF(G1188="Standard 15% (Box 1)",ROUND(H1188*Setup!$B$9,2),0))</f>
        <v/>
      </c>
      <c r="Q1188" s="34">
        <f>IF(A1188="","",I1188-P1188)</f>
        <v/>
      </c>
      <c r="R1188" s="23">
        <f>IF(A1188="","",IF(O1188=0,"Outside audit periods; ","")&amp;IF(G1188="","No VAT category; ","")&amp;IF(ABS(Q1188)&gt;Setup!$B$10,"VAT ≠ 15% × net; ","")&amp;IF(AND(F1188="B2B - VAT registered",NOT(AND(LEN(E1188)=15,LEFT(E1188,1)="3",RIGHT(E1188,1)="3",ISNUMBER(--E1188)))),"Invalid/missing customer VAT no; ","")&amp;IF(L1188&lt;&gt;"Yes","Not reported/cleared on FATOORA; ","")&amp;IF(AND(OR(G1188="Zero-rated domestic (Box 3)",G1188="Export (Box 4)"),N1188=""),"Zero-rate/export evidence missing; ","")&amp;IF(AND(C1188="Credit Note",H1188&gt;0),"Credit note should be negative; ","")&amp;IF(AND(C1188="Simplified Tax Invoice",F1188="B2B - VAT registered"),"Simplified invoice issued to VAT-registered B2B; ",""))</f>
        <v/>
      </c>
    </row>
    <row r="1189">
      <c r="A1189" s="17" t="n"/>
      <c r="B1189" s="14" t="n"/>
      <c r="C1189" s="14" t="n"/>
      <c r="D1189" s="14" t="n"/>
      <c r="E1189" s="16" t="n"/>
      <c r="F1189" s="14" t="n"/>
      <c r="G1189" s="14" t="n"/>
      <c r="H1189" s="19" t="n"/>
      <c r="I1189" s="19" t="n"/>
      <c r="J1189" s="34">
        <f>IF(A1189="","",H1189+I1189)</f>
        <v/>
      </c>
      <c r="K1189" s="14" t="n"/>
      <c r="L1189" s="14" t="n"/>
      <c r="M1189" s="14" t="n"/>
      <c r="N1189" s="14" t="n"/>
      <c r="O1189" s="20">
        <f>IF(A1189="","",SUMPRODUCT((A1189&gt;=Setup!$C$19:$C$30)*(A1189&lt;=Setup!$D$19:$D$30)*Setup!$A$19:$A$30))</f>
        <v/>
      </c>
      <c r="P1189" s="34">
        <f>IF(A1189="","",IF(G1189="Standard 15% (Box 1)",ROUND(H1189*Setup!$B$9,2),0))</f>
        <v/>
      </c>
      <c r="Q1189" s="34">
        <f>IF(A1189="","",I1189-P1189)</f>
        <v/>
      </c>
      <c r="R1189" s="23">
        <f>IF(A1189="","",IF(O1189=0,"Outside audit periods; ","")&amp;IF(G1189="","No VAT category; ","")&amp;IF(ABS(Q1189)&gt;Setup!$B$10,"VAT ≠ 15% × net; ","")&amp;IF(AND(F1189="B2B - VAT registered",NOT(AND(LEN(E1189)=15,LEFT(E1189,1)="3",RIGHT(E1189,1)="3",ISNUMBER(--E1189)))),"Invalid/missing customer VAT no; ","")&amp;IF(L1189&lt;&gt;"Yes","Not reported/cleared on FATOORA; ","")&amp;IF(AND(OR(G1189="Zero-rated domestic (Box 3)",G1189="Export (Box 4)"),N1189=""),"Zero-rate/export evidence missing; ","")&amp;IF(AND(C1189="Credit Note",H1189&gt;0),"Credit note should be negative; ","")&amp;IF(AND(C1189="Simplified Tax Invoice",F1189="B2B - VAT registered"),"Simplified invoice issued to VAT-registered B2B; ",""))</f>
        <v/>
      </c>
    </row>
    <row r="1190">
      <c r="A1190" s="17" t="n"/>
      <c r="B1190" s="14" t="n"/>
      <c r="C1190" s="14" t="n"/>
      <c r="D1190" s="14" t="n"/>
      <c r="E1190" s="16" t="n"/>
      <c r="F1190" s="14" t="n"/>
      <c r="G1190" s="14" t="n"/>
      <c r="H1190" s="19" t="n"/>
      <c r="I1190" s="19" t="n"/>
      <c r="J1190" s="34">
        <f>IF(A1190="","",H1190+I1190)</f>
        <v/>
      </c>
      <c r="K1190" s="14" t="n"/>
      <c r="L1190" s="14" t="n"/>
      <c r="M1190" s="14" t="n"/>
      <c r="N1190" s="14" t="n"/>
      <c r="O1190" s="20">
        <f>IF(A1190="","",SUMPRODUCT((A1190&gt;=Setup!$C$19:$C$30)*(A1190&lt;=Setup!$D$19:$D$30)*Setup!$A$19:$A$30))</f>
        <v/>
      </c>
      <c r="P1190" s="34">
        <f>IF(A1190="","",IF(G1190="Standard 15% (Box 1)",ROUND(H1190*Setup!$B$9,2),0))</f>
        <v/>
      </c>
      <c r="Q1190" s="34">
        <f>IF(A1190="","",I1190-P1190)</f>
        <v/>
      </c>
      <c r="R1190" s="23">
        <f>IF(A1190="","",IF(O1190=0,"Outside audit periods; ","")&amp;IF(G1190="","No VAT category; ","")&amp;IF(ABS(Q1190)&gt;Setup!$B$10,"VAT ≠ 15% × net; ","")&amp;IF(AND(F1190="B2B - VAT registered",NOT(AND(LEN(E1190)=15,LEFT(E1190,1)="3",RIGHT(E1190,1)="3",ISNUMBER(--E1190)))),"Invalid/missing customer VAT no; ","")&amp;IF(L1190&lt;&gt;"Yes","Not reported/cleared on FATOORA; ","")&amp;IF(AND(OR(G1190="Zero-rated domestic (Box 3)",G1190="Export (Box 4)"),N1190=""),"Zero-rate/export evidence missing; ","")&amp;IF(AND(C1190="Credit Note",H1190&gt;0),"Credit note should be negative; ","")&amp;IF(AND(C1190="Simplified Tax Invoice",F1190="B2B - VAT registered"),"Simplified invoice issued to VAT-registered B2B; ",""))</f>
        <v/>
      </c>
    </row>
    <row r="1191">
      <c r="A1191" s="17" t="n"/>
      <c r="B1191" s="14" t="n"/>
      <c r="C1191" s="14" t="n"/>
      <c r="D1191" s="14" t="n"/>
      <c r="E1191" s="16" t="n"/>
      <c r="F1191" s="14" t="n"/>
      <c r="G1191" s="14" t="n"/>
      <c r="H1191" s="19" t="n"/>
      <c r="I1191" s="19" t="n"/>
      <c r="J1191" s="34">
        <f>IF(A1191="","",H1191+I1191)</f>
        <v/>
      </c>
      <c r="K1191" s="14" t="n"/>
      <c r="L1191" s="14" t="n"/>
      <c r="M1191" s="14" t="n"/>
      <c r="N1191" s="14" t="n"/>
      <c r="O1191" s="20">
        <f>IF(A1191="","",SUMPRODUCT((A1191&gt;=Setup!$C$19:$C$30)*(A1191&lt;=Setup!$D$19:$D$30)*Setup!$A$19:$A$30))</f>
        <v/>
      </c>
      <c r="P1191" s="34">
        <f>IF(A1191="","",IF(G1191="Standard 15% (Box 1)",ROUND(H1191*Setup!$B$9,2),0))</f>
        <v/>
      </c>
      <c r="Q1191" s="34">
        <f>IF(A1191="","",I1191-P1191)</f>
        <v/>
      </c>
      <c r="R1191" s="23">
        <f>IF(A1191="","",IF(O1191=0,"Outside audit periods; ","")&amp;IF(G1191="","No VAT category; ","")&amp;IF(ABS(Q1191)&gt;Setup!$B$10,"VAT ≠ 15% × net; ","")&amp;IF(AND(F1191="B2B - VAT registered",NOT(AND(LEN(E1191)=15,LEFT(E1191,1)="3",RIGHT(E1191,1)="3",ISNUMBER(--E1191)))),"Invalid/missing customer VAT no; ","")&amp;IF(L1191&lt;&gt;"Yes","Not reported/cleared on FATOORA; ","")&amp;IF(AND(OR(G1191="Zero-rated domestic (Box 3)",G1191="Export (Box 4)"),N1191=""),"Zero-rate/export evidence missing; ","")&amp;IF(AND(C1191="Credit Note",H1191&gt;0),"Credit note should be negative; ","")&amp;IF(AND(C1191="Simplified Tax Invoice",F1191="B2B - VAT registered"),"Simplified invoice issued to VAT-registered B2B; ",""))</f>
        <v/>
      </c>
    </row>
    <row r="1192">
      <c r="A1192" s="17" t="n"/>
      <c r="B1192" s="14" t="n"/>
      <c r="C1192" s="14" t="n"/>
      <c r="D1192" s="14" t="n"/>
      <c r="E1192" s="16" t="n"/>
      <c r="F1192" s="14" t="n"/>
      <c r="G1192" s="14" t="n"/>
      <c r="H1192" s="19" t="n"/>
      <c r="I1192" s="19" t="n"/>
      <c r="J1192" s="34">
        <f>IF(A1192="","",H1192+I1192)</f>
        <v/>
      </c>
      <c r="K1192" s="14" t="n"/>
      <c r="L1192" s="14" t="n"/>
      <c r="M1192" s="14" t="n"/>
      <c r="N1192" s="14" t="n"/>
      <c r="O1192" s="20">
        <f>IF(A1192="","",SUMPRODUCT((A1192&gt;=Setup!$C$19:$C$30)*(A1192&lt;=Setup!$D$19:$D$30)*Setup!$A$19:$A$30))</f>
        <v/>
      </c>
      <c r="P1192" s="34">
        <f>IF(A1192="","",IF(G1192="Standard 15% (Box 1)",ROUND(H1192*Setup!$B$9,2),0))</f>
        <v/>
      </c>
      <c r="Q1192" s="34">
        <f>IF(A1192="","",I1192-P1192)</f>
        <v/>
      </c>
      <c r="R1192" s="23">
        <f>IF(A1192="","",IF(O1192=0,"Outside audit periods; ","")&amp;IF(G1192="","No VAT category; ","")&amp;IF(ABS(Q1192)&gt;Setup!$B$10,"VAT ≠ 15% × net; ","")&amp;IF(AND(F1192="B2B - VAT registered",NOT(AND(LEN(E1192)=15,LEFT(E1192,1)="3",RIGHT(E1192,1)="3",ISNUMBER(--E1192)))),"Invalid/missing customer VAT no; ","")&amp;IF(L1192&lt;&gt;"Yes","Not reported/cleared on FATOORA; ","")&amp;IF(AND(OR(G1192="Zero-rated domestic (Box 3)",G1192="Export (Box 4)"),N1192=""),"Zero-rate/export evidence missing; ","")&amp;IF(AND(C1192="Credit Note",H1192&gt;0),"Credit note should be negative; ","")&amp;IF(AND(C1192="Simplified Tax Invoice",F1192="B2B - VAT registered"),"Simplified invoice issued to VAT-registered B2B; ",""))</f>
        <v/>
      </c>
    </row>
    <row r="1193">
      <c r="A1193" s="17" t="n"/>
      <c r="B1193" s="14" t="n"/>
      <c r="C1193" s="14" t="n"/>
      <c r="D1193" s="14" t="n"/>
      <c r="E1193" s="16" t="n"/>
      <c r="F1193" s="14" t="n"/>
      <c r="G1193" s="14" t="n"/>
      <c r="H1193" s="19" t="n"/>
      <c r="I1193" s="19" t="n"/>
      <c r="J1193" s="34">
        <f>IF(A1193="","",H1193+I1193)</f>
        <v/>
      </c>
      <c r="K1193" s="14" t="n"/>
      <c r="L1193" s="14" t="n"/>
      <c r="M1193" s="14" t="n"/>
      <c r="N1193" s="14" t="n"/>
      <c r="O1193" s="20">
        <f>IF(A1193="","",SUMPRODUCT((A1193&gt;=Setup!$C$19:$C$30)*(A1193&lt;=Setup!$D$19:$D$30)*Setup!$A$19:$A$30))</f>
        <v/>
      </c>
      <c r="P1193" s="34">
        <f>IF(A1193="","",IF(G1193="Standard 15% (Box 1)",ROUND(H1193*Setup!$B$9,2),0))</f>
        <v/>
      </c>
      <c r="Q1193" s="34">
        <f>IF(A1193="","",I1193-P1193)</f>
        <v/>
      </c>
      <c r="R1193" s="23">
        <f>IF(A1193="","",IF(O1193=0,"Outside audit periods; ","")&amp;IF(G1193="","No VAT category; ","")&amp;IF(ABS(Q1193)&gt;Setup!$B$10,"VAT ≠ 15% × net; ","")&amp;IF(AND(F1193="B2B - VAT registered",NOT(AND(LEN(E1193)=15,LEFT(E1193,1)="3",RIGHT(E1193,1)="3",ISNUMBER(--E1193)))),"Invalid/missing customer VAT no; ","")&amp;IF(L1193&lt;&gt;"Yes","Not reported/cleared on FATOORA; ","")&amp;IF(AND(OR(G1193="Zero-rated domestic (Box 3)",G1193="Export (Box 4)"),N1193=""),"Zero-rate/export evidence missing; ","")&amp;IF(AND(C1193="Credit Note",H1193&gt;0),"Credit note should be negative; ","")&amp;IF(AND(C1193="Simplified Tax Invoice",F1193="B2B - VAT registered"),"Simplified invoice issued to VAT-registered B2B; ",""))</f>
        <v/>
      </c>
    </row>
    <row r="1194">
      <c r="A1194" s="17" t="n"/>
      <c r="B1194" s="14" t="n"/>
      <c r="C1194" s="14" t="n"/>
      <c r="D1194" s="14" t="n"/>
      <c r="E1194" s="16" t="n"/>
      <c r="F1194" s="14" t="n"/>
      <c r="G1194" s="14" t="n"/>
      <c r="H1194" s="19" t="n"/>
      <c r="I1194" s="19" t="n"/>
      <c r="J1194" s="34">
        <f>IF(A1194="","",H1194+I1194)</f>
        <v/>
      </c>
      <c r="K1194" s="14" t="n"/>
      <c r="L1194" s="14" t="n"/>
      <c r="M1194" s="14" t="n"/>
      <c r="N1194" s="14" t="n"/>
      <c r="O1194" s="20">
        <f>IF(A1194="","",SUMPRODUCT((A1194&gt;=Setup!$C$19:$C$30)*(A1194&lt;=Setup!$D$19:$D$30)*Setup!$A$19:$A$30))</f>
        <v/>
      </c>
      <c r="P1194" s="34">
        <f>IF(A1194="","",IF(G1194="Standard 15% (Box 1)",ROUND(H1194*Setup!$B$9,2),0))</f>
        <v/>
      </c>
      <c r="Q1194" s="34">
        <f>IF(A1194="","",I1194-P1194)</f>
        <v/>
      </c>
      <c r="R1194" s="23">
        <f>IF(A1194="","",IF(O1194=0,"Outside audit periods; ","")&amp;IF(G1194="","No VAT category; ","")&amp;IF(ABS(Q1194)&gt;Setup!$B$10,"VAT ≠ 15% × net; ","")&amp;IF(AND(F1194="B2B - VAT registered",NOT(AND(LEN(E1194)=15,LEFT(E1194,1)="3",RIGHT(E1194,1)="3",ISNUMBER(--E1194)))),"Invalid/missing customer VAT no; ","")&amp;IF(L1194&lt;&gt;"Yes","Not reported/cleared on FATOORA; ","")&amp;IF(AND(OR(G1194="Zero-rated domestic (Box 3)",G1194="Export (Box 4)"),N1194=""),"Zero-rate/export evidence missing; ","")&amp;IF(AND(C1194="Credit Note",H1194&gt;0),"Credit note should be negative; ","")&amp;IF(AND(C1194="Simplified Tax Invoice",F1194="B2B - VAT registered"),"Simplified invoice issued to VAT-registered B2B; ",""))</f>
        <v/>
      </c>
    </row>
    <row r="1195">
      <c r="A1195" s="17" t="n"/>
      <c r="B1195" s="14" t="n"/>
      <c r="C1195" s="14" t="n"/>
      <c r="D1195" s="14" t="n"/>
      <c r="E1195" s="16" t="n"/>
      <c r="F1195" s="14" t="n"/>
      <c r="G1195" s="14" t="n"/>
      <c r="H1195" s="19" t="n"/>
      <c r="I1195" s="19" t="n"/>
      <c r="J1195" s="34">
        <f>IF(A1195="","",H1195+I1195)</f>
        <v/>
      </c>
      <c r="K1195" s="14" t="n"/>
      <c r="L1195" s="14" t="n"/>
      <c r="M1195" s="14" t="n"/>
      <c r="N1195" s="14" t="n"/>
      <c r="O1195" s="20">
        <f>IF(A1195="","",SUMPRODUCT((A1195&gt;=Setup!$C$19:$C$30)*(A1195&lt;=Setup!$D$19:$D$30)*Setup!$A$19:$A$30))</f>
        <v/>
      </c>
      <c r="P1195" s="34">
        <f>IF(A1195="","",IF(G1195="Standard 15% (Box 1)",ROUND(H1195*Setup!$B$9,2),0))</f>
        <v/>
      </c>
      <c r="Q1195" s="34">
        <f>IF(A1195="","",I1195-P1195)</f>
        <v/>
      </c>
      <c r="R1195" s="23">
        <f>IF(A1195="","",IF(O1195=0,"Outside audit periods; ","")&amp;IF(G1195="","No VAT category; ","")&amp;IF(ABS(Q1195)&gt;Setup!$B$10,"VAT ≠ 15% × net; ","")&amp;IF(AND(F1195="B2B - VAT registered",NOT(AND(LEN(E1195)=15,LEFT(E1195,1)="3",RIGHT(E1195,1)="3",ISNUMBER(--E1195)))),"Invalid/missing customer VAT no; ","")&amp;IF(L1195&lt;&gt;"Yes","Not reported/cleared on FATOORA; ","")&amp;IF(AND(OR(G1195="Zero-rated domestic (Box 3)",G1195="Export (Box 4)"),N1195=""),"Zero-rate/export evidence missing; ","")&amp;IF(AND(C1195="Credit Note",H1195&gt;0),"Credit note should be negative; ","")&amp;IF(AND(C1195="Simplified Tax Invoice",F1195="B2B - VAT registered"),"Simplified invoice issued to VAT-registered B2B; ",""))</f>
        <v/>
      </c>
    </row>
    <row r="1196">
      <c r="A1196" s="17" t="n"/>
      <c r="B1196" s="14" t="n"/>
      <c r="C1196" s="14" t="n"/>
      <c r="D1196" s="14" t="n"/>
      <c r="E1196" s="16" t="n"/>
      <c r="F1196" s="14" t="n"/>
      <c r="G1196" s="14" t="n"/>
      <c r="H1196" s="19" t="n"/>
      <c r="I1196" s="19" t="n"/>
      <c r="J1196" s="34">
        <f>IF(A1196="","",H1196+I1196)</f>
        <v/>
      </c>
      <c r="K1196" s="14" t="n"/>
      <c r="L1196" s="14" t="n"/>
      <c r="M1196" s="14" t="n"/>
      <c r="N1196" s="14" t="n"/>
      <c r="O1196" s="20">
        <f>IF(A1196="","",SUMPRODUCT((A1196&gt;=Setup!$C$19:$C$30)*(A1196&lt;=Setup!$D$19:$D$30)*Setup!$A$19:$A$30))</f>
        <v/>
      </c>
      <c r="P1196" s="34">
        <f>IF(A1196="","",IF(G1196="Standard 15% (Box 1)",ROUND(H1196*Setup!$B$9,2),0))</f>
        <v/>
      </c>
      <c r="Q1196" s="34">
        <f>IF(A1196="","",I1196-P1196)</f>
        <v/>
      </c>
      <c r="R1196" s="23">
        <f>IF(A1196="","",IF(O1196=0,"Outside audit periods; ","")&amp;IF(G1196="","No VAT category; ","")&amp;IF(ABS(Q1196)&gt;Setup!$B$10,"VAT ≠ 15% × net; ","")&amp;IF(AND(F1196="B2B - VAT registered",NOT(AND(LEN(E1196)=15,LEFT(E1196,1)="3",RIGHT(E1196,1)="3",ISNUMBER(--E1196)))),"Invalid/missing customer VAT no; ","")&amp;IF(L1196&lt;&gt;"Yes","Not reported/cleared on FATOORA; ","")&amp;IF(AND(OR(G1196="Zero-rated domestic (Box 3)",G1196="Export (Box 4)"),N1196=""),"Zero-rate/export evidence missing; ","")&amp;IF(AND(C1196="Credit Note",H1196&gt;0),"Credit note should be negative; ","")&amp;IF(AND(C1196="Simplified Tax Invoice",F1196="B2B - VAT registered"),"Simplified invoice issued to VAT-registered B2B; ",""))</f>
        <v/>
      </c>
    </row>
    <row r="1197">
      <c r="A1197" s="17" t="n"/>
      <c r="B1197" s="14" t="n"/>
      <c r="C1197" s="14" t="n"/>
      <c r="D1197" s="14" t="n"/>
      <c r="E1197" s="16" t="n"/>
      <c r="F1197" s="14" t="n"/>
      <c r="G1197" s="14" t="n"/>
      <c r="H1197" s="19" t="n"/>
      <c r="I1197" s="19" t="n"/>
      <c r="J1197" s="34">
        <f>IF(A1197="","",H1197+I1197)</f>
        <v/>
      </c>
      <c r="K1197" s="14" t="n"/>
      <c r="L1197" s="14" t="n"/>
      <c r="M1197" s="14" t="n"/>
      <c r="N1197" s="14" t="n"/>
      <c r="O1197" s="20">
        <f>IF(A1197="","",SUMPRODUCT((A1197&gt;=Setup!$C$19:$C$30)*(A1197&lt;=Setup!$D$19:$D$30)*Setup!$A$19:$A$30))</f>
        <v/>
      </c>
      <c r="P1197" s="34">
        <f>IF(A1197="","",IF(G1197="Standard 15% (Box 1)",ROUND(H1197*Setup!$B$9,2),0))</f>
        <v/>
      </c>
      <c r="Q1197" s="34">
        <f>IF(A1197="","",I1197-P1197)</f>
        <v/>
      </c>
      <c r="R1197" s="23">
        <f>IF(A1197="","",IF(O1197=0,"Outside audit periods; ","")&amp;IF(G1197="","No VAT category; ","")&amp;IF(ABS(Q1197)&gt;Setup!$B$10,"VAT ≠ 15% × net; ","")&amp;IF(AND(F1197="B2B - VAT registered",NOT(AND(LEN(E1197)=15,LEFT(E1197,1)="3",RIGHT(E1197,1)="3",ISNUMBER(--E1197)))),"Invalid/missing customer VAT no; ","")&amp;IF(L1197&lt;&gt;"Yes","Not reported/cleared on FATOORA; ","")&amp;IF(AND(OR(G1197="Zero-rated domestic (Box 3)",G1197="Export (Box 4)"),N1197=""),"Zero-rate/export evidence missing; ","")&amp;IF(AND(C1197="Credit Note",H1197&gt;0),"Credit note should be negative; ","")&amp;IF(AND(C1197="Simplified Tax Invoice",F1197="B2B - VAT registered"),"Simplified invoice issued to VAT-registered B2B; ",""))</f>
        <v/>
      </c>
    </row>
    <row r="1198">
      <c r="A1198" s="17" t="n"/>
      <c r="B1198" s="14" t="n"/>
      <c r="C1198" s="14" t="n"/>
      <c r="D1198" s="14" t="n"/>
      <c r="E1198" s="16" t="n"/>
      <c r="F1198" s="14" t="n"/>
      <c r="G1198" s="14" t="n"/>
      <c r="H1198" s="19" t="n"/>
      <c r="I1198" s="19" t="n"/>
      <c r="J1198" s="34">
        <f>IF(A1198="","",H1198+I1198)</f>
        <v/>
      </c>
      <c r="K1198" s="14" t="n"/>
      <c r="L1198" s="14" t="n"/>
      <c r="M1198" s="14" t="n"/>
      <c r="N1198" s="14" t="n"/>
      <c r="O1198" s="20">
        <f>IF(A1198="","",SUMPRODUCT((A1198&gt;=Setup!$C$19:$C$30)*(A1198&lt;=Setup!$D$19:$D$30)*Setup!$A$19:$A$30))</f>
        <v/>
      </c>
      <c r="P1198" s="34">
        <f>IF(A1198="","",IF(G1198="Standard 15% (Box 1)",ROUND(H1198*Setup!$B$9,2),0))</f>
        <v/>
      </c>
      <c r="Q1198" s="34">
        <f>IF(A1198="","",I1198-P1198)</f>
        <v/>
      </c>
      <c r="R1198" s="23">
        <f>IF(A1198="","",IF(O1198=0,"Outside audit periods; ","")&amp;IF(G1198="","No VAT category; ","")&amp;IF(ABS(Q1198)&gt;Setup!$B$10,"VAT ≠ 15% × net; ","")&amp;IF(AND(F1198="B2B - VAT registered",NOT(AND(LEN(E1198)=15,LEFT(E1198,1)="3",RIGHT(E1198,1)="3",ISNUMBER(--E1198)))),"Invalid/missing customer VAT no; ","")&amp;IF(L1198&lt;&gt;"Yes","Not reported/cleared on FATOORA; ","")&amp;IF(AND(OR(G1198="Zero-rated domestic (Box 3)",G1198="Export (Box 4)"),N1198=""),"Zero-rate/export evidence missing; ","")&amp;IF(AND(C1198="Credit Note",H1198&gt;0),"Credit note should be negative; ","")&amp;IF(AND(C1198="Simplified Tax Invoice",F1198="B2B - VAT registered"),"Simplified invoice issued to VAT-registered B2B; ",""))</f>
        <v/>
      </c>
    </row>
    <row r="1199">
      <c r="A1199" s="17" t="n"/>
      <c r="B1199" s="14" t="n"/>
      <c r="C1199" s="14" t="n"/>
      <c r="D1199" s="14" t="n"/>
      <c r="E1199" s="16" t="n"/>
      <c r="F1199" s="14" t="n"/>
      <c r="G1199" s="14" t="n"/>
      <c r="H1199" s="19" t="n"/>
      <c r="I1199" s="19" t="n"/>
      <c r="J1199" s="34">
        <f>IF(A1199="","",H1199+I1199)</f>
        <v/>
      </c>
      <c r="K1199" s="14" t="n"/>
      <c r="L1199" s="14" t="n"/>
      <c r="M1199" s="14" t="n"/>
      <c r="N1199" s="14" t="n"/>
      <c r="O1199" s="20">
        <f>IF(A1199="","",SUMPRODUCT((A1199&gt;=Setup!$C$19:$C$30)*(A1199&lt;=Setup!$D$19:$D$30)*Setup!$A$19:$A$30))</f>
        <v/>
      </c>
      <c r="P1199" s="34">
        <f>IF(A1199="","",IF(G1199="Standard 15% (Box 1)",ROUND(H1199*Setup!$B$9,2),0))</f>
        <v/>
      </c>
      <c r="Q1199" s="34">
        <f>IF(A1199="","",I1199-P1199)</f>
        <v/>
      </c>
      <c r="R1199" s="23">
        <f>IF(A1199="","",IF(O1199=0,"Outside audit periods; ","")&amp;IF(G1199="","No VAT category; ","")&amp;IF(ABS(Q1199)&gt;Setup!$B$10,"VAT ≠ 15% × net; ","")&amp;IF(AND(F1199="B2B - VAT registered",NOT(AND(LEN(E1199)=15,LEFT(E1199,1)="3",RIGHT(E1199,1)="3",ISNUMBER(--E1199)))),"Invalid/missing customer VAT no; ","")&amp;IF(L1199&lt;&gt;"Yes","Not reported/cleared on FATOORA; ","")&amp;IF(AND(OR(G1199="Zero-rated domestic (Box 3)",G1199="Export (Box 4)"),N1199=""),"Zero-rate/export evidence missing; ","")&amp;IF(AND(C1199="Credit Note",H1199&gt;0),"Credit note should be negative; ","")&amp;IF(AND(C1199="Simplified Tax Invoice",F1199="B2B - VAT registered"),"Simplified invoice issued to VAT-registered B2B; ",""))</f>
        <v/>
      </c>
    </row>
    <row r="1200">
      <c r="A1200" s="17" t="n"/>
      <c r="B1200" s="14" t="n"/>
      <c r="C1200" s="14" t="n"/>
      <c r="D1200" s="14" t="n"/>
      <c r="E1200" s="16" t="n"/>
      <c r="F1200" s="14" t="n"/>
      <c r="G1200" s="14" t="n"/>
      <c r="H1200" s="19" t="n"/>
      <c r="I1200" s="19" t="n"/>
      <c r="J1200" s="34">
        <f>IF(A1200="","",H1200+I1200)</f>
        <v/>
      </c>
      <c r="K1200" s="14" t="n"/>
      <c r="L1200" s="14" t="n"/>
      <c r="M1200" s="14" t="n"/>
      <c r="N1200" s="14" t="n"/>
      <c r="O1200" s="20">
        <f>IF(A1200="","",SUMPRODUCT((A1200&gt;=Setup!$C$19:$C$30)*(A1200&lt;=Setup!$D$19:$D$30)*Setup!$A$19:$A$30))</f>
        <v/>
      </c>
      <c r="P1200" s="34">
        <f>IF(A1200="","",IF(G1200="Standard 15% (Box 1)",ROUND(H1200*Setup!$B$9,2),0))</f>
        <v/>
      </c>
      <c r="Q1200" s="34">
        <f>IF(A1200="","",I1200-P1200)</f>
        <v/>
      </c>
      <c r="R1200" s="23">
        <f>IF(A1200="","",IF(O1200=0,"Outside audit periods; ","")&amp;IF(G1200="","No VAT category; ","")&amp;IF(ABS(Q1200)&gt;Setup!$B$10,"VAT ≠ 15% × net; ","")&amp;IF(AND(F1200="B2B - VAT registered",NOT(AND(LEN(E1200)=15,LEFT(E1200,1)="3",RIGHT(E1200,1)="3",ISNUMBER(--E1200)))),"Invalid/missing customer VAT no; ","")&amp;IF(L1200&lt;&gt;"Yes","Not reported/cleared on FATOORA; ","")&amp;IF(AND(OR(G1200="Zero-rated domestic (Box 3)",G1200="Export (Box 4)"),N1200=""),"Zero-rate/export evidence missing; ","")&amp;IF(AND(C1200="Credit Note",H1200&gt;0),"Credit note should be negative; ","")&amp;IF(AND(C1200="Simplified Tax Invoice",F1200="B2B - VAT registered"),"Simplified invoice issued to VAT-registered B2B; ",""))</f>
        <v/>
      </c>
    </row>
    <row r="1201">
      <c r="A1201" s="17" t="n"/>
      <c r="B1201" s="14" t="n"/>
      <c r="C1201" s="14" t="n"/>
      <c r="D1201" s="14" t="n"/>
      <c r="E1201" s="16" t="n"/>
      <c r="F1201" s="14" t="n"/>
      <c r="G1201" s="14" t="n"/>
      <c r="H1201" s="19" t="n"/>
      <c r="I1201" s="19" t="n"/>
      <c r="J1201" s="34">
        <f>IF(A1201="","",H1201+I1201)</f>
        <v/>
      </c>
      <c r="K1201" s="14" t="n"/>
      <c r="L1201" s="14" t="n"/>
      <c r="M1201" s="14" t="n"/>
      <c r="N1201" s="14" t="n"/>
      <c r="O1201" s="20">
        <f>IF(A1201="","",SUMPRODUCT((A1201&gt;=Setup!$C$19:$C$30)*(A1201&lt;=Setup!$D$19:$D$30)*Setup!$A$19:$A$30))</f>
        <v/>
      </c>
      <c r="P1201" s="34">
        <f>IF(A1201="","",IF(G1201="Standard 15% (Box 1)",ROUND(H1201*Setup!$B$9,2),0))</f>
        <v/>
      </c>
      <c r="Q1201" s="34">
        <f>IF(A1201="","",I1201-P1201)</f>
        <v/>
      </c>
      <c r="R1201" s="23">
        <f>IF(A1201="","",IF(O1201=0,"Outside audit periods; ","")&amp;IF(G1201="","No VAT category; ","")&amp;IF(ABS(Q1201)&gt;Setup!$B$10,"VAT ≠ 15% × net; ","")&amp;IF(AND(F1201="B2B - VAT registered",NOT(AND(LEN(E1201)=15,LEFT(E1201,1)="3",RIGHT(E1201,1)="3",ISNUMBER(--E1201)))),"Invalid/missing customer VAT no; ","")&amp;IF(L1201&lt;&gt;"Yes","Not reported/cleared on FATOORA; ","")&amp;IF(AND(OR(G1201="Zero-rated domestic (Box 3)",G1201="Export (Box 4)"),N1201=""),"Zero-rate/export evidence missing; ","")&amp;IF(AND(C1201="Credit Note",H1201&gt;0),"Credit note should be negative; ","")&amp;IF(AND(C1201="Simplified Tax Invoice",F1201="B2B - VAT registered"),"Simplified invoice issued to VAT-registered B2B; ",""))</f>
        <v/>
      </c>
    </row>
    <row r="1202">
      <c r="A1202" s="17" t="n"/>
      <c r="B1202" s="14" t="n"/>
      <c r="C1202" s="14" t="n"/>
      <c r="D1202" s="14" t="n"/>
      <c r="E1202" s="16" t="n"/>
      <c r="F1202" s="14" t="n"/>
      <c r="G1202" s="14" t="n"/>
      <c r="H1202" s="19" t="n"/>
      <c r="I1202" s="19" t="n"/>
      <c r="J1202" s="34">
        <f>IF(A1202="","",H1202+I1202)</f>
        <v/>
      </c>
      <c r="K1202" s="14" t="n"/>
      <c r="L1202" s="14" t="n"/>
      <c r="M1202" s="14" t="n"/>
      <c r="N1202" s="14" t="n"/>
      <c r="O1202" s="20">
        <f>IF(A1202="","",SUMPRODUCT((A1202&gt;=Setup!$C$19:$C$30)*(A1202&lt;=Setup!$D$19:$D$30)*Setup!$A$19:$A$30))</f>
        <v/>
      </c>
      <c r="P1202" s="34">
        <f>IF(A1202="","",IF(G1202="Standard 15% (Box 1)",ROUND(H1202*Setup!$B$9,2),0))</f>
        <v/>
      </c>
      <c r="Q1202" s="34">
        <f>IF(A1202="","",I1202-P1202)</f>
        <v/>
      </c>
      <c r="R1202" s="23">
        <f>IF(A1202="","",IF(O1202=0,"Outside audit periods; ","")&amp;IF(G1202="","No VAT category; ","")&amp;IF(ABS(Q1202)&gt;Setup!$B$10,"VAT ≠ 15% × net; ","")&amp;IF(AND(F1202="B2B - VAT registered",NOT(AND(LEN(E1202)=15,LEFT(E1202,1)="3",RIGHT(E1202,1)="3",ISNUMBER(--E1202)))),"Invalid/missing customer VAT no; ","")&amp;IF(L1202&lt;&gt;"Yes","Not reported/cleared on FATOORA; ","")&amp;IF(AND(OR(G1202="Zero-rated domestic (Box 3)",G1202="Export (Box 4)"),N1202=""),"Zero-rate/export evidence missing; ","")&amp;IF(AND(C1202="Credit Note",H1202&gt;0),"Credit note should be negative; ","")&amp;IF(AND(C1202="Simplified Tax Invoice",F1202="B2B - VAT registered"),"Simplified invoice issued to VAT-registered B2B; ",""))</f>
        <v/>
      </c>
    </row>
    <row r="1203">
      <c r="A1203" s="17" t="n"/>
      <c r="B1203" s="14" t="n"/>
      <c r="C1203" s="14" t="n"/>
      <c r="D1203" s="14" t="n"/>
      <c r="E1203" s="16" t="n"/>
      <c r="F1203" s="14" t="n"/>
      <c r="G1203" s="14" t="n"/>
      <c r="H1203" s="19" t="n"/>
      <c r="I1203" s="19" t="n"/>
      <c r="J1203" s="34">
        <f>IF(A1203="","",H1203+I1203)</f>
        <v/>
      </c>
      <c r="K1203" s="14" t="n"/>
      <c r="L1203" s="14" t="n"/>
      <c r="M1203" s="14" t="n"/>
      <c r="N1203" s="14" t="n"/>
      <c r="O1203" s="20">
        <f>IF(A1203="","",SUMPRODUCT((A1203&gt;=Setup!$C$19:$C$30)*(A1203&lt;=Setup!$D$19:$D$30)*Setup!$A$19:$A$30))</f>
        <v/>
      </c>
      <c r="P1203" s="34">
        <f>IF(A1203="","",IF(G1203="Standard 15% (Box 1)",ROUND(H1203*Setup!$B$9,2),0))</f>
        <v/>
      </c>
      <c r="Q1203" s="34">
        <f>IF(A1203="","",I1203-P1203)</f>
        <v/>
      </c>
      <c r="R1203" s="23">
        <f>IF(A1203="","",IF(O1203=0,"Outside audit periods; ","")&amp;IF(G1203="","No VAT category; ","")&amp;IF(ABS(Q1203)&gt;Setup!$B$10,"VAT ≠ 15% × net; ","")&amp;IF(AND(F1203="B2B - VAT registered",NOT(AND(LEN(E1203)=15,LEFT(E1203,1)="3",RIGHT(E1203,1)="3",ISNUMBER(--E1203)))),"Invalid/missing customer VAT no; ","")&amp;IF(L1203&lt;&gt;"Yes","Not reported/cleared on FATOORA; ","")&amp;IF(AND(OR(G1203="Zero-rated domestic (Box 3)",G1203="Export (Box 4)"),N1203=""),"Zero-rate/export evidence missing; ","")&amp;IF(AND(C1203="Credit Note",H1203&gt;0),"Credit note should be negative; ","")&amp;IF(AND(C1203="Simplified Tax Invoice",F1203="B2B - VAT registered"),"Simplified invoice issued to VAT-registered B2B; ",""))</f>
        <v/>
      </c>
    </row>
    <row r="1204">
      <c r="A1204" s="17" t="n"/>
      <c r="B1204" s="14" t="n"/>
      <c r="C1204" s="14" t="n"/>
      <c r="D1204" s="14" t="n"/>
      <c r="E1204" s="16" t="n"/>
      <c r="F1204" s="14" t="n"/>
      <c r="G1204" s="14" t="n"/>
      <c r="H1204" s="19" t="n"/>
      <c r="I1204" s="19" t="n"/>
      <c r="J1204" s="34">
        <f>IF(A1204="","",H1204+I1204)</f>
        <v/>
      </c>
      <c r="K1204" s="14" t="n"/>
      <c r="L1204" s="14" t="n"/>
      <c r="M1204" s="14" t="n"/>
      <c r="N1204" s="14" t="n"/>
      <c r="O1204" s="20">
        <f>IF(A1204="","",SUMPRODUCT((A1204&gt;=Setup!$C$19:$C$30)*(A1204&lt;=Setup!$D$19:$D$30)*Setup!$A$19:$A$30))</f>
        <v/>
      </c>
      <c r="P1204" s="34">
        <f>IF(A1204="","",IF(G1204="Standard 15% (Box 1)",ROUND(H1204*Setup!$B$9,2),0))</f>
        <v/>
      </c>
      <c r="Q1204" s="34">
        <f>IF(A1204="","",I1204-P1204)</f>
        <v/>
      </c>
      <c r="R1204" s="23">
        <f>IF(A1204="","",IF(O1204=0,"Outside audit periods; ","")&amp;IF(G1204="","No VAT category; ","")&amp;IF(ABS(Q1204)&gt;Setup!$B$10,"VAT ≠ 15% × net; ","")&amp;IF(AND(F1204="B2B - VAT registered",NOT(AND(LEN(E1204)=15,LEFT(E1204,1)="3",RIGHT(E1204,1)="3",ISNUMBER(--E1204)))),"Invalid/missing customer VAT no; ","")&amp;IF(L1204&lt;&gt;"Yes","Not reported/cleared on FATOORA; ","")&amp;IF(AND(OR(G1204="Zero-rated domestic (Box 3)",G1204="Export (Box 4)"),N1204=""),"Zero-rate/export evidence missing; ","")&amp;IF(AND(C1204="Credit Note",H1204&gt;0),"Credit note should be negative; ","")&amp;IF(AND(C1204="Simplified Tax Invoice",F1204="B2B - VAT registered"),"Simplified invoice issued to VAT-registered B2B; ",""))</f>
        <v/>
      </c>
    </row>
    <row r="1205">
      <c r="A1205" s="17" t="n"/>
      <c r="B1205" s="14" t="n"/>
      <c r="C1205" s="14" t="n"/>
      <c r="D1205" s="14" t="n"/>
      <c r="E1205" s="16" t="n"/>
      <c r="F1205" s="14" t="n"/>
      <c r="G1205" s="14" t="n"/>
      <c r="H1205" s="19" t="n"/>
      <c r="I1205" s="19" t="n"/>
      <c r="J1205" s="34">
        <f>IF(A1205="","",H1205+I1205)</f>
        <v/>
      </c>
      <c r="K1205" s="14" t="n"/>
      <c r="L1205" s="14" t="n"/>
      <c r="M1205" s="14" t="n"/>
      <c r="N1205" s="14" t="n"/>
      <c r="O1205" s="20">
        <f>IF(A1205="","",SUMPRODUCT((A1205&gt;=Setup!$C$19:$C$30)*(A1205&lt;=Setup!$D$19:$D$30)*Setup!$A$19:$A$30))</f>
        <v/>
      </c>
      <c r="P1205" s="34">
        <f>IF(A1205="","",IF(G1205="Standard 15% (Box 1)",ROUND(H1205*Setup!$B$9,2),0))</f>
        <v/>
      </c>
      <c r="Q1205" s="34">
        <f>IF(A1205="","",I1205-P1205)</f>
        <v/>
      </c>
      <c r="R1205" s="23">
        <f>IF(A1205="","",IF(O1205=0,"Outside audit periods; ","")&amp;IF(G1205="","No VAT category; ","")&amp;IF(ABS(Q1205)&gt;Setup!$B$10,"VAT ≠ 15% × net; ","")&amp;IF(AND(F1205="B2B - VAT registered",NOT(AND(LEN(E1205)=15,LEFT(E1205,1)="3",RIGHT(E1205,1)="3",ISNUMBER(--E1205)))),"Invalid/missing customer VAT no; ","")&amp;IF(L1205&lt;&gt;"Yes","Not reported/cleared on FATOORA; ","")&amp;IF(AND(OR(G1205="Zero-rated domestic (Box 3)",G1205="Export (Box 4)"),N1205=""),"Zero-rate/export evidence missing; ","")&amp;IF(AND(C1205="Credit Note",H1205&gt;0),"Credit note should be negative; ","")&amp;IF(AND(C1205="Simplified Tax Invoice",F1205="B2B - VAT registered"),"Simplified invoice issued to VAT-registered B2B; ",""))</f>
        <v/>
      </c>
    </row>
    <row r="1206">
      <c r="A1206" s="17" t="n"/>
      <c r="B1206" s="14" t="n"/>
      <c r="C1206" s="14" t="n"/>
      <c r="D1206" s="14" t="n"/>
      <c r="E1206" s="16" t="n"/>
      <c r="F1206" s="14" t="n"/>
      <c r="G1206" s="14" t="n"/>
      <c r="H1206" s="19" t="n"/>
      <c r="I1206" s="19" t="n"/>
      <c r="J1206" s="34">
        <f>IF(A1206="","",H1206+I1206)</f>
        <v/>
      </c>
      <c r="K1206" s="14" t="n"/>
      <c r="L1206" s="14" t="n"/>
      <c r="M1206" s="14" t="n"/>
      <c r="N1206" s="14" t="n"/>
      <c r="O1206" s="20">
        <f>IF(A1206="","",SUMPRODUCT((A1206&gt;=Setup!$C$19:$C$30)*(A1206&lt;=Setup!$D$19:$D$30)*Setup!$A$19:$A$30))</f>
        <v/>
      </c>
      <c r="P1206" s="34">
        <f>IF(A1206="","",IF(G1206="Standard 15% (Box 1)",ROUND(H1206*Setup!$B$9,2),0))</f>
        <v/>
      </c>
      <c r="Q1206" s="34">
        <f>IF(A1206="","",I1206-P1206)</f>
        <v/>
      </c>
      <c r="R1206" s="23">
        <f>IF(A1206="","",IF(O1206=0,"Outside audit periods; ","")&amp;IF(G1206="","No VAT category; ","")&amp;IF(ABS(Q1206)&gt;Setup!$B$10,"VAT ≠ 15% × net; ","")&amp;IF(AND(F1206="B2B - VAT registered",NOT(AND(LEN(E1206)=15,LEFT(E1206,1)="3",RIGHT(E1206,1)="3",ISNUMBER(--E1206)))),"Invalid/missing customer VAT no; ","")&amp;IF(L1206&lt;&gt;"Yes","Not reported/cleared on FATOORA; ","")&amp;IF(AND(OR(G1206="Zero-rated domestic (Box 3)",G1206="Export (Box 4)"),N1206=""),"Zero-rate/export evidence missing; ","")&amp;IF(AND(C1206="Credit Note",H1206&gt;0),"Credit note should be negative; ","")&amp;IF(AND(C1206="Simplified Tax Invoice",F1206="B2B - VAT registered"),"Simplified invoice issued to VAT-registered B2B; ",""))</f>
        <v/>
      </c>
    </row>
    <row r="1207">
      <c r="A1207" s="17" t="n"/>
      <c r="B1207" s="14" t="n"/>
      <c r="C1207" s="14" t="n"/>
      <c r="D1207" s="14" t="n"/>
      <c r="E1207" s="16" t="n"/>
      <c r="F1207" s="14" t="n"/>
      <c r="G1207" s="14" t="n"/>
      <c r="H1207" s="19" t="n"/>
      <c r="I1207" s="19" t="n"/>
      <c r="J1207" s="34">
        <f>IF(A1207="","",H1207+I1207)</f>
        <v/>
      </c>
      <c r="K1207" s="14" t="n"/>
      <c r="L1207" s="14" t="n"/>
      <c r="M1207" s="14" t="n"/>
      <c r="N1207" s="14" t="n"/>
      <c r="O1207" s="20">
        <f>IF(A1207="","",SUMPRODUCT((A1207&gt;=Setup!$C$19:$C$30)*(A1207&lt;=Setup!$D$19:$D$30)*Setup!$A$19:$A$30))</f>
        <v/>
      </c>
      <c r="P1207" s="34">
        <f>IF(A1207="","",IF(G1207="Standard 15% (Box 1)",ROUND(H1207*Setup!$B$9,2),0))</f>
        <v/>
      </c>
      <c r="Q1207" s="34">
        <f>IF(A1207="","",I1207-P1207)</f>
        <v/>
      </c>
      <c r="R1207" s="23">
        <f>IF(A1207="","",IF(O1207=0,"Outside audit periods; ","")&amp;IF(G1207="","No VAT category; ","")&amp;IF(ABS(Q1207)&gt;Setup!$B$10,"VAT ≠ 15% × net; ","")&amp;IF(AND(F1207="B2B - VAT registered",NOT(AND(LEN(E1207)=15,LEFT(E1207,1)="3",RIGHT(E1207,1)="3",ISNUMBER(--E1207)))),"Invalid/missing customer VAT no; ","")&amp;IF(L1207&lt;&gt;"Yes","Not reported/cleared on FATOORA; ","")&amp;IF(AND(OR(G1207="Zero-rated domestic (Box 3)",G1207="Export (Box 4)"),N1207=""),"Zero-rate/export evidence missing; ","")&amp;IF(AND(C1207="Credit Note",H1207&gt;0),"Credit note should be negative; ","")&amp;IF(AND(C1207="Simplified Tax Invoice",F1207="B2B - VAT registered"),"Simplified invoice issued to VAT-registered B2B; ",""))</f>
        <v/>
      </c>
    </row>
    <row r="1208">
      <c r="A1208" s="17" t="n"/>
      <c r="B1208" s="14" t="n"/>
      <c r="C1208" s="14" t="n"/>
      <c r="D1208" s="14" t="n"/>
      <c r="E1208" s="16" t="n"/>
      <c r="F1208" s="14" t="n"/>
      <c r="G1208" s="14" t="n"/>
      <c r="H1208" s="19" t="n"/>
      <c r="I1208" s="19" t="n"/>
      <c r="J1208" s="34">
        <f>IF(A1208="","",H1208+I1208)</f>
        <v/>
      </c>
      <c r="K1208" s="14" t="n"/>
      <c r="L1208" s="14" t="n"/>
      <c r="M1208" s="14" t="n"/>
      <c r="N1208" s="14" t="n"/>
      <c r="O1208" s="20">
        <f>IF(A1208="","",SUMPRODUCT((A1208&gt;=Setup!$C$19:$C$30)*(A1208&lt;=Setup!$D$19:$D$30)*Setup!$A$19:$A$30))</f>
        <v/>
      </c>
      <c r="P1208" s="34">
        <f>IF(A1208="","",IF(G1208="Standard 15% (Box 1)",ROUND(H1208*Setup!$B$9,2),0))</f>
        <v/>
      </c>
      <c r="Q1208" s="34">
        <f>IF(A1208="","",I1208-P1208)</f>
        <v/>
      </c>
      <c r="R1208" s="23">
        <f>IF(A1208="","",IF(O1208=0,"Outside audit periods; ","")&amp;IF(G1208="","No VAT category; ","")&amp;IF(ABS(Q1208)&gt;Setup!$B$10,"VAT ≠ 15% × net; ","")&amp;IF(AND(F1208="B2B - VAT registered",NOT(AND(LEN(E1208)=15,LEFT(E1208,1)="3",RIGHT(E1208,1)="3",ISNUMBER(--E1208)))),"Invalid/missing customer VAT no; ","")&amp;IF(L1208&lt;&gt;"Yes","Not reported/cleared on FATOORA; ","")&amp;IF(AND(OR(G1208="Zero-rated domestic (Box 3)",G1208="Export (Box 4)"),N1208=""),"Zero-rate/export evidence missing; ","")&amp;IF(AND(C1208="Credit Note",H1208&gt;0),"Credit note should be negative; ","")&amp;IF(AND(C1208="Simplified Tax Invoice",F1208="B2B - VAT registered"),"Simplified invoice issued to VAT-registered B2B; ",""))</f>
        <v/>
      </c>
    </row>
    <row r="1209">
      <c r="A1209" s="17" t="n"/>
      <c r="B1209" s="14" t="n"/>
      <c r="C1209" s="14" t="n"/>
      <c r="D1209" s="14" t="n"/>
      <c r="E1209" s="16" t="n"/>
      <c r="F1209" s="14" t="n"/>
      <c r="G1209" s="14" t="n"/>
      <c r="H1209" s="19" t="n"/>
      <c r="I1209" s="19" t="n"/>
      <c r="J1209" s="34">
        <f>IF(A1209="","",H1209+I1209)</f>
        <v/>
      </c>
      <c r="K1209" s="14" t="n"/>
      <c r="L1209" s="14" t="n"/>
      <c r="M1209" s="14" t="n"/>
      <c r="N1209" s="14" t="n"/>
      <c r="O1209" s="20">
        <f>IF(A1209="","",SUMPRODUCT((A1209&gt;=Setup!$C$19:$C$30)*(A1209&lt;=Setup!$D$19:$D$30)*Setup!$A$19:$A$30))</f>
        <v/>
      </c>
      <c r="P1209" s="34">
        <f>IF(A1209="","",IF(G1209="Standard 15% (Box 1)",ROUND(H1209*Setup!$B$9,2),0))</f>
        <v/>
      </c>
      <c r="Q1209" s="34">
        <f>IF(A1209="","",I1209-P1209)</f>
        <v/>
      </c>
      <c r="R1209" s="23">
        <f>IF(A1209="","",IF(O1209=0,"Outside audit periods; ","")&amp;IF(G1209="","No VAT category; ","")&amp;IF(ABS(Q1209)&gt;Setup!$B$10,"VAT ≠ 15% × net; ","")&amp;IF(AND(F1209="B2B - VAT registered",NOT(AND(LEN(E1209)=15,LEFT(E1209,1)="3",RIGHT(E1209,1)="3",ISNUMBER(--E1209)))),"Invalid/missing customer VAT no; ","")&amp;IF(L1209&lt;&gt;"Yes","Not reported/cleared on FATOORA; ","")&amp;IF(AND(OR(G1209="Zero-rated domestic (Box 3)",G1209="Export (Box 4)"),N1209=""),"Zero-rate/export evidence missing; ","")&amp;IF(AND(C1209="Credit Note",H1209&gt;0),"Credit note should be negative; ","")&amp;IF(AND(C1209="Simplified Tax Invoice",F1209="B2B - VAT registered"),"Simplified invoice issued to VAT-registered B2B; ",""))</f>
        <v/>
      </c>
    </row>
    <row r="1210">
      <c r="A1210" s="17" t="n"/>
      <c r="B1210" s="14" t="n"/>
      <c r="C1210" s="14" t="n"/>
      <c r="D1210" s="14" t="n"/>
      <c r="E1210" s="16" t="n"/>
      <c r="F1210" s="14" t="n"/>
      <c r="G1210" s="14" t="n"/>
      <c r="H1210" s="19" t="n"/>
      <c r="I1210" s="19" t="n"/>
      <c r="J1210" s="34">
        <f>IF(A1210="","",H1210+I1210)</f>
        <v/>
      </c>
      <c r="K1210" s="14" t="n"/>
      <c r="L1210" s="14" t="n"/>
      <c r="M1210" s="14" t="n"/>
      <c r="N1210" s="14" t="n"/>
      <c r="O1210" s="20">
        <f>IF(A1210="","",SUMPRODUCT((A1210&gt;=Setup!$C$19:$C$30)*(A1210&lt;=Setup!$D$19:$D$30)*Setup!$A$19:$A$30))</f>
        <v/>
      </c>
      <c r="P1210" s="34">
        <f>IF(A1210="","",IF(G1210="Standard 15% (Box 1)",ROUND(H1210*Setup!$B$9,2),0))</f>
        <v/>
      </c>
      <c r="Q1210" s="34">
        <f>IF(A1210="","",I1210-P1210)</f>
        <v/>
      </c>
      <c r="R1210" s="23">
        <f>IF(A1210="","",IF(O1210=0,"Outside audit periods; ","")&amp;IF(G1210="","No VAT category; ","")&amp;IF(ABS(Q1210)&gt;Setup!$B$10,"VAT ≠ 15% × net; ","")&amp;IF(AND(F1210="B2B - VAT registered",NOT(AND(LEN(E1210)=15,LEFT(E1210,1)="3",RIGHT(E1210,1)="3",ISNUMBER(--E1210)))),"Invalid/missing customer VAT no; ","")&amp;IF(L1210&lt;&gt;"Yes","Not reported/cleared on FATOORA; ","")&amp;IF(AND(OR(G1210="Zero-rated domestic (Box 3)",G1210="Export (Box 4)"),N1210=""),"Zero-rate/export evidence missing; ","")&amp;IF(AND(C1210="Credit Note",H1210&gt;0),"Credit note should be negative; ","")&amp;IF(AND(C1210="Simplified Tax Invoice",F1210="B2B - VAT registered"),"Simplified invoice issued to VAT-registered B2B; ",""))</f>
        <v/>
      </c>
    </row>
    <row r="1211">
      <c r="A1211" s="17" t="n"/>
      <c r="B1211" s="14" t="n"/>
      <c r="C1211" s="14" t="n"/>
      <c r="D1211" s="14" t="n"/>
      <c r="E1211" s="16" t="n"/>
      <c r="F1211" s="14" t="n"/>
      <c r="G1211" s="14" t="n"/>
      <c r="H1211" s="19" t="n"/>
      <c r="I1211" s="19" t="n"/>
      <c r="J1211" s="34">
        <f>IF(A1211="","",H1211+I1211)</f>
        <v/>
      </c>
      <c r="K1211" s="14" t="n"/>
      <c r="L1211" s="14" t="n"/>
      <c r="M1211" s="14" t="n"/>
      <c r="N1211" s="14" t="n"/>
      <c r="O1211" s="20">
        <f>IF(A1211="","",SUMPRODUCT((A1211&gt;=Setup!$C$19:$C$30)*(A1211&lt;=Setup!$D$19:$D$30)*Setup!$A$19:$A$30))</f>
        <v/>
      </c>
      <c r="P1211" s="34">
        <f>IF(A1211="","",IF(G1211="Standard 15% (Box 1)",ROUND(H1211*Setup!$B$9,2),0))</f>
        <v/>
      </c>
      <c r="Q1211" s="34">
        <f>IF(A1211="","",I1211-P1211)</f>
        <v/>
      </c>
      <c r="R1211" s="23">
        <f>IF(A1211="","",IF(O1211=0,"Outside audit periods; ","")&amp;IF(G1211="","No VAT category; ","")&amp;IF(ABS(Q1211)&gt;Setup!$B$10,"VAT ≠ 15% × net; ","")&amp;IF(AND(F1211="B2B - VAT registered",NOT(AND(LEN(E1211)=15,LEFT(E1211,1)="3",RIGHT(E1211,1)="3",ISNUMBER(--E1211)))),"Invalid/missing customer VAT no; ","")&amp;IF(L1211&lt;&gt;"Yes","Not reported/cleared on FATOORA; ","")&amp;IF(AND(OR(G1211="Zero-rated domestic (Box 3)",G1211="Export (Box 4)"),N1211=""),"Zero-rate/export evidence missing; ","")&amp;IF(AND(C1211="Credit Note",H1211&gt;0),"Credit note should be negative; ","")&amp;IF(AND(C1211="Simplified Tax Invoice",F1211="B2B - VAT registered"),"Simplified invoice issued to VAT-registered B2B; ",""))</f>
        <v/>
      </c>
    </row>
    <row r="1212">
      <c r="A1212" s="17" t="n"/>
      <c r="B1212" s="14" t="n"/>
      <c r="C1212" s="14" t="n"/>
      <c r="D1212" s="14" t="n"/>
      <c r="E1212" s="16" t="n"/>
      <c r="F1212" s="14" t="n"/>
      <c r="G1212" s="14" t="n"/>
      <c r="H1212" s="19" t="n"/>
      <c r="I1212" s="19" t="n"/>
      <c r="J1212" s="34">
        <f>IF(A1212="","",H1212+I1212)</f>
        <v/>
      </c>
      <c r="K1212" s="14" t="n"/>
      <c r="L1212" s="14" t="n"/>
      <c r="M1212" s="14" t="n"/>
      <c r="N1212" s="14" t="n"/>
      <c r="O1212" s="20">
        <f>IF(A1212="","",SUMPRODUCT((A1212&gt;=Setup!$C$19:$C$30)*(A1212&lt;=Setup!$D$19:$D$30)*Setup!$A$19:$A$30))</f>
        <v/>
      </c>
      <c r="P1212" s="34">
        <f>IF(A1212="","",IF(G1212="Standard 15% (Box 1)",ROUND(H1212*Setup!$B$9,2),0))</f>
        <v/>
      </c>
      <c r="Q1212" s="34">
        <f>IF(A1212="","",I1212-P1212)</f>
        <v/>
      </c>
      <c r="R1212" s="23">
        <f>IF(A1212="","",IF(O1212=0,"Outside audit periods; ","")&amp;IF(G1212="","No VAT category; ","")&amp;IF(ABS(Q1212)&gt;Setup!$B$10,"VAT ≠ 15% × net; ","")&amp;IF(AND(F1212="B2B - VAT registered",NOT(AND(LEN(E1212)=15,LEFT(E1212,1)="3",RIGHT(E1212,1)="3",ISNUMBER(--E1212)))),"Invalid/missing customer VAT no; ","")&amp;IF(L1212&lt;&gt;"Yes","Not reported/cleared on FATOORA; ","")&amp;IF(AND(OR(G1212="Zero-rated domestic (Box 3)",G1212="Export (Box 4)"),N1212=""),"Zero-rate/export evidence missing; ","")&amp;IF(AND(C1212="Credit Note",H1212&gt;0),"Credit note should be negative; ","")&amp;IF(AND(C1212="Simplified Tax Invoice",F1212="B2B - VAT registered"),"Simplified invoice issued to VAT-registered B2B; ",""))</f>
        <v/>
      </c>
    </row>
    <row r="1213">
      <c r="A1213" s="17" t="n"/>
      <c r="B1213" s="14" t="n"/>
      <c r="C1213" s="14" t="n"/>
      <c r="D1213" s="14" t="n"/>
      <c r="E1213" s="16" t="n"/>
      <c r="F1213" s="14" t="n"/>
      <c r="G1213" s="14" t="n"/>
      <c r="H1213" s="19" t="n"/>
      <c r="I1213" s="19" t="n"/>
      <c r="J1213" s="34">
        <f>IF(A1213="","",H1213+I1213)</f>
        <v/>
      </c>
      <c r="K1213" s="14" t="n"/>
      <c r="L1213" s="14" t="n"/>
      <c r="M1213" s="14" t="n"/>
      <c r="N1213" s="14" t="n"/>
      <c r="O1213" s="20">
        <f>IF(A1213="","",SUMPRODUCT((A1213&gt;=Setup!$C$19:$C$30)*(A1213&lt;=Setup!$D$19:$D$30)*Setup!$A$19:$A$30))</f>
        <v/>
      </c>
      <c r="P1213" s="34">
        <f>IF(A1213="","",IF(G1213="Standard 15% (Box 1)",ROUND(H1213*Setup!$B$9,2),0))</f>
        <v/>
      </c>
      <c r="Q1213" s="34">
        <f>IF(A1213="","",I1213-P1213)</f>
        <v/>
      </c>
      <c r="R1213" s="23">
        <f>IF(A1213="","",IF(O1213=0,"Outside audit periods; ","")&amp;IF(G1213="","No VAT category; ","")&amp;IF(ABS(Q1213)&gt;Setup!$B$10,"VAT ≠ 15% × net; ","")&amp;IF(AND(F1213="B2B - VAT registered",NOT(AND(LEN(E1213)=15,LEFT(E1213,1)="3",RIGHT(E1213,1)="3",ISNUMBER(--E1213)))),"Invalid/missing customer VAT no; ","")&amp;IF(L1213&lt;&gt;"Yes","Not reported/cleared on FATOORA; ","")&amp;IF(AND(OR(G1213="Zero-rated domestic (Box 3)",G1213="Export (Box 4)"),N1213=""),"Zero-rate/export evidence missing; ","")&amp;IF(AND(C1213="Credit Note",H1213&gt;0),"Credit note should be negative; ","")&amp;IF(AND(C1213="Simplified Tax Invoice",F1213="B2B - VAT registered"),"Simplified invoice issued to VAT-registered B2B; ",""))</f>
        <v/>
      </c>
    </row>
    <row r="1214">
      <c r="A1214" s="17" t="n"/>
      <c r="B1214" s="14" t="n"/>
      <c r="C1214" s="14" t="n"/>
      <c r="D1214" s="14" t="n"/>
      <c r="E1214" s="16" t="n"/>
      <c r="F1214" s="14" t="n"/>
      <c r="G1214" s="14" t="n"/>
      <c r="H1214" s="19" t="n"/>
      <c r="I1214" s="19" t="n"/>
      <c r="J1214" s="34">
        <f>IF(A1214="","",H1214+I1214)</f>
        <v/>
      </c>
      <c r="K1214" s="14" t="n"/>
      <c r="L1214" s="14" t="n"/>
      <c r="M1214" s="14" t="n"/>
      <c r="N1214" s="14" t="n"/>
      <c r="O1214" s="20">
        <f>IF(A1214="","",SUMPRODUCT((A1214&gt;=Setup!$C$19:$C$30)*(A1214&lt;=Setup!$D$19:$D$30)*Setup!$A$19:$A$30))</f>
        <v/>
      </c>
      <c r="P1214" s="34">
        <f>IF(A1214="","",IF(G1214="Standard 15% (Box 1)",ROUND(H1214*Setup!$B$9,2),0))</f>
        <v/>
      </c>
      <c r="Q1214" s="34">
        <f>IF(A1214="","",I1214-P1214)</f>
        <v/>
      </c>
      <c r="R1214" s="23">
        <f>IF(A1214="","",IF(O1214=0,"Outside audit periods; ","")&amp;IF(G1214="","No VAT category; ","")&amp;IF(ABS(Q1214)&gt;Setup!$B$10,"VAT ≠ 15% × net; ","")&amp;IF(AND(F1214="B2B - VAT registered",NOT(AND(LEN(E1214)=15,LEFT(E1214,1)="3",RIGHT(E1214,1)="3",ISNUMBER(--E1214)))),"Invalid/missing customer VAT no; ","")&amp;IF(L1214&lt;&gt;"Yes","Not reported/cleared on FATOORA; ","")&amp;IF(AND(OR(G1214="Zero-rated domestic (Box 3)",G1214="Export (Box 4)"),N1214=""),"Zero-rate/export evidence missing; ","")&amp;IF(AND(C1214="Credit Note",H1214&gt;0),"Credit note should be negative; ","")&amp;IF(AND(C1214="Simplified Tax Invoice",F1214="B2B - VAT registered"),"Simplified invoice issued to VAT-registered B2B; ",""))</f>
        <v/>
      </c>
    </row>
    <row r="1215">
      <c r="A1215" s="17" t="n"/>
      <c r="B1215" s="14" t="n"/>
      <c r="C1215" s="14" t="n"/>
      <c r="D1215" s="14" t="n"/>
      <c r="E1215" s="16" t="n"/>
      <c r="F1215" s="14" t="n"/>
      <c r="G1215" s="14" t="n"/>
      <c r="H1215" s="19" t="n"/>
      <c r="I1215" s="19" t="n"/>
      <c r="J1215" s="34">
        <f>IF(A1215="","",H1215+I1215)</f>
        <v/>
      </c>
      <c r="K1215" s="14" t="n"/>
      <c r="L1215" s="14" t="n"/>
      <c r="M1215" s="14" t="n"/>
      <c r="N1215" s="14" t="n"/>
      <c r="O1215" s="20">
        <f>IF(A1215="","",SUMPRODUCT((A1215&gt;=Setup!$C$19:$C$30)*(A1215&lt;=Setup!$D$19:$D$30)*Setup!$A$19:$A$30))</f>
        <v/>
      </c>
      <c r="P1215" s="34">
        <f>IF(A1215="","",IF(G1215="Standard 15% (Box 1)",ROUND(H1215*Setup!$B$9,2),0))</f>
        <v/>
      </c>
      <c r="Q1215" s="34">
        <f>IF(A1215="","",I1215-P1215)</f>
        <v/>
      </c>
      <c r="R1215" s="23">
        <f>IF(A1215="","",IF(O1215=0,"Outside audit periods; ","")&amp;IF(G1215="","No VAT category; ","")&amp;IF(ABS(Q1215)&gt;Setup!$B$10,"VAT ≠ 15% × net; ","")&amp;IF(AND(F1215="B2B - VAT registered",NOT(AND(LEN(E1215)=15,LEFT(E1215,1)="3",RIGHT(E1215,1)="3",ISNUMBER(--E1215)))),"Invalid/missing customer VAT no; ","")&amp;IF(L1215&lt;&gt;"Yes","Not reported/cleared on FATOORA; ","")&amp;IF(AND(OR(G1215="Zero-rated domestic (Box 3)",G1215="Export (Box 4)"),N1215=""),"Zero-rate/export evidence missing; ","")&amp;IF(AND(C1215="Credit Note",H1215&gt;0),"Credit note should be negative; ","")&amp;IF(AND(C1215="Simplified Tax Invoice",F1215="B2B - VAT registered"),"Simplified invoice issued to VAT-registered B2B; ",""))</f>
        <v/>
      </c>
    </row>
    <row r="1216">
      <c r="A1216" s="17" t="n"/>
      <c r="B1216" s="14" t="n"/>
      <c r="C1216" s="14" t="n"/>
      <c r="D1216" s="14" t="n"/>
      <c r="E1216" s="16" t="n"/>
      <c r="F1216" s="14" t="n"/>
      <c r="G1216" s="14" t="n"/>
      <c r="H1216" s="19" t="n"/>
      <c r="I1216" s="19" t="n"/>
      <c r="J1216" s="34">
        <f>IF(A1216="","",H1216+I1216)</f>
        <v/>
      </c>
      <c r="K1216" s="14" t="n"/>
      <c r="L1216" s="14" t="n"/>
      <c r="M1216" s="14" t="n"/>
      <c r="N1216" s="14" t="n"/>
      <c r="O1216" s="20">
        <f>IF(A1216="","",SUMPRODUCT((A1216&gt;=Setup!$C$19:$C$30)*(A1216&lt;=Setup!$D$19:$D$30)*Setup!$A$19:$A$30))</f>
        <v/>
      </c>
      <c r="P1216" s="34">
        <f>IF(A1216="","",IF(G1216="Standard 15% (Box 1)",ROUND(H1216*Setup!$B$9,2),0))</f>
        <v/>
      </c>
      <c r="Q1216" s="34">
        <f>IF(A1216="","",I1216-P1216)</f>
        <v/>
      </c>
      <c r="R1216" s="23">
        <f>IF(A1216="","",IF(O1216=0,"Outside audit periods; ","")&amp;IF(G1216="","No VAT category; ","")&amp;IF(ABS(Q1216)&gt;Setup!$B$10,"VAT ≠ 15% × net; ","")&amp;IF(AND(F1216="B2B - VAT registered",NOT(AND(LEN(E1216)=15,LEFT(E1216,1)="3",RIGHT(E1216,1)="3",ISNUMBER(--E1216)))),"Invalid/missing customer VAT no; ","")&amp;IF(L1216&lt;&gt;"Yes","Not reported/cleared on FATOORA; ","")&amp;IF(AND(OR(G1216="Zero-rated domestic (Box 3)",G1216="Export (Box 4)"),N1216=""),"Zero-rate/export evidence missing; ","")&amp;IF(AND(C1216="Credit Note",H1216&gt;0),"Credit note should be negative; ","")&amp;IF(AND(C1216="Simplified Tax Invoice",F1216="B2B - VAT registered"),"Simplified invoice issued to VAT-registered B2B; ",""))</f>
        <v/>
      </c>
    </row>
    <row r="1217">
      <c r="A1217" s="17" t="n"/>
      <c r="B1217" s="14" t="n"/>
      <c r="C1217" s="14" t="n"/>
      <c r="D1217" s="14" t="n"/>
      <c r="E1217" s="16" t="n"/>
      <c r="F1217" s="14" t="n"/>
      <c r="G1217" s="14" t="n"/>
      <c r="H1217" s="19" t="n"/>
      <c r="I1217" s="19" t="n"/>
      <c r="J1217" s="34">
        <f>IF(A1217="","",H1217+I1217)</f>
        <v/>
      </c>
      <c r="K1217" s="14" t="n"/>
      <c r="L1217" s="14" t="n"/>
      <c r="M1217" s="14" t="n"/>
      <c r="N1217" s="14" t="n"/>
      <c r="O1217" s="20">
        <f>IF(A1217="","",SUMPRODUCT((A1217&gt;=Setup!$C$19:$C$30)*(A1217&lt;=Setup!$D$19:$D$30)*Setup!$A$19:$A$30))</f>
        <v/>
      </c>
      <c r="P1217" s="34">
        <f>IF(A1217="","",IF(G1217="Standard 15% (Box 1)",ROUND(H1217*Setup!$B$9,2),0))</f>
        <v/>
      </c>
      <c r="Q1217" s="34">
        <f>IF(A1217="","",I1217-P1217)</f>
        <v/>
      </c>
      <c r="R1217" s="23">
        <f>IF(A1217="","",IF(O1217=0,"Outside audit periods; ","")&amp;IF(G1217="","No VAT category; ","")&amp;IF(ABS(Q1217)&gt;Setup!$B$10,"VAT ≠ 15% × net; ","")&amp;IF(AND(F1217="B2B - VAT registered",NOT(AND(LEN(E1217)=15,LEFT(E1217,1)="3",RIGHT(E1217,1)="3",ISNUMBER(--E1217)))),"Invalid/missing customer VAT no; ","")&amp;IF(L1217&lt;&gt;"Yes","Not reported/cleared on FATOORA; ","")&amp;IF(AND(OR(G1217="Zero-rated domestic (Box 3)",G1217="Export (Box 4)"),N1217=""),"Zero-rate/export evidence missing; ","")&amp;IF(AND(C1217="Credit Note",H1217&gt;0),"Credit note should be negative; ","")&amp;IF(AND(C1217="Simplified Tax Invoice",F1217="B2B - VAT registered"),"Simplified invoice issued to VAT-registered B2B; ",""))</f>
        <v/>
      </c>
    </row>
    <row r="1218">
      <c r="A1218" s="17" t="n"/>
      <c r="B1218" s="14" t="n"/>
      <c r="C1218" s="14" t="n"/>
      <c r="D1218" s="14" t="n"/>
      <c r="E1218" s="16" t="n"/>
      <c r="F1218" s="14" t="n"/>
      <c r="G1218" s="14" t="n"/>
      <c r="H1218" s="19" t="n"/>
      <c r="I1218" s="19" t="n"/>
      <c r="J1218" s="34">
        <f>IF(A1218="","",H1218+I1218)</f>
        <v/>
      </c>
      <c r="K1218" s="14" t="n"/>
      <c r="L1218" s="14" t="n"/>
      <c r="M1218" s="14" t="n"/>
      <c r="N1218" s="14" t="n"/>
      <c r="O1218" s="20">
        <f>IF(A1218="","",SUMPRODUCT((A1218&gt;=Setup!$C$19:$C$30)*(A1218&lt;=Setup!$D$19:$D$30)*Setup!$A$19:$A$30))</f>
        <v/>
      </c>
      <c r="P1218" s="34">
        <f>IF(A1218="","",IF(G1218="Standard 15% (Box 1)",ROUND(H1218*Setup!$B$9,2),0))</f>
        <v/>
      </c>
      <c r="Q1218" s="34">
        <f>IF(A1218="","",I1218-P1218)</f>
        <v/>
      </c>
      <c r="R1218" s="23">
        <f>IF(A1218="","",IF(O1218=0,"Outside audit periods; ","")&amp;IF(G1218="","No VAT category; ","")&amp;IF(ABS(Q1218)&gt;Setup!$B$10,"VAT ≠ 15% × net; ","")&amp;IF(AND(F1218="B2B - VAT registered",NOT(AND(LEN(E1218)=15,LEFT(E1218,1)="3",RIGHT(E1218,1)="3",ISNUMBER(--E1218)))),"Invalid/missing customer VAT no; ","")&amp;IF(L1218&lt;&gt;"Yes","Not reported/cleared on FATOORA; ","")&amp;IF(AND(OR(G1218="Zero-rated domestic (Box 3)",G1218="Export (Box 4)"),N1218=""),"Zero-rate/export evidence missing; ","")&amp;IF(AND(C1218="Credit Note",H1218&gt;0),"Credit note should be negative; ","")&amp;IF(AND(C1218="Simplified Tax Invoice",F1218="B2B - VAT registered"),"Simplified invoice issued to VAT-registered B2B; ",""))</f>
        <v/>
      </c>
    </row>
    <row r="1219">
      <c r="A1219" s="17" t="n"/>
      <c r="B1219" s="14" t="n"/>
      <c r="C1219" s="14" t="n"/>
      <c r="D1219" s="14" t="n"/>
      <c r="E1219" s="16" t="n"/>
      <c r="F1219" s="14" t="n"/>
      <c r="G1219" s="14" t="n"/>
      <c r="H1219" s="19" t="n"/>
      <c r="I1219" s="19" t="n"/>
      <c r="J1219" s="34">
        <f>IF(A1219="","",H1219+I1219)</f>
        <v/>
      </c>
      <c r="K1219" s="14" t="n"/>
      <c r="L1219" s="14" t="n"/>
      <c r="M1219" s="14" t="n"/>
      <c r="N1219" s="14" t="n"/>
      <c r="O1219" s="20">
        <f>IF(A1219="","",SUMPRODUCT((A1219&gt;=Setup!$C$19:$C$30)*(A1219&lt;=Setup!$D$19:$D$30)*Setup!$A$19:$A$30))</f>
        <v/>
      </c>
      <c r="P1219" s="34">
        <f>IF(A1219="","",IF(G1219="Standard 15% (Box 1)",ROUND(H1219*Setup!$B$9,2),0))</f>
        <v/>
      </c>
      <c r="Q1219" s="34">
        <f>IF(A1219="","",I1219-P1219)</f>
        <v/>
      </c>
      <c r="R1219" s="23">
        <f>IF(A1219="","",IF(O1219=0,"Outside audit periods; ","")&amp;IF(G1219="","No VAT category; ","")&amp;IF(ABS(Q1219)&gt;Setup!$B$10,"VAT ≠ 15% × net; ","")&amp;IF(AND(F1219="B2B - VAT registered",NOT(AND(LEN(E1219)=15,LEFT(E1219,1)="3",RIGHT(E1219,1)="3",ISNUMBER(--E1219)))),"Invalid/missing customer VAT no; ","")&amp;IF(L1219&lt;&gt;"Yes","Not reported/cleared on FATOORA; ","")&amp;IF(AND(OR(G1219="Zero-rated domestic (Box 3)",G1219="Export (Box 4)"),N1219=""),"Zero-rate/export evidence missing; ","")&amp;IF(AND(C1219="Credit Note",H1219&gt;0),"Credit note should be negative; ","")&amp;IF(AND(C1219="Simplified Tax Invoice",F1219="B2B - VAT registered"),"Simplified invoice issued to VAT-registered B2B; ",""))</f>
        <v/>
      </c>
    </row>
    <row r="1220">
      <c r="A1220" s="17" t="n"/>
      <c r="B1220" s="14" t="n"/>
      <c r="C1220" s="14" t="n"/>
      <c r="D1220" s="14" t="n"/>
      <c r="E1220" s="16" t="n"/>
      <c r="F1220" s="14" t="n"/>
      <c r="G1220" s="14" t="n"/>
      <c r="H1220" s="19" t="n"/>
      <c r="I1220" s="19" t="n"/>
      <c r="J1220" s="34">
        <f>IF(A1220="","",H1220+I1220)</f>
        <v/>
      </c>
      <c r="K1220" s="14" t="n"/>
      <c r="L1220" s="14" t="n"/>
      <c r="M1220" s="14" t="n"/>
      <c r="N1220" s="14" t="n"/>
      <c r="O1220" s="20">
        <f>IF(A1220="","",SUMPRODUCT((A1220&gt;=Setup!$C$19:$C$30)*(A1220&lt;=Setup!$D$19:$D$30)*Setup!$A$19:$A$30))</f>
        <v/>
      </c>
      <c r="P1220" s="34">
        <f>IF(A1220="","",IF(G1220="Standard 15% (Box 1)",ROUND(H1220*Setup!$B$9,2),0))</f>
        <v/>
      </c>
      <c r="Q1220" s="34">
        <f>IF(A1220="","",I1220-P1220)</f>
        <v/>
      </c>
      <c r="R1220" s="23">
        <f>IF(A1220="","",IF(O1220=0,"Outside audit periods; ","")&amp;IF(G1220="","No VAT category; ","")&amp;IF(ABS(Q1220)&gt;Setup!$B$10,"VAT ≠ 15% × net; ","")&amp;IF(AND(F1220="B2B - VAT registered",NOT(AND(LEN(E1220)=15,LEFT(E1220,1)="3",RIGHT(E1220,1)="3",ISNUMBER(--E1220)))),"Invalid/missing customer VAT no; ","")&amp;IF(L1220&lt;&gt;"Yes","Not reported/cleared on FATOORA; ","")&amp;IF(AND(OR(G1220="Zero-rated domestic (Box 3)",G1220="Export (Box 4)"),N1220=""),"Zero-rate/export evidence missing; ","")&amp;IF(AND(C1220="Credit Note",H1220&gt;0),"Credit note should be negative; ","")&amp;IF(AND(C1220="Simplified Tax Invoice",F1220="B2B - VAT registered"),"Simplified invoice issued to VAT-registered B2B; ",""))</f>
        <v/>
      </c>
    </row>
    <row r="1221">
      <c r="A1221" s="17" t="n"/>
      <c r="B1221" s="14" t="n"/>
      <c r="C1221" s="14" t="n"/>
      <c r="D1221" s="14" t="n"/>
      <c r="E1221" s="16" t="n"/>
      <c r="F1221" s="14" t="n"/>
      <c r="G1221" s="14" t="n"/>
      <c r="H1221" s="19" t="n"/>
      <c r="I1221" s="19" t="n"/>
      <c r="J1221" s="34">
        <f>IF(A1221="","",H1221+I1221)</f>
        <v/>
      </c>
      <c r="K1221" s="14" t="n"/>
      <c r="L1221" s="14" t="n"/>
      <c r="M1221" s="14" t="n"/>
      <c r="N1221" s="14" t="n"/>
      <c r="O1221" s="20">
        <f>IF(A1221="","",SUMPRODUCT((A1221&gt;=Setup!$C$19:$C$30)*(A1221&lt;=Setup!$D$19:$D$30)*Setup!$A$19:$A$30))</f>
        <v/>
      </c>
      <c r="P1221" s="34">
        <f>IF(A1221="","",IF(G1221="Standard 15% (Box 1)",ROUND(H1221*Setup!$B$9,2),0))</f>
        <v/>
      </c>
      <c r="Q1221" s="34">
        <f>IF(A1221="","",I1221-P1221)</f>
        <v/>
      </c>
      <c r="R1221" s="23">
        <f>IF(A1221="","",IF(O1221=0,"Outside audit periods; ","")&amp;IF(G1221="","No VAT category; ","")&amp;IF(ABS(Q1221)&gt;Setup!$B$10,"VAT ≠ 15% × net; ","")&amp;IF(AND(F1221="B2B - VAT registered",NOT(AND(LEN(E1221)=15,LEFT(E1221,1)="3",RIGHT(E1221,1)="3",ISNUMBER(--E1221)))),"Invalid/missing customer VAT no; ","")&amp;IF(L1221&lt;&gt;"Yes","Not reported/cleared on FATOORA; ","")&amp;IF(AND(OR(G1221="Zero-rated domestic (Box 3)",G1221="Export (Box 4)"),N1221=""),"Zero-rate/export evidence missing; ","")&amp;IF(AND(C1221="Credit Note",H1221&gt;0),"Credit note should be negative; ","")&amp;IF(AND(C1221="Simplified Tax Invoice",F1221="B2B - VAT registered"),"Simplified invoice issued to VAT-registered B2B; ",""))</f>
        <v/>
      </c>
    </row>
    <row r="1222">
      <c r="A1222" s="17" t="n"/>
      <c r="B1222" s="14" t="n"/>
      <c r="C1222" s="14" t="n"/>
      <c r="D1222" s="14" t="n"/>
      <c r="E1222" s="16" t="n"/>
      <c r="F1222" s="14" t="n"/>
      <c r="G1222" s="14" t="n"/>
      <c r="H1222" s="19" t="n"/>
      <c r="I1222" s="19" t="n"/>
      <c r="J1222" s="34">
        <f>IF(A1222="","",H1222+I1222)</f>
        <v/>
      </c>
      <c r="K1222" s="14" t="n"/>
      <c r="L1222" s="14" t="n"/>
      <c r="M1222" s="14" t="n"/>
      <c r="N1222" s="14" t="n"/>
      <c r="O1222" s="20">
        <f>IF(A1222="","",SUMPRODUCT((A1222&gt;=Setup!$C$19:$C$30)*(A1222&lt;=Setup!$D$19:$D$30)*Setup!$A$19:$A$30))</f>
        <v/>
      </c>
      <c r="P1222" s="34">
        <f>IF(A1222="","",IF(G1222="Standard 15% (Box 1)",ROUND(H1222*Setup!$B$9,2),0))</f>
        <v/>
      </c>
      <c r="Q1222" s="34">
        <f>IF(A1222="","",I1222-P1222)</f>
        <v/>
      </c>
      <c r="R1222" s="23">
        <f>IF(A1222="","",IF(O1222=0,"Outside audit periods; ","")&amp;IF(G1222="","No VAT category; ","")&amp;IF(ABS(Q1222)&gt;Setup!$B$10,"VAT ≠ 15% × net; ","")&amp;IF(AND(F1222="B2B - VAT registered",NOT(AND(LEN(E1222)=15,LEFT(E1222,1)="3",RIGHT(E1222,1)="3",ISNUMBER(--E1222)))),"Invalid/missing customer VAT no; ","")&amp;IF(L1222&lt;&gt;"Yes","Not reported/cleared on FATOORA; ","")&amp;IF(AND(OR(G1222="Zero-rated domestic (Box 3)",G1222="Export (Box 4)"),N1222=""),"Zero-rate/export evidence missing; ","")&amp;IF(AND(C1222="Credit Note",H1222&gt;0),"Credit note should be negative; ","")&amp;IF(AND(C1222="Simplified Tax Invoice",F1222="B2B - VAT registered"),"Simplified invoice issued to VAT-registered B2B; ",""))</f>
        <v/>
      </c>
    </row>
    <row r="1223">
      <c r="A1223" s="17" t="n"/>
      <c r="B1223" s="14" t="n"/>
      <c r="C1223" s="14" t="n"/>
      <c r="D1223" s="14" t="n"/>
      <c r="E1223" s="16" t="n"/>
      <c r="F1223" s="14" t="n"/>
      <c r="G1223" s="14" t="n"/>
      <c r="H1223" s="19" t="n"/>
      <c r="I1223" s="19" t="n"/>
      <c r="J1223" s="34">
        <f>IF(A1223="","",H1223+I1223)</f>
        <v/>
      </c>
      <c r="K1223" s="14" t="n"/>
      <c r="L1223" s="14" t="n"/>
      <c r="M1223" s="14" t="n"/>
      <c r="N1223" s="14" t="n"/>
      <c r="O1223" s="20">
        <f>IF(A1223="","",SUMPRODUCT((A1223&gt;=Setup!$C$19:$C$30)*(A1223&lt;=Setup!$D$19:$D$30)*Setup!$A$19:$A$30))</f>
        <v/>
      </c>
      <c r="P1223" s="34">
        <f>IF(A1223="","",IF(G1223="Standard 15% (Box 1)",ROUND(H1223*Setup!$B$9,2),0))</f>
        <v/>
      </c>
      <c r="Q1223" s="34">
        <f>IF(A1223="","",I1223-P1223)</f>
        <v/>
      </c>
      <c r="R1223" s="23">
        <f>IF(A1223="","",IF(O1223=0,"Outside audit periods; ","")&amp;IF(G1223="","No VAT category; ","")&amp;IF(ABS(Q1223)&gt;Setup!$B$10,"VAT ≠ 15% × net; ","")&amp;IF(AND(F1223="B2B - VAT registered",NOT(AND(LEN(E1223)=15,LEFT(E1223,1)="3",RIGHT(E1223,1)="3",ISNUMBER(--E1223)))),"Invalid/missing customer VAT no; ","")&amp;IF(L1223&lt;&gt;"Yes","Not reported/cleared on FATOORA; ","")&amp;IF(AND(OR(G1223="Zero-rated domestic (Box 3)",G1223="Export (Box 4)"),N1223=""),"Zero-rate/export evidence missing; ","")&amp;IF(AND(C1223="Credit Note",H1223&gt;0),"Credit note should be negative; ","")&amp;IF(AND(C1223="Simplified Tax Invoice",F1223="B2B - VAT registered"),"Simplified invoice issued to VAT-registered B2B; ",""))</f>
        <v/>
      </c>
    </row>
    <row r="1224">
      <c r="A1224" s="17" t="n"/>
      <c r="B1224" s="14" t="n"/>
      <c r="C1224" s="14" t="n"/>
      <c r="D1224" s="14" t="n"/>
      <c r="E1224" s="16" t="n"/>
      <c r="F1224" s="14" t="n"/>
      <c r="G1224" s="14" t="n"/>
      <c r="H1224" s="19" t="n"/>
      <c r="I1224" s="19" t="n"/>
      <c r="J1224" s="34">
        <f>IF(A1224="","",H1224+I1224)</f>
        <v/>
      </c>
      <c r="K1224" s="14" t="n"/>
      <c r="L1224" s="14" t="n"/>
      <c r="M1224" s="14" t="n"/>
      <c r="N1224" s="14" t="n"/>
      <c r="O1224" s="20">
        <f>IF(A1224="","",SUMPRODUCT((A1224&gt;=Setup!$C$19:$C$30)*(A1224&lt;=Setup!$D$19:$D$30)*Setup!$A$19:$A$30))</f>
        <v/>
      </c>
      <c r="P1224" s="34">
        <f>IF(A1224="","",IF(G1224="Standard 15% (Box 1)",ROUND(H1224*Setup!$B$9,2),0))</f>
        <v/>
      </c>
      <c r="Q1224" s="34">
        <f>IF(A1224="","",I1224-P1224)</f>
        <v/>
      </c>
      <c r="R1224" s="23">
        <f>IF(A1224="","",IF(O1224=0,"Outside audit periods; ","")&amp;IF(G1224="","No VAT category; ","")&amp;IF(ABS(Q1224)&gt;Setup!$B$10,"VAT ≠ 15% × net; ","")&amp;IF(AND(F1224="B2B - VAT registered",NOT(AND(LEN(E1224)=15,LEFT(E1224,1)="3",RIGHT(E1224,1)="3",ISNUMBER(--E1224)))),"Invalid/missing customer VAT no; ","")&amp;IF(L1224&lt;&gt;"Yes","Not reported/cleared on FATOORA; ","")&amp;IF(AND(OR(G1224="Zero-rated domestic (Box 3)",G1224="Export (Box 4)"),N1224=""),"Zero-rate/export evidence missing; ","")&amp;IF(AND(C1224="Credit Note",H1224&gt;0),"Credit note should be negative; ","")&amp;IF(AND(C1224="Simplified Tax Invoice",F1224="B2B - VAT registered"),"Simplified invoice issued to VAT-registered B2B; ",""))</f>
        <v/>
      </c>
    </row>
    <row r="1225">
      <c r="A1225" s="17" t="n"/>
      <c r="B1225" s="14" t="n"/>
      <c r="C1225" s="14" t="n"/>
      <c r="D1225" s="14" t="n"/>
      <c r="E1225" s="16" t="n"/>
      <c r="F1225" s="14" t="n"/>
      <c r="G1225" s="14" t="n"/>
      <c r="H1225" s="19" t="n"/>
      <c r="I1225" s="19" t="n"/>
      <c r="J1225" s="34">
        <f>IF(A1225="","",H1225+I1225)</f>
        <v/>
      </c>
      <c r="K1225" s="14" t="n"/>
      <c r="L1225" s="14" t="n"/>
      <c r="M1225" s="14" t="n"/>
      <c r="N1225" s="14" t="n"/>
      <c r="O1225" s="20">
        <f>IF(A1225="","",SUMPRODUCT((A1225&gt;=Setup!$C$19:$C$30)*(A1225&lt;=Setup!$D$19:$D$30)*Setup!$A$19:$A$30))</f>
        <v/>
      </c>
      <c r="P1225" s="34">
        <f>IF(A1225="","",IF(G1225="Standard 15% (Box 1)",ROUND(H1225*Setup!$B$9,2),0))</f>
        <v/>
      </c>
      <c r="Q1225" s="34">
        <f>IF(A1225="","",I1225-P1225)</f>
        <v/>
      </c>
      <c r="R1225" s="23">
        <f>IF(A1225="","",IF(O1225=0,"Outside audit periods; ","")&amp;IF(G1225="","No VAT category; ","")&amp;IF(ABS(Q1225)&gt;Setup!$B$10,"VAT ≠ 15% × net; ","")&amp;IF(AND(F1225="B2B - VAT registered",NOT(AND(LEN(E1225)=15,LEFT(E1225,1)="3",RIGHT(E1225,1)="3",ISNUMBER(--E1225)))),"Invalid/missing customer VAT no; ","")&amp;IF(L1225&lt;&gt;"Yes","Not reported/cleared on FATOORA; ","")&amp;IF(AND(OR(G1225="Zero-rated domestic (Box 3)",G1225="Export (Box 4)"),N1225=""),"Zero-rate/export evidence missing; ","")&amp;IF(AND(C1225="Credit Note",H1225&gt;0),"Credit note should be negative; ","")&amp;IF(AND(C1225="Simplified Tax Invoice",F1225="B2B - VAT registered"),"Simplified invoice issued to VAT-registered B2B; ",""))</f>
        <v/>
      </c>
    </row>
    <row r="1226">
      <c r="A1226" s="17" t="n"/>
      <c r="B1226" s="14" t="n"/>
      <c r="C1226" s="14" t="n"/>
      <c r="D1226" s="14" t="n"/>
      <c r="E1226" s="16" t="n"/>
      <c r="F1226" s="14" t="n"/>
      <c r="G1226" s="14" t="n"/>
      <c r="H1226" s="19" t="n"/>
      <c r="I1226" s="19" t="n"/>
      <c r="J1226" s="34">
        <f>IF(A1226="","",H1226+I1226)</f>
        <v/>
      </c>
      <c r="K1226" s="14" t="n"/>
      <c r="L1226" s="14" t="n"/>
      <c r="M1226" s="14" t="n"/>
      <c r="N1226" s="14" t="n"/>
      <c r="O1226" s="20">
        <f>IF(A1226="","",SUMPRODUCT((A1226&gt;=Setup!$C$19:$C$30)*(A1226&lt;=Setup!$D$19:$D$30)*Setup!$A$19:$A$30))</f>
        <v/>
      </c>
      <c r="P1226" s="34">
        <f>IF(A1226="","",IF(G1226="Standard 15% (Box 1)",ROUND(H1226*Setup!$B$9,2),0))</f>
        <v/>
      </c>
      <c r="Q1226" s="34">
        <f>IF(A1226="","",I1226-P1226)</f>
        <v/>
      </c>
      <c r="R1226" s="23">
        <f>IF(A1226="","",IF(O1226=0,"Outside audit periods; ","")&amp;IF(G1226="","No VAT category; ","")&amp;IF(ABS(Q1226)&gt;Setup!$B$10,"VAT ≠ 15% × net; ","")&amp;IF(AND(F1226="B2B - VAT registered",NOT(AND(LEN(E1226)=15,LEFT(E1226,1)="3",RIGHT(E1226,1)="3",ISNUMBER(--E1226)))),"Invalid/missing customer VAT no; ","")&amp;IF(L1226&lt;&gt;"Yes","Not reported/cleared on FATOORA; ","")&amp;IF(AND(OR(G1226="Zero-rated domestic (Box 3)",G1226="Export (Box 4)"),N1226=""),"Zero-rate/export evidence missing; ","")&amp;IF(AND(C1226="Credit Note",H1226&gt;0),"Credit note should be negative; ","")&amp;IF(AND(C1226="Simplified Tax Invoice",F1226="B2B - VAT registered"),"Simplified invoice issued to VAT-registered B2B; ",""))</f>
        <v/>
      </c>
    </row>
    <row r="1227">
      <c r="A1227" s="17" t="n"/>
      <c r="B1227" s="14" t="n"/>
      <c r="C1227" s="14" t="n"/>
      <c r="D1227" s="14" t="n"/>
      <c r="E1227" s="16" t="n"/>
      <c r="F1227" s="14" t="n"/>
      <c r="G1227" s="14" t="n"/>
      <c r="H1227" s="19" t="n"/>
      <c r="I1227" s="19" t="n"/>
      <c r="J1227" s="34">
        <f>IF(A1227="","",H1227+I1227)</f>
        <v/>
      </c>
      <c r="K1227" s="14" t="n"/>
      <c r="L1227" s="14" t="n"/>
      <c r="M1227" s="14" t="n"/>
      <c r="N1227" s="14" t="n"/>
      <c r="O1227" s="20">
        <f>IF(A1227="","",SUMPRODUCT((A1227&gt;=Setup!$C$19:$C$30)*(A1227&lt;=Setup!$D$19:$D$30)*Setup!$A$19:$A$30))</f>
        <v/>
      </c>
      <c r="P1227" s="34">
        <f>IF(A1227="","",IF(G1227="Standard 15% (Box 1)",ROUND(H1227*Setup!$B$9,2),0))</f>
        <v/>
      </c>
      <c r="Q1227" s="34">
        <f>IF(A1227="","",I1227-P1227)</f>
        <v/>
      </c>
      <c r="R1227" s="23">
        <f>IF(A1227="","",IF(O1227=0,"Outside audit periods; ","")&amp;IF(G1227="","No VAT category; ","")&amp;IF(ABS(Q1227)&gt;Setup!$B$10,"VAT ≠ 15% × net; ","")&amp;IF(AND(F1227="B2B - VAT registered",NOT(AND(LEN(E1227)=15,LEFT(E1227,1)="3",RIGHT(E1227,1)="3",ISNUMBER(--E1227)))),"Invalid/missing customer VAT no; ","")&amp;IF(L1227&lt;&gt;"Yes","Not reported/cleared on FATOORA; ","")&amp;IF(AND(OR(G1227="Zero-rated domestic (Box 3)",G1227="Export (Box 4)"),N1227=""),"Zero-rate/export evidence missing; ","")&amp;IF(AND(C1227="Credit Note",H1227&gt;0),"Credit note should be negative; ","")&amp;IF(AND(C1227="Simplified Tax Invoice",F1227="B2B - VAT registered"),"Simplified invoice issued to VAT-registered B2B; ",""))</f>
        <v/>
      </c>
    </row>
    <row r="1228">
      <c r="A1228" s="17" t="n"/>
      <c r="B1228" s="14" t="n"/>
      <c r="C1228" s="14" t="n"/>
      <c r="D1228" s="14" t="n"/>
      <c r="E1228" s="16" t="n"/>
      <c r="F1228" s="14" t="n"/>
      <c r="G1228" s="14" t="n"/>
      <c r="H1228" s="19" t="n"/>
      <c r="I1228" s="19" t="n"/>
      <c r="J1228" s="34">
        <f>IF(A1228="","",H1228+I1228)</f>
        <v/>
      </c>
      <c r="K1228" s="14" t="n"/>
      <c r="L1228" s="14" t="n"/>
      <c r="M1228" s="14" t="n"/>
      <c r="N1228" s="14" t="n"/>
      <c r="O1228" s="20">
        <f>IF(A1228="","",SUMPRODUCT((A1228&gt;=Setup!$C$19:$C$30)*(A1228&lt;=Setup!$D$19:$D$30)*Setup!$A$19:$A$30))</f>
        <v/>
      </c>
      <c r="P1228" s="34">
        <f>IF(A1228="","",IF(G1228="Standard 15% (Box 1)",ROUND(H1228*Setup!$B$9,2),0))</f>
        <v/>
      </c>
      <c r="Q1228" s="34">
        <f>IF(A1228="","",I1228-P1228)</f>
        <v/>
      </c>
      <c r="R1228" s="23">
        <f>IF(A1228="","",IF(O1228=0,"Outside audit periods; ","")&amp;IF(G1228="","No VAT category; ","")&amp;IF(ABS(Q1228)&gt;Setup!$B$10,"VAT ≠ 15% × net; ","")&amp;IF(AND(F1228="B2B - VAT registered",NOT(AND(LEN(E1228)=15,LEFT(E1228,1)="3",RIGHT(E1228,1)="3",ISNUMBER(--E1228)))),"Invalid/missing customer VAT no; ","")&amp;IF(L1228&lt;&gt;"Yes","Not reported/cleared on FATOORA; ","")&amp;IF(AND(OR(G1228="Zero-rated domestic (Box 3)",G1228="Export (Box 4)"),N1228=""),"Zero-rate/export evidence missing; ","")&amp;IF(AND(C1228="Credit Note",H1228&gt;0),"Credit note should be negative; ","")&amp;IF(AND(C1228="Simplified Tax Invoice",F1228="B2B - VAT registered"),"Simplified invoice issued to VAT-registered B2B; ",""))</f>
        <v/>
      </c>
    </row>
    <row r="1229">
      <c r="A1229" s="17" t="n"/>
      <c r="B1229" s="14" t="n"/>
      <c r="C1229" s="14" t="n"/>
      <c r="D1229" s="14" t="n"/>
      <c r="E1229" s="16" t="n"/>
      <c r="F1229" s="14" t="n"/>
      <c r="G1229" s="14" t="n"/>
      <c r="H1229" s="19" t="n"/>
      <c r="I1229" s="19" t="n"/>
      <c r="J1229" s="34">
        <f>IF(A1229="","",H1229+I1229)</f>
        <v/>
      </c>
      <c r="K1229" s="14" t="n"/>
      <c r="L1229" s="14" t="n"/>
      <c r="M1229" s="14" t="n"/>
      <c r="N1229" s="14" t="n"/>
      <c r="O1229" s="20">
        <f>IF(A1229="","",SUMPRODUCT((A1229&gt;=Setup!$C$19:$C$30)*(A1229&lt;=Setup!$D$19:$D$30)*Setup!$A$19:$A$30))</f>
        <v/>
      </c>
      <c r="P1229" s="34">
        <f>IF(A1229="","",IF(G1229="Standard 15% (Box 1)",ROUND(H1229*Setup!$B$9,2),0))</f>
        <v/>
      </c>
      <c r="Q1229" s="34">
        <f>IF(A1229="","",I1229-P1229)</f>
        <v/>
      </c>
      <c r="R1229" s="23">
        <f>IF(A1229="","",IF(O1229=0,"Outside audit periods; ","")&amp;IF(G1229="","No VAT category; ","")&amp;IF(ABS(Q1229)&gt;Setup!$B$10,"VAT ≠ 15% × net; ","")&amp;IF(AND(F1229="B2B - VAT registered",NOT(AND(LEN(E1229)=15,LEFT(E1229,1)="3",RIGHT(E1229,1)="3",ISNUMBER(--E1229)))),"Invalid/missing customer VAT no; ","")&amp;IF(L1229&lt;&gt;"Yes","Not reported/cleared on FATOORA; ","")&amp;IF(AND(OR(G1229="Zero-rated domestic (Box 3)",G1229="Export (Box 4)"),N1229=""),"Zero-rate/export evidence missing; ","")&amp;IF(AND(C1229="Credit Note",H1229&gt;0),"Credit note should be negative; ","")&amp;IF(AND(C1229="Simplified Tax Invoice",F1229="B2B - VAT registered"),"Simplified invoice issued to VAT-registered B2B; ",""))</f>
        <v/>
      </c>
    </row>
    <row r="1230">
      <c r="A1230" s="17" t="n"/>
      <c r="B1230" s="14" t="n"/>
      <c r="C1230" s="14" t="n"/>
      <c r="D1230" s="14" t="n"/>
      <c r="E1230" s="16" t="n"/>
      <c r="F1230" s="14" t="n"/>
      <c r="G1230" s="14" t="n"/>
      <c r="H1230" s="19" t="n"/>
      <c r="I1230" s="19" t="n"/>
      <c r="J1230" s="34">
        <f>IF(A1230="","",H1230+I1230)</f>
        <v/>
      </c>
      <c r="K1230" s="14" t="n"/>
      <c r="L1230" s="14" t="n"/>
      <c r="M1230" s="14" t="n"/>
      <c r="N1230" s="14" t="n"/>
      <c r="O1230" s="20">
        <f>IF(A1230="","",SUMPRODUCT((A1230&gt;=Setup!$C$19:$C$30)*(A1230&lt;=Setup!$D$19:$D$30)*Setup!$A$19:$A$30))</f>
        <v/>
      </c>
      <c r="P1230" s="34">
        <f>IF(A1230="","",IF(G1230="Standard 15% (Box 1)",ROUND(H1230*Setup!$B$9,2),0))</f>
        <v/>
      </c>
      <c r="Q1230" s="34">
        <f>IF(A1230="","",I1230-P1230)</f>
        <v/>
      </c>
      <c r="R1230" s="23">
        <f>IF(A1230="","",IF(O1230=0,"Outside audit periods; ","")&amp;IF(G1230="","No VAT category; ","")&amp;IF(ABS(Q1230)&gt;Setup!$B$10,"VAT ≠ 15% × net; ","")&amp;IF(AND(F1230="B2B - VAT registered",NOT(AND(LEN(E1230)=15,LEFT(E1230,1)="3",RIGHT(E1230,1)="3",ISNUMBER(--E1230)))),"Invalid/missing customer VAT no; ","")&amp;IF(L1230&lt;&gt;"Yes","Not reported/cleared on FATOORA; ","")&amp;IF(AND(OR(G1230="Zero-rated domestic (Box 3)",G1230="Export (Box 4)"),N1230=""),"Zero-rate/export evidence missing; ","")&amp;IF(AND(C1230="Credit Note",H1230&gt;0),"Credit note should be negative; ","")&amp;IF(AND(C1230="Simplified Tax Invoice",F1230="B2B - VAT registered"),"Simplified invoice issued to VAT-registered B2B; ",""))</f>
        <v/>
      </c>
    </row>
    <row r="1231">
      <c r="A1231" s="17" t="n"/>
      <c r="B1231" s="14" t="n"/>
      <c r="C1231" s="14" t="n"/>
      <c r="D1231" s="14" t="n"/>
      <c r="E1231" s="16" t="n"/>
      <c r="F1231" s="14" t="n"/>
      <c r="G1231" s="14" t="n"/>
      <c r="H1231" s="19" t="n"/>
      <c r="I1231" s="19" t="n"/>
      <c r="J1231" s="34">
        <f>IF(A1231="","",H1231+I1231)</f>
        <v/>
      </c>
      <c r="K1231" s="14" t="n"/>
      <c r="L1231" s="14" t="n"/>
      <c r="M1231" s="14" t="n"/>
      <c r="N1231" s="14" t="n"/>
      <c r="O1231" s="20">
        <f>IF(A1231="","",SUMPRODUCT((A1231&gt;=Setup!$C$19:$C$30)*(A1231&lt;=Setup!$D$19:$D$30)*Setup!$A$19:$A$30))</f>
        <v/>
      </c>
      <c r="P1231" s="34">
        <f>IF(A1231="","",IF(G1231="Standard 15% (Box 1)",ROUND(H1231*Setup!$B$9,2),0))</f>
        <v/>
      </c>
      <c r="Q1231" s="34">
        <f>IF(A1231="","",I1231-P1231)</f>
        <v/>
      </c>
      <c r="R1231" s="23">
        <f>IF(A1231="","",IF(O1231=0,"Outside audit periods; ","")&amp;IF(G1231="","No VAT category; ","")&amp;IF(ABS(Q1231)&gt;Setup!$B$10,"VAT ≠ 15% × net; ","")&amp;IF(AND(F1231="B2B - VAT registered",NOT(AND(LEN(E1231)=15,LEFT(E1231,1)="3",RIGHT(E1231,1)="3",ISNUMBER(--E1231)))),"Invalid/missing customer VAT no; ","")&amp;IF(L1231&lt;&gt;"Yes","Not reported/cleared on FATOORA; ","")&amp;IF(AND(OR(G1231="Zero-rated domestic (Box 3)",G1231="Export (Box 4)"),N1231=""),"Zero-rate/export evidence missing; ","")&amp;IF(AND(C1231="Credit Note",H1231&gt;0),"Credit note should be negative; ","")&amp;IF(AND(C1231="Simplified Tax Invoice",F1231="B2B - VAT registered"),"Simplified invoice issued to VAT-registered B2B; ",""))</f>
        <v/>
      </c>
    </row>
    <row r="1232">
      <c r="A1232" s="17" t="n"/>
      <c r="B1232" s="14" t="n"/>
      <c r="C1232" s="14" t="n"/>
      <c r="D1232" s="14" t="n"/>
      <c r="E1232" s="16" t="n"/>
      <c r="F1232" s="14" t="n"/>
      <c r="G1232" s="14" t="n"/>
      <c r="H1232" s="19" t="n"/>
      <c r="I1232" s="19" t="n"/>
      <c r="J1232" s="34">
        <f>IF(A1232="","",H1232+I1232)</f>
        <v/>
      </c>
      <c r="K1232" s="14" t="n"/>
      <c r="L1232" s="14" t="n"/>
      <c r="M1232" s="14" t="n"/>
      <c r="N1232" s="14" t="n"/>
      <c r="O1232" s="20">
        <f>IF(A1232="","",SUMPRODUCT((A1232&gt;=Setup!$C$19:$C$30)*(A1232&lt;=Setup!$D$19:$D$30)*Setup!$A$19:$A$30))</f>
        <v/>
      </c>
      <c r="P1232" s="34">
        <f>IF(A1232="","",IF(G1232="Standard 15% (Box 1)",ROUND(H1232*Setup!$B$9,2),0))</f>
        <v/>
      </c>
      <c r="Q1232" s="34">
        <f>IF(A1232="","",I1232-P1232)</f>
        <v/>
      </c>
      <c r="R1232" s="23">
        <f>IF(A1232="","",IF(O1232=0,"Outside audit periods; ","")&amp;IF(G1232="","No VAT category; ","")&amp;IF(ABS(Q1232)&gt;Setup!$B$10,"VAT ≠ 15% × net; ","")&amp;IF(AND(F1232="B2B - VAT registered",NOT(AND(LEN(E1232)=15,LEFT(E1232,1)="3",RIGHT(E1232,1)="3",ISNUMBER(--E1232)))),"Invalid/missing customer VAT no; ","")&amp;IF(L1232&lt;&gt;"Yes","Not reported/cleared on FATOORA; ","")&amp;IF(AND(OR(G1232="Zero-rated domestic (Box 3)",G1232="Export (Box 4)"),N1232=""),"Zero-rate/export evidence missing; ","")&amp;IF(AND(C1232="Credit Note",H1232&gt;0),"Credit note should be negative; ","")&amp;IF(AND(C1232="Simplified Tax Invoice",F1232="B2B - VAT registered"),"Simplified invoice issued to VAT-registered B2B; ",""))</f>
        <v/>
      </c>
    </row>
    <row r="1233">
      <c r="A1233" s="17" t="n"/>
      <c r="B1233" s="14" t="n"/>
      <c r="C1233" s="14" t="n"/>
      <c r="D1233" s="14" t="n"/>
      <c r="E1233" s="16" t="n"/>
      <c r="F1233" s="14" t="n"/>
      <c r="G1233" s="14" t="n"/>
      <c r="H1233" s="19" t="n"/>
      <c r="I1233" s="19" t="n"/>
      <c r="J1233" s="34">
        <f>IF(A1233="","",H1233+I1233)</f>
        <v/>
      </c>
      <c r="K1233" s="14" t="n"/>
      <c r="L1233" s="14" t="n"/>
      <c r="M1233" s="14" t="n"/>
      <c r="N1233" s="14" t="n"/>
      <c r="O1233" s="20">
        <f>IF(A1233="","",SUMPRODUCT((A1233&gt;=Setup!$C$19:$C$30)*(A1233&lt;=Setup!$D$19:$D$30)*Setup!$A$19:$A$30))</f>
        <v/>
      </c>
      <c r="P1233" s="34">
        <f>IF(A1233="","",IF(G1233="Standard 15% (Box 1)",ROUND(H1233*Setup!$B$9,2),0))</f>
        <v/>
      </c>
      <c r="Q1233" s="34">
        <f>IF(A1233="","",I1233-P1233)</f>
        <v/>
      </c>
      <c r="R1233" s="23">
        <f>IF(A1233="","",IF(O1233=0,"Outside audit periods; ","")&amp;IF(G1233="","No VAT category; ","")&amp;IF(ABS(Q1233)&gt;Setup!$B$10,"VAT ≠ 15% × net; ","")&amp;IF(AND(F1233="B2B - VAT registered",NOT(AND(LEN(E1233)=15,LEFT(E1233,1)="3",RIGHT(E1233,1)="3",ISNUMBER(--E1233)))),"Invalid/missing customer VAT no; ","")&amp;IF(L1233&lt;&gt;"Yes","Not reported/cleared on FATOORA; ","")&amp;IF(AND(OR(G1233="Zero-rated domestic (Box 3)",G1233="Export (Box 4)"),N1233=""),"Zero-rate/export evidence missing; ","")&amp;IF(AND(C1233="Credit Note",H1233&gt;0),"Credit note should be negative; ","")&amp;IF(AND(C1233="Simplified Tax Invoice",F1233="B2B - VAT registered"),"Simplified invoice issued to VAT-registered B2B; ",""))</f>
        <v/>
      </c>
    </row>
    <row r="1234">
      <c r="A1234" s="17" t="n"/>
      <c r="B1234" s="14" t="n"/>
      <c r="C1234" s="14" t="n"/>
      <c r="D1234" s="14" t="n"/>
      <c r="E1234" s="16" t="n"/>
      <c r="F1234" s="14" t="n"/>
      <c r="G1234" s="14" t="n"/>
      <c r="H1234" s="19" t="n"/>
      <c r="I1234" s="19" t="n"/>
      <c r="J1234" s="34">
        <f>IF(A1234="","",H1234+I1234)</f>
        <v/>
      </c>
      <c r="K1234" s="14" t="n"/>
      <c r="L1234" s="14" t="n"/>
      <c r="M1234" s="14" t="n"/>
      <c r="N1234" s="14" t="n"/>
      <c r="O1234" s="20">
        <f>IF(A1234="","",SUMPRODUCT((A1234&gt;=Setup!$C$19:$C$30)*(A1234&lt;=Setup!$D$19:$D$30)*Setup!$A$19:$A$30))</f>
        <v/>
      </c>
      <c r="P1234" s="34">
        <f>IF(A1234="","",IF(G1234="Standard 15% (Box 1)",ROUND(H1234*Setup!$B$9,2),0))</f>
        <v/>
      </c>
      <c r="Q1234" s="34">
        <f>IF(A1234="","",I1234-P1234)</f>
        <v/>
      </c>
      <c r="R1234" s="23">
        <f>IF(A1234="","",IF(O1234=0,"Outside audit periods; ","")&amp;IF(G1234="","No VAT category; ","")&amp;IF(ABS(Q1234)&gt;Setup!$B$10,"VAT ≠ 15% × net; ","")&amp;IF(AND(F1234="B2B - VAT registered",NOT(AND(LEN(E1234)=15,LEFT(E1234,1)="3",RIGHT(E1234,1)="3",ISNUMBER(--E1234)))),"Invalid/missing customer VAT no; ","")&amp;IF(L1234&lt;&gt;"Yes","Not reported/cleared on FATOORA; ","")&amp;IF(AND(OR(G1234="Zero-rated domestic (Box 3)",G1234="Export (Box 4)"),N1234=""),"Zero-rate/export evidence missing; ","")&amp;IF(AND(C1234="Credit Note",H1234&gt;0),"Credit note should be negative; ","")&amp;IF(AND(C1234="Simplified Tax Invoice",F1234="B2B - VAT registered"),"Simplified invoice issued to VAT-registered B2B; ",""))</f>
        <v/>
      </c>
    </row>
    <row r="1235">
      <c r="A1235" s="17" t="n"/>
      <c r="B1235" s="14" t="n"/>
      <c r="C1235" s="14" t="n"/>
      <c r="D1235" s="14" t="n"/>
      <c r="E1235" s="16" t="n"/>
      <c r="F1235" s="14" t="n"/>
      <c r="G1235" s="14" t="n"/>
      <c r="H1235" s="19" t="n"/>
      <c r="I1235" s="19" t="n"/>
      <c r="J1235" s="34">
        <f>IF(A1235="","",H1235+I1235)</f>
        <v/>
      </c>
      <c r="K1235" s="14" t="n"/>
      <c r="L1235" s="14" t="n"/>
      <c r="M1235" s="14" t="n"/>
      <c r="N1235" s="14" t="n"/>
      <c r="O1235" s="20">
        <f>IF(A1235="","",SUMPRODUCT((A1235&gt;=Setup!$C$19:$C$30)*(A1235&lt;=Setup!$D$19:$D$30)*Setup!$A$19:$A$30))</f>
        <v/>
      </c>
      <c r="P1235" s="34">
        <f>IF(A1235="","",IF(G1235="Standard 15% (Box 1)",ROUND(H1235*Setup!$B$9,2),0))</f>
        <v/>
      </c>
      <c r="Q1235" s="34">
        <f>IF(A1235="","",I1235-P1235)</f>
        <v/>
      </c>
      <c r="R1235" s="23">
        <f>IF(A1235="","",IF(O1235=0,"Outside audit periods; ","")&amp;IF(G1235="","No VAT category; ","")&amp;IF(ABS(Q1235)&gt;Setup!$B$10,"VAT ≠ 15% × net; ","")&amp;IF(AND(F1235="B2B - VAT registered",NOT(AND(LEN(E1235)=15,LEFT(E1235,1)="3",RIGHT(E1235,1)="3",ISNUMBER(--E1235)))),"Invalid/missing customer VAT no; ","")&amp;IF(L1235&lt;&gt;"Yes","Not reported/cleared on FATOORA; ","")&amp;IF(AND(OR(G1235="Zero-rated domestic (Box 3)",G1235="Export (Box 4)"),N1235=""),"Zero-rate/export evidence missing; ","")&amp;IF(AND(C1235="Credit Note",H1235&gt;0),"Credit note should be negative; ","")&amp;IF(AND(C1235="Simplified Tax Invoice",F1235="B2B - VAT registered"),"Simplified invoice issued to VAT-registered B2B; ",""))</f>
        <v/>
      </c>
    </row>
    <row r="1236">
      <c r="A1236" s="17" t="n"/>
      <c r="B1236" s="14" t="n"/>
      <c r="C1236" s="14" t="n"/>
      <c r="D1236" s="14" t="n"/>
      <c r="E1236" s="16" t="n"/>
      <c r="F1236" s="14" t="n"/>
      <c r="G1236" s="14" t="n"/>
      <c r="H1236" s="19" t="n"/>
      <c r="I1236" s="19" t="n"/>
      <c r="J1236" s="34">
        <f>IF(A1236="","",H1236+I1236)</f>
        <v/>
      </c>
      <c r="K1236" s="14" t="n"/>
      <c r="L1236" s="14" t="n"/>
      <c r="M1236" s="14" t="n"/>
      <c r="N1236" s="14" t="n"/>
      <c r="O1236" s="20">
        <f>IF(A1236="","",SUMPRODUCT((A1236&gt;=Setup!$C$19:$C$30)*(A1236&lt;=Setup!$D$19:$D$30)*Setup!$A$19:$A$30))</f>
        <v/>
      </c>
      <c r="P1236" s="34">
        <f>IF(A1236="","",IF(G1236="Standard 15% (Box 1)",ROUND(H1236*Setup!$B$9,2),0))</f>
        <v/>
      </c>
      <c r="Q1236" s="34">
        <f>IF(A1236="","",I1236-P1236)</f>
        <v/>
      </c>
      <c r="R1236" s="23">
        <f>IF(A1236="","",IF(O1236=0,"Outside audit periods; ","")&amp;IF(G1236="","No VAT category; ","")&amp;IF(ABS(Q1236)&gt;Setup!$B$10,"VAT ≠ 15% × net; ","")&amp;IF(AND(F1236="B2B - VAT registered",NOT(AND(LEN(E1236)=15,LEFT(E1236,1)="3",RIGHT(E1236,1)="3",ISNUMBER(--E1236)))),"Invalid/missing customer VAT no; ","")&amp;IF(L1236&lt;&gt;"Yes","Not reported/cleared on FATOORA; ","")&amp;IF(AND(OR(G1236="Zero-rated domestic (Box 3)",G1236="Export (Box 4)"),N1236=""),"Zero-rate/export evidence missing; ","")&amp;IF(AND(C1236="Credit Note",H1236&gt;0),"Credit note should be negative; ","")&amp;IF(AND(C1236="Simplified Tax Invoice",F1236="B2B - VAT registered"),"Simplified invoice issued to VAT-registered B2B; ",""))</f>
        <v/>
      </c>
    </row>
    <row r="1237">
      <c r="A1237" s="17" t="n"/>
      <c r="B1237" s="14" t="n"/>
      <c r="C1237" s="14" t="n"/>
      <c r="D1237" s="14" t="n"/>
      <c r="E1237" s="16" t="n"/>
      <c r="F1237" s="14" t="n"/>
      <c r="G1237" s="14" t="n"/>
      <c r="H1237" s="19" t="n"/>
      <c r="I1237" s="19" t="n"/>
      <c r="J1237" s="34">
        <f>IF(A1237="","",H1237+I1237)</f>
        <v/>
      </c>
      <c r="K1237" s="14" t="n"/>
      <c r="L1237" s="14" t="n"/>
      <c r="M1237" s="14" t="n"/>
      <c r="N1237" s="14" t="n"/>
      <c r="O1237" s="20">
        <f>IF(A1237="","",SUMPRODUCT((A1237&gt;=Setup!$C$19:$C$30)*(A1237&lt;=Setup!$D$19:$D$30)*Setup!$A$19:$A$30))</f>
        <v/>
      </c>
      <c r="P1237" s="34">
        <f>IF(A1237="","",IF(G1237="Standard 15% (Box 1)",ROUND(H1237*Setup!$B$9,2),0))</f>
        <v/>
      </c>
      <c r="Q1237" s="34">
        <f>IF(A1237="","",I1237-P1237)</f>
        <v/>
      </c>
      <c r="R1237" s="23">
        <f>IF(A1237="","",IF(O1237=0,"Outside audit periods; ","")&amp;IF(G1237="","No VAT category; ","")&amp;IF(ABS(Q1237)&gt;Setup!$B$10,"VAT ≠ 15% × net; ","")&amp;IF(AND(F1237="B2B - VAT registered",NOT(AND(LEN(E1237)=15,LEFT(E1237,1)="3",RIGHT(E1237,1)="3",ISNUMBER(--E1237)))),"Invalid/missing customer VAT no; ","")&amp;IF(L1237&lt;&gt;"Yes","Not reported/cleared on FATOORA; ","")&amp;IF(AND(OR(G1237="Zero-rated domestic (Box 3)",G1237="Export (Box 4)"),N1237=""),"Zero-rate/export evidence missing; ","")&amp;IF(AND(C1237="Credit Note",H1237&gt;0),"Credit note should be negative; ","")&amp;IF(AND(C1237="Simplified Tax Invoice",F1237="B2B - VAT registered"),"Simplified invoice issued to VAT-registered B2B; ",""))</f>
        <v/>
      </c>
    </row>
    <row r="1238">
      <c r="A1238" s="17" t="n"/>
      <c r="B1238" s="14" t="n"/>
      <c r="C1238" s="14" t="n"/>
      <c r="D1238" s="14" t="n"/>
      <c r="E1238" s="16" t="n"/>
      <c r="F1238" s="14" t="n"/>
      <c r="G1238" s="14" t="n"/>
      <c r="H1238" s="19" t="n"/>
      <c r="I1238" s="19" t="n"/>
      <c r="J1238" s="34">
        <f>IF(A1238="","",H1238+I1238)</f>
        <v/>
      </c>
      <c r="K1238" s="14" t="n"/>
      <c r="L1238" s="14" t="n"/>
      <c r="M1238" s="14" t="n"/>
      <c r="N1238" s="14" t="n"/>
      <c r="O1238" s="20">
        <f>IF(A1238="","",SUMPRODUCT((A1238&gt;=Setup!$C$19:$C$30)*(A1238&lt;=Setup!$D$19:$D$30)*Setup!$A$19:$A$30))</f>
        <v/>
      </c>
      <c r="P1238" s="34">
        <f>IF(A1238="","",IF(G1238="Standard 15% (Box 1)",ROUND(H1238*Setup!$B$9,2),0))</f>
        <v/>
      </c>
      <c r="Q1238" s="34">
        <f>IF(A1238="","",I1238-P1238)</f>
        <v/>
      </c>
      <c r="R1238" s="23">
        <f>IF(A1238="","",IF(O1238=0,"Outside audit periods; ","")&amp;IF(G1238="","No VAT category; ","")&amp;IF(ABS(Q1238)&gt;Setup!$B$10,"VAT ≠ 15% × net; ","")&amp;IF(AND(F1238="B2B - VAT registered",NOT(AND(LEN(E1238)=15,LEFT(E1238,1)="3",RIGHT(E1238,1)="3",ISNUMBER(--E1238)))),"Invalid/missing customer VAT no; ","")&amp;IF(L1238&lt;&gt;"Yes","Not reported/cleared on FATOORA; ","")&amp;IF(AND(OR(G1238="Zero-rated domestic (Box 3)",G1238="Export (Box 4)"),N1238=""),"Zero-rate/export evidence missing; ","")&amp;IF(AND(C1238="Credit Note",H1238&gt;0),"Credit note should be negative; ","")&amp;IF(AND(C1238="Simplified Tax Invoice",F1238="B2B - VAT registered"),"Simplified invoice issued to VAT-registered B2B; ",""))</f>
        <v/>
      </c>
    </row>
    <row r="1239">
      <c r="A1239" s="17" t="n"/>
      <c r="B1239" s="14" t="n"/>
      <c r="C1239" s="14" t="n"/>
      <c r="D1239" s="14" t="n"/>
      <c r="E1239" s="16" t="n"/>
      <c r="F1239" s="14" t="n"/>
      <c r="G1239" s="14" t="n"/>
      <c r="H1239" s="19" t="n"/>
      <c r="I1239" s="19" t="n"/>
      <c r="J1239" s="34">
        <f>IF(A1239="","",H1239+I1239)</f>
        <v/>
      </c>
      <c r="K1239" s="14" t="n"/>
      <c r="L1239" s="14" t="n"/>
      <c r="M1239" s="14" t="n"/>
      <c r="N1239" s="14" t="n"/>
      <c r="O1239" s="20">
        <f>IF(A1239="","",SUMPRODUCT((A1239&gt;=Setup!$C$19:$C$30)*(A1239&lt;=Setup!$D$19:$D$30)*Setup!$A$19:$A$30))</f>
        <v/>
      </c>
      <c r="P1239" s="34">
        <f>IF(A1239="","",IF(G1239="Standard 15% (Box 1)",ROUND(H1239*Setup!$B$9,2),0))</f>
        <v/>
      </c>
      <c r="Q1239" s="34">
        <f>IF(A1239="","",I1239-P1239)</f>
        <v/>
      </c>
      <c r="R1239" s="23">
        <f>IF(A1239="","",IF(O1239=0,"Outside audit periods; ","")&amp;IF(G1239="","No VAT category; ","")&amp;IF(ABS(Q1239)&gt;Setup!$B$10,"VAT ≠ 15% × net; ","")&amp;IF(AND(F1239="B2B - VAT registered",NOT(AND(LEN(E1239)=15,LEFT(E1239,1)="3",RIGHT(E1239,1)="3",ISNUMBER(--E1239)))),"Invalid/missing customer VAT no; ","")&amp;IF(L1239&lt;&gt;"Yes","Not reported/cleared on FATOORA; ","")&amp;IF(AND(OR(G1239="Zero-rated domestic (Box 3)",G1239="Export (Box 4)"),N1239=""),"Zero-rate/export evidence missing; ","")&amp;IF(AND(C1239="Credit Note",H1239&gt;0),"Credit note should be negative; ","")&amp;IF(AND(C1239="Simplified Tax Invoice",F1239="B2B - VAT registered"),"Simplified invoice issued to VAT-registered B2B; ",""))</f>
        <v/>
      </c>
    </row>
    <row r="1240">
      <c r="A1240" s="17" t="n"/>
      <c r="B1240" s="14" t="n"/>
      <c r="C1240" s="14" t="n"/>
      <c r="D1240" s="14" t="n"/>
      <c r="E1240" s="16" t="n"/>
      <c r="F1240" s="14" t="n"/>
      <c r="G1240" s="14" t="n"/>
      <c r="H1240" s="19" t="n"/>
      <c r="I1240" s="19" t="n"/>
      <c r="J1240" s="34">
        <f>IF(A1240="","",H1240+I1240)</f>
        <v/>
      </c>
      <c r="K1240" s="14" t="n"/>
      <c r="L1240" s="14" t="n"/>
      <c r="M1240" s="14" t="n"/>
      <c r="N1240" s="14" t="n"/>
      <c r="O1240" s="20">
        <f>IF(A1240="","",SUMPRODUCT((A1240&gt;=Setup!$C$19:$C$30)*(A1240&lt;=Setup!$D$19:$D$30)*Setup!$A$19:$A$30))</f>
        <v/>
      </c>
      <c r="P1240" s="34">
        <f>IF(A1240="","",IF(G1240="Standard 15% (Box 1)",ROUND(H1240*Setup!$B$9,2),0))</f>
        <v/>
      </c>
      <c r="Q1240" s="34">
        <f>IF(A1240="","",I1240-P1240)</f>
        <v/>
      </c>
      <c r="R1240" s="23">
        <f>IF(A1240="","",IF(O1240=0,"Outside audit periods; ","")&amp;IF(G1240="","No VAT category; ","")&amp;IF(ABS(Q1240)&gt;Setup!$B$10,"VAT ≠ 15% × net; ","")&amp;IF(AND(F1240="B2B - VAT registered",NOT(AND(LEN(E1240)=15,LEFT(E1240,1)="3",RIGHT(E1240,1)="3",ISNUMBER(--E1240)))),"Invalid/missing customer VAT no; ","")&amp;IF(L1240&lt;&gt;"Yes","Not reported/cleared on FATOORA; ","")&amp;IF(AND(OR(G1240="Zero-rated domestic (Box 3)",G1240="Export (Box 4)"),N1240=""),"Zero-rate/export evidence missing; ","")&amp;IF(AND(C1240="Credit Note",H1240&gt;0),"Credit note should be negative; ","")&amp;IF(AND(C1240="Simplified Tax Invoice",F1240="B2B - VAT registered"),"Simplified invoice issued to VAT-registered B2B; ",""))</f>
        <v/>
      </c>
    </row>
    <row r="1241">
      <c r="A1241" s="17" t="n"/>
      <c r="B1241" s="14" t="n"/>
      <c r="C1241" s="14" t="n"/>
      <c r="D1241" s="14" t="n"/>
      <c r="E1241" s="16" t="n"/>
      <c r="F1241" s="14" t="n"/>
      <c r="G1241" s="14" t="n"/>
      <c r="H1241" s="19" t="n"/>
      <c r="I1241" s="19" t="n"/>
      <c r="J1241" s="34">
        <f>IF(A1241="","",H1241+I1241)</f>
        <v/>
      </c>
      <c r="K1241" s="14" t="n"/>
      <c r="L1241" s="14" t="n"/>
      <c r="M1241" s="14" t="n"/>
      <c r="N1241" s="14" t="n"/>
      <c r="O1241" s="20">
        <f>IF(A1241="","",SUMPRODUCT((A1241&gt;=Setup!$C$19:$C$30)*(A1241&lt;=Setup!$D$19:$D$30)*Setup!$A$19:$A$30))</f>
        <v/>
      </c>
      <c r="P1241" s="34">
        <f>IF(A1241="","",IF(G1241="Standard 15% (Box 1)",ROUND(H1241*Setup!$B$9,2),0))</f>
        <v/>
      </c>
      <c r="Q1241" s="34">
        <f>IF(A1241="","",I1241-P1241)</f>
        <v/>
      </c>
      <c r="R1241" s="23">
        <f>IF(A1241="","",IF(O1241=0,"Outside audit periods; ","")&amp;IF(G1241="","No VAT category; ","")&amp;IF(ABS(Q1241)&gt;Setup!$B$10,"VAT ≠ 15% × net; ","")&amp;IF(AND(F1241="B2B - VAT registered",NOT(AND(LEN(E1241)=15,LEFT(E1241,1)="3",RIGHT(E1241,1)="3",ISNUMBER(--E1241)))),"Invalid/missing customer VAT no; ","")&amp;IF(L1241&lt;&gt;"Yes","Not reported/cleared on FATOORA; ","")&amp;IF(AND(OR(G1241="Zero-rated domestic (Box 3)",G1241="Export (Box 4)"),N1241=""),"Zero-rate/export evidence missing; ","")&amp;IF(AND(C1241="Credit Note",H1241&gt;0),"Credit note should be negative; ","")&amp;IF(AND(C1241="Simplified Tax Invoice",F1241="B2B - VAT registered"),"Simplified invoice issued to VAT-registered B2B; ",""))</f>
        <v/>
      </c>
    </row>
    <row r="1242">
      <c r="A1242" s="17" t="n"/>
      <c r="B1242" s="14" t="n"/>
      <c r="C1242" s="14" t="n"/>
      <c r="D1242" s="14" t="n"/>
      <c r="E1242" s="16" t="n"/>
      <c r="F1242" s="14" t="n"/>
      <c r="G1242" s="14" t="n"/>
      <c r="H1242" s="19" t="n"/>
      <c r="I1242" s="19" t="n"/>
      <c r="J1242" s="34">
        <f>IF(A1242="","",H1242+I1242)</f>
        <v/>
      </c>
      <c r="K1242" s="14" t="n"/>
      <c r="L1242" s="14" t="n"/>
      <c r="M1242" s="14" t="n"/>
      <c r="N1242" s="14" t="n"/>
      <c r="O1242" s="20">
        <f>IF(A1242="","",SUMPRODUCT((A1242&gt;=Setup!$C$19:$C$30)*(A1242&lt;=Setup!$D$19:$D$30)*Setup!$A$19:$A$30))</f>
        <v/>
      </c>
      <c r="P1242" s="34">
        <f>IF(A1242="","",IF(G1242="Standard 15% (Box 1)",ROUND(H1242*Setup!$B$9,2),0))</f>
        <v/>
      </c>
      <c r="Q1242" s="34">
        <f>IF(A1242="","",I1242-P1242)</f>
        <v/>
      </c>
      <c r="R1242" s="23">
        <f>IF(A1242="","",IF(O1242=0,"Outside audit periods; ","")&amp;IF(G1242="","No VAT category; ","")&amp;IF(ABS(Q1242)&gt;Setup!$B$10,"VAT ≠ 15% × net; ","")&amp;IF(AND(F1242="B2B - VAT registered",NOT(AND(LEN(E1242)=15,LEFT(E1242,1)="3",RIGHT(E1242,1)="3",ISNUMBER(--E1242)))),"Invalid/missing customer VAT no; ","")&amp;IF(L1242&lt;&gt;"Yes","Not reported/cleared on FATOORA; ","")&amp;IF(AND(OR(G1242="Zero-rated domestic (Box 3)",G1242="Export (Box 4)"),N1242=""),"Zero-rate/export evidence missing; ","")&amp;IF(AND(C1242="Credit Note",H1242&gt;0),"Credit note should be negative; ","")&amp;IF(AND(C1242="Simplified Tax Invoice",F1242="B2B - VAT registered"),"Simplified invoice issued to VAT-registered B2B; ",""))</f>
        <v/>
      </c>
    </row>
    <row r="1243">
      <c r="A1243" s="17" t="n"/>
      <c r="B1243" s="14" t="n"/>
      <c r="C1243" s="14" t="n"/>
      <c r="D1243" s="14" t="n"/>
      <c r="E1243" s="16" t="n"/>
      <c r="F1243" s="14" t="n"/>
      <c r="G1243" s="14" t="n"/>
      <c r="H1243" s="19" t="n"/>
      <c r="I1243" s="19" t="n"/>
      <c r="J1243" s="34">
        <f>IF(A1243="","",H1243+I1243)</f>
        <v/>
      </c>
      <c r="K1243" s="14" t="n"/>
      <c r="L1243" s="14" t="n"/>
      <c r="M1243" s="14" t="n"/>
      <c r="N1243" s="14" t="n"/>
      <c r="O1243" s="20">
        <f>IF(A1243="","",SUMPRODUCT((A1243&gt;=Setup!$C$19:$C$30)*(A1243&lt;=Setup!$D$19:$D$30)*Setup!$A$19:$A$30))</f>
        <v/>
      </c>
      <c r="P1243" s="34">
        <f>IF(A1243="","",IF(G1243="Standard 15% (Box 1)",ROUND(H1243*Setup!$B$9,2),0))</f>
        <v/>
      </c>
      <c r="Q1243" s="34">
        <f>IF(A1243="","",I1243-P1243)</f>
        <v/>
      </c>
      <c r="R1243" s="23">
        <f>IF(A1243="","",IF(O1243=0,"Outside audit periods; ","")&amp;IF(G1243="","No VAT category; ","")&amp;IF(ABS(Q1243)&gt;Setup!$B$10,"VAT ≠ 15% × net; ","")&amp;IF(AND(F1243="B2B - VAT registered",NOT(AND(LEN(E1243)=15,LEFT(E1243,1)="3",RIGHT(E1243,1)="3",ISNUMBER(--E1243)))),"Invalid/missing customer VAT no; ","")&amp;IF(L1243&lt;&gt;"Yes","Not reported/cleared on FATOORA; ","")&amp;IF(AND(OR(G1243="Zero-rated domestic (Box 3)",G1243="Export (Box 4)"),N1243=""),"Zero-rate/export evidence missing; ","")&amp;IF(AND(C1243="Credit Note",H1243&gt;0),"Credit note should be negative; ","")&amp;IF(AND(C1243="Simplified Tax Invoice",F1243="B2B - VAT registered"),"Simplified invoice issued to VAT-registered B2B; ",""))</f>
        <v/>
      </c>
    </row>
    <row r="1244">
      <c r="A1244" s="17" t="n"/>
      <c r="B1244" s="14" t="n"/>
      <c r="C1244" s="14" t="n"/>
      <c r="D1244" s="14" t="n"/>
      <c r="E1244" s="16" t="n"/>
      <c r="F1244" s="14" t="n"/>
      <c r="G1244" s="14" t="n"/>
      <c r="H1244" s="19" t="n"/>
      <c r="I1244" s="19" t="n"/>
      <c r="J1244" s="34">
        <f>IF(A1244="","",H1244+I1244)</f>
        <v/>
      </c>
      <c r="K1244" s="14" t="n"/>
      <c r="L1244" s="14" t="n"/>
      <c r="M1244" s="14" t="n"/>
      <c r="N1244" s="14" t="n"/>
      <c r="O1244" s="20">
        <f>IF(A1244="","",SUMPRODUCT((A1244&gt;=Setup!$C$19:$C$30)*(A1244&lt;=Setup!$D$19:$D$30)*Setup!$A$19:$A$30))</f>
        <v/>
      </c>
      <c r="P1244" s="34">
        <f>IF(A1244="","",IF(G1244="Standard 15% (Box 1)",ROUND(H1244*Setup!$B$9,2),0))</f>
        <v/>
      </c>
      <c r="Q1244" s="34">
        <f>IF(A1244="","",I1244-P1244)</f>
        <v/>
      </c>
      <c r="R1244" s="23">
        <f>IF(A1244="","",IF(O1244=0,"Outside audit periods; ","")&amp;IF(G1244="","No VAT category; ","")&amp;IF(ABS(Q1244)&gt;Setup!$B$10,"VAT ≠ 15% × net; ","")&amp;IF(AND(F1244="B2B - VAT registered",NOT(AND(LEN(E1244)=15,LEFT(E1244,1)="3",RIGHT(E1244,1)="3",ISNUMBER(--E1244)))),"Invalid/missing customer VAT no; ","")&amp;IF(L1244&lt;&gt;"Yes","Not reported/cleared on FATOORA; ","")&amp;IF(AND(OR(G1244="Zero-rated domestic (Box 3)",G1244="Export (Box 4)"),N1244=""),"Zero-rate/export evidence missing; ","")&amp;IF(AND(C1244="Credit Note",H1244&gt;0),"Credit note should be negative; ","")&amp;IF(AND(C1244="Simplified Tax Invoice",F1244="B2B - VAT registered"),"Simplified invoice issued to VAT-registered B2B; ",""))</f>
        <v/>
      </c>
    </row>
    <row r="1245">
      <c r="A1245" s="17" t="n"/>
      <c r="B1245" s="14" t="n"/>
      <c r="C1245" s="14" t="n"/>
      <c r="D1245" s="14" t="n"/>
      <c r="E1245" s="16" t="n"/>
      <c r="F1245" s="14" t="n"/>
      <c r="G1245" s="14" t="n"/>
      <c r="H1245" s="19" t="n"/>
      <c r="I1245" s="19" t="n"/>
      <c r="J1245" s="34">
        <f>IF(A1245="","",H1245+I1245)</f>
        <v/>
      </c>
      <c r="K1245" s="14" t="n"/>
      <c r="L1245" s="14" t="n"/>
      <c r="M1245" s="14" t="n"/>
      <c r="N1245" s="14" t="n"/>
      <c r="O1245" s="20">
        <f>IF(A1245="","",SUMPRODUCT((A1245&gt;=Setup!$C$19:$C$30)*(A1245&lt;=Setup!$D$19:$D$30)*Setup!$A$19:$A$30))</f>
        <v/>
      </c>
      <c r="P1245" s="34">
        <f>IF(A1245="","",IF(G1245="Standard 15% (Box 1)",ROUND(H1245*Setup!$B$9,2),0))</f>
        <v/>
      </c>
      <c r="Q1245" s="34">
        <f>IF(A1245="","",I1245-P1245)</f>
        <v/>
      </c>
      <c r="R1245" s="23">
        <f>IF(A1245="","",IF(O1245=0,"Outside audit periods; ","")&amp;IF(G1245="","No VAT category; ","")&amp;IF(ABS(Q1245)&gt;Setup!$B$10,"VAT ≠ 15% × net; ","")&amp;IF(AND(F1245="B2B - VAT registered",NOT(AND(LEN(E1245)=15,LEFT(E1245,1)="3",RIGHT(E1245,1)="3",ISNUMBER(--E1245)))),"Invalid/missing customer VAT no; ","")&amp;IF(L1245&lt;&gt;"Yes","Not reported/cleared on FATOORA; ","")&amp;IF(AND(OR(G1245="Zero-rated domestic (Box 3)",G1245="Export (Box 4)"),N1245=""),"Zero-rate/export evidence missing; ","")&amp;IF(AND(C1245="Credit Note",H1245&gt;0),"Credit note should be negative; ","")&amp;IF(AND(C1245="Simplified Tax Invoice",F1245="B2B - VAT registered"),"Simplified invoice issued to VAT-registered B2B; ",""))</f>
        <v/>
      </c>
    </row>
    <row r="1246">
      <c r="A1246" s="17" t="n"/>
      <c r="B1246" s="14" t="n"/>
      <c r="C1246" s="14" t="n"/>
      <c r="D1246" s="14" t="n"/>
      <c r="E1246" s="16" t="n"/>
      <c r="F1246" s="14" t="n"/>
      <c r="G1246" s="14" t="n"/>
      <c r="H1246" s="19" t="n"/>
      <c r="I1246" s="19" t="n"/>
      <c r="J1246" s="34">
        <f>IF(A1246="","",H1246+I1246)</f>
        <v/>
      </c>
      <c r="K1246" s="14" t="n"/>
      <c r="L1246" s="14" t="n"/>
      <c r="M1246" s="14" t="n"/>
      <c r="N1246" s="14" t="n"/>
      <c r="O1246" s="20">
        <f>IF(A1246="","",SUMPRODUCT((A1246&gt;=Setup!$C$19:$C$30)*(A1246&lt;=Setup!$D$19:$D$30)*Setup!$A$19:$A$30))</f>
        <v/>
      </c>
      <c r="P1246" s="34">
        <f>IF(A1246="","",IF(G1246="Standard 15% (Box 1)",ROUND(H1246*Setup!$B$9,2),0))</f>
        <v/>
      </c>
      <c r="Q1246" s="34">
        <f>IF(A1246="","",I1246-P1246)</f>
        <v/>
      </c>
      <c r="R1246" s="23">
        <f>IF(A1246="","",IF(O1246=0,"Outside audit periods; ","")&amp;IF(G1246="","No VAT category; ","")&amp;IF(ABS(Q1246)&gt;Setup!$B$10,"VAT ≠ 15% × net; ","")&amp;IF(AND(F1246="B2B - VAT registered",NOT(AND(LEN(E1246)=15,LEFT(E1246,1)="3",RIGHT(E1246,1)="3",ISNUMBER(--E1246)))),"Invalid/missing customer VAT no; ","")&amp;IF(L1246&lt;&gt;"Yes","Not reported/cleared on FATOORA; ","")&amp;IF(AND(OR(G1246="Zero-rated domestic (Box 3)",G1246="Export (Box 4)"),N1246=""),"Zero-rate/export evidence missing; ","")&amp;IF(AND(C1246="Credit Note",H1246&gt;0),"Credit note should be negative; ","")&amp;IF(AND(C1246="Simplified Tax Invoice",F1246="B2B - VAT registered"),"Simplified invoice issued to VAT-registered B2B; ",""))</f>
        <v/>
      </c>
    </row>
    <row r="1247">
      <c r="A1247" s="17" t="n"/>
      <c r="B1247" s="14" t="n"/>
      <c r="C1247" s="14" t="n"/>
      <c r="D1247" s="14" t="n"/>
      <c r="E1247" s="16" t="n"/>
      <c r="F1247" s="14" t="n"/>
      <c r="G1247" s="14" t="n"/>
      <c r="H1247" s="19" t="n"/>
      <c r="I1247" s="19" t="n"/>
      <c r="J1247" s="34">
        <f>IF(A1247="","",H1247+I1247)</f>
        <v/>
      </c>
      <c r="K1247" s="14" t="n"/>
      <c r="L1247" s="14" t="n"/>
      <c r="M1247" s="14" t="n"/>
      <c r="N1247" s="14" t="n"/>
      <c r="O1247" s="20">
        <f>IF(A1247="","",SUMPRODUCT((A1247&gt;=Setup!$C$19:$C$30)*(A1247&lt;=Setup!$D$19:$D$30)*Setup!$A$19:$A$30))</f>
        <v/>
      </c>
      <c r="P1247" s="34">
        <f>IF(A1247="","",IF(G1247="Standard 15% (Box 1)",ROUND(H1247*Setup!$B$9,2),0))</f>
        <v/>
      </c>
      <c r="Q1247" s="34">
        <f>IF(A1247="","",I1247-P1247)</f>
        <v/>
      </c>
      <c r="R1247" s="23">
        <f>IF(A1247="","",IF(O1247=0,"Outside audit periods; ","")&amp;IF(G1247="","No VAT category; ","")&amp;IF(ABS(Q1247)&gt;Setup!$B$10,"VAT ≠ 15% × net; ","")&amp;IF(AND(F1247="B2B - VAT registered",NOT(AND(LEN(E1247)=15,LEFT(E1247,1)="3",RIGHT(E1247,1)="3",ISNUMBER(--E1247)))),"Invalid/missing customer VAT no; ","")&amp;IF(L1247&lt;&gt;"Yes","Not reported/cleared on FATOORA; ","")&amp;IF(AND(OR(G1247="Zero-rated domestic (Box 3)",G1247="Export (Box 4)"),N1247=""),"Zero-rate/export evidence missing; ","")&amp;IF(AND(C1247="Credit Note",H1247&gt;0),"Credit note should be negative; ","")&amp;IF(AND(C1247="Simplified Tax Invoice",F1247="B2B - VAT registered"),"Simplified invoice issued to VAT-registered B2B; ",""))</f>
        <v/>
      </c>
    </row>
    <row r="1248">
      <c r="A1248" s="17" t="n"/>
      <c r="B1248" s="14" t="n"/>
      <c r="C1248" s="14" t="n"/>
      <c r="D1248" s="14" t="n"/>
      <c r="E1248" s="16" t="n"/>
      <c r="F1248" s="14" t="n"/>
      <c r="G1248" s="14" t="n"/>
      <c r="H1248" s="19" t="n"/>
      <c r="I1248" s="19" t="n"/>
      <c r="J1248" s="34">
        <f>IF(A1248="","",H1248+I1248)</f>
        <v/>
      </c>
      <c r="K1248" s="14" t="n"/>
      <c r="L1248" s="14" t="n"/>
      <c r="M1248" s="14" t="n"/>
      <c r="N1248" s="14" t="n"/>
      <c r="O1248" s="20">
        <f>IF(A1248="","",SUMPRODUCT((A1248&gt;=Setup!$C$19:$C$30)*(A1248&lt;=Setup!$D$19:$D$30)*Setup!$A$19:$A$30))</f>
        <v/>
      </c>
      <c r="P1248" s="34">
        <f>IF(A1248="","",IF(G1248="Standard 15% (Box 1)",ROUND(H1248*Setup!$B$9,2),0))</f>
        <v/>
      </c>
      <c r="Q1248" s="34">
        <f>IF(A1248="","",I1248-P1248)</f>
        <v/>
      </c>
      <c r="R1248" s="23">
        <f>IF(A1248="","",IF(O1248=0,"Outside audit periods; ","")&amp;IF(G1248="","No VAT category; ","")&amp;IF(ABS(Q1248)&gt;Setup!$B$10,"VAT ≠ 15% × net; ","")&amp;IF(AND(F1248="B2B - VAT registered",NOT(AND(LEN(E1248)=15,LEFT(E1248,1)="3",RIGHT(E1248,1)="3",ISNUMBER(--E1248)))),"Invalid/missing customer VAT no; ","")&amp;IF(L1248&lt;&gt;"Yes","Not reported/cleared on FATOORA; ","")&amp;IF(AND(OR(G1248="Zero-rated domestic (Box 3)",G1248="Export (Box 4)"),N1248=""),"Zero-rate/export evidence missing; ","")&amp;IF(AND(C1248="Credit Note",H1248&gt;0),"Credit note should be negative; ","")&amp;IF(AND(C1248="Simplified Tax Invoice",F1248="B2B - VAT registered"),"Simplified invoice issued to VAT-registered B2B; ",""))</f>
        <v/>
      </c>
    </row>
    <row r="1249">
      <c r="A1249" s="17" t="n"/>
      <c r="B1249" s="14" t="n"/>
      <c r="C1249" s="14" t="n"/>
      <c r="D1249" s="14" t="n"/>
      <c r="E1249" s="16" t="n"/>
      <c r="F1249" s="14" t="n"/>
      <c r="G1249" s="14" t="n"/>
      <c r="H1249" s="19" t="n"/>
      <c r="I1249" s="19" t="n"/>
      <c r="J1249" s="34">
        <f>IF(A1249="","",H1249+I1249)</f>
        <v/>
      </c>
      <c r="K1249" s="14" t="n"/>
      <c r="L1249" s="14" t="n"/>
      <c r="M1249" s="14" t="n"/>
      <c r="N1249" s="14" t="n"/>
      <c r="O1249" s="20">
        <f>IF(A1249="","",SUMPRODUCT((A1249&gt;=Setup!$C$19:$C$30)*(A1249&lt;=Setup!$D$19:$D$30)*Setup!$A$19:$A$30))</f>
        <v/>
      </c>
      <c r="P1249" s="34">
        <f>IF(A1249="","",IF(G1249="Standard 15% (Box 1)",ROUND(H1249*Setup!$B$9,2),0))</f>
        <v/>
      </c>
      <c r="Q1249" s="34">
        <f>IF(A1249="","",I1249-P1249)</f>
        <v/>
      </c>
      <c r="R1249" s="23">
        <f>IF(A1249="","",IF(O1249=0,"Outside audit periods; ","")&amp;IF(G1249="","No VAT category; ","")&amp;IF(ABS(Q1249)&gt;Setup!$B$10,"VAT ≠ 15% × net; ","")&amp;IF(AND(F1249="B2B - VAT registered",NOT(AND(LEN(E1249)=15,LEFT(E1249,1)="3",RIGHT(E1249,1)="3",ISNUMBER(--E1249)))),"Invalid/missing customer VAT no; ","")&amp;IF(L1249&lt;&gt;"Yes","Not reported/cleared on FATOORA; ","")&amp;IF(AND(OR(G1249="Zero-rated domestic (Box 3)",G1249="Export (Box 4)"),N1249=""),"Zero-rate/export evidence missing; ","")&amp;IF(AND(C1249="Credit Note",H1249&gt;0),"Credit note should be negative; ","")&amp;IF(AND(C1249="Simplified Tax Invoice",F1249="B2B - VAT registered"),"Simplified invoice issued to VAT-registered B2B; ",""))</f>
        <v/>
      </c>
    </row>
    <row r="1250">
      <c r="A1250" s="17" t="n"/>
      <c r="B1250" s="14" t="n"/>
      <c r="C1250" s="14" t="n"/>
      <c r="D1250" s="14" t="n"/>
      <c r="E1250" s="16" t="n"/>
      <c r="F1250" s="14" t="n"/>
      <c r="G1250" s="14" t="n"/>
      <c r="H1250" s="19" t="n"/>
      <c r="I1250" s="19" t="n"/>
      <c r="J1250" s="34">
        <f>IF(A1250="","",H1250+I1250)</f>
        <v/>
      </c>
      <c r="K1250" s="14" t="n"/>
      <c r="L1250" s="14" t="n"/>
      <c r="M1250" s="14" t="n"/>
      <c r="N1250" s="14" t="n"/>
      <c r="O1250" s="20">
        <f>IF(A1250="","",SUMPRODUCT((A1250&gt;=Setup!$C$19:$C$30)*(A1250&lt;=Setup!$D$19:$D$30)*Setup!$A$19:$A$30))</f>
        <v/>
      </c>
      <c r="P1250" s="34">
        <f>IF(A1250="","",IF(G1250="Standard 15% (Box 1)",ROUND(H1250*Setup!$B$9,2),0))</f>
        <v/>
      </c>
      <c r="Q1250" s="34">
        <f>IF(A1250="","",I1250-P1250)</f>
        <v/>
      </c>
      <c r="R1250" s="23">
        <f>IF(A1250="","",IF(O1250=0,"Outside audit periods; ","")&amp;IF(G1250="","No VAT category; ","")&amp;IF(ABS(Q1250)&gt;Setup!$B$10,"VAT ≠ 15% × net; ","")&amp;IF(AND(F1250="B2B - VAT registered",NOT(AND(LEN(E1250)=15,LEFT(E1250,1)="3",RIGHT(E1250,1)="3",ISNUMBER(--E1250)))),"Invalid/missing customer VAT no; ","")&amp;IF(L1250&lt;&gt;"Yes","Not reported/cleared on FATOORA; ","")&amp;IF(AND(OR(G1250="Zero-rated domestic (Box 3)",G1250="Export (Box 4)"),N1250=""),"Zero-rate/export evidence missing; ","")&amp;IF(AND(C1250="Credit Note",H1250&gt;0),"Credit note should be negative; ","")&amp;IF(AND(C1250="Simplified Tax Invoice",F1250="B2B - VAT registered"),"Simplified invoice issued to VAT-registered B2B; ",""))</f>
        <v/>
      </c>
    </row>
    <row r="1251">
      <c r="A1251" s="17" t="n"/>
      <c r="B1251" s="14" t="n"/>
      <c r="C1251" s="14" t="n"/>
      <c r="D1251" s="14" t="n"/>
      <c r="E1251" s="16" t="n"/>
      <c r="F1251" s="14" t="n"/>
      <c r="G1251" s="14" t="n"/>
      <c r="H1251" s="19" t="n"/>
      <c r="I1251" s="19" t="n"/>
      <c r="J1251" s="34">
        <f>IF(A1251="","",H1251+I1251)</f>
        <v/>
      </c>
      <c r="K1251" s="14" t="n"/>
      <c r="L1251" s="14" t="n"/>
      <c r="M1251" s="14" t="n"/>
      <c r="N1251" s="14" t="n"/>
      <c r="O1251" s="20">
        <f>IF(A1251="","",SUMPRODUCT((A1251&gt;=Setup!$C$19:$C$30)*(A1251&lt;=Setup!$D$19:$D$30)*Setup!$A$19:$A$30))</f>
        <v/>
      </c>
      <c r="P1251" s="34">
        <f>IF(A1251="","",IF(G1251="Standard 15% (Box 1)",ROUND(H1251*Setup!$B$9,2),0))</f>
        <v/>
      </c>
      <c r="Q1251" s="34">
        <f>IF(A1251="","",I1251-P1251)</f>
        <v/>
      </c>
      <c r="R1251" s="23">
        <f>IF(A1251="","",IF(O1251=0,"Outside audit periods; ","")&amp;IF(G1251="","No VAT category; ","")&amp;IF(ABS(Q1251)&gt;Setup!$B$10,"VAT ≠ 15% × net; ","")&amp;IF(AND(F1251="B2B - VAT registered",NOT(AND(LEN(E1251)=15,LEFT(E1251,1)="3",RIGHT(E1251,1)="3",ISNUMBER(--E1251)))),"Invalid/missing customer VAT no; ","")&amp;IF(L1251&lt;&gt;"Yes","Not reported/cleared on FATOORA; ","")&amp;IF(AND(OR(G1251="Zero-rated domestic (Box 3)",G1251="Export (Box 4)"),N1251=""),"Zero-rate/export evidence missing; ","")&amp;IF(AND(C1251="Credit Note",H1251&gt;0),"Credit note should be negative; ","")&amp;IF(AND(C1251="Simplified Tax Invoice",F1251="B2B - VAT registered"),"Simplified invoice issued to VAT-registered B2B; ",""))</f>
        <v/>
      </c>
    </row>
    <row r="1252">
      <c r="A1252" s="17" t="n"/>
      <c r="B1252" s="14" t="n"/>
      <c r="C1252" s="14" t="n"/>
      <c r="D1252" s="14" t="n"/>
      <c r="E1252" s="16" t="n"/>
      <c r="F1252" s="14" t="n"/>
      <c r="G1252" s="14" t="n"/>
      <c r="H1252" s="19" t="n"/>
      <c r="I1252" s="19" t="n"/>
      <c r="J1252" s="34">
        <f>IF(A1252="","",H1252+I1252)</f>
        <v/>
      </c>
      <c r="K1252" s="14" t="n"/>
      <c r="L1252" s="14" t="n"/>
      <c r="M1252" s="14" t="n"/>
      <c r="N1252" s="14" t="n"/>
      <c r="O1252" s="20">
        <f>IF(A1252="","",SUMPRODUCT((A1252&gt;=Setup!$C$19:$C$30)*(A1252&lt;=Setup!$D$19:$D$30)*Setup!$A$19:$A$30))</f>
        <v/>
      </c>
      <c r="P1252" s="34">
        <f>IF(A1252="","",IF(G1252="Standard 15% (Box 1)",ROUND(H1252*Setup!$B$9,2),0))</f>
        <v/>
      </c>
      <c r="Q1252" s="34">
        <f>IF(A1252="","",I1252-P1252)</f>
        <v/>
      </c>
      <c r="R1252" s="23">
        <f>IF(A1252="","",IF(O1252=0,"Outside audit periods; ","")&amp;IF(G1252="","No VAT category; ","")&amp;IF(ABS(Q1252)&gt;Setup!$B$10,"VAT ≠ 15% × net; ","")&amp;IF(AND(F1252="B2B - VAT registered",NOT(AND(LEN(E1252)=15,LEFT(E1252,1)="3",RIGHT(E1252,1)="3",ISNUMBER(--E1252)))),"Invalid/missing customer VAT no; ","")&amp;IF(L1252&lt;&gt;"Yes","Not reported/cleared on FATOORA; ","")&amp;IF(AND(OR(G1252="Zero-rated domestic (Box 3)",G1252="Export (Box 4)"),N1252=""),"Zero-rate/export evidence missing; ","")&amp;IF(AND(C1252="Credit Note",H1252&gt;0),"Credit note should be negative; ","")&amp;IF(AND(C1252="Simplified Tax Invoice",F1252="B2B - VAT registered"),"Simplified invoice issued to VAT-registered B2B; ",""))</f>
        <v/>
      </c>
    </row>
    <row r="1253">
      <c r="A1253" s="17" t="n"/>
      <c r="B1253" s="14" t="n"/>
      <c r="C1253" s="14" t="n"/>
      <c r="D1253" s="14" t="n"/>
      <c r="E1253" s="16" t="n"/>
      <c r="F1253" s="14" t="n"/>
      <c r="G1253" s="14" t="n"/>
      <c r="H1253" s="19" t="n"/>
      <c r="I1253" s="19" t="n"/>
      <c r="J1253" s="34">
        <f>IF(A1253="","",H1253+I1253)</f>
        <v/>
      </c>
      <c r="K1253" s="14" t="n"/>
      <c r="L1253" s="14" t="n"/>
      <c r="M1253" s="14" t="n"/>
      <c r="N1253" s="14" t="n"/>
      <c r="O1253" s="20">
        <f>IF(A1253="","",SUMPRODUCT((A1253&gt;=Setup!$C$19:$C$30)*(A1253&lt;=Setup!$D$19:$D$30)*Setup!$A$19:$A$30))</f>
        <v/>
      </c>
      <c r="P1253" s="34">
        <f>IF(A1253="","",IF(G1253="Standard 15% (Box 1)",ROUND(H1253*Setup!$B$9,2),0))</f>
        <v/>
      </c>
      <c r="Q1253" s="34">
        <f>IF(A1253="","",I1253-P1253)</f>
        <v/>
      </c>
      <c r="R1253" s="23">
        <f>IF(A1253="","",IF(O1253=0,"Outside audit periods; ","")&amp;IF(G1253="","No VAT category; ","")&amp;IF(ABS(Q1253)&gt;Setup!$B$10,"VAT ≠ 15% × net; ","")&amp;IF(AND(F1253="B2B - VAT registered",NOT(AND(LEN(E1253)=15,LEFT(E1253,1)="3",RIGHT(E1253,1)="3",ISNUMBER(--E1253)))),"Invalid/missing customer VAT no; ","")&amp;IF(L1253&lt;&gt;"Yes","Not reported/cleared on FATOORA; ","")&amp;IF(AND(OR(G1253="Zero-rated domestic (Box 3)",G1253="Export (Box 4)"),N1253=""),"Zero-rate/export evidence missing; ","")&amp;IF(AND(C1253="Credit Note",H1253&gt;0),"Credit note should be negative; ","")&amp;IF(AND(C1253="Simplified Tax Invoice",F1253="B2B - VAT registered"),"Simplified invoice issued to VAT-registered B2B; ",""))</f>
        <v/>
      </c>
    </row>
    <row r="1254">
      <c r="A1254" s="17" t="n"/>
      <c r="B1254" s="14" t="n"/>
      <c r="C1254" s="14" t="n"/>
      <c r="D1254" s="14" t="n"/>
      <c r="E1254" s="16" t="n"/>
      <c r="F1254" s="14" t="n"/>
      <c r="G1254" s="14" t="n"/>
      <c r="H1254" s="19" t="n"/>
      <c r="I1254" s="19" t="n"/>
      <c r="J1254" s="34">
        <f>IF(A1254="","",H1254+I1254)</f>
        <v/>
      </c>
      <c r="K1254" s="14" t="n"/>
      <c r="L1254" s="14" t="n"/>
      <c r="M1254" s="14" t="n"/>
      <c r="N1254" s="14" t="n"/>
      <c r="O1254" s="20">
        <f>IF(A1254="","",SUMPRODUCT((A1254&gt;=Setup!$C$19:$C$30)*(A1254&lt;=Setup!$D$19:$D$30)*Setup!$A$19:$A$30))</f>
        <v/>
      </c>
      <c r="P1254" s="34">
        <f>IF(A1254="","",IF(G1254="Standard 15% (Box 1)",ROUND(H1254*Setup!$B$9,2),0))</f>
        <v/>
      </c>
      <c r="Q1254" s="34">
        <f>IF(A1254="","",I1254-P1254)</f>
        <v/>
      </c>
      <c r="R1254" s="23">
        <f>IF(A1254="","",IF(O1254=0,"Outside audit periods; ","")&amp;IF(G1254="","No VAT category; ","")&amp;IF(ABS(Q1254)&gt;Setup!$B$10,"VAT ≠ 15% × net; ","")&amp;IF(AND(F1254="B2B - VAT registered",NOT(AND(LEN(E1254)=15,LEFT(E1254,1)="3",RIGHT(E1254,1)="3",ISNUMBER(--E1254)))),"Invalid/missing customer VAT no; ","")&amp;IF(L1254&lt;&gt;"Yes","Not reported/cleared on FATOORA; ","")&amp;IF(AND(OR(G1254="Zero-rated domestic (Box 3)",G1254="Export (Box 4)"),N1254=""),"Zero-rate/export evidence missing; ","")&amp;IF(AND(C1254="Credit Note",H1254&gt;0),"Credit note should be negative; ","")&amp;IF(AND(C1254="Simplified Tax Invoice",F1254="B2B - VAT registered"),"Simplified invoice issued to VAT-registered B2B; ",""))</f>
        <v/>
      </c>
    </row>
    <row r="1255">
      <c r="A1255" s="17" t="n"/>
      <c r="B1255" s="14" t="n"/>
      <c r="C1255" s="14" t="n"/>
      <c r="D1255" s="14" t="n"/>
      <c r="E1255" s="16" t="n"/>
      <c r="F1255" s="14" t="n"/>
      <c r="G1255" s="14" t="n"/>
      <c r="H1255" s="19" t="n"/>
      <c r="I1255" s="19" t="n"/>
      <c r="J1255" s="34">
        <f>IF(A1255="","",H1255+I1255)</f>
        <v/>
      </c>
      <c r="K1255" s="14" t="n"/>
      <c r="L1255" s="14" t="n"/>
      <c r="M1255" s="14" t="n"/>
      <c r="N1255" s="14" t="n"/>
      <c r="O1255" s="20">
        <f>IF(A1255="","",SUMPRODUCT((A1255&gt;=Setup!$C$19:$C$30)*(A1255&lt;=Setup!$D$19:$D$30)*Setup!$A$19:$A$30))</f>
        <v/>
      </c>
      <c r="P1255" s="34">
        <f>IF(A1255="","",IF(G1255="Standard 15% (Box 1)",ROUND(H1255*Setup!$B$9,2),0))</f>
        <v/>
      </c>
      <c r="Q1255" s="34">
        <f>IF(A1255="","",I1255-P1255)</f>
        <v/>
      </c>
      <c r="R1255" s="23">
        <f>IF(A1255="","",IF(O1255=0,"Outside audit periods; ","")&amp;IF(G1255="","No VAT category; ","")&amp;IF(ABS(Q1255)&gt;Setup!$B$10,"VAT ≠ 15% × net; ","")&amp;IF(AND(F1255="B2B - VAT registered",NOT(AND(LEN(E1255)=15,LEFT(E1255,1)="3",RIGHT(E1255,1)="3",ISNUMBER(--E1255)))),"Invalid/missing customer VAT no; ","")&amp;IF(L1255&lt;&gt;"Yes","Not reported/cleared on FATOORA; ","")&amp;IF(AND(OR(G1255="Zero-rated domestic (Box 3)",G1255="Export (Box 4)"),N1255=""),"Zero-rate/export evidence missing; ","")&amp;IF(AND(C1255="Credit Note",H1255&gt;0),"Credit note should be negative; ","")&amp;IF(AND(C1255="Simplified Tax Invoice",F1255="B2B - VAT registered"),"Simplified invoice issued to VAT-registered B2B; ",""))</f>
        <v/>
      </c>
    </row>
    <row r="1256">
      <c r="A1256" s="17" t="n"/>
      <c r="B1256" s="14" t="n"/>
      <c r="C1256" s="14" t="n"/>
      <c r="D1256" s="14" t="n"/>
      <c r="E1256" s="16" t="n"/>
      <c r="F1256" s="14" t="n"/>
      <c r="G1256" s="14" t="n"/>
      <c r="H1256" s="19" t="n"/>
      <c r="I1256" s="19" t="n"/>
      <c r="J1256" s="34">
        <f>IF(A1256="","",H1256+I1256)</f>
        <v/>
      </c>
      <c r="K1256" s="14" t="n"/>
      <c r="L1256" s="14" t="n"/>
      <c r="M1256" s="14" t="n"/>
      <c r="N1256" s="14" t="n"/>
      <c r="O1256" s="20">
        <f>IF(A1256="","",SUMPRODUCT((A1256&gt;=Setup!$C$19:$C$30)*(A1256&lt;=Setup!$D$19:$D$30)*Setup!$A$19:$A$30))</f>
        <v/>
      </c>
      <c r="P1256" s="34">
        <f>IF(A1256="","",IF(G1256="Standard 15% (Box 1)",ROUND(H1256*Setup!$B$9,2),0))</f>
        <v/>
      </c>
      <c r="Q1256" s="34">
        <f>IF(A1256="","",I1256-P1256)</f>
        <v/>
      </c>
      <c r="R1256" s="23">
        <f>IF(A1256="","",IF(O1256=0,"Outside audit periods; ","")&amp;IF(G1256="","No VAT category; ","")&amp;IF(ABS(Q1256)&gt;Setup!$B$10,"VAT ≠ 15% × net; ","")&amp;IF(AND(F1256="B2B - VAT registered",NOT(AND(LEN(E1256)=15,LEFT(E1256,1)="3",RIGHT(E1256,1)="3",ISNUMBER(--E1256)))),"Invalid/missing customer VAT no; ","")&amp;IF(L1256&lt;&gt;"Yes","Not reported/cleared on FATOORA; ","")&amp;IF(AND(OR(G1256="Zero-rated domestic (Box 3)",G1256="Export (Box 4)"),N1256=""),"Zero-rate/export evidence missing; ","")&amp;IF(AND(C1256="Credit Note",H1256&gt;0),"Credit note should be negative; ","")&amp;IF(AND(C1256="Simplified Tax Invoice",F1256="B2B - VAT registered"),"Simplified invoice issued to VAT-registered B2B; ",""))</f>
        <v/>
      </c>
    </row>
    <row r="1257">
      <c r="A1257" s="17" t="n"/>
      <c r="B1257" s="14" t="n"/>
      <c r="C1257" s="14" t="n"/>
      <c r="D1257" s="14" t="n"/>
      <c r="E1257" s="16" t="n"/>
      <c r="F1257" s="14" t="n"/>
      <c r="G1257" s="14" t="n"/>
      <c r="H1257" s="19" t="n"/>
      <c r="I1257" s="19" t="n"/>
      <c r="J1257" s="34">
        <f>IF(A1257="","",H1257+I1257)</f>
        <v/>
      </c>
      <c r="K1257" s="14" t="n"/>
      <c r="L1257" s="14" t="n"/>
      <c r="M1257" s="14" t="n"/>
      <c r="N1257" s="14" t="n"/>
      <c r="O1257" s="20">
        <f>IF(A1257="","",SUMPRODUCT((A1257&gt;=Setup!$C$19:$C$30)*(A1257&lt;=Setup!$D$19:$D$30)*Setup!$A$19:$A$30))</f>
        <v/>
      </c>
      <c r="P1257" s="34">
        <f>IF(A1257="","",IF(G1257="Standard 15% (Box 1)",ROUND(H1257*Setup!$B$9,2),0))</f>
        <v/>
      </c>
      <c r="Q1257" s="34">
        <f>IF(A1257="","",I1257-P1257)</f>
        <v/>
      </c>
      <c r="R1257" s="23">
        <f>IF(A1257="","",IF(O1257=0,"Outside audit periods; ","")&amp;IF(G1257="","No VAT category; ","")&amp;IF(ABS(Q1257)&gt;Setup!$B$10,"VAT ≠ 15% × net; ","")&amp;IF(AND(F1257="B2B - VAT registered",NOT(AND(LEN(E1257)=15,LEFT(E1257,1)="3",RIGHT(E1257,1)="3",ISNUMBER(--E1257)))),"Invalid/missing customer VAT no; ","")&amp;IF(L1257&lt;&gt;"Yes","Not reported/cleared on FATOORA; ","")&amp;IF(AND(OR(G1257="Zero-rated domestic (Box 3)",G1257="Export (Box 4)"),N1257=""),"Zero-rate/export evidence missing; ","")&amp;IF(AND(C1257="Credit Note",H1257&gt;0),"Credit note should be negative; ","")&amp;IF(AND(C1257="Simplified Tax Invoice",F1257="B2B - VAT registered"),"Simplified invoice issued to VAT-registered B2B; ",""))</f>
        <v/>
      </c>
    </row>
    <row r="1258">
      <c r="A1258" s="17" t="n"/>
      <c r="B1258" s="14" t="n"/>
      <c r="C1258" s="14" t="n"/>
      <c r="D1258" s="14" t="n"/>
      <c r="E1258" s="16" t="n"/>
      <c r="F1258" s="14" t="n"/>
      <c r="G1258" s="14" t="n"/>
      <c r="H1258" s="19" t="n"/>
      <c r="I1258" s="19" t="n"/>
      <c r="J1258" s="34">
        <f>IF(A1258="","",H1258+I1258)</f>
        <v/>
      </c>
      <c r="K1258" s="14" t="n"/>
      <c r="L1258" s="14" t="n"/>
      <c r="M1258" s="14" t="n"/>
      <c r="N1258" s="14" t="n"/>
      <c r="O1258" s="20">
        <f>IF(A1258="","",SUMPRODUCT((A1258&gt;=Setup!$C$19:$C$30)*(A1258&lt;=Setup!$D$19:$D$30)*Setup!$A$19:$A$30))</f>
        <v/>
      </c>
      <c r="P1258" s="34">
        <f>IF(A1258="","",IF(G1258="Standard 15% (Box 1)",ROUND(H1258*Setup!$B$9,2),0))</f>
        <v/>
      </c>
      <c r="Q1258" s="34">
        <f>IF(A1258="","",I1258-P1258)</f>
        <v/>
      </c>
      <c r="R1258" s="23">
        <f>IF(A1258="","",IF(O1258=0,"Outside audit periods; ","")&amp;IF(G1258="","No VAT category; ","")&amp;IF(ABS(Q1258)&gt;Setup!$B$10,"VAT ≠ 15% × net; ","")&amp;IF(AND(F1258="B2B - VAT registered",NOT(AND(LEN(E1258)=15,LEFT(E1258,1)="3",RIGHT(E1258,1)="3",ISNUMBER(--E1258)))),"Invalid/missing customer VAT no; ","")&amp;IF(L1258&lt;&gt;"Yes","Not reported/cleared on FATOORA; ","")&amp;IF(AND(OR(G1258="Zero-rated domestic (Box 3)",G1258="Export (Box 4)"),N1258=""),"Zero-rate/export evidence missing; ","")&amp;IF(AND(C1258="Credit Note",H1258&gt;0),"Credit note should be negative; ","")&amp;IF(AND(C1258="Simplified Tax Invoice",F1258="B2B - VAT registered"),"Simplified invoice issued to VAT-registered B2B; ",""))</f>
        <v/>
      </c>
    </row>
    <row r="1259">
      <c r="A1259" s="17" t="n"/>
      <c r="B1259" s="14" t="n"/>
      <c r="C1259" s="14" t="n"/>
      <c r="D1259" s="14" t="n"/>
      <c r="E1259" s="16" t="n"/>
      <c r="F1259" s="14" t="n"/>
      <c r="G1259" s="14" t="n"/>
      <c r="H1259" s="19" t="n"/>
      <c r="I1259" s="19" t="n"/>
      <c r="J1259" s="34">
        <f>IF(A1259="","",H1259+I1259)</f>
        <v/>
      </c>
      <c r="K1259" s="14" t="n"/>
      <c r="L1259" s="14" t="n"/>
      <c r="M1259" s="14" t="n"/>
      <c r="N1259" s="14" t="n"/>
      <c r="O1259" s="20">
        <f>IF(A1259="","",SUMPRODUCT((A1259&gt;=Setup!$C$19:$C$30)*(A1259&lt;=Setup!$D$19:$D$30)*Setup!$A$19:$A$30))</f>
        <v/>
      </c>
      <c r="P1259" s="34">
        <f>IF(A1259="","",IF(G1259="Standard 15% (Box 1)",ROUND(H1259*Setup!$B$9,2),0))</f>
        <v/>
      </c>
      <c r="Q1259" s="34">
        <f>IF(A1259="","",I1259-P1259)</f>
        <v/>
      </c>
      <c r="R1259" s="23">
        <f>IF(A1259="","",IF(O1259=0,"Outside audit periods; ","")&amp;IF(G1259="","No VAT category; ","")&amp;IF(ABS(Q1259)&gt;Setup!$B$10,"VAT ≠ 15% × net; ","")&amp;IF(AND(F1259="B2B - VAT registered",NOT(AND(LEN(E1259)=15,LEFT(E1259,1)="3",RIGHT(E1259,1)="3",ISNUMBER(--E1259)))),"Invalid/missing customer VAT no; ","")&amp;IF(L1259&lt;&gt;"Yes","Not reported/cleared on FATOORA; ","")&amp;IF(AND(OR(G1259="Zero-rated domestic (Box 3)",G1259="Export (Box 4)"),N1259=""),"Zero-rate/export evidence missing; ","")&amp;IF(AND(C1259="Credit Note",H1259&gt;0),"Credit note should be negative; ","")&amp;IF(AND(C1259="Simplified Tax Invoice",F1259="B2B - VAT registered"),"Simplified invoice issued to VAT-registered B2B; ",""))</f>
        <v/>
      </c>
    </row>
    <row r="1260">
      <c r="A1260" s="17" t="n"/>
      <c r="B1260" s="14" t="n"/>
      <c r="C1260" s="14" t="n"/>
      <c r="D1260" s="14" t="n"/>
      <c r="E1260" s="16" t="n"/>
      <c r="F1260" s="14" t="n"/>
      <c r="G1260" s="14" t="n"/>
      <c r="H1260" s="19" t="n"/>
      <c r="I1260" s="19" t="n"/>
      <c r="J1260" s="34">
        <f>IF(A1260="","",H1260+I1260)</f>
        <v/>
      </c>
      <c r="K1260" s="14" t="n"/>
      <c r="L1260" s="14" t="n"/>
      <c r="M1260" s="14" t="n"/>
      <c r="N1260" s="14" t="n"/>
      <c r="O1260" s="20">
        <f>IF(A1260="","",SUMPRODUCT((A1260&gt;=Setup!$C$19:$C$30)*(A1260&lt;=Setup!$D$19:$D$30)*Setup!$A$19:$A$30))</f>
        <v/>
      </c>
      <c r="P1260" s="34">
        <f>IF(A1260="","",IF(G1260="Standard 15% (Box 1)",ROUND(H1260*Setup!$B$9,2),0))</f>
        <v/>
      </c>
      <c r="Q1260" s="34">
        <f>IF(A1260="","",I1260-P1260)</f>
        <v/>
      </c>
      <c r="R1260" s="23">
        <f>IF(A1260="","",IF(O1260=0,"Outside audit periods; ","")&amp;IF(G1260="","No VAT category; ","")&amp;IF(ABS(Q1260)&gt;Setup!$B$10,"VAT ≠ 15% × net; ","")&amp;IF(AND(F1260="B2B - VAT registered",NOT(AND(LEN(E1260)=15,LEFT(E1260,1)="3",RIGHT(E1260,1)="3",ISNUMBER(--E1260)))),"Invalid/missing customer VAT no; ","")&amp;IF(L1260&lt;&gt;"Yes","Not reported/cleared on FATOORA; ","")&amp;IF(AND(OR(G1260="Zero-rated domestic (Box 3)",G1260="Export (Box 4)"),N1260=""),"Zero-rate/export evidence missing; ","")&amp;IF(AND(C1260="Credit Note",H1260&gt;0),"Credit note should be negative; ","")&amp;IF(AND(C1260="Simplified Tax Invoice",F1260="B2B - VAT registered"),"Simplified invoice issued to VAT-registered B2B; ",""))</f>
        <v/>
      </c>
    </row>
    <row r="1261">
      <c r="A1261" s="17" t="n"/>
      <c r="B1261" s="14" t="n"/>
      <c r="C1261" s="14" t="n"/>
      <c r="D1261" s="14" t="n"/>
      <c r="E1261" s="16" t="n"/>
      <c r="F1261" s="14" t="n"/>
      <c r="G1261" s="14" t="n"/>
      <c r="H1261" s="19" t="n"/>
      <c r="I1261" s="19" t="n"/>
      <c r="J1261" s="34">
        <f>IF(A1261="","",H1261+I1261)</f>
        <v/>
      </c>
      <c r="K1261" s="14" t="n"/>
      <c r="L1261" s="14" t="n"/>
      <c r="M1261" s="14" t="n"/>
      <c r="N1261" s="14" t="n"/>
      <c r="O1261" s="20">
        <f>IF(A1261="","",SUMPRODUCT((A1261&gt;=Setup!$C$19:$C$30)*(A1261&lt;=Setup!$D$19:$D$30)*Setup!$A$19:$A$30))</f>
        <v/>
      </c>
      <c r="P1261" s="34">
        <f>IF(A1261="","",IF(G1261="Standard 15% (Box 1)",ROUND(H1261*Setup!$B$9,2),0))</f>
        <v/>
      </c>
      <c r="Q1261" s="34">
        <f>IF(A1261="","",I1261-P1261)</f>
        <v/>
      </c>
      <c r="R1261" s="23">
        <f>IF(A1261="","",IF(O1261=0,"Outside audit periods; ","")&amp;IF(G1261="","No VAT category; ","")&amp;IF(ABS(Q1261)&gt;Setup!$B$10,"VAT ≠ 15% × net; ","")&amp;IF(AND(F1261="B2B - VAT registered",NOT(AND(LEN(E1261)=15,LEFT(E1261,1)="3",RIGHT(E1261,1)="3",ISNUMBER(--E1261)))),"Invalid/missing customer VAT no; ","")&amp;IF(L1261&lt;&gt;"Yes","Not reported/cleared on FATOORA; ","")&amp;IF(AND(OR(G1261="Zero-rated domestic (Box 3)",G1261="Export (Box 4)"),N1261=""),"Zero-rate/export evidence missing; ","")&amp;IF(AND(C1261="Credit Note",H1261&gt;0),"Credit note should be negative; ","")&amp;IF(AND(C1261="Simplified Tax Invoice",F1261="B2B - VAT registered"),"Simplified invoice issued to VAT-registered B2B; ",""))</f>
        <v/>
      </c>
    </row>
    <row r="1262">
      <c r="A1262" s="17" t="n"/>
      <c r="B1262" s="14" t="n"/>
      <c r="C1262" s="14" t="n"/>
      <c r="D1262" s="14" t="n"/>
      <c r="E1262" s="16" t="n"/>
      <c r="F1262" s="14" t="n"/>
      <c r="G1262" s="14" t="n"/>
      <c r="H1262" s="19" t="n"/>
      <c r="I1262" s="19" t="n"/>
      <c r="J1262" s="34">
        <f>IF(A1262="","",H1262+I1262)</f>
        <v/>
      </c>
      <c r="K1262" s="14" t="n"/>
      <c r="L1262" s="14" t="n"/>
      <c r="M1262" s="14" t="n"/>
      <c r="N1262" s="14" t="n"/>
      <c r="O1262" s="20">
        <f>IF(A1262="","",SUMPRODUCT((A1262&gt;=Setup!$C$19:$C$30)*(A1262&lt;=Setup!$D$19:$D$30)*Setup!$A$19:$A$30))</f>
        <v/>
      </c>
      <c r="P1262" s="34">
        <f>IF(A1262="","",IF(G1262="Standard 15% (Box 1)",ROUND(H1262*Setup!$B$9,2),0))</f>
        <v/>
      </c>
      <c r="Q1262" s="34">
        <f>IF(A1262="","",I1262-P1262)</f>
        <v/>
      </c>
      <c r="R1262" s="23">
        <f>IF(A1262="","",IF(O1262=0,"Outside audit periods; ","")&amp;IF(G1262="","No VAT category; ","")&amp;IF(ABS(Q1262)&gt;Setup!$B$10,"VAT ≠ 15% × net; ","")&amp;IF(AND(F1262="B2B - VAT registered",NOT(AND(LEN(E1262)=15,LEFT(E1262,1)="3",RIGHT(E1262,1)="3",ISNUMBER(--E1262)))),"Invalid/missing customer VAT no; ","")&amp;IF(L1262&lt;&gt;"Yes","Not reported/cleared on FATOORA; ","")&amp;IF(AND(OR(G1262="Zero-rated domestic (Box 3)",G1262="Export (Box 4)"),N1262=""),"Zero-rate/export evidence missing; ","")&amp;IF(AND(C1262="Credit Note",H1262&gt;0),"Credit note should be negative; ","")&amp;IF(AND(C1262="Simplified Tax Invoice",F1262="B2B - VAT registered"),"Simplified invoice issued to VAT-registered B2B; ",""))</f>
        <v/>
      </c>
    </row>
    <row r="1263">
      <c r="A1263" s="17" t="n"/>
      <c r="B1263" s="14" t="n"/>
      <c r="C1263" s="14" t="n"/>
      <c r="D1263" s="14" t="n"/>
      <c r="E1263" s="16" t="n"/>
      <c r="F1263" s="14" t="n"/>
      <c r="G1263" s="14" t="n"/>
      <c r="H1263" s="19" t="n"/>
      <c r="I1263" s="19" t="n"/>
      <c r="J1263" s="34">
        <f>IF(A1263="","",H1263+I1263)</f>
        <v/>
      </c>
      <c r="K1263" s="14" t="n"/>
      <c r="L1263" s="14" t="n"/>
      <c r="M1263" s="14" t="n"/>
      <c r="N1263" s="14" t="n"/>
      <c r="O1263" s="20">
        <f>IF(A1263="","",SUMPRODUCT((A1263&gt;=Setup!$C$19:$C$30)*(A1263&lt;=Setup!$D$19:$D$30)*Setup!$A$19:$A$30))</f>
        <v/>
      </c>
      <c r="P1263" s="34">
        <f>IF(A1263="","",IF(G1263="Standard 15% (Box 1)",ROUND(H1263*Setup!$B$9,2),0))</f>
        <v/>
      </c>
      <c r="Q1263" s="34">
        <f>IF(A1263="","",I1263-P1263)</f>
        <v/>
      </c>
      <c r="R1263" s="23">
        <f>IF(A1263="","",IF(O1263=0,"Outside audit periods; ","")&amp;IF(G1263="","No VAT category; ","")&amp;IF(ABS(Q1263)&gt;Setup!$B$10,"VAT ≠ 15% × net; ","")&amp;IF(AND(F1263="B2B - VAT registered",NOT(AND(LEN(E1263)=15,LEFT(E1263,1)="3",RIGHT(E1263,1)="3",ISNUMBER(--E1263)))),"Invalid/missing customer VAT no; ","")&amp;IF(L1263&lt;&gt;"Yes","Not reported/cleared on FATOORA; ","")&amp;IF(AND(OR(G1263="Zero-rated domestic (Box 3)",G1263="Export (Box 4)"),N1263=""),"Zero-rate/export evidence missing; ","")&amp;IF(AND(C1263="Credit Note",H1263&gt;0),"Credit note should be negative; ","")&amp;IF(AND(C1263="Simplified Tax Invoice",F1263="B2B - VAT registered"),"Simplified invoice issued to VAT-registered B2B; ",""))</f>
        <v/>
      </c>
    </row>
    <row r="1264">
      <c r="A1264" s="17" t="n"/>
      <c r="B1264" s="14" t="n"/>
      <c r="C1264" s="14" t="n"/>
      <c r="D1264" s="14" t="n"/>
      <c r="E1264" s="16" t="n"/>
      <c r="F1264" s="14" t="n"/>
      <c r="G1264" s="14" t="n"/>
      <c r="H1264" s="19" t="n"/>
      <c r="I1264" s="19" t="n"/>
      <c r="J1264" s="34">
        <f>IF(A1264="","",H1264+I1264)</f>
        <v/>
      </c>
      <c r="K1264" s="14" t="n"/>
      <c r="L1264" s="14" t="n"/>
      <c r="M1264" s="14" t="n"/>
      <c r="N1264" s="14" t="n"/>
      <c r="O1264" s="20">
        <f>IF(A1264="","",SUMPRODUCT((A1264&gt;=Setup!$C$19:$C$30)*(A1264&lt;=Setup!$D$19:$D$30)*Setup!$A$19:$A$30))</f>
        <v/>
      </c>
      <c r="P1264" s="34">
        <f>IF(A1264="","",IF(G1264="Standard 15% (Box 1)",ROUND(H1264*Setup!$B$9,2),0))</f>
        <v/>
      </c>
      <c r="Q1264" s="34">
        <f>IF(A1264="","",I1264-P1264)</f>
        <v/>
      </c>
      <c r="R1264" s="23">
        <f>IF(A1264="","",IF(O1264=0,"Outside audit periods; ","")&amp;IF(G1264="","No VAT category; ","")&amp;IF(ABS(Q1264)&gt;Setup!$B$10,"VAT ≠ 15% × net; ","")&amp;IF(AND(F1264="B2B - VAT registered",NOT(AND(LEN(E1264)=15,LEFT(E1264,1)="3",RIGHT(E1264,1)="3",ISNUMBER(--E1264)))),"Invalid/missing customer VAT no; ","")&amp;IF(L1264&lt;&gt;"Yes","Not reported/cleared on FATOORA; ","")&amp;IF(AND(OR(G1264="Zero-rated domestic (Box 3)",G1264="Export (Box 4)"),N1264=""),"Zero-rate/export evidence missing; ","")&amp;IF(AND(C1264="Credit Note",H1264&gt;0),"Credit note should be negative; ","")&amp;IF(AND(C1264="Simplified Tax Invoice",F1264="B2B - VAT registered"),"Simplified invoice issued to VAT-registered B2B; ",""))</f>
        <v/>
      </c>
    </row>
    <row r="1265">
      <c r="A1265" s="17" t="n"/>
      <c r="B1265" s="14" t="n"/>
      <c r="C1265" s="14" t="n"/>
      <c r="D1265" s="14" t="n"/>
      <c r="E1265" s="16" t="n"/>
      <c r="F1265" s="14" t="n"/>
      <c r="G1265" s="14" t="n"/>
      <c r="H1265" s="19" t="n"/>
      <c r="I1265" s="19" t="n"/>
      <c r="J1265" s="34">
        <f>IF(A1265="","",H1265+I1265)</f>
        <v/>
      </c>
      <c r="K1265" s="14" t="n"/>
      <c r="L1265" s="14" t="n"/>
      <c r="M1265" s="14" t="n"/>
      <c r="N1265" s="14" t="n"/>
      <c r="O1265" s="20">
        <f>IF(A1265="","",SUMPRODUCT((A1265&gt;=Setup!$C$19:$C$30)*(A1265&lt;=Setup!$D$19:$D$30)*Setup!$A$19:$A$30))</f>
        <v/>
      </c>
      <c r="P1265" s="34">
        <f>IF(A1265="","",IF(G1265="Standard 15% (Box 1)",ROUND(H1265*Setup!$B$9,2),0))</f>
        <v/>
      </c>
      <c r="Q1265" s="34">
        <f>IF(A1265="","",I1265-P1265)</f>
        <v/>
      </c>
      <c r="R1265" s="23">
        <f>IF(A1265="","",IF(O1265=0,"Outside audit periods; ","")&amp;IF(G1265="","No VAT category; ","")&amp;IF(ABS(Q1265)&gt;Setup!$B$10,"VAT ≠ 15% × net; ","")&amp;IF(AND(F1265="B2B - VAT registered",NOT(AND(LEN(E1265)=15,LEFT(E1265,1)="3",RIGHT(E1265,1)="3",ISNUMBER(--E1265)))),"Invalid/missing customer VAT no; ","")&amp;IF(L1265&lt;&gt;"Yes","Not reported/cleared on FATOORA; ","")&amp;IF(AND(OR(G1265="Zero-rated domestic (Box 3)",G1265="Export (Box 4)"),N1265=""),"Zero-rate/export evidence missing; ","")&amp;IF(AND(C1265="Credit Note",H1265&gt;0),"Credit note should be negative; ","")&amp;IF(AND(C1265="Simplified Tax Invoice",F1265="B2B - VAT registered"),"Simplified invoice issued to VAT-registered B2B; ",""))</f>
        <v/>
      </c>
    </row>
    <row r="1266">
      <c r="A1266" s="17" t="n"/>
      <c r="B1266" s="14" t="n"/>
      <c r="C1266" s="14" t="n"/>
      <c r="D1266" s="14" t="n"/>
      <c r="E1266" s="16" t="n"/>
      <c r="F1266" s="14" t="n"/>
      <c r="G1266" s="14" t="n"/>
      <c r="H1266" s="19" t="n"/>
      <c r="I1266" s="19" t="n"/>
      <c r="J1266" s="34">
        <f>IF(A1266="","",H1266+I1266)</f>
        <v/>
      </c>
      <c r="K1266" s="14" t="n"/>
      <c r="L1266" s="14" t="n"/>
      <c r="M1266" s="14" t="n"/>
      <c r="N1266" s="14" t="n"/>
      <c r="O1266" s="20">
        <f>IF(A1266="","",SUMPRODUCT((A1266&gt;=Setup!$C$19:$C$30)*(A1266&lt;=Setup!$D$19:$D$30)*Setup!$A$19:$A$30))</f>
        <v/>
      </c>
      <c r="P1266" s="34">
        <f>IF(A1266="","",IF(G1266="Standard 15% (Box 1)",ROUND(H1266*Setup!$B$9,2),0))</f>
        <v/>
      </c>
      <c r="Q1266" s="34">
        <f>IF(A1266="","",I1266-P1266)</f>
        <v/>
      </c>
      <c r="R1266" s="23">
        <f>IF(A1266="","",IF(O1266=0,"Outside audit periods; ","")&amp;IF(G1266="","No VAT category; ","")&amp;IF(ABS(Q1266)&gt;Setup!$B$10,"VAT ≠ 15% × net; ","")&amp;IF(AND(F1266="B2B - VAT registered",NOT(AND(LEN(E1266)=15,LEFT(E1266,1)="3",RIGHT(E1266,1)="3",ISNUMBER(--E1266)))),"Invalid/missing customer VAT no; ","")&amp;IF(L1266&lt;&gt;"Yes","Not reported/cleared on FATOORA; ","")&amp;IF(AND(OR(G1266="Zero-rated domestic (Box 3)",G1266="Export (Box 4)"),N1266=""),"Zero-rate/export evidence missing; ","")&amp;IF(AND(C1266="Credit Note",H1266&gt;0),"Credit note should be negative; ","")&amp;IF(AND(C1266="Simplified Tax Invoice",F1266="B2B - VAT registered"),"Simplified invoice issued to VAT-registered B2B; ",""))</f>
        <v/>
      </c>
    </row>
    <row r="1267">
      <c r="A1267" s="17" t="n"/>
      <c r="B1267" s="14" t="n"/>
      <c r="C1267" s="14" t="n"/>
      <c r="D1267" s="14" t="n"/>
      <c r="E1267" s="16" t="n"/>
      <c r="F1267" s="14" t="n"/>
      <c r="G1267" s="14" t="n"/>
      <c r="H1267" s="19" t="n"/>
      <c r="I1267" s="19" t="n"/>
      <c r="J1267" s="34">
        <f>IF(A1267="","",H1267+I1267)</f>
        <v/>
      </c>
      <c r="K1267" s="14" t="n"/>
      <c r="L1267" s="14" t="n"/>
      <c r="M1267" s="14" t="n"/>
      <c r="N1267" s="14" t="n"/>
      <c r="O1267" s="20">
        <f>IF(A1267="","",SUMPRODUCT((A1267&gt;=Setup!$C$19:$C$30)*(A1267&lt;=Setup!$D$19:$D$30)*Setup!$A$19:$A$30))</f>
        <v/>
      </c>
      <c r="P1267" s="34">
        <f>IF(A1267="","",IF(G1267="Standard 15% (Box 1)",ROUND(H1267*Setup!$B$9,2),0))</f>
        <v/>
      </c>
      <c r="Q1267" s="34">
        <f>IF(A1267="","",I1267-P1267)</f>
        <v/>
      </c>
      <c r="R1267" s="23">
        <f>IF(A1267="","",IF(O1267=0,"Outside audit periods; ","")&amp;IF(G1267="","No VAT category; ","")&amp;IF(ABS(Q1267)&gt;Setup!$B$10,"VAT ≠ 15% × net; ","")&amp;IF(AND(F1267="B2B - VAT registered",NOT(AND(LEN(E1267)=15,LEFT(E1267,1)="3",RIGHT(E1267,1)="3",ISNUMBER(--E1267)))),"Invalid/missing customer VAT no; ","")&amp;IF(L1267&lt;&gt;"Yes","Not reported/cleared on FATOORA; ","")&amp;IF(AND(OR(G1267="Zero-rated domestic (Box 3)",G1267="Export (Box 4)"),N1267=""),"Zero-rate/export evidence missing; ","")&amp;IF(AND(C1267="Credit Note",H1267&gt;0),"Credit note should be negative; ","")&amp;IF(AND(C1267="Simplified Tax Invoice",F1267="B2B - VAT registered"),"Simplified invoice issued to VAT-registered B2B; ",""))</f>
        <v/>
      </c>
    </row>
    <row r="1268">
      <c r="A1268" s="17" t="n"/>
      <c r="B1268" s="14" t="n"/>
      <c r="C1268" s="14" t="n"/>
      <c r="D1268" s="14" t="n"/>
      <c r="E1268" s="16" t="n"/>
      <c r="F1268" s="14" t="n"/>
      <c r="G1268" s="14" t="n"/>
      <c r="H1268" s="19" t="n"/>
      <c r="I1268" s="19" t="n"/>
      <c r="J1268" s="34">
        <f>IF(A1268="","",H1268+I1268)</f>
        <v/>
      </c>
      <c r="K1268" s="14" t="n"/>
      <c r="L1268" s="14" t="n"/>
      <c r="M1268" s="14" t="n"/>
      <c r="N1268" s="14" t="n"/>
      <c r="O1268" s="20">
        <f>IF(A1268="","",SUMPRODUCT((A1268&gt;=Setup!$C$19:$C$30)*(A1268&lt;=Setup!$D$19:$D$30)*Setup!$A$19:$A$30))</f>
        <v/>
      </c>
      <c r="P1268" s="34">
        <f>IF(A1268="","",IF(G1268="Standard 15% (Box 1)",ROUND(H1268*Setup!$B$9,2),0))</f>
        <v/>
      </c>
      <c r="Q1268" s="34">
        <f>IF(A1268="","",I1268-P1268)</f>
        <v/>
      </c>
      <c r="R1268" s="23">
        <f>IF(A1268="","",IF(O1268=0,"Outside audit periods; ","")&amp;IF(G1268="","No VAT category; ","")&amp;IF(ABS(Q1268)&gt;Setup!$B$10,"VAT ≠ 15% × net; ","")&amp;IF(AND(F1268="B2B - VAT registered",NOT(AND(LEN(E1268)=15,LEFT(E1268,1)="3",RIGHT(E1268,1)="3",ISNUMBER(--E1268)))),"Invalid/missing customer VAT no; ","")&amp;IF(L1268&lt;&gt;"Yes","Not reported/cleared on FATOORA; ","")&amp;IF(AND(OR(G1268="Zero-rated domestic (Box 3)",G1268="Export (Box 4)"),N1268=""),"Zero-rate/export evidence missing; ","")&amp;IF(AND(C1268="Credit Note",H1268&gt;0),"Credit note should be negative; ","")&amp;IF(AND(C1268="Simplified Tax Invoice",F1268="B2B - VAT registered"),"Simplified invoice issued to VAT-registered B2B; ",""))</f>
        <v/>
      </c>
    </row>
    <row r="1269">
      <c r="A1269" s="17" t="n"/>
      <c r="B1269" s="14" t="n"/>
      <c r="C1269" s="14" t="n"/>
      <c r="D1269" s="14" t="n"/>
      <c r="E1269" s="16" t="n"/>
      <c r="F1269" s="14" t="n"/>
      <c r="G1269" s="14" t="n"/>
      <c r="H1269" s="19" t="n"/>
      <c r="I1269" s="19" t="n"/>
      <c r="J1269" s="34">
        <f>IF(A1269="","",H1269+I1269)</f>
        <v/>
      </c>
      <c r="K1269" s="14" t="n"/>
      <c r="L1269" s="14" t="n"/>
      <c r="M1269" s="14" t="n"/>
      <c r="N1269" s="14" t="n"/>
      <c r="O1269" s="20">
        <f>IF(A1269="","",SUMPRODUCT((A1269&gt;=Setup!$C$19:$C$30)*(A1269&lt;=Setup!$D$19:$D$30)*Setup!$A$19:$A$30))</f>
        <v/>
      </c>
      <c r="P1269" s="34">
        <f>IF(A1269="","",IF(G1269="Standard 15% (Box 1)",ROUND(H1269*Setup!$B$9,2),0))</f>
        <v/>
      </c>
      <c r="Q1269" s="34">
        <f>IF(A1269="","",I1269-P1269)</f>
        <v/>
      </c>
      <c r="R1269" s="23">
        <f>IF(A1269="","",IF(O1269=0,"Outside audit periods; ","")&amp;IF(G1269="","No VAT category; ","")&amp;IF(ABS(Q1269)&gt;Setup!$B$10,"VAT ≠ 15% × net; ","")&amp;IF(AND(F1269="B2B - VAT registered",NOT(AND(LEN(E1269)=15,LEFT(E1269,1)="3",RIGHT(E1269,1)="3",ISNUMBER(--E1269)))),"Invalid/missing customer VAT no; ","")&amp;IF(L1269&lt;&gt;"Yes","Not reported/cleared on FATOORA; ","")&amp;IF(AND(OR(G1269="Zero-rated domestic (Box 3)",G1269="Export (Box 4)"),N1269=""),"Zero-rate/export evidence missing; ","")&amp;IF(AND(C1269="Credit Note",H1269&gt;0),"Credit note should be negative; ","")&amp;IF(AND(C1269="Simplified Tax Invoice",F1269="B2B - VAT registered"),"Simplified invoice issued to VAT-registered B2B; ",""))</f>
        <v/>
      </c>
    </row>
    <row r="1270">
      <c r="A1270" s="17" t="n"/>
      <c r="B1270" s="14" t="n"/>
      <c r="C1270" s="14" t="n"/>
      <c r="D1270" s="14" t="n"/>
      <c r="E1270" s="16" t="n"/>
      <c r="F1270" s="14" t="n"/>
      <c r="G1270" s="14" t="n"/>
      <c r="H1270" s="19" t="n"/>
      <c r="I1270" s="19" t="n"/>
      <c r="J1270" s="34">
        <f>IF(A1270="","",H1270+I1270)</f>
        <v/>
      </c>
      <c r="K1270" s="14" t="n"/>
      <c r="L1270" s="14" t="n"/>
      <c r="M1270" s="14" t="n"/>
      <c r="N1270" s="14" t="n"/>
      <c r="O1270" s="20">
        <f>IF(A1270="","",SUMPRODUCT((A1270&gt;=Setup!$C$19:$C$30)*(A1270&lt;=Setup!$D$19:$D$30)*Setup!$A$19:$A$30))</f>
        <v/>
      </c>
      <c r="P1270" s="34">
        <f>IF(A1270="","",IF(G1270="Standard 15% (Box 1)",ROUND(H1270*Setup!$B$9,2),0))</f>
        <v/>
      </c>
      <c r="Q1270" s="34">
        <f>IF(A1270="","",I1270-P1270)</f>
        <v/>
      </c>
      <c r="R1270" s="23">
        <f>IF(A1270="","",IF(O1270=0,"Outside audit periods; ","")&amp;IF(G1270="","No VAT category; ","")&amp;IF(ABS(Q1270)&gt;Setup!$B$10,"VAT ≠ 15% × net; ","")&amp;IF(AND(F1270="B2B - VAT registered",NOT(AND(LEN(E1270)=15,LEFT(E1270,1)="3",RIGHT(E1270,1)="3",ISNUMBER(--E1270)))),"Invalid/missing customer VAT no; ","")&amp;IF(L1270&lt;&gt;"Yes","Not reported/cleared on FATOORA; ","")&amp;IF(AND(OR(G1270="Zero-rated domestic (Box 3)",G1270="Export (Box 4)"),N1270=""),"Zero-rate/export evidence missing; ","")&amp;IF(AND(C1270="Credit Note",H1270&gt;0),"Credit note should be negative; ","")&amp;IF(AND(C1270="Simplified Tax Invoice",F1270="B2B - VAT registered"),"Simplified invoice issued to VAT-registered B2B; ",""))</f>
        <v/>
      </c>
    </row>
    <row r="1271">
      <c r="A1271" s="17" t="n"/>
      <c r="B1271" s="14" t="n"/>
      <c r="C1271" s="14" t="n"/>
      <c r="D1271" s="14" t="n"/>
      <c r="E1271" s="16" t="n"/>
      <c r="F1271" s="14" t="n"/>
      <c r="G1271" s="14" t="n"/>
      <c r="H1271" s="19" t="n"/>
      <c r="I1271" s="19" t="n"/>
      <c r="J1271" s="34">
        <f>IF(A1271="","",H1271+I1271)</f>
        <v/>
      </c>
      <c r="K1271" s="14" t="n"/>
      <c r="L1271" s="14" t="n"/>
      <c r="M1271" s="14" t="n"/>
      <c r="N1271" s="14" t="n"/>
      <c r="O1271" s="20">
        <f>IF(A1271="","",SUMPRODUCT((A1271&gt;=Setup!$C$19:$C$30)*(A1271&lt;=Setup!$D$19:$D$30)*Setup!$A$19:$A$30))</f>
        <v/>
      </c>
      <c r="P1271" s="34">
        <f>IF(A1271="","",IF(G1271="Standard 15% (Box 1)",ROUND(H1271*Setup!$B$9,2),0))</f>
        <v/>
      </c>
      <c r="Q1271" s="34">
        <f>IF(A1271="","",I1271-P1271)</f>
        <v/>
      </c>
      <c r="R1271" s="23">
        <f>IF(A1271="","",IF(O1271=0,"Outside audit periods; ","")&amp;IF(G1271="","No VAT category; ","")&amp;IF(ABS(Q1271)&gt;Setup!$B$10,"VAT ≠ 15% × net; ","")&amp;IF(AND(F1271="B2B - VAT registered",NOT(AND(LEN(E1271)=15,LEFT(E1271,1)="3",RIGHT(E1271,1)="3",ISNUMBER(--E1271)))),"Invalid/missing customer VAT no; ","")&amp;IF(L1271&lt;&gt;"Yes","Not reported/cleared on FATOORA; ","")&amp;IF(AND(OR(G1271="Zero-rated domestic (Box 3)",G1271="Export (Box 4)"),N1271=""),"Zero-rate/export evidence missing; ","")&amp;IF(AND(C1271="Credit Note",H1271&gt;0),"Credit note should be negative; ","")&amp;IF(AND(C1271="Simplified Tax Invoice",F1271="B2B - VAT registered"),"Simplified invoice issued to VAT-registered B2B; ",""))</f>
        <v/>
      </c>
    </row>
    <row r="1272">
      <c r="A1272" s="17" t="n"/>
      <c r="B1272" s="14" t="n"/>
      <c r="C1272" s="14" t="n"/>
      <c r="D1272" s="14" t="n"/>
      <c r="E1272" s="16" t="n"/>
      <c r="F1272" s="14" t="n"/>
      <c r="G1272" s="14" t="n"/>
      <c r="H1272" s="19" t="n"/>
      <c r="I1272" s="19" t="n"/>
      <c r="J1272" s="34">
        <f>IF(A1272="","",H1272+I1272)</f>
        <v/>
      </c>
      <c r="K1272" s="14" t="n"/>
      <c r="L1272" s="14" t="n"/>
      <c r="M1272" s="14" t="n"/>
      <c r="N1272" s="14" t="n"/>
      <c r="O1272" s="20">
        <f>IF(A1272="","",SUMPRODUCT((A1272&gt;=Setup!$C$19:$C$30)*(A1272&lt;=Setup!$D$19:$D$30)*Setup!$A$19:$A$30))</f>
        <v/>
      </c>
      <c r="P1272" s="34">
        <f>IF(A1272="","",IF(G1272="Standard 15% (Box 1)",ROUND(H1272*Setup!$B$9,2),0))</f>
        <v/>
      </c>
      <c r="Q1272" s="34">
        <f>IF(A1272="","",I1272-P1272)</f>
        <v/>
      </c>
      <c r="R1272" s="23">
        <f>IF(A1272="","",IF(O1272=0,"Outside audit periods; ","")&amp;IF(G1272="","No VAT category; ","")&amp;IF(ABS(Q1272)&gt;Setup!$B$10,"VAT ≠ 15% × net; ","")&amp;IF(AND(F1272="B2B - VAT registered",NOT(AND(LEN(E1272)=15,LEFT(E1272,1)="3",RIGHT(E1272,1)="3",ISNUMBER(--E1272)))),"Invalid/missing customer VAT no; ","")&amp;IF(L1272&lt;&gt;"Yes","Not reported/cleared on FATOORA; ","")&amp;IF(AND(OR(G1272="Zero-rated domestic (Box 3)",G1272="Export (Box 4)"),N1272=""),"Zero-rate/export evidence missing; ","")&amp;IF(AND(C1272="Credit Note",H1272&gt;0),"Credit note should be negative; ","")&amp;IF(AND(C1272="Simplified Tax Invoice",F1272="B2B - VAT registered"),"Simplified invoice issued to VAT-registered B2B; ",""))</f>
        <v/>
      </c>
    </row>
    <row r="1273">
      <c r="A1273" s="17" t="n"/>
      <c r="B1273" s="14" t="n"/>
      <c r="C1273" s="14" t="n"/>
      <c r="D1273" s="14" t="n"/>
      <c r="E1273" s="16" t="n"/>
      <c r="F1273" s="14" t="n"/>
      <c r="G1273" s="14" t="n"/>
      <c r="H1273" s="19" t="n"/>
      <c r="I1273" s="19" t="n"/>
      <c r="J1273" s="34">
        <f>IF(A1273="","",H1273+I1273)</f>
        <v/>
      </c>
      <c r="K1273" s="14" t="n"/>
      <c r="L1273" s="14" t="n"/>
      <c r="M1273" s="14" t="n"/>
      <c r="N1273" s="14" t="n"/>
      <c r="O1273" s="20">
        <f>IF(A1273="","",SUMPRODUCT((A1273&gt;=Setup!$C$19:$C$30)*(A1273&lt;=Setup!$D$19:$D$30)*Setup!$A$19:$A$30))</f>
        <v/>
      </c>
      <c r="P1273" s="34">
        <f>IF(A1273="","",IF(G1273="Standard 15% (Box 1)",ROUND(H1273*Setup!$B$9,2),0))</f>
        <v/>
      </c>
      <c r="Q1273" s="34">
        <f>IF(A1273="","",I1273-P1273)</f>
        <v/>
      </c>
      <c r="R1273" s="23">
        <f>IF(A1273="","",IF(O1273=0,"Outside audit periods; ","")&amp;IF(G1273="","No VAT category; ","")&amp;IF(ABS(Q1273)&gt;Setup!$B$10,"VAT ≠ 15% × net; ","")&amp;IF(AND(F1273="B2B - VAT registered",NOT(AND(LEN(E1273)=15,LEFT(E1273,1)="3",RIGHT(E1273,1)="3",ISNUMBER(--E1273)))),"Invalid/missing customer VAT no; ","")&amp;IF(L1273&lt;&gt;"Yes","Not reported/cleared on FATOORA; ","")&amp;IF(AND(OR(G1273="Zero-rated domestic (Box 3)",G1273="Export (Box 4)"),N1273=""),"Zero-rate/export evidence missing; ","")&amp;IF(AND(C1273="Credit Note",H1273&gt;0),"Credit note should be negative; ","")&amp;IF(AND(C1273="Simplified Tax Invoice",F1273="B2B - VAT registered"),"Simplified invoice issued to VAT-registered B2B; ",""))</f>
        <v/>
      </c>
    </row>
    <row r="1274">
      <c r="A1274" s="17" t="n"/>
      <c r="B1274" s="14" t="n"/>
      <c r="C1274" s="14" t="n"/>
      <c r="D1274" s="14" t="n"/>
      <c r="E1274" s="16" t="n"/>
      <c r="F1274" s="14" t="n"/>
      <c r="G1274" s="14" t="n"/>
      <c r="H1274" s="19" t="n"/>
      <c r="I1274" s="19" t="n"/>
      <c r="J1274" s="34">
        <f>IF(A1274="","",H1274+I1274)</f>
        <v/>
      </c>
      <c r="K1274" s="14" t="n"/>
      <c r="L1274" s="14" t="n"/>
      <c r="M1274" s="14" t="n"/>
      <c r="N1274" s="14" t="n"/>
      <c r="O1274" s="20">
        <f>IF(A1274="","",SUMPRODUCT((A1274&gt;=Setup!$C$19:$C$30)*(A1274&lt;=Setup!$D$19:$D$30)*Setup!$A$19:$A$30))</f>
        <v/>
      </c>
      <c r="P1274" s="34">
        <f>IF(A1274="","",IF(G1274="Standard 15% (Box 1)",ROUND(H1274*Setup!$B$9,2),0))</f>
        <v/>
      </c>
      <c r="Q1274" s="34">
        <f>IF(A1274="","",I1274-P1274)</f>
        <v/>
      </c>
      <c r="R1274" s="23">
        <f>IF(A1274="","",IF(O1274=0,"Outside audit periods; ","")&amp;IF(G1274="","No VAT category; ","")&amp;IF(ABS(Q1274)&gt;Setup!$B$10,"VAT ≠ 15% × net; ","")&amp;IF(AND(F1274="B2B - VAT registered",NOT(AND(LEN(E1274)=15,LEFT(E1274,1)="3",RIGHT(E1274,1)="3",ISNUMBER(--E1274)))),"Invalid/missing customer VAT no; ","")&amp;IF(L1274&lt;&gt;"Yes","Not reported/cleared on FATOORA; ","")&amp;IF(AND(OR(G1274="Zero-rated domestic (Box 3)",G1274="Export (Box 4)"),N1274=""),"Zero-rate/export evidence missing; ","")&amp;IF(AND(C1274="Credit Note",H1274&gt;0),"Credit note should be negative; ","")&amp;IF(AND(C1274="Simplified Tax Invoice",F1274="B2B - VAT registered"),"Simplified invoice issued to VAT-registered B2B; ",""))</f>
        <v/>
      </c>
    </row>
    <row r="1275">
      <c r="A1275" s="17" t="n"/>
      <c r="B1275" s="14" t="n"/>
      <c r="C1275" s="14" t="n"/>
      <c r="D1275" s="14" t="n"/>
      <c r="E1275" s="16" t="n"/>
      <c r="F1275" s="14" t="n"/>
      <c r="G1275" s="14" t="n"/>
      <c r="H1275" s="19" t="n"/>
      <c r="I1275" s="19" t="n"/>
      <c r="J1275" s="34">
        <f>IF(A1275="","",H1275+I1275)</f>
        <v/>
      </c>
      <c r="K1275" s="14" t="n"/>
      <c r="L1275" s="14" t="n"/>
      <c r="M1275" s="14" t="n"/>
      <c r="N1275" s="14" t="n"/>
      <c r="O1275" s="20">
        <f>IF(A1275="","",SUMPRODUCT((A1275&gt;=Setup!$C$19:$C$30)*(A1275&lt;=Setup!$D$19:$D$30)*Setup!$A$19:$A$30))</f>
        <v/>
      </c>
      <c r="P1275" s="34">
        <f>IF(A1275="","",IF(G1275="Standard 15% (Box 1)",ROUND(H1275*Setup!$B$9,2),0))</f>
        <v/>
      </c>
      <c r="Q1275" s="34">
        <f>IF(A1275="","",I1275-P1275)</f>
        <v/>
      </c>
      <c r="R1275" s="23">
        <f>IF(A1275="","",IF(O1275=0,"Outside audit periods; ","")&amp;IF(G1275="","No VAT category; ","")&amp;IF(ABS(Q1275)&gt;Setup!$B$10,"VAT ≠ 15% × net; ","")&amp;IF(AND(F1275="B2B - VAT registered",NOT(AND(LEN(E1275)=15,LEFT(E1275,1)="3",RIGHT(E1275,1)="3",ISNUMBER(--E1275)))),"Invalid/missing customer VAT no; ","")&amp;IF(L1275&lt;&gt;"Yes","Not reported/cleared on FATOORA; ","")&amp;IF(AND(OR(G1275="Zero-rated domestic (Box 3)",G1275="Export (Box 4)"),N1275=""),"Zero-rate/export evidence missing; ","")&amp;IF(AND(C1275="Credit Note",H1275&gt;0),"Credit note should be negative; ","")&amp;IF(AND(C1275="Simplified Tax Invoice",F1275="B2B - VAT registered"),"Simplified invoice issued to VAT-registered B2B; ",""))</f>
        <v/>
      </c>
    </row>
    <row r="1276">
      <c r="A1276" s="17" t="n"/>
      <c r="B1276" s="14" t="n"/>
      <c r="C1276" s="14" t="n"/>
      <c r="D1276" s="14" t="n"/>
      <c r="E1276" s="16" t="n"/>
      <c r="F1276" s="14" t="n"/>
      <c r="G1276" s="14" t="n"/>
      <c r="H1276" s="19" t="n"/>
      <c r="I1276" s="19" t="n"/>
      <c r="J1276" s="34">
        <f>IF(A1276="","",H1276+I1276)</f>
        <v/>
      </c>
      <c r="K1276" s="14" t="n"/>
      <c r="L1276" s="14" t="n"/>
      <c r="M1276" s="14" t="n"/>
      <c r="N1276" s="14" t="n"/>
      <c r="O1276" s="20">
        <f>IF(A1276="","",SUMPRODUCT((A1276&gt;=Setup!$C$19:$C$30)*(A1276&lt;=Setup!$D$19:$D$30)*Setup!$A$19:$A$30))</f>
        <v/>
      </c>
      <c r="P1276" s="34">
        <f>IF(A1276="","",IF(G1276="Standard 15% (Box 1)",ROUND(H1276*Setup!$B$9,2),0))</f>
        <v/>
      </c>
      <c r="Q1276" s="34">
        <f>IF(A1276="","",I1276-P1276)</f>
        <v/>
      </c>
      <c r="R1276" s="23">
        <f>IF(A1276="","",IF(O1276=0,"Outside audit periods; ","")&amp;IF(G1276="","No VAT category; ","")&amp;IF(ABS(Q1276)&gt;Setup!$B$10,"VAT ≠ 15% × net; ","")&amp;IF(AND(F1276="B2B - VAT registered",NOT(AND(LEN(E1276)=15,LEFT(E1276,1)="3",RIGHT(E1276,1)="3",ISNUMBER(--E1276)))),"Invalid/missing customer VAT no; ","")&amp;IF(L1276&lt;&gt;"Yes","Not reported/cleared on FATOORA; ","")&amp;IF(AND(OR(G1276="Zero-rated domestic (Box 3)",G1276="Export (Box 4)"),N1276=""),"Zero-rate/export evidence missing; ","")&amp;IF(AND(C1276="Credit Note",H1276&gt;0),"Credit note should be negative; ","")&amp;IF(AND(C1276="Simplified Tax Invoice",F1276="B2B - VAT registered"),"Simplified invoice issued to VAT-registered B2B; ",""))</f>
        <v/>
      </c>
    </row>
    <row r="1277">
      <c r="A1277" s="17" t="n"/>
      <c r="B1277" s="14" t="n"/>
      <c r="C1277" s="14" t="n"/>
      <c r="D1277" s="14" t="n"/>
      <c r="E1277" s="16" t="n"/>
      <c r="F1277" s="14" t="n"/>
      <c r="G1277" s="14" t="n"/>
      <c r="H1277" s="19" t="n"/>
      <c r="I1277" s="19" t="n"/>
      <c r="J1277" s="34">
        <f>IF(A1277="","",H1277+I1277)</f>
        <v/>
      </c>
      <c r="K1277" s="14" t="n"/>
      <c r="L1277" s="14" t="n"/>
      <c r="M1277" s="14" t="n"/>
      <c r="N1277" s="14" t="n"/>
      <c r="O1277" s="20">
        <f>IF(A1277="","",SUMPRODUCT((A1277&gt;=Setup!$C$19:$C$30)*(A1277&lt;=Setup!$D$19:$D$30)*Setup!$A$19:$A$30))</f>
        <v/>
      </c>
      <c r="P1277" s="34">
        <f>IF(A1277="","",IF(G1277="Standard 15% (Box 1)",ROUND(H1277*Setup!$B$9,2),0))</f>
        <v/>
      </c>
      <c r="Q1277" s="34">
        <f>IF(A1277="","",I1277-P1277)</f>
        <v/>
      </c>
      <c r="R1277" s="23">
        <f>IF(A1277="","",IF(O1277=0,"Outside audit periods; ","")&amp;IF(G1277="","No VAT category; ","")&amp;IF(ABS(Q1277)&gt;Setup!$B$10,"VAT ≠ 15% × net; ","")&amp;IF(AND(F1277="B2B - VAT registered",NOT(AND(LEN(E1277)=15,LEFT(E1277,1)="3",RIGHT(E1277,1)="3",ISNUMBER(--E1277)))),"Invalid/missing customer VAT no; ","")&amp;IF(L1277&lt;&gt;"Yes","Not reported/cleared on FATOORA; ","")&amp;IF(AND(OR(G1277="Zero-rated domestic (Box 3)",G1277="Export (Box 4)"),N1277=""),"Zero-rate/export evidence missing; ","")&amp;IF(AND(C1277="Credit Note",H1277&gt;0),"Credit note should be negative; ","")&amp;IF(AND(C1277="Simplified Tax Invoice",F1277="B2B - VAT registered"),"Simplified invoice issued to VAT-registered B2B; ",""))</f>
        <v/>
      </c>
    </row>
    <row r="1278">
      <c r="A1278" s="17" t="n"/>
      <c r="B1278" s="14" t="n"/>
      <c r="C1278" s="14" t="n"/>
      <c r="D1278" s="14" t="n"/>
      <c r="E1278" s="16" t="n"/>
      <c r="F1278" s="14" t="n"/>
      <c r="G1278" s="14" t="n"/>
      <c r="H1278" s="19" t="n"/>
      <c r="I1278" s="19" t="n"/>
      <c r="J1278" s="34">
        <f>IF(A1278="","",H1278+I1278)</f>
        <v/>
      </c>
      <c r="K1278" s="14" t="n"/>
      <c r="L1278" s="14" t="n"/>
      <c r="M1278" s="14" t="n"/>
      <c r="N1278" s="14" t="n"/>
      <c r="O1278" s="20">
        <f>IF(A1278="","",SUMPRODUCT((A1278&gt;=Setup!$C$19:$C$30)*(A1278&lt;=Setup!$D$19:$D$30)*Setup!$A$19:$A$30))</f>
        <v/>
      </c>
      <c r="P1278" s="34">
        <f>IF(A1278="","",IF(G1278="Standard 15% (Box 1)",ROUND(H1278*Setup!$B$9,2),0))</f>
        <v/>
      </c>
      <c r="Q1278" s="34">
        <f>IF(A1278="","",I1278-P1278)</f>
        <v/>
      </c>
      <c r="R1278" s="23">
        <f>IF(A1278="","",IF(O1278=0,"Outside audit periods; ","")&amp;IF(G1278="","No VAT category; ","")&amp;IF(ABS(Q1278)&gt;Setup!$B$10,"VAT ≠ 15% × net; ","")&amp;IF(AND(F1278="B2B - VAT registered",NOT(AND(LEN(E1278)=15,LEFT(E1278,1)="3",RIGHT(E1278,1)="3",ISNUMBER(--E1278)))),"Invalid/missing customer VAT no; ","")&amp;IF(L1278&lt;&gt;"Yes","Not reported/cleared on FATOORA; ","")&amp;IF(AND(OR(G1278="Zero-rated domestic (Box 3)",G1278="Export (Box 4)"),N1278=""),"Zero-rate/export evidence missing; ","")&amp;IF(AND(C1278="Credit Note",H1278&gt;0),"Credit note should be negative; ","")&amp;IF(AND(C1278="Simplified Tax Invoice",F1278="B2B - VAT registered"),"Simplified invoice issued to VAT-registered B2B; ",""))</f>
        <v/>
      </c>
    </row>
    <row r="1279">
      <c r="A1279" s="17" t="n"/>
      <c r="B1279" s="14" t="n"/>
      <c r="C1279" s="14" t="n"/>
      <c r="D1279" s="14" t="n"/>
      <c r="E1279" s="16" t="n"/>
      <c r="F1279" s="14" t="n"/>
      <c r="G1279" s="14" t="n"/>
      <c r="H1279" s="19" t="n"/>
      <c r="I1279" s="19" t="n"/>
      <c r="J1279" s="34">
        <f>IF(A1279="","",H1279+I1279)</f>
        <v/>
      </c>
      <c r="K1279" s="14" t="n"/>
      <c r="L1279" s="14" t="n"/>
      <c r="M1279" s="14" t="n"/>
      <c r="N1279" s="14" t="n"/>
      <c r="O1279" s="20">
        <f>IF(A1279="","",SUMPRODUCT((A1279&gt;=Setup!$C$19:$C$30)*(A1279&lt;=Setup!$D$19:$D$30)*Setup!$A$19:$A$30))</f>
        <v/>
      </c>
      <c r="P1279" s="34">
        <f>IF(A1279="","",IF(G1279="Standard 15% (Box 1)",ROUND(H1279*Setup!$B$9,2),0))</f>
        <v/>
      </c>
      <c r="Q1279" s="34">
        <f>IF(A1279="","",I1279-P1279)</f>
        <v/>
      </c>
      <c r="R1279" s="23">
        <f>IF(A1279="","",IF(O1279=0,"Outside audit periods; ","")&amp;IF(G1279="","No VAT category; ","")&amp;IF(ABS(Q1279)&gt;Setup!$B$10,"VAT ≠ 15% × net; ","")&amp;IF(AND(F1279="B2B - VAT registered",NOT(AND(LEN(E1279)=15,LEFT(E1279,1)="3",RIGHT(E1279,1)="3",ISNUMBER(--E1279)))),"Invalid/missing customer VAT no; ","")&amp;IF(L1279&lt;&gt;"Yes","Not reported/cleared on FATOORA; ","")&amp;IF(AND(OR(G1279="Zero-rated domestic (Box 3)",G1279="Export (Box 4)"),N1279=""),"Zero-rate/export evidence missing; ","")&amp;IF(AND(C1279="Credit Note",H1279&gt;0),"Credit note should be negative; ","")&amp;IF(AND(C1279="Simplified Tax Invoice",F1279="B2B - VAT registered"),"Simplified invoice issued to VAT-registered B2B; ",""))</f>
        <v/>
      </c>
    </row>
    <row r="1280">
      <c r="A1280" s="17" t="n"/>
      <c r="B1280" s="14" t="n"/>
      <c r="C1280" s="14" t="n"/>
      <c r="D1280" s="14" t="n"/>
      <c r="E1280" s="16" t="n"/>
      <c r="F1280" s="14" t="n"/>
      <c r="G1280" s="14" t="n"/>
      <c r="H1280" s="19" t="n"/>
      <c r="I1280" s="19" t="n"/>
      <c r="J1280" s="34">
        <f>IF(A1280="","",H1280+I1280)</f>
        <v/>
      </c>
      <c r="K1280" s="14" t="n"/>
      <c r="L1280" s="14" t="n"/>
      <c r="M1280" s="14" t="n"/>
      <c r="N1280" s="14" t="n"/>
      <c r="O1280" s="20">
        <f>IF(A1280="","",SUMPRODUCT((A1280&gt;=Setup!$C$19:$C$30)*(A1280&lt;=Setup!$D$19:$D$30)*Setup!$A$19:$A$30))</f>
        <v/>
      </c>
      <c r="P1280" s="34">
        <f>IF(A1280="","",IF(G1280="Standard 15% (Box 1)",ROUND(H1280*Setup!$B$9,2),0))</f>
        <v/>
      </c>
      <c r="Q1280" s="34">
        <f>IF(A1280="","",I1280-P1280)</f>
        <v/>
      </c>
      <c r="R1280" s="23">
        <f>IF(A1280="","",IF(O1280=0,"Outside audit periods; ","")&amp;IF(G1280="","No VAT category; ","")&amp;IF(ABS(Q1280)&gt;Setup!$B$10,"VAT ≠ 15% × net; ","")&amp;IF(AND(F1280="B2B - VAT registered",NOT(AND(LEN(E1280)=15,LEFT(E1280,1)="3",RIGHT(E1280,1)="3",ISNUMBER(--E1280)))),"Invalid/missing customer VAT no; ","")&amp;IF(L1280&lt;&gt;"Yes","Not reported/cleared on FATOORA; ","")&amp;IF(AND(OR(G1280="Zero-rated domestic (Box 3)",G1280="Export (Box 4)"),N1280=""),"Zero-rate/export evidence missing; ","")&amp;IF(AND(C1280="Credit Note",H1280&gt;0),"Credit note should be negative; ","")&amp;IF(AND(C1280="Simplified Tax Invoice",F1280="B2B - VAT registered"),"Simplified invoice issued to VAT-registered B2B; ",""))</f>
        <v/>
      </c>
    </row>
    <row r="1281">
      <c r="A1281" s="17" t="n"/>
      <c r="B1281" s="14" t="n"/>
      <c r="C1281" s="14" t="n"/>
      <c r="D1281" s="14" t="n"/>
      <c r="E1281" s="16" t="n"/>
      <c r="F1281" s="14" t="n"/>
      <c r="G1281" s="14" t="n"/>
      <c r="H1281" s="19" t="n"/>
      <c r="I1281" s="19" t="n"/>
      <c r="J1281" s="34">
        <f>IF(A1281="","",H1281+I1281)</f>
        <v/>
      </c>
      <c r="K1281" s="14" t="n"/>
      <c r="L1281" s="14" t="n"/>
      <c r="M1281" s="14" t="n"/>
      <c r="N1281" s="14" t="n"/>
      <c r="O1281" s="20">
        <f>IF(A1281="","",SUMPRODUCT((A1281&gt;=Setup!$C$19:$C$30)*(A1281&lt;=Setup!$D$19:$D$30)*Setup!$A$19:$A$30))</f>
        <v/>
      </c>
      <c r="P1281" s="34">
        <f>IF(A1281="","",IF(G1281="Standard 15% (Box 1)",ROUND(H1281*Setup!$B$9,2),0))</f>
        <v/>
      </c>
      <c r="Q1281" s="34">
        <f>IF(A1281="","",I1281-P1281)</f>
        <v/>
      </c>
      <c r="R1281" s="23">
        <f>IF(A1281="","",IF(O1281=0,"Outside audit periods; ","")&amp;IF(G1281="","No VAT category; ","")&amp;IF(ABS(Q1281)&gt;Setup!$B$10,"VAT ≠ 15% × net; ","")&amp;IF(AND(F1281="B2B - VAT registered",NOT(AND(LEN(E1281)=15,LEFT(E1281,1)="3",RIGHT(E1281,1)="3",ISNUMBER(--E1281)))),"Invalid/missing customer VAT no; ","")&amp;IF(L1281&lt;&gt;"Yes","Not reported/cleared on FATOORA; ","")&amp;IF(AND(OR(G1281="Zero-rated domestic (Box 3)",G1281="Export (Box 4)"),N1281=""),"Zero-rate/export evidence missing; ","")&amp;IF(AND(C1281="Credit Note",H1281&gt;0),"Credit note should be negative; ","")&amp;IF(AND(C1281="Simplified Tax Invoice",F1281="B2B - VAT registered"),"Simplified invoice issued to VAT-registered B2B; ",""))</f>
        <v/>
      </c>
    </row>
    <row r="1282">
      <c r="A1282" s="17" t="n"/>
      <c r="B1282" s="14" t="n"/>
      <c r="C1282" s="14" t="n"/>
      <c r="D1282" s="14" t="n"/>
      <c r="E1282" s="16" t="n"/>
      <c r="F1282" s="14" t="n"/>
      <c r="G1282" s="14" t="n"/>
      <c r="H1282" s="19" t="n"/>
      <c r="I1282" s="19" t="n"/>
      <c r="J1282" s="34">
        <f>IF(A1282="","",H1282+I1282)</f>
        <v/>
      </c>
      <c r="K1282" s="14" t="n"/>
      <c r="L1282" s="14" t="n"/>
      <c r="M1282" s="14" t="n"/>
      <c r="N1282" s="14" t="n"/>
      <c r="O1282" s="20">
        <f>IF(A1282="","",SUMPRODUCT((A1282&gt;=Setup!$C$19:$C$30)*(A1282&lt;=Setup!$D$19:$D$30)*Setup!$A$19:$A$30))</f>
        <v/>
      </c>
      <c r="P1282" s="34">
        <f>IF(A1282="","",IF(G1282="Standard 15% (Box 1)",ROUND(H1282*Setup!$B$9,2),0))</f>
        <v/>
      </c>
      <c r="Q1282" s="34">
        <f>IF(A1282="","",I1282-P1282)</f>
        <v/>
      </c>
      <c r="R1282" s="23">
        <f>IF(A1282="","",IF(O1282=0,"Outside audit periods; ","")&amp;IF(G1282="","No VAT category; ","")&amp;IF(ABS(Q1282)&gt;Setup!$B$10,"VAT ≠ 15% × net; ","")&amp;IF(AND(F1282="B2B - VAT registered",NOT(AND(LEN(E1282)=15,LEFT(E1282,1)="3",RIGHT(E1282,1)="3",ISNUMBER(--E1282)))),"Invalid/missing customer VAT no; ","")&amp;IF(L1282&lt;&gt;"Yes","Not reported/cleared on FATOORA; ","")&amp;IF(AND(OR(G1282="Zero-rated domestic (Box 3)",G1282="Export (Box 4)"),N1282=""),"Zero-rate/export evidence missing; ","")&amp;IF(AND(C1282="Credit Note",H1282&gt;0),"Credit note should be negative; ","")&amp;IF(AND(C1282="Simplified Tax Invoice",F1282="B2B - VAT registered"),"Simplified invoice issued to VAT-registered B2B; ",""))</f>
        <v/>
      </c>
    </row>
    <row r="1283">
      <c r="A1283" s="17" t="n"/>
      <c r="B1283" s="14" t="n"/>
      <c r="C1283" s="14" t="n"/>
      <c r="D1283" s="14" t="n"/>
      <c r="E1283" s="16" t="n"/>
      <c r="F1283" s="14" t="n"/>
      <c r="G1283" s="14" t="n"/>
      <c r="H1283" s="19" t="n"/>
      <c r="I1283" s="19" t="n"/>
      <c r="J1283" s="34">
        <f>IF(A1283="","",H1283+I1283)</f>
        <v/>
      </c>
      <c r="K1283" s="14" t="n"/>
      <c r="L1283" s="14" t="n"/>
      <c r="M1283" s="14" t="n"/>
      <c r="N1283" s="14" t="n"/>
      <c r="O1283" s="20">
        <f>IF(A1283="","",SUMPRODUCT((A1283&gt;=Setup!$C$19:$C$30)*(A1283&lt;=Setup!$D$19:$D$30)*Setup!$A$19:$A$30))</f>
        <v/>
      </c>
      <c r="P1283" s="34">
        <f>IF(A1283="","",IF(G1283="Standard 15% (Box 1)",ROUND(H1283*Setup!$B$9,2),0))</f>
        <v/>
      </c>
      <c r="Q1283" s="34">
        <f>IF(A1283="","",I1283-P1283)</f>
        <v/>
      </c>
      <c r="R1283" s="23">
        <f>IF(A1283="","",IF(O1283=0,"Outside audit periods; ","")&amp;IF(G1283="","No VAT category; ","")&amp;IF(ABS(Q1283)&gt;Setup!$B$10,"VAT ≠ 15% × net; ","")&amp;IF(AND(F1283="B2B - VAT registered",NOT(AND(LEN(E1283)=15,LEFT(E1283,1)="3",RIGHT(E1283,1)="3",ISNUMBER(--E1283)))),"Invalid/missing customer VAT no; ","")&amp;IF(L1283&lt;&gt;"Yes","Not reported/cleared on FATOORA; ","")&amp;IF(AND(OR(G1283="Zero-rated domestic (Box 3)",G1283="Export (Box 4)"),N1283=""),"Zero-rate/export evidence missing; ","")&amp;IF(AND(C1283="Credit Note",H1283&gt;0),"Credit note should be negative; ","")&amp;IF(AND(C1283="Simplified Tax Invoice",F1283="B2B - VAT registered"),"Simplified invoice issued to VAT-registered B2B; ",""))</f>
        <v/>
      </c>
    </row>
    <row r="1284">
      <c r="A1284" s="17" t="n"/>
      <c r="B1284" s="14" t="n"/>
      <c r="C1284" s="14" t="n"/>
      <c r="D1284" s="14" t="n"/>
      <c r="E1284" s="16" t="n"/>
      <c r="F1284" s="14" t="n"/>
      <c r="G1284" s="14" t="n"/>
      <c r="H1284" s="19" t="n"/>
      <c r="I1284" s="19" t="n"/>
      <c r="J1284" s="34">
        <f>IF(A1284="","",H1284+I1284)</f>
        <v/>
      </c>
      <c r="K1284" s="14" t="n"/>
      <c r="L1284" s="14" t="n"/>
      <c r="M1284" s="14" t="n"/>
      <c r="N1284" s="14" t="n"/>
      <c r="O1284" s="20">
        <f>IF(A1284="","",SUMPRODUCT((A1284&gt;=Setup!$C$19:$C$30)*(A1284&lt;=Setup!$D$19:$D$30)*Setup!$A$19:$A$30))</f>
        <v/>
      </c>
      <c r="P1284" s="34">
        <f>IF(A1284="","",IF(G1284="Standard 15% (Box 1)",ROUND(H1284*Setup!$B$9,2),0))</f>
        <v/>
      </c>
      <c r="Q1284" s="34">
        <f>IF(A1284="","",I1284-P1284)</f>
        <v/>
      </c>
      <c r="R1284" s="23">
        <f>IF(A1284="","",IF(O1284=0,"Outside audit periods; ","")&amp;IF(G1284="","No VAT category; ","")&amp;IF(ABS(Q1284)&gt;Setup!$B$10,"VAT ≠ 15% × net; ","")&amp;IF(AND(F1284="B2B - VAT registered",NOT(AND(LEN(E1284)=15,LEFT(E1284,1)="3",RIGHT(E1284,1)="3",ISNUMBER(--E1284)))),"Invalid/missing customer VAT no; ","")&amp;IF(L1284&lt;&gt;"Yes","Not reported/cleared on FATOORA; ","")&amp;IF(AND(OR(G1284="Zero-rated domestic (Box 3)",G1284="Export (Box 4)"),N1284=""),"Zero-rate/export evidence missing; ","")&amp;IF(AND(C1284="Credit Note",H1284&gt;0),"Credit note should be negative; ","")&amp;IF(AND(C1284="Simplified Tax Invoice",F1284="B2B - VAT registered"),"Simplified invoice issued to VAT-registered B2B; ",""))</f>
        <v/>
      </c>
    </row>
    <row r="1285">
      <c r="A1285" s="17" t="n"/>
      <c r="B1285" s="14" t="n"/>
      <c r="C1285" s="14" t="n"/>
      <c r="D1285" s="14" t="n"/>
      <c r="E1285" s="16" t="n"/>
      <c r="F1285" s="14" t="n"/>
      <c r="G1285" s="14" t="n"/>
      <c r="H1285" s="19" t="n"/>
      <c r="I1285" s="19" t="n"/>
      <c r="J1285" s="34">
        <f>IF(A1285="","",H1285+I1285)</f>
        <v/>
      </c>
      <c r="K1285" s="14" t="n"/>
      <c r="L1285" s="14" t="n"/>
      <c r="M1285" s="14" t="n"/>
      <c r="N1285" s="14" t="n"/>
      <c r="O1285" s="20">
        <f>IF(A1285="","",SUMPRODUCT((A1285&gt;=Setup!$C$19:$C$30)*(A1285&lt;=Setup!$D$19:$D$30)*Setup!$A$19:$A$30))</f>
        <v/>
      </c>
      <c r="P1285" s="34">
        <f>IF(A1285="","",IF(G1285="Standard 15% (Box 1)",ROUND(H1285*Setup!$B$9,2),0))</f>
        <v/>
      </c>
      <c r="Q1285" s="34">
        <f>IF(A1285="","",I1285-P1285)</f>
        <v/>
      </c>
      <c r="R1285" s="23">
        <f>IF(A1285="","",IF(O1285=0,"Outside audit periods; ","")&amp;IF(G1285="","No VAT category; ","")&amp;IF(ABS(Q1285)&gt;Setup!$B$10,"VAT ≠ 15% × net; ","")&amp;IF(AND(F1285="B2B - VAT registered",NOT(AND(LEN(E1285)=15,LEFT(E1285,1)="3",RIGHT(E1285,1)="3",ISNUMBER(--E1285)))),"Invalid/missing customer VAT no; ","")&amp;IF(L1285&lt;&gt;"Yes","Not reported/cleared on FATOORA; ","")&amp;IF(AND(OR(G1285="Zero-rated domestic (Box 3)",G1285="Export (Box 4)"),N1285=""),"Zero-rate/export evidence missing; ","")&amp;IF(AND(C1285="Credit Note",H1285&gt;0),"Credit note should be negative; ","")&amp;IF(AND(C1285="Simplified Tax Invoice",F1285="B2B - VAT registered"),"Simplified invoice issued to VAT-registered B2B; ",""))</f>
        <v/>
      </c>
    </row>
    <row r="1286">
      <c r="A1286" s="17" t="n"/>
      <c r="B1286" s="14" t="n"/>
      <c r="C1286" s="14" t="n"/>
      <c r="D1286" s="14" t="n"/>
      <c r="E1286" s="16" t="n"/>
      <c r="F1286" s="14" t="n"/>
      <c r="G1286" s="14" t="n"/>
      <c r="H1286" s="19" t="n"/>
      <c r="I1286" s="19" t="n"/>
      <c r="J1286" s="34">
        <f>IF(A1286="","",H1286+I1286)</f>
        <v/>
      </c>
      <c r="K1286" s="14" t="n"/>
      <c r="L1286" s="14" t="n"/>
      <c r="M1286" s="14" t="n"/>
      <c r="N1286" s="14" t="n"/>
      <c r="O1286" s="20">
        <f>IF(A1286="","",SUMPRODUCT((A1286&gt;=Setup!$C$19:$C$30)*(A1286&lt;=Setup!$D$19:$D$30)*Setup!$A$19:$A$30))</f>
        <v/>
      </c>
      <c r="P1286" s="34">
        <f>IF(A1286="","",IF(G1286="Standard 15% (Box 1)",ROUND(H1286*Setup!$B$9,2),0))</f>
        <v/>
      </c>
      <c r="Q1286" s="34">
        <f>IF(A1286="","",I1286-P1286)</f>
        <v/>
      </c>
      <c r="R1286" s="23">
        <f>IF(A1286="","",IF(O1286=0,"Outside audit periods; ","")&amp;IF(G1286="","No VAT category; ","")&amp;IF(ABS(Q1286)&gt;Setup!$B$10,"VAT ≠ 15% × net; ","")&amp;IF(AND(F1286="B2B - VAT registered",NOT(AND(LEN(E1286)=15,LEFT(E1286,1)="3",RIGHT(E1286,1)="3",ISNUMBER(--E1286)))),"Invalid/missing customer VAT no; ","")&amp;IF(L1286&lt;&gt;"Yes","Not reported/cleared on FATOORA; ","")&amp;IF(AND(OR(G1286="Zero-rated domestic (Box 3)",G1286="Export (Box 4)"),N1286=""),"Zero-rate/export evidence missing; ","")&amp;IF(AND(C1286="Credit Note",H1286&gt;0),"Credit note should be negative; ","")&amp;IF(AND(C1286="Simplified Tax Invoice",F1286="B2B - VAT registered"),"Simplified invoice issued to VAT-registered B2B; ",""))</f>
        <v/>
      </c>
    </row>
    <row r="1287">
      <c r="A1287" s="17" t="n"/>
      <c r="B1287" s="14" t="n"/>
      <c r="C1287" s="14" t="n"/>
      <c r="D1287" s="14" t="n"/>
      <c r="E1287" s="16" t="n"/>
      <c r="F1287" s="14" t="n"/>
      <c r="G1287" s="14" t="n"/>
      <c r="H1287" s="19" t="n"/>
      <c r="I1287" s="19" t="n"/>
      <c r="J1287" s="34">
        <f>IF(A1287="","",H1287+I1287)</f>
        <v/>
      </c>
      <c r="K1287" s="14" t="n"/>
      <c r="L1287" s="14" t="n"/>
      <c r="M1287" s="14" t="n"/>
      <c r="N1287" s="14" t="n"/>
      <c r="O1287" s="20">
        <f>IF(A1287="","",SUMPRODUCT((A1287&gt;=Setup!$C$19:$C$30)*(A1287&lt;=Setup!$D$19:$D$30)*Setup!$A$19:$A$30))</f>
        <v/>
      </c>
      <c r="P1287" s="34">
        <f>IF(A1287="","",IF(G1287="Standard 15% (Box 1)",ROUND(H1287*Setup!$B$9,2),0))</f>
        <v/>
      </c>
      <c r="Q1287" s="34">
        <f>IF(A1287="","",I1287-P1287)</f>
        <v/>
      </c>
      <c r="R1287" s="23">
        <f>IF(A1287="","",IF(O1287=0,"Outside audit periods; ","")&amp;IF(G1287="","No VAT category; ","")&amp;IF(ABS(Q1287)&gt;Setup!$B$10,"VAT ≠ 15% × net; ","")&amp;IF(AND(F1287="B2B - VAT registered",NOT(AND(LEN(E1287)=15,LEFT(E1287,1)="3",RIGHT(E1287,1)="3",ISNUMBER(--E1287)))),"Invalid/missing customer VAT no; ","")&amp;IF(L1287&lt;&gt;"Yes","Not reported/cleared on FATOORA; ","")&amp;IF(AND(OR(G1287="Zero-rated domestic (Box 3)",G1287="Export (Box 4)"),N1287=""),"Zero-rate/export evidence missing; ","")&amp;IF(AND(C1287="Credit Note",H1287&gt;0),"Credit note should be negative; ","")&amp;IF(AND(C1287="Simplified Tax Invoice",F1287="B2B - VAT registered"),"Simplified invoice issued to VAT-registered B2B; ",""))</f>
        <v/>
      </c>
    </row>
    <row r="1288">
      <c r="A1288" s="17" t="n"/>
      <c r="B1288" s="14" t="n"/>
      <c r="C1288" s="14" t="n"/>
      <c r="D1288" s="14" t="n"/>
      <c r="E1288" s="16" t="n"/>
      <c r="F1288" s="14" t="n"/>
      <c r="G1288" s="14" t="n"/>
      <c r="H1288" s="19" t="n"/>
      <c r="I1288" s="19" t="n"/>
      <c r="J1288" s="34">
        <f>IF(A1288="","",H1288+I1288)</f>
        <v/>
      </c>
      <c r="K1288" s="14" t="n"/>
      <c r="L1288" s="14" t="n"/>
      <c r="M1288" s="14" t="n"/>
      <c r="N1288" s="14" t="n"/>
      <c r="O1288" s="20">
        <f>IF(A1288="","",SUMPRODUCT((A1288&gt;=Setup!$C$19:$C$30)*(A1288&lt;=Setup!$D$19:$D$30)*Setup!$A$19:$A$30))</f>
        <v/>
      </c>
      <c r="P1288" s="34">
        <f>IF(A1288="","",IF(G1288="Standard 15% (Box 1)",ROUND(H1288*Setup!$B$9,2),0))</f>
        <v/>
      </c>
      <c r="Q1288" s="34">
        <f>IF(A1288="","",I1288-P1288)</f>
        <v/>
      </c>
      <c r="R1288" s="23">
        <f>IF(A1288="","",IF(O1288=0,"Outside audit periods; ","")&amp;IF(G1288="","No VAT category; ","")&amp;IF(ABS(Q1288)&gt;Setup!$B$10,"VAT ≠ 15% × net; ","")&amp;IF(AND(F1288="B2B - VAT registered",NOT(AND(LEN(E1288)=15,LEFT(E1288,1)="3",RIGHT(E1288,1)="3",ISNUMBER(--E1288)))),"Invalid/missing customer VAT no; ","")&amp;IF(L1288&lt;&gt;"Yes","Not reported/cleared on FATOORA; ","")&amp;IF(AND(OR(G1288="Zero-rated domestic (Box 3)",G1288="Export (Box 4)"),N1288=""),"Zero-rate/export evidence missing; ","")&amp;IF(AND(C1288="Credit Note",H1288&gt;0),"Credit note should be negative; ","")&amp;IF(AND(C1288="Simplified Tax Invoice",F1288="B2B - VAT registered"),"Simplified invoice issued to VAT-registered B2B; ",""))</f>
        <v/>
      </c>
    </row>
    <row r="1289">
      <c r="A1289" s="17" t="n"/>
      <c r="B1289" s="14" t="n"/>
      <c r="C1289" s="14" t="n"/>
      <c r="D1289" s="14" t="n"/>
      <c r="E1289" s="16" t="n"/>
      <c r="F1289" s="14" t="n"/>
      <c r="G1289" s="14" t="n"/>
      <c r="H1289" s="19" t="n"/>
      <c r="I1289" s="19" t="n"/>
      <c r="J1289" s="34">
        <f>IF(A1289="","",H1289+I1289)</f>
        <v/>
      </c>
      <c r="K1289" s="14" t="n"/>
      <c r="L1289" s="14" t="n"/>
      <c r="M1289" s="14" t="n"/>
      <c r="N1289" s="14" t="n"/>
      <c r="O1289" s="20">
        <f>IF(A1289="","",SUMPRODUCT((A1289&gt;=Setup!$C$19:$C$30)*(A1289&lt;=Setup!$D$19:$D$30)*Setup!$A$19:$A$30))</f>
        <v/>
      </c>
      <c r="P1289" s="34">
        <f>IF(A1289="","",IF(G1289="Standard 15% (Box 1)",ROUND(H1289*Setup!$B$9,2),0))</f>
        <v/>
      </c>
      <c r="Q1289" s="34">
        <f>IF(A1289="","",I1289-P1289)</f>
        <v/>
      </c>
      <c r="R1289" s="23">
        <f>IF(A1289="","",IF(O1289=0,"Outside audit periods; ","")&amp;IF(G1289="","No VAT category; ","")&amp;IF(ABS(Q1289)&gt;Setup!$B$10,"VAT ≠ 15% × net; ","")&amp;IF(AND(F1289="B2B - VAT registered",NOT(AND(LEN(E1289)=15,LEFT(E1289,1)="3",RIGHT(E1289,1)="3",ISNUMBER(--E1289)))),"Invalid/missing customer VAT no; ","")&amp;IF(L1289&lt;&gt;"Yes","Not reported/cleared on FATOORA; ","")&amp;IF(AND(OR(G1289="Zero-rated domestic (Box 3)",G1289="Export (Box 4)"),N1289=""),"Zero-rate/export evidence missing; ","")&amp;IF(AND(C1289="Credit Note",H1289&gt;0),"Credit note should be negative; ","")&amp;IF(AND(C1289="Simplified Tax Invoice",F1289="B2B - VAT registered"),"Simplified invoice issued to VAT-registered B2B; ",""))</f>
        <v/>
      </c>
    </row>
    <row r="1290">
      <c r="A1290" s="17" t="n"/>
      <c r="B1290" s="14" t="n"/>
      <c r="C1290" s="14" t="n"/>
      <c r="D1290" s="14" t="n"/>
      <c r="E1290" s="16" t="n"/>
      <c r="F1290" s="14" t="n"/>
      <c r="G1290" s="14" t="n"/>
      <c r="H1290" s="19" t="n"/>
      <c r="I1290" s="19" t="n"/>
      <c r="J1290" s="34">
        <f>IF(A1290="","",H1290+I1290)</f>
        <v/>
      </c>
      <c r="K1290" s="14" t="n"/>
      <c r="L1290" s="14" t="n"/>
      <c r="M1290" s="14" t="n"/>
      <c r="N1290" s="14" t="n"/>
      <c r="O1290" s="20">
        <f>IF(A1290="","",SUMPRODUCT((A1290&gt;=Setup!$C$19:$C$30)*(A1290&lt;=Setup!$D$19:$D$30)*Setup!$A$19:$A$30))</f>
        <v/>
      </c>
      <c r="P1290" s="34">
        <f>IF(A1290="","",IF(G1290="Standard 15% (Box 1)",ROUND(H1290*Setup!$B$9,2),0))</f>
        <v/>
      </c>
      <c r="Q1290" s="34">
        <f>IF(A1290="","",I1290-P1290)</f>
        <v/>
      </c>
      <c r="R1290" s="23">
        <f>IF(A1290="","",IF(O1290=0,"Outside audit periods; ","")&amp;IF(G1290="","No VAT category; ","")&amp;IF(ABS(Q1290)&gt;Setup!$B$10,"VAT ≠ 15% × net; ","")&amp;IF(AND(F1290="B2B - VAT registered",NOT(AND(LEN(E1290)=15,LEFT(E1290,1)="3",RIGHT(E1290,1)="3",ISNUMBER(--E1290)))),"Invalid/missing customer VAT no; ","")&amp;IF(L1290&lt;&gt;"Yes","Not reported/cleared on FATOORA; ","")&amp;IF(AND(OR(G1290="Zero-rated domestic (Box 3)",G1290="Export (Box 4)"),N1290=""),"Zero-rate/export evidence missing; ","")&amp;IF(AND(C1290="Credit Note",H1290&gt;0),"Credit note should be negative; ","")&amp;IF(AND(C1290="Simplified Tax Invoice",F1290="B2B - VAT registered"),"Simplified invoice issued to VAT-registered B2B; ",""))</f>
        <v/>
      </c>
    </row>
    <row r="1291">
      <c r="A1291" s="17" t="n"/>
      <c r="B1291" s="14" t="n"/>
      <c r="C1291" s="14" t="n"/>
      <c r="D1291" s="14" t="n"/>
      <c r="E1291" s="16" t="n"/>
      <c r="F1291" s="14" t="n"/>
      <c r="G1291" s="14" t="n"/>
      <c r="H1291" s="19" t="n"/>
      <c r="I1291" s="19" t="n"/>
      <c r="J1291" s="34">
        <f>IF(A1291="","",H1291+I1291)</f>
        <v/>
      </c>
      <c r="K1291" s="14" t="n"/>
      <c r="L1291" s="14" t="n"/>
      <c r="M1291" s="14" t="n"/>
      <c r="N1291" s="14" t="n"/>
      <c r="O1291" s="20">
        <f>IF(A1291="","",SUMPRODUCT((A1291&gt;=Setup!$C$19:$C$30)*(A1291&lt;=Setup!$D$19:$D$30)*Setup!$A$19:$A$30))</f>
        <v/>
      </c>
      <c r="P1291" s="34">
        <f>IF(A1291="","",IF(G1291="Standard 15% (Box 1)",ROUND(H1291*Setup!$B$9,2),0))</f>
        <v/>
      </c>
      <c r="Q1291" s="34">
        <f>IF(A1291="","",I1291-P1291)</f>
        <v/>
      </c>
      <c r="R1291" s="23">
        <f>IF(A1291="","",IF(O1291=0,"Outside audit periods; ","")&amp;IF(G1291="","No VAT category; ","")&amp;IF(ABS(Q1291)&gt;Setup!$B$10,"VAT ≠ 15% × net; ","")&amp;IF(AND(F1291="B2B - VAT registered",NOT(AND(LEN(E1291)=15,LEFT(E1291,1)="3",RIGHT(E1291,1)="3",ISNUMBER(--E1291)))),"Invalid/missing customer VAT no; ","")&amp;IF(L1291&lt;&gt;"Yes","Not reported/cleared on FATOORA; ","")&amp;IF(AND(OR(G1291="Zero-rated domestic (Box 3)",G1291="Export (Box 4)"),N1291=""),"Zero-rate/export evidence missing; ","")&amp;IF(AND(C1291="Credit Note",H1291&gt;0),"Credit note should be negative; ","")&amp;IF(AND(C1291="Simplified Tax Invoice",F1291="B2B - VAT registered"),"Simplified invoice issued to VAT-registered B2B; ",""))</f>
        <v/>
      </c>
    </row>
    <row r="1292">
      <c r="A1292" s="17" t="n"/>
      <c r="B1292" s="14" t="n"/>
      <c r="C1292" s="14" t="n"/>
      <c r="D1292" s="14" t="n"/>
      <c r="E1292" s="16" t="n"/>
      <c r="F1292" s="14" t="n"/>
      <c r="G1292" s="14" t="n"/>
      <c r="H1292" s="19" t="n"/>
      <c r="I1292" s="19" t="n"/>
      <c r="J1292" s="34">
        <f>IF(A1292="","",H1292+I1292)</f>
        <v/>
      </c>
      <c r="K1292" s="14" t="n"/>
      <c r="L1292" s="14" t="n"/>
      <c r="M1292" s="14" t="n"/>
      <c r="N1292" s="14" t="n"/>
      <c r="O1292" s="20">
        <f>IF(A1292="","",SUMPRODUCT((A1292&gt;=Setup!$C$19:$C$30)*(A1292&lt;=Setup!$D$19:$D$30)*Setup!$A$19:$A$30))</f>
        <v/>
      </c>
      <c r="P1292" s="34">
        <f>IF(A1292="","",IF(G1292="Standard 15% (Box 1)",ROUND(H1292*Setup!$B$9,2),0))</f>
        <v/>
      </c>
      <c r="Q1292" s="34">
        <f>IF(A1292="","",I1292-P1292)</f>
        <v/>
      </c>
      <c r="R1292" s="23">
        <f>IF(A1292="","",IF(O1292=0,"Outside audit periods; ","")&amp;IF(G1292="","No VAT category; ","")&amp;IF(ABS(Q1292)&gt;Setup!$B$10,"VAT ≠ 15% × net; ","")&amp;IF(AND(F1292="B2B - VAT registered",NOT(AND(LEN(E1292)=15,LEFT(E1292,1)="3",RIGHT(E1292,1)="3",ISNUMBER(--E1292)))),"Invalid/missing customer VAT no; ","")&amp;IF(L1292&lt;&gt;"Yes","Not reported/cleared on FATOORA; ","")&amp;IF(AND(OR(G1292="Zero-rated domestic (Box 3)",G1292="Export (Box 4)"),N1292=""),"Zero-rate/export evidence missing; ","")&amp;IF(AND(C1292="Credit Note",H1292&gt;0),"Credit note should be negative; ","")&amp;IF(AND(C1292="Simplified Tax Invoice",F1292="B2B - VAT registered"),"Simplified invoice issued to VAT-registered B2B; ",""))</f>
        <v/>
      </c>
    </row>
    <row r="1293">
      <c r="A1293" s="17" t="n"/>
      <c r="B1293" s="14" t="n"/>
      <c r="C1293" s="14" t="n"/>
      <c r="D1293" s="14" t="n"/>
      <c r="E1293" s="16" t="n"/>
      <c r="F1293" s="14" t="n"/>
      <c r="G1293" s="14" t="n"/>
      <c r="H1293" s="19" t="n"/>
      <c r="I1293" s="19" t="n"/>
      <c r="J1293" s="34">
        <f>IF(A1293="","",H1293+I1293)</f>
        <v/>
      </c>
      <c r="K1293" s="14" t="n"/>
      <c r="L1293" s="14" t="n"/>
      <c r="M1293" s="14" t="n"/>
      <c r="N1293" s="14" t="n"/>
      <c r="O1293" s="20">
        <f>IF(A1293="","",SUMPRODUCT((A1293&gt;=Setup!$C$19:$C$30)*(A1293&lt;=Setup!$D$19:$D$30)*Setup!$A$19:$A$30))</f>
        <v/>
      </c>
      <c r="P1293" s="34">
        <f>IF(A1293="","",IF(G1293="Standard 15% (Box 1)",ROUND(H1293*Setup!$B$9,2),0))</f>
        <v/>
      </c>
      <c r="Q1293" s="34">
        <f>IF(A1293="","",I1293-P1293)</f>
        <v/>
      </c>
      <c r="R1293" s="23">
        <f>IF(A1293="","",IF(O1293=0,"Outside audit periods; ","")&amp;IF(G1293="","No VAT category; ","")&amp;IF(ABS(Q1293)&gt;Setup!$B$10,"VAT ≠ 15% × net; ","")&amp;IF(AND(F1293="B2B - VAT registered",NOT(AND(LEN(E1293)=15,LEFT(E1293,1)="3",RIGHT(E1293,1)="3",ISNUMBER(--E1293)))),"Invalid/missing customer VAT no; ","")&amp;IF(L1293&lt;&gt;"Yes","Not reported/cleared on FATOORA; ","")&amp;IF(AND(OR(G1293="Zero-rated domestic (Box 3)",G1293="Export (Box 4)"),N1293=""),"Zero-rate/export evidence missing; ","")&amp;IF(AND(C1293="Credit Note",H1293&gt;0),"Credit note should be negative; ","")&amp;IF(AND(C1293="Simplified Tax Invoice",F1293="B2B - VAT registered"),"Simplified invoice issued to VAT-registered B2B; ",""))</f>
        <v/>
      </c>
    </row>
    <row r="1294">
      <c r="A1294" s="17" t="n"/>
      <c r="B1294" s="14" t="n"/>
      <c r="C1294" s="14" t="n"/>
      <c r="D1294" s="14" t="n"/>
      <c r="E1294" s="16" t="n"/>
      <c r="F1294" s="14" t="n"/>
      <c r="G1294" s="14" t="n"/>
      <c r="H1294" s="19" t="n"/>
      <c r="I1294" s="19" t="n"/>
      <c r="J1294" s="34">
        <f>IF(A1294="","",H1294+I1294)</f>
        <v/>
      </c>
      <c r="K1294" s="14" t="n"/>
      <c r="L1294" s="14" t="n"/>
      <c r="M1294" s="14" t="n"/>
      <c r="N1294" s="14" t="n"/>
      <c r="O1294" s="20">
        <f>IF(A1294="","",SUMPRODUCT((A1294&gt;=Setup!$C$19:$C$30)*(A1294&lt;=Setup!$D$19:$D$30)*Setup!$A$19:$A$30))</f>
        <v/>
      </c>
      <c r="P1294" s="34">
        <f>IF(A1294="","",IF(G1294="Standard 15% (Box 1)",ROUND(H1294*Setup!$B$9,2),0))</f>
        <v/>
      </c>
      <c r="Q1294" s="34">
        <f>IF(A1294="","",I1294-P1294)</f>
        <v/>
      </c>
      <c r="R1294" s="23">
        <f>IF(A1294="","",IF(O1294=0,"Outside audit periods; ","")&amp;IF(G1294="","No VAT category; ","")&amp;IF(ABS(Q1294)&gt;Setup!$B$10,"VAT ≠ 15% × net; ","")&amp;IF(AND(F1294="B2B - VAT registered",NOT(AND(LEN(E1294)=15,LEFT(E1294,1)="3",RIGHT(E1294,1)="3",ISNUMBER(--E1294)))),"Invalid/missing customer VAT no; ","")&amp;IF(L1294&lt;&gt;"Yes","Not reported/cleared on FATOORA; ","")&amp;IF(AND(OR(G1294="Zero-rated domestic (Box 3)",G1294="Export (Box 4)"),N1294=""),"Zero-rate/export evidence missing; ","")&amp;IF(AND(C1294="Credit Note",H1294&gt;0),"Credit note should be negative; ","")&amp;IF(AND(C1294="Simplified Tax Invoice",F1294="B2B - VAT registered"),"Simplified invoice issued to VAT-registered B2B; ",""))</f>
        <v/>
      </c>
    </row>
    <row r="1295">
      <c r="A1295" s="17" t="n"/>
      <c r="B1295" s="14" t="n"/>
      <c r="C1295" s="14" t="n"/>
      <c r="D1295" s="14" t="n"/>
      <c r="E1295" s="16" t="n"/>
      <c r="F1295" s="14" t="n"/>
      <c r="G1295" s="14" t="n"/>
      <c r="H1295" s="19" t="n"/>
      <c r="I1295" s="19" t="n"/>
      <c r="J1295" s="34">
        <f>IF(A1295="","",H1295+I1295)</f>
        <v/>
      </c>
      <c r="K1295" s="14" t="n"/>
      <c r="L1295" s="14" t="n"/>
      <c r="M1295" s="14" t="n"/>
      <c r="N1295" s="14" t="n"/>
      <c r="O1295" s="20">
        <f>IF(A1295="","",SUMPRODUCT((A1295&gt;=Setup!$C$19:$C$30)*(A1295&lt;=Setup!$D$19:$D$30)*Setup!$A$19:$A$30))</f>
        <v/>
      </c>
      <c r="P1295" s="34">
        <f>IF(A1295="","",IF(G1295="Standard 15% (Box 1)",ROUND(H1295*Setup!$B$9,2),0))</f>
        <v/>
      </c>
      <c r="Q1295" s="34">
        <f>IF(A1295="","",I1295-P1295)</f>
        <v/>
      </c>
      <c r="R1295" s="23">
        <f>IF(A1295="","",IF(O1295=0,"Outside audit periods; ","")&amp;IF(G1295="","No VAT category; ","")&amp;IF(ABS(Q1295)&gt;Setup!$B$10,"VAT ≠ 15% × net; ","")&amp;IF(AND(F1295="B2B - VAT registered",NOT(AND(LEN(E1295)=15,LEFT(E1295,1)="3",RIGHT(E1295,1)="3",ISNUMBER(--E1295)))),"Invalid/missing customer VAT no; ","")&amp;IF(L1295&lt;&gt;"Yes","Not reported/cleared on FATOORA; ","")&amp;IF(AND(OR(G1295="Zero-rated domestic (Box 3)",G1295="Export (Box 4)"),N1295=""),"Zero-rate/export evidence missing; ","")&amp;IF(AND(C1295="Credit Note",H1295&gt;0),"Credit note should be negative; ","")&amp;IF(AND(C1295="Simplified Tax Invoice",F1295="B2B - VAT registered"),"Simplified invoice issued to VAT-registered B2B; ",""))</f>
        <v/>
      </c>
    </row>
    <row r="1296">
      <c r="A1296" s="17" t="n"/>
      <c r="B1296" s="14" t="n"/>
      <c r="C1296" s="14" t="n"/>
      <c r="D1296" s="14" t="n"/>
      <c r="E1296" s="16" t="n"/>
      <c r="F1296" s="14" t="n"/>
      <c r="G1296" s="14" t="n"/>
      <c r="H1296" s="19" t="n"/>
      <c r="I1296" s="19" t="n"/>
      <c r="J1296" s="34">
        <f>IF(A1296="","",H1296+I1296)</f>
        <v/>
      </c>
      <c r="K1296" s="14" t="n"/>
      <c r="L1296" s="14" t="n"/>
      <c r="M1296" s="14" t="n"/>
      <c r="N1296" s="14" t="n"/>
      <c r="O1296" s="20">
        <f>IF(A1296="","",SUMPRODUCT((A1296&gt;=Setup!$C$19:$C$30)*(A1296&lt;=Setup!$D$19:$D$30)*Setup!$A$19:$A$30))</f>
        <v/>
      </c>
      <c r="P1296" s="34">
        <f>IF(A1296="","",IF(G1296="Standard 15% (Box 1)",ROUND(H1296*Setup!$B$9,2),0))</f>
        <v/>
      </c>
      <c r="Q1296" s="34">
        <f>IF(A1296="","",I1296-P1296)</f>
        <v/>
      </c>
      <c r="R1296" s="23">
        <f>IF(A1296="","",IF(O1296=0,"Outside audit periods; ","")&amp;IF(G1296="","No VAT category; ","")&amp;IF(ABS(Q1296)&gt;Setup!$B$10,"VAT ≠ 15% × net; ","")&amp;IF(AND(F1296="B2B - VAT registered",NOT(AND(LEN(E1296)=15,LEFT(E1296,1)="3",RIGHT(E1296,1)="3",ISNUMBER(--E1296)))),"Invalid/missing customer VAT no; ","")&amp;IF(L1296&lt;&gt;"Yes","Not reported/cleared on FATOORA; ","")&amp;IF(AND(OR(G1296="Zero-rated domestic (Box 3)",G1296="Export (Box 4)"),N1296=""),"Zero-rate/export evidence missing; ","")&amp;IF(AND(C1296="Credit Note",H1296&gt;0),"Credit note should be negative; ","")&amp;IF(AND(C1296="Simplified Tax Invoice",F1296="B2B - VAT registered"),"Simplified invoice issued to VAT-registered B2B; ",""))</f>
        <v/>
      </c>
    </row>
    <row r="1297">
      <c r="A1297" s="17" t="n"/>
      <c r="B1297" s="14" t="n"/>
      <c r="C1297" s="14" t="n"/>
      <c r="D1297" s="14" t="n"/>
      <c r="E1297" s="16" t="n"/>
      <c r="F1297" s="14" t="n"/>
      <c r="G1297" s="14" t="n"/>
      <c r="H1297" s="19" t="n"/>
      <c r="I1297" s="19" t="n"/>
      <c r="J1297" s="34">
        <f>IF(A1297="","",H1297+I1297)</f>
        <v/>
      </c>
      <c r="K1297" s="14" t="n"/>
      <c r="L1297" s="14" t="n"/>
      <c r="M1297" s="14" t="n"/>
      <c r="N1297" s="14" t="n"/>
      <c r="O1297" s="20">
        <f>IF(A1297="","",SUMPRODUCT((A1297&gt;=Setup!$C$19:$C$30)*(A1297&lt;=Setup!$D$19:$D$30)*Setup!$A$19:$A$30))</f>
        <v/>
      </c>
      <c r="P1297" s="34">
        <f>IF(A1297="","",IF(G1297="Standard 15% (Box 1)",ROUND(H1297*Setup!$B$9,2),0))</f>
        <v/>
      </c>
      <c r="Q1297" s="34">
        <f>IF(A1297="","",I1297-P1297)</f>
        <v/>
      </c>
      <c r="R1297" s="23">
        <f>IF(A1297="","",IF(O1297=0,"Outside audit periods; ","")&amp;IF(G1297="","No VAT category; ","")&amp;IF(ABS(Q1297)&gt;Setup!$B$10,"VAT ≠ 15% × net; ","")&amp;IF(AND(F1297="B2B - VAT registered",NOT(AND(LEN(E1297)=15,LEFT(E1297,1)="3",RIGHT(E1297,1)="3",ISNUMBER(--E1297)))),"Invalid/missing customer VAT no; ","")&amp;IF(L1297&lt;&gt;"Yes","Not reported/cleared on FATOORA; ","")&amp;IF(AND(OR(G1297="Zero-rated domestic (Box 3)",G1297="Export (Box 4)"),N1297=""),"Zero-rate/export evidence missing; ","")&amp;IF(AND(C1297="Credit Note",H1297&gt;0),"Credit note should be negative; ","")&amp;IF(AND(C1297="Simplified Tax Invoice",F1297="B2B - VAT registered"),"Simplified invoice issued to VAT-registered B2B; ",""))</f>
        <v/>
      </c>
    </row>
    <row r="1298">
      <c r="A1298" s="17" t="n"/>
      <c r="B1298" s="14" t="n"/>
      <c r="C1298" s="14" t="n"/>
      <c r="D1298" s="14" t="n"/>
      <c r="E1298" s="16" t="n"/>
      <c r="F1298" s="14" t="n"/>
      <c r="G1298" s="14" t="n"/>
      <c r="H1298" s="19" t="n"/>
      <c r="I1298" s="19" t="n"/>
      <c r="J1298" s="34">
        <f>IF(A1298="","",H1298+I1298)</f>
        <v/>
      </c>
      <c r="K1298" s="14" t="n"/>
      <c r="L1298" s="14" t="n"/>
      <c r="M1298" s="14" t="n"/>
      <c r="N1298" s="14" t="n"/>
      <c r="O1298" s="20">
        <f>IF(A1298="","",SUMPRODUCT((A1298&gt;=Setup!$C$19:$C$30)*(A1298&lt;=Setup!$D$19:$D$30)*Setup!$A$19:$A$30))</f>
        <v/>
      </c>
      <c r="P1298" s="34">
        <f>IF(A1298="","",IF(G1298="Standard 15% (Box 1)",ROUND(H1298*Setup!$B$9,2),0))</f>
        <v/>
      </c>
      <c r="Q1298" s="34">
        <f>IF(A1298="","",I1298-P1298)</f>
        <v/>
      </c>
      <c r="R1298" s="23">
        <f>IF(A1298="","",IF(O1298=0,"Outside audit periods; ","")&amp;IF(G1298="","No VAT category; ","")&amp;IF(ABS(Q1298)&gt;Setup!$B$10,"VAT ≠ 15% × net; ","")&amp;IF(AND(F1298="B2B - VAT registered",NOT(AND(LEN(E1298)=15,LEFT(E1298,1)="3",RIGHT(E1298,1)="3",ISNUMBER(--E1298)))),"Invalid/missing customer VAT no; ","")&amp;IF(L1298&lt;&gt;"Yes","Not reported/cleared on FATOORA; ","")&amp;IF(AND(OR(G1298="Zero-rated domestic (Box 3)",G1298="Export (Box 4)"),N1298=""),"Zero-rate/export evidence missing; ","")&amp;IF(AND(C1298="Credit Note",H1298&gt;0),"Credit note should be negative; ","")&amp;IF(AND(C1298="Simplified Tax Invoice",F1298="B2B - VAT registered"),"Simplified invoice issued to VAT-registered B2B; ",""))</f>
        <v/>
      </c>
    </row>
    <row r="1299">
      <c r="A1299" s="17" t="n"/>
      <c r="B1299" s="14" t="n"/>
      <c r="C1299" s="14" t="n"/>
      <c r="D1299" s="14" t="n"/>
      <c r="E1299" s="16" t="n"/>
      <c r="F1299" s="14" t="n"/>
      <c r="G1299" s="14" t="n"/>
      <c r="H1299" s="19" t="n"/>
      <c r="I1299" s="19" t="n"/>
      <c r="J1299" s="34">
        <f>IF(A1299="","",H1299+I1299)</f>
        <v/>
      </c>
      <c r="K1299" s="14" t="n"/>
      <c r="L1299" s="14" t="n"/>
      <c r="M1299" s="14" t="n"/>
      <c r="N1299" s="14" t="n"/>
      <c r="O1299" s="20">
        <f>IF(A1299="","",SUMPRODUCT((A1299&gt;=Setup!$C$19:$C$30)*(A1299&lt;=Setup!$D$19:$D$30)*Setup!$A$19:$A$30))</f>
        <v/>
      </c>
      <c r="P1299" s="34">
        <f>IF(A1299="","",IF(G1299="Standard 15% (Box 1)",ROUND(H1299*Setup!$B$9,2),0))</f>
        <v/>
      </c>
      <c r="Q1299" s="34">
        <f>IF(A1299="","",I1299-P1299)</f>
        <v/>
      </c>
      <c r="R1299" s="23">
        <f>IF(A1299="","",IF(O1299=0,"Outside audit periods; ","")&amp;IF(G1299="","No VAT category; ","")&amp;IF(ABS(Q1299)&gt;Setup!$B$10,"VAT ≠ 15% × net; ","")&amp;IF(AND(F1299="B2B - VAT registered",NOT(AND(LEN(E1299)=15,LEFT(E1299,1)="3",RIGHT(E1299,1)="3",ISNUMBER(--E1299)))),"Invalid/missing customer VAT no; ","")&amp;IF(L1299&lt;&gt;"Yes","Not reported/cleared on FATOORA; ","")&amp;IF(AND(OR(G1299="Zero-rated domestic (Box 3)",G1299="Export (Box 4)"),N1299=""),"Zero-rate/export evidence missing; ","")&amp;IF(AND(C1299="Credit Note",H1299&gt;0),"Credit note should be negative; ","")&amp;IF(AND(C1299="Simplified Tax Invoice",F1299="B2B - VAT registered"),"Simplified invoice issued to VAT-registered B2B; ",""))</f>
        <v/>
      </c>
    </row>
    <row r="1300">
      <c r="A1300" s="17" t="n"/>
      <c r="B1300" s="14" t="n"/>
      <c r="C1300" s="14" t="n"/>
      <c r="D1300" s="14" t="n"/>
      <c r="E1300" s="16" t="n"/>
      <c r="F1300" s="14" t="n"/>
      <c r="G1300" s="14" t="n"/>
      <c r="H1300" s="19" t="n"/>
      <c r="I1300" s="19" t="n"/>
      <c r="J1300" s="34">
        <f>IF(A1300="","",H1300+I1300)</f>
        <v/>
      </c>
      <c r="K1300" s="14" t="n"/>
      <c r="L1300" s="14" t="n"/>
      <c r="M1300" s="14" t="n"/>
      <c r="N1300" s="14" t="n"/>
      <c r="O1300" s="20">
        <f>IF(A1300="","",SUMPRODUCT((A1300&gt;=Setup!$C$19:$C$30)*(A1300&lt;=Setup!$D$19:$D$30)*Setup!$A$19:$A$30))</f>
        <v/>
      </c>
      <c r="P1300" s="34">
        <f>IF(A1300="","",IF(G1300="Standard 15% (Box 1)",ROUND(H1300*Setup!$B$9,2),0))</f>
        <v/>
      </c>
      <c r="Q1300" s="34">
        <f>IF(A1300="","",I1300-P1300)</f>
        <v/>
      </c>
      <c r="R1300" s="23">
        <f>IF(A1300="","",IF(O1300=0,"Outside audit periods; ","")&amp;IF(G1300="","No VAT category; ","")&amp;IF(ABS(Q1300)&gt;Setup!$B$10,"VAT ≠ 15% × net; ","")&amp;IF(AND(F1300="B2B - VAT registered",NOT(AND(LEN(E1300)=15,LEFT(E1300,1)="3",RIGHT(E1300,1)="3",ISNUMBER(--E1300)))),"Invalid/missing customer VAT no; ","")&amp;IF(L1300&lt;&gt;"Yes","Not reported/cleared on FATOORA; ","")&amp;IF(AND(OR(G1300="Zero-rated domestic (Box 3)",G1300="Export (Box 4)"),N1300=""),"Zero-rate/export evidence missing; ","")&amp;IF(AND(C1300="Credit Note",H1300&gt;0),"Credit note should be negative; ","")&amp;IF(AND(C1300="Simplified Tax Invoice",F1300="B2B - VAT registered"),"Simplified invoice issued to VAT-registered B2B; ",""))</f>
        <v/>
      </c>
    </row>
    <row r="1301">
      <c r="A1301" s="17" t="n"/>
      <c r="B1301" s="14" t="n"/>
      <c r="C1301" s="14" t="n"/>
      <c r="D1301" s="14" t="n"/>
      <c r="E1301" s="16" t="n"/>
      <c r="F1301" s="14" t="n"/>
      <c r="G1301" s="14" t="n"/>
      <c r="H1301" s="19" t="n"/>
      <c r="I1301" s="19" t="n"/>
      <c r="J1301" s="34">
        <f>IF(A1301="","",H1301+I1301)</f>
        <v/>
      </c>
      <c r="K1301" s="14" t="n"/>
      <c r="L1301" s="14" t="n"/>
      <c r="M1301" s="14" t="n"/>
      <c r="N1301" s="14" t="n"/>
      <c r="O1301" s="20">
        <f>IF(A1301="","",SUMPRODUCT((A1301&gt;=Setup!$C$19:$C$30)*(A1301&lt;=Setup!$D$19:$D$30)*Setup!$A$19:$A$30))</f>
        <v/>
      </c>
      <c r="P1301" s="34">
        <f>IF(A1301="","",IF(G1301="Standard 15% (Box 1)",ROUND(H1301*Setup!$B$9,2),0))</f>
        <v/>
      </c>
      <c r="Q1301" s="34">
        <f>IF(A1301="","",I1301-P1301)</f>
        <v/>
      </c>
      <c r="R1301" s="23">
        <f>IF(A1301="","",IF(O1301=0,"Outside audit periods; ","")&amp;IF(G1301="","No VAT category; ","")&amp;IF(ABS(Q1301)&gt;Setup!$B$10,"VAT ≠ 15% × net; ","")&amp;IF(AND(F1301="B2B - VAT registered",NOT(AND(LEN(E1301)=15,LEFT(E1301,1)="3",RIGHT(E1301,1)="3",ISNUMBER(--E1301)))),"Invalid/missing customer VAT no; ","")&amp;IF(L1301&lt;&gt;"Yes","Not reported/cleared on FATOORA; ","")&amp;IF(AND(OR(G1301="Zero-rated domestic (Box 3)",G1301="Export (Box 4)"),N1301=""),"Zero-rate/export evidence missing; ","")&amp;IF(AND(C1301="Credit Note",H1301&gt;0),"Credit note should be negative; ","")&amp;IF(AND(C1301="Simplified Tax Invoice",F1301="B2B - VAT registered"),"Simplified invoice issued to VAT-registered B2B; ",""))</f>
        <v/>
      </c>
    </row>
    <row r="1302">
      <c r="A1302" s="17" t="n"/>
      <c r="B1302" s="14" t="n"/>
      <c r="C1302" s="14" t="n"/>
      <c r="D1302" s="14" t="n"/>
      <c r="E1302" s="16" t="n"/>
      <c r="F1302" s="14" t="n"/>
      <c r="G1302" s="14" t="n"/>
      <c r="H1302" s="19" t="n"/>
      <c r="I1302" s="19" t="n"/>
      <c r="J1302" s="34">
        <f>IF(A1302="","",H1302+I1302)</f>
        <v/>
      </c>
      <c r="K1302" s="14" t="n"/>
      <c r="L1302" s="14" t="n"/>
      <c r="M1302" s="14" t="n"/>
      <c r="N1302" s="14" t="n"/>
      <c r="O1302" s="20">
        <f>IF(A1302="","",SUMPRODUCT((A1302&gt;=Setup!$C$19:$C$30)*(A1302&lt;=Setup!$D$19:$D$30)*Setup!$A$19:$A$30))</f>
        <v/>
      </c>
      <c r="P1302" s="34">
        <f>IF(A1302="","",IF(G1302="Standard 15% (Box 1)",ROUND(H1302*Setup!$B$9,2),0))</f>
        <v/>
      </c>
      <c r="Q1302" s="34">
        <f>IF(A1302="","",I1302-P1302)</f>
        <v/>
      </c>
      <c r="R1302" s="23">
        <f>IF(A1302="","",IF(O1302=0,"Outside audit periods; ","")&amp;IF(G1302="","No VAT category; ","")&amp;IF(ABS(Q1302)&gt;Setup!$B$10,"VAT ≠ 15% × net; ","")&amp;IF(AND(F1302="B2B - VAT registered",NOT(AND(LEN(E1302)=15,LEFT(E1302,1)="3",RIGHT(E1302,1)="3",ISNUMBER(--E1302)))),"Invalid/missing customer VAT no; ","")&amp;IF(L1302&lt;&gt;"Yes","Not reported/cleared on FATOORA; ","")&amp;IF(AND(OR(G1302="Zero-rated domestic (Box 3)",G1302="Export (Box 4)"),N1302=""),"Zero-rate/export evidence missing; ","")&amp;IF(AND(C1302="Credit Note",H1302&gt;0),"Credit note should be negative; ","")&amp;IF(AND(C1302="Simplified Tax Invoice",F1302="B2B - VAT registered"),"Simplified invoice issued to VAT-registered B2B; ",""))</f>
        <v/>
      </c>
    </row>
    <row r="1303">
      <c r="A1303" s="17" t="n"/>
      <c r="B1303" s="14" t="n"/>
      <c r="C1303" s="14" t="n"/>
      <c r="D1303" s="14" t="n"/>
      <c r="E1303" s="16" t="n"/>
      <c r="F1303" s="14" t="n"/>
      <c r="G1303" s="14" t="n"/>
      <c r="H1303" s="19" t="n"/>
      <c r="I1303" s="19" t="n"/>
      <c r="J1303" s="34">
        <f>IF(A1303="","",H1303+I1303)</f>
        <v/>
      </c>
      <c r="K1303" s="14" t="n"/>
      <c r="L1303" s="14" t="n"/>
      <c r="M1303" s="14" t="n"/>
      <c r="N1303" s="14" t="n"/>
      <c r="O1303" s="20">
        <f>IF(A1303="","",SUMPRODUCT((A1303&gt;=Setup!$C$19:$C$30)*(A1303&lt;=Setup!$D$19:$D$30)*Setup!$A$19:$A$30))</f>
        <v/>
      </c>
      <c r="P1303" s="34">
        <f>IF(A1303="","",IF(G1303="Standard 15% (Box 1)",ROUND(H1303*Setup!$B$9,2),0))</f>
        <v/>
      </c>
      <c r="Q1303" s="34">
        <f>IF(A1303="","",I1303-P1303)</f>
        <v/>
      </c>
      <c r="R1303" s="23">
        <f>IF(A1303="","",IF(O1303=0,"Outside audit periods; ","")&amp;IF(G1303="","No VAT category; ","")&amp;IF(ABS(Q1303)&gt;Setup!$B$10,"VAT ≠ 15% × net; ","")&amp;IF(AND(F1303="B2B - VAT registered",NOT(AND(LEN(E1303)=15,LEFT(E1303,1)="3",RIGHT(E1303,1)="3",ISNUMBER(--E1303)))),"Invalid/missing customer VAT no; ","")&amp;IF(L1303&lt;&gt;"Yes","Not reported/cleared on FATOORA; ","")&amp;IF(AND(OR(G1303="Zero-rated domestic (Box 3)",G1303="Export (Box 4)"),N1303=""),"Zero-rate/export evidence missing; ","")&amp;IF(AND(C1303="Credit Note",H1303&gt;0),"Credit note should be negative; ","")&amp;IF(AND(C1303="Simplified Tax Invoice",F1303="B2B - VAT registered"),"Simplified invoice issued to VAT-registered B2B; ",""))</f>
        <v/>
      </c>
    </row>
    <row r="1304">
      <c r="A1304" s="17" t="n"/>
      <c r="B1304" s="14" t="n"/>
      <c r="C1304" s="14" t="n"/>
      <c r="D1304" s="14" t="n"/>
      <c r="E1304" s="16" t="n"/>
      <c r="F1304" s="14" t="n"/>
      <c r="G1304" s="14" t="n"/>
      <c r="H1304" s="19" t="n"/>
      <c r="I1304" s="19" t="n"/>
      <c r="J1304" s="34">
        <f>IF(A1304="","",H1304+I1304)</f>
        <v/>
      </c>
      <c r="K1304" s="14" t="n"/>
      <c r="L1304" s="14" t="n"/>
      <c r="M1304" s="14" t="n"/>
      <c r="N1304" s="14" t="n"/>
      <c r="O1304" s="20">
        <f>IF(A1304="","",SUMPRODUCT((A1304&gt;=Setup!$C$19:$C$30)*(A1304&lt;=Setup!$D$19:$D$30)*Setup!$A$19:$A$30))</f>
        <v/>
      </c>
      <c r="P1304" s="34">
        <f>IF(A1304="","",IF(G1304="Standard 15% (Box 1)",ROUND(H1304*Setup!$B$9,2),0))</f>
        <v/>
      </c>
      <c r="Q1304" s="34">
        <f>IF(A1304="","",I1304-P1304)</f>
        <v/>
      </c>
      <c r="R1304" s="23">
        <f>IF(A1304="","",IF(O1304=0,"Outside audit periods; ","")&amp;IF(G1304="","No VAT category; ","")&amp;IF(ABS(Q1304)&gt;Setup!$B$10,"VAT ≠ 15% × net; ","")&amp;IF(AND(F1304="B2B - VAT registered",NOT(AND(LEN(E1304)=15,LEFT(E1304,1)="3",RIGHT(E1304,1)="3",ISNUMBER(--E1304)))),"Invalid/missing customer VAT no; ","")&amp;IF(L1304&lt;&gt;"Yes","Not reported/cleared on FATOORA; ","")&amp;IF(AND(OR(G1304="Zero-rated domestic (Box 3)",G1304="Export (Box 4)"),N1304=""),"Zero-rate/export evidence missing; ","")&amp;IF(AND(C1304="Credit Note",H1304&gt;0),"Credit note should be negative; ","")&amp;IF(AND(C1304="Simplified Tax Invoice",F1304="B2B - VAT registered"),"Simplified invoice issued to VAT-registered B2B; ",""))</f>
        <v/>
      </c>
    </row>
    <row r="1305">
      <c r="A1305" s="17" t="n"/>
      <c r="B1305" s="14" t="n"/>
      <c r="C1305" s="14" t="n"/>
      <c r="D1305" s="14" t="n"/>
      <c r="E1305" s="16" t="n"/>
      <c r="F1305" s="14" t="n"/>
      <c r="G1305" s="14" t="n"/>
      <c r="H1305" s="19" t="n"/>
      <c r="I1305" s="19" t="n"/>
      <c r="J1305" s="34">
        <f>IF(A1305="","",H1305+I1305)</f>
        <v/>
      </c>
      <c r="K1305" s="14" t="n"/>
      <c r="L1305" s="14" t="n"/>
      <c r="M1305" s="14" t="n"/>
      <c r="N1305" s="14" t="n"/>
      <c r="O1305" s="20">
        <f>IF(A1305="","",SUMPRODUCT((A1305&gt;=Setup!$C$19:$C$30)*(A1305&lt;=Setup!$D$19:$D$30)*Setup!$A$19:$A$30))</f>
        <v/>
      </c>
      <c r="P1305" s="34">
        <f>IF(A1305="","",IF(G1305="Standard 15% (Box 1)",ROUND(H1305*Setup!$B$9,2),0))</f>
        <v/>
      </c>
      <c r="Q1305" s="34">
        <f>IF(A1305="","",I1305-P1305)</f>
        <v/>
      </c>
      <c r="R1305" s="23">
        <f>IF(A1305="","",IF(O1305=0,"Outside audit periods; ","")&amp;IF(G1305="","No VAT category; ","")&amp;IF(ABS(Q1305)&gt;Setup!$B$10,"VAT ≠ 15% × net; ","")&amp;IF(AND(F1305="B2B - VAT registered",NOT(AND(LEN(E1305)=15,LEFT(E1305,1)="3",RIGHT(E1305,1)="3",ISNUMBER(--E1305)))),"Invalid/missing customer VAT no; ","")&amp;IF(L1305&lt;&gt;"Yes","Not reported/cleared on FATOORA; ","")&amp;IF(AND(OR(G1305="Zero-rated domestic (Box 3)",G1305="Export (Box 4)"),N1305=""),"Zero-rate/export evidence missing; ","")&amp;IF(AND(C1305="Credit Note",H1305&gt;0),"Credit note should be negative; ","")&amp;IF(AND(C1305="Simplified Tax Invoice",F1305="B2B - VAT registered"),"Simplified invoice issued to VAT-registered B2B; ",""))</f>
        <v/>
      </c>
    </row>
    <row r="1306">
      <c r="A1306" s="17" t="n"/>
      <c r="B1306" s="14" t="n"/>
      <c r="C1306" s="14" t="n"/>
      <c r="D1306" s="14" t="n"/>
      <c r="E1306" s="16" t="n"/>
      <c r="F1306" s="14" t="n"/>
      <c r="G1306" s="14" t="n"/>
      <c r="H1306" s="19" t="n"/>
      <c r="I1306" s="19" t="n"/>
      <c r="J1306" s="34">
        <f>IF(A1306="","",H1306+I1306)</f>
        <v/>
      </c>
      <c r="K1306" s="14" t="n"/>
      <c r="L1306" s="14" t="n"/>
      <c r="M1306" s="14" t="n"/>
      <c r="N1306" s="14" t="n"/>
      <c r="O1306" s="20">
        <f>IF(A1306="","",SUMPRODUCT((A1306&gt;=Setup!$C$19:$C$30)*(A1306&lt;=Setup!$D$19:$D$30)*Setup!$A$19:$A$30))</f>
        <v/>
      </c>
      <c r="P1306" s="34">
        <f>IF(A1306="","",IF(G1306="Standard 15% (Box 1)",ROUND(H1306*Setup!$B$9,2),0))</f>
        <v/>
      </c>
      <c r="Q1306" s="34">
        <f>IF(A1306="","",I1306-P1306)</f>
        <v/>
      </c>
      <c r="R1306" s="23">
        <f>IF(A1306="","",IF(O1306=0,"Outside audit periods; ","")&amp;IF(G1306="","No VAT category; ","")&amp;IF(ABS(Q1306)&gt;Setup!$B$10,"VAT ≠ 15% × net; ","")&amp;IF(AND(F1306="B2B - VAT registered",NOT(AND(LEN(E1306)=15,LEFT(E1306,1)="3",RIGHT(E1306,1)="3",ISNUMBER(--E1306)))),"Invalid/missing customer VAT no; ","")&amp;IF(L1306&lt;&gt;"Yes","Not reported/cleared on FATOORA; ","")&amp;IF(AND(OR(G1306="Zero-rated domestic (Box 3)",G1306="Export (Box 4)"),N1306=""),"Zero-rate/export evidence missing; ","")&amp;IF(AND(C1306="Credit Note",H1306&gt;0),"Credit note should be negative; ","")&amp;IF(AND(C1306="Simplified Tax Invoice",F1306="B2B - VAT registered"),"Simplified invoice issued to VAT-registered B2B; ",""))</f>
        <v/>
      </c>
    </row>
    <row r="1307">
      <c r="A1307" s="17" t="n"/>
      <c r="B1307" s="14" t="n"/>
      <c r="C1307" s="14" t="n"/>
      <c r="D1307" s="14" t="n"/>
      <c r="E1307" s="16" t="n"/>
      <c r="F1307" s="14" t="n"/>
      <c r="G1307" s="14" t="n"/>
      <c r="H1307" s="19" t="n"/>
      <c r="I1307" s="19" t="n"/>
      <c r="J1307" s="34">
        <f>IF(A1307="","",H1307+I1307)</f>
        <v/>
      </c>
      <c r="K1307" s="14" t="n"/>
      <c r="L1307" s="14" t="n"/>
      <c r="M1307" s="14" t="n"/>
      <c r="N1307" s="14" t="n"/>
      <c r="O1307" s="20">
        <f>IF(A1307="","",SUMPRODUCT((A1307&gt;=Setup!$C$19:$C$30)*(A1307&lt;=Setup!$D$19:$D$30)*Setup!$A$19:$A$30))</f>
        <v/>
      </c>
      <c r="P1307" s="34">
        <f>IF(A1307="","",IF(G1307="Standard 15% (Box 1)",ROUND(H1307*Setup!$B$9,2),0))</f>
        <v/>
      </c>
      <c r="Q1307" s="34">
        <f>IF(A1307="","",I1307-P1307)</f>
        <v/>
      </c>
      <c r="R1307" s="23">
        <f>IF(A1307="","",IF(O1307=0,"Outside audit periods; ","")&amp;IF(G1307="","No VAT category; ","")&amp;IF(ABS(Q1307)&gt;Setup!$B$10,"VAT ≠ 15% × net; ","")&amp;IF(AND(F1307="B2B - VAT registered",NOT(AND(LEN(E1307)=15,LEFT(E1307,1)="3",RIGHT(E1307,1)="3",ISNUMBER(--E1307)))),"Invalid/missing customer VAT no; ","")&amp;IF(L1307&lt;&gt;"Yes","Not reported/cleared on FATOORA; ","")&amp;IF(AND(OR(G1307="Zero-rated domestic (Box 3)",G1307="Export (Box 4)"),N1307=""),"Zero-rate/export evidence missing; ","")&amp;IF(AND(C1307="Credit Note",H1307&gt;0),"Credit note should be negative; ","")&amp;IF(AND(C1307="Simplified Tax Invoice",F1307="B2B - VAT registered"),"Simplified invoice issued to VAT-registered B2B; ",""))</f>
        <v/>
      </c>
    </row>
    <row r="1308">
      <c r="A1308" s="17" t="n"/>
      <c r="B1308" s="14" t="n"/>
      <c r="C1308" s="14" t="n"/>
      <c r="D1308" s="14" t="n"/>
      <c r="E1308" s="16" t="n"/>
      <c r="F1308" s="14" t="n"/>
      <c r="G1308" s="14" t="n"/>
      <c r="H1308" s="19" t="n"/>
      <c r="I1308" s="19" t="n"/>
      <c r="J1308" s="34">
        <f>IF(A1308="","",H1308+I1308)</f>
        <v/>
      </c>
      <c r="K1308" s="14" t="n"/>
      <c r="L1308" s="14" t="n"/>
      <c r="M1308" s="14" t="n"/>
      <c r="N1308" s="14" t="n"/>
      <c r="O1308" s="20">
        <f>IF(A1308="","",SUMPRODUCT((A1308&gt;=Setup!$C$19:$C$30)*(A1308&lt;=Setup!$D$19:$D$30)*Setup!$A$19:$A$30))</f>
        <v/>
      </c>
      <c r="P1308" s="34">
        <f>IF(A1308="","",IF(G1308="Standard 15% (Box 1)",ROUND(H1308*Setup!$B$9,2),0))</f>
        <v/>
      </c>
      <c r="Q1308" s="34">
        <f>IF(A1308="","",I1308-P1308)</f>
        <v/>
      </c>
      <c r="R1308" s="23">
        <f>IF(A1308="","",IF(O1308=0,"Outside audit periods; ","")&amp;IF(G1308="","No VAT category; ","")&amp;IF(ABS(Q1308)&gt;Setup!$B$10,"VAT ≠ 15% × net; ","")&amp;IF(AND(F1308="B2B - VAT registered",NOT(AND(LEN(E1308)=15,LEFT(E1308,1)="3",RIGHT(E1308,1)="3",ISNUMBER(--E1308)))),"Invalid/missing customer VAT no; ","")&amp;IF(L1308&lt;&gt;"Yes","Not reported/cleared on FATOORA; ","")&amp;IF(AND(OR(G1308="Zero-rated domestic (Box 3)",G1308="Export (Box 4)"),N1308=""),"Zero-rate/export evidence missing; ","")&amp;IF(AND(C1308="Credit Note",H1308&gt;0),"Credit note should be negative; ","")&amp;IF(AND(C1308="Simplified Tax Invoice",F1308="B2B - VAT registered"),"Simplified invoice issued to VAT-registered B2B; ",""))</f>
        <v/>
      </c>
    </row>
    <row r="1309">
      <c r="A1309" s="17" t="n"/>
      <c r="B1309" s="14" t="n"/>
      <c r="C1309" s="14" t="n"/>
      <c r="D1309" s="14" t="n"/>
      <c r="E1309" s="16" t="n"/>
      <c r="F1309" s="14" t="n"/>
      <c r="G1309" s="14" t="n"/>
      <c r="H1309" s="19" t="n"/>
      <c r="I1309" s="19" t="n"/>
      <c r="J1309" s="34">
        <f>IF(A1309="","",H1309+I1309)</f>
        <v/>
      </c>
      <c r="K1309" s="14" t="n"/>
      <c r="L1309" s="14" t="n"/>
      <c r="M1309" s="14" t="n"/>
      <c r="N1309" s="14" t="n"/>
      <c r="O1309" s="20">
        <f>IF(A1309="","",SUMPRODUCT((A1309&gt;=Setup!$C$19:$C$30)*(A1309&lt;=Setup!$D$19:$D$30)*Setup!$A$19:$A$30))</f>
        <v/>
      </c>
      <c r="P1309" s="34">
        <f>IF(A1309="","",IF(G1309="Standard 15% (Box 1)",ROUND(H1309*Setup!$B$9,2),0))</f>
        <v/>
      </c>
      <c r="Q1309" s="34">
        <f>IF(A1309="","",I1309-P1309)</f>
        <v/>
      </c>
      <c r="R1309" s="23">
        <f>IF(A1309="","",IF(O1309=0,"Outside audit periods; ","")&amp;IF(G1309="","No VAT category; ","")&amp;IF(ABS(Q1309)&gt;Setup!$B$10,"VAT ≠ 15% × net; ","")&amp;IF(AND(F1309="B2B - VAT registered",NOT(AND(LEN(E1309)=15,LEFT(E1309,1)="3",RIGHT(E1309,1)="3",ISNUMBER(--E1309)))),"Invalid/missing customer VAT no; ","")&amp;IF(L1309&lt;&gt;"Yes","Not reported/cleared on FATOORA; ","")&amp;IF(AND(OR(G1309="Zero-rated domestic (Box 3)",G1309="Export (Box 4)"),N1309=""),"Zero-rate/export evidence missing; ","")&amp;IF(AND(C1309="Credit Note",H1309&gt;0),"Credit note should be negative; ","")&amp;IF(AND(C1309="Simplified Tax Invoice",F1309="B2B - VAT registered"),"Simplified invoice issued to VAT-registered B2B; ",""))</f>
        <v/>
      </c>
    </row>
    <row r="1310">
      <c r="A1310" s="17" t="n"/>
      <c r="B1310" s="14" t="n"/>
      <c r="C1310" s="14" t="n"/>
      <c r="D1310" s="14" t="n"/>
      <c r="E1310" s="16" t="n"/>
      <c r="F1310" s="14" t="n"/>
      <c r="G1310" s="14" t="n"/>
      <c r="H1310" s="19" t="n"/>
      <c r="I1310" s="19" t="n"/>
      <c r="J1310" s="34">
        <f>IF(A1310="","",H1310+I1310)</f>
        <v/>
      </c>
      <c r="K1310" s="14" t="n"/>
      <c r="L1310" s="14" t="n"/>
      <c r="M1310" s="14" t="n"/>
      <c r="N1310" s="14" t="n"/>
      <c r="O1310" s="20">
        <f>IF(A1310="","",SUMPRODUCT((A1310&gt;=Setup!$C$19:$C$30)*(A1310&lt;=Setup!$D$19:$D$30)*Setup!$A$19:$A$30))</f>
        <v/>
      </c>
      <c r="P1310" s="34">
        <f>IF(A1310="","",IF(G1310="Standard 15% (Box 1)",ROUND(H1310*Setup!$B$9,2),0))</f>
        <v/>
      </c>
      <c r="Q1310" s="34">
        <f>IF(A1310="","",I1310-P1310)</f>
        <v/>
      </c>
      <c r="R1310" s="23">
        <f>IF(A1310="","",IF(O1310=0,"Outside audit periods; ","")&amp;IF(G1310="","No VAT category; ","")&amp;IF(ABS(Q1310)&gt;Setup!$B$10,"VAT ≠ 15% × net; ","")&amp;IF(AND(F1310="B2B - VAT registered",NOT(AND(LEN(E1310)=15,LEFT(E1310,1)="3",RIGHT(E1310,1)="3",ISNUMBER(--E1310)))),"Invalid/missing customer VAT no; ","")&amp;IF(L1310&lt;&gt;"Yes","Not reported/cleared on FATOORA; ","")&amp;IF(AND(OR(G1310="Zero-rated domestic (Box 3)",G1310="Export (Box 4)"),N1310=""),"Zero-rate/export evidence missing; ","")&amp;IF(AND(C1310="Credit Note",H1310&gt;0),"Credit note should be negative; ","")&amp;IF(AND(C1310="Simplified Tax Invoice",F1310="B2B - VAT registered"),"Simplified invoice issued to VAT-registered B2B; ",""))</f>
        <v/>
      </c>
    </row>
    <row r="1311">
      <c r="A1311" s="17" t="n"/>
      <c r="B1311" s="14" t="n"/>
      <c r="C1311" s="14" t="n"/>
      <c r="D1311" s="14" t="n"/>
      <c r="E1311" s="16" t="n"/>
      <c r="F1311" s="14" t="n"/>
      <c r="G1311" s="14" t="n"/>
      <c r="H1311" s="19" t="n"/>
      <c r="I1311" s="19" t="n"/>
      <c r="J1311" s="34">
        <f>IF(A1311="","",H1311+I1311)</f>
        <v/>
      </c>
      <c r="K1311" s="14" t="n"/>
      <c r="L1311" s="14" t="n"/>
      <c r="M1311" s="14" t="n"/>
      <c r="N1311" s="14" t="n"/>
      <c r="O1311" s="20">
        <f>IF(A1311="","",SUMPRODUCT((A1311&gt;=Setup!$C$19:$C$30)*(A1311&lt;=Setup!$D$19:$D$30)*Setup!$A$19:$A$30))</f>
        <v/>
      </c>
      <c r="P1311" s="34">
        <f>IF(A1311="","",IF(G1311="Standard 15% (Box 1)",ROUND(H1311*Setup!$B$9,2),0))</f>
        <v/>
      </c>
      <c r="Q1311" s="34">
        <f>IF(A1311="","",I1311-P1311)</f>
        <v/>
      </c>
      <c r="R1311" s="23">
        <f>IF(A1311="","",IF(O1311=0,"Outside audit periods; ","")&amp;IF(G1311="","No VAT category; ","")&amp;IF(ABS(Q1311)&gt;Setup!$B$10,"VAT ≠ 15% × net; ","")&amp;IF(AND(F1311="B2B - VAT registered",NOT(AND(LEN(E1311)=15,LEFT(E1311,1)="3",RIGHT(E1311,1)="3",ISNUMBER(--E1311)))),"Invalid/missing customer VAT no; ","")&amp;IF(L1311&lt;&gt;"Yes","Not reported/cleared on FATOORA; ","")&amp;IF(AND(OR(G1311="Zero-rated domestic (Box 3)",G1311="Export (Box 4)"),N1311=""),"Zero-rate/export evidence missing; ","")&amp;IF(AND(C1311="Credit Note",H1311&gt;0),"Credit note should be negative; ","")&amp;IF(AND(C1311="Simplified Tax Invoice",F1311="B2B - VAT registered"),"Simplified invoice issued to VAT-registered B2B; ",""))</f>
        <v/>
      </c>
    </row>
    <row r="1312">
      <c r="A1312" s="17" t="n"/>
      <c r="B1312" s="14" t="n"/>
      <c r="C1312" s="14" t="n"/>
      <c r="D1312" s="14" t="n"/>
      <c r="E1312" s="16" t="n"/>
      <c r="F1312" s="14" t="n"/>
      <c r="G1312" s="14" t="n"/>
      <c r="H1312" s="19" t="n"/>
      <c r="I1312" s="19" t="n"/>
      <c r="J1312" s="34">
        <f>IF(A1312="","",H1312+I1312)</f>
        <v/>
      </c>
      <c r="K1312" s="14" t="n"/>
      <c r="L1312" s="14" t="n"/>
      <c r="M1312" s="14" t="n"/>
      <c r="N1312" s="14" t="n"/>
      <c r="O1312" s="20">
        <f>IF(A1312="","",SUMPRODUCT((A1312&gt;=Setup!$C$19:$C$30)*(A1312&lt;=Setup!$D$19:$D$30)*Setup!$A$19:$A$30))</f>
        <v/>
      </c>
      <c r="P1312" s="34">
        <f>IF(A1312="","",IF(G1312="Standard 15% (Box 1)",ROUND(H1312*Setup!$B$9,2),0))</f>
        <v/>
      </c>
      <c r="Q1312" s="34">
        <f>IF(A1312="","",I1312-P1312)</f>
        <v/>
      </c>
      <c r="R1312" s="23">
        <f>IF(A1312="","",IF(O1312=0,"Outside audit periods; ","")&amp;IF(G1312="","No VAT category; ","")&amp;IF(ABS(Q1312)&gt;Setup!$B$10,"VAT ≠ 15% × net; ","")&amp;IF(AND(F1312="B2B - VAT registered",NOT(AND(LEN(E1312)=15,LEFT(E1312,1)="3",RIGHT(E1312,1)="3",ISNUMBER(--E1312)))),"Invalid/missing customer VAT no; ","")&amp;IF(L1312&lt;&gt;"Yes","Not reported/cleared on FATOORA; ","")&amp;IF(AND(OR(G1312="Zero-rated domestic (Box 3)",G1312="Export (Box 4)"),N1312=""),"Zero-rate/export evidence missing; ","")&amp;IF(AND(C1312="Credit Note",H1312&gt;0),"Credit note should be negative; ","")&amp;IF(AND(C1312="Simplified Tax Invoice",F1312="B2B - VAT registered"),"Simplified invoice issued to VAT-registered B2B; ",""))</f>
        <v/>
      </c>
    </row>
    <row r="1313">
      <c r="A1313" s="17" t="n"/>
      <c r="B1313" s="14" t="n"/>
      <c r="C1313" s="14" t="n"/>
      <c r="D1313" s="14" t="n"/>
      <c r="E1313" s="16" t="n"/>
      <c r="F1313" s="14" t="n"/>
      <c r="G1313" s="14" t="n"/>
      <c r="H1313" s="19" t="n"/>
      <c r="I1313" s="19" t="n"/>
      <c r="J1313" s="34">
        <f>IF(A1313="","",H1313+I1313)</f>
        <v/>
      </c>
      <c r="K1313" s="14" t="n"/>
      <c r="L1313" s="14" t="n"/>
      <c r="M1313" s="14" t="n"/>
      <c r="N1313" s="14" t="n"/>
      <c r="O1313" s="20">
        <f>IF(A1313="","",SUMPRODUCT((A1313&gt;=Setup!$C$19:$C$30)*(A1313&lt;=Setup!$D$19:$D$30)*Setup!$A$19:$A$30))</f>
        <v/>
      </c>
      <c r="P1313" s="34">
        <f>IF(A1313="","",IF(G1313="Standard 15% (Box 1)",ROUND(H1313*Setup!$B$9,2),0))</f>
        <v/>
      </c>
      <c r="Q1313" s="34">
        <f>IF(A1313="","",I1313-P1313)</f>
        <v/>
      </c>
      <c r="R1313" s="23">
        <f>IF(A1313="","",IF(O1313=0,"Outside audit periods; ","")&amp;IF(G1313="","No VAT category; ","")&amp;IF(ABS(Q1313)&gt;Setup!$B$10,"VAT ≠ 15% × net; ","")&amp;IF(AND(F1313="B2B - VAT registered",NOT(AND(LEN(E1313)=15,LEFT(E1313,1)="3",RIGHT(E1313,1)="3",ISNUMBER(--E1313)))),"Invalid/missing customer VAT no; ","")&amp;IF(L1313&lt;&gt;"Yes","Not reported/cleared on FATOORA; ","")&amp;IF(AND(OR(G1313="Zero-rated domestic (Box 3)",G1313="Export (Box 4)"),N1313=""),"Zero-rate/export evidence missing; ","")&amp;IF(AND(C1313="Credit Note",H1313&gt;0),"Credit note should be negative; ","")&amp;IF(AND(C1313="Simplified Tax Invoice",F1313="B2B - VAT registered"),"Simplified invoice issued to VAT-registered B2B; ",""))</f>
        <v/>
      </c>
    </row>
    <row r="1314">
      <c r="A1314" s="17" t="n"/>
      <c r="B1314" s="14" t="n"/>
      <c r="C1314" s="14" t="n"/>
      <c r="D1314" s="14" t="n"/>
      <c r="E1314" s="16" t="n"/>
      <c r="F1314" s="14" t="n"/>
      <c r="G1314" s="14" t="n"/>
      <c r="H1314" s="19" t="n"/>
      <c r="I1314" s="19" t="n"/>
      <c r="J1314" s="34">
        <f>IF(A1314="","",H1314+I1314)</f>
        <v/>
      </c>
      <c r="K1314" s="14" t="n"/>
      <c r="L1314" s="14" t="n"/>
      <c r="M1314" s="14" t="n"/>
      <c r="N1314" s="14" t="n"/>
      <c r="O1314" s="20">
        <f>IF(A1314="","",SUMPRODUCT((A1314&gt;=Setup!$C$19:$C$30)*(A1314&lt;=Setup!$D$19:$D$30)*Setup!$A$19:$A$30))</f>
        <v/>
      </c>
      <c r="P1314" s="34">
        <f>IF(A1314="","",IF(G1314="Standard 15% (Box 1)",ROUND(H1314*Setup!$B$9,2),0))</f>
        <v/>
      </c>
      <c r="Q1314" s="34">
        <f>IF(A1314="","",I1314-P1314)</f>
        <v/>
      </c>
      <c r="R1314" s="23">
        <f>IF(A1314="","",IF(O1314=0,"Outside audit periods; ","")&amp;IF(G1314="","No VAT category; ","")&amp;IF(ABS(Q1314)&gt;Setup!$B$10,"VAT ≠ 15% × net; ","")&amp;IF(AND(F1314="B2B - VAT registered",NOT(AND(LEN(E1314)=15,LEFT(E1314,1)="3",RIGHT(E1314,1)="3",ISNUMBER(--E1314)))),"Invalid/missing customer VAT no; ","")&amp;IF(L1314&lt;&gt;"Yes","Not reported/cleared on FATOORA; ","")&amp;IF(AND(OR(G1314="Zero-rated domestic (Box 3)",G1314="Export (Box 4)"),N1314=""),"Zero-rate/export evidence missing; ","")&amp;IF(AND(C1314="Credit Note",H1314&gt;0),"Credit note should be negative; ","")&amp;IF(AND(C1314="Simplified Tax Invoice",F1314="B2B - VAT registered"),"Simplified invoice issued to VAT-registered B2B; ",""))</f>
        <v/>
      </c>
    </row>
    <row r="1315">
      <c r="A1315" s="17" t="n"/>
      <c r="B1315" s="14" t="n"/>
      <c r="C1315" s="14" t="n"/>
      <c r="D1315" s="14" t="n"/>
      <c r="E1315" s="16" t="n"/>
      <c r="F1315" s="14" t="n"/>
      <c r="G1315" s="14" t="n"/>
      <c r="H1315" s="19" t="n"/>
      <c r="I1315" s="19" t="n"/>
      <c r="J1315" s="34">
        <f>IF(A1315="","",H1315+I1315)</f>
        <v/>
      </c>
      <c r="K1315" s="14" t="n"/>
      <c r="L1315" s="14" t="n"/>
      <c r="M1315" s="14" t="n"/>
      <c r="N1315" s="14" t="n"/>
      <c r="O1315" s="20">
        <f>IF(A1315="","",SUMPRODUCT((A1315&gt;=Setup!$C$19:$C$30)*(A1315&lt;=Setup!$D$19:$D$30)*Setup!$A$19:$A$30))</f>
        <v/>
      </c>
      <c r="P1315" s="34">
        <f>IF(A1315="","",IF(G1315="Standard 15% (Box 1)",ROUND(H1315*Setup!$B$9,2),0))</f>
        <v/>
      </c>
      <c r="Q1315" s="34">
        <f>IF(A1315="","",I1315-P1315)</f>
        <v/>
      </c>
      <c r="R1315" s="23">
        <f>IF(A1315="","",IF(O1315=0,"Outside audit periods; ","")&amp;IF(G1315="","No VAT category; ","")&amp;IF(ABS(Q1315)&gt;Setup!$B$10,"VAT ≠ 15% × net; ","")&amp;IF(AND(F1315="B2B - VAT registered",NOT(AND(LEN(E1315)=15,LEFT(E1315,1)="3",RIGHT(E1315,1)="3",ISNUMBER(--E1315)))),"Invalid/missing customer VAT no; ","")&amp;IF(L1315&lt;&gt;"Yes","Not reported/cleared on FATOORA; ","")&amp;IF(AND(OR(G1315="Zero-rated domestic (Box 3)",G1315="Export (Box 4)"),N1315=""),"Zero-rate/export evidence missing; ","")&amp;IF(AND(C1315="Credit Note",H1315&gt;0),"Credit note should be negative; ","")&amp;IF(AND(C1315="Simplified Tax Invoice",F1315="B2B - VAT registered"),"Simplified invoice issued to VAT-registered B2B; ",""))</f>
        <v/>
      </c>
    </row>
    <row r="1316">
      <c r="A1316" s="17" t="n"/>
      <c r="B1316" s="14" t="n"/>
      <c r="C1316" s="14" t="n"/>
      <c r="D1316" s="14" t="n"/>
      <c r="E1316" s="16" t="n"/>
      <c r="F1316" s="14" t="n"/>
      <c r="G1316" s="14" t="n"/>
      <c r="H1316" s="19" t="n"/>
      <c r="I1316" s="19" t="n"/>
      <c r="J1316" s="34">
        <f>IF(A1316="","",H1316+I1316)</f>
        <v/>
      </c>
      <c r="K1316" s="14" t="n"/>
      <c r="L1316" s="14" t="n"/>
      <c r="M1316" s="14" t="n"/>
      <c r="N1316" s="14" t="n"/>
      <c r="O1316" s="20">
        <f>IF(A1316="","",SUMPRODUCT((A1316&gt;=Setup!$C$19:$C$30)*(A1316&lt;=Setup!$D$19:$D$30)*Setup!$A$19:$A$30))</f>
        <v/>
      </c>
      <c r="P1316" s="34">
        <f>IF(A1316="","",IF(G1316="Standard 15% (Box 1)",ROUND(H1316*Setup!$B$9,2),0))</f>
        <v/>
      </c>
      <c r="Q1316" s="34">
        <f>IF(A1316="","",I1316-P1316)</f>
        <v/>
      </c>
      <c r="R1316" s="23">
        <f>IF(A1316="","",IF(O1316=0,"Outside audit periods; ","")&amp;IF(G1316="","No VAT category; ","")&amp;IF(ABS(Q1316)&gt;Setup!$B$10,"VAT ≠ 15% × net; ","")&amp;IF(AND(F1316="B2B - VAT registered",NOT(AND(LEN(E1316)=15,LEFT(E1316,1)="3",RIGHT(E1316,1)="3",ISNUMBER(--E1316)))),"Invalid/missing customer VAT no; ","")&amp;IF(L1316&lt;&gt;"Yes","Not reported/cleared on FATOORA; ","")&amp;IF(AND(OR(G1316="Zero-rated domestic (Box 3)",G1316="Export (Box 4)"),N1316=""),"Zero-rate/export evidence missing; ","")&amp;IF(AND(C1316="Credit Note",H1316&gt;0),"Credit note should be negative; ","")&amp;IF(AND(C1316="Simplified Tax Invoice",F1316="B2B - VAT registered"),"Simplified invoice issued to VAT-registered B2B; ",""))</f>
        <v/>
      </c>
    </row>
    <row r="1317">
      <c r="A1317" s="17" t="n"/>
      <c r="B1317" s="14" t="n"/>
      <c r="C1317" s="14" t="n"/>
      <c r="D1317" s="14" t="n"/>
      <c r="E1317" s="16" t="n"/>
      <c r="F1317" s="14" t="n"/>
      <c r="G1317" s="14" t="n"/>
      <c r="H1317" s="19" t="n"/>
      <c r="I1317" s="19" t="n"/>
      <c r="J1317" s="34">
        <f>IF(A1317="","",H1317+I1317)</f>
        <v/>
      </c>
      <c r="K1317" s="14" t="n"/>
      <c r="L1317" s="14" t="n"/>
      <c r="M1317" s="14" t="n"/>
      <c r="N1317" s="14" t="n"/>
      <c r="O1317" s="20">
        <f>IF(A1317="","",SUMPRODUCT((A1317&gt;=Setup!$C$19:$C$30)*(A1317&lt;=Setup!$D$19:$D$30)*Setup!$A$19:$A$30))</f>
        <v/>
      </c>
      <c r="P1317" s="34">
        <f>IF(A1317="","",IF(G1317="Standard 15% (Box 1)",ROUND(H1317*Setup!$B$9,2),0))</f>
        <v/>
      </c>
      <c r="Q1317" s="34">
        <f>IF(A1317="","",I1317-P1317)</f>
        <v/>
      </c>
      <c r="R1317" s="23">
        <f>IF(A1317="","",IF(O1317=0,"Outside audit periods; ","")&amp;IF(G1317="","No VAT category; ","")&amp;IF(ABS(Q1317)&gt;Setup!$B$10,"VAT ≠ 15% × net; ","")&amp;IF(AND(F1317="B2B - VAT registered",NOT(AND(LEN(E1317)=15,LEFT(E1317,1)="3",RIGHT(E1317,1)="3",ISNUMBER(--E1317)))),"Invalid/missing customer VAT no; ","")&amp;IF(L1317&lt;&gt;"Yes","Not reported/cleared on FATOORA; ","")&amp;IF(AND(OR(G1317="Zero-rated domestic (Box 3)",G1317="Export (Box 4)"),N1317=""),"Zero-rate/export evidence missing; ","")&amp;IF(AND(C1317="Credit Note",H1317&gt;0),"Credit note should be negative; ","")&amp;IF(AND(C1317="Simplified Tax Invoice",F1317="B2B - VAT registered"),"Simplified invoice issued to VAT-registered B2B; ",""))</f>
        <v/>
      </c>
    </row>
    <row r="1318">
      <c r="A1318" s="17" t="n"/>
      <c r="B1318" s="14" t="n"/>
      <c r="C1318" s="14" t="n"/>
      <c r="D1318" s="14" t="n"/>
      <c r="E1318" s="16" t="n"/>
      <c r="F1318" s="14" t="n"/>
      <c r="G1318" s="14" t="n"/>
      <c r="H1318" s="19" t="n"/>
      <c r="I1318" s="19" t="n"/>
      <c r="J1318" s="34">
        <f>IF(A1318="","",H1318+I1318)</f>
        <v/>
      </c>
      <c r="K1318" s="14" t="n"/>
      <c r="L1318" s="14" t="n"/>
      <c r="M1318" s="14" t="n"/>
      <c r="N1318" s="14" t="n"/>
      <c r="O1318" s="20">
        <f>IF(A1318="","",SUMPRODUCT((A1318&gt;=Setup!$C$19:$C$30)*(A1318&lt;=Setup!$D$19:$D$30)*Setup!$A$19:$A$30))</f>
        <v/>
      </c>
      <c r="P1318" s="34">
        <f>IF(A1318="","",IF(G1318="Standard 15% (Box 1)",ROUND(H1318*Setup!$B$9,2),0))</f>
        <v/>
      </c>
      <c r="Q1318" s="34">
        <f>IF(A1318="","",I1318-P1318)</f>
        <v/>
      </c>
      <c r="R1318" s="23">
        <f>IF(A1318="","",IF(O1318=0,"Outside audit periods; ","")&amp;IF(G1318="","No VAT category; ","")&amp;IF(ABS(Q1318)&gt;Setup!$B$10,"VAT ≠ 15% × net; ","")&amp;IF(AND(F1318="B2B - VAT registered",NOT(AND(LEN(E1318)=15,LEFT(E1318,1)="3",RIGHT(E1318,1)="3",ISNUMBER(--E1318)))),"Invalid/missing customer VAT no; ","")&amp;IF(L1318&lt;&gt;"Yes","Not reported/cleared on FATOORA; ","")&amp;IF(AND(OR(G1318="Zero-rated domestic (Box 3)",G1318="Export (Box 4)"),N1318=""),"Zero-rate/export evidence missing; ","")&amp;IF(AND(C1318="Credit Note",H1318&gt;0),"Credit note should be negative; ","")&amp;IF(AND(C1318="Simplified Tax Invoice",F1318="B2B - VAT registered"),"Simplified invoice issued to VAT-registered B2B; ",""))</f>
        <v/>
      </c>
    </row>
    <row r="1319">
      <c r="A1319" s="17" t="n"/>
      <c r="B1319" s="14" t="n"/>
      <c r="C1319" s="14" t="n"/>
      <c r="D1319" s="14" t="n"/>
      <c r="E1319" s="16" t="n"/>
      <c r="F1319" s="14" t="n"/>
      <c r="G1319" s="14" t="n"/>
      <c r="H1319" s="19" t="n"/>
      <c r="I1319" s="19" t="n"/>
      <c r="J1319" s="34">
        <f>IF(A1319="","",H1319+I1319)</f>
        <v/>
      </c>
      <c r="K1319" s="14" t="n"/>
      <c r="L1319" s="14" t="n"/>
      <c r="M1319" s="14" t="n"/>
      <c r="N1319" s="14" t="n"/>
      <c r="O1319" s="20">
        <f>IF(A1319="","",SUMPRODUCT((A1319&gt;=Setup!$C$19:$C$30)*(A1319&lt;=Setup!$D$19:$D$30)*Setup!$A$19:$A$30))</f>
        <v/>
      </c>
      <c r="P1319" s="34">
        <f>IF(A1319="","",IF(G1319="Standard 15% (Box 1)",ROUND(H1319*Setup!$B$9,2),0))</f>
        <v/>
      </c>
      <c r="Q1319" s="34">
        <f>IF(A1319="","",I1319-P1319)</f>
        <v/>
      </c>
      <c r="R1319" s="23">
        <f>IF(A1319="","",IF(O1319=0,"Outside audit periods; ","")&amp;IF(G1319="","No VAT category; ","")&amp;IF(ABS(Q1319)&gt;Setup!$B$10,"VAT ≠ 15% × net; ","")&amp;IF(AND(F1319="B2B - VAT registered",NOT(AND(LEN(E1319)=15,LEFT(E1319,1)="3",RIGHT(E1319,1)="3",ISNUMBER(--E1319)))),"Invalid/missing customer VAT no; ","")&amp;IF(L1319&lt;&gt;"Yes","Not reported/cleared on FATOORA; ","")&amp;IF(AND(OR(G1319="Zero-rated domestic (Box 3)",G1319="Export (Box 4)"),N1319=""),"Zero-rate/export evidence missing; ","")&amp;IF(AND(C1319="Credit Note",H1319&gt;0),"Credit note should be negative; ","")&amp;IF(AND(C1319="Simplified Tax Invoice",F1319="B2B - VAT registered"),"Simplified invoice issued to VAT-registered B2B; ",""))</f>
        <v/>
      </c>
    </row>
    <row r="1320">
      <c r="A1320" s="17" t="n"/>
      <c r="B1320" s="14" t="n"/>
      <c r="C1320" s="14" t="n"/>
      <c r="D1320" s="14" t="n"/>
      <c r="E1320" s="16" t="n"/>
      <c r="F1320" s="14" t="n"/>
      <c r="G1320" s="14" t="n"/>
      <c r="H1320" s="19" t="n"/>
      <c r="I1320" s="19" t="n"/>
      <c r="J1320" s="34">
        <f>IF(A1320="","",H1320+I1320)</f>
        <v/>
      </c>
      <c r="K1320" s="14" t="n"/>
      <c r="L1320" s="14" t="n"/>
      <c r="M1320" s="14" t="n"/>
      <c r="N1320" s="14" t="n"/>
      <c r="O1320" s="20">
        <f>IF(A1320="","",SUMPRODUCT((A1320&gt;=Setup!$C$19:$C$30)*(A1320&lt;=Setup!$D$19:$D$30)*Setup!$A$19:$A$30))</f>
        <v/>
      </c>
      <c r="P1320" s="34">
        <f>IF(A1320="","",IF(G1320="Standard 15% (Box 1)",ROUND(H1320*Setup!$B$9,2),0))</f>
        <v/>
      </c>
      <c r="Q1320" s="34">
        <f>IF(A1320="","",I1320-P1320)</f>
        <v/>
      </c>
      <c r="R1320" s="23">
        <f>IF(A1320="","",IF(O1320=0,"Outside audit periods; ","")&amp;IF(G1320="","No VAT category; ","")&amp;IF(ABS(Q1320)&gt;Setup!$B$10,"VAT ≠ 15% × net; ","")&amp;IF(AND(F1320="B2B - VAT registered",NOT(AND(LEN(E1320)=15,LEFT(E1320,1)="3",RIGHT(E1320,1)="3",ISNUMBER(--E1320)))),"Invalid/missing customer VAT no; ","")&amp;IF(L1320&lt;&gt;"Yes","Not reported/cleared on FATOORA; ","")&amp;IF(AND(OR(G1320="Zero-rated domestic (Box 3)",G1320="Export (Box 4)"),N1320=""),"Zero-rate/export evidence missing; ","")&amp;IF(AND(C1320="Credit Note",H1320&gt;0),"Credit note should be negative; ","")&amp;IF(AND(C1320="Simplified Tax Invoice",F1320="B2B - VAT registered"),"Simplified invoice issued to VAT-registered B2B; ",""))</f>
        <v/>
      </c>
    </row>
    <row r="1321">
      <c r="A1321" s="17" t="n"/>
      <c r="B1321" s="14" t="n"/>
      <c r="C1321" s="14" t="n"/>
      <c r="D1321" s="14" t="n"/>
      <c r="E1321" s="16" t="n"/>
      <c r="F1321" s="14" t="n"/>
      <c r="G1321" s="14" t="n"/>
      <c r="H1321" s="19" t="n"/>
      <c r="I1321" s="19" t="n"/>
      <c r="J1321" s="34">
        <f>IF(A1321="","",H1321+I1321)</f>
        <v/>
      </c>
      <c r="K1321" s="14" t="n"/>
      <c r="L1321" s="14" t="n"/>
      <c r="M1321" s="14" t="n"/>
      <c r="N1321" s="14" t="n"/>
      <c r="O1321" s="20">
        <f>IF(A1321="","",SUMPRODUCT((A1321&gt;=Setup!$C$19:$C$30)*(A1321&lt;=Setup!$D$19:$D$30)*Setup!$A$19:$A$30))</f>
        <v/>
      </c>
      <c r="P1321" s="34">
        <f>IF(A1321="","",IF(G1321="Standard 15% (Box 1)",ROUND(H1321*Setup!$B$9,2),0))</f>
        <v/>
      </c>
      <c r="Q1321" s="34">
        <f>IF(A1321="","",I1321-P1321)</f>
        <v/>
      </c>
      <c r="R1321" s="23">
        <f>IF(A1321="","",IF(O1321=0,"Outside audit periods; ","")&amp;IF(G1321="","No VAT category; ","")&amp;IF(ABS(Q1321)&gt;Setup!$B$10,"VAT ≠ 15% × net; ","")&amp;IF(AND(F1321="B2B - VAT registered",NOT(AND(LEN(E1321)=15,LEFT(E1321,1)="3",RIGHT(E1321,1)="3",ISNUMBER(--E1321)))),"Invalid/missing customer VAT no; ","")&amp;IF(L1321&lt;&gt;"Yes","Not reported/cleared on FATOORA; ","")&amp;IF(AND(OR(G1321="Zero-rated domestic (Box 3)",G1321="Export (Box 4)"),N1321=""),"Zero-rate/export evidence missing; ","")&amp;IF(AND(C1321="Credit Note",H1321&gt;0),"Credit note should be negative; ","")&amp;IF(AND(C1321="Simplified Tax Invoice",F1321="B2B - VAT registered"),"Simplified invoice issued to VAT-registered B2B; ",""))</f>
        <v/>
      </c>
    </row>
    <row r="1322">
      <c r="A1322" s="17" t="n"/>
      <c r="B1322" s="14" t="n"/>
      <c r="C1322" s="14" t="n"/>
      <c r="D1322" s="14" t="n"/>
      <c r="E1322" s="16" t="n"/>
      <c r="F1322" s="14" t="n"/>
      <c r="G1322" s="14" t="n"/>
      <c r="H1322" s="19" t="n"/>
      <c r="I1322" s="19" t="n"/>
      <c r="J1322" s="34">
        <f>IF(A1322="","",H1322+I1322)</f>
        <v/>
      </c>
      <c r="K1322" s="14" t="n"/>
      <c r="L1322" s="14" t="n"/>
      <c r="M1322" s="14" t="n"/>
      <c r="N1322" s="14" t="n"/>
      <c r="O1322" s="20">
        <f>IF(A1322="","",SUMPRODUCT((A1322&gt;=Setup!$C$19:$C$30)*(A1322&lt;=Setup!$D$19:$D$30)*Setup!$A$19:$A$30))</f>
        <v/>
      </c>
      <c r="P1322" s="34">
        <f>IF(A1322="","",IF(G1322="Standard 15% (Box 1)",ROUND(H1322*Setup!$B$9,2),0))</f>
        <v/>
      </c>
      <c r="Q1322" s="34">
        <f>IF(A1322="","",I1322-P1322)</f>
        <v/>
      </c>
      <c r="R1322" s="23">
        <f>IF(A1322="","",IF(O1322=0,"Outside audit periods; ","")&amp;IF(G1322="","No VAT category; ","")&amp;IF(ABS(Q1322)&gt;Setup!$B$10,"VAT ≠ 15% × net; ","")&amp;IF(AND(F1322="B2B - VAT registered",NOT(AND(LEN(E1322)=15,LEFT(E1322,1)="3",RIGHT(E1322,1)="3",ISNUMBER(--E1322)))),"Invalid/missing customer VAT no; ","")&amp;IF(L1322&lt;&gt;"Yes","Not reported/cleared on FATOORA; ","")&amp;IF(AND(OR(G1322="Zero-rated domestic (Box 3)",G1322="Export (Box 4)"),N1322=""),"Zero-rate/export evidence missing; ","")&amp;IF(AND(C1322="Credit Note",H1322&gt;0),"Credit note should be negative; ","")&amp;IF(AND(C1322="Simplified Tax Invoice",F1322="B2B - VAT registered"),"Simplified invoice issued to VAT-registered B2B; ",""))</f>
        <v/>
      </c>
    </row>
    <row r="1323">
      <c r="A1323" s="17" t="n"/>
      <c r="B1323" s="14" t="n"/>
      <c r="C1323" s="14" t="n"/>
      <c r="D1323" s="14" t="n"/>
      <c r="E1323" s="16" t="n"/>
      <c r="F1323" s="14" t="n"/>
      <c r="G1323" s="14" t="n"/>
      <c r="H1323" s="19" t="n"/>
      <c r="I1323" s="19" t="n"/>
      <c r="J1323" s="34">
        <f>IF(A1323="","",H1323+I1323)</f>
        <v/>
      </c>
      <c r="K1323" s="14" t="n"/>
      <c r="L1323" s="14" t="n"/>
      <c r="M1323" s="14" t="n"/>
      <c r="N1323" s="14" t="n"/>
      <c r="O1323" s="20">
        <f>IF(A1323="","",SUMPRODUCT((A1323&gt;=Setup!$C$19:$C$30)*(A1323&lt;=Setup!$D$19:$D$30)*Setup!$A$19:$A$30))</f>
        <v/>
      </c>
      <c r="P1323" s="34">
        <f>IF(A1323="","",IF(G1323="Standard 15% (Box 1)",ROUND(H1323*Setup!$B$9,2),0))</f>
        <v/>
      </c>
      <c r="Q1323" s="34">
        <f>IF(A1323="","",I1323-P1323)</f>
        <v/>
      </c>
      <c r="R1323" s="23">
        <f>IF(A1323="","",IF(O1323=0,"Outside audit periods; ","")&amp;IF(G1323="","No VAT category; ","")&amp;IF(ABS(Q1323)&gt;Setup!$B$10,"VAT ≠ 15% × net; ","")&amp;IF(AND(F1323="B2B - VAT registered",NOT(AND(LEN(E1323)=15,LEFT(E1323,1)="3",RIGHT(E1323,1)="3",ISNUMBER(--E1323)))),"Invalid/missing customer VAT no; ","")&amp;IF(L1323&lt;&gt;"Yes","Not reported/cleared on FATOORA; ","")&amp;IF(AND(OR(G1323="Zero-rated domestic (Box 3)",G1323="Export (Box 4)"),N1323=""),"Zero-rate/export evidence missing; ","")&amp;IF(AND(C1323="Credit Note",H1323&gt;0),"Credit note should be negative; ","")&amp;IF(AND(C1323="Simplified Tax Invoice",F1323="B2B - VAT registered"),"Simplified invoice issued to VAT-registered B2B; ",""))</f>
        <v/>
      </c>
    </row>
    <row r="1324">
      <c r="A1324" s="17" t="n"/>
      <c r="B1324" s="14" t="n"/>
      <c r="C1324" s="14" t="n"/>
      <c r="D1324" s="14" t="n"/>
      <c r="E1324" s="16" t="n"/>
      <c r="F1324" s="14" t="n"/>
      <c r="G1324" s="14" t="n"/>
      <c r="H1324" s="19" t="n"/>
      <c r="I1324" s="19" t="n"/>
      <c r="J1324" s="34">
        <f>IF(A1324="","",H1324+I1324)</f>
        <v/>
      </c>
      <c r="K1324" s="14" t="n"/>
      <c r="L1324" s="14" t="n"/>
      <c r="M1324" s="14" t="n"/>
      <c r="N1324" s="14" t="n"/>
      <c r="O1324" s="20">
        <f>IF(A1324="","",SUMPRODUCT((A1324&gt;=Setup!$C$19:$C$30)*(A1324&lt;=Setup!$D$19:$D$30)*Setup!$A$19:$A$30))</f>
        <v/>
      </c>
      <c r="P1324" s="34">
        <f>IF(A1324="","",IF(G1324="Standard 15% (Box 1)",ROUND(H1324*Setup!$B$9,2),0))</f>
        <v/>
      </c>
      <c r="Q1324" s="34">
        <f>IF(A1324="","",I1324-P1324)</f>
        <v/>
      </c>
      <c r="R1324" s="23">
        <f>IF(A1324="","",IF(O1324=0,"Outside audit periods; ","")&amp;IF(G1324="","No VAT category; ","")&amp;IF(ABS(Q1324)&gt;Setup!$B$10,"VAT ≠ 15% × net; ","")&amp;IF(AND(F1324="B2B - VAT registered",NOT(AND(LEN(E1324)=15,LEFT(E1324,1)="3",RIGHT(E1324,1)="3",ISNUMBER(--E1324)))),"Invalid/missing customer VAT no; ","")&amp;IF(L1324&lt;&gt;"Yes","Not reported/cleared on FATOORA; ","")&amp;IF(AND(OR(G1324="Zero-rated domestic (Box 3)",G1324="Export (Box 4)"),N1324=""),"Zero-rate/export evidence missing; ","")&amp;IF(AND(C1324="Credit Note",H1324&gt;0),"Credit note should be negative; ","")&amp;IF(AND(C1324="Simplified Tax Invoice",F1324="B2B - VAT registered"),"Simplified invoice issued to VAT-registered B2B; ",""))</f>
        <v/>
      </c>
    </row>
    <row r="1325">
      <c r="A1325" s="17" t="n"/>
      <c r="B1325" s="14" t="n"/>
      <c r="C1325" s="14" t="n"/>
      <c r="D1325" s="14" t="n"/>
      <c r="E1325" s="16" t="n"/>
      <c r="F1325" s="14" t="n"/>
      <c r="G1325" s="14" t="n"/>
      <c r="H1325" s="19" t="n"/>
      <c r="I1325" s="19" t="n"/>
      <c r="J1325" s="34">
        <f>IF(A1325="","",H1325+I1325)</f>
        <v/>
      </c>
      <c r="K1325" s="14" t="n"/>
      <c r="L1325" s="14" t="n"/>
      <c r="M1325" s="14" t="n"/>
      <c r="N1325" s="14" t="n"/>
      <c r="O1325" s="20">
        <f>IF(A1325="","",SUMPRODUCT((A1325&gt;=Setup!$C$19:$C$30)*(A1325&lt;=Setup!$D$19:$D$30)*Setup!$A$19:$A$30))</f>
        <v/>
      </c>
      <c r="P1325" s="34">
        <f>IF(A1325="","",IF(G1325="Standard 15% (Box 1)",ROUND(H1325*Setup!$B$9,2),0))</f>
        <v/>
      </c>
      <c r="Q1325" s="34">
        <f>IF(A1325="","",I1325-P1325)</f>
        <v/>
      </c>
      <c r="R1325" s="23">
        <f>IF(A1325="","",IF(O1325=0,"Outside audit periods; ","")&amp;IF(G1325="","No VAT category; ","")&amp;IF(ABS(Q1325)&gt;Setup!$B$10,"VAT ≠ 15% × net; ","")&amp;IF(AND(F1325="B2B - VAT registered",NOT(AND(LEN(E1325)=15,LEFT(E1325,1)="3",RIGHT(E1325,1)="3",ISNUMBER(--E1325)))),"Invalid/missing customer VAT no; ","")&amp;IF(L1325&lt;&gt;"Yes","Not reported/cleared on FATOORA; ","")&amp;IF(AND(OR(G1325="Zero-rated domestic (Box 3)",G1325="Export (Box 4)"),N1325=""),"Zero-rate/export evidence missing; ","")&amp;IF(AND(C1325="Credit Note",H1325&gt;0),"Credit note should be negative; ","")&amp;IF(AND(C1325="Simplified Tax Invoice",F1325="B2B - VAT registered"),"Simplified invoice issued to VAT-registered B2B; ",""))</f>
        <v/>
      </c>
    </row>
    <row r="1326">
      <c r="A1326" s="17" t="n"/>
      <c r="B1326" s="14" t="n"/>
      <c r="C1326" s="14" t="n"/>
      <c r="D1326" s="14" t="n"/>
      <c r="E1326" s="16" t="n"/>
      <c r="F1326" s="14" t="n"/>
      <c r="G1326" s="14" t="n"/>
      <c r="H1326" s="19" t="n"/>
      <c r="I1326" s="19" t="n"/>
      <c r="J1326" s="34">
        <f>IF(A1326="","",H1326+I1326)</f>
        <v/>
      </c>
      <c r="K1326" s="14" t="n"/>
      <c r="L1326" s="14" t="n"/>
      <c r="M1326" s="14" t="n"/>
      <c r="N1326" s="14" t="n"/>
      <c r="O1326" s="20">
        <f>IF(A1326="","",SUMPRODUCT((A1326&gt;=Setup!$C$19:$C$30)*(A1326&lt;=Setup!$D$19:$D$30)*Setup!$A$19:$A$30))</f>
        <v/>
      </c>
      <c r="P1326" s="34">
        <f>IF(A1326="","",IF(G1326="Standard 15% (Box 1)",ROUND(H1326*Setup!$B$9,2),0))</f>
        <v/>
      </c>
      <c r="Q1326" s="34">
        <f>IF(A1326="","",I1326-P1326)</f>
        <v/>
      </c>
      <c r="R1326" s="23">
        <f>IF(A1326="","",IF(O1326=0,"Outside audit periods; ","")&amp;IF(G1326="","No VAT category; ","")&amp;IF(ABS(Q1326)&gt;Setup!$B$10,"VAT ≠ 15% × net; ","")&amp;IF(AND(F1326="B2B - VAT registered",NOT(AND(LEN(E1326)=15,LEFT(E1326,1)="3",RIGHT(E1326,1)="3",ISNUMBER(--E1326)))),"Invalid/missing customer VAT no; ","")&amp;IF(L1326&lt;&gt;"Yes","Not reported/cleared on FATOORA; ","")&amp;IF(AND(OR(G1326="Zero-rated domestic (Box 3)",G1326="Export (Box 4)"),N1326=""),"Zero-rate/export evidence missing; ","")&amp;IF(AND(C1326="Credit Note",H1326&gt;0),"Credit note should be negative; ","")&amp;IF(AND(C1326="Simplified Tax Invoice",F1326="B2B - VAT registered"),"Simplified invoice issued to VAT-registered B2B; ",""))</f>
        <v/>
      </c>
    </row>
    <row r="1327">
      <c r="A1327" s="17" t="n"/>
      <c r="B1327" s="14" t="n"/>
      <c r="C1327" s="14" t="n"/>
      <c r="D1327" s="14" t="n"/>
      <c r="E1327" s="16" t="n"/>
      <c r="F1327" s="14" t="n"/>
      <c r="G1327" s="14" t="n"/>
      <c r="H1327" s="19" t="n"/>
      <c r="I1327" s="19" t="n"/>
      <c r="J1327" s="34">
        <f>IF(A1327="","",H1327+I1327)</f>
        <v/>
      </c>
      <c r="K1327" s="14" t="n"/>
      <c r="L1327" s="14" t="n"/>
      <c r="M1327" s="14" t="n"/>
      <c r="N1327" s="14" t="n"/>
      <c r="O1327" s="20">
        <f>IF(A1327="","",SUMPRODUCT((A1327&gt;=Setup!$C$19:$C$30)*(A1327&lt;=Setup!$D$19:$D$30)*Setup!$A$19:$A$30))</f>
        <v/>
      </c>
      <c r="P1327" s="34">
        <f>IF(A1327="","",IF(G1327="Standard 15% (Box 1)",ROUND(H1327*Setup!$B$9,2),0))</f>
        <v/>
      </c>
      <c r="Q1327" s="34">
        <f>IF(A1327="","",I1327-P1327)</f>
        <v/>
      </c>
      <c r="R1327" s="23">
        <f>IF(A1327="","",IF(O1327=0,"Outside audit periods; ","")&amp;IF(G1327="","No VAT category; ","")&amp;IF(ABS(Q1327)&gt;Setup!$B$10,"VAT ≠ 15% × net; ","")&amp;IF(AND(F1327="B2B - VAT registered",NOT(AND(LEN(E1327)=15,LEFT(E1327,1)="3",RIGHT(E1327,1)="3",ISNUMBER(--E1327)))),"Invalid/missing customer VAT no; ","")&amp;IF(L1327&lt;&gt;"Yes","Not reported/cleared on FATOORA; ","")&amp;IF(AND(OR(G1327="Zero-rated domestic (Box 3)",G1327="Export (Box 4)"),N1327=""),"Zero-rate/export evidence missing; ","")&amp;IF(AND(C1327="Credit Note",H1327&gt;0),"Credit note should be negative; ","")&amp;IF(AND(C1327="Simplified Tax Invoice",F1327="B2B - VAT registered"),"Simplified invoice issued to VAT-registered B2B; ",""))</f>
        <v/>
      </c>
    </row>
    <row r="1328">
      <c r="A1328" s="17" t="n"/>
      <c r="B1328" s="14" t="n"/>
      <c r="C1328" s="14" t="n"/>
      <c r="D1328" s="14" t="n"/>
      <c r="E1328" s="16" t="n"/>
      <c r="F1328" s="14" t="n"/>
      <c r="G1328" s="14" t="n"/>
      <c r="H1328" s="19" t="n"/>
      <c r="I1328" s="19" t="n"/>
      <c r="J1328" s="34">
        <f>IF(A1328="","",H1328+I1328)</f>
        <v/>
      </c>
      <c r="K1328" s="14" t="n"/>
      <c r="L1328" s="14" t="n"/>
      <c r="M1328" s="14" t="n"/>
      <c r="N1328" s="14" t="n"/>
      <c r="O1328" s="20">
        <f>IF(A1328="","",SUMPRODUCT((A1328&gt;=Setup!$C$19:$C$30)*(A1328&lt;=Setup!$D$19:$D$30)*Setup!$A$19:$A$30))</f>
        <v/>
      </c>
      <c r="P1328" s="34">
        <f>IF(A1328="","",IF(G1328="Standard 15% (Box 1)",ROUND(H1328*Setup!$B$9,2),0))</f>
        <v/>
      </c>
      <c r="Q1328" s="34">
        <f>IF(A1328="","",I1328-P1328)</f>
        <v/>
      </c>
      <c r="R1328" s="23">
        <f>IF(A1328="","",IF(O1328=0,"Outside audit periods; ","")&amp;IF(G1328="","No VAT category; ","")&amp;IF(ABS(Q1328)&gt;Setup!$B$10,"VAT ≠ 15% × net; ","")&amp;IF(AND(F1328="B2B - VAT registered",NOT(AND(LEN(E1328)=15,LEFT(E1328,1)="3",RIGHT(E1328,1)="3",ISNUMBER(--E1328)))),"Invalid/missing customer VAT no; ","")&amp;IF(L1328&lt;&gt;"Yes","Not reported/cleared on FATOORA; ","")&amp;IF(AND(OR(G1328="Zero-rated domestic (Box 3)",G1328="Export (Box 4)"),N1328=""),"Zero-rate/export evidence missing; ","")&amp;IF(AND(C1328="Credit Note",H1328&gt;0),"Credit note should be negative; ","")&amp;IF(AND(C1328="Simplified Tax Invoice",F1328="B2B - VAT registered"),"Simplified invoice issued to VAT-registered B2B; ",""))</f>
        <v/>
      </c>
    </row>
    <row r="1329">
      <c r="A1329" s="17" t="n"/>
      <c r="B1329" s="14" t="n"/>
      <c r="C1329" s="14" t="n"/>
      <c r="D1329" s="14" t="n"/>
      <c r="E1329" s="16" t="n"/>
      <c r="F1329" s="14" t="n"/>
      <c r="G1329" s="14" t="n"/>
      <c r="H1329" s="19" t="n"/>
      <c r="I1329" s="19" t="n"/>
      <c r="J1329" s="34">
        <f>IF(A1329="","",H1329+I1329)</f>
        <v/>
      </c>
      <c r="K1329" s="14" t="n"/>
      <c r="L1329" s="14" t="n"/>
      <c r="M1329" s="14" t="n"/>
      <c r="N1329" s="14" t="n"/>
      <c r="O1329" s="20">
        <f>IF(A1329="","",SUMPRODUCT((A1329&gt;=Setup!$C$19:$C$30)*(A1329&lt;=Setup!$D$19:$D$30)*Setup!$A$19:$A$30))</f>
        <v/>
      </c>
      <c r="P1329" s="34">
        <f>IF(A1329="","",IF(G1329="Standard 15% (Box 1)",ROUND(H1329*Setup!$B$9,2),0))</f>
        <v/>
      </c>
      <c r="Q1329" s="34">
        <f>IF(A1329="","",I1329-P1329)</f>
        <v/>
      </c>
      <c r="R1329" s="23">
        <f>IF(A1329="","",IF(O1329=0,"Outside audit periods; ","")&amp;IF(G1329="","No VAT category; ","")&amp;IF(ABS(Q1329)&gt;Setup!$B$10,"VAT ≠ 15% × net; ","")&amp;IF(AND(F1329="B2B - VAT registered",NOT(AND(LEN(E1329)=15,LEFT(E1329,1)="3",RIGHT(E1329,1)="3",ISNUMBER(--E1329)))),"Invalid/missing customer VAT no; ","")&amp;IF(L1329&lt;&gt;"Yes","Not reported/cleared on FATOORA; ","")&amp;IF(AND(OR(G1329="Zero-rated domestic (Box 3)",G1329="Export (Box 4)"),N1329=""),"Zero-rate/export evidence missing; ","")&amp;IF(AND(C1329="Credit Note",H1329&gt;0),"Credit note should be negative; ","")&amp;IF(AND(C1329="Simplified Tax Invoice",F1329="B2B - VAT registered"),"Simplified invoice issued to VAT-registered B2B; ",""))</f>
        <v/>
      </c>
    </row>
    <row r="1330">
      <c r="A1330" s="17" t="n"/>
      <c r="B1330" s="14" t="n"/>
      <c r="C1330" s="14" t="n"/>
      <c r="D1330" s="14" t="n"/>
      <c r="E1330" s="16" t="n"/>
      <c r="F1330" s="14" t="n"/>
      <c r="G1330" s="14" t="n"/>
      <c r="H1330" s="19" t="n"/>
      <c r="I1330" s="19" t="n"/>
      <c r="J1330" s="34">
        <f>IF(A1330="","",H1330+I1330)</f>
        <v/>
      </c>
      <c r="K1330" s="14" t="n"/>
      <c r="L1330" s="14" t="n"/>
      <c r="M1330" s="14" t="n"/>
      <c r="N1330" s="14" t="n"/>
      <c r="O1330" s="20">
        <f>IF(A1330="","",SUMPRODUCT((A1330&gt;=Setup!$C$19:$C$30)*(A1330&lt;=Setup!$D$19:$D$30)*Setup!$A$19:$A$30))</f>
        <v/>
      </c>
      <c r="P1330" s="34">
        <f>IF(A1330="","",IF(G1330="Standard 15% (Box 1)",ROUND(H1330*Setup!$B$9,2),0))</f>
        <v/>
      </c>
      <c r="Q1330" s="34">
        <f>IF(A1330="","",I1330-P1330)</f>
        <v/>
      </c>
      <c r="R1330" s="23">
        <f>IF(A1330="","",IF(O1330=0,"Outside audit periods; ","")&amp;IF(G1330="","No VAT category; ","")&amp;IF(ABS(Q1330)&gt;Setup!$B$10,"VAT ≠ 15% × net; ","")&amp;IF(AND(F1330="B2B - VAT registered",NOT(AND(LEN(E1330)=15,LEFT(E1330,1)="3",RIGHT(E1330,1)="3",ISNUMBER(--E1330)))),"Invalid/missing customer VAT no; ","")&amp;IF(L1330&lt;&gt;"Yes","Not reported/cleared on FATOORA; ","")&amp;IF(AND(OR(G1330="Zero-rated domestic (Box 3)",G1330="Export (Box 4)"),N1330=""),"Zero-rate/export evidence missing; ","")&amp;IF(AND(C1330="Credit Note",H1330&gt;0),"Credit note should be negative; ","")&amp;IF(AND(C1330="Simplified Tax Invoice",F1330="B2B - VAT registered"),"Simplified invoice issued to VAT-registered B2B; ",""))</f>
        <v/>
      </c>
    </row>
    <row r="1331">
      <c r="A1331" s="17" t="n"/>
      <c r="B1331" s="14" t="n"/>
      <c r="C1331" s="14" t="n"/>
      <c r="D1331" s="14" t="n"/>
      <c r="E1331" s="16" t="n"/>
      <c r="F1331" s="14" t="n"/>
      <c r="G1331" s="14" t="n"/>
      <c r="H1331" s="19" t="n"/>
      <c r="I1331" s="19" t="n"/>
      <c r="J1331" s="34">
        <f>IF(A1331="","",H1331+I1331)</f>
        <v/>
      </c>
      <c r="K1331" s="14" t="n"/>
      <c r="L1331" s="14" t="n"/>
      <c r="M1331" s="14" t="n"/>
      <c r="N1331" s="14" t="n"/>
      <c r="O1331" s="20">
        <f>IF(A1331="","",SUMPRODUCT((A1331&gt;=Setup!$C$19:$C$30)*(A1331&lt;=Setup!$D$19:$D$30)*Setup!$A$19:$A$30))</f>
        <v/>
      </c>
      <c r="P1331" s="34">
        <f>IF(A1331="","",IF(G1331="Standard 15% (Box 1)",ROUND(H1331*Setup!$B$9,2),0))</f>
        <v/>
      </c>
      <c r="Q1331" s="34">
        <f>IF(A1331="","",I1331-P1331)</f>
        <v/>
      </c>
      <c r="R1331" s="23">
        <f>IF(A1331="","",IF(O1331=0,"Outside audit periods; ","")&amp;IF(G1331="","No VAT category; ","")&amp;IF(ABS(Q1331)&gt;Setup!$B$10,"VAT ≠ 15% × net; ","")&amp;IF(AND(F1331="B2B - VAT registered",NOT(AND(LEN(E1331)=15,LEFT(E1331,1)="3",RIGHT(E1331,1)="3",ISNUMBER(--E1331)))),"Invalid/missing customer VAT no; ","")&amp;IF(L1331&lt;&gt;"Yes","Not reported/cleared on FATOORA; ","")&amp;IF(AND(OR(G1331="Zero-rated domestic (Box 3)",G1331="Export (Box 4)"),N1331=""),"Zero-rate/export evidence missing; ","")&amp;IF(AND(C1331="Credit Note",H1331&gt;0),"Credit note should be negative; ","")&amp;IF(AND(C1331="Simplified Tax Invoice",F1331="B2B - VAT registered"),"Simplified invoice issued to VAT-registered B2B; ",""))</f>
        <v/>
      </c>
    </row>
    <row r="1332">
      <c r="A1332" s="17" t="n"/>
      <c r="B1332" s="14" t="n"/>
      <c r="C1332" s="14" t="n"/>
      <c r="D1332" s="14" t="n"/>
      <c r="E1332" s="16" t="n"/>
      <c r="F1332" s="14" t="n"/>
      <c r="G1332" s="14" t="n"/>
      <c r="H1332" s="19" t="n"/>
      <c r="I1332" s="19" t="n"/>
      <c r="J1332" s="34">
        <f>IF(A1332="","",H1332+I1332)</f>
        <v/>
      </c>
      <c r="K1332" s="14" t="n"/>
      <c r="L1332" s="14" t="n"/>
      <c r="M1332" s="14" t="n"/>
      <c r="N1332" s="14" t="n"/>
      <c r="O1332" s="20">
        <f>IF(A1332="","",SUMPRODUCT((A1332&gt;=Setup!$C$19:$C$30)*(A1332&lt;=Setup!$D$19:$D$30)*Setup!$A$19:$A$30))</f>
        <v/>
      </c>
      <c r="P1332" s="34">
        <f>IF(A1332="","",IF(G1332="Standard 15% (Box 1)",ROUND(H1332*Setup!$B$9,2),0))</f>
        <v/>
      </c>
      <c r="Q1332" s="34">
        <f>IF(A1332="","",I1332-P1332)</f>
        <v/>
      </c>
      <c r="R1332" s="23">
        <f>IF(A1332="","",IF(O1332=0,"Outside audit periods; ","")&amp;IF(G1332="","No VAT category; ","")&amp;IF(ABS(Q1332)&gt;Setup!$B$10,"VAT ≠ 15% × net; ","")&amp;IF(AND(F1332="B2B - VAT registered",NOT(AND(LEN(E1332)=15,LEFT(E1332,1)="3",RIGHT(E1332,1)="3",ISNUMBER(--E1332)))),"Invalid/missing customer VAT no; ","")&amp;IF(L1332&lt;&gt;"Yes","Not reported/cleared on FATOORA; ","")&amp;IF(AND(OR(G1332="Zero-rated domestic (Box 3)",G1332="Export (Box 4)"),N1332=""),"Zero-rate/export evidence missing; ","")&amp;IF(AND(C1332="Credit Note",H1332&gt;0),"Credit note should be negative; ","")&amp;IF(AND(C1332="Simplified Tax Invoice",F1332="B2B - VAT registered"),"Simplified invoice issued to VAT-registered B2B; ",""))</f>
        <v/>
      </c>
    </row>
    <row r="1333">
      <c r="A1333" s="17" t="n"/>
      <c r="B1333" s="14" t="n"/>
      <c r="C1333" s="14" t="n"/>
      <c r="D1333" s="14" t="n"/>
      <c r="E1333" s="16" t="n"/>
      <c r="F1333" s="14" t="n"/>
      <c r="G1333" s="14" t="n"/>
      <c r="H1333" s="19" t="n"/>
      <c r="I1333" s="19" t="n"/>
      <c r="J1333" s="34">
        <f>IF(A1333="","",H1333+I1333)</f>
        <v/>
      </c>
      <c r="K1333" s="14" t="n"/>
      <c r="L1333" s="14" t="n"/>
      <c r="M1333" s="14" t="n"/>
      <c r="N1333" s="14" t="n"/>
      <c r="O1333" s="20">
        <f>IF(A1333="","",SUMPRODUCT((A1333&gt;=Setup!$C$19:$C$30)*(A1333&lt;=Setup!$D$19:$D$30)*Setup!$A$19:$A$30))</f>
        <v/>
      </c>
      <c r="P1333" s="34">
        <f>IF(A1333="","",IF(G1333="Standard 15% (Box 1)",ROUND(H1333*Setup!$B$9,2),0))</f>
        <v/>
      </c>
      <c r="Q1333" s="34">
        <f>IF(A1333="","",I1333-P1333)</f>
        <v/>
      </c>
      <c r="R1333" s="23">
        <f>IF(A1333="","",IF(O1333=0,"Outside audit periods; ","")&amp;IF(G1333="","No VAT category; ","")&amp;IF(ABS(Q1333)&gt;Setup!$B$10,"VAT ≠ 15% × net; ","")&amp;IF(AND(F1333="B2B - VAT registered",NOT(AND(LEN(E1333)=15,LEFT(E1333,1)="3",RIGHT(E1333,1)="3",ISNUMBER(--E1333)))),"Invalid/missing customer VAT no; ","")&amp;IF(L1333&lt;&gt;"Yes","Not reported/cleared on FATOORA; ","")&amp;IF(AND(OR(G1333="Zero-rated domestic (Box 3)",G1333="Export (Box 4)"),N1333=""),"Zero-rate/export evidence missing; ","")&amp;IF(AND(C1333="Credit Note",H1333&gt;0),"Credit note should be negative; ","")&amp;IF(AND(C1333="Simplified Tax Invoice",F1333="B2B - VAT registered"),"Simplified invoice issued to VAT-registered B2B; ",""))</f>
        <v/>
      </c>
    </row>
    <row r="1334">
      <c r="A1334" s="17" t="n"/>
      <c r="B1334" s="14" t="n"/>
      <c r="C1334" s="14" t="n"/>
      <c r="D1334" s="14" t="n"/>
      <c r="E1334" s="16" t="n"/>
      <c r="F1334" s="14" t="n"/>
      <c r="G1334" s="14" t="n"/>
      <c r="H1334" s="19" t="n"/>
      <c r="I1334" s="19" t="n"/>
      <c r="J1334" s="34">
        <f>IF(A1334="","",H1334+I1334)</f>
        <v/>
      </c>
      <c r="K1334" s="14" t="n"/>
      <c r="L1334" s="14" t="n"/>
      <c r="M1334" s="14" t="n"/>
      <c r="N1334" s="14" t="n"/>
      <c r="O1334" s="20">
        <f>IF(A1334="","",SUMPRODUCT((A1334&gt;=Setup!$C$19:$C$30)*(A1334&lt;=Setup!$D$19:$D$30)*Setup!$A$19:$A$30))</f>
        <v/>
      </c>
      <c r="P1334" s="34">
        <f>IF(A1334="","",IF(G1334="Standard 15% (Box 1)",ROUND(H1334*Setup!$B$9,2),0))</f>
        <v/>
      </c>
      <c r="Q1334" s="34">
        <f>IF(A1334="","",I1334-P1334)</f>
        <v/>
      </c>
      <c r="R1334" s="23">
        <f>IF(A1334="","",IF(O1334=0,"Outside audit periods; ","")&amp;IF(G1334="","No VAT category; ","")&amp;IF(ABS(Q1334)&gt;Setup!$B$10,"VAT ≠ 15% × net; ","")&amp;IF(AND(F1334="B2B - VAT registered",NOT(AND(LEN(E1334)=15,LEFT(E1334,1)="3",RIGHT(E1334,1)="3",ISNUMBER(--E1334)))),"Invalid/missing customer VAT no; ","")&amp;IF(L1334&lt;&gt;"Yes","Not reported/cleared on FATOORA; ","")&amp;IF(AND(OR(G1334="Zero-rated domestic (Box 3)",G1334="Export (Box 4)"),N1334=""),"Zero-rate/export evidence missing; ","")&amp;IF(AND(C1334="Credit Note",H1334&gt;0),"Credit note should be negative; ","")&amp;IF(AND(C1334="Simplified Tax Invoice",F1334="B2B - VAT registered"),"Simplified invoice issued to VAT-registered B2B; ",""))</f>
        <v/>
      </c>
    </row>
    <row r="1335">
      <c r="A1335" s="17" t="n"/>
      <c r="B1335" s="14" t="n"/>
      <c r="C1335" s="14" t="n"/>
      <c r="D1335" s="14" t="n"/>
      <c r="E1335" s="16" t="n"/>
      <c r="F1335" s="14" t="n"/>
      <c r="G1335" s="14" t="n"/>
      <c r="H1335" s="19" t="n"/>
      <c r="I1335" s="19" t="n"/>
      <c r="J1335" s="34">
        <f>IF(A1335="","",H1335+I1335)</f>
        <v/>
      </c>
      <c r="K1335" s="14" t="n"/>
      <c r="L1335" s="14" t="n"/>
      <c r="M1335" s="14" t="n"/>
      <c r="N1335" s="14" t="n"/>
      <c r="O1335" s="20">
        <f>IF(A1335="","",SUMPRODUCT((A1335&gt;=Setup!$C$19:$C$30)*(A1335&lt;=Setup!$D$19:$D$30)*Setup!$A$19:$A$30))</f>
        <v/>
      </c>
      <c r="P1335" s="34">
        <f>IF(A1335="","",IF(G1335="Standard 15% (Box 1)",ROUND(H1335*Setup!$B$9,2),0))</f>
        <v/>
      </c>
      <c r="Q1335" s="34">
        <f>IF(A1335="","",I1335-P1335)</f>
        <v/>
      </c>
      <c r="R1335" s="23">
        <f>IF(A1335="","",IF(O1335=0,"Outside audit periods; ","")&amp;IF(G1335="","No VAT category; ","")&amp;IF(ABS(Q1335)&gt;Setup!$B$10,"VAT ≠ 15% × net; ","")&amp;IF(AND(F1335="B2B - VAT registered",NOT(AND(LEN(E1335)=15,LEFT(E1335,1)="3",RIGHT(E1335,1)="3",ISNUMBER(--E1335)))),"Invalid/missing customer VAT no; ","")&amp;IF(L1335&lt;&gt;"Yes","Not reported/cleared on FATOORA; ","")&amp;IF(AND(OR(G1335="Zero-rated domestic (Box 3)",G1335="Export (Box 4)"),N1335=""),"Zero-rate/export evidence missing; ","")&amp;IF(AND(C1335="Credit Note",H1335&gt;0),"Credit note should be negative; ","")&amp;IF(AND(C1335="Simplified Tax Invoice",F1335="B2B - VAT registered"),"Simplified invoice issued to VAT-registered B2B; ",""))</f>
        <v/>
      </c>
    </row>
    <row r="1336">
      <c r="A1336" s="17" t="n"/>
      <c r="B1336" s="14" t="n"/>
      <c r="C1336" s="14" t="n"/>
      <c r="D1336" s="14" t="n"/>
      <c r="E1336" s="16" t="n"/>
      <c r="F1336" s="14" t="n"/>
      <c r="G1336" s="14" t="n"/>
      <c r="H1336" s="19" t="n"/>
      <c r="I1336" s="19" t="n"/>
      <c r="J1336" s="34">
        <f>IF(A1336="","",H1336+I1336)</f>
        <v/>
      </c>
      <c r="K1336" s="14" t="n"/>
      <c r="L1336" s="14" t="n"/>
      <c r="M1336" s="14" t="n"/>
      <c r="N1336" s="14" t="n"/>
      <c r="O1336" s="20">
        <f>IF(A1336="","",SUMPRODUCT((A1336&gt;=Setup!$C$19:$C$30)*(A1336&lt;=Setup!$D$19:$D$30)*Setup!$A$19:$A$30))</f>
        <v/>
      </c>
      <c r="P1336" s="34">
        <f>IF(A1336="","",IF(G1336="Standard 15% (Box 1)",ROUND(H1336*Setup!$B$9,2),0))</f>
        <v/>
      </c>
      <c r="Q1336" s="34">
        <f>IF(A1336="","",I1336-P1336)</f>
        <v/>
      </c>
      <c r="R1336" s="23">
        <f>IF(A1336="","",IF(O1336=0,"Outside audit periods; ","")&amp;IF(G1336="","No VAT category; ","")&amp;IF(ABS(Q1336)&gt;Setup!$B$10,"VAT ≠ 15% × net; ","")&amp;IF(AND(F1336="B2B - VAT registered",NOT(AND(LEN(E1336)=15,LEFT(E1336,1)="3",RIGHT(E1336,1)="3",ISNUMBER(--E1336)))),"Invalid/missing customer VAT no; ","")&amp;IF(L1336&lt;&gt;"Yes","Not reported/cleared on FATOORA; ","")&amp;IF(AND(OR(G1336="Zero-rated domestic (Box 3)",G1336="Export (Box 4)"),N1336=""),"Zero-rate/export evidence missing; ","")&amp;IF(AND(C1336="Credit Note",H1336&gt;0),"Credit note should be negative; ","")&amp;IF(AND(C1336="Simplified Tax Invoice",F1336="B2B - VAT registered"),"Simplified invoice issued to VAT-registered B2B; ",""))</f>
        <v/>
      </c>
    </row>
    <row r="1337">
      <c r="A1337" s="17" t="n"/>
      <c r="B1337" s="14" t="n"/>
      <c r="C1337" s="14" t="n"/>
      <c r="D1337" s="14" t="n"/>
      <c r="E1337" s="16" t="n"/>
      <c r="F1337" s="14" t="n"/>
      <c r="G1337" s="14" t="n"/>
      <c r="H1337" s="19" t="n"/>
      <c r="I1337" s="19" t="n"/>
      <c r="J1337" s="34">
        <f>IF(A1337="","",H1337+I1337)</f>
        <v/>
      </c>
      <c r="K1337" s="14" t="n"/>
      <c r="L1337" s="14" t="n"/>
      <c r="M1337" s="14" t="n"/>
      <c r="N1337" s="14" t="n"/>
      <c r="O1337" s="20">
        <f>IF(A1337="","",SUMPRODUCT((A1337&gt;=Setup!$C$19:$C$30)*(A1337&lt;=Setup!$D$19:$D$30)*Setup!$A$19:$A$30))</f>
        <v/>
      </c>
      <c r="P1337" s="34">
        <f>IF(A1337="","",IF(G1337="Standard 15% (Box 1)",ROUND(H1337*Setup!$B$9,2),0))</f>
        <v/>
      </c>
      <c r="Q1337" s="34">
        <f>IF(A1337="","",I1337-P1337)</f>
        <v/>
      </c>
      <c r="R1337" s="23">
        <f>IF(A1337="","",IF(O1337=0,"Outside audit periods; ","")&amp;IF(G1337="","No VAT category; ","")&amp;IF(ABS(Q1337)&gt;Setup!$B$10,"VAT ≠ 15% × net; ","")&amp;IF(AND(F1337="B2B - VAT registered",NOT(AND(LEN(E1337)=15,LEFT(E1337,1)="3",RIGHT(E1337,1)="3",ISNUMBER(--E1337)))),"Invalid/missing customer VAT no; ","")&amp;IF(L1337&lt;&gt;"Yes","Not reported/cleared on FATOORA; ","")&amp;IF(AND(OR(G1337="Zero-rated domestic (Box 3)",G1337="Export (Box 4)"),N1337=""),"Zero-rate/export evidence missing; ","")&amp;IF(AND(C1337="Credit Note",H1337&gt;0),"Credit note should be negative; ","")&amp;IF(AND(C1337="Simplified Tax Invoice",F1337="B2B - VAT registered"),"Simplified invoice issued to VAT-registered B2B; ",""))</f>
        <v/>
      </c>
    </row>
    <row r="1338">
      <c r="A1338" s="17" t="n"/>
      <c r="B1338" s="14" t="n"/>
      <c r="C1338" s="14" t="n"/>
      <c r="D1338" s="14" t="n"/>
      <c r="E1338" s="16" t="n"/>
      <c r="F1338" s="14" t="n"/>
      <c r="G1338" s="14" t="n"/>
      <c r="H1338" s="19" t="n"/>
      <c r="I1338" s="19" t="n"/>
      <c r="J1338" s="34">
        <f>IF(A1338="","",H1338+I1338)</f>
        <v/>
      </c>
      <c r="K1338" s="14" t="n"/>
      <c r="L1338" s="14" t="n"/>
      <c r="M1338" s="14" t="n"/>
      <c r="N1338" s="14" t="n"/>
      <c r="O1338" s="20">
        <f>IF(A1338="","",SUMPRODUCT((A1338&gt;=Setup!$C$19:$C$30)*(A1338&lt;=Setup!$D$19:$D$30)*Setup!$A$19:$A$30))</f>
        <v/>
      </c>
      <c r="P1338" s="34">
        <f>IF(A1338="","",IF(G1338="Standard 15% (Box 1)",ROUND(H1338*Setup!$B$9,2),0))</f>
        <v/>
      </c>
      <c r="Q1338" s="34">
        <f>IF(A1338="","",I1338-P1338)</f>
        <v/>
      </c>
      <c r="R1338" s="23">
        <f>IF(A1338="","",IF(O1338=0,"Outside audit periods; ","")&amp;IF(G1338="","No VAT category; ","")&amp;IF(ABS(Q1338)&gt;Setup!$B$10,"VAT ≠ 15% × net; ","")&amp;IF(AND(F1338="B2B - VAT registered",NOT(AND(LEN(E1338)=15,LEFT(E1338,1)="3",RIGHT(E1338,1)="3",ISNUMBER(--E1338)))),"Invalid/missing customer VAT no; ","")&amp;IF(L1338&lt;&gt;"Yes","Not reported/cleared on FATOORA; ","")&amp;IF(AND(OR(G1338="Zero-rated domestic (Box 3)",G1338="Export (Box 4)"),N1338=""),"Zero-rate/export evidence missing; ","")&amp;IF(AND(C1338="Credit Note",H1338&gt;0),"Credit note should be negative; ","")&amp;IF(AND(C1338="Simplified Tax Invoice",F1338="B2B - VAT registered"),"Simplified invoice issued to VAT-registered B2B; ",""))</f>
        <v/>
      </c>
    </row>
    <row r="1339">
      <c r="A1339" s="17" t="n"/>
      <c r="B1339" s="14" t="n"/>
      <c r="C1339" s="14" t="n"/>
      <c r="D1339" s="14" t="n"/>
      <c r="E1339" s="16" t="n"/>
      <c r="F1339" s="14" t="n"/>
      <c r="G1339" s="14" t="n"/>
      <c r="H1339" s="19" t="n"/>
      <c r="I1339" s="19" t="n"/>
      <c r="J1339" s="34">
        <f>IF(A1339="","",H1339+I1339)</f>
        <v/>
      </c>
      <c r="K1339" s="14" t="n"/>
      <c r="L1339" s="14" t="n"/>
      <c r="M1339" s="14" t="n"/>
      <c r="N1339" s="14" t="n"/>
      <c r="O1339" s="20">
        <f>IF(A1339="","",SUMPRODUCT((A1339&gt;=Setup!$C$19:$C$30)*(A1339&lt;=Setup!$D$19:$D$30)*Setup!$A$19:$A$30))</f>
        <v/>
      </c>
      <c r="P1339" s="34">
        <f>IF(A1339="","",IF(G1339="Standard 15% (Box 1)",ROUND(H1339*Setup!$B$9,2),0))</f>
        <v/>
      </c>
      <c r="Q1339" s="34">
        <f>IF(A1339="","",I1339-P1339)</f>
        <v/>
      </c>
      <c r="R1339" s="23">
        <f>IF(A1339="","",IF(O1339=0,"Outside audit periods; ","")&amp;IF(G1339="","No VAT category; ","")&amp;IF(ABS(Q1339)&gt;Setup!$B$10,"VAT ≠ 15% × net; ","")&amp;IF(AND(F1339="B2B - VAT registered",NOT(AND(LEN(E1339)=15,LEFT(E1339,1)="3",RIGHT(E1339,1)="3",ISNUMBER(--E1339)))),"Invalid/missing customer VAT no; ","")&amp;IF(L1339&lt;&gt;"Yes","Not reported/cleared on FATOORA; ","")&amp;IF(AND(OR(G1339="Zero-rated domestic (Box 3)",G1339="Export (Box 4)"),N1339=""),"Zero-rate/export evidence missing; ","")&amp;IF(AND(C1339="Credit Note",H1339&gt;0),"Credit note should be negative; ","")&amp;IF(AND(C1339="Simplified Tax Invoice",F1339="B2B - VAT registered"),"Simplified invoice issued to VAT-registered B2B; ",""))</f>
        <v/>
      </c>
    </row>
    <row r="1340">
      <c r="A1340" s="17" t="n"/>
      <c r="B1340" s="14" t="n"/>
      <c r="C1340" s="14" t="n"/>
      <c r="D1340" s="14" t="n"/>
      <c r="E1340" s="16" t="n"/>
      <c r="F1340" s="14" t="n"/>
      <c r="G1340" s="14" t="n"/>
      <c r="H1340" s="19" t="n"/>
      <c r="I1340" s="19" t="n"/>
      <c r="J1340" s="34">
        <f>IF(A1340="","",H1340+I1340)</f>
        <v/>
      </c>
      <c r="K1340" s="14" t="n"/>
      <c r="L1340" s="14" t="n"/>
      <c r="M1340" s="14" t="n"/>
      <c r="N1340" s="14" t="n"/>
      <c r="O1340" s="20">
        <f>IF(A1340="","",SUMPRODUCT((A1340&gt;=Setup!$C$19:$C$30)*(A1340&lt;=Setup!$D$19:$D$30)*Setup!$A$19:$A$30))</f>
        <v/>
      </c>
      <c r="P1340" s="34">
        <f>IF(A1340="","",IF(G1340="Standard 15% (Box 1)",ROUND(H1340*Setup!$B$9,2),0))</f>
        <v/>
      </c>
      <c r="Q1340" s="34">
        <f>IF(A1340="","",I1340-P1340)</f>
        <v/>
      </c>
      <c r="R1340" s="23">
        <f>IF(A1340="","",IF(O1340=0,"Outside audit periods; ","")&amp;IF(G1340="","No VAT category; ","")&amp;IF(ABS(Q1340)&gt;Setup!$B$10,"VAT ≠ 15% × net; ","")&amp;IF(AND(F1340="B2B - VAT registered",NOT(AND(LEN(E1340)=15,LEFT(E1340,1)="3",RIGHT(E1340,1)="3",ISNUMBER(--E1340)))),"Invalid/missing customer VAT no; ","")&amp;IF(L1340&lt;&gt;"Yes","Not reported/cleared on FATOORA; ","")&amp;IF(AND(OR(G1340="Zero-rated domestic (Box 3)",G1340="Export (Box 4)"),N1340=""),"Zero-rate/export evidence missing; ","")&amp;IF(AND(C1340="Credit Note",H1340&gt;0),"Credit note should be negative; ","")&amp;IF(AND(C1340="Simplified Tax Invoice",F1340="B2B - VAT registered"),"Simplified invoice issued to VAT-registered B2B; ",""))</f>
        <v/>
      </c>
    </row>
    <row r="1341">
      <c r="A1341" s="17" t="n"/>
      <c r="B1341" s="14" t="n"/>
      <c r="C1341" s="14" t="n"/>
      <c r="D1341" s="14" t="n"/>
      <c r="E1341" s="16" t="n"/>
      <c r="F1341" s="14" t="n"/>
      <c r="G1341" s="14" t="n"/>
      <c r="H1341" s="19" t="n"/>
      <c r="I1341" s="19" t="n"/>
      <c r="J1341" s="34">
        <f>IF(A1341="","",H1341+I1341)</f>
        <v/>
      </c>
      <c r="K1341" s="14" t="n"/>
      <c r="L1341" s="14" t="n"/>
      <c r="M1341" s="14" t="n"/>
      <c r="N1341" s="14" t="n"/>
      <c r="O1341" s="20">
        <f>IF(A1341="","",SUMPRODUCT((A1341&gt;=Setup!$C$19:$C$30)*(A1341&lt;=Setup!$D$19:$D$30)*Setup!$A$19:$A$30))</f>
        <v/>
      </c>
      <c r="P1341" s="34">
        <f>IF(A1341="","",IF(G1341="Standard 15% (Box 1)",ROUND(H1341*Setup!$B$9,2),0))</f>
        <v/>
      </c>
      <c r="Q1341" s="34">
        <f>IF(A1341="","",I1341-P1341)</f>
        <v/>
      </c>
      <c r="R1341" s="23">
        <f>IF(A1341="","",IF(O1341=0,"Outside audit periods; ","")&amp;IF(G1341="","No VAT category; ","")&amp;IF(ABS(Q1341)&gt;Setup!$B$10,"VAT ≠ 15% × net; ","")&amp;IF(AND(F1341="B2B - VAT registered",NOT(AND(LEN(E1341)=15,LEFT(E1341,1)="3",RIGHT(E1341,1)="3",ISNUMBER(--E1341)))),"Invalid/missing customer VAT no; ","")&amp;IF(L1341&lt;&gt;"Yes","Not reported/cleared on FATOORA; ","")&amp;IF(AND(OR(G1341="Zero-rated domestic (Box 3)",G1341="Export (Box 4)"),N1341=""),"Zero-rate/export evidence missing; ","")&amp;IF(AND(C1341="Credit Note",H1341&gt;0),"Credit note should be negative; ","")&amp;IF(AND(C1341="Simplified Tax Invoice",F1341="B2B - VAT registered"),"Simplified invoice issued to VAT-registered B2B; ",""))</f>
        <v/>
      </c>
    </row>
    <row r="1342">
      <c r="A1342" s="17" t="n"/>
      <c r="B1342" s="14" t="n"/>
      <c r="C1342" s="14" t="n"/>
      <c r="D1342" s="14" t="n"/>
      <c r="E1342" s="16" t="n"/>
      <c r="F1342" s="14" t="n"/>
      <c r="G1342" s="14" t="n"/>
      <c r="H1342" s="19" t="n"/>
      <c r="I1342" s="19" t="n"/>
      <c r="J1342" s="34">
        <f>IF(A1342="","",H1342+I1342)</f>
        <v/>
      </c>
      <c r="K1342" s="14" t="n"/>
      <c r="L1342" s="14" t="n"/>
      <c r="M1342" s="14" t="n"/>
      <c r="N1342" s="14" t="n"/>
      <c r="O1342" s="20">
        <f>IF(A1342="","",SUMPRODUCT((A1342&gt;=Setup!$C$19:$C$30)*(A1342&lt;=Setup!$D$19:$D$30)*Setup!$A$19:$A$30))</f>
        <v/>
      </c>
      <c r="P1342" s="34">
        <f>IF(A1342="","",IF(G1342="Standard 15% (Box 1)",ROUND(H1342*Setup!$B$9,2),0))</f>
        <v/>
      </c>
      <c r="Q1342" s="34">
        <f>IF(A1342="","",I1342-P1342)</f>
        <v/>
      </c>
      <c r="R1342" s="23">
        <f>IF(A1342="","",IF(O1342=0,"Outside audit periods; ","")&amp;IF(G1342="","No VAT category; ","")&amp;IF(ABS(Q1342)&gt;Setup!$B$10,"VAT ≠ 15% × net; ","")&amp;IF(AND(F1342="B2B - VAT registered",NOT(AND(LEN(E1342)=15,LEFT(E1342,1)="3",RIGHT(E1342,1)="3",ISNUMBER(--E1342)))),"Invalid/missing customer VAT no; ","")&amp;IF(L1342&lt;&gt;"Yes","Not reported/cleared on FATOORA; ","")&amp;IF(AND(OR(G1342="Zero-rated domestic (Box 3)",G1342="Export (Box 4)"),N1342=""),"Zero-rate/export evidence missing; ","")&amp;IF(AND(C1342="Credit Note",H1342&gt;0),"Credit note should be negative; ","")&amp;IF(AND(C1342="Simplified Tax Invoice",F1342="B2B - VAT registered"),"Simplified invoice issued to VAT-registered B2B; ",""))</f>
        <v/>
      </c>
    </row>
    <row r="1343">
      <c r="A1343" s="17" t="n"/>
      <c r="B1343" s="14" t="n"/>
      <c r="C1343" s="14" t="n"/>
      <c r="D1343" s="14" t="n"/>
      <c r="E1343" s="16" t="n"/>
      <c r="F1343" s="14" t="n"/>
      <c r="G1343" s="14" t="n"/>
      <c r="H1343" s="19" t="n"/>
      <c r="I1343" s="19" t="n"/>
      <c r="J1343" s="34">
        <f>IF(A1343="","",H1343+I1343)</f>
        <v/>
      </c>
      <c r="K1343" s="14" t="n"/>
      <c r="L1343" s="14" t="n"/>
      <c r="M1343" s="14" t="n"/>
      <c r="N1343" s="14" t="n"/>
      <c r="O1343" s="20">
        <f>IF(A1343="","",SUMPRODUCT((A1343&gt;=Setup!$C$19:$C$30)*(A1343&lt;=Setup!$D$19:$D$30)*Setup!$A$19:$A$30))</f>
        <v/>
      </c>
      <c r="P1343" s="34">
        <f>IF(A1343="","",IF(G1343="Standard 15% (Box 1)",ROUND(H1343*Setup!$B$9,2),0))</f>
        <v/>
      </c>
      <c r="Q1343" s="34">
        <f>IF(A1343="","",I1343-P1343)</f>
        <v/>
      </c>
      <c r="R1343" s="23">
        <f>IF(A1343="","",IF(O1343=0,"Outside audit periods; ","")&amp;IF(G1343="","No VAT category; ","")&amp;IF(ABS(Q1343)&gt;Setup!$B$10,"VAT ≠ 15% × net; ","")&amp;IF(AND(F1343="B2B - VAT registered",NOT(AND(LEN(E1343)=15,LEFT(E1343,1)="3",RIGHT(E1343,1)="3",ISNUMBER(--E1343)))),"Invalid/missing customer VAT no; ","")&amp;IF(L1343&lt;&gt;"Yes","Not reported/cleared on FATOORA; ","")&amp;IF(AND(OR(G1343="Zero-rated domestic (Box 3)",G1343="Export (Box 4)"),N1343=""),"Zero-rate/export evidence missing; ","")&amp;IF(AND(C1343="Credit Note",H1343&gt;0),"Credit note should be negative; ","")&amp;IF(AND(C1343="Simplified Tax Invoice",F1343="B2B - VAT registered"),"Simplified invoice issued to VAT-registered B2B; ",""))</f>
        <v/>
      </c>
    </row>
    <row r="1344">
      <c r="A1344" s="17" t="n"/>
      <c r="B1344" s="14" t="n"/>
      <c r="C1344" s="14" t="n"/>
      <c r="D1344" s="14" t="n"/>
      <c r="E1344" s="16" t="n"/>
      <c r="F1344" s="14" t="n"/>
      <c r="G1344" s="14" t="n"/>
      <c r="H1344" s="19" t="n"/>
      <c r="I1344" s="19" t="n"/>
      <c r="J1344" s="34">
        <f>IF(A1344="","",H1344+I1344)</f>
        <v/>
      </c>
      <c r="K1344" s="14" t="n"/>
      <c r="L1344" s="14" t="n"/>
      <c r="M1344" s="14" t="n"/>
      <c r="N1344" s="14" t="n"/>
      <c r="O1344" s="20">
        <f>IF(A1344="","",SUMPRODUCT((A1344&gt;=Setup!$C$19:$C$30)*(A1344&lt;=Setup!$D$19:$D$30)*Setup!$A$19:$A$30))</f>
        <v/>
      </c>
      <c r="P1344" s="34">
        <f>IF(A1344="","",IF(G1344="Standard 15% (Box 1)",ROUND(H1344*Setup!$B$9,2),0))</f>
        <v/>
      </c>
      <c r="Q1344" s="34">
        <f>IF(A1344="","",I1344-P1344)</f>
        <v/>
      </c>
      <c r="R1344" s="23">
        <f>IF(A1344="","",IF(O1344=0,"Outside audit periods; ","")&amp;IF(G1344="","No VAT category; ","")&amp;IF(ABS(Q1344)&gt;Setup!$B$10,"VAT ≠ 15% × net; ","")&amp;IF(AND(F1344="B2B - VAT registered",NOT(AND(LEN(E1344)=15,LEFT(E1344,1)="3",RIGHT(E1344,1)="3",ISNUMBER(--E1344)))),"Invalid/missing customer VAT no; ","")&amp;IF(L1344&lt;&gt;"Yes","Not reported/cleared on FATOORA; ","")&amp;IF(AND(OR(G1344="Zero-rated domestic (Box 3)",G1344="Export (Box 4)"),N1344=""),"Zero-rate/export evidence missing; ","")&amp;IF(AND(C1344="Credit Note",H1344&gt;0),"Credit note should be negative; ","")&amp;IF(AND(C1344="Simplified Tax Invoice",F1344="B2B - VAT registered"),"Simplified invoice issued to VAT-registered B2B; ",""))</f>
        <v/>
      </c>
    </row>
    <row r="1345">
      <c r="A1345" s="17" t="n"/>
      <c r="B1345" s="14" t="n"/>
      <c r="C1345" s="14" t="n"/>
      <c r="D1345" s="14" t="n"/>
      <c r="E1345" s="16" t="n"/>
      <c r="F1345" s="14" t="n"/>
      <c r="G1345" s="14" t="n"/>
      <c r="H1345" s="19" t="n"/>
      <c r="I1345" s="19" t="n"/>
      <c r="J1345" s="34">
        <f>IF(A1345="","",H1345+I1345)</f>
        <v/>
      </c>
      <c r="K1345" s="14" t="n"/>
      <c r="L1345" s="14" t="n"/>
      <c r="M1345" s="14" t="n"/>
      <c r="N1345" s="14" t="n"/>
      <c r="O1345" s="20">
        <f>IF(A1345="","",SUMPRODUCT((A1345&gt;=Setup!$C$19:$C$30)*(A1345&lt;=Setup!$D$19:$D$30)*Setup!$A$19:$A$30))</f>
        <v/>
      </c>
      <c r="P1345" s="34">
        <f>IF(A1345="","",IF(G1345="Standard 15% (Box 1)",ROUND(H1345*Setup!$B$9,2),0))</f>
        <v/>
      </c>
      <c r="Q1345" s="34">
        <f>IF(A1345="","",I1345-P1345)</f>
        <v/>
      </c>
      <c r="R1345" s="23">
        <f>IF(A1345="","",IF(O1345=0,"Outside audit periods; ","")&amp;IF(G1345="","No VAT category; ","")&amp;IF(ABS(Q1345)&gt;Setup!$B$10,"VAT ≠ 15% × net; ","")&amp;IF(AND(F1345="B2B - VAT registered",NOT(AND(LEN(E1345)=15,LEFT(E1345,1)="3",RIGHT(E1345,1)="3",ISNUMBER(--E1345)))),"Invalid/missing customer VAT no; ","")&amp;IF(L1345&lt;&gt;"Yes","Not reported/cleared on FATOORA; ","")&amp;IF(AND(OR(G1345="Zero-rated domestic (Box 3)",G1345="Export (Box 4)"),N1345=""),"Zero-rate/export evidence missing; ","")&amp;IF(AND(C1345="Credit Note",H1345&gt;0),"Credit note should be negative; ","")&amp;IF(AND(C1345="Simplified Tax Invoice",F1345="B2B - VAT registered"),"Simplified invoice issued to VAT-registered B2B; ",""))</f>
        <v/>
      </c>
    </row>
    <row r="1346">
      <c r="A1346" s="17" t="n"/>
      <c r="B1346" s="14" t="n"/>
      <c r="C1346" s="14" t="n"/>
      <c r="D1346" s="14" t="n"/>
      <c r="E1346" s="16" t="n"/>
      <c r="F1346" s="14" t="n"/>
      <c r="G1346" s="14" t="n"/>
      <c r="H1346" s="19" t="n"/>
      <c r="I1346" s="19" t="n"/>
      <c r="J1346" s="34">
        <f>IF(A1346="","",H1346+I1346)</f>
        <v/>
      </c>
      <c r="K1346" s="14" t="n"/>
      <c r="L1346" s="14" t="n"/>
      <c r="M1346" s="14" t="n"/>
      <c r="N1346" s="14" t="n"/>
      <c r="O1346" s="20">
        <f>IF(A1346="","",SUMPRODUCT((A1346&gt;=Setup!$C$19:$C$30)*(A1346&lt;=Setup!$D$19:$D$30)*Setup!$A$19:$A$30))</f>
        <v/>
      </c>
      <c r="P1346" s="34">
        <f>IF(A1346="","",IF(G1346="Standard 15% (Box 1)",ROUND(H1346*Setup!$B$9,2),0))</f>
        <v/>
      </c>
      <c r="Q1346" s="34">
        <f>IF(A1346="","",I1346-P1346)</f>
        <v/>
      </c>
      <c r="R1346" s="23">
        <f>IF(A1346="","",IF(O1346=0,"Outside audit periods; ","")&amp;IF(G1346="","No VAT category; ","")&amp;IF(ABS(Q1346)&gt;Setup!$B$10,"VAT ≠ 15% × net; ","")&amp;IF(AND(F1346="B2B - VAT registered",NOT(AND(LEN(E1346)=15,LEFT(E1346,1)="3",RIGHT(E1346,1)="3",ISNUMBER(--E1346)))),"Invalid/missing customer VAT no; ","")&amp;IF(L1346&lt;&gt;"Yes","Not reported/cleared on FATOORA; ","")&amp;IF(AND(OR(G1346="Zero-rated domestic (Box 3)",G1346="Export (Box 4)"),N1346=""),"Zero-rate/export evidence missing; ","")&amp;IF(AND(C1346="Credit Note",H1346&gt;0),"Credit note should be negative; ","")&amp;IF(AND(C1346="Simplified Tax Invoice",F1346="B2B - VAT registered"),"Simplified invoice issued to VAT-registered B2B; ",""))</f>
        <v/>
      </c>
    </row>
    <row r="1347">
      <c r="A1347" s="17" t="n"/>
      <c r="B1347" s="14" t="n"/>
      <c r="C1347" s="14" t="n"/>
      <c r="D1347" s="14" t="n"/>
      <c r="E1347" s="16" t="n"/>
      <c r="F1347" s="14" t="n"/>
      <c r="G1347" s="14" t="n"/>
      <c r="H1347" s="19" t="n"/>
      <c r="I1347" s="19" t="n"/>
      <c r="J1347" s="34">
        <f>IF(A1347="","",H1347+I1347)</f>
        <v/>
      </c>
      <c r="K1347" s="14" t="n"/>
      <c r="L1347" s="14" t="n"/>
      <c r="M1347" s="14" t="n"/>
      <c r="N1347" s="14" t="n"/>
      <c r="O1347" s="20">
        <f>IF(A1347="","",SUMPRODUCT((A1347&gt;=Setup!$C$19:$C$30)*(A1347&lt;=Setup!$D$19:$D$30)*Setup!$A$19:$A$30))</f>
        <v/>
      </c>
      <c r="P1347" s="34">
        <f>IF(A1347="","",IF(G1347="Standard 15% (Box 1)",ROUND(H1347*Setup!$B$9,2),0))</f>
        <v/>
      </c>
      <c r="Q1347" s="34">
        <f>IF(A1347="","",I1347-P1347)</f>
        <v/>
      </c>
      <c r="R1347" s="23">
        <f>IF(A1347="","",IF(O1347=0,"Outside audit periods; ","")&amp;IF(G1347="","No VAT category; ","")&amp;IF(ABS(Q1347)&gt;Setup!$B$10,"VAT ≠ 15% × net; ","")&amp;IF(AND(F1347="B2B - VAT registered",NOT(AND(LEN(E1347)=15,LEFT(E1347,1)="3",RIGHT(E1347,1)="3",ISNUMBER(--E1347)))),"Invalid/missing customer VAT no; ","")&amp;IF(L1347&lt;&gt;"Yes","Not reported/cleared on FATOORA; ","")&amp;IF(AND(OR(G1347="Zero-rated domestic (Box 3)",G1347="Export (Box 4)"),N1347=""),"Zero-rate/export evidence missing; ","")&amp;IF(AND(C1347="Credit Note",H1347&gt;0),"Credit note should be negative; ","")&amp;IF(AND(C1347="Simplified Tax Invoice",F1347="B2B - VAT registered"),"Simplified invoice issued to VAT-registered B2B; ",""))</f>
        <v/>
      </c>
    </row>
    <row r="1348">
      <c r="A1348" s="17" t="n"/>
      <c r="B1348" s="14" t="n"/>
      <c r="C1348" s="14" t="n"/>
      <c r="D1348" s="14" t="n"/>
      <c r="E1348" s="16" t="n"/>
      <c r="F1348" s="14" t="n"/>
      <c r="G1348" s="14" t="n"/>
      <c r="H1348" s="19" t="n"/>
      <c r="I1348" s="19" t="n"/>
      <c r="J1348" s="34">
        <f>IF(A1348="","",H1348+I1348)</f>
        <v/>
      </c>
      <c r="K1348" s="14" t="n"/>
      <c r="L1348" s="14" t="n"/>
      <c r="M1348" s="14" t="n"/>
      <c r="N1348" s="14" t="n"/>
      <c r="O1348" s="20">
        <f>IF(A1348="","",SUMPRODUCT((A1348&gt;=Setup!$C$19:$C$30)*(A1348&lt;=Setup!$D$19:$D$30)*Setup!$A$19:$A$30))</f>
        <v/>
      </c>
      <c r="P1348" s="34">
        <f>IF(A1348="","",IF(G1348="Standard 15% (Box 1)",ROUND(H1348*Setup!$B$9,2),0))</f>
        <v/>
      </c>
      <c r="Q1348" s="34">
        <f>IF(A1348="","",I1348-P1348)</f>
        <v/>
      </c>
      <c r="R1348" s="23">
        <f>IF(A1348="","",IF(O1348=0,"Outside audit periods; ","")&amp;IF(G1348="","No VAT category; ","")&amp;IF(ABS(Q1348)&gt;Setup!$B$10,"VAT ≠ 15% × net; ","")&amp;IF(AND(F1348="B2B - VAT registered",NOT(AND(LEN(E1348)=15,LEFT(E1348,1)="3",RIGHT(E1348,1)="3",ISNUMBER(--E1348)))),"Invalid/missing customer VAT no; ","")&amp;IF(L1348&lt;&gt;"Yes","Not reported/cleared on FATOORA; ","")&amp;IF(AND(OR(G1348="Zero-rated domestic (Box 3)",G1348="Export (Box 4)"),N1348=""),"Zero-rate/export evidence missing; ","")&amp;IF(AND(C1348="Credit Note",H1348&gt;0),"Credit note should be negative; ","")&amp;IF(AND(C1348="Simplified Tax Invoice",F1348="B2B - VAT registered"),"Simplified invoice issued to VAT-registered B2B; ",""))</f>
        <v/>
      </c>
    </row>
    <row r="1349">
      <c r="A1349" s="17" t="n"/>
      <c r="B1349" s="14" t="n"/>
      <c r="C1349" s="14" t="n"/>
      <c r="D1349" s="14" t="n"/>
      <c r="E1349" s="16" t="n"/>
      <c r="F1349" s="14" t="n"/>
      <c r="G1349" s="14" t="n"/>
      <c r="H1349" s="19" t="n"/>
      <c r="I1349" s="19" t="n"/>
      <c r="J1349" s="34">
        <f>IF(A1349="","",H1349+I1349)</f>
        <v/>
      </c>
      <c r="K1349" s="14" t="n"/>
      <c r="L1349" s="14" t="n"/>
      <c r="M1349" s="14" t="n"/>
      <c r="N1349" s="14" t="n"/>
      <c r="O1349" s="20">
        <f>IF(A1349="","",SUMPRODUCT((A1349&gt;=Setup!$C$19:$C$30)*(A1349&lt;=Setup!$D$19:$D$30)*Setup!$A$19:$A$30))</f>
        <v/>
      </c>
      <c r="P1349" s="34">
        <f>IF(A1349="","",IF(G1349="Standard 15% (Box 1)",ROUND(H1349*Setup!$B$9,2),0))</f>
        <v/>
      </c>
      <c r="Q1349" s="34">
        <f>IF(A1349="","",I1349-P1349)</f>
        <v/>
      </c>
      <c r="R1349" s="23">
        <f>IF(A1349="","",IF(O1349=0,"Outside audit periods; ","")&amp;IF(G1349="","No VAT category; ","")&amp;IF(ABS(Q1349)&gt;Setup!$B$10,"VAT ≠ 15% × net; ","")&amp;IF(AND(F1349="B2B - VAT registered",NOT(AND(LEN(E1349)=15,LEFT(E1349,1)="3",RIGHT(E1349,1)="3",ISNUMBER(--E1349)))),"Invalid/missing customer VAT no; ","")&amp;IF(L1349&lt;&gt;"Yes","Not reported/cleared on FATOORA; ","")&amp;IF(AND(OR(G1349="Zero-rated domestic (Box 3)",G1349="Export (Box 4)"),N1349=""),"Zero-rate/export evidence missing; ","")&amp;IF(AND(C1349="Credit Note",H1349&gt;0),"Credit note should be negative; ","")&amp;IF(AND(C1349="Simplified Tax Invoice",F1349="B2B - VAT registered"),"Simplified invoice issued to VAT-registered B2B; ",""))</f>
        <v/>
      </c>
    </row>
    <row r="1350">
      <c r="A1350" s="17" t="n"/>
      <c r="B1350" s="14" t="n"/>
      <c r="C1350" s="14" t="n"/>
      <c r="D1350" s="14" t="n"/>
      <c r="E1350" s="16" t="n"/>
      <c r="F1350" s="14" t="n"/>
      <c r="G1350" s="14" t="n"/>
      <c r="H1350" s="19" t="n"/>
      <c r="I1350" s="19" t="n"/>
      <c r="J1350" s="34">
        <f>IF(A1350="","",H1350+I1350)</f>
        <v/>
      </c>
      <c r="K1350" s="14" t="n"/>
      <c r="L1350" s="14" t="n"/>
      <c r="M1350" s="14" t="n"/>
      <c r="N1350" s="14" t="n"/>
      <c r="O1350" s="20">
        <f>IF(A1350="","",SUMPRODUCT((A1350&gt;=Setup!$C$19:$C$30)*(A1350&lt;=Setup!$D$19:$D$30)*Setup!$A$19:$A$30))</f>
        <v/>
      </c>
      <c r="P1350" s="34">
        <f>IF(A1350="","",IF(G1350="Standard 15% (Box 1)",ROUND(H1350*Setup!$B$9,2),0))</f>
        <v/>
      </c>
      <c r="Q1350" s="34">
        <f>IF(A1350="","",I1350-P1350)</f>
        <v/>
      </c>
      <c r="R1350" s="23">
        <f>IF(A1350="","",IF(O1350=0,"Outside audit periods; ","")&amp;IF(G1350="","No VAT category; ","")&amp;IF(ABS(Q1350)&gt;Setup!$B$10,"VAT ≠ 15% × net; ","")&amp;IF(AND(F1350="B2B - VAT registered",NOT(AND(LEN(E1350)=15,LEFT(E1350,1)="3",RIGHT(E1350,1)="3",ISNUMBER(--E1350)))),"Invalid/missing customer VAT no; ","")&amp;IF(L1350&lt;&gt;"Yes","Not reported/cleared on FATOORA; ","")&amp;IF(AND(OR(G1350="Zero-rated domestic (Box 3)",G1350="Export (Box 4)"),N1350=""),"Zero-rate/export evidence missing; ","")&amp;IF(AND(C1350="Credit Note",H1350&gt;0),"Credit note should be negative; ","")&amp;IF(AND(C1350="Simplified Tax Invoice",F1350="B2B - VAT registered"),"Simplified invoice issued to VAT-registered B2B; ",""))</f>
        <v/>
      </c>
    </row>
    <row r="1351">
      <c r="A1351" s="17" t="n"/>
      <c r="B1351" s="14" t="n"/>
      <c r="C1351" s="14" t="n"/>
      <c r="D1351" s="14" t="n"/>
      <c r="E1351" s="16" t="n"/>
      <c r="F1351" s="14" t="n"/>
      <c r="G1351" s="14" t="n"/>
      <c r="H1351" s="19" t="n"/>
      <c r="I1351" s="19" t="n"/>
      <c r="J1351" s="34">
        <f>IF(A1351="","",H1351+I1351)</f>
        <v/>
      </c>
      <c r="K1351" s="14" t="n"/>
      <c r="L1351" s="14" t="n"/>
      <c r="M1351" s="14" t="n"/>
      <c r="N1351" s="14" t="n"/>
      <c r="O1351" s="20">
        <f>IF(A1351="","",SUMPRODUCT((A1351&gt;=Setup!$C$19:$C$30)*(A1351&lt;=Setup!$D$19:$D$30)*Setup!$A$19:$A$30))</f>
        <v/>
      </c>
      <c r="P1351" s="34">
        <f>IF(A1351="","",IF(G1351="Standard 15% (Box 1)",ROUND(H1351*Setup!$B$9,2),0))</f>
        <v/>
      </c>
      <c r="Q1351" s="34">
        <f>IF(A1351="","",I1351-P1351)</f>
        <v/>
      </c>
      <c r="R1351" s="23">
        <f>IF(A1351="","",IF(O1351=0,"Outside audit periods; ","")&amp;IF(G1351="","No VAT category; ","")&amp;IF(ABS(Q1351)&gt;Setup!$B$10,"VAT ≠ 15% × net; ","")&amp;IF(AND(F1351="B2B - VAT registered",NOT(AND(LEN(E1351)=15,LEFT(E1351,1)="3",RIGHT(E1351,1)="3",ISNUMBER(--E1351)))),"Invalid/missing customer VAT no; ","")&amp;IF(L1351&lt;&gt;"Yes","Not reported/cleared on FATOORA; ","")&amp;IF(AND(OR(G1351="Zero-rated domestic (Box 3)",G1351="Export (Box 4)"),N1351=""),"Zero-rate/export evidence missing; ","")&amp;IF(AND(C1351="Credit Note",H1351&gt;0),"Credit note should be negative; ","")&amp;IF(AND(C1351="Simplified Tax Invoice",F1351="B2B - VAT registered"),"Simplified invoice issued to VAT-registered B2B; ",""))</f>
        <v/>
      </c>
    </row>
    <row r="1352">
      <c r="A1352" s="17" t="n"/>
      <c r="B1352" s="14" t="n"/>
      <c r="C1352" s="14" t="n"/>
      <c r="D1352" s="14" t="n"/>
      <c r="E1352" s="16" t="n"/>
      <c r="F1352" s="14" t="n"/>
      <c r="G1352" s="14" t="n"/>
      <c r="H1352" s="19" t="n"/>
      <c r="I1352" s="19" t="n"/>
      <c r="J1352" s="34">
        <f>IF(A1352="","",H1352+I1352)</f>
        <v/>
      </c>
      <c r="K1352" s="14" t="n"/>
      <c r="L1352" s="14" t="n"/>
      <c r="M1352" s="14" t="n"/>
      <c r="N1352" s="14" t="n"/>
      <c r="O1352" s="20">
        <f>IF(A1352="","",SUMPRODUCT((A1352&gt;=Setup!$C$19:$C$30)*(A1352&lt;=Setup!$D$19:$D$30)*Setup!$A$19:$A$30))</f>
        <v/>
      </c>
      <c r="P1352" s="34">
        <f>IF(A1352="","",IF(G1352="Standard 15% (Box 1)",ROUND(H1352*Setup!$B$9,2),0))</f>
        <v/>
      </c>
      <c r="Q1352" s="34">
        <f>IF(A1352="","",I1352-P1352)</f>
        <v/>
      </c>
      <c r="R1352" s="23">
        <f>IF(A1352="","",IF(O1352=0,"Outside audit periods; ","")&amp;IF(G1352="","No VAT category; ","")&amp;IF(ABS(Q1352)&gt;Setup!$B$10,"VAT ≠ 15% × net; ","")&amp;IF(AND(F1352="B2B - VAT registered",NOT(AND(LEN(E1352)=15,LEFT(E1352,1)="3",RIGHT(E1352,1)="3",ISNUMBER(--E1352)))),"Invalid/missing customer VAT no; ","")&amp;IF(L1352&lt;&gt;"Yes","Not reported/cleared on FATOORA; ","")&amp;IF(AND(OR(G1352="Zero-rated domestic (Box 3)",G1352="Export (Box 4)"),N1352=""),"Zero-rate/export evidence missing; ","")&amp;IF(AND(C1352="Credit Note",H1352&gt;0),"Credit note should be negative; ","")&amp;IF(AND(C1352="Simplified Tax Invoice",F1352="B2B - VAT registered"),"Simplified invoice issued to VAT-registered B2B; ",""))</f>
        <v/>
      </c>
    </row>
    <row r="1353">
      <c r="A1353" s="17" t="n"/>
      <c r="B1353" s="14" t="n"/>
      <c r="C1353" s="14" t="n"/>
      <c r="D1353" s="14" t="n"/>
      <c r="E1353" s="16" t="n"/>
      <c r="F1353" s="14" t="n"/>
      <c r="G1353" s="14" t="n"/>
      <c r="H1353" s="19" t="n"/>
      <c r="I1353" s="19" t="n"/>
      <c r="J1353" s="34">
        <f>IF(A1353="","",H1353+I1353)</f>
        <v/>
      </c>
      <c r="K1353" s="14" t="n"/>
      <c r="L1353" s="14" t="n"/>
      <c r="M1353" s="14" t="n"/>
      <c r="N1353" s="14" t="n"/>
      <c r="O1353" s="20">
        <f>IF(A1353="","",SUMPRODUCT((A1353&gt;=Setup!$C$19:$C$30)*(A1353&lt;=Setup!$D$19:$D$30)*Setup!$A$19:$A$30))</f>
        <v/>
      </c>
      <c r="P1353" s="34">
        <f>IF(A1353="","",IF(G1353="Standard 15% (Box 1)",ROUND(H1353*Setup!$B$9,2),0))</f>
        <v/>
      </c>
      <c r="Q1353" s="34">
        <f>IF(A1353="","",I1353-P1353)</f>
        <v/>
      </c>
      <c r="R1353" s="23">
        <f>IF(A1353="","",IF(O1353=0,"Outside audit periods; ","")&amp;IF(G1353="","No VAT category; ","")&amp;IF(ABS(Q1353)&gt;Setup!$B$10,"VAT ≠ 15% × net; ","")&amp;IF(AND(F1353="B2B - VAT registered",NOT(AND(LEN(E1353)=15,LEFT(E1353,1)="3",RIGHT(E1353,1)="3",ISNUMBER(--E1353)))),"Invalid/missing customer VAT no; ","")&amp;IF(L1353&lt;&gt;"Yes","Not reported/cleared on FATOORA; ","")&amp;IF(AND(OR(G1353="Zero-rated domestic (Box 3)",G1353="Export (Box 4)"),N1353=""),"Zero-rate/export evidence missing; ","")&amp;IF(AND(C1353="Credit Note",H1353&gt;0),"Credit note should be negative; ","")&amp;IF(AND(C1353="Simplified Tax Invoice",F1353="B2B - VAT registered"),"Simplified invoice issued to VAT-registered B2B; ",""))</f>
        <v/>
      </c>
    </row>
    <row r="1354">
      <c r="A1354" s="17" t="n"/>
      <c r="B1354" s="14" t="n"/>
      <c r="C1354" s="14" t="n"/>
      <c r="D1354" s="14" t="n"/>
      <c r="E1354" s="16" t="n"/>
      <c r="F1354" s="14" t="n"/>
      <c r="G1354" s="14" t="n"/>
      <c r="H1354" s="19" t="n"/>
      <c r="I1354" s="19" t="n"/>
      <c r="J1354" s="34">
        <f>IF(A1354="","",H1354+I1354)</f>
        <v/>
      </c>
      <c r="K1354" s="14" t="n"/>
      <c r="L1354" s="14" t="n"/>
      <c r="M1354" s="14" t="n"/>
      <c r="N1354" s="14" t="n"/>
      <c r="O1354" s="20">
        <f>IF(A1354="","",SUMPRODUCT((A1354&gt;=Setup!$C$19:$C$30)*(A1354&lt;=Setup!$D$19:$D$30)*Setup!$A$19:$A$30))</f>
        <v/>
      </c>
      <c r="P1354" s="34">
        <f>IF(A1354="","",IF(G1354="Standard 15% (Box 1)",ROUND(H1354*Setup!$B$9,2),0))</f>
        <v/>
      </c>
      <c r="Q1354" s="34">
        <f>IF(A1354="","",I1354-P1354)</f>
        <v/>
      </c>
      <c r="R1354" s="23">
        <f>IF(A1354="","",IF(O1354=0,"Outside audit periods; ","")&amp;IF(G1354="","No VAT category; ","")&amp;IF(ABS(Q1354)&gt;Setup!$B$10,"VAT ≠ 15% × net; ","")&amp;IF(AND(F1354="B2B - VAT registered",NOT(AND(LEN(E1354)=15,LEFT(E1354,1)="3",RIGHT(E1354,1)="3",ISNUMBER(--E1354)))),"Invalid/missing customer VAT no; ","")&amp;IF(L1354&lt;&gt;"Yes","Not reported/cleared on FATOORA; ","")&amp;IF(AND(OR(G1354="Zero-rated domestic (Box 3)",G1354="Export (Box 4)"),N1354=""),"Zero-rate/export evidence missing; ","")&amp;IF(AND(C1354="Credit Note",H1354&gt;0),"Credit note should be negative; ","")&amp;IF(AND(C1354="Simplified Tax Invoice",F1354="B2B - VAT registered"),"Simplified invoice issued to VAT-registered B2B; ",""))</f>
        <v/>
      </c>
    </row>
    <row r="1355">
      <c r="A1355" s="17" t="n"/>
      <c r="B1355" s="14" t="n"/>
      <c r="C1355" s="14" t="n"/>
      <c r="D1355" s="14" t="n"/>
      <c r="E1355" s="16" t="n"/>
      <c r="F1355" s="14" t="n"/>
      <c r="G1355" s="14" t="n"/>
      <c r="H1355" s="19" t="n"/>
      <c r="I1355" s="19" t="n"/>
      <c r="J1355" s="34">
        <f>IF(A1355="","",H1355+I1355)</f>
        <v/>
      </c>
      <c r="K1355" s="14" t="n"/>
      <c r="L1355" s="14" t="n"/>
      <c r="M1355" s="14" t="n"/>
      <c r="N1355" s="14" t="n"/>
      <c r="O1355" s="20">
        <f>IF(A1355="","",SUMPRODUCT((A1355&gt;=Setup!$C$19:$C$30)*(A1355&lt;=Setup!$D$19:$D$30)*Setup!$A$19:$A$30))</f>
        <v/>
      </c>
      <c r="P1355" s="34">
        <f>IF(A1355="","",IF(G1355="Standard 15% (Box 1)",ROUND(H1355*Setup!$B$9,2),0))</f>
        <v/>
      </c>
      <c r="Q1355" s="34">
        <f>IF(A1355="","",I1355-P1355)</f>
        <v/>
      </c>
      <c r="R1355" s="23">
        <f>IF(A1355="","",IF(O1355=0,"Outside audit periods; ","")&amp;IF(G1355="","No VAT category; ","")&amp;IF(ABS(Q1355)&gt;Setup!$B$10,"VAT ≠ 15% × net; ","")&amp;IF(AND(F1355="B2B - VAT registered",NOT(AND(LEN(E1355)=15,LEFT(E1355,1)="3",RIGHT(E1355,1)="3",ISNUMBER(--E1355)))),"Invalid/missing customer VAT no; ","")&amp;IF(L1355&lt;&gt;"Yes","Not reported/cleared on FATOORA; ","")&amp;IF(AND(OR(G1355="Zero-rated domestic (Box 3)",G1355="Export (Box 4)"),N1355=""),"Zero-rate/export evidence missing; ","")&amp;IF(AND(C1355="Credit Note",H1355&gt;0),"Credit note should be negative; ","")&amp;IF(AND(C1355="Simplified Tax Invoice",F1355="B2B - VAT registered"),"Simplified invoice issued to VAT-registered B2B; ",""))</f>
        <v/>
      </c>
    </row>
    <row r="1356">
      <c r="A1356" s="17" t="n"/>
      <c r="B1356" s="14" t="n"/>
      <c r="C1356" s="14" t="n"/>
      <c r="D1356" s="14" t="n"/>
      <c r="E1356" s="16" t="n"/>
      <c r="F1356" s="14" t="n"/>
      <c r="G1356" s="14" t="n"/>
      <c r="H1356" s="19" t="n"/>
      <c r="I1356" s="19" t="n"/>
      <c r="J1356" s="34">
        <f>IF(A1356="","",H1356+I1356)</f>
        <v/>
      </c>
      <c r="K1356" s="14" t="n"/>
      <c r="L1356" s="14" t="n"/>
      <c r="M1356" s="14" t="n"/>
      <c r="N1356" s="14" t="n"/>
      <c r="O1356" s="20">
        <f>IF(A1356="","",SUMPRODUCT((A1356&gt;=Setup!$C$19:$C$30)*(A1356&lt;=Setup!$D$19:$D$30)*Setup!$A$19:$A$30))</f>
        <v/>
      </c>
      <c r="P1356" s="34">
        <f>IF(A1356="","",IF(G1356="Standard 15% (Box 1)",ROUND(H1356*Setup!$B$9,2),0))</f>
        <v/>
      </c>
      <c r="Q1356" s="34">
        <f>IF(A1356="","",I1356-P1356)</f>
        <v/>
      </c>
      <c r="R1356" s="23">
        <f>IF(A1356="","",IF(O1356=0,"Outside audit periods; ","")&amp;IF(G1356="","No VAT category; ","")&amp;IF(ABS(Q1356)&gt;Setup!$B$10,"VAT ≠ 15% × net; ","")&amp;IF(AND(F1356="B2B - VAT registered",NOT(AND(LEN(E1356)=15,LEFT(E1356,1)="3",RIGHT(E1356,1)="3",ISNUMBER(--E1356)))),"Invalid/missing customer VAT no; ","")&amp;IF(L1356&lt;&gt;"Yes","Not reported/cleared on FATOORA; ","")&amp;IF(AND(OR(G1356="Zero-rated domestic (Box 3)",G1356="Export (Box 4)"),N1356=""),"Zero-rate/export evidence missing; ","")&amp;IF(AND(C1356="Credit Note",H1356&gt;0),"Credit note should be negative; ","")&amp;IF(AND(C1356="Simplified Tax Invoice",F1356="B2B - VAT registered"),"Simplified invoice issued to VAT-registered B2B; ",""))</f>
        <v/>
      </c>
    </row>
    <row r="1357">
      <c r="A1357" s="17" t="n"/>
      <c r="B1357" s="14" t="n"/>
      <c r="C1357" s="14" t="n"/>
      <c r="D1357" s="14" t="n"/>
      <c r="E1357" s="16" t="n"/>
      <c r="F1357" s="14" t="n"/>
      <c r="G1357" s="14" t="n"/>
      <c r="H1357" s="19" t="n"/>
      <c r="I1357" s="19" t="n"/>
      <c r="J1357" s="34">
        <f>IF(A1357="","",H1357+I1357)</f>
        <v/>
      </c>
      <c r="K1357" s="14" t="n"/>
      <c r="L1357" s="14" t="n"/>
      <c r="M1357" s="14" t="n"/>
      <c r="N1357" s="14" t="n"/>
      <c r="O1357" s="20">
        <f>IF(A1357="","",SUMPRODUCT((A1357&gt;=Setup!$C$19:$C$30)*(A1357&lt;=Setup!$D$19:$D$30)*Setup!$A$19:$A$30))</f>
        <v/>
      </c>
      <c r="P1357" s="34">
        <f>IF(A1357="","",IF(G1357="Standard 15% (Box 1)",ROUND(H1357*Setup!$B$9,2),0))</f>
        <v/>
      </c>
      <c r="Q1357" s="34">
        <f>IF(A1357="","",I1357-P1357)</f>
        <v/>
      </c>
      <c r="R1357" s="23">
        <f>IF(A1357="","",IF(O1357=0,"Outside audit periods; ","")&amp;IF(G1357="","No VAT category; ","")&amp;IF(ABS(Q1357)&gt;Setup!$B$10,"VAT ≠ 15% × net; ","")&amp;IF(AND(F1357="B2B - VAT registered",NOT(AND(LEN(E1357)=15,LEFT(E1357,1)="3",RIGHT(E1357,1)="3",ISNUMBER(--E1357)))),"Invalid/missing customer VAT no; ","")&amp;IF(L1357&lt;&gt;"Yes","Not reported/cleared on FATOORA; ","")&amp;IF(AND(OR(G1357="Zero-rated domestic (Box 3)",G1357="Export (Box 4)"),N1357=""),"Zero-rate/export evidence missing; ","")&amp;IF(AND(C1357="Credit Note",H1357&gt;0),"Credit note should be negative; ","")&amp;IF(AND(C1357="Simplified Tax Invoice",F1357="B2B - VAT registered"),"Simplified invoice issued to VAT-registered B2B; ",""))</f>
        <v/>
      </c>
    </row>
    <row r="1358">
      <c r="A1358" s="17" t="n"/>
      <c r="B1358" s="14" t="n"/>
      <c r="C1358" s="14" t="n"/>
      <c r="D1358" s="14" t="n"/>
      <c r="E1358" s="16" t="n"/>
      <c r="F1358" s="14" t="n"/>
      <c r="G1358" s="14" t="n"/>
      <c r="H1358" s="19" t="n"/>
      <c r="I1358" s="19" t="n"/>
      <c r="J1358" s="34">
        <f>IF(A1358="","",H1358+I1358)</f>
        <v/>
      </c>
      <c r="K1358" s="14" t="n"/>
      <c r="L1358" s="14" t="n"/>
      <c r="M1358" s="14" t="n"/>
      <c r="N1358" s="14" t="n"/>
      <c r="O1358" s="20">
        <f>IF(A1358="","",SUMPRODUCT((A1358&gt;=Setup!$C$19:$C$30)*(A1358&lt;=Setup!$D$19:$D$30)*Setup!$A$19:$A$30))</f>
        <v/>
      </c>
      <c r="P1358" s="34">
        <f>IF(A1358="","",IF(G1358="Standard 15% (Box 1)",ROUND(H1358*Setup!$B$9,2),0))</f>
        <v/>
      </c>
      <c r="Q1358" s="34">
        <f>IF(A1358="","",I1358-P1358)</f>
        <v/>
      </c>
      <c r="R1358" s="23">
        <f>IF(A1358="","",IF(O1358=0,"Outside audit periods; ","")&amp;IF(G1358="","No VAT category; ","")&amp;IF(ABS(Q1358)&gt;Setup!$B$10,"VAT ≠ 15% × net; ","")&amp;IF(AND(F1358="B2B - VAT registered",NOT(AND(LEN(E1358)=15,LEFT(E1358,1)="3",RIGHT(E1358,1)="3",ISNUMBER(--E1358)))),"Invalid/missing customer VAT no; ","")&amp;IF(L1358&lt;&gt;"Yes","Not reported/cleared on FATOORA; ","")&amp;IF(AND(OR(G1358="Zero-rated domestic (Box 3)",G1358="Export (Box 4)"),N1358=""),"Zero-rate/export evidence missing; ","")&amp;IF(AND(C1358="Credit Note",H1358&gt;0),"Credit note should be negative; ","")&amp;IF(AND(C1358="Simplified Tax Invoice",F1358="B2B - VAT registered"),"Simplified invoice issued to VAT-registered B2B; ",""))</f>
        <v/>
      </c>
    </row>
    <row r="1359">
      <c r="A1359" s="17" t="n"/>
      <c r="B1359" s="14" t="n"/>
      <c r="C1359" s="14" t="n"/>
      <c r="D1359" s="14" t="n"/>
      <c r="E1359" s="16" t="n"/>
      <c r="F1359" s="14" t="n"/>
      <c r="G1359" s="14" t="n"/>
      <c r="H1359" s="19" t="n"/>
      <c r="I1359" s="19" t="n"/>
      <c r="J1359" s="34">
        <f>IF(A1359="","",H1359+I1359)</f>
        <v/>
      </c>
      <c r="K1359" s="14" t="n"/>
      <c r="L1359" s="14" t="n"/>
      <c r="M1359" s="14" t="n"/>
      <c r="N1359" s="14" t="n"/>
      <c r="O1359" s="20">
        <f>IF(A1359="","",SUMPRODUCT((A1359&gt;=Setup!$C$19:$C$30)*(A1359&lt;=Setup!$D$19:$D$30)*Setup!$A$19:$A$30))</f>
        <v/>
      </c>
      <c r="P1359" s="34">
        <f>IF(A1359="","",IF(G1359="Standard 15% (Box 1)",ROUND(H1359*Setup!$B$9,2),0))</f>
        <v/>
      </c>
      <c r="Q1359" s="34">
        <f>IF(A1359="","",I1359-P1359)</f>
        <v/>
      </c>
      <c r="R1359" s="23">
        <f>IF(A1359="","",IF(O1359=0,"Outside audit periods; ","")&amp;IF(G1359="","No VAT category; ","")&amp;IF(ABS(Q1359)&gt;Setup!$B$10,"VAT ≠ 15% × net; ","")&amp;IF(AND(F1359="B2B - VAT registered",NOT(AND(LEN(E1359)=15,LEFT(E1359,1)="3",RIGHT(E1359,1)="3",ISNUMBER(--E1359)))),"Invalid/missing customer VAT no; ","")&amp;IF(L1359&lt;&gt;"Yes","Not reported/cleared on FATOORA; ","")&amp;IF(AND(OR(G1359="Zero-rated domestic (Box 3)",G1359="Export (Box 4)"),N1359=""),"Zero-rate/export evidence missing; ","")&amp;IF(AND(C1359="Credit Note",H1359&gt;0),"Credit note should be negative; ","")&amp;IF(AND(C1359="Simplified Tax Invoice",F1359="B2B - VAT registered"),"Simplified invoice issued to VAT-registered B2B; ",""))</f>
        <v/>
      </c>
    </row>
    <row r="1360">
      <c r="A1360" s="17" t="n"/>
      <c r="B1360" s="14" t="n"/>
      <c r="C1360" s="14" t="n"/>
      <c r="D1360" s="14" t="n"/>
      <c r="E1360" s="16" t="n"/>
      <c r="F1360" s="14" t="n"/>
      <c r="G1360" s="14" t="n"/>
      <c r="H1360" s="19" t="n"/>
      <c r="I1360" s="19" t="n"/>
      <c r="J1360" s="34">
        <f>IF(A1360="","",H1360+I1360)</f>
        <v/>
      </c>
      <c r="K1360" s="14" t="n"/>
      <c r="L1360" s="14" t="n"/>
      <c r="M1360" s="14" t="n"/>
      <c r="N1360" s="14" t="n"/>
      <c r="O1360" s="20">
        <f>IF(A1360="","",SUMPRODUCT((A1360&gt;=Setup!$C$19:$C$30)*(A1360&lt;=Setup!$D$19:$D$30)*Setup!$A$19:$A$30))</f>
        <v/>
      </c>
      <c r="P1360" s="34">
        <f>IF(A1360="","",IF(G1360="Standard 15% (Box 1)",ROUND(H1360*Setup!$B$9,2),0))</f>
        <v/>
      </c>
      <c r="Q1360" s="34">
        <f>IF(A1360="","",I1360-P1360)</f>
        <v/>
      </c>
      <c r="R1360" s="23">
        <f>IF(A1360="","",IF(O1360=0,"Outside audit periods; ","")&amp;IF(G1360="","No VAT category; ","")&amp;IF(ABS(Q1360)&gt;Setup!$B$10,"VAT ≠ 15% × net; ","")&amp;IF(AND(F1360="B2B - VAT registered",NOT(AND(LEN(E1360)=15,LEFT(E1360,1)="3",RIGHT(E1360,1)="3",ISNUMBER(--E1360)))),"Invalid/missing customer VAT no; ","")&amp;IF(L1360&lt;&gt;"Yes","Not reported/cleared on FATOORA; ","")&amp;IF(AND(OR(G1360="Zero-rated domestic (Box 3)",G1360="Export (Box 4)"),N1360=""),"Zero-rate/export evidence missing; ","")&amp;IF(AND(C1360="Credit Note",H1360&gt;0),"Credit note should be negative; ","")&amp;IF(AND(C1360="Simplified Tax Invoice",F1360="B2B - VAT registered"),"Simplified invoice issued to VAT-registered B2B; ",""))</f>
        <v/>
      </c>
    </row>
    <row r="1361">
      <c r="A1361" s="17" t="n"/>
      <c r="B1361" s="14" t="n"/>
      <c r="C1361" s="14" t="n"/>
      <c r="D1361" s="14" t="n"/>
      <c r="E1361" s="16" t="n"/>
      <c r="F1361" s="14" t="n"/>
      <c r="G1361" s="14" t="n"/>
      <c r="H1361" s="19" t="n"/>
      <c r="I1361" s="19" t="n"/>
      <c r="J1361" s="34">
        <f>IF(A1361="","",H1361+I1361)</f>
        <v/>
      </c>
      <c r="K1361" s="14" t="n"/>
      <c r="L1361" s="14" t="n"/>
      <c r="M1361" s="14" t="n"/>
      <c r="N1361" s="14" t="n"/>
      <c r="O1361" s="20">
        <f>IF(A1361="","",SUMPRODUCT((A1361&gt;=Setup!$C$19:$C$30)*(A1361&lt;=Setup!$D$19:$D$30)*Setup!$A$19:$A$30))</f>
        <v/>
      </c>
      <c r="P1361" s="34">
        <f>IF(A1361="","",IF(G1361="Standard 15% (Box 1)",ROUND(H1361*Setup!$B$9,2),0))</f>
        <v/>
      </c>
      <c r="Q1361" s="34">
        <f>IF(A1361="","",I1361-P1361)</f>
        <v/>
      </c>
      <c r="R1361" s="23">
        <f>IF(A1361="","",IF(O1361=0,"Outside audit periods; ","")&amp;IF(G1361="","No VAT category; ","")&amp;IF(ABS(Q1361)&gt;Setup!$B$10,"VAT ≠ 15% × net; ","")&amp;IF(AND(F1361="B2B - VAT registered",NOT(AND(LEN(E1361)=15,LEFT(E1361,1)="3",RIGHT(E1361,1)="3",ISNUMBER(--E1361)))),"Invalid/missing customer VAT no; ","")&amp;IF(L1361&lt;&gt;"Yes","Not reported/cleared on FATOORA; ","")&amp;IF(AND(OR(G1361="Zero-rated domestic (Box 3)",G1361="Export (Box 4)"),N1361=""),"Zero-rate/export evidence missing; ","")&amp;IF(AND(C1361="Credit Note",H1361&gt;0),"Credit note should be negative; ","")&amp;IF(AND(C1361="Simplified Tax Invoice",F1361="B2B - VAT registered"),"Simplified invoice issued to VAT-registered B2B; ",""))</f>
        <v/>
      </c>
    </row>
    <row r="1362">
      <c r="A1362" s="17" t="n"/>
      <c r="B1362" s="14" t="n"/>
      <c r="C1362" s="14" t="n"/>
      <c r="D1362" s="14" t="n"/>
      <c r="E1362" s="16" t="n"/>
      <c r="F1362" s="14" t="n"/>
      <c r="G1362" s="14" t="n"/>
      <c r="H1362" s="19" t="n"/>
      <c r="I1362" s="19" t="n"/>
      <c r="J1362" s="34">
        <f>IF(A1362="","",H1362+I1362)</f>
        <v/>
      </c>
      <c r="K1362" s="14" t="n"/>
      <c r="L1362" s="14" t="n"/>
      <c r="M1362" s="14" t="n"/>
      <c r="N1362" s="14" t="n"/>
      <c r="O1362" s="20">
        <f>IF(A1362="","",SUMPRODUCT((A1362&gt;=Setup!$C$19:$C$30)*(A1362&lt;=Setup!$D$19:$D$30)*Setup!$A$19:$A$30))</f>
        <v/>
      </c>
      <c r="P1362" s="34">
        <f>IF(A1362="","",IF(G1362="Standard 15% (Box 1)",ROUND(H1362*Setup!$B$9,2),0))</f>
        <v/>
      </c>
      <c r="Q1362" s="34">
        <f>IF(A1362="","",I1362-P1362)</f>
        <v/>
      </c>
      <c r="R1362" s="23">
        <f>IF(A1362="","",IF(O1362=0,"Outside audit periods; ","")&amp;IF(G1362="","No VAT category; ","")&amp;IF(ABS(Q1362)&gt;Setup!$B$10,"VAT ≠ 15% × net; ","")&amp;IF(AND(F1362="B2B - VAT registered",NOT(AND(LEN(E1362)=15,LEFT(E1362,1)="3",RIGHT(E1362,1)="3",ISNUMBER(--E1362)))),"Invalid/missing customer VAT no; ","")&amp;IF(L1362&lt;&gt;"Yes","Not reported/cleared on FATOORA; ","")&amp;IF(AND(OR(G1362="Zero-rated domestic (Box 3)",G1362="Export (Box 4)"),N1362=""),"Zero-rate/export evidence missing; ","")&amp;IF(AND(C1362="Credit Note",H1362&gt;0),"Credit note should be negative; ","")&amp;IF(AND(C1362="Simplified Tax Invoice",F1362="B2B - VAT registered"),"Simplified invoice issued to VAT-registered B2B; ",""))</f>
        <v/>
      </c>
    </row>
    <row r="1363">
      <c r="A1363" s="17" t="n"/>
      <c r="B1363" s="14" t="n"/>
      <c r="C1363" s="14" t="n"/>
      <c r="D1363" s="14" t="n"/>
      <c r="E1363" s="16" t="n"/>
      <c r="F1363" s="14" t="n"/>
      <c r="G1363" s="14" t="n"/>
      <c r="H1363" s="19" t="n"/>
      <c r="I1363" s="19" t="n"/>
      <c r="J1363" s="34">
        <f>IF(A1363="","",H1363+I1363)</f>
        <v/>
      </c>
      <c r="K1363" s="14" t="n"/>
      <c r="L1363" s="14" t="n"/>
      <c r="M1363" s="14" t="n"/>
      <c r="N1363" s="14" t="n"/>
      <c r="O1363" s="20">
        <f>IF(A1363="","",SUMPRODUCT((A1363&gt;=Setup!$C$19:$C$30)*(A1363&lt;=Setup!$D$19:$D$30)*Setup!$A$19:$A$30))</f>
        <v/>
      </c>
      <c r="P1363" s="34">
        <f>IF(A1363="","",IF(G1363="Standard 15% (Box 1)",ROUND(H1363*Setup!$B$9,2),0))</f>
        <v/>
      </c>
      <c r="Q1363" s="34">
        <f>IF(A1363="","",I1363-P1363)</f>
        <v/>
      </c>
      <c r="R1363" s="23">
        <f>IF(A1363="","",IF(O1363=0,"Outside audit periods; ","")&amp;IF(G1363="","No VAT category; ","")&amp;IF(ABS(Q1363)&gt;Setup!$B$10,"VAT ≠ 15% × net; ","")&amp;IF(AND(F1363="B2B - VAT registered",NOT(AND(LEN(E1363)=15,LEFT(E1363,1)="3",RIGHT(E1363,1)="3",ISNUMBER(--E1363)))),"Invalid/missing customer VAT no; ","")&amp;IF(L1363&lt;&gt;"Yes","Not reported/cleared on FATOORA; ","")&amp;IF(AND(OR(G1363="Zero-rated domestic (Box 3)",G1363="Export (Box 4)"),N1363=""),"Zero-rate/export evidence missing; ","")&amp;IF(AND(C1363="Credit Note",H1363&gt;0),"Credit note should be negative; ","")&amp;IF(AND(C1363="Simplified Tax Invoice",F1363="B2B - VAT registered"),"Simplified invoice issued to VAT-registered B2B; ",""))</f>
        <v/>
      </c>
    </row>
    <row r="1364">
      <c r="A1364" s="17" t="n"/>
      <c r="B1364" s="14" t="n"/>
      <c r="C1364" s="14" t="n"/>
      <c r="D1364" s="14" t="n"/>
      <c r="E1364" s="16" t="n"/>
      <c r="F1364" s="14" t="n"/>
      <c r="G1364" s="14" t="n"/>
      <c r="H1364" s="19" t="n"/>
      <c r="I1364" s="19" t="n"/>
      <c r="J1364" s="34">
        <f>IF(A1364="","",H1364+I1364)</f>
        <v/>
      </c>
      <c r="K1364" s="14" t="n"/>
      <c r="L1364" s="14" t="n"/>
      <c r="M1364" s="14" t="n"/>
      <c r="N1364" s="14" t="n"/>
      <c r="O1364" s="20">
        <f>IF(A1364="","",SUMPRODUCT((A1364&gt;=Setup!$C$19:$C$30)*(A1364&lt;=Setup!$D$19:$D$30)*Setup!$A$19:$A$30))</f>
        <v/>
      </c>
      <c r="P1364" s="34">
        <f>IF(A1364="","",IF(G1364="Standard 15% (Box 1)",ROUND(H1364*Setup!$B$9,2),0))</f>
        <v/>
      </c>
      <c r="Q1364" s="34">
        <f>IF(A1364="","",I1364-P1364)</f>
        <v/>
      </c>
      <c r="R1364" s="23">
        <f>IF(A1364="","",IF(O1364=0,"Outside audit periods; ","")&amp;IF(G1364="","No VAT category; ","")&amp;IF(ABS(Q1364)&gt;Setup!$B$10,"VAT ≠ 15% × net; ","")&amp;IF(AND(F1364="B2B - VAT registered",NOT(AND(LEN(E1364)=15,LEFT(E1364,1)="3",RIGHT(E1364,1)="3",ISNUMBER(--E1364)))),"Invalid/missing customer VAT no; ","")&amp;IF(L1364&lt;&gt;"Yes","Not reported/cleared on FATOORA; ","")&amp;IF(AND(OR(G1364="Zero-rated domestic (Box 3)",G1364="Export (Box 4)"),N1364=""),"Zero-rate/export evidence missing; ","")&amp;IF(AND(C1364="Credit Note",H1364&gt;0),"Credit note should be negative; ","")&amp;IF(AND(C1364="Simplified Tax Invoice",F1364="B2B - VAT registered"),"Simplified invoice issued to VAT-registered B2B; ",""))</f>
        <v/>
      </c>
    </row>
    <row r="1365">
      <c r="A1365" s="17" t="n"/>
      <c r="B1365" s="14" t="n"/>
      <c r="C1365" s="14" t="n"/>
      <c r="D1365" s="14" t="n"/>
      <c r="E1365" s="16" t="n"/>
      <c r="F1365" s="14" t="n"/>
      <c r="G1365" s="14" t="n"/>
      <c r="H1365" s="19" t="n"/>
      <c r="I1365" s="19" t="n"/>
      <c r="J1365" s="34">
        <f>IF(A1365="","",H1365+I1365)</f>
        <v/>
      </c>
      <c r="K1365" s="14" t="n"/>
      <c r="L1365" s="14" t="n"/>
      <c r="M1365" s="14" t="n"/>
      <c r="N1365" s="14" t="n"/>
      <c r="O1365" s="20">
        <f>IF(A1365="","",SUMPRODUCT((A1365&gt;=Setup!$C$19:$C$30)*(A1365&lt;=Setup!$D$19:$D$30)*Setup!$A$19:$A$30))</f>
        <v/>
      </c>
      <c r="P1365" s="34">
        <f>IF(A1365="","",IF(G1365="Standard 15% (Box 1)",ROUND(H1365*Setup!$B$9,2),0))</f>
        <v/>
      </c>
      <c r="Q1365" s="34">
        <f>IF(A1365="","",I1365-P1365)</f>
        <v/>
      </c>
      <c r="R1365" s="23">
        <f>IF(A1365="","",IF(O1365=0,"Outside audit periods; ","")&amp;IF(G1365="","No VAT category; ","")&amp;IF(ABS(Q1365)&gt;Setup!$B$10,"VAT ≠ 15% × net; ","")&amp;IF(AND(F1365="B2B - VAT registered",NOT(AND(LEN(E1365)=15,LEFT(E1365,1)="3",RIGHT(E1365,1)="3",ISNUMBER(--E1365)))),"Invalid/missing customer VAT no; ","")&amp;IF(L1365&lt;&gt;"Yes","Not reported/cleared on FATOORA; ","")&amp;IF(AND(OR(G1365="Zero-rated domestic (Box 3)",G1365="Export (Box 4)"),N1365=""),"Zero-rate/export evidence missing; ","")&amp;IF(AND(C1365="Credit Note",H1365&gt;0),"Credit note should be negative; ","")&amp;IF(AND(C1365="Simplified Tax Invoice",F1365="B2B - VAT registered"),"Simplified invoice issued to VAT-registered B2B; ",""))</f>
        <v/>
      </c>
    </row>
    <row r="1366">
      <c r="A1366" s="17" t="n"/>
      <c r="B1366" s="14" t="n"/>
      <c r="C1366" s="14" t="n"/>
      <c r="D1366" s="14" t="n"/>
      <c r="E1366" s="16" t="n"/>
      <c r="F1366" s="14" t="n"/>
      <c r="G1366" s="14" t="n"/>
      <c r="H1366" s="19" t="n"/>
      <c r="I1366" s="19" t="n"/>
      <c r="J1366" s="34">
        <f>IF(A1366="","",H1366+I1366)</f>
        <v/>
      </c>
      <c r="K1366" s="14" t="n"/>
      <c r="L1366" s="14" t="n"/>
      <c r="M1366" s="14" t="n"/>
      <c r="N1366" s="14" t="n"/>
      <c r="O1366" s="20">
        <f>IF(A1366="","",SUMPRODUCT((A1366&gt;=Setup!$C$19:$C$30)*(A1366&lt;=Setup!$D$19:$D$30)*Setup!$A$19:$A$30))</f>
        <v/>
      </c>
      <c r="P1366" s="34">
        <f>IF(A1366="","",IF(G1366="Standard 15% (Box 1)",ROUND(H1366*Setup!$B$9,2),0))</f>
        <v/>
      </c>
      <c r="Q1366" s="34">
        <f>IF(A1366="","",I1366-P1366)</f>
        <v/>
      </c>
      <c r="R1366" s="23">
        <f>IF(A1366="","",IF(O1366=0,"Outside audit periods; ","")&amp;IF(G1366="","No VAT category; ","")&amp;IF(ABS(Q1366)&gt;Setup!$B$10,"VAT ≠ 15% × net; ","")&amp;IF(AND(F1366="B2B - VAT registered",NOT(AND(LEN(E1366)=15,LEFT(E1366,1)="3",RIGHT(E1366,1)="3",ISNUMBER(--E1366)))),"Invalid/missing customer VAT no; ","")&amp;IF(L1366&lt;&gt;"Yes","Not reported/cleared on FATOORA; ","")&amp;IF(AND(OR(G1366="Zero-rated domestic (Box 3)",G1366="Export (Box 4)"),N1366=""),"Zero-rate/export evidence missing; ","")&amp;IF(AND(C1366="Credit Note",H1366&gt;0),"Credit note should be negative; ","")&amp;IF(AND(C1366="Simplified Tax Invoice",F1366="B2B - VAT registered"),"Simplified invoice issued to VAT-registered B2B; ",""))</f>
        <v/>
      </c>
    </row>
    <row r="1367">
      <c r="A1367" s="17" t="n"/>
      <c r="B1367" s="14" t="n"/>
      <c r="C1367" s="14" t="n"/>
      <c r="D1367" s="14" t="n"/>
      <c r="E1367" s="16" t="n"/>
      <c r="F1367" s="14" t="n"/>
      <c r="G1367" s="14" t="n"/>
      <c r="H1367" s="19" t="n"/>
      <c r="I1367" s="19" t="n"/>
      <c r="J1367" s="34">
        <f>IF(A1367="","",H1367+I1367)</f>
        <v/>
      </c>
      <c r="K1367" s="14" t="n"/>
      <c r="L1367" s="14" t="n"/>
      <c r="M1367" s="14" t="n"/>
      <c r="N1367" s="14" t="n"/>
      <c r="O1367" s="20">
        <f>IF(A1367="","",SUMPRODUCT((A1367&gt;=Setup!$C$19:$C$30)*(A1367&lt;=Setup!$D$19:$D$30)*Setup!$A$19:$A$30))</f>
        <v/>
      </c>
      <c r="P1367" s="34">
        <f>IF(A1367="","",IF(G1367="Standard 15% (Box 1)",ROUND(H1367*Setup!$B$9,2),0))</f>
        <v/>
      </c>
      <c r="Q1367" s="34">
        <f>IF(A1367="","",I1367-P1367)</f>
        <v/>
      </c>
      <c r="R1367" s="23">
        <f>IF(A1367="","",IF(O1367=0,"Outside audit periods; ","")&amp;IF(G1367="","No VAT category; ","")&amp;IF(ABS(Q1367)&gt;Setup!$B$10,"VAT ≠ 15% × net; ","")&amp;IF(AND(F1367="B2B - VAT registered",NOT(AND(LEN(E1367)=15,LEFT(E1367,1)="3",RIGHT(E1367,1)="3",ISNUMBER(--E1367)))),"Invalid/missing customer VAT no; ","")&amp;IF(L1367&lt;&gt;"Yes","Not reported/cleared on FATOORA; ","")&amp;IF(AND(OR(G1367="Zero-rated domestic (Box 3)",G1367="Export (Box 4)"),N1367=""),"Zero-rate/export evidence missing; ","")&amp;IF(AND(C1367="Credit Note",H1367&gt;0),"Credit note should be negative; ","")&amp;IF(AND(C1367="Simplified Tax Invoice",F1367="B2B - VAT registered"),"Simplified invoice issued to VAT-registered B2B; ",""))</f>
        <v/>
      </c>
    </row>
    <row r="1368">
      <c r="A1368" s="17" t="n"/>
      <c r="B1368" s="14" t="n"/>
      <c r="C1368" s="14" t="n"/>
      <c r="D1368" s="14" t="n"/>
      <c r="E1368" s="16" t="n"/>
      <c r="F1368" s="14" t="n"/>
      <c r="G1368" s="14" t="n"/>
      <c r="H1368" s="19" t="n"/>
      <c r="I1368" s="19" t="n"/>
      <c r="J1368" s="34">
        <f>IF(A1368="","",H1368+I1368)</f>
        <v/>
      </c>
      <c r="K1368" s="14" t="n"/>
      <c r="L1368" s="14" t="n"/>
      <c r="M1368" s="14" t="n"/>
      <c r="N1368" s="14" t="n"/>
      <c r="O1368" s="20">
        <f>IF(A1368="","",SUMPRODUCT((A1368&gt;=Setup!$C$19:$C$30)*(A1368&lt;=Setup!$D$19:$D$30)*Setup!$A$19:$A$30))</f>
        <v/>
      </c>
      <c r="P1368" s="34">
        <f>IF(A1368="","",IF(G1368="Standard 15% (Box 1)",ROUND(H1368*Setup!$B$9,2),0))</f>
        <v/>
      </c>
      <c r="Q1368" s="34">
        <f>IF(A1368="","",I1368-P1368)</f>
        <v/>
      </c>
      <c r="R1368" s="23">
        <f>IF(A1368="","",IF(O1368=0,"Outside audit periods; ","")&amp;IF(G1368="","No VAT category; ","")&amp;IF(ABS(Q1368)&gt;Setup!$B$10,"VAT ≠ 15% × net; ","")&amp;IF(AND(F1368="B2B - VAT registered",NOT(AND(LEN(E1368)=15,LEFT(E1368,1)="3",RIGHT(E1368,1)="3",ISNUMBER(--E1368)))),"Invalid/missing customer VAT no; ","")&amp;IF(L1368&lt;&gt;"Yes","Not reported/cleared on FATOORA; ","")&amp;IF(AND(OR(G1368="Zero-rated domestic (Box 3)",G1368="Export (Box 4)"),N1368=""),"Zero-rate/export evidence missing; ","")&amp;IF(AND(C1368="Credit Note",H1368&gt;0),"Credit note should be negative; ","")&amp;IF(AND(C1368="Simplified Tax Invoice",F1368="B2B - VAT registered"),"Simplified invoice issued to VAT-registered B2B; ",""))</f>
        <v/>
      </c>
    </row>
    <row r="1369">
      <c r="A1369" s="17" t="n"/>
      <c r="B1369" s="14" t="n"/>
      <c r="C1369" s="14" t="n"/>
      <c r="D1369" s="14" t="n"/>
      <c r="E1369" s="16" t="n"/>
      <c r="F1369" s="14" t="n"/>
      <c r="G1369" s="14" t="n"/>
      <c r="H1369" s="19" t="n"/>
      <c r="I1369" s="19" t="n"/>
      <c r="J1369" s="34">
        <f>IF(A1369="","",H1369+I1369)</f>
        <v/>
      </c>
      <c r="K1369" s="14" t="n"/>
      <c r="L1369" s="14" t="n"/>
      <c r="M1369" s="14" t="n"/>
      <c r="N1369" s="14" t="n"/>
      <c r="O1369" s="20">
        <f>IF(A1369="","",SUMPRODUCT((A1369&gt;=Setup!$C$19:$C$30)*(A1369&lt;=Setup!$D$19:$D$30)*Setup!$A$19:$A$30))</f>
        <v/>
      </c>
      <c r="P1369" s="34">
        <f>IF(A1369="","",IF(G1369="Standard 15% (Box 1)",ROUND(H1369*Setup!$B$9,2),0))</f>
        <v/>
      </c>
      <c r="Q1369" s="34">
        <f>IF(A1369="","",I1369-P1369)</f>
        <v/>
      </c>
      <c r="R1369" s="23">
        <f>IF(A1369="","",IF(O1369=0,"Outside audit periods; ","")&amp;IF(G1369="","No VAT category; ","")&amp;IF(ABS(Q1369)&gt;Setup!$B$10,"VAT ≠ 15% × net; ","")&amp;IF(AND(F1369="B2B - VAT registered",NOT(AND(LEN(E1369)=15,LEFT(E1369,1)="3",RIGHT(E1369,1)="3",ISNUMBER(--E1369)))),"Invalid/missing customer VAT no; ","")&amp;IF(L1369&lt;&gt;"Yes","Not reported/cleared on FATOORA; ","")&amp;IF(AND(OR(G1369="Zero-rated domestic (Box 3)",G1369="Export (Box 4)"),N1369=""),"Zero-rate/export evidence missing; ","")&amp;IF(AND(C1369="Credit Note",H1369&gt;0),"Credit note should be negative; ","")&amp;IF(AND(C1369="Simplified Tax Invoice",F1369="B2B - VAT registered"),"Simplified invoice issued to VAT-registered B2B; ",""))</f>
        <v/>
      </c>
    </row>
    <row r="1370">
      <c r="A1370" s="17" t="n"/>
      <c r="B1370" s="14" t="n"/>
      <c r="C1370" s="14" t="n"/>
      <c r="D1370" s="14" t="n"/>
      <c r="E1370" s="16" t="n"/>
      <c r="F1370" s="14" t="n"/>
      <c r="G1370" s="14" t="n"/>
      <c r="H1370" s="19" t="n"/>
      <c r="I1370" s="19" t="n"/>
      <c r="J1370" s="34">
        <f>IF(A1370="","",H1370+I1370)</f>
        <v/>
      </c>
      <c r="K1370" s="14" t="n"/>
      <c r="L1370" s="14" t="n"/>
      <c r="M1370" s="14" t="n"/>
      <c r="N1370" s="14" t="n"/>
      <c r="O1370" s="20">
        <f>IF(A1370="","",SUMPRODUCT((A1370&gt;=Setup!$C$19:$C$30)*(A1370&lt;=Setup!$D$19:$D$30)*Setup!$A$19:$A$30))</f>
        <v/>
      </c>
      <c r="P1370" s="34">
        <f>IF(A1370="","",IF(G1370="Standard 15% (Box 1)",ROUND(H1370*Setup!$B$9,2),0))</f>
        <v/>
      </c>
      <c r="Q1370" s="34">
        <f>IF(A1370="","",I1370-P1370)</f>
        <v/>
      </c>
      <c r="R1370" s="23">
        <f>IF(A1370="","",IF(O1370=0,"Outside audit periods; ","")&amp;IF(G1370="","No VAT category; ","")&amp;IF(ABS(Q1370)&gt;Setup!$B$10,"VAT ≠ 15% × net; ","")&amp;IF(AND(F1370="B2B - VAT registered",NOT(AND(LEN(E1370)=15,LEFT(E1370,1)="3",RIGHT(E1370,1)="3",ISNUMBER(--E1370)))),"Invalid/missing customer VAT no; ","")&amp;IF(L1370&lt;&gt;"Yes","Not reported/cleared on FATOORA; ","")&amp;IF(AND(OR(G1370="Zero-rated domestic (Box 3)",G1370="Export (Box 4)"),N1370=""),"Zero-rate/export evidence missing; ","")&amp;IF(AND(C1370="Credit Note",H1370&gt;0),"Credit note should be negative; ","")&amp;IF(AND(C1370="Simplified Tax Invoice",F1370="B2B - VAT registered"),"Simplified invoice issued to VAT-registered B2B; ",""))</f>
        <v/>
      </c>
    </row>
    <row r="1371">
      <c r="A1371" s="17" t="n"/>
      <c r="B1371" s="14" t="n"/>
      <c r="C1371" s="14" t="n"/>
      <c r="D1371" s="14" t="n"/>
      <c r="E1371" s="16" t="n"/>
      <c r="F1371" s="14" t="n"/>
      <c r="G1371" s="14" t="n"/>
      <c r="H1371" s="19" t="n"/>
      <c r="I1371" s="19" t="n"/>
      <c r="J1371" s="34">
        <f>IF(A1371="","",H1371+I1371)</f>
        <v/>
      </c>
      <c r="K1371" s="14" t="n"/>
      <c r="L1371" s="14" t="n"/>
      <c r="M1371" s="14" t="n"/>
      <c r="N1371" s="14" t="n"/>
      <c r="O1371" s="20">
        <f>IF(A1371="","",SUMPRODUCT((A1371&gt;=Setup!$C$19:$C$30)*(A1371&lt;=Setup!$D$19:$D$30)*Setup!$A$19:$A$30))</f>
        <v/>
      </c>
      <c r="P1371" s="34">
        <f>IF(A1371="","",IF(G1371="Standard 15% (Box 1)",ROUND(H1371*Setup!$B$9,2),0))</f>
        <v/>
      </c>
      <c r="Q1371" s="34">
        <f>IF(A1371="","",I1371-P1371)</f>
        <v/>
      </c>
      <c r="R1371" s="23">
        <f>IF(A1371="","",IF(O1371=0,"Outside audit periods; ","")&amp;IF(G1371="","No VAT category; ","")&amp;IF(ABS(Q1371)&gt;Setup!$B$10,"VAT ≠ 15% × net; ","")&amp;IF(AND(F1371="B2B - VAT registered",NOT(AND(LEN(E1371)=15,LEFT(E1371,1)="3",RIGHT(E1371,1)="3",ISNUMBER(--E1371)))),"Invalid/missing customer VAT no; ","")&amp;IF(L1371&lt;&gt;"Yes","Not reported/cleared on FATOORA; ","")&amp;IF(AND(OR(G1371="Zero-rated domestic (Box 3)",G1371="Export (Box 4)"),N1371=""),"Zero-rate/export evidence missing; ","")&amp;IF(AND(C1371="Credit Note",H1371&gt;0),"Credit note should be negative; ","")&amp;IF(AND(C1371="Simplified Tax Invoice",F1371="B2B - VAT registered"),"Simplified invoice issued to VAT-registered B2B; ",""))</f>
        <v/>
      </c>
    </row>
    <row r="1372">
      <c r="A1372" s="17" t="n"/>
      <c r="B1372" s="14" t="n"/>
      <c r="C1372" s="14" t="n"/>
      <c r="D1372" s="14" t="n"/>
      <c r="E1372" s="16" t="n"/>
      <c r="F1372" s="14" t="n"/>
      <c r="G1372" s="14" t="n"/>
      <c r="H1372" s="19" t="n"/>
      <c r="I1372" s="19" t="n"/>
      <c r="J1372" s="34">
        <f>IF(A1372="","",H1372+I1372)</f>
        <v/>
      </c>
      <c r="K1372" s="14" t="n"/>
      <c r="L1372" s="14" t="n"/>
      <c r="M1372" s="14" t="n"/>
      <c r="N1372" s="14" t="n"/>
      <c r="O1372" s="20">
        <f>IF(A1372="","",SUMPRODUCT((A1372&gt;=Setup!$C$19:$C$30)*(A1372&lt;=Setup!$D$19:$D$30)*Setup!$A$19:$A$30))</f>
        <v/>
      </c>
      <c r="P1372" s="34">
        <f>IF(A1372="","",IF(G1372="Standard 15% (Box 1)",ROUND(H1372*Setup!$B$9,2),0))</f>
        <v/>
      </c>
      <c r="Q1372" s="34">
        <f>IF(A1372="","",I1372-P1372)</f>
        <v/>
      </c>
      <c r="R1372" s="23">
        <f>IF(A1372="","",IF(O1372=0,"Outside audit periods; ","")&amp;IF(G1372="","No VAT category; ","")&amp;IF(ABS(Q1372)&gt;Setup!$B$10,"VAT ≠ 15% × net; ","")&amp;IF(AND(F1372="B2B - VAT registered",NOT(AND(LEN(E1372)=15,LEFT(E1372,1)="3",RIGHT(E1372,1)="3",ISNUMBER(--E1372)))),"Invalid/missing customer VAT no; ","")&amp;IF(L1372&lt;&gt;"Yes","Not reported/cleared on FATOORA; ","")&amp;IF(AND(OR(G1372="Zero-rated domestic (Box 3)",G1372="Export (Box 4)"),N1372=""),"Zero-rate/export evidence missing; ","")&amp;IF(AND(C1372="Credit Note",H1372&gt;0),"Credit note should be negative; ","")&amp;IF(AND(C1372="Simplified Tax Invoice",F1372="B2B - VAT registered"),"Simplified invoice issued to VAT-registered B2B; ",""))</f>
        <v/>
      </c>
    </row>
    <row r="1373">
      <c r="A1373" s="17" t="n"/>
      <c r="B1373" s="14" t="n"/>
      <c r="C1373" s="14" t="n"/>
      <c r="D1373" s="14" t="n"/>
      <c r="E1373" s="16" t="n"/>
      <c r="F1373" s="14" t="n"/>
      <c r="G1373" s="14" t="n"/>
      <c r="H1373" s="19" t="n"/>
      <c r="I1373" s="19" t="n"/>
      <c r="J1373" s="34">
        <f>IF(A1373="","",H1373+I1373)</f>
        <v/>
      </c>
      <c r="K1373" s="14" t="n"/>
      <c r="L1373" s="14" t="n"/>
      <c r="M1373" s="14" t="n"/>
      <c r="N1373" s="14" t="n"/>
      <c r="O1373" s="20">
        <f>IF(A1373="","",SUMPRODUCT((A1373&gt;=Setup!$C$19:$C$30)*(A1373&lt;=Setup!$D$19:$D$30)*Setup!$A$19:$A$30))</f>
        <v/>
      </c>
      <c r="P1373" s="34">
        <f>IF(A1373="","",IF(G1373="Standard 15% (Box 1)",ROUND(H1373*Setup!$B$9,2),0))</f>
        <v/>
      </c>
      <c r="Q1373" s="34">
        <f>IF(A1373="","",I1373-P1373)</f>
        <v/>
      </c>
      <c r="R1373" s="23">
        <f>IF(A1373="","",IF(O1373=0,"Outside audit periods; ","")&amp;IF(G1373="","No VAT category; ","")&amp;IF(ABS(Q1373)&gt;Setup!$B$10,"VAT ≠ 15% × net; ","")&amp;IF(AND(F1373="B2B - VAT registered",NOT(AND(LEN(E1373)=15,LEFT(E1373,1)="3",RIGHT(E1373,1)="3",ISNUMBER(--E1373)))),"Invalid/missing customer VAT no; ","")&amp;IF(L1373&lt;&gt;"Yes","Not reported/cleared on FATOORA; ","")&amp;IF(AND(OR(G1373="Zero-rated domestic (Box 3)",G1373="Export (Box 4)"),N1373=""),"Zero-rate/export evidence missing; ","")&amp;IF(AND(C1373="Credit Note",H1373&gt;0),"Credit note should be negative; ","")&amp;IF(AND(C1373="Simplified Tax Invoice",F1373="B2B - VAT registered"),"Simplified invoice issued to VAT-registered B2B; ",""))</f>
        <v/>
      </c>
    </row>
    <row r="1374">
      <c r="A1374" s="17" t="n"/>
      <c r="B1374" s="14" t="n"/>
      <c r="C1374" s="14" t="n"/>
      <c r="D1374" s="14" t="n"/>
      <c r="E1374" s="16" t="n"/>
      <c r="F1374" s="14" t="n"/>
      <c r="G1374" s="14" t="n"/>
      <c r="H1374" s="19" t="n"/>
      <c r="I1374" s="19" t="n"/>
      <c r="J1374" s="34">
        <f>IF(A1374="","",H1374+I1374)</f>
        <v/>
      </c>
      <c r="K1374" s="14" t="n"/>
      <c r="L1374" s="14" t="n"/>
      <c r="M1374" s="14" t="n"/>
      <c r="N1374" s="14" t="n"/>
      <c r="O1374" s="20">
        <f>IF(A1374="","",SUMPRODUCT((A1374&gt;=Setup!$C$19:$C$30)*(A1374&lt;=Setup!$D$19:$D$30)*Setup!$A$19:$A$30))</f>
        <v/>
      </c>
      <c r="P1374" s="34">
        <f>IF(A1374="","",IF(G1374="Standard 15% (Box 1)",ROUND(H1374*Setup!$B$9,2),0))</f>
        <v/>
      </c>
      <c r="Q1374" s="34">
        <f>IF(A1374="","",I1374-P1374)</f>
        <v/>
      </c>
      <c r="R1374" s="23">
        <f>IF(A1374="","",IF(O1374=0,"Outside audit periods; ","")&amp;IF(G1374="","No VAT category; ","")&amp;IF(ABS(Q1374)&gt;Setup!$B$10,"VAT ≠ 15% × net; ","")&amp;IF(AND(F1374="B2B - VAT registered",NOT(AND(LEN(E1374)=15,LEFT(E1374,1)="3",RIGHT(E1374,1)="3",ISNUMBER(--E1374)))),"Invalid/missing customer VAT no; ","")&amp;IF(L1374&lt;&gt;"Yes","Not reported/cleared on FATOORA; ","")&amp;IF(AND(OR(G1374="Zero-rated domestic (Box 3)",G1374="Export (Box 4)"),N1374=""),"Zero-rate/export evidence missing; ","")&amp;IF(AND(C1374="Credit Note",H1374&gt;0),"Credit note should be negative; ","")&amp;IF(AND(C1374="Simplified Tax Invoice",F1374="B2B - VAT registered"),"Simplified invoice issued to VAT-registered B2B; ",""))</f>
        <v/>
      </c>
    </row>
    <row r="1375">
      <c r="A1375" s="17" t="n"/>
      <c r="B1375" s="14" t="n"/>
      <c r="C1375" s="14" t="n"/>
      <c r="D1375" s="14" t="n"/>
      <c r="E1375" s="16" t="n"/>
      <c r="F1375" s="14" t="n"/>
      <c r="G1375" s="14" t="n"/>
      <c r="H1375" s="19" t="n"/>
      <c r="I1375" s="19" t="n"/>
      <c r="J1375" s="34">
        <f>IF(A1375="","",H1375+I1375)</f>
        <v/>
      </c>
      <c r="K1375" s="14" t="n"/>
      <c r="L1375" s="14" t="n"/>
      <c r="M1375" s="14" t="n"/>
      <c r="N1375" s="14" t="n"/>
      <c r="O1375" s="20">
        <f>IF(A1375="","",SUMPRODUCT((A1375&gt;=Setup!$C$19:$C$30)*(A1375&lt;=Setup!$D$19:$D$30)*Setup!$A$19:$A$30))</f>
        <v/>
      </c>
      <c r="P1375" s="34">
        <f>IF(A1375="","",IF(G1375="Standard 15% (Box 1)",ROUND(H1375*Setup!$B$9,2),0))</f>
        <v/>
      </c>
      <c r="Q1375" s="34">
        <f>IF(A1375="","",I1375-P1375)</f>
        <v/>
      </c>
      <c r="R1375" s="23">
        <f>IF(A1375="","",IF(O1375=0,"Outside audit periods; ","")&amp;IF(G1375="","No VAT category; ","")&amp;IF(ABS(Q1375)&gt;Setup!$B$10,"VAT ≠ 15% × net; ","")&amp;IF(AND(F1375="B2B - VAT registered",NOT(AND(LEN(E1375)=15,LEFT(E1375,1)="3",RIGHT(E1375,1)="3",ISNUMBER(--E1375)))),"Invalid/missing customer VAT no; ","")&amp;IF(L1375&lt;&gt;"Yes","Not reported/cleared on FATOORA; ","")&amp;IF(AND(OR(G1375="Zero-rated domestic (Box 3)",G1375="Export (Box 4)"),N1375=""),"Zero-rate/export evidence missing; ","")&amp;IF(AND(C1375="Credit Note",H1375&gt;0),"Credit note should be negative; ","")&amp;IF(AND(C1375="Simplified Tax Invoice",F1375="B2B - VAT registered"),"Simplified invoice issued to VAT-registered B2B; ",""))</f>
        <v/>
      </c>
    </row>
    <row r="1376">
      <c r="A1376" s="17" t="n"/>
      <c r="B1376" s="14" t="n"/>
      <c r="C1376" s="14" t="n"/>
      <c r="D1376" s="14" t="n"/>
      <c r="E1376" s="16" t="n"/>
      <c r="F1376" s="14" t="n"/>
      <c r="G1376" s="14" t="n"/>
      <c r="H1376" s="19" t="n"/>
      <c r="I1376" s="19" t="n"/>
      <c r="J1376" s="34">
        <f>IF(A1376="","",H1376+I1376)</f>
        <v/>
      </c>
      <c r="K1376" s="14" t="n"/>
      <c r="L1376" s="14" t="n"/>
      <c r="M1376" s="14" t="n"/>
      <c r="N1376" s="14" t="n"/>
      <c r="O1376" s="20">
        <f>IF(A1376="","",SUMPRODUCT((A1376&gt;=Setup!$C$19:$C$30)*(A1376&lt;=Setup!$D$19:$D$30)*Setup!$A$19:$A$30))</f>
        <v/>
      </c>
      <c r="P1376" s="34">
        <f>IF(A1376="","",IF(G1376="Standard 15% (Box 1)",ROUND(H1376*Setup!$B$9,2),0))</f>
        <v/>
      </c>
      <c r="Q1376" s="34">
        <f>IF(A1376="","",I1376-P1376)</f>
        <v/>
      </c>
      <c r="R1376" s="23">
        <f>IF(A1376="","",IF(O1376=0,"Outside audit periods; ","")&amp;IF(G1376="","No VAT category; ","")&amp;IF(ABS(Q1376)&gt;Setup!$B$10,"VAT ≠ 15% × net; ","")&amp;IF(AND(F1376="B2B - VAT registered",NOT(AND(LEN(E1376)=15,LEFT(E1376,1)="3",RIGHT(E1376,1)="3",ISNUMBER(--E1376)))),"Invalid/missing customer VAT no; ","")&amp;IF(L1376&lt;&gt;"Yes","Not reported/cleared on FATOORA; ","")&amp;IF(AND(OR(G1376="Zero-rated domestic (Box 3)",G1376="Export (Box 4)"),N1376=""),"Zero-rate/export evidence missing; ","")&amp;IF(AND(C1376="Credit Note",H1376&gt;0),"Credit note should be negative; ","")&amp;IF(AND(C1376="Simplified Tax Invoice",F1376="B2B - VAT registered"),"Simplified invoice issued to VAT-registered B2B; ",""))</f>
        <v/>
      </c>
    </row>
    <row r="1377">
      <c r="A1377" s="17" t="n"/>
      <c r="B1377" s="14" t="n"/>
      <c r="C1377" s="14" t="n"/>
      <c r="D1377" s="14" t="n"/>
      <c r="E1377" s="16" t="n"/>
      <c r="F1377" s="14" t="n"/>
      <c r="G1377" s="14" t="n"/>
      <c r="H1377" s="19" t="n"/>
      <c r="I1377" s="19" t="n"/>
      <c r="J1377" s="34">
        <f>IF(A1377="","",H1377+I1377)</f>
        <v/>
      </c>
      <c r="K1377" s="14" t="n"/>
      <c r="L1377" s="14" t="n"/>
      <c r="M1377" s="14" t="n"/>
      <c r="N1377" s="14" t="n"/>
      <c r="O1377" s="20">
        <f>IF(A1377="","",SUMPRODUCT((A1377&gt;=Setup!$C$19:$C$30)*(A1377&lt;=Setup!$D$19:$D$30)*Setup!$A$19:$A$30))</f>
        <v/>
      </c>
      <c r="P1377" s="34">
        <f>IF(A1377="","",IF(G1377="Standard 15% (Box 1)",ROUND(H1377*Setup!$B$9,2),0))</f>
        <v/>
      </c>
      <c r="Q1377" s="34">
        <f>IF(A1377="","",I1377-P1377)</f>
        <v/>
      </c>
      <c r="R1377" s="23">
        <f>IF(A1377="","",IF(O1377=0,"Outside audit periods; ","")&amp;IF(G1377="","No VAT category; ","")&amp;IF(ABS(Q1377)&gt;Setup!$B$10,"VAT ≠ 15% × net; ","")&amp;IF(AND(F1377="B2B - VAT registered",NOT(AND(LEN(E1377)=15,LEFT(E1377,1)="3",RIGHT(E1377,1)="3",ISNUMBER(--E1377)))),"Invalid/missing customer VAT no; ","")&amp;IF(L1377&lt;&gt;"Yes","Not reported/cleared on FATOORA; ","")&amp;IF(AND(OR(G1377="Zero-rated domestic (Box 3)",G1377="Export (Box 4)"),N1377=""),"Zero-rate/export evidence missing; ","")&amp;IF(AND(C1377="Credit Note",H1377&gt;0),"Credit note should be negative; ","")&amp;IF(AND(C1377="Simplified Tax Invoice",F1377="B2B - VAT registered"),"Simplified invoice issued to VAT-registered B2B; ",""))</f>
        <v/>
      </c>
    </row>
    <row r="1378">
      <c r="A1378" s="17" t="n"/>
      <c r="B1378" s="14" t="n"/>
      <c r="C1378" s="14" t="n"/>
      <c r="D1378" s="14" t="n"/>
      <c r="E1378" s="16" t="n"/>
      <c r="F1378" s="14" t="n"/>
      <c r="G1378" s="14" t="n"/>
      <c r="H1378" s="19" t="n"/>
      <c r="I1378" s="19" t="n"/>
      <c r="J1378" s="34">
        <f>IF(A1378="","",H1378+I1378)</f>
        <v/>
      </c>
      <c r="K1378" s="14" t="n"/>
      <c r="L1378" s="14" t="n"/>
      <c r="M1378" s="14" t="n"/>
      <c r="N1378" s="14" t="n"/>
      <c r="O1378" s="20">
        <f>IF(A1378="","",SUMPRODUCT((A1378&gt;=Setup!$C$19:$C$30)*(A1378&lt;=Setup!$D$19:$D$30)*Setup!$A$19:$A$30))</f>
        <v/>
      </c>
      <c r="P1378" s="34">
        <f>IF(A1378="","",IF(G1378="Standard 15% (Box 1)",ROUND(H1378*Setup!$B$9,2),0))</f>
        <v/>
      </c>
      <c r="Q1378" s="34">
        <f>IF(A1378="","",I1378-P1378)</f>
        <v/>
      </c>
      <c r="R1378" s="23">
        <f>IF(A1378="","",IF(O1378=0,"Outside audit periods; ","")&amp;IF(G1378="","No VAT category; ","")&amp;IF(ABS(Q1378)&gt;Setup!$B$10,"VAT ≠ 15% × net; ","")&amp;IF(AND(F1378="B2B - VAT registered",NOT(AND(LEN(E1378)=15,LEFT(E1378,1)="3",RIGHT(E1378,1)="3",ISNUMBER(--E1378)))),"Invalid/missing customer VAT no; ","")&amp;IF(L1378&lt;&gt;"Yes","Not reported/cleared on FATOORA; ","")&amp;IF(AND(OR(G1378="Zero-rated domestic (Box 3)",G1378="Export (Box 4)"),N1378=""),"Zero-rate/export evidence missing; ","")&amp;IF(AND(C1378="Credit Note",H1378&gt;0),"Credit note should be negative; ","")&amp;IF(AND(C1378="Simplified Tax Invoice",F1378="B2B - VAT registered"),"Simplified invoice issued to VAT-registered B2B; ",""))</f>
        <v/>
      </c>
    </row>
    <row r="1379">
      <c r="A1379" s="17" t="n"/>
      <c r="B1379" s="14" t="n"/>
      <c r="C1379" s="14" t="n"/>
      <c r="D1379" s="14" t="n"/>
      <c r="E1379" s="16" t="n"/>
      <c r="F1379" s="14" t="n"/>
      <c r="G1379" s="14" t="n"/>
      <c r="H1379" s="19" t="n"/>
      <c r="I1379" s="19" t="n"/>
      <c r="J1379" s="34">
        <f>IF(A1379="","",H1379+I1379)</f>
        <v/>
      </c>
      <c r="K1379" s="14" t="n"/>
      <c r="L1379" s="14" t="n"/>
      <c r="M1379" s="14" t="n"/>
      <c r="N1379" s="14" t="n"/>
      <c r="O1379" s="20">
        <f>IF(A1379="","",SUMPRODUCT((A1379&gt;=Setup!$C$19:$C$30)*(A1379&lt;=Setup!$D$19:$D$30)*Setup!$A$19:$A$30))</f>
        <v/>
      </c>
      <c r="P1379" s="34">
        <f>IF(A1379="","",IF(G1379="Standard 15% (Box 1)",ROUND(H1379*Setup!$B$9,2),0))</f>
        <v/>
      </c>
      <c r="Q1379" s="34">
        <f>IF(A1379="","",I1379-P1379)</f>
        <v/>
      </c>
      <c r="R1379" s="23">
        <f>IF(A1379="","",IF(O1379=0,"Outside audit periods; ","")&amp;IF(G1379="","No VAT category; ","")&amp;IF(ABS(Q1379)&gt;Setup!$B$10,"VAT ≠ 15% × net; ","")&amp;IF(AND(F1379="B2B - VAT registered",NOT(AND(LEN(E1379)=15,LEFT(E1379,1)="3",RIGHT(E1379,1)="3",ISNUMBER(--E1379)))),"Invalid/missing customer VAT no; ","")&amp;IF(L1379&lt;&gt;"Yes","Not reported/cleared on FATOORA; ","")&amp;IF(AND(OR(G1379="Zero-rated domestic (Box 3)",G1379="Export (Box 4)"),N1379=""),"Zero-rate/export evidence missing; ","")&amp;IF(AND(C1379="Credit Note",H1379&gt;0),"Credit note should be negative; ","")&amp;IF(AND(C1379="Simplified Tax Invoice",F1379="B2B - VAT registered"),"Simplified invoice issued to VAT-registered B2B; ",""))</f>
        <v/>
      </c>
    </row>
    <row r="1380">
      <c r="A1380" s="17" t="n"/>
      <c r="B1380" s="14" t="n"/>
      <c r="C1380" s="14" t="n"/>
      <c r="D1380" s="14" t="n"/>
      <c r="E1380" s="16" t="n"/>
      <c r="F1380" s="14" t="n"/>
      <c r="G1380" s="14" t="n"/>
      <c r="H1380" s="19" t="n"/>
      <c r="I1380" s="19" t="n"/>
      <c r="J1380" s="34">
        <f>IF(A1380="","",H1380+I1380)</f>
        <v/>
      </c>
      <c r="K1380" s="14" t="n"/>
      <c r="L1380" s="14" t="n"/>
      <c r="M1380" s="14" t="n"/>
      <c r="N1380" s="14" t="n"/>
      <c r="O1380" s="20">
        <f>IF(A1380="","",SUMPRODUCT((A1380&gt;=Setup!$C$19:$C$30)*(A1380&lt;=Setup!$D$19:$D$30)*Setup!$A$19:$A$30))</f>
        <v/>
      </c>
      <c r="P1380" s="34">
        <f>IF(A1380="","",IF(G1380="Standard 15% (Box 1)",ROUND(H1380*Setup!$B$9,2),0))</f>
        <v/>
      </c>
      <c r="Q1380" s="34">
        <f>IF(A1380="","",I1380-P1380)</f>
        <v/>
      </c>
      <c r="R1380" s="23">
        <f>IF(A1380="","",IF(O1380=0,"Outside audit periods; ","")&amp;IF(G1380="","No VAT category; ","")&amp;IF(ABS(Q1380)&gt;Setup!$B$10,"VAT ≠ 15% × net; ","")&amp;IF(AND(F1380="B2B - VAT registered",NOT(AND(LEN(E1380)=15,LEFT(E1380,1)="3",RIGHT(E1380,1)="3",ISNUMBER(--E1380)))),"Invalid/missing customer VAT no; ","")&amp;IF(L1380&lt;&gt;"Yes","Not reported/cleared on FATOORA; ","")&amp;IF(AND(OR(G1380="Zero-rated domestic (Box 3)",G1380="Export (Box 4)"),N1380=""),"Zero-rate/export evidence missing; ","")&amp;IF(AND(C1380="Credit Note",H1380&gt;0),"Credit note should be negative; ","")&amp;IF(AND(C1380="Simplified Tax Invoice",F1380="B2B - VAT registered"),"Simplified invoice issued to VAT-registered B2B; ",""))</f>
        <v/>
      </c>
    </row>
    <row r="1381">
      <c r="A1381" s="17" t="n"/>
      <c r="B1381" s="14" t="n"/>
      <c r="C1381" s="14" t="n"/>
      <c r="D1381" s="14" t="n"/>
      <c r="E1381" s="16" t="n"/>
      <c r="F1381" s="14" t="n"/>
      <c r="G1381" s="14" t="n"/>
      <c r="H1381" s="19" t="n"/>
      <c r="I1381" s="19" t="n"/>
      <c r="J1381" s="34">
        <f>IF(A1381="","",H1381+I1381)</f>
        <v/>
      </c>
      <c r="K1381" s="14" t="n"/>
      <c r="L1381" s="14" t="n"/>
      <c r="M1381" s="14" t="n"/>
      <c r="N1381" s="14" t="n"/>
      <c r="O1381" s="20">
        <f>IF(A1381="","",SUMPRODUCT((A1381&gt;=Setup!$C$19:$C$30)*(A1381&lt;=Setup!$D$19:$D$30)*Setup!$A$19:$A$30))</f>
        <v/>
      </c>
      <c r="P1381" s="34">
        <f>IF(A1381="","",IF(G1381="Standard 15% (Box 1)",ROUND(H1381*Setup!$B$9,2),0))</f>
        <v/>
      </c>
      <c r="Q1381" s="34">
        <f>IF(A1381="","",I1381-P1381)</f>
        <v/>
      </c>
      <c r="R1381" s="23">
        <f>IF(A1381="","",IF(O1381=0,"Outside audit periods; ","")&amp;IF(G1381="","No VAT category; ","")&amp;IF(ABS(Q1381)&gt;Setup!$B$10,"VAT ≠ 15% × net; ","")&amp;IF(AND(F1381="B2B - VAT registered",NOT(AND(LEN(E1381)=15,LEFT(E1381,1)="3",RIGHT(E1381,1)="3",ISNUMBER(--E1381)))),"Invalid/missing customer VAT no; ","")&amp;IF(L1381&lt;&gt;"Yes","Not reported/cleared on FATOORA; ","")&amp;IF(AND(OR(G1381="Zero-rated domestic (Box 3)",G1381="Export (Box 4)"),N1381=""),"Zero-rate/export evidence missing; ","")&amp;IF(AND(C1381="Credit Note",H1381&gt;0),"Credit note should be negative; ","")&amp;IF(AND(C1381="Simplified Tax Invoice",F1381="B2B - VAT registered"),"Simplified invoice issued to VAT-registered B2B; ",""))</f>
        <v/>
      </c>
    </row>
    <row r="1382">
      <c r="A1382" s="17" t="n"/>
      <c r="B1382" s="14" t="n"/>
      <c r="C1382" s="14" t="n"/>
      <c r="D1382" s="14" t="n"/>
      <c r="E1382" s="16" t="n"/>
      <c r="F1382" s="14" t="n"/>
      <c r="G1382" s="14" t="n"/>
      <c r="H1382" s="19" t="n"/>
      <c r="I1382" s="19" t="n"/>
      <c r="J1382" s="34">
        <f>IF(A1382="","",H1382+I1382)</f>
        <v/>
      </c>
      <c r="K1382" s="14" t="n"/>
      <c r="L1382" s="14" t="n"/>
      <c r="M1382" s="14" t="n"/>
      <c r="N1382" s="14" t="n"/>
      <c r="O1382" s="20">
        <f>IF(A1382="","",SUMPRODUCT((A1382&gt;=Setup!$C$19:$C$30)*(A1382&lt;=Setup!$D$19:$D$30)*Setup!$A$19:$A$30))</f>
        <v/>
      </c>
      <c r="P1382" s="34">
        <f>IF(A1382="","",IF(G1382="Standard 15% (Box 1)",ROUND(H1382*Setup!$B$9,2),0))</f>
        <v/>
      </c>
      <c r="Q1382" s="34">
        <f>IF(A1382="","",I1382-P1382)</f>
        <v/>
      </c>
      <c r="R1382" s="23">
        <f>IF(A1382="","",IF(O1382=0,"Outside audit periods; ","")&amp;IF(G1382="","No VAT category; ","")&amp;IF(ABS(Q1382)&gt;Setup!$B$10,"VAT ≠ 15% × net; ","")&amp;IF(AND(F1382="B2B - VAT registered",NOT(AND(LEN(E1382)=15,LEFT(E1382,1)="3",RIGHT(E1382,1)="3",ISNUMBER(--E1382)))),"Invalid/missing customer VAT no; ","")&amp;IF(L1382&lt;&gt;"Yes","Not reported/cleared on FATOORA; ","")&amp;IF(AND(OR(G1382="Zero-rated domestic (Box 3)",G1382="Export (Box 4)"),N1382=""),"Zero-rate/export evidence missing; ","")&amp;IF(AND(C1382="Credit Note",H1382&gt;0),"Credit note should be negative; ","")&amp;IF(AND(C1382="Simplified Tax Invoice",F1382="B2B - VAT registered"),"Simplified invoice issued to VAT-registered B2B; ",""))</f>
        <v/>
      </c>
    </row>
    <row r="1383">
      <c r="A1383" s="17" t="n"/>
      <c r="B1383" s="14" t="n"/>
      <c r="C1383" s="14" t="n"/>
      <c r="D1383" s="14" t="n"/>
      <c r="E1383" s="16" t="n"/>
      <c r="F1383" s="14" t="n"/>
      <c r="G1383" s="14" t="n"/>
      <c r="H1383" s="19" t="n"/>
      <c r="I1383" s="19" t="n"/>
      <c r="J1383" s="34">
        <f>IF(A1383="","",H1383+I1383)</f>
        <v/>
      </c>
      <c r="K1383" s="14" t="n"/>
      <c r="L1383" s="14" t="n"/>
      <c r="M1383" s="14" t="n"/>
      <c r="N1383" s="14" t="n"/>
      <c r="O1383" s="20">
        <f>IF(A1383="","",SUMPRODUCT((A1383&gt;=Setup!$C$19:$C$30)*(A1383&lt;=Setup!$D$19:$D$30)*Setup!$A$19:$A$30))</f>
        <v/>
      </c>
      <c r="P1383" s="34">
        <f>IF(A1383="","",IF(G1383="Standard 15% (Box 1)",ROUND(H1383*Setup!$B$9,2),0))</f>
        <v/>
      </c>
      <c r="Q1383" s="34">
        <f>IF(A1383="","",I1383-P1383)</f>
        <v/>
      </c>
      <c r="R1383" s="23">
        <f>IF(A1383="","",IF(O1383=0,"Outside audit periods; ","")&amp;IF(G1383="","No VAT category; ","")&amp;IF(ABS(Q1383)&gt;Setup!$B$10,"VAT ≠ 15% × net; ","")&amp;IF(AND(F1383="B2B - VAT registered",NOT(AND(LEN(E1383)=15,LEFT(E1383,1)="3",RIGHT(E1383,1)="3",ISNUMBER(--E1383)))),"Invalid/missing customer VAT no; ","")&amp;IF(L1383&lt;&gt;"Yes","Not reported/cleared on FATOORA; ","")&amp;IF(AND(OR(G1383="Zero-rated domestic (Box 3)",G1383="Export (Box 4)"),N1383=""),"Zero-rate/export evidence missing; ","")&amp;IF(AND(C1383="Credit Note",H1383&gt;0),"Credit note should be negative; ","")&amp;IF(AND(C1383="Simplified Tax Invoice",F1383="B2B - VAT registered"),"Simplified invoice issued to VAT-registered B2B; ",""))</f>
        <v/>
      </c>
    </row>
    <row r="1384">
      <c r="A1384" s="17" t="n"/>
      <c r="B1384" s="14" t="n"/>
      <c r="C1384" s="14" t="n"/>
      <c r="D1384" s="14" t="n"/>
      <c r="E1384" s="16" t="n"/>
      <c r="F1384" s="14" t="n"/>
      <c r="G1384" s="14" t="n"/>
      <c r="H1384" s="19" t="n"/>
      <c r="I1384" s="19" t="n"/>
      <c r="J1384" s="34">
        <f>IF(A1384="","",H1384+I1384)</f>
        <v/>
      </c>
      <c r="K1384" s="14" t="n"/>
      <c r="L1384" s="14" t="n"/>
      <c r="M1384" s="14" t="n"/>
      <c r="N1384" s="14" t="n"/>
      <c r="O1384" s="20">
        <f>IF(A1384="","",SUMPRODUCT((A1384&gt;=Setup!$C$19:$C$30)*(A1384&lt;=Setup!$D$19:$D$30)*Setup!$A$19:$A$30))</f>
        <v/>
      </c>
      <c r="P1384" s="34">
        <f>IF(A1384="","",IF(G1384="Standard 15% (Box 1)",ROUND(H1384*Setup!$B$9,2),0))</f>
        <v/>
      </c>
      <c r="Q1384" s="34">
        <f>IF(A1384="","",I1384-P1384)</f>
        <v/>
      </c>
      <c r="R1384" s="23">
        <f>IF(A1384="","",IF(O1384=0,"Outside audit periods; ","")&amp;IF(G1384="","No VAT category; ","")&amp;IF(ABS(Q1384)&gt;Setup!$B$10,"VAT ≠ 15% × net; ","")&amp;IF(AND(F1384="B2B - VAT registered",NOT(AND(LEN(E1384)=15,LEFT(E1384,1)="3",RIGHT(E1384,1)="3",ISNUMBER(--E1384)))),"Invalid/missing customer VAT no; ","")&amp;IF(L1384&lt;&gt;"Yes","Not reported/cleared on FATOORA; ","")&amp;IF(AND(OR(G1384="Zero-rated domestic (Box 3)",G1384="Export (Box 4)"),N1384=""),"Zero-rate/export evidence missing; ","")&amp;IF(AND(C1384="Credit Note",H1384&gt;0),"Credit note should be negative; ","")&amp;IF(AND(C1384="Simplified Tax Invoice",F1384="B2B - VAT registered"),"Simplified invoice issued to VAT-registered B2B; ",""))</f>
        <v/>
      </c>
    </row>
    <row r="1385">
      <c r="A1385" s="17" t="n"/>
      <c r="B1385" s="14" t="n"/>
      <c r="C1385" s="14" t="n"/>
      <c r="D1385" s="14" t="n"/>
      <c r="E1385" s="16" t="n"/>
      <c r="F1385" s="14" t="n"/>
      <c r="G1385" s="14" t="n"/>
      <c r="H1385" s="19" t="n"/>
      <c r="I1385" s="19" t="n"/>
      <c r="J1385" s="34">
        <f>IF(A1385="","",H1385+I1385)</f>
        <v/>
      </c>
      <c r="K1385" s="14" t="n"/>
      <c r="L1385" s="14" t="n"/>
      <c r="M1385" s="14" t="n"/>
      <c r="N1385" s="14" t="n"/>
      <c r="O1385" s="20">
        <f>IF(A1385="","",SUMPRODUCT((A1385&gt;=Setup!$C$19:$C$30)*(A1385&lt;=Setup!$D$19:$D$30)*Setup!$A$19:$A$30))</f>
        <v/>
      </c>
      <c r="P1385" s="34">
        <f>IF(A1385="","",IF(G1385="Standard 15% (Box 1)",ROUND(H1385*Setup!$B$9,2),0))</f>
        <v/>
      </c>
      <c r="Q1385" s="34">
        <f>IF(A1385="","",I1385-P1385)</f>
        <v/>
      </c>
      <c r="R1385" s="23">
        <f>IF(A1385="","",IF(O1385=0,"Outside audit periods; ","")&amp;IF(G1385="","No VAT category; ","")&amp;IF(ABS(Q1385)&gt;Setup!$B$10,"VAT ≠ 15% × net; ","")&amp;IF(AND(F1385="B2B - VAT registered",NOT(AND(LEN(E1385)=15,LEFT(E1385,1)="3",RIGHT(E1385,1)="3",ISNUMBER(--E1385)))),"Invalid/missing customer VAT no; ","")&amp;IF(L1385&lt;&gt;"Yes","Not reported/cleared on FATOORA; ","")&amp;IF(AND(OR(G1385="Zero-rated domestic (Box 3)",G1385="Export (Box 4)"),N1385=""),"Zero-rate/export evidence missing; ","")&amp;IF(AND(C1385="Credit Note",H1385&gt;0),"Credit note should be negative; ","")&amp;IF(AND(C1385="Simplified Tax Invoice",F1385="B2B - VAT registered"),"Simplified invoice issued to VAT-registered B2B; ",""))</f>
        <v/>
      </c>
    </row>
    <row r="1386">
      <c r="A1386" s="17" t="n"/>
      <c r="B1386" s="14" t="n"/>
      <c r="C1386" s="14" t="n"/>
      <c r="D1386" s="14" t="n"/>
      <c r="E1386" s="16" t="n"/>
      <c r="F1386" s="14" t="n"/>
      <c r="G1386" s="14" t="n"/>
      <c r="H1386" s="19" t="n"/>
      <c r="I1386" s="19" t="n"/>
      <c r="J1386" s="34">
        <f>IF(A1386="","",H1386+I1386)</f>
        <v/>
      </c>
      <c r="K1386" s="14" t="n"/>
      <c r="L1386" s="14" t="n"/>
      <c r="M1386" s="14" t="n"/>
      <c r="N1386" s="14" t="n"/>
      <c r="O1386" s="20">
        <f>IF(A1386="","",SUMPRODUCT((A1386&gt;=Setup!$C$19:$C$30)*(A1386&lt;=Setup!$D$19:$D$30)*Setup!$A$19:$A$30))</f>
        <v/>
      </c>
      <c r="P1386" s="34">
        <f>IF(A1386="","",IF(G1386="Standard 15% (Box 1)",ROUND(H1386*Setup!$B$9,2),0))</f>
        <v/>
      </c>
      <c r="Q1386" s="34">
        <f>IF(A1386="","",I1386-P1386)</f>
        <v/>
      </c>
      <c r="R1386" s="23">
        <f>IF(A1386="","",IF(O1386=0,"Outside audit periods; ","")&amp;IF(G1386="","No VAT category; ","")&amp;IF(ABS(Q1386)&gt;Setup!$B$10,"VAT ≠ 15% × net; ","")&amp;IF(AND(F1386="B2B - VAT registered",NOT(AND(LEN(E1386)=15,LEFT(E1386,1)="3",RIGHT(E1386,1)="3",ISNUMBER(--E1386)))),"Invalid/missing customer VAT no; ","")&amp;IF(L1386&lt;&gt;"Yes","Not reported/cleared on FATOORA; ","")&amp;IF(AND(OR(G1386="Zero-rated domestic (Box 3)",G1386="Export (Box 4)"),N1386=""),"Zero-rate/export evidence missing; ","")&amp;IF(AND(C1386="Credit Note",H1386&gt;0),"Credit note should be negative; ","")&amp;IF(AND(C1386="Simplified Tax Invoice",F1386="B2B - VAT registered"),"Simplified invoice issued to VAT-registered B2B; ",""))</f>
        <v/>
      </c>
    </row>
    <row r="1387">
      <c r="A1387" s="17" t="n"/>
      <c r="B1387" s="14" t="n"/>
      <c r="C1387" s="14" t="n"/>
      <c r="D1387" s="14" t="n"/>
      <c r="E1387" s="16" t="n"/>
      <c r="F1387" s="14" t="n"/>
      <c r="G1387" s="14" t="n"/>
      <c r="H1387" s="19" t="n"/>
      <c r="I1387" s="19" t="n"/>
      <c r="J1387" s="34">
        <f>IF(A1387="","",H1387+I1387)</f>
        <v/>
      </c>
      <c r="K1387" s="14" t="n"/>
      <c r="L1387" s="14" t="n"/>
      <c r="M1387" s="14" t="n"/>
      <c r="N1387" s="14" t="n"/>
      <c r="O1387" s="20">
        <f>IF(A1387="","",SUMPRODUCT((A1387&gt;=Setup!$C$19:$C$30)*(A1387&lt;=Setup!$D$19:$D$30)*Setup!$A$19:$A$30))</f>
        <v/>
      </c>
      <c r="P1387" s="34">
        <f>IF(A1387="","",IF(G1387="Standard 15% (Box 1)",ROUND(H1387*Setup!$B$9,2),0))</f>
        <v/>
      </c>
      <c r="Q1387" s="34">
        <f>IF(A1387="","",I1387-P1387)</f>
        <v/>
      </c>
      <c r="R1387" s="23">
        <f>IF(A1387="","",IF(O1387=0,"Outside audit periods; ","")&amp;IF(G1387="","No VAT category; ","")&amp;IF(ABS(Q1387)&gt;Setup!$B$10,"VAT ≠ 15% × net; ","")&amp;IF(AND(F1387="B2B - VAT registered",NOT(AND(LEN(E1387)=15,LEFT(E1387,1)="3",RIGHT(E1387,1)="3",ISNUMBER(--E1387)))),"Invalid/missing customer VAT no; ","")&amp;IF(L1387&lt;&gt;"Yes","Not reported/cleared on FATOORA; ","")&amp;IF(AND(OR(G1387="Zero-rated domestic (Box 3)",G1387="Export (Box 4)"),N1387=""),"Zero-rate/export evidence missing; ","")&amp;IF(AND(C1387="Credit Note",H1387&gt;0),"Credit note should be negative; ","")&amp;IF(AND(C1387="Simplified Tax Invoice",F1387="B2B - VAT registered"),"Simplified invoice issued to VAT-registered B2B; ",""))</f>
        <v/>
      </c>
    </row>
    <row r="1388">
      <c r="A1388" s="17" t="n"/>
      <c r="B1388" s="14" t="n"/>
      <c r="C1388" s="14" t="n"/>
      <c r="D1388" s="14" t="n"/>
      <c r="E1388" s="16" t="n"/>
      <c r="F1388" s="14" t="n"/>
      <c r="G1388" s="14" t="n"/>
      <c r="H1388" s="19" t="n"/>
      <c r="I1388" s="19" t="n"/>
      <c r="J1388" s="34">
        <f>IF(A1388="","",H1388+I1388)</f>
        <v/>
      </c>
      <c r="K1388" s="14" t="n"/>
      <c r="L1388" s="14" t="n"/>
      <c r="M1388" s="14" t="n"/>
      <c r="N1388" s="14" t="n"/>
      <c r="O1388" s="20">
        <f>IF(A1388="","",SUMPRODUCT((A1388&gt;=Setup!$C$19:$C$30)*(A1388&lt;=Setup!$D$19:$D$30)*Setup!$A$19:$A$30))</f>
        <v/>
      </c>
      <c r="P1388" s="34">
        <f>IF(A1388="","",IF(G1388="Standard 15% (Box 1)",ROUND(H1388*Setup!$B$9,2),0))</f>
        <v/>
      </c>
      <c r="Q1388" s="34">
        <f>IF(A1388="","",I1388-P1388)</f>
        <v/>
      </c>
      <c r="R1388" s="23">
        <f>IF(A1388="","",IF(O1388=0,"Outside audit periods; ","")&amp;IF(G1388="","No VAT category; ","")&amp;IF(ABS(Q1388)&gt;Setup!$B$10,"VAT ≠ 15% × net; ","")&amp;IF(AND(F1388="B2B - VAT registered",NOT(AND(LEN(E1388)=15,LEFT(E1388,1)="3",RIGHT(E1388,1)="3",ISNUMBER(--E1388)))),"Invalid/missing customer VAT no; ","")&amp;IF(L1388&lt;&gt;"Yes","Not reported/cleared on FATOORA; ","")&amp;IF(AND(OR(G1388="Zero-rated domestic (Box 3)",G1388="Export (Box 4)"),N1388=""),"Zero-rate/export evidence missing; ","")&amp;IF(AND(C1388="Credit Note",H1388&gt;0),"Credit note should be negative; ","")&amp;IF(AND(C1388="Simplified Tax Invoice",F1388="B2B - VAT registered"),"Simplified invoice issued to VAT-registered B2B; ",""))</f>
        <v/>
      </c>
    </row>
    <row r="1389">
      <c r="A1389" s="17" t="n"/>
      <c r="B1389" s="14" t="n"/>
      <c r="C1389" s="14" t="n"/>
      <c r="D1389" s="14" t="n"/>
      <c r="E1389" s="16" t="n"/>
      <c r="F1389" s="14" t="n"/>
      <c r="G1389" s="14" t="n"/>
      <c r="H1389" s="19" t="n"/>
      <c r="I1389" s="19" t="n"/>
      <c r="J1389" s="34">
        <f>IF(A1389="","",H1389+I1389)</f>
        <v/>
      </c>
      <c r="K1389" s="14" t="n"/>
      <c r="L1389" s="14" t="n"/>
      <c r="M1389" s="14" t="n"/>
      <c r="N1389" s="14" t="n"/>
      <c r="O1389" s="20">
        <f>IF(A1389="","",SUMPRODUCT((A1389&gt;=Setup!$C$19:$C$30)*(A1389&lt;=Setup!$D$19:$D$30)*Setup!$A$19:$A$30))</f>
        <v/>
      </c>
      <c r="P1389" s="34">
        <f>IF(A1389="","",IF(G1389="Standard 15% (Box 1)",ROUND(H1389*Setup!$B$9,2),0))</f>
        <v/>
      </c>
      <c r="Q1389" s="34">
        <f>IF(A1389="","",I1389-P1389)</f>
        <v/>
      </c>
      <c r="R1389" s="23">
        <f>IF(A1389="","",IF(O1389=0,"Outside audit periods; ","")&amp;IF(G1389="","No VAT category; ","")&amp;IF(ABS(Q1389)&gt;Setup!$B$10,"VAT ≠ 15% × net; ","")&amp;IF(AND(F1389="B2B - VAT registered",NOT(AND(LEN(E1389)=15,LEFT(E1389,1)="3",RIGHT(E1389,1)="3",ISNUMBER(--E1389)))),"Invalid/missing customer VAT no; ","")&amp;IF(L1389&lt;&gt;"Yes","Not reported/cleared on FATOORA; ","")&amp;IF(AND(OR(G1389="Zero-rated domestic (Box 3)",G1389="Export (Box 4)"),N1389=""),"Zero-rate/export evidence missing; ","")&amp;IF(AND(C1389="Credit Note",H1389&gt;0),"Credit note should be negative; ","")&amp;IF(AND(C1389="Simplified Tax Invoice",F1389="B2B - VAT registered"),"Simplified invoice issued to VAT-registered B2B; ",""))</f>
        <v/>
      </c>
    </row>
    <row r="1390">
      <c r="A1390" s="17" t="n"/>
      <c r="B1390" s="14" t="n"/>
      <c r="C1390" s="14" t="n"/>
      <c r="D1390" s="14" t="n"/>
      <c r="E1390" s="16" t="n"/>
      <c r="F1390" s="14" t="n"/>
      <c r="G1390" s="14" t="n"/>
      <c r="H1390" s="19" t="n"/>
      <c r="I1390" s="19" t="n"/>
      <c r="J1390" s="34">
        <f>IF(A1390="","",H1390+I1390)</f>
        <v/>
      </c>
      <c r="K1390" s="14" t="n"/>
      <c r="L1390" s="14" t="n"/>
      <c r="M1390" s="14" t="n"/>
      <c r="N1390" s="14" t="n"/>
      <c r="O1390" s="20">
        <f>IF(A1390="","",SUMPRODUCT((A1390&gt;=Setup!$C$19:$C$30)*(A1390&lt;=Setup!$D$19:$D$30)*Setup!$A$19:$A$30))</f>
        <v/>
      </c>
      <c r="P1390" s="34">
        <f>IF(A1390="","",IF(G1390="Standard 15% (Box 1)",ROUND(H1390*Setup!$B$9,2),0))</f>
        <v/>
      </c>
      <c r="Q1390" s="34">
        <f>IF(A1390="","",I1390-P1390)</f>
        <v/>
      </c>
      <c r="R1390" s="23">
        <f>IF(A1390="","",IF(O1390=0,"Outside audit periods; ","")&amp;IF(G1390="","No VAT category; ","")&amp;IF(ABS(Q1390)&gt;Setup!$B$10,"VAT ≠ 15% × net; ","")&amp;IF(AND(F1390="B2B - VAT registered",NOT(AND(LEN(E1390)=15,LEFT(E1390,1)="3",RIGHT(E1390,1)="3",ISNUMBER(--E1390)))),"Invalid/missing customer VAT no; ","")&amp;IF(L1390&lt;&gt;"Yes","Not reported/cleared on FATOORA; ","")&amp;IF(AND(OR(G1390="Zero-rated domestic (Box 3)",G1390="Export (Box 4)"),N1390=""),"Zero-rate/export evidence missing; ","")&amp;IF(AND(C1390="Credit Note",H1390&gt;0),"Credit note should be negative; ","")&amp;IF(AND(C1390="Simplified Tax Invoice",F1390="B2B - VAT registered"),"Simplified invoice issued to VAT-registered B2B; ",""))</f>
        <v/>
      </c>
    </row>
    <row r="1391">
      <c r="A1391" s="17" t="n"/>
      <c r="B1391" s="14" t="n"/>
      <c r="C1391" s="14" t="n"/>
      <c r="D1391" s="14" t="n"/>
      <c r="E1391" s="16" t="n"/>
      <c r="F1391" s="14" t="n"/>
      <c r="G1391" s="14" t="n"/>
      <c r="H1391" s="19" t="n"/>
      <c r="I1391" s="19" t="n"/>
      <c r="J1391" s="34">
        <f>IF(A1391="","",H1391+I1391)</f>
        <v/>
      </c>
      <c r="K1391" s="14" t="n"/>
      <c r="L1391" s="14" t="n"/>
      <c r="M1391" s="14" t="n"/>
      <c r="N1391" s="14" t="n"/>
      <c r="O1391" s="20">
        <f>IF(A1391="","",SUMPRODUCT((A1391&gt;=Setup!$C$19:$C$30)*(A1391&lt;=Setup!$D$19:$D$30)*Setup!$A$19:$A$30))</f>
        <v/>
      </c>
      <c r="P1391" s="34">
        <f>IF(A1391="","",IF(G1391="Standard 15% (Box 1)",ROUND(H1391*Setup!$B$9,2),0))</f>
        <v/>
      </c>
      <c r="Q1391" s="34">
        <f>IF(A1391="","",I1391-P1391)</f>
        <v/>
      </c>
      <c r="R1391" s="23">
        <f>IF(A1391="","",IF(O1391=0,"Outside audit periods; ","")&amp;IF(G1391="","No VAT category; ","")&amp;IF(ABS(Q1391)&gt;Setup!$B$10,"VAT ≠ 15% × net; ","")&amp;IF(AND(F1391="B2B - VAT registered",NOT(AND(LEN(E1391)=15,LEFT(E1391,1)="3",RIGHT(E1391,1)="3",ISNUMBER(--E1391)))),"Invalid/missing customer VAT no; ","")&amp;IF(L1391&lt;&gt;"Yes","Not reported/cleared on FATOORA; ","")&amp;IF(AND(OR(G1391="Zero-rated domestic (Box 3)",G1391="Export (Box 4)"),N1391=""),"Zero-rate/export evidence missing; ","")&amp;IF(AND(C1391="Credit Note",H1391&gt;0),"Credit note should be negative; ","")&amp;IF(AND(C1391="Simplified Tax Invoice",F1391="B2B - VAT registered"),"Simplified invoice issued to VAT-registered B2B; ",""))</f>
        <v/>
      </c>
    </row>
    <row r="1392">
      <c r="A1392" s="17" t="n"/>
      <c r="B1392" s="14" t="n"/>
      <c r="C1392" s="14" t="n"/>
      <c r="D1392" s="14" t="n"/>
      <c r="E1392" s="16" t="n"/>
      <c r="F1392" s="14" t="n"/>
      <c r="G1392" s="14" t="n"/>
      <c r="H1392" s="19" t="n"/>
      <c r="I1392" s="19" t="n"/>
      <c r="J1392" s="34">
        <f>IF(A1392="","",H1392+I1392)</f>
        <v/>
      </c>
      <c r="K1392" s="14" t="n"/>
      <c r="L1392" s="14" t="n"/>
      <c r="M1392" s="14" t="n"/>
      <c r="N1392" s="14" t="n"/>
      <c r="O1392" s="20">
        <f>IF(A1392="","",SUMPRODUCT((A1392&gt;=Setup!$C$19:$C$30)*(A1392&lt;=Setup!$D$19:$D$30)*Setup!$A$19:$A$30))</f>
        <v/>
      </c>
      <c r="P1392" s="34">
        <f>IF(A1392="","",IF(G1392="Standard 15% (Box 1)",ROUND(H1392*Setup!$B$9,2),0))</f>
        <v/>
      </c>
      <c r="Q1392" s="34">
        <f>IF(A1392="","",I1392-P1392)</f>
        <v/>
      </c>
      <c r="R1392" s="23">
        <f>IF(A1392="","",IF(O1392=0,"Outside audit periods; ","")&amp;IF(G1392="","No VAT category; ","")&amp;IF(ABS(Q1392)&gt;Setup!$B$10,"VAT ≠ 15% × net; ","")&amp;IF(AND(F1392="B2B - VAT registered",NOT(AND(LEN(E1392)=15,LEFT(E1392,1)="3",RIGHT(E1392,1)="3",ISNUMBER(--E1392)))),"Invalid/missing customer VAT no; ","")&amp;IF(L1392&lt;&gt;"Yes","Not reported/cleared on FATOORA; ","")&amp;IF(AND(OR(G1392="Zero-rated domestic (Box 3)",G1392="Export (Box 4)"),N1392=""),"Zero-rate/export evidence missing; ","")&amp;IF(AND(C1392="Credit Note",H1392&gt;0),"Credit note should be negative; ","")&amp;IF(AND(C1392="Simplified Tax Invoice",F1392="B2B - VAT registered"),"Simplified invoice issued to VAT-registered B2B; ",""))</f>
        <v/>
      </c>
    </row>
    <row r="1393">
      <c r="A1393" s="17" t="n"/>
      <c r="B1393" s="14" t="n"/>
      <c r="C1393" s="14" t="n"/>
      <c r="D1393" s="14" t="n"/>
      <c r="E1393" s="16" t="n"/>
      <c r="F1393" s="14" t="n"/>
      <c r="G1393" s="14" t="n"/>
      <c r="H1393" s="19" t="n"/>
      <c r="I1393" s="19" t="n"/>
      <c r="J1393" s="34">
        <f>IF(A1393="","",H1393+I1393)</f>
        <v/>
      </c>
      <c r="K1393" s="14" t="n"/>
      <c r="L1393" s="14" t="n"/>
      <c r="M1393" s="14" t="n"/>
      <c r="N1393" s="14" t="n"/>
      <c r="O1393" s="20">
        <f>IF(A1393="","",SUMPRODUCT((A1393&gt;=Setup!$C$19:$C$30)*(A1393&lt;=Setup!$D$19:$D$30)*Setup!$A$19:$A$30))</f>
        <v/>
      </c>
      <c r="P1393" s="34">
        <f>IF(A1393="","",IF(G1393="Standard 15% (Box 1)",ROUND(H1393*Setup!$B$9,2),0))</f>
        <v/>
      </c>
      <c r="Q1393" s="34">
        <f>IF(A1393="","",I1393-P1393)</f>
        <v/>
      </c>
      <c r="R1393" s="23">
        <f>IF(A1393="","",IF(O1393=0,"Outside audit periods; ","")&amp;IF(G1393="","No VAT category; ","")&amp;IF(ABS(Q1393)&gt;Setup!$B$10,"VAT ≠ 15% × net; ","")&amp;IF(AND(F1393="B2B - VAT registered",NOT(AND(LEN(E1393)=15,LEFT(E1393,1)="3",RIGHT(E1393,1)="3",ISNUMBER(--E1393)))),"Invalid/missing customer VAT no; ","")&amp;IF(L1393&lt;&gt;"Yes","Not reported/cleared on FATOORA; ","")&amp;IF(AND(OR(G1393="Zero-rated domestic (Box 3)",G1393="Export (Box 4)"),N1393=""),"Zero-rate/export evidence missing; ","")&amp;IF(AND(C1393="Credit Note",H1393&gt;0),"Credit note should be negative; ","")&amp;IF(AND(C1393="Simplified Tax Invoice",F1393="B2B - VAT registered"),"Simplified invoice issued to VAT-registered B2B; ",""))</f>
        <v/>
      </c>
    </row>
    <row r="1394">
      <c r="A1394" s="17" t="n"/>
      <c r="B1394" s="14" t="n"/>
      <c r="C1394" s="14" t="n"/>
      <c r="D1394" s="14" t="n"/>
      <c r="E1394" s="16" t="n"/>
      <c r="F1394" s="14" t="n"/>
      <c r="G1394" s="14" t="n"/>
      <c r="H1394" s="19" t="n"/>
      <c r="I1394" s="19" t="n"/>
      <c r="J1394" s="34">
        <f>IF(A1394="","",H1394+I1394)</f>
        <v/>
      </c>
      <c r="K1394" s="14" t="n"/>
      <c r="L1394" s="14" t="n"/>
      <c r="M1394" s="14" t="n"/>
      <c r="N1394" s="14" t="n"/>
      <c r="O1394" s="20">
        <f>IF(A1394="","",SUMPRODUCT((A1394&gt;=Setup!$C$19:$C$30)*(A1394&lt;=Setup!$D$19:$D$30)*Setup!$A$19:$A$30))</f>
        <v/>
      </c>
      <c r="P1394" s="34">
        <f>IF(A1394="","",IF(G1394="Standard 15% (Box 1)",ROUND(H1394*Setup!$B$9,2),0))</f>
        <v/>
      </c>
      <c r="Q1394" s="34">
        <f>IF(A1394="","",I1394-P1394)</f>
        <v/>
      </c>
      <c r="R1394" s="23">
        <f>IF(A1394="","",IF(O1394=0,"Outside audit periods; ","")&amp;IF(G1394="","No VAT category; ","")&amp;IF(ABS(Q1394)&gt;Setup!$B$10,"VAT ≠ 15% × net; ","")&amp;IF(AND(F1394="B2B - VAT registered",NOT(AND(LEN(E1394)=15,LEFT(E1394,1)="3",RIGHT(E1394,1)="3",ISNUMBER(--E1394)))),"Invalid/missing customer VAT no; ","")&amp;IF(L1394&lt;&gt;"Yes","Not reported/cleared on FATOORA; ","")&amp;IF(AND(OR(G1394="Zero-rated domestic (Box 3)",G1394="Export (Box 4)"),N1394=""),"Zero-rate/export evidence missing; ","")&amp;IF(AND(C1394="Credit Note",H1394&gt;0),"Credit note should be negative; ","")&amp;IF(AND(C1394="Simplified Tax Invoice",F1394="B2B - VAT registered"),"Simplified invoice issued to VAT-registered B2B; ",""))</f>
        <v/>
      </c>
    </row>
    <row r="1395">
      <c r="A1395" s="17" t="n"/>
      <c r="B1395" s="14" t="n"/>
      <c r="C1395" s="14" t="n"/>
      <c r="D1395" s="14" t="n"/>
      <c r="E1395" s="16" t="n"/>
      <c r="F1395" s="14" t="n"/>
      <c r="G1395" s="14" t="n"/>
      <c r="H1395" s="19" t="n"/>
      <c r="I1395" s="19" t="n"/>
      <c r="J1395" s="34">
        <f>IF(A1395="","",H1395+I1395)</f>
        <v/>
      </c>
      <c r="K1395" s="14" t="n"/>
      <c r="L1395" s="14" t="n"/>
      <c r="M1395" s="14" t="n"/>
      <c r="N1395" s="14" t="n"/>
      <c r="O1395" s="20">
        <f>IF(A1395="","",SUMPRODUCT((A1395&gt;=Setup!$C$19:$C$30)*(A1395&lt;=Setup!$D$19:$D$30)*Setup!$A$19:$A$30))</f>
        <v/>
      </c>
      <c r="P1395" s="34">
        <f>IF(A1395="","",IF(G1395="Standard 15% (Box 1)",ROUND(H1395*Setup!$B$9,2),0))</f>
        <v/>
      </c>
      <c r="Q1395" s="34">
        <f>IF(A1395="","",I1395-P1395)</f>
        <v/>
      </c>
      <c r="R1395" s="23">
        <f>IF(A1395="","",IF(O1395=0,"Outside audit periods; ","")&amp;IF(G1395="","No VAT category; ","")&amp;IF(ABS(Q1395)&gt;Setup!$B$10,"VAT ≠ 15% × net; ","")&amp;IF(AND(F1395="B2B - VAT registered",NOT(AND(LEN(E1395)=15,LEFT(E1395,1)="3",RIGHT(E1395,1)="3",ISNUMBER(--E1395)))),"Invalid/missing customer VAT no; ","")&amp;IF(L1395&lt;&gt;"Yes","Not reported/cleared on FATOORA; ","")&amp;IF(AND(OR(G1395="Zero-rated domestic (Box 3)",G1395="Export (Box 4)"),N1395=""),"Zero-rate/export evidence missing; ","")&amp;IF(AND(C1395="Credit Note",H1395&gt;0),"Credit note should be negative; ","")&amp;IF(AND(C1395="Simplified Tax Invoice",F1395="B2B - VAT registered"),"Simplified invoice issued to VAT-registered B2B; ",""))</f>
        <v/>
      </c>
    </row>
    <row r="1396">
      <c r="A1396" s="17" t="n"/>
      <c r="B1396" s="14" t="n"/>
      <c r="C1396" s="14" t="n"/>
      <c r="D1396" s="14" t="n"/>
      <c r="E1396" s="16" t="n"/>
      <c r="F1396" s="14" t="n"/>
      <c r="G1396" s="14" t="n"/>
      <c r="H1396" s="19" t="n"/>
      <c r="I1396" s="19" t="n"/>
      <c r="J1396" s="34">
        <f>IF(A1396="","",H1396+I1396)</f>
        <v/>
      </c>
      <c r="K1396" s="14" t="n"/>
      <c r="L1396" s="14" t="n"/>
      <c r="M1396" s="14" t="n"/>
      <c r="N1396" s="14" t="n"/>
      <c r="O1396" s="20">
        <f>IF(A1396="","",SUMPRODUCT((A1396&gt;=Setup!$C$19:$C$30)*(A1396&lt;=Setup!$D$19:$D$30)*Setup!$A$19:$A$30))</f>
        <v/>
      </c>
      <c r="P1396" s="34">
        <f>IF(A1396="","",IF(G1396="Standard 15% (Box 1)",ROUND(H1396*Setup!$B$9,2),0))</f>
        <v/>
      </c>
      <c r="Q1396" s="34">
        <f>IF(A1396="","",I1396-P1396)</f>
        <v/>
      </c>
      <c r="R1396" s="23">
        <f>IF(A1396="","",IF(O1396=0,"Outside audit periods; ","")&amp;IF(G1396="","No VAT category; ","")&amp;IF(ABS(Q1396)&gt;Setup!$B$10,"VAT ≠ 15% × net; ","")&amp;IF(AND(F1396="B2B - VAT registered",NOT(AND(LEN(E1396)=15,LEFT(E1396,1)="3",RIGHT(E1396,1)="3",ISNUMBER(--E1396)))),"Invalid/missing customer VAT no; ","")&amp;IF(L1396&lt;&gt;"Yes","Not reported/cleared on FATOORA; ","")&amp;IF(AND(OR(G1396="Zero-rated domestic (Box 3)",G1396="Export (Box 4)"),N1396=""),"Zero-rate/export evidence missing; ","")&amp;IF(AND(C1396="Credit Note",H1396&gt;0),"Credit note should be negative; ","")&amp;IF(AND(C1396="Simplified Tax Invoice",F1396="B2B - VAT registered"),"Simplified invoice issued to VAT-registered B2B; ",""))</f>
        <v/>
      </c>
    </row>
    <row r="1397">
      <c r="A1397" s="17" t="n"/>
      <c r="B1397" s="14" t="n"/>
      <c r="C1397" s="14" t="n"/>
      <c r="D1397" s="14" t="n"/>
      <c r="E1397" s="16" t="n"/>
      <c r="F1397" s="14" t="n"/>
      <c r="G1397" s="14" t="n"/>
      <c r="H1397" s="19" t="n"/>
      <c r="I1397" s="19" t="n"/>
      <c r="J1397" s="34">
        <f>IF(A1397="","",H1397+I1397)</f>
        <v/>
      </c>
      <c r="K1397" s="14" t="n"/>
      <c r="L1397" s="14" t="n"/>
      <c r="M1397" s="14" t="n"/>
      <c r="N1397" s="14" t="n"/>
      <c r="O1397" s="20">
        <f>IF(A1397="","",SUMPRODUCT((A1397&gt;=Setup!$C$19:$C$30)*(A1397&lt;=Setup!$D$19:$D$30)*Setup!$A$19:$A$30))</f>
        <v/>
      </c>
      <c r="P1397" s="34">
        <f>IF(A1397="","",IF(G1397="Standard 15% (Box 1)",ROUND(H1397*Setup!$B$9,2),0))</f>
        <v/>
      </c>
      <c r="Q1397" s="34">
        <f>IF(A1397="","",I1397-P1397)</f>
        <v/>
      </c>
      <c r="R1397" s="23">
        <f>IF(A1397="","",IF(O1397=0,"Outside audit periods; ","")&amp;IF(G1397="","No VAT category; ","")&amp;IF(ABS(Q1397)&gt;Setup!$B$10,"VAT ≠ 15% × net; ","")&amp;IF(AND(F1397="B2B - VAT registered",NOT(AND(LEN(E1397)=15,LEFT(E1397,1)="3",RIGHT(E1397,1)="3",ISNUMBER(--E1397)))),"Invalid/missing customer VAT no; ","")&amp;IF(L1397&lt;&gt;"Yes","Not reported/cleared on FATOORA; ","")&amp;IF(AND(OR(G1397="Zero-rated domestic (Box 3)",G1397="Export (Box 4)"),N1397=""),"Zero-rate/export evidence missing; ","")&amp;IF(AND(C1397="Credit Note",H1397&gt;0),"Credit note should be negative; ","")&amp;IF(AND(C1397="Simplified Tax Invoice",F1397="B2B - VAT registered"),"Simplified invoice issued to VAT-registered B2B; ",""))</f>
        <v/>
      </c>
    </row>
    <row r="1398">
      <c r="A1398" s="17" t="n"/>
      <c r="B1398" s="14" t="n"/>
      <c r="C1398" s="14" t="n"/>
      <c r="D1398" s="14" t="n"/>
      <c r="E1398" s="16" t="n"/>
      <c r="F1398" s="14" t="n"/>
      <c r="G1398" s="14" t="n"/>
      <c r="H1398" s="19" t="n"/>
      <c r="I1398" s="19" t="n"/>
      <c r="J1398" s="34">
        <f>IF(A1398="","",H1398+I1398)</f>
        <v/>
      </c>
      <c r="K1398" s="14" t="n"/>
      <c r="L1398" s="14" t="n"/>
      <c r="M1398" s="14" t="n"/>
      <c r="N1398" s="14" t="n"/>
      <c r="O1398" s="20">
        <f>IF(A1398="","",SUMPRODUCT((A1398&gt;=Setup!$C$19:$C$30)*(A1398&lt;=Setup!$D$19:$D$30)*Setup!$A$19:$A$30))</f>
        <v/>
      </c>
      <c r="P1398" s="34">
        <f>IF(A1398="","",IF(G1398="Standard 15% (Box 1)",ROUND(H1398*Setup!$B$9,2),0))</f>
        <v/>
      </c>
      <c r="Q1398" s="34">
        <f>IF(A1398="","",I1398-P1398)</f>
        <v/>
      </c>
      <c r="R1398" s="23">
        <f>IF(A1398="","",IF(O1398=0,"Outside audit periods; ","")&amp;IF(G1398="","No VAT category; ","")&amp;IF(ABS(Q1398)&gt;Setup!$B$10,"VAT ≠ 15% × net; ","")&amp;IF(AND(F1398="B2B - VAT registered",NOT(AND(LEN(E1398)=15,LEFT(E1398,1)="3",RIGHT(E1398,1)="3",ISNUMBER(--E1398)))),"Invalid/missing customer VAT no; ","")&amp;IF(L1398&lt;&gt;"Yes","Not reported/cleared on FATOORA; ","")&amp;IF(AND(OR(G1398="Zero-rated domestic (Box 3)",G1398="Export (Box 4)"),N1398=""),"Zero-rate/export evidence missing; ","")&amp;IF(AND(C1398="Credit Note",H1398&gt;0),"Credit note should be negative; ","")&amp;IF(AND(C1398="Simplified Tax Invoice",F1398="B2B - VAT registered"),"Simplified invoice issued to VAT-registered B2B; ",""))</f>
        <v/>
      </c>
    </row>
    <row r="1399">
      <c r="A1399" s="17" t="n"/>
      <c r="B1399" s="14" t="n"/>
      <c r="C1399" s="14" t="n"/>
      <c r="D1399" s="14" t="n"/>
      <c r="E1399" s="16" t="n"/>
      <c r="F1399" s="14" t="n"/>
      <c r="G1399" s="14" t="n"/>
      <c r="H1399" s="19" t="n"/>
      <c r="I1399" s="19" t="n"/>
      <c r="J1399" s="34">
        <f>IF(A1399="","",H1399+I1399)</f>
        <v/>
      </c>
      <c r="K1399" s="14" t="n"/>
      <c r="L1399" s="14" t="n"/>
      <c r="M1399" s="14" t="n"/>
      <c r="N1399" s="14" t="n"/>
      <c r="O1399" s="20">
        <f>IF(A1399="","",SUMPRODUCT((A1399&gt;=Setup!$C$19:$C$30)*(A1399&lt;=Setup!$D$19:$D$30)*Setup!$A$19:$A$30))</f>
        <v/>
      </c>
      <c r="P1399" s="34">
        <f>IF(A1399="","",IF(G1399="Standard 15% (Box 1)",ROUND(H1399*Setup!$B$9,2),0))</f>
        <v/>
      </c>
      <c r="Q1399" s="34">
        <f>IF(A1399="","",I1399-P1399)</f>
        <v/>
      </c>
      <c r="R1399" s="23">
        <f>IF(A1399="","",IF(O1399=0,"Outside audit periods; ","")&amp;IF(G1399="","No VAT category; ","")&amp;IF(ABS(Q1399)&gt;Setup!$B$10,"VAT ≠ 15% × net; ","")&amp;IF(AND(F1399="B2B - VAT registered",NOT(AND(LEN(E1399)=15,LEFT(E1399,1)="3",RIGHT(E1399,1)="3",ISNUMBER(--E1399)))),"Invalid/missing customer VAT no; ","")&amp;IF(L1399&lt;&gt;"Yes","Not reported/cleared on FATOORA; ","")&amp;IF(AND(OR(G1399="Zero-rated domestic (Box 3)",G1399="Export (Box 4)"),N1399=""),"Zero-rate/export evidence missing; ","")&amp;IF(AND(C1399="Credit Note",H1399&gt;0),"Credit note should be negative; ","")&amp;IF(AND(C1399="Simplified Tax Invoice",F1399="B2B - VAT registered"),"Simplified invoice issued to VAT-registered B2B; ",""))</f>
        <v/>
      </c>
    </row>
    <row r="1400">
      <c r="A1400" s="17" t="n"/>
      <c r="B1400" s="14" t="n"/>
      <c r="C1400" s="14" t="n"/>
      <c r="D1400" s="14" t="n"/>
      <c r="E1400" s="16" t="n"/>
      <c r="F1400" s="14" t="n"/>
      <c r="G1400" s="14" t="n"/>
      <c r="H1400" s="19" t="n"/>
      <c r="I1400" s="19" t="n"/>
      <c r="J1400" s="34">
        <f>IF(A1400="","",H1400+I1400)</f>
        <v/>
      </c>
      <c r="K1400" s="14" t="n"/>
      <c r="L1400" s="14" t="n"/>
      <c r="M1400" s="14" t="n"/>
      <c r="N1400" s="14" t="n"/>
      <c r="O1400" s="20">
        <f>IF(A1400="","",SUMPRODUCT((A1400&gt;=Setup!$C$19:$C$30)*(A1400&lt;=Setup!$D$19:$D$30)*Setup!$A$19:$A$30))</f>
        <v/>
      </c>
      <c r="P1400" s="34">
        <f>IF(A1400="","",IF(G1400="Standard 15% (Box 1)",ROUND(H1400*Setup!$B$9,2),0))</f>
        <v/>
      </c>
      <c r="Q1400" s="34">
        <f>IF(A1400="","",I1400-P1400)</f>
        <v/>
      </c>
      <c r="R1400" s="23">
        <f>IF(A1400="","",IF(O1400=0,"Outside audit periods; ","")&amp;IF(G1400="","No VAT category; ","")&amp;IF(ABS(Q1400)&gt;Setup!$B$10,"VAT ≠ 15% × net; ","")&amp;IF(AND(F1400="B2B - VAT registered",NOT(AND(LEN(E1400)=15,LEFT(E1400,1)="3",RIGHT(E1400,1)="3",ISNUMBER(--E1400)))),"Invalid/missing customer VAT no; ","")&amp;IF(L1400&lt;&gt;"Yes","Not reported/cleared on FATOORA; ","")&amp;IF(AND(OR(G1400="Zero-rated domestic (Box 3)",G1400="Export (Box 4)"),N1400=""),"Zero-rate/export evidence missing; ","")&amp;IF(AND(C1400="Credit Note",H1400&gt;0),"Credit note should be negative; ","")&amp;IF(AND(C1400="Simplified Tax Invoice",F1400="B2B - VAT registered"),"Simplified invoice issued to VAT-registered B2B; ",""))</f>
        <v/>
      </c>
    </row>
    <row r="1401">
      <c r="A1401" s="17" t="n"/>
      <c r="B1401" s="14" t="n"/>
      <c r="C1401" s="14" t="n"/>
      <c r="D1401" s="14" t="n"/>
      <c r="E1401" s="16" t="n"/>
      <c r="F1401" s="14" t="n"/>
      <c r="G1401" s="14" t="n"/>
      <c r="H1401" s="19" t="n"/>
      <c r="I1401" s="19" t="n"/>
      <c r="J1401" s="34">
        <f>IF(A1401="","",H1401+I1401)</f>
        <v/>
      </c>
      <c r="K1401" s="14" t="n"/>
      <c r="L1401" s="14" t="n"/>
      <c r="M1401" s="14" t="n"/>
      <c r="N1401" s="14" t="n"/>
      <c r="O1401" s="20">
        <f>IF(A1401="","",SUMPRODUCT((A1401&gt;=Setup!$C$19:$C$30)*(A1401&lt;=Setup!$D$19:$D$30)*Setup!$A$19:$A$30))</f>
        <v/>
      </c>
      <c r="P1401" s="34">
        <f>IF(A1401="","",IF(G1401="Standard 15% (Box 1)",ROUND(H1401*Setup!$B$9,2),0))</f>
        <v/>
      </c>
      <c r="Q1401" s="34">
        <f>IF(A1401="","",I1401-P1401)</f>
        <v/>
      </c>
      <c r="R1401" s="23">
        <f>IF(A1401="","",IF(O1401=0,"Outside audit periods; ","")&amp;IF(G1401="","No VAT category; ","")&amp;IF(ABS(Q1401)&gt;Setup!$B$10,"VAT ≠ 15% × net; ","")&amp;IF(AND(F1401="B2B - VAT registered",NOT(AND(LEN(E1401)=15,LEFT(E1401,1)="3",RIGHT(E1401,1)="3",ISNUMBER(--E1401)))),"Invalid/missing customer VAT no; ","")&amp;IF(L1401&lt;&gt;"Yes","Not reported/cleared on FATOORA; ","")&amp;IF(AND(OR(G1401="Zero-rated domestic (Box 3)",G1401="Export (Box 4)"),N1401=""),"Zero-rate/export evidence missing; ","")&amp;IF(AND(C1401="Credit Note",H1401&gt;0),"Credit note should be negative; ","")&amp;IF(AND(C1401="Simplified Tax Invoice",F1401="B2B - VAT registered"),"Simplified invoice issued to VAT-registered B2B; ",""))</f>
        <v/>
      </c>
    </row>
    <row r="1402">
      <c r="A1402" s="17" t="n"/>
      <c r="B1402" s="14" t="n"/>
      <c r="C1402" s="14" t="n"/>
      <c r="D1402" s="14" t="n"/>
      <c r="E1402" s="16" t="n"/>
      <c r="F1402" s="14" t="n"/>
      <c r="G1402" s="14" t="n"/>
      <c r="H1402" s="19" t="n"/>
      <c r="I1402" s="19" t="n"/>
      <c r="J1402" s="34">
        <f>IF(A1402="","",H1402+I1402)</f>
        <v/>
      </c>
      <c r="K1402" s="14" t="n"/>
      <c r="L1402" s="14" t="n"/>
      <c r="M1402" s="14" t="n"/>
      <c r="N1402" s="14" t="n"/>
      <c r="O1402" s="20">
        <f>IF(A1402="","",SUMPRODUCT((A1402&gt;=Setup!$C$19:$C$30)*(A1402&lt;=Setup!$D$19:$D$30)*Setup!$A$19:$A$30))</f>
        <v/>
      </c>
      <c r="P1402" s="34">
        <f>IF(A1402="","",IF(G1402="Standard 15% (Box 1)",ROUND(H1402*Setup!$B$9,2),0))</f>
        <v/>
      </c>
      <c r="Q1402" s="34">
        <f>IF(A1402="","",I1402-P1402)</f>
        <v/>
      </c>
      <c r="R1402" s="23">
        <f>IF(A1402="","",IF(O1402=0,"Outside audit periods; ","")&amp;IF(G1402="","No VAT category; ","")&amp;IF(ABS(Q1402)&gt;Setup!$B$10,"VAT ≠ 15% × net; ","")&amp;IF(AND(F1402="B2B - VAT registered",NOT(AND(LEN(E1402)=15,LEFT(E1402,1)="3",RIGHT(E1402,1)="3",ISNUMBER(--E1402)))),"Invalid/missing customer VAT no; ","")&amp;IF(L1402&lt;&gt;"Yes","Not reported/cleared on FATOORA; ","")&amp;IF(AND(OR(G1402="Zero-rated domestic (Box 3)",G1402="Export (Box 4)"),N1402=""),"Zero-rate/export evidence missing; ","")&amp;IF(AND(C1402="Credit Note",H1402&gt;0),"Credit note should be negative; ","")&amp;IF(AND(C1402="Simplified Tax Invoice",F1402="B2B - VAT registered"),"Simplified invoice issued to VAT-registered B2B; ",""))</f>
        <v/>
      </c>
    </row>
    <row r="1403">
      <c r="A1403" s="17" t="n"/>
      <c r="B1403" s="14" t="n"/>
      <c r="C1403" s="14" t="n"/>
      <c r="D1403" s="14" t="n"/>
      <c r="E1403" s="16" t="n"/>
      <c r="F1403" s="14" t="n"/>
      <c r="G1403" s="14" t="n"/>
      <c r="H1403" s="19" t="n"/>
      <c r="I1403" s="19" t="n"/>
      <c r="J1403" s="34">
        <f>IF(A1403="","",H1403+I1403)</f>
        <v/>
      </c>
      <c r="K1403" s="14" t="n"/>
      <c r="L1403" s="14" t="n"/>
      <c r="M1403" s="14" t="n"/>
      <c r="N1403" s="14" t="n"/>
      <c r="O1403" s="20">
        <f>IF(A1403="","",SUMPRODUCT((A1403&gt;=Setup!$C$19:$C$30)*(A1403&lt;=Setup!$D$19:$D$30)*Setup!$A$19:$A$30))</f>
        <v/>
      </c>
      <c r="P1403" s="34">
        <f>IF(A1403="","",IF(G1403="Standard 15% (Box 1)",ROUND(H1403*Setup!$B$9,2),0))</f>
        <v/>
      </c>
      <c r="Q1403" s="34">
        <f>IF(A1403="","",I1403-P1403)</f>
        <v/>
      </c>
      <c r="R1403" s="23">
        <f>IF(A1403="","",IF(O1403=0,"Outside audit periods; ","")&amp;IF(G1403="","No VAT category; ","")&amp;IF(ABS(Q1403)&gt;Setup!$B$10,"VAT ≠ 15% × net; ","")&amp;IF(AND(F1403="B2B - VAT registered",NOT(AND(LEN(E1403)=15,LEFT(E1403,1)="3",RIGHT(E1403,1)="3",ISNUMBER(--E1403)))),"Invalid/missing customer VAT no; ","")&amp;IF(L1403&lt;&gt;"Yes","Not reported/cleared on FATOORA; ","")&amp;IF(AND(OR(G1403="Zero-rated domestic (Box 3)",G1403="Export (Box 4)"),N1403=""),"Zero-rate/export evidence missing; ","")&amp;IF(AND(C1403="Credit Note",H1403&gt;0),"Credit note should be negative; ","")&amp;IF(AND(C1403="Simplified Tax Invoice",F1403="B2B - VAT registered"),"Simplified invoice issued to VAT-registered B2B; ",""))</f>
        <v/>
      </c>
    </row>
    <row r="1404">
      <c r="A1404" s="17" t="n"/>
      <c r="B1404" s="14" t="n"/>
      <c r="C1404" s="14" t="n"/>
      <c r="D1404" s="14" t="n"/>
      <c r="E1404" s="16" t="n"/>
      <c r="F1404" s="14" t="n"/>
      <c r="G1404" s="14" t="n"/>
      <c r="H1404" s="19" t="n"/>
      <c r="I1404" s="19" t="n"/>
      <c r="J1404" s="34">
        <f>IF(A1404="","",H1404+I1404)</f>
        <v/>
      </c>
      <c r="K1404" s="14" t="n"/>
      <c r="L1404" s="14" t="n"/>
      <c r="M1404" s="14" t="n"/>
      <c r="N1404" s="14" t="n"/>
      <c r="O1404" s="20">
        <f>IF(A1404="","",SUMPRODUCT((A1404&gt;=Setup!$C$19:$C$30)*(A1404&lt;=Setup!$D$19:$D$30)*Setup!$A$19:$A$30))</f>
        <v/>
      </c>
      <c r="P1404" s="34">
        <f>IF(A1404="","",IF(G1404="Standard 15% (Box 1)",ROUND(H1404*Setup!$B$9,2),0))</f>
        <v/>
      </c>
      <c r="Q1404" s="34">
        <f>IF(A1404="","",I1404-P1404)</f>
        <v/>
      </c>
      <c r="R1404" s="23">
        <f>IF(A1404="","",IF(O1404=0,"Outside audit periods; ","")&amp;IF(G1404="","No VAT category; ","")&amp;IF(ABS(Q1404)&gt;Setup!$B$10,"VAT ≠ 15% × net; ","")&amp;IF(AND(F1404="B2B - VAT registered",NOT(AND(LEN(E1404)=15,LEFT(E1404,1)="3",RIGHT(E1404,1)="3",ISNUMBER(--E1404)))),"Invalid/missing customer VAT no; ","")&amp;IF(L1404&lt;&gt;"Yes","Not reported/cleared on FATOORA; ","")&amp;IF(AND(OR(G1404="Zero-rated domestic (Box 3)",G1404="Export (Box 4)"),N1404=""),"Zero-rate/export evidence missing; ","")&amp;IF(AND(C1404="Credit Note",H1404&gt;0),"Credit note should be negative; ","")&amp;IF(AND(C1404="Simplified Tax Invoice",F1404="B2B - VAT registered"),"Simplified invoice issued to VAT-registered B2B; ",""))</f>
        <v/>
      </c>
    </row>
    <row r="1405">
      <c r="A1405" s="17" t="n"/>
      <c r="B1405" s="14" t="n"/>
      <c r="C1405" s="14" t="n"/>
      <c r="D1405" s="14" t="n"/>
      <c r="E1405" s="16" t="n"/>
      <c r="F1405" s="14" t="n"/>
      <c r="G1405" s="14" t="n"/>
      <c r="H1405" s="19" t="n"/>
      <c r="I1405" s="19" t="n"/>
      <c r="J1405" s="34">
        <f>IF(A1405="","",H1405+I1405)</f>
        <v/>
      </c>
      <c r="K1405" s="14" t="n"/>
      <c r="L1405" s="14" t="n"/>
      <c r="M1405" s="14" t="n"/>
      <c r="N1405" s="14" t="n"/>
      <c r="O1405" s="20">
        <f>IF(A1405="","",SUMPRODUCT((A1405&gt;=Setup!$C$19:$C$30)*(A1405&lt;=Setup!$D$19:$D$30)*Setup!$A$19:$A$30))</f>
        <v/>
      </c>
      <c r="P1405" s="34">
        <f>IF(A1405="","",IF(G1405="Standard 15% (Box 1)",ROUND(H1405*Setup!$B$9,2),0))</f>
        <v/>
      </c>
      <c r="Q1405" s="34">
        <f>IF(A1405="","",I1405-P1405)</f>
        <v/>
      </c>
      <c r="R1405" s="23">
        <f>IF(A1405="","",IF(O1405=0,"Outside audit periods; ","")&amp;IF(G1405="","No VAT category; ","")&amp;IF(ABS(Q1405)&gt;Setup!$B$10,"VAT ≠ 15% × net; ","")&amp;IF(AND(F1405="B2B - VAT registered",NOT(AND(LEN(E1405)=15,LEFT(E1405,1)="3",RIGHT(E1405,1)="3",ISNUMBER(--E1405)))),"Invalid/missing customer VAT no; ","")&amp;IF(L1405&lt;&gt;"Yes","Not reported/cleared on FATOORA; ","")&amp;IF(AND(OR(G1405="Zero-rated domestic (Box 3)",G1405="Export (Box 4)"),N1405=""),"Zero-rate/export evidence missing; ","")&amp;IF(AND(C1405="Credit Note",H1405&gt;0),"Credit note should be negative; ","")&amp;IF(AND(C1405="Simplified Tax Invoice",F1405="B2B - VAT registered"),"Simplified invoice issued to VAT-registered B2B; ",""))</f>
        <v/>
      </c>
    </row>
    <row r="1406">
      <c r="A1406" s="17" t="n"/>
      <c r="B1406" s="14" t="n"/>
      <c r="C1406" s="14" t="n"/>
      <c r="D1406" s="14" t="n"/>
      <c r="E1406" s="16" t="n"/>
      <c r="F1406" s="14" t="n"/>
      <c r="G1406" s="14" t="n"/>
      <c r="H1406" s="19" t="n"/>
      <c r="I1406" s="19" t="n"/>
      <c r="J1406" s="34">
        <f>IF(A1406="","",H1406+I1406)</f>
        <v/>
      </c>
      <c r="K1406" s="14" t="n"/>
      <c r="L1406" s="14" t="n"/>
      <c r="M1406" s="14" t="n"/>
      <c r="N1406" s="14" t="n"/>
      <c r="O1406" s="20">
        <f>IF(A1406="","",SUMPRODUCT((A1406&gt;=Setup!$C$19:$C$30)*(A1406&lt;=Setup!$D$19:$D$30)*Setup!$A$19:$A$30))</f>
        <v/>
      </c>
      <c r="P1406" s="34">
        <f>IF(A1406="","",IF(G1406="Standard 15% (Box 1)",ROUND(H1406*Setup!$B$9,2),0))</f>
        <v/>
      </c>
      <c r="Q1406" s="34">
        <f>IF(A1406="","",I1406-P1406)</f>
        <v/>
      </c>
      <c r="R1406" s="23">
        <f>IF(A1406="","",IF(O1406=0,"Outside audit periods; ","")&amp;IF(G1406="","No VAT category; ","")&amp;IF(ABS(Q1406)&gt;Setup!$B$10,"VAT ≠ 15% × net; ","")&amp;IF(AND(F1406="B2B - VAT registered",NOT(AND(LEN(E1406)=15,LEFT(E1406,1)="3",RIGHT(E1406,1)="3",ISNUMBER(--E1406)))),"Invalid/missing customer VAT no; ","")&amp;IF(L1406&lt;&gt;"Yes","Not reported/cleared on FATOORA; ","")&amp;IF(AND(OR(G1406="Zero-rated domestic (Box 3)",G1406="Export (Box 4)"),N1406=""),"Zero-rate/export evidence missing; ","")&amp;IF(AND(C1406="Credit Note",H1406&gt;0),"Credit note should be negative; ","")&amp;IF(AND(C1406="Simplified Tax Invoice",F1406="B2B - VAT registered"),"Simplified invoice issued to VAT-registered B2B; ",""))</f>
        <v/>
      </c>
    </row>
    <row r="1407">
      <c r="A1407" s="17" t="n"/>
      <c r="B1407" s="14" t="n"/>
      <c r="C1407" s="14" t="n"/>
      <c r="D1407" s="14" t="n"/>
      <c r="E1407" s="16" t="n"/>
      <c r="F1407" s="14" t="n"/>
      <c r="G1407" s="14" t="n"/>
      <c r="H1407" s="19" t="n"/>
      <c r="I1407" s="19" t="n"/>
      <c r="J1407" s="34">
        <f>IF(A1407="","",H1407+I1407)</f>
        <v/>
      </c>
      <c r="K1407" s="14" t="n"/>
      <c r="L1407" s="14" t="n"/>
      <c r="M1407" s="14" t="n"/>
      <c r="N1407" s="14" t="n"/>
      <c r="O1407" s="20">
        <f>IF(A1407="","",SUMPRODUCT((A1407&gt;=Setup!$C$19:$C$30)*(A1407&lt;=Setup!$D$19:$D$30)*Setup!$A$19:$A$30))</f>
        <v/>
      </c>
      <c r="P1407" s="34">
        <f>IF(A1407="","",IF(G1407="Standard 15% (Box 1)",ROUND(H1407*Setup!$B$9,2),0))</f>
        <v/>
      </c>
      <c r="Q1407" s="34">
        <f>IF(A1407="","",I1407-P1407)</f>
        <v/>
      </c>
      <c r="R1407" s="23">
        <f>IF(A1407="","",IF(O1407=0,"Outside audit periods; ","")&amp;IF(G1407="","No VAT category; ","")&amp;IF(ABS(Q1407)&gt;Setup!$B$10,"VAT ≠ 15% × net; ","")&amp;IF(AND(F1407="B2B - VAT registered",NOT(AND(LEN(E1407)=15,LEFT(E1407,1)="3",RIGHT(E1407,1)="3",ISNUMBER(--E1407)))),"Invalid/missing customer VAT no; ","")&amp;IF(L1407&lt;&gt;"Yes","Not reported/cleared on FATOORA; ","")&amp;IF(AND(OR(G1407="Zero-rated domestic (Box 3)",G1407="Export (Box 4)"),N1407=""),"Zero-rate/export evidence missing; ","")&amp;IF(AND(C1407="Credit Note",H1407&gt;0),"Credit note should be negative; ","")&amp;IF(AND(C1407="Simplified Tax Invoice",F1407="B2B - VAT registered"),"Simplified invoice issued to VAT-registered B2B; ",""))</f>
        <v/>
      </c>
    </row>
    <row r="1408">
      <c r="A1408" s="17" t="n"/>
      <c r="B1408" s="14" t="n"/>
      <c r="C1408" s="14" t="n"/>
      <c r="D1408" s="14" t="n"/>
      <c r="E1408" s="16" t="n"/>
      <c r="F1408" s="14" t="n"/>
      <c r="G1408" s="14" t="n"/>
      <c r="H1408" s="19" t="n"/>
      <c r="I1408" s="19" t="n"/>
      <c r="J1408" s="34">
        <f>IF(A1408="","",H1408+I1408)</f>
        <v/>
      </c>
      <c r="K1408" s="14" t="n"/>
      <c r="L1408" s="14" t="n"/>
      <c r="M1408" s="14" t="n"/>
      <c r="N1408" s="14" t="n"/>
      <c r="O1408" s="20">
        <f>IF(A1408="","",SUMPRODUCT((A1408&gt;=Setup!$C$19:$C$30)*(A1408&lt;=Setup!$D$19:$D$30)*Setup!$A$19:$A$30))</f>
        <v/>
      </c>
      <c r="P1408" s="34">
        <f>IF(A1408="","",IF(G1408="Standard 15% (Box 1)",ROUND(H1408*Setup!$B$9,2),0))</f>
        <v/>
      </c>
      <c r="Q1408" s="34">
        <f>IF(A1408="","",I1408-P1408)</f>
        <v/>
      </c>
      <c r="R1408" s="23">
        <f>IF(A1408="","",IF(O1408=0,"Outside audit periods; ","")&amp;IF(G1408="","No VAT category; ","")&amp;IF(ABS(Q1408)&gt;Setup!$B$10,"VAT ≠ 15% × net; ","")&amp;IF(AND(F1408="B2B - VAT registered",NOT(AND(LEN(E1408)=15,LEFT(E1408,1)="3",RIGHT(E1408,1)="3",ISNUMBER(--E1408)))),"Invalid/missing customer VAT no; ","")&amp;IF(L1408&lt;&gt;"Yes","Not reported/cleared on FATOORA; ","")&amp;IF(AND(OR(G1408="Zero-rated domestic (Box 3)",G1408="Export (Box 4)"),N1408=""),"Zero-rate/export evidence missing; ","")&amp;IF(AND(C1408="Credit Note",H1408&gt;0),"Credit note should be negative; ","")&amp;IF(AND(C1408="Simplified Tax Invoice",F1408="B2B - VAT registered"),"Simplified invoice issued to VAT-registered B2B; ",""))</f>
        <v/>
      </c>
    </row>
    <row r="1409">
      <c r="A1409" s="17" t="n"/>
      <c r="B1409" s="14" t="n"/>
      <c r="C1409" s="14" t="n"/>
      <c r="D1409" s="14" t="n"/>
      <c r="E1409" s="16" t="n"/>
      <c r="F1409" s="14" t="n"/>
      <c r="G1409" s="14" t="n"/>
      <c r="H1409" s="19" t="n"/>
      <c r="I1409" s="19" t="n"/>
      <c r="J1409" s="34">
        <f>IF(A1409="","",H1409+I1409)</f>
        <v/>
      </c>
      <c r="K1409" s="14" t="n"/>
      <c r="L1409" s="14" t="n"/>
      <c r="M1409" s="14" t="n"/>
      <c r="N1409" s="14" t="n"/>
      <c r="O1409" s="20">
        <f>IF(A1409="","",SUMPRODUCT((A1409&gt;=Setup!$C$19:$C$30)*(A1409&lt;=Setup!$D$19:$D$30)*Setup!$A$19:$A$30))</f>
        <v/>
      </c>
      <c r="P1409" s="34">
        <f>IF(A1409="","",IF(G1409="Standard 15% (Box 1)",ROUND(H1409*Setup!$B$9,2),0))</f>
        <v/>
      </c>
      <c r="Q1409" s="34">
        <f>IF(A1409="","",I1409-P1409)</f>
        <v/>
      </c>
      <c r="R1409" s="23">
        <f>IF(A1409="","",IF(O1409=0,"Outside audit periods; ","")&amp;IF(G1409="","No VAT category; ","")&amp;IF(ABS(Q1409)&gt;Setup!$B$10,"VAT ≠ 15% × net; ","")&amp;IF(AND(F1409="B2B - VAT registered",NOT(AND(LEN(E1409)=15,LEFT(E1409,1)="3",RIGHT(E1409,1)="3",ISNUMBER(--E1409)))),"Invalid/missing customer VAT no; ","")&amp;IF(L1409&lt;&gt;"Yes","Not reported/cleared on FATOORA; ","")&amp;IF(AND(OR(G1409="Zero-rated domestic (Box 3)",G1409="Export (Box 4)"),N1409=""),"Zero-rate/export evidence missing; ","")&amp;IF(AND(C1409="Credit Note",H1409&gt;0),"Credit note should be negative; ","")&amp;IF(AND(C1409="Simplified Tax Invoice",F1409="B2B - VAT registered"),"Simplified invoice issued to VAT-registered B2B; ",""))</f>
        <v/>
      </c>
    </row>
    <row r="1410">
      <c r="A1410" s="17" t="n"/>
      <c r="B1410" s="14" t="n"/>
      <c r="C1410" s="14" t="n"/>
      <c r="D1410" s="14" t="n"/>
      <c r="E1410" s="16" t="n"/>
      <c r="F1410" s="14" t="n"/>
      <c r="G1410" s="14" t="n"/>
      <c r="H1410" s="19" t="n"/>
      <c r="I1410" s="19" t="n"/>
      <c r="J1410" s="34">
        <f>IF(A1410="","",H1410+I1410)</f>
        <v/>
      </c>
      <c r="K1410" s="14" t="n"/>
      <c r="L1410" s="14" t="n"/>
      <c r="M1410" s="14" t="n"/>
      <c r="N1410" s="14" t="n"/>
      <c r="O1410" s="20">
        <f>IF(A1410="","",SUMPRODUCT((A1410&gt;=Setup!$C$19:$C$30)*(A1410&lt;=Setup!$D$19:$D$30)*Setup!$A$19:$A$30))</f>
        <v/>
      </c>
      <c r="P1410" s="34">
        <f>IF(A1410="","",IF(G1410="Standard 15% (Box 1)",ROUND(H1410*Setup!$B$9,2),0))</f>
        <v/>
      </c>
      <c r="Q1410" s="34">
        <f>IF(A1410="","",I1410-P1410)</f>
        <v/>
      </c>
      <c r="R1410" s="23">
        <f>IF(A1410="","",IF(O1410=0,"Outside audit periods; ","")&amp;IF(G1410="","No VAT category; ","")&amp;IF(ABS(Q1410)&gt;Setup!$B$10,"VAT ≠ 15% × net; ","")&amp;IF(AND(F1410="B2B - VAT registered",NOT(AND(LEN(E1410)=15,LEFT(E1410,1)="3",RIGHT(E1410,1)="3",ISNUMBER(--E1410)))),"Invalid/missing customer VAT no; ","")&amp;IF(L1410&lt;&gt;"Yes","Not reported/cleared on FATOORA; ","")&amp;IF(AND(OR(G1410="Zero-rated domestic (Box 3)",G1410="Export (Box 4)"),N1410=""),"Zero-rate/export evidence missing; ","")&amp;IF(AND(C1410="Credit Note",H1410&gt;0),"Credit note should be negative; ","")&amp;IF(AND(C1410="Simplified Tax Invoice",F1410="B2B - VAT registered"),"Simplified invoice issued to VAT-registered B2B; ",""))</f>
        <v/>
      </c>
    </row>
    <row r="1411">
      <c r="A1411" s="17" t="n"/>
      <c r="B1411" s="14" t="n"/>
      <c r="C1411" s="14" t="n"/>
      <c r="D1411" s="14" t="n"/>
      <c r="E1411" s="16" t="n"/>
      <c r="F1411" s="14" t="n"/>
      <c r="G1411" s="14" t="n"/>
      <c r="H1411" s="19" t="n"/>
      <c r="I1411" s="19" t="n"/>
      <c r="J1411" s="34">
        <f>IF(A1411="","",H1411+I1411)</f>
        <v/>
      </c>
      <c r="K1411" s="14" t="n"/>
      <c r="L1411" s="14" t="n"/>
      <c r="M1411" s="14" t="n"/>
      <c r="N1411" s="14" t="n"/>
      <c r="O1411" s="20">
        <f>IF(A1411="","",SUMPRODUCT((A1411&gt;=Setup!$C$19:$C$30)*(A1411&lt;=Setup!$D$19:$D$30)*Setup!$A$19:$A$30))</f>
        <v/>
      </c>
      <c r="P1411" s="34">
        <f>IF(A1411="","",IF(G1411="Standard 15% (Box 1)",ROUND(H1411*Setup!$B$9,2),0))</f>
        <v/>
      </c>
      <c r="Q1411" s="34">
        <f>IF(A1411="","",I1411-P1411)</f>
        <v/>
      </c>
      <c r="R1411" s="23">
        <f>IF(A1411="","",IF(O1411=0,"Outside audit periods; ","")&amp;IF(G1411="","No VAT category; ","")&amp;IF(ABS(Q1411)&gt;Setup!$B$10,"VAT ≠ 15% × net; ","")&amp;IF(AND(F1411="B2B - VAT registered",NOT(AND(LEN(E1411)=15,LEFT(E1411,1)="3",RIGHT(E1411,1)="3",ISNUMBER(--E1411)))),"Invalid/missing customer VAT no; ","")&amp;IF(L1411&lt;&gt;"Yes","Not reported/cleared on FATOORA; ","")&amp;IF(AND(OR(G1411="Zero-rated domestic (Box 3)",G1411="Export (Box 4)"),N1411=""),"Zero-rate/export evidence missing; ","")&amp;IF(AND(C1411="Credit Note",H1411&gt;0),"Credit note should be negative; ","")&amp;IF(AND(C1411="Simplified Tax Invoice",F1411="B2B - VAT registered"),"Simplified invoice issued to VAT-registered B2B; ",""))</f>
        <v/>
      </c>
    </row>
    <row r="1412">
      <c r="A1412" s="17" t="n"/>
      <c r="B1412" s="14" t="n"/>
      <c r="C1412" s="14" t="n"/>
      <c r="D1412" s="14" t="n"/>
      <c r="E1412" s="16" t="n"/>
      <c r="F1412" s="14" t="n"/>
      <c r="G1412" s="14" t="n"/>
      <c r="H1412" s="19" t="n"/>
      <c r="I1412" s="19" t="n"/>
      <c r="J1412" s="34">
        <f>IF(A1412="","",H1412+I1412)</f>
        <v/>
      </c>
      <c r="K1412" s="14" t="n"/>
      <c r="L1412" s="14" t="n"/>
      <c r="M1412" s="14" t="n"/>
      <c r="N1412" s="14" t="n"/>
      <c r="O1412" s="20">
        <f>IF(A1412="","",SUMPRODUCT((A1412&gt;=Setup!$C$19:$C$30)*(A1412&lt;=Setup!$D$19:$D$30)*Setup!$A$19:$A$30))</f>
        <v/>
      </c>
      <c r="P1412" s="34">
        <f>IF(A1412="","",IF(G1412="Standard 15% (Box 1)",ROUND(H1412*Setup!$B$9,2),0))</f>
        <v/>
      </c>
      <c r="Q1412" s="34">
        <f>IF(A1412="","",I1412-P1412)</f>
        <v/>
      </c>
      <c r="R1412" s="23">
        <f>IF(A1412="","",IF(O1412=0,"Outside audit periods; ","")&amp;IF(G1412="","No VAT category; ","")&amp;IF(ABS(Q1412)&gt;Setup!$B$10,"VAT ≠ 15% × net; ","")&amp;IF(AND(F1412="B2B - VAT registered",NOT(AND(LEN(E1412)=15,LEFT(E1412,1)="3",RIGHT(E1412,1)="3",ISNUMBER(--E1412)))),"Invalid/missing customer VAT no; ","")&amp;IF(L1412&lt;&gt;"Yes","Not reported/cleared on FATOORA; ","")&amp;IF(AND(OR(G1412="Zero-rated domestic (Box 3)",G1412="Export (Box 4)"),N1412=""),"Zero-rate/export evidence missing; ","")&amp;IF(AND(C1412="Credit Note",H1412&gt;0),"Credit note should be negative; ","")&amp;IF(AND(C1412="Simplified Tax Invoice",F1412="B2B - VAT registered"),"Simplified invoice issued to VAT-registered B2B; ",""))</f>
        <v/>
      </c>
    </row>
    <row r="1413">
      <c r="A1413" s="17" t="n"/>
      <c r="B1413" s="14" t="n"/>
      <c r="C1413" s="14" t="n"/>
      <c r="D1413" s="14" t="n"/>
      <c r="E1413" s="16" t="n"/>
      <c r="F1413" s="14" t="n"/>
      <c r="G1413" s="14" t="n"/>
      <c r="H1413" s="19" t="n"/>
      <c r="I1413" s="19" t="n"/>
      <c r="J1413" s="34">
        <f>IF(A1413="","",H1413+I1413)</f>
        <v/>
      </c>
      <c r="K1413" s="14" t="n"/>
      <c r="L1413" s="14" t="n"/>
      <c r="M1413" s="14" t="n"/>
      <c r="N1413" s="14" t="n"/>
      <c r="O1413" s="20">
        <f>IF(A1413="","",SUMPRODUCT((A1413&gt;=Setup!$C$19:$C$30)*(A1413&lt;=Setup!$D$19:$D$30)*Setup!$A$19:$A$30))</f>
        <v/>
      </c>
      <c r="P1413" s="34">
        <f>IF(A1413="","",IF(G1413="Standard 15% (Box 1)",ROUND(H1413*Setup!$B$9,2),0))</f>
        <v/>
      </c>
      <c r="Q1413" s="34">
        <f>IF(A1413="","",I1413-P1413)</f>
        <v/>
      </c>
      <c r="R1413" s="23">
        <f>IF(A1413="","",IF(O1413=0,"Outside audit periods; ","")&amp;IF(G1413="","No VAT category; ","")&amp;IF(ABS(Q1413)&gt;Setup!$B$10,"VAT ≠ 15% × net; ","")&amp;IF(AND(F1413="B2B - VAT registered",NOT(AND(LEN(E1413)=15,LEFT(E1413,1)="3",RIGHT(E1413,1)="3",ISNUMBER(--E1413)))),"Invalid/missing customer VAT no; ","")&amp;IF(L1413&lt;&gt;"Yes","Not reported/cleared on FATOORA; ","")&amp;IF(AND(OR(G1413="Zero-rated domestic (Box 3)",G1413="Export (Box 4)"),N1413=""),"Zero-rate/export evidence missing; ","")&amp;IF(AND(C1413="Credit Note",H1413&gt;0),"Credit note should be negative; ","")&amp;IF(AND(C1413="Simplified Tax Invoice",F1413="B2B - VAT registered"),"Simplified invoice issued to VAT-registered B2B; ",""))</f>
        <v/>
      </c>
    </row>
    <row r="1414">
      <c r="A1414" s="17" t="n"/>
      <c r="B1414" s="14" t="n"/>
      <c r="C1414" s="14" t="n"/>
      <c r="D1414" s="14" t="n"/>
      <c r="E1414" s="16" t="n"/>
      <c r="F1414" s="14" t="n"/>
      <c r="G1414" s="14" t="n"/>
      <c r="H1414" s="19" t="n"/>
      <c r="I1414" s="19" t="n"/>
      <c r="J1414" s="34">
        <f>IF(A1414="","",H1414+I1414)</f>
        <v/>
      </c>
      <c r="K1414" s="14" t="n"/>
      <c r="L1414" s="14" t="n"/>
      <c r="M1414" s="14" t="n"/>
      <c r="N1414" s="14" t="n"/>
      <c r="O1414" s="20">
        <f>IF(A1414="","",SUMPRODUCT((A1414&gt;=Setup!$C$19:$C$30)*(A1414&lt;=Setup!$D$19:$D$30)*Setup!$A$19:$A$30))</f>
        <v/>
      </c>
      <c r="P1414" s="34">
        <f>IF(A1414="","",IF(G1414="Standard 15% (Box 1)",ROUND(H1414*Setup!$B$9,2),0))</f>
        <v/>
      </c>
      <c r="Q1414" s="34">
        <f>IF(A1414="","",I1414-P1414)</f>
        <v/>
      </c>
      <c r="R1414" s="23">
        <f>IF(A1414="","",IF(O1414=0,"Outside audit periods; ","")&amp;IF(G1414="","No VAT category; ","")&amp;IF(ABS(Q1414)&gt;Setup!$B$10,"VAT ≠ 15% × net; ","")&amp;IF(AND(F1414="B2B - VAT registered",NOT(AND(LEN(E1414)=15,LEFT(E1414,1)="3",RIGHT(E1414,1)="3",ISNUMBER(--E1414)))),"Invalid/missing customer VAT no; ","")&amp;IF(L1414&lt;&gt;"Yes","Not reported/cleared on FATOORA; ","")&amp;IF(AND(OR(G1414="Zero-rated domestic (Box 3)",G1414="Export (Box 4)"),N1414=""),"Zero-rate/export evidence missing; ","")&amp;IF(AND(C1414="Credit Note",H1414&gt;0),"Credit note should be negative; ","")&amp;IF(AND(C1414="Simplified Tax Invoice",F1414="B2B - VAT registered"),"Simplified invoice issued to VAT-registered B2B; ",""))</f>
        <v/>
      </c>
    </row>
    <row r="1415">
      <c r="A1415" s="17" t="n"/>
      <c r="B1415" s="14" t="n"/>
      <c r="C1415" s="14" t="n"/>
      <c r="D1415" s="14" t="n"/>
      <c r="E1415" s="16" t="n"/>
      <c r="F1415" s="14" t="n"/>
      <c r="G1415" s="14" t="n"/>
      <c r="H1415" s="19" t="n"/>
      <c r="I1415" s="19" t="n"/>
      <c r="J1415" s="34">
        <f>IF(A1415="","",H1415+I1415)</f>
        <v/>
      </c>
      <c r="K1415" s="14" t="n"/>
      <c r="L1415" s="14" t="n"/>
      <c r="M1415" s="14" t="n"/>
      <c r="N1415" s="14" t="n"/>
      <c r="O1415" s="20">
        <f>IF(A1415="","",SUMPRODUCT((A1415&gt;=Setup!$C$19:$C$30)*(A1415&lt;=Setup!$D$19:$D$30)*Setup!$A$19:$A$30))</f>
        <v/>
      </c>
      <c r="P1415" s="34">
        <f>IF(A1415="","",IF(G1415="Standard 15% (Box 1)",ROUND(H1415*Setup!$B$9,2),0))</f>
        <v/>
      </c>
      <c r="Q1415" s="34">
        <f>IF(A1415="","",I1415-P1415)</f>
        <v/>
      </c>
      <c r="R1415" s="23">
        <f>IF(A1415="","",IF(O1415=0,"Outside audit periods; ","")&amp;IF(G1415="","No VAT category; ","")&amp;IF(ABS(Q1415)&gt;Setup!$B$10,"VAT ≠ 15% × net; ","")&amp;IF(AND(F1415="B2B - VAT registered",NOT(AND(LEN(E1415)=15,LEFT(E1415,1)="3",RIGHT(E1415,1)="3",ISNUMBER(--E1415)))),"Invalid/missing customer VAT no; ","")&amp;IF(L1415&lt;&gt;"Yes","Not reported/cleared on FATOORA; ","")&amp;IF(AND(OR(G1415="Zero-rated domestic (Box 3)",G1415="Export (Box 4)"),N1415=""),"Zero-rate/export evidence missing; ","")&amp;IF(AND(C1415="Credit Note",H1415&gt;0),"Credit note should be negative; ","")&amp;IF(AND(C1415="Simplified Tax Invoice",F1415="B2B - VAT registered"),"Simplified invoice issued to VAT-registered B2B; ",""))</f>
        <v/>
      </c>
    </row>
    <row r="1416">
      <c r="A1416" s="17" t="n"/>
      <c r="B1416" s="14" t="n"/>
      <c r="C1416" s="14" t="n"/>
      <c r="D1416" s="14" t="n"/>
      <c r="E1416" s="16" t="n"/>
      <c r="F1416" s="14" t="n"/>
      <c r="G1416" s="14" t="n"/>
      <c r="H1416" s="19" t="n"/>
      <c r="I1416" s="19" t="n"/>
      <c r="J1416" s="34">
        <f>IF(A1416="","",H1416+I1416)</f>
        <v/>
      </c>
      <c r="K1416" s="14" t="n"/>
      <c r="L1416" s="14" t="n"/>
      <c r="M1416" s="14" t="n"/>
      <c r="N1416" s="14" t="n"/>
      <c r="O1416" s="20">
        <f>IF(A1416="","",SUMPRODUCT((A1416&gt;=Setup!$C$19:$C$30)*(A1416&lt;=Setup!$D$19:$D$30)*Setup!$A$19:$A$30))</f>
        <v/>
      </c>
      <c r="P1416" s="34">
        <f>IF(A1416="","",IF(G1416="Standard 15% (Box 1)",ROUND(H1416*Setup!$B$9,2),0))</f>
        <v/>
      </c>
      <c r="Q1416" s="34">
        <f>IF(A1416="","",I1416-P1416)</f>
        <v/>
      </c>
      <c r="R1416" s="23">
        <f>IF(A1416="","",IF(O1416=0,"Outside audit periods; ","")&amp;IF(G1416="","No VAT category; ","")&amp;IF(ABS(Q1416)&gt;Setup!$B$10,"VAT ≠ 15% × net; ","")&amp;IF(AND(F1416="B2B - VAT registered",NOT(AND(LEN(E1416)=15,LEFT(E1416,1)="3",RIGHT(E1416,1)="3",ISNUMBER(--E1416)))),"Invalid/missing customer VAT no; ","")&amp;IF(L1416&lt;&gt;"Yes","Not reported/cleared on FATOORA; ","")&amp;IF(AND(OR(G1416="Zero-rated domestic (Box 3)",G1416="Export (Box 4)"),N1416=""),"Zero-rate/export evidence missing; ","")&amp;IF(AND(C1416="Credit Note",H1416&gt;0),"Credit note should be negative; ","")&amp;IF(AND(C1416="Simplified Tax Invoice",F1416="B2B - VAT registered"),"Simplified invoice issued to VAT-registered B2B; ",""))</f>
        <v/>
      </c>
    </row>
    <row r="1417">
      <c r="A1417" s="17" t="n"/>
      <c r="B1417" s="14" t="n"/>
      <c r="C1417" s="14" t="n"/>
      <c r="D1417" s="14" t="n"/>
      <c r="E1417" s="16" t="n"/>
      <c r="F1417" s="14" t="n"/>
      <c r="G1417" s="14" t="n"/>
      <c r="H1417" s="19" t="n"/>
      <c r="I1417" s="19" t="n"/>
      <c r="J1417" s="34">
        <f>IF(A1417="","",H1417+I1417)</f>
        <v/>
      </c>
      <c r="K1417" s="14" t="n"/>
      <c r="L1417" s="14" t="n"/>
      <c r="M1417" s="14" t="n"/>
      <c r="N1417" s="14" t="n"/>
      <c r="O1417" s="20">
        <f>IF(A1417="","",SUMPRODUCT((A1417&gt;=Setup!$C$19:$C$30)*(A1417&lt;=Setup!$D$19:$D$30)*Setup!$A$19:$A$30))</f>
        <v/>
      </c>
      <c r="P1417" s="34">
        <f>IF(A1417="","",IF(G1417="Standard 15% (Box 1)",ROUND(H1417*Setup!$B$9,2),0))</f>
        <v/>
      </c>
      <c r="Q1417" s="34">
        <f>IF(A1417="","",I1417-P1417)</f>
        <v/>
      </c>
      <c r="R1417" s="23">
        <f>IF(A1417="","",IF(O1417=0,"Outside audit periods; ","")&amp;IF(G1417="","No VAT category; ","")&amp;IF(ABS(Q1417)&gt;Setup!$B$10,"VAT ≠ 15% × net; ","")&amp;IF(AND(F1417="B2B - VAT registered",NOT(AND(LEN(E1417)=15,LEFT(E1417,1)="3",RIGHT(E1417,1)="3",ISNUMBER(--E1417)))),"Invalid/missing customer VAT no; ","")&amp;IF(L1417&lt;&gt;"Yes","Not reported/cleared on FATOORA; ","")&amp;IF(AND(OR(G1417="Zero-rated domestic (Box 3)",G1417="Export (Box 4)"),N1417=""),"Zero-rate/export evidence missing; ","")&amp;IF(AND(C1417="Credit Note",H1417&gt;0),"Credit note should be negative; ","")&amp;IF(AND(C1417="Simplified Tax Invoice",F1417="B2B - VAT registered"),"Simplified invoice issued to VAT-registered B2B; ",""))</f>
        <v/>
      </c>
    </row>
    <row r="1418">
      <c r="A1418" s="17" t="n"/>
      <c r="B1418" s="14" t="n"/>
      <c r="C1418" s="14" t="n"/>
      <c r="D1418" s="14" t="n"/>
      <c r="E1418" s="16" t="n"/>
      <c r="F1418" s="14" t="n"/>
      <c r="G1418" s="14" t="n"/>
      <c r="H1418" s="19" t="n"/>
      <c r="I1418" s="19" t="n"/>
      <c r="J1418" s="34">
        <f>IF(A1418="","",H1418+I1418)</f>
        <v/>
      </c>
      <c r="K1418" s="14" t="n"/>
      <c r="L1418" s="14" t="n"/>
      <c r="M1418" s="14" t="n"/>
      <c r="N1418" s="14" t="n"/>
      <c r="O1418" s="20">
        <f>IF(A1418="","",SUMPRODUCT((A1418&gt;=Setup!$C$19:$C$30)*(A1418&lt;=Setup!$D$19:$D$30)*Setup!$A$19:$A$30))</f>
        <v/>
      </c>
      <c r="P1418" s="34">
        <f>IF(A1418="","",IF(G1418="Standard 15% (Box 1)",ROUND(H1418*Setup!$B$9,2),0))</f>
        <v/>
      </c>
      <c r="Q1418" s="34">
        <f>IF(A1418="","",I1418-P1418)</f>
        <v/>
      </c>
      <c r="R1418" s="23">
        <f>IF(A1418="","",IF(O1418=0,"Outside audit periods; ","")&amp;IF(G1418="","No VAT category; ","")&amp;IF(ABS(Q1418)&gt;Setup!$B$10,"VAT ≠ 15% × net; ","")&amp;IF(AND(F1418="B2B - VAT registered",NOT(AND(LEN(E1418)=15,LEFT(E1418,1)="3",RIGHT(E1418,1)="3",ISNUMBER(--E1418)))),"Invalid/missing customer VAT no; ","")&amp;IF(L1418&lt;&gt;"Yes","Not reported/cleared on FATOORA; ","")&amp;IF(AND(OR(G1418="Zero-rated domestic (Box 3)",G1418="Export (Box 4)"),N1418=""),"Zero-rate/export evidence missing; ","")&amp;IF(AND(C1418="Credit Note",H1418&gt;0),"Credit note should be negative; ","")&amp;IF(AND(C1418="Simplified Tax Invoice",F1418="B2B - VAT registered"),"Simplified invoice issued to VAT-registered B2B; ",""))</f>
        <v/>
      </c>
    </row>
    <row r="1419">
      <c r="A1419" s="17" t="n"/>
      <c r="B1419" s="14" t="n"/>
      <c r="C1419" s="14" t="n"/>
      <c r="D1419" s="14" t="n"/>
      <c r="E1419" s="16" t="n"/>
      <c r="F1419" s="14" t="n"/>
      <c r="G1419" s="14" t="n"/>
      <c r="H1419" s="19" t="n"/>
      <c r="I1419" s="19" t="n"/>
      <c r="J1419" s="34">
        <f>IF(A1419="","",H1419+I1419)</f>
        <v/>
      </c>
      <c r="K1419" s="14" t="n"/>
      <c r="L1419" s="14" t="n"/>
      <c r="M1419" s="14" t="n"/>
      <c r="N1419" s="14" t="n"/>
      <c r="O1419" s="20">
        <f>IF(A1419="","",SUMPRODUCT((A1419&gt;=Setup!$C$19:$C$30)*(A1419&lt;=Setup!$D$19:$D$30)*Setup!$A$19:$A$30))</f>
        <v/>
      </c>
      <c r="P1419" s="34">
        <f>IF(A1419="","",IF(G1419="Standard 15% (Box 1)",ROUND(H1419*Setup!$B$9,2),0))</f>
        <v/>
      </c>
      <c r="Q1419" s="34">
        <f>IF(A1419="","",I1419-P1419)</f>
        <v/>
      </c>
      <c r="R1419" s="23">
        <f>IF(A1419="","",IF(O1419=0,"Outside audit periods; ","")&amp;IF(G1419="","No VAT category; ","")&amp;IF(ABS(Q1419)&gt;Setup!$B$10,"VAT ≠ 15% × net; ","")&amp;IF(AND(F1419="B2B - VAT registered",NOT(AND(LEN(E1419)=15,LEFT(E1419,1)="3",RIGHT(E1419,1)="3",ISNUMBER(--E1419)))),"Invalid/missing customer VAT no; ","")&amp;IF(L1419&lt;&gt;"Yes","Not reported/cleared on FATOORA; ","")&amp;IF(AND(OR(G1419="Zero-rated domestic (Box 3)",G1419="Export (Box 4)"),N1419=""),"Zero-rate/export evidence missing; ","")&amp;IF(AND(C1419="Credit Note",H1419&gt;0),"Credit note should be negative; ","")&amp;IF(AND(C1419="Simplified Tax Invoice",F1419="B2B - VAT registered"),"Simplified invoice issued to VAT-registered B2B; ",""))</f>
        <v/>
      </c>
    </row>
    <row r="1420">
      <c r="A1420" s="17" t="n"/>
      <c r="B1420" s="14" t="n"/>
      <c r="C1420" s="14" t="n"/>
      <c r="D1420" s="14" t="n"/>
      <c r="E1420" s="16" t="n"/>
      <c r="F1420" s="14" t="n"/>
      <c r="G1420" s="14" t="n"/>
      <c r="H1420" s="19" t="n"/>
      <c r="I1420" s="19" t="n"/>
      <c r="J1420" s="34">
        <f>IF(A1420="","",H1420+I1420)</f>
        <v/>
      </c>
      <c r="K1420" s="14" t="n"/>
      <c r="L1420" s="14" t="n"/>
      <c r="M1420" s="14" t="n"/>
      <c r="N1420" s="14" t="n"/>
      <c r="O1420" s="20">
        <f>IF(A1420="","",SUMPRODUCT((A1420&gt;=Setup!$C$19:$C$30)*(A1420&lt;=Setup!$D$19:$D$30)*Setup!$A$19:$A$30))</f>
        <v/>
      </c>
      <c r="P1420" s="34">
        <f>IF(A1420="","",IF(G1420="Standard 15% (Box 1)",ROUND(H1420*Setup!$B$9,2),0))</f>
        <v/>
      </c>
      <c r="Q1420" s="34">
        <f>IF(A1420="","",I1420-P1420)</f>
        <v/>
      </c>
      <c r="R1420" s="23">
        <f>IF(A1420="","",IF(O1420=0,"Outside audit periods; ","")&amp;IF(G1420="","No VAT category; ","")&amp;IF(ABS(Q1420)&gt;Setup!$B$10,"VAT ≠ 15% × net; ","")&amp;IF(AND(F1420="B2B - VAT registered",NOT(AND(LEN(E1420)=15,LEFT(E1420,1)="3",RIGHT(E1420,1)="3",ISNUMBER(--E1420)))),"Invalid/missing customer VAT no; ","")&amp;IF(L1420&lt;&gt;"Yes","Not reported/cleared on FATOORA; ","")&amp;IF(AND(OR(G1420="Zero-rated domestic (Box 3)",G1420="Export (Box 4)"),N1420=""),"Zero-rate/export evidence missing; ","")&amp;IF(AND(C1420="Credit Note",H1420&gt;0),"Credit note should be negative; ","")&amp;IF(AND(C1420="Simplified Tax Invoice",F1420="B2B - VAT registered"),"Simplified invoice issued to VAT-registered B2B; ",""))</f>
        <v/>
      </c>
    </row>
    <row r="1421">
      <c r="A1421" s="17" t="n"/>
      <c r="B1421" s="14" t="n"/>
      <c r="C1421" s="14" t="n"/>
      <c r="D1421" s="14" t="n"/>
      <c r="E1421" s="16" t="n"/>
      <c r="F1421" s="14" t="n"/>
      <c r="G1421" s="14" t="n"/>
      <c r="H1421" s="19" t="n"/>
      <c r="I1421" s="19" t="n"/>
      <c r="J1421" s="34">
        <f>IF(A1421="","",H1421+I1421)</f>
        <v/>
      </c>
      <c r="K1421" s="14" t="n"/>
      <c r="L1421" s="14" t="n"/>
      <c r="M1421" s="14" t="n"/>
      <c r="N1421" s="14" t="n"/>
      <c r="O1421" s="20">
        <f>IF(A1421="","",SUMPRODUCT((A1421&gt;=Setup!$C$19:$C$30)*(A1421&lt;=Setup!$D$19:$D$30)*Setup!$A$19:$A$30))</f>
        <v/>
      </c>
      <c r="P1421" s="34">
        <f>IF(A1421="","",IF(G1421="Standard 15% (Box 1)",ROUND(H1421*Setup!$B$9,2),0))</f>
        <v/>
      </c>
      <c r="Q1421" s="34">
        <f>IF(A1421="","",I1421-P1421)</f>
        <v/>
      </c>
      <c r="R1421" s="23">
        <f>IF(A1421="","",IF(O1421=0,"Outside audit periods; ","")&amp;IF(G1421="","No VAT category; ","")&amp;IF(ABS(Q1421)&gt;Setup!$B$10,"VAT ≠ 15% × net; ","")&amp;IF(AND(F1421="B2B - VAT registered",NOT(AND(LEN(E1421)=15,LEFT(E1421,1)="3",RIGHT(E1421,1)="3",ISNUMBER(--E1421)))),"Invalid/missing customer VAT no; ","")&amp;IF(L1421&lt;&gt;"Yes","Not reported/cleared on FATOORA; ","")&amp;IF(AND(OR(G1421="Zero-rated domestic (Box 3)",G1421="Export (Box 4)"),N1421=""),"Zero-rate/export evidence missing; ","")&amp;IF(AND(C1421="Credit Note",H1421&gt;0),"Credit note should be negative; ","")&amp;IF(AND(C1421="Simplified Tax Invoice",F1421="B2B - VAT registered"),"Simplified invoice issued to VAT-registered B2B; ",""))</f>
        <v/>
      </c>
    </row>
    <row r="1422">
      <c r="A1422" s="17" t="n"/>
      <c r="B1422" s="14" t="n"/>
      <c r="C1422" s="14" t="n"/>
      <c r="D1422" s="14" t="n"/>
      <c r="E1422" s="16" t="n"/>
      <c r="F1422" s="14" t="n"/>
      <c r="G1422" s="14" t="n"/>
      <c r="H1422" s="19" t="n"/>
      <c r="I1422" s="19" t="n"/>
      <c r="J1422" s="34">
        <f>IF(A1422="","",H1422+I1422)</f>
        <v/>
      </c>
      <c r="K1422" s="14" t="n"/>
      <c r="L1422" s="14" t="n"/>
      <c r="M1422" s="14" t="n"/>
      <c r="N1422" s="14" t="n"/>
      <c r="O1422" s="20">
        <f>IF(A1422="","",SUMPRODUCT((A1422&gt;=Setup!$C$19:$C$30)*(A1422&lt;=Setup!$D$19:$D$30)*Setup!$A$19:$A$30))</f>
        <v/>
      </c>
      <c r="P1422" s="34">
        <f>IF(A1422="","",IF(G1422="Standard 15% (Box 1)",ROUND(H1422*Setup!$B$9,2),0))</f>
        <v/>
      </c>
      <c r="Q1422" s="34">
        <f>IF(A1422="","",I1422-P1422)</f>
        <v/>
      </c>
      <c r="R1422" s="23">
        <f>IF(A1422="","",IF(O1422=0,"Outside audit periods; ","")&amp;IF(G1422="","No VAT category; ","")&amp;IF(ABS(Q1422)&gt;Setup!$B$10,"VAT ≠ 15% × net; ","")&amp;IF(AND(F1422="B2B - VAT registered",NOT(AND(LEN(E1422)=15,LEFT(E1422,1)="3",RIGHT(E1422,1)="3",ISNUMBER(--E1422)))),"Invalid/missing customer VAT no; ","")&amp;IF(L1422&lt;&gt;"Yes","Not reported/cleared on FATOORA; ","")&amp;IF(AND(OR(G1422="Zero-rated domestic (Box 3)",G1422="Export (Box 4)"),N1422=""),"Zero-rate/export evidence missing; ","")&amp;IF(AND(C1422="Credit Note",H1422&gt;0),"Credit note should be negative; ","")&amp;IF(AND(C1422="Simplified Tax Invoice",F1422="B2B - VAT registered"),"Simplified invoice issued to VAT-registered B2B; ",""))</f>
        <v/>
      </c>
    </row>
    <row r="1423">
      <c r="A1423" s="17" t="n"/>
      <c r="B1423" s="14" t="n"/>
      <c r="C1423" s="14" t="n"/>
      <c r="D1423" s="14" t="n"/>
      <c r="E1423" s="16" t="n"/>
      <c r="F1423" s="14" t="n"/>
      <c r="G1423" s="14" t="n"/>
      <c r="H1423" s="19" t="n"/>
      <c r="I1423" s="19" t="n"/>
      <c r="J1423" s="34">
        <f>IF(A1423="","",H1423+I1423)</f>
        <v/>
      </c>
      <c r="K1423" s="14" t="n"/>
      <c r="L1423" s="14" t="n"/>
      <c r="M1423" s="14" t="n"/>
      <c r="N1423" s="14" t="n"/>
      <c r="O1423" s="20">
        <f>IF(A1423="","",SUMPRODUCT((A1423&gt;=Setup!$C$19:$C$30)*(A1423&lt;=Setup!$D$19:$D$30)*Setup!$A$19:$A$30))</f>
        <v/>
      </c>
      <c r="P1423" s="34">
        <f>IF(A1423="","",IF(G1423="Standard 15% (Box 1)",ROUND(H1423*Setup!$B$9,2),0))</f>
        <v/>
      </c>
      <c r="Q1423" s="34">
        <f>IF(A1423="","",I1423-P1423)</f>
        <v/>
      </c>
      <c r="R1423" s="23">
        <f>IF(A1423="","",IF(O1423=0,"Outside audit periods; ","")&amp;IF(G1423="","No VAT category; ","")&amp;IF(ABS(Q1423)&gt;Setup!$B$10,"VAT ≠ 15% × net; ","")&amp;IF(AND(F1423="B2B - VAT registered",NOT(AND(LEN(E1423)=15,LEFT(E1423,1)="3",RIGHT(E1423,1)="3",ISNUMBER(--E1423)))),"Invalid/missing customer VAT no; ","")&amp;IF(L1423&lt;&gt;"Yes","Not reported/cleared on FATOORA; ","")&amp;IF(AND(OR(G1423="Zero-rated domestic (Box 3)",G1423="Export (Box 4)"),N1423=""),"Zero-rate/export evidence missing; ","")&amp;IF(AND(C1423="Credit Note",H1423&gt;0),"Credit note should be negative; ","")&amp;IF(AND(C1423="Simplified Tax Invoice",F1423="B2B - VAT registered"),"Simplified invoice issued to VAT-registered B2B; ",""))</f>
        <v/>
      </c>
    </row>
    <row r="1424">
      <c r="A1424" s="17" t="n"/>
      <c r="B1424" s="14" t="n"/>
      <c r="C1424" s="14" t="n"/>
      <c r="D1424" s="14" t="n"/>
      <c r="E1424" s="16" t="n"/>
      <c r="F1424" s="14" t="n"/>
      <c r="G1424" s="14" t="n"/>
      <c r="H1424" s="19" t="n"/>
      <c r="I1424" s="19" t="n"/>
      <c r="J1424" s="34">
        <f>IF(A1424="","",H1424+I1424)</f>
        <v/>
      </c>
      <c r="K1424" s="14" t="n"/>
      <c r="L1424" s="14" t="n"/>
      <c r="M1424" s="14" t="n"/>
      <c r="N1424" s="14" t="n"/>
      <c r="O1424" s="20">
        <f>IF(A1424="","",SUMPRODUCT((A1424&gt;=Setup!$C$19:$C$30)*(A1424&lt;=Setup!$D$19:$D$30)*Setup!$A$19:$A$30))</f>
        <v/>
      </c>
      <c r="P1424" s="34">
        <f>IF(A1424="","",IF(G1424="Standard 15% (Box 1)",ROUND(H1424*Setup!$B$9,2),0))</f>
        <v/>
      </c>
      <c r="Q1424" s="34">
        <f>IF(A1424="","",I1424-P1424)</f>
        <v/>
      </c>
      <c r="R1424" s="23">
        <f>IF(A1424="","",IF(O1424=0,"Outside audit periods; ","")&amp;IF(G1424="","No VAT category; ","")&amp;IF(ABS(Q1424)&gt;Setup!$B$10,"VAT ≠ 15% × net; ","")&amp;IF(AND(F1424="B2B - VAT registered",NOT(AND(LEN(E1424)=15,LEFT(E1424,1)="3",RIGHT(E1424,1)="3",ISNUMBER(--E1424)))),"Invalid/missing customer VAT no; ","")&amp;IF(L1424&lt;&gt;"Yes","Not reported/cleared on FATOORA; ","")&amp;IF(AND(OR(G1424="Zero-rated domestic (Box 3)",G1424="Export (Box 4)"),N1424=""),"Zero-rate/export evidence missing; ","")&amp;IF(AND(C1424="Credit Note",H1424&gt;0),"Credit note should be negative; ","")&amp;IF(AND(C1424="Simplified Tax Invoice",F1424="B2B - VAT registered"),"Simplified invoice issued to VAT-registered B2B; ",""))</f>
        <v/>
      </c>
    </row>
    <row r="1425">
      <c r="A1425" s="17" t="n"/>
      <c r="B1425" s="14" t="n"/>
      <c r="C1425" s="14" t="n"/>
      <c r="D1425" s="14" t="n"/>
      <c r="E1425" s="16" t="n"/>
      <c r="F1425" s="14" t="n"/>
      <c r="G1425" s="14" t="n"/>
      <c r="H1425" s="19" t="n"/>
      <c r="I1425" s="19" t="n"/>
      <c r="J1425" s="34">
        <f>IF(A1425="","",H1425+I1425)</f>
        <v/>
      </c>
      <c r="K1425" s="14" t="n"/>
      <c r="L1425" s="14" t="n"/>
      <c r="M1425" s="14" t="n"/>
      <c r="N1425" s="14" t="n"/>
      <c r="O1425" s="20">
        <f>IF(A1425="","",SUMPRODUCT((A1425&gt;=Setup!$C$19:$C$30)*(A1425&lt;=Setup!$D$19:$D$30)*Setup!$A$19:$A$30))</f>
        <v/>
      </c>
      <c r="P1425" s="34">
        <f>IF(A1425="","",IF(G1425="Standard 15% (Box 1)",ROUND(H1425*Setup!$B$9,2),0))</f>
        <v/>
      </c>
      <c r="Q1425" s="34">
        <f>IF(A1425="","",I1425-P1425)</f>
        <v/>
      </c>
      <c r="R1425" s="23">
        <f>IF(A1425="","",IF(O1425=0,"Outside audit periods; ","")&amp;IF(G1425="","No VAT category; ","")&amp;IF(ABS(Q1425)&gt;Setup!$B$10,"VAT ≠ 15% × net; ","")&amp;IF(AND(F1425="B2B - VAT registered",NOT(AND(LEN(E1425)=15,LEFT(E1425,1)="3",RIGHT(E1425,1)="3",ISNUMBER(--E1425)))),"Invalid/missing customer VAT no; ","")&amp;IF(L1425&lt;&gt;"Yes","Not reported/cleared on FATOORA; ","")&amp;IF(AND(OR(G1425="Zero-rated domestic (Box 3)",G1425="Export (Box 4)"),N1425=""),"Zero-rate/export evidence missing; ","")&amp;IF(AND(C1425="Credit Note",H1425&gt;0),"Credit note should be negative; ","")&amp;IF(AND(C1425="Simplified Tax Invoice",F1425="B2B - VAT registered"),"Simplified invoice issued to VAT-registered B2B; ",""))</f>
        <v/>
      </c>
    </row>
    <row r="1426">
      <c r="A1426" s="17" t="n"/>
      <c r="B1426" s="14" t="n"/>
      <c r="C1426" s="14" t="n"/>
      <c r="D1426" s="14" t="n"/>
      <c r="E1426" s="16" t="n"/>
      <c r="F1426" s="14" t="n"/>
      <c r="G1426" s="14" t="n"/>
      <c r="H1426" s="19" t="n"/>
      <c r="I1426" s="19" t="n"/>
      <c r="J1426" s="34">
        <f>IF(A1426="","",H1426+I1426)</f>
        <v/>
      </c>
      <c r="K1426" s="14" t="n"/>
      <c r="L1426" s="14" t="n"/>
      <c r="M1426" s="14" t="n"/>
      <c r="N1426" s="14" t="n"/>
      <c r="O1426" s="20">
        <f>IF(A1426="","",SUMPRODUCT((A1426&gt;=Setup!$C$19:$C$30)*(A1426&lt;=Setup!$D$19:$D$30)*Setup!$A$19:$A$30))</f>
        <v/>
      </c>
      <c r="P1426" s="34">
        <f>IF(A1426="","",IF(G1426="Standard 15% (Box 1)",ROUND(H1426*Setup!$B$9,2),0))</f>
        <v/>
      </c>
      <c r="Q1426" s="34">
        <f>IF(A1426="","",I1426-P1426)</f>
        <v/>
      </c>
      <c r="R1426" s="23">
        <f>IF(A1426="","",IF(O1426=0,"Outside audit periods; ","")&amp;IF(G1426="","No VAT category; ","")&amp;IF(ABS(Q1426)&gt;Setup!$B$10,"VAT ≠ 15% × net; ","")&amp;IF(AND(F1426="B2B - VAT registered",NOT(AND(LEN(E1426)=15,LEFT(E1426,1)="3",RIGHT(E1426,1)="3",ISNUMBER(--E1426)))),"Invalid/missing customer VAT no; ","")&amp;IF(L1426&lt;&gt;"Yes","Not reported/cleared on FATOORA; ","")&amp;IF(AND(OR(G1426="Zero-rated domestic (Box 3)",G1426="Export (Box 4)"),N1426=""),"Zero-rate/export evidence missing; ","")&amp;IF(AND(C1426="Credit Note",H1426&gt;0),"Credit note should be negative; ","")&amp;IF(AND(C1426="Simplified Tax Invoice",F1426="B2B - VAT registered"),"Simplified invoice issued to VAT-registered B2B; ",""))</f>
        <v/>
      </c>
    </row>
    <row r="1427">
      <c r="A1427" s="17" t="n"/>
      <c r="B1427" s="14" t="n"/>
      <c r="C1427" s="14" t="n"/>
      <c r="D1427" s="14" t="n"/>
      <c r="E1427" s="16" t="n"/>
      <c r="F1427" s="14" t="n"/>
      <c r="G1427" s="14" t="n"/>
      <c r="H1427" s="19" t="n"/>
      <c r="I1427" s="19" t="n"/>
      <c r="J1427" s="34">
        <f>IF(A1427="","",H1427+I1427)</f>
        <v/>
      </c>
      <c r="K1427" s="14" t="n"/>
      <c r="L1427" s="14" t="n"/>
      <c r="M1427" s="14" t="n"/>
      <c r="N1427" s="14" t="n"/>
      <c r="O1427" s="20">
        <f>IF(A1427="","",SUMPRODUCT((A1427&gt;=Setup!$C$19:$C$30)*(A1427&lt;=Setup!$D$19:$D$30)*Setup!$A$19:$A$30))</f>
        <v/>
      </c>
      <c r="P1427" s="34">
        <f>IF(A1427="","",IF(G1427="Standard 15% (Box 1)",ROUND(H1427*Setup!$B$9,2),0))</f>
        <v/>
      </c>
      <c r="Q1427" s="34">
        <f>IF(A1427="","",I1427-P1427)</f>
        <v/>
      </c>
      <c r="R1427" s="23">
        <f>IF(A1427="","",IF(O1427=0,"Outside audit periods; ","")&amp;IF(G1427="","No VAT category; ","")&amp;IF(ABS(Q1427)&gt;Setup!$B$10,"VAT ≠ 15% × net; ","")&amp;IF(AND(F1427="B2B - VAT registered",NOT(AND(LEN(E1427)=15,LEFT(E1427,1)="3",RIGHT(E1427,1)="3",ISNUMBER(--E1427)))),"Invalid/missing customer VAT no; ","")&amp;IF(L1427&lt;&gt;"Yes","Not reported/cleared on FATOORA; ","")&amp;IF(AND(OR(G1427="Zero-rated domestic (Box 3)",G1427="Export (Box 4)"),N1427=""),"Zero-rate/export evidence missing; ","")&amp;IF(AND(C1427="Credit Note",H1427&gt;0),"Credit note should be negative; ","")&amp;IF(AND(C1427="Simplified Tax Invoice",F1427="B2B - VAT registered"),"Simplified invoice issued to VAT-registered B2B; ",""))</f>
        <v/>
      </c>
    </row>
    <row r="1428">
      <c r="A1428" s="17" t="n"/>
      <c r="B1428" s="14" t="n"/>
      <c r="C1428" s="14" t="n"/>
      <c r="D1428" s="14" t="n"/>
      <c r="E1428" s="16" t="n"/>
      <c r="F1428" s="14" t="n"/>
      <c r="G1428" s="14" t="n"/>
      <c r="H1428" s="19" t="n"/>
      <c r="I1428" s="19" t="n"/>
      <c r="J1428" s="34">
        <f>IF(A1428="","",H1428+I1428)</f>
        <v/>
      </c>
      <c r="K1428" s="14" t="n"/>
      <c r="L1428" s="14" t="n"/>
      <c r="M1428" s="14" t="n"/>
      <c r="N1428" s="14" t="n"/>
      <c r="O1428" s="20">
        <f>IF(A1428="","",SUMPRODUCT((A1428&gt;=Setup!$C$19:$C$30)*(A1428&lt;=Setup!$D$19:$D$30)*Setup!$A$19:$A$30))</f>
        <v/>
      </c>
      <c r="P1428" s="34">
        <f>IF(A1428="","",IF(G1428="Standard 15% (Box 1)",ROUND(H1428*Setup!$B$9,2),0))</f>
        <v/>
      </c>
      <c r="Q1428" s="34">
        <f>IF(A1428="","",I1428-P1428)</f>
        <v/>
      </c>
      <c r="R1428" s="23">
        <f>IF(A1428="","",IF(O1428=0,"Outside audit periods; ","")&amp;IF(G1428="","No VAT category; ","")&amp;IF(ABS(Q1428)&gt;Setup!$B$10,"VAT ≠ 15% × net; ","")&amp;IF(AND(F1428="B2B - VAT registered",NOT(AND(LEN(E1428)=15,LEFT(E1428,1)="3",RIGHT(E1428,1)="3",ISNUMBER(--E1428)))),"Invalid/missing customer VAT no; ","")&amp;IF(L1428&lt;&gt;"Yes","Not reported/cleared on FATOORA; ","")&amp;IF(AND(OR(G1428="Zero-rated domestic (Box 3)",G1428="Export (Box 4)"),N1428=""),"Zero-rate/export evidence missing; ","")&amp;IF(AND(C1428="Credit Note",H1428&gt;0),"Credit note should be negative; ","")&amp;IF(AND(C1428="Simplified Tax Invoice",F1428="B2B - VAT registered"),"Simplified invoice issued to VAT-registered B2B; ",""))</f>
        <v/>
      </c>
    </row>
    <row r="1429">
      <c r="A1429" s="17" t="n"/>
      <c r="B1429" s="14" t="n"/>
      <c r="C1429" s="14" t="n"/>
      <c r="D1429" s="14" t="n"/>
      <c r="E1429" s="16" t="n"/>
      <c r="F1429" s="14" t="n"/>
      <c r="G1429" s="14" t="n"/>
      <c r="H1429" s="19" t="n"/>
      <c r="I1429" s="19" t="n"/>
      <c r="J1429" s="34">
        <f>IF(A1429="","",H1429+I1429)</f>
        <v/>
      </c>
      <c r="K1429" s="14" t="n"/>
      <c r="L1429" s="14" t="n"/>
      <c r="M1429" s="14" t="n"/>
      <c r="N1429" s="14" t="n"/>
      <c r="O1429" s="20">
        <f>IF(A1429="","",SUMPRODUCT((A1429&gt;=Setup!$C$19:$C$30)*(A1429&lt;=Setup!$D$19:$D$30)*Setup!$A$19:$A$30))</f>
        <v/>
      </c>
      <c r="P1429" s="34">
        <f>IF(A1429="","",IF(G1429="Standard 15% (Box 1)",ROUND(H1429*Setup!$B$9,2),0))</f>
        <v/>
      </c>
      <c r="Q1429" s="34">
        <f>IF(A1429="","",I1429-P1429)</f>
        <v/>
      </c>
      <c r="R1429" s="23">
        <f>IF(A1429="","",IF(O1429=0,"Outside audit periods; ","")&amp;IF(G1429="","No VAT category; ","")&amp;IF(ABS(Q1429)&gt;Setup!$B$10,"VAT ≠ 15% × net; ","")&amp;IF(AND(F1429="B2B - VAT registered",NOT(AND(LEN(E1429)=15,LEFT(E1429,1)="3",RIGHT(E1429,1)="3",ISNUMBER(--E1429)))),"Invalid/missing customer VAT no; ","")&amp;IF(L1429&lt;&gt;"Yes","Not reported/cleared on FATOORA; ","")&amp;IF(AND(OR(G1429="Zero-rated domestic (Box 3)",G1429="Export (Box 4)"),N1429=""),"Zero-rate/export evidence missing; ","")&amp;IF(AND(C1429="Credit Note",H1429&gt;0),"Credit note should be negative; ","")&amp;IF(AND(C1429="Simplified Tax Invoice",F1429="B2B - VAT registered"),"Simplified invoice issued to VAT-registered B2B; ",""))</f>
        <v/>
      </c>
    </row>
    <row r="1430">
      <c r="A1430" s="17" t="n"/>
      <c r="B1430" s="14" t="n"/>
      <c r="C1430" s="14" t="n"/>
      <c r="D1430" s="14" t="n"/>
      <c r="E1430" s="16" t="n"/>
      <c r="F1430" s="14" t="n"/>
      <c r="G1430" s="14" t="n"/>
      <c r="H1430" s="19" t="n"/>
      <c r="I1430" s="19" t="n"/>
      <c r="J1430" s="34">
        <f>IF(A1430="","",H1430+I1430)</f>
        <v/>
      </c>
      <c r="K1430" s="14" t="n"/>
      <c r="L1430" s="14" t="n"/>
      <c r="M1430" s="14" t="n"/>
      <c r="N1430" s="14" t="n"/>
      <c r="O1430" s="20">
        <f>IF(A1430="","",SUMPRODUCT((A1430&gt;=Setup!$C$19:$C$30)*(A1430&lt;=Setup!$D$19:$D$30)*Setup!$A$19:$A$30))</f>
        <v/>
      </c>
      <c r="P1430" s="34">
        <f>IF(A1430="","",IF(G1430="Standard 15% (Box 1)",ROUND(H1430*Setup!$B$9,2),0))</f>
        <v/>
      </c>
      <c r="Q1430" s="34">
        <f>IF(A1430="","",I1430-P1430)</f>
        <v/>
      </c>
      <c r="R1430" s="23">
        <f>IF(A1430="","",IF(O1430=0,"Outside audit periods; ","")&amp;IF(G1430="","No VAT category; ","")&amp;IF(ABS(Q1430)&gt;Setup!$B$10,"VAT ≠ 15% × net; ","")&amp;IF(AND(F1430="B2B - VAT registered",NOT(AND(LEN(E1430)=15,LEFT(E1430,1)="3",RIGHT(E1430,1)="3",ISNUMBER(--E1430)))),"Invalid/missing customer VAT no; ","")&amp;IF(L1430&lt;&gt;"Yes","Not reported/cleared on FATOORA; ","")&amp;IF(AND(OR(G1430="Zero-rated domestic (Box 3)",G1430="Export (Box 4)"),N1430=""),"Zero-rate/export evidence missing; ","")&amp;IF(AND(C1430="Credit Note",H1430&gt;0),"Credit note should be negative; ","")&amp;IF(AND(C1430="Simplified Tax Invoice",F1430="B2B - VAT registered"),"Simplified invoice issued to VAT-registered B2B; ",""))</f>
        <v/>
      </c>
    </row>
    <row r="1431">
      <c r="A1431" s="17" t="n"/>
      <c r="B1431" s="14" t="n"/>
      <c r="C1431" s="14" t="n"/>
      <c r="D1431" s="14" t="n"/>
      <c r="E1431" s="16" t="n"/>
      <c r="F1431" s="14" t="n"/>
      <c r="G1431" s="14" t="n"/>
      <c r="H1431" s="19" t="n"/>
      <c r="I1431" s="19" t="n"/>
      <c r="J1431" s="34">
        <f>IF(A1431="","",H1431+I1431)</f>
        <v/>
      </c>
      <c r="K1431" s="14" t="n"/>
      <c r="L1431" s="14" t="n"/>
      <c r="M1431" s="14" t="n"/>
      <c r="N1431" s="14" t="n"/>
      <c r="O1431" s="20">
        <f>IF(A1431="","",SUMPRODUCT((A1431&gt;=Setup!$C$19:$C$30)*(A1431&lt;=Setup!$D$19:$D$30)*Setup!$A$19:$A$30))</f>
        <v/>
      </c>
      <c r="P1431" s="34">
        <f>IF(A1431="","",IF(G1431="Standard 15% (Box 1)",ROUND(H1431*Setup!$B$9,2),0))</f>
        <v/>
      </c>
      <c r="Q1431" s="34">
        <f>IF(A1431="","",I1431-P1431)</f>
        <v/>
      </c>
      <c r="R1431" s="23">
        <f>IF(A1431="","",IF(O1431=0,"Outside audit periods; ","")&amp;IF(G1431="","No VAT category; ","")&amp;IF(ABS(Q1431)&gt;Setup!$B$10,"VAT ≠ 15% × net; ","")&amp;IF(AND(F1431="B2B - VAT registered",NOT(AND(LEN(E1431)=15,LEFT(E1431,1)="3",RIGHT(E1431,1)="3",ISNUMBER(--E1431)))),"Invalid/missing customer VAT no; ","")&amp;IF(L1431&lt;&gt;"Yes","Not reported/cleared on FATOORA; ","")&amp;IF(AND(OR(G1431="Zero-rated domestic (Box 3)",G1431="Export (Box 4)"),N1431=""),"Zero-rate/export evidence missing; ","")&amp;IF(AND(C1431="Credit Note",H1431&gt;0),"Credit note should be negative; ","")&amp;IF(AND(C1431="Simplified Tax Invoice",F1431="B2B - VAT registered"),"Simplified invoice issued to VAT-registered B2B; ",""))</f>
        <v/>
      </c>
    </row>
    <row r="1432">
      <c r="A1432" s="17" t="n"/>
      <c r="B1432" s="14" t="n"/>
      <c r="C1432" s="14" t="n"/>
      <c r="D1432" s="14" t="n"/>
      <c r="E1432" s="16" t="n"/>
      <c r="F1432" s="14" t="n"/>
      <c r="G1432" s="14" t="n"/>
      <c r="H1432" s="19" t="n"/>
      <c r="I1432" s="19" t="n"/>
      <c r="J1432" s="34">
        <f>IF(A1432="","",H1432+I1432)</f>
        <v/>
      </c>
      <c r="K1432" s="14" t="n"/>
      <c r="L1432" s="14" t="n"/>
      <c r="M1432" s="14" t="n"/>
      <c r="N1432" s="14" t="n"/>
      <c r="O1432" s="20">
        <f>IF(A1432="","",SUMPRODUCT((A1432&gt;=Setup!$C$19:$C$30)*(A1432&lt;=Setup!$D$19:$D$30)*Setup!$A$19:$A$30))</f>
        <v/>
      </c>
      <c r="P1432" s="34">
        <f>IF(A1432="","",IF(G1432="Standard 15% (Box 1)",ROUND(H1432*Setup!$B$9,2),0))</f>
        <v/>
      </c>
      <c r="Q1432" s="34">
        <f>IF(A1432="","",I1432-P1432)</f>
        <v/>
      </c>
      <c r="R1432" s="23">
        <f>IF(A1432="","",IF(O1432=0,"Outside audit periods; ","")&amp;IF(G1432="","No VAT category; ","")&amp;IF(ABS(Q1432)&gt;Setup!$B$10,"VAT ≠ 15% × net; ","")&amp;IF(AND(F1432="B2B - VAT registered",NOT(AND(LEN(E1432)=15,LEFT(E1432,1)="3",RIGHT(E1432,1)="3",ISNUMBER(--E1432)))),"Invalid/missing customer VAT no; ","")&amp;IF(L1432&lt;&gt;"Yes","Not reported/cleared on FATOORA; ","")&amp;IF(AND(OR(G1432="Zero-rated domestic (Box 3)",G1432="Export (Box 4)"),N1432=""),"Zero-rate/export evidence missing; ","")&amp;IF(AND(C1432="Credit Note",H1432&gt;0),"Credit note should be negative; ","")&amp;IF(AND(C1432="Simplified Tax Invoice",F1432="B2B - VAT registered"),"Simplified invoice issued to VAT-registered B2B; ",""))</f>
        <v/>
      </c>
    </row>
    <row r="1433">
      <c r="A1433" s="17" t="n"/>
      <c r="B1433" s="14" t="n"/>
      <c r="C1433" s="14" t="n"/>
      <c r="D1433" s="14" t="n"/>
      <c r="E1433" s="16" t="n"/>
      <c r="F1433" s="14" t="n"/>
      <c r="G1433" s="14" t="n"/>
      <c r="H1433" s="19" t="n"/>
      <c r="I1433" s="19" t="n"/>
      <c r="J1433" s="34">
        <f>IF(A1433="","",H1433+I1433)</f>
        <v/>
      </c>
      <c r="K1433" s="14" t="n"/>
      <c r="L1433" s="14" t="n"/>
      <c r="M1433" s="14" t="n"/>
      <c r="N1433" s="14" t="n"/>
      <c r="O1433" s="20">
        <f>IF(A1433="","",SUMPRODUCT((A1433&gt;=Setup!$C$19:$C$30)*(A1433&lt;=Setup!$D$19:$D$30)*Setup!$A$19:$A$30))</f>
        <v/>
      </c>
      <c r="P1433" s="34">
        <f>IF(A1433="","",IF(G1433="Standard 15% (Box 1)",ROUND(H1433*Setup!$B$9,2),0))</f>
        <v/>
      </c>
      <c r="Q1433" s="34">
        <f>IF(A1433="","",I1433-P1433)</f>
        <v/>
      </c>
      <c r="R1433" s="23">
        <f>IF(A1433="","",IF(O1433=0,"Outside audit periods; ","")&amp;IF(G1433="","No VAT category; ","")&amp;IF(ABS(Q1433)&gt;Setup!$B$10,"VAT ≠ 15% × net; ","")&amp;IF(AND(F1433="B2B - VAT registered",NOT(AND(LEN(E1433)=15,LEFT(E1433,1)="3",RIGHT(E1433,1)="3",ISNUMBER(--E1433)))),"Invalid/missing customer VAT no; ","")&amp;IF(L1433&lt;&gt;"Yes","Not reported/cleared on FATOORA; ","")&amp;IF(AND(OR(G1433="Zero-rated domestic (Box 3)",G1433="Export (Box 4)"),N1433=""),"Zero-rate/export evidence missing; ","")&amp;IF(AND(C1433="Credit Note",H1433&gt;0),"Credit note should be negative; ","")&amp;IF(AND(C1433="Simplified Tax Invoice",F1433="B2B - VAT registered"),"Simplified invoice issued to VAT-registered B2B; ",""))</f>
        <v/>
      </c>
    </row>
    <row r="1434">
      <c r="A1434" s="17" t="n"/>
      <c r="B1434" s="14" t="n"/>
      <c r="C1434" s="14" t="n"/>
      <c r="D1434" s="14" t="n"/>
      <c r="E1434" s="16" t="n"/>
      <c r="F1434" s="14" t="n"/>
      <c r="G1434" s="14" t="n"/>
      <c r="H1434" s="19" t="n"/>
      <c r="I1434" s="19" t="n"/>
      <c r="J1434" s="34">
        <f>IF(A1434="","",H1434+I1434)</f>
        <v/>
      </c>
      <c r="K1434" s="14" t="n"/>
      <c r="L1434" s="14" t="n"/>
      <c r="M1434" s="14" t="n"/>
      <c r="N1434" s="14" t="n"/>
      <c r="O1434" s="20">
        <f>IF(A1434="","",SUMPRODUCT((A1434&gt;=Setup!$C$19:$C$30)*(A1434&lt;=Setup!$D$19:$D$30)*Setup!$A$19:$A$30))</f>
        <v/>
      </c>
      <c r="P1434" s="34">
        <f>IF(A1434="","",IF(G1434="Standard 15% (Box 1)",ROUND(H1434*Setup!$B$9,2),0))</f>
        <v/>
      </c>
      <c r="Q1434" s="34">
        <f>IF(A1434="","",I1434-P1434)</f>
        <v/>
      </c>
      <c r="R1434" s="23">
        <f>IF(A1434="","",IF(O1434=0,"Outside audit periods; ","")&amp;IF(G1434="","No VAT category; ","")&amp;IF(ABS(Q1434)&gt;Setup!$B$10,"VAT ≠ 15% × net; ","")&amp;IF(AND(F1434="B2B - VAT registered",NOT(AND(LEN(E1434)=15,LEFT(E1434,1)="3",RIGHT(E1434,1)="3",ISNUMBER(--E1434)))),"Invalid/missing customer VAT no; ","")&amp;IF(L1434&lt;&gt;"Yes","Not reported/cleared on FATOORA; ","")&amp;IF(AND(OR(G1434="Zero-rated domestic (Box 3)",G1434="Export (Box 4)"),N1434=""),"Zero-rate/export evidence missing; ","")&amp;IF(AND(C1434="Credit Note",H1434&gt;0),"Credit note should be negative; ","")&amp;IF(AND(C1434="Simplified Tax Invoice",F1434="B2B - VAT registered"),"Simplified invoice issued to VAT-registered B2B; ",""))</f>
        <v/>
      </c>
    </row>
    <row r="1435">
      <c r="A1435" s="17" t="n"/>
      <c r="B1435" s="14" t="n"/>
      <c r="C1435" s="14" t="n"/>
      <c r="D1435" s="14" t="n"/>
      <c r="E1435" s="16" t="n"/>
      <c r="F1435" s="14" t="n"/>
      <c r="G1435" s="14" t="n"/>
      <c r="H1435" s="19" t="n"/>
      <c r="I1435" s="19" t="n"/>
      <c r="J1435" s="34">
        <f>IF(A1435="","",H1435+I1435)</f>
        <v/>
      </c>
      <c r="K1435" s="14" t="n"/>
      <c r="L1435" s="14" t="n"/>
      <c r="M1435" s="14" t="n"/>
      <c r="N1435" s="14" t="n"/>
      <c r="O1435" s="20">
        <f>IF(A1435="","",SUMPRODUCT((A1435&gt;=Setup!$C$19:$C$30)*(A1435&lt;=Setup!$D$19:$D$30)*Setup!$A$19:$A$30))</f>
        <v/>
      </c>
      <c r="P1435" s="34">
        <f>IF(A1435="","",IF(G1435="Standard 15% (Box 1)",ROUND(H1435*Setup!$B$9,2),0))</f>
        <v/>
      </c>
      <c r="Q1435" s="34">
        <f>IF(A1435="","",I1435-P1435)</f>
        <v/>
      </c>
      <c r="R1435" s="23">
        <f>IF(A1435="","",IF(O1435=0,"Outside audit periods; ","")&amp;IF(G1435="","No VAT category; ","")&amp;IF(ABS(Q1435)&gt;Setup!$B$10,"VAT ≠ 15% × net; ","")&amp;IF(AND(F1435="B2B - VAT registered",NOT(AND(LEN(E1435)=15,LEFT(E1435,1)="3",RIGHT(E1435,1)="3",ISNUMBER(--E1435)))),"Invalid/missing customer VAT no; ","")&amp;IF(L1435&lt;&gt;"Yes","Not reported/cleared on FATOORA; ","")&amp;IF(AND(OR(G1435="Zero-rated domestic (Box 3)",G1435="Export (Box 4)"),N1435=""),"Zero-rate/export evidence missing; ","")&amp;IF(AND(C1435="Credit Note",H1435&gt;0),"Credit note should be negative; ","")&amp;IF(AND(C1435="Simplified Tax Invoice",F1435="B2B - VAT registered"),"Simplified invoice issued to VAT-registered B2B; ",""))</f>
        <v/>
      </c>
    </row>
    <row r="1436">
      <c r="A1436" s="17" t="n"/>
      <c r="B1436" s="14" t="n"/>
      <c r="C1436" s="14" t="n"/>
      <c r="D1436" s="14" t="n"/>
      <c r="E1436" s="16" t="n"/>
      <c r="F1436" s="14" t="n"/>
      <c r="G1436" s="14" t="n"/>
      <c r="H1436" s="19" t="n"/>
      <c r="I1436" s="19" t="n"/>
      <c r="J1436" s="34">
        <f>IF(A1436="","",H1436+I1436)</f>
        <v/>
      </c>
      <c r="K1436" s="14" t="n"/>
      <c r="L1436" s="14" t="n"/>
      <c r="M1436" s="14" t="n"/>
      <c r="N1436" s="14" t="n"/>
      <c r="O1436" s="20">
        <f>IF(A1436="","",SUMPRODUCT((A1436&gt;=Setup!$C$19:$C$30)*(A1436&lt;=Setup!$D$19:$D$30)*Setup!$A$19:$A$30))</f>
        <v/>
      </c>
      <c r="P1436" s="34">
        <f>IF(A1436="","",IF(G1436="Standard 15% (Box 1)",ROUND(H1436*Setup!$B$9,2),0))</f>
        <v/>
      </c>
      <c r="Q1436" s="34">
        <f>IF(A1436="","",I1436-P1436)</f>
        <v/>
      </c>
      <c r="R1436" s="23">
        <f>IF(A1436="","",IF(O1436=0,"Outside audit periods; ","")&amp;IF(G1436="","No VAT category; ","")&amp;IF(ABS(Q1436)&gt;Setup!$B$10,"VAT ≠ 15% × net; ","")&amp;IF(AND(F1436="B2B - VAT registered",NOT(AND(LEN(E1436)=15,LEFT(E1436,1)="3",RIGHT(E1436,1)="3",ISNUMBER(--E1436)))),"Invalid/missing customer VAT no; ","")&amp;IF(L1436&lt;&gt;"Yes","Not reported/cleared on FATOORA; ","")&amp;IF(AND(OR(G1436="Zero-rated domestic (Box 3)",G1436="Export (Box 4)"),N1436=""),"Zero-rate/export evidence missing; ","")&amp;IF(AND(C1436="Credit Note",H1436&gt;0),"Credit note should be negative; ","")&amp;IF(AND(C1436="Simplified Tax Invoice",F1436="B2B - VAT registered"),"Simplified invoice issued to VAT-registered B2B; ",""))</f>
        <v/>
      </c>
    </row>
    <row r="1437">
      <c r="A1437" s="17" t="n"/>
      <c r="B1437" s="14" t="n"/>
      <c r="C1437" s="14" t="n"/>
      <c r="D1437" s="14" t="n"/>
      <c r="E1437" s="16" t="n"/>
      <c r="F1437" s="14" t="n"/>
      <c r="G1437" s="14" t="n"/>
      <c r="H1437" s="19" t="n"/>
      <c r="I1437" s="19" t="n"/>
      <c r="J1437" s="34">
        <f>IF(A1437="","",H1437+I1437)</f>
        <v/>
      </c>
      <c r="K1437" s="14" t="n"/>
      <c r="L1437" s="14" t="n"/>
      <c r="M1437" s="14" t="n"/>
      <c r="N1437" s="14" t="n"/>
      <c r="O1437" s="20">
        <f>IF(A1437="","",SUMPRODUCT((A1437&gt;=Setup!$C$19:$C$30)*(A1437&lt;=Setup!$D$19:$D$30)*Setup!$A$19:$A$30))</f>
        <v/>
      </c>
      <c r="P1437" s="34">
        <f>IF(A1437="","",IF(G1437="Standard 15% (Box 1)",ROUND(H1437*Setup!$B$9,2),0))</f>
        <v/>
      </c>
      <c r="Q1437" s="34">
        <f>IF(A1437="","",I1437-P1437)</f>
        <v/>
      </c>
      <c r="R1437" s="23">
        <f>IF(A1437="","",IF(O1437=0,"Outside audit periods; ","")&amp;IF(G1437="","No VAT category; ","")&amp;IF(ABS(Q1437)&gt;Setup!$B$10,"VAT ≠ 15% × net; ","")&amp;IF(AND(F1437="B2B - VAT registered",NOT(AND(LEN(E1437)=15,LEFT(E1437,1)="3",RIGHT(E1437,1)="3",ISNUMBER(--E1437)))),"Invalid/missing customer VAT no; ","")&amp;IF(L1437&lt;&gt;"Yes","Not reported/cleared on FATOORA; ","")&amp;IF(AND(OR(G1437="Zero-rated domestic (Box 3)",G1437="Export (Box 4)"),N1437=""),"Zero-rate/export evidence missing; ","")&amp;IF(AND(C1437="Credit Note",H1437&gt;0),"Credit note should be negative; ","")&amp;IF(AND(C1437="Simplified Tax Invoice",F1437="B2B - VAT registered"),"Simplified invoice issued to VAT-registered B2B; ",""))</f>
        <v/>
      </c>
    </row>
    <row r="1438">
      <c r="A1438" s="17" t="n"/>
      <c r="B1438" s="14" t="n"/>
      <c r="C1438" s="14" t="n"/>
      <c r="D1438" s="14" t="n"/>
      <c r="E1438" s="16" t="n"/>
      <c r="F1438" s="14" t="n"/>
      <c r="G1438" s="14" t="n"/>
      <c r="H1438" s="19" t="n"/>
      <c r="I1438" s="19" t="n"/>
      <c r="J1438" s="34">
        <f>IF(A1438="","",H1438+I1438)</f>
        <v/>
      </c>
      <c r="K1438" s="14" t="n"/>
      <c r="L1438" s="14" t="n"/>
      <c r="M1438" s="14" t="n"/>
      <c r="N1438" s="14" t="n"/>
      <c r="O1438" s="20">
        <f>IF(A1438="","",SUMPRODUCT((A1438&gt;=Setup!$C$19:$C$30)*(A1438&lt;=Setup!$D$19:$D$30)*Setup!$A$19:$A$30))</f>
        <v/>
      </c>
      <c r="P1438" s="34">
        <f>IF(A1438="","",IF(G1438="Standard 15% (Box 1)",ROUND(H1438*Setup!$B$9,2),0))</f>
        <v/>
      </c>
      <c r="Q1438" s="34">
        <f>IF(A1438="","",I1438-P1438)</f>
        <v/>
      </c>
      <c r="R1438" s="23">
        <f>IF(A1438="","",IF(O1438=0,"Outside audit periods; ","")&amp;IF(G1438="","No VAT category; ","")&amp;IF(ABS(Q1438)&gt;Setup!$B$10,"VAT ≠ 15% × net; ","")&amp;IF(AND(F1438="B2B - VAT registered",NOT(AND(LEN(E1438)=15,LEFT(E1438,1)="3",RIGHT(E1438,1)="3",ISNUMBER(--E1438)))),"Invalid/missing customer VAT no; ","")&amp;IF(L1438&lt;&gt;"Yes","Not reported/cleared on FATOORA; ","")&amp;IF(AND(OR(G1438="Zero-rated domestic (Box 3)",G1438="Export (Box 4)"),N1438=""),"Zero-rate/export evidence missing; ","")&amp;IF(AND(C1438="Credit Note",H1438&gt;0),"Credit note should be negative; ","")&amp;IF(AND(C1438="Simplified Tax Invoice",F1438="B2B - VAT registered"),"Simplified invoice issued to VAT-registered B2B; ",""))</f>
        <v/>
      </c>
    </row>
    <row r="1439">
      <c r="A1439" s="17" t="n"/>
      <c r="B1439" s="14" t="n"/>
      <c r="C1439" s="14" t="n"/>
      <c r="D1439" s="14" t="n"/>
      <c r="E1439" s="16" t="n"/>
      <c r="F1439" s="14" t="n"/>
      <c r="G1439" s="14" t="n"/>
      <c r="H1439" s="19" t="n"/>
      <c r="I1439" s="19" t="n"/>
      <c r="J1439" s="34">
        <f>IF(A1439="","",H1439+I1439)</f>
        <v/>
      </c>
      <c r="K1439" s="14" t="n"/>
      <c r="L1439" s="14" t="n"/>
      <c r="M1439" s="14" t="n"/>
      <c r="N1439" s="14" t="n"/>
      <c r="O1439" s="20">
        <f>IF(A1439="","",SUMPRODUCT((A1439&gt;=Setup!$C$19:$C$30)*(A1439&lt;=Setup!$D$19:$D$30)*Setup!$A$19:$A$30))</f>
        <v/>
      </c>
      <c r="P1439" s="34">
        <f>IF(A1439="","",IF(G1439="Standard 15% (Box 1)",ROUND(H1439*Setup!$B$9,2),0))</f>
        <v/>
      </c>
      <c r="Q1439" s="34">
        <f>IF(A1439="","",I1439-P1439)</f>
        <v/>
      </c>
      <c r="R1439" s="23">
        <f>IF(A1439="","",IF(O1439=0,"Outside audit periods; ","")&amp;IF(G1439="","No VAT category; ","")&amp;IF(ABS(Q1439)&gt;Setup!$B$10,"VAT ≠ 15% × net; ","")&amp;IF(AND(F1439="B2B - VAT registered",NOT(AND(LEN(E1439)=15,LEFT(E1439,1)="3",RIGHT(E1439,1)="3",ISNUMBER(--E1439)))),"Invalid/missing customer VAT no; ","")&amp;IF(L1439&lt;&gt;"Yes","Not reported/cleared on FATOORA; ","")&amp;IF(AND(OR(G1439="Zero-rated domestic (Box 3)",G1439="Export (Box 4)"),N1439=""),"Zero-rate/export evidence missing; ","")&amp;IF(AND(C1439="Credit Note",H1439&gt;0),"Credit note should be negative; ","")&amp;IF(AND(C1439="Simplified Tax Invoice",F1439="B2B - VAT registered"),"Simplified invoice issued to VAT-registered B2B; ",""))</f>
        <v/>
      </c>
    </row>
    <row r="1440">
      <c r="A1440" s="17" t="n"/>
      <c r="B1440" s="14" t="n"/>
      <c r="C1440" s="14" t="n"/>
      <c r="D1440" s="14" t="n"/>
      <c r="E1440" s="16" t="n"/>
      <c r="F1440" s="14" t="n"/>
      <c r="G1440" s="14" t="n"/>
      <c r="H1440" s="19" t="n"/>
      <c r="I1440" s="19" t="n"/>
      <c r="J1440" s="34">
        <f>IF(A1440="","",H1440+I1440)</f>
        <v/>
      </c>
      <c r="K1440" s="14" t="n"/>
      <c r="L1440" s="14" t="n"/>
      <c r="M1440" s="14" t="n"/>
      <c r="N1440" s="14" t="n"/>
      <c r="O1440" s="20">
        <f>IF(A1440="","",SUMPRODUCT((A1440&gt;=Setup!$C$19:$C$30)*(A1440&lt;=Setup!$D$19:$D$30)*Setup!$A$19:$A$30))</f>
        <v/>
      </c>
      <c r="P1440" s="34">
        <f>IF(A1440="","",IF(G1440="Standard 15% (Box 1)",ROUND(H1440*Setup!$B$9,2),0))</f>
        <v/>
      </c>
      <c r="Q1440" s="34">
        <f>IF(A1440="","",I1440-P1440)</f>
        <v/>
      </c>
      <c r="R1440" s="23">
        <f>IF(A1440="","",IF(O1440=0,"Outside audit periods; ","")&amp;IF(G1440="","No VAT category; ","")&amp;IF(ABS(Q1440)&gt;Setup!$B$10,"VAT ≠ 15% × net; ","")&amp;IF(AND(F1440="B2B - VAT registered",NOT(AND(LEN(E1440)=15,LEFT(E1440,1)="3",RIGHT(E1440,1)="3",ISNUMBER(--E1440)))),"Invalid/missing customer VAT no; ","")&amp;IF(L1440&lt;&gt;"Yes","Not reported/cleared on FATOORA; ","")&amp;IF(AND(OR(G1440="Zero-rated domestic (Box 3)",G1440="Export (Box 4)"),N1440=""),"Zero-rate/export evidence missing; ","")&amp;IF(AND(C1440="Credit Note",H1440&gt;0),"Credit note should be negative; ","")&amp;IF(AND(C1440="Simplified Tax Invoice",F1440="B2B - VAT registered"),"Simplified invoice issued to VAT-registered B2B; ",""))</f>
        <v/>
      </c>
    </row>
    <row r="1441">
      <c r="A1441" s="17" t="n"/>
      <c r="B1441" s="14" t="n"/>
      <c r="C1441" s="14" t="n"/>
      <c r="D1441" s="14" t="n"/>
      <c r="E1441" s="16" t="n"/>
      <c r="F1441" s="14" t="n"/>
      <c r="G1441" s="14" t="n"/>
      <c r="H1441" s="19" t="n"/>
      <c r="I1441" s="19" t="n"/>
      <c r="J1441" s="34">
        <f>IF(A1441="","",H1441+I1441)</f>
        <v/>
      </c>
      <c r="K1441" s="14" t="n"/>
      <c r="L1441" s="14" t="n"/>
      <c r="M1441" s="14" t="n"/>
      <c r="N1441" s="14" t="n"/>
      <c r="O1441" s="20">
        <f>IF(A1441="","",SUMPRODUCT((A1441&gt;=Setup!$C$19:$C$30)*(A1441&lt;=Setup!$D$19:$D$30)*Setup!$A$19:$A$30))</f>
        <v/>
      </c>
      <c r="P1441" s="34">
        <f>IF(A1441="","",IF(G1441="Standard 15% (Box 1)",ROUND(H1441*Setup!$B$9,2),0))</f>
        <v/>
      </c>
      <c r="Q1441" s="34">
        <f>IF(A1441="","",I1441-P1441)</f>
        <v/>
      </c>
      <c r="R1441" s="23">
        <f>IF(A1441="","",IF(O1441=0,"Outside audit periods; ","")&amp;IF(G1441="","No VAT category; ","")&amp;IF(ABS(Q1441)&gt;Setup!$B$10,"VAT ≠ 15% × net; ","")&amp;IF(AND(F1441="B2B - VAT registered",NOT(AND(LEN(E1441)=15,LEFT(E1441,1)="3",RIGHT(E1441,1)="3",ISNUMBER(--E1441)))),"Invalid/missing customer VAT no; ","")&amp;IF(L1441&lt;&gt;"Yes","Not reported/cleared on FATOORA; ","")&amp;IF(AND(OR(G1441="Zero-rated domestic (Box 3)",G1441="Export (Box 4)"),N1441=""),"Zero-rate/export evidence missing; ","")&amp;IF(AND(C1441="Credit Note",H1441&gt;0),"Credit note should be negative; ","")&amp;IF(AND(C1441="Simplified Tax Invoice",F1441="B2B - VAT registered"),"Simplified invoice issued to VAT-registered B2B; ",""))</f>
        <v/>
      </c>
    </row>
    <row r="1442">
      <c r="A1442" s="17" t="n"/>
      <c r="B1442" s="14" t="n"/>
      <c r="C1442" s="14" t="n"/>
      <c r="D1442" s="14" t="n"/>
      <c r="E1442" s="16" t="n"/>
      <c r="F1442" s="14" t="n"/>
      <c r="G1442" s="14" t="n"/>
      <c r="H1442" s="19" t="n"/>
      <c r="I1442" s="19" t="n"/>
      <c r="J1442" s="34">
        <f>IF(A1442="","",H1442+I1442)</f>
        <v/>
      </c>
      <c r="K1442" s="14" t="n"/>
      <c r="L1442" s="14" t="n"/>
      <c r="M1442" s="14" t="n"/>
      <c r="N1442" s="14" t="n"/>
      <c r="O1442" s="20">
        <f>IF(A1442="","",SUMPRODUCT((A1442&gt;=Setup!$C$19:$C$30)*(A1442&lt;=Setup!$D$19:$D$30)*Setup!$A$19:$A$30))</f>
        <v/>
      </c>
      <c r="P1442" s="34">
        <f>IF(A1442="","",IF(G1442="Standard 15% (Box 1)",ROUND(H1442*Setup!$B$9,2),0))</f>
        <v/>
      </c>
      <c r="Q1442" s="34">
        <f>IF(A1442="","",I1442-P1442)</f>
        <v/>
      </c>
      <c r="R1442" s="23">
        <f>IF(A1442="","",IF(O1442=0,"Outside audit periods; ","")&amp;IF(G1442="","No VAT category; ","")&amp;IF(ABS(Q1442)&gt;Setup!$B$10,"VAT ≠ 15% × net; ","")&amp;IF(AND(F1442="B2B - VAT registered",NOT(AND(LEN(E1442)=15,LEFT(E1442,1)="3",RIGHT(E1442,1)="3",ISNUMBER(--E1442)))),"Invalid/missing customer VAT no; ","")&amp;IF(L1442&lt;&gt;"Yes","Not reported/cleared on FATOORA; ","")&amp;IF(AND(OR(G1442="Zero-rated domestic (Box 3)",G1442="Export (Box 4)"),N1442=""),"Zero-rate/export evidence missing; ","")&amp;IF(AND(C1442="Credit Note",H1442&gt;0),"Credit note should be negative; ","")&amp;IF(AND(C1442="Simplified Tax Invoice",F1442="B2B - VAT registered"),"Simplified invoice issued to VAT-registered B2B; ",""))</f>
        <v/>
      </c>
    </row>
    <row r="1443">
      <c r="A1443" s="17" t="n"/>
      <c r="B1443" s="14" t="n"/>
      <c r="C1443" s="14" t="n"/>
      <c r="D1443" s="14" t="n"/>
      <c r="E1443" s="16" t="n"/>
      <c r="F1443" s="14" t="n"/>
      <c r="G1443" s="14" t="n"/>
      <c r="H1443" s="19" t="n"/>
      <c r="I1443" s="19" t="n"/>
      <c r="J1443" s="34">
        <f>IF(A1443="","",H1443+I1443)</f>
        <v/>
      </c>
      <c r="K1443" s="14" t="n"/>
      <c r="L1443" s="14" t="n"/>
      <c r="M1443" s="14" t="n"/>
      <c r="N1443" s="14" t="n"/>
      <c r="O1443" s="20">
        <f>IF(A1443="","",SUMPRODUCT((A1443&gt;=Setup!$C$19:$C$30)*(A1443&lt;=Setup!$D$19:$D$30)*Setup!$A$19:$A$30))</f>
        <v/>
      </c>
      <c r="P1443" s="34">
        <f>IF(A1443="","",IF(G1443="Standard 15% (Box 1)",ROUND(H1443*Setup!$B$9,2),0))</f>
        <v/>
      </c>
      <c r="Q1443" s="34">
        <f>IF(A1443="","",I1443-P1443)</f>
        <v/>
      </c>
      <c r="R1443" s="23">
        <f>IF(A1443="","",IF(O1443=0,"Outside audit periods; ","")&amp;IF(G1443="","No VAT category; ","")&amp;IF(ABS(Q1443)&gt;Setup!$B$10,"VAT ≠ 15% × net; ","")&amp;IF(AND(F1443="B2B - VAT registered",NOT(AND(LEN(E1443)=15,LEFT(E1443,1)="3",RIGHT(E1443,1)="3",ISNUMBER(--E1443)))),"Invalid/missing customer VAT no; ","")&amp;IF(L1443&lt;&gt;"Yes","Not reported/cleared on FATOORA; ","")&amp;IF(AND(OR(G1443="Zero-rated domestic (Box 3)",G1443="Export (Box 4)"),N1443=""),"Zero-rate/export evidence missing; ","")&amp;IF(AND(C1443="Credit Note",H1443&gt;0),"Credit note should be negative; ","")&amp;IF(AND(C1443="Simplified Tax Invoice",F1443="B2B - VAT registered"),"Simplified invoice issued to VAT-registered B2B; ",""))</f>
        <v/>
      </c>
    </row>
    <row r="1444">
      <c r="A1444" s="17" t="n"/>
      <c r="B1444" s="14" t="n"/>
      <c r="C1444" s="14" t="n"/>
      <c r="D1444" s="14" t="n"/>
      <c r="E1444" s="16" t="n"/>
      <c r="F1444" s="14" t="n"/>
      <c r="G1444" s="14" t="n"/>
      <c r="H1444" s="19" t="n"/>
      <c r="I1444" s="19" t="n"/>
      <c r="J1444" s="34">
        <f>IF(A1444="","",H1444+I1444)</f>
        <v/>
      </c>
      <c r="K1444" s="14" t="n"/>
      <c r="L1444" s="14" t="n"/>
      <c r="M1444" s="14" t="n"/>
      <c r="N1444" s="14" t="n"/>
      <c r="O1444" s="20">
        <f>IF(A1444="","",SUMPRODUCT((A1444&gt;=Setup!$C$19:$C$30)*(A1444&lt;=Setup!$D$19:$D$30)*Setup!$A$19:$A$30))</f>
        <v/>
      </c>
      <c r="P1444" s="34">
        <f>IF(A1444="","",IF(G1444="Standard 15% (Box 1)",ROUND(H1444*Setup!$B$9,2),0))</f>
        <v/>
      </c>
      <c r="Q1444" s="34">
        <f>IF(A1444="","",I1444-P1444)</f>
        <v/>
      </c>
      <c r="R1444" s="23">
        <f>IF(A1444="","",IF(O1444=0,"Outside audit periods; ","")&amp;IF(G1444="","No VAT category; ","")&amp;IF(ABS(Q1444)&gt;Setup!$B$10,"VAT ≠ 15% × net; ","")&amp;IF(AND(F1444="B2B - VAT registered",NOT(AND(LEN(E1444)=15,LEFT(E1444,1)="3",RIGHT(E1444,1)="3",ISNUMBER(--E1444)))),"Invalid/missing customer VAT no; ","")&amp;IF(L1444&lt;&gt;"Yes","Not reported/cleared on FATOORA; ","")&amp;IF(AND(OR(G1444="Zero-rated domestic (Box 3)",G1444="Export (Box 4)"),N1444=""),"Zero-rate/export evidence missing; ","")&amp;IF(AND(C1444="Credit Note",H1444&gt;0),"Credit note should be negative; ","")&amp;IF(AND(C1444="Simplified Tax Invoice",F1444="B2B - VAT registered"),"Simplified invoice issued to VAT-registered B2B; ",""))</f>
        <v/>
      </c>
    </row>
    <row r="1445">
      <c r="A1445" s="17" t="n"/>
      <c r="B1445" s="14" t="n"/>
      <c r="C1445" s="14" t="n"/>
      <c r="D1445" s="14" t="n"/>
      <c r="E1445" s="16" t="n"/>
      <c r="F1445" s="14" t="n"/>
      <c r="G1445" s="14" t="n"/>
      <c r="H1445" s="19" t="n"/>
      <c r="I1445" s="19" t="n"/>
      <c r="J1445" s="34">
        <f>IF(A1445="","",H1445+I1445)</f>
        <v/>
      </c>
      <c r="K1445" s="14" t="n"/>
      <c r="L1445" s="14" t="n"/>
      <c r="M1445" s="14" t="n"/>
      <c r="N1445" s="14" t="n"/>
      <c r="O1445" s="20">
        <f>IF(A1445="","",SUMPRODUCT((A1445&gt;=Setup!$C$19:$C$30)*(A1445&lt;=Setup!$D$19:$D$30)*Setup!$A$19:$A$30))</f>
        <v/>
      </c>
      <c r="P1445" s="34">
        <f>IF(A1445="","",IF(G1445="Standard 15% (Box 1)",ROUND(H1445*Setup!$B$9,2),0))</f>
        <v/>
      </c>
      <c r="Q1445" s="34">
        <f>IF(A1445="","",I1445-P1445)</f>
        <v/>
      </c>
      <c r="R1445" s="23">
        <f>IF(A1445="","",IF(O1445=0,"Outside audit periods; ","")&amp;IF(G1445="","No VAT category; ","")&amp;IF(ABS(Q1445)&gt;Setup!$B$10,"VAT ≠ 15% × net; ","")&amp;IF(AND(F1445="B2B - VAT registered",NOT(AND(LEN(E1445)=15,LEFT(E1445,1)="3",RIGHT(E1445,1)="3",ISNUMBER(--E1445)))),"Invalid/missing customer VAT no; ","")&amp;IF(L1445&lt;&gt;"Yes","Not reported/cleared on FATOORA; ","")&amp;IF(AND(OR(G1445="Zero-rated domestic (Box 3)",G1445="Export (Box 4)"),N1445=""),"Zero-rate/export evidence missing; ","")&amp;IF(AND(C1445="Credit Note",H1445&gt;0),"Credit note should be negative; ","")&amp;IF(AND(C1445="Simplified Tax Invoice",F1445="B2B - VAT registered"),"Simplified invoice issued to VAT-registered B2B; ",""))</f>
        <v/>
      </c>
    </row>
    <row r="1446">
      <c r="A1446" s="17" t="n"/>
      <c r="B1446" s="14" t="n"/>
      <c r="C1446" s="14" t="n"/>
      <c r="D1446" s="14" t="n"/>
      <c r="E1446" s="16" t="n"/>
      <c r="F1446" s="14" t="n"/>
      <c r="G1446" s="14" t="n"/>
      <c r="H1446" s="19" t="n"/>
      <c r="I1446" s="19" t="n"/>
      <c r="J1446" s="34">
        <f>IF(A1446="","",H1446+I1446)</f>
        <v/>
      </c>
      <c r="K1446" s="14" t="n"/>
      <c r="L1446" s="14" t="n"/>
      <c r="M1446" s="14" t="n"/>
      <c r="N1446" s="14" t="n"/>
      <c r="O1446" s="20">
        <f>IF(A1446="","",SUMPRODUCT((A1446&gt;=Setup!$C$19:$C$30)*(A1446&lt;=Setup!$D$19:$D$30)*Setup!$A$19:$A$30))</f>
        <v/>
      </c>
      <c r="P1446" s="34">
        <f>IF(A1446="","",IF(G1446="Standard 15% (Box 1)",ROUND(H1446*Setup!$B$9,2),0))</f>
        <v/>
      </c>
      <c r="Q1446" s="34">
        <f>IF(A1446="","",I1446-P1446)</f>
        <v/>
      </c>
      <c r="R1446" s="23">
        <f>IF(A1446="","",IF(O1446=0,"Outside audit periods; ","")&amp;IF(G1446="","No VAT category; ","")&amp;IF(ABS(Q1446)&gt;Setup!$B$10,"VAT ≠ 15% × net; ","")&amp;IF(AND(F1446="B2B - VAT registered",NOT(AND(LEN(E1446)=15,LEFT(E1446,1)="3",RIGHT(E1446,1)="3",ISNUMBER(--E1446)))),"Invalid/missing customer VAT no; ","")&amp;IF(L1446&lt;&gt;"Yes","Not reported/cleared on FATOORA; ","")&amp;IF(AND(OR(G1446="Zero-rated domestic (Box 3)",G1446="Export (Box 4)"),N1446=""),"Zero-rate/export evidence missing; ","")&amp;IF(AND(C1446="Credit Note",H1446&gt;0),"Credit note should be negative; ","")&amp;IF(AND(C1446="Simplified Tax Invoice",F1446="B2B - VAT registered"),"Simplified invoice issued to VAT-registered B2B; ",""))</f>
        <v/>
      </c>
    </row>
    <row r="1447">
      <c r="A1447" s="17" t="n"/>
      <c r="B1447" s="14" t="n"/>
      <c r="C1447" s="14" t="n"/>
      <c r="D1447" s="14" t="n"/>
      <c r="E1447" s="16" t="n"/>
      <c r="F1447" s="14" t="n"/>
      <c r="G1447" s="14" t="n"/>
      <c r="H1447" s="19" t="n"/>
      <c r="I1447" s="19" t="n"/>
      <c r="J1447" s="34">
        <f>IF(A1447="","",H1447+I1447)</f>
        <v/>
      </c>
      <c r="K1447" s="14" t="n"/>
      <c r="L1447" s="14" t="n"/>
      <c r="M1447" s="14" t="n"/>
      <c r="N1447" s="14" t="n"/>
      <c r="O1447" s="20">
        <f>IF(A1447="","",SUMPRODUCT((A1447&gt;=Setup!$C$19:$C$30)*(A1447&lt;=Setup!$D$19:$D$30)*Setup!$A$19:$A$30))</f>
        <v/>
      </c>
      <c r="P1447" s="34">
        <f>IF(A1447="","",IF(G1447="Standard 15% (Box 1)",ROUND(H1447*Setup!$B$9,2),0))</f>
        <v/>
      </c>
      <c r="Q1447" s="34">
        <f>IF(A1447="","",I1447-P1447)</f>
        <v/>
      </c>
      <c r="R1447" s="23">
        <f>IF(A1447="","",IF(O1447=0,"Outside audit periods; ","")&amp;IF(G1447="","No VAT category; ","")&amp;IF(ABS(Q1447)&gt;Setup!$B$10,"VAT ≠ 15% × net; ","")&amp;IF(AND(F1447="B2B - VAT registered",NOT(AND(LEN(E1447)=15,LEFT(E1447,1)="3",RIGHT(E1447,1)="3",ISNUMBER(--E1447)))),"Invalid/missing customer VAT no; ","")&amp;IF(L1447&lt;&gt;"Yes","Not reported/cleared on FATOORA; ","")&amp;IF(AND(OR(G1447="Zero-rated domestic (Box 3)",G1447="Export (Box 4)"),N1447=""),"Zero-rate/export evidence missing; ","")&amp;IF(AND(C1447="Credit Note",H1447&gt;0),"Credit note should be negative; ","")&amp;IF(AND(C1447="Simplified Tax Invoice",F1447="B2B - VAT registered"),"Simplified invoice issued to VAT-registered B2B; ",""))</f>
        <v/>
      </c>
    </row>
    <row r="1448">
      <c r="A1448" s="17" t="n"/>
      <c r="B1448" s="14" t="n"/>
      <c r="C1448" s="14" t="n"/>
      <c r="D1448" s="14" t="n"/>
      <c r="E1448" s="16" t="n"/>
      <c r="F1448" s="14" t="n"/>
      <c r="G1448" s="14" t="n"/>
      <c r="H1448" s="19" t="n"/>
      <c r="I1448" s="19" t="n"/>
      <c r="J1448" s="34">
        <f>IF(A1448="","",H1448+I1448)</f>
        <v/>
      </c>
      <c r="K1448" s="14" t="n"/>
      <c r="L1448" s="14" t="n"/>
      <c r="M1448" s="14" t="n"/>
      <c r="N1448" s="14" t="n"/>
      <c r="O1448" s="20">
        <f>IF(A1448="","",SUMPRODUCT((A1448&gt;=Setup!$C$19:$C$30)*(A1448&lt;=Setup!$D$19:$D$30)*Setup!$A$19:$A$30))</f>
        <v/>
      </c>
      <c r="P1448" s="34">
        <f>IF(A1448="","",IF(G1448="Standard 15% (Box 1)",ROUND(H1448*Setup!$B$9,2),0))</f>
        <v/>
      </c>
      <c r="Q1448" s="34">
        <f>IF(A1448="","",I1448-P1448)</f>
        <v/>
      </c>
      <c r="R1448" s="23">
        <f>IF(A1448="","",IF(O1448=0,"Outside audit periods; ","")&amp;IF(G1448="","No VAT category; ","")&amp;IF(ABS(Q1448)&gt;Setup!$B$10,"VAT ≠ 15% × net; ","")&amp;IF(AND(F1448="B2B - VAT registered",NOT(AND(LEN(E1448)=15,LEFT(E1448,1)="3",RIGHT(E1448,1)="3",ISNUMBER(--E1448)))),"Invalid/missing customer VAT no; ","")&amp;IF(L1448&lt;&gt;"Yes","Not reported/cleared on FATOORA; ","")&amp;IF(AND(OR(G1448="Zero-rated domestic (Box 3)",G1448="Export (Box 4)"),N1448=""),"Zero-rate/export evidence missing; ","")&amp;IF(AND(C1448="Credit Note",H1448&gt;0),"Credit note should be negative; ","")&amp;IF(AND(C1448="Simplified Tax Invoice",F1448="B2B - VAT registered"),"Simplified invoice issued to VAT-registered B2B; ",""))</f>
        <v/>
      </c>
    </row>
    <row r="1449">
      <c r="A1449" s="17" t="n"/>
      <c r="B1449" s="14" t="n"/>
      <c r="C1449" s="14" t="n"/>
      <c r="D1449" s="14" t="n"/>
      <c r="E1449" s="16" t="n"/>
      <c r="F1449" s="14" t="n"/>
      <c r="G1449" s="14" t="n"/>
      <c r="H1449" s="19" t="n"/>
      <c r="I1449" s="19" t="n"/>
      <c r="J1449" s="34">
        <f>IF(A1449="","",H1449+I1449)</f>
        <v/>
      </c>
      <c r="K1449" s="14" t="n"/>
      <c r="L1449" s="14" t="n"/>
      <c r="M1449" s="14" t="n"/>
      <c r="N1449" s="14" t="n"/>
      <c r="O1449" s="20">
        <f>IF(A1449="","",SUMPRODUCT((A1449&gt;=Setup!$C$19:$C$30)*(A1449&lt;=Setup!$D$19:$D$30)*Setup!$A$19:$A$30))</f>
        <v/>
      </c>
      <c r="P1449" s="34">
        <f>IF(A1449="","",IF(G1449="Standard 15% (Box 1)",ROUND(H1449*Setup!$B$9,2),0))</f>
        <v/>
      </c>
      <c r="Q1449" s="34">
        <f>IF(A1449="","",I1449-P1449)</f>
        <v/>
      </c>
      <c r="R1449" s="23">
        <f>IF(A1449="","",IF(O1449=0,"Outside audit periods; ","")&amp;IF(G1449="","No VAT category; ","")&amp;IF(ABS(Q1449)&gt;Setup!$B$10,"VAT ≠ 15% × net; ","")&amp;IF(AND(F1449="B2B - VAT registered",NOT(AND(LEN(E1449)=15,LEFT(E1449,1)="3",RIGHT(E1449,1)="3",ISNUMBER(--E1449)))),"Invalid/missing customer VAT no; ","")&amp;IF(L1449&lt;&gt;"Yes","Not reported/cleared on FATOORA; ","")&amp;IF(AND(OR(G1449="Zero-rated domestic (Box 3)",G1449="Export (Box 4)"),N1449=""),"Zero-rate/export evidence missing; ","")&amp;IF(AND(C1449="Credit Note",H1449&gt;0),"Credit note should be negative; ","")&amp;IF(AND(C1449="Simplified Tax Invoice",F1449="B2B - VAT registered"),"Simplified invoice issued to VAT-registered B2B; ",""))</f>
        <v/>
      </c>
    </row>
    <row r="1450">
      <c r="A1450" s="17" t="n"/>
      <c r="B1450" s="14" t="n"/>
      <c r="C1450" s="14" t="n"/>
      <c r="D1450" s="14" t="n"/>
      <c r="E1450" s="16" t="n"/>
      <c r="F1450" s="14" t="n"/>
      <c r="G1450" s="14" t="n"/>
      <c r="H1450" s="19" t="n"/>
      <c r="I1450" s="19" t="n"/>
      <c r="J1450" s="34">
        <f>IF(A1450="","",H1450+I1450)</f>
        <v/>
      </c>
      <c r="K1450" s="14" t="n"/>
      <c r="L1450" s="14" t="n"/>
      <c r="M1450" s="14" t="n"/>
      <c r="N1450" s="14" t="n"/>
      <c r="O1450" s="20">
        <f>IF(A1450="","",SUMPRODUCT((A1450&gt;=Setup!$C$19:$C$30)*(A1450&lt;=Setup!$D$19:$D$30)*Setup!$A$19:$A$30))</f>
        <v/>
      </c>
      <c r="P1450" s="34">
        <f>IF(A1450="","",IF(G1450="Standard 15% (Box 1)",ROUND(H1450*Setup!$B$9,2),0))</f>
        <v/>
      </c>
      <c r="Q1450" s="34">
        <f>IF(A1450="","",I1450-P1450)</f>
        <v/>
      </c>
      <c r="R1450" s="23">
        <f>IF(A1450="","",IF(O1450=0,"Outside audit periods; ","")&amp;IF(G1450="","No VAT category; ","")&amp;IF(ABS(Q1450)&gt;Setup!$B$10,"VAT ≠ 15% × net; ","")&amp;IF(AND(F1450="B2B - VAT registered",NOT(AND(LEN(E1450)=15,LEFT(E1450,1)="3",RIGHT(E1450,1)="3",ISNUMBER(--E1450)))),"Invalid/missing customer VAT no; ","")&amp;IF(L1450&lt;&gt;"Yes","Not reported/cleared on FATOORA; ","")&amp;IF(AND(OR(G1450="Zero-rated domestic (Box 3)",G1450="Export (Box 4)"),N1450=""),"Zero-rate/export evidence missing; ","")&amp;IF(AND(C1450="Credit Note",H1450&gt;0),"Credit note should be negative; ","")&amp;IF(AND(C1450="Simplified Tax Invoice",F1450="B2B - VAT registered"),"Simplified invoice issued to VAT-registered B2B; ",""))</f>
        <v/>
      </c>
    </row>
    <row r="1451">
      <c r="A1451" s="17" t="n"/>
      <c r="B1451" s="14" t="n"/>
      <c r="C1451" s="14" t="n"/>
      <c r="D1451" s="14" t="n"/>
      <c r="E1451" s="16" t="n"/>
      <c r="F1451" s="14" t="n"/>
      <c r="G1451" s="14" t="n"/>
      <c r="H1451" s="19" t="n"/>
      <c r="I1451" s="19" t="n"/>
      <c r="J1451" s="34">
        <f>IF(A1451="","",H1451+I1451)</f>
        <v/>
      </c>
      <c r="K1451" s="14" t="n"/>
      <c r="L1451" s="14" t="n"/>
      <c r="M1451" s="14" t="n"/>
      <c r="N1451" s="14" t="n"/>
      <c r="O1451" s="20">
        <f>IF(A1451="","",SUMPRODUCT((A1451&gt;=Setup!$C$19:$C$30)*(A1451&lt;=Setup!$D$19:$D$30)*Setup!$A$19:$A$30))</f>
        <v/>
      </c>
      <c r="P1451" s="34">
        <f>IF(A1451="","",IF(G1451="Standard 15% (Box 1)",ROUND(H1451*Setup!$B$9,2),0))</f>
        <v/>
      </c>
      <c r="Q1451" s="34">
        <f>IF(A1451="","",I1451-P1451)</f>
        <v/>
      </c>
      <c r="R1451" s="23">
        <f>IF(A1451="","",IF(O1451=0,"Outside audit periods; ","")&amp;IF(G1451="","No VAT category; ","")&amp;IF(ABS(Q1451)&gt;Setup!$B$10,"VAT ≠ 15% × net; ","")&amp;IF(AND(F1451="B2B - VAT registered",NOT(AND(LEN(E1451)=15,LEFT(E1451,1)="3",RIGHT(E1451,1)="3",ISNUMBER(--E1451)))),"Invalid/missing customer VAT no; ","")&amp;IF(L1451&lt;&gt;"Yes","Not reported/cleared on FATOORA; ","")&amp;IF(AND(OR(G1451="Zero-rated domestic (Box 3)",G1451="Export (Box 4)"),N1451=""),"Zero-rate/export evidence missing; ","")&amp;IF(AND(C1451="Credit Note",H1451&gt;0),"Credit note should be negative; ","")&amp;IF(AND(C1451="Simplified Tax Invoice",F1451="B2B - VAT registered"),"Simplified invoice issued to VAT-registered B2B; ",""))</f>
        <v/>
      </c>
    </row>
    <row r="1452">
      <c r="A1452" s="17" t="n"/>
      <c r="B1452" s="14" t="n"/>
      <c r="C1452" s="14" t="n"/>
      <c r="D1452" s="14" t="n"/>
      <c r="E1452" s="16" t="n"/>
      <c r="F1452" s="14" t="n"/>
      <c r="G1452" s="14" t="n"/>
      <c r="H1452" s="19" t="n"/>
      <c r="I1452" s="19" t="n"/>
      <c r="J1452" s="34">
        <f>IF(A1452="","",H1452+I1452)</f>
        <v/>
      </c>
      <c r="K1452" s="14" t="n"/>
      <c r="L1452" s="14" t="n"/>
      <c r="M1452" s="14" t="n"/>
      <c r="N1452" s="14" t="n"/>
      <c r="O1452" s="20">
        <f>IF(A1452="","",SUMPRODUCT((A1452&gt;=Setup!$C$19:$C$30)*(A1452&lt;=Setup!$D$19:$D$30)*Setup!$A$19:$A$30))</f>
        <v/>
      </c>
      <c r="P1452" s="34">
        <f>IF(A1452="","",IF(G1452="Standard 15% (Box 1)",ROUND(H1452*Setup!$B$9,2),0))</f>
        <v/>
      </c>
      <c r="Q1452" s="34">
        <f>IF(A1452="","",I1452-P1452)</f>
        <v/>
      </c>
      <c r="R1452" s="23">
        <f>IF(A1452="","",IF(O1452=0,"Outside audit periods; ","")&amp;IF(G1452="","No VAT category; ","")&amp;IF(ABS(Q1452)&gt;Setup!$B$10,"VAT ≠ 15% × net; ","")&amp;IF(AND(F1452="B2B - VAT registered",NOT(AND(LEN(E1452)=15,LEFT(E1452,1)="3",RIGHT(E1452,1)="3",ISNUMBER(--E1452)))),"Invalid/missing customer VAT no; ","")&amp;IF(L1452&lt;&gt;"Yes","Not reported/cleared on FATOORA; ","")&amp;IF(AND(OR(G1452="Zero-rated domestic (Box 3)",G1452="Export (Box 4)"),N1452=""),"Zero-rate/export evidence missing; ","")&amp;IF(AND(C1452="Credit Note",H1452&gt;0),"Credit note should be negative; ","")&amp;IF(AND(C1452="Simplified Tax Invoice",F1452="B2B - VAT registered"),"Simplified invoice issued to VAT-registered B2B; ",""))</f>
        <v/>
      </c>
    </row>
    <row r="1453">
      <c r="A1453" s="17" t="n"/>
      <c r="B1453" s="14" t="n"/>
      <c r="C1453" s="14" t="n"/>
      <c r="D1453" s="14" t="n"/>
      <c r="E1453" s="16" t="n"/>
      <c r="F1453" s="14" t="n"/>
      <c r="G1453" s="14" t="n"/>
      <c r="H1453" s="19" t="n"/>
      <c r="I1453" s="19" t="n"/>
      <c r="J1453" s="34">
        <f>IF(A1453="","",H1453+I1453)</f>
        <v/>
      </c>
      <c r="K1453" s="14" t="n"/>
      <c r="L1453" s="14" t="n"/>
      <c r="M1453" s="14" t="n"/>
      <c r="N1453" s="14" t="n"/>
      <c r="O1453" s="20">
        <f>IF(A1453="","",SUMPRODUCT((A1453&gt;=Setup!$C$19:$C$30)*(A1453&lt;=Setup!$D$19:$D$30)*Setup!$A$19:$A$30))</f>
        <v/>
      </c>
      <c r="P1453" s="34">
        <f>IF(A1453="","",IF(G1453="Standard 15% (Box 1)",ROUND(H1453*Setup!$B$9,2),0))</f>
        <v/>
      </c>
      <c r="Q1453" s="34">
        <f>IF(A1453="","",I1453-P1453)</f>
        <v/>
      </c>
      <c r="R1453" s="23">
        <f>IF(A1453="","",IF(O1453=0,"Outside audit periods; ","")&amp;IF(G1453="","No VAT category; ","")&amp;IF(ABS(Q1453)&gt;Setup!$B$10,"VAT ≠ 15% × net; ","")&amp;IF(AND(F1453="B2B - VAT registered",NOT(AND(LEN(E1453)=15,LEFT(E1453,1)="3",RIGHT(E1453,1)="3",ISNUMBER(--E1453)))),"Invalid/missing customer VAT no; ","")&amp;IF(L1453&lt;&gt;"Yes","Not reported/cleared on FATOORA; ","")&amp;IF(AND(OR(G1453="Zero-rated domestic (Box 3)",G1453="Export (Box 4)"),N1453=""),"Zero-rate/export evidence missing; ","")&amp;IF(AND(C1453="Credit Note",H1453&gt;0),"Credit note should be negative; ","")&amp;IF(AND(C1453="Simplified Tax Invoice",F1453="B2B - VAT registered"),"Simplified invoice issued to VAT-registered B2B; ",""))</f>
        <v/>
      </c>
    </row>
    <row r="1454">
      <c r="A1454" s="17" t="n"/>
      <c r="B1454" s="14" t="n"/>
      <c r="C1454" s="14" t="n"/>
      <c r="D1454" s="14" t="n"/>
      <c r="E1454" s="16" t="n"/>
      <c r="F1454" s="14" t="n"/>
      <c r="G1454" s="14" t="n"/>
      <c r="H1454" s="19" t="n"/>
      <c r="I1454" s="19" t="n"/>
      <c r="J1454" s="34">
        <f>IF(A1454="","",H1454+I1454)</f>
        <v/>
      </c>
      <c r="K1454" s="14" t="n"/>
      <c r="L1454" s="14" t="n"/>
      <c r="M1454" s="14" t="n"/>
      <c r="N1454" s="14" t="n"/>
      <c r="O1454" s="20">
        <f>IF(A1454="","",SUMPRODUCT((A1454&gt;=Setup!$C$19:$C$30)*(A1454&lt;=Setup!$D$19:$D$30)*Setup!$A$19:$A$30))</f>
        <v/>
      </c>
      <c r="P1454" s="34">
        <f>IF(A1454="","",IF(G1454="Standard 15% (Box 1)",ROUND(H1454*Setup!$B$9,2),0))</f>
        <v/>
      </c>
      <c r="Q1454" s="34">
        <f>IF(A1454="","",I1454-P1454)</f>
        <v/>
      </c>
      <c r="R1454" s="23">
        <f>IF(A1454="","",IF(O1454=0,"Outside audit periods; ","")&amp;IF(G1454="","No VAT category; ","")&amp;IF(ABS(Q1454)&gt;Setup!$B$10,"VAT ≠ 15% × net; ","")&amp;IF(AND(F1454="B2B - VAT registered",NOT(AND(LEN(E1454)=15,LEFT(E1454,1)="3",RIGHT(E1454,1)="3",ISNUMBER(--E1454)))),"Invalid/missing customer VAT no; ","")&amp;IF(L1454&lt;&gt;"Yes","Not reported/cleared on FATOORA; ","")&amp;IF(AND(OR(G1454="Zero-rated domestic (Box 3)",G1454="Export (Box 4)"),N1454=""),"Zero-rate/export evidence missing; ","")&amp;IF(AND(C1454="Credit Note",H1454&gt;0),"Credit note should be negative; ","")&amp;IF(AND(C1454="Simplified Tax Invoice",F1454="B2B - VAT registered"),"Simplified invoice issued to VAT-registered B2B; ",""))</f>
        <v/>
      </c>
    </row>
    <row r="1455">
      <c r="A1455" s="17" t="n"/>
      <c r="B1455" s="14" t="n"/>
      <c r="C1455" s="14" t="n"/>
      <c r="D1455" s="14" t="n"/>
      <c r="E1455" s="16" t="n"/>
      <c r="F1455" s="14" t="n"/>
      <c r="G1455" s="14" t="n"/>
      <c r="H1455" s="19" t="n"/>
      <c r="I1455" s="19" t="n"/>
      <c r="J1455" s="34">
        <f>IF(A1455="","",H1455+I1455)</f>
        <v/>
      </c>
      <c r="K1455" s="14" t="n"/>
      <c r="L1455" s="14" t="n"/>
      <c r="M1455" s="14" t="n"/>
      <c r="N1455" s="14" t="n"/>
      <c r="O1455" s="20">
        <f>IF(A1455="","",SUMPRODUCT((A1455&gt;=Setup!$C$19:$C$30)*(A1455&lt;=Setup!$D$19:$D$30)*Setup!$A$19:$A$30))</f>
        <v/>
      </c>
      <c r="P1455" s="34">
        <f>IF(A1455="","",IF(G1455="Standard 15% (Box 1)",ROUND(H1455*Setup!$B$9,2),0))</f>
        <v/>
      </c>
      <c r="Q1455" s="34">
        <f>IF(A1455="","",I1455-P1455)</f>
        <v/>
      </c>
      <c r="R1455" s="23">
        <f>IF(A1455="","",IF(O1455=0,"Outside audit periods; ","")&amp;IF(G1455="","No VAT category; ","")&amp;IF(ABS(Q1455)&gt;Setup!$B$10,"VAT ≠ 15% × net; ","")&amp;IF(AND(F1455="B2B - VAT registered",NOT(AND(LEN(E1455)=15,LEFT(E1455,1)="3",RIGHT(E1455,1)="3",ISNUMBER(--E1455)))),"Invalid/missing customer VAT no; ","")&amp;IF(L1455&lt;&gt;"Yes","Not reported/cleared on FATOORA; ","")&amp;IF(AND(OR(G1455="Zero-rated domestic (Box 3)",G1455="Export (Box 4)"),N1455=""),"Zero-rate/export evidence missing; ","")&amp;IF(AND(C1455="Credit Note",H1455&gt;0),"Credit note should be negative; ","")&amp;IF(AND(C1455="Simplified Tax Invoice",F1455="B2B - VAT registered"),"Simplified invoice issued to VAT-registered B2B; ",""))</f>
        <v/>
      </c>
    </row>
    <row r="1456">
      <c r="A1456" s="17" t="n"/>
      <c r="B1456" s="14" t="n"/>
      <c r="C1456" s="14" t="n"/>
      <c r="D1456" s="14" t="n"/>
      <c r="E1456" s="16" t="n"/>
      <c r="F1456" s="14" t="n"/>
      <c r="G1456" s="14" t="n"/>
      <c r="H1456" s="19" t="n"/>
      <c r="I1456" s="19" t="n"/>
      <c r="J1456" s="34">
        <f>IF(A1456="","",H1456+I1456)</f>
        <v/>
      </c>
      <c r="K1456" s="14" t="n"/>
      <c r="L1456" s="14" t="n"/>
      <c r="M1456" s="14" t="n"/>
      <c r="N1456" s="14" t="n"/>
      <c r="O1456" s="20">
        <f>IF(A1456="","",SUMPRODUCT((A1456&gt;=Setup!$C$19:$C$30)*(A1456&lt;=Setup!$D$19:$D$30)*Setup!$A$19:$A$30))</f>
        <v/>
      </c>
      <c r="P1456" s="34">
        <f>IF(A1456="","",IF(G1456="Standard 15% (Box 1)",ROUND(H1456*Setup!$B$9,2),0))</f>
        <v/>
      </c>
      <c r="Q1456" s="34">
        <f>IF(A1456="","",I1456-P1456)</f>
        <v/>
      </c>
      <c r="R1456" s="23">
        <f>IF(A1456="","",IF(O1456=0,"Outside audit periods; ","")&amp;IF(G1456="","No VAT category; ","")&amp;IF(ABS(Q1456)&gt;Setup!$B$10,"VAT ≠ 15% × net; ","")&amp;IF(AND(F1456="B2B - VAT registered",NOT(AND(LEN(E1456)=15,LEFT(E1456,1)="3",RIGHT(E1456,1)="3",ISNUMBER(--E1456)))),"Invalid/missing customer VAT no; ","")&amp;IF(L1456&lt;&gt;"Yes","Not reported/cleared on FATOORA; ","")&amp;IF(AND(OR(G1456="Zero-rated domestic (Box 3)",G1456="Export (Box 4)"),N1456=""),"Zero-rate/export evidence missing; ","")&amp;IF(AND(C1456="Credit Note",H1456&gt;0),"Credit note should be negative; ","")&amp;IF(AND(C1456="Simplified Tax Invoice",F1456="B2B - VAT registered"),"Simplified invoice issued to VAT-registered B2B; ",""))</f>
        <v/>
      </c>
    </row>
    <row r="1457">
      <c r="A1457" s="17" t="n"/>
      <c r="B1457" s="14" t="n"/>
      <c r="C1457" s="14" t="n"/>
      <c r="D1457" s="14" t="n"/>
      <c r="E1457" s="16" t="n"/>
      <c r="F1457" s="14" t="n"/>
      <c r="G1457" s="14" t="n"/>
      <c r="H1457" s="19" t="n"/>
      <c r="I1457" s="19" t="n"/>
      <c r="J1457" s="34">
        <f>IF(A1457="","",H1457+I1457)</f>
        <v/>
      </c>
      <c r="K1457" s="14" t="n"/>
      <c r="L1457" s="14" t="n"/>
      <c r="M1457" s="14" t="n"/>
      <c r="N1457" s="14" t="n"/>
      <c r="O1457" s="20">
        <f>IF(A1457="","",SUMPRODUCT((A1457&gt;=Setup!$C$19:$C$30)*(A1457&lt;=Setup!$D$19:$D$30)*Setup!$A$19:$A$30))</f>
        <v/>
      </c>
      <c r="P1457" s="34">
        <f>IF(A1457="","",IF(G1457="Standard 15% (Box 1)",ROUND(H1457*Setup!$B$9,2),0))</f>
        <v/>
      </c>
      <c r="Q1457" s="34">
        <f>IF(A1457="","",I1457-P1457)</f>
        <v/>
      </c>
      <c r="R1457" s="23">
        <f>IF(A1457="","",IF(O1457=0,"Outside audit periods; ","")&amp;IF(G1457="","No VAT category; ","")&amp;IF(ABS(Q1457)&gt;Setup!$B$10,"VAT ≠ 15% × net; ","")&amp;IF(AND(F1457="B2B - VAT registered",NOT(AND(LEN(E1457)=15,LEFT(E1457,1)="3",RIGHT(E1457,1)="3",ISNUMBER(--E1457)))),"Invalid/missing customer VAT no; ","")&amp;IF(L1457&lt;&gt;"Yes","Not reported/cleared on FATOORA; ","")&amp;IF(AND(OR(G1457="Zero-rated domestic (Box 3)",G1457="Export (Box 4)"),N1457=""),"Zero-rate/export evidence missing; ","")&amp;IF(AND(C1457="Credit Note",H1457&gt;0),"Credit note should be negative; ","")&amp;IF(AND(C1457="Simplified Tax Invoice",F1457="B2B - VAT registered"),"Simplified invoice issued to VAT-registered B2B; ",""))</f>
        <v/>
      </c>
    </row>
    <row r="1458">
      <c r="A1458" s="17" t="n"/>
      <c r="B1458" s="14" t="n"/>
      <c r="C1458" s="14" t="n"/>
      <c r="D1458" s="14" t="n"/>
      <c r="E1458" s="16" t="n"/>
      <c r="F1458" s="14" t="n"/>
      <c r="G1458" s="14" t="n"/>
      <c r="H1458" s="19" t="n"/>
      <c r="I1458" s="19" t="n"/>
      <c r="J1458" s="34">
        <f>IF(A1458="","",H1458+I1458)</f>
        <v/>
      </c>
      <c r="K1458" s="14" t="n"/>
      <c r="L1458" s="14" t="n"/>
      <c r="M1458" s="14" t="n"/>
      <c r="N1458" s="14" t="n"/>
      <c r="O1458" s="20">
        <f>IF(A1458="","",SUMPRODUCT((A1458&gt;=Setup!$C$19:$C$30)*(A1458&lt;=Setup!$D$19:$D$30)*Setup!$A$19:$A$30))</f>
        <v/>
      </c>
      <c r="P1458" s="34">
        <f>IF(A1458="","",IF(G1458="Standard 15% (Box 1)",ROUND(H1458*Setup!$B$9,2),0))</f>
        <v/>
      </c>
      <c r="Q1458" s="34">
        <f>IF(A1458="","",I1458-P1458)</f>
        <v/>
      </c>
      <c r="R1458" s="23">
        <f>IF(A1458="","",IF(O1458=0,"Outside audit periods; ","")&amp;IF(G1458="","No VAT category; ","")&amp;IF(ABS(Q1458)&gt;Setup!$B$10,"VAT ≠ 15% × net; ","")&amp;IF(AND(F1458="B2B - VAT registered",NOT(AND(LEN(E1458)=15,LEFT(E1458,1)="3",RIGHT(E1458,1)="3",ISNUMBER(--E1458)))),"Invalid/missing customer VAT no; ","")&amp;IF(L1458&lt;&gt;"Yes","Not reported/cleared on FATOORA; ","")&amp;IF(AND(OR(G1458="Zero-rated domestic (Box 3)",G1458="Export (Box 4)"),N1458=""),"Zero-rate/export evidence missing; ","")&amp;IF(AND(C1458="Credit Note",H1458&gt;0),"Credit note should be negative; ","")&amp;IF(AND(C1458="Simplified Tax Invoice",F1458="B2B - VAT registered"),"Simplified invoice issued to VAT-registered B2B; ",""))</f>
        <v/>
      </c>
    </row>
    <row r="1459">
      <c r="A1459" s="17" t="n"/>
      <c r="B1459" s="14" t="n"/>
      <c r="C1459" s="14" t="n"/>
      <c r="D1459" s="14" t="n"/>
      <c r="E1459" s="16" t="n"/>
      <c r="F1459" s="14" t="n"/>
      <c r="G1459" s="14" t="n"/>
      <c r="H1459" s="19" t="n"/>
      <c r="I1459" s="19" t="n"/>
      <c r="J1459" s="34">
        <f>IF(A1459="","",H1459+I1459)</f>
        <v/>
      </c>
      <c r="K1459" s="14" t="n"/>
      <c r="L1459" s="14" t="n"/>
      <c r="M1459" s="14" t="n"/>
      <c r="N1459" s="14" t="n"/>
      <c r="O1459" s="20">
        <f>IF(A1459="","",SUMPRODUCT((A1459&gt;=Setup!$C$19:$C$30)*(A1459&lt;=Setup!$D$19:$D$30)*Setup!$A$19:$A$30))</f>
        <v/>
      </c>
      <c r="P1459" s="34">
        <f>IF(A1459="","",IF(G1459="Standard 15% (Box 1)",ROUND(H1459*Setup!$B$9,2),0))</f>
        <v/>
      </c>
      <c r="Q1459" s="34">
        <f>IF(A1459="","",I1459-P1459)</f>
        <v/>
      </c>
      <c r="R1459" s="23">
        <f>IF(A1459="","",IF(O1459=0,"Outside audit periods; ","")&amp;IF(G1459="","No VAT category; ","")&amp;IF(ABS(Q1459)&gt;Setup!$B$10,"VAT ≠ 15% × net; ","")&amp;IF(AND(F1459="B2B - VAT registered",NOT(AND(LEN(E1459)=15,LEFT(E1459,1)="3",RIGHT(E1459,1)="3",ISNUMBER(--E1459)))),"Invalid/missing customer VAT no; ","")&amp;IF(L1459&lt;&gt;"Yes","Not reported/cleared on FATOORA; ","")&amp;IF(AND(OR(G1459="Zero-rated domestic (Box 3)",G1459="Export (Box 4)"),N1459=""),"Zero-rate/export evidence missing; ","")&amp;IF(AND(C1459="Credit Note",H1459&gt;0),"Credit note should be negative; ","")&amp;IF(AND(C1459="Simplified Tax Invoice",F1459="B2B - VAT registered"),"Simplified invoice issued to VAT-registered B2B; ",""))</f>
        <v/>
      </c>
    </row>
    <row r="1460">
      <c r="A1460" s="17" t="n"/>
      <c r="B1460" s="14" t="n"/>
      <c r="C1460" s="14" t="n"/>
      <c r="D1460" s="14" t="n"/>
      <c r="E1460" s="16" t="n"/>
      <c r="F1460" s="14" t="n"/>
      <c r="G1460" s="14" t="n"/>
      <c r="H1460" s="19" t="n"/>
      <c r="I1460" s="19" t="n"/>
      <c r="J1460" s="34">
        <f>IF(A1460="","",H1460+I1460)</f>
        <v/>
      </c>
      <c r="K1460" s="14" t="n"/>
      <c r="L1460" s="14" t="n"/>
      <c r="M1460" s="14" t="n"/>
      <c r="N1460" s="14" t="n"/>
      <c r="O1460" s="20">
        <f>IF(A1460="","",SUMPRODUCT((A1460&gt;=Setup!$C$19:$C$30)*(A1460&lt;=Setup!$D$19:$D$30)*Setup!$A$19:$A$30))</f>
        <v/>
      </c>
      <c r="P1460" s="34">
        <f>IF(A1460="","",IF(G1460="Standard 15% (Box 1)",ROUND(H1460*Setup!$B$9,2),0))</f>
        <v/>
      </c>
      <c r="Q1460" s="34">
        <f>IF(A1460="","",I1460-P1460)</f>
        <v/>
      </c>
      <c r="R1460" s="23">
        <f>IF(A1460="","",IF(O1460=0,"Outside audit periods; ","")&amp;IF(G1460="","No VAT category; ","")&amp;IF(ABS(Q1460)&gt;Setup!$B$10,"VAT ≠ 15% × net; ","")&amp;IF(AND(F1460="B2B - VAT registered",NOT(AND(LEN(E1460)=15,LEFT(E1460,1)="3",RIGHT(E1460,1)="3",ISNUMBER(--E1460)))),"Invalid/missing customer VAT no; ","")&amp;IF(L1460&lt;&gt;"Yes","Not reported/cleared on FATOORA; ","")&amp;IF(AND(OR(G1460="Zero-rated domestic (Box 3)",G1460="Export (Box 4)"),N1460=""),"Zero-rate/export evidence missing; ","")&amp;IF(AND(C1460="Credit Note",H1460&gt;0),"Credit note should be negative; ","")&amp;IF(AND(C1460="Simplified Tax Invoice",F1460="B2B - VAT registered"),"Simplified invoice issued to VAT-registered B2B; ",""))</f>
        <v/>
      </c>
    </row>
    <row r="1461">
      <c r="A1461" s="17" t="n"/>
      <c r="B1461" s="14" t="n"/>
      <c r="C1461" s="14" t="n"/>
      <c r="D1461" s="14" t="n"/>
      <c r="E1461" s="16" t="n"/>
      <c r="F1461" s="14" t="n"/>
      <c r="G1461" s="14" t="n"/>
      <c r="H1461" s="19" t="n"/>
      <c r="I1461" s="19" t="n"/>
      <c r="J1461" s="34">
        <f>IF(A1461="","",H1461+I1461)</f>
        <v/>
      </c>
      <c r="K1461" s="14" t="n"/>
      <c r="L1461" s="14" t="n"/>
      <c r="M1461" s="14" t="n"/>
      <c r="N1461" s="14" t="n"/>
      <c r="O1461" s="20">
        <f>IF(A1461="","",SUMPRODUCT((A1461&gt;=Setup!$C$19:$C$30)*(A1461&lt;=Setup!$D$19:$D$30)*Setup!$A$19:$A$30))</f>
        <v/>
      </c>
      <c r="P1461" s="34">
        <f>IF(A1461="","",IF(G1461="Standard 15% (Box 1)",ROUND(H1461*Setup!$B$9,2),0))</f>
        <v/>
      </c>
      <c r="Q1461" s="34">
        <f>IF(A1461="","",I1461-P1461)</f>
        <v/>
      </c>
      <c r="R1461" s="23">
        <f>IF(A1461="","",IF(O1461=0,"Outside audit periods; ","")&amp;IF(G1461="","No VAT category; ","")&amp;IF(ABS(Q1461)&gt;Setup!$B$10,"VAT ≠ 15% × net; ","")&amp;IF(AND(F1461="B2B - VAT registered",NOT(AND(LEN(E1461)=15,LEFT(E1461,1)="3",RIGHT(E1461,1)="3",ISNUMBER(--E1461)))),"Invalid/missing customer VAT no; ","")&amp;IF(L1461&lt;&gt;"Yes","Not reported/cleared on FATOORA; ","")&amp;IF(AND(OR(G1461="Zero-rated domestic (Box 3)",G1461="Export (Box 4)"),N1461=""),"Zero-rate/export evidence missing; ","")&amp;IF(AND(C1461="Credit Note",H1461&gt;0),"Credit note should be negative; ","")&amp;IF(AND(C1461="Simplified Tax Invoice",F1461="B2B - VAT registered"),"Simplified invoice issued to VAT-registered B2B; ",""))</f>
        <v/>
      </c>
    </row>
    <row r="1462">
      <c r="A1462" s="17" t="n"/>
      <c r="B1462" s="14" t="n"/>
      <c r="C1462" s="14" t="n"/>
      <c r="D1462" s="14" t="n"/>
      <c r="E1462" s="16" t="n"/>
      <c r="F1462" s="14" t="n"/>
      <c r="G1462" s="14" t="n"/>
      <c r="H1462" s="19" t="n"/>
      <c r="I1462" s="19" t="n"/>
      <c r="J1462" s="34">
        <f>IF(A1462="","",H1462+I1462)</f>
        <v/>
      </c>
      <c r="K1462" s="14" t="n"/>
      <c r="L1462" s="14" t="n"/>
      <c r="M1462" s="14" t="n"/>
      <c r="N1462" s="14" t="n"/>
      <c r="O1462" s="20">
        <f>IF(A1462="","",SUMPRODUCT((A1462&gt;=Setup!$C$19:$C$30)*(A1462&lt;=Setup!$D$19:$D$30)*Setup!$A$19:$A$30))</f>
        <v/>
      </c>
      <c r="P1462" s="34">
        <f>IF(A1462="","",IF(G1462="Standard 15% (Box 1)",ROUND(H1462*Setup!$B$9,2),0))</f>
        <v/>
      </c>
      <c r="Q1462" s="34">
        <f>IF(A1462="","",I1462-P1462)</f>
        <v/>
      </c>
      <c r="R1462" s="23">
        <f>IF(A1462="","",IF(O1462=0,"Outside audit periods; ","")&amp;IF(G1462="","No VAT category; ","")&amp;IF(ABS(Q1462)&gt;Setup!$B$10,"VAT ≠ 15% × net; ","")&amp;IF(AND(F1462="B2B - VAT registered",NOT(AND(LEN(E1462)=15,LEFT(E1462,1)="3",RIGHT(E1462,1)="3",ISNUMBER(--E1462)))),"Invalid/missing customer VAT no; ","")&amp;IF(L1462&lt;&gt;"Yes","Not reported/cleared on FATOORA; ","")&amp;IF(AND(OR(G1462="Zero-rated domestic (Box 3)",G1462="Export (Box 4)"),N1462=""),"Zero-rate/export evidence missing; ","")&amp;IF(AND(C1462="Credit Note",H1462&gt;0),"Credit note should be negative; ","")&amp;IF(AND(C1462="Simplified Tax Invoice",F1462="B2B - VAT registered"),"Simplified invoice issued to VAT-registered B2B; ",""))</f>
        <v/>
      </c>
    </row>
    <row r="1463">
      <c r="A1463" s="17" t="n"/>
      <c r="B1463" s="14" t="n"/>
      <c r="C1463" s="14" t="n"/>
      <c r="D1463" s="14" t="n"/>
      <c r="E1463" s="16" t="n"/>
      <c r="F1463" s="14" t="n"/>
      <c r="G1463" s="14" t="n"/>
      <c r="H1463" s="19" t="n"/>
      <c r="I1463" s="19" t="n"/>
      <c r="J1463" s="34">
        <f>IF(A1463="","",H1463+I1463)</f>
        <v/>
      </c>
      <c r="K1463" s="14" t="n"/>
      <c r="L1463" s="14" t="n"/>
      <c r="M1463" s="14" t="n"/>
      <c r="N1463" s="14" t="n"/>
      <c r="O1463" s="20">
        <f>IF(A1463="","",SUMPRODUCT((A1463&gt;=Setup!$C$19:$C$30)*(A1463&lt;=Setup!$D$19:$D$30)*Setup!$A$19:$A$30))</f>
        <v/>
      </c>
      <c r="P1463" s="34">
        <f>IF(A1463="","",IF(G1463="Standard 15% (Box 1)",ROUND(H1463*Setup!$B$9,2),0))</f>
        <v/>
      </c>
      <c r="Q1463" s="34">
        <f>IF(A1463="","",I1463-P1463)</f>
        <v/>
      </c>
      <c r="R1463" s="23">
        <f>IF(A1463="","",IF(O1463=0,"Outside audit periods; ","")&amp;IF(G1463="","No VAT category; ","")&amp;IF(ABS(Q1463)&gt;Setup!$B$10,"VAT ≠ 15% × net; ","")&amp;IF(AND(F1463="B2B - VAT registered",NOT(AND(LEN(E1463)=15,LEFT(E1463,1)="3",RIGHT(E1463,1)="3",ISNUMBER(--E1463)))),"Invalid/missing customer VAT no; ","")&amp;IF(L1463&lt;&gt;"Yes","Not reported/cleared on FATOORA; ","")&amp;IF(AND(OR(G1463="Zero-rated domestic (Box 3)",G1463="Export (Box 4)"),N1463=""),"Zero-rate/export evidence missing; ","")&amp;IF(AND(C1463="Credit Note",H1463&gt;0),"Credit note should be negative; ","")&amp;IF(AND(C1463="Simplified Tax Invoice",F1463="B2B - VAT registered"),"Simplified invoice issued to VAT-registered B2B; ",""))</f>
        <v/>
      </c>
    </row>
    <row r="1464">
      <c r="A1464" s="17" t="n"/>
      <c r="B1464" s="14" t="n"/>
      <c r="C1464" s="14" t="n"/>
      <c r="D1464" s="14" t="n"/>
      <c r="E1464" s="16" t="n"/>
      <c r="F1464" s="14" t="n"/>
      <c r="G1464" s="14" t="n"/>
      <c r="H1464" s="19" t="n"/>
      <c r="I1464" s="19" t="n"/>
      <c r="J1464" s="34">
        <f>IF(A1464="","",H1464+I1464)</f>
        <v/>
      </c>
      <c r="K1464" s="14" t="n"/>
      <c r="L1464" s="14" t="n"/>
      <c r="M1464" s="14" t="n"/>
      <c r="N1464" s="14" t="n"/>
      <c r="O1464" s="20">
        <f>IF(A1464="","",SUMPRODUCT((A1464&gt;=Setup!$C$19:$C$30)*(A1464&lt;=Setup!$D$19:$D$30)*Setup!$A$19:$A$30))</f>
        <v/>
      </c>
      <c r="P1464" s="34">
        <f>IF(A1464="","",IF(G1464="Standard 15% (Box 1)",ROUND(H1464*Setup!$B$9,2),0))</f>
        <v/>
      </c>
      <c r="Q1464" s="34">
        <f>IF(A1464="","",I1464-P1464)</f>
        <v/>
      </c>
      <c r="R1464" s="23">
        <f>IF(A1464="","",IF(O1464=0,"Outside audit periods; ","")&amp;IF(G1464="","No VAT category; ","")&amp;IF(ABS(Q1464)&gt;Setup!$B$10,"VAT ≠ 15% × net; ","")&amp;IF(AND(F1464="B2B - VAT registered",NOT(AND(LEN(E1464)=15,LEFT(E1464,1)="3",RIGHT(E1464,1)="3",ISNUMBER(--E1464)))),"Invalid/missing customer VAT no; ","")&amp;IF(L1464&lt;&gt;"Yes","Not reported/cleared on FATOORA; ","")&amp;IF(AND(OR(G1464="Zero-rated domestic (Box 3)",G1464="Export (Box 4)"),N1464=""),"Zero-rate/export evidence missing; ","")&amp;IF(AND(C1464="Credit Note",H1464&gt;0),"Credit note should be negative; ","")&amp;IF(AND(C1464="Simplified Tax Invoice",F1464="B2B - VAT registered"),"Simplified invoice issued to VAT-registered B2B; ",""))</f>
        <v/>
      </c>
    </row>
    <row r="1465">
      <c r="A1465" s="17" t="n"/>
      <c r="B1465" s="14" t="n"/>
      <c r="C1465" s="14" t="n"/>
      <c r="D1465" s="14" t="n"/>
      <c r="E1465" s="16" t="n"/>
      <c r="F1465" s="14" t="n"/>
      <c r="G1465" s="14" t="n"/>
      <c r="H1465" s="19" t="n"/>
      <c r="I1465" s="19" t="n"/>
      <c r="J1465" s="34">
        <f>IF(A1465="","",H1465+I1465)</f>
        <v/>
      </c>
      <c r="K1465" s="14" t="n"/>
      <c r="L1465" s="14" t="n"/>
      <c r="M1465" s="14" t="n"/>
      <c r="N1465" s="14" t="n"/>
      <c r="O1465" s="20">
        <f>IF(A1465="","",SUMPRODUCT((A1465&gt;=Setup!$C$19:$C$30)*(A1465&lt;=Setup!$D$19:$D$30)*Setup!$A$19:$A$30))</f>
        <v/>
      </c>
      <c r="P1465" s="34">
        <f>IF(A1465="","",IF(G1465="Standard 15% (Box 1)",ROUND(H1465*Setup!$B$9,2),0))</f>
        <v/>
      </c>
      <c r="Q1465" s="34">
        <f>IF(A1465="","",I1465-P1465)</f>
        <v/>
      </c>
      <c r="R1465" s="23">
        <f>IF(A1465="","",IF(O1465=0,"Outside audit periods; ","")&amp;IF(G1465="","No VAT category; ","")&amp;IF(ABS(Q1465)&gt;Setup!$B$10,"VAT ≠ 15% × net; ","")&amp;IF(AND(F1465="B2B - VAT registered",NOT(AND(LEN(E1465)=15,LEFT(E1465,1)="3",RIGHT(E1465,1)="3",ISNUMBER(--E1465)))),"Invalid/missing customer VAT no; ","")&amp;IF(L1465&lt;&gt;"Yes","Not reported/cleared on FATOORA; ","")&amp;IF(AND(OR(G1465="Zero-rated domestic (Box 3)",G1465="Export (Box 4)"),N1465=""),"Zero-rate/export evidence missing; ","")&amp;IF(AND(C1465="Credit Note",H1465&gt;0),"Credit note should be negative; ","")&amp;IF(AND(C1465="Simplified Tax Invoice",F1465="B2B - VAT registered"),"Simplified invoice issued to VAT-registered B2B; ",""))</f>
        <v/>
      </c>
    </row>
    <row r="1466">
      <c r="A1466" s="17" t="n"/>
      <c r="B1466" s="14" t="n"/>
      <c r="C1466" s="14" t="n"/>
      <c r="D1466" s="14" t="n"/>
      <c r="E1466" s="16" t="n"/>
      <c r="F1466" s="14" t="n"/>
      <c r="G1466" s="14" t="n"/>
      <c r="H1466" s="19" t="n"/>
      <c r="I1466" s="19" t="n"/>
      <c r="J1466" s="34">
        <f>IF(A1466="","",H1466+I1466)</f>
        <v/>
      </c>
      <c r="K1466" s="14" t="n"/>
      <c r="L1466" s="14" t="n"/>
      <c r="M1466" s="14" t="n"/>
      <c r="N1466" s="14" t="n"/>
      <c r="O1466" s="20">
        <f>IF(A1466="","",SUMPRODUCT((A1466&gt;=Setup!$C$19:$C$30)*(A1466&lt;=Setup!$D$19:$D$30)*Setup!$A$19:$A$30))</f>
        <v/>
      </c>
      <c r="P1466" s="34">
        <f>IF(A1466="","",IF(G1466="Standard 15% (Box 1)",ROUND(H1466*Setup!$B$9,2),0))</f>
        <v/>
      </c>
      <c r="Q1466" s="34">
        <f>IF(A1466="","",I1466-P1466)</f>
        <v/>
      </c>
      <c r="R1466" s="23">
        <f>IF(A1466="","",IF(O1466=0,"Outside audit periods; ","")&amp;IF(G1466="","No VAT category; ","")&amp;IF(ABS(Q1466)&gt;Setup!$B$10,"VAT ≠ 15% × net; ","")&amp;IF(AND(F1466="B2B - VAT registered",NOT(AND(LEN(E1466)=15,LEFT(E1466,1)="3",RIGHT(E1466,1)="3",ISNUMBER(--E1466)))),"Invalid/missing customer VAT no; ","")&amp;IF(L1466&lt;&gt;"Yes","Not reported/cleared on FATOORA; ","")&amp;IF(AND(OR(G1466="Zero-rated domestic (Box 3)",G1466="Export (Box 4)"),N1466=""),"Zero-rate/export evidence missing; ","")&amp;IF(AND(C1466="Credit Note",H1466&gt;0),"Credit note should be negative; ","")&amp;IF(AND(C1466="Simplified Tax Invoice",F1466="B2B - VAT registered"),"Simplified invoice issued to VAT-registered B2B; ",""))</f>
        <v/>
      </c>
    </row>
    <row r="1467">
      <c r="A1467" s="17" t="n"/>
      <c r="B1467" s="14" t="n"/>
      <c r="C1467" s="14" t="n"/>
      <c r="D1467" s="14" t="n"/>
      <c r="E1467" s="16" t="n"/>
      <c r="F1467" s="14" t="n"/>
      <c r="G1467" s="14" t="n"/>
      <c r="H1467" s="19" t="n"/>
      <c r="I1467" s="19" t="n"/>
      <c r="J1467" s="34">
        <f>IF(A1467="","",H1467+I1467)</f>
        <v/>
      </c>
      <c r="K1467" s="14" t="n"/>
      <c r="L1467" s="14" t="n"/>
      <c r="M1467" s="14" t="n"/>
      <c r="N1467" s="14" t="n"/>
      <c r="O1467" s="20">
        <f>IF(A1467="","",SUMPRODUCT((A1467&gt;=Setup!$C$19:$C$30)*(A1467&lt;=Setup!$D$19:$D$30)*Setup!$A$19:$A$30))</f>
        <v/>
      </c>
      <c r="P1467" s="34">
        <f>IF(A1467="","",IF(G1467="Standard 15% (Box 1)",ROUND(H1467*Setup!$B$9,2),0))</f>
        <v/>
      </c>
      <c r="Q1467" s="34">
        <f>IF(A1467="","",I1467-P1467)</f>
        <v/>
      </c>
      <c r="R1467" s="23">
        <f>IF(A1467="","",IF(O1467=0,"Outside audit periods; ","")&amp;IF(G1467="","No VAT category; ","")&amp;IF(ABS(Q1467)&gt;Setup!$B$10,"VAT ≠ 15% × net; ","")&amp;IF(AND(F1467="B2B - VAT registered",NOT(AND(LEN(E1467)=15,LEFT(E1467,1)="3",RIGHT(E1467,1)="3",ISNUMBER(--E1467)))),"Invalid/missing customer VAT no; ","")&amp;IF(L1467&lt;&gt;"Yes","Not reported/cleared on FATOORA; ","")&amp;IF(AND(OR(G1467="Zero-rated domestic (Box 3)",G1467="Export (Box 4)"),N1467=""),"Zero-rate/export evidence missing; ","")&amp;IF(AND(C1467="Credit Note",H1467&gt;0),"Credit note should be negative; ","")&amp;IF(AND(C1467="Simplified Tax Invoice",F1467="B2B - VAT registered"),"Simplified invoice issued to VAT-registered B2B; ",""))</f>
        <v/>
      </c>
    </row>
    <row r="1468">
      <c r="A1468" s="17" t="n"/>
      <c r="B1468" s="14" t="n"/>
      <c r="C1468" s="14" t="n"/>
      <c r="D1468" s="14" t="n"/>
      <c r="E1468" s="16" t="n"/>
      <c r="F1468" s="14" t="n"/>
      <c r="G1468" s="14" t="n"/>
      <c r="H1468" s="19" t="n"/>
      <c r="I1468" s="19" t="n"/>
      <c r="J1468" s="34">
        <f>IF(A1468="","",H1468+I1468)</f>
        <v/>
      </c>
      <c r="K1468" s="14" t="n"/>
      <c r="L1468" s="14" t="n"/>
      <c r="M1468" s="14" t="n"/>
      <c r="N1468" s="14" t="n"/>
      <c r="O1468" s="20">
        <f>IF(A1468="","",SUMPRODUCT((A1468&gt;=Setup!$C$19:$C$30)*(A1468&lt;=Setup!$D$19:$D$30)*Setup!$A$19:$A$30))</f>
        <v/>
      </c>
      <c r="P1468" s="34">
        <f>IF(A1468="","",IF(G1468="Standard 15% (Box 1)",ROUND(H1468*Setup!$B$9,2),0))</f>
        <v/>
      </c>
      <c r="Q1468" s="34">
        <f>IF(A1468="","",I1468-P1468)</f>
        <v/>
      </c>
      <c r="R1468" s="23">
        <f>IF(A1468="","",IF(O1468=0,"Outside audit periods; ","")&amp;IF(G1468="","No VAT category; ","")&amp;IF(ABS(Q1468)&gt;Setup!$B$10,"VAT ≠ 15% × net; ","")&amp;IF(AND(F1468="B2B - VAT registered",NOT(AND(LEN(E1468)=15,LEFT(E1468,1)="3",RIGHT(E1468,1)="3",ISNUMBER(--E1468)))),"Invalid/missing customer VAT no; ","")&amp;IF(L1468&lt;&gt;"Yes","Not reported/cleared on FATOORA; ","")&amp;IF(AND(OR(G1468="Zero-rated domestic (Box 3)",G1468="Export (Box 4)"),N1468=""),"Zero-rate/export evidence missing; ","")&amp;IF(AND(C1468="Credit Note",H1468&gt;0),"Credit note should be negative; ","")&amp;IF(AND(C1468="Simplified Tax Invoice",F1468="B2B - VAT registered"),"Simplified invoice issued to VAT-registered B2B; ",""))</f>
        <v/>
      </c>
    </row>
    <row r="1469">
      <c r="A1469" s="17" t="n"/>
      <c r="B1469" s="14" t="n"/>
      <c r="C1469" s="14" t="n"/>
      <c r="D1469" s="14" t="n"/>
      <c r="E1469" s="16" t="n"/>
      <c r="F1469" s="14" t="n"/>
      <c r="G1469" s="14" t="n"/>
      <c r="H1469" s="19" t="n"/>
      <c r="I1469" s="19" t="n"/>
      <c r="J1469" s="34">
        <f>IF(A1469="","",H1469+I1469)</f>
        <v/>
      </c>
      <c r="K1469" s="14" t="n"/>
      <c r="L1469" s="14" t="n"/>
      <c r="M1469" s="14" t="n"/>
      <c r="N1469" s="14" t="n"/>
      <c r="O1469" s="20">
        <f>IF(A1469="","",SUMPRODUCT((A1469&gt;=Setup!$C$19:$C$30)*(A1469&lt;=Setup!$D$19:$D$30)*Setup!$A$19:$A$30))</f>
        <v/>
      </c>
      <c r="P1469" s="34">
        <f>IF(A1469="","",IF(G1469="Standard 15% (Box 1)",ROUND(H1469*Setup!$B$9,2),0))</f>
        <v/>
      </c>
      <c r="Q1469" s="34">
        <f>IF(A1469="","",I1469-P1469)</f>
        <v/>
      </c>
      <c r="R1469" s="23">
        <f>IF(A1469="","",IF(O1469=0,"Outside audit periods; ","")&amp;IF(G1469="","No VAT category; ","")&amp;IF(ABS(Q1469)&gt;Setup!$B$10,"VAT ≠ 15% × net; ","")&amp;IF(AND(F1469="B2B - VAT registered",NOT(AND(LEN(E1469)=15,LEFT(E1469,1)="3",RIGHT(E1469,1)="3",ISNUMBER(--E1469)))),"Invalid/missing customer VAT no; ","")&amp;IF(L1469&lt;&gt;"Yes","Not reported/cleared on FATOORA; ","")&amp;IF(AND(OR(G1469="Zero-rated domestic (Box 3)",G1469="Export (Box 4)"),N1469=""),"Zero-rate/export evidence missing; ","")&amp;IF(AND(C1469="Credit Note",H1469&gt;0),"Credit note should be negative; ","")&amp;IF(AND(C1469="Simplified Tax Invoice",F1469="B2B - VAT registered"),"Simplified invoice issued to VAT-registered B2B; ",""))</f>
        <v/>
      </c>
    </row>
    <row r="1470">
      <c r="A1470" s="17" t="n"/>
      <c r="B1470" s="14" t="n"/>
      <c r="C1470" s="14" t="n"/>
      <c r="D1470" s="14" t="n"/>
      <c r="E1470" s="16" t="n"/>
      <c r="F1470" s="14" t="n"/>
      <c r="G1470" s="14" t="n"/>
      <c r="H1470" s="19" t="n"/>
      <c r="I1470" s="19" t="n"/>
      <c r="J1470" s="34">
        <f>IF(A1470="","",H1470+I1470)</f>
        <v/>
      </c>
      <c r="K1470" s="14" t="n"/>
      <c r="L1470" s="14" t="n"/>
      <c r="M1470" s="14" t="n"/>
      <c r="N1470" s="14" t="n"/>
      <c r="O1470" s="20">
        <f>IF(A1470="","",SUMPRODUCT((A1470&gt;=Setup!$C$19:$C$30)*(A1470&lt;=Setup!$D$19:$D$30)*Setup!$A$19:$A$30))</f>
        <v/>
      </c>
      <c r="P1470" s="34">
        <f>IF(A1470="","",IF(G1470="Standard 15% (Box 1)",ROUND(H1470*Setup!$B$9,2),0))</f>
        <v/>
      </c>
      <c r="Q1470" s="34">
        <f>IF(A1470="","",I1470-P1470)</f>
        <v/>
      </c>
      <c r="R1470" s="23">
        <f>IF(A1470="","",IF(O1470=0,"Outside audit periods; ","")&amp;IF(G1470="","No VAT category; ","")&amp;IF(ABS(Q1470)&gt;Setup!$B$10,"VAT ≠ 15% × net; ","")&amp;IF(AND(F1470="B2B - VAT registered",NOT(AND(LEN(E1470)=15,LEFT(E1470,1)="3",RIGHT(E1470,1)="3",ISNUMBER(--E1470)))),"Invalid/missing customer VAT no; ","")&amp;IF(L1470&lt;&gt;"Yes","Not reported/cleared on FATOORA; ","")&amp;IF(AND(OR(G1470="Zero-rated domestic (Box 3)",G1470="Export (Box 4)"),N1470=""),"Zero-rate/export evidence missing; ","")&amp;IF(AND(C1470="Credit Note",H1470&gt;0),"Credit note should be negative; ","")&amp;IF(AND(C1470="Simplified Tax Invoice",F1470="B2B - VAT registered"),"Simplified invoice issued to VAT-registered B2B; ",""))</f>
        <v/>
      </c>
    </row>
    <row r="1471">
      <c r="A1471" s="17" t="n"/>
      <c r="B1471" s="14" t="n"/>
      <c r="C1471" s="14" t="n"/>
      <c r="D1471" s="14" t="n"/>
      <c r="E1471" s="16" t="n"/>
      <c r="F1471" s="14" t="n"/>
      <c r="G1471" s="14" t="n"/>
      <c r="H1471" s="19" t="n"/>
      <c r="I1471" s="19" t="n"/>
      <c r="J1471" s="34">
        <f>IF(A1471="","",H1471+I1471)</f>
        <v/>
      </c>
      <c r="K1471" s="14" t="n"/>
      <c r="L1471" s="14" t="n"/>
      <c r="M1471" s="14" t="n"/>
      <c r="N1471" s="14" t="n"/>
      <c r="O1471" s="20">
        <f>IF(A1471="","",SUMPRODUCT((A1471&gt;=Setup!$C$19:$C$30)*(A1471&lt;=Setup!$D$19:$D$30)*Setup!$A$19:$A$30))</f>
        <v/>
      </c>
      <c r="P1471" s="34">
        <f>IF(A1471="","",IF(G1471="Standard 15% (Box 1)",ROUND(H1471*Setup!$B$9,2),0))</f>
        <v/>
      </c>
      <c r="Q1471" s="34">
        <f>IF(A1471="","",I1471-P1471)</f>
        <v/>
      </c>
      <c r="R1471" s="23">
        <f>IF(A1471="","",IF(O1471=0,"Outside audit periods; ","")&amp;IF(G1471="","No VAT category; ","")&amp;IF(ABS(Q1471)&gt;Setup!$B$10,"VAT ≠ 15% × net; ","")&amp;IF(AND(F1471="B2B - VAT registered",NOT(AND(LEN(E1471)=15,LEFT(E1471,1)="3",RIGHT(E1471,1)="3",ISNUMBER(--E1471)))),"Invalid/missing customer VAT no; ","")&amp;IF(L1471&lt;&gt;"Yes","Not reported/cleared on FATOORA; ","")&amp;IF(AND(OR(G1471="Zero-rated domestic (Box 3)",G1471="Export (Box 4)"),N1471=""),"Zero-rate/export evidence missing; ","")&amp;IF(AND(C1471="Credit Note",H1471&gt;0),"Credit note should be negative; ","")&amp;IF(AND(C1471="Simplified Tax Invoice",F1471="B2B - VAT registered"),"Simplified invoice issued to VAT-registered B2B; ",""))</f>
        <v/>
      </c>
    </row>
    <row r="1472">
      <c r="A1472" s="17" t="n"/>
      <c r="B1472" s="14" t="n"/>
      <c r="C1472" s="14" t="n"/>
      <c r="D1472" s="14" t="n"/>
      <c r="E1472" s="16" t="n"/>
      <c r="F1472" s="14" t="n"/>
      <c r="G1472" s="14" t="n"/>
      <c r="H1472" s="19" t="n"/>
      <c r="I1472" s="19" t="n"/>
      <c r="J1472" s="34">
        <f>IF(A1472="","",H1472+I1472)</f>
        <v/>
      </c>
      <c r="K1472" s="14" t="n"/>
      <c r="L1472" s="14" t="n"/>
      <c r="M1472" s="14" t="n"/>
      <c r="N1472" s="14" t="n"/>
      <c r="O1472" s="20">
        <f>IF(A1472="","",SUMPRODUCT((A1472&gt;=Setup!$C$19:$C$30)*(A1472&lt;=Setup!$D$19:$D$30)*Setup!$A$19:$A$30))</f>
        <v/>
      </c>
      <c r="P1472" s="34">
        <f>IF(A1472="","",IF(G1472="Standard 15% (Box 1)",ROUND(H1472*Setup!$B$9,2),0))</f>
        <v/>
      </c>
      <c r="Q1472" s="34">
        <f>IF(A1472="","",I1472-P1472)</f>
        <v/>
      </c>
      <c r="R1472" s="23">
        <f>IF(A1472="","",IF(O1472=0,"Outside audit periods; ","")&amp;IF(G1472="","No VAT category; ","")&amp;IF(ABS(Q1472)&gt;Setup!$B$10,"VAT ≠ 15% × net; ","")&amp;IF(AND(F1472="B2B - VAT registered",NOT(AND(LEN(E1472)=15,LEFT(E1472,1)="3",RIGHT(E1472,1)="3",ISNUMBER(--E1472)))),"Invalid/missing customer VAT no; ","")&amp;IF(L1472&lt;&gt;"Yes","Not reported/cleared on FATOORA; ","")&amp;IF(AND(OR(G1472="Zero-rated domestic (Box 3)",G1472="Export (Box 4)"),N1472=""),"Zero-rate/export evidence missing; ","")&amp;IF(AND(C1472="Credit Note",H1472&gt;0),"Credit note should be negative; ","")&amp;IF(AND(C1472="Simplified Tax Invoice",F1472="B2B - VAT registered"),"Simplified invoice issued to VAT-registered B2B; ",""))</f>
        <v/>
      </c>
    </row>
    <row r="1473">
      <c r="A1473" s="17" t="n"/>
      <c r="B1473" s="14" t="n"/>
      <c r="C1473" s="14" t="n"/>
      <c r="D1473" s="14" t="n"/>
      <c r="E1473" s="16" t="n"/>
      <c r="F1473" s="14" t="n"/>
      <c r="G1473" s="14" t="n"/>
      <c r="H1473" s="19" t="n"/>
      <c r="I1473" s="19" t="n"/>
      <c r="J1473" s="34">
        <f>IF(A1473="","",H1473+I1473)</f>
        <v/>
      </c>
      <c r="K1473" s="14" t="n"/>
      <c r="L1473" s="14" t="n"/>
      <c r="M1473" s="14" t="n"/>
      <c r="N1473" s="14" t="n"/>
      <c r="O1473" s="20">
        <f>IF(A1473="","",SUMPRODUCT((A1473&gt;=Setup!$C$19:$C$30)*(A1473&lt;=Setup!$D$19:$D$30)*Setup!$A$19:$A$30))</f>
        <v/>
      </c>
      <c r="P1473" s="34">
        <f>IF(A1473="","",IF(G1473="Standard 15% (Box 1)",ROUND(H1473*Setup!$B$9,2),0))</f>
        <v/>
      </c>
      <c r="Q1473" s="34">
        <f>IF(A1473="","",I1473-P1473)</f>
        <v/>
      </c>
      <c r="R1473" s="23">
        <f>IF(A1473="","",IF(O1473=0,"Outside audit periods; ","")&amp;IF(G1473="","No VAT category; ","")&amp;IF(ABS(Q1473)&gt;Setup!$B$10,"VAT ≠ 15% × net; ","")&amp;IF(AND(F1473="B2B - VAT registered",NOT(AND(LEN(E1473)=15,LEFT(E1473,1)="3",RIGHT(E1473,1)="3",ISNUMBER(--E1473)))),"Invalid/missing customer VAT no; ","")&amp;IF(L1473&lt;&gt;"Yes","Not reported/cleared on FATOORA; ","")&amp;IF(AND(OR(G1473="Zero-rated domestic (Box 3)",G1473="Export (Box 4)"),N1473=""),"Zero-rate/export evidence missing; ","")&amp;IF(AND(C1473="Credit Note",H1473&gt;0),"Credit note should be negative; ","")&amp;IF(AND(C1473="Simplified Tax Invoice",F1473="B2B - VAT registered"),"Simplified invoice issued to VAT-registered B2B; ",""))</f>
        <v/>
      </c>
    </row>
    <row r="1474">
      <c r="A1474" s="17" t="n"/>
      <c r="B1474" s="14" t="n"/>
      <c r="C1474" s="14" t="n"/>
      <c r="D1474" s="14" t="n"/>
      <c r="E1474" s="16" t="n"/>
      <c r="F1474" s="14" t="n"/>
      <c r="G1474" s="14" t="n"/>
      <c r="H1474" s="19" t="n"/>
      <c r="I1474" s="19" t="n"/>
      <c r="J1474" s="34">
        <f>IF(A1474="","",H1474+I1474)</f>
        <v/>
      </c>
      <c r="K1474" s="14" t="n"/>
      <c r="L1474" s="14" t="n"/>
      <c r="M1474" s="14" t="n"/>
      <c r="N1474" s="14" t="n"/>
      <c r="O1474" s="20">
        <f>IF(A1474="","",SUMPRODUCT((A1474&gt;=Setup!$C$19:$C$30)*(A1474&lt;=Setup!$D$19:$D$30)*Setup!$A$19:$A$30))</f>
        <v/>
      </c>
      <c r="P1474" s="34">
        <f>IF(A1474="","",IF(G1474="Standard 15% (Box 1)",ROUND(H1474*Setup!$B$9,2),0))</f>
        <v/>
      </c>
      <c r="Q1474" s="34">
        <f>IF(A1474="","",I1474-P1474)</f>
        <v/>
      </c>
      <c r="R1474" s="23">
        <f>IF(A1474="","",IF(O1474=0,"Outside audit periods; ","")&amp;IF(G1474="","No VAT category; ","")&amp;IF(ABS(Q1474)&gt;Setup!$B$10,"VAT ≠ 15% × net; ","")&amp;IF(AND(F1474="B2B - VAT registered",NOT(AND(LEN(E1474)=15,LEFT(E1474,1)="3",RIGHT(E1474,1)="3",ISNUMBER(--E1474)))),"Invalid/missing customer VAT no; ","")&amp;IF(L1474&lt;&gt;"Yes","Not reported/cleared on FATOORA; ","")&amp;IF(AND(OR(G1474="Zero-rated domestic (Box 3)",G1474="Export (Box 4)"),N1474=""),"Zero-rate/export evidence missing; ","")&amp;IF(AND(C1474="Credit Note",H1474&gt;0),"Credit note should be negative; ","")&amp;IF(AND(C1474="Simplified Tax Invoice",F1474="B2B - VAT registered"),"Simplified invoice issued to VAT-registered B2B; ",""))</f>
        <v/>
      </c>
    </row>
    <row r="1475">
      <c r="A1475" s="17" t="n"/>
      <c r="B1475" s="14" t="n"/>
      <c r="C1475" s="14" t="n"/>
      <c r="D1475" s="14" t="n"/>
      <c r="E1475" s="16" t="n"/>
      <c r="F1475" s="14" t="n"/>
      <c r="G1475" s="14" t="n"/>
      <c r="H1475" s="19" t="n"/>
      <c r="I1475" s="19" t="n"/>
      <c r="J1475" s="34">
        <f>IF(A1475="","",H1475+I1475)</f>
        <v/>
      </c>
      <c r="K1475" s="14" t="n"/>
      <c r="L1475" s="14" t="n"/>
      <c r="M1475" s="14" t="n"/>
      <c r="N1475" s="14" t="n"/>
      <c r="O1475" s="20">
        <f>IF(A1475="","",SUMPRODUCT((A1475&gt;=Setup!$C$19:$C$30)*(A1475&lt;=Setup!$D$19:$D$30)*Setup!$A$19:$A$30))</f>
        <v/>
      </c>
      <c r="P1475" s="34">
        <f>IF(A1475="","",IF(G1475="Standard 15% (Box 1)",ROUND(H1475*Setup!$B$9,2),0))</f>
        <v/>
      </c>
      <c r="Q1475" s="34">
        <f>IF(A1475="","",I1475-P1475)</f>
        <v/>
      </c>
      <c r="R1475" s="23">
        <f>IF(A1475="","",IF(O1475=0,"Outside audit periods; ","")&amp;IF(G1475="","No VAT category; ","")&amp;IF(ABS(Q1475)&gt;Setup!$B$10,"VAT ≠ 15% × net; ","")&amp;IF(AND(F1475="B2B - VAT registered",NOT(AND(LEN(E1475)=15,LEFT(E1475,1)="3",RIGHT(E1475,1)="3",ISNUMBER(--E1475)))),"Invalid/missing customer VAT no; ","")&amp;IF(L1475&lt;&gt;"Yes","Not reported/cleared on FATOORA; ","")&amp;IF(AND(OR(G1475="Zero-rated domestic (Box 3)",G1475="Export (Box 4)"),N1475=""),"Zero-rate/export evidence missing; ","")&amp;IF(AND(C1475="Credit Note",H1475&gt;0),"Credit note should be negative; ","")&amp;IF(AND(C1475="Simplified Tax Invoice",F1475="B2B - VAT registered"),"Simplified invoice issued to VAT-registered B2B; ",""))</f>
        <v/>
      </c>
    </row>
    <row r="1476">
      <c r="A1476" s="17" t="n"/>
      <c r="B1476" s="14" t="n"/>
      <c r="C1476" s="14" t="n"/>
      <c r="D1476" s="14" t="n"/>
      <c r="E1476" s="16" t="n"/>
      <c r="F1476" s="14" t="n"/>
      <c r="G1476" s="14" t="n"/>
      <c r="H1476" s="19" t="n"/>
      <c r="I1476" s="19" t="n"/>
      <c r="J1476" s="34">
        <f>IF(A1476="","",H1476+I1476)</f>
        <v/>
      </c>
      <c r="K1476" s="14" t="n"/>
      <c r="L1476" s="14" t="n"/>
      <c r="M1476" s="14" t="n"/>
      <c r="N1476" s="14" t="n"/>
      <c r="O1476" s="20">
        <f>IF(A1476="","",SUMPRODUCT((A1476&gt;=Setup!$C$19:$C$30)*(A1476&lt;=Setup!$D$19:$D$30)*Setup!$A$19:$A$30))</f>
        <v/>
      </c>
      <c r="P1476" s="34">
        <f>IF(A1476="","",IF(G1476="Standard 15% (Box 1)",ROUND(H1476*Setup!$B$9,2),0))</f>
        <v/>
      </c>
      <c r="Q1476" s="34">
        <f>IF(A1476="","",I1476-P1476)</f>
        <v/>
      </c>
      <c r="R1476" s="23">
        <f>IF(A1476="","",IF(O1476=0,"Outside audit periods; ","")&amp;IF(G1476="","No VAT category; ","")&amp;IF(ABS(Q1476)&gt;Setup!$B$10,"VAT ≠ 15% × net; ","")&amp;IF(AND(F1476="B2B - VAT registered",NOT(AND(LEN(E1476)=15,LEFT(E1476,1)="3",RIGHT(E1476,1)="3",ISNUMBER(--E1476)))),"Invalid/missing customer VAT no; ","")&amp;IF(L1476&lt;&gt;"Yes","Not reported/cleared on FATOORA; ","")&amp;IF(AND(OR(G1476="Zero-rated domestic (Box 3)",G1476="Export (Box 4)"),N1476=""),"Zero-rate/export evidence missing; ","")&amp;IF(AND(C1476="Credit Note",H1476&gt;0),"Credit note should be negative; ","")&amp;IF(AND(C1476="Simplified Tax Invoice",F1476="B2B - VAT registered"),"Simplified invoice issued to VAT-registered B2B; ",""))</f>
        <v/>
      </c>
    </row>
    <row r="1477">
      <c r="A1477" s="17" t="n"/>
      <c r="B1477" s="14" t="n"/>
      <c r="C1477" s="14" t="n"/>
      <c r="D1477" s="14" t="n"/>
      <c r="E1477" s="16" t="n"/>
      <c r="F1477" s="14" t="n"/>
      <c r="G1477" s="14" t="n"/>
      <c r="H1477" s="19" t="n"/>
      <c r="I1477" s="19" t="n"/>
      <c r="J1477" s="34">
        <f>IF(A1477="","",H1477+I1477)</f>
        <v/>
      </c>
      <c r="K1477" s="14" t="n"/>
      <c r="L1477" s="14" t="n"/>
      <c r="M1477" s="14" t="n"/>
      <c r="N1477" s="14" t="n"/>
      <c r="O1477" s="20">
        <f>IF(A1477="","",SUMPRODUCT((A1477&gt;=Setup!$C$19:$C$30)*(A1477&lt;=Setup!$D$19:$D$30)*Setup!$A$19:$A$30))</f>
        <v/>
      </c>
      <c r="P1477" s="34">
        <f>IF(A1477="","",IF(G1477="Standard 15% (Box 1)",ROUND(H1477*Setup!$B$9,2),0))</f>
        <v/>
      </c>
      <c r="Q1477" s="34">
        <f>IF(A1477="","",I1477-P1477)</f>
        <v/>
      </c>
      <c r="R1477" s="23">
        <f>IF(A1477="","",IF(O1477=0,"Outside audit periods; ","")&amp;IF(G1477="","No VAT category; ","")&amp;IF(ABS(Q1477)&gt;Setup!$B$10,"VAT ≠ 15% × net; ","")&amp;IF(AND(F1477="B2B - VAT registered",NOT(AND(LEN(E1477)=15,LEFT(E1477,1)="3",RIGHT(E1477,1)="3",ISNUMBER(--E1477)))),"Invalid/missing customer VAT no; ","")&amp;IF(L1477&lt;&gt;"Yes","Not reported/cleared on FATOORA; ","")&amp;IF(AND(OR(G1477="Zero-rated domestic (Box 3)",G1477="Export (Box 4)"),N1477=""),"Zero-rate/export evidence missing; ","")&amp;IF(AND(C1477="Credit Note",H1477&gt;0),"Credit note should be negative; ","")&amp;IF(AND(C1477="Simplified Tax Invoice",F1477="B2B - VAT registered"),"Simplified invoice issued to VAT-registered B2B; ",""))</f>
        <v/>
      </c>
    </row>
    <row r="1478">
      <c r="A1478" s="17" t="n"/>
      <c r="B1478" s="14" t="n"/>
      <c r="C1478" s="14" t="n"/>
      <c r="D1478" s="14" t="n"/>
      <c r="E1478" s="16" t="n"/>
      <c r="F1478" s="14" t="n"/>
      <c r="G1478" s="14" t="n"/>
      <c r="H1478" s="19" t="n"/>
      <c r="I1478" s="19" t="n"/>
      <c r="J1478" s="34">
        <f>IF(A1478="","",H1478+I1478)</f>
        <v/>
      </c>
      <c r="K1478" s="14" t="n"/>
      <c r="L1478" s="14" t="n"/>
      <c r="M1478" s="14" t="n"/>
      <c r="N1478" s="14" t="n"/>
      <c r="O1478" s="20">
        <f>IF(A1478="","",SUMPRODUCT((A1478&gt;=Setup!$C$19:$C$30)*(A1478&lt;=Setup!$D$19:$D$30)*Setup!$A$19:$A$30))</f>
        <v/>
      </c>
      <c r="P1478" s="34">
        <f>IF(A1478="","",IF(G1478="Standard 15% (Box 1)",ROUND(H1478*Setup!$B$9,2),0))</f>
        <v/>
      </c>
      <c r="Q1478" s="34">
        <f>IF(A1478="","",I1478-P1478)</f>
        <v/>
      </c>
      <c r="R1478" s="23">
        <f>IF(A1478="","",IF(O1478=0,"Outside audit periods; ","")&amp;IF(G1478="","No VAT category; ","")&amp;IF(ABS(Q1478)&gt;Setup!$B$10,"VAT ≠ 15% × net; ","")&amp;IF(AND(F1478="B2B - VAT registered",NOT(AND(LEN(E1478)=15,LEFT(E1478,1)="3",RIGHT(E1478,1)="3",ISNUMBER(--E1478)))),"Invalid/missing customer VAT no; ","")&amp;IF(L1478&lt;&gt;"Yes","Not reported/cleared on FATOORA; ","")&amp;IF(AND(OR(G1478="Zero-rated domestic (Box 3)",G1478="Export (Box 4)"),N1478=""),"Zero-rate/export evidence missing; ","")&amp;IF(AND(C1478="Credit Note",H1478&gt;0),"Credit note should be negative; ","")&amp;IF(AND(C1478="Simplified Tax Invoice",F1478="B2B - VAT registered"),"Simplified invoice issued to VAT-registered B2B; ",""))</f>
        <v/>
      </c>
    </row>
    <row r="1479">
      <c r="A1479" s="17" t="n"/>
      <c r="B1479" s="14" t="n"/>
      <c r="C1479" s="14" t="n"/>
      <c r="D1479" s="14" t="n"/>
      <c r="E1479" s="16" t="n"/>
      <c r="F1479" s="14" t="n"/>
      <c r="G1479" s="14" t="n"/>
      <c r="H1479" s="19" t="n"/>
      <c r="I1479" s="19" t="n"/>
      <c r="J1479" s="34">
        <f>IF(A1479="","",H1479+I1479)</f>
        <v/>
      </c>
      <c r="K1479" s="14" t="n"/>
      <c r="L1479" s="14" t="n"/>
      <c r="M1479" s="14" t="n"/>
      <c r="N1479" s="14" t="n"/>
      <c r="O1479" s="20">
        <f>IF(A1479="","",SUMPRODUCT((A1479&gt;=Setup!$C$19:$C$30)*(A1479&lt;=Setup!$D$19:$D$30)*Setup!$A$19:$A$30))</f>
        <v/>
      </c>
      <c r="P1479" s="34">
        <f>IF(A1479="","",IF(G1479="Standard 15% (Box 1)",ROUND(H1479*Setup!$B$9,2),0))</f>
        <v/>
      </c>
      <c r="Q1479" s="34">
        <f>IF(A1479="","",I1479-P1479)</f>
        <v/>
      </c>
      <c r="R1479" s="23">
        <f>IF(A1479="","",IF(O1479=0,"Outside audit periods; ","")&amp;IF(G1479="","No VAT category; ","")&amp;IF(ABS(Q1479)&gt;Setup!$B$10,"VAT ≠ 15% × net; ","")&amp;IF(AND(F1479="B2B - VAT registered",NOT(AND(LEN(E1479)=15,LEFT(E1479,1)="3",RIGHT(E1479,1)="3",ISNUMBER(--E1479)))),"Invalid/missing customer VAT no; ","")&amp;IF(L1479&lt;&gt;"Yes","Not reported/cleared on FATOORA; ","")&amp;IF(AND(OR(G1479="Zero-rated domestic (Box 3)",G1479="Export (Box 4)"),N1479=""),"Zero-rate/export evidence missing; ","")&amp;IF(AND(C1479="Credit Note",H1479&gt;0),"Credit note should be negative; ","")&amp;IF(AND(C1479="Simplified Tax Invoice",F1479="B2B - VAT registered"),"Simplified invoice issued to VAT-registered B2B; ",""))</f>
        <v/>
      </c>
    </row>
    <row r="1480">
      <c r="A1480" s="17" t="n"/>
      <c r="B1480" s="14" t="n"/>
      <c r="C1480" s="14" t="n"/>
      <c r="D1480" s="14" t="n"/>
      <c r="E1480" s="16" t="n"/>
      <c r="F1480" s="14" t="n"/>
      <c r="G1480" s="14" t="n"/>
      <c r="H1480" s="19" t="n"/>
      <c r="I1480" s="19" t="n"/>
      <c r="J1480" s="34">
        <f>IF(A1480="","",H1480+I1480)</f>
        <v/>
      </c>
      <c r="K1480" s="14" t="n"/>
      <c r="L1480" s="14" t="n"/>
      <c r="M1480" s="14" t="n"/>
      <c r="N1480" s="14" t="n"/>
      <c r="O1480" s="20">
        <f>IF(A1480="","",SUMPRODUCT((A1480&gt;=Setup!$C$19:$C$30)*(A1480&lt;=Setup!$D$19:$D$30)*Setup!$A$19:$A$30))</f>
        <v/>
      </c>
      <c r="P1480" s="34">
        <f>IF(A1480="","",IF(G1480="Standard 15% (Box 1)",ROUND(H1480*Setup!$B$9,2),0))</f>
        <v/>
      </c>
      <c r="Q1480" s="34">
        <f>IF(A1480="","",I1480-P1480)</f>
        <v/>
      </c>
      <c r="R1480" s="23">
        <f>IF(A1480="","",IF(O1480=0,"Outside audit periods; ","")&amp;IF(G1480="","No VAT category; ","")&amp;IF(ABS(Q1480)&gt;Setup!$B$10,"VAT ≠ 15% × net; ","")&amp;IF(AND(F1480="B2B - VAT registered",NOT(AND(LEN(E1480)=15,LEFT(E1480,1)="3",RIGHT(E1480,1)="3",ISNUMBER(--E1480)))),"Invalid/missing customer VAT no; ","")&amp;IF(L1480&lt;&gt;"Yes","Not reported/cleared on FATOORA; ","")&amp;IF(AND(OR(G1480="Zero-rated domestic (Box 3)",G1480="Export (Box 4)"),N1480=""),"Zero-rate/export evidence missing; ","")&amp;IF(AND(C1480="Credit Note",H1480&gt;0),"Credit note should be negative; ","")&amp;IF(AND(C1480="Simplified Tax Invoice",F1480="B2B - VAT registered"),"Simplified invoice issued to VAT-registered B2B; ",""))</f>
        <v/>
      </c>
    </row>
    <row r="1481">
      <c r="A1481" s="17" t="n"/>
      <c r="B1481" s="14" t="n"/>
      <c r="C1481" s="14" t="n"/>
      <c r="D1481" s="14" t="n"/>
      <c r="E1481" s="16" t="n"/>
      <c r="F1481" s="14" t="n"/>
      <c r="G1481" s="14" t="n"/>
      <c r="H1481" s="19" t="n"/>
      <c r="I1481" s="19" t="n"/>
      <c r="J1481" s="34">
        <f>IF(A1481="","",H1481+I1481)</f>
        <v/>
      </c>
      <c r="K1481" s="14" t="n"/>
      <c r="L1481" s="14" t="n"/>
      <c r="M1481" s="14" t="n"/>
      <c r="N1481" s="14" t="n"/>
      <c r="O1481" s="20">
        <f>IF(A1481="","",SUMPRODUCT((A1481&gt;=Setup!$C$19:$C$30)*(A1481&lt;=Setup!$D$19:$D$30)*Setup!$A$19:$A$30))</f>
        <v/>
      </c>
      <c r="P1481" s="34">
        <f>IF(A1481="","",IF(G1481="Standard 15% (Box 1)",ROUND(H1481*Setup!$B$9,2),0))</f>
        <v/>
      </c>
      <c r="Q1481" s="34">
        <f>IF(A1481="","",I1481-P1481)</f>
        <v/>
      </c>
      <c r="R1481" s="23">
        <f>IF(A1481="","",IF(O1481=0,"Outside audit periods; ","")&amp;IF(G1481="","No VAT category; ","")&amp;IF(ABS(Q1481)&gt;Setup!$B$10,"VAT ≠ 15% × net; ","")&amp;IF(AND(F1481="B2B - VAT registered",NOT(AND(LEN(E1481)=15,LEFT(E1481,1)="3",RIGHT(E1481,1)="3",ISNUMBER(--E1481)))),"Invalid/missing customer VAT no; ","")&amp;IF(L1481&lt;&gt;"Yes","Not reported/cleared on FATOORA; ","")&amp;IF(AND(OR(G1481="Zero-rated domestic (Box 3)",G1481="Export (Box 4)"),N1481=""),"Zero-rate/export evidence missing; ","")&amp;IF(AND(C1481="Credit Note",H1481&gt;0),"Credit note should be negative; ","")&amp;IF(AND(C1481="Simplified Tax Invoice",F1481="B2B - VAT registered"),"Simplified invoice issued to VAT-registered B2B; ",""))</f>
        <v/>
      </c>
    </row>
    <row r="1482">
      <c r="A1482" s="17" t="n"/>
      <c r="B1482" s="14" t="n"/>
      <c r="C1482" s="14" t="n"/>
      <c r="D1482" s="14" t="n"/>
      <c r="E1482" s="16" t="n"/>
      <c r="F1482" s="14" t="n"/>
      <c r="G1482" s="14" t="n"/>
      <c r="H1482" s="19" t="n"/>
      <c r="I1482" s="19" t="n"/>
      <c r="J1482" s="34">
        <f>IF(A1482="","",H1482+I1482)</f>
        <v/>
      </c>
      <c r="K1482" s="14" t="n"/>
      <c r="L1482" s="14" t="n"/>
      <c r="M1482" s="14" t="n"/>
      <c r="N1482" s="14" t="n"/>
      <c r="O1482" s="20">
        <f>IF(A1482="","",SUMPRODUCT((A1482&gt;=Setup!$C$19:$C$30)*(A1482&lt;=Setup!$D$19:$D$30)*Setup!$A$19:$A$30))</f>
        <v/>
      </c>
      <c r="P1482" s="34">
        <f>IF(A1482="","",IF(G1482="Standard 15% (Box 1)",ROUND(H1482*Setup!$B$9,2),0))</f>
        <v/>
      </c>
      <c r="Q1482" s="34">
        <f>IF(A1482="","",I1482-P1482)</f>
        <v/>
      </c>
      <c r="R1482" s="23">
        <f>IF(A1482="","",IF(O1482=0,"Outside audit periods; ","")&amp;IF(G1482="","No VAT category; ","")&amp;IF(ABS(Q1482)&gt;Setup!$B$10,"VAT ≠ 15% × net; ","")&amp;IF(AND(F1482="B2B - VAT registered",NOT(AND(LEN(E1482)=15,LEFT(E1482,1)="3",RIGHT(E1482,1)="3",ISNUMBER(--E1482)))),"Invalid/missing customer VAT no; ","")&amp;IF(L1482&lt;&gt;"Yes","Not reported/cleared on FATOORA; ","")&amp;IF(AND(OR(G1482="Zero-rated domestic (Box 3)",G1482="Export (Box 4)"),N1482=""),"Zero-rate/export evidence missing; ","")&amp;IF(AND(C1482="Credit Note",H1482&gt;0),"Credit note should be negative; ","")&amp;IF(AND(C1482="Simplified Tax Invoice",F1482="B2B - VAT registered"),"Simplified invoice issued to VAT-registered B2B; ",""))</f>
        <v/>
      </c>
    </row>
    <row r="1483">
      <c r="A1483" s="17" t="n"/>
      <c r="B1483" s="14" t="n"/>
      <c r="C1483" s="14" t="n"/>
      <c r="D1483" s="14" t="n"/>
      <c r="E1483" s="16" t="n"/>
      <c r="F1483" s="14" t="n"/>
      <c r="G1483" s="14" t="n"/>
      <c r="H1483" s="19" t="n"/>
      <c r="I1483" s="19" t="n"/>
      <c r="J1483" s="34">
        <f>IF(A1483="","",H1483+I1483)</f>
        <v/>
      </c>
      <c r="K1483" s="14" t="n"/>
      <c r="L1483" s="14" t="n"/>
      <c r="M1483" s="14" t="n"/>
      <c r="N1483" s="14" t="n"/>
      <c r="O1483" s="20">
        <f>IF(A1483="","",SUMPRODUCT((A1483&gt;=Setup!$C$19:$C$30)*(A1483&lt;=Setup!$D$19:$D$30)*Setup!$A$19:$A$30))</f>
        <v/>
      </c>
      <c r="P1483" s="34">
        <f>IF(A1483="","",IF(G1483="Standard 15% (Box 1)",ROUND(H1483*Setup!$B$9,2),0))</f>
        <v/>
      </c>
      <c r="Q1483" s="34">
        <f>IF(A1483="","",I1483-P1483)</f>
        <v/>
      </c>
      <c r="R1483" s="23">
        <f>IF(A1483="","",IF(O1483=0,"Outside audit periods; ","")&amp;IF(G1483="","No VAT category; ","")&amp;IF(ABS(Q1483)&gt;Setup!$B$10,"VAT ≠ 15% × net; ","")&amp;IF(AND(F1483="B2B - VAT registered",NOT(AND(LEN(E1483)=15,LEFT(E1483,1)="3",RIGHT(E1483,1)="3",ISNUMBER(--E1483)))),"Invalid/missing customer VAT no; ","")&amp;IF(L1483&lt;&gt;"Yes","Not reported/cleared on FATOORA; ","")&amp;IF(AND(OR(G1483="Zero-rated domestic (Box 3)",G1483="Export (Box 4)"),N1483=""),"Zero-rate/export evidence missing; ","")&amp;IF(AND(C1483="Credit Note",H1483&gt;0),"Credit note should be negative; ","")&amp;IF(AND(C1483="Simplified Tax Invoice",F1483="B2B - VAT registered"),"Simplified invoice issued to VAT-registered B2B; ",""))</f>
        <v/>
      </c>
    </row>
    <row r="1484">
      <c r="A1484" s="17" t="n"/>
      <c r="B1484" s="14" t="n"/>
      <c r="C1484" s="14" t="n"/>
      <c r="D1484" s="14" t="n"/>
      <c r="E1484" s="16" t="n"/>
      <c r="F1484" s="14" t="n"/>
      <c r="G1484" s="14" t="n"/>
      <c r="H1484" s="19" t="n"/>
      <c r="I1484" s="19" t="n"/>
      <c r="J1484" s="34">
        <f>IF(A1484="","",H1484+I1484)</f>
        <v/>
      </c>
      <c r="K1484" s="14" t="n"/>
      <c r="L1484" s="14" t="n"/>
      <c r="M1484" s="14" t="n"/>
      <c r="N1484" s="14" t="n"/>
      <c r="O1484" s="20">
        <f>IF(A1484="","",SUMPRODUCT((A1484&gt;=Setup!$C$19:$C$30)*(A1484&lt;=Setup!$D$19:$D$30)*Setup!$A$19:$A$30))</f>
        <v/>
      </c>
      <c r="P1484" s="34">
        <f>IF(A1484="","",IF(G1484="Standard 15% (Box 1)",ROUND(H1484*Setup!$B$9,2),0))</f>
        <v/>
      </c>
      <c r="Q1484" s="34">
        <f>IF(A1484="","",I1484-P1484)</f>
        <v/>
      </c>
      <c r="R1484" s="23">
        <f>IF(A1484="","",IF(O1484=0,"Outside audit periods; ","")&amp;IF(G1484="","No VAT category; ","")&amp;IF(ABS(Q1484)&gt;Setup!$B$10,"VAT ≠ 15% × net; ","")&amp;IF(AND(F1484="B2B - VAT registered",NOT(AND(LEN(E1484)=15,LEFT(E1484,1)="3",RIGHT(E1484,1)="3",ISNUMBER(--E1484)))),"Invalid/missing customer VAT no; ","")&amp;IF(L1484&lt;&gt;"Yes","Not reported/cleared on FATOORA; ","")&amp;IF(AND(OR(G1484="Zero-rated domestic (Box 3)",G1484="Export (Box 4)"),N1484=""),"Zero-rate/export evidence missing; ","")&amp;IF(AND(C1484="Credit Note",H1484&gt;0),"Credit note should be negative; ","")&amp;IF(AND(C1484="Simplified Tax Invoice",F1484="B2B - VAT registered"),"Simplified invoice issued to VAT-registered B2B; ",""))</f>
        <v/>
      </c>
    </row>
    <row r="1485">
      <c r="A1485" s="17" t="n"/>
      <c r="B1485" s="14" t="n"/>
      <c r="C1485" s="14" t="n"/>
      <c r="D1485" s="14" t="n"/>
      <c r="E1485" s="16" t="n"/>
      <c r="F1485" s="14" t="n"/>
      <c r="G1485" s="14" t="n"/>
      <c r="H1485" s="19" t="n"/>
      <c r="I1485" s="19" t="n"/>
      <c r="J1485" s="34">
        <f>IF(A1485="","",H1485+I1485)</f>
        <v/>
      </c>
      <c r="K1485" s="14" t="n"/>
      <c r="L1485" s="14" t="n"/>
      <c r="M1485" s="14" t="n"/>
      <c r="N1485" s="14" t="n"/>
      <c r="O1485" s="20">
        <f>IF(A1485="","",SUMPRODUCT((A1485&gt;=Setup!$C$19:$C$30)*(A1485&lt;=Setup!$D$19:$D$30)*Setup!$A$19:$A$30))</f>
        <v/>
      </c>
      <c r="P1485" s="34">
        <f>IF(A1485="","",IF(G1485="Standard 15% (Box 1)",ROUND(H1485*Setup!$B$9,2),0))</f>
        <v/>
      </c>
      <c r="Q1485" s="34">
        <f>IF(A1485="","",I1485-P1485)</f>
        <v/>
      </c>
      <c r="R1485" s="23">
        <f>IF(A1485="","",IF(O1485=0,"Outside audit periods; ","")&amp;IF(G1485="","No VAT category; ","")&amp;IF(ABS(Q1485)&gt;Setup!$B$10,"VAT ≠ 15% × net; ","")&amp;IF(AND(F1485="B2B - VAT registered",NOT(AND(LEN(E1485)=15,LEFT(E1485,1)="3",RIGHT(E1485,1)="3",ISNUMBER(--E1485)))),"Invalid/missing customer VAT no; ","")&amp;IF(L1485&lt;&gt;"Yes","Not reported/cleared on FATOORA; ","")&amp;IF(AND(OR(G1485="Zero-rated domestic (Box 3)",G1485="Export (Box 4)"),N1485=""),"Zero-rate/export evidence missing; ","")&amp;IF(AND(C1485="Credit Note",H1485&gt;0),"Credit note should be negative; ","")&amp;IF(AND(C1485="Simplified Tax Invoice",F1485="B2B - VAT registered"),"Simplified invoice issued to VAT-registered B2B; ",""))</f>
        <v/>
      </c>
    </row>
    <row r="1486">
      <c r="A1486" s="17" t="n"/>
      <c r="B1486" s="14" t="n"/>
      <c r="C1486" s="14" t="n"/>
      <c r="D1486" s="14" t="n"/>
      <c r="E1486" s="16" t="n"/>
      <c r="F1486" s="14" t="n"/>
      <c r="G1486" s="14" t="n"/>
      <c r="H1486" s="19" t="n"/>
      <c r="I1486" s="19" t="n"/>
      <c r="J1486" s="34">
        <f>IF(A1486="","",H1486+I1486)</f>
        <v/>
      </c>
      <c r="K1486" s="14" t="n"/>
      <c r="L1486" s="14" t="n"/>
      <c r="M1486" s="14" t="n"/>
      <c r="N1486" s="14" t="n"/>
      <c r="O1486" s="20">
        <f>IF(A1486="","",SUMPRODUCT((A1486&gt;=Setup!$C$19:$C$30)*(A1486&lt;=Setup!$D$19:$D$30)*Setup!$A$19:$A$30))</f>
        <v/>
      </c>
      <c r="P1486" s="34">
        <f>IF(A1486="","",IF(G1486="Standard 15% (Box 1)",ROUND(H1486*Setup!$B$9,2),0))</f>
        <v/>
      </c>
      <c r="Q1486" s="34">
        <f>IF(A1486="","",I1486-P1486)</f>
        <v/>
      </c>
      <c r="R1486" s="23">
        <f>IF(A1486="","",IF(O1486=0,"Outside audit periods; ","")&amp;IF(G1486="","No VAT category; ","")&amp;IF(ABS(Q1486)&gt;Setup!$B$10,"VAT ≠ 15% × net; ","")&amp;IF(AND(F1486="B2B - VAT registered",NOT(AND(LEN(E1486)=15,LEFT(E1486,1)="3",RIGHT(E1486,1)="3",ISNUMBER(--E1486)))),"Invalid/missing customer VAT no; ","")&amp;IF(L1486&lt;&gt;"Yes","Not reported/cleared on FATOORA; ","")&amp;IF(AND(OR(G1486="Zero-rated domestic (Box 3)",G1486="Export (Box 4)"),N1486=""),"Zero-rate/export evidence missing; ","")&amp;IF(AND(C1486="Credit Note",H1486&gt;0),"Credit note should be negative; ","")&amp;IF(AND(C1486="Simplified Tax Invoice",F1486="B2B - VAT registered"),"Simplified invoice issued to VAT-registered B2B; ",""))</f>
        <v/>
      </c>
    </row>
    <row r="1487">
      <c r="A1487" s="17" t="n"/>
      <c r="B1487" s="14" t="n"/>
      <c r="C1487" s="14" t="n"/>
      <c r="D1487" s="14" t="n"/>
      <c r="E1487" s="16" t="n"/>
      <c r="F1487" s="14" t="n"/>
      <c r="G1487" s="14" t="n"/>
      <c r="H1487" s="19" t="n"/>
      <c r="I1487" s="19" t="n"/>
      <c r="J1487" s="34">
        <f>IF(A1487="","",H1487+I1487)</f>
        <v/>
      </c>
      <c r="K1487" s="14" t="n"/>
      <c r="L1487" s="14" t="n"/>
      <c r="M1487" s="14" t="n"/>
      <c r="N1487" s="14" t="n"/>
      <c r="O1487" s="20">
        <f>IF(A1487="","",SUMPRODUCT((A1487&gt;=Setup!$C$19:$C$30)*(A1487&lt;=Setup!$D$19:$D$30)*Setup!$A$19:$A$30))</f>
        <v/>
      </c>
      <c r="P1487" s="34">
        <f>IF(A1487="","",IF(G1487="Standard 15% (Box 1)",ROUND(H1487*Setup!$B$9,2),0))</f>
        <v/>
      </c>
      <c r="Q1487" s="34">
        <f>IF(A1487="","",I1487-P1487)</f>
        <v/>
      </c>
      <c r="R1487" s="23">
        <f>IF(A1487="","",IF(O1487=0,"Outside audit periods; ","")&amp;IF(G1487="","No VAT category; ","")&amp;IF(ABS(Q1487)&gt;Setup!$B$10,"VAT ≠ 15% × net; ","")&amp;IF(AND(F1487="B2B - VAT registered",NOT(AND(LEN(E1487)=15,LEFT(E1487,1)="3",RIGHT(E1487,1)="3",ISNUMBER(--E1487)))),"Invalid/missing customer VAT no; ","")&amp;IF(L1487&lt;&gt;"Yes","Not reported/cleared on FATOORA; ","")&amp;IF(AND(OR(G1487="Zero-rated domestic (Box 3)",G1487="Export (Box 4)"),N1487=""),"Zero-rate/export evidence missing; ","")&amp;IF(AND(C1487="Credit Note",H1487&gt;0),"Credit note should be negative; ","")&amp;IF(AND(C1487="Simplified Tax Invoice",F1487="B2B - VAT registered"),"Simplified invoice issued to VAT-registered B2B; ",""))</f>
        <v/>
      </c>
    </row>
    <row r="1488">
      <c r="A1488" s="17" t="n"/>
      <c r="B1488" s="14" t="n"/>
      <c r="C1488" s="14" t="n"/>
      <c r="D1488" s="14" t="n"/>
      <c r="E1488" s="16" t="n"/>
      <c r="F1488" s="14" t="n"/>
      <c r="G1488" s="14" t="n"/>
      <c r="H1488" s="19" t="n"/>
      <c r="I1488" s="19" t="n"/>
      <c r="J1488" s="34">
        <f>IF(A1488="","",H1488+I1488)</f>
        <v/>
      </c>
      <c r="K1488" s="14" t="n"/>
      <c r="L1488" s="14" t="n"/>
      <c r="M1488" s="14" t="n"/>
      <c r="N1488" s="14" t="n"/>
      <c r="O1488" s="20">
        <f>IF(A1488="","",SUMPRODUCT((A1488&gt;=Setup!$C$19:$C$30)*(A1488&lt;=Setup!$D$19:$D$30)*Setup!$A$19:$A$30))</f>
        <v/>
      </c>
      <c r="P1488" s="34">
        <f>IF(A1488="","",IF(G1488="Standard 15% (Box 1)",ROUND(H1488*Setup!$B$9,2),0))</f>
        <v/>
      </c>
      <c r="Q1488" s="34">
        <f>IF(A1488="","",I1488-P1488)</f>
        <v/>
      </c>
      <c r="R1488" s="23">
        <f>IF(A1488="","",IF(O1488=0,"Outside audit periods; ","")&amp;IF(G1488="","No VAT category; ","")&amp;IF(ABS(Q1488)&gt;Setup!$B$10,"VAT ≠ 15% × net; ","")&amp;IF(AND(F1488="B2B - VAT registered",NOT(AND(LEN(E1488)=15,LEFT(E1488,1)="3",RIGHT(E1488,1)="3",ISNUMBER(--E1488)))),"Invalid/missing customer VAT no; ","")&amp;IF(L1488&lt;&gt;"Yes","Not reported/cleared on FATOORA; ","")&amp;IF(AND(OR(G1488="Zero-rated domestic (Box 3)",G1488="Export (Box 4)"),N1488=""),"Zero-rate/export evidence missing; ","")&amp;IF(AND(C1488="Credit Note",H1488&gt;0),"Credit note should be negative; ","")&amp;IF(AND(C1488="Simplified Tax Invoice",F1488="B2B - VAT registered"),"Simplified invoice issued to VAT-registered B2B; ",""))</f>
        <v/>
      </c>
    </row>
    <row r="1489">
      <c r="A1489" s="17" t="n"/>
      <c r="B1489" s="14" t="n"/>
      <c r="C1489" s="14" t="n"/>
      <c r="D1489" s="14" t="n"/>
      <c r="E1489" s="16" t="n"/>
      <c r="F1489" s="14" t="n"/>
      <c r="G1489" s="14" t="n"/>
      <c r="H1489" s="19" t="n"/>
      <c r="I1489" s="19" t="n"/>
      <c r="J1489" s="34">
        <f>IF(A1489="","",H1489+I1489)</f>
        <v/>
      </c>
      <c r="K1489" s="14" t="n"/>
      <c r="L1489" s="14" t="n"/>
      <c r="M1489" s="14" t="n"/>
      <c r="N1489" s="14" t="n"/>
      <c r="O1489" s="20">
        <f>IF(A1489="","",SUMPRODUCT((A1489&gt;=Setup!$C$19:$C$30)*(A1489&lt;=Setup!$D$19:$D$30)*Setup!$A$19:$A$30))</f>
        <v/>
      </c>
      <c r="P1489" s="34">
        <f>IF(A1489="","",IF(G1489="Standard 15% (Box 1)",ROUND(H1489*Setup!$B$9,2),0))</f>
        <v/>
      </c>
      <c r="Q1489" s="34">
        <f>IF(A1489="","",I1489-P1489)</f>
        <v/>
      </c>
      <c r="R1489" s="23">
        <f>IF(A1489="","",IF(O1489=0,"Outside audit periods; ","")&amp;IF(G1489="","No VAT category; ","")&amp;IF(ABS(Q1489)&gt;Setup!$B$10,"VAT ≠ 15% × net; ","")&amp;IF(AND(F1489="B2B - VAT registered",NOT(AND(LEN(E1489)=15,LEFT(E1489,1)="3",RIGHT(E1489,1)="3",ISNUMBER(--E1489)))),"Invalid/missing customer VAT no; ","")&amp;IF(L1489&lt;&gt;"Yes","Not reported/cleared on FATOORA; ","")&amp;IF(AND(OR(G1489="Zero-rated domestic (Box 3)",G1489="Export (Box 4)"),N1489=""),"Zero-rate/export evidence missing; ","")&amp;IF(AND(C1489="Credit Note",H1489&gt;0),"Credit note should be negative; ","")&amp;IF(AND(C1489="Simplified Tax Invoice",F1489="B2B - VAT registered"),"Simplified invoice issued to VAT-registered B2B; ",""))</f>
        <v/>
      </c>
    </row>
    <row r="1490">
      <c r="A1490" s="17" t="n"/>
      <c r="B1490" s="14" t="n"/>
      <c r="C1490" s="14" t="n"/>
      <c r="D1490" s="14" t="n"/>
      <c r="E1490" s="16" t="n"/>
      <c r="F1490" s="14" t="n"/>
      <c r="G1490" s="14" t="n"/>
      <c r="H1490" s="19" t="n"/>
      <c r="I1490" s="19" t="n"/>
      <c r="J1490" s="34">
        <f>IF(A1490="","",H1490+I1490)</f>
        <v/>
      </c>
      <c r="K1490" s="14" t="n"/>
      <c r="L1490" s="14" t="n"/>
      <c r="M1490" s="14" t="n"/>
      <c r="N1490" s="14" t="n"/>
      <c r="O1490" s="20">
        <f>IF(A1490="","",SUMPRODUCT((A1490&gt;=Setup!$C$19:$C$30)*(A1490&lt;=Setup!$D$19:$D$30)*Setup!$A$19:$A$30))</f>
        <v/>
      </c>
      <c r="P1490" s="34">
        <f>IF(A1490="","",IF(G1490="Standard 15% (Box 1)",ROUND(H1490*Setup!$B$9,2),0))</f>
        <v/>
      </c>
      <c r="Q1490" s="34">
        <f>IF(A1490="","",I1490-P1490)</f>
        <v/>
      </c>
      <c r="R1490" s="23">
        <f>IF(A1490="","",IF(O1490=0,"Outside audit periods; ","")&amp;IF(G1490="","No VAT category; ","")&amp;IF(ABS(Q1490)&gt;Setup!$B$10,"VAT ≠ 15% × net; ","")&amp;IF(AND(F1490="B2B - VAT registered",NOT(AND(LEN(E1490)=15,LEFT(E1490,1)="3",RIGHT(E1490,1)="3",ISNUMBER(--E1490)))),"Invalid/missing customer VAT no; ","")&amp;IF(L1490&lt;&gt;"Yes","Not reported/cleared on FATOORA; ","")&amp;IF(AND(OR(G1490="Zero-rated domestic (Box 3)",G1490="Export (Box 4)"),N1490=""),"Zero-rate/export evidence missing; ","")&amp;IF(AND(C1490="Credit Note",H1490&gt;0),"Credit note should be negative; ","")&amp;IF(AND(C1490="Simplified Tax Invoice",F1490="B2B - VAT registered"),"Simplified invoice issued to VAT-registered B2B; ",""))</f>
        <v/>
      </c>
    </row>
    <row r="1491">
      <c r="A1491" s="17" t="n"/>
      <c r="B1491" s="14" t="n"/>
      <c r="C1491" s="14" t="n"/>
      <c r="D1491" s="14" t="n"/>
      <c r="E1491" s="16" t="n"/>
      <c r="F1491" s="14" t="n"/>
      <c r="G1491" s="14" t="n"/>
      <c r="H1491" s="19" t="n"/>
      <c r="I1491" s="19" t="n"/>
      <c r="J1491" s="34">
        <f>IF(A1491="","",H1491+I1491)</f>
        <v/>
      </c>
      <c r="K1491" s="14" t="n"/>
      <c r="L1491" s="14" t="n"/>
      <c r="M1491" s="14" t="n"/>
      <c r="N1491" s="14" t="n"/>
      <c r="O1491" s="20">
        <f>IF(A1491="","",SUMPRODUCT((A1491&gt;=Setup!$C$19:$C$30)*(A1491&lt;=Setup!$D$19:$D$30)*Setup!$A$19:$A$30))</f>
        <v/>
      </c>
      <c r="P1491" s="34">
        <f>IF(A1491="","",IF(G1491="Standard 15% (Box 1)",ROUND(H1491*Setup!$B$9,2),0))</f>
        <v/>
      </c>
      <c r="Q1491" s="34">
        <f>IF(A1491="","",I1491-P1491)</f>
        <v/>
      </c>
      <c r="R1491" s="23">
        <f>IF(A1491="","",IF(O1491=0,"Outside audit periods; ","")&amp;IF(G1491="","No VAT category; ","")&amp;IF(ABS(Q1491)&gt;Setup!$B$10,"VAT ≠ 15% × net; ","")&amp;IF(AND(F1491="B2B - VAT registered",NOT(AND(LEN(E1491)=15,LEFT(E1491,1)="3",RIGHT(E1491,1)="3",ISNUMBER(--E1491)))),"Invalid/missing customer VAT no; ","")&amp;IF(L1491&lt;&gt;"Yes","Not reported/cleared on FATOORA; ","")&amp;IF(AND(OR(G1491="Zero-rated domestic (Box 3)",G1491="Export (Box 4)"),N1491=""),"Zero-rate/export evidence missing; ","")&amp;IF(AND(C1491="Credit Note",H1491&gt;0),"Credit note should be negative; ","")&amp;IF(AND(C1491="Simplified Tax Invoice",F1491="B2B - VAT registered"),"Simplified invoice issued to VAT-registered B2B; ",""))</f>
        <v/>
      </c>
    </row>
    <row r="1492">
      <c r="A1492" s="17" t="n"/>
      <c r="B1492" s="14" t="n"/>
      <c r="C1492" s="14" t="n"/>
      <c r="D1492" s="14" t="n"/>
      <c r="E1492" s="16" t="n"/>
      <c r="F1492" s="14" t="n"/>
      <c r="G1492" s="14" t="n"/>
      <c r="H1492" s="19" t="n"/>
      <c r="I1492" s="19" t="n"/>
      <c r="J1492" s="34">
        <f>IF(A1492="","",H1492+I1492)</f>
        <v/>
      </c>
      <c r="K1492" s="14" t="n"/>
      <c r="L1492" s="14" t="n"/>
      <c r="M1492" s="14" t="n"/>
      <c r="N1492" s="14" t="n"/>
      <c r="O1492" s="20">
        <f>IF(A1492="","",SUMPRODUCT((A1492&gt;=Setup!$C$19:$C$30)*(A1492&lt;=Setup!$D$19:$D$30)*Setup!$A$19:$A$30))</f>
        <v/>
      </c>
      <c r="P1492" s="34">
        <f>IF(A1492="","",IF(G1492="Standard 15% (Box 1)",ROUND(H1492*Setup!$B$9,2),0))</f>
        <v/>
      </c>
      <c r="Q1492" s="34">
        <f>IF(A1492="","",I1492-P1492)</f>
        <v/>
      </c>
      <c r="R1492" s="23">
        <f>IF(A1492="","",IF(O1492=0,"Outside audit periods; ","")&amp;IF(G1492="","No VAT category; ","")&amp;IF(ABS(Q1492)&gt;Setup!$B$10,"VAT ≠ 15% × net; ","")&amp;IF(AND(F1492="B2B - VAT registered",NOT(AND(LEN(E1492)=15,LEFT(E1492,1)="3",RIGHT(E1492,1)="3",ISNUMBER(--E1492)))),"Invalid/missing customer VAT no; ","")&amp;IF(L1492&lt;&gt;"Yes","Not reported/cleared on FATOORA; ","")&amp;IF(AND(OR(G1492="Zero-rated domestic (Box 3)",G1492="Export (Box 4)"),N1492=""),"Zero-rate/export evidence missing; ","")&amp;IF(AND(C1492="Credit Note",H1492&gt;0),"Credit note should be negative; ","")&amp;IF(AND(C1492="Simplified Tax Invoice",F1492="B2B - VAT registered"),"Simplified invoice issued to VAT-registered B2B; ",""))</f>
        <v/>
      </c>
    </row>
    <row r="1493">
      <c r="A1493" s="17" t="n"/>
      <c r="B1493" s="14" t="n"/>
      <c r="C1493" s="14" t="n"/>
      <c r="D1493" s="14" t="n"/>
      <c r="E1493" s="16" t="n"/>
      <c r="F1493" s="14" t="n"/>
      <c r="G1493" s="14" t="n"/>
      <c r="H1493" s="19" t="n"/>
      <c r="I1493" s="19" t="n"/>
      <c r="J1493" s="34">
        <f>IF(A1493="","",H1493+I1493)</f>
        <v/>
      </c>
      <c r="K1493" s="14" t="n"/>
      <c r="L1493" s="14" t="n"/>
      <c r="M1493" s="14" t="n"/>
      <c r="N1493" s="14" t="n"/>
      <c r="O1493" s="20">
        <f>IF(A1493="","",SUMPRODUCT((A1493&gt;=Setup!$C$19:$C$30)*(A1493&lt;=Setup!$D$19:$D$30)*Setup!$A$19:$A$30))</f>
        <v/>
      </c>
      <c r="P1493" s="34">
        <f>IF(A1493="","",IF(G1493="Standard 15% (Box 1)",ROUND(H1493*Setup!$B$9,2),0))</f>
        <v/>
      </c>
      <c r="Q1493" s="34">
        <f>IF(A1493="","",I1493-P1493)</f>
        <v/>
      </c>
      <c r="R1493" s="23">
        <f>IF(A1493="","",IF(O1493=0,"Outside audit periods; ","")&amp;IF(G1493="","No VAT category; ","")&amp;IF(ABS(Q1493)&gt;Setup!$B$10,"VAT ≠ 15% × net; ","")&amp;IF(AND(F1493="B2B - VAT registered",NOT(AND(LEN(E1493)=15,LEFT(E1493,1)="3",RIGHT(E1493,1)="3",ISNUMBER(--E1493)))),"Invalid/missing customer VAT no; ","")&amp;IF(L1493&lt;&gt;"Yes","Not reported/cleared on FATOORA; ","")&amp;IF(AND(OR(G1493="Zero-rated domestic (Box 3)",G1493="Export (Box 4)"),N1493=""),"Zero-rate/export evidence missing; ","")&amp;IF(AND(C1493="Credit Note",H1493&gt;0),"Credit note should be negative; ","")&amp;IF(AND(C1493="Simplified Tax Invoice",F1493="B2B - VAT registered"),"Simplified invoice issued to VAT-registered B2B; ",""))</f>
        <v/>
      </c>
    </row>
    <row r="1494">
      <c r="A1494" s="17" t="n"/>
      <c r="B1494" s="14" t="n"/>
      <c r="C1494" s="14" t="n"/>
      <c r="D1494" s="14" t="n"/>
      <c r="E1494" s="16" t="n"/>
      <c r="F1494" s="14" t="n"/>
      <c r="G1494" s="14" t="n"/>
      <c r="H1494" s="19" t="n"/>
      <c r="I1494" s="19" t="n"/>
      <c r="J1494" s="34">
        <f>IF(A1494="","",H1494+I1494)</f>
        <v/>
      </c>
      <c r="K1494" s="14" t="n"/>
      <c r="L1494" s="14" t="n"/>
      <c r="M1494" s="14" t="n"/>
      <c r="N1494" s="14" t="n"/>
      <c r="O1494" s="20">
        <f>IF(A1494="","",SUMPRODUCT((A1494&gt;=Setup!$C$19:$C$30)*(A1494&lt;=Setup!$D$19:$D$30)*Setup!$A$19:$A$30))</f>
        <v/>
      </c>
      <c r="P1494" s="34">
        <f>IF(A1494="","",IF(G1494="Standard 15% (Box 1)",ROUND(H1494*Setup!$B$9,2),0))</f>
        <v/>
      </c>
      <c r="Q1494" s="34">
        <f>IF(A1494="","",I1494-P1494)</f>
        <v/>
      </c>
      <c r="R1494" s="23">
        <f>IF(A1494="","",IF(O1494=0,"Outside audit periods; ","")&amp;IF(G1494="","No VAT category; ","")&amp;IF(ABS(Q1494)&gt;Setup!$B$10,"VAT ≠ 15% × net; ","")&amp;IF(AND(F1494="B2B - VAT registered",NOT(AND(LEN(E1494)=15,LEFT(E1494,1)="3",RIGHT(E1494,1)="3",ISNUMBER(--E1494)))),"Invalid/missing customer VAT no; ","")&amp;IF(L1494&lt;&gt;"Yes","Not reported/cleared on FATOORA; ","")&amp;IF(AND(OR(G1494="Zero-rated domestic (Box 3)",G1494="Export (Box 4)"),N1494=""),"Zero-rate/export evidence missing; ","")&amp;IF(AND(C1494="Credit Note",H1494&gt;0),"Credit note should be negative; ","")&amp;IF(AND(C1494="Simplified Tax Invoice",F1494="B2B - VAT registered"),"Simplified invoice issued to VAT-registered B2B; ",""))</f>
        <v/>
      </c>
    </row>
    <row r="1495">
      <c r="A1495" s="17" t="n"/>
      <c r="B1495" s="14" t="n"/>
      <c r="C1495" s="14" t="n"/>
      <c r="D1495" s="14" t="n"/>
      <c r="E1495" s="16" t="n"/>
      <c r="F1495" s="14" t="n"/>
      <c r="G1495" s="14" t="n"/>
      <c r="H1495" s="19" t="n"/>
      <c r="I1495" s="19" t="n"/>
      <c r="J1495" s="34">
        <f>IF(A1495="","",H1495+I1495)</f>
        <v/>
      </c>
      <c r="K1495" s="14" t="n"/>
      <c r="L1495" s="14" t="n"/>
      <c r="M1495" s="14" t="n"/>
      <c r="N1495" s="14" t="n"/>
      <c r="O1495" s="20">
        <f>IF(A1495="","",SUMPRODUCT((A1495&gt;=Setup!$C$19:$C$30)*(A1495&lt;=Setup!$D$19:$D$30)*Setup!$A$19:$A$30))</f>
        <v/>
      </c>
      <c r="P1495" s="34">
        <f>IF(A1495="","",IF(G1495="Standard 15% (Box 1)",ROUND(H1495*Setup!$B$9,2),0))</f>
        <v/>
      </c>
      <c r="Q1495" s="34">
        <f>IF(A1495="","",I1495-P1495)</f>
        <v/>
      </c>
      <c r="R1495" s="23">
        <f>IF(A1495="","",IF(O1495=0,"Outside audit periods; ","")&amp;IF(G1495="","No VAT category; ","")&amp;IF(ABS(Q1495)&gt;Setup!$B$10,"VAT ≠ 15% × net; ","")&amp;IF(AND(F1495="B2B - VAT registered",NOT(AND(LEN(E1495)=15,LEFT(E1495,1)="3",RIGHT(E1495,1)="3",ISNUMBER(--E1495)))),"Invalid/missing customer VAT no; ","")&amp;IF(L1495&lt;&gt;"Yes","Not reported/cleared on FATOORA; ","")&amp;IF(AND(OR(G1495="Zero-rated domestic (Box 3)",G1495="Export (Box 4)"),N1495=""),"Zero-rate/export evidence missing; ","")&amp;IF(AND(C1495="Credit Note",H1495&gt;0),"Credit note should be negative; ","")&amp;IF(AND(C1495="Simplified Tax Invoice",F1495="B2B - VAT registered"),"Simplified invoice issued to VAT-registered B2B; ",""))</f>
        <v/>
      </c>
    </row>
    <row r="1496">
      <c r="A1496" s="17" t="n"/>
      <c r="B1496" s="14" t="n"/>
      <c r="C1496" s="14" t="n"/>
      <c r="D1496" s="14" t="n"/>
      <c r="E1496" s="16" t="n"/>
      <c r="F1496" s="14" t="n"/>
      <c r="G1496" s="14" t="n"/>
      <c r="H1496" s="19" t="n"/>
      <c r="I1496" s="19" t="n"/>
      <c r="J1496" s="34">
        <f>IF(A1496="","",H1496+I1496)</f>
        <v/>
      </c>
      <c r="K1496" s="14" t="n"/>
      <c r="L1496" s="14" t="n"/>
      <c r="M1496" s="14" t="n"/>
      <c r="N1496" s="14" t="n"/>
      <c r="O1496" s="20">
        <f>IF(A1496="","",SUMPRODUCT((A1496&gt;=Setup!$C$19:$C$30)*(A1496&lt;=Setup!$D$19:$D$30)*Setup!$A$19:$A$30))</f>
        <v/>
      </c>
      <c r="P1496" s="34">
        <f>IF(A1496="","",IF(G1496="Standard 15% (Box 1)",ROUND(H1496*Setup!$B$9,2),0))</f>
        <v/>
      </c>
      <c r="Q1496" s="34">
        <f>IF(A1496="","",I1496-P1496)</f>
        <v/>
      </c>
      <c r="R1496" s="23">
        <f>IF(A1496="","",IF(O1496=0,"Outside audit periods; ","")&amp;IF(G1496="","No VAT category; ","")&amp;IF(ABS(Q1496)&gt;Setup!$B$10,"VAT ≠ 15% × net; ","")&amp;IF(AND(F1496="B2B - VAT registered",NOT(AND(LEN(E1496)=15,LEFT(E1496,1)="3",RIGHT(E1496,1)="3",ISNUMBER(--E1496)))),"Invalid/missing customer VAT no; ","")&amp;IF(L1496&lt;&gt;"Yes","Not reported/cleared on FATOORA; ","")&amp;IF(AND(OR(G1496="Zero-rated domestic (Box 3)",G1496="Export (Box 4)"),N1496=""),"Zero-rate/export evidence missing; ","")&amp;IF(AND(C1496="Credit Note",H1496&gt;0),"Credit note should be negative; ","")&amp;IF(AND(C1496="Simplified Tax Invoice",F1496="B2B - VAT registered"),"Simplified invoice issued to VAT-registered B2B; ",""))</f>
        <v/>
      </c>
    </row>
    <row r="1497">
      <c r="A1497" s="17" t="n"/>
      <c r="B1497" s="14" t="n"/>
      <c r="C1497" s="14" t="n"/>
      <c r="D1497" s="14" t="n"/>
      <c r="E1497" s="16" t="n"/>
      <c r="F1497" s="14" t="n"/>
      <c r="G1497" s="14" t="n"/>
      <c r="H1497" s="19" t="n"/>
      <c r="I1497" s="19" t="n"/>
      <c r="J1497" s="34">
        <f>IF(A1497="","",H1497+I1497)</f>
        <v/>
      </c>
      <c r="K1497" s="14" t="n"/>
      <c r="L1497" s="14" t="n"/>
      <c r="M1497" s="14" t="n"/>
      <c r="N1497" s="14" t="n"/>
      <c r="O1497" s="20">
        <f>IF(A1497="","",SUMPRODUCT((A1497&gt;=Setup!$C$19:$C$30)*(A1497&lt;=Setup!$D$19:$D$30)*Setup!$A$19:$A$30))</f>
        <v/>
      </c>
      <c r="P1497" s="34">
        <f>IF(A1497="","",IF(G1497="Standard 15% (Box 1)",ROUND(H1497*Setup!$B$9,2),0))</f>
        <v/>
      </c>
      <c r="Q1497" s="34">
        <f>IF(A1497="","",I1497-P1497)</f>
        <v/>
      </c>
      <c r="R1497" s="23">
        <f>IF(A1497="","",IF(O1497=0,"Outside audit periods; ","")&amp;IF(G1497="","No VAT category; ","")&amp;IF(ABS(Q1497)&gt;Setup!$B$10,"VAT ≠ 15% × net; ","")&amp;IF(AND(F1497="B2B - VAT registered",NOT(AND(LEN(E1497)=15,LEFT(E1497,1)="3",RIGHT(E1497,1)="3",ISNUMBER(--E1497)))),"Invalid/missing customer VAT no; ","")&amp;IF(L1497&lt;&gt;"Yes","Not reported/cleared on FATOORA; ","")&amp;IF(AND(OR(G1497="Zero-rated domestic (Box 3)",G1497="Export (Box 4)"),N1497=""),"Zero-rate/export evidence missing; ","")&amp;IF(AND(C1497="Credit Note",H1497&gt;0),"Credit note should be negative; ","")&amp;IF(AND(C1497="Simplified Tax Invoice",F1497="B2B - VAT registered"),"Simplified invoice issued to VAT-registered B2B; ",""))</f>
        <v/>
      </c>
    </row>
    <row r="1498">
      <c r="A1498" s="17" t="n"/>
      <c r="B1498" s="14" t="n"/>
      <c r="C1498" s="14" t="n"/>
      <c r="D1498" s="14" t="n"/>
      <c r="E1498" s="16" t="n"/>
      <c r="F1498" s="14" t="n"/>
      <c r="G1498" s="14" t="n"/>
      <c r="H1498" s="19" t="n"/>
      <c r="I1498" s="19" t="n"/>
      <c r="J1498" s="34">
        <f>IF(A1498="","",H1498+I1498)</f>
        <v/>
      </c>
      <c r="K1498" s="14" t="n"/>
      <c r="L1498" s="14" t="n"/>
      <c r="M1498" s="14" t="n"/>
      <c r="N1498" s="14" t="n"/>
      <c r="O1498" s="20">
        <f>IF(A1498="","",SUMPRODUCT((A1498&gt;=Setup!$C$19:$C$30)*(A1498&lt;=Setup!$D$19:$D$30)*Setup!$A$19:$A$30))</f>
        <v/>
      </c>
      <c r="P1498" s="34">
        <f>IF(A1498="","",IF(G1498="Standard 15% (Box 1)",ROUND(H1498*Setup!$B$9,2),0))</f>
        <v/>
      </c>
      <c r="Q1498" s="34">
        <f>IF(A1498="","",I1498-P1498)</f>
        <v/>
      </c>
      <c r="R1498" s="23">
        <f>IF(A1498="","",IF(O1498=0,"Outside audit periods; ","")&amp;IF(G1498="","No VAT category; ","")&amp;IF(ABS(Q1498)&gt;Setup!$B$10,"VAT ≠ 15% × net; ","")&amp;IF(AND(F1498="B2B - VAT registered",NOT(AND(LEN(E1498)=15,LEFT(E1498,1)="3",RIGHT(E1498,1)="3",ISNUMBER(--E1498)))),"Invalid/missing customer VAT no; ","")&amp;IF(L1498&lt;&gt;"Yes","Not reported/cleared on FATOORA; ","")&amp;IF(AND(OR(G1498="Zero-rated domestic (Box 3)",G1498="Export (Box 4)"),N1498=""),"Zero-rate/export evidence missing; ","")&amp;IF(AND(C1498="Credit Note",H1498&gt;0),"Credit note should be negative; ","")&amp;IF(AND(C1498="Simplified Tax Invoice",F1498="B2B - VAT registered"),"Simplified invoice issued to VAT-registered B2B; ",""))</f>
        <v/>
      </c>
    </row>
    <row r="1499">
      <c r="A1499" s="17" t="n"/>
      <c r="B1499" s="14" t="n"/>
      <c r="C1499" s="14" t="n"/>
      <c r="D1499" s="14" t="n"/>
      <c r="E1499" s="16" t="n"/>
      <c r="F1499" s="14" t="n"/>
      <c r="G1499" s="14" t="n"/>
      <c r="H1499" s="19" t="n"/>
      <c r="I1499" s="19" t="n"/>
      <c r="J1499" s="34">
        <f>IF(A1499="","",H1499+I1499)</f>
        <v/>
      </c>
      <c r="K1499" s="14" t="n"/>
      <c r="L1499" s="14" t="n"/>
      <c r="M1499" s="14" t="n"/>
      <c r="N1499" s="14" t="n"/>
      <c r="O1499" s="20">
        <f>IF(A1499="","",SUMPRODUCT((A1499&gt;=Setup!$C$19:$C$30)*(A1499&lt;=Setup!$D$19:$D$30)*Setup!$A$19:$A$30))</f>
        <v/>
      </c>
      <c r="P1499" s="34">
        <f>IF(A1499="","",IF(G1499="Standard 15% (Box 1)",ROUND(H1499*Setup!$B$9,2),0))</f>
        <v/>
      </c>
      <c r="Q1499" s="34">
        <f>IF(A1499="","",I1499-P1499)</f>
        <v/>
      </c>
      <c r="R1499" s="23">
        <f>IF(A1499="","",IF(O1499=0,"Outside audit periods; ","")&amp;IF(G1499="","No VAT category; ","")&amp;IF(ABS(Q1499)&gt;Setup!$B$10,"VAT ≠ 15% × net; ","")&amp;IF(AND(F1499="B2B - VAT registered",NOT(AND(LEN(E1499)=15,LEFT(E1499,1)="3",RIGHT(E1499,1)="3",ISNUMBER(--E1499)))),"Invalid/missing customer VAT no; ","")&amp;IF(L1499&lt;&gt;"Yes","Not reported/cleared on FATOORA; ","")&amp;IF(AND(OR(G1499="Zero-rated domestic (Box 3)",G1499="Export (Box 4)"),N1499=""),"Zero-rate/export evidence missing; ","")&amp;IF(AND(C1499="Credit Note",H1499&gt;0),"Credit note should be negative; ","")&amp;IF(AND(C1499="Simplified Tax Invoice",F1499="B2B - VAT registered"),"Simplified invoice issued to VAT-registered B2B; ",""))</f>
        <v/>
      </c>
    </row>
    <row r="1500">
      <c r="A1500" s="17" t="n"/>
      <c r="B1500" s="14" t="n"/>
      <c r="C1500" s="14" t="n"/>
      <c r="D1500" s="14" t="n"/>
      <c r="E1500" s="16" t="n"/>
      <c r="F1500" s="14" t="n"/>
      <c r="G1500" s="14" t="n"/>
      <c r="H1500" s="19" t="n"/>
      <c r="I1500" s="19" t="n"/>
      <c r="J1500" s="34">
        <f>IF(A1500="","",H1500+I1500)</f>
        <v/>
      </c>
      <c r="K1500" s="14" t="n"/>
      <c r="L1500" s="14" t="n"/>
      <c r="M1500" s="14" t="n"/>
      <c r="N1500" s="14" t="n"/>
      <c r="O1500" s="20">
        <f>IF(A1500="","",SUMPRODUCT((A1500&gt;=Setup!$C$19:$C$30)*(A1500&lt;=Setup!$D$19:$D$30)*Setup!$A$19:$A$30))</f>
        <v/>
      </c>
      <c r="P1500" s="34">
        <f>IF(A1500="","",IF(G1500="Standard 15% (Box 1)",ROUND(H1500*Setup!$B$9,2),0))</f>
        <v/>
      </c>
      <c r="Q1500" s="34">
        <f>IF(A1500="","",I1500-P1500)</f>
        <v/>
      </c>
      <c r="R1500" s="23">
        <f>IF(A1500="","",IF(O1500=0,"Outside audit periods; ","")&amp;IF(G1500="","No VAT category; ","")&amp;IF(ABS(Q1500)&gt;Setup!$B$10,"VAT ≠ 15% × net; ","")&amp;IF(AND(F1500="B2B - VAT registered",NOT(AND(LEN(E1500)=15,LEFT(E1500,1)="3",RIGHT(E1500,1)="3",ISNUMBER(--E1500)))),"Invalid/missing customer VAT no; ","")&amp;IF(L1500&lt;&gt;"Yes","Not reported/cleared on FATOORA; ","")&amp;IF(AND(OR(G1500="Zero-rated domestic (Box 3)",G1500="Export (Box 4)"),N1500=""),"Zero-rate/export evidence missing; ","")&amp;IF(AND(C1500="Credit Note",H1500&gt;0),"Credit note should be negative; ","")&amp;IF(AND(C1500="Simplified Tax Invoice",F1500="B2B - VAT registered"),"Simplified invoice issued to VAT-registered B2B; ",""))</f>
        <v/>
      </c>
    </row>
    <row r="1501">
      <c r="A1501" s="17" t="n"/>
      <c r="B1501" s="14" t="n"/>
      <c r="C1501" s="14" t="n"/>
      <c r="D1501" s="14" t="n"/>
      <c r="E1501" s="16" t="n"/>
      <c r="F1501" s="14" t="n"/>
      <c r="G1501" s="14" t="n"/>
      <c r="H1501" s="19" t="n"/>
      <c r="I1501" s="19" t="n"/>
      <c r="J1501" s="34">
        <f>IF(A1501="","",H1501+I1501)</f>
        <v/>
      </c>
      <c r="K1501" s="14" t="n"/>
      <c r="L1501" s="14" t="n"/>
      <c r="M1501" s="14" t="n"/>
      <c r="N1501" s="14" t="n"/>
      <c r="O1501" s="20">
        <f>IF(A1501="","",SUMPRODUCT((A1501&gt;=Setup!$C$19:$C$30)*(A1501&lt;=Setup!$D$19:$D$30)*Setup!$A$19:$A$30))</f>
        <v/>
      </c>
      <c r="P1501" s="34">
        <f>IF(A1501="","",IF(G1501="Standard 15% (Box 1)",ROUND(H1501*Setup!$B$9,2),0))</f>
        <v/>
      </c>
      <c r="Q1501" s="34">
        <f>IF(A1501="","",I1501-P1501)</f>
        <v/>
      </c>
      <c r="R1501" s="23">
        <f>IF(A1501="","",IF(O1501=0,"Outside audit periods; ","")&amp;IF(G1501="","No VAT category; ","")&amp;IF(ABS(Q1501)&gt;Setup!$B$10,"VAT ≠ 15% × net; ","")&amp;IF(AND(F1501="B2B - VAT registered",NOT(AND(LEN(E1501)=15,LEFT(E1501,1)="3",RIGHT(E1501,1)="3",ISNUMBER(--E1501)))),"Invalid/missing customer VAT no; ","")&amp;IF(L1501&lt;&gt;"Yes","Not reported/cleared on FATOORA; ","")&amp;IF(AND(OR(G1501="Zero-rated domestic (Box 3)",G1501="Export (Box 4)"),N1501=""),"Zero-rate/export evidence missing; ","")&amp;IF(AND(C1501="Credit Note",H1501&gt;0),"Credit note should be negative; ","")&amp;IF(AND(C1501="Simplified Tax Invoice",F1501="B2B - VAT registered"),"Simplified invoice issued to VAT-registered B2B; ",""))</f>
        <v/>
      </c>
    </row>
    <row r="1502">
      <c r="A1502" s="17" t="n"/>
      <c r="B1502" s="14" t="n"/>
      <c r="C1502" s="14" t="n"/>
      <c r="D1502" s="14" t="n"/>
      <c r="E1502" s="16" t="n"/>
      <c r="F1502" s="14" t="n"/>
      <c r="G1502" s="14" t="n"/>
      <c r="H1502" s="19" t="n"/>
      <c r="I1502" s="19" t="n"/>
      <c r="J1502" s="34">
        <f>IF(A1502="","",H1502+I1502)</f>
        <v/>
      </c>
      <c r="K1502" s="14" t="n"/>
      <c r="L1502" s="14" t="n"/>
      <c r="M1502" s="14" t="n"/>
      <c r="N1502" s="14" t="n"/>
      <c r="O1502" s="20">
        <f>IF(A1502="","",SUMPRODUCT((A1502&gt;=Setup!$C$19:$C$30)*(A1502&lt;=Setup!$D$19:$D$30)*Setup!$A$19:$A$30))</f>
        <v/>
      </c>
      <c r="P1502" s="34">
        <f>IF(A1502="","",IF(G1502="Standard 15% (Box 1)",ROUND(H1502*Setup!$B$9,2),0))</f>
        <v/>
      </c>
      <c r="Q1502" s="34">
        <f>IF(A1502="","",I1502-P1502)</f>
        <v/>
      </c>
      <c r="R1502" s="23">
        <f>IF(A1502="","",IF(O1502=0,"Outside audit periods; ","")&amp;IF(G1502="","No VAT category; ","")&amp;IF(ABS(Q1502)&gt;Setup!$B$10,"VAT ≠ 15% × net; ","")&amp;IF(AND(F1502="B2B - VAT registered",NOT(AND(LEN(E1502)=15,LEFT(E1502,1)="3",RIGHT(E1502,1)="3",ISNUMBER(--E1502)))),"Invalid/missing customer VAT no; ","")&amp;IF(L1502&lt;&gt;"Yes","Not reported/cleared on FATOORA; ","")&amp;IF(AND(OR(G1502="Zero-rated domestic (Box 3)",G1502="Export (Box 4)"),N1502=""),"Zero-rate/export evidence missing; ","")&amp;IF(AND(C1502="Credit Note",H1502&gt;0),"Credit note should be negative; ","")&amp;IF(AND(C1502="Simplified Tax Invoice",F1502="B2B - VAT registered"),"Simplified invoice issued to VAT-registered B2B; ",""))</f>
        <v/>
      </c>
    </row>
    <row r="1503">
      <c r="A1503" s="17" t="n"/>
      <c r="B1503" s="14" t="n"/>
      <c r="C1503" s="14" t="n"/>
      <c r="D1503" s="14" t="n"/>
      <c r="E1503" s="16" t="n"/>
      <c r="F1503" s="14" t="n"/>
      <c r="G1503" s="14" t="n"/>
      <c r="H1503" s="19" t="n"/>
      <c r="I1503" s="19" t="n"/>
      <c r="J1503" s="34">
        <f>IF(A1503="","",H1503+I1503)</f>
        <v/>
      </c>
      <c r="K1503" s="14" t="n"/>
      <c r="L1503" s="14" t="n"/>
      <c r="M1503" s="14" t="n"/>
      <c r="N1503" s="14" t="n"/>
      <c r="O1503" s="20">
        <f>IF(A1503="","",SUMPRODUCT((A1503&gt;=Setup!$C$19:$C$30)*(A1503&lt;=Setup!$D$19:$D$30)*Setup!$A$19:$A$30))</f>
        <v/>
      </c>
      <c r="P1503" s="34">
        <f>IF(A1503="","",IF(G1503="Standard 15% (Box 1)",ROUND(H1503*Setup!$B$9,2),0))</f>
        <v/>
      </c>
      <c r="Q1503" s="34">
        <f>IF(A1503="","",I1503-P1503)</f>
        <v/>
      </c>
      <c r="R1503" s="23">
        <f>IF(A1503="","",IF(O1503=0,"Outside audit periods; ","")&amp;IF(G1503="","No VAT category; ","")&amp;IF(ABS(Q1503)&gt;Setup!$B$10,"VAT ≠ 15% × net; ","")&amp;IF(AND(F1503="B2B - VAT registered",NOT(AND(LEN(E1503)=15,LEFT(E1503,1)="3",RIGHT(E1503,1)="3",ISNUMBER(--E1503)))),"Invalid/missing customer VAT no; ","")&amp;IF(L1503&lt;&gt;"Yes","Not reported/cleared on FATOORA; ","")&amp;IF(AND(OR(G1503="Zero-rated domestic (Box 3)",G1503="Export (Box 4)"),N1503=""),"Zero-rate/export evidence missing; ","")&amp;IF(AND(C1503="Credit Note",H1503&gt;0),"Credit note should be negative; ","")&amp;IF(AND(C1503="Simplified Tax Invoice",F1503="B2B - VAT registered"),"Simplified invoice issued to VAT-registered B2B; ",""))</f>
        <v/>
      </c>
    </row>
    <row r="1504">
      <c r="A1504" s="17" t="n"/>
      <c r="B1504" s="14" t="n"/>
      <c r="C1504" s="14" t="n"/>
      <c r="D1504" s="14" t="n"/>
      <c r="E1504" s="16" t="n"/>
      <c r="F1504" s="14" t="n"/>
      <c r="G1504" s="14" t="n"/>
      <c r="H1504" s="19" t="n"/>
      <c r="I1504" s="19" t="n"/>
      <c r="J1504" s="34">
        <f>IF(A1504="","",H1504+I1504)</f>
        <v/>
      </c>
      <c r="K1504" s="14" t="n"/>
      <c r="L1504" s="14" t="n"/>
      <c r="M1504" s="14" t="n"/>
      <c r="N1504" s="14" t="n"/>
      <c r="O1504" s="20">
        <f>IF(A1504="","",SUMPRODUCT((A1504&gt;=Setup!$C$19:$C$30)*(A1504&lt;=Setup!$D$19:$D$30)*Setup!$A$19:$A$30))</f>
        <v/>
      </c>
      <c r="P1504" s="34">
        <f>IF(A1504="","",IF(G1504="Standard 15% (Box 1)",ROUND(H1504*Setup!$B$9,2),0))</f>
        <v/>
      </c>
      <c r="Q1504" s="34">
        <f>IF(A1504="","",I1504-P1504)</f>
        <v/>
      </c>
      <c r="R1504" s="23">
        <f>IF(A1504="","",IF(O1504=0,"Outside audit periods; ","")&amp;IF(G1504="","No VAT category; ","")&amp;IF(ABS(Q1504)&gt;Setup!$B$10,"VAT ≠ 15% × net; ","")&amp;IF(AND(F1504="B2B - VAT registered",NOT(AND(LEN(E1504)=15,LEFT(E1504,1)="3",RIGHT(E1504,1)="3",ISNUMBER(--E1504)))),"Invalid/missing customer VAT no; ","")&amp;IF(L1504&lt;&gt;"Yes","Not reported/cleared on FATOORA; ","")&amp;IF(AND(OR(G1504="Zero-rated domestic (Box 3)",G1504="Export (Box 4)"),N1504=""),"Zero-rate/export evidence missing; ","")&amp;IF(AND(C1504="Credit Note",H1504&gt;0),"Credit note should be negative; ","")&amp;IF(AND(C1504="Simplified Tax Invoice",F1504="B2B - VAT registered"),"Simplified invoice issued to VAT-registered B2B; ",""))</f>
        <v/>
      </c>
    </row>
    <row r="1505">
      <c r="A1505" s="17" t="n"/>
      <c r="B1505" s="14" t="n"/>
      <c r="C1505" s="14" t="n"/>
      <c r="D1505" s="14" t="n"/>
      <c r="E1505" s="16" t="n"/>
      <c r="F1505" s="14" t="n"/>
      <c r="G1505" s="14" t="n"/>
      <c r="H1505" s="19" t="n"/>
      <c r="I1505" s="19" t="n"/>
      <c r="J1505" s="34">
        <f>IF(A1505="","",H1505+I1505)</f>
        <v/>
      </c>
      <c r="K1505" s="14" t="n"/>
      <c r="L1505" s="14" t="n"/>
      <c r="M1505" s="14" t="n"/>
      <c r="N1505" s="14" t="n"/>
      <c r="O1505" s="20">
        <f>IF(A1505="","",SUMPRODUCT((A1505&gt;=Setup!$C$19:$C$30)*(A1505&lt;=Setup!$D$19:$D$30)*Setup!$A$19:$A$30))</f>
        <v/>
      </c>
      <c r="P1505" s="34">
        <f>IF(A1505="","",IF(G1505="Standard 15% (Box 1)",ROUND(H1505*Setup!$B$9,2),0))</f>
        <v/>
      </c>
      <c r="Q1505" s="34">
        <f>IF(A1505="","",I1505-P1505)</f>
        <v/>
      </c>
      <c r="R1505" s="23">
        <f>IF(A1505="","",IF(O1505=0,"Outside audit periods; ","")&amp;IF(G1505="","No VAT category; ","")&amp;IF(ABS(Q1505)&gt;Setup!$B$10,"VAT ≠ 15% × net; ","")&amp;IF(AND(F1505="B2B - VAT registered",NOT(AND(LEN(E1505)=15,LEFT(E1505,1)="3",RIGHT(E1505,1)="3",ISNUMBER(--E1505)))),"Invalid/missing customer VAT no; ","")&amp;IF(L1505&lt;&gt;"Yes","Not reported/cleared on FATOORA; ","")&amp;IF(AND(OR(G1505="Zero-rated domestic (Box 3)",G1505="Export (Box 4)"),N1505=""),"Zero-rate/export evidence missing; ","")&amp;IF(AND(C1505="Credit Note",H1505&gt;0),"Credit note should be negative; ","")&amp;IF(AND(C1505="Simplified Tax Invoice",F1505="B2B - VAT registered"),"Simplified invoice issued to VAT-registered B2B; ",""))</f>
        <v/>
      </c>
    </row>
    <row r="1506">
      <c r="A1506" s="17" t="n"/>
      <c r="B1506" s="14" t="n"/>
      <c r="C1506" s="14" t="n"/>
      <c r="D1506" s="14" t="n"/>
      <c r="E1506" s="16" t="n"/>
      <c r="F1506" s="14" t="n"/>
      <c r="G1506" s="14" t="n"/>
      <c r="H1506" s="19" t="n"/>
      <c r="I1506" s="19" t="n"/>
      <c r="J1506" s="34">
        <f>IF(A1506="","",H1506+I1506)</f>
        <v/>
      </c>
      <c r="K1506" s="14" t="n"/>
      <c r="L1506" s="14" t="n"/>
      <c r="M1506" s="14" t="n"/>
      <c r="N1506" s="14" t="n"/>
      <c r="O1506" s="20">
        <f>IF(A1506="","",SUMPRODUCT((A1506&gt;=Setup!$C$19:$C$30)*(A1506&lt;=Setup!$D$19:$D$30)*Setup!$A$19:$A$30))</f>
        <v/>
      </c>
      <c r="P1506" s="34">
        <f>IF(A1506="","",IF(G1506="Standard 15% (Box 1)",ROUND(H1506*Setup!$B$9,2),0))</f>
        <v/>
      </c>
      <c r="Q1506" s="34">
        <f>IF(A1506="","",I1506-P1506)</f>
        <v/>
      </c>
      <c r="R1506" s="23">
        <f>IF(A1506="","",IF(O1506=0,"Outside audit periods; ","")&amp;IF(G1506="","No VAT category; ","")&amp;IF(ABS(Q1506)&gt;Setup!$B$10,"VAT ≠ 15% × net; ","")&amp;IF(AND(F1506="B2B - VAT registered",NOT(AND(LEN(E1506)=15,LEFT(E1506,1)="3",RIGHT(E1506,1)="3",ISNUMBER(--E1506)))),"Invalid/missing customer VAT no; ","")&amp;IF(L1506&lt;&gt;"Yes","Not reported/cleared on FATOORA; ","")&amp;IF(AND(OR(G1506="Zero-rated domestic (Box 3)",G1506="Export (Box 4)"),N1506=""),"Zero-rate/export evidence missing; ","")&amp;IF(AND(C1506="Credit Note",H1506&gt;0),"Credit note should be negative; ","")&amp;IF(AND(C1506="Simplified Tax Invoice",F1506="B2B - VAT registered"),"Simplified invoice issued to VAT-registered B2B; ",""))</f>
        <v/>
      </c>
    </row>
    <row r="1507">
      <c r="A1507" s="17" t="n"/>
      <c r="B1507" s="14" t="n"/>
      <c r="C1507" s="14" t="n"/>
      <c r="D1507" s="14" t="n"/>
      <c r="E1507" s="16" t="n"/>
      <c r="F1507" s="14" t="n"/>
      <c r="G1507" s="14" t="n"/>
      <c r="H1507" s="19" t="n"/>
      <c r="I1507" s="19" t="n"/>
      <c r="J1507" s="34">
        <f>IF(A1507="","",H1507+I1507)</f>
        <v/>
      </c>
      <c r="K1507" s="14" t="n"/>
      <c r="L1507" s="14" t="n"/>
      <c r="M1507" s="14" t="n"/>
      <c r="N1507" s="14" t="n"/>
      <c r="O1507" s="20">
        <f>IF(A1507="","",SUMPRODUCT((A1507&gt;=Setup!$C$19:$C$30)*(A1507&lt;=Setup!$D$19:$D$30)*Setup!$A$19:$A$30))</f>
        <v/>
      </c>
      <c r="P1507" s="34">
        <f>IF(A1507="","",IF(G1507="Standard 15% (Box 1)",ROUND(H1507*Setup!$B$9,2),0))</f>
        <v/>
      </c>
      <c r="Q1507" s="34">
        <f>IF(A1507="","",I1507-P1507)</f>
        <v/>
      </c>
      <c r="R1507" s="23">
        <f>IF(A1507="","",IF(O1507=0,"Outside audit periods; ","")&amp;IF(G1507="","No VAT category; ","")&amp;IF(ABS(Q1507)&gt;Setup!$B$10,"VAT ≠ 15% × net; ","")&amp;IF(AND(F1507="B2B - VAT registered",NOT(AND(LEN(E1507)=15,LEFT(E1507,1)="3",RIGHT(E1507,1)="3",ISNUMBER(--E1507)))),"Invalid/missing customer VAT no; ","")&amp;IF(L1507&lt;&gt;"Yes","Not reported/cleared on FATOORA; ","")&amp;IF(AND(OR(G1507="Zero-rated domestic (Box 3)",G1507="Export (Box 4)"),N1507=""),"Zero-rate/export evidence missing; ","")&amp;IF(AND(C1507="Credit Note",H1507&gt;0),"Credit note should be negative; ","")&amp;IF(AND(C1507="Simplified Tax Invoice",F1507="B2B - VAT registered"),"Simplified invoice issued to VAT-registered B2B; ",""))</f>
        <v/>
      </c>
    </row>
    <row r="1508">
      <c r="A1508" s="17" t="n"/>
      <c r="B1508" s="14" t="n"/>
      <c r="C1508" s="14" t="n"/>
      <c r="D1508" s="14" t="n"/>
      <c r="E1508" s="16" t="n"/>
      <c r="F1508" s="14" t="n"/>
      <c r="G1508" s="14" t="n"/>
      <c r="H1508" s="19" t="n"/>
      <c r="I1508" s="19" t="n"/>
      <c r="J1508" s="34">
        <f>IF(A1508="","",H1508+I1508)</f>
        <v/>
      </c>
      <c r="K1508" s="14" t="n"/>
      <c r="L1508" s="14" t="n"/>
      <c r="M1508" s="14" t="n"/>
      <c r="N1508" s="14" t="n"/>
      <c r="O1508" s="20">
        <f>IF(A1508="","",SUMPRODUCT((A1508&gt;=Setup!$C$19:$C$30)*(A1508&lt;=Setup!$D$19:$D$30)*Setup!$A$19:$A$30))</f>
        <v/>
      </c>
      <c r="P1508" s="34">
        <f>IF(A1508="","",IF(G1508="Standard 15% (Box 1)",ROUND(H1508*Setup!$B$9,2),0))</f>
        <v/>
      </c>
      <c r="Q1508" s="34">
        <f>IF(A1508="","",I1508-P1508)</f>
        <v/>
      </c>
      <c r="R1508" s="23">
        <f>IF(A1508="","",IF(O1508=0,"Outside audit periods; ","")&amp;IF(G1508="","No VAT category; ","")&amp;IF(ABS(Q1508)&gt;Setup!$B$10,"VAT ≠ 15% × net; ","")&amp;IF(AND(F1508="B2B - VAT registered",NOT(AND(LEN(E1508)=15,LEFT(E1508,1)="3",RIGHT(E1508,1)="3",ISNUMBER(--E1508)))),"Invalid/missing customer VAT no; ","")&amp;IF(L1508&lt;&gt;"Yes","Not reported/cleared on FATOORA; ","")&amp;IF(AND(OR(G1508="Zero-rated domestic (Box 3)",G1508="Export (Box 4)"),N1508=""),"Zero-rate/export evidence missing; ","")&amp;IF(AND(C1508="Credit Note",H1508&gt;0),"Credit note should be negative; ","")&amp;IF(AND(C1508="Simplified Tax Invoice",F1508="B2B - VAT registered"),"Simplified invoice issued to VAT-registered B2B; ",""))</f>
        <v/>
      </c>
    </row>
    <row r="1509">
      <c r="A1509" s="17" t="n"/>
      <c r="B1509" s="14" t="n"/>
      <c r="C1509" s="14" t="n"/>
      <c r="D1509" s="14" t="n"/>
      <c r="E1509" s="16" t="n"/>
      <c r="F1509" s="14" t="n"/>
      <c r="G1509" s="14" t="n"/>
      <c r="H1509" s="19" t="n"/>
      <c r="I1509" s="19" t="n"/>
      <c r="J1509" s="34">
        <f>IF(A1509="","",H1509+I1509)</f>
        <v/>
      </c>
      <c r="K1509" s="14" t="n"/>
      <c r="L1509" s="14" t="n"/>
      <c r="M1509" s="14" t="n"/>
      <c r="N1509" s="14" t="n"/>
      <c r="O1509" s="20">
        <f>IF(A1509="","",SUMPRODUCT((A1509&gt;=Setup!$C$19:$C$30)*(A1509&lt;=Setup!$D$19:$D$30)*Setup!$A$19:$A$30))</f>
        <v/>
      </c>
      <c r="P1509" s="34">
        <f>IF(A1509="","",IF(G1509="Standard 15% (Box 1)",ROUND(H1509*Setup!$B$9,2),0))</f>
        <v/>
      </c>
      <c r="Q1509" s="34">
        <f>IF(A1509="","",I1509-P1509)</f>
        <v/>
      </c>
      <c r="R1509" s="23">
        <f>IF(A1509="","",IF(O1509=0,"Outside audit periods; ","")&amp;IF(G1509="","No VAT category; ","")&amp;IF(ABS(Q1509)&gt;Setup!$B$10,"VAT ≠ 15% × net; ","")&amp;IF(AND(F1509="B2B - VAT registered",NOT(AND(LEN(E1509)=15,LEFT(E1509,1)="3",RIGHT(E1509,1)="3",ISNUMBER(--E1509)))),"Invalid/missing customer VAT no; ","")&amp;IF(L1509&lt;&gt;"Yes","Not reported/cleared on FATOORA; ","")&amp;IF(AND(OR(G1509="Zero-rated domestic (Box 3)",G1509="Export (Box 4)"),N1509=""),"Zero-rate/export evidence missing; ","")&amp;IF(AND(C1509="Credit Note",H1509&gt;0),"Credit note should be negative; ","")&amp;IF(AND(C1509="Simplified Tax Invoice",F1509="B2B - VAT registered"),"Simplified invoice issued to VAT-registered B2B; ",""))</f>
        <v/>
      </c>
    </row>
    <row r="1510">
      <c r="A1510" s="17" t="n"/>
      <c r="B1510" s="14" t="n"/>
      <c r="C1510" s="14" t="n"/>
      <c r="D1510" s="14" t="n"/>
      <c r="E1510" s="16" t="n"/>
      <c r="F1510" s="14" t="n"/>
      <c r="G1510" s="14" t="n"/>
      <c r="H1510" s="19" t="n"/>
      <c r="I1510" s="19" t="n"/>
      <c r="J1510" s="34">
        <f>IF(A1510="","",H1510+I1510)</f>
        <v/>
      </c>
      <c r="K1510" s="14" t="n"/>
      <c r="L1510" s="14" t="n"/>
      <c r="M1510" s="14" t="n"/>
      <c r="N1510" s="14" t="n"/>
      <c r="O1510" s="20">
        <f>IF(A1510="","",SUMPRODUCT((A1510&gt;=Setup!$C$19:$C$30)*(A1510&lt;=Setup!$D$19:$D$30)*Setup!$A$19:$A$30))</f>
        <v/>
      </c>
      <c r="P1510" s="34">
        <f>IF(A1510="","",IF(G1510="Standard 15% (Box 1)",ROUND(H1510*Setup!$B$9,2),0))</f>
        <v/>
      </c>
      <c r="Q1510" s="34">
        <f>IF(A1510="","",I1510-P1510)</f>
        <v/>
      </c>
      <c r="R1510" s="23">
        <f>IF(A1510="","",IF(O1510=0,"Outside audit periods; ","")&amp;IF(G1510="","No VAT category; ","")&amp;IF(ABS(Q1510)&gt;Setup!$B$10,"VAT ≠ 15% × net; ","")&amp;IF(AND(F1510="B2B - VAT registered",NOT(AND(LEN(E1510)=15,LEFT(E1510,1)="3",RIGHT(E1510,1)="3",ISNUMBER(--E1510)))),"Invalid/missing customer VAT no; ","")&amp;IF(L1510&lt;&gt;"Yes","Not reported/cleared on FATOORA; ","")&amp;IF(AND(OR(G1510="Zero-rated domestic (Box 3)",G1510="Export (Box 4)"),N1510=""),"Zero-rate/export evidence missing; ","")&amp;IF(AND(C1510="Credit Note",H1510&gt;0),"Credit note should be negative; ","")&amp;IF(AND(C1510="Simplified Tax Invoice",F1510="B2B - VAT registered"),"Simplified invoice issued to VAT-registered B2B; ",""))</f>
        <v/>
      </c>
    </row>
    <row r="1511">
      <c r="A1511" s="17" t="n"/>
      <c r="B1511" s="14" t="n"/>
      <c r="C1511" s="14" t="n"/>
      <c r="D1511" s="14" t="n"/>
      <c r="E1511" s="16" t="n"/>
      <c r="F1511" s="14" t="n"/>
      <c r="G1511" s="14" t="n"/>
      <c r="H1511" s="19" t="n"/>
      <c r="I1511" s="19" t="n"/>
      <c r="J1511" s="34">
        <f>IF(A1511="","",H1511+I1511)</f>
        <v/>
      </c>
      <c r="K1511" s="14" t="n"/>
      <c r="L1511" s="14" t="n"/>
      <c r="M1511" s="14" t="n"/>
      <c r="N1511" s="14" t="n"/>
      <c r="O1511" s="20">
        <f>IF(A1511="","",SUMPRODUCT((A1511&gt;=Setup!$C$19:$C$30)*(A1511&lt;=Setup!$D$19:$D$30)*Setup!$A$19:$A$30))</f>
        <v/>
      </c>
      <c r="P1511" s="34">
        <f>IF(A1511="","",IF(G1511="Standard 15% (Box 1)",ROUND(H1511*Setup!$B$9,2),0))</f>
        <v/>
      </c>
      <c r="Q1511" s="34">
        <f>IF(A1511="","",I1511-P1511)</f>
        <v/>
      </c>
      <c r="R1511" s="23">
        <f>IF(A1511="","",IF(O1511=0,"Outside audit periods; ","")&amp;IF(G1511="","No VAT category; ","")&amp;IF(ABS(Q1511)&gt;Setup!$B$10,"VAT ≠ 15% × net; ","")&amp;IF(AND(F1511="B2B - VAT registered",NOT(AND(LEN(E1511)=15,LEFT(E1511,1)="3",RIGHT(E1511,1)="3",ISNUMBER(--E1511)))),"Invalid/missing customer VAT no; ","")&amp;IF(L1511&lt;&gt;"Yes","Not reported/cleared on FATOORA; ","")&amp;IF(AND(OR(G1511="Zero-rated domestic (Box 3)",G1511="Export (Box 4)"),N1511=""),"Zero-rate/export evidence missing; ","")&amp;IF(AND(C1511="Credit Note",H1511&gt;0),"Credit note should be negative; ","")&amp;IF(AND(C1511="Simplified Tax Invoice",F1511="B2B - VAT registered"),"Simplified invoice issued to VAT-registered B2B; ",""))</f>
        <v/>
      </c>
    </row>
    <row r="1512">
      <c r="A1512" s="17" t="n"/>
      <c r="B1512" s="14" t="n"/>
      <c r="C1512" s="14" t="n"/>
      <c r="D1512" s="14" t="n"/>
      <c r="E1512" s="16" t="n"/>
      <c r="F1512" s="14" t="n"/>
      <c r="G1512" s="14" t="n"/>
      <c r="H1512" s="19" t="n"/>
      <c r="I1512" s="19" t="n"/>
      <c r="J1512" s="34">
        <f>IF(A1512="","",H1512+I1512)</f>
        <v/>
      </c>
      <c r="K1512" s="14" t="n"/>
      <c r="L1512" s="14" t="n"/>
      <c r="M1512" s="14" t="n"/>
      <c r="N1512" s="14" t="n"/>
      <c r="O1512" s="20">
        <f>IF(A1512="","",SUMPRODUCT((A1512&gt;=Setup!$C$19:$C$30)*(A1512&lt;=Setup!$D$19:$D$30)*Setup!$A$19:$A$30))</f>
        <v/>
      </c>
      <c r="P1512" s="34">
        <f>IF(A1512="","",IF(G1512="Standard 15% (Box 1)",ROUND(H1512*Setup!$B$9,2),0))</f>
        <v/>
      </c>
      <c r="Q1512" s="34">
        <f>IF(A1512="","",I1512-P1512)</f>
        <v/>
      </c>
      <c r="R1512" s="23">
        <f>IF(A1512="","",IF(O1512=0,"Outside audit periods; ","")&amp;IF(G1512="","No VAT category; ","")&amp;IF(ABS(Q1512)&gt;Setup!$B$10,"VAT ≠ 15% × net; ","")&amp;IF(AND(F1512="B2B - VAT registered",NOT(AND(LEN(E1512)=15,LEFT(E1512,1)="3",RIGHT(E1512,1)="3",ISNUMBER(--E1512)))),"Invalid/missing customer VAT no; ","")&amp;IF(L1512&lt;&gt;"Yes","Not reported/cleared on FATOORA; ","")&amp;IF(AND(OR(G1512="Zero-rated domestic (Box 3)",G1512="Export (Box 4)"),N1512=""),"Zero-rate/export evidence missing; ","")&amp;IF(AND(C1512="Credit Note",H1512&gt;0),"Credit note should be negative; ","")&amp;IF(AND(C1512="Simplified Tax Invoice",F1512="B2B - VAT registered"),"Simplified invoice issued to VAT-registered B2B; ",""))</f>
        <v/>
      </c>
    </row>
    <row r="1513">
      <c r="A1513" s="17" t="n"/>
      <c r="B1513" s="14" t="n"/>
      <c r="C1513" s="14" t="n"/>
      <c r="D1513" s="14" t="n"/>
      <c r="E1513" s="16" t="n"/>
      <c r="F1513" s="14" t="n"/>
      <c r="G1513" s="14" t="n"/>
      <c r="H1513" s="19" t="n"/>
      <c r="I1513" s="19" t="n"/>
      <c r="J1513" s="34">
        <f>IF(A1513="","",H1513+I1513)</f>
        <v/>
      </c>
      <c r="K1513" s="14" t="n"/>
      <c r="L1513" s="14" t="n"/>
      <c r="M1513" s="14" t="n"/>
      <c r="N1513" s="14" t="n"/>
      <c r="O1513" s="20">
        <f>IF(A1513="","",SUMPRODUCT((A1513&gt;=Setup!$C$19:$C$30)*(A1513&lt;=Setup!$D$19:$D$30)*Setup!$A$19:$A$30))</f>
        <v/>
      </c>
      <c r="P1513" s="34">
        <f>IF(A1513="","",IF(G1513="Standard 15% (Box 1)",ROUND(H1513*Setup!$B$9,2),0))</f>
        <v/>
      </c>
      <c r="Q1513" s="34">
        <f>IF(A1513="","",I1513-P1513)</f>
        <v/>
      </c>
      <c r="R1513" s="23">
        <f>IF(A1513="","",IF(O1513=0,"Outside audit periods; ","")&amp;IF(G1513="","No VAT category; ","")&amp;IF(ABS(Q1513)&gt;Setup!$B$10,"VAT ≠ 15% × net; ","")&amp;IF(AND(F1513="B2B - VAT registered",NOT(AND(LEN(E1513)=15,LEFT(E1513,1)="3",RIGHT(E1513,1)="3",ISNUMBER(--E1513)))),"Invalid/missing customer VAT no; ","")&amp;IF(L1513&lt;&gt;"Yes","Not reported/cleared on FATOORA; ","")&amp;IF(AND(OR(G1513="Zero-rated domestic (Box 3)",G1513="Export (Box 4)"),N1513=""),"Zero-rate/export evidence missing; ","")&amp;IF(AND(C1513="Credit Note",H1513&gt;0),"Credit note should be negative; ","")&amp;IF(AND(C1513="Simplified Tax Invoice",F1513="B2B - VAT registered"),"Simplified invoice issued to VAT-registered B2B; ",""))</f>
        <v/>
      </c>
    </row>
    <row r="1514">
      <c r="A1514" s="17" t="n"/>
      <c r="B1514" s="14" t="n"/>
      <c r="C1514" s="14" t="n"/>
      <c r="D1514" s="14" t="n"/>
      <c r="E1514" s="16" t="n"/>
      <c r="F1514" s="14" t="n"/>
      <c r="G1514" s="14" t="n"/>
      <c r="H1514" s="19" t="n"/>
      <c r="I1514" s="19" t="n"/>
      <c r="J1514" s="34">
        <f>IF(A1514="","",H1514+I1514)</f>
        <v/>
      </c>
      <c r="K1514" s="14" t="n"/>
      <c r="L1514" s="14" t="n"/>
      <c r="M1514" s="14" t="n"/>
      <c r="N1514" s="14" t="n"/>
      <c r="O1514" s="20">
        <f>IF(A1514="","",SUMPRODUCT((A1514&gt;=Setup!$C$19:$C$30)*(A1514&lt;=Setup!$D$19:$D$30)*Setup!$A$19:$A$30))</f>
        <v/>
      </c>
      <c r="P1514" s="34">
        <f>IF(A1514="","",IF(G1514="Standard 15% (Box 1)",ROUND(H1514*Setup!$B$9,2),0))</f>
        <v/>
      </c>
      <c r="Q1514" s="34">
        <f>IF(A1514="","",I1514-P1514)</f>
        <v/>
      </c>
      <c r="R1514" s="23">
        <f>IF(A1514="","",IF(O1514=0,"Outside audit periods; ","")&amp;IF(G1514="","No VAT category; ","")&amp;IF(ABS(Q1514)&gt;Setup!$B$10,"VAT ≠ 15% × net; ","")&amp;IF(AND(F1514="B2B - VAT registered",NOT(AND(LEN(E1514)=15,LEFT(E1514,1)="3",RIGHT(E1514,1)="3",ISNUMBER(--E1514)))),"Invalid/missing customer VAT no; ","")&amp;IF(L1514&lt;&gt;"Yes","Not reported/cleared on FATOORA; ","")&amp;IF(AND(OR(G1514="Zero-rated domestic (Box 3)",G1514="Export (Box 4)"),N1514=""),"Zero-rate/export evidence missing; ","")&amp;IF(AND(C1514="Credit Note",H1514&gt;0),"Credit note should be negative; ","")&amp;IF(AND(C1514="Simplified Tax Invoice",F1514="B2B - VAT registered"),"Simplified invoice issued to VAT-registered B2B; ",""))</f>
        <v/>
      </c>
    </row>
    <row r="1515">
      <c r="A1515" s="17" t="n"/>
      <c r="B1515" s="14" t="n"/>
      <c r="C1515" s="14" t="n"/>
      <c r="D1515" s="14" t="n"/>
      <c r="E1515" s="16" t="n"/>
      <c r="F1515" s="14" t="n"/>
      <c r="G1515" s="14" t="n"/>
      <c r="H1515" s="19" t="n"/>
      <c r="I1515" s="19" t="n"/>
      <c r="J1515" s="34">
        <f>IF(A1515="","",H1515+I1515)</f>
        <v/>
      </c>
      <c r="K1515" s="14" t="n"/>
      <c r="L1515" s="14" t="n"/>
      <c r="M1515" s="14" t="n"/>
      <c r="N1515" s="14" t="n"/>
      <c r="O1515" s="20">
        <f>IF(A1515="","",SUMPRODUCT((A1515&gt;=Setup!$C$19:$C$30)*(A1515&lt;=Setup!$D$19:$D$30)*Setup!$A$19:$A$30))</f>
        <v/>
      </c>
      <c r="P1515" s="34">
        <f>IF(A1515="","",IF(G1515="Standard 15% (Box 1)",ROUND(H1515*Setup!$B$9,2),0))</f>
        <v/>
      </c>
      <c r="Q1515" s="34">
        <f>IF(A1515="","",I1515-P1515)</f>
        <v/>
      </c>
      <c r="R1515" s="23">
        <f>IF(A1515="","",IF(O1515=0,"Outside audit periods; ","")&amp;IF(G1515="","No VAT category; ","")&amp;IF(ABS(Q1515)&gt;Setup!$B$10,"VAT ≠ 15% × net; ","")&amp;IF(AND(F1515="B2B - VAT registered",NOT(AND(LEN(E1515)=15,LEFT(E1515,1)="3",RIGHT(E1515,1)="3",ISNUMBER(--E1515)))),"Invalid/missing customer VAT no; ","")&amp;IF(L1515&lt;&gt;"Yes","Not reported/cleared on FATOORA; ","")&amp;IF(AND(OR(G1515="Zero-rated domestic (Box 3)",G1515="Export (Box 4)"),N1515=""),"Zero-rate/export evidence missing; ","")&amp;IF(AND(C1515="Credit Note",H1515&gt;0),"Credit note should be negative; ","")&amp;IF(AND(C1515="Simplified Tax Invoice",F1515="B2B - VAT registered"),"Simplified invoice issued to VAT-registered B2B; ",""))</f>
        <v/>
      </c>
    </row>
    <row r="1516">
      <c r="A1516" s="17" t="n"/>
      <c r="B1516" s="14" t="n"/>
      <c r="C1516" s="14" t="n"/>
      <c r="D1516" s="14" t="n"/>
      <c r="E1516" s="16" t="n"/>
      <c r="F1516" s="14" t="n"/>
      <c r="G1516" s="14" t="n"/>
      <c r="H1516" s="19" t="n"/>
      <c r="I1516" s="19" t="n"/>
      <c r="J1516" s="34">
        <f>IF(A1516="","",H1516+I1516)</f>
        <v/>
      </c>
      <c r="K1516" s="14" t="n"/>
      <c r="L1516" s="14" t="n"/>
      <c r="M1516" s="14" t="n"/>
      <c r="N1516" s="14" t="n"/>
      <c r="O1516" s="20">
        <f>IF(A1516="","",SUMPRODUCT((A1516&gt;=Setup!$C$19:$C$30)*(A1516&lt;=Setup!$D$19:$D$30)*Setup!$A$19:$A$30))</f>
        <v/>
      </c>
      <c r="P1516" s="34">
        <f>IF(A1516="","",IF(G1516="Standard 15% (Box 1)",ROUND(H1516*Setup!$B$9,2),0))</f>
        <v/>
      </c>
      <c r="Q1516" s="34">
        <f>IF(A1516="","",I1516-P1516)</f>
        <v/>
      </c>
      <c r="R1516" s="23">
        <f>IF(A1516="","",IF(O1516=0,"Outside audit periods; ","")&amp;IF(G1516="","No VAT category; ","")&amp;IF(ABS(Q1516)&gt;Setup!$B$10,"VAT ≠ 15% × net; ","")&amp;IF(AND(F1516="B2B - VAT registered",NOT(AND(LEN(E1516)=15,LEFT(E1516,1)="3",RIGHT(E1516,1)="3",ISNUMBER(--E1516)))),"Invalid/missing customer VAT no; ","")&amp;IF(L1516&lt;&gt;"Yes","Not reported/cleared on FATOORA; ","")&amp;IF(AND(OR(G1516="Zero-rated domestic (Box 3)",G1516="Export (Box 4)"),N1516=""),"Zero-rate/export evidence missing; ","")&amp;IF(AND(C1516="Credit Note",H1516&gt;0),"Credit note should be negative; ","")&amp;IF(AND(C1516="Simplified Tax Invoice",F1516="B2B - VAT registered"),"Simplified invoice issued to VAT-registered B2B; ",""))</f>
        <v/>
      </c>
    </row>
    <row r="1517">
      <c r="A1517" s="17" t="n"/>
      <c r="B1517" s="14" t="n"/>
      <c r="C1517" s="14" t="n"/>
      <c r="D1517" s="14" t="n"/>
      <c r="E1517" s="16" t="n"/>
      <c r="F1517" s="14" t="n"/>
      <c r="G1517" s="14" t="n"/>
      <c r="H1517" s="19" t="n"/>
      <c r="I1517" s="19" t="n"/>
      <c r="J1517" s="34">
        <f>IF(A1517="","",H1517+I1517)</f>
        <v/>
      </c>
      <c r="K1517" s="14" t="n"/>
      <c r="L1517" s="14" t="n"/>
      <c r="M1517" s="14" t="n"/>
      <c r="N1517" s="14" t="n"/>
      <c r="O1517" s="20">
        <f>IF(A1517="","",SUMPRODUCT((A1517&gt;=Setup!$C$19:$C$30)*(A1517&lt;=Setup!$D$19:$D$30)*Setup!$A$19:$A$30))</f>
        <v/>
      </c>
      <c r="P1517" s="34">
        <f>IF(A1517="","",IF(G1517="Standard 15% (Box 1)",ROUND(H1517*Setup!$B$9,2),0))</f>
        <v/>
      </c>
      <c r="Q1517" s="34">
        <f>IF(A1517="","",I1517-P1517)</f>
        <v/>
      </c>
      <c r="R1517" s="23">
        <f>IF(A1517="","",IF(O1517=0,"Outside audit periods; ","")&amp;IF(G1517="","No VAT category; ","")&amp;IF(ABS(Q1517)&gt;Setup!$B$10,"VAT ≠ 15% × net; ","")&amp;IF(AND(F1517="B2B - VAT registered",NOT(AND(LEN(E1517)=15,LEFT(E1517,1)="3",RIGHT(E1517,1)="3",ISNUMBER(--E1517)))),"Invalid/missing customer VAT no; ","")&amp;IF(L1517&lt;&gt;"Yes","Not reported/cleared on FATOORA; ","")&amp;IF(AND(OR(G1517="Zero-rated domestic (Box 3)",G1517="Export (Box 4)"),N1517=""),"Zero-rate/export evidence missing; ","")&amp;IF(AND(C1517="Credit Note",H1517&gt;0),"Credit note should be negative; ","")&amp;IF(AND(C1517="Simplified Tax Invoice",F1517="B2B - VAT registered"),"Simplified invoice issued to VAT-registered B2B; ",""))</f>
        <v/>
      </c>
    </row>
    <row r="1518">
      <c r="A1518" s="17" t="n"/>
      <c r="B1518" s="14" t="n"/>
      <c r="C1518" s="14" t="n"/>
      <c r="D1518" s="14" t="n"/>
      <c r="E1518" s="16" t="n"/>
      <c r="F1518" s="14" t="n"/>
      <c r="G1518" s="14" t="n"/>
      <c r="H1518" s="19" t="n"/>
      <c r="I1518" s="19" t="n"/>
      <c r="J1518" s="34">
        <f>IF(A1518="","",H1518+I1518)</f>
        <v/>
      </c>
      <c r="K1518" s="14" t="n"/>
      <c r="L1518" s="14" t="n"/>
      <c r="M1518" s="14" t="n"/>
      <c r="N1518" s="14" t="n"/>
      <c r="O1518" s="20">
        <f>IF(A1518="","",SUMPRODUCT((A1518&gt;=Setup!$C$19:$C$30)*(A1518&lt;=Setup!$D$19:$D$30)*Setup!$A$19:$A$30))</f>
        <v/>
      </c>
      <c r="P1518" s="34">
        <f>IF(A1518="","",IF(G1518="Standard 15% (Box 1)",ROUND(H1518*Setup!$B$9,2),0))</f>
        <v/>
      </c>
      <c r="Q1518" s="34">
        <f>IF(A1518="","",I1518-P1518)</f>
        <v/>
      </c>
      <c r="R1518" s="23">
        <f>IF(A1518="","",IF(O1518=0,"Outside audit periods; ","")&amp;IF(G1518="","No VAT category; ","")&amp;IF(ABS(Q1518)&gt;Setup!$B$10,"VAT ≠ 15% × net; ","")&amp;IF(AND(F1518="B2B - VAT registered",NOT(AND(LEN(E1518)=15,LEFT(E1518,1)="3",RIGHT(E1518,1)="3",ISNUMBER(--E1518)))),"Invalid/missing customer VAT no; ","")&amp;IF(L1518&lt;&gt;"Yes","Not reported/cleared on FATOORA; ","")&amp;IF(AND(OR(G1518="Zero-rated domestic (Box 3)",G1518="Export (Box 4)"),N1518=""),"Zero-rate/export evidence missing; ","")&amp;IF(AND(C1518="Credit Note",H1518&gt;0),"Credit note should be negative; ","")&amp;IF(AND(C1518="Simplified Tax Invoice",F1518="B2B - VAT registered"),"Simplified invoice issued to VAT-registered B2B; ",""))</f>
        <v/>
      </c>
    </row>
    <row r="1519">
      <c r="A1519" s="17" t="n"/>
      <c r="B1519" s="14" t="n"/>
      <c r="C1519" s="14" t="n"/>
      <c r="D1519" s="14" t="n"/>
      <c r="E1519" s="16" t="n"/>
      <c r="F1519" s="14" t="n"/>
      <c r="G1519" s="14" t="n"/>
      <c r="H1519" s="19" t="n"/>
      <c r="I1519" s="19" t="n"/>
      <c r="J1519" s="34">
        <f>IF(A1519="","",H1519+I1519)</f>
        <v/>
      </c>
      <c r="K1519" s="14" t="n"/>
      <c r="L1519" s="14" t="n"/>
      <c r="M1519" s="14" t="n"/>
      <c r="N1519" s="14" t="n"/>
      <c r="O1519" s="20">
        <f>IF(A1519="","",SUMPRODUCT((A1519&gt;=Setup!$C$19:$C$30)*(A1519&lt;=Setup!$D$19:$D$30)*Setup!$A$19:$A$30))</f>
        <v/>
      </c>
      <c r="P1519" s="34">
        <f>IF(A1519="","",IF(G1519="Standard 15% (Box 1)",ROUND(H1519*Setup!$B$9,2),0))</f>
        <v/>
      </c>
      <c r="Q1519" s="34">
        <f>IF(A1519="","",I1519-P1519)</f>
        <v/>
      </c>
      <c r="R1519" s="23">
        <f>IF(A1519="","",IF(O1519=0,"Outside audit periods; ","")&amp;IF(G1519="","No VAT category; ","")&amp;IF(ABS(Q1519)&gt;Setup!$B$10,"VAT ≠ 15% × net; ","")&amp;IF(AND(F1519="B2B - VAT registered",NOT(AND(LEN(E1519)=15,LEFT(E1519,1)="3",RIGHT(E1519,1)="3",ISNUMBER(--E1519)))),"Invalid/missing customer VAT no; ","")&amp;IF(L1519&lt;&gt;"Yes","Not reported/cleared on FATOORA; ","")&amp;IF(AND(OR(G1519="Zero-rated domestic (Box 3)",G1519="Export (Box 4)"),N1519=""),"Zero-rate/export evidence missing; ","")&amp;IF(AND(C1519="Credit Note",H1519&gt;0),"Credit note should be negative; ","")&amp;IF(AND(C1519="Simplified Tax Invoice",F1519="B2B - VAT registered"),"Simplified invoice issued to VAT-registered B2B; ",""))</f>
        <v/>
      </c>
    </row>
    <row r="1520">
      <c r="A1520" s="17" t="n"/>
      <c r="B1520" s="14" t="n"/>
      <c r="C1520" s="14" t="n"/>
      <c r="D1520" s="14" t="n"/>
      <c r="E1520" s="16" t="n"/>
      <c r="F1520" s="14" t="n"/>
      <c r="G1520" s="14" t="n"/>
      <c r="H1520" s="19" t="n"/>
      <c r="I1520" s="19" t="n"/>
      <c r="J1520" s="34">
        <f>IF(A1520="","",H1520+I1520)</f>
        <v/>
      </c>
      <c r="K1520" s="14" t="n"/>
      <c r="L1520" s="14" t="n"/>
      <c r="M1520" s="14" t="n"/>
      <c r="N1520" s="14" t="n"/>
      <c r="O1520" s="20">
        <f>IF(A1520="","",SUMPRODUCT((A1520&gt;=Setup!$C$19:$C$30)*(A1520&lt;=Setup!$D$19:$D$30)*Setup!$A$19:$A$30))</f>
        <v/>
      </c>
      <c r="P1520" s="34">
        <f>IF(A1520="","",IF(G1520="Standard 15% (Box 1)",ROUND(H1520*Setup!$B$9,2),0))</f>
        <v/>
      </c>
      <c r="Q1520" s="34">
        <f>IF(A1520="","",I1520-P1520)</f>
        <v/>
      </c>
      <c r="R1520" s="23">
        <f>IF(A1520="","",IF(O1520=0,"Outside audit periods; ","")&amp;IF(G1520="","No VAT category; ","")&amp;IF(ABS(Q1520)&gt;Setup!$B$10,"VAT ≠ 15% × net; ","")&amp;IF(AND(F1520="B2B - VAT registered",NOT(AND(LEN(E1520)=15,LEFT(E1520,1)="3",RIGHT(E1520,1)="3",ISNUMBER(--E1520)))),"Invalid/missing customer VAT no; ","")&amp;IF(L1520&lt;&gt;"Yes","Not reported/cleared on FATOORA; ","")&amp;IF(AND(OR(G1520="Zero-rated domestic (Box 3)",G1520="Export (Box 4)"),N1520=""),"Zero-rate/export evidence missing; ","")&amp;IF(AND(C1520="Credit Note",H1520&gt;0),"Credit note should be negative; ","")&amp;IF(AND(C1520="Simplified Tax Invoice",F1520="B2B - VAT registered"),"Simplified invoice issued to VAT-registered B2B; ",""))</f>
        <v/>
      </c>
    </row>
    <row r="1521">
      <c r="A1521" s="17" t="n"/>
      <c r="B1521" s="14" t="n"/>
      <c r="C1521" s="14" t="n"/>
      <c r="D1521" s="14" t="n"/>
      <c r="E1521" s="16" t="n"/>
      <c r="F1521" s="14" t="n"/>
      <c r="G1521" s="14" t="n"/>
      <c r="H1521" s="19" t="n"/>
      <c r="I1521" s="19" t="n"/>
      <c r="J1521" s="34">
        <f>IF(A1521="","",H1521+I1521)</f>
        <v/>
      </c>
      <c r="K1521" s="14" t="n"/>
      <c r="L1521" s="14" t="n"/>
      <c r="M1521" s="14" t="n"/>
      <c r="N1521" s="14" t="n"/>
      <c r="O1521" s="20">
        <f>IF(A1521="","",SUMPRODUCT((A1521&gt;=Setup!$C$19:$C$30)*(A1521&lt;=Setup!$D$19:$D$30)*Setup!$A$19:$A$30))</f>
        <v/>
      </c>
      <c r="P1521" s="34">
        <f>IF(A1521="","",IF(G1521="Standard 15% (Box 1)",ROUND(H1521*Setup!$B$9,2),0))</f>
        <v/>
      </c>
      <c r="Q1521" s="34">
        <f>IF(A1521="","",I1521-P1521)</f>
        <v/>
      </c>
      <c r="R1521" s="23">
        <f>IF(A1521="","",IF(O1521=0,"Outside audit periods; ","")&amp;IF(G1521="","No VAT category; ","")&amp;IF(ABS(Q1521)&gt;Setup!$B$10,"VAT ≠ 15% × net; ","")&amp;IF(AND(F1521="B2B - VAT registered",NOT(AND(LEN(E1521)=15,LEFT(E1521,1)="3",RIGHT(E1521,1)="3",ISNUMBER(--E1521)))),"Invalid/missing customer VAT no; ","")&amp;IF(L1521&lt;&gt;"Yes","Not reported/cleared on FATOORA; ","")&amp;IF(AND(OR(G1521="Zero-rated domestic (Box 3)",G1521="Export (Box 4)"),N1521=""),"Zero-rate/export evidence missing; ","")&amp;IF(AND(C1521="Credit Note",H1521&gt;0),"Credit note should be negative; ","")&amp;IF(AND(C1521="Simplified Tax Invoice",F1521="B2B - VAT registered"),"Simplified invoice issued to VAT-registered B2B; ",""))</f>
        <v/>
      </c>
    </row>
    <row r="1522">
      <c r="A1522" s="17" t="n"/>
      <c r="B1522" s="14" t="n"/>
      <c r="C1522" s="14" t="n"/>
      <c r="D1522" s="14" t="n"/>
      <c r="E1522" s="16" t="n"/>
      <c r="F1522" s="14" t="n"/>
      <c r="G1522" s="14" t="n"/>
      <c r="H1522" s="19" t="n"/>
      <c r="I1522" s="19" t="n"/>
      <c r="J1522" s="34">
        <f>IF(A1522="","",H1522+I1522)</f>
        <v/>
      </c>
      <c r="K1522" s="14" t="n"/>
      <c r="L1522" s="14" t="n"/>
      <c r="M1522" s="14" t="n"/>
      <c r="N1522" s="14" t="n"/>
      <c r="O1522" s="20">
        <f>IF(A1522="","",SUMPRODUCT((A1522&gt;=Setup!$C$19:$C$30)*(A1522&lt;=Setup!$D$19:$D$30)*Setup!$A$19:$A$30))</f>
        <v/>
      </c>
      <c r="P1522" s="34">
        <f>IF(A1522="","",IF(G1522="Standard 15% (Box 1)",ROUND(H1522*Setup!$B$9,2),0))</f>
        <v/>
      </c>
      <c r="Q1522" s="34">
        <f>IF(A1522="","",I1522-P1522)</f>
        <v/>
      </c>
      <c r="R1522" s="23">
        <f>IF(A1522="","",IF(O1522=0,"Outside audit periods; ","")&amp;IF(G1522="","No VAT category; ","")&amp;IF(ABS(Q1522)&gt;Setup!$B$10,"VAT ≠ 15% × net; ","")&amp;IF(AND(F1522="B2B - VAT registered",NOT(AND(LEN(E1522)=15,LEFT(E1522,1)="3",RIGHT(E1522,1)="3",ISNUMBER(--E1522)))),"Invalid/missing customer VAT no; ","")&amp;IF(L1522&lt;&gt;"Yes","Not reported/cleared on FATOORA; ","")&amp;IF(AND(OR(G1522="Zero-rated domestic (Box 3)",G1522="Export (Box 4)"),N1522=""),"Zero-rate/export evidence missing; ","")&amp;IF(AND(C1522="Credit Note",H1522&gt;0),"Credit note should be negative; ","")&amp;IF(AND(C1522="Simplified Tax Invoice",F1522="B2B - VAT registered"),"Simplified invoice issued to VAT-registered B2B; ",""))</f>
        <v/>
      </c>
    </row>
    <row r="1523">
      <c r="A1523" s="17" t="n"/>
      <c r="B1523" s="14" t="n"/>
      <c r="C1523" s="14" t="n"/>
      <c r="D1523" s="14" t="n"/>
      <c r="E1523" s="16" t="n"/>
      <c r="F1523" s="14" t="n"/>
      <c r="G1523" s="14" t="n"/>
      <c r="H1523" s="19" t="n"/>
      <c r="I1523" s="19" t="n"/>
      <c r="J1523" s="34">
        <f>IF(A1523="","",H1523+I1523)</f>
        <v/>
      </c>
      <c r="K1523" s="14" t="n"/>
      <c r="L1523" s="14" t="n"/>
      <c r="M1523" s="14" t="n"/>
      <c r="N1523" s="14" t="n"/>
      <c r="O1523" s="20">
        <f>IF(A1523="","",SUMPRODUCT((A1523&gt;=Setup!$C$19:$C$30)*(A1523&lt;=Setup!$D$19:$D$30)*Setup!$A$19:$A$30))</f>
        <v/>
      </c>
      <c r="P1523" s="34">
        <f>IF(A1523="","",IF(G1523="Standard 15% (Box 1)",ROUND(H1523*Setup!$B$9,2),0))</f>
        <v/>
      </c>
      <c r="Q1523" s="34">
        <f>IF(A1523="","",I1523-P1523)</f>
        <v/>
      </c>
      <c r="R1523" s="23">
        <f>IF(A1523="","",IF(O1523=0,"Outside audit periods; ","")&amp;IF(G1523="","No VAT category; ","")&amp;IF(ABS(Q1523)&gt;Setup!$B$10,"VAT ≠ 15% × net; ","")&amp;IF(AND(F1523="B2B - VAT registered",NOT(AND(LEN(E1523)=15,LEFT(E1523,1)="3",RIGHT(E1523,1)="3",ISNUMBER(--E1523)))),"Invalid/missing customer VAT no; ","")&amp;IF(L1523&lt;&gt;"Yes","Not reported/cleared on FATOORA; ","")&amp;IF(AND(OR(G1523="Zero-rated domestic (Box 3)",G1523="Export (Box 4)"),N1523=""),"Zero-rate/export evidence missing; ","")&amp;IF(AND(C1523="Credit Note",H1523&gt;0),"Credit note should be negative; ","")&amp;IF(AND(C1523="Simplified Tax Invoice",F1523="B2B - VAT registered"),"Simplified invoice issued to VAT-registered B2B; ",""))</f>
        <v/>
      </c>
    </row>
    <row r="1524">
      <c r="A1524" s="17" t="n"/>
      <c r="B1524" s="14" t="n"/>
      <c r="C1524" s="14" t="n"/>
      <c r="D1524" s="14" t="n"/>
      <c r="E1524" s="16" t="n"/>
      <c r="F1524" s="14" t="n"/>
      <c r="G1524" s="14" t="n"/>
      <c r="H1524" s="19" t="n"/>
      <c r="I1524" s="19" t="n"/>
      <c r="J1524" s="34">
        <f>IF(A1524="","",H1524+I1524)</f>
        <v/>
      </c>
      <c r="K1524" s="14" t="n"/>
      <c r="L1524" s="14" t="n"/>
      <c r="M1524" s="14" t="n"/>
      <c r="N1524" s="14" t="n"/>
      <c r="O1524" s="20">
        <f>IF(A1524="","",SUMPRODUCT((A1524&gt;=Setup!$C$19:$C$30)*(A1524&lt;=Setup!$D$19:$D$30)*Setup!$A$19:$A$30))</f>
        <v/>
      </c>
      <c r="P1524" s="34">
        <f>IF(A1524="","",IF(G1524="Standard 15% (Box 1)",ROUND(H1524*Setup!$B$9,2),0))</f>
        <v/>
      </c>
      <c r="Q1524" s="34">
        <f>IF(A1524="","",I1524-P1524)</f>
        <v/>
      </c>
      <c r="R1524" s="23">
        <f>IF(A1524="","",IF(O1524=0,"Outside audit periods; ","")&amp;IF(G1524="","No VAT category; ","")&amp;IF(ABS(Q1524)&gt;Setup!$B$10,"VAT ≠ 15% × net; ","")&amp;IF(AND(F1524="B2B - VAT registered",NOT(AND(LEN(E1524)=15,LEFT(E1524,1)="3",RIGHT(E1524,1)="3",ISNUMBER(--E1524)))),"Invalid/missing customer VAT no; ","")&amp;IF(L1524&lt;&gt;"Yes","Not reported/cleared on FATOORA; ","")&amp;IF(AND(OR(G1524="Zero-rated domestic (Box 3)",G1524="Export (Box 4)"),N1524=""),"Zero-rate/export evidence missing; ","")&amp;IF(AND(C1524="Credit Note",H1524&gt;0),"Credit note should be negative; ","")&amp;IF(AND(C1524="Simplified Tax Invoice",F1524="B2B - VAT registered"),"Simplified invoice issued to VAT-registered B2B; ",""))</f>
        <v/>
      </c>
    </row>
    <row r="1525">
      <c r="A1525" s="17" t="n"/>
      <c r="B1525" s="14" t="n"/>
      <c r="C1525" s="14" t="n"/>
      <c r="D1525" s="14" t="n"/>
      <c r="E1525" s="16" t="n"/>
      <c r="F1525" s="14" t="n"/>
      <c r="G1525" s="14" t="n"/>
      <c r="H1525" s="19" t="n"/>
      <c r="I1525" s="19" t="n"/>
      <c r="J1525" s="34">
        <f>IF(A1525="","",H1525+I1525)</f>
        <v/>
      </c>
      <c r="K1525" s="14" t="n"/>
      <c r="L1525" s="14" t="n"/>
      <c r="M1525" s="14" t="n"/>
      <c r="N1525" s="14" t="n"/>
      <c r="O1525" s="20">
        <f>IF(A1525="","",SUMPRODUCT((A1525&gt;=Setup!$C$19:$C$30)*(A1525&lt;=Setup!$D$19:$D$30)*Setup!$A$19:$A$30))</f>
        <v/>
      </c>
      <c r="P1525" s="34">
        <f>IF(A1525="","",IF(G1525="Standard 15% (Box 1)",ROUND(H1525*Setup!$B$9,2),0))</f>
        <v/>
      </c>
      <c r="Q1525" s="34">
        <f>IF(A1525="","",I1525-P1525)</f>
        <v/>
      </c>
      <c r="R1525" s="23">
        <f>IF(A1525="","",IF(O1525=0,"Outside audit periods; ","")&amp;IF(G1525="","No VAT category; ","")&amp;IF(ABS(Q1525)&gt;Setup!$B$10,"VAT ≠ 15% × net; ","")&amp;IF(AND(F1525="B2B - VAT registered",NOT(AND(LEN(E1525)=15,LEFT(E1525,1)="3",RIGHT(E1525,1)="3",ISNUMBER(--E1525)))),"Invalid/missing customer VAT no; ","")&amp;IF(L1525&lt;&gt;"Yes","Not reported/cleared on FATOORA; ","")&amp;IF(AND(OR(G1525="Zero-rated domestic (Box 3)",G1525="Export (Box 4)"),N1525=""),"Zero-rate/export evidence missing; ","")&amp;IF(AND(C1525="Credit Note",H1525&gt;0),"Credit note should be negative; ","")&amp;IF(AND(C1525="Simplified Tax Invoice",F1525="B2B - VAT registered"),"Simplified invoice issued to VAT-registered B2B; ",""))</f>
        <v/>
      </c>
    </row>
    <row r="1526">
      <c r="A1526" s="17" t="n"/>
      <c r="B1526" s="14" t="n"/>
      <c r="C1526" s="14" t="n"/>
      <c r="D1526" s="14" t="n"/>
      <c r="E1526" s="16" t="n"/>
      <c r="F1526" s="14" t="n"/>
      <c r="G1526" s="14" t="n"/>
      <c r="H1526" s="19" t="n"/>
      <c r="I1526" s="19" t="n"/>
      <c r="J1526" s="34">
        <f>IF(A1526="","",H1526+I1526)</f>
        <v/>
      </c>
      <c r="K1526" s="14" t="n"/>
      <c r="L1526" s="14" t="n"/>
      <c r="M1526" s="14" t="n"/>
      <c r="N1526" s="14" t="n"/>
      <c r="O1526" s="20">
        <f>IF(A1526="","",SUMPRODUCT((A1526&gt;=Setup!$C$19:$C$30)*(A1526&lt;=Setup!$D$19:$D$30)*Setup!$A$19:$A$30))</f>
        <v/>
      </c>
      <c r="P1526" s="34">
        <f>IF(A1526="","",IF(G1526="Standard 15% (Box 1)",ROUND(H1526*Setup!$B$9,2),0))</f>
        <v/>
      </c>
      <c r="Q1526" s="34">
        <f>IF(A1526="","",I1526-P1526)</f>
        <v/>
      </c>
      <c r="R1526" s="23">
        <f>IF(A1526="","",IF(O1526=0,"Outside audit periods; ","")&amp;IF(G1526="","No VAT category; ","")&amp;IF(ABS(Q1526)&gt;Setup!$B$10,"VAT ≠ 15% × net; ","")&amp;IF(AND(F1526="B2B - VAT registered",NOT(AND(LEN(E1526)=15,LEFT(E1526,1)="3",RIGHT(E1526,1)="3",ISNUMBER(--E1526)))),"Invalid/missing customer VAT no; ","")&amp;IF(L1526&lt;&gt;"Yes","Not reported/cleared on FATOORA; ","")&amp;IF(AND(OR(G1526="Zero-rated domestic (Box 3)",G1526="Export (Box 4)"),N1526=""),"Zero-rate/export evidence missing; ","")&amp;IF(AND(C1526="Credit Note",H1526&gt;0),"Credit note should be negative; ","")&amp;IF(AND(C1526="Simplified Tax Invoice",F1526="B2B - VAT registered"),"Simplified invoice issued to VAT-registered B2B; ",""))</f>
        <v/>
      </c>
    </row>
    <row r="1527">
      <c r="A1527" s="17" t="n"/>
      <c r="B1527" s="14" t="n"/>
      <c r="C1527" s="14" t="n"/>
      <c r="D1527" s="14" t="n"/>
      <c r="E1527" s="16" t="n"/>
      <c r="F1527" s="14" t="n"/>
      <c r="G1527" s="14" t="n"/>
      <c r="H1527" s="19" t="n"/>
      <c r="I1527" s="19" t="n"/>
      <c r="J1527" s="34">
        <f>IF(A1527="","",H1527+I1527)</f>
        <v/>
      </c>
      <c r="K1527" s="14" t="n"/>
      <c r="L1527" s="14" t="n"/>
      <c r="M1527" s="14" t="n"/>
      <c r="N1527" s="14" t="n"/>
      <c r="O1527" s="20">
        <f>IF(A1527="","",SUMPRODUCT((A1527&gt;=Setup!$C$19:$C$30)*(A1527&lt;=Setup!$D$19:$D$30)*Setup!$A$19:$A$30))</f>
        <v/>
      </c>
      <c r="P1527" s="34">
        <f>IF(A1527="","",IF(G1527="Standard 15% (Box 1)",ROUND(H1527*Setup!$B$9,2),0))</f>
        <v/>
      </c>
      <c r="Q1527" s="34">
        <f>IF(A1527="","",I1527-P1527)</f>
        <v/>
      </c>
      <c r="R1527" s="23">
        <f>IF(A1527="","",IF(O1527=0,"Outside audit periods; ","")&amp;IF(G1527="","No VAT category; ","")&amp;IF(ABS(Q1527)&gt;Setup!$B$10,"VAT ≠ 15% × net; ","")&amp;IF(AND(F1527="B2B - VAT registered",NOT(AND(LEN(E1527)=15,LEFT(E1527,1)="3",RIGHT(E1527,1)="3",ISNUMBER(--E1527)))),"Invalid/missing customer VAT no; ","")&amp;IF(L1527&lt;&gt;"Yes","Not reported/cleared on FATOORA; ","")&amp;IF(AND(OR(G1527="Zero-rated domestic (Box 3)",G1527="Export (Box 4)"),N1527=""),"Zero-rate/export evidence missing; ","")&amp;IF(AND(C1527="Credit Note",H1527&gt;0),"Credit note should be negative; ","")&amp;IF(AND(C1527="Simplified Tax Invoice",F1527="B2B - VAT registered"),"Simplified invoice issued to VAT-registered B2B; ",""))</f>
        <v/>
      </c>
    </row>
    <row r="1528">
      <c r="A1528" s="17" t="n"/>
      <c r="B1528" s="14" t="n"/>
      <c r="C1528" s="14" t="n"/>
      <c r="D1528" s="14" t="n"/>
      <c r="E1528" s="16" t="n"/>
      <c r="F1528" s="14" t="n"/>
      <c r="G1528" s="14" t="n"/>
      <c r="H1528" s="19" t="n"/>
      <c r="I1528" s="19" t="n"/>
      <c r="J1528" s="34">
        <f>IF(A1528="","",H1528+I1528)</f>
        <v/>
      </c>
      <c r="K1528" s="14" t="n"/>
      <c r="L1528" s="14" t="n"/>
      <c r="M1528" s="14" t="n"/>
      <c r="N1528" s="14" t="n"/>
      <c r="O1528" s="20">
        <f>IF(A1528="","",SUMPRODUCT((A1528&gt;=Setup!$C$19:$C$30)*(A1528&lt;=Setup!$D$19:$D$30)*Setup!$A$19:$A$30))</f>
        <v/>
      </c>
      <c r="P1528" s="34">
        <f>IF(A1528="","",IF(G1528="Standard 15% (Box 1)",ROUND(H1528*Setup!$B$9,2),0))</f>
        <v/>
      </c>
      <c r="Q1528" s="34">
        <f>IF(A1528="","",I1528-P1528)</f>
        <v/>
      </c>
      <c r="R1528" s="23">
        <f>IF(A1528="","",IF(O1528=0,"Outside audit periods; ","")&amp;IF(G1528="","No VAT category; ","")&amp;IF(ABS(Q1528)&gt;Setup!$B$10,"VAT ≠ 15% × net; ","")&amp;IF(AND(F1528="B2B - VAT registered",NOT(AND(LEN(E1528)=15,LEFT(E1528,1)="3",RIGHT(E1528,1)="3",ISNUMBER(--E1528)))),"Invalid/missing customer VAT no; ","")&amp;IF(L1528&lt;&gt;"Yes","Not reported/cleared on FATOORA; ","")&amp;IF(AND(OR(G1528="Zero-rated domestic (Box 3)",G1528="Export (Box 4)"),N1528=""),"Zero-rate/export evidence missing; ","")&amp;IF(AND(C1528="Credit Note",H1528&gt;0),"Credit note should be negative; ","")&amp;IF(AND(C1528="Simplified Tax Invoice",F1528="B2B - VAT registered"),"Simplified invoice issued to VAT-registered B2B; ",""))</f>
        <v/>
      </c>
    </row>
    <row r="1529">
      <c r="A1529" s="17" t="n"/>
      <c r="B1529" s="14" t="n"/>
      <c r="C1529" s="14" t="n"/>
      <c r="D1529" s="14" t="n"/>
      <c r="E1529" s="16" t="n"/>
      <c r="F1529" s="14" t="n"/>
      <c r="G1529" s="14" t="n"/>
      <c r="H1529" s="19" t="n"/>
      <c r="I1529" s="19" t="n"/>
      <c r="J1529" s="34">
        <f>IF(A1529="","",H1529+I1529)</f>
        <v/>
      </c>
      <c r="K1529" s="14" t="n"/>
      <c r="L1529" s="14" t="n"/>
      <c r="M1529" s="14" t="n"/>
      <c r="N1529" s="14" t="n"/>
      <c r="O1529" s="20">
        <f>IF(A1529="","",SUMPRODUCT((A1529&gt;=Setup!$C$19:$C$30)*(A1529&lt;=Setup!$D$19:$D$30)*Setup!$A$19:$A$30))</f>
        <v/>
      </c>
      <c r="P1529" s="34">
        <f>IF(A1529="","",IF(G1529="Standard 15% (Box 1)",ROUND(H1529*Setup!$B$9,2),0))</f>
        <v/>
      </c>
      <c r="Q1529" s="34">
        <f>IF(A1529="","",I1529-P1529)</f>
        <v/>
      </c>
      <c r="R1529" s="23">
        <f>IF(A1529="","",IF(O1529=0,"Outside audit periods; ","")&amp;IF(G1529="","No VAT category; ","")&amp;IF(ABS(Q1529)&gt;Setup!$B$10,"VAT ≠ 15% × net; ","")&amp;IF(AND(F1529="B2B - VAT registered",NOT(AND(LEN(E1529)=15,LEFT(E1529,1)="3",RIGHT(E1529,1)="3",ISNUMBER(--E1529)))),"Invalid/missing customer VAT no; ","")&amp;IF(L1529&lt;&gt;"Yes","Not reported/cleared on FATOORA; ","")&amp;IF(AND(OR(G1529="Zero-rated domestic (Box 3)",G1529="Export (Box 4)"),N1529=""),"Zero-rate/export evidence missing; ","")&amp;IF(AND(C1529="Credit Note",H1529&gt;0),"Credit note should be negative; ","")&amp;IF(AND(C1529="Simplified Tax Invoice",F1529="B2B - VAT registered"),"Simplified invoice issued to VAT-registered B2B; ",""))</f>
        <v/>
      </c>
    </row>
    <row r="1530">
      <c r="A1530" s="17" t="n"/>
      <c r="B1530" s="14" t="n"/>
      <c r="C1530" s="14" t="n"/>
      <c r="D1530" s="14" t="n"/>
      <c r="E1530" s="16" t="n"/>
      <c r="F1530" s="14" t="n"/>
      <c r="G1530" s="14" t="n"/>
      <c r="H1530" s="19" t="n"/>
      <c r="I1530" s="19" t="n"/>
      <c r="J1530" s="34">
        <f>IF(A1530="","",H1530+I1530)</f>
        <v/>
      </c>
      <c r="K1530" s="14" t="n"/>
      <c r="L1530" s="14" t="n"/>
      <c r="M1530" s="14" t="n"/>
      <c r="N1530" s="14" t="n"/>
      <c r="O1530" s="20">
        <f>IF(A1530="","",SUMPRODUCT((A1530&gt;=Setup!$C$19:$C$30)*(A1530&lt;=Setup!$D$19:$D$30)*Setup!$A$19:$A$30))</f>
        <v/>
      </c>
      <c r="P1530" s="34">
        <f>IF(A1530="","",IF(G1530="Standard 15% (Box 1)",ROUND(H1530*Setup!$B$9,2),0))</f>
        <v/>
      </c>
      <c r="Q1530" s="34">
        <f>IF(A1530="","",I1530-P1530)</f>
        <v/>
      </c>
      <c r="R1530" s="23">
        <f>IF(A1530="","",IF(O1530=0,"Outside audit periods; ","")&amp;IF(G1530="","No VAT category; ","")&amp;IF(ABS(Q1530)&gt;Setup!$B$10,"VAT ≠ 15% × net; ","")&amp;IF(AND(F1530="B2B - VAT registered",NOT(AND(LEN(E1530)=15,LEFT(E1530,1)="3",RIGHT(E1530,1)="3",ISNUMBER(--E1530)))),"Invalid/missing customer VAT no; ","")&amp;IF(L1530&lt;&gt;"Yes","Not reported/cleared on FATOORA; ","")&amp;IF(AND(OR(G1530="Zero-rated domestic (Box 3)",G1530="Export (Box 4)"),N1530=""),"Zero-rate/export evidence missing; ","")&amp;IF(AND(C1530="Credit Note",H1530&gt;0),"Credit note should be negative; ","")&amp;IF(AND(C1530="Simplified Tax Invoice",F1530="B2B - VAT registered"),"Simplified invoice issued to VAT-registered B2B; ",""))</f>
        <v/>
      </c>
    </row>
    <row r="1531">
      <c r="A1531" s="17" t="n"/>
      <c r="B1531" s="14" t="n"/>
      <c r="C1531" s="14" t="n"/>
      <c r="D1531" s="14" t="n"/>
      <c r="E1531" s="16" t="n"/>
      <c r="F1531" s="14" t="n"/>
      <c r="G1531" s="14" t="n"/>
      <c r="H1531" s="19" t="n"/>
      <c r="I1531" s="19" t="n"/>
      <c r="J1531" s="34">
        <f>IF(A1531="","",H1531+I1531)</f>
        <v/>
      </c>
      <c r="K1531" s="14" t="n"/>
      <c r="L1531" s="14" t="n"/>
      <c r="M1531" s="14" t="n"/>
      <c r="N1531" s="14" t="n"/>
      <c r="O1531" s="20">
        <f>IF(A1531="","",SUMPRODUCT((A1531&gt;=Setup!$C$19:$C$30)*(A1531&lt;=Setup!$D$19:$D$30)*Setup!$A$19:$A$30))</f>
        <v/>
      </c>
      <c r="P1531" s="34">
        <f>IF(A1531="","",IF(G1531="Standard 15% (Box 1)",ROUND(H1531*Setup!$B$9,2),0))</f>
        <v/>
      </c>
      <c r="Q1531" s="34">
        <f>IF(A1531="","",I1531-P1531)</f>
        <v/>
      </c>
      <c r="R1531" s="23">
        <f>IF(A1531="","",IF(O1531=0,"Outside audit periods; ","")&amp;IF(G1531="","No VAT category; ","")&amp;IF(ABS(Q1531)&gt;Setup!$B$10,"VAT ≠ 15% × net; ","")&amp;IF(AND(F1531="B2B - VAT registered",NOT(AND(LEN(E1531)=15,LEFT(E1531,1)="3",RIGHT(E1531,1)="3",ISNUMBER(--E1531)))),"Invalid/missing customer VAT no; ","")&amp;IF(L1531&lt;&gt;"Yes","Not reported/cleared on FATOORA; ","")&amp;IF(AND(OR(G1531="Zero-rated domestic (Box 3)",G1531="Export (Box 4)"),N1531=""),"Zero-rate/export evidence missing; ","")&amp;IF(AND(C1531="Credit Note",H1531&gt;0),"Credit note should be negative; ","")&amp;IF(AND(C1531="Simplified Tax Invoice",F1531="B2B - VAT registered"),"Simplified invoice issued to VAT-registered B2B; ",""))</f>
        <v/>
      </c>
    </row>
    <row r="1532">
      <c r="A1532" s="17" t="n"/>
      <c r="B1532" s="14" t="n"/>
      <c r="C1532" s="14" t="n"/>
      <c r="D1532" s="14" t="n"/>
      <c r="E1532" s="16" t="n"/>
      <c r="F1532" s="14" t="n"/>
      <c r="G1532" s="14" t="n"/>
      <c r="H1532" s="19" t="n"/>
      <c r="I1532" s="19" t="n"/>
      <c r="J1532" s="34">
        <f>IF(A1532="","",H1532+I1532)</f>
        <v/>
      </c>
      <c r="K1532" s="14" t="n"/>
      <c r="L1532" s="14" t="n"/>
      <c r="M1532" s="14" t="n"/>
      <c r="N1532" s="14" t="n"/>
      <c r="O1532" s="20">
        <f>IF(A1532="","",SUMPRODUCT((A1532&gt;=Setup!$C$19:$C$30)*(A1532&lt;=Setup!$D$19:$D$30)*Setup!$A$19:$A$30))</f>
        <v/>
      </c>
      <c r="P1532" s="34">
        <f>IF(A1532="","",IF(G1532="Standard 15% (Box 1)",ROUND(H1532*Setup!$B$9,2),0))</f>
        <v/>
      </c>
      <c r="Q1532" s="34">
        <f>IF(A1532="","",I1532-P1532)</f>
        <v/>
      </c>
      <c r="R1532" s="23">
        <f>IF(A1532="","",IF(O1532=0,"Outside audit periods; ","")&amp;IF(G1532="","No VAT category; ","")&amp;IF(ABS(Q1532)&gt;Setup!$B$10,"VAT ≠ 15% × net; ","")&amp;IF(AND(F1532="B2B - VAT registered",NOT(AND(LEN(E1532)=15,LEFT(E1532,1)="3",RIGHT(E1532,1)="3",ISNUMBER(--E1532)))),"Invalid/missing customer VAT no; ","")&amp;IF(L1532&lt;&gt;"Yes","Not reported/cleared on FATOORA; ","")&amp;IF(AND(OR(G1532="Zero-rated domestic (Box 3)",G1532="Export (Box 4)"),N1532=""),"Zero-rate/export evidence missing; ","")&amp;IF(AND(C1532="Credit Note",H1532&gt;0),"Credit note should be negative; ","")&amp;IF(AND(C1532="Simplified Tax Invoice",F1532="B2B - VAT registered"),"Simplified invoice issued to VAT-registered B2B; ",""))</f>
        <v/>
      </c>
    </row>
    <row r="1533">
      <c r="A1533" s="17" t="n"/>
      <c r="B1533" s="14" t="n"/>
      <c r="C1533" s="14" t="n"/>
      <c r="D1533" s="14" t="n"/>
      <c r="E1533" s="16" t="n"/>
      <c r="F1533" s="14" t="n"/>
      <c r="G1533" s="14" t="n"/>
      <c r="H1533" s="19" t="n"/>
      <c r="I1533" s="19" t="n"/>
      <c r="J1533" s="34">
        <f>IF(A1533="","",H1533+I1533)</f>
        <v/>
      </c>
      <c r="K1533" s="14" t="n"/>
      <c r="L1533" s="14" t="n"/>
      <c r="M1533" s="14" t="n"/>
      <c r="N1533" s="14" t="n"/>
      <c r="O1533" s="20">
        <f>IF(A1533="","",SUMPRODUCT((A1533&gt;=Setup!$C$19:$C$30)*(A1533&lt;=Setup!$D$19:$D$30)*Setup!$A$19:$A$30))</f>
        <v/>
      </c>
      <c r="P1533" s="34">
        <f>IF(A1533="","",IF(G1533="Standard 15% (Box 1)",ROUND(H1533*Setup!$B$9,2),0))</f>
        <v/>
      </c>
      <c r="Q1533" s="34">
        <f>IF(A1533="","",I1533-P1533)</f>
        <v/>
      </c>
      <c r="R1533" s="23">
        <f>IF(A1533="","",IF(O1533=0,"Outside audit periods; ","")&amp;IF(G1533="","No VAT category; ","")&amp;IF(ABS(Q1533)&gt;Setup!$B$10,"VAT ≠ 15% × net; ","")&amp;IF(AND(F1533="B2B - VAT registered",NOT(AND(LEN(E1533)=15,LEFT(E1533,1)="3",RIGHT(E1533,1)="3",ISNUMBER(--E1533)))),"Invalid/missing customer VAT no; ","")&amp;IF(L1533&lt;&gt;"Yes","Not reported/cleared on FATOORA; ","")&amp;IF(AND(OR(G1533="Zero-rated domestic (Box 3)",G1533="Export (Box 4)"),N1533=""),"Zero-rate/export evidence missing; ","")&amp;IF(AND(C1533="Credit Note",H1533&gt;0),"Credit note should be negative; ","")&amp;IF(AND(C1533="Simplified Tax Invoice",F1533="B2B - VAT registered"),"Simplified invoice issued to VAT-registered B2B; ",""))</f>
        <v/>
      </c>
    </row>
    <row r="1534">
      <c r="A1534" s="17" t="n"/>
      <c r="B1534" s="14" t="n"/>
      <c r="C1534" s="14" t="n"/>
      <c r="D1534" s="14" t="n"/>
      <c r="E1534" s="16" t="n"/>
      <c r="F1534" s="14" t="n"/>
      <c r="G1534" s="14" t="n"/>
      <c r="H1534" s="19" t="n"/>
      <c r="I1534" s="19" t="n"/>
      <c r="J1534" s="34">
        <f>IF(A1534="","",H1534+I1534)</f>
        <v/>
      </c>
      <c r="K1534" s="14" t="n"/>
      <c r="L1534" s="14" t="n"/>
      <c r="M1534" s="14" t="n"/>
      <c r="N1534" s="14" t="n"/>
      <c r="O1534" s="20">
        <f>IF(A1534="","",SUMPRODUCT((A1534&gt;=Setup!$C$19:$C$30)*(A1534&lt;=Setup!$D$19:$D$30)*Setup!$A$19:$A$30))</f>
        <v/>
      </c>
      <c r="P1534" s="34">
        <f>IF(A1534="","",IF(G1534="Standard 15% (Box 1)",ROUND(H1534*Setup!$B$9,2),0))</f>
        <v/>
      </c>
      <c r="Q1534" s="34">
        <f>IF(A1534="","",I1534-P1534)</f>
        <v/>
      </c>
      <c r="R1534" s="23">
        <f>IF(A1534="","",IF(O1534=0,"Outside audit periods; ","")&amp;IF(G1534="","No VAT category; ","")&amp;IF(ABS(Q1534)&gt;Setup!$B$10,"VAT ≠ 15% × net; ","")&amp;IF(AND(F1534="B2B - VAT registered",NOT(AND(LEN(E1534)=15,LEFT(E1534,1)="3",RIGHT(E1534,1)="3",ISNUMBER(--E1534)))),"Invalid/missing customer VAT no; ","")&amp;IF(L1534&lt;&gt;"Yes","Not reported/cleared on FATOORA; ","")&amp;IF(AND(OR(G1534="Zero-rated domestic (Box 3)",G1534="Export (Box 4)"),N1534=""),"Zero-rate/export evidence missing; ","")&amp;IF(AND(C1534="Credit Note",H1534&gt;0),"Credit note should be negative; ","")&amp;IF(AND(C1534="Simplified Tax Invoice",F1534="B2B - VAT registered"),"Simplified invoice issued to VAT-registered B2B; ",""))</f>
        <v/>
      </c>
    </row>
    <row r="1535">
      <c r="A1535" s="17" t="n"/>
      <c r="B1535" s="14" t="n"/>
      <c r="C1535" s="14" t="n"/>
      <c r="D1535" s="14" t="n"/>
      <c r="E1535" s="16" t="n"/>
      <c r="F1535" s="14" t="n"/>
      <c r="G1535" s="14" t="n"/>
      <c r="H1535" s="19" t="n"/>
      <c r="I1535" s="19" t="n"/>
      <c r="J1535" s="34">
        <f>IF(A1535="","",H1535+I1535)</f>
        <v/>
      </c>
      <c r="K1535" s="14" t="n"/>
      <c r="L1535" s="14" t="n"/>
      <c r="M1535" s="14" t="n"/>
      <c r="N1535" s="14" t="n"/>
      <c r="O1535" s="20">
        <f>IF(A1535="","",SUMPRODUCT((A1535&gt;=Setup!$C$19:$C$30)*(A1535&lt;=Setup!$D$19:$D$30)*Setup!$A$19:$A$30))</f>
        <v/>
      </c>
      <c r="P1535" s="34">
        <f>IF(A1535="","",IF(G1535="Standard 15% (Box 1)",ROUND(H1535*Setup!$B$9,2),0))</f>
        <v/>
      </c>
      <c r="Q1535" s="34">
        <f>IF(A1535="","",I1535-P1535)</f>
        <v/>
      </c>
      <c r="R1535" s="23">
        <f>IF(A1535="","",IF(O1535=0,"Outside audit periods; ","")&amp;IF(G1535="","No VAT category; ","")&amp;IF(ABS(Q1535)&gt;Setup!$B$10,"VAT ≠ 15% × net; ","")&amp;IF(AND(F1535="B2B - VAT registered",NOT(AND(LEN(E1535)=15,LEFT(E1535,1)="3",RIGHT(E1535,1)="3",ISNUMBER(--E1535)))),"Invalid/missing customer VAT no; ","")&amp;IF(L1535&lt;&gt;"Yes","Not reported/cleared on FATOORA; ","")&amp;IF(AND(OR(G1535="Zero-rated domestic (Box 3)",G1535="Export (Box 4)"),N1535=""),"Zero-rate/export evidence missing; ","")&amp;IF(AND(C1535="Credit Note",H1535&gt;0),"Credit note should be negative; ","")&amp;IF(AND(C1535="Simplified Tax Invoice",F1535="B2B - VAT registered"),"Simplified invoice issued to VAT-registered B2B; ",""))</f>
        <v/>
      </c>
    </row>
    <row r="1536">
      <c r="A1536" s="17" t="n"/>
      <c r="B1536" s="14" t="n"/>
      <c r="C1536" s="14" t="n"/>
      <c r="D1536" s="14" t="n"/>
      <c r="E1536" s="16" t="n"/>
      <c r="F1536" s="14" t="n"/>
      <c r="G1536" s="14" t="n"/>
      <c r="H1536" s="19" t="n"/>
      <c r="I1536" s="19" t="n"/>
      <c r="J1536" s="34">
        <f>IF(A1536="","",H1536+I1536)</f>
        <v/>
      </c>
      <c r="K1536" s="14" t="n"/>
      <c r="L1536" s="14" t="n"/>
      <c r="M1536" s="14" t="n"/>
      <c r="N1536" s="14" t="n"/>
      <c r="O1536" s="20">
        <f>IF(A1536="","",SUMPRODUCT((A1536&gt;=Setup!$C$19:$C$30)*(A1536&lt;=Setup!$D$19:$D$30)*Setup!$A$19:$A$30))</f>
        <v/>
      </c>
      <c r="P1536" s="34">
        <f>IF(A1536="","",IF(G1536="Standard 15% (Box 1)",ROUND(H1536*Setup!$B$9,2),0))</f>
        <v/>
      </c>
      <c r="Q1536" s="34">
        <f>IF(A1536="","",I1536-P1536)</f>
        <v/>
      </c>
      <c r="R1536" s="23">
        <f>IF(A1536="","",IF(O1536=0,"Outside audit periods; ","")&amp;IF(G1536="","No VAT category; ","")&amp;IF(ABS(Q1536)&gt;Setup!$B$10,"VAT ≠ 15% × net; ","")&amp;IF(AND(F1536="B2B - VAT registered",NOT(AND(LEN(E1536)=15,LEFT(E1536,1)="3",RIGHT(E1536,1)="3",ISNUMBER(--E1536)))),"Invalid/missing customer VAT no; ","")&amp;IF(L1536&lt;&gt;"Yes","Not reported/cleared on FATOORA; ","")&amp;IF(AND(OR(G1536="Zero-rated domestic (Box 3)",G1536="Export (Box 4)"),N1536=""),"Zero-rate/export evidence missing; ","")&amp;IF(AND(C1536="Credit Note",H1536&gt;0),"Credit note should be negative; ","")&amp;IF(AND(C1536="Simplified Tax Invoice",F1536="B2B - VAT registered"),"Simplified invoice issued to VAT-registered B2B; ",""))</f>
        <v/>
      </c>
    </row>
    <row r="1537">
      <c r="A1537" s="17" t="n"/>
      <c r="B1537" s="14" t="n"/>
      <c r="C1537" s="14" t="n"/>
      <c r="D1537" s="14" t="n"/>
      <c r="E1537" s="16" t="n"/>
      <c r="F1537" s="14" t="n"/>
      <c r="G1537" s="14" t="n"/>
      <c r="H1537" s="19" t="n"/>
      <c r="I1537" s="19" t="n"/>
      <c r="J1537" s="34">
        <f>IF(A1537="","",H1537+I1537)</f>
        <v/>
      </c>
      <c r="K1537" s="14" t="n"/>
      <c r="L1537" s="14" t="n"/>
      <c r="M1537" s="14" t="n"/>
      <c r="N1537" s="14" t="n"/>
      <c r="O1537" s="20">
        <f>IF(A1537="","",SUMPRODUCT((A1537&gt;=Setup!$C$19:$C$30)*(A1537&lt;=Setup!$D$19:$D$30)*Setup!$A$19:$A$30))</f>
        <v/>
      </c>
      <c r="P1537" s="34">
        <f>IF(A1537="","",IF(G1537="Standard 15% (Box 1)",ROUND(H1537*Setup!$B$9,2),0))</f>
        <v/>
      </c>
      <c r="Q1537" s="34">
        <f>IF(A1537="","",I1537-P1537)</f>
        <v/>
      </c>
      <c r="R1537" s="23">
        <f>IF(A1537="","",IF(O1537=0,"Outside audit periods; ","")&amp;IF(G1537="","No VAT category; ","")&amp;IF(ABS(Q1537)&gt;Setup!$B$10,"VAT ≠ 15% × net; ","")&amp;IF(AND(F1537="B2B - VAT registered",NOT(AND(LEN(E1537)=15,LEFT(E1537,1)="3",RIGHT(E1537,1)="3",ISNUMBER(--E1537)))),"Invalid/missing customer VAT no; ","")&amp;IF(L1537&lt;&gt;"Yes","Not reported/cleared on FATOORA; ","")&amp;IF(AND(OR(G1537="Zero-rated domestic (Box 3)",G1537="Export (Box 4)"),N1537=""),"Zero-rate/export evidence missing; ","")&amp;IF(AND(C1537="Credit Note",H1537&gt;0),"Credit note should be negative; ","")&amp;IF(AND(C1537="Simplified Tax Invoice",F1537="B2B - VAT registered"),"Simplified invoice issued to VAT-registered B2B; ",""))</f>
        <v/>
      </c>
    </row>
    <row r="1538">
      <c r="A1538" s="17" t="n"/>
      <c r="B1538" s="14" t="n"/>
      <c r="C1538" s="14" t="n"/>
      <c r="D1538" s="14" t="n"/>
      <c r="E1538" s="16" t="n"/>
      <c r="F1538" s="14" t="n"/>
      <c r="G1538" s="14" t="n"/>
      <c r="H1538" s="19" t="n"/>
      <c r="I1538" s="19" t="n"/>
      <c r="J1538" s="34">
        <f>IF(A1538="","",H1538+I1538)</f>
        <v/>
      </c>
      <c r="K1538" s="14" t="n"/>
      <c r="L1538" s="14" t="n"/>
      <c r="M1538" s="14" t="n"/>
      <c r="N1538" s="14" t="n"/>
      <c r="O1538" s="20">
        <f>IF(A1538="","",SUMPRODUCT((A1538&gt;=Setup!$C$19:$C$30)*(A1538&lt;=Setup!$D$19:$D$30)*Setup!$A$19:$A$30))</f>
        <v/>
      </c>
      <c r="P1538" s="34">
        <f>IF(A1538="","",IF(G1538="Standard 15% (Box 1)",ROUND(H1538*Setup!$B$9,2),0))</f>
        <v/>
      </c>
      <c r="Q1538" s="34">
        <f>IF(A1538="","",I1538-P1538)</f>
        <v/>
      </c>
      <c r="R1538" s="23">
        <f>IF(A1538="","",IF(O1538=0,"Outside audit periods; ","")&amp;IF(G1538="","No VAT category; ","")&amp;IF(ABS(Q1538)&gt;Setup!$B$10,"VAT ≠ 15% × net; ","")&amp;IF(AND(F1538="B2B - VAT registered",NOT(AND(LEN(E1538)=15,LEFT(E1538,1)="3",RIGHT(E1538,1)="3",ISNUMBER(--E1538)))),"Invalid/missing customer VAT no; ","")&amp;IF(L1538&lt;&gt;"Yes","Not reported/cleared on FATOORA; ","")&amp;IF(AND(OR(G1538="Zero-rated domestic (Box 3)",G1538="Export (Box 4)"),N1538=""),"Zero-rate/export evidence missing; ","")&amp;IF(AND(C1538="Credit Note",H1538&gt;0),"Credit note should be negative; ","")&amp;IF(AND(C1538="Simplified Tax Invoice",F1538="B2B - VAT registered"),"Simplified invoice issued to VAT-registered B2B; ",""))</f>
        <v/>
      </c>
    </row>
    <row r="1539">
      <c r="A1539" s="17" t="n"/>
      <c r="B1539" s="14" t="n"/>
      <c r="C1539" s="14" t="n"/>
      <c r="D1539" s="14" t="n"/>
      <c r="E1539" s="16" t="n"/>
      <c r="F1539" s="14" t="n"/>
      <c r="G1539" s="14" t="n"/>
      <c r="H1539" s="19" t="n"/>
      <c r="I1539" s="19" t="n"/>
      <c r="J1539" s="34">
        <f>IF(A1539="","",H1539+I1539)</f>
        <v/>
      </c>
      <c r="K1539" s="14" t="n"/>
      <c r="L1539" s="14" t="n"/>
      <c r="M1539" s="14" t="n"/>
      <c r="N1539" s="14" t="n"/>
      <c r="O1539" s="20">
        <f>IF(A1539="","",SUMPRODUCT((A1539&gt;=Setup!$C$19:$C$30)*(A1539&lt;=Setup!$D$19:$D$30)*Setup!$A$19:$A$30))</f>
        <v/>
      </c>
      <c r="P1539" s="34">
        <f>IF(A1539="","",IF(G1539="Standard 15% (Box 1)",ROUND(H1539*Setup!$B$9,2),0))</f>
        <v/>
      </c>
      <c r="Q1539" s="34">
        <f>IF(A1539="","",I1539-P1539)</f>
        <v/>
      </c>
      <c r="R1539" s="23">
        <f>IF(A1539="","",IF(O1539=0,"Outside audit periods; ","")&amp;IF(G1539="","No VAT category; ","")&amp;IF(ABS(Q1539)&gt;Setup!$B$10,"VAT ≠ 15% × net; ","")&amp;IF(AND(F1539="B2B - VAT registered",NOT(AND(LEN(E1539)=15,LEFT(E1539,1)="3",RIGHT(E1539,1)="3",ISNUMBER(--E1539)))),"Invalid/missing customer VAT no; ","")&amp;IF(L1539&lt;&gt;"Yes","Not reported/cleared on FATOORA; ","")&amp;IF(AND(OR(G1539="Zero-rated domestic (Box 3)",G1539="Export (Box 4)"),N1539=""),"Zero-rate/export evidence missing; ","")&amp;IF(AND(C1539="Credit Note",H1539&gt;0),"Credit note should be negative; ","")&amp;IF(AND(C1539="Simplified Tax Invoice",F1539="B2B - VAT registered"),"Simplified invoice issued to VAT-registered B2B; ",""))</f>
        <v/>
      </c>
    </row>
    <row r="1540">
      <c r="A1540" s="17" t="n"/>
      <c r="B1540" s="14" t="n"/>
      <c r="C1540" s="14" t="n"/>
      <c r="D1540" s="14" t="n"/>
      <c r="E1540" s="16" t="n"/>
      <c r="F1540" s="14" t="n"/>
      <c r="G1540" s="14" t="n"/>
      <c r="H1540" s="19" t="n"/>
      <c r="I1540" s="19" t="n"/>
      <c r="J1540" s="34">
        <f>IF(A1540="","",H1540+I1540)</f>
        <v/>
      </c>
      <c r="K1540" s="14" t="n"/>
      <c r="L1540" s="14" t="n"/>
      <c r="M1540" s="14" t="n"/>
      <c r="N1540" s="14" t="n"/>
      <c r="O1540" s="20">
        <f>IF(A1540="","",SUMPRODUCT((A1540&gt;=Setup!$C$19:$C$30)*(A1540&lt;=Setup!$D$19:$D$30)*Setup!$A$19:$A$30))</f>
        <v/>
      </c>
      <c r="P1540" s="34">
        <f>IF(A1540="","",IF(G1540="Standard 15% (Box 1)",ROUND(H1540*Setup!$B$9,2),0))</f>
        <v/>
      </c>
      <c r="Q1540" s="34">
        <f>IF(A1540="","",I1540-P1540)</f>
        <v/>
      </c>
      <c r="R1540" s="23">
        <f>IF(A1540="","",IF(O1540=0,"Outside audit periods; ","")&amp;IF(G1540="","No VAT category; ","")&amp;IF(ABS(Q1540)&gt;Setup!$B$10,"VAT ≠ 15% × net; ","")&amp;IF(AND(F1540="B2B - VAT registered",NOT(AND(LEN(E1540)=15,LEFT(E1540,1)="3",RIGHT(E1540,1)="3",ISNUMBER(--E1540)))),"Invalid/missing customer VAT no; ","")&amp;IF(L1540&lt;&gt;"Yes","Not reported/cleared on FATOORA; ","")&amp;IF(AND(OR(G1540="Zero-rated domestic (Box 3)",G1540="Export (Box 4)"),N1540=""),"Zero-rate/export evidence missing; ","")&amp;IF(AND(C1540="Credit Note",H1540&gt;0),"Credit note should be negative; ","")&amp;IF(AND(C1540="Simplified Tax Invoice",F1540="B2B - VAT registered"),"Simplified invoice issued to VAT-registered B2B; ",""))</f>
        <v/>
      </c>
    </row>
    <row r="1541">
      <c r="A1541" s="17" t="n"/>
      <c r="B1541" s="14" t="n"/>
      <c r="C1541" s="14" t="n"/>
      <c r="D1541" s="14" t="n"/>
      <c r="E1541" s="16" t="n"/>
      <c r="F1541" s="14" t="n"/>
      <c r="G1541" s="14" t="n"/>
      <c r="H1541" s="19" t="n"/>
      <c r="I1541" s="19" t="n"/>
      <c r="J1541" s="34">
        <f>IF(A1541="","",H1541+I1541)</f>
        <v/>
      </c>
      <c r="K1541" s="14" t="n"/>
      <c r="L1541" s="14" t="n"/>
      <c r="M1541" s="14" t="n"/>
      <c r="N1541" s="14" t="n"/>
      <c r="O1541" s="20">
        <f>IF(A1541="","",SUMPRODUCT((A1541&gt;=Setup!$C$19:$C$30)*(A1541&lt;=Setup!$D$19:$D$30)*Setup!$A$19:$A$30))</f>
        <v/>
      </c>
      <c r="P1541" s="34">
        <f>IF(A1541="","",IF(G1541="Standard 15% (Box 1)",ROUND(H1541*Setup!$B$9,2),0))</f>
        <v/>
      </c>
      <c r="Q1541" s="34">
        <f>IF(A1541="","",I1541-P1541)</f>
        <v/>
      </c>
      <c r="R1541" s="23">
        <f>IF(A1541="","",IF(O1541=0,"Outside audit periods; ","")&amp;IF(G1541="","No VAT category; ","")&amp;IF(ABS(Q1541)&gt;Setup!$B$10,"VAT ≠ 15% × net; ","")&amp;IF(AND(F1541="B2B - VAT registered",NOT(AND(LEN(E1541)=15,LEFT(E1541,1)="3",RIGHT(E1541,1)="3",ISNUMBER(--E1541)))),"Invalid/missing customer VAT no; ","")&amp;IF(L1541&lt;&gt;"Yes","Not reported/cleared on FATOORA; ","")&amp;IF(AND(OR(G1541="Zero-rated domestic (Box 3)",G1541="Export (Box 4)"),N1541=""),"Zero-rate/export evidence missing; ","")&amp;IF(AND(C1541="Credit Note",H1541&gt;0),"Credit note should be negative; ","")&amp;IF(AND(C1541="Simplified Tax Invoice",F1541="B2B - VAT registered"),"Simplified invoice issued to VAT-registered B2B; ",""))</f>
        <v/>
      </c>
    </row>
    <row r="1542">
      <c r="A1542" s="17" t="n"/>
      <c r="B1542" s="14" t="n"/>
      <c r="C1542" s="14" t="n"/>
      <c r="D1542" s="14" t="n"/>
      <c r="E1542" s="16" t="n"/>
      <c r="F1542" s="14" t="n"/>
      <c r="G1542" s="14" t="n"/>
      <c r="H1542" s="19" t="n"/>
      <c r="I1542" s="19" t="n"/>
      <c r="J1542" s="34">
        <f>IF(A1542="","",H1542+I1542)</f>
        <v/>
      </c>
      <c r="K1542" s="14" t="n"/>
      <c r="L1542" s="14" t="n"/>
      <c r="M1542" s="14" t="n"/>
      <c r="N1542" s="14" t="n"/>
      <c r="O1542" s="20">
        <f>IF(A1542="","",SUMPRODUCT((A1542&gt;=Setup!$C$19:$C$30)*(A1542&lt;=Setup!$D$19:$D$30)*Setup!$A$19:$A$30))</f>
        <v/>
      </c>
      <c r="P1542" s="34">
        <f>IF(A1542="","",IF(G1542="Standard 15% (Box 1)",ROUND(H1542*Setup!$B$9,2),0))</f>
        <v/>
      </c>
      <c r="Q1542" s="34">
        <f>IF(A1542="","",I1542-P1542)</f>
        <v/>
      </c>
      <c r="R1542" s="23">
        <f>IF(A1542="","",IF(O1542=0,"Outside audit periods; ","")&amp;IF(G1542="","No VAT category; ","")&amp;IF(ABS(Q1542)&gt;Setup!$B$10,"VAT ≠ 15% × net; ","")&amp;IF(AND(F1542="B2B - VAT registered",NOT(AND(LEN(E1542)=15,LEFT(E1542,1)="3",RIGHT(E1542,1)="3",ISNUMBER(--E1542)))),"Invalid/missing customer VAT no; ","")&amp;IF(L1542&lt;&gt;"Yes","Not reported/cleared on FATOORA; ","")&amp;IF(AND(OR(G1542="Zero-rated domestic (Box 3)",G1542="Export (Box 4)"),N1542=""),"Zero-rate/export evidence missing; ","")&amp;IF(AND(C1542="Credit Note",H1542&gt;0),"Credit note should be negative; ","")&amp;IF(AND(C1542="Simplified Tax Invoice",F1542="B2B - VAT registered"),"Simplified invoice issued to VAT-registered B2B; ",""))</f>
        <v/>
      </c>
    </row>
    <row r="1543">
      <c r="A1543" s="17" t="n"/>
      <c r="B1543" s="14" t="n"/>
      <c r="C1543" s="14" t="n"/>
      <c r="D1543" s="14" t="n"/>
      <c r="E1543" s="16" t="n"/>
      <c r="F1543" s="14" t="n"/>
      <c r="G1543" s="14" t="n"/>
      <c r="H1543" s="19" t="n"/>
      <c r="I1543" s="19" t="n"/>
      <c r="J1543" s="34">
        <f>IF(A1543="","",H1543+I1543)</f>
        <v/>
      </c>
      <c r="K1543" s="14" t="n"/>
      <c r="L1543" s="14" t="n"/>
      <c r="M1543" s="14" t="n"/>
      <c r="N1543" s="14" t="n"/>
      <c r="O1543" s="20">
        <f>IF(A1543="","",SUMPRODUCT((A1543&gt;=Setup!$C$19:$C$30)*(A1543&lt;=Setup!$D$19:$D$30)*Setup!$A$19:$A$30))</f>
        <v/>
      </c>
      <c r="P1543" s="34">
        <f>IF(A1543="","",IF(G1543="Standard 15% (Box 1)",ROUND(H1543*Setup!$B$9,2),0))</f>
        <v/>
      </c>
      <c r="Q1543" s="34">
        <f>IF(A1543="","",I1543-P1543)</f>
        <v/>
      </c>
      <c r="R1543" s="23">
        <f>IF(A1543="","",IF(O1543=0,"Outside audit periods; ","")&amp;IF(G1543="","No VAT category; ","")&amp;IF(ABS(Q1543)&gt;Setup!$B$10,"VAT ≠ 15% × net; ","")&amp;IF(AND(F1543="B2B - VAT registered",NOT(AND(LEN(E1543)=15,LEFT(E1543,1)="3",RIGHT(E1543,1)="3",ISNUMBER(--E1543)))),"Invalid/missing customer VAT no; ","")&amp;IF(L1543&lt;&gt;"Yes","Not reported/cleared on FATOORA; ","")&amp;IF(AND(OR(G1543="Zero-rated domestic (Box 3)",G1543="Export (Box 4)"),N1543=""),"Zero-rate/export evidence missing; ","")&amp;IF(AND(C1543="Credit Note",H1543&gt;0),"Credit note should be negative; ","")&amp;IF(AND(C1543="Simplified Tax Invoice",F1543="B2B - VAT registered"),"Simplified invoice issued to VAT-registered B2B; ",""))</f>
        <v/>
      </c>
    </row>
    <row r="1544">
      <c r="A1544" s="17" t="n"/>
      <c r="B1544" s="14" t="n"/>
      <c r="C1544" s="14" t="n"/>
      <c r="D1544" s="14" t="n"/>
      <c r="E1544" s="16" t="n"/>
      <c r="F1544" s="14" t="n"/>
      <c r="G1544" s="14" t="n"/>
      <c r="H1544" s="19" t="n"/>
      <c r="I1544" s="19" t="n"/>
      <c r="J1544" s="34">
        <f>IF(A1544="","",H1544+I1544)</f>
        <v/>
      </c>
      <c r="K1544" s="14" t="n"/>
      <c r="L1544" s="14" t="n"/>
      <c r="M1544" s="14" t="n"/>
      <c r="N1544" s="14" t="n"/>
      <c r="O1544" s="20">
        <f>IF(A1544="","",SUMPRODUCT((A1544&gt;=Setup!$C$19:$C$30)*(A1544&lt;=Setup!$D$19:$D$30)*Setup!$A$19:$A$30))</f>
        <v/>
      </c>
      <c r="P1544" s="34">
        <f>IF(A1544="","",IF(G1544="Standard 15% (Box 1)",ROUND(H1544*Setup!$B$9,2),0))</f>
        <v/>
      </c>
      <c r="Q1544" s="34">
        <f>IF(A1544="","",I1544-P1544)</f>
        <v/>
      </c>
      <c r="R1544" s="23">
        <f>IF(A1544="","",IF(O1544=0,"Outside audit periods; ","")&amp;IF(G1544="","No VAT category; ","")&amp;IF(ABS(Q1544)&gt;Setup!$B$10,"VAT ≠ 15% × net; ","")&amp;IF(AND(F1544="B2B - VAT registered",NOT(AND(LEN(E1544)=15,LEFT(E1544,1)="3",RIGHT(E1544,1)="3",ISNUMBER(--E1544)))),"Invalid/missing customer VAT no; ","")&amp;IF(L1544&lt;&gt;"Yes","Not reported/cleared on FATOORA; ","")&amp;IF(AND(OR(G1544="Zero-rated domestic (Box 3)",G1544="Export (Box 4)"),N1544=""),"Zero-rate/export evidence missing; ","")&amp;IF(AND(C1544="Credit Note",H1544&gt;0),"Credit note should be negative; ","")&amp;IF(AND(C1544="Simplified Tax Invoice",F1544="B2B - VAT registered"),"Simplified invoice issued to VAT-registered B2B; ",""))</f>
        <v/>
      </c>
    </row>
    <row r="1545">
      <c r="A1545" s="17" t="n"/>
      <c r="B1545" s="14" t="n"/>
      <c r="C1545" s="14" t="n"/>
      <c r="D1545" s="14" t="n"/>
      <c r="E1545" s="16" t="n"/>
      <c r="F1545" s="14" t="n"/>
      <c r="G1545" s="14" t="n"/>
      <c r="H1545" s="19" t="n"/>
      <c r="I1545" s="19" t="n"/>
      <c r="J1545" s="34">
        <f>IF(A1545="","",H1545+I1545)</f>
        <v/>
      </c>
      <c r="K1545" s="14" t="n"/>
      <c r="L1545" s="14" t="n"/>
      <c r="M1545" s="14" t="n"/>
      <c r="N1545" s="14" t="n"/>
      <c r="O1545" s="20">
        <f>IF(A1545="","",SUMPRODUCT((A1545&gt;=Setup!$C$19:$C$30)*(A1545&lt;=Setup!$D$19:$D$30)*Setup!$A$19:$A$30))</f>
        <v/>
      </c>
      <c r="P1545" s="34">
        <f>IF(A1545="","",IF(G1545="Standard 15% (Box 1)",ROUND(H1545*Setup!$B$9,2),0))</f>
        <v/>
      </c>
      <c r="Q1545" s="34">
        <f>IF(A1545="","",I1545-P1545)</f>
        <v/>
      </c>
      <c r="R1545" s="23">
        <f>IF(A1545="","",IF(O1545=0,"Outside audit periods; ","")&amp;IF(G1545="","No VAT category; ","")&amp;IF(ABS(Q1545)&gt;Setup!$B$10,"VAT ≠ 15% × net; ","")&amp;IF(AND(F1545="B2B - VAT registered",NOT(AND(LEN(E1545)=15,LEFT(E1545,1)="3",RIGHT(E1545,1)="3",ISNUMBER(--E1545)))),"Invalid/missing customer VAT no; ","")&amp;IF(L1545&lt;&gt;"Yes","Not reported/cleared on FATOORA; ","")&amp;IF(AND(OR(G1545="Zero-rated domestic (Box 3)",G1545="Export (Box 4)"),N1545=""),"Zero-rate/export evidence missing; ","")&amp;IF(AND(C1545="Credit Note",H1545&gt;0),"Credit note should be negative; ","")&amp;IF(AND(C1545="Simplified Tax Invoice",F1545="B2B - VAT registered"),"Simplified invoice issued to VAT-registered B2B; ",""))</f>
        <v/>
      </c>
    </row>
    <row r="1546">
      <c r="A1546" s="17" t="n"/>
      <c r="B1546" s="14" t="n"/>
      <c r="C1546" s="14" t="n"/>
      <c r="D1546" s="14" t="n"/>
      <c r="E1546" s="16" t="n"/>
      <c r="F1546" s="14" t="n"/>
      <c r="G1546" s="14" t="n"/>
      <c r="H1546" s="19" t="n"/>
      <c r="I1546" s="19" t="n"/>
      <c r="J1546" s="34">
        <f>IF(A1546="","",H1546+I1546)</f>
        <v/>
      </c>
      <c r="K1546" s="14" t="n"/>
      <c r="L1546" s="14" t="n"/>
      <c r="M1546" s="14" t="n"/>
      <c r="N1546" s="14" t="n"/>
      <c r="O1546" s="20">
        <f>IF(A1546="","",SUMPRODUCT((A1546&gt;=Setup!$C$19:$C$30)*(A1546&lt;=Setup!$D$19:$D$30)*Setup!$A$19:$A$30))</f>
        <v/>
      </c>
      <c r="P1546" s="34">
        <f>IF(A1546="","",IF(G1546="Standard 15% (Box 1)",ROUND(H1546*Setup!$B$9,2),0))</f>
        <v/>
      </c>
      <c r="Q1546" s="34">
        <f>IF(A1546="","",I1546-P1546)</f>
        <v/>
      </c>
      <c r="R1546" s="23">
        <f>IF(A1546="","",IF(O1546=0,"Outside audit periods; ","")&amp;IF(G1546="","No VAT category; ","")&amp;IF(ABS(Q1546)&gt;Setup!$B$10,"VAT ≠ 15% × net; ","")&amp;IF(AND(F1546="B2B - VAT registered",NOT(AND(LEN(E1546)=15,LEFT(E1546,1)="3",RIGHT(E1546,1)="3",ISNUMBER(--E1546)))),"Invalid/missing customer VAT no; ","")&amp;IF(L1546&lt;&gt;"Yes","Not reported/cleared on FATOORA; ","")&amp;IF(AND(OR(G1546="Zero-rated domestic (Box 3)",G1546="Export (Box 4)"),N1546=""),"Zero-rate/export evidence missing; ","")&amp;IF(AND(C1546="Credit Note",H1546&gt;0),"Credit note should be negative; ","")&amp;IF(AND(C1546="Simplified Tax Invoice",F1546="B2B - VAT registered"),"Simplified invoice issued to VAT-registered B2B; ",""))</f>
        <v/>
      </c>
    </row>
    <row r="1547">
      <c r="A1547" s="17" t="n"/>
      <c r="B1547" s="14" t="n"/>
      <c r="C1547" s="14" t="n"/>
      <c r="D1547" s="14" t="n"/>
      <c r="E1547" s="16" t="n"/>
      <c r="F1547" s="14" t="n"/>
      <c r="G1547" s="14" t="n"/>
      <c r="H1547" s="19" t="n"/>
      <c r="I1547" s="19" t="n"/>
      <c r="J1547" s="34">
        <f>IF(A1547="","",H1547+I1547)</f>
        <v/>
      </c>
      <c r="K1547" s="14" t="n"/>
      <c r="L1547" s="14" t="n"/>
      <c r="M1547" s="14" t="n"/>
      <c r="N1547" s="14" t="n"/>
      <c r="O1547" s="20">
        <f>IF(A1547="","",SUMPRODUCT((A1547&gt;=Setup!$C$19:$C$30)*(A1547&lt;=Setup!$D$19:$D$30)*Setup!$A$19:$A$30))</f>
        <v/>
      </c>
      <c r="P1547" s="34">
        <f>IF(A1547="","",IF(G1547="Standard 15% (Box 1)",ROUND(H1547*Setup!$B$9,2),0))</f>
        <v/>
      </c>
      <c r="Q1547" s="34">
        <f>IF(A1547="","",I1547-P1547)</f>
        <v/>
      </c>
      <c r="R1547" s="23">
        <f>IF(A1547="","",IF(O1547=0,"Outside audit periods; ","")&amp;IF(G1547="","No VAT category; ","")&amp;IF(ABS(Q1547)&gt;Setup!$B$10,"VAT ≠ 15% × net; ","")&amp;IF(AND(F1547="B2B - VAT registered",NOT(AND(LEN(E1547)=15,LEFT(E1547,1)="3",RIGHT(E1547,1)="3",ISNUMBER(--E1547)))),"Invalid/missing customer VAT no; ","")&amp;IF(L1547&lt;&gt;"Yes","Not reported/cleared on FATOORA; ","")&amp;IF(AND(OR(G1547="Zero-rated domestic (Box 3)",G1547="Export (Box 4)"),N1547=""),"Zero-rate/export evidence missing; ","")&amp;IF(AND(C1547="Credit Note",H1547&gt;0),"Credit note should be negative; ","")&amp;IF(AND(C1547="Simplified Tax Invoice",F1547="B2B - VAT registered"),"Simplified invoice issued to VAT-registered B2B; ",""))</f>
        <v/>
      </c>
    </row>
    <row r="1548">
      <c r="A1548" s="17" t="n"/>
      <c r="B1548" s="14" t="n"/>
      <c r="C1548" s="14" t="n"/>
      <c r="D1548" s="14" t="n"/>
      <c r="E1548" s="16" t="n"/>
      <c r="F1548" s="14" t="n"/>
      <c r="G1548" s="14" t="n"/>
      <c r="H1548" s="19" t="n"/>
      <c r="I1548" s="19" t="n"/>
      <c r="J1548" s="34">
        <f>IF(A1548="","",H1548+I1548)</f>
        <v/>
      </c>
      <c r="K1548" s="14" t="n"/>
      <c r="L1548" s="14" t="n"/>
      <c r="M1548" s="14" t="n"/>
      <c r="N1548" s="14" t="n"/>
      <c r="O1548" s="20">
        <f>IF(A1548="","",SUMPRODUCT((A1548&gt;=Setup!$C$19:$C$30)*(A1548&lt;=Setup!$D$19:$D$30)*Setup!$A$19:$A$30))</f>
        <v/>
      </c>
      <c r="P1548" s="34">
        <f>IF(A1548="","",IF(G1548="Standard 15% (Box 1)",ROUND(H1548*Setup!$B$9,2),0))</f>
        <v/>
      </c>
      <c r="Q1548" s="34">
        <f>IF(A1548="","",I1548-P1548)</f>
        <v/>
      </c>
      <c r="R1548" s="23">
        <f>IF(A1548="","",IF(O1548=0,"Outside audit periods; ","")&amp;IF(G1548="","No VAT category; ","")&amp;IF(ABS(Q1548)&gt;Setup!$B$10,"VAT ≠ 15% × net; ","")&amp;IF(AND(F1548="B2B - VAT registered",NOT(AND(LEN(E1548)=15,LEFT(E1548,1)="3",RIGHT(E1548,1)="3",ISNUMBER(--E1548)))),"Invalid/missing customer VAT no; ","")&amp;IF(L1548&lt;&gt;"Yes","Not reported/cleared on FATOORA; ","")&amp;IF(AND(OR(G1548="Zero-rated domestic (Box 3)",G1548="Export (Box 4)"),N1548=""),"Zero-rate/export evidence missing; ","")&amp;IF(AND(C1548="Credit Note",H1548&gt;0),"Credit note should be negative; ","")&amp;IF(AND(C1548="Simplified Tax Invoice",F1548="B2B - VAT registered"),"Simplified invoice issued to VAT-registered B2B; ",""))</f>
        <v/>
      </c>
    </row>
    <row r="1549">
      <c r="A1549" s="17" t="n"/>
      <c r="B1549" s="14" t="n"/>
      <c r="C1549" s="14" t="n"/>
      <c r="D1549" s="14" t="n"/>
      <c r="E1549" s="16" t="n"/>
      <c r="F1549" s="14" t="n"/>
      <c r="G1549" s="14" t="n"/>
      <c r="H1549" s="19" t="n"/>
      <c r="I1549" s="19" t="n"/>
      <c r="J1549" s="34">
        <f>IF(A1549="","",H1549+I1549)</f>
        <v/>
      </c>
      <c r="K1549" s="14" t="n"/>
      <c r="L1549" s="14" t="n"/>
      <c r="M1549" s="14" t="n"/>
      <c r="N1549" s="14" t="n"/>
      <c r="O1549" s="20">
        <f>IF(A1549="","",SUMPRODUCT((A1549&gt;=Setup!$C$19:$C$30)*(A1549&lt;=Setup!$D$19:$D$30)*Setup!$A$19:$A$30))</f>
        <v/>
      </c>
      <c r="P1549" s="34">
        <f>IF(A1549="","",IF(G1549="Standard 15% (Box 1)",ROUND(H1549*Setup!$B$9,2),0))</f>
        <v/>
      </c>
      <c r="Q1549" s="34">
        <f>IF(A1549="","",I1549-P1549)</f>
        <v/>
      </c>
      <c r="R1549" s="23">
        <f>IF(A1549="","",IF(O1549=0,"Outside audit periods; ","")&amp;IF(G1549="","No VAT category; ","")&amp;IF(ABS(Q1549)&gt;Setup!$B$10,"VAT ≠ 15% × net; ","")&amp;IF(AND(F1549="B2B - VAT registered",NOT(AND(LEN(E1549)=15,LEFT(E1549,1)="3",RIGHT(E1549,1)="3",ISNUMBER(--E1549)))),"Invalid/missing customer VAT no; ","")&amp;IF(L1549&lt;&gt;"Yes","Not reported/cleared on FATOORA; ","")&amp;IF(AND(OR(G1549="Zero-rated domestic (Box 3)",G1549="Export (Box 4)"),N1549=""),"Zero-rate/export evidence missing; ","")&amp;IF(AND(C1549="Credit Note",H1549&gt;0),"Credit note should be negative; ","")&amp;IF(AND(C1549="Simplified Tax Invoice",F1549="B2B - VAT registered"),"Simplified invoice issued to VAT-registered B2B; ",""))</f>
        <v/>
      </c>
    </row>
    <row r="1550">
      <c r="A1550" s="17" t="n"/>
      <c r="B1550" s="14" t="n"/>
      <c r="C1550" s="14" t="n"/>
      <c r="D1550" s="14" t="n"/>
      <c r="E1550" s="16" t="n"/>
      <c r="F1550" s="14" t="n"/>
      <c r="G1550" s="14" t="n"/>
      <c r="H1550" s="19" t="n"/>
      <c r="I1550" s="19" t="n"/>
      <c r="J1550" s="34">
        <f>IF(A1550="","",H1550+I1550)</f>
        <v/>
      </c>
      <c r="K1550" s="14" t="n"/>
      <c r="L1550" s="14" t="n"/>
      <c r="M1550" s="14" t="n"/>
      <c r="N1550" s="14" t="n"/>
      <c r="O1550" s="20">
        <f>IF(A1550="","",SUMPRODUCT((A1550&gt;=Setup!$C$19:$C$30)*(A1550&lt;=Setup!$D$19:$D$30)*Setup!$A$19:$A$30))</f>
        <v/>
      </c>
      <c r="P1550" s="34">
        <f>IF(A1550="","",IF(G1550="Standard 15% (Box 1)",ROUND(H1550*Setup!$B$9,2),0))</f>
        <v/>
      </c>
      <c r="Q1550" s="34">
        <f>IF(A1550="","",I1550-P1550)</f>
        <v/>
      </c>
      <c r="R1550" s="23">
        <f>IF(A1550="","",IF(O1550=0,"Outside audit periods; ","")&amp;IF(G1550="","No VAT category; ","")&amp;IF(ABS(Q1550)&gt;Setup!$B$10,"VAT ≠ 15% × net; ","")&amp;IF(AND(F1550="B2B - VAT registered",NOT(AND(LEN(E1550)=15,LEFT(E1550,1)="3",RIGHT(E1550,1)="3",ISNUMBER(--E1550)))),"Invalid/missing customer VAT no; ","")&amp;IF(L1550&lt;&gt;"Yes","Not reported/cleared on FATOORA; ","")&amp;IF(AND(OR(G1550="Zero-rated domestic (Box 3)",G1550="Export (Box 4)"),N1550=""),"Zero-rate/export evidence missing; ","")&amp;IF(AND(C1550="Credit Note",H1550&gt;0),"Credit note should be negative; ","")&amp;IF(AND(C1550="Simplified Tax Invoice",F1550="B2B - VAT registered"),"Simplified invoice issued to VAT-registered B2B; ",""))</f>
        <v/>
      </c>
    </row>
    <row r="1551">
      <c r="A1551" s="17" t="n"/>
      <c r="B1551" s="14" t="n"/>
      <c r="C1551" s="14" t="n"/>
      <c r="D1551" s="14" t="n"/>
      <c r="E1551" s="16" t="n"/>
      <c r="F1551" s="14" t="n"/>
      <c r="G1551" s="14" t="n"/>
      <c r="H1551" s="19" t="n"/>
      <c r="I1551" s="19" t="n"/>
      <c r="J1551" s="34">
        <f>IF(A1551="","",H1551+I1551)</f>
        <v/>
      </c>
      <c r="K1551" s="14" t="n"/>
      <c r="L1551" s="14" t="n"/>
      <c r="M1551" s="14" t="n"/>
      <c r="N1551" s="14" t="n"/>
      <c r="O1551" s="20">
        <f>IF(A1551="","",SUMPRODUCT((A1551&gt;=Setup!$C$19:$C$30)*(A1551&lt;=Setup!$D$19:$D$30)*Setup!$A$19:$A$30))</f>
        <v/>
      </c>
      <c r="P1551" s="34">
        <f>IF(A1551="","",IF(G1551="Standard 15% (Box 1)",ROUND(H1551*Setup!$B$9,2),0))</f>
        <v/>
      </c>
      <c r="Q1551" s="34">
        <f>IF(A1551="","",I1551-P1551)</f>
        <v/>
      </c>
      <c r="R1551" s="23">
        <f>IF(A1551="","",IF(O1551=0,"Outside audit periods; ","")&amp;IF(G1551="","No VAT category; ","")&amp;IF(ABS(Q1551)&gt;Setup!$B$10,"VAT ≠ 15% × net; ","")&amp;IF(AND(F1551="B2B - VAT registered",NOT(AND(LEN(E1551)=15,LEFT(E1551,1)="3",RIGHT(E1551,1)="3",ISNUMBER(--E1551)))),"Invalid/missing customer VAT no; ","")&amp;IF(L1551&lt;&gt;"Yes","Not reported/cleared on FATOORA; ","")&amp;IF(AND(OR(G1551="Zero-rated domestic (Box 3)",G1551="Export (Box 4)"),N1551=""),"Zero-rate/export evidence missing; ","")&amp;IF(AND(C1551="Credit Note",H1551&gt;0),"Credit note should be negative; ","")&amp;IF(AND(C1551="Simplified Tax Invoice",F1551="B2B - VAT registered"),"Simplified invoice issued to VAT-registered B2B; ",""))</f>
        <v/>
      </c>
    </row>
    <row r="1552">
      <c r="A1552" s="17" t="n"/>
      <c r="B1552" s="14" t="n"/>
      <c r="C1552" s="14" t="n"/>
      <c r="D1552" s="14" t="n"/>
      <c r="E1552" s="16" t="n"/>
      <c r="F1552" s="14" t="n"/>
      <c r="G1552" s="14" t="n"/>
      <c r="H1552" s="19" t="n"/>
      <c r="I1552" s="19" t="n"/>
      <c r="J1552" s="34">
        <f>IF(A1552="","",H1552+I1552)</f>
        <v/>
      </c>
      <c r="K1552" s="14" t="n"/>
      <c r="L1552" s="14" t="n"/>
      <c r="M1552" s="14" t="n"/>
      <c r="N1552" s="14" t="n"/>
      <c r="O1552" s="20">
        <f>IF(A1552="","",SUMPRODUCT((A1552&gt;=Setup!$C$19:$C$30)*(A1552&lt;=Setup!$D$19:$D$30)*Setup!$A$19:$A$30))</f>
        <v/>
      </c>
      <c r="P1552" s="34">
        <f>IF(A1552="","",IF(G1552="Standard 15% (Box 1)",ROUND(H1552*Setup!$B$9,2),0))</f>
        <v/>
      </c>
      <c r="Q1552" s="34">
        <f>IF(A1552="","",I1552-P1552)</f>
        <v/>
      </c>
      <c r="R1552" s="23">
        <f>IF(A1552="","",IF(O1552=0,"Outside audit periods; ","")&amp;IF(G1552="","No VAT category; ","")&amp;IF(ABS(Q1552)&gt;Setup!$B$10,"VAT ≠ 15% × net; ","")&amp;IF(AND(F1552="B2B - VAT registered",NOT(AND(LEN(E1552)=15,LEFT(E1552,1)="3",RIGHT(E1552,1)="3",ISNUMBER(--E1552)))),"Invalid/missing customer VAT no; ","")&amp;IF(L1552&lt;&gt;"Yes","Not reported/cleared on FATOORA; ","")&amp;IF(AND(OR(G1552="Zero-rated domestic (Box 3)",G1552="Export (Box 4)"),N1552=""),"Zero-rate/export evidence missing; ","")&amp;IF(AND(C1552="Credit Note",H1552&gt;0),"Credit note should be negative; ","")&amp;IF(AND(C1552="Simplified Tax Invoice",F1552="B2B - VAT registered"),"Simplified invoice issued to VAT-registered B2B; ",""))</f>
        <v/>
      </c>
    </row>
    <row r="1553">
      <c r="A1553" s="17" t="n"/>
      <c r="B1553" s="14" t="n"/>
      <c r="C1553" s="14" t="n"/>
      <c r="D1553" s="14" t="n"/>
      <c r="E1553" s="16" t="n"/>
      <c r="F1553" s="14" t="n"/>
      <c r="G1553" s="14" t="n"/>
      <c r="H1553" s="19" t="n"/>
      <c r="I1553" s="19" t="n"/>
      <c r="J1553" s="34">
        <f>IF(A1553="","",H1553+I1553)</f>
        <v/>
      </c>
      <c r="K1553" s="14" t="n"/>
      <c r="L1553" s="14" t="n"/>
      <c r="M1553" s="14" t="n"/>
      <c r="N1553" s="14" t="n"/>
      <c r="O1553" s="20">
        <f>IF(A1553="","",SUMPRODUCT((A1553&gt;=Setup!$C$19:$C$30)*(A1553&lt;=Setup!$D$19:$D$30)*Setup!$A$19:$A$30))</f>
        <v/>
      </c>
      <c r="P1553" s="34">
        <f>IF(A1553="","",IF(G1553="Standard 15% (Box 1)",ROUND(H1553*Setup!$B$9,2),0))</f>
        <v/>
      </c>
      <c r="Q1553" s="34">
        <f>IF(A1553="","",I1553-P1553)</f>
        <v/>
      </c>
      <c r="R1553" s="23">
        <f>IF(A1553="","",IF(O1553=0,"Outside audit periods; ","")&amp;IF(G1553="","No VAT category; ","")&amp;IF(ABS(Q1553)&gt;Setup!$B$10,"VAT ≠ 15% × net; ","")&amp;IF(AND(F1553="B2B - VAT registered",NOT(AND(LEN(E1553)=15,LEFT(E1553,1)="3",RIGHT(E1553,1)="3",ISNUMBER(--E1553)))),"Invalid/missing customer VAT no; ","")&amp;IF(L1553&lt;&gt;"Yes","Not reported/cleared on FATOORA; ","")&amp;IF(AND(OR(G1553="Zero-rated domestic (Box 3)",G1553="Export (Box 4)"),N1553=""),"Zero-rate/export evidence missing; ","")&amp;IF(AND(C1553="Credit Note",H1553&gt;0),"Credit note should be negative; ","")&amp;IF(AND(C1553="Simplified Tax Invoice",F1553="B2B - VAT registered"),"Simplified invoice issued to VAT-registered B2B; ",""))</f>
        <v/>
      </c>
    </row>
    <row r="1554">
      <c r="A1554" s="17" t="n"/>
      <c r="B1554" s="14" t="n"/>
      <c r="C1554" s="14" t="n"/>
      <c r="D1554" s="14" t="n"/>
      <c r="E1554" s="16" t="n"/>
      <c r="F1554" s="14" t="n"/>
      <c r="G1554" s="14" t="n"/>
      <c r="H1554" s="19" t="n"/>
      <c r="I1554" s="19" t="n"/>
      <c r="J1554" s="34">
        <f>IF(A1554="","",H1554+I1554)</f>
        <v/>
      </c>
      <c r="K1554" s="14" t="n"/>
      <c r="L1554" s="14" t="n"/>
      <c r="M1554" s="14" t="n"/>
      <c r="N1554" s="14" t="n"/>
      <c r="O1554" s="20">
        <f>IF(A1554="","",SUMPRODUCT((A1554&gt;=Setup!$C$19:$C$30)*(A1554&lt;=Setup!$D$19:$D$30)*Setup!$A$19:$A$30))</f>
        <v/>
      </c>
      <c r="P1554" s="34">
        <f>IF(A1554="","",IF(G1554="Standard 15% (Box 1)",ROUND(H1554*Setup!$B$9,2),0))</f>
        <v/>
      </c>
      <c r="Q1554" s="34">
        <f>IF(A1554="","",I1554-P1554)</f>
        <v/>
      </c>
      <c r="R1554" s="23">
        <f>IF(A1554="","",IF(O1554=0,"Outside audit periods; ","")&amp;IF(G1554="","No VAT category; ","")&amp;IF(ABS(Q1554)&gt;Setup!$B$10,"VAT ≠ 15% × net; ","")&amp;IF(AND(F1554="B2B - VAT registered",NOT(AND(LEN(E1554)=15,LEFT(E1554,1)="3",RIGHT(E1554,1)="3",ISNUMBER(--E1554)))),"Invalid/missing customer VAT no; ","")&amp;IF(L1554&lt;&gt;"Yes","Not reported/cleared on FATOORA; ","")&amp;IF(AND(OR(G1554="Zero-rated domestic (Box 3)",G1554="Export (Box 4)"),N1554=""),"Zero-rate/export evidence missing; ","")&amp;IF(AND(C1554="Credit Note",H1554&gt;0),"Credit note should be negative; ","")&amp;IF(AND(C1554="Simplified Tax Invoice",F1554="B2B - VAT registered"),"Simplified invoice issued to VAT-registered B2B; ",""))</f>
        <v/>
      </c>
    </row>
    <row r="1555">
      <c r="A1555" s="17" t="n"/>
      <c r="B1555" s="14" t="n"/>
      <c r="C1555" s="14" t="n"/>
      <c r="D1555" s="14" t="n"/>
      <c r="E1555" s="16" t="n"/>
      <c r="F1555" s="14" t="n"/>
      <c r="G1555" s="14" t="n"/>
      <c r="H1555" s="19" t="n"/>
      <c r="I1555" s="19" t="n"/>
      <c r="J1555" s="34">
        <f>IF(A1555="","",H1555+I1555)</f>
        <v/>
      </c>
      <c r="K1555" s="14" t="n"/>
      <c r="L1555" s="14" t="n"/>
      <c r="M1555" s="14" t="n"/>
      <c r="N1555" s="14" t="n"/>
      <c r="O1555" s="20">
        <f>IF(A1555="","",SUMPRODUCT((A1555&gt;=Setup!$C$19:$C$30)*(A1555&lt;=Setup!$D$19:$D$30)*Setup!$A$19:$A$30))</f>
        <v/>
      </c>
      <c r="P1555" s="34">
        <f>IF(A1555="","",IF(G1555="Standard 15% (Box 1)",ROUND(H1555*Setup!$B$9,2),0))</f>
        <v/>
      </c>
      <c r="Q1555" s="34">
        <f>IF(A1555="","",I1555-P1555)</f>
        <v/>
      </c>
      <c r="R1555" s="23">
        <f>IF(A1555="","",IF(O1555=0,"Outside audit periods; ","")&amp;IF(G1555="","No VAT category; ","")&amp;IF(ABS(Q1555)&gt;Setup!$B$10,"VAT ≠ 15% × net; ","")&amp;IF(AND(F1555="B2B - VAT registered",NOT(AND(LEN(E1555)=15,LEFT(E1555,1)="3",RIGHT(E1555,1)="3",ISNUMBER(--E1555)))),"Invalid/missing customer VAT no; ","")&amp;IF(L1555&lt;&gt;"Yes","Not reported/cleared on FATOORA; ","")&amp;IF(AND(OR(G1555="Zero-rated domestic (Box 3)",G1555="Export (Box 4)"),N1555=""),"Zero-rate/export evidence missing; ","")&amp;IF(AND(C1555="Credit Note",H1555&gt;0),"Credit note should be negative; ","")&amp;IF(AND(C1555="Simplified Tax Invoice",F1555="B2B - VAT registered"),"Simplified invoice issued to VAT-registered B2B; ",""))</f>
        <v/>
      </c>
    </row>
    <row r="1556">
      <c r="A1556" s="17" t="n"/>
      <c r="B1556" s="14" t="n"/>
      <c r="C1556" s="14" t="n"/>
      <c r="D1556" s="14" t="n"/>
      <c r="E1556" s="16" t="n"/>
      <c r="F1556" s="14" t="n"/>
      <c r="G1556" s="14" t="n"/>
      <c r="H1556" s="19" t="n"/>
      <c r="I1556" s="19" t="n"/>
      <c r="J1556" s="34">
        <f>IF(A1556="","",H1556+I1556)</f>
        <v/>
      </c>
      <c r="K1556" s="14" t="n"/>
      <c r="L1556" s="14" t="n"/>
      <c r="M1556" s="14" t="n"/>
      <c r="N1556" s="14" t="n"/>
      <c r="O1556" s="20">
        <f>IF(A1556="","",SUMPRODUCT((A1556&gt;=Setup!$C$19:$C$30)*(A1556&lt;=Setup!$D$19:$D$30)*Setup!$A$19:$A$30))</f>
        <v/>
      </c>
      <c r="P1556" s="34">
        <f>IF(A1556="","",IF(G1556="Standard 15% (Box 1)",ROUND(H1556*Setup!$B$9,2),0))</f>
        <v/>
      </c>
      <c r="Q1556" s="34">
        <f>IF(A1556="","",I1556-P1556)</f>
        <v/>
      </c>
      <c r="R1556" s="23">
        <f>IF(A1556="","",IF(O1556=0,"Outside audit periods; ","")&amp;IF(G1556="","No VAT category; ","")&amp;IF(ABS(Q1556)&gt;Setup!$B$10,"VAT ≠ 15% × net; ","")&amp;IF(AND(F1556="B2B - VAT registered",NOT(AND(LEN(E1556)=15,LEFT(E1556,1)="3",RIGHT(E1556,1)="3",ISNUMBER(--E1556)))),"Invalid/missing customer VAT no; ","")&amp;IF(L1556&lt;&gt;"Yes","Not reported/cleared on FATOORA; ","")&amp;IF(AND(OR(G1556="Zero-rated domestic (Box 3)",G1556="Export (Box 4)"),N1556=""),"Zero-rate/export evidence missing; ","")&amp;IF(AND(C1556="Credit Note",H1556&gt;0),"Credit note should be negative; ","")&amp;IF(AND(C1556="Simplified Tax Invoice",F1556="B2B - VAT registered"),"Simplified invoice issued to VAT-registered B2B; ",""))</f>
        <v/>
      </c>
    </row>
    <row r="1557">
      <c r="A1557" s="17" t="n"/>
      <c r="B1557" s="14" t="n"/>
      <c r="C1557" s="14" t="n"/>
      <c r="D1557" s="14" t="n"/>
      <c r="E1557" s="16" t="n"/>
      <c r="F1557" s="14" t="n"/>
      <c r="G1557" s="14" t="n"/>
      <c r="H1557" s="19" t="n"/>
      <c r="I1557" s="19" t="n"/>
      <c r="J1557" s="34">
        <f>IF(A1557="","",H1557+I1557)</f>
        <v/>
      </c>
      <c r="K1557" s="14" t="n"/>
      <c r="L1557" s="14" t="n"/>
      <c r="M1557" s="14" t="n"/>
      <c r="N1557" s="14" t="n"/>
      <c r="O1557" s="20">
        <f>IF(A1557="","",SUMPRODUCT((A1557&gt;=Setup!$C$19:$C$30)*(A1557&lt;=Setup!$D$19:$D$30)*Setup!$A$19:$A$30))</f>
        <v/>
      </c>
      <c r="P1557" s="34">
        <f>IF(A1557="","",IF(G1557="Standard 15% (Box 1)",ROUND(H1557*Setup!$B$9,2),0))</f>
        <v/>
      </c>
      <c r="Q1557" s="34">
        <f>IF(A1557="","",I1557-P1557)</f>
        <v/>
      </c>
      <c r="R1557" s="23">
        <f>IF(A1557="","",IF(O1557=0,"Outside audit periods; ","")&amp;IF(G1557="","No VAT category; ","")&amp;IF(ABS(Q1557)&gt;Setup!$B$10,"VAT ≠ 15% × net; ","")&amp;IF(AND(F1557="B2B - VAT registered",NOT(AND(LEN(E1557)=15,LEFT(E1557,1)="3",RIGHT(E1557,1)="3",ISNUMBER(--E1557)))),"Invalid/missing customer VAT no; ","")&amp;IF(L1557&lt;&gt;"Yes","Not reported/cleared on FATOORA; ","")&amp;IF(AND(OR(G1557="Zero-rated domestic (Box 3)",G1557="Export (Box 4)"),N1557=""),"Zero-rate/export evidence missing; ","")&amp;IF(AND(C1557="Credit Note",H1557&gt;0),"Credit note should be negative; ","")&amp;IF(AND(C1557="Simplified Tax Invoice",F1557="B2B - VAT registered"),"Simplified invoice issued to VAT-registered B2B; ",""))</f>
        <v/>
      </c>
    </row>
    <row r="1558">
      <c r="A1558" s="17" t="n"/>
      <c r="B1558" s="14" t="n"/>
      <c r="C1558" s="14" t="n"/>
      <c r="D1558" s="14" t="n"/>
      <c r="E1558" s="16" t="n"/>
      <c r="F1558" s="14" t="n"/>
      <c r="G1558" s="14" t="n"/>
      <c r="H1558" s="19" t="n"/>
      <c r="I1558" s="19" t="n"/>
      <c r="J1558" s="34">
        <f>IF(A1558="","",H1558+I1558)</f>
        <v/>
      </c>
      <c r="K1558" s="14" t="n"/>
      <c r="L1558" s="14" t="n"/>
      <c r="M1558" s="14" t="n"/>
      <c r="N1558" s="14" t="n"/>
      <c r="O1558" s="20">
        <f>IF(A1558="","",SUMPRODUCT((A1558&gt;=Setup!$C$19:$C$30)*(A1558&lt;=Setup!$D$19:$D$30)*Setup!$A$19:$A$30))</f>
        <v/>
      </c>
      <c r="P1558" s="34">
        <f>IF(A1558="","",IF(G1558="Standard 15% (Box 1)",ROUND(H1558*Setup!$B$9,2),0))</f>
        <v/>
      </c>
      <c r="Q1558" s="34">
        <f>IF(A1558="","",I1558-P1558)</f>
        <v/>
      </c>
      <c r="R1558" s="23">
        <f>IF(A1558="","",IF(O1558=0,"Outside audit periods; ","")&amp;IF(G1558="","No VAT category; ","")&amp;IF(ABS(Q1558)&gt;Setup!$B$10,"VAT ≠ 15% × net; ","")&amp;IF(AND(F1558="B2B - VAT registered",NOT(AND(LEN(E1558)=15,LEFT(E1558,1)="3",RIGHT(E1558,1)="3",ISNUMBER(--E1558)))),"Invalid/missing customer VAT no; ","")&amp;IF(L1558&lt;&gt;"Yes","Not reported/cleared on FATOORA; ","")&amp;IF(AND(OR(G1558="Zero-rated domestic (Box 3)",G1558="Export (Box 4)"),N1558=""),"Zero-rate/export evidence missing; ","")&amp;IF(AND(C1558="Credit Note",H1558&gt;0),"Credit note should be negative; ","")&amp;IF(AND(C1558="Simplified Tax Invoice",F1558="B2B - VAT registered"),"Simplified invoice issued to VAT-registered B2B; ",""))</f>
        <v/>
      </c>
    </row>
    <row r="1559">
      <c r="A1559" s="17" t="n"/>
      <c r="B1559" s="14" t="n"/>
      <c r="C1559" s="14" t="n"/>
      <c r="D1559" s="14" t="n"/>
      <c r="E1559" s="16" t="n"/>
      <c r="F1559" s="14" t="n"/>
      <c r="G1559" s="14" t="n"/>
      <c r="H1559" s="19" t="n"/>
      <c r="I1559" s="19" t="n"/>
      <c r="J1559" s="34">
        <f>IF(A1559="","",H1559+I1559)</f>
        <v/>
      </c>
      <c r="K1559" s="14" t="n"/>
      <c r="L1559" s="14" t="n"/>
      <c r="M1559" s="14" t="n"/>
      <c r="N1559" s="14" t="n"/>
      <c r="O1559" s="20">
        <f>IF(A1559="","",SUMPRODUCT((A1559&gt;=Setup!$C$19:$C$30)*(A1559&lt;=Setup!$D$19:$D$30)*Setup!$A$19:$A$30))</f>
        <v/>
      </c>
      <c r="P1559" s="34">
        <f>IF(A1559="","",IF(G1559="Standard 15% (Box 1)",ROUND(H1559*Setup!$B$9,2),0))</f>
        <v/>
      </c>
      <c r="Q1559" s="34">
        <f>IF(A1559="","",I1559-P1559)</f>
        <v/>
      </c>
      <c r="R1559" s="23">
        <f>IF(A1559="","",IF(O1559=0,"Outside audit periods; ","")&amp;IF(G1559="","No VAT category; ","")&amp;IF(ABS(Q1559)&gt;Setup!$B$10,"VAT ≠ 15% × net; ","")&amp;IF(AND(F1559="B2B - VAT registered",NOT(AND(LEN(E1559)=15,LEFT(E1559,1)="3",RIGHT(E1559,1)="3",ISNUMBER(--E1559)))),"Invalid/missing customer VAT no; ","")&amp;IF(L1559&lt;&gt;"Yes","Not reported/cleared on FATOORA; ","")&amp;IF(AND(OR(G1559="Zero-rated domestic (Box 3)",G1559="Export (Box 4)"),N1559=""),"Zero-rate/export evidence missing; ","")&amp;IF(AND(C1559="Credit Note",H1559&gt;0),"Credit note should be negative; ","")&amp;IF(AND(C1559="Simplified Tax Invoice",F1559="B2B - VAT registered"),"Simplified invoice issued to VAT-registered B2B; ",""))</f>
        <v/>
      </c>
    </row>
    <row r="1560">
      <c r="A1560" s="17" t="n"/>
      <c r="B1560" s="14" t="n"/>
      <c r="C1560" s="14" t="n"/>
      <c r="D1560" s="14" t="n"/>
      <c r="E1560" s="16" t="n"/>
      <c r="F1560" s="14" t="n"/>
      <c r="G1560" s="14" t="n"/>
      <c r="H1560" s="19" t="n"/>
      <c r="I1560" s="19" t="n"/>
      <c r="J1560" s="34">
        <f>IF(A1560="","",H1560+I1560)</f>
        <v/>
      </c>
      <c r="K1560" s="14" t="n"/>
      <c r="L1560" s="14" t="n"/>
      <c r="M1560" s="14" t="n"/>
      <c r="N1560" s="14" t="n"/>
      <c r="O1560" s="20">
        <f>IF(A1560="","",SUMPRODUCT((A1560&gt;=Setup!$C$19:$C$30)*(A1560&lt;=Setup!$D$19:$D$30)*Setup!$A$19:$A$30))</f>
        <v/>
      </c>
      <c r="P1560" s="34">
        <f>IF(A1560="","",IF(G1560="Standard 15% (Box 1)",ROUND(H1560*Setup!$B$9,2),0))</f>
        <v/>
      </c>
      <c r="Q1560" s="34">
        <f>IF(A1560="","",I1560-P1560)</f>
        <v/>
      </c>
      <c r="R1560" s="23">
        <f>IF(A1560="","",IF(O1560=0,"Outside audit periods; ","")&amp;IF(G1560="","No VAT category; ","")&amp;IF(ABS(Q1560)&gt;Setup!$B$10,"VAT ≠ 15% × net; ","")&amp;IF(AND(F1560="B2B - VAT registered",NOT(AND(LEN(E1560)=15,LEFT(E1560,1)="3",RIGHT(E1560,1)="3",ISNUMBER(--E1560)))),"Invalid/missing customer VAT no; ","")&amp;IF(L1560&lt;&gt;"Yes","Not reported/cleared on FATOORA; ","")&amp;IF(AND(OR(G1560="Zero-rated domestic (Box 3)",G1560="Export (Box 4)"),N1560=""),"Zero-rate/export evidence missing; ","")&amp;IF(AND(C1560="Credit Note",H1560&gt;0),"Credit note should be negative; ","")&amp;IF(AND(C1560="Simplified Tax Invoice",F1560="B2B - VAT registered"),"Simplified invoice issued to VAT-registered B2B; ",""))</f>
        <v/>
      </c>
    </row>
    <row r="1561">
      <c r="A1561" s="17" t="n"/>
      <c r="B1561" s="14" t="n"/>
      <c r="C1561" s="14" t="n"/>
      <c r="D1561" s="14" t="n"/>
      <c r="E1561" s="16" t="n"/>
      <c r="F1561" s="14" t="n"/>
      <c r="G1561" s="14" t="n"/>
      <c r="H1561" s="19" t="n"/>
      <c r="I1561" s="19" t="n"/>
      <c r="J1561" s="34">
        <f>IF(A1561="","",H1561+I1561)</f>
        <v/>
      </c>
      <c r="K1561" s="14" t="n"/>
      <c r="L1561" s="14" t="n"/>
      <c r="M1561" s="14" t="n"/>
      <c r="N1561" s="14" t="n"/>
      <c r="O1561" s="20">
        <f>IF(A1561="","",SUMPRODUCT((A1561&gt;=Setup!$C$19:$C$30)*(A1561&lt;=Setup!$D$19:$D$30)*Setup!$A$19:$A$30))</f>
        <v/>
      </c>
      <c r="P1561" s="34">
        <f>IF(A1561="","",IF(G1561="Standard 15% (Box 1)",ROUND(H1561*Setup!$B$9,2),0))</f>
        <v/>
      </c>
      <c r="Q1561" s="34">
        <f>IF(A1561="","",I1561-P1561)</f>
        <v/>
      </c>
      <c r="R1561" s="23">
        <f>IF(A1561="","",IF(O1561=0,"Outside audit periods; ","")&amp;IF(G1561="","No VAT category; ","")&amp;IF(ABS(Q1561)&gt;Setup!$B$10,"VAT ≠ 15% × net; ","")&amp;IF(AND(F1561="B2B - VAT registered",NOT(AND(LEN(E1561)=15,LEFT(E1561,1)="3",RIGHT(E1561,1)="3",ISNUMBER(--E1561)))),"Invalid/missing customer VAT no; ","")&amp;IF(L1561&lt;&gt;"Yes","Not reported/cleared on FATOORA; ","")&amp;IF(AND(OR(G1561="Zero-rated domestic (Box 3)",G1561="Export (Box 4)"),N1561=""),"Zero-rate/export evidence missing; ","")&amp;IF(AND(C1561="Credit Note",H1561&gt;0),"Credit note should be negative; ","")&amp;IF(AND(C1561="Simplified Tax Invoice",F1561="B2B - VAT registered"),"Simplified invoice issued to VAT-registered B2B; ",""))</f>
        <v/>
      </c>
    </row>
    <row r="1562">
      <c r="A1562" s="17" t="n"/>
      <c r="B1562" s="14" t="n"/>
      <c r="C1562" s="14" t="n"/>
      <c r="D1562" s="14" t="n"/>
      <c r="E1562" s="16" t="n"/>
      <c r="F1562" s="14" t="n"/>
      <c r="G1562" s="14" t="n"/>
      <c r="H1562" s="19" t="n"/>
      <c r="I1562" s="19" t="n"/>
      <c r="J1562" s="34">
        <f>IF(A1562="","",H1562+I1562)</f>
        <v/>
      </c>
      <c r="K1562" s="14" t="n"/>
      <c r="L1562" s="14" t="n"/>
      <c r="M1562" s="14" t="n"/>
      <c r="N1562" s="14" t="n"/>
      <c r="O1562" s="20">
        <f>IF(A1562="","",SUMPRODUCT((A1562&gt;=Setup!$C$19:$C$30)*(A1562&lt;=Setup!$D$19:$D$30)*Setup!$A$19:$A$30))</f>
        <v/>
      </c>
      <c r="P1562" s="34">
        <f>IF(A1562="","",IF(G1562="Standard 15% (Box 1)",ROUND(H1562*Setup!$B$9,2),0))</f>
        <v/>
      </c>
      <c r="Q1562" s="34">
        <f>IF(A1562="","",I1562-P1562)</f>
        <v/>
      </c>
      <c r="R1562" s="23">
        <f>IF(A1562="","",IF(O1562=0,"Outside audit periods; ","")&amp;IF(G1562="","No VAT category; ","")&amp;IF(ABS(Q1562)&gt;Setup!$B$10,"VAT ≠ 15% × net; ","")&amp;IF(AND(F1562="B2B - VAT registered",NOT(AND(LEN(E1562)=15,LEFT(E1562,1)="3",RIGHT(E1562,1)="3",ISNUMBER(--E1562)))),"Invalid/missing customer VAT no; ","")&amp;IF(L1562&lt;&gt;"Yes","Not reported/cleared on FATOORA; ","")&amp;IF(AND(OR(G1562="Zero-rated domestic (Box 3)",G1562="Export (Box 4)"),N1562=""),"Zero-rate/export evidence missing; ","")&amp;IF(AND(C1562="Credit Note",H1562&gt;0),"Credit note should be negative; ","")&amp;IF(AND(C1562="Simplified Tax Invoice",F1562="B2B - VAT registered"),"Simplified invoice issued to VAT-registered B2B; ",""))</f>
        <v/>
      </c>
    </row>
    <row r="1563">
      <c r="A1563" s="17" t="n"/>
      <c r="B1563" s="14" t="n"/>
      <c r="C1563" s="14" t="n"/>
      <c r="D1563" s="14" t="n"/>
      <c r="E1563" s="16" t="n"/>
      <c r="F1563" s="14" t="n"/>
      <c r="G1563" s="14" t="n"/>
      <c r="H1563" s="19" t="n"/>
      <c r="I1563" s="19" t="n"/>
      <c r="J1563" s="34">
        <f>IF(A1563="","",H1563+I1563)</f>
        <v/>
      </c>
      <c r="K1563" s="14" t="n"/>
      <c r="L1563" s="14" t="n"/>
      <c r="M1563" s="14" t="n"/>
      <c r="N1563" s="14" t="n"/>
      <c r="O1563" s="20">
        <f>IF(A1563="","",SUMPRODUCT((A1563&gt;=Setup!$C$19:$C$30)*(A1563&lt;=Setup!$D$19:$D$30)*Setup!$A$19:$A$30))</f>
        <v/>
      </c>
      <c r="P1563" s="34">
        <f>IF(A1563="","",IF(G1563="Standard 15% (Box 1)",ROUND(H1563*Setup!$B$9,2),0))</f>
        <v/>
      </c>
      <c r="Q1563" s="34">
        <f>IF(A1563="","",I1563-P1563)</f>
        <v/>
      </c>
      <c r="R1563" s="23">
        <f>IF(A1563="","",IF(O1563=0,"Outside audit periods; ","")&amp;IF(G1563="","No VAT category; ","")&amp;IF(ABS(Q1563)&gt;Setup!$B$10,"VAT ≠ 15% × net; ","")&amp;IF(AND(F1563="B2B - VAT registered",NOT(AND(LEN(E1563)=15,LEFT(E1563,1)="3",RIGHT(E1563,1)="3",ISNUMBER(--E1563)))),"Invalid/missing customer VAT no; ","")&amp;IF(L1563&lt;&gt;"Yes","Not reported/cleared on FATOORA; ","")&amp;IF(AND(OR(G1563="Zero-rated domestic (Box 3)",G1563="Export (Box 4)"),N1563=""),"Zero-rate/export evidence missing; ","")&amp;IF(AND(C1563="Credit Note",H1563&gt;0),"Credit note should be negative; ","")&amp;IF(AND(C1563="Simplified Tax Invoice",F1563="B2B - VAT registered"),"Simplified invoice issued to VAT-registered B2B; ",""))</f>
        <v/>
      </c>
    </row>
    <row r="1564">
      <c r="A1564" s="17" t="n"/>
      <c r="B1564" s="14" t="n"/>
      <c r="C1564" s="14" t="n"/>
      <c r="D1564" s="14" t="n"/>
      <c r="E1564" s="16" t="n"/>
      <c r="F1564" s="14" t="n"/>
      <c r="G1564" s="14" t="n"/>
      <c r="H1564" s="19" t="n"/>
      <c r="I1564" s="19" t="n"/>
      <c r="J1564" s="34">
        <f>IF(A1564="","",H1564+I1564)</f>
        <v/>
      </c>
      <c r="K1564" s="14" t="n"/>
      <c r="L1564" s="14" t="n"/>
      <c r="M1564" s="14" t="n"/>
      <c r="N1564" s="14" t="n"/>
      <c r="O1564" s="20">
        <f>IF(A1564="","",SUMPRODUCT((A1564&gt;=Setup!$C$19:$C$30)*(A1564&lt;=Setup!$D$19:$D$30)*Setup!$A$19:$A$30))</f>
        <v/>
      </c>
      <c r="P1564" s="34">
        <f>IF(A1564="","",IF(G1564="Standard 15% (Box 1)",ROUND(H1564*Setup!$B$9,2),0))</f>
        <v/>
      </c>
      <c r="Q1564" s="34">
        <f>IF(A1564="","",I1564-P1564)</f>
        <v/>
      </c>
      <c r="R1564" s="23">
        <f>IF(A1564="","",IF(O1564=0,"Outside audit periods; ","")&amp;IF(G1564="","No VAT category; ","")&amp;IF(ABS(Q1564)&gt;Setup!$B$10,"VAT ≠ 15% × net; ","")&amp;IF(AND(F1564="B2B - VAT registered",NOT(AND(LEN(E1564)=15,LEFT(E1564,1)="3",RIGHT(E1564,1)="3",ISNUMBER(--E1564)))),"Invalid/missing customer VAT no; ","")&amp;IF(L1564&lt;&gt;"Yes","Not reported/cleared on FATOORA; ","")&amp;IF(AND(OR(G1564="Zero-rated domestic (Box 3)",G1564="Export (Box 4)"),N1564=""),"Zero-rate/export evidence missing; ","")&amp;IF(AND(C1564="Credit Note",H1564&gt;0),"Credit note should be negative; ","")&amp;IF(AND(C1564="Simplified Tax Invoice",F1564="B2B - VAT registered"),"Simplified invoice issued to VAT-registered B2B; ",""))</f>
        <v/>
      </c>
    </row>
    <row r="1565">
      <c r="A1565" s="17" t="n"/>
      <c r="B1565" s="14" t="n"/>
      <c r="C1565" s="14" t="n"/>
      <c r="D1565" s="14" t="n"/>
      <c r="E1565" s="16" t="n"/>
      <c r="F1565" s="14" t="n"/>
      <c r="G1565" s="14" t="n"/>
      <c r="H1565" s="19" t="n"/>
      <c r="I1565" s="19" t="n"/>
      <c r="J1565" s="34">
        <f>IF(A1565="","",H1565+I1565)</f>
        <v/>
      </c>
      <c r="K1565" s="14" t="n"/>
      <c r="L1565" s="14" t="n"/>
      <c r="M1565" s="14" t="n"/>
      <c r="N1565" s="14" t="n"/>
      <c r="O1565" s="20">
        <f>IF(A1565="","",SUMPRODUCT((A1565&gt;=Setup!$C$19:$C$30)*(A1565&lt;=Setup!$D$19:$D$30)*Setup!$A$19:$A$30))</f>
        <v/>
      </c>
      <c r="P1565" s="34">
        <f>IF(A1565="","",IF(G1565="Standard 15% (Box 1)",ROUND(H1565*Setup!$B$9,2),0))</f>
        <v/>
      </c>
      <c r="Q1565" s="34">
        <f>IF(A1565="","",I1565-P1565)</f>
        <v/>
      </c>
      <c r="R1565" s="23">
        <f>IF(A1565="","",IF(O1565=0,"Outside audit periods; ","")&amp;IF(G1565="","No VAT category; ","")&amp;IF(ABS(Q1565)&gt;Setup!$B$10,"VAT ≠ 15% × net; ","")&amp;IF(AND(F1565="B2B - VAT registered",NOT(AND(LEN(E1565)=15,LEFT(E1565,1)="3",RIGHT(E1565,1)="3",ISNUMBER(--E1565)))),"Invalid/missing customer VAT no; ","")&amp;IF(L1565&lt;&gt;"Yes","Not reported/cleared on FATOORA; ","")&amp;IF(AND(OR(G1565="Zero-rated domestic (Box 3)",G1565="Export (Box 4)"),N1565=""),"Zero-rate/export evidence missing; ","")&amp;IF(AND(C1565="Credit Note",H1565&gt;0),"Credit note should be negative; ","")&amp;IF(AND(C1565="Simplified Tax Invoice",F1565="B2B - VAT registered"),"Simplified invoice issued to VAT-registered B2B; ",""))</f>
        <v/>
      </c>
    </row>
    <row r="1566">
      <c r="A1566" s="17" t="n"/>
      <c r="B1566" s="14" t="n"/>
      <c r="C1566" s="14" t="n"/>
      <c r="D1566" s="14" t="n"/>
      <c r="E1566" s="16" t="n"/>
      <c r="F1566" s="14" t="n"/>
      <c r="G1566" s="14" t="n"/>
      <c r="H1566" s="19" t="n"/>
      <c r="I1566" s="19" t="n"/>
      <c r="J1566" s="34">
        <f>IF(A1566="","",H1566+I1566)</f>
        <v/>
      </c>
      <c r="K1566" s="14" t="n"/>
      <c r="L1566" s="14" t="n"/>
      <c r="M1566" s="14" t="n"/>
      <c r="N1566" s="14" t="n"/>
      <c r="O1566" s="20">
        <f>IF(A1566="","",SUMPRODUCT((A1566&gt;=Setup!$C$19:$C$30)*(A1566&lt;=Setup!$D$19:$D$30)*Setup!$A$19:$A$30))</f>
        <v/>
      </c>
      <c r="P1566" s="34">
        <f>IF(A1566="","",IF(G1566="Standard 15% (Box 1)",ROUND(H1566*Setup!$B$9,2),0))</f>
        <v/>
      </c>
      <c r="Q1566" s="34">
        <f>IF(A1566="","",I1566-P1566)</f>
        <v/>
      </c>
      <c r="R1566" s="23">
        <f>IF(A1566="","",IF(O1566=0,"Outside audit periods; ","")&amp;IF(G1566="","No VAT category; ","")&amp;IF(ABS(Q1566)&gt;Setup!$B$10,"VAT ≠ 15% × net; ","")&amp;IF(AND(F1566="B2B - VAT registered",NOT(AND(LEN(E1566)=15,LEFT(E1566,1)="3",RIGHT(E1566,1)="3",ISNUMBER(--E1566)))),"Invalid/missing customer VAT no; ","")&amp;IF(L1566&lt;&gt;"Yes","Not reported/cleared on FATOORA; ","")&amp;IF(AND(OR(G1566="Zero-rated domestic (Box 3)",G1566="Export (Box 4)"),N1566=""),"Zero-rate/export evidence missing; ","")&amp;IF(AND(C1566="Credit Note",H1566&gt;0),"Credit note should be negative; ","")&amp;IF(AND(C1566="Simplified Tax Invoice",F1566="B2B - VAT registered"),"Simplified invoice issued to VAT-registered B2B; ",""))</f>
        <v/>
      </c>
    </row>
    <row r="1567">
      <c r="A1567" s="17" t="n"/>
      <c r="B1567" s="14" t="n"/>
      <c r="C1567" s="14" t="n"/>
      <c r="D1567" s="14" t="n"/>
      <c r="E1567" s="16" t="n"/>
      <c r="F1567" s="14" t="n"/>
      <c r="G1567" s="14" t="n"/>
      <c r="H1567" s="19" t="n"/>
      <c r="I1567" s="19" t="n"/>
      <c r="J1567" s="34">
        <f>IF(A1567="","",H1567+I1567)</f>
        <v/>
      </c>
      <c r="K1567" s="14" t="n"/>
      <c r="L1567" s="14" t="n"/>
      <c r="M1567" s="14" t="n"/>
      <c r="N1567" s="14" t="n"/>
      <c r="O1567" s="20">
        <f>IF(A1567="","",SUMPRODUCT((A1567&gt;=Setup!$C$19:$C$30)*(A1567&lt;=Setup!$D$19:$D$30)*Setup!$A$19:$A$30))</f>
        <v/>
      </c>
      <c r="P1567" s="34">
        <f>IF(A1567="","",IF(G1567="Standard 15% (Box 1)",ROUND(H1567*Setup!$B$9,2),0))</f>
        <v/>
      </c>
      <c r="Q1567" s="34">
        <f>IF(A1567="","",I1567-P1567)</f>
        <v/>
      </c>
      <c r="R1567" s="23">
        <f>IF(A1567="","",IF(O1567=0,"Outside audit periods; ","")&amp;IF(G1567="","No VAT category; ","")&amp;IF(ABS(Q1567)&gt;Setup!$B$10,"VAT ≠ 15% × net; ","")&amp;IF(AND(F1567="B2B - VAT registered",NOT(AND(LEN(E1567)=15,LEFT(E1567,1)="3",RIGHT(E1567,1)="3",ISNUMBER(--E1567)))),"Invalid/missing customer VAT no; ","")&amp;IF(L1567&lt;&gt;"Yes","Not reported/cleared on FATOORA; ","")&amp;IF(AND(OR(G1567="Zero-rated domestic (Box 3)",G1567="Export (Box 4)"),N1567=""),"Zero-rate/export evidence missing; ","")&amp;IF(AND(C1567="Credit Note",H1567&gt;0),"Credit note should be negative; ","")&amp;IF(AND(C1567="Simplified Tax Invoice",F1567="B2B - VAT registered"),"Simplified invoice issued to VAT-registered B2B; ",""))</f>
        <v/>
      </c>
    </row>
    <row r="1568">
      <c r="A1568" s="17" t="n"/>
      <c r="B1568" s="14" t="n"/>
      <c r="C1568" s="14" t="n"/>
      <c r="D1568" s="14" t="n"/>
      <c r="E1568" s="16" t="n"/>
      <c r="F1568" s="14" t="n"/>
      <c r="G1568" s="14" t="n"/>
      <c r="H1568" s="19" t="n"/>
      <c r="I1568" s="19" t="n"/>
      <c r="J1568" s="34">
        <f>IF(A1568="","",H1568+I1568)</f>
        <v/>
      </c>
      <c r="K1568" s="14" t="n"/>
      <c r="L1568" s="14" t="n"/>
      <c r="M1568" s="14" t="n"/>
      <c r="N1568" s="14" t="n"/>
      <c r="O1568" s="20">
        <f>IF(A1568="","",SUMPRODUCT((A1568&gt;=Setup!$C$19:$C$30)*(A1568&lt;=Setup!$D$19:$D$30)*Setup!$A$19:$A$30))</f>
        <v/>
      </c>
      <c r="P1568" s="34">
        <f>IF(A1568="","",IF(G1568="Standard 15% (Box 1)",ROUND(H1568*Setup!$B$9,2),0))</f>
        <v/>
      </c>
      <c r="Q1568" s="34">
        <f>IF(A1568="","",I1568-P1568)</f>
        <v/>
      </c>
      <c r="R1568" s="23">
        <f>IF(A1568="","",IF(O1568=0,"Outside audit periods; ","")&amp;IF(G1568="","No VAT category; ","")&amp;IF(ABS(Q1568)&gt;Setup!$B$10,"VAT ≠ 15% × net; ","")&amp;IF(AND(F1568="B2B - VAT registered",NOT(AND(LEN(E1568)=15,LEFT(E1568,1)="3",RIGHT(E1568,1)="3",ISNUMBER(--E1568)))),"Invalid/missing customer VAT no; ","")&amp;IF(L1568&lt;&gt;"Yes","Not reported/cleared on FATOORA; ","")&amp;IF(AND(OR(G1568="Zero-rated domestic (Box 3)",G1568="Export (Box 4)"),N1568=""),"Zero-rate/export evidence missing; ","")&amp;IF(AND(C1568="Credit Note",H1568&gt;0),"Credit note should be negative; ","")&amp;IF(AND(C1568="Simplified Tax Invoice",F1568="B2B - VAT registered"),"Simplified invoice issued to VAT-registered B2B; ",""))</f>
        <v/>
      </c>
    </row>
    <row r="1569">
      <c r="A1569" s="17" t="n"/>
      <c r="B1569" s="14" t="n"/>
      <c r="C1569" s="14" t="n"/>
      <c r="D1569" s="14" t="n"/>
      <c r="E1569" s="16" t="n"/>
      <c r="F1569" s="14" t="n"/>
      <c r="G1569" s="14" t="n"/>
      <c r="H1569" s="19" t="n"/>
      <c r="I1569" s="19" t="n"/>
      <c r="J1569" s="34">
        <f>IF(A1569="","",H1569+I1569)</f>
        <v/>
      </c>
      <c r="K1569" s="14" t="n"/>
      <c r="L1569" s="14" t="n"/>
      <c r="M1569" s="14" t="n"/>
      <c r="N1569" s="14" t="n"/>
      <c r="O1569" s="20">
        <f>IF(A1569="","",SUMPRODUCT((A1569&gt;=Setup!$C$19:$C$30)*(A1569&lt;=Setup!$D$19:$D$30)*Setup!$A$19:$A$30))</f>
        <v/>
      </c>
      <c r="P1569" s="34">
        <f>IF(A1569="","",IF(G1569="Standard 15% (Box 1)",ROUND(H1569*Setup!$B$9,2),0))</f>
        <v/>
      </c>
      <c r="Q1569" s="34">
        <f>IF(A1569="","",I1569-P1569)</f>
        <v/>
      </c>
      <c r="R1569" s="23">
        <f>IF(A1569="","",IF(O1569=0,"Outside audit periods; ","")&amp;IF(G1569="","No VAT category; ","")&amp;IF(ABS(Q1569)&gt;Setup!$B$10,"VAT ≠ 15% × net; ","")&amp;IF(AND(F1569="B2B - VAT registered",NOT(AND(LEN(E1569)=15,LEFT(E1569,1)="3",RIGHT(E1569,1)="3",ISNUMBER(--E1569)))),"Invalid/missing customer VAT no; ","")&amp;IF(L1569&lt;&gt;"Yes","Not reported/cleared on FATOORA; ","")&amp;IF(AND(OR(G1569="Zero-rated domestic (Box 3)",G1569="Export (Box 4)"),N1569=""),"Zero-rate/export evidence missing; ","")&amp;IF(AND(C1569="Credit Note",H1569&gt;0),"Credit note should be negative; ","")&amp;IF(AND(C1569="Simplified Tax Invoice",F1569="B2B - VAT registered"),"Simplified invoice issued to VAT-registered B2B; ",""))</f>
        <v/>
      </c>
    </row>
    <row r="1570">
      <c r="A1570" s="17" t="n"/>
      <c r="B1570" s="14" t="n"/>
      <c r="C1570" s="14" t="n"/>
      <c r="D1570" s="14" t="n"/>
      <c r="E1570" s="16" t="n"/>
      <c r="F1570" s="14" t="n"/>
      <c r="G1570" s="14" t="n"/>
      <c r="H1570" s="19" t="n"/>
      <c r="I1570" s="19" t="n"/>
      <c r="J1570" s="34">
        <f>IF(A1570="","",H1570+I1570)</f>
        <v/>
      </c>
      <c r="K1570" s="14" t="n"/>
      <c r="L1570" s="14" t="n"/>
      <c r="M1570" s="14" t="n"/>
      <c r="N1570" s="14" t="n"/>
      <c r="O1570" s="20">
        <f>IF(A1570="","",SUMPRODUCT((A1570&gt;=Setup!$C$19:$C$30)*(A1570&lt;=Setup!$D$19:$D$30)*Setup!$A$19:$A$30))</f>
        <v/>
      </c>
      <c r="P1570" s="34">
        <f>IF(A1570="","",IF(G1570="Standard 15% (Box 1)",ROUND(H1570*Setup!$B$9,2),0))</f>
        <v/>
      </c>
      <c r="Q1570" s="34">
        <f>IF(A1570="","",I1570-P1570)</f>
        <v/>
      </c>
      <c r="R1570" s="23">
        <f>IF(A1570="","",IF(O1570=0,"Outside audit periods; ","")&amp;IF(G1570="","No VAT category; ","")&amp;IF(ABS(Q1570)&gt;Setup!$B$10,"VAT ≠ 15% × net; ","")&amp;IF(AND(F1570="B2B - VAT registered",NOT(AND(LEN(E1570)=15,LEFT(E1570,1)="3",RIGHT(E1570,1)="3",ISNUMBER(--E1570)))),"Invalid/missing customer VAT no; ","")&amp;IF(L1570&lt;&gt;"Yes","Not reported/cleared on FATOORA; ","")&amp;IF(AND(OR(G1570="Zero-rated domestic (Box 3)",G1570="Export (Box 4)"),N1570=""),"Zero-rate/export evidence missing; ","")&amp;IF(AND(C1570="Credit Note",H1570&gt;0),"Credit note should be negative; ","")&amp;IF(AND(C1570="Simplified Tax Invoice",F1570="B2B - VAT registered"),"Simplified invoice issued to VAT-registered B2B; ",""))</f>
        <v/>
      </c>
    </row>
    <row r="1571">
      <c r="A1571" s="17" t="n"/>
      <c r="B1571" s="14" t="n"/>
      <c r="C1571" s="14" t="n"/>
      <c r="D1571" s="14" t="n"/>
      <c r="E1571" s="16" t="n"/>
      <c r="F1571" s="14" t="n"/>
      <c r="G1571" s="14" t="n"/>
      <c r="H1571" s="19" t="n"/>
      <c r="I1571" s="19" t="n"/>
      <c r="J1571" s="34">
        <f>IF(A1571="","",H1571+I1571)</f>
        <v/>
      </c>
      <c r="K1571" s="14" t="n"/>
      <c r="L1571" s="14" t="n"/>
      <c r="M1571" s="14" t="n"/>
      <c r="N1571" s="14" t="n"/>
      <c r="O1571" s="20">
        <f>IF(A1571="","",SUMPRODUCT((A1571&gt;=Setup!$C$19:$C$30)*(A1571&lt;=Setup!$D$19:$D$30)*Setup!$A$19:$A$30))</f>
        <v/>
      </c>
      <c r="P1571" s="34">
        <f>IF(A1571="","",IF(G1571="Standard 15% (Box 1)",ROUND(H1571*Setup!$B$9,2),0))</f>
        <v/>
      </c>
      <c r="Q1571" s="34">
        <f>IF(A1571="","",I1571-P1571)</f>
        <v/>
      </c>
      <c r="R1571" s="23">
        <f>IF(A1571="","",IF(O1571=0,"Outside audit periods; ","")&amp;IF(G1571="","No VAT category; ","")&amp;IF(ABS(Q1571)&gt;Setup!$B$10,"VAT ≠ 15% × net; ","")&amp;IF(AND(F1571="B2B - VAT registered",NOT(AND(LEN(E1571)=15,LEFT(E1571,1)="3",RIGHT(E1571,1)="3",ISNUMBER(--E1571)))),"Invalid/missing customer VAT no; ","")&amp;IF(L1571&lt;&gt;"Yes","Not reported/cleared on FATOORA; ","")&amp;IF(AND(OR(G1571="Zero-rated domestic (Box 3)",G1571="Export (Box 4)"),N1571=""),"Zero-rate/export evidence missing; ","")&amp;IF(AND(C1571="Credit Note",H1571&gt;0),"Credit note should be negative; ","")&amp;IF(AND(C1571="Simplified Tax Invoice",F1571="B2B - VAT registered"),"Simplified invoice issued to VAT-registered B2B; ",""))</f>
        <v/>
      </c>
    </row>
    <row r="1572">
      <c r="A1572" s="17" t="n"/>
      <c r="B1572" s="14" t="n"/>
      <c r="C1572" s="14" t="n"/>
      <c r="D1572" s="14" t="n"/>
      <c r="E1572" s="16" t="n"/>
      <c r="F1572" s="14" t="n"/>
      <c r="G1572" s="14" t="n"/>
      <c r="H1572" s="19" t="n"/>
      <c r="I1572" s="19" t="n"/>
      <c r="J1572" s="34">
        <f>IF(A1572="","",H1572+I1572)</f>
        <v/>
      </c>
      <c r="K1572" s="14" t="n"/>
      <c r="L1572" s="14" t="n"/>
      <c r="M1572" s="14" t="n"/>
      <c r="N1572" s="14" t="n"/>
      <c r="O1572" s="20">
        <f>IF(A1572="","",SUMPRODUCT((A1572&gt;=Setup!$C$19:$C$30)*(A1572&lt;=Setup!$D$19:$D$30)*Setup!$A$19:$A$30))</f>
        <v/>
      </c>
      <c r="P1572" s="34">
        <f>IF(A1572="","",IF(G1572="Standard 15% (Box 1)",ROUND(H1572*Setup!$B$9,2),0))</f>
        <v/>
      </c>
      <c r="Q1572" s="34">
        <f>IF(A1572="","",I1572-P1572)</f>
        <v/>
      </c>
      <c r="R1572" s="23">
        <f>IF(A1572="","",IF(O1572=0,"Outside audit periods; ","")&amp;IF(G1572="","No VAT category; ","")&amp;IF(ABS(Q1572)&gt;Setup!$B$10,"VAT ≠ 15% × net; ","")&amp;IF(AND(F1572="B2B - VAT registered",NOT(AND(LEN(E1572)=15,LEFT(E1572,1)="3",RIGHT(E1572,1)="3",ISNUMBER(--E1572)))),"Invalid/missing customer VAT no; ","")&amp;IF(L1572&lt;&gt;"Yes","Not reported/cleared on FATOORA; ","")&amp;IF(AND(OR(G1572="Zero-rated domestic (Box 3)",G1572="Export (Box 4)"),N1572=""),"Zero-rate/export evidence missing; ","")&amp;IF(AND(C1572="Credit Note",H1572&gt;0),"Credit note should be negative; ","")&amp;IF(AND(C1572="Simplified Tax Invoice",F1572="B2B - VAT registered"),"Simplified invoice issued to VAT-registered B2B; ",""))</f>
        <v/>
      </c>
    </row>
    <row r="1573">
      <c r="A1573" s="17" t="n"/>
      <c r="B1573" s="14" t="n"/>
      <c r="C1573" s="14" t="n"/>
      <c r="D1573" s="14" t="n"/>
      <c r="E1573" s="16" t="n"/>
      <c r="F1573" s="14" t="n"/>
      <c r="G1573" s="14" t="n"/>
      <c r="H1573" s="19" t="n"/>
      <c r="I1573" s="19" t="n"/>
      <c r="J1573" s="34">
        <f>IF(A1573="","",H1573+I1573)</f>
        <v/>
      </c>
      <c r="K1573" s="14" t="n"/>
      <c r="L1573" s="14" t="n"/>
      <c r="M1573" s="14" t="n"/>
      <c r="N1573" s="14" t="n"/>
      <c r="O1573" s="20">
        <f>IF(A1573="","",SUMPRODUCT((A1573&gt;=Setup!$C$19:$C$30)*(A1573&lt;=Setup!$D$19:$D$30)*Setup!$A$19:$A$30))</f>
        <v/>
      </c>
      <c r="P1573" s="34">
        <f>IF(A1573="","",IF(G1573="Standard 15% (Box 1)",ROUND(H1573*Setup!$B$9,2),0))</f>
        <v/>
      </c>
      <c r="Q1573" s="34">
        <f>IF(A1573="","",I1573-P1573)</f>
        <v/>
      </c>
      <c r="R1573" s="23">
        <f>IF(A1573="","",IF(O1573=0,"Outside audit periods; ","")&amp;IF(G1573="","No VAT category; ","")&amp;IF(ABS(Q1573)&gt;Setup!$B$10,"VAT ≠ 15% × net; ","")&amp;IF(AND(F1573="B2B - VAT registered",NOT(AND(LEN(E1573)=15,LEFT(E1573,1)="3",RIGHT(E1573,1)="3",ISNUMBER(--E1573)))),"Invalid/missing customer VAT no; ","")&amp;IF(L1573&lt;&gt;"Yes","Not reported/cleared on FATOORA; ","")&amp;IF(AND(OR(G1573="Zero-rated domestic (Box 3)",G1573="Export (Box 4)"),N1573=""),"Zero-rate/export evidence missing; ","")&amp;IF(AND(C1573="Credit Note",H1573&gt;0),"Credit note should be negative; ","")&amp;IF(AND(C1573="Simplified Tax Invoice",F1573="B2B - VAT registered"),"Simplified invoice issued to VAT-registered B2B; ",""))</f>
        <v/>
      </c>
    </row>
    <row r="1574">
      <c r="A1574" s="17" t="n"/>
      <c r="B1574" s="14" t="n"/>
      <c r="C1574" s="14" t="n"/>
      <c r="D1574" s="14" t="n"/>
      <c r="E1574" s="16" t="n"/>
      <c r="F1574" s="14" t="n"/>
      <c r="G1574" s="14" t="n"/>
      <c r="H1574" s="19" t="n"/>
      <c r="I1574" s="19" t="n"/>
      <c r="J1574" s="34">
        <f>IF(A1574="","",H1574+I1574)</f>
        <v/>
      </c>
      <c r="K1574" s="14" t="n"/>
      <c r="L1574" s="14" t="n"/>
      <c r="M1574" s="14" t="n"/>
      <c r="N1574" s="14" t="n"/>
      <c r="O1574" s="20">
        <f>IF(A1574="","",SUMPRODUCT((A1574&gt;=Setup!$C$19:$C$30)*(A1574&lt;=Setup!$D$19:$D$30)*Setup!$A$19:$A$30))</f>
        <v/>
      </c>
      <c r="P1574" s="34">
        <f>IF(A1574="","",IF(G1574="Standard 15% (Box 1)",ROUND(H1574*Setup!$B$9,2),0))</f>
        <v/>
      </c>
      <c r="Q1574" s="34">
        <f>IF(A1574="","",I1574-P1574)</f>
        <v/>
      </c>
      <c r="R1574" s="23">
        <f>IF(A1574="","",IF(O1574=0,"Outside audit periods; ","")&amp;IF(G1574="","No VAT category; ","")&amp;IF(ABS(Q1574)&gt;Setup!$B$10,"VAT ≠ 15% × net; ","")&amp;IF(AND(F1574="B2B - VAT registered",NOT(AND(LEN(E1574)=15,LEFT(E1574,1)="3",RIGHT(E1574,1)="3",ISNUMBER(--E1574)))),"Invalid/missing customer VAT no; ","")&amp;IF(L1574&lt;&gt;"Yes","Not reported/cleared on FATOORA; ","")&amp;IF(AND(OR(G1574="Zero-rated domestic (Box 3)",G1574="Export (Box 4)"),N1574=""),"Zero-rate/export evidence missing; ","")&amp;IF(AND(C1574="Credit Note",H1574&gt;0),"Credit note should be negative; ","")&amp;IF(AND(C1574="Simplified Tax Invoice",F1574="B2B - VAT registered"),"Simplified invoice issued to VAT-registered B2B; ",""))</f>
        <v/>
      </c>
    </row>
    <row r="1575">
      <c r="A1575" s="17" t="n"/>
      <c r="B1575" s="14" t="n"/>
      <c r="C1575" s="14" t="n"/>
      <c r="D1575" s="14" t="n"/>
      <c r="E1575" s="16" t="n"/>
      <c r="F1575" s="14" t="n"/>
      <c r="G1575" s="14" t="n"/>
      <c r="H1575" s="19" t="n"/>
      <c r="I1575" s="19" t="n"/>
      <c r="J1575" s="34">
        <f>IF(A1575="","",H1575+I1575)</f>
        <v/>
      </c>
      <c r="K1575" s="14" t="n"/>
      <c r="L1575" s="14" t="n"/>
      <c r="M1575" s="14" t="n"/>
      <c r="N1575" s="14" t="n"/>
      <c r="O1575" s="20">
        <f>IF(A1575="","",SUMPRODUCT((A1575&gt;=Setup!$C$19:$C$30)*(A1575&lt;=Setup!$D$19:$D$30)*Setup!$A$19:$A$30))</f>
        <v/>
      </c>
      <c r="P1575" s="34">
        <f>IF(A1575="","",IF(G1575="Standard 15% (Box 1)",ROUND(H1575*Setup!$B$9,2),0))</f>
        <v/>
      </c>
      <c r="Q1575" s="34">
        <f>IF(A1575="","",I1575-P1575)</f>
        <v/>
      </c>
      <c r="R1575" s="23">
        <f>IF(A1575="","",IF(O1575=0,"Outside audit periods; ","")&amp;IF(G1575="","No VAT category; ","")&amp;IF(ABS(Q1575)&gt;Setup!$B$10,"VAT ≠ 15% × net; ","")&amp;IF(AND(F1575="B2B - VAT registered",NOT(AND(LEN(E1575)=15,LEFT(E1575,1)="3",RIGHT(E1575,1)="3",ISNUMBER(--E1575)))),"Invalid/missing customer VAT no; ","")&amp;IF(L1575&lt;&gt;"Yes","Not reported/cleared on FATOORA; ","")&amp;IF(AND(OR(G1575="Zero-rated domestic (Box 3)",G1575="Export (Box 4)"),N1575=""),"Zero-rate/export evidence missing; ","")&amp;IF(AND(C1575="Credit Note",H1575&gt;0),"Credit note should be negative; ","")&amp;IF(AND(C1575="Simplified Tax Invoice",F1575="B2B - VAT registered"),"Simplified invoice issued to VAT-registered B2B; ",""))</f>
        <v/>
      </c>
    </row>
    <row r="1576">
      <c r="A1576" s="17" t="n"/>
      <c r="B1576" s="14" t="n"/>
      <c r="C1576" s="14" t="n"/>
      <c r="D1576" s="14" t="n"/>
      <c r="E1576" s="16" t="n"/>
      <c r="F1576" s="14" t="n"/>
      <c r="G1576" s="14" t="n"/>
      <c r="H1576" s="19" t="n"/>
      <c r="I1576" s="19" t="n"/>
      <c r="J1576" s="34">
        <f>IF(A1576="","",H1576+I1576)</f>
        <v/>
      </c>
      <c r="K1576" s="14" t="n"/>
      <c r="L1576" s="14" t="n"/>
      <c r="M1576" s="14" t="n"/>
      <c r="N1576" s="14" t="n"/>
      <c r="O1576" s="20">
        <f>IF(A1576="","",SUMPRODUCT((A1576&gt;=Setup!$C$19:$C$30)*(A1576&lt;=Setup!$D$19:$D$30)*Setup!$A$19:$A$30))</f>
        <v/>
      </c>
      <c r="P1576" s="34">
        <f>IF(A1576="","",IF(G1576="Standard 15% (Box 1)",ROUND(H1576*Setup!$B$9,2),0))</f>
        <v/>
      </c>
      <c r="Q1576" s="34">
        <f>IF(A1576="","",I1576-P1576)</f>
        <v/>
      </c>
      <c r="R1576" s="23">
        <f>IF(A1576="","",IF(O1576=0,"Outside audit periods; ","")&amp;IF(G1576="","No VAT category; ","")&amp;IF(ABS(Q1576)&gt;Setup!$B$10,"VAT ≠ 15% × net; ","")&amp;IF(AND(F1576="B2B - VAT registered",NOT(AND(LEN(E1576)=15,LEFT(E1576,1)="3",RIGHT(E1576,1)="3",ISNUMBER(--E1576)))),"Invalid/missing customer VAT no; ","")&amp;IF(L1576&lt;&gt;"Yes","Not reported/cleared on FATOORA; ","")&amp;IF(AND(OR(G1576="Zero-rated domestic (Box 3)",G1576="Export (Box 4)"),N1576=""),"Zero-rate/export evidence missing; ","")&amp;IF(AND(C1576="Credit Note",H1576&gt;0),"Credit note should be negative; ","")&amp;IF(AND(C1576="Simplified Tax Invoice",F1576="B2B - VAT registered"),"Simplified invoice issued to VAT-registered B2B; ",""))</f>
        <v/>
      </c>
    </row>
    <row r="1577">
      <c r="A1577" s="17" t="n"/>
      <c r="B1577" s="14" t="n"/>
      <c r="C1577" s="14" t="n"/>
      <c r="D1577" s="14" t="n"/>
      <c r="E1577" s="16" t="n"/>
      <c r="F1577" s="14" t="n"/>
      <c r="G1577" s="14" t="n"/>
      <c r="H1577" s="19" t="n"/>
      <c r="I1577" s="19" t="n"/>
      <c r="J1577" s="34">
        <f>IF(A1577="","",H1577+I1577)</f>
        <v/>
      </c>
      <c r="K1577" s="14" t="n"/>
      <c r="L1577" s="14" t="n"/>
      <c r="M1577" s="14" t="n"/>
      <c r="N1577" s="14" t="n"/>
      <c r="O1577" s="20">
        <f>IF(A1577="","",SUMPRODUCT((A1577&gt;=Setup!$C$19:$C$30)*(A1577&lt;=Setup!$D$19:$D$30)*Setup!$A$19:$A$30))</f>
        <v/>
      </c>
      <c r="P1577" s="34">
        <f>IF(A1577="","",IF(G1577="Standard 15% (Box 1)",ROUND(H1577*Setup!$B$9,2),0))</f>
        <v/>
      </c>
      <c r="Q1577" s="34">
        <f>IF(A1577="","",I1577-P1577)</f>
        <v/>
      </c>
      <c r="R1577" s="23">
        <f>IF(A1577="","",IF(O1577=0,"Outside audit periods; ","")&amp;IF(G1577="","No VAT category; ","")&amp;IF(ABS(Q1577)&gt;Setup!$B$10,"VAT ≠ 15% × net; ","")&amp;IF(AND(F1577="B2B - VAT registered",NOT(AND(LEN(E1577)=15,LEFT(E1577,1)="3",RIGHT(E1577,1)="3",ISNUMBER(--E1577)))),"Invalid/missing customer VAT no; ","")&amp;IF(L1577&lt;&gt;"Yes","Not reported/cleared on FATOORA; ","")&amp;IF(AND(OR(G1577="Zero-rated domestic (Box 3)",G1577="Export (Box 4)"),N1577=""),"Zero-rate/export evidence missing; ","")&amp;IF(AND(C1577="Credit Note",H1577&gt;0),"Credit note should be negative; ","")&amp;IF(AND(C1577="Simplified Tax Invoice",F1577="B2B - VAT registered"),"Simplified invoice issued to VAT-registered B2B; ",""))</f>
        <v/>
      </c>
    </row>
    <row r="1578">
      <c r="A1578" s="17" t="n"/>
      <c r="B1578" s="14" t="n"/>
      <c r="C1578" s="14" t="n"/>
      <c r="D1578" s="14" t="n"/>
      <c r="E1578" s="16" t="n"/>
      <c r="F1578" s="14" t="n"/>
      <c r="G1578" s="14" t="n"/>
      <c r="H1578" s="19" t="n"/>
      <c r="I1578" s="19" t="n"/>
      <c r="J1578" s="34">
        <f>IF(A1578="","",H1578+I1578)</f>
        <v/>
      </c>
      <c r="K1578" s="14" t="n"/>
      <c r="L1578" s="14" t="n"/>
      <c r="M1578" s="14" t="n"/>
      <c r="N1578" s="14" t="n"/>
      <c r="O1578" s="20">
        <f>IF(A1578="","",SUMPRODUCT((A1578&gt;=Setup!$C$19:$C$30)*(A1578&lt;=Setup!$D$19:$D$30)*Setup!$A$19:$A$30))</f>
        <v/>
      </c>
      <c r="P1578" s="34">
        <f>IF(A1578="","",IF(G1578="Standard 15% (Box 1)",ROUND(H1578*Setup!$B$9,2),0))</f>
        <v/>
      </c>
      <c r="Q1578" s="34">
        <f>IF(A1578="","",I1578-P1578)</f>
        <v/>
      </c>
      <c r="R1578" s="23">
        <f>IF(A1578="","",IF(O1578=0,"Outside audit periods; ","")&amp;IF(G1578="","No VAT category; ","")&amp;IF(ABS(Q1578)&gt;Setup!$B$10,"VAT ≠ 15% × net; ","")&amp;IF(AND(F1578="B2B - VAT registered",NOT(AND(LEN(E1578)=15,LEFT(E1578,1)="3",RIGHT(E1578,1)="3",ISNUMBER(--E1578)))),"Invalid/missing customer VAT no; ","")&amp;IF(L1578&lt;&gt;"Yes","Not reported/cleared on FATOORA; ","")&amp;IF(AND(OR(G1578="Zero-rated domestic (Box 3)",G1578="Export (Box 4)"),N1578=""),"Zero-rate/export evidence missing; ","")&amp;IF(AND(C1578="Credit Note",H1578&gt;0),"Credit note should be negative; ","")&amp;IF(AND(C1578="Simplified Tax Invoice",F1578="B2B - VAT registered"),"Simplified invoice issued to VAT-registered B2B; ",""))</f>
        <v/>
      </c>
    </row>
    <row r="1579">
      <c r="A1579" s="17" t="n"/>
      <c r="B1579" s="14" t="n"/>
      <c r="C1579" s="14" t="n"/>
      <c r="D1579" s="14" t="n"/>
      <c r="E1579" s="16" t="n"/>
      <c r="F1579" s="14" t="n"/>
      <c r="G1579" s="14" t="n"/>
      <c r="H1579" s="19" t="n"/>
      <c r="I1579" s="19" t="n"/>
      <c r="J1579" s="34">
        <f>IF(A1579="","",H1579+I1579)</f>
        <v/>
      </c>
      <c r="K1579" s="14" t="n"/>
      <c r="L1579" s="14" t="n"/>
      <c r="M1579" s="14" t="n"/>
      <c r="N1579" s="14" t="n"/>
      <c r="O1579" s="20">
        <f>IF(A1579="","",SUMPRODUCT((A1579&gt;=Setup!$C$19:$C$30)*(A1579&lt;=Setup!$D$19:$D$30)*Setup!$A$19:$A$30))</f>
        <v/>
      </c>
      <c r="P1579" s="34">
        <f>IF(A1579="","",IF(G1579="Standard 15% (Box 1)",ROUND(H1579*Setup!$B$9,2),0))</f>
        <v/>
      </c>
      <c r="Q1579" s="34">
        <f>IF(A1579="","",I1579-P1579)</f>
        <v/>
      </c>
      <c r="R1579" s="23">
        <f>IF(A1579="","",IF(O1579=0,"Outside audit periods; ","")&amp;IF(G1579="","No VAT category; ","")&amp;IF(ABS(Q1579)&gt;Setup!$B$10,"VAT ≠ 15% × net; ","")&amp;IF(AND(F1579="B2B - VAT registered",NOT(AND(LEN(E1579)=15,LEFT(E1579,1)="3",RIGHT(E1579,1)="3",ISNUMBER(--E1579)))),"Invalid/missing customer VAT no; ","")&amp;IF(L1579&lt;&gt;"Yes","Not reported/cleared on FATOORA; ","")&amp;IF(AND(OR(G1579="Zero-rated domestic (Box 3)",G1579="Export (Box 4)"),N1579=""),"Zero-rate/export evidence missing; ","")&amp;IF(AND(C1579="Credit Note",H1579&gt;0),"Credit note should be negative; ","")&amp;IF(AND(C1579="Simplified Tax Invoice",F1579="B2B - VAT registered"),"Simplified invoice issued to VAT-registered B2B; ",""))</f>
        <v/>
      </c>
    </row>
    <row r="1580">
      <c r="A1580" s="17" t="n"/>
      <c r="B1580" s="14" t="n"/>
      <c r="C1580" s="14" t="n"/>
      <c r="D1580" s="14" t="n"/>
      <c r="E1580" s="16" t="n"/>
      <c r="F1580" s="14" t="n"/>
      <c r="G1580" s="14" t="n"/>
      <c r="H1580" s="19" t="n"/>
      <c r="I1580" s="19" t="n"/>
      <c r="J1580" s="34">
        <f>IF(A1580="","",H1580+I1580)</f>
        <v/>
      </c>
      <c r="K1580" s="14" t="n"/>
      <c r="L1580" s="14" t="n"/>
      <c r="M1580" s="14" t="n"/>
      <c r="N1580" s="14" t="n"/>
      <c r="O1580" s="20">
        <f>IF(A1580="","",SUMPRODUCT((A1580&gt;=Setup!$C$19:$C$30)*(A1580&lt;=Setup!$D$19:$D$30)*Setup!$A$19:$A$30))</f>
        <v/>
      </c>
      <c r="P1580" s="34">
        <f>IF(A1580="","",IF(G1580="Standard 15% (Box 1)",ROUND(H1580*Setup!$B$9,2),0))</f>
        <v/>
      </c>
      <c r="Q1580" s="34">
        <f>IF(A1580="","",I1580-P1580)</f>
        <v/>
      </c>
      <c r="R1580" s="23">
        <f>IF(A1580="","",IF(O1580=0,"Outside audit periods; ","")&amp;IF(G1580="","No VAT category; ","")&amp;IF(ABS(Q1580)&gt;Setup!$B$10,"VAT ≠ 15% × net; ","")&amp;IF(AND(F1580="B2B - VAT registered",NOT(AND(LEN(E1580)=15,LEFT(E1580,1)="3",RIGHT(E1580,1)="3",ISNUMBER(--E1580)))),"Invalid/missing customer VAT no; ","")&amp;IF(L1580&lt;&gt;"Yes","Not reported/cleared on FATOORA; ","")&amp;IF(AND(OR(G1580="Zero-rated domestic (Box 3)",G1580="Export (Box 4)"),N1580=""),"Zero-rate/export evidence missing; ","")&amp;IF(AND(C1580="Credit Note",H1580&gt;0),"Credit note should be negative; ","")&amp;IF(AND(C1580="Simplified Tax Invoice",F1580="B2B - VAT registered"),"Simplified invoice issued to VAT-registered B2B; ",""))</f>
        <v/>
      </c>
    </row>
    <row r="1581">
      <c r="A1581" s="17" t="n"/>
      <c r="B1581" s="14" t="n"/>
      <c r="C1581" s="14" t="n"/>
      <c r="D1581" s="14" t="n"/>
      <c r="E1581" s="16" t="n"/>
      <c r="F1581" s="14" t="n"/>
      <c r="G1581" s="14" t="n"/>
      <c r="H1581" s="19" t="n"/>
      <c r="I1581" s="19" t="n"/>
      <c r="J1581" s="34">
        <f>IF(A1581="","",H1581+I1581)</f>
        <v/>
      </c>
      <c r="K1581" s="14" t="n"/>
      <c r="L1581" s="14" t="n"/>
      <c r="M1581" s="14" t="n"/>
      <c r="N1581" s="14" t="n"/>
      <c r="O1581" s="20">
        <f>IF(A1581="","",SUMPRODUCT((A1581&gt;=Setup!$C$19:$C$30)*(A1581&lt;=Setup!$D$19:$D$30)*Setup!$A$19:$A$30))</f>
        <v/>
      </c>
      <c r="P1581" s="34">
        <f>IF(A1581="","",IF(G1581="Standard 15% (Box 1)",ROUND(H1581*Setup!$B$9,2),0))</f>
        <v/>
      </c>
      <c r="Q1581" s="34">
        <f>IF(A1581="","",I1581-P1581)</f>
        <v/>
      </c>
      <c r="R1581" s="23">
        <f>IF(A1581="","",IF(O1581=0,"Outside audit periods; ","")&amp;IF(G1581="","No VAT category; ","")&amp;IF(ABS(Q1581)&gt;Setup!$B$10,"VAT ≠ 15% × net; ","")&amp;IF(AND(F1581="B2B - VAT registered",NOT(AND(LEN(E1581)=15,LEFT(E1581,1)="3",RIGHT(E1581,1)="3",ISNUMBER(--E1581)))),"Invalid/missing customer VAT no; ","")&amp;IF(L1581&lt;&gt;"Yes","Not reported/cleared on FATOORA; ","")&amp;IF(AND(OR(G1581="Zero-rated domestic (Box 3)",G1581="Export (Box 4)"),N1581=""),"Zero-rate/export evidence missing; ","")&amp;IF(AND(C1581="Credit Note",H1581&gt;0),"Credit note should be negative; ","")&amp;IF(AND(C1581="Simplified Tax Invoice",F1581="B2B - VAT registered"),"Simplified invoice issued to VAT-registered B2B; ",""))</f>
        <v/>
      </c>
    </row>
    <row r="1582">
      <c r="A1582" s="17" t="n"/>
      <c r="B1582" s="14" t="n"/>
      <c r="C1582" s="14" t="n"/>
      <c r="D1582" s="14" t="n"/>
      <c r="E1582" s="16" t="n"/>
      <c r="F1582" s="14" t="n"/>
      <c r="G1582" s="14" t="n"/>
      <c r="H1582" s="19" t="n"/>
      <c r="I1582" s="19" t="n"/>
      <c r="J1582" s="34">
        <f>IF(A1582="","",H1582+I1582)</f>
        <v/>
      </c>
      <c r="K1582" s="14" t="n"/>
      <c r="L1582" s="14" t="n"/>
      <c r="M1582" s="14" t="n"/>
      <c r="N1582" s="14" t="n"/>
      <c r="O1582" s="20">
        <f>IF(A1582="","",SUMPRODUCT((A1582&gt;=Setup!$C$19:$C$30)*(A1582&lt;=Setup!$D$19:$D$30)*Setup!$A$19:$A$30))</f>
        <v/>
      </c>
      <c r="P1582" s="34">
        <f>IF(A1582="","",IF(G1582="Standard 15% (Box 1)",ROUND(H1582*Setup!$B$9,2),0))</f>
        <v/>
      </c>
      <c r="Q1582" s="34">
        <f>IF(A1582="","",I1582-P1582)</f>
        <v/>
      </c>
      <c r="R1582" s="23">
        <f>IF(A1582="","",IF(O1582=0,"Outside audit periods; ","")&amp;IF(G1582="","No VAT category; ","")&amp;IF(ABS(Q1582)&gt;Setup!$B$10,"VAT ≠ 15% × net; ","")&amp;IF(AND(F1582="B2B - VAT registered",NOT(AND(LEN(E1582)=15,LEFT(E1582,1)="3",RIGHT(E1582,1)="3",ISNUMBER(--E1582)))),"Invalid/missing customer VAT no; ","")&amp;IF(L1582&lt;&gt;"Yes","Not reported/cleared on FATOORA; ","")&amp;IF(AND(OR(G1582="Zero-rated domestic (Box 3)",G1582="Export (Box 4)"),N1582=""),"Zero-rate/export evidence missing; ","")&amp;IF(AND(C1582="Credit Note",H1582&gt;0),"Credit note should be negative; ","")&amp;IF(AND(C1582="Simplified Tax Invoice",F1582="B2B - VAT registered"),"Simplified invoice issued to VAT-registered B2B; ",""))</f>
        <v/>
      </c>
    </row>
    <row r="1583">
      <c r="A1583" s="17" t="n"/>
      <c r="B1583" s="14" t="n"/>
      <c r="C1583" s="14" t="n"/>
      <c r="D1583" s="14" t="n"/>
      <c r="E1583" s="16" t="n"/>
      <c r="F1583" s="14" t="n"/>
      <c r="G1583" s="14" t="n"/>
      <c r="H1583" s="19" t="n"/>
      <c r="I1583" s="19" t="n"/>
      <c r="J1583" s="34">
        <f>IF(A1583="","",H1583+I1583)</f>
        <v/>
      </c>
      <c r="K1583" s="14" t="n"/>
      <c r="L1583" s="14" t="n"/>
      <c r="M1583" s="14" t="n"/>
      <c r="N1583" s="14" t="n"/>
      <c r="O1583" s="20">
        <f>IF(A1583="","",SUMPRODUCT((A1583&gt;=Setup!$C$19:$C$30)*(A1583&lt;=Setup!$D$19:$D$30)*Setup!$A$19:$A$30))</f>
        <v/>
      </c>
      <c r="P1583" s="34">
        <f>IF(A1583="","",IF(G1583="Standard 15% (Box 1)",ROUND(H1583*Setup!$B$9,2),0))</f>
        <v/>
      </c>
      <c r="Q1583" s="34">
        <f>IF(A1583="","",I1583-P1583)</f>
        <v/>
      </c>
      <c r="R1583" s="23">
        <f>IF(A1583="","",IF(O1583=0,"Outside audit periods; ","")&amp;IF(G1583="","No VAT category; ","")&amp;IF(ABS(Q1583)&gt;Setup!$B$10,"VAT ≠ 15% × net; ","")&amp;IF(AND(F1583="B2B - VAT registered",NOT(AND(LEN(E1583)=15,LEFT(E1583,1)="3",RIGHT(E1583,1)="3",ISNUMBER(--E1583)))),"Invalid/missing customer VAT no; ","")&amp;IF(L1583&lt;&gt;"Yes","Not reported/cleared on FATOORA; ","")&amp;IF(AND(OR(G1583="Zero-rated domestic (Box 3)",G1583="Export (Box 4)"),N1583=""),"Zero-rate/export evidence missing; ","")&amp;IF(AND(C1583="Credit Note",H1583&gt;0),"Credit note should be negative; ","")&amp;IF(AND(C1583="Simplified Tax Invoice",F1583="B2B - VAT registered"),"Simplified invoice issued to VAT-registered B2B; ",""))</f>
        <v/>
      </c>
    </row>
    <row r="1584">
      <c r="A1584" s="17" t="n"/>
      <c r="B1584" s="14" t="n"/>
      <c r="C1584" s="14" t="n"/>
      <c r="D1584" s="14" t="n"/>
      <c r="E1584" s="16" t="n"/>
      <c r="F1584" s="14" t="n"/>
      <c r="G1584" s="14" t="n"/>
      <c r="H1584" s="19" t="n"/>
      <c r="I1584" s="19" t="n"/>
      <c r="J1584" s="34">
        <f>IF(A1584="","",H1584+I1584)</f>
        <v/>
      </c>
      <c r="K1584" s="14" t="n"/>
      <c r="L1584" s="14" t="n"/>
      <c r="M1584" s="14" t="n"/>
      <c r="N1584" s="14" t="n"/>
      <c r="O1584" s="20">
        <f>IF(A1584="","",SUMPRODUCT((A1584&gt;=Setup!$C$19:$C$30)*(A1584&lt;=Setup!$D$19:$D$30)*Setup!$A$19:$A$30))</f>
        <v/>
      </c>
      <c r="P1584" s="34">
        <f>IF(A1584="","",IF(G1584="Standard 15% (Box 1)",ROUND(H1584*Setup!$B$9,2),0))</f>
        <v/>
      </c>
      <c r="Q1584" s="34">
        <f>IF(A1584="","",I1584-P1584)</f>
        <v/>
      </c>
      <c r="R1584" s="23">
        <f>IF(A1584="","",IF(O1584=0,"Outside audit periods; ","")&amp;IF(G1584="","No VAT category; ","")&amp;IF(ABS(Q1584)&gt;Setup!$B$10,"VAT ≠ 15% × net; ","")&amp;IF(AND(F1584="B2B - VAT registered",NOT(AND(LEN(E1584)=15,LEFT(E1584,1)="3",RIGHT(E1584,1)="3",ISNUMBER(--E1584)))),"Invalid/missing customer VAT no; ","")&amp;IF(L1584&lt;&gt;"Yes","Not reported/cleared on FATOORA; ","")&amp;IF(AND(OR(G1584="Zero-rated domestic (Box 3)",G1584="Export (Box 4)"),N1584=""),"Zero-rate/export evidence missing; ","")&amp;IF(AND(C1584="Credit Note",H1584&gt;0),"Credit note should be negative; ","")&amp;IF(AND(C1584="Simplified Tax Invoice",F1584="B2B - VAT registered"),"Simplified invoice issued to VAT-registered B2B; ",""))</f>
        <v/>
      </c>
    </row>
    <row r="1585">
      <c r="A1585" s="17" t="n"/>
      <c r="B1585" s="14" t="n"/>
      <c r="C1585" s="14" t="n"/>
      <c r="D1585" s="14" t="n"/>
      <c r="E1585" s="16" t="n"/>
      <c r="F1585" s="14" t="n"/>
      <c r="G1585" s="14" t="n"/>
      <c r="H1585" s="19" t="n"/>
      <c r="I1585" s="19" t="n"/>
      <c r="J1585" s="34">
        <f>IF(A1585="","",H1585+I1585)</f>
        <v/>
      </c>
      <c r="K1585" s="14" t="n"/>
      <c r="L1585" s="14" t="n"/>
      <c r="M1585" s="14" t="n"/>
      <c r="N1585" s="14" t="n"/>
      <c r="O1585" s="20">
        <f>IF(A1585="","",SUMPRODUCT((A1585&gt;=Setup!$C$19:$C$30)*(A1585&lt;=Setup!$D$19:$D$30)*Setup!$A$19:$A$30))</f>
        <v/>
      </c>
      <c r="P1585" s="34">
        <f>IF(A1585="","",IF(G1585="Standard 15% (Box 1)",ROUND(H1585*Setup!$B$9,2),0))</f>
        <v/>
      </c>
      <c r="Q1585" s="34">
        <f>IF(A1585="","",I1585-P1585)</f>
        <v/>
      </c>
      <c r="R1585" s="23">
        <f>IF(A1585="","",IF(O1585=0,"Outside audit periods; ","")&amp;IF(G1585="","No VAT category; ","")&amp;IF(ABS(Q1585)&gt;Setup!$B$10,"VAT ≠ 15% × net; ","")&amp;IF(AND(F1585="B2B - VAT registered",NOT(AND(LEN(E1585)=15,LEFT(E1585,1)="3",RIGHT(E1585,1)="3",ISNUMBER(--E1585)))),"Invalid/missing customer VAT no; ","")&amp;IF(L1585&lt;&gt;"Yes","Not reported/cleared on FATOORA; ","")&amp;IF(AND(OR(G1585="Zero-rated domestic (Box 3)",G1585="Export (Box 4)"),N1585=""),"Zero-rate/export evidence missing; ","")&amp;IF(AND(C1585="Credit Note",H1585&gt;0),"Credit note should be negative; ","")&amp;IF(AND(C1585="Simplified Tax Invoice",F1585="B2B - VAT registered"),"Simplified invoice issued to VAT-registered B2B; ",""))</f>
        <v/>
      </c>
    </row>
    <row r="1586">
      <c r="A1586" s="17" t="n"/>
      <c r="B1586" s="14" t="n"/>
      <c r="C1586" s="14" t="n"/>
      <c r="D1586" s="14" t="n"/>
      <c r="E1586" s="16" t="n"/>
      <c r="F1586" s="14" t="n"/>
      <c r="G1586" s="14" t="n"/>
      <c r="H1586" s="19" t="n"/>
      <c r="I1586" s="19" t="n"/>
      <c r="J1586" s="34">
        <f>IF(A1586="","",H1586+I1586)</f>
        <v/>
      </c>
      <c r="K1586" s="14" t="n"/>
      <c r="L1586" s="14" t="n"/>
      <c r="M1586" s="14" t="n"/>
      <c r="N1586" s="14" t="n"/>
      <c r="O1586" s="20">
        <f>IF(A1586="","",SUMPRODUCT((A1586&gt;=Setup!$C$19:$C$30)*(A1586&lt;=Setup!$D$19:$D$30)*Setup!$A$19:$A$30))</f>
        <v/>
      </c>
      <c r="P1586" s="34">
        <f>IF(A1586="","",IF(G1586="Standard 15% (Box 1)",ROUND(H1586*Setup!$B$9,2),0))</f>
        <v/>
      </c>
      <c r="Q1586" s="34">
        <f>IF(A1586="","",I1586-P1586)</f>
        <v/>
      </c>
      <c r="R1586" s="23">
        <f>IF(A1586="","",IF(O1586=0,"Outside audit periods; ","")&amp;IF(G1586="","No VAT category; ","")&amp;IF(ABS(Q1586)&gt;Setup!$B$10,"VAT ≠ 15% × net; ","")&amp;IF(AND(F1586="B2B - VAT registered",NOT(AND(LEN(E1586)=15,LEFT(E1586,1)="3",RIGHT(E1586,1)="3",ISNUMBER(--E1586)))),"Invalid/missing customer VAT no; ","")&amp;IF(L1586&lt;&gt;"Yes","Not reported/cleared on FATOORA; ","")&amp;IF(AND(OR(G1586="Zero-rated domestic (Box 3)",G1586="Export (Box 4)"),N1586=""),"Zero-rate/export evidence missing; ","")&amp;IF(AND(C1586="Credit Note",H1586&gt;0),"Credit note should be negative; ","")&amp;IF(AND(C1586="Simplified Tax Invoice",F1586="B2B - VAT registered"),"Simplified invoice issued to VAT-registered B2B; ",""))</f>
        <v/>
      </c>
    </row>
    <row r="1587">
      <c r="A1587" s="17" t="n"/>
      <c r="B1587" s="14" t="n"/>
      <c r="C1587" s="14" t="n"/>
      <c r="D1587" s="14" t="n"/>
      <c r="E1587" s="16" t="n"/>
      <c r="F1587" s="14" t="n"/>
      <c r="G1587" s="14" t="n"/>
      <c r="H1587" s="19" t="n"/>
      <c r="I1587" s="19" t="n"/>
      <c r="J1587" s="34">
        <f>IF(A1587="","",H1587+I1587)</f>
        <v/>
      </c>
      <c r="K1587" s="14" t="n"/>
      <c r="L1587" s="14" t="n"/>
      <c r="M1587" s="14" t="n"/>
      <c r="N1587" s="14" t="n"/>
      <c r="O1587" s="20">
        <f>IF(A1587="","",SUMPRODUCT((A1587&gt;=Setup!$C$19:$C$30)*(A1587&lt;=Setup!$D$19:$D$30)*Setup!$A$19:$A$30))</f>
        <v/>
      </c>
      <c r="P1587" s="34">
        <f>IF(A1587="","",IF(G1587="Standard 15% (Box 1)",ROUND(H1587*Setup!$B$9,2),0))</f>
        <v/>
      </c>
      <c r="Q1587" s="34">
        <f>IF(A1587="","",I1587-P1587)</f>
        <v/>
      </c>
      <c r="R1587" s="23">
        <f>IF(A1587="","",IF(O1587=0,"Outside audit periods; ","")&amp;IF(G1587="","No VAT category; ","")&amp;IF(ABS(Q1587)&gt;Setup!$B$10,"VAT ≠ 15% × net; ","")&amp;IF(AND(F1587="B2B - VAT registered",NOT(AND(LEN(E1587)=15,LEFT(E1587,1)="3",RIGHT(E1587,1)="3",ISNUMBER(--E1587)))),"Invalid/missing customer VAT no; ","")&amp;IF(L1587&lt;&gt;"Yes","Not reported/cleared on FATOORA; ","")&amp;IF(AND(OR(G1587="Zero-rated domestic (Box 3)",G1587="Export (Box 4)"),N1587=""),"Zero-rate/export evidence missing; ","")&amp;IF(AND(C1587="Credit Note",H1587&gt;0),"Credit note should be negative; ","")&amp;IF(AND(C1587="Simplified Tax Invoice",F1587="B2B - VAT registered"),"Simplified invoice issued to VAT-registered B2B; ",""))</f>
        <v/>
      </c>
    </row>
    <row r="1588">
      <c r="A1588" s="17" t="n"/>
      <c r="B1588" s="14" t="n"/>
      <c r="C1588" s="14" t="n"/>
      <c r="D1588" s="14" t="n"/>
      <c r="E1588" s="16" t="n"/>
      <c r="F1588" s="14" t="n"/>
      <c r="G1588" s="14" t="n"/>
      <c r="H1588" s="19" t="n"/>
      <c r="I1588" s="19" t="n"/>
      <c r="J1588" s="34">
        <f>IF(A1588="","",H1588+I1588)</f>
        <v/>
      </c>
      <c r="K1588" s="14" t="n"/>
      <c r="L1588" s="14" t="n"/>
      <c r="M1588" s="14" t="n"/>
      <c r="N1588" s="14" t="n"/>
      <c r="O1588" s="20">
        <f>IF(A1588="","",SUMPRODUCT((A1588&gt;=Setup!$C$19:$C$30)*(A1588&lt;=Setup!$D$19:$D$30)*Setup!$A$19:$A$30))</f>
        <v/>
      </c>
      <c r="P1588" s="34">
        <f>IF(A1588="","",IF(G1588="Standard 15% (Box 1)",ROUND(H1588*Setup!$B$9,2),0))</f>
        <v/>
      </c>
      <c r="Q1588" s="34">
        <f>IF(A1588="","",I1588-P1588)</f>
        <v/>
      </c>
      <c r="R1588" s="23">
        <f>IF(A1588="","",IF(O1588=0,"Outside audit periods; ","")&amp;IF(G1588="","No VAT category; ","")&amp;IF(ABS(Q1588)&gt;Setup!$B$10,"VAT ≠ 15% × net; ","")&amp;IF(AND(F1588="B2B - VAT registered",NOT(AND(LEN(E1588)=15,LEFT(E1588,1)="3",RIGHT(E1588,1)="3",ISNUMBER(--E1588)))),"Invalid/missing customer VAT no; ","")&amp;IF(L1588&lt;&gt;"Yes","Not reported/cleared on FATOORA; ","")&amp;IF(AND(OR(G1588="Zero-rated domestic (Box 3)",G1588="Export (Box 4)"),N1588=""),"Zero-rate/export evidence missing; ","")&amp;IF(AND(C1588="Credit Note",H1588&gt;0),"Credit note should be negative; ","")&amp;IF(AND(C1588="Simplified Tax Invoice",F1588="B2B - VAT registered"),"Simplified invoice issued to VAT-registered B2B; ",""))</f>
        <v/>
      </c>
    </row>
    <row r="1589">
      <c r="A1589" s="17" t="n"/>
      <c r="B1589" s="14" t="n"/>
      <c r="C1589" s="14" t="n"/>
      <c r="D1589" s="14" t="n"/>
      <c r="E1589" s="16" t="n"/>
      <c r="F1589" s="14" t="n"/>
      <c r="G1589" s="14" t="n"/>
      <c r="H1589" s="19" t="n"/>
      <c r="I1589" s="19" t="n"/>
      <c r="J1589" s="34">
        <f>IF(A1589="","",H1589+I1589)</f>
        <v/>
      </c>
      <c r="K1589" s="14" t="n"/>
      <c r="L1589" s="14" t="n"/>
      <c r="M1589" s="14" t="n"/>
      <c r="N1589" s="14" t="n"/>
      <c r="O1589" s="20">
        <f>IF(A1589="","",SUMPRODUCT((A1589&gt;=Setup!$C$19:$C$30)*(A1589&lt;=Setup!$D$19:$D$30)*Setup!$A$19:$A$30))</f>
        <v/>
      </c>
      <c r="P1589" s="34">
        <f>IF(A1589="","",IF(G1589="Standard 15% (Box 1)",ROUND(H1589*Setup!$B$9,2),0))</f>
        <v/>
      </c>
      <c r="Q1589" s="34">
        <f>IF(A1589="","",I1589-P1589)</f>
        <v/>
      </c>
      <c r="R1589" s="23">
        <f>IF(A1589="","",IF(O1589=0,"Outside audit periods; ","")&amp;IF(G1589="","No VAT category; ","")&amp;IF(ABS(Q1589)&gt;Setup!$B$10,"VAT ≠ 15% × net; ","")&amp;IF(AND(F1589="B2B - VAT registered",NOT(AND(LEN(E1589)=15,LEFT(E1589,1)="3",RIGHT(E1589,1)="3",ISNUMBER(--E1589)))),"Invalid/missing customer VAT no; ","")&amp;IF(L1589&lt;&gt;"Yes","Not reported/cleared on FATOORA; ","")&amp;IF(AND(OR(G1589="Zero-rated domestic (Box 3)",G1589="Export (Box 4)"),N1589=""),"Zero-rate/export evidence missing; ","")&amp;IF(AND(C1589="Credit Note",H1589&gt;0),"Credit note should be negative; ","")&amp;IF(AND(C1589="Simplified Tax Invoice",F1589="B2B - VAT registered"),"Simplified invoice issued to VAT-registered B2B; ",""))</f>
        <v/>
      </c>
    </row>
    <row r="1590">
      <c r="A1590" s="17" t="n"/>
      <c r="B1590" s="14" t="n"/>
      <c r="C1590" s="14" t="n"/>
      <c r="D1590" s="14" t="n"/>
      <c r="E1590" s="16" t="n"/>
      <c r="F1590" s="14" t="n"/>
      <c r="G1590" s="14" t="n"/>
      <c r="H1590" s="19" t="n"/>
      <c r="I1590" s="19" t="n"/>
      <c r="J1590" s="34">
        <f>IF(A1590="","",H1590+I1590)</f>
        <v/>
      </c>
      <c r="K1590" s="14" t="n"/>
      <c r="L1590" s="14" t="n"/>
      <c r="M1590" s="14" t="n"/>
      <c r="N1590" s="14" t="n"/>
      <c r="O1590" s="20">
        <f>IF(A1590="","",SUMPRODUCT((A1590&gt;=Setup!$C$19:$C$30)*(A1590&lt;=Setup!$D$19:$D$30)*Setup!$A$19:$A$30))</f>
        <v/>
      </c>
      <c r="P1590" s="34">
        <f>IF(A1590="","",IF(G1590="Standard 15% (Box 1)",ROUND(H1590*Setup!$B$9,2),0))</f>
        <v/>
      </c>
      <c r="Q1590" s="34">
        <f>IF(A1590="","",I1590-P1590)</f>
        <v/>
      </c>
      <c r="R1590" s="23">
        <f>IF(A1590="","",IF(O1590=0,"Outside audit periods; ","")&amp;IF(G1590="","No VAT category; ","")&amp;IF(ABS(Q1590)&gt;Setup!$B$10,"VAT ≠ 15% × net; ","")&amp;IF(AND(F1590="B2B - VAT registered",NOT(AND(LEN(E1590)=15,LEFT(E1590,1)="3",RIGHT(E1590,1)="3",ISNUMBER(--E1590)))),"Invalid/missing customer VAT no; ","")&amp;IF(L1590&lt;&gt;"Yes","Not reported/cleared on FATOORA; ","")&amp;IF(AND(OR(G1590="Zero-rated domestic (Box 3)",G1590="Export (Box 4)"),N1590=""),"Zero-rate/export evidence missing; ","")&amp;IF(AND(C1590="Credit Note",H1590&gt;0),"Credit note should be negative; ","")&amp;IF(AND(C1590="Simplified Tax Invoice",F1590="B2B - VAT registered"),"Simplified invoice issued to VAT-registered B2B; ",""))</f>
        <v/>
      </c>
    </row>
    <row r="1591">
      <c r="A1591" s="17" t="n"/>
      <c r="B1591" s="14" t="n"/>
      <c r="C1591" s="14" t="n"/>
      <c r="D1591" s="14" t="n"/>
      <c r="E1591" s="16" t="n"/>
      <c r="F1591" s="14" t="n"/>
      <c r="G1591" s="14" t="n"/>
      <c r="H1591" s="19" t="n"/>
      <c r="I1591" s="19" t="n"/>
      <c r="J1591" s="34">
        <f>IF(A1591="","",H1591+I1591)</f>
        <v/>
      </c>
      <c r="K1591" s="14" t="n"/>
      <c r="L1591" s="14" t="n"/>
      <c r="M1591" s="14" t="n"/>
      <c r="N1591" s="14" t="n"/>
      <c r="O1591" s="20">
        <f>IF(A1591="","",SUMPRODUCT((A1591&gt;=Setup!$C$19:$C$30)*(A1591&lt;=Setup!$D$19:$D$30)*Setup!$A$19:$A$30))</f>
        <v/>
      </c>
      <c r="P1591" s="34">
        <f>IF(A1591="","",IF(G1591="Standard 15% (Box 1)",ROUND(H1591*Setup!$B$9,2),0))</f>
        <v/>
      </c>
      <c r="Q1591" s="34">
        <f>IF(A1591="","",I1591-P1591)</f>
        <v/>
      </c>
      <c r="R1591" s="23">
        <f>IF(A1591="","",IF(O1591=0,"Outside audit periods; ","")&amp;IF(G1591="","No VAT category; ","")&amp;IF(ABS(Q1591)&gt;Setup!$B$10,"VAT ≠ 15% × net; ","")&amp;IF(AND(F1591="B2B - VAT registered",NOT(AND(LEN(E1591)=15,LEFT(E1591,1)="3",RIGHT(E1591,1)="3",ISNUMBER(--E1591)))),"Invalid/missing customer VAT no; ","")&amp;IF(L1591&lt;&gt;"Yes","Not reported/cleared on FATOORA; ","")&amp;IF(AND(OR(G1591="Zero-rated domestic (Box 3)",G1591="Export (Box 4)"),N1591=""),"Zero-rate/export evidence missing; ","")&amp;IF(AND(C1591="Credit Note",H1591&gt;0),"Credit note should be negative; ","")&amp;IF(AND(C1591="Simplified Tax Invoice",F1591="B2B - VAT registered"),"Simplified invoice issued to VAT-registered B2B; ",""))</f>
        <v/>
      </c>
    </row>
    <row r="1592">
      <c r="A1592" s="17" t="n"/>
      <c r="B1592" s="14" t="n"/>
      <c r="C1592" s="14" t="n"/>
      <c r="D1592" s="14" t="n"/>
      <c r="E1592" s="16" t="n"/>
      <c r="F1592" s="14" t="n"/>
      <c r="G1592" s="14" t="n"/>
      <c r="H1592" s="19" t="n"/>
      <c r="I1592" s="19" t="n"/>
      <c r="J1592" s="34">
        <f>IF(A1592="","",H1592+I1592)</f>
        <v/>
      </c>
      <c r="K1592" s="14" t="n"/>
      <c r="L1592" s="14" t="n"/>
      <c r="M1592" s="14" t="n"/>
      <c r="N1592" s="14" t="n"/>
      <c r="O1592" s="20">
        <f>IF(A1592="","",SUMPRODUCT((A1592&gt;=Setup!$C$19:$C$30)*(A1592&lt;=Setup!$D$19:$D$30)*Setup!$A$19:$A$30))</f>
        <v/>
      </c>
      <c r="P1592" s="34">
        <f>IF(A1592="","",IF(G1592="Standard 15% (Box 1)",ROUND(H1592*Setup!$B$9,2),0))</f>
        <v/>
      </c>
      <c r="Q1592" s="34">
        <f>IF(A1592="","",I1592-P1592)</f>
        <v/>
      </c>
      <c r="R1592" s="23">
        <f>IF(A1592="","",IF(O1592=0,"Outside audit periods; ","")&amp;IF(G1592="","No VAT category; ","")&amp;IF(ABS(Q1592)&gt;Setup!$B$10,"VAT ≠ 15% × net; ","")&amp;IF(AND(F1592="B2B - VAT registered",NOT(AND(LEN(E1592)=15,LEFT(E1592,1)="3",RIGHT(E1592,1)="3",ISNUMBER(--E1592)))),"Invalid/missing customer VAT no; ","")&amp;IF(L1592&lt;&gt;"Yes","Not reported/cleared on FATOORA; ","")&amp;IF(AND(OR(G1592="Zero-rated domestic (Box 3)",G1592="Export (Box 4)"),N1592=""),"Zero-rate/export evidence missing; ","")&amp;IF(AND(C1592="Credit Note",H1592&gt;0),"Credit note should be negative; ","")&amp;IF(AND(C1592="Simplified Tax Invoice",F1592="B2B - VAT registered"),"Simplified invoice issued to VAT-registered B2B; ",""))</f>
        <v/>
      </c>
    </row>
    <row r="1593">
      <c r="A1593" s="17" t="n"/>
      <c r="B1593" s="14" t="n"/>
      <c r="C1593" s="14" t="n"/>
      <c r="D1593" s="14" t="n"/>
      <c r="E1593" s="16" t="n"/>
      <c r="F1593" s="14" t="n"/>
      <c r="G1593" s="14" t="n"/>
      <c r="H1593" s="19" t="n"/>
      <c r="I1593" s="19" t="n"/>
      <c r="J1593" s="34">
        <f>IF(A1593="","",H1593+I1593)</f>
        <v/>
      </c>
      <c r="K1593" s="14" t="n"/>
      <c r="L1593" s="14" t="n"/>
      <c r="M1593" s="14" t="n"/>
      <c r="N1593" s="14" t="n"/>
      <c r="O1593" s="20">
        <f>IF(A1593="","",SUMPRODUCT((A1593&gt;=Setup!$C$19:$C$30)*(A1593&lt;=Setup!$D$19:$D$30)*Setup!$A$19:$A$30))</f>
        <v/>
      </c>
      <c r="P1593" s="34">
        <f>IF(A1593="","",IF(G1593="Standard 15% (Box 1)",ROUND(H1593*Setup!$B$9,2),0))</f>
        <v/>
      </c>
      <c r="Q1593" s="34">
        <f>IF(A1593="","",I1593-P1593)</f>
        <v/>
      </c>
      <c r="R1593" s="23">
        <f>IF(A1593="","",IF(O1593=0,"Outside audit periods; ","")&amp;IF(G1593="","No VAT category; ","")&amp;IF(ABS(Q1593)&gt;Setup!$B$10,"VAT ≠ 15% × net; ","")&amp;IF(AND(F1593="B2B - VAT registered",NOT(AND(LEN(E1593)=15,LEFT(E1593,1)="3",RIGHT(E1593,1)="3",ISNUMBER(--E1593)))),"Invalid/missing customer VAT no; ","")&amp;IF(L1593&lt;&gt;"Yes","Not reported/cleared on FATOORA; ","")&amp;IF(AND(OR(G1593="Zero-rated domestic (Box 3)",G1593="Export (Box 4)"),N1593=""),"Zero-rate/export evidence missing; ","")&amp;IF(AND(C1593="Credit Note",H1593&gt;0),"Credit note should be negative; ","")&amp;IF(AND(C1593="Simplified Tax Invoice",F1593="B2B - VAT registered"),"Simplified invoice issued to VAT-registered B2B; ",""))</f>
        <v/>
      </c>
    </row>
    <row r="1594">
      <c r="A1594" s="17" t="n"/>
      <c r="B1594" s="14" t="n"/>
      <c r="C1594" s="14" t="n"/>
      <c r="D1594" s="14" t="n"/>
      <c r="E1594" s="16" t="n"/>
      <c r="F1594" s="14" t="n"/>
      <c r="G1594" s="14" t="n"/>
      <c r="H1594" s="19" t="n"/>
      <c r="I1594" s="19" t="n"/>
      <c r="J1594" s="34">
        <f>IF(A1594="","",H1594+I1594)</f>
        <v/>
      </c>
      <c r="K1594" s="14" t="n"/>
      <c r="L1594" s="14" t="n"/>
      <c r="M1594" s="14" t="n"/>
      <c r="N1594" s="14" t="n"/>
      <c r="O1594" s="20">
        <f>IF(A1594="","",SUMPRODUCT((A1594&gt;=Setup!$C$19:$C$30)*(A1594&lt;=Setup!$D$19:$D$30)*Setup!$A$19:$A$30))</f>
        <v/>
      </c>
      <c r="P1594" s="34">
        <f>IF(A1594="","",IF(G1594="Standard 15% (Box 1)",ROUND(H1594*Setup!$B$9,2),0))</f>
        <v/>
      </c>
      <c r="Q1594" s="34">
        <f>IF(A1594="","",I1594-P1594)</f>
        <v/>
      </c>
      <c r="R1594" s="23">
        <f>IF(A1594="","",IF(O1594=0,"Outside audit periods; ","")&amp;IF(G1594="","No VAT category; ","")&amp;IF(ABS(Q1594)&gt;Setup!$B$10,"VAT ≠ 15% × net; ","")&amp;IF(AND(F1594="B2B - VAT registered",NOT(AND(LEN(E1594)=15,LEFT(E1594,1)="3",RIGHT(E1594,1)="3",ISNUMBER(--E1594)))),"Invalid/missing customer VAT no; ","")&amp;IF(L1594&lt;&gt;"Yes","Not reported/cleared on FATOORA; ","")&amp;IF(AND(OR(G1594="Zero-rated domestic (Box 3)",G1594="Export (Box 4)"),N1594=""),"Zero-rate/export evidence missing; ","")&amp;IF(AND(C1594="Credit Note",H1594&gt;0),"Credit note should be negative; ","")&amp;IF(AND(C1594="Simplified Tax Invoice",F1594="B2B - VAT registered"),"Simplified invoice issued to VAT-registered B2B; ",""))</f>
        <v/>
      </c>
    </row>
    <row r="1595">
      <c r="A1595" s="17" t="n"/>
      <c r="B1595" s="14" t="n"/>
      <c r="C1595" s="14" t="n"/>
      <c r="D1595" s="14" t="n"/>
      <c r="E1595" s="16" t="n"/>
      <c r="F1595" s="14" t="n"/>
      <c r="G1595" s="14" t="n"/>
      <c r="H1595" s="19" t="n"/>
      <c r="I1595" s="19" t="n"/>
      <c r="J1595" s="34">
        <f>IF(A1595="","",H1595+I1595)</f>
        <v/>
      </c>
      <c r="K1595" s="14" t="n"/>
      <c r="L1595" s="14" t="n"/>
      <c r="M1595" s="14" t="n"/>
      <c r="N1595" s="14" t="n"/>
      <c r="O1595" s="20">
        <f>IF(A1595="","",SUMPRODUCT((A1595&gt;=Setup!$C$19:$C$30)*(A1595&lt;=Setup!$D$19:$D$30)*Setup!$A$19:$A$30))</f>
        <v/>
      </c>
      <c r="P1595" s="34">
        <f>IF(A1595="","",IF(G1595="Standard 15% (Box 1)",ROUND(H1595*Setup!$B$9,2),0))</f>
        <v/>
      </c>
      <c r="Q1595" s="34">
        <f>IF(A1595="","",I1595-P1595)</f>
        <v/>
      </c>
      <c r="R1595" s="23">
        <f>IF(A1595="","",IF(O1595=0,"Outside audit periods; ","")&amp;IF(G1595="","No VAT category; ","")&amp;IF(ABS(Q1595)&gt;Setup!$B$10,"VAT ≠ 15% × net; ","")&amp;IF(AND(F1595="B2B - VAT registered",NOT(AND(LEN(E1595)=15,LEFT(E1595,1)="3",RIGHT(E1595,1)="3",ISNUMBER(--E1595)))),"Invalid/missing customer VAT no; ","")&amp;IF(L1595&lt;&gt;"Yes","Not reported/cleared on FATOORA; ","")&amp;IF(AND(OR(G1595="Zero-rated domestic (Box 3)",G1595="Export (Box 4)"),N1595=""),"Zero-rate/export evidence missing; ","")&amp;IF(AND(C1595="Credit Note",H1595&gt;0),"Credit note should be negative; ","")&amp;IF(AND(C1595="Simplified Tax Invoice",F1595="B2B - VAT registered"),"Simplified invoice issued to VAT-registered B2B; ",""))</f>
        <v/>
      </c>
    </row>
    <row r="1596">
      <c r="A1596" s="17" t="n"/>
      <c r="B1596" s="14" t="n"/>
      <c r="C1596" s="14" t="n"/>
      <c r="D1596" s="14" t="n"/>
      <c r="E1596" s="16" t="n"/>
      <c r="F1596" s="14" t="n"/>
      <c r="G1596" s="14" t="n"/>
      <c r="H1596" s="19" t="n"/>
      <c r="I1596" s="19" t="n"/>
      <c r="J1596" s="34">
        <f>IF(A1596="","",H1596+I1596)</f>
        <v/>
      </c>
      <c r="K1596" s="14" t="n"/>
      <c r="L1596" s="14" t="n"/>
      <c r="M1596" s="14" t="n"/>
      <c r="N1596" s="14" t="n"/>
      <c r="O1596" s="20">
        <f>IF(A1596="","",SUMPRODUCT((A1596&gt;=Setup!$C$19:$C$30)*(A1596&lt;=Setup!$D$19:$D$30)*Setup!$A$19:$A$30))</f>
        <v/>
      </c>
      <c r="P1596" s="34">
        <f>IF(A1596="","",IF(G1596="Standard 15% (Box 1)",ROUND(H1596*Setup!$B$9,2),0))</f>
        <v/>
      </c>
      <c r="Q1596" s="34">
        <f>IF(A1596="","",I1596-P1596)</f>
        <v/>
      </c>
      <c r="R1596" s="23">
        <f>IF(A1596="","",IF(O1596=0,"Outside audit periods; ","")&amp;IF(G1596="","No VAT category; ","")&amp;IF(ABS(Q1596)&gt;Setup!$B$10,"VAT ≠ 15% × net; ","")&amp;IF(AND(F1596="B2B - VAT registered",NOT(AND(LEN(E1596)=15,LEFT(E1596,1)="3",RIGHT(E1596,1)="3",ISNUMBER(--E1596)))),"Invalid/missing customer VAT no; ","")&amp;IF(L1596&lt;&gt;"Yes","Not reported/cleared on FATOORA; ","")&amp;IF(AND(OR(G1596="Zero-rated domestic (Box 3)",G1596="Export (Box 4)"),N1596=""),"Zero-rate/export evidence missing; ","")&amp;IF(AND(C1596="Credit Note",H1596&gt;0),"Credit note should be negative; ","")&amp;IF(AND(C1596="Simplified Tax Invoice",F1596="B2B - VAT registered"),"Simplified invoice issued to VAT-registered B2B; ",""))</f>
        <v/>
      </c>
    </row>
    <row r="1597">
      <c r="A1597" s="17" t="n"/>
      <c r="B1597" s="14" t="n"/>
      <c r="C1597" s="14" t="n"/>
      <c r="D1597" s="14" t="n"/>
      <c r="E1597" s="16" t="n"/>
      <c r="F1597" s="14" t="n"/>
      <c r="G1597" s="14" t="n"/>
      <c r="H1597" s="19" t="n"/>
      <c r="I1597" s="19" t="n"/>
      <c r="J1597" s="34">
        <f>IF(A1597="","",H1597+I1597)</f>
        <v/>
      </c>
      <c r="K1597" s="14" t="n"/>
      <c r="L1597" s="14" t="n"/>
      <c r="M1597" s="14" t="n"/>
      <c r="N1597" s="14" t="n"/>
      <c r="O1597" s="20">
        <f>IF(A1597="","",SUMPRODUCT((A1597&gt;=Setup!$C$19:$C$30)*(A1597&lt;=Setup!$D$19:$D$30)*Setup!$A$19:$A$30))</f>
        <v/>
      </c>
      <c r="P1597" s="34">
        <f>IF(A1597="","",IF(G1597="Standard 15% (Box 1)",ROUND(H1597*Setup!$B$9,2),0))</f>
        <v/>
      </c>
      <c r="Q1597" s="34">
        <f>IF(A1597="","",I1597-P1597)</f>
        <v/>
      </c>
      <c r="R1597" s="23">
        <f>IF(A1597="","",IF(O1597=0,"Outside audit periods; ","")&amp;IF(G1597="","No VAT category; ","")&amp;IF(ABS(Q1597)&gt;Setup!$B$10,"VAT ≠ 15% × net; ","")&amp;IF(AND(F1597="B2B - VAT registered",NOT(AND(LEN(E1597)=15,LEFT(E1597,1)="3",RIGHT(E1597,1)="3",ISNUMBER(--E1597)))),"Invalid/missing customer VAT no; ","")&amp;IF(L1597&lt;&gt;"Yes","Not reported/cleared on FATOORA; ","")&amp;IF(AND(OR(G1597="Zero-rated domestic (Box 3)",G1597="Export (Box 4)"),N1597=""),"Zero-rate/export evidence missing; ","")&amp;IF(AND(C1597="Credit Note",H1597&gt;0),"Credit note should be negative; ","")&amp;IF(AND(C1597="Simplified Tax Invoice",F1597="B2B - VAT registered"),"Simplified invoice issued to VAT-registered B2B; ",""))</f>
        <v/>
      </c>
    </row>
    <row r="1598">
      <c r="A1598" s="17" t="n"/>
      <c r="B1598" s="14" t="n"/>
      <c r="C1598" s="14" t="n"/>
      <c r="D1598" s="14" t="n"/>
      <c r="E1598" s="16" t="n"/>
      <c r="F1598" s="14" t="n"/>
      <c r="G1598" s="14" t="n"/>
      <c r="H1598" s="19" t="n"/>
      <c r="I1598" s="19" t="n"/>
      <c r="J1598" s="34">
        <f>IF(A1598="","",H1598+I1598)</f>
        <v/>
      </c>
      <c r="K1598" s="14" t="n"/>
      <c r="L1598" s="14" t="n"/>
      <c r="M1598" s="14" t="n"/>
      <c r="N1598" s="14" t="n"/>
      <c r="O1598" s="20">
        <f>IF(A1598="","",SUMPRODUCT((A1598&gt;=Setup!$C$19:$C$30)*(A1598&lt;=Setup!$D$19:$D$30)*Setup!$A$19:$A$30))</f>
        <v/>
      </c>
      <c r="P1598" s="34">
        <f>IF(A1598="","",IF(G1598="Standard 15% (Box 1)",ROUND(H1598*Setup!$B$9,2),0))</f>
        <v/>
      </c>
      <c r="Q1598" s="34">
        <f>IF(A1598="","",I1598-P1598)</f>
        <v/>
      </c>
      <c r="R1598" s="23">
        <f>IF(A1598="","",IF(O1598=0,"Outside audit periods; ","")&amp;IF(G1598="","No VAT category; ","")&amp;IF(ABS(Q1598)&gt;Setup!$B$10,"VAT ≠ 15% × net; ","")&amp;IF(AND(F1598="B2B - VAT registered",NOT(AND(LEN(E1598)=15,LEFT(E1598,1)="3",RIGHT(E1598,1)="3",ISNUMBER(--E1598)))),"Invalid/missing customer VAT no; ","")&amp;IF(L1598&lt;&gt;"Yes","Not reported/cleared on FATOORA; ","")&amp;IF(AND(OR(G1598="Zero-rated domestic (Box 3)",G1598="Export (Box 4)"),N1598=""),"Zero-rate/export evidence missing; ","")&amp;IF(AND(C1598="Credit Note",H1598&gt;0),"Credit note should be negative; ","")&amp;IF(AND(C1598="Simplified Tax Invoice",F1598="B2B - VAT registered"),"Simplified invoice issued to VAT-registered B2B; ",""))</f>
        <v/>
      </c>
    </row>
    <row r="1599">
      <c r="A1599" s="17" t="n"/>
      <c r="B1599" s="14" t="n"/>
      <c r="C1599" s="14" t="n"/>
      <c r="D1599" s="14" t="n"/>
      <c r="E1599" s="16" t="n"/>
      <c r="F1599" s="14" t="n"/>
      <c r="G1599" s="14" t="n"/>
      <c r="H1599" s="19" t="n"/>
      <c r="I1599" s="19" t="n"/>
      <c r="J1599" s="34">
        <f>IF(A1599="","",H1599+I1599)</f>
        <v/>
      </c>
      <c r="K1599" s="14" t="n"/>
      <c r="L1599" s="14" t="n"/>
      <c r="M1599" s="14" t="n"/>
      <c r="N1599" s="14" t="n"/>
      <c r="O1599" s="20">
        <f>IF(A1599="","",SUMPRODUCT((A1599&gt;=Setup!$C$19:$C$30)*(A1599&lt;=Setup!$D$19:$D$30)*Setup!$A$19:$A$30))</f>
        <v/>
      </c>
      <c r="P1599" s="34">
        <f>IF(A1599="","",IF(G1599="Standard 15% (Box 1)",ROUND(H1599*Setup!$B$9,2),0))</f>
        <v/>
      </c>
      <c r="Q1599" s="34">
        <f>IF(A1599="","",I1599-P1599)</f>
        <v/>
      </c>
      <c r="R1599" s="23">
        <f>IF(A1599="","",IF(O1599=0,"Outside audit periods; ","")&amp;IF(G1599="","No VAT category; ","")&amp;IF(ABS(Q1599)&gt;Setup!$B$10,"VAT ≠ 15% × net; ","")&amp;IF(AND(F1599="B2B - VAT registered",NOT(AND(LEN(E1599)=15,LEFT(E1599,1)="3",RIGHT(E1599,1)="3",ISNUMBER(--E1599)))),"Invalid/missing customer VAT no; ","")&amp;IF(L1599&lt;&gt;"Yes","Not reported/cleared on FATOORA; ","")&amp;IF(AND(OR(G1599="Zero-rated domestic (Box 3)",G1599="Export (Box 4)"),N1599=""),"Zero-rate/export evidence missing; ","")&amp;IF(AND(C1599="Credit Note",H1599&gt;0),"Credit note should be negative; ","")&amp;IF(AND(C1599="Simplified Tax Invoice",F1599="B2B - VAT registered"),"Simplified invoice issued to VAT-registered B2B; ",""))</f>
        <v/>
      </c>
    </row>
    <row r="1600">
      <c r="A1600" s="17" t="n"/>
      <c r="B1600" s="14" t="n"/>
      <c r="C1600" s="14" t="n"/>
      <c r="D1600" s="14" t="n"/>
      <c r="E1600" s="16" t="n"/>
      <c r="F1600" s="14" t="n"/>
      <c r="G1600" s="14" t="n"/>
      <c r="H1600" s="19" t="n"/>
      <c r="I1600" s="19" t="n"/>
      <c r="J1600" s="34">
        <f>IF(A1600="","",H1600+I1600)</f>
        <v/>
      </c>
      <c r="K1600" s="14" t="n"/>
      <c r="L1600" s="14" t="n"/>
      <c r="M1600" s="14" t="n"/>
      <c r="N1600" s="14" t="n"/>
      <c r="O1600" s="20">
        <f>IF(A1600="","",SUMPRODUCT((A1600&gt;=Setup!$C$19:$C$30)*(A1600&lt;=Setup!$D$19:$D$30)*Setup!$A$19:$A$30))</f>
        <v/>
      </c>
      <c r="P1600" s="34">
        <f>IF(A1600="","",IF(G1600="Standard 15% (Box 1)",ROUND(H1600*Setup!$B$9,2),0))</f>
        <v/>
      </c>
      <c r="Q1600" s="34">
        <f>IF(A1600="","",I1600-P1600)</f>
        <v/>
      </c>
      <c r="R1600" s="23">
        <f>IF(A1600="","",IF(O1600=0,"Outside audit periods; ","")&amp;IF(G1600="","No VAT category; ","")&amp;IF(ABS(Q1600)&gt;Setup!$B$10,"VAT ≠ 15% × net; ","")&amp;IF(AND(F1600="B2B - VAT registered",NOT(AND(LEN(E1600)=15,LEFT(E1600,1)="3",RIGHT(E1600,1)="3",ISNUMBER(--E1600)))),"Invalid/missing customer VAT no; ","")&amp;IF(L1600&lt;&gt;"Yes","Not reported/cleared on FATOORA; ","")&amp;IF(AND(OR(G1600="Zero-rated domestic (Box 3)",G1600="Export (Box 4)"),N1600=""),"Zero-rate/export evidence missing; ","")&amp;IF(AND(C1600="Credit Note",H1600&gt;0),"Credit note should be negative; ","")&amp;IF(AND(C1600="Simplified Tax Invoice",F1600="B2B - VAT registered"),"Simplified invoice issued to VAT-registered B2B; ",""))</f>
        <v/>
      </c>
    </row>
    <row r="1601">
      <c r="A1601" s="17" t="n"/>
      <c r="B1601" s="14" t="n"/>
      <c r="C1601" s="14" t="n"/>
      <c r="D1601" s="14" t="n"/>
      <c r="E1601" s="16" t="n"/>
      <c r="F1601" s="14" t="n"/>
      <c r="G1601" s="14" t="n"/>
      <c r="H1601" s="19" t="n"/>
      <c r="I1601" s="19" t="n"/>
      <c r="J1601" s="34">
        <f>IF(A1601="","",H1601+I1601)</f>
        <v/>
      </c>
      <c r="K1601" s="14" t="n"/>
      <c r="L1601" s="14" t="n"/>
      <c r="M1601" s="14" t="n"/>
      <c r="N1601" s="14" t="n"/>
      <c r="O1601" s="20">
        <f>IF(A1601="","",SUMPRODUCT((A1601&gt;=Setup!$C$19:$C$30)*(A1601&lt;=Setup!$D$19:$D$30)*Setup!$A$19:$A$30))</f>
        <v/>
      </c>
      <c r="P1601" s="34">
        <f>IF(A1601="","",IF(G1601="Standard 15% (Box 1)",ROUND(H1601*Setup!$B$9,2),0))</f>
        <v/>
      </c>
      <c r="Q1601" s="34">
        <f>IF(A1601="","",I1601-P1601)</f>
        <v/>
      </c>
      <c r="R1601" s="23">
        <f>IF(A1601="","",IF(O1601=0,"Outside audit periods; ","")&amp;IF(G1601="","No VAT category; ","")&amp;IF(ABS(Q1601)&gt;Setup!$B$10,"VAT ≠ 15% × net; ","")&amp;IF(AND(F1601="B2B - VAT registered",NOT(AND(LEN(E1601)=15,LEFT(E1601,1)="3",RIGHT(E1601,1)="3",ISNUMBER(--E1601)))),"Invalid/missing customer VAT no; ","")&amp;IF(L1601&lt;&gt;"Yes","Not reported/cleared on FATOORA; ","")&amp;IF(AND(OR(G1601="Zero-rated domestic (Box 3)",G1601="Export (Box 4)"),N1601=""),"Zero-rate/export evidence missing; ","")&amp;IF(AND(C1601="Credit Note",H1601&gt;0),"Credit note should be negative; ","")&amp;IF(AND(C1601="Simplified Tax Invoice",F1601="B2B - VAT registered"),"Simplified invoice issued to VAT-registered B2B; ",""))</f>
        <v/>
      </c>
    </row>
    <row r="1602">
      <c r="A1602" s="17" t="n"/>
      <c r="B1602" s="14" t="n"/>
      <c r="C1602" s="14" t="n"/>
      <c r="D1602" s="14" t="n"/>
      <c r="E1602" s="16" t="n"/>
      <c r="F1602" s="14" t="n"/>
      <c r="G1602" s="14" t="n"/>
      <c r="H1602" s="19" t="n"/>
      <c r="I1602" s="19" t="n"/>
      <c r="J1602" s="34">
        <f>IF(A1602="","",H1602+I1602)</f>
        <v/>
      </c>
      <c r="K1602" s="14" t="n"/>
      <c r="L1602" s="14" t="n"/>
      <c r="M1602" s="14" t="n"/>
      <c r="N1602" s="14" t="n"/>
      <c r="O1602" s="20">
        <f>IF(A1602="","",SUMPRODUCT((A1602&gt;=Setup!$C$19:$C$30)*(A1602&lt;=Setup!$D$19:$D$30)*Setup!$A$19:$A$30))</f>
        <v/>
      </c>
      <c r="P1602" s="34">
        <f>IF(A1602="","",IF(G1602="Standard 15% (Box 1)",ROUND(H1602*Setup!$B$9,2),0))</f>
        <v/>
      </c>
      <c r="Q1602" s="34">
        <f>IF(A1602="","",I1602-P1602)</f>
        <v/>
      </c>
      <c r="R1602" s="23">
        <f>IF(A1602="","",IF(O1602=0,"Outside audit periods; ","")&amp;IF(G1602="","No VAT category; ","")&amp;IF(ABS(Q1602)&gt;Setup!$B$10,"VAT ≠ 15% × net; ","")&amp;IF(AND(F1602="B2B - VAT registered",NOT(AND(LEN(E1602)=15,LEFT(E1602,1)="3",RIGHT(E1602,1)="3",ISNUMBER(--E1602)))),"Invalid/missing customer VAT no; ","")&amp;IF(L1602&lt;&gt;"Yes","Not reported/cleared on FATOORA; ","")&amp;IF(AND(OR(G1602="Zero-rated domestic (Box 3)",G1602="Export (Box 4)"),N1602=""),"Zero-rate/export evidence missing; ","")&amp;IF(AND(C1602="Credit Note",H1602&gt;0),"Credit note should be negative; ","")&amp;IF(AND(C1602="Simplified Tax Invoice",F1602="B2B - VAT registered"),"Simplified invoice issued to VAT-registered B2B; ",""))</f>
        <v/>
      </c>
    </row>
    <row r="1603">
      <c r="A1603" s="17" t="n"/>
      <c r="B1603" s="14" t="n"/>
      <c r="C1603" s="14" t="n"/>
      <c r="D1603" s="14" t="n"/>
      <c r="E1603" s="16" t="n"/>
      <c r="F1603" s="14" t="n"/>
      <c r="G1603" s="14" t="n"/>
      <c r="H1603" s="19" t="n"/>
      <c r="I1603" s="19" t="n"/>
      <c r="J1603" s="34">
        <f>IF(A1603="","",H1603+I1603)</f>
        <v/>
      </c>
      <c r="K1603" s="14" t="n"/>
      <c r="L1603" s="14" t="n"/>
      <c r="M1603" s="14" t="n"/>
      <c r="N1603" s="14" t="n"/>
      <c r="O1603" s="20">
        <f>IF(A1603="","",SUMPRODUCT((A1603&gt;=Setup!$C$19:$C$30)*(A1603&lt;=Setup!$D$19:$D$30)*Setup!$A$19:$A$30))</f>
        <v/>
      </c>
      <c r="P1603" s="34">
        <f>IF(A1603="","",IF(G1603="Standard 15% (Box 1)",ROUND(H1603*Setup!$B$9,2),0))</f>
        <v/>
      </c>
      <c r="Q1603" s="34">
        <f>IF(A1603="","",I1603-P1603)</f>
        <v/>
      </c>
      <c r="R1603" s="23">
        <f>IF(A1603="","",IF(O1603=0,"Outside audit periods; ","")&amp;IF(G1603="","No VAT category; ","")&amp;IF(ABS(Q1603)&gt;Setup!$B$10,"VAT ≠ 15% × net; ","")&amp;IF(AND(F1603="B2B - VAT registered",NOT(AND(LEN(E1603)=15,LEFT(E1603,1)="3",RIGHT(E1603,1)="3",ISNUMBER(--E1603)))),"Invalid/missing customer VAT no; ","")&amp;IF(L1603&lt;&gt;"Yes","Not reported/cleared on FATOORA; ","")&amp;IF(AND(OR(G1603="Zero-rated domestic (Box 3)",G1603="Export (Box 4)"),N1603=""),"Zero-rate/export evidence missing; ","")&amp;IF(AND(C1603="Credit Note",H1603&gt;0),"Credit note should be negative; ","")&amp;IF(AND(C1603="Simplified Tax Invoice",F1603="B2B - VAT registered"),"Simplified invoice issued to VAT-registered B2B; ",""))</f>
        <v/>
      </c>
    </row>
    <row r="1604">
      <c r="A1604" s="17" t="n"/>
      <c r="B1604" s="14" t="n"/>
      <c r="C1604" s="14" t="n"/>
      <c r="D1604" s="14" t="n"/>
      <c r="E1604" s="16" t="n"/>
      <c r="F1604" s="14" t="n"/>
      <c r="G1604" s="14" t="n"/>
      <c r="H1604" s="19" t="n"/>
      <c r="I1604" s="19" t="n"/>
      <c r="J1604" s="34">
        <f>IF(A1604="","",H1604+I1604)</f>
        <v/>
      </c>
      <c r="K1604" s="14" t="n"/>
      <c r="L1604" s="14" t="n"/>
      <c r="M1604" s="14" t="n"/>
      <c r="N1604" s="14" t="n"/>
      <c r="O1604" s="20">
        <f>IF(A1604="","",SUMPRODUCT((A1604&gt;=Setup!$C$19:$C$30)*(A1604&lt;=Setup!$D$19:$D$30)*Setup!$A$19:$A$30))</f>
        <v/>
      </c>
      <c r="P1604" s="34">
        <f>IF(A1604="","",IF(G1604="Standard 15% (Box 1)",ROUND(H1604*Setup!$B$9,2),0))</f>
        <v/>
      </c>
      <c r="Q1604" s="34">
        <f>IF(A1604="","",I1604-P1604)</f>
        <v/>
      </c>
      <c r="R1604" s="23">
        <f>IF(A1604="","",IF(O1604=0,"Outside audit periods; ","")&amp;IF(G1604="","No VAT category; ","")&amp;IF(ABS(Q1604)&gt;Setup!$B$10,"VAT ≠ 15% × net; ","")&amp;IF(AND(F1604="B2B - VAT registered",NOT(AND(LEN(E1604)=15,LEFT(E1604,1)="3",RIGHT(E1604,1)="3",ISNUMBER(--E1604)))),"Invalid/missing customer VAT no; ","")&amp;IF(L1604&lt;&gt;"Yes","Not reported/cleared on FATOORA; ","")&amp;IF(AND(OR(G1604="Zero-rated domestic (Box 3)",G1604="Export (Box 4)"),N1604=""),"Zero-rate/export evidence missing; ","")&amp;IF(AND(C1604="Credit Note",H1604&gt;0),"Credit note should be negative; ","")&amp;IF(AND(C1604="Simplified Tax Invoice",F1604="B2B - VAT registered"),"Simplified invoice issued to VAT-registered B2B; ",""))</f>
        <v/>
      </c>
    </row>
    <row r="1605">
      <c r="A1605" s="17" t="n"/>
      <c r="B1605" s="14" t="n"/>
      <c r="C1605" s="14" t="n"/>
      <c r="D1605" s="14" t="n"/>
      <c r="E1605" s="16" t="n"/>
      <c r="F1605" s="14" t="n"/>
      <c r="G1605" s="14" t="n"/>
      <c r="H1605" s="19" t="n"/>
      <c r="I1605" s="19" t="n"/>
      <c r="J1605" s="34">
        <f>IF(A1605="","",H1605+I1605)</f>
        <v/>
      </c>
      <c r="K1605" s="14" t="n"/>
      <c r="L1605" s="14" t="n"/>
      <c r="M1605" s="14" t="n"/>
      <c r="N1605" s="14" t="n"/>
      <c r="O1605" s="20">
        <f>IF(A1605="","",SUMPRODUCT((A1605&gt;=Setup!$C$19:$C$30)*(A1605&lt;=Setup!$D$19:$D$30)*Setup!$A$19:$A$30))</f>
        <v/>
      </c>
      <c r="P1605" s="34">
        <f>IF(A1605="","",IF(G1605="Standard 15% (Box 1)",ROUND(H1605*Setup!$B$9,2),0))</f>
        <v/>
      </c>
      <c r="Q1605" s="34">
        <f>IF(A1605="","",I1605-P1605)</f>
        <v/>
      </c>
      <c r="R1605" s="23">
        <f>IF(A1605="","",IF(O1605=0,"Outside audit periods; ","")&amp;IF(G1605="","No VAT category; ","")&amp;IF(ABS(Q1605)&gt;Setup!$B$10,"VAT ≠ 15% × net; ","")&amp;IF(AND(F1605="B2B - VAT registered",NOT(AND(LEN(E1605)=15,LEFT(E1605,1)="3",RIGHT(E1605,1)="3",ISNUMBER(--E1605)))),"Invalid/missing customer VAT no; ","")&amp;IF(L1605&lt;&gt;"Yes","Not reported/cleared on FATOORA; ","")&amp;IF(AND(OR(G1605="Zero-rated domestic (Box 3)",G1605="Export (Box 4)"),N1605=""),"Zero-rate/export evidence missing; ","")&amp;IF(AND(C1605="Credit Note",H1605&gt;0),"Credit note should be negative; ","")&amp;IF(AND(C1605="Simplified Tax Invoice",F1605="B2B - VAT registered"),"Simplified invoice issued to VAT-registered B2B; ",""))</f>
        <v/>
      </c>
    </row>
    <row r="1606">
      <c r="A1606" s="17" t="n"/>
      <c r="B1606" s="14" t="n"/>
      <c r="C1606" s="14" t="n"/>
      <c r="D1606" s="14" t="n"/>
      <c r="E1606" s="16" t="n"/>
      <c r="F1606" s="14" t="n"/>
      <c r="G1606" s="14" t="n"/>
      <c r="H1606" s="19" t="n"/>
      <c r="I1606" s="19" t="n"/>
      <c r="J1606" s="34">
        <f>IF(A1606="","",H1606+I1606)</f>
        <v/>
      </c>
      <c r="K1606" s="14" t="n"/>
      <c r="L1606" s="14" t="n"/>
      <c r="M1606" s="14" t="n"/>
      <c r="N1606" s="14" t="n"/>
      <c r="O1606" s="20">
        <f>IF(A1606="","",SUMPRODUCT((A1606&gt;=Setup!$C$19:$C$30)*(A1606&lt;=Setup!$D$19:$D$30)*Setup!$A$19:$A$30))</f>
        <v/>
      </c>
      <c r="P1606" s="34">
        <f>IF(A1606="","",IF(G1606="Standard 15% (Box 1)",ROUND(H1606*Setup!$B$9,2),0))</f>
        <v/>
      </c>
      <c r="Q1606" s="34">
        <f>IF(A1606="","",I1606-P1606)</f>
        <v/>
      </c>
      <c r="R1606" s="23">
        <f>IF(A1606="","",IF(O1606=0,"Outside audit periods; ","")&amp;IF(G1606="","No VAT category; ","")&amp;IF(ABS(Q1606)&gt;Setup!$B$10,"VAT ≠ 15% × net; ","")&amp;IF(AND(F1606="B2B - VAT registered",NOT(AND(LEN(E1606)=15,LEFT(E1606,1)="3",RIGHT(E1606,1)="3",ISNUMBER(--E1606)))),"Invalid/missing customer VAT no; ","")&amp;IF(L1606&lt;&gt;"Yes","Not reported/cleared on FATOORA; ","")&amp;IF(AND(OR(G1606="Zero-rated domestic (Box 3)",G1606="Export (Box 4)"),N1606=""),"Zero-rate/export evidence missing; ","")&amp;IF(AND(C1606="Credit Note",H1606&gt;0),"Credit note should be negative; ","")&amp;IF(AND(C1606="Simplified Tax Invoice",F1606="B2B - VAT registered"),"Simplified invoice issued to VAT-registered B2B; ",""))</f>
        <v/>
      </c>
    </row>
    <row r="1607">
      <c r="A1607" s="17" t="n"/>
      <c r="B1607" s="14" t="n"/>
      <c r="C1607" s="14" t="n"/>
      <c r="D1607" s="14" t="n"/>
      <c r="E1607" s="16" t="n"/>
      <c r="F1607" s="14" t="n"/>
      <c r="G1607" s="14" t="n"/>
      <c r="H1607" s="19" t="n"/>
      <c r="I1607" s="19" t="n"/>
      <c r="J1607" s="34">
        <f>IF(A1607="","",H1607+I1607)</f>
        <v/>
      </c>
      <c r="K1607" s="14" t="n"/>
      <c r="L1607" s="14" t="n"/>
      <c r="M1607" s="14" t="n"/>
      <c r="N1607" s="14" t="n"/>
      <c r="O1607" s="20">
        <f>IF(A1607="","",SUMPRODUCT((A1607&gt;=Setup!$C$19:$C$30)*(A1607&lt;=Setup!$D$19:$D$30)*Setup!$A$19:$A$30))</f>
        <v/>
      </c>
      <c r="P1607" s="34">
        <f>IF(A1607="","",IF(G1607="Standard 15% (Box 1)",ROUND(H1607*Setup!$B$9,2),0))</f>
        <v/>
      </c>
      <c r="Q1607" s="34">
        <f>IF(A1607="","",I1607-P1607)</f>
        <v/>
      </c>
      <c r="R1607" s="23">
        <f>IF(A1607="","",IF(O1607=0,"Outside audit periods; ","")&amp;IF(G1607="","No VAT category; ","")&amp;IF(ABS(Q1607)&gt;Setup!$B$10,"VAT ≠ 15% × net; ","")&amp;IF(AND(F1607="B2B - VAT registered",NOT(AND(LEN(E1607)=15,LEFT(E1607,1)="3",RIGHT(E1607,1)="3",ISNUMBER(--E1607)))),"Invalid/missing customer VAT no; ","")&amp;IF(L1607&lt;&gt;"Yes","Not reported/cleared on FATOORA; ","")&amp;IF(AND(OR(G1607="Zero-rated domestic (Box 3)",G1607="Export (Box 4)"),N1607=""),"Zero-rate/export evidence missing; ","")&amp;IF(AND(C1607="Credit Note",H1607&gt;0),"Credit note should be negative; ","")&amp;IF(AND(C1607="Simplified Tax Invoice",F1607="B2B - VAT registered"),"Simplified invoice issued to VAT-registered B2B; ",""))</f>
        <v/>
      </c>
    </row>
    <row r="1608">
      <c r="A1608" s="17" t="n"/>
      <c r="B1608" s="14" t="n"/>
      <c r="C1608" s="14" t="n"/>
      <c r="D1608" s="14" t="n"/>
      <c r="E1608" s="16" t="n"/>
      <c r="F1608" s="14" t="n"/>
      <c r="G1608" s="14" t="n"/>
      <c r="H1608" s="19" t="n"/>
      <c r="I1608" s="19" t="n"/>
      <c r="J1608" s="34">
        <f>IF(A1608="","",H1608+I1608)</f>
        <v/>
      </c>
      <c r="K1608" s="14" t="n"/>
      <c r="L1608" s="14" t="n"/>
      <c r="M1608" s="14" t="n"/>
      <c r="N1608" s="14" t="n"/>
      <c r="O1608" s="20">
        <f>IF(A1608="","",SUMPRODUCT((A1608&gt;=Setup!$C$19:$C$30)*(A1608&lt;=Setup!$D$19:$D$30)*Setup!$A$19:$A$30))</f>
        <v/>
      </c>
      <c r="P1608" s="34">
        <f>IF(A1608="","",IF(G1608="Standard 15% (Box 1)",ROUND(H1608*Setup!$B$9,2),0))</f>
        <v/>
      </c>
      <c r="Q1608" s="34">
        <f>IF(A1608="","",I1608-P1608)</f>
        <v/>
      </c>
      <c r="R1608" s="23">
        <f>IF(A1608="","",IF(O1608=0,"Outside audit periods; ","")&amp;IF(G1608="","No VAT category; ","")&amp;IF(ABS(Q1608)&gt;Setup!$B$10,"VAT ≠ 15% × net; ","")&amp;IF(AND(F1608="B2B - VAT registered",NOT(AND(LEN(E1608)=15,LEFT(E1608,1)="3",RIGHT(E1608,1)="3",ISNUMBER(--E1608)))),"Invalid/missing customer VAT no; ","")&amp;IF(L1608&lt;&gt;"Yes","Not reported/cleared on FATOORA; ","")&amp;IF(AND(OR(G1608="Zero-rated domestic (Box 3)",G1608="Export (Box 4)"),N1608=""),"Zero-rate/export evidence missing; ","")&amp;IF(AND(C1608="Credit Note",H1608&gt;0),"Credit note should be negative; ","")&amp;IF(AND(C1608="Simplified Tax Invoice",F1608="B2B - VAT registered"),"Simplified invoice issued to VAT-registered B2B; ",""))</f>
        <v/>
      </c>
    </row>
    <row r="1609">
      <c r="A1609" s="17" t="n"/>
      <c r="B1609" s="14" t="n"/>
      <c r="C1609" s="14" t="n"/>
      <c r="D1609" s="14" t="n"/>
      <c r="E1609" s="16" t="n"/>
      <c r="F1609" s="14" t="n"/>
      <c r="G1609" s="14" t="n"/>
      <c r="H1609" s="19" t="n"/>
      <c r="I1609" s="19" t="n"/>
      <c r="J1609" s="34">
        <f>IF(A1609="","",H1609+I1609)</f>
        <v/>
      </c>
      <c r="K1609" s="14" t="n"/>
      <c r="L1609" s="14" t="n"/>
      <c r="M1609" s="14" t="n"/>
      <c r="N1609" s="14" t="n"/>
      <c r="O1609" s="20">
        <f>IF(A1609="","",SUMPRODUCT((A1609&gt;=Setup!$C$19:$C$30)*(A1609&lt;=Setup!$D$19:$D$30)*Setup!$A$19:$A$30))</f>
        <v/>
      </c>
      <c r="P1609" s="34">
        <f>IF(A1609="","",IF(G1609="Standard 15% (Box 1)",ROUND(H1609*Setup!$B$9,2),0))</f>
        <v/>
      </c>
      <c r="Q1609" s="34">
        <f>IF(A1609="","",I1609-P1609)</f>
        <v/>
      </c>
      <c r="R1609" s="23">
        <f>IF(A1609="","",IF(O1609=0,"Outside audit periods; ","")&amp;IF(G1609="","No VAT category; ","")&amp;IF(ABS(Q1609)&gt;Setup!$B$10,"VAT ≠ 15% × net; ","")&amp;IF(AND(F1609="B2B - VAT registered",NOT(AND(LEN(E1609)=15,LEFT(E1609,1)="3",RIGHT(E1609,1)="3",ISNUMBER(--E1609)))),"Invalid/missing customer VAT no; ","")&amp;IF(L1609&lt;&gt;"Yes","Not reported/cleared on FATOORA; ","")&amp;IF(AND(OR(G1609="Zero-rated domestic (Box 3)",G1609="Export (Box 4)"),N1609=""),"Zero-rate/export evidence missing; ","")&amp;IF(AND(C1609="Credit Note",H1609&gt;0),"Credit note should be negative; ","")&amp;IF(AND(C1609="Simplified Tax Invoice",F1609="B2B - VAT registered"),"Simplified invoice issued to VAT-registered B2B; ",""))</f>
        <v/>
      </c>
    </row>
    <row r="1610">
      <c r="A1610" s="17" t="n"/>
      <c r="B1610" s="14" t="n"/>
      <c r="C1610" s="14" t="n"/>
      <c r="D1610" s="14" t="n"/>
      <c r="E1610" s="16" t="n"/>
      <c r="F1610" s="14" t="n"/>
      <c r="G1610" s="14" t="n"/>
      <c r="H1610" s="19" t="n"/>
      <c r="I1610" s="19" t="n"/>
      <c r="J1610" s="34">
        <f>IF(A1610="","",H1610+I1610)</f>
        <v/>
      </c>
      <c r="K1610" s="14" t="n"/>
      <c r="L1610" s="14" t="n"/>
      <c r="M1610" s="14" t="n"/>
      <c r="N1610" s="14" t="n"/>
      <c r="O1610" s="20">
        <f>IF(A1610="","",SUMPRODUCT((A1610&gt;=Setup!$C$19:$C$30)*(A1610&lt;=Setup!$D$19:$D$30)*Setup!$A$19:$A$30))</f>
        <v/>
      </c>
      <c r="P1610" s="34">
        <f>IF(A1610="","",IF(G1610="Standard 15% (Box 1)",ROUND(H1610*Setup!$B$9,2),0))</f>
        <v/>
      </c>
      <c r="Q1610" s="34">
        <f>IF(A1610="","",I1610-P1610)</f>
        <v/>
      </c>
      <c r="R1610" s="23">
        <f>IF(A1610="","",IF(O1610=0,"Outside audit periods; ","")&amp;IF(G1610="","No VAT category; ","")&amp;IF(ABS(Q1610)&gt;Setup!$B$10,"VAT ≠ 15% × net; ","")&amp;IF(AND(F1610="B2B - VAT registered",NOT(AND(LEN(E1610)=15,LEFT(E1610,1)="3",RIGHT(E1610,1)="3",ISNUMBER(--E1610)))),"Invalid/missing customer VAT no; ","")&amp;IF(L1610&lt;&gt;"Yes","Not reported/cleared on FATOORA; ","")&amp;IF(AND(OR(G1610="Zero-rated domestic (Box 3)",G1610="Export (Box 4)"),N1610=""),"Zero-rate/export evidence missing; ","")&amp;IF(AND(C1610="Credit Note",H1610&gt;0),"Credit note should be negative; ","")&amp;IF(AND(C1610="Simplified Tax Invoice",F1610="B2B - VAT registered"),"Simplified invoice issued to VAT-registered B2B; ",""))</f>
        <v/>
      </c>
    </row>
    <row r="1611">
      <c r="A1611" s="17" t="n"/>
      <c r="B1611" s="14" t="n"/>
      <c r="C1611" s="14" t="n"/>
      <c r="D1611" s="14" t="n"/>
      <c r="E1611" s="16" t="n"/>
      <c r="F1611" s="14" t="n"/>
      <c r="G1611" s="14" t="n"/>
      <c r="H1611" s="19" t="n"/>
      <c r="I1611" s="19" t="n"/>
      <c r="J1611" s="34">
        <f>IF(A1611="","",H1611+I1611)</f>
        <v/>
      </c>
      <c r="K1611" s="14" t="n"/>
      <c r="L1611" s="14" t="n"/>
      <c r="M1611" s="14" t="n"/>
      <c r="N1611" s="14" t="n"/>
      <c r="O1611" s="20">
        <f>IF(A1611="","",SUMPRODUCT((A1611&gt;=Setup!$C$19:$C$30)*(A1611&lt;=Setup!$D$19:$D$30)*Setup!$A$19:$A$30))</f>
        <v/>
      </c>
      <c r="P1611" s="34">
        <f>IF(A1611="","",IF(G1611="Standard 15% (Box 1)",ROUND(H1611*Setup!$B$9,2),0))</f>
        <v/>
      </c>
      <c r="Q1611" s="34">
        <f>IF(A1611="","",I1611-P1611)</f>
        <v/>
      </c>
      <c r="R1611" s="23">
        <f>IF(A1611="","",IF(O1611=0,"Outside audit periods; ","")&amp;IF(G1611="","No VAT category; ","")&amp;IF(ABS(Q1611)&gt;Setup!$B$10,"VAT ≠ 15% × net; ","")&amp;IF(AND(F1611="B2B - VAT registered",NOT(AND(LEN(E1611)=15,LEFT(E1611,1)="3",RIGHT(E1611,1)="3",ISNUMBER(--E1611)))),"Invalid/missing customer VAT no; ","")&amp;IF(L1611&lt;&gt;"Yes","Not reported/cleared on FATOORA; ","")&amp;IF(AND(OR(G1611="Zero-rated domestic (Box 3)",G1611="Export (Box 4)"),N1611=""),"Zero-rate/export evidence missing; ","")&amp;IF(AND(C1611="Credit Note",H1611&gt;0),"Credit note should be negative; ","")&amp;IF(AND(C1611="Simplified Tax Invoice",F1611="B2B - VAT registered"),"Simplified invoice issued to VAT-registered B2B; ",""))</f>
        <v/>
      </c>
    </row>
    <row r="1612">
      <c r="A1612" s="17" t="n"/>
      <c r="B1612" s="14" t="n"/>
      <c r="C1612" s="14" t="n"/>
      <c r="D1612" s="14" t="n"/>
      <c r="E1612" s="16" t="n"/>
      <c r="F1612" s="14" t="n"/>
      <c r="G1612" s="14" t="n"/>
      <c r="H1612" s="19" t="n"/>
      <c r="I1612" s="19" t="n"/>
      <c r="J1612" s="34">
        <f>IF(A1612="","",H1612+I1612)</f>
        <v/>
      </c>
      <c r="K1612" s="14" t="n"/>
      <c r="L1612" s="14" t="n"/>
      <c r="M1612" s="14" t="n"/>
      <c r="N1612" s="14" t="n"/>
      <c r="O1612" s="20">
        <f>IF(A1612="","",SUMPRODUCT((A1612&gt;=Setup!$C$19:$C$30)*(A1612&lt;=Setup!$D$19:$D$30)*Setup!$A$19:$A$30))</f>
        <v/>
      </c>
      <c r="P1612" s="34">
        <f>IF(A1612="","",IF(G1612="Standard 15% (Box 1)",ROUND(H1612*Setup!$B$9,2),0))</f>
        <v/>
      </c>
      <c r="Q1612" s="34">
        <f>IF(A1612="","",I1612-P1612)</f>
        <v/>
      </c>
      <c r="R1612" s="23">
        <f>IF(A1612="","",IF(O1612=0,"Outside audit periods; ","")&amp;IF(G1612="","No VAT category; ","")&amp;IF(ABS(Q1612)&gt;Setup!$B$10,"VAT ≠ 15% × net; ","")&amp;IF(AND(F1612="B2B - VAT registered",NOT(AND(LEN(E1612)=15,LEFT(E1612,1)="3",RIGHT(E1612,1)="3",ISNUMBER(--E1612)))),"Invalid/missing customer VAT no; ","")&amp;IF(L1612&lt;&gt;"Yes","Not reported/cleared on FATOORA; ","")&amp;IF(AND(OR(G1612="Zero-rated domestic (Box 3)",G1612="Export (Box 4)"),N1612=""),"Zero-rate/export evidence missing; ","")&amp;IF(AND(C1612="Credit Note",H1612&gt;0),"Credit note should be negative; ","")&amp;IF(AND(C1612="Simplified Tax Invoice",F1612="B2B - VAT registered"),"Simplified invoice issued to VAT-registered B2B; ",""))</f>
        <v/>
      </c>
    </row>
    <row r="1613">
      <c r="A1613" s="17" t="n"/>
      <c r="B1613" s="14" t="n"/>
      <c r="C1613" s="14" t="n"/>
      <c r="D1613" s="14" t="n"/>
      <c r="E1613" s="16" t="n"/>
      <c r="F1613" s="14" t="n"/>
      <c r="G1613" s="14" t="n"/>
      <c r="H1613" s="19" t="n"/>
      <c r="I1613" s="19" t="n"/>
      <c r="J1613" s="34">
        <f>IF(A1613="","",H1613+I1613)</f>
        <v/>
      </c>
      <c r="K1613" s="14" t="n"/>
      <c r="L1613" s="14" t="n"/>
      <c r="M1613" s="14" t="n"/>
      <c r="N1613" s="14" t="n"/>
      <c r="O1613" s="20">
        <f>IF(A1613="","",SUMPRODUCT((A1613&gt;=Setup!$C$19:$C$30)*(A1613&lt;=Setup!$D$19:$D$30)*Setup!$A$19:$A$30))</f>
        <v/>
      </c>
      <c r="P1613" s="34">
        <f>IF(A1613="","",IF(G1613="Standard 15% (Box 1)",ROUND(H1613*Setup!$B$9,2),0))</f>
        <v/>
      </c>
      <c r="Q1613" s="34">
        <f>IF(A1613="","",I1613-P1613)</f>
        <v/>
      </c>
      <c r="R1613" s="23">
        <f>IF(A1613="","",IF(O1613=0,"Outside audit periods; ","")&amp;IF(G1613="","No VAT category; ","")&amp;IF(ABS(Q1613)&gt;Setup!$B$10,"VAT ≠ 15% × net; ","")&amp;IF(AND(F1613="B2B - VAT registered",NOT(AND(LEN(E1613)=15,LEFT(E1613,1)="3",RIGHT(E1613,1)="3",ISNUMBER(--E1613)))),"Invalid/missing customer VAT no; ","")&amp;IF(L1613&lt;&gt;"Yes","Not reported/cleared on FATOORA; ","")&amp;IF(AND(OR(G1613="Zero-rated domestic (Box 3)",G1613="Export (Box 4)"),N1613=""),"Zero-rate/export evidence missing; ","")&amp;IF(AND(C1613="Credit Note",H1613&gt;0),"Credit note should be negative; ","")&amp;IF(AND(C1613="Simplified Tax Invoice",F1613="B2B - VAT registered"),"Simplified invoice issued to VAT-registered B2B; ",""))</f>
        <v/>
      </c>
    </row>
    <row r="1614">
      <c r="A1614" s="17" t="n"/>
      <c r="B1614" s="14" t="n"/>
      <c r="C1614" s="14" t="n"/>
      <c r="D1614" s="14" t="n"/>
      <c r="E1614" s="16" t="n"/>
      <c r="F1614" s="14" t="n"/>
      <c r="G1614" s="14" t="n"/>
      <c r="H1614" s="19" t="n"/>
      <c r="I1614" s="19" t="n"/>
      <c r="J1614" s="34">
        <f>IF(A1614="","",H1614+I1614)</f>
        <v/>
      </c>
      <c r="K1614" s="14" t="n"/>
      <c r="L1614" s="14" t="n"/>
      <c r="M1614" s="14" t="n"/>
      <c r="N1614" s="14" t="n"/>
      <c r="O1614" s="20">
        <f>IF(A1614="","",SUMPRODUCT((A1614&gt;=Setup!$C$19:$C$30)*(A1614&lt;=Setup!$D$19:$D$30)*Setup!$A$19:$A$30))</f>
        <v/>
      </c>
      <c r="P1614" s="34">
        <f>IF(A1614="","",IF(G1614="Standard 15% (Box 1)",ROUND(H1614*Setup!$B$9,2),0))</f>
        <v/>
      </c>
      <c r="Q1614" s="34">
        <f>IF(A1614="","",I1614-P1614)</f>
        <v/>
      </c>
      <c r="R1614" s="23">
        <f>IF(A1614="","",IF(O1614=0,"Outside audit periods; ","")&amp;IF(G1614="","No VAT category; ","")&amp;IF(ABS(Q1614)&gt;Setup!$B$10,"VAT ≠ 15% × net; ","")&amp;IF(AND(F1614="B2B - VAT registered",NOT(AND(LEN(E1614)=15,LEFT(E1614,1)="3",RIGHT(E1614,1)="3",ISNUMBER(--E1614)))),"Invalid/missing customer VAT no; ","")&amp;IF(L1614&lt;&gt;"Yes","Not reported/cleared on FATOORA; ","")&amp;IF(AND(OR(G1614="Zero-rated domestic (Box 3)",G1614="Export (Box 4)"),N1614=""),"Zero-rate/export evidence missing; ","")&amp;IF(AND(C1614="Credit Note",H1614&gt;0),"Credit note should be negative; ","")&amp;IF(AND(C1614="Simplified Tax Invoice",F1614="B2B - VAT registered"),"Simplified invoice issued to VAT-registered B2B; ",""))</f>
        <v/>
      </c>
    </row>
    <row r="1615">
      <c r="A1615" s="17" t="n"/>
      <c r="B1615" s="14" t="n"/>
      <c r="C1615" s="14" t="n"/>
      <c r="D1615" s="14" t="n"/>
      <c r="E1615" s="16" t="n"/>
      <c r="F1615" s="14" t="n"/>
      <c r="G1615" s="14" t="n"/>
      <c r="H1615" s="19" t="n"/>
      <c r="I1615" s="19" t="n"/>
      <c r="J1615" s="34">
        <f>IF(A1615="","",H1615+I1615)</f>
        <v/>
      </c>
      <c r="K1615" s="14" t="n"/>
      <c r="L1615" s="14" t="n"/>
      <c r="M1615" s="14" t="n"/>
      <c r="N1615" s="14" t="n"/>
      <c r="O1615" s="20">
        <f>IF(A1615="","",SUMPRODUCT((A1615&gt;=Setup!$C$19:$C$30)*(A1615&lt;=Setup!$D$19:$D$30)*Setup!$A$19:$A$30))</f>
        <v/>
      </c>
      <c r="P1615" s="34">
        <f>IF(A1615="","",IF(G1615="Standard 15% (Box 1)",ROUND(H1615*Setup!$B$9,2),0))</f>
        <v/>
      </c>
      <c r="Q1615" s="34">
        <f>IF(A1615="","",I1615-P1615)</f>
        <v/>
      </c>
      <c r="R1615" s="23">
        <f>IF(A1615="","",IF(O1615=0,"Outside audit periods; ","")&amp;IF(G1615="","No VAT category; ","")&amp;IF(ABS(Q1615)&gt;Setup!$B$10,"VAT ≠ 15% × net; ","")&amp;IF(AND(F1615="B2B - VAT registered",NOT(AND(LEN(E1615)=15,LEFT(E1615,1)="3",RIGHT(E1615,1)="3",ISNUMBER(--E1615)))),"Invalid/missing customer VAT no; ","")&amp;IF(L1615&lt;&gt;"Yes","Not reported/cleared on FATOORA; ","")&amp;IF(AND(OR(G1615="Zero-rated domestic (Box 3)",G1615="Export (Box 4)"),N1615=""),"Zero-rate/export evidence missing; ","")&amp;IF(AND(C1615="Credit Note",H1615&gt;0),"Credit note should be negative; ","")&amp;IF(AND(C1615="Simplified Tax Invoice",F1615="B2B - VAT registered"),"Simplified invoice issued to VAT-registered B2B; ",""))</f>
        <v/>
      </c>
    </row>
    <row r="1616">
      <c r="A1616" s="17" t="n"/>
      <c r="B1616" s="14" t="n"/>
      <c r="C1616" s="14" t="n"/>
      <c r="D1616" s="14" t="n"/>
      <c r="E1616" s="16" t="n"/>
      <c r="F1616" s="14" t="n"/>
      <c r="G1616" s="14" t="n"/>
      <c r="H1616" s="19" t="n"/>
      <c r="I1616" s="19" t="n"/>
      <c r="J1616" s="34">
        <f>IF(A1616="","",H1616+I1616)</f>
        <v/>
      </c>
      <c r="K1616" s="14" t="n"/>
      <c r="L1616" s="14" t="n"/>
      <c r="M1616" s="14" t="n"/>
      <c r="N1616" s="14" t="n"/>
      <c r="O1616" s="20">
        <f>IF(A1616="","",SUMPRODUCT((A1616&gt;=Setup!$C$19:$C$30)*(A1616&lt;=Setup!$D$19:$D$30)*Setup!$A$19:$A$30))</f>
        <v/>
      </c>
      <c r="P1616" s="34">
        <f>IF(A1616="","",IF(G1616="Standard 15% (Box 1)",ROUND(H1616*Setup!$B$9,2),0))</f>
        <v/>
      </c>
      <c r="Q1616" s="34">
        <f>IF(A1616="","",I1616-P1616)</f>
        <v/>
      </c>
      <c r="R1616" s="23">
        <f>IF(A1616="","",IF(O1616=0,"Outside audit periods; ","")&amp;IF(G1616="","No VAT category; ","")&amp;IF(ABS(Q1616)&gt;Setup!$B$10,"VAT ≠ 15% × net; ","")&amp;IF(AND(F1616="B2B - VAT registered",NOT(AND(LEN(E1616)=15,LEFT(E1616,1)="3",RIGHT(E1616,1)="3",ISNUMBER(--E1616)))),"Invalid/missing customer VAT no; ","")&amp;IF(L1616&lt;&gt;"Yes","Not reported/cleared on FATOORA; ","")&amp;IF(AND(OR(G1616="Zero-rated domestic (Box 3)",G1616="Export (Box 4)"),N1616=""),"Zero-rate/export evidence missing; ","")&amp;IF(AND(C1616="Credit Note",H1616&gt;0),"Credit note should be negative; ","")&amp;IF(AND(C1616="Simplified Tax Invoice",F1616="B2B - VAT registered"),"Simplified invoice issued to VAT-registered B2B; ",""))</f>
        <v/>
      </c>
    </row>
    <row r="1617">
      <c r="A1617" s="17" t="n"/>
      <c r="B1617" s="14" t="n"/>
      <c r="C1617" s="14" t="n"/>
      <c r="D1617" s="14" t="n"/>
      <c r="E1617" s="16" t="n"/>
      <c r="F1617" s="14" t="n"/>
      <c r="G1617" s="14" t="n"/>
      <c r="H1617" s="19" t="n"/>
      <c r="I1617" s="19" t="n"/>
      <c r="J1617" s="34">
        <f>IF(A1617="","",H1617+I1617)</f>
        <v/>
      </c>
      <c r="K1617" s="14" t="n"/>
      <c r="L1617" s="14" t="n"/>
      <c r="M1617" s="14" t="n"/>
      <c r="N1617" s="14" t="n"/>
      <c r="O1617" s="20">
        <f>IF(A1617="","",SUMPRODUCT((A1617&gt;=Setup!$C$19:$C$30)*(A1617&lt;=Setup!$D$19:$D$30)*Setup!$A$19:$A$30))</f>
        <v/>
      </c>
      <c r="P1617" s="34">
        <f>IF(A1617="","",IF(G1617="Standard 15% (Box 1)",ROUND(H1617*Setup!$B$9,2),0))</f>
        <v/>
      </c>
      <c r="Q1617" s="34">
        <f>IF(A1617="","",I1617-P1617)</f>
        <v/>
      </c>
      <c r="R1617" s="23">
        <f>IF(A1617="","",IF(O1617=0,"Outside audit periods; ","")&amp;IF(G1617="","No VAT category; ","")&amp;IF(ABS(Q1617)&gt;Setup!$B$10,"VAT ≠ 15% × net; ","")&amp;IF(AND(F1617="B2B - VAT registered",NOT(AND(LEN(E1617)=15,LEFT(E1617,1)="3",RIGHT(E1617,1)="3",ISNUMBER(--E1617)))),"Invalid/missing customer VAT no; ","")&amp;IF(L1617&lt;&gt;"Yes","Not reported/cleared on FATOORA; ","")&amp;IF(AND(OR(G1617="Zero-rated domestic (Box 3)",G1617="Export (Box 4)"),N1617=""),"Zero-rate/export evidence missing; ","")&amp;IF(AND(C1617="Credit Note",H1617&gt;0),"Credit note should be negative; ","")&amp;IF(AND(C1617="Simplified Tax Invoice",F1617="B2B - VAT registered"),"Simplified invoice issued to VAT-registered B2B; ",""))</f>
        <v/>
      </c>
    </row>
    <row r="1618">
      <c r="A1618" s="17" t="n"/>
      <c r="B1618" s="14" t="n"/>
      <c r="C1618" s="14" t="n"/>
      <c r="D1618" s="14" t="n"/>
      <c r="E1618" s="16" t="n"/>
      <c r="F1618" s="14" t="n"/>
      <c r="G1618" s="14" t="n"/>
      <c r="H1618" s="19" t="n"/>
      <c r="I1618" s="19" t="n"/>
      <c r="J1618" s="34">
        <f>IF(A1618="","",H1618+I1618)</f>
        <v/>
      </c>
      <c r="K1618" s="14" t="n"/>
      <c r="L1618" s="14" t="n"/>
      <c r="M1618" s="14" t="n"/>
      <c r="N1618" s="14" t="n"/>
      <c r="O1618" s="20">
        <f>IF(A1618="","",SUMPRODUCT((A1618&gt;=Setup!$C$19:$C$30)*(A1618&lt;=Setup!$D$19:$D$30)*Setup!$A$19:$A$30))</f>
        <v/>
      </c>
      <c r="P1618" s="34">
        <f>IF(A1618="","",IF(G1618="Standard 15% (Box 1)",ROUND(H1618*Setup!$B$9,2),0))</f>
        <v/>
      </c>
      <c r="Q1618" s="34">
        <f>IF(A1618="","",I1618-P1618)</f>
        <v/>
      </c>
      <c r="R1618" s="23">
        <f>IF(A1618="","",IF(O1618=0,"Outside audit periods; ","")&amp;IF(G1618="","No VAT category; ","")&amp;IF(ABS(Q1618)&gt;Setup!$B$10,"VAT ≠ 15% × net; ","")&amp;IF(AND(F1618="B2B - VAT registered",NOT(AND(LEN(E1618)=15,LEFT(E1618,1)="3",RIGHT(E1618,1)="3",ISNUMBER(--E1618)))),"Invalid/missing customer VAT no; ","")&amp;IF(L1618&lt;&gt;"Yes","Not reported/cleared on FATOORA; ","")&amp;IF(AND(OR(G1618="Zero-rated domestic (Box 3)",G1618="Export (Box 4)"),N1618=""),"Zero-rate/export evidence missing; ","")&amp;IF(AND(C1618="Credit Note",H1618&gt;0),"Credit note should be negative; ","")&amp;IF(AND(C1618="Simplified Tax Invoice",F1618="B2B - VAT registered"),"Simplified invoice issued to VAT-registered B2B; ",""))</f>
        <v/>
      </c>
    </row>
    <row r="1619">
      <c r="A1619" s="17" t="n"/>
      <c r="B1619" s="14" t="n"/>
      <c r="C1619" s="14" t="n"/>
      <c r="D1619" s="14" t="n"/>
      <c r="E1619" s="16" t="n"/>
      <c r="F1619" s="14" t="n"/>
      <c r="G1619" s="14" t="n"/>
      <c r="H1619" s="19" t="n"/>
      <c r="I1619" s="19" t="n"/>
      <c r="J1619" s="34">
        <f>IF(A1619="","",H1619+I1619)</f>
        <v/>
      </c>
      <c r="K1619" s="14" t="n"/>
      <c r="L1619" s="14" t="n"/>
      <c r="M1619" s="14" t="n"/>
      <c r="N1619" s="14" t="n"/>
      <c r="O1619" s="20">
        <f>IF(A1619="","",SUMPRODUCT((A1619&gt;=Setup!$C$19:$C$30)*(A1619&lt;=Setup!$D$19:$D$30)*Setup!$A$19:$A$30))</f>
        <v/>
      </c>
      <c r="P1619" s="34">
        <f>IF(A1619="","",IF(G1619="Standard 15% (Box 1)",ROUND(H1619*Setup!$B$9,2),0))</f>
        <v/>
      </c>
      <c r="Q1619" s="34">
        <f>IF(A1619="","",I1619-P1619)</f>
        <v/>
      </c>
      <c r="R1619" s="23">
        <f>IF(A1619="","",IF(O1619=0,"Outside audit periods; ","")&amp;IF(G1619="","No VAT category; ","")&amp;IF(ABS(Q1619)&gt;Setup!$B$10,"VAT ≠ 15% × net; ","")&amp;IF(AND(F1619="B2B - VAT registered",NOT(AND(LEN(E1619)=15,LEFT(E1619,1)="3",RIGHT(E1619,1)="3",ISNUMBER(--E1619)))),"Invalid/missing customer VAT no; ","")&amp;IF(L1619&lt;&gt;"Yes","Not reported/cleared on FATOORA; ","")&amp;IF(AND(OR(G1619="Zero-rated domestic (Box 3)",G1619="Export (Box 4)"),N1619=""),"Zero-rate/export evidence missing; ","")&amp;IF(AND(C1619="Credit Note",H1619&gt;0),"Credit note should be negative; ","")&amp;IF(AND(C1619="Simplified Tax Invoice",F1619="B2B - VAT registered"),"Simplified invoice issued to VAT-registered B2B; ",""))</f>
        <v/>
      </c>
    </row>
    <row r="1620">
      <c r="A1620" s="17" t="n"/>
      <c r="B1620" s="14" t="n"/>
      <c r="C1620" s="14" t="n"/>
      <c r="D1620" s="14" t="n"/>
      <c r="E1620" s="16" t="n"/>
      <c r="F1620" s="14" t="n"/>
      <c r="G1620" s="14" t="n"/>
      <c r="H1620" s="19" t="n"/>
      <c r="I1620" s="19" t="n"/>
      <c r="J1620" s="34">
        <f>IF(A1620="","",H1620+I1620)</f>
        <v/>
      </c>
      <c r="K1620" s="14" t="n"/>
      <c r="L1620" s="14" t="n"/>
      <c r="M1620" s="14" t="n"/>
      <c r="N1620" s="14" t="n"/>
      <c r="O1620" s="20">
        <f>IF(A1620="","",SUMPRODUCT((A1620&gt;=Setup!$C$19:$C$30)*(A1620&lt;=Setup!$D$19:$D$30)*Setup!$A$19:$A$30))</f>
        <v/>
      </c>
      <c r="P1620" s="34">
        <f>IF(A1620="","",IF(G1620="Standard 15% (Box 1)",ROUND(H1620*Setup!$B$9,2),0))</f>
        <v/>
      </c>
      <c r="Q1620" s="34">
        <f>IF(A1620="","",I1620-P1620)</f>
        <v/>
      </c>
      <c r="R1620" s="23">
        <f>IF(A1620="","",IF(O1620=0,"Outside audit periods; ","")&amp;IF(G1620="","No VAT category; ","")&amp;IF(ABS(Q1620)&gt;Setup!$B$10,"VAT ≠ 15% × net; ","")&amp;IF(AND(F1620="B2B - VAT registered",NOT(AND(LEN(E1620)=15,LEFT(E1620,1)="3",RIGHT(E1620,1)="3",ISNUMBER(--E1620)))),"Invalid/missing customer VAT no; ","")&amp;IF(L1620&lt;&gt;"Yes","Not reported/cleared on FATOORA; ","")&amp;IF(AND(OR(G1620="Zero-rated domestic (Box 3)",G1620="Export (Box 4)"),N1620=""),"Zero-rate/export evidence missing; ","")&amp;IF(AND(C1620="Credit Note",H1620&gt;0),"Credit note should be negative; ","")&amp;IF(AND(C1620="Simplified Tax Invoice",F1620="B2B - VAT registered"),"Simplified invoice issued to VAT-registered B2B; ",""))</f>
        <v/>
      </c>
    </row>
    <row r="1621">
      <c r="A1621" s="17" t="n"/>
      <c r="B1621" s="14" t="n"/>
      <c r="C1621" s="14" t="n"/>
      <c r="D1621" s="14" t="n"/>
      <c r="E1621" s="16" t="n"/>
      <c r="F1621" s="14" t="n"/>
      <c r="G1621" s="14" t="n"/>
      <c r="H1621" s="19" t="n"/>
      <c r="I1621" s="19" t="n"/>
      <c r="J1621" s="34">
        <f>IF(A1621="","",H1621+I1621)</f>
        <v/>
      </c>
      <c r="K1621" s="14" t="n"/>
      <c r="L1621" s="14" t="n"/>
      <c r="M1621" s="14" t="n"/>
      <c r="N1621" s="14" t="n"/>
      <c r="O1621" s="20">
        <f>IF(A1621="","",SUMPRODUCT((A1621&gt;=Setup!$C$19:$C$30)*(A1621&lt;=Setup!$D$19:$D$30)*Setup!$A$19:$A$30))</f>
        <v/>
      </c>
      <c r="P1621" s="34">
        <f>IF(A1621="","",IF(G1621="Standard 15% (Box 1)",ROUND(H1621*Setup!$B$9,2),0))</f>
        <v/>
      </c>
      <c r="Q1621" s="34">
        <f>IF(A1621="","",I1621-P1621)</f>
        <v/>
      </c>
      <c r="R1621" s="23">
        <f>IF(A1621="","",IF(O1621=0,"Outside audit periods; ","")&amp;IF(G1621="","No VAT category; ","")&amp;IF(ABS(Q1621)&gt;Setup!$B$10,"VAT ≠ 15% × net; ","")&amp;IF(AND(F1621="B2B - VAT registered",NOT(AND(LEN(E1621)=15,LEFT(E1621,1)="3",RIGHT(E1621,1)="3",ISNUMBER(--E1621)))),"Invalid/missing customer VAT no; ","")&amp;IF(L1621&lt;&gt;"Yes","Not reported/cleared on FATOORA; ","")&amp;IF(AND(OR(G1621="Zero-rated domestic (Box 3)",G1621="Export (Box 4)"),N1621=""),"Zero-rate/export evidence missing; ","")&amp;IF(AND(C1621="Credit Note",H1621&gt;0),"Credit note should be negative; ","")&amp;IF(AND(C1621="Simplified Tax Invoice",F1621="B2B - VAT registered"),"Simplified invoice issued to VAT-registered B2B; ",""))</f>
        <v/>
      </c>
    </row>
    <row r="1622">
      <c r="A1622" s="17" t="n"/>
      <c r="B1622" s="14" t="n"/>
      <c r="C1622" s="14" t="n"/>
      <c r="D1622" s="14" t="n"/>
      <c r="E1622" s="16" t="n"/>
      <c r="F1622" s="14" t="n"/>
      <c r="G1622" s="14" t="n"/>
      <c r="H1622" s="19" t="n"/>
      <c r="I1622" s="19" t="n"/>
      <c r="J1622" s="34">
        <f>IF(A1622="","",H1622+I1622)</f>
        <v/>
      </c>
      <c r="K1622" s="14" t="n"/>
      <c r="L1622" s="14" t="n"/>
      <c r="M1622" s="14" t="n"/>
      <c r="N1622" s="14" t="n"/>
      <c r="O1622" s="20">
        <f>IF(A1622="","",SUMPRODUCT((A1622&gt;=Setup!$C$19:$C$30)*(A1622&lt;=Setup!$D$19:$D$30)*Setup!$A$19:$A$30))</f>
        <v/>
      </c>
      <c r="P1622" s="34">
        <f>IF(A1622="","",IF(G1622="Standard 15% (Box 1)",ROUND(H1622*Setup!$B$9,2),0))</f>
        <v/>
      </c>
      <c r="Q1622" s="34">
        <f>IF(A1622="","",I1622-P1622)</f>
        <v/>
      </c>
      <c r="R1622" s="23">
        <f>IF(A1622="","",IF(O1622=0,"Outside audit periods; ","")&amp;IF(G1622="","No VAT category; ","")&amp;IF(ABS(Q1622)&gt;Setup!$B$10,"VAT ≠ 15% × net; ","")&amp;IF(AND(F1622="B2B - VAT registered",NOT(AND(LEN(E1622)=15,LEFT(E1622,1)="3",RIGHT(E1622,1)="3",ISNUMBER(--E1622)))),"Invalid/missing customer VAT no; ","")&amp;IF(L1622&lt;&gt;"Yes","Not reported/cleared on FATOORA; ","")&amp;IF(AND(OR(G1622="Zero-rated domestic (Box 3)",G1622="Export (Box 4)"),N1622=""),"Zero-rate/export evidence missing; ","")&amp;IF(AND(C1622="Credit Note",H1622&gt;0),"Credit note should be negative; ","")&amp;IF(AND(C1622="Simplified Tax Invoice",F1622="B2B - VAT registered"),"Simplified invoice issued to VAT-registered B2B; ",""))</f>
        <v/>
      </c>
    </row>
    <row r="1623">
      <c r="A1623" s="17" t="n"/>
      <c r="B1623" s="14" t="n"/>
      <c r="C1623" s="14" t="n"/>
      <c r="D1623" s="14" t="n"/>
      <c r="E1623" s="16" t="n"/>
      <c r="F1623" s="14" t="n"/>
      <c r="G1623" s="14" t="n"/>
      <c r="H1623" s="19" t="n"/>
      <c r="I1623" s="19" t="n"/>
      <c r="J1623" s="34">
        <f>IF(A1623="","",H1623+I1623)</f>
        <v/>
      </c>
      <c r="K1623" s="14" t="n"/>
      <c r="L1623" s="14" t="n"/>
      <c r="M1623" s="14" t="n"/>
      <c r="N1623" s="14" t="n"/>
      <c r="O1623" s="20">
        <f>IF(A1623="","",SUMPRODUCT((A1623&gt;=Setup!$C$19:$C$30)*(A1623&lt;=Setup!$D$19:$D$30)*Setup!$A$19:$A$30))</f>
        <v/>
      </c>
      <c r="P1623" s="34">
        <f>IF(A1623="","",IF(G1623="Standard 15% (Box 1)",ROUND(H1623*Setup!$B$9,2),0))</f>
        <v/>
      </c>
      <c r="Q1623" s="34">
        <f>IF(A1623="","",I1623-P1623)</f>
        <v/>
      </c>
      <c r="R1623" s="23">
        <f>IF(A1623="","",IF(O1623=0,"Outside audit periods; ","")&amp;IF(G1623="","No VAT category; ","")&amp;IF(ABS(Q1623)&gt;Setup!$B$10,"VAT ≠ 15% × net; ","")&amp;IF(AND(F1623="B2B - VAT registered",NOT(AND(LEN(E1623)=15,LEFT(E1623,1)="3",RIGHT(E1623,1)="3",ISNUMBER(--E1623)))),"Invalid/missing customer VAT no; ","")&amp;IF(L1623&lt;&gt;"Yes","Not reported/cleared on FATOORA; ","")&amp;IF(AND(OR(G1623="Zero-rated domestic (Box 3)",G1623="Export (Box 4)"),N1623=""),"Zero-rate/export evidence missing; ","")&amp;IF(AND(C1623="Credit Note",H1623&gt;0),"Credit note should be negative; ","")&amp;IF(AND(C1623="Simplified Tax Invoice",F1623="B2B - VAT registered"),"Simplified invoice issued to VAT-registered B2B; ",""))</f>
        <v/>
      </c>
    </row>
    <row r="1624">
      <c r="A1624" s="17" t="n"/>
      <c r="B1624" s="14" t="n"/>
      <c r="C1624" s="14" t="n"/>
      <c r="D1624" s="14" t="n"/>
      <c r="E1624" s="16" t="n"/>
      <c r="F1624" s="14" t="n"/>
      <c r="G1624" s="14" t="n"/>
      <c r="H1624" s="19" t="n"/>
      <c r="I1624" s="19" t="n"/>
      <c r="J1624" s="34">
        <f>IF(A1624="","",H1624+I1624)</f>
        <v/>
      </c>
      <c r="K1624" s="14" t="n"/>
      <c r="L1624" s="14" t="n"/>
      <c r="M1624" s="14" t="n"/>
      <c r="N1624" s="14" t="n"/>
      <c r="O1624" s="20">
        <f>IF(A1624="","",SUMPRODUCT((A1624&gt;=Setup!$C$19:$C$30)*(A1624&lt;=Setup!$D$19:$D$30)*Setup!$A$19:$A$30))</f>
        <v/>
      </c>
      <c r="P1624" s="34">
        <f>IF(A1624="","",IF(G1624="Standard 15% (Box 1)",ROUND(H1624*Setup!$B$9,2),0))</f>
        <v/>
      </c>
      <c r="Q1624" s="34">
        <f>IF(A1624="","",I1624-P1624)</f>
        <v/>
      </c>
      <c r="R1624" s="23">
        <f>IF(A1624="","",IF(O1624=0,"Outside audit periods; ","")&amp;IF(G1624="","No VAT category; ","")&amp;IF(ABS(Q1624)&gt;Setup!$B$10,"VAT ≠ 15% × net; ","")&amp;IF(AND(F1624="B2B - VAT registered",NOT(AND(LEN(E1624)=15,LEFT(E1624,1)="3",RIGHT(E1624,1)="3",ISNUMBER(--E1624)))),"Invalid/missing customer VAT no; ","")&amp;IF(L1624&lt;&gt;"Yes","Not reported/cleared on FATOORA; ","")&amp;IF(AND(OR(G1624="Zero-rated domestic (Box 3)",G1624="Export (Box 4)"),N1624=""),"Zero-rate/export evidence missing; ","")&amp;IF(AND(C1624="Credit Note",H1624&gt;0),"Credit note should be negative; ","")&amp;IF(AND(C1624="Simplified Tax Invoice",F1624="B2B - VAT registered"),"Simplified invoice issued to VAT-registered B2B; ",""))</f>
        <v/>
      </c>
    </row>
    <row r="1625">
      <c r="A1625" s="17" t="n"/>
      <c r="B1625" s="14" t="n"/>
      <c r="C1625" s="14" t="n"/>
      <c r="D1625" s="14" t="n"/>
      <c r="E1625" s="16" t="n"/>
      <c r="F1625" s="14" t="n"/>
      <c r="G1625" s="14" t="n"/>
      <c r="H1625" s="19" t="n"/>
      <c r="I1625" s="19" t="n"/>
      <c r="J1625" s="34">
        <f>IF(A1625="","",H1625+I1625)</f>
        <v/>
      </c>
      <c r="K1625" s="14" t="n"/>
      <c r="L1625" s="14" t="n"/>
      <c r="M1625" s="14" t="n"/>
      <c r="N1625" s="14" t="n"/>
      <c r="O1625" s="20">
        <f>IF(A1625="","",SUMPRODUCT((A1625&gt;=Setup!$C$19:$C$30)*(A1625&lt;=Setup!$D$19:$D$30)*Setup!$A$19:$A$30))</f>
        <v/>
      </c>
      <c r="P1625" s="34">
        <f>IF(A1625="","",IF(G1625="Standard 15% (Box 1)",ROUND(H1625*Setup!$B$9,2),0))</f>
        <v/>
      </c>
      <c r="Q1625" s="34">
        <f>IF(A1625="","",I1625-P1625)</f>
        <v/>
      </c>
      <c r="R1625" s="23">
        <f>IF(A1625="","",IF(O1625=0,"Outside audit periods; ","")&amp;IF(G1625="","No VAT category; ","")&amp;IF(ABS(Q1625)&gt;Setup!$B$10,"VAT ≠ 15% × net; ","")&amp;IF(AND(F1625="B2B - VAT registered",NOT(AND(LEN(E1625)=15,LEFT(E1625,1)="3",RIGHT(E1625,1)="3",ISNUMBER(--E1625)))),"Invalid/missing customer VAT no; ","")&amp;IF(L1625&lt;&gt;"Yes","Not reported/cleared on FATOORA; ","")&amp;IF(AND(OR(G1625="Zero-rated domestic (Box 3)",G1625="Export (Box 4)"),N1625=""),"Zero-rate/export evidence missing; ","")&amp;IF(AND(C1625="Credit Note",H1625&gt;0),"Credit note should be negative; ","")&amp;IF(AND(C1625="Simplified Tax Invoice",F1625="B2B - VAT registered"),"Simplified invoice issued to VAT-registered B2B; ",""))</f>
        <v/>
      </c>
    </row>
    <row r="1626">
      <c r="A1626" s="17" t="n"/>
      <c r="B1626" s="14" t="n"/>
      <c r="C1626" s="14" t="n"/>
      <c r="D1626" s="14" t="n"/>
      <c r="E1626" s="16" t="n"/>
      <c r="F1626" s="14" t="n"/>
      <c r="G1626" s="14" t="n"/>
      <c r="H1626" s="19" t="n"/>
      <c r="I1626" s="19" t="n"/>
      <c r="J1626" s="34">
        <f>IF(A1626="","",H1626+I1626)</f>
        <v/>
      </c>
      <c r="K1626" s="14" t="n"/>
      <c r="L1626" s="14" t="n"/>
      <c r="M1626" s="14" t="n"/>
      <c r="N1626" s="14" t="n"/>
      <c r="O1626" s="20">
        <f>IF(A1626="","",SUMPRODUCT((A1626&gt;=Setup!$C$19:$C$30)*(A1626&lt;=Setup!$D$19:$D$30)*Setup!$A$19:$A$30))</f>
        <v/>
      </c>
      <c r="P1626" s="34">
        <f>IF(A1626="","",IF(G1626="Standard 15% (Box 1)",ROUND(H1626*Setup!$B$9,2),0))</f>
        <v/>
      </c>
      <c r="Q1626" s="34">
        <f>IF(A1626="","",I1626-P1626)</f>
        <v/>
      </c>
      <c r="R1626" s="23">
        <f>IF(A1626="","",IF(O1626=0,"Outside audit periods; ","")&amp;IF(G1626="","No VAT category; ","")&amp;IF(ABS(Q1626)&gt;Setup!$B$10,"VAT ≠ 15% × net; ","")&amp;IF(AND(F1626="B2B - VAT registered",NOT(AND(LEN(E1626)=15,LEFT(E1626,1)="3",RIGHT(E1626,1)="3",ISNUMBER(--E1626)))),"Invalid/missing customer VAT no; ","")&amp;IF(L1626&lt;&gt;"Yes","Not reported/cleared on FATOORA; ","")&amp;IF(AND(OR(G1626="Zero-rated domestic (Box 3)",G1626="Export (Box 4)"),N1626=""),"Zero-rate/export evidence missing; ","")&amp;IF(AND(C1626="Credit Note",H1626&gt;0),"Credit note should be negative; ","")&amp;IF(AND(C1626="Simplified Tax Invoice",F1626="B2B - VAT registered"),"Simplified invoice issued to VAT-registered B2B; ",""))</f>
        <v/>
      </c>
    </row>
    <row r="1627">
      <c r="A1627" s="17" t="n"/>
      <c r="B1627" s="14" t="n"/>
      <c r="C1627" s="14" t="n"/>
      <c r="D1627" s="14" t="n"/>
      <c r="E1627" s="16" t="n"/>
      <c r="F1627" s="14" t="n"/>
      <c r="G1627" s="14" t="n"/>
      <c r="H1627" s="19" t="n"/>
      <c r="I1627" s="19" t="n"/>
      <c r="J1627" s="34">
        <f>IF(A1627="","",H1627+I1627)</f>
        <v/>
      </c>
      <c r="K1627" s="14" t="n"/>
      <c r="L1627" s="14" t="n"/>
      <c r="M1627" s="14" t="n"/>
      <c r="N1627" s="14" t="n"/>
      <c r="O1627" s="20">
        <f>IF(A1627="","",SUMPRODUCT((A1627&gt;=Setup!$C$19:$C$30)*(A1627&lt;=Setup!$D$19:$D$30)*Setup!$A$19:$A$30))</f>
        <v/>
      </c>
      <c r="P1627" s="34">
        <f>IF(A1627="","",IF(G1627="Standard 15% (Box 1)",ROUND(H1627*Setup!$B$9,2),0))</f>
        <v/>
      </c>
      <c r="Q1627" s="34">
        <f>IF(A1627="","",I1627-P1627)</f>
        <v/>
      </c>
      <c r="R1627" s="23">
        <f>IF(A1627="","",IF(O1627=0,"Outside audit periods; ","")&amp;IF(G1627="","No VAT category; ","")&amp;IF(ABS(Q1627)&gt;Setup!$B$10,"VAT ≠ 15% × net; ","")&amp;IF(AND(F1627="B2B - VAT registered",NOT(AND(LEN(E1627)=15,LEFT(E1627,1)="3",RIGHT(E1627,1)="3",ISNUMBER(--E1627)))),"Invalid/missing customer VAT no; ","")&amp;IF(L1627&lt;&gt;"Yes","Not reported/cleared on FATOORA; ","")&amp;IF(AND(OR(G1627="Zero-rated domestic (Box 3)",G1627="Export (Box 4)"),N1627=""),"Zero-rate/export evidence missing; ","")&amp;IF(AND(C1627="Credit Note",H1627&gt;0),"Credit note should be negative; ","")&amp;IF(AND(C1627="Simplified Tax Invoice",F1627="B2B - VAT registered"),"Simplified invoice issued to VAT-registered B2B; ",""))</f>
        <v/>
      </c>
    </row>
    <row r="1628">
      <c r="A1628" s="17" t="n"/>
      <c r="B1628" s="14" t="n"/>
      <c r="C1628" s="14" t="n"/>
      <c r="D1628" s="14" t="n"/>
      <c r="E1628" s="16" t="n"/>
      <c r="F1628" s="14" t="n"/>
      <c r="G1628" s="14" t="n"/>
      <c r="H1628" s="19" t="n"/>
      <c r="I1628" s="19" t="n"/>
      <c r="J1628" s="34">
        <f>IF(A1628="","",H1628+I1628)</f>
        <v/>
      </c>
      <c r="K1628" s="14" t="n"/>
      <c r="L1628" s="14" t="n"/>
      <c r="M1628" s="14" t="n"/>
      <c r="N1628" s="14" t="n"/>
      <c r="O1628" s="20">
        <f>IF(A1628="","",SUMPRODUCT((A1628&gt;=Setup!$C$19:$C$30)*(A1628&lt;=Setup!$D$19:$D$30)*Setup!$A$19:$A$30))</f>
        <v/>
      </c>
      <c r="P1628" s="34">
        <f>IF(A1628="","",IF(G1628="Standard 15% (Box 1)",ROUND(H1628*Setup!$B$9,2),0))</f>
        <v/>
      </c>
      <c r="Q1628" s="34">
        <f>IF(A1628="","",I1628-P1628)</f>
        <v/>
      </c>
      <c r="R1628" s="23">
        <f>IF(A1628="","",IF(O1628=0,"Outside audit periods; ","")&amp;IF(G1628="","No VAT category; ","")&amp;IF(ABS(Q1628)&gt;Setup!$B$10,"VAT ≠ 15% × net; ","")&amp;IF(AND(F1628="B2B - VAT registered",NOT(AND(LEN(E1628)=15,LEFT(E1628,1)="3",RIGHT(E1628,1)="3",ISNUMBER(--E1628)))),"Invalid/missing customer VAT no; ","")&amp;IF(L1628&lt;&gt;"Yes","Not reported/cleared on FATOORA; ","")&amp;IF(AND(OR(G1628="Zero-rated domestic (Box 3)",G1628="Export (Box 4)"),N1628=""),"Zero-rate/export evidence missing; ","")&amp;IF(AND(C1628="Credit Note",H1628&gt;0),"Credit note should be negative; ","")&amp;IF(AND(C1628="Simplified Tax Invoice",F1628="B2B - VAT registered"),"Simplified invoice issued to VAT-registered B2B; ",""))</f>
        <v/>
      </c>
    </row>
    <row r="1629">
      <c r="A1629" s="17" t="n"/>
      <c r="B1629" s="14" t="n"/>
      <c r="C1629" s="14" t="n"/>
      <c r="D1629" s="14" t="n"/>
      <c r="E1629" s="16" t="n"/>
      <c r="F1629" s="14" t="n"/>
      <c r="G1629" s="14" t="n"/>
      <c r="H1629" s="19" t="n"/>
      <c r="I1629" s="19" t="n"/>
      <c r="J1629" s="34">
        <f>IF(A1629="","",H1629+I1629)</f>
        <v/>
      </c>
      <c r="K1629" s="14" t="n"/>
      <c r="L1629" s="14" t="n"/>
      <c r="M1629" s="14" t="n"/>
      <c r="N1629" s="14" t="n"/>
      <c r="O1629" s="20">
        <f>IF(A1629="","",SUMPRODUCT((A1629&gt;=Setup!$C$19:$C$30)*(A1629&lt;=Setup!$D$19:$D$30)*Setup!$A$19:$A$30))</f>
        <v/>
      </c>
      <c r="P1629" s="34">
        <f>IF(A1629="","",IF(G1629="Standard 15% (Box 1)",ROUND(H1629*Setup!$B$9,2),0))</f>
        <v/>
      </c>
      <c r="Q1629" s="34">
        <f>IF(A1629="","",I1629-P1629)</f>
        <v/>
      </c>
      <c r="R1629" s="23">
        <f>IF(A1629="","",IF(O1629=0,"Outside audit periods; ","")&amp;IF(G1629="","No VAT category; ","")&amp;IF(ABS(Q1629)&gt;Setup!$B$10,"VAT ≠ 15% × net; ","")&amp;IF(AND(F1629="B2B - VAT registered",NOT(AND(LEN(E1629)=15,LEFT(E1629,1)="3",RIGHT(E1629,1)="3",ISNUMBER(--E1629)))),"Invalid/missing customer VAT no; ","")&amp;IF(L1629&lt;&gt;"Yes","Not reported/cleared on FATOORA; ","")&amp;IF(AND(OR(G1629="Zero-rated domestic (Box 3)",G1629="Export (Box 4)"),N1629=""),"Zero-rate/export evidence missing; ","")&amp;IF(AND(C1629="Credit Note",H1629&gt;0),"Credit note should be negative; ","")&amp;IF(AND(C1629="Simplified Tax Invoice",F1629="B2B - VAT registered"),"Simplified invoice issued to VAT-registered B2B; ",""))</f>
        <v/>
      </c>
    </row>
    <row r="1630">
      <c r="A1630" s="17" t="n"/>
      <c r="B1630" s="14" t="n"/>
      <c r="C1630" s="14" t="n"/>
      <c r="D1630" s="14" t="n"/>
      <c r="E1630" s="16" t="n"/>
      <c r="F1630" s="14" t="n"/>
      <c r="G1630" s="14" t="n"/>
      <c r="H1630" s="19" t="n"/>
      <c r="I1630" s="19" t="n"/>
      <c r="J1630" s="34">
        <f>IF(A1630="","",H1630+I1630)</f>
        <v/>
      </c>
      <c r="K1630" s="14" t="n"/>
      <c r="L1630" s="14" t="n"/>
      <c r="M1630" s="14" t="n"/>
      <c r="N1630" s="14" t="n"/>
      <c r="O1630" s="20">
        <f>IF(A1630="","",SUMPRODUCT((A1630&gt;=Setup!$C$19:$C$30)*(A1630&lt;=Setup!$D$19:$D$30)*Setup!$A$19:$A$30))</f>
        <v/>
      </c>
      <c r="P1630" s="34">
        <f>IF(A1630="","",IF(G1630="Standard 15% (Box 1)",ROUND(H1630*Setup!$B$9,2),0))</f>
        <v/>
      </c>
      <c r="Q1630" s="34">
        <f>IF(A1630="","",I1630-P1630)</f>
        <v/>
      </c>
      <c r="R1630" s="23">
        <f>IF(A1630="","",IF(O1630=0,"Outside audit periods; ","")&amp;IF(G1630="","No VAT category; ","")&amp;IF(ABS(Q1630)&gt;Setup!$B$10,"VAT ≠ 15% × net; ","")&amp;IF(AND(F1630="B2B - VAT registered",NOT(AND(LEN(E1630)=15,LEFT(E1630,1)="3",RIGHT(E1630,1)="3",ISNUMBER(--E1630)))),"Invalid/missing customer VAT no; ","")&amp;IF(L1630&lt;&gt;"Yes","Not reported/cleared on FATOORA; ","")&amp;IF(AND(OR(G1630="Zero-rated domestic (Box 3)",G1630="Export (Box 4)"),N1630=""),"Zero-rate/export evidence missing; ","")&amp;IF(AND(C1630="Credit Note",H1630&gt;0),"Credit note should be negative; ","")&amp;IF(AND(C1630="Simplified Tax Invoice",F1630="B2B - VAT registered"),"Simplified invoice issued to VAT-registered B2B; ",""))</f>
        <v/>
      </c>
    </row>
    <row r="1631">
      <c r="A1631" s="17" t="n"/>
      <c r="B1631" s="14" t="n"/>
      <c r="C1631" s="14" t="n"/>
      <c r="D1631" s="14" t="n"/>
      <c r="E1631" s="16" t="n"/>
      <c r="F1631" s="14" t="n"/>
      <c r="G1631" s="14" t="n"/>
      <c r="H1631" s="19" t="n"/>
      <c r="I1631" s="19" t="n"/>
      <c r="J1631" s="34">
        <f>IF(A1631="","",H1631+I1631)</f>
        <v/>
      </c>
      <c r="K1631" s="14" t="n"/>
      <c r="L1631" s="14" t="n"/>
      <c r="M1631" s="14" t="n"/>
      <c r="N1631" s="14" t="n"/>
      <c r="O1631" s="20">
        <f>IF(A1631="","",SUMPRODUCT((A1631&gt;=Setup!$C$19:$C$30)*(A1631&lt;=Setup!$D$19:$D$30)*Setup!$A$19:$A$30))</f>
        <v/>
      </c>
      <c r="P1631" s="34">
        <f>IF(A1631="","",IF(G1631="Standard 15% (Box 1)",ROUND(H1631*Setup!$B$9,2),0))</f>
        <v/>
      </c>
      <c r="Q1631" s="34">
        <f>IF(A1631="","",I1631-P1631)</f>
        <v/>
      </c>
      <c r="R1631" s="23">
        <f>IF(A1631="","",IF(O1631=0,"Outside audit periods; ","")&amp;IF(G1631="","No VAT category; ","")&amp;IF(ABS(Q1631)&gt;Setup!$B$10,"VAT ≠ 15% × net; ","")&amp;IF(AND(F1631="B2B - VAT registered",NOT(AND(LEN(E1631)=15,LEFT(E1631,1)="3",RIGHT(E1631,1)="3",ISNUMBER(--E1631)))),"Invalid/missing customer VAT no; ","")&amp;IF(L1631&lt;&gt;"Yes","Not reported/cleared on FATOORA; ","")&amp;IF(AND(OR(G1631="Zero-rated domestic (Box 3)",G1631="Export (Box 4)"),N1631=""),"Zero-rate/export evidence missing; ","")&amp;IF(AND(C1631="Credit Note",H1631&gt;0),"Credit note should be negative; ","")&amp;IF(AND(C1631="Simplified Tax Invoice",F1631="B2B - VAT registered"),"Simplified invoice issued to VAT-registered B2B; ",""))</f>
        <v/>
      </c>
    </row>
    <row r="1632">
      <c r="A1632" s="17" t="n"/>
      <c r="B1632" s="14" t="n"/>
      <c r="C1632" s="14" t="n"/>
      <c r="D1632" s="14" t="n"/>
      <c r="E1632" s="16" t="n"/>
      <c r="F1632" s="14" t="n"/>
      <c r="G1632" s="14" t="n"/>
      <c r="H1632" s="19" t="n"/>
      <c r="I1632" s="19" t="n"/>
      <c r="J1632" s="34">
        <f>IF(A1632="","",H1632+I1632)</f>
        <v/>
      </c>
      <c r="K1632" s="14" t="n"/>
      <c r="L1632" s="14" t="n"/>
      <c r="M1632" s="14" t="n"/>
      <c r="N1632" s="14" t="n"/>
      <c r="O1632" s="20">
        <f>IF(A1632="","",SUMPRODUCT((A1632&gt;=Setup!$C$19:$C$30)*(A1632&lt;=Setup!$D$19:$D$30)*Setup!$A$19:$A$30))</f>
        <v/>
      </c>
      <c r="P1632" s="34">
        <f>IF(A1632="","",IF(G1632="Standard 15% (Box 1)",ROUND(H1632*Setup!$B$9,2),0))</f>
        <v/>
      </c>
      <c r="Q1632" s="34">
        <f>IF(A1632="","",I1632-P1632)</f>
        <v/>
      </c>
      <c r="R1632" s="23">
        <f>IF(A1632="","",IF(O1632=0,"Outside audit periods; ","")&amp;IF(G1632="","No VAT category; ","")&amp;IF(ABS(Q1632)&gt;Setup!$B$10,"VAT ≠ 15% × net; ","")&amp;IF(AND(F1632="B2B - VAT registered",NOT(AND(LEN(E1632)=15,LEFT(E1632,1)="3",RIGHT(E1632,1)="3",ISNUMBER(--E1632)))),"Invalid/missing customer VAT no; ","")&amp;IF(L1632&lt;&gt;"Yes","Not reported/cleared on FATOORA; ","")&amp;IF(AND(OR(G1632="Zero-rated domestic (Box 3)",G1632="Export (Box 4)"),N1632=""),"Zero-rate/export evidence missing; ","")&amp;IF(AND(C1632="Credit Note",H1632&gt;0),"Credit note should be negative; ","")&amp;IF(AND(C1632="Simplified Tax Invoice",F1632="B2B - VAT registered"),"Simplified invoice issued to VAT-registered B2B; ",""))</f>
        <v/>
      </c>
    </row>
    <row r="1633">
      <c r="A1633" s="17" t="n"/>
      <c r="B1633" s="14" t="n"/>
      <c r="C1633" s="14" t="n"/>
      <c r="D1633" s="14" t="n"/>
      <c r="E1633" s="16" t="n"/>
      <c r="F1633" s="14" t="n"/>
      <c r="G1633" s="14" t="n"/>
      <c r="H1633" s="19" t="n"/>
      <c r="I1633" s="19" t="n"/>
      <c r="J1633" s="34">
        <f>IF(A1633="","",H1633+I1633)</f>
        <v/>
      </c>
      <c r="K1633" s="14" t="n"/>
      <c r="L1633" s="14" t="n"/>
      <c r="M1633" s="14" t="n"/>
      <c r="N1633" s="14" t="n"/>
      <c r="O1633" s="20">
        <f>IF(A1633="","",SUMPRODUCT((A1633&gt;=Setup!$C$19:$C$30)*(A1633&lt;=Setup!$D$19:$D$30)*Setup!$A$19:$A$30))</f>
        <v/>
      </c>
      <c r="P1633" s="34">
        <f>IF(A1633="","",IF(G1633="Standard 15% (Box 1)",ROUND(H1633*Setup!$B$9,2),0))</f>
        <v/>
      </c>
      <c r="Q1633" s="34">
        <f>IF(A1633="","",I1633-P1633)</f>
        <v/>
      </c>
      <c r="R1633" s="23">
        <f>IF(A1633="","",IF(O1633=0,"Outside audit periods; ","")&amp;IF(G1633="","No VAT category; ","")&amp;IF(ABS(Q1633)&gt;Setup!$B$10,"VAT ≠ 15% × net; ","")&amp;IF(AND(F1633="B2B - VAT registered",NOT(AND(LEN(E1633)=15,LEFT(E1633,1)="3",RIGHT(E1633,1)="3",ISNUMBER(--E1633)))),"Invalid/missing customer VAT no; ","")&amp;IF(L1633&lt;&gt;"Yes","Not reported/cleared on FATOORA; ","")&amp;IF(AND(OR(G1633="Zero-rated domestic (Box 3)",G1633="Export (Box 4)"),N1633=""),"Zero-rate/export evidence missing; ","")&amp;IF(AND(C1633="Credit Note",H1633&gt;0),"Credit note should be negative; ","")&amp;IF(AND(C1633="Simplified Tax Invoice",F1633="B2B - VAT registered"),"Simplified invoice issued to VAT-registered B2B; ",""))</f>
        <v/>
      </c>
    </row>
    <row r="1634">
      <c r="A1634" s="17" t="n"/>
      <c r="B1634" s="14" t="n"/>
      <c r="C1634" s="14" t="n"/>
      <c r="D1634" s="14" t="n"/>
      <c r="E1634" s="16" t="n"/>
      <c r="F1634" s="14" t="n"/>
      <c r="G1634" s="14" t="n"/>
      <c r="H1634" s="19" t="n"/>
      <c r="I1634" s="19" t="n"/>
      <c r="J1634" s="34">
        <f>IF(A1634="","",H1634+I1634)</f>
        <v/>
      </c>
      <c r="K1634" s="14" t="n"/>
      <c r="L1634" s="14" t="n"/>
      <c r="M1634" s="14" t="n"/>
      <c r="N1634" s="14" t="n"/>
      <c r="O1634" s="20">
        <f>IF(A1634="","",SUMPRODUCT((A1634&gt;=Setup!$C$19:$C$30)*(A1634&lt;=Setup!$D$19:$D$30)*Setup!$A$19:$A$30))</f>
        <v/>
      </c>
      <c r="P1634" s="34">
        <f>IF(A1634="","",IF(G1634="Standard 15% (Box 1)",ROUND(H1634*Setup!$B$9,2),0))</f>
        <v/>
      </c>
      <c r="Q1634" s="34">
        <f>IF(A1634="","",I1634-P1634)</f>
        <v/>
      </c>
      <c r="R1634" s="23">
        <f>IF(A1634="","",IF(O1634=0,"Outside audit periods; ","")&amp;IF(G1634="","No VAT category; ","")&amp;IF(ABS(Q1634)&gt;Setup!$B$10,"VAT ≠ 15% × net; ","")&amp;IF(AND(F1634="B2B - VAT registered",NOT(AND(LEN(E1634)=15,LEFT(E1634,1)="3",RIGHT(E1634,1)="3",ISNUMBER(--E1634)))),"Invalid/missing customer VAT no; ","")&amp;IF(L1634&lt;&gt;"Yes","Not reported/cleared on FATOORA; ","")&amp;IF(AND(OR(G1634="Zero-rated domestic (Box 3)",G1634="Export (Box 4)"),N1634=""),"Zero-rate/export evidence missing; ","")&amp;IF(AND(C1634="Credit Note",H1634&gt;0),"Credit note should be negative; ","")&amp;IF(AND(C1634="Simplified Tax Invoice",F1634="B2B - VAT registered"),"Simplified invoice issued to VAT-registered B2B; ",""))</f>
        <v/>
      </c>
    </row>
    <row r="1635">
      <c r="A1635" s="17" t="n"/>
      <c r="B1635" s="14" t="n"/>
      <c r="C1635" s="14" t="n"/>
      <c r="D1635" s="14" t="n"/>
      <c r="E1635" s="16" t="n"/>
      <c r="F1635" s="14" t="n"/>
      <c r="G1635" s="14" t="n"/>
      <c r="H1635" s="19" t="n"/>
      <c r="I1635" s="19" t="n"/>
      <c r="J1635" s="34">
        <f>IF(A1635="","",H1635+I1635)</f>
        <v/>
      </c>
      <c r="K1635" s="14" t="n"/>
      <c r="L1635" s="14" t="n"/>
      <c r="M1635" s="14" t="n"/>
      <c r="N1635" s="14" t="n"/>
      <c r="O1635" s="20">
        <f>IF(A1635="","",SUMPRODUCT((A1635&gt;=Setup!$C$19:$C$30)*(A1635&lt;=Setup!$D$19:$D$30)*Setup!$A$19:$A$30))</f>
        <v/>
      </c>
      <c r="P1635" s="34">
        <f>IF(A1635="","",IF(G1635="Standard 15% (Box 1)",ROUND(H1635*Setup!$B$9,2),0))</f>
        <v/>
      </c>
      <c r="Q1635" s="34">
        <f>IF(A1635="","",I1635-P1635)</f>
        <v/>
      </c>
      <c r="R1635" s="23">
        <f>IF(A1635="","",IF(O1635=0,"Outside audit periods; ","")&amp;IF(G1635="","No VAT category; ","")&amp;IF(ABS(Q1635)&gt;Setup!$B$10,"VAT ≠ 15% × net; ","")&amp;IF(AND(F1635="B2B - VAT registered",NOT(AND(LEN(E1635)=15,LEFT(E1635,1)="3",RIGHT(E1635,1)="3",ISNUMBER(--E1635)))),"Invalid/missing customer VAT no; ","")&amp;IF(L1635&lt;&gt;"Yes","Not reported/cleared on FATOORA; ","")&amp;IF(AND(OR(G1635="Zero-rated domestic (Box 3)",G1635="Export (Box 4)"),N1635=""),"Zero-rate/export evidence missing; ","")&amp;IF(AND(C1635="Credit Note",H1635&gt;0),"Credit note should be negative; ","")&amp;IF(AND(C1635="Simplified Tax Invoice",F1635="B2B - VAT registered"),"Simplified invoice issued to VAT-registered B2B; ",""))</f>
        <v/>
      </c>
    </row>
    <row r="1636">
      <c r="A1636" s="17" t="n"/>
      <c r="B1636" s="14" t="n"/>
      <c r="C1636" s="14" t="n"/>
      <c r="D1636" s="14" t="n"/>
      <c r="E1636" s="16" t="n"/>
      <c r="F1636" s="14" t="n"/>
      <c r="G1636" s="14" t="n"/>
      <c r="H1636" s="19" t="n"/>
      <c r="I1636" s="19" t="n"/>
      <c r="J1636" s="34">
        <f>IF(A1636="","",H1636+I1636)</f>
        <v/>
      </c>
      <c r="K1636" s="14" t="n"/>
      <c r="L1636" s="14" t="n"/>
      <c r="M1636" s="14" t="n"/>
      <c r="N1636" s="14" t="n"/>
      <c r="O1636" s="20">
        <f>IF(A1636="","",SUMPRODUCT((A1636&gt;=Setup!$C$19:$C$30)*(A1636&lt;=Setup!$D$19:$D$30)*Setup!$A$19:$A$30))</f>
        <v/>
      </c>
      <c r="P1636" s="34">
        <f>IF(A1636="","",IF(G1636="Standard 15% (Box 1)",ROUND(H1636*Setup!$B$9,2),0))</f>
        <v/>
      </c>
      <c r="Q1636" s="34">
        <f>IF(A1636="","",I1636-P1636)</f>
        <v/>
      </c>
      <c r="R1636" s="23">
        <f>IF(A1636="","",IF(O1636=0,"Outside audit periods; ","")&amp;IF(G1636="","No VAT category; ","")&amp;IF(ABS(Q1636)&gt;Setup!$B$10,"VAT ≠ 15% × net; ","")&amp;IF(AND(F1636="B2B - VAT registered",NOT(AND(LEN(E1636)=15,LEFT(E1636,1)="3",RIGHT(E1636,1)="3",ISNUMBER(--E1636)))),"Invalid/missing customer VAT no; ","")&amp;IF(L1636&lt;&gt;"Yes","Not reported/cleared on FATOORA; ","")&amp;IF(AND(OR(G1636="Zero-rated domestic (Box 3)",G1636="Export (Box 4)"),N1636=""),"Zero-rate/export evidence missing; ","")&amp;IF(AND(C1636="Credit Note",H1636&gt;0),"Credit note should be negative; ","")&amp;IF(AND(C1636="Simplified Tax Invoice",F1636="B2B - VAT registered"),"Simplified invoice issued to VAT-registered B2B; ",""))</f>
        <v/>
      </c>
    </row>
    <row r="1637">
      <c r="A1637" s="17" t="n"/>
      <c r="B1637" s="14" t="n"/>
      <c r="C1637" s="14" t="n"/>
      <c r="D1637" s="14" t="n"/>
      <c r="E1637" s="16" t="n"/>
      <c r="F1637" s="14" t="n"/>
      <c r="G1637" s="14" t="n"/>
      <c r="H1637" s="19" t="n"/>
      <c r="I1637" s="19" t="n"/>
      <c r="J1637" s="34">
        <f>IF(A1637="","",H1637+I1637)</f>
        <v/>
      </c>
      <c r="K1637" s="14" t="n"/>
      <c r="L1637" s="14" t="n"/>
      <c r="M1637" s="14" t="n"/>
      <c r="N1637" s="14" t="n"/>
      <c r="O1637" s="20">
        <f>IF(A1637="","",SUMPRODUCT((A1637&gt;=Setup!$C$19:$C$30)*(A1637&lt;=Setup!$D$19:$D$30)*Setup!$A$19:$A$30))</f>
        <v/>
      </c>
      <c r="P1637" s="34">
        <f>IF(A1637="","",IF(G1637="Standard 15% (Box 1)",ROUND(H1637*Setup!$B$9,2),0))</f>
        <v/>
      </c>
      <c r="Q1637" s="34">
        <f>IF(A1637="","",I1637-P1637)</f>
        <v/>
      </c>
      <c r="R1637" s="23">
        <f>IF(A1637="","",IF(O1637=0,"Outside audit periods; ","")&amp;IF(G1637="","No VAT category; ","")&amp;IF(ABS(Q1637)&gt;Setup!$B$10,"VAT ≠ 15% × net; ","")&amp;IF(AND(F1637="B2B - VAT registered",NOT(AND(LEN(E1637)=15,LEFT(E1637,1)="3",RIGHT(E1637,1)="3",ISNUMBER(--E1637)))),"Invalid/missing customer VAT no; ","")&amp;IF(L1637&lt;&gt;"Yes","Not reported/cleared on FATOORA; ","")&amp;IF(AND(OR(G1637="Zero-rated domestic (Box 3)",G1637="Export (Box 4)"),N1637=""),"Zero-rate/export evidence missing; ","")&amp;IF(AND(C1637="Credit Note",H1637&gt;0),"Credit note should be negative; ","")&amp;IF(AND(C1637="Simplified Tax Invoice",F1637="B2B - VAT registered"),"Simplified invoice issued to VAT-registered B2B; ",""))</f>
        <v/>
      </c>
    </row>
    <row r="1638">
      <c r="A1638" s="17" t="n"/>
      <c r="B1638" s="14" t="n"/>
      <c r="C1638" s="14" t="n"/>
      <c r="D1638" s="14" t="n"/>
      <c r="E1638" s="16" t="n"/>
      <c r="F1638" s="14" t="n"/>
      <c r="G1638" s="14" t="n"/>
      <c r="H1638" s="19" t="n"/>
      <c r="I1638" s="19" t="n"/>
      <c r="J1638" s="34">
        <f>IF(A1638="","",H1638+I1638)</f>
        <v/>
      </c>
      <c r="K1638" s="14" t="n"/>
      <c r="L1638" s="14" t="n"/>
      <c r="M1638" s="14" t="n"/>
      <c r="N1638" s="14" t="n"/>
      <c r="O1638" s="20">
        <f>IF(A1638="","",SUMPRODUCT((A1638&gt;=Setup!$C$19:$C$30)*(A1638&lt;=Setup!$D$19:$D$30)*Setup!$A$19:$A$30))</f>
        <v/>
      </c>
      <c r="P1638" s="34">
        <f>IF(A1638="","",IF(G1638="Standard 15% (Box 1)",ROUND(H1638*Setup!$B$9,2),0))</f>
        <v/>
      </c>
      <c r="Q1638" s="34">
        <f>IF(A1638="","",I1638-P1638)</f>
        <v/>
      </c>
      <c r="R1638" s="23">
        <f>IF(A1638="","",IF(O1638=0,"Outside audit periods; ","")&amp;IF(G1638="","No VAT category; ","")&amp;IF(ABS(Q1638)&gt;Setup!$B$10,"VAT ≠ 15% × net; ","")&amp;IF(AND(F1638="B2B - VAT registered",NOT(AND(LEN(E1638)=15,LEFT(E1638,1)="3",RIGHT(E1638,1)="3",ISNUMBER(--E1638)))),"Invalid/missing customer VAT no; ","")&amp;IF(L1638&lt;&gt;"Yes","Not reported/cleared on FATOORA; ","")&amp;IF(AND(OR(G1638="Zero-rated domestic (Box 3)",G1638="Export (Box 4)"),N1638=""),"Zero-rate/export evidence missing; ","")&amp;IF(AND(C1638="Credit Note",H1638&gt;0),"Credit note should be negative; ","")&amp;IF(AND(C1638="Simplified Tax Invoice",F1638="B2B - VAT registered"),"Simplified invoice issued to VAT-registered B2B; ",""))</f>
        <v/>
      </c>
    </row>
    <row r="1639">
      <c r="A1639" s="17" t="n"/>
      <c r="B1639" s="14" t="n"/>
      <c r="C1639" s="14" t="n"/>
      <c r="D1639" s="14" t="n"/>
      <c r="E1639" s="16" t="n"/>
      <c r="F1639" s="14" t="n"/>
      <c r="G1639" s="14" t="n"/>
      <c r="H1639" s="19" t="n"/>
      <c r="I1639" s="19" t="n"/>
      <c r="J1639" s="34">
        <f>IF(A1639="","",H1639+I1639)</f>
        <v/>
      </c>
      <c r="K1639" s="14" t="n"/>
      <c r="L1639" s="14" t="n"/>
      <c r="M1639" s="14" t="n"/>
      <c r="N1639" s="14" t="n"/>
      <c r="O1639" s="20">
        <f>IF(A1639="","",SUMPRODUCT((A1639&gt;=Setup!$C$19:$C$30)*(A1639&lt;=Setup!$D$19:$D$30)*Setup!$A$19:$A$30))</f>
        <v/>
      </c>
      <c r="P1639" s="34">
        <f>IF(A1639="","",IF(G1639="Standard 15% (Box 1)",ROUND(H1639*Setup!$B$9,2),0))</f>
        <v/>
      </c>
      <c r="Q1639" s="34">
        <f>IF(A1639="","",I1639-P1639)</f>
        <v/>
      </c>
      <c r="R1639" s="23">
        <f>IF(A1639="","",IF(O1639=0,"Outside audit periods; ","")&amp;IF(G1639="","No VAT category; ","")&amp;IF(ABS(Q1639)&gt;Setup!$B$10,"VAT ≠ 15% × net; ","")&amp;IF(AND(F1639="B2B - VAT registered",NOT(AND(LEN(E1639)=15,LEFT(E1639,1)="3",RIGHT(E1639,1)="3",ISNUMBER(--E1639)))),"Invalid/missing customer VAT no; ","")&amp;IF(L1639&lt;&gt;"Yes","Not reported/cleared on FATOORA; ","")&amp;IF(AND(OR(G1639="Zero-rated domestic (Box 3)",G1639="Export (Box 4)"),N1639=""),"Zero-rate/export evidence missing; ","")&amp;IF(AND(C1639="Credit Note",H1639&gt;0),"Credit note should be negative; ","")&amp;IF(AND(C1639="Simplified Tax Invoice",F1639="B2B - VAT registered"),"Simplified invoice issued to VAT-registered B2B; ",""))</f>
        <v/>
      </c>
    </row>
    <row r="1640">
      <c r="A1640" s="17" t="n"/>
      <c r="B1640" s="14" t="n"/>
      <c r="C1640" s="14" t="n"/>
      <c r="D1640" s="14" t="n"/>
      <c r="E1640" s="16" t="n"/>
      <c r="F1640" s="14" t="n"/>
      <c r="G1640" s="14" t="n"/>
      <c r="H1640" s="19" t="n"/>
      <c r="I1640" s="19" t="n"/>
      <c r="J1640" s="34">
        <f>IF(A1640="","",H1640+I1640)</f>
        <v/>
      </c>
      <c r="K1640" s="14" t="n"/>
      <c r="L1640" s="14" t="n"/>
      <c r="M1640" s="14" t="n"/>
      <c r="N1640" s="14" t="n"/>
      <c r="O1640" s="20">
        <f>IF(A1640="","",SUMPRODUCT((A1640&gt;=Setup!$C$19:$C$30)*(A1640&lt;=Setup!$D$19:$D$30)*Setup!$A$19:$A$30))</f>
        <v/>
      </c>
      <c r="P1640" s="34">
        <f>IF(A1640="","",IF(G1640="Standard 15% (Box 1)",ROUND(H1640*Setup!$B$9,2),0))</f>
        <v/>
      </c>
      <c r="Q1640" s="34">
        <f>IF(A1640="","",I1640-P1640)</f>
        <v/>
      </c>
      <c r="R1640" s="23">
        <f>IF(A1640="","",IF(O1640=0,"Outside audit periods; ","")&amp;IF(G1640="","No VAT category; ","")&amp;IF(ABS(Q1640)&gt;Setup!$B$10,"VAT ≠ 15% × net; ","")&amp;IF(AND(F1640="B2B - VAT registered",NOT(AND(LEN(E1640)=15,LEFT(E1640,1)="3",RIGHT(E1640,1)="3",ISNUMBER(--E1640)))),"Invalid/missing customer VAT no; ","")&amp;IF(L1640&lt;&gt;"Yes","Not reported/cleared on FATOORA; ","")&amp;IF(AND(OR(G1640="Zero-rated domestic (Box 3)",G1640="Export (Box 4)"),N1640=""),"Zero-rate/export evidence missing; ","")&amp;IF(AND(C1640="Credit Note",H1640&gt;0),"Credit note should be negative; ","")&amp;IF(AND(C1640="Simplified Tax Invoice",F1640="B2B - VAT registered"),"Simplified invoice issued to VAT-registered B2B; ",""))</f>
        <v/>
      </c>
    </row>
    <row r="1641">
      <c r="A1641" s="17" t="n"/>
      <c r="B1641" s="14" t="n"/>
      <c r="C1641" s="14" t="n"/>
      <c r="D1641" s="14" t="n"/>
      <c r="E1641" s="16" t="n"/>
      <c r="F1641" s="14" t="n"/>
      <c r="G1641" s="14" t="n"/>
      <c r="H1641" s="19" t="n"/>
      <c r="I1641" s="19" t="n"/>
      <c r="J1641" s="34">
        <f>IF(A1641="","",H1641+I1641)</f>
        <v/>
      </c>
      <c r="K1641" s="14" t="n"/>
      <c r="L1641" s="14" t="n"/>
      <c r="M1641" s="14" t="n"/>
      <c r="N1641" s="14" t="n"/>
      <c r="O1641" s="20">
        <f>IF(A1641="","",SUMPRODUCT((A1641&gt;=Setup!$C$19:$C$30)*(A1641&lt;=Setup!$D$19:$D$30)*Setup!$A$19:$A$30))</f>
        <v/>
      </c>
      <c r="P1641" s="34">
        <f>IF(A1641="","",IF(G1641="Standard 15% (Box 1)",ROUND(H1641*Setup!$B$9,2),0))</f>
        <v/>
      </c>
      <c r="Q1641" s="34">
        <f>IF(A1641="","",I1641-P1641)</f>
        <v/>
      </c>
      <c r="R1641" s="23">
        <f>IF(A1641="","",IF(O1641=0,"Outside audit periods; ","")&amp;IF(G1641="","No VAT category; ","")&amp;IF(ABS(Q1641)&gt;Setup!$B$10,"VAT ≠ 15% × net; ","")&amp;IF(AND(F1641="B2B - VAT registered",NOT(AND(LEN(E1641)=15,LEFT(E1641,1)="3",RIGHT(E1641,1)="3",ISNUMBER(--E1641)))),"Invalid/missing customer VAT no; ","")&amp;IF(L1641&lt;&gt;"Yes","Not reported/cleared on FATOORA; ","")&amp;IF(AND(OR(G1641="Zero-rated domestic (Box 3)",G1641="Export (Box 4)"),N1641=""),"Zero-rate/export evidence missing; ","")&amp;IF(AND(C1641="Credit Note",H1641&gt;0),"Credit note should be negative; ","")&amp;IF(AND(C1641="Simplified Tax Invoice",F1641="B2B - VAT registered"),"Simplified invoice issued to VAT-registered B2B; ",""))</f>
        <v/>
      </c>
    </row>
    <row r="1642">
      <c r="A1642" s="17" t="n"/>
      <c r="B1642" s="14" t="n"/>
      <c r="C1642" s="14" t="n"/>
      <c r="D1642" s="14" t="n"/>
      <c r="E1642" s="16" t="n"/>
      <c r="F1642" s="14" t="n"/>
      <c r="G1642" s="14" t="n"/>
      <c r="H1642" s="19" t="n"/>
      <c r="I1642" s="19" t="n"/>
      <c r="J1642" s="34">
        <f>IF(A1642="","",H1642+I1642)</f>
        <v/>
      </c>
      <c r="K1642" s="14" t="n"/>
      <c r="L1642" s="14" t="n"/>
      <c r="M1642" s="14" t="n"/>
      <c r="N1642" s="14" t="n"/>
      <c r="O1642" s="20">
        <f>IF(A1642="","",SUMPRODUCT((A1642&gt;=Setup!$C$19:$C$30)*(A1642&lt;=Setup!$D$19:$D$30)*Setup!$A$19:$A$30))</f>
        <v/>
      </c>
      <c r="P1642" s="34">
        <f>IF(A1642="","",IF(G1642="Standard 15% (Box 1)",ROUND(H1642*Setup!$B$9,2),0))</f>
        <v/>
      </c>
      <c r="Q1642" s="34">
        <f>IF(A1642="","",I1642-P1642)</f>
        <v/>
      </c>
      <c r="R1642" s="23">
        <f>IF(A1642="","",IF(O1642=0,"Outside audit periods; ","")&amp;IF(G1642="","No VAT category; ","")&amp;IF(ABS(Q1642)&gt;Setup!$B$10,"VAT ≠ 15% × net; ","")&amp;IF(AND(F1642="B2B - VAT registered",NOT(AND(LEN(E1642)=15,LEFT(E1642,1)="3",RIGHT(E1642,1)="3",ISNUMBER(--E1642)))),"Invalid/missing customer VAT no; ","")&amp;IF(L1642&lt;&gt;"Yes","Not reported/cleared on FATOORA; ","")&amp;IF(AND(OR(G1642="Zero-rated domestic (Box 3)",G1642="Export (Box 4)"),N1642=""),"Zero-rate/export evidence missing; ","")&amp;IF(AND(C1642="Credit Note",H1642&gt;0),"Credit note should be negative; ","")&amp;IF(AND(C1642="Simplified Tax Invoice",F1642="B2B - VAT registered"),"Simplified invoice issued to VAT-registered B2B; ",""))</f>
        <v/>
      </c>
    </row>
    <row r="1643">
      <c r="A1643" s="17" t="n"/>
      <c r="B1643" s="14" t="n"/>
      <c r="C1643" s="14" t="n"/>
      <c r="D1643" s="14" t="n"/>
      <c r="E1643" s="16" t="n"/>
      <c r="F1643" s="14" t="n"/>
      <c r="G1643" s="14" t="n"/>
      <c r="H1643" s="19" t="n"/>
      <c r="I1643" s="19" t="n"/>
      <c r="J1643" s="34">
        <f>IF(A1643="","",H1643+I1643)</f>
        <v/>
      </c>
      <c r="K1643" s="14" t="n"/>
      <c r="L1643" s="14" t="n"/>
      <c r="M1643" s="14" t="n"/>
      <c r="N1643" s="14" t="n"/>
      <c r="O1643" s="20">
        <f>IF(A1643="","",SUMPRODUCT((A1643&gt;=Setup!$C$19:$C$30)*(A1643&lt;=Setup!$D$19:$D$30)*Setup!$A$19:$A$30))</f>
        <v/>
      </c>
      <c r="P1643" s="34">
        <f>IF(A1643="","",IF(G1643="Standard 15% (Box 1)",ROUND(H1643*Setup!$B$9,2),0))</f>
        <v/>
      </c>
      <c r="Q1643" s="34">
        <f>IF(A1643="","",I1643-P1643)</f>
        <v/>
      </c>
      <c r="R1643" s="23">
        <f>IF(A1643="","",IF(O1643=0,"Outside audit periods; ","")&amp;IF(G1643="","No VAT category; ","")&amp;IF(ABS(Q1643)&gt;Setup!$B$10,"VAT ≠ 15% × net; ","")&amp;IF(AND(F1643="B2B - VAT registered",NOT(AND(LEN(E1643)=15,LEFT(E1643,1)="3",RIGHT(E1643,1)="3",ISNUMBER(--E1643)))),"Invalid/missing customer VAT no; ","")&amp;IF(L1643&lt;&gt;"Yes","Not reported/cleared on FATOORA; ","")&amp;IF(AND(OR(G1643="Zero-rated domestic (Box 3)",G1643="Export (Box 4)"),N1643=""),"Zero-rate/export evidence missing; ","")&amp;IF(AND(C1643="Credit Note",H1643&gt;0),"Credit note should be negative; ","")&amp;IF(AND(C1643="Simplified Tax Invoice",F1643="B2B - VAT registered"),"Simplified invoice issued to VAT-registered B2B; ",""))</f>
        <v/>
      </c>
    </row>
    <row r="1644">
      <c r="A1644" s="17" t="n"/>
      <c r="B1644" s="14" t="n"/>
      <c r="C1644" s="14" t="n"/>
      <c r="D1644" s="14" t="n"/>
      <c r="E1644" s="16" t="n"/>
      <c r="F1644" s="14" t="n"/>
      <c r="G1644" s="14" t="n"/>
      <c r="H1644" s="19" t="n"/>
      <c r="I1644" s="19" t="n"/>
      <c r="J1644" s="34">
        <f>IF(A1644="","",H1644+I1644)</f>
        <v/>
      </c>
      <c r="K1644" s="14" t="n"/>
      <c r="L1644" s="14" t="n"/>
      <c r="M1644" s="14" t="n"/>
      <c r="N1644" s="14" t="n"/>
      <c r="O1644" s="20">
        <f>IF(A1644="","",SUMPRODUCT((A1644&gt;=Setup!$C$19:$C$30)*(A1644&lt;=Setup!$D$19:$D$30)*Setup!$A$19:$A$30))</f>
        <v/>
      </c>
      <c r="P1644" s="34">
        <f>IF(A1644="","",IF(G1644="Standard 15% (Box 1)",ROUND(H1644*Setup!$B$9,2),0))</f>
        <v/>
      </c>
      <c r="Q1644" s="34">
        <f>IF(A1644="","",I1644-P1644)</f>
        <v/>
      </c>
      <c r="R1644" s="23">
        <f>IF(A1644="","",IF(O1644=0,"Outside audit periods; ","")&amp;IF(G1644="","No VAT category; ","")&amp;IF(ABS(Q1644)&gt;Setup!$B$10,"VAT ≠ 15% × net; ","")&amp;IF(AND(F1644="B2B - VAT registered",NOT(AND(LEN(E1644)=15,LEFT(E1644,1)="3",RIGHT(E1644,1)="3",ISNUMBER(--E1644)))),"Invalid/missing customer VAT no; ","")&amp;IF(L1644&lt;&gt;"Yes","Not reported/cleared on FATOORA; ","")&amp;IF(AND(OR(G1644="Zero-rated domestic (Box 3)",G1644="Export (Box 4)"),N1644=""),"Zero-rate/export evidence missing; ","")&amp;IF(AND(C1644="Credit Note",H1644&gt;0),"Credit note should be negative; ","")&amp;IF(AND(C1644="Simplified Tax Invoice",F1644="B2B - VAT registered"),"Simplified invoice issued to VAT-registered B2B; ",""))</f>
        <v/>
      </c>
    </row>
    <row r="1645">
      <c r="A1645" s="17" t="n"/>
      <c r="B1645" s="14" t="n"/>
      <c r="C1645" s="14" t="n"/>
      <c r="D1645" s="14" t="n"/>
      <c r="E1645" s="16" t="n"/>
      <c r="F1645" s="14" t="n"/>
      <c r="G1645" s="14" t="n"/>
      <c r="H1645" s="19" t="n"/>
      <c r="I1645" s="19" t="n"/>
      <c r="J1645" s="34">
        <f>IF(A1645="","",H1645+I1645)</f>
        <v/>
      </c>
      <c r="K1645" s="14" t="n"/>
      <c r="L1645" s="14" t="n"/>
      <c r="M1645" s="14" t="n"/>
      <c r="N1645" s="14" t="n"/>
      <c r="O1645" s="20">
        <f>IF(A1645="","",SUMPRODUCT((A1645&gt;=Setup!$C$19:$C$30)*(A1645&lt;=Setup!$D$19:$D$30)*Setup!$A$19:$A$30))</f>
        <v/>
      </c>
      <c r="P1645" s="34">
        <f>IF(A1645="","",IF(G1645="Standard 15% (Box 1)",ROUND(H1645*Setup!$B$9,2),0))</f>
        <v/>
      </c>
      <c r="Q1645" s="34">
        <f>IF(A1645="","",I1645-P1645)</f>
        <v/>
      </c>
      <c r="R1645" s="23">
        <f>IF(A1645="","",IF(O1645=0,"Outside audit periods; ","")&amp;IF(G1645="","No VAT category; ","")&amp;IF(ABS(Q1645)&gt;Setup!$B$10,"VAT ≠ 15% × net; ","")&amp;IF(AND(F1645="B2B - VAT registered",NOT(AND(LEN(E1645)=15,LEFT(E1645,1)="3",RIGHT(E1645,1)="3",ISNUMBER(--E1645)))),"Invalid/missing customer VAT no; ","")&amp;IF(L1645&lt;&gt;"Yes","Not reported/cleared on FATOORA; ","")&amp;IF(AND(OR(G1645="Zero-rated domestic (Box 3)",G1645="Export (Box 4)"),N1645=""),"Zero-rate/export evidence missing; ","")&amp;IF(AND(C1645="Credit Note",H1645&gt;0),"Credit note should be negative; ","")&amp;IF(AND(C1645="Simplified Tax Invoice",F1645="B2B - VAT registered"),"Simplified invoice issued to VAT-registered B2B; ",""))</f>
        <v/>
      </c>
    </row>
    <row r="1646">
      <c r="A1646" s="17" t="n"/>
      <c r="B1646" s="14" t="n"/>
      <c r="C1646" s="14" t="n"/>
      <c r="D1646" s="14" t="n"/>
      <c r="E1646" s="16" t="n"/>
      <c r="F1646" s="14" t="n"/>
      <c r="G1646" s="14" t="n"/>
      <c r="H1646" s="19" t="n"/>
      <c r="I1646" s="19" t="n"/>
      <c r="J1646" s="34">
        <f>IF(A1646="","",H1646+I1646)</f>
        <v/>
      </c>
      <c r="K1646" s="14" t="n"/>
      <c r="L1646" s="14" t="n"/>
      <c r="M1646" s="14" t="n"/>
      <c r="N1646" s="14" t="n"/>
      <c r="O1646" s="20">
        <f>IF(A1646="","",SUMPRODUCT((A1646&gt;=Setup!$C$19:$C$30)*(A1646&lt;=Setup!$D$19:$D$30)*Setup!$A$19:$A$30))</f>
        <v/>
      </c>
      <c r="P1646" s="34">
        <f>IF(A1646="","",IF(G1646="Standard 15% (Box 1)",ROUND(H1646*Setup!$B$9,2),0))</f>
        <v/>
      </c>
      <c r="Q1646" s="34">
        <f>IF(A1646="","",I1646-P1646)</f>
        <v/>
      </c>
      <c r="R1646" s="23">
        <f>IF(A1646="","",IF(O1646=0,"Outside audit periods; ","")&amp;IF(G1646="","No VAT category; ","")&amp;IF(ABS(Q1646)&gt;Setup!$B$10,"VAT ≠ 15% × net; ","")&amp;IF(AND(F1646="B2B - VAT registered",NOT(AND(LEN(E1646)=15,LEFT(E1646,1)="3",RIGHT(E1646,1)="3",ISNUMBER(--E1646)))),"Invalid/missing customer VAT no; ","")&amp;IF(L1646&lt;&gt;"Yes","Not reported/cleared on FATOORA; ","")&amp;IF(AND(OR(G1646="Zero-rated domestic (Box 3)",G1646="Export (Box 4)"),N1646=""),"Zero-rate/export evidence missing; ","")&amp;IF(AND(C1646="Credit Note",H1646&gt;0),"Credit note should be negative; ","")&amp;IF(AND(C1646="Simplified Tax Invoice",F1646="B2B - VAT registered"),"Simplified invoice issued to VAT-registered B2B; ",""))</f>
        <v/>
      </c>
    </row>
    <row r="1647">
      <c r="A1647" s="17" t="n"/>
      <c r="B1647" s="14" t="n"/>
      <c r="C1647" s="14" t="n"/>
      <c r="D1647" s="14" t="n"/>
      <c r="E1647" s="16" t="n"/>
      <c r="F1647" s="14" t="n"/>
      <c r="G1647" s="14" t="n"/>
      <c r="H1647" s="19" t="n"/>
      <c r="I1647" s="19" t="n"/>
      <c r="J1647" s="34">
        <f>IF(A1647="","",H1647+I1647)</f>
        <v/>
      </c>
      <c r="K1647" s="14" t="n"/>
      <c r="L1647" s="14" t="n"/>
      <c r="M1647" s="14" t="n"/>
      <c r="N1647" s="14" t="n"/>
      <c r="O1647" s="20">
        <f>IF(A1647="","",SUMPRODUCT((A1647&gt;=Setup!$C$19:$C$30)*(A1647&lt;=Setup!$D$19:$D$30)*Setup!$A$19:$A$30))</f>
        <v/>
      </c>
      <c r="P1647" s="34">
        <f>IF(A1647="","",IF(G1647="Standard 15% (Box 1)",ROUND(H1647*Setup!$B$9,2),0))</f>
        <v/>
      </c>
      <c r="Q1647" s="34">
        <f>IF(A1647="","",I1647-P1647)</f>
        <v/>
      </c>
      <c r="R1647" s="23">
        <f>IF(A1647="","",IF(O1647=0,"Outside audit periods; ","")&amp;IF(G1647="","No VAT category; ","")&amp;IF(ABS(Q1647)&gt;Setup!$B$10,"VAT ≠ 15% × net; ","")&amp;IF(AND(F1647="B2B - VAT registered",NOT(AND(LEN(E1647)=15,LEFT(E1647,1)="3",RIGHT(E1647,1)="3",ISNUMBER(--E1647)))),"Invalid/missing customer VAT no; ","")&amp;IF(L1647&lt;&gt;"Yes","Not reported/cleared on FATOORA; ","")&amp;IF(AND(OR(G1647="Zero-rated domestic (Box 3)",G1647="Export (Box 4)"),N1647=""),"Zero-rate/export evidence missing; ","")&amp;IF(AND(C1647="Credit Note",H1647&gt;0),"Credit note should be negative; ","")&amp;IF(AND(C1647="Simplified Tax Invoice",F1647="B2B - VAT registered"),"Simplified invoice issued to VAT-registered B2B; ",""))</f>
        <v/>
      </c>
    </row>
    <row r="1648">
      <c r="A1648" s="17" t="n"/>
      <c r="B1648" s="14" t="n"/>
      <c r="C1648" s="14" t="n"/>
      <c r="D1648" s="14" t="n"/>
      <c r="E1648" s="16" t="n"/>
      <c r="F1648" s="14" t="n"/>
      <c r="G1648" s="14" t="n"/>
      <c r="H1648" s="19" t="n"/>
      <c r="I1648" s="19" t="n"/>
      <c r="J1648" s="34">
        <f>IF(A1648="","",H1648+I1648)</f>
        <v/>
      </c>
      <c r="K1648" s="14" t="n"/>
      <c r="L1648" s="14" t="n"/>
      <c r="M1648" s="14" t="n"/>
      <c r="N1648" s="14" t="n"/>
      <c r="O1648" s="20">
        <f>IF(A1648="","",SUMPRODUCT((A1648&gt;=Setup!$C$19:$C$30)*(A1648&lt;=Setup!$D$19:$D$30)*Setup!$A$19:$A$30))</f>
        <v/>
      </c>
      <c r="P1648" s="34">
        <f>IF(A1648="","",IF(G1648="Standard 15% (Box 1)",ROUND(H1648*Setup!$B$9,2),0))</f>
        <v/>
      </c>
      <c r="Q1648" s="34">
        <f>IF(A1648="","",I1648-P1648)</f>
        <v/>
      </c>
      <c r="R1648" s="23">
        <f>IF(A1648="","",IF(O1648=0,"Outside audit periods; ","")&amp;IF(G1648="","No VAT category; ","")&amp;IF(ABS(Q1648)&gt;Setup!$B$10,"VAT ≠ 15% × net; ","")&amp;IF(AND(F1648="B2B - VAT registered",NOT(AND(LEN(E1648)=15,LEFT(E1648,1)="3",RIGHT(E1648,1)="3",ISNUMBER(--E1648)))),"Invalid/missing customer VAT no; ","")&amp;IF(L1648&lt;&gt;"Yes","Not reported/cleared on FATOORA; ","")&amp;IF(AND(OR(G1648="Zero-rated domestic (Box 3)",G1648="Export (Box 4)"),N1648=""),"Zero-rate/export evidence missing; ","")&amp;IF(AND(C1648="Credit Note",H1648&gt;0),"Credit note should be negative; ","")&amp;IF(AND(C1648="Simplified Tax Invoice",F1648="B2B - VAT registered"),"Simplified invoice issued to VAT-registered B2B; ",""))</f>
        <v/>
      </c>
    </row>
    <row r="1649">
      <c r="A1649" s="17" t="n"/>
      <c r="B1649" s="14" t="n"/>
      <c r="C1649" s="14" t="n"/>
      <c r="D1649" s="14" t="n"/>
      <c r="E1649" s="16" t="n"/>
      <c r="F1649" s="14" t="n"/>
      <c r="G1649" s="14" t="n"/>
      <c r="H1649" s="19" t="n"/>
      <c r="I1649" s="19" t="n"/>
      <c r="J1649" s="34">
        <f>IF(A1649="","",H1649+I1649)</f>
        <v/>
      </c>
      <c r="K1649" s="14" t="n"/>
      <c r="L1649" s="14" t="n"/>
      <c r="M1649" s="14" t="n"/>
      <c r="N1649" s="14" t="n"/>
      <c r="O1649" s="20">
        <f>IF(A1649="","",SUMPRODUCT((A1649&gt;=Setup!$C$19:$C$30)*(A1649&lt;=Setup!$D$19:$D$30)*Setup!$A$19:$A$30))</f>
        <v/>
      </c>
      <c r="P1649" s="34">
        <f>IF(A1649="","",IF(G1649="Standard 15% (Box 1)",ROUND(H1649*Setup!$B$9,2),0))</f>
        <v/>
      </c>
      <c r="Q1649" s="34">
        <f>IF(A1649="","",I1649-P1649)</f>
        <v/>
      </c>
      <c r="R1649" s="23">
        <f>IF(A1649="","",IF(O1649=0,"Outside audit periods; ","")&amp;IF(G1649="","No VAT category; ","")&amp;IF(ABS(Q1649)&gt;Setup!$B$10,"VAT ≠ 15% × net; ","")&amp;IF(AND(F1649="B2B - VAT registered",NOT(AND(LEN(E1649)=15,LEFT(E1649,1)="3",RIGHT(E1649,1)="3",ISNUMBER(--E1649)))),"Invalid/missing customer VAT no; ","")&amp;IF(L1649&lt;&gt;"Yes","Not reported/cleared on FATOORA; ","")&amp;IF(AND(OR(G1649="Zero-rated domestic (Box 3)",G1649="Export (Box 4)"),N1649=""),"Zero-rate/export evidence missing; ","")&amp;IF(AND(C1649="Credit Note",H1649&gt;0),"Credit note should be negative; ","")&amp;IF(AND(C1649="Simplified Tax Invoice",F1649="B2B - VAT registered"),"Simplified invoice issued to VAT-registered B2B; ",""))</f>
        <v/>
      </c>
    </row>
    <row r="1650">
      <c r="A1650" s="17" t="n"/>
      <c r="B1650" s="14" t="n"/>
      <c r="C1650" s="14" t="n"/>
      <c r="D1650" s="14" t="n"/>
      <c r="E1650" s="16" t="n"/>
      <c r="F1650" s="14" t="n"/>
      <c r="G1650" s="14" t="n"/>
      <c r="H1650" s="19" t="n"/>
      <c r="I1650" s="19" t="n"/>
      <c r="J1650" s="34">
        <f>IF(A1650="","",H1650+I1650)</f>
        <v/>
      </c>
      <c r="K1650" s="14" t="n"/>
      <c r="L1650" s="14" t="n"/>
      <c r="M1650" s="14" t="n"/>
      <c r="N1650" s="14" t="n"/>
      <c r="O1650" s="20">
        <f>IF(A1650="","",SUMPRODUCT((A1650&gt;=Setup!$C$19:$C$30)*(A1650&lt;=Setup!$D$19:$D$30)*Setup!$A$19:$A$30))</f>
        <v/>
      </c>
      <c r="P1650" s="34">
        <f>IF(A1650="","",IF(G1650="Standard 15% (Box 1)",ROUND(H1650*Setup!$B$9,2),0))</f>
        <v/>
      </c>
      <c r="Q1650" s="34">
        <f>IF(A1650="","",I1650-P1650)</f>
        <v/>
      </c>
      <c r="R1650" s="23">
        <f>IF(A1650="","",IF(O1650=0,"Outside audit periods; ","")&amp;IF(G1650="","No VAT category; ","")&amp;IF(ABS(Q1650)&gt;Setup!$B$10,"VAT ≠ 15% × net; ","")&amp;IF(AND(F1650="B2B - VAT registered",NOT(AND(LEN(E1650)=15,LEFT(E1650,1)="3",RIGHT(E1650,1)="3",ISNUMBER(--E1650)))),"Invalid/missing customer VAT no; ","")&amp;IF(L1650&lt;&gt;"Yes","Not reported/cleared on FATOORA; ","")&amp;IF(AND(OR(G1650="Zero-rated domestic (Box 3)",G1650="Export (Box 4)"),N1650=""),"Zero-rate/export evidence missing; ","")&amp;IF(AND(C1650="Credit Note",H1650&gt;0),"Credit note should be negative; ","")&amp;IF(AND(C1650="Simplified Tax Invoice",F1650="B2B - VAT registered"),"Simplified invoice issued to VAT-registered B2B; ",""))</f>
        <v/>
      </c>
    </row>
    <row r="1651">
      <c r="A1651" s="17" t="n"/>
      <c r="B1651" s="14" t="n"/>
      <c r="C1651" s="14" t="n"/>
      <c r="D1651" s="14" t="n"/>
      <c r="E1651" s="16" t="n"/>
      <c r="F1651" s="14" t="n"/>
      <c r="G1651" s="14" t="n"/>
      <c r="H1651" s="19" t="n"/>
      <c r="I1651" s="19" t="n"/>
      <c r="J1651" s="34">
        <f>IF(A1651="","",H1651+I1651)</f>
        <v/>
      </c>
      <c r="K1651" s="14" t="n"/>
      <c r="L1651" s="14" t="n"/>
      <c r="M1651" s="14" t="n"/>
      <c r="N1651" s="14" t="n"/>
      <c r="O1651" s="20">
        <f>IF(A1651="","",SUMPRODUCT((A1651&gt;=Setup!$C$19:$C$30)*(A1651&lt;=Setup!$D$19:$D$30)*Setup!$A$19:$A$30))</f>
        <v/>
      </c>
      <c r="P1651" s="34">
        <f>IF(A1651="","",IF(G1651="Standard 15% (Box 1)",ROUND(H1651*Setup!$B$9,2),0))</f>
        <v/>
      </c>
      <c r="Q1651" s="34">
        <f>IF(A1651="","",I1651-P1651)</f>
        <v/>
      </c>
      <c r="R1651" s="23">
        <f>IF(A1651="","",IF(O1651=0,"Outside audit periods; ","")&amp;IF(G1651="","No VAT category; ","")&amp;IF(ABS(Q1651)&gt;Setup!$B$10,"VAT ≠ 15% × net; ","")&amp;IF(AND(F1651="B2B - VAT registered",NOT(AND(LEN(E1651)=15,LEFT(E1651,1)="3",RIGHT(E1651,1)="3",ISNUMBER(--E1651)))),"Invalid/missing customer VAT no; ","")&amp;IF(L1651&lt;&gt;"Yes","Not reported/cleared on FATOORA; ","")&amp;IF(AND(OR(G1651="Zero-rated domestic (Box 3)",G1651="Export (Box 4)"),N1651=""),"Zero-rate/export evidence missing; ","")&amp;IF(AND(C1651="Credit Note",H1651&gt;0),"Credit note should be negative; ","")&amp;IF(AND(C1651="Simplified Tax Invoice",F1651="B2B - VAT registered"),"Simplified invoice issued to VAT-registered B2B; ",""))</f>
        <v/>
      </c>
    </row>
    <row r="1652">
      <c r="A1652" s="17" t="n"/>
      <c r="B1652" s="14" t="n"/>
      <c r="C1652" s="14" t="n"/>
      <c r="D1652" s="14" t="n"/>
      <c r="E1652" s="16" t="n"/>
      <c r="F1652" s="14" t="n"/>
      <c r="G1652" s="14" t="n"/>
      <c r="H1652" s="19" t="n"/>
      <c r="I1652" s="19" t="n"/>
      <c r="J1652" s="34">
        <f>IF(A1652="","",H1652+I1652)</f>
        <v/>
      </c>
      <c r="K1652" s="14" t="n"/>
      <c r="L1652" s="14" t="n"/>
      <c r="M1652" s="14" t="n"/>
      <c r="N1652" s="14" t="n"/>
      <c r="O1652" s="20">
        <f>IF(A1652="","",SUMPRODUCT((A1652&gt;=Setup!$C$19:$C$30)*(A1652&lt;=Setup!$D$19:$D$30)*Setup!$A$19:$A$30))</f>
        <v/>
      </c>
      <c r="P1652" s="34">
        <f>IF(A1652="","",IF(G1652="Standard 15% (Box 1)",ROUND(H1652*Setup!$B$9,2),0))</f>
        <v/>
      </c>
      <c r="Q1652" s="34">
        <f>IF(A1652="","",I1652-P1652)</f>
        <v/>
      </c>
      <c r="R1652" s="23">
        <f>IF(A1652="","",IF(O1652=0,"Outside audit periods; ","")&amp;IF(G1652="","No VAT category; ","")&amp;IF(ABS(Q1652)&gt;Setup!$B$10,"VAT ≠ 15% × net; ","")&amp;IF(AND(F1652="B2B - VAT registered",NOT(AND(LEN(E1652)=15,LEFT(E1652,1)="3",RIGHT(E1652,1)="3",ISNUMBER(--E1652)))),"Invalid/missing customer VAT no; ","")&amp;IF(L1652&lt;&gt;"Yes","Not reported/cleared on FATOORA; ","")&amp;IF(AND(OR(G1652="Zero-rated domestic (Box 3)",G1652="Export (Box 4)"),N1652=""),"Zero-rate/export evidence missing; ","")&amp;IF(AND(C1652="Credit Note",H1652&gt;0),"Credit note should be negative; ","")&amp;IF(AND(C1652="Simplified Tax Invoice",F1652="B2B - VAT registered"),"Simplified invoice issued to VAT-registered B2B; ",""))</f>
        <v/>
      </c>
    </row>
    <row r="1653">
      <c r="A1653" s="17" t="n"/>
      <c r="B1653" s="14" t="n"/>
      <c r="C1653" s="14" t="n"/>
      <c r="D1653" s="14" t="n"/>
      <c r="E1653" s="16" t="n"/>
      <c r="F1653" s="14" t="n"/>
      <c r="G1653" s="14" t="n"/>
      <c r="H1653" s="19" t="n"/>
      <c r="I1653" s="19" t="n"/>
      <c r="J1653" s="34">
        <f>IF(A1653="","",H1653+I1653)</f>
        <v/>
      </c>
      <c r="K1653" s="14" t="n"/>
      <c r="L1653" s="14" t="n"/>
      <c r="M1653" s="14" t="n"/>
      <c r="N1653" s="14" t="n"/>
      <c r="O1653" s="20">
        <f>IF(A1653="","",SUMPRODUCT((A1653&gt;=Setup!$C$19:$C$30)*(A1653&lt;=Setup!$D$19:$D$30)*Setup!$A$19:$A$30))</f>
        <v/>
      </c>
      <c r="P1653" s="34">
        <f>IF(A1653="","",IF(G1653="Standard 15% (Box 1)",ROUND(H1653*Setup!$B$9,2),0))</f>
        <v/>
      </c>
      <c r="Q1653" s="34">
        <f>IF(A1653="","",I1653-P1653)</f>
        <v/>
      </c>
      <c r="R1653" s="23">
        <f>IF(A1653="","",IF(O1653=0,"Outside audit periods; ","")&amp;IF(G1653="","No VAT category; ","")&amp;IF(ABS(Q1653)&gt;Setup!$B$10,"VAT ≠ 15% × net; ","")&amp;IF(AND(F1653="B2B - VAT registered",NOT(AND(LEN(E1653)=15,LEFT(E1653,1)="3",RIGHT(E1653,1)="3",ISNUMBER(--E1653)))),"Invalid/missing customer VAT no; ","")&amp;IF(L1653&lt;&gt;"Yes","Not reported/cleared on FATOORA; ","")&amp;IF(AND(OR(G1653="Zero-rated domestic (Box 3)",G1653="Export (Box 4)"),N1653=""),"Zero-rate/export evidence missing; ","")&amp;IF(AND(C1653="Credit Note",H1653&gt;0),"Credit note should be negative; ","")&amp;IF(AND(C1653="Simplified Tax Invoice",F1653="B2B - VAT registered"),"Simplified invoice issued to VAT-registered B2B; ",""))</f>
        <v/>
      </c>
    </row>
    <row r="1654">
      <c r="A1654" s="17" t="n"/>
      <c r="B1654" s="14" t="n"/>
      <c r="C1654" s="14" t="n"/>
      <c r="D1654" s="14" t="n"/>
      <c r="E1654" s="16" t="n"/>
      <c r="F1654" s="14" t="n"/>
      <c r="G1654" s="14" t="n"/>
      <c r="H1654" s="19" t="n"/>
      <c r="I1654" s="19" t="n"/>
      <c r="J1654" s="34">
        <f>IF(A1654="","",H1654+I1654)</f>
        <v/>
      </c>
      <c r="K1654" s="14" t="n"/>
      <c r="L1654" s="14" t="n"/>
      <c r="M1654" s="14" t="n"/>
      <c r="N1654" s="14" t="n"/>
      <c r="O1654" s="20">
        <f>IF(A1654="","",SUMPRODUCT((A1654&gt;=Setup!$C$19:$C$30)*(A1654&lt;=Setup!$D$19:$D$30)*Setup!$A$19:$A$30))</f>
        <v/>
      </c>
      <c r="P1654" s="34">
        <f>IF(A1654="","",IF(G1654="Standard 15% (Box 1)",ROUND(H1654*Setup!$B$9,2),0))</f>
        <v/>
      </c>
      <c r="Q1654" s="34">
        <f>IF(A1654="","",I1654-P1654)</f>
        <v/>
      </c>
      <c r="R1654" s="23">
        <f>IF(A1654="","",IF(O1654=0,"Outside audit periods; ","")&amp;IF(G1654="","No VAT category; ","")&amp;IF(ABS(Q1654)&gt;Setup!$B$10,"VAT ≠ 15% × net; ","")&amp;IF(AND(F1654="B2B - VAT registered",NOT(AND(LEN(E1654)=15,LEFT(E1654,1)="3",RIGHT(E1654,1)="3",ISNUMBER(--E1654)))),"Invalid/missing customer VAT no; ","")&amp;IF(L1654&lt;&gt;"Yes","Not reported/cleared on FATOORA; ","")&amp;IF(AND(OR(G1654="Zero-rated domestic (Box 3)",G1654="Export (Box 4)"),N1654=""),"Zero-rate/export evidence missing; ","")&amp;IF(AND(C1654="Credit Note",H1654&gt;0),"Credit note should be negative; ","")&amp;IF(AND(C1654="Simplified Tax Invoice",F1654="B2B - VAT registered"),"Simplified invoice issued to VAT-registered B2B; ",""))</f>
        <v/>
      </c>
    </row>
    <row r="1655">
      <c r="A1655" s="17" t="n"/>
      <c r="B1655" s="14" t="n"/>
      <c r="C1655" s="14" t="n"/>
      <c r="D1655" s="14" t="n"/>
      <c r="E1655" s="16" t="n"/>
      <c r="F1655" s="14" t="n"/>
      <c r="G1655" s="14" t="n"/>
      <c r="H1655" s="19" t="n"/>
      <c r="I1655" s="19" t="n"/>
      <c r="J1655" s="34">
        <f>IF(A1655="","",H1655+I1655)</f>
        <v/>
      </c>
      <c r="K1655" s="14" t="n"/>
      <c r="L1655" s="14" t="n"/>
      <c r="M1655" s="14" t="n"/>
      <c r="N1655" s="14" t="n"/>
      <c r="O1655" s="20">
        <f>IF(A1655="","",SUMPRODUCT((A1655&gt;=Setup!$C$19:$C$30)*(A1655&lt;=Setup!$D$19:$D$30)*Setup!$A$19:$A$30))</f>
        <v/>
      </c>
      <c r="P1655" s="34">
        <f>IF(A1655="","",IF(G1655="Standard 15% (Box 1)",ROUND(H1655*Setup!$B$9,2),0))</f>
        <v/>
      </c>
      <c r="Q1655" s="34">
        <f>IF(A1655="","",I1655-P1655)</f>
        <v/>
      </c>
      <c r="R1655" s="23">
        <f>IF(A1655="","",IF(O1655=0,"Outside audit periods; ","")&amp;IF(G1655="","No VAT category; ","")&amp;IF(ABS(Q1655)&gt;Setup!$B$10,"VAT ≠ 15% × net; ","")&amp;IF(AND(F1655="B2B - VAT registered",NOT(AND(LEN(E1655)=15,LEFT(E1655,1)="3",RIGHT(E1655,1)="3",ISNUMBER(--E1655)))),"Invalid/missing customer VAT no; ","")&amp;IF(L1655&lt;&gt;"Yes","Not reported/cleared on FATOORA; ","")&amp;IF(AND(OR(G1655="Zero-rated domestic (Box 3)",G1655="Export (Box 4)"),N1655=""),"Zero-rate/export evidence missing; ","")&amp;IF(AND(C1655="Credit Note",H1655&gt;0),"Credit note should be negative; ","")&amp;IF(AND(C1655="Simplified Tax Invoice",F1655="B2B - VAT registered"),"Simplified invoice issued to VAT-registered B2B; ",""))</f>
        <v/>
      </c>
    </row>
    <row r="1656">
      <c r="A1656" s="17" t="n"/>
      <c r="B1656" s="14" t="n"/>
      <c r="C1656" s="14" t="n"/>
      <c r="D1656" s="14" t="n"/>
      <c r="E1656" s="16" t="n"/>
      <c r="F1656" s="14" t="n"/>
      <c r="G1656" s="14" t="n"/>
      <c r="H1656" s="19" t="n"/>
      <c r="I1656" s="19" t="n"/>
      <c r="J1656" s="34">
        <f>IF(A1656="","",H1656+I1656)</f>
        <v/>
      </c>
      <c r="K1656" s="14" t="n"/>
      <c r="L1656" s="14" t="n"/>
      <c r="M1656" s="14" t="n"/>
      <c r="N1656" s="14" t="n"/>
      <c r="O1656" s="20">
        <f>IF(A1656="","",SUMPRODUCT((A1656&gt;=Setup!$C$19:$C$30)*(A1656&lt;=Setup!$D$19:$D$30)*Setup!$A$19:$A$30))</f>
        <v/>
      </c>
      <c r="P1656" s="34">
        <f>IF(A1656="","",IF(G1656="Standard 15% (Box 1)",ROUND(H1656*Setup!$B$9,2),0))</f>
        <v/>
      </c>
      <c r="Q1656" s="34">
        <f>IF(A1656="","",I1656-P1656)</f>
        <v/>
      </c>
      <c r="R1656" s="23">
        <f>IF(A1656="","",IF(O1656=0,"Outside audit periods; ","")&amp;IF(G1656="","No VAT category; ","")&amp;IF(ABS(Q1656)&gt;Setup!$B$10,"VAT ≠ 15% × net; ","")&amp;IF(AND(F1656="B2B - VAT registered",NOT(AND(LEN(E1656)=15,LEFT(E1656,1)="3",RIGHT(E1656,1)="3",ISNUMBER(--E1656)))),"Invalid/missing customer VAT no; ","")&amp;IF(L1656&lt;&gt;"Yes","Not reported/cleared on FATOORA; ","")&amp;IF(AND(OR(G1656="Zero-rated domestic (Box 3)",G1656="Export (Box 4)"),N1656=""),"Zero-rate/export evidence missing; ","")&amp;IF(AND(C1656="Credit Note",H1656&gt;0),"Credit note should be negative; ","")&amp;IF(AND(C1656="Simplified Tax Invoice",F1656="B2B - VAT registered"),"Simplified invoice issued to VAT-registered B2B; ",""))</f>
        <v/>
      </c>
    </row>
    <row r="1657">
      <c r="A1657" s="17" t="n"/>
      <c r="B1657" s="14" t="n"/>
      <c r="C1657" s="14" t="n"/>
      <c r="D1657" s="14" t="n"/>
      <c r="E1657" s="16" t="n"/>
      <c r="F1657" s="14" t="n"/>
      <c r="G1657" s="14" t="n"/>
      <c r="H1657" s="19" t="n"/>
      <c r="I1657" s="19" t="n"/>
      <c r="J1657" s="34">
        <f>IF(A1657="","",H1657+I1657)</f>
        <v/>
      </c>
      <c r="K1657" s="14" t="n"/>
      <c r="L1657" s="14" t="n"/>
      <c r="M1657" s="14" t="n"/>
      <c r="N1657" s="14" t="n"/>
      <c r="O1657" s="20">
        <f>IF(A1657="","",SUMPRODUCT((A1657&gt;=Setup!$C$19:$C$30)*(A1657&lt;=Setup!$D$19:$D$30)*Setup!$A$19:$A$30))</f>
        <v/>
      </c>
      <c r="P1657" s="34">
        <f>IF(A1657="","",IF(G1657="Standard 15% (Box 1)",ROUND(H1657*Setup!$B$9,2),0))</f>
        <v/>
      </c>
      <c r="Q1657" s="34">
        <f>IF(A1657="","",I1657-P1657)</f>
        <v/>
      </c>
      <c r="R1657" s="23">
        <f>IF(A1657="","",IF(O1657=0,"Outside audit periods; ","")&amp;IF(G1657="","No VAT category; ","")&amp;IF(ABS(Q1657)&gt;Setup!$B$10,"VAT ≠ 15% × net; ","")&amp;IF(AND(F1657="B2B - VAT registered",NOT(AND(LEN(E1657)=15,LEFT(E1657,1)="3",RIGHT(E1657,1)="3",ISNUMBER(--E1657)))),"Invalid/missing customer VAT no; ","")&amp;IF(L1657&lt;&gt;"Yes","Not reported/cleared on FATOORA; ","")&amp;IF(AND(OR(G1657="Zero-rated domestic (Box 3)",G1657="Export (Box 4)"),N1657=""),"Zero-rate/export evidence missing; ","")&amp;IF(AND(C1657="Credit Note",H1657&gt;0),"Credit note should be negative; ","")&amp;IF(AND(C1657="Simplified Tax Invoice",F1657="B2B - VAT registered"),"Simplified invoice issued to VAT-registered B2B; ",""))</f>
        <v/>
      </c>
    </row>
    <row r="1658">
      <c r="A1658" s="17" t="n"/>
      <c r="B1658" s="14" t="n"/>
      <c r="C1658" s="14" t="n"/>
      <c r="D1658" s="14" t="n"/>
      <c r="E1658" s="16" t="n"/>
      <c r="F1658" s="14" t="n"/>
      <c r="G1658" s="14" t="n"/>
      <c r="H1658" s="19" t="n"/>
      <c r="I1658" s="19" t="n"/>
      <c r="J1658" s="34">
        <f>IF(A1658="","",H1658+I1658)</f>
        <v/>
      </c>
      <c r="K1658" s="14" t="n"/>
      <c r="L1658" s="14" t="n"/>
      <c r="M1658" s="14" t="n"/>
      <c r="N1658" s="14" t="n"/>
      <c r="O1658" s="20">
        <f>IF(A1658="","",SUMPRODUCT((A1658&gt;=Setup!$C$19:$C$30)*(A1658&lt;=Setup!$D$19:$D$30)*Setup!$A$19:$A$30))</f>
        <v/>
      </c>
      <c r="P1658" s="34">
        <f>IF(A1658="","",IF(G1658="Standard 15% (Box 1)",ROUND(H1658*Setup!$B$9,2),0))</f>
        <v/>
      </c>
      <c r="Q1658" s="34">
        <f>IF(A1658="","",I1658-P1658)</f>
        <v/>
      </c>
      <c r="R1658" s="23">
        <f>IF(A1658="","",IF(O1658=0,"Outside audit periods; ","")&amp;IF(G1658="","No VAT category; ","")&amp;IF(ABS(Q1658)&gt;Setup!$B$10,"VAT ≠ 15% × net; ","")&amp;IF(AND(F1658="B2B - VAT registered",NOT(AND(LEN(E1658)=15,LEFT(E1658,1)="3",RIGHT(E1658,1)="3",ISNUMBER(--E1658)))),"Invalid/missing customer VAT no; ","")&amp;IF(L1658&lt;&gt;"Yes","Not reported/cleared on FATOORA; ","")&amp;IF(AND(OR(G1658="Zero-rated domestic (Box 3)",G1658="Export (Box 4)"),N1658=""),"Zero-rate/export evidence missing; ","")&amp;IF(AND(C1658="Credit Note",H1658&gt;0),"Credit note should be negative; ","")&amp;IF(AND(C1658="Simplified Tax Invoice",F1658="B2B - VAT registered"),"Simplified invoice issued to VAT-registered B2B; ",""))</f>
        <v/>
      </c>
    </row>
    <row r="1659">
      <c r="A1659" s="17" t="n"/>
      <c r="B1659" s="14" t="n"/>
      <c r="C1659" s="14" t="n"/>
      <c r="D1659" s="14" t="n"/>
      <c r="E1659" s="16" t="n"/>
      <c r="F1659" s="14" t="n"/>
      <c r="G1659" s="14" t="n"/>
      <c r="H1659" s="19" t="n"/>
      <c r="I1659" s="19" t="n"/>
      <c r="J1659" s="34">
        <f>IF(A1659="","",H1659+I1659)</f>
        <v/>
      </c>
      <c r="K1659" s="14" t="n"/>
      <c r="L1659" s="14" t="n"/>
      <c r="M1659" s="14" t="n"/>
      <c r="N1659" s="14" t="n"/>
      <c r="O1659" s="20">
        <f>IF(A1659="","",SUMPRODUCT((A1659&gt;=Setup!$C$19:$C$30)*(A1659&lt;=Setup!$D$19:$D$30)*Setup!$A$19:$A$30))</f>
        <v/>
      </c>
      <c r="P1659" s="34">
        <f>IF(A1659="","",IF(G1659="Standard 15% (Box 1)",ROUND(H1659*Setup!$B$9,2),0))</f>
        <v/>
      </c>
      <c r="Q1659" s="34">
        <f>IF(A1659="","",I1659-P1659)</f>
        <v/>
      </c>
      <c r="R1659" s="23">
        <f>IF(A1659="","",IF(O1659=0,"Outside audit periods; ","")&amp;IF(G1659="","No VAT category; ","")&amp;IF(ABS(Q1659)&gt;Setup!$B$10,"VAT ≠ 15% × net; ","")&amp;IF(AND(F1659="B2B - VAT registered",NOT(AND(LEN(E1659)=15,LEFT(E1659,1)="3",RIGHT(E1659,1)="3",ISNUMBER(--E1659)))),"Invalid/missing customer VAT no; ","")&amp;IF(L1659&lt;&gt;"Yes","Not reported/cleared on FATOORA; ","")&amp;IF(AND(OR(G1659="Zero-rated domestic (Box 3)",G1659="Export (Box 4)"),N1659=""),"Zero-rate/export evidence missing; ","")&amp;IF(AND(C1659="Credit Note",H1659&gt;0),"Credit note should be negative; ","")&amp;IF(AND(C1659="Simplified Tax Invoice",F1659="B2B - VAT registered"),"Simplified invoice issued to VAT-registered B2B; ",""))</f>
        <v/>
      </c>
    </row>
    <row r="1660">
      <c r="A1660" s="17" t="n"/>
      <c r="B1660" s="14" t="n"/>
      <c r="C1660" s="14" t="n"/>
      <c r="D1660" s="14" t="n"/>
      <c r="E1660" s="16" t="n"/>
      <c r="F1660" s="14" t="n"/>
      <c r="G1660" s="14" t="n"/>
      <c r="H1660" s="19" t="n"/>
      <c r="I1660" s="19" t="n"/>
      <c r="J1660" s="34">
        <f>IF(A1660="","",H1660+I1660)</f>
        <v/>
      </c>
      <c r="K1660" s="14" t="n"/>
      <c r="L1660" s="14" t="n"/>
      <c r="M1660" s="14" t="n"/>
      <c r="N1660" s="14" t="n"/>
      <c r="O1660" s="20">
        <f>IF(A1660="","",SUMPRODUCT((A1660&gt;=Setup!$C$19:$C$30)*(A1660&lt;=Setup!$D$19:$D$30)*Setup!$A$19:$A$30))</f>
        <v/>
      </c>
      <c r="P1660" s="34">
        <f>IF(A1660="","",IF(G1660="Standard 15% (Box 1)",ROUND(H1660*Setup!$B$9,2),0))</f>
        <v/>
      </c>
      <c r="Q1660" s="34">
        <f>IF(A1660="","",I1660-P1660)</f>
        <v/>
      </c>
      <c r="R1660" s="23">
        <f>IF(A1660="","",IF(O1660=0,"Outside audit periods; ","")&amp;IF(G1660="","No VAT category; ","")&amp;IF(ABS(Q1660)&gt;Setup!$B$10,"VAT ≠ 15% × net; ","")&amp;IF(AND(F1660="B2B - VAT registered",NOT(AND(LEN(E1660)=15,LEFT(E1660,1)="3",RIGHT(E1660,1)="3",ISNUMBER(--E1660)))),"Invalid/missing customer VAT no; ","")&amp;IF(L1660&lt;&gt;"Yes","Not reported/cleared on FATOORA; ","")&amp;IF(AND(OR(G1660="Zero-rated domestic (Box 3)",G1660="Export (Box 4)"),N1660=""),"Zero-rate/export evidence missing; ","")&amp;IF(AND(C1660="Credit Note",H1660&gt;0),"Credit note should be negative; ","")&amp;IF(AND(C1660="Simplified Tax Invoice",F1660="B2B - VAT registered"),"Simplified invoice issued to VAT-registered B2B; ",""))</f>
        <v/>
      </c>
    </row>
    <row r="1661">
      <c r="A1661" s="17" t="n"/>
      <c r="B1661" s="14" t="n"/>
      <c r="C1661" s="14" t="n"/>
      <c r="D1661" s="14" t="n"/>
      <c r="E1661" s="16" t="n"/>
      <c r="F1661" s="14" t="n"/>
      <c r="G1661" s="14" t="n"/>
      <c r="H1661" s="19" t="n"/>
      <c r="I1661" s="19" t="n"/>
      <c r="J1661" s="34">
        <f>IF(A1661="","",H1661+I1661)</f>
        <v/>
      </c>
      <c r="K1661" s="14" t="n"/>
      <c r="L1661" s="14" t="n"/>
      <c r="M1661" s="14" t="n"/>
      <c r="N1661" s="14" t="n"/>
      <c r="O1661" s="20">
        <f>IF(A1661="","",SUMPRODUCT((A1661&gt;=Setup!$C$19:$C$30)*(A1661&lt;=Setup!$D$19:$D$30)*Setup!$A$19:$A$30))</f>
        <v/>
      </c>
      <c r="P1661" s="34">
        <f>IF(A1661="","",IF(G1661="Standard 15% (Box 1)",ROUND(H1661*Setup!$B$9,2),0))</f>
        <v/>
      </c>
      <c r="Q1661" s="34">
        <f>IF(A1661="","",I1661-P1661)</f>
        <v/>
      </c>
      <c r="R1661" s="23">
        <f>IF(A1661="","",IF(O1661=0,"Outside audit periods; ","")&amp;IF(G1661="","No VAT category; ","")&amp;IF(ABS(Q1661)&gt;Setup!$B$10,"VAT ≠ 15% × net; ","")&amp;IF(AND(F1661="B2B - VAT registered",NOT(AND(LEN(E1661)=15,LEFT(E1661,1)="3",RIGHT(E1661,1)="3",ISNUMBER(--E1661)))),"Invalid/missing customer VAT no; ","")&amp;IF(L1661&lt;&gt;"Yes","Not reported/cleared on FATOORA; ","")&amp;IF(AND(OR(G1661="Zero-rated domestic (Box 3)",G1661="Export (Box 4)"),N1661=""),"Zero-rate/export evidence missing; ","")&amp;IF(AND(C1661="Credit Note",H1661&gt;0),"Credit note should be negative; ","")&amp;IF(AND(C1661="Simplified Tax Invoice",F1661="B2B - VAT registered"),"Simplified invoice issued to VAT-registered B2B; ",""))</f>
        <v/>
      </c>
    </row>
    <row r="1662">
      <c r="A1662" s="17" t="n"/>
      <c r="B1662" s="14" t="n"/>
      <c r="C1662" s="14" t="n"/>
      <c r="D1662" s="14" t="n"/>
      <c r="E1662" s="16" t="n"/>
      <c r="F1662" s="14" t="n"/>
      <c r="G1662" s="14" t="n"/>
      <c r="H1662" s="19" t="n"/>
      <c r="I1662" s="19" t="n"/>
      <c r="J1662" s="34">
        <f>IF(A1662="","",H1662+I1662)</f>
        <v/>
      </c>
      <c r="K1662" s="14" t="n"/>
      <c r="L1662" s="14" t="n"/>
      <c r="M1662" s="14" t="n"/>
      <c r="N1662" s="14" t="n"/>
      <c r="O1662" s="20">
        <f>IF(A1662="","",SUMPRODUCT((A1662&gt;=Setup!$C$19:$C$30)*(A1662&lt;=Setup!$D$19:$D$30)*Setup!$A$19:$A$30))</f>
        <v/>
      </c>
      <c r="P1662" s="34">
        <f>IF(A1662="","",IF(G1662="Standard 15% (Box 1)",ROUND(H1662*Setup!$B$9,2),0))</f>
        <v/>
      </c>
      <c r="Q1662" s="34">
        <f>IF(A1662="","",I1662-P1662)</f>
        <v/>
      </c>
      <c r="R1662" s="23">
        <f>IF(A1662="","",IF(O1662=0,"Outside audit periods; ","")&amp;IF(G1662="","No VAT category; ","")&amp;IF(ABS(Q1662)&gt;Setup!$B$10,"VAT ≠ 15% × net; ","")&amp;IF(AND(F1662="B2B - VAT registered",NOT(AND(LEN(E1662)=15,LEFT(E1662,1)="3",RIGHT(E1662,1)="3",ISNUMBER(--E1662)))),"Invalid/missing customer VAT no; ","")&amp;IF(L1662&lt;&gt;"Yes","Not reported/cleared on FATOORA; ","")&amp;IF(AND(OR(G1662="Zero-rated domestic (Box 3)",G1662="Export (Box 4)"),N1662=""),"Zero-rate/export evidence missing; ","")&amp;IF(AND(C1662="Credit Note",H1662&gt;0),"Credit note should be negative; ","")&amp;IF(AND(C1662="Simplified Tax Invoice",F1662="B2B - VAT registered"),"Simplified invoice issued to VAT-registered B2B; ",""))</f>
        <v/>
      </c>
    </row>
    <row r="1663">
      <c r="A1663" s="17" t="n"/>
      <c r="B1663" s="14" t="n"/>
      <c r="C1663" s="14" t="n"/>
      <c r="D1663" s="14" t="n"/>
      <c r="E1663" s="16" t="n"/>
      <c r="F1663" s="14" t="n"/>
      <c r="G1663" s="14" t="n"/>
      <c r="H1663" s="19" t="n"/>
      <c r="I1663" s="19" t="n"/>
      <c r="J1663" s="34">
        <f>IF(A1663="","",H1663+I1663)</f>
        <v/>
      </c>
      <c r="K1663" s="14" t="n"/>
      <c r="L1663" s="14" t="n"/>
      <c r="M1663" s="14" t="n"/>
      <c r="N1663" s="14" t="n"/>
      <c r="O1663" s="20">
        <f>IF(A1663="","",SUMPRODUCT((A1663&gt;=Setup!$C$19:$C$30)*(A1663&lt;=Setup!$D$19:$D$30)*Setup!$A$19:$A$30))</f>
        <v/>
      </c>
      <c r="P1663" s="34">
        <f>IF(A1663="","",IF(G1663="Standard 15% (Box 1)",ROUND(H1663*Setup!$B$9,2),0))</f>
        <v/>
      </c>
      <c r="Q1663" s="34">
        <f>IF(A1663="","",I1663-P1663)</f>
        <v/>
      </c>
      <c r="R1663" s="23">
        <f>IF(A1663="","",IF(O1663=0,"Outside audit periods; ","")&amp;IF(G1663="","No VAT category; ","")&amp;IF(ABS(Q1663)&gt;Setup!$B$10,"VAT ≠ 15% × net; ","")&amp;IF(AND(F1663="B2B - VAT registered",NOT(AND(LEN(E1663)=15,LEFT(E1663,1)="3",RIGHT(E1663,1)="3",ISNUMBER(--E1663)))),"Invalid/missing customer VAT no; ","")&amp;IF(L1663&lt;&gt;"Yes","Not reported/cleared on FATOORA; ","")&amp;IF(AND(OR(G1663="Zero-rated domestic (Box 3)",G1663="Export (Box 4)"),N1663=""),"Zero-rate/export evidence missing; ","")&amp;IF(AND(C1663="Credit Note",H1663&gt;0),"Credit note should be negative; ","")&amp;IF(AND(C1663="Simplified Tax Invoice",F1663="B2B - VAT registered"),"Simplified invoice issued to VAT-registered B2B; ",""))</f>
        <v/>
      </c>
    </row>
    <row r="1664">
      <c r="A1664" s="17" t="n"/>
      <c r="B1664" s="14" t="n"/>
      <c r="C1664" s="14" t="n"/>
      <c r="D1664" s="14" t="n"/>
      <c r="E1664" s="16" t="n"/>
      <c r="F1664" s="14" t="n"/>
      <c r="G1664" s="14" t="n"/>
      <c r="H1664" s="19" t="n"/>
      <c r="I1664" s="19" t="n"/>
      <c r="J1664" s="34">
        <f>IF(A1664="","",H1664+I1664)</f>
        <v/>
      </c>
      <c r="K1664" s="14" t="n"/>
      <c r="L1664" s="14" t="n"/>
      <c r="M1664" s="14" t="n"/>
      <c r="N1664" s="14" t="n"/>
      <c r="O1664" s="20">
        <f>IF(A1664="","",SUMPRODUCT((A1664&gt;=Setup!$C$19:$C$30)*(A1664&lt;=Setup!$D$19:$D$30)*Setup!$A$19:$A$30))</f>
        <v/>
      </c>
      <c r="P1664" s="34">
        <f>IF(A1664="","",IF(G1664="Standard 15% (Box 1)",ROUND(H1664*Setup!$B$9,2),0))</f>
        <v/>
      </c>
      <c r="Q1664" s="34">
        <f>IF(A1664="","",I1664-P1664)</f>
        <v/>
      </c>
      <c r="R1664" s="23">
        <f>IF(A1664="","",IF(O1664=0,"Outside audit periods; ","")&amp;IF(G1664="","No VAT category; ","")&amp;IF(ABS(Q1664)&gt;Setup!$B$10,"VAT ≠ 15% × net; ","")&amp;IF(AND(F1664="B2B - VAT registered",NOT(AND(LEN(E1664)=15,LEFT(E1664,1)="3",RIGHT(E1664,1)="3",ISNUMBER(--E1664)))),"Invalid/missing customer VAT no; ","")&amp;IF(L1664&lt;&gt;"Yes","Not reported/cleared on FATOORA; ","")&amp;IF(AND(OR(G1664="Zero-rated domestic (Box 3)",G1664="Export (Box 4)"),N1664=""),"Zero-rate/export evidence missing; ","")&amp;IF(AND(C1664="Credit Note",H1664&gt;0),"Credit note should be negative; ","")&amp;IF(AND(C1664="Simplified Tax Invoice",F1664="B2B - VAT registered"),"Simplified invoice issued to VAT-registered B2B; ",""))</f>
        <v/>
      </c>
    </row>
    <row r="1665">
      <c r="A1665" s="17" t="n"/>
      <c r="B1665" s="14" t="n"/>
      <c r="C1665" s="14" t="n"/>
      <c r="D1665" s="14" t="n"/>
      <c r="E1665" s="16" t="n"/>
      <c r="F1665" s="14" t="n"/>
      <c r="G1665" s="14" t="n"/>
      <c r="H1665" s="19" t="n"/>
      <c r="I1665" s="19" t="n"/>
      <c r="J1665" s="34">
        <f>IF(A1665="","",H1665+I1665)</f>
        <v/>
      </c>
      <c r="K1665" s="14" t="n"/>
      <c r="L1665" s="14" t="n"/>
      <c r="M1665" s="14" t="n"/>
      <c r="N1665" s="14" t="n"/>
      <c r="O1665" s="20">
        <f>IF(A1665="","",SUMPRODUCT((A1665&gt;=Setup!$C$19:$C$30)*(A1665&lt;=Setup!$D$19:$D$30)*Setup!$A$19:$A$30))</f>
        <v/>
      </c>
      <c r="P1665" s="34">
        <f>IF(A1665="","",IF(G1665="Standard 15% (Box 1)",ROUND(H1665*Setup!$B$9,2),0))</f>
        <v/>
      </c>
      <c r="Q1665" s="34">
        <f>IF(A1665="","",I1665-P1665)</f>
        <v/>
      </c>
      <c r="R1665" s="23">
        <f>IF(A1665="","",IF(O1665=0,"Outside audit periods; ","")&amp;IF(G1665="","No VAT category; ","")&amp;IF(ABS(Q1665)&gt;Setup!$B$10,"VAT ≠ 15% × net; ","")&amp;IF(AND(F1665="B2B - VAT registered",NOT(AND(LEN(E1665)=15,LEFT(E1665,1)="3",RIGHT(E1665,1)="3",ISNUMBER(--E1665)))),"Invalid/missing customer VAT no; ","")&amp;IF(L1665&lt;&gt;"Yes","Not reported/cleared on FATOORA; ","")&amp;IF(AND(OR(G1665="Zero-rated domestic (Box 3)",G1665="Export (Box 4)"),N1665=""),"Zero-rate/export evidence missing; ","")&amp;IF(AND(C1665="Credit Note",H1665&gt;0),"Credit note should be negative; ","")&amp;IF(AND(C1665="Simplified Tax Invoice",F1665="B2B - VAT registered"),"Simplified invoice issued to VAT-registered B2B; ",""))</f>
        <v/>
      </c>
    </row>
    <row r="1666">
      <c r="A1666" s="17" t="n"/>
      <c r="B1666" s="14" t="n"/>
      <c r="C1666" s="14" t="n"/>
      <c r="D1666" s="14" t="n"/>
      <c r="E1666" s="16" t="n"/>
      <c r="F1666" s="14" t="n"/>
      <c r="G1666" s="14" t="n"/>
      <c r="H1666" s="19" t="n"/>
      <c r="I1666" s="19" t="n"/>
      <c r="J1666" s="34">
        <f>IF(A1666="","",H1666+I1666)</f>
        <v/>
      </c>
      <c r="K1666" s="14" t="n"/>
      <c r="L1666" s="14" t="n"/>
      <c r="M1666" s="14" t="n"/>
      <c r="N1666" s="14" t="n"/>
      <c r="O1666" s="20">
        <f>IF(A1666="","",SUMPRODUCT((A1666&gt;=Setup!$C$19:$C$30)*(A1666&lt;=Setup!$D$19:$D$30)*Setup!$A$19:$A$30))</f>
        <v/>
      </c>
      <c r="P1666" s="34">
        <f>IF(A1666="","",IF(G1666="Standard 15% (Box 1)",ROUND(H1666*Setup!$B$9,2),0))</f>
        <v/>
      </c>
      <c r="Q1666" s="34">
        <f>IF(A1666="","",I1666-P1666)</f>
        <v/>
      </c>
      <c r="R1666" s="23">
        <f>IF(A1666="","",IF(O1666=0,"Outside audit periods; ","")&amp;IF(G1666="","No VAT category; ","")&amp;IF(ABS(Q1666)&gt;Setup!$B$10,"VAT ≠ 15% × net; ","")&amp;IF(AND(F1666="B2B - VAT registered",NOT(AND(LEN(E1666)=15,LEFT(E1666,1)="3",RIGHT(E1666,1)="3",ISNUMBER(--E1666)))),"Invalid/missing customer VAT no; ","")&amp;IF(L1666&lt;&gt;"Yes","Not reported/cleared on FATOORA; ","")&amp;IF(AND(OR(G1666="Zero-rated domestic (Box 3)",G1666="Export (Box 4)"),N1666=""),"Zero-rate/export evidence missing; ","")&amp;IF(AND(C1666="Credit Note",H1666&gt;0),"Credit note should be negative; ","")&amp;IF(AND(C1666="Simplified Tax Invoice",F1666="B2B - VAT registered"),"Simplified invoice issued to VAT-registered B2B; ",""))</f>
        <v/>
      </c>
    </row>
    <row r="1667">
      <c r="A1667" s="17" t="n"/>
      <c r="B1667" s="14" t="n"/>
      <c r="C1667" s="14" t="n"/>
      <c r="D1667" s="14" t="n"/>
      <c r="E1667" s="16" t="n"/>
      <c r="F1667" s="14" t="n"/>
      <c r="G1667" s="14" t="n"/>
      <c r="H1667" s="19" t="n"/>
      <c r="I1667" s="19" t="n"/>
      <c r="J1667" s="34">
        <f>IF(A1667="","",H1667+I1667)</f>
        <v/>
      </c>
      <c r="K1667" s="14" t="n"/>
      <c r="L1667" s="14" t="n"/>
      <c r="M1667" s="14" t="n"/>
      <c r="N1667" s="14" t="n"/>
      <c r="O1667" s="20">
        <f>IF(A1667="","",SUMPRODUCT((A1667&gt;=Setup!$C$19:$C$30)*(A1667&lt;=Setup!$D$19:$D$30)*Setup!$A$19:$A$30))</f>
        <v/>
      </c>
      <c r="P1667" s="34">
        <f>IF(A1667="","",IF(G1667="Standard 15% (Box 1)",ROUND(H1667*Setup!$B$9,2),0))</f>
        <v/>
      </c>
      <c r="Q1667" s="34">
        <f>IF(A1667="","",I1667-P1667)</f>
        <v/>
      </c>
      <c r="R1667" s="23">
        <f>IF(A1667="","",IF(O1667=0,"Outside audit periods; ","")&amp;IF(G1667="","No VAT category; ","")&amp;IF(ABS(Q1667)&gt;Setup!$B$10,"VAT ≠ 15% × net; ","")&amp;IF(AND(F1667="B2B - VAT registered",NOT(AND(LEN(E1667)=15,LEFT(E1667,1)="3",RIGHT(E1667,1)="3",ISNUMBER(--E1667)))),"Invalid/missing customer VAT no; ","")&amp;IF(L1667&lt;&gt;"Yes","Not reported/cleared on FATOORA; ","")&amp;IF(AND(OR(G1667="Zero-rated domestic (Box 3)",G1667="Export (Box 4)"),N1667=""),"Zero-rate/export evidence missing; ","")&amp;IF(AND(C1667="Credit Note",H1667&gt;0),"Credit note should be negative; ","")&amp;IF(AND(C1667="Simplified Tax Invoice",F1667="B2B - VAT registered"),"Simplified invoice issued to VAT-registered B2B; ",""))</f>
        <v/>
      </c>
    </row>
    <row r="1668">
      <c r="A1668" s="17" t="n"/>
      <c r="B1668" s="14" t="n"/>
      <c r="C1668" s="14" t="n"/>
      <c r="D1668" s="14" t="n"/>
      <c r="E1668" s="16" t="n"/>
      <c r="F1668" s="14" t="n"/>
      <c r="G1668" s="14" t="n"/>
      <c r="H1668" s="19" t="n"/>
      <c r="I1668" s="19" t="n"/>
      <c r="J1668" s="34">
        <f>IF(A1668="","",H1668+I1668)</f>
        <v/>
      </c>
      <c r="K1668" s="14" t="n"/>
      <c r="L1668" s="14" t="n"/>
      <c r="M1668" s="14" t="n"/>
      <c r="N1668" s="14" t="n"/>
      <c r="O1668" s="20">
        <f>IF(A1668="","",SUMPRODUCT((A1668&gt;=Setup!$C$19:$C$30)*(A1668&lt;=Setup!$D$19:$D$30)*Setup!$A$19:$A$30))</f>
        <v/>
      </c>
      <c r="P1668" s="34">
        <f>IF(A1668="","",IF(G1668="Standard 15% (Box 1)",ROUND(H1668*Setup!$B$9,2),0))</f>
        <v/>
      </c>
      <c r="Q1668" s="34">
        <f>IF(A1668="","",I1668-P1668)</f>
        <v/>
      </c>
      <c r="R1668" s="23">
        <f>IF(A1668="","",IF(O1668=0,"Outside audit periods; ","")&amp;IF(G1668="","No VAT category; ","")&amp;IF(ABS(Q1668)&gt;Setup!$B$10,"VAT ≠ 15% × net; ","")&amp;IF(AND(F1668="B2B - VAT registered",NOT(AND(LEN(E1668)=15,LEFT(E1668,1)="3",RIGHT(E1668,1)="3",ISNUMBER(--E1668)))),"Invalid/missing customer VAT no; ","")&amp;IF(L1668&lt;&gt;"Yes","Not reported/cleared on FATOORA; ","")&amp;IF(AND(OR(G1668="Zero-rated domestic (Box 3)",G1668="Export (Box 4)"),N1668=""),"Zero-rate/export evidence missing; ","")&amp;IF(AND(C1668="Credit Note",H1668&gt;0),"Credit note should be negative; ","")&amp;IF(AND(C1668="Simplified Tax Invoice",F1668="B2B - VAT registered"),"Simplified invoice issued to VAT-registered B2B; ",""))</f>
        <v/>
      </c>
    </row>
    <row r="1669">
      <c r="A1669" s="17" t="n"/>
      <c r="B1669" s="14" t="n"/>
      <c r="C1669" s="14" t="n"/>
      <c r="D1669" s="14" t="n"/>
      <c r="E1669" s="16" t="n"/>
      <c r="F1669" s="14" t="n"/>
      <c r="G1669" s="14" t="n"/>
      <c r="H1669" s="19" t="n"/>
      <c r="I1669" s="19" t="n"/>
      <c r="J1669" s="34">
        <f>IF(A1669="","",H1669+I1669)</f>
        <v/>
      </c>
      <c r="K1669" s="14" t="n"/>
      <c r="L1669" s="14" t="n"/>
      <c r="M1669" s="14" t="n"/>
      <c r="N1669" s="14" t="n"/>
      <c r="O1669" s="20">
        <f>IF(A1669="","",SUMPRODUCT((A1669&gt;=Setup!$C$19:$C$30)*(A1669&lt;=Setup!$D$19:$D$30)*Setup!$A$19:$A$30))</f>
        <v/>
      </c>
      <c r="P1669" s="34">
        <f>IF(A1669="","",IF(G1669="Standard 15% (Box 1)",ROUND(H1669*Setup!$B$9,2),0))</f>
        <v/>
      </c>
      <c r="Q1669" s="34">
        <f>IF(A1669="","",I1669-P1669)</f>
        <v/>
      </c>
      <c r="R1669" s="23">
        <f>IF(A1669="","",IF(O1669=0,"Outside audit periods; ","")&amp;IF(G1669="","No VAT category; ","")&amp;IF(ABS(Q1669)&gt;Setup!$B$10,"VAT ≠ 15% × net; ","")&amp;IF(AND(F1669="B2B - VAT registered",NOT(AND(LEN(E1669)=15,LEFT(E1669,1)="3",RIGHT(E1669,1)="3",ISNUMBER(--E1669)))),"Invalid/missing customer VAT no; ","")&amp;IF(L1669&lt;&gt;"Yes","Not reported/cleared on FATOORA; ","")&amp;IF(AND(OR(G1669="Zero-rated domestic (Box 3)",G1669="Export (Box 4)"),N1669=""),"Zero-rate/export evidence missing; ","")&amp;IF(AND(C1669="Credit Note",H1669&gt;0),"Credit note should be negative; ","")&amp;IF(AND(C1669="Simplified Tax Invoice",F1669="B2B - VAT registered"),"Simplified invoice issued to VAT-registered B2B; ",""))</f>
        <v/>
      </c>
    </row>
    <row r="1670">
      <c r="A1670" s="17" t="n"/>
      <c r="B1670" s="14" t="n"/>
      <c r="C1670" s="14" t="n"/>
      <c r="D1670" s="14" t="n"/>
      <c r="E1670" s="16" t="n"/>
      <c r="F1670" s="14" t="n"/>
      <c r="G1670" s="14" t="n"/>
      <c r="H1670" s="19" t="n"/>
      <c r="I1670" s="19" t="n"/>
      <c r="J1670" s="34">
        <f>IF(A1670="","",H1670+I1670)</f>
        <v/>
      </c>
      <c r="K1670" s="14" t="n"/>
      <c r="L1670" s="14" t="n"/>
      <c r="M1670" s="14" t="n"/>
      <c r="N1670" s="14" t="n"/>
      <c r="O1670" s="20">
        <f>IF(A1670="","",SUMPRODUCT((A1670&gt;=Setup!$C$19:$C$30)*(A1670&lt;=Setup!$D$19:$D$30)*Setup!$A$19:$A$30))</f>
        <v/>
      </c>
      <c r="P1670" s="34">
        <f>IF(A1670="","",IF(G1670="Standard 15% (Box 1)",ROUND(H1670*Setup!$B$9,2),0))</f>
        <v/>
      </c>
      <c r="Q1670" s="34">
        <f>IF(A1670="","",I1670-P1670)</f>
        <v/>
      </c>
      <c r="R1670" s="23">
        <f>IF(A1670="","",IF(O1670=0,"Outside audit periods; ","")&amp;IF(G1670="","No VAT category; ","")&amp;IF(ABS(Q1670)&gt;Setup!$B$10,"VAT ≠ 15% × net; ","")&amp;IF(AND(F1670="B2B - VAT registered",NOT(AND(LEN(E1670)=15,LEFT(E1670,1)="3",RIGHT(E1670,1)="3",ISNUMBER(--E1670)))),"Invalid/missing customer VAT no; ","")&amp;IF(L1670&lt;&gt;"Yes","Not reported/cleared on FATOORA; ","")&amp;IF(AND(OR(G1670="Zero-rated domestic (Box 3)",G1670="Export (Box 4)"),N1670=""),"Zero-rate/export evidence missing; ","")&amp;IF(AND(C1670="Credit Note",H1670&gt;0),"Credit note should be negative; ","")&amp;IF(AND(C1670="Simplified Tax Invoice",F1670="B2B - VAT registered"),"Simplified invoice issued to VAT-registered B2B; ",""))</f>
        <v/>
      </c>
    </row>
    <row r="1671">
      <c r="A1671" s="17" t="n"/>
      <c r="B1671" s="14" t="n"/>
      <c r="C1671" s="14" t="n"/>
      <c r="D1671" s="14" t="n"/>
      <c r="E1671" s="16" t="n"/>
      <c r="F1671" s="14" t="n"/>
      <c r="G1671" s="14" t="n"/>
      <c r="H1671" s="19" t="n"/>
      <c r="I1671" s="19" t="n"/>
      <c r="J1671" s="34">
        <f>IF(A1671="","",H1671+I1671)</f>
        <v/>
      </c>
      <c r="K1671" s="14" t="n"/>
      <c r="L1671" s="14" t="n"/>
      <c r="M1671" s="14" t="n"/>
      <c r="N1671" s="14" t="n"/>
      <c r="O1671" s="20">
        <f>IF(A1671="","",SUMPRODUCT((A1671&gt;=Setup!$C$19:$C$30)*(A1671&lt;=Setup!$D$19:$D$30)*Setup!$A$19:$A$30))</f>
        <v/>
      </c>
      <c r="P1671" s="34">
        <f>IF(A1671="","",IF(G1671="Standard 15% (Box 1)",ROUND(H1671*Setup!$B$9,2),0))</f>
        <v/>
      </c>
      <c r="Q1671" s="34">
        <f>IF(A1671="","",I1671-P1671)</f>
        <v/>
      </c>
      <c r="R1671" s="23">
        <f>IF(A1671="","",IF(O1671=0,"Outside audit periods; ","")&amp;IF(G1671="","No VAT category; ","")&amp;IF(ABS(Q1671)&gt;Setup!$B$10,"VAT ≠ 15% × net; ","")&amp;IF(AND(F1671="B2B - VAT registered",NOT(AND(LEN(E1671)=15,LEFT(E1671,1)="3",RIGHT(E1671,1)="3",ISNUMBER(--E1671)))),"Invalid/missing customer VAT no; ","")&amp;IF(L1671&lt;&gt;"Yes","Not reported/cleared on FATOORA; ","")&amp;IF(AND(OR(G1671="Zero-rated domestic (Box 3)",G1671="Export (Box 4)"),N1671=""),"Zero-rate/export evidence missing; ","")&amp;IF(AND(C1671="Credit Note",H1671&gt;0),"Credit note should be negative; ","")&amp;IF(AND(C1671="Simplified Tax Invoice",F1671="B2B - VAT registered"),"Simplified invoice issued to VAT-registered B2B; ",""))</f>
        <v/>
      </c>
    </row>
    <row r="1672">
      <c r="A1672" s="17" t="n"/>
      <c r="B1672" s="14" t="n"/>
      <c r="C1672" s="14" t="n"/>
      <c r="D1672" s="14" t="n"/>
      <c r="E1672" s="16" t="n"/>
      <c r="F1672" s="14" t="n"/>
      <c r="G1672" s="14" t="n"/>
      <c r="H1672" s="19" t="n"/>
      <c r="I1672" s="19" t="n"/>
      <c r="J1672" s="34">
        <f>IF(A1672="","",H1672+I1672)</f>
        <v/>
      </c>
      <c r="K1672" s="14" t="n"/>
      <c r="L1672" s="14" t="n"/>
      <c r="M1672" s="14" t="n"/>
      <c r="N1672" s="14" t="n"/>
      <c r="O1672" s="20">
        <f>IF(A1672="","",SUMPRODUCT((A1672&gt;=Setup!$C$19:$C$30)*(A1672&lt;=Setup!$D$19:$D$30)*Setup!$A$19:$A$30))</f>
        <v/>
      </c>
      <c r="P1672" s="34">
        <f>IF(A1672="","",IF(G1672="Standard 15% (Box 1)",ROUND(H1672*Setup!$B$9,2),0))</f>
        <v/>
      </c>
      <c r="Q1672" s="34">
        <f>IF(A1672="","",I1672-P1672)</f>
        <v/>
      </c>
      <c r="R1672" s="23">
        <f>IF(A1672="","",IF(O1672=0,"Outside audit periods; ","")&amp;IF(G1672="","No VAT category; ","")&amp;IF(ABS(Q1672)&gt;Setup!$B$10,"VAT ≠ 15% × net; ","")&amp;IF(AND(F1672="B2B - VAT registered",NOT(AND(LEN(E1672)=15,LEFT(E1672,1)="3",RIGHT(E1672,1)="3",ISNUMBER(--E1672)))),"Invalid/missing customer VAT no; ","")&amp;IF(L1672&lt;&gt;"Yes","Not reported/cleared on FATOORA; ","")&amp;IF(AND(OR(G1672="Zero-rated domestic (Box 3)",G1672="Export (Box 4)"),N1672=""),"Zero-rate/export evidence missing; ","")&amp;IF(AND(C1672="Credit Note",H1672&gt;0),"Credit note should be negative; ","")&amp;IF(AND(C1672="Simplified Tax Invoice",F1672="B2B - VAT registered"),"Simplified invoice issued to VAT-registered B2B; ",""))</f>
        <v/>
      </c>
    </row>
    <row r="1673">
      <c r="A1673" s="17" t="n"/>
      <c r="B1673" s="14" t="n"/>
      <c r="C1673" s="14" t="n"/>
      <c r="D1673" s="14" t="n"/>
      <c r="E1673" s="16" t="n"/>
      <c r="F1673" s="14" t="n"/>
      <c r="G1673" s="14" t="n"/>
      <c r="H1673" s="19" t="n"/>
      <c r="I1673" s="19" t="n"/>
      <c r="J1673" s="34">
        <f>IF(A1673="","",H1673+I1673)</f>
        <v/>
      </c>
      <c r="K1673" s="14" t="n"/>
      <c r="L1673" s="14" t="n"/>
      <c r="M1673" s="14" t="n"/>
      <c r="N1673" s="14" t="n"/>
      <c r="O1673" s="20">
        <f>IF(A1673="","",SUMPRODUCT((A1673&gt;=Setup!$C$19:$C$30)*(A1673&lt;=Setup!$D$19:$D$30)*Setup!$A$19:$A$30))</f>
        <v/>
      </c>
      <c r="P1673" s="34">
        <f>IF(A1673="","",IF(G1673="Standard 15% (Box 1)",ROUND(H1673*Setup!$B$9,2),0))</f>
        <v/>
      </c>
      <c r="Q1673" s="34">
        <f>IF(A1673="","",I1673-P1673)</f>
        <v/>
      </c>
      <c r="R1673" s="23">
        <f>IF(A1673="","",IF(O1673=0,"Outside audit periods; ","")&amp;IF(G1673="","No VAT category; ","")&amp;IF(ABS(Q1673)&gt;Setup!$B$10,"VAT ≠ 15% × net; ","")&amp;IF(AND(F1673="B2B - VAT registered",NOT(AND(LEN(E1673)=15,LEFT(E1673,1)="3",RIGHT(E1673,1)="3",ISNUMBER(--E1673)))),"Invalid/missing customer VAT no; ","")&amp;IF(L1673&lt;&gt;"Yes","Not reported/cleared on FATOORA; ","")&amp;IF(AND(OR(G1673="Zero-rated domestic (Box 3)",G1673="Export (Box 4)"),N1673=""),"Zero-rate/export evidence missing; ","")&amp;IF(AND(C1673="Credit Note",H1673&gt;0),"Credit note should be negative; ","")&amp;IF(AND(C1673="Simplified Tax Invoice",F1673="B2B - VAT registered"),"Simplified invoice issued to VAT-registered B2B; ",""))</f>
        <v/>
      </c>
    </row>
    <row r="1674">
      <c r="A1674" s="17" t="n"/>
      <c r="B1674" s="14" t="n"/>
      <c r="C1674" s="14" t="n"/>
      <c r="D1674" s="14" t="n"/>
      <c r="E1674" s="16" t="n"/>
      <c r="F1674" s="14" t="n"/>
      <c r="G1674" s="14" t="n"/>
      <c r="H1674" s="19" t="n"/>
      <c r="I1674" s="19" t="n"/>
      <c r="J1674" s="34">
        <f>IF(A1674="","",H1674+I1674)</f>
        <v/>
      </c>
      <c r="K1674" s="14" t="n"/>
      <c r="L1674" s="14" t="n"/>
      <c r="M1674" s="14" t="n"/>
      <c r="N1674" s="14" t="n"/>
      <c r="O1674" s="20">
        <f>IF(A1674="","",SUMPRODUCT((A1674&gt;=Setup!$C$19:$C$30)*(A1674&lt;=Setup!$D$19:$D$30)*Setup!$A$19:$A$30))</f>
        <v/>
      </c>
      <c r="P1674" s="34">
        <f>IF(A1674="","",IF(G1674="Standard 15% (Box 1)",ROUND(H1674*Setup!$B$9,2),0))</f>
        <v/>
      </c>
      <c r="Q1674" s="34">
        <f>IF(A1674="","",I1674-P1674)</f>
        <v/>
      </c>
      <c r="R1674" s="23">
        <f>IF(A1674="","",IF(O1674=0,"Outside audit periods; ","")&amp;IF(G1674="","No VAT category; ","")&amp;IF(ABS(Q1674)&gt;Setup!$B$10,"VAT ≠ 15% × net; ","")&amp;IF(AND(F1674="B2B - VAT registered",NOT(AND(LEN(E1674)=15,LEFT(E1674,1)="3",RIGHT(E1674,1)="3",ISNUMBER(--E1674)))),"Invalid/missing customer VAT no; ","")&amp;IF(L1674&lt;&gt;"Yes","Not reported/cleared on FATOORA; ","")&amp;IF(AND(OR(G1674="Zero-rated domestic (Box 3)",G1674="Export (Box 4)"),N1674=""),"Zero-rate/export evidence missing; ","")&amp;IF(AND(C1674="Credit Note",H1674&gt;0),"Credit note should be negative; ","")&amp;IF(AND(C1674="Simplified Tax Invoice",F1674="B2B - VAT registered"),"Simplified invoice issued to VAT-registered B2B; ",""))</f>
        <v/>
      </c>
    </row>
    <row r="1675">
      <c r="A1675" s="17" t="n"/>
      <c r="B1675" s="14" t="n"/>
      <c r="C1675" s="14" t="n"/>
      <c r="D1675" s="14" t="n"/>
      <c r="E1675" s="16" t="n"/>
      <c r="F1675" s="14" t="n"/>
      <c r="G1675" s="14" t="n"/>
      <c r="H1675" s="19" t="n"/>
      <c r="I1675" s="19" t="n"/>
      <c r="J1675" s="34">
        <f>IF(A1675="","",H1675+I1675)</f>
        <v/>
      </c>
      <c r="K1675" s="14" t="n"/>
      <c r="L1675" s="14" t="n"/>
      <c r="M1675" s="14" t="n"/>
      <c r="N1675" s="14" t="n"/>
      <c r="O1675" s="20">
        <f>IF(A1675="","",SUMPRODUCT((A1675&gt;=Setup!$C$19:$C$30)*(A1675&lt;=Setup!$D$19:$D$30)*Setup!$A$19:$A$30))</f>
        <v/>
      </c>
      <c r="P1675" s="34">
        <f>IF(A1675="","",IF(G1675="Standard 15% (Box 1)",ROUND(H1675*Setup!$B$9,2),0))</f>
        <v/>
      </c>
      <c r="Q1675" s="34">
        <f>IF(A1675="","",I1675-P1675)</f>
        <v/>
      </c>
      <c r="R1675" s="23">
        <f>IF(A1675="","",IF(O1675=0,"Outside audit periods; ","")&amp;IF(G1675="","No VAT category; ","")&amp;IF(ABS(Q1675)&gt;Setup!$B$10,"VAT ≠ 15% × net; ","")&amp;IF(AND(F1675="B2B - VAT registered",NOT(AND(LEN(E1675)=15,LEFT(E1675,1)="3",RIGHT(E1675,1)="3",ISNUMBER(--E1675)))),"Invalid/missing customer VAT no; ","")&amp;IF(L1675&lt;&gt;"Yes","Not reported/cleared on FATOORA; ","")&amp;IF(AND(OR(G1675="Zero-rated domestic (Box 3)",G1675="Export (Box 4)"),N1675=""),"Zero-rate/export evidence missing; ","")&amp;IF(AND(C1675="Credit Note",H1675&gt;0),"Credit note should be negative; ","")&amp;IF(AND(C1675="Simplified Tax Invoice",F1675="B2B - VAT registered"),"Simplified invoice issued to VAT-registered B2B; ",""))</f>
        <v/>
      </c>
    </row>
    <row r="1676">
      <c r="A1676" s="17" t="n"/>
      <c r="B1676" s="14" t="n"/>
      <c r="C1676" s="14" t="n"/>
      <c r="D1676" s="14" t="n"/>
      <c r="E1676" s="16" t="n"/>
      <c r="F1676" s="14" t="n"/>
      <c r="G1676" s="14" t="n"/>
      <c r="H1676" s="19" t="n"/>
      <c r="I1676" s="19" t="n"/>
      <c r="J1676" s="34">
        <f>IF(A1676="","",H1676+I1676)</f>
        <v/>
      </c>
      <c r="K1676" s="14" t="n"/>
      <c r="L1676" s="14" t="n"/>
      <c r="M1676" s="14" t="n"/>
      <c r="N1676" s="14" t="n"/>
      <c r="O1676" s="20">
        <f>IF(A1676="","",SUMPRODUCT((A1676&gt;=Setup!$C$19:$C$30)*(A1676&lt;=Setup!$D$19:$D$30)*Setup!$A$19:$A$30))</f>
        <v/>
      </c>
      <c r="P1676" s="34">
        <f>IF(A1676="","",IF(G1676="Standard 15% (Box 1)",ROUND(H1676*Setup!$B$9,2),0))</f>
        <v/>
      </c>
      <c r="Q1676" s="34">
        <f>IF(A1676="","",I1676-P1676)</f>
        <v/>
      </c>
      <c r="R1676" s="23">
        <f>IF(A1676="","",IF(O1676=0,"Outside audit periods; ","")&amp;IF(G1676="","No VAT category; ","")&amp;IF(ABS(Q1676)&gt;Setup!$B$10,"VAT ≠ 15% × net; ","")&amp;IF(AND(F1676="B2B - VAT registered",NOT(AND(LEN(E1676)=15,LEFT(E1676,1)="3",RIGHT(E1676,1)="3",ISNUMBER(--E1676)))),"Invalid/missing customer VAT no; ","")&amp;IF(L1676&lt;&gt;"Yes","Not reported/cleared on FATOORA; ","")&amp;IF(AND(OR(G1676="Zero-rated domestic (Box 3)",G1676="Export (Box 4)"),N1676=""),"Zero-rate/export evidence missing; ","")&amp;IF(AND(C1676="Credit Note",H1676&gt;0),"Credit note should be negative; ","")&amp;IF(AND(C1676="Simplified Tax Invoice",F1676="B2B - VAT registered"),"Simplified invoice issued to VAT-registered B2B; ",""))</f>
        <v/>
      </c>
    </row>
    <row r="1677">
      <c r="A1677" s="17" t="n"/>
      <c r="B1677" s="14" t="n"/>
      <c r="C1677" s="14" t="n"/>
      <c r="D1677" s="14" t="n"/>
      <c r="E1677" s="16" t="n"/>
      <c r="F1677" s="14" t="n"/>
      <c r="G1677" s="14" t="n"/>
      <c r="H1677" s="19" t="n"/>
      <c r="I1677" s="19" t="n"/>
      <c r="J1677" s="34">
        <f>IF(A1677="","",H1677+I1677)</f>
        <v/>
      </c>
      <c r="K1677" s="14" t="n"/>
      <c r="L1677" s="14" t="n"/>
      <c r="M1677" s="14" t="n"/>
      <c r="N1677" s="14" t="n"/>
      <c r="O1677" s="20">
        <f>IF(A1677="","",SUMPRODUCT((A1677&gt;=Setup!$C$19:$C$30)*(A1677&lt;=Setup!$D$19:$D$30)*Setup!$A$19:$A$30))</f>
        <v/>
      </c>
      <c r="P1677" s="34">
        <f>IF(A1677="","",IF(G1677="Standard 15% (Box 1)",ROUND(H1677*Setup!$B$9,2),0))</f>
        <v/>
      </c>
      <c r="Q1677" s="34">
        <f>IF(A1677="","",I1677-P1677)</f>
        <v/>
      </c>
      <c r="R1677" s="23">
        <f>IF(A1677="","",IF(O1677=0,"Outside audit periods; ","")&amp;IF(G1677="","No VAT category; ","")&amp;IF(ABS(Q1677)&gt;Setup!$B$10,"VAT ≠ 15% × net; ","")&amp;IF(AND(F1677="B2B - VAT registered",NOT(AND(LEN(E1677)=15,LEFT(E1677,1)="3",RIGHT(E1677,1)="3",ISNUMBER(--E1677)))),"Invalid/missing customer VAT no; ","")&amp;IF(L1677&lt;&gt;"Yes","Not reported/cleared on FATOORA; ","")&amp;IF(AND(OR(G1677="Zero-rated domestic (Box 3)",G1677="Export (Box 4)"),N1677=""),"Zero-rate/export evidence missing; ","")&amp;IF(AND(C1677="Credit Note",H1677&gt;0),"Credit note should be negative; ","")&amp;IF(AND(C1677="Simplified Tax Invoice",F1677="B2B - VAT registered"),"Simplified invoice issued to VAT-registered B2B; ",""))</f>
        <v/>
      </c>
    </row>
    <row r="1678">
      <c r="A1678" s="17" t="n"/>
      <c r="B1678" s="14" t="n"/>
      <c r="C1678" s="14" t="n"/>
      <c r="D1678" s="14" t="n"/>
      <c r="E1678" s="16" t="n"/>
      <c r="F1678" s="14" t="n"/>
      <c r="G1678" s="14" t="n"/>
      <c r="H1678" s="19" t="n"/>
      <c r="I1678" s="19" t="n"/>
      <c r="J1678" s="34">
        <f>IF(A1678="","",H1678+I1678)</f>
        <v/>
      </c>
      <c r="K1678" s="14" t="n"/>
      <c r="L1678" s="14" t="n"/>
      <c r="M1678" s="14" t="n"/>
      <c r="N1678" s="14" t="n"/>
      <c r="O1678" s="20">
        <f>IF(A1678="","",SUMPRODUCT((A1678&gt;=Setup!$C$19:$C$30)*(A1678&lt;=Setup!$D$19:$D$30)*Setup!$A$19:$A$30))</f>
        <v/>
      </c>
      <c r="P1678" s="34">
        <f>IF(A1678="","",IF(G1678="Standard 15% (Box 1)",ROUND(H1678*Setup!$B$9,2),0))</f>
        <v/>
      </c>
      <c r="Q1678" s="34">
        <f>IF(A1678="","",I1678-P1678)</f>
        <v/>
      </c>
      <c r="R1678" s="23">
        <f>IF(A1678="","",IF(O1678=0,"Outside audit periods; ","")&amp;IF(G1678="","No VAT category; ","")&amp;IF(ABS(Q1678)&gt;Setup!$B$10,"VAT ≠ 15% × net; ","")&amp;IF(AND(F1678="B2B - VAT registered",NOT(AND(LEN(E1678)=15,LEFT(E1678,1)="3",RIGHT(E1678,1)="3",ISNUMBER(--E1678)))),"Invalid/missing customer VAT no; ","")&amp;IF(L1678&lt;&gt;"Yes","Not reported/cleared on FATOORA; ","")&amp;IF(AND(OR(G1678="Zero-rated domestic (Box 3)",G1678="Export (Box 4)"),N1678=""),"Zero-rate/export evidence missing; ","")&amp;IF(AND(C1678="Credit Note",H1678&gt;0),"Credit note should be negative; ","")&amp;IF(AND(C1678="Simplified Tax Invoice",F1678="B2B - VAT registered"),"Simplified invoice issued to VAT-registered B2B; ",""))</f>
        <v/>
      </c>
    </row>
    <row r="1679">
      <c r="A1679" s="17" t="n"/>
      <c r="B1679" s="14" t="n"/>
      <c r="C1679" s="14" t="n"/>
      <c r="D1679" s="14" t="n"/>
      <c r="E1679" s="16" t="n"/>
      <c r="F1679" s="14" t="n"/>
      <c r="G1679" s="14" t="n"/>
      <c r="H1679" s="19" t="n"/>
      <c r="I1679" s="19" t="n"/>
      <c r="J1679" s="34">
        <f>IF(A1679="","",H1679+I1679)</f>
        <v/>
      </c>
      <c r="K1679" s="14" t="n"/>
      <c r="L1679" s="14" t="n"/>
      <c r="M1679" s="14" t="n"/>
      <c r="N1679" s="14" t="n"/>
      <c r="O1679" s="20">
        <f>IF(A1679="","",SUMPRODUCT((A1679&gt;=Setup!$C$19:$C$30)*(A1679&lt;=Setup!$D$19:$D$30)*Setup!$A$19:$A$30))</f>
        <v/>
      </c>
      <c r="P1679" s="34">
        <f>IF(A1679="","",IF(G1679="Standard 15% (Box 1)",ROUND(H1679*Setup!$B$9,2),0))</f>
        <v/>
      </c>
      <c r="Q1679" s="34">
        <f>IF(A1679="","",I1679-P1679)</f>
        <v/>
      </c>
      <c r="R1679" s="23">
        <f>IF(A1679="","",IF(O1679=0,"Outside audit periods; ","")&amp;IF(G1679="","No VAT category; ","")&amp;IF(ABS(Q1679)&gt;Setup!$B$10,"VAT ≠ 15% × net; ","")&amp;IF(AND(F1679="B2B - VAT registered",NOT(AND(LEN(E1679)=15,LEFT(E1679,1)="3",RIGHT(E1679,1)="3",ISNUMBER(--E1679)))),"Invalid/missing customer VAT no; ","")&amp;IF(L1679&lt;&gt;"Yes","Not reported/cleared on FATOORA; ","")&amp;IF(AND(OR(G1679="Zero-rated domestic (Box 3)",G1679="Export (Box 4)"),N1679=""),"Zero-rate/export evidence missing; ","")&amp;IF(AND(C1679="Credit Note",H1679&gt;0),"Credit note should be negative; ","")&amp;IF(AND(C1679="Simplified Tax Invoice",F1679="B2B - VAT registered"),"Simplified invoice issued to VAT-registered B2B; ",""))</f>
        <v/>
      </c>
    </row>
    <row r="1680">
      <c r="A1680" s="17" t="n"/>
      <c r="B1680" s="14" t="n"/>
      <c r="C1680" s="14" t="n"/>
      <c r="D1680" s="14" t="n"/>
      <c r="E1680" s="16" t="n"/>
      <c r="F1680" s="14" t="n"/>
      <c r="G1680" s="14" t="n"/>
      <c r="H1680" s="19" t="n"/>
      <c r="I1680" s="19" t="n"/>
      <c r="J1680" s="34">
        <f>IF(A1680="","",H1680+I1680)</f>
        <v/>
      </c>
      <c r="K1680" s="14" t="n"/>
      <c r="L1680" s="14" t="n"/>
      <c r="M1680" s="14" t="n"/>
      <c r="N1680" s="14" t="n"/>
      <c r="O1680" s="20">
        <f>IF(A1680="","",SUMPRODUCT((A1680&gt;=Setup!$C$19:$C$30)*(A1680&lt;=Setup!$D$19:$D$30)*Setup!$A$19:$A$30))</f>
        <v/>
      </c>
      <c r="P1680" s="34">
        <f>IF(A1680="","",IF(G1680="Standard 15% (Box 1)",ROUND(H1680*Setup!$B$9,2),0))</f>
        <v/>
      </c>
      <c r="Q1680" s="34">
        <f>IF(A1680="","",I1680-P1680)</f>
        <v/>
      </c>
      <c r="R1680" s="23">
        <f>IF(A1680="","",IF(O1680=0,"Outside audit periods; ","")&amp;IF(G1680="","No VAT category; ","")&amp;IF(ABS(Q1680)&gt;Setup!$B$10,"VAT ≠ 15% × net; ","")&amp;IF(AND(F1680="B2B - VAT registered",NOT(AND(LEN(E1680)=15,LEFT(E1680,1)="3",RIGHT(E1680,1)="3",ISNUMBER(--E1680)))),"Invalid/missing customer VAT no; ","")&amp;IF(L1680&lt;&gt;"Yes","Not reported/cleared on FATOORA; ","")&amp;IF(AND(OR(G1680="Zero-rated domestic (Box 3)",G1680="Export (Box 4)"),N1680=""),"Zero-rate/export evidence missing; ","")&amp;IF(AND(C1680="Credit Note",H1680&gt;0),"Credit note should be negative; ","")&amp;IF(AND(C1680="Simplified Tax Invoice",F1680="B2B - VAT registered"),"Simplified invoice issued to VAT-registered B2B; ",""))</f>
        <v/>
      </c>
    </row>
    <row r="1681">
      <c r="A1681" s="17" t="n"/>
      <c r="B1681" s="14" t="n"/>
      <c r="C1681" s="14" t="n"/>
      <c r="D1681" s="14" t="n"/>
      <c r="E1681" s="16" t="n"/>
      <c r="F1681" s="14" t="n"/>
      <c r="G1681" s="14" t="n"/>
      <c r="H1681" s="19" t="n"/>
      <c r="I1681" s="19" t="n"/>
      <c r="J1681" s="34">
        <f>IF(A1681="","",H1681+I1681)</f>
        <v/>
      </c>
      <c r="K1681" s="14" t="n"/>
      <c r="L1681" s="14" t="n"/>
      <c r="M1681" s="14" t="n"/>
      <c r="N1681" s="14" t="n"/>
      <c r="O1681" s="20">
        <f>IF(A1681="","",SUMPRODUCT((A1681&gt;=Setup!$C$19:$C$30)*(A1681&lt;=Setup!$D$19:$D$30)*Setup!$A$19:$A$30))</f>
        <v/>
      </c>
      <c r="P1681" s="34">
        <f>IF(A1681="","",IF(G1681="Standard 15% (Box 1)",ROUND(H1681*Setup!$B$9,2),0))</f>
        <v/>
      </c>
      <c r="Q1681" s="34">
        <f>IF(A1681="","",I1681-P1681)</f>
        <v/>
      </c>
      <c r="R1681" s="23">
        <f>IF(A1681="","",IF(O1681=0,"Outside audit periods; ","")&amp;IF(G1681="","No VAT category; ","")&amp;IF(ABS(Q1681)&gt;Setup!$B$10,"VAT ≠ 15% × net; ","")&amp;IF(AND(F1681="B2B - VAT registered",NOT(AND(LEN(E1681)=15,LEFT(E1681,1)="3",RIGHT(E1681,1)="3",ISNUMBER(--E1681)))),"Invalid/missing customer VAT no; ","")&amp;IF(L1681&lt;&gt;"Yes","Not reported/cleared on FATOORA; ","")&amp;IF(AND(OR(G1681="Zero-rated domestic (Box 3)",G1681="Export (Box 4)"),N1681=""),"Zero-rate/export evidence missing; ","")&amp;IF(AND(C1681="Credit Note",H1681&gt;0),"Credit note should be negative; ","")&amp;IF(AND(C1681="Simplified Tax Invoice",F1681="B2B - VAT registered"),"Simplified invoice issued to VAT-registered B2B; ",""))</f>
        <v/>
      </c>
    </row>
    <row r="1682">
      <c r="A1682" s="17" t="n"/>
      <c r="B1682" s="14" t="n"/>
      <c r="C1682" s="14" t="n"/>
      <c r="D1682" s="14" t="n"/>
      <c r="E1682" s="16" t="n"/>
      <c r="F1682" s="14" t="n"/>
      <c r="G1682" s="14" t="n"/>
      <c r="H1682" s="19" t="n"/>
      <c r="I1682" s="19" t="n"/>
      <c r="J1682" s="34">
        <f>IF(A1682="","",H1682+I1682)</f>
        <v/>
      </c>
      <c r="K1682" s="14" t="n"/>
      <c r="L1682" s="14" t="n"/>
      <c r="M1682" s="14" t="n"/>
      <c r="N1682" s="14" t="n"/>
      <c r="O1682" s="20">
        <f>IF(A1682="","",SUMPRODUCT((A1682&gt;=Setup!$C$19:$C$30)*(A1682&lt;=Setup!$D$19:$D$30)*Setup!$A$19:$A$30))</f>
        <v/>
      </c>
      <c r="P1682" s="34">
        <f>IF(A1682="","",IF(G1682="Standard 15% (Box 1)",ROUND(H1682*Setup!$B$9,2),0))</f>
        <v/>
      </c>
      <c r="Q1682" s="34">
        <f>IF(A1682="","",I1682-P1682)</f>
        <v/>
      </c>
      <c r="R1682" s="23">
        <f>IF(A1682="","",IF(O1682=0,"Outside audit periods; ","")&amp;IF(G1682="","No VAT category; ","")&amp;IF(ABS(Q1682)&gt;Setup!$B$10,"VAT ≠ 15% × net; ","")&amp;IF(AND(F1682="B2B - VAT registered",NOT(AND(LEN(E1682)=15,LEFT(E1682,1)="3",RIGHT(E1682,1)="3",ISNUMBER(--E1682)))),"Invalid/missing customer VAT no; ","")&amp;IF(L1682&lt;&gt;"Yes","Not reported/cleared on FATOORA; ","")&amp;IF(AND(OR(G1682="Zero-rated domestic (Box 3)",G1682="Export (Box 4)"),N1682=""),"Zero-rate/export evidence missing; ","")&amp;IF(AND(C1682="Credit Note",H1682&gt;0),"Credit note should be negative; ","")&amp;IF(AND(C1682="Simplified Tax Invoice",F1682="B2B - VAT registered"),"Simplified invoice issued to VAT-registered B2B; ",""))</f>
        <v/>
      </c>
    </row>
    <row r="1683">
      <c r="A1683" s="17" t="n"/>
      <c r="B1683" s="14" t="n"/>
      <c r="C1683" s="14" t="n"/>
      <c r="D1683" s="14" t="n"/>
      <c r="E1683" s="16" t="n"/>
      <c r="F1683" s="14" t="n"/>
      <c r="G1683" s="14" t="n"/>
      <c r="H1683" s="19" t="n"/>
      <c r="I1683" s="19" t="n"/>
      <c r="J1683" s="34">
        <f>IF(A1683="","",H1683+I1683)</f>
        <v/>
      </c>
      <c r="K1683" s="14" t="n"/>
      <c r="L1683" s="14" t="n"/>
      <c r="M1683" s="14" t="n"/>
      <c r="N1683" s="14" t="n"/>
      <c r="O1683" s="20">
        <f>IF(A1683="","",SUMPRODUCT((A1683&gt;=Setup!$C$19:$C$30)*(A1683&lt;=Setup!$D$19:$D$30)*Setup!$A$19:$A$30))</f>
        <v/>
      </c>
      <c r="P1683" s="34">
        <f>IF(A1683="","",IF(G1683="Standard 15% (Box 1)",ROUND(H1683*Setup!$B$9,2),0))</f>
        <v/>
      </c>
      <c r="Q1683" s="34">
        <f>IF(A1683="","",I1683-P1683)</f>
        <v/>
      </c>
      <c r="R1683" s="23">
        <f>IF(A1683="","",IF(O1683=0,"Outside audit periods; ","")&amp;IF(G1683="","No VAT category; ","")&amp;IF(ABS(Q1683)&gt;Setup!$B$10,"VAT ≠ 15% × net; ","")&amp;IF(AND(F1683="B2B - VAT registered",NOT(AND(LEN(E1683)=15,LEFT(E1683,1)="3",RIGHT(E1683,1)="3",ISNUMBER(--E1683)))),"Invalid/missing customer VAT no; ","")&amp;IF(L1683&lt;&gt;"Yes","Not reported/cleared on FATOORA; ","")&amp;IF(AND(OR(G1683="Zero-rated domestic (Box 3)",G1683="Export (Box 4)"),N1683=""),"Zero-rate/export evidence missing; ","")&amp;IF(AND(C1683="Credit Note",H1683&gt;0),"Credit note should be negative; ","")&amp;IF(AND(C1683="Simplified Tax Invoice",F1683="B2B - VAT registered"),"Simplified invoice issued to VAT-registered B2B; ",""))</f>
        <v/>
      </c>
    </row>
    <row r="1684">
      <c r="A1684" s="17" t="n"/>
      <c r="B1684" s="14" t="n"/>
      <c r="C1684" s="14" t="n"/>
      <c r="D1684" s="14" t="n"/>
      <c r="E1684" s="16" t="n"/>
      <c r="F1684" s="14" t="n"/>
      <c r="G1684" s="14" t="n"/>
      <c r="H1684" s="19" t="n"/>
      <c r="I1684" s="19" t="n"/>
      <c r="J1684" s="34">
        <f>IF(A1684="","",H1684+I1684)</f>
        <v/>
      </c>
      <c r="K1684" s="14" t="n"/>
      <c r="L1684" s="14" t="n"/>
      <c r="M1684" s="14" t="n"/>
      <c r="N1684" s="14" t="n"/>
      <c r="O1684" s="20">
        <f>IF(A1684="","",SUMPRODUCT((A1684&gt;=Setup!$C$19:$C$30)*(A1684&lt;=Setup!$D$19:$D$30)*Setup!$A$19:$A$30))</f>
        <v/>
      </c>
      <c r="P1684" s="34">
        <f>IF(A1684="","",IF(G1684="Standard 15% (Box 1)",ROUND(H1684*Setup!$B$9,2),0))</f>
        <v/>
      </c>
      <c r="Q1684" s="34">
        <f>IF(A1684="","",I1684-P1684)</f>
        <v/>
      </c>
      <c r="R1684" s="23">
        <f>IF(A1684="","",IF(O1684=0,"Outside audit periods; ","")&amp;IF(G1684="","No VAT category; ","")&amp;IF(ABS(Q1684)&gt;Setup!$B$10,"VAT ≠ 15% × net; ","")&amp;IF(AND(F1684="B2B - VAT registered",NOT(AND(LEN(E1684)=15,LEFT(E1684,1)="3",RIGHT(E1684,1)="3",ISNUMBER(--E1684)))),"Invalid/missing customer VAT no; ","")&amp;IF(L1684&lt;&gt;"Yes","Not reported/cleared on FATOORA; ","")&amp;IF(AND(OR(G1684="Zero-rated domestic (Box 3)",G1684="Export (Box 4)"),N1684=""),"Zero-rate/export evidence missing; ","")&amp;IF(AND(C1684="Credit Note",H1684&gt;0),"Credit note should be negative; ","")&amp;IF(AND(C1684="Simplified Tax Invoice",F1684="B2B - VAT registered"),"Simplified invoice issued to VAT-registered B2B; ",""))</f>
        <v/>
      </c>
    </row>
    <row r="1685">
      <c r="A1685" s="17" t="n"/>
      <c r="B1685" s="14" t="n"/>
      <c r="C1685" s="14" t="n"/>
      <c r="D1685" s="14" t="n"/>
      <c r="E1685" s="16" t="n"/>
      <c r="F1685" s="14" t="n"/>
      <c r="G1685" s="14" t="n"/>
      <c r="H1685" s="19" t="n"/>
      <c r="I1685" s="19" t="n"/>
      <c r="J1685" s="34">
        <f>IF(A1685="","",H1685+I1685)</f>
        <v/>
      </c>
      <c r="K1685" s="14" t="n"/>
      <c r="L1685" s="14" t="n"/>
      <c r="M1685" s="14" t="n"/>
      <c r="N1685" s="14" t="n"/>
      <c r="O1685" s="20">
        <f>IF(A1685="","",SUMPRODUCT((A1685&gt;=Setup!$C$19:$C$30)*(A1685&lt;=Setup!$D$19:$D$30)*Setup!$A$19:$A$30))</f>
        <v/>
      </c>
      <c r="P1685" s="34">
        <f>IF(A1685="","",IF(G1685="Standard 15% (Box 1)",ROUND(H1685*Setup!$B$9,2),0))</f>
        <v/>
      </c>
      <c r="Q1685" s="34">
        <f>IF(A1685="","",I1685-P1685)</f>
        <v/>
      </c>
      <c r="R1685" s="23">
        <f>IF(A1685="","",IF(O1685=0,"Outside audit periods; ","")&amp;IF(G1685="","No VAT category; ","")&amp;IF(ABS(Q1685)&gt;Setup!$B$10,"VAT ≠ 15% × net; ","")&amp;IF(AND(F1685="B2B - VAT registered",NOT(AND(LEN(E1685)=15,LEFT(E1685,1)="3",RIGHT(E1685,1)="3",ISNUMBER(--E1685)))),"Invalid/missing customer VAT no; ","")&amp;IF(L1685&lt;&gt;"Yes","Not reported/cleared on FATOORA; ","")&amp;IF(AND(OR(G1685="Zero-rated domestic (Box 3)",G1685="Export (Box 4)"),N1685=""),"Zero-rate/export evidence missing; ","")&amp;IF(AND(C1685="Credit Note",H1685&gt;0),"Credit note should be negative; ","")&amp;IF(AND(C1685="Simplified Tax Invoice",F1685="B2B - VAT registered"),"Simplified invoice issued to VAT-registered B2B; ",""))</f>
        <v/>
      </c>
    </row>
    <row r="1686">
      <c r="A1686" s="17" t="n"/>
      <c r="B1686" s="14" t="n"/>
      <c r="C1686" s="14" t="n"/>
      <c r="D1686" s="14" t="n"/>
      <c r="E1686" s="16" t="n"/>
      <c r="F1686" s="14" t="n"/>
      <c r="G1686" s="14" t="n"/>
      <c r="H1686" s="19" t="n"/>
      <c r="I1686" s="19" t="n"/>
      <c r="J1686" s="34">
        <f>IF(A1686="","",H1686+I1686)</f>
        <v/>
      </c>
      <c r="K1686" s="14" t="n"/>
      <c r="L1686" s="14" t="n"/>
      <c r="M1686" s="14" t="n"/>
      <c r="N1686" s="14" t="n"/>
      <c r="O1686" s="20">
        <f>IF(A1686="","",SUMPRODUCT((A1686&gt;=Setup!$C$19:$C$30)*(A1686&lt;=Setup!$D$19:$D$30)*Setup!$A$19:$A$30))</f>
        <v/>
      </c>
      <c r="P1686" s="34">
        <f>IF(A1686="","",IF(G1686="Standard 15% (Box 1)",ROUND(H1686*Setup!$B$9,2),0))</f>
        <v/>
      </c>
      <c r="Q1686" s="34">
        <f>IF(A1686="","",I1686-P1686)</f>
        <v/>
      </c>
      <c r="R1686" s="23">
        <f>IF(A1686="","",IF(O1686=0,"Outside audit periods; ","")&amp;IF(G1686="","No VAT category; ","")&amp;IF(ABS(Q1686)&gt;Setup!$B$10,"VAT ≠ 15% × net; ","")&amp;IF(AND(F1686="B2B - VAT registered",NOT(AND(LEN(E1686)=15,LEFT(E1686,1)="3",RIGHT(E1686,1)="3",ISNUMBER(--E1686)))),"Invalid/missing customer VAT no; ","")&amp;IF(L1686&lt;&gt;"Yes","Not reported/cleared on FATOORA; ","")&amp;IF(AND(OR(G1686="Zero-rated domestic (Box 3)",G1686="Export (Box 4)"),N1686=""),"Zero-rate/export evidence missing; ","")&amp;IF(AND(C1686="Credit Note",H1686&gt;0),"Credit note should be negative; ","")&amp;IF(AND(C1686="Simplified Tax Invoice",F1686="B2B - VAT registered"),"Simplified invoice issued to VAT-registered B2B; ",""))</f>
        <v/>
      </c>
    </row>
    <row r="1687">
      <c r="A1687" s="17" t="n"/>
      <c r="B1687" s="14" t="n"/>
      <c r="C1687" s="14" t="n"/>
      <c r="D1687" s="14" t="n"/>
      <c r="E1687" s="16" t="n"/>
      <c r="F1687" s="14" t="n"/>
      <c r="G1687" s="14" t="n"/>
      <c r="H1687" s="19" t="n"/>
      <c r="I1687" s="19" t="n"/>
      <c r="J1687" s="34">
        <f>IF(A1687="","",H1687+I1687)</f>
        <v/>
      </c>
      <c r="K1687" s="14" t="n"/>
      <c r="L1687" s="14" t="n"/>
      <c r="M1687" s="14" t="n"/>
      <c r="N1687" s="14" t="n"/>
      <c r="O1687" s="20">
        <f>IF(A1687="","",SUMPRODUCT((A1687&gt;=Setup!$C$19:$C$30)*(A1687&lt;=Setup!$D$19:$D$30)*Setup!$A$19:$A$30))</f>
        <v/>
      </c>
      <c r="P1687" s="34">
        <f>IF(A1687="","",IF(G1687="Standard 15% (Box 1)",ROUND(H1687*Setup!$B$9,2),0))</f>
        <v/>
      </c>
      <c r="Q1687" s="34">
        <f>IF(A1687="","",I1687-P1687)</f>
        <v/>
      </c>
      <c r="R1687" s="23">
        <f>IF(A1687="","",IF(O1687=0,"Outside audit periods; ","")&amp;IF(G1687="","No VAT category; ","")&amp;IF(ABS(Q1687)&gt;Setup!$B$10,"VAT ≠ 15% × net; ","")&amp;IF(AND(F1687="B2B - VAT registered",NOT(AND(LEN(E1687)=15,LEFT(E1687,1)="3",RIGHT(E1687,1)="3",ISNUMBER(--E1687)))),"Invalid/missing customer VAT no; ","")&amp;IF(L1687&lt;&gt;"Yes","Not reported/cleared on FATOORA; ","")&amp;IF(AND(OR(G1687="Zero-rated domestic (Box 3)",G1687="Export (Box 4)"),N1687=""),"Zero-rate/export evidence missing; ","")&amp;IF(AND(C1687="Credit Note",H1687&gt;0),"Credit note should be negative; ","")&amp;IF(AND(C1687="Simplified Tax Invoice",F1687="B2B - VAT registered"),"Simplified invoice issued to VAT-registered B2B; ",""))</f>
        <v/>
      </c>
    </row>
    <row r="1688">
      <c r="A1688" s="17" t="n"/>
      <c r="B1688" s="14" t="n"/>
      <c r="C1688" s="14" t="n"/>
      <c r="D1688" s="14" t="n"/>
      <c r="E1688" s="16" t="n"/>
      <c r="F1688" s="14" t="n"/>
      <c r="G1688" s="14" t="n"/>
      <c r="H1688" s="19" t="n"/>
      <c r="I1688" s="19" t="n"/>
      <c r="J1688" s="34">
        <f>IF(A1688="","",H1688+I1688)</f>
        <v/>
      </c>
      <c r="K1688" s="14" t="n"/>
      <c r="L1688" s="14" t="n"/>
      <c r="M1688" s="14" t="n"/>
      <c r="N1688" s="14" t="n"/>
      <c r="O1688" s="20">
        <f>IF(A1688="","",SUMPRODUCT((A1688&gt;=Setup!$C$19:$C$30)*(A1688&lt;=Setup!$D$19:$D$30)*Setup!$A$19:$A$30))</f>
        <v/>
      </c>
      <c r="P1688" s="34">
        <f>IF(A1688="","",IF(G1688="Standard 15% (Box 1)",ROUND(H1688*Setup!$B$9,2),0))</f>
        <v/>
      </c>
      <c r="Q1688" s="34">
        <f>IF(A1688="","",I1688-P1688)</f>
        <v/>
      </c>
      <c r="R1688" s="23">
        <f>IF(A1688="","",IF(O1688=0,"Outside audit periods; ","")&amp;IF(G1688="","No VAT category; ","")&amp;IF(ABS(Q1688)&gt;Setup!$B$10,"VAT ≠ 15% × net; ","")&amp;IF(AND(F1688="B2B - VAT registered",NOT(AND(LEN(E1688)=15,LEFT(E1688,1)="3",RIGHT(E1688,1)="3",ISNUMBER(--E1688)))),"Invalid/missing customer VAT no; ","")&amp;IF(L1688&lt;&gt;"Yes","Not reported/cleared on FATOORA; ","")&amp;IF(AND(OR(G1688="Zero-rated domestic (Box 3)",G1688="Export (Box 4)"),N1688=""),"Zero-rate/export evidence missing; ","")&amp;IF(AND(C1688="Credit Note",H1688&gt;0),"Credit note should be negative; ","")&amp;IF(AND(C1688="Simplified Tax Invoice",F1688="B2B - VAT registered"),"Simplified invoice issued to VAT-registered B2B; ",""))</f>
        <v/>
      </c>
    </row>
    <row r="1689">
      <c r="A1689" s="17" t="n"/>
      <c r="B1689" s="14" t="n"/>
      <c r="C1689" s="14" t="n"/>
      <c r="D1689" s="14" t="n"/>
      <c r="E1689" s="16" t="n"/>
      <c r="F1689" s="14" t="n"/>
      <c r="G1689" s="14" t="n"/>
      <c r="H1689" s="19" t="n"/>
      <c r="I1689" s="19" t="n"/>
      <c r="J1689" s="34">
        <f>IF(A1689="","",H1689+I1689)</f>
        <v/>
      </c>
      <c r="K1689" s="14" t="n"/>
      <c r="L1689" s="14" t="n"/>
      <c r="M1689" s="14" t="n"/>
      <c r="N1689" s="14" t="n"/>
      <c r="O1689" s="20">
        <f>IF(A1689="","",SUMPRODUCT((A1689&gt;=Setup!$C$19:$C$30)*(A1689&lt;=Setup!$D$19:$D$30)*Setup!$A$19:$A$30))</f>
        <v/>
      </c>
      <c r="P1689" s="34">
        <f>IF(A1689="","",IF(G1689="Standard 15% (Box 1)",ROUND(H1689*Setup!$B$9,2),0))</f>
        <v/>
      </c>
      <c r="Q1689" s="34">
        <f>IF(A1689="","",I1689-P1689)</f>
        <v/>
      </c>
      <c r="R1689" s="23">
        <f>IF(A1689="","",IF(O1689=0,"Outside audit periods; ","")&amp;IF(G1689="","No VAT category; ","")&amp;IF(ABS(Q1689)&gt;Setup!$B$10,"VAT ≠ 15% × net; ","")&amp;IF(AND(F1689="B2B - VAT registered",NOT(AND(LEN(E1689)=15,LEFT(E1689,1)="3",RIGHT(E1689,1)="3",ISNUMBER(--E1689)))),"Invalid/missing customer VAT no; ","")&amp;IF(L1689&lt;&gt;"Yes","Not reported/cleared on FATOORA; ","")&amp;IF(AND(OR(G1689="Zero-rated domestic (Box 3)",G1689="Export (Box 4)"),N1689=""),"Zero-rate/export evidence missing; ","")&amp;IF(AND(C1689="Credit Note",H1689&gt;0),"Credit note should be negative; ","")&amp;IF(AND(C1689="Simplified Tax Invoice",F1689="B2B - VAT registered"),"Simplified invoice issued to VAT-registered B2B; ",""))</f>
        <v/>
      </c>
    </row>
    <row r="1690">
      <c r="A1690" s="17" t="n"/>
      <c r="B1690" s="14" t="n"/>
      <c r="C1690" s="14" t="n"/>
      <c r="D1690" s="14" t="n"/>
      <c r="E1690" s="16" t="n"/>
      <c r="F1690" s="14" t="n"/>
      <c r="G1690" s="14" t="n"/>
      <c r="H1690" s="19" t="n"/>
      <c r="I1690" s="19" t="n"/>
      <c r="J1690" s="34">
        <f>IF(A1690="","",H1690+I1690)</f>
        <v/>
      </c>
      <c r="K1690" s="14" t="n"/>
      <c r="L1690" s="14" t="n"/>
      <c r="M1690" s="14" t="n"/>
      <c r="N1690" s="14" t="n"/>
      <c r="O1690" s="20">
        <f>IF(A1690="","",SUMPRODUCT((A1690&gt;=Setup!$C$19:$C$30)*(A1690&lt;=Setup!$D$19:$D$30)*Setup!$A$19:$A$30))</f>
        <v/>
      </c>
      <c r="P1690" s="34">
        <f>IF(A1690="","",IF(G1690="Standard 15% (Box 1)",ROUND(H1690*Setup!$B$9,2),0))</f>
        <v/>
      </c>
      <c r="Q1690" s="34">
        <f>IF(A1690="","",I1690-P1690)</f>
        <v/>
      </c>
      <c r="R1690" s="23">
        <f>IF(A1690="","",IF(O1690=0,"Outside audit periods; ","")&amp;IF(G1690="","No VAT category; ","")&amp;IF(ABS(Q1690)&gt;Setup!$B$10,"VAT ≠ 15% × net; ","")&amp;IF(AND(F1690="B2B - VAT registered",NOT(AND(LEN(E1690)=15,LEFT(E1690,1)="3",RIGHT(E1690,1)="3",ISNUMBER(--E1690)))),"Invalid/missing customer VAT no; ","")&amp;IF(L1690&lt;&gt;"Yes","Not reported/cleared on FATOORA; ","")&amp;IF(AND(OR(G1690="Zero-rated domestic (Box 3)",G1690="Export (Box 4)"),N1690=""),"Zero-rate/export evidence missing; ","")&amp;IF(AND(C1690="Credit Note",H1690&gt;0),"Credit note should be negative; ","")&amp;IF(AND(C1690="Simplified Tax Invoice",F1690="B2B - VAT registered"),"Simplified invoice issued to VAT-registered B2B; ",""))</f>
        <v/>
      </c>
    </row>
    <row r="1691">
      <c r="A1691" s="17" t="n"/>
      <c r="B1691" s="14" t="n"/>
      <c r="C1691" s="14" t="n"/>
      <c r="D1691" s="14" t="n"/>
      <c r="E1691" s="16" t="n"/>
      <c r="F1691" s="14" t="n"/>
      <c r="G1691" s="14" t="n"/>
      <c r="H1691" s="19" t="n"/>
      <c r="I1691" s="19" t="n"/>
      <c r="J1691" s="34">
        <f>IF(A1691="","",H1691+I1691)</f>
        <v/>
      </c>
      <c r="K1691" s="14" t="n"/>
      <c r="L1691" s="14" t="n"/>
      <c r="M1691" s="14" t="n"/>
      <c r="N1691" s="14" t="n"/>
      <c r="O1691" s="20">
        <f>IF(A1691="","",SUMPRODUCT((A1691&gt;=Setup!$C$19:$C$30)*(A1691&lt;=Setup!$D$19:$D$30)*Setup!$A$19:$A$30))</f>
        <v/>
      </c>
      <c r="P1691" s="34">
        <f>IF(A1691="","",IF(G1691="Standard 15% (Box 1)",ROUND(H1691*Setup!$B$9,2),0))</f>
        <v/>
      </c>
      <c r="Q1691" s="34">
        <f>IF(A1691="","",I1691-P1691)</f>
        <v/>
      </c>
      <c r="R1691" s="23">
        <f>IF(A1691="","",IF(O1691=0,"Outside audit periods; ","")&amp;IF(G1691="","No VAT category; ","")&amp;IF(ABS(Q1691)&gt;Setup!$B$10,"VAT ≠ 15% × net; ","")&amp;IF(AND(F1691="B2B - VAT registered",NOT(AND(LEN(E1691)=15,LEFT(E1691,1)="3",RIGHT(E1691,1)="3",ISNUMBER(--E1691)))),"Invalid/missing customer VAT no; ","")&amp;IF(L1691&lt;&gt;"Yes","Not reported/cleared on FATOORA; ","")&amp;IF(AND(OR(G1691="Zero-rated domestic (Box 3)",G1691="Export (Box 4)"),N1691=""),"Zero-rate/export evidence missing; ","")&amp;IF(AND(C1691="Credit Note",H1691&gt;0),"Credit note should be negative; ","")&amp;IF(AND(C1691="Simplified Tax Invoice",F1691="B2B - VAT registered"),"Simplified invoice issued to VAT-registered B2B; ",""))</f>
        <v/>
      </c>
    </row>
    <row r="1692">
      <c r="A1692" s="17" t="n"/>
      <c r="B1692" s="14" t="n"/>
      <c r="C1692" s="14" t="n"/>
      <c r="D1692" s="14" t="n"/>
      <c r="E1692" s="16" t="n"/>
      <c r="F1692" s="14" t="n"/>
      <c r="G1692" s="14" t="n"/>
      <c r="H1692" s="19" t="n"/>
      <c r="I1692" s="19" t="n"/>
      <c r="J1692" s="34">
        <f>IF(A1692="","",H1692+I1692)</f>
        <v/>
      </c>
      <c r="K1692" s="14" t="n"/>
      <c r="L1692" s="14" t="n"/>
      <c r="M1692" s="14" t="n"/>
      <c r="N1692" s="14" t="n"/>
      <c r="O1692" s="20">
        <f>IF(A1692="","",SUMPRODUCT((A1692&gt;=Setup!$C$19:$C$30)*(A1692&lt;=Setup!$D$19:$D$30)*Setup!$A$19:$A$30))</f>
        <v/>
      </c>
      <c r="P1692" s="34">
        <f>IF(A1692="","",IF(G1692="Standard 15% (Box 1)",ROUND(H1692*Setup!$B$9,2),0))</f>
        <v/>
      </c>
      <c r="Q1692" s="34">
        <f>IF(A1692="","",I1692-P1692)</f>
        <v/>
      </c>
      <c r="R1692" s="23">
        <f>IF(A1692="","",IF(O1692=0,"Outside audit periods; ","")&amp;IF(G1692="","No VAT category; ","")&amp;IF(ABS(Q1692)&gt;Setup!$B$10,"VAT ≠ 15% × net; ","")&amp;IF(AND(F1692="B2B - VAT registered",NOT(AND(LEN(E1692)=15,LEFT(E1692,1)="3",RIGHT(E1692,1)="3",ISNUMBER(--E1692)))),"Invalid/missing customer VAT no; ","")&amp;IF(L1692&lt;&gt;"Yes","Not reported/cleared on FATOORA; ","")&amp;IF(AND(OR(G1692="Zero-rated domestic (Box 3)",G1692="Export (Box 4)"),N1692=""),"Zero-rate/export evidence missing; ","")&amp;IF(AND(C1692="Credit Note",H1692&gt;0),"Credit note should be negative; ","")&amp;IF(AND(C1692="Simplified Tax Invoice",F1692="B2B - VAT registered"),"Simplified invoice issued to VAT-registered B2B; ",""))</f>
        <v/>
      </c>
    </row>
    <row r="1693">
      <c r="A1693" s="17" t="n"/>
      <c r="B1693" s="14" t="n"/>
      <c r="C1693" s="14" t="n"/>
      <c r="D1693" s="14" t="n"/>
      <c r="E1693" s="16" t="n"/>
      <c r="F1693" s="14" t="n"/>
      <c r="G1693" s="14" t="n"/>
      <c r="H1693" s="19" t="n"/>
      <c r="I1693" s="19" t="n"/>
      <c r="J1693" s="34">
        <f>IF(A1693="","",H1693+I1693)</f>
        <v/>
      </c>
      <c r="K1693" s="14" t="n"/>
      <c r="L1693" s="14" t="n"/>
      <c r="M1693" s="14" t="n"/>
      <c r="N1693" s="14" t="n"/>
      <c r="O1693" s="20">
        <f>IF(A1693="","",SUMPRODUCT((A1693&gt;=Setup!$C$19:$C$30)*(A1693&lt;=Setup!$D$19:$D$30)*Setup!$A$19:$A$30))</f>
        <v/>
      </c>
      <c r="P1693" s="34">
        <f>IF(A1693="","",IF(G1693="Standard 15% (Box 1)",ROUND(H1693*Setup!$B$9,2),0))</f>
        <v/>
      </c>
      <c r="Q1693" s="34">
        <f>IF(A1693="","",I1693-P1693)</f>
        <v/>
      </c>
      <c r="R1693" s="23">
        <f>IF(A1693="","",IF(O1693=0,"Outside audit periods; ","")&amp;IF(G1693="","No VAT category; ","")&amp;IF(ABS(Q1693)&gt;Setup!$B$10,"VAT ≠ 15% × net; ","")&amp;IF(AND(F1693="B2B - VAT registered",NOT(AND(LEN(E1693)=15,LEFT(E1693,1)="3",RIGHT(E1693,1)="3",ISNUMBER(--E1693)))),"Invalid/missing customer VAT no; ","")&amp;IF(L1693&lt;&gt;"Yes","Not reported/cleared on FATOORA; ","")&amp;IF(AND(OR(G1693="Zero-rated domestic (Box 3)",G1693="Export (Box 4)"),N1693=""),"Zero-rate/export evidence missing; ","")&amp;IF(AND(C1693="Credit Note",H1693&gt;0),"Credit note should be negative; ","")&amp;IF(AND(C1693="Simplified Tax Invoice",F1693="B2B - VAT registered"),"Simplified invoice issued to VAT-registered B2B; ",""))</f>
        <v/>
      </c>
    </row>
    <row r="1694">
      <c r="A1694" s="17" t="n"/>
      <c r="B1694" s="14" t="n"/>
      <c r="C1694" s="14" t="n"/>
      <c r="D1694" s="14" t="n"/>
      <c r="E1694" s="16" t="n"/>
      <c r="F1694" s="14" t="n"/>
      <c r="G1694" s="14" t="n"/>
      <c r="H1694" s="19" t="n"/>
      <c r="I1694" s="19" t="n"/>
      <c r="J1694" s="34">
        <f>IF(A1694="","",H1694+I1694)</f>
        <v/>
      </c>
      <c r="K1694" s="14" t="n"/>
      <c r="L1694" s="14" t="n"/>
      <c r="M1694" s="14" t="n"/>
      <c r="N1694" s="14" t="n"/>
      <c r="O1694" s="20">
        <f>IF(A1694="","",SUMPRODUCT((A1694&gt;=Setup!$C$19:$C$30)*(A1694&lt;=Setup!$D$19:$D$30)*Setup!$A$19:$A$30))</f>
        <v/>
      </c>
      <c r="P1694" s="34">
        <f>IF(A1694="","",IF(G1694="Standard 15% (Box 1)",ROUND(H1694*Setup!$B$9,2),0))</f>
        <v/>
      </c>
      <c r="Q1694" s="34">
        <f>IF(A1694="","",I1694-P1694)</f>
        <v/>
      </c>
      <c r="R1694" s="23">
        <f>IF(A1694="","",IF(O1694=0,"Outside audit periods; ","")&amp;IF(G1694="","No VAT category; ","")&amp;IF(ABS(Q1694)&gt;Setup!$B$10,"VAT ≠ 15% × net; ","")&amp;IF(AND(F1694="B2B - VAT registered",NOT(AND(LEN(E1694)=15,LEFT(E1694,1)="3",RIGHT(E1694,1)="3",ISNUMBER(--E1694)))),"Invalid/missing customer VAT no; ","")&amp;IF(L1694&lt;&gt;"Yes","Not reported/cleared on FATOORA; ","")&amp;IF(AND(OR(G1694="Zero-rated domestic (Box 3)",G1694="Export (Box 4)"),N1694=""),"Zero-rate/export evidence missing; ","")&amp;IF(AND(C1694="Credit Note",H1694&gt;0),"Credit note should be negative; ","")&amp;IF(AND(C1694="Simplified Tax Invoice",F1694="B2B - VAT registered"),"Simplified invoice issued to VAT-registered B2B; ",""))</f>
        <v/>
      </c>
    </row>
    <row r="1695">
      <c r="A1695" s="17" t="n"/>
      <c r="B1695" s="14" t="n"/>
      <c r="C1695" s="14" t="n"/>
      <c r="D1695" s="14" t="n"/>
      <c r="E1695" s="16" t="n"/>
      <c r="F1695" s="14" t="n"/>
      <c r="G1695" s="14" t="n"/>
      <c r="H1695" s="19" t="n"/>
      <c r="I1695" s="19" t="n"/>
      <c r="J1695" s="34">
        <f>IF(A1695="","",H1695+I1695)</f>
        <v/>
      </c>
      <c r="K1695" s="14" t="n"/>
      <c r="L1695" s="14" t="n"/>
      <c r="M1695" s="14" t="n"/>
      <c r="N1695" s="14" t="n"/>
      <c r="O1695" s="20">
        <f>IF(A1695="","",SUMPRODUCT((A1695&gt;=Setup!$C$19:$C$30)*(A1695&lt;=Setup!$D$19:$D$30)*Setup!$A$19:$A$30))</f>
        <v/>
      </c>
      <c r="P1695" s="34">
        <f>IF(A1695="","",IF(G1695="Standard 15% (Box 1)",ROUND(H1695*Setup!$B$9,2),0))</f>
        <v/>
      </c>
      <c r="Q1695" s="34">
        <f>IF(A1695="","",I1695-P1695)</f>
        <v/>
      </c>
      <c r="R1695" s="23">
        <f>IF(A1695="","",IF(O1695=0,"Outside audit periods; ","")&amp;IF(G1695="","No VAT category; ","")&amp;IF(ABS(Q1695)&gt;Setup!$B$10,"VAT ≠ 15% × net; ","")&amp;IF(AND(F1695="B2B - VAT registered",NOT(AND(LEN(E1695)=15,LEFT(E1695,1)="3",RIGHT(E1695,1)="3",ISNUMBER(--E1695)))),"Invalid/missing customer VAT no; ","")&amp;IF(L1695&lt;&gt;"Yes","Not reported/cleared on FATOORA; ","")&amp;IF(AND(OR(G1695="Zero-rated domestic (Box 3)",G1695="Export (Box 4)"),N1695=""),"Zero-rate/export evidence missing; ","")&amp;IF(AND(C1695="Credit Note",H1695&gt;0),"Credit note should be negative; ","")&amp;IF(AND(C1695="Simplified Tax Invoice",F1695="B2B - VAT registered"),"Simplified invoice issued to VAT-registered B2B; ",""))</f>
        <v/>
      </c>
    </row>
    <row r="1696">
      <c r="A1696" s="17" t="n"/>
      <c r="B1696" s="14" t="n"/>
      <c r="C1696" s="14" t="n"/>
      <c r="D1696" s="14" t="n"/>
      <c r="E1696" s="16" t="n"/>
      <c r="F1696" s="14" t="n"/>
      <c r="G1696" s="14" t="n"/>
      <c r="H1696" s="19" t="n"/>
      <c r="I1696" s="19" t="n"/>
      <c r="J1696" s="34">
        <f>IF(A1696="","",H1696+I1696)</f>
        <v/>
      </c>
      <c r="K1696" s="14" t="n"/>
      <c r="L1696" s="14" t="n"/>
      <c r="M1696" s="14" t="n"/>
      <c r="N1696" s="14" t="n"/>
      <c r="O1696" s="20">
        <f>IF(A1696="","",SUMPRODUCT((A1696&gt;=Setup!$C$19:$C$30)*(A1696&lt;=Setup!$D$19:$D$30)*Setup!$A$19:$A$30))</f>
        <v/>
      </c>
      <c r="P1696" s="34">
        <f>IF(A1696="","",IF(G1696="Standard 15% (Box 1)",ROUND(H1696*Setup!$B$9,2),0))</f>
        <v/>
      </c>
      <c r="Q1696" s="34">
        <f>IF(A1696="","",I1696-P1696)</f>
        <v/>
      </c>
      <c r="R1696" s="23">
        <f>IF(A1696="","",IF(O1696=0,"Outside audit periods; ","")&amp;IF(G1696="","No VAT category; ","")&amp;IF(ABS(Q1696)&gt;Setup!$B$10,"VAT ≠ 15% × net; ","")&amp;IF(AND(F1696="B2B - VAT registered",NOT(AND(LEN(E1696)=15,LEFT(E1696,1)="3",RIGHT(E1696,1)="3",ISNUMBER(--E1696)))),"Invalid/missing customer VAT no; ","")&amp;IF(L1696&lt;&gt;"Yes","Not reported/cleared on FATOORA; ","")&amp;IF(AND(OR(G1696="Zero-rated domestic (Box 3)",G1696="Export (Box 4)"),N1696=""),"Zero-rate/export evidence missing; ","")&amp;IF(AND(C1696="Credit Note",H1696&gt;0),"Credit note should be negative; ","")&amp;IF(AND(C1696="Simplified Tax Invoice",F1696="B2B - VAT registered"),"Simplified invoice issued to VAT-registered B2B; ",""))</f>
        <v/>
      </c>
    </row>
    <row r="1697">
      <c r="A1697" s="17" t="n"/>
      <c r="B1697" s="14" t="n"/>
      <c r="C1697" s="14" t="n"/>
      <c r="D1697" s="14" t="n"/>
      <c r="E1697" s="16" t="n"/>
      <c r="F1697" s="14" t="n"/>
      <c r="G1697" s="14" t="n"/>
      <c r="H1697" s="19" t="n"/>
      <c r="I1697" s="19" t="n"/>
      <c r="J1697" s="34">
        <f>IF(A1697="","",H1697+I1697)</f>
        <v/>
      </c>
      <c r="K1697" s="14" t="n"/>
      <c r="L1697" s="14" t="n"/>
      <c r="M1697" s="14" t="n"/>
      <c r="N1697" s="14" t="n"/>
      <c r="O1697" s="20">
        <f>IF(A1697="","",SUMPRODUCT((A1697&gt;=Setup!$C$19:$C$30)*(A1697&lt;=Setup!$D$19:$D$30)*Setup!$A$19:$A$30))</f>
        <v/>
      </c>
      <c r="P1697" s="34">
        <f>IF(A1697="","",IF(G1697="Standard 15% (Box 1)",ROUND(H1697*Setup!$B$9,2),0))</f>
        <v/>
      </c>
      <c r="Q1697" s="34">
        <f>IF(A1697="","",I1697-P1697)</f>
        <v/>
      </c>
      <c r="R1697" s="23">
        <f>IF(A1697="","",IF(O1697=0,"Outside audit periods; ","")&amp;IF(G1697="","No VAT category; ","")&amp;IF(ABS(Q1697)&gt;Setup!$B$10,"VAT ≠ 15% × net; ","")&amp;IF(AND(F1697="B2B - VAT registered",NOT(AND(LEN(E1697)=15,LEFT(E1697,1)="3",RIGHT(E1697,1)="3",ISNUMBER(--E1697)))),"Invalid/missing customer VAT no; ","")&amp;IF(L1697&lt;&gt;"Yes","Not reported/cleared on FATOORA; ","")&amp;IF(AND(OR(G1697="Zero-rated domestic (Box 3)",G1697="Export (Box 4)"),N1697=""),"Zero-rate/export evidence missing; ","")&amp;IF(AND(C1697="Credit Note",H1697&gt;0),"Credit note should be negative; ","")&amp;IF(AND(C1697="Simplified Tax Invoice",F1697="B2B - VAT registered"),"Simplified invoice issued to VAT-registered B2B; ",""))</f>
        <v/>
      </c>
    </row>
    <row r="1698">
      <c r="A1698" s="17" t="n"/>
      <c r="B1698" s="14" t="n"/>
      <c r="C1698" s="14" t="n"/>
      <c r="D1698" s="14" t="n"/>
      <c r="E1698" s="16" t="n"/>
      <c r="F1698" s="14" t="n"/>
      <c r="G1698" s="14" t="n"/>
      <c r="H1698" s="19" t="n"/>
      <c r="I1698" s="19" t="n"/>
      <c r="J1698" s="34">
        <f>IF(A1698="","",H1698+I1698)</f>
        <v/>
      </c>
      <c r="K1698" s="14" t="n"/>
      <c r="L1698" s="14" t="n"/>
      <c r="M1698" s="14" t="n"/>
      <c r="N1698" s="14" t="n"/>
      <c r="O1698" s="20">
        <f>IF(A1698="","",SUMPRODUCT((A1698&gt;=Setup!$C$19:$C$30)*(A1698&lt;=Setup!$D$19:$D$30)*Setup!$A$19:$A$30))</f>
        <v/>
      </c>
      <c r="P1698" s="34">
        <f>IF(A1698="","",IF(G1698="Standard 15% (Box 1)",ROUND(H1698*Setup!$B$9,2),0))</f>
        <v/>
      </c>
      <c r="Q1698" s="34">
        <f>IF(A1698="","",I1698-P1698)</f>
        <v/>
      </c>
      <c r="R1698" s="23">
        <f>IF(A1698="","",IF(O1698=0,"Outside audit periods; ","")&amp;IF(G1698="","No VAT category; ","")&amp;IF(ABS(Q1698)&gt;Setup!$B$10,"VAT ≠ 15% × net; ","")&amp;IF(AND(F1698="B2B - VAT registered",NOT(AND(LEN(E1698)=15,LEFT(E1698,1)="3",RIGHT(E1698,1)="3",ISNUMBER(--E1698)))),"Invalid/missing customer VAT no; ","")&amp;IF(L1698&lt;&gt;"Yes","Not reported/cleared on FATOORA; ","")&amp;IF(AND(OR(G1698="Zero-rated domestic (Box 3)",G1698="Export (Box 4)"),N1698=""),"Zero-rate/export evidence missing; ","")&amp;IF(AND(C1698="Credit Note",H1698&gt;0),"Credit note should be negative; ","")&amp;IF(AND(C1698="Simplified Tax Invoice",F1698="B2B - VAT registered"),"Simplified invoice issued to VAT-registered B2B; ",""))</f>
        <v/>
      </c>
    </row>
    <row r="1699">
      <c r="A1699" s="17" t="n"/>
      <c r="B1699" s="14" t="n"/>
      <c r="C1699" s="14" t="n"/>
      <c r="D1699" s="14" t="n"/>
      <c r="E1699" s="16" t="n"/>
      <c r="F1699" s="14" t="n"/>
      <c r="G1699" s="14" t="n"/>
      <c r="H1699" s="19" t="n"/>
      <c r="I1699" s="19" t="n"/>
      <c r="J1699" s="34">
        <f>IF(A1699="","",H1699+I1699)</f>
        <v/>
      </c>
      <c r="K1699" s="14" t="n"/>
      <c r="L1699" s="14" t="n"/>
      <c r="M1699" s="14" t="n"/>
      <c r="N1699" s="14" t="n"/>
      <c r="O1699" s="20">
        <f>IF(A1699="","",SUMPRODUCT((A1699&gt;=Setup!$C$19:$C$30)*(A1699&lt;=Setup!$D$19:$D$30)*Setup!$A$19:$A$30))</f>
        <v/>
      </c>
      <c r="P1699" s="34">
        <f>IF(A1699="","",IF(G1699="Standard 15% (Box 1)",ROUND(H1699*Setup!$B$9,2),0))</f>
        <v/>
      </c>
      <c r="Q1699" s="34">
        <f>IF(A1699="","",I1699-P1699)</f>
        <v/>
      </c>
      <c r="R1699" s="23">
        <f>IF(A1699="","",IF(O1699=0,"Outside audit periods; ","")&amp;IF(G1699="","No VAT category; ","")&amp;IF(ABS(Q1699)&gt;Setup!$B$10,"VAT ≠ 15% × net; ","")&amp;IF(AND(F1699="B2B - VAT registered",NOT(AND(LEN(E1699)=15,LEFT(E1699,1)="3",RIGHT(E1699,1)="3",ISNUMBER(--E1699)))),"Invalid/missing customer VAT no; ","")&amp;IF(L1699&lt;&gt;"Yes","Not reported/cleared on FATOORA; ","")&amp;IF(AND(OR(G1699="Zero-rated domestic (Box 3)",G1699="Export (Box 4)"),N1699=""),"Zero-rate/export evidence missing; ","")&amp;IF(AND(C1699="Credit Note",H1699&gt;0),"Credit note should be negative; ","")&amp;IF(AND(C1699="Simplified Tax Invoice",F1699="B2B - VAT registered"),"Simplified invoice issued to VAT-registered B2B; ",""))</f>
        <v/>
      </c>
    </row>
    <row r="1700">
      <c r="A1700" s="17" t="n"/>
      <c r="B1700" s="14" t="n"/>
      <c r="C1700" s="14" t="n"/>
      <c r="D1700" s="14" t="n"/>
      <c r="E1700" s="16" t="n"/>
      <c r="F1700" s="14" t="n"/>
      <c r="G1700" s="14" t="n"/>
      <c r="H1700" s="19" t="n"/>
      <c r="I1700" s="19" t="n"/>
      <c r="J1700" s="34">
        <f>IF(A1700="","",H1700+I1700)</f>
        <v/>
      </c>
      <c r="K1700" s="14" t="n"/>
      <c r="L1700" s="14" t="n"/>
      <c r="M1700" s="14" t="n"/>
      <c r="N1700" s="14" t="n"/>
      <c r="O1700" s="20">
        <f>IF(A1700="","",SUMPRODUCT((A1700&gt;=Setup!$C$19:$C$30)*(A1700&lt;=Setup!$D$19:$D$30)*Setup!$A$19:$A$30))</f>
        <v/>
      </c>
      <c r="P1700" s="34">
        <f>IF(A1700="","",IF(G1700="Standard 15% (Box 1)",ROUND(H1700*Setup!$B$9,2),0))</f>
        <v/>
      </c>
      <c r="Q1700" s="34">
        <f>IF(A1700="","",I1700-P1700)</f>
        <v/>
      </c>
      <c r="R1700" s="23">
        <f>IF(A1700="","",IF(O1700=0,"Outside audit periods; ","")&amp;IF(G1700="","No VAT category; ","")&amp;IF(ABS(Q1700)&gt;Setup!$B$10,"VAT ≠ 15% × net; ","")&amp;IF(AND(F1700="B2B - VAT registered",NOT(AND(LEN(E1700)=15,LEFT(E1700,1)="3",RIGHT(E1700,1)="3",ISNUMBER(--E1700)))),"Invalid/missing customer VAT no; ","")&amp;IF(L1700&lt;&gt;"Yes","Not reported/cleared on FATOORA; ","")&amp;IF(AND(OR(G1700="Zero-rated domestic (Box 3)",G1700="Export (Box 4)"),N1700=""),"Zero-rate/export evidence missing; ","")&amp;IF(AND(C1700="Credit Note",H1700&gt;0),"Credit note should be negative; ","")&amp;IF(AND(C1700="Simplified Tax Invoice",F1700="B2B - VAT registered"),"Simplified invoice issued to VAT-registered B2B; ",""))</f>
        <v/>
      </c>
    </row>
    <row r="1701">
      <c r="A1701" s="17" t="n"/>
      <c r="B1701" s="14" t="n"/>
      <c r="C1701" s="14" t="n"/>
      <c r="D1701" s="14" t="n"/>
      <c r="E1701" s="16" t="n"/>
      <c r="F1701" s="14" t="n"/>
      <c r="G1701" s="14" t="n"/>
      <c r="H1701" s="19" t="n"/>
      <c r="I1701" s="19" t="n"/>
      <c r="J1701" s="34">
        <f>IF(A1701="","",H1701+I1701)</f>
        <v/>
      </c>
      <c r="K1701" s="14" t="n"/>
      <c r="L1701" s="14" t="n"/>
      <c r="M1701" s="14" t="n"/>
      <c r="N1701" s="14" t="n"/>
      <c r="O1701" s="20">
        <f>IF(A1701="","",SUMPRODUCT((A1701&gt;=Setup!$C$19:$C$30)*(A1701&lt;=Setup!$D$19:$D$30)*Setup!$A$19:$A$30))</f>
        <v/>
      </c>
      <c r="P1701" s="34">
        <f>IF(A1701="","",IF(G1701="Standard 15% (Box 1)",ROUND(H1701*Setup!$B$9,2),0))</f>
        <v/>
      </c>
      <c r="Q1701" s="34">
        <f>IF(A1701="","",I1701-P1701)</f>
        <v/>
      </c>
      <c r="R1701" s="23">
        <f>IF(A1701="","",IF(O1701=0,"Outside audit periods; ","")&amp;IF(G1701="","No VAT category; ","")&amp;IF(ABS(Q1701)&gt;Setup!$B$10,"VAT ≠ 15% × net; ","")&amp;IF(AND(F1701="B2B - VAT registered",NOT(AND(LEN(E1701)=15,LEFT(E1701,1)="3",RIGHT(E1701,1)="3",ISNUMBER(--E1701)))),"Invalid/missing customer VAT no; ","")&amp;IF(L1701&lt;&gt;"Yes","Not reported/cleared on FATOORA; ","")&amp;IF(AND(OR(G1701="Zero-rated domestic (Box 3)",G1701="Export (Box 4)"),N1701=""),"Zero-rate/export evidence missing; ","")&amp;IF(AND(C1701="Credit Note",H1701&gt;0),"Credit note should be negative; ","")&amp;IF(AND(C1701="Simplified Tax Invoice",F1701="B2B - VAT registered"),"Simplified invoice issued to VAT-registered B2B; ",""))</f>
        <v/>
      </c>
    </row>
    <row r="1702">
      <c r="A1702" s="17" t="n"/>
      <c r="B1702" s="14" t="n"/>
      <c r="C1702" s="14" t="n"/>
      <c r="D1702" s="14" t="n"/>
      <c r="E1702" s="16" t="n"/>
      <c r="F1702" s="14" t="n"/>
      <c r="G1702" s="14" t="n"/>
      <c r="H1702" s="19" t="n"/>
      <c r="I1702" s="19" t="n"/>
      <c r="J1702" s="34">
        <f>IF(A1702="","",H1702+I1702)</f>
        <v/>
      </c>
      <c r="K1702" s="14" t="n"/>
      <c r="L1702" s="14" t="n"/>
      <c r="M1702" s="14" t="n"/>
      <c r="N1702" s="14" t="n"/>
      <c r="O1702" s="20">
        <f>IF(A1702="","",SUMPRODUCT((A1702&gt;=Setup!$C$19:$C$30)*(A1702&lt;=Setup!$D$19:$D$30)*Setup!$A$19:$A$30))</f>
        <v/>
      </c>
      <c r="P1702" s="34">
        <f>IF(A1702="","",IF(G1702="Standard 15% (Box 1)",ROUND(H1702*Setup!$B$9,2),0))</f>
        <v/>
      </c>
      <c r="Q1702" s="34">
        <f>IF(A1702="","",I1702-P1702)</f>
        <v/>
      </c>
      <c r="R1702" s="23">
        <f>IF(A1702="","",IF(O1702=0,"Outside audit periods; ","")&amp;IF(G1702="","No VAT category; ","")&amp;IF(ABS(Q1702)&gt;Setup!$B$10,"VAT ≠ 15% × net; ","")&amp;IF(AND(F1702="B2B - VAT registered",NOT(AND(LEN(E1702)=15,LEFT(E1702,1)="3",RIGHT(E1702,1)="3",ISNUMBER(--E1702)))),"Invalid/missing customer VAT no; ","")&amp;IF(L1702&lt;&gt;"Yes","Not reported/cleared on FATOORA; ","")&amp;IF(AND(OR(G1702="Zero-rated domestic (Box 3)",G1702="Export (Box 4)"),N1702=""),"Zero-rate/export evidence missing; ","")&amp;IF(AND(C1702="Credit Note",H1702&gt;0),"Credit note should be negative; ","")&amp;IF(AND(C1702="Simplified Tax Invoice",F1702="B2B - VAT registered"),"Simplified invoice issued to VAT-registered B2B; ",""))</f>
        <v/>
      </c>
    </row>
    <row r="1703">
      <c r="A1703" s="17" t="n"/>
      <c r="B1703" s="14" t="n"/>
      <c r="C1703" s="14" t="n"/>
      <c r="D1703" s="14" t="n"/>
      <c r="E1703" s="16" t="n"/>
      <c r="F1703" s="14" t="n"/>
      <c r="G1703" s="14" t="n"/>
      <c r="H1703" s="19" t="n"/>
      <c r="I1703" s="19" t="n"/>
      <c r="J1703" s="34">
        <f>IF(A1703="","",H1703+I1703)</f>
        <v/>
      </c>
      <c r="K1703" s="14" t="n"/>
      <c r="L1703" s="14" t="n"/>
      <c r="M1703" s="14" t="n"/>
      <c r="N1703" s="14" t="n"/>
      <c r="O1703" s="20">
        <f>IF(A1703="","",SUMPRODUCT((A1703&gt;=Setup!$C$19:$C$30)*(A1703&lt;=Setup!$D$19:$D$30)*Setup!$A$19:$A$30))</f>
        <v/>
      </c>
      <c r="P1703" s="34">
        <f>IF(A1703="","",IF(G1703="Standard 15% (Box 1)",ROUND(H1703*Setup!$B$9,2),0))</f>
        <v/>
      </c>
      <c r="Q1703" s="34">
        <f>IF(A1703="","",I1703-P1703)</f>
        <v/>
      </c>
      <c r="R1703" s="23">
        <f>IF(A1703="","",IF(O1703=0,"Outside audit periods; ","")&amp;IF(G1703="","No VAT category; ","")&amp;IF(ABS(Q1703)&gt;Setup!$B$10,"VAT ≠ 15% × net; ","")&amp;IF(AND(F1703="B2B - VAT registered",NOT(AND(LEN(E1703)=15,LEFT(E1703,1)="3",RIGHT(E1703,1)="3",ISNUMBER(--E1703)))),"Invalid/missing customer VAT no; ","")&amp;IF(L1703&lt;&gt;"Yes","Not reported/cleared on FATOORA; ","")&amp;IF(AND(OR(G1703="Zero-rated domestic (Box 3)",G1703="Export (Box 4)"),N1703=""),"Zero-rate/export evidence missing; ","")&amp;IF(AND(C1703="Credit Note",H1703&gt;0),"Credit note should be negative; ","")&amp;IF(AND(C1703="Simplified Tax Invoice",F1703="B2B - VAT registered"),"Simplified invoice issued to VAT-registered B2B; ",""))</f>
        <v/>
      </c>
    </row>
    <row r="1704">
      <c r="A1704" s="17" t="n"/>
      <c r="B1704" s="14" t="n"/>
      <c r="C1704" s="14" t="n"/>
      <c r="D1704" s="14" t="n"/>
      <c r="E1704" s="16" t="n"/>
      <c r="F1704" s="14" t="n"/>
      <c r="G1704" s="14" t="n"/>
      <c r="H1704" s="19" t="n"/>
      <c r="I1704" s="19" t="n"/>
      <c r="J1704" s="34">
        <f>IF(A1704="","",H1704+I1704)</f>
        <v/>
      </c>
      <c r="K1704" s="14" t="n"/>
      <c r="L1704" s="14" t="n"/>
      <c r="M1704" s="14" t="n"/>
      <c r="N1704" s="14" t="n"/>
      <c r="O1704" s="20">
        <f>IF(A1704="","",SUMPRODUCT((A1704&gt;=Setup!$C$19:$C$30)*(A1704&lt;=Setup!$D$19:$D$30)*Setup!$A$19:$A$30))</f>
        <v/>
      </c>
      <c r="P1704" s="34">
        <f>IF(A1704="","",IF(G1704="Standard 15% (Box 1)",ROUND(H1704*Setup!$B$9,2),0))</f>
        <v/>
      </c>
      <c r="Q1704" s="34">
        <f>IF(A1704="","",I1704-P1704)</f>
        <v/>
      </c>
      <c r="R1704" s="23">
        <f>IF(A1704="","",IF(O1704=0,"Outside audit periods; ","")&amp;IF(G1704="","No VAT category; ","")&amp;IF(ABS(Q1704)&gt;Setup!$B$10,"VAT ≠ 15% × net; ","")&amp;IF(AND(F1704="B2B - VAT registered",NOT(AND(LEN(E1704)=15,LEFT(E1704,1)="3",RIGHT(E1704,1)="3",ISNUMBER(--E1704)))),"Invalid/missing customer VAT no; ","")&amp;IF(L1704&lt;&gt;"Yes","Not reported/cleared on FATOORA; ","")&amp;IF(AND(OR(G1704="Zero-rated domestic (Box 3)",G1704="Export (Box 4)"),N1704=""),"Zero-rate/export evidence missing; ","")&amp;IF(AND(C1704="Credit Note",H1704&gt;0),"Credit note should be negative; ","")&amp;IF(AND(C1704="Simplified Tax Invoice",F1704="B2B - VAT registered"),"Simplified invoice issued to VAT-registered B2B; ",""))</f>
        <v/>
      </c>
    </row>
    <row r="1705">
      <c r="A1705" s="17" t="n"/>
      <c r="B1705" s="14" t="n"/>
      <c r="C1705" s="14" t="n"/>
      <c r="D1705" s="14" t="n"/>
      <c r="E1705" s="16" t="n"/>
      <c r="F1705" s="14" t="n"/>
      <c r="G1705" s="14" t="n"/>
      <c r="H1705" s="19" t="n"/>
      <c r="I1705" s="19" t="n"/>
      <c r="J1705" s="34">
        <f>IF(A1705="","",H1705+I1705)</f>
        <v/>
      </c>
      <c r="K1705" s="14" t="n"/>
      <c r="L1705" s="14" t="n"/>
      <c r="M1705" s="14" t="n"/>
      <c r="N1705" s="14" t="n"/>
      <c r="O1705" s="20">
        <f>IF(A1705="","",SUMPRODUCT((A1705&gt;=Setup!$C$19:$C$30)*(A1705&lt;=Setup!$D$19:$D$30)*Setup!$A$19:$A$30))</f>
        <v/>
      </c>
      <c r="P1705" s="34">
        <f>IF(A1705="","",IF(G1705="Standard 15% (Box 1)",ROUND(H1705*Setup!$B$9,2),0))</f>
        <v/>
      </c>
      <c r="Q1705" s="34">
        <f>IF(A1705="","",I1705-P1705)</f>
        <v/>
      </c>
      <c r="R1705" s="23">
        <f>IF(A1705="","",IF(O1705=0,"Outside audit periods; ","")&amp;IF(G1705="","No VAT category; ","")&amp;IF(ABS(Q1705)&gt;Setup!$B$10,"VAT ≠ 15% × net; ","")&amp;IF(AND(F1705="B2B - VAT registered",NOT(AND(LEN(E1705)=15,LEFT(E1705,1)="3",RIGHT(E1705,1)="3",ISNUMBER(--E1705)))),"Invalid/missing customer VAT no; ","")&amp;IF(L1705&lt;&gt;"Yes","Not reported/cleared on FATOORA; ","")&amp;IF(AND(OR(G1705="Zero-rated domestic (Box 3)",G1705="Export (Box 4)"),N1705=""),"Zero-rate/export evidence missing; ","")&amp;IF(AND(C1705="Credit Note",H1705&gt;0),"Credit note should be negative; ","")&amp;IF(AND(C1705="Simplified Tax Invoice",F1705="B2B - VAT registered"),"Simplified invoice issued to VAT-registered B2B; ",""))</f>
        <v/>
      </c>
    </row>
    <row r="1706">
      <c r="A1706" s="17" t="n"/>
      <c r="B1706" s="14" t="n"/>
      <c r="C1706" s="14" t="n"/>
      <c r="D1706" s="14" t="n"/>
      <c r="E1706" s="16" t="n"/>
      <c r="F1706" s="14" t="n"/>
      <c r="G1706" s="14" t="n"/>
      <c r="H1706" s="19" t="n"/>
      <c r="I1706" s="19" t="n"/>
      <c r="J1706" s="34">
        <f>IF(A1706="","",H1706+I1706)</f>
        <v/>
      </c>
      <c r="K1706" s="14" t="n"/>
      <c r="L1706" s="14" t="n"/>
      <c r="M1706" s="14" t="n"/>
      <c r="N1706" s="14" t="n"/>
      <c r="O1706" s="20">
        <f>IF(A1706="","",SUMPRODUCT((A1706&gt;=Setup!$C$19:$C$30)*(A1706&lt;=Setup!$D$19:$D$30)*Setup!$A$19:$A$30))</f>
        <v/>
      </c>
      <c r="P1706" s="34">
        <f>IF(A1706="","",IF(G1706="Standard 15% (Box 1)",ROUND(H1706*Setup!$B$9,2),0))</f>
        <v/>
      </c>
      <c r="Q1706" s="34">
        <f>IF(A1706="","",I1706-P1706)</f>
        <v/>
      </c>
      <c r="R1706" s="23">
        <f>IF(A1706="","",IF(O1706=0,"Outside audit periods; ","")&amp;IF(G1706="","No VAT category; ","")&amp;IF(ABS(Q1706)&gt;Setup!$B$10,"VAT ≠ 15% × net; ","")&amp;IF(AND(F1706="B2B - VAT registered",NOT(AND(LEN(E1706)=15,LEFT(E1706,1)="3",RIGHT(E1706,1)="3",ISNUMBER(--E1706)))),"Invalid/missing customer VAT no; ","")&amp;IF(L1706&lt;&gt;"Yes","Not reported/cleared on FATOORA; ","")&amp;IF(AND(OR(G1706="Zero-rated domestic (Box 3)",G1706="Export (Box 4)"),N1706=""),"Zero-rate/export evidence missing; ","")&amp;IF(AND(C1706="Credit Note",H1706&gt;0),"Credit note should be negative; ","")&amp;IF(AND(C1706="Simplified Tax Invoice",F1706="B2B - VAT registered"),"Simplified invoice issued to VAT-registered B2B; ",""))</f>
        <v/>
      </c>
    </row>
    <row r="1707">
      <c r="A1707" s="17" t="n"/>
      <c r="B1707" s="14" t="n"/>
      <c r="C1707" s="14" t="n"/>
      <c r="D1707" s="14" t="n"/>
      <c r="E1707" s="16" t="n"/>
      <c r="F1707" s="14" t="n"/>
      <c r="G1707" s="14" t="n"/>
      <c r="H1707" s="19" t="n"/>
      <c r="I1707" s="19" t="n"/>
      <c r="J1707" s="34">
        <f>IF(A1707="","",H1707+I1707)</f>
        <v/>
      </c>
      <c r="K1707" s="14" t="n"/>
      <c r="L1707" s="14" t="n"/>
      <c r="M1707" s="14" t="n"/>
      <c r="N1707" s="14" t="n"/>
      <c r="O1707" s="20">
        <f>IF(A1707="","",SUMPRODUCT((A1707&gt;=Setup!$C$19:$C$30)*(A1707&lt;=Setup!$D$19:$D$30)*Setup!$A$19:$A$30))</f>
        <v/>
      </c>
      <c r="P1707" s="34">
        <f>IF(A1707="","",IF(G1707="Standard 15% (Box 1)",ROUND(H1707*Setup!$B$9,2),0))</f>
        <v/>
      </c>
      <c r="Q1707" s="34">
        <f>IF(A1707="","",I1707-P1707)</f>
        <v/>
      </c>
      <c r="R1707" s="23">
        <f>IF(A1707="","",IF(O1707=0,"Outside audit periods; ","")&amp;IF(G1707="","No VAT category; ","")&amp;IF(ABS(Q1707)&gt;Setup!$B$10,"VAT ≠ 15% × net; ","")&amp;IF(AND(F1707="B2B - VAT registered",NOT(AND(LEN(E1707)=15,LEFT(E1707,1)="3",RIGHT(E1707,1)="3",ISNUMBER(--E1707)))),"Invalid/missing customer VAT no; ","")&amp;IF(L1707&lt;&gt;"Yes","Not reported/cleared on FATOORA; ","")&amp;IF(AND(OR(G1707="Zero-rated domestic (Box 3)",G1707="Export (Box 4)"),N1707=""),"Zero-rate/export evidence missing; ","")&amp;IF(AND(C1707="Credit Note",H1707&gt;0),"Credit note should be negative; ","")&amp;IF(AND(C1707="Simplified Tax Invoice",F1707="B2B - VAT registered"),"Simplified invoice issued to VAT-registered B2B; ",""))</f>
        <v/>
      </c>
    </row>
    <row r="1708">
      <c r="A1708" s="17" t="n"/>
      <c r="B1708" s="14" t="n"/>
      <c r="C1708" s="14" t="n"/>
      <c r="D1708" s="14" t="n"/>
      <c r="E1708" s="16" t="n"/>
      <c r="F1708" s="14" t="n"/>
      <c r="G1708" s="14" t="n"/>
      <c r="H1708" s="19" t="n"/>
      <c r="I1708" s="19" t="n"/>
      <c r="J1708" s="34">
        <f>IF(A1708="","",H1708+I1708)</f>
        <v/>
      </c>
      <c r="K1708" s="14" t="n"/>
      <c r="L1708" s="14" t="n"/>
      <c r="M1708" s="14" t="n"/>
      <c r="N1708" s="14" t="n"/>
      <c r="O1708" s="20">
        <f>IF(A1708="","",SUMPRODUCT((A1708&gt;=Setup!$C$19:$C$30)*(A1708&lt;=Setup!$D$19:$D$30)*Setup!$A$19:$A$30))</f>
        <v/>
      </c>
      <c r="P1708" s="34">
        <f>IF(A1708="","",IF(G1708="Standard 15% (Box 1)",ROUND(H1708*Setup!$B$9,2),0))</f>
        <v/>
      </c>
      <c r="Q1708" s="34">
        <f>IF(A1708="","",I1708-P1708)</f>
        <v/>
      </c>
      <c r="R1708" s="23">
        <f>IF(A1708="","",IF(O1708=0,"Outside audit periods; ","")&amp;IF(G1708="","No VAT category; ","")&amp;IF(ABS(Q1708)&gt;Setup!$B$10,"VAT ≠ 15% × net; ","")&amp;IF(AND(F1708="B2B - VAT registered",NOT(AND(LEN(E1708)=15,LEFT(E1708,1)="3",RIGHT(E1708,1)="3",ISNUMBER(--E1708)))),"Invalid/missing customer VAT no; ","")&amp;IF(L1708&lt;&gt;"Yes","Not reported/cleared on FATOORA; ","")&amp;IF(AND(OR(G1708="Zero-rated domestic (Box 3)",G1708="Export (Box 4)"),N1708=""),"Zero-rate/export evidence missing; ","")&amp;IF(AND(C1708="Credit Note",H1708&gt;0),"Credit note should be negative; ","")&amp;IF(AND(C1708="Simplified Tax Invoice",F1708="B2B - VAT registered"),"Simplified invoice issued to VAT-registered B2B; ",""))</f>
        <v/>
      </c>
    </row>
    <row r="1709">
      <c r="A1709" s="17" t="n"/>
      <c r="B1709" s="14" t="n"/>
      <c r="C1709" s="14" t="n"/>
      <c r="D1709" s="14" t="n"/>
      <c r="E1709" s="16" t="n"/>
      <c r="F1709" s="14" t="n"/>
      <c r="G1709" s="14" t="n"/>
      <c r="H1709" s="19" t="n"/>
      <c r="I1709" s="19" t="n"/>
      <c r="J1709" s="34">
        <f>IF(A1709="","",H1709+I1709)</f>
        <v/>
      </c>
      <c r="K1709" s="14" t="n"/>
      <c r="L1709" s="14" t="n"/>
      <c r="M1709" s="14" t="n"/>
      <c r="N1709" s="14" t="n"/>
      <c r="O1709" s="20">
        <f>IF(A1709="","",SUMPRODUCT((A1709&gt;=Setup!$C$19:$C$30)*(A1709&lt;=Setup!$D$19:$D$30)*Setup!$A$19:$A$30))</f>
        <v/>
      </c>
      <c r="P1709" s="34">
        <f>IF(A1709="","",IF(G1709="Standard 15% (Box 1)",ROUND(H1709*Setup!$B$9,2),0))</f>
        <v/>
      </c>
      <c r="Q1709" s="34">
        <f>IF(A1709="","",I1709-P1709)</f>
        <v/>
      </c>
      <c r="R1709" s="23">
        <f>IF(A1709="","",IF(O1709=0,"Outside audit periods; ","")&amp;IF(G1709="","No VAT category; ","")&amp;IF(ABS(Q1709)&gt;Setup!$B$10,"VAT ≠ 15% × net; ","")&amp;IF(AND(F1709="B2B - VAT registered",NOT(AND(LEN(E1709)=15,LEFT(E1709,1)="3",RIGHT(E1709,1)="3",ISNUMBER(--E1709)))),"Invalid/missing customer VAT no; ","")&amp;IF(L1709&lt;&gt;"Yes","Not reported/cleared on FATOORA; ","")&amp;IF(AND(OR(G1709="Zero-rated domestic (Box 3)",G1709="Export (Box 4)"),N1709=""),"Zero-rate/export evidence missing; ","")&amp;IF(AND(C1709="Credit Note",H1709&gt;0),"Credit note should be negative; ","")&amp;IF(AND(C1709="Simplified Tax Invoice",F1709="B2B - VAT registered"),"Simplified invoice issued to VAT-registered B2B; ",""))</f>
        <v/>
      </c>
    </row>
    <row r="1710">
      <c r="A1710" s="17" t="n"/>
      <c r="B1710" s="14" t="n"/>
      <c r="C1710" s="14" t="n"/>
      <c r="D1710" s="14" t="n"/>
      <c r="E1710" s="16" t="n"/>
      <c r="F1710" s="14" t="n"/>
      <c r="G1710" s="14" t="n"/>
      <c r="H1710" s="19" t="n"/>
      <c r="I1710" s="19" t="n"/>
      <c r="J1710" s="34">
        <f>IF(A1710="","",H1710+I1710)</f>
        <v/>
      </c>
      <c r="K1710" s="14" t="n"/>
      <c r="L1710" s="14" t="n"/>
      <c r="M1710" s="14" t="n"/>
      <c r="N1710" s="14" t="n"/>
      <c r="O1710" s="20">
        <f>IF(A1710="","",SUMPRODUCT((A1710&gt;=Setup!$C$19:$C$30)*(A1710&lt;=Setup!$D$19:$D$30)*Setup!$A$19:$A$30))</f>
        <v/>
      </c>
      <c r="P1710" s="34">
        <f>IF(A1710="","",IF(G1710="Standard 15% (Box 1)",ROUND(H1710*Setup!$B$9,2),0))</f>
        <v/>
      </c>
      <c r="Q1710" s="34">
        <f>IF(A1710="","",I1710-P1710)</f>
        <v/>
      </c>
      <c r="R1710" s="23">
        <f>IF(A1710="","",IF(O1710=0,"Outside audit periods; ","")&amp;IF(G1710="","No VAT category; ","")&amp;IF(ABS(Q1710)&gt;Setup!$B$10,"VAT ≠ 15% × net; ","")&amp;IF(AND(F1710="B2B - VAT registered",NOT(AND(LEN(E1710)=15,LEFT(E1710,1)="3",RIGHT(E1710,1)="3",ISNUMBER(--E1710)))),"Invalid/missing customer VAT no; ","")&amp;IF(L1710&lt;&gt;"Yes","Not reported/cleared on FATOORA; ","")&amp;IF(AND(OR(G1710="Zero-rated domestic (Box 3)",G1710="Export (Box 4)"),N1710=""),"Zero-rate/export evidence missing; ","")&amp;IF(AND(C1710="Credit Note",H1710&gt;0),"Credit note should be negative; ","")&amp;IF(AND(C1710="Simplified Tax Invoice",F1710="B2B - VAT registered"),"Simplified invoice issued to VAT-registered B2B; ",""))</f>
        <v/>
      </c>
    </row>
    <row r="1711">
      <c r="A1711" s="17" t="n"/>
      <c r="B1711" s="14" t="n"/>
      <c r="C1711" s="14" t="n"/>
      <c r="D1711" s="14" t="n"/>
      <c r="E1711" s="16" t="n"/>
      <c r="F1711" s="14" t="n"/>
      <c r="G1711" s="14" t="n"/>
      <c r="H1711" s="19" t="n"/>
      <c r="I1711" s="19" t="n"/>
      <c r="J1711" s="34">
        <f>IF(A1711="","",H1711+I1711)</f>
        <v/>
      </c>
      <c r="K1711" s="14" t="n"/>
      <c r="L1711" s="14" t="n"/>
      <c r="M1711" s="14" t="n"/>
      <c r="N1711" s="14" t="n"/>
      <c r="O1711" s="20">
        <f>IF(A1711="","",SUMPRODUCT((A1711&gt;=Setup!$C$19:$C$30)*(A1711&lt;=Setup!$D$19:$D$30)*Setup!$A$19:$A$30))</f>
        <v/>
      </c>
      <c r="P1711" s="34">
        <f>IF(A1711="","",IF(G1711="Standard 15% (Box 1)",ROUND(H1711*Setup!$B$9,2),0))</f>
        <v/>
      </c>
      <c r="Q1711" s="34">
        <f>IF(A1711="","",I1711-P1711)</f>
        <v/>
      </c>
      <c r="R1711" s="23">
        <f>IF(A1711="","",IF(O1711=0,"Outside audit periods; ","")&amp;IF(G1711="","No VAT category; ","")&amp;IF(ABS(Q1711)&gt;Setup!$B$10,"VAT ≠ 15% × net; ","")&amp;IF(AND(F1711="B2B - VAT registered",NOT(AND(LEN(E1711)=15,LEFT(E1711,1)="3",RIGHT(E1711,1)="3",ISNUMBER(--E1711)))),"Invalid/missing customer VAT no; ","")&amp;IF(L1711&lt;&gt;"Yes","Not reported/cleared on FATOORA; ","")&amp;IF(AND(OR(G1711="Zero-rated domestic (Box 3)",G1711="Export (Box 4)"),N1711=""),"Zero-rate/export evidence missing; ","")&amp;IF(AND(C1711="Credit Note",H1711&gt;0),"Credit note should be negative; ","")&amp;IF(AND(C1711="Simplified Tax Invoice",F1711="B2B - VAT registered"),"Simplified invoice issued to VAT-registered B2B; ",""))</f>
        <v/>
      </c>
    </row>
    <row r="1712">
      <c r="A1712" s="17" t="n"/>
      <c r="B1712" s="14" t="n"/>
      <c r="C1712" s="14" t="n"/>
      <c r="D1712" s="14" t="n"/>
      <c r="E1712" s="16" t="n"/>
      <c r="F1712" s="14" t="n"/>
      <c r="G1712" s="14" t="n"/>
      <c r="H1712" s="19" t="n"/>
      <c r="I1712" s="19" t="n"/>
      <c r="J1712" s="34">
        <f>IF(A1712="","",H1712+I1712)</f>
        <v/>
      </c>
      <c r="K1712" s="14" t="n"/>
      <c r="L1712" s="14" t="n"/>
      <c r="M1712" s="14" t="n"/>
      <c r="N1712" s="14" t="n"/>
      <c r="O1712" s="20">
        <f>IF(A1712="","",SUMPRODUCT((A1712&gt;=Setup!$C$19:$C$30)*(A1712&lt;=Setup!$D$19:$D$30)*Setup!$A$19:$A$30))</f>
        <v/>
      </c>
      <c r="P1712" s="34">
        <f>IF(A1712="","",IF(G1712="Standard 15% (Box 1)",ROUND(H1712*Setup!$B$9,2),0))</f>
        <v/>
      </c>
      <c r="Q1712" s="34">
        <f>IF(A1712="","",I1712-P1712)</f>
        <v/>
      </c>
      <c r="R1712" s="23">
        <f>IF(A1712="","",IF(O1712=0,"Outside audit periods; ","")&amp;IF(G1712="","No VAT category; ","")&amp;IF(ABS(Q1712)&gt;Setup!$B$10,"VAT ≠ 15% × net; ","")&amp;IF(AND(F1712="B2B - VAT registered",NOT(AND(LEN(E1712)=15,LEFT(E1712,1)="3",RIGHT(E1712,1)="3",ISNUMBER(--E1712)))),"Invalid/missing customer VAT no; ","")&amp;IF(L1712&lt;&gt;"Yes","Not reported/cleared on FATOORA; ","")&amp;IF(AND(OR(G1712="Zero-rated domestic (Box 3)",G1712="Export (Box 4)"),N1712=""),"Zero-rate/export evidence missing; ","")&amp;IF(AND(C1712="Credit Note",H1712&gt;0),"Credit note should be negative; ","")&amp;IF(AND(C1712="Simplified Tax Invoice",F1712="B2B - VAT registered"),"Simplified invoice issued to VAT-registered B2B; ",""))</f>
        <v/>
      </c>
    </row>
    <row r="1713">
      <c r="A1713" s="17" t="n"/>
      <c r="B1713" s="14" t="n"/>
      <c r="C1713" s="14" t="n"/>
      <c r="D1713" s="14" t="n"/>
      <c r="E1713" s="16" t="n"/>
      <c r="F1713" s="14" t="n"/>
      <c r="G1713" s="14" t="n"/>
      <c r="H1713" s="19" t="n"/>
      <c r="I1713" s="19" t="n"/>
      <c r="J1713" s="34">
        <f>IF(A1713="","",H1713+I1713)</f>
        <v/>
      </c>
      <c r="K1713" s="14" t="n"/>
      <c r="L1713" s="14" t="n"/>
      <c r="M1713" s="14" t="n"/>
      <c r="N1713" s="14" t="n"/>
      <c r="O1713" s="20">
        <f>IF(A1713="","",SUMPRODUCT((A1713&gt;=Setup!$C$19:$C$30)*(A1713&lt;=Setup!$D$19:$D$30)*Setup!$A$19:$A$30))</f>
        <v/>
      </c>
      <c r="P1713" s="34">
        <f>IF(A1713="","",IF(G1713="Standard 15% (Box 1)",ROUND(H1713*Setup!$B$9,2),0))</f>
        <v/>
      </c>
      <c r="Q1713" s="34">
        <f>IF(A1713="","",I1713-P1713)</f>
        <v/>
      </c>
      <c r="R1713" s="23">
        <f>IF(A1713="","",IF(O1713=0,"Outside audit periods; ","")&amp;IF(G1713="","No VAT category; ","")&amp;IF(ABS(Q1713)&gt;Setup!$B$10,"VAT ≠ 15% × net; ","")&amp;IF(AND(F1713="B2B - VAT registered",NOT(AND(LEN(E1713)=15,LEFT(E1713,1)="3",RIGHT(E1713,1)="3",ISNUMBER(--E1713)))),"Invalid/missing customer VAT no; ","")&amp;IF(L1713&lt;&gt;"Yes","Not reported/cleared on FATOORA; ","")&amp;IF(AND(OR(G1713="Zero-rated domestic (Box 3)",G1713="Export (Box 4)"),N1713=""),"Zero-rate/export evidence missing; ","")&amp;IF(AND(C1713="Credit Note",H1713&gt;0),"Credit note should be negative; ","")&amp;IF(AND(C1713="Simplified Tax Invoice",F1713="B2B - VAT registered"),"Simplified invoice issued to VAT-registered B2B; ",""))</f>
        <v/>
      </c>
    </row>
    <row r="1714">
      <c r="A1714" s="17" t="n"/>
      <c r="B1714" s="14" t="n"/>
      <c r="C1714" s="14" t="n"/>
      <c r="D1714" s="14" t="n"/>
      <c r="E1714" s="16" t="n"/>
      <c r="F1714" s="14" t="n"/>
      <c r="G1714" s="14" t="n"/>
      <c r="H1714" s="19" t="n"/>
      <c r="I1714" s="19" t="n"/>
      <c r="J1714" s="34">
        <f>IF(A1714="","",H1714+I1714)</f>
        <v/>
      </c>
      <c r="K1714" s="14" t="n"/>
      <c r="L1714" s="14" t="n"/>
      <c r="M1714" s="14" t="n"/>
      <c r="N1714" s="14" t="n"/>
      <c r="O1714" s="20">
        <f>IF(A1714="","",SUMPRODUCT((A1714&gt;=Setup!$C$19:$C$30)*(A1714&lt;=Setup!$D$19:$D$30)*Setup!$A$19:$A$30))</f>
        <v/>
      </c>
      <c r="P1714" s="34">
        <f>IF(A1714="","",IF(G1714="Standard 15% (Box 1)",ROUND(H1714*Setup!$B$9,2),0))</f>
        <v/>
      </c>
      <c r="Q1714" s="34">
        <f>IF(A1714="","",I1714-P1714)</f>
        <v/>
      </c>
      <c r="R1714" s="23">
        <f>IF(A1714="","",IF(O1714=0,"Outside audit periods; ","")&amp;IF(G1714="","No VAT category; ","")&amp;IF(ABS(Q1714)&gt;Setup!$B$10,"VAT ≠ 15% × net; ","")&amp;IF(AND(F1714="B2B - VAT registered",NOT(AND(LEN(E1714)=15,LEFT(E1714,1)="3",RIGHT(E1714,1)="3",ISNUMBER(--E1714)))),"Invalid/missing customer VAT no; ","")&amp;IF(L1714&lt;&gt;"Yes","Not reported/cleared on FATOORA; ","")&amp;IF(AND(OR(G1714="Zero-rated domestic (Box 3)",G1714="Export (Box 4)"),N1714=""),"Zero-rate/export evidence missing; ","")&amp;IF(AND(C1714="Credit Note",H1714&gt;0),"Credit note should be negative; ","")&amp;IF(AND(C1714="Simplified Tax Invoice",F1714="B2B - VAT registered"),"Simplified invoice issued to VAT-registered B2B; ",""))</f>
        <v/>
      </c>
    </row>
    <row r="1715">
      <c r="A1715" s="17" t="n"/>
      <c r="B1715" s="14" t="n"/>
      <c r="C1715" s="14" t="n"/>
      <c r="D1715" s="14" t="n"/>
      <c r="E1715" s="16" t="n"/>
      <c r="F1715" s="14" t="n"/>
      <c r="G1715" s="14" t="n"/>
      <c r="H1715" s="19" t="n"/>
      <c r="I1715" s="19" t="n"/>
      <c r="J1715" s="34">
        <f>IF(A1715="","",H1715+I1715)</f>
        <v/>
      </c>
      <c r="K1715" s="14" t="n"/>
      <c r="L1715" s="14" t="n"/>
      <c r="M1715" s="14" t="n"/>
      <c r="N1715" s="14" t="n"/>
      <c r="O1715" s="20">
        <f>IF(A1715="","",SUMPRODUCT((A1715&gt;=Setup!$C$19:$C$30)*(A1715&lt;=Setup!$D$19:$D$30)*Setup!$A$19:$A$30))</f>
        <v/>
      </c>
      <c r="P1715" s="34">
        <f>IF(A1715="","",IF(G1715="Standard 15% (Box 1)",ROUND(H1715*Setup!$B$9,2),0))</f>
        <v/>
      </c>
      <c r="Q1715" s="34">
        <f>IF(A1715="","",I1715-P1715)</f>
        <v/>
      </c>
      <c r="R1715" s="23">
        <f>IF(A1715="","",IF(O1715=0,"Outside audit periods; ","")&amp;IF(G1715="","No VAT category; ","")&amp;IF(ABS(Q1715)&gt;Setup!$B$10,"VAT ≠ 15% × net; ","")&amp;IF(AND(F1715="B2B - VAT registered",NOT(AND(LEN(E1715)=15,LEFT(E1715,1)="3",RIGHT(E1715,1)="3",ISNUMBER(--E1715)))),"Invalid/missing customer VAT no; ","")&amp;IF(L1715&lt;&gt;"Yes","Not reported/cleared on FATOORA; ","")&amp;IF(AND(OR(G1715="Zero-rated domestic (Box 3)",G1715="Export (Box 4)"),N1715=""),"Zero-rate/export evidence missing; ","")&amp;IF(AND(C1715="Credit Note",H1715&gt;0),"Credit note should be negative; ","")&amp;IF(AND(C1715="Simplified Tax Invoice",F1715="B2B - VAT registered"),"Simplified invoice issued to VAT-registered B2B; ",""))</f>
        <v/>
      </c>
    </row>
    <row r="1716">
      <c r="A1716" s="17" t="n"/>
      <c r="B1716" s="14" t="n"/>
      <c r="C1716" s="14" t="n"/>
      <c r="D1716" s="14" t="n"/>
      <c r="E1716" s="16" t="n"/>
      <c r="F1716" s="14" t="n"/>
      <c r="G1716" s="14" t="n"/>
      <c r="H1716" s="19" t="n"/>
      <c r="I1716" s="19" t="n"/>
      <c r="J1716" s="34">
        <f>IF(A1716="","",H1716+I1716)</f>
        <v/>
      </c>
      <c r="K1716" s="14" t="n"/>
      <c r="L1716" s="14" t="n"/>
      <c r="M1716" s="14" t="n"/>
      <c r="N1716" s="14" t="n"/>
      <c r="O1716" s="20">
        <f>IF(A1716="","",SUMPRODUCT((A1716&gt;=Setup!$C$19:$C$30)*(A1716&lt;=Setup!$D$19:$D$30)*Setup!$A$19:$A$30))</f>
        <v/>
      </c>
      <c r="P1716" s="34">
        <f>IF(A1716="","",IF(G1716="Standard 15% (Box 1)",ROUND(H1716*Setup!$B$9,2),0))</f>
        <v/>
      </c>
      <c r="Q1716" s="34">
        <f>IF(A1716="","",I1716-P1716)</f>
        <v/>
      </c>
      <c r="R1716" s="23">
        <f>IF(A1716="","",IF(O1716=0,"Outside audit periods; ","")&amp;IF(G1716="","No VAT category; ","")&amp;IF(ABS(Q1716)&gt;Setup!$B$10,"VAT ≠ 15% × net; ","")&amp;IF(AND(F1716="B2B - VAT registered",NOT(AND(LEN(E1716)=15,LEFT(E1716,1)="3",RIGHT(E1716,1)="3",ISNUMBER(--E1716)))),"Invalid/missing customer VAT no; ","")&amp;IF(L1716&lt;&gt;"Yes","Not reported/cleared on FATOORA; ","")&amp;IF(AND(OR(G1716="Zero-rated domestic (Box 3)",G1716="Export (Box 4)"),N1716=""),"Zero-rate/export evidence missing; ","")&amp;IF(AND(C1716="Credit Note",H1716&gt;0),"Credit note should be negative; ","")&amp;IF(AND(C1716="Simplified Tax Invoice",F1716="B2B - VAT registered"),"Simplified invoice issued to VAT-registered B2B; ",""))</f>
        <v/>
      </c>
    </row>
    <row r="1717">
      <c r="A1717" s="17" t="n"/>
      <c r="B1717" s="14" t="n"/>
      <c r="C1717" s="14" t="n"/>
      <c r="D1717" s="14" t="n"/>
      <c r="E1717" s="16" t="n"/>
      <c r="F1717" s="14" t="n"/>
      <c r="G1717" s="14" t="n"/>
      <c r="H1717" s="19" t="n"/>
      <c r="I1717" s="19" t="n"/>
      <c r="J1717" s="34">
        <f>IF(A1717="","",H1717+I1717)</f>
        <v/>
      </c>
      <c r="K1717" s="14" t="n"/>
      <c r="L1717" s="14" t="n"/>
      <c r="M1717" s="14" t="n"/>
      <c r="N1717" s="14" t="n"/>
      <c r="O1717" s="20">
        <f>IF(A1717="","",SUMPRODUCT((A1717&gt;=Setup!$C$19:$C$30)*(A1717&lt;=Setup!$D$19:$D$30)*Setup!$A$19:$A$30))</f>
        <v/>
      </c>
      <c r="P1717" s="34">
        <f>IF(A1717="","",IF(G1717="Standard 15% (Box 1)",ROUND(H1717*Setup!$B$9,2),0))</f>
        <v/>
      </c>
      <c r="Q1717" s="34">
        <f>IF(A1717="","",I1717-P1717)</f>
        <v/>
      </c>
      <c r="R1717" s="23">
        <f>IF(A1717="","",IF(O1717=0,"Outside audit periods; ","")&amp;IF(G1717="","No VAT category; ","")&amp;IF(ABS(Q1717)&gt;Setup!$B$10,"VAT ≠ 15% × net; ","")&amp;IF(AND(F1717="B2B - VAT registered",NOT(AND(LEN(E1717)=15,LEFT(E1717,1)="3",RIGHT(E1717,1)="3",ISNUMBER(--E1717)))),"Invalid/missing customer VAT no; ","")&amp;IF(L1717&lt;&gt;"Yes","Not reported/cleared on FATOORA; ","")&amp;IF(AND(OR(G1717="Zero-rated domestic (Box 3)",G1717="Export (Box 4)"),N1717=""),"Zero-rate/export evidence missing; ","")&amp;IF(AND(C1717="Credit Note",H1717&gt;0),"Credit note should be negative; ","")&amp;IF(AND(C1717="Simplified Tax Invoice",F1717="B2B - VAT registered"),"Simplified invoice issued to VAT-registered B2B; ",""))</f>
        <v/>
      </c>
    </row>
    <row r="1718">
      <c r="A1718" s="17" t="n"/>
      <c r="B1718" s="14" t="n"/>
      <c r="C1718" s="14" t="n"/>
      <c r="D1718" s="14" t="n"/>
      <c r="E1718" s="16" t="n"/>
      <c r="F1718" s="14" t="n"/>
      <c r="G1718" s="14" t="n"/>
      <c r="H1718" s="19" t="n"/>
      <c r="I1718" s="19" t="n"/>
      <c r="J1718" s="34">
        <f>IF(A1718="","",H1718+I1718)</f>
        <v/>
      </c>
      <c r="K1718" s="14" t="n"/>
      <c r="L1718" s="14" t="n"/>
      <c r="M1718" s="14" t="n"/>
      <c r="N1718" s="14" t="n"/>
      <c r="O1718" s="20">
        <f>IF(A1718="","",SUMPRODUCT((A1718&gt;=Setup!$C$19:$C$30)*(A1718&lt;=Setup!$D$19:$D$30)*Setup!$A$19:$A$30))</f>
        <v/>
      </c>
      <c r="P1718" s="34">
        <f>IF(A1718="","",IF(G1718="Standard 15% (Box 1)",ROUND(H1718*Setup!$B$9,2),0))</f>
        <v/>
      </c>
      <c r="Q1718" s="34">
        <f>IF(A1718="","",I1718-P1718)</f>
        <v/>
      </c>
      <c r="R1718" s="23">
        <f>IF(A1718="","",IF(O1718=0,"Outside audit periods; ","")&amp;IF(G1718="","No VAT category; ","")&amp;IF(ABS(Q1718)&gt;Setup!$B$10,"VAT ≠ 15% × net; ","")&amp;IF(AND(F1718="B2B - VAT registered",NOT(AND(LEN(E1718)=15,LEFT(E1718,1)="3",RIGHT(E1718,1)="3",ISNUMBER(--E1718)))),"Invalid/missing customer VAT no; ","")&amp;IF(L1718&lt;&gt;"Yes","Not reported/cleared on FATOORA; ","")&amp;IF(AND(OR(G1718="Zero-rated domestic (Box 3)",G1718="Export (Box 4)"),N1718=""),"Zero-rate/export evidence missing; ","")&amp;IF(AND(C1718="Credit Note",H1718&gt;0),"Credit note should be negative; ","")&amp;IF(AND(C1718="Simplified Tax Invoice",F1718="B2B - VAT registered"),"Simplified invoice issued to VAT-registered B2B; ",""))</f>
        <v/>
      </c>
    </row>
    <row r="1719">
      <c r="A1719" s="17" t="n"/>
      <c r="B1719" s="14" t="n"/>
      <c r="C1719" s="14" t="n"/>
      <c r="D1719" s="14" t="n"/>
      <c r="E1719" s="16" t="n"/>
      <c r="F1719" s="14" t="n"/>
      <c r="G1719" s="14" t="n"/>
      <c r="H1719" s="19" t="n"/>
      <c r="I1719" s="19" t="n"/>
      <c r="J1719" s="34">
        <f>IF(A1719="","",H1719+I1719)</f>
        <v/>
      </c>
      <c r="K1719" s="14" t="n"/>
      <c r="L1719" s="14" t="n"/>
      <c r="M1719" s="14" t="n"/>
      <c r="N1719" s="14" t="n"/>
      <c r="O1719" s="20">
        <f>IF(A1719="","",SUMPRODUCT((A1719&gt;=Setup!$C$19:$C$30)*(A1719&lt;=Setup!$D$19:$D$30)*Setup!$A$19:$A$30))</f>
        <v/>
      </c>
      <c r="P1719" s="34">
        <f>IF(A1719="","",IF(G1719="Standard 15% (Box 1)",ROUND(H1719*Setup!$B$9,2),0))</f>
        <v/>
      </c>
      <c r="Q1719" s="34">
        <f>IF(A1719="","",I1719-P1719)</f>
        <v/>
      </c>
      <c r="R1719" s="23">
        <f>IF(A1719="","",IF(O1719=0,"Outside audit periods; ","")&amp;IF(G1719="","No VAT category; ","")&amp;IF(ABS(Q1719)&gt;Setup!$B$10,"VAT ≠ 15% × net; ","")&amp;IF(AND(F1719="B2B - VAT registered",NOT(AND(LEN(E1719)=15,LEFT(E1719,1)="3",RIGHT(E1719,1)="3",ISNUMBER(--E1719)))),"Invalid/missing customer VAT no; ","")&amp;IF(L1719&lt;&gt;"Yes","Not reported/cleared on FATOORA; ","")&amp;IF(AND(OR(G1719="Zero-rated domestic (Box 3)",G1719="Export (Box 4)"),N1719=""),"Zero-rate/export evidence missing; ","")&amp;IF(AND(C1719="Credit Note",H1719&gt;0),"Credit note should be negative; ","")&amp;IF(AND(C1719="Simplified Tax Invoice",F1719="B2B - VAT registered"),"Simplified invoice issued to VAT-registered B2B; ",""))</f>
        <v/>
      </c>
    </row>
    <row r="1720">
      <c r="A1720" s="17" t="n"/>
      <c r="B1720" s="14" t="n"/>
      <c r="C1720" s="14" t="n"/>
      <c r="D1720" s="14" t="n"/>
      <c r="E1720" s="16" t="n"/>
      <c r="F1720" s="14" t="n"/>
      <c r="G1720" s="14" t="n"/>
      <c r="H1720" s="19" t="n"/>
      <c r="I1720" s="19" t="n"/>
      <c r="J1720" s="34">
        <f>IF(A1720="","",H1720+I1720)</f>
        <v/>
      </c>
      <c r="K1720" s="14" t="n"/>
      <c r="L1720" s="14" t="n"/>
      <c r="M1720" s="14" t="n"/>
      <c r="N1720" s="14" t="n"/>
      <c r="O1720" s="20">
        <f>IF(A1720="","",SUMPRODUCT((A1720&gt;=Setup!$C$19:$C$30)*(A1720&lt;=Setup!$D$19:$D$30)*Setup!$A$19:$A$30))</f>
        <v/>
      </c>
      <c r="P1720" s="34">
        <f>IF(A1720="","",IF(G1720="Standard 15% (Box 1)",ROUND(H1720*Setup!$B$9,2),0))</f>
        <v/>
      </c>
      <c r="Q1720" s="34">
        <f>IF(A1720="","",I1720-P1720)</f>
        <v/>
      </c>
      <c r="R1720" s="23">
        <f>IF(A1720="","",IF(O1720=0,"Outside audit periods; ","")&amp;IF(G1720="","No VAT category; ","")&amp;IF(ABS(Q1720)&gt;Setup!$B$10,"VAT ≠ 15% × net; ","")&amp;IF(AND(F1720="B2B - VAT registered",NOT(AND(LEN(E1720)=15,LEFT(E1720,1)="3",RIGHT(E1720,1)="3",ISNUMBER(--E1720)))),"Invalid/missing customer VAT no; ","")&amp;IF(L1720&lt;&gt;"Yes","Not reported/cleared on FATOORA; ","")&amp;IF(AND(OR(G1720="Zero-rated domestic (Box 3)",G1720="Export (Box 4)"),N1720=""),"Zero-rate/export evidence missing; ","")&amp;IF(AND(C1720="Credit Note",H1720&gt;0),"Credit note should be negative; ","")&amp;IF(AND(C1720="Simplified Tax Invoice",F1720="B2B - VAT registered"),"Simplified invoice issued to VAT-registered B2B; ",""))</f>
        <v/>
      </c>
    </row>
    <row r="1721">
      <c r="A1721" s="17" t="n"/>
      <c r="B1721" s="14" t="n"/>
      <c r="C1721" s="14" t="n"/>
      <c r="D1721" s="14" t="n"/>
      <c r="E1721" s="16" t="n"/>
      <c r="F1721" s="14" t="n"/>
      <c r="G1721" s="14" t="n"/>
      <c r="H1721" s="19" t="n"/>
      <c r="I1721" s="19" t="n"/>
      <c r="J1721" s="34">
        <f>IF(A1721="","",H1721+I1721)</f>
        <v/>
      </c>
      <c r="K1721" s="14" t="n"/>
      <c r="L1721" s="14" t="n"/>
      <c r="M1721" s="14" t="n"/>
      <c r="N1721" s="14" t="n"/>
      <c r="O1721" s="20">
        <f>IF(A1721="","",SUMPRODUCT((A1721&gt;=Setup!$C$19:$C$30)*(A1721&lt;=Setup!$D$19:$D$30)*Setup!$A$19:$A$30))</f>
        <v/>
      </c>
      <c r="P1721" s="34">
        <f>IF(A1721="","",IF(G1721="Standard 15% (Box 1)",ROUND(H1721*Setup!$B$9,2),0))</f>
        <v/>
      </c>
      <c r="Q1721" s="34">
        <f>IF(A1721="","",I1721-P1721)</f>
        <v/>
      </c>
      <c r="R1721" s="23">
        <f>IF(A1721="","",IF(O1721=0,"Outside audit periods; ","")&amp;IF(G1721="","No VAT category; ","")&amp;IF(ABS(Q1721)&gt;Setup!$B$10,"VAT ≠ 15% × net; ","")&amp;IF(AND(F1721="B2B - VAT registered",NOT(AND(LEN(E1721)=15,LEFT(E1721,1)="3",RIGHT(E1721,1)="3",ISNUMBER(--E1721)))),"Invalid/missing customer VAT no; ","")&amp;IF(L1721&lt;&gt;"Yes","Not reported/cleared on FATOORA; ","")&amp;IF(AND(OR(G1721="Zero-rated domestic (Box 3)",G1721="Export (Box 4)"),N1721=""),"Zero-rate/export evidence missing; ","")&amp;IF(AND(C1721="Credit Note",H1721&gt;0),"Credit note should be negative; ","")&amp;IF(AND(C1721="Simplified Tax Invoice",F1721="B2B - VAT registered"),"Simplified invoice issued to VAT-registered B2B; ",""))</f>
        <v/>
      </c>
    </row>
    <row r="1722">
      <c r="A1722" s="17" t="n"/>
      <c r="B1722" s="14" t="n"/>
      <c r="C1722" s="14" t="n"/>
      <c r="D1722" s="14" t="n"/>
      <c r="E1722" s="16" t="n"/>
      <c r="F1722" s="14" t="n"/>
      <c r="G1722" s="14" t="n"/>
      <c r="H1722" s="19" t="n"/>
      <c r="I1722" s="19" t="n"/>
      <c r="J1722" s="34">
        <f>IF(A1722="","",H1722+I1722)</f>
        <v/>
      </c>
      <c r="K1722" s="14" t="n"/>
      <c r="L1722" s="14" t="n"/>
      <c r="M1722" s="14" t="n"/>
      <c r="N1722" s="14" t="n"/>
      <c r="O1722" s="20">
        <f>IF(A1722="","",SUMPRODUCT((A1722&gt;=Setup!$C$19:$C$30)*(A1722&lt;=Setup!$D$19:$D$30)*Setup!$A$19:$A$30))</f>
        <v/>
      </c>
      <c r="P1722" s="34">
        <f>IF(A1722="","",IF(G1722="Standard 15% (Box 1)",ROUND(H1722*Setup!$B$9,2),0))</f>
        <v/>
      </c>
      <c r="Q1722" s="34">
        <f>IF(A1722="","",I1722-P1722)</f>
        <v/>
      </c>
      <c r="R1722" s="23">
        <f>IF(A1722="","",IF(O1722=0,"Outside audit periods; ","")&amp;IF(G1722="","No VAT category; ","")&amp;IF(ABS(Q1722)&gt;Setup!$B$10,"VAT ≠ 15% × net; ","")&amp;IF(AND(F1722="B2B - VAT registered",NOT(AND(LEN(E1722)=15,LEFT(E1722,1)="3",RIGHT(E1722,1)="3",ISNUMBER(--E1722)))),"Invalid/missing customer VAT no; ","")&amp;IF(L1722&lt;&gt;"Yes","Not reported/cleared on FATOORA; ","")&amp;IF(AND(OR(G1722="Zero-rated domestic (Box 3)",G1722="Export (Box 4)"),N1722=""),"Zero-rate/export evidence missing; ","")&amp;IF(AND(C1722="Credit Note",H1722&gt;0),"Credit note should be negative; ","")&amp;IF(AND(C1722="Simplified Tax Invoice",F1722="B2B - VAT registered"),"Simplified invoice issued to VAT-registered B2B; ",""))</f>
        <v/>
      </c>
    </row>
    <row r="1723">
      <c r="A1723" s="17" t="n"/>
      <c r="B1723" s="14" t="n"/>
      <c r="C1723" s="14" t="n"/>
      <c r="D1723" s="14" t="n"/>
      <c r="E1723" s="16" t="n"/>
      <c r="F1723" s="14" t="n"/>
      <c r="G1723" s="14" t="n"/>
      <c r="H1723" s="19" t="n"/>
      <c r="I1723" s="19" t="n"/>
      <c r="J1723" s="34">
        <f>IF(A1723="","",H1723+I1723)</f>
        <v/>
      </c>
      <c r="K1723" s="14" t="n"/>
      <c r="L1723" s="14" t="n"/>
      <c r="M1723" s="14" t="n"/>
      <c r="N1723" s="14" t="n"/>
      <c r="O1723" s="20">
        <f>IF(A1723="","",SUMPRODUCT((A1723&gt;=Setup!$C$19:$C$30)*(A1723&lt;=Setup!$D$19:$D$30)*Setup!$A$19:$A$30))</f>
        <v/>
      </c>
      <c r="P1723" s="34">
        <f>IF(A1723="","",IF(G1723="Standard 15% (Box 1)",ROUND(H1723*Setup!$B$9,2),0))</f>
        <v/>
      </c>
      <c r="Q1723" s="34">
        <f>IF(A1723="","",I1723-P1723)</f>
        <v/>
      </c>
      <c r="R1723" s="23">
        <f>IF(A1723="","",IF(O1723=0,"Outside audit periods; ","")&amp;IF(G1723="","No VAT category; ","")&amp;IF(ABS(Q1723)&gt;Setup!$B$10,"VAT ≠ 15% × net; ","")&amp;IF(AND(F1723="B2B - VAT registered",NOT(AND(LEN(E1723)=15,LEFT(E1723,1)="3",RIGHT(E1723,1)="3",ISNUMBER(--E1723)))),"Invalid/missing customer VAT no; ","")&amp;IF(L1723&lt;&gt;"Yes","Not reported/cleared on FATOORA; ","")&amp;IF(AND(OR(G1723="Zero-rated domestic (Box 3)",G1723="Export (Box 4)"),N1723=""),"Zero-rate/export evidence missing; ","")&amp;IF(AND(C1723="Credit Note",H1723&gt;0),"Credit note should be negative; ","")&amp;IF(AND(C1723="Simplified Tax Invoice",F1723="B2B - VAT registered"),"Simplified invoice issued to VAT-registered B2B; ",""))</f>
        <v/>
      </c>
    </row>
    <row r="1724">
      <c r="A1724" s="17" t="n"/>
      <c r="B1724" s="14" t="n"/>
      <c r="C1724" s="14" t="n"/>
      <c r="D1724" s="14" t="n"/>
      <c r="E1724" s="16" t="n"/>
      <c r="F1724" s="14" t="n"/>
      <c r="G1724" s="14" t="n"/>
      <c r="H1724" s="19" t="n"/>
      <c r="I1724" s="19" t="n"/>
      <c r="J1724" s="34">
        <f>IF(A1724="","",H1724+I1724)</f>
        <v/>
      </c>
      <c r="K1724" s="14" t="n"/>
      <c r="L1724" s="14" t="n"/>
      <c r="M1724" s="14" t="n"/>
      <c r="N1724" s="14" t="n"/>
      <c r="O1724" s="20">
        <f>IF(A1724="","",SUMPRODUCT((A1724&gt;=Setup!$C$19:$C$30)*(A1724&lt;=Setup!$D$19:$D$30)*Setup!$A$19:$A$30))</f>
        <v/>
      </c>
      <c r="P1724" s="34">
        <f>IF(A1724="","",IF(G1724="Standard 15% (Box 1)",ROUND(H1724*Setup!$B$9,2),0))</f>
        <v/>
      </c>
      <c r="Q1724" s="34">
        <f>IF(A1724="","",I1724-P1724)</f>
        <v/>
      </c>
      <c r="R1724" s="23">
        <f>IF(A1724="","",IF(O1724=0,"Outside audit periods; ","")&amp;IF(G1724="","No VAT category; ","")&amp;IF(ABS(Q1724)&gt;Setup!$B$10,"VAT ≠ 15% × net; ","")&amp;IF(AND(F1724="B2B - VAT registered",NOT(AND(LEN(E1724)=15,LEFT(E1724,1)="3",RIGHT(E1724,1)="3",ISNUMBER(--E1724)))),"Invalid/missing customer VAT no; ","")&amp;IF(L1724&lt;&gt;"Yes","Not reported/cleared on FATOORA; ","")&amp;IF(AND(OR(G1724="Zero-rated domestic (Box 3)",G1724="Export (Box 4)"),N1724=""),"Zero-rate/export evidence missing; ","")&amp;IF(AND(C1724="Credit Note",H1724&gt;0),"Credit note should be negative; ","")&amp;IF(AND(C1724="Simplified Tax Invoice",F1724="B2B - VAT registered"),"Simplified invoice issued to VAT-registered B2B; ",""))</f>
        <v/>
      </c>
    </row>
    <row r="1725">
      <c r="A1725" s="17" t="n"/>
      <c r="B1725" s="14" t="n"/>
      <c r="C1725" s="14" t="n"/>
      <c r="D1725" s="14" t="n"/>
      <c r="E1725" s="16" t="n"/>
      <c r="F1725" s="14" t="n"/>
      <c r="G1725" s="14" t="n"/>
      <c r="H1725" s="19" t="n"/>
      <c r="I1725" s="19" t="n"/>
      <c r="J1725" s="34">
        <f>IF(A1725="","",H1725+I1725)</f>
        <v/>
      </c>
      <c r="K1725" s="14" t="n"/>
      <c r="L1725" s="14" t="n"/>
      <c r="M1725" s="14" t="n"/>
      <c r="N1725" s="14" t="n"/>
      <c r="O1725" s="20">
        <f>IF(A1725="","",SUMPRODUCT((A1725&gt;=Setup!$C$19:$C$30)*(A1725&lt;=Setup!$D$19:$D$30)*Setup!$A$19:$A$30))</f>
        <v/>
      </c>
      <c r="P1725" s="34">
        <f>IF(A1725="","",IF(G1725="Standard 15% (Box 1)",ROUND(H1725*Setup!$B$9,2),0))</f>
        <v/>
      </c>
      <c r="Q1725" s="34">
        <f>IF(A1725="","",I1725-P1725)</f>
        <v/>
      </c>
      <c r="R1725" s="23">
        <f>IF(A1725="","",IF(O1725=0,"Outside audit periods; ","")&amp;IF(G1725="","No VAT category; ","")&amp;IF(ABS(Q1725)&gt;Setup!$B$10,"VAT ≠ 15% × net; ","")&amp;IF(AND(F1725="B2B - VAT registered",NOT(AND(LEN(E1725)=15,LEFT(E1725,1)="3",RIGHT(E1725,1)="3",ISNUMBER(--E1725)))),"Invalid/missing customer VAT no; ","")&amp;IF(L1725&lt;&gt;"Yes","Not reported/cleared on FATOORA; ","")&amp;IF(AND(OR(G1725="Zero-rated domestic (Box 3)",G1725="Export (Box 4)"),N1725=""),"Zero-rate/export evidence missing; ","")&amp;IF(AND(C1725="Credit Note",H1725&gt;0),"Credit note should be negative; ","")&amp;IF(AND(C1725="Simplified Tax Invoice",F1725="B2B - VAT registered"),"Simplified invoice issued to VAT-registered B2B; ",""))</f>
        <v/>
      </c>
    </row>
    <row r="1726">
      <c r="A1726" s="17" t="n"/>
      <c r="B1726" s="14" t="n"/>
      <c r="C1726" s="14" t="n"/>
      <c r="D1726" s="14" t="n"/>
      <c r="E1726" s="16" t="n"/>
      <c r="F1726" s="14" t="n"/>
      <c r="G1726" s="14" t="n"/>
      <c r="H1726" s="19" t="n"/>
      <c r="I1726" s="19" t="n"/>
      <c r="J1726" s="34">
        <f>IF(A1726="","",H1726+I1726)</f>
        <v/>
      </c>
      <c r="K1726" s="14" t="n"/>
      <c r="L1726" s="14" t="n"/>
      <c r="M1726" s="14" t="n"/>
      <c r="N1726" s="14" t="n"/>
      <c r="O1726" s="20">
        <f>IF(A1726="","",SUMPRODUCT((A1726&gt;=Setup!$C$19:$C$30)*(A1726&lt;=Setup!$D$19:$D$30)*Setup!$A$19:$A$30))</f>
        <v/>
      </c>
      <c r="P1726" s="34">
        <f>IF(A1726="","",IF(G1726="Standard 15% (Box 1)",ROUND(H1726*Setup!$B$9,2),0))</f>
        <v/>
      </c>
      <c r="Q1726" s="34">
        <f>IF(A1726="","",I1726-P1726)</f>
        <v/>
      </c>
      <c r="R1726" s="23">
        <f>IF(A1726="","",IF(O1726=0,"Outside audit periods; ","")&amp;IF(G1726="","No VAT category; ","")&amp;IF(ABS(Q1726)&gt;Setup!$B$10,"VAT ≠ 15% × net; ","")&amp;IF(AND(F1726="B2B - VAT registered",NOT(AND(LEN(E1726)=15,LEFT(E1726,1)="3",RIGHT(E1726,1)="3",ISNUMBER(--E1726)))),"Invalid/missing customer VAT no; ","")&amp;IF(L1726&lt;&gt;"Yes","Not reported/cleared on FATOORA; ","")&amp;IF(AND(OR(G1726="Zero-rated domestic (Box 3)",G1726="Export (Box 4)"),N1726=""),"Zero-rate/export evidence missing; ","")&amp;IF(AND(C1726="Credit Note",H1726&gt;0),"Credit note should be negative; ","")&amp;IF(AND(C1726="Simplified Tax Invoice",F1726="B2B - VAT registered"),"Simplified invoice issued to VAT-registered B2B; ",""))</f>
        <v/>
      </c>
    </row>
    <row r="1727">
      <c r="A1727" s="17" t="n"/>
      <c r="B1727" s="14" t="n"/>
      <c r="C1727" s="14" t="n"/>
      <c r="D1727" s="14" t="n"/>
      <c r="E1727" s="16" t="n"/>
      <c r="F1727" s="14" t="n"/>
      <c r="G1727" s="14" t="n"/>
      <c r="H1727" s="19" t="n"/>
      <c r="I1727" s="19" t="n"/>
      <c r="J1727" s="34">
        <f>IF(A1727="","",H1727+I1727)</f>
        <v/>
      </c>
      <c r="K1727" s="14" t="n"/>
      <c r="L1727" s="14" t="n"/>
      <c r="M1727" s="14" t="n"/>
      <c r="N1727" s="14" t="n"/>
      <c r="O1727" s="20">
        <f>IF(A1727="","",SUMPRODUCT((A1727&gt;=Setup!$C$19:$C$30)*(A1727&lt;=Setup!$D$19:$D$30)*Setup!$A$19:$A$30))</f>
        <v/>
      </c>
      <c r="P1727" s="34">
        <f>IF(A1727="","",IF(G1727="Standard 15% (Box 1)",ROUND(H1727*Setup!$B$9,2),0))</f>
        <v/>
      </c>
      <c r="Q1727" s="34">
        <f>IF(A1727="","",I1727-P1727)</f>
        <v/>
      </c>
      <c r="R1727" s="23">
        <f>IF(A1727="","",IF(O1727=0,"Outside audit periods; ","")&amp;IF(G1727="","No VAT category; ","")&amp;IF(ABS(Q1727)&gt;Setup!$B$10,"VAT ≠ 15% × net; ","")&amp;IF(AND(F1727="B2B - VAT registered",NOT(AND(LEN(E1727)=15,LEFT(E1727,1)="3",RIGHT(E1727,1)="3",ISNUMBER(--E1727)))),"Invalid/missing customer VAT no; ","")&amp;IF(L1727&lt;&gt;"Yes","Not reported/cleared on FATOORA; ","")&amp;IF(AND(OR(G1727="Zero-rated domestic (Box 3)",G1727="Export (Box 4)"),N1727=""),"Zero-rate/export evidence missing; ","")&amp;IF(AND(C1727="Credit Note",H1727&gt;0),"Credit note should be negative; ","")&amp;IF(AND(C1727="Simplified Tax Invoice",F1727="B2B - VAT registered"),"Simplified invoice issued to VAT-registered B2B; ",""))</f>
        <v/>
      </c>
    </row>
    <row r="1728">
      <c r="A1728" s="17" t="n"/>
      <c r="B1728" s="14" t="n"/>
      <c r="C1728" s="14" t="n"/>
      <c r="D1728" s="14" t="n"/>
      <c r="E1728" s="16" t="n"/>
      <c r="F1728" s="14" t="n"/>
      <c r="G1728" s="14" t="n"/>
      <c r="H1728" s="19" t="n"/>
      <c r="I1728" s="19" t="n"/>
      <c r="J1728" s="34">
        <f>IF(A1728="","",H1728+I1728)</f>
        <v/>
      </c>
      <c r="K1728" s="14" t="n"/>
      <c r="L1728" s="14" t="n"/>
      <c r="M1728" s="14" t="n"/>
      <c r="N1728" s="14" t="n"/>
      <c r="O1728" s="20">
        <f>IF(A1728="","",SUMPRODUCT((A1728&gt;=Setup!$C$19:$C$30)*(A1728&lt;=Setup!$D$19:$D$30)*Setup!$A$19:$A$30))</f>
        <v/>
      </c>
      <c r="P1728" s="34">
        <f>IF(A1728="","",IF(G1728="Standard 15% (Box 1)",ROUND(H1728*Setup!$B$9,2),0))</f>
        <v/>
      </c>
      <c r="Q1728" s="34">
        <f>IF(A1728="","",I1728-P1728)</f>
        <v/>
      </c>
      <c r="R1728" s="23">
        <f>IF(A1728="","",IF(O1728=0,"Outside audit periods; ","")&amp;IF(G1728="","No VAT category; ","")&amp;IF(ABS(Q1728)&gt;Setup!$B$10,"VAT ≠ 15% × net; ","")&amp;IF(AND(F1728="B2B - VAT registered",NOT(AND(LEN(E1728)=15,LEFT(E1728,1)="3",RIGHT(E1728,1)="3",ISNUMBER(--E1728)))),"Invalid/missing customer VAT no; ","")&amp;IF(L1728&lt;&gt;"Yes","Not reported/cleared on FATOORA; ","")&amp;IF(AND(OR(G1728="Zero-rated domestic (Box 3)",G1728="Export (Box 4)"),N1728=""),"Zero-rate/export evidence missing; ","")&amp;IF(AND(C1728="Credit Note",H1728&gt;0),"Credit note should be negative; ","")&amp;IF(AND(C1728="Simplified Tax Invoice",F1728="B2B - VAT registered"),"Simplified invoice issued to VAT-registered B2B; ",""))</f>
        <v/>
      </c>
    </row>
    <row r="1729">
      <c r="A1729" s="17" t="n"/>
      <c r="B1729" s="14" t="n"/>
      <c r="C1729" s="14" t="n"/>
      <c r="D1729" s="14" t="n"/>
      <c r="E1729" s="16" t="n"/>
      <c r="F1729" s="14" t="n"/>
      <c r="G1729" s="14" t="n"/>
      <c r="H1729" s="19" t="n"/>
      <c r="I1729" s="19" t="n"/>
      <c r="J1729" s="34">
        <f>IF(A1729="","",H1729+I1729)</f>
        <v/>
      </c>
      <c r="K1729" s="14" t="n"/>
      <c r="L1729" s="14" t="n"/>
      <c r="M1729" s="14" t="n"/>
      <c r="N1729" s="14" t="n"/>
      <c r="O1729" s="20">
        <f>IF(A1729="","",SUMPRODUCT((A1729&gt;=Setup!$C$19:$C$30)*(A1729&lt;=Setup!$D$19:$D$30)*Setup!$A$19:$A$30))</f>
        <v/>
      </c>
      <c r="P1729" s="34">
        <f>IF(A1729="","",IF(G1729="Standard 15% (Box 1)",ROUND(H1729*Setup!$B$9,2),0))</f>
        <v/>
      </c>
      <c r="Q1729" s="34">
        <f>IF(A1729="","",I1729-P1729)</f>
        <v/>
      </c>
      <c r="R1729" s="23">
        <f>IF(A1729="","",IF(O1729=0,"Outside audit periods; ","")&amp;IF(G1729="","No VAT category; ","")&amp;IF(ABS(Q1729)&gt;Setup!$B$10,"VAT ≠ 15% × net; ","")&amp;IF(AND(F1729="B2B - VAT registered",NOT(AND(LEN(E1729)=15,LEFT(E1729,1)="3",RIGHT(E1729,1)="3",ISNUMBER(--E1729)))),"Invalid/missing customer VAT no; ","")&amp;IF(L1729&lt;&gt;"Yes","Not reported/cleared on FATOORA; ","")&amp;IF(AND(OR(G1729="Zero-rated domestic (Box 3)",G1729="Export (Box 4)"),N1729=""),"Zero-rate/export evidence missing; ","")&amp;IF(AND(C1729="Credit Note",H1729&gt;0),"Credit note should be negative; ","")&amp;IF(AND(C1729="Simplified Tax Invoice",F1729="B2B - VAT registered"),"Simplified invoice issued to VAT-registered B2B; ",""))</f>
        <v/>
      </c>
    </row>
    <row r="1730">
      <c r="A1730" s="17" t="n"/>
      <c r="B1730" s="14" t="n"/>
      <c r="C1730" s="14" t="n"/>
      <c r="D1730" s="14" t="n"/>
      <c r="E1730" s="16" t="n"/>
      <c r="F1730" s="14" t="n"/>
      <c r="G1730" s="14" t="n"/>
      <c r="H1730" s="19" t="n"/>
      <c r="I1730" s="19" t="n"/>
      <c r="J1730" s="34">
        <f>IF(A1730="","",H1730+I1730)</f>
        <v/>
      </c>
      <c r="K1730" s="14" t="n"/>
      <c r="L1730" s="14" t="n"/>
      <c r="M1730" s="14" t="n"/>
      <c r="N1730" s="14" t="n"/>
      <c r="O1730" s="20">
        <f>IF(A1730="","",SUMPRODUCT((A1730&gt;=Setup!$C$19:$C$30)*(A1730&lt;=Setup!$D$19:$D$30)*Setup!$A$19:$A$30))</f>
        <v/>
      </c>
      <c r="P1730" s="34">
        <f>IF(A1730="","",IF(G1730="Standard 15% (Box 1)",ROUND(H1730*Setup!$B$9,2),0))</f>
        <v/>
      </c>
      <c r="Q1730" s="34">
        <f>IF(A1730="","",I1730-P1730)</f>
        <v/>
      </c>
      <c r="R1730" s="23">
        <f>IF(A1730="","",IF(O1730=0,"Outside audit periods; ","")&amp;IF(G1730="","No VAT category; ","")&amp;IF(ABS(Q1730)&gt;Setup!$B$10,"VAT ≠ 15% × net; ","")&amp;IF(AND(F1730="B2B - VAT registered",NOT(AND(LEN(E1730)=15,LEFT(E1730,1)="3",RIGHT(E1730,1)="3",ISNUMBER(--E1730)))),"Invalid/missing customer VAT no; ","")&amp;IF(L1730&lt;&gt;"Yes","Not reported/cleared on FATOORA; ","")&amp;IF(AND(OR(G1730="Zero-rated domestic (Box 3)",G1730="Export (Box 4)"),N1730=""),"Zero-rate/export evidence missing; ","")&amp;IF(AND(C1730="Credit Note",H1730&gt;0),"Credit note should be negative; ","")&amp;IF(AND(C1730="Simplified Tax Invoice",F1730="B2B - VAT registered"),"Simplified invoice issued to VAT-registered B2B; ",""))</f>
        <v/>
      </c>
    </row>
    <row r="1731">
      <c r="A1731" s="17" t="n"/>
      <c r="B1731" s="14" t="n"/>
      <c r="C1731" s="14" t="n"/>
      <c r="D1731" s="14" t="n"/>
      <c r="E1731" s="16" t="n"/>
      <c r="F1731" s="14" t="n"/>
      <c r="G1731" s="14" t="n"/>
      <c r="H1731" s="19" t="n"/>
      <c r="I1731" s="19" t="n"/>
      <c r="J1731" s="34">
        <f>IF(A1731="","",H1731+I1731)</f>
        <v/>
      </c>
      <c r="K1731" s="14" t="n"/>
      <c r="L1731" s="14" t="n"/>
      <c r="M1731" s="14" t="n"/>
      <c r="N1731" s="14" t="n"/>
      <c r="O1731" s="20">
        <f>IF(A1731="","",SUMPRODUCT((A1731&gt;=Setup!$C$19:$C$30)*(A1731&lt;=Setup!$D$19:$D$30)*Setup!$A$19:$A$30))</f>
        <v/>
      </c>
      <c r="P1731" s="34">
        <f>IF(A1731="","",IF(G1731="Standard 15% (Box 1)",ROUND(H1731*Setup!$B$9,2),0))</f>
        <v/>
      </c>
      <c r="Q1731" s="34">
        <f>IF(A1731="","",I1731-P1731)</f>
        <v/>
      </c>
      <c r="R1731" s="23">
        <f>IF(A1731="","",IF(O1731=0,"Outside audit periods; ","")&amp;IF(G1731="","No VAT category; ","")&amp;IF(ABS(Q1731)&gt;Setup!$B$10,"VAT ≠ 15% × net; ","")&amp;IF(AND(F1731="B2B - VAT registered",NOT(AND(LEN(E1731)=15,LEFT(E1731,1)="3",RIGHT(E1731,1)="3",ISNUMBER(--E1731)))),"Invalid/missing customer VAT no; ","")&amp;IF(L1731&lt;&gt;"Yes","Not reported/cleared on FATOORA; ","")&amp;IF(AND(OR(G1731="Zero-rated domestic (Box 3)",G1731="Export (Box 4)"),N1731=""),"Zero-rate/export evidence missing; ","")&amp;IF(AND(C1731="Credit Note",H1731&gt;0),"Credit note should be negative; ","")&amp;IF(AND(C1731="Simplified Tax Invoice",F1731="B2B - VAT registered"),"Simplified invoice issued to VAT-registered B2B; ",""))</f>
        <v/>
      </c>
    </row>
    <row r="1732">
      <c r="A1732" s="17" t="n"/>
      <c r="B1732" s="14" t="n"/>
      <c r="C1732" s="14" t="n"/>
      <c r="D1732" s="14" t="n"/>
      <c r="E1732" s="16" t="n"/>
      <c r="F1732" s="14" t="n"/>
      <c r="G1732" s="14" t="n"/>
      <c r="H1732" s="19" t="n"/>
      <c r="I1732" s="19" t="n"/>
      <c r="J1732" s="34">
        <f>IF(A1732="","",H1732+I1732)</f>
        <v/>
      </c>
      <c r="K1732" s="14" t="n"/>
      <c r="L1732" s="14" t="n"/>
      <c r="M1732" s="14" t="n"/>
      <c r="N1732" s="14" t="n"/>
      <c r="O1732" s="20">
        <f>IF(A1732="","",SUMPRODUCT((A1732&gt;=Setup!$C$19:$C$30)*(A1732&lt;=Setup!$D$19:$D$30)*Setup!$A$19:$A$30))</f>
        <v/>
      </c>
      <c r="P1732" s="34">
        <f>IF(A1732="","",IF(G1732="Standard 15% (Box 1)",ROUND(H1732*Setup!$B$9,2),0))</f>
        <v/>
      </c>
      <c r="Q1732" s="34">
        <f>IF(A1732="","",I1732-P1732)</f>
        <v/>
      </c>
      <c r="R1732" s="23">
        <f>IF(A1732="","",IF(O1732=0,"Outside audit periods; ","")&amp;IF(G1732="","No VAT category; ","")&amp;IF(ABS(Q1732)&gt;Setup!$B$10,"VAT ≠ 15% × net; ","")&amp;IF(AND(F1732="B2B - VAT registered",NOT(AND(LEN(E1732)=15,LEFT(E1732,1)="3",RIGHT(E1732,1)="3",ISNUMBER(--E1732)))),"Invalid/missing customer VAT no; ","")&amp;IF(L1732&lt;&gt;"Yes","Not reported/cleared on FATOORA; ","")&amp;IF(AND(OR(G1732="Zero-rated domestic (Box 3)",G1732="Export (Box 4)"),N1732=""),"Zero-rate/export evidence missing; ","")&amp;IF(AND(C1732="Credit Note",H1732&gt;0),"Credit note should be negative; ","")&amp;IF(AND(C1732="Simplified Tax Invoice",F1732="B2B - VAT registered"),"Simplified invoice issued to VAT-registered B2B; ",""))</f>
        <v/>
      </c>
    </row>
    <row r="1733">
      <c r="A1733" s="17" t="n"/>
      <c r="B1733" s="14" t="n"/>
      <c r="C1733" s="14" t="n"/>
      <c r="D1733" s="14" t="n"/>
      <c r="E1733" s="16" t="n"/>
      <c r="F1733" s="14" t="n"/>
      <c r="G1733" s="14" t="n"/>
      <c r="H1733" s="19" t="n"/>
      <c r="I1733" s="19" t="n"/>
      <c r="J1733" s="34">
        <f>IF(A1733="","",H1733+I1733)</f>
        <v/>
      </c>
      <c r="K1733" s="14" t="n"/>
      <c r="L1733" s="14" t="n"/>
      <c r="M1733" s="14" t="n"/>
      <c r="N1733" s="14" t="n"/>
      <c r="O1733" s="20">
        <f>IF(A1733="","",SUMPRODUCT((A1733&gt;=Setup!$C$19:$C$30)*(A1733&lt;=Setup!$D$19:$D$30)*Setup!$A$19:$A$30))</f>
        <v/>
      </c>
      <c r="P1733" s="34">
        <f>IF(A1733="","",IF(G1733="Standard 15% (Box 1)",ROUND(H1733*Setup!$B$9,2),0))</f>
        <v/>
      </c>
      <c r="Q1733" s="34">
        <f>IF(A1733="","",I1733-P1733)</f>
        <v/>
      </c>
      <c r="R1733" s="23">
        <f>IF(A1733="","",IF(O1733=0,"Outside audit periods; ","")&amp;IF(G1733="","No VAT category; ","")&amp;IF(ABS(Q1733)&gt;Setup!$B$10,"VAT ≠ 15% × net; ","")&amp;IF(AND(F1733="B2B - VAT registered",NOT(AND(LEN(E1733)=15,LEFT(E1733,1)="3",RIGHT(E1733,1)="3",ISNUMBER(--E1733)))),"Invalid/missing customer VAT no; ","")&amp;IF(L1733&lt;&gt;"Yes","Not reported/cleared on FATOORA; ","")&amp;IF(AND(OR(G1733="Zero-rated domestic (Box 3)",G1733="Export (Box 4)"),N1733=""),"Zero-rate/export evidence missing; ","")&amp;IF(AND(C1733="Credit Note",H1733&gt;0),"Credit note should be negative; ","")&amp;IF(AND(C1733="Simplified Tax Invoice",F1733="B2B - VAT registered"),"Simplified invoice issued to VAT-registered B2B; ",""))</f>
        <v/>
      </c>
    </row>
    <row r="1734">
      <c r="A1734" s="17" t="n"/>
      <c r="B1734" s="14" t="n"/>
      <c r="C1734" s="14" t="n"/>
      <c r="D1734" s="14" t="n"/>
      <c r="E1734" s="16" t="n"/>
      <c r="F1734" s="14" t="n"/>
      <c r="G1734" s="14" t="n"/>
      <c r="H1734" s="19" t="n"/>
      <c r="I1734" s="19" t="n"/>
      <c r="J1734" s="34">
        <f>IF(A1734="","",H1734+I1734)</f>
        <v/>
      </c>
      <c r="K1734" s="14" t="n"/>
      <c r="L1734" s="14" t="n"/>
      <c r="M1734" s="14" t="n"/>
      <c r="N1734" s="14" t="n"/>
      <c r="O1734" s="20">
        <f>IF(A1734="","",SUMPRODUCT((A1734&gt;=Setup!$C$19:$C$30)*(A1734&lt;=Setup!$D$19:$D$30)*Setup!$A$19:$A$30))</f>
        <v/>
      </c>
      <c r="P1734" s="34">
        <f>IF(A1734="","",IF(G1734="Standard 15% (Box 1)",ROUND(H1734*Setup!$B$9,2),0))</f>
        <v/>
      </c>
      <c r="Q1734" s="34">
        <f>IF(A1734="","",I1734-P1734)</f>
        <v/>
      </c>
      <c r="R1734" s="23">
        <f>IF(A1734="","",IF(O1734=0,"Outside audit periods; ","")&amp;IF(G1734="","No VAT category; ","")&amp;IF(ABS(Q1734)&gt;Setup!$B$10,"VAT ≠ 15% × net; ","")&amp;IF(AND(F1734="B2B - VAT registered",NOT(AND(LEN(E1734)=15,LEFT(E1734,1)="3",RIGHT(E1734,1)="3",ISNUMBER(--E1734)))),"Invalid/missing customer VAT no; ","")&amp;IF(L1734&lt;&gt;"Yes","Not reported/cleared on FATOORA; ","")&amp;IF(AND(OR(G1734="Zero-rated domestic (Box 3)",G1734="Export (Box 4)"),N1734=""),"Zero-rate/export evidence missing; ","")&amp;IF(AND(C1734="Credit Note",H1734&gt;0),"Credit note should be negative; ","")&amp;IF(AND(C1734="Simplified Tax Invoice",F1734="B2B - VAT registered"),"Simplified invoice issued to VAT-registered B2B; ",""))</f>
        <v/>
      </c>
    </row>
    <row r="1735">
      <c r="A1735" s="17" t="n"/>
      <c r="B1735" s="14" t="n"/>
      <c r="C1735" s="14" t="n"/>
      <c r="D1735" s="14" t="n"/>
      <c r="E1735" s="16" t="n"/>
      <c r="F1735" s="14" t="n"/>
      <c r="G1735" s="14" t="n"/>
      <c r="H1735" s="19" t="n"/>
      <c r="I1735" s="19" t="n"/>
      <c r="J1735" s="34">
        <f>IF(A1735="","",H1735+I1735)</f>
        <v/>
      </c>
      <c r="K1735" s="14" t="n"/>
      <c r="L1735" s="14" t="n"/>
      <c r="M1735" s="14" t="n"/>
      <c r="N1735" s="14" t="n"/>
      <c r="O1735" s="20">
        <f>IF(A1735="","",SUMPRODUCT((A1735&gt;=Setup!$C$19:$C$30)*(A1735&lt;=Setup!$D$19:$D$30)*Setup!$A$19:$A$30))</f>
        <v/>
      </c>
      <c r="P1735" s="34">
        <f>IF(A1735="","",IF(G1735="Standard 15% (Box 1)",ROUND(H1735*Setup!$B$9,2),0))</f>
        <v/>
      </c>
      <c r="Q1735" s="34">
        <f>IF(A1735="","",I1735-P1735)</f>
        <v/>
      </c>
      <c r="R1735" s="23">
        <f>IF(A1735="","",IF(O1735=0,"Outside audit periods; ","")&amp;IF(G1735="","No VAT category; ","")&amp;IF(ABS(Q1735)&gt;Setup!$B$10,"VAT ≠ 15% × net; ","")&amp;IF(AND(F1735="B2B - VAT registered",NOT(AND(LEN(E1735)=15,LEFT(E1735,1)="3",RIGHT(E1735,1)="3",ISNUMBER(--E1735)))),"Invalid/missing customer VAT no; ","")&amp;IF(L1735&lt;&gt;"Yes","Not reported/cleared on FATOORA; ","")&amp;IF(AND(OR(G1735="Zero-rated domestic (Box 3)",G1735="Export (Box 4)"),N1735=""),"Zero-rate/export evidence missing; ","")&amp;IF(AND(C1735="Credit Note",H1735&gt;0),"Credit note should be negative; ","")&amp;IF(AND(C1735="Simplified Tax Invoice",F1735="B2B - VAT registered"),"Simplified invoice issued to VAT-registered B2B; ",""))</f>
        <v/>
      </c>
    </row>
    <row r="1736">
      <c r="A1736" s="17" t="n"/>
      <c r="B1736" s="14" t="n"/>
      <c r="C1736" s="14" t="n"/>
      <c r="D1736" s="14" t="n"/>
      <c r="E1736" s="16" t="n"/>
      <c r="F1736" s="14" t="n"/>
      <c r="G1736" s="14" t="n"/>
      <c r="H1736" s="19" t="n"/>
      <c r="I1736" s="19" t="n"/>
      <c r="J1736" s="34">
        <f>IF(A1736="","",H1736+I1736)</f>
        <v/>
      </c>
      <c r="K1736" s="14" t="n"/>
      <c r="L1736" s="14" t="n"/>
      <c r="M1736" s="14" t="n"/>
      <c r="N1736" s="14" t="n"/>
      <c r="O1736" s="20">
        <f>IF(A1736="","",SUMPRODUCT((A1736&gt;=Setup!$C$19:$C$30)*(A1736&lt;=Setup!$D$19:$D$30)*Setup!$A$19:$A$30))</f>
        <v/>
      </c>
      <c r="P1736" s="34">
        <f>IF(A1736="","",IF(G1736="Standard 15% (Box 1)",ROUND(H1736*Setup!$B$9,2),0))</f>
        <v/>
      </c>
      <c r="Q1736" s="34">
        <f>IF(A1736="","",I1736-P1736)</f>
        <v/>
      </c>
      <c r="R1736" s="23">
        <f>IF(A1736="","",IF(O1736=0,"Outside audit periods; ","")&amp;IF(G1736="","No VAT category; ","")&amp;IF(ABS(Q1736)&gt;Setup!$B$10,"VAT ≠ 15% × net; ","")&amp;IF(AND(F1736="B2B - VAT registered",NOT(AND(LEN(E1736)=15,LEFT(E1736,1)="3",RIGHT(E1736,1)="3",ISNUMBER(--E1736)))),"Invalid/missing customer VAT no; ","")&amp;IF(L1736&lt;&gt;"Yes","Not reported/cleared on FATOORA; ","")&amp;IF(AND(OR(G1736="Zero-rated domestic (Box 3)",G1736="Export (Box 4)"),N1736=""),"Zero-rate/export evidence missing; ","")&amp;IF(AND(C1736="Credit Note",H1736&gt;0),"Credit note should be negative; ","")&amp;IF(AND(C1736="Simplified Tax Invoice",F1736="B2B - VAT registered"),"Simplified invoice issued to VAT-registered B2B; ",""))</f>
        <v/>
      </c>
    </row>
    <row r="1737">
      <c r="A1737" s="17" t="n"/>
      <c r="B1737" s="14" t="n"/>
      <c r="C1737" s="14" t="n"/>
      <c r="D1737" s="14" t="n"/>
      <c r="E1737" s="16" t="n"/>
      <c r="F1737" s="14" t="n"/>
      <c r="G1737" s="14" t="n"/>
      <c r="H1737" s="19" t="n"/>
      <c r="I1737" s="19" t="n"/>
      <c r="J1737" s="34">
        <f>IF(A1737="","",H1737+I1737)</f>
        <v/>
      </c>
      <c r="K1737" s="14" t="n"/>
      <c r="L1737" s="14" t="n"/>
      <c r="M1737" s="14" t="n"/>
      <c r="N1737" s="14" t="n"/>
      <c r="O1737" s="20">
        <f>IF(A1737="","",SUMPRODUCT((A1737&gt;=Setup!$C$19:$C$30)*(A1737&lt;=Setup!$D$19:$D$30)*Setup!$A$19:$A$30))</f>
        <v/>
      </c>
      <c r="P1737" s="34">
        <f>IF(A1737="","",IF(G1737="Standard 15% (Box 1)",ROUND(H1737*Setup!$B$9,2),0))</f>
        <v/>
      </c>
      <c r="Q1737" s="34">
        <f>IF(A1737="","",I1737-P1737)</f>
        <v/>
      </c>
      <c r="R1737" s="23">
        <f>IF(A1737="","",IF(O1737=0,"Outside audit periods; ","")&amp;IF(G1737="","No VAT category; ","")&amp;IF(ABS(Q1737)&gt;Setup!$B$10,"VAT ≠ 15% × net; ","")&amp;IF(AND(F1737="B2B - VAT registered",NOT(AND(LEN(E1737)=15,LEFT(E1737,1)="3",RIGHT(E1737,1)="3",ISNUMBER(--E1737)))),"Invalid/missing customer VAT no; ","")&amp;IF(L1737&lt;&gt;"Yes","Not reported/cleared on FATOORA; ","")&amp;IF(AND(OR(G1737="Zero-rated domestic (Box 3)",G1737="Export (Box 4)"),N1737=""),"Zero-rate/export evidence missing; ","")&amp;IF(AND(C1737="Credit Note",H1737&gt;0),"Credit note should be negative; ","")&amp;IF(AND(C1737="Simplified Tax Invoice",F1737="B2B - VAT registered"),"Simplified invoice issued to VAT-registered B2B; ",""))</f>
        <v/>
      </c>
    </row>
    <row r="1738">
      <c r="A1738" s="17" t="n"/>
      <c r="B1738" s="14" t="n"/>
      <c r="C1738" s="14" t="n"/>
      <c r="D1738" s="14" t="n"/>
      <c r="E1738" s="16" t="n"/>
      <c r="F1738" s="14" t="n"/>
      <c r="G1738" s="14" t="n"/>
      <c r="H1738" s="19" t="n"/>
      <c r="I1738" s="19" t="n"/>
      <c r="J1738" s="34">
        <f>IF(A1738="","",H1738+I1738)</f>
        <v/>
      </c>
      <c r="K1738" s="14" t="n"/>
      <c r="L1738" s="14" t="n"/>
      <c r="M1738" s="14" t="n"/>
      <c r="N1738" s="14" t="n"/>
      <c r="O1738" s="20">
        <f>IF(A1738="","",SUMPRODUCT((A1738&gt;=Setup!$C$19:$C$30)*(A1738&lt;=Setup!$D$19:$D$30)*Setup!$A$19:$A$30))</f>
        <v/>
      </c>
      <c r="P1738" s="34">
        <f>IF(A1738="","",IF(G1738="Standard 15% (Box 1)",ROUND(H1738*Setup!$B$9,2),0))</f>
        <v/>
      </c>
      <c r="Q1738" s="34">
        <f>IF(A1738="","",I1738-P1738)</f>
        <v/>
      </c>
      <c r="R1738" s="23">
        <f>IF(A1738="","",IF(O1738=0,"Outside audit periods; ","")&amp;IF(G1738="","No VAT category; ","")&amp;IF(ABS(Q1738)&gt;Setup!$B$10,"VAT ≠ 15% × net; ","")&amp;IF(AND(F1738="B2B - VAT registered",NOT(AND(LEN(E1738)=15,LEFT(E1738,1)="3",RIGHT(E1738,1)="3",ISNUMBER(--E1738)))),"Invalid/missing customer VAT no; ","")&amp;IF(L1738&lt;&gt;"Yes","Not reported/cleared on FATOORA; ","")&amp;IF(AND(OR(G1738="Zero-rated domestic (Box 3)",G1738="Export (Box 4)"),N1738=""),"Zero-rate/export evidence missing; ","")&amp;IF(AND(C1738="Credit Note",H1738&gt;0),"Credit note should be negative; ","")&amp;IF(AND(C1738="Simplified Tax Invoice",F1738="B2B - VAT registered"),"Simplified invoice issued to VAT-registered B2B; ",""))</f>
        <v/>
      </c>
    </row>
    <row r="1739">
      <c r="A1739" s="17" t="n"/>
      <c r="B1739" s="14" t="n"/>
      <c r="C1739" s="14" t="n"/>
      <c r="D1739" s="14" t="n"/>
      <c r="E1739" s="16" t="n"/>
      <c r="F1739" s="14" t="n"/>
      <c r="G1739" s="14" t="n"/>
      <c r="H1739" s="19" t="n"/>
      <c r="I1739" s="19" t="n"/>
      <c r="J1739" s="34">
        <f>IF(A1739="","",H1739+I1739)</f>
        <v/>
      </c>
      <c r="K1739" s="14" t="n"/>
      <c r="L1739" s="14" t="n"/>
      <c r="M1739" s="14" t="n"/>
      <c r="N1739" s="14" t="n"/>
      <c r="O1739" s="20">
        <f>IF(A1739="","",SUMPRODUCT((A1739&gt;=Setup!$C$19:$C$30)*(A1739&lt;=Setup!$D$19:$D$30)*Setup!$A$19:$A$30))</f>
        <v/>
      </c>
      <c r="P1739" s="34">
        <f>IF(A1739="","",IF(G1739="Standard 15% (Box 1)",ROUND(H1739*Setup!$B$9,2),0))</f>
        <v/>
      </c>
      <c r="Q1739" s="34">
        <f>IF(A1739="","",I1739-P1739)</f>
        <v/>
      </c>
      <c r="R1739" s="23">
        <f>IF(A1739="","",IF(O1739=0,"Outside audit periods; ","")&amp;IF(G1739="","No VAT category; ","")&amp;IF(ABS(Q1739)&gt;Setup!$B$10,"VAT ≠ 15% × net; ","")&amp;IF(AND(F1739="B2B - VAT registered",NOT(AND(LEN(E1739)=15,LEFT(E1739,1)="3",RIGHT(E1739,1)="3",ISNUMBER(--E1739)))),"Invalid/missing customer VAT no; ","")&amp;IF(L1739&lt;&gt;"Yes","Not reported/cleared on FATOORA; ","")&amp;IF(AND(OR(G1739="Zero-rated domestic (Box 3)",G1739="Export (Box 4)"),N1739=""),"Zero-rate/export evidence missing; ","")&amp;IF(AND(C1739="Credit Note",H1739&gt;0),"Credit note should be negative; ","")&amp;IF(AND(C1739="Simplified Tax Invoice",F1739="B2B - VAT registered"),"Simplified invoice issued to VAT-registered B2B; ",""))</f>
        <v/>
      </c>
    </row>
    <row r="1740">
      <c r="A1740" s="17" t="n"/>
      <c r="B1740" s="14" t="n"/>
      <c r="C1740" s="14" t="n"/>
      <c r="D1740" s="14" t="n"/>
      <c r="E1740" s="16" t="n"/>
      <c r="F1740" s="14" t="n"/>
      <c r="G1740" s="14" t="n"/>
      <c r="H1740" s="19" t="n"/>
      <c r="I1740" s="19" t="n"/>
      <c r="J1740" s="34">
        <f>IF(A1740="","",H1740+I1740)</f>
        <v/>
      </c>
      <c r="K1740" s="14" t="n"/>
      <c r="L1740" s="14" t="n"/>
      <c r="M1740" s="14" t="n"/>
      <c r="N1740" s="14" t="n"/>
      <c r="O1740" s="20">
        <f>IF(A1740="","",SUMPRODUCT((A1740&gt;=Setup!$C$19:$C$30)*(A1740&lt;=Setup!$D$19:$D$30)*Setup!$A$19:$A$30))</f>
        <v/>
      </c>
      <c r="P1740" s="34">
        <f>IF(A1740="","",IF(G1740="Standard 15% (Box 1)",ROUND(H1740*Setup!$B$9,2),0))</f>
        <v/>
      </c>
      <c r="Q1740" s="34">
        <f>IF(A1740="","",I1740-P1740)</f>
        <v/>
      </c>
      <c r="R1740" s="23">
        <f>IF(A1740="","",IF(O1740=0,"Outside audit periods; ","")&amp;IF(G1740="","No VAT category; ","")&amp;IF(ABS(Q1740)&gt;Setup!$B$10,"VAT ≠ 15% × net; ","")&amp;IF(AND(F1740="B2B - VAT registered",NOT(AND(LEN(E1740)=15,LEFT(E1740,1)="3",RIGHT(E1740,1)="3",ISNUMBER(--E1740)))),"Invalid/missing customer VAT no; ","")&amp;IF(L1740&lt;&gt;"Yes","Not reported/cleared on FATOORA; ","")&amp;IF(AND(OR(G1740="Zero-rated domestic (Box 3)",G1740="Export (Box 4)"),N1740=""),"Zero-rate/export evidence missing; ","")&amp;IF(AND(C1740="Credit Note",H1740&gt;0),"Credit note should be negative; ","")&amp;IF(AND(C1740="Simplified Tax Invoice",F1740="B2B - VAT registered"),"Simplified invoice issued to VAT-registered B2B; ",""))</f>
        <v/>
      </c>
    </row>
    <row r="1741">
      <c r="A1741" s="17" t="n"/>
      <c r="B1741" s="14" t="n"/>
      <c r="C1741" s="14" t="n"/>
      <c r="D1741" s="14" t="n"/>
      <c r="E1741" s="16" t="n"/>
      <c r="F1741" s="14" t="n"/>
      <c r="G1741" s="14" t="n"/>
      <c r="H1741" s="19" t="n"/>
      <c r="I1741" s="19" t="n"/>
      <c r="J1741" s="34">
        <f>IF(A1741="","",H1741+I1741)</f>
        <v/>
      </c>
      <c r="K1741" s="14" t="n"/>
      <c r="L1741" s="14" t="n"/>
      <c r="M1741" s="14" t="n"/>
      <c r="N1741" s="14" t="n"/>
      <c r="O1741" s="20">
        <f>IF(A1741="","",SUMPRODUCT((A1741&gt;=Setup!$C$19:$C$30)*(A1741&lt;=Setup!$D$19:$D$30)*Setup!$A$19:$A$30))</f>
        <v/>
      </c>
      <c r="P1741" s="34">
        <f>IF(A1741="","",IF(G1741="Standard 15% (Box 1)",ROUND(H1741*Setup!$B$9,2),0))</f>
        <v/>
      </c>
      <c r="Q1741" s="34">
        <f>IF(A1741="","",I1741-P1741)</f>
        <v/>
      </c>
      <c r="R1741" s="23">
        <f>IF(A1741="","",IF(O1741=0,"Outside audit periods; ","")&amp;IF(G1741="","No VAT category; ","")&amp;IF(ABS(Q1741)&gt;Setup!$B$10,"VAT ≠ 15% × net; ","")&amp;IF(AND(F1741="B2B - VAT registered",NOT(AND(LEN(E1741)=15,LEFT(E1741,1)="3",RIGHT(E1741,1)="3",ISNUMBER(--E1741)))),"Invalid/missing customer VAT no; ","")&amp;IF(L1741&lt;&gt;"Yes","Not reported/cleared on FATOORA; ","")&amp;IF(AND(OR(G1741="Zero-rated domestic (Box 3)",G1741="Export (Box 4)"),N1741=""),"Zero-rate/export evidence missing; ","")&amp;IF(AND(C1741="Credit Note",H1741&gt;0),"Credit note should be negative; ","")&amp;IF(AND(C1741="Simplified Tax Invoice",F1741="B2B - VAT registered"),"Simplified invoice issued to VAT-registered B2B; ",""))</f>
        <v/>
      </c>
    </row>
    <row r="1742">
      <c r="A1742" s="17" t="n"/>
      <c r="B1742" s="14" t="n"/>
      <c r="C1742" s="14" t="n"/>
      <c r="D1742" s="14" t="n"/>
      <c r="E1742" s="16" t="n"/>
      <c r="F1742" s="14" t="n"/>
      <c r="G1742" s="14" t="n"/>
      <c r="H1742" s="19" t="n"/>
      <c r="I1742" s="19" t="n"/>
      <c r="J1742" s="34">
        <f>IF(A1742="","",H1742+I1742)</f>
        <v/>
      </c>
      <c r="K1742" s="14" t="n"/>
      <c r="L1742" s="14" t="n"/>
      <c r="M1742" s="14" t="n"/>
      <c r="N1742" s="14" t="n"/>
      <c r="O1742" s="20">
        <f>IF(A1742="","",SUMPRODUCT((A1742&gt;=Setup!$C$19:$C$30)*(A1742&lt;=Setup!$D$19:$D$30)*Setup!$A$19:$A$30))</f>
        <v/>
      </c>
      <c r="P1742" s="34">
        <f>IF(A1742="","",IF(G1742="Standard 15% (Box 1)",ROUND(H1742*Setup!$B$9,2),0))</f>
        <v/>
      </c>
      <c r="Q1742" s="34">
        <f>IF(A1742="","",I1742-P1742)</f>
        <v/>
      </c>
      <c r="R1742" s="23">
        <f>IF(A1742="","",IF(O1742=0,"Outside audit periods; ","")&amp;IF(G1742="","No VAT category; ","")&amp;IF(ABS(Q1742)&gt;Setup!$B$10,"VAT ≠ 15% × net; ","")&amp;IF(AND(F1742="B2B - VAT registered",NOT(AND(LEN(E1742)=15,LEFT(E1742,1)="3",RIGHT(E1742,1)="3",ISNUMBER(--E1742)))),"Invalid/missing customer VAT no; ","")&amp;IF(L1742&lt;&gt;"Yes","Not reported/cleared on FATOORA; ","")&amp;IF(AND(OR(G1742="Zero-rated domestic (Box 3)",G1742="Export (Box 4)"),N1742=""),"Zero-rate/export evidence missing; ","")&amp;IF(AND(C1742="Credit Note",H1742&gt;0),"Credit note should be negative; ","")&amp;IF(AND(C1742="Simplified Tax Invoice",F1742="B2B - VAT registered"),"Simplified invoice issued to VAT-registered B2B; ",""))</f>
        <v/>
      </c>
    </row>
    <row r="1743">
      <c r="A1743" s="17" t="n"/>
      <c r="B1743" s="14" t="n"/>
      <c r="C1743" s="14" t="n"/>
      <c r="D1743" s="14" t="n"/>
      <c r="E1743" s="16" t="n"/>
      <c r="F1743" s="14" t="n"/>
      <c r="G1743" s="14" t="n"/>
      <c r="H1743" s="19" t="n"/>
      <c r="I1743" s="19" t="n"/>
      <c r="J1743" s="34">
        <f>IF(A1743="","",H1743+I1743)</f>
        <v/>
      </c>
      <c r="K1743" s="14" t="n"/>
      <c r="L1743" s="14" t="n"/>
      <c r="M1743" s="14" t="n"/>
      <c r="N1743" s="14" t="n"/>
      <c r="O1743" s="20">
        <f>IF(A1743="","",SUMPRODUCT((A1743&gt;=Setup!$C$19:$C$30)*(A1743&lt;=Setup!$D$19:$D$30)*Setup!$A$19:$A$30))</f>
        <v/>
      </c>
      <c r="P1743" s="34">
        <f>IF(A1743="","",IF(G1743="Standard 15% (Box 1)",ROUND(H1743*Setup!$B$9,2),0))</f>
        <v/>
      </c>
      <c r="Q1743" s="34">
        <f>IF(A1743="","",I1743-P1743)</f>
        <v/>
      </c>
      <c r="R1743" s="23">
        <f>IF(A1743="","",IF(O1743=0,"Outside audit periods; ","")&amp;IF(G1743="","No VAT category; ","")&amp;IF(ABS(Q1743)&gt;Setup!$B$10,"VAT ≠ 15% × net; ","")&amp;IF(AND(F1743="B2B - VAT registered",NOT(AND(LEN(E1743)=15,LEFT(E1743,1)="3",RIGHT(E1743,1)="3",ISNUMBER(--E1743)))),"Invalid/missing customer VAT no; ","")&amp;IF(L1743&lt;&gt;"Yes","Not reported/cleared on FATOORA; ","")&amp;IF(AND(OR(G1743="Zero-rated domestic (Box 3)",G1743="Export (Box 4)"),N1743=""),"Zero-rate/export evidence missing; ","")&amp;IF(AND(C1743="Credit Note",H1743&gt;0),"Credit note should be negative; ","")&amp;IF(AND(C1743="Simplified Tax Invoice",F1743="B2B - VAT registered"),"Simplified invoice issued to VAT-registered B2B; ",""))</f>
        <v/>
      </c>
    </row>
    <row r="1744">
      <c r="A1744" s="17" t="n"/>
      <c r="B1744" s="14" t="n"/>
      <c r="C1744" s="14" t="n"/>
      <c r="D1744" s="14" t="n"/>
      <c r="E1744" s="16" t="n"/>
      <c r="F1744" s="14" t="n"/>
      <c r="G1744" s="14" t="n"/>
      <c r="H1744" s="19" t="n"/>
      <c r="I1744" s="19" t="n"/>
      <c r="J1744" s="34">
        <f>IF(A1744="","",H1744+I1744)</f>
        <v/>
      </c>
      <c r="K1744" s="14" t="n"/>
      <c r="L1744" s="14" t="n"/>
      <c r="M1744" s="14" t="n"/>
      <c r="N1744" s="14" t="n"/>
      <c r="O1744" s="20">
        <f>IF(A1744="","",SUMPRODUCT((A1744&gt;=Setup!$C$19:$C$30)*(A1744&lt;=Setup!$D$19:$D$30)*Setup!$A$19:$A$30))</f>
        <v/>
      </c>
      <c r="P1744" s="34">
        <f>IF(A1744="","",IF(G1744="Standard 15% (Box 1)",ROUND(H1744*Setup!$B$9,2),0))</f>
        <v/>
      </c>
      <c r="Q1744" s="34">
        <f>IF(A1744="","",I1744-P1744)</f>
        <v/>
      </c>
      <c r="R1744" s="23">
        <f>IF(A1744="","",IF(O1744=0,"Outside audit periods; ","")&amp;IF(G1744="","No VAT category; ","")&amp;IF(ABS(Q1744)&gt;Setup!$B$10,"VAT ≠ 15% × net; ","")&amp;IF(AND(F1744="B2B - VAT registered",NOT(AND(LEN(E1744)=15,LEFT(E1744,1)="3",RIGHT(E1744,1)="3",ISNUMBER(--E1744)))),"Invalid/missing customer VAT no; ","")&amp;IF(L1744&lt;&gt;"Yes","Not reported/cleared on FATOORA; ","")&amp;IF(AND(OR(G1744="Zero-rated domestic (Box 3)",G1744="Export (Box 4)"),N1744=""),"Zero-rate/export evidence missing; ","")&amp;IF(AND(C1744="Credit Note",H1744&gt;0),"Credit note should be negative; ","")&amp;IF(AND(C1744="Simplified Tax Invoice",F1744="B2B - VAT registered"),"Simplified invoice issued to VAT-registered B2B; ",""))</f>
        <v/>
      </c>
    </row>
    <row r="1745">
      <c r="A1745" s="17" t="n"/>
      <c r="B1745" s="14" t="n"/>
      <c r="C1745" s="14" t="n"/>
      <c r="D1745" s="14" t="n"/>
      <c r="E1745" s="16" t="n"/>
      <c r="F1745" s="14" t="n"/>
      <c r="G1745" s="14" t="n"/>
      <c r="H1745" s="19" t="n"/>
      <c r="I1745" s="19" t="n"/>
      <c r="J1745" s="34">
        <f>IF(A1745="","",H1745+I1745)</f>
        <v/>
      </c>
      <c r="K1745" s="14" t="n"/>
      <c r="L1745" s="14" t="n"/>
      <c r="M1745" s="14" t="n"/>
      <c r="N1745" s="14" t="n"/>
      <c r="O1745" s="20">
        <f>IF(A1745="","",SUMPRODUCT((A1745&gt;=Setup!$C$19:$C$30)*(A1745&lt;=Setup!$D$19:$D$30)*Setup!$A$19:$A$30))</f>
        <v/>
      </c>
      <c r="P1745" s="34">
        <f>IF(A1745="","",IF(G1745="Standard 15% (Box 1)",ROUND(H1745*Setup!$B$9,2),0))</f>
        <v/>
      </c>
      <c r="Q1745" s="34">
        <f>IF(A1745="","",I1745-P1745)</f>
        <v/>
      </c>
      <c r="R1745" s="23">
        <f>IF(A1745="","",IF(O1745=0,"Outside audit periods; ","")&amp;IF(G1745="","No VAT category; ","")&amp;IF(ABS(Q1745)&gt;Setup!$B$10,"VAT ≠ 15% × net; ","")&amp;IF(AND(F1745="B2B - VAT registered",NOT(AND(LEN(E1745)=15,LEFT(E1745,1)="3",RIGHT(E1745,1)="3",ISNUMBER(--E1745)))),"Invalid/missing customer VAT no; ","")&amp;IF(L1745&lt;&gt;"Yes","Not reported/cleared on FATOORA; ","")&amp;IF(AND(OR(G1745="Zero-rated domestic (Box 3)",G1745="Export (Box 4)"),N1745=""),"Zero-rate/export evidence missing; ","")&amp;IF(AND(C1745="Credit Note",H1745&gt;0),"Credit note should be negative; ","")&amp;IF(AND(C1745="Simplified Tax Invoice",F1745="B2B - VAT registered"),"Simplified invoice issued to VAT-registered B2B; ",""))</f>
        <v/>
      </c>
    </row>
    <row r="1746">
      <c r="A1746" s="17" t="n"/>
      <c r="B1746" s="14" t="n"/>
      <c r="C1746" s="14" t="n"/>
      <c r="D1746" s="14" t="n"/>
      <c r="E1746" s="16" t="n"/>
      <c r="F1746" s="14" t="n"/>
      <c r="G1746" s="14" t="n"/>
      <c r="H1746" s="19" t="n"/>
      <c r="I1746" s="19" t="n"/>
      <c r="J1746" s="34">
        <f>IF(A1746="","",H1746+I1746)</f>
        <v/>
      </c>
      <c r="K1746" s="14" t="n"/>
      <c r="L1746" s="14" t="n"/>
      <c r="M1746" s="14" t="n"/>
      <c r="N1746" s="14" t="n"/>
      <c r="O1746" s="20">
        <f>IF(A1746="","",SUMPRODUCT((A1746&gt;=Setup!$C$19:$C$30)*(A1746&lt;=Setup!$D$19:$D$30)*Setup!$A$19:$A$30))</f>
        <v/>
      </c>
      <c r="P1746" s="34">
        <f>IF(A1746="","",IF(G1746="Standard 15% (Box 1)",ROUND(H1746*Setup!$B$9,2),0))</f>
        <v/>
      </c>
      <c r="Q1746" s="34">
        <f>IF(A1746="","",I1746-P1746)</f>
        <v/>
      </c>
      <c r="R1746" s="23">
        <f>IF(A1746="","",IF(O1746=0,"Outside audit periods; ","")&amp;IF(G1746="","No VAT category; ","")&amp;IF(ABS(Q1746)&gt;Setup!$B$10,"VAT ≠ 15% × net; ","")&amp;IF(AND(F1746="B2B - VAT registered",NOT(AND(LEN(E1746)=15,LEFT(E1746,1)="3",RIGHT(E1746,1)="3",ISNUMBER(--E1746)))),"Invalid/missing customer VAT no; ","")&amp;IF(L1746&lt;&gt;"Yes","Not reported/cleared on FATOORA; ","")&amp;IF(AND(OR(G1746="Zero-rated domestic (Box 3)",G1746="Export (Box 4)"),N1746=""),"Zero-rate/export evidence missing; ","")&amp;IF(AND(C1746="Credit Note",H1746&gt;0),"Credit note should be negative; ","")&amp;IF(AND(C1746="Simplified Tax Invoice",F1746="B2B - VAT registered"),"Simplified invoice issued to VAT-registered B2B; ",""))</f>
        <v/>
      </c>
    </row>
    <row r="1747">
      <c r="A1747" s="17" t="n"/>
      <c r="B1747" s="14" t="n"/>
      <c r="C1747" s="14" t="n"/>
      <c r="D1747" s="14" t="n"/>
      <c r="E1747" s="16" t="n"/>
      <c r="F1747" s="14" t="n"/>
      <c r="G1747" s="14" t="n"/>
      <c r="H1747" s="19" t="n"/>
      <c r="I1747" s="19" t="n"/>
      <c r="J1747" s="34">
        <f>IF(A1747="","",H1747+I1747)</f>
        <v/>
      </c>
      <c r="K1747" s="14" t="n"/>
      <c r="L1747" s="14" t="n"/>
      <c r="M1747" s="14" t="n"/>
      <c r="N1747" s="14" t="n"/>
      <c r="O1747" s="20">
        <f>IF(A1747="","",SUMPRODUCT((A1747&gt;=Setup!$C$19:$C$30)*(A1747&lt;=Setup!$D$19:$D$30)*Setup!$A$19:$A$30))</f>
        <v/>
      </c>
      <c r="P1747" s="34">
        <f>IF(A1747="","",IF(G1747="Standard 15% (Box 1)",ROUND(H1747*Setup!$B$9,2),0))</f>
        <v/>
      </c>
      <c r="Q1747" s="34">
        <f>IF(A1747="","",I1747-P1747)</f>
        <v/>
      </c>
      <c r="R1747" s="23">
        <f>IF(A1747="","",IF(O1747=0,"Outside audit periods; ","")&amp;IF(G1747="","No VAT category; ","")&amp;IF(ABS(Q1747)&gt;Setup!$B$10,"VAT ≠ 15% × net; ","")&amp;IF(AND(F1747="B2B - VAT registered",NOT(AND(LEN(E1747)=15,LEFT(E1747,1)="3",RIGHT(E1747,1)="3",ISNUMBER(--E1747)))),"Invalid/missing customer VAT no; ","")&amp;IF(L1747&lt;&gt;"Yes","Not reported/cleared on FATOORA; ","")&amp;IF(AND(OR(G1747="Zero-rated domestic (Box 3)",G1747="Export (Box 4)"),N1747=""),"Zero-rate/export evidence missing; ","")&amp;IF(AND(C1747="Credit Note",H1747&gt;0),"Credit note should be negative; ","")&amp;IF(AND(C1747="Simplified Tax Invoice",F1747="B2B - VAT registered"),"Simplified invoice issued to VAT-registered B2B; ",""))</f>
        <v/>
      </c>
    </row>
    <row r="1748">
      <c r="A1748" s="17" t="n"/>
      <c r="B1748" s="14" t="n"/>
      <c r="C1748" s="14" t="n"/>
      <c r="D1748" s="14" t="n"/>
      <c r="E1748" s="16" t="n"/>
      <c r="F1748" s="14" t="n"/>
      <c r="G1748" s="14" t="n"/>
      <c r="H1748" s="19" t="n"/>
      <c r="I1748" s="19" t="n"/>
      <c r="J1748" s="34">
        <f>IF(A1748="","",H1748+I1748)</f>
        <v/>
      </c>
      <c r="K1748" s="14" t="n"/>
      <c r="L1748" s="14" t="n"/>
      <c r="M1748" s="14" t="n"/>
      <c r="N1748" s="14" t="n"/>
      <c r="O1748" s="20">
        <f>IF(A1748="","",SUMPRODUCT((A1748&gt;=Setup!$C$19:$C$30)*(A1748&lt;=Setup!$D$19:$D$30)*Setup!$A$19:$A$30))</f>
        <v/>
      </c>
      <c r="P1748" s="34">
        <f>IF(A1748="","",IF(G1748="Standard 15% (Box 1)",ROUND(H1748*Setup!$B$9,2),0))</f>
        <v/>
      </c>
      <c r="Q1748" s="34">
        <f>IF(A1748="","",I1748-P1748)</f>
        <v/>
      </c>
      <c r="R1748" s="23">
        <f>IF(A1748="","",IF(O1748=0,"Outside audit periods; ","")&amp;IF(G1748="","No VAT category; ","")&amp;IF(ABS(Q1748)&gt;Setup!$B$10,"VAT ≠ 15% × net; ","")&amp;IF(AND(F1748="B2B - VAT registered",NOT(AND(LEN(E1748)=15,LEFT(E1748,1)="3",RIGHT(E1748,1)="3",ISNUMBER(--E1748)))),"Invalid/missing customer VAT no; ","")&amp;IF(L1748&lt;&gt;"Yes","Not reported/cleared on FATOORA; ","")&amp;IF(AND(OR(G1748="Zero-rated domestic (Box 3)",G1748="Export (Box 4)"),N1748=""),"Zero-rate/export evidence missing; ","")&amp;IF(AND(C1748="Credit Note",H1748&gt;0),"Credit note should be negative; ","")&amp;IF(AND(C1748="Simplified Tax Invoice",F1748="B2B - VAT registered"),"Simplified invoice issued to VAT-registered B2B; ",""))</f>
        <v/>
      </c>
    </row>
    <row r="1749">
      <c r="A1749" s="17" t="n"/>
      <c r="B1749" s="14" t="n"/>
      <c r="C1749" s="14" t="n"/>
      <c r="D1749" s="14" t="n"/>
      <c r="E1749" s="16" t="n"/>
      <c r="F1749" s="14" t="n"/>
      <c r="G1749" s="14" t="n"/>
      <c r="H1749" s="19" t="n"/>
      <c r="I1749" s="19" t="n"/>
      <c r="J1749" s="34">
        <f>IF(A1749="","",H1749+I1749)</f>
        <v/>
      </c>
      <c r="K1749" s="14" t="n"/>
      <c r="L1749" s="14" t="n"/>
      <c r="M1749" s="14" t="n"/>
      <c r="N1749" s="14" t="n"/>
      <c r="O1749" s="20">
        <f>IF(A1749="","",SUMPRODUCT((A1749&gt;=Setup!$C$19:$C$30)*(A1749&lt;=Setup!$D$19:$D$30)*Setup!$A$19:$A$30))</f>
        <v/>
      </c>
      <c r="P1749" s="34">
        <f>IF(A1749="","",IF(G1749="Standard 15% (Box 1)",ROUND(H1749*Setup!$B$9,2),0))</f>
        <v/>
      </c>
      <c r="Q1749" s="34">
        <f>IF(A1749="","",I1749-P1749)</f>
        <v/>
      </c>
      <c r="R1749" s="23">
        <f>IF(A1749="","",IF(O1749=0,"Outside audit periods; ","")&amp;IF(G1749="","No VAT category; ","")&amp;IF(ABS(Q1749)&gt;Setup!$B$10,"VAT ≠ 15% × net; ","")&amp;IF(AND(F1749="B2B - VAT registered",NOT(AND(LEN(E1749)=15,LEFT(E1749,1)="3",RIGHT(E1749,1)="3",ISNUMBER(--E1749)))),"Invalid/missing customer VAT no; ","")&amp;IF(L1749&lt;&gt;"Yes","Not reported/cleared on FATOORA; ","")&amp;IF(AND(OR(G1749="Zero-rated domestic (Box 3)",G1749="Export (Box 4)"),N1749=""),"Zero-rate/export evidence missing; ","")&amp;IF(AND(C1749="Credit Note",H1749&gt;0),"Credit note should be negative; ","")&amp;IF(AND(C1749="Simplified Tax Invoice",F1749="B2B - VAT registered"),"Simplified invoice issued to VAT-registered B2B; ",""))</f>
        <v/>
      </c>
    </row>
    <row r="1750">
      <c r="A1750" s="17" t="n"/>
      <c r="B1750" s="14" t="n"/>
      <c r="C1750" s="14" t="n"/>
      <c r="D1750" s="14" t="n"/>
      <c r="E1750" s="16" t="n"/>
      <c r="F1750" s="14" t="n"/>
      <c r="G1750" s="14" t="n"/>
      <c r="H1750" s="19" t="n"/>
      <c r="I1750" s="19" t="n"/>
      <c r="J1750" s="34">
        <f>IF(A1750="","",H1750+I1750)</f>
        <v/>
      </c>
      <c r="K1750" s="14" t="n"/>
      <c r="L1750" s="14" t="n"/>
      <c r="M1750" s="14" t="n"/>
      <c r="N1750" s="14" t="n"/>
      <c r="O1750" s="20">
        <f>IF(A1750="","",SUMPRODUCT((A1750&gt;=Setup!$C$19:$C$30)*(A1750&lt;=Setup!$D$19:$D$30)*Setup!$A$19:$A$30))</f>
        <v/>
      </c>
      <c r="P1750" s="34">
        <f>IF(A1750="","",IF(G1750="Standard 15% (Box 1)",ROUND(H1750*Setup!$B$9,2),0))</f>
        <v/>
      </c>
      <c r="Q1750" s="34">
        <f>IF(A1750="","",I1750-P1750)</f>
        <v/>
      </c>
      <c r="R1750" s="23">
        <f>IF(A1750="","",IF(O1750=0,"Outside audit periods; ","")&amp;IF(G1750="","No VAT category; ","")&amp;IF(ABS(Q1750)&gt;Setup!$B$10,"VAT ≠ 15% × net; ","")&amp;IF(AND(F1750="B2B - VAT registered",NOT(AND(LEN(E1750)=15,LEFT(E1750,1)="3",RIGHT(E1750,1)="3",ISNUMBER(--E1750)))),"Invalid/missing customer VAT no; ","")&amp;IF(L1750&lt;&gt;"Yes","Not reported/cleared on FATOORA; ","")&amp;IF(AND(OR(G1750="Zero-rated domestic (Box 3)",G1750="Export (Box 4)"),N1750=""),"Zero-rate/export evidence missing; ","")&amp;IF(AND(C1750="Credit Note",H1750&gt;0),"Credit note should be negative; ","")&amp;IF(AND(C1750="Simplified Tax Invoice",F1750="B2B - VAT registered"),"Simplified invoice issued to VAT-registered B2B; ",""))</f>
        <v/>
      </c>
    </row>
    <row r="1751">
      <c r="A1751" s="17" t="n"/>
      <c r="B1751" s="14" t="n"/>
      <c r="C1751" s="14" t="n"/>
      <c r="D1751" s="14" t="n"/>
      <c r="E1751" s="16" t="n"/>
      <c r="F1751" s="14" t="n"/>
      <c r="G1751" s="14" t="n"/>
      <c r="H1751" s="19" t="n"/>
      <c r="I1751" s="19" t="n"/>
      <c r="J1751" s="34">
        <f>IF(A1751="","",H1751+I1751)</f>
        <v/>
      </c>
      <c r="K1751" s="14" t="n"/>
      <c r="L1751" s="14" t="n"/>
      <c r="M1751" s="14" t="n"/>
      <c r="N1751" s="14" t="n"/>
      <c r="O1751" s="20">
        <f>IF(A1751="","",SUMPRODUCT((A1751&gt;=Setup!$C$19:$C$30)*(A1751&lt;=Setup!$D$19:$D$30)*Setup!$A$19:$A$30))</f>
        <v/>
      </c>
      <c r="P1751" s="34">
        <f>IF(A1751="","",IF(G1751="Standard 15% (Box 1)",ROUND(H1751*Setup!$B$9,2),0))</f>
        <v/>
      </c>
      <c r="Q1751" s="34">
        <f>IF(A1751="","",I1751-P1751)</f>
        <v/>
      </c>
      <c r="R1751" s="23">
        <f>IF(A1751="","",IF(O1751=0,"Outside audit periods; ","")&amp;IF(G1751="","No VAT category; ","")&amp;IF(ABS(Q1751)&gt;Setup!$B$10,"VAT ≠ 15% × net; ","")&amp;IF(AND(F1751="B2B - VAT registered",NOT(AND(LEN(E1751)=15,LEFT(E1751,1)="3",RIGHT(E1751,1)="3",ISNUMBER(--E1751)))),"Invalid/missing customer VAT no; ","")&amp;IF(L1751&lt;&gt;"Yes","Not reported/cleared on FATOORA; ","")&amp;IF(AND(OR(G1751="Zero-rated domestic (Box 3)",G1751="Export (Box 4)"),N1751=""),"Zero-rate/export evidence missing; ","")&amp;IF(AND(C1751="Credit Note",H1751&gt;0),"Credit note should be negative; ","")&amp;IF(AND(C1751="Simplified Tax Invoice",F1751="B2B - VAT registered"),"Simplified invoice issued to VAT-registered B2B; ",""))</f>
        <v/>
      </c>
    </row>
    <row r="1752">
      <c r="A1752" s="17" t="n"/>
      <c r="B1752" s="14" t="n"/>
      <c r="C1752" s="14" t="n"/>
      <c r="D1752" s="14" t="n"/>
      <c r="E1752" s="16" t="n"/>
      <c r="F1752" s="14" t="n"/>
      <c r="G1752" s="14" t="n"/>
      <c r="H1752" s="19" t="n"/>
      <c r="I1752" s="19" t="n"/>
      <c r="J1752" s="34">
        <f>IF(A1752="","",H1752+I1752)</f>
        <v/>
      </c>
      <c r="K1752" s="14" t="n"/>
      <c r="L1752" s="14" t="n"/>
      <c r="M1752" s="14" t="n"/>
      <c r="N1752" s="14" t="n"/>
      <c r="O1752" s="20">
        <f>IF(A1752="","",SUMPRODUCT((A1752&gt;=Setup!$C$19:$C$30)*(A1752&lt;=Setup!$D$19:$D$30)*Setup!$A$19:$A$30))</f>
        <v/>
      </c>
      <c r="P1752" s="34">
        <f>IF(A1752="","",IF(G1752="Standard 15% (Box 1)",ROUND(H1752*Setup!$B$9,2),0))</f>
        <v/>
      </c>
      <c r="Q1752" s="34">
        <f>IF(A1752="","",I1752-P1752)</f>
        <v/>
      </c>
      <c r="R1752" s="23">
        <f>IF(A1752="","",IF(O1752=0,"Outside audit periods; ","")&amp;IF(G1752="","No VAT category; ","")&amp;IF(ABS(Q1752)&gt;Setup!$B$10,"VAT ≠ 15% × net; ","")&amp;IF(AND(F1752="B2B - VAT registered",NOT(AND(LEN(E1752)=15,LEFT(E1752,1)="3",RIGHT(E1752,1)="3",ISNUMBER(--E1752)))),"Invalid/missing customer VAT no; ","")&amp;IF(L1752&lt;&gt;"Yes","Not reported/cleared on FATOORA; ","")&amp;IF(AND(OR(G1752="Zero-rated domestic (Box 3)",G1752="Export (Box 4)"),N1752=""),"Zero-rate/export evidence missing; ","")&amp;IF(AND(C1752="Credit Note",H1752&gt;0),"Credit note should be negative; ","")&amp;IF(AND(C1752="Simplified Tax Invoice",F1752="B2B - VAT registered"),"Simplified invoice issued to VAT-registered B2B; ",""))</f>
        <v/>
      </c>
    </row>
    <row r="1753">
      <c r="A1753" s="17" t="n"/>
      <c r="B1753" s="14" t="n"/>
      <c r="C1753" s="14" t="n"/>
      <c r="D1753" s="14" t="n"/>
      <c r="E1753" s="16" t="n"/>
      <c r="F1753" s="14" t="n"/>
      <c r="G1753" s="14" t="n"/>
      <c r="H1753" s="19" t="n"/>
      <c r="I1753" s="19" t="n"/>
      <c r="J1753" s="34">
        <f>IF(A1753="","",H1753+I1753)</f>
        <v/>
      </c>
      <c r="K1753" s="14" t="n"/>
      <c r="L1753" s="14" t="n"/>
      <c r="M1753" s="14" t="n"/>
      <c r="N1753" s="14" t="n"/>
      <c r="O1753" s="20">
        <f>IF(A1753="","",SUMPRODUCT((A1753&gt;=Setup!$C$19:$C$30)*(A1753&lt;=Setup!$D$19:$D$30)*Setup!$A$19:$A$30))</f>
        <v/>
      </c>
      <c r="P1753" s="34">
        <f>IF(A1753="","",IF(G1753="Standard 15% (Box 1)",ROUND(H1753*Setup!$B$9,2),0))</f>
        <v/>
      </c>
      <c r="Q1753" s="34">
        <f>IF(A1753="","",I1753-P1753)</f>
        <v/>
      </c>
      <c r="R1753" s="23">
        <f>IF(A1753="","",IF(O1753=0,"Outside audit periods; ","")&amp;IF(G1753="","No VAT category; ","")&amp;IF(ABS(Q1753)&gt;Setup!$B$10,"VAT ≠ 15% × net; ","")&amp;IF(AND(F1753="B2B - VAT registered",NOT(AND(LEN(E1753)=15,LEFT(E1753,1)="3",RIGHT(E1753,1)="3",ISNUMBER(--E1753)))),"Invalid/missing customer VAT no; ","")&amp;IF(L1753&lt;&gt;"Yes","Not reported/cleared on FATOORA; ","")&amp;IF(AND(OR(G1753="Zero-rated domestic (Box 3)",G1753="Export (Box 4)"),N1753=""),"Zero-rate/export evidence missing; ","")&amp;IF(AND(C1753="Credit Note",H1753&gt;0),"Credit note should be negative; ","")&amp;IF(AND(C1753="Simplified Tax Invoice",F1753="B2B - VAT registered"),"Simplified invoice issued to VAT-registered B2B; ",""))</f>
        <v/>
      </c>
    </row>
    <row r="1754">
      <c r="A1754" s="17" t="n"/>
      <c r="B1754" s="14" t="n"/>
      <c r="C1754" s="14" t="n"/>
      <c r="D1754" s="14" t="n"/>
      <c r="E1754" s="16" t="n"/>
      <c r="F1754" s="14" t="n"/>
      <c r="G1754" s="14" t="n"/>
      <c r="H1754" s="19" t="n"/>
      <c r="I1754" s="19" t="n"/>
      <c r="J1754" s="34">
        <f>IF(A1754="","",H1754+I1754)</f>
        <v/>
      </c>
      <c r="K1754" s="14" t="n"/>
      <c r="L1754" s="14" t="n"/>
      <c r="M1754" s="14" t="n"/>
      <c r="N1754" s="14" t="n"/>
      <c r="O1754" s="20">
        <f>IF(A1754="","",SUMPRODUCT((A1754&gt;=Setup!$C$19:$C$30)*(A1754&lt;=Setup!$D$19:$D$30)*Setup!$A$19:$A$30))</f>
        <v/>
      </c>
      <c r="P1754" s="34">
        <f>IF(A1754="","",IF(G1754="Standard 15% (Box 1)",ROUND(H1754*Setup!$B$9,2),0))</f>
        <v/>
      </c>
      <c r="Q1754" s="34">
        <f>IF(A1754="","",I1754-P1754)</f>
        <v/>
      </c>
      <c r="R1754" s="23">
        <f>IF(A1754="","",IF(O1754=0,"Outside audit periods; ","")&amp;IF(G1754="","No VAT category; ","")&amp;IF(ABS(Q1754)&gt;Setup!$B$10,"VAT ≠ 15% × net; ","")&amp;IF(AND(F1754="B2B - VAT registered",NOT(AND(LEN(E1754)=15,LEFT(E1754,1)="3",RIGHT(E1754,1)="3",ISNUMBER(--E1754)))),"Invalid/missing customer VAT no; ","")&amp;IF(L1754&lt;&gt;"Yes","Not reported/cleared on FATOORA; ","")&amp;IF(AND(OR(G1754="Zero-rated domestic (Box 3)",G1754="Export (Box 4)"),N1754=""),"Zero-rate/export evidence missing; ","")&amp;IF(AND(C1754="Credit Note",H1754&gt;0),"Credit note should be negative; ","")&amp;IF(AND(C1754="Simplified Tax Invoice",F1754="B2B - VAT registered"),"Simplified invoice issued to VAT-registered B2B; ",""))</f>
        <v/>
      </c>
    </row>
    <row r="1755">
      <c r="A1755" s="17" t="n"/>
      <c r="B1755" s="14" t="n"/>
      <c r="C1755" s="14" t="n"/>
      <c r="D1755" s="14" t="n"/>
      <c r="E1755" s="16" t="n"/>
      <c r="F1755" s="14" t="n"/>
      <c r="G1755" s="14" t="n"/>
      <c r="H1755" s="19" t="n"/>
      <c r="I1755" s="19" t="n"/>
      <c r="J1755" s="34">
        <f>IF(A1755="","",H1755+I1755)</f>
        <v/>
      </c>
      <c r="K1755" s="14" t="n"/>
      <c r="L1755" s="14" t="n"/>
      <c r="M1755" s="14" t="n"/>
      <c r="N1755" s="14" t="n"/>
      <c r="O1755" s="20">
        <f>IF(A1755="","",SUMPRODUCT((A1755&gt;=Setup!$C$19:$C$30)*(A1755&lt;=Setup!$D$19:$D$30)*Setup!$A$19:$A$30))</f>
        <v/>
      </c>
      <c r="P1755" s="34">
        <f>IF(A1755="","",IF(G1755="Standard 15% (Box 1)",ROUND(H1755*Setup!$B$9,2),0))</f>
        <v/>
      </c>
      <c r="Q1755" s="34">
        <f>IF(A1755="","",I1755-P1755)</f>
        <v/>
      </c>
      <c r="R1755" s="23">
        <f>IF(A1755="","",IF(O1755=0,"Outside audit periods; ","")&amp;IF(G1755="","No VAT category; ","")&amp;IF(ABS(Q1755)&gt;Setup!$B$10,"VAT ≠ 15% × net; ","")&amp;IF(AND(F1755="B2B - VAT registered",NOT(AND(LEN(E1755)=15,LEFT(E1755,1)="3",RIGHT(E1755,1)="3",ISNUMBER(--E1755)))),"Invalid/missing customer VAT no; ","")&amp;IF(L1755&lt;&gt;"Yes","Not reported/cleared on FATOORA; ","")&amp;IF(AND(OR(G1755="Zero-rated domestic (Box 3)",G1755="Export (Box 4)"),N1755=""),"Zero-rate/export evidence missing; ","")&amp;IF(AND(C1755="Credit Note",H1755&gt;0),"Credit note should be negative; ","")&amp;IF(AND(C1755="Simplified Tax Invoice",F1755="B2B - VAT registered"),"Simplified invoice issued to VAT-registered B2B; ",""))</f>
        <v/>
      </c>
    </row>
    <row r="1756">
      <c r="A1756" s="17" t="n"/>
      <c r="B1756" s="14" t="n"/>
      <c r="C1756" s="14" t="n"/>
      <c r="D1756" s="14" t="n"/>
      <c r="E1756" s="16" t="n"/>
      <c r="F1756" s="14" t="n"/>
      <c r="G1756" s="14" t="n"/>
      <c r="H1756" s="19" t="n"/>
      <c r="I1756" s="19" t="n"/>
      <c r="J1756" s="34">
        <f>IF(A1756="","",H1756+I1756)</f>
        <v/>
      </c>
      <c r="K1756" s="14" t="n"/>
      <c r="L1756" s="14" t="n"/>
      <c r="M1756" s="14" t="n"/>
      <c r="N1756" s="14" t="n"/>
      <c r="O1756" s="20">
        <f>IF(A1756="","",SUMPRODUCT((A1756&gt;=Setup!$C$19:$C$30)*(A1756&lt;=Setup!$D$19:$D$30)*Setup!$A$19:$A$30))</f>
        <v/>
      </c>
      <c r="P1756" s="34">
        <f>IF(A1756="","",IF(G1756="Standard 15% (Box 1)",ROUND(H1756*Setup!$B$9,2),0))</f>
        <v/>
      </c>
      <c r="Q1756" s="34">
        <f>IF(A1756="","",I1756-P1756)</f>
        <v/>
      </c>
      <c r="R1756" s="23">
        <f>IF(A1756="","",IF(O1756=0,"Outside audit periods; ","")&amp;IF(G1756="","No VAT category; ","")&amp;IF(ABS(Q1756)&gt;Setup!$B$10,"VAT ≠ 15% × net; ","")&amp;IF(AND(F1756="B2B - VAT registered",NOT(AND(LEN(E1756)=15,LEFT(E1756,1)="3",RIGHT(E1756,1)="3",ISNUMBER(--E1756)))),"Invalid/missing customer VAT no; ","")&amp;IF(L1756&lt;&gt;"Yes","Not reported/cleared on FATOORA; ","")&amp;IF(AND(OR(G1756="Zero-rated domestic (Box 3)",G1756="Export (Box 4)"),N1756=""),"Zero-rate/export evidence missing; ","")&amp;IF(AND(C1756="Credit Note",H1756&gt;0),"Credit note should be negative; ","")&amp;IF(AND(C1756="Simplified Tax Invoice",F1756="B2B - VAT registered"),"Simplified invoice issued to VAT-registered B2B; ",""))</f>
        <v/>
      </c>
    </row>
    <row r="1757">
      <c r="A1757" s="17" t="n"/>
      <c r="B1757" s="14" t="n"/>
      <c r="C1757" s="14" t="n"/>
      <c r="D1757" s="14" t="n"/>
      <c r="E1757" s="16" t="n"/>
      <c r="F1757" s="14" t="n"/>
      <c r="G1757" s="14" t="n"/>
      <c r="H1757" s="19" t="n"/>
      <c r="I1757" s="19" t="n"/>
      <c r="J1757" s="34">
        <f>IF(A1757="","",H1757+I1757)</f>
        <v/>
      </c>
      <c r="K1757" s="14" t="n"/>
      <c r="L1757" s="14" t="n"/>
      <c r="M1757" s="14" t="n"/>
      <c r="N1757" s="14" t="n"/>
      <c r="O1757" s="20">
        <f>IF(A1757="","",SUMPRODUCT((A1757&gt;=Setup!$C$19:$C$30)*(A1757&lt;=Setup!$D$19:$D$30)*Setup!$A$19:$A$30))</f>
        <v/>
      </c>
      <c r="P1757" s="34">
        <f>IF(A1757="","",IF(G1757="Standard 15% (Box 1)",ROUND(H1757*Setup!$B$9,2),0))</f>
        <v/>
      </c>
      <c r="Q1757" s="34">
        <f>IF(A1757="","",I1757-P1757)</f>
        <v/>
      </c>
      <c r="R1757" s="23">
        <f>IF(A1757="","",IF(O1757=0,"Outside audit periods; ","")&amp;IF(G1757="","No VAT category; ","")&amp;IF(ABS(Q1757)&gt;Setup!$B$10,"VAT ≠ 15% × net; ","")&amp;IF(AND(F1757="B2B - VAT registered",NOT(AND(LEN(E1757)=15,LEFT(E1757,1)="3",RIGHT(E1757,1)="3",ISNUMBER(--E1757)))),"Invalid/missing customer VAT no; ","")&amp;IF(L1757&lt;&gt;"Yes","Not reported/cleared on FATOORA; ","")&amp;IF(AND(OR(G1757="Zero-rated domestic (Box 3)",G1757="Export (Box 4)"),N1757=""),"Zero-rate/export evidence missing; ","")&amp;IF(AND(C1757="Credit Note",H1757&gt;0),"Credit note should be negative; ","")&amp;IF(AND(C1757="Simplified Tax Invoice",F1757="B2B - VAT registered"),"Simplified invoice issued to VAT-registered B2B; ",""))</f>
        <v/>
      </c>
    </row>
    <row r="1758">
      <c r="A1758" s="17" t="n"/>
      <c r="B1758" s="14" t="n"/>
      <c r="C1758" s="14" t="n"/>
      <c r="D1758" s="14" t="n"/>
      <c r="E1758" s="16" t="n"/>
      <c r="F1758" s="14" t="n"/>
      <c r="G1758" s="14" t="n"/>
      <c r="H1758" s="19" t="n"/>
      <c r="I1758" s="19" t="n"/>
      <c r="J1758" s="34">
        <f>IF(A1758="","",H1758+I1758)</f>
        <v/>
      </c>
      <c r="K1758" s="14" t="n"/>
      <c r="L1758" s="14" t="n"/>
      <c r="M1758" s="14" t="n"/>
      <c r="N1758" s="14" t="n"/>
      <c r="O1758" s="20">
        <f>IF(A1758="","",SUMPRODUCT((A1758&gt;=Setup!$C$19:$C$30)*(A1758&lt;=Setup!$D$19:$D$30)*Setup!$A$19:$A$30))</f>
        <v/>
      </c>
      <c r="P1758" s="34">
        <f>IF(A1758="","",IF(G1758="Standard 15% (Box 1)",ROUND(H1758*Setup!$B$9,2),0))</f>
        <v/>
      </c>
      <c r="Q1758" s="34">
        <f>IF(A1758="","",I1758-P1758)</f>
        <v/>
      </c>
      <c r="R1758" s="23">
        <f>IF(A1758="","",IF(O1758=0,"Outside audit periods; ","")&amp;IF(G1758="","No VAT category; ","")&amp;IF(ABS(Q1758)&gt;Setup!$B$10,"VAT ≠ 15% × net; ","")&amp;IF(AND(F1758="B2B - VAT registered",NOT(AND(LEN(E1758)=15,LEFT(E1758,1)="3",RIGHT(E1758,1)="3",ISNUMBER(--E1758)))),"Invalid/missing customer VAT no; ","")&amp;IF(L1758&lt;&gt;"Yes","Not reported/cleared on FATOORA; ","")&amp;IF(AND(OR(G1758="Zero-rated domestic (Box 3)",G1758="Export (Box 4)"),N1758=""),"Zero-rate/export evidence missing; ","")&amp;IF(AND(C1758="Credit Note",H1758&gt;0),"Credit note should be negative; ","")&amp;IF(AND(C1758="Simplified Tax Invoice",F1758="B2B - VAT registered"),"Simplified invoice issued to VAT-registered B2B; ",""))</f>
        <v/>
      </c>
    </row>
    <row r="1759">
      <c r="A1759" s="17" t="n"/>
      <c r="B1759" s="14" t="n"/>
      <c r="C1759" s="14" t="n"/>
      <c r="D1759" s="14" t="n"/>
      <c r="E1759" s="16" t="n"/>
      <c r="F1759" s="14" t="n"/>
      <c r="G1759" s="14" t="n"/>
      <c r="H1759" s="19" t="n"/>
      <c r="I1759" s="19" t="n"/>
      <c r="J1759" s="34">
        <f>IF(A1759="","",H1759+I1759)</f>
        <v/>
      </c>
      <c r="K1759" s="14" t="n"/>
      <c r="L1759" s="14" t="n"/>
      <c r="M1759" s="14" t="n"/>
      <c r="N1759" s="14" t="n"/>
      <c r="O1759" s="20">
        <f>IF(A1759="","",SUMPRODUCT((A1759&gt;=Setup!$C$19:$C$30)*(A1759&lt;=Setup!$D$19:$D$30)*Setup!$A$19:$A$30))</f>
        <v/>
      </c>
      <c r="P1759" s="34">
        <f>IF(A1759="","",IF(G1759="Standard 15% (Box 1)",ROUND(H1759*Setup!$B$9,2),0))</f>
        <v/>
      </c>
      <c r="Q1759" s="34">
        <f>IF(A1759="","",I1759-P1759)</f>
        <v/>
      </c>
      <c r="R1759" s="23">
        <f>IF(A1759="","",IF(O1759=0,"Outside audit periods; ","")&amp;IF(G1759="","No VAT category; ","")&amp;IF(ABS(Q1759)&gt;Setup!$B$10,"VAT ≠ 15% × net; ","")&amp;IF(AND(F1759="B2B - VAT registered",NOT(AND(LEN(E1759)=15,LEFT(E1759,1)="3",RIGHT(E1759,1)="3",ISNUMBER(--E1759)))),"Invalid/missing customer VAT no; ","")&amp;IF(L1759&lt;&gt;"Yes","Not reported/cleared on FATOORA; ","")&amp;IF(AND(OR(G1759="Zero-rated domestic (Box 3)",G1759="Export (Box 4)"),N1759=""),"Zero-rate/export evidence missing; ","")&amp;IF(AND(C1759="Credit Note",H1759&gt;0),"Credit note should be negative; ","")&amp;IF(AND(C1759="Simplified Tax Invoice",F1759="B2B - VAT registered"),"Simplified invoice issued to VAT-registered B2B; ",""))</f>
        <v/>
      </c>
    </row>
    <row r="1760">
      <c r="A1760" s="17" t="n"/>
      <c r="B1760" s="14" t="n"/>
      <c r="C1760" s="14" t="n"/>
      <c r="D1760" s="14" t="n"/>
      <c r="E1760" s="16" t="n"/>
      <c r="F1760" s="14" t="n"/>
      <c r="G1760" s="14" t="n"/>
      <c r="H1760" s="19" t="n"/>
      <c r="I1760" s="19" t="n"/>
      <c r="J1760" s="34">
        <f>IF(A1760="","",H1760+I1760)</f>
        <v/>
      </c>
      <c r="K1760" s="14" t="n"/>
      <c r="L1760" s="14" t="n"/>
      <c r="M1760" s="14" t="n"/>
      <c r="N1760" s="14" t="n"/>
      <c r="O1760" s="20">
        <f>IF(A1760="","",SUMPRODUCT((A1760&gt;=Setup!$C$19:$C$30)*(A1760&lt;=Setup!$D$19:$D$30)*Setup!$A$19:$A$30))</f>
        <v/>
      </c>
      <c r="P1760" s="34">
        <f>IF(A1760="","",IF(G1760="Standard 15% (Box 1)",ROUND(H1760*Setup!$B$9,2),0))</f>
        <v/>
      </c>
      <c r="Q1760" s="34">
        <f>IF(A1760="","",I1760-P1760)</f>
        <v/>
      </c>
      <c r="R1760" s="23">
        <f>IF(A1760="","",IF(O1760=0,"Outside audit periods; ","")&amp;IF(G1760="","No VAT category; ","")&amp;IF(ABS(Q1760)&gt;Setup!$B$10,"VAT ≠ 15% × net; ","")&amp;IF(AND(F1760="B2B - VAT registered",NOT(AND(LEN(E1760)=15,LEFT(E1760,1)="3",RIGHT(E1760,1)="3",ISNUMBER(--E1760)))),"Invalid/missing customer VAT no; ","")&amp;IF(L1760&lt;&gt;"Yes","Not reported/cleared on FATOORA; ","")&amp;IF(AND(OR(G1760="Zero-rated domestic (Box 3)",G1760="Export (Box 4)"),N1760=""),"Zero-rate/export evidence missing; ","")&amp;IF(AND(C1760="Credit Note",H1760&gt;0),"Credit note should be negative; ","")&amp;IF(AND(C1760="Simplified Tax Invoice",F1760="B2B - VAT registered"),"Simplified invoice issued to VAT-registered B2B; ",""))</f>
        <v/>
      </c>
    </row>
    <row r="1761">
      <c r="A1761" s="17" t="n"/>
      <c r="B1761" s="14" t="n"/>
      <c r="C1761" s="14" t="n"/>
      <c r="D1761" s="14" t="n"/>
      <c r="E1761" s="16" t="n"/>
      <c r="F1761" s="14" t="n"/>
      <c r="G1761" s="14" t="n"/>
      <c r="H1761" s="19" t="n"/>
      <c r="I1761" s="19" t="n"/>
      <c r="J1761" s="34">
        <f>IF(A1761="","",H1761+I1761)</f>
        <v/>
      </c>
      <c r="K1761" s="14" t="n"/>
      <c r="L1761" s="14" t="n"/>
      <c r="M1761" s="14" t="n"/>
      <c r="N1761" s="14" t="n"/>
      <c r="O1761" s="20">
        <f>IF(A1761="","",SUMPRODUCT((A1761&gt;=Setup!$C$19:$C$30)*(A1761&lt;=Setup!$D$19:$D$30)*Setup!$A$19:$A$30))</f>
        <v/>
      </c>
      <c r="P1761" s="34">
        <f>IF(A1761="","",IF(G1761="Standard 15% (Box 1)",ROUND(H1761*Setup!$B$9,2),0))</f>
        <v/>
      </c>
      <c r="Q1761" s="34">
        <f>IF(A1761="","",I1761-P1761)</f>
        <v/>
      </c>
      <c r="R1761" s="23">
        <f>IF(A1761="","",IF(O1761=0,"Outside audit periods; ","")&amp;IF(G1761="","No VAT category; ","")&amp;IF(ABS(Q1761)&gt;Setup!$B$10,"VAT ≠ 15% × net; ","")&amp;IF(AND(F1761="B2B - VAT registered",NOT(AND(LEN(E1761)=15,LEFT(E1761,1)="3",RIGHT(E1761,1)="3",ISNUMBER(--E1761)))),"Invalid/missing customer VAT no; ","")&amp;IF(L1761&lt;&gt;"Yes","Not reported/cleared on FATOORA; ","")&amp;IF(AND(OR(G1761="Zero-rated domestic (Box 3)",G1761="Export (Box 4)"),N1761=""),"Zero-rate/export evidence missing; ","")&amp;IF(AND(C1761="Credit Note",H1761&gt;0),"Credit note should be negative; ","")&amp;IF(AND(C1761="Simplified Tax Invoice",F1761="B2B - VAT registered"),"Simplified invoice issued to VAT-registered B2B; ",""))</f>
        <v/>
      </c>
    </row>
    <row r="1762">
      <c r="A1762" s="17" t="n"/>
      <c r="B1762" s="14" t="n"/>
      <c r="C1762" s="14" t="n"/>
      <c r="D1762" s="14" t="n"/>
      <c r="E1762" s="16" t="n"/>
      <c r="F1762" s="14" t="n"/>
      <c r="G1762" s="14" t="n"/>
      <c r="H1762" s="19" t="n"/>
      <c r="I1762" s="19" t="n"/>
      <c r="J1762" s="34">
        <f>IF(A1762="","",H1762+I1762)</f>
        <v/>
      </c>
      <c r="K1762" s="14" t="n"/>
      <c r="L1762" s="14" t="n"/>
      <c r="M1762" s="14" t="n"/>
      <c r="N1762" s="14" t="n"/>
      <c r="O1762" s="20">
        <f>IF(A1762="","",SUMPRODUCT((A1762&gt;=Setup!$C$19:$C$30)*(A1762&lt;=Setup!$D$19:$D$30)*Setup!$A$19:$A$30))</f>
        <v/>
      </c>
      <c r="P1762" s="34">
        <f>IF(A1762="","",IF(G1762="Standard 15% (Box 1)",ROUND(H1762*Setup!$B$9,2),0))</f>
        <v/>
      </c>
      <c r="Q1762" s="34">
        <f>IF(A1762="","",I1762-P1762)</f>
        <v/>
      </c>
      <c r="R1762" s="23">
        <f>IF(A1762="","",IF(O1762=0,"Outside audit periods; ","")&amp;IF(G1762="","No VAT category; ","")&amp;IF(ABS(Q1762)&gt;Setup!$B$10,"VAT ≠ 15% × net; ","")&amp;IF(AND(F1762="B2B - VAT registered",NOT(AND(LEN(E1762)=15,LEFT(E1762,1)="3",RIGHT(E1762,1)="3",ISNUMBER(--E1762)))),"Invalid/missing customer VAT no; ","")&amp;IF(L1762&lt;&gt;"Yes","Not reported/cleared on FATOORA; ","")&amp;IF(AND(OR(G1762="Zero-rated domestic (Box 3)",G1762="Export (Box 4)"),N1762=""),"Zero-rate/export evidence missing; ","")&amp;IF(AND(C1762="Credit Note",H1762&gt;0),"Credit note should be negative; ","")&amp;IF(AND(C1762="Simplified Tax Invoice",F1762="B2B - VAT registered"),"Simplified invoice issued to VAT-registered B2B; ",""))</f>
        <v/>
      </c>
    </row>
    <row r="1763">
      <c r="A1763" s="17" t="n"/>
      <c r="B1763" s="14" t="n"/>
      <c r="C1763" s="14" t="n"/>
      <c r="D1763" s="14" t="n"/>
      <c r="E1763" s="16" t="n"/>
      <c r="F1763" s="14" t="n"/>
      <c r="G1763" s="14" t="n"/>
      <c r="H1763" s="19" t="n"/>
      <c r="I1763" s="19" t="n"/>
      <c r="J1763" s="34">
        <f>IF(A1763="","",H1763+I1763)</f>
        <v/>
      </c>
      <c r="K1763" s="14" t="n"/>
      <c r="L1763" s="14" t="n"/>
      <c r="M1763" s="14" t="n"/>
      <c r="N1763" s="14" t="n"/>
      <c r="O1763" s="20">
        <f>IF(A1763="","",SUMPRODUCT((A1763&gt;=Setup!$C$19:$C$30)*(A1763&lt;=Setup!$D$19:$D$30)*Setup!$A$19:$A$30))</f>
        <v/>
      </c>
      <c r="P1763" s="34">
        <f>IF(A1763="","",IF(G1763="Standard 15% (Box 1)",ROUND(H1763*Setup!$B$9,2),0))</f>
        <v/>
      </c>
      <c r="Q1763" s="34">
        <f>IF(A1763="","",I1763-P1763)</f>
        <v/>
      </c>
      <c r="R1763" s="23">
        <f>IF(A1763="","",IF(O1763=0,"Outside audit periods; ","")&amp;IF(G1763="","No VAT category; ","")&amp;IF(ABS(Q1763)&gt;Setup!$B$10,"VAT ≠ 15% × net; ","")&amp;IF(AND(F1763="B2B - VAT registered",NOT(AND(LEN(E1763)=15,LEFT(E1763,1)="3",RIGHT(E1763,1)="3",ISNUMBER(--E1763)))),"Invalid/missing customer VAT no; ","")&amp;IF(L1763&lt;&gt;"Yes","Not reported/cleared on FATOORA; ","")&amp;IF(AND(OR(G1763="Zero-rated domestic (Box 3)",G1763="Export (Box 4)"),N1763=""),"Zero-rate/export evidence missing; ","")&amp;IF(AND(C1763="Credit Note",H1763&gt;0),"Credit note should be negative; ","")&amp;IF(AND(C1763="Simplified Tax Invoice",F1763="B2B - VAT registered"),"Simplified invoice issued to VAT-registered B2B; ",""))</f>
        <v/>
      </c>
    </row>
    <row r="1764">
      <c r="A1764" s="17" t="n"/>
      <c r="B1764" s="14" t="n"/>
      <c r="C1764" s="14" t="n"/>
      <c r="D1764" s="14" t="n"/>
      <c r="E1764" s="16" t="n"/>
      <c r="F1764" s="14" t="n"/>
      <c r="G1764" s="14" t="n"/>
      <c r="H1764" s="19" t="n"/>
      <c r="I1764" s="19" t="n"/>
      <c r="J1764" s="34">
        <f>IF(A1764="","",H1764+I1764)</f>
        <v/>
      </c>
      <c r="K1764" s="14" t="n"/>
      <c r="L1764" s="14" t="n"/>
      <c r="M1764" s="14" t="n"/>
      <c r="N1764" s="14" t="n"/>
      <c r="O1764" s="20">
        <f>IF(A1764="","",SUMPRODUCT((A1764&gt;=Setup!$C$19:$C$30)*(A1764&lt;=Setup!$D$19:$D$30)*Setup!$A$19:$A$30))</f>
        <v/>
      </c>
      <c r="P1764" s="34">
        <f>IF(A1764="","",IF(G1764="Standard 15% (Box 1)",ROUND(H1764*Setup!$B$9,2),0))</f>
        <v/>
      </c>
      <c r="Q1764" s="34">
        <f>IF(A1764="","",I1764-P1764)</f>
        <v/>
      </c>
      <c r="R1764" s="23">
        <f>IF(A1764="","",IF(O1764=0,"Outside audit periods; ","")&amp;IF(G1764="","No VAT category; ","")&amp;IF(ABS(Q1764)&gt;Setup!$B$10,"VAT ≠ 15% × net; ","")&amp;IF(AND(F1764="B2B - VAT registered",NOT(AND(LEN(E1764)=15,LEFT(E1764,1)="3",RIGHT(E1764,1)="3",ISNUMBER(--E1764)))),"Invalid/missing customer VAT no; ","")&amp;IF(L1764&lt;&gt;"Yes","Not reported/cleared on FATOORA; ","")&amp;IF(AND(OR(G1764="Zero-rated domestic (Box 3)",G1764="Export (Box 4)"),N1764=""),"Zero-rate/export evidence missing; ","")&amp;IF(AND(C1764="Credit Note",H1764&gt;0),"Credit note should be negative; ","")&amp;IF(AND(C1764="Simplified Tax Invoice",F1764="B2B - VAT registered"),"Simplified invoice issued to VAT-registered B2B; ",""))</f>
        <v/>
      </c>
    </row>
    <row r="1765">
      <c r="A1765" s="17" t="n"/>
      <c r="B1765" s="14" t="n"/>
      <c r="C1765" s="14" t="n"/>
      <c r="D1765" s="14" t="n"/>
      <c r="E1765" s="16" t="n"/>
      <c r="F1765" s="14" t="n"/>
      <c r="G1765" s="14" t="n"/>
      <c r="H1765" s="19" t="n"/>
      <c r="I1765" s="19" t="n"/>
      <c r="J1765" s="34">
        <f>IF(A1765="","",H1765+I1765)</f>
        <v/>
      </c>
      <c r="K1765" s="14" t="n"/>
      <c r="L1765" s="14" t="n"/>
      <c r="M1765" s="14" t="n"/>
      <c r="N1765" s="14" t="n"/>
      <c r="O1765" s="20">
        <f>IF(A1765="","",SUMPRODUCT((A1765&gt;=Setup!$C$19:$C$30)*(A1765&lt;=Setup!$D$19:$D$30)*Setup!$A$19:$A$30))</f>
        <v/>
      </c>
      <c r="P1765" s="34">
        <f>IF(A1765="","",IF(G1765="Standard 15% (Box 1)",ROUND(H1765*Setup!$B$9,2),0))</f>
        <v/>
      </c>
      <c r="Q1765" s="34">
        <f>IF(A1765="","",I1765-P1765)</f>
        <v/>
      </c>
      <c r="R1765" s="23">
        <f>IF(A1765="","",IF(O1765=0,"Outside audit periods; ","")&amp;IF(G1765="","No VAT category; ","")&amp;IF(ABS(Q1765)&gt;Setup!$B$10,"VAT ≠ 15% × net; ","")&amp;IF(AND(F1765="B2B - VAT registered",NOT(AND(LEN(E1765)=15,LEFT(E1765,1)="3",RIGHT(E1765,1)="3",ISNUMBER(--E1765)))),"Invalid/missing customer VAT no; ","")&amp;IF(L1765&lt;&gt;"Yes","Not reported/cleared on FATOORA; ","")&amp;IF(AND(OR(G1765="Zero-rated domestic (Box 3)",G1765="Export (Box 4)"),N1765=""),"Zero-rate/export evidence missing; ","")&amp;IF(AND(C1765="Credit Note",H1765&gt;0),"Credit note should be negative; ","")&amp;IF(AND(C1765="Simplified Tax Invoice",F1765="B2B - VAT registered"),"Simplified invoice issued to VAT-registered B2B; ",""))</f>
        <v/>
      </c>
    </row>
    <row r="1766">
      <c r="A1766" s="17" t="n"/>
      <c r="B1766" s="14" t="n"/>
      <c r="C1766" s="14" t="n"/>
      <c r="D1766" s="14" t="n"/>
      <c r="E1766" s="16" t="n"/>
      <c r="F1766" s="14" t="n"/>
      <c r="G1766" s="14" t="n"/>
      <c r="H1766" s="19" t="n"/>
      <c r="I1766" s="19" t="n"/>
      <c r="J1766" s="34">
        <f>IF(A1766="","",H1766+I1766)</f>
        <v/>
      </c>
      <c r="K1766" s="14" t="n"/>
      <c r="L1766" s="14" t="n"/>
      <c r="M1766" s="14" t="n"/>
      <c r="N1766" s="14" t="n"/>
      <c r="O1766" s="20">
        <f>IF(A1766="","",SUMPRODUCT((A1766&gt;=Setup!$C$19:$C$30)*(A1766&lt;=Setup!$D$19:$D$30)*Setup!$A$19:$A$30))</f>
        <v/>
      </c>
      <c r="P1766" s="34">
        <f>IF(A1766="","",IF(G1766="Standard 15% (Box 1)",ROUND(H1766*Setup!$B$9,2),0))</f>
        <v/>
      </c>
      <c r="Q1766" s="34">
        <f>IF(A1766="","",I1766-P1766)</f>
        <v/>
      </c>
      <c r="R1766" s="23">
        <f>IF(A1766="","",IF(O1766=0,"Outside audit periods; ","")&amp;IF(G1766="","No VAT category; ","")&amp;IF(ABS(Q1766)&gt;Setup!$B$10,"VAT ≠ 15% × net; ","")&amp;IF(AND(F1766="B2B - VAT registered",NOT(AND(LEN(E1766)=15,LEFT(E1766,1)="3",RIGHT(E1766,1)="3",ISNUMBER(--E1766)))),"Invalid/missing customer VAT no; ","")&amp;IF(L1766&lt;&gt;"Yes","Not reported/cleared on FATOORA; ","")&amp;IF(AND(OR(G1766="Zero-rated domestic (Box 3)",G1766="Export (Box 4)"),N1766=""),"Zero-rate/export evidence missing; ","")&amp;IF(AND(C1766="Credit Note",H1766&gt;0),"Credit note should be negative; ","")&amp;IF(AND(C1766="Simplified Tax Invoice",F1766="B2B - VAT registered"),"Simplified invoice issued to VAT-registered B2B; ",""))</f>
        <v/>
      </c>
    </row>
    <row r="1767">
      <c r="A1767" s="17" t="n"/>
      <c r="B1767" s="14" t="n"/>
      <c r="C1767" s="14" t="n"/>
      <c r="D1767" s="14" t="n"/>
      <c r="E1767" s="16" t="n"/>
      <c r="F1767" s="14" t="n"/>
      <c r="G1767" s="14" t="n"/>
      <c r="H1767" s="19" t="n"/>
      <c r="I1767" s="19" t="n"/>
      <c r="J1767" s="34">
        <f>IF(A1767="","",H1767+I1767)</f>
        <v/>
      </c>
      <c r="K1767" s="14" t="n"/>
      <c r="L1767" s="14" t="n"/>
      <c r="M1767" s="14" t="n"/>
      <c r="N1767" s="14" t="n"/>
      <c r="O1767" s="20">
        <f>IF(A1767="","",SUMPRODUCT((A1767&gt;=Setup!$C$19:$C$30)*(A1767&lt;=Setup!$D$19:$D$30)*Setup!$A$19:$A$30))</f>
        <v/>
      </c>
      <c r="P1767" s="34">
        <f>IF(A1767="","",IF(G1767="Standard 15% (Box 1)",ROUND(H1767*Setup!$B$9,2),0))</f>
        <v/>
      </c>
      <c r="Q1767" s="34">
        <f>IF(A1767="","",I1767-P1767)</f>
        <v/>
      </c>
      <c r="R1767" s="23">
        <f>IF(A1767="","",IF(O1767=0,"Outside audit periods; ","")&amp;IF(G1767="","No VAT category; ","")&amp;IF(ABS(Q1767)&gt;Setup!$B$10,"VAT ≠ 15% × net; ","")&amp;IF(AND(F1767="B2B - VAT registered",NOT(AND(LEN(E1767)=15,LEFT(E1767,1)="3",RIGHT(E1767,1)="3",ISNUMBER(--E1767)))),"Invalid/missing customer VAT no; ","")&amp;IF(L1767&lt;&gt;"Yes","Not reported/cleared on FATOORA; ","")&amp;IF(AND(OR(G1767="Zero-rated domestic (Box 3)",G1767="Export (Box 4)"),N1767=""),"Zero-rate/export evidence missing; ","")&amp;IF(AND(C1767="Credit Note",H1767&gt;0),"Credit note should be negative; ","")&amp;IF(AND(C1767="Simplified Tax Invoice",F1767="B2B - VAT registered"),"Simplified invoice issued to VAT-registered B2B; ",""))</f>
        <v/>
      </c>
    </row>
    <row r="1768">
      <c r="A1768" s="17" t="n"/>
      <c r="B1768" s="14" t="n"/>
      <c r="C1768" s="14" t="n"/>
      <c r="D1768" s="14" t="n"/>
      <c r="E1768" s="16" t="n"/>
      <c r="F1768" s="14" t="n"/>
      <c r="G1768" s="14" t="n"/>
      <c r="H1768" s="19" t="n"/>
      <c r="I1768" s="19" t="n"/>
      <c r="J1768" s="34">
        <f>IF(A1768="","",H1768+I1768)</f>
        <v/>
      </c>
      <c r="K1768" s="14" t="n"/>
      <c r="L1768" s="14" t="n"/>
      <c r="M1768" s="14" t="n"/>
      <c r="N1768" s="14" t="n"/>
      <c r="O1768" s="20">
        <f>IF(A1768="","",SUMPRODUCT((A1768&gt;=Setup!$C$19:$C$30)*(A1768&lt;=Setup!$D$19:$D$30)*Setup!$A$19:$A$30))</f>
        <v/>
      </c>
      <c r="P1768" s="34">
        <f>IF(A1768="","",IF(G1768="Standard 15% (Box 1)",ROUND(H1768*Setup!$B$9,2),0))</f>
        <v/>
      </c>
      <c r="Q1768" s="34">
        <f>IF(A1768="","",I1768-P1768)</f>
        <v/>
      </c>
      <c r="R1768" s="23">
        <f>IF(A1768="","",IF(O1768=0,"Outside audit periods; ","")&amp;IF(G1768="","No VAT category; ","")&amp;IF(ABS(Q1768)&gt;Setup!$B$10,"VAT ≠ 15% × net; ","")&amp;IF(AND(F1768="B2B - VAT registered",NOT(AND(LEN(E1768)=15,LEFT(E1768,1)="3",RIGHT(E1768,1)="3",ISNUMBER(--E1768)))),"Invalid/missing customer VAT no; ","")&amp;IF(L1768&lt;&gt;"Yes","Not reported/cleared on FATOORA; ","")&amp;IF(AND(OR(G1768="Zero-rated domestic (Box 3)",G1768="Export (Box 4)"),N1768=""),"Zero-rate/export evidence missing; ","")&amp;IF(AND(C1768="Credit Note",H1768&gt;0),"Credit note should be negative; ","")&amp;IF(AND(C1768="Simplified Tax Invoice",F1768="B2B - VAT registered"),"Simplified invoice issued to VAT-registered B2B; ",""))</f>
        <v/>
      </c>
    </row>
    <row r="1769">
      <c r="A1769" s="17" t="n"/>
      <c r="B1769" s="14" t="n"/>
      <c r="C1769" s="14" t="n"/>
      <c r="D1769" s="14" t="n"/>
      <c r="E1769" s="16" t="n"/>
      <c r="F1769" s="14" t="n"/>
      <c r="G1769" s="14" t="n"/>
      <c r="H1769" s="19" t="n"/>
      <c r="I1769" s="19" t="n"/>
      <c r="J1769" s="34">
        <f>IF(A1769="","",H1769+I1769)</f>
        <v/>
      </c>
      <c r="K1769" s="14" t="n"/>
      <c r="L1769" s="14" t="n"/>
      <c r="M1769" s="14" t="n"/>
      <c r="N1769" s="14" t="n"/>
      <c r="O1769" s="20">
        <f>IF(A1769="","",SUMPRODUCT((A1769&gt;=Setup!$C$19:$C$30)*(A1769&lt;=Setup!$D$19:$D$30)*Setup!$A$19:$A$30))</f>
        <v/>
      </c>
      <c r="P1769" s="34">
        <f>IF(A1769="","",IF(G1769="Standard 15% (Box 1)",ROUND(H1769*Setup!$B$9,2),0))</f>
        <v/>
      </c>
      <c r="Q1769" s="34">
        <f>IF(A1769="","",I1769-P1769)</f>
        <v/>
      </c>
      <c r="R1769" s="23">
        <f>IF(A1769="","",IF(O1769=0,"Outside audit periods; ","")&amp;IF(G1769="","No VAT category; ","")&amp;IF(ABS(Q1769)&gt;Setup!$B$10,"VAT ≠ 15% × net; ","")&amp;IF(AND(F1769="B2B - VAT registered",NOT(AND(LEN(E1769)=15,LEFT(E1769,1)="3",RIGHT(E1769,1)="3",ISNUMBER(--E1769)))),"Invalid/missing customer VAT no; ","")&amp;IF(L1769&lt;&gt;"Yes","Not reported/cleared on FATOORA; ","")&amp;IF(AND(OR(G1769="Zero-rated domestic (Box 3)",G1769="Export (Box 4)"),N1769=""),"Zero-rate/export evidence missing; ","")&amp;IF(AND(C1769="Credit Note",H1769&gt;0),"Credit note should be negative; ","")&amp;IF(AND(C1769="Simplified Tax Invoice",F1769="B2B - VAT registered"),"Simplified invoice issued to VAT-registered B2B; ",""))</f>
        <v/>
      </c>
    </row>
    <row r="1770">
      <c r="A1770" s="17" t="n"/>
      <c r="B1770" s="14" t="n"/>
      <c r="C1770" s="14" t="n"/>
      <c r="D1770" s="14" t="n"/>
      <c r="E1770" s="16" t="n"/>
      <c r="F1770" s="14" t="n"/>
      <c r="G1770" s="14" t="n"/>
      <c r="H1770" s="19" t="n"/>
      <c r="I1770" s="19" t="n"/>
      <c r="J1770" s="34">
        <f>IF(A1770="","",H1770+I1770)</f>
        <v/>
      </c>
      <c r="K1770" s="14" t="n"/>
      <c r="L1770" s="14" t="n"/>
      <c r="M1770" s="14" t="n"/>
      <c r="N1770" s="14" t="n"/>
      <c r="O1770" s="20">
        <f>IF(A1770="","",SUMPRODUCT((A1770&gt;=Setup!$C$19:$C$30)*(A1770&lt;=Setup!$D$19:$D$30)*Setup!$A$19:$A$30))</f>
        <v/>
      </c>
      <c r="P1770" s="34">
        <f>IF(A1770="","",IF(G1770="Standard 15% (Box 1)",ROUND(H1770*Setup!$B$9,2),0))</f>
        <v/>
      </c>
      <c r="Q1770" s="34">
        <f>IF(A1770="","",I1770-P1770)</f>
        <v/>
      </c>
      <c r="R1770" s="23">
        <f>IF(A1770="","",IF(O1770=0,"Outside audit periods; ","")&amp;IF(G1770="","No VAT category; ","")&amp;IF(ABS(Q1770)&gt;Setup!$B$10,"VAT ≠ 15% × net; ","")&amp;IF(AND(F1770="B2B - VAT registered",NOT(AND(LEN(E1770)=15,LEFT(E1770,1)="3",RIGHT(E1770,1)="3",ISNUMBER(--E1770)))),"Invalid/missing customer VAT no; ","")&amp;IF(L1770&lt;&gt;"Yes","Not reported/cleared on FATOORA; ","")&amp;IF(AND(OR(G1770="Zero-rated domestic (Box 3)",G1770="Export (Box 4)"),N1770=""),"Zero-rate/export evidence missing; ","")&amp;IF(AND(C1770="Credit Note",H1770&gt;0),"Credit note should be negative; ","")&amp;IF(AND(C1770="Simplified Tax Invoice",F1770="B2B - VAT registered"),"Simplified invoice issued to VAT-registered B2B; ",""))</f>
        <v/>
      </c>
    </row>
    <row r="1771">
      <c r="A1771" s="17" t="n"/>
      <c r="B1771" s="14" t="n"/>
      <c r="C1771" s="14" t="n"/>
      <c r="D1771" s="14" t="n"/>
      <c r="E1771" s="16" t="n"/>
      <c r="F1771" s="14" t="n"/>
      <c r="G1771" s="14" t="n"/>
      <c r="H1771" s="19" t="n"/>
      <c r="I1771" s="19" t="n"/>
      <c r="J1771" s="34">
        <f>IF(A1771="","",H1771+I1771)</f>
        <v/>
      </c>
      <c r="K1771" s="14" t="n"/>
      <c r="L1771" s="14" t="n"/>
      <c r="M1771" s="14" t="n"/>
      <c r="N1771" s="14" t="n"/>
      <c r="O1771" s="20">
        <f>IF(A1771="","",SUMPRODUCT((A1771&gt;=Setup!$C$19:$C$30)*(A1771&lt;=Setup!$D$19:$D$30)*Setup!$A$19:$A$30))</f>
        <v/>
      </c>
      <c r="P1771" s="34">
        <f>IF(A1771="","",IF(G1771="Standard 15% (Box 1)",ROUND(H1771*Setup!$B$9,2),0))</f>
        <v/>
      </c>
      <c r="Q1771" s="34">
        <f>IF(A1771="","",I1771-P1771)</f>
        <v/>
      </c>
      <c r="R1771" s="23">
        <f>IF(A1771="","",IF(O1771=0,"Outside audit periods; ","")&amp;IF(G1771="","No VAT category; ","")&amp;IF(ABS(Q1771)&gt;Setup!$B$10,"VAT ≠ 15% × net; ","")&amp;IF(AND(F1771="B2B - VAT registered",NOT(AND(LEN(E1771)=15,LEFT(E1771,1)="3",RIGHT(E1771,1)="3",ISNUMBER(--E1771)))),"Invalid/missing customer VAT no; ","")&amp;IF(L1771&lt;&gt;"Yes","Not reported/cleared on FATOORA; ","")&amp;IF(AND(OR(G1771="Zero-rated domestic (Box 3)",G1771="Export (Box 4)"),N1771=""),"Zero-rate/export evidence missing; ","")&amp;IF(AND(C1771="Credit Note",H1771&gt;0),"Credit note should be negative; ","")&amp;IF(AND(C1771="Simplified Tax Invoice",F1771="B2B - VAT registered"),"Simplified invoice issued to VAT-registered B2B; ",""))</f>
        <v/>
      </c>
    </row>
    <row r="1772">
      <c r="A1772" s="17" t="n"/>
      <c r="B1772" s="14" t="n"/>
      <c r="C1772" s="14" t="n"/>
      <c r="D1772" s="14" t="n"/>
      <c r="E1772" s="16" t="n"/>
      <c r="F1772" s="14" t="n"/>
      <c r="G1772" s="14" t="n"/>
      <c r="H1772" s="19" t="n"/>
      <c r="I1772" s="19" t="n"/>
      <c r="J1772" s="34">
        <f>IF(A1772="","",H1772+I1772)</f>
        <v/>
      </c>
      <c r="K1772" s="14" t="n"/>
      <c r="L1772" s="14" t="n"/>
      <c r="M1772" s="14" t="n"/>
      <c r="N1772" s="14" t="n"/>
      <c r="O1772" s="20">
        <f>IF(A1772="","",SUMPRODUCT((A1772&gt;=Setup!$C$19:$C$30)*(A1772&lt;=Setup!$D$19:$D$30)*Setup!$A$19:$A$30))</f>
        <v/>
      </c>
      <c r="P1772" s="34">
        <f>IF(A1772="","",IF(G1772="Standard 15% (Box 1)",ROUND(H1772*Setup!$B$9,2),0))</f>
        <v/>
      </c>
      <c r="Q1772" s="34">
        <f>IF(A1772="","",I1772-P1772)</f>
        <v/>
      </c>
      <c r="R1772" s="23">
        <f>IF(A1772="","",IF(O1772=0,"Outside audit periods; ","")&amp;IF(G1772="","No VAT category; ","")&amp;IF(ABS(Q1772)&gt;Setup!$B$10,"VAT ≠ 15% × net; ","")&amp;IF(AND(F1772="B2B - VAT registered",NOT(AND(LEN(E1772)=15,LEFT(E1772,1)="3",RIGHT(E1772,1)="3",ISNUMBER(--E1772)))),"Invalid/missing customer VAT no; ","")&amp;IF(L1772&lt;&gt;"Yes","Not reported/cleared on FATOORA; ","")&amp;IF(AND(OR(G1772="Zero-rated domestic (Box 3)",G1772="Export (Box 4)"),N1772=""),"Zero-rate/export evidence missing; ","")&amp;IF(AND(C1772="Credit Note",H1772&gt;0),"Credit note should be negative; ","")&amp;IF(AND(C1772="Simplified Tax Invoice",F1772="B2B - VAT registered"),"Simplified invoice issued to VAT-registered B2B; ",""))</f>
        <v/>
      </c>
    </row>
    <row r="1773">
      <c r="A1773" s="17" t="n"/>
      <c r="B1773" s="14" t="n"/>
      <c r="C1773" s="14" t="n"/>
      <c r="D1773" s="14" t="n"/>
      <c r="E1773" s="16" t="n"/>
      <c r="F1773" s="14" t="n"/>
      <c r="G1773" s="14" t="n"/>
      <c r="H1773" s="19" t="n"/>
      <c r="I1773" s="19" t="n"/>
      <c r="J1773" s="34">
        <f>IF(A1773="","",H1773+I1773)</f>
        <v/>
      </c>
      <c r="K1773" s="14" t="n"/>
      <c r="L1773" s="14" t="n"/>
      <c r="M1773" s="14" t="n"/>
      <c r="N1773" s="14" t="n"/>
      <c r="O1773" s="20">
        <f>IF(A1773="","",SUMPRODUCT((A1773&gt;=Setup!$C$19:$C$30)*(A1773&lt;=Setup!$D$19:$D$30)*Setup!$A$19:$A$30))</f>
        <v/>
      </c>
      <c r="P1773" s="34">
        <f>IF(A1773="","",IF(G1773="Standard 15% (Box 1)",ROUND(H1773*Setup!$B$9,2),0))</f>
        <v/>
      </c>
      <c r="Q1773" s="34">
        <f>IF(A1773="","",I1773-P1773)</f>
        <v/>
      </c>
      <c r="R1773" s="23">
        <f>IF(A1773="","",IF(O1773=0,"Outside audit periods; ","")&amp;IF(G1773="","No VAT category; ","")&amp;IF(ABS(Q1773)&gt;Setup!$B$10,"VAT ≠ 15% × net; ","")&amp;IF(AND(F1773="B2B - VAT registered",NOT(AND(LEN(E1773)=15,LEFT(E1773,1)="3",RIGHT(E1773,1)="3",ISNUMBER(--E1773)))),"Invalid/missing customer VAT no; ","")&amp;IF(L1773&lt;&gt;"Yes","Not reported/cleared on FATOORA; ","")&amp;IF(AND(OR(G1773="Zero-rated domestic (Box 3)",G1773="Export (Box 4)"),N1773=""),"Zero-rate/export evidence missing; ","")&amp;IF(AND(C1773="Credit Note",H1773&gt;0),"Credit note should be negative; ","")&amp;IF(AND(C1773="Simplified Tax Invoice",F1773="B2B - VAT registered"),"Simplified invoice issued to VAT-registered B2B; ",""))</f>
        <v/>
      </c>
    </row>
    <row r="1774">
      <c r="A1774" s="17" t="n"/>
      <c r="B1774" s="14" t="n"/>
      <c r="C1774" s="14" t="n"/>
      <c r="D1774" s="14" t="n"/>
      <c r="E1774" s="16" t="n"/>
      <c r="F1774" s="14" t="n"/>
      <c r="G1774" s="14" t="n"/>
      <c r="H1774" s="19" t="n"/>
      <c r="I1774" s="19" t="n"/>
      <c r="J1774" s="34">
        <f>IF(A1774="","",H1774+I1774)</f>
        <v/>
      </c>
      <c r="K1774" s="14" t="n"/>
      <c r="L1774" s="14" t="n"/>
      <c r="M1774" s="14" t="n"/>
      <c r="N1774" s="14" t="n"/>
      <c r="O1774" s="20">
        <f>IF(A1774="","",SUMPRODUCT((A1774&gt;=Setup!$C$19:$C$30)*(A1774&lt;=Setup!$D$19:$D$30)*Setup!$A$19:$A$30))</f>
        <v/>
      </c>
      <c r="P1774" s="34">
        <f>IF(A1774="","",IF(G1774="Standard 15% (Box 1)",ROUND(H1774*Setup!$B$9,2),0))</f>
        <v/>
      </c>
      <c r="Q1774" s="34">
        <f>IF(A1774="","",I1774-P1774)</f>
        <v/>
      </c>
      <c r="R1774" s="23">
        <f>IF(A1774="","",IF(O1774=0,"Outside audit periods; ","")&amp;IF(G1774="","No VAT category; ","")&amp;IF(ABS(Q1774)&gt;Setup!$B$10,"VAT ≠ 15% × net; ","")&amp;IF(AND(F1774="B2B - VAT registered",NOT(AND(LEN(E1774)=15,LEFT(E1774,1)="3",RIGHT(E1774,1)="3",ISNUMBER(--E1774)))),"Invalid/missing customer VAT no; ","")&amp;IF(L1774&lt;&gt;"Yes","Not reported/cleared on FATOORA; ","")&amp;IF(AND(OR(G1774="Zero-rated domestic (Box 3)",G1774="Export (Box 4)"),N1774=""),"Zero-rate/export evidence missing; ","")&amp;IF(AND(C1774="Credit Note",H1774&gt;0),"Credit note should be negative; ","")&amp;IF(AND(C1774="Simplified Tax Invoice",F1774="B2B - VAT registered"),"Simplified invoice issued to VAT-registered B2B; ",""))</f>
        <v/>
      </c>
    </row>
    <row r="1775">
      <c r="A1775" s="17" t="n"/>
      <c r="B1775" s="14" t="n"/>
      <c r="C1775" s="14" t="n"/>
      <c r="D1775" s="14" t="n"/>
      <c r="E1775" s="16" t="n"/>
      <c r="F1775" s="14" t="n"/>
      <c r="G1775" s="14" t="n"/>
      <c r="H1775" s="19" t="n"/>
      <c r="I1775" s="19" t="n"/>
      <c r="J1775" s="34">
        <f>IF(A1775="","",H1775+I1775)</f>
        <v/>
      </c>
      <c r="K1775" s="14" t="n"/>
      <c r="L1775" s="14" t="n"/>
      <c r="M1775" s="14" t="n"/>
      <c r="N1775" s="14" t="n"/>
      <c r="O1775" s="20">
        <f>IF(A1775="","",SUMPRODUCT((A1775&gt;=Setup!$C$19:$C$30)*(A1775&lt;=Setup!$D$19:$D$30)*Setup!$A$19:$A$30))</f>
        <v/>
      </c>
      <c r="P1775" s="34">
        <f>IF(A1775="","",IF(G1775="Standard 15% (Box 1)",ROUND(H1775*Setup!$B$9,2),0))</f>
        <v/>
      </c>
      <c r="Q1775" s="34">
        <f>IF(A1775="","",I1775-P1775)</f>
        <v/>
      </c>
      <c r="R1775" s="23">
        <f>IF(A1775="","",IF(O1775=0,"Outside audit periods; ","")&amp;IF(G1775="","No VAT category; ","")&amp;IF(ABS(Q1775)&gt;Setup!$B$10,"VAT ≠ 15% × net; ","")&amp;IF(AND(F1775="B2B - VAT registered",NOT(AND(LEN(E1775)=15,LEFT(E1775,1)="3",RIGHT(E1775,1)="3",ISNUMBER(--E1775)))),"Invalid/missing customer VAT no; ","")&amp;IF(L1775&lt;&gt;"Yes","Not reported/cleared on FATOORA; ","")&amp;IF(AND(OR(G1775="Zero-rated domestic (Box 3)",G1775="Export (Box 4)"),N1775=""),"Zero-rate/export evidence missing; ","")&amp;IF(AND(C1775="Credit Note",H1775&gt;0),"Credit note should be negative; ","")&amp;IF(AND(C1775="Simplified Tax Invoice",F1775="B2B - VAT registered"),"Simplified invoice issued to VAT-registered B2B; ",""))</f>
        <v/>
      </c>
    </row>
    <row r="1776">
      <c r="A1776" s="17" t="n"/>
      <c r="B1776" s="14" t="n"/>
      <c r="C1776" s="14" t="n"/>
      <c r="D1776" s="14" t="n"/>
      <c r="E1776" s="16" t="n"/>
      <c r="F1776" s="14" t="n"/>
      <c r="G1776" s="14" t="n"/>
      <c r="H1776" s="19" t="n"/>
      <c r="I1776" s="19" t="n"/>
      <c r="J1776" s="34">
        <f>IF(A1776="","",H1776+I1776)</f>
        <v/>
      </c>
      <c r="K1776" s="14" t="n"/>
      <c r="L1776" s="14" t="n"/>
      <c r="M1776" s="14" t="n"/>
      <c r="N1776" s="14" t="n"/>
      <c r="O1776" s="20">
        <f>IF(A1776="","",SUMPRODUCT((A1776&gt;=Setup!$C$19:$C$30)*(A1776&lt;=Setup!$D$19:$D$30)*Setup!$A$19:$A$30))</f>
        <v/>
      </c>
      <c r="P1776" s="34">
        <f>IF(A1776="","",IF(G1776="Standard 15% (Box 1)",ROUND(H1776*Setup!$B$9,2),0))</f>
        <v/>
      </c>
      <c r="Q1776" s="34">
        <f>IF(A1776="","",I1776-P1776)</f>
        <v/>
      </c>
      <c r="R1776" s="23">
        <f>IF(A1776="","",IF(O1776=0,"Outside audit periods; ","")&amp;IF(G1776="","No VAT category; ","")&amp;IF(ABS(Q1776)&gt;Setup!$B$10,"VAT ≠ 15% × net; ","")&amp;IF(AND(F1776="B2B - VAT registered",NOT(AND(LEN(E1776)=15,LEFT(E1776,1)="3",RIGHT(E1776,1)="3",ISNUMBER(--E1776)))),"Invalid/missing customer VAT no; ","")&amp;IF(L1776&lt;&gt;"Yes","Not reported/cleared on FATOORA; ","")&amp;IF(AND(OR(G1776="Zero-rated domestic (Box 3)",G1776="Export (Box 4)"),N1776=""),"Zero-rate/export evidence missing; ","")&amp;IF(AND(C1776="Credit Note",H1776&gt;0),"Credit note should be negative; ","")&amp;IF(AND(C1776="Simplified Tax Invoice",F1776="B2B - VAT registered"),"Simplified invoice issued to VAT-registered B2B; ",""))</f>
        <v/>
      </c>
    </row>
    <row r="1777">
      <c r="A1777" s="17" t="n"/>
      <c r="B1777" s="14" t="n"/>
      <c r="C1777" s="14" t="n"/>
      <c r="D1777" s="14" t="n"/>
      <c r="E1777" s="16" t="n"/>
      <c r="F1777" s="14" t="n"/>
      <c r="G1777" s="14" t="n"/>
      <c r="H1777" s="19" t="n"/>
      <c r="I1777" s="19" t="n"/>
      <c r="J1777" s="34">
        <f>IF(A1777="","",H1777+I1777)</f>
        <v/>
      </c>
      <c r="K1777" s="14" t="n"/>
      <c r="L1777" s="14" t="n"/>
      <c r="M1777" s="14" t="n"/>
      <c r="N1777" s="14" t="n"/>
      <c r="O1777" s="20">
        <f>IF(A1777="","",SUMPRODUCT((A1777&gt;=Setup!$C$19:$C$30)*(A1777&lt;=Setup!$D$19:$D$30)*Setup!$A$19:$A$30))</f>
        <v/>
      </c>
      <c r="P1777" s="34">
        <f>IF(A1777="","",IF(G1777="Standard 15% (Box 1)",ROUND(H1777*Setup!$B$9,2),0))</f>
        <v/>
      </c>
      <c r="Q1777" s="34">
        <f>IF(A1777="","",I1777-P1777)</f>
        <v/>
      </c>
      <c r="R1777" s="23">
        <f>IF(A1777="","",IF(O1777=0,"Outside audit periods; ","")&amp;IF(G1777="","No VAT category; ","")&amp;IF(ABS(Q1777)&gt;Setup!$B$10,"VAT ≠ 15% × net; ","")&amp;IF(AND(F1777="B2B - VAT registered",NOT(AND(LEN(E1777)=15,LEFT(E1777,1)="3",RIGHT(E1777,1)="3",ISNUMBER(--E1777)))),"Invalid/missing customer VAT no; ","")&amp;IF(L1777&lt;&gt;"Yes","Not reported/cleared on FATOORA; ","")&amp;IF(AND(OR(G1777="Zero-rated domestic (Box 3)",G1777="Export (Box 4)"),N1777=""),"Zero-rate/export evidence missing; ","")&amp;IF(AND(C1777="Credit Note",H1777&gt;0),"Credit note should be negative; ","")&amp;IF(AND(C1777="Simplified Tax Invoice",F1777="B2B - VAT registered"),"Simplified invoice issued to VAT-registered B2B; ",""))</f>
        <v/>
      </c>
    </row>
    <row r="1778">
      <c r="A1778" s="17" t="n"/>
      <c r="B1778" s="14" t="n"/>
      <c r="C1778" s="14" t="n"/>
      <c r="D1778" s="14" t="n"/>
      <c r="E1778" s="16" t="n"/>
      <c r="F1778" s="14" t="n"/>
      <c r="G1778" s="14" t="n"/>
      <c r="H1778" s="19" t="n"/>
      <c r="I1778" s="19" t="n"/>
      <c r="J1778" s="34">
        <f>IF(A1778="","",H1778+I1778)</f>
        <v/>
      </c>
      <c r="K1778" s="14" t="n"/>
      <c r="L1778" s="14" t="n"/>
      <c r="M1778" s="14" t="n"/>
      <c r="N1778" s="14" t="n"/>
      <c r="O1778" s="20">
        <f>IF(A1778="","",SUMPRODUCT((A1778&gt;=Setup!$C$19:$C$30)*(A1778&lt;=Setup!$D$19:$D$30)*Setup!$A$19:$A$30))</f>
        <v/>
      </c>
      <c r="P1778" s="34">
        <f>IF(A1778="","",IF(G1778="Standard 15% (Box 1)",ROUND(H1778*Setup!$B$9,2),0))</f>
        <v/>
      </c>
      <c r="Q1778" s="34">
        <f>IF(A1778="","",I1778-P1778)</f>
        <v/>
      </c>
      <c r="R1778" s="23">
        <f>IF(A1778="","",IF(O1778=0,"Outside audit periods; ","")&amp;IF(G1778="","No VAT category; ","")&amp;IF(ABS(Q1778)&gt;Setup!$B$10,"VAT ≠ 15% × net; ","")&amp;IF(AND(F1778="B2B - VAT registered",NOT(AND(LEN(E1778)=15,LEFT(E1778,1)="3",RIGHT(E1778,1)="3",ISNUMBER(--E1778)))),"Invalid/missing customer VAT no; ","")&amp;IF(L1778&lt;&gt;"Yes","Not reported/cleared on FATOORA; ","")&amp;IF(AND(OR(G1778="Zero-rated domestic (Box 3)",G1778="Export (Box 4)"),N1778=""),"Zero-rate/export evidence missing; ","")&amp;IF(AND(C1778="Credit Note",H1778&gt;0),"Credit note should be negative; ","")&amp;IF(AND(C1778="Simplified Tax Invoice",F1778="B2B - VAT registered"),"Simplified invoice issued to VAT-registered B2B; ",""))</f>
        <v/>
      </c>
    </row>
    <row r="1779">
      <c r="A1779" s="17" t="n"/>
      <c r="B1779" s="14" t="n"/>
      <c r="C1779" s="14" t="n"/>
      <c r="D1779" s="14" t="n"/>
      <c r="E1779" s="16" t="n"/>
      <c r="F1779" s="14" t="n"/>
      <c r="G1779" s="14" t="n"/>
      <c r="H1779" s="19" t="n"/>
      <c r="I1779" s="19" t="n"/>
      <c r="J1779" s="34">
        <f>IF(A1779="","",H1779+I1779)</f>
        <v/>
      </c>
      <c r="K1779" s="14" t="n"/>
      <c r="L1779" s="14" t="n"/>
      <c r="M1779" s="14" t="n"/>
      <c r="N1779" s="14" t="n"/>
      <c r="O1779" s="20">
        <f>IF(A1779="","",SUMPRODUCT((A1779&gt;=Setup!$C$19:$C$30)*(A1779&lt;=Setup!$D$19:$D$30)*Setup!$A$19:$A$30))</f>
        <v/>
      </c>
      <c r="P1779" s="34">
        <f>IF(A1779="","",IF(G1779="Standard 15% (Box 1)",ROUND(H1779*Setup!$B$9,2),0))</f>
        <v/>
      </c>
      <c r="Q1779" s="34">
        <f>IF(A1779="","",I1779-P1779)</f>
        <v/>
      </c>
      <c r="R1779" s="23">
        <f>IF(A1779="","",IF(O1779=0,"Outside audit periods; ","")&amp;IF(G1779="","No VAT category; ","")&amp;IF(ABS(Q1779)&gt;Setup!$B$10,"VAT ≠ 15% × net; ","")&amp;IF(AND(F1779="B2B - VAT registered",NOT(AND(LEN(E1779)=15,LEFT(E1779,1)="3",RIGHT(E1779,1)="3",ISNUMBER(--E1779)))),"Invalid/missing customer VAT no; ","")&amp;IF(L1779&lt;&gt;"Yes","Not reported/cleared on FATOORA; ","")&amp;IF(AND(OR(G1779="Zero-rated domestic (Box 3)",G1779="Export (Box 4)"),N1779=""),"Zero-rate/export evidence missing; ","")&amp;IF(AND(C1779="Credit Note",H1779&gt;0),"Credit note should be negative; ","")&amp;IF(AND(C1779="Simplified Tax Invoice",F1779="B2B - VAT registered"),"Simplified invoice issued to VAT-registered B2B; ",""))</f>
        <v/>
      </c>
    </row>
    <row r="1780">
      <c r="A1780" s="17" t="n"/>
      <c r="B1780" s="14" t="n"/>
      <c r="C1780" s="14" t="n"/>
      <c r="D1780" s="14" t="n"/>
      <c r="E1780" s="16" t="n"/>
      <c r="F1780" s="14" t="n"/>
      <c r="G1780" s="14" t="n"/>
      <c r="H1780" s="19" t="n"/>
      <c r="I1780" s="19" t="n"/>
      <c r="J1780" s="34">
        <f>IF(A1780="","",H1780+I1780)</f>
        <v/>
      </c>
      <c r="K1780" s="14" t="n"/>
      <c r="L1780" s="14" t="n"/>
      <c r="M1780" s="14" t="n"/>
      <c r="N1780" s="14" t="n"/>
      <c r="O1780" s="20">
        <f>IF(A1780="","",SUMPRODUCT((A1780&gt;=Setup!$C$19:$C$30)*(A1780&lt;=Setup!$D$19:$D$30)*Setup!$A$19:$A$30))</f>
        <v/>
      </c>
      <c r="P1780" s="34">
        <f>IF(A1780="","",IF(G1780="Standard 15% (Box 1)",ROUND(H1780*Setup!$B$9,2),0))</f>
        <v/>
      </c>
      <c r="Q1780" s="34">
        <f>IF(A1780="","",I1780-P1780)</f>
        <v/>
      </c>
      <c r="R1780" s="23">
        <f>IF(A1780="","",IF(O1780=0,"Outside audit periods; ","")&amp;IF(G1780="","No VAT category; ","")&amp;IF(ABS(Q1780)&gt;Setup!$B$10,"VAT ≠ 15% × net; ","")&amp;IF(AND(F1780="B2B - VAT registered",NOT(AND(LEN(E1780)=15,LEFT(E1780,1)="3",RIGHT(E1780,1)="3",ISNUMBER(--E1780)))),"Invalid/missing customer VAT no; ","")&amp;IF(L1780&lt;&gt;"Yes","Not reported/cleared on FATOORA; ","")&amp;IF(AND(OR(G1780="Zero-rated domestic (Box 3)",G1780="Export (Box 4)"),N1780=""),"Zero-rate/export evidence missing; ","")&amp;IF(AND(C1780="Credit Note",H1780&gt;0),"Credit note should be negative; ","")&amp;IF(AND(C1780="Simplified Tax Invoice",F1780="B2B - VAT registered"),"Simplified invoice issued to VAT-registered B2B; ",""))</f>
        <v/>
      </c>
    </row>
    <row r="1781">
      <c r="A1781" s="17" t="n"/>
      <c r="B1781" s="14" t="n"/>
      <c r="C1781" s="14" t="n"/>
      <c r="D1781" s="14" t="n"/>
      <c r="E1781" s="16" t="n"/>
      <c r="F1781" s="14" t="n"/>
      <c r="G1781" s="14" t="n"/>
      <c r="H1781" s="19" t="n"/>
      <c r="I1781" s="19" t="n"/>
      <c r="J1781" s="34">
        <f>IF(A1781="","",H1781+I1781)</f>
        <v/>
      </c>
      <c r="K1781" s="14" t="n"/>
      <c r="L1781" s="14" t="n"/>
      <c r="M1781" s="14" t="n"/>
      <c r="N1781" s="14" t="n"/>
      <c r="O1781" s="20">
        <f>IF(A1781="","",SUMPRODUCT((A1781&gt;=Setup!$C$19:$C$30)*(A1781&lt;=Setup!$D$19:$D$30)*Setup!$A$19:$A$30))</f>
        <v/>
      </c>
      <c r="P1781" s="34">
        <f>IF(A1781="","",IF(G1781="Standard 15% (Box 1)",ROUND(H1781*Setup!$B$9,2),0))</f>
        <v/>
      </c>
      <c r="Q1781" s="34">
        <f>IF(A1781="","",I1781-P1781)</f>
        <v/>
      </c>
      <c r="R1781" s="23">
        <f>IF(A1781="","",IF(O1781=0,"Outside audit periods; ","")&amp;IF(G1781="","No VAT category; ","")&amp;IF(ABS(Q1781)&gt;Setup!$B$10,"VAT ≠ 15% × net; ","")&amp;IF(AND(F1781="B2B - VAT registered",NOT(AND(LEN(E1781)=15,LEFT(E1781,1)="3",RIGHT(E1781,1)="3",ISNUMBER(--E1781)))),"Invalid/missing customer VAT no; ","")&amp;IF(L1781&lt;&gt;"Yes","Not reported/cleared on FATOORA; ","")&amp;IF(AND(OR(G1781="Zero-rated domestic (Box 3)",G1781="Export (Box 4)"),N1781=""),"Zero-rate/export evidence missing; ","")&amp;IF(AND(C1781="Credit Note",H1781&gt;0),"Credit note should be negative; ","")&amp;IF(AND(C1781="Simplified Tax Invoice",F1781="B2B - VAT registered"),"Simplified invoice issued to VAT-registered B2B; ",""))</f>
        <v/>
      </c>
    </row>
    <row r="1782">
      <c r="A1782" s="17" t="n"/>
      <c r="B1782" s="14" t="n"/>
      <c r="C1782" s="14" t="n"/>
      <c r="D1782" s="14" t="n"/>
      <c r="E1782" s="16" t="n"/>
      <c r="F1782" s="14" t="n"/>
      <c r="G1782" s="14" t="n"/>
      <c r="H1782" s="19" t="n"/>
      <c r="I1782" s="19" t="n"/>
      <c r="J1782" s="34">
        <f>IF(A1782="","",H1782+I1782)</f>
        <v/>
      </c>
      <c r="K1782" s="14" t="n"/>
      <c r="L1782" s="14" t="n"/>
      <c r="M1782" s="14" t="n"/>
      <c r="N1782" s="14" t="n"/>
      <c r="O1782" s="20">
        <f>IF(A1782="","",SUMPRODUCT((A1782&gt;=Setup!$C$19:$C$30)*(A1782&lt;=Setup!$D$19:$D$30)*Setup!$A$19:$A$30))</f>
        <v/>
      </c>
      <c r="P1782" s="34">
        <f>IF(A1782="","",IF(G1782="Standard 15% (Box 1)",ROUND(H1782*Setup!$B$9,2),0))</f>
        <v/>
      </c>
      <c r="Q1782" s="34">
        <f>IF(A1782="","",I1782-P1782)</f>
        <v/>
      </c>
      <c r="R1782" s="23">
        <f>IF(A1782="","",IF(O1782=0,"Outside audit periods; ","")&amp;IF(G1782="","No VAT category; ","")&amp;IF(ABS(Q1782)&gt;Setup!$B$10,"VAT ≠ 15% × net; ","")&amp;IF(AND(F1782="B2B - VAT registered",NOT(AND(LEN(E1782)=15,LEFT(E1782,1)="3",RIGHT(E1782,1)="3",ISNUMBER(--E1782)))),"Invalid/missing customer VAT no; ","")&amp;IF(L1782&lt;&gt;"Yes","Not reported/cleared on FATOORA; ","")&amp;IF(AND(OR(G1782="Zero-rated domestic (Box 3)",G1782="Export (Box 4)"),N1782=""),"Zero-rate/export evidence missing; ","")&amp;IF(AND(C1782="Credit Note",H1782&gt;0),"Credit note should be negative; ","")&amp;IF(AND(C1782="Simplified Tax Invoice",F1782="B2B - VAT registered"),"Simplified invoice issued to VAT-registered B2B; ",""))</f>
        <v/>
      </c>
    </row>
    <row r="1783">
      <c r="A1783" s="17" t="n"/>
      <c r="B1783" s="14" t="n"/>
      <c r="C1783" s="14" t="n"/>
      <c r="D1783" s="14" t="n"/>
      <c r="E1783" s="16" t="n"/>
      <c r="F1783" s="14" t="n"/>
      <c r="G1783" s="14" t="n"/>
      <c r="H1783" s="19" t="n"/>
      <c r="I1783" s="19" t="n"/>
      <c r="J1783" s="34">
        <f>IF(A1783="","",H1783+I1783)</f>
        <v/>
      </c>
      <c r="K1783" s="14" t="n"/>
      <c r="L1783" s="14" t="n"/>
      <c r="M1783" s="14" t="n"/>
      <c r="N1783" s="14" t="n"/>
      <c r="O1783" s="20">
        <f>IF(A1783="","",SUMPRODUCT((A1783&gt;=Setup!$C$19:$C$30)*(A1783&lt;=Setup!$D$19:$D$30)*Setup!$A$19:$A$30))</f>
        <v/>
      </c>
      <c r="P1783" s="34">
        <f>IF(A1783="","",IF(G1783="Standard 15% (Box 1)",ROUND(H1783*Setup!$B$9,2),0))</f>
        <v/>
      </c>
      <c r="Q1783" s="34">
        <f>IF(A1783="","",I1783-P1783)</f>
        <v/>
      </c>
      <c r="R1783" s="23">
        <f>IF(A1783="","",IF(O1783=0,"Outside audit periods; ","")&amp;IF(G1783="","No VAT category; ","")&amp;IF(ABS(Q1783)&gt;Setup!$B$10,"VAT ≠ 15% × net; ","")&amp;IF(AND(F1783="B2B - VAT registered",NOT(AND(LEN(E1783)=15,LEFT(E1783,1)="3",RIGHT(E1783,1)="3",ISNUMBER(--E1783)))),"Invalid/missing customer VAT no; ","")&amp;IF(L1783&lt;&gt;"Yes","Not reported/cleared on FATOORA; ","")&amp;IF(AND(OR(G1783="Zero-rated domestic (Box 3)",G1783="Export (Box 4)"),N1783=""),"Zero-rate/export evidence missing; ","")&amp;IF(AND(C1783="Credit Note",H1783&gt;0),"Credit note should be negative; ","")&amp;IF(AND(C1783="Simplified Tax Invoice",F1783="B2B - VAT registered"),"Simplified invoice issued to VAT-registered B2B; ",""))</f>
        <v/>
      </c>
    </row>
    <row r="1784">
      <c r="A1784" s="17" t="n"/>
      <c r="B1784" s="14" t="n"/>
      <c r="C1784" s="14" t="n"/>
      <c r="D1784" s="14" t="n"/>
      <c r="E1784" s="16" t="n"/>
      <c r="F1784" s="14" t="n"/>
      <c r="G1784" s="14" t="n"/>
      <c r="H1784" s="19" t="n"/>
      <c r="I1784" s="19" t="n"/>
      <c r="J1784" s="34">
        <f>IF(A1784="","",H1784+I1784)</f>
        <v/>
      </c>
      <c r="K1784" s="14" t="n"/>
      <c r="L1784" s="14" t="n"/>
      <c r="M1784" s="14" t="n"/>
      <c r="N1784" s="14" t="n"/>
      <c r="O1784" s="20">
        <f>IF(A1784="","",SUMPRODUCT((A1784&gt;=Setup!$C$19:$C$30)*(A1784&lt;=Setup!$D$19:$D$30)*Setup!$A$19:$A$30))</f>
        <v/>
      </c>
      <c r="P1784" s="34">
        <f>IF(A1784="","",IF(G1784="Standard 15% (Box 1)",ROUND(H1784*Setup!$B$9,2),0))</f>
        <v/>
      </c>
      <c r="Q1784" s="34">
        <f>IF(A1784="","",I1784-P1784)</f>
        <v/>
      </c>
      <c r="R1784" s="23">
        <f>IF(A1784="","",IF(O1784=0,"Outside audit periods; ","")&amp;IF(G1784="","No VAT category; ","")&amp;IF(ABS(Q1784)&gt;Setup!$B$10,"VAT ≠ 15% × net; ","")&amp;IF(AND(F1784="B2B - VAT registered",NOT(AND(LEN(E1784)=15,LEFT(E1784,1)="3",RIGHT(E1784,1)="3",ISNUMBER(--E1784)))),"Invalid/missing customer VAT no; ","")&amp;IF(L1784&lt;&gt;"Yes","Not reported/cleared on FATOORA; ","")&amp;IF(AND(OR(G1784="Zero-rated domestic (Box 3)",G1784="Export (Box 4)"),N1784=""),"Zero-rate/export evidence missing; ","")&amp;IF(AND(C1784="Credit Note",H1784&gt;0),"Credit note should be negative; ","")&amp;IF(AND(C1784="Simplified Tax Invoice",F1784="B2B - VAT registered"),"Simplified invoice issued to VAT-registered B2B; ",""))</f>
        <v/>
      </c>
    </row>
    <row r="1785">
      <c r="A1785" s="17" t="n"/>
      <c r="B1785" s="14" t="n"/>
      <c r="C1785" s="14" t="n"/>
      <c r="D1785" s="14" t="n"/>
      <c r="E1785" s="16" t="n"/>
      <c r="F1785" s="14" t="n"/>
      <c r="G1785" s="14" t="n"/>
      <c r="H1785" s="19" t="n"/>
      <c r="I1785" s="19" t="n"/>
      <c r="J1785" s="34">
        <f>IF(A1785="","",H1785+I1785)</f>
        <v/>
      </c>
      <c r="K1785" s="14" t="n"/>
      <c r="L1785" s="14" t="n"/>
      <c r="M1785" s="14" t="n"/>
      <c r="N1785" s="14" t="n"/>
      <c r="O1785" s="20">
        <f>IF(A1785="","",SUMPRODUCT((A1785&gt;=Setup!$C$19:$C$30)*(A1785&lt;=Setup!$D$19:$D$30)*Setup!$A$19:$A$30))</f>
        <v/>
      </c>
      <c r="P1785" s="34">
        <f>IF(A1785="","",IF(G1785="Standard 15% (Box 1)",ROUND(H1785*Setup!$B$9,2),0))</f>
        <v/>
      </c>
      <c r="Q1785" s="34">
        <f>IF(A1785="","",I1785-P1785)</f>
        <v/>
      </c>
      <c r="R1785" s="23">
        <f>IF(A1785="","",IF(O1785=0,"Outside audit periods; ","")&amp;IF(G1785="","No VAT category; ","")&amp;IF(ABS(Q1785)&gt;Setup!$B$10,"VAT ≠ 15% × net; ","")&amp;IF(AND(F1785="B2B - VAT registered",NOT(AND(LEN(E1785)=15,LEFT(E1785,1)="3",RIGHT(E1785,1)="3",ISNUMBER(--E1785)))),"Invalid/missing customer VAT no; ","")&amp;IF(L1785&lt;&gt;"Yes","Not reported/cleared on FATOORA; ","")&amp;IF(AND(OR(G1785="Zero-rated domestic (Box 3)",G1785="Export (Box 4)"),N1785=""),"Zero-rate/export evidence missing; ","")&amp;IF(AND(C1785="Credit Note",H1785&gt;0),"Credit note should be negative; ","")&amp;IF(AND(C1785="Simplified Tax Invoice",F1785="B2B - VAT registered"),"Simplified invoice issued to VAT-registered B2B; ",""))</f>
        <v/>
      </c>
    </row>
    <row r="1786">
      <c r="A1786" s="17" t="n"/>
      <c r="B1786" s="14" t="n"/>
      <c r="C1786" s="14" t="n"/>
      <c r="D1786" s="14" t="n"/>
      <c r="E1786" s="16" t="n"/>
      <c r="F1786" s="14" t="n"/>
      <c r="G1786" s="14" t="n"/>
      <c r="H1786" s="19" t="n"/>
      <c r="I1786" s="19" t="n"/>
      <c r="J1786" s="34">
        <f>IF(A1786="","",H1786+I1786)</f>
        <v/>
      </c>
      <c r="K1786" s="14" t="n"/>
      <c r="L1786" s="14" t="n"/>
      <c r="M1786" s="14" t="n"/>
      <c r="N1786" s="14" t="n"/>
      <c r="O1786" s="20">
        <f>IF(A1786="","",SUMPRODUCT((A1786&gt;=Setup!$C$19:$C$30)*(A1786&lt;=Setup!$D$19:$D$30)*Setup!$A$19:$A$30))</f>
        <v/>
      </c>
      <c r="P1786" s="34">
        <f>IF(A1786="","",IF(G1786="Standard 15% (Box 1)",ROUND(H1786*Setup!$B$9,2),0))</f>
        <v/>
      </c>
      <c r="Q1786" s="34">
        <f>IF(A1786="","",I1786-P1786)</f>
        <v/>
      </c>
      <c r="R1786" s="23">
        <f>IF(A1786="","",IF(O1786=0,"Outside audit periods; ","")&amp;IF(G1786="","No VAT category; ","")&amp;IF(ABS(Q1786)&gt;Setup!$B$10,"VAT ≠ 15% × net; ","")&amp;IF(AND(F1786="B2B - VAT registered",NOT(AND(LEN(E1786)=15,LEFT(E1786,1)="3",RIGHT(E1786,1)="3",ISNUMBER(--E1786)))),"Invalid/missing customer VAT no; ","")&amp;IF(L1786&lt;&gt;"Yes","Not reported/cleared on FATOORA; ","")&amp;IF(AND(OR(G1786="Zero-rated domestic (Box 3)",G1786="Export (Box 4)"),N1786=""),"Zero-rate/export evidence missing; ","")&amp;IF(AND(C1786="Credit Note",H1786&gt;0),"Credit note should be negative; ","")&amp;IF(AND(C1786="Simplified Tax Invoice",F1786="B2B - VAT registered"),"Simplified invoice issued to VAT-registered B2B; ",""))</f>
        <v/>
      </c>
    </row>
    <row r="1787">
      <c r="A1787" s="17" t="n"/>
      <c r="B1787" s="14" t="n"/>
      <c r="C1787" s="14" t="n"/>
      <c r="D1787" s="14" t="n"/>
      <c r="E1787" s="16" t="n"/>
      <c r="F1787" s="14" t="n"/>
      <c r="G1787" s="14" t="n"/>
      <c r="H1787" s="19" t="n"/>
      <c r="I1787" s="19" t="n"/>
      <c r="J1787" s="34">
        <f>IF(A1787="","",H1787+I1787)</f>
        <v/>
      </c>
      <c r="K1787" s="14" t="n"/>
      <c r="L1787" s="14" t="n"/>
      <c r="M1787" s="14" t="n"/>
      <c r="N1787" s="14" t="n"/>
      <c r="O1787" s="20">
        <f>IF(A1787="","",SUMPRODUCT((A1787&gt;=Setup!$C$19:$C$30)*(A1787&lt;=Setup!$D$19:$D$30)*Setup!$A$19:$A$30))</f>
        <v/>
      </c>
      <c r="P1787" s="34">
        <f>IF(A1787="","",IF(G1787="Standard 15% (Box 1)",ROUND(H1787*Setup!$B$9,2),0))</f>
        <v/>
      </c>
      <c r="Q1787" s="34">
        <f>IF(A1787="","",I1787-P1787)</f>
        <v/>
      </c>
      <c r="R1787" s="23">
        <f>IF(A1787="","",IF(O1787=0,"Outside audit periods; ","")&amp;IF(G1787="","No VAT category; ","")&amp;IF(ABS(Q1787)&gt;Setup!$B$10,"VAT ≠ 15% × net; ","")&amp;IF(AND(F1787="B2B - VAT registered",NOT(AND(LEN(E1787)=15,LEFT(E1787,1)="3",RIGHT(E1787,1)="3",ISNUMBER(--E1787)))),"Invalid/missing customer VAT no; ","")&amp;IF(L1787&lt;&gt;"Yes","Not reported/cleared on FATOORA; ","")&amp;IF(AND(OR(G1787="Zero-rated domestic (Box 3)",G1787="Export (Box 4)"),N1787=""),"Zero-rate/export evidence missing; ","")&amp;IF(AND(C1787="Credit Note",H1787&gt;0),"Credit note should be negative; ","")&amp;IF(AND(C1787="Simplified Tax Invoice",F1787="B2B - VAT registered"),"Simplified invoice issued to VAT-registered B2B; ",""))</f>
        <v/>
      </c>
    </row>
    <row r="1788">
      <c r="A1788" s="17" t="n"/>
      <c r="B1788" s="14" t="n"/>
      <c r="C1788" s="14" t="n"/>
      <c r="D1788" s="14" t="n"/>
      <c r="E1788" s="16" t="n"/>
      <c r="F1788" s="14" t="n"/>
      <c r="G1788" s="14" t="n"/>
      <c r="H1788" s="19" t="n"/>
      <c r="I1788" s="19" t="n"/>
      <c r="J1788" s="34">
        <f>IF(A1788="","",H1788+I1788)</f>
        <v/>
      </c>
      <c r="K1788" s="14" t="n"/>
      <c r="L1788" s="14" t="n"/>
      <c r="M1788" s="14" t="n"/>
      <c r="N1788" s="14" t="n"/>
      <c r="O1788" s="20">
        <f>IF(A1788="","",SUMPRODUCT((A1788&gt;=Setup!$C$19:$C$30)*(A1788&lt;=Setup!$D$19:$D$30)*Setup!$A$19:$A$30))</f>
        <v/>
      </c>
      <c r="P1788" s="34">
        <f>IF(A1788="","",IF(G1788="Standard 15% (Box 1)",ROUND(H1788*Setup!$B$9,2),0))</f>
        <v/>
      </c>
      <c r="Q1788" s="34">
        <f>IF(A1788="","",I1788-P1788)</f>
        <v/>
      </c>
      <c r="R1788" s="23">
        <f>IF(A1788="","",IF(O1788=0,"Outside audit periods; ","")&amp;IF(G1788="","No VAT category; ","")&amp;IF(ABS(Q1788)&gt;Setup!$B$10,"VAT ≠ 15% × net; ","")&amp;IF(AND(F1788="B2B - VAT registered",NOT(AND(LEN(E1788)=15,LEFT(E1788,1)="3",RIGHT(E1788,1)="3",ISNUMBER(--E1788)))),"Invalid/missing customer VAT no; ","")&amp;IF(L1788&lt;&gt;"Yes","Not reported/cleared on FATOORA; ","")&amp;IF(AND(OR(G1788="Zero-rated domestic (Box 3)",G1788="Export (Box 4)"),N1788=""),"Zero-rate/export evidence missing; ","")&amp;IF(AND(C1788="Credit Note",H1788&gt;0),"Credit note should be negative; ","")&amp;IF(AND(C1788="Simplified Tax Invoice",F1788="B2B - VAT registered"),"Simplified invoice issued to VAT-registered B2B; ",""))</f>
        <v/>
      </c>
    </row>
    <row r="1789">
      <c r="A1789" s="17" t="n"/>
      <c r="B1789" s="14" t="n"/>
      <c r="C1789" s="14" t="n"/>
      <c r="D1789" s="14" t="n"/>
      <c r="E1789" s="16" t="n"/>
      <c r="F1789" s="14" t="n"/>
      <c r="G1789" s="14" t="n"/>
      <c r="H1789" s="19" t="n"/>
      <c r="I1789" s="19" t="n"/>
      <c r="J1789" s="34">
        <f>IF(A1789="","",H1789+I1789)</f>
        <v/>
      </c>
      <c r="K1789" s="14" t="n"/>
      <c r="L1789" s="14" t="n"/>
      <c r="M1789" s="14" t="n"/>
      <c r="N1789" s="14" t="n"/>
      <c r="O1789" s="20">
        <f>IF(A1789="","",SUMPRODUCT((A1789&gt;=Setup!$C$19:$C$30)*(A1789&lt;=Setup!$D$19:$D$30)*Setup!$A$19:$A$30))</f>
        <v/>
      </c>
      <c r="P1789" s="34">
        <f>IF(A1789="","",IF(G1789="Standard 15% (Box 1)",ROUND(H1789*Setup!$B$9,2),0))</f>
        <v/>
      </c>
      <c r="Q1789" s="34">
        <f>IF(A1789="","",I1789-P1789)</f>
        <v/>
      </c>
      <c r="R1789" s="23">
        <f>IF(A1789="","",IF(O1789=0,"Outside audit periods; ","")&amp;IF(G1789="","No VAT category; ","")&amp;IF(ABS(Q1789)&gt;Setup!$B$10,"VAT ≠ 15% × net; ","")&amp;IF(AND(F1789="B2B - VAT registered",NOT(AND(LEN(E1789)=15,LEFT(E1789,1)="3",RIGHT(E1789,1)="3",ISNUMBER(--E1789)))),"Invalid/missing customer VAT no; ","")&amp;IF(L1789&lt;&gt;"Yes","Not reported/cleared on FATOORA; ","")&amp;IF(AND(OR(G1789="Zero-rated domestic (Box 3)",G1789="Export (Box 4)"),N1789=""),"Zero-rate/export evidence missing; ","")&amp;IF(AND(C1789="Credit Note",H1789&gt;0),"Credit note should be negative; ","")&amp;IF(AND(C1789="Simplified Tax Invoice",F1789="B2B - VAT registered"),"Simplified invoice issued to VAT-registered B2B; ",""))</f>
        <v/>
      </c>
    </row>
    <row r="1790">
      <c r="A1790" s="17" t="n"/>
      <c r="B1790" s="14" t="n"/>
      <c r="C1790" s="14" t="n"/>
      <c r="D1790" s="14" t="n"/>
      <c r="E1790" s="16" t="n"/>
      <c r="F1790" s="14" t="n"/>
      <c r="G1790" s="14" t="n"/>
      <c r="H1790" s="19" t="n"/>
      <c r="I1790" s="19" t="n"/>
      <c r="J1790" s="34">
        <f>IF(A1790="","",H1790+I1790)</f>
        <v/>
      </c>
      <c r="K1790" s="14" t="n"/>
      <c r="L1790" s="14" t="n"/>
      <c r="M1790" s="14" t="n"/>
      <c r="N1790" s="14" t="n"/>
      <c r="O1790" s="20">
        <f>IF(A1790="","",SUMPRODUCT((A1790&gt;=Setup!$C$19:$C$30)*(A1790&lt;=Setup!$D$19:$D$30)*Setup!$A$19:$A$30))</f>
        <v/>
      </c>
      <c r="P1790" s="34">
        <f>IF(A1790="","",IF(G1790="Standard 15% (Box 1)",ROUND(H1790*Setup!$B$9,2),0))</f>
        <v/>
      </c>
      <c r="Q1790" s="34">
        <f>IF(A1790="","",I1790-P1790)</f>
        <v/>
      </c>
      <c r="R1790" s="23">
        <f>IF(A1790="","",IF(O1790=0,"Outside audit periods; ","")&amp;IF(G1790="","No VAT category; ","")&amp;IF(ABS(Q1790)&gt;Setup!$B$10,"VAT ≠ 15% × net; ","")&amp;IF(AND(F1790="B2B - VAT registered",NOT(AND(LEN(E1790)=15,LEFT(E1790,1)="3",RIGHT(E1790,1)="3",ISNUMBER(--E1790)))),"Invalid/missing customer VAT no; ","")&amp;IF(L1790&lt;&gt;"Yes","Not reported/cleared on FATOORA; ","")&amp;IF(AND(OR(G1790="Zero-rated domestic (Box 3)",G1790="Export (Box 4)"),N1790=""),"Zero-rate/export evidence missing; ","")&amp;IF(AND(C1790="Credit Note",H1790&gt;0),"Credit note should be negative; ","")&amp;IF(AND(C1790="Simplified Tax Invoice",F1790="B2B - VAT registered"),"Simplified invoice issued to VAT-registered B2B; ",""))</f>
        <v/>
      </c>
    </row>
    <row r="1791">
      <c r="A1791" s="17" t="n"/>
      <c r="B1791" s="14" t="n"/>
      <c r="C1791" s="14" t="n"/>
      <c r="D1791" s="14" t="n"/>
      <c r="E1791" s="16" t="n"/>
      <c r="F1791" s="14" t="n"/>
      <c r="G1791" s="14" t="n"/>
      <c r="H1791" s="19" t="n"/>
      <c r="I1791" s="19" t="n"/>
      <c r="J1791" s="34">
        <f>IF(A1791="","",H1791+I1791)</f>
        <v/>
      </c>
      <c r="K1791" s="14" t="n"/>
      <c r="L1791" s="14" t="n"/>
      <c r="M1791" s="14" t="n"/>
      <c r="N1791" s="14" t="n"/>
      <c r="O1791" s="20">
        <f>IF(A1791="","",SUMPRODUCT((A1791&gt;=Setup!$C$19:$C$30)*(A1791&lt;=Setup!$D$19:$D$30)*Setup!$A$19:$A$30))</f>
        <v/>
      </c>
      <c r="P1791" s="34">
        <f>IF(A1791="","",IF(G1791="Standard 15% (Box 1)",ROUND(H1791*Setup!$B$9,2),0))</f>
        <v/>
      </c>
      <c r="Q1791" s="34">
        <f>IF(A1791="","",I1791-P1791)</f>
        <v/>
      </c>
      <c r="R1791" s="23">
        <f>IF(A1791="","",IF(O1791=0,"Outside audit periods; ","")&amp;IF(G1791="","No VAT category; ","")&amp;IF(ABS(Q1791)&gt;Setup!$B$10,"VAT ≠ 15% × net; ","")&amp;IF(AND(F1791="B2B - VAT registered",NOT(AND(LEN(E1791)=15,LEFT(E1791,1)="3",RIGHT(E1791,1)="3",ISNUMBER(--E1791)))),"Invalid/missing customer VAT no; ","")&amp;IF(L1791&lt;&gt;"Yes","Not reported/cleared on FATOORA; ","")&amp;IF(AND(OR(G1791="Zero-rated domestic (Box 3)",G1791="Export (Box 4)"),N1791=""),"Zero-rate/export evidence missing; ","")&amp;IF(AND(C1791="Credit Note",H1791&gt;0),"Credit note should be negative; ","")&amp;IF(AND(C1791="Simplified Tax Invoice",F1791="B2B - VAT registered"),"Simplified invoice issued to VAT-registered B2B; ",""))</f>
        <v/>
      </c>
    </row>
    <row r="1792">
      <c r="A1792" s="17" t="n"/>
      <c r="B1792" s="14" t="n"/>
      <c r="C1792" s="14" t="n"/>
      <c r="D1792" s="14" t="n"/>
      <c r="E1792" s="16" t="n"/>
      <c r="F1792" s="14" t="n"/>
      <c r="G1792" s="14" t="n"/>
      <c r="H1792" s="19" t="n"/>
      <c r="I1792" s="19" t="n"/>
      <c r="J1792" s="34">
        <f>IF(A1792="","",H1792+I1792)</f>
        <v/>
      </c>
      <c r="K1792" s="14" t="n"/>
      <c r="L1792" s="14" t="n"/>
      <c r="M1792" s="14" t="n"/>
      <c r="N1792" s="14" t="n"/>
      <c r="O1792" s="20">
        <f>IF(A1792="","",SUMPRODUCT((A1792&gt;=Setup!$C$19:$C$30)*(A1792&lt;=Setup!$D$19:$D$30)*Setup!$A$19:$A$30))</f>
        <v/>
      </c>
      <c r="P1792" s="34">
        <f>IF(A1792="","",IF(G1792="Standard 15% (Box 1)",ROUND(H1792*Setup!$B$9,2),0))</f>
        <v/>
      </c>
      <c r="Q1792" s="34">
        <f>IF(A1792="","",I1792-P1792)</f>
        <v/>
      </c>
      <c r="R1792" s="23">
        <f>IF(A1792="","",IF(O1792=0,"Outside audit periods; ","")&amp;IF(G1792="","No VAT category; ","")&amp;IF(ABS(Q1792)&gt;Setup!$B$10,"VAT ≠ 15% × net; ","")&amp;IF(AND(F1792="B2B - VAT registered",NOT(AND(LEN(E1792)=15,LEFT(E1792,1)="3",RIGHT(E1792,1)="3",ISNUMBER(--E1792)))),"Invalid/missing customer VAT no; ","")&amp;IF(L1792&lt;&gt;"Yes","Not reported/cleared on FATOORA; ","")&amp;IF(AND(OR(G1792="Zero-rated domestic (Box 3)",G1792="Export (Box 4)"),N1792=""),"Zero-rate/export evidence missing; ","")&amp;IF(AND(C1792="Credit Note",H1792&gt;0),"Credit note should be negative; ","")&amp;IF(AND(C1792="Simplified Tax Invoice",F1792="B2B - VAT registered"),"Simplified invoice issued to VAT-registered B2B; ",""))</f>
        <v/>
      </c>
    </row>
    <row r="1793">
      <c r="A1793" s="17" t="n"/>
      <c r="B1793" s="14" t="n"/>
      <c r="C1793" s="14" t="n"/>
      <c r="D1793" s="14" t="n"/>
      <c r="E1793" s="16" t="n"/>
      <c r="F1793" s="14" t="n"/>
      <c r="G1793" s="14" t="n"/>
      <c r="H1793" s="19" t="n"/>
      <c r="I1793" s="19" t="n"/>
      <c r="J1793" s="34">
        <f>IF(A1793="","",H1793+I1793)</f>
        <v/>
      </c>
      <c r="K1793" s="14" t="n"/>
      <c r="L1793" s="14" t="n"/>
      <c r="M1793" s="14" t="n"/>
      <c r="N1793" s="14" t="n"/>
      <c r="O1793" s="20">
        <f>IF(A1793="","",SUMPRODUCT((A1793&gt;=Setup!$C$19:$C$30)*(A1793&lt;=Setup!$D$19:$D$30)*Setup!$A$19:$A$30))</f>
        <v/>
      </c>
      <c r="P1793" s="34">
        <f>IF(A1793="","",IF(G1793="Standard 15% (Box 1)",ROUND(H1793*Setup!$B$9,2),0))</f>
        <v/>
      </c>
      <c r="Q1793" s="34">
        <f>IF(A1793="","",I1793-P1793)</f>
        <v/>
      </c>
      <c r="R1793" s="23">
        <f>IF(A1793="","",IF(O1793=0,"Outside audit periods; ","")&amp;IF(G1793="","No VAT category; ","")&amp;IF(ABS(Q1793)&gt;Setup!$B$10,"VAT ≠ 15% × net; ","")&amp;IF(AND(F1793="B2B - VAT registered",NOT(AND(LEN(E1793)=15,LEFT(E1793,1)="3",RIGHT(E1793,1)="3",ISNUMBER(--E1793)))),"Invalid/missing customer VAT no; ","")&amp;IF(L1793&lt;&gt;"Yes","Not reported/cleared on FATOORA; ","")&amp;IF(AND(OR(G1793="Zero-rated domestic (Box 3)",G1793="Export (Box 4)"),N1793=""),"Zero-rate/export evidence missing; ","")&amp;IF(AND(C1793="Credit Note",H1793&gt;0),"Credit note should be negative; ","")&amp;IF(AND(C1793="Simplified Tax Invoice",F1793="B2B - VAT registered"),"Simplified invoice issued to VAT-registered B2B; ",""))</f>
        <v/>
      </c>
    </row>
    <row r="1794">
      <c r="A1794" s="17" t="n"/>
      <c r="B1794" s="14" t="n"/>
      <c r="C1794" s="14" t="n"/>
      <c r="D1794" s="14" t="n"/>
      <c r="E1794" s="16" t="n"/>
      <c r="F1794" s="14" t="n"/>
      <c r="G1794" s="14" t="n"/>
      <c r="H1794" s="19" t="n"/>
      <c r="I1794" s="19" t="n"/>
      <c r="J1794" s="34">
        <f>IF(A1794="","",H1794+I1794)</f>
        <v/>
      </c>
      <c r="K1794" s="14" t="n"/>
      <c r="L1794" s="14" t="n"/>
      <c r="M1794" s="14" t="n"/>
      <c r="N1794" s="14" t="n"/>
      <c r="O1794" s="20">
        <f>IF(A1794="","",SUMPRODUCT((A1794&gt;=Setup!$C$19:$C$30)*(A1794&lt;=Setup!$D$19:$D$30)*Setup!$A$19:$A$30))</f>
        <v/>
      </c>
      <c r="P1794" s="34">
        <f>IF(A1794="","",IF(G1794="Standard 15% (Box 1)",ROUND(H1794*Setup!$B$9,2),0))</f>
        <v/>
      </c>
      <c r="Q1794" s="34">
        <f>IF(A1794="","",I1794-P1794)</f>
        <v/>
      </c>
      <c r="R1794" s="23">
        <f>IF(A1794="","",IF(O1794=0,"Outside audit periods; ","")&amp;IF(G1794="","No VAT category; ","")&amp;IF(ABS(Q1794)&gt;Setup!$B$10,"VAT ≠ 15% × net; ","")&amp;IF(AND(F1794="B2B - VAT registered",NOT(AND(LEN(E1794)=15,LEFT(E1794,1)="3",RIGHT(E1794,1)="3",ISNUMBER(--E1794)))),"Invalid/missing customer VAT no; ","")&amp;IF(L1794&lt;&gt;"Yes","Not reported/cleared on FATOORA; ","")&amp;IF(AND(OR(G1794="Zero-rated domestic (Box 3)",G1794="Export (Box 4)"),N1794=""),"Zero-rate/export evidence missing; ","")&amp;IF(AND(C1794="Credit Note",H1794&gt;0),"Credit note should be negative; ","")&amp;IF(AND(C1794="Simplified Tax Invoice",F1794="B2B - VAT registered"),"Simplified invoice issued to VAT-registered B2B; ",""))</f>
        <v/>
      </c>
    </row>
    <row r="1795">
      <c r="A1795" s="17" t="n"/>
      <c r="B1795" s="14" t="n"/>
      <c r="C1795" s="14" t="n"/>
      <c r="D1795" s="14" t="n"/>
      <c r="E1795" s="16" t="n"/>
      <c r="F1795" s="14" t="n"/>
      <c r="G1795" s="14" t="n"/>
      <c r="H1795" s="19" t="n"/>
      <c r="I1795" s="19" t="n"/>
      <c r="J1795" s="34">
        <f>IF(A1795="","",H1795+I1795)</f>
        <v/>
      </c>
      <c r="K1795" s="14" t="n"/>
      <c r="L1795" s="14" t="n"/>
      <c r="M1795" s="14" t="n"/>
      <c r="N1795" s="14" t="n"/>
      <c r="O1795" s="20">
        <f>IF(A1795="","",SUMPRODUCT((A1795&gt;=Setup!$C$19:$C$30)*(A1795&lt;=Setup!$D$19:$D$30)*Setup!$A$19:$A$30))</f>
        <v/>
      </c>
      <c r="P1795" s="34">
        <f>IF(A1795="","",IF(G1795="Standard 15% (Box 1)",ROUND(H1795*Setup!$B$9,2),0))</f>
        <v/>
      </c>
      <c r="Q1795" s="34">
        <f>IF(A1795="","",I1795-P1795)</f>
        <v/>
      </c>
      <c r="R1795" s="23">
        <f>IF(A1795="","",IF(O1795=0,"Outside audit periods; ","")&amp;IF(G1795="","No VAT category; ","")&amp;IF(ABS(Q1795)&gt;Setup!$B$10,"VAT ≠ 15% × net; ","")&amp;IF(AND(F1795="B2B - VAT registered",NOT(AND(LEN(E1795)=15,LEFT(E1795,1)="3",RIGHT(E1795,1)="3",ISNUMBER(--E1795)))),"Invalid/missing customer VAT no; ","")&amp;IF(L1795&lt;&gt;"Yes","Not reported/cleared on FATOORA; ","")&amp;IF(AND(OR(G1795="Zero-rated domestic (Box 3)",G1795="Export (Box 4)"),N1795=""),"Zero-rate/export evidence missing; ","")&amp;IF(AND(C1795="Credit Note",H1795&gt;0),"Credit note should be negative; ","")&amp;IF(AND(C1795="Simplified Tax Invoice",F1795="B2B - VAT registered"),"Simplified invoice issued to VAT-registered B2B; ",""))</f>
        <v/>
      </c>
    </row>
    <row r="1796">
      <c r="A1796" s="17" t="n"/>
      <c r="B1796" s="14" t="n"/>
      <c r="C1796" s="14" t="n"/>
      <c r="D1796" s="14" t="n"/>
      <c r="E1796" s="16" t="n"/>
      <c r="F1796" s="14" t="n"/>
      <c r="G1796" s="14" t="n"/>
      <c r="H1796" s="19" t="n"/>
      <c r="I1796" s="19" t="n"/>
      <c r="J1796" s="34">
        <f>IF(A1796="","",H1796+I1796)</f>
        <v/>
      </c>
      <c r="K1796" s="14" t="n"/>
      <c r="L1796" s="14" t="n"/>
      <c r="M1796" s="14" t="n"/>
      <c r="N1796" s="14" t="n"/>
      <c r="O1796" s="20">
        <f>IF(A1796="","",SUMPRODUCT((A1796&gt;=Setup!$C$19:$C$30)*(A1796&lt;=Setup!$D$19:$D$30)*Setup!$A$19:$A$30))</f>
        <v/>
      </c>
      <c r="P1796" s="34">
        <f>IF(A1796="","",IF(G1796="Standard 15% (Box 1)",ROUND(H1796*Setup!$B$9,2),0))</f>
        <v/>
      </c>
      <c r="Q1796" s="34">
        <f>IF(A1796="","",I1796-P1796)</f>
        <v/>
      </c>
      <c r="R1796" s="23">
        <f>IF(A1796="","",IF(O1796=0,"Outside audit periods; ","")&amp;IF(G1796="","No VAT category; ","")&amp;IF(ABS(Q1796)&gt;Setup!$B$10,"VAT ≠ 15% × net; ","")&amp;IF(AND(F1796="B2B - VAT registered",NOT(AND(LEN(E1796)=15,LEFT(E1796,1)="3",RIGHT(E1796,1)="3",ISNUMBER(--E1796)))),"Invalid/missing customer VAT no; ","")&amp;IF(L1796&lt;&gt;"Yes","Not reported/cleared on FATOORA; ","")&amp;IF(AND(OR(G1796="Zero-rated domestic (Box 3)",G1796="Export (Box 4)"),N1796=""),"Zero-rate/export evidence missing; ","")&amp;IF(AND(C1796="Credit Note",H1796&gt;0),"Credit note should be negative; ","")&amp;IF(AND(C1796="Simplified Tax Invoice",F1796="B2B - VAT registered"),"Simplified invoice issued to VAT-registered B2B; ",""))</f>
        <v/>
      </c>
    </row>
    <row r="1797">
      <c r="A1797" s="17" t="n"/>
      <c r="B1797" s="14" t="n"/>
      <c r="C1797" s="14" t="n"/>
      <c r="D1797" s="14" t="n"/>
      <c r="E1797" s="16" t="n"/>
      <c r="F1797" s="14" t="n"/>
      <c r="G1797" s="14" t="n"/>
      <c r="H1797" s="19" t="n"/>
      <c r="I1797" s="19" t="n"/>
      <c r="J1797" s="34">
        <f>IF(A1797="","",H1797+I1797)</f>
        <v/>
      </c>
      <c r="K1797" s="14" t="n"/>
      <c r="L1797" s="14" t="n"/>
      <c r="M1797" s="14" t="n"/>
      <c r="N1797" s="14" t="n"/>
      <c r="O1797" s="20">
        <f>IF(A1797="","",SUMPRODUCT((A1797&gt;=Setup!$C$19:$C$30)*(A1797&lt;=Setup!$D$19:$D$30)*Setup!$A$19:$A$30))</f>
        <v/>
      </c>
      <c r="P1797" s="34">
        <f>IF(A1797="","",IF(G1797="Standard 15% (Box 1)",ROUND(H1797*Setup!$B$9,2),0))</f>
        <v/>
      </c>
      <c r="Q1797" s="34">
        <f>IF(A1797="","",I1797-P1797)</f>
        <v/>
      </c>
      <c r="R1797" s="23">
        <f>IF(A1797="","",IF(O1797=0,"Outside audit periods; ","")&amp;IF(G1797="","No VAT category; ","")&amp;IF(ABS(Q1797)&gt;Setup!$B$10,"VAT ≠ 15% × net; ","")&amp;IF(AND(F1797="B2B - VAT registered",NOT(AND(LEN(E1797)=15,LEFT(E1797,1)="3",RIGHT(E1797,1)="3",ISNUMBER(--E1797)))),"Invalid/missing customer VAT no; ","")&amp;IF(L1797&lt;&gt;"Yes","Not reported/cleared on FATOORA; ","")&amp;IF(AND(OR(G1797="Zero-rated domestic (Box 3)",G1797="Export (Box 4)"),N1797=""),"Zero-rate/export evidence missing; ","")&amp;IF(AND(C1797="Credit Note",H1797&gt;0),"Credit note should be negative; ","")&amp;IF(AND(C1797="Simplified Tax Invoice",F1797="B2B - VAT registered"),"Simplified invoice issued to VAT-registered B2B; ",""))</f>
        <v/>
      </c>
    </row>
    <row r="1798">
      <c r="A1798" s="17" t="n"/>
      <c r="B1798" s="14" t="n"/>
      <c r="C1798" s="14" t="n"/>
      <c r="D1798" s="14" t="n"/>
      <c r="E1798" s="16" t="n"/>
      <c r="F1798" s="14" t="n"/>
      <c r="G1798" s="14" t="n"/>
      <c r="H1798" s="19" t="n"/>
      <c r="I1798" s="19" t="n"/>
      <c r="J1798" s="34">
        <f>IF(A1798="","",H1798+I1798)</f>
        <v/>
      </c>
      <c r="K1798" s="14" t="n"/>
      <c r="L1798" s="14" t="n"/>
      <c r="M1798" s="14" t="n"/>
      <c r="N1798" s="14" t="n"/>
      <c r="O1798" s="20">
        <f>IF(A1798="","",SUMPRODUCT((A1798&gt;=Setup!$C$19:$C$30)*(A1798&lt;=Setup!$D$19:$D$30)*Setup!$A$19:$A$30))</f>
        <v/>
      </c>
      <c r="P1798" s="34">
        <f>IF(A1798="","",IF(G1798="Standard 15% (Box 1)",ROUND(H1798*Setup!$B$9,2),0))</f>
        <v/>
      </c>
      <c r="Q1798" s="34">
        <f>IF(A1798="","",I1798-P1798)</f>
        <v/>
      </c>
      <c r="R1798" s="23">
        <f>IF(A1798="","",IF(O1798=0,"Outside audit periods; ","")&amp;IF(G1798="","No VAT category; ","")&amp;IF(ABS(Q1798)&gt;Setup!$B$10,"VAT ≠ 15% × net; ","")&amp;IF(AND(F1798="B2B - VAT registered",NOT(AND(LEN(E1798)=15,LEFT(E1798,1)="3",RIGHT(E1798,1)="3",ISNUMBER(--E1798)))),"Invalid/missing customer VAT no; ","")&amp;IF(L1798&lt;&gt;"Yes","Not reported/cleared on FATOORA; ","")&amp;IF(AND(OR(G1798="Zero-rated domestic (Box 3)",G1798="Export (Box 4)"),N1798=""),"Zero-rate/export evidence missing; ","")&amp;IF(AND(C1798="Credit Note",H1798&gt;0),"Credit note should be negative; ","")&amp;IF(AND(C1798="Simplified Tax Invoice",F1798="B2B - VAT registered"),"Simplified invoice issued to VAT-registered B2B; ",""))</f>
        <v/>
      </c>
    </row>
    <row r="1799">
      <c r="A1799" s="17" t="n"/>
      <c r="B1799" s="14" t="n"/>
      <c r="C1799" s="14" t="n"/>
      <c r="D1799" s="14" t="n"/>
      <c r="E1799" s="16" t="n"/>
      <c r="F1799" s="14" t="n"/>
      <c r="G1799" s="14" t="n"/>
      <c r="H1799" s="19" t="n"/>
      <c r="I1799" s="19" t="n"/>
      <c r="J1799" s="34">
        <f>IF(A1799="","",H1799+I1799)</f>
        <v/>
      </c>
      <c r="K1799" s="14" t="n"/>
      <c r="L1799" s="14" t="n"/>
      <c r="M1799" s="14" t="n"/>
      <c r="N1799" s="14" t="n"/>
      <c r="O1799" s="20">
        <f>IF(A1799="","",SUMPRODUCT((A1799&gt;=Setup!$C$19:$C$30)*(A1799&lt;=Setup!$D$19:$D$30)*Setup!$A$19:$A$30))</f>
        <v/>
      </c>
      <c r="P1799" s="34">
        <f>IF(A1799="","",IF(G1799="Standard 15% (Box 1)",ROUND(H1799*Setup!$B$9,2),0))</f>
        <v/>
      </c>
      <c r="Q1799" s="34">
        <f>IF(A1799="","",I1799-P1799)</f>
        <v/>
      </c>
      <c r="R1799" s="23">
        <f>IF(A1799="","",IF(O1799=0,"Outside audit periods; ","")&amp;IF(G1799="","No VAT category; ","")&amp;IF(ABS(Q1799)&gt;Setup!$B$10,"VAT ≠ 15% × net; ","")&amp;IF(AND(F1799="B2B - VAT registered",NOT(AND(LEN(E1799)=15,LEFT(E1799,1)="3",RIGHT(E1799,1)="3",ISNUMBER(--E1799)))),"Invalid/missing customer VAT no; ","")&amp;IF(L1799&lt;&gt;"Yes","Not reported/cleared on FATOORA; ","")&amp;IF(AND(OR(G1799="Zero-rated domestic (Box 3)",G1799="Export (Box 4)"),N1799=""),"Zero-rate/export evidence missing; ","")&amp;IF(AND(C1799="Credit Note",H1799&gt;0),"Credit note should be negative; ","")&amp;IF(AND(C1799="Simplified Tax Invoice",F1799="B2B - VAT registered"),"Simplified invoice issued to VAT-registered B2B; ",""))</f>
        <v/>
      </c>
    </row>
    <row r="1800">
      <c r="A1800" s="17" t="n"/>
      <c r="B1800" s="14" t="n"/>
      <c r="C1800" s="14" t="n"/>
      <c r="D1800" s="14" t="n"/>
      <c r="E1800" s="16" t="n"/>
      <c r="F1800" s="14" t="n"/>
      <c r="G1800" s="14" t="n"/>
      <c r="H1800" s="19" t="n"/>
      <c r="I1800" s="19" t="n"/>
      <c r="J1800" s="34">
        <f>IF(A1800="","",H1800+I1800)</f>
        <v/>
      </c>
      <c r="K1800" s="14" t="n"/>
      <c r="L1800" s="14" t="n"/>
      <c r="M1800" s="14" t="n"/>
      <c r="N1800" s="14" t="n"/>
      <c r="O1800" s="20">
        <f>IF(A1800="","",SUMPRODUCT((A1800&gt;=Setup!$C$19:$C$30)*(A1800&lt;=Setup!$D$19:$D$30)*Setup!$A$19:$A$30))</f>
        <v/>
      </c>
      <c r="P1800" s="34">
        <f>IF(A1800="","",IF(G1800="Standard 15% (Box 1)",ROUND(H1800*Setup!$B$9,2),0))</f>
        <v/>
      </c>
      <c r="Q1800" s="34">
        <f>IF(A1800="","",I1800-P1800)</f>
        <v/>
      </c>
      <c r="R1800" s="23">
        <f>IF(A1800="","",IF(O1800=0,"Outside audit periods; ","")&amp;IF(G1800="","No VAT category; ","")&amp;IF(ABS(Q1800)&gt;Setup!$B$10,"VAT ≠ 15% × net; ","")&amp;IF(AND(F1800="B2B - VAT registered",NOT(AND(LEN(E1800)=15,LEFT(E1800,1)="3",RIGHT(E1800,1)="3",ISNUMBER(--E1800)))),"Invalid/missing customer VAT no; ","")&amp;IF(L1800&lt;&gt;"Yes","Not reported/cleared on FATOORA; ","")&amp;IF(AND(OR(G1800="Zero-rated domestic (Box 3)",G1800="Export (Box 4)"),N1800=""),"Zero-rate/export evidence missing; ","")&amp;IF(AND(C1800="Credit Note",H1800&gt;0),"Credit note should be negative; ","")&amp;IF(AND(C1800="Simplified Tax Invoice",F1800="B2B - VAT registered"),"Simplified invoice issued to VAT-registered B2B; ",""))</f>
        <v/>
      </c>
    </row>
    <row r="1801">
      <c r="A1801" s="17" t="n"/>
      <c r="B1801" s="14" t="n"/>
      <c r="C1801" s="14" t="n"/>
      <c r="D1801" s="14" t="n"/>
      <c r="E1801" s="16" t="n"/>
      <c r="F1801" s="14" t="n"/>
      <c r="G1801" s="14" t="n"/>
      <c r="H1801" s="19" t="n"/>
      <c r="I1801" s="19" t="n"/>
      <c r="J1801" s="34">
        <f>IF(A1801="","",H1801+I1801)</f>
        <v/>
      </c>
      <c r="K1801" s="14" t="n"/>
      <c r="L1801" s="14" t="n"/>
      <c r="M1801" s="14" t="n"/>
      <c r="N1801" s="14" t="n"/>
      <c r="O1801" s="20">
        <f>IF(A1801="","",SUMPRODUCT((A1801&gt;=Setup!$C$19:$C$30)*(A1801&lt;=Setup!$D$19:$D$30)*Setup!$A$19:$A$30))</f>
        <v/>
      </c>
      <c r="P1801" s="34">
        <f>IF(A1801="","",IF(G1801="Standard 15% (Box 1)",ROUND(H1801*Setup!$B$9,2),0))</f>
        <v/>
      </c>
      <c r="Q1801" s="34">
        <f>IF(A1801="","",I1801-P1801)</f>
        <v/>
      </c>
      <c r="R1801" s="23">
        <f>IF(A1801="","",IF(O1801=0,"Outside audit periods; ","")&amp;IF(G1801="","No VAT category; ","")&amp;IF(ABS(Q1801)&gt;Setup!$B$10,"VAT ≠ 15% × net; ","")&amp;IF(AND(F1801="B2B - VAT registered",NOT(AND(LEN(E1801)=15,LEFT(E1801,1)="3",RIGHT(E1801,1)="3",ISNUMBER(--E1801)))),"Invalid/missing customer VAT no; ","")&amp;IF(L1801&lt;&gt;"Yes","Not reported/cleared on FATOORA; ","")&amp;IF(AND(OR(G1801="Zero-rated domestic (Box 3)",G1801="Export (Box 4)"),N1801=""),"Zero-rate/export evidence missing; ","")&amp;IF(AND(C1801="Credit Note",H1801&gt;0),"Credit note should be negative; ","")&amp;IF(AND(C1801="Simplified Tax Invoice",F1801="B2B - VAT registered"),"Simplified invoice issued to VAT-registered B2B; ",""))</f>
        <v/>
      </c>
    </row>
    <row r="1802">
      <c r="A1802" s="17" t="n"/>
      <c r="B1802" s="14" t="n"/>
      <c r="C1802" s="14" t="n"/>
      <c r="D1802" s="14" t="n"/>
      <c r="E1802" s="16" t="n"/>
      <c r="F1802" s="14" t="n"/>
      <c r="G1802" s="14" t="n"/>
      <c r="H1802" s="19" t="n"/>
      <c r="I1802" s="19" t="n"/>
      <c r="J1802" s="34">
        <f>IF(A1802="","",H1802+I1802)</f>
        <v/>
      </c>
      <c r="K1802" s="14" t="n"/>
      <c r="L1802" s="14" t="n"/>
      <c r="M1802" s="14" t="n"/>
      <c r="N1802" s="14" t="n"/>
      <c r="O1802" s="20">
        <f>IF(A1802="","",SUMPRODUCT((A1802&gt;=Setup!$C$19:$C$30)*(A1802&lt;=Setup!$D$19:$D$30)*Setup!$A$19:$A$30))</f>
        <v/>
      </c>
      <c r="P1802" s="34">
        <f>IF(A1802="","",IF(G1802="Standard 15% (Box 1)",ROUND(H1802*Setup!$B$9,2),0))</f>
        <v/>
      </c>
      <c r="Q1802" s="34">
        <f>IF(A1802="","",I1802-P1802)</f>
        <v/>
      </c>
      <c r="R1802" s="23">
        <f>IF(A1802="","",IF(O1802=0,"Outside audit periods; ","")&amp;IF(G1802="","No VAT category; ","")&amp;IF(ABS(Q1802)&gt;Setup!$B$10,"VAT ≠ 15% × net; ","")&amp;IF(AND(F1802="B2B - VAT registered",NOT(AND(LEN(E1802)=15,LEFT(E1802,1)="3",RIGHT(E1802,1)="3",ISNUMBER(--E1802)))),"Invalid/missing customer VAT no; ","")&amp;IF(L1802&lt;&gt;"Yes","Not reported/cleared on FATOORA; ","")&amp;IF(AND(OR(G1802="Zero-rated domestic (Box 3)",G1802="Export (Box 4)"),N1802=""),"Zero-rate/export evidence missing; ","")&amp;IF(AND(C1802="Credit Note",H1802&gt;0),"Credit note should be negative; ","")&amp;IF(AND(C1802="Simplified Tax Invoice",F1802="B2B - VAT registered"),"Simplified invoice issued to VAT-registered B2B; ",""))</f>
        <v/>
      </c>
    </row>
    <row r="1803">
      <c r="A1803" s="17" t="n"/>
      <c r="B1803" s="14" t="n"/>
      <c r="C1803" s="14" t="n"/>
      <c r="D1803" s="14" t="n"/>
      <c r="E1803" s="16" t="n"/>
      <c r="F1803" s="14" t="n"/>
      <c r="G1803" s="14" t="n"/>
      <c r="H1803" s="19" t="n"/>
      <c r="I1803" s="19" t="n"/>
      <c r="J1803" s="34">
        <f>IF(A1803="","",H1803+I1803)</f>
        <v/>
      </c>
      <c r="K1803" s="14" t="n"/>
      <c r="L1803" s="14" t="n"/>
      <c r="M1803" s="14" t="n"/>
      <c r="N1803" s="14" t="n"/>
      <c r="O1803" s="20">
        <f>IF(A1803="","",SUMPRODUCT((A1803&gt;=Setup!$C$19:$C$30)*(A1803&lt;=Setup!$D$19:$D$30)*Setup!$A$19:$A$30))</f>
        <v/>
      </c>
      <c r="P1803" s="34">
        <f>IF(A1803="","",IF(G1803="Standard 15% (Box 1)",ROUND(H1803*Setup!$B$9,2),0))</f>
        <v/>
      </c>
      <c r="Q1803" s="34">
        <f>IF(A1803="","",I1803-P1803)</f>
        <v/>
      </c>
      <c r="R1803" s="23">
        <f>IF(A1803="","",IF(O1803=0,"Outside audit periods; ","")&amp;IF(G1803="","No VAT category; ","")&amp;IF(ABS(Q1803)&gt;Setup!$B$10,"VAT ≠ 15% × net; ","")&amp;IF(AND(F1803="B2B - VAT registered",NOT(AND(LEN(E1803)=15,LEFT(E1803,1)="3",RIGHT(E1803,1)="3",ISNUMBER(--E1803)))),"Invalid/missing customer VAT no; ","")&amp;IF(L1803&lt;&gt;"Yes","Not reported/cleared on FATOORA; ","")&amp;IF(AND(OR(G1803="Zero-rated domestic (Box 3)",G1803="Export (Box 4)"),N1803=""),"Zero-rate/export evidence missing; ","")&amp;IF(AND(C1803="Credit Note",H1803&gt;0),"Credit note should be negative; ","")&amp;IF(AND(C1803="Simplified Tax Invoice",F1803="B2B - VAT registered"),"Simplified invoice issued to VAT-registered B2B; ",""))</f>
        <v/>
      </c>
    </row>
    <row r="1804">
      <c r="A1804" s="17" t="n"/>
      <c r="B1804" s="14" t="n"/>
      <c r="C1804" s="14" t="n"/>
      <c r="D1804" s="14" t="n"/>
      <c r="E1804" s="16" t="n"/>
      <c r="F1804" s="14" t="n"/>
      <c r="G1804" s="14" t="n"/>
      <c r="H1804" s="19" t="n"/>
      <c r="I1804" s="19" t="n"/>
      <c r="J1804" s="34">
        <f>IF(A1804="","",H1804+I1804)</f>
        <v/>
      </c>
      <c r="K1804" s="14" t="n"/>
      <c r="L1804" s="14" t="n"/>
      <c r="M1804" s="14" t="n"/>
      <c r="N1804" s="14" t="n"/>
      <c r="O1804" s="20">
        <f>IF(A1804="","",SUMPRODUCT((A1804&gt;=Setup!$C$19:$C$30)*(A1804&lt;=Setup!$D$19:$D$30)*Setup!$A$19:$A$30))</f>
        <v/>
      </c>
      <c r="P1804" s="34">
        <f>IF(A1804="","",IF(G1804="Standard 15% (Box 1)",ROUND(H1804*Setup!$B$9,2),0))</f>
        <v/>
      </c>
      <c r="Q1804" s="34">
        <f>IF(A1804="","",I1804-P1804)</f>
        <v/>
      </c>
      <c r="R1804" s="23">
        <f>IF(A1804="","",IF(O1804=0,"Outside audit periods; ","")&amp;IF(G1804="","No VAT category; ","")&amp;IF(ABS(Q1804)&gt;Setup!$B$10,"VAT ≠ 15% × net; ","")&amp;IF(AND(F1804="B2B - VAT registered",NOT(AND(LEN(E1804)=15,LEFT(E1804,1)="3",RIGHT(E1804,1)="3",ISNUMBER(--E1804)))),"Invalid/missing customer VAT no; ","")&amp;IF(L1804&lt;&gt;"Yes","Not reported/cleared on FATOORA; ","")&amp;IF(AND(OR(G1804="Zero-rated domestic (Box 3)",G1804="Export (Box 4)"),N1804=""),"Zero-rate/export evidence missing; ","")&amp;IF(AND(C1804="Credit Note",H1804&gt;0),"Credit note should be negative; ","")&amp;IF(AND(C1804="Simplified Tax Invoice",F1804="B2B - VAT registered"),"Simplified invoice issued to VAT-registered B2B; ",""))</f>
        <v/>
      </c>
    </row>
    <row r="1805">
      <c r="A1805" s="17" t="n"/>
      <c r="B1805" s="14" t="n"/>
      <c r="C1805" s="14" t="n"/>
      <c r="D1805" s="14" t="n"/>
      <c r="E1805" s="16" t="n"/>
      <c r="F1805" s="14" t="n"/>
      <c r="G1805" s="14" t="n"/>
      <c r="H1805" s="19" t="n"/>
      <c r="I1805" s="19" t="n"/>
      <c r="J1805" s="34">
        <f>IF(A1805="","",H1805+I1805)</f>
        <v/>
      </c>
      <c r="K1805" s="14" t="n"/>
      <c r="L1805" s="14" t="n"/>
      <c r="M1805" s="14" t="n"/>
      <c r="N1805" s="14" t="n"/>
      <c r="O1805" s="20">
        <f>IF(A1805="","",SUMPRODUCT((A1805&gt;=Setup!$C$19:$C$30)*(A1805&lt;=Setup!$D$19:$D$30)*Setup!$A$19:$A$30))</f>
        <v/>
      </c>
      <c r="P1805" s="34">
        <f>IF(A1805="","",IF(G1805="Standard 15% (Box 1)",ROUND(H1805*Setup!$B$9,2),0))</f>
        <v/>
      </c>
      <c r="Q1805" s="34">
        <f>IF(A1805="","",I1805-P1805)</f>
        <v/>
      </c>
      <c r="R1805" s="23">
        <f>IF(A1805="","",IF(O1805=0,"Outside audit periods; ","")&amp;IF(G1805="","No VAT category; ","")&amp;IF(ABS(Q1805)&gt;Setup!$B$10,"VAT ≠ 15% × net; ","")&amp;IF(AND(F1805="B2B - VAT registered",NOT(AND(LEN(E1805)=15,LEFT(E1805,1)="3",RIGHT(E1805,1)="3",ISNUMBER(--E1805)))),"Invalid/missing customer VAT no; ","")&amp;IF(L1805&lt;&gt;"Yes","Not reported/cleared on FATOORA; ","")&amp;IF(AND(OR(G1805="Zero-rated domestic (Box 3)",G1805="Export (Box 4)"),N1805=""),"Zero-rate/export evidence missing; ","")&amp;IF(AND(C1805="Credit Note",H1805&gt;0),"Credit note should be negative; ","")&amp;IF(AND(C1805="Simplified Tax Invoice",F1805="B2B - VAT registered"),"Simplified invoice issued to VAT-registered B2B; ",""))</f>
        <v/>
      </c>
    </row>
    <row r="1806">
      <c r="A1806" s="17" t="n"/>
      <c r="B1806" s="14" t="n"/>
      <c r="C1806" s="14" t="n"/>
      <c r="D1806" s="14" t="n"/>
      <c r="E1806" s="16" t="n"/>
      <c r="F1806" s="14" t="n"/>
      <c r="G1806" s="14" t="n"/>
      <c r="H1806" s="19" t="n"/>
      <c r="I1806" s="19" t="n"/>
      <c r="J1806" s="34">
        <f>IF(A1806="","",H1806+I1806)</f>
        <v/>
      </c>
      <c r="K1806" s="14" t="n"/>
      <c r="L1806" s="14" t="n"/>
      <c r="M1806" s="14" t="n"/>
      <c r="N1806" s="14" t="n"/>
      <c r="O1806" s="20">
        <f>IF(A1806="","",SUMPRODUCT((A1806&gt;=Setup!$C$19:$C$30)*(A1806&lt;=Setup!$D$19:$D$30)*Setup!$A$19:$A$30))</f>
        <v/>
      </c>
      <c r="P1806" s="34">
        <f>IF(A1806="","",IF(G1806="Standard 15% (Box 1)",ROUND(H1806*Setup!$B$9,2),0))</f>
        <v/>
      </c>
      <c r="Q1806" s="34">
        <f>IF(A1806="","",I1806-P1806)</f>
        <v/>
      </c>
      <c r="R1806" s="23">
        <f>IF(A1806="","",IF(O1806=0,"Outside audit periods; ","")&amp;IF(G1806="","No VAT category; ","")&amp;IF(ABS(Q1806)&gt;Setup!$B$10,"VAT ≠ 15% × net; ","")&amp;IF(AND(F1806="B2B - VAT registered",NOT(AND(LEN(E1806)=15,LEFT(E1806,1)="3",RIGHT(E1806,1)="3",ISNUMBER(--E1806)))),"Invalid/missing customer VAT no; ","")&amp;IF(L1806&lt;&gt;"Yes","Not reported/cleared on FATOORA; ","")&amp;IF(AND(OR(G1806="Zero-rated domestic (Box 3)",G1806="Export (Box 4)"),N1806=""),"Zero-rate/export evidence missing; ","")&amp;IF(AND(C1806="Credit Note",H1806&gt;0),"Credit note should be negative; ","")&amp;IF(AND(C1806="Simplified Tax Invoice",F1806="B2B - VAT registered"),"Simplified invoice issued to VAT-registered B2B; ",""))</f>
        <v/>
      </c>
    </row>
    <row r="1807">
      <c r="A1807" s="17" t="n"/>
      <c r="B1807" s="14" t="n"/>
      <c r="C1807" s="14" t="n"/>
      <c r="D1807" s="14" t="n"/>
      <c r="E1807" s="16" t="n"/>
      <c r="F1807" s="14" t="n"/>
      <c r="G1807" s="14" t="n"/>
      <c r="H1807" s="19" t="n"/>
      <c r="I1807" s="19" t="n"/>
      <c r="J1807" s="34">
        <f>IF(A1807="","",H1807+I1807)</f>
        <v/>
      </c>
      <c r="K1807" s="14" t="n"/>
      <c r="L1807" s="14" t="n"/>
      <c r="M1807" s="14" t="n"/>
      <c r="N1807" s="14" t="n"/>
      <c r="O1807" s="20">
        <f>IF(A1807="","",SUMPRODUCT((A1807&gt;=Setup!$C$19:$C$30)*(A1807&lt;=Setup!$D$19:$D$30)*Setup!$A$19:$A$30))</f>
        <v/>
      </c>
      <c r="P1807" s="34">
        <f>IF(A1807="","",IF(G1807="Standard 15% (Box 1)",ROUND(H1807*Setup!$B$9,2),0))</f>
        <v/>
      </c>
      <c r="Q1807" s="34">
        <f>IF(A1807="","",I1807-P1807)</f>
        <v/>
      </c>
      <c r="R1807" s="23">
        <f>IF(A1807="","",IF(O1807=0,"Outside audit periods; ","")&amp;IF(G1807="","No VAT category; ","")&amp;IF(ABS(Q1807)&gt;Setup!$B$10,"VAT ≠ 15% × net; ","")&amp;IF(AND(F1807="B2B - VAT registered",NOT(AND(LEN(E1807)=15,LEFT(E1807,1)="3",RIGHT(E1807,1)="3",ISNUMBER(--E1807)))),"Invalid/missing customer VAT no; ","")&amp;IF(L1807&lt;&gt;"Yes","Not reported/cleared on FATOORA; ","")&amp;IF(AND(OR(G1807="Zero-rated domestic (Box 3)",G1807="Export (Box 4)"),N1807=""),"Zero-rate/export evidence missing; ","")&amp;IF(AND(C1807="Credit Note",H1807&gt;0),"Credit note should be negative; ","")&amp;IF(AND(C1807="Simplified Tax Invoice",F1807="B2B - VAT registered"),"Simplified invoice issued to VAT-registered B2B; ",""))</f>
        <v/>
      </c>
    </row>
    <row r="1808">
      <c r="A1808" s="17" t="n"/>
      <c r="B1808" s="14" t="n"/>
      <c r="C1808" s="14" t="n"/>
      <c r="D1808" s="14" t="n"/>
      <c r="E1808" s="16" t="n"/>
      <c r="F1808" s="14" t="n"/>
      <c r="G1808" s="14" t="n"/>
      <c r="H1808" s="19" t="n"/>
      <c r="I1808" s="19" t="n"/>
      <c r="J1808" s="34">
        <f>IF(A1808="","",H1808+I1808)</f>
        <v/>
      </c>
      <c r="K1808" s="14" t="n"/>
      <c r="L1808" s="14" t="n"/>
      <c r="M1808" s="14" t="n"/>
      <c r="N1808" s="14" t="n"/>
      <c r="O1808" s="20">
        <f>IF(A1808="","",SUMPRODUCT((A1808&gt;=Setup!$C$19:$C$30)*(A1808&lt;=Setup!$D$19:$D$30)*Setup!$A$19:$A$30))</f>
        <v/>
      </c>
      <c r="P1808" s="34">
        <f>IF(A1808="","",IF(G1808="Standard 15% (Box 1)",ROUND(H1808*Setup!$B$9,2),0))</f>
        <v/>
      </c>
      <c r="Q1808" s="34">
        <f>IF(A1808="","",I1808-P1808)</f>
        <v/>
      </c>
      <c r="R1808" s="23">
        <f>IF(A1808="","",IF(O1808=0,"Outside audit periods; ","")&amp;IF(G1808="","No VAT category; ","")&amp;IF(ABS(Q1808)&gt;Setup!$B$10,"VAT ≠ 15% × net; ","")&amp;IF(AND(F1808="B2B - VAT registered",NOT(AND(LEN(E1808)=15,LEFT(E1808,1)="3",RIGHT(E1808,1)="3",ISNUMBER(--E1808)))),"Invalid/missing customer VAT no; ","")&amp;IF(L1808&lt;&gt;"Yes","Not reported/cleared on FATOORA; ","")&amp;IF(AND(OR(G1808="Zero-rated domestic (Box 3)",G1808="Export (Box 4)"),N1808=""),"Zero-rate/export evidence missing; ","")&amp;IF(AND(C1808="Credit Note",H1808&gt;0),"Credit note should be negative; ","")&amp;IF(AND(C1808="Simplified Tax Invoice",F1808="B2B - VAT registered"),"Simplified invoice issued to VAT-registered B2B; ",""))</f>
        <v/>
      </c>
    </row>
    <row r="1809">
      <c r="A1809" s="17" t="n"/>
      <c r="B1809" s="14" t="n"/>
      <c r="C1809" s="14" t="n"/>
      <c r="D1809" s="14" t="n"/>
      <c r="E1809" s="16" t="n"/>
      <c r="F1809" s="14" t="n"/>
      <c r="G1809" s="14" t="n"/>
      <c r="H1809" s="19" t="n"/>
      <c r="I1809" s="19" t="n"/>
      <c r="J1809" s="34">
        <f>IF(A1809="","",H1809+I1809)</f>
        <v/>
      </c>
      <c r="K1809" s="14" t="n"/>
      <c r="L1809" s="14" t="n"/>
      <c r="M1809" s="14" t="n"/>
      <c r="N1809" s="14" t="n"/>
      <c r="O1809" s="20">
        <f>IF(A1809="","",SUMPRODUCT((A1809&gt;=Setup!$C$19:$C$30)*(A1809&lt;=Setup!$D$19:$D$30)*Setup!$A$19:$A$30))</f>
        <v/>
      </c>
      <c r="P1809" s="34">
        <f>IF(A1809="","",IF(G1809="Standard 15% (Box 1)",ROUND(H1809*Setup!$B$9,2),0))</f>
        <v/>
      </c>
      <c r="Q1809" s="34">
        <f>IF(A1809="","",I1809-P1809)</f>
        <v/>
      </c>
      <c r="R1809" s="23">
        <f>IF(A1809="","",IF(O1809=0,"Outside audit periods; ","")&amp;IF(G1809="","No VAT category; ","")&amp;IF(ABS(Q1809)&gt;Setup!$B$10,"VAT ≠ 15% × net; ","")&amp;IF(AND(F1809="B2B - VAT registered",NOT(AND(LEN(E1809)=15,LEFT(E1809,1)="3",RIGHT(E1809,1)="3",ISNUMBER(--E1809)))),"Invalid/missing customer VAT no; ","")&amp;IF(L1809&lt;&gt;"Yes","Not reported/cleared on FATOORA; ","")&amp;IF(AND(OR(G1809="Zero-rated domestic (Box 3)",G1809="Export (Box 4)"),N1809=""),"Zero-rate/export evidence missing; ","")&amp;IF(AND(C1809="Credit Note",H1809&gt;0),"Credit note should be negative; ","")&amp;IF(AND(C1809="Simplified Tax Invoice",F1809="B2B - VAT registered"),"Simplified invoice issued to VAT-registered B2B; ",""))</f>
        <v/>
      </c>
    </row>
    <row r="1810">
      <c r="A1810" s="17" t="n"/>
      <c r="B1810" s="14" t="n"/>
      <c r="C1810" s="14" t="n"/>
      <c r="D1810" s="14" t="n"/>
      <c r="E1810" s="16" t="n"/>
      <c r="F1810" s="14" t="n"/>
      <c r="G1810" s="14" t="n"/>
      <c r="H1810" s="19" t="n"/>
      <c r="I1810" s="19" t="n"/>
      <c r="J1810" s="34">
        <f>IF(A1810="","",H1810+I1810)</f>
        <v/>
      </c>
      <c r="K1810" s="14" t="n"/>
      <c r="L1810" s="14" t="n"/>
      <c r="M1810" s="14" t="n"/>
      <c r="N1810" s="14" t="n"/>
      <c r="O1810" s="20">
        <f>IF(A1810="","",SUMPRODUCT((A1810&gt;=Setup!$C$19:$C$30)*(A1810&lt;=Setup!$D$19:$D$30)*Setup!$A$19:$A$30))</f>
        <v/>
      </c>
      <c r="P1810" s="34">
        <f>IF(A1810="","",IF(G1810="Standard 15% (Box 1)",ROUND(H1810*Setup!$B$9,2),0))</f>
        <v/>
      </c>
      <c r="Q1810" s="34">
        <f>IF(A1810="","",I1810-P1810)</f>
        <v/>
      </c>
      <c r="R1810" s="23">
        <f>IF(A1810="","",IF(O1810=0,"Outside audit periods; ","")&amp;IF(G1810="","No VAT category; ","")&amp;IF(ABS(Q1810)&gt;Setup!$B$10,"VAT ≠ 15% × net; ","")&amp;IF(AND(F1810="B2B - VAT registered",NOT(AND(LEN(E1810)=15,LEFT(E1810,1)="3",RIGHT(E1810,1)="3",ISNUMBER(--E1810)))),"Invalid/missing customer VAT no; ","")&amp;IF(L1810&lt;&gt;"Yes","Not reported/cleared on FATOORA; ","")&amp;IF(AND(OR(G1810="Zero-rated domestic (Box 3)",G1810="Export (Box 4)"),N1810=""),"Zero-rate/export evidence missing; ","")&amp;IF(AND(C1810="Credit Note",H1810&gt;0),"Credit note should be negative; ","")&amp;IF(AND(C1810="Simplified Tax Invoice",F1810="B2B - VAT registered"),"Simplified invoice issued to VAT-registered B2B; ",""))</f>
        <v/>
      </c>
    </row>
    <row r="1811">
      <c r="A1811" s="17" t="n"/>
      <c r="B1811" s="14" t="n"/>
      <c r="C1811" s="14" t="n"/>
      <c r="D1811" s="14" t="n"/>
      <c r="E1811" s="16" t="n"/>
      <c r="F1811" s="14" t="n"/>
      <c r="G1811" s="14" t="n"/>
      <c r="H1811" s="19" t="n"/>
      <c r="I1811" s="19" t="n"/>
      <c r="J1811" s="34">
        <f>IF(A1811="","",H1811+I1811)</f>
        <v/>
      </c>
      <c r="K1811" s="14" t="n"/>
      <c r="L1811" s="14" t="n"/>
      <c r="M1811" s="14" t="n"/>
      <c r="N1811" s="14" t="n"/>
      <c r="O1811" s="20">
        <f>IF(A1811="","",SUMPRODUCT((A1811&gt;=Setup!$C$19:$C$30)*(A1811&lt;=Setup!$D$19:$D$30)*Setup!$A$19:$A$30))</f>
        <v/>
      </c>
      <c r="P1811" s="34">
        <f>IF(A1811="","",IF(G1811="Standard 15% (Box 1)",ROUND(H1811*Setup!$B$9,2),0))</f>
        <v/>
      </c>
      <c r="Q1811" s="34">
        <f>IF(A1811="","",I1811-P1811)</f>
        <v/>
      </c>
      <c r="R1811" s="23">
        <f>IF(A1811="","",IF(O1811=0,"Outside audit periods; ","")&amp;IF(G1811="","No VAT category; ","")&amp;IF(ABS(Q1811)&gt;Setup!$B$10,"VAT ≠ 15% × net; ","")&amp;IF(AND(F1811="B2B - VAT registered",NOT(AND(LEN(E1811)=15,LEFT(E1811,1)="3",RIGHT(E1811,1)="3",ISNUMBER(--E1811)))),"Invalid/missing customer VAT no; ","")&amp;IF(L1811&lt;&gt;"Yes","Not reported/cleared on FATOORA; ","")&amp;IF(AND(OR(G1811="Zero-rated domestic (Box 3)",G1811="Export (Box 4)"),N1811=""),"Zero-rate/export evidence missing; ","")&amp;IF(AND(C1811="Credit Note",H1811&gt;0),"Credit note should be negative; ","")&amp;IF(AND(C1811="Simplified Tax Invoice",F1811="B2B - VAT registered"),"Simplified invoice issued to VAT-registered B2B; ",""))</f>
        <v/>
      </c>
    </row>
    <row r="1812">
      <c r="A1812" s="17" t="n"/>
      <c r="B1812" s="14" t="n"/>
      <c r="C1812" s="14" t="n"/>
      <c r="D1812" s="14" t="n"/>
      <c r="E1812" s="16" t="n"/>
      <c r="F1812" s="14" t="n"/>
      <c r="G1812" s="14" t="n"/>
      <c r="H1812" s="19" t="n"/>
      <c r="I1812" s="19" t="n"/>
      <c r="J1812" s="34">
        <f>IF(A1812="","",H1812+I1812)</f>
        <v/>
      </c>
      <c r="K1812" s="14" t="n"/>
      <c r="L1812" s="14" t="n"/>
      <c r="M1812" s="14" t="n"/>
      <c r="N1812" s="14" t="n"/>
      <c r="O1812" s="20">
        <f>IF(A1812="","",SUMPRODUCT((A1812&gt;=Setup!$C$19:$C$30)*(A1812&lt;=Setup!$D$19:$D$30)*Setup!$A$19:$A$30))</f>
        <v/>
      </c>
      <c r="P1812" s="34">
        <f>IF(A1812="","",IF(G1812="Standard 15% (Box 1)",ROUND(H1812*Setup!$B$9,2),0))</f>
        <v/>
      </c>
      <c r="Q1812" s="34">
        <f>IF(A1812="","",I1812-P1812)</f>
        <v/>
      </c>
      <c r="R1812" s="23">
        <f>IF(A1812="","",IF(O1812=0,"Outside audit periods; ","")&amp;IF(G1812="","No VAT category; ","")&amp;IF(ABS(Q1812)&gt;Setup!$B$10,"VAT ≠ 15% × net; ","")&amp;IF(AND(F1812="B2B - VAT registered",NOT(AND(LEN(E1812)=15,LEFT(E1812,1)="3",RIGHT(E1812,1)="3",ISNUMBER(--E1812)))),"Invalid/missing customer VAT no; ","")&amp;IF(L1812&lt;&gt;"Yes","Not reported/cleared on FATOORA; ","")&amp;IF(AND(OR(G1812="Zero-rated domestic (Box 3)",G1812="Export (Box 4)"),N1812=""),"Zero-rate/export evidence missing; ","")&amp;IF(AND(C1812="Credit Note",H1812&gt;0),"Credit note should be negative; ","")&amp;IF(AND(C1812="Simplified Tax Invoice",F1812="B2B - VAT registered"),"Simplified invoice issued to VAT-registered B2B; ",""))</f>
        <v/>
      </c>
    </row>
    <row r="1813">
      <c r="A1813" s="17" t="n"/>
      <c r="B1813" s="14" t="n"/>
      <c r="C1813" s="14" t="n"/>
      <c r="D1813" s="14" t="n"/>
      <c r="E1813" s="16" t="n"/>
      <c r="F1813" s="14" t="n"/>
      <c r="G1813" s="14" t="n"/>
      <c r="H1813" s="19" t="n"/>
      <c r="I1813" s="19" t="n"/>
      <c r="J1813" s="34">
        <f>IF(A1813="","",H1813+I1813)</f>
        <v/>
      </c>
      <c r="K1813" s="14" t="n"/>
      <c r="L1813" s="14" t="n"/>
      <c r="M1813" s="14" t="n"/>
      <c r="N1813" s="14" t="n"/>
      <c r="O1813" s="20">
        <f>IF(A1813="","",SUMPRODUCT((A1813&gt;=Setup!$C$19:$C$30)*(A1813&lt;=Setup!$D$19:$D$30)*Setup!$A$19:$A$30))</f>
        <v/>
      </c>
      <c r="P1813" s="34">
        <f>IF(A1813="","",IF(G1813="Standard 15% (Box 1)",ROUND(H1813*Setup!$B$9,2),0))</f>
        <v/>
      </c>
      <c r="Q1813" s="34">
        <f>IF(A1813="","",I1813-P1813)</f>
        <v/>
      </c>
      <c r="R1813" s="23">
        <f>IF(A1813="","",IF(O1813=0,"Outside audit periods; ","")&amp;IF(G1813="","No VAT category; ","")&amp;IF(ABS(Q1813)&gt;Setup!$B$10,"VAT ≠ 15% × net; ","")&amp;IF(AND(F1813="B2B - VAT registered",NOT(AND(LEN(E1813)=15,LEFT(E1813,1)="3",RIGHT(E1813,1)="3",ISNUMBER(--E1813)))),"Invalid/missing customer VAT no; ","")&amp;IF(L1813&lt;&gt;"Yes","Not reported/cleared on FATOORA; ","")&amp;IF(AND(OR(G1813="Zero-rated domestic (Box 3)",G1813="Export (Box 4)"),N1813=""),"Zero-rate/export evidence missing; ","")&amp;IF(AND(C1813="Credit Note",H1813&gt;0),"Credit note should be negative; ","")&amp;IF(AND(C1813="Simplified Tax Invoice",F1813="B2B - VAT registered"),"Simplified invoice issued to VAT-registered B2B; ",""))</f>
        <v/>
      </c>
    </row>
    <row r="1814">
      <c r="A1814" s="17" t="n"/>
      <c r="B1814" s="14" t="n"/>
      <c r="C1814" s="14" t="n"/>
      <c r="D1814" s="14" t="n"/>
      <c r="E1814" s="16" t="n"/>
      <c r="F1814" s="14" t="n"/>
      <c r="G1814" s="14" t="n"/>
      <c r="H1814" s="19" t="n"/>
      <c r="I1814" s="19" t="n"/>
      <c r="J1814" s="34">
        <f>IF(A1814="","",H1814+I1814)</f>
        <v/>
      </c>
      <c r="K1814" s="14" t="n"/>
      <c r="L1814" s="14" t="n"/>
      <c r="M1814" s="14" t="n"/>
      <c r="N1814" s="14" t="n"/>
      <c r="O1814" s="20">
        <f>IF(A1814="","",SUMPRODUCT((A1814&gt;=Setup!$C$19:$C$30)*(A1814&lt;=Setup!$D$19:$D$30)*Setup!$A$19:$A$30))</f>
        <v/>
      </c>
      <c r="P1814" s="34">
        <f>IF(A1814="","",IF(G1814="Standard 15% (Box 1)",ROUND(H1814*Setup!$B$9,2),0))</f>
        <v/>
      </c>
      <c r="Q1814" s="34">
        <f>IF(A1814="","",I1814-P1814)</f>
        <v/>
      </c>
      <c r="R1814" s="23">
        <f>IF(A1814="","",IF(O1814=0,"Outside audit periods; ","")&amp;IF(G1814="","No VAT category; ","")&amp;IF(ABS(Q1814)&gt;Setup!$B$10,"VAT ≠ 15% × net; ","")&amp;IF(AND(F1814="B2B - VAT registered",NOT(AND(LEN(E1814)=15,LEFT(E1814,1)="3",RIGHT(E1814,1)="3",ISNUMBER(--E1814)))),"Invalid/missing customer VAT no; ","")&amp;IF(L1814&lt;&gt;"Yes","Not reported/cleared on FATOORA; ","")&amp;IF(AND(OR(G1814="Zero-rated domestic (Box 3)",G1814="Export (Box 4)"),N1814=""),"Zero-rate/export evidence missing; ","")&amp;IF(AND(C1814="Credit Note",H1814&gt;0),"Credit note should be negative; ","")&amp;IF(AND(C1814="Simplified Tax Invoice",F1814="B2B - VAT registered"),"Simplified invoice issued to VAT-registered B2B; ",""))</f>
        <v/>
      </c>
    </row>
    <row r="1815">
      <c r="A1815" s="17" t="n"/>
      <c r="B1815" s="14" t="n"/>
      <c r="C1815" s="14" t="n"/>
      <c r="D1815" s="14" t="n"/>
      <c r="E1815" s="16" t="n"/>
      <c r="F1815" s="14" t="n"/>
      <c r="G1815" s="14" t="n"/>
      <c r="H1815" s="19" t="n"/>
      <c r="I1815" s="19" t="n"/>
      <c r="J1815" s="34">
        <f>IF(A1815="","",H1815+I1815)</f>
        <v/>
      </c>
      <c r="K1815" s="14" t="n"/>
      <c r="L1815" s="14" t="n"/>
      <c r="M1815" s="14" t="n"/>
      <c r="N1815" s="14" t="n"/>
      <c r="O1815" s="20">
        <f>IF(A1815="","",SUMPRODUCT((A1815&gt;=Setup!$C$19:$C$30)*(A1815&lt;=Setup!$D$19:$D$30)*Setup!$A$19:$A$30))</f>
        <v/>
      </c>
      <c r="P1815" s="34">
        <f>IF(A1815="","",IF(G1815="Standard 15% (Box 1)",ROUND(H1815*Setup!$B$9,2),0))</f>
        <v/>
      </c>
      <c r="Q1815" s="34">
        <f>IF(A1815="","",I1815-P1815)</f>
        <v/>
      </c>
      <c r="R1815" s="23">
        <f>IF(A1815="","",IF(O1815=0,"Outside audit periods; ","")&amp;IF(G1815="","No VAT category; ","")&amp;IF(ABS(Q1815)&gt;Setup!$B$10,"VAT ≠ 15% × net; ","")&amp;IF(AND(F1815="B2B - VAT registered",NOT(AND(LEN(E1815)=15,LEFT(E1815,1)="3",RIGHT(E1815,1)="3",ISNUMBER(--E1815)))),"Invalid/missing customer VAT no; ","")&amp;IF(L1815&lt;&gt;"Yes","Not reported/cleared on FATOORA; ","")&amp;IF(AND(OR(G1815="Zero-rated domestic (Box 3)",G1815="Export (Box 4)"),N1815=""),"Zero-rate/export evidence missing; ","")&amp;IF(AND(C1815="Credit Note",H1815&gt;0),"Credit note should be negative; ","")&amp;IF(AND(C1815="Simplified Tax Invoice",F1815="B2B - VAT registered"),"Simplified invoice issued to VAT-registered B2B; ",""))</f>
        <v/>
      </c>
    </row>
    <row r="1816">
      <c r="A1816" s="17" t="n"/>
      <c r="B1816" s="14" t="n"/>
      <c r="C1816" s="14" t="n"/>
      <c r="D1816" s="14" t="n"/>
      <c r="E1816" s="16" t="n"/>
      <c r="F1816" s="14" t="n"/>
      <c r="G1816" s="14" t="n"/>
      <c r="H1816" s="19" t="n"/>
      <c r="I1816" s="19" t="n"/>
      <c r="J1816" s="34">
        <f>IF(A1816="","",H1816+I1816)</f>
        <v/>
      </c>
      <c r="K1816" s="14" t="n"/>
      <c r="L1816" s="14" t="n"/>
      <c r="M1816" s="14" t="n"/>
      <c r="N1816" s="14" t="n"/>
      <c r="O1816" s="20">
        <f>IF(A1816="","",SUMPRODUCT((A1816&gt;=Setup!$C$19:$C$30)*(A1816&lt;=Setup!$D$19:$D$30)*Setup!$A$19:$A$30))</f>
        <v/>
      </c>
      <c r="P1816" s="34">
        <f>IF(A1816="","",IF(G1816="Standard 15% (Box 1)",ROUND(H1816*Setup!$B$9,2),0))</f>
        <v/>
      </c>
      <c r="Q1816" s="34">
        <f>IF(A1816="","",I1816-P1816)</f>
        <v/>
      </c>
      <c r="R1816" s="23">
        <f>IF(A1816="","",IF(O1816=0,"Outside audit periods; ","")&amp;IF(G1816="","No VAT category; ","")&amp;IF(ABS(Q1816)&gt;Setup!$B$10,"VAT ≠ 15% × net; ","")&amp;IF(AND(F1816="B2B - VAT registered",NOT(AND(LEN(E1816)=15,LEFT(E1816,1)="3",RIGHT(E1816,1)="3",ISNUMBER(--E1816)))),"Invalid/missing customer VAT no; ","")&amp;IF(L1816&lt;&gt;"Yes","Not reported/cleared on FATOORA; ","")&amp;IF(AND(OR(G1816="Zero-rated domestic (Box 3)",G1816="Export (Box 4)"),N1816=""),"Zero-rate/export evidence missing; ","")&amp;IF(AND(C1816="Credit Note",H1816&gt;0),"Credit note should be negative; ","")&amp;IF(AND(C1816="Simplified Tax Invoice",F1816="B2B - VAT registered"),"Simplified invoice issued to VAT-registered B2B; ",""))</f>
        <v/>
      </c>
    </row>
    <row r="1817">
      <c r="A1817" s="17" t="n"/>
      <c r="B1817" s="14" t="n"/>
      <c r="C1817" s="14" t="n"/>
      <c r="D1817" s="14" t="n"/>
      <c r="E1817" s="16" t="n"/>
      <c r="F1817" s="14" t="n"/>
      <c r="G1817" s="14" t="n"/>
      <c r="H1817" s="19" t="n"/>
      <c r="I1817" s="19" t="n"/>
      <c r="J1817" s="34">
        <f>IF(A1817="","",H1817+I1817)</f>
        <v/>
      </c>
      <c r="K1817" s="14" t="n"/>
      <c r="L1817" s="14" t="n"/>
      <c r="M1817" s="14" t="n"/>
      <c r="N1817" s="14" t="n"/>
      <c r="O1817" s="20">
        <f>IF(A1817="","",SUMPRODUCT((A1817&gt;=Setup!$C$19:$C$30)*(A1817&lt;=Setup!$D$19:$D$30)*Setup!$A$19:$A$30))</f>
        <v/>
      </c>
      <c r="P1817" s="34">
        <f>IF(A1817="","",IF(G1817="Standard 15% (Box 1)",ROUND(H1817*Setup!$B$9,2),0))</f>
        <v/>
      </c>
      <c r="Q1817" s="34">
        <f>IF(A1817="","",I1817-P1817)</f>
        <v/>
      </c>
      <c r="R1817" s="23">
        <f>IF(A1817="","",IF(O1817=0,"Outside audit periods; ","")&amp;IF(G1817="","No VAT category; ","")&amp;IF(ABS(Q1817)&gt;Setup!$B$10,"VAT ≠ 15% × net; ","")&amp;IF(AND(F1817="B2B - VAT registered",NOT(AND(LEN(E1817)=15,LEFT(E1817,1)="3",RIGHT(E1817,1)="3",ISNUMBER(--E1817)))),"Invalid/missing customer VAT no; ","")&amp;IF(L1817&lt;&gt;"Yes","Not reported/cleared on FATOORA; ","")&amp;IF(AND(OR(G1817="Zero-rated domestic (Box 3)",G1817="Export (Box 4)"),N1817=""),"Zero-rate/export evidence missing; ","")&amp;IF(AND(C1817="Credit Note",H1817&gt;0),"Credit note should be negative; ","")&amp;IF(AND(C1817="Simplified Tax Invoice",F1817="B2B - VAT registered"),"Simplified invoice issued to VAT-registered B2B; ",""))</f>
        <v/>
      </c>
    </row>
    <row r="1818">
      <c r="A1818" s="17" t="n"/>
      <c r="B1818" s="14" t="n"/>
      <c r="C1818" s="14" t="n"/>
      <c r="D1818" s="14" t="n"/>
      <c r="E1818" s="16" t="n"/>
      <c r="F1818" s="14" t="n"/>
      <c r="G1818" s="14" t="n"/>
      <c r="H1818" s="19" t="n"/>
      <c r="I1818" s="19" t="n"/>
      <c r="J1818" s="34">
        <f>IF(A1818="","",H1818+I1818)</f>
        <v/>
      </c>
      <c r="K1818" s="14" t="n"/>
      <c r="L1818" s="14" t="n"/>
      <c r="M1818" s="14" t="n"/>
      <c r="N1818" s="14" t="n"/>
      <c r="O1818" s="20">
        <f>IF(A1818="","",SUMPRODUCT((A1818&gt;=Setup!$C$19:$C$30)*(A1818&lt;=Setup!$D$19:$D$30)*Setup!$A$19:$A$30))</f>
        <v/>
      </c>
      <c r="P1818" s="34">
        <f>IF(A1818="","",IF(G1818="Standard 15% (Box 1)",ROUND(H1818*Setup!$B$9,2),0))</f>
        <v/>
      </c>
      <c r="Q1818" s="34">
        <f>IF(A1818="","",I1818-P1818)</f>
        <v/>
      </c>
      <c r="R1818" s="23">
        <f>IF(A1818="","",IF(O1818=0,"Outside audit periods; ","")&amp;IF(G1818="","No VAT category; ","")&amp;IF(ABS(Q1818)&gt;Setup!$B$10,"VAT ≠ 15% × net; ","")&amp;IF(AND(F1818="B2B - VAT registered",NOT(AND(LEN(E1818)=15,LEFT(E1818,1)="3",RIGHT(E1818,1)="3",ISNUMBER(--E1818)))),"Invalid/missing customer VAT no; ","")&amp;IF(L1818&lt;&gt;"Yes","Not reported/cleared on FATOORA; ","")&amp;IF(AND(OR(G1818="Zero-rated domestic (Box 3)",G1818="Export (Box 4)"),N1818=""),"Zero-rate/export evidence missing; ","")&amp;IF(AND(C1818="Credit Note",H1818&gt;0),"Credit note should be negative; ","")&amp;IF(AND(C1818="Simplified Tax Invoice",F1818="B2B - VAT registered"),"Simplified invoice issued to VAT-registered B2B; ",""))</f>
        <v/>
      </c>
    </row>
    <row r="1819">
      <c r="A1819" s="17" t="n"/>
      <c r="B1819" s="14" t="n"/>
      <c r="C1819" s="14" t="n"/>
      <c r="D1819" s="14" t="n"/>
      <c r="E1819" s="16" t="n"/>
      <c r="F1819" s="14" t="n"/>
      <c r="G1819" s="14" t="n"/>
      <c r="H1819" s="19" t="n"/>
      <c r="I1819" s="19" t="n"/>
      <c r="J1819" s="34">
        <f>IF(A1819="","",H1819+I1819)</f>
        <v/>
      </c>
      <c r="K1819" s="14" t="n"/>
      <c r="L1819" s="14" t="n"/>
      <c r="M1819" s="14" t="n"/>
      <c r="N1819" s="14" t="n"/>
      <c r="O1819" s="20">
        <f>IF(A1819="","",SUMPRODUCT((A1819&gt;=Setup!$C$19:$C$30)*(A1819&lt;=Setup!$D$19:$D$30)*Setup!$A$19:$A$30))</f>
        <v/>
      </c>
      <c r="P1819" s="34">
        <f>IF(A1819="","",IF(G1819="Standard 15% (Box 1)",ROUND(H1819*Setup!$B$9,2),0))</f>
        <v/>
      </c>
      <c r="Q1819" s="34">
        <f>IF(A1819="","",I1819-P1819)</f>
        <v/>
      </c>
      <c r="R1819" s="23">
        <f>IF(A1819="","",IF(O1819=0,"Outside audit periods; ","")&amp;IF(G1819="","No VAT category; ","")&amp;IF(ABS(Q1819)&gt;Setup!$B$10,"VAT ≠ 15% × net; ","")&amp;IF(AND(F1819="B2B - VAT registered",NOT(AND(LEN(E1819)=15,LEFT(E1819,1)="3",RIGHT(E1819,1)="3",ISNUMBER(--E1819)))),"Invalid/missing customer VAT no; ","")&amp;IF(L1819&lt;&gt;"Yes","Not reported/cleared on FATOORA; ","")&amp;IF(AND(OR(G1819="Zero-rated domestic (Box 3)",G1819="Export (Box 4)"),N1819=""),"Zero-rate/export evidence missing; ","")&amp;IF(AND(C1819="Credit Note",H1819&gt;0),"Credit note should be negative; ","")&amp;IF(AND(C1819="Simplified Tax Invoice",F1819="B2B - VAT registered"),"Simplified invoice issued to VAT-registered B2B; ",""))</f>
        <v/>
      </c>
    </row>
    <row r="1820">
      <c r="A1820" s="17" t="n"/>
      <c r="B1820" s="14" t="n"/>
      <c r="C1820" s="14" t="n"/>
      <c r="D1820" s="14" t="n"/>
      <c r="E1820" s="16" t="n"/>
      <c r="F1820" s="14" t="n"/>
      <c r="G1820" s="14" t="n"/>
      <c r="H1820" s="19" t="n"/>
      <c r="I1820" s="19" t="n"/>
      <c r="J1820" s="34">
        <f>IF(A1820="","",H1820+I1820)</f>
        <v/>
      </c>
      <c r="K1820" s="14" t="n"/>
      <c r="L1820" s="14" t="n"/>
      <c r="M1820" s="14" t="n"/>
      <c r="N1820" s="14" t="n"/>
      <c r="O1820" s="20">
        <f>IF(A1820="","",SUMPRODUCT((A1820&gt;=Setup!$C$19:$C$30)*(A1820&lt;=Setup!$D$19:$D$30)*Setup!$A$19:$A$30))</f>
        <v/>
      </c>
      <c r="P1820" s="34">
        <f>IF(A1820="","",IF(G1820="Standard 15% (Box 1)",ROUND(H1820*Setup!$B$9,2),0))</f>
        <v/>
      </c>
      <c r="Q1820" s="34">
        <f>IF(A1820="","",I1820-P1820)</f>
        <v/>
      </c>
      <c r="R1820" s="23">
        <f>IF(A1820="","",IF(O1820=0,"Outside audit periods; ","")&amp;IF(G1820="","No VAT category; ","")&amp;IF(ABS(Q1820)&gt;Setup!$B$10,"VAT ≠ 15% × net; ","")&amp;IF(AND(F1820="B2B - VAT registered",NOT(AND(LEN(E1820)=15,LEFT(E1820,1)="3",RIGHT(E1820,1)="3",ISNUMBER(--E1820)))),"Invalid/missing customer VAT no; ","")&amp;IF(L1820&lt;&gt;"Yes","Not reported/cleared on FATOORA; ","")&amp;IF(AND(OR(G1820="Zero-rated domestic (Box 3)",G1820="Export (Box 4)"),N1820=""),"Zero-rate/export evidence missing; ","")&amp;IF(AND(C1820="Credit Note",H1820&gt;0),"Credit note should be negative; ","")&amp;IF(AND(C1820="Simplified Tax Invoice",F1820="B2B - VAT registered"),"Simplified invoice issued to VAT-registered B2B; ",""))</f>
        <v/>
      </c>
    </row>
    <row r="1821">
      <c r="A1821" s="17" t="n"/>
      <c r="B1821" s="14" t="n"/>
      <c r="C1821" s="14" t="n"/>
      <c r="D1821" s="14" t="n"/>
      <c r="E1821" s="16" t="n"/>
      <c r="F1821" s="14" t="n"/>
      <c r="G1821" s="14" t="n"/>
      <c r="H1821" s="19" t="n"/>
      <c r="I1821" s="19" t="n"/>
      <c r="J1821" s="34">
        <f>IF(A1821="","",H1821+I1821)</f>
        <v/>
      </c>
      <c r="K1821" s="14" t="n"/>
      <c r="L1821" s="14" t="n"/>
      <c r="M1821" s="14" t="n"/>
      <c r="N1821" s="14" t="n"/>
      <c r="O1821" s="20">
        <f>IF(A1821="","",SUMPRODUCT((A1821&gt;=Setup!$C$19:$C$30)*(A1821&lt;=Setup!$D$19:$D$30)*Setup!$A$19:$A$30))</f>
        <v/>
      </c>
      <c r="P1821" s="34">
        <f>IF(A1821="","",IF(G1821="Standard 15% (Box 1)",ROUND(H1821*Setup!$B$9,2),0))</f>
        <v/>
      </c>
      <c r="Q1821" s="34">
        <f>IF(A1821="","",I1821-P1821)</f>
        <v/>
      </c>
      <c r="R1821" s="23">
        <f>IF(A1821="","",IF(O1821=0,"Outside audit periods; ","")&amp;IF(G1821="","No VAT category; ","")&amp;IF(ABS(Q1821)&gt;Setup!$B$10,"VAT ≠ 15% × net; ","")&amp;IF(AND(F1821="B2B - VAT registered",NOT(AND(LEN(E1821)=15,LEFT(E1821,1)="3",RIGHT(E1821,1)="3",ISNUMBER(--E1821)))),"Invalid/missing customer VAT no; ","")&amp;IF(L1821&lt;&gt;"Yes","Not reported/cleared on FATOORA; ","")&amp;IF(AND(OR(G1821="Zero-rated domestic (Box 3)",G1821="Export (Box 4)"),N1821=""),"Zero-rate/export evidence missing; ","")&amp;IF(AND(C1821="Credit Note",H1821&gt;0),"Credit note should be negative; ","")&amp;IF(AND(C1821="Simplified Tax Invoice",F1821="B2B - VAT registered"),"Simplified invoice issued to VAT-registered B2B; ",""))</f>
        <v/>
      </c>
    </row>
    <row r="1822">
      <c r="A1822" s="17" t="n"/>
      <c r="B1822" s="14" t="n"/>
      <c r="C1822" s="14" t="n"/>
      <c r="D1822" s="14" t="n"/>
      <c r="E1822" s="16" t="n"/>
      <c r="F1822" s="14" t="n"/>
      <c r="G1822" s="14" t="n"/>
      <c r="H1822" s="19" t="n"/>
      <c r="I1822" s="19" t="n"/>
      <c r="J1822" s="34">
        <f>IF(A1822="","",H1822+I1822)</f>
        <v/>
      </c>
      <c r="K1822" s="14" t="n"/>
      <c r="L1822" s="14" t="n"/>
      <c r="M1822" s="14" t="n"/>
      <c r="N1822" s="14" t="n"/>
      <c r="O1822" s="20">
        <f>IF(A1822="","",SUMPRODUCT((A1822&gt;=Setup!$C$19:$C$30)*(A1822&lt;=Setup!$D$19:$D$30)*Setup!$A$19:$A$30))</f>
        <v/>
      </c>
      <c r="P1822" s="34">
        <f>IF(A1822="","",IF(G1822="Standard 15% (Box 1)",ROUND(H1822*Setup!$B$9,2),0))</f>
        <v/>
      </c>
      <c r="Q1822" s="34">
        <f>IF(A1822="","",I1822-P1822)</f>
        <v/>
      </c>
      <c r="R1822" s="23">
        <f>IF(A1822="","",IF(O1822=0,"Outside audit periods; ","")&amp;IF(G1822="","No VAT category; ","")&amp;IF(ABS(Q1822)&gt;Setup!$B$10,"VAT ≠ 15% × net; ","")&amp;IF(AND(F1822="B2B - VAT registered",NOT(AND(LEN(E1822)=15,LEFT(E1822,1)="3",RIGHT(E1822,1)="3",ISNUMBER(--E1822)))),"Invalid/missing customer VAT no; ","")&amp;IF(L1822&lt;&gt;"Yes","Not reported/cleared on FATOORA; ","")&amp;IF(AND(OR(G1822="Zero-rated domestic (Box 3)",G1822="Export (Box 4)"),N1822=""),"Zero-rate/export evidence missing; ","")&amp;IF(AND(C1822="Credit Note",H1822&gt;0),"Credit note should be negative; ","")&amp;IF(AND(C1822="Simplified Tax Invoice",F1822="B2B - VAT registered"),"Simplified invoice issued to VAT-registered B2B; ",""))</f>
        <v/>
      </c>
    </row>
    <row r="1823">
      <c r="A1823" s="17" t="n"/>
      <c r="B1823" s="14" t="n"/>
      <c r="C1823" s="14" t="n"/>
      <c r="D1823" s="14" t="n"/>
      <c r="E1823" s="16" t="n"/>
      <c r="F1823" s="14" t="n"/>
      <c r="G1823" s="14" t="n"/>
      <c r="H1823" s="19" t="n"/>
      <c r="I1823" s="19" t="n"/>
      <c r="J1823" s="34">
        <f>IF(A1823="","",H1823+I1823)</f>
        <v/>
      </c>
      <c r="K1823" s="14" t="n"/>
      <c r="L1823" s="14" t="n"/>
      <c r="M1823" s="14" t="n"/>
      <c r="N1823" s="14" t="n"/>
      <c r="O1823" s="20">
        <f>IF(A1823="","",SUMPRODUCT((A1823&gt;=Setup!$C$19:$C$30)*(A1823&lt;=Setup!$D$19:$D$30)*Setup!$A$19:$A$30))</f>
        <v/>
      </c>
      <c r="P1823" s="34">
        <f>IF(A1823="","",IF(G1823="Standard 15% (Box 1)",ROUND(H1823*Setup!$B$9,2),0))</f>
        <v/>
      </c>
      <c r="Q1823" s="34">
        <f>IF(A1823="","",I1823-P1823)</f>
        <v/>
      </c>
      <c r="R1823" s="23">
        <f>IF(A1823="","",IF(O1823=0,"Outside audit periods; ","")&amp;IF(G1823="","No VAT category; ","")&amp;IF(ABS(Q1823)&gt;Setup!$B$10,"VAT ≠ 15% × net; ","")&amp;IF(AND(F1823="B2B - VAT registered",NOT(AND(LEN(E1823)=15,LEFT(E1823,1)="3",RIGHT(E1823,1)="3",ISNUMBER(--E1823)))),"Invalid/missing customer VAT no; ","")&amp;IF(L1823&lt;&gt;"Yes","Not reported/cleared on FATOORA; ","")&amp;IF(AND(OR(G1823="Zero-rated domestic (Box 3)",G1823="Export (Box 4)"),N1823=""),"Zero-rate/export evidence missing; ","")&amp;IF(AND(C1823="Credit Note",H1823&gt;0),"Credit note should be negative; ","")&amp;IF(AND(C1823="Simplified Tax Invoice",F1823="B2B - VAT registered"),"Simplified invoice issued to VAT-registered B2B; ",""))</f>
        <v/>
      </c>
    </row>
    <row r="1824">
      <c r="A1824" s="17" t="n"/>
      <c r="B1824" s="14" t="n"/>
      <c r="C1824" s="14" t="n"/>
      <c r="D1824" s="14" t="n"/>
      <c r="E1824" s="16" t="n"/>
      <c r="F1824" s="14" t="n"/>
      <c r="G1824" s="14" t="n"/>
      <c r="H1824" s="19" t="n"/>
      <c r="I1824" s="19" t="n"/>
      <c r="J1824" s="34">
        <f>IF(A1824="","",H1824+I1824)</f>
        <v/>
      </c>
      <c r="K1824" s="14" t="n"/>
      <c r="L1824" s="14" t="n"/>
      <c r="M1824" s="14" t="n"/>
      <c r="N1824" s="14" t="n"/>
      <c r="O1824" s="20">
        <f>IF(A1824="","",SUMPRODUCT((A1824&gt;=Setup!$C$19:$C$30)*(A1824&lt;=Setup!$D$19:$D$30)*Setup!$A$19:$A$30))</f>
        <v/>
      </c>
      <c r="P1824" s="34">
        <f>IF(A1824="","",IF(G1824="Standard 15% (Box 1)",ROUND(H1824*Setup!$B$9,2),0))</f>
        <v/>
      </c>
      <c r="Q1824" s="34">
        <f>IF(A1824="","",I1824-P1824)</f>
        <v/>
      </c>
      <c r="R1824" s="23">
        <f>IF(A1824="","",IF(O1824=0,"Outside audit periods; ","")&amp;IF(G1824="","No VAT category; ","")&amp;IF(ABS(Q1824)&gt;Setup!$B$10,"VAT ≠ 15% × net; ","")&amp;IF(AND(F1824="B2B - VAT registered",NOT(AND(LEN(E1824)=15,LEFT(E1824,1)="3",RIGHT(E1824,1)="3",ISNUMBER(--E1824)))),"Invalid/missing customer VAT no; ","")&amp;IF(L1824&lt;&gt;"Yes","Not reported/cleared on FATOORA; ","")&amp;IF(AND(OR(G1824="Zero-rated domestic (Box 3)",G1824="Export (Box 4)"),N1824=""),"Zero-rate/export evidence missing; ","")&amp;IF(AND(C1824="Credit Note",H1824&gt;0),"Credit note should be negative; ","")&amp;IF(AND(C1824="Simplified Tax Invoice",F1824="B2B - VAT registered"),"Simplified invoice issued to VAT-registered B2B; ",""))</f>
        <v/>
      </c>
    </row>
    <row r="1825">
      <c r="A1825" s="17" t="n"/>
      <c r="B1825" s="14" t="n"/>
      <c r="C1825" s="14" t="n"/>
      <c r="D1825" s="14" t="n"/>
      <c r="E1825" s="16" t="n"/>
      <c r="F1825" s="14" t="n"/>
      <c r="G1825" s="14" t="n"/>
      <c r="H1825" s="19" t="n"/>
      <c r="I1825" s="19" t="n"/>
      <c r="J1825" s="34">
        <f>IF(A1825="","",H1825+I1825)</f>
        <v/>
      </c>
      <c r="K1825" s="14" t="n"/>
      <c r="L1825" s="14" t="n"/>
      <c r="M1825" s="14" t="n"/>
      <c r="N1825" s="14" t="n"/>
      <c r="O1825" s="20">
        <f>IF(A1825="","",SUMPRODUCT((A1825&gt;=Setup!$C$19:$C$30)*(A1825&lt;=Setup!$D$19:$D$30)*Setup!$A$19:$A$30))</f>
        <v/>
      </c>
      <c r="P1825" s="34">
        <f>IF(A1825="","",IF(G1825="Standard 15% (Box 1)",ROUND(H1825*Setup!$B$9,2),0))</f>
        <v/>
      </c>
      <c r="Q1825" s="34">
        <f>IF(A1825="","",I1825-P1825)</f>
        <v/>
      </c>
      <c r="R1825" s="23">
        <f>IF(A1825="","",IF(O1825=0,"Outside audit periods; ","")&amp;IF(G1825="","No VAT category; ","")&amp;IF(ABS(Q1825)&gt;Setup!$B$10,"VAT ≠ 15% × net; ","")&amp;IF(AND(F1825="B2B - VAT registered",NOT(AND(LEN(E1825)=15,LEFT(E1825,1)="3",RIGHT(E1825,1)="3",ISNUMBER(--E1825)))),"Invalid/missing customer VAT no; ","")&amp;IF(L1825&lt;&gt;"Yes","Not reported/cleared on FATOORA; ","")&amp;IF(AND(OR(G1825="Zero-rated domestic (Box 3)",G1825="Export (Box 4)"),N1825=""),"Zero-rate/export evidence missing; ","")&amp;IF(AND(C1825="Credit Note",H1825&gt;0),"Credit note should be negative; ","")&amp;IF(AND(C1825="Simplified Tax Invoice",F1825="B2B - VAT registered"),"Simplified invoice issued to VAT-registered B2B; ",""))</f>
        <v/>
      </c>
    </row>
    <row r="1826">
      <c r="A1826" s="17" t="n"/>
      <c r="B1826" s="14" t="n"/>
      <c r="C1826" s="14" t="n"/>
      <c r="D1826" s="14" t="n"/>
      <c r="E1826" s="16" t="n"/>
      <c r="F1826" s="14" t="n"/>
      <c r="G1826" s="14" t="n"/>
      <c r="H1826" s="19" t="n"/>
      <c r="I1826" s="19" t="n"/>
      <c r="J1826" s="34">
        <f>IF(A1826="","",H1826+I1826)</f>
        <v/>
      </c>
      <c r="K1826" s="14" t="n"/>
      <c r="L1826" s="14" t="n"/>
      <c r="M1826" s="14" t="n"/>
      <c r="N1826" s="14" t="n"/>
      <c r="O1826" s="20">
        <f>IF(A1826="","",SUMPRODUCT((A1826&gt;=Setup!$C$19:$C$30)*(A1826&lt;=Setup!$D$19:$D$30)*Setup!$A$19:$A$30))</f>
        <v/>
      </c>
      <c r="P1826" s="34">
        <f>IF(A1826="","",IF(G1826="Standard 15% (Box 1)",ROUND(H1826*Setup!$B$9,2),0))</f>
        <v/>
      </c>
      <c r="Q1826" s="34">
        <f>IF(A1826="","",I1826-P1826)</f>
        <v/>
      </c>
      <c r="R1826" s="23">
        <f>IF(A1826="","",IF(O1826=0,"Outside audit periods; ","")&amp;IF(G1826="","No VAT category; ","")&amp;IF(ABS(Q1826)&gt;Setup!$B$10,"VAT ≠ 15% × net; ","")&amp;IF(AND(F1826="B2B - VAT registered",NOT(AND(LEN(E1826)=15,LEFT(E1826,1)="3",RIGHT(E1826,1)="3",ISNUMBER(--E1826)))),"Invalid/missing customer VAT no; ","")&amp;IF(L1826&lt;&gt;"Yes","Not reported/cleared on FATOORA; ","")&amp;IF(AND(OR(G1826="Zero-rated domestic (Box 3)",G1826="Export (Box 4)"),N1826=""),"Zero-rate/export evidence missing; ","")&amp;IF(AND(C1826="Credit Note",H1826&gt;0),"Credit note should be negative; ","")&amp;IF(AND(C1826="Simplified Tax Invoice",F1826="B2B - VAT registered"),"Simplified invoice issued to VAT-registered B2B; ",""))</f>
        <v/>
      </c>
    </row>
    <row r="1827">
      <c r="A1827" s="17" t="n"/>
      <c r="B1827" s="14" t="n"/>
      <c r="C1827" s="14" t="n"/>
      <c r="D1827" s="14" t="n"/>
      <c r="E1827" s="16" t="n"/>
      <c r="F1827" s="14" t="n"/>
      <c r="G1827" s="14" t="n"/>
      <c r="H1827" s="19" t="n"/>
      <c r="I1827" s="19" t="n"/>
      <c r="J1827" s="34">
        <f>IF(A1827="","",H1827+I1827)</f>
        <v/>
      </c>
      <c r="K1827" s="14" t="n"/>
      <c r="L1827" s="14" t="n"/>
      <c r="M1827" s="14" t="n"/>
      <c r="N1827" s="14" t="n"/>
      <c r="O1827" s="20">
        <f>IF(A1827="","",SUMPRODUCT((A1827&gt;=Setup!$C$19:$C$30)*(A1827&lt;=Setup!$D$19:$D$30)*Setup!$A$19:$A$30))</f>
        <v/>
      </c>
      <c r="P1827" s="34">
        <f>IF(A1827="","",IF(G1827="Standard 15% (Box 1)",ROUND(H1827*Setup!$B$9,2),0))</f>
        <v/>
      </c>
      <c r="Q1827" s="34">
        <f>IF(A1827="","",I1827-P1827)</f>
        <v/>
      </c>
      <c r="R1827" s="23">
        <f>IF(A1827="","",IF(O1827=0,"Outside audit periods; ","")&amp;IF(G1827="","No VAT category; ","")&amp;IF(ABS(Q1827)&gt;Setup!$B$10,"VAT ≠ 15% × net; ","")&amp;IF(AND(F1827="B2B - VAT registered",NOT(AND(LEN(E1827)=15,LEFT(E1827,1)="3",RIGHT(E1827,1)="3",ISNUMBER(--E1827)))),"Invalid/missing customer VAT no; ","")&amp;IF(L1827&lt;&gt;"Yes","Not reported/cleared on FATOORA; ","")&amp;IF(AND(OR(G1827="Zero-rated domestic (Box 3)",G1827="Export (Box 4)"),N1827=""),"Zero-rate/export evidence missing; ","")&amp;IF(AND(C1827="Credit Note",H1827&gt;0),"Credit note should be negative; ","")&amp;IF(AND(C1827="Simplified Tax Invoice",F1827="B2B - VAT registered"),"Simplified invoice issued to VAT-registered B2B; ",""))</f>
        <v/>
      </c>
    </row>
    <row r="1828">
      <c r="A1828" s="17" t="n"/>
      <c r="B1828" s="14" t="n"/>
      <c r="C1828" s="14" t="n"/>
      <c r="D1828" s="14" t="n"/>
      <c r="E1828" s="16" t="n"/>
      <c r="F1828" s="14" t="n"/>
      <c r="G1828" s="14" t="n"/>
      <c r="H1828" s="19" t="n"/>
      <c r="I1828" s="19" t="n"/>
      <c r="J1828" s="34">
        <f>IF(A1828="","",H1828+I1828)</f>
        <v/>
      </c>
      <c r="K1828" s="14" t="n"/>
      <c r="L1828" s="14" t="n"/>
      <c r="M1828" s="14" t="n"/>
      <c r="N1828" s="14" t="n"/>
      <c r="O1828" s="20">
        <f>IF(A1828="","",SUMPRODUCT((A1828&gt;=Setup!$C$19:$C$30)*(A1828&lt;=Setup!$D$19:$D$30)*Setup!$A$19:$A$30))</f>
        <v/>
      </c>
      <c r="P1828" s="34">
        <f>IF(A1828="","",IF(G1828="Standard 15% (Box 1)",ROUND(H1828*Setup!$B$9,2),0))</f>
        <v/>
      </c>
      <c r="Q1828" s="34">
        <f>IF(A1828="","",I1828-P1828)</f>
        <v/>
      </c>
      <c r="R1828" s="23">
        <f>IF(A1828="","",IF(O1828=0,"Outside audit periods; ","")&amp;IF(G1828="","No VAT category; ","")&amp;IF(ABS(Q1828)&gt;Setup!$B$10,"VAT ≠ 15% × net; ","")&amp;IF(AND(F1828="B2B - VAT registered",NOT(AND(LEN(E1828)=15,LEFT(E1828,1)="3",RIGHT(E1828,1)="3",ISNUMBER(--E1828)))),"Invalid/missing customer VAT no; ","")&amp;IF(L1828&lt;&gt;"Yes","Not reported/cleared on FATOORA; ","")&amp;IF(AND(OR(G1828="Zero-rated domestic (Box 3)",G1828="Export (Box 4)"),N1828=""),"Zero-rate/export evidence missing; ","")&amp;IF(AND(C1828="Credit Note",H1828&gt;0),"Credit note should be negative; ","")&amp;IF(AND(C1828="Simplified Tax Invoice",F1828="B2B - VAT registered"),"Simplified invoice issued to VAT-registered B2B; ",""))</f>
        <v/>
      </c>
    </row>
    <row r="1829">
      <c r="A1829" s="17" t="n"/>
      <c r="B1829" s="14" t="n"/>
      <c r="C1829" s="14" t="n"/>
      <c r="D1829" s="14" t="n"/>
      <c r="E1829" s="16" t="n"/>
      <c r="F1829" s="14" t="n"/>
      <c r="G1829" s="14" t="n"/>
      <c r="H1829" s="19" t="n"/>
      <c r="I1829" s="19" t="n"/>
      <c r="J1829" s="34">
        <f>IF(A1829="","",H1829+I1829)</f>
        <v/>
      </c>
      <c r="K1829" s="14" t="n"/>
      <c r="L1829" s="14" t="n"/>
      <c r="M1829" s="14" t="n"/>
      <c r="N1829" s="14" t="n"/>
      <c r="O1829" s="20">
        <f>IF(A1829="","",SUMPRODUCT((A1829&gt;=Setup!$C$19:$C$30)*(A1829&lt;=Setup!$D$19:$D$30)*Setup!$A$19:$A$30))</f>
        <v/>
      </c>
      <c r="P1829" s="34">
        <f>IF(A1829="","",IF(G1829="Standard 15% (Box 1)",ROUND(H1829*Setup!$B$9,2),0))</f>
        <v/>
      </c>
      <c r="Q1829" s="34">
        <f>IF(A1829="","",I1829-P1829)</f>
        <v/>
      </c>
      <c r="R1829" s="23">
        <f>IF(A1829="","",IF(O1829=0,"Outside audit periods; ","")&amp;IF(G1829="","No VAT category; ","")&amp;IF(ABS(Q1829)&gt;Setup!$B$10,"VAT ≠ 15% × net; ","")&amp;IF(AND(F1829="B2B - VAT registered",NOT(AND(LEN(E1829)=15,LEFT(E1829,1)="3",RIGHT(E1829,1)="3",ISNUMBER(--E1829)))),"Invalid/missing customer VAT no; ","")&amp;IF(L1829&lt;&gt;"Yes","Not reported/cleared on FATOORA; ","")&amp;IF(AND(OR(G1829="Zero-rated domestic (Box 3)",G1829="Export (Box 4)"),N1829=""),"Zero-rate/export evidence missing; ","")&amp;IF(AND(C1829="Credit Note",H1829&gt;0),"Credit note should be negative; ","")&amp;IF(AND(C1829="Simplified Tax Invoice",F1829="B2B - VAT registered"),"Simplified invoice issued to VAT-registered B2B; ",""))</f>
        <v/>
      </c>
    </row>
    <row r="1830">
      <c r="A1830" s="17" t="n"/>
      <c r="B1830" s="14" t="n"/>
      <c r="C1830" s="14" t="n"/>
      <c r="D1830" s="14" t="n"/>
      <c r="E1830" s="16" t="n"/>
      <c r="F1830" s="14" t="n"/>
      <c r="G1830" s="14" t="n"/>
      <c r="H1830" s="19" t="n"/>
      <c r="I1830" s="19" t="n"/>
      <c r="J1830" s="34">
        <f>IF(A1830="","",H1830+I1830)</f>
        <v/>
      </c>
      <c r="K1830" s="14" t="n"/>
      <c r="L1830" s="14" t="n"/>
      <c r="M1830" s="14" t="n"/>
      <c r="N1830" s="14" t="n"/>
      <c r="O1830" s="20">
        <f>IF(A1830="","",SUMPRODUCT((A1830&gt;=Setup!$C$19:$C$30)*(A1830&lt;=Setup!$D$19:$D$30)*Setup!$A$19:$A$30))</f>
        <v/>
      </c>
      <c r="P1830" s="34">
        <f>IF(A1830="","",IF(G1830="Standard 15% (Box 1)",ROUND(H1830*Setup!$B$9,2),0))</f>
        <v/>
      </c>
      <c r="Q1830" s="34">
        <f>IF(A1830="","",I1830-P1830)</f>
        <v/>
      </c>
      <c r="R1830" s="23">
        <f>IF(A1830="","",IF(O1830=0,"Outside audit periods; ","")&amp;IF(G1830="","No VAT category; ","")&amp;IF(ABS(Q1830)&gt;Setup!$B$10,"VAT ≠ 15% × net; ","")&amp;IF(AND(F1830="B2B - VAT registered",NOT(AND(LEN(E1830)=15,LEFT(E1830,1)="3",RIGHT(E1830,1)="3",ISNUMBER(--E1830)))),"Invalid/missing customer VAT no; ","")&amp;IF(L1830&lt;&gt;"Yes","Not reported/cleared on FATOORA; ","")&amp;IF(AND(OR(G1830="Zero-rated domestic (Box 3)",G1830="Export (Box 4)"),N1830=""),"Zero-rate/export evidence missing; ","")&amp;IF(AND(C1830="Credit Note",H1830&gt;0),"Credit note should be negative; ","")&amp;IF(AND(C1830="Simplified Tax Invoice",F1830="B2B - VAT registered"),"Simplified invoice issued to VAT-registered B2B; ",""))</f>
        <v/>
      </c>
    </row>
    <row r="1831">
      <c r="A1831" s="17" t="n"/>
      <c r="B1831" s="14" t="n"/>
      <c r="C1831" s="14" t="n"/>
      <c r="D1831" s="14" t="n"/>
      <c r="E1831" s="16" t="n"/>
      <c r="F1831" s="14" t="n"/>
      <c r="G1831" s="14" t="n"/>
      <c r="H1831" s="19" t="n"/>
      <c r="I1831" s="19" t="n"/>
      <c r="J1831" s="34">
        <f>IF(A1831="","",H1831+I1831)</f>
        <v/>
      </c>
      <c r="K1831" s="14" t="n"/>
      <c r="L1831" s="14" t="n"/>
      <c r="M1831" s="14" t="n"/>
      <c r="N1831" s="14" t="n"/>
      <c r="O1831" s="20">
        <f>IF(A1831="","",SUMPRODUCT((A1831&gt;=Setup!$C$19:$C$30)*(A1831&lt;=Setup!$D$19:$D$30)*Setup!$A$19:$A$30))</f>
        <v/>
      </c>
      <c r="P1831" s="34">
        <f>IF(A1831="","",IF(G1831="Standard 15% (Box 1)",ROUND(H1831*Setup!$B$9,2),0))</f>
        <v/>
      </c>
      <c r="Q1831" s="34">
        <f>IF(A1831="","",I1831-P1831)</f>
        <v/>
      </c>
      <c r="R1831" s="23">
        <f>IF(A1831="","",IF(O1831=0,"Outside audit periods; ","")&amp;IF(G1831="","No VAT category; ","")&amp;IF(ABS(Q1831)&gt;Setup!$B$10,"VAT ≠ 15% × net; ","")&amp;IF(AND(F1831="B2B - VAT registered",NOT(AND(LEN(E1831)=15,LEFT(E1831,1)="3",RIGHT(E1831,1)="3",ISNUMBER(--E1831)))),"Invalid/missing customer VAT no; ","")&amp;IF(L1831&lt;&gt;"Yes","Not reported/cleared on FATOORA; ","")&amp;IF(AND(OR(G1831="Zero-rated domestic (Box 3)",G1831="Export (Box 4)"),N1831=""),"Zero-rate/export evidence missing; ","")&amp;IF(AND(C1831="Credit Note",H1831&gt;0),"Credit note should be negative; ","")&amp;IF(AND(C1831="Simplified Tax Invoice",F1831="B2B - VAT registered"),"Simplified invoice issued to VAT-registered B2B; ",""))</f>
        <v/>
      </c>
    </row>
    <row r="1832">
      <c r="A1832" s="17" t="n"/>
      <c r="B1832" s="14" t="n"/>
      <c r="C1832" s="14" t="n"/>
      <c r="D1832" s="14" t="n"/>
      <c r="E1832" s="16" t="n"/>
      <c r="F1832" s="14" t="n"/>
      <c r="G1832" s="14" t="n"/>
      <c r="H1832" s="19" t="n"/>
      <c r="I1832" s="19" t="n"/>
      <c r="J1832" s="34">
        <f>IF(A1832="","",H1832+I1832)</f>
        <v/>
      </c>
      <c r="K1832" s="14" t="n"/>
      <c r="L1832" s="14" t="n"/>
      <c r="M1832" s="14" t="n"/>
      <c r="N1832" s="14" t="n"/>
      <c r="O1832" s="20">
        <f>IF(A1832="","",SUMPRODUCT((A1832&gt;=Setup!$C$19:$C$30)*(A1832&lt;=Setup!$D$19:$D$30)*Setup!$A$19:$A$30))</f>
        <v/>
      </c>
      <c r="P1832" s="34">
        <f>IF(A1832="","",IF(G1832="Standard 15% (Box 1)",ROUND(H1832*Setup!$B$9,2),0))</f>
        <v/>
      </c>
      <c r="Q1832" s="34">
        <f>IF(A1832="","",I1832-P1832)</f>
        <v/>
      </c>
      <c r="R1832" s="23">
        <f>IF(A1832="","",IF(O1832=0,"Outside audit periods; ","")&amp;IF(G1832="","No VAT category; ","")&amp;IF(ABS(Q1832)&gt;Setup!$B$10,"VAT ≠ 15% × net; ","")&amp;IF(AND(F1832="B2B - VAT registered",NOT(AND(LEN(E1832)=15,LEFT(E1832,1)="3",RIGHT(E1832,1)="3",ISNUMBER(--E1832)))),"Invalid/missing customer VAT no; ","")&amp;IF(L1832&lt;&gt;"Yes","Not reported/cleared on FATOORA; ","")&amp;IF(AND(OR(G1832="Zero-rated domestic (Box 3)",G1832="Export (Box 4)"),N1832=""),"Zero-rate/export evidence missing; ","")&amp;IF(AND(C1832="Credit Note",H1832&gt;0),"Credit note should be negative; ","")&amp;IF(AND(C1832="Simplified Tax Invoice",F1832="B2B - VAT registered"),"Simplified invoice issued to VAT-registered B2B; ",""))</f>
        <v/>
      </c>
    </row>
    <row r="1833">
      <c r="A1833" s="17" t="n"/>
      <c r="B1833" s="14" t="n"/>
      <c r="C1833" s="14" t="n"/>
      <c r="D1833" s="14" t="n"/>
      <c r="E1833" s="16" t="n"/>
      <c r="F1833" s="14" t="n"/>
      <c r="G1833" s="14" t="n"/>
      <c r="H1833" s="19" t="n"/>
      <c r="I1833" s="19" t="n"/>
      <c r="J1833" s="34">
        <f>IF(A1833="","",H1833+I1833)</f>
        <v/>
      </c>
      <c r="K1833" s="14" t="n"/>
      <c r="L1833" s="14" t="n"/>
      <c r="M1833" s="14" t="n"/>
      <c r="N1833" s="14" t="n"/>
      <c r="O1833" s="20">
        <f>IF(A1833="","",SUMPRODUCT((A1833&gt;=Setup!$C$19:$C$30)*(A1833&lt;=Setup!$D$19:$D$30)*Setup!$A$19:$A$30))</f>
        <v/>
      </c>
      <c r="P1833" s="34">
        <f>IF(A1833="","",IF(G1833="Standard 15% (Box 1)",ROUND(H1833*Setup!$B$9,2),0))</f>
        <v/>
      </c>
      <c r="Q1833" s="34">
        <f>IF(A1833="","",I1833-P1833)</f>
        <v/>
      </c>
      <c r="R1833" s="23">
        <f>IF(A1833="","",IF(O1833=0,"Outside audit periods; ","")&amp;IF(G1833="","No VAT category; ","")&amp;IF(ABS(Q1833)&gt;Setup!$B$10,"VAT ≠ 15% × net; ","")&amp;IF(AND(F1833="B2B - VAT registered",NOT(AND(LEN(E1833)=15,LEFT(E1833,1)="3",RIGHT(E1833,1)="3",ISNUMBER(--E1833)))),"Invalid/missing customer VAT no; ","")&amp;IF(L1833&lt;&gt;"Yes","Not reported/cleared on FATOORA; ","")&amp;IF(AND(OR(G1833="Zero-rated domestic (Box 3)",G1833="Export (Box 4)"),N1833=""),"Zero-rate/export evidence missing; ","")&amp;IF(AND(C1833="Credit Note",H1833&gt;0),"Credit note should be negative; ","")&amp;IF(AND(C1833="Simplified Tax Invoice",F1833="B2B - VAT registered"),"Simplified invoice issued to VAT-registered B2B; ",""))</f>
        <v/>
      </c>
    </row>
    <row r="1834">
      <c r="A1834" s="17" t="n"/>
      <c r="B1834" s="14" t="n"/>
      <c r="C1834" s="14" t="n"/>
      <c r="D1834" s="14" t="n"/>
      <c r="E1834" s="16" t="n"/>
      <c r="F1834" s="14" t="n"/>
      <c r="G1834" s="14" t="n"/>
      <c r="H1834" s="19" t="n"/>
      <c r="I1834" s="19" t="n"/>
      <c r="J1834" s="34">
        <f>IF(A1834="","",H1834+I1834)</f>
        <v/>
      </c>
      <c r="K1834" s="14" t="n"/>
      <c r="L1834" s="14" t="n"/>
      <c r="M1834" s="14" t="n"/>
      <c r="N1834" s="14" t="n"/>
      <c r="O1834" s="20">
        <f>IF(A1834="","",SUMPRODUCT((A1834&gt;=Setup!$C$19:$C$30)*(A1834&lt;=Setup!$D$19:$D$30)*Setup!$A$19:$A$30))</f>
        <v/>
      </c>
      <c r="P1834" s="34">
        <f>IF(A1834="","",IF(G1834="Standard 15% (Box 1)",ROUND(H1834*Setup!$B$9,2),0))</f>
        <v/>
      </c>
      <c r="Q1834" s="34">
        <f>IF(A1834="","",I1834-P1834)</f>
        <v/>
      </c>
      <c r="R1834" s="23">
        <f>IF(A1834="","",IF(O1834=0,"Outside audit periods; ","")&amp;IF(G1834="","No VAT category; ","")&amp;IF(ABS(Q1834)&gt;Setup!$B$10,"VAT ≠ 15% × net; ","")&amp;IF(AND(F1834="B2B - VAT registered",NOT(AND(LEN(E1834)=15,LEFT(E1834,1)="3",RIGHT(E1834,1)="3",ISNUMBER(--E1834)))),"Invalid/missing customer VAT no; ","")&amp;IF(L1834&lt;&gt;"Yes","Not reported/cleared on FATOORA; ","")&amp;IF(AND(OR(G1834="Zero-rated domestic (Box 3)",G1834="Export (Box 4)"),N1834=""),"Zero-rate/export evidence missing; ","")&amp;IF(AND(C1834="Credit Note",H1834&gt;0),"Credit note should be negative; ","")&amp;IF(AND(C1834="Simplified Tax Invoice",F1834="B2B - VAT registered"),"Simplified invoice issued to VAT-registered B2B; ",""))</f>
        <v/>
      </c>
    </row>
    <row r="1835">
      <c r="A1835" s="17" t="n"/>
      <c r="B1835" s="14" t="n"/>
      <c r="C1835" s="14" t="n"/>
      <c r="D1835" s="14" t="n"/>
      <c r="E1835" s="16" t="n"/>
      <c r="F1835" s="14" t="n"/>
      <c r="G1835" s="14" t="n"/>
      <c r="H1835" s="19" t="n"/>
      <c r="I1835" s="19" t="n"/>
      <c r="J1835" s="34">
        <f>IF(A1835="","",H1835+I1835)</f>
        <v/>
      </c>
      <c r="K1835" s="14" t="n"/>
      <c r="L1835" s="14" t="n"/>
      <c r="M1835" s="14" t="n"/>
      <c r="N1835" s="14" t="n"/>
      <c r="O1835" s="20">
        <f>IF(A1835="","",SUMPRODUCT((A1835&gt;=Setup!$C$19:$C$30)*(A1835&lt;=Setup!$D$19:$D$30)*Setup!$A$19:$A$30))</f>
        <v/>
      </c>
      <c r="P1835" s="34">
        <f>IF(A1835="","",IF(G1835="Standard 15% (Box 1)",ROUND(H1835*Setup!$B$9,2),0))</f>
        <v/>
      </c>
      <c r="Q1835" s="34">
        <f>IF(A1835="","",I1835-P1835)</f>
        <v/>
      </c>
      <c r="R1835" s="23">
        <f>IF(A1835="","",IF(O1835=0,"Outside audit periods; ","")&amp;IF(G1835="","No VAT category; ","")&amp;IF(ABS(Q1835)&gt;Setup!$B$10,"VAT ≠ 15% × net; ","")&amp;IF(AND(F1835="B2B - VAT registered",NOT(AND(LEN(E1835)=15,LEFT(E1835,1)="3",RIGHT(E1835,1)="3",ISNUMBER(--E1835)))),"Invalid/missing customer VAT no; ","")&amp;IF(L1835&lt;&gt;"Yes","Not reported/cleared on FATOORA; ","")&amp;IF(AND(OR(G1835="Zero-rated domestic (Box 3)",G1835="Export (Box 4)"),N1835=""),"Zero-rate/export evidence missing; ","")&amp;IF(AND(C1835="Credit Note",H1835&gt;0),"Credit note should be negative; ","")&amp;IF(AND(C1835="Simplified Tax Invoice",F1835="B2B - VAT registered"),"Simplified invoice issued to VAT-registered B2B; ",""))</f>
        <v/>
      </c>
    </row>
    <row r="1836">
      <c r="A1836" s="17" t="n"/>
      <c r="B1836" s="14" t="n"/>
      <c r="C1836" s="14" t="n"/>
      <c r="D1836" s="14" t="n"/>
      <c r="E1836" s="16" t="n"/>
      <c r="F1836" s="14" t="n"/>
      <c r="G1836" s="14" t="n"/>
      <c r="H1836" s="19" t="n"/>
      <c r="I1836" s="19" t="n"/>
      <c r="J1836" s="34">
        <f>IF(A1836="","",H1836+I1836)</f>
        <v/>
      </c>
      <c r="K1836" s="14" t="n"/>
      <c r="L1836" s="14" t="n"/>
      <c r="M1836" s="14" t="n"/>
      <c r="N1836" s="14" t="n"/>
      <c r="O1836" s="20">
        <f>IF(A1836="","",SUMPRODUCT((A1836&gt;=Setup!$C$19:$C$30)*(A1836&lt;=Setup!$D$19:$D$30)*Setup!$A$19:$A$30))</f>
        <v/>
      </c>
      <c r="P1836" s="34">
        <f>IF(A1836="","",IF(G1836="Standard 15% (Box 1)",ROUND(H1836*Setup!$B$9,2),0))</f>
        <v/>
      </c>
      <c r="Q1836" s="34">
        <f>IF(A1836="","",I1836-P1836)</f>
        <v/>
      </c>
      <c r="R1836" s="23">
        <f>IF(A1836="","",IF(O1836=0,"Outside audit periods; ","")&amp;IF(G1836="","No VAT category; ","")&amp;IF(ABS(Q1836)&gt;Setup!$B$10,"VAT ≠ 15% × net; ","")&amp;IF(AND(F1836="B2B - VAT registered",NOT(AND(LEN(E1836)=15,LEFT(E1836,1)="3",RIGHT(E1836,1)="3",ISNUMBER(--E1836)))),"Invalid/missing customer VAT no; ","")&amp;IF(L1836&lt;&gt;"Yes","Not reported/cleared on FATOORA; ","")&amp;IF(AND(OR(G1836="Zero-rated domestic (Box 3)",G1836="Export (Box 4)"),N1836=""),"Zero-rate/export evidence missing; ","")&amp;IF(AND(C1836="Credit Note",H1836&gt;0),"Credit note should be negative; ","")&amp;IF(AND(C1836="Simplified Tax Invoice",F1836="B2B - VAT registered"),"Simplified invoice issued to VAT-registered B2B; ",""))</f>
        <v/>
      </c>
    </row>
    <row r="1837">
      <c r="A1837" s="17" t="n"/>
      <c r="B1837" s="14" t="n"/>
      <c r="C1837" s="14" t="n"/>
      <c r="D1837" s="14" t="n"/>
      <c r="E1837" s="16" t="n"/>
      <c r="F1837" s="14" t="n"/>
      <c r="G1837" s="14" t="n"/>
      <c r="H1837" s="19" t="n"/>
      <c r="I1837" s="19" t="n"/>
      <c r="J1837" s="34">
        <f>IF(A1837="","",H1837+I1837)</f>
        <v/>
      </c>
      <c r="K1837" s="14" t="n"/>
      <c r="L1837" s="14" t="n"/>
      <c r="M1837" s="14" t="n"/>
      <c r="N1837" s="14" t="n"/>
      <c r="O1837" s="20">
        <f>IF(A1837="","",SUMPRODUCT((A1837&gt;=Setup!$C$19:$C$30)*(A1837&lt;=Setup!$D$19:$D$30)*Setup!$A$19:$A$30))</f>
        <v/>
      </c>
      <c r="P1837" s="34">
        <f>IF(A1837="","",IF(G1837="Standard 15% (Box 1)",ROUND(H1837*Setup!$B$9,2),0))</f>
        <v/>
      </c>
      <c r="Q1837" s="34">
        <f>IF(A1837="","",I1837-P1837)</f>
        <v/>
      </c>
      <c r="R1837" s="23">
        <f>IF(A1837="","",IF(O1837=0,"Outside audit periods; ","")&amp;IF(G1837="","No VAT category; ","")&amp;IF(ABS(Q1837)&gt;Setup!$B$10,"VAT ≠ 15% × net; ","")&amp;IF(AND(F1837="B2B - VAT registered",NOT(AND(LEN(E1837)=15,LEFT(E1837,1)="3",RIGHT(E1837,1)="3",ISNUMBER(--E1837)))),"Invalid/missing customer VAT no; ","")&amp;IF(L1837&lt;&gt;"Yes","Not reported/cleared on FATOORA; ","")&amp;IF(AND(OR(G1837="Zero-rated domestic (Box 3)",G1837="Export (Box 4)"),N1837=""),"Zero-rate/export evidence missing; ","")&amp;IF(AND(C1837="Credit Note",H1837&gt;0),"Credit note should be negative; ","")&amp;IF(AND(C1837="Simplified Tax Invoice",F1837="B2B - VAT registered"),"Simplified invoice issued to VAT-registered B2B; ",""))</f>
        <v/>
      </c>
    </row>
    <row r="1838">
      <c r="A1838" s="17" t="n"/>
      <c r="B1838" s="14" t="n"/>
      <c r="C1838" s="14" t="n"/>
      <c r="D1838" s="14" t="n"/>
      <c r="E1838" s="16" t="n"/>
      <c r="F1838" s="14" t="n"/>
      <c r="G1838" s="14" t="n"/>
      <c r="H1838" s="19" t="n"/>
      <c r="I1838" s="19" t="n"/>
      <c r="J1838" s="34">
        <f>IF(A1838="","",H1838+I1838)</f>
        <v/>
      </c>
      <c r="K1838" s="14" t="n"/>
      <c r="L1838" s="14" t="n"/>
      <c r="M1838" s="14" t="n"/>
      <c r="N1838" s="14" t="n"/>
      <c r="O1838" s="20">
        <f>IF(A1838="","",SUMPRODUCT((A1838&gt;=Setup!$C$19:$C$30)*(A1838&lt;=Setup!$D$19:$D$30)*Setup!$A$19:$A$30))</f>
        <v/>
      </c>
      <c r="P1838" s="34">
        <f>IF(A1838="","",IF(G1838="Standard 15% (Box 1)",ROUND(H1838*Setup!$B$9,2),0))</f>
        <v/>
      </c>
      <c r="Q1838" s="34">
        <f>IF(A1838="","",I1838-P1838)</f>
        <v/>
      </c>
      <c r="R1838" s="23">
        <f>IF(A1838="","",IF(O1838=0,"Outside audit periods; ","")&amp;IF(G1838="","No VAT category; ","")&amp;IF(ABS(Q1838)&gt;Setup!$B$10,"VAT ≠ 15% × net; ","")&amp;IF(AND(F1838="B2B - VAT registered",NOT(AND(LEN(E1838)=15,LEFT(E1838,1)="3",RIGHT(E1838,1)="3",ISNUMBER(--E1838)))),"Invalid/missing customer VAT no; ","")&amp;IF(L1838&lt;&gt;"Yes","Not reported/cleared on FATOORA; ","")&amp;IF(AND(OR(G1838="Zero-rated domestic (Box 3)",G1838="Export (Box 4)"),N1838=""),"Zero-rate/export evidence missing; ","")&amp;IF(AND(C1838="Credit Note",H1838&gt;0),"Credit note should be negative; ","")&amp;IF(AND(C1838="Simplified Tax Invoice",F1838="B2B - VAT registered"),"Simplified invoice issued to VAT-registered B2B; ",""))</f>
        <v/>
      </c>
    </row>
    <row r="1839">
      <c r="A1839" s="17" t="n"/>
      <c r="B1839" s="14" t="n"/>
      <c r="C1839" s="14" t="n"/>
      <c r="D1839" s="14" t="n"/>
      <c r="E1839" s="16" t="n"/>
      <c r="F1839" s="14" t="n"/>
      <c r="G1839" s="14" t="n"/>
      <c r="H1839" s="19" t="n"/>
      <c r="I1839" s="19" t="n"/>
      <c r="J1839" s="34">
        <f>IF(A1839="","",H1839+I1839)</f>
        <v/>
      </c>
      <c r="K1839" s="14" t="n"/>
      <c r="L1839" s="14" t="n"/>
      <c r="M1839" s="14" t="n"/>
      <c r="N1839" s="14" t="n"/>
      <c r="O1839" s="20">
        <f>IF(A1839="","",SUMPRODUCT((A1839&gt;=Setup!$C$19:$C$30)*(A1839&lt;=Setup!$D$19:$D$30)*Setup!$A$19:$A$30))</f>
        <v/>
      </c>
      <c r="P1839" s="34">
        <f>IF(A1839="","",IF(G1839="Standard 15% (Box 1)",ROUND(H1839*Setup!$B$9,2),0))</f>
        <v/>
      </c>
      <c r="Q1839" s="34">
        <f>IF(A1839="","",I1839-P1839)</f>
        <v/>
      </c>
      <c r="R1839" s="23">
        <f>IF(A1839="","",IF(O1839=0,"Outside audit periods; ","")&amp;IF(G1839="","No VAT category; ","")&amp;IF(ABS(Q1839)&gt;Setup!$B$10,"VAT ≠ 15% × net; ","")&amp;IF(AND(F1839="B2B - VAT registered",NOT(AND(LEN(E1839)=15,LEFT(E1839,1)="3",RIGHT(E1839,1)="3",ISNUMBER(--E1839)))),"Invalid/missing customer VAT no; ","")&amp;IF(L1839&lt;&gt;"Yes","Not reported/cleared on FATOORA; ","")&amp;IF(AND(OR(G1839="Zero-rated domestic (Box 3)",G1839="Export (Box 4)"),N1839=""),"Zero-rate/export evidence missing; ","")&amp;IF(AND(C1839="Credit Note",H1839&gt;0),"Credit note should be negative; ","")&amp;IF(AND(C1839="Simplified Tax Invoice",F1839="B2B - VAT registered"),"Simplified invoice issued to VAT-registered B2B; ",""))</f>
        <v/>
      </c>
    </row>
    <row r="1840">
      <c r="A1840" s="17" t="n"/>
      <c r="B1840" s="14" t="n"/>
      <c r="C1840" s="14" t="n"/>
      <c r="D1840" s="14" t="n"/>
      <c r="E1840" s="16" t="n"/>
      <c r="F1840" s="14" t="n"/>
      <c r="G1840" s="14" t="n"/>
      <c r="H1840" s="19" t="n"/>
      <c r="I1840" s="19" t="n"/>
      <c r="J1840" s="34">
        <f>IF(A1840="","",H1840+I1840)</f>
        <v/>
      </c>
      <c r="K1840" s="14" t="n"/>
      <c r="L1840" s="14" t="n"/>
      <c r="M1840" s="14" t="n"/>
      <c r="N1840" s="14" t="n"/>
      <c r="O1840" s="20">
        <f>IF(A1840="","",SUMPRODUCT((A1840&gt;=Setup!$C$19:$C$30)*(A1840&lt;=Setup!$D$19:$D$30)*Setup!$A$19:$A$30))</f>
        <v/>
      </c>
      <c r="P1840" s="34">
        <f>IF(A1840="","",IF(G1840="Standard 15% (Box 1)",ROUND(H1840*Setup!$B$9,2),0))</f>
        <v/>
      </c>
      <c r="Q1840" s="34">
        <f>IF(A1840="","",I1840-P1840)</f>
        <v/>
      </c>
      <c r="R1840" s="23">
        <f>IF(A1840="","",IF(O1840=0,"Outside audit periods; ","")&amp;IF(G1840="","No VAT category; ","")&amp;IF(ABS(Q1840)&gt;Setup!$B$10,"VAT ≠ 15% × net; ","")&amp;IF(AND(F1840="B2B - VAT registered",NOT(AND(LEN(E1840)=15,LEFT(E1840,1)="3",RIGHT(E1840,1)="3",ISNUMBER(--E1840)))),"Invalid/missing customer VAT no; ","")&amp;IF(L1840&lt;&gt;"Yes","Not reported/cleared on FATOORA; ","")&amp;IF(AND(OR(G1840="Zero-rated domestic (Box 3)",G1840="Export (Box 4)"),N1840=""),"Zero-rate/export evidence missing; ","")&amp;IF(AND(C1840="Credit Note",H1840&gt;0),"Credit note should be negative; ","")&amp;IF(AND(C1840="Simplified Tax Invoice",F1840="B2B - VAT registered"),"Simplified invoice issued to VAT-registered B2B; ",""))</f>
        <v/>
      </c>
    </row>
    <row r="1841">
      <c r="A1841" s="17" t="n"/>
      <c r="B1841" s="14" t="n"/>
      <c r="C1841" s="14" t="n"/>
      <c r="D1841" s="14" t="n"/>
      <c r="E1841" s="16" t="n"/>
      <c r="F1841" s="14" t="n"/>
      <c r="G1841" s="14" t="n"/>
      <c r="H1841" s="19" t="n"/>
      <c r="I1841" s="19" t="n"/>
      <c r="J1841" s="34">
        <f>IF(A1841="","",H1841+I1841)</f>
        <v/>
      </c>
      <c r="K1841" s="14" t="n"/>
      <c r="L1841" s="14" t="n"/>
      <c r="M1841" s="14" t="n"/>
      <c r="N1841" s="14" t="n"/>
      <c r="O1841" s="20">
        <f>IF(A1841="","",SUMPRODUCT((A1841&gt;=Setup!$C$19:$C$30)*(A1841&lt;=Setup!$D$19:$D$30)*Setup!$A$19:$A$30))</f>
        <v/>
      </c>
      <c r="P1841" s="34">
        <f>IF(A1841="","",IF(G1841="Standard 15% (Box 1)",ROUND(H1841*Setup!$B$9,2),0))</f>
        <v/>
      </c>
      <c r="Q1841" s="34">
        <f>IF(A1841="","",I1841-P1841)</f>
        <v/>
      </c>
      <c r="R1841" s="23">
        <f>IF(A1841="","",IF(O1841=0,"Outside audit periods; ","")&amp;IF(G1841="","No VAT category; ","")&amp;IF(ABS(Q1841)&gt;Setup!$B$10,"VAT ≠ 15% × net; ","")&amp;IF(AND(F1841="B2B - VAT registered",NOT(AND(LEN(E1841)=15,LEFT(E1841,1)="3",RIGHT(E1841,1)="3",ISNUMBER(--E1841)))),"Invalid/missing customer VAT no; ","")&amp;IF(L1841&lt;&gt;"Yes","Not reported/cleared on FATOORA; ","")&amp;IF(AND(OR(G1841="Zero-rated domestic (Box 3)",G1841="Export (Box 4)"),N1841=""),"Zero-rate/export evidence missing; ","")&amp;IF(AND(C1841="Credit Note",H1841&gt;0),"Credit note should be negative; ","")&amp;IF(AND(C1841="Simplified Tax Invoice",F1841="B2B - VAT registered"),"Simplified invoice issued to VAT-registered B2B; ",""))</f>
        <v/>
      </c>
    </row>
    <row r="1842">
      <c r="A1842" s="17" t="n"/>
      <c r="B1842" s="14" t="n"/>
      <c r="C1842" s="14" t="n"/>
      <c r="D1842" s="14" t="n"/>
      <c r="E1842" s="16" t="n"/>
      <c r="F1842" s="14" t="n"/>
      <c r="G1842" s="14" t="n"/>
      <c r="H1842" s="19" t="n"/>
      <c r="I1842" s="19" t="n"/>
      <c r="J1842" s="34">
        <f>IF(A1842="","",H1842+I1842)</f>
        <v/>
      </c>
      <c r="K1842" s="14" t="n"/>
      <c r="L1842" s="14" t="n"/>
      <c r="M1842" s="14" t="n"/>
      <c r="N1842" s="14" t="n"/>
      <c r="O1842" s="20">
        <f>IF(A1842="","",SUMPRODUCT((A1842&gt;=Setup!$C$19:$C$30)*(A1842&lt;=Setup!$D$19:$D$30)*Setup!$A$19:$A$30))</f>
        <v/>
      </c>
      <c r="P1842" s="34">
        <f>IF(A1842="","",IF(G1842="Standard 15% (Box 1)",ROUND(H1842*Setup!$B$9,2),0))</f>
        <v/>
      </c>
      <c r="Q1842" s="34">
        <f>IF(A1842="","",I1842-P1842)</f>
        <v/>
      </c>
      <c r="R1842" s="23">
        <f>IF(A1842="","",IF(O1842=0,"Outside audit periods; ","")&amp;IF(G1842="","No VAT category; ","")&amp;IF(ABS(Q1842)&gt;Setup!$B$10,"VAT ≠ 15% × net; ","")&amp;IF(AND(F1842="B2B - VAT registered",NOT(AND(LEN(E1842)=15,LEFT(E1842,1)="3",RIGHT(E1842,1)="3",ISNUMBER(--E1842)))),"Invalid/missing customer VAT no; ","")&amp;IF(L1842&lt;&gt;"Yes","Not reported/cleared on FATOORA; ","")&amp;IF(AND(OR(G1842="Zero-rated domestic (Box 3)",G1842="Export (Box 4)"),N1842=""),"Zero-rate/export evidence missing; ","")&amp;IF(AND(C1842="Credit Note",H1842&gt;0),"Credit note should be negative; ","")&amp;IF(AND(C1842="Simplified Tax Invoice",F1842="B2B - VAT registered"),"Simplified invoice issued to VAT-registered B2B; ",""))</f>
        <v/>
      </c>
    </row>
    <row r="1843">
      <c r="A1843" s="17" t="n"/>
      <c r="B1843" s="14" t="n"/>
      <c r="C1843" s="14" t="n"/>
      <c r="D1843" s="14" t="n"/>
      <c r="E1843" s="16" t="n"/>
      <c r="F1843" s="14" t="n"/>
      <c r="G1843" s="14" t="n"/>
      <c r="H1843" s="19" t="n"/>
      <c r="I1843" s="19" t="n"/>
      <c r="J1843" s="34">
        <f>IF(A1843="","",H1843+I1843)</f>
        <v/>
      </c>
      <c r="K1843" s="14" t="n"/>
      <c r="L1843" s="14" t="n"/>
      <c r="M1843" s="14" t="n"/>
      <c r="N1843" s="14" t="n"/>
      <c r="O1843" s="20">
        <f>IF(A1843="","",SUMPRODUCT((A1843&gt;=Setup!$C$19:$C$30)*(A1843&lt;=Setup!$D$19:$D$30)*Setup!$A$19:$A$30))</f>
        <v/>
      </c>
      <c r="P1843" s="34">
        <f>IF(A1843="","",IF(G1843="Standard 15% (Box 1)",ROUND(H1843*Setup!$B$9,2),0))</f>
        <v/>
      </c>
      <c r="Q1843" s="34">
        <f>IF(A1843="","",I1843-P1843)</f>
        <v/>
      </c>
      <c r="R1843" s="23">
        <f>IF(A1843="","",IF(O1843=0,"Outside audit periods; ","")&amp;IF(G1843="","No VAT category; ","")&amp;IF(ABS(Q1843)&gt;Setup!$B$10,"VAT ≠ 15% × net; ","")&amp;IF(AND(F1843="B2B - VAT registered",NOT(AND(LEN(E1843)=15,LEFT(E1843,1)="3",RIGHT(E1843,1)="3",ISNUMBER(--E1843)))),"Invalid/missing customer VAT no; ","")&amp;IF(L1843&lt;&gt;"Yes","Not reported/cleared on FATOORA; ","")&amp;IF(AND(OR(G1843="Zero-rated domestic (Box 3)",G1843="Export (Box 4)"),N1843=""),"Zero-rate/export evidence missing; ","")&amp;IF(AND(C1843="Credit Note",H1843&gt;0),"Credit note should be negative; ","")&amp;IF(AND(C1843="Simplified Tax Invoice",F1843="B2B - VAT registered"),"Simplified invoice issued to VAT-registered B2B; ",""))</f>
        <v/>
      </c>
    </row>
    <row r="1844">
      <c r="A1844" s="17" t="n"/>
      <c r="B1844" s="14" t="n"/>
      <c r="C1844" s="14" t="n"/>
      <c r="D1844" s="14" t="n"/>
      <c r="E1844" s="16" t="n"/>
      <c r="F1844" s="14" t="n"/>
      <c r="G1844" s="14" t="n"/>
      <c r="H1844" s="19" t="n"/>
      <c r="I1844" s="19" t="n"/>
      <c r="J1844" s="34">
        <f>IF(A1844="","",H1844+I1844)</f>
        <v/>
      </c>
      <c r="K1844" s="14" t="n"/>
      <c r="L1844" s="14" t="n"/>
      <c r="M1844" s="14" t="n"/>
      <c r="N1844" s="14" t="n"/>
      <c r="O1844" s="20">
        <f>IF(A1844="","",SUMPRODUCT((A1844&gt;=Setup!$C$19:$C$30)*(A1844&lt;=Setup!$D$19:$D$30)*Setup!$A$19:$A$30))</f>
        <v/>
      </c>
      <c r="P1844" s="34">
        <f>IF(A1844="","",IF(G1844="Standard 15% (Box 1)",ROUND(H1844*Setup!$B$9,2),0))</f>
        <v/>
      </c>
      <c r="Q1844" s="34">
        <f>IF(A1844="","",I1844-P1844)</f>
        <v/>
      </c>
      <c r="R1844" s="23">
        <f>IF(A1844="","",IF(O1844=0,"Outside audit periods; ","")&amp;IF(G1844="","No VAT category; ","")&amp;IF(ABS(Q1844)&gt;Setup!$B$10,"VAT ≠ 15% × net; ","")&amp;IF(AND(F1844="B2B - VAT registered",NOT(AND(LEN(E1844)=15,LEFT(E1844,1)="3",RIGHT(E1844,1)="3",ISNUMBER(--E1844)))),"Invalid/missing customer VAT no; ","")&amp;IF(L1844&lt;&gt;"Yes","Not reported/cleared on FATOORA; ","")&amp;IF(AND(OR(G1844="Zero-rated domestic (Box 3)",G1844="Export (Box 4)"),N1844=""),"Zero-rate/export evidence missing; ","")&amp;IF(AND(C1844="Credit Note",H1844&gt;0),"Credit note should be negative; ","")&amp;IF(AND(C1844="Simplified Tax Invoice",F1844="B2B - VAT registered"),"Simplified invoice issued to VAT-registered B2B; ",""))</f>
        <v/>
      </c>
    </row>
    <row r="1845">
      <c r="A1845" s="17" t="n"/>
      <c r="B1845" s="14" t="n"/>
      <c r="C1845" s="14" t="n"/>
      <c r="D1845" s="14" t="n"/>
      <c r="E1845" s="16" t="n"/>
      <c r="F1845" s="14" t="n"/>
      <c r="G1845" s="14" t="n"/>
      <c r="H1845" s="19" t="n"/>
      <c r="I1845" s="19" t="n"/>
      <c r="J1845" s="34">
        <f>IF(A1845="","",H1845+I1845)</f>
        <v/>
      </c>
      <c r="K1845" s="14" t="n"/>
      <c r="L1845" s="14" t="n"/>
      <c r="M1845" s="14" t="n"/>
      <c r="N1845" s="14" t="n"/>
      <c r="O1845" s="20">
        <f>IF(A1845="","",SUMPRODUCT((A1845&gt;=Setup!$C$19:$C$30)*(A1845&lt;=Setup!$D$19:$D$30)*Setup!$A$19:$A$30))</f>
        <v/>
      </c>
      <c r="P1845" s="34">
        <f>IF(A1845="","",IF(G1845="Standard 15% (Box 1)",ROUND(H1845*Setup!$B$9,2),0))</f>
        <v/>
      </c>
      <c r="Q1845" s="34">
        <f>IF(A1845="","",I1845-P1845)</f>
        <v/>
      </c>
      <c r="R1845" s="23">
        <f>IF(A1845="","",IF(O1845=0,"Outside audit periods; ","")&amp;IF(G1845="","No VAT category; ","")&amp;IF(ABS(Q1845)&gt;Setup!$B$10,"VAT ≠ 15% × net; ","")&amp;IF(AND(F1845="B2B - VAT registered",NOT(AND(LEN(E1845)=15,LEFT(E1845,1)="3",RIGHT(E1845,1)="3",ISNUMBER(--E1845)))),"Invalid/missing customer VAT no; ","")&amp;IF(L1845&lt;&gt;"Yes","Not reported/cleared on FATOORA; ","")&amp;IF(AND(OR(G1845="Zero-rated domestic (Box 3)",G1845="Export (Box 4)"),N1845=""),"Zero-rate/export evidence missing; ","")&amp;IF(AND(C1845="Credit Note",H1845&gt;0),"Credit note should be negative; ","")&amp;IF(AND(C1845="Simplified Tax Invoice",F1845="B2B - VAT registered"),"Simplified invoice issued to VAT-registered B2B; ",""))</f>
        <v/>
      </c>
    </row>
    <row r="1846">
      <c r="A1846" s="17" t="n"/>
      <c r="B1846" s="14" t="n"/>
      <c r="C1846" s="14" t="n"/>
      <c r="D1846" s="14" t="n"/>
      <c r="E1846" s="16" t="n"/>
      <c r="F1846" s="14" t="n"/>
      <c r="G1846" s="14" t="n"/>
      <c r="H1846" s="19" t="n"/>
      <c r="I1846" s="19" t="n"/>
      <c r="J1846" s="34">
        <f>IF(A1846="","",H1846+I1846)</f>
        <v/>
      </c>
      <c r="K1846" s="14" t="n"/>
      <c r="L1846" s="14" t="n"/>
      <c r="M1846" s="14" t="n"/>
      <c r="N1846" s="14" t="n"/>
      <c r="O1846" s="20">
        <f>IF(A1846="","",SUMPRODUCT((A1846&gt;=Setup!$C$19:$C$30)*(A1846&lt;=Setup!$D$19:$D$30)*Setup!$A$19:$A$30))</f>
        <v/>
      </c>
      <c r="P1846" s="34">
        <f>IF(A1846="","",IF(G1846="Standard 15% (Box 1)",ROUND(H1846*Setup!$B$9,2),0))</f>
        <v/>
      </c>
      <c r="Q1846" s="34">
        <f>IF(A1846="","",I1846-P1846)</f>
        <v/>
      </c>
      <c r="R1846" s="23">
        <f>IF(A1846="","",IF(O1846=0,"Outside audit periods; ","")&amp;IF(G1846="","No VAT category; ","")&amp;IF(ABS(Q1846)&gt;Setup!$B$10,"VAT ≠ 15% × net; ","")&amp;IF(AND(F1846="B2B - VAT registered",NOT(AND(LEN(E1846)=15,LEFT(E1846,1)="3",RIGHT(E1846,1)="3",ISNUMBER(--E1846)))),"Invalid/missing customer VAT no; ","")&amp;IF(L1846&lt;&gt;"Yes","Not reported/cleared on FATOORA; ","")&amp;IF(AND(OR(G1846="Zero-rated domestic (Box 3)",G1846="Export (Box 4)"),N1846=""),"Zero-rate/export evidence missing; ","")&amp;IF(AND(C1846="Credit Note",H1846&gt;0),"Credit note should be negative; ","")&amp;IF(AND(C1846="Simplified Tax Invoice",F1846="B2B - VAT registered"),"Simplified invoice issued to VAT-registered B2B; ",""))</f>
        <v/>
      </c>
    </row>
    <row r="1847">
      <c r="A1847" s="17" t="n"/>
      <c r="B1847" s="14" t="n"/>
      <c r="C1847" s="14" t="n"/>
      <c r="D1847" s="14" t="n"/>
      <c r="E1847" s="16" t="n"/>
      <c r="F1847" s="14" t="n"/>
      <c r="G1847" s="14" t="n"/>
      <c r="H1847" s="19" t="n"/>
      <c r="I1847" s="19" t="n"/>
      <c r="J1847" s="34">
        <f>IF(A1847="","",H1847+I1847)</f>
        <v/>
      </c>
      <c r="K1847" s="14" t="n"/>
      <c r="L1847" s="14" t="n"/>
      <c r="M1847" s="14" t="n"/>
      <c r="N1847" s="14" t="n"/>
      <c r="O1847" s="20">
        <f>IF(A1847="","",SUMPRODUCT((A1847&gt;=Setup!$C$19:$C$30)*(A1847&lt;=Setup!$D$19:$D$30)*Setup!$A$19:$A$30))</f>
        <v/>
      </c>
      <c r="P1847" s="34">
        <f>IF(A1847="","",IF(G1847="Standard 15% (Box 1)",ROUND(H1847*Setup!$B$9,2),0))</f>
        <v/>
      </c>
      <c r="Q1847" s="34">
        <f>IF(A1847="","",I1847-P1847)</f>
        <v/>
      </c>
      <c r="R1847" s="23">
        <f>IF(A1847="","",IF(O1847=0,"Outside audit periods; ","")&amp;IF(G1847="","No VAT category; ","")&amp;IF(ABS(Q1847)&gt;Setup!$B$10,"VAT ≠ 15% × net; ","")&amp;IF(AND(F1847="B2B - VAT registered",NOT(AND(LEN(E1847)=15,LEFT(E1847,1)="3",RIGHT(E1847,1)="3",ISNUMBER(--E1847)))),"Invalid/missing customer VAT no; ","")&amp;IF(L1847&lt;&gt;"Yes","Not reported/cleared on FATOORA; ","")&amp;IF(AND(OR(G1847="Zero-rated domestic (Box 3)",G1847="Export (Box 4)"),N1847=""),"Zero-rate/export evidence missing; ","")&amp;IF(AND(C1847="Credit Note",H1847&gt;0),"Credit note should be negative; ","")&amp;IF(AND(C1847="Simplified Tax Invoice",F1847="B2B - VAT registered"),"Simplified invoice issued to VAT-registered B2B; ",""))</f>
        <v/>
      </c>
    </row>
    <row r="1848">
      <c r="A1848" s="17" t="n"/>
      <c r="B1848" s="14" t="n"/>
      <c r="C1848" s="14" t="n"/>
      <c r="D1848" s="14" t="n"/>
      <c r="E1848" s="16" t="n"/>
      <c r="F1848" s="14" t="n"/>
      <c r="G1848" s="14" t="n"/>
      <c r="H1848" s="19" t="n"/>
      <c r="I1848" s="19" t="n"/>
      <c r="J1848" s="34">
        <f>IF(A1848="","",H1848+I1848)</f>
        <v/>
      </c>
      <c r="K1848" s="14" t="n"/>
      <c r="L1848" s="14" t="n"/>
      <c r="M1848" s="14" t="n"/>
      <c r="N1848" s="14" t="n"/>
      <c r="O1848" s="20">
        <f>IF(A1848="","",SUMPRODUCT((A1848&gt;=Setup!$C$19:$C$30)*(A1848&lt;=Setup!$D$19:$D$30)*Setup!$A$19:$A$30))</f>
        <v/>
      </c>
      <c r="P1848" s="34">
        <f>IF(A1848="","",IF(G1848="Standard 15% (Box 1)",ROUND(H1848*Setup!$B$9,2),0))</f>
        <v/>
      </c>
      <c r="Q1848" s="34">
        <f>IF(A1848="","",I1848-P1848)</f>
        <v/>
      </c>
      <c r="R1848" s="23">
        <f>IF(A1848="","",IF(O1848=0,"Outside audit periods; ","")&amp;IF(G1848="","No VAT category; ","")&amp;IF(ABS(Q1848)&gt;Setup!$B$10,"VAT ≠ 15% × net; ","")&amp;IF(AND(F1848="B2B - VAT registered",NOT(AND(LEN(E1848)=15,LEFT(E1848,1)="3",RIGHT(E1848,1)="3",ISNUMBER(--E1848)))),"Invalid/missing customer VAT no; ","")&amp;IF(L1848&lt;&gt;"Yes","Not reported/cleared on FATOORA; ","")&amp;IF(AND(OR(G1848="Zero-rated domestic (Box 3)",G1848="Export (Box 4)"),N1848=""),"Zero-rate/export evidence missing; ","")&amp;IF(AND(C1848="Credit Note",H1848&gt;0),"Credit note should be negative; ","")&amp;IF(AND(C1848="Simplified Tax Invoice",F1848="B2B - VAT registered"),"Simplified invoice issued to VAT-registered B2B; ",""))</f>
        <v/>
      </c>
    </row>
    <row r="1849">
      <c r="A1849" s="17" t="n"/>
      <c r="B1849" s="14" t="n"/>
      <c r="C1849" s="14" t="n"/>
      <c r="D1849" s="14" t="n"/>
      <c r="E1849" s="16" t="n"/>
      <c r="F1849" s="14" t="n"/>
      <c r="G1849" s="14" t="n"/>
      <c r="H1849" s="19" t="n"/>
      <c r="I1849" s="19" t="n"/>
      <c r="J1849" s="34">
        <f>IF(A1849="","",H1849+I1849)</f>
        <v/>
      </c>
      <c r="K1849" s="14" t="n"/>
      <c r="L1849" s="14" t="n"/>
      <c r="M1849" s="14" t="n"/>
      <c r="N1849" s="14" t="n"/>
      <c r="O1849" s="20">
        <f>IF(A1849="","",SUMPRODUCT((A1849&gt;=Setup!$C$19:$C$30)*(A1849&lt;=Setup!$D$19:$D$30)*Setup!$A$19:$A$30))</f>
        <v/>
      </c>
      <c r="P1849" s="34">
        <f>IF(A1849="","",IF(G1849="Standard 15% (Box 1)",ROUND(H1849*Setup!$B$9,2),0))</f>
        <v/>
      </c>
      <c r="Q1849" s="34">
        <f>IF(A1849="","",I1849-P1849)</f>
        <v/>
      </c>
      <c r="R1849" s="23">
        <f>IF(A1849="","",IF(O1849=0,"Outside audit periods; ","")&amp;IF(G1849="","No VAT category; ","")&amp;IF(ABS(Q1849)&gt;Setup!$B$10,"VAT ≠ 15% × net; ","")&amp;IF(AND(F1849="B2B - VAT registered",NOT(AND(LEN(E1849)=15,LEFT(E1849,1)="3",RIGHT(E1849,1)="3",ISNUMBER(--E1849)))),"Invalid/missing customer VAT no; ","")&amp;IF(L1849&lt;&gt;"Yes","Not reported/cleared on FATOORA; ","")&amp;IF(AND(OR(G1849="Zero-rated domestic (Box 3)",G1849="Export (Box 4)"),N1849=""),"Zero-rate/export evidence missing; ","")&amp;IF(AND(C1849="Credit Note",H1849&gt;0),"Credit note should be negative; ","")&amp;IF(AND(C1849="Simplified Tax Invoice",F1849="B2B - VAT registered"),"Simplified invoice issued to VAT-registered B2B; ",""))</f>
        <v/>
      </c>
    </row>
    <row r="1850">
      <c r="A1850" s="17" t="n"/>
      <c r="B1850" s="14" t="n"/>
      <c r="C1850" s="14" t="n"/>
      <c r="D1850" s="14" t="n"/>
      <c r="E1850" s="16" t="n"/>
      <c r="F1850" s="14" t="n"/>
      <c r="G1850" s="14" t="n"/>
      <c r="H1850" s="19" t="n"/>
      <c r="I1850" s="19" t="n"/>
      <c r="J1850" s="34">
        <f>IF(A1850="","",H1850+I1850)</f>
        <v/>
      </c>
      <c r="K1850" s="14" t="n"/>
      <c r="L1850" s="14" t="n"/>
      <c r="M1850" s="14" t="n"/>
      <c r="N1850" s="14" t="n"/>
      <c r="O1850" s="20">
        <f>IF(A1850="","",SUMPRODUCT((A1850&gt;=Setup!$C$19:$C$30)*(A1850&lt;=Setup!$D$19:$D$30)*Setup!$A$19:$A$30))</f>
        <v/>
      </c>
      <c r="P1850" s="34">
        <f>IF(A1850="","",IF(G1850="Standard 15% (Box 1)",ROUND(H1850*Setup!$B$9,2),0))</f>
        <v/>
      </c>
      <c r="Q1850" s="34">
        <f>IF(A1850="","",I1850-P1850)</f>
        <v/>
      </c>
      <c r="R1850" s="23">
        <f>IF(A1850="","",IF(O1850=0,"Outside audit periods; ","")&amp;IF(G1850="","No VAT category; ","")&amp;IF(ABS(Q1850)&gt;Setup!$B$10,"VAT ≠ 15% × net; ","")&amp;IF(AND(F1850="B2B - VAT registered",NOT(AND(LEN(E1850)=15,LEFT(E1850,1)="3",RIGHT(E1850,1)="3",ISNUMBER(--E1850)))),"Invalid/missing customer VAT no; ","")&amp;IF(L1850&lt;&gt;"Yes","Not reported/cleared on FATOORA; ","")&amp;IF(AND(OR(G1850="Zero-rated domestic (Box 3)",G1850="Export (Box 4)"),N1850=""),"Zero-rate/export evidence missing; ","")&amp;IF(AND(C1850="Credit Note",H1850&gt;0),"Credit note should be negative; ","")&amp;IF(AND(C1850="Simplified Tax Invoice",F1850="B2B - VAT registered"),"Simplified invoice issued to VAT-registered B2B; ",""))</f>
        <v/>
      </c>
    </row>
    <row r="1851">
      <c r="A1851" s="17" t="n"/>
      <c r="B1851" s="14" t="n"/>
      <c r="C1851" s="14" t="n"/>
      <c r="D1851" s="14" t="n"/>
      <c r="E1851" s="16" t="n"/>
      <c r="F1851" s="14" t="n"/>
      <c r="G1851" s="14" t="n"/>
      <c r="H1851" s="19" t="n"/>
      <c r="I1851" s="19" t="n"/>
      <c r="J1851" s="34">
        <f>IF(A1851="","",H1851+I1851)</f>
        <v/>
      </c>
      <c r="K1851" s="14" t="n"/>
      <c r="L1851" s="14" t="n"/>
      <c r="M1851" s="14" t="n"/>
      <c r="N1851" s="14" t="n"/>
      <c r="O1851" s="20">
        <f>IF(A1851="","",SUMPRODUCT((A1851&gt;=Setup!$C$19:$C$30)*(A1851&lt;=Setup!$D$19:$D$30)*Setup!$A$19:$A$30))</f>
        <v/>
      </c>
      <c r="P1851" s="34">
        <f>IF(A1851="","",IF(G1851="Standard 15% (Box 1)",ROUND(H1851*Setup!$B$9,2),0))</f>
        <v/>
      </c>
      <c r="Q1851" s="34">
        <f>IF(A1851="","",I1851-P1851)</f>
        <v/>
      </c>
      <c r="R1851" s="23">
        <f>IF(A1851="","",IF(O1851=0,"Outside audit periods; ","")&amp;IF(G1851="","No VAT category; ","")&amp;IF(ABS(Q1851)&gt;Setup!$B$10,"VAT ≠ 15% × net; ","")&amp;IF(AND(F1851="B2B - VAT registered",NOT(AND(LEN(E1851)=15,LEFT(E1851,1)="3",RIGHT(E1851,1)="3",ISNUMBER(--E1851)))),"Invalid/missing customer VAT no; ","")&amp;IF(L1851&lt;&gt;"Yes","Not reported/cleared on FATOORA; ","")&amp;IF(AND(OR(G1851="Zero-rated domestic (Box 3)",G1851="Export (Box 4)"),N1851=""),"Zero-rate/export evidence missing; ","")&amp;IF(AND(C1851="Credit Note",H1851&gt;0),"Credit note should be negative; ","")&amp;IF(AND(C1851="Simplified Tax Invoice",F1851="B2B - VAT registered"),"Simplified invoice issued to VAT-registered B2B; ",""))</f>
        <v/>
      </c>
    </row>
    <row r="1852">
      <c r="A1852" s="17" t="n"/>
      <c r="B1852" s="14" t="n"/>
      <c r="C1852" s="14" t="n"/>
      <c r="D1852" s="14" t="n"/>
      <c r="E1852" s="16" t="n"/>
      <c r="F1852" s="14" t="n"/>
      <c r="G1852" s="14" t="n"/>
      <c r="H1852" s="19" t="n"/>
      <c r="I1852" s="19" t="n"/>
      <c r="J1852" s="34">
        <f>IF(A1852="","",H1852+I1852)</f>
        <v/>
      </c>
      <c r="K1852" s="14" t="n"/>
      <c r="L1852" s="14" t="n"/>
      <c r="M1852" s="14" t="n"/>
      <c r="N1852" s="14" t="n"/>
      <c r="O1852" s="20">
        <f>IF(A1852="","",SUMPRODUCT((A1852&gt;=Setup!$C$19:$C$30)*(A1852&lt;=Setup!$D$19:$D$30)*Setup!$A$19:$A$30))</f>
        <v/>
      </c>
      <c r="P1852" s="34">
        <f>IF(A1852="","",IF(G1852="Standard 15% (Box 1)",ROUND(H1852*Setup!$B$9,2),0))</f>
        <v/>
      </c>
      <c r="Q1852" s="34">
        <f>IF(A1852="","",I1852-P1852)</f>
        <v/>
      </c>
      <c r="R1852" s="23">
        <f>IF(A1852="","",IF(O1852=0,"Outside audit periods; ","")&amp;IF(G1852="","No VAT category; ","")&amp;IF(ABS(Q1852)&gt;Setup!$B$10,"VAT ≠ 15% × net; ","")&amp;IF(AND(F1852="B2B - VAT registered",NOT(AND(LEN(E1852)=15,LEFT(E1852,1)="3",RIGHT(E1852,1)="3",ISNUMBER(--E1852)))),"Invalid/missing customer VAT no; ","")&amp;IF(L1852&lt;&gt;"Yes","Not reported/cleared on FATOORA; ","")&amp;IF(AND(OR(G1852="Zero-rated domestic (Box 3)",G1852="Export (Box 4)"),N1852=""),"Zero-rate/export evidence missing; ","")&amp;IF(AND(C1852="Credit Note",H1852&gt;0),"Credit note should be negative; ","")&amp;IF(AND(C1852="Simplified Tax Invoice",F1852="B2B - VAT registered"),"Simplified invoice issued to VAT-registered B2B; ",""))</f>
        <v/>
      </c>
    </row>
    <row r="1853">
      <c r="A1853" s="17" t="n"/>
      <c r="B1853" s="14" t="n"/>
      <c r="C1853" s="14" t="n"/>
      <c r="D1853" s="14" t="n"/>
      <c r="E1853" s="16" t="n"/>
      <c r="F1853" s="14" t="n"/>
      <c r="G1853" s="14" t="n"/>
      <c r="H1853" s="19" t="n"/>
      <c r="I1853" s="19" t="n"/>
      <c r="J1853" s="34">
        <f>IF(A1853="","",H1853+I1853)</f>
        <v/>
      </c>
      <c r="K1853" s="14" t="n"/>
      <c r="L1853" s="14" t="n"/>
      <c r="M1853" s="14" t="n"/>
      <c r="N1853" s="14" t="n"/>
      <c r="O1853" s="20">
        <f>IF(A1853="","",SUMPRODUCT((A1853&gt;=Setup!$C$19:$C$30)*(A1853&lt;=Setup!$D$19:$D$30)*Setup!$A$19:$A$30))</f>
        <v/>
      </c>
      <c r="P1853" s="34">
        <f>IF(A1853="","",IF(G1853="Standard 15% (Box 1)",ROUND(H1853*Setup!$B$9,2),0))</f>
        <v/>
      </c>
      <c r="Q1853" s="34">
        <f>IF(A1853="","",I1853-P1853)</f>
        <v/>
      </c>
      <c r="R1853" s="23">
        <f>IF(A1853="","",IF(O1853=0,"Outside audit periods; ","")&amp;IF(G1853="","No VAT category; ","")&amp;IF(ABS(Q1853)&gt;Setup!$B$10,"VAT ≠ 15% × net; ","")&amp;IF(AND(F1853="B2B - VAT registered",NOT(AND(LEN(E1853)=15,LEFT(E1853,1)="3",RIGHT(E1853,1)="3",ISNUMBER(--E1853)))),"Invalid/missing customer VAT no; ","")&amp;IF(L1853&lt;&gt;"Yes","Not reported/cleared on FATOORA; ","")&amp;IF(AND(OR(G1853="Zero-rated domestic (Box 3)",G1853="Export (Box 4)"),N1853=""),"Zero-rate/export evidence missing; ","")&amp;IF(AND(C1853="Credit Note",H1853&gt;0),"Credit note should be negative; ","")&amp;IF(AND(C1853="Simplified Tax Invoice",F1853="B2B - VAT registered"),"Simplified invoice issued to VAT-registered B2B; ",""))</f>
        <v/>
      </c>
    </row>
    <row r="1854">
      <c r="A1854" s="17" t="n"/>
      <c r="B1854" s="14" t="n"/>
      <c r="C1854" s="14" t="n"/>
      <c r="D1854" s="14" t="n"/>
      <c r="E1854" s="16" t="n"/>
      <c r="F1854" s="14" t="n"/>
      <c r="G1854" s="14" t="n"/>
      <c r="H1854" s="19" t="n"/>
      <c r="I1854" s="19" t="n"/>
      <c r="J1854" s="34">
        <f>IF(A1854="","",H1854+I1854)</f>
        <v/>
      </c>
      <c r="K1854" s="14" t="n"/>
      <c r="L1854" s="14" t="n"/>
      <c r="M1854" s="14" t="n"/>
      <c r="N1854" s="14" t="n"/>
      <c r="O1854" s="20">
        <f>IF(A1854="","",SUMPRODUCT((A1854&gt;=Setup!$C$19:$C$30)*(A1854&lt;=Setup!$D$19:$D$30)*Setup!$A$19:$A$30))</f>
        <v/>
      </c>
      <c r="P1854" s="34">
        <f>IF(A1854="","",IF(G1854="Standard 15% (Box 1)",ROUND(H1854*Setup!$B$9,2),0))</f>
        <v/>
      </c>
      <c r="Q1854" s="34">
        <f>IF(A1854="","",I1854-P1854)</f>
        <v/>
      </c>
      <c r="R1854" s="23">
        <f>IF(A1854="","",IF(O1854=0,"Outside audit periods; ","")&amp;IF(G1854="","No VAT category; ","")&amp;IF(ABS(Q1854)&gt;Setup!$B$10,"VAT ≠ 15% × net; ","")&amp;IF(AND(F1854="B2B - VAT registered",NOT(AND(LEN(E1854)=15,LEFT(E1854,1)="3",RIGHT(E1854,1)="3",ISNUMBER(--E1854)))),"Invalid/missing customer VAT no; ","")&amp;IF(L1854&lt;&gt;"Yes","Not reported/cleared on FATOORA; ","")&amp;IF(AND(OR(G1854="Zero-rated domestic (Box 3)",G1854="Export (Box 4)"),N1854=""),"Zero-rate/export evidence missing; ","")&amp;IF(AND(C1854="Credit Note",H1854&gt;0),"Credit note should be negative; ","")&amp;IF(AND(C1854="Simplified Tax Invoice",F1854="B2B - VAT registered"),"Simplified invoice issued to VAT-registered B2B; ",""))</f>
        <v/>
      </c>
    </row>
    <row r="1855">
      <c r="A1855" s="17" t="n"/>
      <c r="B1855" s="14" t="n"/>
      <c r="C1855" s="14" t="n"/>
      <c r="D1855" s="14" t="n"/>
      <c r="E1855" s="16" t="n"/>
      <c r="F1855" s="14" t="n"/>
      <c r="G1855" s="14" t="n"/>
      <c r="H1855" s="19" t="n"/>
      <c r="I1855" s="19" t="n"/>
      <c r="J1855" s="34">
        <f>IF(A1855="","",H1855+I1855)</f>
        <v/>
      </c>
      <c r="K1855" s="14" t="n"/>
      <c r="L1855" s="14" t="n"/>
      <c r="M1855" s="14" t="n"/>
      <c r="N1855" s="14" t="n"/>
      <c r="O1855" s="20">
        <f>IF(A1855="","",SUMPRODUCT((A1855&gt;=Setup!$C$19:$C$30)*(A1855&lt;=Setup!$D$19:$D$30)*Setup!$A$19:$A$30))</f>
        <v/>
      </c>
      <c r="P1855" s="34">
        <f>IF(A1855="","",IF(G1855="Standard 15% (Box 1)",ROUND(H1855*Setup!$B$9,2),0))</f>
        <v/>
      </c>
      <c r="Q1855" s="34">
        <f>IF(A1855="","",I1855-P1855)</f>
        <v/>
      </c>
      <c r="R1855" s="23">
        <f>IF(A1855="","",IF(O1855=0,"Outside audit periods; ","")&amp;IF(G1855="","No VAT category; ","")&amp;IF(ABS(Q1855)&gt;Setup!$B$10,"VAT ≠ 15% × net; ","")&amp;IF(AND(F1855="B2B - VAT registered",NOT(AND(LEN(E1855)=15,LEFT(E1855,1)="3",RIGHT(E1855,1)="3",ISNUMBER(--E1855)))),"Invalid/missing customer VAT no; ","")&amp;IF(L1855&lt;&gt;"Yes","Not reported/cleared on FATOORA; ","")&amp;IF(AND(OR(G1855="Zero-rated domestic (Box 3)",G1855="Export (Box 4)"),N1855=""),"Zero-rate/export evidence missing; ","")&amp;IF(AND(C1855="Credit Note",H1855&gt;0),"Credit note should be negative; ","")&amp;IF(AND(C1855="Simplified Tax Invoice",F1855="B2B - VAT registered"),"Simplified invoice issued to VAT-registered B2B; ",""))</f>
        <v/>
      </c>
    </row>
    <row r="1856">
      <c r="A1856" s="17" t="n"/>
      <c r="B1856" s="14" t="n"/>
      <c r="C1856" s="14" t="n"/>
      <c r="D1856" s="14" t="n"/>
      <c r="E1856" s="16" t="n"/>
      <c r="F1856" s="14" t="n"/>
      <c r="G1856" s="14" t="n"/>
      <c r="H1856" s="19" t="n"/>
      <c r="I1856" s="19" t="n"/>
      <c r="J1856" s="34">
        <f>IF(A1856="","",H1856+I1856)</f>
        <v/>
      </c>
      <c r="K1856" s="14" t="n"/>
      <c r="L1856" s="14" t="n"/>
      <c r="M1856" s="14" t="n"/>
      <c r="N1856" s="14" t="n"/>
      <c r="O1856" s="20">
        <f>IF(A1856="","",SUMPRODUCT((A1856&gt;=Setup!$C$19:$C$30)*(A1856&lt;=Setup!$D$19:$D$30)*Setup!$A$19:$A$30))</f>
        <v/>
      </c>
      <c r="P1856" s="34">
        <f>IF(A1856="","",IF(G1856="Standard 15% (Box 1)",ROUND(H1856*Setup!$B$9,2),0))</f>
        <v/>
      </c>
      <c r="Q1856" s="34">
        <f>IF(A1856="","",I1856-P1856)</f>
        <v/>
      </c>
      <c r="R1856" s="23">
        <f>IF(A1856="","",IF(O1856=0,"Outside audit periods; ","")&amp;IF(G1856="","No VAT category; ","")&amp;IF(ABS(Q1856)&gt;Setup!$B$10,"VAT ≠ 15% × net; ","")&amp;IF(AND(F1856="B2B - VAT registered",NOT(AND(LEN(E1856)=15,LEFT(E1856,1)="3",RIGHT(E1856,1)="3",ISNUMBER(--E1856)))),"Invalid/missing customer VAT no; ","")&amp;IF(L1856&lt;&gt;"Yes","Not reported/cleared on FATOORA; ","")&amp;IF(AND(OR(G1856="Zero-rated domestic (Box 3)",G1856="Export (Box 4)"),N1856=""),"Zero-rate/export evidence missing; ","")&amp;IF(AND(C1856="Credit Note",H1856&gt;0),"Credit note should be negative; ","")&amp;IF(AND(C1856="Simplified Tax Invoice",F1856="B2B - VAT registered"),"Simplified invoice issued to VAT-registered B2B; ",""))</f>
        <v/>
      </c>
    </row>
    <row r="1857">
      <c r="A1857" s="17" t="n"/>
      <c r="B1857" s="14" t="n"/>
      <c r="C1857" s="14" t="n"/>
      <c r="D1857" s="14" t="n"/>
      <c r="E1857" s="16" t="n"/>
      <c r="F1857" s="14" t="n"/>
      <c r="G1857" s="14" t="n"/>
      <c r="H1857" s="19" t="n"/>
      <c r="I1857" s="19" t="n"/>
      <c r="J1857" s="34">
        <f>IF(A1857="","",H1857+I1857)</f>
        <v/>
      </c>
      <c r="K1857" s="14" t="n"/>
      <c r="L1857" s="14" t="n"/>
      <c r="M1857" s="14" t="n"/>
      <c r="N1857" s="14" t="n"/>
      <c r="O1857" s="20">
        <f>IF(A1857="","",SUMPRODUCT((A1857&gt;=Setup!$C$19:$C$30)*(A1857&lt;=Setup!$D$19:$D$30)*Setup!$A$19:$A$30))</f>
        <v/>
      </c>
      <c r="P1857" s="34">
        <f>IF(A1857="","",IF(G1857="Standard 15% (Box 1)",ROUND(H1857*Setup!$B$9,2),0))</f>
        <v/>
      </c>
      <c r="Q1857" s="34">
        <f>IF(A1857="","",I1857-P1857)</f>
        <v/>
      </c>
      <c r="R1857" s="23">
        <f>IF(A1857="","",IF(O1857=0,"Outside audit periods; ","")&amp;IF(G1857="","No VAT category; ","")&amp;IF(ABS(Q1857)&gt;Setup!$B$10,"VAT ≠ 15% × net; ","")&amp;IF(AND(F1857="B2B - VAT registered",NOT(AND(LEN(E1857)=15,LEFT(E1857,1)="3",RIGHT(E1857,1)="3",ISNUMBER(--E1857)))),"Invalid/missing customer VAT no; ","")&amp;IF(L1857&lt;&gt;"Yes","Not reported/cleared on FATOORA; ","")&amp;IF(AND(OR(G1857="Zero-rated domestic (Box 3)",G1857="Export (Box 4)"),N1857=""),"Zero-rate/export evidence missing; ","")&amp;IF(AND(C1857="Credit Note",H1857&gt;0),"Credit note should be negative; ","")&amp;IF(AND(C1857="Simplified Tax Invoice",F1857="B2B - VAT registered"),"Simplified invoice issued to VAT-registered B2B; ",""))</f>
        <v/>
      </c>
    </row>
    <row r="1858">
      <c r="A1858" s="17" t="n"/>
      <c r="B1858" s="14" t="n"/>
      <c r="C1858" s="14" t="n"/>
      <c r="D1858" s="14" t="n"/>
      <c r="E1858" s="16" t="n"/>
      <c r="F1858" s="14" t="n"/>
      <c r="G1858" s="14" t="n"/>
      <c r="H1858" s="19" t="n"/>
      <c r="I1858" s="19" t="n"/>
      <c r="J1858" s="34">
        <f>IF(A1858="","",H1858+I1858)</f>
        <v/>
      </c>
      <c r="K1858" s="14" t="n"/>
      <c r="L1858" s="14" t="n"/>
      <c r="M1858" s="14" t="n"/>
      <c r="N1858" s="14" t="n"/>
      <c r="O1858" s="20">
        <f>IF(A1858="","",SUMPRODUCT((A1858&gt;=Setup!$C$19:$C$30)*(A1858&lt;=Setup!$D$19:$D$30)*Setup!$A$19:$A$30))</f>
        <v/>
      </c>
      <c r="P1858" s="34">
        <f>IF(A1858="","",IF(G1858="Standard 15% (Box 1)",ROUND(H1858*Setup!$B$9,2),0))</f>
        <v/>
      </c>
      <c r="Q1858" s="34">
        <f>IF(A1858="","",I1858-P1858)</f>
        <v/>
      </c>
      <c r="R1858" s="23">
        <f>IF(A1858="","",IF(O1858=0,"Outside audit periods; ","")&amp;IF(G1858="","No VAT category; ","")&amp;IF(ABS(Q1858)&gt;Setup!$B$10,"VAT ≠ 15% × net; ","")&amp;IF(AND(F1858="B2B - VAT registered",NOT(AND(LEN(E1858)=15,LEFT(E1858,1)="3",RIGHT(E1858,1)="3",ISNUMBER(--E1858)))),"Invalid/missing customer VAT no; ","")&amp;IF(L1858&lt;&gt;"Yes","Not reported/cleared on FATOORA; ","")&amp;IF(AND(OR(G1858="Zero-rated domestic (Box 3)",G1858="Export (Box 4)"),N1858=""),"Zero-rate/export evidence missing; ","")&amp;IF(AND(C1858="Credit Note",H1858&gt;0),"Credit note should be negative; ","")&amp;IF(AND(C1858="Simplified Tax Invoice",F1858="B2B - VAT registered"),"Simplified invoice issued to VAT-registered B2B; ",""))</f>
        <v/>
      </c>
    </row>
    <row r="1859">
      <c r="A1859" s="17" t="n"/>
      <c r="B1859" s="14" t="n"/>
      <c r="C1859" s="14" t="n"/>
      <c r="D1859" s="14" t="n"/>
      <c r="E1859" s="16" t="n"/>
      <c r="F1859" s="14" t="n"/>
      <c r="G1859" s="14" t="n"/>
      <c r="H1859" s="19" t="n"/>
      <c r="I1859" s="19" t="n"/>
      <c r="J1859" s="34">
        <f>IF(A1859="","",H1859+I1859)</f>
        <v/>
      </c>
      <c r="K1859" s="14" t="n"/>
      <c r="L1859" s="14" t="n"/>
      <c r="M1859" s="14" t="n"/>
      <c r="N1859" s="14" t="n"/>
      <c r="O1859" s="20">
        <f>IF(A1859="","",SUMPRODUCT((A1859&gt;=Setup!$C$19:$C$30)*(A1859&lt;=Setup!$D$19:$D$30)*Setup!$A$19:$A$30))</f>
        <v/>
      </c>
      <c r="P1859" s="34">
        <f>IF(A1859="","",IF(G1859="Standard 15% (Box 1)",ROUND(H1859*Setup!$B$9,2),0))</f>
        <v/>
      </c>
      <c r="Q1859" s="34">
        <f>IF(A1859="","",I1859-P1859)</f>
        <v/>
      </c>
      <c r="R1859" s="23">
        <f>IF(A1859="","",IF(O1859=0,"Outside audit periods; ","")&amp;IF(G1859="","No VAT category; ","")&amp;IF(ABS(Q1859)&gt;Setup!$B$10,"VAT ≠ 15% × net; ","")&amp;IF(AND(F1859="B2B - VAT registered",NOT(AND(LEN(E1859)=15,LEFT(E1859,1)="3",RIGHT(E1859,1)="3",ISNUMBER(--E1859)))),"Invalid/missing customer VAT no; ","")&amp;IF(L1859&lt;&gt;"Yes","Not reported/cleared on FATOORA; ","")&amp;IF(AND(OR(G1859="Zero-rated domestic (Box 3)",G1859="Export (Box 4)"),N1859=""),"Zero-rate/export evidence missing; ","")&amp;IF(AND(C1859="Credit Note",H1859&gt;0),"Credit note should be negative; ","")&amp;IF(AND(C1859="Simplified Tax Invoice",F1859="B2B - VAT registered"),"Simplified invoice issued to VAT-registered B2B; ",""))</f>
        <v/>
      </c>
    </row>
    <row r="1860">
      <c r="A1860" s="17" t="n"/>
      <c r="B1860" s="14" t="n"/>
      <c r="C1860" s="14" t="n"/>
      <c r="D1860" s="14" t="n"/>
      <c r="E1860" s="16" t="n"/>
      <c r="F1860" s="14" t="n"/>
      <c r="G1860" s="14" t="n"/>
      <c r="H1860" s="19" t="n"/>
      <c r="I1860" s="19" t="n"/>
      <c r="J1860" s="34">
        <f>IF(A1860="","",H1860+I1860)</f>
        <v/>
      </c>
      <c r="K1860" s="14" t="n"/>
      <c r="L1860" s="14" t="n"/>
      <c r="M1860" s="14" t="n"/>
      <c r="N1860" s="14" t="n"/>
      <c r="O1860" s="20">
        <f>IF(A1860="","",SUMPRODUCT((A1860&gt;=Setup!$C$19:$C$30)*(A1860&lt;=Setup!$D$19:$D$30)*Setup!$A$19:$A$30))</f>
        <v/>
      </c>
      <c r="P1860" s="34">
        <f>IF(A1860="","",IF(G1860="Standard 15% (Box 1)",ROUND(H1860*Setup!$B$9,2),0))</f>
        <v/>
      </c>
      <c r="Q1860" s="34">
        <f>IF(A1860="","",I1860-P1860)</f>
        <v/>
      </c>
      <c r="R1860" s="23">
        <f>IF(A1860="","",IF(O1860=0,"Outside audit periods; ","")&amp;IF(G1860="","No VAT category; ","")&amp;IF(ABS(Q1860)&gt;Setup!$B$10,"VAT ≠ 15% × net; ","")&amp;IF(AND(F1860="B2B - VAT registered",NOT(AND(LEN(E1860)=15,LEFT(E1860,1)="3",RIGHT(E1860,1)="3",ISNUMBER(--E1860)))),"Invalid/missing customer VAT no; ","")&amp;IF(L1860&lt;&gt;"Yes","Not reported/cleared on FATOORA; ","")&amp;IF(AND(OR(G1860="Zero-rated domestic (Box 3)",G1860="Export (Box 4)"),N1860=""),"Zero-rate/export evidence missing; ","")&amp;IF(AND(C1860="Credit Note",H1860&gt;0),"Credit note should be negative; ","")&amp;IF(AND(C1860="Simplified Tax Invoice",F1860="B2B - VAT registered"),"Simplified invoice issued to VAT-registered B2B; ",""))</f>
        <v/>
      </c>
    </row>
    <row r="1861">
      <c r="A1861" s="17" t="n"/>
      <c r="B1861" s="14" t="n"/>
      <c r="C1861" s="14" t="n"/>
      <c r="D1861" s="14" t="n"/>
      <c r="E1861" s="16" t="n"/>
      <c r="F1861" s="14" t="n"/>
      <c r="G1861" s="14" t="n"/>
      <c r="H1861" s="19" t="n"/>
      <c r="I1861" s="19" t="n"/>
      <c r="J1861" s="34">
        <f>IF(A1861="","",H1861+I1861)</f>
        <v/>
      </c>
      <c r="K1861" s="14" t="n"/>
      <c r="L1861" s="14" t="n"/>
      <c r="M1861" s="14" t="n"/>
      <c r="N1861" s="14" t="n"/>
      <c r="O1861" s="20">
        <f>IF(A1861="","",SUMPRODUCT((A1861&gt;=Setup!$C$19:$C$30)*(A1861&lt;=Setup!$D$19:$D$30)*Setup!$A$19:$A$30))</f>
        <v/>
      </c>
      <c r="P1861" s="34">
        <f>IF(A1861="","",IF(G1861="Standard 15% (Box 1)",ROUND(H1861*Setup!$B$9,2),0))</f>
        <v/>
      </c>
      <c r="Q1861" s="34">
        <f>IF(A1861="","",I1861-P1861)</f>
        <v/>
      </c>
      <c r="R1861" s="23">
        <f>IF(A1861="","",IF(O1861=0,"Outside audit periods; ","")&amp;IF(G1861="","No VAT category; ","")&amp;IF(ABS(Q1861)&gt;Setup!$B$10,"VAT ≠ 15% × net; ","")&amp;IF(AND(F1861="B2B - VAT registered",NOT(AND(LEN(E1861)=15,LEFT(E1861,1)="3",RIGHT(E1861,1)="3",ISNUMBER(--E1861)))),"Invalid/missing customer VAT no; ","")&amp;IF(L1861&lt;&gt;"Yes","Not reported/cleared on FATOORA; ","")&amp;IF(AND(OR(G1861="Zero-rated domestic (Box 3)",G1861="Export (Box 4)"),N1861=""),"Zero-rate/export evidence missing; ","")&amp;IF(AND(C1861="Credit Note",H1861&gt;0),"Credit note should be negative; ","")&amp;IF(AND(C1861="Simplified Tax Invoice",F1861="B2B - VAT registered"),"Simplified invoice issued to VAT-registered B2B; ",""))</f>
        <v/>
      </c>
    </row>
    <row r="1862">
      <c r="A1862" s="17" t="n"/>
      <c r="B1862" s="14" t="n"/>
      <c r="C1862" s="14" t="n"/>
      <c r="D1862" s="14" t="n"/>
      <c r="E1862" s="16" t="n"/>
      <c r="F1862" s="14" t="n"/>
      <c r="G1862" s="14" t="n"/>
      <c r="H1862" s="19" t="n"/>
      <c r="I1862" s="19" t="n"/>
      <c r="J1862" s="34">
        <f>IF(A1862="","",H1862+I1862)</f>
        <v/>
      </c>
      <c r="K1862" s="14" t="n"/>
      <c r="L1862" s="14" t="n"/>
      <c r="M1862" s="14" t="n"/>
      <c r="N1862" s="14" t="n"/>
      <c r="O1862" s="20">
        <f>IF(A1862="","",SUMPRODUCT((A1862&gt;=Setup!$C$19:$C$30)*(A1862&lt;=Setup!$D$19:$D$30)*Setup!$A$19:$A$30))</f>
        <v/>
      </c>
      <c r="P1862" s="34">
        <f>IF(A1862="","",IF(G1862="Standard 15% (Box 1)",ROUND(H1862*Setup!$B$9,2),0))</f>
        <v/>
      </c>
      <c r="Q1862" s="34">
        <f>IF(A1862="","",I1862-P1862)</f>
        <v/>
      </c>
      <c r="R1862" s="23">
        <f>IF(A1862="","",IF(O1862=0,"Outside audit periods; ","")&amp;IF(G1862="","No VAT category; ","")&amp;IF(ABS(Q1862)&gt;Setup!$B$10,"VAT ≠ 15% × net; ","")&amp;IF(AND(F1862="B2B - VAT registered",NOT(AND(LEN(E1862)=15,LEFT(E1862,1)="3",RIGHT(E1862,1)="3",ISNUMBER(--E1862)))),"Invalid/missing customer VAT no; ","")&amp;IF(L1862&lt;&gt;"Yes","Not reported/cleared on FATOORA; ","")&amp;IF(AND(OR(G1862="Zero-rated domestic (Box 3)",G1862="Export (Box 4)"),N1862=""),"Zero-rate/export evidence missing; ","")&amp;IF(AND(C1862="Credit Note",H1862&gt;0),"Credit note should be negative; ","")&amp;IF(AND(C1862="Simplified Tax Invoice",F1862="B2B - VAT registered"),"Simplified invoice issued to VAT-registered B2B; ",""))</f>
        <v/>
      </c>
    </row>
    <row r="1863">
      <c r="A1863" s="17" t="n"/>
      <c r="B1863" s="14" t="n"/>
      <c r="C1863" s="14" t="n"/>
      <c r="D1863" s="14" t="n"/>
      <c r="E1863" s="16" t="n"/>
      <c r="F1863" s="14" t="n"/>
      <c r="G1863" s="14" t="n"/>
      <c r="H1863" s="19" t="n"/>
      <c r="I1863" s="19" t="n"/>
      <c r="J1863" s="34">
        <f>IF(A1863="","",H1863+I1863)</f>
        <v/>
      </c>
      <c r="K1863" s="14" t="n"/>
      <c r="L1863" s="14" t="n"/>
      <c r="M1863" s="14" t="n"/>
      <c r="N1863" s="14" t="n"/>
      <c r="O1863" s="20">
        <f>IF(A1863="","",SUMPRODUCT((A1863&gt;=Setup!$C$19:$C$30)*(A1863&lt;=Setup!$D$19:$D$30)*Setup!$A$19:$A$30))</f>
        <v/>
      </c>
      <c r="P1863" s="34">
        <f>IF(A1863="","",IF(G1863="Standard 15% (Box 1)",ROUND(H1863*Setup!$B$9,2),0))</f>
        <v/>
      </c>
      <c r="Q1863" s="34">
        <f>IF(A1863="","",I1863-P1863)</f>
        <v/>
      </c>
      <c r="R1863" s="23">
        <f>IF(A1863="","",IF(O1863=0,"Outside audit periods; ","")&amp;IF(G1863="","No VAT category; ","")&amp;IF(ABS(Q1863)&gt;Setup!$B$10,"VAT ≠ 15% × net; ","")&amp;IF(AND(F1863="B2B - VAT registered",NOT(AND(LEN(E1863)=15,LEFT(E1863,1)="3",RIGHT(E1863,1)="3",ISNUMBER(--E1863)))),"Invalid/missing customer VAT no; ","")&amp;IF(L1863&lt;&gt;"Yes","Not reported/cleared on FATOORA; ","")&amp;IF(AND(OR(G1863="Zero-rated domestic (Box 3)",G1863="Export (Box 4)"),N1863=""),"Zero-rate/export evidence missing; ","")&amp;IF(AND(C1863="Credit Note",H1863&gt;0),"Credit note should be negative; ","")&amp;IF(AND(C1863="Simplified Tax Invoice",F1863="B2B - VAT registered"),"Simplified invoice issued to VAT-registered B2B; ",""))</f>
        <v/>
      </c>
    </row>
    <row r="1864">
      <c r="A1864" s="17" t="n"/>
      <c r="B1864" s="14" t="n"/>
      <c r="C1864" s="14" t="n"/>
      <c r="D1864" s="14" t="n"/>
      <c r="E1864" s="16" t="n"/>
      <c r="F1864" s="14" t="n"/>
      <c r="G1864" s="14" t="n"/>
      <c r="H1864" s="19" t="n"/>
      <c r="I1864" s="19" t="n"/>
      <c r="J1864" s="34">
        <f>IF(A1864="","",H1864+I1864)</f>
        <v/>
      </c>
      <c r="K1864" s="14" t="n"/>
      <c r="L1864" s="14" t="n"/>
      <c r="M1864" s="14" t="n"/>
      <c r="N1864" s="14" t="n"/>
      <c r="O1864" s="20">
        <f>IF(A1864="","",SUMPRODUCT((A1864&gt;=Setup!$C$19:$C$30)*(A1864&lt;=Setup!$D$19:$D$30)*Setup!$A$19:$A$30))</f>
        <v/>
      </c>
      <c r="P1864" s="34">
        <f>IF(A1864="","",IF(G1864="Standard 15% (Box 1)",ROUND(H1864*Setup!$B$9,2),0))</f>
        <v/>
      </c>
      <c r="Q1864" s="34">
        <f>IF(A1864="","",I1864-P1864)</f>
        <v/>
      </c>
      <c r="R1864" s="23">
        <f>IF(A1864="","",IF(O1864=0,"Outside audit periods; ","")&amp;IF(G1864="","No VAT category; ","")&amp;IF(ABS(Q1864)&gt;Setup!$B$10,"VAT ≠ 15% × net; ","")&amp;IF(AND(F1864="B2B - VAT registered",NOT(AND(LEN(E1864)=15,LEFT(E1864,1)="3",RIGHT(E1864,1)="3",ISNUMBER(--E1864)))),"Invalid/missing customer VAT no; ","")&amp;IF(L1864&lt;&gt;"Yes","Not reported/cleared on FATOORA; ","")&amp;IF(AND(OR(G1864="Zero-rated domestic (Box 3)",G1864="Export (Box 4)"),N1864=""),"Zero-rate/export evidence missing; ","")&amp;IF(AND(C1864="Credit Note",H1864&gt;0),"Credit note should be negative; ","")&amp;IF(AND(C1864="Simplified Tax Invoice",F1864="B2B - VAT registered"),"Simplified invoice issued to VAT-registered B2B; ",""))</f>
        <v/>
      </c>
    </row>
    <row r="1865">
      <c r="A1865" s="17" t="n"/>
      <c r="B1865" s="14" t="n"/>
      <c r="C1865" s="14" t="n"/>
      <c r="D1865" s="14" t="n"/>
      <c r="E1865" s="16" t="n"/>
      <c r="F1865" s="14" t="n"/>
      <c r="G1865" s="14" t="n"/>
      <c r="H1865" s="19" t="n"/>
      <c r="I1865" s="19" t="n"/>
      <c r="J1865" s="34">
        <f>IF(A1865="","",H1865+I1865)</f>
        <v/>
      </c>
      <c r="K1865" s="14" t="n"/>
      <c r="L1865" s="14" t="n"/>
      <c r="M1865" s="14" t="n"/>
      <c r="N1865" s="14" t="n"/>
      <c r="O1865" s="20">
        <f>IF(A1865="","",SUMPRODUCT((A1865&gt;=Setup!$C$19:$C$30)*(A1865&lt;=Setup!$D$19:$D$30)*Setup!$A$19:$A$30))</f>
        <v/>
      </c>
      <c r="P1865" s="34">
        <f>IF(A1865="","",IF(G1865="Standard 15% (Box 1)",ROUND(H1865*Setup!$B$9,2),0))</f>
        <v/>
      </c>
      <c r="Q1865" s="34">
        <f>IF(A1865="","",I1865-P1865)</f>
        <v/>
      </c>
      <c r="R1865" s="23">
        <f>IF(A1865="","",IF(O1865=0,"Outside audit periods; ","")&amp;IF(G1865="","No VAT category; ","")&amp;IF(ABS(Q1865)&gt;Setup!$B$10,"VAT ≠ 15% × net; ","")&amp;IF(AND(F1865="B2B - VAT registered",NOT(AND(LEN(E1865)=15,LEFT(E1865,1)="3",RIGHT(E1865,1)="3",ISNUMBER(--E1865)))),"Invalid/missing customer VAT no; ","")&amp;IF(L1865&lt;&gt;"Yes","Not reported/cleared on FATOORA; ","")&amp;IF(AND(OR(G1865="Zero-rated domestic (Box 3)",G1865="Export (Box 4)"),N1865=""),"Zero-rate/export evidence missing; ","")&amp;IF(AND(C1865="Credit Note",H1865&gt;0),"Credit note should be negative; ","")&amp;IF(AND(C1865="Simplified Tax Invoice",F1865="B2B - VAT registered"),"Simplified invoice issued to VAT-registered B2B; ",""))</f>
        <v/>
      </c>
    </row>
    <row r="1866">
      <c r="A1866" s="17" t="n"/>
      <c r="B1866" s="14" t="n"/>
      <c r="C1866" s="14" t="n"/>
      <c r="D1866" s="14" t="n"/>
      <c r="E1866" s="16" t="n"/>
      <c r="F1866" s="14" t="n"/>
      <c r="G1866" s="14" t="n"/>
      <c r="H1866" s="19" t="n"/>
      <c r="I1866" s="19" t="n"/>
      <c r="J1866" s="34">
        <f>IF(A1866="","",H1866+I1866)</f>
        <v/>
      </c>
      <c r="K1866" s="14" t="n"/>
      <c r="L1866" s="14" t="n"/>
      <c r="M1866" s="14" t="n"/>
      <c r="N1866" s="14" t="n"/>
      <c r="O1866" s="20">
        <f>IF(A1866="","",SUMPRODUCT((A1866&gt;=Setup!$C$19:$C$30)*(A1866&lt;=Setup!$D$19:$D$30)*Setup!$A$19:$A$30))</f>
        <v/>
      </c>
      <c r="P1866" s="34">
        <f>IF(A1866="","",IF(G1866="Standard 15% (Box 1)",ROUND(H1866*Setup!$B$9,2),0))</f>
        <v/>
      </c>
      <c r="Q1866" s="34">
        <f>IF(A1866="","",I1866-P1866)</f>
        <v/>
      </c>
      <c r="R1866" s="23">
        <f>IF(A1866="","",IF(O1866=0,"Outside audit periods; ","")&amp;IF(G1866="","No VAT category; ","")&amp;IF(ABS(Q1866)&gt;Setup!$B$10,"VAT ≠ 15% × net; ","")&amp;IF(AND(F1866="B2B - VAT registered",NOT(AND(LEN(E1866)=15,LEFT(E1866,1)="3",RIGHT(E1866,1)="3",ISNUMBER(--E1866)))),"Invalid/missing customer VAT no; ","")&amp;IF(L1866&lt;&gt;"Yes","Not reported/cleared on FATOORA; ","")&amp;IF(AND(OR(G1866="Zero-rated domestic (Box 3)",G1866="Export (Box 4)"),N1866=""),"Zero-rate/export evidence missing; ","")&amp;IF(AND(C1866="Credit Note",H1866&gt;0),"Credit note should be negative; ","")&amp;IF(AND(C1866="Simplified Tax Invoice",F1866="B2B - VAT registered"),"Simplified invoice issued to VAT-registered B2B; ",""))</f>
        <v/>
      </c>
    </row>
    <row r="1867">
      <c r="A1867" s="17" t="n"/>
      <c r="B1867" s="14" t="n"/>
      <c r="C1867" s="14" t="n"/>
      <c r="D1867" s="14" t="n"/>
      <c r="E1867" s="16" t="n"/>
      <c r="F1867" s="14" t="n"/>
      <c r="G1867" s="14" t="n"/>
      <c r="H1867" s="19" t="n"/>
      <c r="I1867" s="19" t="n"/>
      <c r="J1867" s="34">
        <f>IF(A1867="","",H1867+I1867)</f>
        <v/>
      </c>
      <c r="K1867" s="14" t="n"/>
      <c r="L1867" s="14" t="n"/>
      <c r="M1867" s="14" t="n"/>
      <c r="N1867" s="14" t="n"/>
      <c r="O1867" s="20">
        <f>IF(A1867="","",SUMPRODUCT((A1867&gt;=Setup!$C$19:$C$30)*(A1867&lt;=Setup!$D$19:$D$30)*Setup!$A$19:$A$30))</f>
        <v/>
      </c>
      <c r="P1867" s="34">
        <f>IF(A1867="","",IF(G1867="Standard 15% (Box 1)",ROUND(H1867*Setup!$B$9,2),0))</f>
        <v/>
      </c>
      <c r="Q1867" s="34">
        <f>IF(A1867="","",I1867-P1867)</f>
        <v/>
      </c>
      <c r="R1867" s="23">
        <f>IF(A1867="","",IF(O1867=0,"Outside audit periods; ","")&amp;IF(G1867="","No VAT category; ","")&amp;IF(ABS(Q1867)&gt;Setup!$B$10,"VAT ≠ 15% × net; ","")&amp;IF(AND(F1867="B2B - VAT registered",NOT(AND(LEN(E1867)=15,LEFT(E1867,1)="3",RIGHT(E1867,1)="3",ISNUMBER(--E1867)))),"Invalid/missing customer VAT no; ","")&amp;IF(L1867&lt;&gt;"Yes","Not reported/cleared on FATOORA; ","")&amp;IF(AND(OR(G1867="Zero-rated domestic (Box 3)",G1867="Export (Box 4)"),N1867=""),"Zero-rate/export evidence missing; ","")&amp;IF(AND(C1867="Credit Note",H1867&gt;0),"Credit note should be negative; ","")&amp;IF(AND(C1867="Simplified Tax Invoice",F1867="B2B - VAT registered"),"Simplified invoice issued to VAT-registered B2B; ",""))</f>
        <v/>
      </c>
    </row>
    <row r="1868">
      <c r="A1868" s="17" t="n"/>
      <c r="B1868" s="14" t="n"/>
      <c r="C1868" s="14" t="n"/>
      <c r="D1868" s="14" t="n"/>
      <c r="E1868" s="16" t="n"/>
      <c r="F1868" s="14" t="n"/>
      <c r="G1868" s="14" t="n"/>
      <c r="H1868" s="19" t="n"/>
      <c r="I1868" s="19" t="n"/>
      <c r="J1868" s="34">
        <f>IF(A1868="","",H1868+I1868)</f>
        <v/>
      </c>
      <c r="K1868" s="14" t="n"/>
      <c r="L1868" s="14" t="n"/>
      <c r="M1868" s="14" t="n"/>
      <c r="N1868" s="14" t="n"/>
      <c r="O1868" s="20">
        <f>IF(A1868="","",SUMPRODUCT((A1868&gt;=Setup!$C$19:$C$30)*(A1868&lt;=Setup!$D$19:$D$30)*Setup!$A$19:$A$30))</f>
        <v/>
      </c>
      <c r="P1868" s="34">
        <f>IF(A1868="","",IF(G1868="Standard 15% (Box 1)",ROUND(H1868*Setup!$B$9,2),0))</f>
        <v/>
      </c>
      <c r="Q1868" s="34">
        <f>IF(A1868="","",I1868-P1868)</f>
        <v/>
      </c>
      <c r="R1868" s="23">
        <f>IF(A1868="","",IF(O1868=0,"Outside audit periods; ","")&amp;IF(G1868="","No VAT category; ","")&amp;IF(ABS(Q1868)&gt;Setup!$B$10,"VAT ≠ 15% × net; ","")&amp;IF(AND(F1868="B2B - VAT registered",NOT(AND(LEN(E1868)=15,LEFT(E1868,1)="3",RIGHT(E1868,1)="3",ISNUMBER(--E1868)))),"Invalid/missing customer VAT no; ","")&amp;IF(L1868&lt;&gt;"Yes","Not reported/cleared on FATOORA; ","")&amp;IF(AND(OR(G1868="Zero-rated domestic (Box 3)",G1868="Export (Box 4)"),N1868=""),"Zero-rate/export evidence missing; ","")&amp;IF(AND(C1868="Credit Note",H1868&gt;0),"Credit note should be negative; ","")&amp;IF(AND(C1868="Simplified Tax Invoice",F1868="B2B - VAT registered"),"Simplified invoice issued to VAT-registered B2B; ",""))</f>
        <v/>
      </c>
    </row>
    <row r="1869">
      <c r="A1869" s="17" t="n"/>
      <c r="B1869" s="14" t="n"/>
      <c r="C1869" s="14" t="n"/>
      <c r="D1869" s="14" t="n"/>
      <c r="E1869" s="16" t="n"/>
      <c r="F1869" s="14" t="n"/>
      <c r="G1869" s="14" t="n"/>
      <c r="H1869" s="19" t="n"/>
      <c r="I1869" s="19" t="n"/>
      <c r="J1869" s="34">
        <f>IF(A1869="","",H1869+I1869)</f>
        <v/>
      </c>
      <c r="K1869" s="14" t="n"/>
      <c r="L1869" s="14" t="n"/>
      <c r="M1869" s="14" t="n"/>
      <c r="N1869" s="14" t="n"/>
      <c r="O1869" s="20">
        <f>IF(A1869="","",SUMPRODUCT((A1869&gt;=Setup!$C$19:$C$30)*(A1869&lt;=Setup!$D$19:$D$30)*Setup!$A$19:$A$30))</f>
        <v/>
      </c>
      <c r="P1869" s="34">
        <f>IF(A1869="","",IF(G1869="Standard 15% (Box 1)",ROUND(H1869*Setup!$B$9,2),0))</f>
        <v/>
      </c>
      <c r="Q1869" s="34">
        <f>IF(A1869="","",I1869-P1869)</f>
        <v/>
      </c>
      <c r="R1869" s="23">
        <f>IF(A1869="","",IF(O1869=0,"Outside audit periods; ","")&amp;IF(G1869="","No VAT category; ","")&amp;IF(ABS(Q1869)&gt;Setup!$B$10,"VAT ≠ 15% × net; ","")&amp;IF(AND(F1869="B2B - VAT registered",NOT(AND(LEN(E1869)=15,LEFT(E1869,1)="3",RIGHT(E1869,1)="3",ISNUMBER(--E1869)))),"Invalid/missing customer VAT no; ","")&amp;IF(L1869&lt;&gt;"Yes","Not reported/cleared on FATOORA; ","")&amp;IF(AND(OR(G1869="Zero-rated domestic (Box 3)",G1869="Export (Box 4)"),N1869=""),"Zero-rate/export evidence missing; ","")&amp;IF(AND(C1869="Credit Note",H1869&gt;0),"Credit note should be negative; ","")&amp;IF(AND(C1869="Simplified Tax Invoice",F1869="B2B - VAT registered"),"Simplified invoice issued to VAT-registered B2B; ",""))</f>
        <v/>
      </c>
    </row>
    <row r="1870">
      <c r="A1870" s="17" t="n"/>
      <c r="B1870" s="14" t="n"/>
      <c r="C1870" s="14" t="n"/>
      <c r="D1870" s="14" t="n"/>
      <c r="E1870" s="16" t="n"/>
      <c r="F1870" s="14" t="n"/>
      <c r="G1870" s="14" t="n"/>
      <c r="H1870" s="19" t="n"/>
      <c r="I1870" s="19" t="n"/>
      <c r="J1870" s="34">
        <f>IF(A1870="","",H1870+I1870)</f>
        <v/>
      </c>
      <c r="K1870" s="14" t="n"/>
      <c r="L1870" s="14" t="n"/>
      <c r="M1870" s="14" t="n"/>
      <c r="N1870" s="14" t="n"/>
      <c r="O1870" s="20">
        <f>IF(A1870="","",SUMPRODUCT((A1870&gt;=Setup!$C$19:$C$30)*(A1870&lt;=Setup!$D$19:$D$30)*Setup!$A$19:$A$30))</f>
        <v/>
      </c>
      <c r="P1870" s="34">
        <f>IF(A1870="","",IF(G1870="Standard 15% (Box 1)",ROUND(H1870*Setup!$B$9,2),0))</f>
        <v/>
      </c>
      <c r="Q1870" s="34">
        <f>IF(A1870="","",I1870-P1870)</f>
        <v/>
      </c>
      <c r="R1870" s="23">
        <f>IF(A1870="","",IF(O1870=0,"Outside audit periods; ","")&amp;IF(G1870="","No VAT category; ","")&amp;IF(ABS(Q1870)&gt;Setup!$B$10,"VAT ≠ 15% × net; ","")&amp;IF(AND(F1870="B2B - VAT registered",NOT(AND(LEN(E1870)=15,LEFT(E1870,1)="3",RIGHT(E1870,1)="3",ISNUMBER(--E1870)))),"Invalid/missing customer VAT no; ","")&amp;IF(L1870&lt;&gt;"Yes","Not reported/cleared on FATOORA; ","")&amp;IF(AND(OR(G1870="Zero-rated domestic (Box 3)",G1870="Export (Box 4)"),N1870=""),"Zero-rate/export evidence missing; ","")&amp;IF(AND(C1870="Credit Note",H1870&gt;0),"Credit note should be negative; ","")&amp;IF(AND(C1870="Simplified Tax Invoice",F1870="B2B - VAT registered"),"Simplified invoice issued to VAT-registered B2B; ",""))</f>
        <v/>
      </c>
    </row>
    <row r="1871">
      <c r="A1871" s="17" t="n"/>
      <c r="B1871" s="14" t="n"/>
      <c r="C1871" s="14" t="n"/>
      <c r="D1871" s="14" t="n"/>
      <c r="E1871" s="16" t="n"/>
      <c r="F1871" s="14" t="n"/>
      <c r="G1871" s="14" t="n"/>
      <c r="H1871" s="19" t="n"/>
      <c r="I1871" s="19" t="n"/>
      <c r="J1871" s="34">
        <f>IF(A1871="","",H1871+I1871)</f>
        <v/>
      </c>
      <c r="K1871" s="14" t="n"/>
      <c r="L1871" s="14" t="n"/>
      <c r="M1871" s="14" t="n"/>
      <c r="N1871" s="14" t="n"/>
      <c r="O1871" s="20">
        <f>IF(A1871="","",SUMPRODUCT((A1871&gt;=Setup!$C$19:$C$30)*(A1871&lt;=Setup!$D$19:$D$30)*Setup!$A$19:$A$30))</f>
        <v/>
      </c>
      <c r="P1871" s="34">
        <f>IF(A1871="","",IF(G1871="Standard 15% (Box 1)",ROUND(H1871*Setup!$B$9,2),0))</f>
        <v/>
      </c>
      <c r="Q1871" s="34">
        <f>IF(A1871="","",I1871-P1871)</f>
        <v/>
      </c>
      <c r="R1871" s="23">
        <f>IF(A1871="","",IF(O1871=0,"Outside audit periods; ","")&amp;IF(G1871="","No VAT category; ","")&amp;IF(ABS(Q1871)&gt;Setup!$B$10,"VAT ≠ 15% × net; ","")&amp;IF(AND(F1871="B2B - VAT registered",NOT(AND(LEN(E1871)=15,LEFT(E1871,1)="3",RIGHT(E1871,1)="3",ISNUMBER(--E1871)))),"Invalid/missing customer VAT no; ","")&amp;IF(L1871&lt;&gt;"Yes","Not reported/cleared on FATOORA; ","")&amp;IF(AND(OR(G1871="Zero-rated domestic (Box 3)",G1871="Export (Box 4)"),N1871=""),"Zero-rate/export evidence missing; ","")&amp;IF(AND(C1871="Credit Note",H1871&gt;0),"Credit note should be negative; ","")&amp;IF(AND(C1871="Simplified Tax Invoice",F1871="B2B - VAT registered"),"Simplified invoice issued to VAT-registered B2B; ",""))</f>
        <v/>
      </c>
    </row>
    <row r="1872">
      <c r="A1872" s="17" t="n"/>
      <c r="B1872" s="14" t="n"/>
      <c r="C1872" s="14" t="n"/>
      <c r="D1872" s="14" t="n"/>
      <c r="E1872" s="16" t="n"/>
      <c r="F1872" s="14" t="n"/>
      <c r="G1872" s="14" t="n"/>
      <c r="H1872" s="19" t="n"/>
      <c r="I1872" s="19" t="n"/>
      <c r="J1872" s="34">
        <f>IF(A1872="","",H1872+I1872)</f>
        <v/>
      </c>
      <c r="K1872" s="14" t="n"/>
      <c r="L1872" s="14" t="n"/>
      <c r="M1872" s="14" t="n"/>
      <c r="N1872" s="14" t="n"/>
      <c r="O1872" s="20">
        <f>IF(A1872="","",SUMPRODUCT((A1872&gt;=Setup!$C$19:$C$30)*(A1872&lt;=Setup!$D$19:$D$30)*Setup!$A$19:$A$30))</f>
        <v/>
      </c>
      <c r="P1872" s="34">
        <f>IF(A1872="","",IF(G1872="Standard 15% (Box 1)",ROUND(H1872*Setup!$B$9,2),0))</f>
        <v/>
      </c>
      <c r="Q1872" s="34">
        <f>IF(A1872="","",I1872-P1872)</f>
        <v/>
      </c>
      <c r="R1872" s="23">
        <f>IF(A1872="","",IF(O1872=0,"Outside audit periods; ","")&amp;IF(G1872="","No VAT category; ","")&amp;IF(ABS(Q1872)&gt;Setup!$B$10,"VAT ≠ 15% × net; ","")&amp;IF(AND(F1872="B2B - VAT registered",NOT(AND(LEN(E1872)=15,LEFT(E1872,1)="3",RIGHT(E1872,1)="3",ISNUMBER(--E1872)))),"Invalid/missing customer VAT no; ","")&amp;IF(L1872&lt;&gt;"Yes","Not reported/cleared on FATOORA; ","")&amp;IF(AND(OR(G1872="Zero-rated domestic (Box 3)",G1872="Export (Box 4)"),N1872=""),"Zero-rate/export evidence missing; ","")&amp;IF(AND(C1872="Credit Note",H1872&gt;0),"Credit note should be negative; ","")&amp;IF(AND(C1872="Simplified Tax Invoice",F1872="B2B - VAT registered"),"Simplified invoice issued to VAT-registered B2B; ",""))</f>
        <v/>
      </c>
    </row>
    <row r="1873">
      <c r="A1873" s="17" t="n"/>
      <c r="B1873" s="14" t="n"/>
      <c r="C1873" s="14" t="n"/>
      <c r="D1873" s="14" t="n"/>
      <c r="E1873" s="16" t="n"/>
      <c r="F1873" s="14" t="n"/>
      <c r="G1873" s="14" t="n"/>
      <c r="H1873" s="19" t="n"/>
      <c r="I1873" s="19" t="n"/>
      <c r="J1873" s="34">
        <f>IF(A1873="","",H1873+I1873)</f>
        <v/>
      </c>
      <c r="K1873" s="14" t="n"/>
      <c r="L1873" s="14" t="n"/>
      <c r="M1873" s="14" t="n"/>
      <c r="N1873" s="14" t="n"/>
      <c r="O1873" s="20">
        <f>IF(A1873="","",SUMPRODUCT((A1873&gt;=Setup!$C$19:$C$30)*(A1873&lt;=Setup!$D$19:$D$30)*Setup!$A$19:$A$30))</f>
        <v/>
      </c>
      <c r="P1873" s="34">
        <f>IF(A1873="","",IF(G1873="Standard 15% (Box 1)",ROUND(H1873*Setup!$B$9,2),0))</f>
        <v/>
      </c>
      <c r="Q1873" s="34">
        <f>IF(A1873="","",I1873-P1873)</f>
        <v/>
      </c>
      <c r="R1873" s="23">
        <f>IF(A1873="","",IF(O1873=0,"Outside audit periods; ","")&amp;IF(G1873="","No VAT category; ","")&amp;IF(ABS(Q1873)&gt;Setup!$B$10,"VAT ≠ 15% × net; ","")&amp;IF(AND(F1873="B2B - VAT registered",NOT(AND(LEN(E1873)=15,LEFT(E1873,1)="3",RIGHT(E1873,1)="3",ISNUMBER(--E1873)))),"Invalid/missing customer VAT no; ","")&amp;IF(L1873&lt;&gt;"Yes","Not reported/cleared on FATOORA; ","")&amp;IF(AND(OR(G1873="Zero-rated domestic (Box 3)",G1873="Export (Box 4)"),N1873=""),"Zero-rate/export evidence missing; ","")&amp;IF(AND(C1873="Credit Note",H1873&gt;0),"Credit note should be negative; ","")&amp;IF(AND(C1873="Simplified Tax Invoice",F1873="B2B - VAT registered"),"Simplified invoice issued to VAT-registered B2B; ",""))</f>
        <v/>
      </c>
    </row>
    <row r="1874">
      <c r="A1874" s="17" t="n"/>
      <c r="B1874" s="14" t="n"/>
      <c r="C1874" s="14" t="n"/>
      <c r="D1874" s="14" t="n"/>
      <c r="E1874" s="16" t="n"/>
      <c r="F1874" s="14" t="n"/>
      <c r="G1874" s="14" t="n"/>
      <c r="H1874" s="19" t="n"/>
      <c r="I1874" s="19" t="n"/>
      <c r="J1874" s="34">
        <f>IF(A1874="","",H1874+I1874)</f>
        <v/>
      </c>
      <c r="K1874" s="14" t="n"/>
      <c r="L1874" s="14" t="n"/>
      <c r="M1874" s="14" t="n"/>
      <c r="N1874" s="14" t="n"/>
      <c r="O1874" s="20">
        <f>IF(A1874="","",SUMPRODUCT((A1874&gt;=Setup!$C$19:$C$30)*(A1874&lt;=Setup!$D$19:$D$30)*Setup!$A$19:$A$30))</f>
        <v/>
      </c>
      <c r="P1874" s="34">
        <f>IF(A1874="","",IF(G1874="Standard 15% (Box 1)",ROUND(H1874*Setup!$B$9,2),0))</f>
        <v/>
      </c>
      <c r="Q1874" s="34">
        <f>IF(A1874="","",I1874-P1874)</f>
        <v/>
      </c>
      <c r="R1874" s="23">
        <f>IF(A1874="","",IF(O1874=0,"Outside audit periods; ","")&amp;IF(G1874="","No VAT category; ","")&amp;IF(ABS(Q1874)&gt;Setup!$B$10,"VAT ≠ 15% × net; ","")&amp;IF(AND(F1874="B2B - VAT registered",NOT(AND(LEN(E1874)=15,LEFT(E1874,1)="3",RIGHT(E1874,1)="3",ISNUMBER(--E1874)))),"Invalid/missing customer VAT no; ","")&amp;IF(L1874&lt;&gt;"Yes","Not reported/cleared on FATOORA; ","")&amp;IF(AND(OR(G1874="Zero-rated domestic (Box 3)",G1874="Export (Box 4)"),N1874=""),"Zero-rate/export evidence missing; ","")&amp;IF(AND(C1874="Credit Note",H1874&gt;0),"Credit note should be negative; ","")&amp;IF(AND(C1874="Simplified Tax Invoice",F1874="B2B - VAT registered"),"Simplified invoice issued to VAT-registered B2B; ",""))</f>
        <v/>
      </c>
    </row>
    <row r="1875">
      <c r="A1875" s="17" t="n"/>
      <c r="B1875" s="14" t="n"/>
      <c r="C1875" s="14" t="n"/>
      <c r="D1875" s="14" t="n"/>
      <c r="E1875" s="16" t="n"/>
      <c r="F1875" s="14" t="n"/>
      <c r="G1875" s="14" t="n"/>
      <c r="H1875" s="19" t="n"/>
      <c r="I1875" s="19" t="n"/>
      <c r="J1875" s="34">
        <f>IF(A1875="","",H1875+I1875)</f>
        <v/>
      </c>
      <c r="K1875" s="14" t="n"/>
      <c r="L1875" s="14" t="n"/>
      <c r="M1875" s="14" t="n"/>
      <c r="N1875" s="14" t="n"/>
      <c r="O1875" s="20">
        <f>IF(A1875="","",SUMPRODUCT((A1875&gt;=Setup!$C$19:$C$30)*(A1875&lt;=Setup!$D$19:$D$30)*Setup!$A$19:$A$30))</f>
        <v/>
      </c>
      <c r="P1875" s="34">
        <f>IF(A1875="","",IF(G1875="Standard 15% (Box 1)",ROUND(H1875*Setup!$B$9,2),0))</f>
        <v/>
      </c>
      <c r="Q1875" s="34">
        <f>IF(A1875="","",I1875-P1875)</f>
        <v/>
      </c>
      <c r="R1875" s="23">
        <f>IF(A1875="","",IF(O1875=0,"Outside audit periods; ","")&amp;IF(G1875="","No VAT category; ","")&amp;IF(ABS(Q1875)&gt;Setup!$B$10,"VAT ≠ 15% × net; ","")&amp;IF(AND(F1875="B2B - VAT registered",NOT(AND(LEN(E1875)=15,LEFT(E1875,1)="3",RIGHT(E1875,1)="3",ISNUMBER(--E1875)))),"Invalid/missing customer VAT no; ","")&amp;IF(L1875&lt;&gt;"Yes","Not reported/cleared on FATOORA; ","")&amp;IF(AND(OR(G1875="Zero-rated domestic (Box 3)",G1875="Export (Box 4)"),N1875=""),"Zero-rate/export evidence missing; ","")&amp;IF(AND(C1875="Credit Note",H1875&gt;0),"Credit note should be negative; ","")&amp;IF(AND(C1875="Simplified Tax Invoice",F1875="B2B - VAT registered"),"Simplified invoice issued to VAT-registered B2B; ",""))</f>
        <v/>
      </c>
    </row>
    <row r="1876">
      <c r="A1876" s="17" t="n"/>
      <c r="B1876" s="14" t="n"/>
      <c r="C1876" s="14" t="n"/>
      <c r="D1876" s="14" t="n"/>
      <c r="E1876" s="16" t="n"/>
      <c r="F1876" s="14" t="n"/>
      <c r="G1876" s="14" t="n"/>
      <c r="H1876" s="19" t="n"/>
      <c r="I1876" s="19" t="n"/>
      <c r="J1876" s="34">
        <f>IF(A1876="","",H1876+I1876)</f>
        <v/>
      </c>
      <c r="K1876" s="14" t="n"/>
      <c r="L1876" s="14" t="n"/>
      <c r="M1876" s="14" t="n"/>
      <c r="N1876" s="14" t="n"/>
      <c r="O1876" s="20">
        <f>IF(A1876="","",SUMPRODUCT((A1876&gt;=Setup!$C$19:$C$30)*(A1876&lt;=Setup!$D$19:$D$30)*Setup!$A$19:$A$30))</f>
        <v/>
      </c>
      <c r="P1876" s="34">
        <f>IF(A1876="","",IF(G1876="Standard 15% (Box 1)",ROUND(H1876*Setup!$B$9,2),0))</f>
        <v/>
      </c>
      <c r="Q1876" s="34">
        <f>IF(A1876="","",I1876-P1876)</f>
        <v/>
      </c>
      <c r="R1876" s="23">
        <f>IF(A1876="","",IF(O1876=0,"Outside audit periods; ","")&amp;IF(G1876="","No VAT category; ","")&amp;IF(ABS(Q1876)&gt;Setup!$B$10,"VAT ≠ 15% × net; ","")&amp;IF(AND(F1876="B2B - VAT registered",NOT(AND(LEN(E1876)=15,LEFT(E1876,1)="3",RIGHT(E1876,1)="3",ISNUMBER(--E1876)))),"Invalid/missing customer VAT no; ","")&amp;IF(L1876&lt;&gt;"Yes","Not reported/cleared on FATOORA; ","")&amp;IF(AND(OR(G1876="Zero-rated domestic (Box 3)",G1876="Export (Box 4)"),N1876=""),"Zero-rate/export evidence missing; ","")&amp;IF(AND(C1876="Credit Note",H1876&gt;0),"Credit note should be negative; ","")&amp;IF(AND(C1876="Simplified Tax Invoice",F1876="B2B - VAT registered"),"Simplified invoice issued to VAT-registered B2B; ",""))</f>
        <v/>
      </c>
    </row>
    <row r="1877">
      <c r="A1877" s="17" t="n"/>
      <c r="B1877" s="14" t="n"/>
      <c r="C1877" s="14" t="n"/>
      <c r="D1877" s="14" t="n"/>
      <c r="E1877" s="16" t="n"/>
      <c r="F1877" s="14" t="n"/>
      <c r="G1877" s="14" t="n"/>
      <c r="H1877" s="19" t="n"/>
      <c r="I1877" s="19" t="n"/>
      <c r="J1877" s="34">
        <f>IF(A1877="","",H1877+I1877)</f>
        <v/>
      </c>
      <c r="K1877" s="14" t="n"/>
      <c r="L1877" s="14" t="n"/>
      <c r="M1877" s="14" t="n"/>
      <c r="N1877" s="14" t="n"/>
      <c r="O1877" s="20">
        <f>IF(A1877="","",SUMPRODUCT((A1877&gt;=Setup!$C$19:$C$30)*(A1877&lt;=Setup!$D$19:$D$30)*Setup!$A$19:$A$30))</f>
        <v/>
      </c>
      <c r="P1877" s="34">
        <f>IF(A1877="","",IF(G1877="Standard 15% (Box 1)",ROUND(H1877*Setup!$B$9,2),0))</f>
        <v/>
      </c>
      <c r="Q1877" s="34">
        <f>IF(A1877="","",I1877-P1877)</f>
        <v/>
      </c>
      <c r="R1877" s="23">
        <f>IF(A1877="","",IF(O1877=0,"Outside audit periods; ","")&amp;IF(G1877="","No VAT category; ","")&amp;IF(ABS(Q1877)&gt;Setup!$B$10,"VAT ≠ 15% × net; ","")&amp;IF(AND(F1877="B2B - VAT registered",NOT(AND(LEN(E1877)=15,LEFT(E1877,1)="3",RIGHT(E1877,1)="3",ISNUMBER(--E1877)))),"Invalid/missing customer VAT no; ","")&amp;IF(L1877&lt;&gt;"Yes","Not reported/cleared on FATOORA; ","")&amp;IF(AND(OR(G1877="Zero-rated domestic (Box 3)",G1877="Export (Box 4)"),N1877=""),"Zero-rate/export evidence missing; ","")&amp;IF(AND(C1877="Credit Note",H1877&gt;0),"Credit note should be negative; ","")&amp;IF(AND(C1877="Simplified Tax Invoice",F1877="B2B - VAT registered"),"Simplified invoice issued to VAT-registered B2B; ",""))</f>
        <v/>
      </c>
    </row>
    <row r="1878">
      <c r="A1878" s="17" t="n"/>
      <c r="B1878" s="14" t="n"/>
      <c r="C1878" s="14" t="n"/>
      <c r="D1878" s="14" t="n"/>
      <c r="E1878" s="16" t="n"/>
      <c r="F1878" s="14" t="n"/>
      <c r="G1878" s="14" t="n"/>
      <c r="H1878" s="19" t="n"/>
      <c r="I1878" s="19" t="n"/>
      <c r="J1878" s="34">
        <f>IF(A1878="","",H1878+I1878)</f>
        <v/>
      </c>
      <c r="K1878" s="14" t="n"/>
      <c r="L1878" s="14" t="n"/>
      <c r="M1878" s="14" t="n"/>
      <c r="N1878" s="14" t="n"/>
      <c r="O1878" s="20">
        <f>IF(A1878="","",SUMPRODUCT((A1878&gt;=Setup!$C$19:$C$30)*(A1878&lt;=Setup!$D$19:$D$30)*Setup!$A$19:$A$30))</f>
        <v/>
      </c>
      <c r="P1878" s="34">
        <f>IF(A1878="","",IF(G1878="Standard 15% (Box 1)",ROUND(H1878*Setup!$B$9,2),0))</f>
        <v/>
      </c>
      <c r="Q1878" s="34">
        <f>IF(A1878="","",I1878-P1878)</f>
        <v/>
      </c>
      <c r="R1878" s="23">
        <f>IF(A1878="","",IF(O1878=0,"Outside audit periods; ","")&amp;IF(G1878="","No VAT category; ","")&amp;IF(ABS(Q1878)&gt;Setup!$B$10,"VAT ≠ 15% × net; ","")&amp;IF(AND(F1878="B2B - VAT registered",NOT(AND(LEN(E1878)=15,LEFT(E1878,1)="3",RIGHT(E1878,1)="3",ISNUMBER(--E1878)))),"Invalid/missing customer VAT no; ","")&amp;IF(L1878&lt;&gt;"Yes","Not reported/cleared on FATOORA; ","")&amp;IF(AND(OR(G1878="Zero-rated domestic (Box 3)",G1878="Export (Box 4)"),N1878=""),"Zero-rate/export evidence missing; ","")&amp;IF(AND(C1878="Credit Note",H1878&gt;0),"Credit note should be negative; ","")&amp;IF(AND(C1878="Simplified Tax Invoice",F1878="B2B - VAT registered"),"Simplified invoice issued to VAT-registered B2B; ",""))</f>
        <v/>
      </c>
    </row>
    <row r="1879">
      <c r="A1879" s="17" t="n"/>
      <c r="B1879" s="14" t="n"/>
      <c r="C1879" s="14" t="n"/>
      <c r="D1879" s="14" t="n"/>
      <c r="E1879" s="16" t="n"/>
      <c r="F1879" s="14" t="n"/>
      <c r="G1879" s="14" t="n"/>
      <c r="H1879" s="19" t="n"/>
      <c r="I1879" s="19" t="n"/>
      <c r="J1879" s="34">
        <f>IF(A1879="","",H1879+I1879)</f>
        <v/>
      </c>
      <c r="K1879" s="14" t="n"/>
      <c r="L1879" s="14" t="n"/>
      <c r="M1879" s="14" t="n"/>
      <c r="N1879" s="14" t="n"/>
      <c r="O1879" s="20">
        <f>IF(A1879="","",SUMPRODUCT((A1879&gt;=Setup!$C$19:$C$30)*(A1879&lt;=Setup!$D$19:$D$30)*Setup!$A$19:$A$30))</f>
        <v/>
      </c>
      <c r="P1879" s="34">
        <f>IF(A1879="","",IF(G1879="Standard 15% (Box 1)",ROUND(H1879*Setup!$B$9,2),0))</f>
        <v/>
      </c>
      <c r="Q1879" s="34">
        <f>IF(A1879="","",I1879-P1879)</f>
        <v/>
      </c>
      <c r="R1879" s="23">
        <f>IF(A1879="","",IF(O1879=0,"Outside audit periods; ","")&amp;IF(G1879="","No VAT category; ","")&amp;IF(ABS(Q1879)&gt;Setup!$B$10,"VAT ≠ 15% × net; ","")&amp;IF(AND(F1879="B2B - VAT registered",NOT(AND(LEN(E1879)=15,LEFT(E1879,1)="3",RIGHT(E1879,1)="3",ISNUMBER(--E1879)))),"Invalid/missing customer VAT no; ","")&amp;IF(L1879&lt;&gt;"Yes","Not reported/cleared on FATOORA; ","")&amp;IF(AND(OR(G1879="Zero-rated domestic (Box 3)",G1879="Export (Box 4)"),N1879=""),"Zero-rate/export evidence missing; ","")&amp;IF(AND(C1879="Credit Note",H1879&gt;0),"Credit note should be negative; ","")&amp;IF(AND(C1879="Simplified Tax Invoice",F1879="B2B - VAT registered"),"Simplified invoice issued to VAT-registered B2B; ",""))</f>
        <v/>
      </c>
    </row>
    <row r="1880">
      <c r="A1880" s="17" t="n"/>
      <c r="B1880" s="14" t="n"/>
      <c r="C1880" s="14" t="n"/>
      <c r="D1880" s="14" t="n"/>
      <c r="E1880" s="16" t="n"/>
      <c r="F1880" s="14" t="n"/>
      <c r="G1880" s="14" t="n"/>
      <c r="H1880" s="19" t="n"/>
      <c r="I1880" s="19" t="n"/>
      <c r="J1880" s="34">
        <f>IF(A1880="","",H1880+I1880)</f>
        <v/>
      </c>
      <c r="K1880" s="14" t="n"/>
      <c r="L1880" s="14" t="n"/>
      <c r="M1880" s="14" t="n"/>
      <c r="N1880" s="14" t="n"/>
      <c r="O1880" s="20">
        <f>IF(A1880="","",SUMPRODUCT((A1880&gt;=Setup!$C$19:$C$30)*(A1880&lt;=Setup!$D$19:$D$30)*Setup!$A$19:$A$30))</f>
        <v/>
      </c>
      <c r="P1880" s="34">
        <f>IF(A1880="","",IF(G1880="Standard 15% (Box 1)",ROUND(H1880*Setup!$B$9,2),0))</f>
        <v/>
      </c>
      <c r="Q1880" s="34">
        <f>IF(A1880="","",I1880-P1880)</f>
        <v/>
      </c>
      <c r="R1880" s="23">
        <f>IF(A1880="","",IF(O1880=0,"Outside audit periods; ","")&amp;IF(G1880="","No VAT category; ","")&amp;IF(ABS(Q1880)&gt;Setup!$B$10,"VAT ≠ 15% × net; ","")&amp;IF(AND(F1880="B2B - VAT registered",NOT(AND(LEN(E1880)=15,LEFT(E1880,1)="3",RIGHT(E1880,1)="3",ISNUMBER(--E1880)))),"Invalid/missing customer VAT no; ","")&amp;IF(L1880&lt;&gt;"Yes","Not reported/cleared on FATOORA; ","")&amp;IF(AND(OR(G1880="Zero-rated domestic (Box 3)",G1880="Export (Box 4)"),N1880=""),"Zero-rate/export evidence missing; ","")&amp;IF(AND(C1880="Credit Note",H1880&gt;0),"Credit note should be negative; ","")&amp;IF(AND(C1880="Simplified Tax Invoice",F1880="B2B - VAT registered"),"Simplified invoice issued to VAT-registered B2B; ",""))</f>
        <v/>
      </c>
    </row>
    <row r="1881">
      <c r="A1881" s="17" t="n"/>
      <c r="B1881" s="14" t="n"/>
      <c r="C1881" s="14" t="n"/>
      <c r="D1881" s="14" t="n"/>
      <c r="E1881" s="16" t="n"/>
      <c r="F1881" s="14" t="n"/>
      <c r="G1881" s="14" t="n"/>
      <c r="H1881" s="19" t="n"/>
      <c r="I1881" s="19" t="n"/>
      <c r="J1881" s="34">
        <f>IF(A1881="","",H1881+I1881)</f>
        <v/>
      </c>
      <c r="K1881" s="14" t="n"/>
      <c r="L1881" s="14" t="n"/>
      <c r="M1881" s="14" t="n"/>
      <c r="N1881" s="14" t="n"/>
      <c r="O1881" s="20">
        <f>IF(A1881="","",SUMPRODUCT((A1881&gt;=Setup!$C$19:$C$30)*(A1881&lt;=Setup!$D$19:$D$30)*Setup!$A$19:$A$30))</f>
        <v/>
      </c>
      <c r="P1881" s="34">
        <f>IF(A1881="","",IF(G1881="Standard 15% (Box 1)",ROUND(H1881*Setup!$B$9,2),0))</f>
        <v/>
      </c>
      <c r="Q1881" s="34">
        <f>IF(A1881="","",I1881-P1881)</f>
        <v/>
      </c>
      <c r="R1881" s="23">
        <f>IF(A1881="","",IF(O1881=0,"Outside audit periods; ","")&amp;IF(G1881="","No VAT category; ","")&amp;IF(ABS(Q1881)&gt;Setup!$B$10,"VAT ≠ 15% × net; ","")&amp;IF(AND(F1881="B2B - VAT registered",NOT(AND(LEN(E1881)=15,LEFT(E1881,1)="3",RIGHT(E1881,1)="3",ISNUMBER(--E1881)))),"Invalid/missing customer VAT no; ","")&amp;IF(L1881&lt;&gt;"Yes","Not reported/cleared on FATOORA; ","")&amp;IF(AND(OR(G1881="Zero-rated domestic (Box 3)",G1881="Export (Box 4)"),N1881=""),"Zero-rate/export evidence missing; ","")&amp;IF(AND(C1881="Credit Note",H1881&gt;0),"Credit note should be negative; ","")&amp;IF(AND(C1881="Simplified Tax Invoice",F1881="B2B - VAT registered"),"Simplified invoice issued to VAT-registered B2B; ",""))</f>
        <v/>
      </c>
    </row>
    <row r="1882">
      <c r="A1882" s="17" t="n"/>
      <c r="B1882" s="14" t="n"/>
      <c r="C1882" s="14" t="n"/>
      <c r="D1882" s="14" t="n"/>
      <c r="E1882" s="16" t="n"/>
      <c r="F1882" s="14" t="n"/>
      <c r="G1882" s="14" t="n"/>
      <c r="H1882" s="19" t="n"/>
      <c r="I1882" s="19" t="n"/>
      <c r="J1882" s="34">
        <f>IF(A1882="","",H1882+I1882)</f>
        <v/>
      </c>
      <c r="K1882" s="14" t="n"/>
      <c r="L1882" s="14" t="n"/>
      <c r="M1882" s="14" t="n"/>
      <c r="N1882" s="14" t="n"/>
      <c r="O1882" s="20">
        <f>IF(A1882="","",SUMPRODUCT((A1882&gt;=Setup!$C$19:$C$30)*(A1882&lt;=Setup!$D$19:$D$30)*Setup!$A$19:$A$30))</f>
        <v/>
      </c>
      <c r="P1882" s="34">
        <f>IF(A1882="","",IF(G1882="Standard 15% (Box 1)",ROUND(H1882*Setup!$B$9,2),0))</f>
        <v/>
      </c>
      <c r="Q1882" s="34">
        <f>IF(A1882="","",I1882-P1882)</f>
        <v/>
      </c>
      <c r="R1882" s="23">
        <f>IF(A1882="","",IF(O1882=0,"Outside audit periods; ","")&amp;IF(G1882="","No VAT category; ","")&amp;IF(ABS(Q1882)&gt;Setup!$B$10,"VAT ≠ 15% × net; ","")&amp;IF(AND(F1882="B2B - VAT registered",NOT(AND(LEN(E1882)=15,LEFT(E1882,1)="3",RIGHT(E1882,1)="3",ISNUMBER(--E1882)))),"Invalid/missing customer VAT no; ","")&amp;IF(L1882&lt;&gt;"Yes","Not reported/cleared on FATOORA; ","")&amp;IF(AND(OR(G1882="Zero-rated domestic (Box 3)",G1882="Export (Box 4)"),N1882=""),"Zero-rate/export evidence missing; ","")&amp;IF(AND(C1882="Credit Note",H1882&gt;0),"Credit note should be negative; ","")&amp;IF(AND(C1882="Simplified Tax Invoice",F1882="B2B - VAT registered"),"Simplified invoice issued to VAT-registered B2B; ",""))</f>
        <v/>
      </c>
    </row>
    <row r="1883">
      <c r="A1883" s="17" t="n"/>
      <c r="B1883" s="14" t="n"/>
      <c r="C1883" s="14" t="n"/>
      <c r="D1883" s="14" t="n"/>
      <c r="E1883" s="16" t="n"/>
      <c r="F1883" s="14" t="n"/>
      <c r="G1883" s="14" t="n"/>
      <c r="H1883" s="19" t="n"/>
      <c r="I1883" s="19" t="n"/>
      <c r="J1883" s="34">
        <f>IF(A1883="","",H1883+I1883)</f>
        <v/>
      </c>
      <c r="K1883" s="14" t="n"/>
      <c r="L1883" s="14" t="n"/>
      <c r="M1883" s="14" t="n"/>
      <c r="N1883" s="14" t="n"/>
      <c r="O1883" s="20">
        <f>IF(A1883="","",SUMPRODUCT((A1883&gt;=Setup!$C$19:$C$30)*(A1883&lt;=Setup!$D$19:$D$30)*Setup!$A$19:$A$30))</f>
        <v/>
      </c>
      <c r="P1883" s="34">
        <f>IF(A1883="","",IF(G1883="Standard 15% (Box 1)",ROUND(H1883*Setup!$B$9,2),0))</f>
        <v/>
      </c>
      <c r="Q1883" s="34">
        <f>IF(A1883="","",I1883-P1883)</f>
        <v/>
      </c>
      <c r="R1883" s="23">
        <f>IF(A1883="","",IF(O1883=0,"Outside audit periods; ","")&amp;IF(G1883="","No VAT category; ","")&amp;IF(ABS(Q1883)&gt;Setup!$B$10,"VAT ≠ 15% × net; ","")&amp;IF(AND(F1883="B2B - VAT registered",NOT(AND(LEN(E1883)=15,LEFT(E1883,1)="3",RIGHT(E1883,1)="3",ISNUMBER(--E1883)))),"Invalid/missing customer VAT no; ","")&amp;IF(L1883&lt;&gt;"Yes","Not reported/cleared on FATOORA; ","")&amp;IF(AND(OR(G1883="Zero-rated domestic (Box 3)",G1883="Export (Box 4)"),N1883=""),"Zero-rate/export evidence missing; ","")&amp;IF(AND(C1883="Credit Note",H1883&gt;0),"Credit note should be negative; ","")&amp;IF(AND(C1883="Simplified Tax Invoice",F1883="B2B - VAT registered"),"Simplified invoice issued to VAT-registered B2B; ",""))</f>
        <v/>
      </c>
    </row>
    <row r="1884">
      <c r="A1884" s="17" t="n"/>
      <c r="B1884" s="14" t="n"/>
      <c r="C1884" s="14" t="n"/>
      <c r="D1884" s="14" t="n"/>
      <c r="E1884" s="16" t="n"/>
      <c r="F1884" s="14" t="n"/>
      <c r="G1884" s="14" t="n"/>
      <c r="H1884" s="19" t="n"/>
      <c r="I1884" s="19" t="n"/>
      <c r="J1884" s="34">
        <f>IF(A1884="","",H1884+I1884)</f>
        <v/>
      </c>
      <c r="K1884" s="14" t="n"/>
      <c r="L1884" s="14" t="n"/>
      <c r="M1884" s="14" t="n"/>
      <c r="N1884" s="14" t="n"/>
      <c r="O1884" s="20">
        <f>IF(A1884="","",SUMPRODUCT((A1884&gt;=Setup!$C$19:$C$30)*(A1884&lt;=Setup!$D$19:$D$30)*Setup!$A$19:$A$30))</f>
        <v/>
      </c>
      <c r="P1884" s="34">
        <f>IF(A1884="","",IF(G1884="Standard 15% (Box 1)",ROUND(H1884*Setup!$B$9,2),0))</f>
        <v/>
      </c>
      <c r="Q1884" s="34">
        <f>IF(A1884="","",I1884-P1884)</f>
        <v/>
      </c>
      <c r="R1884" s="23">
        <f>IF(A1884="","",IF(O1884=0,"Outside audit periods; ","")&amp;IF(G1884="","No VAT category; ","")&amp;IF(ABS(Q1884)&gt;Setup!$B$10,"VAT ≠ 15% × net; ","")&amp;IF(AND(F1884="B2B - VAT registered",NOT(AND(LEN(E1884)=15,LEFT(E1884,1)="3",RIGHT(E1884,1)="3",ISNUMBER(--E1884)))),"Invalid/missing customer VAT no; ","")&amp;IF(L1884&lt;&gt;"Yes","Not reported/cleared on FATOORA; ","")&amp;IF(AND(OR(G1884="Zero-rated domestic (Box 3)",G1884="Export (Box 4)"),N1884=""),"Zero-rate/export evidence missing; ","")&amp;IF(AND(C1884="Credit Note",H1884&gt;0),"Credit note should be negative; ","")&amp;IF(AND(C1884="Simplified Tax Invoice",F1884="B2B - VAT registered"),"Simplified invoice issued to VAT-registered B2B; ",""))</f>
        <v/>
      </c>
    </row>
    <row r="1885">
      <c r="A1885" s="17" t="n"/>
      <c r="B1885" s="14" t="n"/>
      <c r="C1885" s="14" t="n"/>
      <c r="D1885" s="14" t="n"/>
      <c r="E1885" s="16" t="n"/>
      <c r="F1885" s="14" t="n"/>
      <c r="G1885" s="14" t="n"/>
      <c r="H1885" s="19" t="n"/>
      <c r="I1885" s="19" t="n"/>
      <c r="J1885" s="34">
        <f>IF(A1885="","",H1885+I1885)</f>
        <v/>
      </c>
      <c r="K1885" s="14" t="n"/>
      <c r="L1885" s="14" t="n"/>
      <c r="M1885" s="14" t="n"/>
      <c r="N1885" s="14" t="n"/>
      <c r="O1885" s="20">
        <f>IF(A1885="","",SUMPRODUCT((A1885&gt;=Setup!$C$19:$C$30)*(A1885&lt;=Setup!$D$19:$D$30)*Setup!$A$19:$A$30))</f>
        <v/>
      </c>
      <c r="P1885" s="34">
        <f>IF(A1885="","",IF(G1885="Standard 15% (Box 1)",ROUND(H1885*Setup!$B$9,2),0))</f>
        <v/>
      </c>
      <c r="Q1885" s="34">
        <f>IF(A1885="","",I1885-P1885)</f>
        <v/>
      </c>
      <c r="R1885" s="23">
        <f>IF(A1885="","",IF(O1885=0,"Outside audit periods; ","")&amp;IF(G1885="","No VAT category; ","")&amp;IF(ABS(Q1885)&gt;Setup!$B$10,"VAT ≠ 15% × net; ","")&amp;IF(AND(F1885="B2B - VAT registered",NOT(AND(LEN(E1885)=15,LEFT(E1885,1)="3",RIGHT(E1885,1)="3",ISNUMBER(--E1885)))),"Invalid/missing customer VAT no; ","")&amp;IF(L1885&lt;&gt;"Yes","Not reported/cleared on FATOORA; ","")&amp;IF(AND(OR(G1885="Zero-rated domestic (Box 3)",G1885="Export (Box 4)"),N1885=""),"Zero-rate/export evidence missing; ","")&amp;IF(AND(C1885="Credit Note",H1885&gt;0),"Credit note should be negative; ","")&amp;IF(AND(C1885="Simplified Tax Invoice",F1885="B2B - VAT registered"),"Simplified invoice issued to VAT-registered B2B; ",""))</f>
        <v/>
      </c>
    </row>
    <row r="1886">
      <c r="A1886" s="17" t="n"/>
      <c r="B1886" s="14" t="n"/>
      <c r="C1886" s="14" t="n"/>
      <c r="D1886" s="14" t="n"/>
      <c r="E1886" s="16" t="n"/>
      <c r="F1886" s="14" t="n"/>
      <c r="G1886" s="14" t="n"/>
      <c r="H1886" s="19" t="n"/>
      <c r="I1886" s="19" t="n"/>
      <c r="J1886" s="34">
        <f>IF(A1886="","",H1886+I1886)</f>
        <v/>
      </c>
      <c r="K1886" s="14" t="n"/>
      <c r="L1886" s="14" t="n"/>
      <c r="M1886" s="14" t="n"/>
      <c r="N1886" s="14" t="n"/>
      <c r="O1886" s="20">
        <f>IF(A1886="","",SUMPRODUCT((A1886&gt;=Setup!$C$19:$C$30)*(A1886&lt;=Setup!$D$19:$D$30)*Setup!$A$19:$A$30))</f>
        <v/>
      </c>
      <c r="P1886" s="34">
        <f>IF(A1886="","",IF(G1886="Standard 15% (Box 1)",ROUND(H1886*Setup!$B$9,2),0))</f>
        <v/>
      </c>
      <c r="Q1886" s="34">
        <f>IF(A1886="","",I1886-P1886)</f>
        <v/>
      </c>
      <c r="R1886" s="23">
        <f>IF(A1886="","",IF(O1886=0,"Outside audit periods; ","")&amp;IF(G1886="","No VAT category; ","")&amp;IF(ABS(Q1886)&gt;Setup!$B$10,"VAT ≠ 15% × net; ","")&amp;IF(AND(F1886="B2B - VAT registered",NOT(AND(LEN(E1886)=15,LEFT(E1886,1)="3",RIGHT(E1886,1)="3",ISNUMBER(--E1886)))),"Invalid/missing customer VAT no; ","")&amp;IF(L1886&lt;&gt;"Yes","Not reported/cleared on FATOORA; ","")&amp;IF(AND(OR(G1886="Zero-rated domestic (Box 3)",G1886="Export (Box 4)"),N1886=""),"Zero-rate/export evidence missing; ","")&amp;IF(AND(C1886="Credit Note",H1886&gt;0),"Credit note should be negative; ","")&amp;IF(AND(C1886="Simplified Tax Invoice",F1886="B2B - VAT registered"),"Simplified invoice issued to VAT-registered B2B; ",""))</f>
        <v/>
      </c>
    </row>
    <row r="1887">
      <c r="A1887" s="17" t="n"/>
      <c r="B1887" s="14" t="n"/>
      <c r="C1887" s="14" t="n"/>
      <c r="D1887" s="14" t="n"/>
      <c r="E1887" s="16" t="n"/>
      <c r="F1887" s="14" t="n"/>
      <c r="G1887" s="14" t="n"/>
      <c r="H1887" s="19" t="n"/>
      <c r="I1887" s="19" t="n"/>
      <c r="J1887" s="34">
        <f>IF(A1887="","",H1887+I1887)</f>
        <v/>
      </c>
      <c r="K1887" s="14" t="n"/>
      <c r="L1887" s="14" t="n"/>
      <c r="M1887" s="14" t="n"/>
      <c r="N1887" s="14" t="n"/>
      <c r="O1887" s="20">
        <f>IF(A1887="","",SUMPRODUCT((A1887&gt;=Setup!$C$19:$C$30)*(A1887&lt;=Setup!$D$19:$D$30)*Setup!$A$19:$A$30))</f>
        <v/>
      </c>
      <c r="P1887" s="34">
        <f>IF(A1887="","",IF(G1887="Standard 15% (Box 1)",ROUND(H1887*Setup!$B$9,2),0))</f>
        <v/>
      </c>
      <c r="Q1887" s="34">
        <f>IF(A1887="","",I1887-P1887)</f>
        <v/>
      </c>
      <c r="R1887" s="23">
        <f>IF(A1887="","",IF(O1887=0,"Outside audit periods; ","")&amp;IF(G1887="","No VAT category; ","")&amp;IF(ABS(Q1887)&gt;Setup!$B$10,"VAT ≠ 15% × net; ","")&amp;IF(AND(F1887="B2B - VAT registered",NOT(AND(LEN(E1887)=15,LEFT(E1887,1)="3",RIGHT(E1887,1)="3",ISNUMBER(--E1887)))),"Invalid/missing customer VAT no; ","")&amp;IF(L1887&lt;&gt;"Yes","Not reported/cleared on FATOORA; ","")&amp;IF(AND(OR(G1887="Zero-rated domestic (Box 3)",G1887="Export (Box 4)"),N1887=""),"Zero-rate/export evidence missing; ","")&amp;IF(AND(C1887="Credit Note",H1887&gt;0),"Credit note should be negative; ","")&amp;IF(AND(C1887="Simplified Tax Invoice",F1887="B2B - VAT registered"),"Simplified invoice issued to VAT-registered B2B; ",""))</f>
        <v/>
      </c>
    </row>
    <row r="1888">
      <c r="A1888" s="17" t="n"/>
      <c r="B1888" s="14" t="n"/>
      <c r="C1888" s="14" t="n"/>
      <c r="D1888" s="14" t="n"/>
      <c r="E1888" s="16" t="n"/>
      <c r="F1888" s="14" t="n"/>
      <c r="G1888" s="14" t="n"/>
      <c r="H1888" s="19" t="n"/>
      <c r="I1888" s="19" t="n"/>
      <c r="J1888" s="34">
        <f>IF(A1888="","",H1888+I1888)</f>
        <v/>
      </c>
      <c r="K1888" s="14" t="n"/>
      <c r="L1888" s="14" t="n"/>
      <c r="M1888" s="14" t="n"/>
      <c r="N1888" s="14" t="n"/>
      <c r="O1888" s="20">
        <f>IF(A1888="","",SUMPRODUCT((A1888&gt;=Setup!$C$19:$C$30)*(A1888&lt;=Setup!$D$19:$D$30)*Setup!$A$19:$A$30))</f>
        <v/>
      </c>
      <c r="P1888" s="34">
        <f>IF(A1888="","",IF(G1888="Standard 15% (Box 1)",ROUND(H1888*Setup!$B$9,2),0))</f>
        <v/>
      </c>
      <c r="Q1888" s="34">
        <f>IF(A1888="","",I1888-P1888)</f>
        <v/>
      </c>
      <c r="R1888" s="23">
        <f>IF(A1888="","",IF(O1888=0,"Outside audit periods; ","")&amp;IF(G1888="","No VAT category; ","")&amp;IF(ABS(Q1888)&gt;Setup!$B$10,"VAT ≠ 15% × net; ","")&amp;IF(AND(F1888="B2B - VAT registered",NOT(AND(LEN(E1888)=15,LEFT(E1888,1)="3",RIGHT(E1888,1)="3",ISNUMBER(--E1888)))),"Invalid/missing customer VAT no; ","")&amp;IF(L1888&lt;&gt;"Yes","Not reported/cleared on FATOORA; ","")&amp;IF(AND(OR(G1888="Zero-rated domestic (Box 3)",G1888="Export (Box 4)"),N1888=""),"Zero-rate/export evidence missing; ","")&amp;IF(AND(C1888="Credit Note",H1888&gt;0),"Credit note should be negative; ","")&amp;IF(AND(C1888="Simplified Tax Invoice",F1888="B2B - VAT registered"),"Simplified invoice issued to VAT-registered B2B; ",""))</f>
        <v/>
      </c>
    </row>
    <row r="1889">
      <c r="A1889" s="17" t="n"/>
      <c r="B1889" s="14" t="n"/>
      <c r="C1889" s="14" t="n"/>
      <c r="D1889" s="14" t="n"/>
      <c r="E1889" s="16" t="n"/>
      <c r="F1889" s="14" t="n"/>
      <c r="G1889" s="14" t="n"/>
      <c r="H1889" s="19" t="n"/>
      <c r="I1889" s="19" t="n"/>
      <c r="J1889" s="34">
        <f>IF(A1889="","",H1889+I1889)</f>
        <v/>
      </c>
      <c r="K1889" s="14" t="n"/>
      <c r="L1889" s="14" t="n"/>
      <c r="M1889" s="14" t="n"/>
      <c r="N1889" s="14" t="n"/>
      <c r="O1889" s="20">
        <f>IF(A1889="","",SUMPRODUCT((A1889&gt;=Setup!$C$19:$C$30)*(A1889&lt;=Setup!$D$19:$D$30)*Setup!$A$19:$A$30))</f>
        <v/>
      </c>
      <c r="P1889" s="34">
        <f>IF(A1889="","",IF(G1889="Standard 15% (Box 1)",ROUND(H1889*Setup!$B$9,2),0))</f>
        <v/>
      </c>
      <c r="Q1889" s="34">
        <f>IF(A1889="","",I1889-P1889)</f>
        <v/>
      </c>
      <c r="R1889" s="23">
        <f>IF(A1889="","",IF(O1889=0,"Outside audit periods; ","")&amp;IF(G1889="","No VAT category; ","")&amp;IF(ABS(Q1889)&gt;Setup!$B$10,"VAT ≠ 15% × net; ","")&amp;IF(AND(F1889="B2B - VAT registered",NOT(AND(LEN(E1889)=15,LEFT(E1889,1)="3",RIGHT(E1889,1)="3",ISNUMBER(--E1889)))),"Invalid/missing customer VAT no; ","")&amp;IF(L1889&lt;&gt;"Yes","Not reported/cleared on FATOORA; ","")&amp;IF(AND(OR(G1889="Zero-rated domestic (Box 3)",G1889="Export (Box 4)"),N1889=""),"Zero-rate/export evidence missing; ","")&amp;IF(AND(C1889="Credit Note",H1889&gt;0),"Credit note should be negative; ","")&amp;IF(AND(C1889="Simplified Tax Invoice",F1889="B2B - VAT registered"),"Simplified invoice issued to VAT-registered B2B; ",""))</f>
        <v/>
      </c>
    </row>
    <row r="1890">
      <c r="A1890" s="17" t="n"/>
      <c r="B1890" s="14" t="n"/>
      <c r="C1890" s="14" t="n"/>
      <c r="D1890" s="14" t="n"/>
      <c r="E1890" s="16" t="n"/>
      <c r="F1890" s="14" t="n"/>
      <c r="G1890" s="14" t="n"/>
      <c r="H1890" s="19" t="n"/>
      <c r="I1890" s="19" t="n"/>
      <c r="J1890" s="34">
        <f>IF(A1890="","",H1890+I1890)</f>
        <v/>
      </c>
      <c r="K1890" s="14" t="n"/>
      <c r="L1890" s="14" t="n"/>
      <c r="M1890" s="14" t="n"/>
      <c r="N1890" s="14" t="n"/>
      <c r="O1890" s="20">
        <f>IF(A1890="","",SUMPRODUCT((A1890&gt;=Setup!$C$19:$C$30)*(A1890&lt;=Setup!$D$19:$D$30)*Setup!$A$19:$A$30))</f>
        <v/>
      </c>
      <c r="P1890" s="34">
        <f>IF(A1890="","",IF(G1890="Standard 15% (Box 1)",ROUND(H1890*Setup!$B$9,2),0))</f>
        <v/>
      </c>
      <c r="Q1890" s="34">
        <f>IF(A1890="","",I1890-P1890)</f>
        <v/>
      </c>
      <c r="R1890" s="23">
        <f>IF(A1890="","",IF(O1890=0,"Outside audit periods; ","")&amp;IF(G1890="","No VAT category; ","")&amp;IF(ABS(Q1890)&gt;Setup!$B$10,"VAT ≠ 15% × net; ","")&amp;IF(AND(F1890="B2B - VAT registered",NOT(AND(LEN(E1890)=15,LEFT(E1890,1)="3",RIGHT(E1890,1)="3",ISNUMBER(--E1890)))),"Invalid/missing customer VAT no; ","")&amp;IF(L1890&lt;&gt;"Yes","Not reported/cleared on FATOORA; ","")&amp;IF(AND(OR(G1890="Zero-rated domestic (Box 3)",G1890="Export (Box 4)"),N1890=""),"Zero-rate/export evidence missing; ","")&amp;IF(AND(C1890="Credit Note",H1890&gt;0),"Credit note should be negative; ","")&amp;IF(AND(C1890="Simplified Tax Invoice",F1890="B2B - VAT registered"),"Simplified invoice issued to VAT-registered B2B; ",""))</f>
        <v/>
      </c>
    </row>
    <row r="1891">
      <c r="A1891" s="17" t="n"/>
      <c r="B1891" s="14" t="n"/>
      <c r="C1891" s="14" t="n"/>
      <c r="D1891" s="14" t="n"/>
      <c r="E1891" s="16" t="n"/>
      <c r="F1891" s="14" t="n"/>
      <c r="G1891" s="14" t="n"/>
      <c r="H1891" s="19" t="n"/>
      <c r="I1891" s="19" t="n"/>
      <c r="J1891" s="34">
        <f>IF(A1891="","",H1891+I1891)</f>
        <v/>
      </c>
      <c r="K1891" s="14" t="n"/>
      <c r="L1891" s="14" t="n"/>
      <c r="M1891" s="14" t="n"/>
      <c r="N1891" s="14" t="n"/>
      <c r="O1891" s="20">
        <f>IF(A1891="","",SUMPRODUCT((A1891&gt;=Setup!$C$19:$C$30)*(A1891&lt;=Setup!$D$19:$D$30)*Setup!$A$19:$A$30))</f>
        <v/>
      </c>
      <c r="P1891" s="34">
        <f>IF(A1891="","",IF(G1891="Standard 15% (Box 1)",ROUND(H1891*Setup!$B$9,2),0))</f>
        <v/>
      </c>
      <c r="Q1891" s="34">
        <f>IF(A1891="","",I1891-P1891)</f>
        <v/>
      </c>
      <c r="R1891" s="23">
        <f>IF(A1891="","",IF(O1891=0,"Outside audit periods; ","")&amp;IF(G1891="","No VAT category; ","")&amp;IF(ABS(Q1891)&gt;Setup!$B$10,"VAT ≠ 15% × net; ","")&amp;IF(AND(F1891="B2B - VAT registered",NOT(AND(LEN(E1891)=15,LEFT(E1891,1)="3",RIGHT(E1891,1)="3",ISNUMBER(--E1891)))),"Invalid/missing customer VAT no; ","")&amp;IF(L1891&lt;&gt;"Yes","Not reported/cleared on FATOORA; ","")&amp;IF(AND(OR(G1891="Zero-rated domestic (Box 3)",G1891="Export (Box 4)"),N1891=""),"Zero-rate/export evidence missing; ","")&amp;IF(AND(C1891="Credit Note",H1891&gt;0),"Credit note should be negative; ","")&amp;IF(AND(C1891="Simplified Tax Invoice",F1891="B2B - VAT registered"),"Simplified invoice issued to VAT-registered B2B; ",""))</f>
        <v/>
      </c>
    </row>
    <row r="1892">
      <c r="A1892" s="17" t="n"/>
      <c r="B1892" s="14" t="n"/>
      <c r="C1892" s="14" t="n"/>
      <c r="D1892" s="14" t="n"/>
      <c r="E1892" s="16" t="n"/>
      <c r="F1892" s="14" t="n"/>
      <c r="G1892" s="14" t="n"/>
      <c r="H1892" s="19" t="n"/>
      <c r="I1892" s="19" t="n"/>
      <c r="J1892" s="34">
        <f>IF(A1892="","",H1892+I1892)</f>
        <v/>
      </c>
      <c r="K1892" s="14" t="n"/>
      <c r="L1892" s="14" t="n"/>
      <c r="M1892" s="14" t="n"/>
      <c r="N1892" s="14" t="n"/>
      <c r="O1892" s="20">
        <f>IF(A1892="","",SUMPRODUCT((A1892&gt;=Setup!$C$19:$C$30)*(A1892&lt;=Setup!$D$19:$D$30)*Setup!$A$19:$A$30))</f>
        <v/>
      </c>
      <c r="P1892" s="34">
        <f>IF(A1892="","",IF(G1892="Standard 15% (Box 1)",ROUND(H1892*Setup!$B$9,2),0))</f>
        <v/>
      </c>
      <c r="Q1892" s="34">
        <f>IF(A1892="","",I1892-P1892)</f>
        <v/>
      </c>
      <c r="R1892" s="23">
        <f>IF(A1892="","",IF(O1892=0,"Outside audit periods; ","")&amp;IF(G1892="","No VAT category; ","")&amp;IF(ABS(Q1892)&gt;Setup!$B$10,"VAT ≠ 15% × net; ","")&amp;IF(AND(F1892="B2B - VAT registered",NOT(AND(LEN(E1892)=15,LEFT(E1892,1)="3",RIGHT(E1892,1)="3",ISNUMBER(--E1892)))),"Invalid/missing customer VAT no; ","")&amp;IF(L1892&lt;&gt;"Yes","Not reported/cleared on FATOORA; ","")&amp;IF(AND(OR(G1892="Zero-rated domestic (Box 3)",G1892="Export (Box 4)"),N1892=""),"Zero-rate/export evidence missing; ","")&amp;IF(AND(C1892="Credit Note",H1892&gt;0),"Credit note should be negative; ","")&amp;IF(AND(C1892="Simplified Tax Invoice",F1892="B2B - VAT registered"),"Simplified invoice issued to VAT-registered B2B; ",""))</f>
        <v/>
      </c>
    </row>
    <row r="1893">
      <c r="A1893" s="17" t="n"/>
      <c r="B1893" s="14" t="n"/>
      <c r="C1893" s="14" t="n"/>
      <c r="D1893" s="14" t="n"/>
      <c r="E1893" s="16" t="n"/>
      <c r="F1893" s="14" t="n"/>
      <c r="G1893" s="14" t="n"/>
      <c r="H1893" s="19" t="n"/>
      <c r="I1893" s="19" t="n"/>
      <c r="J1893" s="34">
        <f>IF(A1893="","",H1893+I1893)</f>
        <v/>
      </c>
      <c r="K1893" s="14" t="n"/>
      <c r="L1893" s="14" t="n"/>
      <c r="M1893" s="14" t="n"/>
      <c r="N1893" s="14" t="n"/>
      <c r="O1893" s="20">
        <f>IF(A1893="","",SUMPRODUCT((A1893&gt;=Setup!$C$19:$C$30)*(A1893&lt;=Setup!$D$19:$D$30)*Setup!$A$19:$A$30))</f>
        <v/>
      </c>
      <c r="P1893" s="34">
        <f>IF(A1893="","",IF(G1893="Standard 15% (Box 1)",ROUND(H1893*Setup!$B$9,2),0))</f>
        <v/>
      </c>
      <c r="Q1893" s="34">
        <f>IF(A1893="","",I1893-P1893)</f>
        <v/>
      </c>
      <c r="R1893" s="23">
        <f>IF(A1893="","",IF(O1893=0,"Outside audit periods; ","")&amp;IF(G1893="","No VAT category; ","")&amp;IF(ABS(Q1893)&gt;Setup!$B$10,"VAT ≠ 15% × net; ","")&amp;IF(AND(F1893="B2B - VAT registered",NOT(AND(LEN(E1893)=15,LEFT(E1893,1)="3",RIGHT(E1893,1)="3",ISNUMBER(--E1893)))),"Invalid/missing customer VAT no; ","")&amp;IF(L1893&lt;&gt;"Yes","Not reported/cleared on FATOORA; ","")&amp;IF(AND(OR(G1893="Zero-rated domestic (Box 3)",G1893="Export (Box 4)"),N1893=""),"Zero-rate/export evidence missing; ","")&amp;IF(AND(C1893="Credit Note",H1893&gt;0),"Credit note should be negative; ","")&amp;IF(AND(C1893="Simplified Tax Invoice",F1893="B2B - VAT registered"),"Simplified invoice issued to VAT-registered B2B; ",""))</f>
        <v/>
      </c>
    </row>
    <row r="1894">
      <c r="A1894" s="17" t="n"/>
      <c r="B1894" s="14" t="n"/>
      <c r="C1894" s="14" t="n"/>
      <c r="D1894" s="14" t="n"/>
      <c r="E1894" s="16" t="n"/>
      <c r="F1894" s="14" t="n"/>
      <c r="G1894" s="14" t="n"/>
      <c r="H1894" s="19" t="n"/>
      <c r="I1894" s="19" t="n"/>
      <c r="J1894" s="34">
        <f>IF(A1894="","",H1894+I1894)</f>
        <v/>
      </c>
      <c r="K1894" s="14" t="n"/>
      <c r="L1894" s="14" t="n"/>
      <c r="M1894" s="14" t="n"/>
      <c r="N1894" s="14" t="n"/>
      <c r="O1894" s="20">
        <f>IF(A1894="","",SUMPRODUCT((A1894&gt;=Setup!$C$19:$C$30)*(A1894&lt;=Setup!$D$19:$D$30)*Setup!$A$19:$A$30))</f>
        <v/>
      </c>
      <c r="P1894" s="34">
        <f>IF(A1894="","",IF(G1894="Standard 15% (Box 1)",ROUND(H1894*Setup!$B$9,2),0))</f>
        <v/>
      </c>
      <c r="Q1894" s="34">
        <f>IF(A1894="","",I1894-P1894)</f>
        <v/>
      </c>
      <c r="R1894" s="23">
        <f>IF(A1894="","",IF(O1894=0,"Outside audit periods; ","")&amp;IF(G1894="","No VAT category; ","")&amp;IF(ABS(Q1894)&gt;Setup!$B$10,"VAT ≠ 15% × net; ","")&amp;IF(AND(F1894="B2B - VAT registered",NOT(AND(LEN(E1894)=15,LEFT(E1894,1)="3",RIGHT(E1894,1)="3",ISNUMBER(--E1894)))),"Invalid/missing customer VAT no; ","")&amp;IF(L1894&lt;&gt;"Yes","Not reported/cleared on FATOORA; ","")&amp;IF(AND(OR(G1894="Zero-rated domestic (Box 3)",G1894="Export (Box 4)"),N1894=""),"Zero-rate/export evidence missing; ","")&amp;IF(AND(C1894="Credit Note",H1894&gt;0),"Credit note should be negative; ","")&amp;IF(AND(C1894="Simplified Tax Invoice",F1894="B2B - VAT registered"),"Simplified invoice issued to VAT-registered B2B; ",""))</f>
        <v/>
      </c>
    </row>
    <row r="1895">
      <c r="A1895" s="17" t="n"/>
      <c r="B1895" s="14" t="n"/>
      <c r="C1895" s="14" t="n"/>
      <c r="D1895" s="14" t="n"/>
      <c r="E1895" s="16" t="n"/>
      <c r="F1895" s="14" t="n"/>
      <c r="G1895" s="14" t="n"/>
      <c r="H1895" s="19" t="n"/>
      <c r="I1895" s="19" t="n"/>
      <c r="J1895" s="34">
        <f>IF(A1895="","",H1895+I1895)</f>
        <v/>
      </c>
      <c r="K1895" s="14" t="n"/>
      <c r="L1895" s="14" t="n"/>
      <c r="M1895" s="14" t="n"/>
      <c r="N1895" s="14" t="n"/>
      <c r="O1895" s="20">
        <f>IF(A1895="","",SUMPRODUCT((A1895&gt;=Setup!$C$19:$C$30)*(A1895&lt;=Setup!$D$19:$D$30)*Setup!$A$19:$A$30))</f>
        <v/>
      </c>
      <c r="P1895" s="34">
        <f>IF(A1895="","",IF(G1895="Standard 15% (Box 1)",ROUND(H1895*Setup!$B$9,2),0))</f>
        <v/>
      </c>
      <c r="Q1895" s="34">
        <f>IF(A1895="","",I1895-P1895)</f>
        <v/>
      </c>
      <c r="R1895" s="23">
        <f>IF(A1895="","",IF(O1895=0,"Outside audit periods; ","")&amp;IF(G1895="","No VAT category; ","")&amp;IF(ABS(Q1895)&gt;Setup!$B$10,"VAT ≠ 15% × net; ","")&amp;IF(AND(F1895="B2B - VAT registered",NOT(AND(LEN(E1895)=15,LEFT(E1895,1)="3",RIGHT(E1895,1)="3",ISNUMBER(--E1895)))),"Invalid/missing customer VAT no; ","")&amp;IF(L1895&lt;&gt;"Yes","Not reported/cleared on FATOORA; ","")&amp;IF(AND(OR(G1895="Zero-rated domestic (Box 3)",G1895="Export (Box 4)"),N1895=""),"Zero-rate/export evidence missing; ","")&amp;IF(AND(C1895="Credit Note",H1895&gt;0),"Credit note should be negative; ","")&amp;IF(AND(C1895="Simplified Tax Invoice",F1895="B2B - VAT registered"),"Simplified invoice issued to VAT-registered B2B; ",""))</f>
        <v/>
      </c>
    </row>
    <row r="1896">
      <c r="A1896" s="17" t="n"/>
      <c r="B1896" s="14" t="n"/>
      <c r="C1896" s="14" t="n"/>
      <c r="D1896" s="14" t="n"/>
      <c r="E1896" s="16" t="n"/>
      <c r="F1896" s="14" t="n"/>
      <c r="G1896" s="14" t="n"/>
      <c r="H1896" s="19" t="n"/>
      <c r="I1896" s="19" t="n"/>
      <c r="J1896" s="34">
        <f>IF(A1896="","",H1896+I1896)</f>
        <v/>
      </c>
      <c r="K1896" s="14" t="n"/>
      <c r="L1896" s="14" t="n"/>
      <c r="M1896" s="14" t="n"/>
      <c r="N1896" s="14" t="n"/>
      <c r="O1896" s="20">
        <f>IF(A1896="","",SUMPRODUCT((A1896&gt;=Setup!$C$19:$C$30)*(A1896&lt;=Setup!$D$19:$D$30)*Setup!$A$19:$A$30))</f>
        <v/>
      </c>
      <c r="P1896" s="34">
        <f>IF(A1896="","",IF(G1896="Standard 15% (Box 1)",ROUND(H1896*Setup!$B$9,2),0))</f>
        <v/>
      </c>
      <c r="Q1896" s="34">
        <f>IF(A1896="","",I1896-P1896)</f>
        <v/>
      </c>
      <c r="R1896" s="23">
        <f>IF(A1896="","",IF(O1896=0,"Outside audit periods; ","")&amp;IF(G1896="","No VAT category; ","")&amp;IF(ABS(Q1896)&gt;Setup!$B$10,"VAT ≠ 15% × net; ","")&amp;IF(AND(F1896="B2B - VAT registered",NOT(AND(LEN(E1896)=15,LEFT(E1896,1)="3",RIGHT(E1896,1)="3",ISNUMBER(--E1896)))),"Invalid/missing customer VAT no; ","")&amp;IF(L1896&lt;&gt;"Yes","Not reported/cleared on FATOORA; ","")&amp;IF(AND(OR(G1896="Zero-rated domestic (Box 3)",G1896="Export (Box 4)"),N1896=""),"Zero-rate/export evidence missing; ","")&amp;IF(AND(C1896="Credit Note",H1896&gt;0),"Credit note should be negative; ","")&amp;IF(AND(C1896="Simplified Tax Invoice",F1896="B2B - VAT registered"),"Simplified invoice issued to VAT-registered B2B; ",""))</f>
        <v/>
      </c>
    </row>
    <row r="1897">
      <c r="A1897" s="17" t="n"/>
      <c r="B1897" s="14" t="n"/>
      <c r="C1897" s="14" t="n"/>
      <c r="D1897" s="14" t="n"/>
      <c r="E1897" s="16" t="n"/>
      <c r="F1897" s="14" t="n"/>
      <c r="G1897" s="14" t="n"/>
      <c r="H1897" s="19" t="n"/>
      <c r="I1897" s="19" t="n"/>
      <c r="J1897" s="34">
        <f>IF(A1897="","",H1897+I1897)</f>
        <v/>
      </c>
      <c r="K1897" s="14" t="n"/>
      <c r="L1897" s="14" t="n"/>
      <c r="M1897" s="14" t="n"/>
      <c r="N1897" s="14" t="n"/>
      <c r="O1897" s="20">
        <f>IF(A1897="","",SUMPRODUCT((A1897&gt;=Setup!$C$19:$C$30)*(A1897&lt;=Setup!$D$19:$D$30)*Setup!$A$19:$A$30))</f>
        <v/>
      </c>
      <c r="P1897" s="34">
        <f>IF(A1897="","",IF(G1897="Standard 15% (Box 1)",ROUND(H1897*Setup!$B$9,2),0))</f>
        <v/>
      </c>
      <c r="Q1897" s="34">
        <f>IF(A1897="","",I1897-P1897)</f>
        <v/>
      </c>
      <c r="R1897" s="23">
        <f>IF(A1897="","",IF(O1897=0,"Outside audit periods; ","")&amp;IF(G1897="","No VAT category; ","")&amp;IF(ABS(Q1897)&gt;Setup!$B$10,"VAT ≠ 15% × net; ","")&amp;IF(AND(F1897="B2B - VAT registered",NOT(AND(LEN(E1897)=15,LEFT(E1897,1)="3",RIGHT(E1897,1)="3",ISNUMBER(--E1897)))),"Invalid/missing customer VAT no; ","")&amp;IF(L1897&lt;&gt;"Yes","Not reported/cleared on FATOORA; ","")&amp;IF(AND(OR(G1897="Zero-rated domestic (Box 3)",G1897="Export (Box 4)"),N1897=""),"Zero-rate/export evidence missing; ","")&amp;IF(AND(C1897="Credit Note",H1897&gt;0),"Credit note should be negative; ","")&amp;IF(AND(C1897="Simplified Tax Invoice",F1897="B2B - VAT registered"),"Simplified invoice issued to VAT-registered B2B; ",""))</f>
        <v/>
      </c>
    </row>
    <row r="1898">
      <c r="A1898" s="17" t="n"/>
      <c r="B1898" s="14" t="n"/>
      <c r="C1898" s="14" t="n"/>
      <c r="D1898" s="14" t="n"/>
      <c r="E1898" s="16" t="n"/>
      <c r="F1898" s="14" t="n"/>
      <c r="G1898" s="14" t="n"/>
      <c r="H1898" s="19" t="n"/>
      <c r="I1898" s="19" t="n"/>
      <c r="J1898" s="34">
        <f>IF(A1898="","",H1898+I1898)</f>
        <v/>
      </c>
      <c r="K1898" s="14" t="n"/>
      <c r="L1898" s="14" t="n"/>
      <c r="M1898" s="14" t="n"/>
      <c r="N1898" s="14" t="n"/>
      <c r="O1898" s="20">
        <f>IF(A1898="","",SUMPRODUCT((A1898&gt;=Setup!$C$19:$C$30)*(A1898&lt;=Setup!$D$19:$D$30)*Setup!$A$19:$A$30))</f>
        <v/>
      </c>
      <c r="P1898" s="34">
        <f>IF(A1898="","",IF(G1898="Standard 15% (Box 1)",ROUND(H1898*Setup!$B$9,2),0))</f>
        <v/>
      </c>
      <c r="Q1898" s="34">
        <f>IF(A1898="","",I1898-P1898)</f>
        <v/>
      </c>
      <c r="R1898" s="23">
        <f>IF(A1898="","",IF(O1898=0,"Outside audit periods; ","")&amp;IF(G1898="","No VAT category; ","")&amp;IF(ABS(Q1898)&gt;Setup!$B$10,"VAT ≠ 15% × net; ","")&amp;IF(AND(F1898="B2B - VAT registered",NOT(AND(LEN(E1898)=15,LEFT(E1898,1)="3",RIGHT(E1898,1)="3",ISNUMBER(--E1898)))),"Invalid/missing customer VAT no; ","")&amp;IF(L1898&lt;&gt;"Yes","Not reported/cleared on FATOORA; ","")&amp;IF(AND(OR(G1898="Zero-rated domestic (Box 3)",G1898="Export (Box 4)"),N1898=""),"Zero-rate/export evidence missing; ","")&amp;IF(AND(C1898="Credit Note",H1898&gt;0),"Credit note should be negative; ","")&amp;IF(AND(C1898="Simplified Tax Invoice",F1898="B2B - VAT registered"),"Simplified invoice issued to VAT-registered B2B; ",""))</f>
        <v/>
      </c>
    </row>
    <row r="1899">
      <c r="A1899" s="17" t="n"/>
      <c r="B1899" s="14" t="n"/>
      <c r="C1899" s="14" t="n"/>
      <c r="D1899" s="14" t="n"/>
      <c r="E1899" s="16" t="n"/>
      <c r="F1899" s="14" t="n"/>
      <c r="G1899" s="14" t="n"/>
      <c r="H1899" s="19" t="n"/>
      <c r="I1899" s="19" t="n"/>
      <c r="J1899" s="34">
        <f>IF(A1899="","",H1899+I1899)</f>
        <v/>
      </c>
      <c r="K1899" s="14" t="n"/>
      <c r="L1899" s="14" t="n"/>
      <c r="M1899" s="14" t="n"/>
      <c r="N1899" s="14" t="n"/>
      <c r="O1899" s="20">
        <f>IF(A1899="","",SUMPRODUCT((A1899&gt;=Setup!$C$19:$C$30)*(A1899&lt;=Setup!$D$19:$D$30)*Setup!$A$19:$A$30))</f>
        <v/>
      </c>
      <c r="P1899" s="34">
        <f>IF(A1899="","",IF(G1899="Standard 15% (Box 1)",ROUND(H1899*Setup!$B$9,2),0))</f>
        <v/>
      </c>
      <c r="Q1899" s="34">
        <f>IF(A1899="","",I1899-P1899)</f>
        <v/>
      </c>
      <c r="R1899" s="23">
        <f>IF(A1899="","",IF(O1899=0,"Outside audit periods; ","")&amp;IF(G1899="","No VAT category; ","")&amp;IF(ABS(Q1899)&gt;Setup!$B$10,"VAT ≠ 15% × net; ","")&amp;IF(AND(F1899="B2B - VAT registered",NOT(AND(LEN(E1899)=15,LEFT(E1899,1)="3",RIGHT(E1899,1)="3",ISNUMBER(--E1899)))),"Invalid/missing customer VAT no; ","")&amp;IF(L1899&lt;&gt;"Yes","Not reported/cleared on FATOORA; ","")&amp;IF(AND(OR(G1899="Zero-rated domestic (Box 3)",G1899="Export (Box 4)"),N1899=""),"Zero-rate/export evidence missing; ","")&amp;IF(AND(C1899="Credit Note",H1899&gt;0),"Credit note should be negative; ","")&amp;IF(AND(C1899="Simplified Tax Invoice",F1899="B2B - VAT registered"),"Simplified invoice issued to VAT-registered B2B; ",""))</f>
        <v/>
      </c>
    </row>
    <row r="1900">
      <c r="A1900" s="17" t="n"/>
      <c r="B1900" s="14" t="n"/>
      <c r="C1900" s="14" t="n"/>
      <c r="D1900" s="14" t="n"/>
      <c r="E1900" s="16" t="n"/>
      <c r="F1900" s="14" t="n"/>
      <c r="G1900" s="14" t="n"/>
      <c r="H1900" s="19" t="n"/>
      <c r="I1900" s="19" t="n"/>
      <c r="J1900" s="34">
        <f>IF(A1900="","",H1900+I1900)</f>
        <v/>
      </c>
      <c r="K1900" s="14" t="n"/>
      <c r="L1900" s="14" t="n"/>
      <c r="M1900" s="14" t="n"/>
      <c r="N1900" s="14" t="n"/>
      <c r="O1900" s="20">
        <f>IF(A1900="","",SUMPRODUCT((A1900&gt;=Setup!$C$19:$C$30)*(A1900&lt;=Setup!$D$19:$D$30)*Setup!$A$19:$A$30))</f>
        <v/>
      </c>
      <c r="P1900" s="34">
        <f>IF(A1900="","",IF(G1900="Standard 15% (Box 1)",ROUND(H1900*Setup!$B$9,2),0))</f>
        <v/>
      </c>
      <c r="Q1900" s="34">
        <f>IF(A1900="","",I1900-P1900)</f>
        <v/>
      </c>
      <c r="R1900" s="23">
        <f>IF(A1900="","",IF(O1900=0,"Outside audit periods; ","")&amp;IF(G1900="","No VAT category; ","")&amp;IF(ABS(Q1900)&gt;Setup!$B$10,"VAT ≠ 15% × net; ","")&amp;IF(AND(F1900="B2B - VAT registered",NOT(AND(LEN(E1900)=15,LEFT(E1900,1)="3",RIGHT(E1900,1)="3",ISNUMBER(--E1900)))),"Invalid/missing customer VAT no; ","")&amp;IF(L1900&lt;&gt;"Yes","Not reported/cleared on FATOORA; ","")&amp;IF(AND(OR(G1900="Zero-rated domestic (Box 3)",G1900="Export (Box 4)"),N1900=""),"Zero-rate/export evidence missing; ","")&amp;IF(AND(C1900="Credit Note",H1900&gt;0),"Credit note should be negative; ","")&amp;IF(AND(C1900="Simplified Tax Invoice",F1900="B2B - VAT registered"),"Simplified invoice issued to VAT-registered B2B; ",""))</f>
        <v/>
      </c>
    </row>
    <row r="1901">
      <c r="A1901" s="17" t="n"/>
      <c r="B1901" s="14" t="n"/>
      <c r="C1901" s="14" t="n"/>
      <c r="D1901" s="14" t="n"/>
      <c r="E1901" s="16" t="n"/>
      <c r="F1901" s="14" t="n"/>
      <c r="G1901" s="14" t="n"/>
      <c r="H1901" s="19" t="n"/>
      <c r="I1901" s="19" t="n"/>
      <c r="J1901" s="34">
        <f>IF(A1901="","",H1901+I1901)</f>
        <v/>
      </c>
      <c r="K1901" s="14" t="n"/>
      <c r="L1901" s="14" t="n"/>
      <c r="M1901" s="14" t="n"/>
      <c r="N1901" s="14" t="n"/>
      <c r="O1901" s="20">
        <f>IF(A1901="","",SUMPRODUCT((A1901&gt;=Setup!$C$19:$C$30)*(A1901&lt;=Setup!$D$19:$D$30)*Setup!$A$19:$A$30))</f>
        <v/>
      </c>
      <c r="P1901" s="34">
        <f>IF(A1901="","",IF(G1901="Standard 15% (Box 1)",ROUND(H1901*Setup!$B$9,2),0))</f>
        <v/>
      </c>
      <c r="Q1901" s="34">
        <f>IF(A1901="","",I1901-P1901)</f>
        <v/>
      </c>
      <c r="R1901" s="23">
        <f>IF(A1901="","",IF(O1901=0,"Outside audit periods; ","")&amp;IF(G1901="","No VAT category; ","")&amp;IF(ABS(Q1901)&gt;Setup!$B$10,"VAT ≠ 15% × net; ","")&amp;IF(AND(F1901="B2B - VAT registered",NOT(AND(LEN(E1901)=15,LEFT(E1901,1)="3",RIGHT(E1901,1)="3",ISNUMBER(--E1901)))),"Invalid/missing customer VAT no; ","")&amp;IF(L1901&lt;&gt;"Yes","Not reported/cleared on FATOORA; ","")&amp;IF(AND(OR(G1901="Zero-rated domestic (Box 3)",G1901="Export (Box 4)"),N1901=""),"Zero-rate/export evidence missing; ","")&amp;IF(AND(C1901="Credit Note",H1901&gt;0),"Credit note should be negative; ","")&amp;IF(AND(C1901="Simplified Tax Invoice",F1901="B2B - VAT registered"),"Simplified invoice issued to VAT-registered B2B; ",""))</f>
        <v/>
      </c>
    </row>
    <row r="1902">
      <c r="A1902" s="17" t="n"/>
      <c r="B1902" s="14" t="n"/>
      <c r="C1902" s="14" t="n"/>
      <c r="D1902" s="14" t="n"/>
      <c r="E1902" s="16" t="n"/>
      <c r="F1902" s="14" t="n"/>
      <c r="G1902" s="14" t="n"/>
      <c r="H1902" s="19" t="n"/>
      <c r="I1902" s="19" t="n"/>
      <c r="J1902" s="34">
        <f>IF(A1902="","",H1902+I1902)</f>
        <v/>
      </c>
      <c r="K1902" s="14" t="n"/>
      <c r="L1902" s="14" t="n"/>
      <c r="M1902" s="14" t="n"/>
      <c r="N1902" s="14" t="n"/>
      <c r="O1902" s="20">
        <f>IF(A1902="","",SUMPRODUCT((A1902&gt;=Setup!$C$19:$C$30)*(A1902&lt;=Setup!$D$19:$D$30)*Setup!$A$19:$A$30))</f>
        <v/>
      </c>
      <c r="P1902" s="34">
        <f>IF(A1902="","",IF(G1902="Standard 15% (Box 1)",ROUND(H1902*Setup!$B$9,2),0))</f>
        <v/>
      </c>
      <c r="Q1902" s="34">
        <f>IF(A1902="","",I1902-P1902)</f>
        <v/>
      </c>
      <c r="R1902" s="23">
        <f>IF(A1902="","",IF(O1902=0,"Outside audit periods; ","")&amp;IF(G1902="","No VAT category; ","")&amp;IF(ABS(Q1902)&gt;Setup!$B$10,"VAT ≠ 15% × net; ","")&amp;IF(AND(F1902="B2B - VAT registered",NOT(AND(LEN(E1902)=15,LEFT(E1902,1)="3",RIGHT(E1902,1)="3",ISNUMBER(--E1902)))),"Invalid/missing customer VAT no; ","")&amp;IF(L1902&lt;&gt;"Yes","Not reported/cleared on FATOORA; ","")&amp;IF(AND(OR(G1902="Zero-rated domestic (Box 3)",G1902="Export (Box 4)"),N1902=""),"Zero-rate/export evidence missing; ","")&amp;IF(AND(C1902="Credit Note",H1902&gt;0),"Credit note should be negative; ","")&amp;IF(AND(C1902="Simplified Tax Invoice",F1902="B2B - VAT registered"),"Simplified invoice issued to VAT-registered B2B; ",""))</f>
        <v/>
      </c>
    </row>
    <row r="1903">
      <c r="A1903" s="17" t="n"/>
      <c r="B1903" s="14" t="n"/>
      <c r="C1903" s="14" t="n"/>
      <c r="D1903" s="14" t="n"/>
      <c r="E1903" s="16" t="n"/>
      <c r="F1903" s="14" t="n"/>
      <c r="G1903" s="14" t="n"/>
      <c r="H1903" s="19" t="n"/>
      <c r="I1903" s="19" t="n"/>
      <c r="J1903" s="34">
        <f>IF(A1903="","",H1903+I1903)</f>
        <v/>
      </c>
      <c r="K1903" s="14" t="n"/>
      <c r="L1903" s="14" t="n"/>
      <c r="M1903" s="14" t="n"/>
      <c r="N1903" s="14" t="n"/>
      <c r="O1903" s="20">
        <f>IF(A1903="","",SUMPRODUCT((A1903&gt;=Setup!$C$19:$C$30)*(A1903&lt;=Setup!$D$19:$D$30)*Setup!$A$19:$A$30))</f>
        <v/>
      </c>
      <c r="P1903" s="34">
        <f>IF(A1903="","",IF(G1903="Standard 15% (Box 1)",ROUND(H1903*Setup!$B$9,2),0))</f>
        <v/>
      </c>
      <c r="Q1903" s="34">
        <f>IF(A1903="","",I1903-P1903)</f>
        <v/>
      </c>
      <c r="R1903" s="23">
        <f>IF(A1903="","",IF(O1903=0,"Outside audit periods; ","")&amp;IF(G1903="","No VAT category; ","")&amp;IF(ABS(Q1903)&gt;Setup!$B$10,"VAT ≠ 15% × net; ","")&amp;IF(AND(F1903="B2B - VAT registered",NOT(AND(LEN(E1903)=15,LEFT(E1903,1)="3",RIGHT(E1903,1)="3",ISNUMBER(--E1903)))),"Invalid/missing customer VAT no; ","")&amp;IF(L1903&lt;&gt;"Yes","Not reported/cleared on FATOORA; ","")&amp;IF(AND(OR(G1903="Zero-rated domestic (Box 3)",G1903="Export (Box 4)"),N1903=""),"Zero-rate/export evidence missing; ","")&amp;IF(AND(C1903="Credit Note",H1903&gt;0),"Credit note should be negative; ","")&amp;IF(AND(C1903="Simplified Tax Invoice",F1903="B2B - VAT registered"),"Simplified invoice issued to VAT-registered B2B; ",""))</f>
        <v/>
      </c>
    </row>
    <row r="1904">
      <c r="A1904" s="17" t="n"/>
      <c r="B1904" s="14" t="n"/>
      <c r="C1904" s="14" t="n"/>
      <c r="D1904" s="14" t="n"/>
      <c r="E1904" s="16" t="n"/>
      <c r="F1904" s="14" t="n"/>
      <c r="G1904" s="14" t="n"/>
      <c r="H1904" s="19" t="n"/>
      <c r="I1904" s="19" t="n"/>
      <c r="J1904" s="34">
        <f>IF(A1904="","",H1904+I1904)</f>
        <v/>
      </c>
      <c r="K1904" s="14" t="n"/>
      <c r="L1904" s="14" t="n"/>
      <c r="M1904" s="14" t="n"/>
      <c r="N1904" s="14" t="n"/>
      <c r="O1904" s="20">
        <f>IF(A1904="","",SUMPRODUCT((A1904&gt;=Setup!$C$19:$C$30)*(A1904&lt;=Setup!$D$19:$D$30)*Setup!$A$19:$A$30))</f>
        <v/>
      </c>
      <c r="P1904" s="34">
        <f>IF(A1904="","",IF(G1904="Standard 15% (Box 1)",ROUND(H1904*Setup!$B$9,2),0))</f>
        <v/>
      </c>
      <c r="Q1904" s="34">
        <f>IF(A1904="","",I1904-P1904)</f>
        <v/>
      </c>
      <c r="R1904" s="23">
        <f>IF(A1904="","",IF(O1904=0,"Outside audit periods; ","")&amp;IF(G1904="","No VAT category; ","")&amp;IF(ABS(Q1904)&gt;Setup!$B$10,"VAT ≠ 15% × net; ","")&amp;IF(AND(F1904="B2B - VAT registered",NOT(AND(LEN(E1904)=15,LEFT(E1904,1)="3",RIGHT(E1904,1)="3",ISNUMBER(--E1904)))),"Invalid/missing customer VAT no; ","")&amp;IF(L1904&lt;&gt;"Yes","Not reported/cleared on FATOORA; ","")&amp;IF(AND(OR(G1904="Zero-rated domestic (Box 3)",G1904="Export (Box 4)"),N1904=""),"Zero-rate/export evidence missing; ","")&amp;IF(AND(C1904="Credit Note",H1904&gt;0),"Credit note should be negative; ","")&amp;IF(AND(C1904="Simplified Tax Invoice",F1904="B2B - VAT registered"),"Simplified invoice issued to VAT-registered B2B; ",""))</f>
        <v/>
      </c>
    </row>
    <row r="1905">
      <c r="A1905" s="17" t="n"/>
      <c r="B1905" s="14" t="n"/>
      <c r="C1905" s="14" t="n"/>
      <c r="D1905" s="14" t="n"/>
      <c r="E1905" s="16" t="n"/>
      <c r="F1905" s="14" t="n"/>
      <c r="G1905" s="14" t="n"/>
      <c r="H1905" s="19" t="n"/>
      <c r="I1905" s="19" t="n"/>
      <c r="J1905" s="34">
        <f>IF(A1905="","",H1905+I1905)</f>
        <v/>
      </c>
      <c r="K1905" s="14" t="n"/>
      <c r="L1905" s="14" t="n"/>
      <c r="M1905" s="14" t="n"/>
      <c r="N1905" s="14" t="n"/>
      <c r="O1905" s="20">
        <f>IF(A1905="","",SUMPRODUCT((A1905&gt;=Setup!$C$19:$C$30)*(A1905&lt;=Setup!$D$19:$D$30)*Setup!$A$19:$A$30))</f>
        <v/>
      </c>
      <c r="P1905" s="34">
        <f>IF(A1905="","",IF(G1905="Standard 15% (Box 1)",ROUND(H1905*Setup!$B$9,2),0))</f>
        <v/>
      </c>
      <c r="Q1905" s="34">
        <f>IF(A1905="","",I1905-P1905)</f>
        <v/>
      </c>
      <c r="R1905" s="23">
        <f>IF(A1905="","",IF(O1905=0,"Outside audit periods; ","")&amp;IF(G1905="","No VAT category; ","")&amp;IF(ABS(Q1905)&gt;Setup!$B$10,"VAT ≠ 15% × net; ","")&amp;IF(AND(F1905="B2B - VAT registered",NOT(AND(LEN(E1905)=15,LEFT(E1905,1)="3",RIGHT(E1905,1)="3",ISNUMBER(--E1905)))),"Invalid/missing customer VAT no; ","")&amp;IF(L1905&lt;&gt;"Yes","Not reported/cleared on FATOORA; ","")&amp;IF(AND(OR(G1905="Zero-rated domestic (Box 3)",G1905="Export (Box 4)"),N1905=""),"Zero-rate/export evidence missing; ","")&amp;IF(AND(C1905="Credit Note",H1905&gt;0),"Credit note should be negative; ","")&amp;IF(AND(C1905="Simplified Tax Invoice",F1905="B2B - VAT registered"),"Simplified invoice issued to VAT-registered B2B; ",""))</f>
        <v/>
      </c>
    </row>
    <row r="1906">
      <c r="A1906" s="17" t="n"/>
      <c r="B1906" s="14" t="n"/>
      <c r="C1906" s="14" t="n"/>
      <c r="D1906" s="14" t="n"/>
      <c r="E1906" s="16" t="n"/>
      <c r="F1906" s="14" t="n"/>
      <c r="G1906" s="14" t="n"/>
      <c r="H1906" s="19" t="n"/>
      <c r="I1906" s="19" t="n"/>
      <c r="J1906" s="34">
        <f>IF(A1906="","",H1906+I1906)</f>
        <v/>
      </c>
      <c r="K1906" s="14" t="n"/>
      <c r="L1906" s="14" t="n"/>
      <c r="M1906" s="14" t="n"/>
      <c r="N1906" s="14" t="n"/>
      <c r="O1906" s="20">
        <f>IF(A1906="","",SUMPRODUCT((A1906&gt;=Setup!$C$19:$C$30)*(A1906&lt;=Setup!$D$19:$D$30)*Setup!$A$19:$A$30))</f>
        <v/>
      </c>
      <c r="P1906" s="34">
        <f>IF(A1906="","",IF(G1906="Standard 15% (Box 1)",ROUND(H1906*Setup!$B$9,2),0))</f>
        <v/>
      </c>
      <c r="Q1906" s="34">
        <f>IF(A1906="","",I1906-P1906)</f>
        <v/>
      </c>
      <c r="R1906" s="23">
        <f>IF(A1906="","",IF(O1906=0,"Outside audit periods; ","")&amp;IF(G1906="","No VAT category; ","")&amp;IF(ABS(Q1906)&gt;Setup!$B$10,"VAT ≠ 15% × net; ","")&amp;IF(AND(F1906="B2B - VAT registered",NOT(AND(LEN(E1906)=15,LEFT(E1906,1)="3",RIGHT(E1906,1)="3",ISNUMBER(--E1906)))),"Invalid/missing customer VAT no; ","")&amp;IF(L1906&lt;&gt;"Yes","Not reported/cleared on FATOORA; ","")&amp;IF(AND(OR(G1906="Zero-rated domestic (Box 3)",G1906="Export (Box 4)"),N1906=""),"Zero-rate/export evidence missing; ","")&amp;IF(AND(C1906="Credit Note",H1906&gt;0),"Credit note should be negative; ","")&amp;IF(AND(C1906="Simplified Tax Invoice",F1906="B2B - VAT registered"),"Simplified invoice issued to VAT-registered B2B; ",""))</f>
        <v/>
      </c>
    </row>
    <row r="1907">
      <c r="A1907" s="17" t="n"/>
      <c r="B1907" s="14" t="n"/>
      <c r="C1907" s="14" t="n"/>
      <c r="D1907" s="14" t="n"/>
      <c r="E1907" s="16" t="n"/>
      <c r="F1907" s="14" t="n"/>
      <c r="G1907" s="14" t="n"/>
      <c r="H1907" s="19" t="n"/>
      <c r="I1907" s="19" t="n"/>
      <c r="J1907" s="34">
        <f>IF(A1907="","",H1907+I1907)</f>
        <v/>
      </c>
      <c r="K1907" s="14" t="n"/>
      <c r="L1907" s="14" t="n"/>
      <c r="M1907" s="14" t="n"/>
      <c r="N1907" s="14" t="n"/>
      <c r="O1907" s="20">
        <f>IF(A1907="","",SUMPRODUCT((A1907&gt;=Setup!$C$19:$C$30)*(A1907&lt;=Setup!$D$19:$D$30)*Setup!$A$19:$A$30))</f>
        <v/>
      </c>
      <c r="P1907" s="34">
        <f>IF(A1907="","",IF(G1907="Standard 15% (Box 1)",ROUND(H1907*Setup!$B$9,2),0))</f>
        <v/>
      </c>
      <c r="Q1907" s="34">
        <f>IF(A1907="","",I1907-P1907)</f>
        <v/>
      </c>
      <c r="R1907" s="23">
        <f>IF(A1907="","",IF(O1907=0,"Outside audit periods; ","")&amp;IF(G1907="","No VAT category; ","")&amp;IF(ABS(Q1907)&gt;Setup!$B$10,"VAT ≠ 15% × net; ","")&amp;IF(AND(F1907="B2B - VAT registered",NOT(AND(LEN(E1907)=15,LEFT(E1907,1)="3",RIGHT(E1907,1)="3",ISNUMBER(--E1907)))),"Invalid/missing customer VAT no; ","")&amp;IF(L1907&lt;&gt;"Yes","Not reported/cleared on FATOORA; ","")&amp;IF(AND(OR(G1907="Zero-rated domestic (Box 3)",G1907="Export (Box 4)"),N1907=""),"Zero-rate/export evidence missing; ","")&amp;IF(AND(C1907="Credit Note",H1907&gt;0),"Credit note should be negative; ","")&amp;IF(AND(C1907="Simplified Tax Invoice",F1907="B2B - VAT registered"),"Simplified invoice issued to VAT-registered B2B; ",""))</f>
        <v/>
      </c>
    </row>
    <row r="1908">
      <c r="A1908" s="17" t="n"/>
      <c r="B1908" s="14" t="n"/>
      <c r="C1908" s="14" t="n"/>
      <c r="D1908" s="14" t="n"/>
      <c r="E1908" s="16" t="n"/>
      <c r="F1908" s="14" t="n"/>
      <c r="G1908" s="14" t="n"/>
      <c r="H1908" s="19" t="n"/>
      <c r="I1908" s="19" t="n"/>
      <c r="J1908" s="34">
        <f>IF(A1908="","",H1908+I1908)</f>
        <v/>
      </c>
      <c r="K1908" s="14" t="n"/>
      <c r="L1908" s="14" t="n"/>
      <c r="M1908" s="14" t="n"/>
      <c r="N1908" s="14" t="n"/>
      <c r="O1908" s="20">
        <f>IF(A1908="","",SUMPRODUCT((A1908&gt;=Setup!$C$19:$C$30)*(A1908&lt;=Setup!$D$19:$D$30)*Setup!$A$19:$A$30))</f>
        <v/>
      </c>
      <c r="P1908" s="34">
        <f>IF(A1908="","",IF(G1908="Standard 15% (Box 1)",ROUND(H1908*Setup!$B$9,2),0))</f>
        <v/>
      </c>
      <c r="Q1908" s="34">
        <f>IF(A1908="","",I1908-P1908)</f>
        <v/>
      </c>
      <c r="R1908" s="23">
        <f>IF(A1908="","",IF(O1908=0,"Outside audit periods; ","")&amp;IF(G1908="","No VAT category; ","")&amp;IF(ABS(Q1908)&gt;Setup!$B$10,"VAT ≠ 15% × net; ","")&amp;IF(AND(F1908="B2B - VAT registered",NOT(AND(LEN(E1908)=15,LEFT(E1908,1)="3",RIGHT(E1908,1)="3",ISNUMBER(--E1908)))),"Invalid/missing customer VAT no; ","")&amp;IF(L1908&lt;&gt;"Yes","Not reported/cleared on FATOORA; ","")&amp;IF(AND(OR(G1908="Zero-rated domestic (Box 3)",G1908="Export (Box 4)"),N1908=""),"Zero-rate/export evidence missing; ","")&amp;IF(AND(C1908="Credit Note",H1908&gt;0),"Credit note should be negative; ","")&amp;IF(AND(C1908="Simplified Tax Invoice",F1908="B2B - VAT registered"),"Simplified invoice issued to VAT-registered B2B; ",""))</f>
        <v/>
      </c>
    </row>
    <row r="1909">
      <c r="A1909" s="17" t="n"/>
      <c r="B1909" s="14" t="n"/>
      <c r="C1909" s="14" t="n"/>
      <c r="D1909" s="14" t="n"/>
      <c r="E1909" s="16" t="n"/>
      <c r="F1909" s="14" t="n"/>
      <c r="G1909" s="14" t="n"/>
      <c r="H1909" s="19" t="n"/>
      <c r="I1909" s="19" t="n"/>
      <c r="J1909" s="34">
        <f>IF(A1909="","",H1909+I1909)</f>
        <v/>
      </c>
      <c r="K1909" s="14" t="n"/>
      <c r="L1909" s="14" t="n"/>
      <c r="M1909" s="14" t="n"/>
      <c r="N1909" s="14" t="n"/>
      <c r="O1909" s="20">
        <f>IF(A1909="","",SUMPRODUCT((A1909&gt;=Setup!$C$19:$C$30)*(A1909&lt;=Setup!$D$19:$D$30)*Setup!$A$19:$A$30))</f>
        <v/>
      </c>
      <c r="P1909" s="34">
        <f>IF(A1909="","",IF(G1909="Standard 15% (Box 1)",ROUND(H1909*Setup!$B$9,2),0))</f>
        <v/>
      </c>
      <c r="Q1909" s="34">
        <f>IF(A1909="","",I1909-P1909)</f>
        <v/>
      </c>
      <c r="R1909" s="23">
        <f>IF(A1909="","",IF(O1909=0,"Outside audit periods; ","")&amp;IF(G1909="","No VAT category; ","")&amp;IF(ABS(Q1909)&gt;Setup!$B$10,"VAT ≠ 15% × net; ","")&amp;IF(AND(F1909="B2B - VAT registered",NOT(AND(LEN(E1909)=15,LEFT(E1909,1)="3",RIGHT(E1909,1)="3",ISNUMBER(--E1909)))),"Invalid/missing customer VAT no; ","")&amp;IF(L1909&lt;&gt;"Yes","Not reported/cleared on FATOORA; ","")&amp;IF(AND(OR(G1909="Zero-rated domestic (Box 3)",G1909="Export (Box 4)"),N1909=""),"Zero-rate/export evidence missing; ","")&amp;IF(AND(C1909="Credit Note",H1909&gt;0),"Credit note should be negative; ","")&amp;IF(AND(C1909="Simplified Tax Invoice",F1909="B2B - VAT registered"),"Simplified invoice issued to VAT-registered B2B; ",""))</f>
        <v/>
      </c>
    </row>
    <row r="1910">
      <c r="A1910" s="17" t="n"/>
      <c r="B1910" s="14" t="n"/>
      <c r="C1910" s="14" t="n"/>
      <c r="D1910" s="14" t="n"/>
      <c r="E1910" s="16" t="n"/>
      <c r="F1910" s="14" t="n"/>
      <c r="G1910" s="14" t="n"/>
      <c r="H1910" s="19" t="n"/>
      <c r="I1910" s="19" t="n"/>
      <c r="J1910" s="34">
        <f>IF(A1910="","",H1910+I1910)</f>
        <v/>
      </c>
      <c r="K1910" s="14" t="n"/>
      <c r="L1910" s="14" t="n"/>
      <c r="M1910" s="14" t="n"/>
      <c r="N1910" s="14" t="n"/>
      <c r="O1910" s="20">
        <f>IF(A1910="","",SUMPRODUCT((A1910&gt;=Setup!$C$19:$C$30)*(A1910&lt;=Setup!$D$19:$D$30)*Setup!$A$19:$A$30))</f>
        <v/>
      </c>
      <c r="P1910" s="34">
        <f>IF(A1910="","",IF(G1910="Standard 15% (Box 1)",ROUND(H1910*Setup!$B$9,2),0))</f>
        <v/>
      </c>
      <c r="Q1910" s="34">
        <f>IF(A1910="","",I1910-P1910)</f>
        <v/>
      </c>
      <c r="R1910" s="23">
        <f>IF(A1910="","",IF(O1910=0,"Outside audit periods; ","")&amp;IF(G1910="","No VAT category; ","")&amp;IF(ABS(Q1910)&gt;Setup!$B$10,"VAT ≠ 15% × net; ","")&amp;IF(AND(F1910="B2B - VAT registered",NOT(AND(LEN(E1910)=15,LEFT(E1910,1)="3",RIGHT(E1910,1)="3",ISNUMBER(--E1910)))),"Invalid/missing customer VAT no; ","")&amp;IF(L1910&lt;&gt;"Yes","Not reported/cleared on FATOORA; ","")&amp;IF(AND(OR(G1910="Zero-rated domestic (Box 3)",G1910="Export (Box 4)"),N1910=""),"Zero-rate/export evidence missing; ","")&amp;IF(AND(C1910="Credit Note",H1910&gt;0),"Credit note should be negative; ","")&amp;IF(AND(C1910="Simplified Tax Invoice",F1910="B2B - VAT registered"),"Simplified invoice issued to VAT-registered B2B; ",""))</f>
        <v/>
      </c>
    </row>
    <row r="1911">
      <c r="A1911" s="17" t="n"/>
      <c r="B1911" s="14" t="n"/>
      <c r="C1911" s="14" t="n"/>
      <c r="D1911" s="14" t="n"/>
      <c r="E1911" s="16" t="n"/>
      <c r="F1911" s="14" t="n"/>
      <c r="G1911" s="14" t="n"/>
      <c r="H1911" s="19" t="n"/>
      <c r="I1911" s="19" t="n"/>
      <c r="J1911" s="34">
        <f>IF(A1911="","",H1911+I1911)</f>
        <v/>
      </c>
      <c r="K1911" s="14" t="n"/>
      <c r="L1911" s="14" t="n"/>
      <c r="M1911" s="14" t="n"/>
      <c r="N1911" s="14" t="n"/>
      <c r="O1911" s="20">
        <f>IF(A1911="","",SUMPRODUCT((A1911&gt;=Setup!$C$19:$C$30)*(A1911&lt;=Setup!$D$19:$D$30)*Setup!$A$19:$A$30))</f>
        <v/>
      </c>
      <c r="P1911" s="34">
        <f>IF(A1911="","",IF(G1911="Standard 15% (Box 1)",ROUND(H1911*Setup!$B$9,2),0))</f>
        <v/>
      </c>
      <c r="Q1911" s="34">
        <f>IF(A1911="","",I1911-P1911)</f>
        <v/>
      </c>
      <c r="R1911" s="23">
        <f>IF(A1911="","",IF(O1911=0,"Outside audit periods; ","")&amp;IF(G1911="","No VAT category; ","")&amp;IF(ABS(Q1911)&gt;Setup!$B$10,"VAT ≠ 15% × net; ","")&amp;IF(AND(F1911="B2B - VAT registered",NOT(AND(LEN(E1911)=15,LEFT(E1911,1)="3",RIGHT(E1911,1)="3",ISNUMBER(--E1911)))),"Invalid/missing customer VAT no; ","")&amp;IF(L1911&lt;&gt;"Yes","Not reported/cleared on FATOORA; ","")&amp;IF(AND(OR(G1911="Zero-rated domestic (Box 3)",G1911="Export (Box 4)"),N1911=""),"Zero-rate/export evidence missing; ","")&amp;IF(AND(C1911="Credit Note",H1911&gt;0),"Credit note should be negative; ","")&amp;IF(AND(C1911="Simplified Tax Invoice",F1911="B2B - VAT registered"),"Simplified invoice issued to VAT-registered B2B; ",""))</f>
        <v/>
      </c>
    </row>
    <row r="1912">
      <c r="A1912" s="17" t="n"/>
      <c r="B1912" s="14" t="n"/>
      <c r="C1912" s="14" t="n"/>
      <c r="D1912" s="14" t="n"/>
      <c r="E1912" s="16" t="n"/>
      <c r="F1912" s="14" t="n"/>
      <c r="G1912" s="14" t="n"/>
      <c r="H1912" s="19" t="n"/>
      <c r="I1912" s="19" t="n"/>
      <c r="J1912" s="34">
        <f>IF(A1912="","",H1912+I1912)</f>
        <v/>
      </c>
      <c r="K1912" s="14" t="n"/>
      <c r="L1912" s="14" t="n"/>
      <c r="M1912" s="14" t="n"/>
      <c r="N1912" s="14" t="n"/>
      <c r="O1912" s="20">
        <f>IF(A1912="","",SUMPRODUCT((A1912&gt;=Setup!$C$19:$C$30)*(A1912&lt;=Setup!$D$19:$D$30)*Setup!$A$19:$A$30))</f>
        <v/>
      </c>
      <c r="P1912" s="34">
        <f>IF(A1912="","",IF(G1912="Standard 15% (Box 1)",ROUND(H1912*Setup!$B$9,2),0))</f>
        <v/>
      </c>
      <c r="Q1912" s="34">
        <f>IF(A1912="","",I1912-P1912)</f>
        <v/>
      </c>
      <c r="R1912" s="23">
        <f>IF(A1912="","",IF(O1912=0,"Outside audit periods; ","")&amp;IF(G1912="","No VAT category; ","")&amp;IF(ABS(Q1912)&gt;Setup!$B$10,"VAT ≠ 15% × net; ","")&amp;IF(AND(F1912="B2B - VAT registered",NOT(AND(LEN(E1912)=15,LEFT(E1912,1)="3",RIGHT(E1912,1)="3",ISNUMBER(--E1912)))),"Invalid/missing customer VAT no; ","")&amp;IF(L1912&lt;&gt;"Yes","Not reported/cleared on FATOORA; ","")&amp;IF(AND(OR(G1912="Zero-rated domestic (Box 3)",G1912="Export (Box 4)"),N1912=""),"Zero-rate/export evidence missing; ","")&amp;IF(AND(C1912="Credit Note",H1912&gt;0),"Credit note should be negative; ","")&amp;IF(AND(C1912="Simplified Tax Invoice",F1912="B2B - VAT registered"),"Simplified invoice issued to VAT-registered B2B; ",""))</f>
        <v/>
      </c>
    </row>
    <row r="1913">
      <c r="A1913" s="17" t="n"/>
      <c r="B1913" s="14" t="n"/>
      <c r="C1913" s="14" t="n"/>
      <c r="D1913" s="14" t="n"/>
      <c r="E1913" s="16" t="n"/>
      <c r="F1913" s="14" t="n"/>
      <c r="G1913" s="14" t="n"/>
      <c r="H1913" s="19" t="n"/>
      <c r="I1913" s="19" t="n"/>
      <c r="J1913" s="34">
        <f>IF(A1913="","",H1913+I1913)</f>
        <v/>
      </c>
      <c r="K1913" s="14" t="n"/>
      <c r="L1913" s="14" t="n"/>
      <c r="M1913" s="14" t="n"/>
      <c r="N1913" s="14" t="n"/>
      <c r="O1913" s="20">
        <f>IF(A1913="","",SUMPRODUCT((A1913&gt;=Setup!$C$19:$C$30)*(A1913&lt;=Setup!$D$19:$D$30)*Setup!$A$19:$A$30))</f>
        <v/>
      </c>
      <c r="P1913" s="34">
        <f>IF(A1913="","",IF(G1913="Standard 15% (Box 1)",ROUND(H1913*Setup!$B$9,2),0))</f>
        <v/>
      </c>
      <c r="Q1913" s="34">
        <f>IF(A1913="","",I1913-P1913)</f>
        <v/>
      </c>
      <c r="R1913" s="23">
        <f>IF(A1913="","",IF(O1913=0,"Outside audit periods; ","")&amp;IF(G1913="","No VAT category; ","")&amp;IF(ABS(Q1913)&gt;Setup!$B$10,"VAT ≠ 15% × net; ","")&amp;IF(AND(F1913="B2B - VAT registered",NOT(AND(LEN(E1913)=15,LEFT(E1913,1)="3",RIGHT(E1913,1)="3",ISNUMBER(--E1913)))),"Invalid/missing customer VAT no; ","")&amp;IF(L1913&lt;&gt;"Yes","Not reported/cleared on FATOORA; ","")&amp;IF(AND(OR(G1913="Zero-rated domestic (Box 3)",G1913="Export (Box 4)"),N1913=""),"Zero-rate/export evidence missing; ","")&amp;IF(AND(C1913="Credit Note",H1913&gt;0),"Credit note should be negative; ","")&amp;IF(AND(C1913="Simplified Tax Invoice",F1913="B2B - VAT registered"),"Simplified invoice issued to VAT-registered B2B; ",""))</f>
        <v/>
      </c>
    </row>
    <row r="1914">
      <c r="A1914" s="17" t="n"/>
      <c r="B1914" s="14" t="n"/>
      <c r="C1914" s="14" t="n"/>
      <c r="D1914" s="14" t="n"/>
      <c r="E1914" s="16" t="n"/>
      <c r="F1914" s="14" t="n"/>
      <c r="G1914" s="14" t="n"/>
      <c r="H1914" s="19" t="n"/>
      <c r="I1914" s="19" t="n"/>
      <c r="J1914" s="34">
        <f>IF(A1914="","",H1914+I1914)</f>
        <v/>
      </c>
      <c r="K1914" s="14" t="n"/>
      <c r="L1914" s="14" t="n"/>
      <c r="M1914" s="14" t="n"/>
      <c r="N1914" s="14" t="n"/>
      <c r="O1914" s="20">
        <f>IF(A1914="","",SUMPRODUCT((A1914&gt;=Setup!$C$19:$C$30)*(A1914&lt;=Setup!$D$19:$D$30)*Setup!$A$19:$A$30))</f>
        <v/>
      </c>
      <c r="P1914" s="34">
        <f>IF(A1914="","",IF(G1914="Standard 15% (Box 1)",ROUND(H1914*Setup!$B$9,2),0))</f>
        <v/>
      </c>
      <c r="Q1914" s="34">
        <f>IF(A1914="","",I1914-P1914)</f>
        <v/>
      </c>
      <c r="R1914" s="23">
        <f>IF(A1914="","",IF(O1914=0,"Outside audit periods; ","")&amp;IF(G1914="","No VAT category; ","")&amp;IF(ABS(Q1914)&gt;Setup!$B$10,"VAT ≠ 15% × net; ","")&amp;IF(AND(F1914="B2B - VAT registered",NOT(AND(LEN(E1914)=15,LEFT(E1914,1)="3",RIGHT(E1914,1)="3",ISNUMBER(--E1914)))),"Invalid/missing customer VAT no; ","")&amp;IF(L1914&lt;&gt;"Yes","Not reported/cleared on FATOORA; ","")&amp;IF(AND(OR(G1914="Zero-rated domestic (Box 3)",G1914="Export (Box 4)"),N1914=""),"Zero-rate/export evidence missing; ","")&amp;IF(AND(C1914="Credit Note",H1914&gt;0),"Credit note should be negative; ","")&amp;IF(AND(C1914="Simplified Tax Invoice",F1914="B2B - VAT registered"),"Simplified invoice issued to VAT-registered B2B; ",""))</f>
        <v/>
      </c>
    </row>
    <row r="1915">
      <c r="A1915" s="17" t="n"/>
      <c r="B1915" s="14" t="n"/>
      <c r="C1915" s="14" t="n"/>
      <c r="D1915" s="14" t="n"/>
      <c r="E1915" s="16" t="n"/>
      <c r="F1915" s="14" t="n"/>
      <c r="G1915" s="14" t="n"/>
      <c r="H1915" s="19" t="n"/>
      <c r="I1915" s="19" t="n"/>
      <c r="J1915" s="34">
        <f>IF(A1915="","",H1915+I1915)</f>
        <v/>
      </c>
      <c r="K1915" s="14" t="n"/>
      <c r="L1915" s="14" t="n"/>
      <c r="M1915" s="14" t="n"/>
      <c r="N1915" s="14" t="n"/>
      <c r="O1915" s="20">
        <f>IF(A1915="","",SUMPRODUCT((A1915&gt;=Setup!$C$19:$C$30)*(A1915&lt;=Setup!$D$19:$D$30)*Setup!$A$19:$A$30))</f>
        <v/>
      </c>
      <c r="P1915" s="34">
        <f>IF(A1915="","",IF(G1915="Standard 15% (Box 1)",ROUND(H1915*Setup!$B$9,2),0))</f>
        <v/>
      </c>
      <c r="Q1915" s="34">
        <f>IF(A1915="","",I1915-P1915)</f>
        <v/>
      </c>
      <c r="R1915" s="23">
        <f>IF(A1915="","",IF(O1915=0,"Outside audit periods; ","")&amp;IF(G1915="","No VAT category; ","")&amp;IF(ABS(Q1915)&gt;Setup!$B$10,"VAT ≠ 15% × net; ","")&amp;IF(AND(F1915="B2B - VAT registered",NOT(AND(LEN(E1915)=15,LEFT(E1915,1)="3",RIGHT(E1915,1)="3",ISNUMBER(--E1915)))),"Invalid/missing customer VAT no; ","")&amp;IF(L1915&lt;&gt;"Yes","Not reported/cleared on FATOORA; ","")&amp;IF(AND(OR(G1915="Zero-rated domestic (Box 3)",G1915="Export (Box 4)"),N1915=""),"Zero-rate/export evidence missing; ","")&amp;IF(AND(C1915="Credit Note",H1915&gt;0),"Credit note should be negative; ","")&amp;IF(AND(C1915="Simplified Tax Invoice",F1915="B2B - VAT registered"),"Simplified invoice issued to VAT-registered B2B; ",""))</f>
        <v/>
      </c>
    </row>
    <row r="1916">
      <c r="A1916" s="17" t="n"/>
      <c r="B1916" s="14" t="n"/>
      <c r="C1916" s="14" t="n"/>
      <c r="D1916" s="14" t="n"/>
      <c r="E1916" s="16" t="n"/>
      <c r="F1916" s="14" t="n"/>
      <c r="G1916" s="14" t="n"/>
      <c r="H1916" s="19" t="n"/>
      <c r="I1916" s="19" t="n"/>
      <c r="J1916" s="34">
        <f>IF(A1916="","",H1916+I1916)</f>
        <v/>
      </c>
      <c r="K1916" s="14" t="n"/>
      <c r="L1916" s="14" t="n"/>
      <c r="M1916" s="14" t="n"/>
      <c r="N1916" s="14" t="n"/>
      <c r="O1916" s="20">
        <f>IF(A1916="","",SUMPRODUCT((A1916&gt;=Setup!$C$19:$C$30)*(A1916&lt;=Setup!$D$19:$D$30)*Setup!$A$19:$A$30))</f>
        <v/>
      </c>
      <c r="P1916" s="34">
        <f>IF(A1916="","",IF(G1916="Standard 15% (Box 1)",ROUND(H1916*Setup!$B$9,2),0))</f>
        <v/>
      </c>
      <c r="Q1916" s="34">
        <f>IF(A1916="","",I1916-P1916)</f>
        <v/>
      </c>
      <c r="R1916" s="23">
        <f>IF(A1916="","",IF(O1916=0,"Outside audit periods; ","")&amp;IF(G1916="","No VAT category; ","")&amp;IF(ABS(Q1916)&gt;Setup!$B$10,"VAT ≠ 15% × net; ","")&amp;IF(AND(F1916="B2B - VAT registered",NOT(AND(LEN(E1916)=15,LEFT(E1916,1)="3",RIGHT(E1916,1)="3",ISNUMBER(--E1916)))),"Invalid/missing customer VAT no; ","")&amp;IF(L1916&lt;&gt;"Yes","Not reported/cleared on FATOORA; ","")&amp;IF(AND(OR(G1916="Zero-rated domestic (Box 3)",G1916="Export (Box 4)"),N1916=""),"Zero-rate/export evidence missing; ","")&amp;IF(AND(C1916="Credit Note",H1916&gt;0),"Credit note should be negative; ","")&amp;IF(AND(C1916="Simplified Tax Invoice",F1916="B2B - VAT registered"),"Simplified invoice issued to VAT-registered B2B; ",""))</f>
        <v/>
      </c>
    </row>
    <row r="1917">
      <c r="A1917" s="17" t="n"/>
      <c r="B1917" s="14" t="n"/>
      <c r="C1917" s="14" t="n"/>
      <c r="D1917" s="14" t="n"/>
      <c r="E1917" s="16" t="n"/>
      <c r="F1917" s="14" t="n"/>
      <c r="G1917" s="14" t="n"/>
      <c r="H1917" s="19" t="n"/>
      <c r="I1917" s="19" t="n"/>
      <c r="J1917" s="34">
        <f>IF(A1917="","",H1917+I1917)</f>
        <v/>
      </c>
      <c r="K1917" s="14" t="n"/>
      <c r="L1917" s="14" t="n"/>
      <c r="M1917" s="14" t="n"/>
      <c r="N1917" s="14" t="n"/>
      <c r="O1917" s="20">
        <f>IF(A1917="","",SUMPRODUCT((A1917&gt;=Setup!$C$19:$C$30)*(A1917&lt;=Setup!$D$19:$D$30)*Setup!$A$19:$A$30))</f>
        <v/>
      </c>
      <c r="P1917" s="34">
        <f>IF(A1917="","",IF(G1917="Standard 15% (Box 1)",ROUND(H1917*Setup!$B$9,2),0))</f>
        <v/>
      </c>
      <c r="Q1917" s="34">
        <f>IF(A1917="","",I1917-P1917)</f>
        <v/>
      </c>
      <c r="R1917" s="23">
        <f>IF(A1917="","",IF(O1917=0,"Outside audit periods; ","")&amp;IF(G1917="","No VAT category; ","")&amp;IF(ABS(Q1917)&gt;Setup!$B$10,"VAT ≠ 15% × net; ","")&amp;IF(AND(F1917="B2B - VAT registered",NOT(AND(LEN(E1917)=15,LEFT(E1917,1)="3",RIGHT(E1917,1)="3",ISNUMBER(--E1917)))),"Invalid/missing customer VAT no; ","")&amp;IF(L1917&lt;&gt;"Yes","Not reported/cleared on FATOORA; ","")&amp;IF(AND(OR(G1917="Zero-rated domestic (Box 3)",G1917="Export (Box 4)"),N1917=""),"Zero-rate/export evidence missing; ","")&amp;IF(AND(C1917="Credit Note",H1917&gt;0),"Credit note should be negative; ","")&amp;IF(AND(C1917="Simplified Tax Invoice",F1917="B2B - VAT registered"),"Simplified invoice issued to VAT-registered B2B; ",""))</f>
        <v/>
      </c>
    </row>
    <row r="1918">
      <c r="A1918" s="17" t="n"/>
      <c r="B1918" s="14" t="n"/>
      <c r="C1918" s="14" t="n"/>
      <c r="D1918" s="14" t="n"/>
      <c r="E1918" s="16" t="n"/>
      <c r="F1918" s="14" t="n"/>
      <c r="G1918" s="14" t="n"/>
      <c r="H1918" s="19" t="n"/>
      <c r="I1918" s="19" t="n"/>
      <c r="J1918" s="34">
        <f>IF(A1918="","",H1918+I1918)</f>
        <v/>
      </c>
      <c r="K1918" s="14" t="n"/>
      <c r="L1918" s="14" t="n"/>
      <c r="M1918" s="14" t="n"/>
      <c r="N1918" s="14" t="n"/>
      <c r="O1918" s="20">
        <f>IF(A1918="","",SUMPRODUCT((A1918&gt;=Setup!$C$19:$C$30)*(A1918&lt;=Setup!$D$19:$D$30)*Setup!$A$19:$A$30))</f>
        <v/>
      </c>
      <c r="P1918" s="34">
        <f>IF(A1918="","",IF(G1918="Standard 15% (Box 1)",ROUND(H1918*Setup!$B$9,2),0))</f>
        <v/>
      </c>
      <c r="Q1918" s="34">
        <f>IF(A1918="","",I1918-P1918)</f>
        <v/>
      </c>
      <c r="R1918" s="23">
        <f>IF(A1918="","",IF(O1918=0,"Outside audit periods; ","")&amp;IF(G1918="","No VAT category; ","")&amp;IF(ABS(Q1918)&gt;Setup!$B$10,"VAT ≠ 15% × net; ","")&amp;IF(AND(F1918="B2B - VAT registered",NOT(AND(LEN(E1918)=15,LEFT(E1918,1)="3",RIGHT(E1918,1)="3",ISNUMBER(--E1918)))),"Invalid/missing customer VAT no; ","")&amp;IF(L1918&lt;&gt;"Yes","Not reported/cleared on FATOORA; ","")&amp;IF(AND(OR(G1918="Zero-rated domestic (Box 3)",G1918="Export (Box 4)"),N1918=""),"Zero-rate/export evidence missing; ","")&amp;IF(AND(C1918="Credit Note",H1918&gt;0),"Credit note should be negative; ","")&amp;IF(AND(C1918="Simplified Tax Invoice",F1918="B2B - VAT registered"),"Simplified invoice issued to VAT-registered B2B; ",""))</f>
        <v/>
      </c>
    </row>
    <row r="1919">
      <c r="A1919" s="17" t="n"/>
      <c r="B1919" s="14" t="n"/>
      <c r="C1919" s="14" t="n"/>
      <c r="D1919" s="14" t="n"/>
      <c r="E1919" s="16" t="n"/>
      <c r="F1919" s="14" t="n"/>
      <c r="G1919" s="14" t="n"/>
      <c r="H1919" s="19" t="n"/>
      <c r="I1919" s="19" t="n"/>
      <c r="J1919" s="34">
        <f>IF(A1919="","",H1919+I1919)</f>
        <v/>
      </c>
      <c r="K1919" s="14" t="n"/>
      <c r="L1919" s="14" t="n"/>
      <c r="M1919" s="14" t="n"/>
      <c r="N1919" s="14" t="n"/>
      <c r="O1919" s="20">
        <f>IF(A1919="","",SUMPRODUCT((A1919&gt;=Setup!$C$19:$C$30)*(A1919&lt;=Setup!$D$19:$D$30)*Setup!$A$19:$A$30))</f>
        <v/>
      </c>
      <c r="P1919" s="34">
        <f>IF(A1919="","",IF(G1919="Standard 15% (Box 1)",ROUND(H1919*Setup!$B$9,2),0))</f>
        <v/>
      </c>
      <c r="Q1919" s="34">
        <f>IF(A1919="","",I1919-P1919)</f>
        <v/>
      </c>
      <c r="R1919" s="23">
        <f>IF(A1919="","",IF(O1919=0,"Outside audit periods; ","")&amp;IF(G1919="","No VAT category; ","")&amp;IF(ABS(Q1919)&gt;Setup!$B$10,"VAT ≠ 15% × net; ","")&amp;IF(AND(F1919="B2B - VAT registered",NOT(AND(LEN(E1919)=15,LEFT(E1919,1)="3",RIGHT(E1919,1)="3",ISNUMBER(--E1919)))),"Invalid/missing customer VAT no; ","")&amp;IF(L1919&lt;&gt;"Yes","Not reported/cleared on FATOORA; ","")&amp;IF(AND(OR(G1919="Zero-rated domestic (Box 3)",G1919="Export (Box 4)"),N1919=""),"Zero-rate/export evidence missing; ","")&amp;IF(AND(C1919="Credit Note",H1919&gt;0),"Credit note should be negative; ","")&amp;IF(AND(C1919="Simplified Tax Invoice",F1919="B2B - VAT registered"),"Simplified invoice issued to VAT-registered B2B; ",""))</f>
        <v/>
      </c>
    </row>
    <row r="1920">
      <c r="A1920" s="17" t="n"/>
      <c r="B1920" s="14" t="n"/>
      <c r="C1920" s="14" t="n"/>
      <c r="D1920" s="14" t="n"/>
      <c r="E1920" s="16" t="n"/>
      <c r="F1920" s="14" t="n"/>
      <c r="G1920" s="14" t="n"/>
      <c r="H1920" s="19" t="n"/>
      <c r="I1920" s="19" t="n"/>
      <c r="J1920" s="34">
        <f>IF(A1920="","",H1920+I1920)</f>
        <v/>
      </c>
      <c r="K1920" s="14" t="n"/>
      <c r="L1920" s="14" t="n"/>
      <c r="M1920" s="14" t="n"/>
      <c r="N1920" s="14" t="n"/>
      <c r="O1920" s="20">
        <f>IF(A1920="","",SUMPRODUCT((A1920&gt;=Setup!$C$19:$C$30)*(A1920&lt;=Setup!$D$19:$D$30)*Setup!$A$19:$A$30))</f>
        <v/>
      </c>
      <c r="P1920" s="34">
        <f>IF(A1920="","",IF(G1920="Standard 15% (Box 1)",ROUND(H1920*Setup!$B$9,2),0))</f>
        <v/>
      </c>
      <c r="Q1920" s="34">
        <f>IF(A1920="","",I1920-P1920)</f>
        <v/>
      </c>
      <c r="R1920" s="23">
        <f>IF(A1920="","",IF(O1920=0,"Outside audit periods; ","")&amp;IF(G1920="","No VAT category; ","")&amp;IF(ABS(Q1920)&gt;Setup!$B$10,"VAT ≠ 15% × net; ","")&amp;IF(AND(F1920="B2B - VAT registered",NOT(AND(LEN(E1920)=15,LEFT(E1920,1)="3",RIGHT(E1920,1)="3",ISNUMBER(--E1920)))),"Invalid/missing customer VAT no; ","")&amp;IF(L1920&lt;&gt;"Yes","Not reported/cleared on FATOORA; ","")&amp;IF(AND(OR(G1920="Zero-rated domestic (Box 3)",G1920="Export (Box 4)"),N1920=""),"Zero-rate/export evidence missing; ","")&amp;IF(AND(C1920="Credit Note",H1920&gt;0),"Credit note should be negative; ","")&amp;IF(AND(C1920="Simplified Tax Invoice",F1920="B2B - VAT registered"),"Simplified invoice issued to VAT-registered B2B; ",""))</f>
        <v/>
      </c>
    </row>
    <row r="1921">
      <c r="A1921" s="17" t="n"/>
      <c r="B1921" s="14" t="n"/>
      <c r="C1921" s="14" t="n"/>
      <c r="D1921" s="14" t="n"/>
      <c r="E1921" s="16" t="n"/>
      <c r="F1921" s="14" t="n"/>
      <c r="G1921" s="14" t="n"/>
      <c r="H1921" s="19" t="n"/>
      <c r="I1921" s="19" t="n"/>
      <c r="J1921" s="34">
        <f>IF(A1921="","",H1921+I1921)</f>
        <v/>
      </c>
      <c r="K1921" s="14" t="n"/>
      <c r="L1921" s="14" t="n"/>
      <c r="M1921" s="14" t="n"/>
      <c r="N1921" s="14" t="n"/>
      <c r="O1921" s="20">
        <f>IF(A1921="","",SUMPRODUCT((A1921&gt;=Setup!$C$19:$C$30)*(A1921&lt;=Setup!$D$19:$D$30)*Setup!$A$19:$A$30))</f>
        <v/>
      </c>
      <c r="P1921" s="34">
        <f>IF(A1921="","",IF(G1921="Standard 15% (Box 1)",ROUND(H1921*Setup!$B$9,2),0))</f>
        <v/>
      </c>
      <c r="Q1921" s="34">
        <f>IF(A1921="","",I1921-P1921)</f>
        <v/>
      </c>
      <c r="R1921" s="23">
        <f>IF(A1921="","",IF(O1921=0,"Outside audit periods; ","")&amp;IF(G1921="","No VAT category; ","")&amp;IF(ABS(Q1921)&gt;Setup!$B$10,"VAT ≠ 15% × net; ","")&amp;IF(AND(F1921="B2B - VAT registered",NOT(AND(LEN(E1921)=15,LEFT(E1921,1)="3",RIGHT(E1921,1)="3",ISNUMBER(--E1921)))),"Invalid/missing customer VAT no; ","")&amp;IF(L1921&lt;&gt;"Yes","Not reported/cleared on FATOORA; ","")&amp;IF(AND(OR(G1921="Zero-rated domestic (Box 3)",G1921="Export (Box 4)"),N1921=""),"Zero-rate/export evidence missing; ","")&amp;IF(AND(C1921="Credit Note",H1921&gt;0),"Credit note should be negative; ","")&amp;IF(AND(C1921="Simplified Tax Invoice",F1921="B2B - VAT registered"),"Simplified invoice issued to VAT-registered B2B; ",""))</f>
        <v/>
      </c>
    </row>
    <row r="1922">
      <c r="A1922" s="17" t="n"/>
      <c r="B1922" s="14" t="n"/>
      <c r="C1922" s="14" t="n"/>
      <c r="D1922" s="14" t="n"/>
      <c r="E1922" s="16" t="n"/>
      <c r="F1922" s="14" t="n"/>
      <c r="G1922" s="14" t="n"/>
      <c r="H1922" s="19" t="n"/>
      <c r="I1922" s="19" t="n"/>
      <c r="J1922" s="34">
        <f>IF(A1922="","",H1922+I1922)</f>
        <v/>
      </c>
      <c r="K1922" s="14" t="n"/>
      <c r="L1922" s="14" t="n"/>
      <c r="M1922" s="14" t="n"/>
      <c r="N1922" s="14" t="n"/>
      <c r="O1922" s="20">
        <f>IF(A1922="","",SUMPRODUCT((A1922&gt;=Setup!$C$19:$C$30)*(A1922&lt;=Setup!$D$19:$D$30)*Setup!$A$19:$A$30))</f>
        <v/>
      </c>
      <c r="P1922" s="34">
        <f>IF(A1922="","",IF(G1922="Standard 15% (Box 1)",ROUND(H1922*Setup!$B$9,2),0))</f>
        <v/>
      </c>
      <c r="Q1922" s="34">
        <f>IF(A1922="","",I1922-P1922)</f>
        <v/>
      </c>
      <c r="R1922" s="23">
        <f>IF(A1922="","",IF(O1922=0,"Outside audit periods; ","")&amp;IF(G1922="","No VAT category; ","")&amp;IF(ABS(Q1922)&gt;Setup!$B$10,"VAT ≠ 15% × net; ","")&amp;IF(AND(F1922="B2B - VAT registered",NOT(AND(LEN(E1922)=15,LEFT(E1922,1)="3",RIGHT(E1922,1)="3",ISNUMBER(--E1922)))),"Invalid/missing customer VAT no; ","")&amp;IF(L1922&lt;&gt;"Yes","Not reported/cleared on FATOORA; ","")&amp;IF(AND(OR(G1922="Zero-rated domestic (Box 3)",G1922="Export (Box 4)"),N1922=""),"Zero-rate/export evidence missing; ","")&amp;IF(AND(C1922="Credit Note",H1922&gt;0),"Credit note should be negative; ","")&amp;IF(AND(C1922="Simplified Tax Invoice",F1922="B2B - VAT registered"),"Simplified invoice issued to VAT-registered B2B; ",""))</f>
        <v/>
      </c>
    </row>
    <row r="1923">
      <c r="A1923" s="17" t="n"/>
      <c r="B1923" s="14" t="n"/>
      <c r="C1923" s="14" t="n"/>
      <c r="D1923" s="14" t="n"/>
      <c r="E1923" s="16" t="n"/>
      <c r="F1923" s="14" t="n"/>
      <c r="G1923" s="14" t="n"/>
      <c r="H1923" s="19" t="n"/>
      <c r="I1923" s="19" t="n"/>
      <c r="J1923" s="34">
        <f>IF(A1923="","",H1923+I1923)</f>
        <v/>
      </c>
      <c r="K1923" s="14" t="n"/>
      <c r="L1923" s="14" t="n"/>
      <c r="M1923" s="14" t="n"/>
      <c r="N1923" s="14" t="n"/>
      <c r="O1923" s="20">
        <f>IF(A1923="","",SUMPRODUCT((A1923&gt;=Setup!$C$19:$C$30)*(A1923&lt;=Setup!$D$19:$D$30)*Setup!$A$19:$A$30))</f>
        <v/>
      </c>
      <c r="P1923" s="34">
        <f>IF(A1923="","",IF(G1923="Standard 15% (Box 1)",ROUND(H1923*Setup!$B$9,2),0))</f>
        <v/>
      </c>
      <c r="Q1923" s="34">
        <f>IF(A1923="","",I1923-P1923)</f>
        <v/>
      </c>
      <c r="R1923" s="23">
        <f>IF(A1923="","",IF(O1923=0,"Outside audit periods; ","")&amp;IF(G1923="","No VAT category; ","")&amp;IF(ABS(Q1923)&gt;Setup!$B$10,"VAT ≠ 15% × net; ","")&amp;IF(AND(F1923="B2B - VAT registered",NOT(AND(LEN(E1923)=15,LEFT(E1923,1)="3",RIGHT(E1923,1)="3",ISNUMBER(--E1923)))),"Invalid/missing customer VAT no; ","")&amp;IF(L1923&lt;&gt;"Yes","Not reported/cleared on FATOORA; ","")&amp;IF(AND(OR(G1923="Zero-rated domestic (Box 3)",G1923="Export (Box 4)"),N1923=""),"Zero-rate/export evidence missing; ","")&amp;IF(AND(C1923="Credit Note",H1923&gt;0),"Credit note should be negative; ","")&amp;IF(AND(C1923="Simplified Tax Invoice",F1923="B2B - VAT registered"),"Simplified invoice issued to VAT-registered B2B; ",""))</f>
        <v/>
      </c>
    </row>
    <row r="1924">
      <c r="A1924" s="17" t="n"/>
      <c r="B1924" s="14" t="n"/>
      <c r="C1924" s="14" t="n"/>
      <c r="D1924" s="14" t="n"/>
      <c r="E1924" s="16" t="n"/>
      <c r="F1924" s="14" t="n"/>
      <c r="G1924" s="14" t="n"/>
      <c r="H1924" s="19" t="n"/>
      <c r="I1924" s="19" t="n"/>
      <c r="J1924" s="34">
        <f>IF(A1924="","",H1924+I1924)</f>
        <v/>
      </c>
      <c r="K1924" s="14" t="n"/>
      <c r="L1924" s="14" t="n"/>
      <c r="M1924" s="14" t="n"/>
      <c r="N1924" s="14" t="n"/>
      <c r="O1924" s="20">
        <f>IF(A1924="","",SUMPRODUCT((A1924&gt;=Setup!$C$19:$C$30)*(A1924&lt;=Setup!$D$19:$D$30)*Setup!$A$19:$A$30))</f>
        <v/>
      </c>
      <c r="P1924" s="34">
        <f>IF(A1924="","",IF(G1924="Standard 15% (Box 1)",ROUND(H1924*Setup!$B$9,2),0))</f>
        <v/>
      </c>
      <c r="Q1924" s="34">
        <f>IF(A1924="","",I1924-P1924)</f>
        <v/>
      </c>
      <c r="R1924" s="23">
        <f>IF(A1924="","",IF(O1924=0,"Outside audit periods; ","")&amp;IF(G1924="","No VAT category; ","")&amp;IF(ABS(Q1924)&gt;Setup!$B$10,"VAT ≠ 15% × net; ","")&amp;IF(AND(F1924="B2B - VAT registered",NOT(AND(LEN(E1924)=15,LEFT(E1924,1)="3",RIGHT(E1924,1)="3",ISNUMBER(--E1924)))),"Invalid/missing customer VAT no; ","")&amp;IF(L1924&lt;&gt;"Yes","Not reported/cleared on FATOORA; ","")&amp;IF(AND(OR(G1924="Zero-rated domestic (Box 3)",G1924="Export (Box 4)"),N1924=""),"Zero-rate/export evidence missing; ","")&amp;IF(AND(C1924="Credit Note",H1924&gt;0),"Credit note should be negative; ","")&amp;IF(AND(C1924="Simplified Tax Invoice",F1924="B2B - VAT registered"),"Simplified invoice issued to VAT-registered B2B; ",""))</f>
        <v/>
      </c>
    </row>
    <row r="1925">
      <c r="A1925" s="17" t="n"/>
      <c r="B1925" s="14" t="n"/>
      <c r="C1925" s="14" t="n"/>
      <c r="D1925" s="14" t="n"/>
      <c r="E1925" s="16" t="n"/>
      <c r="F1925" s="14" t="n"/>
      <c r="G1925" s="14" t="n"/>
      <c r="H1925" s="19" t="n"/>
      <c r="I1925" s="19" t="n"/>
      <c r="J1925" s="34">
        <f>IF(A1925="","",H1925+I1925)</f>
        <v/>
      </c>
      <c r="K1925" s="14" t="n"/>
      <c r="L1925" s="14" t="n"/>
      <c r="M1925" s="14" t="n"/>
      <c r="N1925" s="14" t="n"/>
      <c r="O1925" s="20">
        <f>IF(A1925="","",SUMPRODUCT((A1925&gt;=Setup!$C$19:$C$30)*(A1925&lt;=Setup!$D$19:$D$30)*Setup!$A$19:$A$30))</f>
        <v/>
      </c>
      <c r="P1925" s="34">
        <f>IF(A1925="","",IF(G1925="Standard 15% (Box 1)",ROUND(H1925*Setup!$B$9,2),0))</f>
        <v/>
      </c>
      <c r="Q1925" s="34">
        <f>IF(A1925="","",I1925-P1925)</f>
        <v/>
      </c>
      <c r="R1925" s="23">
        <f>IF(A1925="","",IF(O1925=0,"Outside audit periods; ","")&amp;IF(G1925="","No VAT category; ","")&amp;IF(ABS(Q1925)&gt;Setup!$B$10,"VAT ≠ 15% × net; ","")&amp;IF(AND(F1925="B2B - VAT registered",NOT(AND(LEN(E1925)=15,LEFT(E1925,1)="3",RIGHT(E1925,1)="3",ISNUMBER(--E1925)))),"Invalid/missing customer VAT no; ","")&amp;IF(L1925&lt;&gt;"Yes","Not reported/cleared on FATOORA; ","")&amp;IF(AND(OR(G1925="Zero-rated domestic (Box 3)",G1925="Export (Box 4)"),N1925=""),"Zero-rate/export evidence missing; ","")&amp;IF(AND(C1925="Credit Note",H1925&gt;0),"Credit note should be negative; ","")&amp;IF(AND(C1925="Simplified Tax Invoice",F1925="B2B - VAT registered"),"Simplified invoice issued to VAT-registered B2B; ",""))</f>
        <v/>
      </c>
    </row>
    <row r="1926">
      <c r="A1926" s="17" t="n"/>
      <c r="B1926" s="14" t="n"/>
      <c r="C1926" s="14" t="n"/>
      <c r="D1926" s="14" t="n"/>
      <c r="E1926" s="16" t="n"/>
      <c r="F1926" s="14" t="n"/>
      <c r="G1926" s="14" t="n"/>
      <c r="H1926" s="19" t="n"/>
      <c r="I1926" s="19" t="n"/>
      <c r="J1926" s="34">
        <f>IF(A1926="","",H1926+I1926)</f>
        <v/>
      </c>
      <c r="K1926" s="14" t="n"/>
      <c r="L1926" s="14" t="n"/>
      <c r="M1926" s="14" t="n"/>
      <c r="N1926" s="14" t="n"/>
      <c r="O1926" s="20">
        <f>IF(A1926="","",SUMPRODUCT((A1926&gt;=Setup!$C$19:$C$30)*(A1926&lt;=Setup!$D$19:$D$30)*Setup!$A$19:$A$30))</f>
        <v/>
      </c>
      <c r="P1926" s="34">
        <f>IF(A1926="","",IF(G1926="Standard 15% (Box 1)",ROUND(H1926*Setup!$B$9,2),0))</f>
        <v/>
      </c>
      <c r="Q1926" s="34">
        <f>IF(A1926="","",I1926-P1926)</f>
        <v/>
      </c>
      <c r="R1926" s="23">
        <f>IF(A1926="","",IF(O1926=0,"Outside audit periods; ","")&amp;IF(G1926="","No VAT category; ","")&amp;IF(ABS(Q1926)&gt;Setup!$B$10,"VAT ≠ 15% × net; ","")&amp;IF(AND(F1926="B2B - VAT registered",NOT(AND(LEN(E1926)=15,LEFT(E1926,1)="3",RIGHT(E1926,1)="3",ISNUMBER(--E1926)))),"Invalid/missing customer VAT no; ","")&amp;IF(L1926&lt;&gt;"Yes","Not reported/cleared on FATOORA; ","")&amp;IF(AND(OR(G1926="Zero-rated domestic (Box 3)",G1926="Export (Box 4)"),N1926=""),"Zero-rate/export evidence missing; ","")&amp;IF(AND(C1926="Credit Note",H1926&gt;0),"Credit note should be negative; ","")&amp;IF(AND(C1926="Simplified Tax Invoice",F1926="B2B - VAT registered"),"Simplified invoice issued to VAT-registered B2B; ",""))</f>
        <v/>
      </c>
    </row>
    <row r="1927">
      <c r="A1927" s="17" t="n"/>
      <c r="B1927" s="14" t="n"/>
      <c r="C1927" s="14" t="n"/>
      <c r="D1927" s="14" t="n"/>
      <c r="E1927" s="16" t="n"/>
      <c r="F1927" s="14" t="n"/>
      <c r="G1927" s="14" t="n"/>
      <c r="H1927" s="19" t="n"/>
      <c r="I1927" s="19" t="n"/>
      <c r="J1927" s="34">
        <f>IF(A1927="","",H1927+I1927)</f>
        <v/>
      </c>
      <c r="K1927" s="14" t="n"/>
      <c r="L1927" s="14" t="n"/>
      <c r="M1927" s="14" t="n"/>
      <c r="N1927" s="14" t="n"/>
      <c r="O1927" s="20">
        <f>IF(A1927="","",SUMPRODUCT((A1927&gt;=Setup!$C$19:$C$30)*(A1927&lt;=Setup!$D$19:$D$30)*Setup!$A$19:$A$30))</f>
        <v/>
      </c>
      <c r="P1927" s="34">
        <f>IF(A1927="","",IF(G1927="Standard 15% (Box 1)",ROUND(H1927*Setup!$B$9,2),0))</f>
        <v/>
      </c>
      <c r="Q1927" s="34">
        <f>IF(A1927="","",I1927-P1927)</f>
        <v/>
      </c>
      <c r="R1927" s="23">
        <f>IF(A1927="","",IF(O1927=0,"Outside audit periods; ","")&amp;IF(G1927="","No VAT category; ","")&amp;IF(ABS(Q1927)&gt;Setup!$B$10,"VAT ≠ 15% × net; ","")&amp;IF(AND(F1927="B2B - VAT registered",NOT(AND(LEN(E1927)=15,LEFT(E1927,1)="3",RIGHT(E1927,1)="3",ISNUMBER(--E1927)))),"Invalid/missing customer VAT no; ","")&amp;IF(L1927&lt;&gt;"Yes","Not reported/cleared on FATOORA; ","")&amp;IF(AND(OR(G1927="Zero-rated domestic (Box 3)",G1927="Export (Box 4)"),N1927=""),"Zero-rate/export evidence missing; ","")&amp;IF(AND(C1927="Credit Note",H1927&gt;0),"Credit note should be negative; ","")&amp;IF(AND(C1927="Simplified Tax Invoice",F1927="B2B - VAT registered"),"Simplified invoice issued to VAT-registered B2B; ",""))</f>
        <v/>
      </c>
    </row>
    <row r="1928">
      <c r="A1928" s="17" t="n"/>
      <c r="B1928" s="14" t="n"/>
      <c r="C1928" s="14" t="n"/>
      <c r="D1928" s="14" t="n"/>
      <c r="E1928" s="16" t="n"/>
      <c r="F1928" s="14" t="n"/>
      <c r="G1928" s="14" t="n"/>
      <c r="H1928" s="19" t="n"/>
      <c r="I1928" s="19" t="n"/>
      <c r="J1928" s="34">
        <f>IF(A1928="","",H1928+I1928)</f>
        <v/>
      </c>
      <c r="K1928" s="14" t="n"/>
      <c r="L1928" s="14" t="n"/>
      <c r="M1928" s="14" t="n"/>
      <c r="N1928" s="14" t="n"/>
      <c r="O1928" s="20">
        <f>IF(A1928="","",SUMPRODUCT((A1928&gt;=Setup!$C$19:$C$30)*(A1928&lt;=Setup!$D$19:$D$30)*Setup!$A$19:$A$30))</f>
        <v/>
      </c>
      <c r="P1928" s="34">
        <f>IF(A1928="","",IF(G1928="Standard 15% (Box 1)",ROUND(H1928*Setup!$B$9,2),0))</f>
        <v/>
      </c>
      <c r="Q1928" s="34">
        <f>IF(A1928="","",I1928-P1928)</f>
        <v/>
      </c>
      <c r="R1928" s="23">
        <f>IF(A1928="","",IF(O1928=0,"Outside audit periods; ","")&amp;IF(G1928="","No VAT category; ","")&amp;IF(ABS(Q1928)&gt;Setup!$B$10,"VAT ≠ 15% × net; ","")&amp;IF(AND(F1928="B2B - VAT registered",NOT(AND(LEN(E1928)=15,LEFT(E1928,1)="3",RIGHT(E1928,1)="3",ISNUMBER(--E1928)))),"Invalid/missing customer VAT no; ","")&amp;IF(L1928&lt;&gt;"Yes","Not reported/cleared on FATOORA; ","")&amp;IF(AND(OR(G1928="Zero-rated domestic (Box 3)",G1928="Export (Box 4)"),N1928=""),"Zero-rate/export evidence missing; ","")&amp;IF(AND(C1928="Credit Note",H1928&gt;0),"Credit note should be negative; ","")&amp;IF(AND(C1928="Simplified Tax Invoice",F1928="B2B - VAT registered"),"Simplified invoice issued to VAT-registered B2B; ",""))</f>
        <v/>
      </c>
    </row>
    <row r="1929">
      <c r="A1929" s="17" t="n"/>
      <c r="B1929" s="14" t="n"/>
      <c r="C1929" s="14" t="n"/>
      <c r="D1929" s="14" t="n"/>
      <c r="E1929" s="16" t="n"/>
      <c r="F1929" s="14" t="n"/>
      <c r="G1929" s="14" t="n"/>
      <c r="H1929" s="19" t="n"/>
      <c r="I1929" s="19" t="n"/>
      <c r="J1929" s="34">
        <f>IF(A1929="","",H1929+I1929)</f>
        <v/>
      </c>
      <c r="K1929" s="14" t="n"/>
      <c r="L1929" s="14" t="n"/>
      <c r="M1929" s="14" t="n"/>
      <c r="N1929" s="14" t="n"/>
      <c r="O1929" s="20">
        <f>IF(A1929="","",SUMPRODUCT((A1929&gt;=Setup!$C$19:$C$30)*(A1929&lt;=Setup!$D$19:$D$30)*Setup!$A$19:$A$30))</f>
        <v/>
      </c>
      <c r="P1929" s="34">
        <f>IF(A1929="","",IF(G1929="Standard 15% (Box 1)",ROUND(H1929*Setup!$B$9,2),0))</f>
        <v/>
      </c>
      <c r="Q1929" s="34">
        <f>IF(A1929="","",I1929-P1929)</f>
        <v/>
      </c>
      <c r="R1929" s="23">
        <f>IF(A1929="","",IF(O1929=0,"Outside audit periods; ","")&amp;IF(G1929="","No VAT category; ","")&amp;IF(ABS(Q1929)&gt;Setup!$B$10,"VAT ≠ 15% × net; ","")&amp;IF(AND(F1929="B2B - VAT registered",NOT(AND(LEN(E1929)=15,LEFT(E1929,1)="3",RIGHT(E1929,1)="3",ISNUMBER(--E1929)))),"Invalid/missing customer VAT no; ","")&amp;IF(L1929&lt;&gt;"Yes","Not reported/cleared on FATOORA; ","")&amp;IF(AND(OR(G1929="Zero-rated domestic (Box 3)",G1929="Export (Box 4)"),N1929=""),"Zero-rate/export evidence missing; ","")&amp;IF(AND(C1929="Credit Note",H1929&gt;0),"Credit note should be negative; ","")&amp;IF(AND(C1929="Simplified Tax Invoice",F1929="B2B - VAT registered"),"Simplified invoice issued to VAT-registered B2B; ",""))</f>
        <v/>
      </c>
    </row>
    <row r="1930">
      <c r="A1930" s="17" t="n"/>
      <c r="B1930" s="14" t="n"/>
      <c r="C1930" s="14" t="n"/>
      <c r="D1930" s="14" t="n"/>
      <c r="E1930" s="16" t="n"/>
      <c r="F1930" s="14" t="n"/>
      <c r="G1930" s="14" t="n"/>
      <c r="H1930" s="19" t="n"/>
      <c r="I1930" s="19" t="n"/>
      <c r="J1930" s="34">
        <f>IF(A1930="","",H1930+I1930)</f>
        <v/>
      </c>
      <c r="K1930" s="14" t="n"/>
      <c r="L1930" s="14" t="n"/>
      <c r="M1930" s="14" t="n"/>
      <c r="N1930" s="14" t="n"/>
      <c r="O1930" s="20">
        <f>IF(A1930="","",SUMPRODUCT((A1930&gt;=Setup!$C$19:$C$30)*(A1930&lt;=Setup!$D$19:$D$30)*Setup!$A$19:$A$30))</f>
        <v/>
      </c>
      <c r="P1930" s="34">
        <f>IF(A1930="","",IF(G1930="Standard 15% (Box 1)",ROUND(H1930*Setup!$B$9,2),0))</f>
        <v/>
      </c>
      <c r="Q1930" s="34">
        <f>IF(A1930="","",I1930-P1930)</f>
        <v/>
      </c>
      <c r="R1930" s="23">
        <f>IF(A1930="","",IF(O1930=0,"Outside audit periods; ","")&amp;IF(G1930="","No VAT category; ","")&amp;IF(ABS(Q1930)&gt;Setup!$B$10,"VAT ≠ 15% × net; ","")&amp;IF(AND(F1930="B2B - VAT registered",NOT(AND(LEN(E1930)=15,LEFT(E1930,1)="3",RIGHT(E1930,1)="3",ISNUMBER(--E1930)))),"Invalid/missing customer VAT no; ","")&amp;IF(L1930&lt;&gt;"Yes","Not reported/cleared on FATOORA; ","")&amp;IF(AND(OR(G1930="Zero-rated domestic (Box 3)",G1930="Export (Box 4)"),N1930=""),"Zero-rate/export evidence missing; ","")&amp;IF(AND(C1930="Credit Note",H1930&gt;0),"Credit note should be negative; ","")&amp;IF(AND(C1930="Simplified Tax Invoice",F1930="B2B - VAT registered"),"Simplified invoice issued to VAT-registered B2B; ",""))</f>
        <v/>
      </c>
    </row>
    <row r="1931">
      <c r="A1931" s="17" t="n"/>
      <c r="B1931" s="14" t="n"/>
      <c r="C1931" s="14" t="n"/>
      <c r="D1931" s="14" t="n"/>
      <c r="E1931" s="16" t="n"/>
      <c r="F1931" s="14" t="n"/>
      <c r="G1931" s="14" t="n"/>
      <c r="H1931" s="19" t="n"/>
      <c r="I1931" s="19" t="n"/>
      <c r="J1931" s="34">
        <f>IF(A1931="","",H1931+I1931)</f>
        <v/>
      </c>
      <c r="K1931" s="14" t="n"/>
      <c r="L1931" s="14" t="n"/>
      <c r="M1931" s="14" t="n"/>
      <c r="N1931" s="14" t="n"/>
      <c r="O1931" s="20">
        <f>IF(A1931="","",SUMPRODUCT((A1931&gt;=Setup!$C$19:$C$30)*(A1931&lt;=Setup!$D$19:$D$30)*Setup!$A$19:$A$30))</f>
        <v/>
      </c>
      <c r="P1931" s="34">
        <f>IF(A1931="","",IF(G1931="Standard 15% (Box 1)",ROUND(H1931*Setup!$B$9,2),0))</f>
        <v/>
      </c>
      <c r="Q1931" s="34">
        <f>IF(A1931="","",I1931-P1931)</f>
        <v/>
      </c>
      <c r="R1931" s="23">
        <f>IF(A1931="","",IF(O1931=0,"Outside audit periods; ","")&amp;IF(G1931="","No VAT category; ","")&amp;IF(ABS(Q1931)&gt;Setup!$B$10,"VAT ≠ 15% × net; ","")&amp;IF(AND(F1931="B2B - VAT registered",NOT(AND(LEN(E1931)=15,LEFT(E1931,1)="3",RIGHT(E1931,1)="3",ISNUMBER(--E1931)))),"Invalid/missing customer VAT no; ","")&amp;IF(L1931&lt;&gt;"Yes","Not reported/cleared on FATOORA; ","")&amp;IF(AND(OR(G1931="Zero-rated domestic (Box 3)",G1931="Export (Box 4)"),N1931=""),"Zero-rate/export evidence missing; ","")&amp;IF(AND(C1931="Credit Note",H1931&gt;0),"Credit note should be negative; ","")&amp;IF(AND(C1931="Simplified Tax Invoice",F1931="B2B - VAT registered"),"Simplified invoice issued to VAT-registered B2B; ",""))</f>
        <v/>
      </c>
    </row>
    <row r="1932">
      <c r="A1932" s="17" t="n"/>
      <c r="B1932" s="14" t="n"/>
      <c r="C1932" s="14" t="n"/>
      <c r="D1932" s="14" t="n"/>
      <c r="E1932" s="16" t="n"/>
      <c r="F1932" s="14" t="n"/>
      <c r="G1932" s="14" t="n"/>
      <c r="H1932" s="19" t="n"/>
      <c r="I1932" s="19" t="n"/>
      <c r="J1932" s="34">
        <f>IF(A1932="","",H1932+I1932)</f>
        <v/>
      </c>
      <c r="K1932" s="14" t="n"/>
      <c r="L1932" s="14" t="n"/>
      <c r="M1932" s="14" t="n"/>
      <c r="N1932" s="14" t="n"/>
      <c r="O1932" s="20">
        <f>IF(A1932="","",SUMPRODUCT((A1932&gt;=Setup!$C$19:$C$30)*(A1932&lt;=Setup!$D$19:$D$30)*Setup!$A$19:$A$30))</f>
        <v/>
      </c>
      <c r="P1932" s="34">
        <f>IF(A1932="","",IF(G1932="Standard 15% (Box 1)",ROUND(H1932*Setup!$B$9,2),0))</f>
        <v/>
      </c>
      <c r="Q1932" s="34">
        <f>IF(A1932="","",I1932-P1932)</f>
        <v/>
      </c>
      <c r="R1932" s="23">
        <f>IF(A1932="","",IF(O1932=0,"Outside audit periods; ","")&amp;IF(G1932="","No VAT category; ","")&amp;IF(ABS(Q1932)&gt;Setup!$B$10,"VAT ≠ 15% × net; ","")&amp;IF(AND(F1932="B2B - VAT registered",NOT(AND(LEN(E1932)=15,LEFT(E1932,1)="3",RIGHT(E1932,1)="3",ISNUMBER(--E1932)))),"Invalid/missing customer VAT no; ","")&amp;IF(L1932&lt;&gt;"Yes","Not reported/cleared on FATOORA; ","")&amp;IF(AND(OR(G1932="Zero-rated domestic (Box 3)",G1932="Export (Box 4)"),N1932=""),"Zero-rate/export evidence missing; ","")&amp;IF(AND(C1932="Credit Note",H1932&gt;0),"Credit note should be negative; ","")&amp;IF(AND(C1932="Simplified Tax Invoice",F1932="B2B - VAT registered"),"Simplified invoice issued to VAT-registered B2B; ",""))</f>
        <v/>
      </c>
    </row>
    <row r="1933">
      <c r="A1933" s="17" t="n"/>
      <c r="B1933" s="14" t="n"/>
      <c r="C1933" s="14" t="n"/>
      <c r="D1933" s="14" t="n"/>
      <c r="E1933" s="16" t="n"/>
      <c r="F1933" s="14" t="n"/>
      <c r="G1933" s="14" t="n"/>
      <c r="H1933" s="19" t="n"/>
      <c r="I1933" s="19" t="n"/>
      <c r="J1933" s="34">
        <f>IF(A1933="","",H1933+I1933)</f>
        <v/>
      </c>
      <c r="K1933" s="14" t="n"/>
      <c r="L1933" s="14" t="n"/>
      <c r="M1933" s="14" t="n"/>
      <c r="N1933" s="14" t="n"/>
      <c r="O1933" s="20">
        <f>IF(A1933="","",SUMPRODUCT((A1933&gt;=Setup!$C$19:$C$30)*(A1933&lt;=Setup!$D$19:$D$30)*Setup!$A$19:$A$30))</f>
        <v/>
      </c>
      <c r="P1933" s="34">
        <f>IF(A1933="","",IF(G1933="Standard 15% (Box 1)",ROUND(H1933*Setup!$B$9,2),0))</f>
        <v/>
      </c>
      <c r="Q1933" s="34">
        <f>IF(A1933="","",I1933-P1933)</f>
        <v/>
      </c>
      <c r="R1933" s="23">
        <f>IF(A1933="","",IF(O1933=0,"Outside audit periods; ","")&amp;IF(G1933="","No VAT category; ","")&amp;IF(ABS(Q1933)&gt;Setup!$B$10,"VAT ≠ 15% × net; ","")&amp;IF(AND(F1933="B2B - VAT registered",NOT(AND(LEN(E1933)=15,LEFT(E1933,1)="3",RIGHT(E1933,1)="3",ISNUMBER(--E1933)))),"Invalid/missing customer VAT no; ","")&amp;IF(L1933&lt;&gt;"Yes","Not reported/cleared on FATOORA; ","")&amp;IF(AND(OR(G1933="Zero-rated domestic (Box 3)",G1933="Export (Box 4)"),N1933=""),"Zero-rate/export evidence missing; ","")&amp;IF(AND(C1933="Credit Note",H1933&gt;0),"Credit note should be negative; ","")&amp;IF(AND(C1933="Simplified Tax Invoice",F1933="B2B - VAT registered"),"Simplified invoice issued to VAT-registered B2B; ",""))</f>
        <v/>
      </c>
    </row>
    <row r="1934">
      <c r="A1934" s="17" t="n"/>
      <c r="B1934" s="14" t="n"/>
      <c r="C1934" s="14" t="n"/>
      <c r="D1934" s="14" t="n"/>
      <c r="E1934" s="16" t="n"/>
      <c r="F1934" s="14" t="n"/>
      <c r="G1934" s="14" t="n"/>
      <c r="H1934" s="19" t="n"/>
      <c r="I1934" s="19" t="n"/>
      <c r="J1934" s="34">
        <f>IF(A1934="","",H1934+I1934)</f>
        <v/>
      </c>
      <c r="K1934" s="14" t="n"/>
      <c r="L1934" s="14" t="n"/>
      <c r="M1934" s="14" t="n"/>
      <c r="N1934" s="14" t="n"/>
      <c r="O1934" s="20">
        <f>IF(A1934="","",SUMPRODUCT((A1934&gt;=Setup!$C$19:$C$30)*(A1934&lt;=Setup!$D$19:$D$30)*Setup!$A$19:$A$30))</f>
        <v/>
      </c>
      <c r="P1934" s="34">
        <f>IF(A1934="","",IF(G1934="Standard 15% (Box 1)",ROUND(H1934*Setup!$B$9,2),0))</f>
        <v/>
      </c>
      <c r="Q1934" s="34">
        <f>IF(A1934="","",I1934-P1934)</f>
        <v/>
      </c>
      <c r="R1934" s="23">
        <f>IF(A1934="","",IF(O1934=0,"Outside audit periods; ","")&amp;IF(G1934="","No VAT category; ","")&amp;IF(ABS(Q1934)&gt;Setup!$B$10,"VAT ≠ 15% × net; ","")&amp;IF(AND(F1934="B2B - VAT registered",NOT(AND(LEN(E1934)=15,LEFT(E1934,1)="3",RIGHT(E1934,1)="3",ISNUMBER(--E1934)))),"Invalid/missing customer VAT no; ","")&amp;IF(L1934&lt;&gt;"Yes","Not reported/cleared on FATOORA; ","")&amp;IF(AND(OR(G1934="Zero-rated domestic (Box 3)",G1934="Export (Box 4)"),N1934=""),"Zero-rate/export evidence missing; ","")&amp;IF(AND(C1934="Credit Note",H1934&gt;0),"Credit note should be negative; ","")&amp;IF(AND(C1934="Simplified Tax Invoice",F1934="B2B - VAT registered"),"Simplified invoice issued to VAT-registered B2B; ",""))</f>
        <v/>
      </c>
    </row>
    <row r="1935">
      <c r="A1935" s="17" t="n"/>
      <c r="B1935" s="14" t="n"/>
      <c r="C1935" s="14" t="n"/>
      <c r="D1935" s="14" t="n"/>
      <c r="E1935" s="16" t="n"/>
      <c r="F1935" s="14" t="n"/>
      <c r="G1935" s="14" t="n"/>
      <c r="H1935" s="19" t="n"/>
      <c r="I1935" s="19" t="n"/>
      <c r="J1935" s="34">
        <f>IF(A1935="","",H1935+I1935)</f>
        <v/>
      </c>
      <c r="K1935" s="14" t="n"/>
      <c r="L1935" s="14" t="n"/>
      <c r="M1935" s="14" t="n"/>
      <c r="N1935" s="14" t="n"/>
      <c r="O1935" s="20">
        <f>IF(A1935="","",SUMPRODUCT((A1935&gt;=Setup!$C$19:$C$30)*(A1935&lt;=Setup!$D$19:$D$30)*Setup!$A$19:$A$30))</f>
        <v/>
      </c>
      <c r="P1935" s="34">
        <f>IF(A1935="","",IF(G1935="Standard 15% (Box 1)",ROUND(H1935*Setup!$B$9,2),0))</f>
        <v/>
      </c>
      <c r="Q1935" s="34">
        <f>IF(A1935="","",I1935-P1935)</f>
        <v/>
      </c>
      <c r="R1935" s="23">
        <f>IF(A1935="","",IF(O1935=0,"Outside audit periods; ","")&amp;IF(G1935="","No VAT category; ","")&amp;IF(ABS(Q1935)&gt;Setup!$B$10,"VAT ≠ 15% × net; ","")&amp;IF(AND(F1935="B2B - VAT registered",NOT(AND(LEN(E1935)=15,LEFT(E1935,1)="3",RIGHT(E1935,1)="3",ISNUMBER(--E1935)))),"Invalid/missing customer VAT no; ","")&amp;IF(L1935&lt;&gt;"Yes","Not reported/cleared on FATOORA; ","")&amp;IF(AND(OR(G1935="Zero-rated domestic (Box 3)",G1935="Export (Box 4)"),N1935=""),"Zero-rate/export evidence missing; ","")&amp;IF(AND(C1935="Credit Note",H1935&gt;0),"Credit note should be negative; ","")&amp;IF(AND(C1935="Simplified Tax Invoice",F1935="B2B - VAT registered"),"Simplified invoice issued to VAT-registered B2B; ",""))</f>
        <v/>
      </c>
    </row>
    <row r="1936">
      <c r="A1936" s="17" t="n"/>
      <c r="B1936" s="14" t="n"/>
      <c r="C1936" s="14" t="n"/>
      <c r="D1936" s="14" t="n"/>
      <c r="E1936" s="16" t="n"/>
      <c r="F1936" s="14" t="n"/>
      <c r="G1936" s="14" t="n"/>
      <c r="H1936" s="19" t="n"/>
      <c r="I1936" s="19" t="n"/>
      <c r="J1936" s="34">
        <f>IF(A1936="","",H1936+I1936)</f>
        <v/>
      </c>
      <c r="K1936" s="14" t="n"/>
      <c r="L1936" s="14" t="n"/>
      <c r="M1936" s="14" t="n"/>
      <c r="N1936" s="14" t="n"/>
      <c r="O1936" s="20">
        <f>IF(A1936="","",SUMPRODUCT((A1936&gt;=Setup!$C$19:$C$30)*(A1936&lt;=Setup!$D$19:$D$30)*Setup!$A$19:$A$30))</f>
        <v/>
      </c>
      <c r="P1936" s="34">
        <f>IF(A1936="","",IF(G1936="Standard 15% (Box 1)",ROUND(H1936*Setup!$B$9,2),0))</f>
        <v/>
      </c>
      <c r="Q1936" s="34">
        <f>IF(A1936="","",I1936-P1936)</f>
        <v/>
      </c>
      <c r="R1936" s="23">
        <f>IF(A1936="","",IF(O1936=0,"Outside audit periods; ","")&amp;IF(G1936="","No VAT category; ","")&amp;IF(ABS(Q1936)&gt;Setup!$B$10,"VAT ≠ 15% × net; ","")&amp;IF(AND(F1936="B2B - VAT registered",NOT(AND(LEN(E1936)=15,LEFT(E1936,1)="3",RIGHT(E1936,1)="3",ISNUMBER(--E1936)))),"Invalid/missing customer VAT no; ","")&amp;IF(L1936&lt;&gt;"Yes","Not reported/cleared on FATOORA; ","")&amp;IF(AND(OR(G1936="Zero-rated domestic (Box 3)",G1936="Export (Box 4)"),N1936=""),"Zero-rate/export evidence missing; ","")&amp;IF(AND(C1936="Credit Note",H1936&gt;0),"Credit note should be negative; ","")&amp;IF(AND(C1936="Simplified Tax Invoice",F1936="B2B - VAT registered"),"Simplified invoice issued to VAT-registered B2B; ",""))</f>
        <v/>
      </c>
    </row>
    <row r="1937">
      <c r="A1937" s="17" t="n"/>
      <c r="B1937" s="14" t="n"/>
      <c r="C1937" s="14" t="n"/>
      <c r="D1937" s="14" t="n"/>
      <c r="E1937" s="16" t="n"/>
      <c r="F1937" s="14" t="n"/>
      <c r="G1937" s="14" t="n"/>
      <c r="H1937" s="19" t="n"/>
      <c r="I1937" s="19" t="n"/>
      <c r="J1937" s="34">
        <f>IF(A1937="","",H1937+I1937)</f>
        <v/>
      </c>
      <c r="K1937" s="14" t="n"/>
      <c r="L1937" s="14" t="n"/>
      <c r="M1937" s="14" t="n"/>
      <c r="N1937" s="14" t="n"/>
      <c r="O1937" s="20">
        <f>IF(A1937="","",SUMPRODUCT((A1937&gt;=Setup!$C$19:$C$30)*(A1937&lt;=Setup!$D$19:$D$30)*Setup!$A$19:$A$30))</f>
        <v/>
      </c>
      <c r="P1937" s="34">
        <f>IF(A1937="","",IF(G1937="Standard 15% (Box 1)",ROUND(H1937*Setup!$B$9,2),0))</f>
        <v/>
      </c>
      <c r="Q1937" s="34">
        <f>IF(A1937="","",I1937-P1937)</f>
        <v/>
      </c>
      <c r="R1937" s="23">
        <f>IF(A1937="","",IF(O1937=0,"Outside audit periods; ","")&amp;IF(G1937="","No VAT category; ","")&amp;IF(ABS(Q1937)&gt;Setup!$B$10,"VAT ≠ 15% × net; ","")&amp;IF(AND(F1937="B2B - VAT registered",NOT(AND(LEN(E1937)=15,LEFT(E1937,1)="3",RIGHT(E1937,1)="3",ISNUMBER(--E1937)))),"Invalid/missing customer VAT no; ","")&amp;IF(L1937&lt;&gt;"Yes","Not reported/cleared on FATOORA; ","")&amp;IF(AND(OR(G1937="Zero-rated domestic (Box 3)",G1937="Export (Box 4)"),N1937=""),"Zero-rate/export evidence missing; ","")&amp;IF(AND(C1937="Credit Note",H1937&gt;0),"Credit note should be negative; ","")&amp;IF(AND(C1937="Simplified Tax Invoice",F1937="B2B - VAT registered"),"Simplified invoice issued to VAT-registered B2B; ",""))</f>
        <v/>
      </c>
    </row>
    <row r="1938">
      <c r="A1938" s="17" t="n"/>
      <c r="B1938" s="14" t="n"/>
      <c r="C1938" s="14" t="n"/>
      <c r="D1938" s="14" t="n"/>
      <c r="E1938" s="16" t="n"/>
      <c r="F1938" s="14" t="n"/>
      <c r="G1938" s="14" t="n"/>
      <c r="H1938" s="19" t="n"/>
      <c r="I1938" s="19" t="n"/>
      <c r="J1938" s="34">
        <f>IF(A1938="","",H1938+I1938)</f>
        <v/>
      </c>
      <c r="K1938" s="14" t="n"/>
      <c r="L1938" s="14" t="n"/>
      <c r="M1938" s="14" t="n"/>
      <c r="N1938" s="14" t="n"/>
      <c r="O1938" s="20">
        <f>IF(A1938="","",SUMPRODUCT((A1938&gt;=Setup!$C$19:$C$30)*(A1938&lt;=Setup!$D$19:$D$30)*Setup!$A$19:$A$30))</f>
        <v/>
      </c>
      <c r="P1938" s="34">
        <f>IF(A1938="","",IF(G1938="Standard 15% (Box 1)",ROUND(H1938*Setup!$B$9,2),0))</f>
        <v/>
      </c>
      <c r="Q1938" s="34">
        <f>IF(A1938="","",I1938-P1938)</f>
        <v/>
      </c>
      <c r="R1938" s="23">
        <f>IF(A1938="","",IF(O1938=0,"Outside audit periods; ","")&amp;IF(G1938="","No VAT category; ","")&amp;IF(ABS(Q1938)&gt;Setup!$B$10,"VAT ≠ 15% × net; ","")&amp;IF(AND(F1938="B2B - VAT registered",NOT(AND(LEN(E1938)=15,LEFT(E1938,1)="3",RIGHT(E1938,1)="3",ISNUMBER(--E1938)))),"Invalid/missing customer VAT no; ","")&amp;IF(L1938&lt;&gt;"Yes","Not reported/cleared on FATOORA; ","")&amp;IF(AND(OR(G1938="Zero-rated domestic (Box 3)",G1938="Export (Box 4)"),N1938=""),"Zero-rate/export evidence missing; ","")&amp;IF(AND(C1938="Credit Note",H1938&gt;0),"Credit note should be negative; ","")&amp;IF(AND(C1938="Simplified Tax Invoice",F1938="B2B - VAT registered"),"Simplified invoice issued to VAT-registered B2B; ",""))</f>
        <v/>
      </c>
    </row>
    <row r="1939">
      <c r="A1939" s="17" t="n"/>
      <c r="B1939" s="14" t="n"/>
      <c r="C1939" s="14" t="n"/>
      <c r="D1939" s="14" t="n"/>
      <c r="E1939" s="16" t="n"/>
      <c r="F1939" s="14" t="n"/>
      <c r="G1939" s="14" t="n"/>
      <c r="H1939" s="19" t="n"/>
      <c r="I1939" s="19" t="n"/>
      <c r="J1939" s="34">
        <f>IF(A1939="","",H1939+I1939)</f>
        <v/>
      </c>
      <c r="K1939" s="14" t="n"/>
      <c r="L1939" s="14" t="n"/>
      <c r="M1939" s="14" t="n"/>
      <c r="N1939" s="14" t="n"/>
      <c r="O1939" s="20">
        <f>IF(A1939="","",SUMPRODUCT((A1939&gt;=Setup!$C$19:$C$30)*(A1939&lt;=Setup!$D$19:$D$30)*Setup!$A$19:$A$30))</f>
        <v/>
      </c>
      <c r="P1939" s="34">
        <f>IF(A1939="","",IF(G1939="Standard 15% (Box 1)",ROUND(H1939*Setup!$B$9,2),0))</f>
        <v/>
      </c>
      <c r="Q1939" s="34">
        <f>IF(A1939="","",I1939-P1939)</f>
        <v/>
      </c>
      <c r="R1939" s="23">
        <f>IF(A1939="","",IF(O1939=0,"Outside audit periods; ","")&amp;IF(G1939="","No VAT category; ","")&amp;IF(ABS(Q1939)&gt;Setup!$B$10,"VAT ≠ 15% × net; ","")&amp;IF(AND(F1939="B2B - VAT registered",NOT(AND(LEN(E1939)=15,LEFT(E1939,1)="3",RIGHT(E1939,1)="3",ISNUMBER(--E1939)))),"Invalid/missing customer VAT no; ","")&amp;IF(L1939&lt;&gt;"Yes","Not reported/cleared on FATOORA; ","")&amp;IF(AND(OR(G1939="Zero-rated domestic (Box 3)",G1939="Export (Box 4)"),N1939=""),"Zero-rate/export evidence missing; ","")&amp;IF(AND(C1939="Credit Note",H1939&gt;0),"Credit note should be negative; ","")&amp;IF(AND(C1939="Simplified Tax Invoice",F1939="B2B - VAT registered"),"Simplified invoice issued to VAT-registered B2B; ",""))</f>
        <v/>
      </c>
    </row>
    <row r="1940">
      <c r="A1940" s="17" t="n"/>
      <c r="B1940" s="14" t="n"/>
      <c r="C1940" s="14" t="n"/>
      <c r="D1940" s="14" t="n"/>
      <c r="E1940" s="16" t="n"/>
      <c r="F1940" s="14" t="n"/>
      <c r="G1940" s="14" t="n"/>
      <c r="H1940" s="19" t="n"/>
      <c r="I1940" s="19" t="n"/>
      <c r="J1940" s="34">
        <f>IF(A1940="","",H1940+I1940)</f>
        <v/>
      </c>
      <c r="K1940" s="14" t="n"/>
      <c r="L1940" s="14" t="n"/>
      <c r="M1940" s="14" t="n"/>
      <c r="N1940" s="14" t="n"/>
      <c r="O1940" s="20">
        <f>IF(A1940="","",SUMPRODUCT((A1940&gt;=Setup!$C$19:$C$30)*(A1940&lt;=Setup!$D$19:$D$30)*Setup!$A$19:$A$30))</f>
        <v/>
      </c>
      <c r="P1940" s="34">
        <f>IF(A1940="","",IF(G1940="Standard 15% (Box 1)",ROUND(H1940*Setup!$B$9,2),0))</f>
        <v/>
      </c>
      <c r="Q1940" s="34">
        <f>IF(A1940="","",I1940-P1940)</f>
        <v/>
      </c>
      <c r="R1940" s="23">
        <f>IF(A1940="","",IF(O1940=0,"Outside audit periods; ","")&amp;IF(G1940="","No VAT category; ","")&amp;IF(ABS(Q1940)&gt;Setup!$B$10,"VAT ≠ 15% × net; ","")&amp;IF(AND(F1940="B2B - VAT registered",NOT(AND(LEN(E1940)=15,LEFT(E1940,1)="3",RIGHT(E1940,1)="3",ISNUMBER(--E1940)))),"Invalid/missing customer VAT no; ","")&amp;IF(L1940&lt;&gt;"Yes","Not reported/cleared on FATOORA; ","")&amp;IF(AND(OR(G1940="Zero-rated domestic (Box 3)",G1940="Export (Box 4)"),N1940=""),"Zero-rate/export evidence missing; ","")&amp;IF(AND(C1940="Credit Note",H1940&gt;0),"Credit note should be negative; ","")&amp;IF(AND(C1940="Simplified Tax Invoice",F1940="B2B - VAT registered"),"Simplified invoice issued to VAT-registered B2B; ",""))</f>
        <v/>
      </c>
    </row>
    <row r="1941">
      <c r="A1941" s="17" t="n"/>
      <c r="B1941" s="14" t="n"/>
      <c r="C1941" s="14" t="n"/>
      <c r="D1941" s="14" t="n"/>
      <c r="E1941" s="16" t="n"/>
      <c r="F1941" s="14" t="n"/>
      <c r="G1941" s="14" t="n"/>
      <c r="H1941" s="19" t="n"/>
      <c r="I1941" s="19" t="n"/>
      <c r="J1941" s="34">
        <f>IF(A1941="","",H1941+I1941)</f>
        <v/>
      </c>
      <c r="K1941" s="14" t="n"/>
      <c r="L1941" s="14" t="n"/>
      <c r="M1941" s="14" t="n"/>
      <c r="N1941" s="14" t="n"/>
      <c r="O1941" s="20">
        <f>IF(A1941="","",SUMPRODUCT((A1941&gt;=Setup!$C$19:$C$30)*(A1941&lt;=Setup!$D$19:$D$30)*Setup!$A$19:$A$30))</f>
        <v/>
      </c>
      <c r="P1941" s="34">
        <f>IF(A1941="","",IF(G1941="Standard 15% (Box 1)",ROUND(H1941*Setup!$B$9,2),0))</f>
        <v/>
      </c>
      <c r="Q1941" s="34">
        <f>IF(A1941="","",I1941-P1941)</f>
        <v/>
      </c>
      <c r="R1941" s="23">
        <f>IF(A1941="","",IF(O1941=0,"Outside audit periods; ","")&amp;IF(G1941="","No VAT category; ","")&amp;IF(ABS(Q1941)&gt;Setup!$B$10,"VAT ≠ 15% × net; ","")&amp;IF(AND(F1941="B2B - VAT registered",NOT(AND(LEN(E1941)=15,LEFT(E1941,1)="3",RIGHT(E1941,1)="3",ISNUMBER(--E1941)))),"Invalid/missing customer VAT no; ","")&amp;IF(L1941&lt;&gt;"Yes","Not reported/cleared on FATOORA; ","")&amp;IF(AND(OR(G1941="Zero-rated domestic (Box 3)",G1941="Export (Box 4)"),N1941=""),"Zero-rate/export evidence missing; ","")&amp;IF(AND(C1941="Credit Note",H1941&gt;0),"Credit note should be negative; ","")&amp;IF(AND(C1941="Simplified Tax Invoice",F1941="B2B - VAT registered"),"Simplified invoice issued to VAT-registered B2B; ",""))</f>
        <v/>
      </c>
    </row>
    <row r="1942">
      <c r="A1942" s="17" t="n"/>
      <c r="B1942" s="14" t="n"/>
      <c r="C1942" s="14" t="n"/>
      <c r="D1942" s="14" t="n"/>
      <c r="E1942" s="16" t="n"/>
      <c r="F1942" s="14" t="n"/>
      <c r="G1942" s="14" t="n"/>
      <c r="H1942" s="19" t="n"/>
      <c r="I1942" s="19" t="n"/>
      <c r="J1942" s="34">
        <f>IF(A1942="","",H1942+I1942)</f>
        <v/>
      </c>
      <c r="K1942" s="14" t="n"/>
      <c r="L1942" s="14" t="n"/>
      <c r="M1942" s="14" t="n"/>
      <c r="N1942" s="14" t="n"/>
      <c r="O1942" s="20">
        <f>IF(A1942="","",SUMPRODUCT((A1942&gt;=Setup!$C$19:$C$30)*(A1942&lt;=Setup!$D$19:$D$30)*Setup!$A$19:$A$30))</f>
        <v/>
      </c>
      <c r="P1942" s="34">
        <f>IF(A1942="","",IF(G1942="Standard 15% (Box 1)",ROUND(H1942*Setup!$B$9,2),0))</f>
        <v/>
      </c>
      <c r="Q1942" s="34">
        <f>IF(A1942="","",I1942-P1942)</f>
        <v/>
      </c>
      <c r="R1942" s="23">
        <f>IF(A1942="","",IF(O1942=0,"Outside audit periods; ","")&amp;IF(G1942="","No VAT category; ","")&amp;IF(ABS(Q1942)&gt;Setup!$B$10,"VAT ≠ 15% × net; ","")&amp;IF(AND(F1942="B2B - VAT registered",NOT(AND(LEN(E1942)=15,LEFT(E1942,1)="3",RIGHT(E1942,1)="3",ISNUMBER(--E1942)))),"Invalid/missing customer VAT no; ","")&amp;IF(L1942&lt;&gt;"Yes","Not reported/cleared on FATOORA; ","")&amp;IF(AND(OR(G1942="Zero-rated domestic (Box 3)",G1942="Export (Box 4)"),N1942=""),"Zero-rate/export evidence missing; ","")&amp;IF(AND(C1942="Credit Note",H1942&gt;0),"Credit note should be negative; ","")&amp;IF(AND(C1942="Simplified Tax Invoice",F1942="B2B - VAT registered"),"Simplified invoice issued to VAT-registered B2B; ",""))</f>
        <v/>
      </c>
    </row>
    <row r="1943">
      <c r="A1943" s="17" t="n"/>
      <c r="B1943" s="14" t="n"/>
      <c r="C1943" s="14" t="n"/>
      <c r="D1943" s="14" t="n"/>
      <c r="E1943" s="16" t="n"/>
      <c r="F1943" s="14" t="n"/>
      <c r="G1943" s="14" t="n"/>
      <c r="H1943" s="19" t="n"/>
      <c r="I1943" s="19" t="n"/>
      <c r="J1943" s="34">
        <f>IF(A1943="","",H1943+I1943)</f>
        <v/>
      </c>
      <c r="K1943" s="14" t="n"/>
      <c r="L1943" s="14" t="n"/>
      <c r="M1943" s="14" t="n"/>
      <c r="N1943" s="14" t="n"/>
      <c r="O1943" s="20">
        <f>IF(A1943="","",SUMPRODUCT((A1943&gt;=Setup!$C$19:$C$30)*(A1943&lt;=Setup!$D$19:$D$30)*Setup!$A$19:$A$30))</f>
        <v/>
      </c>
      <c r="P1943" s="34">
        <f>IF(A1943="","",IF(G1943="Standard 15% (Box 1)",ROUND(H1943*Setup!$B$9,2),0))</f>
        <v/>
      </c>
      <c r="Q1943" s="34">
        <f>IF(A1943="","",I1943-P1943)</f>
        <v/>
      </c>
      <c r="R1943" s="23">
        <f>IF(A1943="","",IF(O1943=0,"Outside audit periods; ","")&amp;IF(G1943="","No VAT category; ","")&amp;IF(ABS(Q1943)&gt;Setup!$B$10,"VAT ≠ 15% × net; ","")&amp;IF(AND(F1943="B2B - VAT registered",NOT(AND(LEN(E1943)=15,LEFT(E1943,1)="3",RIGHT(E1943,1)="3",ISNUMBER(--E1943)))),"Invalid/missing customer VAT no; ","")&amp;IF(L1943&lt;&gt;"Yes","Not reported/cleared on FATOORA; ","")&amp;IF(AND(OR(G1943="Zero-rated domestic (Box 3)",G1943="Export (Box 4)"),N1943=""),"Zero-rate/export evidence missing; ","")&amp;IF(AND(C1943="Credit Note",H1943&gt;0),"Credit note should be negative; ","")&amp;IF(AND(C1943="Simplified Tax Invoice",F1943="B2B - VAT registered"),"Simplified invoice issued to VAT-registered B2B; ",""))</f>
        <v/>
      </c>
    </row>
    <row r="1944">
      <c r="A1944" s="17" t="n"/>
      <c r="B1944" s="14" t="n"/>
      <c r="C1944" s="14" t="n"/>
      <c r="D1944" s="14" t="n"/>
      <c r="E1944" s="16" t="n"/>
      <c r="F1944" s="14" t="n"/>
      <c r="G1944" s="14" t="n"/>
      <c r="H1944" s="19" t="n"/>
      <c r="I1944" s="19" t="n"/>
      <c r="J1944" s="34">
        <f>IF(A1944="","",H1944+I1944)</f>
        <v/>
      </c>
      <c r="K1944" s="14" t="n"/>
      <c r="L1944" s="14" t="n"/>
      <c r="M1944" s="14" t="n"/>
      <c r="N1944" s="14" t="n"/>
      <c r="O1944" s="20">
        <f>IF(A1944="","",SUMPRODUCT((A1944&gt;=Setup!$C$19:$C$30)*(A1944&lt;=Setup!$D$19:$D$30)*Setup!$A$19:$A$30))</f>
        <v/>
      </c>
      <c r="P1944" s="34">
        <f>IF(A1944="","",IF(G1944="Standard 15% (Box 1)",ROUND(H1944*Setup!$B$9,2),0))</f>
        <v/>
      </c>
      <c r="Q1944" s="34">
        <f>IF(A1944="","",I1944-P1944)</f>
        <v/>
      </c>
      <c r="R1944" s="23">
        <f>IF(A1944="","",IF(O1944=0,"Outside audit periods; ","")&amp;IF(G1944="","No VAT category; ","")&amp;IF(ABS(Q1944)&gt;Setup!$B$10,"VAT ≠ 15% × net; ","")&amp;IF(AND(F1944="B2B - VAT registered",NOT(AND(LEN(E1944)=15,LEFT(E1944,1)="3",RIGHT(E1944,1)="3",ISNUMBER(--E1944)))),"Invalid/missing customer VAT no; ","")&amp;IF(L1944&lt;&gt;"Yes","Not reported/cleared on FATOORA; ","")&amp;IF(AND(OR(G1944="Zero-rated domestic (Box 3)",G1944="Export (Box 4)"),N1944=""),"Zero-rate/export evidence missing; ","")&amp;IF(AND(C1944="Credit Note",H1944&gt;0),"Credit note should be negative; ","")&amp;IF(AND(C1944="Simplified Tax Invoice",F1944="B2B - VAT registered"),"Simplified invoice issued to VAT-registered B2B; ",""))</f>
        <v/>
      </c>
    </row>
    <row r="1945">
      <c r="A1945" s="17" t="n"/>
      <c r="B1945" s="14" t="n"/>
      <c r="C1945" s="14" t="n"/>
      <c r="D1945" s="14" t="n"/>
      <c r="E1945" s="16" t="n"/>
      <c r="F1945" s="14" t="n"/>
      <c r="G1945" s="14" t="n"/>
      <c r="H1945" s="19" t="n"/>
      <c r="I1945" s="19" t="n"/>
      <c r="J1945" s="34">
        <f>IF(A1945="","",H1945+I1945)</f>
        <v/>
      </c>
      <c r="K1945" s="14" t="n"/>
      <c r="L1945" s="14" t="n"/>
      <c r="M1945" s="14" t="n"/>
      <c r="N1945" s="14" t="n"/>
      <c r="O1945" s="20">
        <f>IF(A1945="","",SUMPRODUCT((A1945&gt;=Setup!$C$19:$C$30)*(A1945&lt;=Setup!$D$19:$D$30)*Setup!$A$19:$A$30))</f>
        <v/>
      </c>
      <c r="P1945" s="34">
        <f>IF(A1945="","",IF(G1945="Standard 15% (Box 1)",ROUND(H1945*Setup!$B$9,2),0))</f>
        <v/>
      </c>
      <c r="Q1945" s="34">
        <f>IF(A1945="","",I1945-P1945)</f>
        <v/>
      </c>
      <c r="R1945" s="23">
        <f>IF(A1945="","",IF(O1945=0,"Outside audit periods; ","")&amp;IF(G1945="","No VAT category; ","")&amp;IF(ABS(Q1945)&gt;Setup!$B$10,"VAT ≠ 15% × net; ","")&amp;IF(AND(F1945="B2B - VAT registered",NOT(AND(LEN(E1945)=15,LEFT(E1945,1)="3",RIGHT(E1945,1)="3",ISNUMBER(--E1945)))),"Invalid/missing customer VAT no; ","")&amp;IF(L1945&lt;&gt;"Yes","Not reported/cleared on FATOORA; ","")&amp;IF(AND(OR(G1945="Zero-rated domestic (Box 3)",G1945="Export (Box 4)"),N1945=""),"Zero-rate/export evidence missing; ","")&amp;IF(AND(C1945="Credit Note",H1945&gt;0),"Credit note should be negative; ","")&amp;IF(AND(C1945="Simplified Tax Invoice",F1945="B2B - VAT registered"),"Simplified invoice issued to VAT-registered B2B; ",""))</f>
        <v/>
      </c>
    </row>
    <row r="1946">
      <c r="A1946" s="17" t="n"/>
      <c r="B1946" s="14" t="n"/>
      <c r="C1946" s="14" t="n"/>
      <c r="D1946" s="14" t="n"/>
      <c r="E1946" s="16" t="n"/>
      <c r="F1946" s="14" t="n"/>
      <c r="G1946" s="14" t="n"/>
      <c r="H1946" s="19" t="n"/>
      <c r="I1946" s="19" t="n"/>
      <c r="J1946" s="34">
        <f>IF(A1946="","",H1946+I1946)</f>
        <v/>
      </c>
      <c r="K1946" s="14" t="n"/>
      <c r="L1946" s="14" t="n"/>
      <c r="M1946" s="14" t="n"/>
      <c r="N1946" s="14" t="n"/>
      <c r="O1946" s="20">
        <f>IF(A1946="","",SUMPRODUCT((A1946&gt;=Setup!$C$19:$C$30)*(A1946&lt;=Setup!$D$19:$D$30)*Setup!$A$19:$A$30))</f>
        <v/>
      </c>
      <c r="P1946" s="34">
        <f>IF(A1946="","",IF(G1946="Standard 15% (Box 1)",ROUND(H1946*Setup!$B$9,2),0))</f>
        <v/>
      </c>
      <c r="Q1946" s="34">
        <f>IF(A1946="","",I1946-P1946)</f>
        <v/>
      </c>
      <c r="R1946" s="23">
        <f>IF(A1946="","",IF(O1946=0,"Outside audit periods; ","")&amp;IF(G1946="","No VAT category; ","")&amp;IF(ABS(Q1946)&gt;Setup!$B$10,"VAT ≠ 15% × net; ","")&amp;IF(AND(F1946="B2B - VAT registered",NOT(AND(LEN(E1946)=15,LEFT(E1946,1)="3",RIGHT(E1946,1)="3",ISNUMBER(--E1946)))),"Invalid/missing customer VAT no; ","")&amp;IF(L1946&lt;&gt;"Yes","Not reported/cleared on FATOORA; ","")&amp;IF(AND(OR(G1946="Zero-rated domestic (Box 3)",G1946="Export (Box 4)"),N1946=""),"Zero-rate/export evidence missing; ","")&amp;IF(AND(C1946="Credit Note",H1946&gt;0),"Credit note should be negative; ","")&amp;IF(AND(C1946="Simplified Tax Invoice",F1946="B2B - VAT registered"),"Simplified invoice issued to VAT-registered B2B; ",""))</f>
        <v/>
      </c>
    </row>
    <row r="1947">
      <c r="A1947" s="17" t="n"/>
      <c r="B1947" s="14" t="n"/>
      <c r="C1947" s="14" t="n"/>
      <c r="D1947" s="14" t="n"/>
      <c r="E1947" s="16" t="n"/>
      <c r="F1947" s="14" t="n"/>
      <c r="G1947" s="14" t="n"/>
      <c r="H1947" s="19" t="n"/>
      <c r="I1947" s="19" t="n"/>
      <c r="J1947" s="34">
        <f>IF(A1947="","",H1947+I1947)</f>
        <v/>
      </c>
      <c r="K1947" s="14" t="n"/>
      <c r="L1947" s="14" t="n"/>
      <c r="M1947" s="14" t="n"/>
      <c r="N1947" s="14" t="n"/>
      <c r="O1947" s="20">
        <f>IF(A1947="","",SUMPRODUCT((A1947&gt;=Setup!$C$19:$C$30)*(A1947&lt;=Setup!$D$19:$D$30)*Setup!$A$19:$A$30))</f>
        <v/>
      </c>
      <c r="P1947" s="34">
        <f>IF(A1947="","",IF(G1947="Standard 15% (Box 1)",ROUND(H1947*Setup!$B$9,2),0))</f>
        <v/>
      </c>
      <c r="Q1947" s="34">
        <f>IF(A1947="","",I1947-P1947)</f>
        <v/>
      </c>
      <c r="R1947" s="23">
        <f>IF(A1947="","",IF(O1947=0,"Outside audit periods; ","")&amp;IF(G1947="","No VAT category; ","")&amp;IF(ABS(Q1947)&gt;Setup!$B$10,"VAT ≠ 15% × net; ","")&amp;IF(AND(F1947="B2B - VAT registered",NOT(AND(LEN(E1947)=15,LEFT(E1947,1)="3",RIGHT(E1947,1)="3",ISNUMBER(--E1947)))),"Invalid/missing customer VAT no; ","")&amp;IF(L1947&lt;&gt;"Yes","Not reported/cleared on FATOORA; ","")&amp;IF(AND(OR(G1947="Zero-rated domestic (Box 3)",G1947="Export (Box 4)"),N1947=""),"Zero-rate/export evidence missing; ","")&amp;IF(AND(C1947="Credit Note",H1947&gt;0),"Credit note should be negative; ","")&amp;IF(AND(C1947="Simplified Tax Invoice",F1947="B2B - VAT registered"),"Simplified invoice issued to VAT-registered B2B; ",""))</f>
        <v/>
      </c>
    </row>
    <row r="1948">
      <c r="A1948" s="17" t="n"/>
      <c r="B1948" s="14" t="n"/>
      <c r="C1948" s="14" t="n"/>
      <c r="D1948" s="14" t="n"/>
      <c r="E1948" s="16" t="n"/>
      <c r="F1948" s="14" t="n"/>
      <c r="G1948" s="14" t="n"/>
      <c r="H1948" s="19" t="n"/>
      <c r="I1948" s="19" t="n"/>
      <c r="J1948" s="34">
        <f>IF(A1948="","",H1948+I1948)</f>
        <v/>
      </c>
      <c r="K1948" s="14" t="n"/>
      <c r="L1948" s="14" t="n"/>
      <c r="M1948" s="14" t="n"/>
      <c r="N1948" s="14" t="n"/>
      <c r="O1948" s="20">
        <f>IF(A1948="","",SUMPRODUCT((A1948&gt;=Setup!$C$19:$C$30)*(A1948&lt;=Setup!$D$19:$D$30)*Setup!$A$19:$A$30))</f>
        <v/>
      </c>
      <c r="P1948" s="34">
        <f>IF(A1948="","",IF(G1948="Standard 15% (Box 1)",ROUND(H1948*Setup!$B$9,2),0))</f>
        <v/>
      </c>
      <c r="Q1948" s="34">
        <f>IF(A1948="","",I1948-P1948)</f>
        <v/>
      </c>
      <c r="R1948" s="23">
        <f>IF(A1948="","",IF(O1948=0,"Outside audit periods; ","")&amp;IF(G1948="","No VAT category; ","")&amp;IF(ABS(Q1948)&gt;Setup!$B$10,"VAT ≠ 15% × net; ","")&amp;IF(AND(F1948="B2B - VAT registered",NOT(AND(LEN(E1948)=15,LEFT(E1948,1)="3",RIGHT(E1948,1)="3",ISNUMBER(--E1948)))),"Invalid/missing customer VAT no; ","")&amp;IF(L1948&lt;&gt;"Yes","Not reported/cleared on FATOORA; ","")&amp;IF(AND(OR(G1948="Zero-rated domestic (Box 3)",G1948="Export (Box 4)"),N1948=""),"Zero-rate/export evidence missing; ","")&amp;IF(AND(C1948="Credit Note",H1948&gt;0),"Credit note should be negative; ","")&amp;IF(AND(C1948="Simplified Tax Invoice",F1948="B2B - VAT registered"),"Simplified invoice issued to VAT-registered B2B; ",""))</f>
        <v/>
      </c>
    </row>
    <row r="1949">
      <c r="A1949" s="17" t="n"/>
      <c r="B1949" s="14" t="n"/>
      <c r="C1949" s="14" t="n"/>
      <c r="D1949" s="14" t="n"/>
      <c r="E1949" s="16" t="n"/>
      <c r="F1949" s="14" t="n"/>
      <c r="G1949" s="14" t="n"/>
      <c r="H1949" s="19" t="n"/>
      <c r="I1949" s="19" t="n"/>
      <c r="J1949" s="34">
        <f>IF(A1949="","",H1949+I1949)</f>
        <v/>
      </c>
      <c r="K1949" s="14" t="n"/>
      <c r="L1949" s="14" t="n"/>
      <c r="M1949" s="14" t="n"/>
      <c r="N1949" s="14" t="n"/>
      <c r="O1949" s="20">
        <f>IF(A1949="","",SUMPRODUCT((A1949&gt;=Setup!$C$19:$C$30)*(A1949&lt;=Setup!$D$19:$D$30)*Setup!$A$19:$A$30))</f>
        <v/>
      </c>
      <c r="P1949" s="34">
        <f>IF(A1949="","",IF(G1949="Standard 15% (Box 1)",ROUND(H1949*Setup!$B$9,2),0))</f>
        <v/>
      </c>
      <c r="Q1949" s="34">
        <f>IF(A1949="","",I1949-P1949)</f>
        <v/>
      </c>
      <c r="R1949" s="23">
        <f>IF(A1949="","",IF(O1949=0,"Outside audit periods; ","")&amp;IF(G1949="","No VAT category; ","")&amp;IF(ABS(Q1949)&gt;Setup!$B$10,"VAT ≠ 15% × net; ","")&amp;IF(AND(F1949="B2B - VAT registered",NOT(AND(LEN(E1949)=15,LEFT(E1949,1)="3",RIGHT(E1949,1)="3",ISNUMBER(--E1949)))),"Invalid/missing customer VAT no; ","")&amp;IF(L1949&lt;&gt;"Yes","Not reported/cleared on FATOORA; ","")&amp;IF(AND(OR(G1949="Zero-rated domestic (Box 3)",G1949="Export (Box 4)"),N1949=""),"Zero-rate/export evidence missing; ","")&amp;IF(AND(C1949="Credit Note",H1949&gt;0),"Credit note should be negative; ","")&amp;IF(AND(C1949="Simplified Tax Invoice",F1949="B2B - VAT registered"),"Simplified invoice issued to VAT-registered B2B; ",""))</f>
        <v/>
      </c>
    </row>
    <row r="1950">
      <c r="A1950" s="17" t="n"/>
      <c r="B1950" s="14" t="n"/>
      <c r="C1950" s="14" t="n"/>
      <c r="D1950" s="14" t="n"/>
      <c r="E1950" s="16" t="n"/>
      <c r="F1950" s="14" t="n"/>
      <c r="G1950" s="14" t="n"/>
      <c r="H1950" s="19" t="n"/>
      <c r="I1950" s="19" t="n"/>
      <c r="J1950" s="34">
        <f>IF(A1950="","",H1950+I1950)</f>
        <v/>
      </c>
      <c r="K1950" s="14" t="n"/>
      <c r="L1950" s="14" t="n"/>
      <c r="M1950" s="14" t="n"/>
      <c r="N1950" s="14" t="n"/>
      <c r="O1950" s="20">
        <f>IF(A1950="","",SUMPRODUCT((A1950&gt;=Setup!$C$19:$C$30)*(A1950&lt;=Setup!$D$19:$D$30)*Setup!$A$19:$A$30))</f>
        <v/>
      </c>
      <c r="P1950" s="34">
        <f>IF(A1950="","",IF(G1950="Standard 15% (Box 1)",ROUND(H1950*Setup!$B$9,2),0))</f>
        <v/>
      </c>
      <c r="Q1950" s="34">
        <f>IF(A1950="","",I1950-P1950)</f>
        <v/>
      </c>
      <c r="R1950" s="23">
        <f>IF(A1950="","",IF(O1950=0,"Outside audit periods; ","")&amp;IF(G1950="","No VAT category; ","")&amp;IF(ABS(Q1950)&gt;Setup!$B$10,"VAT ≠ 15% × net; ","")&amp;IF(AND(F1950="B2B - VAT registered",NOT(AND(LEN(E1950)=15,LEFT(E1950,1)="3",RIGHT(E1950,1)="3",ISNUMBER(--E1950)))),"Invalid/missing customer VAT no; ","")&amp;IF(L1950&lt;&gt;"Yes","Not reported/cleared on FATOORA; ","")&amp;IF(AND(OR(G1950="Zero-rated domestic (Box 3)",G1950="Export (Box 4)"),N1950=""),"Zero-rate/export evidence missing; ","")&amp;IF(AND(C1950="Credit Note",H1950&gt;0),"Credit note should be negative; ","")&amp;IF(AND(C1950="Simplified Tax Invoice",F1950="B2B - VAT registered"),"Simplified invoice issued to VAT-registered B2B; ",""))</f>
        <v/>
      </c>
    </row>
    <row r="1951">
      <c r="A1951" s="17" t="n"/>
      <c r="B1951" s="14" t="n"/>
      <c r="C1951" s="14" t="n"/>
      <c r="D1951" s="14" t="n"/>
      <c r="E1951" s="16" t="n"/>
      <c r="F1951" s="14" t="n"/>
      <c r="G1951" s="14" t="n"/>
      <c r="H1951" s="19" t="n"/>
      <c r="I1951" s="19" t="n"/>
      <c r="J1951" s="34">
        <f>IF(A1951="","",H1951+I1951)</f>
        <v/>
      </c>
      <c r="K1951" s="14" t="n"/>
      <c r="L1951" s="14" t="n"/>
      <c r="M1951" s="14" t="n"/>
      <c r="N1951" s="14" t="n"/>
      <c r="O1951" s="20">
        <f>IF(A1951="","",SUMPRODUCT((A1951&gt;=Setup!$C$19:$C$30)*(A1951&lt;=Setup!$D$19:$D$30)*Setup!$A$19:$A$30))</f>
        <v/>
      </c>
      <c r="P1951" s="34">
        <f>IF(A1951="","",IF(G1951="Standard 15% (Box 1)",ROUND(H1951*Setup!$B$9,2),0))</f>
        <v/>
      </c>
      <c r="Q1951" s="34">
        <f>IF(A1951="","",I1951-P1951)</f>
        <v/>
      </c>
      <c r="R1951" s="23">
        <f>IF(A1951="","",IF(O1951=0,"Outside audit periods; ","")&amp;IF(G1951="","No VAT category; ","")&amp;IF(ABS(Q1951)&gt;Setup!$B$10,"VAT ≠ 15% × net; ","")&amp;IF(AND(F1951="B2B - VAT registered",NOT(AND(LEN(E1951)=15,LEFT(E1951,1)="3",RIGHT(E1951,1)="3",ISNUMBER(--E1951)))),"Invalid/missing customer VAT no; ","")&amp;IF(L1951&lt;&gt;"Yes","Not reported/cleared on FATOORA; ","")&amp;IF(AND(OR(G1951="Zero-rated domestic (Box 3)",G1951="Export (Box 4)"),N1951=""),"Zero-rate/export evidence missing; ","")&amp;IF(AND(C1951="Credit Note",H1951&gt;0),"Credit note should be negative; ","")&amp;IF(AND(C1951="Simplified Tax Invoice",F1951="B2B - VAT registered"),"Simplified invoice issued to VAT-registered B2B; ",""))</f>
        <v/>
      </c>
    </row>
    <row r="1952">
      <c r="A1952" s="17" t="n"/>
      <c r="B1952" s="14" t="n"/>
      <c r="C1952" s="14" t="n"/>
      <c r="D1952" s="14" t="n"/>
      <c r="E1952" s="16" t="n"/>
      <c r="F1952" s="14" t="n"/>
      <c r="G1952" s="14" t="n"/>
      <c r="H1952" s="19" t="n"/>
      <c r="I1952" s="19" t="n"/>
      <c r="J1952" s="34">
        <f>IF(A1952="","",H1952+I1952)</f>
        <v/>
      </c>
      <c r="K1952" s="14" t="n"/>
      <c r="L1952" s="14" t="n"/>
      <c r="M1952" s="14" t="n"/>
      <c r="N1952" s="14" t="n"/>
      <c r="O1952" s="20">
        <f>IF(A1952="","",SUMPRODUCT((A1952&gt;=Setup!$C$19:$C$30)*(A1952&lt;=Setup!$D$19:$D$30)*Setup!$A$19:$A$30))</f>
        <v/>
      </c>
      <c r="P1952" s="34">
        <f>IF(A1952="","",IF(G1952="Standard 15% (Box 1)",ROUND(H1952*Setup!$B$9,2),0))</f>
        <v/>
      </c>
      <c r="Q1952" s="34">
        <f>IF(A1952="","",I1952-P1952)</f>
        <v/>
      </c>
      <c r="R1952" s="23">
        <f>IF(A1952="","",IF(O1952=0,"Outside audit periods; ","")&amp;IF(G1952="","No VAT category; ","")&amp;IF(ABS(Q1952)&gt;Setup!$B$10,"VAT ≠ 15% × net; ","")&amp;IF(AND(F1952="B2B - VAT registered",NOT(AND(LEN(E1952)=15,LEFT(E1952,1)="3",RIGHT(E1952,1)="3",ISNUMBER(--E1952)))),"Invalid/missing customer VAT no; ","")&amp;IF(L1952&lt;&gt;"Yes","Not reported/cleared on FATOORA; ","")&amp;IF(AND(OR(G1952="Zero-rated domestic (Box 3)",G1952="Export (Box 4)"),N1952=""),"Zero-rate/export evidence missing; ","")&amp;IF(AND(C1952="Credit Note",H1952&gt;0),"Credit note should be negative; ","")&amp;IF(AND(C1952="Simplified Tax Invoice",F1952="B2B - VAT registered"),"Simplified invoice issued to VAT-registered B2B; ",""))</f>
        <v/>
      </c>
    </row>
    <row r="1953">
      <c r="A1953" s="17" t="n"/>
      <c r="B1953" s="14" t="n"/>
      <c r="C1953" s="14" t="n"/>
      <c r="D1953" s="14" t="n"/>
      <c r="E1953" s="16" t="n"/>
      <c r="F1953" s="14" t="n"/>
      <c r="G1953" s="14" t="n"/>
      <c r="H1953" s="19" t="n"/>
      <c r="I1953" s="19" t="n"/>
      <c r="J1953" s="34">
        <f>IF(A1953="","",H1953+I1953)</f>
        <v/>
      </c>
      <c r="K1953" s="14" t="n"/>
      <c r="L1953" s="14" t="n"/>
      <c r="M1953" s="14" t="n"/>
      <c r="N1953" s="14" t="n"/>
      <c r="O1953" s="20">
        <f>IF(A1953="","",SUMPRODUCT((A1953&gt;=Setup!$C$19:$C$30)*(A1953&lt;=Setup!$D$19:$D$30)*Setup!$A$19:$A$30))</f>
        <v/>
      </c>
      <c r="P1953" s="34">
        <f>IF(A1953="","",IF(G1953="Standard 15% (Box 1)",ROUND(H1953*Setup!$B$9,2),0))</f>
        <v/>
      </c>
      <c r="Q1953" s="34">
        <f>IF(A1953="","",I1953-P1953)</f>
        <v/>
      </c>
      <c r="R1953" s="23">
        <f>IF(A1953="","",IF(O1953=0,"Outside audit periods; ","")&amp;IF(G1953="","No VAT category; ","")&amp;IF(ABS(Q1953)&gt;Setup!$B$10,"VAT ≠ 15% × net; ","")&amp;IF(AND(F1953="B2B - VAT registered",NOT(AND(LEN(E1953)=15,LEFT(E1953,1)="3",RIGHT(E1953,1)="3",ISNUMBER(--E1953)))),"Invalid/missing customer VAT no; ","")&amp;IF(L1953&lt;&gt;"Yes","Not reported/cleared on FATOORA; ","")&amp;IF(AND(OR(G1953="Zero-rated domestic (Box 3)",G1953="Export (Box 4)"),N1953=""),"Zero-rate/export evidence missing; ","")&amp;IF(AND(C1953="Credit Note",H1953&gt;0),"Credit note should be negative; ","")&amp;IF(AND(C1953="Simplified Tax Invoice",F1953="B2B - VAT registered"),"Simplified invoice issued to VAT-registered B2B; ",""))</f>
        <v/>
      </c>
    </row>
    <row r="1954">
      <c r="A1954" s="17" t="n"/>
      <c r="B1954" s="14" t="n"/>
      <c r="C1954" s="14" t="n"/>
      <c r="D1954" s="14" t="n"/>
      <c r="E1954" s="16" t="n"/>
      <c r="F1954" s="14" t="n"/>
      <c r="G1954" s="14" t="n"/>
      <c r="H1954" s="19" t="n"/>
      <c r="I1954" s="19" t="n"/>
      <c r="J1954" s="34">
        <f>IF(A1954="","",H1954+I1954)</f>
        <v/>
      </c>
      <c r="K1954" s="14" t="n"/>
      <c r="L1954" s="14" t="n"/>
      <c r="M1954" s="14" t="n"/>
      <c r="N1954" s="14" t="n"/>
      <c r="O1954" s="20">
        <f>IF(A1954="","",SUMPRODUCT((A1954&gt;=Setup!$C$19:$C$30)*(A1954&lt;=Setup!$D$19:$D$30)*Setup!$A$19:$A$30))</f>
        <v/>
      </c>
      <c r="P1954" s="34">
        <f>IF(A1954="","",IF(G1954="Standard 15% (Box 1)",ROUND(H1954*Setup!$B$9,2),0))</f>
        <v/>
      </c>
      <c r="Q1954" s="34">
        <f>IF(A1954="","",I1954-P1954)</f>
        <v/>
      </c>
      <c r="R1954" s="23">
        <f>IF(A1954="","",IF(O1954=0,"Outside audit periods; ","")&amp;IF(G1954="","No VAT category; ","")&amp;IF(ABS(Q1954)&gt;Setup!$B$10,"VAT ≠ 15% × net; ","")&amp;IF(AND(F1954="B2B - VAT registered",NOT(AND(LEN(E1954)=15,LEFT(E1954,1)="3",RIGHT(E1954,1)="3",ISNUMBER(--E1954)))),"Invalid/missing customer VAT no; ","")&amp;IF(L1954&lt;&gt;"Yes","Not reported/cleared on FATOORA; ","")&amp;IF(AND(OR(G1954="Zero-rated domestic (Box 3)",G1954="Export (Box 4)"),N1954=""),"Zero-rate/export evidence missing; ","")&amp;IF(AND(C1954="Credit Note",H1954&gt;0),"Credit note should be negative; ","")&amp;IF(AND(C1954="Simplified Tax Invoice",F1954="B2B - VAT registered"),"Simplified invoice issued to VAT-registered B2B; ",""))</f>
        <v/>
      </c>
    </row>
    <row r="1955">
      <c r="A1955" s="17" t="n"/>
      <c r="B1955" s="14" t="n"/>
      <c r="C1955" s="14" t="n"/>
      <c r="D1955" s="14" t="n"/>
      <c r="E1955" s="16" t="n"/>
      <c r="F1955" s="14" t="n"/>
      <c r="G1955" s="14" t="n"/>
      <c r="H1955" s="19" t="n"/>
      <c r="I1955" s="19" t="n"/>
      <c r="J1955" s="34">
        <f>IF(A1955="","",H1955+I1955)</f>
        <v/>
      </c>
      <c r="K1955" s="14" t="n"/>
      <c r="L1955" s="14" t="n"/>
      <c r="M1955" s="14" t="n"/>
      <c r="N1955" s="14" t="n"/>
      <c r="O1955" s="20">
        <f>IF(A1955="","",SUMPRODUCT((A1955&gt;=Setup!$C$19:$C$30)*(A1955&lt;=Setup!$D$19:$D$30)*Setup!$A$19:$A$30))</f>
        <v/>
      </c>
      <c r="P1955" s="34">
        <f>IF(A1955="","",IF(G1955="Standard 15% (Box 1)",ROUND(H1955*Setup!$B$9,2),0))</f>
        <v/>
      </c>
      <c r="Q1955" s="34">
        <f>IF(A1955="","",I1955-P1955)</f>
        <v/>
      </c>
      <c r="R1955" s="23">
        <f>IF(A1955="","",IF(O1955=0,"Outside audit periods; ","")&amp;IF(G1955="","No VAT category; ","")&amp;IF(ABS(Q1955)&gt;Setup!$B$10,"VAT ≠ 15% × net; ","")&amp;IF(AND(F1955="B2B - VAT registered",NOT(AND(LEN(E1955)=15,LEFT(E1955,1)="3",RIGHT(E1955,1)="3",ISNUMBER(--E1955)))),"Invalid/missing customer VAT no; ","")&amp;IF(L1955&lt;&gt;"Yes","Not reported/cleared on FATOORA; ","")&amp;IF(AND(OR(G1955="Zero-rated domestic (Box 3)",G1955="Export (Box 4)"),N1955=""),"Zero-rate/export evidence missing; ","")&amp;IF(AND(C1955="Credit Note",H1955&gt;0),"Credit note should be negative; ","")&amp;IF(AND(C1955="Simplified Tax Invoice",F1955="B2B - VAT registered"),"Simplified invoice issued to VAT-registered B2B; ",""))</f>
        <v/>
      </c>
    </row>
    <row r="1956">
      <c r="A1956" s="17" t="n"/>
      <c r="B1956" s="14" t="n"/>
      <c r="C1956" s="14" t="n"/>
      <c r="D1956" s="14" t="n"/>
      <c r="E1956" s="16" t="n"/>
      <c r="F1956" s="14" t="n"/>
      <c r="G1956" s="14" t="n"/>
      <c r="H1956" s="19" t="n"/>
      <c r="I1956" s="19" t="n"/>
      <c r="J1956" s="34">
        <f>IF(A1956="","",H1956+I1956)</f>
        <v/>
      </c>
      <c r="K1956" s="14" t="n"/>
      <c r="L1956" s="14" t="n"/>
      <c r="M1956" s="14" t="n"/>
      <c r="N1956" s="14" t="n"/>
      <c r="O1956" s="20">
        <f>IF(A1956="","",SUMPRODUCT((A1956&gt;=Setup!$C$19:$C$30)*(A1956&lt;=Setup!$D$19:$D$30)*Setup!$A$19:$A$30))</f>
        <v/>
      </c>
      <c r="P1956" s="34">
        <f>IF(A1956="","",IF(G1956="Standard 15% (Box 1)",ROUND(H1956*Setup!$B$9,2),0))</f>
        <v/>
      </c>
      <c r="Q1956" s="34">
        <f>IF(A1956="","",I1956-P1956)</f>
        <v/>
      </c>
      <c r="R1956" s="23">
        <f>IF(A1956="","",IF(O1956=0,"Outside audit periods; ","")&amp;IF(G1956="","No VAT category; ","")&amp;IF(ABS(Q1956)&gt;Setup!$B$10,"VAT ≠ 15% × net; ","")&amp;IF(AND(F1956="B2B - VAT registered",NOT(AND(LEN(E1956)=15,LEFT(E1956,1)="3",RIGHT(E1956,1)="3",ISNUMBER(--E1956)))),"Invalid/missing customer VAT no; ","")&amp;IF(L1956&lt;&gt;"Yes","Not reported/cleared on FATOORA; ","")&amp;IF(AND(OR(G1956="Zero-rated domestic (Box 3)",G1956="Export (Box 4)"),N1956=""),"Zero-rate/export evidence missing; ","")&amp;IF(AND(C1956="Credit Note",H1956&gt;0),"Credit note should be negative; ","")&amp;IF(AND(C1956="Simplified Tax Invoice",F1956="B2B - VAT registered"),"Simplified invoice issued to VAT-registered B2B; ",""))</f>
        <v/>
      </c>
    </row>
    <row r="1957">
      <c r="A1957" s="17" t="n"/>
      <c r="B1957" s="14" t="n"/>
      <c r="C1957" s="14" t="n"/>
      <c r="D1957" s="14" t="n"/>
      <c r="E1957" s="16" t="n"/>
      <c r="F1957" s="14" t="n"/>
      <c r="G1957" s="14" t="n"/>
      <c r="H1957" s="19" t="n"/>
      <c r="I1957" s="19" t="n"/>
      <c r="J1957" s="34">
        <f>IF(A1957="","",H1957+I1957)</f>
        <v/>
      </c>
      <c r="K1957" s="14" t="n"/>
      <c r="L1957" s="14" t="n"/>
      <c r="M1957" s="14" t="n"/>
      <c r="N1957" s="14" t="n"/>
      <c r="O1957" s="20">
        <f>IF(A1957="","",SUMPRODUCT((A1957&gt;=Setup!$C$19:$C$30)*(A1957&lt;=Setup!$D$19:$D$30)*Setup!$A$19:$A$30))</f>
        <v/>
      </c>
      <c r="P1957" s="34">
        <f>IF(A1957="","",IF(G1957="Standard 15% (Box 1)",ROUND(H1957*Setup!$B$9,2),0))</f>
        <v/>
      </c>
      <c r="Q1957" s="34">
        <f>IF(A1957="","",I1957-P1957)</f>
        <v/>
      </c>
      <c r="R1957" s="23">
        <f>IF(A1957="","",IF(O1957=0,"Outside audit periods; ","")&amp;IF(G1957="","No VAT category; ","")&amp;IF(ABS(Q1957)&gt;Setup!$B$10,"VAT ≠ 15% × net; ","")&amp;IF(AND(F1957="B2B - VAT registered",NOT(AND(LEN(E1957)=15,LEFT(E1957,1)="3",RIGHT(E1957,1)="3",ISNUMBER(--E1957)))),"Invalid/missing customer VAT no; ","")&amp;IF(L1957&lt;&gt;"Yes","Not reported/cleared on FATOORA; ","")&amp;IF(AND(OR(G1957="Zero-rated domestic (Box 3)",G1957="Export (Box 4)"),N1957=""),"Zero-rate/export evidence missing; ","")&amp;IF(AND(C1957="Credit Note",H1957&gt;0),"Credit note should be negative; ","")&amp;IF(AND(C1957="Simplified Tax Invoice",F1957="B2B - VAT registered"),"Simplified invoice issued to VAT-registered B2B; ",""))</f>
        <v/>
      </c>
    </row>
    <row r="1958">
      <c r="A1958" s="17" t="n"/>
      <c r="B1958" s="14" t="n"/>
      <c r="C1958" s="14" t="n"/>
      <c r="D1958" s="14" t="n"/>
      <c r="E1958" s="16" t="n"/>
      <c r="F1958" s="14" t="n"/>
      <c r="G1958" s="14" t="n"/>
      <c r="H1958" s="19" t="n"/>
      <c r="I1958" s="19" t="n"/>
      <c r="J1958" s="34">
        <f>IF(A1958="","",H1958+I1958)</f>
        <v/>
      </c>
      <c r="K1958" s="14" t="n"/>
      <c r="L1958" s="14" t="n"/>
      <c r="M1958" s="14" t="n"/>
      <c r="N1958" s="14" t="n"/>
      <c r="O1958" s="20">
        <f>IF(A1958="","",SUMPRODUCT((A1958&gt;=Setup!$C$19:$C$30)*(A1958&lt;=Setup!$D$19:$D$30)*Setup!$A$19:$A$30))</f>
        <v/>
      </c>
      <c r="P1958" s="34">
        <f>IF(A1958="","",IF(G1958="Standard 15% (Box 1)",ROUND(H1958*Setup!$B$9,2),0))</f>
        <v/>
      </c>
      <c r="Q1958" s="34">
        <f>IF(A1958="","",I1958-P1958)</f>
        <v/>
      </c>
      <c r="R1958" s="23">
        <f>IF(A1958="","",IF(O1958=0,"Outside audit periods; ","")&amp;IF(G1958="","No VAT category; ","")&amp;IF(ABS(Q1958)&gt;Setup!$B$10,"VAT ≠ 15% × net; ","")&amp;IF(AND(F1958="B2B - VAT registered",NOT(AND(LEN(E1958)=15,LEFT(E1958,1)="3",RIGHT(E1958,1)="3",ISNUMBER(--E1958)))),"Invalid/missing customer VAT no; ","")&amp;IF(L1958&lt;&gt;"Yes","Not reported/cleared on FATOORA; ","")&amp;IF(AND(OR(G1958="Zero-rated domestic (Box 3)",G1958="Export (Box 4)"),N1958=""),"Zero-rate/export evidence missing; ","")&amp;IF(AND(C1958="Credit Note",H1958&gt;0),"Credit note should be negative; ","")&amp;IF(AND(C1958="Simplified Tax Invoice",F1958="B2B - VAT registered"),"Simplified invoice issued to VAT-registered B2B; ",""))</f>
        <v/>
      </c>
    </row>
    <row r="1959">
      <c r="A1959" s="17" t="n"/>
      <c r="B1959" s="14" t="n"/>
      <c r="C1959" s="14" t="n"/>
      <c r="D1959" s="14" t="n"/>
      <c r="E1959" s="16" t="n"/>
      <c r="F1959" s="14" t="n"/>
      <c r="G1959" s="14" t="n"/>
      <c r="H1959" s="19" t="n"/>
      <c r="I1959" s="19" t="n"/>
      <c r="J1959" s="34">
        <f>IF(A1959="","",H1959+I1959)</f>
        <v/>
      </c>
      <c r="K1959" s="14" t="n"/>
      <c r="L1959" s="14" t="n"/>
      <c r="M1959" s="14" t="n"/>
      <c r="N1959" s="14" t="n"/>
      <c r="O1959" s="20">
        <f>IF(A1959="","",SUMPRODUCT((A1959&gt;=Setup!$C$19:$C$30)*(A1959&lt;=Setup!$D$19:$D$30)*Setup!$A$19:$A$30))</f>
        <v/>
      </c>
      <c r="P1959" s="34">
        <f>IF(A1959="","",IF(G1959="Standard 15% (Box 1)",ROUND(H1959*Setup!$B$9,2),0))</f>
        <v/>
      </c>
      <c r="Q1959" s="34">
        <f>IF(A1959="","",I1959-P1959)</f>
        <v/>
      </c>
      <c r="R1959" s="23">
        <f>IF(A1959="","",IF(O1959=0,"Outside audit periods; ","")&amp;IF(G1959="","No VAT category; ","")&amp;IF(ABS(Q1959)&gt;Setup!$B$10,"VAT ≠ 15% × net; ","")&amp;IF(AND(F1959="B2B - VAT registered",NOT(AND(LEN(E1959)=15,LEFT(E1959,1)="3",RIGHT(E1959,1)="3",ISNUMBER(--E1959)))),"Invalid/missing customer VAT no; ","")&amp;IF(L1959&lt;&gt;"Yes","Not reported/cleared on FATOORA; ","")&amp;IF(AND(OR(G1959="Zero-rated domestic (Box 3)",G1959="Export (Box 4)"),N1959=""),"Zero-rate/export evidence missing; ","")&amp;IF(AND(C1959="Credit Note",H1959&gt;0),"Credit note should be negative; ","")&amp;IF(AND(C1959="Simplified Tax Invoice",F1959="B2B - VAT registered"),"Simplified invoice issued to VAT-registered B2B; ",""))</f>
        <v/>
      </c>
    </row>
    <row r="1960">
      <c r="A1960" s="17" t="n"/>
      <c r="B1960" s="14" t="n"/>
      <c r="C1960" s="14" t="n"/>
      <c r="D1960" s="14" t="n"/>
      <c r="E1960" s="16" t="n"/>
      <c r="F1960" s="14" t="n"/>
      <c r="G1960" s="14" t="n"/>
      <c r="H1960" s="19" t="n"/>
      <c r="I1960" s="19" t="n"/>
      <c r="J1960" s="34">
        <f>IF(A1960="","",H1960+I1960)</f>
        <v/>
      </c>
      <c r="K1960" s="14" t="n"/>
      <c r="L1960" s="14" t="n"/>
      <c r="M1960" s="14" t="n"/>
      <c r="N1960" s="14" t="n"/>
      <c r="O1960" s="20">
        <f>IF(A1960="","",SUMPRODUCT((A1960&gt;=Setup!$C$19:$C$30)*(A1960&lt;=Setup!$D$19:$D$30)*Setup!$A$19:$A$30))</f>
        <v/>
      </c>
      <c r="P1960" s="34">
        <f>IF(A1960="","",IF(G1960="Standard 15% (Box 1)",ROUND(H1960*Setup!$B$9,2),0))</f>
        <v/>
      </c>
      <c r="Q1960" s="34">
        <f>IF(A1960="","",I1960-P1960)</f>
        <v/>
      </c>
      <c r="R1960" s="23">
        <f>IF(A1960="","",IF(O1960=0,"Outside audit periods; ","")&amp;IF(G1960="","No VAT category; ","")&amp;IF(ABS(Q1960)&gt;Setup!$B$10,"VAT ≠ 15% × net; ","")&amp;IF(AND(F1960="B2B - VAT registered",NOT(AND(LEN(E1960)=15,LEFT(E1960,1)="3",RIGHT(E1960,1)="3",ISNUMBER(--E1960)))),"Invalid/missing customer VAT no; ","")&amp;IF(L1960&lt;&gt;"Yes","Not reported/cleared on FATOORA; ","")&amp;IF(AND(OR(G1960="Zero-rated domestic (Box 3)",G1960="Export (Box 4)"),N1960=""),"Zero-rate/export evidence missing; ","")&amp;IF(AND(C1960="Credit Note",H1960&gt;0),"Credit note should be negative; ","")&amp;IF(AND(C1960="Simplified Tax Invoice",F1960="B2B - VAT registered"),"Simplified invoice issued to VAT-registered B2B; ",""))</f>
        <v/>
      </c>
    </row>
    <row r="1961">
      <c r="A1961" s="17" t="n"/>
      <c r="B1961" s="14" t="n"/>
      <c r="C1961" s="14" t="n"/>
      <c r="D1961" s="14" t="n"/>
      <c r="E1961" s="16" t="n"/>
      <c r="F1961" s="14" t="n"/>
      <c r="G1961" s="14" t="n"/>
      <c r="H1961" s="19" t="n"/>
      <c r="I1961" s="19" t="n"/>
      <c r="J1961" s="34">
        <f>IF(A1961="","",H1961+I1961)</f>
        <v/>
      </c>
      <c r="K1961" s="14" t="n"/>
      <c r="L1961" s="14" t="n"/>
      <c r="M1961" s="14" t="n"/>
      <c r="N1961" s="14" t="n"/>
      <c r="O1961" s="20">
        <f>IF(A1961="","",SUMPRODUCT((A1961&gt;=Setup!$C$19:$C$30)*(A1961&lt;=Setup!$D$19:$D$30)*Setup!$A$19:$A$30))</f>
        <v/>
      </c>
      <c r="P1961" s="34">
        <f>IF(A1961="","",IF(G1961="Standard 15% (Box 1)",ROUND(H1961*Setup!$B$9,2),0))</f>
        <v/>
      </c>
      <c r="Q1961" s="34">
        <f>IF(A1961="","",I1961-P1961)</f>
        <v/>
      </c>
      <c r="R1961" s="23">
        <f>IF(A1961="","",IF(O1961=0,"Outside audit periods; ","")&amp;IF(G1961="","No VAT category; ","")&amp;IF(ABS(Q1961)&gt;Setup!$B$10,"VAT ≠ 15% × net; ","")&amp;IF(AND(F1961="B2B - VAT registered",NOT(AND(LEN(E1961)=15,LEFT(E1961,1)="3",RIGHT(E1961,1)="3",ISNUMBER(--E1961)))),"Invalid/missing customer VAT no; ","")&amp;IF(L1961&lt;&gt;"Yes","Not reported/cleared on FATOORA; ","")&amp;IF(AND(OR(G1961="Zero-rated domestic (Box 3)",G1961="Export (Box 4)"),N1961=""),"Zero-rate/export evidence missing; ","")&amp;IF(AND(C1961="Credit Note",H1961&gt;0),"Credit note should be negative; ","")&amp;IF(AND(C1961="Simplified Tax Invoice",F1961="B2B - VAT registered"),"Simplified invoice issued to VAT-registered B2B; ",""))</f>
        <v/>
      </c>
    </row>
    <row r="1962">
      <c r="A1962" s="17" t="n"/>
      <c r="B1962" s="14" t="n"/>
      <c r="C1962" s="14" t="n"/>
      <c r="D1962" s="14" t="n"/>
      <c r="E1962" s="16" t="n"/>
      <c r="F1962" s="14" t="n"/>
      <c r="G1962" s="14" t="n"/>
      <c r="H1962" s="19" t="n"/>
      <c r="I1962" s="19" t="n"/>
      <c r="J1962" s="34">
        <f>IF(A1962="","",H1962+I1962)</f>
        <v/>
      </c>
      <c r="K1962" s="14" t="n"/>
      <c r="L1962" s="14" t="n"/>
      <c r="M1962" s="14" t="n"/>
      <c r="N1962" s="14" t="n"/>
      <c r="O1962" s="20">
        <f>IF(A1962="","",SUMPRODUCT((A1962&gt;=Setup!$C$19:$C$30)*(A1962&lt;=Setup!$D$19:$D$30)*Setup!$A$19:$A$30))</f>
        <v/>
      </c>
      <c r="P1962" s="34">
        <f>IF(A1962="","",IF(G1962="Standard 15% (Box 1)",ROUND(H1962*Setup!$B$9,2),0))</f>
        <v/>
      </c>
      <c r="Q1962" s="34">
        <f>IF(A1962="","",I1962-P1962)</f>
        <v/>
      </c>
      <c r="R1962" s="23">
        <f>IF(A1962="","",IF(O1962=0,"Outside audit periods; ","")&amp;IF(G1962="","No VAT category; ","")&amp;IF(ABS(Q1962)&gt;Setup!$B$10,"VAT ≠ 15% × net; ","")&amp;IF(AND(F1962="B2B - VAT registered",NOT(AND(LEN(E1962)=15,LEFT(E1962,1)="3",RIGHT(E1962,1)="3",ISNUMBER(--E1962)))),"Invalid/missing customer VAT no; ","")&amp;IF(L1962&lt;&gt;"Yes","Not reported/cleared on FATOORA; ","")&amp;IF(AND(OR(G1962="Zero-rated domestic (Box 3)",G1962="Export (Box 4)"),N1962=""),"Zero-rate/export evidence missing; ","")&amp;IF(AND(C1962="Credit Note",H1962&gt;0),"Credit note should be negative; ","")&amp;IF(AND(C1962="Simplified Tax Invoice",F1962="B2B - VAT registered"),"Simplified invoice issued to VAT-registered B2B; ",""))</f>
        <v/>
      </c>
    </row>
    <row r="1963">
      <c r="A1963" s="17" t="n"/>
      <c r="B1963" s="14" t="n"/>
      <c r="C1963" s="14" t="n"/>
      <c r="D1963" s="14" t="n"/>
      <c r="E1963" s="16" t="n"/>
      <c r="F1963" s="14" t="n"/>
      <c r="G1963" s="14" t="n"/>
      <c r="H1963" s="19" t="n"/>
      <c r="I1963" s="19" t="n"/>
      <c r="J1963" s="34">
        <f>IF(A1963="","",H1963+I1963)</f>
        <v/>
      </c>
      <c r="K1963" s="14" t="n"/>
      <c r="L1963" s="14" t="n"/>
      <c r="M1963" s="14" t="n"/>
      <c r="N1963" s="14" t="n"/>
      <c r="O1963" s="20">
        <f>IF(A1963="","",SUMPRODUCT((A1963&gt;=Setup!$C$19:$C$30)*(A1963&lt;=Setup!$D$19:$D$30)*Setup!$A$19:$A$30))</f>
        <v/>
      </c>
      <c r="P1963" s="34">
        <f>IF(A1963="","",IF(G1963="Standard 15% (Box 1)",ROUND(H1963*Setup!$B$9,2),0))</f>
        <v/>
      </c>
      <c r="Q1963" s="34">
        <f>IF(A1963="","",I1963-P1963)</f>
        <v/>
      </c>
      <c r="R1963" s="23">
        <f>IF(A1963="","",IF(O1963=0,"Outside audit periods; ","")&amp;IF(G1963="","No VAT category; ","")&amp;IF(ABS(Q1963)&gt;Setup!$B$10,"VAT ≠ 15% × net; ","")&amp;IF(AND(F1963="B2B - VAT registered",NOT(AND(LEN(E1963)=15,LEFT(E1963,1)="3",RIGHT(E1963,1)="3",ISNUMBER(--E1963)))),"Invalid/missing customer VAT no; ","")&amp;IF(L1963&lt;&gt;"Yes","Not reported/cleared on FATOORA; ","")&amp;IF(AND(OR(G1963="Zero-rated domestic (Box 3)",G1963="Export (Box 4)"),N1963=""),"Zero-rate/export evidence missing; ","")&amp;IF(AND(C1963="Credit Note",H1963&gt;0),"Credit note should be negative; ","")&amp;IF(AND(C1963="Simplified Tax Invoice",F1963="B2B - VAT registered"),"Simplified invoice issued to VAT-registered B2B; ",""))</f>
        <v/>
      </c>
    </row>
    <row r="1964">
      <c r="A1964" s="17" t="n"/>
      <c r="B1964" s="14" t="n"/>
      <c r="C1964" s="14" t="n"/>
      <c r="D1964" s="14" t="n"/>
      <c r="E1964" s="16" t="n"/>
      <c r="F1964" s="14" t="n"/>
      <c r="G1964" s="14" t="n"/>
      <c r="H1964" s="19" t="n"/>
      <c r="I1964" s="19" t="n"/>
      <c r="J1964" s="34">
        <f>IF(A1964="","",H1964+I1964)</f>
        <v/>
      </c>
      <c r="K1964" s="14" t="n"/>
      <c r="L1964" s="14" t="n"/>
      <c r="M1964" s="14" t="n"/>
      <c r="N1964" s="14" t="n"/>
      <c r="O1964" s="20">
        <f>IF(A1964="","",SUMPRODUCT((A1964&gt;=Setup!$C$19:$C$30)*(A1964&lt;=Setup!$D$19:$D$30)*Setup!$A$19:$A$30))</f>
        <v/>
      </c>
      <c r="P1964" s="34">
        <f>IF(A1964="","",IF(G1964="Standard 15% (Box 1)",ROUND(H1964*Setup!$B$9,2),0))</f>
        <v/>
      </c>
      <c r="Q1964" s="34">
        <f>IF(A1964="","",I1964-P1964)</f>
        <v/>
      </c>
      <c r="R1964" s="23">
        <f>IF(A1964="","",IF(O1964=0,"Outside audit periods; ","")&amp;IF(G1964="","No VAT category; ","")&amp;IF(ABS(Q1964)&gt;Setup!$B$10,"VAT ≠ 15% × net; ","")&amp;IF(AND(F1964="B2B - VAT registered",NOT(AND(LEN(E1964)=15,LEFT(E1964,1)="3",RIGHT(E1964,1)="3",ISNUMBER(--E1964)))),"Invalid/missing customer VAT no; ","")&amp;IF(L1964&lt;&gt;"Yes","Not reported/cleared on FATOORA; ","")&amp;IF(AND(OR(G1964="Zero-rated domestic (Box 3)",G1964="Export (Box 4)"),N1964=""),"Zero-rate/export evidence missing; ","")&amp;IF(AND(C1964="Credit Note",H1964&gt;0),"Credit note should be negative; ","")&amp;IF(AND(C1964="Simplified Tax Invoice",F1964="B2B - VAT registered"),"Simplified invoice issued to VAT-registered B2B; ",""))</f>
        <v/>
      </c>
    </row>
    <row r="1965">
      <c r="A1965" s="17" t="n"/>
      <c r="B1965" s="14" t="n"/>
      <c r="C1965" s="14" t="n"/>
      <c r="D1965" s="14" t="n"/>
      <c r="E1965" s="16" t="n"/>
      <c r="F1965" s="14" t="n"/>
      <c r="G1965" s="14" t="n"/>
      <c r="H1965" s="19" t="n"/>
      <c r="I1965" s="19" t="n"/>
      <c r="J1965" s="34">
        <f>IF(A1965="","",H1965+I1965)</f>
        <v/>
      </c>
      <c r="K1965" s="14" t="n"/>
      <c r="L1965" s="14" t="n"/>
      <c r="M1965" s="14" t="n"/>
      <c r="N1965" s="14" t="n"/>
      <c r="O1965" s="20">
        <f>IF(A1965="","",SUMPRODUCT((A1965&gt;=Setup!$C$19:$C$30)*(A1965&lt;=Setup!$D$19:$D$30)*Setup!$A$19:$A$30))</f>
        <v/>
      </c>
      <c r="P1965" s="34">
        <f>IF(A1965="","",IF(G1965="Standard 15% (Box 1)",ROUND(H1965*Setup!$B$9,2),0))</f>
        <v/>
      </c>
      <c r="Q1965" s="34">
        <f>IF(A1965="","",I1965-P1965)</f>
        <v/>
      </c>
      <c r="R1965" s="23">
        <f>IF(A1965="","",IF(O1965=0,"Outside audit periods; ","")&amp;IF(G1965="","No VAT category; ","")&amp;IF(ABS(Q1965)&gt;Setup!$B$10,"VAT ≠ 15% × net; ","")&amp;IF(AND(F1965="B2B - VAT registered",NOT(AND(LEN(E1965)=15,LEFT(E1965,1)="3",RIGHT(E1965,1)="3",ISNUMBER(--E1965)))),"Invalid/missing customer VAT no; ","")&amp;IF(L1965&lt;&gt;"Yes","Not reported/cleared on FATOORA; ","")&amp;IF(AND(OR(G1965="Zero-rated domestic (Box 3)",G1965="Export (Box 4)"),N1965=""),"Zero-rate/export evidence missing; ","")&amp;IF(AND(C1965="Credit Note",H1965&gt;0),"Credit note should be negative; ","")&amp;IF(AND(C1965="Simplified Tax Invoice",F1965="B2B - VAT registered"),"Simplified invoice issued to VAT-registered B2B; ",""))</f>
        <v/>
      </c>
    </row>
    <row r="1966">
      <c r="A1966" s="17" t="n"/>
      <c r="B1966" s="14" t="n"/>
      <c r="C1966" s="14" t="n"/>
      <c r="D1966" s="14" t="n"/>
      <c r="E1966" s="16" t="n"/>
      <c r="F1966" s="14" t="n"/>
      <c r="G1966" s="14" t="n"/>
      <c r="H1966" s="19" t="n"/>
      <c r="I1966" s="19" t="n"/>
      <c r="J1966" s="34">
        <f>IF(A1966="","",H1966+I1966)</f>
        <v/>
      </c>
      <c r="K1966" s="14" t="n"/>
      <c r="L1966" s="14" t="n"/>
      <c r="M1966" s="14" t="n"/>
      <c r="N1966" s="14" t="n"/>
      <c r="O1966" s="20">
        <f>IF(A1966="","",SUMPRODUCT((A1966&gt;=Setup!$C$19:$C$30)*(A1966&lt;=Setup!$D$19:$D$30)*Setup!$A$19:$A$30))</f>
        <v/>
      </c>
      <c r="P1966" s="34">
        <f>IF(A1966="","",IF(G1966="Standard 15% (Box 1)",ROUND(H1966*Setup!$B$9,2),0))</f>
        <v/>
      </c>
      <c r="Q1966" s="34">
        <f>IF(A1966="","",I1966-P1966)</f>
        <v/>
      </c>
      <c r="R1966" s="23">
        <f>IF(A1966="","",IF(O1966=0,"Outside audit periods; ","")&amp;IF(G1966="","No VAT category; ","")&amp;IF(ABS(Q1966)&gt;Setup!$B$10,"VAT ≠ 15% × net; ","")&amp;IF(AND(F1966="B2B - VAT registered",NOT(AND(LEN(E1966)=15,LEFT(E1966,1)="3",RIGHT(E1966,1)="3",ISNUMBER(--E1966)))),"Invalid/missing customer VAT no; ","")&amp;IF(L1966&lt;&gt;"Yes","Not reported/cleared on FATOORA; ","")&amp;IF(AND(OR(G1966="Zero-rated domestic (Box 3)",G1966="Export (Box 4)"),N1966=""),"Zero-rate/export evidence missing; ","")&amp;IF(AND(C1966="Credit Note",H1966&gt;0),"Credit note should be negative; ","")&amp;IF(AND(C1966="Simplified Tax Invoice",F1966="B2B - VAT registered"),"Simplified invoice issued to VAT-registered B2B; ",""))</f>
        <v/>
      </c>
    </row>
    <row r="1967">
      <c r="A1967" s="17" t="n"/>
      <c r="B1967" s="14" t="n"/>
      <c r="C1967" s="14" t="n"/>
      <c r="D1967" s="14" t="n"/>
      <c r="E1967" s="16" t="n"/>
      <c r="F1967" s="14" t="n"/>
      <c r="G1967" s="14" t="n"/>
      <c r="H1967" s="19" t="n"/>
      <c r="I1967" s="19" t="n"/>
      <c r="J1967" s="34">
        <f>IF(A1967="","",H1967+I1967)</f>
        <v/>
      </c>
      <c r="K1967" s="14" t="n"/>
      <c r="L1967" s="14" t="n"/>
      <c r="M1967" s="14" t="n"/>
      <c r="N1967" s="14" t="n"/>
      <c r="O1967" s="20">
        <f>IF(A1967="","",SUMPRODUCT((A1967&gt;=Setup!$C$19:$C$30)*(A1967&lt;=Setup!$D$19:$D$30)*Setup!$A$19:$A$30))</f>
        <v/>
      </c>
      <c r="P1967" s="34">
        <f>IF(A1967="","",IF(G1967="Standard 15% (Box 1)",ROUND(H1967*Setup!$B$9,2),0))</f>
        <v/>
      </c>
      <c r="Q1967" s="34">
        <f>IF(A1967="","",I1967-P1967)</f>
        <v/>
      </c>
      <c r="R1967" s="23">
        <f>IF(A1967="","",IF(O1967=0,"Outside audit periods; ","")&amp;IF(G1967="","No VAT category; ","")&amp;IF(ABS(Q1967)&gt;Setup!$B$10,"VAT ≠ 15% × net; ","")&amp;IF(AND(F1967="B2B - VAT registered",NOT(AND(LEN(E1967)=15,LEFT(E1967,1)="3",RIGHT(E1967,1)="3",ISNUMBER(--E1967)))),"Invalid/missing customer VAT no; ","")&amp;IF(L1967&lt;&gt;"Yes","Not reported/cleared on FATOORA; ","")&amp;IF(AND(OR(G1967="Zero-rated domestic (Box 3)",G1967="Export (Box 4)"),N1967=""),"Zero-rate/export evidence missing; ","")&amp;IF(AND(C1967="Credit Note",H1967&gt;0),"Credit note should be negative; ","")&amp;IF(AND(C1967="Simplified Tax Invoice",F1967="B2B - VAT registered"),"Simplified invoice issued to VAT-registered B2B; ",""))</f>
        <v/>
      </c>
    </row>
    <row r="1968">
      <c r="A1968" s="17" t="n"/>
      <c r="B1968" s="14" t="n"/>
      <c r="C1968" s="14" t="n"/>
      <c r="D1968" s="14" t="n"/>
      <c r="E1968" s="16" t="n"/>
      <c r="F1968" s="14" t="n"/>
      <c r="G1968" s="14" t="n"/>
      <c r="H1968" s="19" t="n"/>
      <c r="I1968" s="19" t="n"/>
      <c r="J1968" s="34">
        <f>IF(A1968="","",H1968+I1968)</f>
        <v/>
      </c>
      <c r="K1968" s="14" t="n"/>
      <c r="L1968" s="14" t="n"/>
      <c r="M1968" s="14" t="n"/>
      <c r="N1968" s="14" t="n"/>
      <c r="O1968" s="20">
        <f>IF(A1968="","",SUMPRODUCT((A1968&gt;=Setup!$C$19:$C$30)*(A1968&lt;=Setup!$D$19:$D$30)*Setup!$A$19:$A$30))</f>
        <v/>
      </c>
      <c r="P1968" s="34">
        <f>IF(A1968="","",IF(G1968="Standard 15% (Box 1)",ROUND(H1968*Setup!$B$9,2),0))</f>
        <v/>
      </c>
      <c r="Q1968" s="34">
        <f>IF(A1968="","",I1968-P1968)</f>
        <v/>
      </c>
      <c r="R1968" s="23">
        <f>IF(A1968="","",IF(O1968=0,"Outside audit periods; ","")&amp;IF(G1968="","No VAT category; ","")&amp;IF(ABS(Q1968)&gt;Setup!$B$10,"VAT ≠ 15% × net; ","")&amp;IF(AND(F1968="B2B - VAT registered",NOT(AND(LEN(E1968)=15,LEFT(E1968,1)="3",RIGHT(E1968,1)="3",ISNUMBER(--E1968)))),"Invalid/missing customer VAT no; ","")&amp;IF(L1968&lt;&gt;"Yes","Not reported/cleared on FATOORA; ","")&amp;IF(AND(OR(G1968="Zero-rated domestic (Box 3)",G1968="Export (Box 4)"),N1968=""),"Zero-rate/export evidence missing; ","")&amp;IF(AND(C1968="Credit Note",H1968&gt;0),"Credit note should be negative; ","")&amp;IF(AND(C1968="Simplified Tax Invoice",F1968="B2B - VAT registered"),"Simplified invoice issued to VAT-registered B2B; ",""))</f>
        <v/>
      </c>
    </row>
    <row r="1969">
      <c r="A1969" s="17" t="n"/>
      <c r="B1969" s="14" t="n"/>
      <c r="C1969" s="14" t="n"/>
      <c r="D1969" s="14" t="n"/>
      <c r="E1969" s="16" t="n"/>
      <c r="F1969" s="14" t="n"/>
      <c r="G1969" s="14" t="n"/>
      <c r="H1969" s="19" t="n"/>
      <c r="I1969" s="19" t="n"/>
      <c r="J1969" s="34">
        <f>IF(A1969="","",H1969+I1969)</f>
        <v/>
      </c>
      <c r="K1969" s="14" t="n"/>
      <c r="L1969" s="14" t="n"/>
      <c r="M1969" s="14" t="n"/>
      <c r="N1969" s="14" t="n"/>
      <c r="O1969" s="20">
        <f>IF(A1969="","",SUMPRODUCT((A1969&gt;=Setup!$C$19:$C$30)*(A1969&lt;=Setup!$D$19:$D$30)*Setup!$A$19:$A$30))</f>
        <v/>
      </c>
      <c r="P1969" s="34">
        <f>IF(A1969="","",IF(G1969="Standard 15% (Box 1)",ROUND(H1969*Setup!$B$9,2),0))</f>
        <v/>
      </c>
      <c r="Q1969" s="34">
        <f>IF(A1969="","",I1969-P1969)</f>
        <v/>
      </c>
      <c r="R1969" s="23">
        <f>IF(A1969="","",IF(O1969=0,"Outside audit periods; ","")&amp;IF(G1969="","No VAT category; ","")&amp;IF(ABS(Q1969)&gt;Setup!$B$10,"VAT ≠ 15% × net; ","")&amp;IF(AND(F1969="B2B - VAT registered",NOT(AND(LEN(E1969)=15,LEFT(E1969,1)="3",RIGHT(E1969,1)="3",ISNUMBER(--E1969)))),"Invalid/missing customer VAT no; ","")&amp;IF(L1969&lt;&gt;"Yes","Not reported/cleared on FATOORA; ","")&amp;IF(AND(OR(G1969="Zero-rated domestic (Box 3)",G1969="Export (Box 4)"),N1969=""),"Zero-rate/export evidence missing; ","")&amp;IF(AND(C1969="Credit Note",H1969&gt;0),"Credit note should be negative; ","")&amp;IF(AND(C1969="Simplified Tax Invoice",F1969="B2B - VAT registered"),"Simplified invoice issued to VAT-registered B2B; ",""))</f>
        <v/>
      </c>
    </row>
    <row r="1970">
      <c r="A1970" s="17" t="n"/>
      <c r="B1970" s="14" t="n"/>
      <c r="C1970" s="14" t="n"/>
      <c r="D1970" s="14" t="n"/>
      <c r="E1970" s="16" t="n"/>
      <c r="F1970" s="14" t="n"/>
      <c r="G1970" s="14" t="n"/>
      <c r="H1970" s="19" t="n"/>
      <c r="I1970" s="19" t="n"/>
      <c r="J1970" s="34">
        <f>IF(A1970="","",H1970+I1970)</f>
        <v/>
      </c>
      <c r="K1970" s="14" t="n"/>
      <c r="L1970" s="14" t="n"/>
      <c r="M1970" s="14" t="n"/>
      <c r="N1970" s="14" t="n"/>
      <c r="O1970" s="20">
        <f>IF(A1970="","",SUMPRODUCT((A1970&gt;=Setup!$C$19:$C$30)*(A1970&lt;=Setup!$D$19:$D$30)*Setup!$A$19:$A$30))</f>
        <v/>
      </c>
      <c r="P1970" s="34">
        <f>IF(A1970="","",IF(G1970="Standard 15% (Box 1)",ROUND(H1970*Setup!$B$9,2),0))</f>
        <v/>
      </c>
      <c r="Q1970" s="34">
        <f>IF(A1970="","",I1970-P1970)</f>
        <v/>
      </c>
      <c r="R1970" s="23">
        <f>IF(A1970="","",IF(O1970=0,"Outside audit periods; ","")&amp;IF(G1970="","No VAT category; ","")&amp;IF(ABS(Q1970)&gt;Setup!$B$10,"VAT ≠ 15% × net; ","")&amp;IF(AND(F1970="B2B - VAT registered",NOT(AND(LEN(E1970)=15,LEFT(E1970,1)="3",RIGHT(E1970,1)="3",ISNUMBER(--E1970)))),"Invalid/missing customer VAT no; ","")&amp;IF(L1970&lt;&gt;"Yes","Not reported/cleared on FATOORA; ","")&amp;IF(AND(OR(G1970="Zero-rated domestic (Box 3)",G1970="Export (Box 4)"),N1970=""),"Zero-rate/export evidence missing; ","")&amp;IF(AND(C1970="Credit Note",H1970&gt;0),"Credit note should be negative; ","")&amp;IF(AND(C1970="Simplified Tax Invoice",F1970="B2B - VAT registered"),"Simplified invoice issued to VAT-registered B2B; ",""))</f>
        <v/>
      </c>
    </row>
    <row r="1971">
      <c r="A1971" s="17" t="n"/>
      <c r="B1971" s="14" t="n"/>
      <c r="C1971" s="14" t="n"/>
      <c r="D1971" s="14" t="n"/>
      <c r="E1971" s="16" t="n"/>
      <c r="F1971" s="14" t="n"/>
      <c r="G1971" s="14" t="n"/>
      <c r="H1971" s="19" t="n"/>
      <c r="I1971" s="19" t="n"/>
      <c r="J1971" s="34">
        <f>IF(A1971="","",H1971+I1971)</f>
        <v/>
      </c>
      <c r="K1971" s="14" t="n"/>
      <c r="L1971" s="14" t="n"/>
      <c r="M1971" s="14" t="n"/>
      <c r="N1971" s="14" t="n"/>
      <c r="O1971" s="20">
        <f>IF(A1971="","",SUMPRODUCT((A1971&gt;=Setup!$C$19:$C$30)*(A1971&lt;=Setup!$D$19:$D$30)*Setup!$A$19:$A$30))</f>
        <v/>
      </c>
      <c r="P1971" s="34">
        <f>IF(A1971="","",IF(G1971="Standard 15% (Box 1)",ROUND(H1971*Setup!$B$9,2),0))</f>
        <v/>
      </c>
      <c r="Q1971" s="34">
        <f>IF(A1971="","",I1971-P1971)</f>
        <v/>
      </c>
      <c r="R1971" s="23">
        <f>IF(A1971="","",IF(O1971=0,"Outside audit periods; ","")&amp;IF(G1971="","No VAT category; ","")&amp;IF(ABS(Q1971)&gt;Setup!$B$10,"VAT ≠ 15% × net; ","")&amp;IF(AND(F1971="B2B - VAT registered",NOT(AND(LEN(E1971)=15,LEFT(E1971,1)="3",RIGHT(E1971,1)="3",ISNUMBER(--E1971)))),"Invalid/missing customer VAT no; ","")&amp;IF(L1971&lt;&gt;"Yes","Not reported/cleared on FATOORA; ","")&amp;IF(AND(OR(G1971="Zero-rated domestic (Box 3)",G1971="Export (Box 4)"),N1971=""),"Zero-rate/export evidence missing; ","")&amp;IF(AND(C1971="Credit Note",H1971&gt;0),"Credit note should be negative; ","")&amp;IF(AND(C1971="Simplified Tax Invoice",F1971="B2B - VAT registered"),"Simplified invoice issued to VAT-registered B2B; ",""))</f>
        <v/>
      </c>
    </row>
    <row r="1972">
      <c r="A1972" s="17" t="n"/>
      <c r="B1972" s="14" t="n"/>
      <c r="C1972" s="14" t="n"/>
      <c r="D1972" s="14" t="n"/>
      <c r="E1972" s="16" t="n"/>
      <c r="F1972" s="14" t="n"/>
      <c r="G1972" s="14" t="n"/>
      <c r="H1972" s="19" t="n"/>
      <c r="I1972" s="19" t="n"/>
      <c r="J1972" s="34">
        <f>IF(A1972="","",H1972+I1972)</f>
        <v/>
      </c>
      <c r="K1972" s="14" t="n"/>
      <c r="L1972" s="14" t="n"/>
      <c r="M1972" s="14" t="n"/>
      <c r="N1972" s="14" t="n"/>
      <c r="O1972" s="20">
        <f>IF(A1972="","",SUMPRODUCT((A1972&gt;=Setup!$C$19:$C$30)*(A1972&lt;=Setup!$D$19:$D$30)*Setup!$A$19:$A$30))</f>
        <v/>
      </c>
      <c r="P1972" s="34">
        <f>IF(A1972="","",IF(G1972="Standard 15% (Box 1)",ROUND(H1972*Setup!$B$9,2),0))</f>
        <v/>
      </c>
      <c r="Q1972" s="34">
        <f>IF(A1972="","",I1972-P1972)</f>
        <v/>
      </c>
      <c r="R1972" s="23">
        <f>IF(A1972="","",IF(O1972=0,"Outside audit periods; ","")&amp;IF(G1972="","No VAT category; ","")&amp;IF(ABS(Q1972)&gt;Setup!$B$10,"VAT ≠ 15% × net; ","")&amp;IF(AND(F1972="B2B - VAT registered",NOT(AND(LEN(E1972)=15,LEFT(E1972,1)="3",RIGHT(E1972,1)="3",ISNUMBER(--E1972)))),"Invalid/missing customer VAT no; ","")&amp;IF(L1972&lt;&gt;"Yes","Not reported/cleared on FATOORA; ","")&amp;IF(AND(OR(G1972="Zero-rated domestic (Box 3)",G1972="Export (Box 4)"),N1972=""),"Zero-rate/export evidence missing; ","")&amp;IF(AND(C1972="Credit Note",H1972&gt;0),"Credit note should be negative; ","")&amp;IF(AND(C1972="Simplified Tax Invoice",F1972="B2B - VAT registered"),"Simplified invoice issued to VAT-registered B2B; ",""))</f>
        <v/>
      </c>
    </row>
    <row r="1973">
      <c r="A1973" s="17" t="n"/>
      <c r="B1973" s="14" t="n"/>
      <c r="C1973" s="14" t="n"/>
      <c r="D1973" s="14" t="n"/>
      <c r="E1973" s="16" t="n"/>
      <c r="F1973" s="14" t="n"/>
      <c r="G1973" s="14" t="n"/>
      <c r="H1973" s="19" t="n"/>
      <c r="I1973" s="19" t="n"/>
      <c r="J1973" s="34">
        <f>IF(A1973="","",H1973+I1973)</f>
        <v/>
      </c>
      <c r="K1973" s="14" t="n"/>
      <c r="L1973" s="14" t="n"/>
      <c r="M1973" s="14" t="n"/>
      <c r="N1973" s="14" t="n"/>
      <c r="O1973" s="20">
        <f>IF(A1973="","",SUMPRODUCT((A1973&gt;=Setup!$C$19:$C$30)*(A1973&lt;=Setup!$D$19:$D$30)*Setup!$A$19:$A$30))</f>
        <v/>
      </c>
      <c r="P1973" s="34">
        <f>IF(A1973="","",IF(G1973="Standard 15% (Box 1)",ROUND(H1973*Setup!$B$9,2),0))</f>
        <v/>
      </c>
      <c r="Q1973" s="34">
        <f>IF(A1973="","",I1973-P1973)</f>
        <v/>
      </c>
      <c r="R1973" s="23">
        <f>IF(A1973="","",IF(O1973=0,"Outside audit periods; ","")&amp;IF(G1973="","No VAT category; ","")&amp;IF(ABS(Q1973)&gt;Setup!$B$10,"VAT ≠ 15% × net; ","")&amp;IF(AND(F1973="B2B - VAT registered",NOT(AND(LEN(E1973)=15,LEFT(E1973,1)="3",RIGHT(E1973,1)="3",ISNUMBER(--E1973)))),"Invalid/missing customer VAT no; ","")&amp;IF(L1973&lt;&gt;"Yes","Not reported/cleared on FATOORA; ","")&amp;IF(AND(OR(G1973="Zero-rated domestic (Box 3)",G1973="Export (Box 4)"),N1973=""),"Zero-rate/export evidence missing; ","")&amp;IF(AND(C1973="Credit Note",H1973&gt;0),"Credit note should be negative; ","")&amp;IF(AND(C1973="Simplified Tax Invoice",F1973="B2B - VAT registered"),"Simplified invoice issued to VAT-registered B2B; ",""))</f>
        <v/>
      </c>
    </row>
    <row r="1974">
      <c r="A1974" s="17" t="n"/>
      <c r="B1974" s="14" t="n"/>
      <c r="C1974" s="14" t="n"/>
      <c r="D1974" s="14" t="n"/>
      <c r="E1974" s="16" t="n"/>
      <c r="F1974" s="14" t="n"/>
      <c r="G1974" s="14" t="n"/>
      <c r="H1974" s="19" t="n"/>
      <c r="I1974" s="19" t="n"/>
      <c r="J1974" s="34">
        <f>IF(A1974="","",H1974+I1974)</f>
        <v/>
      </c>
      <c r="K1974" s="14" t="n"/>
      <c r="L1974" s="14" t="n"/>
      <c r="M1974" s="14" t="n"/>
      <c r="N1974" s="14" t="n"/>
      <c r="O1974" s="20">
        <f>IF(A1974="","",SUMPRODUCT((A1974&gt;=Setup!$C$19:$C$30)*(A1974&lt;=Setup!$D$19:$D$30)*Setup!$A$19:$A$30))</f>
        <v/>
      </c>
      <c r="P1974" s="34">
        <f>IF(A1974="","",IF(G1974="Standard 15% (Box 1)",ROUND(H1974*Setup!$B$9,2),0))</f>
        <v/>
      </c>
      <c r="Q1974" s="34">
        <f>IF(A1974="","",I1974-P1974)</f>
        <v/>
      </c>
      <c r="R1974" s="23">
        <f>IF(A1974="","",IF(O1974=0,"Outside audit periods; ","")&amp;IF(G1974="","No VAT category; ","")&amp;IF(ABS(Q1974)&gt;Setup!$B$10,"VAT ≠ 15% × net; ","")&amp;IF(AND(F1974="B2B - VAT registered",NOT(AND(LEN(E1974)=15,LEFT(E1974,1)="3",RIGHT(E1974,1)="3",ISNUMBER(--E1974)))),"Invalid/missing customer VAT no; ","")&amp;IF(L1974&lt;&gt;"Yes","Not reported/cleared on FATOORA; ","")&amp;IF(AND(OR(G1974="Zero-rated domestic (Box 3)",G1974="Export (Box 4)"),N1974=""),"Zero-rate/export evidence missing; ","")&amp;IF(AND(C1974="Credit Note",H1974&gt;0),"Credit note should be negative; ","")&amp;IF(AND(C1974="Simplified Tax Invoice",F1974="B2B - VAT registered"),"Simplified invoice issued to VAT-registered B2B; ",""))</f>
        <v/>
      </c>
    </row>
    <row r="1975">
      <c r="A1975" s="17" t="n"/>
      <c r="B1975" s="14" t="n"/>
      <c r="C1975" s="14" t="n"/>
      <c r="D1975" s="14" t="n"/>
      <c r="E1975" s="16" t="n"/>
      <c r="F1975" s="14" t="n"/>
      <c r="G1975" s="14" t="n"/>
      <c r="H1975" s="19" t="n"/>
      <c r="I1975" s="19" t="n"/>
      <c r="J1975" s="34">
        <f>IF(A1975="","",H1975+I1975)</f>
        <v/>
      </c>
      <c r="K1975" s="14" t="n"/>
      <c r="L1975" s="14" t="n"/>
      <c r="M1975" s="14" t="n"/>
      <c r="N1975" s="14" t="n"/>
      <c r="O1975" s="20">
        <f>IF(A1975="","",SUMPRODUCT((A1975&gt;=Setup!$C$19:$C$30)*(A1975&lt;=Setup!$D$19:$D$30)*Setup!$A$19:$A$30))</f>
        <v/>
      </c>
      <c r="P1975" s="34">
        <f>IF(A1975="","",IF(G1975="Standard 15% (Box 1)",ROUND(H1975*Setup!$B$9,2),0))</f>
        <v/>
      </c>
      <c r="Q1975" s="34">
        <f>IF(A1975="","",I1975-P1975)</f>
        <v/>
      </c>
      <c r="R1975" s="23">
        <f>IF(A1975="","",IF(O1975=0,"Outside audit periods; ","")&amp;IF(G1975="","No VAT category; ","")&amp;IF(ABS(Q1975)&gt;Setup!$B$10,"VAT ≠ 15% × net; ","")&amp;IF(AND(F1975="B2B - VAT registered",NOT(AND(LEN(E1975)=15,LEFT(E1975,1)="3",RIGHT(E1975,1)="3",ISNUMBER(--E1975)))),"Invalid/missing customer VAT no; ","")&amp;IF(L1975&lt;&gt;"Yes","Not reported/cleared on FATOORA; ","")&amp;IF(AND(OR(G1975="Zero-rated domestic (Box 3)",G1975="Export (Box 4)"),N1975=""),"Zero-rate/export evidence missing; ","")&amp;IF(AND(C1975="Credit Note",H1975&gt;0),"Credit note should be negative; ","")&amp;IF(AND(C1975="Simplified Tax Invoice",F1975="B2B - VAT registered"),"Simplified invoice issued to VAT-registered B2B; ",""))</f>
        <v/>
      </c>
    </row>
    <row r="1976">
      <c r="A1976" s="17" t="n"/>
      <c r="B1976" s="14" t="n"/>
      <c r="C1976" s="14" t="n"/>
      <c r="D1976" s="14" t="n"/>
      <c r="E1976" s="16" t="n"/>
      <c r="F1976" s="14" t="n"/>
      <c r="G1976" s="14" t="n"/>
      <c r="H1976" s="19" t="n"/>
      <c r="I1976" s="19" t="n"/>
      <c r="J1976" s="34">
        <f>IF(A1976="","",H1976+I1976)</f>
        <v/>
      </c>
      <c r="K1976" s="14" t="n"/>
      <c r="L1976" s="14" t="n"/>
      <c r="M1976" s="14" t="n"/>
      <c r="N1976" s="14" t="n"/>
      <c r="O1976" s="20">
        <f>IF(A1976="","",SUMPRODUCT((A1976&gt;=Setup!$C$19:$C$30)*(A1976&lt;=Setup!$D$19:$D$30)*Setup!$A$19:$A$30))</f>
        <v/>
      </c>
      <c r="P1976" s="34">
        <f>IF(A1976="","",IF(G1976="Standard 15% (Box 1)",ROUND(H1976*Setup!$B$9,2),0))</f>
        <v/>
      </c>
      <c r="Q1976" s="34">
        <f>IF(A1976="","",I1976-P1976)</f>
        <v/>
      </c>
      <c r="R1976" s="23">
        <f>IF(A1976="","",IF(O1976=0,"Outside audit periods; ","")&amp;IF(G1976="","No VAT category; ","")&amp;IF(ABS(Q1976)&gt;Setup!$B$10,"VAT ≠ 15% × net; ","")&amp;IF(AND(F1976="B2B - VAT registered",NOT(AND(LEN(E1976)=15,LEFT(E1976,1)="3",RIGHT(E1976,1)="3",ISNUMBER(--E1976)))),"Invalid/missing customer VAT no; ","")&amp;IF(L1976&lt;&gt;"Yes","Not reported/cleared on FATOORA; ","")&amp;IF(AND(OR(G1976="Zero-rated domestic (Box 3)",G1976="Export (Box 4)"),N1976=""),"Zero-rate/export evidence missing; ","")&amp;IF(AND(C1976="Credit Note",H1976&gt;0),"Credit note should be negative; ","")&amp;IF(AND(C1976="Simplified Tax Invoice",F1976="B2B - VAT registered"),"Simplified invoice issued to VAT-registered B2B; ",""))</f>
        <v/>
      </c>
    </row>
    <row r="1977">
      <c r="A1977" s="17" t="n"/>
      <c r="B1977" s="14" t="n"/>
      <c r="C1977" s="14" t="n"/>
      <c r="D1977" s="14" t="n"/>
      <c r="E1977" s="16" t="n"/>
      <c r="F1977" s="14" t="n"/>
      <c r="G1977" s="14" t="n"/>
      <c r="H1977" s="19" t="n"/>
      <c r="I1977" s="19" t="n"/>
      <c r="J1977" s="34">
        <f>IF(A1977="","",H1977+I1977)</f>
        <v/>
      </c>
      <c r="K1977" s="14" t="n"/>
      <c r="L1977" s="14" t="n"/>
      <c r="M1977" s="14" t="n"/>
      <c r="N1977" s="14" t="n"/>
      <c r="O1977" s="20">
        <f>IF(A1977="","",SUMPRODUCT((A1977&gt;=Setup!$C$19:$C$30)*(A1977&lt;=Setup!$D$19:$D$30)*Setup!$A$19:$A$30))</f>
        <v/>
      </c>
      <c r="P1977" s="34">
        <f>IF(A1977="","",IF(G1977="Standard 15% (Box 1)",ROUND(H1977*Setup!$B$9,2),0))</f>
        <v/>
      </c>
      <c r="Q1977" s="34">
        <f>IF(A1977="","",I1977-P1977)</f>
        <v/>
      </c>
      <c r="R1977" s="23">
        <f>IF(A1977="","",IF(O1977=0,"Outside audit periods; ","")&amp;IF(G1977="","No VAT category; ","")&amp;IF(ABS(Q1977)&gt;Setup!$B$10,"VAT ≠ 15% × net; ","")&amp;IF(AND(F1977="B2B - VAT registered",NOT(AND(LEN(E1977)=15,LEFT(E1977,1)="3",RIGHT(E1977,1)="3",ISNUMBER(--E1977)))),"Invalid/missing customer VAT no; ","")&amp;IF(L1977&lt;&gt;"Yes","Not reported/cleared on FATOORA; ","")&amp;IF(AND(OR(G1977="Zero-rated domestic (Box 3)",G1977="Export (Box 4)"),N1977=""),"Zero-rate/export evidence missing; ","")&amp;IF(AND(C1977="Credit Note",H1977&gt;0),"Credit note should be negative; ","")&amp;IF(AND(C1977="Simplified Tax Invoice",F1977="B2B - VAT registered"),"Simplified invoice issued to VAT-registered B2B; ",""))</f>
        <v/>
      </c>
    </row>
    <row r="1978">
      <c r="A1978" s="17" t="n"/>
      <c r="B1978" s="14" t="n"/>
      <c r="C1978" s="14" t="n"/>
      <c r="D1978" s="14" t="n"/>
      <c r="E1978" s="16" t="n"/>
      <c r="F1978" s="14" t="n"/>
      <c r="G1978" s="14" t="n"/>
      <c r="H1978" s="19" t="n"/>
      <c r="I1978" s="19" t="n"/>
      <c r="J1978" s="34">
        <f>IF(A1978="","",H1978+I1978)</f>
        <v/>
      </c>
      <c r="K1978" s="14" t="n"/>
      <c r="L1978" s="14" t="n"/>
      <c r="M1978" s="14" t="n"/>
      <c r="N1978" s="14" t="n"/>
      <c r="O1978" s="20">
        <f>IF(A1978="","",SUMPRODUCT((A1978&gt;=Setup!$C$19:$C$30)*(A1978&lt;=Setup!$D$19:$D$30)*Setup!$A$19:$A$30))</f>
        <v/>
      </c>
      <c r="P1978" s="34">
        <f>IF(A1978="","",IF(G1978="Standard 15% (Box 1)",ROUND(H1978*Setup!$B$9,2),0))</f>
        <v/>
      </c>
      <c r="Q1978" s="34">
        <f>IF(A1978="","",I1978-P1978)</f>
        <v/>
      </c>
      <c r="R1978" s="23">
        <f>IF(A1978="","",IF(O1978=0,"Outside audit periods; ","")&amp;IF(G1978="","No VAT category; ","")&amp;IF(ABS(Q1978)&gt;Setup!$B$10,"VAT ≠ 15% × net; ","")&amp;IF(AND(F1978="B2B - VAT registered",NOT(AND(LEN(E1978)=15,LEFT(E1978,1)="3",RIGHT(E1978,1)="3",ISNUMBER(--E1978)))),"Invalid/missing customer VAT no; ","")&amp;IF(L1978&lt;&gt;"Yes","Not reported/cleared on FATOORA; ","")&amp;IF(AND(OR(G1978="Zero-rated domestic (Box 3)",G1978="Export (Box 4)"),N1978=""),"Zero-rate/export evidence missing; ","")&amp;IF(AND(C1978="Credit Note",H1978&gt;0),"Credit note should be negative; ","")&amp;IF(AND(C1978="Simplified Tax Invoice",F1978="B2B - VAT registered"),"Simplified invoice issued to VAT-registered B2B; ",""))</f>
        <v/>
      </c>
    </row>
    <row r="1979">
      <c r="A1979" s="17" t="n"/>
      <c r="B1979" s="14" t="n"/>
      <c r="C1979" s="14" t="n"/>
      <c r="D1979" s="14" t="n"/>
      <c r="E1979" s="16" t="n"/>
      <c r="F1979" s="14" t="n"/>
      <c r="G1979" s="14" t="n"/>
      <c r="H1979" s="19" t="n"/>
      <c r="I1979" s="19" t="n"/>
      <c r="J1979" s="34">
        <f>IF(A1979="","",H1979+I1979)</f>
        <v/>
      </c>
      <c r="K1979" s="14" t="n"/>
      <c r="L1979" s="14" t="n"/>
      <c r="M1979" s="14" t="n"/>
      <c r="N1979" s="14" t="n"/>
      <c r="O1979" s="20">
        <f>IF(A1979="","",SUMPRODUCT((A1979&gt;=Setup!$C$19:$C$30)*(A1979&lt;=Setup!$D$19:$D$30)*Setup!$A$19:$A$30))</f>
        <v/>
      </c>
      <c r="P1979" s="34">
        <f>IF(A1979="","",IF(G1979="Standard 15% (Box 1)",ROUND(H1979*Setup!$B$9,2),0))</f>
        <v/>
      </c>
      <c r="Q1979" s="34">
        <f>IF(A1979="","",I1979-P1979)</f>
        <v/>
      </c>
      <c r="R1979" s="23">
        <f>IF(A1979="","",IF(O1979=0,"Outside audit periods; ","")&amp;IF(G1979="","No VAT category; ","")&amp;IF(ABS(Q1979)&gt;Setup!$B$10,"VAT ≠ 15% × net; ","")&amp;IF(AND(F1979="B2B - VAT registered",NOT(AND(LEN(E1979)=15,LEFT(E1979,1)="3",RIGHT(E1979,1)="3",ISNUMBER(--E1979)))),"Invalid/missing customer VAT no; ","")&amp;IF(L1979&lt;&gt;"Yes","Not reported/cleared on FATOORA; ","")&amp;IF(AND(OR(G1979="Zero-rated domestic (Box 3)",G1979="Export (Box 4)"),N1979=""),"Zero-rate/export evidence missing; ","")&amp;IF(AND(C1979="Credit Note",H1979&gt;0),"Credit note should be negative; ","")&amp;IF(AND(C1979="Simplified Tax Invoice",F1979="B2B - VAT registered"),"Simplified invoice issued to VAT-registered B2B; ",""))</f>
        <v/>
      </c>
    </row>
    <row r="1980">
      <c r="A1980" s="17" t="n"/>
      <c r="B1980" s="14" t="n"/>
      <c r="C1980" s="14" t="n"/>
      <c r="D1980" s="14" t="n"/>
      <c r="E1980" s="16" t="n"/>
      <c r="F1980" s="14" t="n"/>
      <c r="G1980" s="14" t="n"/>
      <c r="H1980" s="19" t="n"/>
      <c r="I1980" s="19" t="n"/>
      <c r="J1980" s="34">
        <f>IF(A1980="","",H1980+I1980)</f>
        <v/>
      </c>
      <c r="K1980" s="14" t="n"/>
      <c r="L1980" s="14" t="n"/>
      <c r="M1980" s="14" t="n"/>
      <c r="N1980" s="14" t="n"/>
      <c r="O1980" s="20">
        <f>IF(A1980="","",SUMPRODUCT((A1980&gt;=Setup!$C$19:$C$30)*(A1980&lt;=Setup!$D$19:$D$30)*Setup!$A$19:$A$30))</f>
        <v/>
      </c>
      <c r="P1980" s="34">
        <f>IF(A1980="","",IF(G1980="Standard 15% (Box 1)",ROUND(H1980*Setup!$B$9,2),0))</f>
        <v/>
      </c>
      <c r="Q1980" s="34">
        <f>IF(A1980="","",I1980-P1980)</f>
        <v/>
      </c>
      <c r="R1980" s="23">
        <f>IF(A1980="","",IF(O1980=0,"Outside audit periods; ","")&amp;IF(G1980="","No VAT category; ","")&amp;IF(ABS(Q1980)&gt;Setup!$B$10,"VAT ≠ 15% × net; ","")&amp;IF(AND(F1980="B2B - VAT registered",NOT(AND(LEN(E1980)=15,LEFT(E1980,1)="3",RIGHT(E1980,1)="3",ISNUMBER(--E1980)))),"Invalid/missing customer VAT no; ","")&amp;IF(L1980&lt;&gt;"Yes","Not reported/cleared on FATOORA; ","")&amp;IF(AND(OR(G1980="Zero-rated domestic (Box 3)",G1980="Export (Box 4)"),N1980=""),"Zero-rate/export evidence missing; ","")&amp;IF(AND(C1980="Credit Note",H1980&gt;0),"Credit note should be negative; ","")&amp;IF(AND(C1980="Simplified Tax Invoice",F1980="B2B - VAT registered"),"Simplified invoice issued to VAT-registered B2B; ",""))</f>
        <v/>
      </c>
    </row>
    <row r="1981">
      <c r="A1981" s="17" t="n"/>
      <c r="B1981" s="14" t="n"/>
      <c r="C1981" s="14" t="n"/>
      <c r="D1981" s="14" t="n"/>
      <c r="E1981" s="16" t="n"/>
      <c r="F1981" s="14" t="n"/>
      <c r="G1981" s="14" t="n"/>
      <c r="H1981" s="19" t="n"/>
      <c r="I1981" s="19" t="n"/>
      <c r="J1981" s="34">
        <f>IF(A1981="","",H1981+I1981)</f>
        <v/>
      </c>
      <c r="K1981" s="14" t="n"/>
      <c r="L1981" s="14" t="n"/>
      <c r="M1981" s="14" t="n"/>
      <c r="N1981" s="14" t="n"/>
      <c r="O1981" s="20">
        <f>IF(A1981="","",SUMPRODUCT((A1981&gt;=Setup!$C$19:$C$30)*(A1981&lt;=Setup!$D$19:$D$30)*Setup!$A$19:$A$30))</f>
        <v/>
      </c>
      <c r="P1981" s="34">
        <f>IF(A1981="","",IF(G1981="Standard 15% (Box 1)",ROUND(H1981*Setup!$B$9,2),0))</f>
        <v/>
      </c>
      <c r="Q1981" s="34">
        <f>IF(A1981="","",I1981-P1981)</f>
        <v/>
      </c>
      <c r="R1981" s="23">
        <f>IF(A1981="","",IF(O1981=0,"Outside audit periods; ","")&amp;IF(G1981="","No VAT category; ","")&amp;IF(ABS(Q1981)&gt;Setup!$B$10,"VAT ≠ 15% × net; ","")&amp;IF(AND(F1981="B2B - VAT registered",NOT(AND(LEN(E1981)=15,LEFT(E1981,1)="3",RIGHT(E1981,1)="3",ISNUMBER(--E1981)))),"Invalid/missing customer VAT no; ","")&amp;IF(L1981&lt;&gt;"Yes","Not reported/cleared on FATOORA; ","")&amp;IF(AND(OR(G1981="Zero-rated domestic (Box 3)",G1981="Export (Box 4)"),N1981=""),"Zero-rate/export evidence missing; ","")&amp;IF(AND(C1981="Credit Note",H1981&gt;0),"Credit note should be negative; ","")&amp;IF(AND(C1981="Simplified Tax Invoice",F1981="B2B - VAT registered"),"Simplified invoice issued to VAT-registered B2B; ",""))</f>
        <v/>
      </c>
    </row>
    <row r="1982">
      <c r="A1982" s="17" t="n"/>
      <c r="B1982" s="14" t="n"/>
      <c r="C1982" s="14" t="n"/>
      <c r="D1982" s="14" t="n"/>
      <c r="E1982" s="16" t="n"/>
      <c r="F1982" s="14" t="n"/>
      <c r="G1982" s="14" t="n"/>
      <c r="H1982" s="19" t="n"/>
      <c r="I1982" s="19" t="n"/>
      <c r="J1982" s="34">
        <f>IF(A1982="","",H1982+I1982)</f>
        <v/>
      </c>
      <c r="K1982" s="14" t="n"/>
      <c r="L1982" s="14" t="n"/>
      <c r="M1982" s="14" t="n"/>
      <c r="N1982" s="14" t="n"/>
      <c r="O1982" s="20">
        <f>IF(A1982="","",SUMPRODUCT((A1982&gt;=Setup!$C$19:$C$30)*(A1982&lt;=Setup!$D$19:$D$30)*Setup!$A$19:$A$30))</f>
        <v/>
      </c>
      <c r="P1982" s="34">
        <f>IF(A1982="","",IF(G1982="Standard 15% (Box 1)",ROUND(H1982*Setup!$B$9,2),0))</f>
        <v/>
      </c>
      <c r="Q1982" s="34">
        <f>IF(A1982="","",I1982-P1982)</f>
        <v/>
      </c>
      <c r="R1982" s="23">
        <f>IF(A1982="","",IF(O1982=0,"Outside audit periods; ","")&amp;IF(G1982="","No VAT category; ","")&amp;IF(ABS(Q1982)&gt;Setup!$B$10,"VAT ≠ 15% × net; ","")&amp;IF(AND(F1982="B2B - VAT registered",NOT(AND(LEN(E1982)=15,LEFT(E1982,1)="3",RIGHT(E1982,1)="3",ISNUMBER(--E1982)))),"Invalid/missing customer VAT no; ","")&amp;IF(L1982&lt;&gt;"Yes","Not reported/cleared on FATOORA; ","")&amp;IF(AND(OR(G1982="Zero-rated domestic (Box 3)",G1982="Export (Box 4)"),N1982=""),"Zero-rate/export evidence missing; ","")&amp;IF(AND(C1982="Credit Note",H1982&gt;0),"Credit note should be negative; ","")&amp;IF(AND(C1982="Simplified Tax Invoice",F1982="B2B - VAT registered"),"Simplified invoice issued to VAT-registered B2B; ",""))</f>
        <v/>
      </c>
    </row>
    <row r="1983">
      <c r="A1983" s="17" t="n"/>
      <c r="B1983" s="14" t="n"/>
      <c r="C1983" s="14" t="n"/>
      <c r="D1983" s="14" t="n"/>
      <c r="E1983" s="16" t="n"/>
      <c r="F1983" s="14" t="n"/>
      <c r="G1983" s="14" t="n"/>
      <c r="H1983" s="19" t="n"/>
      <c r="I1983" s="19" t="n"/>
      <c r="J1983" s="34">
        <f>IF(A1983="","",H1983+I1983)</f>
        <v/>
      </c>
      <c r="K1983" s="14" t="n"/>
      <c r="L1983" s="14" t="n"/>
      <c r="M1983" s="14" t="n"/>
      <c r="N1983" s="14" t="n"/>
      <c r="O1983" s="20">
        <f>IF(A1983="","",SUMPRODUCT((A1983&gt;=Setup!$C$19:$C$30)*(A1983&lt;=Setup!$D$19:$D$30)*Setup!$A$19:$A$30))</f>
        <v/>
      </c>
      <c r="P1983" s="34">
        <f>IF(A1983="","",IF(G1983="Standard 15% (Box 1)",ROUND(H1983*Setup!$B$9,2),0))</f>
        <v/>
      </c>
      <c r="Q1983" s="34">
        <f>IF(A1983="","",I1983-P1983)</f>
        <v/>
      </c>
      <c r="R1983" s="23">
        <f>IF(A1983="","",IF(O1983=0,"Outside audit periods; ","")&amp;IF(G1983="","No VAT category; ","")&amp;IF(ABS(Q1983)&gt;Setup!$B$10,"VAT ≠ 15% × net; ","")&amp;IF(AND(F1983="B2B - VAT registered",NOT(AND(LEN(E1983)=15,LEFT(E1983,1)="3",RIGHT(E1983,1)="3",ISNUMBER(--E1983)))),"Invalid/missing customer VAT no; ","")&amp;IF(L1983&lt;&gt;"Yes","Not reported/cleared on FATOORA; ","")&amp;IF(AND(OR(G1983="Zero-rated domestic (Box 3)",G1983="Export (Box 4)"),N1983=""),"Zero-rate/export evidence missing; ","")&amp;IF(AND(C1983="Credit Note",H1983&gt;0),"Credit note should be negative; ","")&amp;IF(AND(C1983="Simplified Tax Invoice",F1983="B2B - VAT registered"),"Simplified invoice issued to VAT-registered B2B; ",""))</f>
        <v/>
      </c>
    </row>
    <row r="1984">
      <c r="A1984" s="17" t="n"/>
      <c r="B1984" s="14" t="n"/>
      <c r="C1984" s="14" t="n"/>
      <c r="D1984" s="14" t="n"/>
      <c r="E1984" s="16" t="n"/>
      <c r="F1984" s="14" t="n"/>
      <c r="G1984" s="14" t="n"/>
      <c r="H1984" s="19" t="n"/>
      <c r="I1984" s="19" t="n"/>
      <c r="J1984" s="34">
        <f>IF(A1984="","",H1984+I1984)</f>
        <v/>
      </c>
      <c r="K1984" s="14" t="n"/>
      <c r="L1984" s="14" t="n"/>
      <c r="M1984" s="14" t="n"/>
      <c r="N1984" s="14" t="n"/>
      <c r="O1984" s="20">
        <f>IF(A1984="","",SUMPRODUCT((A1984&gt;=Setup!$C$19:$C$30)*(A1984&lt;=Setup!$D$19:$D$30)*Setup!$A$19:$A$30))</f>
        <v/>
      </c>
      <c r="P1984" s="34">
        <f>IF(A1984="","",IF(G1984="Standard 15% (Box 1)",ROUND(H1984*Setup!$B$9,2),0))</f>
        <v/>
      </c>
      <c r="Q1984" s="34">
        <f>IF(A1984="","",I1984-P1984)</f>
        <v/>
      </c>
      <c r="R1984" s="23">
        <f>IF(A1984="","",IF(O1984=0,"Outside audit periods; ","")&amp;IF(G1984="","No VAT category; ","")&amp;IF(ABS(Q1984)&gt;Setup!$B$10,"VAT ≠ 15% × net; ","")&amp;IF(AND(F1984="B2B - VAT registered",NOT(AND(LEN(E1984)=15,LEFT(E1984,1)="3",RIGHT(E1984,1)="3",ISNUMBER(--E1984)))),"Invalid/missing customer VAT no; ","")&amp;IF(L1984&lt;&gt;"Yes","Not reported/cleared on FATOORA; ","")&amp;IF(AND(OR(G1984="Zero-rated domestic (Box 3)",G1984="Export (Box 4)"),N1984=""),"Zero-rate/export evidence missing; ","")&amp;IF(AND(C1984="Credit Note",H1984&gt;0),"Credit note should be negative; ","")&amp;IF(AND(C1984="Simplified Tax Invoice",F1984="B2B - VAT registered"),"Simplified invoice issued to VAT-registered B2B; ",""))</f>
        <v/>
      </c>
    </row>
    <row r="1985">
      <c r="A1985" s="17" t="n"/>
      <c r="B1985" s="14" t="n"/>
      <c r="C1985" s="14" t="n"/>
      <c r="D1985" s="14" t="n"/>
      <c r="E1985" s="16" t="n"/>
      <c r="F1985" s="14" t="n"/>
      <c r="G1985" s="14" t="n"/>
      <c r="H1985" s="19" t="n"/>
      <c r="I1985" s="19" t="n"/>
      <c r="J1985" s="34">
        <f>IF(A1985="","",H1985+I1985)</f>
        <v/>
      </c>
      <c r="K1985" s="14" t="n"/>
      <c r="L1985" s="14" t="n"/>
      <c r="M1985" s="14" t="n"/>
      <c r="N1985" s="14" t="n"/>
      <c r="O1985" s="20">
        <f>IF(A1985="","",SUMPRODUCT((A1985&gt;=Setup!$C$19:$C$30)*(A1985&lt;=Setup!$D$19:$D$30)*Setup!$A$19:$A$30))</f>
        <v/>
      </c>
      <c r="P1985" s="34">
        <f>IF(A1985="","",IF(G1985="Standard 15% (Box 1)",ROUND(H1985*Setup!$B$9,2),0))</f>
        <v/>
      </c>
      <c r="Q1985" s="34">
        <f>IF(A1985="","",I1985-P1985)</f>
        <v/>
      </c>
      <c r="R1985" s="23">
        <f>IF(A1985="","",IF(O1985=0,"Outside audit periods; ","")&amp;IF(G1985="","No VAT category; ","")&amp;IF(ABS(Q1985)&gt;Setup!$B$10,"VAT ≠ 15% × net; ","")&amp;IF(AND(F1985="B2B - VAT registered",NOT(AND(LEN(E1985)=15,LEFT(E1985,1)="3",RIGHT(E1985,1)="3",ISNUMBER(--E1985)))),"Invalid/missing customer VAT no; ","")&amp;IF(L1985&lt;&gt;"Yes","Not reported/cleared on FATOORA; ","")&amp;IF(AND(OR(G1985="Zero-rated domestic (Box 3)",G1985="Export (Box 4)"),N1985=""),"Zero-rate/export evidence missing; ","")&amp;IF(AND(C1985="Credit Note",H1985&gt;0),"Credit note should be negative; ","")&amp;IF(AND(C1985="Simplified Tax Invoice",F1985="B2B - VAT registered"),"Simplified invoice issued to VAT-registered B2B; ",""))</f>
        <v/>
      </c>
    </row>
    <row r="1986">
      <c r="A1986" s="17" t="n"/>
      <c r="B1986" s="14" t="n"/>
      <c r="C1986" s="14" t="n"/>
      <c r="D1986" s="14" t="n"/>
      <c r="E1986" s="16" t="n"/>
      <c r="F1986" s="14" t="n"/>
      <c r="G1986" s="14" t="n"/>
      <c r="H1986" s="19" t="n"/>
      <c r="I1986" s="19" t="n"/>
      <c r="J1986" s="34">
        <f>IF(A1986="","",H1986+I1986)</f>
        <v/>
      </c>
      <c r="K1986" s="14" t="n"/>
      <c r="L1986" s="14" t="n"/>
      <c r="M1986" s="14" t="n"/>
      <c r="N1986" s="14" t="n"/>
      <c r="O1986" s="20">
        <f>IF(A1986="","",SUMPRODUCT((A1986&gt;=Setup!$C$19:$C$30)*(A1986&lt;=Setup!$D$19:$D$30)*Setup!$A$19:$A$30))</f>
        <v/>
      </c>
      <c r="P1986" s="34">
        <f>IF(A1986="","",IF(G1986="Standard 15% (Box 1)",ROUND(H1986*Setup!$B$9,2),0))</f>
        <v/>
      </c>
      <c r="Q1986" s="34">
        <f>IF(A1986="","",I1986-P1986)</f>
        <v/>
      </c>
      <c r="R1986" s="23">
        <f>IF(A1986="","",IF(O1986=0,"Outside audit periods; ","")&amp;IF(G1986="","No VAT category; ","")&amp;IF(ABS(Q1986)&gt;Setup!$B$10,"VAT ≠ 15% × net; ","")&amp;IF(AND(F1986="B2B - VAT registered",NOT(AND(LEN(E1986)=15,LEFT(E1986,1)="3",RIGHT(E1986,1)="3",ISNUMBER(--E1986)))),"Invalid/missing customer VAT no; ","")&amp;IF(L1986&lt;&gt;"Yes","Not reported/cleared on FATOORA; ","")&amp;IF(AND(OR(G1986="Zero-rated domestic (Box 3)",G1986="Export (Box 4)"),N1986=""),"Zero-rate/export evidence missing; ","")&amp;IF(AND(C1986="Credit Note",H1986&gt;0),"Credit note should be negative; ","")&amp;IF(AND(C1986="Simplified Tax Invoice",F1986="B2B - VAT registered"),"Simplified invoice issued to VAT-registered B2B; ",""))</f>
        <v/>
      </c>
    </row>
    <row r="1987">
      <c r="A1987" s="17" t="n"/>
      <c r="B1987" s="14" t="n"/>
      <c r="C1987" s="14" t="n"/>
      <c r="D1987" s="14" t="n"/>
      <c r="E1987" s="16" t="n"/>
      <c r="F1987" s="14" t="n"/>
      <c r="G1987" s="14" t="n"/>
      <c r="H1987" s="19" t="n"/>
      <c r="I1987" s="19" t="n"/>
      <c r="J1987" s="34">
        <f>IF(A1987="","",H1987+I1987)</f>
        <v/>
      </c>
      <c r="K1987" s="14" t="n"/>
      <c r="L1987" s="14" t="n"/>
      <c r="M1987" s="14" t="n"/>
      <c r="N1987" s="14" t="n"/>
      <c r="O1987" s="20">
        <f>IF(A1987="","",SUMPRODUCT((A1987&gt;=Setup!$C$19:$C$30)*(A1987&lt;=Setup!$D$19:$D$30)*Setup!$A$19:$A$30))</f>
        <v/>
      </c>
      <c r="P1987" s="34">
        <f>IF(A1987="","",IF(G1987="Standard 15% (Box 1)",ROUND(H1987*Setup!$B$9,2),0))</f>
        <v/>
      </c>
      <c r="Q1987" s="34">
        <f>IF(A1987="","",I1987-P1987)</f>
        <v/>
      </c>
      <c r="R1987" s="23">
        <f>IF(A1987="","",IF(O1987=0,"Outside audit periods; ","")&amp;IF(G1987="","No VAT category; ","")&amp;IF(ABS(Q1987)&gt;Setup!$B$10,"VAT ≠ 15% × net; ","")&amp;IF(AND(F1987="B2B - VAT registered",NOT(AND(LEN(E1987)=15,LEFT(E1987,1)="3",RIGHT(E1987,1)="3",ISNUMBER(--E1987)))),"Invalid/missing customer VAT no; ","")&amp;IF(L1987&lt;&gt;"Yes","Not reported/cleared on FATOORA; ","")&amp;IF(AND(OR(G1987="Zero-rated domestic (Box 3)",G1987="Export (Box 4)"),N1987=""),"Zero-rate/export evidence missing; ","")&amp;IF(AND(C1987="Credit Note",H1987&gt;0),"Credit note should be negative; ","")&amp;IF(AND(C1987="Simplified Tax Invoice",F1987="B2B - VAT registered"),"Simplified invoice issued to VAT-registered B2B; ",""))</f>
        <v/>
      </c>
    </row>
    <row r="1988">
      <c r="A1988" s="17" t="n"/>
      <c r="B1988" s="14" t="n"/>
      <c r="C1988" s="14" t="n"/>
      <c r="D1988" s="14" t="n"/>
      <c r="E1988" s="16" t="n"/>
      <c r="F1988" s="14" t="n"/>
      <c r="G1988" s="14" t="n"/>
      <c r="H1988" s="19" t="n"/>
      <c r="I1988" s="19" t="n"/>
      <c r="J1988" s="34">
        <f>IF(A1988="","",H1988+I1988)</f>
        <v/>
      </c>
      <c r="K1988" s="14" t="n"/>
      <c r="L1988" s="14" t="n"/>
      <c r="M1988" s="14" t="n"/>
      <c r="N1988" s="14" t="n"/>
      <c r="O1988" s="20">
        <f>IF(A1988="","",SUMPRODUCT((A1988&gt;=Setup!$C$19:$C$30)*(A1988&lt;=Setup!$D$19:$D$30)*Setup!$A$19:$A$30))</f>
        <v/>
      </c>
      <c r="P1988" s="34">
        <f>IF(A1988="","",IF(G1988="Standard 15% (Box 1)",ROUND(H1988*Setup!$B$9,2),0))</f>
        <v/>
      </c>
      <c r="Q1988" s="34">
        <f>IF(A1988="","",I1988-P1988)</f>
        <v/>
      </c>
      <c r="R1988" s="23">
        <f>IF(A1988="","",IF(O1988=0,"Outside audit periods; ","")&amp;IF(G1988="","No VAT category; ","")&amp;IF(ABS(Q1988)&gt;Setup!$B$10,"VAT ≠ 15% × net; ","")&amp;IF(AND(F1988="B2B - VAT registered",NOT(AND(LEN(E1988)=15,LEFT(E1988,1)="3",RIGHT(E1988,1)="3",ISNUMBER(--E1988)))),"Invalid/missing customer VAT no; ","")&amp;IF(L1988&lt;&gt;"Yes","Not reported/cleared on FATOORA; ","")&amp;IF(AND(OR(G1988="Zero-rated domestic (Box 3)",G1988="Export (Box 4)"),N1988=""),"Zero-rate/export evidence missing; ","")&amp;IF(AND(C1988="Credit Note",H1988&gt;0),"Credit note should be negative; ","")&amp;IF(AND(C1988="Simplified Tax Invoice",F1988="B2B - VAT registered"),"Simplified invoice issued to VAT-registered B2B; ",""))</f>
        <v/>
      </c>
    </row>
    <row r="1989">
      <c r="A1989" s="17" t="n"/>
      <c r="B1989" s="14" t="n"/>
      <c r="C1989" s="14" t="n"/>
      <c r="D1989" s="14" t="n"/>
      <c r="E1989" s="16" t="n"/>
      <c r="F1989" s="14" t="n"/>
      <c r="G1989" s="14" t="n"/>
      <c r="H1989" s="19" t="n"/>
      <c r="I1989" s="19" t="n"/>
      <c r="J1989" s="34">
        <f>IF(A1989="","",H1989+I1989)</f>
        <v/>
      </c>
      <c r="K1989" s="14" t="n"/>
      <c r="L1989" s="14" t="n"/>
      <c r="M1989" s="14" t="n"/>
      <c r="N1989" s="14" t="n"/>
      <c r="O1989" s="20">
        <f>IF(A1989="","",SUMPRODUCT((A1989&gt;=Setup!$C$19:$C$30)*(A1989&lt;=Setup!$D$19:$D$30)*Setup!$A$19:$A$30))</f>
        <v/>
      </c>
      <c r="P1989" s="34">
        <f>IF(A1989="","",IF(G1989="Standard 15% (Box 1)",ROUND(H1989*Setup!$B$9,2),0))</f>
        <v/>
      </c>
      <c r="Q1989" s="34">
        <f>IF(A1989="","",I1989-P1989)</f>
        <v/>
      </c>
      <c r="R1989" s="23">
        <f>IF(A1989="","",IF(O1989=0,"Outside audit periods; ","")&amp;IF(G1989="","No VAT category; ","")&amp;IF(ABS(Q1989)&gt;Setup!$B$10,"VAT ≠ 15% × net; ","")&amp;IF(AND(F1989="B2B - VAT registered",NOT(AND(LEN(E1989)=15,LEFT(E1989,1)="3",RIGHT(E1989,1)="3",ISNUMBER(--E1989)))),"Invalid/missing customer VAT no; ","")&amp;IF(L1989&lt;&gt;"Yes","Not reported/cleared on FATOORA; ","")&amp;IF(AND(OR(G1989="Zero-rated domestic (Box 3)",G1989="Export (Box 4)"),N1989=""),"Zero-rate/export evidence missing; ","")&amp;IF(AND(C1989="Credit Note",H1989&gt;0),"Credit note should be negative; ","")&amp;IF(AND(C1989="Simplified Tax Invoice",F1989="B2B - VAT registered"),"Simplified invoice issued to VAT-registered B2B; ",""))</f>
        <v/>
      </c>
    </row>
    <row r="1990">
      <c r="A1990" s="17" t="n"/>
      <c r="B1990" s="14" t="n"/>
      <c r="C1990" s="14" t="n"/>
      <c r="D1990" s="14" t="n"/>
      <c r="E1990" s="16" t="n"/>
      <c r="F1990" s="14" t="n"/>
      <c r="G1990" s="14" t="n"/>
      <c r="H1990" s="19" t="n"/>
      <c r="I1990" s="19" t="n"/>
      <c r="J1990" s="34">
        <f>IF(A1990="","",H1990+I1990)</f>
        <v/>
      </c>
      <c r="K1990" s="14" t="n"/>
      <c r="L1990" s="14" t="n"/>
      <c r="M1990" s="14" t="n"/>
      <c r="N1990" s="14" t="n"/>
      <c r="O1990" s="20">
        <f>IF(A1990="","",SUMPRODUCT((A1990&gt;=Setup!$C$19:$C$30)*(A1990&lt;=Setup!$D$19:$D$30)*Setup!$A$19:$A$30))</f>
        <v/>
      </c>
      <c r="P1990" s="34">
        <f>IF(A1990="","",IF(G1990="Standard 15% (Box 1)",ROUND(H1990*Setup!$B$9,2),0))</f>
        <v/>
      </c>
      <c r="Q1990" s="34">
        <f>IF(A1990="","",I1990-P1990)</f>
        <v/>
      </c>
      <c r="R1990" s="23">
        <f>IF(A1990="","",IF(O1990=0,"Outside audit periods; ","")&amp;IF(G1990="","No VAT category; ","")&amp;IF(ABS(Q1990)&gt;Setup!$B$10,"VAT ≠ 15% × net; ","")&amp;IF(AND(F1990="B2B - VAT registered",NOT(AND(LEN(E1990)=15,LEFT(E1990,1)="3",RIGHT(E1990,1)="3",ISNUMBER(--E1990)))),"Invalid/missing customer VAT no; ","")&amp;IF(L1990&lt;&gt;"Yes","Not reported/cleared on FATOORA; ","")&amp;IF(AND(OR(G1990="Zero-rated domestic (Box 3)",G1990="Export (Box 4)"),N1990=""),"Zero-rate/export evidence missing; ","")&amp;IF(AND(C1990="Credit Note",H1990&gt;0),"Credit note should be negative; ","")&amp;IF(AND(C1990="Simplified Tax Invoice",F1990="B2B - VAT registered"),"Simplified invoice issued to VAT-registered B2B; ",""))</f>
        <v/>
      </c>
    </row>
    <row r="1991">
      <c r="A1991" s="17" t="n"/>
      <c r="B1991" s="14" t="n"/>
      <c r="C1991" s="14" t="n"/>
      <c r="D1991" s="14" t="n"/>
      <c r="E1991" s="16" t="n"/>
      <c r="F1991" s="14" t="n"/>
      <c r="G1991" s="14" t="n"/>
      <c r="H1991" s="19" t="n"/>
      <c r="I1991" s="19" t="n"/>
      <c r="J1991" s="34">
        <f>IF(A1991="","",H1991+I1991)</f>
        <v/>
      </c>
      <c r="K1991" s="14" t="n"/>
      <c r="L1991" s="14" t="n"/>
      <c r="M1991" s="14" t="n"/>
      <c r="N1991" s="14" t="n"/>
      <c r="O1991" s="20">
        <f>IF(A1991="","",SUMPRODUCT((A1991&gt;=Setup!$C$19:$C$30)*(A1991&lt;=Setup!$D$19:$D$30)*Setup!$A$19:$A$30))</f>
        <v/>
      </c>
      <c r="P1991" s="34">
        <f>IF(A1991="","",IF(G1991="Standard 15% (Box 1)",ROUND(H1991*Setup!$B$9,2),0))</f>
        <v/>
      </c>
      <c r="Q1991" s="34">
        <f>IF(A1991="","",I1991-P1991)</f>
        <v/>
      </c>
      <c r="R1991" s="23">
        <f>IF(A1991="","",IF(O1991=0,"Outside audit periods; ","")&amp;IF(G1991="","No VAT category; ","")&amp;IF(ABS(Q1991)&gt;Setup!$B$10,"VAT ≠ 15% × net; ","")&amp;IF(AND(F1991="B2B - VAT registered",NOT(AND(LEN(E1991)=15,LEFT(E1991,1)="3",RIGHT(E1991,1)="3",ISNUMBER(--E1991)))),"Invalid/missing customer VAT no; ","")&amp;IF(L1991&lt;&gt;"Yes","Not reported/cleared on FATOORA; ","")&amp;IF(AND(OR(G1991="Zero-rated domestic (Box 3)",G1991="Export (Box 4)"),N1991=""),"Zero-rate/export evidence missing; ","")&amp;IF(AND(C1991="Credit Note",H1991&gt;0),"Credit note should be negative; ","")&amp;IF(AND(C1991="Simplified Tax Invoice",F1991="B2B - VAT registered"),"Simplified invoice issued to VAT-registered B2B; ",""))</f>
        <v/>
      </c>
    </row>
    <row r="1992">
      <c r="A1992" s="17" t="n"/>
      <c r="B1992" s="14" t="n"/>
      <c r="C1992" s="14" t="n"/>
      <c r="D1992" s="14" t="n"/>
      <c r="E1992" s="16" t="n"/>
      <c r="F1992" s="14" t="n"/>
      <c r="G1992" s="14" t="n"/>
      <c r="H1992" s="19" t="n"/>
      <c r="I1992" s="19" t="n"/>
      <c r="J1992" s="34">
        <f>IF(A1992="","",H1992+I1992)</f>
        <v/>
      </c>
      <c r="K1992" s="14" t="n"/>
      <c r="L1992" s="14" t="n"/>
      <c r="M1992" s="14" t="n"/>
      <c r="N1992" s="14" t="n"/>
      <c r="O1992" s="20">
        <f>IF(A1992="","",SUMPRODUCT((A1992&gt;=Setup!$C$19:$C$30)*(A1992&lt;=Setup!$D$19:$D$30)*Setup!$A$19:$A$30))</f>
        <v/>
      </c>
      <c r="P1992" s="34">
        <f>IF(A1992="","",IF(G1992="Standard 15% (Box 1)",ROUND(H1992*Setup!$B$9,2),0))</f>
        <v/>
      </c>
      <c r="Q1992" s="34">
        <f>IF(A1992="","",I1992-P1992)</f>
        <v/>
      </c>
      <c r="R1992" s="23">
        <f>IF(A1992="","",IF(O1992=0,"Outside audit periods; ","")&amp;IF(G1992="","No VAT category; ","")&amp;IF(ABS(Q1992)&gt;Setup!$B$10,"VAT ≠ 15% × net; ","")&amp;IF(AND(F1992="B2B - VAT registered",NOT(AND(LEN(E1992)=15,LEFT(E1992,1)="3",RIGHT(E1992,1)="3",ISNUMBER(--E1992)))),"Invalid/missing customer VAT no; ","")&amp;IF(L1992&lt;&gt;"Yes","Not reported/cleared on FATOORA; ","")&amp;IF(AND(OR(G1992="Zero-rated domestic (Box 3)",G1992="Export (Box 4)"),N1992=""),"Zero-rate/export evidence missing; ","")&amp;IF(AND(C1992="Credit Note",H1992&gt;0),"Credit note should be negative; ","")&amp;IF(AND(C1992="Simplified Tax Invoice",F1992="B2B - VAT registered"),"Simplified invoice issued to VAT-registered B2B; ",""))</f>
        <v/>
      </c>
    </row>
    <row r="1993">
      <c r="A1993" s="17" t="n"/>
      <c r="B1993" s="14" t="n"/>
      <c r="C1993" s="14" t="n"/>
      <c r="D1993" s="14" t="n"/>
      <c r="E1993" s="16" t="n"/>
      <c r="F1993" s="14" t="n"/>
      <c r="G1993" s="14" t="n"/>
      <c r="H1993" s="19" t="n"/>
      <c r="I1993" s="19" t="n"/>
      <c r="J1993" s="34">
        <f>IF(A1993="","",H1993+I1993)</f>
        <v/>
      </c>
      <c r="K1993" s="14" t="n"/>
      <c r="L1993" s="14" t="n"/>
      <c r="M1993" s="14" t="n"/>
      <c r="N1993" s="14" t="n"/>
      <c r="O1993" s="20">
        <f>IF(A1993="","",SUMPRODUCT((A1993&gt;=Setup!$C$19:$C$30)*(A1993&lt;=Setup!$D$19:$D$30)*Setup!$A$19:$A$30))</f>
        <v/>
      </c>
      <c r="P1993" s="34">
        <f>IF(A1993="","",IF(G1993="Standard 15% (Box 1)",ROUND(H1993*Setup!$B$9,2),0))</f>
        <v/>
      </c>
      <c r="Q1993" s="34">
        <f>IF(A1993="","",I1993-P1993)</f>
        <v/>
      </c>
      <c r="R1993" s="23">
        <f>IF(A1993="","",IF(O1993=0,"Outside audit periods; ","")&amp;IF(G1993="","No VAT category; ","")&amp;IF(ABS(Q1993)&gt;Setup!$B$10,"VAT ≠ 15% × net; ","")&amp;IF(AND(F1993="B2B - VAT registered",NOT(AND(LEN(E1993)=15,LEFT(E1993,1)="3",RIGHT(E1993,1)="3",ISNUMBER(--E1993)))),"Invalid/missing customer VAT no; ","")&amp;IF(L1993&lt;&gt;"Yes","Not reported/cleared on FATOORA; ","")&amp;IF(AND(OR(G1993="Zero-rated domestic (Box 3)",G1993="Export (Box 4)"),N1993=""),"Zero-rate/export evidence missing; ","")&amp;IF(AND(C1993="Credit Note",H1993&gt;0),"Credit note should be negative; ","")&amp;IF(AND(C1993="Simplified Tax Invoice",F1993="B2B - VAT registered"),"Simplified invoice issued to VAT-registered B2B; ",""))</f>
        <v/>
      </c>
    </row>
    <row r="1994">
      <c r="A1994" s="17" t="n"/>
      <c r="B1994" s="14" t="n"/>
      <c r="C1994" s="14" t="n"/>
      <c r="D1994" s="14" t="n"/>
      <c r="E1994" s="16" t="n"/>
      <c r="F1994" s="14" t="n"/>
      <c r="G1994" s="14" t="n"/>
      <c r="H1994" s="19" t="n"/>
      <c r="I1994" s="19" t="n"/>
      <c r="J1994" s="34">
        <f>IF(A1994="","",H1994+I1994)</f>
        <v/>
      </c>
      <c r="K1994" s="14" t="n"/>
      <c r="L1994" s="14" t="n"/>
      <c r="M1994" s="14" t="n"/>
      <c r="N1994" s="14" t="n"/>
      <c r="O1994" s="20">
        <f>IF(A1994="","",SUMPRODUCT((A1994&gt;=Setup!$C$19:$C$30)*(A1994&lt;=Setup!$D$19:$D$30)*Setup!$A$19:$A$30))</f>
        <v/>
      </c>
      <c r="P1994" s="34">
        <f>IF(A1994="","",IF(G1994="Standard 15% (Box 1)",ROUND(H1994*Setup!$B$9,2),0))</f>
        <v/>
      </c>
      <c r="Q1994" s="34">
        <f>IF(A1994="","",I1994-P1994)</f>
        <v/>
      </c>
      <c r="R1994" s="23">
        <f>IF(A1994="","",IF(O1994=0,"Outside audit periods; ","")&amp;IF(G1994="","No VAT category; ","")&amp;IF(ABS(Q1994)&gt;Setup!$B$10,"VAT ≠ 15% × net; ","")&amp;IF(AND(F1994="B2B - VAT registered",NOT(AND(LEN(E1994)=15,LEFT(E1994,1)="3",RIGHT(E1994,1)="3",ISNUMBER(--E1994)))),"Invalid/missing customer VAT no; ","")&amp;IF(L1994&lt;&gt;"Yes","Not reported/cleared on FATOORA; ","")&amp;IF(AND(OR(G1994="Zero-rated domestic (Box 3)",G1994="Export (Box 4)"),N1994=""),"Zero-rate/export evidence missing; ","")&amp;IF(AND(C1994="Credit Note",H1994&gt;0),"Credit note should be negative; ","")&amp;IF(AND(C1994="Simplified Tax Invoice",F1994="B2B - VAT registered"),"Simplified invoice issued to VAT-registered B2B; ",""))</f>
        <v/>
      </c>
    </row>
    <row r="1995">
      <c r="A1995" s="17" t="n"/>
      <c r="B1995" s="14" t="n"/>
      <c r="C1995" s="14" t="n"/>
      <c r="D1995" s="14" t="n"/>
      <c r="E1995" s="16" t="n"/>
      <c r="F1995" s="14" t="n"/>
      <c r="G1995" s="14" t="n"/>
      <c r="H1995" s="19" t="n"/>
      <c r="I1995" s="19" t="n"/>
      <c r="J1995" s="34">
        <f>IF(A1995="","",H1995+I1995)</f>
        <v/>
      </c>
      <c r="K1995" s="14" t="n"/>
      <c r="L1995" s="14" t="n"/>
      <c r="M1995" s="14" t="n"/>
      <c r="N1995" s="14" t="n"/>
      <c r="O1995" s="20">
        <f>IF(A1995="","",SUMPRODUCT((A1995&gt;=Setup!$C$19:$C$30)*(A1995&lt;=Setup!$D$19:$D$30)*Setup!$A$19:$A$30))</f>
        <v/>
      </c>
      <c r="P1995" s="34">
        <f>IF(A1995="","",IF(G1995="Standard 15% (Box 1)",ROUND(H1995*Setup!$B$9,2),0))</f>
        <v/>
      </c>
      <c r="Q1995" s="34">
        <f>IF(A1995="","",I1995-P1995)</f>
        <v/>
      </c>
      <c r="R1995" s="23">
        <f>IF(A1995="","",IF(O1995=0,"Outside audit periods; ","")&amp;IF(G1995="","No VAT category; ","")&amp;IF(ABS(Q1995)&gt;Setup!$B$10,"VAT ≠ 15% × net; ","")&amp;IF(AND(F1995="B2B - VAT registered",NOT(AND(LEN(E1995)=15,LEFT(E1995,1)="3",RIGHT(E1995,1)="3",ISNUMBER(--E1995)))),"Invalid/missing customer VAT no; ","")&amp;IF(L1995&lt;&gt;"Yes","Not reported/cleared on FATOORA; ","")&amp;IF(AND(OR(G1995="Zero-rated domestic (Box 3)",G1995="Export (Box 4)"),N1995=""),"Zero-rate/export evidence missing; ","")&amp;IF(AND(C1995="Credit Note",H1995&gt;0),"Credit note should be negative; ","")&amp;IF(AND(C1995="Simplified Tax Invoice",F1995="B2B - VAT registered"),"Simplified invoice issued to VAT-registered B2B; ",""))</f>
        <v/>
      </c>
    </row>
    <row r="1996">
      <c r="A1996" s="17" t="n"/>
      <c r="B1996" s="14" t="n"/>
      <c r="C1996" s="14" t="n"/>
      <c r="D1996" s="14" t="n"/>
      <c r="E1996" s="16" t="n"/>
      <c r="F1996" s="14" t="n"/>
      <c r="G1996" s="14" t="n"/>
      <c r="H1996" s="19" t="n"/>
      <c r="I1996" s="19" t="n"/>
      <c r="J1996" s="34">
        <f>IF(A1996="","",H1996+I1996)</f>
        <v/>
      </c>
      <c r="K1996" s="14" t="n"/>
      <c r="L1996" s="14" t="n"/>
      <c r="M1996" s="14" t="n"/>
      <c r="N1996" s="14" t="n"/>
      <c r="O1996" s="20">
        <f>IF(A1996="","",SUMPRODUCT((A1996&gt;=Setup!$C$19:$C$30)*(A1996&lt;=Setup!$D$19:$D$30)*Setup!$A$19:$A$30))</f>
        <v/>
      </c>
      <c r="P1996" s="34">
        <f>IF(A1996="","",IF(G1996="Standard 15% (Box 1)",ROUND(H1996*Setup!$B$9,2),0))</f>
        <v/>
      </c>
      <c r="Q1996" s="34">
        <f>IF(A1996="","",I1996-P1996)</f>
        <v/>
      </c>
      <c r="R1996" s="23">
        <f>IF(A1996="","",IF(O1996=0,"Outside audit periods; ","")&amp;IF(G1996="","No VAT category; ","")&amp;IF(ABS(Q1996)&gt;Setup!$B$10,"VAT ≠ 15% × net; ","")&amp;IF(AND(F1996="B2B - VAT registered",NOT(AND(LEN(E1996)=15,LEFT(E1996,1)="3",RIGHT(E1996,1)="3",ISNUMBER(--E1996)))),"Invalid/missing customer VAT no; ","")&amp;IF(L1996&lt;&gt;"Yes","Not reported/cleared on FATOORA; ","")&amp;IF(AND(OR(G1996="Zero-rated domestic (Box 3)",G1996="Export (Box 4)"),N1996=""),"Zero-rate/export evidence missing; ","")&amp;IF(AND(C1996="Credit Note",H1996&gt;0),"Credit note should be negative; ","")&amp;IF(AND(C1996="Simplified Tax Invoice",F1996="B2B - VAT registered"),"Simplified invoice issued to VAT-registered B2B; ",""))</f>
        <v/>
      </c>
    </row>
    <row r="1997">
      <c r="A1997" s="17" t="n"/>
      <c r="B1997" s="14" t="n"/>
      <c r="C1997" s="14" t="n"/>
      <c r="D1997" s="14" t="n"/>
      <c r="E1997" s="16" t="n"/>
      <c r="F1997" s="14" t="n"/>
      <c r="G1997" s="14" t="n"/>
      <c r="H1997" s="19" t="n"/>
      <c r="I1997" s="19" t="n"/>
      <c r="J1997" s="34">
        <f>IF(A1997="","",H1997+I1997)</f>
        <v/>
      </c>
      <c r="K1997" s="14" t="n"/>
      <c r="L1997" s="14" t="n"/>
      <c r="M1997" s="14" t="n"/>
      <c r="N1997" s="14" t="n"/>
      <c r="O1997" s="20">
        <f>IF(A1997="","",SUMPRODUCT((A1997&gt;=Setup!$C$19:$C$30)*(A1997&lt;=Setup!$D$19:$D$30)*Setup!$A$19:$A$30))</f>
        <v/>
      </c>
      <c r="P1997" s="34">
        <f>IF(A1997="","",IF(G1997="Standard 15% (Box 1)",ROUND(H1997*Setup!$B$9,2),0))</f>
        <v/>
      </c>
      <c r="Q1997" s="34">
        <f>IF(A1997="","",I1997-P1997)</f>
        <v/>
      </c>
      <c r="R1997" s="23">
        <f>IF(A1997="","",IF(O1997=0,"Outside audit periods; ","")&amp;IF(G1997="","No VAT category; ","")&amp;IF(ABS(Q1997)&gt;Setup!$B$10,"VAT ≠ 15% × net; ","")&amp;IF(AND(F1997="B2B - VAT registered",NOT(AND(LEN(E1997)=15,LEFT(E1997,1)="3",RIGHT(E1997,1)="3",ISNUMBER(--E1997)))),"Invalid/missing customer VAT no; ","")&amp;IF(L1997&lt;&gt;"Yes","Not reported/cleared on FATOORA; ","")&amp;IF(AND(OR(G1997="Zero-rated domestic (Box 3)",G1997="Export (Box 4)"),N1997=""),"Zero-rate/export evidence missing; ","")&amp;IF(AND(C1997="Credit Note",H1997&gt;0),"Credit note should be negative; ","")&amp;IF(AND(C1997="Simplified Tax Invoice",F1997="B2B - VAT registered"),"Simplified invoice issued to VAT-registered B2B; ",""))</f>
        <v/>
      </c>
    </row>
    <row r="1998">
      <c r="A1998" s="17" t="n"/>
      <c r="B1998" s="14" t="n"/>
      <c r="C1998" s="14" t="n"/>
      <c r="D1998" s="14" t="n"/>
      <c r="E1998" s="16" t="n"/>
      <c r="F1998" s="14" t="n"/>
      <c r="G1998" s="14" t="n"/>
      <c r="H1998" s="19" t="n"/>
      <c r="I1998" s="19" t="n"/>
      <c r="J1998" s="34">
        <f>IF(A1998="","",H1998+I1998)</f>
        <v/>
      </c>
      <c r="K1998" s="14" t="n"/>
      <c r="L1998" s="14" t="n"/>
      <c r="M1998" s="14" t="n"/>
      <c r="N1998" s="14" t="n"/>
      <c r="O1998" s="20">
        <f>IF(A1998="","",SUMPRODUCT((A1998&gt;=Setup!$C$19:$C$30)*(A1998&lt;=Setup!$D$19:$D$30)*Setup!$A$19:$A$30))</f>
        <v/>
      </c>
      <c r="P1998" s="34">
        <f>IF(A1998="","",IF(G1998="Standard 15% (Box 1)",ROUND(H1998*Setup!$B$9,2),0))</f>
        <v/>
      </c>
      <c r="Q1998" s="34">
        <f>IF(A1998="","",I1998-P1998)</f>
        <v/>
      </c>
      <c r="R1998" s="23">
        <f>IF(A1998="","",IF(O1998=0,"Outside audit periods; ","")&amp;IF(G1998="","No VAT category; ","")&amp;IF(ABS(Q1998)&gt;Setup!$B$10,"VAT ≠ 15% × net; ","")&amp;IF(AND(F1998="B2B - VAT registered",NOT(AND(LEN(E1998)=15,LEFT(E1998,1)="3",RIGHT(E1998,1)="3",ISNUMBER(--E1998)))),"Invalid/missing customer VAT no; ","")&amp;IF(L1998&lt;&gt;"Yes","Not reported/cleared on FATOORA; ","")&amp;IF(AND(OR(G1998="Zero-rated domestic (Box 3)",G1998="Export (Box 4)"),N1998=""),"Zero-rate/export evidence missing; ","")&amp;IF(AND(C1998="Credit Note",H1998&gt;0),"Credit note should be negative; ","")&amp;IF(AND(C1998="Simplified Tax Invoice",F1998="B2B - VAT registered"),"Simplified invoice issued to VAT-registered B2B; ",""))</f>
        <v/>
      </c>
    </row>
    <row r="1999">
      <c r="A1999" s="17" t="n"/>
      <c r="B1999" s="14" t="n"/>
      <c r="C1999" s="14" t="n"/>
      <c r="D1999" s="14" t="n"/>
      <c r="E1999" s="16" t="n"/>
      <c r="F1999" s="14" t="n"/>
      <c r="G1999" s="14" t="n"/>
      <c r="H1999" s="19" t="n"/>
      <c r="I1999" s="19" t="n"/>
      <c r="J1999" s="34">
        <f>IF(A1999="","",H1999+I1999)</f>
        <v/>
      </c>
      <c r="K1999" s="14" t="n"/>
      <c r="L1999" s="14" t="n"/>
      <c r="M1999" s="14" t="n"/>
      <c r="N1999" s="14" t="n"/>
      <c r="O1999" s="20">
        <f>IF(A1999="","",SUMPRODUCT((A1999&gt;=Setup!$C$19:$C$30)*(A1999&lt;=Setup!$D$19:$D$30)*Setup!$A$19:$A$30))</f>
        <v/>
      </c>
      <c r="P1999" s="34">
        <f>IF(A1999="","",IF(G1999="Standard 15% (Box 1)",ROUND(H1999*Setup!$B$9,2),0))</f>
        <v/>
      </c>
      <c r="Q1999" s="34">
        <f>IF(A1999="","",I1999-P1999)</f>
        <v/>
      </c>
      <c r="R1999" s="23">
        <f>IF(A1999="","",IF(O1999=0,"Outside audit periods; ","")&amp;IF(G1999="","No VAT category; ","")&amp;IF(ABS(Q1999)&gt;Setup!$B$10,"VAT ≠ 15% × net; ","")&amp;IF(AND(F1999="B2B - VAT registered",NOT(AND(LEN(E1999)=15,LEFT(E1999,1)="3",RIGHT(E1999,1)="3",ISNUMBER(--E1999)))),"Invalid/missing customer VAT no; ","")&amp;IF(L1999&lt;&gt;"Yes","Not reported/cleared on FATOORA; ","")&amp;IF(AND(OR(G1999="Zero-rated domestic (Box 3)",G1999="Export (Box 4)"),N1999=""),"Zero-rate/export evidence missing; ","")&amp;IF(AND(C1999="Credit Note",H1999&gt;0),"Credit note should be negative; ","")&amp;IF(AND(C1999="Simplified Tax Invoice",F1999="B2B - VAT registered"),"Simplified invoice issued to VAT-registered B2B; ",""))</f>
        <v/>
      </c>
    </row>
    <row r="2000">
      <c r="A2000" s="17" t="n"/>
      <c r="B2000" s="14" t="n"/>
      <c r="C2000" s="14" t="n"/>
      <c r="D2000" s="14" t="n"/>
      <c r="E2000" s="16" t="n"/>
      <c r="F2000" s="14" t="n"/>
      <c r="G2000" s="14" t="n"/>
      <c r="H2000" s="19" t="n"/>
      <c r="I2000" s="19" t="n"/>
      <c r="J2000" s="34">
        <f>IF(A2000="","",H2000+I2000)</f>
        <v/>
      </c>
      <c r="K2000" s="14" t="n"/>
      <c r="L2000" s="14" t="n"/>
      <c r="M2000" s="14" t="n"/>
      <c r="N2000" s="14" t="n"/>
      <c r="O2000" s="20">
        <f>IF(A2000="","",SUMPRODUCT((A2000&gt;=Setup!$C$19:$C$30)*(A2000&lt;=Setup!$D$19:$D$30)*Setup!$A$19:$A$30))</f>
        <v/>
      </c>
      <c r="P2000" s="34">
        <f>IF(A2000="","",IF(G2000="Standard 15% (Box 1)",ROUND(H2000*Setup!$B$9,2),0))</f>
        <v/>
      </c>
      <c r="Q2000" s="34">
        <f>IF(A2000="","",I2000-P2000)</f>
        <v/>
      </c>
      <c r="R2000" s="23">
        <f>IF(A2000="","",IF(O2000=0,"Outside audit periods; ","")&amp;IF(G2000="","No VAT category; ","")&amp;IF(ABS(Q2000)&gt;Setup!$B$10,"VAT ≠ 15% × net; ","")&amp;IF(AND(F2000="B2B - VAT registered",NOT(AND(LEN(E2000)=15,LEFT(E2000,1)="3",RIGHT(E2000,1)="3",ISNUMBER(--E2000)))),"Invalid/missing customer VAT no; ","")&amp;IF(L2000&lt;&gt;"Yes","Not reported/cleared on FATOORA; ","")&amp;IF(AND(OR(G2000="Zero-rated domestic (Box 3)",G2000="Export (Box 4)"),N2000=""),"Zero-rate/export evidence missing; ","")&amp;IF(AND(C2000="Credit Note",H2000&gt;0),"Credit note should be negative; ","")&amp;IF(AND(C2000="Simplified Tax Invoice",F2000="B2B - VAT registered"),"Simplified invoice issued to VAT-registered B2B; ",""))</f>
        <v/>
      </c>
    </row>
    <row r="2001">
      <c r="A2001" s="17" t="n"/>
      <c r="B2001" s="14" t="n"/>
      <c r="C2001" s="14" t="n"/>
      <c r="D2001" s="14" t="n"/>
      <c r="E2001" s="16" t="n"/>
      <c r="F2001" s="14" t="n"/>
      <c r="G2001" s="14" t="n"/>
      <c r="H2001" s="19" t="n"/>
      <c r="I2001" s="19" t="n"/>
      <c r="J2001" s="34">
        <f>IF(A2001="","",H2001+I2001)</f>
        <v/>
      </c>
      <c r="K2001" s="14" t="n"/>
      <c r="L2001" s="14" t="n"/>
      <c r="M2001" s="14" t="n"/>
      <c r="N2001" s="14" t="n"/>
      <c r="O2001" s="20">
        <f>IF(A2001="","",SUMPRODUCT((A2001&gt;=Setup!$C$19:$C$30)*(A2001&lt;=Setup!$D$19:$D$30)*Setup!$A$19:$A$30))</f>
        <v/>
      </c>
      <c r="P2001" s="34">
        <f>IF(A2001="","",IF(G2001="Standard 15% (Box 1)",ROUND(H2001*Setup!$B$9,2),0))</f>
        <v/>
      </c>
      <c r="Q2001" s="34">
        <f>IF(A2001="","",I2001-P2001)</f>
        <v/>
      </c>
      <c r="R2001" s="23">
        <f>IF(A2001="","",IF(O2001=0,"Outside audit periods; ","")&amp;IF(G2001="","No VAT category; ","")&amp;IF(ABS(Q2001)&gt;Setup!$B$10,"VAT ≠ 15% × net; ","")&amp;IF(AND(F2001="B2B - VAT registered",NOT(AND(LEN(E2001)=15,LEFT(E2001,1)="3",RIGHT(E2001,1)="3",ISNUMBER(--E2001)))),"Invalid/missing customer VAT no; ","")&amp;IF(L2001&lt;&gt;"Yes","Not reported/cleared on FATOORA; ","")&amp;IF(AND(OR(G2001="Zero-rated domestic (Box 3)",G2001="Export (Box 4)"),N2001=""),"Zero-rate/export evidence missing; ","")&amp;IF(AND(C2001="Credit Note",H2001&gt;0),"Credit note should be negative; ","")&amp;IF(AND(C2001="Simplified Tax Invoice",F2001="B2B - VAT registered"),"Simplified invoice issued to VAT-registered B2B; ",""))</f>
        <v/>
      </c>
    </row>
    <row r="2002">
      <c r="A2002" s="17" t="n"/>
      <c r="B2002" s="14" t="n"/>
      <c r="C2002" s="14" t="n"/>
      <c r="D2002" s="14" t="n"/>
      <c r="E2002" s="16" t="n"/>
      <c r="F2002" s="14" t="n"/>
      <c r="G2002" s="14" t="n"/>
      <c r="H2002" s="19" t="n"/>
      <c r="I2002" s="19" t="n"/>
      <c r="J2002" s="34">
        <f>IF(A2002="","",H2002+I2002)</f>
        <v/>
      </c>
      <c r="K2002" s="14" t="n"/>
      <c r="L2002" s="14" t="n"/>
      <c r="M2002" s="14" t="n"/>
      <c r="N2002" s="14" t="n"/>
      <c r="O2002" s="20">
        <f>IF(A2002="","",SUMPRODUCT((A2002&gt;=Setup!$C$19:$C$30)*(A2002&lt;=Setup!$D$19:$D$30)*Setup!$A$19:$A$30))</f>
        <v/>
      </c>
      <c r="P2002" s="34">
        <f>IF(A2002="","",IF(G2002="Standard 15% (Box 1)",ROUND(H2002*Setup!$B$9,2),0))</f>
        <v/>
      </c>
      <c r="Q2002" s="34">
        <f>IF(A2002="","",I2002-P2002)</f>
        <v/>
      </c>
      <c r="R2002" s="23">
        <f>IF(A2002="","",IF(O2002=0,"Outside audit periods; ","")&amp;IF(G2002="","No VAT category; ","")&amp;IF(ABS(Q2002)&gt;Setup!$B$10,"VAT ≠ 15% × net; ","")&amp;IF(AND(F2002="B2B - VAT registered",NOT(AND(LEN(E2002)=15,LEFT(E2002,1)="3",RIGHT(E2002,1)="3",ISNUMBER(--E2002)))),"Invalid/missing customer VAT no; ","")&amp;IF(L2002&lt;&gt;"Yes","Not reported/cleared on FATOORA; ","")&amp;IF(AND(OR(G2002="Zero-rated domestic (Box 3)",G2002="Export (Box 4)"),N2002=""),"Zero-rate/export evidence missing; ","")&amp;IF(AND(C2002="Credit Note",H2002&gt;0),"Credit note should be negative; ","")&amp;IF(AND(C2002="Simplified Tax Invoice",F2002="B2B - VAT registered"),"Simplified invoice issued to VAT-registered B2B; ",""))</f>
        <v/>
      </c>
    </row>
    <row r="2003">
      <c r="A2003" s="17" t="n"/>
      <c r="B2003" s="14" t="n"/>
      <c r="C2003" s="14" t="n"/>
      <c r="D2003" s="14" t="n"/>
      <c r="E2003" s="16" t="n"/>
      <c r="F2003" s="14" t="n"/>
      <c r="G2003" s="14" t="n"/>
      <c r="H2003" s="19" t="n"/>
      <c r="I2003" s="19" t="n"/>
      <c r="J2003" s="34">
        <f>IF(A2003="","",H2003+I2003)</f>
        <v/>
      </c>
      <c r="K2003" s="14" t="n"/>
      <c r="L2003" s="14" t="n"/>
      <c r="M2003" s="14" t="n"/>
      <c r="N2003" s="14" t="n"/>
      <c r="O2003" s="20">
        <f>IF(A2003="","",SUMPRODUCT((A2003&gt;=Setup!$C$19:$C$30)*(A2003&lt;=Setup!$D$19:$D$30)*Setup!$A$19:$A$30))</f>
        <v/>
      </c>
      <c r="P2003" s="34">
        <f>IF(A2003="","",IF(G2003="Standard 15% (Box 1)",ROUND(H2003*Setup!$B$9,2),0))</f>
        <v/>
      </c>
      <c r="Q2003" s="34">
        <f>IF(A2003="","",I2003-P2003)</f>
        <v/>
      </c>
      <c r="R2003" s="23">
        <f>IF(A2003="","",IF(O2003=0,"Outside audit periods; ","")&amp;IF(G2003="","No VAT category; ","")&amp;IF(ABS(Q2003)&gt;Setup!$B$10,"VAT ≠ 15% × net; ","")&amp;IF(AND(F2003="B2B - VAT registered",NOT(AND(LEN(E2003)=15,LEFT(E2003,1)="3",RIGHT(E2003,1)="3",ISNUMBER(--E2003)))),"Invalid/missing customer VAT no; ","")&amp;IF(L2003&lt;&gt;"Yes","Not reported/cleared on FATOORA; ","")&amp;IF(AND(OR(G2003="Zero-rated domestic (Box 3)",G2003="Export (Box 4)"),N2003=""),"Zero-rate/export evidence missing; ","")&amp;IF(AND(C2003="Credit Note",H2003&gt;0),"Credit note should be negative; ","")&amp;IF(AND(C2003="Simplified Tax Invoice",F2003="B2B - VAT registered"),"Simplified invoice issued to VAT-registered B2B; ",""))</f>
        <v/>
      </c>
    </row>
    <row r="2004">
      <c r="A2004" s="17" t="n"/>
      <c r="B2004" s="14" t="n"/>
      <c r="C2004" s="14" t="n"/>
      <c r="D2004" s="14" t="n"/>
      <c r="E2004" s="16" t="n"/>
      <c r="F2004" s="14" t="n"/>
      <c r="G2004" s="14" t="n"/>
      <c r="H2004" s="19" t="n"/>
      <c r="I2004" s="19" t="n"/>
      <c r="J2004" s="34">
        <f>IF(A2004="","",H2004+I2004)</f>
        <v/>
      </c>
      <c r="K2004" s="14" t="n"/>
      <c r="L2004" s="14" t="n"/>
      <c r="M2004" s="14" t="n"/>
      <c r="N2004" s="14" t="n"/>
      <c r="O2004" s="20">
        <f>IF(A2004="","",SUMPRODUCT((A2004&gt;=Setup!$C$19:$C$30)*(A2004&lt;=Setup!$D$19:$D$30)*Setup!$A$19:$A$30))</f>
        <v/>
      </c>
      <c r="P2004" s="34">
        <f>IF(A2004="","",IF(G2004="Standard 15% (Box 1)",ROUND(H2004*Setup!$B$9,2),0))</f>
        <v/>
      </c>
      <c r="Q2004" s="34">
        <f>IF(A2004="","",I2004-P2004)</f>
        <v/>
      </c>
      <c r="R2004" s="23">
        <f>IF(A2004="","",IF(O2004=0,"Outside audit periods; ","")&amp;IF(G2004="","No VAT category; ","")&amp;IF(ABS(Q2004)&gt;Setup!$B$10,"VAT ≠ 15% × net; ","")&amp;IF(AND(F2004="B2B - VAT registered",NOT(AND(LEN(E2004)=15,LEFT(E2004,1)="3",RIGHT(E2004,1)="3",ISNUMBER(--E2004)))),"Invalid/missing customer VAT no; ","")&amp;IF(L2004&lt;&gt;"Yes","Not reported/cleared on FATOORA; ","")&amp;IF(AND(OR(G2004="Zero-rated domestic (Box 3)",G2004="Export (Box 4)"),N2004=""),"Zero-rate/export evidence missing; ","")&amp;IF(AND(C2004="Credit Note",H2004&gt;0),"Credit note should be negative; ","")&amp;IF(AND(C2004="Simplified Tax Invoice",F2004="B2B - VAT registered"),"Simplified invoice issued to VAT-registered B2B; ",""))</f>
        <v/>
      </c>
    </row>
    <row r="2005">
      <c r="A2005" s="17" t="n"/>
      <c r="B2005" s="14" t="n"/>
      <c r="C2005" s="14" t="n"/>
      <c r="D2005" s="14" t="n"/>
      <c r="E2005" s="16" t="n"/>
      <c r="F2005" s="14" t="n"/>
      <c r="G2005" s="14" t="n"/>
      <c r="H2005" s="19" t="n"/>
      <c r="I2005" s="19" t="n"/>
      <c r="J2005" s="34">
        <f>IF(A2005="","",H2005+I2005)</f>
        <v/>
      </c>
      <c r="K2005" s="14" t="n"/>
      <c r="L2005" s="14" t="n"/>
      <c r="M2005" s="14" t="n"/>
      <c r="N2005" s="14" t="n"/>
      <c r="O2005" s="20">
        <f>IF(A2005="","",SUMPRODUCT((A2005&gt;=Setup!$C$19:$C$30)*(A2005&lt;=Setup!$D$19:$D$30)*Setup!$A$19:$A$30))</f>
        <v/>
      </c>
      <c r="P2005" s="34">
        <f>IF(A2005="","",IF(G2005="Standard 15% (Box 1)",ROUND(H2005*Setup!$B$9,2),0))</f>
        <v/>
      </c>
      <c r="Q2005" s="34">
        <f>IF(A2005="","",I2005-P2005)</f>
        <v/>
      </c>
      <c r="R2005" s="23">
        <f>IF(A2005="","",IF(O2005=0,"Outside audit periods; ","")&amp;IF(G2005="","No VAT category; ","")&amp;IF(ABS(Q2005)&gt;Setup!$B$10,"VAT ≠ 15% × net; ","")&amp;IF(AND(F2005="B2B - VAT registered",NOT(AND(LEN(E2005)=15,LEFT(E2005,1)="3",RIGHT(E2005,1)="3",ISNUMBER(--E2005)))),"Invalid/missing customer VAT no; ","")&amp;IF(L2005&lt;&gt;"Yes","Not reported/cleared on FATOORA; ","")&amp;IF(AND(OR(G2005="Zero-rated domestic (Box 3)",G2005="Export (Box 4)"),N2005=""),"Zero-rate/export evidence missing; ","")&amp;IF(AND(C2005="Credit Note",H2005&gt;0),"Credit note should be negative; ","")&amp;IF(AND(C2005="Simplified Tax Invoice",F2005="B2B - VAT registered"),"Simplified invoice issued to VAT-registered B2B; ",""))</f>
        <v/>
      </c>
    </row>
    <row r="2006">
      <c r="A2006" s="17" t="n"/>
      <c r="B2006" s="14" t="n"/>
      <c r="C2006" s="14" t="n"/>
      <c r="D2006" s="14" t="n"/>
      <c r="E2006" s="16" t="n"/>
      <c r="F2006" s="14" t="n"/>
      <c r="G2006" s="14" t="n"/>
      <c r="H2006" s="19" t="n"/>
      <c r="I2006" s="19" t="n"/>
      <c r="J2006" s="34">
        <f>IF(A2006="","",H2006+I2006)</f>
        <v/>
      </c>
      <c r="K2006" s="14" t="n"/>
      <c r="L2006" s="14" t="n"/>
      <c r="M2006" s="14" t="n"/>
      <c r="N2006" s="14" t="n"/>
      <c r="O2006" s="20">
        <f>IF(A2006="","",SUMPRODUCT((A2006&gt;=Setup!$C$19:$C$30)*(A2006&lt;=Setup!$D$19:$D$30)*Setup!$A$19:$A$30))</f>
        <v/>
      </c>
      <c r="P2006" s="34">
        <f>IF(A2006="","",IF(G2006="Standard 15% (Box 1)",ROUND(H2006*Setup!$B$9,2),0))</f>
        <v/>
      </c>
      <c r="Q2006" s="34">
        <f>IF(A2006="","",I2006-P2006)</f>
        <v/>
      </c>
      <c r="R2006" s="23">
        <f>IF(A2006="","",IF(O2006=0,"Outside audit periods; ","")&amp;IF(G2006="","No VAT category; ","")&amp;IF(ABS(Q2006)&gt;Setup!$B$10,"VAT ≠ 15% × net; ","")&amp;IF(AND(F2006="B2B - VAT registered",NOT(AND(LEN(E2006)=15,LEFT(E2006,1)="3",RIGHT(E2006,1)="3",ISNUMBER(--E2006)))),"Invalid/missing customer VAT no; ","")&amp;IF(L2006&lt;&gt;"Yes","Not reported/cleared on FATOORA; ","")&amp;IF(AND(OR(G2006="Zero-rated domestic (Box 3)",G2006="Export (Box 4)"),N2006=""),"Zero-rate/export evidence missing; ","")&amp;IF(AND(C2006="Credit Note",H2006&gt;0),"Credit note should be negative; ","")&amp;IF(AND(C2006="Simplified Tax Invoice",F2006="B2B - VAT registered"),"Simplified invoice issued to VAT-registered B2B; ",""))</f>
        <v/>
      </c>
    </row>
    <row r="2007">
      <c r="A2007" s="17" t="n"/>
      <c r="B2007" s="14" t="n"/>
      <c r="C2007" s="14" t="n"/>
      <c r="D2007" s="14" t="n"/>
      <c r="E2007" s="16" t="n"/>
      <c r="F2007" s="14" t="n"/>
      <c r="G2007" s="14" t="n"/>
      <c r="H2007" s="19" t="n"/>
      <c r="I2007" s="19" t="n"/>
      <c r="J2007" s="34">
        <f>IF(A2007="","",H2007+I2007)</f>
        <v/>
      </c>
      <c r="K2007" s="14" t="n"/>
      <c r="L2007" s="14" t="n"/>
      <c r="M2007" s="14" t="n"/>
      <c r="N2007" s="14" t="n"/>
      <c r="O2007" s="20">
        <f>IF(A2007="","",SUMPRODUCT((A2007&gt;=Setup!$C$19:$C$30)*(A2007&lt;=Setup!$D$19:$D$30)*Setup!$A$19:$A$30))</f>
        <v/>
      </c>
      <c r="P2007" s="34">
        <f>IF(A2007="","",IF(G2007="Standard 15% (Box 1)",ROUND(H2007*Setup!$B$9,2),0))</f>
        <v/>
      </c>
      <c r="Q2007" s="34">
        <f>IF(A2007="","",I2007-P2007)</f>
        <v/>
      </c>
      <c r="R2007" s="23">
        <f>IF(A2007="","",IF(O2007=0,"Outside audit periods; ","")&amp;IF(G2007="","No VAT category; ","")&amp;IF(ABS(Q2007)&gt;Setup!$B$10,"VAT ≠ 15% × net; ","")&amp;IF(AND(F2007="B2B - VAT registered",NOT(AND(LEN(E2007)=15,LEFT(E2007,1)="3",RIGHT(E2007,1)="3",ISNUMBER(--E2007)))),"Invalid/missing customer VAT no; ","")&amp;IF(L2007&lt;&gt;"Yes","Not reported/cleared on FATOORA; ","")&amp;IF(AND(OR(G2007="Zero-rated domestic (Box 3)",G2007="Export (Box 4)"),N2007=""),"Zero-rate/export evidence missing; ","")&amp;IF(AND(C2007="Credit Note",H2007&gt;0),"Credit note should be negative; ","")&amp;IF(AND(C2007="Simplified Tax Invoice",F2007="B2B - VAT registered"),"Simplified invoice issued to VAT-registered B2B; ",""))</f>
        <v/>
      </c>
    </row>
    <row r="2008">
      <c r="A2008" s="17" t="n"/>
      <c r="B2008" s="14" t="n"/>
      <c r="C2008" s="14" t="n"/>
      <c r="D2008" s="14" t="n"/>
      <c r="E2008" s="16" t="n"/>
      <c r="F2008" s="14" t="n"/>
      <c r="G2008" s="14" t="n"/>
      <c r="H2008" s="19" t="n"/>
      <c r="I2008" s="19" t="n"/>
      <c r="J2008" s="34">
        <f>IF(A2008="","",H2008+I2008)</f>
        <v/>
      </c>
      <c r="K2008" s="14" t="n"/>
      <c r="L2008" s="14" t="n"/>
      <c r="M2008" s="14" t="n"/>
      <c r="N2008" s="14" t="n"/>
      <c r="O2008" s="20">
        <f>IF(A2008="","",SUMPRODUCT((A2008&gt;=Setup!$C$19:$C$30)*(A2008&lt;=Setup!$D$19:$D$30)*Setup!$A$19:$A$30))</f>
        <v/>
      </c>
      <c r="P2008" s="34">
        <f>IF(A2008="","",IF(G2008="Standard 15% (Box 1)",ROUND(H2008*Setup!$B$9,2),0))</f>
        <v/>
      </c>
      <c r="Q2008" s="34">
        <f>IF(A2008="","",I2008-P2008)</f>
        <v/>
      </c>
      <c r="R2008" s="23">
        <f>IF(A2008="","",IF(O2008=0,"Outside audit periods; ","")&amp;IF(G2008="","No VAT category; ","")&amp;IF(ABS(Q2008)&gt;Setup!$B$10,"VAT ≠ 15% × net; ","")&amp;IF(AND(F2008="B2B - VAT registered",NOT(AND(LEN(E2008)=15,LEFT(E2008,1)="3",RIGHT(E2008,1)="3",ISNUMBER(--E2008)))),"Invalid/missing customer VAT no; ","")&amp;IF(L2008&lt;&gt;"Yes","Not reported/cleared on FATOORA; ","")&amp;IF(AND(OR(G2008="Zero-rated domestic (Box 3)",G2008="Export (Box 4)"),N2008=""),"Zero-rate/export evidence missing; ","")&amp;IF(AND(C2008="Credit Note",H2008&gt;0),"Credit note should be negative; ","")&amp;IF(AND(C2008="Simplified Tax Invoice",F2008="B2B - VAT registered"),"Simplified invoice issued to VAT-registered B2B; ",""))</f>
        <v/>
      </c>
    </row>
    <row r="2009">
      <c r="A2009" s="17" t="n"/>
      <c r="B2009" s="14" t="n"/>
      <c r="C2009" s="14" t="n"/>
      <c r="D2009" s="14" t="n"/>
      <c r="E2009" s="16" t="n"/>
      <c r="F2009" s="14" t="n"/>
      <c r="G2009" s="14" t="n"/>
      <c r="H2009" s="19" t="n"/>
      <c r="I2009" s="19" t="n"/>
      <c r="J2009" s="34">
        <f>IF(A2009="","",H2009+I2009)</f>
        <v/>
      </c>
      <c r="K2009" s="14" t="n"/>
      <c r="L2009" s="14" t="n"/>
      <c r="M2009" s="14" t="n"/>
      <c r="N2009" s="14" t="n"/>
      <c r="O2009" s="20">
        <f>IF(A2009="","",SUMPRODUCT((A2009&gt;=Setup!$C$19:$C$30)*(A2009&lt;=Setup!$D$19:$D$30)*Setup!$A$19:$A$30))</f>
        <v/>
      </c>
      <c r="P2009" s="34">
        <f>IF(A2009="","",IF(G2009="Standard 15% (Box 1)",ROUND(H2009*Setup!$B$9,2),0))</f>
        <v/>
      </c>
      <c r="Q2009" s="34">
        <f>IF(A2009="","",I2009-P2009)</f>
        <v/>
      </c>
      <c r="R2009" s="23">
        <f>IF(A2009="","",IF(O2009=0,"Outside audit periods; ","")&amp;IF(G2009="","No VAT category; ","")&amp;IF(ABS(Q2009)&gt;Setup!$B$10,"VAT ≠ 15% × net; ","")&amp;IF(AND(F2009="B2B - VAT registered",NOT(AND(LEN(E2009)=15,LEFT(E2009,1)="3",RIGHT(E2009,1)="3",ISNUMBER(--E2009)))),"Invalid/missing customer VAT no; ","")&amp;IF(L2009&lt;&gt;"Yes","Not reported/cleared on FATOORA; ","")&amp;IF(AND(OR(G2009="Zero-rated domestic (Box 3)",G2009="Export (Box 4)"),N2009=""),"Zero-rate/export evidence missing; ","")&amp;IF(AND(C2009="Credit Note",H2009&gt;0),"Credit note should be negative; ","")&amp;IF(AND(C2009="Simplified Tax Invoice",F2009="B2B - VAT registered"),"Simplified invoice issued to VAT-registered B2B; ",""))</f>
        <v/>
      </c>
    </row>
    <row r="2010">
      <c r="A2010" s="17" t="n"/>
      <c r="B2010" s="14" t="n"/>
      <c r="C2010" s="14" t="n"/>
      <c r="D2010" s="14" t="n"/>
      <c r="E2010" s="16" t="n"/>
      <c r="F2010" s="14" t="n"/>
      <c r="G2010" s="14" t="n"/>
      <c r="H2010" s="19" t="n"/>
      <c r="I2010" s="19" t="n"/>
      <c r="J2010" s="34">
        <f>IF(A2010="","",H2010+I2010)</f>
        <v/>
      </c>
      <c r="K2010" s="14" t="n"/>
      <c r="L2010" s="14" t="n"/>
      <c r="M2010" s="14" t="n"/>
      <c r="N2010" s="14" t="n"/>
      <c r="O2010" s="20">
        <f>IF(A2010="","",SUMPRODUCT((A2010&gt;=Setup!$C$19:$C$30)*(A2010&lt;=Setup!$D$19:$D$30)*Setup!$A$19:$A$30))</f>
        <v/>
      </c>
      <c r="P2010" s="34">
        <f>IF(A2010="","",IF(G2010="Standard 15% (Box 1)",ROUND(H2010*Setup!$B$9,2),0))</f>
        <v/>
      </c>
      <c r="Q2010" s="34">
        <f>IF(A2010="","",I2010-P2010)</f>
        <v/>
      </c>
      <c r="R2010" s="23">
        <f>IF(A2010="","",IF(O2010=0,"Outside audit periods; ","")&amp;IF(G2010="","No VAT category; ","")&amp;IF(ABS(Q2010)&gt;Setup!$B$10,"VAT ≠ 15% × net; ","")&amp;IF(AND(F2010="B2B - VAT registered",NOT(AND(LEN(E2010)=15,LEFT(E2010,1)="3",RIGHT(E2010,1)="3",ISNUMBER(--E2010)))),"Invalid/missing customer VAT no; ","")&amp;IF(L2010&lt;&gt;"Yes","Not reported/cleared on FATOORA; ","")&amp;IF(AND(OR(G2010="Zero-rated domestic (Box 3)",G2010="Export (Box 4)"),N2010=""),"Zero-rate/export evidence missing; ","")&amp;IF(AND(C2010="Credit Note",H2010&gt;0),"Credit note should be negative; ","")&amp;IF(AND(C2010="Simplified Tax Invoice",F2010="B2B - VAT registered"),"Simplified invoice issued to VAT-registered B2B; ",""))</f>
        <v/>
      </c>
    </row>
    <row r="2011">
      <c r="A2011" s="17" t="n"/>
      <c r="B2011" s="14" t="n"/>
      <c r="C2011" s="14" t="n"/>
      <c r="D2011" s="14" t="n"/>
      <c r="E2011" s="16" t="n"/>
      <c r="F2011" s="14" t="n"/>
      <c r="G2011" s="14" t="n"/>
      <c r="H2011" s="19" t="n"/>
      <c r="I2011" s="19" t="n"/>
      <c r="J2011" s="34">
        <f>IF(A2011="","",H2011+I2011)</f>
        <v/>
      </c>
      <c r="K2011" s="14" t="n"/>
      <c r="L2011" s="14" t="n"/>
      <c r="M2011" s="14" t="n"/>
      <c r="N2011" s="14" t="n"/>
      <c r="O2011" s="20">
        <f>IF(A2011="","",SUMPRODUCT((A2011&gt;=Setup!$C$19:$C$30)*(A2011&lt;=Setup!$D$19:$D$30)*Setup!$A$19:$A$30))</f>
        <v/>
      </c>
      <c r="P2011" s="34">
        <f>IF(A2011="","",IF(G2011="Standard 15% (Box 1)",ROUND(H2011*Setup!$B$9,2),0))</f>
        <v/>
      </c>
      <c r="Q2011" s="34">
        <f>IF(A2011="","",I2011-P2011)</f>
        <v/>
      </c>
      <c r="R2011" s="23">
        <f>IF(A2011="","",IF(O2011=0,"Outside audit periods; ","")&amp;IF(G2011="","No VAT category; ","")&amp;IF(ABS(Q2011)&gt;Setup!$B$10,"VAT ≠ 15% × net; ","")&amp;IF(AND(F2011="B2B - VAT registered",NOT(AND(LEN(E2011)=15,LEFT(E2011,1)="3",RIGHT(E2011,1)="3",ISNUMBER(--E2011)))),"Invalid/missing customer VAT no; ","")&amp;IF(L2011&lt;&gt;"Yes","Not reported/cleared on FATOORA; ","")&amp;IF(AND(OR(G2011="Zero-rated domestic (Box 3)",G2011="Export (Box 4)"),N2011=""),"Zero-rate/export evidence missing; ","")&amp;IF(AND(C2011="Credit Note",H2011&gt;0),"Credit note should be negative; ","")&amp;IF(AND(C2011="Simplified Tax Invoice",F2011="B2B - VAT registered"),"Simplified invoice issued to VAT-registered B2B; ",""))</f>
        <v/>
      </c>
    </row>
    <row r="2012">
      <c r="A2012" s="17" t="n"/>
      <c r="B2012" s="14" t="n"/>
      <c r="C2012" s="14" t="n"/>
      <c r="D2012" s="14" t="n"/>
      <c r="E2012" s="16" t="n"/>
      <c r="F2012" s="14" t="n"/>
      <c r="G2012" s="14" t="n"/>
      <c r="H2012" s="19" t="n"/>
      <c r="I2012" s="19" t="n"/>
      <c r="J2012" s="34">
        <f>IF(A2012="","",H2012+I2012)</f>
        <v/>
      </c>
      <c r="K2012" s="14" t="n"/>
      <c r="L2012" s="14" t="n"/>
      <c r="M2012" s="14" t="n"/>
      <c r="N2012" s="14" t="n"/>
      <c r="O2012" s="20">
        <f>IF(A2012="","",SUMPRODUCT((A2012&gt;=Setup!$C$19:$C$30)*(A2012&lt;=Setup!$D$19:$D$30)*Setup!$A$19:$A$30))</f>
        <v/>
      </c>
      <c r="P2012" s="34">
        <f>IF(A2012="","",IF(G2012="Standard 15% (Box 1)",ROUND(H2012*Setup!$B$9,2),0))</f>
        <v/>
      </c>
      <c r="Q2012" s="34">
        <f>IF(A2012="","",I2012-P2012)</f>
        <v/>
      </c>
      <c r="R2012" s="23">
        <f>IF(A2012="","",IF(O2012=0,"Outside audit periods; ","")&amp;IF(G2012="","No VAT category; ","")&amp;IF(ABS(Q2012)&gt;Setup!$B$10,"VAT ≠ 15% × net; ","")&amp;IF(AND(F2012="B2B - VAT registered",NOT(AND(LEN(E2012)=15,LEFT(E2012,1)="3",RIGHT(E2012,1)="3",ISNUMBER(--E2012)))),"Invalid/missing customer VAT no; ","")&amp;IF(L2012&lt;&gt;"Yes","Not reported/cleared on FATOORA; ","")&amp;IF(AND(OR(G2012="Zero-rated domestic (Box 3)",G2012="Export (Box 4)"),N2012=""),"Zero-rate/export evidence missing; ","")&amp;IF(AND(C2012="Credit Note",H2012&gt;0),"Credit note should be negative; ","")&amp;IF(AND(C2012="Simplified Tax Invoice",F2012="B2B - VAT registered"),"Simplified invoice issued to VAT-registered B2B; ",""))</f>
        <v/>
      </c>
    </row>
    <row r="2013">
      <c r="A2013" s="17" t="n"/>
      <c r="B2013" s="14" t="n"/>
      <c r="C2013" s="14" t="n"/>
      <c r="D2013" s="14" t="n"/>
      <c r="E2013" s="16" t="n"/>
      <c r="F2013" s="14" t="n"/>
      <c r="G2013" s="14" t="n"/>
      <c r="H2013" s="19" t="n"/>
      <c r="I2013" s="19" t="n"/>
      <c r="J2013" s="34">
        <f>IF(A2013="","",H2013+I2013)</f>
        <v/>
      </c>
      <c r="K2013" s="14" t="n"/>
      <c r="L2013" s="14" t="n"/>
      <c r="M2013" s="14" t="n"/>
      <c r="N2013" s="14" t="n"/>
      <c r="O2013" s="20">
        <f>IF(A2013="","",SUMPRODUCT((A2013&gt;=Setup!$C$19:$C$30)*(A2013&lt;=Setup!$D$19:$D$30)*Setup!$A$19:$A$30))</f>
        <v/>
      </c>
      <c r="P2013" s="34">
        <f>IF(A2013="","",IF(G2013="Standard 15% (Box 1)",ROUND(H2013*Setup!$B$9,2),0))</f>
        <v/>
      </c>
      <c r="Q2013" s="34">
        <f>IF(A2013="","",I2013-P2013)</f>
        <v/>
      </c>
      <c r="R2013" s="23">
        <f>IF(A2013="","",IF(O2013=0,"Outside audit periods; ","")&amp;IF(G2013="","No VAT category; ","")&amp;IF(ABS(Q2013)&gt;Setup!$B$10,"VAT ≠ 15% × net; ","")&amp;IF(AND(F2013="B2B - VAT registered",NOT(AND(LEN(E2013)=15,LEFT(E2013,1)="3",RIGHT(E2013,1)="3",ISNUMBER(--E2013)))),"Invalid/missing customer VAT no; ","")&amp;IF(L2013&lt;&gt;"Yes","Not reported/cleared on FATOORA; ","")&amp;IF(AND(OR(G2013="Zero-rated domestic (Box 3)",G2013="Export (Box 4)"),N2013=""),"Zero-rate/export evidence missing; ","")&amp;IF(AND(C2013="Credit Note",H2013&gt;0),"Credit note should be negative; ","")&amp;IF(AND(C2013="Simplified Tax Invoice",F2013="B2B - VAT registered"),"Simplified invoice issued to VAT-registered B2B; ",""))</f>
        <v/>
      </c>
    </row>
    <row r="2014">
      <c r="A2014" s="17" t="n"/>
      <c r="B2014" s="14" t="n"/>
      <c r="C2014" s="14" t="n"/>
      <c r="D2014" s="14" t="n"/>
      <c r="E2014" s="16" t="n"/>
      <c r="F2014" s="14" t="n"/>
      <c r="G2014" s="14" t="n"/>
      <c r="H2014" s="19" t="n"/>
      <c r="I2014" s="19" t="n"/>
      <c r="J2014" s="34">
        <f>IF(A2014="","",H2014+I2014)</f>
        <v/>
      </c>
      <c r="K2014" s="14" t="n"/>
      <c r="L2014" s="14" t="n"/>
      <c r="M2014" s="14" t="n"/>
      <c r="N2014" s="14" t="n"/>
      <c r="O2014" s="20">
        <f>IF(A2014="","",SUMPRODUCT((A2014&gt;=Setup!$C$19:$C$30)*(A2014&lt;=Setup!$D$19:$D$30)*Setup!$A$19:$A$30))</f>
        <v/>
      </c>
      <c r="P2014" s="34">
        <f>IF(A2014="","",IF(G2014="Standard 15% (Box 1)",ROUND(H2014*Setup!$B$9,2),0))</f>
        <v/>
      </c>
      <c r="Q2014" s="34">
        <f>IF(A2014="","",I2014-P2014)</f>
        <v/>
      </c>
      <c r="R2014" s="23">
        <f>IF(A2014="","",IF(O2014=0,"Outside audit periods; ","")&amp;IF(G2014="","No VAT category; ","")&amp;IF(ABS(Q2014)&gt;Setup!$B$10,"VAT ≠ 15% × net; ","")&amp;IF(AND(F2014="B2B - VAT registered",NOT(AND(LEN(E2014)=15,LEFT(E2014,1)="3",RIGHT(E2014,1)="3",ISNUMBER(--E2014)))),"Invalid/missing customer VAT no; ","")&amp;IF(L2014&lt;&gt;"Yes","Not reported/cleared on FATOORA; ","")&amp;IF(AND(OR(G2014="Zero-rated domestic (Box 3)",G2014="Export (Box 4)"),N2014=""),"Zero-rate/export evidence missing; ","")&amp;IF(AND(C2014="Credit Note",H2014&gt;0),"Credit note should be negative; ","")&amp;IF(AND(C2014="Simplified Tax Invoice",F2014="B2B - VAT registered"),"Simplified invoice issued to VAT-registered B2B; ",""))</f>
        <v/>
      </c>
    </row>
    <row r="2015">
      <c r="A2015" s="17" t="n"/>
      <c r="B2015" s="14" t="n"/>
      <c r="C2015" s="14" t="n"/>
      <c r="D2015" s="14" t="n"/>
      <c r="E2015" s="16" t="n"/>
      <c r="F2015" s="14" t="n"/>
      <c r="G2015" s="14" t="n"/>
      <c r="H2015" s="19" t="n"/>
      <c r="I2015" s="19" t="n"/>
      <c r="J2015" s="34">
        <f>IF(A2015="","",H2015+I2015)</f>
        <v/>
      </c>
      <c r="K2015" s="14" t="n"/>
      <c r="L2015" s="14" t="n"/>
      <c r="M2015" s="14" t="n"/>
      <c r="N2015" s="14" t="n"/>
      <c r="O2015" s="20">
        <f>IF(A2015="","",SUMPRODUCT((A2015&gt;=Setup!$C$19:$C$30)*(A2015&lt;=Setup!$D$19:$D$30)*Setup!$A$19:$A$30))</f>
        <v/>
      </c>
      <c r="P2015" s="34">
        <f>IF(A2015="","",IF(G2015="Standard 15% (Box 1)",ROUND(H2015*Setup!$B$9,2),0))</f>
        <v/>
      </c>
      <c r="Q2015" s="34">
        <f>IF(A2015="","",I2015-P2015)</f>
        <v/>
      </c>
      <c r="R2015" s="23">
        <f>IF(A2015="","",IF(O2015=0,"Outside audit periods; ","")&amp;IF(G2015="","No VAT category; ","")&amp;IF(ABS(Q2015)&gt;Setup!$B$10,"VAT ≠ 15% × net; ","")&amp;IF(AND(F2015="B2B - VAT registered",NOT(AND(LEN(E2015)=15,LEFT(E2015,1)="3",RIGHT(E2015,1)="3",ISNUMBER(--E2015)))),"Invalid/missing customer VAT no; ","")&amp;IF(L2015&lt;&gt;"Yes","Not reported/cleared on FATOORA; ","")&amp;IF(AND(OR(G2015="Zero-rated domestic (Box 3)",G2015="Export (Box 4)"),N2015=""),"Zero-rate/export evidence missing; ","")&amp;IF(AND(C2015="Credit Note",H2015&gt;0),"Credit note should be negative; ","")&amp;IF(AND(C2015="Simplified Tax Invoice",F2015="B2B - VAT registered"),"Simplified invoice issued to VAT-registered B2B; ",""))</f>
        <v/>
      </c>
    </row>
    <row r="2016">
      <c r="A2016" s="17" t="n"/>
      <c r="B2016" s="14" t="n"/>
      <c r="C2016" s="14" t="n"/>
      <c r="D2016" s="14" t="n"/>
      <c r="E2016" s="16" t="n"/>
      <c r="F2016" s="14" t="n"/>
      <c r="G2016" s="14" t="n"/>
      <c r="H2016" s="19" t="n"/>
      <c r="I2016" s="19" t="n"/>
      <c r="J2016" s="34">
        <f>IF(A2016="","",H2016+I2016)</f>
        <v/>
      </c>
      <c r="K2016" s="14" t="n"/>
      <c r="L2016" s="14" t="n"/>
      <c r="M2016" s="14" t="n"/>
      <c r="N2016" s="14" t="n"/>
      <c r="O2016" s="20">
        <f>IF(A2016="","",SUMPRODUCT((A2016&gt;=Setup!$C$19:$C$30)*(A2016&lt;=Setup!$D$19:$D$30)*Setup!$A$19:$A$30))</f>
        <v/>
      </c>
      <c r="P2016" s="34">
        <f>IF(A2016="","",IF(G2016="Standard 15% (Box 1)",ROUND(H2016*Setup!$B$9,2),0))</f>
        <v/>
      </c>
      <c r="Q2016" s="34">
        <f>IF(A2016="","",I2016-P2016)</f>
        <v/>
      </c>
      <c r="R2016" s="23">
        <f>IF(A2016="","",IF(O2016=0,"Outside audit periods; ","")&amp;IF(G2016="","No VAT category; ","")&amp;IF(ABS(Q2016)&gt;Setup!$B$10,"VAT ≠ 15% × net; ","")&amp;IF(AND(F2016="B2B - VAT registered",NOT(AND(LEN(E2016)=15,LEFT(E2016,1)="3",RIGHT(E2016,1)="3",ISNUMBER(--E2016)))),"Invalid/missing customer VAT no; ","")&amp;IF(L2016&lt;&gt;"Yes","Not reported/cleared on FATOORA; ","")&amp;IF(AND(OR(G2016="Zero-rated domestic (Box 3)",G2016="Export (Box 4)"),N2016=""),"Zero-rate/export evidence missing; ","")&amp;IF(AND(C2016="Credit Note",H2016&gt;0),"Credit note should be negative; ","")&amp;IF(AND(C2016="Simplified Tax Invoice",F2016="B2B - VAT registered"),"Simplified invoice issued to VAT-registered B2B; ",""))</f>
        <v/>
      </c>
    </row>
    <row r="2017">
      <c r="A2017" s="17" t="n"/>
      <c r="B2017" s="14" t="n"/>
      <c r="C2017" s="14" t="n"/>
      <c r="D2017" s="14" t="n"/>
      <c r="E2017" s="16" t="n"/>
      <c r="F2017" s="14" t="n"/>
      <c r="G2017" s="14" t="n"/>
      <c r="H2017" s="19" t="n"/>
      <c r="I2017" s="19" t="n"/>
      <c r="J2017" s="34">
        <f>IF(A2017="","",H2017+I2017)</f>
        <v/>
      </c>
      <c r="K2017" s="14" t="n"/>
      <c r="L2017" s="14" t="n"/>
      <c r="M2017" s="14" t="n"/>
      <c r="N2017" s="14" t="n"/>
      <c r="O2017" s="20">
        <f>IF(A2017="","",SUMPRODUCT((A2017&gt;=Setup!$C$19:$C$30)*(A2017&lt;=Setup!$D$19:$D$30)*Setup!$A$19:$A$30))</f>
        <v/>
      </c>
      <c r="P2017" s="34">
        <f>IF(A2017="","",IF(G2017="Standard 15% (Box 1)",ROUND(H2017*Setup!$B$9,2),0))</f>
        <v/>
      </c>
      <c r="Q2017" s="34">
        <f>IF(A2017="","",I2017-P2017)</f>
        <v/>
      </c>
      <c r="R2017" s="23">
        <f>IF(A2017="","",IF(O2017=0,"Outside audit periods; ","")&amp;IF(G2017="","No VAT category; ","")&amp;IF(ABS(Q2017)&gt;Setup!$B$10,"VAT ≠ 15% × net; ","")&amp;IF(AND(F2017="B2B - VAT registered",NOT(AND(LEN(E2017)=15,LEFT(E2017,1)="3",RIGHT(E2017,1)="3",ISNUMBER(--E2017)))),"Invalid/missing customer VAT no; ","")&amp;IF(L2017&lt;&gt;"Yes","Not reported/cleared on FATOORA; ","")&amp;IF(AND(OR(G2017="Zero-rated domestic (Box 3)",G2017="Export (Box 4)"),N2017=""),"Zero-rate/export evidence missing; ","")&amp;IF(AND(C2017="Credit Note",H2017&gt;0),"Credit note should be negative; ","")&amp;IF(AND(C2017="Simplified Tax Invoice",F2017="B2B - VAT registered"),"Simplified invoice issued to VAT-registered B2B; ",""))</f>
        <v/>
      </c>
    </row>
    <row r="2018">
      <c r="A2018" s="17" t="n"/>
      <c r="B2018" s="14" t="n"/>
      <c r="C2018" s="14" t="n"/>
      <c r="D2018" s="14" t="n"/>
      <c r="E2018" s="16" t="n"/>
      <c r="F2018" s="14" t="n"/>
      <c r="G2018" s="14" t="n"/>
      <c r="H2018" s="19" t="n"/>
      <c r="I2018" s="19" t="n"/>
      <c r="J2018" s="34">
        <f>IF(A2018="","",H2018+I2018)</f>
        <v/>
      </c>
      <c r="K2018" s="14" t="n"/>
      <c r="L2018" s="14" t="n"/>
      <c r="M2018" s="14" t="n"/>
      <c r="N2018" s="14" t="n"/>
      <c r="O2018" s="20">
        <f>IF(A2018="","",SUMPRODUCT((A2018&gt;=Setup!$C$19:$C$30)*(A2018&lt;=Setup!$D$19:$D$30)*Setup!$A$19:$A$30))</f>
        <v/>
      </c>
      <c r="P2018" s="34">
        <f>IF(A2018="","",IF(G2018="Standard 15% (Box 1)",ROUND(H2018*Setup!$B$9,2),0))</f>
        <v/>
      </c>
      <c r="Q2018" s="34">
        <f>IF(A2018="","",I2018-P2018)</f>
        <v/>
      </c>
      <c r="R2018" s="23">
        <f>IF(A2018="","",IF(O2018=0,"Outside audit periods; ","")&amp;IF(G2018="","No VAT category; ","")&amp;IF(ABS(Q2018)&gt;Setup!$B$10,"VAT ≠ 15% × net; ","")&amp;IF(AND(F2018="B2B - VAT registered",NOT(AND(LEN(E2018)=15,LEFT(E2018,1)="3",RIGHT(E2018,1)="3",ISNUMBER(--E2018)))),"Invalid/missing customer VAT no; ","")&amp;IF(L2018&lt;&gt;"Yes","Not reported/cleared on FATOORA; ","")&amp;IF(AND(OR(G2018="Zero-rated domestic (Box 3)",G2018="Export (Box 4)"),N2018=""),"Zero-rate/export evidence missing; ","")&amp;IF(AND(C2018="Credit Note",H2018&gt;0),"Credit note should be negative; ","")&amp;IF(AND(C2018="Simplified Tax Invoice",F2018="B2B - VAT registered"),"Simplified invoice issued to VAT-registered B2B; ",""))</f>
        <v/>
      </c>
    </row>
    <row r="2019">
      <c r="A2019" s="17" t="n"/>
      <c r="B2019" s="14" t="n"/>
      <c r="C2019" s="14" t="n"/>
      <c r="D2019" s="14" t="n"/>
      <c r="E2019" s="16" t="n"/>
      <c r="F2019" s="14" t="n"/>
      <c r="G2019" s="14" t="n"/>
      <c r="H2019" s="19" t="n"/>
      <c r="I2019" s="19" t="n"/>
      <c r="J2019" s="34">
        <f>IF(A2019="","",H2019+I2019)</f>
        <v/>
      </c>
      <c r="K2019" s="14" t="n"/>
      <c r="L2019" s="14" t="n"/>
      <c r="M2019" s="14" t="n"/>
      <c r="N2019" s="14" t="n"/>
      <c r="O2019" s="20">
        <f>IF(A2019="","",SUMPRODUCT((A2019&gt;=Setup!$C$19:$C$30)*(A2019&lt;=Setup!$D$19:$D$30)*Setup!$A$19:$A$30))</f>
        <v/>
      </c>
      <c r="P2019" s="34">
        <f>IF(A2019="","",IF(G2019="Standard 15% (Box 1)",ROUND(H2019*Setup!$B$9,2),0))</f>
        <v/>
      </c>
      <c r="Q2019" s="34">
        <f>IF(A2019="","",I2019-P2019)</f>
        <v/>
      </c>
      <c r="R2019" s="23">
        <f>IF(A2019="","",IF(O2019=0,"Outside audit periods; ","")&amp;IF(G2019="","No VAT category; ","")&amp;IF(ABS(Q2019)&gt;Setup!$B$10,"VAT ≠ 15% × net; ","")&amp;IF(AND(F2019="B2B - VAT registered",NOT(AND(LEN(E2019)=15,LEFT(E2019,1)="3",RIGHT(E2019,1)="3",ISNUMBER(--E2019)))),"Invalid/missing customer VAT no; ","")&amp;IF(L2019&lt;&gt;"Yes","Not reported/cleared on FATOORA; ","")&amp;IF(AND(OR(G2019="Zero-rated domestic (Box 3)",G2019="Export (Box 4)"),N2019=""),"Zero-rate/export evidence missing; ","")&amp;IF(AND(C2019="Credit Note",H2019&gt;0),"Credit note should be negative; ","")&amp;IF(AND(C2019="Simplified Tax Invoice",F2019="B2B - VAT registered"),"Simplified invoice issued to VAT-registered B2B; ",""))</f>
        <v/>
      </c>
    </row>
    <row r="2020">
      <c r="A2020" s="17" t="n"/>
      <c r="B2020" s="14" t="n"/>
      <c r="C2020" s="14" t="n"/>
      <c r="D2020" s="14" t="n"/>
      <c r="E2020" s="16" t="n"/>
      <c r="F2020" s="14" t="n"/>
      <c r="G2020" s="14" t="n"/>
      <c r="H2020" s="19" t="n"/>
      <c r="I2020" s="19" t="n"/>
      <c r="J2020" s="34">
        <f>IF(A2020="","",H2020+I2020)</f>
        <v/>
      </c>
      <c r="K2020" s="14" t="n"/>
      <c r="L2020" s="14" t="n"/>
      <c r="M2020" s="14" t="n"/>
      <c r="N2020" s="14" t="n"/>
      <c r="O2020" s="20">
        <f>IF(A2020="","",SUMPRODUCT((A2020&gt;=Setup!$C$19:$C$30)*(A2020&lt;=Setup!$D$19:$D$30)*Setup!$A$19:$A$30))</f>
        <v/>
      </c>
      <c r="P2020" s="34">
        <f>IF(A2020="","",IF(G2020="Standard 15% (Box 1)",ROUND(H2020*Setup!$B$9,2),0))</f>
        <v/>
      </c>
      <c r="Q2020" s="34">
        <f>IF(A2020="","",I2020-P2020)</f>
        <v/>
      </c>
      <c r="R2020" s="23">
        <f>IF(A2020="","",IF(O2020=0,"Outside audit periods; ","")&amp;IF(G2020="","No VAT category; ","")&amp;IF(ABS(Q2020)&gt;Setup!$B$10,"VAT ≠ 15% × net; ","")&amp;IF(AND(F2020="B2B - VAT registered",NOT(AND(LEN(E2020)=15,LEFT(E2020,1)="3",RIGHT(E2020,1)="3",ISNUMBER(--E2020)))),"Invalid/missing customer VAT no; ","")&amp;IF(L2020&lt;&gt;"Yes","Not reported/cleared on FATOORA; ","")&amp;IF(AND(OR(G2020="Zero-rated domestic (Box 3)",G2020="Export (Box 4)"),N2020=""),"Zero-rate/export evidence missing; ","")&amp;IF(AND(C2020="Credit Note",H2020&gt;0),"Credit note should be negative; ","")&amp;IF(AND(C2020="Simplified Tax Invoice",F2020="B2B - VAT registered"),"Simplified invoice issued to VAT-registered B2B; ",""))</f>
        <v/>
      </c>
    </row>
    <row r="2021">
      <c r="A2021" s="17" t="n"/>
      <c r="B2021" s="14" t="n"/>
      <c r="C2021" s="14" t="n"/>
      <c r="D2021" s="14" t="n"/>
      <c r="E2021" s="16" t="n"/>
      <c r="F2021" s="14" t="n"/>
      <c r="G2021" s="14" t="n"/>
      <c r="H2021" s="19" t="n"/>
      <c r="I2021" s="19" t="n"/>
      <c r="J2021" s="34">
        <f>IF(A2021="","",H2021+I2021)</f>
        <v/>
      </c>
      <c r="K2021" s="14" t="n"/>
      <c r="L2021" s="14" t="n"/>
      <c r="M2021" s="14" t="n"/>
      <c r="N2021" s="14" t="n"/>
      <c r="O2021" s="20">
        <f>IF(A2021="","",SUMPRODUCT((A2021&gt;=Setup!$C$19:$C$30)*(A2021&lt;=Setup!$D$19:$D$30)*Setup!$A$19:$A$30))</f>
        <v/>
      </c>
      <c r="P2021" s="34">
        <f>IF(A2021="","",IF(G2021="Standard 15% (Box 1)",ROUND(H2021*Setup!$B$9,2),0))</f>
        <v/>
      </c>
      <c r="Q2021" s="34">
        <f>IF(A2021="","",I2021-P2021)</f>
        <v/>
      </c>
      <c r="R2021" s="23">
        <f>IF(A2021="","",IF(O2021=0,"Outside audit periods; ","")&amp;IF(G2021="","No VAT category; ","")&amp;IF(ABS(Q2021)&gt;Setup!$B$10,"VAT ≠ 15% × net; ","")&amp;IF(AND(F2021="B2B - VAT registered",NOT(AND(LEN(E2021)=15,LEFT(E2021,1)="3",RIGHT(E2021,1)="3",ISNUMBER(--E2021)))),"Invalid/missing customer VAT no; ","")&amp;IF(L2021&lt;&gt;"Yes","Not reported/cleared on FATOORA; ","")&amp;IF(AND(OR(G2021="Zero-rated domestic (Box 3)",G2021="Export (Box 4)"),N2021=""),"Zero-rate/export evidence missing; ","")&amp;IF(AND(C2021="Credit Note",H2021&gt;0),"Credit note should be negative; ","")&amp;IF(AND(C2021="Simplified Tax Invoice",F2021="B2B - VAT registered"),"Simplified invoice issued to VAT-registered B2B; ",""))</f>
        <v/>
      </c>
    </row>
    <row r="2022">
      <c r="A2022" s="17" t="n"/>
      <c r="B2022" s="14" t="n"/>
      <c r="C2022" s="14" t="n"/>
      <c r="D2022" s="14" t="n"/>
      <c r="E2022" s="16" t="n"/>
      <c r="F2022" s="14" t="n"/>
      <c r="G2022" s="14" t="n"/>
      <c r="H2022" s="19" t="n"/>
      <c r="I2022" s="19" t="n"/>
      <c r="J2022" s="34">
        <f>IF(A2022="","",H2022+I2022)</f>
        <v/>
      </c>
      <c r="K2022" s="14" t="n"/>
      <c r="L2022" s="14" t="n"/>
      <c r="M2022" s="14" t="n"/>
      <c r="N2022" s="14" t="n"/>
      <c r="O2022" s="20">
        <f>IF(A2022="","",SUMPRODUCT((A2022&gt;=Setup!$C$19:$C$30)*(A2022&lt;=Setup!$D$19:$D$30)*Setup!$A$19:$A$30))</f>
        <v/>
      </c>
      <c r="P2022" s="34">
        <f>IF(A2022="","",IF(G2022="Standard 15% (Box 1)",ROUND(H2022*Setup!$B$9,2),0))</f>
        <v/>
      </c>
      <c r="Q2022" s="34">
        <f>IF(A2022="","",I2022-P2022)</f>
        <v/>
      </c>
      <c r="R2022" s="23">
        <f>IF(A2022="","",IF(O2022=0,"Outside audit periods; ","")&amp;IF(G2022="","No VAT category; ","")&amp;IF(ABS(Q2022)&gt;Setup!$B$10,"VAT ≠ 15% × net; ","")&amp;IF(AND(F2022="B2B - VAT registered",NOT(AND(LEN(E2022)=15,LEFT(E2022,1)="3",RIGHT(E2022,1)="3",ISNUMBER(--E2022)))),"Invalid/missing customer VAT no; ","")&amp;IF(L2022&lt;&gt;"Yes","Not reported/cleared on FATOORA; ","")&amp;IF(AND(OR(G2022="Zero-rated domestic (Box 3)",G2022="Export (Box 4)"),N2022=""),"Zero-rate/export evidence missing; ","")&amp;IF(AND(C2022="Credit Note",H2022&gt;0),"Credit note should be negative; ","")&amp;IF(AND(C2022="Simplified Tax Invoice",F2022="B2B - VAT registered"),"Simplified invoice issued to VAT-registered B2B; ",""))</f>
        <v/>
      </c>
    </row>
    <row r="2023">
      <c r="A2023" s="17" t="n"/>
      <c r="B2023" s="14" t="n"/>
      <c r="C2023" s="14" t="n"/>
      <c r="D2023" s="14" t="n"/>
      <c r="E2023" s="16" t="n"/>
      <c r="F2023" s="14" t="n"/>
      <c r="G2023" s="14" t="n"/>
      <c r="H2023" s="19" t="n"/>
      <c r="I2023" s="19" t="n"/>
      <c r="J2023" s="34">
        <f>IF(A2023="","",H2023+I2023)</f>
        <v/>
      </c>
      <c r="K2023" s="14" t="n"/>
      <c r="L2023" s="14" t="n"/>
      <c r="M2023" s="14" t="n"/>
      <c r="N2023" s="14" t="n"/>
      <c r="O2023" s="20">
        <f>IF(A2023="","",SUMPRODUCT((A2023&gt;=Setup!$C$19:$C$30)*(A2023&lt;=Setup!$D$19:$D$30)*Setup!$A$19:$A$30))</f>
        <v/>
      </c>
      <c r="P2023" s="34">
        <f>IF(A2023="","",IF(G2023="Standard 15% (Box 1)",ROUND(H2023*Setup!$B$9,2),0))</f>
        <v/>
      </c>
      <c r="Q2023" s="34">
        <f>IF(A2023="","",I2023-P2023)</f>
        <v/>
      </c>
      <c r="R2023" s="23">
        <f>IF(A2023="","",IF(O2023=0,"Outside audit periods; ","")&amp;IF(G2023="","No VAT category; ","")&amp;IF(ABS(Q2023)&gt;Setup!$B$10,"VAT ≠ 15% × net; ","")&amp;IF(AND(F2023="B2B - VAT registered",NOT(AND(LEN(E2023)=15,LEFT(E2023,1)="3",RIGHT(E2023,1)="3",ISNUMBER(--E2023)))),"Invalid/missing customer VAT no; ","")&amp;IF(L2023&lt;&gt;"Yes","Not reported/cleared on FATOORA; ","")&amp;IF(AND(OR(G2023="Zero-rated domestic (Box 3)",G2023="Export (Box 4)"),N2023=""),"Zero-rate/export evidence missing; ","")&amp;IF(AND(C2023="Credit Note",H2023&gt;0),"Credit note should be negative; ","")&amp;IF(AND(C2023="Simplified Tax Invoice",F2023="B2B - VAT registered"),"Simplified invoice issued to VAT-registered B2B; ",""))</f>
        <v/>
      </c>
    </row>
    <row r="2024">
      <c r="A2024" s="17" t="n"/>
      <c r="B2024" s="14" t="n"/>
      <c r="C2024" s="14" t="n"/>
      <c r="D2024" s="14" t="n"/>
      <c r="E2024" s="16" t="n"/>
      <c r="F2024" s="14" t="n"/>
      <c r="G2024" s="14" t="n"/>
      <c r="H2024" s="19" t="n"/>
      <c r="I2024" s="19" t="n"/>
      <c r="J2024" s="34">
        <f>IF(A2024="","",H2024+I2024)</f>
        <v/>
      </c>
      <c r="K2024" s="14" t="n"/>
      <c r="L2024" s="14" t="n"/>
      <c r="M2024" s="14" t="n"/>
      <c r="N2024" s="14" t="n"/>
      <c r="O2024" s="20">
        <f>IF(A2024="","",SUMPRODUCT((A2024&gt;=Setup!$C$19:$C$30)*(A2024&lt;=Setup!$D$19:$D$30)*Setup!$A$19:$A$30))</f>
        <v/>
      </c>
      <c r="P2024" s="34">
        <f>IF(A2024="","",IF(G2024="Standard 15% (Box 1)",ROUND(H2024*Setup!$B$9,2),0))</f>
        <v/>
      </c>
      <c r="Q2024" s="34">
        <f>IF(A2024="","",I2024-P2024)</f>
        <v/>
      </c>
      <c r="R2024" s="23">
        <f>IF(A2024="","",IF(O2024=0,"Outside audit periods; ","")&amp;IF(G2024="","No VAT category; ","")&amp;IF(ABS(Q2024)&gt;Setup!$B$10,"VAT ≠ 15% × net; ","")&amp;IF(AND(F2024="B2B - VAT registered",NOT(AND(LEN(E2024)=15,LEFT(E2024,1)="3",RIGHT(E2024,1)="3",ISNUMBER(--E2024)))),"Invalid/missing customer VAT no; ","")&amp;IF(L2024&lt;&gt;"Yes","Not reported/cleared on FATOORA; ","")&amp;IF(AND(OR(G2024="Zero-rated domestic (Box 3)",G2024="Export (Box 4)"),N2024=""),"Zero-rate/export evidence missing; ","")&amp;IF(AND(C2024="Credit Note",H2024&gt;0),"Credit note should be negative; ","")&amp;IF(AND(C2024="Simplified Tax Invoice",F2024="B2B - VAT registered"),"Simplified invoice issued to VAT-registered B2B; ",""))</f>
        <v/>
      </c>
    </row>
    <row r="2025">
      <c r="A2025" s="17" t="n"/>
      <c r="B2025" s="14" t="n"/>
      <c r="C2025" s="14" t="n"/>
      <c r="D2025" s="14" t="n"/>
      <c r="E2025" s="16" t="n"/>
      <c r="F2025" s="14" t="n"/>
      <c r="G2025" s="14" t="n"/>
      <c r="H2025" s="19" t="n"/>
      <c r="I2025" s="19" t="n"/>
      <c r="J2025" s="34">
        <f>IF(A2025="","",H2025+I2025)</f>
        <v/>
      </c>
      <c r="K2025" s="14" t="n"/>
      <c r="L2025" s="14" t="n"/>
      <c r="M2025" s="14" t="n"/>
      <c r="N2025" s="14" t="n"/>
      <c r="O2025" s="20">
        <f>IF(A2025="","",SUMPRODUCT((A2025&gt;=Setup!$C$19:$C$30)*(A2025&lt;=Setup!$D$19:$D$30)*Setup!$A$19:$A$30))</f>
        <v/>
      </c>
      <c r="P2025" s="34">
        <f>IF(A2025="","",IF(G2025="Standard 15% (Box 1)",ROUND(H2025*Setup!$B$9,2),0))</f>
        <v/>
      </c>
      <c r="Q2025" s="34">
        <f>IF(A2025="","",I2025-P2025)</f>
        <v/>
      </c>
      <c r="R2025" s="23">
        <f>IF(A2025="","",IF(O2025=0,"Outside audit periods; ","")&amp;IF(G2025="","No VAT category; ","")&amp;IF(ABS(Q2025)&gt;Setup!$B$10,"VAT ≠ 15% × net; ","")&amp;IF(AND(F2025="B2B - VAT registered",NOT(AND(LEN(E2025)=15,LEFT(E2025,1)="3",RIGHT(E2025,1)="3",ISNUMBER(--E2025)))),"Invalid/missing customer VAT no; ","")&amp;IF(L2025&lt;&gt;"Yes","Not reported/cleared on FATOORA; ","")&amp;IF(AND(OR(G2025="Zero-rated domestic (Box 3)",G2025="Export (Box 4)"),N2025=""),"Zero-rate/export evidence missing; ","")&amp;IF(AND(C2025="Credit Note",H2025&gt;0),"Credit note should be negative; ","")&amp;IF(AND(C2025="Simplified Tax Invoice",F2025="B2B - VAT registered"),"Simplified invoice issued to VAT-registered B2B; ",""))</f>
        <v/>
      </c>
    </row>
    <row r="2026">
      <c r="A2026" s="17" t="n"/>
      <c r="B2026" s="14" t="n"/>
      <c r="C2026" s="14" t="n"/>
      <c r="D2026" s="14" t="n"/>
      <c r="E2026" s="16" t="n"/>
      <c r="F2026" s="14" t="n"/>
      <c r="G2026" s="14" t="n"/>
      <c r="H2026" s="19" t="n"/>
      <c r="I2026" s="19" t="n"/>
      <c r="J2026" s="34">
        <f>IF(A2026="","",H2026+I2026)</f>
        <v/>
      </c>
      <c r="K2026" s="14" t="n"/>
      <c r="L2026" s="14" t="n"/>
      <c r="M2026" s="14" t="n"/>
      <c r="N2026" s="14" t="n"/>
      <c r="O2026" s="20">
        <f>IF(A2026="","",SUMPRODUCT((A2026&gt;=Setup!$C$19:$C$30)*(A2026&lt;=Setup!$D$19:$D$30)*Setup!$A$19:$A$30))</f>
        <v/>
      </c>
      <c r="P2026" s="34">
        <f>IF(A2026="","",IF(G2026="Standard 15% (Box 1)",ROUND(H2026*Setup!$B$9,2),0))</f>
        <v/>
      </c>
      <c r="Q2026" s="34">
        <f>IF(A2026="","",I2026-P2026)</f>
        <v/>
      </c>
      <c r="R2026" s="23">
        <f>IF(A2026="","",IF(O2026=0,"Outside audit periods; ","")&amp;IF(G2026="","No VAT category; ","")&amp;IF(ABS(Q2026)&gt;Setup!$B$10,"VAT ≠ 15% × net; ","")&amp;IF(AND(F2026="B2B - VAT registered",NOT(AND(LEN(E2026)=15,LEFT(E2026,1)="3",RIGHT(E2026,1)="3",ISNUMBER(--E2026)))),"Invalid/missing customer VAT no; ","")&amp;IF(L2026&lt;&gt;"Yes","Not reported/cleared on FATOORA; ","")&amp;IF(AND(OR(G2026="Zero-rated domestic (Box 3)",G2026="Export (Box 4)"),N2026=""),"Zero-rate/export evidence missing; ","")&amp;IF(AND(C2026="Credit Note",H2026&gt;0),"Credit note should be negative; ","")&amp;IF(AND(C2026="Simplified Tax Invoice",F2026="B2B - VAT registered"),"Simplified invoice issued to VAT-registered B2B; ",""))</f>
        <v/>
      </c>
    </row>
    <row r="2027">
      <c r="A2027" s="17" t="n"/>
      <c r="B2027" s="14" t="n"/>
      <c r="C2027" s="14" t="n"/>
      <c r="D2027" s="14" t="n"/>
      <c r="E2027" s="16" t="n"/>
      <c r="F2027" s="14" t="n"/>
      <c r="G2027" s="14" t="n"/>
      <c r="H2027" s="19" t="n"/>
      <c r="I2027" s="19" t="n"/>
      <c r="J2027" s="34">
        <f>IF(A2027="","",H2027+I2027)</f>
        <v/>
      </c>
      <c r="K2027" s="14" t="n"/>
      <c r="L2027" s="14" t="n"/>
      <c r="M2027" s="14" t="n"/>
      <c r="N2027" s="14" t="n"/>
      <c r="O2027" s="20">
        <f>IF(A2027="","",SUMPRODUCT((A2027&gt;=Setup!$C$19:$C$30)*(A2027&lt;=Setup!$D$19:$D$30)*Setup!$A$19:$A$30))</f>
        <v/>
      </c>
      <c r="P2027" s="34">
        <f>IF(A2027="","",IF(G2027="Standard 15% (Box 1)",ROUND(H2027*Setup!$B$9,2),0))</f>
        <v/>
      </c>
      <c r="Q2027" s="34">
        <f>IF(A2027="","",I2027-P2027)</f>
        <v/>
      </c>
      <c r="R2027" s="23">
        <f>IF(A2027="","",IF(O2027=0,"Outside audit periods; ","")&amp;IF(G2027="","No VAT category; ","")&amp;IF(ABS(Q2027)&gt;Setup!$B$10,"VAT ≠ 15% × net; ","")&amp;IF(AND(F2027="B2B - VAT registered",NOT(AND(LEN(E2027)=15,LEFT(E2027,1)="3",RIGHT(E2027,1)="3",ISNUMBER(--E2027)))),"Invalid/missing customer VAT no; ","")&amp;IF(L2027&lt;&gt;"Yes","Not reported/cleared on FATOORA; ","")&amp;IF(AND(OR(G2027="Zero-rated domestic (Box 3)",G2027="Export (Box 4)"),N2027=""),"Zero-rate/export evidence missing; ","")&amp;IF(AND(C2027="Credit Note",H2027&gt;0),"Credit note should be negative; ","")&amp;IF(AND(C2027="Simplified Tax Invoice",F2027="B2B - VAT registered"),"Simplified invoice issued to VAT-registered B2B; ",""))</f>
        <v/>
      </c>
    </row>
    <row r="2028">
      <c r="A2028" s="17" t="n"/>
      <c r="B2028" s="14" t="n"/>
      <c r="C2028" s="14" t="n"/>
      <c r="D2028" s="14" t="n"/>
      <c r="E2028" s="16" t="n"/>
      <c r="F2028" s="14" t="n"/>
      <c r="G2028" s="14" t="n"/>
      <c r="H2028" s="19" t="n"/>
      <c r="I2028" s="19" t="n"/>
      <c r="J2028" s="34">
        <f>IF(A2028="","",H2028+I2028)</f>
        <v/>
      </c>
      <c r="K2028" s="14" t="n"/>
      <c r="L2028" s="14" t="n"/>
      <c r="M2028" s="14" t="n"/>
      <c r="N2028" s="14" t="n"/>
      <c r="O2028" s="20">
        <f>IF(A2028="","",SUMPRODUCT((A2028&gt;=Setup!$C$19:$C$30)*(A2028&lt;=Setup!$D$19:$D$30)*Setup!$A$19:$A$30))</f>
        <v/>
      </c>
      <c r="P2028" s="34">
        <f>IF(A2028="","",IF(G2028="Standard 15% (Box 1)",ROUND(H2028*Setup!$B$9,2),0))</f>
        <v/>
      </c>
      <c r="Q2028" s="34">
        <f>IF(A2028="","",I2028-P2028)</f>
        <v/>
      </c>
      <c r="R2028" s="23">
        <f>IF(A2028="","",IF(O2028=0,"Outside audit periods; ","")&amp;IF(G2028="","No VAT category; ","")&amp;IF(ABS(Q2028)&gt;Setup!$B$10,"VAT ≠ 15% × net; ","")&amp;IF(AND(F2028="B2B - VAT registered",NOT(AND(LEN(E2028)=15,LEFT(E2028,1)="3",RIGHT(E2028,1)="3",ISNUMBER(--E2028)))),"Invalid/missing customer VAT no; ","")&amp;IF(L2028&lt;&gt;"Yes","Not reported/cleared on FATOORA; ","")&amp;IF(AND(OR(G2028="Zero-rated domestic (Box 3)",G2028="Export (Box 4)"),N2028=""),"Zero-rate/export evidence missing; ","")&amp;IF(AND(C2028="Credit Note",H2028&gt;0),"Credit note should be negative; ","")&amp;IF(AND(C2028="Simplified Tax Invoice",F2028="B2B - VAT registered"),"Simplified invoice issued to VAT-registered B2B; ",""))</f>
        <v/>
      </c>
    </row>
    <row r="2029">
      <c r="A2029" s="17" t="n"/>
      <c r="B2029" s="14" t="n"/>
      <c r="C2029" s="14" t="n"/>
      <c r="D2029" s="14" t="n"/>
      <c r="E2029" s="16" t="n"/>
      <c r="F2029" s="14" t="n"/>
      <c r="G2029" s="14" t="n"/>
      <c r="H2029" s="19" t="n"/>
      <c r="I2029" s="19" t="n"/>
      <c r="J2029" s="34">
        <f>IF(A2029="","",H2029+I2029)</f>
        <v/>
      </c>
      <c r="K2029" s="14" t="n"/>
      <c r="L2029" s="14" t="n"/>
      <c r="M2029" s="14" t="n"/>
      <c r="N2029" s="14" t="n"/>
      <c r="O2029" s="20">
        <f>IF(A2029="","",SUMPRODUCT((A2029&gt;=Setup!$C$19:$C$30)*(A2029&lt;=Setup!$D$19:$D$30)*Setup!$A$19:$A$30))</f>
        <v/>
      </c>
      <c r="P2029" s="34">
        <f>IF(A2029="","",IF(G2029="Standard 15% (Box 1)",ROUND(H2029*Setup!$B$9,2),0))</f>
        <v/>
      </c>
      <c r="Q2029" s="34">
        <f>IF(A2029="","",I2029-P2029)</f>
        <v/>
      </c>
      <c r="R2029" s="23">
        <f>IF(A2029="","",IF(O2029=0,"Outside audit periods; ","")&amp;IF(G2029="","No VAT category; ","")&amp;IF(ABS(Q2029)&gt;Setup!$B$10,"VAT ≠ 15% × net; ","")&amp;IF(AND(F2029="B2B - VAT registered",NOT(AND(LEN(E2029)=15,LEFT(E2029,1)="3",RIGHT(E2029,1)="3",ISNUMBER(--E2029)))),"Invalid/missing customer VAT no; ","")&amp;IF(L2029&lt;&gt;"Yes","Not reported/cleared on FATOORA; ","")&amp;IF(AND(OR(G2029="Zero-rated domestic (Box 3)",G2029="Export (Box 4)"),N2029=""),"Zero-rate/export evidence missing; ","")&amp;IF(AND(C2029="Credit Note",H2029&gt;0),"Credit note should be negative; ","")&amp;IF(AND(C2029="Simplified Tax Invoice",F2029="B2B - VAT registered"),"Simplified invoice issued to VAT-registered B2B; ",""))</f>
        <v/>
      </c>
    </row>
    <row r="2030">
      <c r="A2030" s="17" t="n"/>
      <c r="B2030" s="14" t="n"/>
      <c r="C2030" s="14" t="n"/>
      <c r="D2030" s="14" t="n"/>
      <c r="E2030" s="16" t="n"/>
      <c r="F2030" s="14" t="n"/>
      <c r="G2030" s="14" t="n"/>
      <c r="H2030" s="19" t="n"/>
      <c r="I2030" s="19" t="n"/>
      <c r="J2030" s="34">
        <f>IF(A2030="","",H2030+I2030)</f>
        <v/>
      </c>
      <c r="K2030" s="14" t="n"/>
      <c r="L2030" s="14" t="n"/>
      <c r="M2030" s="14" t="n"/>
      <c r="N2030" s="14" t="n"/>
      <c r="O2030" s="20">
        <f>IF(A2030="","",SUMPRODUCT((A2030&gt;=Setup!$C$19:$C$30)*(A2030&lt;=Setup!$D$19:$D$30)*Setup!$A$19:$A$30))</f>
        <v/>
      </c>
      <c r="P2030" s="34">
        <f>IF(A2030="","",IF(G2030="Standard 15% (Box 1)",ROUND(H2030*Setup!$B$9,2),0))</f>
        <v/>
      </c>
      <c r="Q2030" s="34">
        <f>IF(A2030="","",I2030-P2030)</f>
        <v/>
      </c>
      <c r="R2030" s="23">
        <f>IF(A2030="","",IF(O2030=0,"Outside audit periods; ","")&amp;IF(G2030="","No VAT category; ","")&amp;IF(ABS(Q2030)&gt;Setup!$B$10,"VAT ≠ 15% × net; ","")&amp;IF(AND(F2030="B2B - VAT registered",NOT(AND(LEN(E2030)=15,LEFT(E2030,1)="3",RIGHT(E2030,1)="3",ISNUMBER(--E2030)))),"Invalid/missing customer VAT no; ","")&amp;IF(L2030&lt;&gt;"Yes","Not reported/cleared on FATOORA; ","")&amp;IF(AND(OR(G2030="Zero-rated domestic (Box 3)",G2030="Export (Box 4)"),N2030=""),"Zero-rate/export evidence missing; ","")&amp;IF(AND(C2030="Credit Note",H2030&gt;0),"Credit note should be negative; ","")&amp;IF(AND(C2030="Simplified Tax Invoice",F2030="B2B - VAT registered"),"Simplified invoice issued to VAT-registered B2B; ",""))</f>
        <v/>
      </c>
    </row>
    <row r="2031">
      <c r="A2031" s="17" t="n"/>
      <c r="B2031" s="14" t="n"/>
      <c r="C2031" s="14" t="n"/>
      <c r="D2031" s="14" t="n"/>
      <c r="E2031" s="16" t="n"/>
      <c r="F2031" s="14" t="n"/>
      <c r="G2031" s="14" t="n"/>
      <c r="H2031" s="19" t="n"/>
      <c r="I2031" s="19" t="n"/>
      <c r="J2031" s="34">
        <f>IF(A2031="","",H2031+I2031)</f>
        <v/>
      </c>
      <c r="K2031" s="14" t="n"/>
      <c r="L2031" s="14" t="n"/>
      <c r="M2031" s="14" t="n"/>
      <c r="N2031" s="14" t="n"/>
      <c r="O2031" s="20">
        <f>IF(A2031="","",SUMPRODUCT((A2031&gt;=Setup!$C$19:$C$30)*(A2031&lt;=Setup!$D$19:$D$30)*Setup!$A$19:$A$30))</f>
        <v/>
      </c>
      <c r="P2031" s="34">
        <f>IF(A2031="","",IF(G2031="Standard 15% (Box 1)",ROUND(H2031*Setup!$B$9,2),0))</f>
        <v/>
      </c>
      <c r="Q2031" s="34">
        <f>IF(A2031="","",I2031-P2031)</f>
        <v/>
      </c>
      <c r="R2031" s="23">
        <f>IF(A2031="","",IF(O2031=0,"Outside audit periods; ","")&amp;IF(G2031="","No VAT category; ","")&amp;IF(ABS(Q2031)&gt;Setup!$B$10,"VAT ≠ 15% × net; ","")&amp;IF(AND(F2031="B2B - VAT registered",NOT(AND(LEN(E2031)=15,LEFT(E2031,1)="3",RIGHT(E2031,1)="3",ISNUMBER(--E2031)))),"Invalid/missing customer VAT no; ","")&amp;IF(L2031&lt;&gt;"Yes","Not reported/cleared on FATOORA; ","")&amp;IF(AND(OR(G2031="Zero-rated domestic (Box 3)",G2031="Export (Box 4)"),N2031=""),"Zero-rate/export evidence missing; ","")&amp;IF(AND(C2031="Credit Note",H2031&gt;0),"Credit note should be negative; ","")&amp;IF(AND(C2031="Simplified Tax Invoice",F2031="B2B - VAT registered"),"Simplified invoice issued to VAT-registered B2B; ",""))</f>
        <v/>
      </c>
    </row>
    <row r="2032">
      <c r="A2032" s="17" t="n"/>
      <c r="B2032" s="14" t="n"/>
      <c r="C2032" s="14" t="n"/>
      <c r="D2032" s="14" t="n"/>
      <c r="E2032" s="16" t="n"/>
      <c r="F2032" s="14" t="n"/>
      <c r="G2032" s="14" t="n"/>
      <c r="H2032" s="19" t="n"/>
      <c r="I2032" s="19" t="n"/>
      <c r="J2032" s="34">
        <f>IF(A2032="","",H2032+I2032)</f>
        <v/>
      </c>
      <c r="K2032" s="14" t="n"/>
      <c r="L2032" s="14" t="n"/>
      <c r="M2032" s="14" t="n"/>
      <c r="N2032" s="14" t="n"/>
      <c r="O2032" s="20">
        <f>IF(A2032="","",SUMPRODUCT((A2032&gt;=Setup!$C$19:$C$30)*(A2032&lt;=Setup!$D$19:$D$30)*Setup!$A$19:$A$30))</f>
        <v/>
      </c>
      <c r="P2032" s="34">
        <f>IF(A2032="","",IF(G2032="Standard 15% (Box 1)",ROUND(H2032*Setup!$B$9,2),0))</f>
        <v/>
      </c>
      <c r="Q2032" s="34">
        <f>IF(A2032="","",I2032-P2032)</f>
        <v/>
      </c>
      <c r="R2032" s="23">
        <f>IF(A2032="","",IF(O2032=0,"Outside audit periods; ","")&amp;IF(G2032="","No VAT category; ","")&amp;IF(ABS(Q2032)&gt;Setup!$B$10,"VAT ≠ 15% × net; ","")&amp;IF(AND(F2032="B2B - VAT registered",NOT(AND(LEN(E2032)=15,LEFT(E2032,1)="3",RIGHT(E2032,1)="3",ISNUMBER(--E2032)))),"Invalid/missing customer VAT no; ","")&amp;IF(L2032&lt;&gt;"Yes","Not reported/cleared on FATOORA; ","")&amp;IF(AND(OR(G2032="Zero-rated domestic (Box 3)",G2032="Export (Box 4)"),N2032=""),"Zero-rate/export evidence missing; ","")&amp;IF(AND(C2032="Credit Note",H2032&gt;0),"Credit note should be negative; ","")&amp;IF(AND(C2032="Simplified Tax Invoice",F2032="B2B - VAT registered"),"Simplified invoice issued to VAT-registered B2B; ",""))</f>
        <v/>
      </c>
    </row>
    <row r="2033">
      <c r="A2033" s="17" t="n"/>
      <c r="B2033" s="14" t="n"/>
      <c r="C2033" s="14" t="n"/>
      <c r="D2033" s="14" t="n"/>
      <c r="E2033" s="16" t="n"/>
      <c r="F2033" s="14" t="n"/>
      <c r="G2033" s="14" t="n"/>
      <c r="H2033" s="19" t="n"/>
      <c r="I2033" s="19" t="n"/>
      <c r="J2033" s="34">
        <f>IF(A2033="","",H2033+I2033)</f>
        <v/>
      </c>
      <c r="K2033" s="14" t="n"/>
      <c r="L2033" s="14" t="n"/>
      <c r="M2033" s="14" t="n"/>
      <c r="N2033" s="14" t="n"/>
      <c r="O2033" s="20">
        <f>IF(A2033="","",SUMPRODUCT((A2033&gt;=Setup!$C$19:$C$30)*(A2033&lt;=Setup!$D$19:$D$30)*Setup!$A$19:$A$30))</f>
        <v/>
      </c>
      <c r="P2033" s="34">
        <f>IF(A2033="","",IF(G2033="Standard 15% (Box 1)",ROUND(H2033*Setup!$B$9,2),0))</f>
        <v/>
      </c>
      <c r="Q2033" s="34">
        <f>IF(A2033="","",I2033-P2033)</f>
        <v/>
      </c>
      <c r="R2033" s="23">
        <f>IF(A2033="","",IF(O2033=0,"Outside audit periods; ","")&amp;IF(G2033="","No VAT category; ","")&amp;IF(ABS(Q2033)&gt;Setup!$B$10,"VAT ≠ 15% × net; ","")&amp;IF(AND(F2033="B2B - VAT registered",NOT(AND(LEN(E2033)=15,LEFT(E2033,1)="3",RIGHT(E2033,1)="3",ISNUMBER(--E2033)))),"Invalid/missing customer VAT no; ","")&amp;IF(L2033&lt;&gt;"Yes","Not reported/cleared on FATOORA; ","")&amp;IF(AND(OR(G2033="Zero-rated domestic (Box 3)",G2033="Export (Box 4)"),N2033=""),"Zero-rate/export evidence missing; ","")&amp;IF(AND(C2033="Credit Note",H2033&gt;0),"Credit note should be negative; ","")&amp;IF(AND(C2033="Simplified Tax Invoice",F2033="B2B - VAT registered"),"Simplified invoice issued to VAT-registered B2B; ",""))</f>
        <v/>
      </c>
    </row>
    <row r="2034">
      <c r="A2034" s="17" t="n"/>
      <c r="B2034" s="14" t="n"/>
      <c r="C2034" s="14" t="n"/>
      <c r="D2034" s="14" t="n"/>
      <c r="E2034" s="16" t="n"/>
      <c r="F2034" s="14" t="n"/>
      <c r="G2034" s="14" t="n"/>
      <c r="H2034" s="19" t="n"/>
      <c r="I2034" s="19" t="n"/>
      <c r="J2034" s="34">
        <f>IF(A2034="","",H2034+I2034)</f>
        <v/>
      </c>
      <c r="K2034" s="14" t="n"/>
      <c r="L2034" s="14" t="n"/>
      <c r="M2034" s="14" t="n"/>
      <c r="N2034" s="14" t="n"/>
      <c r="O2034" s="20">
        <f>IF(A2034="","",SUMPRODUCT((A2034&gt;=Setup!$C$19:$C$30)*(A2034&lt;=Setup!$D$19:$D$30)*Setup!$A$19:$A$30))</f>
        <v/>
      </c>
      <c r="P2034" s="34">
        <f>IF(A2034="","",IF(G2034="Standard 15% (Box 1)",ROUND(H2034*Setup!$B$9,2),0))</f>
        <v/>
      </c>
      <c r="Q2034" s="34">
        <f>IF(A2034="","",I2034-P2034)</f>
        <v/>
      </c>
      <c r="R2034" s="23">
        <f>IF(A2034="","",IF(O2034=0,"Outside audit periods; ","")&amp;IF(G2034="","No VAT category; ","")&amp;IF(ABS(Q2034)&gt;Setup!$B$10,"VAT ≠ 15% × net; ","")&amp;IF(AND(F2034="B2B - VAT registered",NOT(AND(LEN(E2034)=15,LEFT(E2034,1)="3",RIGHT(E2034,1)="3",ISNUMBER(--E2034)))),"Invalid/missing customer VAT no; ","")&amp;IF(L2034&lt;&gt;"Yes","Not reported/cleared on FATOORA; ","")&amp;IF(AND(OR(G2034="Zero-rated domestic (Box 3)",G2034="Export (Box 4)"),N2034=""),"Zero-rate/export evidence missing; ","")&amp;IF(AND(C2034="Credit Note",H2034&gt;0),"Credit note should be negative; ","")&amp;IF(AND(C2034="Simplified Tax Invoice",F2034="B2B - VAT registered"),"Simplified invoice issued to VAT-registered B2B; ",""))</f>
        <v/>
      </c>
    </row>
    <row r="2035">
      <c r="A2035" s="17" t="n"/>
      <c r="B2035" s="14" t="n"/>
      <c r="C2035" s="14" t="n"/>
      <c r="D2035" s="14" t="n"/>
      <c r="E2035" s="16" t="n"/>
      <c r="F2035" s="14" t="n"/>
      <c r="G2035" s="14" t="n"/>
      <c r="H2035" s="19" t="n"/>
      <c r="I2035" s="19" t="n"/>
      <c r="J2035" s="34">
        <f>IF(A2035="","",H2035+I2035)</f>
        <v/>
      </c>
      <c r="K2035" s="14" t="n"/>
      <c r="L2035" s="14" t="n"/>
      <c r="M2035" s="14" t="n"/>
      <c r="N2035" s="14" t="n"/>
      <c r="O2035" s="20">
        <f>IF(A2035="","",SUMPRODUCT((A2035&gt;=Setup!$C$19:$C$30)*(A2035&lt;=Setup!$D$19:$D$30)*Setup!$A$19:$A$30))</f>
        <v/>
      </c>
      <c r="P2035" s="34">
        <f>IF(A2035="","",IF(G2035="Standard 15% (Box 1)",ROUND(H2035*Setup!$B$9,2),0))</f>
        <v/>
      </c>
      <c r="Q2035" s="34">
        <f>IF(A2035="","",I2035-P2035)</f>
        <v/>
      </c>
      <c r="R2035" s="23">
        <f>IF(A2035="","",IF(O2035=0,"Outside audit periods; ","")&amp;IF(G2035="","No VAT category; ","")&amp;IF(ABS(Q2035)&gt;Setup!$B$10,"VAT ≠ 15% × net; ","")&amp;IF(AND(F2035="B2B - VAT registered",NOT(AND(LEN(E2035)=15,LEFT(E2035,1)="3",RIGHT(E2035,1)="3",ISNUMBER(--E2035)))),"Invalid/missing customer VAT no; ","")&amp;IF(L2035&lt;&gt;"Yes","Not reported/cleared on FATOORA; ","")&amp;IF(AND(OR(G2035="Zero-rated domestic (Box 3)",G2035="Export (Box 4)"),N2035=""),"Zero-rate/export evidence missing; ","")&amp;IF(AND(C2035="Credit Note",H2035&gt;0),"Credit note should be negative; ","")&amp;IF(AND(C2035="Simplified Tax Invoice",F2035="B2B - VAT registered"),"Simplified invoice issued to VAT-registered B2B; ",""))</f>
        <v/>
      </c>
    </row>
    <row r="2036">
      <c r="A2036" s="17" t="n"/>
      <c r="B2036" s="14" t="n"/>
      <c r="C2036" s="14" t="n"/>
      <c r="D2036" s="14" t="n"/>
      <c r="E2036" s="16" t="n"/>
      <c r="F2036" s="14" t="n"/>
      <c r="G2036" s="14" t="n"/>
      <c r="H2036" s="19" t="n"/>
      <c r="I2036" s="19" t="n"/>
      <c r="J2036" s="34">
        <f>IF(A2036="","",H2036+I2036)</f>
        <v/>
      </c>
      <c r="K2036" s="14" t="n"/>
      <c r="L2036" s="14" t="n"/>
      <c r="M2036" s="14" t="n"/>
      <c r="N2036" s="14" t="n"/>
      <c r="O2036" s="20">
        <f>IF(A2036="","",SUMPRODUCT((A2036&gt;=Setup!$C$19:$C$30)*(A2036&lt;=Setup!$D$19:$D$30)*Setup!$A$19:$A$30))</f>
        <v/>
      </c>
      <c r="P2036" s="34">
        <f>IF(A2036="","",IF(G2036="Standard 15% (Box 1)",ROUND(H2036*Setup!$B$9,2),0))</f>
        <v/>
      </c>
      <c r="Q2036" s="34">
        <f>IF(A2036="","",I2036-P2036)</f>
        <v/>
      </c>
      <c r="R2036" s="23">
        <f>IF(A2036="","",IF(O2036=0,"Outside audit periods; ","")&amp;IF(G2036="","No VAT category; ","")&amp;IF(ABS(Q2036)&gt;Setup!$B$10,"VAT ≠ 15% × net; ","")&amp;IF(AND(F2036="B2B - VAT registered",NOT(AND(LEN(E2036)=15,LEFT(E2036,1)="3",RIGHT(E2036,1)="3",ISNUMBER(--E2036)))),"Invalid/missing customer VAT no; ","")&amp;IF(L2036&lt;&gt;"Yes","Not reported/cleared on FATOORA; ","")&amp;IF(AND(OR(G2036="Zero-rated domestic (Box 3)",G2036="Export (Box 4)"),N2036=""),"Zero-rate/export evidence missing; ","")&amp;IF(AND(C2036="Credit Note",H2036&gt;0),"Credit note should be negative; ","")&amp;IF(AND(C2036="Simplified Tax Invoice",F2036="B2B - VAT registered"),"Simplified invoice issued to VAT-registered B2B; ",""))</f>
        <v/>
      </c>
    </row>
    <row r="2037">
      <c r="A2037" s="17" t="n"/>
      <c r="B2037" s="14" t="n"/>
      <c r="C2037" s="14" t="n"/>
      <c r="D2037" s="14" t="n"/>
      <c r="E2037" s="16" t="n"/>
      <c r="F2037" s="14" t="n"/>
      <c r="G2037" s="14" t="n"/>
      <c r="H2037" s="19" t="n"/>
      <c r="I2037" s="19" t="n"/>
      <c r="J2037" s="34">
        <f>IF(A2037="","",H2037+I2037)</f>
        <v/>
      </c>
      <c r="K2037" s="14" t="n"/>
      <c r="L2037" s="14" t="n"/>
      <c r="M2037" s="14" t="n"/>
      <c r="N2037" s="14" t="n"/>
      <c r="O2037" s="20">
        <f>IF(A2037="","",SUMPRODUCT((A2037&gt;=Setup!$C$19:$C$30)*(A2037&lt;=Setup!$D$19:$D$30)*Setup!$A$19:$A$30))</f>
        <v/>
      </c>
      <c r="P2037" s="34">
        <f>IF(A2037="","",IF(G2037="Standard 15% (Box 1)",ROUND(H2037*Setup!$B$9,2),0))</f>
        <v/>
      </c>
      <c r="Q2037" s="34">
        <f>IF(A2037="","",I2037-P2037)</f>
        <v/>
      </c>
      <c r="R2037" s="23">
        <f>IF(A2037="","",IF(O2037=0,"Outside audit periods; ","")&amp;IF(G2037="","No VAT category; ","")&amp;IF(ABS(Q2037)&gt;Setup!$B$10,"VAT ≠ 15% × net; ","")&amp;IF(AND(F2037="B2B - VAT registered",NOT(AND(LEN(E2037)=15,LEFT(E2037,1)="3",RIGHT(E2037,1)="3",ISNUMBER(--E2037)))),"Invalid/missing customer VAT no; ","")&amp;IF(L2037&lt;&gt;"Yes","Not reported/cleared on FATOORA; ","")&amp;IF(AND(OR(G2037="Zero-rated domestic (Box 3)",G2037="Export (Box 4)"),N2037=""),"Zero-rate/export evidence missing; ","")&amp;IF(AND(C2037="Credit Note",H2037&gt;0),"Credit note should be negative; ","")&amp;IF(AND(C2037="Simplified Tax Invoice",F2037="B2B - VAT registered"),"Simplified invoice issued to VAT-registered B2B; ",""))</f>
        <v/>
      </c>
    </row>
    <row r="2038">
      <c r="A2038" s="17" t="n"/>
      <c r="B2038" s="14" t="n"/>
      <c r="C2038" s="14" t="n"/>
      <c r="D2038" s="14" t="n"/>
      <c r="E2038" s="16" t="n"/>
      <c r="F2038" s="14" t="n"/>
      <c r="G2038" s="14" t="n"/>
      <c r="H2038" s="19" t="n"/>
      <c r="I2038" s="19" t="n"/>
      <c r="J2038" s="34">
        <f>IF(A2038="","",H2038+I2038)</f>
        <v/>
      </c>
      <c r="K2038" s="14" t="n"/>
      <c r="L2038" s="14" t="n"/>
      <c r="M2038" s="14" t="n"/>
      <c r="N2038" s="14" t="n"/>
      <c r="O2038" s="20">
        <f>IF(A2038="","",SUMPRODUCT((A2038&gt;=Setup!$C$19:$C$30)*(A2038&lt;=Setup!$D$19:$D$30)*Setup!$A$19:$A$30))</f>
        <v/>
      </c>
      <c r="P2038" s="34">
        <f>IF(A2038="","",IF(G2038="Standard 15% (Box 1)",ROUND(H2038*Setup!$B$9,2),0))</f>
        <v/>
      </c>
      <c r="Q2038" s="34">
        <f>IF(A2038="","",I2038-P2038)</f>
        <v/>
      </c>
      <c r="R2038" s="23">
        <f>IF(A2038="","",IF(O2038=0,"Outside audit periods; ","")&amp;IF(G2038="","No VAT category; ","")&amp;IF(ABS(Q2038)&gt;Setup!$B$10,"VAT ≠ 15% × net; ","")&amp;IF(AND(F2038="B2B - VAT registered",NOT(AND(LEN(E2038)=15,LEFT(E2038,1)="3",RIGHT(E2038,1)="3",ISNUMBER(--E2038)))),"Invalid/missing customer VAT no; ","")&amp;IF(L2038&lt;&gt;"Yes","Not reported/cleared on FATOORA; ","")&amp;IF(AND(OR(G2038="Zero-rated domestic (Box 3)",G2038="Export (Box 4)"),N2038=""),"Zero-rate/export evidence missing; ","")&amp;IF(AND(C2038="Credit Note",H2038&gt;0),"Credit note should be negative; ","")&amp;IF(AND(C2038="Simplified Tax Invoice",F2038="B2B - VAT registered"),"Simplified invoice issued to VAT-registered B2B; ",""))</f>
        <v/>
      </c>
    </row>
    <row r="2039">
      <c r="A2039" s="17" t="n"/>
      <c r="B2039" s="14" t="n"/>
      <c r="C2039" s="14" t="n"/>
      <c r="D2039" s="14" t="n"/>
      <c r="E2039" s="16" t="n"/>
      <c r="F2039" s="14" t="n"/>
      <c r="G2039" s="14" t="n"/>
      <c r="H2039" s="19" t="n"/>
      <c r="I2039" s="19" t="n"/>
      <c r="J2039" s="34">
        <f>IF(A2039="","",H2039+I2039)</f>
        <v/>
      </c>
      <c r="K2039" s="14" t="n"/>
      <c r="L2039" s="14" t="n"/>
      <c r="M2039" s="14" t="n"/>
      <c r="N2039" s="14" t="n"/>
      <c r="O2039" s="20">
        <f>IF(A2039="","",SUMPRODUCT((A2039&gt;=Setup!$C$19:$C$30)*(A2039&lt;=Setup!$D$19:$D$30)*Setup!$A$19:$A$30))</f>
        <v/>
      </c>
      <c r="P2039" s="34">
        <f>IF(A2039="","",IF(G2039="Standard 15% (Box 1)",ROUND(H2039*Setup!$B$9,2),0))</f>
        <v/>
      </c>
      <c r="Q2039" s="34">
        <f>IF(A2039="","",I2039-P2039)</f>
        <v/>
      </c>
      <c r="R2039" s="23">
        <f>IF(A2039="","",IF(O2039=0,"Outside audit periods; ","")&amp;IF(G2039="","No VAT category; ","")&amp;IF(ABS(Q2039)&gt;Setup!$B$10,"VAT ≠ 15% × net; ","")&amp;IF(AND(F2039="B2B - VAT registered",NOT(AND(LEN(E2039)=15,LEFT(E2039,1)="3",RIGHT(E2039,1)="3",ISNUMBER(--E2039)))),"Invalid/missing customer VAT no; ","")&amp;IF(L2039&lt;&gt;"Yes","Not reported/cleared on FATOORA; ","")&amp;IF(AND(OR(G2039="Zero-rated domestic (Box 3)",G2039="Export (Box 4)"),N2039=""),"Zero-rate/export evidence missing; ","")&amp;IF(AND(C2039="Credit Note",H2039&gt;0),"Credit note should be negative; ","")&amp;IF(AND(C2039="Simplified Tax Invoice",F2039="B2B - VAT registered"),"Simplified invoice issued to VAT-registered B2B; ",""))</f>
        <v/>
      </c>
    </row>
    <row r="2040">
      <c r="A2040" s="17" t="n"/>
      <c r="B2040" s="14" t="n"/>
      <c r="C2040" s="14" t="n"/>
      <c r="D2040" s="14" t="n"/>
      <c r="E2040" s="16" t="n"/>
      <c r="F2040" s="14" t="n"/>
      <c r="G2040" s="14" t="n"/>
      <c r="H2040" s="19" t="n"/>
      <c r="I2040" s="19" t="n"/>
      <c r="J2040" s="34">
        <f>IF(A2040="","",H2040+I2040)</f>
        <v/>
      </c>
      <c r="K2040" s="14" t="n"/>
      <c r="L2040" s="14" t="n"/>
      <c r="M2040" s="14" t="n"/>
      <c r="N2040" s="14" t="n"/>
      <c r="O2040" s="20">
        <f>IF(A2040="","",SUMPRODUCT((A2040&gt;=Setup!$C$19:$C$30)*(A2040&lt;=Setup!$D$19:$D$30)*Setup!$A$19:$A$30))</f>
        <v/>
      </c>
      <c r="P2040" s="34">
        <f>IF(A2040="","",IF(G2040="Standard 15% (Box 1)",ROUND(H2040*Setup!$B$9,2),0))</f>
        <v/>
      </c>
      <c r="Q2040" s="34">
        <f>IF(A2040="","",I2040-P2040)</f>
        <v/>
      </c>
      <c r="R2040" s="23">
        <f>IF(A2040="","",IF(O2040=0,"Outside audit periods; ","")&amp;IF(G2040="","No VAT category; ","")&amp;IF(ABS(Q2040)&gt;Setup!$B$10,"VAT ≠ 15% × net; ","")&amp;IF(AND(F2040="B2B - VAT registered",NOT(AND(LEN(E2040)=15,LEFT(E2040,1)="3",RIGHT(E2040,1)="3",ISNUMBER(--E2040)))),"Invalid/missing customer VAT no; ","")&amp;IF(L2040&lt;&gt;"Yes","Not reported/cleared on FATOORA; ","")&amp;IF(AND(OR(G2040="Zero-rated domestic (Box 3)",G2040="Export (Box 4)"),N2040=""),"Zero-rate/export evidence missing; ","")&amp;IF(AND(C2040="Credit Note",H2040&gt;0),"Credit note should be negative; ","")&amp;IF(AND(C2040="Simplified Tax Invoice",F2040="B2B - VAT registered"),"Simplified invoice issued to VAT-registered B2B; ",""))</f>
        <v/>
      </c>
    </row>
    <row r="2041">
      <c r="A2041" s="17" t="n"/>
      <c r="B2041" s="14" t="n"/>
      <c r="C2041" s="14" t="n"/>
      <c r="D2041" s="14" t="n"/>
      <c r="E2041" s="16" t="n"/>
      <c r="F2041" s="14" t="n"/>
      <c r="G2041" s="14" t="n"/>
      <c r="H2041" s="19" t="n"/>
      <c r="I2041" s="19" t="n"/>
      <c r="J2041" s="34">
        <f>IF(A2041="","",H2041+I2041)</f>
        <v/>
      </c>
      <c r="K2041" s="14" t="n"/>
      <c r="L2041" s="14" t="n"/>
      <c r="M2041" s="14" t="n"/>
      <c r="N2041" s="14" t="n"/>
      <c r="O2041" s="20">
        <f>IF(A2041="","",SUMPRODUCT((A2041&gt;=Setup!$C$19:$C$30)*(A2041&lt;=Setup!$D$19:$D$30)*Setup!$A$19:$A$30))</f>
        <v/>
      </c>
      <c r="P2041" s="34">
        <f>IF(A2041="","",IF(G2041="Standard 15% (Box 1)",ROUND(H2041*Setup!$B$9,2),0))</f>
        <v/>
      </c>
      <c r="Q2041" s="34">
        <f>IF(A2041="","",I2041-P2041)</f>
        <v/>
      </c>
      <c r="R2041" s="23">
        <f>IF(A2041="","",IF(O2041=0,"Outside audit periods; ","")&amp;IF(G2041="","No VAT category; ","")&amp;IF(ABS(Q2041)&gt;Setup!$B$10,"VAT ≠ 15% × net; ","")&amp;IF(AND(F2041="B2B - VAT registered",NOT(AND(LEN(E2041)=15,LEFT(E2041,1)="3",RIGHT(E2041,1)="3",ISNUMBER(--E2041)))),"Invalid/missing customer VAT no; ","")&amp;IF(L2041&lt;&gt;"Yes","Not reported/cleared on FATOORA; ","")&amp;IF(AND(OR(G2041="Zero-rated domestic (Box 3)",G2041="Export (Box 4)"),N2041=""),"Zero-rate/export evidence missing; ","")&amp;IF(AND(C2041="Credit Note",H2041&gt;0),"Credit note should be negative; ","")&amp;IF(AND(C2041="Simplified Tax Invoice",F2041="B2B - VAT registered"),"Simplified invoice issued to VAT-registered B2B; ",""))</f>
        <v/>
      </c>
    </row>
    <row r="2042">
      <c r="A2042" s="17" t="n"/>
      <c r="B2042" s="14" t="n"/>
      <c r="C2042" s="14" t="n"/>
      <c r="D2042" s="14" t="n"/>
      <c r="E2042" s="16" t="n"/>
      <c r="F2042" s="14" t="n"/>
      <c r="G2042" s="14" t="n"/>
      <c r="H2042" s="19" t="n"/>
      <c r="I2042" s="19" t="n"/>
      <c r="J2042" s="34">
        <f>IF(A2042="","",H2042+I2042)</f>
        <v/>
      </c>
      <c r="K2042" s="14" t="n"/>
      <c r="L2042" s="14" t="n"/>
      <c r="M2042" s="14" t="n"/>
      <c r="N2042" s="14" t="n"/>
      <c r="O2042" s="20">
        <f>IF(A2042="","",SUMPRODUCT((A2042&gt;=Setup!$C$19:$C$30)*(A2042&lt;=Setup!$D$19:$D$30)*Setup!$A$19:$A$30))</f>
        <v/>
      </c>
      <c r="P2042" s="34">
        <f>IF(A2042="","",IF(G2042="Standard 15% (Box 1)",ROUND(H2042*Setup!$B$9,2),0))</f>
        <v/>
      </c>
      <c r="Q2042" s="34">
        <f>IF(A2042="","",I2042-P2042)</f>
        <v/>
      </c>
      <c r="R2042" s="23">
        <f>IF(A2042="","",IF(O2042=0,"Outside audit periods; ","")&amp;IF(G2042="","No VAT category; ","")&amp;IF(ABS(Q2042)&gt;Setup!$B$10,"VAT ≠ 15% × net; ","")&amp;IF(AND(F2042="B2B - VAT registered",NOT(AND(LEN(E2042)=15,LEFT(E2042,1)="3",RIGHT(E2042,1)="3",ISNUMBER(--E2042)))),"Invalid/missing customer VAT no; ","")&amp;IF(L2042&lt;&gt;"Yes","Not reported/cleared on FATOORA; ","")&amp;IF(AND(OR(G2042="Zero-rated domestic (Box 3)",G2042="Export (Box 4)"),N2042=""),"Zero-rate/export evidence missing; ","")&amp;IF(AND(C2042="Credit Note",H2042&gt;0),"Credit note should be negative; ","")&amp;IF(AND(C2042="Simplified Tax Invoice",F2042="B2B - VAT registered"),"Simplified invoice issued to VAT-registered B2B; ",""))</f>
        <v/>
      </c>
    </row>
    <row r="2043">
      <c r="A2043" s="17" t="n"/>
      <c r="B2043" s="14" t="n"/>
      <c r="C2043" s="14" t="n"/>
      <c r="D2043" s="14" t="n"/>
      <c r="E2043" s="16" t="n"/>
      <c r="F2043" s="14" t="n"/>
      <c r="G2043" s="14" t="n"/>
      <c r="H2043" s="19" t="n"/>
      <c r="I2043" s="19" t="n"/>
      <c r="J2043" s="34">
        <f>IF(A2043="","",H2043+I2043)</f>
        <v/>
      </c>
      <c r="K2043" s="14" t="n"/>
      <c r="L2043" s="14" t="n"/>
      <c r="M2043" s="14" t="n"/>
      <c r="N2043" s="14" t="n"/>
      <c r="O2043" s="20">
        <f>IF(A2043="","",SUMPRODUCT((A2043&gt;=Setup!$C$19:$C$30)*(A2043&lt;=Setup!$D$19:$D$30)*Setup!$A$19:$A$30))</f>
        <v/>
      </c>
      <c r="P2043" s="34">
        <f>IF(A2043="","",IF(G2043="Standard 15% (Box 1)",ROUND(H2043*Setup!$B$9,2),0))</f>
        <v/>
      </c>
      <c r="Q2043" s="34">
        <f>IF(A2043="","",I2043-P2043)</f>
        <v/>
      </c>
      <c r="R2043" s="23">
        <f>IF(A2043="","",IF(O2043=0,"Outside audit periods; ","")&amp;IF(G2043="","No VAT category; ","")&amp;IF(ABS(Q2043)&gt;Setup!$B$10,"VAT ≠ 15% × net; ","")&amp;IF(AND(F2043="B2B - VAT registered",NOT(AND(LEN(E2043)=15,LEFT(E2043,1)="3",RIGHT(E2043,1)="3",ISNUMBER(--E2043)))),"Invalid/missing customer VAT no; ","")&amp;IF(L2043&lt;&gt;"Yes","Not reported/cleared on FATOORA; ","")&amp;IF(AND(OR(G2043="Zero-rated domestic (Box 3)",G2043="Export (Box 4)"),N2043=""),"Zero-rate/export evidence missing; ","")&amp;IF(AND(C2043="Credit Note",H2043&gt;0),"Credit note should be negative; ","")&amp;IF(AND(C2043="Simplified Tax Invoice",F2043="B2B - VAT registered"),"Simplified invoice issued to VAT-registered B2B; ",""))</f>
        <v/>
      </c>
    </row>
    <row r="2044">
      <c r="A2044" s="17" t="n"/>
      <c r="B2044" s="14" t="n"/>
      <c r="C2044" s="14" t="n"/>
      <c r="D2044" s="14" t="n"/>
      <c r="E2044" s="16" t="n"/>
      <c r="F2044" s="14" t="n"/>
      <c r="G2044" s="14" t="n"/>
      <c r="H2044" s="19" t="n"/>
      <c r="I2044" s="19" t="n"/>
      <c r="J2044" s="34">
        <f>IF(A2044="","",H2044+I2044)</f>
        <v/>
      </c>
      <c r="K2044" s="14" t="n"/>
      <c r="L2044" s="14" t="n"/>
      <c r="M2044" s="14" t="n"/>
      <c r="N2044" s="14" t="n"/>
      <c r="O2044" s="20">
        <f>IF(A2044="","",SUMPRODUCT((A2044&gt;=Setup!$C$19:$C$30)*(A2044&lt;=Setup!$D$19:$D$30)*Setup!$A$19:$A$30))</f>
        <v/>
      </c>
      <c r="P2044" s="34">
        <f>IF(A2044="","",IF(G2044="Standard 15% (Box 1)",ROUND(H2044*Setup!$B$9,2),0))</f>
        <v/>
      </c>
      <c r="Q2044" s="34">
        <f>IF(A2044="","",I2044-P2044)</f>
        <v/>
      </c>
      <c r="R2044" s="23">
        <f>IF(A2044="","",IF(O2044=0,"Outside audit periods; ","")&amp;IF(G2044="","No VAT category; ","")&amp;IF(ABS(Q2044)&gt;Setup!$B$10,"VAT ≠ 15% × net; ","")&amp;IF(AND(F2044="B2B - VAT registered",NOT(AND(LEN(E2044)=15,LEFT(E2044,1)="3",RIGHT(E2044,1)="3",ISNUMBER(--E2044)))),"Invalid/missing customer VAT no; ","")&amp;IF(L2044&lt;&gt;"Yes","Not reported/cleared on FATOORA; ","")&amp;IF(AND(OR(G2044="Zero-rated domestic (Box 3)",G2044="Export (Box 4)"),N2044=""),"Zero-rate/export evidence missing; ","")&amp;IF(AND(C2044="Credit Note",H2044&gt;0),"Credit note should be negative; ","")&amp;IF(AND(C2044="Simplified Tax Invoice",F2044="B2B - VAT registered"),"Simplified invoice issued to VAT-registered B2B; ",""))</f>
        <v/>
      </c>
    </row>
    <row r="2045">
      <c r="A2045" s="17" t="n"/>
      <c r="B2045" s="14" t="n"/>
      <c r="C2045" s="14" t="n"/>
      <c r="D2045" s="14" t="n"/>
      <c r="E2045" s="16" t="n"/>
      <c r="F2045" s="14" t="n"/>
      <c r="G2045" s="14" t="n"/>
      <c r="H2045" s="19" t="n"/>
      <c r="I2045" s="19" t="n"/>
      <c r="J2045" s="34">
        <f>IF(A2045="","",H2045+I2045)</f>
        <v/>
      </c>
      <c r="K2045" s="14" t="n"/>
      <c r="L2045" s="14" t="n"/>
      <c r="M2045" s="14" t="n"/>
      <c r="N2045" s="14" t="n"/>
      <c r="O2045" s="20">
        <f>IF(A2045="","",SUMPRODUCT((A2045&gt;=Setup!$C$19:$C$30)*(A2045&lt;=Setup!$D$19:$D$30)*Setup!$A$19:$A$30))</f>
        <v/>
      </c>
      <c r="P2045" s="34">
        <f>IF(A2045="","",IF(G2045="Standard 15% (Box 1)",ROUND(H2045*Setup!$B$9,2),0))</f>
        <v/>
      </c>
      <c r="Q2045" s="34">
        <f>IF(A2045="","",I2045-P2045)</f>
        <v/>
      </c>
      <c r="R2045" s="23">
        <f>IF(A2045="","",IF(O2045=0,"Outside audit periods; ","")&amp;IF(G2045="","No VAT category; ","")&amp;IF(ABS(Q2045)&gt;Setup!$B$10,"VAT ≠ 15% × net; ","")&amp;IF(AND(F2045="B2B - VAT registered",NOT(AND(LEN(E2045)=15,LEFT(E2045,1)="3",RIGHT(E2045,1)="3",ISNUMBER(--E2045)))),"Invalid/missing customer VAT no; ","")&amp;IF(L2045&lt;&gt;"Yes","Not reported/cleared on FATOORA; ","")&amp;IF(AND(OR(G2045="Zero-rated domestic (Box 3)",G2045="Export (Box 4)"),N2045=""),"Zero-rate/export evidence missing; ","")&amp;IF(AND(C2045="Credit Note",H2045&gt;0),"Credit note should be negative; ","")&amp;IF(AND(C2045="Simplified Tax Invoice",F2045="B2B - VAT registered"),"Simplified invoice issued to VAT-registered B2B; ",""))</f>
        <v/>
      </c>
    </row>
    <row r="2046">
      <c r="A2046" s="17" t="n"/>
      <c r="B2046" s="14" t="n"/>
      <c r="C2046" s="14" t="n"/>
      <c r="D2046" s="14" t="n"/>
      <c r="E2046" s="16" t="n"/>
      <c r="F2046" s="14" t="n"/>
      <c r="G2046" s="14" t="n"/>
      <c r="H2046" s="19" t="n"/>
      <c r="I2046" s="19" t="n"/>
      <c r="J2046" s="34">
        <f>IF(A2046="","",H2046+I2046)</f>
        <v/>
      </c>
      <c r="K2046" s="14" t="n"/>
      <c r="L2046" s="14" t="n"/>
      <c r="M2046" s="14" t="n"/>
      <c r="N2046" s="14" t="n"/>
      <c r="O2046" s="20">
        <f>IF(A2046="","",SUMPRODUCT((A2046&gt;=Setup!$C$19:$C$30)*(A2046&lt;=Setup!$D$19:$D$30)*Setup!$A$19:$A$30))</f>
        <v/>
      </c>
      <c r="P2046" s="34">
        <f>IF(A2046="","",IF(G2046="Standard 15% (Box 1)",ROUND(H2046*Setup!$B$9,2),0))</f>
        <v/>
      </c>
      <c r="Q2046" s="34">
        <f>IF(A2046="","",I2046-P2046)</f>
        <v/>
      </c>
      <c r="R2046" s="23">
        <f>IF(A2046="","",IF(O2046=0,"Outside audit periods; ","")&amp;IF(G2046="","No VAT category; ","")&amp;IF(ABS(Q2046)&gt;Setup!$B$10,"VAT ≠ 15% × net; ","")&amp;IF(AND(F2046="B2B - VAT registered",NOT(AND(LEN(E2046)=15,LEFT(E2046,1)="3",RIGHT(E2046,1)="3",ISNUMBER(--E2046)))),"Invalid/missing customer VAT no; ","")&amp;IF(L2046&lt;&gt;"Yes","Not reported/cleared on FATOORA; ","")&amp;IF(AND(OR(G2046="Zero-rated domestic (Box 3)",G2046="Export (Box 4)"),N2046=""),"Zero-rate/export evidence missing; ","")&amp;IF(AND(C2046="Credit Note",H2046&gt;0),"Credit note should be negative; ","")&amp;IF(AND(C2046="Simplified Tax Invoice",F2046="B2B - VAT registered"),"Simplified invoice issued to VAT-registered B2B; ",""))</f>
        <v/>
      </c>
    </row>
    <row r="2047">
      <c r="A2047" s="17" t="n"/>
      <c r="B2047" s="14" t="n"/>
      <c r="C2047" s="14" t="n"/>
      <c r="D2047" s="14" t="n"/>
      <c r="E2047" s="16" t="n"/>
      <c r="F2047" s="14" t="n"/>
      <c r="G2047" s="14" t="n"/>
      <c r="H2047" s="19" t="n"/>
      <c r="I2047" s="19" t="n"/>
      <c r="J2047" s="34">
        <f>IF(A2047="","",H2047+I2047)</f>
        <v/>
      </c>
      <c r="K2047" s="14" t="n"/>
      <c r="L2047" s="14" t="n"/>
      <c r="M2047" s="14" t="n"/>
      <c r="N2047" s="14" t="n"/>
      <c r="O2047" s="20">
        <f>IF(A2047="","",SUMPRODUCT((A2047&gt;=Setup!$C$19:$C$30)*(A2047&lt;=Setup!$D$19:$D$30)*Setup!$A$19:$A$30))</f>
        <v/>
      </c>
      <c r="P2047" s="34">
        <f>IF(A2047="","",IF(G2047="Standard 15% (Box 1)",ROUND(H2047*Setup!$B$9,2),0))</f>
        <v/>
      </c>
      <c r="Q2047" s="34">
        <f>IF(A2047="","",I2047-P2047)</f>
        <v/>
      </c>
      <c r="R2047" s="23">
        <f>IF(A2047="","",IF(O2047=0,"Outside audit periods; ","")&amp;IF(G2047="","No VAT category; ","")&amp;IF(ABS(Q2047)&gt;Setup!$B$10,"VAT ≠ 15% × net; ","")&amp;IF(AND(F2047="B2B - VAT registered",NOT(AND(LEN(E2047)=15,LEFT(E2047,1)="3",RIGHT(E2047,1)="3",ISNUMBER(--E2047)))),"Invalid/missing customer VAT no; ","")&amp;IF(L2047&lt;&gt;"Yes","Not reported/cleared on FATOORA; ","")&amp;IF(AND(OR(G2047="Zero-rated domestic (Box 3)",G2047="Export (Box 4)"),N2047=""),"Zero-rate/export evidence missing; ","")&amp;IF(AND(C2047="Credit Note",H2047&gt;0),"Credit note should be negative; ","")&amp;IF(AND(C2047="Simplified Tax Invoice",F2047="B2B - VAT registered"),"Simplified invoice issued to VAT-registered B2B; ",""))</f>
        <v/>
      </c>
    </row>
    <row r="2048">
      <c r="A2048" s="17" t="n"/>
      <c r="B2048" s="14" t="n"/>
      <c r="C2048" s="14" t="n"/>
      <c r="D2048" s="14" t="n"/>
      <c r="E2048" s="16" t="n"/>
      <c r="F2048" s="14" t="n"/>
      <c r="G2048" s="14" t="n"/>
      <c r="H2048" s="19" t="n"/>
      <c r="I2048" s="19" t="n"/>
      <c r="J2048" s="34">
        <f>IF(A2048="","",H2048+I2048)</f>
        <v/>
      </c>
      <c r="K2048" s="14" t="n"/>
      <c r="L2048" s="14" t="n"/>
      <c r="M2048" s="14" t="n"/>
      <c r="N2048" s="14" t="n"/>
      <c r="O2048" s="20">
        <f>IF(A2048="","",SUMPRODUCT((A2048&gt;=Setup!$C$19:$C$30)*(A2048&lt;=Setup!$D$19:$D$30)*Setup!$A$19:$A$30))</f>
        <v/>
      </c>
      <c r="P2048" s="34">
        <f>IF(A2048="","",IF(G2048="Standard 15% (Box 1)",ROUND(H2048*Setup!$B$9,2),0))</f>
        <v/>
      </c>
      <c r="Q2048" s="34">
        <f>IF(A2048="","",I2048-P2048)</f>
        <v/>
      </c>
      <c r="R2048" s="23">
        <f>IF(A2048="","",IF(O2048=0,"Outside audit periods; ","")&amp;IF(G2048="","No VAT category; ","")&amp;IF(ABS(Q2048)&gt;Setup!$B$10,"VAT ≠ 15% × net; ","")&amp;IF(AND(F2048="B2B - VAT registered",NOT(AND(LEN(E2048)=15,LEFT(E2048,1)="3",RIGHT(E2048,1)="3",ISNUMBER(--E2048)))),"Invalid/missing customer VAT no; ","")&amp;IF(L2048&lt;&gt;"Yes","Not reported/cleared on FATOORA; ","")&amp;IF(AND(OR(G2048="Zero-rated domestic (Box 3)",G2048="Export (Box 4)"),N2048=""),"Zero-rate/export evidence missing; ","")&amp;IF(AND(C2048="Credit Note",H2048&gt;0),"Credit note should be negative; ","")&amp;IF(AND(C2048="Simplified Tax Invoice",F2048="B2B - VAT registered"),"Simplified invoice issued to VAT-registered B2B; ",""))</f>
        <v/>
      </c>
    </row>
    <row r="2049">
      <c r="A2049" s="17" t="n"/>
      <c r="B2049" s="14" t="n"/>
      <c r="C2049" s="14" t="n"/>
      <c r="D2049" s="14" t="n"/>
      <c r="E2049" s="16" t="n"/>
      <c r="F2049" s="14" t="n"/>
      <c r="G2049" s="14" t="n"/>
      <c r="H2049" s="19" t="n"/>
      <c r="I2049" s="19" t="n"/>
      <c r="J2049" s="34">
        <f>IF(A2049="","",H2049+I2049)</f>
        <v/>
      </c>
      <c r="K2049" s="14" t="n"/>
      <c r="L2049" s="14" t="n"/>
      <c r="M2049" s="14" t="n"/>
      <c r="N2049" s="14" t="n"/>
      <c r="O2049" s="20">
        <f>IF(A2049="","",SUMPRODUCT((A2049&gt;=Setup!$C$19:$C$30)*(A2049&lt;=Setup!$D$19:$D$30)*Setup!$A$19:$A$30))</f>
        <v/>
      </c>
      <c r="P2049" s="34">
        <f>IF(A2049="","",IF(G2049="Standard 15% (Box 1)",ROUND(H2049*Setup!$B$9,2),0))</f>
        <v/>
      </c>
      <c r="Q2049" s="34">
        <f>IF(A2049="","",I2049-P2049)</f>
        <v/>
      </c>
      <c r="R2049" s="23">
        <f>IF(A2049="","",IF(O2049=0,"Outside audit periods; ","")&amp;IF(G2049="","No VAT category; ","")&amp;IF(ABS(Q2049)&gt;Setup!$B$10,"VAT ≠ 15% × net; ","")&amp;IF(AND(F2049="B2B - VAT registered",NOT(AND(LEN(E2049)=15,LEFT(E2049,1)="3",RIGHT(E2049,1)="3",ISNUMBER(--E2049)))),"Invalid/missing customer VAT no; ","")&amp;IF(L2049&lt;&gt;"Yes","Not reported/cleared on FATOORA; ","")&amp;IF(AND(OR(G2049="Zero-rated domestic (Box 3)",G2049="Export (Box 4)"),N2049=""),"Zero-rate/export evidence missing; ","")&amp;IF(AND(C2049="Credit Note",H2049&gt;0),"Credit note should be negative; ","")&amp;IF(AND(C2049="Simplified Tax Invoice",F2049="B2B - VAT registered"),"Simplified invoice issued to VAT-registered B2B; ",""))</f>
        <v/>
      </c>
    </row>
    <row r="2050">
      <c r="A2050" s="17" t="n"/>
      <c r="B2050" s="14" t="n"/>
      <c r="C2050" s="14" t="n"/>
      <c r="D2050" s="14" t="n"/>
      <c r="E2050" s="16" t="n"/>
      <c r="F2050" s="14" t="n"/>
      <c r="G2050" s="14" t="n"/>
      <c r="H2050" s="19" t="n"/>
      <c r="I2050" s="19" t="n"/>
      <c r="J2050" s="34">
        <f>IF(A2050="","",H2050+I2050)</f>
        <v/>
      </c>
      <c r="K2050" s="14" t="n"/>
      <c r="L2050" s="14" t="n"/>
      <c r="M2050" s="14" t="n"/>
      <c r="N2050" s="14" t="n"/>
      <c r="O2050" s="20">
        <f>IF(A2050="","",SUMPRODUCT((A2050&gt;=Setup!$C$19:$C$30)*(A2050&lt;=Setup!$D$19:$D$30)*Setup!$A$19:$A$30))</f>
        <v/>
      </c>
      <c r="P2050" s="34">
        <f>IF(A2050="","",IF(G2050="Standard 15% (Box 1)",ROUND(H2050*Setup!$B$9,2),0))</f>
        <v/>
      </c>
      <c r="Q2050" s="34">
        <f>IF(A2050="","",I2050-P2050)</f>
        <v/>
      </c>
      <c r="R2050" s="23">
        <f>IF(A2050="","",IF(O2050=0,"Outside audit periods; ","")&amp;IF(G2050="","No VAT category; ","")&amp;IF(ABS(Q2050)&gt;Setup!$B$10,"VAT ≠ 15% × net; ","")&amp;IF(AND(F2050="B2B - VAT registered",NOT(AND(LEN(E2050)=15,LEFT(E2050,1)="3",RIGHT(E2050,1)="3",ISNUMBER(--E2050)))),"Invalid/missing customer VAT no; ","")&amp;IF(L2050&lt;&gt;"Yes","Not reported/cleared on FATOORA; ","")&amp;IF(AND(OR(G2050="Zero-rated domestic (Box 3)",G2050="Export (Box 4)"),N2050=""),"Zero-rate/export evidence missing; ","")&amp;IF(AND(C2050="Credit Note",H2050&gt;0),"Credit note should be negative; ","")&amp;IF(AND(C2050="Simplified Tax Invoice",F2050="B2B - VAT registered"),"Simplified invoice issued to VAT-registered B2B; ",""))</f>
        <v/>
      </c>
    </row>
    <row r="2051">
      <c r="A2051" s="17" t="n"/>
      <c r="B2051" s="14" t="n"/>
      <c r="C2051" s="14" t="n"/>
      <c r="D2051" s="14" t="n"/>
      <c r="E2051" s="16" t="n"/>
      <c r="F2051" s="14" t="n"/>
      <c r="G2051" s="14" t="n"/>
      <c r="H2051" s="19" t="n"/>
      <c r="I2051" s="19" t="n"/>
      <c r="J2051" s="34">
        <f>IF(A2051="","",H2051+I2051)</f>
        <v/>
      </c>
      <c r="K2051" s="14" t="n"/>
      <c r="L2051" s="14" t="n"/>
      <c r="M2051" s="14" t="n"/>
      <c r="N2051" s="14" t="n"/>
      <c r="O2051" s="20">
        <f>IF(A2051="","",SUMPRODUCT((A2051&gt;=Setup!$C$19:$C$30)*(A2051&lt;=Setup!$D$19:$D$30)*Setup!$A$19:$A$30))</f>
        <v/>
      </c>
      <c r="P2051" s="34">
        <f>IF(A2051="","",IF(G2051="Standard 15% (Box 1)",ROUND(H2051*Setup!$B$9,2),0))</f>
        <v/>
      </c>
      <c r="Q2051" s="34">
        <f>IF(A2051="","",I2051-P2051)</f>
        <v/>
      </c>
      <c r="R2051" s="23">
        <f>IF(A2051="","",IF(O2051=0,"Outside audit periods; ","")&amp;IF(G2051="","No VAT category; ","")&amp;IF(ABS(Q2051)&gt;Setup!$B$10,"VAT ≠ 15% × net; ","")&amp;IF(AND(F2051="B2B - VAT registered",NOT(AND(LEN(E2051)=15,LEFT(E2051,1)="3",RIGHT(E2051,1)="3",ISNUMBER(--E2051)))),"Invalid/missing customer VAT no; ","")&amp;IF(L2051&lt;&gt;"Yes","Not reported/cleared on FATOORA; ","")&amp;IF(AND(OR(G2051="Zero-rated domestic (Box 3)",G2051="Export (Box 4)"),N2051=""),"Zero-rate/export evidence missing; ","")&amp;IF(AND(C2051="Credit Note",H2051&gt;0),"Credit note should be negative; ","")&amp;IF(AND(C2051="Simplified Tax Invoice",F2051="B2B - VAT registered"),"Simplified invoice issued to VAT-registered B2B; ",""))</f>
        <v/>
      </c>
    </row>
    <row r="2052">
      <c r="A2052" s="17" t="n"/>
      <c r="B2052" s="14" t="n"/>
      <c r="C2052" s="14" t="n"/>
      <c r="D2052" s="14" t="n"/>
      <c r="E2052" s="16" t="n"/>
      <c r="F2052" s="14" t="n"/>
      <c r="G2052" s="14" t="n"/>
      <c r="H2052" s="19" t="n"/>
      <c r="I2052" s="19" t="n"/>
      <c r="J2052" s="34">
        <f>IF(A2052="","",H2052+I2052)</f>
        <v/>
      </c>
      <c r="K2052" s="14" t="n"/>
      <c r="L2052" s="14" t="n"/>
      <c r="M2052" s="14" t="n"/>
      <c r="N2052" s="14" t="n"/>
      <c r="O2052" s="20">
        <f>IF(A2052="","",SUMPRODUCT((A2052&gt;=Setup!$C$19:$C$30)*(A2052&lt;=Setup!$D$19:$D$30)*Setup!$A$19:$A$30))</f>
        <v/>
      </c>
      <c r="P2052" s="34">
        <f>IF(A2052="","",IF(G2052="Standard 15% (Box 1)",ROUND(H2052*Setup!$B$9,2),0))</f>
        <v/>
      </c>
      <c r="Q2052" s="34">
        <f>IF(A2052="","",I2052-P2052)</f>
        <v/>
      </c>
      <c r="R2052" s="23">
        <f>IF(A2052="","",IF(O2052=0,"Outside audit periods; ","")&amp;IF(G2052="","No VAT category; ","")&amp;IF(ABS(Q2052)&gt;Setup!$B$10,"VAT ≠ 15% × net; ","")&amp;IF(AND(F2052="B2B - VAT registered",NOT(AND(LEN(E2052)=15,LEFT(E2052,1)="3",RIGHT(E2052,1)="3",ISNUMBER(--E2052)))),"Invalid/missing customer VAT no; ","")&amp;IF(L2052&lt;&gt;"Yes","Not reported/cleared on FATOORA; ","")&amp;IF(AND(OR(G2052="Zero-rated domestic (Box 3)",G2052="Export (Box 4)"),N2052=""),"Zero-rate/export evidence missing; ","")&amp;IF(AND(C2052="Credit Note",H2052&gt;0),"Credit note should be negative; ","")&amp;IF(AND(C2052="Simplified Tax Invoice",F2052="B2B - VAT registered"),"Simplified invoice issued to VAT-registered B2B; ",""))</f>
        <v/>
      </c>
    </row>
    <row r="2053">
      <c r="A2053" s="17" t="n"/>
      <c r="B2053" s="14" t="n"/>
      <c r="C2053" s="14" t="n"/>
      <c r="D2053" s="14" t="n"/>
      <c r="E2053" s="16" t="n"/>
      <c r="F2053" s="14" t="n"/>
      <c r="G2053" s="14" t="n"/>
      <c r="H2053" s="19" t="n"/>
      <c r="I2053" s="19" t="n"/>
      <c r="J2053" s="34">
        <f>IF(A2053="","",H2053+I2053)</f>
        <v/>
      </c>
      <c r="K2053" s="14" t="n"/>
      <c r="L2053" s="14" t="n"/>
      <c r="M2053" s="14" t="n"/>
      <c r="N2053" s="14" t="n"/>
      <c r="O2053" s="20">
        <f>IF(A2053="","",SUMPRODUCT((A2053&gt;=Setup!$C$19:$C$30)*(A2053&lt;=Setup!$D$19:$D$30)*Setup!$A$19:$A$30))</f>
        <v/>
      </c>
      <c r="P2053" s="34">
        <f>IF(A2053="","",IF(G2053="Standard 15% (Box 1)",ROUND(H2053*Setup!$B$9,2),0))</f>
        <v/>
      </c>
      <c r="Q2053" s="34">
        <f>IF(A2053="","",I2053-P2053)</f>
        <v/>
      </c>
      <c r="R2053" s="23">
        <f>IF(A2053="","",IF(O2053=0,"Outside audit periods; ","")&amp;IF(G2053="","No VAT category; ","")&amp;IF(ABS(Q2053)&gt;Setup!$B$10,"VAT ≠ 15% × net; ","")&amp;IF(AND(F2053="B2B - VAT registered",NOT(AND(LEN(E2053)=15,LEFT(E2053,1)="3",RIGHT(E2053,1)="3",ISNUMBER(--E2053)))),"Invalid/missing customer VAT no; ","")&amp;IF(L2053&lt;&gt;"Yes","Not reported/cleared on FATOORA; ","")&amp;IF(AND(OR(G2053="Zero-rated domestic (Box 3)",G2053="Export (Box 4)"),N2053=""),"Zero-rate/export evidence missing; ","")&amp;IF(AND(C2053="Credit Note",H2053&gt;0),"Credit note should be negative; ","")&amp;IF(AND(C2053="Simplified Tax Invoice",F2053="B2B - VAT registered"),"Simplified invoice issued to VAT-registered B2B; ",""))</f>
        <v/>
      </c>
    </row>
    <row r="2054">
      <c r="A2054" s="17" t="n"/>
      <c r="B2054" s="14" t="n"/>
      <c r="C2054" s="14" t="n"/>
      <c r="D2054" s="14" t="n"/>
      <c r="E2054" s="16" t="n"/>
      <c r="F2054" s="14" t="n"/>
      <c r="G2054" s="14" t="n"/>
      <c r="H2054" s="19" t="n"/>
      <c r="I2054" s="19" t="n"/>
      <c r="J2054" s="34">
        <f>IF(A2054="","",H2054+I2054)</f>
        <v/>
      </c>
      <c r="K2054" s="14" t="n"/>
      <c r="L2054" s="14" t="n"/>
      <c r="M2054" s="14" t="n"/>
      <c r="N2054" s="14" t="n"/>
      <c r="O2054" s="20">
        <f>IF(A2054="","",SUMPRODUCT((A2054&gt;=Setup!$C$19:$C$30)*(A2054&lt;=Setup!$D$19:$D$30)*Setup!$A$19:$A$30))</f>
        <v/>
      </c>
      <c r="P2054" s="34">
        <f>IF(A2054="","",IF(G2054="Standard 15% (Box 1)",ROUND(H2054*Setup!$B$9,2),0))</f>
        <v/>
      </c>
      <c r="Q2054" s="34">
        <f>IF(A2054="","",I2054-P2054)</f>
        <v/>
      </c>
      <c r="R2054" s="23">
        <f>IF(A2054="","",IF(O2054=0,"Outside audit periods; ","")&amp;IF(G2054="","No VAT category; ","")&amp;IF(ABS(Q2054)&gt;Setup!$B$10,"VAT ≠ 15% × net; ","")&amp;IF(AND(F2054="B2B - VAT registered",NOT(AND(LEN(E2054)=15,LEFT(E2054,1)="3",RIGHT(E2054,1)="3",ISNUMBER(--E2054)))),"Invalid/missing customer VAT no; ","")&amp;IF(L2054&lt;&gt;"Yes","Not reported/cleared on FATOORA; ","")&amp;IF(AND(OR(G2054="Zero-rated domestic (Box 3)",G2054="Export (Box 4)"),N2054=""),"Zero-rate/export evidence missing; ","")&amp;IF(AND(C2054="Credit Note",H2054&gt;0),"Credit note should be negative; ","")&amp;IF(AND(C2054="Simplified Tax Invoice",F2054="B2B - VAT registered"),"Simplified invoice issued to VAT-registered B2B; ",""))</f>
        <v/>
      </c>
    </row>
    <row r="2055">
      <c r="A2055" s="17" t="n"/>
      <c r="B2055" s="14" t="n"/>
      <c r="C2055" s="14" t="n"/>
      <c r="D2055" s="14" t="n"/>
      <c r="E2055" s="16" t="n"/>
      <c r="F2055" s="14" t="n"/>
      <c r="G2055" s="14" t="n"/>
      <c r="H2055" s="19" t="n"/>
      <c r="I2055" s="19" t="n"/>
      <c r="J2055" s="34">
        <f>IF(A2055="","",H2055+I2055)</f>
        <v/>
      </c>
      <c r="K2055" s="14" t="n"/>
      <c r="L2055" s="14" t="n"/>
      <c r="M2055" s="14" t="n"/>
      <c r="N2055" s="14" t="n"/>
      <c r="O2055" s="20">
        <f>IF(A2055="","",SUMPRODUCT((A2055&gt;=Setup!$C$19:$C$30)*(A2055&lt;=Setup!$D$19:$D$30)*Setup!$A$19:$A$30))</f>
        <v/>
      </c>
      <c r="P2055" s="34">
        <f>IF(A2055="","",IF(G2055="Standard 15% (Box 1)",ROUND(H2055*Setup!$B$9,2),0))</f>
        <v/>
      </c>
      <c r="Q2055" s="34">
        <f>IF(A2055="","",I2055-P2055)</f>
        <v/>
      </c>
      <c r="R2055" s="23">
        <f>IF(A2055="","",IF(O2055=0,"Outside audit periods; ","")&amp;IF(G2055="","No VAT category; ","")&amp;IF(ABS(Q2055)&gt;Setup!$B$10,"VAT ≠ 15% × net; ","")&amp;IF(AND(F2055="B2B - VAT registered",NOT(AND(LEN(E2055)=15,LEFT(E2055,1)="3",RIGHT(E2055,1)="3",ISNUMBER(--E2055)))),"Invalid/missing customer VAT no; ","")&amp;IF(L2055&lt;&gt;"Yes","Not reported/cleared on FATOORA; ","")&amp;IF(AND(OR(G2055="Zero-rated domestic (Box 3)",G2055="Export (Box 4)"),N2055=""),"Zero-rate/export evidence missing; ","")&amp;IF(AND(C2055="Credit Note",H2055&gt;0),"Credit note should be negative; ","")&amp;IF(AND(C2055="Simplified Tax Invoice",F2055="B2B - VAT registered"),"Simplified invoice issued to VAT-registered B2B; ",""))</f>
        <v/>
      </c>
    </row>
    <row r="2056">
      <c r="A2056" s="17" t="n"/>
      <c r="B2056" s="14" t="n"/>
      <c r="C2056" s="14" t="n"/>
      <c r="D2056" s="14" t="n"/>
      <c r="E2056" s="16" t="n"/>
      <c r="F2056" s="14" t="n"/>
      <c r="G2056" s="14" t="n"/>
      <c r="H2056" s="19" t="n"/>
      <c r="I2056" s="19" t="n"/>
      <c r="J2056" s="34">
        <f>IF(A2056="","",H2056+I2056)</f>
        <v/>
      </c>
      <c r="K2056" s="14" t="n"/>
      <c r="L2056" s="14" t="n"/>
      <c r="M2056" s="14" t="n"/>
      <c r="N2056" s="14" t="n"/>
      <c r="O2056" s="20">
        <f>IF(A2056="","",SUMPRODUCT((A2056&gt;=Setup!$C$19:$C$30)*(A2056&lt;=Setup!$D$19:$D$30)*Setup!$A$19:$A$30))</f>
        <v/>
      </c>
      <c r="P2056" s="34">
        <f>IF(A2056="","",IF(G2056="Standard 15% (Box 1)",ROUND(H2056*Setup!$B$9,2),0))</f>
        <v/>
      </c>
      <c r="Q2056" s="34">
        <f>IF(A2056="","",I2056-P2056)</f>
        <v/>
      </c>
      <c r="R2056" s="23">
        <f>IF(A2056="","",IF(O2056=0,"Outside audit periods; ","")&amp;IF(G2056="","No VAT category; ","")&amp;IF(ABS(Q2056)&gt;Setup!$B$10,"VAT ≠ 15% × net; ","")&amp;IF(AND(F2056="B2B - VAT registered",NOT(AND(LEN(E2056)=15,LEFT(E2056,1)="3",RIGHT(E2056,1)="3",ISNUMBER(--E2056)))),"Invalid/missing customer VAT no; ","")&amp;IF(L2056&lt;&gt;"Yes","Not reported/cleared on FATOORA; ","")&amp;IF(AND(OR(G2056="Zero-rated domestic (Box 3)",G2056="Export (Box 4)"),N2056=""),"Zero-rate/export evidence missing; ","")&amp;IF(AND(C2056="Credit Note",H2056&gt;0),"Credit note should be negative; ","")&amp;IF(AND(C2056="Simplified Tax Invoice",F2056="B2B - VAT registered"),"Simplified invoice issued to VAT-registered B2B; ",""))</f>
        <v/>
      </c>
    </row>
    <row r="2057">
      <c r="A2057" s="17" t="n"/>
      <c r="B2057" s="14" t="n"/>
      <c r="C2057" s="14" t="n"/>
      <c r="D2057" s="14" t="n"/>
      <c r="E2057" s="16" t="n"/>
      <c r="F2057" s="14" t="n"/>
      <c r="G2057" s="14" t="n"/>
      <c r="H2057" s="19" t="n"/>
      <c r="I2057" s="19" t="n"/>
      <c r="J2057" s="34">
        <f>IF(A2057="","",H2057+I2057)</f>
        <v/>
      </c>
      <c r="K2057" s="14" t="n"/>
      <c r="L2057" s="14" t="n"/>
      <c r="M2057" s="14" t="n"/>
      <c r="N2057" s="14" t="n"/>
      <c r="O2057" s="20">
        <f>IF(A2057="","",SUMPRODUCT((A2057&gt;=Setup!$C$19:$C$30)*(A2057&lt;=Setup!$D$19:$D$30)*Setup!$A$19:$A$30))</f>
        <v/>
      </c>
      <c r="P2057" s="34">
        <f>IF(A2057="","",IF(G2057="Standard 15% (Box 1)",ROUND(H2057*Setup!$B$9,2),0))</f>
        <v/>
      </c>
      <c r="Q2057" s="34">
        <f>IF(A2057="","",I2057-P2057)</f>
        <v/>
      </c>
      <c r="R2057" s="23">
        <f>IF(A2057="","",IF(O2057=0,"Outside audit periods; ","")&amp;IF(G2057="","No VAT category; ","")&amp;IF(ABS(Q2057)&gt;Setup!$B$10,"VAT ≠ 15% × net; ","")&amp;IF(AND(F2057="B2B - VAT registered",NOT(AND(LEN(E2057)=15,LEFT(E2057,1)="3",RIGHT(E2057,1)="3",ISNUMBER(--E2057)))),"Invalid/missing customer VAT no; ","")&amp;IF(L2057&lt;&gt;"Yes","Not reported/cleared on FATOORA; ","")&amp;IF(AND(OR(G2057="Zero-rated domestic (Box 3)",G2057="Export (Box 4)"),N2057=""),"Zero-rate/export evidence missing; ","")&amp;IF(AND(C2057="Credit Note",H2057&gt;0),"Credit note should be negative; ","")&amp;IF(AND(C2057="Simplified Tax Invoice",F2057="B2B - VAT registered"),"Simplified invoice issued to VAT-registered B2B; ",""))</f>
        <v/>
      </c>
    </row>
    <row r="2058">
      <c r="A2058" s="17" t="n"/>
      <c r="B2058" s="14" t="n"/>
      <c r="C2058" s="14" t="n"/>
      <c r="D2058" s="14" t="n"/>
      <c r="E2058" s="16" t="n"/>
      <c r="F2058" s="14" t="n"/>
      <c r="G2058" s="14" t="n"/>
      <c r="H2058" s="19" t="n"/>
      <c r="I2058" s="19" t="n"/>
      <c r="J2058" s="34">
        <f>IF(A2058="","",H2058+I2058)</f>
        <v/>
      </c>
      <c r="K2058" s="14" t="n"/>
      <c r="L2058" s="14" t="n"/>
      <c r="M2058" s="14" t="n"/>
      <c r="N2058" s="14" t="n"/>
      <c r="O2058" s="20">
        <f>IF(A2058="","",SUMPRODUCT((A2058&gt;=Setup!$C$19:$C$30)*(A2058&lt;=Setup!$D$19:$D$30)*Setup!$A$19:$A$30))</f>
        <v/>
      </c>
      <c r="P2058" s="34">
        <f>IF(A2058="","",IF(G2058="Standard 15% (Box 1)",ROUND(H2058*Setup!$B$9,2),0))</f>
        <v/>
      </c>
      <c r="Q2058" s="34">
        <f>IF(A2058="","",I2058-P2058)</f>
        <v/>
      </c>
      <c r="R2058" s="23">
        <f>IF(A2058="","",IF(O2058=0,"Outside audit periods; ","")&amp;IF(G2058="","No VAT category; ","")&amp;IF(ABS(Q2058)&gt;Setup!$B$10,"VAT ≠ 15% × net; ","")&amp;IF(AND(F2058="B2B - VAT registered",NOT(AND(LEN(E2058)=15,LEFT(E2058,1)="3",RIGHT(E2058,1)="3",ISNUMBER(--E2058)))),"Invalid/missing customer VAT no; ","")&amp;IF(L2058&lt;&gt;"Yes","Not reported/cleared on FATOORA; ","")&amp;IF(AND(OR(G2058="Zero-rated domestic (Box 3)",G2058="Export (Box 4)"),N2058=""),"Zero-rate/export evidence missing; ","")&amp;IF(AND(C2058="Credit Note",H2058&gt;0),"Credit note should be negative; ","")&amp;IF(AND(C2058="Simplified Tax Invoice",F2058="B2B - VAT registered"),"Simplified invoice issued to VAT-registered B2B; ",""))</f>
        <v/>
      </c>
    </row>
    <row r="2059">
      <c r="A2059" s="17" t="n"/>
      <c r="B2059" s="14" t="n"/>
      <c r="C2059" s="14" t="n"/>
      <c r="D2059" s="14" t="n"/>
      <c r="E2059" s="16" t="n"/>
      <c r="F2059" s="14" t="n"/>
      <c r="G2059" s="14" t="n"/>
      <c r="H2059" s="19" t="n"/>
      <c r="I2059" s="19" t="n"/>
      <c r="J2059" s="34">
        <f>IF(A2059="","",H2059+I2059)</f>
        <v/>
      </c>
      <c r="K2059" s="14" t="n"/>
      <c r="L2059" s="14" t="n"/>
      <c r="M2059" s="14" t="n"/>
      <c r="N2059" s="14" t="n"/>
      <c r="O2059" s="20">
        <f>IF(A2059="","",SUMPRODUCT((A2059&gt;=Setup!$C$19:$C$30)*(A2059&lt;=Setup!$D$19:$D$30)*Setup!$A$19:$A$30))</f>
        <v/>
      </c>
      <c r="P2059" s="34">
        <f>IF(A2059="","",IF(G2059="Standard 15% (Box 1)",ROUND(H2059*Setup!$B$9,2),0))</f>
        <v/>
      </c>
      <c r="Q2059" s="34">
        <f>IF(A2059="","",I2059-P2059)</f>
        <v/>
      </c>
      <c r="R2059" s="23">
        <f>IF(A2059="","",IF(O2059=0,"Outside audit periods; ","")&amp;IF(G2059="","No VAT category; ","")&amp;IF(ABS(Q2059)&gt;Setup!$B$10,"VAT ≠ 15% × net; ","")&amp;IF(AND(F2059="B2B - VAT registered",NOT(AND(LEN(E2059)=15,LEFT(E2059,1)="3",RIGHT(E2059,1)="3",ISNUMBER(--E2059)))),"Invalid/missing customer VAT no; ","")&amp;IF(L2059&lt;&gt;"Yes","Not reported/cleared on FATOORA; ","")&amp;IF(AND(OR(G2059="Zero-rated domestic (Box 3)",G2059="Export (Box 4)"),N2059=""),"Zero-rate/export evidence missing; ","")&amp;IF(AND(C2059="Credit Note",H2059&gt;0),"Credit note should be negative; ","")&amp;IF(AND(C2059="Simplified Tax Invoice",F2059="B2B - VAT registered"),"Simplified invoice issued to VAT-registered B2B; ",""))</f>
        <v/>
      </c>
    </row>
    <row r="2060">
      <c r="A2060" s="17" t="n"/>
      <c r="B2060" s="14" t="n"/>
      <c r="C2060" s="14" t="n"/>
      <c r="D2060" s="14" t="n"/>
      <c r="E2060" s="16" t="n"/>
      <c r="F2060" s="14" t="n"/>
      <c r="G2060" s="14" t="n"/>
      <c r="H2060" s="19" t="n"/>
      <c r="I2060" s="19" t="n"/>
      <c r="J2060" s="34">
        <f>IF(A2060="","",H2060+I2060)</f>
        <v/>
      </c>
      <c r="K2060" s="14" t="n"/>
      <c r="L2060" s="14" t="n"/>
      <c r="M2060" s="14" t="n"/>
      <c r="N2060" s="14" t="n"/>
      <c r="O2060" s="20">
        <f>IF(A2060="","",SUMPRODUCT((A2060&gt;=Setup!$C$19:$C$30)*(A2060&lt;=Setup!$D$19:$D$30)*Setup!$A$19:$A$30))</f>
        <v/>
      </c>
      <c r="P2060" s="34">
        <f>IF(A2060="","",IF(G2060="Standard 15% (Box 1)",ROUND(H2060*Setup!$B$9,2),0))</f>
        <v/>
      </c>
      <c r="Q2060" s="34">
        <f>IF(A2060="","",I2060-P2060)</f>
        <v/>
      </c>
      <c r="R2060" s="23">
        <f>IF(A2060="","",IF(O2060=0,"Outside audit periods; ","")&amp;IF(G2060="","No VAT category; ","")&amp;IF(ABS(Q2060)&gt;Setup!$B$10,"VAT ≠ 15% × net; ","")&amp;IF(AND(F2060="B2B - VAT registered",NOT(AND(LEN(E2060)=15,LEFT(E2060,1)="3",RIGHT(E2060,1)="3",ISNUMBER(--E2060)))),"Invalid/missing customer VAT no; ","")&amp;IF(L2060&lt;&gt;"Yes","Not reported/cleared on FATOORA; ","")&amp;IF(AND(OR(G2060="Zero-rated domestic (Box 3)",G2060="Export (Box 4)"),N2060=""),"Zero-rate/export evidence missing; ","")&amp;IF(AND(C2060="Credit Note",H2060&gt;0),"Credit note should be negative; ","")&amp;IF(AND(C2060="Simplified Tax Invoice",F2060="B2B - VAT registered"),"Simplified invoice issued to VAT-registered B2B; ",""))</f>
        <v/>
      </c>
    </row>
    <row r="2061">
      <c r="A2061" s="17" t="n"/>
      <c r="B2061" s="14" t="n"/>
      <c r="C2061" s="14" t="n"/>
      <c r="D2061" s="14" t="n"/>
      <c r="E2061" s="16" t="n"/>
      <c r="F2061" s="14" t="n"/>
      <c r="G2061" s="14" t="n"/>
      <c r="H2061" s="19" t="n"/>
      <c r="I2061" s="19" t="n"/>
      <c r="J2061" s="34">
        <f>IF(A2061="","",H2061+I2061)</f>
        <v/>
      </c>
      <c r="K2061" s="14" t="n"/>
      <c r="L2061" s="14" t="n"/>
      <c r="M2061" s="14" t="n"/>
      <c r="N2061" s="14" t="n"/>
      <c r="O2061" s="20">
        <f>IF(A2061="","",SUMPRODUCT((A2061&gt;=Setup!$C$19:$C$30)*(A2061&lt;=Setup!$D$19:$D$30)*Setup!$A$19:$A$30))</f>
        <v/>
      </c>
      <c r="P2061" s="34">
        <f>IF(A2061="","",IF(G2061="Standard 15% (Box 1)",ROUND(H2061*Setup!$B$9,2),0))</f>
        <v/>
      </c>
      <c r="Q2061" s="34">
        <f>IF(A2061="","",I2061-P2061)</f>
        <v/>
      </c>
      <c r="R2061" s="23">
        <f>IF(A2061="","",IF(O2061=0,"Outside audit periods; ","")&amp;IF(G2061="","No VAT category; ","")&amp;IF(ABS(Q2061)&gt;Setup!$B$10,"VAT ≠ 15% × net; ","")&amp;IF(AND(F2061="B2B - VAT registered",NOT(AND(LEN(E2061)=15,LEFT(E2061,1)="3",RIGHT(E2061,1)="3",ISNUMBER(--E2061)))),"Invalid/missing customer VAT no; ","")&amp;IF(L2061&lt;&gt;"Yes","Not reported/cleared on FATOORA; ","")&amp;IF(AND(OR(G2061="Zero-rated domestic (Box 3)",G2061="Export (Box 4)"),N2061=""),"Zero-rate/export evidence missing; ","")&amp;IF(AND(C2061="Credit Note",H2061&gt;0),"Credit note should be negative; ","")&amp;IF(AND(C2061="Simplified Tax Invoice",F2061="B2B - VAT registered"),"Simplified invoice issued to VAT-registered B2B; ",""))</f>
        <v/>
      </c>
    </row>
    <row r="2062">
      <c r="A2062" s="17" t="n"/>
      <c r="B2062" s="14" t="n"/>
      <c r="C2062" s="14" t="n"/>
      <c r="D2062" s="14" t="n"/>
      <c r="E2062" s="16" t="n"/>
      <c r="F2062" s="14" t="n"/>
      <c r="G2062" s="14" t="n"/>
      <c r="H2062" s="19" t="n"/>
      <c r="I2062" s="19" t="n"/>
      <c r="J2062" s="34">
        <f>IF(A2062="","",H2062+I2062)</f>
        <v/>
      </c>
      <c r="K2062" s="14" t="n"/>
      <c r="L2062" s="14" t="n"/>
      <c r="M2062" s="14" t="n"/>
      <c r="N2062" s="14" t="n"/>
      <c r="O2062" s="20">
        <f>IF(A2062="","",SUMPRODUCT((A2062&gt;=Setup!$C$19:$C$30)*(A2062&lt;=Setup!$D$19:$D$30)*Setup!$A$19:$A$30))</f>
        <v/>
      </c>
      <c r="P2062" s="34">
        <f>IF(A2062="","",IF(G2062="Standard 15% (Box 1)",ROUND(H2062*Setup!$B$9,2),0))</f>
        <v/>
      </c>
      <c r="Q2062" s="34">
        <f>IF(A2062="","",I2062-P2062)</f>
        <v/>
      </c>
      <c r="R2062" s="23">
        <f>IF(A2062="","",IF(O2062=0,"Outside audit periods; ","")&amp;IF(G2062="","No VAT category; ","")&amp;IF(ABS(Q2062)&gt;Setup!$B$10,"VAT ≠ 15% × net; ","")&amp;IF(AND(F2062="B2B - VAT registered",NOT(AND(LEN(E2062)=15,LEFT(E2062,1)="3",RIGHT(E2062,1)="3",ISNUMBER(--E2062)))),"Invalid/missing customer VAT no; ","")&amp;IF(L2062&lt;&gt;"Yes","Not reported/cleared on FATOORA; ","")&amp;IF(AND(OR(G2062="Zero-rated domestic (Box 3)",G2062="Export (Box 4)"),N2062=""),"Zero-rate/export evidence missing; ","")&amp;IF(AND(C2062="Credit Note",H2062&gt;0),"Credit note should be negative; ","")&amp;IF(AND(C2062="Simplified Tax Invoice",F2062="B2B - VAT registered"),"Simplified invoice issued to VAT-registered B2B; ",""))</f>
        <v/>
      </c>
    </row>
    <row r="2063">
      <c r="A2063" s="17" t="n"/>
      <c r="B2063" s="14" t="n"/>
      <c r="C2063" s="14" t="n"/>
      <c r="D2063" s="14" t="n"/>
      <c r="E2063" s="16" t="n"/>
      <c r="F2063" s="14" t="n"/>
      <c r="G2063" s="14" t="n"/>
      <c r="H2063" s="19" t="n"/>
      <c r="I2063" s="19" t="n"/>
      <c r="J2063" s="34">
        <f>IF(A2063="","",H2063+I2063)</f>
        <v/>
      </c>
      <c r="K2063" s="14" t="n"/>
      <c r="L2063" s="14" t="n"/>
      <c r="M2063" s="14" t="n"/>
      <c r="N2063" s="14" t="n"/>
      <c r="O2063" s="20">
        <f>IF(A2063="","",SUMPRODUCT((A2063&gt;=Setup!$C$19:$C$30)*(A2063&lt;=Setup!$D$19:$D$30)*Setup!$A$19:$A$30))</f>
        <v/>
      </c>
      <c r="P2063" s="34">
        <f>IF(A2063="","",IF(G2063="Standard 15% (Box 1)",ROUND(H2063*Setup!$B$9,2),0))</f>
        <v/>
      </c>
      <c r="Q2063" s="34">
        <f>IF(A2063="","",I2063-P2063)</f>
        <v/>
      </c>
      <c r="R2063" s="23">
        <f>IF(A2063="","",IF(O2063=0,"Outside audit periods; ","")&amp;IF(G2063="","No VAT category; ","")&amp;IF(ABS(Q2063)&gt;Setup!$B$10,"VAT ≠ 15% × net; ","")&amp;IF(AND(F2063="B2B - VAT registered",NOT(AND(LEN(E2063)=15,LEFT(E2063,1)="3",RIGHT(E2063,1)="3",ISNUMBER(--E2063)))),"Invalid/missing customer VAT no; ","")&amp;IF(L2063&lt;&gt;"Yes","Not reported/cleared on FATOORA; ","")&amp;IF(AND(OR(G2063="Zero-rated domestic (Box 3)",G2063="Export (Box 4)"),N2063=""),"Zero-rate/export evidence missing; ","")&amp;IF(AND(C2063="Credit Note",H2063&gt;0),"Credit note should be negative; ","")&amp;IF(AND(C2063="Simplified Tax Invoice",F2063="B2B - VAT registered"),"Simplified invoice issued to VAT-registered B2B; ",""))</f>
        <v/>
      </c>
    </row>
    <row r="2064">
      <c r="A2064" s="17" t="n"/>
      <c r="B2064" s="14" t="n"/>
      <c r="C2064" s="14" t="n"/>
      <c r="D2064" s="14" t="n"/>
      <c r="E2064" s="16" t="n"/>
      <c r="F2064" s="14" t="n"/>
      <c r="G2064" s="14" t="n"/>
      <c r="H2064" s="19" t="n"/>
      <c r="I2064" s="19" t="n"/>
      <c r="J2064" s="34">
        <f>IF(A2064="","",H2064+I2064)</f>
        <v/>
      </c>
      <c r="K2064" s="14" t="n"/>
      <c r="L2064" s="14" t="n"/>
      <c r="M2064" s="14" t="n"/>
      <c r="N2064" s="14" t="n"/>
      <c r="O2064" s="20">
        <f>IF(A2064="","",SUMPRODUCT((A2064&gt;=Setup!$C$19:$C$30)*(A2064&lt;=Setup!$D$19:$D$30)*Setup!$A$19:$A$30))</f>
        <v/>
      </c>
      <c r="P2064" s="34">
        <f>IF(A2064="","",IF(G2064="Standard 15% (Box 1)",ROUND(H2064*Setup!$B$9,2),0))</f>
        <v/>
      </c>
      <c r="Q2064" s="34">
        <f>IF(A2064="","",I2064-P2064)</f>
        <v/>
      </c>
      <c r="R2064" s="23">
        <f>IF(A2064="","",IF(O2064=0,"Outside audit periods; ","")&amp;IF(G2064="","No VAT category; ","")&amp;IF(ABS(Q2064)&gt;Setup!$B$10,"VAT ≠ 15% × net; ","")&amp;IF(AND(F2064="B2B - VAT registered",NOT(AND(LEN(E2064)=15,LEFT(E2064,1)="3",RIGHT(E2064,1)="3",ISNUMBER(--E2064)))),"Invalid/missing customer VAT no; ","")&amp;IF(L2064&lt;&gt;"Yes","Not reported/cleared on FATOORA; ","")&amp;IF(AND(OR(G2064="Zero-rated domestic (Box 3)",G2064="Export (Box 4)"),N2064=""),"Zero-rate/export evidence missing; ","")&amp;IF(AND(C2064="Credit Note",H2064&gt;0),"Credit note should be negative; ","")&amp;IF(AND(C2064="Simplified Tax Invoice",F2064="B2B - VAT registered"),"Simplified invoice issued to VAT-registered B2B; ",""))</f>
        <v/>
      </c>
    </row>
    <row r="2065">
      <c r="A2065" s="17" t="n"/>
      <c r="B2065" s="14" t="n"/>
      <c r="C2065" s="14" t="n"/>
      <c r="D2065" s="14" t="n"/>
      <c r="E2065" s="16" t="n"/>
      <c r="F2065" s="14" t="n"/>
      <c r="G2065" s="14" t="n"/>
      <c r="H2065" s="19" t="n"/>
      <c r="I2065" s="19" t="n"/>
      <c r="J2065" s="34">
        <f>IF(A2065="","",H2065+I2065)</f>
        <v/>
      </c>
      <c r="K2065" s="14" t="n"/>
      <c r="L2065" s="14" t="n"/>
      <c r="M2065" s="14" t="n"/>
      <c r="N2065" s="14" t="n"/>
      <c r="O2065" s="20">
        <f>IF(A2065="","",SUMPRODUCT((A2065&gt;=Setup!$C$19:$C$30)*(A2065&lt;=Setup!$D$19:$D$30)*Setup!$A$19:$A$30))</f>
        <v/>
      </c>
      <c r="P2065" s="34">
        <f>IF(A2065="","",IF(G2065="Standard 15% (Box 1)",ROUND(H2065*Setup!$B$9,2),0))</f>
        <v/>
      </c>
      <c r="Q2065" s="34">
        <f>IF(A2065="","",I2065-P2065)</f>
        <v/>
      </c>
      <c r="R2065" s="23">
        <f>IF(A2065="","",IF(O2065=0,"Outside audit periods; ","")&amp;IF(G2065="","No VAT category; ","")&amp;IF(ABS(Q2065)&gt;Setup!$B$10,"VAT ≠ 15% × net; ","")&amp;IF(AND(F2065="B2B - VAT registered",NOT(AND(LEN(E2065)=15,LEFT(E2065,1)="3",RIGHT(E2065,1)="3",ISNUMBER(--E2065)))),"Invalid/missing customer VAT no; ","")&amp;IF(L2065&lt;&gt;"Yes","Not reported/cleared on FATOORA; ","")&amp;IF(AND(OR(G2065="Zero-rated domestic (Box 3)",G2065="Export (Box 4)"),N2065=""),"Zero-rate/export evidence missing; ","")&amp;IF(AND(C2065="Credit Note",H2065&gt;0),"Credit note should be negative; ","")&amp;IF(AND(C2065="Simplified Tax Invoice",F2065="B2B - VAT registered"),"Simplified invoice issued to VAT-registered B2B; ",""))</f>
        <v/>
      </c>
    </row>
    <row r="2066">
      <c r="A2066" s="17" t="n"/>
      <c r="B2066" s="14" t="n"/>
      <c r="C2066" s="14" t="n"/>
      <c r="D2066" s="14" t="n"/>
      <c r="E2066" s="16" t="n"/>
      <c r="F2066" s="14" t="n"/>
      <c r="G2066" s="14" t="n"/>
      <c r="H2066" s="19" t="n"/>
      <c r="I2066" s="19" t="n"/>
      <c r="J2066" s="34">
        <f>IF(A2066="","",H2066+I2066)</f>
        <v/>
      </c>
      <c r="K2066" s="14" t="n"/>
      <c r="L2066" s="14" t="n"/>
      <c r="M2066" s="14" t="n"/>
      <c r="N2066" s="14" t="n"/>
      <c r="O2066" s="20">
        <f>IF(A2066="","",SUMPRODUCT((A2066&gt;=Setup!$C$19:$C$30)*(A2066&lt;=Setup!$D$19:$D$30)*Setup!$A$19:$A$30))</f>
        <v/>
      </c>
      <c r="P2066" s="34">
        <f>IF(A2066="","",IF(G2066="Standard 15% (Box 1)",ROUND(H2066*Setup!$B$9,2),0))</f>
        <v/>
      </c>
      <c r="Q2066" s="34">
        <f>IF(A2066="","",I2066-P2066)</f>
        <v/>
      </c>
      <c r="R2066" s="23">
        <f>IF(A2066="","",IF(O2066=0,"Outside audit periods; ","")&amp;IF(G2066="","No VAT category; ","")&amp;IF(ABS(Q2066)&gt;Setup!$B$10,"VAT ≠ 15% × net; ","")&amp;IF(AND(F2066="B2B - VAT registered",NOT(AND(LEN(E2066)=15,LEFT(E2066,1)="3",RIGHT(E2066,1)="3",ISNUMBER(--E2066)))),"Invalid/missing customer VAT no; ","")&amp;IF(L2066&lt;&gt;"Yes","Not reported/cleared on FATOORA; ","")&amp;IF(AND(OR(G2066="Zero-rated domestic (Box 3)",G2066="Export (Box 4)"),N2066=""),"Zero-rate/export evidence missing; ","")&amp;IF(AND(C2066="Credit Note",H2066&gt;0),"Credit note should be negative; ","")&amp;IF(AND(C2066="Simplified Tax Invoice",F2066="B2B - VAT registered"),"Simplified invoice issued to VAT-registered B2B; ",""))</f>
        <v/>
      </c>
    </row>
    <row r="2067">
      <c r="A2067" s="17" t="n"/>
      <c r="B2067" s="14" t="n"/>
      <c r="C2067" s="14" t="n"/>
      <c r="D2067" s="14" t="n"/>
      <c r="E2067" s="16" t="n"/>
      <c r="F2067" s="14" t="n"/>
      <c r="G2067" s="14" t="n"/>
      <c r="H2067" s="19" t="n"/>
      <c r="I2067" s="19" t="n"/>
      <c r="J2067" s="34">
        <f>IF(A2067="","",H2067+I2067)</f>
        <v/>
      </c>
      <c r="K2067" s="14" t="n"/>
      <c r="L2067" s="14" t="n"/>
      <c r="M2067" s="14" t="n"/>
      <c r="N2067" s="14" t="n"/>
      <c r="O2067" s="20">
        <f>IF(A2067="","",SUMPRODUCT((A2067&gt;=Setup!$C$19:$C$30)*(A2067&lt;=Setup!$D$19:$D$30)*Setup!$A$19:$A$30))</f>
        <v/>
      </c>
      <c r="P2067" s="34">
        <f>IF(A2067="","",IF(G2067="Standard 15% (Box 1)",ROUND(H2067*Setup!$B$9,2),0))</f>
        <v/>
      </c>
      <c r="Q2067" s="34">
        <f>IF(A2067="","",I2067-P2067)</f>
        <v/>
      </c>
      <c r="R2067" s="23">
        <f>IF(A2067="","",IF(O2067=0,"Outside audit periods; ","")&amp;IF(G2067="","No VAT category; ","")&amp;IF(ABS(Q2067)&gt;Setup!$B$10,"VAT ≠ 15% × net; ","")&amp;IF(AND(F2067="B2B - VAT registered",NOT(AND(LEN(E2067)=15,LEFT(E2067,1)="3",RIGHT(E2067,1)="3",ISNUMBER(--E2067)))),"Invalid/missing customer VAT no; ","")&amp;IF(L2067&lt;&gt;"Yes","Not reported/cleared on FATOORA; ","")&amp;IF(AND(OR(G2067="Zero-rated domestic (Box 3)",G2067="Export (Box 4)"),N2067=""),"Zero-rate/export evidence missing; ","")&amp;IF(AND(C2067="Credit Note",H2067&gt;0),"Credit note should be negative; ","")&amp;IF(AND(C2067="Simplified Tax Invoice",F2067="B2B - VAT registered"),"Simplified invoice issued to VAT-registered B2B; ",""))</f>
        <v/>
      </c>
    </row>
    <row r="2068">
      <c r="A2068" s="17" t="n"/>
      <c r="B2068" s="14" t="n"/>
      <c r="C2068" s="14" t="n"/>
      <c r="D2068" s="14" t="n"/>
      <c r="E2068" s="16" t="n"/>
      <c r="F2068" s="14" t="n"/>
      <c r="G2068" s="14" t="n"/>
      <c r="H2068" s="19" t="n"/>
      <c r="I2068" s="19" t="n"/>
      <c r="J2068" s="34">
        <f>IF(A2068="","",H2068+I2068)</f>
        <v/>
      </c>
      <c r="K2068" s="14" t="n"/>
      <c r="L2068" s="14" t="n"/>
      <c r="M2068" s="14" t="n"/>
      <c r="N2068" s="14" t="n"/>
      <c r="O2068" s="20">
        <f>IF(A2068="","",SUMPRODUCT((A2068&gt;=Setup!$C$19:$C$30)*(A2068&lt;=Setup!$D$19:$D$30)*Setup!$A$19:$A$30))</f>
        <v/>
      </c>
      <c r="P2068" s="34">
        <f>IF(A2068="","",IF(G2068="Standard 15% (Box 1)",ROUND(H2068*Setup!$B$9,2),0))</f>
        <v/>
      </c>
      <c r="Q2068" s="34">
        <f>IF(A2068="","",I2068-P2068)</f>
        <v/>
      </c>
      <c r="R2068" s="23">
        <f>IF(A2068="","",IF(O2068=0,"Outside audit periods; ","")&amp;IF(G2068="","No VAT category; ","")&amp;IF(ABS(Q2068)&gt;Setup!$B$10,"VAT ≠ 15% × net; ","")&amp;IF(AND(F2068="B2B - VAT registered",NOT(AND(LEN(E2068)=15,LEFT(E2068,1)="3",RIGHT(E2068,1)="3",ISNUMBER(--E2068)))),"Invalid/missing customer VAT no; ","")&amp;IF(L2068&lt;&gt;"Yes","Not reported/cleared on FATOORA; ","")&amp;IF(AND(OR(G2068="Zero-rated domestic (Box 3)",G2068="Export (Box 4)"),N2068=""),"Zero-rate/export evidence missing; ","")&amp;IF(AND(C2068="Credit Note",H2068&gt;0),"Credit note should be negative; ","")&amp;IF(AND(C2068="Simplified Tax Invoice",F2068="B2B - VAT registered"),"Simplified invoice issued to VAT-registered B2B; ",""))</f>
        <v/>
      </c>
    </row>
    <row r="2069">
      <c r="A2069" s="17" t="n"/>
      <c r="B2069" s="14" t="n"/>
      <c r="C2069" s="14" t="n"/>
      <c r="D2069" s="14" t="n"/>
      <c r="E2069" s="16" t="n"/>
      <c r="F2069" s="14" t="n"/>
      <c r="G2069" s="14" t="n"/>
      <c r="H2069" s="19" t="n"/>
      <c r="I2069" s="19" t="n"/>
      <c r="J2069" s="34">
        <f>IF(A2069="","",H2069+I2069)</f>
        <v/>
      </c>
      <c r="K2069" s="14" t="n"/>
      <c r="L2069" s="14" t="n"/>
      <c r="M2069" s="14" t="n"/>
      <c r="N2069" s="14" t="n"/>
      <c r="O2069" s="20">
        <f>IF(A2069="","",SUMPRODUCT((A2069&gt;=Setup!$C$19:$C$30)*(A2069&lt;=Setup!$D$19:$D$30)*Setup!$A$19:$A$30))</f>
        <v/>
      </c>
      <c r="P2069" s="34">
        <f>IF(A2069="","",IF(G2069="Standard 15% (Box 1)",ROUND(H2069*Setup!$B$9,2),0))</f>
        <v/>
      </c>
      <c r="Q2069" s="34">
        <f>IF(A2069="","",I2069-P2069)</f>
        <v/>
      </c>
      <c r="R2069" s="23">
        <f>IF(A2069="","",IF(O2069=0,"Outside audit periods; ","")&amp;IF(G2069="","No VAT category; ","")&amp;IF(ABS(Q2069)&gt;Setup!$B$10,"VAT ≠ 15% × net; ","")&amp;IF(AND(F2069="B2B - VAT registered",NOT(AND(LEN(E2069)=15,LEFT(E2069,1)="3",RIGHT(E2069,1)="3",ISNUMBER(--E2069)))),"Invalid/missing customer VAT no; ","")&amp;IF(L2069&lt;&gt;"Yes","Not reported/cleared on FATOORA; ","")&amp;IF(AND(OR(G2069="Zero-rated domestic (Box 3)",G2069="Export (Box 4)"),N2069=""),"Zero-rate/export evidence missing; ","")&amp;IF(AND(C2069="Credit Note",H2069&gt;0),"Credit note should be negative; ","")&amp;IF(AND(C2069="Simplified Tax Invoice",F2069="B2B - VAT registered"),"Simplified invoice issued to VAT-registered B2B; ",""))</f>
        <v/>
      </c>
    </row>
    <row r="2070">
      <c r="A2070" s="17" t="n"/>
      <c r="B2070" s="14" t="n"/>
      <c r="C2070" s="14" t="n"/>
      <c r="D2070" s="14" t="n"/>
      <c r="E2070" s="16" t="n"/>
      <c r="F2070" s="14" t="n"/>
      <c r="G2070" s="14" t="n"/>
      <c r="H2070" s="19" t="n"/>
      <c r="I2070" s="19" t="n"/>
      <c r="J2070" s="34">
        <f>IF(A2070="","",H2070+I2070)</f>
        <v/>
      </c>
      <c r="K2070" s="14" t="n"/>
      <c r="L2070" s="14" t="n"/>
      <c r="M2070" s="14" t="n"/>
      <c r="N2070" s="14" t="n"/>
      <c r="O2070" s="20">
        <f>IF(A2070="","",SUMPRODUCT((A2070&gt;=Setup!$C$19:$C$30)*(A2070&lt;=Setup!$D$19:$D$30)*Setup!$A$19:$A$30))</f>
        <v/>
      </c>
      <c r="P2070" s="34">
        <f>IF(A2070="","",IF(G2070="Standard 15% (Box 1)",ROUND(H2070*Setup!$B$9,2),0))</f>
        <v/>
      </c>
      <c r="Q2070" s="34">
        <f>IF(A2070="","",I2070-P2070)</f>
        <v/>
      </c>
      <c r="R2070" s="23">
        <f>IF(A2070="","",IF(O2070=0,"Outside audit periods; ","")&amp;IF(G2070="","No VAT category; ","")&amp;IF(ABS(Q2070)&gt;Setup!$B$10,"VAT ≠ 15% × net; ","")&amp;IF(AND(F2070="B2B - VAT registered",NOT(AND(LEN(E2070)=15,LEFT(E2070,1)="3",RIGHT(E2070,1)="3",ISNUMBER(--E2070)))),"Invalid/missing customer VAT no; ","")&amp;IF(L2070&lt;&gt;"Yes","Not reported/cleared on FATOORA; ","")&amp;IF(AND(OR(G2070="Zero-rated domestic (Box 3)",G2070="Export (Box 4)"),N2070=""),"Zero-rate/export evidence missing; ","")&amp;IF(AND(C2070="Credit Note",H2070&gt;0),"Credit note should be negative; ","")&amp;IF(AND(C2070="Simplified Tax Invoice",F2070="B2B - VAT registered"),"Simplified invoice issued to VAT-registered B2B; ",""))</f>
        <v/>
      </c>
    </row>
    <row r="2071">
      <c r="A2071" s="17" t="n"/>
      <c r="B2071" s="14" t="n"/>
      <c r="C2071" s="14" t="n"/>
      <c r="D2071" s="14" t="n"/>
      <c r="E2071" s="16" t="n"/>
      <c r="F2071" s="14" t="n"/>
      <c r="G2071" s="14" t="n"/>
      <c r="H2071" s="19" t="n"/>
      <c r="I2071" s="19" t="n"/>
      <c r="J2071" s="34">
        <f>IF(A2071="","",H2071+I2071)</f>
        <v/>
      </c>
      <c r="K2071" s="14" t="n"/>
      <c r="L2071" s="14" t="n"/>
      <c r="M2071" s="14" t="n"/>
      <c r="N2071" s="14" t="n"/>
      <c r="O2071" s="20">
        <f>IF(A2071="","",SUMPRODUCT((A2071&gt;=Setup!$C$19:$C$30)*(A2071&lt;=Setup!$D$19:$D$30)*Setup!$A$19:$A$30))</f>
        <v/>
      </c>
      <c r="P2071" s="34">
        <f>IF(A2071="","",IF(G2071="Standard 15% (Box 1)",ROUND(H2071*Setup!$B$9,2),0))</f>
        <v/>
      </c>
      <c r="Q2071" s="34">
        <f>IF(A2071="","",I2071-P2071)</f>
        <v/>
      </c>
      <c r="R2071" s="23">
        <f>IF(A2071="","",IF(O2071=0,"Outside audit periods; ","")&amp;IF(G2071="","No VAT category; ","")&amp;IF(ABS(Q2071)&gt;Setup!$B$10,"VAT ≠ 15% × net; ","")&amp;IF(AND(F2071="B2B - VAT registered",NOT(AND(LEN(E2071)=15,LEFT(E2071,1)="3",RIGHT(E2071,1)="3",ISNUMBER(--E2071)))),"Invalid/missing customer VAT no; ","")&amp;IF(L2071&lt;&gt;"Yes","Not reported/cleared on FATOORA; ","")&amp;IF(AND(OR(G2071="Zero-rated domestic (Box 3)",G2071="Export (Box 4)"),N2071=""),"Zero-rate/export evidence missing; ","")&amp;IF(AND(C2071="Credit Note",H2071&gt;0),"Credit note should be negative; ","")&amp;IF(AND(C2071="Simplified Tax Invoice",F2071="B2B - VAT registered"),"Simplified invoice issued to VAT-registered B2B; ",""))</f>
        <v/>
      </c>
    </row>
    <row r="2072">
      <c r="A2072" s="17" t="n"/>
      <c r="B2072" s="14" t="n"/>
      <c r="C2072" s="14" t="n"/>
      <c r="D2072" s="14" t="n"/>
      <c r="E2072" s="16" t="n"/>
      <c r="F2072" s="14" t="n"/>
      <c r="G2072" s="14" t="n"/>
      <c r="H2072" s="19" t="n"/>
      <c r="I2072" s="19" t="n"/>
      <c r="J2072" s="34">
        <f>IF(A2072="","",H2072+I2072)</f>
        <v/>
      </c>
      <c r="K2072" s="14" t="n"/>
      <c r="L2072" s="14" t="n"/>
      <c r="M2072" s="14" t="n"/>
      <c r="N2072" s="14" t="n"/>
      <c r="O2072" s="20">
        <f>IF(A2072="","",SUMPRODUCT((A2072&gt;=Setup!$C$19:$C$30)*(A2072&lt;=Setup!$D$19:$D$30)*Setup!$A$19:$A$30))</f>
        <v/>
      </c>
      <c r="P2072" s="34">
        <f>IF(A2072="","",IF(G2072="Standard 15% (Box 1)",ROUND(H2072*Setup!$B$9,2),0))</f>
        <v/>
      </c>
      <c r="Q2072" s="34">
        <f>IF(A2072="","",I2072-P2072)</f>
        <v/>
      </c>
      <c r="R2072" s="23">
        <f>IF(A2072="","",IF(O2072=0,"Outside audit periods; ","")&amp;IF(G2072="","No VAT category; ","")&amp;IF(ABS(Q2072)&gt;Setup!$B$10,"VAT ≠ 15% × net; ","")&amp;IF(AND(F2072="B2B - VAT registered",NOT(AND(LEN(E2072)=15,LEFT(E2072,1)="3",RIGHT(E2072,1)="3",ISNUMBER(--E2072)))),"Invalid/missing customer VAT no; ","")&amp;IF(L2072&lt;&gt;"Yes","Not reported/cleared on FATOORA; ","")&amp;IF(AND(OR(G2072="Zero-rated domestic (Box 3)",G2072="Export (Box 4)"),N2072=""),"Zero-rate/export evidence missing; ","")&amp;IF(AND(C2072="Credit Note",H2072&gt;0),"Credit note should be negative; ","")&amp;IF(AND(C2072="Simplified Tax Invoice",F2072="B2B - VAT registered"),"Simplified invoice issued to VAT-registered B2B; ",""))</f>
        <v/>
      </c>
    </row>
    <row r="2073">
      <c r="A2073" s="17" t="n"/>
      <c r="B2073" s="14" t="n"/>
      <c r="C2073" s="14" t="n"/>
      <c r="D2073" s="14" t="n"/>
      <c r="E2073" s="16" t="n"/>
      <c r="F2073" s="14" t="n"/>
      <c r="G2073" s="14" t="n"/>
      <c r="H2073" s="19" t="n"/>
      <c r="I2073" s="19" t="n"/>
      <c r="J2073" s="34">
        <f>IF(A2073="","",H2073+I2073)</f>
        <v/>
      </c>
      <c r="K2073" s="14" t="n"/>
      <c r="L2073" s="14" t="n"/>
      <c r="M2073" s="14" t="n"/>
      <c r="N2073" s="14" t="n"/>
      <c r="O2073" s="20">
        <f>IF(A2073="","",SUMPRODUCT((A2073&gt;=Setup!$C$19:$C$30)*(A2073&lt;=Setup!$D$19:$D$30)*Setup!$A$19:$A$30))</f>
        <v/>
      </c>
      <c r="P2073" s="34">
        <f>IF(A2073="","",IF(G2073="Standard 15% (Box 1)",ROUND(H2073*Setup!$B$9,2),0))</f>
        <v/>
      </c>
      <c r="Q2073" s="34">
        <f>IF(A2073="","",I2073-P2073)</f>
        <v/>
      </c>
      <c r="R2073" s="23">
        <f>IF(A2073="","",IF(O2073=0,"Outside audit periods; ","")&amp;IF(G2073="","No VAT category; ","")&amp;IF(ABS(Q2073)&gt;Setup!$B$10,"VAT ≠ 15% × net; ","")&amp;IF(AND(F2073="B2B - VAT registered",NOT(AND(LEN(E2073)=15,LEFT(E2073,1)="3",RIGHT(E2073,1)="3",ISNUMBER(--E2073)))),"Invalid/missing customer VAT no; ","")&amp;IF(L2073&lt;&gt;"Yes","Not reported/cleared on FATOORA; ","")&amp;IF(AND(OR(G2073="Zero-rated domestic (Box 3)",G2073="Export (Box 4)"),N2073=""),"Zero-rate/export evidence missing; ","")&amp;IF(AND(C2073="Credit Note",H2073&gt;0),"Credit note should be negative; ","")&amp;IF(AND(C2073="Simplified Tax Invoice",F2073="B2B - VAT registered"),"Simplified invoice issued to VAT-registered B2B; ",""))</f>
        <v/>
      </c>
    </row>
    <row r="2074">
      <c r="A2074" s="17" t="n"/>
      <c r="B2074" s="14" t="n"/>
      <c r="C2074" s="14" t="n"/>
      <c r="D2074" s="14" t="n"/>
      <c r="E2074" s="16" t="n"/>
      <c r="F2074" s="14" t="n"/>
      <c r="G2074" s="14" t="n"/>
      <c r="H2074" s="19" t="n"/>
      <c r="I2074" s="19" t="n"/>
      <c r="J2074" s="34">
        <f>IF(A2074="","",H2074+I2074)</f>
        <v/>
      </c>
      <c r="K2074" s="14" t="n"/>
      <c r="L2074" s="14" t="n"/>
      <c r="M2074" s="14" t="n"/>
      <c r="N2074" s="14" t="n"/>
      <c r="O2074" s="20">
        <f>IF(A2074="","",SUMPRODUCT((A2074&gt;=Setup!$C$19:$C$30)*(A2074&lt;=Setup!$D$19:$D$30)*Setup!$A$19:$A$30))</f>
        <v/>
      </c>
      <c r="P2074" s="34">
        <f>IF(A2074="","",IF(G2074="Standard 15% (Box 1)",ROUND(H2074*Setup!$B$9,2),0))</f>
        <v/>
      </c>
      <c r="Q2074" s="34">
        <f>IF(A2074="","",I2074-P2074)</f>
        <v/>
      </c>
      <c r="R2074" s="23">
        <f>IF(A2074="","",IF(O2074=0,"Outside audit periods; ","")&amp;IF(G2074="","No VAT category; ","")&amp;IF(ABS(Q2074)&gt;Setup!$B$10,"VAT ≠ 15% × net; ","")&amp;IF(AND(F2074="B2B - VAT registered",NOT(AND(LEN(E2074)=15,LEFT(E2074,1)="3",RIGHT(E2074,1)="3",ISNUMBER(--E2074)))),"Invalid/missing customer VAT no; ","")&amp;IF(L2074&lt;&gt;"Yes","Not reported/cleared on FATOORA; ","")&amp;IF(AND(OR(G2074="Zero-rated domestic (Box 3)",G2074="Export (Box 4)"),N2074=""),"Zero-rate/export evidence missing; ","")&amp;IF(AND(C2074="Credit Note",H2074&gt;0),"Credit note should be negative; ","")&amp;IF(AND(C2074="Simplified Tax Invoice",F2074="B2B - VAT registered"),"Simplified invoice issued to VAT-registered B2B; ",""))</f>
        <v/>
      </c>
    </row>
    <row r="2075">
      <c r="A2075" s="17" t="n"/>
      <c r="B2075" s="14" t="n"/>
      <c r="C2075" s="14" t="n"/>
      <c r="D2075" s="14" t="n"/>
      <c r="E2075" s="16" t="n"/>
      <c r="F2075" s="14" t="n"/>
      <c r="G2075" s="14" t="n"/>
      <c r="H2075" s="19" t="n"/>
      <c r="I2075" s="19" t="n"/>
      <c r="J2075" s="34">
        <f>IF(A2075="","",H2075+I2075)</f>
        <v/>
      </c>
      <c r="K2075" s="14" t="n"/>
      <c r="L2075" s="14" t="n"/>
      <c r="M2075" s="14" t="n"/>
      <c r="N2075" s="14" t="n"/>
      <c r="O2075" s="20">
        <f>IF(A2075="","",SUMPRODUCT((A2075&gt;=Setup!$C$19:$C$30)*(A2075&lt;=Setup!$D$19:$D$30)*Setup!$A$19:$A$30))</f>
        <v/>
      </c>
      <c r="P2075" s="34">
        <f>IF(A2075="","",IF(G2075="Standard 15% (Box 1)",ROUND(H2075*Setup!$B$9,2),0))</f>
        <v/>
      </c>
      <c r="Q2075" s="34">
        <f>IF(A2075="","",I2075-P2075)</f>
        <v/>
      </c>
      <c r="R2075" s="23">
        <f>IF(A2075="","",IF(O2075=0,"Outside audit periods; ","")&amp;IF(G2075="","No VAT category; ","")&amp;IF(ABS(Q2075)&gt;Setup!$B$10,"VAT ≠ 15% × net; ","")&amp;IF(AND(F2075="B2B - VAT registered",NOT(AND(LEN(E2075)=15,LEFT(E2075,1)="3",RIGHT(E2075,1)="3",ISNUMBER(--E2075)))),"Invalid/missing customer VAT no; ","")&amp;IF(L2075&lt;&gt;"Yes","Not reported/cleared on FATOORA; ","")&amp;IF(AND(OR(G2075="Zero-rated domestic (Box 3)",G2075="Export (Box 4)"),N2075=""),"Zero-rate/export evidence missing; ","")&amp;IF(AND(C2075="Credit Note",H2075&gt;0),"Credit note should be negative; ","")&amp;IF(AND(C2075="Simplified Tax Invoice",F2075="B2B - VAT registered"),"Simplified invoice issued to VAT-registered B2B; ",""))</f>
        <v/>
      </c>
    </row>
    <row r="2076">
      <c r="A2076" s="17" t="n"/>
      <c r="B2076" s="14" t="n"/>
      <c r="C2076" s="14" t="n"/>
      <c r="D2076" s="14" t="n"/>
      <c r="E2076" s="16" t="n"/>
      <c r="F2076" s="14" t="n"/>
      <c r="G2076" s="14" t="n"/>
      <c r="H2076" s="19" t="n"/>
      <c r="I2076" s="19" t="n"/>
      <c r="J2076" s="34">
        <f>IF(A2076="","",H2076+I2076)</f>
        <v/>
      </c>
      <c r="K2076" s="14" t="n"/>
      <c r="L2076" s="14" t="n"/>
      <c r="M2076" s="14" t="n"/>
      <c r="N2076" s="14" t="n"/>
      <c r="O2076" s="20">
        <f>IF(A2076="","",SUMPRODUCT((A2076&gt;=Setup!$C$19:$C$30)*(A2076&lt;=Setup!$D$19:$D$30)*Setup!$A$19:$A$30))</f>
        <v/>
      </c>
      <c r="P2076" s="34">
        <f>IF(A2076="","",IF(G2076="Standard 15% (Box 1)",ROUND(H2076*Setup!$B$9,2),0))</f>
        <v/>
      </c>
      <c r="Q2076" s="34">
        <f>IF(A2076="","",I2076-P2076)</f>
        <v/>
      </c>
      <c r="R2076" s="23">
        <f>IF(A2076="","",IF(O2076=0,"Outside audit periods; ","")&amp;IF(G2076="","No VAT category; ","")&amp;IF(ABS(Q2076)&gt;Setup!$B$10,"VAT ≠ 15% × net; ","")&amp;IF(AND(F2076="B2B - VAT registered",NOT(AND(LEN(E2076)=15,LEFT(E2076,1)="3",RIGHT(E2076,1)="3",ISNUMBER(--E2076)))),"Invalid/missing customer VAT no; ","")&amp;IF(L2076&lt;&gt;"Yes","Not reported/cleared on FATOORA; ","")&amp;IF(AND(OR(G2076="Zero-rated domestic (Box 3)",G2076="Export (Box 4)"),N2076=""),"Zero-rate/export evidence missing; ","")&amp;IF(AND(C2076="Credit Note",H2076&gt;0),"Credit note should be negative; ","")&amp;IF(AND(C2076="Simplified Tax Invoice",F2076="B2B - VAT registered"),"Simplified invoice issued to VAT-registered B2B; ",""))</f>
        <v/>
      </c>
    </row>
    <row r="2077">
      <c r="A2077" s="17" t="n"/>
      <c r="B2077" s="14" t="n"/>
      <c r="C2077" s="14" t="n"/>
      <c r="D2077" s="14" t="n"/>
      <c r="E2077" s="16" t="n"/>
      <c r="F2077" s="14" t="n"/>
      <c r="G2077" s="14" t="n"/>
      <c r="H2077" s="19" t="n"/>
      <c r="I2077" s="19" t="n"/>
      <c r="J2077" s="34">
        <f>IF(A2077="","",H2077+I2077)</f>
        <v/>
      </c>
      <c r="K2077" s="14" t="n"/>
      <c r="L2077" s="14" t="n"/>
      <c r="M2077" s="14" t="n"/>
      <c r="N2077" s="14" t="n"/>
      <c r="O2077" s="20">
        <f>IF(A2077="","",SUMPRODUCT((A2077&gt;=Setup!$C$19:$C$30)*(A2077&lt;=Setup!$D$19:$D$30)*Setup!$A$19:$A$30))</f>
        <v/>
      </c>
      <c r="P2077" s="34">
        <f>IF(A2077="","",IF(G2077="Standard 15% (Box 1)",ROUND(H2077*Setup!$B$9,2),0))</f>
        <v/>
      </c>
      <c r="Q2077" s="34">
        <f>IF(A2077="","",I2077-P2077)</f>
        <v/>
      </c>
      <c r="R2077" s="23">
        <f>IF(A2077="","",IF(O2077=0,"Outside audit periods; ","")&amp;IF(G2077="","No VAT category; ","")&amp;IF(ABS(Q2077)&gt;Setup!$B$10,"VAT ≠ 15% × net; ","")&amp;IF(AND(F2077="B2B - VAT registered",NOT(AND(LEN(E2077)=15,LEFT(E2077,1)="3",RIGHT(E2077,1)="3",ISNUMBER(--E2077)))),"Invalid/missing customer VAT no; ","")&amp;IF(L2077&lt;&gt;"Yes","Not reported/cleared on FATOORA; ","")&amp;IF(AND(OR(G2077="Zero-rated domestic (Box 3)",G2077="Export (Box 4)"),N2077=""),"Zero-rate/export evidence missing; ","")&amp;IF(AND(C2077="Credit Note",H2077&gt;0),"Credit note should be negative; ","")&amp;IF(AND(C2077="Simplified Tax Invoice",F2077="B2B - VAT registered"),"Simplified invoice issued to VAT-registered B2B; ",""))</f>
        <v/>
      </c>
    </row>
    <row r="2078">
      <c r="A2078" s="17" t="n"/>
      <c r="B2078" s="14" t="n"/>
      <c r="C2078" s="14" t="n"/>
      <c r="D2078" s="14" t="n"/>
      <c r="E2078" s="16" t="n"/>
      <c r="F2078" s="14" t="n"/>
      <c r="G2078" s="14" t="n"/>
      <c r="H2078" s="19" t="n"/>
      <c r="I2078" s="19" t="n"/>
      <c r="J2078" s="34">
        <f>IF(A2078="","",H2078+I2078)</f>
        <v/>
      </c>
      <c r="K2078" s="14" t="n"/>
      <c r="L2078" s="14" t="n"/>
      <c r="M2078" s="14" t="n"/>
      <c r="N2078" s="14" t="n"/>
      <c r="O2078" s="20">
        <f>IF(A2078="","",SUMPRODUCT((A2078&gt;=Setup!$C$19:$C$30)*(A2078&lt;=Setup!$D$19:$D$30)*Setup!$A$19:$A$30))</f>
        <v/>
      </c>
      <c r="P2078" s="34">
        <f>IF(A2078="","",IF(G2078="Standard 15% (Box 1)",ROUND(H2078*Setup!$B$9,2),0))</f>
        <v/>
      </c>
      <c r="Q2078" s="34">
        <f>IF(A2078="","",I2078-P2078)</f>
        <v/>
      </c>
      <c r="R2078" s="23">
        <f>IF(A2078="","",IF(O2078=0,"Outside audit periods; ","")&amp;IF(G2078="","No VAT category; ","")&amp;IF(ABS(Q2078)&gt;Setup!$B$10,"VAT ≠ 15% × net; ","")&amp;IF(AND(F2078="B2B - VAT registered",NOT(AND(LEN(E2078)=15,LEFT(E2078,1)="3",RIGHT(E2078,1)="3",ISNUMBER(--E2078)))),"Invalid/missing customer VAT no; ","")&amp;IF(L2078&lt;&gt;"Yes","Not reported/cleared on FATOORA; ","")&amp;IF(AND(OR(G2078="Zero-rated domestic (Box 3)",G2078="Export (Box 4)"),N2078=""),"Zero-rate/export evidence missing; ","")&amp;IF(AND(C2078="Credit Note",H2078&gt;0),"Credit note should be negative; ","")&amp;IF(AND(C2078="Simplified Tax Invoice",F2078="B2B - VAT registered"),"Simplified invoice issued to VAT-registered B2B; ",""))</f>
        <v/>
      </c>
    </row>
    <row r="2079">
      <c r="A2079" s="17" t="n"/>
      <c r="B2079" s="14" t="n"/>
      <c r="C2079" s="14" t="n"/>
      <c r="D2079" s="14" t="n"/>
      <c r="E2079" s="16" t="n"/>
      <c r="F2079" s="14" t="n"/>
      <c r="G2079" s="14" t="n"/>
      <c r="H2079" s="19" t="n"/>
      <c r="I2079" s="19" t="n"/>
      <c r="J2079" s="34">
        <f>IF(A2079="","",H2079+I2079)</f>
        <v/>
      </c>
      <c r="K2079" s="14" t="n"/>
      <c r="L2079" s="14" t="n"/>
      <c r="M2079" s="14" t="n"/>
      <c r="N2079" s="14" t="n"/>
      <c r="O2079" s="20">
        <f>IF(A2079="","",SUMPRODUCT((A2079&gt;=Setup!$C$19:$C$30)*(A2079&lt;=Setup!$D$19:$D$30)*Setup!$A$19:$A$30))</f>
        <v/>
      </c>
      <c r="P2079" s="34">
        <f>IF(A2079="","",IF(G2079="Standard 15% (Box 1)",ROUND(H2079*Setup!$B$9,2),0))</f>
        <v/>
      </c>
      <c r="Q2079" s="34">
        <f>IF(A2079="","",I2079-P2079)</f>
        <v/>
      </c>
      <c r="R2079" s="23">
        <f>IF(A2079="","",IF(O2079=0,"Outside audit periods; ","")&amp;IF(G2079="","No VAT category; ","")&amp;IF(ABS(Q2079)&gt;Setup!$B$10,"VAT ≠ 15% × net; ","")&amp;IF(AND(F2079="B2B - VAT registered",NOT(AND(LEN(E2079)=15,LEFT(E2079,1)="3",RIGHT(E2079,1)="3",ISNUMBER(--E2079)))),"Invalid/missing customer VAT no; ","")&amp;IF(L2079&lt;&gt;"Yes","Not reported/cleared on FATOORA; ","")&amp;IF(AND(OR(G2079="Zero-rated domestic (Box 3)",G2079="Export (Box 4)"),N2079=""),"Zero-rate/export evidence missing; ","")&amp;IF(AND(C2079="Credit Note",H2079&gt;0),"Credit note should be negative; ","")&amp;IF(AND(C2079="Simplified Tax Invoice",F2079="B2B - VAT registered"),"Simplified invoice issued to VAT-registered B2B; ",""))</f>
        <v/>
      </c>
    </row>
    <row r="2080">
      <c r="A2080" s="17" t="n"/>
      <c r="B2080" s="14" t="n"/>
      <c r="C2080" s="14" t="n"/>
      <c r="D2080" s="14" t="n"/>
      <c r="E2080" s="16" t="n"/>
      <c r="F2080" s="14" t="n"/>
      <c r="G2080" s="14" t="n"/>
      <c r="H2080" s="19" t="n"/>
      <c r="I2080" s="19" t="n"/>
      <c r="J2080" s="34">
        <f>IF(A2080="","",H2080+I2080)</f>
        <v/>
      </c>
      <c r="K2080" s="14" t="n"/>
      <c r="L2080" s="14" t="n"/>
      <c r="M2080" s="14" t="n"/>
      <c r="N2080" s="14" t="n"/>
      <c r="O2080" s="20">
        <f>IF(A2080="","",SUMPRODUCT((A2080&gt;=Setup!$C$19:$C$30)*(A2080&lt;=Setup!$D$19:$D$30)*Setup!$A$19:$A$30))</f>
        <v/>
      </c>
      <c r="P2080" s="34">
        <f>IF(A2080="","",IF(G2080="Standard 15% (Box 1)",ROUND(H2080*Setup!$B$9,2),0))</f>
        <v/>
      </c>
      <c r="Q2080" s="34">
        <f>IF(A2080="","",I2080-P2080)</f>
        <v/>
      </c>
      <c r="R2080" s="23">
        <f>IF(A2080="","",IF(O2080=0,"Outside audit periods; ","")&amp;IF(G2080="","No VAT category; ","")&amp;IF(ABS(Q2080)&gt;Setup!$B$10,"VAT ≠ 15% × net; ","")&amp;IF(AND(F2080="B2B - VAT registered",NOT(AND(LEN(E2080)=15,LEFT(E2080,1)="3",RIGHT(E2080,1)="3",ISNUMBER(--E2080)))),"Invalid/missing customer VAT no; ","")&amp;IF(L2080&lt;&gt;"Yes","Not reported/cleared on FATOORA; ","")&amp;IF(AND(OR(G2080="Zero-rated domestic (Box 3)",G2080="Export (Box 4)"),N2080=""),"Zero-rate/export evidence missing; ","")&amp;IF(AND(C2080="Credit Note",H2080&gt;0),"Credit note should be negative; ","")&amp;IF(AND(C2080="Simplified Tax Invoice",F2080="B2B - VAT registered"),"Simplified invoice issued to VAT-registered B2B; ",""))</f>
        <v/>
      </c>
    </row>
    <row r="2081">
      <c r="A2081" s="17" t="n"/>
      <c r="B2081" s="14" t="n"/>
      <c r="C2081" s="14" t="n"/>
      <c r="D2081" s="14" t="n"/>
      <c r="E2081" s="16" t="n"/>
      <c r="F2081" s="14" t="n"/>
      <c r="G2081" s="14" t="n"/>
      <c r="H2081" s="19" t="n"/>
      <c r="I2081" s="19" t="n"/>
      <c r="J2081" s="34">
        <f>IF(A2081="","",H2081+I2081)</f>
        <v/>
      </c>
      <c r="K2081" s="14" t="n"/>
      <c r="L2081" s="14" t="n"/>
      <c r="M2081" s="14" t="n"/>
      <c r="N2081" s="14" t="n"/>
      <c r="O2081" s="20">
        <f>IF(A2081="","",SUMPRODUCT((A2081&gt;=Setup!$C$19:$C$30)*(A2081&lt;=Setup!$D$19:$D$30)*Setup!$A$19:$A$30))</f>
        <v/>
      </c>
      <c r="P2081" s="34">
        <f>IF(A2081="","",IF(G2081="Standard 15% (Box 1)",ROUND(H2081*Setup!$B$9,2),0))</f>
        <v/>
      </c>
      <c r="Q2081" s="34">
        <f>IF(A2081="","",I2081-P2081)</f>
        <v/>
      </c>
      <c r="R2081" s="23">
        <f>IF(A2081="","",IF(O2081=0,"Outside audit periods; ","")&amp;IF(G2081="","No VAT category; ","")&amp;IF(ABS(Q2081)&gt;Setup!$B$10,"VAT ≠ 15% × net; ","")&amp;IF(AND(F2081="B2B - VAT registered",NOT(AND(LEN(E2081)=15,LEFT(E2081,1)="3",RIGHT(E2081,1)="3",ISNUMBER(--E2081)))),"Invalid/missing customer VAT no; ","")&amp;IF(L2081&lt;&gt;"Yes","Not reported/cleared on FATOORA; ","")&amp;IF(AND(OR(G2081="Zero-rated domestic (Box 3)",G2081="Export (Box 4)"),N2081=""),"Zero-rate/export evidence missing; ","")&amp;IF(AND(C2081="Credit Note",H2081&gt;0),"Credit note should be negative; ","")&amp;IF(AND(C2081="Simplified Tax Invoice",F2081="B2B - VAT registered"),"Simplified invoice issued to VAT-registered B2B; ",""))</f>
        <v/>
      </c>
    </row>
    <row r="2082">
      <c r="A2082" s="17" t="n"/>
      <c r="B2082" s="14" t="n"/>
      <c r="C2082" s="14" t="n"/>
      <c r="D2082" s="14" t="n"/>
      <c r="E2082" s="16" t="n"/>
      <c r="F2082" s="14" t="n"/>
      <c r="G2082" s="14" t="n"/>
      <c r="H2082" s="19" t="n"/>
      <c r="I2082" s="19" t="n"/>
      <c r="J2082" s="34">
        <f>IF(A2082="","",H2082+I2082)</f>
        <v/>
      </c>
      <c r="K2082" s="14" t="n"/>
      <c r="L2082" s="14" t="n"/>
      <c r="M2082" s="14" t="n"/>
      <c r="N2082" s="14" t="n"/>
      <c r="O2082" s="20">
        <f>IF(A2082="","",SUMPRODUCT((A2082&gt;=Setup!$C$19:$C$30)*(A2082&lt;=Setup!$D$19:$D$30)*Setup!$A$19:$A$30))</f>
        <v/>
      </c>
      <c r="P2082" s="34">
        <f>IF(A2082="","",IF(G2082="Standard 15% (Box 1)",ROUND(H2082*Setup!$B$9,2),0))</f>
        <v/>
      </c>
      <c r="Q2082" s="34">
        <f>IF(A2082="","",I2082-P2082)</f>
        <v/>
      </c>
      <c r="R2082" s="23">
        <f>IF(A2082="","",IF(O2082=0,"Outside audit periods; ","")&amp;IF(G2082="","No VAT category; ","")&amp;IF(ABS(Q2082)&gt;Setup!$B$10,"VAT ≠ 15% × net; ","")&amp;IF(AND(F2082="B2B - VAT registered",NOT(AND(LEN(E2082)=15,LEFT(E2082,1)="3",RIGHT(E2082,1)="3",ISNUMBER(--E2082)))),"Invalid/missing customer VAT no; ","")&amp;IF(L2082&lt;&gt;"Yes","Not reported/cleared on FATOORA; ","")&amp;IF(AND(OR(G2082="Zero-rated domestic (Box 3)",G2082="Export (Box 4)"),N2082=""),"Zero-rate/export evidence missing; ","")&amp;IF(AND(C2082="Credit Note",H2082&gt;0),"Credit note should be negative; ","")&amp;IF(AND(C2082="Simplified Tax Invoice",F2082="B2B - VAT registered"),"Simplified invoice issued to VAT-registered B2B; ",""))</f>
        <v/>
      </c>
    </row>
    <row r="2083">
      <c r="A2083" s="17" t="n"/>
      <c r="B2083" s="14" t="n"/>
      <c r="C2083" s="14" t="n"/>
      <c r="D2083" s="14" t="n"/>
      <c r="E2083" s="16" t="n"/>
      <c r="F2083" s="14" t="n"/>
      <c r="G2083" s="14" t="n"/>
      <c r="H2083" s="19" t="n"/>
      <c r="I2083" s="19" t="n"/>
      <c r="J2083" s="34">
        <f>IF(A2083="","",H2083+I2083)</f>
        <v/>
      </c>
      <c r="K2083" s="14" t="n"/>
      <c r="L2083" s="14" t="n"/>
      <c r="M2083" s="14" t="n"/>
      <c r="N2083" s="14" t="n"/>
      <c r="O2083" s="20">
        <f>IF(A2083="","",SUMPRODUCT((A2083&gt;=Setup!$C$19:$C$30)*(A2083&lt;=Setup!$D$19:$D$30)*Setup!$A$19:$A$30))</f>
        <v/>
      </c>
      <c r="P2083" s="34">
        <f>IF(A2083="","",IF(G2083="Standard 15% (Box 1)",ROUND(H2083*Setup!$B$9,2),0))</f>
        <v/>
      </c>
      <c r="Q2083" s="34">
        <f>IF(A2083="","",I2083-P2083)</f>
        <v/>
      </c>
      <c r="R2083" s="23">
        <f>IF(A2083="","",IF(O2083=0,"Outside audit periods; ","")&amp;IF(G2083="","No VAT category; ","")&amp;IF(ABS(Q2083)&gt;Setup!$B$10,"VAT ≠ 15% × net; ","")&amp;IF(AND(F2083="B2B - VAT registered",NOT(AND(LEN(E2083)=15,LEFT(E2083,1)="3",RIGHT(E2083,1)="3",ISNUMBER(--E2083)))),"Invalid/missing customer VAT no; ","")&amp;IF(L2083&lt;&gt;"Yes","Not reported/cleared on FATOORA; ","")&amp;IF(AND(OR(G2083="Zero-rated domestic (Box 3)",G2083="Export (Box 4)"),N2083=""),"Zero-rate/export evidence missing; ","")&amp;IF(AND(C2083="Credit Note",H2083&gt;0),"Credit note should be negative; ","")&amp;IF(AND(C2083="Simplified Tax Invoice",F2083="B2B - VAT registered"),"Simplified invoice issued to VAT-registered B2B; ",""))</f>
        <v/>
      </c>
    </row>
    <row r="2084">
      <c r="A2084" s="17" t="n"/>
      <c r="B2084" s="14" t="n"/>
      <c r="C2084" s="14" t="n"/>
      <c r="D2084" s="14" t="n"/>
      <c r="E2084" s="16" t="n"/>
      <c r="F2084" s="14" t="n"/>
      <c r="G2084" s="14" t="n"/>
      <c r="H2084" s="19" t="n"/>
      <c r="I2084" s="19" t="n"/>
      <c r="J2084" s="34">
        <f>IF(A2084="","",H2084+I2084)</f>
        <v/>
      </c>
      <c r="K2084" s="14" t="n"/>
      <c r="L2084" s="14" t="n"/>
      <c r="M2084" s="14" t="n"/>
      <c r="N2084" s="14" t="n"/>
      <c r="O2084" s="20">
        <f>IF(A2084="","",SUMPRODUCT((A2084&gt;=Setup!$C$19:$C$30)*(A2084&lt;=Setup!$D$19:$D$30)*Setup!$A$19:$A$30))</f>
        <v/>
      </c>
      <c r="P2084" s="34">
        <f>IF(A2084="","",IF(G2084="Standard 15% (Box 1)",ROUND(H2084*Setup!$B$9,2),0))</f>
        <v/>
      </c>
      <c r="Q2084" s="34">
        <f>IF(A2084="","",I2084-P2084)</f>
        <v/>
      </c>
      <c r="R2084" s="23">
        <f>IF(A2084="","",IF(O2084=0,"Outside audit periods; ","")&amp;IF(G2084="","No VAT category; ","")&amp;IF(ABS(Q2084)&gt;Setup!$B$10,"VAT ≠ 15% × net; ","")&amp;IF(AND(F2084="B2B - VAT registered",NOT(AND(LEN(E2084)=15,LEFT(E2084,1)="3",RIGHT(E2084,1)="3",ISNUMBER(--E2084)))),"Invalid/missing customer VAT no; ","")&amp;IF(L2084&lt;&gt;"Yes","Not reported/cleared on FATOORA; ","")&amp;IF(AND(OR(G2084="Zero-rated domestic (Box 3)",G2084="Export (Box 4)"),N2084=""),"Zero-rate/export evidence missing; ","")&amp;IF(AND(C2084="Credit Note",H2084&gt;0),"Credit note should be negative; ","")&amp;IF(AND(C2084="Simplified Tax Invoice",F2084="B2B - VAT registered"),"Simplified invoice issued to VAT-registered B2B; ",""))</f>
        <v/>
      </c>
    </row>
    <row r="2085">
      <c r="A2085" s="17" t="n"/>
      <c r="B2085" s="14" t="n"/>
      <c r="C2085" s="14" t="n"/>
      <c r="D2085" s="14" t="n"/>
      <c r="E2085" s="16" t="n"/>
      <c r="F2085" s="14" t="n"/>
      <c r="G2085" s="14" t="n"/>
      <c r="H2085" s="19" t="n"/>
      <c r="I2085" s="19" t="n"/>
      <c r="J2085" s="34">
        <f>IF(A2085="","",H2085+I2085)</f>
        <v/>
      </c>
      <c r="K2085" s="14" t="n"/>
      <c r="L2085" s="14" t="n"/>
      <c r="M2085" s="14" t="n"/>
      <c r="N2085" s="14" t="n"/>
      <c r="O2085" s="20">
        <f>IF(A2085="","",SUMPRODUCT((A2085&gt;=Setup!$C$19:$C$30)*(A2085&lt;=Setup!$D$19:$D$30)*Setup!$A$19:$A$30))</f>
        <v/>
      </c>
      <c r="P2085" s="34">
        <f>IF(A2085="","",IF(G2085="Standard 15% (Box 1)",ROUND(H2085*Setup!$B$9,2),0))</f>
        <v/>
      </c>
      <c r="Q2085" s="34">
        <f>IF(A2085="","",I2085-P2085)</f>
        <v/>
      </c>
      <c r="R2085" s="23">
        <f>IF(A2085="","",IF(O2085=0,"Outside audit periods; ","")&amp;IF(G2085="","No VAT category; ","")&amp;IF(ABS(Q2085)&gt;Setup!$B$10,"VAT ≠ 15% × net; ","")&amp;IF(AND(F2085="B2B - VAT registered",NOT(AND(LEN(E2085)=15,LEFT(E2085,1)="3",RIGHT(E2085,1)="3",ISNUMBER(--E2085)))),"Invalid/missing customer VAT no; ","")&amp;IF(L2085&lt;&gt;"Yes","Not reported/cleared on FATOORA; ","")&amp;IF(AND(OR(G2085="Zero-rated domestic (Box 3)",G2085="Export (Box 4)"),N2085=""),"Zero-rate/export evidence missing; ","")&amp;IF(AND(C2085="Credit Note",H2085&gt;0),"Credit note should be negative; ","")&amp;IF(AND(C2085="Simplified Tax Invoice",F2085="B2B - VAT registered"),"Simplified invoice issued to VAT-registered B2B; ",""))</f>
        <v/>
      </c>
    </row>
    <row r="2086">
      <c r="A2086" s="17" t="n"/>
      <c r="B2086" s="14" t="n"/>
      <c r="C2086" s="14" t="n"/>
      <c r="D2086" s="14" t="n"/>
      <c r="E2086" s="16" t="n"/>
      <c r="F2086" s="14" t="n"/>
      <c r="G2086" s="14" t="n"/>
      <c r="H2086" s="19" t="n"/>
      <c r="I2086" s="19" t="n"/>
      <c r="J2086" s="34">
        <f>IF(A2086="","",H2086+I2086)</f>
        <v/>
      </c>
      <c r="K2086" s="14" t="n"/>
      <c r="L2086" s="14" t="n"/>
      <c r="M2086" s="14" t="n"/>
      <c r="N2086" s="14" t="n"/>
      <c r="O2086" s="20">
        <f>IF(A2086="","",SUMPRODUCT((A2086&gt;=Setup!$C$19:$C$30)*(A2086&lt;=Setup!$D$19:$D$30)*Setup!$A$19:$A$30))</f>
        <v/>
      </c>
      <c r="P2086" s="34">
        <f>IF(A2086="","",IF(G2086="Standard 15% (Box 1)",ROUND(H2086*Setup!$B$9,2),0))</f>
        <v/>
      </c>
      <c r="Q2086" s="34">
        <f>IF(A2086="","",I2086-P2086)</f>
        <v/>
      </c>
      <c r="R2086" s="23">
        <f>IF(A2086="","",IF(O2086=0,"Outside audit periods; ","")&amp;IF(G2086="","No VAT category; ","")&amp;IF(ABS(Q2086)&gt;Setup!$B$10,"VAT ≠ 15% × net; ","")&amp;IF(AND(F2086="B2B - VAT registered",NOT(AND(LEN(E2086)=15,LEFT(E2086,1)="3",RIGHT(E2086,1)="3",ISNUMBER(--E2086)))),"Invalid/missing customer VAT no; ","")&amp;IF(L2086&lt;&gt;"Yes","Not reported/cleared on FATOORA; ","")&amp;IF(AND(OR(G2086="Zero-rated domestic (Box 3)",G2086="Export (Box 4)"),N2086=""),"Zero-rate/export evidence missing; ","")&amp;IF(AND(C2086="Credit Note",H2086&gt;0),"Credit note should be negative; ","")&amp;IF(AND(C2086="Simplified Tax Invoice",F2086="B2B - VAT registered"),"Simplified invoice issued to VAT-registered B2B; ",""))</f>
        <v/>
      </c>
    </row>
    <row r="2087">
      <c r="A2087" s="17" t="n"/>
      <c r="B2087" s="14" t="n"/>
      <c r="C2087" s="14" t="n"/>
      <c r="D2087" s="14" t="n"/>
      <c r="E2087" s="16" t="n"/>
      <c r="F2087" s="14" t="n"/>
      <c r="G2087" s="14" t="n"/>
      <c r="H2087" s="19" t="n"/>
      <c r="I2087" s="19" t="n"/>
      <c r="J2087" s="34">
        <f>IF(A2087="","",H2087+I2087)</f>
        <v/>
      </c>
      <c r="K2087" s="14" t="n"/>
      <c r="L2087" s="14" t="n"/>
      <c r="M2087" s="14" t="n"/>
      <c r="N2087" s="14" t="n"/>
      <c r="O2087" s="20">
        <f>IF(A2087="","",SUMPRODUCT((A2087&gt;=Setup!$C$19:$C$30)*(A2087&lt;=Setup!$D$19:$D$30)*Setup!$A$19:$A$30))</f>
        <v/>
      </c>
      <c r="P2087" s="34">
        <f>IF(A2087="","",IF(G2087="Standard 15% (Box 1)",ROUND(H2087*Setup!$B$9,2),0))</f>
        <v/>
      </c>
      <c r="Q2087" s="34">
        <f>IF(A2087="","",I2087-P2087)</f>
        <v/>
      </c>
      <c r="R2087" s="23">
        <f>IF(A2087="","",IF(O2087=0,"Outside audit periods; ","")&amp;IF(G2087="","No VAT category; ","")&amp;IF(ABS(Q2087)&gt;Setup!$B$10,"VAT ≠ 15% × net; ","")&amp;IF(AND(F2087="B2B - VAT registered",NOT(AND(LEN(E2087)=15,LEFT(E2087,1)="3",RIGHT(E2087,1)="3",ISNUMBER(--E2087)))),"Invalid/missing customer VAT no; ","")&amp;IF(L2087&lt;&gt;"Yes","Not reported/cleared on FATOORA; ","")&amp;IF(AND(OR(G2087="Zero-rated domestic (Box 3)",G2087="Export (Box 4)"),N2087=""),"Zero-rate/export evidence missing; ","")&amp;IF(AND(C2087="Credit Note",H2087&gt;0),"Credit note should be negative; ","")&amp;IF(AND(C2087="Simplified Tax Invoice",F2087="B2B - VAT registered"),"Simplified invoice issued to VAT-registered B2B; ",""))</f>
        <v/>
      </c>
    </row>
    <row r="2088">
      <c r="A2088" s="17" t="n"/>
      <c r="B2088" s="14" t="n"/>
      <c r="C2088" s="14" t="n"/>
      <c r="D2088" s="14" t="n"/>
      <c r="E2088" s="16" t="n"/>
      <c r="F2088" s="14" t="n"/>
      <c r="G2088" s="14" t="n"/>
      <c r="H2088" s="19" t="n"/>
      <c r="I2088" s="19" t="n"/>
      <c r="J2088" s="34">
        <f>IF(A2088="","",H2088+I2088)</f>
        <v/>
      </c>
      <c r="K2088" s="14" t="n"/>
      <c r="L2088" s="14" t="n"/>
      <c r="M2088" s="14" t="n"/>
      <c r="N2088" s="14" t="n"/>
      <c r="O2088" s="20">
        <f>IF(A2088="","",SUMPRODUCT((A2088&gt;=Setup!$C$19:$C$30)*(A2088&lt;=Setup!$D$19:$D$30)*Setup!$A$19:$A$30))</f>
        <v/>
      </c>
      <c r="P2088" s="34">
        <f>IF(A2088="","",IF(G2088="Standard 15% (Box 1)",ROUND(H2088*Setup!$B$9,2),0))</f>
        <v/>
      </c>
      <c r="Q2088" s="34">
        <f>IF(A2088="","",I2088-P2088)</f>
        <v/>
      </c>
      <c r="R2088" s="23">
        <f>IF(A2088="","",IF(O2088=0,"Outside audit periods; ","")&amp;IF(G2088="","No VAT category; ","")&amp;IF(ABS(Q2088)&gt;Setup!$B$10,"VAT ≠ 15% × net; ","")&amp;IF(AND(F2088="B2B - VAT registered",NOT(AND(LEN(E2088)=15,LEFT(E2088,1)="3",RIGHT(E2088,1)="3",ISNUMBER(--E2088)))),"Invalid/missing customer VAT no; ","")&amp;IF(L2088&lt;&gt;"Yes","Not reported/cleared on FATOORA; ","")&amp;IF(AND(OR(G2088="Zero-rated domestic (Box 3)",G2088="Export (Box 4)"),N2088=""),"Zero-rate/export evidence missing; ","")&amp;IF(AND(C2088="Credit Note",H2088&gt;0),"Credit note should be negative; ","")&amp;IF(AND(C2088="Simplified Tax Invoice",F2088="B2B - VAT registered"),"Simplified invoice issued to VAT-registered B2B; ",""))</f>
        <v/>
      </c>
    </row>
    <row r="2089">
      <c r="A2089" s="17" t="n"/>
      <c r="B2089" s="14" t="n"/>
      <c r="C2089" s="14" t="n"/>
      <c r="D2089" s="14" t="n"/>
      <c r="E2089" s="16" t="n"/>
      <c r="F2089" s="14" t="n"/>
      <c r="G2089" s="14" t="n"/>
      <c r="H2089" s="19" t="n"/>
      <c r="I2089" s="19" t="n"/>
      <c r="J2089" s="34">
        <f>IF(A2089="","",H2089+I2089)</f>
        <v/>
      </c>
      <c r="K2089" s="14" t="n"/>
      <c r="L2089" s="14" t="n"/>
      <c r="M2089" s="14" t="n"/>
      <c r="N2089" s="14" t="n"/>
      <c r="O2089" s="20">
        <f>IF(A2089="","",SUMPRODUCT((A2089&gt;=Setup!$C$19:$C$30)*(A2089&lt;=Setup!$D$19:$D$30)*Setup!$A$19:$A$30))</f>
        <v/>
      </c>
      <c r="P2089" s="34">
        <f>IF(A2089="","",IF(G2089="Standard 15% (Box 1)",ROUND(H2089*Setup!$B$9,2),0))</f>
        <v/>
      </c>
      <c r="Q2089" s="34">
        <f>IF(A2089="","",I2089-P2089)</f>
        <v/>
      </c>
      <c r="R2089" s="23">
        <f>IF(A2089="","",IF(O2089=0,"Outside audit periods; ","")&amp;IF(G2089="","No VAT category; ","")&amp;IF(ABS(Q2089)&gt;Setup!$B$10,"VAT ≠ 15% × net; ","")&amp;IF(AND(F2089="B2B - VAT registered",NOT(AND(LEN(E2089)=15,LEFT(E2089,1)="3",RIGHT(E2089,1)="3",ISNUMBER(--E2089)))),"Invalid/missing customer VAT no; ","")&amp;IF(L2089&lt;&gt;"Yes","Not reported/cleared on FATOORA; ","")&amp;IF(AND(OR(G2089="Zero-rated domestic (Box 3)",G2089="Export (Box 4)"),N2089=""),"Zero-rate/export evidence missing; ","")&amp;IF(AND(C2089="Credit Note",H2089&gt;0),"Credit note should be negative; ","")&amp;IF(AND(C2089="Simplified Tax Invoice",F2089="B2B - VAT registered"),"Simplified invoice issued to VAT-registered B2B; ",""))</f>
        <v/>
      </c>
    </row>
    <row r="2090">
      <c r="A2090" s="17" t="n"/>
      <c r="B2090" s="14" t="n"/>
      <c r="C2090" s="14" t="n"/>
      <c r="D2090" s="14" t="n"/>
      <c r="E2090" s="16" t="n"/>
      <c r="F2090" s="14" t="n"/>
      <c r="G2090" s="14" t="n"/>
      <c r="H2090" s="19" t="n"/>
      <c r="I2090" s="19" t="n"/>
      <c r="J2090" s="34">
        <f>IF(A2090="","",H2090+I2090)</f>
        <v/>
      </c>
      <c r="K2090" s="14" t="n"/>
      <c r="L2090" s="14" t="n"/>
      <c r="M2090" s="14" t="n"/>
      <c r="N2090" s="14" t="n"/>
      <c r="O2090" s="20">
        <f>IF(A2090="","",SUMPRODUCT((A2090&gt;=Setup!$C$19:$C$30)*(A2090&lt;=Setup!$D$19:$D$30)*Setup!$A$19:$A$30))</f>
        <v/>
      </c>
      <c r="P2090" s="34">
        <f>IF(A2090="","",IF(G2090="Standard 15% (Box 1)",ROUND(H2090*Setup!$B$9,2),0))</f>
        <v/>
      </c>
      <c r="Q2090" s="34">
        <f>IF(A2090="","",I2090-P2090)</f>
        <v/>
      </c>
      <c r="R2090" s="23">
        <f>IF(A2090="","",IF(O2090=0,"Outside audit periods; ","")&amp;IF(G2090="","No VAT category; ","")&amp;IF(ABS(Q2090)&gt;Setup!$B$10,"VAT ≠ 15% × net; ","")&amp;IF(AND(F2090="B2B - VAT registered",NOT(AND(LEN(E2090)=15,LEFT(E2090,1)="3",RIGHT(E2090,1)="3",ISNUMBER(--E2090)))),"Invalid/missing customer VAT no; ","")&amp;IF(L2090&lt;&gt;"Yes","Not reported/cleared on FATOORA; ","")&amp;IF(AND(OR(G2090="Zero-rated domestic (Box 3)",G2090="Export (Box 4)"),N2090=""),"Zero-rate/export evidence missing; ","")&amp;IF(AND(C2090="Credit Note",H2090&gt;0),"Credit note should be negative; ","")&amp;IF(AND(C2090="Simplified Tax Invoice",F2090="B2B - VAT registered"),"Simplified invoice issued to VAT-registered B2B; ",""))</f>
        <v/>
      </c>
    </row>
    <row r="2091">
      <c r="A2091" s="17" t="n"/>
      <c r="B2091" s="14" t="n"/>
      <c r="C2091" s="14" t="n"/>
      <c r="D2091" s="14" t="n"/>
      <c r="E2091" s="16" t="n"/>
      <c r="F2091" s="14" t="n"/>
      <c r="G2091" s="14" t="n"/>
      <c r="H2091" s="19" t="n"/>
      <c r="I2091" s="19" t="n"/>
      <c r="J2091" s="34">
        <f>IF(A2091="","",H2091+I2091)</f>
        <v/>
      </c>
      <c r="K2091" s="14" t="n"/>
      <c r="L2091" s="14" t="n"/>
      <c r="M2091" s="14" t="n"/>
      <c r="N2091" s="14" t="n"/>
      <c r="O2091" s="20">
        <f>IF(A2091="","",SUMPRODUCT((A2091&gt;=Setup!$C$19:$C$30)*(A2091&lt;=Setup!$D$19:$D$30)*Setup!$A$19:$A$30))</f>
        <v/>
      </c>
      <c r="P2091" s="34">
        <f>IF(A2091="","",IF(G2091="Standard 15% (Box 1)",ROUND(H2091*Setup!$B$9,2),0))</f>
        <v/>
      </c>
      <c r="Q2091" s="34">
        <f>IF(A2091="","",I2091-P2091)</f>
        <v/>
      </c>
      <c r="R2091" s="23">
        <f>IF(A2091="","",IF(O2091=0,"Outside audit periods; ","")&amp;IF(G2091="","No VAT category; ","")&amp;IF(ABS(Q2091)&gt;Setup!$B$10,"VAT ≠ 15% × net; ","")&amp;IF(AND(F2091="B2B - VAT registered",NOT(AND(LEN(E2091)=15,LEFT(E2091,1)="3",RIGHT(E2091,1)="3",ISNUMBER(--E2091)))),"Invalid/missing customer VAT no; ","")&amp;IF(L2091&lt;&gt;"Yes","Not reported/cleared on FATOORA; ","")&amp;IF(AND(OR(G2091="Zero-rated domestic (Box 3)",G2091="Export (Box 4)"),N2091=""),"Zero-rate/export evidence missing; ","")&amp;IF(AND(C2091="Credit Note",H2091&gt;0),"Credit note should be negative; ","")&amp;IF(AND(C2091="Simplified Tax Invoice",F2091="B2B - VAT registered"),"Simplified invoice issued to VAT-registered B2B; ",""))</f>
        <v/>
      </c>
    </row>
    <row r="2092">
      <c r="A2092" s="17" t="n"/>
      <c r="B2092" s="14" t="n"/>
      <c r="C2092" s="14" t="n"/>
      <c r="D2092" s="14" t="n"/>
      <c r="E2092" s="16" t="n"/>
      <c r="F2092" s="14" t="n"/>
      <c r="G2092" s="14" t="n"/>
      <c r="H2092" s="19" t="n"/>
      <c r="I2092" s="19" t="n"/>
      <c r="J2092" s="34">
        <f>IF(A2092="","",H2092+I2092)</f>
        <v/>
      </c>
      <c r="K2092" s="14" t="n"/>
      <c r="L2092" s="14" t="n"/>
      <c r="M2092" s="14" t="n"/>
      <c r="N2092" s="14" t="n"/>
      <c r="O2092" s="20">
        <f>IF(A2092="","",SUMPRODUCT((A2092&gt;=Setup!$C$19:$C$30)*(A2092&lt;=Setup!$D$19:$D$30)*Setup!$A$19:$A$30))</f>
        <v/>
      </c>
      <c r="P2092" s="34">
        <f>IF(A2092="","",IF(G2092="Standard 15% (Box 1)",ROUND(H2092*Setup!$B$9,2),0))</f>
        <v/>
      </c>
      <c r="Q2092" s="34">
        <f>IF(A2092="","",I2092-P2092)</f>
        <v/>
      </c>
      <c r="R2092" s="23">
        <f>IF(A2092="","",IF(O2092=0,"Outside audit periods; ","")&amp;IF(G2092="","No VAT category; ","")&amp;IF(ABS(Q2092)&gt;Setup!$B$10,"VAT ≠ 15% × net; ","")&amp;IF(AND(F2092="B2B - VAT registered",NOT(AND(LEN(E2092)=15,LEFT(E2092,1)="3",RIGHT(E2092,1)="3",ISNUMBER(--E2092)))),"Invalid/missing customer VAT no; ","")&amp;IF(L2092&lt;&gt;"Yes","Not reported/cleared on FATOORA; ","")&amp;IF(AND(OR(G2092="Zero-rated domestic (Box 3)",G2092="Export (Box 4)"),N2092=""),"Zero-rate/export evidence missing; ","")&amp;IF(AND(C2092="Credit Note",H2092&gt;0),"Credit note should be negative; ","")&amp;IF(AND(C2092="Simplified Tax Invoice",F2092="B2B - VAT registered"),"Simplified invoice issued to VAT-registered B2B; ",""))</f>
        <v/>
      </c>
    </row>
    <row r="2093">
      <c r="A2093" s="17" t="n"/>
      <c r="B2093" s="14" t="n"/>
      <c r="C2093" s="14" t="n"/>
      <c r="D2093" s="14" t="n"/>
      <c r="E2093" s="16" t="n"/>
      <c r="F2093" s="14" t="n"/>
      <c r="G2093" s="14" t="n"/>
      <c r="H2093" s="19" t="n"/>
      <c r="I2093" s="19" t="n"/>
      <c r="J2093" s="34">
        <f>IF(A2093="","",H2093+I2093)</f>
        <v/>
      </c>
      <c r="K2093" s="14" t="n"/>
      <c r="L2093" s="14" t="n"/>
      <c r="M2093" s="14" t="n"/>
      <c r="N2093" s="14" t="n"/>
      <c r="O2093" s="20">
        <f>IF(A2093="","",SUMPRODUCT((A2093&gt;=Setup!$C$19:$C$30)*(A2093&lt;=Setup!$D$19:$D$30)*Setup!$A$19:$A$30))</f>
        <v/>
      </c>
      <c r="P2093" s="34">
        <f>IF(A2093="","",IF(G2093="Standard 15% (Box 1)",ROUND(H2093*Setup!$B$9,2),0))</f>
        <v/>
      </c>
      <c r="Q2093" s="34">
        <f>IF(A2093="","",I2093-P2093)</f>
        <v/>
      </c>
      <c r="R2093" s="23">
        <f>IF(A2093="","",IF(O2093=0,"Outside audit periods; ","")&amp;IF(G2093="","No VAT category; ","")&amp;IF(ABS(Q2093)&gt;Setup!$B$10,"VAT ≠ 15% × net; ","")&amp;IF(AND(F2093="B2B - VAT registered",NOT(AND(LEN(E2093)=15,LEFT(E2093,1)="3",RIGHT(E2093,1)="3",ISNUMBER(--E2093)))),"Invalid/missing customer VAT no; ","")&amp;IF(L2093&lt;&gt;"Yes","Not reported/cleared on FATOORA; ","")&amp;IF(AND(OR(G2093="Zero-rated domestic (Box 3)",G2093="Export (Box 4)"),N2093=""),"Zero-rate/export evidence missing; ","")&amp;IF(AND(C2093="Credit Note",H2093&gt;0),"Credit note should be negative; ","")&amp;IF(AND(C2093="Simplified Tax Invoice",F2093="B2B - VAT registered"),"Simplified invoice issued to VAT-registered B2B; ",""))</f>
        <v/>
      </c>
    </row>
    <row r="2094">
      <c r="A2094" s="17" t="n"/>
      <c r="B2094" s="14" t="n"/>
      <c r="C2094" s="14" t="n"/>
      <c r="D2094" s="14" t="n"/>
      <c r="E2094" s="16" t="n"/>
      <c r="F2094" s="14" t="n"/>
      <c r="G2094" s="14" t="n"/>
      <c r="H2094" s="19" t="n"/>
      <c r="I2094" s="19" t="n"/>
      <c r="J2094" s="34">
        <f>IF(A2094="","",H2094+I2094)</f>
        <v/>
      </c>
      <c r="K2094" s="14" t="n"/>
      <c r="L2094" s="14" t="n"/>
      <c r="M2094" s="14" t="n"/>
      <c r="N2094" s="14" t="n"/>
      <c r="O2094" s="20">
        <f>IF(A2094="","",SUMPRODUCT((A2094&gt;=Setup!$C$19:$C$30)*(A2094&lt;=Setup!$D$19:$D$30)*Setup!$A$19:$A$30))</f>
        <v/>
      </c>
      <c r="P2094" s="34">
        <f>IF(A2094="","",IF(G2094="Standard 15% (Box 1)",ROUND(H2094*Setup!$B$9,2),0))</f>
        <v/>
      </c>
      <c r="Q2094" s="34">
        <f>IF(A2094="","",I2094-P2094)</f>
        <v/>
      </c>
      <c r="R2094" s="23">
        <f>IF(A2094="","",IF(O2094=0,"Outside audit periods; ","")&amp;IF(G2094="","No VAT category; ","")&amp;IF(ABS(Q2094)&gt;Setup!$B$10,"VAT ≠ 15% × net; ","")&amp;IF(AND(F2094="B2B - VAT registered",NOT(AND(LEN(E2094)=15,LEFT(E2094,1)="3",RIGHT(E2094,1)="3",ISNUMBER(--E2094)))),"Invalid/missing customer VAT no; ","")&amp;IF(L2094&lt;&gt;"Yes","Not reported/cleared on FATOORA; ","")&amp;IF(AND(OR(G2094="Zero-rated domestic (Box 3)",G2094="Export (Box 4)"),N2094=""),"Zero-rate/export evidence missing; ","")&amp;IF(AND(C2094="Credit Note",H2094&gt;0),"Credit note should be negative; ","")&amp;IF(AND(C2094="Simplified Tax Invoice",F2094="B2B - VAT registered"),"Simplified invoice issued to VAT-registered B2B; ",""))</f>
        <v/>
      </c>
    </row>
    <row r="2095">
      <c r="A2095" s="17" t="n"/>
      <c r="B2095" s="14" t="n"/>
      <c r="C2095" s="14" t="n"/>
      <c r="D2095" s="14" t="n"/>
      <c r="E2095" s="16" t="n"/>
      <c r="F2095" s="14" t="n"/>
      <c r="G2095" s="14" t="n"/>
      <c r="H2095" s="19" t="n"/>
      <c r="I2095" s="19" t="n"/>
      <c r="J2095" s="34">
        <f>IF(A2095="","",H2095+I2095)</f>
        <v/>
      </c>
      <c r="K2095" s="14" t="n"/>
      <c r="L2095" s="14" t="n"/>
      <c r="M2095" s="14" t="n"/>
      <c r="N2095" s="14" t="n"/>
      <c r="O2095" s="20">
        <f>IF(A2095="","",SUMPRODUCT((A2095&gt;=Setup!$C$19:$C$30)*(A2095&lt;=Setup!$D$19:$D$30)*Setup!$A$19:$A$30))</f>
        <v/>
      </c>
      <c r="P2095" s="34">
        <f>IF(A2095="","",IF(G2095="Standard 15% (Box 1)",ROUND(H2095*Setup!$B$9,2),0))</f>
        <v/>
      </c>
      <c r="Q2095" s="34">
        <f>IF(A2095="","",I2095-P2095)</f>
        <v/>
      </c>
      <c r="R2095" s="23">
        <f>IF(A2095="","",IF(O2095=0,"Outside audit periods; ","")&amp;IF(G2095="","No VAT category; ","")&amp;IF(ABS(Q2095)&gt;Setup!$B$10,"VAT ≠ 15% × net; ","")&amp;IF(AND(F2095="B2B - VAT registered",NOT(AND(LEN(E2095)=15,LEFT(E2095,1)="3",RIGHT(E2095,1)="3",ISNUMBER(--E2095)))),"Invalid/missing customer VAT no; ","")&amp;IF(L2095&lt;&gt;"Yes","Not reported/cleared on FATOORA; ","")&amp;IF(AND(OR(G2095="Zero-rated domestic (Box 3)",G2095="Export (Box 4)"),N2095=""),"Zero-rate/export evidence missing; ","")&amp;IF(AND(C2095="Credit Note",H2095&gt;0),"Credit note should be negative; ","")&amp;IF(AND(C2095="Simplified Tax Invoice",F2095="B2B - VAT registered"),"Simplified invoice issued to VAT-registered B2B; ",""))</f>
        <v/>
      </c>
    </row>
    <row r="2096">
      <c r="A2096" s="17" t="n"/>
      <c r="B2096" s="14" t="n"/>
      <c r="C2096" s="14" t="n"/>
      <c r="D2096" s="14" t="n"/>
      <c r="E2096" s="16" t="n"/>
      <c r="F2096" s="14" t="n"/>
      <c r="G2096" s="14" t="n"/>
      <c r="H2096" s="19" t="n"/>
      <c r="I2096" s="19" t="n"/>
      <c r="J2096" s="34">
        <f>IF(A2096="","",H2096+I2096)</f>
        <v/>
      </c>
      <c r="K2096" s="14" t="n"/>
      <c r="L2096" s="14" t="n"/>
      <c r="M2096" s="14" t="n"/>
      <c r="N2096" s="14" t="n"/>
      <c r="O2096" s="20">
        <f>IF(A2096="","",SUMPRODUCT((A2096&gt;=Setup!$C$19:$C$30)*(A2096&lt;=Setup!$D$19:$D$30)*Setup!$A$19:$A$30))</f>
        <v/>
      </c>
      <c r="P2096" s="34">
        <f>IF(A2096="","",IF(G2096="Standard 15% (Box 1)",ROUND(H2096*Setup!$B$9,2),0))</f>
        <v/>
      </c>
      <c r="Q2096" s="34">
        <f>IF(A2096="","",I2096-P2096)</f>
        <v/>
      </c>
      <c r="R2096" s="23">
        <f>IF(A2096="","",IF(O2096=0,"Outside audit periods; ","")&amp;IF(G2096="","No VAT category; ","")&amp;IF(ABS(Q2096)&gt;Setup!$B$10,"VAT ≠ 15% × net; ","")&amp;IF(AND(F2096="B2B - VAT registered",NOT(AND(LEN(E2096)=15,LEFT(E2096,1)="3",RIGHT(E2096,1)="3",ISNUMBER(--E2096)))),"Invalid/missing customer VAT no; ","")&amp;IF(L2096&lt;&gt;"Yes","Not reported/cleared on FATOORA; ","")&amp;IF(AND(OR(G2096="Zero-rated domestic (Box 3)",G2096="Export (Box 4)"),N2096=""),"Zero-rate/export evidence missing; ","")&amp;IF(AND(C2096="Credit Note",H2096&gt;0),"Credit note should be negative; ","")&amp;IF(AND(C2096="Simplified Tax Invoice",F2096="B2B - VAT registered"),"Simplified invoice issued to VAT-registered B2B; ",""))</f>
        <v/>
      </c>
    </row>
    <row r="2097">
      <c r="A2097" s="17" t="n"/>
      <c r="B2097" s="14" t="n"/>
      <c r="C2097" s="14" t="n"/>
      <c r="D2097" s="14" t="n"/>
      <c r="E2097" s="16" t="n"/>
      <c r="F2097" s="14" t="n"/>
      <c r="G2097" s="14" t="n"/>
      <c r="H2097" s="19" t="n"/>
      <c r="I2097" s="19" t="n"/>
      <c r="J2097" s="34">
        <f>IF(A2097="","",H2097+I2097)</f>
        <v/>
      </c>
      <c r="K2097" s="14" t="n"/>
      <c r="L2097" s="14" t="n"/>
      <c r="M2097" s="14" t="n"/>
      <c r="N2097" s="14" t="n"/>
      <c r="O2097" s="20">
        <f>IF(A2097="","",SUMPRODUCT((A2097&gt;=Setup!$C$19:$C$30)*(A2097&lt;=Setup!$D$19:$D$30)*Setup!$A$19:$A$30))</f>
        <v/>
      </c>
      <c r="P2097" s="34">
        <f>IF(A2097="","",IF(G2097="Standard 15% (Box 1)",ROUND(H2097*Setup!$B$9,2),0))</f>
        <v/>
      </c>
      <c r="Q2097" s="34">
        <f>IF(A2097="","",I2097-P2097)</f>
        <v/>
      </c>
      <c r="R2097" s="23">
        <f>IF(A2097="","",IF(O2097=0,"Outside audit periods; ","")&amp;IF(G2097="","No VAT category; ","")&amp;IF(ABS(Q2097)&gt;Setup!$B$10,"VAT ≠ 15% × net; ","")&amp;IF(AND(F2097="B2B - VAT registered",NOT(AND(LEN(E2097)=15,LEFT(E2097,1)="3",RIGHT(E2097,1)="3",ISNUMBER(--E2097)))),"Invalid/missing customer VAT no; ","")&amp;IF(L2097&lt;&gt;"Yes","Not reported/cleared on FATOORA; ","")&amp;IF(AND(OR(G2097="Zero-rated domestic (Box 3)",G2097="Export (Box 4)"),N2097=""),"Zero-rate/export evidence missing; ","")&amp;IF(AND(C2097="Credit Note",H2097&gt;0),"Credit note should be negative; ","")&amp;IF(AND(C2097="Simplified Tax Invoice",F2097="B2B - VAT registered"),"Simplified invoice issued to VAT-registered B2B; ",""))</f>
        <v/>
      </c>
    </row>
    <row r="2098">
      <c r="A2098" s="17" t="n"/>
      <c r="B2098" s="14" t="n"/>
      <c r="C2098" s="14" t="n"/>
      <c r="D2098" s="14" t="n"/>
      <c r="E2098" s="16" t="n"/>
      <c r="F2098" s="14" t="n"/>
      <c r="G2098" s="14" t="n"/>
      <c r="H2098" s="19" t="n"/>
      <c r="I2098" s="19" t="n"/>
      <c r="J2098" s="34">
        <f>IF(A2098="","",H2098+I2098)</f>
        <v/>
      </c>
      <c r="K2098" s="14" t="n"/>
      <c r="L2098" s="14" t="n"/>
      <c r="M2098" s="14" t="n"/>
      <c r="N2098" s="14" t="n"/>
      <c r="O2098" s="20">
        <f>IF(A2098="","",SUMPRODUCT((A2098&gt;=Setup!$C$19:$C$30)*(A2098&lt;=Setup!$D$19:$D$30)*Setup!$A$19:$A$30))</f>
        <v/>
      </c>
      <c r="P2098" s="34">
        <f>IF(A2098="","",IF(G2098="Standard 15% (Box 1)",ROUND(H2098*Setup!$B$9,2),0))</f>
        <v/>
      </c>
      <c r="Q2098" s="34">
        <f>IF(A2098="","",I2098-P2098)</f>
        <v/>
      </c>
      <c r="R2098" s="23">
        <f>IF(A2098="","",IF(O2098=0,"Outside audit periods; ","")&amp;IF(G2098="","No VAT category; ","")&amp;IF(ABS(Q2098)&gt;Setup!$B$10,"VAT ≠ 15% × net; ","")&amp;IF(AND(F2098="B2B - VAT registered",NOT(AND(LEN(E2098)=15,LEFT(E2098,1)="3",RIGHT(E2098,1)="3",ISNUMBER(--E2098)))),"Invalid/missing customer VAT no; ","")&amp;IF(L2098&lt;&gt;"Yes","Not reported/cleared on FATOORA; ","")&amp;IF(AND(OR(G2098="Zero-rated domestic (Box 3)",G2098="Export (Box 4)"),N2098=""),"Zero-rate/export evidence missing; ","")&amp;IF(AND(C2098="Credit Note",H2098&gt;0),"Credit note should be negative; ","")&amp;IF(AND(C2098="Simplified Tax Invoice",F2098="B2B - VAT registered"),"Simplified invoice issued to VAT-registered B2B; ",""))</f>
        <v/>
      </c>
    </row>
    <row r="2099">
      <c r="A2099" s="17" t="n"/>
      <c r="B2099" s="14" t="n"/>
      <c r="C2099" s="14" t="n"/>
      <c r="D2099" s="14" t="n"/>
      <c r="E2099" s="16" t="n"/>
      <c r="F2099" s="14" t="n"/>
      <c r="G2099" s="14" t="n"/>
      <c r="H2099" s="19" t="n"/>
      <c r="I2099" s="19" t="n"/>
      <c r="J2099" s="34">
        <f>IF(A2099="","",H2099+I2099)</f>
        <v/>
      </c>
      <c r="K2099" s="14" t="n"/>
      <c r="L2099" s="14" t="n"/>
      <c r="M2099" s="14" t="n"/>
      <c r="N2099" s="14" t="n"/>
      <c r="O2099" s="20">
        <f>IF(A2099="","",SUMPRODUCT((A2099&gt;=Setup!$C$19:$C$30)*(A2099&lt;=Setup!$D$19:$D$30)*Setup!$A$19:$A$30))</f>
        <v/>
      </c>
      <c r="P2099" s="34">
        <f>IF(A2099="","",IF(G2099="Standard 15% (Box 1)",ROUND(H2099*Setup!$B$9,2),0))</f>
        <v/>
      </c>
      <c r="Q2099" s="34">
        <f>IF(A2099="","",I2099-P2099)</f>
        <v/>
      </c>
      <c r="R2099" s="23">
        <f>IF(A2099="","",IF(O2099=0,"Outside audit periods; ","")&amp;IF(G2099="","No VAT category; ","")&amp;IF(ABS(Q2099)&gt;Setup!$B$10,"VAT ≠ 15% × net; ","")&amp;IF(AND(F2099="B2B - VAT registered",NOT(AND(LEN(E2099)=15,LEFT(E2099,1)="3",RIGHT(E2099,1)="3",ISNUMBER(--E2099)))),"Invalid/missing customer VAT no; ","")&amp;IF(L2099&lt;&gt;"Yes","Not reported/cleared on FATOORA; ","")&amp;IF(AND(OR(G2099="Zero-rated domestic (Box 3)",G2099="Export (Box 4)"),N2099=""),"Zero-rate/export evidence missing; ","")&amp;IF(AND(C2099="Credit Note",H2099&gt;0),"Credit note should be negative; ","")&amp;IF(AND(C2099="Simplified Tax Invoice",F2099="B2B - VAT registered"),"Simplified invoice issued to VAT-registered B2B; ",""))</f>
        <v/>
      </c>
    </row>
    <row r="2100">
      <c r="A2100" s="17" t="n"/>
      <c r="B2100" s="14" t="n"/>
      <c r="C2100" s="14" t="n"/>
      <c r="D2100" s="14" t="n"/>
      <c r="E2100" s="16" t="n"/>
      <c r="F2100" s="14" t="n"/>
      <c r="G2100" s="14" t="n"/>
      <c r="H2100" s="19" t="n"/>
      <c r="I2100" s="19" t="n"/>
      <c r="J2100" s="34">
        <f>IF(A2100="","",H2100+I2100)</f>
        <v/>
      </c>
      <c r="K2100" s="14" t="n"/>
      <c r="L2100" s="14" t="n"/>
      <c r="M2100" s="14" t="n"/>
      <c r="N2100" s="14" t="n"/>
      <c r="O2100" s="20">
        <f>IF(A2100="","",SUMPRODUCT((A2100&gt;=Setup!$C$19:$C$30)*(A2100&lt;=Setup!$D$19:$D$30)*Setup!$A$19:$A$30))</f>
        <v/>
      </c>
      <c r="P2100" s="34">
        <f>IF(A2100="","",IF(G2100="Standard 15% (Box 1)",ROUND(H2100*Setup!$B$9,2),0))</f>
        <v/>
      </c>
      <c r="Q2100" s="34">
        <f>IF(A2100="","",I2100-P2100)</f>
        <v/>
      </c>
      <c r="R2100" s="23">
        <f>IF(A2100="","",IF(O2100=0,"Outside audit periods; ","")&amp;IF(G2100="","No VAT category; ","")&amp;IF(ABS(Q2100)&gt;Setup!$B$10,"VAT ≠ 15% × net; ","")&amp;IF(AND(F2100="B2B - VAT registered",NOT(AND(LEN(E2100)=15,LEFT(E2100,1)="3",RIGHT(E2100,1)="3",ISNUMBER(--E2100)))),"Invalid/missing customer VAT no; ","")&amp;IF(L2100&lt;&gt;"Yes","Not reported/cleared on FATOORA; ","")&amp;IF(AND(OR(G2100="Zero-rated domestic (Box 3)",G2100="Export (Box 4)"),N2100=""),"Zero-rate/export evidence missing; ","")&amp;IF(AND(C2100="Credit Note",H2100&gt;0),"Credit note should be negative; ","")&amp;IF(AND(C2100="Simplified Tax Invoice",F2100="B2B - VAT registered"),"Simplified invoice issued to VAT-registered B2B; ",""))</f>
        <v/>
      </c>
    </row>
    <row r="2101">
      <c r="A2101" s="17" t="n"/>
      <c r="B2101" s="14" t="n"/>
      <c r="C2101" s="14" t="n"/>
      <c r="D2101" s="14" t="n"/>
      <c r="E2101" s="16" t="n"/>
      <c r="F2101" s="14" t="n"/>
      <c r="G2101" s="14" t="n"/>
      <c r="H2101" s="19" t="n"/>
      <c r="I2101" s="19" t="n"/>
      <c r="J2101" s="34">
        <f>IF(A2101="","",H2101+I2101)</f>
        <v/>
      </c>
      <c r="K2101" s="14" t="n"/>
      <c r="L2101" s="14" t="n"/>
      <c r="M2101" s="14" t="n"/>
      <c r="N2101" s="14" t="n"/>
      <c r="O2101" s="20">
        <f>IF(A2101="","",SUMPRODUCT((A2101&gt;=Setup!$C$19:$C$30)*(A2101&lt;=Setup!$D$19:$D$30)*Setup!$A$19:$A$30))</f>
        <v/>
      </c>
      <c r="P2101" s="34">
        <f>IF(A2101="","",IF(G2101="Standard 15% (Box 1)",ROUND(H2101*Setup!$B$9,2),0))</f>
        <v/>
      </c>
      <c r="Q2101" s="34">
        <f>IF(A2101="","",I2101-P2101)</f>
        <v/>
      </c>
      <c r="R2101" s="23">
        <f>IF(A2101="","",IF(O2101=0,"Outside audit periods; ","")&amp;IF(G2101="","No VAT category; ","")&amp;IF(ABS(Q2101)&gt;Setup!$B$10,"VAT ≠ 15% × net; ","")&amp;IF(AND(F2101="B2B - VAT registered",NOT(AND(LEN(E2101)=15,LEFT(E2101,1)="3",RIGHT(E2101,1)="3",ISNUMBER(--E2101)))),"Invalid/missing customer VAT no; ","")&amp;IF(L2101&lt;&gt;"Yes","Not reported/cleared on FATOORA; ","")&amp;IF(AND(OR(G2101="Zero-rated domestic (Box 3)",G2101="Export (Box 4)"),N2101=""),"Zero-rate/export evidence missing; ","")&amp;IF(AND(C2101="Credit Note",H2101&gt;0),"Credit note should be negative; ","")&amp;IF(AND(C2101="Simplified Tax Invoice",F2101="B2B - VAT registered"),"Simplified invoice issued to VAT-registered B2B; ",""))</f>
        <v/>
      </c>
    </row>
    <row r="2102">
      <c r="A2102" s="17" t="n"/>
      <c r="B2102" s="14" t="n"/>
      <c r="C2102" s="14" t="n"/>
      <c r="D2102" s="14" t="n"/>
      <c r="E2102" s="16" t="n"/>
      <c r="F2102" s="14" t="n"/>
      <c r="G2102" s="14" t="n"/>
      <c r="H2102" s="19" t="n"/>
      <c r="I2102" s="19" t="n"/>
      <c r="J2102" s="34">
        <f>IF(A2102="","",H2102+I2102)</f>
        <v/>
      </c>
      <c r="K2102" s="14" t="n"/>
      <c r="L2102" s="14" t="n"/>
      <c r="M2102" s="14" t="n"/>
      <c r="N2102" s="14" t="n"/>
      <c r="O2102" s="20">
        <f>IF(A2102="","",SUMPRODUCT((A2102&gt;=Setup!$C$19:$C$30)*(A2102&lt;=Setup!$D$19:$D$30)*Setup!$A$19:$A$30))</f>
        <v/>
      </c>
      <c r="P2102" s="34">
        <f>IF(A2102="","",IF(G2102="Standard 15% (Box 1)",ROUND(H2102*Setup!$B$9,2),0))</f>
        <v/>
      </c>
      <c r="Q2102" s="34">
        <f>IF(A2102="","",I2102-P2102)</f>
        <v/>
      </c>
      <c r="R2102" s="23">
        <f>IF(A2102="","",IF(O2102=0,"Outside audit periods; ","")&amp;IF(G2102="","No VAT category; ","")&amp;IF(ABS(Q2102)&gt;Setup!$B$10,"VAT ≠ 15% × net; ","")&amp;IF(AND(F2102="B2B - VAT registered",NOT(AND(LEN(E2102)=15,LEFT(E2102,1)="3",RIGHT(E2102,1)="3",ISNUMBER(--E2102)))),"Invalid/missing customer VAT no; ","")&amp;IF(L2102&lt;&gt;"Yes","Not reported/cleared on FATOORA; ","")&amp;IF(AND(OR(G2102="Zero-rated domestic (Box 3)",G2102="Export (Box 4)"),N2102=""),"Zero-rate/export evidence missing; ","")&amp;IF(AND(C2102="Credit Note",H2102&gt;0),"Credit note should be negative; ","")&amp;IF(AND(C2102="Simplified Tax Invoice",F2102="B2B - VAT registered"),"Simplified invoice issued to VAT-registered B2B; ",""))</f>
        <v/>
      </c>
    </row>
    <row r="2103">
      <c r="A2103" s="17" t="n"/>
      <c r="B2103" s="14" t="n"/>
      <c r="C2103" s="14" t="n"/>
      <c r="D2103" s="14" t="n"/>
      <c r="E2103" s="16" t="n"/>
      <c r="F2103" s="14" t="n"/>
      <c r="G2103" s="14" t="n"/>
      <c r="H2103" s="19" t="n"/>
      <c r="I2103" s="19" t="n"/>
      <c r="J2103" s="34">
        <f>IF(A2103="","",H2103+I2103)</f>
        <v/>
      </c>
      <c r="K2103" s="14" t="n"/>
      <c r="L2103" s="14" t="n"/>
      <c r="M2103" s="14" t="n"/>
      <c r="N2103" s="14" t="n"/>
      <c r="O2103" s="20">
        <f>IF(A2103="","",SUMPRODUCT((A2103&gt;=Setup!$C$19:$C$30)*(A2103&lt;=Setup!$D$19:$D$30)*Setup!$A$19:$A$30))</f>
        <v/>
      </c>
      <c r="P2103" s="34">
        <f>IF(A2103="","",IF(G2103="Standard 15% (Box 1)",ROUND(H2103*Setup!$B$9,2),0))</f>
        <v/>
      </c>
      <c r="Q2103" s="34">
        <f>IF(A2103="","",I2103-P2103)</f>
        <v/>
      </c>
      <c r="R2103" s="23">
        <f>IF(A2103="","",IF(O2103=0,"Outside audit periods; ","")&amp;IF(G2103="","No VAT category; ","")&amp;IF(ABS(Q2103)&gt;Setup!$B$10,"VAT ≠ 15% × net; ","")&amp;IF(AND(F2103="B2B - VAT registered",NOT(AND(LEN(E2103)=15,LEFT(E2103,1)="3",RIGHT(E2103,1)="3",ISNUMBER(--E2103)))),"Invalid/missing customer VAT no; ","")&amp;IF(L2103&lt;&gt;"Yes","Not reported/cleared on FATOORA; ","")&amp;IF(AND(OR(G2103="Zero-rated domestic (Box 3)",G2103="Export (Box 4)"),N2103=""),"Zero-rate/export evidence missing; ","")&amp;IF(AND(C2103="Credit Note",H2103&gt;0),"Credit note should be negative; ","")&amp;IF(AND(C2103="Simplified Tax Invoice",F2103="B2B - VAT registered"),"Simplified invoice issued to VAT-registered B2B; ",""))</f>
        <v/>
      </c>
    </row>
    <row r="2104">
      <c r="A2104" s="17" t="n"/>
      <c r="B2104" s="14" t="n"/>
      <c r="C2104" s="14" t="n"/>
      <c r="D2104" s="14" t="n"/>
      <c r="E2104" s="16" t="n"/>
      <c r="F2104" s="14" t="n"/>
      <c r="G2104" s="14" t="n"/>
      <c r="H2104" s="19" t="n"/>
      <c r="I2104" s="19" t="n"/>
      <c r="J2104" s="34">
        <f>IF(A2104="","",H2104+I2104)</f>
        <v/>
      </c>
      <c r="K2104" s="14" t="n"/>
      <c r="L2104" s="14" t="n"/>
      <c r="M2104" s="14" t="n"/>
      <c r="N2104" s="14" t="n"/>
      <c r="O2104" s="20">
        <f>IF(A2104="","",SUMPRODUCT((A2104&gt;=Setup!$C$19:$C$30)*(A2104&lt;=Setup!$D$19:$D$30)*Setup!$A$19:$A$30))</f>
        <v/>
      </c>
      <c r="P2104" s="34">
        <f>IF(A2104="","",IF(G2104="Standard 15% (Box 1)",ROUND(H2104*Setup!$B$9,2),0))</f>
        <v/>
      </c>
      <c r="Q2104" s="34">
        <f>IF(A2104="","",I2104-P2104)</f>
        <v/>
      </c>
      <c r="R2104" s="23">
        <f>IF(A2104="","",IF(O2104=0,"Outside audit periods; ","")&amp;IF(G2104="","No VAT category; ","")&amp;IF(ABS(Q2104)&gt;Setup!$B$10,"VAT ≠ 15% × net; ","")&amp;IF(AND(F2104="B2B - VAT registered",NOT(AND(LEN(E2104)=15,LEFT(E2104,1)="3",RIGHT(E2104,1)="3",ISNUMBER(--E2104)))),"Invalid/missing customer VAT no; ","")&amp;IF(L2104&lt;&gt;"Yes","Not reported/cleared on FATOORA; ","")&amp;IF(AND(OR(G2104="Zero-rated domestic (Box 3)",G2104="Export (Box 4)"),N2104=""),"Zero-rate/export evidence missing; ","")&amp;IF(AND(C2104="Credit Note",H2104&gt;0),"Credit note should be negative; ","")&amp;IF(AND(C2104="Simplified Tax Invoice",F2104="B2B - VAT registered"),"Simplified invoice issued to VAT-registered B2B; ",""))</f>
        <v/>
      </c>
    </row>
    <row r="2105">
      <c r="A2105" s="17" t="n"/>
      <c r="B2105" s="14" t="n"/>
      <c r="C2105" s="14" t="n"/>
      <c r="D2105" s="14" t="n"/>
      <c r="E2105" s="16" t="n"/>
      <c r="F2105" s="14" t="n"/>
      <c r="G2105" s="14" t="n"/>
      <c r="H2105" s="19" t="n"/>
      <c r="I2105" s="19" t="n"/>
      <c r="J2105" s="34">
        <f>IF(A2105="","",H2105+I2105)</f>
        <v/>
      </c>
      <c r="K2105" s="14" t="n"/>
      <c r="L2105" s="14" t="n"/>
      <c r="M2105" s="14" t="n"/>
      <c r="N2105" s="14" t="n"/>
      <c r="O2105" s="20">
        <f>IF(A2105="","",SUMPRODUCT((A2105&gt;=Setup!$C$19:$C$30)*(A2105&lt;=Setup!$D$19:$D$30)*Setup!$A$19:$A$30))</f>
        <v/>
      </c>
      <c r="P2105" s="34">
        <f>IF(A2105="","",IF(G2105="Standard 15% (Box 1)",ROUND(H2105*Setup!$B$9,2),0))</f>
        <v/>
      </c>
      <c r="Q2105" s="34">
        <f>IF(A2105="","",I2105-P2105)</f>
        <v/>
      </c>
      <c r="R2105" s="23">
        <f>IF(A2105="","",IF(O2105=0,"Outside audit periods; ","")&amp;IF(G2105="","No VAT category; ","")&amp;IF(ABS(Q2105)&gt;Setup!$B$10,"VAT ≠ 15% × net; ","")&amp;IF(AND(F2105="B2B - VAT registered",NOT(AND(LEN(E2105)=15,LEFT(E2105,1)="3",RIGHT(E2105,1)="3",ISNUMBER(--E2105)))),"Invalid/missing customer VAT no; ","")&amp;IF(L2105&lt;&gt;"Yes","Not reported/cleared on FATOORA; ","")&amp;IF(AND(OR(G2105="Zero-rated domestic (Box 3)",G2105="Export (Box 4)"),N2105=""),"Zero-rate/export evidence missing; ","")&amp;IF(AND(C2105="Credit Note",H2105&gt;0),"Credit note should be negative; ","")&amp;IF(AND(C2105="Simplified Tax Invoice",F2105="B2B - VAT registered"),"Simplified invoice issued to VAT-registered B2B; ",""))</f>
        <v/>
      </c>
    </row>
    <row r="2106">
      <c r="A2106" s="17" t="n"/>
      <c r="B2106" s="14" t="n"/>
      <c r="C2106" s="14" t="n"/>
      <c r="D2106" s="14" t="n"/>
      <c r="E2106" s="16" t="n"/>
      <c r="F2106" s="14" t="n"/>
      <c r="G2106" s="14" t="n"/>
      <c r="H2106" s="19" t="n"/>
      <c r="I2106" s="19" t="n"/>
      <c r="J2106" s="34">
        <f>IF(A2106="","",H2106+I2106)</f>
        <v/>
      </c>
      <c r="K2106" s="14" t="n"/>
      <c r="L2106" s="14" t="n"/>
      <c r="M2106" s="14" t="n"/>
      <c r="N2106" s="14" t="n"/>
      <c r="O2106" s="20">
        <f>IF(A2106="","",SUMPRODUCT((A2106&gt;=Setup!$C$19:$C$30)*(A2106&lt;=Setup!$D$19:$D$30)*Setup!$A$19:$A$30))</f>
        <v/>
      </c>
      <c r="P2106" s="34">
        <f>IF(A2106="","",IF(G2106="Standard 15% (Box 1)",ROUND(H2106*Setup!$B$9,2),0))</f>
        <v/>
      </c>
      <c r="Q2106" s="34">
        <f>IF(A2106="","",I2106-P2106)</f>
        <v/>
      </c>
      <c r="R2106" s="23">
        <f>IF(A2106="","",IF(O2106=0,"Outside audit periods; ","")&amp;IF(G2106="","No VAT category; ","")&amp;IF(ABS(Q2106)&gt;Setup!$B$10,"VAT ≠ 15% × net; ","")&amp;IF(AND(F2106="B2B - VAT registered",NOT(AND(LEN(E2106)=15,LEFT(E2106,1)="3",RIGHT(E2106,1)="3",ISNUMBER(--E2106)))),"Invalid/missing customer VAT no; ","")&amp;IF(L2106&lt;&gt;"Yes","Not reported/cleared on FATOORA; ","")&amp;IF(AND(OR(G2106="Zero-rated domestic (Box 3)",G2106="Export (Box 4)"),N2106=""),"Zero-rate/export evidence missing; ","")&amp;IF(AND(C2106="Credit Note",H2106&gt;0),"Credit note should be negative; ","")&amp;IF(AND(C2106="Simplified Tax Invoice",F2106="B2B - VAT registered"),"Simplified invoice issued to VAT-registered B2B; ",""))</f>
        <v/>
      </c>
    </row>
    <row r="2107">
      <c r="A2107" s="17" t="n"/>
      <c r="B2107" s="14" t="n"/>
      <c r="C2107" s="14" t="n"/>
      <c r="D2107" s="14" t="n"/>
      <c r="E2107" s="16" t="n"/>
      <c r="F2107" s="14" t="n"/>
      <c r="G2107" s="14" t="n"/>
      <c r="H2107" s="19" t="n"/>
      <c r="I2107" s="19" t="n"/>
      <c r="J2107" s="34">
        <f>IF(A2107="","",H2107+I2107)</f>
        <v/>
      </c>
      <c r="K2107" s="14" t="n"/>
      <c r="L2107" s="14" t="n"/>
      <c r="M2107" s="14" t="n"/>
      <c r="N2107" s="14" t="n"/>
      <c r="O2107" s="20">
        <f>IF(A2107="","",SUMPRODUCT((A2107&gt;=Setup!$C$19:$C$30)*(A2107&lt;=Setup!$D$19:$D$30)*Setup!$A$19:$A$30))</f>
        <v/>
      </c>
      <c r="P2107" s="34">
        <f>IF(A2107="","",IF(G2107="Standard 15% (Box 1)",ROUND(H2107*Setup!$B$9,2),0))</f>
        <v/>
      </c>
      <c r="Q2107" s="34">
        <f>IF(A2107="","",I2107-P2107)</f>
        <v/>
      </c>
      <c r="R2107" s="23">
        <f>IF(A2107="","",IF(O2107=0,"Outside audit periods; ","")&amp;IF(G2107="","No VAT category; ","")&amp;IF(ABS(Q2107)&gt;Setup!$B$10,"VAT ≠ 15% × net; ","")&amp;IF(AND(F2107="B2B - VAT registered",NOT(AND(LEN(E2107)=15,LEFT(E2107,1)="3",RIGHT(E2107,1)="3",ISNUMBER(--E2107)))),"Invalid/missing customer VAT no; ","")&amp;IF(L2107&lt;&gt;"Yes","Not reported/cleared on FATOORA; ","")&amp;IF(AND(OR(G2107="Zero-rated domestic (Box 3)",G2107="Export (Box 4)"),N2107=""),"Zero-rate/export evidence missing; ","")&amp;IF(AND(C2107="Credit Note",H2107&gt;0),"Credit note should be negative; ","")&amp;IF(AND(C2107="Simplified Tax Invoice",F2107="B2B - VAT registered"),"Simplified invoice issued to VAT-registered B2B; ",""))</f>
        <v/>
      </c>
    </row>
    <row r="2108">
      <c r="A2108" s="17" t="n"/>
      <c r="B2108" s="14" t="n"/>
      <c r="C2108" s="14" t="n"/>
      <c r="D2108" s="14" t="n"/>
      <c r="E2108" s="16" t="n"/>
      <c r="F2108" s="14" t="n"/>
      <c r="G2108" s="14" t="n"/>
      <c r="H2108" s="19" t="n"/>
      <c r="I2108" s="19" t="n"/>
      <c r="J2108" s="34">
        <f>IF(A2108="","",H2108+I2108)</f>
        <v/>
      </c>
      <c r="K2108" s="14" t="n"/>
      <c r="L2108" s="14" t="n"/>
      <c r="M2108" s="14" t="n"/>
      <c r="N2108" s="14" t="n"/>
      <c r="O2108" s="20">
        <f>IF(A2108="","",SUMPRODUCT((A2108&gt;=Setup!$C$19:$C$30)*(A2108&lt;=Setup!$D$19:$D$30)*Setup!$A$19:$A$30))</f>
        <v/>
      </c>
      <c r="P2108" s="34">
        <f>IF(A2108="","",IF(G2108="Standard 15% (Box 1)",ROUND(H2108*Setup!$B$9,2),0))</f>
        <v/>
      </c>
      <c r="Q2108" s="34">
        <f>IF(A2108="","",I2108-P2108)</f>
        <v/>
      </c>
      <c r="R2108" s="23">
        <f>IF(A2108="","",IF(O2108=0,"Outside audit periods; ","")&amp;IF(G2108="","No VAT category; ","")&amp;IF(ABS(Q2108)&gt;Setup!$B$10,"VAT ≠ 15% × net; ","")&amp;IF(AND(F2108="B2B - VAT registered",NOT(AND(LEN(E2108)=15,LEFT(E2108,1)="3",RIGHT(E2108,1)="3",ISNUMBER(--E2108)))),"Invalid/missing customer VAT no; ","")&amp;IF(L2108&lt;&gt;"Yes","Not reported/cleared on FATOORA; ","")&amp;IF(AND(OR(G2108="Zero-rated domestic (Box 3)",G2108="Export (Box 4)"),N2108=""),"Zero-rate/export evidence missing; ","")&amp;IF(AND(C2108="Credit Note",H2108&gt;0),"Credit note should be negative; ","")&amp;IF(AND(C2108="Simplified Tax Invoice",F2108="B2B - VAT registered"),"Simplified invoice issued to VAT-registered B2B; ",""))</f>
        <v/>
      </c>
    </row>
    <row r="2109">
      <c r="A2109" s="17" t="n"/>
      <c r="B2109" s="14" t="n"/>
      <c r="C2109" s="14" t="n"/>
      <c r="D2109" s="14" t="n"/>
      <c r="E2109" s="16" t="n"/>
      <c r="F2109" s="14" t="n"/>
      <c r="G2109" s="14" t="n"/>
      <c r="H2109" s="19" t="n"/>
      <c r="I2109" s="19" t="n"/>
      <c r="J2109" s="34">
        <f>IF(A2109="","",H2109+I2109)</f>
        <v/>
      </c>
      <c r="K2109" s="14" t="n"/>
      <c r="L2109" s="14" t="n"/>
      <c r="M2109" s="14" t="n"/>
      <c r="N2109" s="14" t="n"/>
      <c r="O2109" s="20">
        <f>IF(A2109="","",SUMPRODUCT((A2109&gt;=Setup!$C$19:$C$30)*(A2109&lt;=Setup!$D$19:$D$30)*Setup!$A$19:$A$30))</f>
        <v/>
      </c>
      <c r="P2109" s="34">
        <f>IF(A2109="","",IF(G2109="Standard 15% (Box 1)",ROUND(H2109*Setup!$B$9,2),0))</f>
        <v/>
      </c>
      <c r="Q2109" s="34">
        <f>IF(A2109="","",I2109-P2109)</f>
        <v/>
      </c>
      <c r="R2109" s="23">
        <f>IF(A2109="","",IF(O2109=0,"Outside audit periods; ","")&amp;IF(G2109="","No VAT category; ","")&amp;IF(ABS(Q2109)&gt;Setup!$B$10,"VAT ≠ 15% × net; ","")&amp;IF(AND(F2109="B2B - VAT registered",NOT(AND(LEN(E2109)=15,LEFT(E2109,1)="3",RIGHT(E2109,1)="3",ISNUMBER(--E2109)))),"Invalid/missing customer VAT no; ","")&amp;IF(L2109&lt;&gt;"Yes","Not reported/cleared on FATOORA; ","")&amp;IF(AND(OR(G2109="Zero-rated domestic (Box 3)",G2109="Export (Box 4)"),N2109=""),"Zero-rate/export evidence missing; ","")&amp;IF(AND(C2109="Credit Note",H2109&gt;0),"Credit note should be negative; ","")&amp;IF(AND(C2109="Simplified Tax Invoice",F2109="B2B - VAT registered"),"Simplified invoice issued to VAT-registered B2B; ",""))</f>
        <v/>
      </c>
    </row>
    <row r="2110">
      <c r="A2110" s="17" t="n"/>
      <c r="B2110" s="14" t="n"/>
      <c r="C2110" s="14" t="n"/>
      <c r="D2110" s="14" t="n"/>
      <c r="E2110" s="16" t="n"/>
      <c r="F2110" s="14" t="n"/>
      <c r="G2110" s="14" t="n"/>
      <c r="H2110" s="19" t="n"/>
      <c r="I2110" s="19" t="n"/>
      <c r="J2110" s="34">
        <f>IF(A2110="","",H2110+I2110)</f>
        <v/>
      </c>
      <c r="K2110" s="14" t="n"/>
      <c r="L2110" s="14" t="n"/>
      <c r="M2110" s="14" t="n"/>
      <c r="N2110" s="14" t="n"/>
      <c r="O2110" s="20">
        <f>IF(A2110="","",SUMPRODUCT((A2110&gt;=Setup!$C$19:$C$30)*(A2110&lt;=Setup!$D$19:$D$30)*Setup!$A$19:$A$30))</f>
        <v/>
      </c>
      <c r="P2110" s="34">
        <f>IF(A2110="","",IF(G2110="Standard 15% (Box 1)",ROUND(H2110*Setup!$B$9,2),0))</f>
        <v/>
      </c>
      <c r="Q2110" s="34">
        <f>IF(A2110="","",I2110-P2110)</f>
        <v/>
      </c>
      <c r="R2110" s="23">
        <f>IF(A2110="","",IF(O2110=0,"Outside audit periods; ","")&amp;IF(G2110="","No VAT category; ","")&amp;IF(ABS(Q2110)&gt;Setup!$B$10,"VAT ≠ 15% × net; ","")&amp;IF(AND(F2110="B2B - VAT registered",NOT(AND(LEN(E2110)=15,LEFT(E2110,1)="3",RIGHT(E2110,1)="3",ISNUMBER(--E2110)))),"Invalid/missing customer VAT no; ","")&amp;IF(L2110&lt;&gt;"Yes","Not reported/cleared on FATOORA; ","")&amp;IF(AND(OR(G2110="Zero-rated domestic (Box 3)",G2110="Export (Box 4)"),N2110=""),"Zero-rate/export evidence missing; ","")&amp;IF(AND(C2110="Credit Note",H2110&gt;0),"Credit note should be negative; ","")&amp;IF(AND(C2110="Simplified Tax Invoice",F2110="B2B - VAT registered"),"Simplified invoice issued to VAT-registered B2B; ",""))</f>
        <v/>
      </c>
    </row>
    <row r="2111">
      <c r="A2111" s="17" t="n"/>
      <c r="B2111" s="14" t="n"/>
      <c r="C2111" s="14" t="n"/>
      <c r="D2111" s="14" t="n"/>
      <c r="E2111" s="16" t="n"/>
      <c r="F2111" s="14" t="n"/>
      <c r="G2111" s="14" t="n"/>
      <c r="H2111" s="19" t="n"/>
      <c r="I2111" s="19" t="n"/>
      <c r="J2111" s="34">
        <f>IF(A2111="","",H2111+I2111)</f>
        <v/>
      </c>
      <c r="K2111" s="14" t="n"/>
      <c r="L2111" s="14" t="n"/>
      <c r="M2111" s="14" t="n"/>
      <c r="N2111" s="14" t="n"/>
      <c r="O2111" s="20">
        <f>IF(A2111="","",SUMPRODUCT((A2111&gt;=Setup!$C$19:$C$30)*(A2111&lt;=Setup!$D$19:$D$30)*Setup!$A$19:$A$30))</f>
        <v/>
      </c>
      <c r="P2111" s="34">
        <f>IF(A2111="","",IF(G2111="Standard 15% (Box 1)",ROUND(H2111*Setup!$B$9,2),0))</f>
        <v/>
      </c>
      <c r="Q2111" s="34">
        <f>IF(A2111="","",I2111-P2111)</f>
        <v/>
      </c>
      <c r="R2111" s="23">
        <f>IF(A2111="","",IF(O2111=0,"Outside audit periods; ","")&amp;IF(G2111="","No VAT category; ","")&amp;IF(ABS(Q2111)&gt;Setup!$B$10,"VAT ≠ 15% × net; ","")&amp;IF(AND(F2111="B2B - VAT registered",NOT(AND(LEN(E2111)=15,LEFT(E2111,1)="3",RIGHT(E2111,1)="3",ISNUMBER(--E2111)))),"Invalid/missing customer VAT no; ","")&amp;IF(L2111&lt;&gt;"Yes","Not reported/cleared on FATOORA; ","")&amp;IF(AND(OR(G2111="Zero-rated domestic (Box 3)",G2111="Export (Box 4)"),N2111=""),"Zero-rate/export evidence missing; ","")&amp;IF(AND(C2111="Credit Note",H2111&gt;0),"Credit note should be negative; ","")&amp;IF(AND(C2111="Simplified Tax Invoice",F2111="B2B - VAT registered"),"Simplified invoice issued to VAT-registered B2B; ",""))</f>
        <v/>
      </c>
    </row>
    <row r="2112">
      <c r="A2112" s="17" t="n"/>
      <c r="B2112" s="14" t="n"/>
      <c r="C2112" s="14" t="n"/>
      <c r="D2112" s="14" t="n"/>
      <c r="E2112" s="16" t="n"/>
      <c r="F2112" s="14" t="n"/>
      <c r="G2112" s="14" t="n"/>
      <c r="H2112" s="19" t="n"/>
      <c r="I2112" s="19" t="n"/>
      <c r="J2112" s="34">
        <f>IF(A2112="","",H2112+I2112)</f>
        <v/>
      </c>
      <c r="K2112" s="14" t="n"/>
      <c r="L2112" s="14" t="n"/>
      <c r="M2112" s="14" t="n"/>
      <c r="N2112" s="14" t="n"/>
      <c r="O2112" s="20">
        <f>IF(A2112="","",SUMPRODUCT((A2112&gt;=Setup!$C$19:$C$30)*(A2112&lt;=Setup!$D$19:$D$30)*Setup!$A$19:$A$30))</f>
        <v/>
      </c>
      <c r="P2112" s="34">
        <f>IF(A2112="","",IF(G2112="Standard 15% (Box 1)",ROUND(H2112*Setup!$B$9,2),0))</f>
        <v/>
      </c>
      <c r="Q2112" s="34">
        <f>IF(A2112="","",I2112-P2112)</f>
        <v/>
      </c>
      <c r="R2112" s="23">
        <f>IF(A2112="","",IF(O2112=0,"Outside audit periods; ","")&amp;IF(G2112="","No VAT category; ","")&amp;IF(ABS(Q2112)&gt;Setup!$B$10,"VAT ≠ 15% × net; ","")&amp;IF(AND(F2112="B2B - VAT registered",NOT(AND(LEN(E2112)=15,LEFT(E2112,1)="3",RIGHT(E2112,1)="3",ISNUMBER(--E2112)))),"Invalid/missing customer VAT no; ","")&amp;IF(L2112&lt;&gt;"Yes","Not reported/cleared on FATOORA; ","")&amp;IF(AND(OR(G2112="Zero-rated domestic (Box 3)",G2112="Export (Box 4)"),N2112=""),"Zero-rate/export evidence missing; ","")&amp;IF(AND(C2112="Credit Note",H2112&gt;0),"Credit note should be negative; ","")&amp;IF(AND(C2112="Simplified Tax Invoice",F2112="B2B - VAT registered"),"Simplified invoice issued to VAT-registered B2B; ",""))</f>
        <v/>
      </c>
    </row>
    <row r="2113">
      <c r="A2113" s="17" t="n"/>
      <c r="B2113" s="14" t="n"/>
      <c r="C2113" s="14" t="n"/>
      <c r="D2113" s="14" t="n"/>
      <c r="E2113" s="16" t="n"/>
      <c r="F2113" s="14" t="n"/>
      <c r="G2113" s="14" t="n"/>
      <c r="H2113" s="19" t="n"/>
      <c r="I2113" s="19" t="n"/>
      <c r="J2113" s="34">
        <f>IF(A2113="","",H2113+I2113)</f>
        <v/>
      </c>
      <c r="K2113" s="14" t="n"/>
      <c r="L2113" s="14" t="n"/>
      <c r="M2113" s="14" t="n"/>
      <c r="N2113" s="14" t="n"/>
      <c r="O2113" s="20">
        <f>IF(A2113="","",SUMPRODUCT((A2113&gt;=Setup!$C$19:$C$30)*(A2113&lt;=Setup!$D$19:$D$30)*Setup!$A$19:$A$30))</f>
        <v/>
      </c>
      <c r="P2113" s="34">
        <f>IF(A2113="","",IF(G2113="Standard 15% (Box 1)",ROUND(H2113*Setup!$B$9,2),0))</f>
        <v/>
      </c>
      <c r="Q2113" s="34">
        <f>IF(A2113="","",I2113-P2113)</f>
        <v/>
      </c>
      <c r="R2113" s="23">
        <f>IF(A2113="","",IF(O2113=0,"Outside audit periods; ","")&amp;IF(G2113="","No VAT category; ","")&amp;IF(ABS(Q2113)&gt;Setup!$B$10,"VAT ≠ 15% × net; ","")&amp;IF(AND(F2113="B2B - VAT registered",NOT(AND(LEN(E2113)=15,LEFT(E2113,1)="3",RIGHT(E2113,1)="3",ISNUMBER(--E2113)))),"Invalid/missing customer VAT no; ","")&amp;IF(L2113&lt;&gt;"Yes","Not reported/cleared on FATOORA; ","")&amp;IF(AND(OR(G2113="Zero-rated domestic (Box 3)",G2113="Export (Box 4)"),N2113=""),"Zero-rate/export evidence missing; ","")&amp;IF(AND(C2113="Credit Note",H2113&gt;0),"Credit note should be negative; ","")&amp;IF(AND(C2113="Simplified Tax Invoice",F2113="B2B - VAT registered"),"Simplified invoice issued to VAT-registered B2B; ",""))</f>
        <v/>
      </c>
    </row>
    <row r="2114">
      <c r="A2114" s="17" t="n"/>
      <c r="B2114" s="14" t="n"/>
      <c r="C2114" s="14" t="n"/>
      <c r="D2114" s="14" t="n"/>
      <c r="E2114" s="16" t="n"/>
      <c r="F2114" s="14" t="n"/>
      <c r="G2114" s="14" t="n"/>
      <c r="H2114" s="19" t="n"/>
      <c r="I2114" s="19" t="n"/>
      <c r="J2114" s="34">
        <f>IF(A2114="","",H2114+I2114)</f>
        <v/>
      </c>
      <c r="K2114" s="14" t="n"/>
      <c r="L2114" s="14" t="n"/>
      <c r="M2114" s="14" t="n"/>
      <c r="N2114" s="14" t="n"/>
      <c r="O2114" s="20">
        <f>IF(A2114="","",SUMPRODUCT((A2114&gt;=Setup!$C$19:$C$30)*(A2114&lt;=Setup!$D$19:$D$30)*Setup!$A$19:$A$30))</f>
        <v/>
      </c>
      <c r="P2114" s="34">
        <f>IF(A2114="","",IF(G2114="Standard 15% (Box 1)",ROUND(H2114*Setup!$B$9,2),0))</f>
        <v/>
      </c>
      <c r="Q2114" s="34">
        <f>IF(A2114="","",I2114-P2114)</f>
        <v/>
      </c>
      <c r="R2114" s="23">
        <f>IF(A2114="","",IF(O2114=0,"Outside audit periods; ","")&amp;IF(G2114="","No VAT category; ","")&amp;IF(ABS(Q2114)&gt;Setup!$B$10,"VAT ≠ 15% × net; ","")&amp;IF(AND(F2114="B2B - VAT registered",NOT(AND(LEN(E2114)=15,LEFT(E2114,1)="3",RIGHT(E2114,1)="3",ISNUMBER(--E2114)))),"Invalid/missing customer VAT no; ","")&amp;IF(L2114&lt;&gt;"Yes","Not reported/cleared on FATOORA; ","")&amp;IF(AND(OR(G2114="Zero-rated domestic (Box 3)",G2114="Export (Box 4)"),N2114=""),"Zero-rate/export evidence missing; ","")&amp;IF(AND(C2114="Credit Note",H2114&gt;0),"Credit note should be negative; ","")&amp;IF(AND(C2114="Simplified Tax Invoice",F2114="B2B - VAT registered"),"Simplified invoice issued to VAT-registered B2B; ",""))</f>
        <v/>
      </c>
    </row>
    <row r="2115">
      <c r="A2115" s="17" t="n"/>
      <c r="B2115" s="14" t="n"/>
      <c r="C2115" s="14" t="n"/>
      <c r="D2115" s="14" t="n"/>
      <c r="E2115" s="16" t="n"/>
      <c r="F2115" s="14" t="n"/>
      <c r="G2115" s="14" t="n"/>
      <c r="H2115" s="19" t="n"/>
      <c r="I2115" s="19" t="n"/>
      <c r="J2115" s="34">
        <f>IF(A2115="","",H2115+I2115)</f>
        <v/>
      </c>
      <c r="K2115" s="14" t="n"/>
      <c r="L2115" s="14" t="n"/>
      <c r="M2115" s="14" t="n"/>
      <c r="N2115" s="14" t="n"/>
      <c r="O2115" s="20">
        <f>IF(A2115="","",SUMPRODUCT((A2115&gt;=Setup!$C$19:$C$30)*(A2115&lt;=Setup!$D$19:$D$30)*Setup!$A$19:$A$30))</f>
        <v/>
      </c>
      <c r="P2115" s="34">
        <f>IF(A2115="","",IF(G2115="Standard 15% (Box 1)",ROUND(H2115*Setup!$B$9,2),0))</f>
        <v/>
      </c>
      <c r="Q2115" s="34">
        <f>IF(A2115="","",I2115-P2115)</f>
        <v/>
      </c>
      <c r="R2115" s="23">
        <f>IF(A2115="","",IF(O2115=0,"Outside audit periods; ","")&amp;IF(G2115="","No VAT category; ","")&amp;IF(ABS(Q2115)&gt;Setup!$B$10,"VAT ≠ 15% × net; ","")&amp;IF(AND(F2115="B2B - VAT registered",NOT(AND(LEN(E2115)=15,LEFT(E2115,1)="3",RIGHT(E2115,1)="3",ISNUMBER(--E2115)))),"Invalid/missing customer VAT no; ","")&amp;IF(L2115&lt;&gt;"Yes","Not reported/cleared on FATOORA; ","")&amp;IF(AND(OR(G2115="Zero-rated domestic (Box 3)",G2115="Export (Box 4)"),N2115=""),"Zero-rate/export evidence missing; ","")&amp;IF(AND(C2115="Credit Note",H2115&gt;0),"Credit note should be negative; ","")&amp;IF(AND(C2115="Simplified Tax Invoice",F2115="B2B - VAT registered"),"Simplified invoice issued to VAT-registered B2B; ",""))</f>
        <v/>
      </c>
    </row>
    <row r="2116">
      <c r="A2116" s="17" t="n"/>
      <c r="B2116" s="14" t="n"/>
      <c r="C2116" s="14" t="n"/>
      <c r="D2116" s="14" t="n"/>
      <c r="E2116" s="16" t="n"/>
      <c r="F2116" s="14" t="n"/>
      <c r="G2116" s="14" t="n"/>
      <c r="H2116" s="19" t="n"/>
      <c r="I2116" s="19" t="n"/>
      <c r="J2116" s="34">
        <f>IF(A2116="","",H2116+I2116)</f>
        <v/>
      </c>
      <c r="K2116" s="14" t="n"/>
      <c r="L2116" s="14" t="n"/>
      <c r="M2116" s="14" t="n"/>
      <c r="N2116" s="14" t="n"/>
      <c r="O2116" s="20">
        <f>IF(A2116="","",SUMPRODUCT((A2116&gt;=Setup!$C$19:$C$30)*(A2116&lt;=Setup!$D$19:$D$30)*Setup!$A$19:$A$30))</f>
        <v/>
      </c>
      <c r="P2116" s="34">
        <f>IF(A2116="","",IF(G2116="Standard 15% (Box 1)",ROUND(H2116*Setup!$B$9,2),0))</f>
        <v/>
      </c>
      <c r="Q2116" s="34">
        <f>IF(A2116="","",I2116-P2116)</f>
        <v/>
      </c>
      <c r="R2116" s="23">
        <f>IF(A2116="","",IF(O2116=0,"Outside audit periods; ","")&amp;IF(G2116="","No VAT category; ","")&amp;IF(ABS(Q2116)&gt;Setup!$B$10,"VAT ≠ 15% × net; ","")&amp;IF(AND(F2116="B2B - VAT registered",NOT(AND(LEN(E2116)=15,LEFT(E2116,1)="3",RIGHT(E2116,1)="3",ISNUMBER(--E2116)))),"Invalid/missing customer VAT no; ","")&amp;IF(L2116&lt;&gt;"Yes","Not reported/cleared on FATOORA; ","")&amp;IF(AND(OR(G2116="Zero-rated domestic (Box 3)",G2116="Export (Box 4)"),N2116=""),"Zero-rate/export evidence missing; ","")&amp;IF(AND(C2116="Credit Note",H2116&gt;0),"Credit note should be negative; ","")&amp;IF(AND(C2116="Simplified Tax Invoice",F2116="B2B - VAT registered"),"Simplified invoice issued to VAT-registered B2B; ",""))</f>
        <v/>
      </c>
    </row>
    <row r="2117">
      <c r="A2117" s="17" t="n"/>
      <c r="B2117" s="14" t="n"/>
      <c r="C2117" s="14" t="n"/>
      <c r="D2117" s="14" t="n"/>
      <c r="E2117" s="16" t="n"/>
      <c r="F2117" s="14" t="n"/>
      <c r="G2117" s="14" t="n"/>
      <c r="H2117" s="19" t="n"/>
      <c r="I2117" s="19" t="n"/>
      <c r="J2117" s="34">
        <f>IF(A2117="","",H2117+I2117)</f>
        <v/>
      </c>
      <c r="K2117" s="14" t="n"/>
      <c r="L2117" s="14" t="n"/>
      <c r="M2117" s="14" t="n"/>
      <c r="N2117" s="14" t="n"/>
      <c r="O2117" s="20">
        <f>IF(A2117="","",SUMPRODUCT((A2117&gt;=Setup!$C$19:$C$30)*(A2117&lt;=Setup!$D$19:$D$30)*Setup!$A$19:$A$30))</f>
        <v/>
      </c>
      <c r="P2117" s="34">
        <f>IF(A2117="","",IF(G2117="Standard 15% (Box 1)",ROUND(H2117*Setup!$B$9,2),0))</f>
        <v/>
      </c>
      <c r="Q2117" s="34">
        <f>IF(A2117="","",I2117-P2117)</f>
        <v/>
      </c>
      <c r="R2117" s="23">
        <f>IF(A2117="","",IF(O2117=0,"Outside audit periods; ","")&amp;IF(G2117="","No VAT category; ","")&amp;IF(ABS(Q2117)&gt;Setup!$B$10,"VAT ≠ 15% × net; ","")&amp;IF(AND(F2117="B2B - VAT registered",NOT(AND(LEN(E2117)=15,LEFT(E2117,1)="3",RIGHT(E2117,1)="3",ISNUMBER(--E2117)))),"Invalid/missing customer VAT no; ","")&amp;IF(L2117&lt;&gt;"Yes","Not reported/cleared on FATOORA; ","")&amp;IF(AND(OR(G2117="Zero-rated domestic (Box 3)",G2117="Export (Box 4)"),N2117=""),"Zero-rate/export evidence missing; ","")&amp;IF(AND(C2117="Credit Note",H2117&gt;0),"Credit note should be negative; ","")&amp;IF(AND(C2117="Simplified Tax Invoice",F2117="B2B - VAT registered"),"Simplified invoice issued to VAT-registered B2B; ",""))</f>
        <v/>
      </c>
    </row>
    <row r="2118">
      <c r="A2118" s="17" t="n"/>
      <c r="B2118" s="14" t="n"/>
      <c r="C2118" s="14" t="n"/>
      <c r="D2118" s="14" t="n"/>
      <c r="E2118" s="16" t="n"/>
      <c r="F2118" s="14" t="n"/>
      <c r="G2118" s="14" t="n"/>
      <c r="H2118" s="19" t="n"/>
      <c r="I2118" s="19" t="n"/>
      <c r="J2118" s="34">
        <f>IF(A2118="","",H2118+I2118)</f>
        <v/>
      </c>
      <c r="K2118" s="14" t="n"/>
      <c r="L2118" s="14" t="n"/>
      <c r="M2118" s="14" t="n"/>
      <c r="N2118" s="14" t="n"/>
      <c r="O2118" s="20">
        <f>IF(A2118="","",SUMPRODUCT((A2118&gt;=Setup!$C$19:$C$30)*(A2118&lt;=Setup!$D$19:$D$30)*Setup!$A$19:$A$30))</f>
        <v/>
      </c>
      <c r="P2118" s="34">
        <f>IF(A2118="","",IF(G2118="Standard 15% (Box 1)",ROUND(H2118*Setup!$B$9,2),0))</f>
        <v/>
      </c>
      <c r="Q2118" s="34">
        <f>IF(A2118="","",I2118-P2118)</f>
        <v/>
      </c>
      <c r="R2118" s="23">
        <f>IF(A2118="","",IF(O2118=0,"Outside audit periods; ","")&amp;IF(G2118="","No VAT category; ","")&amp;IF(ABS(Q2118)&gt;Setup!$B$10,"VAT ≠ 15% × net; ","")&amp;IF(AND(F2118="B2B - VAT registered",NOT(AND(LEN(E2118)=15,LEFT(E2118,1)="3",RIGHT(E2118,1)="3",ISNUMBER(--E2118)))),"Invalid/missing customer VAT no; ","")&amp;IF(L2118&lt;&gt;"Yes","Not reported/cleared on FATOORA; ","")&amp;IF(AND(OR(G2118="Zero-rated domestic (Box 3)",G2118="Export (Box 4)"),N2118=""),"Zero-rate/export evidence missing; ","")&amp;IF(AND(C2118="Credit Note",H2118&gt;0),"Credit note should be negative; ","")&amp;IF(AND(C2118="Simplified Tax Invoice",F2118="B2B - VAT registered"),"Simplified invoice issued to VAT-registered B2B; ",""))</f>
        <v/>
      </c>
    </row>
    <row r="2119">
      <c r="A2119" s="17" t="n"/>
      <c r="B2119" s="14" t="n"/>
      <c r="C2119" s="14" t="n"/>
      <c r="D2119" s="14" t="n"/>
      <c r="E2119" s="16" t="n"/>
      <c r="F2119" s="14" t="n"/>
      <c r="G2119" s="14" t="n"/>
      <c r="H2119" s="19" t="n"/>
      <c r="I2119" s="19" t="n"/>
      <c r="J2119" s="34">
        <f>IF(A2119="","",H2119+I2119)</f>
        <v/>
      </c>
      <c r="K2119" s="14" t="n"/>
      <c r="L2119" s="14" t="n"/>
      <c r="M2119" s="14" t="n"/>
      <c r="N2119" s="14" t="n"/>
      <c r="O2119" s="20">
        <f>IF(A2119="","",SUMPRODUCT((A2119&gt;=Setup!$C$19:$C$30)*(A2119&lt;=Setup!$D$19:$D$30)*Setup!$A$19:$A$30))</f>
        <v/>
      </c>
      <c r="P2119" s="34">
        <f>IF(A2119="","",IF(G2119="Standard 15% (Box 1)",ROUND(H2119*Setup!$B$9,2),0))</f>
        <v/>
      </c>
      <c r="Q2119" s="34">
        <f>IF(A2119="","",I2119-P2119)</f>
        <v/>
      </c>
      <c r="R2119" s="23">
        <f>IF(A2119="","",IF(O2119=0,"Outside audit periods; ","")&amp;IF(G2119="","No VAT category; ","")&amp;IF(ABS(Q2119)&gt;Setup!$B$10,"VAT ≠ 15% × net; ","")&amp;IF(AND(F2119="B2B - VAT registered",NOT(AND(LEN(E2119)=15,LEFT(E2119,1)="3",RIGHT(E2119,1)="3",ISNUMBER(--E2119)))),"Invalid/missing customer VAT no; ","")&amp;IF(L2119&lt;&gt;"Yes","Not reported/cleared on FATOORA; ","")&amp;IF(AND(OR(G2119="Zero-rated domestic (Box 3)",G2119="Export (Box 4)"),N2119=""),"Zero-rate/export evidence missing; ","")&amp;IF(AND(C2119="Credit Note",H2119&gt;0),"Credit note should be negative; ","")&amp;IF(AND(C2119="Simplified Tax Invoice",F2119="B2B - VAT registered"),"Simplified invoice issued to VAT-registered B2B; ",""))</f>
        <v/>
      </c>
    </row>
    <row r="2120">
      <c r="A2120" s="17" t="n"/>
      <c r="B2120" s="14" t="n"/>
      <c r="C2120" s="14" t="n"/>
      <c r="D2120" s="14" t="n"/>
      <c r="E2120" s="16" t="n"/>
      <c r="F2120" s="14" t="n"/>
      <c r="G2120" s="14" t="n"/>
      <c r="H2120" s="19" t="n"/>
      <c r="I2120" s="19" t="n"/>
      <c r="J2120" s="34">
        <f>IF(A2120="","",H2120+I2120)</f>
        <v/>
      </c>
      <c r="K2120" s="14" t="n"/>
      <c r="L2120" s="14" t="n"/>
      <c r="M2120" s="14" t="n"/>
      <c r="N2120" s="14" t="n"/>
      <c r="O2120" s="20">
        <f>IF(A2120="","",SUMPRODUCT((A2120&gt;=Setup!$C$19:$C$30)*(A2120&lt;=Setup!$D$19:$D$30)*Setup!$A$19:$A$30))</f>
        <v/>
      </c>
      <c r="P2120" s="34">
        <f>IF(A2120="","",IF(G2120="Standard 15% (Box 1)",ROUND(H2120*Setup!$B$9,2),0))</f>
        <v/>
      </c>
      <c r="Q2120" s="34">
        <f>IF(A2120="","",I2120-P2120)</f>
        <v/>
      </c>
      <c r="R2120" s="23">
        <f>IF(A2120="","",IF(O2120=0,"Outside audit periods; ","")&amp;IF(G2120="","No VAT category; ","")&amp;IF(ABS(Q2120)&gt;Setup!$B$10,"VAT ≠ 15% × net; ","")&amp;IF(AND(F2120="B2B - VAT registered",NOT(AND(LEN(E2120)=15,LEFT(E2120,1)="3",RIGHT(E2120,1)="3",ISNUMBER(--E2120)))),"Invalid/missing customer VAT no; ","")&amp;IF(L2120&lt;&gt;"Yes","Not reported/cleared on FATOORA; ","")&amp;IF(AND(OR(G2120="Zero-rated domestic (Box 3)",G2120="Export (Box 4)"),N2120=""),"Zero-rate/export evidence missing; ","")&amp;IF(AND(C2120="Credit Note",H2120&gt;0),"Credit note should be negative; ","")&amp;IF(AND(C2120="Simplified Tax Invoice",F2120="B2B - VAT registered"),"Simplified invoice issued to VAT-registered B2B; ",""))</f>
        <v/>
      </c>
    </row>
    <row r="2121">
      <c r="A2121" s="17" t="n"/>
      <c r="B2121" s="14" t="n"/>
      <c r="C2121" s="14" t="n"/>
      <c r="D2121" s="14" t="n"/>
      <c r="E2121" s="16" t="n"/>
      <c r="F2121" s="14" t="n"/>
      <c r="G2121" s="14" t="n"/>
      <c r="H2121" s="19" t="n"/>
      <c r="I2121" s="19" t="n"/>
      <c r="J2121" s="34">
        <f>IF(A2121="","",H2121+I2121)</f>
        <v/>
      </c>
      <c r="K2121" s="14" t="n"/>
      <c r="L2121" s="14" t="n"/>
      <c r="M2121" s="14" t="n"/>
      <c r="N2121" s="14" t="n"/>
      <c r="O2121" s="20">
        <f>IF(A2121="","",SUMPRODUCT((A2121&gt;=Setup!$C$19:$C$30)*(A2121&lt;=Setup!$D$19:$D$30)*Setup!$A$19:$A$30))</f>
        <v/>
      </c>
      <c r="P2121" s="34">
        <f>IF(A2121="","",IF(G2121="Standard 15% (Box 1)",ROUND(H2121*Setup!$B$9,2),0))</f>
        <v/>
      </c>
      <c r="Q2121" s="34">
        <f>IF(A2121="","",I2121-P2121)</f>
        <v/>
      </c>
      <c r="R2121" s="23">
        <f>IF(A2121="","",IF(O2121=0,"Outside audit periods; ","")&amp;IF(G2121="","No VAT category; ","")&amp;IF(ABS(Q2121)&gt;Setup!$B$10,"VAT ≠ 15% × net; ","")&amp;IF(AND(F2121="B2B - VAT registered",NOT(AND(LEN(E2121)=15,LEFT(E2121,1)="3",RIGHT(E2121,1)="3",ISNUMBER(--E2121)))),"Invalid/missing customer VAT no; ","")&amp;IF(L2121&lt;&gt;"Yes","Not reported/cleared on FATOORA; ","")&amp;IF(AND(OR(G2121="Zero-rated domestic (Box 3)",G2121="Export (Box 4)"),N2121=""),"Zero-rate/export evidence missing; ","")&amp;IF(AND(C2121="Credit Note",H2121&gt;0),"Credit note should be negative; ","")&amp;IF(AND(C2121="Simplified Tax Invoice",F2121="B2B - VAT registered"),"Simplified invoice issued to VAT-registered B2B; ",""))</f>
        <v/>
      </c>
    </row>
    <row r="2122">
      <c r="A2122" s="17" t="n"/>
      <c r="B2122" s="14" t="n"/>
      <c r="C2122" s="14" t="n"/>
      <c r="D2122" s="14" t="n"/>
      <c r="E2122" s="16" t="n"/>
      <c r="F2122" s="14" t="n"/>
      <c r="G2122" s="14" t="n"/>
      <c r="H2122" s="19" t="n"/>
      <c r="I2122" s="19" t="n"/>
      <c r="J2122" s="34">
        <f>IF(A2122="","",H2122+I2122)</f>
        <v/>
      </c>
      <c r="K2122" s="14" t="n"/>
      <c r="L2122" s="14" t="n"/>
      <c r="M2122" s="14" t="n"/>
      <c r="N2122" s="14" t="n"/>
      <c r="O2122" s="20">
        <f>IF(A2122="","",SUMPRODUCT((A2122&gt;=Setup!$C$19:$C$30)*(A2122&lt;=Setup!$D$19:$D$30)*Setup!$A$19:$A$30))</f>
        <v/>
      </c>
      <c r="P2122" s="34">
        <f>IF(A2122="","",IF(G2122="Standard 15% (Box 1)",ROUND(H2122*Setup!$B$9,2),0))</f>
        <v/>
      </c>
      <c r="Q2122" s="34">
        <f>IF(A2122="","",I2122-P2122)</f>
        <v/>
      </c>
      <c r="R2122" s="23">
        <f>IF(A2122="","",IF(O2122=0,"Outside audit periods; ","")&amp;IF(G2122="","No VAT category; ","")&amp;IF(ABS(Q2122)&gt;Setup!$B$10,"VAT ≠ 15% × net; ","")&amp;IF(AND(F2122="B2B - VAT registered",NOT(AND(LEN(E2122)=15,LEFT(E2122,1)="3",RIGHT(E2122,1)="3",ISNUMBER(--E2122)))),"Invalid/missing customer VAT no; ","")&amp;IF(L2122&lt;&gt;"Yes","Not reported/cleared on FATOORA; ","")&amp;IF(AND(OR(G2122="Zero-rated domestic (Box 3)",G2122="Export (Box 4)"),N2122=""),"Zero-rate/export evidence missing; ","")&amp;IF(AND(C2122="Credit Note",H2122&gt;0),"Credit note should be negative; ","")&amp;IF(AND(C2122="Simplified Tax Invoice",F2122="B2B - VAT registered"),"Simplified invoice issued to VAT-registered B2B; ",""))</f>
        <v/>
      </c>
    </row>
    <row r="2123">
      <c r="A2123" s="17" t="n"/>
      <c r="B2123" s="14" t="n"/>
      <c r="C2123" s="14" t="n"/>
      <c r="D2123" s="14" t="n"/>
      <c r="E2123" s="16" t="n"/>
      <c r="F2123" s="14" t="n"/>
      <c r="G2123" s="14" t="n"/>
      <c r="H2123" s="19" t="n"/>
      <c r="I2123" s="19" t="n"/>
      <c r="J2123" s="34">
        <f>IF(A2123="","",H2123+I2123)</f>
        <v/>
      </c>
      <c r="K2123" s="14" t="n"/>
      <c r="L2123" s="14" t="n"/>
      <c r="M2123" s="14" t="n"/>
      <c r="N2123" s="14" t="n"/>
      <c r="O2123" s="20">
        <f>IF(A2123="","",SUMPRODUCT((A2123&gt;=Setup!$C$19:$C$30)*(A2123&lt;=Setup!$D$19:$D$30)*Setup!$A$19:$A$30))</f>
        <v/>
      </c>
      <c r="P2123" s="34">
        <f>IF(A2123="","",IF(G2123="Standard 15% (Box 1)",ROUND(H2123*Setup!$B$9,2),0))</f>
        <v/>
      </c>
      <c r="Q2123" s="34">
        <f>IF(A2123="","",I2123-P2123)</f>
        <v/>
      </c>
      <c r="R2123" s="23">
        <f>IF(A2123="","",IF(O2123=0,"Outside audit periods; ","")&amp;IF(G2123="","No VAT category; ","")&amp;IF(ABS(Q2123)&gt;Setup!$B$10,"VAT ≠ 15% × net; ","")&amp;IF(AND(F2123="B2B - VAT registered",NOT(AND(LEN(E2123)=15,LEFT(E2123,1)="3",RIGHT(E2123,1)="3",ISNUMBER(--E2123)))),"Invalid/missing customer VAT no; ","")&amp;IF(L2123&lt;&gt;"Yes","Not reported/cleared on FATOORA; ","")&amp;IF(AND(OR(G2123="Zero-rated domestic (Box 3)",G2123="Export (Box 4)"),N2123=""),"Zero-rate/export evidence missing; ","")&amp;IF(AND(C2123="Credit Note",H2123&gt;0),"Credit note should be negative; ","")&amp;IF(AND(C2123="Simplified Tax Invoice",F2123="B2B - VAT registered"),"Simplified invoice issued to VAT-registered B2B; ",""))</f>
        <v/>
      </c>
    </row>
    <row r="2124">
      <c r="A2124" s="17" t="n"/>
      <c r="B2124" s="14" t="n"/>
      <c r="C2124" s="14" t="n"/>
      <c r="D2124" s="14" t="n"/>
      <c r="E2124" s="16" t="n"/>
      <c r="F2124" s="14" t="n"/>
      <c r="G2124" s="14" t="n"/>
      <c r="H2124" s="19" t="n"/>
      <c r="I2124" s="19" t="n"/>
      <c r="J2124" s="34">
        <f>IF(A2124="","",H2124+I2124)</f>
        <v/>
      </c>
      <c r="K2124" s="14" t="n"/>
      <c r="L2124" s="14" t="n"/>
      <c r="M2124" s="14" t="n"/>
      <c r="N2124" s="14" t="n"/>
      <c r="O2124" s="20">
        <f>IF(A2124="","",SUMPRODUCT((A2124&gt;=Setup!$C$19:$C$30)*(A2124&lt;=Setup!$D$19:$D$30)*Setup!$A$19:$A$30))</f>
        <v/>
      </c>
      <c r="P2124" s="34">
        <f>IF(A2124="","",IF(G2124="Standard 15% (Box 1)",ROUND(H2124*Setup!$B$9,2),0))</f>
        <v/>
      </c>
      <c r="Q2124" s="34">
        <f>IF(A2124="","",I2124-P2124)</f>
        <v/>
      </c>
      <c r="R2124" s="23">
        <f>IF(A2124="","",IF(O2124=0,"Outside audit periods; ","")&amp;IF(G2124="","No VAT category; ","")&amp;IF(ABS(Q2124)&gt;Setup!$B$10,"VAT ≠ 15% × net; ","")&amp;IF(AND(F2124="B2B - VAT registered",NOT(AND(LEN(E2124)=15,LEFT(E2124,1)="3",RIGHT(E2124,1)="3",ISNUMBER(--E2124)))),"Invalid/missing customer VAT no; ","")&amp;IF(L2124&lt;&gt;"Yes","Not reported/cleared on FATOORA; ","")&amp;IF(AND(OR(G2124="Zero-rated domestic (Box 3)",G2124="Export (Box 4)"),N2124=""),"Zero-rate/export evidence missing; ","")&amp;IF(AND(C2124="Credit Note",H2124&gt;0),"Credit note should be negative; ","")&amp;IF(AND(C2124="Simplified Tax Invoice",F2124="B2B - VAT registered"),"Simplified invoice issued to VAT-registered B2B; ",""))</f>
        <v/>
      </c>
    </row>
    <row r="2125">
      <c r="A2125" s="17" t="n"/>
      <c r="B2125" s="14" t="n"/>
      <c r="C2125" s="14" t="n"/>
      <c r="D2125" s="14" t="n"/>
      <c r="E2125" s="16" t="n"/>
      <c r="F2125" s="14" t="n"/>
      <c r="G2125" s="14" t="n"/>
      <c r="H2125" s="19" t="n"/>
      <c r="I2125" s="19" t="n"/>
      <c r="J2125" s="34">
        <f>IF(A2125="","",H2125+I2125)</f>
        <v/>
      </c>
      <c r="K2125" s="14" t="n"/>
      <c r="L2125" s="14" t="n"/>
      <c r="M2125" s="14" t="n"/>
      <c r="N2125" s="14" t="n"/>
      <c r="O2125" s="20">
        <f>IF(A2125="","",SUMPRODUCT((A2125&gt;=Setup!$C$19:$C$30)*(A2125&lt;=Setup!$D$19:$D$30)*Setup!$A$19:$A$30))</f>
        <v/>
      </c>
      <c r="P2125" s="34">
        <f>IF(A2125="","",IF(G2125="Standard 15% (Box 1)",ROUND(H2125*Setup!$B$9,2),0))</f>
        <v/>
      </c>
      <c r="Q2125" s="34">
        <f>IF(A2125="","",I2125-P2125)</f>
        <v/>
      </c>
      <c r="R2125" s="23">
        <f>IF(A2125="","",IF(O2125=0,"Outside audit periods; ","")&amp;IF(G2125="","No VAT category; ","")&amp;IF(ABS(Q2125)&gt;Setup!$B$10,"VAT ≠ 15% × net; ","")&amp;IF(AND(F2125="B2B - VAT registered",NOT(AND(LEN(E2125)=15,LEFT(E2125,1)="3",RIGHT(E2125,1)="3",ISNUMBER(--E2125)))),"Invalid/missing customer VAT no; ","")&amp;IF(L2125&lt;&gt;"Yes","Not reported/cleared on FATOORA; ","")&amp;IF(AND(OR(G2125="Zero-rated domestic (Box 3)",G2125="Export (Box 4)"),N2125=""),"Zero-rate/export evidence missing; ","")&amp;IF(AND(C2125="Credit Note",H2125&gt;0),"Credit note should be negative; ","")&amp;IF(AND(C2125="Simplified Tax Invoice",F2125="B2B - VAT registered"),"Simplified invoice issued to VAT-registered B2B; ",""))</f>
        <v/>
      </c>
    </row>
    <row r="2126">
      <c r="A2126" s="17" t="n"/>
      <c r="B2126" s="14" t="n"/>
      <c r="C2126" s="14" t="n"/>
      <c r="D2126" s="14" t="n"/>
      <c r="E2126" s="16" t="n"/>
      <c r="F2126" s="14" t="n"/>
      <c r="G2126" s="14" t="n"/>
      <c r="H2126" s="19" t="n"/>
      <c r="I2126" s="19" t="n"/>
      <c r="J2126" s="34">
        <f>IF(A2126="","",H2126+I2126)</f>
        <v/>
      </c>
      <c r="K2126" s="14" t="n"/>
      <c r="L2126" s="14" t="n"/>
      <c r="M2126" s="14" t="n"/>
      <c r="N2126" s="14" t="n"/>
      <c r="O2126" s="20">
        <f>IF(A2126="","",SUMPRODUCT((A2126&gt;=Setup!$C$19:$C$30)*(A2126&lt;=Setup!$D$19:$D$30)*Setup!$A$19:$A$30))</f>
        <v/>
      </c>
      <c r="P2126" s="34">
        <f>IF(A2126="","",IF(G2126="Standard 15% (Box 1)",ROUND(H2126*Setup!$B$9,2),0))</f>
        <v/>
      </c>
      <c r="Q2126" s="34">
        <f>IF(A2126="","",I2126-P2126)</f>
        <v/>
      </c>
      <c r="R2126" s="23">
        <f>IF(A2126="","",IF(O2126=0,"Outside audit periods; ","")&amp;IF(G2126="","No VAT category; ","")&amp;IF(ABS(Q2126)&gt;Setup!$B$10,"VAT ≠ 15% × net; ","")&amp;IF(AND(F2126="B2B - VAT registered",NOT(AND(LEN(E2126)=15,LEFT(E2126,1)="3",RIGHT(E2126,1)="3",ISNUMBER(--E2126)))),"Invalid/missing customer VAT no; ","")&amp;IF(L2126&lt;&gt;"Yes","Not reported/cleared on FATOORA; ","")&amp;IF(AND(OR(G2126="Zero-rated domestic (Box 3)",G2126="Export (Box 4)"),N2126=""),"Zero-rate/export evidence missing; ","")&amp;IF(AND(C2126="Credit Note",H2126&gt;0),"Credit note should be negative; ","")&amp;IF(AND(C2126="Simplified Tax Invoice",F2126="B2B - VAT registered"),"Simplified invoice issued to VAT-registered B2B; ",""))</f>
        <v/>
      </c>
    </row>
    <row r="2127">
      <c r="A2127" s="17" t="n"/>
      <c r="B2127" s="14" t="n"/>
      <c r="C2127" s="14" t="n"/>
      <c r="D2127" s="14" t="n"/>
      <c r="E2127" s="16" t="n"/>
      <c r="F2127" s="14" t="n"/>
      <c r="G2127" s="14" t="n"/>
      <c r="H2127" s="19" t="n"/>
      <c r="I2127" s="19" t="n"/>
      <c r="J2127" s="34">
        <f>IF(A2127="","",H2127+I2127)</f>
        <v/>
      </c>
      <c r="K2127" s="14" t="n"/>
      <c r="L2127" s="14" t="n"/>
      <c r="M2127" s="14" t="n"/>
      <c r="N2127" s="14" t="n"/>
      <c r="O2127" s="20">
        <f>IF(A2127="","",SUMPRODUCT((A2127&gt;=Setup!$C$19:$C$30)*(A2127&lt;=Setup!$D$19:$D$30)*Setup!$A$19:$A$30))</f>
        <v/>
      </c>
      <c r="P2127" s="34">
        <f>IF(A2127="","",IF(G2127="Standard 15% (Box 1)",ROUND(H2127*Setup!$B$9,2),0))</f>
        <v/>
      </c>
      <c r="Q2127" s="34">
        <f>IF(A2127="","",I2127-P2127)</f>
        <v/>
      </c>
      <c r="R2127" s="23">
        <f>IF(A2127="","",IF(O2127=0,"Outside audit periods; ","")&amp;IF(G2127="","No VAT category; ","")&amp;IF(ABS(Q2127)&gt;Setup!$B$10,"VAT ≠ 15% × net; ","")&amp;IF(AND(F2127="B2B - VAT registered",NOT(AND(LEN(E2127)=15,LEFT(E2127,1)="3",RIGHT(E2127,1)="3",ISNUMBER(--E2127)))),"Invalid/missing customer VAT no; ","")&amp;IF(L2127&lt;&gt;"Yes","Not reported/cleared on FATOORA; ","")&amp;IF(AND(OR(G2127="Zero-rated domestic (Box 3)",G2127="Export (Box 4)"),N2127=""),"Zero-rate/export evidence missing; ","")&amp;IF(AND(C2127="Credit Note",H2127&gt;0),"Credit note should be negative; ","")&amp;IF(AND(C2127="Simplified Tax Invoice",F2127="B2B - VAT registered"),"Simplified invoice issued to VAT-registered B2B; ",""))</f>
        <v/>
      </c>
    </row>
    <row r="2128">
      <c r="A2128" s="17" t="n"/>
      <c r="B2128" s="14" t="n"/>
      <c r="C2128" s="14" t="n"/>
      <c r="D2128" s="14" t="n"/>
      <c r="E2128" s="16" t="n"/>
      <c r="F2128" s="14" t="n"/>
      <c r="G2128" s="14" t="n"/>
      <c r="H2128" s="19" t="n"/>
      <c r="I2128" s="19" t="n"/>
      <c r="J2128" s="34">
        <f>IF(A2128="","",H2128+I2128)</f>
        <v/>
      </c>
      <c r="K2128" s="14" t="n"/>
      <c r="L2128" s="14" t="n"/>
      <c r="M2128" s="14" t="n"/>
      <c r="N2128" s="14" t="n"/>
      <c r="O2128" s="20">
        <f>IF(A2128="","",SUMPRODUCT((A2128&gt;=Setup!$C$19:$C$30)*(A2128&lt;=Setup!$D$19:$D$30)*Setup!$A$19:$A$30))</f>
        <v/>
      </c>
      <c r="P2128" s="34">
        <f>IF(A2128="","",IF(G2128="Standard 15% (Box 1)",ROUND(H2128*Setup!$B$9,2),0))</f>
        <v/>
      </c>
      <c r="Q2128" s="34">
        <f>IF(A2128="","",I2128-P2128)</f>
        <v/>
      </c>
      <c r="R2128" s="23">
        <f>IF(A2128="","",IF(O2128=0,"Outside audit periods; ","")&amp;IF(G2128="","No VAT category; ","")&amp;IF(ABS(Q2128)&gt;Setup!$B$10,"VAT ≠ 15% × net; ","")&amp;IF(AND(F2128="B2B - VAT registered",NOT(AND(LEN(E2128)=15,LEFT(E2128,1)="3",RIGHT(E2128,1)="3",ISNUMBER(--E2128)))),"Invalid/missing customer VAT no; ","")&amp;IF(L2128&lt;&gt;"Yes","Not reported/cleared on FATOORA; ","")&amp;IF(AND(OR(G2128="Zero-rated domestic (Box 3)",G2128="Export (Box 4)"),N2128=""),"Zero-rate/export evidence missing; ","")&amp;IF(AND(C2128="Credit Note",H2128&gt;0),"Credit note should be negative; ","")&amp;IF(AND(C2128="Simplified Tax Invoice",F2128="B2B - VAT registered"),"Simplified invoice issued to VAT-registered B2B; ",""))</f>
        <v/>
      </c>
    </row>
    <row r="2129">
      <c r="A2129" s="17" t="n"/>
      <c r="B2129" s="14" t="n"/>
      <c r="C2129" s="14" t="n"/>
      <c r="D2129" s="14" t="n"/>
      <c r="E2129" s="16" t="n"/>
      <c r="F2129" s="14" t="n"/>
      <c r="G2129" s="14" t="n"/>
      <c r="H2129" s="19" t="n"/>
      <c r="I2129" s="19" t="n"/>
      <c r="J2129" s="34">
        <f>IF(A2129="","",H2129+I2129)</f>
        <v/>
      </c>
      <c r="K2129" s="14" t="n"/>
      <c r="L2129" s="14" t="n"/>
      <c r="M2129" s="14" t="n"/>
      <c r="N2129" s="14" t="n"/>
      <c r="O2129" s="20">
        <f>IF(A2129="","",SUMPRODUCT((A2129&gt;=Setup!$C$19:$C$30)*(A2129&lt;=Setup!$D$19:$D$30)*Setup!$A$19:$A$30))</f>
        <v/>
      </c>
      <c r="P2129" s="34">
        <f>IF(A2129="","",IF(G2129="Standard 15% (Box 1)",ROUND(H2129*Setup!$B$9,2),0))</f>
        <v/>
      </c>
      <c r="Q2129" s="34">
        <f>IF(A2129="","",I2129-P2129)</f>
        <v/>
      </c>
      <c r="R2129" s="23">
        <f>IF(A2129="","",IF(O2129=0,"Outside audit periods; ","")&amp;IF(G2129="","No VAT category; ","")&amp;IF(ABS(Q2129)&gt;Setup!$B$10,"VAT ≠ 15% × net; ","")&amp;IF(AND(F2129="B2B - VAT registered",NOT(AND(LEN(E2129)=15,LEFT(E2129,1)="3",RIGHT(E2129,1)="3",ISNUMBER(--E2129)))),"Invalid/missing customer VAT no; ","")&amp;IF(L2129&lt;&gt;"Yes","Not reported/cleared on FATOORA; ","")&amp;IF(AND(OR(G2129="Zero-rated domestic (Box 3)",G2129="Export (Box 4)"),N2129=""),"Zero-rate/export evidence missing; ","")&amp;IF(AND(C2129="Credit Note",H2129&gt;0),"Credit note should be negative; ","")&amp;IF(AND(C2129="Simplified Tax Invoice",F2129="B2B - VAT registered"),"Simplified invoice issued to VAT-registered B2B; ",""))</f>
        <v/>
      </c>
    </row>
    <row r="2130">
      <c r="A2130" s="17" t="n"/>
      <c r="B2130" s="14" t="n"/>
      <c r="C2130" s="14" t="n"/>
      <c r="D2130" s="14" t="n"/>
      <c r="E2130" s="16" t="n"/>
      <c r="F2130" s="14" t="n"/>
      <c r="G2130" s="14" t="n"/>
      <c r="H2130" s="19" t="n"/>
      <c r="I2130" s="19" t="n"/>
      <c r="J2130" s="34">
        <f>IF(A2130="","",H2130+I2130)</f>
        <v/>
      </c>
      <c r="K2130" s="14" t="n"/>
      <c r="L2130" s="14" t="n"/>
      <c r="M2130" s="14" t="n"/>
      <c r="N2130" s="14" t="n"/>
      <c r="O2130" s="20">
        <f>IF(A2130="","",SUMPRODUCT((A2130&gt;=Setup!$C$19:$C$30)*(A2130&lt;=Setup!$D$19:$D$30)*Setup!$A$19:$A$30))</f>
        <v/>
      </c>
      <c r="P2130" s="34">
        <f>IF(A2130="","",IF(G2130="Standard 15% (Box 1)",ROUND(H2130*Setup!$B$9,2),0))</f>
        <v/>
      </c>
      <c r="Q2130" s="34">
        <f>IF(A2130="","",I2130-P2130)</f>
        <v/>
      </c>
      <c r="R2130" s="23">
        <f>IF(A2130="","",IF(O2130=0,"Outside audit periods; ","")&amp;IF(G2130="","No VAT category; ","")&amp;IF(ABS(Q2130)&gt;Setup!$B$10,"VAT ≠ 15% × net; ","")&amp;IF(AND(F2130="B2B - VAT registered",NOT(AND(LEN(E2130)=15,LEFT(E2130,1)="3",RIGHT(E2130,1)="3",ISNUMBER(--E2130)))),"Invalid/missing customer VAT no; ","")&amp;IF(L2130&lt;&gt;"Yes","Not reported/cleared on FATOORA; ","")&amp;IF(AND(OR(G2130="Zero-rated domestic (Box 3)",G2130="Export (Box 4)"),N2130=""),"Zero-rate/export evidence missing; ","")&amp;IF(AND(C2130="Credit Note",H2130&gt;0),"Credit note should be negative; ","")&amp;IF(AND(C2130="Simplified Tax Invoice",F2130="B2B - VAT registered"),"Simplified invoice issued to VAT-registered B2B; ",""))</f>
        <v/>
      </c>
    </row>
    <row r="2131">
      <c r="A2131" s="17" t="n"/>
      <c r="B2131" s="14" t="n"/>
      <c r="C2131" s="14" t="n"/>
      <c r="D2131" s="14" t="n"/>
      <c r="E2131" s="16" t="n"/>
      <c r="F2131" s="14" t="n"/>
      <c r="G2131" s="14" t="n"/>
      <c r="H2131" s="19" t="n"/>
      <c r="I2131" s="19" t="n"/>
      <c r="J2131" s="34">
        <f>IF(A2131="","",H2131+I2131)</f>
        <v/>
      </c>
      <c r="K2131" s="14" t="n"/>
      <c r="L2131" s="14" t="n"/>
      <c r="M2131" s="14" t="n"/>
      <c r="N2131" s="14" t="n"/>
      <c r="O2131" s="20">
        <f>IF(A2131="","",SUMPRODUCT((A2131&gt;=Setup!$C$19:$C$30)*(A2131&lt;=Setup!$D$19:$D$30)*Setup!$A$19:$A$30))</f>
        <v/>
      </c>
      <c r="P2131" s="34">
        <f>IF(A2131="","",IF(G2131="Standard 15% (Box 1)",ROUND(H2131*Setup!$B$9,2),0))</f>
        <v/>
      </c>
      <c r="Q2131" s="34">
        <f>IF(A2131="","",I2131-P2131)</f>
        <v/>
      </c>
      <c r="R2131" s="23">
        <f>IF(A2131="","",IF(O2131=0,"Outside audit periods; ","")&amp;IF(G2131="","No VAT category; ","")&amp;IF(ABS(Q2131)&gt;Setup!$B$10,"VAT ≠ 15% × net; ","")&amp;IF(AND(F2131="B2B - VAT registered",NOT(AND(LEN(E2131)=15,LEFT(E2131,1)="3",RIGHT(E2131,1)="3",ISNUMBER(--E2131)))),"Invalid/missing customer VAT no; ","")&amp;IF(L2131&lt;&gt;"Yes","Not reported/cleared on FATOORA; ","")&amp;IF(AND(OR(G2131="Zero-rated domestic (Box 3)",G2131="Export (Box 4)"),N2131=""),"Zero-rate/export evidence missing; ","")&amp;IF(AND(C2131="Credit Note",H2131&gt;0),"Credit note should be negative; ","")&amp;IF(AND(C2131="Simplified Tax Invoice",F2131="B2B - VAT registered"),"Simplified invoice issued to VAT-registered B2B; ",""))</f>
        <v/>
      </c>
    </row>
    <row r="2132">
      <c r="A2132" s="17" t="n"/>
      <c r="B2132" s="14" t="n"/>
      <c r="C2132" s="14" t="n"/>
      <c r="D2132" s="14" t="n"/>
      <c r="E2132" s="16" t="n"/>
      <c r="F2132" s="14" t="n"/>
      <c r="G2132" s="14" t="n"/>
      <c r="H2132" s="19" t="n"/>
      <c r="I2132" s="19" t="n"/>
      <c r="J2132" s="34">
        <f>IF(A2132="","",H2132+I2132)</f>
        <v/>
      </c>
      <c r="K2132" s="14" t="n"/>
      <c r="L2132" s="14" t="n"/>
      <c r="M2132" s="14" t="n"/>
      <c r="N2132" s="14" t="n"/>
      <c r="O2132" s="20">
        <f>IF(A2132="","",SUMPRODUCT((A2132&gt;=Setup!$C$19:$C$30)*(A2132&lt;=Setup!$D$19:$D$30)*Setup!$A$19:$A$30))</f>
        <v/>
      </c>
      <c r="P2132" s="34">
        <f>IF(A2132="","",IF(G2132="Standard 15% (Box 1)",ROUND(H2132*Setup!$B$9,2),0))</f>
        <v/>
      </c>
      <c r="Q2132" s="34">
        <f>IF(A2132="","",I2132-P2132)</f>
        <v/>
      </c>
      <c r="R2132" s="23">
        <f>IF(A2132="","",IF(O2132=0,"Outside audit periods; ","")&amp;IF(G2132="","No VAT category; ","")&amp;IF(ABS(Q2132)&gt;Setup!$B$10,"VAT ≠ 15% × net; ","")&amp;IF(AND(F2132="B2B - VAT registered",NOT(AND(LEN(E2132)=15,LEFT(E2132,1)="3",RIGHT(E2132,1)="3",ISNUMBER(--E2132)))),"Invalid/missing customer VAT no; ","")&amp;IF(L2132&lt;&gt;"Yes","Not reported/cleared on FATOORA; ","")&amp;IF(AND(OR(G2132="Zero-rated domestic (Box 3)",G2132="Export (Box 4)"),N2132=""),"Zero-rate/export evidence missing; ","")&amp;IF(AND(C2132="Credit Note",H2132&gt;0),"Credit note should be negative; ","")&amp;IF(AND(C2132="Simplified Tax Invoice",F2132="B2B - VAT registered"),"Simplified invoice issued to VAT-registered B2B; ",""))</f>
        <v/>
      </c>
    </row>
    <row r="2133">
      <c r="A2133" s="17" t="n"/>
      <c r="B2133" s="14" t="n"/>
      <c r="C2133" s="14" t="n"/>
      <c r="D2133" s="14" t="n"/>
      <c r="E2133" s="16" t="n"/>
      <c r="F2133" s="14" t="n"/>
      <c r="G2133" s="14" t="n"/>
      <c r="H2133" s="19" t="n"/>
      <c r="I2133" s="19" t="n"/>
      <c r="J2133" s="34">
        <f>IF(A2133="","",H2133+I2133)</f>
        <v/>
      </c>
      <c r="K2133" s="14" t="n"/>
      <c r="L2133" s="14" t="n"/>
      <c r="M2133" s="14" t="n"/>
      <c r="N2133" s="14" t="n"/>
      <c r="O2133" s="20">
        <f>IF(A2133="","",SUMPRODUCT((A2133&gt;=Setup!$C$19:$C$30)*(A2133&lt;=Setup!$D$19:$D$30)*Setup!$A$19:$A$30))</f>
        <v/>
      </c>
      <c r="P2133" s="34">
        <f>IF(A2133="","",IF(G2133="Standard 15% (Box 1)",ROUND(H2133*Setup!$B$9,2),0))</f>
        <v/>
      </c>
      <c r="Q2133" s="34">
        <f>IF(A2133="","",I2133-P2133)</f>
        <v/>
      </c>
      <c r="R2133" s="23">
        <f>IF(A2133="","",IF(O2133=0,"Outside audit periods; ","")&amp;IF(G2133="","No VAT category; ","")&amp;IF(ABS(Q2133)&gt;Setup!$B$10,"VAT ≠ 15% × net; ","")&amp;IF(AND(F2133="B2B - VAT registered",NOT(AND(LEN(E2133)=15,LEFT(E2133,1)="3",RIGHT(E2133,1)="3",ISNUMBER(--E2133)))),"Invalid/missing customer VAT no; ","")&amp;IF(L2133&lt;&gt;"Yes","Not reported/cleared on FATOORA; ","")&amp;IF(AND(OR(G2133="Zero-rated domestic (Box 3)",G2133="Export (Box 4)"),N2133=""),"Zero-rate/export evidence missing; ","")&amp;IF(AND(C2133="Credit Note",H2133&gt;0),"Credit note should be negative; ","")&amp;IF(AND(C2133="Simplified Tax Invoice",F2133="B2B - VAT registered"),"Simplified invoice issued to VAT-registered B2B; ",""))</f>
        <v/>
      </c>
    </row>
    <row r="2134">
      <c r="A2134" s="17" t="n"/>
      <c r="B2134" s="14" t="n"/>
      <c r="C2134" s="14" t="n"/>
      <c r="D2134" s="14" t="n"/>
      <c r="E2134" s="16" t="n"/>
      <c r="F2134" s="14" t="n"/>
      <c r="G2134" s="14" t="n"/>
      <c r="H2134" s="19" t="n"/>
      <c r="I2134" s="19" t="n"/>
      <c r="J2134" s="34">
        <f>IF(A2134="","",H2134+I2134)</f>
        <v/>
      </c>
      <c r="K2134" s="14" t="n"/>
      <c r="L2134" s="14" t="n"/>
      <c r="M2134" s="14" t="n"/>
      <c r="N2134" s="14" t="n"/>
      <c r="O2134" s="20">
        <f>IF(A2134="","",SUMPRODUCT((A2134&gt;=Setup!$C$19:$C$30)*(A2134&lt;=Setup!$D$19:$D$30)*Setup!$A$19:$A$30))</f>
        <v/>
      </c>
      <c r="P2134" s="34">
        <f>IF(A2134="","",IF(G2134="Standard 15% (Box 1)",ROUND(H2134*Setup!$B$9,2),0))</f>
        <v/>
      </c>
      <c r="Q2134" s="34">
        <f>IF(A2134="","",I2134-P2134)</f>
        <v/>
      </c>
      <c r="R2134" s="23">
        <f>IF(A2134="","",IF(O2134=0,"Outside audit periods; ","")&amp;IF(G2134="","No VAT category; ","")&amp;IF(ABS(Q2134)&gt;Setup!$B$10,"VAT ≠ 15% × net; ","")&amp;IF(AND(F2134="B2B - VAT registered",NOT(AND(LEN(E2134)=15,LEFT(E2134,1)="3",RIGHT(E2134,1)="3",ISNUMBER(--E2134)))),"Invalid/missing customer VAT no; ","")&amp;IF(L2134&lt;&gt;"Yes","Not reported/cleared on FATOORA; ","")&amp;IF(AND(OR(G2134="Zero-rated domestic (Box 3)",G2134="Export (Box 4)"),N2134=""),"Zero-rate/export evidence missing; ","")&amp;IF(AND(C2134="Credit Note",H2134&gt;0),"Credit note should be negative; ","")&amp;IF(AND(C2134="Simplified Tax Invoice",F2134="B2B - VAT registered"),"Simplified invoice issued to VAT-registered B2B; ",""))</f>
        <v/>
      </c>
    </row>
    <row r="2135">
      <c r="A2135" s="17" t="n"/>
      <c r="B2135" s="14" t="n"/>
      <c r="C2135" s="14" t="n"/>
      <c r="D2135" s="14" t="n"/>
      <c r="E2135" s="16" t="n"/>
      <c r="F2135" s="14" t="n"/>
      <c r="G2135" s="14" t="n"/>
      <c r="H2135" s="19" t="n"/>
      <c r="I2135" s="19" t="n"/>
      <c r="J2135" s="34">
        <f>IF(A2135="","",H2135+I2135)</f>
        <v/>
      </c>
      <c r="K2135" s="14" t="n"/>
      <c r="L2135" s="14" t="n"/>
      <c r="M2135" s="14" t="n"/>
      <c r="N2135" s="14" t="n"/>
      <c r="O2135" s="20">
        <f>IF(A2135="","",SUMPRODUCT((A2135&gt;=Setup!$C$19:$C$30)*(A2135&lt;=Setup!$D$19:$D$30)*Setup!$A$19:$A$30))</f>
        <v/>
      </c>
      <c r="P2135" s="34">
        <f>IF(A2135="","",IF(G2135="Standard 15% (Box 1)",ROUND(H2135*Setup!$B$9,2),0))</f>
        <v/>
      </c>
      <c r="Q2135" s="34">
        <f>IF(A2135="","",I2135-P2135)</f>
        <v/>
      </c>
      <c r="R2135" s="23">
        <f>IF(A2135="","",IF(O2135=0,"Outside audit periods; ","")&amp;IF(G2135="","No VAT category; ","")&amp;IF(ABS(Q2135)&gt;Setup!$B$10,"VAT ≠ 15% × net; ","")&amp;IF(AND(F2135="B2B - VAT registered",NOT(AND(LEN(E2135)=15,LEFT(E2135,1)="3",RIGHT(E2135,1)="3",ISNUMBER(--E2135)))),"Invalid/missing customer VAT no; ","")&amp;IF(L2135&lt;&gt;"Yes","Not reported/cleared on FATOORA; ","")&amp;IF(AND(OR(G2135="Zero-rated domestic (Box 3)",G2135="Export (Box 4)"),N2135=""),"Zero-rate/export evidence missing; ","")&amp;IF(AND(C2135="Credit Note",H2135&gt;0),"Credit note should be negative; ","")&amp;IF(AND(C2135="Simplified Tax Invoice",F2135="B2B - VAT registered"),"Simplified invoice issued to VAT-registered B2B; ",""))</f>
        <v/>
      </c>
    </row>
    <row r="2136">
      <c r="A2136" s="17" t="n"/>
      <c r="B2136" s="14" t="n"/>
      <c r="C2136" s="14" t="n"/>
      <c r="D2136" s="14" t="n"/>
      <c r="E2136" s="16" t="n"/>
      <c r="F2136" s="14" t="n"/>
      <c r="G2136" s="14" t="n"/>
      <c r="H2136" s="19" t="n"/>
      <c r="I2136" s="19" t="n"/>
      <c r="J2136" s="34">
        <f>IF(A2136="","",H2136+I2136)</f>
        <v/>
      </c>
      <c r="K2136" s="14" t="n"/>
      <c r="L2136" s="14" t="n"/>
      <c r="M2136" s="14" t="n"/>
      <c r="N2136" s="14" t="n"/>
      <c r="O2136" s="20">
        <f>IF(A2136="","",SUMPRODUCT((A2136&gt;=Setup!$C$19:$C$30)*(A2136&lt;=Setup!$D$19:$D$30)*Setup!$A$19:$A$30))</f>
        <v/>
      </c>
      <c r="P2136" s="34">
        <f>IF(A2136="","",IF(G2136="Standard 15% (Box 1)",ROUND(H2136*Setup!$B$9,2),0))</f>
        <v/>
      </c>
      <c r="Q2136" s="34">
        <f>IF(A2136="","",I2136-P2136)</f>
        <v/>
      </c>
      <c r="R2136" s="23">
        <f>IF(A2136="","",IF(O2136=0,"Outside audit periods; ","")&amp;IF(G2136="","No VAT category; ","")&amp;IF(ABS(Q2136)&gt;Setup!$B$10,"VAT ≠ 15% × net; ","")&amp;IF(AND(F2136="B2B - VAT registered",NOT(AND(LEN(E2136)=15,LEFT(E2136,1)="3",RIGHT(E2136,1)="3",ISNUMBER(--E2136)))),"Invalid/missing customer VAT no; ","")&amp;IF(L2136&lt;&gt;"Yes","Not reported/cleared on FATOORA; ","")&amp;IF(AND(OR(G2136="Zero-rated domestic (Box 3)",G2136="Export (Box 4)"),N2136=""),"Zero-rate/export evidence missing; ","")&amp;IF(AND(C2136="Credit Note",H2136&gt;0),"Credit note should be negative; ","")&amp;IF(AND(C2136="Simplified Tax Invoice",F2136="B2B - VAT registered"),"Simplified invoice issued to VAT-registered B2B; ",""))</f>
        <v/>
      </c>
    </row>
    <row r="2137">
      <c r="A2137" s="17" t="n"/>
      <c r="B2137" s="14" t="n"/>
      <c r="C2137" s="14" t="n"/>
      <c r="D2137" s="14" t="n"/>
      <c r="E2137" s="16" t="n"/>
      <c r="F2137" s="14" t="n"/>
      <c r="G2137" s="14" t="n"/>
      <c r="H2137" s="19" t="n"/>
      <c r="I2137" s="19" t="n"/>
      <c r="J2137" s="34">
        <f>IF(A2137="","",H2137+I2137)</f>
        <v/>
      </c>
      <c r="K2137" s="14" t="n"/>
      <c r="L2137" s="14" t="n"/>
      <c r="M2137" s="14" t="n"/>
      <c r="N2137" s="14" t="n"/>
      <c r="O2137" s="20">
        <f>IF(A2137="","",SUMPRODUCT((A2137&gt;=Setup!$C$19:$C$30)*(A2137&lt;=Setup!$D$19:$D$30)*Setup!$A$19:$A$30))</f>
        <v/>
      </c>
      <c r="P2137" s="34">
        <f>IF(A2137="","",IF(G2137="Standard 15% (Box 1)",ROUND(H2137*Setup!$B$9,2),0))</f>
        <v/>
      </c>
      <c r="Q2137" s="34">
        <f>IF(A2137="","",I2137-P2137)</f>
        <v/>
      </c>
      <c r="R2137" s="23">
        <f>IF(A2137="","",IF(O2137=0,"Outside audit periods; ","")&amp;IF(G2137="","No VAT category; ","")&amp;IF(ABS(Q2137)&gt;Setup!$B$10,"VAT ≠ 15% × net; ","")&amp;IF(AND(F2137="B2B - VAT registered",NOT(AND(LEN(E2137)=15,LEFT(E2137,1)="3",RIGHT(E2137,1)="3",ISNUMBER(--E2137)))),"Invalid/missing customer VAT no; ","")&amp;IF(L2137&lt;&gt;"Yes","Not reported/cleared on FATOORA; ","")&amp;IF(AND(OR(G2137="Zero-rated domestic (Box 3)",G2137="Export (Box 4)"),N2137=""),"Zero-rate/export evidence missing; ","")&amp;IF(AND(C2137="Credit Note",H2137&gt;0),"Credit note should be negative; ","")&amp;IF(AND(C2137="Simplified Tax Invoice",F2137="B2B - VAT registered"),"Simplified invoice issued to VAT-registered B2B; ",""))</f>
        <v/>
      </c>
    </row>
    <row r="2138">
      <c r="A2138" s="17" t="n"/>
      <c r="B2138" s="14" t="n"/>
      <c r="C2138" s="14" t="n"/>
      <c r="D2138" s="14" t="n"/>
      <c r="E2138" s="16" t="n"/>
      <c r="F2138" s="14" t="n"/>
      <c r="G2138" s="14" t="n"/>
      <c r="H2138" s="19" t="n"/>
      <c r="I2138" s="19" t="n"/>
      <c r="J2138" s="34">
        <f>IF(A2138="","",H2138+I2138)</f>
        <v/>
      </c>
      <c r="K2138" s="14" t="n"/>
      <c r="L2138" s="14" t="n"/>
      <c r="M2138" s="14" t="n"/>
      <c r="N2138" s="14" t="n"/>
      <c r="O2138" s="20">
        <f>IF(A2138="","",SUMPRODUCT((A2138&gt;=Setup!$C$19:$C$30)*(A2138&lt;=Setup!$D$19:$D$30)*Setup!$A$19:$A$30))</f>
        <v/>
      </c>
      <c r="P2138" s="34">
        <f>IF(A2138="","",IF(G2138="Standard 15% (Box 1)",ROUND(H2138*Setup!$B$9,2),0))</f>
        <v/>
      </c>
      <c r="Q2138" s="34">
        <f>IF(A2138="","",I2138-P2138)</f>
        <v/>
      </c>
      <c r="R2138" s="23">
        <f>IF(A2138="","",IF(O2138=0,"Outside audit periods; ","")&amp;IF(G2138="","No VAT category; ","")&amp;IF(ABS(Q2138)&gt;Setup!$B$10,"VAT ≠ 15% × net; ","")&amp;IF(AND(F2138="B2B - VAT registered",NOT(AND(LEN(E2138)=15,LEFT(E2138,1)="3",RIGHT(E2138,1)="3",ISNUMBER(--E2138)))),"Invalid/missing customer VAT no; ","")&amp;IF(L2138&lt;&gt;"Yes","Not reported/cleared on FATOORA; ","")&amp;IF(AND(OR(G2138="Zero-rated domestic (Box 3)",G2138="Export (Box 4)"),N2138=""),"Zero-rate/export evidence missing; ","")&amp;IF(AND(C2138="Credit Note",H2138&gt;0),"Credit note should be negative; ","")&amp;IF(AND(C2138="Simplified Tax Invoice",F2138="B2B - VAT registered"),"Simplified invoice issued to VAT-registered B2B; ",""))</f>
        <v/>
      </c>
    </row>
    <row r="2139">
      <c r="A2139" s="17" t="n"/>
      <c r="B2139" s="14" t="n"/>
      <c r="C2139" s="14" t="n"/>
      <c r="D2139" s="14" t="n"/>
      <c r="E2139" s="16" t="n"/>
      <c r="F2139" s="14" t="n"/>
      <c r="G2139" s="14" t="n"/>
      <c r="H2139" s="19" t="n"/>
      <c r="I2139" s="19" t="n"/>
      <c r="J2139" s="34">
        <f>IF(A2139="","",H2139+I2139)</f>
        <v/>
      </c>
      <c r="K2139" s="14" t="n"/>
      <c r="L2139" s="14" t="n"/>
      <c r="M2139" s="14" t="n"/>
      <c r="N2139" s="14" t="n"/>
      <c r="O2139" s="20">
        <f>IF(A2139="","",SUMPRODUCT((A2139&gt;=Setup!$C$19:$C$30)*(A2139&lt;=Setup!$D$19:$D$30)*Setup!$A$19:$A$30))</f>
        <v/>
      </c>
      <c r="P2139" s="34">
        <f>IF(A2139="","",IF(G2139="Standard 15% (Box 1)",ROUND(H2139*Setup!$B$9,2),0))</f>
        <v/>
      </c>
      <c r="Q2139" s="34">
        <f>IF(A2139="","",I2139-P2139)</f>
        <v/>
      </c>
      <c r="R2139" s="23">
        <f>IF(A2139="","",IF(O2139=0,"Outside audit periods; ","")&amp;IF(G2139="","No VAT category; ","")&amp;IF(ABS(Q2139)&gt;Setup!$B$10,"VAT ≠ 15% × net; ","")&amp;IF(AND(F2139="B2B - VAT registered",NOT(AND(LEN(E2139)=15,LEFT(E2139,1)="3",RIGHT(E2139,1)="3",ISNUMBER(--E2139)))),"Invalid/missing customer VAT no; ","")&amp;IF(L2139&lt;&gt;"Yes","Not reported/cleared on FATOORA; ","")&amp;IF(AND(OR(G2139="Zero-rated domestic (Box 3)",G2139="Export (Box 4)"),N2139=""),"Zero-rate/export evidence missing; ","")&amp;IF(AND(C2139="Credit Note",H2139&gt;0),"Credit note should be negative; ","")&amp;IF(AND(C2139="Simplified Tax Invoice",F2139="B2B - VAT registered"),"Simplified invoice issued to VAT-registered B2B; ",""))</f>
        <v/>
      </c>
    </row>
    <row r="2140">
      <c r="A2140" s="17" t="n"/>
      <c r="B2140" s="14" t="n"/>
      <c r="C2140" s="14" t="n"/>
      <c r="D2140" s="14" t="n"/>
      <c r="E2140" s="16" t="n"/>
      <c r="F2140" s="14" t="n"/>
      <c r="G2140" s="14" t="n"/>
      <c r="H2140" s="19" t="n"/>
      <c r="I2140" s="19" t="n"/>
      <c r="J2140" s="34">
        <f>IF(A2140="","",H2140+I2140)</f>
        <v/>
      </c>
      <c r="K2140" s="14" t="n"/>
      <c r="L2140" s="14" t="n"/>
      <c r="M2140" s="14" t="n"/>
      <c r="N2140" s="14" t="n"/>
      <c r="O2140" s="20">
        <f>IF(A2140="","",SUMPRODUCT((A2140&gt;=Setup!$C$19:$C$30)*(A2140&lt;=Setup!$D$19:$D$30)*Setup!$A$19:$A$30))</f>
        <v/>
      </c>
      <c r="P2140" s="34">
        <f>IF(A2140="","",IF(G2140="Standard 15% (Box 1)",ROUND(H2140*Setup!$B$9,2),0))</f>
        <v/>
      </c>
      <c r="Q2140" s="34">
        <f>IF(A2140="","",I2140-P2140)</f>
        <v/>
      </c>
      <c r="R2140" s="23">
        <f>IF(A2140="","",IF(O2140=0,"Outside audit periods; ","")&amp;IF(G2140="","No VAT category; ","")&amp;IF(ABS(Q2140)&gt;Setup!$B$10,"VAT ≠ 15% × net; ","")&amp;IF(AND(F2140="B2B - VAT registered",NOT(AND(LEN(E2140)=15,LEFT(E2140,1)="3",RIGHT(E2140,1)="3",ISNUMBER(--E2140)))),"Invalid/missing customer VAT no; ","")&amp;IF(L2140&lt;&gt;"Yes","Not reported/cleared on FATOORA; ","")&amp;IF(AND(OR(G2140="Zero-rated domestic (Box 3)",G2140="Export (Box 4)"),N2140=""),"Zero-rate/export evidence missing; ","")&amp;IF(AND(C2140="Credit Note",H2140&gt;0),"Credit note should be negative; ","")&amp;IF(AND(C2140="Simplified Tax Invoice",F2140="B2B - VAT registered"),"Simplified invoice issued to VAT-registered B2B; ",""))</f>
        <v/>
      </c>
    </row>
    <row r="2141">
      <c r="A2141" s="17" t="n"/>
      <c r="B2141" s="14" t="n"/>
      <c r="C2141" s="14" t="n"/>
      <c r="D2141" s="14" t="n"/>
      <c r="E2141" s="16" t="n"/>
      <c r="F2141" s="14" t="n"/>
      <c r="G2141" s="14" t="n"/>
      <c r="H2141" s="19" t="n"/>
      <c r="I2141" s="19" t="n"/>
      <c r="J2141" s="34">
        <f>IF(A2141="","",H2141+I2141)</f>
        <v/>
      </c>
      <c r="K2141" s="14" t="n"/>
      <c r="L2141" s="14" t="n"/>
      <c r="M2141" s="14" t="n"/>
      <c r="N2141" s="14" t="n"/>
      <c r="O2141" s="20">
        <f>IF(A2141="","",SUMPRODUCT((A2141&gt;=Setup!$C$19:$C$30)*(A2141&lt;=Setup!$D$19:$D$30)*Setup!$A$19:$A$30))</f>
        <v/>
      </c>
      <c r="P2141" s="34">
        <f>IF(A2141="","",IF(G2141="Standard 15% (Box 1)",ROUND(H2141*Setup!$B$9,2),0))</f>
        <v/>
      </c>
      <c r="Q2141" s="34">
        <f>IF(A2141="","",I2141-P2141)</f>
        <v/>
      </c>
      <c r="R2141" s="23">
        <f>IF(A2141="","",IF(O2141=0,"Outside audit periods; ","")&amp;IF(G2141="","No VAT category; ","")&amp;IF(ABS(Q2141)&gt;Setup!$B$10,"VAT ≠ 15% × net; ","")&amp;IF(AND(F2141="B2B - VAT registered",NOT(AND(LEN(E2141)=15,LEFT(E2141,1)="3",RIGHT(E2141,1)="3",ISNUMBER(--E2141)))),"Invalid/missing customer VAT no; ","")&amp;IF(L2141&lt;&gt;"Yes","Not reported/cleared on FATOORA; ","")&amp;IF(AND(OR(G2141="Zero-rated domestic (Box 3)",G2141="Export (Box 4)"),N2141=""),"Zero-rate/export evidence missing; ","")&amp;IF(AND(C2141="Credit Note",H2141&gt;0),"Credit note should be negative; ","")&amp;IF(AND(C2141="Simplified Tax Invoice",F2141="B2B - VAT registered"),"Simplified invoice issued to VAT-registered B2B; ",""))</f>
        <v/>
      </c>
    </row>
    <row r="2142">
      <c r="A2142" s="17" t="n"/>
      <c r="B2142" s="14" t="n"/>
      <c r="C2142" s="14" t="n"/>
      <c r="D2142" s="14" t="n"/>
      <c r="E2142" s="16" t="n"/>
      <c r="F2142" s="14" t="n"/>
      <c r="G2142" s="14" t="n"/>
      <c r="H2142" s="19" t="n"/>
      <c r="I2142" s="19" t="n"/>
      <c r="J2142" s="34">
        <f>IF(A2142="","",H2142+I2142)</f>
        <v/>
      </c>
      <c r="K2142" s="14" t="n"/>
      <c r="L2142" s="14" t="n"/>
      <c r="M2142" s="14" t="n"/>
      <c r="N2142" s="14" t="n"/>
      <c r="O2142" s="20">
        <f>IF(A2142="","",SUMPRODUCT((A2142&gt;=Setup!$C$19:$C$30)*(A2142&lt;=Setup!$D$19:$D$30)*Setup!$A$19:$A$30))</f>
        <v/>
      </c>
      <c r="P2142" s="34">
        <f>IF(A2142="","",IF(G2142="Standard 15% (Box 1)",ROUND(H2142*Setup!$B$9,2),0))</f>
        <v/>
      </c>
      <c r="Q2142" s="34">
        <f>IF(A2142="","",I2142-P2142)</f>
        <v/>
      </c>
      <c r="R2142" s="23">
        <f>IF(A2142="","",IF(O2142=0,"Outside audit periods; ","")&amp;IF(G2142="","No VAT category; ","")&amp;IF(ABS(Q2142)&gt;Setup!$B$10,"VAT ≠ 15% × net; ","")&amp;IF(AND(F2142="B2B - VAT registered",NOT(AND(LEN(E2142)=15,LEFT(E2142,1)="3",RIGHT(E2142,1)="3",ISNUMBER(--E2142)))),"Invalid/missing customer VAT no; ","")&amp;IF(L2142&lt;&gt;"Yes","Not reported/cleared on FATOORA; ","")&amp;IF(AND(OR(G2142="Zero-rated domestic (Box 3)",G2142="Export (Box 4)"),N2142=""),"Zero-rate/export evidence missing; ","")&amp;IF(AND(C2142="Credit Note",H2142&gt;0),"Credit note should be negative; ","")&amp;IF(AND(C2142="Simplified Tax Invoice",F2142="B2B - VAT registered"),"Simplified invoice issued to VAT-registered B2B; ",""))</f>
        <v/>
      </c>
    </row>
    <row r="2143">
      <c r="A2143" s="17" t="n"/>
      <c r="B2143" s="14" t="n"/>
      <c r="C2143" s="14" t="n"/>
      <c r="D2143" s="14" t="n"/>
      <c r="E2143" s="16" t="n"/>
      <c r="F2143" s="14" t="n"/>
      <c r="G2143" s="14" t="n"/>
      <c r="H2143" s="19" t="n"/>
      <c r="I2143" s="19" t="n"/>
      <c r="J2143" s="34">
        <f>IF(A2143="","",H2143+I2143)</f>
        <v/>
      </c>
      <c r="K2143" s="14" t="n"/>
      <c r="L2143" s="14" t="n"/>
      <c r="M2143" s="14" t="n"/>
      <c r="N2143" s="14" t="n"/>
      <c r="O2143" s="20">
        <f>IF(A2143="","",SUMPRODUCT((A2143&gt;=Setup!$C$19:$C$30)*(A2143&lt;=Setup!$D$19:$D$30)*Setup!$A$19:$A$30))</f>
        <v/>
      </c>
      <c r="P2143" s="34">
        <f>IF(A2143="","",IF(G2143="Standard 15% (Box 1)",ROUND(H2143*Setup!$B$9,2),0))</f>
        <v/>
      </c>
      <c r="Q2143" s="34">
        <f>IF(A2143="","",I2143-P2143)</f>
        <v/>
      </c>
      <c r="R2143" s="23">
        <f>IF(A2143="","",IF(O2143=0,"Outside audit periods; ","")&amp;IF(G2143="","No VAT category; ","")&amp;IF(ABS(Q2143)&gt;Setup!$B$10,"VAT ≠ 15% × net; ","")&amp;IF(AND(F2143="B2B - VAT registered",NOT(AND(LEN(E2143)=15,LEFT(E2143,1)="3",RIGHT(E2143,1)="3",ISNUMBER(--E2143)))),"Invalid/missing customer VAT no; ","")&amp;IF(L2143&lt;&gt;"Yes","Not reported/cleared on FATOORA; ","")&amp;IF(AND(OR(G2143="Zero-rated domestic (Box 3)",G2143="Export (Box 4)"),N2143=""),"Zero-rate/export evidence missing; ","")&amp;IF(AND(C2143="Credit Note",H2143&gt;0),"Credit note should be negative; ","")&amp;IF(AND(C2143="Simplified Tax Invoice",F2143="B2B - VAT registered"),"Simplified invoice issued to VAT-registered B2B; ",""))</f>
        <v/>
      </c>
    </row>
    <row r="2144">
      <c r="A2144" s="17" t="n"/>
      <c r="B2144" s="14" t="n"/>
      <c r="C2144" s="14" t="n"/>
      <c r="D2144" s="14" t="n"/>
      <c r="E2144" s="16" t="n"/>
      <c r="F2144" s="14" t="n"/>
      <c r="G2144" s="14" t="n"/>
      <c r="H2144" s="19" t="n"/>
      <c r="I2144" s="19" t="n"/>
      <c r="J2144" s="34">
        <f>IF(A2144="","",H2144+I2144)</f>
        <v/>
      </c>
      <c r="K2144" s="14" t="n"/>
      <c r="L2144" s="14" t="n"/>
      <c r="M2144" s="14" t="n"/>
      <c r="N2144" s="14" t="n"/>
      <c r="O2144" s="20">
        <f>IF(A2144="","",SUMPRODUCT((A2144&gt;=Setup!$C$19:$C$30)*(A2144&lt;=Setup!$D$19:$D$30)*Setup!$A$19:$A$30))</f>
        <v/>
      </c>
      <c r="P2144" s="34">
        <f>IF(A2144="","",IF(G2144="Standard 15% (Box 1)",ROUND(H2144*Setup!$B$9,2),0))</f>
        <v/>
      </c>
      <c r="Q2144" s="34">
        <f>IF(A2144="","",I2144-P2144)</f>
        <v/>
      </c>
      <c r="R2144" s="23">
        <f>IF(A2144="","",IF(O2144=0,"Outside audit periods; ","")&amp;IF(G2144="","No VAT category; ","")&amp;IF(ABS(Q2144)&gt;Setup!$B$10,"VAT ≠ 15% × net; ","")&amp;IF(AND(F2144="B2B - VAT registered",NOT(AND(LEN(E2144)=15,LEFT(E2144,1)="3",RIGHT(E2144,1)="3",ISNUMBER(--E2144)))),"Invalid/missing customer VAT no; ","")&amp;IF(L2144&lt;&gt;"Yes","Not reported/cleared on FATOORA; ","")&amp;IF(AND(OR(G2144="Zero-rated domestic (Box 3)",G2144="Export (Box 4)"),N2144=""),"Zero-rate/export evidence missing; ","")&amp;IF(AND(C2144="Credit Note",H2144&gt;0),"Credit note should be negative; ","")&amp;IF(AND(C2144="Simplified Tax Invoice",F2144="B2B - VAT registered"),"Simplified invoice issued to VAT-registered B2B; ",""))</f>
        <v/>
      </c>
    </row>
    <row r="2145">
      <c r="A2145" s="17" t="n"/>
      <c r="B2145" s="14" t="n"/>
      <c r="C2145" s="14" t="n"/>
      <c r="D2145" s="14" t="n"/>
      <c r="E2145" s="16" t="n"/>
      <c r="F2145" s="14" t="n"/>
      <c r="G2145" s="14" t="n"/>
      <c r="H2145" s="19" t="n"/>
      <c r="I2145" s="19" t="n"/>
      <c r="J2145" s="34">
        <f>IF(A2145="","",H2145+I2145)</f>
        <v/>
      </c>
      <c r="K2145" s="14" t="n"/>
      <c r="L2145" s="14" t="n"/>
      <c r="M2145" s="14" t="n"/>
      <c r="N2145" s="14" t="n"/>
      <c r="O2145" s="20">
        <f>IF(A2145="","",SUMPRODUCT((A2145&gt;=Setup!$C$19:$C$30)*(A2145&lt;=Setup!$D$19:$D$30)*Setup!$A$19:$A$30))</f>
        <v/>
      </c>
      <c r="P2145" s="34">
        <f>IF(A2145="","",IF(G2145="Standard 15% (Box 1)",ROUND(H2145*Setup!$B$9,2),0))</f>
        <v/>
      </c>
      <c r="Q2145" s="34">
        <f>IF(A2145="","",I2145-P2145)</f>
        <v/>
      </c>
      <c r="R2145" s="23">
        <f>IF(A2145="","",IF(O2145=0,"Outside audit periods; ","")&amp;IF(G2145="","No VAT category; ","")&amp;IF(ABS(Q2145)&gt;Setup!$B$10,"VAT ≠ 15% × net; ","")&amp;IF(AND(F2145="B2B - VAT registered",NOT(AND(LEN(E2145)=15,LEFT(E2145,1)="3",RIGHT(E2145,1)="3",ISNUMBER(--E2145)))),"Invalid/missing customer VAT no; ","")&amp;IF(L2145&lt;&gt;"Yes","Not reported/cleared on FATOORA; ","")&amp;IF(AND(OR(G2145="Zero-rated domestic (Box 3)",G2145="Export (Box 4)"),N2145=""),"Zero-rate/export evidence missing; ","")&amp;IF(AND(C2145="Credit Note",H2145&gt;0),"Credit note should be negative; ","")&amp;IF(AND(C2145="Simplified Tax Invoice",F2145="B2B - VAT registered"),"Simplified invoice issued to VAT-registered B2B; ",""))</f>
        <v/>
      </c>
    </row>
    <row r="2146">
      <c r="A2146" s="17" t="n"/>
      <c r="B2146" s="14" t="n"/>
      <c r="C2146" s="14" t="n"/>
      <c r="D2146" s="14" t="n"/>
      <c r="E2146" s="16" t="n"/>
      <c r="F2146" s="14" t="n"/>
      <c r="G2146" s="14" t="n"/>
      <c r="H2146" s="19" t="n"/>
      <c r="I2146" s="19" t="n"/>
      <c r="J2146" s="34">
        <f>IF(A2146="","",H2146+I2146)</f>
        <v/>
      </c>
      <c r="K2146" s="14" t="n"/>
      <c r="L2146" s="14" t="n"/>
      <c r="M2146" s="14" t="n"/>
      <c r="N2146" s="14" t="n"/>
      <c r="O2146" s="20">
        <f>IF(A2146="","",SUMPRODUCT((A2146&gt;=Setup!$C$19:$C$30)*(A2146&lt;=Setup!$D$19:$D$30)*Setup!$A$19:$A$30))</f>
        <v/>
      </c>
      <c r="P2146" s="34">
        <f>IF(A2146="","",IF(G2146="Standard 15% (Box 1)",ROUND(H2146*Setup!$B$9,2),0))</f>
        <v/>
      </c>
      <c r="Q2146" s="34">
        <f>IF(A2146="","",I2146-P2146)</f>
        <v/>
      </c>
      <c r="R2146" s="23">
        <f>IF(A2146="","",IF(O2146=0,"Outside audit periods; ","")&amp;IF(G2146="","No VAT category; ","")&amp;IF(ABS(Q2146)&gt;Setup!$B$10,"VAT ≠ 15% × net; ","")&amp;IF(AND(F2146="B2B - VAT registered",NOT(AND(LEN(E2146)=15,LEFT(E2146,1)="3",RIGHT(E2146,1)="3",ISNUMBER(--E2146)))),"Invalid/missing customer VAT no; ","")&amp;IF(L2146&lt;&gt;"Yes","Not reported/cleared on FATOORA; ","")&amp;IF(AND(OR(G2146="Zero-rated domestic (Box 3)",G2146="Export (Box 4)"),N2146=""),"Zero-rate/export evidence missing; ","")&amp;IF(AND(C2146="Credit Note",H2146&gt;0),"Credit note should be negative; ","")&amp;IF(AND(C2146="Simplified Tax Invoice",F2146="B2B - VAT registered"),"Simplified invoice issued to VAT-registered B2B; ",""))</f>
        <v/>
      </c>
    </row>
    <row r="2147">
      <c r="A2147" s="17" t="n"/>
      <c r="B2147" s="14" t="n"/>
      <c r="C2147" s="14" t="n"/>
      <c r="D2147" s="14" t="n"/>
      <c r="E2147" s="16" t="n"/>
      <c r="F2147" s="14" t="n"/>
      <c r="G2147" s="14" t="n"/>
      <c r="H2147" s="19" t="n"/>
      <c r="I2147" s="19" t="n"/>
      <c r="J2147" s="34">
        <f>IF(A2147="","",H2147+I2147)</f>
        <v/>
      </c>
      <c r="K2147" s="14" t="n"/>
      <c r="L2147" s="14" t="n"/>
      <c r="M2147" s="14" t="n"/>
      <c r="N2147" s="14" t="n"/>
      <c r="O2147" s="20">
        <f>IF(A2147="","",SUMPRODUCT((A2147&gt;=Setup!$C$19:$C$30)*(A2147&lt;=Setup!$D$19:$D$30)*Setup!$A$19:$A$30))</f>
        <v/>
      </c>
      <c r="P2147" s="34">
        <f>IF(A2147="","",IF(G2147="Standard 15% (Box 1)",ROUND(H2147*Setup!$B$9,2),0))</f>
        <v/>
      </c>
      <c r="Q2147" s="34">
        <f>IF(A2147="","",I2147-P2147)</f>
        <v/>
      </c>
      <c r="R2147" s="23">
        <f>IF(A2147="","",IF(O2147=0,"Outside audit periods; ","")&amp;IF(G2147="","No VAT category; ","")&amp;IF(ABS(Q2147)&gt;Setup!$B$10,"VAT ≠ 15% × net; ","")&amp;IF(AND(F2147="B2B - VAT registered",NOT(AND(LEN(E2147)=15,LEFT(E2147,1)="3",RIGHT(E2147,1)="3",ISNUMBER(--E2147)))),"Invalid/missing customer VAT no; ","")&amp;IF(L2147&lt;&gt;"Yes","Not reported/cleared on FATOORA; ","")&amp;IF(AND(OR(G2147="Zero-rated domestic (Box 3)",G2147="Export (Box 4)"),N2147=""),"Zero-rate/export evidence missing; ","")&amp;IF(AND(C2147="Credit Note",H2147&gt;0),"Credit note should be negative; ","")&amp;IF(AND(C2147="Simplified Tax Invoice",F2147="B2B - VAT registered"),"Simplified invoice issued to VAT-registered B2B; ",""))</f>
        <v/>
      </c>
    </row>
    <row r="2148">
      <c r="A2148" s="17" t="n"/>
      <c r="B2148" s="14" t="n"/>
      <c r="C2148" s="14" t="n"/>
      <c r="D2148" s="14" t="n"/>
      <c r="E2148" s="16" t="n"/>
      <c r="F2148" s="14" t="n"/>
      <c r="G2148" s="14" t="n"/>
      <c r="H2148" s="19" t="n"/>
      <c r="I2148" s="19" t="n"/>
      <c r="J2148" s="34">
        <f>IF(A2148="","",H2148+I2148)</f>
        <v/>
      </c>
      <c r="K2148" s="14" t="n"/>
      <c r="L2148" s="14" t="n"/>
      <c r="M2148" s="14" t="n"/>
      <c r="N2148" s="14" t="n"/>
      <c r="O2148" s="20">
        <f>IF(A2148="","",SUMPRODUCT((A2148&gt;=Setup!$C$19:$C$30)*(A2148&lt;=Setup!$D$19:$D$30)*Setup!$A$19:$A$30))</f>
        <v/>
      </c>
      <c r="P2148" s="34">
        <f>IF(A2148="","",IF(G2148="Standard 15% (Box 1)",ROUND(H2148*Setup!$B$9,2),0))</f>
        <v/>
      </c>
      <c r="Q2148" s="34">
        <f>IF(A2148="","",I2148-P2148)</f>
        <v/>
      </c>
      <c r="R2148" s="23">
        <f>IF(A2148="","",IF(O2148=0,"Outside audit periods; ","")&amp;IF(G2148="","No VAT category; ","")&amp;IF(ABS(Q2148)&gt;Setup!$B$10,"VAT ≠ 15% × net; ","")&amp;IF(AND(F2148="B2B - VAT registered",NOT(AND(LEN(E2148)=15,LEFT(E2148,1)="3",RIGHT(E2148,1)="3",ISNUMBER(--E2148)))),"Invalid/missing customer VAT no; ","")&amp;IF(L2148&lt;&gt;"Yes","Not reported/cleared on FATOORA; ","")&amp;IF(AND(OR(G2148="Zero-rated domestic (Box 3)",G2148="Export (Box 4)"),N2148=""),"Zero-rate/export evidence missing; ","")&amp;IF(AND(C2148="Credit Note",H2148&gt;0),"Credit note should be negative; ","")&amp;IF(AND(C2148="Simplified Tax Invoice",F2148="B2B - VAT registered"),"Simplified invoice issued to VAT-registered B2B; ",""))</f>
        <v/>
      </c>
    </row>
    <row r="2149">
      <c r="A2149" s="17" t="n"/>
      <c r="B2149" s="14" t="n"/>
      <c r="C2149" s="14" t="n"/>
      <c r="D2149" s="14" t="n"/>
      <c r="E2149" s="16" t="n"/>
      <c r="F2149" s="14" t="n"/>
      <c r="G2149" s="14" t="n"/>
      <c r="H2149" s="19" t="n"/>
      <c r="I2149" s="19" t="n"/>
      <c r="J2149" s="34">
        <f>IF(A2149="","",H2149+I2149)</f>
        <v/>
      </c>
      <c r="K2149" s="14" t="n"/>
      <c r="L2149" s="14" t="n"/>
      <c r="M2149" s="14" t="n"/>
      <c r="N2149" s="14" t="n"/>
      <c r="O2149" s="20">
        <f>IF(A2149="","",SUMPRODUCT((A2149&gt;=Setup!$C$19:$C$30)*(A2149&lt;=Setup!$D$19:$D$30)*Setup!$A$19:$A$30))</f>
        <v/>
      </c>
      <c r="P2149" s="34">
        <f>IF(A2149="","",IF(G2149="Standard 15% (Box 1)",ROUND(H2149*Setup!$B$9,2),0))</f>
        <v/>
      </c>
      <c r="Q2149" s="34">
        <f>IF(A2149="","",I2149-P2149)</f>
        <v/>
      </c>
      <c r="R2149" s="23">
        <f>IF(A2149="","",IF(O2149=0,"Outside audit periods; ","")&amp;IF(G2149="","No VAT category; ","")&amp;IF(ABS(Q2149)&gt;Setup!$B$10,"VAT ≠ 15% × net; ","")&amp;IF(AND(F2149="B2B - VAT registered",NOT(AND(LEN(E2149)=15,LEFT(E2149,1)="3",RIGHT(E2149,1)="3",ISNUMBER(--E2149)))),"Invalid/missing customer VAT no; ","")&amp;IF(L2149&lt;&gt;"Yes","Not reported/cleared on FATOORA; ","")&amp;IF(AND(OR(G2149="Zero-rated domestic (Box 3)",G2149="Export (Box 4)"),N2149=""),"Zero-rate/export evidence missing; ","")&amp;IF(AND(C2149="Credit Note",H2149&gt;0),"Credit note should be negative; ","")&amp;IF(AND(C2149="Simplified Tax Invoice",F2149="B2B - VAT registered"),"Simplified invoice issued to VAT-registered B2B; ",""))</f>
        <v/>
      </c>
    </row>
    <row r="2150">
      <c r="A2150" s="17" t="n"/>
      <c r="B2150" s="14" t="n"/>
      <c r="C2150" s="14" t="n"/>
      <c r="D2150" s="14" t="n"/>
      <c r="E2150" s="16" t="n"/>
      <c r="F2150" s="14" t="n"/>
      <c r="G2150" s="14" t="n"/>
      <c r="H2150" s="19" t="n"/>
      <c r="I2150" s="19" t="n"/>
      <c r="J2150" s="34">
        <f>IF(A2150="","",H2150+I2150)</f>
        <v/>
      </c>
      <c r="K2150" s="14" t="n"/>
      <c r="L2150" s="14" t="n"/>
      <c r="M2150" s="14" t="n"/>
      <c r="N2150" s="14" t="n"/>
      <c r="O2150" s="20">
        <f>IF(A2150="","",SUMPRODUCT((A2150&gt;=Setup!$C$19:$C$30)*(A2150&lt;=Setup!$D$19:$D$30)*Setup!$A$19:$A$30))</f>
        <v/>
      </c>
      <c r="P2150" s="34">
        <f>IF(A2150="","",IF(G2150="Standard 15% (Box 1)",ROUND(H2150*Setup!$B$9,2),0))</f>
        <v/>
      </c>
      <c r="Q2150" s="34">
        <f>IF(A2150="","",I2150-P2150)</f>
        <v/>
      </c>
      <c r="R2150" s="23">
        <f>IF(A2150="","",IF(O2150=0,"Outside audit periods; ","")&amp;IF(G2150="","No VAT category; ","")&amp;IF(ABS(Q2150)&gt;Setup!$B$10,"VAT ≠ 15% × net; ","")&amp;IF(AND(F2150="B2B - VAT registered",NOT(AND(LEN(E2150)=15,LEFT(E2150,1)="3",RIGHT(E2150,1)="3",ISNUMBER(--E2150)))),"Invalid/missing customer VAT no; ","")&amp;IF(L2150&lt;&gt;"Yes","Not reported/cleared on FATOORA; ","")&amp;IF(AND(OR(G2150="Zero-rated domestic (Box 3)",G2150="Export (Box 4)"),N2150=""),"Zero-rate/export evidence missing; ","")&amp;IF(AND(C2150="Credit Note",H2150&gt;0),"Credit note should be negative; ","")&amp;IF(AND(C2150="Simplified Tax Invoice",F2150="B2B - VAT registered"),"Simplified invoice issued to VAT-registered B2B; ",""))</f>
        <v/>
      </c>
    </row>
    <row r="2151">
      <c r="A2151" s="17" t="n"/>
      <c r="B2151" s="14" t="n"/>
      <c r="C2151" s="14" t="n"/>
      <c r="D2151" s="14" t="n"/>
      <c r="E2151" s="16" t="n"/>
      <c r="F2151" s="14" t="n"/>
      <c r="G2151" s="14" t="n"/>
      <c r="H2151" s="19" t="n"/>
      <c r="I2151" s="19" t="n"/>
      <c r="J2151" s="34">
        <f>IF(A2151="","",H2151+I2151)</f>
        <v/>
      </c>
      <c r="K2151" s="14" t="n"/>
      <c r="L2151" s="14" t="n"/>
      <c r="M2151" s="14" t="n"/>
      <c r="N2151" s="14" t="n"/>
      <c r="O2151" s="20">
        <f>IF(A2151="","",SUMPRODUCT((A2151&gt;=Setup!$C$19:$C$30)*(A2151&lt;=Setup!$D$19:$D$30)*Setup!$A$19:$A$30))</f>
        <v/>
      </c>
      <c r="P2151" s="34">
        <f>IF(A2151="","",IF(G2151="Standard 15% (Box 1)",ROUND(H2151*Setup!$B$9,2),0))</f>
        <v/>
      </c>
      <c r="Q2151" s="34">
        <f>IF(A2151="","",I2151-P2151)</f>
        <v/>
      </c>
      <c r="R2151" s="23">
        <f>IF(A2151="","",IF(O2151=0,"Outside audit periods; ","")&amp;IF(G2151="","No VAT category; ","")&amp;IF(ABS(Q2151)&gt;Setup!$B$10,"VAT ≠ 15% × net; ","")&amp;IF(AND(F2151="B2B - VAT registered",NOT(AND(LEN(E2151)=15,LEFT(E2151,1)="3",RIGHT(E2151,1)="3",ISNUMBER(--E2151)))),"Invalid/missing customer VAT no; ","")&amp;IF(L2151&lt;&gt;"Yes","Not reported/cleared on FATOORA; ","")&amp;IF(AND(OR(G2151="Zero-rated domestic (Box 3)",G2151="Export (Box 4)"),N2151=""),"Zero-rate/export evidence missing; ","")&amp;IF(AND(C2151="Credit Note",H2151&gt;0),"Credit note should be negative; ","")&amp;IF(AND(C2151="Simplified Tax Invoice",F2151="B2B - VAT registered"),"Simplified invoice issued to VAT-registered B2B; ",""))</f>
        <v/>
      </c>
    </row>
    <row r="2152">
      <c r="A2152" s="17" t="n"/>
      <c r="B2152" s="14" t="n"/>
      <c r="C2152" s="14" t="n"/>
      <c r="D2152" s="14" t="n"/>
      <c r="E2152" s="16" t="n"/>
      <c r="F2152" s="14" t="n"/>
      <c r="G2152" s="14" t="n"/>
      <c r="H2152" s="19" t="n"/>
      <c r="I2152" s="19" t="n"/>
      <c r="J2152" s="34">
        <f>IF(A2152="","",H2152+I2152)</f>
        <v/>
      </c>
      <c r="K2152" s="14" t="n"/>
      <c r="L2152" s="14" t="n"/>
      <c r="M2152" s="14" t="n"/>
      <c r="N2152" s="14" t="n"/>
      <c r="O2152" s="20">
        <f>IF(A2152="","",SUMPRODUCT((A2152&gt;=Setup!$C$19:$C$30)*(A2152&lt;=Setup!$D$19:$D$30)*Setup!$A$19:$A$30))</f>
        <v/>
      </c>
      <c r="P2152" s="34">
        <f>IF(A2152="","",IF(G2152="Standard 15% (Box 1)",ROUND(H2152*Setup!$B$9,2),0))</f>
        <v/>
      </c>
      <c r="Q2152" s="34">
        <f>IF(A2152="","",I2152-P2152)</f>
        <v/>
      </c>
      <c r="R2152" s="23">
        <f>IF(A2152="","",IF(O2152=0,"Outside audit periods; ","")&amp;IF(G2152="","No VAT category; ","")&amp;IF(ABS(Q2152)&gt;Setup!$B$10,"VAT ≠ 15% × net; ","")&amp;IF(AND(F2152="B2B - VAT registered",NOT(AND(LEN(E2152)=15,LEFT(E2152,1)="3",RIGHT(E2152,1)="3",ISNUMBER(--E2152)))),"Invalid/missing customer VAT no; ","")&amp;IF(L2152&lt;&gt;"Yes","Not reported/cleared on FATOORA; ","")&amp;IF(AND(OR(G2152="Zero-rated domestic (Box 3)",G2152="Export (Box 4)"),N2152=""),"Zero-rate/export evidence missing; ","")&amp;IF(AND(C2152="Credit Note",H2152&gt;0),"Credit note should be negative; ","")&amp;IF(AND(C2152="Simplified Tax Invoice",F2152="B2B - VAT registered"),"Simplified invoice issued to VAT-registered B2B; ",""))</f>
        <v/>
      </c>
    </row>
    <row r="2153">
      <c r="A2153" s="17" t="n"/>
      <c r="B2153" s="14" t="n"/>
      <c r="C2153" s="14" t="n"/>
      <c r="D2153" s="14" t="n"/>
      <c r="E2153" s="16" t="n"/>
      <c r="F2153" s="14" t="n"/>
      <c r="G2153" s="14" t="n"/>
      <c r="H2153" s="19" t="n"/>
      <c r="I2153" s="19" t="n"/>
      <c r="J2153" s="34">
        <f>IF(A2153="","",H2153+I2153)</f>
        <v/>
      </c>
      <c r="K2153" s="14" t="n"/>
      <c r="L2153" s="14" t="n"/>
      <c r="M2153" s="14" t="n"/>
      <c r="N2153" s="14" t="n"/>
      <c r="O2153" s="20">
        <f>IF(A2153="","",SUMPRODUCT((A2153&gt;=Setup!$C$19:$C$30)*(A2153&lt;=Setup!$D$19:$D$30)*Setup!$A$19:$A$30))</f>
        <v/>
      </c>
      <c r="P2153" s="34">
        <f>IF(A2153="","",IF(G2153="Standard 15% (Box 1)",ROUND(H2153*Setup!$B$9,2),0))</f>
        <v/>
      </c>
      <c r="Q2153" s="34">
        <f>IF(A2153="","",I2153-P2153)</f>
        <v/>
      </c>
      <c r="R2153" s="23">
        <f>IF(A2153="","",IF(O2153=0,"Outside audit periods; ","")&amp;IF(G2153="","No VAT category; ","")&amp;IF(ABS(Q2153)&gt;Setup!$B$10,"VAT ≠ 15% × net; ","")&amp;IF(AND(F2153="B2B - VAT registered",NOT(AND(LEN(E2153)=15,LEFT(E2153,1)="3",RIGHT(E2153,1)="3",ISNUMBER(--E2153)))),"Invalid/missing customer VAT no; ","")&amp;IF(L2153&lt;&gt;"Yes","Not reported/cleared on FATOORA; ","")&amp;IF(AND(OR(G2153="Zero-rated domestic (Box 3)",G2153="Export (Box 4)"),N2153=""),"Zero-rate/export evidence missing; ","")&amp;IF(AND(C2153="Credit Note",H2153&gt;0),"Credit note should be negative; ","")&amp;IF(AND(C2153="Simplified Tax Invoice",F2153="B2B - VAT registered"),"Simplified invoice issued to VAT-registered B2B; ",""))</f>
        <v/>
      </c>
    </row>
    <row r="2154">
      <c r="A2154" s="17" t="n"/>
      <c r="B2154" s="14" t="n"/>
      <c r="C2154" s="14" t="n"/>
      <c r="D2154" s="14" t="n"/>
      <c r="E2154" s="16" t="n"/>
      <c r="F2154" s="14" t="n"/>
      <c r="G2154" s="14" t="n"/>
      <c r="H2154" s="19" t="n"/>
      <c r="I2154" s="19" t="n"/>
      <c r="J2154" s="34">
        <f>IF(A2154="","",H2154+I2154)</f>
        <v/>
      </c>
      <c r="K2154" s="14" t="n"/>
      <c r="L2154" s="14" t="n"/>
      <c r="M2154" s="14" t="n"/>
      <c r="N2154" s="14" t="n"/>
      <c r="O2154" s="20">
        <f>IF(A2154="","",SUMPRODUCT((A2154&gt;=Setup!$C$19:$C$30)*(A2154&lt;=Setup!$D$19:$D$30)*Setup!$A$19:$A$30))</f>
        <v/>
      </c>
      <c r="P2154" s="34">
        <f>IF(A2154="","",IF(G2154="Standard 15% (Box 1)",ROUND(H2154*Setup!$B$9,2),0))</f>
        <v/>
      </c>
      <c r="Q2154" s="34">
        <f>IF(A2154="","",I2154-P2154)</f>
        <v/>
      </c>
      <c r="R2154" s="23">
        <f>IF(A2154="","",IF(O2154=0,"Outside audit periods; ","")&amp;IF(G2154="","No VAT category; ","")&amp;IF(ABS(Q2154)&gt;Setup!$B$10,"VAT ≠ 15% × net; ","")&amp;IF(AND(F2154="B2B - VAT registered",NOT(AND(LEN(E2154)=15,LEFT(E2154,1)="3",RIGHT(E2154,1)="3",ISNUMBER(--E2154)))),"Invalid/missing customer VAT no; ","")&amp;IF(L2154&lt;&gt;"Yes","Not reported/cleared on FATOORA; ","")&amp;IF(AND(OR(G2154="Zero-rated domestic (Box 3)",G2154="Export (Box 4)"),N2154=""),"Zero-rate/export evidence missing; ","")&amp;IF(AND(C2154="Credit Note",H2154&gt;0),"Credit note should be negative; ","")&amp;IF(AND(C2154="Simplified Tax Invoice",F2154="B2B - VAT registered"),"Simplified invoice issued to VAT-registered B2B; ",""))</f>
        <v/>
      </c>
    </row>
    <row r="2155">
      <c r="A2155" s="17" t="n"/>
      <c r="B2155" s="14" t="n"/>
      <c r="C2155" s="14" t="n"/>
      <c r="D2155" s="14" t="n"/>
      <c r="E2155" s="16" t="n"/>
      <c r="F2155" s="14" t="n"/>
      <c r="G2155" s="14" t="n"/>
      <c r="H2155" s="19" t="n"/>
      <c r="I2155" s="19" t="n"/>
      <c r="J2155" s="34">
        <f>IF(A2155="","",H2155+I2155)</f>
        <v/>
      </c>
      <c r="K2155" s="14" t="n"/>
      <c r="L2155" s="14" t="n"/>
      <c r="M2155" s="14" t="n"/>
      <c r="N2155" s="14" t="n"/>
      <c r="O2155" s="20">
        <f>IF(A2155="","",SUMPRODUCT((A2155&gt;=Setup!$C$19:$C$30)*(A2155&lt;=Setup!$D$19:$D$30)*Setup!$A$19:$A$30))</f>
        <v/>
      </c>
      <c r="P2155" s="34">
        <f>IF(A2155="","",IF(G2155="Standard 15% (Box 1)",ROUND(H2155*Setup!$B$9,2),0))</f>
        <v/>
      </c>
      <c r="Q2155" s="34">
        <f>IF(A2155="","",I2155-P2155)</f>
        <v/>
      </c>
      <c r="R2155" s="23">
        <f>IF(A2155="","",IF(O2155=0,"Outside audit periods; ","")&amp;IF(G2155="","No VAT category; ","")&amp;IF(ABS(Q2155)&gt;Setup!$B$10,"VAT ≠ 15% × net; ","")&amp;IF(AND(F2155="B2B - VAT registered",NOT(AND(LEN(E2155)=15,LEFT(E2155,1)="3",RIGHT(E2155,1)="3",ISNUMBER(--E2155)))),"Invalid/missing customer VAT no; ","")&amp;IF(L2155&lt;&gt;"Yes","Not reported/cleared on FATOORA; ","")&amp;IF(AND(OR(G2155="Zero-rated domestic (Box 3)",G2155="Export (Box 4)"),N2155=""),"Zero-rate/export evidence missing; ","")&amp;IF(AND(C2155="Credit Note",H2155&gt;0),"Credit note should be negative; ","")&amp;IF(AND(C2155="Simplified Tax Invoice",F2155="B2B - VAT registered"),"Simplified invoice issued to VAT-registered B2B; ",""))</f>
        <v/>
      </c>
    </row>
    <row r="2156">
      <c r="A2156" s="17" t="n"/>
      <c r="B2156" s="14" t="n"/>
      <c r="C2156" s="14" t="n"/>
      <c r="D2156" s="14" t="n"/>
      <c r="E2156" s="16" t="n"/>
      <c r="F2156" s="14" t="n"/>
      <c r="G2156" s="14" t="n"/>
      <c r="H2156" s="19" t="n"/>
      <c r="I2156" s="19" t="n"/>
      <c r="J2156" s="34">
        <f>IF(A2156="","",H2156+I2156)</f>
        <v/>
      </c>
      <c r="K2156" s="14" t="n"/>
      <c r="L2156" s="14" t="n"/>
      <c r="M2156" s="14" t="n"/>
      <c r="N2156" s="14" t="n"/>
      <c r="O2156" s="20">
        <f>IF(A2156="","",SUMPRODUCT((A2156&gt;=Setup!$C$19:$C$30)*(A2156&lt;=Setup!$D$19:$D$30)*Setup!$A$19:$A$30))</f>
        <v/>
      </c>
      <c r="P2156" s="34">
        <f>IF(A2156="","",IF(G2156="Standard 15% (Box 1)",ROUND(H2156*Setup!$B$9,2),0))</f>
        <v/>
      </c>
      <c r="Q2156" s="34">
        <f>IF(A2156="","",I2156-P2156)</f>
        <v/>
      </c>
      <c r="R2156" s="23">
        <f>IF(A2156="","",IF(O2156=0,"Outside audit periods; ","")&amp;IF(G2156="","No VAT category; ","")&amp;IF(ABS(Q2156)&gt;Setup!$B$10,"VAT ≠ 15% × net; ","")&amp;IF(AND(F2156="B2B - VAT registered",NOT(AND(LEN(E2156)=15,LEFT(E2156,1)="3",RIGHT(E2156,1)="3",ISNUMBER(--E2156)))),"Invalid/missing customer VAT no; ","")&amp;IF(L2156&lt;&gt;"Yes","Not reported/cleared on FATOORA; ","")&amp;IF(AND(OR(G2156="Zero-rated domestic (Box 3)",G2156="Export (Box 4)"),N2156=""),"Zero-rate/export evidence missing; ","")&amp;IF(AND(C2156="Credit Note",H2156&gt;0),"Credit note should be negative; ","")&amp;IF(AND(C2156="Simplified Tax Invoice",F2156="B2B - VAT registered"),"Simplified invoice issued to VAT-registered B2B; ",""))</f>
        <v/>
      </c>
    </row>
    <row r="2157">
      <c r="A2157" s="17" t="n"/>
      <c r="B2157" s="14" t="n"/>
      <c r="C2157" s="14" t="n"/>
      <c r="D2157" s="14" t="n"/>
      <c r="E2157" s="16" t="n"/>
      <c r="F2157" s="14" t="n"/>
      <c r="G2157" s="14" t="n"/>
      <c r="H2157" s="19" t="n"/>
      <c r="I2157" s="19" t="n"/>
      <c r="J2157" s="34">
        <f>IF(A2157="","",H2157+I2157)</f>
        <v/>
      </c>
      <c r="K2157" s="14" t="n"/>
      <c r="L2157" s="14" t="n"/>
      <c r="M2157" s="14" t="n"/>
      <c r="N2157" s="14" t="n"/>
      <c r="O2157" s="20">
        <f>IF(A2157="","",SUMPRODUCT((A2157&gt;=Setup!$C$19:$C$30)*(A2157&lt;=Setup!$D$19:$D$30)*Setup!$A$19:$A$30))</f>
        <v/>
      </c>
      <c r="P2157" s="34">
        <f>IF(A2157="","",IF(G2157="Standard 15% (Box 1)",ROUND(H2157*Setup!$B$9,2),0))</f>
        <v/>
      </c>
      <c r="Q2157" s="34">
        <f>IF(A2157="","",I2157-P2157)</f>
        <v/>
      </c>
      <c r="R2157" s="23">
        <f>IF(A2157="","",IF(O2157=0,"Outside audit periods; ","")&amp;IF(G2157="","No VAT category; ","")&amp;IF(ABS(Q2157)&gt;Setup!$B$10,"VAT ≠ 15% × net; ","")&amp;IF(AND(F2157="B2B - VAT registered",NOT(AND(LEN(E2157)=15,LEFT(E2157,1)="3",RIGHT(E2157,1)="3",ISNUMBER(--E2157)))),"Invalid/missing customer VAT no; ","")&amp;IF(L2157&lt;&gt;"Yes","Not reported/cleared on FATOORA; ","")&amp;IF(AND(OR(G2157="Zero-rated domestic (Box 3)",G2157="Export (Box 4)"),N2157=""),"Zero-rate/export evidence missing; ","")&amp;IF(AND(C2157="Credit Note",H2157&gt;0),"Credit note should be negative; ","")&amp;IF(AND(C2157="Simplified Tax Invoice",F2157="B2B - VAT registered"),"Simplified invoice issued to VAT-registered B2B; ",""))</f>
        <v/>
      </c>
    </row>
    <row r="2158">
      <c r="A2158" s="17" t="n"/>
      <c r="B2158" s="14" t="n"/>
      <c r="C2158" s="14" t="n"/>
      <c r="D2158" s="14" t="n"/>
      <c r="E2158" s="16" t="n"/>
      <c r="F2158" s="14" t="n"/>
      <c r="G2158" s="14" t="n"/>
      <c r="H2158" s="19" t="n"/>
      <c r="I2158" s="19" t="n"/>
      <c r="J2158" s="34">
        <f>IF(A2158="","",H2158+I2158)</f>
        <v/>
      </c>
      <c r="K2158" s="14" t="n"/>
      <c r="L2158" s="14" t="n"/>
      <c r="M2158" s="14" t="n"/>
      <c r="N2158" s="14" t="n"/>
      <c r="O2158" s="20">
        <f>IF(A2158="","",SUMPRODUCT((A2158&gt;=Setup!$C$19:$C$30)*(A2158&lt;=Setup!$D$19:$D$30)*Setup!$A$19:$A$30))</f>
        <v/>
      </c>
      <c r="P2158" s="34">
        <f>IF(A2158="","",IF(G2158="Standard 15% (Box 1)",ROUND(H2158*Setup!$B$9,2),0))</f>
        <v/>
      </c>
      <c r="Q2158" s="34">
        <f>IF(A2158="","",I2158-P2158)</f>
        <v/>
      </c>
      <c r="R2158" s="23">
        <f>IF(A2158="","",IF(O2158=0,"Outside audit periods; ","")&amp;IF(G2158="","No VAT category; ","")&amp;IF(ABS(Q2158)&gt;Setup!$B$10,"VAT ≠ 15% × net; ","")&amp;IF(AND(F2158="B2B - VAT registered",NOT(AND(LEN(E2158)=15,LEFT(E2158,1)="3",RIGHT(E2158,1)="3",ISNUMBER(--E2158)))),"Invalid/missing customer VAT no; ","")&amp;IF(L2158&lt;&gt;"Yes","Not reported/cleared on FATOORA; ","")&amp;IF(AND(OR(G2158="Zero-rated domestic (Box 3)",G2158="Export (Box 4)"),N2158=""),"Zero-rate/export evidence missing; ","")&amp;IF(AND(C2158="Credit Note",H2158&gt;0),"Credit note should be negative; ","")&amp;IF(AND(C2158="Simplified Tax Invoice",F2158="B2B - VAT registered"),"Simplified invoice issued to VAT-registered B2B; ",""))</f>
        <v/>
      </c>
    </row>
    <row r="2159">
      <c r="A2159" s="17" t="n"/>
      <c r="B2159" s="14" t="n"/>
      <c r="C2159" s="14" t="n"/>
      <c r="D2159" s="14" t="n"/>
      <c r="E2159" s="16" t="n"/>
      <c r="F2159" s="14" t="n"/>
      <c r="G2159" s="14" t="n"/>
      <c r="H2159" s="19" t="n"/>
      <c r="I2159" s="19" t="n"/>
      <c r="J2159" s="34">
        <f>IF(A2159="","",H2159+I2159)</f>
        <v/>
      </c>
      <c r="K2159" s="14" t="n"/>
      <c r="L2159" s="14" t="n"/>
      <c r="M2159" s="14" t="n"/>
      <c r="N2159" s="14" t="n"/>
      <c r="O2159" s="20">
        <f>IF(A2159="","",SUMPRODUCT((A2159&gt;=Setup!$C$19:$C$30)*(A2159&lt;=Setup!$D$19:$D$30)*Setup!$A$19:$A$30))</f>
        <v/>
      </c>
      <c r="P2159" s="34">
        <f>IF(A2159="","",IF(G2159="Standard 15% (Box 1)",ROUND(H2159*Setup!$B$9,2),0))</f>
        <v/>
      </c>
      <c r="Q2159" s="34">
        <f>IF(A2159="","",I2159-P2159)</f>
        <v/>
      </c>
      <c r="R2159" s="23">
        <f>IF(A2159="","",IF(O2159=0,"Outside audit periods; ","")&amp;IF(G2159="","No VAT category; ","")&amp;IF(ABS(Q2159)&gt;Setup!$B$10,"VAT ≠ 15% × net; ","")&amp;IF(AND(F2159="B2B - VAT registered",NOT(AND(LEN(E2159)=15,LEFT(E2159,1)="3",RIGHT(E2159,1)="3",ISNUMBER(--E2159)))),"Invalid/missing customer VAT no; ","")&amp;IF(L2159&lt;&gt;"Yes","Not reported/cleared on FATOORA; ","")&amp;IF(AND(OR(G2159="Zero-rated domestic (Box 3)",G2159="Export (Box 4)"),N2159=""),"Zero-rate/export evidence missing; ","")&amp;IF(AND(C2159="Credit Note",H2159&gt;0),"Credit note should be negative; ","")&amp;IF(AND(C2159="Simplified Tax Invoice",F2159="B2B - VAT registered"),"Simplified invoice issued to VAT-registered B2B; ",""))</f>
        <v/>
      </c>
    </row>
    <row r="2160">
      <c r="A2160" s="17" t="n"/>
      <c r="B2160" s="14" t="n"/>
      <c r="C2160" s="14" t="n"/>
      <c r="D2160" s="14" t="n"/>
      <c r="E2160" s="16" t="n"/>
      <c r="F2160" s="14" t="n"/>
      <c r="G2160" s="14" t="n"/>
      <c r="H2160" s="19" t="n"/>
      <c r="I2160" s="19" t="n"/>
      <c r="J2160" s="34">
        <f>IF(A2160="","",H2160+I2160)</f>
        <v/>
      </c>
      <c r="K2160" s="14" t="n"/>
      <c r="L2160" s="14" t="n"/>
      <c r="M2160" s="14" t="n"/>
      <c r="N2160" s="14" t="n"/>
      <c r="O2160" s="20">
        <f>IF(A2160="","",SUMPRODUCT((A2160&gt;=Setup!$C$19:$C$30)*(A2160&lt;=Setup!$D$19:$D$30)*Setup!$A$19:$A$30))</f>
        <v/>
      </c>
      <c r="P2160" s="34">
        <f>IF(A2160="","",IF(G2160="Standard 15% (Box 1)",ROUND(H2160*Setup!$B$9,2),0))</f>
        <v/>
      </c>
      <c r="Q2160" s="34">
        <f>IF(A2160="","",I2160-P2160)</f>
        <v/>
      </c>
      <c r="R2160" s="23">
        <f>IF(A2160="","",IF(O2160=0,"Outside audit periods; ","")&amp;IF(G2160="","No VAT category; ","")&amp;IF(ABS(Q2160)&gt;Setup!$B$10,"VAT ≠ 15% × net; ","")&amp;IF(AND(F2160="B2B - VAT registered",NOT(AND(LEN(E2160)=15,LEFT(E2160,1)="3",RIGHT(E2160,1)="3",ISNUMBER(--E2160)))),"Invalid/missing customer VAT no; ","")&amp;IF(L2160&lt;&gt;"Yes","Not reported/cleared on FATOORA; ","")&amp;IF(AND(OR(G2160="Zero-rated domestic (Box 3)",G2160="Export (Box 4)"),N2160=""),"Zero-rate/export evidence missing; ","")&amp;IF(AND(C2160="Credit Note",H2160&gt;0),"Credit note should be negative; ","")&amp;IF(AND(C2160="Simplified Tax Invoice",F2160="B2B - VAT registered"),"Simplified invoice issued to VAT-registered B2B; ",""))</f>
        <v/>
      </c>
    </row>
    <row r="2161">
      <c r="A2161" s="17" t="n"/>
      <c r="B2161" s="14" t="n"/>
      <c r="C2161" s="14" t="n"/>
      <c r="D2161" s="14" t="n"/>
      <c r="E2161" s="16" t="n"/>
      <c r="F2161" s="14" t="n"/>
      <c r="G2161" s="14" t="n"/>
      <c r="H2161" s="19" t="n"/>
      <c r="I2161" s="19" t="n"/>
      <c r="J2161" s="34">
        <f>IF(A2161="","",H2161+I2161)</f>
        <v/>
      </c>
      <c r="K2161" s="14" t="n"/>
      <c r="L2161" s="14" t="n"/>
      <c r="M2161" s="14" t="n"/>
      <c r="N2161" s="14" t="n"/>
      <c r="O2161" s="20">
        <f>IF(A2161="","",SUMPRODUCT((A2161&gt;=Setup!$C$19:$C$30)*(A2161&lt;=Setup!$D$19:$D$30)*Setup!$A$19:$A$30))</f>
        <v/>
      </c>
      <c r="P2161" s="34">
        <f>IF(A2161="","",IF(G2161="Standard 15% (Box 1)",ROUND(H2161*Setup!$B$9,2),0))</f>
        <v/>
      </c>
      <c r="Q2161" s="34">
        <f>IF(A2161="","",I2161-P2161)</f>
        <v/>
      </c>
      <c r="R2161" s="23">
        <f>IF(A2161="","",IF(O2161=0,"Outside audit periods; ","")&amp;IF(G2161="","No VAT category; ","")&amp;IF(ABS(Q2161)&gt;Setup!$B$10,"VAT ≠ 15% × net; ","")&amp;IF(AND(F2161="B2B - VAT registered",NOT(AND(LEN(E2161)=15,LEFT(E2161,1)="3",RIGHT(E2161,1)="3",ISNUMBER(--E2161)))),"Invalid/missing customer VAT no; ","")&amp;IF(L2161&lt;&gt;"Yes","Not reported/cleared on FATOORA; ","")&amp;IF(AND(OR(G2161="Zero-rated domestic (Box 3)",G2161="Export (Box 4)"),N2161=""),"Zero-rate/export evidence missing; ","")&amp;IF(AND(C2161="Credit Note",H2161&gt;0),"Credit note should be negative; ","")&amp;IF(AND(C2161="Simplified Tax Invoice",F2161="B2B - VAT registered"),"Simplified invoice issued to VAT-registered B2B; ",""))</f>
        <v/>
      </c>
    </row>
    <row r="2162">
      <c r="A2162" s="17" t="n"/>
      <c r="B2162" s="14" t="n"/>
      <c r="C2162" s="14" t="n"/>
      <c r="D2162" s="14" t="n"/>
      <c r="E2162" s="16" t="n"/>
      <c r="F2162" s="14" t="n"/>
      <c r="G2162" s="14" t="n"/>
      <c r="H2162" s="19" t="n"/>
      <c r="I2162" s="19" t="n"/>
      <c r="J2162" s="34">
        <f>IF(A2162="","",H2162+I2162)</f>
        <v/>
      </c>
      <c r="K2162" s="14" t="n"/>
      <c r="L2162" s="14" t="n"/>
      <c r="M2162" s="14" t="n"/>
      <c r="N2162" s="14" t="n"/>
      <c r="O2162" s="20">
        <f>IF(A2162="","",SUMPRODUCT((A2162&gt;=Setup!$C$19:$C$30)*(A2162&lt;=Setup!$D$19:$D$30)*Setup!$A$19:$A$30))</f>
        <v/>
      </c>
      <c r="P2162" s="34">
        <f>IF(A2162="","",IF(G2162="Standard 15% (Box 1)",ROUND(H2162*Setup!$B$9,2),0))</f>
        <v/>
      </c>
      <c r="Q2162" s="34">
        <f>IF(A2162="","",I2162-P2162)</f>
        <v/>
      </c>
      <c r="R2162" s="23">
        <f>IF(A2162="","",IF(O2162=0,"Outside audit periods; ","")&amp;IF(G2162="","No VAT category; ","")&amp;IF(ABS(Q2162)&gt;Setup!$B$10,"VAT ≠ 15% × net; ","")&amp;IF(AND(F2162="B2B - VAT registered",NOT(AND(LEN(E2162)=15,LEFT(E2162,1)="3",RIGHT(E2162,1)="3",ISNUMBER(--E2162)))),"Invalid/missing customer VAT no; ","")&amp;IF(L2162&lt;&gt;"Yes","Not reported/cleared on FATOORA; ","")&amp;IF(AND(OR(G2162="Zero-rated domestic (Box 3)",G2162="Export (Box 4)"),N2162=""),"Zero-rate/export evidence missing; ","")&amp;IF(AND(C2162="Credit Note",H2162&gt;0),"Credit note should be negative; ","")&amp;IF(AND(C2162="Simplified Tax Invoice",F2162="B2B - VAT registered"),"Simplified invoice issued to VAT-registered B2B; ",""))</f>
        <v/>
      </c>
    </row>
    <row r="2163">
      <c r="A2163" s="17" t="n"/>
      <c r="B2163" s="14" t="n"/>
      <c r="C2163" s="14" t="n"/>
      <c r="D2163" s="14" t="n"/>
      <c r="E2163" s="16" t="n"/>
      <c r="F2163" s="14" t="n"/>
      <c r="G2163" s="14" t="n"/>
      <c r="H2163" s="19" t="n"/>
      <c r="I2163" s="19" t="n"/>
      <c r="J2163" s="34">
        <f>IF(A2163="","",H2163+I2163)</f>
        <v/>
      </c>
      <c r="K2163" s="14" t="n"/>
      <c r="L2163" s="14" t="n"/>
      <c r="M2163" s="14" t="n"/>
      <c r="N2163" s="14" t="n"/>
      <c r="O2163" s="20">
        <f>IF(A2163="","",SUMPRODUCT((A2163&gt;=Setup!$C$19:$C$30)*(A2163&lt;=Setup!$D$19:$D$30)*Setup!$A$19:$A$30))</f>
        <v/>
      </c>
      <c r="P2163" s="34">
        <f>IF(A2163="","",IF(G2163="Standard 15% (Box 1)",ROUND(H2163*Setup!$B$9,2),0))</f>
        <v/>
      </c>
      <c r="Q2163" s="34">
        <f>IF(A2163="","",I2163-P2163)</f>
        <v/>
      </c>
      <c r="R2163" s="23">
        <f>IF(A2163="","",IF(O2163=0,"Outside audit periods; ","")&amp;IF(G2163="","No VAT category; ","")&amp;IF(ABS(Q2163)&gt;Setup!$B$10,"VAT ≠ 15% × net; ","")&amp;IF(AND(F2163="B2B - VAT registered",NOT(AND(LEN(E2163)=15,LEFT(E2163,1)="3",RIGHT(E2163,1)="3",ISNUMBER(--E2163)))),"Invalid/missing customer VAT no; ","")&amp;IF(L2163&lt;&gt;"Yes","Not reported/cleared on FATOORA; ","")&amp;IF(AND(OR(G2163="Zero-rated domestic (Box 3)",G2163="Export (Box 4)"),N2163=""),"Zero-rate/export evidence missing; ","")&amp;IF(AND(C2163="Credit Note",H2163&gt;0),"Credit note should be negative; ","")&amp;IF(AND(C2163="Simplified Tax Invoice",F2163="B2B - VAT registered"),"Simplified invoice issued to VAT-registered B2B; ",""))</f>
        <v/>
      </c>
    </row>
    <row r="2164">
      <c r="A2164" s="17" t="n"/>
      <c r="B2164" s="14" t="n"/>
      <c r="C2164" s="14" t="n"/>
      <c r="D2164" s="14" t="n"/>
      <c r="E2164" s="16" t="n"/>
      <c r="F2164" s="14" t="n"/>
      <c r="G2164" s="14" t="n"/>
      <c r="H2164" s="19" t="n"/>
      <c r="I2164" s="19" t="n"/>
      <c r="J2164" s="34">
        <f>IF(A2164="","",H2164+I2164)</f>
        <v/>
      </c>
      <c r="K2164" s="14" t="n"/>
      <c r="L2164" s="14" t="n"/>
      <c r="M2164" s="14" t="n"/>
      <c r="N2164" s="14" t="n"/>
      <c r="O2164" s="20">
        <f>IF(A2164="","",SUMPRODUCT((A2164&gt;=Setup!$C$19:$C$30)*(A2164&lt;=Setup!$D$19:$D$30)*Setup!$A$19:$A$30))</f>
        <v/>
      </c>
      <c r="P2164" s="34">
        <f>IF(A2164="","",IF(G2164="Standard 15% (Box 1)",ROUND(H2164*Setup!$B$9,2),0))</f>
        <v/>
      </c>
      <c r="Q2164" s="34">
        <f>IF(A2164="","",I2164-P2164)</f>
        <v/>
      </c>
      <c r="R2164" s="23">
        <f>IF(A2164="","",IF(O2164=0,"Outside audit periods; ","")&amp;IF(G2164="","No VAT category; ","")&amp;IF(ABS(Q2164)&gt;Setup!$B$10,"VAT ≠ 15% × net; ","")&amp;IF(AND(F2164="B2B - VAT registered",NOT(AND(LEN(E2164)=15,LEFT(E2164,1)="3",RIGHT(E2164,1)="3",ISNUMBER(--E2164)))),"Invalid/missing customer VAT no; ","")&amp;IF(L2164&lt;&gt;"Yes","Not reported/cleared on FATOORA; ","")&amp;IF(AND(OR(G2164="Zero-rated domestic (Box 3)",G2164="Export (Box 4)"),N2164=""),"Zero-rate/export evidence missing; ","")&amp;IF(AND(C2164="Credit Note",H2164&gt;0),"Credit note should be negative; ","")&amp;IF(AND(C2164="Simplified Tax Invoice",F2164="B2B - VAT registered"),"Simplified invoice issued to VAT-registered B2B; ",""))</f>
        <v/>
      </c>
    </row>
    <row r="2165">
      <c r="A2165" s="17" t="n"/>
      <c r="B2165" s="14" t="n"/>
      <c r="C2165" s="14" t="n"/>
      <c r="D2165" s="14" t="n"/>
      <c r="E2165" s="16" t="n"/>
      <c r="F2165" s="14" t="n"/>
      <c r="G2165" s="14" t="n"/>
      <c r="H2165" s="19" t="n"/>
      <c r="I2165" s="19" t="n"/>
      <c r="J2165" s="34">
        <f>IF(A2165="","",H2165+I2165)</f>
        <v/>
      </c>
      <c r="K2165" s="14" t="n"/>
      <c r="L2165" s="14" t="n"/>
      <c r="M2165" s="14" t="n"/>
      <c r="N2165" s="14" t="n"/>
      <c r="O2165" s="20">
        <f>IF(A2165="","",SUMPRODUCT((A2165&gt;=Setup!$C$19:$C$30)*(A2165&lt;=Setup!$D$19:$D$30)*Setup!$A$19:$A$30))</f>
        <v/>
      </c>
      <c r="P2165" s="34">
        <f>IF(A2165="","",IF(G2165="Standard 15% (Box 1)",ROUND(H2165*Setup!$B$9,2),0))</f>
        <v/>
      </c>
      <c r="Q2165" s="34">
        <f>IF(A2165="","",I2165-P2165)</f>
        <v/>
      </c>
      <c r="R2165" s="23">
        <f>IF(A2165="","",IF(O2165=0,"Outside audit periods; ","")&amp;IF(G2165="","No VAT category; ","")&amp;IF(ABS(Q2165)&gt;Setup!$B$10,"VAT ≠ 15% × net; ","")&amp;IF(AND(F2165="B2B - VAT registered",NOT(AND(LEN(E2165)=15,LEFT(E2165,1)="3",RIGHT(E2165,1)="3",ISNUMBER(--E2165)))),"Invalid/missing customer VAT no; ","")&amp;IF(L2165&lt;&gt;"Yes","Not reported/cleared on FATOORA; ","")&amp;IF(AND(OR(G2165="Zero-rated domestic (Box 3)",G2165="Export (Box 4)"),N2165=""),"Zero-rate/export evidence missing; ","")&amp;IF(AND(C2165="Credit Note",H2165&gt;0),"Credit note should be negative; ","")&amp;IF(AND(C2165="Simplified Tax Invoice",F2165="B2B - VAT registered"),"Simplified invoice issued to VAT-registered B2B; ",""))</f>
        <v/>
      </c>
    </row>
    <row r="2166">
      <c r="A2166" s="17" t="n"/>
      <c r="B2166" s="14" t="n"/>
      <c r="C2166" s="14" t="n"/>
      <c r="D2166" s="14" t="n"/>
      <c r="E2166" s="16" t="n"/>
      <c r="F2166" s="14" t="n"/>
      <c r="G2166" s="14" t="n"/>
      <c r="H2166" s="19" t="n"/>
      <c r="I2166" s="19" t="n"/>
      <c r="J2166" s="34">
        <f>IF(A2166="","",H2166+I2166)</f>
        <v/>
      </c>
      <c r="K2166" s="14" t="n"/>
      <c r="L2166" s="14" t="n"/>
      <c r="M2166" s="14" t="n"/>
      <c r="N2166" s="14" t="n"/>
      <c r="O2166" s="20">
        <f>IF(A2166="","",SUMPRODUCT((A2166&gt;=Setup!$C$19:$C$30)*(A2166&lt;=Setup!$D$19:$D$30)*Setup!$A$19:$A$30))</f>
        <v/>
      </c>
      <c r="P2166" s="34">
        <f>IF(A2166="","",IF(G2166="Standard 15% (Box 1)",ROUND(H2166*Setup!$B$9,2),0))</f>
        <v/>
      </c>
      <c r="Q2166" s="34">
        <f>IF(A2166="","",I2166-P2166)</f>
        <v/>
      </c>
      <c r="R2166" s="23">
        <f>IF(A2166="","",IF(O2166=0,"Outside audit periods; ","")&amp;IF(G2166="","No VAT category; ","")&amp;IF(ABS(Q2166)&gt;Setup!$B$10,"VAT ≠ 15% × net; ","")&amp;IF(AND(F2166="B2B - VAT registered",NOT(AND(LEN(E2166)=15,LEFT(E2166,1)="3",RIGHT(E2166,1)="3",ISNUMBER(--E2166)))),"Invalid/missing customer VAT no; ","")&amp;IF(L2166&lt;&gt;"Yes","Not reported/cleared on FATOORA; ","")&amp;IF(AND(OR(G2166="Zero-rated domestic (Box 3)",G2166="Export (Box 4)"),N2166=""),"Zero-rate/export evidence missing; ","")&amp;IF(AND(C2166="Credit Note",H2166&gt;0),"Credit note should be negative; ","")&amp;IF(AND(C2166="Simplified Tax Invoice",F2166="B2B - VAT registered"),"Simplified invoice issued to VAT-registered B2B; ",""))</f>
        <v/>
      </c>
    </row>
    <row r="2167">
      <c r="A2167" s="17" t="n"/>
      <c r="B2167" s="14" t="n"/>
      <c r="C2167" s="14" t="n"/>
      <c r="D2167" s="14" t="n"/>
      <c r="E2167" s="16" t="n"/>
      <c r="F2167" s="14" t="n"/>
      <c r="G2167" s="14" t="n"/>
      <c r="H2167" s="19" t="n"/>
      <c r="I2167" s="19" t="n"/>
      <c r="J2167" s="34">
        <f>IF(A2167="","",H2167+I2167)</f>
        <v/>
      </c>
      <c r="K2167" s="14" t="n"/>
      <c r="L2167" s="14" t="n"/>
      <c r="M2167" s="14" t="n"/>
      <c r="N2167" s="14" t="n"/>
      <c r="O2167" s="20">
        <f>IF(A2167="","",SUMPRODUCT((A2167&gt;=Setup!$C$19:$C$30)*(A2167&lt;=Setup!$D$19:$D$30)*Setup!$A$19:$A$30))</f>
        <v/>
      </c>
      <c r="P2167" s="34">
        <f>IF(A2167="","",IF(G2167="Standard 15% (Box 1)",ROUND(H2167*Setup!$B$9,2),0))</f>
        <v/>
      </c>
      <c r="Q2167" s="34">
        <f>IF(A2167="","",I2167-P2167)</f>
        <v/>
      </c>
      <c r="R2167" s="23">
        <f>IF(A2167="","",IF(O2167=0,"Outside audit periods; ","")&amp;IF(G2167="","No VAT category; ","")&amp;IF(ABS(Q2167)&gt;Setup!$B$10,"VAT ≠ 15% × net; ","")&amp;IF(AND(F2167="B2B - VAT registered",NOT(AND(LEN(E2167)=15,LEFT(E2167,1)="3",RIGHT(E2167,1)="3",ISNUMBER(--E2167)))),"Invalid/missing customer VAT no; ","")&amp;IF(L2167&lt;&gt;"Yes","Not reported/cleared on FATOORA; ","")&amp;IF(AND(OR(G2167="Zero-rated domestic (Box 3)",G2167="Export (Box 4)"),N2167=""),"Zero-rate/export evidence missing; ","")&amp;IF(AND(C2167="Credit Note",H2167&gt;0),"Credit note should be negative; ","")&amp;IF(AND(C2167="Simplified Tax Invoice",F2167="B2B - VAT registered"),"Simplified invoice issued to VAT-registered B2B; ",""))</f>
        <v/>
      </c>
    </row>
    <row r="2168">
      <c r="A2168" s="17" t="n"/>
      <c r="B2168" s="14" t="n"/>
      <c r="C2168" s="14" t="n"/>
      <c r="D2168" s="14" t="n"/>
      <c r="E2168" s="16" t="n"/>
      <c r="F2168" s="14" t="n"/>
      <c r="G2168" s="14" t="n"/>
      <c r="H2168" s="19" t="n"/>
      <c r="I2168" s="19" t="n"/>
      <c r="J2168" s="34">
        <f>IF(A2168="","",H2168+I2168)</f>
        <v/>
      </c>
      <c r="K2168" s="14" t="n"/>
      <c r="L2168" s="14" t="n"/>
      <c r="M2168" s="14" t="n"/>
      <c r="N2168" s="14" t="n"/>
      <c r="O2168" s="20">
        <f>IF(A2168="","",SUMPRODUCT((A2168&gt;=Setup!$C$19:$C$30)*(A2168&lt;=Setup!$D$19:$D$30)*Setup!$A$19:$A$30))</f>
        <v/>
      </c>
      <c r="P2168" s="34">
        <f>IF(A2168="","",IF(G2168="Standard 15% (Box 1)",ROUND(H2168*Setup!$B$9,2),0))</f>
        <v/>
      </c>
      <c r="Q2168" s="34">
        <f>IF(A2168="","",I2168-P2168)</f>
        <v/>
      </c>
      <c r="R2168" s="23">
        <f>IF(A2168="","",IF(O2168=0,"Outside audit periods; ","")&amp;IF(G2168="","No VAT category; ","")&amp;IF(ABS(Q2168)&gt;Setup!$B$10,"VAT ≠ 15% × net; ","")&amp;IF(AND(F2168="B2B - VAT registered",NOT(AND(LEN(E2168)=15,LEFT(E2168,1)="3",RIGHT(E2168,1)="3",ISNUMBER(--E2168)))),"Invalid/missing customer VAT no; ","")&amp;IF(L2168&lt;&gt;"Yes","Not reported/cleared on FATOORA; ","")&amp;IF(AND(OR(G2168="Zero-rated domestic (Box 3)",G2168="Export (Box 4)"),N2168=""),"Zero-rate/export evidence missing; ","")&amp;IF(AND(C2168="Credit Note",H2168&gt;0),"Credit note should be negative; ","")&amp;IF(AND(C2168="Simplified Tax Invoice",F2168="B2B - VAT registered"),"Simplified invoice issued to VAT-registered B2B; ",""))</f>
        <v/>
      </c>
    </row>
    <row r="2169">
      <c r="A2169" s="17" t="n"/>
      <c r="B2169" s="14" t="n"/>
      <c r="C2169" s="14" t="n"/>
      <c r="D2169" s="14" t="n"/>
      <c r="E2169" s="16" t="n"/>
      <c r="F2169" s="14" t="n"/>
      <c r="G2169" s="14" t="n"/>
      <c r="H2169" s="19" t="n"/>
      <c r="I2169" s="19" t="n"/>
      <c r="J2169" s="34">
        <f>IF(A2169="","",H2169+I2169)</f>
        <v/>
      </c>
      <c r="K2169" s="14" t="n"/>
      <c r="L2169" s="14" t="n"/>
      <c r="M2169" s="14" t="n"/>
      <c r="N2169" s="14" t="n"/>
      <c r="O2169" s="20">
        <f>IF(A2169="","",SUMPRODUCT((A2169&gt;=Setup!$C$19:$C$30)*(A2169&lt;=Setup!$D$19:$D$30)*Setup!$A$19:$A$30))</f>
        <v/>
      </c>
      <c r="P2169" s="34">
        <f>IF(A2169="","",IF(G2169="Standard 15% (Box 1)",ROUND(H2169*Setup!$B$9,2),0))</f>
        <v/>
      </c>
      <c r="Q2169" s="34">
        <f>IF(A2169="","",I2169-P2169)</f>
        <v/>
      </c>
      <c r="R2169" s="23">
        <f>IF(A2169="","",IF(O2169=0,"Outside audit periods; ","")&amp;IF(G2169="","No VAT category; ","")&amp;IF(ABS(Q2169)&gt;Setup!$B$10,"VAT ≠ 15% × net; ","")&amp;IF(AND(F2169="B2B - VAT registered",NOT(AND(LEN(E2169)=15,LEFT(E2169,1)="3",RIGHT(E2169,1)="3",ISNUMBER(--E2169)))),"Invalid/missing customer VAT no; ","")&amp;IF(L2169&lt;&gt;"Yes","Not reported/cleared on FATOORA; ","")&amp;IF(AND(OR(G2169="Zero-rated domestic (Box 3)",G2169="Export (Box 4)"),N2169=""),"Zero-rate/export evidence missing; ","")&amp;IF(AND(C2169="Credit Note",H2169&gt;0),"Credit note should be negative; ","")&amp;IF(AND(C2169="Simplified Tax Invoice",F2169="B2B - VAT registered"),"Simplified invoice issued to VAT-registered B2B; ",""))</f>
        <v/>
      </c>
    </row>
    <row r="2170">
      <c r="A2170" s="17" t="n"/>
      <c r="B2170" s="14" t="n"/>
      <c r="C2170" s="14" t="n"/>
      <c r="D2170" s="14" t="n"/>
      <c r="E2170" s="16" t="n"/>
      <c r="F2170" s="14" t="n"/>
      <c r="G2170" s="14" t="n"/>
      <c r="H2170" s="19" t="n"/>
      <c r="I2170" s="19" t="n"/>
      <c r="J2170" s="34">
        <f>IF(A2170="","",H2170+I2170)</f>
        <v/>
      </c>
      <c r="K2170" s="14" t="n"/>
      <c r="L2170" s="14" t="n"/>
      <c r="M2170" s="14" t="n"/>
      <c r="N2170" s="14" t="n"/>
      <c r="O2170" s="20">
        <f>IF(A2170="","",SUMPRODUCT((A2170&gt;=Setup!$C$19:$C$30)*(A2170&lt;=Setup!$D$19:$D$30)*Setup!$A$19:$A$30))</f>
        <v/>
      </c>
      <c r="P2170" s="34">
        <f>IF(A2170="","",IF(G2170="Standard 15% (Box 1)",ROUND(H2170*Setup!$B$9,2),0))</f>
        <v/>
      </c>
      <c r="Q2170" s="34">
        <f>IF(A2170="","",I2170-P2170)</f>
        <v/>
      </c>
      <c r="R2170" s="23">
        <f>IF(A2170="","",IF(O2170=0,"Outside audit periods; ","")&amp;IF(G2170="","No VAT category; ","")&amp;IF(ABS(Q2170)&gt;Setup!$B$10,"VAT ≠ 15% × net; ","")&amp;IF(AND(F2170="B2B - VAT registered",NOT(AND(LEN(E2170)=15,LEFT(E2170,1)="3",RIGHT(E2170,1)="3",ISNUMBER(--E2170)))),"Invalid/missing customer VAT no; ","")&amp;IF(L2170&lt;&gt;"Yes","Not reported/cleared on FATOORA; ","")&amp;IF(AND(OR(G2170="Zero-rated domestic (Box 3)",G2170="Export (Box 4)"),N2170=""),"Zero-rate/export evidence missing; ","")&amp;IF(AND(C2170="Credit Note",H2170&gt;0),"Credit note should be negative; ","")&amp;IF(AND(C2170="Simplified Tax Invoice",F2170="B2B - VAT registered"),"Simplified invoice issued to VAT-registered B2B; ",""))</f>
        <v/>
      </c>
    </row>
    <row r="2171">
      <c r="A2171" s="17" t="n"/>
      <c r="B2171" s="14" t="n"/>
      <c r="C2171" s="14" t="n"/>
      <c r="D2171" s="14" t="n"/>
      <c r="E2171" s="16" t="n"/>
      <c r="F2171" s="14" t="n"/>
      <c r="G2171" s="14" t="n"/>
      <c r="H2171" s="19" t="n"/>
      <c r="I2171" s="19" t="n"/>
      <c r="J2171" s="34">
        <f>IF(A2171="","",H2171+I2171)</f>
        <v/>
      </c>
      <c r="K2171" s="14" t="n"/>
      <c r="L2171" s="14" t="n"/>
      <c r="M2171" s="14" t="n"/>
      <c r="N2171" s="14" t="n"/>
      <c r="O2171" s="20">
        <f>IF(A2171="","",SUMPRODUCT((A2171&gt;=Setup!$C$19:$C$30)*(A2171&lt;=Setup!$D$19:$D$30)*Setup!$A$19:$A$30))</f>
        <v/>
      </c>
      <c r="P2171" s="34">
        <f>IF(A2171="","",IF(G2171="Standard 15% (Box 1)",ROUND(H2171*Setup!$B$9,2),0))</f>
        <v/>
      </c>
      <c r="Q2171" s="34">
        <f>IF(A2171="","",I2171-P2171)</f>
        <v/>
      </c>
      <c r="R2171" s="23">
        <f>IF(A2171="","",IF(O2171=0,"Outside audit periods; ","")&amp;IF(G2171="","No VAT category; ","")&amp;IF(ABS(Q2171)&gt;Setup!$B$10,"VAT ≠ 15% × net; ","")&amp;IF(AND(F2171="B2B - VAT registered",NOT(AND(LEN(E2171)=15,LEFT(E2171,1)="3",RIGHT(E2171,1)="3",ISNUMBER(--E2171)))),"Invalid/missing customer VAT no; ","")&amp;IF(L2171&lt;&gt;"Yes","Not reported/cleared on FATOORA; ","")&amp;IF(AND(OR(G2171="Zero-rated domestic (Box 3)",G2171="Export (Box 4)"),N2171=""),"Zero-rate/export evidence missing; ","")&amp;IF(AND(C2171="Credit Note",H2171&gt;0),"Credit note should be negative; ","")&amp;IF(AND(C2171="Simplified Tax Invoice",F2171="B2B - VAT registered"),"Simplified invoice issued to VAT-registered B2B; ",""))</f>
        <v/>
      </c>
    </row>
    <row r="2172">
      <c r="A2172" s="17" t="n"/>
      <c r="B2172" s="14" t="n"/>
      <c r="C2172" s="14" t="n"/>
      <c r="D2172" s="14" t="n"/>
      <c r="E2172" s="16" t="n"/>
      <c r="F2172" s="14" t="n"/>
      <c r="G2172" s="14" t="n"/>
      <c r="H2172" s="19" t="n"/>
      <c r="I2172" s="19" t="n"/>
      <c r="J2172" s="34">
        <f>IF(A2172="","",H2172+I2172)</f>
        <v/>
      </c>
      <c r="K2172" s="14" t="n"/>
      <c r="L2172" s="14" t="n"/>
      <c r="M2172" s="14" t="n"/>
      <c r="N2172" s="14" t="n"/>
      <c r="O2172" s="20">
        <f>IF(A2172="","",SUMPRODUCT((A2172&gt;=Setup!$C$19:$C$30)*(A2172&lt;=Setup!$D$19:$D$30)*Setup!$A$19:$A$30))</f>
        <v/>
      </c>
      <c r="P2172" s="34">
        <f>IF(A2172="","",IF(G2172="Standard 15% (Box 1)",ROUND(H2172*Setup!$B$9,2),0))</f>
        <v/>
      </c>
      <c r="Q2172" s="34">
        <f>IF(A2172="","",I2172-P2172)</f>
        <v/>
      </c>
      <c r="R2172" s="23">
        <f>IF(A2172="","",IF(O2172=0,"Outside audit periods; ","")&amp;IF(G2172="","No VAT category; ","")&amp;IF(ABS(Q2172)&gt;Setup!$B$10,"VAT ≠ 15% × net; ","")&amp;IF(AND(F2172="B2B - VAT registered",NOT(AND(LEN(E2172)=15,LEFT(E2172,1)="3",RIGHT(E2172,1)="3",ISNUMBER(--E2172)))),"Invalid/missing customer VAT no; ","")&amp;IF(L2172&lt;&gt;"Yes","Not reported/cleared on FATOORA; ","")&amp;IF(AND(OR(G2172="Zero-rated domestic (Box 3)",G2172="Export (Box 4)"),N2172=""),"Zero-rate/export evidence missing; ","")&amp;IF(AND(C2172="Credit Note",H2172&gt;0),"Credit note should be negative; ","")&amp;IF(AND(C2172="Simplified Tax Invoice",F2172="B2B - VAT registered"),"Simplified invoice issued to VAT-registered B2B; ",""))</f>
        <v/>
      </c>
    </row>
    <row r="2173">
      <c r="A2173" s="17" t="n"/>
      <c r="B2173" s="14" t="n"/>
      <c r="C2173" s="14" t="n"/>
      <c r="D2173" s="14" t="n"/>
      <c r="E2173" s="16" t="n"/>
      <c r="F2173" s="14" t="n"/>
      <c r="G2173" s="14" t="n"/>
      <c r="H2173" s="19" t="n"/>
      <c r="I2173" s="19" t="n"/>
      <c r="J2173" s="34">
        <f>IF(A2173="","",H2173+I2173)</f>
        <v/>
      </c>
      <c r="K2173" s="14" t="n"/>
      <c r="L2173" s="14" t="n"/>
      <c r="M2173" s="14" t="n"/>
      <c r="N2173" s="14" t="n"/>
      <c r="O2173" s="20">
        <f>IF(A2173="","",SUMPRODUCT((A2173&gt;=Setup!$C$19:$C$30)*(A2173&lt;=Setup!$D$19:$D$30)*Setup!$A$19:$A$30))</f>
        <v/>
      </c>
      <c r="P2173" s="34">
        <f>IF(A2173="","",IF(G2173="Standard 15% (Box 1)",ROUND(H2173*Setup!$B$9,2),0))</f>
        <v/>
      </c>
      <c r="Q2173" s="34">
        <f>IF(A2173="","",I2173-P2173)</f>
        <v/>
      </c>
      <c r="R2173" s="23">
        <f>IF(A2173="","",IF(O2173=0,"Outside audit periods; ","")&amp;IF(G2173="","No VAT category; ","")&amp;IF(ABS(Q2173)&gt;Setup!$B$10,"VAT ≠ 15% × net; ","")&amp;IF(AND(F2173="B2B - VAT registered",NOT(AND(LEN(E2173)=15,LEFT(E2173,1)="3",RIGHT(E2173,1)="3",ISNUMBER(--E2173)))),"Invalid/missing customer VAT no; ","")&amp;IF(L2173&lt;&gt;"Yes","Not reported/cleared on FATOORA; ","")&amp;IF(AND(OR(G2173="Zero-rated domestic (Box 3)",G2173="Export (Box 4)"),N2173=""),"Zero-rate/export evidence missing; ","")&amp;IF(AND(C2173="Credit Note",H2173&gt;0),"Credit note should be negative; ","")&amp;IF(AND(C2173="Simplified Tax Invoice",F2173="B2B - VAT registered"),"Simplified invoice issued to VAT-registered B2B; ",""))</f>
        <v/>
      </c>
    </row>
    <row r="2174">
      <c r="A2174" s="17" t="n"/>
      <c r="B2174" s="14" t="n"/>
      <c r="C2174" s="14" t="n"/>
      <c r="D2174" s="14" t="n"/>
      <c r="E2174" s="16" t="n"/>
      <c r="F2174" s="14" t="n"/>
      <c r="G2174" s="14" t="n"/>
      <c r="H2174" s="19" t="n"/>
      <c r="I2174" s="19" t="n"/>
      <c r="J2174" s="34">
        <f>IF(A2174="","",H2174+I2174)</f>
        <v/>
      </c>
      <c r="K2174" s="14" t="n"/>
      <c r="L2174" s="14" t="n"/>
      <c r="M2174" s="14" t="n"/>
      <c r="N2174" s="14" t="n"/>
      <c r="O2174" s="20">
        <f>IF(A2174="","",SUMPRODUCT((A2174&gt;=Setup!$C$19:$C$30)*(A2174&lt;=Setup!$D$19:$D$30)*Setup!$A$19:$A$30))</f>
        <v/>
      </c>
      <c r="P2174" s="34">
        <f>IF(A2174="","",IF(G2174="Standard 15% (Box 1)",ROUND(H2174*Setup!$B$9,2),0))</f>
        <v/>
      </c>
      <c r="Q2174" s="34">
        <f>IF(A2174="","",I2174-P2174)</f>
        <v/>
      </c>
      <c r="R2174" s="23">
        <f>IF(A2174="","",IF(O2174=0,"Outside audit periods; ","")&amp;IF(G2174="","No VAT category; ","")&amp;IF(ABS(Q2174)&gt;Setup!$B$10,"VAT ≠ 15% × net; ","")&amp;IF(AND(F2174="B2B - VAT registered",NOT(AND(LEN(E2174)=15,LEFT(E2174,1)="3",RIGHT(E2174,1)="3",ISNUMBER(--E2174)))),"Invalid/missing customer VAT no; ","")&amp;IF(L2174&lt;&gt;"Yes","Not reported/cleared on FATOORA; ","")&amp;IF(AND(OR(G2174="Zero-rated domestic (Box 3)",G2174="Export (Box 4)"),N2174=""),"Zero-rate/export evidence missing; ","")&amp;IF(AND(C2174="Credit Note",H2174&gt;0),"Credit note should be negative; ","")&amp;IF(AND(C2174="Simplified Tax Invoice",F2174="B2B - VAT registered"),"Simplified invoice issued to VAT-registered B2B; ",""))</f>
        <v/>
      </c>
    </row>
    <row r="2175">
      <c r="A2175" s="17" t="n"/>
      <c r="B2175" s="14" t="n"/>
      <c r="C2175" s="14" t="n"/>
      <c r="D2175" s="14" t="n"/>
      <c r="E2175" s="16" t="n"/>
      <c r="F2175" s="14" t="n"/>
      <c r="G2175" s="14" t="n"/>
      <c r="H2175" s="19" t="n"/>
      <c r="I2175" s="19" t="n"/>
      <c r="J2175" s="34">
        <f>IF(A2175="","",H2175+I2175)</f>
        <v/>
      </c>
      <c r="K2175" s="14" t="n"/>
      <c r="L2175" s="14" t="n"/>
      <c r="M2175" s="14" t="n"/>
      <c r="N2175" s="14" t="n"/>
      <c r="O2175" s="20">
        <f>IF(A2175="","",SUMPRODUCT((A2175&gt;=Setup!$C$19:$C$30)*(A2175&lt;=Setup!$D$19:$D$30)*Setup!$A$19:$A$30))</f>
        <v/>
      </c>
      <c r="P2175" s="34">
        <f>IF(A2175="","",IF(G2175="Standard 15% (Box 1)",ROUND(H2175*Setup!$B$9,2),0))</f>
        <v/>
      </c>
      <c r="Q2175" s="34">
        <f>IF(A2175="","",I2175-P2175)</f>
        <v/>
      </c>
      <c r="R2175" s="23">
        <f>IF(A2175="","",IF(O2175=0,"Outside audit periods; ","")&amp;IF(G2175="","No VAT category; ","")&amp;IF(ABS(Q2175)&gt;Setup!$B$10,"VAT ≠ 15% × net; ","")&amp;IF(AND(F2175="B2B - VAT registered",NOT(AND(LEN(E2175)=15,LEFT(E2175,1)="3",RIGHT(E2175,1)="3",ISNUMBER(--E2175)))),"Invalid/missing customer VAT no; ","")&amp;IF(L2175&lt;&gt;"Yes","Not reported/cleared on FATOORA; ","")&amp;IF(AND(OR(G2175="Zero-rated domestic (Box 3)",G2175="Export (Box 4)"),N2175=""),"Zero-rate/export evidence missing; ","")&amp;IF(AND(C2175="Credit Note",H2175&gt;0),"Credit note should be negative; ","")&amp;IF(AND(C2175="Simplified Tax Invoice",F2175="B2B - VAT registered"),"Simplified invoice issued to VAT-registered B2B; ",""))</f>
        <v/>
      </c>
    </row>
    <row r="2176">
      <c r="A2176" s="17" t="n"/>
      <c r="B2176" s="14" t="n"/>
      <c r="C2176" s="14" t="n"/>
      <c r="D2176" s="14" t="n"/>
      <c r="E2176" s="16" t="n"/>
      <c r="F2176" s="14" t="n"/>
      <c r="G2176" s="14" t="n"/>
      <c r="H2176" s="19" t="n"/>
      <c r="I2176" s="19" t="n"/>
      <c r="J2176" s="34">
        <f>IF(A2176="","",H2176+I2176)</f>
        <v/>
      </c>
      <c r="K2176" s="14" t="n"/>
      <c r="L2176" s="14" t="n"/>
      <c r="M2176" s="14" t="n"/>
      <c r="N2176" s="14" t="n"/>
      <c r="O2176" s="20">
        <f>IF(A2176="","",SUMPRODUCT((A2176&gt;=Setup!$C$19:$C$30)*(A2176&lt;=Setup!$D$19:$D$30)*Setup!$A$19:$A$30))</f>
        <v/>
      </c>
      <c r="P2176" s="34">
        <f>IF(A2176="","",IF(G2176="Standard 15% (Box 1)",ROUND(H2176*Setup!$B$9,2),0))</f>
        <v/>
      </c>
      <c r="Q2176" s="34">
        <f>IF(A2176="","",I2176-P2176)</f>
        <v/>
      </c>
      <c r="R2176" s="23">
        <f>IF(A2176="","",IF(O2176=0,"Outside audit periods; ","")&amp;IF(G2176="","No VAT category; ","")&amp;IF(ABS(Q2176)&gt;Setup!$B$10,"VAT ≠ 15% × net; ","")&amp;IF(AND(F2176="B2B - VAT registered",NOT(AND(LEN(E2176)=15,LEFT(E2176,1)="3",RIGHT(E2176,1)="3",ISNUMBER(--E2176)))),"Invalid/missing customer VAT no; ","")&amp;IF(L2176&lt;&gt;"Yes","Not reported/cleared on FATOORA; ","")&amp;IF(AND(OR(G2176="Zero-rated domestic (Box 3)",G2176="Export (Box 4)"),N2176=""),"Zero-rate/export evidence missing; ","")&amp;IF(AND(C2176="Credit Note",H2176&gt;0),"Credit note should be negative; ","")&amp;IF(AND(C2176="Simplified Tax Invoice",F2176="B2B - VAT registered"),"Simplified invoice issued to VAT-registered B2B; ",""))</f>
        <v/>
      </c>
    </row>
    <row r="2177">
      <c r="A2177" s="17" t="n"/>
      <c r="B2177" s="14" t="n"/>
      <c r="C2177" s="14" t="n"/>
      <c r="D2177" s="14" t="n"/>
      <c r="E2177" s="16" t="n"/>
      <c r="F2177" s="14" t="n"/>
      <c r="G2177" s="14" t="n"/>
      <c r="H2177" s="19" t="n"/>
      <c r="I2177" s="19" t="n"/>
      <c r="J2177" s="34">
        <f>IF(A2177="","",H2177+I2177)</f>
        <v/>
      </c>
      <c r="K2177" s="14" t="n"/>
      <c r="L2177" s="14" t="n"/>
      <c r="M2177" s="14" t="n"/>
      <c r="N2177" s="14" t="n"/>
      <c r="O2177" s="20">
        <f>IF(A2177="","",SUMPRODUCT((A2177&gt;=Setup!$C$19:$C$30)*(A2177&lt;=Setup!$D$19:$D$30)*Setup!$A$19:$A$30))</f>
        <v/>
      </c>
      <c r="P2177" s="34">
        <f>IF(A2177="","",IF(G2177="Standard 15% (Box 1)",ROUND(H2177*Setup!$B$9,2),0))</f>
        <v/>
      </c>
      <c r="Q2177" s="34">
        <f>IF(A2177="","",I2177-P2177)</f>
        <v/>
      </c>
      <c r="R2177" s="23">
        <f>IF(A2177="","",IF(O2177=0,"Outside audit periods; ","")&amp;IF(G2177="","No VAT category; ","")&amp;IF(ABS(Q2177)&gt;Setup!$B$10,"VAT ≠ 15% × net; ","")&amp;IF(AND(F2177="B2B - VAT registered",NOT(AND(LEN(E2177)=15,LEFT(E2177,1)="3",RIGHT(E2177,1)="3",ISNUMBER(--E2177)))),"Invalid/missing customer VAT no; ","")&amp;IF(L2177&lt;&gt;"Yes","Not reported/cleared on FATOORA; ","")&amp;IF(AND(OR(G2177="Zero-rated domestic (Box 3)",G2177="Export (Box 4)"),N2177=""),"Zero-rate/export evidence missing; ","")&amp;IF(AND(C2177="Credit Note",H2177&gt;0),"Credit note should be negative; ","")&amp;IF(AND(C2177="Simplified Tax Invoice",F2177="B2B - VAT registered"),"Simplified invoice issued to VAT-registered B2B; ",""))</f>
        <v/>
      </c>
    </row>
    <row r="2178">
      <c r="A2178" s="17" t="n"/>
      <c r="B2178" s="14" t="n"/>
      <c r="C2178" s="14" t="n"/>
      <c r="D2178" s="14" t="n"/>
      <c r="E2178" s="16" t="n"/>
      <c r="F2178" s="14" t="n"/>
      <c r="G2178" s="14" t="n"/>
      <c r="H2178" s="19" t="n"/>
      <c r="I2178" s="19" t="n"/>
      <c r="J2178" s="34">
        <f>IF(A2178="","",H2178+I2178)</f>
        <v/>
      </c>
      <c r="K2178" s="14" t="n"/>
      <c r="L2178" s="14" t="n"/>
      <c r="M2178" s="14" t="n"/>
      <c r="N2178" s="14" t="n"/>
      <c r="O2178" s="20">
        <f>IF(A2178="","",SUMPRODUCT((A2178&gt;=Setup!$C$19:$C$30)*(A2178&lt;=Setup!$D$19:$D$30)*Setup!$A$19:$A$30))</f>
        <v/>
      </c>
      <c r="P2178" s="34">
        <f>IF(A2178="","",IF(G2178="Standard 15% (Box 1)",ROUND(H2178*Setup!$B$9,2),0))</f>
        <v/>
      </c>
      <c r="Q2178" s="34">
        <f>IF(A2178="","",I2178-P2178)</f>
        <v/>
      </c>
      <c r="R2178" s="23">
        <f>IF(A2178="","",IF(O2178=0,"Outside audit periods; ","")&amp;IF(G2178="","No VAT category; ","")&amp;IF(ABS(Q2178)&gt;Setup!$B$10,"VAT ≠ 15% × net; ","")&amp;IF(AND(F2178="B2B - VAT registered",NOT(AND(LEN(E2178)=15,LEFT(E2178,1)="3",RIGHT(E2178,1)="3",ISNUMBER(--E2178)))),"Invalid/missing customer VAT no; ","")&amp;IF(L2178&lt;&gt;"Yes","Not reported/cleared on FATOORA; ","")&amp;IF(AND(OR(G2178="Zero-rated domestic (Box 3)",G2178="Export (Box 4)"),N2178=""),"Zero-rate/export evidence missing; ","")&amp;IF(AND(C2178="Credit Note",H2178&gt;0),"Credit note should be negative; ","")&amp;IF(AND(C2178="Simplified Tax Invoice",F2178="B2B - VAT registered"),"Simplified invoice issued to VAT-registered B2B; ",""))</f>
        <v/>
      </c>
    </row>
    <row r="2179">
      <c r="A2179" s="17" t="n"/>
      <c r="B2179" s="14" t="n"/>
      <c r="C2179" s="14" t="n"/>
      <c r="D2179" s="14" t="n"/>
      <c r="E2179" s="16" t="n"/>
      <c r="F2179" s="14" t="n"/>
      <c r="G2179" s="14" t="n"/>
      <c r="H2179" s="19" t="n"/>
      <c r="I2179" s="19" t="n"/>
      <c r="J2179" s="34">
        <f>IF(A2179="","",H2179+I2179)</f>
        <v/>
      </c>
      <c r="K2179" s="14" t="n"/>
      <c r="L2179" s="14" t="n"/>
      <c r="M2179" s="14" t="n"/>
      <c r="N2179" s="14" t="n"/>
      <c r="O2179" s="20">
        <f>IF(A2179="","",SUMPRODUCT((A2179&gt;=Setup!$C$19:$C$30)*(A2179&lt;=Setup!$D$19:$D$30)*Setup!$A$19:$A$30))</f>
        <v/>
      </c>
      <c r="P2179" s="34">
        <f>IF(A2179="","",IF(G2179="Standard 15% (Box 1)",ROUND(H2179*Setup!$B$9,2),0))</f>
        <v/>
      </c>
      <c r="Q2179" s="34">
        <f>IF(A2179="","",I2179-P2179)</f>
        <v/>
      </c>
      <c r="R2179" s="23">
        <f>IF(A2179="","",IF(O2179=0,"Outside audit periods; ","")&amp;IF(G2179="","No VAT category; ","")&amp;IF(ABS(Q2179)&gt;Setup!$B$10,"VAT ≠ 15% × net; ","")&amp;IF(AND(F2179="B2B - VAT registered",NOT(AND(LEN(E2179)=15,LEFT(E2179,1)="3",RIGHT(E2179,1)="3",ISNUMBER(--E2179)))),"Invalid/missing customer VAT no; ","")&amp;IF(L2179&lt;&gt;"Yes","Not reported/cleared on FATOORA; ","")&amp;IF(AND(OR(G2179="Zero-rated domestic (Box 3)",G2179="Export (Box 4)"),N2179=""),"Zero-rate/export evidence missing; ","")&amp;IF(AND(C2179="Credit Note",H2179&gt;0),"Credit note should be negative; ","")&amp;IF(AND(C2179="Simplified Tax Invoice",F2179="B2B - VAT registered"),"Simplified invoice issued to VAT-registered B2B; ",""))</f>
        <v/>
      </c>
    </row>
    <row r="2180">
      <c r="A2180" s="17" t="n"/>
      <c r="B2180" s="14" t="n"/>
      <c r="C2180" s="14" t="n"/>
      <c r="D2180" s="14" t="n"/>
      <c r="E2180" s="16" t="n"/>
      <c r="F2180" s="14" t="n"/>
      <c r="G2180" s="14" t="n"/>
      <c r="H2180" s="19" t="n"/>
      <c r="I2180" s="19" t="n"/>
      <c r="J2180" s="34">
        <f>IF(A2180="","",H2180+I2180)</f>
        <v/>
      </c>
      <c r="K2180" s="14" t="n"/>
      <c r="L2180" s="14" t="n"/>
      <c r="M2180" s="14" t="n"/>
      <c r="N2180" s="14" t="n"/>
      <c r="O2180" s="20">
        <f>IF(A2180="","",SUMPRODUCT((A2180&gt;=Setup!$C$19:$C$30)*(A2180&lt;=Setup!$D$19:$D$30)*Setup!$A$19:$A$30))</f>
        <v/>
      </c>
      <c r="P2180" s="34">
        <f>IF(A2180="","",IF(G2180="Standard 15% (Box 1)",ROUND(H2180*Setup!$B$9,2),0))</f>
        <v/>
      </c>
      <c r="Q2180" s="34">
        <f>IF(A2180="","",I2180-P2180)</f>
        <v/>
      </c>
      <c r="R2180" s="23">
        <f>IF(A2180="","",IF(O2180=0,"Outside audit periods; ","")&amp;IF(G2180="","No VAT category; ","")&amp;IF(ABS(Q2180)&gt;Setup!$B$10,"VAT ≠ 15% × net; ","")&amp;IF(AND(F2180="B2B - VAT registered",NOT(AND(LEN(E2180)=15,LEFT(E2180,1)="3",RIGHT(E2180,1)="3",ISNUMBER(--E2180)))),"Invalid/missing customer VAT no; ","")&amp;IF(L2180&lt;&gt;"Yes","Not reported/cleared on FATOORA; ","")&amp;IF(AND(OR(G2180="Zero-rated domestic (Box 3)",G2180="Export (Box 4)"),N2180=""),"Zero-rate/export evidence missing; ","")&amp;IF(AND(C2180="Credit Note",H2180&gt;0),"Credit note should be negative; ","")&amp;IF(AND(C2180="Simplified Tax Invoice",F2180="B2B - VAT registered"),"Simplified invoice issued to VAT-registered B2B; ",""))</f>
        <v/>
      </c>
    </row>
    <row r="2181">
      <c r="A2181" s="17" t="n"/>
      <c r="B2181" s="14" t="n"/>
      <c r="C2181" s="14" t="n"/>
      <c r="D2181" s="14" t="n"/>
      <c r="E2181" s="16" t="n"/>
      <c r="F2181" s="14" t="n"/>
      <c r="G2181" s="14" t="n"/>
      <c r="H2181" s="19" t="n"/>
      <c r="I2181" s="19" t="n"/>
      <c r="J2181" s="34">
        <f>IF(A2181="","",H2181+I2181)</f>
        <v/>
      </c>
      <c r="K2181" s="14" t="n"/>
      <c r="L2181" s="14" t="n"/>
      <c r="M2181" s="14" t="n"/>
      <c r="N2181" s="14" t="n"/>
      <c r="O2181" s="20">
        <f>IF(A2181="","",SUMPRODUCT((A2181&gt;=Setup!$C$19:$C$30)*(A2181&lt;=Setup!$D$19:$D$30)*Setup!$A$19:$A$30))</f>
        <v/>
      </c>
      <c r="P2181" s="34">
        <f>IF(A2181="","",IF(G2181="Standard 15% (Box 1)",ROUND(H2181*Setup!$B$9,2),0))</f>
        <v/>
      </c>
      <c r="Q2181" s="34">
        <f>IF(A2181="","",I2181-P2181)</f>
        <v/>
      </c>
      <c r="R2181" s="23">
        <f>IF(A2181="","",IF(O2181=0,"Outside audit periods; ","")&amp;IF(G2181="","No VAT category; ","")&amp;IF(ABS(Q2181)&gt;Setup!$B$10,"VAT ≠ 15% × net; ","")&amp;IF(AND(F2181="B2B - VAT registered",NOT(AND(LEN(E2181)=15,LEFT(E2181,1)="3",RIGHT(E2181,1)="3",ISNUMBER(--E2181)))),"Invalid/missing customer VAT no; ","")&amp;IF(L2181&lt;&gt;"Yes","Not reported/cleared on FATOORA; ","")&amp;IF(AND(OR(G2181="Zero-rated domestic (Box 3)",G2181="Export (Box 4)"),N2181=""),"Zero-rate/export evidence missing; ","")&amp;IF(AND(C2181="Credit Note",H2181&gt;0),"Credit note should be negative; ","")&amp;IF(AND(C2181="Simplified Tax Invoice",F2181="B2B - VAT registered"),"Simplified invoice issued to VAT-registered B2B; ",""))</f>
        <v/>
      </c>
    </row>
    <row r="2182">
      <c r="A2182" s="17" t="n"/>
      <c r="B2182" s="14" t="n"/>
      <c r="C2182" s="14" t="n"/>
      <c r="D2182" s="14" t="n"/>
      <c r="E2182" s="16" t="n"/>
      <c r="F2182" s="14" t="n"/>
      <c r="G2182" s="14" t="n"/>
      <c r="H2182" s="19" t="n"/>
      <c r="I2182" s="19" t="n"/>
      <c r="J2182" s="34">
        <f>IF(A2182="","",H2182+I2182)</f>
        <v/>
      </c>
      <c r="K2182" s="14" t="n"/>
      <c r="L2182" s="14" t="n"/>
      <c r="M2182" s="14" t="n"/>
      <c r="N2182" s="14" t="n"/>
      <c r="O2182" s="20">
        <f>IF(A2182="","",SUMPRODUCT((A2182&gt;=Setup!$C$19:$C$30)*(A2182&lt;=Setup!$D$19:$D$30)*Setup!$A$19:$A$30))</f>
        <v/>
      </c>
      <c r="P2182" s="34">
        <f>IF(A2182="","",IF(G2182="Standard 15% (Box 1)",ROUND(H2182*Setup!$B$9,2),0))</f>
        <v/>
      </c>
      <c r="Q2182" s="34">
        <f>IF(A2182="","",I2182-P2182)</f>
        <v/>
      </c>
      <c r="R2182" s="23">
        <f>IF(A2182="","",IF(O2182=0,"Outside audit periods; ","")&amp;IF(G2182="","No VAT category; ","")&amp;IF(ABS(Q2182)&gt;Setup!$B$10,"VAT ≠ 15% × net; ","")&amp;IF(AND(F2182="B2B - VAT registered",NOT(AND(LEN(E2182)=15,LEFT(E2182,1)="3",RIGHT(E2182,1)="3",ISNUMBER(--E2182)))),"Invalid/missing customer VAT no; ","")&amp;IF(L2182&lt;&gt;"Yes","Not reported/cleared on FATOORA; ","")&amp;IF(AND(OR(G2182="Zero-rated domestic (Box 3)",G2182="Export (Box 4)"),N2182=""),"Zero-rate/export evidence missing; ","")&amp;IF(AND(C2182="Credit Note",H2182&gt;0),"Credit note should be negative; ","")&amp;IF(AND(C2182="Simplified Tax Invoice",F2182="B2B - VAT registered"),"Simplified invoice issued to VAT-registered B2B; ",""))</f>
        <v/>
      </c>
    </row>
    <row r="2183">
      <c r="A2183" s="17" t="n"/>
      <c r="B2183" s="14" t="n"/>
      <c r="C2183" s="14" t="n"/>
      <c r="D2183" s="14" t="n"/>
      <c r="E2183" s="16" t="n"/>
      <c r="F2183" s="14" t="n"/>
      <c r="G2183" s="14" t="n"/>
      <c r="H2183" s="19" t="n"/>
      <c r="I2183" s="19" t="n"/>
      <c r="J2183" s="34">
        <f>IF(A2183="","",H2183+I2183)</f>
        <v/>
      </c>
      <c r="K2183" s="14" t="n"/>
      <c r="L2183" s="14" t="n"/>
      <c r="M2183" s="14" t="n"/>
      <c r="N2183" s="14" t="n"/>
      <c r="O2183" s="20">
        <f>IF(A2183="","",SUMPRODUCT((A2183&gt;=Setup!$C$19:$C$30)*(A2183&lt;=Setup!$D$19:$D$30)*Setup!$A$19:$A$30))</f>
        <v/>
      </c>
      <c r="P2183" s="34">
        <f>IF(A2183="","",IF(G2183="Standard 15% (Box 1)",ROUND(H2183*Setup!$B$9,2),0))</f>
        <v/>
      </c>
      <c r="Q2183" s="34">
        <f>IF(A2183="","",I2183-P2183)</f>
        <v/>
      </c>
      <c r="R2183" s="23">
        <f>IF(A2183="","",IF(O2183=0,"Outside audit periods; ","")&amp;IF(G2183="","No VAT category; ","")&amp;IF(ABS(Q2183)&gt;Setup!$B$10,"VAT ≠ 15% × net; ","")&amp;IF(AND(F2183="B2B - VAT registered",NOT(AND(LEN(E2183)=15,LEFT(E2183,1)="3",RIGHT(E2183,1)="3",ISNUMBER(--E2183)))),"Invalid/missing customer VAT no; ","")&amp;IF(L2183&lt;&gt;"Yes","Not reported/cleared on FATOORA; ","")&amp;IF(AND(OR(G2183="Zero-rated domestic (Box 3)",G2183="Export (Box 4)"),N2183=""),"Zero-rate/export evidence missing; ","")&amp;IF(AND(C2183="Credit Note",H2183&gt;0),"Credit note should be negative; ","")&amp;IF(AND(C2183="Simplified Tax Invoice",F2183="B2B - VAT registered"),"Simplified invoice issued to VAT-registered B2B; ",""))</f>
        <v/>
      </c>
    </row>
    <row r="2184">
      <c r="A2184" s="17" t="n"/>
      <c r="B2184" s="14" t="n"/>
      <c r="C2184" s="14" t="n"/>
      <c r="D2184" s="14" t="n"/>
      <c r="E2184" s="16" t="n"/>
      <c r="F2184" s="14" t="n"/>
      <c r="G2184" s="14" t="n"/>
      <c r="H2184" s="19" t="n"/>
      <c r="I2184" s="19" t="n"/>
      <c r="J2184" s="34">
        <f>IF(A2184="","",H2184+I2184)</f>
        <v/>
      </c>
      <c r="K2184" s="14" t="n"/>
      <c r="L2184" s="14" t="n"/>
      <c r="M2184" s="14" t="n"/>
      <c r="N2184" s="14" t="n"/>
      <c r="O2184" s="20">
        <f>IF(A2184="","",SUMPRODUCT((A2184&gt;=Setup!$C$19:$C$30)*(A2184&lt;=Setup!$D$19:$D$30)*Setup!$A$19:$A$30))</f>
        <v/>
      </c>
      <c r="P2184" s="34">
        <f>IF(A2184="","",IF(G2184="Standard 15% (Box 1)",ROUND(H2184*Setup!$B$9,2),0))</f>
        <v/>
      </c>
      <c r="Q2184" s="34">
        <f>IF(A2184="","",I2184-P2184)</f>
        <v/>
      </c>
      <c r="R2184" s="23">
        <f>IF(A2184="","",IF(O2184=0,"Outside audit periods; ","")&amp;IF(G2184="","No VAT category; ","")&amp;IF(ABS(Q2184)&gt;Setup!$B$10,"VAT ≠ 15% × net; ","")&amp;IF(AND(F2184="B2B - VAT registered",NOT(AND(LEN(E2184)=15,LEFT(E2184,1)="3",RIGHT(E2184,1)="3",ISNUMBER(--E2184)))),"Invalid/missing customer VAT no; ","")&amp;IF(L2184&lt;&gt;"Yes","Not reported/cleared on FATOORA; ","")&amp;IF(AND(OR(G2184="Zero-rated domestic (Box 3)",G2184="Export (Box 4)"),N2184=""),"Zero-rate/export evidence missing; ","")&amp;IF(AND(C2184="Credit Note",H2184&gt;0),"Credit note should be negative; ","")&amp;IF(AND(C2184="Simplified Tax Invoice",F2184="B2B - VAT registered"),"Simplified invoice issued to VAT-registered B2B; ",""))</f>
        <v/>
      </c>
    </row>
    <row r="2185">
      <c r="A2185" s="17" t="n"/>
      <c r="B2185" s="14" t="n"/>
      <c r="C2185" s="14" t="n"/>
      <c r="D2185" s="14" t="n"/>
      <c r="E2185" s="16" t="n"/>
      <c r="F2185" s="14" t="n"/>
      <c r="G2185" s="14" t="n"/>
      <c r="H2185" s="19" t="n"/>
      <c r="I2185" s="19" t="n"/>
      <c r="J2185" s="34">
        <f>IF(A2185="","",H2185+I2185)</f>
        <v/>
      </c>
      <c r="K2185" s="14" t="n"/>
      <c r="L2185" s="14" t="n"/>
      <c r="M2185" s="14" t="n"/>
      <c r="N2185" s="14" t="n"/>
      <c r="O2185" s="20">
        <f>IF(A2185="","",SUMPRODUCT((A2185&gt;=Setup!$C$19:$C$30)*(A2185&lt;=Setup!$D$19:$D$30)*Setup!$A$19:$A$30))</f>
        <v/>
      </c>
      <c r="P2185" s="34">
        <f>IF(A2185="","",IF(G2185="Standard 15% (Box 1)",ROUND(H2185*Setup!$B$9,2),0))</f>
        <v/>
      </c>
      <c r="Q2185" s="34">
        <f>IF(A2185="","",I2185-P2185)</f>
        <v/>
      </c>
      <c r="R2185" s="23">
        <f>IF(A2185="","",IF(O2185=0,"Outside audit periods; ","")&amp;IF(G2185="","No VAT category; ","")&amp;IF(ABS(Q2185)&gt;Setup!$B$10,"VAT ≠ 15% × net; ","")&amp;IF(AND(F2185="B2B - VAT registered",NOT(AND(LEN(E2185)=15,LEFT(E2185,1)="3",RIGHT(E2185,1)="3",ISNUMBER(--E2185)))),"Invalid/missing customer VAT no; ","")&amp;IF(L2185&lt;&gt;"Yes","Not reported/cleared on FATOORA; ","")&amp;IF(AND(OR(G2185="Zero-rated domestic (Box 3)",G2185="Export (Box 4)"),N2185=""),"Zero-rate/export evidence missing; ","")&amp;IF(AND(C2185="Credit Note",H2185&gt;0),"Credit note should be negative; ","")&amp;IF(AND(C2185="Simplified Tax Invoice",F2185="B2B - VAT registered"),"Simplified invoice issued to VAT-registered B2B; ",""))</f>
        <v/>
      </c>
    </row>
    <row r="2186">
      <c r="A2186" s="17" t="n"/>
      <c r="B2186" s="14" t="n"/>
      <c r="C2186" s="14" t="n"/>
      <c r="D2186" s="14" t="n"/>
      <c r="E2186" s="16" t="n"/>
      <c r="F2186" s="14" t="n"/>
      <c r="G2186" s="14" t="n"/>
      <c r="H2186" s="19" t="n"/>
      <c r="I2186" s="19" t="n"/>
      <c r="J2186" s="34">
        <f>IF(A2186="","",H2186+I2186)</f>
        <v/>
      </c>
      <c r="K2186" s="14" t="n"/>
      <c r="L2186" s="14" t="n"/>
      <c r="M2186" s="14" t="n"/>
      <c r="N2186" s="14" t="n"/>
      <c r="O2186" s="20">
        <f>IF(A2186="","",SUMPRODUCT((A2186&gt;=Setup!$C$19:$C$30)*(A2186&lt;=Setup!$D$19:$D$30)*Setup!$A$19:$A$30))</f>
        <v/>
      </c>
      <c r="P2186" s="34">
        <f>IF(A2186="","",IF(G2186="Standard 15% (Box 1)",ROUND(H2186*Setup!$B$9,2),0))</f>
        <v/>
      </c>
      <c r="Q2186" s="34">
        <f>IF(A2186="","",I2186-P2186)</f>
        <v/>
      </c>
      <c r="R2186" s="23">
        <f>IF(A2186="","",IF(O2186=0,"Outside audit periods; ","")&amp;IF(G2186="","No VAT category; ","")&amp;IF(ABS(Q2186)&gt;Setup!$B$10,"VAT ≠ 15% × net; ","")&amp;IF(AND(F2186="B2B - VAT registered",NOT(AND(LEN(E2186)=15,LEFT(E2186,1)="3",RIGHT(E2186,1)="3",ISNUMBER(--E2186)))),"Invalid/missing customer VAT no; ","")&amp;IF(L2186&lt;&gt;"Yes","Not reported/cleared on FATOORA; ","")&amp;IF(AND(OR(G2186="Zero-rated domestic (Box 3)",G2186="Export (Box 4)"),N2186=""),"Zero-rate/export evidence missing; ","")&amp;IF(AND(C2186="Credit Note",H2186&gt;0),"Credit note should be negative; ","")&amp;IF(AND(C2186="Simplified Tax Invoice",F2186="B2B - VAT registered"),"Simplified invoice issued to VAT-registered B2B; ",""))</f>
        <v/>
      </c>
    </row>
    <row r="2187">
      <c r="A2187" s="17" t="n"/>
      <c r="B2187" s="14" t="n"/>
      <c r="C2187" s="14" t="n"/>
      <c r="D2187" s="14" t="n"/>
      <c r="E2187" s="16" t="n"/>
      <c r="F2187" s="14" t="n"/>
      <c r="G2187" s="14" t="n"/>
      <c r="H2187" s="19" t="n"/>
      <c r="I2187" s="19" t="n"/>
      <c r="J2187" s="34">
        <f>IF(A2187="","",H2187+I2187)</f>
        <v/>
      </c>
      <c r="K2187" s="14" t="n"/>
      <c r="L2187" s="14" t="n"/>
      <c r="M2187" s="14" t="n"/>
      <c r="N2187" s="14" t="n"/>
      <c r="O2187" s="20">
        <f>IF(A2187="","",SUMPRODUCT((A2187&gt;=Setup!$C$19:$C$30)*(A2187&lt;=Setup!$D$19:$D$30)*Setup!$A$19:$A$30))</f>
        <v/>
      </c>
      <c r="P2187" s="34">
        <f>IF(A2187="","",IF(G2187="Standard 15% (Box 1)",ROUND(H2187*Setup!$B$9,2),0))</f>
        <v/>
      </c>
      <c r="Q2187" s="34">
        <f>IF(A2187="","",I2187-P2187)</f>
        <v/>
      </c>
      <c r="R2187" s="23">
        <f>IF(A2187="","",IF(O2187=0,"Outside audit periods; ","")&amp;IF(G2187="","No VAT category; ","")&amp;IF(ABS(Q2187)&gt;Setup!$B$10,"VAT ≠ 15% × net; ","")&amp;IF(AND(F2187="B2B - VAT registered",NOT(AND(LEN(E2187)=15,LEFT(E2187,1)="3",RIGHT(E2187,1)="3",ISNUMBER(--E2187)))),"Invalid/missing customer VAT no; ","")&amp;IF(L2187&lt;&gt;"Yes","Not reported/cleared on FATOORA; ","")&amp;IF(AND(OR(G2187="Zero-rated domestic (Box 3)",G2187="Export (Box 4)"),N2187=""),"Zero-rate/export evidence missing; ","")&amp;IF(AND(C2187="Credit Note",H2187&gt;0),"Credit note should be negative; ","")&amp;IF(AND(C2187="Simplified Tax Invoice",F2187="B2B - VAT registered"),"Simplified invoice issued to VAT-registered B2B; ",""))</f>
        <v/>
      </c>
    </row>
    <row r="2188">
      <c r="A2188" s="17" t="n"/>
      <c r="B2188" s="14" t="n"/>
      <c r="C2188" s="14" t="n"/>
      <c r="D2188" s="14" t="n"/>
      <c r="E2188" s="16" t="n"/>
      <c r="F2188" s="14" t="n"/>
      <c r="G2188" s="14" t="n"/>
      <c r="H2188" s="19" t="n"/>
      <c r="I2188" s="19" t="n"/>
      <c r="J2188" s="34">
        <f>IF(A2188="","",H2188+I2188)</f>
        <v/>
      </c>
      <c r="K2188" s="14" t="n"/>
      <c r="L2188" s="14" t="n"/>
      <c r="M2188" s="14" t="n"/>
      <c r="N2188" s="14" t="n"/>
      <c r="O2188" s="20">
        <f>IF(A2188="","",SUMPRODUCT((A2188&gt;=Setup!$C$19:$C$30)*(A2188&lt;=Setup!$D$19:$D$30)*Setup!$A$19:$A$30))</f>
        <v/>
      </c>
      <c r="P2188" s="34">
        <f>IF(A2188="","",IF(G2188="Standard 15% (Box 1)",ROUND(H2188*Setup!$B$9,2),0))</f>
        <v/>
      </c>
      <c r="Q2188" s="34">
        <f>IF(A2188="","",I2188-P2188)</f>
        <v/>
      </c>
      <c r="R2188" s="23">
        <f>IF(A2188="","",IF(O2188=0,"Outside audit periods; ","")&amp;IF(G2188="","No VAT category; ","")&amp;IF(ABS(Q2188)&gt;Setup!$B$10,"VAT ≠ 15% × net; ","")&amp;IF(AND(F2188="B2B - VAT registered",NOT(AND(LEN(E2188)=15,LEFT(E2188,1)="3",RIGHT(E2188,1)="3",ISNUMBER(--E2188)))),"Invalid/missing customer VAT no; ","")&amp;IF(L2188&lt;&gt;"Yes","Not reported/cleared on FATOORA; ","")&amp;IF(AND(OR(G2188="Zero-rated domestic (Box 3)",G2188="Export (Box 4)"),N2188=""),"Zero-rate/export evidence missing; ","")&amp;IF(AND(C2188="Credit Note",H2188&gt;0),"Credit note should be negative; ","")&amp;IF(AND(C2188="Simplified Tax Invoice",F2188="B2B - VAT registered"),"Simplified invoice issued to VAT-registered B2B; ",""))</f>
        <v/>
      </c>
    </row>
    <row r="2189">
      <c r="A2189" s="17" t="n"/>
      <c r="B2189" s="14" t="n"/>
      <c r="C2189" s="14" t="n"/>
      <c r="D2189" s="14" t="n"/>
      <c r="E2189" s="16" t="n"/>
      <c r="F2189" s="14" t="n"/>
      <c r="G2189" s="14" t="n"/>
      <c r="H2189" s="19" t="n"/>
      <c r="I2189" s="19" t="n"/>
      <c r="J2189" s="34">
        <f>IF(A2189="","",H2189+I2189)</f>
        <v/>
      </c>
      <c r="K2189" s="14" t="n"/>
      <c r="L2189" s="14" t="n"/>
      <c r="M2189" s="14" t="n"/>
      <c r="N2189" s="14" t="n"/>
      <c r="O2189" s="20">
        <f>IF(A2189="","",SUMPRODUCT((A2189&gt;=Setup!$C$19:$C$30)*(A2189&lt;=Setup!$D$19:$D$30)*Setup!$A$19:$A$30))</f>
        <v/>
      </c>
      <c r="P2189" s="34">
        <f>IF(A2189="","",IF(G2189="Standard 15% (Box 1)",ROUND(H2189*Setup!$B$9,2),0))</f>
        <v/>
      </c>
      <c r="Q2189" s="34">
        <f>IF(A2189="","",I2189-P2189)</f>
        <v/>
      </c>
      <c r="R2189" s="23">
        <f>IF(A2189="","",IF(O2189=0,"Outside audit periods; ","")&amp;IF(G2189="","No VAT category; ","")&amp;IF(ABS(Q2189)&gt;Setup!$B$10,"VAT ≠ 15% × net; ","")&amp;IF(AND(F2189="B2B - VAT registered",NOT(AND(LEN(E2189)=15,LEFT(E2189,1)="3",RIGHT(E2189,1)="3",ISNUMBER(--E2189)))),"Invalid/missing customer VAT no; ","")&amp;IF(L2189&lt;&gt;"Yes","Not reported/cleared on FATOORA; ","")&amp;IF(AND(OR(G2189="Zero-rated domestic (Box 3)",G2189="Export (Box 4)"),N2189=""),"Zero-rate/export evidence missing; ","")&amp;IF(AND(C2189="Credit Note",H2189&gt;0),"Credit note should be negative; ","")&amp;IF(AND(C2189="Simplified Tax Invoice",F2189="B2B - VAT registered"),"Simplified invoice issued to VAT-registered B2B; ",""))</f>
        <v/>
      </c>
    </row>
    <row r="2190">
      <c r="A2190" s="17" t="n"/>
      <c r="B2190" s="14" t="n"/>
      <c r="C2190" s="14" t="n"/>
      <c r="D2190" s="14" t="n"/>
      <c r="E2190" s="16" t="n"/>
      <c r="F2190" s="14" t="n"/>
      <c r="G2190" s="14" t="n"/>
      <c r="H2190" s="19" t="n"/>
      <c r="I2190" s="19" t="n"/>
      <c r="J2190" s="34">
        <f>IF(A2190="","",H2190+I2190)</f>
        <v/>
      </c>
      <c r="K2190" s="14" t="n"/>
      <c r="L2190" s="14" t="n"/>
      <c r="M2190" s="14" t="n"/>
      <c r="N2190" s="14" t="n"/>
      <c r="O2190" s="20">
        <f>IF(A2190="","",SUMPRODUCT((A2190&gt;=Setup!$C$19:$C$30)*(A2190&lt;=Setup!$D$19:$D$30)*Setup!$A$19:$A$30))</f>
        <v/>
      </c>
      <c r="P2190" s="34">
        <f>IF(A2190="","",IF(G2190="Standard 15% (Box 1)",ROUND(H2190*Setup!$B$9,2),0))</f>
        <v/>
      </c>
      <c r="Q2190" s="34">
        <f>IF(A2190="","",I2190-P2190)</f>
        <v/>
      </c>
      <c r="R2190" s="23">
        <f>IF(A2190="","",IF(O2190=0,"Outside audit periods; ","")&amp;IF(G2190="","No VAT category; ","")&amp;IF(ABS(Q2190)&gt;Setup!$B$10,"VAT ≠ 15% × net; ","")&amp;IF(AND(F2190="B2B - VAT registered",NOT(AND(LEN(E2190)=15,LEFT(E2190,1)="3",RIGHT(E2190,1)="3",ISNUMBER(--E2190)))),"Invalid/missing customer VAT no; ","")&amp;IF(L2190&lt;&gt;"Yes","Not reported/cleared on FATOORA; ","")&amp;IF(AND(OR(G2190="Zero-rated domestic (Box 3)",G2190="Export (Box 4)"),N2190=""),"Zero-rate/export evidence missing; ","")&amp;IF(AND(C2190="Credit Note",H2190&gt;0),"Credit note should be negative; ","")&amp;IF(AND(C2190="Simplified Tax Invoice",F2190="B2B - VAT registered"),"Simplified invoice issued to VAT-registered B2B; ",""))</f>
        <v/>
      </c>
    </row>
    <row r="2191">
      <c r="A2191" s="17" t="n"/>
      <c r="B2191" s="14" t="n"/>
      <c r="C2191" s="14" t="n"/>
      <c r="D2191" s="14" t="n"/>
      <c r="E2191" s="16" t="n"/>
      <c r="F2191" s="14" t="n"/>
      <c r="G2191" s="14" t="n"/>
      <c r="H2191" s="19" t="n"/>
      <c r="I2191" s="19" t="n"/>
      <c r="J2191" s="34">
        <f>IF(A2191="","",H2191+I2191)</f>
        <v/>
      </c>
      <c r="K2191" s="14" t="n"/>
      <c r="L2191" s="14" t="n"/>
      <c r="M2191" s="14" t="n"/>
      <c r="N2191" s="14" t="n"/>
      <c r="O2191" s="20">
        <f>IF(A2191="","",SUMPRODUCT((A2191&gt;=Setup!$C$19:$C$30)*(A2191&lt;=Setup!$D$19:$D$30)*Setup!$A$19:$A$30))</f>
        <v/>
      </c>
      <c r="P2191" s="34">
        <f>IF(A2191="","",IF(G2191="Standard 15% (Box 1)",ROUND(H2191*Setup!$B$9,2),0))</f>
        <v/>
      </c>
      <c r="Q2191" s="34">
        <f>IF(A2191="","",I2191-P2191)</f>
        <v/>
      </c>
      <c r="R2191" s="23">
        <f>IF(A2191="","",IF(O2191=0,"Outside audit periods; ","")&amp;IF(G2191="","No VAT category; ","")&amp;IF(ABS(Q2191)&gt;Setup!$B$10,"VAT ≠ 15% × net; ","")&amp;IF(AND(F2191="B2B - VAT registered",NOT(AND(LEN(E2191)=15,LEFT(E2191,1)="3",RIGHT(E2191,1)="3",ISNUMBER(--E2191)))),"Invalid/missing customer VAT no; ","")&amp;IF(L2191&lt;&gt;"Yes","Not reported/cleared on FATOORA; ","")&amp;IF(AND(OR(G2191="Zero-rated domestic (Box 3)",G2191="Export (Box 4)"),N2191=""),"Zero-rate/export evidence missing; ","")&amp;IF(AND(C2191="Credit Note",H2191&gt;0),"Credit note should be negative; ","")&amp;IF(AND(C2191="Simplified Tax Invoice",F2191="B2B - VAT registered"),"Simplified invoice issued to VAT-registered B2B; ",""))</f>
        <v/>
      </c>
    </row>
    <row r="2192">
      <c r="A2192" s="17" t="n"/>
      <c r="B2192" s="14" t="n"/>
      <c r="C2192" s="14" t="n"/>
      <c r="D2192" s="14" t="n"/>
      <c r="E2192" s="16" t="n"/>
      <c r="F2192" s="14" t="n"/>
      <c r="G2192" s="14" t="n"/>
      <c r="H2192" s="19" t="n"/>
      <c r="I2192" s="19" t="n"/>
      <c r="J2192" s="34">
        <f>IF(A2192="","",H2192+I2192)</f>
        <v/>
      </c>
      <c r="K2192" s="14" t="n"/>
      <c r="L2192" s="14" t="n"/>
      <c r="M2192" s="14" t="n"/>
      <c r="N2192" s="14" t="n"/>
      <c r="O2192" s="20">
        <f>IF(A2192="","",SUMPRODUCT((A2192&gt;=Setup!$C$19:$C$30)*(A2192&lt;=Setup!$D$19:$D$30)*Setup!$A$19:$A$30))</f>
        <v/>
      </c>
      <c r="P2192" s="34">
        <f>IF(A2192="","",IF(G2192="Standard 15% (Box 1)",ROUND(H2192*Setup!$B$9,2),0))</f>
        <v/>
      </c>
      <c r="Q2192" s="34">
        <f>IF(A2192="","",I2192-P2192)</f>
        <v/>
      </c>
      <c r="R2192" s="23">
        <f>IF(A2192="","",IF(O2192=0,"Outside audit periods; ","")&amp;IF(G2192="","No VAT category; ","")&amp;IF(ABS(Q2192)&gt;Setup!$B$10,"VAT ≠ 15% × net; ","")&amp;IF(AND(F2192="B2B - VAT registered",NOT(AND(LEN(E2192)=15,LEFT(E2192,1)="3",RIGHT(E2192,1)="3",ISNUMBER(--E2192)))),"Invalid/missing customer VAT no; ","")&amp;IF(L2192&lt;&gt;"Yes","Not reported/cleared on FATOORA; ","")&amp;IF(AND(OR(G2192="Zero-rated domestic (Box 3)",G2192="Export (Box 4)"),N2192=""),"Zero-rate/export evidence missing; ","")&amp;IF(AND(C2192="Credit Note",H2192&gt;0),"Credit note should be negative; ","")&amp;IF(AND(C2192="Simplified Tax Invoice",F2192="B2B - VAT registered"),"Simplified invoice issued to VAT-registered B2B; ",""))</f>
        <v/>
      </c>
    </row>
    <row r="2193">
      <c r="A2193" s="17" t="n"/>
      <c r="B2193" s="14" t="n"/>
      <c r="C2193" s="14" t="n"/>
      <c r="D2193" s="14" t="n"/>
      <c r="E2193" s="16" t="n"/>
      <c r="F2193" s="14" t="n"/>
      <c r="G2193" s="14" t="n"/>
      <c r="H2193" s="19" t="n"/>
      <c r="I2193" s="19" t="n"/>
      <c r="J2193" s="34">
        <f>IF(A2193="","",H2193+I2193)</f>
        <v/>
      </c>
      <c r="K2193" s="14" t="n"/>
      <c r="L2193" s="14" t="n"/>
      <c r="M2193" s="14" t="n"/>
      <c r="N2193" s="14" t="n"/>
      <c r="O2193" s="20">
        <f>IF(A2193="","",SUMPRODUCT((A2193&gt;=Setup!$C$19:$C$30)*(A2193&lt;=Setup!$D$19:$D$30)*Setup!$A$19:$A$30))</f>
        <v/>
      </c>
      <c r="P2193" s="34">
        <f>IF(A2193="","",IF(G2193="Standard 15% (Box 1)",ROUND(H2193*Setup!$B$9,2),0))</f>
        <v/>
      </c>
      <c r="Q2193" s="34">
        <f>IF(A2193="","",I2193-P2193)</f>
        <v/>
      </c>
      <c r="R2193" s="23">
        <f>IF(A2193="","",IF(O2193=0,"Outside audit periods; ","")&amp;IF(G2193="","No VAT category; ","")&amp;IF(ABS(Q2193)&gt;Setup!$B$10,"VAT ≠ 15% × net; ","")&amp;IF(AND(F2193="B2B - VAT registered",NOT(AND(LEN(E2193)=15,LEFT(E2193,1)="3",RIGHT(E2193,1)="3",ISNUMBER(--E2193)))),"Invalid/missing customer VAT no; ","")&amp;IF(L2193&lt;&gt;"Yes","Not reported/cleared on FATOORA; ","")&amp;IF(AND(OR(G2193="Zero-rated domestic (Box 3)",G2193="Export (Box 4)"),N2193=""),"Zero-rate/export evidence missing; ","")&amp;IF(AND(C2193="Credit Note",H2193&gt;0),"Credit note should be negative; ","")&amp;IF(AND(C2193="Simplified Tax Invoice",F2193="B2B - VAT registered"),"Simplified invoice issued to VAT-registered B2B; ",""))</f>
        <v/>
      </c>
    </row>
    <row r="2194">
      <c r="A2194" s="17" t="n"/>
      <c r="B2194" s="14" t="n"/>
      <c r="C2194" s="14" t="n"/>
      <c r="D2194" s="14" t="n"/>
      <c r="E2194" s="16" t="n"/>
      <c r="F2194" s="14" t="n"/>
      <c r="G2194" s="14" t="n"/>
      <c r="H2194" s="19" t="n"/>
      <c r="I2194" s="19" t="n"/>
      <c r="J2194" s="34">
        <f>IF(A2194="","",H2194+I2194)</f>
        <v/>
      </c>
      <c r="K2194" s="14" t="n"/>
      <c r="L2194" s="14" t="n"/>
      <c r="M2194" s="14" t="n"/>
      <c r="N2194" s="14" t="n"/>
      <c r="O2194" s="20">
        <f>IF(A2194="","",SUMPRODUCT((A2194&gt;=Setup!$C$19:$C$30)*(A2194&lt;=Setup!$D$19:$D$30)*Setup!$A$19:$A$30))</f>
        <v/>
      </c>
      <c r="P2194" s="34">
        <f>IF(A2194="","",IF(G2194="Standard 15% (Box 1)",ROUND(H2194*Setup!$B$9,2),0))</f>
        <v/>
      </c>
      <c r="Q2194" s="34">
        <f>IF(A2194="","",I2194-P2194)</f>
        <v/>
      </c>
      <c r="R2194" s="23">
        <f>IF(A2194="","",IF(O2194=0,"Outside audit periods; ","")&amp;IF(G2194="","No VAT category; ","")&amp;IF(ABS(Q2194)&gt;Setup!$B$10,"VAT ≠ 15% × net; ","")&amp;IF(AND(F2194="B2B - VAT registered",NOT(AND(LEN(E2194)=15,LEFT(E2194,1)="3",RIGHT(E2194,1)="3",ISNUMBER(--E2194)))),"Invalid/missing customer VAT no; ","")&amp;IF(L2194&lt;&gt;"Yes","Not reported/cleared on FATOORA; ","")&amp;IF(AND(OR(G2194="Zero-rated domestic (Box 3)",G2194="Export (Box 4)"),N2194=""),"Zero-rate/export evidence missing; ","")&amp;IF(AND(C2194="Credit Note",H2194&gt;0),"Credit note should be negative; ","")&amp;IF(AND(C2194="Simplified Tax Invoice",F2194="B2B - VAT registered"),"Simplified invoice issued to VAT-registered B2B; ",""))</f>
        <v/>
      </c>
    </row>
    <row r="2195">
      <c r="A2195" s="17" t="n"/>
      <c r="B2195" s="14" t="n"/>
      <c r="C2195" s="14" t="n"/>
      <c r="D2195" s="14" t="n"/>
      <c r="E2195" s="16" t="n"/>
      <c r="F2195" s="14" t="n"/>
      <c r="G2195" s="14" t="n"/>
      <c r="H2195" s="19" t="n"/>
      <c r="I2195" s="19" t="n"/>
      <c r="J2195" s="34">
        <f>IF(A2195="","",H2195+I2195)</f>
        <v/>
      </c>
      <c r="K2195" s="14" t="n"/>
      <c r="L2195" s="14" t="n"/>
      <c r="M2195" s="14" t="n"/>
      <c r="N2195" s="14" t="n"/>
      <c r="O2195" s="20">
        <f>IF(A2195="","",SUMPRODUCT((A2195&gt;=Setup!$C$19:$C$30)*(A2195&lt;=Setup!$D$19:$D$30)*Setup!$A$19:$A$30))</f>
        <v/>
      </c>
      <c r="P2195" s="34">
        <f>IF(A2195="","",IF(G2195="Standard 15% (Box 1)",ROUND(H2195*Setup!$B$9,2),0))</f>
        <v/>
      </c>
      <c r="Q2195" s="34">
        <f>IF(A2195="","",I2195-P2195)</f>
        <v/>
      </c>
      <c r="R2195" s="23">
        <f>IF(A2195="","",IF(O2195=0,"Outside audit periods; ","")&amp;IF(G2195="","No VAT category; ","")&amp;IF(ABS(Q2195)&gt;Setup!$B$10,"VAT ≠ 15% × net; ","")&amp;IF(AND(F2195="B2B - VAT registered",NOT(AND(LEN(E2195)=15,LEFT(E2195,1)="3",RIGHT(E2195,1)="3",ISNUMBER(--E2195)))),"Invalid/missing customer VAT no; ","")&amp;IF(L2195&lt;&gt;"Yes","Not reported/cleared on FATOORA; ","")&amp;IF(AND(OR(G2195="Zero-rated domestic (Box 3)",G2195="Export (Box 4)"),N2195=""),"Zero-rate/export evidence missing; ","")&amp;IF(AND(C2195="Credit Note",H2195&gt;0),"Credit note should be negative; ","")&amp;IF(AND(C2195="Simplified Tax Invoice",F2195="B2B - VAT registered"),"Simplified invoice issued to VAT-registered B2B; ",""))</f>
        <v/>
      </c>
    </row>
    <row r="2196">
      <c r="A2196" s="17" t="n"/>
      <c r="B2196" s="14" t="n"/>
      <c r="C2196" s="14" t="n"/>
      <c r="D2196" s="14" t="n"/>
      <c r="E2196" s="16" t="n"/>
      <c r="F2196" s="14" t="n"/>
      <c r="G2196" s="14" t="n"/>
      <c r="H2196" s="19" t="n"/>
      <c r="I2196" s="19" t="n"/>
      <c r="J2196" s="34">
        <f>IF(A2196="","",H2196+I2196)</f>
        <v/>
      </c>
      <c r="K2196" s="14" t="n"/>
      <c r="L2196" s="14" t="n"/>
      <c r="M2196" s="14" t="n"/>
      <c r="N2196" s="14" t="n"/>
      <c r="O2196" s="20">
        <f>IF(A2196="","",SUMPRODUCT((A2196&gt;=Setup!$C$19:$C$30)*(A2196&lt;=Setup!$D$19:$D$30)*Setup!$A$19:$A$30))</f>
        <v/>
      </c>
      <c r="P2196" s="34">
        <f>IF(A2196="","",IF(G2196="Standard 15% (Box 1)",ROUND(H2196*Setup!$B$9,2),0))</f>
        <v/>
      </c>
      <c r="Q2196" s="34">
        <f>IF(A2196="","",I2196-P2196)</f>
        <v/>
      </c>
      <c r="R2196" s="23">
        <f>IF(A2196="","",IF(O2196=0,"Outside audit periods; ","")&amp;IF(G2196="","No VAT category; ","")&amp;IF(ABS(Q2196)&gt;Setup!$B$10,"VAT ≠ 15% × net; ","")&amp;IF(AND(F2196="B2B - VAT registered",NOT(AND(LEN(E2196)=15,LEFT(E2196,1)="3",RIGHT(E2196,1)="3",ISNUMBER(--E2196)))),"Invalid/missing customer VAT no; ","")&amp;IF(L2196&lt;&gt;"Yes","Not reported/cleared on FATOORA; ","")&amp;IF(AND(OR(G2196="Zero-rated domestic (Box 3)",G2196="Export (Box 4)"),N2196=""),"Zero-rate/export evidence missing; ","")&amp;IF(AND(C2196="Credit Note",H2196&gt;0),"Credit note should be negative; ","")&amp;IF(AND(C2196="Simplified Tax Invoice",F2196="B2B - VAT registered"),"Simplified invoice issued to VAT-registered B2B; ",""))</f>
        <v/>
      </c>
    </row>
    <row r="2197">
      <c r="A2197" s="17" t="n"/>
      <c r="B2197" s="14" t="n"/>
      <c r="C2197" s="14" t="n"/>
      <c r="D2197" s="14" t="n"/>
      <c r="E2197" s="16" t="n"/>
      <c r="F2197" s="14" t="n"/>
      <c r="G2197" s="14" t="n"/>
      <c r="H2197" s="19" t="n"/>
      <c r="I2197" s="19" t="n"/>
      <c r="J2197" s="34">
        <f>IF(A2197="","",H2197+I2197)</f>
        <v/>
      </c>
      <c r="K2197" s="14" t="n"/>
      <c r="L2197" s="14" t="n"/>
      <c r="M2197" s="14" t="n"/>
      <c r="N2197" s="14" t="n"/>
      <c r="O2197" s="20">
        <f>IF(A2197="","",SUMPRODUCT((A2197&gt;=Setup!$C$19:$C$30)*(A2197&lt;=Setup!$D$19:$D$30)*Setup!$A$19:$A$30))</f>
        <v/>
      </c>
      <c r="P2197" s="34">
        <f>IF(A2197="","",IF(G2197="Standard 15% (Box 1)",ROUND(H2197*Setup!$B$9,2),0))</f>
        <v/>
      </c>
      <c r="Q2197" s="34">
        <f>IF(A2197="","",I2197-P2197)</f>
        <v/>
      </c>
      <c r="R2197" s="23">
        <f>IF(A2197="","",IF(O2197=0,"Outside audit periods; ","")&amp;IF(G2197="","No VAT category; ","")&amp;IF(ABS(Q2197)&gt;Setup!$B$10,"VAT ≠ 15% × net; ","")&amp;IF(AND(F2197="B2B - VAT registered",NOT(AND(LEN(E2197)=15,LEFT(E2197,1)="3",RIGHT(E2197,1)="3",ISNUMBER(--E2197)))),"Invalid/missing customer VAT no; ","")&amp;IF(L2197&lt;&gt;"Yes","Not reported/cleared on FATOORA; ","")&amp;IF(AND(OR(G2197="Zero-rated domestic (Box 3)",G2197="Export (Box 4)"),N2197=""),"Zero-rate/export evidence missing; ","")&amp;IF(AND(C2197="Credit Note",H2197&gt;0),"Credit note should be negative; ","")&amp;IF(AND(C2197="Simplified Tax Invoice",F2197="B2B - VAT registered"),"Simplified invoice issued to VAT-registered B2B; ",""))</f>
        <v/>
      </c>
    </row>
    <row r="2198">
      <c r="A2198" s="17" t="n"/>
      <c r="B2198" s="14" t="n"/>
      <c r="C2198" s="14" t="n"/>
      <c r="D2198" s="14" t="n"/>
      <c r="E2198" s="16" t="n"/>
      <c r="F2198" s="14" t="n"/>
      <c r="G2198" s="14" t="n"/>
      <c r="H2198" s="19" t="n"/>
      <c r="I2198" s="19" t="n"/>
      <c r="J2198" s="34">
        <f>IF(A2198="","",H2198+I2198)</f>
        <v/>
      </c>
      <c r="K2198" s="14" t="n"/>
      <c r="L2198" s="14" t="n"/>
      <c r="M2198" s="14" t="n"/>
      <c r="N2198" s="14" t="n"/>
      <c r="O2198" s="20">
        <f>IF(A2198="","",SUMPRODUCT((A2198&gt;=Setup!$C$19:$C$30)*(A2198&lt;=Setup!$D$19:$D$30)*Setup!$A$19:$A$30))</f>
        <v/>
      </c>
      <c r="P2198" s="34">
        <f>IF(A2198="","",IF(G2198="Standard 15% (Box 1)",ROUND(H2198*Setup!$B$9,2),0))</f>
        <v/>
      </c>
      <c r="Q2198" s="34">
        <f>IF(A2198="","",I2198-P2198)</f>
        <v/>
      </c>
      <c r="R2198" s="23">
        <f>IF(A2198="","",IF(O2198=0,"Outside audit periods; ","")&amp;IF(G2198="","No VAT category; ","")&amp;IF(ABS(Q2198)&gt;Setup!$B$10,"VAT ≠ 15% × net; ","")&amp;IF(AND(F2198="B2B - VAT registered",NOT(AND(LEN(E2198)=15,LEFT(E2198,1)="3",RIGHT(E2198,1)="3",ISNUMBER(--E2198)))),"Invalid/missing customer VAT no; ","")&amp;IF(L2198&lt;&gt;"Yes","Not reported/cleared on FATOORA; ","")&amp;IF(AND(OR(G2198="Zero-rated domestic (Box 3)",G2198="Export (Box 4)"),N2198=""),"Zero-rate/export evidence missing; ","")&amp;IF(AND(C2198="Credit Note",H2198&gt;0),"Credit note should be negative; ","")&amp;IF(AND(C2198="Simplified Tax Invoice",F2198="B2B - VAT registered"),"Simplified invoice issued to VAT-registered B2B; ",""))</f>
        <v/>
      </c>
    </row>
    <row r="2199">
      <c r="A2199" s="17" t="n"/>
      <c r="B2199" s="14" t="n"/>
      <c r="C2199" s="14" t="n"/>
      <c r="D2199" s="14" t="n"/>
      <c r="E2199" s="16" t="n"/>
      <c r="F2199" s="14" t="n"/>
      <c r="G2199" s="14" t="n"/>
      <c r="H2199" s="19" t="n"/>
      <c r="I2199" s="19" t="n"/>
      <c r="J2199" s="34">
        <f>IF(A2199="","",H2199+I2199)</f>
        <v/>
      </c>
      <c r="K2199" s="14" t="n"/>
      <c r="L2199" s="14" t="n"/>
      <c r="M2199" s="14" t="n"/>
      <c r="N2199" s="14" t="n"/>
      <c r="O2199" s="20">
        <f>IF(A2199="","",SUMPRODUCT((A2199&gt;=Setup!$C$19:$C$30)*(A2199&lt;=Setup!$D$19:$D$30)*Setup!$A$19:$A$30))</f>
        <v/>
      </c>
      <c r="P2199" s="34">
        <f>IF(A2199="","",IF(G2199="Standard 15% (Box 1)",ROUND(H2199*Setup!$B$9,2),0))</f>
        <v/>
      </c>
      <c r="Q2199" s="34">
        <f>IF(A2199="","",I2199-P2199)</f>
        <v/>
      </c>
      <c r="R2199" s="23">
        <f>IF(A2199="","",IF(O2199=0,"Outside audit periods; ","")&amp;IF(G2199="","No VAT category; ","")&amp;IF(ABS(Q2199)&gt;Setup!$B$10,"VAT ≠ 15% × net; ","")&amp;IF(AND(F2199="B2B - VAT registered",NOT(AND(LEN(E2199)=15,LEFT(E2199,1)="3",RIGHT(E2199,1)="3",ISNUMBER(--E2199)))),"Invalid/missing customer VAT no; ","")&amp;IF(L2199&lt;&gt;"Yes","Not reported/cleared on FATOORA; ","")&amp;IF(AND(OR(G2199="Zero-rated domestic (Box 3)",G2199="Export (Box 4)"),N2199=""),"Zero-rate/export evidence missing; ","")&amp;IF(AND(C2199="Credit Note",H2199&gt;0),"Credit note should be negative; ","")&amp;IF(AND(C2199="Simplified Tax Invoice",F2199="B2B - VAT registered"),"Simplified invoice issued to VAT-registered B2B; ",""))</f>
        <v/>
      </c>
    </row>
    <row r="2200">
      <c r="A2200" s="17" t="n"/>
      <c r="B2200" s="14" t="n"/>
      <c r="C2200" s="14" t="n"/>
      <c r="D2200" s="14" t="n"/>
      <c r="E2200" s="16" t="n"/>
      <c r="F2200" s="14" t="n"/>
      <c r="G2200" s="14" t="n"/>
      <c r="H2200" s="19" t="n"/>
      <c r="I2200" s="19" t="n"/>
      <c r="J2200" s="34">
        <f>IF(A2200="","",H2200+I2200)</f>
        <v/>
      </c>
      <c r="K2200" s="14" t="n"/>
      <c r="L2200" s="14" t="n"/>
      <c r="M2200" s="14" t="n"/>
      <c r="N2200" s="14" t="n"/>
      <c r="O2200" s="20">
        <f>IF(A2200="","",SUMPRODUCT((A2200&gt;=Setup!$C$19:$C$30)*(A2200&lt;=Setup!$D$19:$D$30)*Setup!$A$19:$A$30))</f>
        <v/>
      </c>
      <c r="P2200" s="34">
        <f>IF(A2200="","",IF(G2200="Standard 15% (Box 1)",ROUND(H2200*Setup!$B$9,2),0))</f>
        <v/>
      </c>
      <c r="Q2200" s="34">
        <f>IF(A2200="","",I2200-P2200)</f>
        <v/>
      </c>
      <c r="R2200" s="23">
        <f>IF(A2200="","",IF(O2200=0,"Outside audit periods; ","")&amp;IF(G2200="","No VAT category; ","")&amp;IF(ABS(Q2200)&gt;Setup!$B$10,"VAT ≠ 15% × net; ","")&amp;IF(AND(F2200="B2B - VAT registered",NOT(AND(LEN(E2200)=15,LEFT(E2200,1)="3",RIGHT(E2200,1)="3",ISNUMBER(--E2200)))),"Invalid/missing customer VAT no; ","")&amp;IF(L2200&lt;&gt;"Yes","Not reported/cleared on FATOORA; ","")&amp;IF(AND(OR(G2200="Zero-rated domestic (Box 3)",G2200="Export (Box 4)"),N2200=""),"Zero-rate/export evidence missing; ","")&amp;IF(AND(C2200="Credit Note",H2200&gt;0),"Credit note should be negative; ","")&amp;IF(AND(C2200="Simplified Tax Invoice",F2200="B2B - VAT registered"),"Simplified invoice issued to VAT-registered B2B; ",""))</f>
        <v/>
      </c>
    </row>
    <row r="2201">
      <c r="A2201" s="17" t="n"/>
      <c r="B2201" s="14" t="n"/>
      <c r="C2201" s="14" t="n"/>
      <c r="D2201" s="14" t="n"/>
      <c r="E2201" s="16" t="n"/>
      <c r="F2201" s="14" t="n"/>
      <c r="G2201" s="14" t="n"/>
      <c r="H2201" s="19" t="n"/>
      <c r="I2201" s="19" t="n"/>
      <c r="J2201" s="34">
        <f>IF(A2201="","",H2201+I2201)</f>
        <v/>
      </c>
      <c r="K2201" s="14" t="n"/>
      <c r="L2201" s="14" t="n"/>
      <c r="M2201" s="14" t="n"/>
      <c r="N2201" s="14" t="n"/>
      <c r="O2201" s="20">
        <f>IF(A2201="","",SUMPRODUCT((A2201&gt;=Setup!$C$19:$C$30)*(A2201&lt;=Setup!$D$19:$D$30)*Setup!$A$19:$A$30))</f>
        <v/>
      </c>
      <c r="P2201" s="34">
        <f>IF(A2201="","",IF(G2201="Standard 15% (Box 1)",ROUND(H2201*Setup!$B$9,2),0))</f>
        <v/>
      </c>
      <c r="Q2201" s="34">
        <f>IF(A2201="","",I2201-P2201)</f>
        <v/>
      </c>
      <c r="R2201" s="23">
        <f>IF(A2201="","",IF(O2201=0,"Outside audit periods; ","")&amp;IF(G2201="","No VAT category; ","")&amp;IF(ABS(Q2201)&gt;Setup!$B$10,"VAT ≠ 15% × net; ","")&amp;IF(AND(F2201="B2B - VAT registered",NOT(AND(LEN(E2201)=15,LEFT(E2201,1)="3",RIGHT(E2201,1)="3",ISNUMBER(--E2201)))),"Invalid/missing customer VAT no; ","")&amp;IF(L2201&lt;&gt;"Yes","Not reported/cleared on FATOORA; ","")&amp;IF(AND(OR(G2201="Zero-rated domestic (Box 3)",G2201="Export (Box 4)"),N2201=""),"Zero-rate/export evidence missing; ","")&amp;IF(AND(C2201="Credit Note",H2201&gt;0),"Credit note should be negative; ","")&amp;IF(AND(C2201="Simplified Tax Invoice",F2201="B2B - VAT registered"),"Simplified invoice issued to VAT-registered B2B; ",""))</f>
        <v/>
      </c>
    </row>
    <row r="2202">
      <c r="A2202" s="17" t="n"/>
      <c r="B2202" s="14" t="n"/>
      <c r="C2202" s="14" t="n"/>
      <c r="D2202" s="14" t="n"/>
      <c r="E2202" s="16" t="n"/>
      <c r="F2202" s="14" t="n"/>
      <c r="G2202" s="14" t="n"/>
      <c r="H2202" s="19" t="n"/>
      <c r="I2202" s="19" t="n"/>
      <c r="J2202" s="34">
        <f>IF(A2202="","",H2202+I2202)</f>
        <v/>
      </c>
      <c r="K2202" s="14" t="n"/>
      <c r="L2202" s="14" t="n"/>
      <c r="M2202" s="14" t="n"/>
      <c r="N2202" s="14" t="n"/>
      <c r="O2202" s="20">
        <f>IF(A2202="","",SUMPRODUCT((A2202&gt;=Setup!$C$19:$C$30)*(A2202&lt;=Setup!$D$19:$D$30)*Setup!$A$19:$A$30))</f>
        <v/>
      </c>
      <c r="P2202" s="34">
        <f>IF(A2202="","",IF(G2202="Standard 15% (Box 1)",ROUND(H2202*Setup!$B$9,2),0))</f>
        <v/>
      </c>
      <c r="Q2202" s="34">
        <f>IF(A2202="","",I2202-P2202)</f>
        <v/>
      </c>
      <c r="R2202" s="23">
        <f>IF(A2202="","",IF(O2202=0,"Outside audit periods; ","")&amp;IF(G2202="","No VAT category; ","")&amp;IF(ABS(Q2202)&gt;Setup!$B$10,"VAT ≠ 15% × net; ","")&amp;IF(AND(F2202="B2B - VAT registered",NOT(AND(LEN(E2202)=15,LEFT(E2202,1)="3",RIGHT(E2202,1)="3",ISNUMBER(--E2202)))),"Invalid/missing customer VAT no; ","")&amp;IF(L2202&lt;&gt;"Yes","Not reported/cleared on FATOORA; ","")&amp;IF(AND(OR(G2202="Zero-rated domestic (Box 3)",G2202="Export (Box 4)"),N2202=""),"Zero-rate/export evidence missing; ","")&amp;IF(AND(C2202="Credit Note",H2202&gt;0),"Credit note should be negative; ","")&amp;IF(AND(C2202="Simplified Tax Invoice",F2202="B2B - VAT registered"),"Simplified invoice issued to VAT-registered B2B; ",""))</f>
        <v/>
      </c>
    </row>
    <row r="2203">
      <c r="A2203" s="17" t="n"/>
      <c r="B2203" s="14" t="n"/>
      <c r="C2203" s="14" t="n"/>
      <c r="D2203" s="14" t="n"/>
      <c r="E2203" s="16" t="n"/>
      <c r="F2203" s="14" t="n"/>
      <c r="G2203" s="14" t="n"/>
      <c r="H2203" s="19" t="n"/>
      <c r="I2203" s="19" t="n"/>
      <c r="J2203" s="34">
        <f>IF(A2203="","",H2203+I2203)</f>
        <v/>
      </c>
      <c r="K2203" s="14" t="n"/>
      <c r="L2203" s="14" t="n"/>
      <c r="M2203" s="14" t="n"/>
      <c r="N2203" s="14" t="n"/>
      <c r="O2203" s="20">
        <f>IF(A2203="","",SUMPRODUCT((A2203&gt;=Setup!$C$19:$C$30)*(A2203&lt;=Setup!$D$19:$D$30)*Setup!$A$19:$A$30))</f>
        <v/>
      </c>
      <c r="P2203" s="34">
        <f>IF(A2203="","",IF(G2203="Standard 15% (Box 1)",ROUND(H2203*Setup!$B$9,2),0))</f>
        <v/>
      </c>
      <c r="Q2203" s="34">
        <f>IF(A2203="","",I2203-P2203)</f>
        <v/>
      </c>
      <c r="R2203" s="23">
        <f>IF(A2203="","",IF(O2203=0,"Outside audit periods; ","")&amp;IF(G2203="","No VAT category; ","")&amp;IF(ABS(Q2203)&gt;Setup!$B$10,"VAT ≠ 15% × net; ","")&amp;IF(AND(F2203="B2B - VAT registered",NOT(AND(LEN(E2203)=15,LEFT(E2203,1)="3",RIGHT(E2203,1)="3",ISNUMBER(--E2203)))),"Invalid/missing customer VAT no; ","")&amp;IF(L2203&lt;&gt;"Yes","Not reported/cleared on FATOORA; ","")&amp;IF(AND(OR(G2203="Zero-rated domestic (Box 3)",G2203="Export (Box 4)"),N2203=""),"Zero-rate/export evidence missing; ","")&amp;IF(AND(C2203="Credit Note",H2203&gt;0),"Credit note should be negative; ","")&amp;IF(AND(C2203="Simplified Tax Invoice",F2203="B2B - VAT registered"),"Simplified invoice issued to VAT-registered B2B; ",""))</f>
        <v/>
      </c>
    </row>
    <row r="2204">
      <c r="A2204" s="17" t="n"/>
      <c r="B2204" s="14" t="n"/>
      <c r="C2204" s="14" t="n"/>
      <c r="D2204" s="14" t="n"/>
      <c r="E2204" s="16" t="n"/>
      <c r="F2204" s="14" t="n"/>
      <c r="G2204" s="14" t="n"/>
      <c r="H2204" s="19" t="n"/>
      <c r="I2204" s="19" t="n"/>
      <c r="J2204" s="34">
        <f>IF(A2204="","",H2204+I2204)</f>
        <v/>
      </c>
      <c r="K2204" s="14" t="n"/>
      <c r="L2204" s="14" t="n"/>
      <c r="M2204" s="14" t="n"/>
      <c r="N2204" s="14" t="n"/>
      <c r="O2204" s="20">
        <f>IF(A2204="","",SUMPRODUCT((A2204&gt;=Setup!$C$19:$C$30)*(A2204&lt;=Setup!$D$19:$D$30)*Setup!$A$19:$A$30))</f>
        <v/>
      </c>
      <c r="P2204" s="34">
        <f>IF(A2204="","",IF(G2204="Standard 15% (Box 1)",ROUND(H2204*Setup!$B$9,2),0))</f>
        <v/>
      </c>
      <c r="Q2204" s="34">
        <f>IF(A2204="","",I2204-P2204)</f>
        <v/>
      </c>
      <c r="R2204" s="23">
        <f>IF(A2204="","",IF(O2204=0,"Outside audit periods; ","")&amp;IF(G2204="","No VAT category; ","")&amp;IF(ABS(Q2204)&gt;Setup!$B$10,"VAT ≠ 15% × net; ","")&amp;IF(AND(F2204="B2B - VAT registered",NOT(AND(LEN(E2204)=15,LEFT(E2204,1)="3",RIGHT(E2204,1)="3",ISNUMBER(--E2204)))),"Invalid/missing customer VAT no; ","")&amp;IF(L2204&lt;&gt;"Yes","Not reported/cleared on FATOORA; ","")&amp;IF(AND(OR(G2204="Zero-rated domestic (Box 3)",G2204="Export (Box 4)"),N2204=""),"Zero-rate/export evidence missing; ","")&amp;IF(AND(C2204="Credit Note",H2204&gt;0),"Credit note should be negative; ","")&amp;IF(AND(C2204="Simplified Tax Invoice",F2204="B2B - VAT registered"),"Simplified invoice issued to VAT-registered B2B; ",""))</f>
        <v/>
      </c>
    </row>
    <row r="2205">
      <c r="A2205" s="17" t="n"/>
      <c r="B2205" s="14" t="n"/>
      <c r="C2205" s="14" t="n"/>
      <c r="D2205" s="14" t="n"/>
      <c r="E2205" s="16" t="n"/>
      <c r="F2205" s="14" t="n"/>
      <c r="G2205" s="14" t="n"/>
      <c r="H2205" s="19" t="n"/>
      <c r="I2205" s="19" t="n"/>
      <c r="J2205" s="34">
        <f>IF(A2205="","",H2205+I2205)</f>
        <v/>
      </c>
      <c r="K2205" s="14" t="n"/>
      <c r="L2205" s="14" t="n"/>
      <c r="M2205" s="14" t="n"/>
      <c r="N2205" s="14" t="n"/>
      <c r="O2205" s="20">
        <f>IF(A2205="","",SUMPRODUCT((A2205&gt;=Setup!$C$19:$C$30)*(A2205&lt;=Setup!$D$19:$D$30)*Setup!$A$19:$A$30))</f>
        <v/>
      </c>
      <c r="P2205" s="34">
        <f>IF(A2205="","",IF(G2205="Standard 15% (Box 1)",ROUND(H2205*Setup!$B$9,2),0))</f>
        <v/>
      </c>
      <c r="Q2205" s="34">
        <f>IF(A2205="","",I2205-P2205)</f>
        <v/>
      </c>
      <c r="R2205" s="23">
        <f>IF(A2205="","",IF(O2205=0,"Outside audit periods; ","")&amp;IF(G2205="","No VAT category; ","")&amp;IF(ABS(Q2205)&gt;Setup!$B$10,"VAT ≠ 15% × net; ","")&amp;IF(AND(F2205="B2B - VAT registered",NOT(AND(LEN(E2205)=15,LEFT(E2205,1)="3",RIGHT(E2205,1)="3",ISNUMBER(--E2205)))),"Invalid/missing customer VAT no; ","")&amp;IF(L2205&lt;&gt;"Yes","Not reported/cleared on FATOORA; ","")&amp;IF(AND(OR(G2205="Zero-rated domestic (Box 3)",G2205="Export (Box 4)"),N2205=""),"Zero-rate/export evidence missing; ","")&amp;IF(AND(C2205="Credit Note",H2205&gt;0),"Credit note should be negative; ","")&amp;IF(AND(C2205="Simplified Tax Invoice",F2205="B2B - VAT registered"),"Simplified invoice issued to VAT-registered B2B; ",""))</f>
        <v/>
      </c>
    </row>
    <row r="2206">
      <c r="A2206" s="17" t="n"/>
      <c r="B2206" s="14" t="n"/>
      <c r="C2206" s="14" t="n"/>
      <c r="D2206" s="14" t="n"/>
      <c r="E2206" s="16" t="n"/>
      <c r="F2206" s="14" t="n"/>
      <c r="G2206" s="14" t="n"/>
      <c r="H2206" s="19" t="n"/>
      <c r="I2206" s="19" t="n"/>
      <c r="J2206" s="34">
        <f>IF(A2206="","",H2206+I2206)</f>
        <v/>
      </c>
      <c r="K2206" s="14" t="n"/>
      <c r="L2206" s="14" t="n"/>
      <c r="M2206" s="14" t="n"/>
      <c r="N2206" s="14" t="n"/>
      <c r="O2206" s="20">
        <f>IF(A2206="","",SUMPRODUCT((A2206&gt;=Setup!$C$19:$C$30)*(A2206&lt;=Setup!$D$19:$D$30)*Setup!$A$19:$A$30))</f>
        <v/>
      </c>
      <c r="P2206" s="34">
        <f>IF(A2206="","",IF(G2206="Standard 15% (Box 1)",ROUND(H2206*Setup!$B$9,2),0))</f>
        <v/>
      </c>
      <c r="Q2206" s="34">
        <f>IF(A2206="","",I2206-P2206)</f>
        <v/>
      </c>
      <c r="R2206" s="23">
        <f>IF(A2206="","",IF(O2206=0,"Outside audit periods; ","")&amp;IF(G2206="","No VAT category; ","")&amp;IF(ABS(Q2206)&gt;Setup!$B$10,"VAT ≠ 15% × net; ","")&amp;IF(AND(F2206="B2B - VAT registered",NOT(AND(LEN(E2206)=15,LEFT(E2206,1)="3",RIGHT(E2206,1)="3",ISNUMBER(--E2206)))),"Invalid/missing customer VAT no; ","")&amp;IF(L2206&lt;&gt;"Yes","Not reported/cleared on FATOORA; ","")&amp;IF(AND(OR(G2206="Zero-rated domestic (Box 3)",G2206="Export (Box 4)"),N2206=""),"Zero-rate/export evidence missing; ","")&amp;IF(AND(C2206="Credit Note",H2206&gt;0),"Credit note should be negative; ","")&amp;IF(AND(C2206="Simplified Tax Invoice",F2206="B2B - VAT registered"),"Simplified invoice issued to VAT-registered B2B; ",""))</f>
        <v/>
      </c>
    </row>
    <row r="2207">
      <c r="A2207" s="17" t="n"/>
      <c r="B2207" s="14" t="n"/>
      <c r="C2207" s="14" t="n"/>
      <c r="D2207" s="14" t="n"/>
      <c r="E2207" s="16" t="n"/>
      <c r="F2207" s="14" t="n"/>
      <c r="G2207" s="14" t="n"/>
      <c r="H2207" s="19" t="n"/>
      <c r="I2207" s="19" t="n"/>
      <c r="J2207" s="34">
        <f>IF(A2207="","",H2207+I2207)</f>
        <v/>
      </c>
      <c r="K2207" s="14" t="n"/>
      <c r="L2207" s="14" t="n"/>
      <c r="M2207" s="14" t="n"/>
      <c r="N2207" s="14" t="n"/>
      <c r="O2207" s="20">
        <f>IF(A2207="","",SUMPRODUCT((A2207&gt;=Setup!$C$19:$C$30)*(A2207&lt;=Setup!$D$19:$D$30)*Setup!$A$19:$A$30))</f>
        <v/>
      </c>
      <c r="P2207" s="34">
        <f>IF(A2207="","",IF(G2207="Standard 15% (Box 1)",ROUND(H2207*Setup!$B$9,2),0))</f>
        <v/>
      </c>
      <c r="Q2207" s="34">
        <f>IF(A2207="","",I2207-P2207)</f>
        <v/>
      </c>
      <c r="R2207" s="23">
        <f>IF(A2207="","",IF(O2207=0,"Outside audit periods; ","")&amp;IF(G2207="","No VAT category; ","")&amp;IF(ABS(Q2207)&gt;Setup!$B$10,"VAT ≠ 15% × net; ","")&amp;IF(AND(F2207="B2B - VAT registered",NOT(AND(LEN(E2207)=15,LEFT(E2207,1)="3",RIGHT(E2207,1)="3",ISNUMBER(--E2207)))),"Invalid/missing customer VAT no; ","")&amp;IF(L2207&lt;&gt;"Yes","Not reported/cleared on FATOORA; ","")&amp;IF(AND(OR(G2207="Zero-rated domestic (Box 3)",G2207="Export (Box 4)"),N2207=""),"Zero-rate/export evidence missing; ","")&amp;IF(AND(C2207="Credit Note",H2207&gt;0),"Credit note should be negative; ","")&amp;IF(AND(C2207="Simplified Tax Invoice",F2207="B2B - VAT registered"),"Simplified invoice issued to VAT-registered B2B; ",""))</f>
        <v/>
      </c>
    </row>
    <row r="2208">
      <c r="A2208" s="17" t="n"/>
      <c r="B2208" s="14" t="n"/>
      <c r="C2208" s="14" t="n"/>
      <c r="D2208" s="14" t="n"/>
      <c r="E2208" s="16" t="n"/>
      <c r="F2208" s="14" t="n"/>
      <c r="G2208" s="14" t="n"/>
      <c r="H2208" s="19" t="n"/>
      <c r="I2208" s="19" t="n"/>
      <c r="J2208" s="34">
        <f>IF(A2208="","",H2208+I2208)</f>
        <v/>
      </c>
      <c r="K2208" s="14" t="n"/>
      <c r="L2208" s="14" t="n"/>
      <c r="M2208" s="14" t="n"/>
      <c r="N2208" s="14" t="n"/>
      <c r="O2208" s="20">
        <f>IF(A2208="","",SUMPRODUCT((A2208&gt;=Setup!$C$19:$C$30)*(A2208&lt;=Setup!$D$19:$D$30)*Setup!$A$19:$A$30))</f>
        <v/>
      </c>
      <c r="P2208" s="34">
        <f>IF(A2208="","",IF(G2208="Standard 15% (Box 1)",ROUND(H2208*Setup!$B$9,2),0))</f>
        <v/>
      </c>
      <c r="Q2208" s="34">
        <f>IF(A2208="","",I2208-P2208)</f>
        <v/>
      </c>
      <c r="R2208" s="23">
        <f>IF(A2208="","",IF(O2208=0,"Outside audit periods; ","")&amp;IF(G2208="","No VAT category; ","")&amp;IF(ABS(Q2208)&gt;Setup!$B$10,"VAT ≠ 15% × net; ","")&amp;IF(AND(F2208="B2B - VAT registered",NOT(AND(LEN(E2208)=15,LEFT(E2208,1)="3",RIGHT(E2208,1)="3",ISNUMBER(--E2208)))),"Invalid/missing customer VAT no; ","")&amp;IF(L2208&lt;&gt;"Yes","Not reported/cleared on FATOORA; ","")&amp;IF(AND(OR(G2208="Zero-rated domestic (Box 3)",G2208="Export (Box 4)"),N2208=""),"Zero-rate/export evidence missing; ","")&amp;IF(AND(C2208="Credit Note",H2208&gt;0),"Credit note should be negative; ","")&amp;IF(AND(C2208="Simplified Tax Invoice",F2208="B2B - VAT registered"),"Simplified invoice issued to VAT-registered B2B; ",""))</f>
        <v/>
      </c>
    </row>
    <row r="2209">
      <c r="A2209" s="17" t="n"/>
      <c r="B2209" s="14" t="n"/>
      <c r="C2209" s="14" t="n"/>
      <c r="D2209" s="14" t="n"/>
      <c r="E2209" s="16" t="n"/>
      <c r="F2209" s="14" t="n"/>
      <c r="G2209" s="14" t="n"/>
      <c r="H2209" s="19" t="n"/>
      <c r="I2209" s="19" t="n"/>
      <c r="J2209" s="34">
        <f>IF(A2209="","",H2209+I2209)</f>
        <v/>
      </c>
      <c r="K2209" s="14" t="n"/>
      <c r="L2209" s="14" t="n"/>
      <c r="M2209" s="14" t="n"/>
      <c r="N2209" s="14" t="n"/>
      <c r="O2209" s="20">
        <f>IF(A2209="","",SUMPRODUCT((A2209&gt;=Setup!$C$19:$C$30)*(A2209&lt;=Setup!$D$19:$D$30)*Setup!$A$19:$A$30))</f>
        <v/>
      </c>
      <c r="P2209" s="34">
        <f>IF(A2209="","",IF(G2209="Standard 15% (Box 1)",ROUND(H2209*Setup!$B$9,2),0))</f>
        <v/>
      </c>
      <c r="Q2209" s="34">
        <f>IF(A2209="","",I2209-P2209)</f>
        <v/>
      </c>
      <c r="R2209" s="23">
        <f>IF(A2209="","",IF(O2209=0,"Outside audit periods; ","")&amp;IF(G2209="","No VAT category; ","")&amp;IF(ABS(Q2209)&gt;Setup!$B$10,"VAT ≠ 15% × net; ","")&amp;IF(AND(F2209="B2B - VAT registered",NOT(AND(LEN(E2209)=15,LEFT(E2209,1)="3",RIGHT(E2209,1)="3",ISNUMBER(--E2209)))),"Invalid/missing customer VAT no; ","")&amp;IF(L2209&lt;&gt;"Yes","Not reported/cleared on FATOORA; ","")&amp;IF(AND(OR(G2209="Zero-rated domestic (Box 3)",G2209="Export (Box 4)"),N2209=""),"Zero-rate/export evidence missing; ","")&amp;IF(AND(C2209="Credit Note",H2209&gt;0),"Credit note should be negative; ","")&amp;IF(AND(C2209="Simplified Tax Invoice",F2209="B2B - VAT registered"),"Simplified invoice issued to VAT-registered B2B; ",""))</f>
        <v/>
      </c>
    </row>
    <row r="2210">
      <c r="A2210" s="17" t="n"/>
      <c r="B2210" s="14" t="n"/>
      <c r="C2210" s="14" t="n"/>
      <c r="D2210" s="14" t="n"/>
      <c r="E2210" s="16" t="n"/>
      <c r="F2210" s="14" t="n"/>
      <c r="G2210" s="14" t="n"/>
      <c r="H2210" s="19" t="n"/>
      <c r="I2210" s="19" t="n"/>
      <c r="J2210" s="34">
        <f>IF(A2210="","",H2210+I2210)</f>
        <v/>
      </c>
      <c r="K2210" s="14" t="n"/>
      <c r="L2210" s="14" t="n"/>
      <c r="M2210" s="14" t="n"/>
      <c r="N2210" s="14" t="n"/>
      <c r="O2210" s="20">
        <f>IF(A2210="","",SUMPRODUCT((A2210&gt;=Setup!$C$19:$C$30)*(A2210&lt;=Setup!$D$19:$D$30)*Setup!$A$19:$A$30))</f>
        <v/>
      </c>
      <c r="P2210" s="34">
        <f>IF(A2210="","",IF(G2210="Standard 15% (Box 1)",ROUND(H2210*Setup!$B$9,2),0))</f>
        <v/>
      </c>
      <c r="Q2210" s="34">
        <f>IF(A2210="","",I2210-P2210)</f>
        <v/>
      </c>
      <c r="R2210" s="23">
        <f>IF(A2210="","",IF(O2210=0,"Outside audit periods; ","")&amp;IF(G2210="","No VAT category; ","")&amp;IF(ABS(Q2210)&gt;Setup!$B$10,"VAT ≠ 15% × net; ","")&amp;IF(AND(F2210="B2B - VAT registered",NOT(AND(LEN(E2210)=15,LEFT(E2210,1)="3",RIGHT(E2210,1)="3",ISNUMBER(--E2210)))),"Invalid/missing customer VAT no; ","")&amp;IF(L2210&lt;&gt;"Yes","Not reported/cleared on FATOORA; ","")&amp;IF(AND(OR(G2210="Zero-rated domestic (Box 3)",G2210="Export (Box 4)"),N2210=""),"Zero-rate/export evidence missing; ","")&amp;IF(AND(C2210="Credit Note",H2210&gt;0),"Credit note should be negative; ","")&amp;IF(AND(C2210="Simplified Tax Invoice",F2210="B2B - VAT registered"),"Simplified invoice issued to VAT-registered B2B; ",""))</f>
        <v/>
      </c>
    </row>
    <row r="2211">
      <c r="A2211" s="17" t="n"/>
      <c r="B2211" s="14" t="n"/>
      <c r="C2211" s="14" t="n"/>
      <c r="D2211" s="14" t="n"/>
      <c r="E2211" s="16" t="n"/>
      <c r="F2211" s="14" t="n"/>
      <c r="G2211" s="14" t="n"/>
      <c r="H2211" s="19" t="n"/>
      <c r="I2211" s="19" t="n"/>
      <c r="J2211" s="34">
        <f>IF(A2211="","",H2211+I2211)</f>
        <v/>
      </c>
      <c r="K2211" s="14" t="n"/>
      <c r="L2211" s="14" t="n"/>
      <c r="M2211" s="14" t="n"/>
      <c r="N2211" s="14" t="n"/>
      <c r="O2211" s="20">
        <f>IF(A2211="","",SUMPRODUCT((A2211&gt;=Setup!$C$19:$C$30)*(A2211&lt;=Setup!$D$19:$D$30)*Setup!$A$19:$A$30))</f>
        <v/>
      </c>
      <c r="P2211" s="34">
        <f>IF(A2211="","",IF(G2211="Standard 15% (Box 1)",ROUND(H2211*Setup!$B$9,2),0))</f>
        <v/>
      </c>
      <c r="Q2211" s="34">
        <f>IF(A2211="","",I2211-P2211)</f>
        <v/>
      </c>
      <c r="R2211" s="23">
        <f>IF(A2211="","",IF(O2211=0,"Outside audit periods; ","")&amp;IF(G2211="","No VAT category; ","")&amp;IF(ABS(Q2211)&gt;Setup!$B$10,"VAT ≠ 15% × net; ","")&amp;IF(AND(F2211="B2B - VAT registered",NOT(AND(LEN(E2211)=15,LEFT(E2211,1)="3",RIGHT(E2211,1)="3",ISNUMBER(--E2211)))),"Invalid/missing customer VAT no; ","")&amp;IF(L2211&lt;&gt;"Yes","Not reported/cleared on FATOORA; ","")&amp;IF(AND(OR(G2211="Zero-rated domestic (Box 3)",G2211="Export (Box 4)"),N2211=""),"Zero-rate/export evidence missing; ","")&amp;IF(AND(C2211="Credit Note",H2211&gt;0),"Credit note should be negative; ","")&amp;IF(AND(C2211="Simplified Tax Invoice",F2211="B2B - VAT registered"),"Simplified invoice issued to VAT-registered B2B; ",""))</f>
        <v/>
      </c>
    </row>
    <row r="2212">
      <c r="A2212" s="17" t="n"/>
      <c r="B2212" s="14" t="n"/>
      <c r="C2212" s="14" t="n"/>
      <c r="D2212" s="14" t="n"/>
      <c r="E2212" s="16" t="n"/>
      <c r="F2212" s="14" t="n"/>
      <c r="G2212" s="14" t="n"/>
      <c r="H2212" s="19" t="n"/>
      <c r="I2212" s="19" t="n"/>
      <c r="J2212" s="34">
        <f>IF(A2212="","",H2212+I2212)</f>
        <v/>
      </c>
      <c r="K2212" s="14" t="n"/>
      <c r="L2212" s="14" t="n"/>
      <c r="M2212" s="14" t="n"/>
      <c r="N2212" s="14" t="n"/>
      <c r="O2212" s="20">
        <f>IF(A2212="","",SUMPRODUCT((A2212&gt;=Setup!$C$19:$C$30)*(A2212&lt;=Setup!$D$19:$D$30)*Setup!$A$19:$A$30))</f>
        <v/>
      </c>
      <c r="P2212" s="34">
        <f>IF(A2212="","",IF(G2212="Standard 15% (Box 1)",ROUND(H2212*Setup!$B$9,2),0))</f>
        <v/>
      </c>
      <c r="Q2212" s="34">
        <f>IF(A2212="","",I2212-P2212)</f>
        <v/>
      </c>
      <c r="R2212" s="23">
        <f>IF(A2212="","",IF(O2212=0,"Outside audit periods; ","")&amp;IF(G2212="","No VAT category; ","")&amp;IF(ABS(Q2212)&gt;Setup!$B$10,"VAT ≠ 15% × net; ","")&amp;IF(AND(F2212="B2B - VAT registered",NOT(AND(LEN(E2212)=15,LEFT(E2212,1)="3",RIGHT(E2212,1)="3",ISNUMBER(--E2212)))),"Invalid/missing customer VAT no; ","")&amp;IF(L2212&lt;&gt;"Yes","Not reported/cleared on FATOORA; ","")&amp;IF(AND(OR(G2212="Zero-rated domestic (Box 3)",G2212="Export (Box 4)"),N2212=""),"Zero-rate/export evidence missing; ","")&amp;IF(AND(C2212="Credit Note",H2212&gt;0),"Credit note should be negative; ","")&amp;IF(AND(C2212="Simplified Tax Invoice",F2212="B2B - VAT registered"),"Simplified invoice issued to VAT-registered B2B; ",""))</f>
        <v/>
      </c>
    </row>
    <row r="2213">
      <c r="A2213" s="17" t="n"/>
      <c r="B2213" s="14" t="n"/>
      <c r="C2213" s="14" t="n"/>
      <c r="D2213" s="14" t="n"/>
      <c r="E2213" s="16" t="n"/>
      <c r="F2213" s="14" t="n"/>
      <c r="G2213" s="14" t="n"/>
      <c r="H2213" s="19" t="n"/>
      <c r="I2213" s="19" t="n"/>
      <c r="J2213" s="34">
        <f>IF(A2213="","",H2213+I2213)</f>
        <v/>
      </c>
      <c r="K2213" s="14" t="n"/>
      <c r="L2213" s="14" t="n"/>
      <c r="M2213" s="14" t="n"/>
      <c r="N2213" s="14" t="n"/>
      <c r="O2213" s="20">
        <f>IF(A2213="","",SUMPRODUCT((A2213&gt;=Setup!$C$19:$C$30)*(A2213&lt;=Setup!$D$19:$D$30)*Setup!$A$19:$A$30))</f>
        <v/>
      </c>
      <c r="P2213" s="34">
        <f>IF(A2213="","",IF(G2213="Standard 15% (Box 1)",ROUND(H2213*Setup!$B$9,2),0))</f>
        <v/>
      </c>
      <c r="Q2213" s="34">
        <f>IF(A2213="","",I2213-P2213)</f>
        <v/>
      </c>
      <c r="R2213" s="23">
        <f>IF(A2213="","",IF(O2213=0,"Outside audit periods; ","")&amp;IF(G2213="","No VAT category; ","")&amp;IF(ABS(Q2213)&gt;Setup!$B$10,"VAT ≠ 15% × net; ","")&amp;IF(AND(F2213="B2B - VAT registered",NOT(AND(LEN(E2213)=15,LEFT(E2213,1)="3",RIGHT(E2213,1)="3",ISNUMBER(--E2213)))),"Invalid/missing customer VAT no; ","")&amp;IF(L2213&lt;&gt;"Yes","Not reported/cleared on FATOORA; ","")&amp;IF(AND(OR(G2213="Zero-rated domestic (Box 3)",G2213="Export (Box 4)"),N2213=""),"Zero-rate/export evidence missing; ","")&amp;IF(AND(C2213="Credit Note",H2213&gt;0),"Credit note should be negative; ","")&amp;IF(AND(C2213="Simplified Tax Invoice",F2213="B2B - VAT registered"),"Simplified invoice issued to VAT-registered B2B; ",""))</f>
        <v/>
      </c>
    </row>
    <row r="2214">
      <c r="A2214" s="17" t="n"/>
      <c r="B2214" s="14" t="n"/>
      <c r="C2214" s="14" t="n"/>
      <c r="D2214" s="14" t="n"/>
      <c r="E2214" s="16" t="n"/>
      <c r="F2214" s="14" t="n"/>
      <c r="G2214" s="14" t="n"/>
      <c r="H2214" s="19" t="n"/>
      <c r="I2214" s="19" t="n"/>
      <c r="J2214" s="34">
        <f>IF(A2214="","",H2214+I2214)</f>
        <v/>
      </c>
      <c r="K2214" s="14" t="n"/>
      <c r="L2214" s="14" t="n"/>
      <c r="M2214" s="14" t="n"/>
      <c r="N2214" s="14" t="n"/>
      <c r="O2214" s="20">
        <f>IF(A2214="","",SUMPRODUCT((A2214&gt;=Setup!$C$19:$C$30)*(A2214&lt;=Setup!$D$19:$D$30)*Setup!$A$19:$A$30))</f>
        <v/>
      </c>
      <c r="P2214" s="34">
        <f>IF(A2214="","",IF(G2214="Standard 15% (Box 1)",ROUND(H2214*Setup!$B$9,2),0))</f>
        <v/>
      </c>
      <c r="Q2214" s="34">
        <f>IF(A2214="","",I2214-P2214)</f>
        <v/>
      </c>
      <c r="R2214" s="23">
        <f>IF(A2214="","",IF(O2214=0,"Outside audit periods; ","")&amp;IF(G2214="","No VAT category; ","")&amp;IF(ABS(Q2214)&gt;Setup!$B$10,"VAT ≠ 15% × net; ","")&amp;IF(AND(F2214="B2B - VAT registered",NOT(AND(LEN(E2214)=15,LEFT(E2214,1)="3",RIGHT(E2214,1)="3",ISNUMBER(--E2214)))),"Invalid/missing customer VAT no; ","")&amp;IF(L2214&lt;&gt;"Yes","Not reported/cleared on FATOORA; ","")&amp;IF(AND(OR(G2214="Zero-rated domestic (Box 3)",G2214="Export (Box 4)"),N2214=""),"Zero-rate/export evidence missing; ","")&amp;IF(AND(C2214="Credit Note",H2214&gt;0),"Credit note should be negative; ","")&amp;IF(AND(C2214="Simplified Tax Invoice",F2214="B2B - VAT registered"),"Simplified invoice issued to VAT-registered B2B; ",""))</f>
        <v/>
      </c>
    </row>
    <row r="2215">
      <c r="A2215" s="17" t="n"/>
      <c r="B2215" s="14" t="n"/>
      <c r="C2215" s="14" t="n"/>
      <c r="D2215" s="14" t="n"/>
      <c r="E2215" s="16" t="n"/>
      <c r="F2215" s="14" t="n"/>
      <c r="G2215" s="14" t="n"/>
      <c r="H2215" s="19" t="n"/>
      <c r="I2215" s="19" t="n"/>
      <c r="J2215" s="34">
        <f>IF(A2215="","",H2215+I2215)</f>
        <v/>
      </c>
      <c r="K2215" s="14" t="n"/>
      <c r="L2215" s="14" t="n"/>
      <c r="M2215" s="14" t="n"/>
      <c r="N2215" s="14" t="n"/>
      <c r="O2215" s="20">
        <f>IF(A2215="","",SUMPRODUCT((A2215&gt;=Setup!$C$19:$C$30)*(A2215&lt;=Setup!$D$19:$D$30)*Setup!$A$19:$A$30))</f>
        <v/>
      </c>
      <c r="P2215" s="34">
        <f>IF(A2215="","",IF(G2215="Standard 15% (Box 1)",ROUND(H2215*Setup!$B$9,2),0))</f>
        <v/>
      </c>
      <c r="Q2215" s="34">
        <f>IF(A2215="","",I2215-P2215)</f>
        <v/>
      </c>
      <c r="R2215" s="23">
        <f>IF(A2215="","",IF(O2215=0,"Outside audit periods; ","")&amp;IF(G2215="","No VAT category; ","")&amp;IF(ABS(Q2215)&gt;Setup!$B$10,"VAT ≠ 15% × net; ","")&amp;IF(AND(F2215="B2B - VAT registered",NOT(AND(LEN(E2215)=15,LEFT(E2215,1)="3",RIGHT(E2215,1)="3",ISNUMBER(--E2215)))),"Invalid/missing customer VAT no; ","")&amp;IF(L2215&lt;&gt;"Yes","Not reported/cleared on FATOORA; ","")&amp;IF(AND(OR(G2215="Zero-rated domestic (Box 3)",G2215="Export (Box 4)"),N2215=""),"Zero-rate/export evidence missing; ","")&amp;IF(AND(C2215="Credit Note",H2215&gt;0),"Credit note should be negative; ","")&amp;IF(AND(C2215="Simplified Tax Invoice",F2215="B2B - VAT registered"),"Simplified invoice issued to VAT-registered B2B; ",""))</f>
        <v/>
      </c>
    </row>
    <row r="2216">
      <c r="A2216" s="17" t="n"/>
      <c r="B2216" s="14" t="n"/>
      <c r="C2216" s="14" t="n"/>
      <c r="D2216" s="14" t="n"/>
      <c r="E2216" s="16" t="n"/>
      <c r="F2216" s="14" t="n"/>
      <c r="G2216" s="14" t="n"/>
      <c r="H2216" s="19" t="n"/>
      <c r="I2216" s="19" t="n"/>
      <c r="J2216" s="34">
        <f>IF(A2216="","",H2216+I2216)</f>
        <v/>
      </c>
      <c r="K2216" s="14" t="n"/>
      <c r="L2216" s="14" t="n"/>
      <c r="M2216" s="14" t="n"/>
      <c r="N2216" s="14" t="n"/>
      <c r="O2216" s="20">
        <f>IF(A2216="","",SUMPRODUCT((A2216&gt;=Setup!$C$19:$C$30)*(A2216&lt;=Setup!$D$19:$D$30)*Setup!$A$19:$A$30))</f>
        <v/>
      </c>
      <c r="P2216" s="34">
        <f>IF(A2216="","",IF(G2216="Standard 15% (Box 1)",ROUND(H2216*Setup!$B$9,2),0))</f>
        <v/>
      </c>
      <c r="Q2216" s="34">
        <f>IF(A2216="","",I2216-P2216)</f>
        <v/>
      </c>
      <c r="R2216" s="23">
        <f>IF(A2216="","",IF(O2216=0,"Outside audit periods; ","")&amp;IF(G2216="","No VAT category; ","")&amp;IF(ABS(Q2216)&gt;Setup!$B$10,"VAT ≠ 15% × net; ","")&amp;IF(AND(F2216="B2B - VAT registered",NOT(AND(LEN(E2216)=15,LEFT(E2216,1)="3",RIGHT(E2216,1)="3",ISNUMBER(--E2216)))),"Invalid/missing customer VAT no; ","")&amp;IF(L2216&lt;&gt;"Yes","Not reported/cleared on FATOORA; ","")&amp;IF(AND(OR(G2216="Zero-rated domestic (Box 3)",G2216="Export (Box 4)"),N2216=""),"Zero-rate/export evidence missing; ","")&amp;IF(AND(C2216="Credit Note",H2216&gt;0),"Credit note should be negative; ","")&amp;IF(AND(C2216="Simplified Tax Invoice",F2216="B2B - VAT registered"),"Simplified invoice issued to VAT-registered B2B; ",""))</f>
        <v/>
      </c>
    </row>
    <row r="2217">
      <c r="A2217" s="17" t="n"/>
      <c r="B2217" s="14" t="n"/>
      <c r="C2217" s="14" t="n"/>
      <c r="D2217" s="14" t="n"/>
      <c r="E2217" s="16" t="n"/>
      <c r="F2217" s="14" t="n"/>
      <c r="G2217" s="14" t="n"/>
      <c r="H2217" s="19" t="n"/>
      <c r="I2217" s="19" t="n"/>
      <c r="J2217" s="34">
        <f>IF(A2217="","",H2217+I2217)</f>
        <v/>
      </c>
      <c r="K2217" s="14" t="n"/>
      <c r="L2217" s="14" t="n"/>
      <c r="M2217" s="14" t="n"/>
      <c r="N2217" s="14" t="n"/>
      <c r="O2217" s="20">
        <f>IF(A2217="","",SUMPRODUCT((A2217&gt;=Setup!$C$19:$C$30)*(A2217&lt;=Setup!$D$19:$D$30)*Setup!$A$19:$A$30))</f>
        <v/>
      </c>
      <c r="P2217" s="34">
        <f>IF(A2217="","",IF(G2217="Standard 15% (Box 1)",ROUND(H2217*Setup!$B$9,2),0))</f>
        <v/>
      </c>
      <c r="Q2217" s="34">
        <f>IF(A2217="","",I2217-P2217)</f>
        <v/>
      </c>
      <c r="R2217" s="23">
        <f>IF(A2217="","",IF(O2217=0,"Outside audit periods; ","")&amp;IF(G2217="","No VAT category; ","")&amp;IF(ABS(Q2217)&gt;Setup!$B$10,"VAT ≠ 15% × net; ","")&amp;IF(AND(F2217="B2B - VAT registered",NOT(AND(LEN(E2217)=15,LEFT(E2217,1)="3",RIGHT(E2217,1)="3",ISNUMBER(--E2217)))),"Invalid/missing customer VAT no; ","")&amp;IF(L2217&lt;&gt;"Yes","Not reported/cleared on FATOORA; ","")&amp;IF(AND(OR(G2217="Zero-rated domestic (Box 3)",G2217="Export (Box 4)"),N2217=""),"Zero-rate/export evidence missing; ","")&amp;IF(AND(C2217="Credit Note",H2217&gt;0),"Credit note should be negative; ","")&amp;IF(AND(C2217="Simplified Tax Invoice",F2217="B2B - VAT registered"),"Simplified invoice issued to VAT-registered B2B; ",""))</f>
        <v/>
      </c>
    </row>
    <row r="2218">
      <c r="A2218" s="17" t="n"/>
      <c r="B2218" s="14" t="n"/>
      <c r="C2218" s="14" t="n"/>
      <c r="D2218" s="14" t="n"/>
      <c r="E2218" s="16" t="n"/>
      <c r="F2218" s="14" t="n"/>
      <c r="G2218" s="14" t="n"/>
      <c r="H2218" s="19" t="n"/>
      <c r="I2218" s="19" t="n"/>
      <c r="J2218" s="34">
        <f>IF(A2218="","",H2218+I2218)</f>
        <v/>
      </c>
      <c r="K2218" s="14" t="n"/>
      <c r="L2218" s="14" t="n"/>
      <c r="M2218" s="14" t="n"/>
      <c r="N2218" s="14" t="n"/>
      <c r="O2218" s="20">
        <f>IF(A2218="","",SUMPRODUCT((A2218&gt;=Setup!$C$19:$C$30)*(A2218&lt;=Setup!$D$19:$D$30)*Setup!$A$19:$A$30))</f>
        <v/>
      </c>
      <c r="P2218" s="34">
        <f>IF(A2218="","",IF(G2218="Standard 15% (Box 1)",ROUND(H2218*Setup!$B$9,2),0))</f>
        <v/>
      </c>
      <c r="Q2218" s="34">
        <f>IF(A2218="","",I2218-P2218)</f>
        <v/>
      </c>
      <c r="R2218" s="23">
        <f>IF(A2218="","",IF(O2218=0,"Outside audit periods; ","")&amp;IF(G2218="","No VAT category; ","")&amp;IF(ABS(Q2218)&gt;Setup!$B$10,"VAT ≠ 15% × net; ","")&amp;IF(AND(F2218="B2B - VAT registered",NOT(AND(LEN(E2218)=15,LEFT(E2218,1)="3",RIGHT(E2218,1)="3",ISNUMBER(--E2218)))),"Invalid/missing customer VAT no; ","")&amp;IF(L2218&lt;&gt;"Yes","Not reported/cleared on FATOORA; ","")&amp;IF(AND(OR(G2218="Zero-rated domestic (Box 3)",G2218="Export (Box 4)"),N2218=""),"Zero-rate/export evidence missing; ","")&amp;IF(AND(C2218="Credit Note",H2218&gt;0),"Credit note should be negative; ","")&amp;IF(AND(C2218="Simplified Tax Invoice",F2218="B2B - VAT registered"),"Simplified invoice issued to VAT-registered B2B; ",""))</f>
        <v/>
      </c>
    </row>
    <row r="2219">
      <c r="A2219" s="17" t="n"/>
      <c r="B2219" s="14" t="n"/>
      <c r="C2219" s="14" t="n"/>
      <c r="D2219" s="14" t="n"/>
      <c r="E2219" s="16" t="n"/>
      <c r="F2219" s="14" t="n"/>
      <c r="G2219" s="14" t="n"/>
      <c r="H2219" s="19" t="n"/>
      <c r="I2219" s="19" t="n"/>
      <c r="J2219" s="34">
        <f>IF(A2219="","",H2219+I2219)</f>
        <v/>
      </c>
      <c r="K2219" s="14" t="n"/>
      <c r="L2219" s="14" t="n"/>
      <c r="M2219" s="14" t="n"/>
      <c r="N2219" s="14" t="n"/>
      <c r="O2219" s="20">
        <f>IF(A2219="","",SUMPRODUCT((A2219&gt;=Setup!$C$19:$C$30)*(A2219&lt;=Setup!$D$19:$D$30)*Setup!$A$19:$A$30))</f>
        <v/>
      </c>
      <c r="P2219" s="34">
        <f>IF(A2219="","",IF(G2219="Standard 15% (Box 1)",ROUND(H2219*Setup!$B$9,2),0))</f>
        <v/>
      </c>
      <c r="Q2219" s="34">
        <f>IF(A2219="","",I2219-P2219)</f>
        <v/>
      </c>
      <c r="R2219" s="23">
        <f>IF(A2219="","",IF(O2219=0,"Outside audit periods; ","")&amp;IF(G2219="","No VAT category; ","")&amp;IF(ABS(Q2219)&gt;Setup!$B$10,"VAT ≠ 15% × net; ","")&amp;IF(AND(F2219="B2B - VAT registered",NOT(AND(LEN(E2219)=15,LEFT(E2219,1)="3",RIGHT(E2219,1)="3",ISNUMBER(--E2219)))),"Invalid/missing customer VAT no; ","")&amp;IF(L2219&lt;&gt;"Yes","Not reported/cleared on FATOORA; ","")&amp;IF(AND(OR(G2219="Zero-rated domestic (Box 3)",G2219="Export (Box 4)"),N2219=""),"Zero-rate/export evidence missing; ","")&amp;IF(AND(C2219="Credit Note",H2219&gt;0),"Credit note should be negative; ","")&amp;IF(AND(C2219="Simplified Tax Invoice",F2219="B2B - VAT registered"),"Simplified invoice issued to VAT-registered B2B; ",""))</f>
        <v/>
      </c>
    </row>
    <row r="2220">
      <c r="A2220" s="17" t="n"/>
      <c r="B2220" s="14" t="n"/>
      <c r="C2220" s="14" t="n"/>
      <c r="D2220" s="14" t="n"/>
      <c r="E2220" s="16" t="n"/>
      <c r="F2220" s="14" t="n"/>
      <c r="G2220" s="14" t="n"/>
      <c r="H2220" s="19" t="n"/>
      <c r="I2220" s="19" t="n"/>
      <c r="J2220" s="34">
        <f>IF(A2220="","",H2220+I2220)</f>
        <v/>
      </c>
      <c r="K2220" s="14" t="n"/>
      <c r="L2220" s="14" t="n"/>
      <c r="M2220" s="14" t="n"/>
      <c r="N2220" s="14" t="n"/>
      <c r="O2220" s="20">
        <f>IF(A2220="","",SUMPRODUCT((A2220&gt;=Setup!$C$19:$C$30)*(A2220&lt;=Setup!$D$19:$D$30)*Setup!$A$19:$A$30))</f>
        <v/>
      </c>
      <c r="P2220" s="34">
        <f>IF(A2220="","",IF(G2220="Standard 15% (Box 1)",ROUND(H2220*Setup!$B$9,2),0))</f>
        <v/>
      </c>
      <c r="Q2220" s="34">
        <f>IF(A2220="","",I2220-P2220)</f>
        <v/>
      </c>
      <c r="R2220" s="23">
        <f>IF(A2220="","",IF(O2220=0,"Outside audit periods; ","")&amp;IF(G2220="","No VAT category; ","")&amp;IF(ABS(Q2220)&gt;Setup!$B$10,"VAT ≠ 15% × net; ","")&amp;IF(AND(F2220="B2B - VAT registered",NOT(AND(LEN(E2220)=15,LEFT(E2220,1)="3",RIGHT(E2220,1)="3",ISNUMBER(--E2220)))),"Invalid/missing customer VAT no; ","")&amp;IF(L2220&lt;&gt;"Yes","Not reported/cleared on FATOORA; ","")&amp;IF(AND(OR(G2220="Zero-rated domestic (Box 3)",G2220="Export (Box 4)"),N2220=""),"Zero-rate/export evidence missing; ","")&amp;IF(AND(C2220="Credit Note",H2220&gt;0),"Credit note should be negative; ","")&amp;IF(AND(C2220="Simplified Tax Invoice",F2220="B2B - VAT registered"),"Simplified invoice issued to VAT-registered B2B; ",""))</f>
        <v/>
      </c>
    </row>
    <row r="2221">
      <c r="A2221" s="17" t="n"/>
      <c r="B2221" s="14" t="n"/>
      <c r="C2221" s="14" t="n"/>
      <c r="D2221" s="14" t="n"/>
      <c r="E2221" s="16" t="n"/>
      <c r="F2221" s="14" t="n"/>
      <c r="G2221" s="14" t="n"/>
      <c r="H2221" s="19" t="n"/>
      <c r="I2221" s="19" t="n"/>
      <c r="J2221" s="34">
        <f>IF(A2221="","",H2221+I2221)</f>
        <v/>
      </c>
      <c r="K2221" s="14" t="n"/>
      <c r="L2221" s="14" t="n"/>
      <c r="M2221" s="14" t="n"/>
      <c r="N2221" s="14" t="n"/>
      <c r="O2221" s="20">
        <f>IF(A2221="","",SUMPRODUCT((A2221&gt;=Setup!$C$19:$C$30)*(A2221&lt;=Setup!$D$19:$D$30)*Setup!$A$19:$A$30))</f>
        <v/>
      </c>
      <c r="P2221" s="34">
        <f>IF(A2221="","",IF(G2221="Standard 15% (Box 1)",ROUND(H2221*Setup!$B$9,2),0))</f>
        <v/>
      </c>
      <c r="Q2221" s="34">
        <f>IF(A2221="","",I2221-P2221)</f>
        <v/>
      </c>
      <c r="R2221" s="23">
        <f>IF(A2221="","",IF(O2221=0,"Outside audit periods; ","")&amp;IF(G2221="","No VAT category; ","")&amp;IF(ABS(Q2221)&gt;Setup!$B$10,"VAT ≠ 15% × net; ","")&amp;IF(AND(F2221="B2B - VAT registered",NOT(AND(LEN(E2221)=15,LEFT(E2221,1)="3",RIGHT(E2221,1)="3",ISNUMBER(--E2221)))),"Invalid/missing customer VAT no; ","")&amp;IF(L2221&lt;&gt;"Yes","Not reported/cleared on FATOORA; ","")&amp;IF(AND(OR(G2221="Zero-rated domestic (Box 3)",G2221="Export (Box 4)"),N2221=""),"Zero-rate/export evidence missing; ","")&amp;IF(AND(C2221="Credit Note",H2221&gt;0),"Credit note should be negative; ","")&amp;IF(AND(C2221="Simplified Tax Invoice",F2221="B2B - VAT registered"),"Simplified invoice issued to VAT-registered B2B; ",""))</f>
        <v/>
      </c>
    </row>
    <row r="2222">
      <c r="A2222" s="17" t="n"/>
      <c r="B2222" s="14" t="n"/>
      <c r="C2222" s="14" t="n"/>
      <c r="D2222" s="14" t="n"/>
      <c r="E2222" s="16" t="n"/>
      <c r="F2222" s="14" t="n"/>
      <c r="G2222" s="14" t="n"/>
      <c r="H2222" s="19" t="n"/>
      <c r="I2222" s="19" t="n"/>
      <c r="J2222" s="34">
        <f>IF(A2222="","",H2222+I2222)</f>
        <v/>
      </c>
      <c r="K2222" s="14" t="n"/>
      <c r="L2222" s="14" t="n"/>
      <c r="M2222" s="14" t="n"/>
      <c r="N2222" s="14" t="n"/>
      <c r="O2222" s="20">
        <f>IF(A2222="","",SUMPRODUCT((A2222&gt;=Setup!$C$19:$C$30)*(A2222&lt;=Setup!$D$19:$D$30)*Setup!$A$19:$A$30))</f>
        <v/>
      </c>
      <c r="P2222" s="34">
        <f>IF(A2222="","",IF(G2222="Standard 15% (Box 1)",ROUND(H2222*Setup!$B$9,2),0))</f>
        <v/>
      </c>
      <c r="Q2222" s="34">
        <f>IF(A2222="","",I2222-P2222)</f>
        <v/>
      </c>
      <c r="R2222" s="23">
        <f>IF(A2222="","",IF(O2222=0,"Outside audit periods; ","")&amp;IF(G2222="","No VAT category; ","")&amp;IF(ABS(Q2222)&gt;Setup!$B$10,"VAT ≠ 15% × net; ","")&amp;IF(AND(F2222="B2B - VAT registered",NOT(AND(LEN(E2222)=15,LEFT(E2222,1)="3",RIGHT(E2222,1)="3",ISNUMBER(--E2222)))),"Invalid/missing customer VAT no; ","")&amp;IF(L2222&lt;&gt;"Yes","Not reported/cleared on FATOORA; ","")&amp;IF(AND(OR(G2222="Zero-rated domestic (Box 3)",G2222="Export (Box 4)"),N2222=""),"Zero-rate/export evidence missing; ","")&amp;IF(AND(C2222="Credit Note",H2222&gt;0),"Credit note should be negative; ","")&amp;IF(AND(C2222="Simplified Tax Invoice",F2222="B2B - VAT registered"),"Simplified invoice issued to VAT-registered B2B; ",""))</f>
        <v/>
      </c>
    </row>
    <row r="2223">
      <c r="A2223" s="17" t="n"/>
      <c r="B2223" s="14" t="n"/>
      <c r="C2223" s="14" t="n"/>
      <c r="D2223" s="14" t="n"/>
      <c r="E2223" s="16" t="n"/>
      <c r="F2223" s="14" t="n"/>
      <c r="G2223" s="14" t="n"/>
      <c r="H2223" s="19" t="n"/>
      <c r="I2223" s="19" t="n"/>
      <c r="J2223" s="34">
        <f>IF(A2223="","",H2223+I2223)</f>
        <v/>
      </c>
      <c r="K2223" s="14" t="n"/>
      <c r="L2223" s="14" t="n"/>
      <c r="M2223" s="14" t="n"/>
      <c r="N2223" s="14" t="n"/>
      <c r="O2223" s="20">
        <f>IF(A2223="","",SUMPRODUCT((A2223&gt;=Setup!$C$19:$C$30)*(A2223&lt;=Setup!$D$19:$D$30)*Setup!$A$19:$A$30))</f>
        <v/>
      </c>
      <c r="P2223" s="34">
        <f>IF(A2223="","",IF(G2223="Standard 15% (Box 1)",ROUND(H2223*Setup!$B$9,2),0))</f>
        <v/>
      </c>
      <c r="Q2223" s="34">
        <f>IF(A2223="","",I2223-P2223)</f>
        <v/>
      </c>
      <c r="R2223" s="23">
        <f>IF(A2223="","",IF(O2223=0,"Outside audit periods; ","")&amp;IF(G2223="","No VAT category; ","")&amp;IF(ABS(Q2223)&gt;Setup!$B$10,"VAT ≠ 15% × net; ","")&amp;IF(AND(F2223="B2B - VAT registered",NOT(AND(LEN(E2223)=15,LEFT(E2223,1)="3",RIGHT(E2223,1)="3",ISNUMBER(--E2223)))),"Invalid/missing customer VAT no; ","")&amp;IF(L2223&lt;&gt;"Yes","Not reported/cleared on FATOORA; ","")&amp;IF(AND(OR(G2223="Zero-rated domestic (Box 3)",G2223="Export (Box 4)"),N2223=""),"Zero-rate/export evidence missing; ","")&amp;IF(AND(C2223="Credit Note",H2223&gt;0),"Credit note should be negative; ","")&amp;IF(AND(C2223="Simplified Tax Invoice",F2223="B2B - VAT registered"),"Simplified invoice issued to VAT-registered B2B; ",""))</f>
        <v/>
      </c>
    </row>
    <row r="2224">
      <c r="A2224" s="17" t="n"/>
      <c r="B2224" s="14" t="n"/>
      <c r="C2224" s="14" t="n"/>
      <c r="D2224" s="14" t="n"/>
      <c r="E2224" s="16" t="n"/>
      <c r="F2224" s="14" t="n"/>
      <c r="G2224" s="14" t="n"/>
      <c r="H2224" s="19" t="n"/>
      <c r="I2224" s="19" t="n"/>
      <c r="J2224" s="34">
        <f>IF(A2224="","",H2224+I2224)</f>
        <v/>
      </c>
      <c r="K2224" s="14" t="n"/>
      <c r="L2224" s="14" t="n"/>
      <c r="M2224" s="14" t="n"/>
      <c r="N2224" s="14" t="n"/>
      <c r="O2224" s="20">
        <f>IF(A2224="","",SUMPRODUCT((A2224&gt;=Setup!$C$19:$C$30)*(A2224&lt;=Setup!$D$19:$D$30)*Setup!$A$19:$A$30))</f>
        <v/>
      </c>
      <c r="P2224" s="34">
        <f>IF(A2224="","",IF(G2224="Standard 15% (Box 1)",ROUND(H2224*Setup!$B$9,2),0))</f>
        <v/>
      </c>
      <c r="Q2224" s="34">
        <f>IF(A2224="","",I2224-P2224)</f>
        <v/>
      </c>
      <c r="R2224" s="23">
        <f>IF(A2224="","",IF(O2224=0,"Outside audit periods; ","")&amp;IF(G2224="","No VAT category; ","")&amp;IF(ABS(Q2224)&gt;Setup!$B$10,"VAT ≠ 15% × net; ","")&amp;IF(AND(F2224="B2B - VAT registered",NOT(AND(LEN(E2224)=15,LEFT(E2224,1)="3",RIGHT(E2224,1)="3",ISNUMBER(--E2224)))),"Invalid/missing customer VAT no; ","")&amp;IF(L2224&lt;&gt;"Yes","Not reported/cleared on FATOORA; ","")&amp;IF(AND(OR(G2224="Zero-rated domestic (Box 3)",G2224="Export (Box 4)"),N2224=""),"Zero-rate/export evidence missing; ","")&amp;IF(AND(C2224="Credit Note",H2224&gt;0),"Credit note should be negative; ","")&amp;IF(AND(C2224="Simplified Tax Invoice",F2224="B2B - VAT registered"),"Simplified invoice issued to VAT-registered B2B; ",""))</f>
        <v/>
      </c>
    </row>
    <row r="2225">
      <c r="A2225" s="17" t="n"/>
      <c r="B2225" s="14" t="n"/>
      <c r="C2225" s="14" t="n"/>
      <c r="D2225" s="14" t="n"/>
      <c r="E2225" s="16" t="n"/>
      <c r="F2225" s="14" t="n"/>
      <c r="G2225" s="14" t="n"/>
      <c r="H2225" s="19" t="n"/>
      <c r="I2225" s="19" t="n"/>
      <c r="J2225" s="34">
        <f>IF(A2225="","",H2225+I2225)</f>
        <v/>
      </c>
      <c r="K2225" s="14" t="n"/>
      <c r="L2225" s="14" t="n"/>
      <c r="M2225" s="14" t="n"/>
      <c r="N2225" s="14" t="n"/>
      <c r="O2225" s="20">
        <f>IF(A2225="","",SUMPRODUCT((A2225&gt;=Setup!$C$19:$C$30)*(A2225&lt;=Setup!$D$19:$D$30)*Setup!$A$19:$A$30))</f>
        <v/>
      </c>
      <c r="P2225" s="34">
        <f>IF(A2225="","",IF(G2225="Standard 15% (Box 1)",ROUND(H2225*Setup!$B$9,2),0))</f>
        <v/>
      </c>
      <c r="Q2225" s="34">
        <f>IF(A2225="","",I2225-P2225)</f>
        <v/>
      </c>
      <c r="R2225" s="23">
        <f>IF(A2225="","",IF(O2225=0,"Outside audit periods; ","")&amp;IF(G2225="","No VAT category; ","")&amp;IF(ABS(Q2225)&gt;Setup!$B$10,"VAT ≠ 15% × net; ","")&amp;IF(AND(F2225="B2B - VAT registered",NOT(AND(LEN(E2225)=15,LEFT(E2225,1)="3",RIGHT(E2225,1)="3",ISNUMBER(--E2225)))),"Invalid/missing customer VAT no; ","")&amp;IF(L2225&lt;&gt;"Yes","Not reported/cleared on FATOORA; ","")&amp;IF(AND(OR(G2225="Zero-rated domestic (Box 3)",G2225="Export (Box 4)"),N2225=""),"Zero-rate/export evidence missing; ","")&amp;IF(AND(C2225="Credit Note",H2225&gt;0),"Credit note should be negative; ","")&amp;IF(AND(C2225="Simplified Tax Invoice",F2225="B2B - VAT registered"),"Simplified invoice issued to VAT-registered B2B; ",""))</f>
        <v/>
      </c>
    </row>
    <row r="2226">
      <c r="A2226" s="17" t="n"/>
      <c r="B2226" s="14" t="n"/>
      <c r="C2226" s="14" t="n"/>
      <c r="D2226" s="14" t="n"/>
      <c r="E2226" s="16" t="n"/>
      <c r="F2226" s="14" t="n"/>
      <c r="G2226" s="14" t="n"/>
      <c r="H2226" s="19" t="n"/>
      <c r="I2226" s="19" t="n"/>
      <c r="J2226" s="34">
        <f>IF(A2226="","",H2226+I2226)</f>
        <v/>
      </c>
      <c r="K2226" s="14" t="n"/>
      <c r="L2226" s="14" t="n"/>
      <c r="M2226" s="14" t="n"/>
      <c r="N2226" s="14" t="n"/>
      <c r="O2226" s="20">
        <f>IF(A2226="","",SUMPRODUCT((A2226&gt;=Setup!$C$19:$C$30)*(A2226&lt;=Setup!$D$19:$D$30)*Setup!$A$19:$A$30))</f>
        <v/>
      </c>
      <c r="P2226" s="34">
        <f>IF(A2226="","",IF(G2226="Standard 15% (Box 1)",ROUND(H2226*Setup!$B$9,2),0))</f>
        <v/>
      </c>
      <c r="Q2226" s="34">
        <f>IF(A2226="","",I2226-P2226)</f>
        <v/>
      </c>
      <c r="R2226" s="23">
        <f>IF(A2226="","",IF(O2226=0,"Outside audit periods; ","")&amp;IF(G2226="","No VAT category; ","")&amp;IF(ABS(Q2226)&gt;Setup!$B$10,"VAT ≠ 15% × net; ","")&amp;IF(AND(F2226="B2B - VAT registered",NOT(AND(LEN(E2226)=15,LEFT(E2226,1)="3",RIGHT(E2226,1)="3",ISNUMBER(--E2226)))),"Invalid/missing customer VAT no; ","")&amp;IF(L2226&lt;&gt;"Yes","Not reported/cleared on FATOORA; ","")&amp;IF(AND(OR(G2226="Zero-rated domestic (Box 3)",G2226="Export (Box 4)"),N2226=""),"Zero-rate/export evidence missing; ","")&amp;IF(AND(C2226="Credit Note",H2226&gt;0),"Credit note should be negative; ","")&amp;IF(AND(C2226="Simplified Tax Invoice",F2226="B2B - VAT registered"),"Simplified invoice issued to VAT-registered B2B; ",""))</f>
        <v/>
      </c>
    </row>
    <row r="2227">
      <c r="A2227" s="17" t="n"/>
      <c r="B2227" s="14" t="n"/>
      <c r="C2227" s="14" t="n"/>
      <c r="D2227" s="14" t="n"/>
      <c r="E2227" s="16" t="n"/>
      <c r="F2227" s="14" t="n"/>
      <c r="G2227" s="14" t="n"/>
      <c r="H2227" s="19" t="n"/>
      <c r="I2227" s="19" t="n"/>
      <c r="J2227" s="34">
        <f>IF(A2227="","",H2227+I2227)</f>
        <v/>
      </c>
      <c r="K2227" s="14" t="n"/>
      <c r="L2227" s="14" t="n"/>
      <c r="M2227" s="14" t="n"/>
      <c r="N2227" s="14" t="n"/>
      <c r="O2227" s="20">
        <f>IF(A2227="","",SUMPRODUCT((A2227&gt;=Setup!$C$19:$C$30)*(A2227&lt;=Setup!$D$19:$D$30)*Setup!$A$19:$A$30))</f>
        <v/>
      </c>
      <c r="P2227" s="34">
        <f>IF(A2227="","",IF(G2227="Standard 15% (Box 1)",ROUND(H2227*Setup!$B$9,2),0))</f>
        <v/>
      </c>
      <c r="Q2227" s="34">
        <f>IF(A2227="","",I2227-P2227)</f>
        <v/>
      </c>
      <c r="R2227" s="23">
        <f>IF(A2227="","",IF(O2227=0,"Outside audit periods; ","")&amp;IF(G2227="","No VAT category; ","")&amp;IF(ABS(Q2227)&gt;Setup!$B$10,"VAT ≠ 15% × net; ","")&amp;IF(AND(F2227="B2B - VAT registered",NOT(AND(LEN(E2227)=15,LEFT(E2227,1)="3",RIGHT(E2227,1)="3",ISNUMBER(--E2227)))),"Invalid/missing customer VAT no; ","")&amp;IF(L2227&lt;&gt;"Yes","Not reported/cleared on FATOORA; ","")&amp;IF(AND(OR(G2227="Zero-rated domestic (Box 3)",G2227="Export (Box 4)"),N2227=""),"Zero-rate/export evidence missing; ","")&amp;IF(AND(C2227="Credit Note",H2227&gt;0),"Credit note should be negative; ","")&amp;IF(AND(C2227="Simplified Tax Invoice",F2227="B2B - VAT registered"),"Simplified invoice issued to VAT-registered B2B; ",""))</f>
        <v/>
      </c>
    </row>
    <row r="2228">
      <c r="A2228" s="17" t="n"/>
      <c r="B2228" s="14" t="n"/>
      <c r="C2228" s="14" t="n"/>
      <c r="D2228" s="14" t="n"/>
      <c r="E2228" s="16" t="n"/>
      <c r="F2228" s="14" t="n"/>
      <c r="G2228" s="14" t="n"/>
      <c r="H2228" s="19" t="n"/>
      <c r="I2228" s="19" t="n"/>
      <c r="J2228" s="34">
        <f>IF(A2228="","",H2228+I2228)</f>
        <v/>
      </c>
      <c r="K2228" s="14" t="n"/>
      <c r="L2228" s="14" t="n"/>
      <c r="M2228" s="14" t="n"/>
      <c r="N2228" s="14" t="n"/>
      <c r="O2228" s="20">
        <f>IF(A2228="","",SUMPRODUCT((A2228&gt;=Setup!$C$19:$C$30)*(A2228&lt;=Setup!$D$19:$D$30)*Setup!$A$19:$A$30))</f>
        <v/>
      </c>
      <c r="P2228" s="34">
        <f>IF(A2228="","",IF(G2228="Standard 15% (Box 1)",ROUND(H2228*Setup!$B$9,2),0))</f>
        <v/>
      </c>
      <c r="Q2228" s="34">
        <f>IF(A2228="","",I2228-P2228)</f>
        <v/>
      </c>
      <c r="R2228" s="23">
        <f>IF(A2228="","",IF(O2228=0,"Outside audit periods; ","")&amp;IF(G2228="","No VAT category; ","")&amp;IF(ABS(Q2228)&gt;Setup!$B$10,"VAT ≠ 15% × net; ","")&amp;IF(AND(F2228="B2B - VAT registered",NOT(AND(LEN(E2228)=15,LEFT(E2228,1)="3",RIGHT(E2228,1)="3",ISNUMBER(--E2228)))),"Invalid/missing customer VAT no; ","")&amp;IF(L2228&lt;&gt;"Yes","Not reported/cleared on FATOORA; ","")&amp;IF(AND(OR(G2228="Zero-rated domestic (Box 3)",G2228="Export (Box 4)"),N2228=""),"Zero-rate/export evidence missing; ","")&amp;IF(AND(C2228="Credit Note",H2228&gt;0),"Credit note should be negative; ","")&amp;IF(AND(C2228="Simplified Tax Invoice",F2228="B2B - VAT registered"),"Simplified invoice issued to VAT-registered B2B; ",""))</f>
        <v/>
      </c>
    </row>
    <row r="2229">
      <c r="A2229" s="17" t="n"/>
      <c r="B2229" s="14" t="n"/>
      <c r="C2229" s="14" t="n"/>
      <c r="D2229" s="14" t="n"/>
      <c r="E2229" s="16" t="n"/>
      <c r="F2229" s="14" t="n"/>
      <c r="G2229" s="14" t="n"/>
      <c r="H2229" s="19" t="n"/>
      <c r="I2229" s="19" t="n"/>
      <c r="J2229" s="34">
        <f>IF(A2229="","",H2229+I2229)</f>
        <v/>
      </c>
      <c r="K2229" s="14" t="n"/>
      <c r="L2229" s="14" t="n"/>
      <c r="M2229" s="14" t="n"/>
      <c r="N2229" s="14" t="n"/>
      <c r="O2229" s="20">
        <f>IF(A2229="","",SUMPRODUCT((A2229&gt;=Setup!$C$19:$C$30)*(A2229&lt;=Setup!$D$19:$D$30)*Setup!$A$19:$A$30))</f>
        <v/>
      </c>
      <c r="P2229" s="34">
        <f>IF(A2229="","",IF(G2229="Standard 15% (Box 1)",ROUND(H2229*Setup!$B$9,2),0))</f>
        <v/>
      </c>
      <c r="Q2229" s="34">
        <f>IF(A2229="","",I2229-P2229)</f>
        <v/>
      </c>
      <c r="R2229" s="23">
        <f>IF(A2229="","",IF(O2229=0,"Outside audit periods; ","")&amp;IF(G2229="","No VAT category; ","")&amp;IF(ABS(Q2229)&gt;Setup!$B$10,"VAT ≠ 15% × net; ","")&amp;IF(AND(F2229="B2B - VAT registered",NOT(AND(LEN(E2229)=15,LEFT(E2229,1)="3",RIGHT(E2229,1)="3",ISNUMBER(--E2229)))),"Invalid/missing customer VAT no; ","")&amp;IF(L2229&lt;&gt;"Yes","Not reported/cleared on FATOORA; ","")&amp;IF(AND(OR(G2229="Zero-rated domestic (Box 3)",G2229="Export (Box 4)"),N2229=""),"Zero-rate/export evidence missing; ","")&amp;IF(AND(C2229="Credit Note",H2229&gt;0),"Credit note should be negative; ","")&amp;IF(AND(C2229="Simplified Tax Invoice",F2229="B2B - VAT registered"),"Simplified invoice issued to VAT-registered B2B; ",""))</f>
        <v/>
      </c>
    </row>
    <row r="2230">
      <c r="A2230" s="17" t="n"/>
      <c r="B2230" s="14" t="n"/>
      <c r="C2230" s="14" t="n"/>
      <c r="D2230" s="14" t="n"/>
      <c r="E2230" s="16" t="n"/>
      <c r="F2230" s="14" t="n"/>
      <c r="G2230" s="14" t="n"/>
      <c r="H2230" s="19" t="n"/>
      <c r="I2230" s="19" t="n"/>
      <c r="J2230" s="34">
        <f>IF(A2230="","",H2230+I2230)</f>
        <v/>
      </c>
      <c r="K2230" s="14" t="n"/>
      <c r="L2230" s="14" t="n"/>
      <c r="M2230" s="14" t="n"/>
      <c r="N2230" s="14" t="n"/>
      <c r="O2230" s="20">
        <f>IF(A2230="","",SUMPRODUCT((A2230&gt;=Setup!$C$19:$C$30)*(A2230&lt;=Setup!$D$19:$D$30)*Setup!$A$19:$A$30))</f>
        <v/>
      </c>
      <c r="P2230" s="34">
        <f>IF(A2230="","",IF(G2230="Standard 15% (Box 1)",ROUND(H2230*Setup!$B$9,2),0))</f>
        <v/>
      </c>
      <c r="Q2230" s="34">
        <f>IF(A2230="","",I2230-P2230)</f>
        <v/>
      </c>
      <c r="R2230" s="23">
        <f>IF(A2230="","",IF(O2230=0,"Outside audit periods; ","")&amp;IF(G2230="","No VAT category; ","")&amp;IF(ABS(Q2230)&gt;Setup!$B$10,"VAT ≠ 15% × net; ","")&amp;IF(AND(F2230="B2B - VAT registered",NOT(AND(LEN(E2230)=15,LEFT(E2230,1)="3",RIGHT(E2230,1)="3",ISNUMBER(--E2230)))),"Invalid/missing customer VAT no; ","")&amp;IF(L2230&lt;&gt;"Yes","Not reported/cleared on FATOORA; ","")&amp;IF(AND(OR(G2230="Zero-rated domestic (Box 3)",G2230="Export (Box 4)"),N2230=""),"Zero-rate/export evidence missing; ","")&amp;IF(AND(C2230="Credit Note",H2230&gt;0),"Credit note should be negative; ","")&amp;IF(AND(C2230="Simplified Tax Invoice",F2230="B2B - VAT registered"),"Simplified invoice issued to VAT-registered B2B; ",""))</f>
        <v/>
      </c>
    </row>
    <row r="2231">
      <c r="A2231" s="17" t="n"/>
      <c r="B2231" s="14" t="n"/>
      <c r="C2231" s="14" t="n"/>
      <c r="D2231" s="14" t="n"/>
      <c r="E2231" s="16" t="n"/>
      <c r="F2231" s="14" t="n"/>
      <c r="G2231" s="14" t="n"/>
      <c r="H2231" s="19" t="n"/>
      <c r="I2231" s="19" t="n"/>
      <c r="J2231" s="34">
        <f>IF(A2231="","",H2231+I2231)</f>
        <v/>
      </c>
      <c r="K2231" s="14" t="n"/>
      <c r="L2231" s="14" t="n"/>
      <c r="M2231" s="14" t="n"/>
      <c r="N2231" s="14" t="n"/>
      <c r="O2231" s="20">
        <f>IF(A2231="","",SUMPRODUCT((A2231&gt;=Setup!$C$19:$C$30)*(A2231&lt;=Setup!$D$19:$D$30)*Setup!$A$19:$A$30))</f>
        <v/>
      </c>
      <c r="P2231" s="34">
        <f>IF(A2231="","",IF(G2231="Standard 15% (Box 1)",ROUND(H2231*Setup!$B$9,2),0))</f>
        <v/>
      </c>
      <c r="Q2231" s="34">
        <f>IF(A2231="","",I2231-P2231)</f>
        <v/>
      </c>
      <c r="R2231" s="23">
        <f>IF(A2231="","",IF(O2231=0,"Outside audit periods; ","")&amp;IF(G2231="","No VAT category; ","")&amp;IF(ABS(Q2231)&gt;Setup!$B$10,"VAT ≠ 15% × net; ","")&amp;IF(AND(F2231="B2B - VAT registered",NOT(AND(LEN(E2231)=15,LEFT(E2231,1)="3",RIGHT(E2231,1)="3",ISNUMBER(--E2231)))),"Invalid/missing customer VAT no; ","")&amp;IF(L2231&lt;&gt;"Yes","Not reported/cleared on FATOORA; ","")&amp;IF(AND(OR(G2231="Zero-rated domestic (Box 3)",G2231="Export (Box 4)"),N2231=""),"Zero-rate/export evidence missing; ","")&amp;IF(AND(C2231="Credit Note",H2231&gt;0),"Credit note should be negative; ","")&amp;IF(AND(C2231="Simplified Tax Invoice",F2231="B2B - VAT registered"),"Simplified invoice issued to VAT-registered B2B; ",""))</f>
        <v/>
      </c>
    </row>
    <row r="2232">
      <c r="A2232" s="17" t="n"/>
      <c r="B2232" s="14" t="n"/>
      <c r="C2232" s="14" t="n"/>
      <c r="D2232" s="14" t="n"/>
      <c r="E2232" s="16" t="n"/>
      <c r="F2232" s="14" t="n"/>
      <c r="G2232" s="14" t="n"/>
      <c r="H2232" s="19" t="n"/>
      <c r="I2232" s="19" t="n"/>
      <c r="J2232" s="34">
        <f>IF(A2232="","",H2232+I2232)</f>
        <v/>
      </c>
      <c r="K2232" s="14" t="n"/>
      <c r="L2232" s="14" t="n"/>
      <c r="M2232" s="14" t="n"/>
      <c r="N2232" s="14" t="n"/>
      <c r="O2232" s="20">
        <f>IF(A2232="","",SUMPRODUCT((A2232&gt;=Setup!$C$19:$C$30)*(A2232&lt;=Setup!$D$19:$D$30)*Setup!$A$19:$A$30))</f>
        <v/>
      </c>
      <c r="P2232" s="34">
        <f>IF(A2232="","",IF(G2232="Standard 15% (Box 1)",ROUND(H2232*Setup!$B$9,2),0))</f>
        <v/>
      </c>
      <c r="Q2232" s="34">
        <f>IF(A2232="","",I2232-P2232)</f>
        <v/>
      </c>
      <c r="R2232" s="23">
        <f>IF(A2232="","",IF(O2232=0,"Outside audit periods; ","")&amp;IF(G2232="","No VAT category; ","")&amp;IF(ABS(Q2232)&gt;Setup!$B$10,"VAT ≠ 15% × net; ","")&amp;IF(AND(F2232="B2B - VAT registered",NOT(AND(LEN(E2232)=15,LEFT(E2232,1)="3",RIGHT(E2232,1)="3",ISNUMBER(--E2232)))),"Invalid/missing customer VAT no; ","")&amp;IF(L2232&lt;&gt;"Yes","Not reported/cleared on FATOORA; ","")&amp;IF(AND(OR(G2232="Zero-rated domestic (Box 3)",G2232="Export (Box 4)"),N2232=""),"Zero-rate/export evidence missing; ","")&amp;IF(AND(C2232="Credit Note",H2232&gt;0),"Credit note should be negative; ","")&amp;IF(AND(C2232="Simplified Tax Invoice",F2232="B2B - VAT registered"),"Simplified invoice issued to VAT-registered B2B; ",""))</f>
        <v/>
      </c>
    </row>
    <row r="2233">
      <c r="A2233" s="17" t="n"/>
      <c r="B2233" s="14" t="n"/>
      <c r="C2233" s="14" t="n"/>
      <c r="D2233" s="14" t="n"/>
      <c r="E2233" s="16" t="n"/>
      <c r="F2233" s="14" t="n"/>
      <c r="G2233" s="14" t="n"/>
      <c r="H2233" s="19" t="n"/>
      <c r="I2233" s="19" t="n"/>
      <c r="J2233" s="34">
        <f>IF(A2233="","",H2233+I2233)</f>
        <v/>
      </c>
      <c r="K2233" s="14" t="n"/>
      <c r="L2233" s="14" t="n"/>
      <c r="M2233" s="14" t="n"/>
      <c r="N2233" s="14" t="n"/>
      <c r="O2233" s="20">
        <f>IF(A2233="","",SUMPRODUCT((A2233&gt;=Setup!$C$19:$C$30)*(A2233&lt;=Setup!$D$19:$D$30)*Setup!$A$19:$A$30))</f>
        <v/>
      </c>
      <c r="P2233" s="34">
        <f>IF(A2233="","",IF(G2233="Standard 15% (Box 1)",ROUND(H2233*Setup!$B$9,2),0))</f>
        <v/>
      </c>
      <c r="Q2233" s="34">
        <f>IF(A2233="","",I2233-P2233)</f>
        <v/>
      </c>
      <c r="R2233" s="23">
        <f>IF(A2233="","",IF(O2233=0,"Outside audit periods; ","")&amp;IF(G2233="","No VAT category; ","")&amp;IF(ABS(Q2233)&gt;Setup!$B$10,"VAT ≠ 15% × net; ","")&amp;IF(AND(F2233="B2B - VAT registered",NOT(AND(LEN(E2233)=15,LEFT(E2233,1)="3",RIGHT(E2233,1)="3",ISNUMBER(--E2233)))),"Invalid/missing customer VAT no; ","")&amp;IF(L2233&lt;&gt;"Yes","Not reported/cleared on FATOORA; ","")&amp;IF(AND(OR(G2233="Zero-rated domestic (Box 3)",G2233="Export (Box 4)"),N2233=""),"Zero-rate/export evidence missing; ","")&amp;IF(AND(C2233="Credit Note",H2233&gt;0),"Credit note should be negative; ","")&amp;IF(AND(C2233="Simplified Tax Invoice",F2233="B2B - VAT registered"),"Simplified invoice issued to VAT-registered B2B; ",""))</f>
        <v/>
      </c>
    </row>
    <row r="2234">
      <c r="A2234" s="17" t="n"/>
      <c r="B2234" s="14" t="n"/>
      <c r="C2234" s="14" t="n"/>
      <c r="D2234" s="14" t="n"/>
      <c r="E2234" s="16" t="n"/>
      <c r="F2234" s="14" t="n"/>
      <c r="G2234" s="14" t="n"/>
      <c r="H2234" s="19" t="n"/>
      <c r="I2234" s="19" t="n"/>
      <c r="J2234" s="34">
        <f>IF(A2234="","",H2234+I2234)</f>
        <v/>
      </c>
      <c r="K2234" s="14" t="n"/>
      <c r="L2234" s="14" t="n"/>
      <c r="M2234" s="14" t="n"/>
      <c r="N2234" s="14" t="n"/>
      <c r="O2234" s="20">
        <f>IF(A2234="","",SUMPRODUCT((A2234&gt;=Setup!$C$19:$C$30)*(A2234&lt;=Setup!$D$19:$D$30)*Setup!$A$19:$A$30))</f>
        <v/>
      </c>
      <c r="P2234" s="34">
        <f>IF(A2234="","",IF(G2234="Standard 15% (Box 1)",ROUND(H2234*Setup!$B$9,2),0))</f>
        <v/>
      </c>
      <c r="Q2234" s="34">
        <f>IF(A2234="","",I2234-P2234)</f>
        <v/>
      </c>
      <c r="R2234" s="23">
        <f>IF(A2234="","",IF(O2234=0,"Outside audit periods; ","")&amp;IF(G2234="","No VAT category; ","")&amp;IF(ABS(Q2234)&gt;Setup!$B$10,"VAT ≠ 15% × net; ","")&amp;IF(AND(F2234="B2B - VAT registered",NOT(AND(LEN(E2234)=15,LEFT(E2234,1)="3",RIGHT(E2234,1)="3",ISNUMBER(--E2234)))),"Invalid/missing customer VAT no; ","")&amp;IF(L2234&lt;&gt;"Yes","Not reported/cleared on FATOORA; ","")&amp;IF(AND(OR(G2234="Zero-rated domestic (Box 3)",G2234="Export (Box 4)"),N2234=""),"Zero-rate/export evidence missing; ","")&amp;IF(AND(C2234="Credit Note",H2234&gt;0),"Credit note should be negative; ","")&amp;IF(AND(C2234="Simplified Tax Invoice",F2234="B2B - VAT registered"),"Simplified invoice issued to VAT-registered B2B; ",""))</f>
        <v/>
      </c>
    </row>
    <row r="2235">
      <c r="A2235" s="17" t="n"/>
      <c r="B2235" s="14" t="n"/>
      <c r="C2235" s="14" t="n"/>
      <c r="D2235" s="14" t="n"/>
      <c r="E2235" s="16" t="n"/>
      <c r="F2235" s="14" t="n"/>
      <c r="G2235" s="14" t="n"/>
      <c r="H2235" s="19" t="n"/>
      <c r="I2235" s="19" t="n"/>
      <c r="J2235" s="34">
        <f>IF(A2235="","",H2235+I2235)</f>
        <v/>
      </c>
      <c r="K2235" s="14" t="n"/>
      <c r="L2235" s="14" t="n"/>
      <c r="M2235" s="14" t="n"/>
      <c r="N2235" s="14" t="n"/>
      <c r="O2235" s="20">
        <f>IF(A2235="","",SUMPRODUCT((A2235&gt;=Setup!$C$19:$C$30)*(A2235&lt;=Setup!$D$19:$D$30)*Setup!$A$19:$A$30))</f>
        <v/>
      </c>
      <c r="P2235" s="34">
        <f>IF(A2235="","",IF(G2235="Standard 15% (Box 1)",ROUND(H2235*Setup!$B$9,2),0))</f>
        <v/>
      </c>
      <c r="Q2235" s="34">
        <f>IF(A2235="","",I2235-P2235)</f>
        <v/>
      </c>
      <c r="R2235" s="23">
        <f>IF(A2235="","",IF(O2235=0,"Outside audit periods; ","")&amp;IF(G2235="","No VAT category; ","")&amp;IF(ABS(Q2235)&gt;Setup!$B$10,"VAT ≠ 15% × net; ","")&amp;IF(AND(F2235="B2B - VAT registered",NOT(AND(LEN(E2235)=15,LEFT(E2235,1)="3",RIGHT(E2235,1)="3",ISNUMBER(--E2235)))),"Invalid/missing customer VAT no; ","")&amp;IF(L2235&lt;&gt;"Yes","Not reported/cleared on FATOORA; ","")&amp;IF(AND(OR(G2235="Zero-rated domestic (Box 3)",G2235="Export (Box 4)"),N2235=""),"Zero-rate/export evidence missing; ","")&amp;IF(AND(C2235="Credit Note",H2235&gt;0),"Credit note should be negative; ","")&amp;IF(AND(C2235="Simplified Tax Invoice",F2235="B2B - VAT registered"),"Simplified invoice issued to VAT-registered B2B; ",""))</f>
        <v/>
      </c>
    </row>
    <row r="2236">
      <c r="A2236" s="17" t="n"/>
      <c r="B2236" s="14" t="n"/>
      <c r="C2236" s="14" t="n"/>
      <c r="D2236" s="14" t="n"/>
      <c r="E2236" s="16" t="n"/>
      <c r="F2236" s="14" t="n"/>
      <c r="G2236" s="14" t="n"/>
      <c r="H2236" s="19" t="n"/>
      <c r="I2236" s="19" t="n"/>
      <c r="J2236" s="34">
        <f>IF(A2236="","",H2236+I2236)</f>
        <v/>
      </c>
      <c r="K2236" s="14" t="n"/>
      <c r="L2236" s="14" t="n"/>
      <c r="M2236" s="14" t="n"/>
      <c r="N2236" s="14" t="n"/>
      <c r="O2236" s="20">
        <f>IF(A2236="","",SUMPRODUCT((A2236&gt;=Setup!$C$19:$C$30)*(A2236&lt;=Setup!$D$19:$D$30)*Setup!$A$19:$A$30))</f>
        <v/>
      </c>
      <c r="P2236" s="34">
        <f>IF(A2236="","",IF(G2236="Standard 15% (Box 1)",ROUND(H2236*Setup!$B$9,2),0))</f>
        <v/>
      </c>
      <c r="Q2236" s="34">
        <f>IF(A2236="","",I2236-P2236)</f>
        <v/>
      </c>
      <c r="R2236" s="23">
        <f>IF(A2236="","",IF(O2236=0,"Outside audit periods; ","")&amp;IF(G2236="","No VAT category; ","")&amp;IF(ABS(Q2236)&gt;Setup!$B$10,"VAT ≠ 15% × net; ","")&amp;IF(AND(F2236="B2B - VAT registered",NOT(AND(LEN(E2236)=15,LEFT(E2236,1)="3",RIGHT(E2236,1)="3",ISNUMBER(--E2236)))),"Invalid/missing customer VAT no; ","")&amp;IF(L2236&lt;&gt;"Yes","Not reported/cleared on FATOORA; ","")&amp;IF(AND(OR(G2236="Zero-rated domestic (Box 3)",G2236="Export (Box 4)"),N2236=""),"Zero-rate/export evidence missing; ","")&amp;IF(AND(C2236="Credit Note",H2236&gt;0),"Credit note should be negative; ","")&amp;IF(AND(C2236="Simplified Tax Invoice",F2236="B2B - VAT registered"),"Simplified invoice issued to VAT-registered B2B; ",""))</f>
        <v/>
      </c>
    </row>
    <row r="2237">
      <c r="A2237" s="17" t="n"/>
      <c r="B2237" s="14" t="n"/>
      <c r="C2237" s="14" t="n"/>
      <c r="D2237" s="14" t="n"/>
      <c r="E2237" s="16" t="n"/>
      <c r="F2237" s="14" t="n"/>
      <c r="G2237" s="14" t="n"/>
      <c r="H2237" s="19" t="n"/>
      <c r="I2237" s="19" t="n"/>
      <c r="J2237" s="34">
        <f>IF(A2237="","",H2237+I2237)</f>
        <v/>
      </c>
      <c r="K2237" s="14" t="n"/>
      <c r="L2237" s="14" t="n"/>
      <c r="M2237" s="14" t="n"/>
      <c r="N2237" s="14" t="n"/>
      <c r="O2237" s="20">
        <f>IF(A2237="","",SUMPRODUCT((A2237&gt;=Setup!$C$19:$C$30)*(A2237&lt;=Setup!$D$19:$D$30)*Setup!$A$19:$A$30))</f>
        <v/>
      </c>
      <c r="P2237" s="34">
        <f>IF(A2237="","",IF(G2237="Standard 15% (Box 1)",ROUND(H2237*Setup!$B$9,2),0))</f>
        <v/>
      </c>
      <c r="Q2237" s="34">
        <f>IF(A2237="","",I2237-P2237)</f>
        <v/>
      </c>
      <c r="R2237" s="23">
        <f>IF(A2237="","",IF(O2237=0,"Outside audit periods; ","")&amp;IF(G2237="","No VAT category; ","")&amp;IF(ABS(Q2237)&gt;Setup!$B$10,"VAT ≠ 15% × net; ","")&amp;IF(AND(F2237="B2B - VAT registered",NOT(AND(LEN(E2237)=15,LEFT(E2237,1)="3",RIGHT(E2237,1)="3",ISNUMBER(--E2237)))),"Invalid/missing customer VAT no; ","")&amp;IF(L2237&lt;&gt;"Yes","Not reported/cleared on FATOORA; ","")&amp;IF(AND(OR(G2237="Zero-rated domestic (Box 3)",G2237="Export (Box 4)"),N2237=""),"Zero-rate/export evidence missing; ","")&amp;IF(AND(C2237="Credit Note",H2237&gt;0),"Credit note should be negative; ","")&amp;IF(AND(C2237="Simplified Tax Invoice",F2237="B2B - VAT registered"),"Simplified invoice issued to VAT-registered B2B; ",""))</f>
        <v/>
      </c>
    </row>
    <row r="2238">
      <c r="A2238" s="17" t="n"/>
      <c r="B2238" s="14" t="n"/>
      <c r="C2238" s="14" t="n"/>
      <c r="D2238" s="14" t="n"/>
      <c r="E2238" s="16" t="n"/>
      <c r="F2238" s="14" t="n"/>
      <c r="G2238" s="14" t="n"/>
      <c r="H2238" s="19" t="n"/>
      <c r="I2238" s="19" t="n"/>
      <c r="J2238" s="34">
        <f>IF(A2238="","",H2238+I2238)</f>
        <v/>
      </c>
      <c r="K2238" s="14" t="n"/>
      <c r="L2238" s="14" t="n"/>
      <c r="M2238" s="14" t="n"/>
      <c r="N2238" s="14" t="n"/>
      <c r="O2238" s="20">
        <f>IF(A2238="","",SUMPRODUCT((A2238&gt;=Setup!$C$19:$C$30)*(A2238&lt;=Setup!$D$19:$D$30)*Setup!$A$19:$A$30))</f>
        <v/>
      </c>
      <c r="P2238" s="34">
        <f>IF(A2238="","",IF(G2238="Standard 15% (Box 1)",ROUND(H2238*Setup!$B$9,2),0))</f>
        <v/>
      </c>
      <c r="Q2238" s="34">
        <f>IF(A2238="","",I2238-P2238)</f>
        <v/>
      </c>
      <c r="R2238" s="23">
        <f>IF(A2238="","",IF(O2238=0,"Outside audit periods; ","")&amp;IF(G2238="","No VAT category; ","")&amp;IF(ABS(Q2238)&gt;Setup!$B$10,"VAT ≠ 15% × net; ","")&amp;IF(AND(F2238="B2B - VAT registered",NOT(AND(LEN(E2238)=15,LEFT(E2238,1)="3",RIGHT(E2238,1)="3",ISNUMBER(--E2238)))),"Invalid/missing customer VAT no; ","")&amp;IF(L2238&lt;&gt;"Yes","Not reported/cleared on FATOORA; ","")&amp;IF(AND(OR(G2238="Zero-rated domestic (Box 3)",G2238="Export (Box 4)"),N2238=""),"Zero-rate/export evidence missing; ","")&amp;IF(AND(C2238="Credit Note",H2238&gt;0),"Credit note should be negative; ","")&amp;IF(AND(C2238="Simplified Tax Invoice",F2238="B2B - VAT registered"),"Simplified invoice issued to VAT-registered B2B; ",""))</f>
        <v/>
      </c>
    </row>
    <row r="2239">
      <c r="A2239" s="17" t="n"/>
      <c r="B2239" s="14" t="n"/>
      <c r="C2239" s="14" t="n"/>
      <c r="D2239" s="14" t="n"/>
      <c r="E2239" s="16" t="n"/>
      <c r="F2239" s="14" t="n"/>
      <c r="G2239" s="14" t="n"/>
      <c r="H2239" s="19" t="n"/>
      <c r="I2239" s="19" t="n"/>
      <c r="J2239" s="34">
        <f>IF(A2239="","",H2239+I2239)</f>
        <v/>
      </c>
      <c r="K2239" s="14" t="n"/>
      <c r="L2239" s="14" t="n"/>
      <c r="M2239" s="14" t="n"/>
      <c r="N2239" s="14" t="n"/>
      <c r="O2239" s="20">
        <f>IF(A2239="","",SUMPRODUCT((A2239&gt;=Setup!$C$19:$C$30)*(A2239&lt;=Setup!$D$19:$D$30)*Setup!$A$19:$A$30))</f>
        <v/>
      </c>
      <c r="P2239" s="34">
        <f>IF(A2239="","",IF(G2239="Standard 15% (Box 1)",ROUND(H2239*Setup!$B$9,2),0))</f>
        <v/>
      </c>
      <c r="Q2239" s="34">
        <f>IF(A2239="","",I2239-P2239)</f>
        <v/>
      </c>
      <c r="R2239" s="23">
        <f>IF(A2239="","",IF(O2239=0,"Outside audit periods; ","")&amp;IF(G2239="","No VAT category; ","")&amp;IF(ABS(Q2239)&gt;Setup!$B$10,"VAT ≠ 15% × net; ","")&amp;IF(AND(F2239="B2B - VAT registered",NOT(AND(LEN(E2239)=15,LEFT(E2239,1)="3",RIGHT(E2239,1)="3",ISNUMBER(--E2239)))),"Invalid/missing customer VAT no; ","")&amp;IF(L2239&lt;&gt;"Yes","Not reported/cleared on FATOORA; ","")&amp;IF(AND(OR(G2239="Zero-rated domestic (Box 3)",G2239="Export (Box 4)"),N2239=""),"Zero-rate/export evidence missing; ","")&amp;IF(AND(C2239="Credit Note",H2239&gt;0),"Credit note should be negative; ","")&amp;IF(AND(C2239="Simplified Tax Invoice",F2239="B2B - VAT registered"),"Simplified invoice issued to VAT-registered B2B; ",""))</f>
        <v/>
      </c>
    </row>
    <row r="2240">
      <c r="A2240" s="17" t="n"/>
      <c r="B2240" s="14" t="n"/>
      <c r="C2240" s="14" t="n"/>
      <c r="D2240" s="14" t="n"/>
      <c r="E2240" s="16" t="n"/>
      <c r="F2240" s="14" t="n"/>
      <c r="G2240" s="14" t="n"/>
      <c r="H2240" s="19" t="n"/>
      <c r="I2240" s="19" t="n"/>
      <c r="J2240" s="34">
        <f>IF(A2240="","",H2240+I2240)</f>
        <v/>
      </c>
      <c r="K2240" s="14" t="n"/>
      <c r="L2240" s="14" t="n"/>
      <c r="M2240" s="14" t="n"/>
      <c r="N2240" s="14" t="n"/>
      <c r="O2240" s="20">
        <f>IF(A2240="","",SUMPRODUCT((A2240&gt;=Setup!$C$19:$C$30)*(A2240&lt;=Setup!$D$19:$D$30)*Setup!$A$19:$A$30))</f>
        <v/>
      </c>
      <c r="P2240" s="34">
        <f>IF(A2240="","",IF(G2240="Standard 15% (Box 1)",ROUND(H2240*Setup!$B$9,2),0))</f>
        <v/>
      </c>
      <c r="Q2240" s="34">
        <f>IF(A2240="","",I2240-P2240)</f>
        <v/>
      </c>
      <c r="R2240" s="23">
        <f>IF(A2240="","",IF(O2240=0,"Outside audit periods; ","")&amp;IF(G2240="","No VAT category; ","")&amp;IF(ABS(Q2240)&gt;Setup!$B$10,"VAT ≠ 15% × net; ","")&amp;IF(AND(F2240="B2B - VAT registered",NOT(AND(LEN(E2240)=15,LEFT(E2240,1)="3",RIGHT(E2240,1)="3",ISNUMBER(--E2240)))),"Invalid/missing customer VAT no; ","")&amp;IF(L2240&lt;&gt;"Yes","Not reported/cleared on FATOORA; ","")&amp;IF(AND(OR(G2240="Zero-rated domestic (Box 3)",G2240="Export (Box 4)"),N2240=""),"Zero-rate/export evidence missing; ","")&amp;IF(AND(C2240="Credit Note",H2240&gt;0),"Credit note should be negative; ","")&amp;IF(AND(C2240="Simplified Tax Invoice",F2240="B2B - VAT registered"),"Simplified invoice issued to VAT-registered B2B; ",""))</f>
        <v/>
      </c>
    </row>
    <row r="2241">
      <c r="A2241" s="17" t="n"/>
      <c r="B2241" s="14" t="n"/>
      <c r="C2241" s="14" t="n"/>
      <c r="D2241" s="14" t="n"/>
      <c r="E2241" s="16" t="n"/>
      <c r="F2241" s="14" t="n"/>
      <c r="G2241" s="14" t="n"/>
      <c r="H2241" s="19" t="n"/>
      <c r="I2241" s="19" t="n"/>
      <c r="J2241" s="34">
        <f>IF(A2241="","",H2241+I2241)</f>
        <v/>
      </c>
      <c r="K2241" s="14" t="n"/>
      <c r="L2241" s="14" t="n"/>
      <c r="M2241" s="14" t="n"/>
      <c r="N2241" s="14" t="n"/>
      <c r="O2241" s="20">
        <f>IF(A2241="","",SUMPRODUCT((A2241&gt;=Setup!$C$19:$C$30)*(A2241&lt;=Setup!$D$19:$D$30)*Setup!$A$19:$A$30))</f>
        <v/>
      </c>
      <c r="P2241" s="34">
        <f>IF(A2241="","",IF(G2241="Standard 15% (Box 1)",ROUND(H2241*Setup!$B$9,2),0))</f>
        <v/>
      </c>
      <c r="Q2241" s="34">
        <f>IF(A2241="","",I2241-P2241)</f>
        <v/>
      </c>
      <c r="R2241" s="23">
        <f>IF(A2241="","",IF(O2241=0,"Outside audit periods; ","")&amp;IF(G2241="","No VAT category; ","")&amp;IF(ABS(Q2241)&gt;Setup!$B$10,"VAT ≠ 15% × net; ","")&amp;IF(AND(F2241="B2B - VAT registered",NOT(AND(LEN(E2241)=15,LEFT(E2241,1)="3",RIGHT(E2241,1)="3",ISNUMBER(--E2241)))),"Invalid/missing customer VAT no; ","")&amp;IF(L2241&lt;&gt;"Yes","Not reported/cleared on FATOORA; ","")&amp;IF(AND(OR(G2241="Zero-rated domestic (Box 3)",G2241="Export (Box 4)"),N2241=""),"Zero-rate/export evidence missing; ","")&amp;IF(AND(C2241="Credit Note",H2241&gt;0),"Credit note should be negative; ","")&amp;IF(AND(C2241="Simplified Tax Invoice",F2241="B2B - VAT registered"),"Simplified invoice issued to VAT-registered B2B; ",""))</f>
        <v/>
      </c>
    </row>
    <row r="2242">
      <c r="A2242" s="17" t="n"/>
      <c r="B2242" s="14" t="n"/>
      <c r="C2242" s="14" t="n"/>
      <c r="D2242" s="14" t="n"/>
      <c r="E2242" s="16" t="n"/>
      <c r="F2242" s="14" t="n"/>
      <c r="G2242" s="14" t="n"/>
      <c r="H2242" s="19" t="n"/>
      <c r="I2242" s="19" t="n"/>
      <c r="J2242" s="34">
        <f>IF(A2242="","",H2242+I2242)</f>
        <v/>
      </c>
      <c r="K2242" s="14" t="n"/>
      <c r="L2242" s="14" t="n"/>
      <c r="M2242" s="14" t="n"/>
      <c r="N2242" s="14" t="n"/>
      <c r="O2242" s="20">
        <f>IF(A2242="","",SUMPRODUCT((A2242&gt;=Setup!$C$19:$C$30)*(A2242&lt;=Setup!$D$19:$D$30)*Setup!$A$19:$A$30))</f>
        <v/>
      </c>
      <c r="P2242" s="34">
        <f>IF(A2242="","",IF(G2242="Standard 15% (Box 1)",ROUND(H2242*Setup!$B$9,2),0))</f>
        <v/>
      </c>
      <c r="Q2242" s="34">
        <f>IF(A2242="","",I2242-P2242)</f>
        <v/>
      </c>
      <c r="R2242" s="23">
        <f>IF(A2242="","",IF(O2242=0,"Outside audit periods; ","")&amp;IF(G2242="","No VAT category; ","")&amp;IF(ABS(Q2242)&gt;Setup!$B$10,"VAT ≠ 15% × net; ","")&amp;IF(AND(F2242="B2B - VAT registered",NOT(AND(LEN(E2242)=15,LEFT(E2242,1)="3",RIGHT(E2242,1)="3",ISNUMBER(--E2242)))),"Invalid/missing customer VAT no; ","")&amp;IF(L2242&lt;&gt;"Yes","Not reported/cleared on FATOORA; ","")&amp;IF(AND(OR(G2242="Zero-rated domestic (Box 3)",G2242="Export (Box 4)"),N2242=""),"Zero-rate/export evidence missing; ","")&amp;IF(AND(C2242="Credit Note",H2242&gt;0),"Credit note should be negative; ","")&amp;IF(AND(C2242="Simplified Tax Invoice",F2242="B2B - VAT registered"),"Simplified invoice issued to VAT-registered B2B; ",""))</f>
        <v/>
      </c>
    </row>
    <row r="2243">
      <c r="A2243" s="17" t="n"/>
      <c r="B2243" s="14" t="n"/>
      <c r="C2243" s="14" t="n"/>
      <c r="D2243" s="14" t="n"/>
      <c r="E2243" s="16" t="n"/>
      <c r="F2243" s="14" t="n"/>
      <c r="G2243" s="14" t="n"/>
      <c r="H2243" s="19" t="n"/>
      <c r="I2243" s="19" t="n"/>
      <c r="J2243" s="34">
        <f>IF(A2243="","",H2243+I2243)</f>
        <v/>
      </c>
      <c r="K2243" s="14" t="n"/>
      <c r="L2243" s="14" t="n"/>
      <c r="M2243" s="14" t="n"/>
      <c r="N2243" s="14" t="n"/>
      <c r="O2243" s="20">
        <f>IF(A2243="","",SUMPRODUCT((A2243&gt;=Setup!$C$19:$C$30)*(A2243&lt;=Setup!$D$19:$D$30)*Setup!$A$19:$A$30))</f>
        <v/>
      </c>
      <c r="P2243" s="34">
        <f>IF(A2243="","",IF(G2243="Standard 15% (Box 1)",ROUND(H2243*Setup!$B$9,2),0))</f>
        <v/>
      </c>
      <c r="Q2243" s="34">
        <f>IF(A2243="","",I2243-P2243)</f>
        <v/>
      </c>
      <c r="R2243" s="23">
        <f>IF(A2243="","",IF(O2243=0,"Outside audit periods; ","")&amp;IF(G2243="","No VAT category; ","")&amp;IF(ABS(Q2243)&gt;Setup!$B$10,"VAT ≠ 15% × net; ","")&amp;IF(AND(F2243="B2B - VAT registered",NOT(AND(LEN(E2243)=15,LEFT(E2243,1)="3",RIGHT(E2243,1)="3",ISNUMBER(--E2243)))),"Invalid/missing customer VAT no; ","")&amp;IF(L2243&lt;&gt;"Yes","Not reported/cleared on FATOORA; ","")&amp;IF(AND(OR(G2243="Zero-rated domestic (Box 3)",G2243="Export (Box 4)"),N2243=""),"Zero-rate/export evidence missing; ","")&amp;IF(AND(C2243="Credit Note",H2243&gt;0),"Credit note should be negative; ","")&amp;IF(AND(C2243="Simplified Tax Invoice",F2243="B2B - VAT registered"),"Simplified invoice issued to VAT-registered B2B; ",""))</f>
        <v/>
      </c>
    </row>
    <row r="2244">
      <c r="A2244" s="17" t="n"/>
      <c r="B2244" s="14" t="n"/>
      <c r="C2244" s="14" t="n"/>
      <c r="D2244" s="14" t="n"/>
      <c r="E2244" s="16" t="n"/>
      <c r="F2244" s="14" t="n"/>
      <c r="G2244" s="14" t="n"/>
      <c r="H2244" s="19" t="n"/>
      <c r="I2244" s="19" t="n"/>
      <c r="J2244" s="34">
        <f>IF(A2244="","",H2244+I2244)</f>
        <v/>
      </c>
      <c r="K2244" s="14" t="n"/>
      <c r="L2244" s="14" t="n"/>
      <c r="M2244" s="14" t="n"/>
      <c r="N2244" s="14" t="n"/>
      <c r="O2244" s="20">
        <f>IF(A2244="","",SUMPRODUCT((A2244&gt;=Setup!$C$19:$C$30)*(A2244&lt;=Setup!$D$19:$D$30)*Setup!$A$19:$A$30))</f>
        <v/>
      </c>
      <c r="P2244" s="34">
        <f>IF(A2244="","",IF(G2244="Standard 15% (Box 1)",ROUND(H2244*Setup!$B$9,2),0))</f>
        <v/>
      </c>
      <c r="Q2244" s="34">
        <f>IF(A2244="","",I2244-P2244)</f>
        <v/>
      </c>
      <c r="R2244" s="23">
        <f>IF(A2244="","",IF(O2244=0,"Outside audit periods; ","")&amp;IF(G2244="","No VAT category; ","")&amp;IF(ABS(Q2244)&gt;Setup!$B$10,"VAT ≠ 15% × net; ","")&amp;IF(AND(F2244="B2B - VAT registered",NOT(AND(LEN(E2244)=15,LEFT(E2244,1)="3",RIGHT(E2244,1)="3",ISNUMBER(--E2244)))),"Invalid/missing customer VAT no; ","")&amp;IF(L2244&lt;&gt;"Yes","Not reported/cleared on FATOORA; ","")&amp;IF(AND(OR(G2244="Zero-rated domestic (Box 3)",G2244="Export (Box 4)"),N2244=""),"Zero-rate/export evidence missing; ","")&amp;IF(AND(C2244="Credit Note",H2244&gt;0),"Credit note should be negative; ","")&amp;IF(AND(C2244="Simplified Tax Invoice",F2244="B2B - VAT registered"),"Simplified invoice issued to VAT-registered B2B; ",""))</f>
        <v/>
      </c>
    </row>
    <row r="2245">
      <c r="A2245" s="17" t="n"/>
      <c r="B2245" s="14" t="n"/>
      <c r="C2245" s="14" t="n"/>
      <c r="D2245" s="14" t="n"/>
      <c r="E2245" s="16" t="n"/>
      <c r="F2245" s="14" t="n"/>
      <c r="G2245" s="14" t="n"/>
      <c r="H2245" s="19" t="n"/>
      <c r="I2245" s="19" t="n"/>
      <c r="J2245" s="34">
        <f>IF(A2245="","",H2245+I2245)</f>
        <v/>
      </c>
      <c r="K2245" s="14" t="n"/>
      <c r="L2245" s="14" t="n"/>
      <c r="M2245" s="14" t="n"/>
      <c r="N2245" s="14" t="n"/>
      <c r="O2245" s="20">
        <f>IF(A2245="","",SUMPRODUCT((A2245&gt;=Setup!$C$19:$C$30)*(A2245&lt;=Setup!$D$19:$D$30)*Setup!$A$19:$A$30))</f>
        <v/>
      </c>
      <c r="P2245" s="34">
        <f>IF(A2245="","",IF(G2245="Standard 15% (Box 1)",ROUND(H2245*Setup!$B$9,2),0))</f>
        <v/>
      </c>
      <c r="Q2245" s="34">
        <f>IF(A2245="","",I2245-P2245)</f>
        <v/>
      </c>
      <c r="R2245" s="23">
        <f>IF(A2245="","",IF(O2245=0,"Outside audit periods; ","")&amp;IF(G2245="","No VAT category; ","")&amp;IF(ABS(Q2245)&gt;Setup!$B$10,"VAT ≠ 15% × net; ","")&amp;IF(AND(F2245="B2B - VAT registered",NOT(AND(LEN(E2245)=15,LEFT(E2245,1)="3",RIGHT(E2245,1)="3",ISNUMBER(--E2245)))),"Invalid/missing customer VAT no; ","")&amp;IF(L2245&lt;&gt;"Yes","Not reported/cleared on FATOORA; ","")&amp;IF(AND(OR(G2245="Zero-rated domestic (Box 3)",G2245="Export (Box 4)"),N2245=""),"Zero-rate/export evidence missing; ","")&amp;IF(AND(C2245="Credit Note",H2245&gt;0),"Credit note should be negative; ","")&amp;IF(AND(C2245="Simplified Tax Invoice",F2245="B2B - VAT registered"),"Simplified invoice issued to VAT-registered B2B; ",""))</f>
        <v/>
      </c>
    </row>
    <row r="2246">
      <c r="A2246" s="17" t="n"/>
      <c r="B2246" s="14" t="n"/>
      <c r="C2246" s="14" t="n"/>
      <c r="D2246" s="14" t="n"/>
      <c r="E2246" s="16" t="n"/>
      <c r="F2246" s="14" t="n"/>
      <c r="G2246" s="14" t="n"/>
      <c r="H2246" s="19" t="n"/>
      <c r="I2246" s="19" t="n"/>
      <c r="J2246" s="34">
        <f>IF(A2246="","",H2246+I2246)</f>
        <v/>
      </c>
      <c r="K2246" s="14" t="n"/>
      <c r="L2246" s="14" t="n"/>
      <c r="M2246" s="14" t="n"/>
      <c r="N2246" s="14" t="n"/>
      <c r="O2246" s="20">
        <f>IF(A2246="","",SUMPRODUCT((A2246&gt;=Setup!$C$19:$C$30)*(A2246&lt;=Setup!$D$19:$D$30)*Setup!$A$19:$A$30))</f>
        <v/>
      </c>
      <c r="P2246" s="34">
        <f>IF(A2246="","",IF(G2246="Standard 15% (Box 1)",ROUND(H2246*Setup!$B$9,2),0))</f>
        <v/>
      </c>
      <c r="Q2246" s="34">
        <f>IF(A2246="","",I2246-P2246)</f>
        <v/>
      </c>
      <c r="R2246" s="23">
        <f>IF(A2246="","",IF(O2246=0,"Outside audit periods; ","")&amp;IF(G2246="","No VAT category; ","")&amp;IF(ABS(Q2246)&gt;Setup!$B$10,"VAT ≠ 15% × net; ","")&amp;IF(AND(F2246="B2B - VAT registered",NOT(AND(LEN(E2246)=15,LEFT(E2246,1)="3",RIGHT(E2246,1)="3",ISNUMBER(--E2246)))),"Invalid/missing customer VAT no; ","")&amp;IF(L2246&lt;&gt;"Yes","Not reported/cleared on FATOORA; ","")&amp;IF(AND(OR(G2246="Zero-rated domestic (Box 3)",G2246="Export (Box 4)"),N2246=""),"Zero-rate/export evidence missing; ","")&amp;IF(AND(C2246="Credit Note",H2246&gt;0),"Credit note should be negative; ","")&amp;IF(AND(C2246="Simplified Tax Invoice",F2246="B2B - VAT registered"),"Simplified invoice issued to VAT-registered B2B; ",""))</f>
        <v/>
      </c>
    </row>
    <row r="2247">
      <c r="A2247" s="17" t="n"/>
      <c r="B2247" s="14" t="n"/>
      <c r="C2247" s="14" t="n"/>
      <c r="D2247" s="14" t="n"/>
      <c r="E2247" s="16" t="n"/>
      <c r="F2247" s="14" t="n"/>
      <c r="G2247" s="14" t="n"/>
      <c r="H2247" s="19" t="n"/>
      <c r="I2247" s="19" t="n"/>
      <c r="J2247" s="34">
        <f>IF(A2247="","",H2247+I2247)</f>
        <v/>
      </c>
      <c r="K2247" s="14" t="n"/>
      <c r="L2247" s="14" t="n"/>
      <c r="M2247" s="14" t="n"/>
      <c r="N2247" s="14" t="n"/>
      <c r="O2247" s="20">
        <f>IF(A2247="","",SUMPRODUCT((A2247&gt;=Setup!$C$19:$C$30)*(A2247&lt;=Setup!$D$19:$D$30)*Setup!$A$19:$A$30))</f>
        <v/>
      </c>
      <c r="P2247" s="34">
        <f>IF(A2247="","",IF(G2247="Standard 15% (Box 1)",ROUND(H2247*Setup!$B$9,2),0))</f>
        <v/>
      </c>
      <c r="Q2247" s="34">
        <f>IF(A2247="","",I2247-P2247)</f>
        <v/>
      </c>
      <c r="R2247" s="23">
        <f>IF(A2247="","",IF(O2247=0,"Outside audit periods; ","")&amp;IF(G2247="","No VAT category; ","")&amp;IF(ABS(Q2247)&gt;Setup!$B$10,"VAT ≠ 15% × net; ","")&amp;IF(AND(F2247="B2B - VAT registered",NOT(AND(LEN(E2247)=15,LEFT(E2247,1)="3",RIGHT(E2247,1)="3",ISNUMBER(--E2247)))),"Invalid/missing customer VAT no; ","")&amp;IF(L2247&lt;&gt;"Yes","Not reported/cleared on FATOORA; ","")&amp;IF(AND(OR(G2247="Zero-rated domestic (Box 3)",G2247="Export (Box 4)"),N2247=""),"Zero-rate/export evidence missing; ","")&amp;IF(AND(C2247="Credit Note",H2247&gt;0),"Credit note should be negative; ","")&amp;IF(AND(C2247="Simplified Tax Invoice",F2247="B2B - VAT registered"),"Simplified invoice issued to VAT-registered B2B; ",""))</f>
        <v/>
      </c>
    </row>
    <row r="2248">
      <c r="A2248" s="17" t="n"/>
      <c r="B2248" s="14" t="n"/>
      <c r="C2248" s="14" t="n"/>
      <c r="D2248" s="14" t="n"/>
      <c r="E2248" s="16" t="n"/>
      <c r="F2248" s="14" t="n"/>
      <c r="G2248" s="14" t="n"/>
      <c r="H2248" s="19" t="n"/>
      <c r="I2248" s="19" t="n"/>
      <c r="J2248" s="34">
        <f>IF(A2248="","",H2248+I2248)</f>
        <v/>
      </c>
      <c r="K2248" s="14" t="n"/>
      <c r="L2248" s="14" t="n"/>
      <c r="M2248" s="14" t="n"/>
      <c r="N2248" s="14" t="n"/>
      <c r="O2248" s="20">
        <f>IF(A2248="","",SUMPRODUCT((A2248&gt;=Setup!$C$19:$C$30)*(A2248&lt;=Setup!$D$19:$D$30)*Setup!$A$19:$A$30))</f>
        <v/>
      </c>
      <c r="P2248" s="34">
        <f>IF(A2248="","",IF(G2248="Standard 15% (Box 1)",ROUND(H2248*Setup!$B$9,2),0))</f>
        <v/>
      </c>
      <c r="Q2248" s="34">
        <f>IF(A2248="","",I2248-P2248)</f>
        <v/>
      </c>
      <c r="R2248" s="23">
        <f>IF(A2248="","",IF(O2248=0,"Outside audit periods; ","")&amp;IF(G2248="","No VAT category; ","")&amp;IF(ABS(Q2248)&gt;Setup!$B$10,"VAT ≠ 15% × net; ","")&amp;IF(AND(F2248="B2B - VAT registered",NOT(AND(LEN(E2248)=15,LEFT(E2248,1)="3",RIGHT(E2248,1)="3",ISNUMBER(--E2248)))),"Invalid/missing customer VAT no; ","")&amp;IF(L2248&lt;&gt;"Yes","Not reported/cleared on FATOORA; ","")&amp;IF(AND(OR(G2248="Zero-rated domestic (Box 3)",G2248="Export (Box 4)"),N2248=""),"Zero-rate/export evidence missing; ","")&amp;IF(AND(C2248="Credit Note",H2248&gt;0),"Credit note should be negative; ","")&amp;IF(AND(C2248="Simplified Tax Invoice",F2248="B2B - VAT registered"),"Simplified invoice issued to VAT-registered B2B; ",""))</f>
        <v/>
      </c>
    </row>
    <row r="2249">
      <c r="A2249" s="17" t="n"/>
      <c r="B2249" s="14" t="n"/>
      <c r="C2249" s="14" t="n"/>
      <c r="D2249" s="14" t="n"/>
      <c r="E2249" s="16" t="n"/>
      <c r="F2249" s="14" t="n"/>
      <c r="G2249" s="14" t="n"/>
      <c r="H2249" s="19" t="n"/>
      <c r="I2249" s="19" t="n"/>
      <c r="J2249" s="34">
        <f>IF(A2249="","",H2249+I2249)</f>
        <v/>
      </c>
      <c r="K2249" s="14" t="n"/>
      <c r="L2249" s="14" t="n"/>
      <c r="M2249" s="14" t="n"/>
      <c r="N2249" s="14" t="n"/>
      <c r="O2249" s="20">
        <f>IF(A2249="","",SUMPRODUCT((A2249&gt;=Setup!$C$19:$C$30)*(A2249&lt;=Setup!$D$19:$D$30)*Setup!$A$19:$A$30))</f>
        <v/>
      </c>
      <c r="P2249" s="34">
        <f>IF(A2249="","",IF(G2249="Standard 15% (Box 1)",ROUND(H2249*Setup!$B$9,2),0))</f>
        <v/>
      </c>
      <c r="Q2249" s="34">
        <f>IF(A2249="","",I2249-P2249)</f>
        <v/>
      </c>
      <c r="R2249" s="23">
        <f>IF(A2249="","",IF(O2249=0,"Outside audit periods; ","")&amp;IF(G2249="","No VAT category; ","")&amp;IF(ABS(Q2249)&gt;Setup!$B$10,"VAT ≠ 15% × net; ","")&amp;IF(AND(F2249="B2B - VAT registered",NOT(AND(LEN(E2249)=15,LEFT(E2249,1)="3",RIGHT(E2249,1)="3",ISNUMBER(--E2249)))),"Invalid/missing customer VAT no; ","")&amp;IF(L2249&lt;&gt;"Yes","Not reported/cleared on FATOORA; ","")&amp;IF(AND(OR(G2249="Zero-rated domestic (Box 3)",G2249="Export (Box 4)"),N2249=""),"Zero-rate/export evidence missing; ","")&amp;IF(AND(C2249="Credit Note",H2249&gt;0),"Credit note should be negative; ","")&amp;IF(AND(C2249="Simplified Tax Invoice",F2249="B2B - VAT registered"),"Simplified invoice issued to VAT-registered B2B; ",""))</f>
        <v/>
      </c>
    </row>
    <row r="2250">
      <c r="A2250" s="17" t="n"/>
      <c r="B2250" s="14" t="n"/>
      <c r="C2250" s="14" t="n"/>
      <c r="D2250" s="14" t="n"/>
      <c r="E2250" s="16" t="n"/>
      <c r="F2250" s="14" t="n"/>
      <c r="G2250" s="14" t="n"/>
      <c r="H2250" s="19" t="n"/>
      <c r="I2250" s="19" t="n"/>
      <c r="J2250" s="34">
        <f>IF(A2250="","",H2250+I2250)</f>
        <v/>
      </c>
      <c r="K2250" s="14" t="n"/>
      <c r="L2250" s="14" t="n"/>
      <c r="M2250" s="14" t="n"/>
      <c r="N2250" s="14" t="n"/>
      <c r="O2250" s="20">
        <f>IF(A2250="","",SUMPRODUCT((A2250&gt;=Setup!$C$19:$C$30)*(A2250&lt;=Setup!$D$19:$D$30)*Setup!$A$19:$A$30))</f>
        <v/>
      </c>
      <c r="P2250" s="34">
        <f>IF(A2250="","",IF(G2250="Standard 15% (Box 1)",ROUND(H2250*Setup!$B$9,2),0))</f>
        <v/>
      </c>
      <c r="Q2250" s="34">
        <f>IF(A2250="","",I2250-P2250)</f>
        <v/>
      </c>
      <c r="R2250" s="23">
        <f>IF(A2250="","",IF(O2250=0,"Outside audit periods; ","")&amp;IF(G2250="","No VAT category; ","")&amp;IF(ABS(Q2250)&gt;Setup!$B$10,"VAT ≠ 15% × net; ","")&amp;IF(AND(F2250="B2B - VAT registered",NOT(AND(LEN(E2250)=15,LEFT(E2250,1)="3",RIGHT(E2250,1)="3",ISNUMBER(--E2250)))),"Invalid/missing customer VAT no; ","")&amp;IF(L2250&lt;&gt;"Yes","Not reported/cleared on FATOORA; ","")&amp;IF(AND(OR(G2250="Zero-rated domestic (Box 3)",G2250="Export (Box 4)"),N2250=""),"Zero-rate/export evidence missing; ","")&amp;IF(AND(C2250="Credit Note",H2250&gt;0),"Credit note should be negative; ","")&amp;IF(AND(C2250="Simplified Tax Invoice",F2250="B2B - VAT registered"),"Simplified invoice issued to VAT-registered B2B; ",""))</f>
        <v/>
      </c>
    </row>
    <row r="2251">
      <c r="A2251" s="17" t="n"/>
      <c r="B2251" s="14" t="n"/>
      <c r="C2251" s="14" t="n"/>
      <c r="D2251" s="14" t="n"/>
      <c r="E2251" s="16" t="n"/>
      <c r="F2251" s="14" t="n"/>
      <c r="G2251" s="14" t="n"/>
      <c r="H2251" s="19" t="n"/>
      <c r="I2251" s="19" t="n"/>
      <c r="J2251" s="34">
        <f>IF(A2251="","",H2251+I2251)</f>
        <v/>
      </c>
      <c r="K2251" s="14" t="n"/>
      <c r="L2251" s="14" t="n"/>
      <c r="M2251" s="14" t="n"/>
      <c r="N2251" s="14" t="n"/>
      <c r="O2251" s="20">
        <f>IF(A2251="","",SUMPRODUCT((A2251&gt;=Setup!$C$19:$C$30)*(A2251&lt;=Setup!$D$19:$D$30)*Setup!$A$19:$A$30))</f>
        <v/>
      </c>
      <c r="P2251" s="34">
        <f>IF(A2251="","",IF(G2251="Standard 15% (Box 1)",ROUND(H2251*Setup!$B$9,2),0))</f>
        <v/>
      </c>
      <c r="Q2251" s="34">
        <f>IF(A2251="","",I2251-P2251)</f>
        <v/>
      </c>
      <c r="R2251" s="23">
        <f>IF(A2251="","",IF(O2251=0,"Outside audit periods; ","")&amp;IF(G2251="","No VAT category; ","")&amp;IF(ABS(Q2251)&gt;Setup!$B$10,"VAT ≠ 15% × net; ","")&amp;IF(AND(F2251="B2B - VAT registered",NOT(AND(LEN(E2251)=15,LEFT(E2251,1)="3",RIGHT(E2251,1)="3",ISNUMBER(--E2251)))),"Invalid/missing customer VAT no; ","")&amp;IF(L2251&lt;&gt;"Yes","Not reported/cleared on FATOORA; ","")&amp;IF(AND(OR(G2251="Zero-rated domestic (Box 3)",G2251="Export (Box 4)"),N2251=""),"Zero-rate/export evidence missing; ","")&amp;IF(AND(C2251="Credit Note",H2251&gt;0),"Credit note should be negative; ","")&amp;IF(AND(C2251="Simplified Tax Invoice",F2251="B2B - VAT registered"),"Simplified invoice issued to VAT-registered B2B; ",""))</f>
        <v/>
      </c>
    </row>
    <row r="2252">
      <c r="A2252" s="17" t="n"/>
      <c r="B2252" s="14" t="n"/>
      <c r="C2252" s="14" t="n"/>
      <c r="D2252" s="14" t="n"/>
      <c r="E2252" s="16" t="n"/>
      <c r="F2252" s="14" t="n"/>
      <c r="G2252" s="14" t="n"/>
      <c r="H2252" s="19" t="n"/>
      <c r="I2252" s="19" t="n"/>
      <c r="J2252" s="34">
        <f>IF(A2252="","",H2252+I2252)</f>
        <v/>
      </c>
      <c r="K2252" s="14" t="n"/>
      <c r="L2252" s="14" t="n"/>
      <c r="M2252" s="14" t="n"/>
      <c r="N2252" s="14" t="n"/>
      <c r="O2252" s="20">
        <f>IF(A2252="","",SUMPRODUCT((A2252&gt;=Setup!$C$19:$C$30)*(A2252&lt;=Setup!$D$19:$D$30)*Setup!$A$19:$A$30))</f>
        <v/>
      </c>
      <c r="P2252" s="34">
        <f>IF(A2252="","",IF(G2252="Standard 15% (Box 1)",ROUND(H2252*Setup!$B$9,2),0))</f>
        <v/>
      </c>
      <c r="Q2252" s="34">
        <f>IF(A2252="","",I2252-P2252)</f>
        <v/>
      </c>
      <c r="R2252" s="23">
        <f>IF(A2252="","",IF(O2252=0,"Outside audit periods; ","")&amp;IF(G2252="","No VAT category; ","")&amp;IF(ABS(Q2252)&gt;Setup!$B$10,"VAT ≠ 15% × net; ","")&amp;IF(AND(F2252="B2B - VAT registered",NOT(AND(LEN(E2252)=15,LEFT(E2252,1)="3",RIGHT(E2252,1)="3",ISNUMBER(--E2252)))),"Invalid/missing customer VAT no; ","")&amp;IF(L2252&lt;&gt;"Yes","Not reported/cleared on FATOORA; ","")&amp;IF(AND(OR(G2252="Zero-rated domestic (Box 3)",G2252="Export (Box 4)"),N2252=""),"Zero-rate/export evidence missing; ","")&amp;IF(AND(C2252="Credit Note",H2252&gt;0),"Credit note should be negative; ","")&amp;IF(AND(C2252="Simplified Tax Invoice",F2252="B2B - VAT registered"),"Simplified invoice issued to VAT-registered B2B; ",""))</f>
        <v/>
      </c>
    </row>
    <row r="2253">
      <c r="A2253" s="17" t="n"/>
      <c r="B2253" s="14" t="n"/>
      <c r="C2253" s="14" t="n"/>
      <c r="D2253" s="14" t="n"/>
      <c r="E2253" s="16" t="n"/>
      <c r="F2253" s="14" t="n"/>
      <c r="G2253" s="14" t="n"/>
      <c r="H2253" s="19" t="n"/>
      <c r="I2253" s="19" t="n"/>
      <c r="J2253" s="34">
        <f>IF(A2253="","",H2253+I2253)</f>
        <v/>
      </c>
      <c r="K2253" s="14" t="n"/>
      <c r="L2253" s="14" t="n"/>
      <c r="M2253" s="14" t="n"/>
      <c r="N2253" s="14" t="n"/>
      <c r="O2253" s="20">
        <f>IF(A2253="","",SUMPRODUCT((A2253&gt;=Setup!$C$19:$C$30)*(A2253&lt;=Setup!$D$19:$D$30)*Setup!$A$19:$A$30))</f>
        <v/>
      </c>
      <c r="P2253" s="34">
        <f>IF(A2253="","",IF(G2253="Standard 15% (Box 1)",ROUND(H2253*Setup!$B$9,2),0))</f>
        <v/>
      </c>
      <c r="Q2253" s="34">
        <f>IF(A2253="","",I2253-P2253)</f>
        <v/>
      </c>
      <c r="R2253" s="23">
        <f>IF(A2253="","",IF(O2253=0,"Outside audit periods; ","")&amp;IF(G2253="","No VAT category; ","")&amp;IF(ABS(Q2253)&gt;Setup!$B$10,"VAT ≠ 15% × net; ","")&amp;IF(AND(F2253="B2B - VAT registered",NOT(AND(LEN(E2253)=15,LEFT(E2253,1)="3",RIGHT(E2253,1)="3",ISNUMBER(--E2253)))),"Invalid/missing customer VAT no; ","")&amp;IF(L2253&lt;&gt;"Yes","Not reported/cleared on FATOORA; ","")&amp;IF(AND(OR(G2253="Zero-rated domestic (Box 3)",G2253="Export (Box 4)"),N2253=""),"Zero-rate/export evidence missing; ","")&amp;IF(AND(C2253="Credit Note",H2253&gt;0),"Credit note should be negative; ","")&amp;IF(AND(C2253="Simplified Tax Invoice",F2253="B2B - VAT registered"),"Simplified invoice issued to VAT-registered B2B; ",""))</f>
        <v/>
      </c>
    </row>
    <row r="2254">
      <c r="A2254" s="17" t="n"/>
      <c r="B2254" s="14" t="n"/>
      <c r="C2254" s="14" t="n"/>
      <c r="D2254" s="14" t="n"/>
      <c r="E2254" s="16" t="n"/>
      <c r="F2254" s="14" t="n"/>
      <c r="G2254" s="14" t="n"/>
      <c r="H2254" s="19" t="n"/>
      <c r="I2254" s="19" t="n"/>
      <c r="J2254" s="34">
        <f>IF(A2254="","",H2254+I2254)</f>
        <v/>
      </c>
      <c r="K2254" s="14" t="n"/>
      <c r="L2254" s="14" t="n"/>
      <c r="M2254" s="14" t="n"/>
      <c r="N2254" s="14" t="n"/>
      <c r="O2254" s="20">
        <f>IF(A2254="","",SUMPRODUCT((A2254&gt;=Setup!$C$19:$C$30)*(A2254&lt;=Setup!$D$19:$D$30)*Setup!$A$19:$A$30))</f>
        <v/>
      </c>
      <c r="P2254" s="34">
        <f>IF(A2254="","",IF(G2254="Standard 15% (Box 1)",ROUND(H2254*Setup!$B$9,2),0))</f>
        <v/>
      </c>
      <c r="Q2254" s="34">
        <f>IF(A2254="","",I2254-P2254)</f>
        <v/>
      </c>
      <c r="R2254" s="23">
        <f>IF(A2254="","",IF(O2254=0,"Outside audit periods; ","")&amp;IF(G2254="","No VAT category; ","")&amp;IF(ABS(Q2254)&gt;Setup!$B$10,"VAT ≠ 15% × net; ","")&amp;IF(AND(F2254="B2B - VAT registered",NOT(AND(LEN(E2254)=15,LEFT(E2254,1)="3",RIGHT(E2254,1)="3",ISNUMBER(--E2254)))),"Invalid/missing customer VAT no; ","")&amp;IF(L2254&lt;&gt;"Yes","Not reported/cleared on FATOORA; ","")&amp;IF(AND(OR(G2254="Zero-rated domestic (Box 3)",G2254="Export (Box 4)"),N2254=""),"Zero-rate/export evidence missing; ","")&amp;IF(AND(C2254="Credit Note",H2254&gt;0),"Credit note should be negative; ","")&amp;IF(AND(C2254="Simplified Tax Invoice",F2254="B2B - VAT registered"),"Simplified invoice issued to VAT-registered B2B; ",""))</f>
        <v/>
      </c>
    </row>
    <row r="2255">
      <c r="A2255" s="17" t="n"/>
      <c r="B2255" s="14" t="n"/>
      <c r="C2255" s="14" t="n"/>
      <c r="D2255" s="14" t="n"/>
      <c r="E2255" s="16" t="n"/>
      <c r="F2255" s="14" t="n"/>
      <c r="G2255" s="14" t="n"/>
      <c r="H2255" s="19" t="n"/>
      <c r="I2255" s="19" t="n"/>
      <c r="J2255" s="34">
        <f>IF(A2255="","",H2255+I2255)</f>
        <v/>
      </c>
      <c r="K2255" s="14" t="n"/>
      <c r="L2255" s="14" t="n"/>
      <c r="M2255" s="14" t="n"/>
      <c r="N2255" s="14" t="n"/>
      <c r="O2255" s="20">
        <f>IF(A2255="","",SUMPRODUCT((A2255&gt;=Setup!$C$19:$C$30)*(A2255&lt;=Setup!$D$19:$D$30)*Setup!$A$19:$A$30))</f>
        <v/>
      </c>
      <c r="P2255" s="34">
        <f>IF(A2255="","",IF(G2255="Standard 15% (Box 1)",ROUND(H2255*Setup!$B$9,2),0))</f>
        <v/>
      </c>
      <c r="Q2255" s="34">
        <f>IF(A2255="","",I2255-P2255)</f>
        <v/>
      </c>
      <c r="R2255" s="23">
        <f>IF(A2255="","",IF(O2255=0,"Outside audit periods; ","")&amp;IF(G2255="","No VAT category; ","")&amp;IF(ABS(Q2255)&gt;Setup!$B$10,"VAT ≠ 15% × net; ","")&amp;IF(AND(F2255="B2B - VAT registered",NOT(AND(LEN(E2255)=15,LEFT(E2255,1)="3",RIGHT(E2255,1)="3",ISNUMBER(--E2255)))),"Invalid/missing customer VAT no; ","")&amp;IF(L2255&lt;&gt;"Yes","Not reported/cleared on FATOORA; ","")&amp;IF(AND(OR(G2255="Zero-rated domestic (Box 3)",G2255="Export (Box 4)"),N2255=""),"Zero-rate/export evidence missing; ","")&amp;IF(AND(C2255="Credit Note",H2255&gt;0),"Credit note should be negative; ","")&amp;IF(AND(C2255="Simplified Tax Invoice",F2255="B2B - VAT registered"),"Simplified invoice issued to VAT-registered B2B; ",""))</f>
        <v/>
      </c>
    </row>
    <row r="2256">
      <c r="A2256" s="17" t="n"/>
      <c r="B2256" s="14" t="n"/>
      <c r="C2256" s="14" t="n"/>
      <c r="D2256" s="14" t="n"/>
      <c r="E2256" s="16" t="n"/>
      <c r="F2256" s="14" t="n"/>
      <c r="G2256" s="14" t="n"/>
      <c r="H2256" s="19" t="n"/>
      <c r="I2256" s="19" t="n"/>
      <c r="J2256" s="34">
        <f>IF(A2256="","",H2256+I2256)</f>
        <v/>
      </c>
      <c r="K2256" s="14" t="n"/>
      <c r="L2256" s="14" t="n"/>
      <c r="M2256" s="14" t="n"/>
      <c r="N2256" s="14" t="n"/>
      <c r="O2256" s="20">
        <f>IF(A2256="","",SUMPRODUCT((A2256&gt;=Setup!$C$19:$C$30)*(A2256&lt;=Setup!$D$19:$D$30)*Setup!$A$19:$A$30))</f>
        <v/>
      </c>
      <c r="P2256" s="34">
        <f>IF(A2256="","",IF(G2256="Standard 15% (Box 1)",ROUND(H2256*Setup!$B$9,2),0))</f>
        <v/>
      </c>
      <c r="Q2256" s="34">
        <f>IF(A2256="","",I2256-P2256)</f>
        <v/>
      </c>
      <c r="R2256" s="23">
        <f>IF(A2256="","",IF(O2256=0,"Outside audit periods; ","")&amp;IF(G2256="","No VAT category; ","")&amp;IF(ABS(Q2256)&gt;Setup!$B$10,"VAT ≠ 15% × net; ","")&amp;IF(AND(F2256="B2B - VAT registered",NOT(AND(LEN(E2256)=15,LEFT(E2256,1)="3",RIGHT(E2256,1)="3",ISNUMBER(--E2256)))),"Invalid/missing customer VAT no; ","")&amp;IF(L2256&lt;&gt;"Yes","Not reported/cleared on FATOORA; ","")&amp;IF(AND(OR(G2256="Zero-rated domestic (Box 3)",G2256="Export (Box 4)"),N2256=""),"Zero-rate/export evidence missing; ","")&amp;IF(AND(C2256="Credit Note",H2256&gt;0),"Credit note should be negative; ","")&amp;IF(AND(C2256="Simplified Tax Invoice",F2256="B2B - VAT registered"),"Simplified invoice issued to VAT-registered B2B; ",""))</f>
        <v/>
      </c>
    </row>
    <row r="2257">
      <c r="A2257" s="17" t="n"/>
      <c r="B2257" s="14" t="n"/>
      <c r="C2257" s="14" t="n"/>
      <c r="D2257" s="14" t="n"/>
      <c r="E2257" s="16" t="n"/>
      <c r="F2257" s="14" t="n"/>
      <c r="G2257" s="14" t="n"/>
      <c r="H2257" s="19" t="n"/>
      <c r="I2257" s="19" t="n"/>
      <c r="J2257" s="34">
        <f>IF(A2257="","",H2257+I2257)</f>
        <v/>
      </c>
      <c r="K2257" s="14" t="n"/>
      <c r="L2257" s="14" t="n"/>
      <c r="M2257" s="14" t="n"/>
      <c r="N2257" s="14" t="n"/>
      <c r="O2257" s="20">
        <f>IF(A2257="","",SUMPRODUCT((A2257&gt;=Setup!$C$19:$C$30)*(A2257&lt;=Setup!$D$19:$D$30)*Setup!$A$19:$A$30))</f>
        <v/>
      </c>
      <c r="P2257" s="34">
        <f>IF(A2257="","",IF(G2257="Standard 15% (Box 1)",ROUND(H2257*Setup!$B$9,2),0))</f>
        <v/>
      </c>
      <c r="Q2257" s="34">
        <f>IF(A2257="","",I2257-P2257)</f>
        <v/>
      </c>
      <c r="R2257" s="23">
        <f>IF(A2257="","",IF(O2257=0,"Outside audit periods; ","")&amp;IF(G2257="","No VAT category; ","")&amp;IF(ABS(Q2257)&gt;Setup!$B$10,"VAT ≠ 15% × net; ","")&amp;IF(AND(F2257="B2B - VAT registered",NOT(AND(LEN(E2257)=15,LEFT(E2257,1)="3",RIGHT(E2257,1)="3",ISNUMBER(--E2257)))),"Invalid/missing customer VAT no; ","")&amp;IF(L2257&lt;&gt;"Yes","Not reported/cleared on FATOORA; ","")&amp;IF(AND(OR(G2257="Zero-rated domestic (Box 3)",G2257="Export (Box 4)"),N2257=""),"Zero-rate/export evidence missing; ","")&amp;IF(AND(C2257="Credit Note",H2257&gt;0),"Credit note should be negative; ","")&amp;IF(AND(C2257="Simplified Tax Invoice",F2257="B2B - VAT registered"),"Simplified invoice issued to VAT-registered B2B; ",""))</f>
        <v/>
      </c>
    </row>
    <row r="2258">
      <c r="A2258" s="17" t="n"/>
      <c r="B2258" s="14" t="n"/>
      <c r="C2258" s="14" t="n"/>
      <c r="D2258" s="14" t="n"/>
      <c r="E2258" s="16" t="n"/>
      <c r="F2258" s="14" t="n"/>
      <c r="G2258" s="14" t="n"/>
      <c r="H2258" s="19" t="n"/>
      <c r="I2258" s="19" t="n"/>
      <c r="J2258" s="34">
        <f>IF(A2258="","",H2258+I2258)</f>
        <v/>
      </c>
      <c r="K2258" s="14" t="n"/>
      <c r="L2258" s="14" t="n"/>
      <c r="M2258" s="14" t="n"/>
      <c r="N2258" s="14" t="n"/>
      <c r="O2258" s="20">
        <f>IF(A2258="","",SUMPRODUCT((A2258&gt;=Setup!$C$19:$C$30)*(A2258&lt;=Setup!$D$19:$D$30)*Setup!$A$19:$A$30))</f>
        <v/>
      </c>
      <c r="P2258" s="34">
        <f>IF(A2258="","",IF(G2258="Standard 15% (Box 1)",ROUND(H2258*Setup!$B$9,2),0))</f>
        <v/>
      </c>
      <c r="Q2258" s="34">
        <f>IF(A2258="","",I2258-P2258)</f>
        <v/>
      </c>
      <c r="R2258" s="23">
        <f>IF(A2258="","",IF(O2258=0,"Outside audit periods; ","")&amp;IF(G2258="","No VAT category; ","")&amp;IF(ABS(Q2258)&gt;Setup!$B$10,"VAT ≠ 15% × net; ","")&amp;IF(AND(F2258="B2B - VAT registered",NOT(AND(LEN(E2258)=15,LEFT(E2258,1)="3",RIGHT(E2258,1)="3",ISNUMBER(--E2258)))),"Invalid/missing customer VAT no; ","")&amp;IF(L2258&lt;&gt;"Yes","Not reported/cleared on FATOORA; ","")&amp;IF(AND(OR(G2258="Zero-rated domestic (Box 3)",G2258="Export (Box 4)"),N2258=""),"Zero-rate/export evidence missing; ","")&amp;IF(AND(C2258="Credit Note",H2258&gt;0),"Credit note should be negative; ","")&amp;IF(AND(C2258="Simplified Tax Invoice",F2258="B2B - VAT registered"),"Simplified invoice issued to VAT-registered B2B; ",""))</f>
        <v/>
      </c>
    </row>
    <row r="2259">
      <c r="A2259" s="17" t="n"/>
      <c r="B2259" s="14" t="n"/>
      <c r="C2259" s="14" t="n"/>
      <c r="D2259" s="14" t="n"/>
      <c r="E2259" s="16" t="n"/>
      <c r="F2259" s="14" t="n"/>
      <c r="G2259" s="14" t="n"/>
      <c r="H2259" s="19" t="n"/>
      <c r="I2259" s="19" t="n"/>
      <c r="J2259" s="34">
        <f>IF(A2259="","",H2259+I2259)</f>
        <v/>
      </c>
      <c r="K2259" s="14" t="n"/>
      <c r="L2259" s="14" t="n"/>
      <c r="M2259" s="14" t="n"/>
      <c r="N2259" s="14" t="n"/>
      <c r="O2259" s="20">
        <f>IF(A2259="","",SUMPRODUCT((A2259&gt;=Setup!$C$19:$C$30)*(A2259&lt;=Setup!$D$19:$D$30)*Setup!$A$19:$A$30))</f>
        <v/>
      </c>
      <c r="P2259" s="34">
        <f>IF(A2259="","",IF(G2259="Standard 15% (Box 1)",ROUND(H2259*Setup!$B$9,2),0))</f>
        <v/>
      </c>
      <c r="Q2259" s="34">
        <f>IF(A2259="","",I2259-P2259)</f>
        <v/>
      </c>
      <c r="R2259" s="23">
        <f>IF(A2259="","",IF(O2259=0,"Outside audit periods; ","")&amp;IF(G2259="","No VAT category; ","")&amp;IF(ABS(Q2259)&gt;Setup!$B$10,"VAT ≠ 15% × net; ","")&amp;IF(AND(F2259="B2B - VAT registered",NOT(AND(LEN(E2259)=15,LEFT(E2259,1)="3",RIGHT(E2259,1)="3",ISNUMBER(--E2259)))),"Invalid/missing customer VAT no; ","")&amp;IF(L2259&lt;&gt;"Yes","Not reported/cleared on FATOORA; ","")&amp;IF(AND(OR(G2259="Zero-rated domestic (Box 3)",G2259="Export (Box 4)"),N2259=""),"Zero-rate/export evidence missing; ","")&amp;IF(AND(C2259="Credit Note",H2259&gt;0),"Credit note should be negative; ","")&amp;IF(AND(C2259="Simplified Tax Invoice",F2259="B2B - VAT registered"),"Simplified invoice issued to VAT-registered B2B; ",""))</f>
        <v/>
      </c>
    </row>
    <row r="2260">
      <c r="A2260" s="17" t="n"/>
      <c r="B2260" s="14" t="n"/>
      <c r="C2260" s="14" t="n"/>
      <c r="D2260" s="14" t="n"/>
      <c r="E2260" s="16" t="n"/>
      <c r="F2260" s="14" t="n"/>
      <c r="G2260" s="14" t="n"/>
      <c r="H2260" s="19" t="n"/>
      <c r="I2260" s="19" t="n"/>
      <c r="J2260" s="34">
        <f>IF(A2260="","",H2260+I2260)</f>
        <v/>
      </c>
      <c r="K2260" s="14" t="n"/>
      <c r="L2260" s="14" t="n"/>
      <c r="M2260" s="14" t="n"/>
      <c r="N2260" s="14" t="n"/>
      <c r="O2260" s="20">
        <f>IF(A2260="","",SUMPRODUCT((A2260&gt;=Setup!$C$19:$C$30)*(A2260&lt;=Setup!$D$19:$D$30)*Setup!$A$19:$A$30))</f>
        <v/>
      </c>
      <c r="P2260" s="34">
        <f>IF(A2260="","",IF(G2260="Standard 15% (Box 1)",ROUND(H2260*Setup!$B$9,2),0))</f>
        <v/>
      </c>
      <c r="Q2260" s="34">
        <f>IF(A2260="","",I2260-P2260)</f>
        <v/>
      </c>
      <c r="R2260" s="23">
        <f>IF(A2260="","",IF(O2260=0,"Outside audit periods; ","")&amp;IF(G2260="","No VAT category; ","")&amp;IF(ABS(Q2260)&gt;Setup!$B$10,"VAT ≠ 15% × net; ","")&amp;IF(AND(F2260="B2B - VAT registered",NOT(AND(LEN(E2260)=15,LEFT(E2260,1)="3",RIGHT(E2260,1)="3",ISNUMBER(--E2260)))),"Invalid/missing customer VAT no; ","")&amp;IF(L2260&lt;&gt;"Yes","Not reported/cleared on FATOORA; ","")&amp;IF(AND(OR(G2260="Zero-rated domestic (Box 3)",G2260="Export (Box 4)"),N2260=""),"Zero-rate/export evidence missing; ","")&amp;IF(AND(C2260="Credit Note",H2260&gt;0),"Credit note should be negative; ","")&amp;IF(AND(C2260="Simplified Tax Invoice",F2260="B2B - VAT registered"),"Simplified invoice issued to VAT-registered B2B; ",""))</f>
        <v/>
      </c>
    </row>
    <row r="2261">
      <c r="A2261" s="17" t="n"/>
      <c r="B2261" s="14" t="n"/>
      <c r="C2261" s="14" t="n"/>
      <c r="D2261" s="14" t="n"/>
      <c r="E2261" s="16" t="n"/>
      <c r="F2261" s="14" t="n"/>
      <c r="G2261" s="14" t="n"/>
      <c r="H2261" s="19" t="n"/>
      <c r="I2261" s="19" t="n"/>
      <c r="J2261" s="34">
        <f>IF(A2261="","",H2261+I2261)</f>
        <v/>
      </c>
      <c r="K2261" s="14" t="n"/>
      <c r="L2261" s="14" t="n"/>
      <c r="M2261" s="14" t="n"/>
      <c r="N2261" s="14" t="n"/>
      <c r="O2261" s="20">
        <f>IF(A2261="","",SUMPRODUCT((A2261&gt;=Setup!$C$19:$C$30)*(A2261&lt;=Setup!$D$19:$D$30)*Setup!$A$19:$A$30))</f>
        <v/>
      </c>
      <c r="P2261" s="34">
        <f>IF(A2261="","",IF(G2261="Standard 15% (Box 1)",ROUND(H2261*Setup!$B$9,2),0))</f>
        <v/>
      </c>
      <c r="Q2261" s="34">
        <f>IF(A2261="","",I2261-P2261)</f>
        <v/>
      </c>
      <c r="R2261" s="23">
        <f>IF(A2261="","",IF(O2261=0,"Outside audit periods; ","")&amp;IF(G2261="","No VAT category; ","")&amp;IF(ABS(Q2261)&gt;Setup!$B$10,"VAT ≠ 15% × net; ","")&amp;IF(AND(F2261="B2B - VAT registered",NOT(AND(LEN(E2261)=15,LEFT(E2261,1)="3",RIGHT(E2261,1)="3",ISNUMBER(--E2261)))),"Invalid/missing customer VAT no; ","")&amp;IF(L2261&lt;&gt;"Yes","Not reported/cleared on FATOORA; ","")&amp;IF(AND(OR(G2261="Zero-rated domestic (Box 3)",G2261="Export (Box 4)"),N2261=""),"Zero-rate/export evidence missing; ","")&amp;IF(AND(C2261="Credit Note",H2261&gt;0),"Credit note should be negative; ","")&amp;IF(AND(C2261="Simplified Tax Invoice",F2261="B2B - VAT registered"),"Simplified invoice issued to VAT-registered B2B; ",""))</f>
        <v/>
      </c>
    </row>
    <row r="2262">
      <c r="A2262" s="17" t="n"/>
      <c r="B2262" s="14" t="n"/>
      <c r="C2262" s="14" t="n"/>
      <c r="D2262" s="14" t="n"/>
      <c r="E2262" s="16" t="n"/>
      <c r="F2262" s="14" t="n"/>
      <c r="G2262" s="14" t="n"/>
      <c r="H2262" s="19" t="n"/>
      <c r="I2262" s="19" t="n"/>
      <c r="J2262" s="34">
        <f>IF(A2262="","",H2262+I2262)</f>
        <v/>
      </c>
      <c r="K2262" s="14" t="n"/>
      <c r="L2262" s="14" t="n"/>
      <c r="M2262" s="14" t="n"/>
      <c r="N2262" s="14" t="n"/>
      <c r="O2262" s="20">
        <f>IF(A2262="","",SUMPRODUCT((A2262&gt;=Setup!$C$19:$C$30)*(A2262&lt;=Setup!$D$19:$D$30)*Setup!$A$19:$A$30))</f>
        <v/>
      </c>
      <c r="P2262" s="34">
        <f>IF(A2262="","",IF(G2262="Standard 15% (Box 1)",ROUND(H2262*Setup!$B$9,2),0))</f>
        <v/>
      </c>
      <c r="Q2262" s="34">
        <f>IF(A2262="","",I2262-P2262)</f>
        <v/>
      </c>
      <c r="R2262" s="23">
        <f>IF(A2262="","",IF(O2262=0,"Outside audit periods; ","")&amp;IF(G2262="","No VAT category; ","")&amp;IF(ABS(Q2262)&gt;Setup!$B$10,"VAT ≠ 15% × net; ","")&amp;IF(AND(F2262="B2B - VAT registered",NOT(AND(LEN(E2262)=15,LEFT(E2262,1)="3",RIGHT(E2262,1)="3",ISNUMBER(--E2262)))),"Invalid/missing customer VAT no; ","")&amp;IF(L2262&lt;&gt;"Yes","Not reported/cleared on FATOORA; ","")&amp;IF(AND(OR(G2262="Zero-rated domestic (Box 3)",G2262="Export (Box 4)"),N2262=""),"Zero-rate/export evidence missing; ","")&amp;IF(AND(C2262="Credit Note",H2262&gt;0),"Credit note should be negative; ","")&amp;IF(AND(C2262="Simplified Tax Invoice",F2262="B2B - VAT registered"),"Simplified invoice issued to VAT-registered B2B; ",""))</f>
        <v/>
      </c>
    </row>
    <row r="2263">
      <c r="A2263" s="17" t="n"/>
      <c r="B2263" s="14" t="n"/>
      <c r="C2263" s="14" t="n"/>
      <c r="D2263" s="14" t="n"/>
      <c r="E2263" s="16" t="n"/>
      <c r="F2263" s="14" t="n"/>
      <c r="G2263" s="14" t="n"/>
      <c r="H2263" s="19" t="n"/>
      <c r="I2263" s="19" t="n"/>
      <c r="J2263" s="34">
        <f>IF(A2263="","",H2263+I2263)</f>
        <v/>
      </c>
      <c r="K2263" s="14" t="n"/>
      <c r="L2263" s="14" t="n"/>
      <c r="M2263" s="14" t="n"/>
      <c r="N2263" s="14" t="n"/>
      <c r="O2263" s="20">
        <f>IF(A2263="","",SUMPRODUCT((A2263&gt;=Setup!$C$19:$C$30)*(A2263&lt;=Setup!$D$19:$D$30)*Setup!$A$19:$A$30))</f>
        <v/>
      </c>
      <c r="P2263" s="34">
        <f>IF(A2263="","",IF(G2263="Standard 15% (Box 1)",ROUND(H2263*Setup!$B$9,2),0))</f>
        <v/>
      </c>
      <c r="Q2263" s="34">
        <f>IF(A2263="","",I2263-P2263)</f>
        <v/>
      </c>
      <c r="R2263" s="23">
        <f>IF(A2263="","",IF(O2263=0,"Outside audit periods; ","")&amp;IF(G2263="","No VAT category; ","")&amp;IF(ABS(Q2263)&gt;Setup!$B$10,"VAT ≠ 15% × net; ","")&amp;IF(AND(F2263="B2B - VAT registered",NOT(AND(LEN(E2263)=15,LEFT(E2263,1)="3",RIGHT(E2263,1)="3",ISNUMBER(--E2263)))),"Invalid/missing customer VAT no; ","")&amp;IF(L2263&lt;&gt;"Yes","Not reported/cleared on FATOORA; ","")&amp;IF(AND(OR(G2263="Zero-rated domestic (Box 3)",G2263="Export (Box 4)"),N2263=""),"Zero-rate/export evidence missing; ","")&amp;IF(AND(C2263="Credit Note",H2263&gt;0),"Credit note should be negative; ","")&amp;IF(AND(C2263="Simplified Tax Invoice",F2263="B2B - VAT registered"),"Simplified invoice issued to VAT-registered B2B; ",""))</f>
        <v/>
      </c>
    </row>
    <row r="2264">
      <c r="A2264" s="17" t="n"/>
      <c r="B2264" s="14" t="n"/>
      <c r="C2264" s="14" t="n"/>
      <c r="D2264" s="14" t="n"/>
      <c r="E2264" s="16" t="n"/>
      <c r="F2264" s="14" t="n"/>
      <c r="G2264" s="14" t="n"/>
      <c r="H2264" s="19" t="n"/>
      <c r="I2264" s="19" t="n"/>
      <c r="J2264" s="34">
        <f>IF(A2264="","",H2264+I2264)</f>
        <v/>
      </c>
      <c r="K2264" s="14" t="n"/>
      <c r="L2264" s="14" t="n"/>
      <c r="M2264" s="14" t="n"/>
      <c r="N2264" s="14" t="n"/>
      <c r="O2264" s="20">
        <f>IF(A2264="","",SUMPRODUCT((A2264&gt;=Setup!$C$19:$C$30)*(A2264&lt;=Setup!$D$19:$D$30)*Setup!$A$19:$A$30))</f>
        <v/>
      </c>
      <c r="P2264" s="34">
        <f>IF(A2264="","",IF(G2264="Standard 15% (Box 1)",ROUND(H2264*Setup!$B$9,2),0))</f>
        <v/>
      </c>
      <c r="Q2264" s="34">
        <f>IF(A2264="","",I2264-P2264)</f>
        <v/>
      </c>
      <c r="R2264" s="23">
        <f>IF(A2264="","",IF(O2264=0,"Outside audit periods; ","")&amp;IF(G2264="","No VAT category; ","")&amp;IF(ABS(Q2264)&gt;Setup!$B$10,"VAT ≠ 15% × net; ","")&amp;IF(AND(F2264="B2B - VAT registered",NOT(AND(LEN(E2264)=15,LEFT(E2264,1)="3",RIGHT(E2264,1)="3",ISNUMBER(--E2264)))),"Invalid/missing customer VAT no; ","")&amp;IF(L2264&lt;&gt;"Yes","Not reported/cleared on FATOORA; ","")&amp;IF(AND(OR(G2264="Zero-rated domestic (Box 3)",G2264="Export (Box 4)"),N2264=""),"Zero-rate/export evidence missing; ","")&amp;IF(AND(C2264="Credit Note",H2264&gt;0),"Credit note should be negative; ","")&amp;IF(AND(C2264="Simplified Tax Invoice",F2264="B2B - VAT registered"),"Simplified invoice issued to VAT-registered B2B; ",""))</f>
        <v/>
      </c>
    </row>
    <row r="2265">
      <c r="A2265" s="17" t="n"/>
      <c r="B2265" s="14" t="n"/>
      <c r="C2265" s="14" t="n"/>
      <c r="D2265" s="14" t="n"/>
      <c r="E2265" s="16" t="n"/>
      <c r="F2265" s="14" t="n"/>
      <c r="G2265" s="14" t="n"/>
      <c r="H2265" s="19" t="n"/>
      <c r="I2265" s="19" t="n"/>
      <c r="J2265" s="34">
        <f>IF(A2265="","",H2265+I2265)</f>
        <v/>
      </c>
      <c r="K2265" s="14" t="n"/>
      <c r="L2265" s="14" t="n"/>
      <c r="M2265" s="14" t="n"/>
      <c r="N2265" s="14" t="n"/>
      <c r="O2265" s="20">
        <f>IF(A2265="","",SUMPRODUCT((A2265&gt;=Setup!$C$19:$C$30)*(A2265&lt;=Setup!$D$19:$D$30)*Setup!$A$19:$A$30))</f>
        <v/>
      </c>
      <c r="P2265" s="34">
        <f>IF(A2265="","",IF(G2265="Standard 15% (Box 1)",ROUND(H2265*Setup!$B$9,2),0))</f>
        <v/>
      </c>
      <c r="Q2265" s="34">
        <f>IF(A2265="","",I2265-P2265)</f>
        <v/>
      </c>
      <c r="R2265" s="23">
        <f>IF(A2265="","",IF(O2265=0,"Outside audit periods; ","")&amp;IF(G2265="","No VAT category; ","")&amp;IF(ABS(Q2265)&gt;Setup!$B$10,"VAT ≠ 15% × net; ","")&amp;IF(AND(F2265="B2B - VAT registered",NOT(AND(LEN(E2265)=15,LEFT(E2265,1)="3",RIGHT(E2265,1)="3",ISNUMBER(--E2265)))),"Invalid/missing customer VAT no; ","")&amp;IF(L2265&lt;&gt;"Yes","Not reported/cleared on FATOORA; ","")&amp;IF(AND(OR(G2265="Zero-rated domestic (Box 3)",G2265="Export (Box 4)"),N2265=""),"Zero-rate/export evidence missing; ","")&amp;IF(AND(C2265="Credit Note",H2265&gt;0),"Credit note should be negative; ","")&amp;IF(AND(C2265="Simplified Tax Invoice",F2265="B2B - VAT registered"),"Simplified invoice issued to VAT-registered B2B; ",""))</f>
        <v/>
      </c>
    </row>
    <row r="2266">
      <c r="A2266" s="17" t="n"/>
      <c r="B2266" s="14" t="n"/>
      <c r="C2266" s="14" t="n"/>
      <c r="D2266" s="14" t="n"/>
      <c r="E2266" s="16" t="n"/>
      <c r="F2266" s="14" t="n"/>
      <c r="G2266" s="14" t="n"/>
      <c r="H2266" s="19" t="n"/>
      <c r="I2266" s="19" t="n"/>
      <c r="J2266" s="34">
        <f>IF(A2266="","",H2266+I2266)</f>
        <v/>
      </c>
      <c r="K2266" s="14" t="n"/>
      <c r="L2266" s="14" t="n"/>
      <c r="M2266" s="14" t="n"/>
      <c r="N2266" s="14" t="n"/>
      <c r="O2266" s="20">
        <f>IF(A2266="","",SUMPRODUCT((A2266&gt;=Setup!$C$19:$C$30)*(A2266&lt;=Setup!$D$19:$D$30)*Setup!$A$19:$A$30))</f>
        <v/>
      </c>
      <c r="P2266" s="34">
        <f>IF(A2266="","",IF(G2266="Standard 15% (Box 1)",ROUND(H2266*Setup!$B$9,2),0))</f>
        <v/>
      </c>
      <c r="Q2266" s="34">
        <f>IF(A2266="","",I2266-P2266)</f>
        <v/>
      </c>
      <c r="R2266" s="23">
        <f>IF(A2266="","",IF(O2266=0,"Outside audit periods; ","")&amp;IF(G2266="","No VAT category; ","")&amp;IF(ABS(Q2266)&gt;Setup!$B$10,"VAT ≠ 15% × net; ","")&amp;IF(AND(F2266="B2B - VAT registered",NOT(AND(LEN(E2266)=15,LEFT(E2266,1)="3",RIGHT(E2266,1)="3",ISNUMBER(--E2266)))),"Invalid/missing customer VAT no; ","")&amp;IF(L2266&lt;&gt;"Yes","Not reported/cleared on FATOORA; ","")&amp;IF(AND(OR(G2266="Zero-rated domestic (Box 3)",G2266="Export (Box 4)"),N2266=""),"Zero-rate/export evidence missing; ","")&amp;IF(AND(C2266="Credit Note",H2266&gt;0),"Credit note should be negative; ","")&amp;IF(AND(C2266="Simplified Tax Invoice",F2266="B2B - VAT registered"),"Simplified invoice issued to VAT-registered B2B; ",""))</f>
        <v/>
      </c>
    </row>
    <row r="2267">
      <c r="A2267" s="17" t="n"/>
      <c r="B2267" s="14" t="n"/>
      <c r="C2267" s="14" t="n"/>
      <c r="D2267" s="14" t="n"/>
      <c r="E2267" s="16" t="n"/>
      <c r="F2267" s="14" t="n"/>
      <c r="G2267" s="14" t="n"/>
      <c r="H2267" s="19" t="n"/>
      <c r="I2267" s="19" t="n"/>
      <c r="J2267" s="34">
        <f>IF(A2267="","",H2267+I2267)</f>
        <v/>
      </c>
      <c r="K2267" s="14" t="n"/>
      <c r="L2267" s="14" t="n"/>
      <c r="M2267" s="14" t="n"/>
      <c r="N2267" s="14" t="n"/>
      <c r="O2267" s="20">
        <f>IF(A2267="","",SUMPRODUCT((A2267&gt;=Setup!$C$19:$C$30)*(A2267&lt;=Setup!$D$19:$D$30)*Setup!$A$19:$A$30))</f>
        <v/>
      </c>
      <c r="P2267" s="34">
        <f>IF(A2267="","",IF(G2267="Standard 15% (Box 1)",ROUND(H2267*Setup!$B$9,2),0))</f>
        <v/>
      </c>
      <c r="Q2267" s="34">
        <f>IF(A2267="","",I2267-P2267)</f>
        <v/>
      </c>
      <c r="R2267" s="23">
        <f>IF(A2267="","",IF(O2267=0,"Outside audit periods; ","")&amp;IF(G2267="","No VAT category; ","")&amp;IF(ABS(Q2267)&gt;Setup!$B$10,"VAT ≠ 15% × net; ","")&amp;IF(AND(F2267="B2B - VAT registered",NOT(AND(LEN(E2267)=15,LEFT(E2267,1)="3",RIGHT(E2267,1)="3",ISNUMBER(--E2267)))),"Invalid/missing customer VAT no; ","")&amp;IF(L2267&lt;&gt;"Yes","Not reported/cleared on FATOORA; ","")&amp;IF(AND(OR(G2267="Zero-rated domestic (Box 3)",G2267="Export (Box 4)"),N2267=""),"Zero-rate/export evidence missing; ","")&amp;IF(AND(C2267="Credit Note",H2267&gt;0),"Credit note should be negative; ","")&amp;IF(AND(C2267="Simplified Tax Invoice",F2267="B2B - VAT registered"),"Simplified invoice issued to VAT-registered B2B; ",""))</f>
        <v/>
      </c>
    </row>
    <row r="2268">
      <c r="A2268" s="17" t="n"/>
      <c r="B2268" s="14" t="n"/>
      <c r="C2268" s="14" t="n"/>
      <c r="D2268" s="14" t="n"/>
      <c r="E2268" s="16" t="n"/>
      <c r="F2268" s="14" t="n"/>
      <c r="G2268" s="14" t="n"/>
      <c r="H2268" s="19" t="n"/>
      <c r="I2268" s="19" t="n"/>
      <c r="J2268" s="34">
        <f>IF(A2268="","",H2268+I2268)</f>
        <v/>
      </c>
      <c r="K2268" s="14" t="n"/>
      <c r="L2268" s="14" t="n"/>
      <c r="M2268" s="14" t="n"/>
      <c r="N2268" s="14" t="n"/>
      <c r="O2268" s="20">
        <f>IF(A2268="","",SUMPRODUCT((A2268&gt;=Setup!$C$19:$C$30)*(A2268&lt;=Setup!$D$19:$D$30)*Setup!$A$19:$A$30))</f>
        <v/>
      </c>
      <c r="P2268" s="34">
        <f>IF(A2268="","",IF(G2268="Standard 15% (Box 1)",ROUND(H2268*Setup!$B$9,2),0))</f>
        <v/>
      </c>
      <c r="Q2268" s="34">
        <f>IF(A2268="","",I2268-P2268)</f>
        <v/>
      </c>
      <c r="R2268" s="23">
        <f>IF(A2268="","",IF(O2268=0,"Outside audit periods; ","")&amp;IF(G2268="","No VAT category; ","")&amp;IF(ABS(Q2268)&gt;Setup!$B$10,"VAT ≠ 15% × net; ","")&amp;IF(AND(F2268="B2B - VAT registered",NOT(AND(LEN(E2268)=15,LEFT(E2268,1)="3",RIGHT(E2268,1)="3",ISNUMBER(--E2268)))),"Invalid/missing customer VAT no; ","")&amp;IF(L2268&lt;&gt;"Yes","Not reported/cleared on FATOORA; ","")&amp;IF(AND(OR(G2268="Zero-rated domestic (Box 3)",G2268="Export (Box 4)"),N2268=""),"Zero-rate/export evidence missing; ","")&amp;IF(AND(C2268="Credit Note",H2268&gt;0),"Credit note should be negative; ","")&amp;IF(AND(C2268="Simplified Tax Invoice",F2268="B2B - VAT registered"),"Simplified invoice issued to VAT-registered B2B; ",""))</f>
        <v/>
      </c>
    </row>
    <row r="2269">
      <c r="A2269" s="17" t="n"/>
      <c r="B2269" s="14" t="n"/>
      <c r="C2269" s="14" t="n"/>
      <c r="D2269" s="14" t="n"/>
      <c r="E2269" s="16" t="n"/>
      <c r="F2269" s="14" t="n"/>
      <c r="G2269" s="14" t="n"/>
      <c r="H2269" s="19" t="n"/>
      <c r="I2269" s="19" t="n"/>
      <c r="J2269" s="34">
        <f>IF(A2269="","",H2269+I2269)</f>
        <v/>
      </c>
      <c r="K2269" s="14" t="n"/>
      <c r="L2269" s="14" t="n"/>
      <c r="M2269" s="14" t="n"/>
      <c r="N2269" s="14" t="n"/>
      <c r="O2269" s="20">
        <f>IF(A2269="","",SUMPRODUCT((A2269&gt;=Setup!$C$19:$C$30)*(A2269&lt;=Setup!$D$19:$D$30)*Setup!$A$19:$A$30))</f>
        <v/>
      </c>
      <c r="P2269" s="34">
        <f>IF(A2269="","",IF(G2269="Standard 15% (Box 1)",ROUND(H2269*Setup!$B$9,2),0))</f>
        <v/>
      </c>
      <c r="Q2269" s="34">
        <f>IF(A2269="","",I2269-P2269)</f>
        <v/>
      </c>
      <c r="R2269" s="23">
        <f>IF(A2269="","",IF(O2269=0,"Outside audit periods; ","")&amp;IF(G2269="","No VAT category; ","")&amp;IF(ABS(Q2269)&gt;Setup!$B$10,"VAT ≠ 15% × net; ","")&amp;IF(AND(F2269="B2B - VAT registered",NOT(AND(LEN(E2269)=15,LEFT(E2269,1)="3",RIGHT(E2269,1)="3",ISNUMBER(--E2269)))),"Invalid/missing customer VAT no; ","")&amp;IF(L2269&lt;&gt;"Yes","Not reported/cleared on FATOORA; ","")&amp;IF(AND(OR(G2269="Zero-rated domestic (Box 3)",G2269="Export (Box 4)"),N2269=""),"Zero-rate/export evidence missing; ","")&amp;IF(AND(C2269="Credit Note",H2269&gt;0),"Credit note should be negative; ","")&amp;IF(AND(C2269="Simplified Tax Invoice",F2269="B2B - VAT registered"),"Simplified invoice issued to VAT-registered B2B; ",""))</f>
        <v/>
      </c>
    </row>
    <row r="2270">
      <c r="A2270" s="17" t="n"/>
      <c r="B2270" s="14" t="n"/>
      <c r="C2270" s="14" t="n"/>
      <c r="D2270" s="14" t="n"/>
      <c r="E2270" s="16" t="n"/>
      <c r="F2270" s="14" t="n"/>
      <c r="G2270" s="14" t="n"/>
      <c r="H2270" s="19" t="n"/>
      <c r="I2270" s="19" t="n"/>
      <c r="J2270" s="34">
        <f>IF(A2270="","",H2270+I2270)</f>
        <v/>
      </c>
      <c r="K2270" s="14" t="n"/>
      <c r="L2270" s="14" t="n"/>
      <c r="M2270" s="14" t="n"/>
      <c r="N2270" s="14" t="n"/>
      <c r="O2270" s="20">
        <f>IF(A2270="","",SUMPRODUCT((A2270&gt;=Setup!$C$19:$C$30)*(A2270&lt;=Setup!$D$19:$D$30)*Setup!$A$19:$A$30))</f>
        <v/>
      </c>
      <c r="P2270" s="34">
        <f>IF(A2270="","",IF(G2270="Standard 15% (Box 1)",ROUND(H2270*Setup!$B$9,2),0))</f>
        <v/>
      </c>
      <c r="Q2270" s="34">
        <f>IF(A2270="","",I2270-P2270)</f>
        <v/>
      </c>
      <c r="R2270" s="23">
        <f>IF(A2270="","",IF(O2270=0,"Outside audit periods; ","")&amp;IF(G2270="","No VAT category; ","")&amp;IF(ABS(Q2270)&gt;Setup!$B$10,"VAT ≠ 15% × net; ","")&amp;IF(AND(F2270="B2B - VAT registered",NOT(AND(LEN(E2270)=15,LEFT(E2270,1)="3",RIGHT(E2270,1)="3",ISNUMBER(--E2270)))),"Invalid/missing customer VAT no; ","")&amp;IF(L2270&lt;&gt;"Yes","Not reported/cleared on FATOORA; ","")&amp;IF(AND(OR(G2270="Zero-rated domestic (Box 3)",G2270="Export (Box 4)"),N2270=""),"Zero-rate/export evidence missing; ","")&amp;IF(AND(C2270="Credit Note",H2270&gt;0),"Credit note should be negative; ","")&amp;IF(AND(C2270="Simplified Tax Invoice",F2270="B2B - VAT registered"),"Simplified invoice issued to VAT-registered B2B; ",""))</f>
        <v/>
      </c>
    </row>
    <row r="2271">
      <c r="A2271" s="17" t="n"/>
      <c r="B2271" s="14" t="n"/>
      <c r="C2271" s="14" t="n"/>
      <c r="D2271" s="14" t="n"/>
      <c r="E2271" s="16" t="n"/>
      <c r="F2271" s="14" t="n"/>
      <c r="G2271" s="14" t="n"/>
      <c r="H2271" s="19" t="n"/>
      <c r="I2271" s="19" t="n"/>
      <c r="J2271" s="34">
        <f>IF(A2271="","",H2271+I2271)</f>
        <v/>
      </c>
      <c r="K2271" s="14" t="n"/>
      <c r="L2271" s="14" t="n"/>
      <c r="M2271" s="14" t="n"/>
      <c r="N2271" s="14" t="n"/>
      <c r="O2271" s="20">
        <f>IF(A2271="","",SUMPRODUCT((A2271&gt;=Setup!$C$19:$C$30)*(A2271&lt;=Setup!$D$19:$D$30)*Setup!$A$19:$A$30))</f>
        <v/>
      </c>
      <c r="P2271" s="34">
        <f>IF(A2271="","",IF(G2271="Standard 15% (Box 1)",ROUND(H2271*Setup!$B$9,2),0))</f>
        <v/>
      </c>
      <c r="Q2271" s="34">
        <f>IF(A2271="","",I2271-P2271)</f>
        <v/>
      </c>
      <c r="R2271" s="23">
        <f>IF(A2271="","",IF(O2271=0,"Outside audit periods; ","")&amp;IF(G2271="","No VAT category; ","")&amp;IF(ABS(Q2271)&gt;Setup!$B$10,"VAT ≠ 15% × net; ","")&amp;IF(AND(F2271="B2B - VAT registered",NOT(AND(LEN(E2271)=15,LEFT(E2271,1)="3",RIGHT(E2271,1)="3",ISNUMBER(--E2271)))),"Invalid/missing customer VAT no; ","")&amp;IF(L2271&lt;&gt;"Yes","Not reported/cleared on FATOORA; ","")&amp;IF(AND(OR(G2271="Zero-rated domestic (Box 3)",G2271="Export (Box 4)"),N2271=""),"Zero-rate/export evidence missing; ","")&amp;IF(AND(C2271="Credit Note",H2271&gt;0),"Credit note should be negative; ","")&amp;IF(AND(C2271="Simplified Tax Invoice",F2271="B2B - VAT registered"),"Simplified invoice issued to VAT-registered B2B; ",""))</f>
        <v/>
      </c>
    </row>
    <row r="2272">
      <c r="A2272" s="17" t="n"/>
      <c r="B2272" s="14" t="n"/>
      <c r="C2272" s="14" t="n"/>
      <c r="D2272" s="14" t="n"/>
      <c r="E2272" s="16" t="n"/>
      <c r="F2272" s="14" t="n"/>
      <c r="G2272" s="14" t="n"/>
      <c r="H2272" s="19" t="n"/>
      <c r="I2272" s="19" t="n"/>
      <c r="J2272" s="34">
        <f>IF(A2272="","",H2272+I2272)</f>
        <v/>
      </c>
      <c r="K2272" s="14" t="n"/>
      <c r="L2272" s="14" t="n"/>
      <c r="M2272" s="14" t="n"/>
      <c r="N2272" s="14" t="n"/>
      <c r="O2272" s="20">
        <f>IF(A2272="","",SUMPRODUCT((A2272&gt;=Setup!$C$19:$C$30)*(A2272&lt;=Setup!$D$19:$D$30)*Setup!$A$19:$A$30))</f>
        <v/>
      </c>
      <c r="P2272" s="34">
        <f>IF(A2272="","",IF(G2272="Standard 15% (Box 1)",ROUND(H2272*Setup!$B$9,2),0))</f>
        <v/>
      </c>
      <c r="Q2272" s="34">
        <f>IF(A2272="","",I2272-P2272)</f>
        <v/>
      </c>
      <c r="R2272" s="23">
        <f>IF(A2272="","",IF(O2272=0,"Outside audit periods; ","")&amp;IF(G2272="","No VAT category; ","")&amp;IF(ABS(Q2272)&gt;Setup!$B$10,"VAT ≠ 15% × net; ","")&amp;IF(AND(F2272="B2B - VAT registered",NOT(AND(LEN(E2272)=15,LEFT(E2272,1)="3",RIGHT(E2272,1)="3",ISNUMBER(--E2272)))),"Invalid/missing customer VAT no; ","")&amp;IF(L2272&lt;&gt;"Yes","Not reported/cleared on FATOORA; ","")&amp;IF(AND(OR(G2272="Zero-rated domestic (Box 3)",G2272="Export (Box 4)"),N2272=""),"Zero-rate/export evidence missing; ","")&amp;IF(AND(C2272="Credit Note",H2272&gt;0),"Credit note should be negative; ","")&amp;IF(AND(C2272="Simplified Tax Invoice",F2272="B2B - VAT registered"),"Simplified invoice issued to VAT-registered B2B; ",""))</f>
        <v/>
      </c>
    </row>
    <row r="2273">
      <c r="A2273" s="17" t="n"/>
      <c r="B2273" s="14" t="n"/>
      <c r="C2273" s="14" t="n"/>
      <c r="D2273" s="14" t="n"/>
      <c r="E2273" s="16" t="n"/>
      <c r="F2273" s="14" t="n"/>
      <c r="G2273" s="14" t="n"/>
      <c r="H2273" s="19" t="n"/>
      <c r="I2273" s="19" t="n"/>
      <c r="J2273" s="34">
        <f>IF(A2273="","",H2273+I2273)</f>
        <v/>
      </c>
      <c r="K2273" s="14" t="n"/>
      <c r="L2273" s="14" t="n"/>
      <c r="M2273" s="14" t="n"/>
      <c r="N2273" s="14" t="n"/>
      <c r="O2273" s="20">
        <f>IF(A2273="","",SUMPRODUCT((A2273&gt;=Setup!$C$19:$C$30)*(A2273&lt;=Setup!$D$19:$D$30)*Setup!$A$19:$A$30))</f>
        <v/>
      </c>
      <c r="P2273" s="34">
        <f>IF(A2273="","",IF(G2273="Standard 15% (Box 1)",ROUND(H2273*Setup!$B$9,2),0))</f>
        <v/>
      </c>
      <c r="Q2273" s="34">
        <f>IF(A2273="","",I2273-P2273)</f>
        <v/>
      </c>
      <c r="R2273" s="23">
        <f>IF(A2273="","",IF(O2273=0,"Outside audit periods; ","")&amp;IF(G2273="","No VAT category; ","")&amp;IF(ABS(Q2273)&gt;Setup!$B$10,"VAT ≠ 15% × net; ","")&amp;IF(AND(F2273="B2B - VAT registered",NOT(AND(LEN(E2273)=15,LEFT(E2273,1)="3",RIGHT(E2273,1)="3",ISNUMBER(--E2273)))),"Invalid/missing customer VAT no; ","")&amp;IF(L2273&lt;&gt;"Yes","Not reported/cleared on FATOORA; ","")&amp;IF(AND(OR(G2273="Zero-rated domestic (Box 3)",G2273="Export (Box 4)"),N2273=""),"Zero-rate/export evidence missing; ","")&amp;IF(AND(C2273="Credit Note",H2273&gt;0),"Credit note should be negative; ","")&amp;IF(AND(C2273="Simplified Tax Invoice",F2273="B2B - VAT registered"),"Simplified invoice issued to VAT-registered B2B; ",""))</f>
        <v/>
      </c>
    </row>
    <row r="2274">
      <c r="A2274" s="17" t="n"/>
      <c r="B2274" s="14" t="n"/>
      <c r="C2274" s="14" t="n"/>
      <c r="D2274" s="14" t="n"/>
      <c r="E2274" s="16" t="n"/>
      <c r="F2274" s="14" t="n"/>
      <c r="G2274" s="14" t="n"/>
      <c r="H2274" s="19" t="n"/>
      <c r="I2274" s="19" t="n"/>
      <c r="J2274" s="34">
        <f>IF(A2274="","",H2274+I2274)</f>
        <v/>
      </c>
      <c r="K2274" s="14" t="n"/>
      <c r="L2274" s="14" t="n"/>
      <c r="M2274" s="14" t="n"/>
      <c r="N2274" s="14" t="n"/>
      <c r="O2274" s="20">
        <f>IF(A2274="","",SUMPRODUCT((A2274&gt;=Setup!$C$19:$C$30)*(A2274&lt;=Setup!$D$19:$D$30)*Setup!$A$19:$A$30))</f>
        <v/>
      </c>
      <c r="P2274" s="34">
        <f>IF(A2274="","",IF(G2274="Standard 15% (Box 1)",ROUND(H2274*Setup!$B$9,2),0))</f>
        <v/>
      </c>
      <c r="Q2274" s="34">
        <f>IF(A2274="","",I2274-P2274)</f>
        <v/>
      </c>
      <c r="R2274" s="23">
        <f>IF(A2274="","",IF(O2274=0,"Outside audit periods; ","")&amp;IF(G2274="","No VAT category; ","")&amp;IF(ABS(Q2274)&gt;Setup!$B$10,"VAT ≠ 15% × net; ","")&amp;IF(AND(F2274="B2B - VAT registered",NOT(AND(LEN(E2274)=15,LEFT(E2274,1)="3",RIGHT(E2274,1)="3",ISNUMBER(--E2274)))),"Invalid/missing customer VAT no; ","")&amp;IF(L2274&lt;&gt;"Yes","Not reported/cleared on FATOORA; ","")&amp;IF(AND(OR(G2274="Zero-rated domestic (Box 3)",G2274="Export (Box 4)"),N2274=""),"Zero-rate/export evidence missing; ","")&amp;IF(AND(C2274="Credit Note",H2274&gt;0),"Credit note should be negative; ","")&amp;IF(AND(C2274="Simplified Tax Invoice",F2274="B2B - VAT registered"),"Simplified invoice issued to VAT-registered B2B; ",""))</f>
        <v/>
      </c>
    </row>
    <row r="2275">
      <c r="A2275" s="17" t="n"/>
      <c r="B2275" s="14" t="n"/>
      <c r="C2275" s="14" t="n"/>
      <c r="D2275" s="14" t="n"/>
      <c r="E2275" s="16" t="n"/>
      <c r="F2275" s="14" t="n"/>
      <c r="G2275" s="14" t="n"/>
      <c r="H2275" s="19" t="n"/>
      <c r="I2275" s="19" t="n"/>
      <c r="J2275" s="34">
        <f>IF(A2275="","",H2275+I2275)</f>
        <v/>
      </c>
      <c r="K2275" s="14" t="n"/>
      <c r="L2275" s="14" t="n"/>
      <c r="M2275" s="14" t="n"/>
      <c r="N2275" s="14" t="n"/>
      <c r="O2275" s="20">
        <f>IF(A2275="","",SUMPRODUCT((A2275&gt;=Setup!$C$19:$C$30)*(A2275&lt;=Setup!$D$19:$D$30)*Setup!$A$19:$A$30))</f>
        <v/>
      </c>
      <c r="P2275" s="34">
        <f>IF(A2275="","",IF(G2275="Standard 15% (Box 1)",ROUND(H2275*Setup!$B$9,2),0))</f>
        <v/>
      </c>
      <c r="Q2275" s="34">
        <f>IF(A2275="","",I2275-P2275)</f>
        <v/>
      </c>
      <c r="R2275" s="23">
        <f>IF(A2275="","",IF(O2275=0,"Outside audit periods; ","")&amp;IF(G2275="","No VAT category; ","")&amp;IF(ABS(Q2275)&gt;Setup!$B$10,"VAT ≠ 15% × net; ","")&amp;IF(AND(F2275="B2B - VAT registered",NOT(AND(LEN(E2275)=15,LEFT(E2275,1)="3",RIGHT(E2275,1)="3",ISNUMBER(--E2275)))),"Invalid/missing customer VAT no; ","")&amp;IF(L2275&lt;&gt;"Yes","Not reported/cleared on FATOORA; ","")&amp;IF(AND(OR(G2275="Zero-rated domestic (Box 3)",G2275="Export (Box 4)"),N2275=""),"Zero-rate/export evidence missing; ","")&amp;IF(AND(C2275="Credit Note",H2275&gt;0),"Credit note should be negative; ","")&amp;IF(AND(C2275="Simplified Tax Invoice",F2275="B2B - VAT registered"),"Simplified invoice issued to VAT-registered B2B; ",""))</f>
        <v/>
      </c>
    </row>
    <row r="2276">
      <c r="A2276" s="17" t="n"/>
      <c r="B2276" s="14" t="n"/>
      <c r="C2276" s="14" t="n"/>
      <c r="D2276" s="14" t="n"/>
      <c r="E2276" s="16" t="n"/>
      <c r="F2276" s="14" t="n"/>
      <c r="G2276" s="14" t="n"/>
      <c r="H2276" s="19" t="n"/>
      <c r="I2276" s="19" t="n"/>
      <c r="J2276" s="34">
        <f>IF(A2276="","",H2276+I2276)</f>
        <v/>
      </c>
      <c r="K2276" s="14" t="n"/>
      <c r="L2276" s="14" t="n"/>
      <c r="M2276" s="14" t="n"/>
      <c r="N2276" s="14" t="n"/>
      <c r="O2276" s="20">
        <f>IF(A2276="","",SUMPRODUCT((A2276&gt;=Setup!$C$19:$C$30)*(A2276&lt;=Setup!$D$19:$D$30)*Setup!$A$19:$A$30))</f>
        <v/>
      </c>
      <c r="P2276" s="34">
        <f>IF(A2276="","",IF(G2276="Standard 15% (Box 1)",ROUND(H2276*Setup!$B$9,2),0))</f>
        <v/>
      </c>
      <c r="Q2276" s="34">
        <f>IF(A2276="","",I2276-P2276)</f>
        <v/>
      </c>
      <c r="R2276" s="23">
        <f>IF(A2276="","",IF(O2276=0,"Outside audit periods; ","")&amp;IF(G2276="","No VAT category; ","")&amp;IF(ABS(Q2276)&gt;Setup!$B$10,"VAT ≠ 15% × net; ","")&amp;IF(AND(F2276="B2B - VAT registered",NOT(AND(LEN(E2276)=15,LEFT(E2276,1)="3",RIGHT(E2276,1)="3",ISNUMBER(--E2276)))),"Invalid/missing customer VAT no; ","")&amp;IF(L2276&lt;&gt;"Yes","Not reported/cleared on FATOORA; ","")&amp;IF(AND(OR(G2276="Zero-rated domestic (Box 3)",G2276="Export (Box 4)"),N2276=""),"Zero-rate/export evidence missing; ","")&amp;IF(AND(C2276="Credit Note",H2276&gt;0),"Credit note should be negative; ","")&amp;IF(AND(C2276="Simplified Tax Invoice",F2276="B2B - VAT registered"),"Simplified invoice issued to VAT-registered B2B; ",""))</f>
        <v/>
      </c>
    </row>
    <row r="2277">
      <c r="A2277" s="17" t="n"/>
      <c r="B2277" s="14" t="n"/>
      <c r="C2277" s="14" t="n"/>
      <c r="D2277" s="14" t="n"/>
      <c r="E2277" s="16" t="n"/>
      <c r="F2277" s="14" t="n"/>
      <c r="G2277" s="14" t="n"/>
      <c r="H2277" s="19" t="n"/>
      <c r="I2277" s="19" t="n"/>
      <c r="J2277" s="34">
        <f>IF(A2277="","",H2277+I2277)</f>
        <v/>
      </c>
      <c r="K2277" s="14" t="n"/>
      <c r="L2277" s="14" t="n"/>
      <c r="M2277" s="14" t="n"/>
      <c r="N2277" s="14" t="n"/>
      <c r="O2277" s="20">
        <f>IF(A2277="","",SUMPRODUCT((A2277&gt;=Setup!$C$19:$C$30)*(A2277&lt;=Setup!$D$19:$D$30)*Setup!$A$19:$A$30))</f>
        <v/>
      </c>
      <c r="P2277" s="34">
        <f>IF(A2277="","",IF(G2277="Standard 15% (Box 1)",ROUND(H2277*Setup!$B$9,2),0))</f>
        <v/>
      </c>
      <c r="Q2277" s="34">
        <f>IF(A2277="","",I2277-P2277)</f>
        <v/>
      </c>
      <c r="R2277" s="23">
        <f>IF(A2277="","",IF(O2277=0,"Outside audit periods; ","")&amp;IF(G2277="","No VAT category; ","")&amp;IF(ABS(Q2277)&gt;Setup!$B$10,"VAT ≠ 15% × net; ","")&amp;IF(AND(F2277="B2B - VAT registered",NOT(AND(LEN(E2277)=15,LEFT(E2277,1)="3",RIGHT(E2277,1)="3",ISNUMBER(--E2277)))),"Invalid/missing customer VAT no; ","")&amp;IF(L2277&lt;&gt;"Yes","Not reported/cleared on FATOORA; ","")&amp;IF(AND(OR(G2277="Zero-rated domestic (Box 3)",G2277="Export (Box 4)"),N2277=""),"Zero-rate/export evidence missing; ","")&amp;IF(AND(C2277="Credit Note",H2277&gt;0),"Credit note should be negative; ","")&amp;IF(AND(C2277="Simplified Tax Invoice",F2277="B2B - VAT registered"),"Simplified invoice issued to VAT-registered B2B; ",""))</f>
        <v/>
      </c>
    </row>
    <row r="2278">
      <c r="A2278" s="17" t="n"/>
      <c r="B2278" s="14" t="n"/>
      <c r="C2278" s="14" t="n"/>
      <c r="D2278" s="14" t="n"/>
      <c r="E2278" s="16" t="n"/>
      <c r="F2278" s="14" t="n"/>
      <c r="G2278" s="14" t="n"/>
      <c r="H2278" s="19" t="n"/>
      <c r="I2278" s="19" t="n"/>
      <c r="J2278" s="34">
        <f>IF(A2278="","",H2278+I2278)</f>
        <v/>
      </c>
      <c r="K2278" s="14" t="n"/>
      <c r="L2278" s="14" t="n"/>
      <c r="M2278" s="14" t="n"/>
      <c r="N2278" s="14" t="n"/>
      <c r="O2278" s="20">
        <f>IF(A2278="","",SUMPRODUCT((A2278&gt;=Setup!$C$19:$C$30)*(A2278&lt;=Setup!$D$19:$D$30)*Setup!$A$19:$A$30))</f>
        <v/>
      </c>
      <c r="P2278" s="34">
        <f>IF(A2278="","",IF(G2278="Standard 15% (Box 1)",ROUND(H2278*Setup!$B$9,2),0))</f>
        <v/>
      </c>
      <c r="Q2278" s="34">
        <f>IF(A2278="","",I2278-P2278)</f>
        <v/>
      </c>
      <c r="R2278" s="23">
        <f>IF(A2278="","",IF(O2278=0,"Outside audit periods; ","")&amp;IF(G2278="","No VAT category; ","")&amp;IF(ABS(Q2278)&gt;Setup!$B$10,"VAT ≠ 15% × net; ","")&amp;IF(AND(F2278="B2B - VAT registered",NOT(AND(LEN(E2278)=15,LEFT(E2278,1)="3",RIGHT(E2278,1)="3",ISNUMBER(--E2278)))),"Invalid/missing customer VAT no; ","")&amp;IF(L2278&lt;&gt;"Yes","Not reported/cleared on FATOORA; ","")&amp;IF(AND(OR(G2278="Zero-rated domestic (Box 3)",G2278="Export (Box 4)"),N2278=""),"Zero-rate/export evidence missing; ","")&amp;IF(AND(C2278="Credit Note",H2278&gt;0),"Credit note should be negative; ","")&amp;IF(AND(C2278="Simplified Tax Invoice",F2278="B2B - VAT registered"),"Simplified invoice issued to VAT-registered B2B; ",""))</f>
        <v/>
      </c>
    </row>
    <row r="2279">
      <c r="A2279" s="17" t="n"/>
      <c r="B2279" s="14" t="n"/>
      <c r="C2279" s="14" t="n"/>
      <c r="D2279" s="14" t="n"/>
      <c r="E2279" s="16" t="n"/>
      <c r="F2279" s="14" t="n"/>
      <c r="G2279" s="14" t="n"/>
      <c r="H2279" s="19" t="n"/>
      <c r="I2279" s="19" t="n"/>
      <c r="J2279" s="34">
        <f>IF(A2279="","",H2279+I2279)</f>
        <v/>
      </c>
      <c r="K2279" s="14" t="n"/>
      <c r="L2279" s="14" t="n"/>
      <c r="M2279" s="14" t="n"/>
      <c r="N2279" s="14" t="n"/>
      <c r="O2279" s="20">
        <f>IF(A2279="","",SUMPRODUCT((A2279&gt;=Setup!$C$19:$C$30)*(A2279&lt;=Setup!$D$19:$D$30)*Setup!$A$19:$A$30))</f>
        <v/>
      </c>
      <c r="P2279" s="34">
        <f>IF(A2279="","",IF(G2279="Standard 15% (Box 1)",ROUND(H2279*Setup!$B$9,2),0))</f>
        <v/>
      </c>
      <c r="Q2279" s="34">
        <f>IF(A2279="","",I2279-P2279)</f>
        <v/>
      </c>
      <c r="R2279" s="23">
        <f>IF(A2279="","",IF(O2279=0,"Outside audit periods; ","")&amp;IF(G2279="","No VAT category; ","")&amp;IF(ABS(Q2279)&gt;Setup!$B$10,"VAT ≠ 15% × net; ","")&amp;IF(AND(F2279="B2B - VAT registered",NOT(AND(LEN(E2279)=15,LEFT(E2279,1)="3",RIGHT(E2279,1)="3",ISNUMBER(--E2279)))),"Invalid/missing customer VAT no; ","")&amp;IF(L2279&lt;&gt;"Yes","Not reported/cleared on FATOORA; ","")&amp;IF(AND(OR(G2279="Zero-rated domestic (Box 3)",G2279="Export (Box 4)"),N2279=""),"Zero-rate/export evidence missing; ","")&amp;IF(AND(C2279="Credit Note",H2279&gt;0),"Credit note should be negative; ","")&amp;IF(AND(C2279="Simplified Tax Invoice",F2279="B2B - VAT registered"),"Simplified invoice issued to VAT-registered B2B; ",""))</f>
        <v/>
      </c>
    </row>
    <row r="2280">
      <c r="A2280" s="17" t="n"/>
      <c r="B2280" s="14" t="n"/>
      <c r="C2280" s="14" t="n"/>
      <c r="D2280" s="14" t="n"/>
      <c r="E2280" s="16" t="n"/>
      <c r="F2280" s="14" t="n"/>
      <c r="G2280" s="14" t="n"/>
      <c r="H2280" s="19" t="n"/>
      <c r="I2280" s="19" t="n"/>
      <c r="J2280" s="34">
        <f>IF(A2280="","",H2280+I2280)</f>
        <v/>
      </c>
      <c r="K2280" s="14" t="n"/>
      <c r="L2280" s="14" t="n"/>
      <c r="M2280" s="14" t="n"/>
      <c r="N2280" s="14" t="n"/>
      <c r="O2280" s="20">
        <f>IF(A2280="","",SUMPRODUCT((A2280&gt;=Setup!$C$19:$C$30)*(A2280&lt;=Setup!$D$19:$D$30)*Setup!$A$19:$A$30))</f>
        <v/>
      </c>
      <c r="P2280" s="34">
        <f>IF(A2280="","",IF(G2280="Standard 15% (Box 1)",ROUND(H2280*Setup!$B$9,2),0))</f>
        <v/>
      </c>
      <c r="Q2280" s="34">
        <f>IF(A2280="","",I2280-P2280)</f>
        <v/>
      </c>
      <c r="R2280" s="23">
        <f>IF(A2280="","",IF(O2280=0,"Outside audit periods; ","")&amp;IF(G2280="","No VAT category; ","")&amp;IF(ABS(Q2280)&gt;Setup!$B$10,"VAT ≠ 15% × net; ","")&amp;IF(AND(F2280="B2B - VAT registered",NOT(AND(LEN(E2280)=15,LEFT(E2280,1)="3",RIGHT(E2280,1)="3",ISNUMBER(--E2280)))),"Invalid/missing customer VAT no; ","")&amp;IF(L2280&lt;&gt;"Yes","Not reported/cleared on FATOORA; ","")&amp;IF(AND(OR(G2280="Zero-rated domestic (Box 3)",G2280="Export (Box 4)"),N2280=""),"Zero-rate/export evidence missing; ","")&amp;IF(AND(C2280="Credit Note",H2280&gt;0),"Credit note should be negative; ","")&amp;IF(AND(C2280="Simplified Tax Invoice",F2280="B2B - VAT registered"),"Simplified invoice issued to VAT-registered B2B; ",""))</f>
        <v/>
      </c>
    </row>
    <row r="2281">
      <c r="A2281" s="17" t="n"/>
      <c r="B2281" s="14" t="n"/>
      <c r="C2281" s="14" t="n"/>
      <c r="D2281" s="14" t="n"/>
      <c r="E2281" s="16" t="n"/>
      <c r="F2281" s="14" t="n"/>
      <c r="G2281" s="14" t="n"/>
      <c r="H2281" s="19" t="n"/>
      <c r="I2281" s="19" t="n"/>
      <c r="J2281" s="34">
        <f>IF(A2281="","",H2281+I2281)</f>
        <v/>
      </c>
      <c r="K2281" s="14" t="n"/>
      <c r="L2281" s="14" t="n"/>
      <c r="M2281" s="14" t="n"/>
      <c r="N2281" s="14" t="n"/>
      <c r="O2281" s="20">
        <f>IF(A2281="","",SUMPRODUCT((A2281&gt;=Setup!$C$19:$C$30)*(A2281&lt;=Setup!$D$19:$D$30)*Setup!$A$19:$A$30))</f>
        <v/>
      </c>
      <c r="P2281" s="34">
        <f>IF(A2281="","",IF(G2281="Standard 15% (Box 1)",ROUND(H2281*Setup!$B$9,2),0))</f>
        <v/>
      </c>
      <c r="Q2281" s="34">
        <f>IF(A2281="","",I2281-P2281)</f>
        <v/>
      </c>
      <c r="R2281" s="23">
        <f>IF(A2281="","",IF(O2281=0,"Outside audit periods; ","")&amp;IF(G2281="","No VAT category; ","")&amp;IF(ABS(Q2281)&gt;Setup!$B$10,"VAT ≠ 15% × net; ","")&amp;IF(AND(F2281="B2B - VAT registered",NOT(AND(LEN(E2281)=15,LEFT(E2281,1)="3",RIGHT(E2281,1)="3",ISNUMBER(--E2281)))),"Invalid/missing customer VAT no; ","")&amp;IF(L2281&lt;&gt;"Yes","Not reported/cleared on FATOORA; ","")&amp;IF(AND(OR(G2281="Zero-rated domestic (Box 3)",G2281="Export (Box 4)"),N2281=""),"Zero-rate/export evidence missing; ","")&amp;IF(AND(C2281="Credit Note",H2281&gt;0),"Credit note should be negative; ","")&amp;IF(AND(C2281="Simplified Tax Invoice",F2281="B2B - VAT registered"),"Simplified invoice issued to VAT-registered B2B; ",""))</f>
        <v/>
      </c>
    </row>
    <row r="2282">
      <c r="A2282" s="17" t="n"/>
      <c r="B2282" s="14" t="n"/>
      <c r="C2282" s="14" t="n"/>
      <c r="D2282" s="14" t="n"/>
      <c r="E2282" s="16" t="n"/>
      <c r="F2282" s="14" t="n"/>
      <c r="G2282" s="14" t="n"/>
      <c r="H2282" s="19" t="n"/>
      <c r="I2282" s="19" t="n"/>
      <c r="J2282" s="34">
        <f>IF(A2282="","",H2282+I2282)</f>
        <v/>
      </c>
      <c r="K2282" s="14" t="n"/>
      <c r="L2282" s="14" t="n"/>
      <c r="M2282" s="14" t="n"/>
      <c r="N2282" s="14" t="n"/>
      <c r="O2282" s="20">
        <f>IF(A2282="","",SUMPRODUCT((A2282&gt;=Setup!$C$19:$C$30)*(A2282&lt;=Setup!$D$19:$D$30)*Setup!$A$19:$A$30))</f>
        <v/>
      </c>
      <c r="P2282" s="34">
        <f>IF(A2282="","",IF(G2282="Standard 15% (Box 1)",ROUND(H2282*Setup!$B$9,2),0))</f>
        <v/>
      </c>
      <c r="Q2282" s="34">
        <f>IF(A2282="","",I2282-P2282)</f>
        <v/>
      </c>
      <c r="R2282" s="23">
        <f>IF(A2282="","",IF(O2282=0,"Outside audit periods; ","")&amp;IF(G2282="","No VAT category; ","")&amp;IF(ABS(Q2282)&gt;Setup!$B$10,"VAT ≠ 15% × net; ","")&amp;IF(AND(F2282="B2B - VAT registered",NOT(AND(LEN(E2282)=15,LEFT(E2282,1)="3",RIGHT(E2282,1)="3",ISNUMBER(--E2282)))),"Invalid/missing customer VAT no; ","")&amp;IF(L2282&lt;&gt;"Yes","Not reported/cleared on FATOORA; ","")&amp;IF(AND(OR(G2282="Zero-rated domestic (Box 3)",G2282="Export (Box 4)"),N2282=""),"Zero-rate/export evidence missing; ","")&amp;IF(AND(C2282="Credit Note",H2282&gt;0),"Credit note should be negative; ","")&amp;IF(AND(C2282="Simplified Tax Invoice",F2282="B2B - VAT registered"),"Simplified invoice issued to VAT-registered B2B; ",""))</f>
        <v/>
      </c>
    </row>
    <row r="2283">
      <c r="A2283" s="17" t="n"/>
      <c r="B2283" s="14" t="n"/>
      <c r="C2283" s="14" t="n"/>
      <c r="D2283" s="14" t="n"/>
      <c r="E2283" s="16" t="n"/>
      <c r="F2283" s="14" t="n"/>
      <c r="G2283" s="14" t="n"/>
      <c r="H2283" s="19" t="n"/>
      <c r="I2283" s="19" t="n"/>
      <c r="J2283" s="34">
        <f>IF(A2283="","",H2283+I2283)</f>
        <v/>
      </c>
      <c r="K2283" s="14" t="n"/>
      <c r="L2283" s="14" t="n"/>
      <c r="M2283" s="14" t="n"/>
      <c r="N2283" s="14" t="n"/>
      <c r="O2283" s="20">
        <f>IF(A2283="","",SUMPRODUCT((A2283&gt;=Setup!$C$19:$C$30)*(A2283&lt;=Setup!$D$19:$D$30)*Setup!$A$19:$A$30))</f>
        <v/>
      </c>
      <c r="P2283" s="34">
        <f>IF(A2283="","",IF(G2283="Standard 15% (Box 1)",ROUND(H2283*Setup!$B$9,2),0))</f>
        <v/>
      </c>
      <c r="Q2283" s="34">
        <f>IF(A2283="","",I2283-P2283)</f>
        <v/>
      </c>
      <c r="R2283" s="23">
        <f>IF(A2283="","",IF(O2283=0,"Outside audit periods; ","")&amp;IF(G2283="","No VAT category; ","")&amp;IF(ABS(Q2283)&gt;Setup!$B$10,"VAT ≠ 15% × net; ","")&amp;IF(AND(F2283="B2B - VAT registered",NOT(AND(LEN(E2283)=15,LEFT(E2283,1)="3",RIGHT(E2283,1)="3",ISNUMBER(--E2283)))),"Invalid/missing customer VAT no; ","")&amp;IF(L2283&lt;&gt;"Yes","Not reported/cleared on FATOORA; ","")&amp;IF(AND(OR(G2283="Zero-rated domestic (Box 3)",G2283="Export (Box 4)"),N2283=""),"Zero-rate/export evidence missing; ","")&amp;IF(AND(C2283="Credit Note",H2283&gt;0),"Credit note should be negative; ","")&amp;IF(AND(C2283="Simplified Tax Invoice",F2283="B2B - VAT registered"),"Simplified invoice issued to VAT-registered B2B; ",""))</f>
        <v/>
      </c>
    </row>
    <row r="2284">
      <c r="A2284" s="17" t="n"/>
      <c r="B2284" s="14" t="n"/>
      <c r="C2284" s="14" t="n"/>
      <c r="D2284" s="14" t="n"/>
      <c r="E2284" s="16" t="n"/>
      <c r="F2284" s="14" t="n"/>
      <c r="G2284" s="14" t="n"/>
      <c r="H2284" s="19" t="n"/>
      <c r="I2284" s="19" t="n"/>
      <c r="J2284" s="34">
        <f>IF(A2284="","",H2284+I2284)</f>
        <v/>
      </c>
      <c r="K2284" s="14" t="n"/>
      <c r="L2284" s="14" t="n"/>
      <c r="M2284" s="14" t="n"/>
      <c r="N2284" s="14" t="n"/>
      <c r="O2284" s="20">
        <f>IF(A2284="","",SUMPRODUCT((A2284&gt;=Setup!$C$19:$C$30)*(A2284&lt;=Setup!$D$19:$D$30)*Setup!$A$19:$A$30))</f>
        <v/>
      </c>
      <c r="P2284" s="34">
        <f>IF(A2284="","",IF(G2284="Standard 15% (Box 1)",ROUND(H2284*Setup!$B$9,2),0))</f>
        <v/>
      </c>
      <c r="Q2284" s="34">
        <f>IF(A2284="","",I2284-P2284)</f>
        <v/>
      </c>
      <c r="R2284" s="23">
        <f>IF(A2284="","",IF(O2284=0,"Outside audit periods; ","")&amp;IF(G2284="","No VAT category; ","")&amp;IF(ABS(Q2284)&gt;Setup!$B$10,"VAT ≠ 15% × net; ","")&amp;IF(AND(F2284="B2B - VAT registered",NOT(AND(LEN(E2284)=15,LEFT(E2284,1)="3",RIGHT(E2284,1)="3",ISNUMBER(--E2284)))),"Invalid/missing customer VAT no; ","")&amp;IF(L2284&lt;&gt;"Yes","Not reported/cleared on FATOORA; ","")&amp;IF(AND(OR(G2284="Zero-rated domestic (Box 3)",G2284="Export (Box 4)"),N2284=""),"Zero-rate/export evidence missing; ","")&amp;IF(AND(C2284="Credit Note",H2284&gt;0),"Credit note should be negative; ","")&amp;IF(AND(C2284="Simplified Tax Invoice",F2284="B2B - VAT registered"),"Simplified invoice issued to VAT-registered B2B; ",""))</f>
        <v/>
      </c>
    </row>
    <row r="2285">
      <c r="A2285" s="17" t="n"/>
      <c r="B2285" s="14" t="n"/>
      <c r="C2285" s="14" t="n"/>
      <c r="D2285" s="14" t="n"/>
      <c r="E2285" s="16" t="n"/>
      <c r="F2285" s="14" t="n"/>
      <c r="G2285" s="14" t="n"/>
      <c r="H2285" s="19" t="n"/>
      <c r="I2285" s="19" t="n"/>
      <c r="J2285" s="34">
        <f>IF(A2285="","",H2285+I2285)</f>
        <v/>
      </c>
      <c r="K2285" s="14" t="n"/>
      <c r="L2285" s="14" t="n"/>
      <c r="M2285" s="14" t="n"/>
      <c r="N2285" s="14" t="n"/>
      <c r="O2285" s="20">
        <f>IF(A2285="","",SUMPRODUCT((A2285&gt;=Setup!$C$19:$C$30)*(A2285&lt;=Setup!$D$19:$D$30)*Setup!$A$19:$A$30))</f>
        <v/>
      </c>
      <c r="P2285" s="34">
        <f>IF(A2285="","",IF(G2285="Standard 15% (Box 1)",ROUND(H2285*Setup!$B$9,2),0))</f>
        <v/>
      </c>
      <c r="Q2285" s="34">
        <f>IF(A2285="","",I2285-P2285)</f>
        <v/>
      </c>
      <c r="R2285" s="23">
        <f>IF(A2285="","",IF(O2285=0,"Outside audit periods; ","")&amp;IF(G2285="","No VAT category; ","")&amp;IF(ABS(Q2285)&gt;Setup!$B$10,"VAT ≠ 15% × net; ","")&amp;IF(AND(F2285="B2B - VAT registered",NOT(AND(LEN(E2285)=15,LEFT(E2285,1)="3",RIGHT(E2285,1)="3",ISNUMBER(--E2285)))),"Invalid/missing customer VAT no; ","")&amp;IF(L2285&lt;&gt;"Yes","Not reported/cleared on FATOORA; ","")&amp;IF(AND(OR(G2285="Zero-rated domestic (Box 3)",G2285="Export (Box 4)"),N2285=""),"Zero-rate/export evidence missing; ","")&amp;IF(AND(C2285="Credit Note",H2285&gt;0),"Credit note should be negative; ","")&amp;IF(AND(C2285="Simplified Tax Invoice",F2285="B2B - VAT registered"),"Simplified invoice issued to VAT-registered B2B; ",""))</f>
        <v/>
      </c>
    </row>
    <row r="2286">
      <c r="A2286" s="17" t="n"/>
      <c r="B2286" s="14" t="n"/>
      <c r="C2286" s="14" t="n"/>
      <c r="D2286" s="14" t="n"/>
      <c r="E2286" s="16" t="n"/>
      <c r="F2286" s="14" t="n"/>
      <c r="G2286" s="14" t="n"/>
      <c r="H2286" s="19" t="n"/>
      <c r="I2286" s="19" t="n"/>
      <c r="J2286" s="34">
        <f>IF(A2286="","",H2286+I2286)</f>
        <v/>
      </c>
      <c r="K2286" s="14" t="n"/>
      <c r="L2286" s="14" t="n"/>
      <c r="M2286" s="14" t="n"/>
      <c r="N2286" s="14" t="n"/>
      <c r="O2286" s="20">
        <f>IF(A2286="","",SUMPRODUCT((A2286&gt;=Setup!$C$19:$C$30)*(A2286&lt;=Setup!$D$19:$D$30)*Setup!$A$19:$A$30))</f>
        <v/>
      </c>
      <c r="P2286" s="34">
        <f>IF(A2286="","",IF(G2286="Standard 15% (Box 1)",ROUND(H2286*Setup!$B$9,2),0))</f>
        <v/>
      </c>
      <c r="Q2286" s="34">
        <f>IF(A2286="","",I2286-P2286)</f>
        <v/>
      </c>
      <c r="R2286" s="23">
        <f>IF(A2286="","",IF(O2286=0,"Outside audit periods; ","")&amp;IF(G2286="","No VAT category; ","")&amp;IF(ABS(Q2286)&gt;Setup!$B$10,"VAT ≠ 15% × net; ","")&amp;IF(AND(F2286="B2B - VAT registered",NOT(AND(LEN(E2286)=15,LEFT(E2286,1)="3",RIGHT(E2286,1)="3",ISNUMBER(--E2286)))),"Invalid/missing customer VAT no; ","")&amp;IF(L2286&lt;&gt;"Yes","Not reported/cleared on FATOORA; ","")&amp;IF(AND(OR(G2286="Zero-rated domestic (Box 3)",G2286="Export (Box 4)"),N2286=""),"Zero-rate/export evidence missing; ","")&amp;IF(AND(C2286="Credit Note",H2286&gt;0),"Credit note should be negative; ","")&amp;IF(AND(C2286="Simplified Tax Invoice",F2286="B2B - VAT registered"),"Simplified invoice issued to VAT-registered B2B; ",""))</f>
        <v/>
      </c>
    </row>
    <row r="2287">
      <c r="A2287" s="17" t="n"/>
      <c r="B2287" s="14" t="n"/>
      <c r="C2287" s="14" t="n"/>
      <c r="D2287" s="14" t="n"/>
      <c r="E2287" s="16" t="n"/>
      <c r="F2287" s="14" t="n"/>
      <c r="G2287" s="14" t="n"/>
      <c r="H2287" s="19" t="n"/>
      <c r="I2287" s="19" t="n"/>
      <c r="J2287" s="34">
        <f>IF(A2287="","",H2287+I2287)</f>
        <v/>
      </c>
      <c r="K2287" s="14" t="n"/>
      <c r="L2287" s="14" t="n"/>
      <c r="M2287" s="14" t="n"/>
      <c r="N2287" s="14" t="n"/>
      <c r="O2287" s="20">
        <f>IF(A2287="","",SUMPRODUCT((A2287&gt;=Setup!$C$19:$C$30)*(A2287&lt;=Setup!$D$19:$D$30)*Setup!$A$19:$A$30))</f>
        <v/>
      </c>
      <c r="P2287" s="34">
        <f>IF(A2287="","",IF(G2287="Standard 15% (Box 1)",ROUND(H2287*Setup!$B$9,2),0))</f>
        <v/>
      </c>
      <c r="Q2287" s="34">
        <f>IF(A2287="","",I2287-P2287)</f>
        <v/>
      </c>
      <c r="R2287" s="23">
        <f>IF(A2287="","",IF(O2287=0,"Outside audit periods; ","")&amp;IF(G2287="","No VAT category; ","")&amp;IF(ABS(Q2287)&gt;Setup!$B$10,"VAT ≠ 15% × net; ","")&amp;IF(AND(F2287="B2B - VAT registered",NOT(AND(LEN(E2287)=15,LEFT(E2287,1)="3",RIGHT(E2287,1)="3",ISNUMBER(--E2287)))),"Invalid/missing customer VAT no; ","")&amp;IF(L2287&lt;&gt;"Yes","Not reported/cleared on FATOORA; ","")&amp;IF(AND(OR(G2287="Zero-rated domestic (Box 3)",G2287="Export (Box 4)"),N2287=""),"Zero-rate/export evidence missing; ","")&amp;IF(AND(C2287="Credit Note",H2287&gt;0),"Credit note should be negative; ","")&amp;IF(AND(C2287="Simplified Tax Invoice",F2287="B2B - VAT registered"),"Simplified invoice issued to VAT-registered B2B; ",""))</f>
        <v/>
      </c>
    </row>
    <row r="2288">
      <c r="A2288" s="17" t="n"/>
      <c r="B2288" s="14" t="n"/>
      <c r="C2288" s="14" t="n"/>
      <c r="D2288" s="14" t="n"/>
      <c r="E2288" s="16" t="n"/>
      <c r="F2288" s="14" t="n"/>
      <c r="G2288" s="14" t="n"/>
      <c r="H2288" s="19" t="n"/>
      <c r="I2288" s="19" t="n"/>
      <c r="J2288" s="34">
        <f>IF(A2288="","",H2288+I2288)</f>
        <v/>
      </c>
      <c r="K2288" s="14" t="n"/>
      <c r="L2288" s="14" t="n"/>
      <c r="M2288" s="14" t="n"/>
      <c r="N2288" s="14" t="n"/>
      <c r="O2288" s="20">
        <f>IF(A2288="","",SUMPRODUCT((A2288&gt;=Setup!$C$19:$C$30)*(A2288&lt;=Setup!$D$19:$D$30)*Setup!$A$19:$A$30))</f>
        <v/>
      </c>
      <c r="P2288" s="34">
        <f>IF(A2288="","",IF(G2288="Standard 15% (Box 1)",ROUND(H2288*Setup!$B$9,2),0))</f>
        <v/>
      </c>
      <c r="Q2288" s="34">
        <f>IF(A2288="","",I2288-P2288)</f>
        <v/>
      </c>
      <c r="R2288" s="23">
        <f>IF(A2288="","",IF(O2288=0,"Outside audit periods; ","")&amp;IF(G2288="","No VAT category; ","")&amp;IF(ABS(Q2288)&gt;Setup!$B$10,"VAT ≠ 15% × net; ","")&amp;IF(AND(F2288="B2B - VAT registered",NOT(AND(LEN(E2288)=15,LEFT(E2288,1)="3",RIGHT(E2288,1)="3",ISNUMBER(--E2288)))),"Invalid/missing customer VAT no; ","")&amp;IF(L2288&lt;&gt;"Yes","Not reported/cleared on FATOORA; ","")&amp;IF(AND(OR(G2288="Zero-rated domestic (Box 3)",G2288="Export (Box 4)"),N2288=""),"Zero-rate/export evidence missing; ","")&amp;IF(AND(C2288="Credit Note",H2288&gt;0),"Credit note should be negative; ","")&amp;IF(AND(C2288="Simplified Tax Invoice",F2288="B2B - VAT registered"),"Simplified invoice issued to VAT-registered B2B; ",""))</f>
        <v/>
      </c>
    </row>
    <row r="2289">
      <c r="A2289" s="17" t="n"/>
      <c r="B2289" s="14" t="n"/>
      <c r="C2289" s="14" t="n"/>
      <c r="D2289" s="14" t="n"/>
      <c r="E2289" s="16" t="n"/>
      <c r="F2289" s="14" t="n"/>
      <c r="G2289" s="14" t="n"/>
      <c r="H2289" s="19" t="n"/>
      <c r="I2289" s="19" t="n"/>
      <c r="J2289" s="34">
        <f>IF(A2289="","",H2289+I2289)</f>
        <v/>
      </c>
      <c r="K2289" s="14" t="n"/>
      <c r="L2289" s="14" t="n"/>
      <c r="M2289" s="14" t="n"/>
      <c r="N2289" s="14" t="n"/>
      <c r="O2289" s="20">
        <f>IF(A2289="","",SUMPRODUCT((A2289&gt;=Setup!$C$19:$C$30)*(A2289&lt;=Setup!$D$19:$D$30)*Setup!$A$19:$A$30))</f>
        <v/>
      </c>
      <c r="P2289" s="34">
        <f>IF(A2289="","",IF(G2289="Standard 15% (Box 1)",ROUND(H2289*Setup!$B$9,2),0))</f>
        <v/>
      </c>
      <c r="Q2289" s="34">
        <f>IF(A2289="","",I2289-P2289)</f>
        <v/>
      </c>
      <c r="R2289" s="23">
        <f>IF(A2289="","",IF(O2289=0,"Outside audit periods; ","")&amp;IF(G2289="","No VAT category; ","")&amp;IF(ABS(Q2289)&gt;Setup!$B$10,"VAT ≠ 15% × net; ","")&amp;IF(AND(F2289="B2B - VAT registered",NOT(AND(LEN(E2289)=15,LEFT(E2289,1)="3",RIGHT(E2289,1)="3",ISNUMBER(--E2289)))),"Invalid/missing customer VAT no; ","")&amp;IF(L2289&lt;&gt;"Yes","Not reported/cleared on FATOORA; ","")&amp;IF(AND(OR(G2289="Zero-rated domestic (Box 3)",G2289="Export (Box 4)"),N2289=""),"Zero-rate/export evidence missing; ","")&amp;IF(AND(C2289="Credit Note",H2289&gt;0),"Credit note should be negative; ","")&amp;IF(AND(C2289="Simplified Tax Invoice",F2289="B2B - VAT registered"),"Simplified invoice issued to VAT-registered B2B; ",""))</f>
        <v/>
      </c>
    </row>
    <row r="2290">
      <c r="A2290" s="17" t="n"/>
      <c r="B2290" s="14" t="n"/>
      <c r="C2290" s="14" t="n"/>
      <c r="D2290" s="14" t="n"/>
      <c r="E2290" s="16" t="n"/>
      <c r="F2290" s="14" t="n"/>
      <c r="G2290" s="14" t="n"/>
      <c r="H2290" s="19" t="n"/>
      <c r="I2290" s="19" t="n"/>
      <c r="J2290" s="34">
        <f>IF(A2290="","",H2290+I2290)</f>
        <v/>
      </c>
      <c r="K2290" s="14" t="n"/>
      <c r="L2290" s="14" t="n"/>
      <c r="M2290" s="14" t="n"/>
      <c r="N2290" s="14" t="n"/>
      <c r="O2290" s="20">
        <f>IF(A2290="","",SUMPRODUCT((A2290&gt;=Setup!$C$19:$C$30)*(A2290&lt;=Setup!$D$19:$D$30)*Setup!$A$19:$A$30))</f>
        <v/>
      </c>
      <c r="P2290" s="34">
        <f>IF(A2290="","",IF(G2290="Standard 15% (Box 1)",ROUND(H2290*Setup!$B$9,2),0))</f>
        <v/>
      </c>
      <c r="Q2290" s="34">
        <f>IF(A2290="","",I2290-P2290)</f>
        <v/>
      </c>
      <c r="R2290" s="23">
        <f>IF(A2290="","",IF(O2290=0,"Outside audit periods; ","")&amp;IF(G2290="","No VAT category; ","")&amp;IF(ABS(Q2290)&gt;Setup!$B$10,"VAT ≠ 15% × net; ","")&amp;IF(AND(F2290="B2B - VAT registered",NOT(AND(LEN(E2290)=15,LEFT(E2290,1)="3",RIGHT(E2290,1)="3",ISNUMBER(--E2290)))),"Invalid/missing customer VAT no; ","")&amp;IF(L2290&lt;&gt;"Yes","Not reported/cleared on FATOORA; ","")&amp;IF(AND(OR(G2290="Zero-rated domestic (Box 3)",G2290="Export (Box 4)"),N2290=""),"Zero-rate/export evidence missing; ","")&amp;IF(AND(C2290="Credit Note",H2290&gt;0),"Credit note should be negative; ","")&amp;IF(AND(C2290="Simplified Tax Invoice",F2290="B2B - VAT registered"),"Simplified invoice issued to VAT-registered B2B; ",""))</f>
        <v/>
      </c>
    </row>
    <row r="2291">
      <c r="A2291" s="17" t="n"/>
      <c r="B2291" s="14" t="n"/>
      <c r="C2291" s="14" t="n"/>
      <c r="D2291" s="14" t="n"/>
      <c r="E2291" s="16" t="n"/>
      <c r="F2291" s="14" t="n"/>
      <c r="G2291" s="14" t="n"/>
      <c r="H2291" s="19" t="n"/>
      <c r="I2291" s="19" t="n"/>
      <c r="J2291" s="34">
        <f>IF(A2291="","",H2291+I2291)</f>
        <v/>
      </c>
      <c r="K2291" s="14" t="n"/>
      <c r="L2291" s="14" t="n"/>
      <c r="M2291" s="14" t="n"/>
      <c r="N2291" s="14" t="n"/>
      <c r="O2291" s="20">
        <f>IF(A2291="","",SUMPRODUCT((A2291&gt;=Setup!$C$19:$C$30)*(A2291&lt;=Setup!$D$19:$D$30)*Setup!$A$19:$A$30))</f>
        <v/>
      </c>
      <c r="P2291" s="34">
        <f>IF(A2291="","",IF(G2291="Standard 15% (Box 1)",ROUND(H2291*Setup!$B$9,2),0))</f>
        <v/>
      </c>
      <c r="Q2291" s="34">
        <f>IF(A2291="","",I2291-P2291)</f>
        <v/>
      </c>
      <c r="R2291" s="23">
        <f>IF(A2291="","",IF(O2291=0,"Outside audit periods; ","")&amp;IF(G2291="","No VAT category; ","")&amp;IF(ABS(Q2291)&gt;Setup!$B$10,"VAT ≠ 15% × net; ","")&amp;IF(AND(F2291="B2B - VAT registered",NOT(AND(LEN(E2291)=15,LEFT(E2291,1)="3",RIGHT(E2291,1)="3",ISNUMBER(--E2291)))),"Invalid/missing customer VAT no; ","")&amp;IF(L2291&lt;&gt;"Yes","Not reported/cleared on FATOORA; ","")&amp;IF(AND(OR(G2291="Zero-rated domestic (Box 3)",G2291="Export (Box 4)"),N2291=""),"Zero-rate/export evidence missing; ","")&amp;IF(AND(C2291="Credit Note",H2291&gt;0),"Credit note should be negative; ","")&amp;IF(AND(C2291="Simplified Tax Invoice",F2291="B2B - VAT registered"),"Simplified invoice issued to VAT-registered B2B; ",""))</f>
        <v/>
      </c>
    </row>
    <row r="2292">
      <c r="A2292" s="17" t="n"/>
      <c r="B2292" s="14" t="n"/>
      <c r="C2292" s="14" t="n"/>
      <c r="D2292" s="14" t="n"/>
      <c r="E2292" s="16" t="n"/>
      <c r="F2292" s="14" t="n"/>
      <c r="G2292" s="14" t="n"/>
      <c r="H2292" s="19" t="n"/>
      <c r="I2292" s="19" t="n"/>
      <c r="J2292" s="34">
        <f>IF(A2292="","",H2292+I2292)</f>
        <v/>
      </c>
      <c r="K2292" s="14" t="n"/>
      <c r="L2292" s="14" t="n"/>
      <c r="M2292" s="14" t="n"/>
      <c r="N2292" s="14" t="n"/>
      <c r="O2292" s="20">
        <f>IF(A2292="","",SUMPRODUCT((A2292&gt;=Setup!$C$19:$C$30)*(A2292&lt;=Setup!$D$19:$D$30)*Setup!$A$19:$A$30))</f>
        <v/>
      </c>
      <c r="P2292" s="34">
        <f>IF(A2292="","",IF(G2292="Standard 15% (Box 1)",ROUND(H2292*Setup!$B$9,2),0))</f>
        <v/>
      </c>
      <c r="Q2292" s="34">
        <f>IF(A2292="","",I2292-P2292)</f>
        <v/>
      </c>
      <c r="R2292" s="23">
        <f>IF(A2292="","",IF(O2292=0,"Outside audit periods; ","")&amp;IF(G2292="","No VAT category; ","")&amp;IF(ABS(Q2292)&gt;Setup!$B$10,"VAT ≠ 15% × net; ","")&amp;IF(AND(F2292="B2B - VAT registered",NOT(AND(LEN(E2292)=15,LEFT(E2292,1)="3",RIGHT(E2292,1)="3",ISNUMBER(--E2292)))),"Invalid/missing customer VAT no; ","")&amp;IF(L2292&lt;&gt;"Yes","Not reported/cleared on FATOORA; ","")&amp;IF(AND(OR(G2292="Zero-rated domestic (Box 3)",G2292="Export (Box 4)"),N2292=""),"Zero-rate/export evidence missing; ","")&amp;IF(AND(C2292="Credit Note",H2292&gt;0),"Credit note should be negative; ","")&amp;IF(AND(C2292="Simplified Tax Invoice",F2292="B2B - VAT registered"),"Simplified invoice issued to VAT-registered B2B; ",""))</f>
        <v/>
      </c>
    </row>
    <row r="2293">
      <c r="A2293" s="17" t="n"/>
      <c r="B2293" s="14" t="n"/>
      <c r="C2293" s="14" t="n"/>
      <c r="D2293" s="14" t="n"/>
      <c r="E2293" s="16" t="n"/>
      <c r="F2293" s="14" t="n"/>
      <c r="G2293" s="14" t="n"/>
      <c r="H2293" s="19" t="n"/>
      <c r="I2293" s="19" t="n"/>
      <c r="J2293" s="34">
        <f>IF(A2293="","",H2293+I2293)</f>
        <v/>
      </c>
      <c r="K2293" s="14" t="n"/>
      <c r="L2293" s="14" t="n"/>
      <c r="M2293" s="14" t="n"/>
      <c r="N2293" s="14" t="n"/>
      <c r="O2293" s="20">
        <f>IF(A2293="","",SUMPRODUCT((A2293&gt;=Setup!$C$19:$C$30)*(A2293&lt;=Setup!$D$19:$D$30)*Setup!$A$19:$A$30))</f>
        <v/>
      </c>
      <c r="P2293" s="34">
        <f>IF(A2293="","",IF(G2293="Standard 15% (Box 1)",ROUND(H2293*Setup!$B$9,2),0))</f>
        <v/>
      </c>
      <c r="Q2293" s="34">
        <f>IF(A2293="","",I2293-P2293)</f>
        <v/>
      </c>
      <c r="R2293" s="23">
        <f>IF(A2293="","",IF(O2293=0,"Outside audit periods; ","")&amp;IF(G2293="","No VAT category; ","")&amp;IF(ABS(Q2293)&gt;Setup!$B$10,"VAT ≠ 15% × net; ","")&amp;IF(AND(F2293="B2B - VAT registered",NOT(AND(LEN(E2293)=15,LEFT(E2293,1)="3",RIGHT(E2293,1)="3",ISNUMBER(--E2293)))),"Invalid/missing customer VAT no; ","")&amp;IF(L2293&lt;&gt;"Yes","Not reported/cleared on FATOORA; ","")&amp;IF(AND(OR(G2293="Zero-rated domestic (Box 3)",G2293="Export (Box 4)"),N2293=""),"Zero-rate/export evidence missing; ","")&amp;IF(AND(C2293="Credit Note",H2293&gt;0),"Credit note should be negative; ","")&amp;IF(AND(C2293="Simplified Tax Invoice",F2293="B2B - VAT registered"),"Simplified invoice issued to VAT-registered B2B; ",""))</f>
        <v/>
      </c>
    </row>
    <row r="2294">
      <c r="A2294" s="17" t="n"/>
      <c r="B2294" s="14" t="n"/>
      <c r="C2294" s="14" t="n"/>
      <c r="D2294" s="14" t="n"/>
      <c r="E2294" s="16" t="n"/>
      <c r="F2294" s="14" t="n"/>
      <c r="G2294" s="14" t="n"/>
      <c r="H2294" s="19" t="n"/>
      <c r="I2294" s="19" t="n"/>
      <c r="J2294" s="34">
        <f>IF(A2294="","",H2294+I2294)</f>
        <v/>
      </c>
      <c r="K2294" s="14" t="n"/>
      <c r="L2294" s="14" t="n"/>
      <c r="M2294" s="14" t="n"/>
      <c r="N2294" s="14" t="n"/>
      <c r="O2294" s="20">
        <f>IF(A2294="","",SUMPRODUCT((A2294&gt;=Setup!$C$19:$C$30)*(A2294&lt;=Setup!$D$19:$D$30)*Setup!$A$19:$A$30))</f>
        <v/>
      </c>
      <c r="P2294" s="34">
        <f>IF(A2294="","",IF(G2294="Standard 15% (Box 1)",ROUND(H2294*Setup!$B$9,2),0))</f>
        <v/>
      </c>
      <c r="Q2294" s="34">
        <f>IF(A2294="","",I2294-P2294)</f>
        <v/>
      </c>
      <c r="R2294" s="23">
        <f>IF(A2294="","",IF(O2294=0,"Outside audit periods; ","")&amp;IF(G2294="","No VAT category; ","")&amp;IF(ABS(Q2294)&gt;Setup!$B$10,"VAT ≠ 15% × net; ","")&amp;IF(AND(F2294="B2B - VAT registered",NOT(AND(LEN(E2294)=15,LEFT(E2294,1)="3",RIGHT(E2294,1)="3",ISNUMBER(--E2294)))),"Invalid/missing customer VAT no; ","")&amp;IF(L2294&lt;&gt;"Yes","Not reported/cleared on FATOORA; ","")&amp;IF(AND(OR(G2294="Zero-rated domestic (Box 3)",G2294="Export (Box 4)"),N2294=""),"Zero-rate/export evidence missing; ","")&amp;IF(AND(C2294="Credit Note",H2294&gt;0),"Credit note should be negative; ","")&amp;IF(AND(C2294="Simplified Tax Invoice",F2294="B2B - VAT registered"),"Simplified invoice issued to VAT-registered B2B; ",""))</f>
        <v/>
      </c>
    </row>
    <row r="2295">
      <c r="A2295" s="17" t="n"/>
      <c r="B2295" s="14" t="n"/>
      <c r="C2295" s="14" t="n"/>
      <c r="D2295" s="14" t="n"/>
      <c r="E2295" s="16" t="n"/>
      <c r="F2295" s="14" t="n"/>
      <c r="G2295" s="14" t="n"/>
      <c r="H2295" s="19" t="n"/>
      <c r="I2295" s="19" t="n"/>
      <c r="J2295" s="34">
        <f>IF(A2295="","",H2295+I2295)</f>
        <v/>
      </c>
      <c r="K2295" s="14" t="n"/>
      <c r="L2295" s="14" t="n"/>
      <c r="M2295" s="14" t="n"/>
      <c r="N2295" s="14" t="n"/>
      <c r="O2295" s="20">
        <f>IF(A2295="","",SUMPRODUCT((A2295&gt;=Setup!$C$19:$C$30)*(A2295&lt;=Setup!$D$19:$D$30)*Setup!$A$19:$A$30))</f>
        <v/>
      </c>
      <c r="P2295" s="34">
        <f>IF(A2295="","",IF(G2295="Standard 15% (Box 1)",ROUND(H2295*Setup!$B$9,2),0))</f>
        <v/>
      </c>
      <c r="Q2295" s="34">
        <f>IF(A2295="","",I2295-P2295)</f>
        <v/>
      </c>
      <c r="R2295" s="23">
        <f>IF(A2295="","",IF(O2295=0,"Outside audit periods; ","")&amp;IF(G2295="","No VAT category; ","")&amp;IF(ABS(Q2295)&gt;Setup!$B$10,"VAT ≠ 15% × net; ","")&amp;IF(AND(F2295="B2B - VAT registered",NOT(AND(LEN(E2295)=15,LEFT(E2295,1)="3",RIGHT(E2295,1)="3",ISNUMBER(--E2295)))),"Invalid/missing customer VAT no; ","")&amp;IF(L2295&lt;&gt;"Yes","Not reported/cleared on FATOORA; ","")&amp;IF(AND(OR(G2295="Zero-rated domestic (Box 3)",G2295="Export (Box 4)"),N2295=""),"Zero-rate/export evidence missing; ","")&amp;IF(AND(C2295="Credit Note",H2295&gt;0),"Credit note should be negative; ","")&amp;IF(AND(C2295="Simplified Tax Invoice",F2295="B2B - VAT registered"),"Simplified invoice issued to VAT-registered B2B; ",""))</f>
        <v/>
      </c>
    </row>
    <row r="2296">
      <c r="A2296" s="17" t="n"/>
      <c r="B2296" s="14" t="n"/>
      <c r="C2296" s="14" t="n"/>
      <c r="D2296" s="14" t="n"/>
      <c r="E2296" s="16" t="n"/>
      <c r="F2296" s="14" t="n"/>
      <c r="G2296" s="14" t="n"/>
      <c r="H2296" s="19" t="n"/>
      <c r="I2296" s="19" t="n"/>
      <c r="J2296" s="34">
        <f>IF(A2296="","",H2296+I2296)</f>
        <v/>
      </c>
      <c r="K2296" s="14" t="n"/>
      <c r="L2296" s="14" t="n"/>
      <c r="M2296" s="14" t="n"/>
      <c r="N2296" s="14" t="n"/>
      <c r="O2296" s="20">
        <f>IF(A2296="","",SUMPRODUCT((A2296&gt;=Setup!$C$19:$C$30)*(A2296&lt;=Setup!$D$19:$D$30)*Setup!$A$19:$A$30))</f>
        <v/>
      </c>
      <c r="P2296" s="34">
        <f>IF(A2296="","",IF(G2296="Standard 15% (Box 1)",ROUND(H2296*Setup!$B$9,2),0))</f>
        <v/>
      </c>
      <c r="Q2296" s="34">
        <f>IF(A2296="","",I2296-P2296)</f>
        <v/>
      </c>
      <c r="R2296" s="23">
        <f>IF(A2296="","",IF(O2296=0,"Outside audit periods; ","")&amp;IF(G2296="","No VAT category; ","")&amp;IF(ABS(Q2296)&gt;Setup!$B$10,"VAT ≠ 15% × net; ","")&amp;IF(AND(F2296="B2B - VAT registered",NOT(AND(LEN(E2296)=15,LEFT(E2296,1)="3",RIGHT(E2296,1)="3",ISNUMBER(--E2296)))),"Invalid/missing customer VAT no; ","")&amp;IF(L2296&lt;&gt;"Yes","Not reported/cleared on FATOORA; ","")&amp;IF(AND(OR(G2296="Zero-rated domestic (Box 3)",G2296="Export (Box 4)"),N2296=""),"Zero-rate/export evidence missing; ","")&amp;IF(AND(C2296="Credit Note",H2296&gt;0),"Credit note should be negative; ","")&amp;IF(AND(C2296="Simplified Tax Invoice",F2296="B2B - VAT registered"),"Simplified invoice issued to VAT-registered B2B; ",""))</f>
        <v/>
      </c>
    </row>
    <row r="2297">
      <c r="A2297" s="17" t="n"/>
      <c r="B2297" s="14" t="n"/>
      <c r="C2297" s="14" t="n"/>
      <c r="D2297" s="14" t="n"/>
      <c r="E2297" s="16" t="n"/>
      <c r="F2297" s="14" t="n"/>
      <c r="G2297" s="14" t="n"/>
      <c r="H2297" s="19" t="n"/>
      <c r="I2297" s="19" t="n"/>
      <c r="J2297" s="34">
        <f>IF(A2297="","",H2297+I2297)</f>
        <v/>
      </c>
      <c r="K2297" s="14" t="n"/>
      <c r="L2297" s="14" t="n"/>
      <c r="M2297" s="14" t="n"/>
      <c r="N2297" s="14" t="n"/>
      <c r="O2297" s="20">
        <f>IF(A2297="","",SUMPRODUCT((A2297&gt;=Setup!$C$19:$C$30)*(A2297&lt;=Setup!$D$19:$D$30)*Setup!$A$19:$A$30))</f>
        <v/>
      </c>
      <c r="P2297" s="34">
        <f>IF(A2297="","",IF(G2297="Standard 15% (Box 1)",ROUND(H2297*Setup!$B$9,2),0))</f>
        <v/>
      </c>
      <c r="Q2297" s="34">
        <f>IF(A2297="","",I2297-P2297)</f>
        <v/>
      </c>
      <c r="R2297" s="23">
        <f>IF(A2297="","",IF(O2297=0,"Outside audit periods; ","")&amp;IF(G2297="","No VAT category; ","")&amp;IF(ABS(Q2297)&gt;Setup!$B$10,"VAT ≠ 15% × net; ","")&amp;IF(AND(F2297="B2B - VAT registered",NOT(AND(LEN(E2297)=15,LEFT(E2297,1)="3",RIGHT(E2297,1)="3",ISNUMBER(--E2297)))),"Invalid/missing customer VAT no; ","")&amp;IF(L2297&lt;&gt;"Yes","Not reported/cleared on FATOORA; ","")&amp;IF(AND(OR(G2297="Zero-rated domestic (Box 3)",G2297="Export (Box 4)"),N2297=""),"Zero-rate/export evidence missing; ","")&amp;IF(AND(C2297="Credit Note",H2297&gt;0),"Credit note should be negative; ","")&amp;IF(AND(C2297="Simplified Tax Invoice",F2297="B2B - VAT registered"),"Simplified invoice issued to VAT-registered B2B; ",""))</f>
        <v/>
      </c>
    </row>
    <row r="2298">
      <c r="A2298" s="17" t="n"/>
      <c r="B2298" s="14" t="n"/>
      <c r="C2298" s="14" t="n"/>
      <c r="D2298" s="14" t="n"/>
      <c r="E2298" s="16" t="n"/>
      <c r="F2298" s="14" t="n"/>
      <c r="G2298" s="14" t="n"/>
      <c r="H2298" s="19" t="n"/>
      <c r="I2298" s="19" t="n"/>
      <c r="J2298" s="34">
        <f>IF(A2298="","",H2298+I2298)</f>
        <v/>
      </c>
      <c r="K2298" s="14" t="n"/>
      <c r="L2298" s="14" t="n"/>
      <c r="M2298" s="14" t="n"/>
      <c r="N2298" s="14" t="n"/>
      <c r="O2298" s="20">
        <f>IF(A2298="","",SUMPRODUCT((A2298&gt;=Setup!$C$19:$C$30)*(A2298&lt;=Setup!$D$19:$D$30)*Setup!$A$19:$A$30))</f>
        <v/>
      </c>
      <c r="P2298" s="34">
        <f>IF(A2298="","",IF(G2298="Standard 15% (Box 1)",ROUND(H2298*Setup!$B$9,2),0))</f>
        <v/>
      </c>
      <c r="Q2298" s="34">
        <f>IF(A2298="","",I2298-P2298)</f>
        <v/>
      </c>
      <c r="R2298" s="23">
        <f>IF(A2298="","",IF(O2298=0,"Outside audit periods; ","")&amp;IF(G2298="","No VAT category; ","")&amp;IF(ABS(Q2298)&gt;Setup!$B$10,"VAT ≠ 15% × net; ","")&amp;IF(AND(F2298="B2B - VAT registered",NOT(AND(LEN(E2298)=15,LEFT(E2298,1)="3",RIGHT(E2298,1)="3",ISNUMBER(--E2298)))),"Invalid/missing customer VAT no; ","")&amp;IF(L2298&lt;&gt;"Yes","Not reported/cleared on FATOORA; ","")&amp;IF(AND(OR(G2298="Zero-rated domestic (Box 3)",G2298="Export (Box 4)"),N2298=""),"Zero-rate/export evidence missing; ","")&amp;IF(AND(C2298="Credit Note",H2298&gt;0),"Credit note should be negative; ","")&amp;IF(AND(C2298="Simplified Tax Invoice",F2298="B2B - VAT registered"),"Simplified invoice issued to VAT-registered B2B; ",""))</f>
        <v/>
      </c>
    </row>
    <row r="2299">
      <c r="A2299" s="17" t="n"/>
      <c r="B2299" s="14" t="n"/>
      <c r="C2299" s="14" t="n"/>
      <c r="D2299" s="14" t="n"/>
      <c r="E2299" s="16" t="n"/>
      <c r="F2299" s="14" t="n"/>
      <c r="G2299" s="14" t="n"/>
      <c r="H2299" s="19" t="n"/>
      <c r="I2299" s="19" t="n"/>
      <c r="J2299" s="34">
        <f>IF(A2299="","",H2299+I2299)</f>
        <v/>
      </c>
      <c r="K2299" s="14" t="n"/>
      <c r="L2299" s="14" t="n"/>
      <c r="M2299" s="14" t="n"/>
      <c r="N2299" s="14" t="n"/>
      <c r="O2299" s="20">
        <f>IF(A2299="","",SUMPRODUCT((A2299&gt;=Setup!$C$19:$C$30)*(A2299&lt;=Setup!$D$19:$D$30)*Setup!$A$19:$A$30))</f>
        <v/>
      </c>
      <c r="P2299" s="34">
        <f>IF(A2299="","",IF(G2299="Standard 15% (Box 1)",ROUND(H2299*Setup!$B$9,2),0))</f>
        <v/>
      </c>
      <c r="Q2299" s="34">
        <f>IF(A2299="","",I2299-P2299)</f>
        <v/>
      </c>
      <c r="R2299" s="23">
        <f>IF(A2299="","",IF(O2299=0,"Outside audit periods; ","")&amp;IF(G2299="","No VAT category; ","")&amp;IF(ABS(Q2299)&gt;Setup!$B$10,"VAT ≠ 15% × net; ","")&amp;IF(AND(F2299="B2B - VAT registered",NOT(AND(LEN(E2299)=15,LEFT(E2299,1)="3",RIGHT(E2299,1)="3",ISNUMBER(--E2299)))),"Invalid/missing customer VAT no; ","")&amp;IF(L2299&lt;&gt;"Yes","Not reported/cleared on FATOORA; ","")&amp;IF(AND(OR(G2299="Zero-rated domestic (Box 3)",G2299="Export (Box 4)"),N2299=""),"Zero-rate/export evidence missing; ","")&amp;IF(AND(C2299="Credit Note",H2299&gt;0),"Credit note should be negative; ","")&amp;IF(AND(C2299="Simplified Tax Invoice",F2299="B2B - VAT registered"),"Simplified invoice issued to VAT-registered B2B; ",""))</f>
        <v/>
      </c>
    </row>
    <row r="2300">
      <c r="A2300" s="17" t="n"/>
      <c r="B2300" s="14" t="n"/>
      <c r="C2300" s="14" t="n"/>
      <c r="D2300" s="14" t="n"/>
      <c r="E2300" s="16" t="n"/>
      <c r="F2300" s="14" t="n"/>
      <c r="G2300" s="14" t="n"/>
      <c r="H2300" s="19" t="n"/>
      <c r="I2300" s="19" t="n"/>
      <c r="J2300" s="34">
        <f>IF(A2300="","",H2300+I2300)</f>
        <v/>
      </c>
      <c r="K2300" s="14" t="n"/>
      <c r="L2300" s="14" t="n"/>
      <c r="M2300" s="14" t="n"/>
      <c r="N2300" s="14" t="n"/>
      <c r="O2300" s="20">
        <f>IF(A2300="","",SUMPRODUCT((A2300&gt;=Setup!$C$19:$C$30)*(A2300&lt;=Setup!$D$19:$D$30)*Setup!$A$19:$A$30))</f>
        <v/>
      </c>
      <c r="P2300" s="34">
        <f>IF(A2300="","",IF(G2300="Standard 15% (Box 1)",ROUND(H2300*Setup!$B$9,2),0))</f>
        <v/>
      </c>
      <c r="Q2300" s="34">
        <f>IF(A2300="","",I2300-P2300)</f>
        <v/>
      </c>
      <c r="R2300" s="23">
        <f>IF(A2300="","",IF(O2300=0,"Outside audit periods; ","")&amp;IF(G2300="","No VAT category; ","")&amp;IF(ABS(Q2300)&gt;Setup!$B$10,"VAT ≠ 15% × net; ","")&amp;IF(AND(F2300="B2B - VAT registered",NOT(AND(LEN(E2300)=15,LEFT(E2300,1)="3",RIGHT(E2300,1)="3",ISNUMBER(--E2300)))),"Invalid/missing customer VAT no; ","")&amp;IF(L2300&lt;&gt;"Yes","Not reported/cleared on FATOORA; ","")&amp;IF(AND(OR(G2300="Zero-rated domestic (Box 3)",G2300="Export (Box 4)"),N2300=""),"Zero-rate/export evidence missing; ","")&amp;IF(AND(C2300="Credit Note",H2300&gt;0),"Credit note should be negative; ","")&amp;IF(AND(C2300="Simplified Tax Invoice",F2300="B2B - VAT registered"),"Simplified invoice issued to VAT-registered B2B; ",""))</f>
        <v/>
      </c>
    </row>
    <row r="2301">
      <c r="A2301" s="17" t="n"/>
      <c r="B2301" s="14" t="n"/>
      <c r="C2301" s="14" t="n"/>
      <c r="D2301" s="14" t="n"/>
      <c r="E2301" s="16" t="n"/>
      <c r="F2301" s="14" t="n"/>
      <c r="G2301" s="14" t="n"/>
      <c r="H2301" s="19" t="n"/>
      <c r="I2301" s="19" t="n"/>
      <c r="J2301" s="34">
        <f>IF(A2301="","",H2301+I2301)</f>
        <v/>
      </c>
      <c r="K2301" s="14" t="n"/>
      <c r="L2301" s="14" t="n"/>
      <c r="M2301" s="14" t="n"/>
      <c r="N2301" s="14" t="n"/>
      <c r="O2301" s="20">
        <f>IF(A2301="","",SUMPRODUCT((A2301&gt;=Setup!$C$19:$C$30)*(A2301&lt;=Setup!$D$19:$D$30)*Setup!$A$19:$A$30))</f>
        <v/>
      </c>
      <c r="P2301" s="34">
        <f>IF(A2301="","",IF(G2301="Standard 15% (Box 1)",ROUND(H2301*Setup!$B$9,2),0))</f>
        <v/>
      </c>
      <c r="Q2301" s="34">
        <f>IF(A2301="","",I2301-P2301)</f>
        <v/>
      </c>
      <c r="R2301" s="23">
        <f>IF(A2301="","",IF(O2301=0,"Outside audit periods; ","")&amp;IF(G2301="","No VAT category; ","")&amp;IF(ABS(Q2301)&gt;Setup!$B$10,"VAT ≠ 15% × net; ","")&amp;IF(AND(F2301="B2B - VAT registered",NOT(AND(LEN(E2301)=15,LEFT(E2301,1)="3",RIGHT(E2301,1)="3",ISNUMBER(--E2301)))),"Invalid/missing customer VAT no; ","")&amp;IF(L2301&lt;&gt;"Yes","Not reported/cleared on FATOORA; ","")&amp;IF(AND(OR(G2301="Zero-rated domestic (Box 3)",G2301="Export (Box 4)"),N2301=""),"Zero-rate/export evidence missing; ","")&amp;IF(AND(C2301="Credit Note",H2301&gt;0),"Credit note should be negative; ","")&amp;IF(AND(C2301="Simplified Tax Invoice",F2301="B2B - VAT registered"),"Simplified invoice issued to VAT-registered B2B; ",""))</f>
        <v/>
      </c>
    </row>
    <row r="2302">
      <c r="A2302" s="17" t="n"/>
      <c r="B2302" s="14" t="n"/>
      <c r="C2302" s="14" t="n"/>
      <c r="D2302" s="14" t="n"/>
      <c r="E2302" s="16" t="n"/>
      <c r="F2302" s="14" t="n"/>
      <c r="G2302" s="14" t="n"/>
      <c r="H2302" s="19" t="n"/>
      <c r="I2302" s="19" t="n"/>
      <c r="J2302" s="34">
        <f>IF(A2302="","",H2302+I2302)</f>
        <v/>
      </c>
      <c r="K2302" s="14" t="n"/>
      <c r="L2302" s="14" t="n"/>
      <c r="M2302" s="14" t="n"/>
      <c r="N2302" s="14" t="n"/>
      <c r="O2302" s="20">
        <f>IF(A2302="","",SUMPRODUCT((A2302&gt;=Setup!$C$19:$C$30)*(A2302&lt;=Setup!$D$19:$D$30)*Setup!$A$19:$A$30))</f>
        <v/>
      </c>
      <c r="P2302" s="34">
        <f>IF(A2302="","",IF(G2302="Standard 15% (Box 1)",ROUND(H2302*Setup!$B$9,2),0))</f>
        <v/>
      </c>
      <c r="Q2302" s="34">
        <f>IF(A2302="","",I2302-P2302)</f>
        <v/>
      </c>
      <c r="R2302" s="23">
        <f>IF(A2302="","",IF(O2302=0,"Outside audit periods; ","")&amp;IF(G2302="","No VAT category; ","")&amp;IF(ABS(Q2302)&gt;Setup!$B$10,"VAT ≠ 15% × net; ","")&amp;IF(AND(F2302="B2B - VAT registered",NOT(AND(LEN(E2302)=15,LEFT(E2302,1)="3",RIGHT(E2302,1)="3",ISNUMBER(--E2302)))),"Invalid/missing customer VAT no; ","")&amp;IF(L2302&lt;&gt;"Yes","Not reported/cleared on FATOORA; ","")&amp;IF(AND(OR(G2302="Zero-rated domestic (Box 3)",G2302="Export (Box 4)"),N2302=""),"Zero-rate/export evidence missing; ","")&amp;IF(AND(C2302="Credit Note",H2302&gt;0),"Credit note should be negative; ","")&amp;IF(AND(C2302="Simplified Tax Invoice",F2302="B2B - VAT registered"),"Simplified invoice issued to VAT-registered B2B; ",""))</f>
        <v/>
      </c>
    </row>
    <row r="2303">
      <c r="A2303" s="17" t="n"/>
      <c r="B2303" s="14" t="n"/>
      <c r="C2303" s="14" t="n"/>
      <c r="D2303" s="14" t="n"/>
      <c r="E2303" s="16" t="n"/>
      <c r="F2303" s="14" t="n"/>
      <c r="G2303" s="14" t="n"/>
      <c r="H2303" s="19" t="n"/>
      <c r="I2303" s="19" t="n"/>
      <c r="J2303" s="34">
        <f>IF(A2303="","",H2303+I2303)</f>
        <v/>
      </c>
      <c r="K2303" s="14" t="n"/>
      <c r="L2303" s="14" t="n"/>
      <c r="M2303" s="14" t="n"/>
      <c r="N2303" s="14" t="n"/>
      <c r="O2303" s="20">
        <f>IF(A2303="","",SUMPRODUCT((A2303&gt;=Setup!$C$19:$C$30)*(A2303&lt;=Setup!$D$19:$D$30)*Setup!$A$19:$A$30))</f>
        <v/>
      </c>
      <c r="P2303" s="34">
        <f>IF(A2303="","",IF(G2303="Standard 15% (Box 1)",ROUND(H2303*Setup!$B$9,2),0))</f>
        <v/>
      </c>
      <c r="Q2303" s="34">
        <f>IF(A2303="","",I2303-P2303)</f>
        <v/>
      </c>
      <c r="R2303" s="23">
        <f>IF(A2303="","",IF(O2303=0,"Outside audit periods; ","")&amp;IF(G2303="","No VAT category; ","")&amp;IF(ABS(Q2303)&gt;Setup!$B$10,"VAT ≠ 15% × net; ","")&amp;IF(AND(F2303="B2B - VAT registered",NOT(AND(LEN(E2303)=15,LEFT(E2303,1)="3",RIGHT(E2303,1)="3",ISNUMBER(--E2303)))),"Invalid/missing customer VAT no; ","")&amp;IF(L2303&lt;&gt;"Yes","Not reported/cleared on FATOORA; ","")&amp;IF(AND(OR(G2303="Zero-rated domestic (Box 3)",G2303="Export (Box 4)"),N2303=""),"Zero-rate/export evidence missing; ","")&amp;IF(AND(C2303="Credit Note",H2303&gt;0),"Credit note should be negative; ","")&amp;IF(AND(C2303="Simplified Tax Invoice",F2303="B2B - VAT registered"),"Simplified invoice issued to VAT-registered B2B; ",""))</f>
        <v/>
      </c>
    </row>
    <row r="2304">
      <c r="A2304" s="17" t="n"/>
      <c r="B2304" s="14" t="n"/>
      <c r="C2304" s="14" t="n"/>
      <c r="D2304" s="14" t="n"/>
      <c r="E2304" s="16" t="n"/>
      <c r="F2304" s="14" t="n"/>
      <c r="G2304" s="14" t="n"/>
      <c r="H2304" s="19" t="n"/>
      <c r="I2304" s="19" t="n"/>
      <c r="J2304" s="34">
        <f>IF(A2304="","",H2304+I2304)</f>
        <v/>
      </c>
      <c r="K2304" s="14" t="n"/>
      <c r="L2304" s="14" t="n"/>
      <c r="M2304" s="14" t="n"/>
      <c r="N2304" s="14" t="n"/>
      <c r="O2304" s="20">
        <f>IF(A2304="","",SUMPRODUCT((A2304&gt;=Setup!$C$19:$C$30)*(A2304&lt;=Setup!$D$19:$D$30)*Setup!$A$19:$A$30))</f>
        <v/>
      </c>
      <c r="P2304" s="34">
        <f>IF(A2304="","",IF(G2304="Standard 15% (Box 1)",ROUND(H2304*Setup!$B$9,2),0))</f>
        <v/>
      </c>
      <c r="Q2304" s="34">
        <f>IF(A2304="","",I2304-P2304)</f>
        <v/>
      </c>
      <c r="R2304" s="23">
        <f>IF(A2304="","",IF(O2304=0,"Outside audit periods; ","")&amp;IF(G2304="","No VAT category; ","")&amp;IF(ABS(Q2304)&gt;Setup!$B$10,"VAT ≠ 15% × net; ","")&amp;IF(AND(F2304="B2B - VAT registered",NOT(AND(LEN(E2304)=15,LEFT(E2304,1)="3",RIGHT(E2304,1)="3",ISNUMBER(--E2304)))),"Invalid/missing customer VAT no; ","")&amp;IF(L2304&lt;&gt;"Yes","Not reported/cleared on FATOORA; ","")&amp;IF(AND(OR(G2304="Zero-rated domestic (Box 3)",G2304="Export (Box 4)"),N2304=""),"Zero-rate/export evidence missing; ","")&amp;IF(AND(C2304="Credit Note",H2304&gt;0),"Credit note should be negative; ","")&amp;IF(AND(C2304="Simplified Tax Invoice",F2304="B2B - VAT registered"),"Simplified invoice issued to VAT-registered B2B; ",""))</f>
        <v/>
      </c>
    </row>
    <row r="2305">
      <c r="A2305" s="17" t="n"/>
      <c r="B2305" s="14" t="n"/>
      <c r="C2305" s="14" t="n"/>
      <c r="D2305" s="14" t="n"/>
      <c r="E2305" s="16" t="n"/>
      <c r="F2305" s="14" t="n"/>
      <c r="G2305" s="14" t="n"/>
      <c r="H2305" s="19" t="n"/>
      <c r="I2305" s="19" t="n"/>
      <c r="J2305" s="34">
        <f>IF(A2305="","",H2305+I2305)</f>
        <v/>
      </c>
      <c r="K2305" s="14" t="n"/>
      <c r="L2305" s="14" t="n"/>
      <c r="M2305" s="14" t="n"/>
      <c r="N2305" s="14" t="n"/>
      <c r="O2305" s="20">
        <f>IF(A2305="","",SUMPRODUCT((A2305&gt;=Setup!$C$19:$C$30)*(A2305&lt;=Setup!$D$19:$D$30)*Setup!$A$19:$A$30))</f>
        <v/>
      </c>
      <c r="P2305" s="34">
        <f>IF(A2305="","",IF(G2305="Standard 15% (Box 1)",ROUND(H2305*Setup!$B$9,2),0))</f>
        <v/>
      </c>
      <c r="Q2305" s="34">
        <f>IF(A2305="","",I2305-P2305)</f>
        <v/>
      </c>
      <c r="R2305" s="23">
        <f>IF(A2305="","",IF(O2305=0,"Outside audit periods; ","")&amp;IF(G2305="","No VAT category; ","")&amp;IF(ABS(Q2305)&gt;Setup!$B$10,"VAT ≠ 15% × net; ","")&amp;IF(AND(F2305="B2B - VAT registered",NOT(AND(LEN(E2305)=15,LEFT(E2305,1)="3",RIGHT(E2305,1)="3",ISNUMBER(--E2305)))),"Invalid/missing customer VAT no; ","")&amp;IF(L2305&lt;&gt;"Yes","Not reported/cleared on FATOORA; ","")&amp;IF(AND(OR(G2305="Zero-rated domestic (Box 3)",G2305="Export (Box 4)"),N2305=""),"Zero-rate/export evidence missing; ","")&amp;IF(AND(C2305="Credit Note",H2305&gt;0),"Credit note should be negative; ","")&amp;IF(AND(C2305="Simplified Tax Invoice",F2305="B2B - VAT registered"),"Simplified invoice issued to VAT-registered B2B; ",""))</f>
        <v/>
      </c>
    </row>
    <row r="2306">
      <c r="A2306" s="17" t="n"/>
      <c r="B2306" s="14" t="n"/>
      <c r="C2306" s="14" t="n"/>
      <c r="D2306" s="14" t="n"/>
      <c r="E2306" s="16" t="n"/>
      <c r="F2306" s="14" t="n"/>
      <c r="G2306" s="14" t="n"/>
      <c r="H2306" s="19" t="n"/>
      <c r="I2306" s="19" t="n"/>
      <c r="J2306" s="34">
        <f>IF(A2306="","",H2306+I2306)</f>
        <v/>
      </c>
      <c r="K2306" s="14" t="n"/>
      <c r="L2306" s="14" t="n"/>
      <c r="M2306" s="14" t="n"/>
      <c r="N2306" s="14" t="n"/>
      <c r="O2306" s="20">
        <f>IF(A2306="","",SUMPRODUCT((A2306&gt;=Setup!$C$19:$C$30)*(A2306&lt;=Setup!$D$19:$D$30)*Setup!$A$19:$A$30))</f>
        <v/>
      </c>
      <c r="P2306" s="34">
        <f>IF(A2306="","",IF(G2306="Standard 15% (Box 1)",ROUND(H2306*Setup!$B$9,2),0))</f>
        <v/>
      </c>
      <c r="Q2306" s="34">
        <f>IF(A2306="","",I2306-P2306)</f>
        <v/>
      </c>
      <c r="R2306" s="23">
        <f>IF(A2306="","",IF(O2306=0,"Outside audit periods; ","")&amp;IF(G2306="","No VAT category; ","")&amp;IF(ABS(Q2306)&gt;Setup!$B$10,"VAT ≠ 15% × net; ","")&amp;IF(AND(F2306="B2B - VAT registered",NOT(AND(LEN(E2306)=15,LEFT(E2306,1)="3",RIGHT(E2306,1)="3",ISNUMBER(--E2306)))),"Invalid/missing customer VAT no; ","")&amp;IF(L2306&lt;&gt;"Yes","Not reported/cleared on FATOORA; ","")&amp;IF(AND(OR(G2306="Zero-rated domestic (Box 3)",G2306="Export (Box 4)"),N2306=""),"Zero-rate/export evidence missing; ","")&amp;IF(AND(C2306="Credit Note",H2306&gt;0),"Credit note should be negative; ","")&amp;IF(AND(C2306="Simplified Tax Invoice",F2306="B2B - VAT registered"),"Simplified invoice issued to VAT-registered B2B; ",""))</f>
        <v/>
      </c>
    </row>
    <row r="2307">
      <c r="A2307" s="17" t="n"/>
      <c r="B2307" s="14" t="n"/>
      <c r="C2307" s="14" t="n"/>
      <c r="D2307" s="14" t="n"/>
      <c r="E2307" s="16" t="n"/>
      <c r="F2307" s="14" t="n"/>
      <c r="G2307" s="14" t="n"/>
      <c r="H2307" s="19" t="n"/>
      <c r="I2307" s="19" t="n"/>
      <c r="J2307" s="34">
        <f>IF(A2307="","",H2307+I2307)</f>
        <v/>
      </c>
      <c r="K2307" s="14" t="n"/>
      <c r="L2307" s="14" t="n"/>
      <c r="M2307" s="14" t="n"/>
      <c r="N2307" s="14" t="n"/>
      <c r="O2307" s="20">
        <f>IF(A2307="","",SUMPRODUCT((A2307&gt;=Setup!$C$19:$C$30)*(A2307&lt;=Setup!$D$19:$D$30)*Setup!$A$19:$A$30))</f>
        <v/>
      </c>
      <c r="P2307" s="34">
        <f>IF(A2307="","",IF(G2307="Standard 15% (Box 1)",ROUND(H2307*Setup!$B$9,2),0))</f>
        <v/>
      </c>
      <c r="Q2307" s="34">
        <f>IF(A2307="","",I2307-P2307)</f>
        <v/>
      </c>
      <c r="R2307" s="23">
        <f>IF(A2307="","",IF(O2307=0,"Outside audit periods; ","")&amp;IF(G2307="","No VAT category; ","")&amp;IF(ABS(Q2307)&gt;Setup!$B$10,"VAT ≠ 15% × net; ","")&amp;IF(AND(F2307="B2B - VAT registered",NOT(AND(LEN(E2307)=15,LEFT(E2307,1)="3",RIGHT(E2307,1)="3",ISNUMBER(--E2307)))),"Invalid/missing customer VAT no; ","")&amp;IF(L2307&lt;&gt;"Yes","Not reported/cleared on FATOORA; ","")&amp;IF(AND(OR(G2307="Zero-rated domestic (Box 3)",G2307="Export (Box 4)"),N2307=""),"Zero-rate/export evidence missing; ","")&amp;IF(AND(C2307="Credit Note",H2307&gt;0),"Credit note should be negative; ","")&amp;IF(AND(C2307="Simplified Tax Invoice",F2307="B2B - VAT registered"),"Simplified invoice issued to VAT-registered B2B; ",""))</f>
        <v/>
      </c>
    </row>
    <row r="2308">
      <c r="A2308" s="17" t="n"/>
      <c r="B2308" s="14" t="n"/>
      <c r="C2308" s="14" t="n"/>
      <c r="D2308" s="14" t="n"/>
      <c r="E2308" s="16" t="n"/>
      <c r="F2308" s="14" t="n"/>
      <c r="G2308" s="14" t="n"/>
      <c r="H2308" s="19" t="n"/>
      <c r="I2308" s="19" t="n"/>
      <c r="J2308" s="34">
        <f>IF(A2308="","",H2308+I2308)</f>
        <v/>
      </c>
      <c r="K2308" s="14" t="n"/>
      <c r="L2308" s="14" t="n"/>
      <c r="M2308" s="14" t="n"/>
      <c r="N2308" s="14" t="n"/>
      <c r="O2308" s="20">
        <f>IF(A2308="","",SUMPRODUCT((A2308&gt;=Setup!$C$19:$C$30)*(A2308&lt;=Setup!$D$19:$D$30)*Setup!$A$19:$A$30))</f>
        <v/>
      </c>
      <c r="P2308" s="34">
        <f>IF(A2308="","",IF(G2308="Standard 15% (Box 1)",ROUND(H2308*Setup!$B$9,2),0))</f>
        <v/>
      </c>
      <c r="Q2308" s="34">
        <f>IF(A2308="","",I2308-P2308)</f>
        <v/>
      </c>
      <c r="R2308" s="23">
        <f>IF(A2308="","",IF(O2308=0,"Outside audit periods; ","")&amp;IF(G2308="","No VAT category; ","")&amp;IF(ABS(Q2308)&gt;Setup!$B$10,"VAT ≠ 15% × net; ","")&amp;IF(AND(F2308="B2B - VAT registered",NOT(AND(LEN(E2308)=15,LEFT(E2308,1)="3",RIGHT(E2308,1)="3",ISNUMBER(--E2308)))),"Invalid/missing customer VAT no; ","")&amp;IF(L2308&lt;&gt;"Yes","Not reported/cleared on FATOORA; ","")&amp;IF(AND(OR(G2308="Zero-rated domestic (Box 3)",G2308="Export (Box 4)"),N2308=""),"Zero-rate/export evidence missing; ","")&amp;IF(AND(C2308="Credit Note",H2308&gt;0),"Credit note should be negative; ","")&amp;IF(AND(C2308="Simplified Tax Invoice",F2308="B2B - VAT registered"),"Simplified invoice issued to VAT-registered B2B; ",""))</f>
        <v/>
      </c>
    </row>
    <row r="2309">
      <c r="A2309" s="17" t="n"/>
      <c r="B2309" s="14" t="n"/>
      <c r="C2309" s="14" t="n"/>
      <c r="D2309" s="14" t="n"/>
      <c r="E2309" s="16" t="n"/>
      <c r="F2309" s="14" t="n"/>
      <c r="G2309" s="14" t="n"/>
      <c r="H2309" s="19" t="n"/>
      <c r="I2309" s="19" t="n"/>
      <c r="J2309" s="34">
        <f>IF(A2309="","",H2309+I2309)</f>
        <v/>
      </c>
      <c r="K2309" s="14" t="n"/>
      <c r="L2309" s="14" t="n"/>
      <c r="M2309" s="14" t="n"/>
      <c r="N2309" s="14" t="n"/>
      <c r="O2309" s="20">
        <f>IF(A2309="","",SUMPRODUCT((A2309&gt;=Setup!$C$19:$C$30)*(A2309&lt;=Setup!$D$19:$D$30)*Setup!$A$19:$A$30))</f>
        <v/>
      </c>
      <c r="P2309" s="34">
        <f>IF(A2309="","",IF(G2309="Standard 15% (Box 1)",ROUND(H2309*Setup!$B$9,2),0))</f>
        <v/>
      </c>
      <c r="Q2309" s="34">
        <f>IF(A2309="","",I2309-P2309)</f>
        <v/>
      </c>
      <c r="R2309" s="23">
        <f>IF(A2309="","",IF(O2309=0,"Outside audit periods; ","")&amp;IF(G2309="","No VAT category; ","")&amp;IF(ABS(Q2309)&gt;Setup!$B$10,"VAT ≠ 15% × net; ","")&amp;IF(AND(F2309="B2B - VAT registered",NOT(AND(LEN(E2309)=15,LEFT(E2309,1)="3",RIGHT(E2309,1)="3",ISNUMBER(--E2309)))),"Invalid/missing customer VAT no; ","")&amp;IF(L2309&lt;&gt;"Yes","Not reported/cleared on FATOORA; ","")&amp;IF(AND(OR(G2309="Zero-rated domestic (Box 3)",G2309="Export (Box 4)"),N2309=""),"Zero-rate/export evidence missing; ","")&amp;IF(AND(C2309="Credit Note",H2309&gt;0),"Credit note should be negative; ","")&amp;IF(AND(C2309="Simplified Tax Invoice",F2309="B2B - VAT registered"),"Simplified invoice issued to VAT-registered B2B; ",""))</f>
        <v/>
      </c>
    </row>
    <row r="2310">
      <c r="A2310" s="17" t="n"/>
      <c r="B2310" s="14" t="n"/>
      <c r="C2310" s="14" t="n"/>
      <c r="D2310" s="14" t="n"/>
      <c r="E2310" s="16" t="n"/>
      <c r="F2310" s="14" t="n"/>
      <c r="G2310" s="14" t="n"/>
      <c r="H2310" s="19" t="n"/>
      <c r="I2310" s="19" t="n"/>
      <c r="J2310" s="34">
        <f>IF(A2310="","",H2310+I2310)</f>
        <v/>
      </c>
      <c r="K2310" s="14" t="n"/>
      <c r="L2310" s="14" t="n"/>
      <c r="M2310" s="14" t="n"/>
      <c r="N2310" s="14" t="n"/>
      <c r="O2310" s="20">
        <f>IF(A2310="","",SUMPRODUCT((A2310&gt;=Setup!$C$19:$C$30)*(A2310&lt;=Setup!$D$19:$D$30)*Setup!$A$19:$A$30))</f>
        <v/>
      </c>
      <c r="P2310" s="34">
        <f>IF(A2310="","",IF(G2310="Standard 15% (Box 1)",ROUND(H2310*Setup!$B$9,2),0))</f>
        <v/>
      </c>
      <c r="Q2310" s="34">
        <f>IF(A2310="","",I2310-P2310)</f>
        <v/>
      </c>
      <c r="R2310" s="23">
        <f>IF(A2310="","",IF(O2310=0,"Outside audit periods; ","")&amp;IF(G2310="","No VAT category; ","")&amp;IF(ABS(Q2310)&gt;Setup!$B$10,"VAT ≠ 15% × net; ","")&amp;IF(AND(F2310="B2B - VAT registered",NOT(AND(LEN(E2310)=15,LEFT(E2310,1)="3",RIGHT(E2310,1)="3",ISNUMBER(--E2310)))),"Invalid/missing customer VAT no; ","")&amp;IF(L2310&lt;&gt;"Yes","Not reported/cleared on FATOORA; ","")&amp;IF(AND(OR(G2310="Zero-rated domestic (Box 3)",G2310="Export (Box 4)"),N2310=""),"Zero-rate/export evidence missing; ","")&amp;IF(AND(C2310="Credit Note",H2310&gt;0),"Credit note should be negative; ","")&amp;IF(AND(C2310="Simplified Tax Invoice",F2310="B2B - VAT registered"),"Simplified invoice issued to VAT-registered B2B; ",""))</f>
        <v/>
      </c>
    </row>
    <row r="2311">
      <c r="A2311" s="17" t="n"/>
      <c r="B2311" s="14" t="n"/>
      <c r="C2311" s="14" t="n"/>
      <c r="D2311" s="14" t="n"/>
      <c r="E2311" s="16" t="n"/>
      <c r="F2311" s="14" t="n"/>
      <c r="G2311" s="14" t="n"/>
      <c r="H2311" s="19" t="n"/>
      <c r="I2311" s="19" t="n"/>
      <c r="J2311" s="34">
        <f>IF(A2311="","",H2311+I2311)</f>
        <v/>
      </c>
      <c r="K2311" s="14" t="n"/>
      <c r="L2311" s="14" t="n"/>
      <c r="M2311" s="14" t="n"/>
      <c r="N2311" s="14" t="n"/>
      <c r="O2311" s="20">
        <f>IF(A2311="","",SUMPRODUCT((A2311&gt;=Setup!$C$19:$C$30)*(A2311&lt;=Setup!$D$19:$D$30)*Setup!$A$19:$A$30))</f>
        <v/>
      </c>
      <c r="P2311" s="34">
        <f>IF(A2311="","",IF(G2311="Standard 15% (Box 1)",ROUND(H2311*Setup!$B$9,2),0))</f>
        <v/>
      </c>
      <c r="Q2311" s="34">
        <f>IF(A2311="","",I2311-P2311)</f>
        <v/>
      </c>
      <c r="R2311" s="23">
        <f>IF(A2311="","",IF(O2311=0,"Outside audit periods; ","")&amp;IF(G2311="","No VAT category; ","")&amp;IF(ABS(Q2311)&gt;Setup!$B$10,"VAT ≠ 15% × net; ","")&amp;IF(AND(F2311="B2B - VAT registered",NOT(AND(LEN(E2311)=15,LEFT(E2311,1)="3",RIGHT(E2311,1)="3",ISNUMBER(--E2311)))),"Invalid/missing customer VAT no; ","")&amp;IF(L2311&lt;&gt;"Yes","Not reported/cleared on FATOORA; ","")&amp;IF(AND(OR(G2311="Zero-rated domestic (Box 3)",G2311="Export (Box 4)"),N2311=""),"Zero-rate/export evidence missing; ","")&amp;IF(AND(C2311="Credit Note",H2311&gt;0),"Credit note should be negative; ","")&amp;IF(AND(C2311="Simplified Tax Invoice",F2311="B2B - VAT registered"),"Simplified invoice issued to VAT-registered B2B; ",""))</f>
        <v/>
      </c>
    </row>
    <row r="2312">
      <c r="A2312" s="17" t="n"/>
      <c r="B2312" s="14" t="n"/>
      <c r="C2312" s="14" t="n"/>
      <c r="D2312" s="14" t="n"/>
      <c r="E2312" s="16" t="n"/>
      <c r="F2312" s="14" t="n"/>
      <c r="G2312" s="14" t="n"/>
      <c r="H2312" s="19" t="n"/>
      <c r="I2312" s="19" t="n"/>
      <c r="J2312" s="34">
        <f>IF(A2312="","",H2312+I2312)</f>
        <v/>
      </c>
      <c r="K2312" s="14" t="n"/>
      <c r="L2312" s="14" t="n"/>
      <c r="M2312" s="14" t="n"/>
      <c r="N2312" s="14" t="n"/>
      <c r="O2312" s="20">
        <f>IF(A2312="","",SUMPRODUCT((A2312&gt;=Setup!$C$19:$C$30)*(A2312&lt;=Setup!$D$19:$D$30)*Setup!$A$19:$A$30))</f>
        <v/>
      </c>
      <c r="P2312" s="34">
        <f>IF(A2312="","",IF(G2312="Standard 15% (Box 1)",ROUND(H2312*Setup!$B$9,2),0))</f>
        <v/>
      </c>
      <c r="Q2312" s="34">
        <f>IF(A2312="","",I2312-P2312)</f>
        <v/>
      </c>
      <c r="R2312" s="23">
        <f>IF(A2312="","",IF(O2312=0,"Outside audit periods; ","")&amp;IF(G2312="","No VAT category; ","")&amp;IF(ABS(Q2312)&gt;Setup!$B$10,"VAT ≠ 15% × net; ","")&amp;IF(AND(F2312="B2B - VAT registered",NOT(AND(LEN(E2312)=15,LEFT(E2312,1)="3",RIGHT(E2312,1)="3",ISNUMBER(--E2312)))),"Invalid/missing customer VAT no; ","")&amp;IF(L2312&lt;&gt;"Yes","Not reported/cleared on FATOORA; ","")&amp;IF(AND(OR(G2312="Zero-rated domestic (Box 3)",G2312="Export (Box 4)"),N2312=""),"Zero-rate/export evidence missing; ","")&amp;IF(AND(C2312="Credit Note",H2312&gt;0),"Credit note should be negative; ","")&amp;IF(AND(C2312="Simplified Tax Invoice",F2312="B2B - VAT registered"),"Simplified invoice issued to VAT-registered B2B; ",""))</f>
        <v/>
      </c>
    </row>
    <row r="2313">
      <c r="A2313" s="17" t="n"/>
      <c r="B2313" s="14" t="n"/>
      <c r="C2313" s="14" t="n"/>
      <c r="D2313" s="14" t="n"/>
      <c r="E2313" s="16" t="n"/>
      <c r="F2313" s="14" t="n"/>
      <c r="G2313" s="14" t="n"/>
      <c r="H2313" s="19" t="n"/>
      <c r="I2313" s="19" t="n"/>
      <c r="J2313" s="34">
        <f>IF(A2313="","",H2313+I2313)</f>
        <v/>
      </c>
      <c r="K2313" s="14" t="n"/>
      <c r="L2313" s="14" t="n"/>
      <c r="M2313" s="14" t="n"/>
      <c r="N2313" s="14" t="n"/>
      <c r="O2313" s="20">
        <f>IF(A2313="","",SUMPRODUCT((A2313&gt;=Setup!$C$19:$C$30)*(A2313&lt;=Setup!$D$19:$D$30)*Setup!$A$19:$A$30))</f>
        <v/>
      </c>
      <c r="P2313" s="34">
        <f>IF(A2313="","",IF(G2313="Standard 15% (Box 1)",ROUND(H2313*Setup!$B$9,2),0))</f>
        <v/>
      </c>
      <c r="Q2313" s="34">
        <f>IF(A2313="","",I2313-P2313)</f>
        <v/>
      </c>
      <c r="R2313" s="23">
        <f>IF(A2313="","",IF(O2313=0,"Outside audit periods; ","")&amp;IF(G2313="","No VAT category; ","")&amp;IF(ABS(Q2313)&gt;Setup!$B$10,"VAT ≠ 15% × net; ","")&amp;IF(AND(F2313="B2B - VAT registered",NOT(AND(LEN(E2313)=15,LEFT(E2313,1)="3",RIGHT(E2313,1)="3",ISNUMBER(--E2313)))),"Invalid/missing customer VAT no; ","")&amp;IF(L2313&lt;&gt;"Yes","Not reported/cleared on FATOORA; ","")&amp;IF(AND(OR(G2313="Zero-rated domestic (Box 3)",G2313="Export (Box 4)"),N2313=""),"Zero-rate/export evidence missing; ","")&amp;IF(AND(C2313="Credit Note",H2313&gt;0),"Credit note should be negative; ","")&amp;IF(AND(C2313="Simplified Tax Invoice",F2313="B2B - VAT registered"),"Simplified invoice issued to VAT-registered B2B; ",""))</f>
        <v/>
      </c>
    </row>
    <row r="2314">
      <c r="A2314" s="17" t="n"/>
      <c r="B2314" s="14" t="n"/>
      <c r="C2314" s="14" t="n"/>
      <c r="D2314" s="14" t="n"/>
      <c r="E2314" s="16" t="n"/>
      <c r="F2314" s="14" t="n"/>
      <c r="G2314" s="14" t="n"/>
      <c r="H2314" s="19" t="n"/>
      <c r="I2314" s="19" t="n"/>
      <c r="J2314" s="34">
        <f>IF(A2314="","",H2314+I2314)</f>
        <v/>
      </c>
      <c r="K2314" s="14" t="n"/>
      <c r="L2314" s="14" t="n"/>
      <c r="M2314" s="14" t="n"/>
      <c r="N2314" s="14" t="n"/>
      <c r="O2314" s="20">
        <f>IF(A2314="","",SUMPRODUCT((A2314&gt;=Setup!$C$19:$C$30)*(A2314&lt;=Setup!$D$19:$D$30)*Setup!$A$19:$A$30))</f>
        <v/>
      </c>
      <c r="P2314" s="34">
        <f>IF(A2314="","",IF(G2314="Standard 15% (Box 1)",ROUND(H2314*Setup!$B$9,2),0))</f>
        <v/>
      </c>
      <c r="Q2314" s="34">
        <f>IF(A2314="","",I2314-P2314)</f>
        <v/>
      </c>
      <c r="R2314" s="23">
        <f>IF(A2314="","",IF(O2314=0,"Outside audit periods; ","")&amp;IF(G2314="","No VAT category; ","")&amp;IF(ABS(Q2314)&gt;Setup!$B$10,"VAT ≠ 15% × net; ","")&amp;IF(AND(F2314="B2B - VAT registered",NOT(AND(LEN(E2314)=15,LEFT(E2314,1)="3",RIGHT(E2314,1)="3",ISNUMBER(--E2314)))),"Invalid/missing customer VAT no; ","")&amp;IF(L2314&lt;&gt;"Yes","Not reported/cleared on FATOORA; ","")&amp;IF(AND(OR(G2314="Zero-rated domestic (Box 3)",G2314="Export (Box 4)"),N2314=""),"Zero-rate/export evidence missing; ","")&amp;IF(AND(C2314="Credit Note",H2314&gt;0),"Credit note should be negative; ","")&amp;IF(AND(C2314="Simplified Tax Invoice",F2314="B2B - VAT registered"),"Simplified invoice issued to VAT-registered B2B; ",""))</f>
        <v/>
      </c>
    </row>
    <row r="2315">
      <c r="A2315" s="17" t="n"/>
      <c r="B2315" s="14" t="n"/>
      <c r="C2315" s="14" t="n"/>
      <c r="D2315" s="14" t="n"/>
      <c r="E2315" s="16" t="n"/>
      <c r="F2315" s="14" t="n"/>
      <c r="G2315" s="14" t="n"/>
      <c r="H2315" s="19" t="n"/>
      <c r="I2315" s="19" t="n"/>
      <c r="J2315" s="34">
        <f>IF(A2315="","",H2315+I2315)</f>
        <v/>
      </c>
      <c r="K2315" s="14" t="n"/>
      <c r="L2315" s="14" t="n"/>
      <c r="M2315" s="14" t="n"/>
      <c r="N2315" s="14" t="n"/>
      <c r="O2315" s="20">
        <f>IF(A2315="","",SUMPRODUCT((A2315&gt;=Setup!$C$19:$C$30)*(A2315&lt;=Setup!$D$19:$D$30)*Setup!$A$19:$A$30))</f>
        <v/>
      </c>
      <c r="P2315" s="34">
        <f>IF(A2315="","",IF(G2315="Standard 15% (Box 1)",ROUND(H2315*Setup!$B$9,2),0))</f>
        <v/>
      </c>
      <c r="Q2315" s="34">
        <f>IF(A2315="","",I2315-P2315)</f>
        <v/>
      </c>
      <c r="R2315" s="23">
        <f>IF(A2315="","",IF(O2315=0,"Outside audit periods; ","")&amp;IF(G2315="","No VAT category; ","")&amp;IF(ABS(Q2315)&gt;Setup!$B$10,"VAT ≠ 15% × net; ","")&amp;IF(AND(F2315="B2B - VAT registered",NOT(AND(LEN(E2315)=15,LEFT(E2315,1)="3",RIGHT(E2315,1)="3",ISNUMBER(--E2315)))),"Invalid/missing customer VAT no; ","")&amp;IF(L2315&lt;&gt;"Yes","Not reported/cleared on FATOORA; ","")&amp;IF(AND(OR(G2315="Zero-rated domestic (Box 3)",G2315="Export (Box 4)"),N2315=""),"Zero-rate/export evidence missing; ","")&amp;IF(AND(C2315="Credit Note",H2315&gt;0),"Credit note should be negative; ","")&amp;IF(AND(C2315="Simplified Tax Invoice",F2315="B2B - VAT registered"),"Simplified invoice issued to VAT-registered B2B; ",""))</f>
        <v/>
      </c>
    </row>
    <row r="2316">
      <c r="A2316" s="17" t="n"/>
      <c r="B2316" s="14" t="n"/>
      <c r="C2316" s="14" t="n"/>
      <c r="D2316" s="14" t="n"/>
      <c r="E2316" s="16" t="n"/>
      <c r="F2316" s="14" t="n"/>
      <c r="G2316" s="14" t="n"/>
      <c r="H2316" s="19" t="n"/>
      <c r="I2316" s="19" t="n"/>
      <c r="J2316" s="34">
        <f>IF(A2316="","",H2316+I2316)</f>
        <v/>
      </c>
      <c r="K2316" s="14" t="n"/>
      <c r="L2316" s="14" t="n"/>
      <c r="M2316" s="14" t="n"/>
      <c r="N2316" s="14" t="n"/>
      <c r="O2316" s="20">
        <f>IF(A2316="","",SUMPRODUCT((A2316&gt;=Setup!$C$19:$C$30)*(A2316&lt;=Setup!$D$19:$D$30)*Setup!$A$19:$A$30))</f>
        <v/>
      </c>
      <c r="P2316" s="34">
        <f>IF(A2316="","",IF(G2316="Standard 15% (Box 1)",ROUND(H2316*Setup!$B$9,2),0))</f>
        <v/>
      </c>
      <c r="Q2316" s="34">
        <f>IF(A2316="","",I2316-P2316)</f>
        <v/>
      </c>
      <c r="R2316" s="23">
        <f>IF(A2316="","",IF(O2316=0,"Outside audit periods; ","")&amp;IF(G2316="","No VAT category; ","")&amp;IF(ABS(Q2316)&gt;Setup!$B$10,"VAT ≠ 15% × net; ","")&amp;IF(AND(F2316="B2B - VAT registered",NOT(AND(LEN(E2316)=15,LEFT(E2316,1)="3",RIGHT(E2316,1)="3",ISNUMBER(--E2316)))),"Invalid/missing customer VAT no; ","")&amp;IF(L2316&lt;&gt;"Yes","Not reported/cleared on FATOORA; ","")&amp;IF(AND(OR(G2316="Zero-rated domestic (Box 3)",G2316="Export (Box 4)"),N2316=""),"Zero-rate/export evidence missing; ","")&amp;IF(AND(C2316="Credit Note",H2316&gt;0),"Credit note should be negative; ","")&amp;IF(AND(C2316="Simplified Tax Invoice",F2316="B2B - VAT registered"),"Simplified invoice issued to VAT-registered B2B; ",""))</f>
        <v/>
      </c>
    </row>
    <row r="2317">
      <c r="A2317" s="17" t="n"/>
      <c r="B2317" s="14" t="n"/>
      <c r="C2317" s="14" t="n"/>
      <c r="D2317" s="14" t="n"/>
      <c r="E2317" s="16" t="n"/>
      <c r="F2317" s="14" t="n"/>
      <c r="G2317" s="14" t="n"/>
      <c r="H2317" s="19" t="n"/>
      <c r="I2317" s="19" t="n"/>
      <c r="J2317" s="34">
        <f>IF(A2317="","",H2317+I2317)</f>
        <v/>
      </c>
      <c r="K2317" s="14" t="n"/>
      <c r="L2317" s="14" t="n"/>
      <c r="M2317" s="14" t="n"/>
      <c r="N2317" s="14" t="n"/>
      <c r="O2317" s="20">
        <f>IF(A2317="","",SUMPRODUCT((A2317&gt;=Setup!$C$19:$C$30)*(A2317&lt;=Setup!$D$19:$D$30)*Setup!$A$19:$A$30))</f>
        <v/>
      </c>
      <c r="P2317" s="34">
        <f>IF(A2317="","",IF(G2317="Standard 15% (Box 1)",ROUND(H2317*Setup!$B$9,2),0))</f>
        <v/>
      </c>
      <c r="Q2317" s="34">
        <f>IF(A2317="","",I2317-P2317)</f>
        <v/>
      </c>
      <c r="R2317" s="23">
        <f>IF(A2317="","",IF(O2317=0,"Outside audit periods; ","")&amp;IF(G2317="","No VAT category; ","")&amp;IF(ABS(Q2317)&gt;Setup!$B$10,"VAT ≠ 15% × net; ","")&amp;IF(AND(F2317="B2B - VAT registered",NOT(AND(LEN(E2317)=15,LEFT(E2317,1)="3",RIGHT(E2317,1)="3",ISNUMBER(--E2317)))),"Invalid/missing customer VAT no; ","")&amp;IF(L2317&lt;&gt;"Yes","Not reported/cleared on FATOORA; ","")&amp;IF(AND(OR(G2317="Zero-rated domestic (Box 3)",G2317="Export (Box 4)"),N2317=""),"Zero-rate/export evidence missing; ","")&amp;IF(AND(C2317="Credit Note",H2317&gt;0),"Credit note should be negative; ","")&amp;IF(AND(C2317="Simplified Tax Invoice",F2317="B2B - VAT registered"),"Simplified invoice issued to VAT-registered B2B; ",""))</f>
        <v/>
      </c>
    </row>
    <row r="2318">
      <c r="A2318" s="17" t="n"/>
      <c r="B2318" s="14" t="n"/>
      <c r="C2318" s="14" t="n"/>
      <c r="D2318" s="14" t="n"/>
      <c r="E2318" s="16" t="n"/>
      <c r="F2318" s="14" t="n"/>
      <c r="G2318" s="14" t="n"/>
      <c r="H2318" s="19" t="n"/>
      <c r="I2318" s="19" t="n"/>
      <c r="J2318" s="34">
        <f>IF(A2318="","",H2318+I2318)</f>
        <v/>
      </c>
      <c r="K2318" s="14" t="n"/>
      <c r="L2318" s="14" t="n"/>
      <c r="M2318" s="14" t="n"/>
      <c r="N2318" s="14" t="n"/>
      <c r="O2318" s="20">
        <f>IF(A2318="","",SUMPRODUCT((A2318&gt;=Setup!$C$19:$C$30)*(A2318&lt;=Setup!$D$19:$D$30)*Setup!$A$19:$A$30))</f>
        <v/>
      </c>
      <c r="P2318" s="34">
        <f>IF(A2318="","",IF(G2318="Standard 15% (Box 1)",ROUND(H2318*Setup!$B$9,2),0))</f>
        <v/>
      </c>
      <c r="Q2318" s="34">
        <f>IF(A2318="","",I2318-P2318)</f>
        <v/>
      </c>
      <c r="R2318" s="23">
        <f>IF(A2318="","",IF(O2318=0,"Outside audit periods; ","")&amp;IF(G2318="","No VAT category; ","")&amp;IF(ABS(Q2318)&gt;Setup!$B$10,"VAT ≠ 15% × net; ","")&amp;IF(AND(F2318="B2B - VAT registered",NOT(AND(LEN(E2318)=15,LEFT(E2318,1)="3",RIGHT(E2318,1)="3",ISNUMBER(--E2318)))),"Invalid/missing customer VAT no; ","")&amp;IF(L2318&lt;&gt;"Yes","Not reported/cleared on FATOORA; ","")&amp;IF(AND(OR(G2318="Zero-rated domestic (Box 3)",G2318="Export (Box 4)"),N2318=""),"Zero-rate/export evidence missing; ","")&amp;IF(AND(C2318="Credit Note",H2318&gt;0),"Credit note should be negative; ","")&amp;IF(AND(C2318="Simplified Tax Invoice",F2318="B2B - VAT registered"),"Simplified invoice issued to VAT-registered B2B; ",""))</f>
        <v/>
      </c>
    </row>
    <row r="2319">
      <c r="A2319" s="17" t="n"/>
      <c r="B2319" s="14" t="n"/>
      <c r="C2319" s="14" t="n"/>
      <c r="D2319" s="14" t="n"/>
      <c r="E2319" s="16" t="n"/>
      <c r="F2319" s="14" t="n"/>
      <c r="G2319" s="14" t="n"/>
      <c r="H2319" s="19" t="n"/>
      <c r="I2319" s="19" t="n"/>
      <c r="J2319" s="34">
        <f>IF(A2319="","",H2319+I2319)</f>
        <v/>
      </c>
      <c r="K2319" s="14" t="n"/>
      <c r="L2319" s="14" t="n"/>
      <c r="M2319" s="14" t="n"/>
      <c r="N2319" s="14" t="n"/>
      <c r="O2319" s="20">
        <f>IF(A2319="","",SUMPRODUCT((A2319&gt;=Setup!$C$19:$C$30)*(A2319&lt;=Setup!$D$19:$D$30)*Setup!$A$19:$A$30))</f>
        <v/>
      </c>
      <c r="P2319" s="34">
        <f>IF(A2319="","",IF(G2319="Standard 15% (Box 1)",ROUND(H2319*Setup!$B$9,2),0))</f>
        <v/>
      </c>
      <c r="Q2319" s="34">
        <f>IF(A2319="","",I2319-P2319)</f>
        <v/>
      </c>
      <c r="R2319" s="23">
        <f>IF(A2319="","",IF(O2319=0,"Outside audit periods; ","")&amp;IF(G2319="","No VAT category; ","")&amp;IF(ABS(Q2319)&gt;Setup!$B$10,"VAT ≠ 15% × net; ","")&amp;IF(AND(F2319="B2B - VAT registered",NOT(AND(LEN(E2319)=15,LEFT(E2319,1)="3",RIGHT(E2319,1)="3",ISNUMBER(--E2319)))),"Invalid/missing customer VAT no; ","")&amp;IF(L2319&lt;&gt;"Yes","Not reported/cleared on FATOORA; ","")&amp;IF(AND(OR(G2319="Zero-rated domestic (Box 3)",G2319="Export (Box 4)"),N2319=""),"Zero-rate/export evidence missing; ","")&amp;IF(AND(C2319="Credit Note",H2319&gt;0),"Credit note should be negative; ","")&amp;IF(AND(C2319="Simplified Tax Invoice",F2319="B2B - VAT registered"),"Simplified invoice issued to VAT-registered B2B; ",""))</f>
        <v/>
      </c>
    </row>
    <row r="2320">
      <c r="A2320" s="17" t="n"/>
      <c r="B2320" s="14" t="n"/>
      <c r="C2320" s="14" t="n"/>
      <c r="D2320" s="14" t="n"/>
      <c r="E2320" s="16" t="n"/>
      <c r="F2320" s="14" t="n"/>
      <c r="G2320" s="14" t="n"/>
      <c r="H2320" s="19" t="n"/>
      <c r="I2320" s="19" t="n"/>
      <c r="J2320" s="34">
        <f>IF(A2320="","",H2320+I2320)</f>
        <v/>
      </c>
      <c r="K2320" s="14" t="n"/>
      <c r="L2320" s="14" t="n"/>
      <c r="M2320" s="14" t="n"/>
      <c r="N2320" s="14" t="n"/>
      <c r="O2320" s="20">
        <f>IF(A2320="","",SUMPRODUCT((A2320&gt;=Setup!$C$19:$C$30)*(A2320&lt;=Setup!$D$19:$D$30)*Setup!$A$19:$A$30))</f>
        <v/>
      </c>
      <c r="P2320" s="34">
        <f>IF(A2320="","",IF(G2320="Standard 15% (Box 1)",ROUND(H2320*Setup!$B$9,2),0))</f>
        <v/>
      </c>
      <c r="Q2320" s="34">
        <f>IF(A2320="","",I2320-P2320)</f>
        <v/>
      </c>
      <c r="R2320" s="23">
        <f>IF(A2320="","",IF(O2320=0,"Outside audit periods; ","")&amp;IF(G2320="","No VAT category; ","")&amp;IF(ABS(Q2320)&gt;Setup!$B$10,"VAT ≠ 15% × net; ","")&amp;IF(AND(F2320="B2B - VAT registered",NOT(AND(LEN(E2320)=15,LEFT(E2320,1)="3",RIGHT(E2320,1)="3",ISNUMBER(--E2320)))),"Invalid/missing customer VAT no; ","")&amp;IF(L2320&lt;&gt;"Yes","Not reported/cleared on FATOORA; ","")&amp;IF(AND(OR(G2320="Zero-rated domestic (Box 3)",G2320="Export (Box 4)"),N2320=""),"Zero-rate/export evidence missing; ","")&amp;IF(AND(C2320="Credit Note",H2320&gt;0),"Credit note should be negative; ","")&amp;IF(AND(C2320="Simplified Tax Invoice",F2320="B2B - VAT registered"),"Simplified invoice issued to VAT-registered B2B; ",""))</f>
        <v/>
      </c>
    </row>
    <row r="2321">
      <c r="A2321" s="17" t="n"/>
      <c r="B2321" s="14" t="n"/>
      <c r="C2321" s="14" t="n"/>
      <c r="D2321" s="14" t="n"/>
      <c r="E2321" s="16" t="n"/>
      <c r="F2321" s="14" t="n"/>
      <c r="G2321" s="14" t="n"/>
      <c r="H2321" s="19" t="n"/>
      <c r="I2321" s="19" t="n"/>
      <c r="J2321" s="34">
        <f>IF(A2321="","",H2321+I2321)</f>
        <v/>
      </c>
      <c r="K2321" s="14" t="n"/>
      <c r="L2321" s="14" t="n"/>
      <c r="M2321" s="14" t="n"/>
      <c r="N2321" s="14" t="n"/>
      <c r="O2321" s="20">
        <f>IF(A2321="","",SUMPRODUCT((A2321&gt;=Setup!$C$19:$C$30)*(A2321&lt;=Setup!$D$19:$D$30)*Setup!$A$19:$A$30))</f>
        <v/>
      </c>
      <c r="P2321" s="34">
        <f>IF(A2321="","",IF(G2321="Standard 15% (Box 1)",ROUND(H2321*Setup!$B$9,2),0))</f>
        <v/>
      </c>
      <c r="Q2321" s="34">
        <f>IF(A2321="","",I2321-P2321)</f>
        <v/>
      </c>
      <c r="R2321" s="23">
        <f>IF(A2321="","",IF(O2321=0,"Outside audit periods; ","")&amp;IF(G2321="","No VAT category; ","")&amp;IF(ABS(Q2321)&gt;Setup!$B$10,"VAT ≠ 15% × net; ","")&amp;IF(AND(F2321="B2B - VAT registered",NOT(AND(LEN(E2321)=15,LEFT(E2321,1)="3",RIGHT(E2321,1)="3",ISNUMBER(--E2321)))),"Invalid/missing customer VAT no; ","")&amp;IF(L2321&lt;&gt;"Yes","Not reported/cleared on FATOORA; ","")&amp;IF(AND(OR(G2321="Zero-rated domestic (Box 3)",G2321="Export (Box 4)"),N2321=""),"Zero-rate/export evidence missing; ","")&amp;IF(AND(C2321="Credit Note",H2321&gt;0),"Credit note should be negative; ","")&amp;IF(AND(C2321="Simplified Tax Invoice",F2321="B2B - VAT registered"),"Simplified invoice issued to VAT-registered B2B; ",""))</f>
        <v/>
      </c>
    </row>
    <row r="2322">
      <c r="A2322" s="17" t="n"/>
      <c r="B2322" s="14" t="n"/>
      <c r="C2322" s="14" t="n"/>
      <c r="D2322" s="14" t="n"/>
      <c r="E2322" s="16" t="n"/>
      <c r="F2322" s="14" t="n"/>
      <c r="G2322" s="14" t="n"/>
      <c r="H2322" s="19" t="n"/>
      <c r="I2322" s="19" t="n"/>
      <c r="J2322" s="34">
        <f>IF(A2322="","",H2322+I2322)</f>
        <v/>
      </c>
      <c r="K2322" s="14" t="n"/>
      <c r="L2322" s="14" t="n"/>
      <c r="M2322" s="14" t="n"/>
      <c r="N2322" s="14" t="n"/>
      <c r="O2322" s="20">
        <f>IF(A2322="","",SUMPRODUCT((A2322&gt;=Setup!$C$19:$C$30)*(A2322&lt;=Setup!$D$19:$D$30)*Setup!$A$19:$A$30))</f>
        <v/>
      </c>
      <c r="P2322" s="34">
        <f>IF(A2322="","",IF(G2322="Standard 15% (Box 1)",ROUND(H2322*Setup!$B$9,2),0))</f>
        <v/>
      </c>
      <c r="Q2322" s="34">
        <f>IF(A2322="","",I2322-P2322)</f>
        <v/>
      </c>
      <c r="R2322" s="23">
        <f>IF(A2322="","",IF(O2322=0,"Outside audit periods; ","")&amp;IF(G2322="","No VAT category; ","")&amp;IF(ABS(Q2322)&gt;Setup!$B$10,"VAT ≠ 15% × net; ","")&amp;IF(AND(F2322="B2B - VAT registered",NOT(AND(LEN(E2322)=15,LEFT(E2322,1)="3",RIGHT(E2322,1)="3",ISNUMBER(--E2322)))),"Invalid/missing customer VAT no; ","")&amp;IF(L2322&lt;&gt;"Yes","Not reported/cleared on FATOORA; ","")&amp;IF(AND(OR(G2322="Zero-rated domestic (Box 3)",G2322="Export (Box 4)"),N2322=""),"Zero-rate/export evidence missing; ","")&amp;IF(AND(C2322="Credit Note",H2322&gt;0),"Credit note should be negative; ","")&amp;IF(AND(C2322="Simplified Tax Invoice",F2322="B2B - VAT registered"),"Simplified invoice issued to VAT-registered B2B; ",""))</f>
        <v/>
      </c>
    </row>
    <row r="2323">
      <c r="A2323" s="17" t="n"/>
      <c r="B2323" s="14" t="n"/>
      <c r="C2323" s="14" t="n"/>
      <c r="D2323" s="14" t="n"/>
      <c r="E2323" s="16" t="n"/>
      <c r="F2323" s="14" t="n"/>
      <c r="G2323" s="14" t="n"/>
      <c r="H2323" s="19" t="n"/>
      <c r="I2323" s="19" t="n"/>
      <c r="J2323" s="34">
        <f>IF(A2323="","",H2323+I2323)</f>
        <v/>
      </c>
      <c r="K2323" s="14" t="n"/>
      <c r="L2323" s="14" t="n"/>
      <c r="M2323" s="14" t="n"/>
      <c r="N2323" s="14" t="n"/>
      <c r="O2323" s="20">
        <f>IF(A2323="","",SUMPRODUCT((A2323&gt;=Setup!$C$19:$C$30)*(A2323&lt;=Setup!$D$19:$D$30)*Setup!$A$19:$A$30))</f>
        <v/>
      </c>
      <c r="P2323" s="34">
        <f>IF(A2323="","",IF(G2323="Standard 15% (Box 1)",ROUND(H2323*Setup!$B$9,2),0))</f>
        <v/>
      </c>
      <c r="Q2323" s="34">
        <f>IF(A2323="","",I2323-P2323)</f>
        <v/>
      </c>
      <c r="R2323" s="23">
        <f>IF(A2323="","",IF(O2323=0,"Outside audit periods; ","")&amp;IF(G2323="","No VAT category; ","")&amp;IF(ABS(Q2323)&gt;Setup!$B$10,"VAT ≠ 15% × net; ","")&amp;IF(AND(F2323="B2B - VAT registered",NOT(AND(LEN(E2323)=15,LEFT(E2323,1)="3",RIGHT(E2323,1)="3",ISNUMBER(--E2323)))),"Invalid/missing customer VAT no; ","")&amp;IF(L2323&lt;&gt;"Yes","Not reported/cleared on FATOORA; ","")&amp;IF(AND(OR(G2323="Zero-rated domestic (Box 3)",G2323="Export (Box 4)"),N2323=""),"Zero-rate/export evidence missing; ","")&amp;IF(AND(C2323="Credit Note",H2323&gt;0),"Credit note should be negative; ","")&amp;IF(AND(C2323="Simplified Tax Invoice",F2323="B2B - VAT registered"),"Simplified invoice issued to VAT-registered B2B; ",""))</f>
        <v/>
      </c>
    </row>
    <row r="2324">
      <c r="A2324" s="17" t="n"/>
      <c r="B2324" s="14" t="n"/>
      <c r="C2324" s="14" t="n"/>
      <c r="D2324" s="14" t="n"/>
      <c r="E2324" s="16" t="n"/>
      <c r="F2324" s="14" t="n"/>
      <c r="G2324" s="14" t="n"/>
      <c r="H2324" s="19" t="n"/>
      <c r="I2324" s="19" t="n"/>
      <c r="J2324" s="34">
        <f>IF(A2324="","",H2324+I2324)</f>
        <v/>
      </c>
      <c r="K2324" s="14" t="n"/>
      <c r="L2324" s="14" t="n"/>
      <c r="M2324" s="14" t="n"/>
      <c r="N2324" s="14" t="n"/>
      <c r="O2324" s="20">
        <f>IF(A2324="","",SUMPRODUCT((A2324&gt;=Setup!$C$19:$C$30)*(A2324&lt;=Setup!$D$19:$D$30)*Setup!$A$19:$A$30))</f>
        <v/>
      </c>
      <c r="P2324" s="34">
        <f>IF(A2324="","",IF(G2324="Standard 15% (Box 1)",ROUND(H2324*Setup!$B$9,2),0))</f>
        <v/>
      </c>
      <c r="Q2324" s="34">
        <f>IF(A2324="","",I2324-P2324)</f>
        <v/>
      </c>
      <c r="R2324" s="23">
        <f>IF(A2324="","",IF(O2324=0,"Outside audit periods; ","")&amp;IF(G2324="","No VAT category; ","")&amp;IF(ABS(Q2324)&gt;Setup!$B$10,"VAT ≠ 15% × net; ","")&amp;IF(AND(F2324="B2B - VAT registered",NOT(AND(LEN(E2324)=15,LEFT(E2324,1)="3",RIGHT(E2324,1)="3",ISNUMBER(--E2324)))),"Invalid/missing customer VAT no; ","")&amp;IF(L2324&lt;&gt;"Yes","Not reported/cleared on FATOORA; ","")&amp;IF(AND(OR(G2324="Zero-rated domestic (Box 3)",G2324="Export (Box 4)"),N2324=""),"Zero-rate/export evidence missing; ","")&amp;IF(AND(C2324="Credit Note",H2324&gt;0),"Credit note should be negative; ","")&amp;IF(AND(C2324="Simplified Tax Invoice",F2324="B2B - VAT registered"),"Simplified invoice issued to VAT-registered B2B; ",""))</f>
        <v/>
      </c>
    </row>
    <row r="2325">
      <c r="A2325" s="17" t="n"/>
      <c r="B2325" s="14" t="n"/>
      <c r="C2325" s="14" t="n"/>
      <c r="D2325" s="14" t="n"/>
      <c r="E2325" s="16" t="n"/>
      <c r="F2325" s="14" t="n"/>
      <c r="G2325" s="14" t="n"/>
      <c r="H2325" s="19" t="n"/>
      <c r="I2325" s="19" t="n"/>
      <c r="J2325" s="34">
        <f>IF(A2325="","",H2325+I2325)</f>
        <v/>
      </c>
      <c r="K2325" s="14" t="n"/>
      <c r="L2325" s="14" t="n"/>
      <c r="M2325" s="14" t="n"/>
      <c r="N2325" s="14" t="n"/>
      <c r="O2325" s="20">
        <f>IF(A2325="","",SUMPRODUCT((A2325&gt;=Setup!$C$19:$C$30)*(A2325&lt;=Setup!$D$19:$D$30)*Setup!$A$19:$A$30))</f>
        <v/>
      </c>
      <c r="P2325" s="34">
        <f>IF(A2325="","",IF(G2325="Standard 15% (Box 1)",ROUND(H2325*Setup!$B$9,2),0))</f>
        <v/>
      </c>
      <c r="Q2325" s="34">
        <f>IF(A2325="","",I2325-P2325)</f>
        <v/>
      </c>
      <c r="R2325" s="23">
        <f>IF(A2325="","",IF(O2325=0,"Outside audit periods; ","")&amp;IF(G2325="","No VAT category; ","")&amp;IF(ABS(Q2325)&gt;Setup!$B$10,"VAT ≠ 15% × net; ","")&amp;IF(AND(F2325="B2B - VAT registered",NOT(AND(LEN(E2325)=15,LEFT(E2325,1)="3",RIGHT(E2325,1)="3",ISNUMBER(--E2325)))),"Invalid/missing customer VAT no; ","")&amp;IF(L2325&lt;&gt;"Yes","Not reported/cleared on FATOORA; ","")&amp;IF(AND(OR(G2325="Zero-rated domestic (Box 3)",G2325="Export (Box 4)"),N2325=""),"Zero-rate/export evidence missing; ","")&amp;IF(AND(C2325="Credit Note",H2325&gt;0),"Credit note should be negative; ","")&amp;IF(AND(C2325="Simplified Tax Invoice",F2325="B2B - VAT registered"),"Simplified invoice issued to VAT-registered B2B; ",""))</f>
        <v/>
      </c>
    </row>
    <row r="2326">
      <c r="A2326" s="17" t="n"/>
      <c r="B2326" s="14" t="n"/>
      <c r="C2326" s="14" t="n"/>
      <c r="D2326" s="14" t="n"/>
      <c r="E2326" s="16" t="n"/>
      <c r="F2326" s="14" t="n"/>
      <c r="G2326" s="14" t="n"/>
      <c r="H2326" s="19" t="n"/>
      <c r="I2326" s="19" t="n"/>
      <c r="J2326" s="34">
        <f>IF(A2326="","",H2326+I2326)</f>
        <v/>
      </c>
      <c r="K2326" s="14" t="n"/>
      <c r="L2326" s="14" t="n"/>
      <c r="M2326" s="14" t="n"/>
      <c r="N2326" s="14" t="n"/>
      <c r="O2326" s="20">
        <f>IF(A2326="","",SUMPRODUCT((A2326&gt;=Setup!$C$19:$C$30)*(A2326&lt;=Setup!$D$19:$D$30)*Setup!$A$19:$A$30))</f>
        <v/>
      </c>
      <c r="P2326" s="34">
        <f>IF(A2326="","",IF(G2326="Standard 15% (Box 1)",ROUND(H2326*Setup!$B$9,2),0))</f>
        <v/>
      </c>
      <c r="Q2326" s="34">
        <f>IF(A2326="","",I2326-P2326)</f>
        <v/>
      </c>
      <c r="R2326" s="23">
        <f>IF(A2326="","",IF(O2326=0,"Outside audit periods; ","")&amp;IF(G2326="","No VAT category; ","")&amp;IF(ABS(Q2326)&gt;Setup!$B$10,"VAT ≠ 15% × net; ","")&amp;IF(AND(F2326="B2B - VAT registered",NOT(AND(LEN(E2326)=15,LEFT(E2326,1)="3",RIGHT(E2326,1)="3",ISNUMBER(--E2326)))),"Invalid/missing customer VAT no; ","")&amp;IF(L2326&lt;&gt;"Yes","Not reported/cleared on FATOORA; ","")&amp;IF(AND(OR(G2326="Zero-rated domestic (Box 3)",G2326="Export (Box 4)"),N2326=""),"Zero-rate/export evidence missing; ","")&amp;IF(AND(C2326="Credit Note",H2326&gt;0),"Credit note should be negative; ","")&amp;IF(AND(C2326="Simplified Tax Invoice",F2326="B2B - VAT registered"),"Simplified invoice issued to VAT-registered B2B; ",""))</f>
        <v/>
      </c>
    </row>
    <row r="2327">
      <c r="A2327" s="17" t="n"/>
      <c r="B2327" s="14" t="n"/>
      <c r="C2327" s="14" t="n"/>
      <c r="D2327" s="14" t="n"/>
      <c r="E2327" s="16" t="n"/>
      <c r="F2327" s="14" t="n"/>
      <c r="G2327" s="14" t="n"/>
      <c r="H2327" s="19" t="n"/>
      <c r="I2327" s="19" t="n"/>
      <c r="J2327" s="34">
        <f>IF(A2327="","",H2327+I2327)</f>
        <v/>
      </c>
      <c r="K2327" s="14" t="n"/>
      <c r="L2327" s="14" t="n"/>
      <c r="M2327" s="14" t="n"/>
      <c r="N2327" s="14" t="n"/>
      <c r="O2327" s="20">
        <f>IF(A2327="","",SUMPRODUCT((A2327&gt;=Setup!$C$19:$C$30)*(A2327&lt;=Setup!$D$19:$D$30)*Setup!$A$19:$A$30))</f>
        <v/>
      </c>
      <c r="P2327" s="34">
        <f>IF(A2327="","",IF(G2327="Standard 15% (Box 1)",ROUND(H2327*Setup!$B$9,2),0))</f>
        <v/>
      </c>
      <c r="Q2327" s="34">
        <f>IF(A2327="","",I2327-P2327)</f>
        <v/>
      </c>
      <c r="R2327" s="23">
        <f>IF(A2327="","",IF(O2327=0,"Outside audit periods; ","")&amp;IF(G2327="","No VAT category; ","")&amp;IF(ABS(Q2327)&gt;Setup!$B$10,"VAT ≠ 15% × net; ","")&amp;IF(AND(F2327="B2B - VAT registered",NOT(AND(LEN(E2327)=15,LEFT(E2327,1)="3",RIGHT(E2327,1)="3",ISNUMBER(--E2327)))),"Invalid/missing customer VAT no; ","")&amp;IF(L2327&lt;&gt;"Yes","Not reported/cleared on FATOORA; ","")&amp;IF(AND(OR(G2327="Zero-rated domestic (Box 3)",G2327="Export (Box 4)"),N2327=""),"Zero-rate/export evidence missing; ","")&amp;IF(AND(C2327="Credit Note",H2327&gt;0),"Credit note should be negative; ","")&amp;IF(AND(C2327="Simplified Tax Invoice",F2327="B2B - VAT registered"),"Simplified invoice issued to VAT-registered B2B; ",""))</f>
        <v/>
      </c>
    </row>
    <row r="2328">
      <c r="A2328" s="17" t="n"/>
      <c r="B2328" s="14" t="n"/>
      <c r="C2328" s="14" t="n"/>
      <c r="D2328" s="14" t="n"/>
      <c r="E2328" s="16" t="n"/>
      <c r="F2328" s="14" t="n"/>
      <c r="G2328" s="14" t="n"/>
      <c r="H2328" s="19" t="n"/>
      <c r="I2328" s="19" t="n"/>
      <c r="J2328" s="34">
        <f>IF(A2328="","",H2328+I2328)</f>
        <v/>
      </c>
      <c r="K2328" s="14" t="n"/>
      <c r="L2328" s="14" t="n"/>
      <c r="M2328" s="14" t="n"/>
      <c r="N2328" s="14" t="n"/>
      <c r="O2328" s="20">
        <f>IF(A2328="","",SUMPRODUCT((A2328&gt;=Setup!$C$19:$C$30)*(A2328&lt;=Setup!$D$19:$D$30)*Setup!$A$19:$A$30))</f>
        <v/>
      </c>
      <c r="P2328" s="34">
        <f>IF(A2328="","",IF(G2328="Standard 15% (Box 1)",ROUND(H2328*Setup!$B$9,2),0))</f>
        <v/>
      </c>
      <c r="Q2328" s="34">
        <f>IF(A2328="","",I2328-P2328)</f>
        <v/>
      </c>
      <c r="R2328" s="23">
        <f>IF(A2328="","",IF(O2328=0,"Outside audit periods; ","")&amp;IF(G2328="","No VAT category; ","")&amp;IF(ABS(Q2328)&gt;Setup!$B$10,"VAT ≠ 15% × net; ","")&amp;IF(AND(F2328="B2B - VAT registered",NOT(AND(LEN(E2328)=15,LEFT(E2328,1)="3",RIGHT(E2328,1)="3",ISNUMBER(--E2328)))),"Invalid/missing customer VAT no; ","")&amp;IF(L2328&lt;&gt;"Yes","Not reported/cleared on FATOORA; ","")&amp;IF(AND(OR(G2328="Zero-rated domestic (Box 3)",G2328="Export (Box 4)"),N2328=""),"Zero-rate/export evidence missing; ","")&amp;IF(AND(C2328="Credit Note",H2328&gt;0),"Credit note should be negative; ","")&amp;IF(AND(C2328="Simplified Tax Invoice",F2328="B2B - VAT registered"),"Simplified invoice issued to VAT-registered B2B; ",""))</f>
        <v/>
      </c>
    </row>
    <row r="2329">
      <c r="A2329" s="17" t="n"/>
      <c r="B2329" s="14" t="n"/>
      <c r="C2329" s="14" t="n"/>
      <c r="D2329" s="14" t="n"/>
      <c r="E2329" s="16" t="n"/>
      <c r="F2329" s="14" t="n"/>
      <c r="G2329" s="14" t="n"/>
      <c r="H2329" s="19" t="n"/>
      <c r="I2329" s="19" t="n"/>
      <c r="J2329" s="34">
        <f>IF(A2329="","",H2329+I2329)</f>
        <v/>
      </c>
      <c r="K2329" s="14" t="n"/>
      <c r="L2329" s="14" t="n"/>
      <c r="M2329" s="14" t="n"/>
      <c r="N2329" s="14" t="n"/>
      <c r="O2329" s="20">
        <f>IF(A2329="","",SUMPRODUCT((A2329&gt;=Setup!$C$19:$C$30)*(A2329&lt;=Setup!$D$19:$D$30)*Setup!$A$19:$A$30))</f>
        <v/>
      </c>
      <c r="P2329" s="34">
        <f>IF(A2329="","",IF(G2329="Standard 15% (Box 1)",ROUND(H2329*Setup!$B$9,2),0))</f>
        <v/>
      </c>
      <c r="Q2329" s="34">
        <f>IF(A2329="","",I2329-P2329)</f>
        <v/>
      </c>
      <c r="R2329" s="23">
        <f>IF(A2329="","",IF(O2329=0,"Outside audit periods; ","")&amp;IF(G2329="","No VAT category; ","")&amp;IF(ABS(Q2329)&gt;Setup!$B$10,"VAT ≠ 15% × net; ","")&amp;IF(AND(F2329="B2B - VAT registered",NOT(AND(LEN(E2329)=15,LEFT(E2329,1)="3",RIGHT(E2329,1)="3",ISNUMBER(--E2329)))),"Invalid/missing customer VAT no; ","")&amp;IF(L2329&lt;&gt;"Yes","Not reported/cleared on FATOORA; ","")&amp;IF(AND(OR(G2329="Zero-rated domestic (Box 3)",G2329="Export (Box 4)"),N2329=""),"Zero-rate/export evidence missing; ","")&amp;IF(AND(C2329="Credit Note",H2329&gt;0),"Credit note should be negative; ","")&amp;IF(AND(C2329="Simplified Tax Invoice",F2329="B2B - VAT registered"),"Simplified invoice issued to VAT-registered B2B; ",""))</f>
        <v/>
      </c>
    </row>
    <row r="2330">
      <c r="A2330" s="17" t="n"/>
      <c r="B2330" s="14" t="n"/>
      <c r="C2330" s="14" t="n"/>
      <c r="D2330" s="14" t="n"/>
      <c r="E2330" s="16" t="n"/>
      <c r="F2330" s="14" t="n"/>
      <c r="G2330" s="14" t="n"/>
      <c r="H2330" s="19" t="n"/>
      <c r="I2330" s="19" t="n"/>
      <c r="J2330" s="34">
        <f>IF(A2330="","",H2330+I2330)</f>
        <v/>
      </c>
      <c r="K2330" s="14" t="n"/>
      <c r="L2330" s="14" t="n"/>
      <c r="M2330" s="14" t="n"/>
      <c r="N2330" s="14" t="n"/>
      <c r="O2330" s="20">
        <f>IF(A2330="","",SUMPRODUCT((A2330&gt;=Setup!$C$19:$C$30)*(A2330&lt;=Setup!$D$19:$D$30)*Setup!$A$19:$A$30))</f>
        <v/>
      </c>
      <c r="P2330" s="34">
        <f>IF(A2330="","",IF(G2330="Standard 15% (Box 1)",ROUND(H2330*Setup!$B$9,2),0))</f>
        <v/>
      </c>
      <c r="Q2330" s="34">
        <f>IF(A2330="","",I2330-P2330)</f>
        <v/>
      </c>
      <c r="R2330" s="23">
        <f>IF(A2330="","",IF(O2330=0,"Outside audit periods; ","")&amp;IF(G2330="","No VAT category; ","")&amp;IF(ABS(Q2330)&gt;Setup!$B$10,"VAT ≠ 15% × net; ","")&amp;IF(AND(F2330="B2B - VAT registered",NOT(AND(LEN(E2330)=15,LEFT(E2330,1)="3",RIGHT(E2330,1)="3",ISNUMBER(--E2330)))),"Invalid/missing customer VAT no; ","")&amp;IF(L2330&lt;&gt;"Yes","Not reported/cleared on FATOORA; ","")&amp;IF(AND(OR(G2330="Zero-rated domestic (Box 3)",G2330="Export (Box 4)"),N2330=""),"Zero-rate/export evidence missing; ","")&amp;IF(AND(C2330="Credit Note",H2330&gt;0),"Credit note should be negative; ","")&amp;IF(AND(C2330="Simplified Tax Invoice",F2330="B2B - VAT registered"),"Simplified invoice issued to VAT-registered B2B; ",""))</f>
        <v/>
      </c>
    </row>
    <row r="2331">
      <c r="A2331" s="17" t="n"/>
      <c r="B2331" s="14" t="n"/>
      <c r="C2331" s="14" t="n"/>
      <c r="D2331" s="14" t="n"/>
      <c r="E2331" s="16" t="n"/>
      <c r="F2331" s="14" t="n"/>
      <c r="G2331" s="14" t="n"/>
      <c r="H2331" s="19" t="n"/>
      <c r="I2331" s="19" t="n"/>
      <c r="J2331" s="34">
        <f>IF(A2331="","",H2331+I2331)</f>
        <v/>
      </c>
      <c r="K2331" s="14" t="n"/>
      <c r="L2331" s="14" t="n"/>
      <c r="M2331" s="14" t="n"/>
      <c r="N2331" s="14" t="n"/>
      <c r="O2331" s="20">
        <f>IF(A2331="","",SUMPRODUCT((A2331&gt;=Setup!$C$19:$C$30)*(A2331&lt;=Setup!$D$19:$D$30)*Setup!$A$19:$A$30))</f>
        <v/>
      </c>
      <c r="P2331" s="34">
        <f>IF(A2331="","",IF(G2331="Standard 15% (Box 1)",ROUND(H2331*Setup!$B$9,2),0))</f>
        <v/>
      </c>
      <c r="Q2331" s="34">
        <f>IF(A2331="","",I2331-P2331)</f>
        <v/>
      </c>
      <c r="R2331" s="23">
        <f>IF(A2331="","",IF(O2331=0,"Outside audit periods; ","")&amp;IF(G2331="","No VAT category; ","")&amp;IF(ABS(Q2331)&gt;Setup!$B$10,"VAT ≠ 15% × net; ","")&amp;IF(AND(F2331="B2B - VAT registered",NOT(AND(LEN(E2331)=15,LEFT(E2331,1)="3",RIGHT(E2331,1)="3",ISNUMBER(--E2331)))),"Invalid/missing customer VAT no; ","")&amp;IF(L2331&lt;&gt;"Yes","Not reported/cleared on FATOORA; ","")&amp;IF(AND(OR(G2331="Zero-rated domestic (Box 3)",G2331="Export (Box 4)"),N2331=""),"Zero-rate/export evidence missing; ","")&amp;IF(AND(C2331="Credit Note",H2331&gt;0),"Credit note should be negative; ","")&amp;IF(AND(C2331="Simplified Tax Invoice",F2331="B2B - VAT registered"),"Simplified invoice issued to VAT-registered B2B; ",""))</f>
        <v/>
      </c>
    </row>
    <row r="2332">
      <c r="A2332" s="17" t="n"/>
      <c r="B2332" s="14" t="n"/>
      <c r="C2332" s="14" t="n"/>
      <c r="D2332" s="14" t="n"/>
      <c r="E2332" s="16" t="n"/>
      <c r="F2332" s="14" t="n"/>
      <c r="G2332" s="14" t="n"/>
      <c r="H2332" s="19" t="n"/>
      <c r="I2332" s="19" t="n"/>
      <c r="J2332" s="34">
        <f>IF(A2332="","",H2332+I2332)</f>
        <v/>
      </c>
      <c r="K2332" s="14" t="n"/>
      <c r="L2332" s="14" t="n"/>
      <c r="M2332" s="14" t="n"/>
      <c r="N2332" s="14" t="n"/>
      <c r="O2332" s="20">
        <f>IF(A2332="","",SUMPRODUCT((A2332&gt;=Setup!$C$19:$C$30)*(A2332&lt;=Setup!$D$19:$D$30)*Setup!$A$19:$A$30))</f>
        <v/>
      </c>
      <c r="P2332" s="34">
        <f>IF(A2332="","",IF(G2332="Standard 15% (Box 1)",ROUND(H2332*Setup!$B$9,2),0))</f>
        <v/>
      </c>
      <c r="Q2332" s="34">
        <f>IF(A2332="","",I2332-P2332)</f>
        <v/>
      </c>
      <c r="R2332" s="23">
        <f>IF(A2332="","",IF(O2332=0,"Outside audit periods; ","")&amp;IF(G2332="","No VAT category; ","")&amp;IF(ABS(Q2332)&gt;Setup!$B$10,"VAT ≠ 15% × net; ","")&amp;IF(AND(F2332="B2B - VAT registered",NOT(AND(LEN(E2332)=15,LEFT(E2332,1)="3",RIGHT(E2332,1)="3",ISNUMBER(--E2332)))),"Invalid/missing customer VAT no; ","")&amp;IF(L2332&lt;&gt;"Yes","Not reported/cleared on FATOORA; ","")&amp;IF(AND(OR(G2332="Zero-rated domestic (Box 3)",G2332="Export (Box 4)"),N2332=""),"Zero-rate/export evidence missing; ","")&amp;IF(AND(C2332="Credit Note",H2332&gt;0),"Credit note should be negative; ","")&amp;IF(AND(C2332="Simplified Tax Invoice",F2332="B2B - VAT registered"),"Simplified invoice issued to VAT-registered B2B; ",""))</f>
        <v/>
      </c>
    </row>
    <row r="2333">
      <c r="A2333" s="17" t="n"/>
      <c r="B2333" s="14" t="n"/>
      <c r="C2333" s="14" t="n"/>
      <c r="D2333" s="14" t="n"/>
      <c r="E2333" s="16" t="n"/>
      <c r="F2333" s="14" t="n"/>
      <c r="G2333" s="14" t="n"/>
      <c r="H2333" s="19" t="n"/>
      <c r="I2333" s="19" t="n"/>
      <c r="J2333" s="34">
        <f>IF(A2333="","",H2333+I2333)</f>
        <v/>
      </c>
      <c r="K2333" s="14" t="n"/>
      <c r="L2333" s="14" t="n"/>
      <c r="M2333" s="14" t="n"/>
      <c r="N2333" s="14" t="n"/>
      <c r="O2333" s="20">
        <f>IF(A2333="","",SUMPRODUCT((A2333&gt;=Setup!$C$19:$C$30)*(A2333&lt;=Setup!$D$19:$D$30)*Setup!$A$19:$A$30))</f>
        <v/>
      </c>
      <c r="P2333" s="34">
        <f>IF(A2333="","",IF(G2333="Standard 15% (Box 1)",ROUND(H2333*Setup!$B$9,2),0))</f>
        <v/>
      </c>
      <c r="Q2333" s="34">
        <f>IF(A2333="","",I2333-P2333)</f>
        <v/>
      </c>
      <c r="R2333" s="23">
        <f>IF(A2333="","",IF(O2333=0,"Outside audit periods; ","")&amp;IF(G2333="","No VAT category; ","")&amp;IF(ABS(Q2333)&gt;Setup!$B$10,"VAT ≠ 15% × net; ","")&amp;IF(AND(F2333="B2B - VAT registered",NOT(AND(LEN(E2333)=15,LEFT(E2333,1)="3",RIGHT(E2333,1)="3",ISNUMBER(--E2333)))),"Invalid/missing customer VAT no; ","")&amp;IF(L2333&lt;&gt;"Yes","Not reported/cleared on FATOORA; ","")&amp;IF(AND(OR(G2333="Zero-rated domestic (Box 3)",G2333="Export (Box 4)"),N2333=""),"Zero-rate/export evidence missing; ","")&amp;IF(AND(C2333="Credit Note",H2333&gt;0),"Credit note should be negative; ","")&amp;IF(AND(C2333="Simplified Tax Invoice",F2333="B2B - VAT registered"),"Simplified invoice issued to VAT-registered B2B; ",""))</f>
        <v/>
      </c>
    </row>
    <row r="2334">
      <c r="A2334" s="17" t="n"/>
      <c r="B2334" s="14" t="n"/>
      <c r="C2334" s="14" t="n"/>
      <c r="D2334" s="14" t="n"/>
      <c r="E2334" s="16" t="n"/>
      <c r="F2334" s="14" t="n"/>
      <c r="G2334" s="14" t="n"/>
      <c r="H2334" s="19" t="n"/>
      <c r="I2334" s="19" t="n"/>
      <c r="J2334" s="34">
        <f>IF(A2334="","",H2334+I2334)</f>
        <v/>
      </c>
      <c r="K2334" s="14" t="n"/>
      <c r="L2334" s="14" t="n"/>
      <c r="M2334" s="14" t="n"/>
      <c r="N2334" s="14" t="n"/>
      <c r="O2334" s="20">
        <f>IF(A2334="","",SUMPRODUCT((A2334&gt;=Setup!$C$19:$C$30)*(A2334&lt;=Setup!$D$19:$D$30)*Setup!$A$19:$A$30))</f>
        <v/>
      </c>
      <c r="P2334" s="34">
        <f>IF(A2334="","",IF(G2334="Standard 15% (Box 1)",ROUND(H2334*Setup!$B$9,2),0))</f>
        <v/>
      </c>
      <c r="Q2334" s="34">
        <f>IF(A2334="","",I2334-P2334)</f>
        <v/>
      </c>
      <c r="R2334" s="23">
        <f>IF(A2334="","",IF(O2334=0,"Outside audit periods; ","")&amp;IF(G2334="","No VAT category; ","")&amp;IF(ABS(Q2334)&gt;Setup!$B$10,"VAT ≠ 15% × net; ","")&amp;IF(AND(F2334="B2B - VAT registered",NOT(AND(LEN(E2334)=15,LEFT(E2334,1)="3",RIGHT(E2334,1)="3",ISNUMBER(--E2334)))),"Invalid/missing customer VAT no; ","")&amp;IF(L2334&lt;&gt;"Yes","Not reported/cleared on FATOORA; ","")&amp;IF(AND(OR(G2334="Zero-rated domestic (Box 3)",G2334="Export (Box 4)"),N2334=""),"Zero-rate/export evidence missing; ","")&amp;IF(AND(C2334="Credit Note",H2334&gt;0),"Credit note should be negative; ","")&amp;IF(AND(C2334="Simplified Tax Invoice",F2334="B2B - VAT registered"),"Simplified invoice issued to VAT-registered B2B; ",""))</f>
        <v/>
      </c>
    </row>
    <row r="2335">
      <c r="A2335" s="17" t="n"/>
      <c r="B2335" s="14" t="n"/>
      <c r="C2335" s="14" t="n"/>
      <c r="D2335" s="14" t="n"/>
      <c r="E2335" s="16" t="n"/>
      <c r="F2335" s="14" t="n"/>
      <c r="G2335" s="14" t="n"/>
      <c r="H2335" s="19" t="n"/>
      <c r="I2335" s="19" t="n"/>
      <c r="J2335" s="34">
        <f>IF(A2335="","",H2335+I2335)</f>
        <v/>
      </c>
      <c r="K2335" s="14" t="n"/>
      <c r="L2335" s="14" t="n"/>
      <c r="M2335" s="14" t="n"/>
      <c r="N2335" s="14" t="n"/>
      <c r="O2335" s="20">
        <f>IF(A2335="","",SUMPRODUCT((A2335&gt;=Setup!$C$19:$C$30)*(A2335&lt;=Setup!$D$19:$D$30)*Setup!$A$19:$A$30))</f>
        <v/>
      </c>
      <c r="P2335" s="34">
        <f>IF(A2335="","",IF(G2335="Standard 15% (Box 1)",ROUND(H2335*Setup!$B$9,2),0))</f>
        <v/>
      </c>
      <c r="Q2335" s="34">
        <f>IF(A2335="","",I2335-P2335)</f>
        <v/>
      </c>
      <c r="R2335" s="23">
        <f>IF(A2335="","",IF(O2335=0,"Outside audit periods; ","")&amp;IF(G2335="","No VAT category; ","")&amp;IF(ABS(Q2335)&gt;Setup!$B$10,"VAT ≠ 15% × net; ","")&amp;IF(AND(F2335="B2B - VAT registered",NOT(AND(LEN(E2335)=15,LEFT(E2335,1)="3",RIGHT(E2335,1)="3",ISNUMBER(--E2335)))),"Invalid/missing customer VAT no; ","")&amp;IF(L2335&lt;&gt;"Yes","Not reported/cleared on FATOORA; ","")&amp;IF(AND(OR(G2335="Zero-rated domestic (Box 3)",G2335="Export (Box 4)"),N2335=""),"Zero-rate/export evidence missing; ","")&amp;IF(AND(C2335="Credit Note",H2335&gt;0),"Credit note should be negative; ","")&amp;IF(AND(C2335="Simplified Tax Invoice",F2335="B2B - VAT registered"),"Simplified invoice issued to VAT-registered B2B; ",""))</f>
        <v/>
      </c>
    </row>
    <row r="2336">
      <c r="A2336" s="17" t="n"/>
      <c r="B2336" s="14" t="n"/>
      <c r="C2336" s="14" t="n"/>
      <c r="D2336" s="14" t="n"/>
      <c r="E2336" s="16" t="n"/>
      <c r="F2336" s="14" t="n"/>
      <c r="G2336" s="14" t="n"/>
      <c r="H2336" s="19" t="n"/>
      <c r="I2336" s="19" t="n"/>
      <c r="J2336" s="34">
        <f>IF(A2336="","",H2336+I2336)</f>
        <v/>
      </c>
      <c r="K2336" s="14" t="n"/>
      <c r="L2336" s="14" t="n"/>
      <c r="M2336" s="14" t="n"/>
      <c r="N2336" s="14" t="n"/>
      <c r="O2336" s="20">
        <f>IF(A2336="","",SUMPRODUCT((A2336&gt;=Setup!$C$19:$C$30)*(A2336&lt;=Setup!$D$19:$D$30)*Setup!$A$19:$A$30))</f>
        <v/>
      </c>
      <c r="P2336" s="34">
        <f>IF(A2336="","",IF(G2336="Standard 15% (Box 1)",ROUND(H2336*Setup!$B$9,2),0))</f>
        <v/>
      </c>
      <c r="Q2336" s="34">
        <f>IF(A2336="","",I2336-P2336)</f>
        <v/>
      </c>
      <c r="R2336" s="23">
        <f>IF(A2336="","",IF(O2336=0,"Outside audit periods; ","")&amp;IF(G2336="","No VAT category; ","")&amp;IF(ABS(Q2336)&gt;Setup!$B$10,"VAT ≠ 15% × net; ","")&amp;IF(AND(F2336="B2B - VAT registered",NOT(AND(LEN(E2336)=15,LEFT(E2336,1)="3",RIGHT(E2336,1)="3",ISNUMBER(--E2336)))),"Invalid/missing customer VAT no; ","")&amp;IF(L2336&lt;&gt;"Yes","Not reported/cleared on FATOORA; ","")&amp;IF(AND(OR(G2336="Zero-rated domestic (Box 3)",G2336="Export (Box 4)"),N2336=""),"Zero-rate/export evidence missing; ","")&amp;IF(AND(C2336="Credit Note",H2336&gt;0),"Credit note should be negative; ","")&amp;IF(AND(C2336="Simplified Tax Invoice",F2336="B2B - VAT registered"),"Simplified invoice issued to VAT-registered B2B; ",""))</f>
        <v/>
      </c>
    </row>
    <row r="2337">
      <c r="A2337" s="17" t="n"/>
      <c r="B2337" s="14" t="n"/>
      <c r="C2337" s="14" t="n"/>
      <c r="D2337" s="14" t="n"/>
      <c r="E2337" s="16" t="n"/>
      <c r="F2337" s="14" t="n"/>
      <c r="G2337" s="14" t="n"/>
      <c r="H2337" s="19" t="n"/>
      <c r="I2337" s="19" t="n"/>
      <c r="J2337" s="34">
        <f>IF(A2337="","",H2337+I2337)</f>
        <v/>
      </c>
      <c r="K2337" s="14" t="n"/>
      <c r="L2337" s="14" t="n"/>
      <c r="M2337" s="14" t="n"/>
      <c r="N2337" s="14" t="n"/>
      <c r="O2337" s="20">
        <f>IF(A2337="","",SUMPRODUCT((A2337&gt;=Setup!$C$19:$C$30)*(A2337&lt;=Setup!$D$19:$D$30)*Setup!$A$19:$A$30))</f>
        <v/>
      </c>
      <c r="P2337" s="34">
        <f>IF(A2337="","",IF(G2337="Standard 15% (Box 1)",ROUND(H2337*Setup!$B$9,2),0))</f>
        <v/>
      </c>
      <c r="Q2337" s="34">
        <f>IF(A2337="","",I2337-P2337)</f>
        <v/>
      </c>
      <c r="R2337" s="23">
        <f>IF(A2337="","",IF(O2337=0,"Outside audit periods; ","")&amp;IF(G2337="","No VAT category; ","")&amp;IF(ABS(Q2337)&gt;Setup!$B$10,"VAT ≠ 15% × net; ","")&amp;IF(AND(F2337="B2B - VAT registered",NOT(AND(LEN(E2337)=15,LEFT(E2337,1)="3",RIGHT(E2337,1)="3",ISNUMBER(--E2337)))),"Invalid/missing customer VAT no; ","")&amp;IF(L2337&lt;&gt;"Yes","Not reported/cleared on FATOORA; ","")&amp;IF(AND(OR(G2337="Zero-rated domestic (Box 3)",G2337="Export (Box 4)"),N2337=""),"Zero-rate/export evidence missing; ","")&amp;IF(AND(C2337="Credit Note",H2337&gt;0),"Credit note should be negative; ","")&amp;IF(AND(C2337="Simplified Tax Invoice",F2337="B2B - VAT registered"),"Simplified invoice issued to VAT-registered B2B; ",""))</f>
        <v/>
      </c>
    </row>
    <row r="2338">
      <c r="A2338" s="17" t="n"/>
      <c r="B2338" s="14" t="n"/>
      <c r="C2338" s="14" t="n"/>
      <c r="D2338" s="14" t="n"/>
      <c r="E2338" s="16" t="n"/>
      <c r="F2338" s="14" t="n"/>
      <c r="G2338" s="14" t="n"/>
      <c r="H2338" s="19" t="n"/>
      <c r="I2338" s="19" t="n"/>
      <c r="J2338" s="34">
        <f>IF(A2338="","",H2338+I2338)</f>
        <v/>
      </c>
      <c r="K2338" s="14" t="n"/>
      <c r="L2338" s="14" t="n"/>
      <c r="M2338" s="14" t="n"/>
      <c r="N2338" s="14" t="n"/>
      <c r="O2338" s="20">
        <f>IF(A2338="","",SUMPRODUCT((A2338&gt;=Setup!$C$19:$C$30)*(A2338&lt;=Setup!$D$19:$D$30)*Setup!$A$19:$A$30))</f>
        <v/>
      </c>
      <c r="P2338" s="34">
        <f>IF(A2338="","",IF(G2338="Standard 15% (Box 1)",ROUND(H2338*Setup!$B$9,2),0))</f>
        <v/>
      </c>
      <c r="Q2338" s="34">
        <f>IF(A2338="","",I2338-P2338)</f>
        <v/>
      </c>
      <c r="R2338" s="23">
        <f>IF(A2338="","",IF(O2338=0,"Outside audit periods; ","")&amp;IF(G2338="","No VAT category; ","")&amp;IF(ABS(Q2338)&gt;Setup!$B$10,"VAT ≠ 15% × net; ","")&amp;IF(AND(F2338="B2B - VAT registered",NOT(AND(LEN(E2338)=15,LEFT(E2338,1)="3",RIGHT(E2338,1)="3",ISNUMBER(--E2338)))),"Invalid/missing customer VAT no; ","")&amp;IF(L2338&lt;&gt;"Yes","Not reported/cleared on FATOORA; ","")&amp;IF(AND(OR(G2338="Zero-rated domestic (Box 3)",G2338="Export (Box 4)"),N2338=""),"Zero-rate/export evidence missing; ","")&amp;IF(AND(C2338="Credit Note",H2338&gt;0),"Credit note should be negative; ","")&amp;IF(AND(C2338="Simplified Tax Invoice",F2338="B2B - VAT registered"),"Simplified invoice issued to VAT-registered B2B; ",""))</f>
        <v/>
      </c>
    </row>
    <row r="2339">
      <c r="A2339" s="17" t="n"/>
      <c r="B2339" s="14" t="n"/>
      <c r="C2339" s="14" t="n"/>
      <c r="D2339" s="14" t="n"/>
      <c r="E2339" s="16" t="n"/>
      <c r="F2339" s="14" t="n"/>
      <c r="G2339" s="14" t="n"/>
      <c r="H2339" s="19" t="n"/>
      <c r="I2339" s="19" t="n"/>
      <c r="J2339" s="34">
        <f>IF(A2339="","",H2339+I2339)</f>
        <v/>
      </c>
      <c r="K2339" s="14" t="n"/>
      <c r="L2339" s="14" t="n"/>
      <c r="M2339" s="14" t="n"/>
      <c r="N2339" s="14" t="n"/>
      <c r="O2339" s="20">
        <f>IF(A2339="","",SUMPRODUCT((A2339&gt;=Setup!$C$19:$C$30)*(A2339&lt;=Setup!$D$19:$D$30)*Setup!$A$19:$A$30))</f>
        <v/>
      </c>
      <c r="P2339" s="34">
        <f>IF(A2339="","",IF(G2339="Standard 15% (Box 1)",ROUND(H2339*Setup!$B$9,2),0))</f>
        <v/>
      </c>
      <c r="Q2339" s="34">
        <f>IF(A2339="","",I2339-P2339)</f>
        <v/>
      </c>
      <c r="R2339" s="23">
        <f>IF(A2339="","",IF(O2339=0,"Outside audit periods; ","")&amp;IF(G2339="","No VAT category; ","")&amp;IF(ABS(Q2339)&gt;Setup!$B$10,"VAT ≠ 15% × net; ","")&amp;IF(AND(F2339="B2B - VAT registered",NOT(AND(LEN(E2339)=15,LEFT(E2339,1)="3",RIGHT(E2339,1)="3",ISNUMBER(--E2339)))),"Invalid/missing customer VAT no; ","")&amp;IF(L2339&lt;&gt;"Yes","Not reported/cleared on FATOORA; ","")&amp;IF(AND(OR(G2339="Zero-rated domestic (Box 3)",G2339="Export (Box 4)"),N2339=""),"Zero-rate/export evidence missing; ","")&amp;IF(AND(C2339="Credit Note",H2339&gt;0),"Credit note should be negative; ","")&amp;IF(AND(C2339="Simplified Tax Invoice",F2339="B2B - VAT registered"),"Simplified invoice issued to VAT-registered B2B; ",""))</f>
        <v/>
      </c>
    </row>
    <row r="2340">
      <c r="A2340" s="17" t="n"/>
      <c r="B2340" s="14" t="n"/>
      <c r="C2340" s="14" t="n"/>
      <c r="D2340" s="14" t="n"/>
      <c r="E2340" s="16" t="n"/>
      <c r="F2340" s="14" t="n"/>
      <c r="G2340" s="14" t="n"/>
      <c r="H2340" s="19" t="n"/>
      <c r="I2340" s="19" t="n"/>
      <c r="J2340" s="34">
        <f>IF(A2340="","",H2340+I2340)</f>
        <v/>
      </c>
      <c r="K2340" s="14" t="n"/>
      <c r="L2340" s="14" t="n"/>
      <c r="M2340" s="14" t="n"/>
      <c r="N2340" s="14" t="n"/>
      <c r="O2340" s="20">
        <f>IF(A2340="","",SUMPRODUCT((A2340&gt;=Setup!$C$19:$C$30)*(A2340&lt;=Setup!$D$19:$D$30)*Setup!$A$19:$A$30))</f>
        <v/>
      </c>
      <c r="P2340" s="34">
        <f>IF(A2340="","",IF(G2340="Standard 15% (Box 1)",ROUND(H2340*Setup!$B$9,2),0))</f>
        <v/>
      </c>
      <c r="Q2340" s="34">
        <f>IF(A2340="","",I2340-P2340)</f>
        <v/>
      </c>
      <c r="R2340" s="23">
        <f>IF(A2340="","",IF(O2340=0,"Outside audit periods; ","")&amp;IF(G2340="","No VAT category; ","")&amp;IF(ABS(Q2340)&gt;Setup!$B$10,"VAT ≠ 15% × net; ","")&amp;IF(AND(F2340="B2B - VAT registered",NOT(AND(LEN(E2340)=15,LEFT(E2340,1)="3",RIGHT(E2340,1)="3",ISNUMBER(--E2340)))),"Invalid/missing customer VAT no; ","")&amp;IF(L2340&lt;&gt;"Yes","Not reported/cleared on FATOORA; ","")&amp;IF(AND(OR(G2340="Zero-rated domestic (Box 3)",G2340="Export (Box 4)"),N2340=""),"Zero-rate/export evidence missing; ","")&amp;IF(AND(C2340="Credit Note",H2340&gt;0),"Credit note should be negative; ","")&amp;IF(AND(C2340="Simplified Tax Invoice",F2340="B2B - VAT registered"),"Simplified invoice issued to VAT-registered B2B; ",""))</f>
        <v/>
      </c>
    </row>
    <row r="2341">
      <c r="A2341" s="17" t="n"/>
      <c r="B2341" s="14" t="n"/>
      <c r="C2341" s="14" t="n"/>
      <c r="D2341" s="14" t="n"/>
      <c r="E2341" s="16" t="n"/>
      <c r="F2341" s="14" t="n"/>
      <c r="G2341" s="14" t="n"/>
      <c r="H2341" s="19" t="n"/>
      <c r="I2341" s="19" t="n"/>
      <c r="J2341" s="34">
        <f>IF(A2341="","",H2341+I2341)</f>
        <v/>
      </c>
      <c r="K2341" s="14" t="n"/>
      <c r="L2341" s="14" t="n"/>
      <c r="M2341" s="14" t="n"/>
      <c r="N2341" s="14" t="n"/>
      <c r="O2341" s="20">
        <f>IF(A2341="","",SUMPRODUCT((A2341&gt;=Setup!$C$19:$C$30)*(A2341&lt;=Setup!$D$19:$D$30)*Setup!$A$19:$A$30))</f>
        <v/>
      </c>
      <c r="P2341" s="34">
        <f>IF(A2341="","",IF(G2341="Standard 15% (Box 1)",ROUND(H2341*Setup!$B$9,2),0))</f>
        <v/>
      </c>
      <c r="Q2341" s="34">
        <f>IF(A2341="","",I2341-P2341)</f>
        <v/>
      </c>
      <c r="R2341" s="23">
        <f>IF(A2341="","",IF(O2341=0,"Outside audit periods; ","")&amp;IF(G2341="","No VAT category; ","")&amp;IF(ABS(Q2341)&gt;Setup!$B$10,"VAT ≠ 15% × net; ","")&amp;IF(AND(F2341="B2B - VAT registered",NOT(AND(LEN(E2341)=15,LEFT(E2341,1)="3",RIGHT(E2341,1)="3",ISNUMBER(--E2341)))),"Invalid/missing customer VAT no; ","")&amp;IF(L2341&lt;&gt;"Yes","Not reported/cleared on FATOORA; ","")&amp;IF(AND(OR(G2341="Zero-rated domestic (Box 3)",G2341="Export (Box 4)"),N2341=""),"Zero-rate/export evidence missing; ","")&amp;IF(AND(C2341="Credit Note",H2341&gt;0),"Credit note should be negative; ","")&amp;IF(AND(C2341="Simplified Tax Invoice",F2341="B2B - VAT registered"),"Simplified invoice issued to VAT-registered B2B; ",""))</f>
        <v/>
      </c>
    </row>
    <row r="2342">
      <c r="A2342" s="17" t="n"/>
      <c r="B2342" s="14" t="n"/>
      <c r="C2342" s="14" t="n"/>
      <c r="D2342" s="14" t="n"/>
      <c r="E2342" s="16" t="n"/>
      <c r="F2342" s="14" t="n"/>
      <c r="G2342" s="14" t="n"/>
      <c r="H2342" s="19" t="n"/>
      <c r="I2342" s="19" t="n"/>
      <c r="J2342" s="34">
        <f>IF(A2342="","",H2342+I2342)</f>
        <v/>
      </c>
      <c r="K2342" s="14" t="n"/>
      <c r="L2342" s="14" t="n"/>
      <c r="M2342" s="14" t="n"/>
      <c r="N2342" s="14" t="n"/>
      <c r="O2342" s="20">
        <f>IF(A2342="","",SUMPRODUCT((A2342&gt;=Setup!$C$19:$C$30)*(A2342&lt;=Setup!$D$19:$D$30)*Setup!$A$19:$A$30))</f>
        <v/>
      </c>
      <c r="P2342" s="34">
        <f>IF(A2342="","",IF(G2342="Standard 15% (Box 1)",ROUND(H2342*Setup!$B$9,2),0))</f>
        <v/>
      </c>
      <c r="Q2342" s="34">
        <f>IF(A2342="","",I2342-P2342)</f>
        <v/>
      </c>
      <c r="R2342" s="23">
        <f>IF(A2342="","",IF(O2342=0,"Outside audit periods; ","")&amp;IF(G2342="","No VAT category; ","")&amp;IF(ABS(Q2342)&gt;Setup!$B$10,"VAT ≠ 15% × net; ","")&amp;IF(AND(F2342="B2B - VAT registered",NOT(AND(LEN(E2342)=15,LEFT(E2342,1)="3",RIGHT(E2342,1)="3",ISNUMBER(--E2342)))),"Invalid/missing customer VAT no; ","")&amp;IF(L2342&lt;&gt;"Yes","Not reported/cleared on FATOORA; ","")&amp;IF(AND(OR(G2342="Zero-rated domestic (Box 3)",G2342="Export (Box 4)"),N2342=""),"Zero-rate/export evidence missing; ","")&amp;IF(AND(C2342="Credit Note",H2342&gt;0),"Credit note should be negative; ","")&amp;IF(AND(C2342="Simplified Tax Invoice",F2342="B2B - VAT registered"),"Simplified invoice issued to VAT-registered B2B; ",""))</f>
        <v/>
      </c>
    </row>
    <row r="2343">
      <c r="A2343" s="17" t="n"/>
      <c r="B2343" s="14" t="n"/>
      <c r="C2343" s="14" t="n"/>
      <c r="D2343" s="14" t="n"/>
      <c r="E2343" s="16" t="n"/>
      <c r="F2343" s="14" t="n"/>
      <c r="G2343" s="14" t="n"/>
      <c r="H2343" s="19" t="n"/>
      <c r="I2343" s="19" t="n"/>
      <c r="J2343" s="34">
        <f>IF(A2343="","",H2343+I2343)</f>
        <v/>
      </c>
      <c r="K2343" s="14" t="n"/>
      <c r="L2343" s="14" t="n"/>
      <c r="M2343" s="14" t="n"/>
      <c r="N2343" s="14" t="n"/>
      <c r="O2343" s="20">
        <f>IF(A2343="","",SUMPRODUCT((A2343&gt;=Setup!$C$19:$C$30)*(A2343&lt;=Setup!$D$19:$D$30)*Setup!$A$19:$A$30))</f>
        <v/>
      </c>
      <c r="P2343" s="34">
        <f>IF(A2343="","",IF(G2343="Standard 15% (Box 1)",ROUND(H2343*Setup!$B$9,2),0))</f>
        <v/>
      </c>
      <c r="Q2343" s="34">
        <f>IF(A2343="","",I2343-P2343)</f>
        <v/>
      </c>
      <c r="R2343" s="23">
        <f>IF(A2343="","",IF(O2343=0,"Outside audit periods; ","")&amp;IF(G2343="","No VAT category; ","")&amp;IF(ABS(Q2343)&gt;Setup!$B$10,"VAT ≠ 15% × net; ","")&amp;IF(AND(F2343="B2B - VAT registered",NOT(AND(LEN(E2343)=15,LEFT(E2343,1)="3",RIGHT(E2343,1)="3",ISNUMBER(--E2343)))),"Invalid/missing customer VAT no; ","")&amp;IF(L2343&lt;&gt;"Yes","Not reported/cleared on FATOORA; ","")&amp;IF(AND(OR(G2343="Zero-rated domestic (Box 3)",G2343="Export (Box 4)"),N2343=""),"Zero-rate/export evidence missing; ","")&amp;IF(AND(C2343="Credit Note",H2343&gt;0),"Credit note should be negative; ","")&amp;IF(AND(C2343="Simplified Tax Invoice",F2343="B2B - VAT registered"),"Simplified invoice issued to VAT-registered B2B; ",""))</f>
        <v/>
      </c>
    </row>
    <row r="2344">
      <c r="A2344" s="17" t="n"/>
      <c r="B2344" s="14" t="n"/>
      <c r="C2344" s="14" t="n"/>
      <c r="D2344" s="14" t="n"/>
      <c r="E2344" s="16" t="n"/>
      <c r="F2344" s="14" t="n"/>
      <c r="G2344" s="14" t="n"/>
      <c r="H2344" s="19" t="n"/>
      <c r="I2344" s="19" t="n"/>
      <c r="J2344" s="34">
        <f>IF(A2344="","",H2344+I2344)</f>
        <v/>
      </c>
      <c r="K2344" s="14" t="n"/>
      <c r="L2344" s="14" t="n"/>
      <c r="M2344" s="14" t="n"/>
      <c r="N2344" s="14" t="n"/>
      <c r="O2344" s="20">
        <f>IF(A2344="","",SUMPRODUCT((A2344&gt;=Setup!$C$19:$C$30)*(A2344&lt;=Setup!$D$19:$D$30)*Setup!$A$19:$A$30))</f>
        <v/>
      </c>
      <c r="P2344" s="34">
        <f>IF(A2344="","",IF(G2344="Standard 15% (Box 1)",ROUND(H2344*Setup!$B$9,2),0))</f>
        <v/>
      </c>
      <c r="Q2344" s="34">
        <f>IF(A2344="","",I2344-P2344)</f>
        <v/>
      </c>
      <c r="R2344" s="23">
        <f>IF(A2344="","",IF(O2344=0,"Outside audit periods; ","")&amp;IF(G2344="","No VAT category; ","")&amp;IF(ABS(Q2344)&gt;Setup!$B$10,"VAT ≠ 15% × net; ","")&amp;IF(AND(F2344="B2B - VAT registered",NOT(AND(LEN(E2344)=15,LEFT(E2344,1)="3",RIGHT(E2344,1)="3",ISNUMBER(--E2344)))),"Invalid/missing customer VAT no; ","")&amp;IF(L2344&lt;&gt;"Yes","Not reported/cleared on FATOORA; ","")&amp;IF(AND(OR(G2344="Zero-rated domestic (Box 3)",G2344="Export (Box 4)"),N2344=""),"Zero-rate/export evidence missing; ","")&amp;IF(AND(C2344="Credit Note",H2344&gt;0),"Credit note should be negative; ","")&amp;IF(AND(C2344="Simplified Tax Invoice",F2344="B2B - VAT registered"),"Simplified invoice issued to VAT-registered B2B; ",""))</f>
        <v/>
      </c>
    </row>
    <row r="2345">
      <c r="A2345" s="17" t="n"/>
      <c r="B2345" s="14" t="n"/>
      <c r="C2345" s="14" t="n"/>
      <c r="D2345" s="14" t="n"/>
      <c r="E2345" s="16" t="n"/>
      <c r="F2345" s="14" t="n"/>
      <c r="G2345" s="14" t="n"/>
      <c r="H2345" s="19" t="n"/>
      <c r="I2345" s="19" t="n"/>
      <c r="J2345" s="34">
        <f>IF(A2345="","",H2345+I2345)</f>
        <v/>
      </c>
      <c r="K2345" s="14" t="n"/>
      <c r="L2345" s="14" t="n"/>
      <c r="M2345" s="14" t="n"/>
      <c r="N2345" s="14" t="n"/>
      <c r="O2345" s="20">
        <f>IF(A2345="","",SUMPRODUCT((A2345&gt;=Setup!$C$19:$C$30)*(A2345&lt;=Setup!$D$19:$D$30)*Setup!$A$19:$A$30))</f>
        <v/>
      </c>
      <c r="P2345" s="34">
        <f>IF(A2345="","",IF(G2345="Standard 15% (Box 1)",ROUND(H2345*Setup!$B$9,2),0))</f>
        <v/>
      </c>
      <c r="Q2345" s="34">
        <f>IF(A2345="","",I2345-P2345)</f>
        <v/>
      </c>
      <c r="R2345" s="23">
        <f>IF(A2345="","",IF(O2345=0,"Outside audit periods; ","")&amp;IF(G2345="","No VAT category; ","")&amp;IF(ABS(Q2345)&gt;Setup!$B$10,"VAT ≠ 15% × net; ","")&amp;IF(AND(F2345="B2B - VAT registered",NOT(AND(LEN(E2345)=15,LEFT(E2345,1)="3",RIGHT(E2345,1)="3",ISNUMBER(--E2345)))),"Invalid/missing customer VAT no; ","")&amp;IF(L2345&lt;&gt;"Yes","Not reported/cleared on FATOORA; ","")&amp;IF(AND(OR(G2345="Zero-rated domestic (Box 3)",G2345="Export (Box 4)"),N2345=""),"Zero-rate/export evidence missing; ","")&amp;IF(AND(C2345="Credit Note",H2345&gt;0),"Credit note should be negative; ","")&amp;IF(AND(C2345="Simplified Tax Invoice",F2345="B2B - VAT registered"),"Simplified invoice issued to VAT-registered B2B; ",""))</f>
        <v/>
      </c>
    </row>
    <row r="2346">
      <c r="A2346" s="17" t="n"/>
      <c r="B2346" s="14" t="n"/>
      <c r="C2346" s="14" t="n"/>
      <c r="D2346" s="14" t="n"/>
      <c r="E2346" s="16" t="n"/>
      <c r="F2346" s="14" t="n"/>
      <c r="G2346" s="14" t="n"/>
      <c r="H2346" s="19" t="n"/>
      <c r="I2346" s="19" t="n"/>
      <c r="J2346" s="34">
        <f>IF(A2346="","",H2346+I2346)</f>
        <v/>
      </c>
      <c r="K2346" s="14" t="n"/>
      <c r="L2346" s="14" t="n"/>
      <c r="M2346" s="14" t="n"/>
      <c r="N2346" s="14" t="n"/>
      <c r="O2346" s="20">
        <f>IF(A2346="","",SUMPRODUCT((A2346&gt;=Setup!$C$19:$C$30)*(A2346&lt;=Setup!$D$19:$D$30)*Setup!$A$19:$A$30))</f>
        <v/>
      </c>
      <c r="P2346" s="34">
        <f>IF(A2346="","",IF(G2346="Standard 15% (Box 1)",ROUND(H2346*Setup!$B$9,2),0))</f>
        <v/>
      </c>
      <c r="Q2346" s="34">
        <f>IF(A2346="","",I2346-P2346)</f>
        <v/>
      </c>
      <c r="R2346" s="23">
        <f>IF(A2346="","",IF(O2346=0,"Outside audit periods; ","")&amp;IF(G2346="","No VAT category; ","")&amp;IF(ABS(Q2346)&gt;Setup!$B$10,"VAT ≠ 15% × net; ","")&amp;IF(AND(F2346="B2B - VAT registered",NOT(AND(LEN(E2346)=15,LEFT(E2346,1)="3",RIGHT(E2346,1)="3",ISNUMBER(--E2346)))),"Invalid/missing customer VAT no; ","")&amp;IF(L2346&lt;&gt;"Yes","Not reported/cleared on FATOORA; ","")&amp;IF(AND(OR(G2346="Zero-rated domestic (Box 3)",G2346="Export (Box 4)"),N2346=""),"Zero-rate/export evidence missing; ","")&amp;IF(AND(C2346="Credit Note",H2346&gt;0),"Credit note should be negative; ","")&amp;IF(AND(C2346="Simplified Tax Invoice",F2346="B2B - VAT registered"),"Simplified invoice issued to VAT-registered B2B; ",""))</f>
        <v/>
      </c>
    </row>
    <row r="2347">
      <c r="A2347" s="17" t="n"/>
      <c r="B2347" s="14" t="n"/>
      <c r="C2347" s="14" t="n"/>
      <c r="D2347" s="14" t="n"/>
      <c r="E2347" s="16" t="n"/>
      <c r="F2347" s="14" t="n"/>
      <c r="G2347" s="14" t="n"/>
      <c r="H2347" s="19" t="n"/>
      <c r="I2347" s="19" t="n"/>
      <c r="J2347" s="34">
        <f>IF(A2347="","",H2347+I2347)</f>
        <v/>
      </c>
      <c r="K2347" s="14" t="n"/>
      <c r="L2347" s="14" t="n"/>
      <c r="M2347" s="14" t="n"/>
      <c r="N2347" s="14" t="n"/>
      <c r="O2347" s="20">
        <f>IF(A2347="","",SUMPRODUCT((A2347&gt;=Setup!$C$19:$C$30)*(A2347&lt;=Setup!$D$19:$D$30)*Setup!$A$19:$A$30))</f>
        <v/>
      </c>
      <c r="P2347" s="34">
        <f>IF(A2347="","",IF(G2347="Standard 15% (Box 1)",ROUND(H2347*Setup!$B$9,2),0))</f>
        <v/>
      </c>
      <c r="Q2347" s="34">
        <f>IF(A2347="","",I2347-P2347)</f>
        <v/>
      </c>
      <c r="R2347" s="23">
        <f>IF(A2347="","",IF(O2347=0,"Outside audit periods; ","")&amp;IF(G2347="","No VAT category; ","")&amp;IF(ABS(Q2347)&gt;Setup!$B$10,"VAT ≠ 15% × net; ","")&amp;IF(AND(F2347="B2B - VAT registered",NOT(AND(LEN(E2347)=15,LEFT(E2347,1)="3",RIGHT(E2347,1)="3",ISNUMBER(--E2347)))),"Invalid/missing customer VAT no; ","")&amp;IF(L2347&lt;&gt;"Yes","Not reported/cleared on FATOORA; ","")&amp;IF(AND(OR(G2347="Zero-rated domestic (Box 3)",G2347="Export (Box 4)"),N2347=""),"Zero-rate/export evidence missing; ","")&amp;IF(AND(C2347="Credit Note",H2347&gt;0),"Credit note should be negative; ","")&amp;IF(AND(C2347="Simplified Tax Invoice",F2347="B2B - VAT registered"),"Simplified invoice issued to VAT-registered B2B; ",""))</f>
        <v/>
      </c>
    </row>
    <row r="2348">
      <c r="A2348" s="17" t="n"/>
      <c r="B2348" s="14" t="n"/>
      <c r="C2348" s="14" t="n"/>
      <c r="D2348" s="14" t="n"/>
      <c r="E2348" s="16" t="n"/>
      <c r="F2348" s="14" t="n"/>
      <c r="G2348" s="14" t="n"/>
      <c r="H2348" s="19" t="n"/>
      <c r="I2348" s="19" t="n"/>
      <c r="J2348" s="34">
        <f>IF(A2348="","",H2348+I2348)</f>
        <v/>
      </c>
      <c r="K2348" s="14" t="n"/>
      <c r="L2348" s="14" t="n"/>
      <c r="M2348" s="14" t="n"/>
      <c r="N2348" s="14" t="n"/>
      <c r="O2348" s="20">
        <f>IF(A2348="","",SUMPRODUCT((A2348&gt;=Setup!$C$19:$C$30)*(A2348&lt;=Setup!$D$19:$D$30)*Setup!$A$19:$A$30))</f>
        <v/>
      </c>
      <c r="P2348" s="34">
        <f>IF(A2348="","",IF(G2348="Standard 15% (Box 1)",ROUND(H2348*Setup!$B$9,2),0))</f>
        <v/>
      </c>
      <c r="Q2348" s="34">
        <f>IF(A2348="","",I2348-P2348)</f>
        <v/>
      </c>
      <c r="R2348" s="23">
        <f>IF(A2348="","",IF(O2348=0,"Outside audit periods; ","")&amp;IF(G2348="","No VAT category; ","")&amp;IF(ABS(Q2348)&gt;Setup!$B$10,"VAT ≠ 15% × net; ","")&amp;IF(AND(F2348="B2B - VAT registered",NOT(AND(LEN(E2348)=15,LEFT(E2348,1)="3",RIGHT(E2348,1)="3",ISNUMBER(--E2348)))),"Invalid/missing customer VAT no; ","")&amp;IF(L2348&lt;&gt;"Yes","Not reported/cleared on FATOORA; ","")&amp;IF(AND(OR(G2348="Zero-rated domestic (Box 3)",G2348="Export (Box 4)"),N2348=""),"Zero-rate/export evidence missing; ","")&amp;IF(AND(C2348="Credit Note",H2348&gt;0),"Credit note should be negative; ","")&amp;IF(AND(C2348="Simplified Tax Invoice",F2348="B2B - VAT registered"),"Simplified invoice issued to VAT-registered B2B; ",""))</f>
        <v/>
      </c>
    </row>
    <row r="2349">
      <c r="A2349" s="17" t="n"/>
      <c r="B2349" s="14" t="n"/>
      <c r="C2349" s="14" t="n"/>
      <c r="D2349" s="14" t="n"/>
      <c r="E2349" s="16" t="n"/>
      <c r="F2349" s="14" t="n"/>
      <c r="G2349" s="14" t="n"/>
      <c r="H2349" s="19" t="n"/>
      <c r="I2349" s="19" t="n"/>
      <c r="J2349" s="34">
        <f>IF(A2349="","",H2349+I2349)</f>
        <v/>
      </c>
      <c r="K2349" s="14" t="n"/>
      <c r="L2349" s="14" t="n"/>
      <c r="M2349" s="14" t="n"/>
      <c r="N2349" s="14" t="n"/>
      <c r="O2349" s="20">
        <f>IF(A2349="","",SUMPRODUCT((A2349&gt;=Setup!$C$19:$C$30)*(A2349&lt;=Setup!$D$19:$D$30)*Setup!$A$19:$A$30))</f>
        <v/>
      </c>
      <c r="P2349" s="34">
        <f>IF(A2349="","",IF(G2349="Standard 15% (Box 1)",ROUND(H2349*Setup!$B$9,2),0))</f>
        <v/>
      </c>
      <c r="Q2349" s="34">
        <f>IF(A2349="","",I2349-P2349)</f>
        <v/>
      </c>
      <c r="R2349" s="23">
        <f>IF(A2349="","",IF(O2349=0,"Outside audit periods; ","")&amp;IF(G2349="","No VAT category; ","")&amp;IF(ABS(Q2349)&gt;Setup!$B$10,"VAT ≠ 15% × net; ","")&amp;IF(AND(F2349="B2B - VAT registered",NOT(AND(LEN(E2349)=15,LEFT(E2349,1)="3",RIGHT(E2349,1)="3",ISNUMBER(--E2349)))),"Invalid/missing customer VAT no; ","")&amp;IF(L2349&lt;&gt;"Yes","Not reported/cleared on FATOORA; ","")&amp;IF(AND(OR(G2349="Zero-rated domestic (Box 3)",G2349="Export (Box 4)"),N2349=""),"Zero-rate/export evidence missing; ","")&amp;IF(AND(C2349="Credit Note",H2349&gt;0),"Credit note should be negative; ","")&amp;IF(AND(C2349="Simplified Tax Invoice",F2349="B2B - VAT registered"),"Simplified invoice issued to VAT-registered B2B; ",""))</f>
        <v/>
      </c>
    </row>
    <row r="2350">
      <c r="A2350" s="17" t="n"/>
      <c r="B2350" s="14" t="n"/>
      <c r="C2350" s="14" t="n"/>
      <c r="D2350" s="14" t="n"/>
      <c r="E2350" s="16" t="n"/>
      <c r="F2350" s="14" t="n"/>
      <c r="G2350" s="14" t="n"/>
      <c r="H2350" s="19" t="n"/>
      <c r="I2350" s="19" t="n"/>
      <c r="J2350" s="34">
        <f>IF(A2350="","",H2350+I2350)</f>
        <v/>
      </c>
      <c r="K2350" s="14" t="n"/>
      <c r="L2350" s="14" t="n"/>
      <c r="M2350" s="14" t="n"/>
      <c r="N2350" s="14" t="n"/>
      <c r="O2350" s="20">
        <f>IF(A2350="","",SUMPRODUCT((A2350&gt;=Setup!$C$19:$C$30)*(A2350&lt;=Setup!$D$19:$D$30)*Setup!$A$19:$A$30))</f>
        <v/>
      </c>
      <c r="P2350" s="34">
        <f>IF(A2350="","",IF(G2350="Standard 15% (Box 1)",ROUND(H2350*Setup!$B$9,2),0))</f>
        <v/>
      </c>
      <c r="Q2350" s="34">
        <f>IF(A2350="","",I2350-P2350)</f>
        <v/>
      </c>
      <c r="R2350" s="23">
        <f>IF(A2350="","",IF(O2350=0,"Outside audit periods; ","")&amp;IF(G2350="","No VAT category; ","")&amp;IF(ABS(Q2350)&gt;Setup!$B$10,"VAT ≠ 15% × net; ","")&amp;IF(AND(F2350="B2B - VAT registered",NOT(AND(LEN(E2350)=15,LEFT(E2350,1)="3",RIGHT(E2350,1)="3",ISNUMBER(--E2350)))),"Invalid/missing customer VAT no; ","")&amp;IF(L2350&lt;&gt;"Yes","Not reported/cleared on FATOORA; ","")&amp;IF(AND(OR(G2350="Zero-rated domestic (Box 3)",G2350="Export (Box 4)"),N2350=""),"Zero-rate/export evidence missing; ","")&amp;IF(AND(C2350="Credit Note",H2350&gt;0),"Credit note should be negative; ","")&amp;IF(AND(C2350="Simplified Tax Invoice",F2350="B2B - VAT registered"),"Simplified invoice issued to VAT-registered B2B; ",""))</f>
        <v/>
      </c>
    </row>
    <row r="2351">
      <c r="A2351" s="17" t="n"/>
      <c r="B2351" s="14" t="n"/>
      <c r="C2351" s="14" t="n"/>
      <c r="D2351" s="14" t="n"/>
      <c r="E2351" s="16" t="n"/>
      <c r="F2351" s="14" t="n"/>
      <c r="G2351" s="14" t="n"/>
      <c r="H2351" s="19" t="n"/>
      <c r="I2351" s="19" t="n"/>
      <c r="J2351" s="34">
        <f>IF(A2351="","",H2351+I2351)</f>
        <v/>
      </c>
      <c r="K2351" s="14" t="n"/>
      <c r="L2351" s="14" t="n"/>
      <c r="M2351" s="14" t="n"/>
      <c r="N2351" s="14" t="n"/>
      <c r="O2351" s="20">
        <f>IF(A2351="","",SUMPRODUCT((A2351&gt;=Setup!$C$19:$C$30)*(A2351&lt;=Setup!$D$19:$D$30)*Setup!$A$19:$A$30))</f>
        <v/>
      </c>
      <c r="P2351" s="34">
        <f>IF(A2351="","",IF(G2351="Standard 15% (Box 1)",ROUND(H2351*Setup!$B$9,2),0))</f>
        <v/>
      </c>
      <c r="Q2351" s="34">
        <f>IF(A2351="","",I2351-P2351)</f>
        <v/>
      </c>
      <c r="R2351" s="23">
        <f>IF(A2351="","",IF(O2351=0,"Outside audit periods; ","")&amp;IF(G2351="","No VAT category; ","")&amp;IF(ABS(Q2351)&gt;Setup!$B$10,"VAT ≠ 15% × net; ","")&amp;IF(AND(F2351="B2B - VAT registered",NOT(AND(LEN(E2351)=15,LEFT(E2351,1)="3",RIGHT(E2351,1)="3",ISNUMBER(--E2351)))),"Invalid/missing customer VAT no; ","")&amp;IF(L2351&lt;&gt;"Yes","Not reported/cleared on FATOORA; ","")&amp;IF(AND(OR(G2351="Zero-rated domestic (Box 3)",G2351="Export (Box 4)"),N2351=""),"Zero-rate/export evidence missing; ","")&amp;IF(AND(C2351="Credit Note",H2351&gt;0),"Credit note should be negative; ","")&amp;IF(AND(C2351="Simplified Tax Invoice",F2351="B2B - VAT registered"),"Simplified invoice issued to VAT-registered B2B; ",""))</f>
        <v/>
      </c>
    </row>
    <row r="2352">
      <c r="A2352" s="17" t="n"/>
      <c r="B2352" s="14" t="n"/>
      <c r="C2352" s="14" t="n"/>
      <c r="D2352" s="14" t="n"/>
      <c r="E2352" s="16" t="n"/>
      <c r="F2352" s="14" t="n"/>
      <c r="G2352" s="14" t="n"/>
      <c r="H2352" s="19" t="n"/>
      <c r="I2352" s="19" t="n"/>
      <c r="J2352" s="34">
        <f>IF(A2352="","",H2352+I2352)</f>
        <v/>
      </c>
      <c r="K2352" s="14" t="n"/>
      <c r="L2352" s="14" t="n"/>
      <c r="M2352" s="14" t="n"/>
      <c r="N2352" s="14" t="n"/>
      <c r="O2352" s="20">
        <f>IF(A2352="","",SUMPRODUCT((A2352&gt;=Setup!$C$19:$C$30)*(A2352&lt;=Setup!$D$19:$D$30)*Setup!$A$19:$A$30))</f>
        <v/>
      </c>
      <c r="P2352" s="34">
        <f>IF(A2352="","",IF(G2352="Standard 15% (Box 1)",ROUND(H2352*Setup!$B$9,2),0))</f>
        <v/>
      </c>
      <c r="Q2352" s="34">
        <f>IF(A2352="","",I2352-P2352)</f>
        <v/>
      </c>
      <c r="R2352" s="23">
        <f>IF(A2352="","",IF(O2352=0,"Outside audit periods; ","")&amp;IF(G2352="","No VAT category; ","")&amp;IF(ABS(Q2352)&gt;Setup!$B$10,"VAT ≠ 15% × net; ","")&amp;IF(AND(F2352="B2B - VAT registered",NOT(AND(LEN(E2352)=15,LEFT(E2352,1)="3",RIGHT(E2352,1)="3",ISNUMBER(--E2352)))),"Invalid/missing customer VAT no; ","")&amp;IF(L2352&lt;&gt;"Yes","Not reported/cleared on FATOORA; ","")&amp;IF(AND(OR(G2352="Zero-rated domestic (Box 3)",G2352="Export (Box 4)"),N2352=""),"Zero-rate/export evidence missing; ","")&amp;IF(AND(C2352="Credit Note",H2352&gt;0),"Credit note should be negative; ","")&amp;IF(AND(C2352="Simplified Tax Invoice",F2352="B2B - VAT registered"),"Simplified invoice issued to VAT-registered B2B; ",""))</f>
        <v/>
      </c>
    </row>
    <row r="2353">
      <c r="A2353" s="17" t="n"/>
      <c r="B2353" s="14" t="n"/>
      <c r="C2353" s="14" t="n"/>
      <c r="D2353" s="14" t="n"/>
      <c r="E2353" s="16" t="n"/>
      <c r="F2353" s="14" t="n"/>
      <c r="G2353" s="14" t="n"/>
      <c r="H2353" s="19" t="n"/>
      <c r="I2353" s="19" t="n"/>
      <c r="J2353" s="34">
        <f>IF(A2353="","",H2353+I2353)</f>
        <v/>
      </c>
      <c r="K2353" s="14" t="n"/>
      <c r="L2353" s="14" t="n"/>
      <c r="M2353" s="14" t="n"/>
      <c r="N2353" s="14" t="n"/>
      <c r="O2353" s="20">
        <f>IF(A2353="","",SUMPRODUCT((A2353&gt;=Setup!$C$19:$C$30)*(A2353&lt;=Setup!$D$19:$D$30)*Setup!$A$19:$A$30))</f>
        <v/>
      </c>
      <c r="P2353" s="34">
        <f>IF(A2353="","",IF(G2353="Standard 15% (Box 1)",ROUND(H2353*Setup!$B$9,2),0))</f>
        <v/>
      </c>
      <c r="Q2353" s="34">
        <f>IF(A2353="","",I2353-P2353)</f>
        <v/>
      </c>
      <c r="R2353" s="23">
        <f>IF(A2353="","",IF(O2353=0,"Outside audit periods; ","")&amp;IF(G2353="","No VAT category; ","")&amp;IF(ABS(Q2353)&gt;Setup!$B$10,"VAT ≠ 15% × net; ","")&amp;IF(AND(F2353="B2B - VAT registered",NOT(AND(LEN(E2353)=15,LEFT(E2353,1)="3",RIGHT(E2353,1)="3",ISNUMBER(--E2353)))),"Invalid/missing customer VAT no; ","")&amp;IF(L2353&lt;&gt;"Yes","Not reported/cleared on FATOORA; ","")&amp;IF(AND(OR(G2353="Zero-rated domestic (Box 3)",G2353="Export (Box 4)"),N2353=""),"Zero-rate/export evidence missing; ","")&amp;IF(AND(C2353="Credit Note",H2353&gt;0),"Credit note should be negative; ","")&amp;IF(AND(C2353="Simplified Tax Invoice",F2353="B2B - VAT registered"),"Simplified invoice issued to VAT-registered B2B; ",""))</f>
        <v/>
      </c>
    </row>
    <row r="2354">
      <c r="A2354" s="17" t="n"/>
      <c r="B2354" s="14" t="n"/>
      <c r="C2354" s="14" t="n"/>
      <c r="D2354" s="14" t="n"/>
      <c r="E2354" s="16" t="n"/>
      <c r="F2354" s="14" t="n"/>
      <c r="G2354" s="14" t="n"/>
      <c r="H2354" s="19" t="n"/>
      <c r="I2354" s="19" t="n"/>
      <c r="J2354" s="34">
        <f>IF(A2354="","",H2354+I2354)</f>
        <v/>
      </c>
      <c r="K2354" s="14" t="n"/>
      <c r="L2354" s="14" t="n"/>
      <c r="M2354" s="14" t="n"/>
      <c r="N2354" s="14" t="n"/>
      <c r="O2354" s="20">
        <f>IF(A2354="","",SUMPRODUCT((A2354&gt;=Setup!$C$19:$C$30)*(A2354&lt;=Setup!$D$19:$D$30)*Setup!$A$19:$A$30))</f>
        <v/>
      </c>
      <c r="P2354" s="34">
        <f>IF(A2354="","",IF(G2354="Standard 15% (Box 1)",ROUND(H2354*Setup!$B$9,2),0))</f>
        <v/>
      </c>
      <c r="Q2354" s="34">
        <f>IF(A2354="","",I2354-P2354)</f>
        <v/>
      </c>
      <c r="R2354" s="23">
        <f>IF(A2354="","",IF(O2354=0,"Outside audit periods; ","")&amp;IF(G2354="","No VAT category; ","")&amp;IF(ABS(Q2354)&gt;Setup!$B$10,"VAT ≠ 15% × net; ","")&amp;IF(AND(F2354="B2B - VAT registered",NOT(AND(LEN(E2354)=15,LEFT(E2354,1)="3",RIGHT(E2354,1)="3",ISNUMBER(--E2354)))),"Invalid/missing customer VAT no; ","")&amp;IF(L2354&lt;&gt;"Yes","Not reported/cleared on FATOORA; ","")&amp;IF(AND(OR(G2354="Zero-rated domestic (Box 3)",G2354="Export (Box 4)"),N2354=""),"Zero-rate/export evidence missing; ","")&amp;IF(AND(C2354="Credit Note",H2354&gt;0),"Credit note should be negative; ","")&amp;IF(AND(C2354="Simplified Tax Invoice",F2354="B2B - VAT registered"),"Simplified invoice issued to VAT-registered B2B; ",""))</f>
        <v/>
      </c>
    </row>
    <row r="2355">
      <c r="A2355" s="17" t="n"/>
      <c r="B2355" s="14" t="n"/>
      <c r="C2355" s="14" t="n"/>
      <c r="D2355" s="14" t="n"/>
      <c r="E2355" s="16" t="n"/>
      <c r="F2355" s="14" t="n"/>
      <c r="G2355" s="14" t="n"/>
      <c r="H2355" s="19" t="n"/>
      <c r="I2355" s="19" t="n"/>
      <c r="J2355" s="34">
        <f>IF(A2355="","",H2355+I2355)</f>
        <v/>
      </c>
      <c r="K2355" s="14" t="n"/>
      <c r="L2355" s="14" t="n"/>
      <c r="M2355" s="14" t="n"/>
      <c r="N2355" s="14" t="n"/>
      <c r="O2355" s="20">
        <f>IF(A2355="","",SUMPRODUCT((A2355&gt;=Setup!$C$19:$C$30)*(A2355&lt;=Setup!$D$19:$D$30)*Setup!$A$19:$A$30))</f>
        <v/>
      </c>
      <c r="P2355" s="34">
        <f>IF(A2355="","",IF(G2355="Standard 15% (Box 1)",ROUND(H2355*Setup!$B$9,2),0))</f>
        <v/>
      </c>
      <c r="Q2355" s="34">
        <f>IF(A2355="","",I2355-P2355)</f>
        <v/>
      </c>
      <c r="R2355" s="23">
        <f>IF(A2355="","",IF(O2355=0,"Outside audit periods; ","")&amp;IF(G2355="","No VAT category; ","")&amp;IF(ABS(Q2355)&gt;Setup!$B$10,"VAT ≠ 15% × net; ","")&amp;IF(AND(F2355="B2B - VAT registered",NOT(AND(LEN(E2355)=15,LEFT(E2355,1)="3",RIGHT(E2355,1)="3",ISNUMBER(--E2355)))),"Invalid/missing customer VAT no; ","")&amp;IF(L2355&lt;&gt;"Yes","Not reported/cleared on FATOORA; ","")&amp;IF(AND(OR(G2355="Zero-rated domestic (Box 3)",G2355="Export (Box 4)"),N2355=""),"Zero-rate/export evidence missing; ","")&amp;IF(AND(C2355="Credit Note",H2355&gt;0),"Credit note should be negative; ","")&amp;IF(AND(C2355="Simplified Tax Invoice",F2355="B2B - VAT registered"),"Simplified invoice issued to VAT-registered B2B; ",""))</f>
        <v/>
      </c>
    </row>
    <row r="2356">
      <c r="A2356" s="17" t="n"/>
      <c r="B2356" s="14" t="n"/>
      <c r="C2356" s="14" t="n"/>
      <c r="D2356" s="14" t="n"/>
      <c r="E2356" s="16" t="n"/>
      <c r="F2356" s="14" t="n"/>
      <c r="G2356" s="14" t="n"/>
      <c r="H2356" s="19" t="n"/>
      <c r="I2356" s="19" t="n"/>
      <c r="J2356" s="34">
        <f>IF(A2356="","",H2356+I2356)</f>
        <v/>
      </c>
      <c r="K2356" s="14" t="n"/>
      <c r="L2356" s="14" t="n"/>
      <c r="M2356" s="14" t="n"/>
      <c r="N2356" s="14" t="n"/>
      <c r="O2356" s="20">
        <f>IF(A2356="","",SUMPRODUCT((A2356&gt;=Setup!$C$19:$C$30)*(A2356&lt;=Setup!$D$19:$D$30)*Setup!$A$19:$A$30))</f>
        <v/>
      </c>
      <c r="P2356" s="34">
        <f>IF(A2356="","",IF(G2356="Standard 15% (Box 1)",ROUND(H2356*Setup!$B$9,2),0))</f>
        <v/>
      </c>
      <c r="Q2356" s="34">
        <f>IF(A2356="","",I2356-P2356)</f>
        <v/>
      </c>
      <c r="R2356" s="23">
        <f>IF(A2356="","",IF(O2356=0,"Outside audit periods; ","")&amp;IF(G2356="","No VAT category; ","")&amp;IF(ABS(Q2356)&gt;Setup!$B$10,"VAT ≠ 15% × net; ","")&amp;IF(AND(F2356="B2B - VAT registered",NOT(AND(LEN(E2356)=15,LEFT(E2356,1)="3",RIGHT(E2356,1)="3",ISNUMBER(--E2356)))),"Invalid/missing customer VAT no; ","")&amp;IF(L2356&lt;&gt;"Yes","Not reported/cleared on FATOORA; ","")&amp;IF(AND(OR(G2356="Zero-rated domestic (Box 3)",G2356="Export (Box 4)"),N2356=""),"Zero-rate/export evidence missing; ","")&amp;IF(AND(C2356="Credit Note",H2356&gt;0),"Credit note should be negative; ","")&amp;IF(AND(C2356="Simplified Tax Invoice",F2356="B2B - VAT registered"),"Simplified invoice issued to VAT-registered B2B; ",""))</f>
        <v/>
      </c>
    </row>
    <row r="2357">
      <c r="A2357" s="17" t="n"/>
      <c r="B2357" s="14" t="n"/>
      <c r="C2357" s="14" t="n"/>
      <c r="D2357" s="14" t="n"/>
      <c r="E2357" s="16" t="n"/>
      <c r="F2357" s="14" t="n"/>
      <c r="G2357" s="14" t="n"/>
      <c r="H2357" s="19" t="n"/>
      <c r="I2357" s="19" t="n"/>
      <c r="J2357" s="34">
        <f>IF(A2357="","",H2357+I2357)</f>
        <v/>
      </c>
      <c r="K2357" s="14" t="n"/>
      <c r="L2357" s="14" t="n"/>
      <c r="M2357" s="14" t="n"/>
      <c r="N2357" s="14" t="n"/>
      <c r="O2357" s="20">
        <f>IF(A2357="","",SUMPRODUCT((A2357&gt;=Setup!$C$19:$C$30)*(A2357&lt;=Setup!$D$19:$D$30)*Setup!$A$19:$A$30))</f>
        <v/>
      </c>
      <c r="P2357" s="34">
        <f>IF(A2357="","",IF(G2357="Standard 15% (Box 1)",ROUND(H2357*Setup!$B$9,2),0))</f>
        <v/>
      </c>
      <c r="Q2357" s="34">
        <f>IF(A2357="","",I2357-P2357)</f>
        <v/>
      </c>
      <c r="R2357" s="23">
        <f>IF(A2357="","",IF(O2357=0,"Outside audit periods; ","")&amp;IF(G2357="","No VAT category; ","")&amp;IF(ABS(Q2357)&gt;Setup!$B$10,"VAT ≠ 15% × net; ","")&amp;IF(AND(F2357="B2B - VAT registered",NOT(AND(LEN(E2357)=15,LEFT(E2357,1)="3",RIGHT(E2357,1)="3",ISNUMBER(--E2357)))),"Invalid/missing customer VAT no; ","")&amp;IF(L2357&lt;&gt;"Yes","Not reported/cleared on FATOORA; ","")&amp;IF(AND(OR(G2357="Zero-rated domestic (Box 3)",G2357="Export (Box 4)"),N2357=""),"Zero-rate/export evidence missing; ","")&amp;IF(AND(C2357="Credit Note",H2357&gt;0),"Credit note should be negative; ","")&amp;IF(AND(C2357="Simplified Tax Invoice",F2357="B2B - VAT registered"),"Simplified invoice issued to VAT-registered B2B; ",""))</f>
        <v/>
      </c>
    </row>
    <row r="2358">
      <c r="A2358" s="17" t="n"/>
      <c r="B2358" s="14" t="n"/>
      <c r="C2358" s="14" t="n"/>
      <c r="D2358" s="14" t="n"/>
      <c r="E2358" s="16" t="n"/>
      <c r="F2358" s="14" t="n"/>
      <c r="G2358" s="14" t="n"/>
      <c r="H2358" s="19" t="n"/>
      <c r="I2358" s="19" t="n"/>
      <c r="J2358" s="34">
        <f>IF(A2358="","",H2358+I2358)</f>
        <v/>
      </c>
      <c r="K2358" s="14" t="n"/>
      <c r="L2358" s="14" t="n"/>
      <c r="M2358" s="14" t="n"/>
      <c r="N2358" s="14" t="n"/>
      <c r="O2358" s="20">
        <f>IF(A2358="","",SUMPRODUCT((A2358&gt;=Setup!$C$19:$C$30)*(A2358&lt;=Setup!$D$19:$D$30)*Setup!$A$19:$A$30))</f>
        <v/>
      </c>
      <c r="P2358" s="34">
        <f>IF(A2358="","",IF(G2358="Standard 15% (Box 1)",ROUND(H2358*Setup!$B$9,2),0))</f>
        <v/>
      </c>
      <c r="Q2358" s="34">
        <f>IF(A2358="","",I2358-P2358)</f>
        <v/>
      </c>
      <c r="R2358" s="23">
        <f>IF(A2358="","",IF(O2358=0,"Outside audit periods; ","")&amp;IF(G2358="","No VAT category; ","")&amp;IF(ABS(Q2358)&gt;Setup!$B$10,"VAT ≠ 15% × net; ","")&amp;IF(AND(F2358="B2B - VAT registered",NOT(AND(LEN(E2358)=15,LEFT(E2358,1)="3",RIGHT(E2358,1)="3",ISNUMBER(--E2358)))),"Invalid/missing customer VAT no; ","")&amp;IF(L2358&lt;&gt;"Yes","Not reported/cleared on FATOORA; ","")&amp;IF(AND(OR(G2358="Zero-rated domestic (Box 3)",G2358="Export (Box 4)"),N2358=""),"Zero-rate/export evidence missing; ","")&amp;IF(AND(C2358="Credit Note",H2358&gt;0),"Credit note should be negative; ","")&amp;IF(AND(C2358="Simplified Tax Invoice",F2358="B2B - VAT registered"),"Simplified invoice issued to VAT-registered B2B; ",""))</f>
        <v/>
      </c>
    </row>
    <row r="2359">
      <c r="A2359" s="17" t="n"/>
      <c r="B2359" s="14" t="n"/>
      <c r="C2359" s="14" t="n"/>
      <c r="D2359" s="14" t="n"/>
      <c r="E2359" s="16" t="n"/>
      <c r="F2359" s="14" t="n"/>
      <c r="G2359" s="14" t="n"/>
      <c r="H2359" s="19" t="n"/>
      <c r="I2359" s="19" t="n"/>
      <c r="J2359" s="34">
        <f>IF(A2359="","",H2359+I2359)</f>
        <v/>
      </c>
      <c r="K2359" s="14" t="n"/>
      <c r="L2359" s="14" t="n"/>
      <c r="M2359" s="14" t="n"/>
      <c r="N2359" s="14" t="n"/>
      <c r="O2359" s="20">
        <f>IF(A2359="","",SUMPRODUCT((A2359&gt;=Setup!$C$19:$C$30)*(A2359&lt;=Setup!$D$19:$D$30)*Setup!$A$19:$A$30))</f>
        <v/>
      </c>
      <c r="P2359" s="34">
        <f>IF(A2359="","",IF(G2359="Standard 15% (Box 1)",ROUND(H2359*Setup!$B$9,2),0))</f>
        <v/>
      </c>
      <c r="Q2359" s="34">
        <f>IF(A2359="","",I2359-P2359)</f>
        <v/>
      </c>
      <c r="R2359" s="23">
        <f>IF(A2359="","",IF(O2359=0,"Outside audit periods; ","")&amp;IF(G2359="","No VAT category; ","")&amp;IF(ABS(Q2359)&gt;Setup!$B$10,"VAT ≠ 15% × net; ","")&amp;IF(AND(F2359="B2B - VAT registered",NOT(AND(LEN(E2359)=15,LEFT(E2359,1)="3",RIGHT(E2359,1)="3",ISNUMBER(--E2359)))),"Invalid/missing customer VAT no; ","")&amp;IF(L2359&lt;&gt;"Yes","Not reported/cleared on FATOORA; ","")&amp;IF(AND(OR(G2359="Zero-rated domestic (Box 3)",G2359="Export (Box 4)"),N2359=""),"Zero-rate/export evidence missing; ","")&amp;IF(AND(C2359="Credit Note",H2359&gt;0),"Credit note should be negative; ","")&amp;IF(AND(C2359="Simplified Tax Invoice",F2359="B2B - VAT registered"),"Simplified invoice issued to VAT-registered B2B; ",""))</f>
        <v/>
      </c>
    </row>
    <row r="2360">
      <c r="A2360" s="17" t="n"/>
      <c r="B2360" s="14" t="n"/>
      <c r="C2360" s="14" t="n"/>
      <c r="D2360" s="14" t="n"/>
      <c r="E2360" s="16" t="n"/>
      <c r="F2360" s="14" t="n"/>
      <c r="G2360" s="14" t="n"/>
      <c r="H2360" s="19" t="n"/>
      <c r="I2360" s="19" t="n"/>
      <c r="J2360" s="34">
        <f>IF(A2360="","",H2360+I2360)</f>
        <v/>
      </c>
      <c r="K2360" s="14" t="n"/>
      <c r="L2360" s="14" t="n"/>
      <c r="M2360" s="14" t="n"/>
      <c r="N2360" s="14" t="n"/>
      <c r="O2360" s="20">
        <f>IF(A2360="","",SUMPRODUCT((A2360&gt;=Setup!$C$19:$C$30)*(A2360&lt;=Setup!$D$19:$D$30)*Setup!$A$19:$A$30))</f>
        <v/>
      </c>
      <c r="P2360" s="34">
        <f>IF(A2360="","",IF(G2360="Standard 15% (Box 1)",ROUND(H2360*Setup!$B$9,2),0))</f>
        <v/>
      </c>
      <c r="Q2360" s="34">
        <f>IF(A2360="","",I2360-P2360)</f>
        <v/>
      </c>
      <c r="R2360" s="23">
        <f>IF(A2360="","",IF(O2360=0,"Outside audit periods; ","")&amp;IF(G2360="","No VAT category; ","")&amp;IF(ABS(Q2360)&gt;Setup!$B$10,"VAT ≠ 15% × net; ","")&amp;IF(AND(F2360="B2B - VAT registered",NOT(AND(LEN(E2360)=15,LEFT(E2360,1)="3",RIGHT(E2360,1)="3",ISNUMBER(--E2360)))),"Invalid/missing customer VAT no; ","")&amp;IF(L2360&lt;&gt;"Yes","Not reported/cleared on FATOORA; ","")&amp;IF(AND(OR(G2360="Zero-rated domestic (Box 3)",G2360="Export (Box 4)"),N2360=""),"Zero-rate/export evidence missing; ","")&amp;IF(AND(C2360="Credit Note",H2360&gt;0),"Credit note should be negative; ","")&amp;IF(AND(C2360="Simplified Tax Invoice",F2360="B2B - VAT registered"),"Simplified invoice issued to VAT-registered B2B; ",""))</f>
        <v/>
      </c>
    </row>
    <row r="2361">
      <c r="A2361" s="17" t="n"/>
      <c r="B2361" s="14" t="n"/>
      <c r="C2361" s="14" t="n"/>
      <c r="D2361" s="14" t="n"/>
      <c r="E2361" s="16" t="n"/>
      <c r="F2361" s="14" t="n"/>
      <c r="G2361" s="14" t="n"/>
      <c r="H2361" s="19" t="n"/>
      <c r="I2361" s="19" t="n"/>
      <c r="J2361" s="34">
        <f>IF(A2361="","",H2361+I2361)</f>
        <v/>
      </c>
      <c r="K2361" s="14" t="n"/>
      <c r="L2361" s="14" t="n"/>
      <c r="M2361" s="14" t="n"/>
      <c r="N2361" s="14" t="n"/>
      <c r="O2361" s="20">
        <f>IF(A2361="","",SUMPRODUCT((A2361&gt;=Setup!$C$19:$C$30)*(A2361&lt;=Setup!$D$19:$D$30)*Setup!$A$19:$A$30))</f>
        <v/>
      </c>
      <c r="P2361" s="34">
        <f>IF(A2361="","",IF(G2361="Standard 15% (Box 1)",ROUND(H2361*Setup!$B$9,2),0))</f>
        <v/>
      </c>
      <c r="Q2361" s="34">
        <f>IF(A2361="","",I2361-P2361)</f>
        <v/>
      </c>
      <c r="R2361" s="23">
        <f>IF(A2361="","",IF(O2361=0,"Outside audit periods; ","")&amp;IF(G2361="","No VAT category; ","")&amp;IF(ABS(Q2361)&gt;Setup!$B$10,"VAT ≠ 15% × net; ","")&amp;IF(AND(F2361="B2B - VAT registered",NOT(AND(LEN(E2361)=15,LEFT(E2361,1)="3",RIGHT(E2361,1)="3",ISNUMBER(--E2361)))),"Invalid/missing customer VAT no; ","")&amp;IF(L2361&lt;&gt;"Yes","Not reported/cleared on FATOORA; ","")&amp;IF(AND(OR(G2361="Zero-rated domestic (Box 3)",G2361="Export (Box 4)"),N2361=""),"Zero-rate/export evidence missing; ","")&amp;IF(AND(C2361="Credit Note",H2361&gt;0),"Credit note should be negative; ","")&amp;IF(AND(C2361="Simplified Tax Invoice",F2361="B2B - VAT registered"),"Simplified invoice issued to VAT-registered B2B; ",""))</f>
        <v/>
      </c>
    </row>
    <row r="2362">
      <c r="A2362" s="17" t="n"/>
      <c r="B2362" s="14" t="n"/>
      <c r="C2362" s="14" t="n"/>
      <c r="D2362" s="14" t="n"/>
      <c r="E2362" s="16" t="n"/>
      <c r="F2362" s="14" t="n"/>
      <c r="G2362" s="14" t="n"/>
      <c r="H2362" s="19" t="n"/>
      <c r="I2362" s="19" t="n"/>
      <c r="J2362" s="34">
        <f>IF(A2362="","",H2362+I2362)</f>
        <v/>
      </c>
      <c r="K2362" s="14" t="n"/>
      <c r="L2362" s="14" t="n"/>
      <c r="M2362" s="14" t="n"/>
      <c r="N2362" s="14" t="n"/>
      <c r="O2362" s="20">
        <f>IF(A2362="","",SUMPRODUCT((A2362&gt;=Setup!$C$19:$C$30)*(A2362&lt;=Setup!$D$19:$D$30)*Setup!$A$19:$A$30))</f>
        <v/>
      </c>
      <c r="P2362" s="34">
        <f>IF(A2362="","",IF(G2362="Standard 15% (Box 1)",ROUND(H2362*Setup!$B$9,2),0))</f>
        <v/>
      </c>
      <c r="Q2362" s="34">
        <f>IF(A2362="","",I2362-P2362)</f>
        <v/>
      </c>
      <c r="R2362" s="23">
        <f>IF(A2362="","",IF(O2362=0,"Outside audit periods; ","")&amp;IF(G2362="","No VAT category; ","")&amp;IF(ABS(Q2362)&gt;Setup!$B$10,"VAT ≠ 15% × net; ","")&amp;IF(AND(F2362="B2B - VAT registered",NOT(AND(LEN(E2362)=15,LEFT(E2362,1)="3",RIGHT(E2362,1)="3",ISNUMBER(--E2362)))),"Invalid/missing customer VAT no; ","")&amp;IF(L2362&lt;&gt;"Yes","Not reported/cleared on FATOORA; ","")&amp;IF(AND(OR(G2362="Zero-rated domestic (Box 3)",G2362="Export (Box 4)"),N2362=""),"Zero-rate/export evidence missing; ","")&amp;IF(AND(C2362="Credit Note",H2362&gt;0),"Credit note should be negative; ","")&amp;IF(AND(C2362="Simplified Tax Invoice",F2362="B2B - VAT registered"),"Simplified invoice issued to VAT-registered B2B; ",""))</f>
        <v/>
      </c>
    </row>
    <row r="2363">
      <c r="A2363" s="17" t="n"/>
      <c r="B2363" s="14" t="n"/>
      <c r="C2363" s="14" t="n"/>
      <c r="D2363" s="14" t="n"/>
      <c r="E2363" s="16" t="n"/>
      <c r="F2363" s="14" t="n"/>
      <c r="G2363" s="14" t="n"/>
      <c r="H2363" s="19" t="n"/>
      <c r="I2363" s="19" t="n"/>
      <c r="J2363" s="34">
        <f>IF(A2363="","",H2363+I2363)</f>
        <v/>
      </c>
      <c r="K2363" s="14" t="n"/>
      <c r="L2363" s="14" t="n"/>
      <c r="M2363" s="14" t="n"/>
      <c r="N2363" s="14" t="n"/>
      <c r="O2363" s="20">
        <f>IF(A2363="","",SUMPRODUCT((A2363&gt;=Setup!$C$19:$C$30)*(A2363&lt;=Setup!$D$19:$D$30)*Setup!$A$19:$A$30))</f>
        <v/>
      </c>
      <c r="P2363" s="34">
        <f>IF(A2363="","",IF(G2363="Standard 15% (Box 1)",ROUND(H2363*Setup!$B$9,2),0))</f>
        <v/>
      </c>
      <c r="Q2363" s="34">
        <f>IF(A2363="","",I2363-P2363)</f>
        <v/>
      </c>
      <c r="R2363" s="23">
        <f>IF(A2363="","",IF(O2363=0,"Outside audit periods; ","")&amp;IF(G2363="","No VAT category; ","")&amp;IF(ABS(Q2363)&gt;Setup!$B$10,"VAT ≠ 15% × net; ","")&amp;IF(AND(F2363="B2B - VAT registered",NOT(AND(LEN(E2363)=15,LEFT(E2363,1)="3",RIGHT(E2363,1)="3",ISNUMBER(--E2363)))),"Invalid/missing customer VAT no; ","")&amp;IF(L2363&lt;&gt;"Yes","Not reported/cleared on FATOORA; ","")&amp;IF(AND(OR(G2363="Zero-rated domestic (Box 3)",G2363="Export (Box 4)"),N2363=""),"Zero-rate/export evidence missing; ","")&amp;IF(AND(C2363="Credit Note",H2363&gt;0),"Credit note should be negative; ","")&amp;IF(AND(C2363="Simplified Tax Invoice",F2363="B2B - VAT registered"),"Simplified invoice issued to VAT-registered B2B; ",""))</f>
        <v/>
      </c>
    </row>
    <row r="2364">
      <c r="A2364" s="17" t="n"/>
      <c r="B2364" s="14" t="n"/>
      <c r="C2364" s="14" t="n"/>
      <c r="D2364" s="14" t="n"/>
      <c r="E2364" s="16" t="n"/>
      <c r="F2364" s="14" t="n"/>
      <c r="G2364" s="14" t="n"/>
      <c r="H2364" s="19" t="n"/>
      <c r="I2364" s="19" t="n"/>
      <c r="J2364" s="34">
        <f>IF(A2364="","",H2364+I2364)</f>
        <v/>
      </c>
      <c r="K2364" s="14" t="n"/>
      <c r="L2364" s="14" t="n"/>
      <c r="M2364" s="14" t="n"/>
      <c r="N2364" s="14" t="n"/>
      <c r="O2364" s="20">
        <f>IF(A2364="","",SUMPRODUCT((A2364&gt;=Setup!$C$19:$C$30)*(A2364&lt;=Setup!$D$19:$D$30)*Setup!$A$19:$A$30))</f>
        <v/>
      </c>
      <c r="P2364" s="34">
        <f>IF(A2364="","",IF(G2364="Standard 15% (Box 1)",ROUND(H2364*Setup!$B$9,2),0))</f>
        <v/>
      </c>
      <c r="Q2364" s="34">
        <f>IF(A2364="","",I2364-P2364)</f>
        <v/>
      </c>
      <c r="R2364" s="23">
        <f>IF(A2364="","",IF(O2364=0,"Outside audit periods; ","")&amp;IF(G2364="","No VAT category; ","")&amp;IF(ABS(Q2364)&gt;Setup!$B$10,"VAT ≠ 15% × net; ","")&amp;IF(AND(F2364="B2B - VAT registered",NOT(AND(LEN(E2364)=15,LEFT(E2364,1)="3",RIGHT(E2364,1)="3",ISNUMBER(--E2364)))),"Invalid/missing customer VAT no; ","")&amp;IF(L2364&lt;&gt;"Yes","Not reported/cleared on FATOORA; ","")&amp;IF(AND(OR(G2364="Zero-rated domestic (Box 3)",G2364="Export (Box 4)"),N2364=""),"Zero-rate/export evidence missing; ","")&amp;IF(AND(C2364="Credit Note",H2364&gt;0),"Credit note should be negative; ","")&amp;IF(AND(C2364="Simplified Tax Invoice",F2364="B2B - VAT registered"),"Simplified invoice issued to VAT-registered B2B; ",""))</f>
        <v/>
      </c>
    </row>
    <row r="2365">
      <c r="A2365" s="17" t="n"/>
      <c r="B2365" s="14" t="n"/>
      <c r="C2365" s="14" t="n"/>
      <c r="D2365" s="14" t="n"/>
      <c r="E2365" s="16" t="n"/>
      <c r="F2365" s="14" t="n"/>
      <c r="G2365" s="14" t="n"/>
      <c r="H2365" s="19" t="n"/>
      <c r="I2365" s="19" t="n"/>
      <c r="J2365" s="34">
        <f>IF(A2365="","",H2365+I2365)</f>
        <v/>
      </c>
      <c r="K2365" s="14" t="n"/>
      <c r="L2365" s="14" t="n"/>
      <c r="M2365" s="14" t="n"/>
      <c r="N2365" s="14" t="n"/>
      <c r="O2365" s="20">
        <f>IF(A2365="","",SUMPRODUCT((A2365&gt;=Setup!$C$19:$C$30)*(A2365&lt;=Setup!$D$19:$D$30)*Setup!$A$19:$A$30))</f>
        <v/>
      </c>
      <c r="P2365" s="34">
        <f>IF(A2365="","",IF(G2365="Standard 15% (Box 1)",ROUND(H2365*Setup!$B$9,2),0))</f>
        <v/>
      </c>
      <c r="Q2365" s="34">
        <f>IF(A2365="","",I2365-P2365)</f>
        <v/>
      </c>
      <c r="R2365" s="23">
        <f>IF(A2365="","",IF(O2365=0,"Outside audit periods; ","")&amp;IF(G2365="","No VAT category; ","")&amp;IF(ABS(Q2365)&gt;Setup!$B$10,"VAT ≠ 15% × net; ","")&amp;IF(AND(F2365="B2B - VAT registered",NOT(AND(LEN(E2365)=15,LEFT(E2365,1)="3",RIGHT(E2365,1)="3",ISNUMBER(--E2365)))),"Invalid/missing customer VAT no; ","")&amp;IF(L2365&lt;&gt;"Yes","Not reported/cleared on FATOORA; ","")&amp;IF(AND(OR(G2365="Zero-rated domestic (Box 3)",G2365="Export (Box 4)"),N2365=""),"Zero-rate/export evidence missing; ","")&amp;IF(AND(C2365="Credit Note",H2365&gt;0),"Credit note should be negative; ","")&amp;IF(AND(C2365="Simplified Tax Invoice",F2365="B2B - VAT registered"),"Simplified invoice issued to VAT-registered B2B; ",""))</f>
        <v/>
      </c>
    </row>
    <row r="2366">
      <c r="A2366" s="17" t="n"/>
      <c r="B2366" s="14" t="n"/>
      <c r="C2366" s="14" t="n"/>
      <c r="D2366" s="14" t="n"/>
      <c r="E2366" s="16" t="n"/>
      <c r="F2366" s="14" t="n"/>
      <c r="G2366" s="14" t="n"/>
      <c r="H2366" s="19" t="n"/>
      <c r="I2366" s="19" t="n"/>
      <c r="J2366" s="34">
        <f>IF(A2366="","",H2366+I2366)</f>
        <v/>
      </c>
      <c r="K2366" s="14" t="n"/>
      <c r="L2366" s="14" t="n"/>
      <c r="M2366" s="14" t="n"/>
      <c r="N2366" s="14" t="n"/>
      <c r="O2366" s="20">
        <f>IF(A2366="","",SUMPRODUCT((A2366&gt;=Setup!$C$19:$C$30)*(A2366&lt;=Setup!$D$19:$D$30)*Setup!$A$19:$A$30))</f>
        <v/>
      </c>
      <c r="P2366" s="34">
        <f>IF(A2366="","",IF(G2366="Standard 15% (Box 1)",ROUND(H2366*Setup!$B$9,2),0))</f>
        <v/>
      </c>
      <c r="Q2366" s="34">
        <f>IF(A2366="","",I2366-P2366)</f>
        <v/>
      </c>
      <c r="R2366" s="23">
        <f>IF(A2366="","",IF(O2366=0,"Outside audit periods; ","")&amp;IF(G2366="","No VAT category; ","")&amp;IF(ABS(Q2366)&gt;Setup!$B$10,"VAT ≠ 15% × net; ","")&amp;IF(AND(F2366="B2B - VAT registered",NOT(AND(LEN(E2366)=15,LEFT(E2366,1)="3",RIGHT(E2366,1)="3",ISNUMBER(--E2366)))),"Invalid/missing customer VAT no; ","")&amp;IF(L2366&lt;&gt;"Yes","Not reported/cleared on FATOORA; ","")&amp;IF(AND(OR(G2366="Zero-rated domestic (Box 3)",G2366="Export (Box 4)"),N2366=""),"Zero-rate/export evidence missing; ","")&amp;IF(AND(C2366="Credit Note",H2366&gt;0),"Credit note should be negative; ","")&amp;IF(AND(C2366="Simplified Tax Invoice",F2366="B2B - VAT registered"),"Simplified invoice issued to VAT-registered B2B; ",""))</f>
        <v/>
      </c>
    </row>
    <row r="2367">
      <c r="A2367" s="17" t="n"/>
      <c r="B2367" s="14" t="n"/>
      <c r="C2367" s="14" t="n"/>
      <c r="D2367" s="14" t="n"/>
      <c r="E2367" s="16" t="n"/>
      <c r="F2367" s="14" t="n"/>
      <c r="G2367" s="14" t="n"/>
      <c r="H2367" s="19" t="n"/>
      <c r="I2367" s="19" t="n"/>
      <c r="J2367" s="34">
        <f>IF(A2367="","",H2367+I2367)</f>
        <v/>
      </c>
      <c r="K2367" s="14" t="n"/>
      <c r="L2367" s="14" t="n"/>
      <c r="M2367" s="14" t="n"/>
      <c r="N2367" s="14" t="n"/>
      <c r="O2367" s="20">
        <f>IF(A2367="","",SUMPRODUCT((A2367&gt;=Setup!$C$19:$C$30)*(A2367&lt;=Setup!$D$19:$D$30)*Setup!$A$19:$A$30))</f>
        <v/>
      </c>
      <c r="P2367" s="34">
        <f>IF(A2367="","",IF(G2367="Standard 15% (Box 1)",ROUND(H2367*Setup!$B$9,2),0))</f>
        <v/>
      </c>
      <c r="Q2367" s="34">
        <f>IF(A2367="","",I2367-P2367)</f>
        <v/>
      </c>
      <c r="R2367" s="23">
        <f>IF(A2367="","",IF(O2367=0,"Outside audit periods; ","")&amp;IF(G2367="","No VAT category; ","")&amp;IF(ABS(Q2367)&gt;Setup!$B$10,"VAT ≠ 15% × net; ","")&amp;IF(AND(F2367="B2B - VAT registered",NOT(AND(LEN(E2367)=15,LEFT(E2367,1)="3",RIGHT(E2367,1)="3",ISNUMBER(--E2367)))),"Invalid/missing customer VAT no; ","")&amp;IF(L2367&lt;&gt;"Yes","Not reported/cleared on FATOORA; ","")&amp;IF(AND(OR(G2367="Zero-rated domestic (Box 3)",G2367="Export (Box 4)"),N2367=""),"Zero-rate/export evidence missing; ","")&amp;IF(AND(C2367="Credit Note",H2367&gt;0),"Credit note should be negative; ","")&amp;IF(AND(C2367="Simplified Tax Invoice",F2367="B2B - VAT registered"),"Simplified invoice issued to VAT-registered B2B; ",""))</f>
        <v/>
      </c>
    </row>
    <row r="2368">
      <c r="A2368" s="17" t="n"/>
      <c r="B2368" s="14" t="n"/>
      <c r="C2368" s="14" t="n"/>
      <c r="D2368" s="14" t="n"/>
      <c r="E2368" s="16" t="n"/>
      <c r="F2368" s="14" t="n"/>
      <c r="G2368" s="14" t="n"/>
      <c r="H2368" s="19" t="n"/>
      <c r="I2368" s="19" t="n"/>
      <c r="J2368" s="34">
        <f>IF(A2368="","",H2368+I2368)</f>
        <v/>
      </c>
      <c r="K2368" s="14" t="n"/>
      <c r="L2368" s="14" t="n"/>
      <c r="M2368" s="14" t="n"/>
      <c r="N2368" s="14" t="n"/>
      <c r="O2368" s="20">
        <f>IF(A2368="","",SUMPRODUCT((A2368&gt;=Setup!$C$19:$C$30)*(A2368&lt;=Setup!$D$19:$D$30)*Setup!$A$19:$A$30))</f>
        <v/>
      </c>
      <c r="P2368" s="34">
        <f>IF(A2368="","",IF(G2368="Standard 15% (Box 1)",ROUND(H2368*Setup!$B$9,2),0))</f>
        <v/>
      </c>
      <c r="Q2368" s="34">
        <f>IF(A2368="","",I2368-P2368)</f>
        <v/>
      </c>
      <c r="R2368" s="23">
        <f>IF(A2368="","",IF(O2368=0,"Outside audit periods; ","")&amp;IF(G2368="","No VAT category; ","")&amp;IF(ABS(Q2368)&gt;Setup!$B$10,"VAT ≠ 15% × net; ","")&amp;IF(AND(F2368="B2B - VAT registered",NOT(AND(LEN(E2368)=15,LEFT(E2368,1)="3",RIGHT(E2368,1)="3",ISNUMBER(--E2368)))),"Invalid/missing customer VAT no; ","")&amp;IF(L2368&lt;&gt;"Yes","Not reported/cleared on FATOORA; ","")&amp;IF(AND(OR(G2368="Zero-rated domestic (Box 3)",G2368="Export (Box 4)"),N2368=""),"Zero-rate/export evidence missing; ","")&amp;IF(AND(C2368="Credit Note",H2368&gt;0),"Credit note should be negative; ","")&amp;IF(AND(C2368="Simplified Tax Invoice",F2368="B2B - VAT registered"),"Simplified invoice issued to VAT-registered B2B; ",""))</f>
        <v/>
      </c>
    </row>
    <row r="2369">
      <c r="A2369" s="17" t="n"/>
      <c r="B2369" s="14" t="n"/>
      <c r="C2369" s="14" t="n"/>
      <c r="D2369" s="14" t="n"/>
      <c r="E2369" s="16" t="n"/>
      <c r="F2369" s="14" t="n"/>
      <c r="G2369" s="14" t="n"/>
      <c r="H2369" s="19" t="n"/>
      <c r="I2369" s="19" t="n"/>
      <c r="J2369" s="34">
        <f>IF(A2369="","",H2369+I2369)</f>
        <v/>
      </c>
      <c r="K2369" s="14" t="n"/>
      <c r="L2369" s="14" t="n"/>
      <c r="M2369" s="14" t="n"/>
      <c r="N2369" s="14" t="n"/>
      <c r="O2369" s="20">
        <f>IF(A2369="","",SUMPRODUCT((A2369&gt;=Setup!$C$19:$C$30)*(A2369&lt;=Setup!$D$19:$D$30)*Setup!$A$19:$A$30))</f>
        <v/>
      </c>
      <c r="P2369" s="34">
        <f>IF(A2369="","",IF(G2369="Standard 15% (Box 1)",ROUND(H2369*Setup!$B$9,2),0))</f>
        <v/>
      </c>
      <c r="Q2369" s="34">
        <f>IF(A2369="","",I2369-P2369)</f>
        <v/>
      </c>
      <c r="R2369" s="23">
        <f>IF(A2369="","",IF(O2369=0,"Outside audit periods; ","")&amp;IF(G2369="","No VAT category; ","")&amp;IF(ABS(Q2369)&gt;Setup!$B$10,"VAT ≠ 15% × net; ","")&amp;IF(AND(F2369="B2B - VAT registered",NOT(AND(LEN(E2369)=15,LEFT(E2369,1)="3",RIGHT(E2369,1)="3",ISNUMBER(--E2369)))),"Invalid/missing customer VAT no; ","")&amp;IF(L2369&lt;&gt;"Yes","Not reported/cleared on FATOORA; ","")&amp;IF(AND(OR(G2369="Zero-rated domestic (Box 3)",G2369="Export (Box 4)"),N2369=""),"Zero-rate/export evidence missing; ","")&amp;IF(AND(C2369="Credit Note",H2369&gt;0),"Credit note should be negative; ","")&amp;IF(AND(C2369="Simplified Tax Invoice",F2369="B2B - VAT registered"),"Simplified invoice issued to VAT-registered B2B; ",""))</f>
        <v/>
      </c>
    </row>
    <row r="2370">
      <c r="A2370" s="17" t="n"/>
      <c r="B2370" s="14" t="n"/>
      <c r="C2370" s="14" t="n"/>
      <c r="D2370" s="14" t="n"/>
      <c r="E2370" s="16" t="n"/>
      <c r="F2370" s="14" t="n"/>
      <c r="G2370" s="14" t="n"/>
      <c r="H2370" s="19" t="n"/>
      <c r="I2370" s="19" t="n"/>
      <c r="J2370" s="34">
        <f>IF(A2370="","",H2370+I2370)</f>
        <v/>
      </c>
      <c r="K2370" s="14" t="n"/>
      <c r="L2370" s="14" t="n"/>
      <c r="M2370" s="14" t="n"/>
      <c r="N2370" s="14" t="n"/>
      <c r="O2370" s="20">
        <f>IF(A2370="","",SUMPRODUCT((A2370&gt;=Setup!$C$19:$C$30)*(A2370&lt;=Setup!$D$19:$D$30)*Setup!$A$19:$A$30))</f>
        <v/>
      </c>
      <c r="P2370" s="34">
        <f>IF(A2370="","",IF(G2370="Standard 15% (Box 1)",ROUND(H2370*Setup!$B$9,2),0))</f>
        <v/>
      </c>
      <c r="Q2370" s="34">
        <f>IF(A2370="","",I2370-P2370)</f>
        <v/>
      </c>
      <c r="R2370" s="23">
        <f>IF(A2370="","",IF(O2370=0,"Outside audit periods; ","")&amp;IF(G2370="","No VAT category; ","")&amp;IF(ABS(Q2370)&gt;Setup!$B$10,"VAT ≠ 15% × net; ","")&amp;IF(AND(F2370="B2B - VAT registered",NOT(AND(LEN(E2370)=15,LEFT(E2370,1)="3",RIGHT(E2370,1)="3",ISNUMBER(--E2370)))),"Invalid/missing customer VAT no; ","")&amp;IF(L2370&lt;&gt;"Yes","Not reported/cleared on FATOORA; ","")&amp;IF(AND(OR(G2370="Zero-rated domestic (Box 3)",G2370="Export (Box 4)"),N2370=""),"Zero-rate/export evidence missing; ","")&amp;IF(AND(C2370="Credit Note",H2370&gt;0),"Credit note should be negative; ","")&amp;IF(AND(C2370="Simplified Tax Invoice",F2370="B2B - VAT registered"),"Simplified invoice issued to VAT-registered B2B; ",""))</f>
        <v/>
      </c>
    </row>
    <row r="2371">
      <c r="A2371" s="17" t="n"/>
      <c r="B2371" s="14" t="n"/>
      <c r="C2371" s="14" t="n"/>
      <c r="D2371" s="14" t="n"/>
      <c r="E2371" s="16" t="n"/>
      <c r="F2371" s="14" t="n"/>
      <c r="G2371" s="14" t="n"/>
      <c r="H2371" s="19" t="n"/>
      <c r="I2371" s="19" t="n"/>
      <c r="J2371" s="34">
        <f>IF(A2371="","",H2371+I2371)</f>
        <v/>
      </c>
      <c r="K2371" s="14" t="n"/>
      <c r="L2371" s="14" t="n"/>
      <c r="M2371" s="14" t="n"/>
      <c r="N2371" s="14" t="n"/>
      <c r="O2371" s="20">
        <f>IF(A2371="","",SUMPRODUCT((A2371&gt;=Setup!$C$19:$C$30)*(A2371&lt;=Setup!$D$19:$D$30)*Setup!$A$19:$A$30))</f>
        <v/>
      </c>
      <c r="P2371" s="34">
        <f>IF(A2371="","",IF(G2371="Standard 15% (Box 1)",ROUND(H2371*Setup!$B$9,2),0))</f>
        <v/>
      </c>
      <c r="Q2371" s="34">
        <f>IF(A2371="","",I2371-P2371)</f>
        <v/>
      </c>
      <c r="R2371" s="23">
        <f>IF(A2371="","",IF(O2371=0,"Outside audit periods; ","")&amp;IF(G2371="","No VAT category; ","")&amp;IF(ABS(Q2371)&gt;Setup!$B$10,"VAT ≠ 15% × net; ","")&amp;IF(AND(F2371="B2B - VAT registered",NOT(AND(LEN(E2371)=15,LEFT(E2371,1)="3",RIGHT(E2371,1)="3",ISNUMBER(--E2371)))),"Invalid/missing customer VAT no; ","")&amp;IF(L2371&lt;&gt;"Yes","Not reported/cleared on FATOORA; ","")&amp;IF(AND(OR(G2371="Zero-rated domestic (Box 3)",G2371="Export (Box 4)"),N2371=""),"Zero-rate/export evidence missing; ","")&amp;IF(AND(C2371="Credit Note",H2371&gt;0),"Credit note should be negative; ","")&amp;IF(AND(C2371="Simplified Tax Invoice",F2371="B2B - VAT registered"),"Simplified invoice issued to VAT-registered B2B; ",""))</f>
        <v/>
      </c>
    </row>
    <row r="2372">
      <c r="A2372" s="17" t="n"/>
      <c r="B2372" s="14" t="n"/>
      <c r="C2372" s="14" t="n"/>
      <c r="D2372" s="14" t="n"/>
      <c r="E2372" s="16" t="n"/>
      <c r="F2372" s="14" t="n"/>
      <c r="G2372" s="14" t="n"/>
      <c r="H2372" s="19" t="n"/>
      <c r="I2372" s="19" t="n"/>
      <c r="J2372" s="34">
        <f>IF(A2372="","",H2372+I2372)</f>
        <v/>
      </c>
      <c r="K2372" s="14" t="n"/>
      <c r="L2372" s="14" t="n"/>
      <c r="M2372" s="14" t="n"/>
      <c r="N2372" s="14" t="n"/>
      <c r="O2372" s="20">
        <f>IF(A2372="","",SUMPRODUCT((A2372&gt;=Setup!$C$19:$C$30)*(A2372&lt;=Setup!$D$19:$D$30)*Setup!$A$19:$A$30))</f>
        <v/>
      </c>
      <c r="P2372" s="34">
        <f>IF(A2372="","",IF(G2372="Standard 15% (Box 1)",ROUND(H2372*Setup!$B$9,2),0))</f>
        <v/>
      </c>
      <c r="Q2372" s="34">
        <f>IF(A2372="","",I2372-P2372)</f>
        <v/>
      </c>
      <c r="R2372" s="23">
        <f>IF(A2372="","",IF(O2372=0,"Outside audit periods; ","")&amp;IF(G2372="","No VAT category; ","")&amp;IF(ABS(Q2372)&gt;Setup!$B$10,"VAT ≠ 15% × net; ","")&amp;IF(AND(F2372="B2B - VAT registered",NOT(AND(LEN(E2372)=15,LEFT(E2372,1)="3",RIGHT(E2372,1)="3",ISNUMBER(--E2372)))),"Invalid/missing customer VAT no; ","")&amp;IF(L2372&lt;&gt;"Yes","Not reported/cleared on FATOORA; ","")&amp;IF(AND(OR(G2372="Zero-rated domestic (Box 3)",G2372="Export (Box 4)"),N2372=""),"Zero-rate/export evidence missing; ","")&amp;IF(AND(C2372="Credit Note",H2372&gt;0),"Credit note should be negative; ","")&amp;IF(AND(C2372="Simplified Tax Invoice",F2372="B2B - VAT registered"),"Simplified invoice issued to VAT-registered B2B; ",""))</f>
        <v/>
      </c>
    </row>
    <row r="2373">
      <c r="A2373" s="17" t="n"/>
      <c r="B2373" s="14" t="n"/>
      <c r="C2373" s="14" t="n"/>
      <c r="D2373" s="14" t="n"/>
      <c r="E2373" s="16" t="n"/>
      <c r="F2373" s="14" t="n"/>
      <c r="G2373" s="14" t="n"/>
      <c r="H2373" s="19" t="n"/>
      <c r="I2373" s="19" t="n"/>
      <c r="J2373" s="34">
        <f>IF(A2373="","",H2373+I2373)</f>
        <v/>
      </c>
      <c r="K2373" s="14" t="n"/>
      <c r="L2373" s="14" t="n"/>
      <c r="M2373" s="14" t="n"/>
      <c r="N2373" s="14" t="n"/>
      <c r="O2373" s="20">
        <f>IF(A2373="","",SUMPRODUCT((A2373&gt;=Setup!$C$19:$C$30)*(A2373&lt;=Setup!$D$19:$D$30)*Setup!$A$19:$A$30))</f>
        <v/>
      </c>
      <c r="P2373" s="34">
        <f>IF(A2373="","",IF(G2373="Standard 15% (Box 1)",ROUND(H2373*Setup!$B$9,2),0))</f>
        <v/>
      </c>
      <c r="Q2373" s="34">
        <f>IF(A2373="","",I2373-P2373)</f>
        <v/>
      </c>
      <c r="R2373" s="23">
        <f>IF(A2373="","",IF(O2373=0,"Outside audit periods; ","")&amp;IF(G2373="","No VAT category; ","")&amp;IF(ABS(Q2373)&gt;Setup!$B$10,"VAT ≠ 15% × net; ","")&amp;IF(AND(F2373="B2B - VAT registered",NOT(AND(LEN(E2373)=15,LEFT(E2373,1)="3",RIGHT(E2373,1)="3",ISNUMBER(--E2373)))),"Invalid/missing customer VAT no; ","")&amp;IF(L2373&lt;&gt;"Yes","Not reported/cleared on FATOORA; ","")&amp;IF(AND(OR(G2373="Zero-rated domestic (Box 3)",G2373="Export (Box 4)"),N2373=""),"Zero-rate/export evidence missing; ","")&amp;IF(AND(C2373="Credit Note",H2373&gt;0),"Credit note should be negative; ","")&amp;IF(AND(C2373="Simplified Tax Invoice",F2373="B2B - VAT registered"),"Simplified invoice issued to VAT-registered B2B; ",""))</f>
        <v/>
      </c>
    </row>
    <row r="2374">
      <c r="A2374" s="17" t="n"/>
      <c r="B2374" s="14" t="n"/>
      <c r="C2374" s="14" t="n"/>
      <c r="D2374" s="14" t="n"/>
      <c r="E2374" s="16" t="n"/>
      <c r="F2374" s="14" t="n"/>
      <c r="G2374" s="14" t="n"/>
      <c r="H2374" s="19" t="n"/>
      <c r="I2374" s="19" t="n"/>
      <c r="J2374" s="34">
        <f>IF(A2374="","",H2374+I2374)</f>
        <v/>
      </c>
      <c r="K2374" s="14" t="n"/>
      <c r="L2374" s="14" t="n"/>
      <c r="M2374" s="14" t="n"/>
      <c r="N2374" s="14" t="n"/>
      <c r="O2374" s="20">
        <f>IF(A2374="","",SUMPRODUCT((A2374&gt;=Setup!$C$19:$C$30)*(A2374&lt;=Setup!$D$19:$D$30)*Setup!$A$19:$A$30))</f>
        <v/>
      </c>
      <c r="P2374" s="34">
        <f>IF(A2374="","",IF(G2374="Standard 15% (Box 1)",ROUND(H2374*Setup!$B$9,2),0))</f>
        <v/>
      </c>
      <c r="Q2374" s="34">
        <f>IF(A2374="","",I2374-P2374)</f>
        <v/>
      </c>
      <c r="R2374" s="23">
        <f>IF(A2374="","",IF(O2374=0,"Outside audit periods; ","")&amp;IF(G2374="","No VAT category; ","")&amp;IF(ABS(Q2374)&gt;Setup!$B$10,"VAT ≠ 15% × net; ","")&amp;IF(AND(F2374="B2B - VAT registered",NOT(AND(LEN(E2374)=15,LEFT(E2374,1)="3",RIGHT(E2374,1)="3",ISNUMBER(--E2374)))),"Invalid/missing customer VAT no; ","")&amp;IF(L2374&lt;&gt;"Yes","Not reported/cleared on FATOORA; ","")&amp;IF(AND(OR(G2374="Zero-rated domestic (Box 3)",G2374="Export (Box 4)"),N2374=""),"Zero-rate/export evidence missing; ","")&amp;IF(AND(C2374="Credit Note",H2374&gt;0),"Credit note should be negative; ","")&amp;IF(AND(C2374="Simplified Tax Invoice",F2374="B2B - VAT registered"),"Simplified invoice issued to VAT-registered B2B; ",""))</f>
        <v/>
      </c>
    </row>
    <row r="2375">
      <c r="A2375" s="17" t="n"/>
      <c r="B2375" s="14" t="n"/>
      <c r="C2375" s="14" t="n"/>
      <c r="D2375" s="14" t="n"/>
      <c r="E2375" s="16" t="n"/>
      <c r="F2375" s="14" t="n"/>
      <c r="G2375" s="14" t="n"/>
      <c r="H2375" s="19" t="n"/>
      <c r="I2375" s="19" t="n"/>
      <c r="J2375" s="34">
        <f>IF(A2375="","",H2375+I2375)</f>
        <v/>
      </c>
      <c r="K2375" s="14" t="n"/>
      <c r="L2375" s="14" t="n"/>
      <c r="M2375" s="14" t="n"/>
      <c r="N2375" s="14" t="n"/>
      <c r="O2375" s="20">
        <f>IF(A2375="","",SUMPRODUCT((A2375&gt;=Setup!$C$19:$C$30)*(A2375&lt;=Setup!$D$19:$D$30)*Setup!$A$19:$A$30))</f>
        <v/>
      </c>
      <c r="P2375" s="34">
        <f>IF(A2375="","",IF(G2375="Standard 15% (Box 1)",ROUND(H2375*Setup!$B$9,2),0))</f>
        <v/>
      </c>
      <c r="Q2375" s="34">
        <f>IF(A2375="","",I2375-P2375)</f>
        <v/>
      </c>
      <c r="R2375" s="23">
        <f>IF(A2375="","",IF(O2375=0,"Outside audit periods; ","")&amp;IF(G2375="","No VAT category; ","")&amp;IF(ABS(Q2375)&gt;Setup!$B$10,"VAT ≠ 15% × net; ","")&amp;IF(AND(F2375="B2B - VAT registered",NOT(AND(LEN(E2375)=15,LEFT(E2375,1)="3",RIGHT(E2375,1)="3",ISNUMBER(--E2375)))),"Invalid/missing customer VAT no; ","")&amp;IF(L2375&lt;&gt;"Yes","Not reported/cleared on FATOORA; ","")&amp;IF(AND(OR(G2375="Zero-rated domestic (Box 3)",G2375="Export (Box 4)"),N2375=""),"Zero-rate/export evidence missing; ","")&amp;IF(AND(C2375="Credit Note",H2375&gt;0),"Credit note should be negative; ","")&amp;IF(AND(C2375="Simplified Tax Invoice",F2375="B2B - VAT registered"),"Simplified invoice issued to VAT-registered B2B; ",""))</f>
        <v/>
      </c>
    </row>
    <row r="2376">
      <c r="A2376" s="17" t="n"/>
      <c r="B2376" s="14" t="n"/>
      <c r="C2376" s="14" t="n"/>
      <c r="D2376" s="14" t="n"/>
      <c r="E2376" s="16" t="n"/>
      <c r="F2376" s="14" t="n"/>
      <c r="G2376" s="14" t="n"/>
      <c r="H2376" s="19" t="n"/>
      <c r="I2376" s="19" t="n"/>
      <c r="J2376" s="34">
        <f>IF(A2376="","",H2376+I2376)</f>
        <v/>
      </c>
      <c r="K2376" s="14" t="n"/>
      <c r="L2376" s="14" t="n"/>
      <c r="M2376" s="14" t="n"/>
      <c r="N2376" s="14" t="n"/>
      <c r="O2376" s="20">
        <f>IF(A2376="","",SUMPRODUCT((A2376&gt;=Setup!$C$19:$C$30)*(A2376&lt;=Setup!$D$19:$D$30)*Setup!$A$19:$A$30))</f>
        <v/>
      </c>
      <c r="P2376" s="34">
        <f>IF(A2376="","",IF(G2376="Standard 15% (Box 1)",ROUND(H2376*Setup!$B$9,2),0))</f>
        <v/>
      </c>
      <c r="Q2376" s="34">
        <f>IF(A2376="","",I2376-P2376)</f>
        <v/>
      </c>
      <c r="R2376" s="23">
        <f>IF(A2376="","",IF(O2376=0,"Outside audit periods; ","")&amp;IF(G2376="","No VAT category; ","")&amp;IF(ABS(Q2376)&gt;Setup!$B$10,"VAT ≠ 15% × net; ","")&amp;IF(AND(F2376="B2B - VAT registered",NOT(AND(LEN(E2376)=15,LEFT(E2376,1)="3",RIGHT(E2376,1)="3",ISNUMBER(--E2376)))),"Invalid/missing customer VAT no; ","")&amp;IF(L2376&lt;&gt;"Yes","Not reported/cleared on FATOORA; ","")&amp;IF(AND(OR(G2376="Zero-rated domestic (Box 3)",G2376="Export (Box 4)"),N2376=""),"Zero-rate/export evidence missing; ","")&amp;IF(AND(C2376="Credit Note",H2376&gt;0),"Credit note should be negative; ","")&amp;IF(AND(C2376="Simplified Tax Invoice",F2376="B2B - VAT registered"),"Simplified invoice issued to VAT-registered B2B; ",""))</f>
        <v/>
      </c>
    </row>
    <row r="2377">
      <c r="A2377" s="17" t="n"/>
      <c r="B2377" s="14" t="n"/>
      <c r="C2377" s="14" t="n"/>
      <c r="D2377" s="14" t="n"/>
      <c r="E2377" s="16" t="n"/>
      <c r="F2377" s="14" t="n"/>
      <c r="G2377" s="14" t="n"/>
      <c r="H2377" s="19" t="n"/>
      <c r="I2377" s="19" t="n"/>
      <c r="J2377" s="34">
        <f>IF(A2377="","",H2377+I2377)</f>
        <v/>
      </c>
      <c r="K2377" s="14" t="n"/>
      <c r="L2377" s="14" t="n"/>
      <c r="M2377" s="14" t="n"/>
      <c r="N2377" s="14" t="n"/>
      <c r="O2377" s="20">
        <f>IF(A2377="","",SUMPRODUCT((A2377&gt;=Setup!$C$19:$C$30)*(A2377&lt;=Setup!$D$19:$D$30)*Setup!$A$19:$A$30))</f>
        <v/>
      </c>
      <c r="P2377" s="34">
        <f>IF(A2377="","",IF(G2377="Standard 15% (Box 1)",ROUND(H2377*Setup!$B$9,2),0))</f>
        <v/>
      </c>
      <c r="Q2377" s="34">
        <f>IF(A2377="","",I2377-P2377)</f>
        <v/>
      </c>
      <c r="R2377" s="23">
        <f>IF(A2377="","",IF(O2377=0,"Outside audit periods; ","")&amp;IF(G2377="","No VAT category; ","")&amp;IF(ABS(Q2377)&gt;Setup!$B$10,"VAT ≠ 15% × net; ","")&amp;IF(AND(F2377="B2B - VAT registered",NOT(AND(LEN(E2377)=15,LEFT(E2377,1)="3",RIGHT(E2377,1)="3",ISNUMBER(--E2377)))),"Invalid/missing customer VAT no; ","")&amp;IF(L2377&lt;&gt;"Yes","Not reported/cleared on FATOORA; ","")&amp;IF(AND(OR(G2377="Zero-rated domestic (Box 3)",G2377="Export (Box 4)"),N2377=""),"Zero-rate/export evidence missing; ","")&amp;IF(AND(C2377="Credit Note",H2377&gt;0),"Credit note should be negative; ","")&amp;IF(AND(C2377="Simplified Tax Invoice",F2377="B2B - VAT registered"),"Simplified invoice issued to VAT-registered B2B; ",""))</f>
        <v/>
      </c>
    </row>
    <row r="2378">
      <c r="A2378" s="17" t="n"/>
      <c r="B2378" s="14" t="n"/>
      <c r="C2378" s="14" t="n"/>
      <c r="D2378" s="14" t="n"/>
      <c r="E2378" s="16" t="n"/>
      <c r="F2378" s="14" t="n"/>
      <c r="G2378" s="14" t="n"/>
      <c r="H2378" s="19" t="n"/>
      <c r="I2378" s="19" t="n"/>
      <c r="J2378" s="34">
        <f>IF(A2378="","",H2378+I2378)</f>
        <v/>
      </c>
      <c r="K2378" s="14" t="n"/>
      <c r="L2378" s="14" t="n"/>
      <c r="M2378" s="14" t="n"/>
      <c r="N2378" s="14" t="n"/>
      <c r="O2378" s="20">
        <f>IF(A2378="","",SUMPRODUCT((A2378&gt;=Setup!$C$19:$C$30)*(A2378&lt;=Setup!$D$19:$D$30)*Setup!$A$19:$A$30))</f>
        <v/>
      </c>
      <c r="P2378" s="34">
        <f>IF(A2378="","",IF(G2378="Standard 15% (Box 1)",ROUND(H2378*Setup!$B$9,2),0))</f>
        <v/>
      </c>
      <c r="Q2378" s="34">
        <f>IF(A2378="","",I2378-P2378)</f>
        <v/>
      </c>
      <c r="R2378" s="23">
        <f>IF(A2378="","",IF(O2378=0,"Outside audit periods; ","")&amp;IF(G2378="","No VAT category; ","")&amp;IF(ABS(Q2378)&gt;Setup!$B$10,"VAT ≠ 15% × net; ","")&amp;IF(AND(F2378="B2B - VAT registered",NOT(AND(LEN(E2378)=15,LEFT(E2378,1)="3",RIGHT(E2378,1)="3",ISNUMBER(--E2378)))),"Invalid/missing customer VAT no; ","")&amp;IF(L2378&lt;&gt;"Yes","Not reported/cleared on FATOORA; ","")&amp;IF(AND(OR(G2378="Zero-rated domestic (Box 3)",G2378="Export (Box 4)"),N2378=""),"Zero-rate/export evidence missing; ","")&amp;IF(AND(C2378="Credit Note",H2378&gt;0),"Credit note should be negative; ","")&amp;IF(AND(C2378="Simplified Tax Invoice",F2378="B2B - VAT registered"),"Simplified invoice issued to VAT-registered B2B; ",""))</f>
        <v/>
      </c>
    </row>
    <row r="2379">
      <c r="A2379" s="17" t="n"/>
      <c r="B2379" s="14" t="n"/>
      <c r="C2379" s="14" t="n"/>
      <c r="D2379" s="14" t="n"/>
      <c r="E2379" s="16" t="n"/>
      <c r="F2379" s="14" t="n"/>
      <c r="G2379" s="14" t="n"/>
      <c r="H2379" s="19" t="n"/>
      <c r="I2379" s="19" t="n"/>
      <c r="J2379" s="34">
        <f>IF(A2379="","",H2379+I2379)</f>
        <v/>
      </c>
      <c r="K2379" s="14" t="n"/>
      <c r="L2379" s="14" t="n"/>
      <c r="M2379" s="14" t="n"/>
      <c r="N2379" s="14" t="n"/>
      <c r="O2379" s="20">
        <f>IF(A2379="","",SUMPRODUCT((A2379&gt;=Setup!$C$19:$C$30)*(A2379&lt;=Setup!$D$19:$D$30)*Setup!$A$19:$A$30))</f>
        <v/>
      </c>
      <c r="P2379" s="34">
        <f>IF(A2379="","",IF(G2379="Standard 15% (Box 1)",ROUND(H2379*Setup!$B$9,2),0))</f>
        <v/>
      </c>
      <c r="Q2379" s="34">
        <f>IF(A2379="","",I2379-P2379)</f>
        <v/>
      </c>
      <c r="R2379" s="23">
        <f>IF(A2379="","",IF(O2379=0,"Outside audit periods; ","")&amp;IF(G2379="","No VAT category; ","")&amp;IF(ABS(Q2379)&gt;Setup!$B$10,"VAT ≠ 15% × net; ","")&amp;IF(AND(F2379="B2B - VAT registered",NOT(AND(LEN(E2379)=15,LEFT(E2379,1)="3",RIGHT(E2379,1)="3",ISNUMBER(--E2379)))),"Invalid/missing customer VAT no; ","")&amp;IF(L2379&lt;&gt;"Yes","Not reported/cleared on FATOORA; ","")&amp;IF(AND(OR(G2379="Zero-rated domestic (Box 3)",G2379="Export (Box 4)"),N2379=""),"Zero-rate/export evidence missing; ","")&amp;IF(AND(C2379="Credit Note",H2379&gt;0),"Credit note should be negative; ","")&amp;IF(AND(C2379="Simplified Tax Invoice",F2379="B2B - VAT registered"),"Simplified invoice issued to VAT-registered B2B; ",""))</f>
        <v/>
      </c>
    </row>
    <row r="2380">
      <c r="A2380" s="17" t="n"/>
      <c r="B2380" s="14" t="n"/>
      <c r="C2380" s="14" t="n"/>
      <c r="D2380" s="14" t="n"/>
      <c r="E2380" s="16" t="n"/>
      <c r="F2380" s="14" t="n"/>
      <c r="G2380" s="14" t="n"/>
      <c r="H2380" s="19" t="n"/>
      <c r="I2380" s="19" t="n"/>
      <c r="J2380" s="34">
        <f>IF(A2380="","",H2380+I2380)</f>
        <v/>
      </c>
      <c r="K2380" s="14" t="n"/>
      <c r="L2380" s="14" t="n"/>
      <c r="M2380" s="14" t="n"/>
      <c r="N2380" s="14" t="n"/>
      <c r="O2380" s="20">
        <f>IF(A2380="","",SUMPRODUCT((A2380&gt;=Setup!$C$19:$C$30)*(A2380&lt;=Setup!$D$19:$D$30)*Setup!$A$19:$A$30))</f>
        <v/>
      </c>
      <c r="P2380" s="34">
        <f>IF(A2380="","",IF(G2380="Standard 15% (Box 1)",ROUND(H2380*Setup!$B$9,2),0))</f>
        <v/>
      </c>
      <c r="Q2380" s="34">
        <f>IF(A2380="","",I2380-P2380)</f>
        <v/>
      </c>
      <c r="R2380" s="23">
        <f>IF(A2380="","",IF(O2380=0,"Outside audit periods; ","")&amp;IF(G2380="","No VAT category; ","")&amp;IF(ABS(Q2380)&gt;Setup!$B$10,"VAT ≠ 15% × net; ","")&amp;IF(AND(F2380="B2B - VAT registered",NOT(AND(LEN(E2380)=15,LEFT(E2380,1)="3",RIGHT(E2380,1)="3",ISNUMBER(--E2380)))),"Invalid/missing customer VAT no; ","")&amp;IF(L2380&lt;&gt;"Yes","Not reported/cleared on FATOORA; ","")&amp;IF(AND(OR(G2380="Zero-rated domestic (Box 3)",G2380="Export (Box 4)"),N2380=""),"Zero-rate/export evidence missing; ","")&amp;IF(AND(C2380="Credit Note",H2380&gt;0),"Credit note should be negative; ","")&amp;IF(AND(C2380="Simplified Tax Invoice",F2380="B2B - VAT registered"),"Simplified invoice issued to VAT-registered B2B; ",""))</f>
        <v/>
      </c>
    </row>
    <row r="2381">
      <c r="A2381" s="17" t="n"/>
      <c r="B2381" s="14" t="n"/>
      <c r="C2381" s="14" t="n"/>
      <c r="D2381" s="14" t="n"/>
      <c r="E2381" s="16" t="n"/>
      <c r="F2381" s="14" t="n"/>
      <c r="G2381" s="14" t="n"/>
      <c r="H2381" s="19" t="n"/>
      <c r="I2381" s="19" t="n"/>
      <c r="J2381" s="34">
        <f>IF(A2381="","",H2381+I2381)</f>
        <v/>
      </c>
      <c r="K2381" s="14" t="n"/>
      <c r="L2381" s="14" t="n"/>
      <c r="M2381" s="14" t="n"/>
      <c r="N2381" s="14" t="n"/>
      <c r="O2381" s="20">
        <f>IF(A2381="","",SUMPRODUCT((A2381&gt;=Setup!$C$19:$C$30)*(A2381&lt;=Setup!$D$19:$D$30)*Setup!$A$19:$A$30))</f>
        <v/>
      </c>
      <c r="P2381" s="34">
        <f>IF(A2381="","",IF(G2381="Standard 15% (Box 1)",ROUND(H2381*Setup!$B$9,2),0))</f>
        <v/>
      </c>
      <c r="Q2381" s="34">
        <f>IF(A2381="","",I2381-P2381)</f>
        <v/>
      </c>
      <c r="R2381" s="23">
        <f>IF(A2381="","",IF(O2381=0,"Outside audit periods; ","")&amp;IF(G2381="","No VAT category; ","")&amp;IF(ABS(Q2381)&gt;Setup!$B$10,"VAT ≠ 15% × net; ","")&amp;IF(AND(F2381="B2B - VAT registered",NOT(AND(LEN(E2381)=15,LEFT(E2381,1)="3",RIGHT(E2381,1)="3",ISNUMBER(--E2381)))),"Invalid/missing customer VAT no; ","")&amp;IF(L2381&lt;&gt;"Yes","Not reported/cleared on FATOORA; ","")&amp;IF(AND(OR(G2381="Zero-rated domestic (Box 3)",G2381="Export (Box 4)"),N2381=""),"Zero-rate/export evidence missing; ","")&amp;IF(AND(C2381="Credit Note",H2381&gt;0),"Credit note should be negative; ","")&amp;IF(AND(C2381="Simplified Tax Invoice",F2381="B2B - VAT registered"),"Simplified invoice issued to VAT-registered B2B; ",""))</f>
        <v/>
      </c>
    </row>
    <row r="2382">
      <c r="A2382" s="17" t="n"/>
      <c r="B2382" s="14" t="n"/>
      <c r="C2382" s="14" t="n"/>
      <c r="D2382" s="14" t="n"/>
      <c r="E2382" s="16" t="n"/>
      <c r="F2382" s="14" t="n"/>
      <c r="G2382" s="14" t="n"/>
      <c r="H2382" s="19" t="n"/>
      <c r="I2382" s="19" t="n"/>
      <c r="J2382" s="34">
        <f>IF(A2382="","",H2382+I2382)</f>
        <v/>
      </c>
      <c r="K2382" s="14" t="n"/>
      <c r="L2382" s="14" t="n"/>
      <c r="M2382" s="14" t="n"/>
      <c r="N2382" s="14" t="n"/>
      <c r="O2382" s="20">
        <f>IF(A2382="","",SUMPRODUCT((A2382&gt;=Setup!$C$19:$C$30)*(A2382&lt;=Setup!$D$19:$D$30)*Setup!$A$19:$A$30))</f>
        <v/>
      </c>
      <c r="P2382" s="34">
        <f>IF(A2382="","",IF(G2382="Standard 15% (Box 1)",ROUND(H2382*Setup!$B$9,2),0))</f>
        <v/>
      </c>
      <c r="Q2382" s="34">
        <f>IF(A2382="","",I2382-P2382)</f>
        <v/>
      </c>
      <c r="R2382" s="23">
        <f>IF(A2382="","",IF(O2382=0,"Outside audit periods; ","")&amp;IF(G2382="","No VAT category; ","")&amp;IF(ABS(Q2382)&gt;Setup!$B$10,"VAT ≠ 15% × net; ","")&amp;IF(AND(F2382="B2B - VAT registered",NOT(AND(LEN(E2382)=15,LEFT(E2382,1)="3",RIGHT(E2382,1)="3",ISNUMBER(--E2382)))),"Invalid/missing customer VAT no; ","")&amp;IF(L2382&lt;&gt;"Yes","Not reported/cleared on FATOORA; ","")&amp;IF(AND(OR(G2382="Zero-rated domestic (Box 3)",G2382="Export (Box 4)"),N2382=""),"Zero-rate/export evidence missing; ","")&amp;IF(AND(C2382="Credit Note",H2382&gt;0),"Credit note should be negative; ","")&amp;IF(AND(C2382="Simplified Tax Invoice",F2382="B2B - VAT registered"),"Simplified invoice issued to VAT-registered B2B; ",""))</f>
        <v/>
      </c>
    </row>
    <row r="2383">
      <c r="A2383" s="17" t="n"/>
      <c r="B2383" s="14" t="n"/>
      <c r="C2383" s="14" t="n"/>
      <c r="D2383" s="14" t="n"/>
      <c r="E2383" s="16" t="n"/>
      <c r="F2383" s="14" t="n"/>
      <c r="G2383" s="14" t="n"/>
      <c r="H2383" s="19" t="n"/>
      <c r="I2383" s="19" t="n"/>
      <c r="J2383" s="34">
        <f>IF(A2383="","",H2383+I2383)</f>
        <v/>
      </c>
      <c r="K2383" s="14" t="n"/>
      <c r="L2383" s="14" t="n"/>
      <c r="M2383" s="14" t="n"/>
      <c r="N2383" s="14" t="n"/>
      <c r="O2383" s="20">
        <f>IF(A2383="","",SUMPRODUCT((A2383&gt;=Setup!$C$19:$C$30)*(A2383&lt;=Setup!$D$19:$D$30)*Setup!$A$19:$A$30))</f>
        <v/>
      </c>
      <c r="P2383" s="34">
        <f>IF(A2383="","",IF(G2383="Standard 15% (Box 1)",ROUND(H2383*Setup!$B$9,2),0))</f>
        <v/>
      </c>
      <c r="Q2383" s="34">
        <f>IF(A2383="","",I2383-P2383)</f>
        <v/>
      </c>
      <c r="R2383" s="23">
        <f>IF(A2383="","",IF(O2383=0,"Outside audit periods; ","")&amp;IF(G2383="","No VAT category; ","")&amp;IF(ABS(Q2383)&gt;Setup!$B$10,"VAT ≠ 15% × net; ","")&amp;IF(AND(F2383="B2B - VAT registered",NOT(AND(LEN(E2383)=15,LEFT(E2383,1)="3",RIGHT(E2383,1)="3",ISNUMBER(--E2383)))),"Invalid/missing customer VAT no; ","")&amp;IF(L2383&lt;&gt;"Yes","Not reported/cleared on FATOORA; ","")&amp;IF(AND(OR(G2383="Zero-rated domestic (Box 3)",G2383="Export (Box 4)"),N2383=""),"Zero-rate/export evidence missing; ","")&amp;IF(AND(C2383="Credit Note",H2383&gt;0),"Credit note should be negative; ","")&amp;IF(AND(C2383="Simplified Tax Invoice",F2383="B2B - VAT registered"),"Simplified invoice issued to VAT-registered B2B; ",""))</f>
        <v/>
      </c>
    </row>
    <row r="2384">
      <c r="A2384" s="17" t="n"/>
      <c r="B2384" s="14" t="n"/>
      <c r="C2384" s="14" t="n"/>
      <c r="D2384" s="14" t="n"/>
      <c r="E2384" s="16" t="n"/>
      <c r="F2384" s="14" t="n"/>
      <c r="G2384" s="14" t="n"/>
      <c r="H2384" s="19" t="n"/>
      <c r="I2384" s="19" t="n"/>
      <c r="J2384" s="34">
        <f>IF(A2384="","",H2384+I2384)</f>
        <v/>
      </c>
      <c r="K2384" s="14" t="n"/>
      <c r="L2384" s="14" t="n"/>
      <c r="M2384" s="14" t="n"/>
      <c r="N2384" s="14" t="n"/>
      <c r="O2384" s="20">
        <f>IF(A2384="","",SUMPRODUCT((A2384&gt;=Setup!$C$19:$C$30)*(A2384&lt;=Setup!$D$19:$D$30)*Setup!$A$19:$A$30))</f>
        <v/>
      </c>
      <c r="P2384" s="34">
        <f>IF(A2384="","",IF(G2384="Standard 15% (Box 1)",ROUND(H2384*Setup!$B$9,2),0))</f>
        <v/>
      </c>
      <c r="Q2384" s="34">
        <f>IF(A2384="","",I2384-P2384)</f>
        <v/>
      </c>
      <c r="R2384" s="23">
        <f>IF(A2384="","",IF(O2384=0,"Outside audit periods; ","")&amp;IF(G2384="","No VAT category; ","")&amp;IF(ABS(Q2384)&gt;Setup!$B$10,"VAT ≠ 15% × net; ","")&amp;IF(AND(F2384="B2B - VAT registered",NOT(AND(LEN(E2384)=15,LEFT(E2384,1)="3",RIGHT(E2384,1)="3",ISNUMBER(--E2384)))),"Invalid/missing customer VAT no; ","")&amp;IF(L2384&lt;&gt;"Yes","Not reported/cleared on FATOORA; ","")&amp;IF(AND(OR(G2384="Zero-rated domestic (Box 3)",G2384="Export (Box 4)"),N2384=""),"Zero-rate/export evidence missing; ","")&amp;IF(AND(C2384="Credit Note",H2384&gt;0),"Credit note should be negative; ","")&amp;IF(AND(C2384="Simplified Tax Invoice",F2384="B2B - VAT registered"),"Simplified invoice issued to VAT-registered B2B; ",""))</f>
        <v/>
      </c>
    </row>
    <row r="2385">
      <c r="A2385" s="17" t="n"/>
      <c r="B2385" s="14" t="n"/>
      <c r="C2385" s="14" t="n"/>
      <c r="D2385" s="14" t="n"/>
      <c r="E2385" s="16" t="n"/>
      <c r="F2385" s="14" t="n"/>
      <c r="G2385" s="14" t="n"/>
      <c r="H2385" s="19" t="n"/>
      <c r="I2385" s="19" t="n"/>
      <c r="J2385" s="34">
        <f>IF(A2385="","",H2385+I2385)</f>
        <v/>
      </c>
      <c r="K2385" s="14" t="n"/>
      <c r="L2385" s="14" t="n"/>
      <c r="M2385" s="14" t="n"/>
      <c r="N2385" s="14" t="n"/>
      <c r="O2385" s="20">
        <f>IF(A2385="","",SUMPRODUCT((A2385&gt;=Setup!$C$19:$C$30)*(A2385&lt;=Setup!$D$19:$D$30)*Setup!$A$19:$A$30))</f>
        <v/>
      </c>
      <c r="P2385" s="34">
        <f>IF(A2385="","",IF(G2385="Standard 15% (Box 1)",ROUND(H2385*Setup!$B$9,2),0))</f>
        <v/>
      </c>
      <c r="Q2385" s="34">
        <f>IF(A2385="","",I2385-P2385)</f>
        <v/>
      </c>
      <c r="R2385" s="23">
        <f>IF(A2385="","",IF(O2385=0,"Outside audit periods; ","")&amp;IF(G2385="","No VAT category; ","")&amp;IF(ABS(Q2385)&gt;Setup!$B$10,"VAT ≠ 15% × net; ","")&amp;IF(AND(F2385="B2B - VAT registered",NOT(AND(LEN(E2385)=15,LEFT(E2385,1)="3",RIGHT(E2385,1)="3",ISNUMBER(--E2385)))),"Invalid/missing customer VAT no; ","")&amp;IF(L2385&lt;&gt;"Yes","Not reported/cleared on FATOORA; ","")&amp;IF(AND(OR(G2385="Zero-rated domestic (Box 3)",G2385="Export (Box 4)"),N2385=""),"Zero-rate/export evidence missing; ","")&amp;IF(AND(C2385="Credit Note",H2385&gt;0),"Credit note should be negative; ","")&amp;IF(AND(C2385="Simplified Tax Invoice",F2385="B2B - VAT registered"),"Simplified invoice issued to VAT-registered B2B; ",""))</f>
        <v/>
      </c>
    </row>
    <row r="2386">
      <c r="A2386" s="17" t="n"/>
      <c r="B2386" s="14" t="n"/>
      <c r="C2386" s="14" t="n"/>
      <c r="D2386" s="14" t="n"/>
      <c r="E2386" s="16" t="n"/>
      <c r="F2386" s="14" t="n"/>
      <c r="G2386" s="14" t="n"/>
      <c r="H2386" s="19" t="n"/>
      <c r="I2386" s="19" t="n"/>
      <c r="J2386" s="34">
        <f>IF(A2386="","",H2386+I2386)</f>
        <v/>
      </c>
      <c r="K2386" s="14" t="n"/>
      <c r="L2386" s="14" t="n"/>
      <c r="M2386" s="14" t="n"/>
      <c r="N2386" s="14" t="n"/>
      <c r="O2386" s="20">
        <f>IF(A2386="","",SUMPRODUCT((A2386&gt;=Setup!$C$19:$C$30)*(A2386&lt;=Setup!$D$19:$D$30)*Setup!$A$19:$A$30))</f>
        <v/>
      </c>
      <c r="P2386" s="34">
        <f>IF(A2386="","",IF(G2386="Standard 15% (Box 1)",ROUND(H2386*Setup!$B$9,2),0))</f>
        <v/>
      </c>
      <c r="Q2386" s="34">
        <f>IF(A2386="","",I2386-P2386)</f>
        <v/>
      </c>
      <c r="R2386" s="23">
        <f>IF(A2386="","",IF(O2386=0,"Outside audit periods; ","")&amp;IF(G2386="","No VAT category; ","")&amp;IF(ABS(Q2386)&gt;Setup!$B$10,"VAT ≠ 15% × net; ","")&amp;IF(AND(F2386="B2B - VAT registered",NOT(AND(LEN(E2386)=15,LEFT(E2386,1)="3",RIGHT(E2386,1)="3",ISNUMBER(--E2386)))),"Invalid/missing customer VAT no; ","")&amp;IF(L2386&lt;&gt;"Yes","Not reported/cleared on FATOORA; ","")&amp;IF(AND(OR(G2386="Zero-rated domestic (Box 3)",G2386="Export (Box 4)"),N2386=""),"Zero-rate/export evidence missing; ","")&amp;IF(AND(C2386="Credit Note",H2386&gt;0),"Credit note should be negative; ","")&amp;IF(AND(C2386="Simplified Tax Invoice",F2386="B2B - VAT registered"),"Simplified invoice issued to VAT-registered B2B; ",""))</f>
        <v/>
      </c>
    </row>
    <row r="2387">
      <c r="A2387" s="17" t="n"/>
      <c r="B2387" s="14" t="n"/>
      <c r="C2387" s="14" t="n"/>
      <c r="D2387" s="14" t="n"/>
      <c r="E2387" s="16" t="n"/>
      <c r="F2387" s="14" t="n"/>
      <c r="G2387" s="14" t="n"/>
      <c r="H2387" s="19" t="n"/>
      <c r="I2387" s="19" t="n"/>
      <c r="J2387" s="34">
        <f>IF(A2387="","",H2387+I2387)</f>
        <v/>
      </c>
      <c r="K2387" s="14" t="n"/>
      <c r="L2387" s="14" t="n"/>
      <c r="M2387" s="14" t="n"/>
      <c r="N2387" s="14" t="n"/>
      <c r="O2387" s="20">
        <f>IF(A2387="","",SUMPRODUCT((A2387&gt;=Setup!$C$19:$C$30)*(A2387&lt;=Setup!$D$19:$D$30)*Setup!$A$19:$A$30))</f>
        <v/>
      </c>
      <c r="P2387" s="34">
        <f>IF(A2387="","",IF(G2387="Standard 15% (Box 1)",ROUND(H2387*Setup!$B$9,2),0))</f>
        <v/>
      </c>
      <c r="Q2387" s="34">
        <f>IF(A2387="","",I2387-P2387)</f>
        <v/>
      </c>
      <c r="R2387" s="23">
        <f>IF(A2387="","",IF(O2387=0,"Outside audit periods; ","")&amp;IF(G2387="","No VAT category; ","")&amp;IF(ABS(Q2387)&gt;Setup!$B$10,"VAT ≠ 15% × net; ","")&amp;IF(AND(F2387="B2B - VAT registered",NOT(AND(LEN(E2387)=15,LEFT(E2387,1)="3",RIGHT(E2387,1)="3",ISNUMBER(--E2387)))),"Invalid/missing customer VAT no; ","")&amp;IF(L2387&lt;&gt;"Yes","Not reported/cleared on FATOORA; ","")&amp;IF(AND(OR(G2387="Zero-rated domestic (Box 3)",G2387="Export (Box 4)"),N2387=""),"Zero-rate/export evidence missing; ","")&amp;IF(AND(C2387="Credit Note",H2387&gt;0),"Credit note should be negative; ","")&amp;IF(AND(C2387="Simplified Tax Invoice",F2387="B2B - VAT registered"),"Simplified invoice issued to VAT-registered B2B; ",""))</f>
        <v/>
      </c>
    </row>
    <row r="2388">
      <c r="A2388" s="17" t="n"/>
      <c r="B2388" s="14" t="n"/>
      <c r="C2388" s="14" t="n"/>
      <c r="D2388" s="14" t="n"/>
      <c r="E2388" s="16" t="n"/>
      <c r="F2388" s="14" t="n"/>
      <c r="G2388" s="14" t="n"/>
      <c r="H2388" s="19" t="n"/>
      <c r="I2388" s="19" t="n"/>
      <c r="J2388" s="34">
        <f>IF(A2388="","",H2388+I2388)</f>
        <v/>
      </c>
      <c r="K2388" s="14" t="n"/>
      <c r="L2388" s="14" t="n"/>
      <c r="M2388" s="14" t="n"/>
      <c r="N2388" s="14" t="n"/>
      <c r="O2388" s="20">
        <f>IF(A2388="","",SUMPRODUCT((A2388&gt;=Setup!$C$19:$C$30)*(A2388&lt;=Setup!$D$19:$D$30)*Setup!$A$19:$A$30))</f>
        <v/>
      </c>
      <c r="P2388" s="34">
        <f>IF(A2388="","",IF(G2388="Standard 15% (Box 1)",ROUND(H2388*Setup!$B$9,2),0))</f>
        <v/>
      </c>
      <c r="Q2388" s="34">
        <f>IF(A2388="","",I2388-P2388)</f>
        <v/>
      </c>
      <c r="R2388" s="23">
        <f>IF(A2388="","",IF(O2388=0,"Outside audit periods; ","")&amp;IF(G2388="","No VAT category; ","")&amp;IF(ABS(Q2388)&gt;Setup!$B$10,"VAT ≠ 15% × net; ","")&amp;IF(AND(F2388="B2B - VAT registered",NOT(AND(LEN(E2388)=15,LEFT(E2388,1)="3",RIGHT(E2388,1)="3",ISNUMBER(--E2388)))),"Invalid/missing customer VAT no; ","")&amp;IF(L2388&lt;&gt;"Yes","Not reported/cleared on FATOORA; ","")&amp;IF(AND(OR(G2388="Zero-rated domestic (Box 3)",G2388="Export (Box 4)"),N2388=""),"Zero-rate/export evidence missing; ","")&amp;IF(AND(C2388="Credit Note",H2388&gt;0),"Credit note should be negative; ","")&amp;IF(AND(C2388="Simplified Tax Invoice",F2388="B2B - VAT registered"),"Simplified invoice issued to VAT-registered B2B; ",""))</f>
        <v/>
      </c>
    </row>
    <row r="2389">
      <c r="A2389" s="17" t="n"/>
      <c r="B2389" s="14" t="n"/>
      <c r="C2389" s="14" t="n"/>
      <c r="D2389" s="14" t="n"/>
      <c r="E2389" s="16" t="n"/>
      <c r="F2389" s="14" t="n"/>
      <c r="G2389" s="14" t="n"/>
      <c r="H2389" s="19" t="n"/>
      <c r="I2389" s="19" t="n"/>
      <c r="J2389" s="34">
        <f>IF(A2389="","",H2389+I2389)</f>
        <v/>
      </c>
      <c r="K2389" s="14" t="n"/>
      <c r="L2389" s="14" t="n"/>
      <c r="M2389" s="14" t="n"/>
      <c r="N2389" s="14" t="n"/>
      <c r="O2389" s="20">
        <f>IF(A2389="","",SUMPRODUCT((A2389&gt;=Setup!$C$19:$C$30)*(A2389&lt;=Setup!$D$19:$D$30)*Setup!$A$19:$A$30))</f>
        <v/>
      </c>
      <c r="P2389" s="34">
        <f>IF(A2389="","",IF(G2389="Standard 15% (Box 1)",ROUND(H2389*Setup!$B$9,2),0))</f>
        <v/>
      </c>
      <c r="Q2389" s="34">
        <f>IF(A2389="","",I2389-P2389)</f>
        <v/>
      </c>
      <c r="R2389" s="23">
        <f>IF(A2389="","",IF(O2389=0,"Outside audit periods; ","")&amp;IF(G2389="","No VAT category; ","")&amp;IF(ABS(Q2389)&gt;Setup!$B$10,"VAT ≠ 15% × net; ","")&amp;IF(AND(F2389="B2B - VAT registered",NOT(AND(LEN(E2389)=15,LEFT(E2389,1)="3",RIGHT(E2389,1)="3",ISNUMBER(--E2389)))),"Invalid/missing customer VAT no; ","")&amp;IF(L2389&lt;&gt;"Yes","Not reported/cleared on FATOORA; ","")&amp;IF(AND(OR(G2389="Zero-rated domestic (Box 3)",G2389="Export (Box 4)"),N2389=""),"Zero-rate/export evidence missing; ","")&amp;IF(AND(C2389="Credit Note",H2389&gt;0),"Credit note should be negative; ","")&amp;IF(AND(C2389="Simplified Tax Invoice",F2389="B2B - VAT registered"),"Simplified invoice issued to VAT-registered B2B; ",""))</f>
        <v/>
      </c>
    </row>
    <row r="2390">
      <c r="A2390" s="17" t="n"/>
      <c r="B2390" s="14" t="n"/>
      <c r="C2390" s="14" t="n"/>
      <c r="D2390" s="14" t="n"/>
      <c r="E2390" s="16" t="n"/>
      <c r="F2390" s="14" t="n"/>
      <c r="G2390" s="14" t="n"/>
      <c r="H2390" s="19" t="n"/>
      <c r="I2390" s="19" t="n"/>
      <c r="J2390" s="34">
        <f>IF(A2390="","",H2390+I2390)</f>
        <v/>
      </c>
      <c r="K2390" s="14" t="n"/>
      <c r="L2390" s="14" t="n"/>
      <c r="M2390" s="14" t="n"/>
      <c r="N2390" s="14" t="n"/>
      <c r="O2390" s="20">
        <f>IF(A2390="","",SUMPRODUCT((A2390&gt;=Setup!$C$19:$C$30)*(A2390&lt;=Setup!$D$19:$D$30)*Setup!$A$19:$A$30))</f>
        <v/>
      </c>
      <c r="P2390" s="34">
        <f>IF(A2390="","",IF(G2390="Standard 15% (Box 1)",ROUND(H2390*Setup!$B$9,2),0))</f>
        <v/>
      </c>
      <c r="Q2390" s="34">
        <f>IF(A2390="","",I2390-P2390)</f>
        <v/>
      </c>
      <c r="R2390" s="23">
        <f>IF(A2390="","",IF(O2390=0,"Outside audit periods; ","")&amp;IF(G2390="","No VAT category; ","")&amp;IF(ABS(Q2390)&gt;Setup!$B$10,"VAT ≠ 15% × net; ","")&amp;IF(AND(F2390="B2B - VAT registered",NOT(AND(LEN(E2390)=15,LEFT(E2390,1)="3",RIGHT(E2390,1)="3",ISNUMBER(--E2390)))),"Invalid/missing customer VAT no; ","")&amp;IF(L2390&lt;&gt;"Yes","Not reported/cleared on FATOORA; ","")&amp;IF(AND(OR(G2390="Zero-rated domestic (Box 3)",G2390="Export (Box 4)"),N2390=""),"Zero-rate/export evidence missing; ","")&amp;IF(AND(C2390="Credit Note",H2390&gt;0),"Credit note should be negative; ","")&amp;IF(AND(C2390="Simplified Tax Invoice",F2390="B2B - VAT registered"),"Simplified invoice issued to VAT-registered B2B; ",""))</f>
        <v/>
      </c>
    </row>
    <row r="2391">
      <c r="A2391" s="17" t="n"/>
      <c r="B2391" s="14" t="n"/>
      <c r="C2391" s="14" t="n"/>
      <c r="D2391" s="14" t="n"/>
      <c r="E2391" s="16" t="n"/>
      <c r="F2391" s="14" t="n"/>
      <c r="G2391" s="14" t="n"/>
      <c r="H2391" s="19" t="n"/>
      <c r="I2391" s="19" t="n"/>
      <c r="J2391" s="34">
        <f>IF(A2391="","",H2391+I2391)</f>
        <v/>
      </c>
      <c r="K2391" s="14" t="n"/>
      <c r="L2391" s="14" t="n"/>
      <c r="M2391" s="14" t="n"/>
      <c r="N2391" s="14" t="n"/>
      <c r="O2391" s="20">
        <f>IF(A2391="","",SUMPRODUCT((A2391&gt;=Setup!$C$19:$C$30)*(A2391&lt;=Setup!$D$19:$D$30)*Setup!$A$19:$A$30))</f>
        <v/>
      </c>
      <c r="P2391" s="34">
        <f>IF(A2391="","",IF(G2391="Standard 15% (Box 1)",ROUND(H2391*Setup!$B$9,2),0))</f>
        <v/>
      </c>
      <c r="Q2391" s="34">
        <f>IF(A2391="","",I2391-P2391)</f>
        <v/>
      </c>
      <c r="R2391" s="23">
        <f>IF(A2391="","",IF(O2391=0,"Outside audit periods; ","")&amp;IF(G2391="","No VAT category; ","")&amp;IF(ABS(Q2391)&gt;Setup!$B$10,"VAT ≠ 15% × net; ","")&amp;IF(AND(F2391="B2B - VAT registered",NOT(AND(LEN(E2391)=15,LEFT(E2391,1)="3",RIGHT(E2391,1)="3",ISNUMBER(--E2391)))),"Invalid/missing customer VAT no; ","")&amp;IF(L2391&lt;&gt;"Yes","Not reported/cleared on FATOORA; ","")&amp;IF(AND(OR(G2391="Zero-rated domestic (Box 3)",G2391="Export (Box 4)"),N2391=""),"Zero-rate/export evidence missing; ","")&amp;IF(AND(C2391="Credit Note",H2391&gt;0),"Credit note should be negative; ","")&amp;IF(AND(C2391="Simplified Tax Invoice",F2391="B2B - VAT registered"),"Simplified invoice issued to VAT-registered B2B; ",""))</f>
        <v/>
      </c>
    </row>
    <row r="2392">
      <c r="A2392" s="17" t="n"/>
      <c r="B2392" s="14" t="n"/>
      <c r="C2392" s="14" t="n"/>
      <c r="D2392" s="14" t="n"/>
      <c r="E2392" s="16" t="n"/>
      <c r="F2392" s="14" t="n"/>
      <c r="G2392" s="14" t="n"/>
      <c r="H2392" s="19" t="n"/>
      <c r="I2392" s="19" t="n"/>
      <c r="J2392" s="34">
        <f>IF(A2392="","",H2392+I2392)</f>
        <v/>
      </c>
      <c r="K2392" s="14" t="n"/>
      <c r="L2392" s="14" t="n"/>
      <c r="M2392" s="14" t="n"/>
      <c r="N2392" s="14" t="n"/>
      <c r="O2392" s="20">
        <f>IF(A2392="","",SUMPRODUCT((A2392&gt;=Setup!$C$19:$C$30)*(A2392&lt;=Setup!$D$19:$D$30)*Setup!$A$19:$A$30))</f>
        <v/>
      </c>
      <c r="P2392" s="34">
        <f>IF(A2392="","",IF(G2392="Standard 15% (Box 1)",ROUND(H2392*Setup!$B$9,2),0))</f>
        <v/>
      </c>
      <c r="Q2392" s="34">
        <f>IF(A2392="","",I2392-P2392)</f>
        <v/>
      </c>
      <c r="R2392" s="23">
        <f>IF(A2392="","",IF(O2392=0,"Outside audit periods; ","")&amp;IF(G2392="","No VAT category; ","")&amp;IF(ABS(Q2392)&gt;Setup!$B$10,"VAT ≠ 15% × net; ","")&amp;IF(AND(F2392="B2B - VAT registered",NOT(AND(LEN(E2392)=15,LEFT(E2392,1)="3",RIGHT(E2392,1)="3",ISNUMBER(--E2392)))),"Invalid/missing customer VAT no; ","")&amp;IF(L2392&lt;&gt;"Yes","Not reported/cleared on FATOORA; ","")&amp;IF(AND(OR(G2392="Zero-rated domestic (Box 3)",G2392="Export (Box 4)"),N2392=""),"Zero-rate/export evidence missing; ","")&amp;IF(AND(C2392="Credit Note",H2392&gt;0),"Credit note should be negative; ","")&amp;IF(AND(C2392="Simplified Tax Invoice",F2392="B2B - VAT registered"),"Simplified invoice issued to VAT-registered B2B; ",""))</f>
        <v/>
      </c>
    </row>
    <row r="2393">
      <c r="A2393" s="17" t="n"/>
      <c r="B2393" s="14" t="n"/>
      <c r="C2393" s="14" t="n"/>
      <c r="D2393" s="14" t="n"/>
      <c r="E2393" s="16" t="n"/>
      <c r="F2393" s="14" t="n"/>
      <c r="G2393" s="14" t="n"/>
      <c r="H2393" s="19" t="n"/>
      <c r="I2393" s="19" t="n"/>
      <c r="J2393" s="34">
        <f>IF(A2393="","",H2393+I2393)</f>
        <v/>
      </c>
      <c r="K2393" s="14" t="n"/>
      <c r="L2393" s="14" t="n"/>
      <c r="M2393" s="14" t="n"/>
      <c r="N2393" s="14" t="n"/>
      <c r="O2393" s="20">
        <f>IF(A2393="","",SUMPRODUCT((A2393&gt;=Setup!$C$19:$C$30)*(A2393&lt;=Setup!$D$19:$D$30)*Setup!$A$19:$A$30))</f>
        <v/>
      </c>
      <c r="P2393" s="34">
        <f>IF(A2393="","",IF(G2393="Standard 15% (Box 1)",ROUND(H2393*Setup!$B$9,2),0))</f>
        <v/>
      </c>
      <c r="Q2393" s="34">
        <f>IF(A2393="","",I2393-P2393)</f>
        <v/>
      </c>
      <c r="R2393" s="23">
        <f>IF(A2393="","",IF(O2393=0,"Outside audit periods; ","")&amp;IF(G2393="","No VAT category; ","")&amp;IF(ABS(Q2393)&gt;Setup!$B$10,"VAT ≠ 15% × net; ","")&amp;IF(AND(F2393="B2B - VAT registered",NOT(AND(LEN(E2393)=15,LEFT(E2393,1)="3",RIGHT(E2393,1)="3",ISNUMBER(--E2393)))),"Invalid/missing customer VAT no; ","")&amp;IF(L2393&lt;&gt;"Yes","Not reported/cleared on FATOORA; ","")&amp;IF(AND(OR(G2393="Zero-rated domestic (Box 3)",G2393="Export (Box 4)"),N2393=""),"Zero-rate/export evidence missing; ","")&amp;IF(AND(C2393="Credit Note",H2393&gt;0),"Credit note should be negative; ","")&amp;IF(AND(C2393="Simplified Tax Invoice",F2393="B2B - VAT registered"),"Simplified invoice issued to VAT-registered B2B; ",""))</f>
        <v/>
      </c>
    </row>
    <row r="2394">
      <c r="A2394" s="17" t="n"/>
      <c r="B2394" s="14" t="n"/>
      <c r="C2394" s="14" t="n"/>
      <c r="D2394" s="14" t="n"/>
      <c r="E2394" s="16" t="n"/>
      <c r="F2394" s="14" t="n"/>
      <c r="G2394" s="14" t="n"/>
      <c r="H2394" s="19" t="n"/>
      <c r="I2394" s="19" t="n"/>
      <c r="J2394" s="34">
        <f>IF(A2394="","",H2394+I2394)</f>
        <v/>
      </c>
      <c r="K2394" s="14" t="n"/>
      <c r="L2394" s="14" t="n"/>
      <c r="M2394" s="14" t="n"/>
      <c r="N2394" s="14" t="n"/>
      <c r="O2394" s="20">
        <f>IF(A2394="","",SUMPRODUCT((A2394&gt;=Setup!$C$19:$C$30)*(A2394&lt;=Setup!$D$19:$D$30)*Setup!$A$19:$A$30))</f>
        <v/>
      </c>
      <c r="P2394" s="34">
        <f>IF(A2394="","",IF(G2394="Standard 15% (Box 1)",ROUND(H2394*Setup!$B$9,2),0))</f>
        <v/>
      </c>
      <c r="Q2394" s="34">
        <f>IF(A2394="","",I2394-P2394)</f>
        <v/>
      </c>
      <c r="R2394" s="23">
        <f>IF(A2394="","",IF(O2394=0,"Outside audit periods; ","")&amp;IF(G2394="","No VAT category; ","")&amp;IF(ABS(Q2394)&gt;Setup!$B$10,"VAT ≠ 15% × net; ","")&amp;IF(AND(F2394="B2B - VAT registered",NOT(AND(LEN(E2394)=15,LEFT(E2394,1)="3",RIGHT(E2394,1)="3",ISNUMBER(--E2394)))),"Invalid/missing customer VAT no; ","")&amp;IF(L2394&lt;&gt;"Yes","Not reported/cleared on FATOORA; ","")&amp;IF(AND(OR(G2394="Zero-rated domestic (Box 3)",G2394="Export (Box 4)"),N2394=""),"Zero-rate/export evidence missing; ","")&amp;IF(AND(C2394="Credit Note",H2394&gt;0),"Credit note should be negative; ","")&amp;IF(AND(C2394="Simplified Tax Invoice",F2394="B2B - VAT registered"),"Simplified invoice issued to VAT-registered B2B; ",""))</f>
        <v/>
      </c>
    </row>
    <row r="2395">
      <c r="A2395" s="17" t="n"/>
      <c r="B2395" s="14" t="n"/>
      <c r="C2395" s="14" t="n"/>
      <c r="D2395" s="14" t="n"/>
      <c r="E2395" s="16" t="n"/>
      <c r="F2395" s="14" t="n"/>
      <c r="G2395" s="14" t="n"/>
      <c r="H2395" s="19" t="n"/>
      <c r="I2395" s="19" t="n"/>
      <c r="J2395" s="34">
        <f>IF(A2395="","",H2395+I2395)</f>
        <v/>
      </c>
      <c r="K2395" s="14" t="n"/>
      <c r="L2395" s="14" t="n"/>
      <c r="M2395" s="14" t="n"/>
      <c r="N2395" s="14" t="n"/>
      <c r="O2395" s="20">
        <f>IF(A2395="","",SUMPRODUCT((A2395&gt;=Setup!$C$19:$C$30)*(A2395&lt;=Setup!$D$19:$D$30)*Setup!$A$19:$A$30))</f>
        <v/>
      </c>
      <c r="P2395" s="34">
        <f>IF(A2395="","",IF(G2395="Standard 15% (Box 1)",ROUND(H2395*Setup!$B$9,2),0))</f>
        <v/>
      </c>
      <c r="Q2395" s="34">
        <f>IF(A2395="","",I2395-P2395)</f>
        <v/>
      </c>
      <c r="R2395" s="23">
        <f>IF(A2395="","",IF(O2395=0,"Outside audit periods; ","")&amp;IF(G2395="","No VAT category; ","")&amp;IF(ABS(Q2395)&gt;Setup!$B$10,"VAT ≠ 15% × net; ","")&amp;IF(AND(F2395="B2B - VAT registered",NOT(AND(LEN(E2395)=15,LEFT(E2395,1)="3",RIGHT(E2395,1)="3",ISNUMBER(--E2395)))),"Invalid/missing customer VAT no; ","")&amp;IF(L2395&lt;&gt;"Yes","Not reported/cleared on FATOORA; ","")&amp;IF(AND(OR(G2395="Zero-rated domestic (Box 3)",G2395="Export (Box 4)"),N2395=""),"Zero-rate/export evidence missing; ","")&amp;IF(AND(C2395="Credit Note",H2395&gt;0),"Credit note should be negative; ","")&amp;IF(AND(C2395="Simplified Tax Invoice",F2395="B2B - VAT registered"),"Simplified invoice issued to VAT-registered B2B; ",""))</f>
        <v/>
      </c>
    </row>
    <row r="2396">
      <c r="A2396" s="17" t="n"/>
      <c r="B2396" s="14" t="n"/>
      <c r="C2396" s="14" t="n"/>
      <c r="D2396" s="14" t="n"/>
      <c r="E2396" s="16" t="n"/>
      <c r="F2396" s="14" t="n"/>
      <c r="G2396" s="14" t="n"/>
      <c r="H2396" s="19" t="n"/>
      <c r="I2396" s="19" t="n"/>
      <c r="J2396" s="34">
        <f>IF(A2396="","",H2396+I2396)</f>
        <v/>
      </c>
      <c r="K2396" s="14" t="n"/>
      <c r="L2396" s="14" t="n"/>
      <c r="M2396" s="14" t="n"/>
      <c r="N2396" s="14" t="n"/>
      <c r="O2396" s="20">
        <f>IF(A2396="","",SUMPRODUCT((A2396&gt;=Setup!$C$19:$C$30)*(A2396&lt;=Setup!$D$19:$D$30)*Setup!$A$19:$A$30))</f>
        <v/>
      </c>
      <c r="P2396" s="34">
        <f>IF(A2396="","",IF(G2396="Standard 15% (Box 1)",ROUND(H2396*Setup!$B$9,2),0))</f>
        <v/>
      </c>
      <c r="Q2396" s="34">
        <f>IF(A2396="","",I2396-P2396)</f>
        <v/>
      </c>
      <c r="R2396" s="23">
        <f>IF(A2396="","",IF(O2396=0,"Outside audit periods; ","")&amp;IF(G2396="","No VAT category; ","")&amp;IF(ABS(Q2396)&gt;Setup!$B$10,"VAT ≠ 15% × net; ","")&amp;IF(AND(F2396="B2B - VAT registered",NOT(AND(LEN(E2396)=15,LEFT(E2396,1)="3",RIGHT(E2396,1)="3",ISNUMBER(--E2396)))),"Invalid/missing customer VAT no; ","")&amp;IF(L2396&lt;&gt;"Yes","Not reported/cleared on FATOORA; ","")&amp;IF(AND(OR(G2396="Zero-rated domestic (Box 3)",G2396="Export (Box 4)"),N2396=""),"Zero-rate/export evidence missing; ","")&amp;IF(AND(C2396="Credit Note",H2396&gt;0),"Credit note should be negative; ","")&amp;IF(AND(C2396="Simplified Tax Invoice",F2396="B2B - VAT registered"),"Simplified invoice issued to VAT-registered B2B; ",""))</f>
        <v/>
      </c>
    </row>
    <row r="2397">
      <c r="A2397" s="17" t="n"/>
      <c r="B2397" s="14" t="n"/>
      <c r="C2397" s="14" t="n"/>
      <c r="D2397" s="14" t="n"/>
      <c r="E2397" s="16" t="n"/>
      <c r="F2397" s="14" t="n"/>
      <c r="G2397" s="14" t="n"/>
      <c r="H2397" s="19" t="n"/>
      <c r="I2397" s="19" t="n"/>
      <c r="J2397" s="34">
        <f>IF(A2397="","",H2397+I2397)</f>
        <v/>
      </c>
      <c r="K2397" s="14" t="n"/>
      <c r="L2397" s="14" t="n"/>
      <c r="M2397" s="14" t="n"/>
      <c r="N2397" s="14" t="n"/>
      <c r="O2397" s="20">
        <f>IF(A2397="","",SUMPRODUCT((A2397&gt;=Setup!$C$19:$C$30)*(A2397&lt;=Setup!$D$19:$D$30)*Setup!$A$19:$A$30))</f>
        <v/>
      </c>
      <c r="P2397" s="34">
        <f>IF(A2397="","",IF(G2397="Standard 15% (Box 1)",ROUND(H2397*Setup!$B$9,2),0))</f>
        <v/>
      </c>
      <c r="Q2397" s="34">
        <f>IF(A2397="","",I2397-P2397)</f>
        <v/>
      </c>
      <c r="R2397" s="23">
        <f>IF(A2397="","",IF(O2397=0,"Outside audit periods; ","")&amp;IF(G2397="","No VAT category; ","")&amp;IF(ABS(Q2397)&gt;Setup!$B$10,"VAT ≠ 15% × net; ","")&amp;IF(AND(F2397="B2B - VAT registered",NOT(AND(LEN(E2397)=15,LEFT(E2397,1)="3",RIGHT(E2397,1)="3",ISNUMBER(--E2397)))),"Invalid/missing customer VAT no; ","")&amp;IF(L2397&lt;&gt;"Yes","Not reported/cleared on FATOORA; ","")&amp;IF(AND(OR(G2397="Zero-rated domestic (Box 3)",G2397="Export (Box 4)"),N2397=""),"Zero-rate/export evidence missing; ","")&amp;IF(AND(C2397="Credit Note",H2397&gt;0),"Credit note should be negative; ","")&amp;IF(AND(C2397="Simplified Tax Invoice",F2397="B2B - VAT registered"),"Simplified invoice issued to VAT-registered B2B; ",""))</f>
        <v/>
      </c>
    </row>
    <row r="2398">
      <c r="A2398" s="17" t="n"/>
      <c r="B2398" s="14" t="n"/>
      <c r="C2398" s="14" t="n"/>
      <c r="D2398" s="14" t="n"/>
      <c r="E2398" s="16" t="n"/>
      <c r="F2398" s="14" t="n"/>
      <c r="G2398" s="14" t="n"/>
      <c r="H2398" s="19" t="n"/>
      <c r="I2398" s="19" t="n"/>
      <c r="J2398" s="34">
        <f>IF(A2398="","",H2398+I2398)</f>
        <v/>
      </c>
      <c r="K2398" s="14" t="n"/>
      <c r="L2398" s="14" t="n"/>
      <c r="M2398" s="14" t="n"/>
      <c r="N2398" s="14" t="n"/>
      <c r="O2398" s="20">
        <f>IF(A2398="","",SUMPRODUCT((A2398&gt;=Setup!$C$19:$C$30)*(A2398&lt;=Setup!$D$19:$D$30)*Setup!$A$19:$A$30))</f>
        <v/>
      </c>
      <c r="P2398" s="34">
        <f>IF(A2398="","",IF(G2398="Standard 15% (Box 1)",ROUND(H2398*Setup!$B$9,2),0))</f>
        <v/>
      </c>
      <c r="Q2398" s="34">
        <f>IF(A2398="","",I2398-P2398)</f>
        <v/>
      </c>
      <c r="R2398" s="23">
        <f>IF(A2398="","",IF(O2398=0,"Outside audit periods; ","")&amp;IF(G2398="","No VAT category; ","")&amp;IF(ABS(Q2398)&gt;Setup!$B$10,"VAT ≠ 15% × net; ","")&amp;IF(AND(F2398="B2B - VAT registered",NOT(AND(LEN(E2398)=15,LEFT(E2398,1)="3",RIGHT(E2398,1)="3",ISNUMBER(--E2398)))),"Invalid/missing customer VAT no; ","")&amp;IF(L2398&lt;&gt;"Yes","Not reported/cleared on FATOORA; ","")&amp;IF(AND(OR(G2398="Zero-rated domestic (Box 3)",G2398="Export (Box 4)"),N2398=""),"Zero-rate/export evidence missing; ","")&amp;IF(AND(C2398="Credit Note",H2398&gt;0),"Credit note should be negative; ","")&amp;IF(AND(C2398="Simplified Tax Invoice",F2398="B2B - VAT registered"),"Simplified invoice issued to VAT-registered B2B; ",""))</f>
        <v/>
      </c>
    </row>
    <row r="2399">
      <c r="A2399" s="17" t="n"/>
      <c r="B2399" s="14" t="n"/>
      <c r="C2399" s="14" t="n"/>
      <c r="D2399" s="14" t="n"/>
      <c r="E2399" s="16" t="n"/>
      <c r="F2399" s="14" t="n"/>
      <c r="G2399" s="14" t="n"/>
      <c r="H2399" s="19" t="n"/>
      <c r="I2399" s="19" t="n"/>
      <c r="J2399" s="34">
        <f>IF(A2399="","",H2399+I2399)</f>
        <v/>
      </c>
      <c r="K2399" s="14" t="n"/>
      <c r="L2399" s="14" t="n"/>
      <c r="M2399" s="14" t="n"/>
      <c r="N2399" s="14" t="n"/>
      <c r="O2399" s="20">
        <f>IF(A2399="","",SUMPRODUCT((A2399&gt;=Setup!$C$19:$C$30)*(A2399&lt;=Setup!$D$19:$D$30)*Setup!$A$19:$A$30))</f>
        <v/>
      </c>
      <c r="P2399" s="34">
        <f>IF(A2399="","",IF(G2399="Standard 15% (Box 1)",ROUND(H2399*Setup!$B$9,2),0))</f>
        <v/>
      </c>
      <c r="Q2399" s="34">
        <f>IF(A2399="","",I2399-P2399)</f>
        <v/>
      </c>
      <c r="R2399" s="23">
        <f>IF(A2399="","",IF(O2399=0,"Outside audit periods; ","")&amp;IF(G2399="","No VAT category; ","")&amp;IF(ABS(Q2399)&gt;Setup!$B$10,"VAT ≠ 15% × net; ","")&amp;IF(AND(F2399="B2B - VAT registered",NOT(AND(LEN(E2399)=15,LEFT(E2399,1)="3",RIGHT(E2399,1)="3",ISNUMBER(--E2399)))),"Invalid/missing customer VAT no; ","")&amp;IF(L2399&lt;&gt;"Yes","Not reported/cleared on FATOORA; ","")&amp;IF(AND(OR(G2399="Zero-rated domestic (Box 3)",G2399="Export (Box 4)"),N2399=""),"Zero-rate/export evidence missing; ","")&amp;IF(AND(C2399="Credit Note",H2399&gt;0),"Credit note should be negative; ","")&amp;IF(AND(C2399="Simplified Tax Invoice",F2399="B2B - VAT registered"),"Simplified invoice issued to VAT-registered B2B; ",""))</f>
        <v/>
      </c>
    </row>
    <row r="2400">
      <c r="A2400" s="17" t="n"/>
      <c r="B2400" s="14" t="n"/>
      <c r="C2400" s="14" t="n"/>
      <c r="D2400" s="14" t="n"/>
      <c r="E2400" s="16" t="n"/>
      <c r="F2400" s="14" t="n"/>
      <c r="G2400" s="14" t="n"/>
      <c r="H2400" s="19" t="n"/>
      <c r="I2400" s="19" t="n"/>
      <c r="J2400" s="34">
        <f>IF(A2400="","",H2400+I2400)</f>
        <v/>
      </c>
      <c r="K2400" s="14" t="n"/>
      <c r="L2400" s="14" t="n"/>
      <c r="M2400" s="14" t="n"/>
      <c r="N2400" s="14" t="n"/>
      <c r="O2400" s="20">
        <f>IF(A2400="","",SUMPRODUCT((A2400&gt;=Setup!$C$19:$C$30)*(A2400&lt;=Setup!$D$19:$D$30)*Setup!$A$19:$A$30))</f>
        <v/>
      </c>
      <c r="P2400" s="34">
        <f>IF(A2400="","",IF(G2400="Standard 15% (Box 1)",ROUND(H2400*Setup!$B$9,2),0))</f>
        <v/>
      </c>
      <c r="Q2400" s="34">
        <f>IF(A2400="","",I2400-P2400)</f>
        <v/>
      </c>
      <c r="R2400" s="23">
        <f>IF(A2400="","",IF(O2400=0,"Outside audit periods; ","")&amp;IF(G2400="","No VAT category; ","")&amp;IF(ABS(Q2400)&gt;Setup!$B$10,"VAT ≠ 15% × net; ","")&amp;IF(AND(F2400="B2B - VAT registered",NOT(AND(LEN(E2400)=15,LEFT(E2400,1)="3",RIGHT(E2400,1)="3",ISNUMBER(--E2400)))),"Invalid/missing customer VAT no; ","")&amp;IF(L2400&lt;&gt;"Yes","Not reported/cleared on FATOORA; ","")&amp;IF(AND(OR(G2400="Zero-rated domestic (Box 3)",G2400="Export (Box 4)"),N2400=""),"Zero-rate/export evidence missing; ","")&amp;IF(AND(C2400="Credit Note",H2400&gt;0),"Credit note should be negative; ","")&amp;IF(AND(C2400="Simplified Tax Invoice",F2400="B2B - VAT registered"),"Simplified invoice issued to VAT-registered B2B; ",""))</f>
        <v/>
      </c>
    </row>
    <row r="2401">
      <c r="A2401" s="17" t="n"/>
      <c r="B2401" s="14" t="n"/>
      <c r="C2401" s="14" t="n"/>
      <c r="D2401" s="14" t="n"/>
      <c r="E2401" s="16" t="n"/>
      <c r="F2401" s="14" t="n"/>
      <c r="G2401" s="14" t="n"/>
      <c r="H2401" s="19" t="n"/>
      <c r="I2401" s="19" t="n"/>
      <c r="J2401" s="34">
        <f>IF(A2401="","",H2401+I2401)</f>
        <v/>
      </c>
      <c r="K2401" s="14" t="n"/>
      <c r="L2401" s="14" t="n"/>
      <c r="M2401" s="14" t="n"/>
      <c r="N2401" s="14" t="n"/>
      <c r="O2401" s="20">
        <f>IF(A2401="","",SUMPRODUCT((A2401&gt;=Setup!$C$19:$C$30)*(A2401&lt;=Setup!$D$19:$D$30)*Setup!$A$19:$A$30))</f>
        <v/>
      </c>
      <c r="P2401" s="34">
        <f>IF(A2401="","",IF(G2401="Standard 15% (Box 1)",ROUND(H2401*Setup!$B$9,2),0))</f>
        <v/>
      </c>
      <c r="Q2401" s="34">
        <f>IF(A2401="","",I2401-P2401)</f>
        <v/>
      </c>
      <c r="R2401" s="23">
        <f>IF(A2401="","",IF(O2401=0,"Outside audit periods; ","")&amp;IF(G2401="","No VAT category; ","")&amp;IF(ABS(Q2401)&gt;Setup!$B$10,"VAT ≠ 15% × net; ","")&amp;IF(AND(F2401="B2B - VAT registered",NOT(AND(LEN(E2401)=15,LEFT(E2401,1)="3",RIGHT(E2401,1)="3",ISNUMBER(--E2401)))),"Invalid/missing customer VAT no; ","")&amp;IF(L2401&lt;&gt;"Yes","Not reported/cleared on FATOORA; ","")&amp;IF(AND(OR(G2401="Zero-rated domestic (Box 3)",G2401="Export (Box 4)"),N2401=""),"Zero-rate/export evidence missing; ","")&amp;IF(AND(C2401="Credit Note",H2401&gt;0),"Credit note should be negative; ","")&amp;IF(AND(C2401="Simplified Tax Invoice",F2401="B2B - VAT registered"),"Simplified invoice issued to VAT-registered B2B; ",""))</f>
        <v/>
      </c>
    </row>
    <row r="2402">
      <c r="A2402" s="17" t="n"/>
      <c r="B2402" s="14" t="n"/>
      <c r="C2402" s="14" t="n"/>
      <c r="D2402" s="14" t="n"/>
      <c r="E2402" s="16" t="n"/>
      <c r="F2402" s="14" t="n"/>
      <c r="G2402" s="14" t="n"/>
      <c r="H2402" s="19" t="n"/>
      <c r="I2402" s="19" t="n"/>
      <c r="J2402" s="34">
        <f>IF(A2402="","",H2402+I2402)</f>
        <v/>
      </c>
      <c r="K2402" s="14" t="n"/>
      <c r="L2402" s="14" t="n"/>
      <c r="M2402" s="14" t="n"/>
      <c r="N2402" s="14" t="n"/>
      <c r="O2402" s="20">
        <f>IF(A2402="","",SUMPRODUCT((A2402&gt;=Setup!$C$19:$C$30)*(A2402&lt;=Setup!$D$19:$D$30)*Setup!$A$19:$A$30))</f>
        <v/>
      </c>
      <c r="P2402" s="34">
        <f>IF(A2402="","",IF(G2402="Standard 15% (Box 1)",ROUND(H2402*Setup!$B$9,2),0))</f>
        <v/>
      </c>
      <c r="Q2402" s="34">
        <f>IF(A2402="","",I2402-P2402)</f>
        <v/>
      </c>
      <c r="R2402" s="23">
        <f>IF(A2402="","",IF(O2402=0,"Outside audit periods; ","")&amp;IF(G2402="","No VAT category; ","")&amp;IF(ABS(Q2402)&gt;Setup!$B$10,"VAT ≠ 15% × net; ","")&amp;IF(AND(F2402="B2B - VAT registered",NOT(AND(LEN(E2402)=15,LEFT(E2402,1)="3",RIGHT(E2402,1)="3",ISNUMBER(--E2402)))),"Invalid/missing customer VAT no; ","")&amp;IF(L2402&lt;&gt;"Yes","Not reported/cleared on FATOORA; ","")&amp;IF(AND(OR(G2402="Zero-rated domestic (Box 3)",G2402="Export (Box 4)"),N2402=""),"Zero-rate/export evidence missing; ","")&amp;IF(AND(C2402="Credit Note",H2402&gt;0),"Credit note should be negative; ","")&amp;IF(AND(C2402="Simplified Tax Invoice",F2402="B2B - VAT registered"),"Simplified invoice issued to VAT-registered B2B; ",""))</f>
        <v/>
      </c>
    </row>
    <row r="2403">
      <c r="A2403" s="17" t="n"/>
      <c r="B2403" s="14" t="n"/>
      <c r="C2403" s="14" t="n"/>
      <c r="D2403" s="14" t="n"/>
      <c r="E2403" s="16" t="n"/>
      <c r="F2403" s="14" t="n"/>
      <c r="G2403" s="14" t="n"/>
      <c r="H2403" s="19" t="n"/>
      <c r="I2403" s="19" t="n"/>
      <c r="J2403" s="34">
        <f>IF(A2403="","",H2403+I2403)</f>
        <v/>
      </c>
      <c r="K2403" s="14" t="n"/>
      <c r="L2403" s="14" t="n"/>
      <c r="M2403" s="14" t="n"/>
      <c r="N2403" s="14" t="n"/>
      <c r="O2403" s="20">
        <f>IF(A2403="","",SUMPRODUCT((A2403&gt;=Setup!$C$19:$C$30)*(A2403&lt;=Setup!$D$19:$D$30)*Setup!$A$19:$A$30))</f>
        <v/>
      </c>
      <c r="P2403" s="34">
        <f>IF(A2403="","",IF(G2403="Standard 15% (Box 1)",ROUND(H2403*Setup!$B$9,2),0))</f>
        <v/>
      </c>
      <c r="Q2403" s="34">
        <f>IF(A2403="","",I2403-P2403)</f>
        <v/>
      </c>
      <c r="R2403" s="23">
        <f>IF(A2403="","",IF(O2403=0,"Outside audit periods; ","")&amp;IF(G2403="","No VAT category; ","")&amp;IF(ABS(Q2403)&gt;Setup!$B$10,"VAT ≠ 15% × net; ","")&amp;IF(AND(F2403="B2B - VAT registered",NOT(AND(LEN(E2403)=15,LEFT(E2403,1)="3",RIGHT(E2403,1)="3",ISNUMBER(--E2403)))),"Invalid/missing customer VAT no; ","")&amp;IF(L2403&lt;&gt;"Yes","Not reported/cleared on FATOORA; ","")&amp;IF(AND(OR(G2403="Zero-rated domestic (Box 3)",G2403="Export (Box 4)"),N2403=""),"Zero-rate/export evidence missing; ","")&amp;IF(AND(C2403="Credit Note",H2403&gt;0),"Credit note should be negative; ","")&amp;IF(AND(C2403="Simplified Tax Invoice",F2403="B2B - VAT registered"),"Simplified invoice issued to VAT-registered B2B; ",""))</f>
        <v/>
      </c>
    </row>
    <row r="2404">
      <c r="A2404" s="17" t="n"/>
      <c r="B2404" s="14" t="n"/>
      <c r="C2404" s="14" t="n"/>
      <c r="D2404" s="14" t="n"/>
      <c r="E2404" s="16" t="n"/>
      <c r="F2404" s="14" t="n"/>
      <c r="G2404" s="14" t="n"/>
      <c r="H2404" s="19" t="n"/>
      <c r="I2404" s="19" t="n"/>
      <c r="J2404" s="34">
        <f>IF(A2404="","",H2404+I2404)</f>
        <v/>
      </c>
      <c r="K2404" s="14" t="n"/>
      <c r="L2404" s="14" t="n"/>
      <c r="M2404" s="14" t="n"/>
      <c r="N2404" s="14" t="n"/>
      <c r="O2404" s="20">
        <f>IF(A2404="","",SUMPRODUCT((A2404&gt;=Setup!$C$19:$C$30)*(A2404&lt;=Setup!$D$19:$D$30)*Setup!$A$19:$A$30))</f>
        <v/>
      </c>
      <c r="P2404" s="34">
        <f>IF(A2404="","",IF(G2404="Standard 15% (Box 1)",ROUND(H2404*Setup!$B$9,2),0))</f>
        <v/>
      </c>
      <c r="Q2404" s="34">
        <f>IF(A2404="","",I2404-P2404)</f>
        <v/>
      </c>
      <c r="R2404" s="23">
        <f>IF(A2404="","",IF(O2404=0,"Outside audit periods; ","")&amp;IF(G2404="","No VAT category; ","")&amp;IF(ABS(Q2404)&gt;Setup!$B$10,"VAT ≠ 15% × net; ","")&amp;IF(AND(F2404="B2B - VAT registered",NOT(AND(LEN(E2404)=15,LEFT(E2404,1)="3",RIGHT(E2404,1)="3",ISNUMBER(--E2404)))),"Invalid/missing customer VAT no; ","")&amp;IF(L2404&lt;&gt;"Yes","Not reported/cleared on FATOORA; ","")&amp;IF(AND(OR(G2404="Zero-rated domestic (Box 3)",G2404="Export (Box 4)"),N2404=""),"Zero-rate/export evidence missing; ","")&amp;IF(AND(C2404="Credit Note",H2404&gt;0),"Credit note should be negative; ","")&amp;IF(AND(C2404="Simplified Tax Invoice",F2404="B2B - VAT registered"),"Simplified invoice issued to VAT-registered B2B; ",""))</f>
        <v/>
      </c>
    </row>
    <row r="2405">
      <c r="A2405" s="17" t="n"/>
      <c r="B2405" s="14" t="n"/>
      <c r="C2405" s="14" t="n"/>
      <c r="D2405" s="14" t="n"/>
      <c r="E2405" s="16" t="n"/>
      <c r="F2405" s="14" t="n"/>
      <c r="G2405" s="14" t="n"/>
      <c r="H2405" s="19" t="n"/>
      <c r="I2405" s="19" t="n"/>
      <c r="J2405" s="34">
        <f>IF(A2405="","",H2405+I2405)</f>
        <v/>
      </c>
      <c r="K2405" s="14" t="n"/>
      <c r="L2405" s="14" t="n"/>
      <c r="M2405" s="14" t="n"/>
      <c r="N2405" s="14" t="n"/>
      <c r="O2405" s="20">
        <f>IF(A2405="","",SUMPRODUCT((A2405&gt;=Setup!$C$19:$C$30)*(A2405&lt;=Setup!$D$19:$D$30)*Setup!$A$19:$A$30))</f>
        <v/>
      </c>
      <c r="P2405" s="34">
        <f>IF(A2405="","",IF(G2405="Standard 15% (Box 1)",ROUND(H2405*Setup!$B$9,2),0))</f>
        <v/>
      </c>
      <c r="Q2405" s="34">
        <f>IF(A2405="","",I2405-P2405)</f>
        <v/>
      </c>
      <c r="R2405" s="23">
        <f>IF(A2405="","",IF(O2405=0,"Outside audit periods; ","")&amp;IF(G2405="","No VAT category; ","")&amp;IF(ABS(Q2405)&gt;Setup!$B$10,"VAT ≠ 15% × net; ","")&amp;IF(AND(F2405="B2B - VAT registered",NOT(AND(LEN(E2405)=15,LEFT(E2405,1)="3",RIGHT(E2405,1)="3",ISNUMBER(--E2405)))),"Invalid/missing customer VAT no; ","")&amp;IF(L2405&lt;&gt;"Yes","Not reported/cleared on FATOORA; ","")&amp;IF(AND(OR(G2405="Zero-rated domestic (Box 3)",G2405="Export (Box 4)"),N2405=""),"Zero-rate/export evidence missing; ","")&amp;IF(AND(C2405="Credit Note",H2405&gt;0),"Credit note should be negative; ","")&amp;IF(AND(C2405="Simplified Tax Invoice",F2405="B2B - VAT registered"),"Simplified invoice issued to VAT-registered B2B; ",""))</f>
        <v/>
      </c>
    </row>
    <row r="2406">
      <c r="A2406" s="17" t="n"/>
      <c r="B2406" s="14" t="n"/>
      <c r="C2406" s="14" t="n"/>
      <c r="D2406" s="14" t="n"/>
      <c r="E2406" s="16" t="n"/>
      <c r="F2406" s="14" t="n"/>
      <c r="G2406" s="14" t="n"/>
      <c r="H2406" s="19" t="n"/>
      <c r="I2406" s="19" t="n"/>
      <c r="J2406" s="34">
        <f>IF(A2406="","",H2406+I2406)</f>
        <v/>
      </c>
      <c r="K2406" s="14" t="n"/>
      <c r="L2406" s="14" t="n"/>
      <c r="M2406" s="14" t="n"/>
      <c r="N2406" s="14" t="n"/>
      <c r="O2406" s="20">
        <f>IF(A2406="","",SUMPRODUCT((A2406&gt;=Setup!$C$19:$C$30)*(A2406&lt;=Setup!$D$19:$D$30)*Setup!$A$19:$A$30))</f>
        <v/>
      </c>
      <c r="P2406" s="34">
        <f>IF(A2406="","",IF(G2406="Standard 15% (Box 1)",ROUND(H2406*Setup!$B$9,2),0))</f>
        <v/>
      </c>
      <c r="Q2406" s="34">
        <f>IF(A2406="","",I2406-P2406)</f>
        <v/>
      </c>
      <c r="R2406" s="23">
        <f>IF(A2406="","",IF(O2406=0,"Outside audit periods; ","")&amp;IF(G2406="","No VAT category; ","")&amp;IF(ABS(Q2406)&gt;Setup!$B$10,"VAT ≠ 15% × net; ","")&amp;IF(AND(F2406="B2B - VAT registered",NOT(AND(LEN(E2406)=15,LEFT(E2406,1)="3",RIGHT(E2406,1)="3",ISNUMBER(--E2406)))),"Invalid/missing customer VAT no; ","")&amp;IF(L2406&lt;&gt;"Yes","Not reported/cleared on FATOORA; ","")&amp;IF(AND(OR(G2406="Zero-rated domestic (Box 3)",G2406="Export (Box 4)"),N2406=""),"Zero-rate/export evidence missing; ","")&amp;IF(AND(C2406="Credit Note",H2406&gt;0),"Credit note should be negative; ","")&amp;IF(AND(C2406="Simplified Tax Invoice",F2406="B2B - VAT registered"),"Simplified invoice issued to VAT-registered B2B; ",""))</f>
        <v/>
      </c>
    </row>
    <row r="2407">
      <c r="A2407" s="17" t="n"/>
      <c r="B2407" s="14" t="n"/>
      <c r="C2407" s="14" t="n"/>
      <c r="D2407" s="14" t="n"/>
      <c r="E2407" s="16" t="n"/>
      <c r="F2407" s="14" t="n"/>
      <c r="G2407" s="14" t="n"/>
      <c r="H2407" s="19" t="n"/>
      <c r="I2407" s="19" t="n"/>
      <c r="J2407" s="34">
        <f>IF(A2407="","",H2407+I2407)</f>
        <v/>
      </c>
      <c r="K2407" s="14" t="n"/>
      <c r="L2407" s="14" t="n"/>
      <c r="M2407" s="14" t="n"/>
      <c r="N2407" s="14" t="n"/>
      <c r="O2407" s="20">
        <f>IF(A2407="","",SUMPRODUCT((A2407&gt;=Setup!$C$19:$C$30)*(A2407&lt;=Setup!$D$19:$D$30)*Setup!$A$19:$A$30))</f>
        <v/>
      </c>
      <c r="P2407" s="34">
        <f>IF(A2407="","",IF(G2407="Standard 15% (Box 1)",ROUND(H2407*Setup!$B$9,2),0))</f>
        <v/>
      </c>
      <c r="Q2407" s="34">
        <f>IF(A2407="","",I2407-P2407)</f>
        <v/>
      </c>
      <c r="R2407" s="23">
        <f>IF(A2407="","",IF(O2407=0,"Outside audit periods; ","")&amp;IF(G2407="","No VAT category; ","")&amp;IF(ABS(Q2407)&gt;Setup!$B$10,"VAT ≠ 15% × net; ","")&amp;IF(AND(F2407="B2B - VAT registered",NOT(AND(LEN(E2407)=15,LEFT(E2407,1)="3",RIGHT(E2407,1)="3",ISNUMBER(--E2407)))),"Invalid/missing customer VAT no; ","")&amp;IF(L2407&lt;&gt;"Yes","Not reported/cleared on FATOORA; ","")&amp;IF(AND(OR(G2407="Zero-rated domestic (Box 3)",G2407="Export (Box 4)"),N2407=""),"Zero-rate/export evidence missing; ","")&amp;IF(AND(C2407="Credit Note",H2407&gt;0),"Credit note should be negative; ","")&amp;IF(AND(C2407="Simplified Tax Invoice",F2407="B2B - VAT registered"),"Simplified invoice issued to VAT-registered B2B; ",""))</f>
        <v/>
      </c>
    </row>
    <row r="2408">
      <c r="A2408" s="17" t="n"/>
      <c r="B2408" s="14" t="n"/>
      <c r="C2408" s="14" t="n"/>
      <c r="D2408" s="14" t="n"/>
      <c r="E2408" s="16" t="n"/>
      <c r="F2408" s="14" t="n"/>
      <c r="G2408" s="14" t="n"/>
      <c r="H2408" s="19" t="n"/>
      <c r="I2408" s="19" t="n"/>
      <c r="J2408" s="34">
        <f>IF(A2408="","",H2408+I2408)</f>
        <v/>
      </c>
      <c r="K2408" s="14" t="n"/>
      <c r="L2408" s="14" t="n"/>
      <c r="M2408" s="14" t="n"/>
      <c r="N2408" s="14" t="n"/>
      <c r="O2408" s="20">
        <f>IF(A2408="","",SUMPRODUCT((A2408&gt;=Setup!$C$19:$C$30)*(A2408&lt;=Setup!$D$19:$D$30)*Setup!$A$19:$A$30))</f>
        <v/>
      </c>
      <c r="P2408" s="34">
        <f>IF(A2408="","",IF(G2408="Standard 15% (Box 1)",ROUND(H2408*Setup!$B$9,2),0))</f>
        <v/>
      </c>
      <c r="Q2408" s="34">
        <f>IF(A2408="","",I2408-P2408)</f>
        <v/>
      </c>
      <c r="R2408" s="23">
        <f>IF(A2408="","",IF(O2408=0,"Outside audit periods; ","")&amp;IF(G2408="","No VAT category; ","")&amp;IF(ABS(Q2408)&gt;Setup!$B$10,"VAT ≠ 15% × net; ","")&amp;IF(AND(F2408="B2B - VAT registered",NOT(AND(LEN(E2408)=15,LEFT(E2408,1)="3",RIGHT(E2408,1)="3",ISNUMBER(--E2408)))),"Invalid/missing customer VAT no; ","")&amp;IF(L2408&lt;&gt;"Yes","Not reported/cleared on FATOORA; ","")&amp;IF(AND(OR(G2408="Zero-rated domestic (Box 3)",G2408="Export (Box 4)"),N2408=""),"Zero-rate/export evidence missing; ","")&amp;IF(AND(C2408="Credit Note",H2408&gt;0),"Credit note should be negative; ","")&amp;IF(AND(C2408="Simplified Tax Invoice",F2408="B2B - VAT registered"),"Simplified invoice issued to VAT-registered B2B; ",""))</f>
        <v/>
      </c>
    </row>
    <row r="2409">
      <c r="A2409" s="17" t="n"/>
      <c r="B2409" s="14" t="n"/>
      <c r="C2409" s="14" t="n"/>
      <c r="D2409" s="14" t="n"/>
      <c r="E2409" s="16" t="n"/>
      <c r="F2409" s="14" t="n"/>
      <c r="G2409" s="14" t="n"/>
      <c r="H2409" s="19" t="n"/>
      <c r="I2409" s="19" t="n"/>
      <c r="J2409" s="34">
        <f>IF(A2409="","",H2409+I2409)</f>
        <v/>
      </c>
      <c r="K2409" s="14" t="n"/>
      <c r="L2409" s="14" t="n"/>
      <c r="M2409" s="14" t="n"/>
      <c r="N2409" s="14" t="n"/>
      <c r="O2409" s="20">
        <f>IF(A2409="","",SUMPRODUCT((A2409&gt;=Setup!$C$19:$C$30)*(A2409&lt;=Setup!$D$19:$D$30)*Setup!$A$19:$A$30))</f>
        <v/>
      </c>
      <c r="P2409" s="34">
        <f>IF(A2409="","",IF(G2409="Standard 15% (Box 1)",ROUND(H2409*Setup!$B$9,2),0))</f>
        <v/>
      </c>
      <c r="Q2409" s="34">
        <f>IF(A2409="","",I2409-P2409)</f>
        <v/>
      </c>
      <c r="R2409" s="23">
        <f>IF(A2409="","",IF(O2409=0,"Outside audit periods; ","")&amp;IF(G2409="","No VAT category; ","")&amp;IF(ABS(Q2409)&gt;Setup!$B$10,"VAT ≠ 15% × net; ","")&amp;IF(AND(F2409="B2B - VAT registered",NOT(AND(LEN(E2409)=15,LEFT(E2409,1)="3",RIGHT(E2409,1)="3",ISNUMBER(--E2409)))),"Invalid/missing customer VAT no; ","")&amp;IF(L2409&lt;&gt;"Yes","Not reported/cleared on FATOORA; ","")&amp;IF(AND(OR(G2409="Zero-rated domestic (Box 3)",G2409="Export (Box 4)"),N2409=""),"Zero-rate/export evidence missing; ","")&amp;IF(AND(C2409="Credit Note",H2409&gt;0),"Credit note should be negative; ","")&amp;IF(AND(C2409="Simplified Tax Invoice",F2409="B2B - VAT registered"),"Simplified invoice issued to VAT-registered B2B; ",""))</f>
        <v/>
      </c>
    </row>
    <row r="2410">
      <c r="A2410" s="17" t="n"/>
      <c r="B2410" s="14" t="n"/>
      <c r="C2410" s="14" t="n"/>
      <c r="D2410" s="14" t="n"/>
      <c r="E2410" s="16" t="n"/>
      <c r="F2410" s="14" t="n"/>
      <c r="G2410" s="14" t="n"/>
      <c r="H2410" s="19" t="n"/>
      <c r="I2410" s="19" t="n"/>
      <c r="J2410" s="34">
        <f>IF(A2410="","",H2410+I2410)</f>
        <v/>
      </c>
      <c r="K2410" s="14" t="n"/>
      <c r="L2410" s="14" t="n"/>
      <c r="M2410" s="14" t="n"/>
      <c r="N2410" s="14" t="n"/>
      <c r="O2410" s="20">
        <f>IF(A2410="","",SUMPRODUCT((A2410&gt;=Setup!$C$19:$C$30)*(A2410&lt;=Setup!$D$19:$D$30)*Setup!$A$19:$A$30))</f>
        <v/>
      </c>
      <c r="P2410" s="34">
        <f>IF(A2410="","",IF(G2410="Standard 15% (Box 1)",ROUND(H2410*Setup!$B$9,2),0))</f>
        <v/>
      </c>
      <c r="Q2410" s="34">
        <f>IF(A2410="","",I2410-P2410)</f>
        <v/>
      </c>
      <c r="R2410" s="23">
        <f>IF(A2410="","",IF(O2410=0,"Outside audit periods; ","")&amp;IF(G2410="","No VAT category; ","")&amp;IF(ABS(Q2410)&gt;Setup!$B$10,"VAT ≠ 15% × net; ","")&amp;IF(AND(F2410="B2B - VAT registered",NOT(AND(LEN(E2410)=15,LEFT(E2410,1)="3",RIGHT(E2410,1)="3",ISNUMBER(--E2410)))),"Invalid/missing customer VAT no; ","")&amp;IF(L2410&lt;&gt;"Yes","Not reported/cleared on FATOORA; ","")&amp;IF(AND(OR(G2410="Zero-rated domestic (Box 3)",G2410="Export (Box 4)"),N2410=""),"Zero-rate/export evidence missing; ","")&amp;IF(AND(C2410="Credit Note",H2410&gt;0),"Credit note should be negative; ","")&amp;IF(AND(C2410="Simplified Tax Invoice",F2410="B2B - VAT registered"),"Simplified invoice issued to VAT-registered B2B; ",""))</f>
        <v/>
      </c>
    </row>
    <row r="2411">
      <c r="A2411" s="17" t="n"/>
      <c r="B2411" s="14" t="n"/>
      <c r="C2411" s="14" t="n"/>
      <c r="D2411" s="14" t="n"/>
      <c r="E2411" s="16" t="n"/>
      <c r="F2411" s="14" t="n"/>
      <c r="G2411" s="14" t="n"/>
      <c r="H2411" s="19" t="n"/>
      <c r="I2411" s="19" t="n"/>
      <c r="J2411" s="34">
        <f>IF(A2411="","",H2411+I2411)</f>
        <v/>
      </c>
      <c r="K2411" s="14" t="n"/>
      <c r="L2411" s="14" t="n"/>
      <c r="M2411" s="14" t="n"/>
      <c r="N2411" s="14" t="n"/>
      <c r="O2411" s="20">
        <f>IF(A2411="","",SUMPRODUCT((A2411&gt;=Setup!$C$19:$C$30)*(A2411&lt;=Setup!$D$19:$D$30)*Setup!$A$19:$A$30))</f>
        <v/>
      </c>
      <c r="P2411" s="34">
        <f>IF(A2411="","",IF(G2411="Standard 15% (Box 1)",ROUND(H2411*Setup!$B$9,2),0))</f>
        <v/>
      </c>
      <c r="Q2411" s="34">
        <f>IF(A2411="","",I2411-P2411)</f>
        <v/>
      </c>
      <c r="R2411" s="23">
        <f>IF(A2411="","",IF(O2411=0,"Outside audit periods; ","")&amp;IF(G2411="","No VAT category; ","")&amp;IF(ABS(Q2411)&gt;Setup!$B$10,"VAT ≠ 15% × net; ","")&amp;IF(AND(F2411="B2B - VAT registered",NOT(AND(LEN(E2411)=15,LEFT(E2411,1)="3",RIGHT(E2411,1)="3",ISNUMBER(--E2411)))),"Invalid/missing customer VAT no; ","")&amp;IF(L2411&lt;&gt;"Yes","Not reported/cleared on FATOORA; ","")&amp;IF(AND(OR(G2411="Zero-rated domestic (Box 3)",G2411="Export (Box 4)"),N2411=""),"Zero-rate/export evidence missing; ","")&amp;IF(AND(C2411="Credit Note",H2411&gt;0),"Credit note should be negative; ","")&amp;IF(AND(C2411="Simplified Tax Invoice",F2411="B2B - VAT registered"),"Simplified invoice issued to VAT-registered B2B; ",""))</f>
        <v/>
      </c>
    </row>
    <row r="2412">
      <c r="A2412" s="17" t="n"/>
      <c r="B2412" s="14" t="n"/>
      <c r="C2412" s="14" t="n"/>
      <c r="D2412" s="14" t="n"/>
      <c r="E2412" s="16" t="n"/>
      <c r="F2412" s="14" t="n"/>
      <c r="G2412" s="14" t="n"/>
      <c r="H2412" s="19" t="n"/>
      <c r="I2412" s="19" t="n"/>
      <c r="J2412" s="34">
        <f>IF(A2412="","",H2412+I2412)</f>
        <v/>
      </c>
      <c r="K2412" s="14" t="n"/>
      <c r="L2412" s="14" t="n"/>
      <c r="M2412" s="14" t="n"/>
      <c r="N2412" s="14" t="n"/>
      <c r="O2412" s="20">
        <f>IF(A2412="","",SUMPRODUCT((A2412&gt;=Setup!$C$19:$C$30)*(A2412&lt;=Setup!$D$19:$D$30)*Setup!$A$19:$A$30))</f>
        <v/>
      </c>
      <c r="P2412" s="34">
        <f>IF(A2412="","",IF(G2412="Standard 15% (Box 1)",ROUND(H2412*Setup!$B$9,2),0))</f>
        <v/>
      </c>
      <c r="Q2412" s="34">
        <f>IF(A2412="","",I2412-P2412)</f>
        <v/>
      </c>
      <c r="R2412" s="23">
        <f>IF(A2412="","",IF(O2412=0,"Outside audit periods; ","")&amp;IF(G2412="","No VAT category; ","")&amp;IF(ABS(Q2412)&gt;Setup!$B$10,"VAT ≠ 15% × net; ","")&amp;IF(AND(F2412="B2B - VAT registered",NOT(AND(LEN(E2412)=15,LEFT(E2412,1)="3",RIGHT(E2412,1)="3",ISNUMBER(--E2412)))),"Invalid/missing customer VAT no; ","")&amp;IF(L2412&lt;&gt;"Yes","Not reported/cleared on FATOORA; ","")&amp;IF(AND(OR(G2412="Zero-rated domestic (Box 3)",G2412="Export (Box 4)"),N2412=""),"Zero-rate/export evidence missing; ","")&amp;IF(AND(C2412="Credit Note",H2412&gt;0),"Credit note should be negative; ","")&amp;IF(AND(C2412="Simplified Tax Invoice",F2412="B2B - VAT registered"),"Simplified invoice issued to VAT-registered B2B; ",""))</f>
        <v/>
      </c>
    </row>
    <row r="2413">
      <c r="A2413" s="17" t="n"/>
      <c r="B2413" s="14" t="n"/>
      <c r="C2413" s="14" t="n"/>
      <c r="D2413" s="14" t="n"/>
      <c r="E2413" s="16" t="n"/>
      <c r="F2413" s="14" t="n"/>
      <c r="G2413" s="14" t="n"/>
      <c r="H2413" s="19" t="n"/>
      <c r="I2413" s="19" t="n"/>
      <c r="J2413" s="34">
        <f>IF(A2413="","",H2413+I2413)</f>
        <v/>
      </c>
      <c r="K2413" s="14" t="n"/>
      <c r="L2413" s="14" t="n"/>
      <c r="M2413" s="14" t="n"/>
      <c r="N2413" s="14" t="n"/>
      <c r="O2413" s="20">
        <f>IF(A2413="","",SUMPRODUCT((A2413&gt;=Setup!$C$19:$C$30)*(A2413&lt;=Setup!$D$19:$D$30)*Setup!$A$19:$A$30))</f>
        <v/>
      </c>
      <c r="P2413" s="34">
        <f>IF(A2413="","",IF(G2413="Standard 15% (Box 1)",ROUND(H2413*Setup!$B$9,2),0))</f>
        <v/>
      </c>
      <c r="Q2413" s="34">
        <f>IF(A2413="","",I2413-P2413)</f>
        <v/>
      </c>
      <c r="R2413" s="23">
        <f>IF(A2413="","",IF(O2413=0,"Outside audit periods; ","")&amp;IF(G2413="","No VAT category; ","")&amp;IF(ABS(Q2413)&gt;Setup!$B$10,"VAT ≠ 15% × net; ","")&amp;IF(AND(F2413="B2B - VAT registered",NOT(AND(LEN(E2413)=15,LEFT(E2413,1)="3",RIGHT(E2413,1)="3",ISNUMBER(--E2413)))),"Invalid/missing customer VAT no; ","")&amp;IF(L2413&lt;&gt;"Yes","Not reported/cleared on FATOORA; ","")&amp;IF(AND(OR(G2413="Zero-rated domestic (Box 3)",G2413="Export (Box 4)"),N2413=""),"Zero-rate/export evidence missing; ","")&amp;IF(AND(C2413="Credit Note",H2413&gt;0),"Credit note should be negative; ","")&amp;IF(AND(C2413="Simplified Tax Invoice",F2413="B2B - VAT registered"),"Simplified invoice issued to VAT-registered B2B; ",""))</f>
        <v/>
      </c>
    </row>
    <row r="2414">
      <c r="A2414" s="17" t="n"/>
      <c r="B2414" s="14" t="n"/>
      <c r="C2414" s="14" t="n"/>
      <c r="D2414" s="14" t="n"/>
      <c r="E2414" s="16" t="n"/>
      <c r="F2414" s="14" t="n"/>
      <c r="G2414" s="14" t="n"/>
      <c r="H2414" s="19" t="n"/>
      <c r="I2414" s="19" t="n"/>
      <c r="J2414" s="34">
        <f>IF(A2414="","",H2414+I2414)</f>
        <v/>
      </c>
      <c r="K2414" s="14" t="n"/>
      <c r="L2414" s="14" t="n"/>
      <c r="M2414" s="14" t="n"/>
      <c r="N2414" s="14" t="n"/>
      <c r="O2414" s="20">
        <f>IF(A2414="","",SUMPRODUCT((A2414&gt;=Setup!$C$19:$C$30)*(A2414&lt;=Setup!$D$19:$D$30)*Setup!$A$19:$A$30))</f>
        <v/>
      </c>
      <c r="P2414" s="34">
        <f>IF(A2414="","",IF(G2414="Standard 15% (Box 1)",ROUND(H2414*Setup!$B$9,2),0))</f>
        <v/>
      </c>
      <c r="Q2414" s="34">
        <f>IF(A2414="","",I2414-P2414)</f>
        <v/>
      </c>
      <c r="R2414" s="23">
        <f>IF(A2414="","",IF(O2414=0,"Outside audit periods; ","")&amp;IF(G2414="","No VAT category; ","")&amp;IF(ABS(Q2414)&gt;Setup!$B$10,"VAT ≠ 15% × net; ","")&amp;IF(AND(F2414="B2B - VAT registered",NOT(AND(LEN(E2414)=15,LEFT(E2414,1)="3",RIGHT(E2414,1)="3",ISNUMBER(--E2414)))),"Invalid/missing customer VAT no; ","")&amp;IF(L2414&lt;&gt;"Yes","Not reported/cleared on FATOORA; ","")&amp;IF(AND(OR(G2414="Zero-rated domestic (Box 3)",G2414="Export (Box 4)"),N2414=""),"Zero-rate/export evidence missing; ","")&amp;IF(AND(C2414="Credit Note",H2414&gt;0),"Credit note should be negative; ","")&amp;IF(AND(C2414="Simplified Tax Invoice",F2414="B2B - VAT registered"),"Simplified invoice issued to VAT-registered B2B; ",""))</f>
        <v/>
      </c>
    </row>
    <row r="2415">
      <c r="A2415" s="17" t="n"/>
      <c r="B2415" s="14" t="n"/>
      <c r="C2415" s="14" t="n"/>
      <c r="D2415" s="14" t="n"/>
      <c r="E2415" s="16" t="n"/>
      <c r="F2415" s="14" t="n"/>
      <c r="G2415" s="14" t="n"/>
      <c r="H2415" s="19" t="n"/>
      <c r="I2415" s="19" t="n"/>
      <c r="J2415" s="34">
        <f>IF(A2415="","",H2415+I2415)</f>
        <v/>
      </c>
      <c r="K2415" s="14" t="n"/>
      <c r="L2415" s="14" t="n"/>
      <c r="M2415" s="14" t="n"/>
      <c r="N2415" s="14" t="n"/>
      <c r="O2415" s="20">
        <f>IF(A2415="","",SUMPRODUCT((A2415&gt;=Setup!$C$19:$C$30)*(A2415&lt;=Setup!$D$19:$D$30)*Setup!$A$19:$A$30))</f>
        <v/>
      </c>
      <c r="P2415" s="34">
        <f>IF(A2415="","",IF(G2415="Standard 15% (Box 1)",ROUND(H2415*Setup!$B$9,2),0))</f>
        <v/>
      </c>
      <c r="Q2415" s="34">
        <f>IF(A2415="","",I2415-P2415)</f>
        <v/>
      </c>
      <c r="R2415" s="23">
        <f>IF(A2415="","",IF(O2415=0,"Outside audit periods; ","")&amp;IF(G2415="","No VAT category; ","")&amp;IF(ABS(Q2415)&gt;Setup!$B$10,"VAT ≠ 15% × net; ","")&amp;IF(AND(F2415="B2B - VAT registered",NOT(AND(LEN(E2415)=15,LEFT(E2415,1)="3",RIGHT(E2415,1)="3",ISNUMBER(--E2415)))),"Invalid/missing customer VAT no; ","")&amp;IF(L2415&lt;&gt;"Yes","Not reported/cleared on FATOORA; ","")&amp;IF(AND(OR(G2415="Zero-rated domestic (Box 3)",G2415="Export (Box 4)"),N2415=""),"Zero-rate/export evidence missing; ","")&amp;IF(AND(C2415="Credit Note",H2415&gt;0),"Credit note should be negative; ","")&amp;IF(AND(C2415="Simplified Tax Invoice",F2415="B2B - VAT registered"),"Simplified invoice issued to VAT-registered B2B; ",""))</f>
        <v/>
      </c>
    </row>
    <row r="2416">
      <c r="A2416" s="17" t="n"/>
      <c r="B2416" s="14" t="n"/>
      <c r="C2416" s="14" t="n"/>
      <c r="D2416" s="14" t="n"/>
      <c r="E2416" s="16" t="n"/>
      <c r="F2416" s="14" t="n"/>
      <c r="G2416" s="14" t="n"/>
      <c r="H2416" s="19" t="n"/>
      <c r="I2416" s="19" t="n"/>
      <c r="J2416" s="34">
        <f>IF(A2416="","",H2416+I2416)</f>
        <v/>
      </c>
      <c r="K2416" s="14" t="n"/>
      <c r="L2416" s="14" t="n"/>
      <c r="M2416" s="14" t="n"/>
      <c r="N2416" s="14" t="n"/>
      <c r="O2416" s="20">
        <f>IF(A2416="","",SUMPRODUCT((A2416&gt;=Setup!$C$19:$C$30)*(A2416&lt;=Setup!$D$19:$D$30)*Setup!$A$19:$A$30))</f>
        <v/>
      </c>
      <c r="P2416" s="34">
        <f>IF(A2416="","",IF(G2416="Standard 15% (Box 1)",ROUND(H2416*Setup!$B$9,2),0))</f>
        <v/>
      </c>
      <c r="Q2416" s="34">
        <f>IF(A2416="","",I2416-P2416)</f>
        <v/>
      </c>
      <c r="R2416" s="23">
        <f>IF(A2416="","",IF(O2416=0,"Outside audit periods; ","")&amp;IF(G2416="","No VAT category; ","")&amp;IF(ABS(Q2416)&gt;Setup!$B$10,"VAT ≠ 15% × net; ","")&amp;IF(AND(F2416="B2B - VAT registered",NOT(AND(LEN(E2416)=15,LEFT(E2416,1)="3",RIGHT(E2416,1)="3",ISNUMBER(--E2416)))),"Invalid/missing customer VAT no; ","")&amp;IF(L2416&lt;&gt;"Yes","Not reported/cleared on FATOORA; ","")&amp;IF(AND(OR(G2416="Zero-rated domestic (Box 3)",G2416="Export (Box 4)"),N2416=""),"Zero-rate/export evidence missing; ","")&amp;IF(AND(C2416="Credit Note",H2416&gt;0),"Credit note should be negative; ","")&amp;IF(AND(C2416="Simplified Tax Invoice",F2416="B2B - VAT registered"),"Simplified invoice issued to VAT-registered B2B; ",""))</f>
        <v/>
      </c>
    </row>
    <row r="2417">
      <c r="A2417" s="17" t="n"/>
      <c r="B2417" s="14" t="n"/>
      <c r="C2417" s="14" t="n"/>
      <c r="D2417" s="14" t="n"/>
      <c r="E2417" s="16" t="n"/>
      <c r="F2417" s="14" t="n"/>
      <c r="G2417" s="14" t="n"/>
      <c r="H2417" s="19" t="n"/>
      <c r="I2417" s="19" t="n"/>
      <c r="J2417" s="34">
        <f>IF(A2417="","",H2417+I2417)</f>
        <v/>
      </c>
      <c r="K2417" s="14" t="n"/>
      <c r="L2417" s="14" t="n"/>
      <c r="M2417" s="14" t="n"/>
      <c r="N2417" s="14" t="n"/>
      <c r="O2417" s="20">
        <f>IF(A2417="","",SUMPRODUCT((A2417&gt;=Setup!$C$19:$C$30)*(A2417&lt;=Setup!$D$19:$D$30)*Setup!$A$19:$A$30))</f>
        <v/>
      </c>
      <c r="P2417" s="34">
        <f>IF(A2417="","",IF(G2417="Standard 15% (Box 1)",ROUND(H2417*Setup!$B$9,2),0))</f>
        <v/>
      </c>
      <c r="Q2417" s="34">
        <f>IF(A2417="","",I2417-P2417)</f>
        <v/>
      </c>
      <c r="R2417" s="23">
        <f>IF(A2417="","",IF(O2417=0,"Outside audit periods; ","")&amp;IF(G2417="","No VAT category; ","")&amp;IF(ABS(Q2417)&gt;Setup!$B$10,"VAT ≠ 15% × net; ","")&amp;IF(AND(F2417="B2B - VAT registered",NOT(AND(LEN(E2417)=15,LEFT(E2417,1)="3",RIGHT(E2417,1)="3",ISNUMBER(--E2417)))),"Invalid/missing customer VAT no; ","")&amp;IF(L2417&lt;&gt;"Yes","Not reported/cleared on FATOORA; ","")&amp;IF(AND(OR(G2417="Zero-rated domestic (Box 3)",G2417="Export (Box 4)"),N2417=""),"Zero-rate/export evidence missing; ","")&amp;IF(AND(C2417="Credit Note",H2417&gt;0),"Credit note should be negative; ","")&amp;IF(AND(C2417="Simplified Tax Invoice",F2417="B2B - VAT registered"),"Simplified invoice issued to VAT-registered B2B; ",""))</f>
        <v/>
      </c>
    </row>
    <row r="2418">
      <c r="A2418" s="17" t="n"/>
      <c r="B2418" s="14" t="n"/>
      <c r="C2418" s="14" t="n"/>
      <c r="D2418" s="14" t="n"/>
      <c r="E2418" s="16" t="n"/>
      <c r="F2418" s="14" t="n"/>
      <c r="G2418" s="14" t="n"/>
      <c r="H2418" s="19" t="n"/>
      <c r="I2418" s="19" t="n"/>
      <c r="J2418" s="34">
        <f>IF(A2418="","",H2418+I2418)</f>
        <v/>
      </c>
      <c r="K2418" s="14" t="n"/>
      <c r="L2418" s="14" t="n"/>
      <c r="M2418" s="14" t="n"/>
      <c r="N2418" s="14" t="n"/>
      <c r="O2418" s="20">
        <f>IF(A2418="","",SUMPRODUCT((A2418&gt;=Setup!$C$19:$C$30)*(A2418&lt;=Setup!$D$19:$D$30)*Setup!$A$19:$A$30))</f>
        <v/>
      </c>
      <c r="P2418" s="34">
        <f>IF(A2418="","",IF(G2418="Standard 15% (Box 1)",ROUND(H2418*Setup!$B$9,2),0))</f>
        <v/>
      </c>
      <c r="Q2418" s="34">
        <f>IF(A2418="","",I2418-P2418)</f>
        <v/>
      </c>
      <c r="R2418" s="23">
        <f>IF(A2418="","",IF(O2418=0,"Outside audit periods; ","")&amp;IF(G2418="","No VAT category; ","")&amp;IF(ABS(Q2418)&gt;Setup!$B$10,"VAT ≠ 15% × net; ","")&amp;IF(AND(F2418="B2B - VAT registered",NOT(AND(LEN(E2418)=15,LEFT(E2418,1)="3",RIGHT(E2418,1)="3",ISNUMBER(--E2418)))),"Invalid/missing customer VAT no; ","")&amp;IF(L2418&lt;&gt;"Yes","Not reported/cleared on FATOORA; ","")&amp;IF(AND(OR(G2418="Zero-rated domestic (Box 3)",G2418="Export (Box 4)"),N2418=""),"Zero-rate/export evidence missing; ","")&amp;IF(AND(C2418="Credit Note",H2418&gt;0),"Credit note should be negative; ","")&amp;IF(AND(C2418="Simplified Tax Invoice",F2418="B2B - VAT registered"),"Simplified invoice issued to VAT-registered B2B; ",""))</f>
        <v/>
      </c>
    </row>
    <row r="2419">
      <c r="A2419" s="17" t="n"/>
      <c r="B2419" s="14" t="n"/>
      <c r="C2419" s="14" t="n"/>
      <c r="D2419" s="14" t="n"/>
      <c r="E2419" s="16" t="n"/>
      <c r="F2419" s="14" t="n"/>
      <c r="G2419" s="14" t="n"/>
      <c r="H2419" s="19" t="n"/>
      <c r="I2419" s="19" t="n"/>
      <c r="J2419" s="34">
        <f>IF(A2419="","",H2419+I2419)</f>
        <v/>
      </c>
      <c r="K2419" s="14" t="n"/>
      <c r="L2419" s="14" t="n"/>
      <c r="M2419" s="14" t="n"/>
      <c r="N2419" s="14" t="n"/>
      <c r="O2419" s="20">
        <f>IF(A2419="","",SUMPRODUCT((A2419&gt;=Setup!$C$19:$C$30)*(A2419&lt;=Setup!$D$19:$D$30)*Setup!$A$19:$A$30))</f>
        <v/>
      </c>
      <c r="P2419" s="34">
        <f>IF(A2419="","",IF(G2419="Standard 15% (Box 1)",ROUND(H2419*Setup!$B$9,2),0))</f>
        <v/>
      </c>
      <c r="Q2419" s="34">
        <f>IF(A2419="","",I2419-P2419)</f>
        <v/>
      </c>
      <c r="R2419" s="23">
        <f>IF(A2419="","",IF(O2419=0,"Outside audit periods; ","")&amp;IF(G2419="","No VAT category; ","")&amp;IF(ABS(Q2419)&gt;Setup!$B$10,"VAT ≠ 15% × net; ","")&amp;IF(AND(F2419="B2B - VAT registered",NOT(AND(LEN(E2419)=15,LEFT(E2419,1)="3",RIGHT(E2419,1)="3",ISNUMBER(--E2419)))),"Invalid/missing customer VAT no; ","")&amp;IF(L2419&lt;&gt;"Yes","Not reported/cleared on FATOORA; ","")&amp;IF(AND(OR(G2419="Zero-rated domestic (Box 3)",G2419="Export (Box 4)"),N2419=""),"Zero-rate/export evidence missing; ","")&amp;IF(AND(C2419="Credit Note",H2419&gt;0),"Credit note should be negative; ","")&amp;IF(AND(C2419="Simplified Tax Invoice",F2419="B2B - VAT registered"),"Simplified invoice issued to VAT-registered B2B; ",""))</f>
        <v/>
      </c>
    </row>
    <row r="2420">
      <c r="A2420" s="17" t="n"/>
      <c r="B2420" s="14" t="n"/>
      <c r="C2420" s="14" t="n"/>
      <c r="D2420" s="14" t="n"/>
      <c r="E2420" s="16" t="n"/>
      <c r="F2420" s="14" t="n"/>
      <c r="G2420" s="14" t="n"/>
      <c r="H2420" s="19" t="n"/>
      <c r="I2420" s="19" t="n"/>
      <c r="J2420" s="34">
        <f>IF(A2420="","",H2420+I2420)</f>
        <v/>
      </c>
      <c r="K2420" s="14" t="n"/>
      <c r="L2420" s="14" t="n"/>
      <c r="M2420" s="14" t="n"/>
      <c r="N2420" s="14" t="n"/>
      <c r="O2420" s="20">
        <f>IF(A2420="","",SUMPRODUCT((A2420&gt;=Setup!$C$19:$C$30)*(A2420&lt;=Setup!$D$19:$D$30)*Setup!$A$19:$A$30))</f>
        <v/>
      </c>
      <c r="P2420" s="34">
        <f>IF(A2420="","",IF(G2420="Standard 15% (Box 1)",ROUND(H2420*Setup!$B$9,2),0))</f>
        <v/>
      </c>
      <c r="Q2420" s="34">
        <f>IF(A2420="","",I2420-P2420)</f>
        <v/>
      </c>
      <c r="R2420" s="23">
        <f>IF(A2420="","",IF(O2420=0,"Outside audit periods; ","")&amp;IF(G2420="","No VAT category; ","")&amp;IF(ABS(Q2420)&gt;Setup!$B$10,"VAT ≠ 15% × net; ","")&amp;IF(AND(F2420="B2B - VAT registered",NOT(AND(LEN(E2420)=15,LEFT(E2420,1)="3",RIGHT(E2420,1)="3",ISNUMBER(--E2420)))),"Invalid/missing customer VAT no; ","")&amp;IF(L2420&lt;&gt;"Yes","Not reported/cleared on FATOORA; ","")&amp;IF(AND(OR(G2420="Zero-rated domestic (Box 3)",G2420="Export (Box 4)"),N2420=""),"Zero-rate/export evidence missing; ","")&amp;IF(AND(C2420="Credit Note",H2420&gt;0),"Credit note should be negative; ","")&amp;IF(AND(C2420="Simplified Tax Invoice",F2420="B2B - VAT registered"),"Simplified invoice issued to VAT-registered B2B; ",""))</f>
        <v/>
      </c>
    </row>
    <row r="2421">
      <c r="A2421" s="17" t="n"/>
      <c r="B2421" s="14" t="n"/>
      <c r="C2421" s="14" t="n"/>
      <c r="D2421" s="14" t="n"/>
      <c r="E2421" s="16" t="n"/>
      <c r="F2421" s="14" t="n"/>
      <c r="G2421" s="14" t="n"/>
      <c r="H2421" s="19" t="n"/>
      <c r="I2421" s="19" t="n"/>
      <c r="J2421" s="34">
        <f>IF(A2421="","",H2421+I2421)</f>
        <v/>
      </c>
      <c r="K2421" s="14" t="n"/>
      <c r="L2421" s="14" t="n"/>
      <c r="M2421" s="14" t="n"/>
      <c r="N2421" s="14" t="n"/>
      <c r="O2421" s="20">
        <f>IF(A2421="","",SUMPRODUCT((A2421&gt;=Setup!$C$19:$C$30)*(A2421&lt;=Setup!$D$19:$D$30)*Setup!$A$19:$A$30))</f>
        <v/>
      </c>
      <c r="P2421" s="34">
        <f>IF(A2421="","",IF(G2421="Standard 15% (Box 1)",ROUND(H2421*Setup!$B$9,2),0))</f>
        <v/>
      </c>
      <c r="Q2421" s="34">
        <f>IF(A2421="","",I2421-P2421)</f>
        <v/>
      </c>
      <c r="R2421" s="23">
        <f>IF(A2421="","",IF(O2421=0,"Outside audit periods; ","")&amp;IF(G2421="","No VAT category; ","")&amp;IF(ABS(Q2421)&gt;Setup!$B$10,"VAT ≠ 15% × net; ","")&amp;IF(AND(F2421="B2B - VAT registered",NOT(AND(LEN(E2421)=15,LEFT(E2421,1)="3",RIGHT(E2421,1)="3",ISNUMBER(--E2421)))),"Invalid/missing customer VAT no; ","")&amp;IF(L2421&lt;&gt;"Yes","Not reported/cleared on FATOORA; ","")&amp;IF(AND(OR(G2421="Zero-rated domestic (Box 3)",G2421="Export (Box 4)"),N2421=""),"Zero-rate/export evidence missing; ","")&amp;IF(AND(C2421="Credit Note",H2421&gt;0),"Credit note should be negative; ","")&amp;IF(AND(C2421="Simplified Tax Invoice",F2421="B2B - VAT registered"),"Simplified invoice issued to VAT-registered B2B; ",""))</f>
        <v/>
      </c>
    </row>
    <row r="2422">
      <c r="A2422" s="17" t="n"/>
      <c r="B2422" s="14" t="n"/>
      <c r="C2422" s="14" t="n"/>
      <c r="D2422" s="14" t="n"/>
      <c r="E2422" s="16" t="n"/>
      <c r="F2422" s="14" t="n"/>
      <c r="G2422" s="14" t="n"/>
      <c r="H2422" s="19" t="n"/>
      <c r="I2422" s="19" t="n"/>
      <c r="J2422" s="34">
        <f>IF(A2422="","",H2422+I2422)</f>
        <v/>
      </c>
      <c r="K2422" s="14" t="n"/>
      <c r="L2422" s="14" t="n"/>
      <c r="M2422" s="14" t="n"/>
      <c r="N2422" s="14" t="n"/>
      <c r="O2422" s="20">
        <f>IF(A2422="","",SUMPRODUCT((A2422&gt;=Setup!$C$19:$C$30)*(A2422&lt;=Setup!$D$19:$D$30)*Setup!$A$19:$A$30))</f>
        <v/>
      </c>
      <c r="P2422" s="34">
        <f>IF(A2422="","",IF(G2422="Standard 15% (Box 1)",ROUND(H2422*Setup!$B$9,2),0))</f>
        <v/>
      </c>
      <c r="Q2422" s="34">
        <f>IF(A2422="","",I2422-P2422)</f>
        <v/>
      </c>
      <c r="R2422" s="23">
        <f>IF(A2422="","",IF(O2422=0,"Outside audit periods; ","")&amp;IF(G2422="","No VAT category; ","")&amp;IF(ABS(Q2422)&gt;Setup!$B$10,"VAT ≠ 15% × net; ","")&amp;IF(AND(F2422="B2B - VAT registered",NOT(AND(LEN(E2422)=15,LEFT(E2422,1)="3",RIGHT(E2422,1)="3",ISNUMBER(--E2422)))),"Invalid/missing customer VAT no; ","")&amp;IF(L2422&lt;&gt;"Yes","Not reported/cleared on FATOORA; ","")&amp;IF(AND(OR(G2422="Zero-rated domestic (Box 3)",G2422="Export (Box 4)"),N2422=""),"Zero-rate/export evidence missing; ","")&amp;IF(AND(C2422="Credit Note",H2422&gt;0),"Credit note should be negative; ","")&amp;IF(AND(C2422="Simplified Tax Invoice",F2422="B2B - VAT registered"),"Simplified invoice issued to VAT-registered B2B; ",""))</f>
        <v/>
      </c>
    </row>
    <row r="2423">
      <c r="A2423" s="17" t="n"/>
      <c r="B2423" s="14" t="n"/>
      <c r="C2423" s="14" t="n"/>
      <c r="D2423" s="14" t="n"/>
      <c r="E2423" s="16" t="n"/>
      <c r="F2423" s="14" t="n"/>
      <c r="G2423" s="14" t="n"/>
      <c r="H2423" s="19" t="n"/>
      <c r="I2423" s="19" t="n"/>
      <c r="J2423" s="34">
        <f>IF(A2423="","",H2423+I2423)</f>
        <v/>
      </c>
      <c r="K2423" s="14" t="n"/>
      <c r="L2423" s="14" t="n"/>
      <c r="M2423" s="14" t="n"/>
      <c r="N2423" s="14" t="n"/>
      <c r="O2423" s="20">
        <f>IF(A2423="","",SUMPRODUCT((A2423&gt;=Setup!$C$19:$C$30)*(A2423&lt;=Setup!$D$19:$D$30)*Setup!$A$19:$A$30))</f>
        <v/>
      </c>
      <c r="P2423" s="34">
        <f>IF(A2423="","",IF(G2423="Standard 15% (Box 1)",ROUND(H2423*Setup!$B$9,2),0))</f>
        <v/>
      </c>
      <c r="Q2423" s="34">
        <f>IF(A2423="","",I2423-P2423)</f>
        <v/>
      </c>
      <c r="R2423" s="23">
        <f>IF(A2423="","",IF(O2423=0,"Outside audit periods; ","")&amp;IF(G2423="","No VAT category; ","")&amp;IF(ABS(Q2423)&gt;Setup!$B$10,"VAT ≠ 15% × net; ","")&amp;IF(AND(F2423="B2B - VAT registered",NOT(AND(LEN(E2423)=15,LEFT(E2423,1)="3",RIGHT(E2423,1)="3",ISNUMBER(--E2423)))),"Invalid/missing customer VAT no; ","")&amp;IF(L2423&lt;&gt;"Yes","Not reported/cleared on FATOORA; ","")&amp;IF(AND(OR(G2423="Zero-rated domestic (Box 3)",G2423="Export (Box 4)"),N2423=""),"Zero-rate/export evidence missing; ","")&amp;IF(AND(C2423="Credit Note",H2423&gt;0),"Credit note should be negative; ","")&amp;IF(AND(C2423="Simplified Tax Invoice",F2423="B2B - VAT registered"),"Simplified invoice issued to VAT-registered B2B; ",""))</f>
        <v/>
      </c>
    </row>
    <row r="2424">
      <c r="A2424" s="17" t="n"/>
      <c r="B2424" s="14" t="n"/>
      <c r="C2424" s="14" t="n"/>
      <c r="D2424" s="14" t="n"/>
      <c r="E2424" s="16" t="n"/>
      <c r="F2424" s="14" t="n"/>
      <c r="G2424" s="14" t="n"/>
      <c r="H2424" s="19" t="n"/>
      <c r="I2424" s="19" t="n"/>
      <c r="J2424" s="34">
        <f>IF(A2424="","",H2424+I2424)</f>
        <v/>
      </c>
      <c r="K2424" s="14" t="n"/>
      <c r="L2424" s="14" t="n"/>
      <c r="M2424" s="14" t="n"/>
      <c r="N2424" s="14" t="n"/>
      <c r="O2424" s="20">
        <f>IF(A2424="","",SUMPRODUCT((A2424&gt;=Setup!$C$19:$C$30)*(A2424&lt;=Setup!$D$19:$D$30)*Setup!$A$19:$A$30))</f>
        <v/>
      </c>
      <c r="P2424" s="34">
        <f>IF(A2424="","",IF(G2424="Standard 15% (Box 1)",ROUND(H2424*Setup!$B$9,2),0))</f>
        <v/>
      </c>
      <c r="Q2424" s="34">
        <f>IF(A2424="","",I2424-P2424)</f>
        <v/>
      </c>
      <c r="R2424" s="23">
        <f>IF(A2424="","",IF(O2424=0,"Outside audit periods; ","")&amp;IF(G2424="","No VAT category; ","")&amp;IF(ABS(Q2424)&gt;Setup!$B$10,"VAT ≠ 15% × net; ","")&amp;IF(AND(F2424="B2B - VAT registered",NOT(AND(LEN(E2424)=15,LEFT(E2424,1)="3",RIGHT(E2424,1)="3",ISNUMBER(--E2424)))),"Invalid/missing customer VAT no; ","")&amp;IF(L2424&lt;&gt;"Yes","Not reported/cleared on FATOORA; ","")&amp;IF(AND(OR(G2424="Zero-rated domestic (Box 3)",G2424="Export (Box 4)"),N2424=""),"Zero-rate/export evidence missing; ","")&amp;IF(AND(C2424="Credit Note",H2424&gt;0),"Credit note should be negative; ","")&amp;IF(AND(C2424="Simplified Tax Invoice",F2424="B2B - VAT registered"),"Simplified invoice issued to VAT-registered B2B; ",""))</f>
        <v/>
      </c>
    </row>
    <row r="2425">
      <c r="A2425" s="17" t="n"/>
      <c r="B2425" s="14" t="n"/>
      <c r="C2425" s="14" t="n"/>
      <c r="D2425" s="14" t="n"/>
      <c r="E2425" s="16" t="n"/>
      <c r="F2425" s="14" t="n"/>
      <c r="G2425" s="14" t="n"/>
      <c r="H2425" s="19" t="n"/>
      <c r="I2425" s="19" t="n"/>
      <c r="J2425" s="34">
        <f>IF(A2425="","",H2425+I2425)</f>
        <v/>
      </c>
      <c r="K2425" s="14" t="n"/>
      <c r="L2425" s="14" t="n"/>
      <c r="M2425" s="14" t="n"/>
      <c r="N2425" s="14" t="n"/>
      <c r="O2425" s="20">
        <f>IF(A2425="","",SUMPRODUCT((A2425&gt;=Setup!$C$19:$C$30)*(A2425&lt;=Setup!$D$19:$D$30)*Setup!$A$19:$A$30))</f>
        <v/>
      </c>
      <c r="P2425" s="34">
        <f>IF(A2425="","",IF(G2425="Standard 15% (Box 1)",ROUND(H2425*Setup!$B$9,2),0))</f>
        <v/>
      </c>
      <c r="Q2425" s="34">
        <f>IF(A2425="","",I2425-P2425)</f>
        <v/>
      </c>
      <c r="R2425" s="23">
        <f>IF(A2425="","",IF(O2425=0,"Outside audit periods; ","")&amp;IF(G2425="","No VAT category; ","")&amp;IF(ABS(Q2425)&gt;Setup!$B$10,"VAT ≠ 15% × net; ","")&amp;IF(AND(F2425="B2B - VAT registered",NOT(AND(LEN(E2425)=15,LEFT(E2425,1)="3",RIGHT(E2425,1)="3",ISNUMBER(--E2425)))),"Invalid/missing customer VAT no; ","")&amp;IF(L2425&lt;&gt;"Yes","Not reported/cleared on FATOORA; ","")&amp;IF(AND(OR(G2425="Zero-rated domestic (Box 3)",G2425="Export (Box 4)"),N2425=""),"Zero-rate/export evidence missing; ","")&amp;IF(AND(C2425="Credit Note",H2425&gt;0),"Credit note should be negative; ","")&amp;IF(AND(C2425="Simplified Tax Invoice",F2425="B2B - VAT registered"),"Simplified invoice issued to VAT-registered B2B; ",""))</f>
        <v/>
      </c>
    </row>
    <row r="2426">
      <c r="A2426" s="17" t="n"/>
      <c r="B2426" s="14" t="n"/>
      <c r="C2426" s="14" t="n"/>
      <c r="D2426" s="14" t="n"/>
      <c r="E2426" s="16" t="n"/>
      <c r="F2426" s="14" t="n"/>
      <c r="G2426" s="14" t="n"/>
      <c r="H2426" s="19" t="n"/>
      <c r="I2426" s="19" t="n"/>
      <c r="J2426" s="34">
        <f>IF(A2426="","",H2426+I2426)</f>
        <v/>
      </c>
      <c r="K2426" s="14" t="n"/>
      <c r="L2426" s="14" t="n"/>
      <c r="M2426" s="14" t="n"/>
      <c r="N2426" s="14" t="n"/>
      <c r="O2426" s="20">
        <f>IF(A2426="","",SUMPRODUCT((A2426&gt;=Setup!$C$19:$C$30)*(A2426&lt;=Setup!$D$19:$D$30)*Setup!$A$19:$A$30))</f>
        <v/>
      </c>
      <c r="P2426" s="34">
        <f>IF(A2426="","",IF(G2426="Standard 15% (Box 1)",ROUND(H2426*Setup!$B$9,2),0))</f>
        <v/>
      </c>
      <c r="Q2426" s="34">
        <f>IF(A2426="","",I2426-P2426)</f>
        <v/>
      </c>
      <c r="R2426" s="23">
        <f>IF(A2426="","",IF(O2426=0,"Outside audit periods; ","")&amp;IF(G2426="","No VAT category; ","")&amp;IF(ABS(Q2426)&gt;Setup!$B$10,"VAT ≠ 15% × net; ","")&amp;IF(AND(F2426="B2B - VAT registered",NOT(AND(LEN(E2426)=15,LEFT(E2426,1)="3",RIGHT(E2426,1)="3",ISNUMBER(--E2426)))),"Invalid/missing customer VAT no; ","")&amp;IF(L2426&lt;&gt;"Yes","Not reported/cleared on FATOORA; ","")&amp;IF(AND(OR(G2426="Zero-rated domestic (Box 3)",G2426="Export (Box 4)"),N2426=""),"Zero-rate/export evidence missing; ","")&amp;IF(AND(C2426="Credit Note",H2426&gt;0),"Credit note should be negative; ","")&amp;IF(AND(C2426="Simplified Tax Invoice",F2426="B2B - VAT registered"),"Simplified invoice issued to VAT-registered B2B; ",""))</f>
        <v/>
      </c>
    </row>
    <row r="2427">
      <c r="A2427" s="17" t="n"/>
      <c r="B2427" s="14" t="n"/>
      <c r="C2427" s="14" t="n"/>
      <c r="D2427" s="14" t="n"/>
      <c r="E2427" s="16" t="n"/>
      <c r="F2427" s="14" t="n"/>
      <c r="G2427" s="14" t="n"/>
      <c r="H2427" s="19" t="n"/>
      <c r="I2427" s="19" t="n"/>
      <c r="J2427" s="34">
        <f>IF(A2427="","",H2427+I2427)</f>
        <v/>
      </c>
      <c r="K2427" s="14" t="n"/>
      <c r="L2427" s="14" t="n"/>
      <c r="M2427" s="14" t="n"/>
      <c r="N2427" s="14" t="n"/>
      <c r="O2427" s="20">
        <f>IF(A2427="","",SUMPRODUCT((A2427&gt;=Setup!$C$19:$C$30)*(A2427&lt;=Setup!$D$19:$D$30)*Setup!$A$19:$A$30))</f>
        <v/>
      </c>
      <c r="P2427" s="34">
        <f>IF(A2427="","",IF(G2427="Standard 15% (Box 1)",ROUND(H2427*Setup!$B$9,2),0))</f>
        <v/>
      </c>
      <c r="Q2427" s="34">
        <f>IF(A2427="","",I2427-P2427)</f>
        <v/>
      </c>
      <c r="R2427" s="23">
        <f>IF(A2427="","",IF(O2427=0,"Outside audit periods; ","")&amp;IF(G2427="","No VAT category; ","")&amp;IF(ABS(Q2427)&gt;Setup!$B$10,"VAT ≠ 15% × net; ","")&amp;IF(AND(F2427="B2B - VAT registered",NOT(AND(LEN(E2427)=15,LEFT(E2427,1)="3",RIGHT(E2427,1)="3",ISNUMBER(--E2427)))),"Invalid/missing customer VAT no; ","")&amp;IF(L2427&lt;&gt;"Yes","Not reported/cleared on FATOORA; ","")&amp;IF(AND(OR(G2427="Zero-rated domestic (Box 3)",G2427="Export (Box 4)"),N2427=""),"Zero-rate/export evidence missing; ","")&amp;IF(AND(C2427="Credit Note",H2427&gt;0),"Credit note should be negative; ","")&amp;IF(AND(C2427="Simplified Tax Invoice",F2427="B2B - VAT registered"),"Simplified invoice issued to VAT-registered B2B; ",""))</f>
        <v/>
      </c>
    </row>
    <row r="2428">
      <c r="A2428" s="17" t="n"/>
      <c r="B2428" s="14" t="n"/>
      <c r="C2428" s="14" t="n"/>
      <c r="D2428" s="14" t="n"/>
      <c r="E2428" s="16" t="n"/>
      <c r="F2428" s="14" t="n"/>
      <c r="G2428" s="14" t="n"/>
      <c r="H2428" s="19" t="n"/>
      <c r="I2428" s="19" t="n"/>
      <c r="J2428" s="34">
        <f>IF(A2428="","",H2428+I2428)</f>
        <v/>
      </c>
      <c r="K2428" s="14" t="n"/>
      <c r="L2428" s="14" t="n"/>
      <c r="M2428" s="14" t="n"/>
      <c r="N2428" s="14" t="n"/>
      <c r="O2428" s="20">
        <f>IF(A2428="","",SUMPRODUCT((A2428&gt;=Setup!$C$19:$C$30)*(A2428&lt;=Setup!$D$19:$D$30)*Setup!$A$19:$A$30))</f>
        <v/>
      </c>
      <c r="P2428" s="34">
        <f>IF(A2428="","",IF(G2428="Standard 15% (Box 1)",ROUND(H2428*Setup!$B$9,2),0))</f>
        <v/>
      </c>
      <c r="Q2428" s="34">
        <f>IF(A2428="","",I2428-P2428)</f>
        <v/>
      </c>
      <c r="R2428" s="23">
        <f>IF(A2428="","",IF(O2428=0,"Outside audit periods; ","")&amp;IF(G2428="","No VAT category; ","")&amp;IF(ABS(Q2428)&gt;Setup!$B$10,"VAT ≠ 15% × net; ","")&amp;IF(AND(F2428="B2B - VAT registered",NOT(AND(LEN(E2428)=15,LEFT(E2428,1)="3",RIGHT(E2428,1)="3",ISNUMBER(--E2428)))),"Invalid/missing customer VAT no; ","")&amp;IF(L2428&lt;&gt;"Yes","Not reported/cleared on FATOORA; ","")&amp;IF(AND(OR(G2428="Zero-rated domestic (Box 3)",G2428="Export (Box 4)"),N2428=""),"Zero-rate/export evidence missing; ","")&amp;IF(AND(C2428="Credit Note",H2428&gt;0),"Credit note should be negative; ","")&amp;IF(AND(C2428="Simplified Tax Invoice",F2428="B2B - VAT registered"),"Simplified invoice issued to VAT-registered B2B; ",""))</f>
        <v/>
      </c>
    </row>
    <row r="2429">
      <c r="A2429" s="17" t="n"/>
      <c r="B2429" s="14" t="n"/>
      <c r="C2429" s="14" t="n"/>
      <c r="D2429" s="14" t="n"/>
      <c r="E2429" s="16" t="n"/>
      <c r="F2429" s="14" t="n"/>
      <c r="G2429" s="14" t="n"/>
      <c r="H2429" s="19" t="n"/>
      <c r="I2429" s="19" t="n"/>
      <c r="J2429" s="34">
        <f>IF(A2429="","",H2429+I2429)</f>
        <v/>
      </c>
      <c r="K2429" s="14" t="n"/>
      <c r="L2429" s="14" t="n"/>
      <c r="M2429" s="14" t="n"/>
      <c r="N2429" s="14" t="n"/>
      <c r="O2429" s="20">
        <f>IF(A2429="","",SUMPRODUCT((A2429&gt;=Setup!$C$19:$C$30)*(A2429&lt;=Setup!$D$19:$D$30)*Setup!$A$19:$A$30))</f>
        <v/>
      </c>
      <c r="P2429" s="34">
        <f>IF(A2429="","",IF(G2429="Standard 15% (Box 1)",ROUND(H2429*Setup!$B$9,2),0))</f>
        <v/>
      </c>
      <c r="Q2429" s="34">
        <f>IF(A2429="","",I2429-P2429)</f>
        <v/>
      </c>
      <c r="R2429" s="23">
        <f>IF(A2429="","",IF(O2429=0,"Outside audit periods; ","")&amp;IF(G2429="","No VAT category; ","")&amp;IF(ABS(Q2429)&gt;Setup!$B$10,"VAT ≠ 15% × net; ","")&amp;IF(AND(F2429="B2B - VAT registered",NOT(AND(LEN(E2429)=15,LEFT(E2429,1)="3",RIGHT(E2429,1)="3",ISNUMBER(--E2429)))),"Invalid/missing customer VAT no; ","")&amp;IF(L2429&lt;&gt;"Yes","Not reported/cleared on FATOORA; ","")&amp;IF(AND(OR(G2429="Zero-rated domestic (Box 3)",G2429="Export (Box 4)"),N2429=""),"Zero-rate/export evidence missing; ","")&amp;IF(AND(C2429="Credit Note",H2429&gt;0),"Credit note should be negative; ","")&amp;IF(AND(C2429="Simplified Tax Invoice",F2429="B2B - VAT registered"),"Simplified invoice issued to VAT-registered B2B; ",""))</f>
        <v/>
      </c>
    </row>
    <row r="2430">
      <c r="A2430" s="17" t="n"/>
      <c r="B2430" s="14" t="n"/>
      <c r="C2430" s="14" t="n"/>
      <c r="D2430" s="14" t="n"/>
      <c r="E2430" s="16" t="n"/>
      <c r="F2430" s="14" t="n"/>
      <c r="G2430" s="14" t="n"/>
      <c r="H2430" s="19" t="n"/>
      <c r="I2430" s="19" t="n"/>
      <c r="J2430" s="34">
        <f>IF(A2430="","",H2430+I2430)</f>
        <v/>
      </c>
      <c r="K2430" s="14" t="n"/>
      <c r="L2430" s="14" t="n"/>
      <c r="M2430" s="14" t="n"/>
      <c r="N2430" s="14" t="n"/>
      <c r="O2430" s="20">
        <f>IF(A2430="","",SUMPRODUCT((A2430&gt;=Setup!$C$19:$C$30)*(A2430&lt;=Setup!$D$19:$D$30)*Setup!$A$19:$A$30))</f>
        <v/>
      </c>
      <c r="P2430" s="34">
        <f>IF(A2430="","",IF(G2430="Standard 15% (Box 1)",ROUND(H2430*Setup!$B$9,2),0))</f>
        <v/>
      </c>
      <c r="Q2430" s="34">
        <f>IF(A2430="","",I2430-P2430)</f>
        <v/>
      </c>
      <c r="R2430" s="23">
        <f>IF(A2430="","",IF(O2430=0,"Outside audit periods; ","")&amp;IF(G2430="","No VAT category; ","")&amp;IF(ABS(Q2430)&gt;Setup!$B$10,"VAT ≠ 15% × net; ","")&amp;IF(AND(F2430="B2B - VAT registered",NOT(AND(LEN(E2430)=15,LEFT(E2430,1)="3",RIGHT(E2430,1)="3",ISNUMBER(--E2430)))),"Invalid/missing customer VAT no; ","")&amp;IF(L2430&lt;&gt;"Yes","Not reported/cleared on FATOORA; ","")&amp;IF(AND(OR(G2430="Zero-rated domestic (Box 3)",G2430="Export (Box 4)"),N2430=""),"Zero-rate/export evidence missing; ","")&amp;IF(AND(C2430="Credit Note",H2430&gt;0),"Credit note should be negative; ","")&amp;IF(AND(C2430="Simplified Tax Invoice",F2430="B2B - VAT registered"),"Simplified invoice issued to VAT-registered B2B; ",""))</f>
        <v/>
      </c>
    </row>
    <row r="2431">
      <c r="A2431" s="17" t="n"/>
      <c r="B2431" s="14" t="n"/>
      <c r="C2431" s="14" t="n"/>
      <c r="D2431" s="14" t="n"/>
      <c r="E2431" s="16" t="n"/>
      <c r="F2431" s="14" t="n"/>
      <c r="G2431" s="14" t="n"/>
      <c r="H2431" s="19" t="n"/>
      <c r="I2431" s="19" t="n"/>
      <c r="J2431" s="34">
        <f>IF(A2431="","",H2431+I2431)</f>
        <v/>
      </c>
      <c r="K2431" s="14" t="n"/>
      <c r="L2431" s="14" t="n"/>
      <c r="M2431" s="14" t="n"/>
      <c r="N2431" s="14" t="n"/>
      <c r="O2431" s="20">
        <f>IF(A2431="","",SUMPRODUCT((A2431&gt;=Setup!$C$19:$C$30)*(A2431&lt;=Setup!$D$19:$D$30)*Setup!$A$19:$A$30))</f>
        <v/>
      </c>
      <c r="P2431" s="34">
        <f>IF(A2431="","",IF(G2431="Standard 15% (Box 1)",ROUND(H2431*Setup!$B$9,2),0))</f>
        <v/>
      </c>
      <c r="Q2431" s="34">
        <f>IF(A2431="","",I2431-P2431)</f>
        <v/>
      </c>
      <c r="R2431" s="23">
        <f>IF(A2431="","",IF(O2431=0,"Outside audit periods; ","")&amp;IF(G2431="","No VAT category; ","")&amp;IF(ABS(Q2431)&gt;Setup!$B$10,"VAT ≠ 15% × net; ","")&amp;IF(AND(F2431="B2B - VAT registered",NOT(AND(LEN(E2431)=15,LEFT(E2431,1)="3",RIGHT(E2431,1)="3",ISNUMBER(--E2431)))),"Invalid/missing customer VAT no; ","")&amp;IF(L2431&lt;&gt;"Yes","Not reported/cleared on FATOORA; ","")&amp;IF(AND(OR(G2431="Zero-rated domestic (Box 3)",G2431="Export (Box 4)"),N2431=""),"Zero-rate/export evidence missing; ","")&amp;IF(AND(C2431="Credit Note",H2431&gt;0),"Credit note should be negative; ","")&amp;IF(AND(C2431="Simplified Tax Invoice",F2431="B2B - VAT registered"),"Simplified invoice issued to VAT-registered B2B; ",""))</f>
        <v/>
      </c>
    </row>
    <row r="2432">
      <c r="A2432" s="17" t="n"/>
      <c r="B2432" s="14" t="n"/>
      <c r="C2432" s="14" t="n"/>
      <c r="D2432" s="14" t="n"/>
      <c r="E2432" s="16" t="n"/>
      <c r="F2432" s="14" t="n"/>
      <c r="G2432" s="14" t="n"/>
      <c r="H2432" s="19" t="n"/>
      <c r="I2432" s="19" t="n"/>
      <c r="J2432" s="34">
        <f>IF(A2432="","",H2432+I2432)</f>
        <v/>
      </c>
      <c r="K2432" s="14" t="n"/>
      <c r="L2432" s="14" t="n"/>
      <c r="M2432" s="14" t="n"/>
      <c r="N2432" s="14" t="n"/>
      <c r="O2432" s="20">
        <f>IF(A2432="","",SUMPRODUCT((A2432&gt;=Setup!$C$19:$C$30)*(A2432&lt;=Setup!$D$19:$D$30)*Setup!$A$19:$A$30))</f>
        <v/>
      </c>
      <c r="P2432" s="34">
        <f>IF(A2432="","",IF(G2432="Standard 15% (Box 1)",ROUND(H2432*Setup!$B$9,2),0))</f>
        <v/>
      </c>
      <c r="Q2432" s="34">
        <f>IF(A2432="","",I2432-P2432)</f>
        <v/>
      </c>
      <c r="R2432" s="23">
        <f>IF(A2432="","",IF(O2432=0,"Outside audit periods; ","")&amp;IF(G2432="","No VAT category; ","")&amp;IF(ABS(Q2432)&gt;Setup!$B$10,"VAT ≠ 15% × net; ","")&amp;IF(AND(F2432="B2B - VAT registered",NOT(AND(LEN(E2432)=15,LEFT(E2432,1)="3",RIGHT(E2432,1)="3",ISNUMBER(--E2432)))),"Invalid/missing customer VAT no; ","")&amp;IF(L2432&lt;&gt;"Yes","Not reported/cleared on FATOORA; ","")&amp;IF(AND(OR(G2432="Zero-rated domestic (Box 3)",G2432="Export (Box 4)"),N2432=""),"Zero-rate/export evidence missing; ","")&amp;IF(AND(C2432="Credit Note",H2432&gt;0),"Credit note should be negative; ","")&amp;IF(AND(C2432="Simplified Tax Invoice",F2432="B2B - VAT registered"),"Simplified invoice issued to VAT-registered B2B; ",""))</f>
        <v/>
      </c>
    </row>
    <row r="2433">
      <c r="A2433" s="17" t="n"/>
      <c r="B2433" s="14" t="n"/>
      <c r="C2433" s="14" t="n"/>
      <c r="D2433" s="14" t="n"/>
      <c r="E2433" s="16" t="n"/>
      <c r="F2433" s="14" t="n"/>
      <c r="G2433" s="14" t="n"/>
      <c r="H2433" s="19" t="n"/>
      <c r="I2433" s="19" t="n"/>
      <c r="J2433" s="34">
        <f>IF(A2433="","",H2433+I2433)</f>
        <v/>
      </c>
      <c r="K2433" s="14" t="n"/>
      <c r="L2433" s="14" t="n"/>
      <c r="M2433" s="14" t="n"/>
      <c r="N2433" s="14" t="n"/>
      <c r="O2433" s="20">
        <f>IF(A2433="","",SUMPRODUCT((A2433&gt;=Setup!$C$19:$C$30)*(A2433&lt;=Setup!$D$19:$D$30)*Setup!$A$19:$A$30))</f>
        <v/>
      </c>
      <c r="P2433" s="34">
        <f>IF(A2433="","",IF(G2433="Standard 15% (Box 1)",ROUND(H2433*Setup!$B$9,2),0))</f>
        <v/>
      </c>
      <c r="Q2433" s="34">
        <f>IF(A2433="","",I2433-P2433)</f>
        <v/>
      </c>
      <c r="R2433" s="23">
        <f>IF(A2433="","",IF(O2433=0,"Outside audit periods; ","")&amp;IF(G2433="","No VAT category; ","")&amp;IF(ABS(Q2433)&gt;Setup!$B$10,"VAT ≠ 15% × net; ","")&amp;IF(AND(F2433="B2B - VAT registered",NOT(AND(LEN(E2433)=15,LEFT(E2433,1)="3",RIGHT(E2433,1)="3",ISNUMBER(--E2433)))),"Invalid/missing customer VAT no; ","")&amp;IF(L2433&lt;&gt;"Yes","Not reported/cleared on FATOORA; ","")&amp;IF(AND(OR(G2433="Zero-rated domestic (Box 3)",G2433="Export (Box 4)"),N2433=""),"Zero-rate/export evidence missing; ","")&amp;IF(AND(C2433="Credit Note",H2433&gt;0),"Credit note should be negative; ","")&amp;IF(AND(C2433="Simplified Tax Invoice",F2433="B2B - VAT registered"),"Simplified invoice issued to VAT-registered B2B; ",""))</f>
        <v/>
      </c>
    </row>
    <row r="2434">
      <c r="A2434" s="17" t="n"/>
      <c r="B2434" s="14" t="n"/>
      <c r="C2434" s="14" t="n"/>
      <c r="D2434" s="14" t="n"/>
      <c r="E2434" s="16" t="n"/>
      <c r="F2434" s="14" t="n"/>
      <c r="G2434" s="14" t="n"/>
      <c r="H2434" s="19" t="n"/>
      <c r="I2434" s="19" t="n"/>
      <c r="J2434" s="34">
        <f>IF(A2434="","",H2434+I2434)</f>
        <v/>
      </c>
      <c r="K2434" s="14" t="n"/>
      <c r="L2434" s="14" t="n"/>
      <c r="M2434" s="14" t="n"/>
      <c r="N2434" s="14" t="n"/>
      <c r="O2434" s="20">
        <f>IF(A2434="","",SUMPRODUCT((A2434&gt;=Setup!$C$19:$C$30)*(A2434&lt;=Setup!$D$19:$D$30)*Setup!$A$19:$A$30))</f>
        <v/>
      </c>
      <c r="P2434" s="34">
        <f>IF(A2434="","",IF(G2434="Standard 15% (Box 1)",ROUND(H2434*Setup!$B$9,2),0))</f>
        <v/>
      </c>
      <c r="Q2434" s="34">
        <f>IF(A2434="","",I2434-P2434)</f>
        <v/>
      </c>
      <c r="R2434" s="23">
        <f>IF(A2434="","",IF(O2434=0,"Outside audit periods; ","")&amp;IF(G2434="","No VAT category; ","")&amp;IF(ABS(Q2434)&gt;Setup!$B$10,"VAT ≠ 15% × net; ","")&amp;IF(AND(F2434="B2B - VAT registered",NOT(AND(LEN(E2434)=15,LEFT(E2434,1)="3",RIGHT(E2434,1)="3",ISNUMBER(--E2434)))),"Invalid/missing customer VAT no; ","")&amp;IF(L2434&lt;&gt;"Yes","Not reported/cleared on FATOORA; ","")&amp;IF(AND(OR(G2434="Zero-rated domestic (Box 3)",G2434="Export (Box 4)"),N2434=""),"Zero-rate/export evidence missing; ","")&amp;IF(AND(C2434="Credit Note",H2434&gt;0),"Credit note should be negative; ","")&amp;IF(AND(C2434="Simplified Tax Invoice",F2434="B2B - VAT registered"),"Simplified invoice issued to VAT-registered B2B; ",""))</f>
        <v/>
      </c>
    </row>
    <row r="2435">
      <c r="A2435" s="17" t="n"/>
      <c r="B2435" s="14" t="n"/>
      <c r="C2435" s="14" t="n"/>
      <c r="D2435" s="14" t="n"/>
      <c r="E2435" s="16" t="n"/>
      <c r="F2435" s="14" t="n"/>
      <c r="G2435" s="14" t="n"/>
      <c r="H2435" s="19" t="n"/>
      <c r="I2435" s="19" t="n"/>
      <c r="J2435" s="34">
        <f>IF(A2435="","",H2435+I2435)</f>
        <v/>
      </c>
      <c r="K2435" s="14" t="n"/>
      <c r="L2435" s="14" t="n"/>
      <c r="M2435" s="14" t="n"/>
      <c r="N2435" s="14" t="n"/>
      <c r="O2435" s="20">
        <f>IF(A2435="","",SUMPRODUCT((A2435&gt;=Setup!$C$19:$C$30)*(A2435&lt;=Setup!$D$19:$D$30)*Setup!$A$19:$A$30))</f>
        <v/>
      </c>
      <c r="P2435" s="34">
        <f>IF(A2435="","",IF(G2435="Standard 15% (Box 1)",ROUND(H2435*Setup!$B$9,2),0))</f>
        <v/>
      </c>
      <c r="Q2435" s="34">
        <f>IF(A2435="","",I2435-P2435)</f>
        <v/>
      </c>
      <c r="R2435" s="23">
        <f>IF(A2435="","",IF(O2435=0,"Outside audit periods; ","")&amp;IF(G2435="","No VAT category; ","")&amp;IF(ABS(Q2435)&gt;Setup!$B$10,"VAT ≠ 15% × net; ","")&amp;IF(AND(F2435="B2B - VAT registered",NOT(AND(LEN(E2435)=15,LEFT(E2435,1)="3",RIGHT(E2435,1)="3",ISNUMBER(--E2435)))),"Invalid/missing customer VAT no; ","")&amp;IF(L2435&lt;&gt;"Yes","Not reported/cleared on FATOORA; ","")&amp;IF(AND(OR(G2435="Zero-rated domestic (Box 3)",G2435="Export (Box 4)"),N2435=""),"Zero-rate/export evidence missing; ","")&amp;IF(AND(C2435="Credit Note",H2435&gt;0),"Credit note should be negative; ","")&amp;IF(AND(C2435="Simplified Tax Invoice",F2435="B2B - VAT registered"),"Simplified invoice issued to VAT-registered B2B; ",""))</f>
        <v/>
      </c>
    </row>
    <row r="2436">
      <c r="A2436" s="17" t="n"/>
      <c r="B2436" s="14" t="n"/>
      <c r="C2436" s="14" t="n"/>
      <c r="D2436" s="14" t="n"/>
      <c r="E2436" s="16" t="n"/>
      <c r="F2436" s="14" t="n"/>
      <c r="G2436" s="14" t="n"/>
      <c r="H2436" s="19" t="n"/>
      <c r="I2436" s="19" t="n"/>
      <c r="J2436" s="34">
        <f>IF(A2436="","",H2436+I2436)</f>
        <v/>
      </c>
      <c r="K2436" s="14" t="n"/>
      <c r="L2436" s="14" t="n"/>
      <c r="M2436" s="14" t="n"/>
      <c r="N2436" s="14" t="n"/>
      <c r="O2436" s="20">
        <f>IF(A2436="","",SUMPRODUCT((A2436&gt;=Setup!$C$19:$C$30)*(A2436&lt;=Setup!$D$19:$D$30)*Setup!$A$19:$A$30))</f>
        <v/>
      </c>
      <c r="P2436" s="34">
        <f>IF(A2436="","",IF(G2436="Standard 15% (Box 1)",ROUND(H2436*Setup!$B$9,2),0))</f>
        <v/>
      </c>
      <c r="Q2436" s="34">
        <f>IF(A2436="","",I2436-P2436)</f>
        <v/>
      </c>
      <c r="R2436" s="23">
        <f>IF(A2436="","",IF(O2436=0,"Outside audit periods; ","")&amp;IF(G2436="","No VAT category; ","")&amp;IF(ABS(Q2436)&gt;Setup!$B$10,"VAT ≠ 15% × net; ","")&amp;IF(AND(F2436="B2B - VAT registered",NOT(AND(LEN(E2436)=15,LEFT(E2436,1)="3",RIGHT(E2436,1)="3",ISNUMBER(--E2436)))),"Invalid/missing customer VAT no; ","")&amp;IF(L2436&lt;&gt;"Yes","Not reported/cleared on FATOORA; ","")&amp;IF(AND(OR(G2436="Zero-rated domestic (Box 3)",G2436="Export (Box 4)"),N2436=""),"Zero-rate/export evidence missing; ","")&amp;IF(AND(C2436="Credit Note",H2436&gt;0),"Credit note should be negative; ","")&amp;IF(AND(C2436="Simplified Tax Invoice",F2436="B2B - VAT registered"),"Simplified invoice issued to VAT-registered B2B; ",""))</f>
        <v/>
      </c>
    </row>
    <row r="2437">
      <c r="A2437" s="17" t="n"/>
      <c r="B2437" s="14" t="n"/>
      <c r="C2437" s="14" t="n"/>
      <c r="D2437" s="14" t="n"/>
      <c r="E2437" s="16" t="n"/>
      <c r="F2437" s="14" t="n"/>
      <c r="G2437" s="14" t="n"/>
      <c r="H2437" s="19" t="n"/>
      <c r="I2437" s="19" t="n"/>
      <c r="J2437" s="34">
        <f>IF(A2437="","",H2437+I2437)</f>
        <v/>
      </c>
      <c r="K2437" s="14" t="n"/>
      <c r="L2437" s="14" t="n"/>
      <c r="M2437" s="14" t="n"/>
      <c r="N2437" s="14" t="n"/>
      <c r="O2437" s="20">
        <f>IF(A2437="","",SUMPRODUCT((A2437&gt;=Setup!$C$19:$C$30)*(A2437&lt;=Setup!$D$19:$D$30)*Setup!$A$19:$A$30))</f>
        <v/>
      </c>
      <c r="P2437" s="34">
        <f>IF(A2437="","",IF(G2437="Standard 15% (Box 1)",ROUND(H2437*Setup!$B$9,2),0))</f>
        <v/>
      </c>
      <c r="Q2437" s="34">
        <f>IF(A2437="","",I2437-P2437)</f>
        <v/>
      </c>
      <c r="R2437" s="23">
        <f>IF(A2437="","",IF(O2437=0,"Outside audit periods; ","")&amp;IF(G2437="","No VAT category; ","")&amp;IF(ABS(Q2437)&gt;Setup!$B$10,"VAT ≠ 15% × net; ","")&amp;IF(AND(F2437="B2B - VAT registered",NOT(AND(LEN(E2437)=15,LEFT(E2437,1)="3",RIGHT(E2437,1)="3",ISNUMBER(--E2437)))),"Invalid/missing customer VAT no; ","")&amp;IF(L2437&lt;&gt;"Yes","Not reported/cleared on FATOORA; ","")&amp;IF(AND(OR(G2437="Zero-rated domestic (Box 3)",G2437="Export (Box 4)"),N2437=""),"Zero-rate/export evidence missing; ","")&amp;IF(AND(C2437="Credit Note",H2437&gt;0),"Credit note should be negative; ","")&amp;IF(AND(C2437="Simplified Tax Invoice",F2437="B2B - VAT registered"),"Simplified invoice issued to VAT-registered B2B; ",""))</f>
        <v/>
      </c>
    </row>
    <row r="2438">
      <c r="A2438" s="17" t="n"/>
      <c r="B2438" s="14" t="n"/>
      <c r="C2438" s="14" t="n"/>
      <c r="D2438" s="14" t="n"/>
      <c r="E2438" s="16" t="n"/>
      <c r="F2438" s="14" t="n"/>
      <c r="G2438" s="14" t="n"/>
      <c r="H2438" s="19" t="n"/>
      <c r="I2438" s="19" t="n"/>
      <c r="J2438" s="34">
        <f>IF(A2438="","",H2438+I2438)</f>
        <v/>
      </c>
      <c r="K2438" s="14" t="n"/>
      <c r="L2438" s="14" t="n"/>
      <c r="M2438" s="14" t="n"/>
      <c r="N2438" s="14" t="n"/>
      <c r="O2438" s="20">
        <f>IF(A2438="","",SUMPRODUCT((A2438&gt;=Setup!$C$19:$C$30)*(A2438&lt;=Setup!$D$19:$D$30)*Setup!$A$19:$A$30))</f>
        <v/>
      </c>
      <c r="P2438" s="34">
        <f>IF(A2438="","",IF(G2438="Standard 15% (Box 1)",ROUND(H2438*Setup!$B$9,2),0))</f>
        <v/>
      </c>
      <c r="Q2438" s="34">
        <f>IF(A2438="","",I2438-P2438)</f>
        <v/>
      </c>
      <c r="R2438" s="23">
        <f>IF(A2438="","",IF(O2438=0,"Outside audit periods; ","")&amp;IF(G2438="","No VAT category; ","")&amp;IF(ABS(Q2438)&gt;Setup!$B$10,"VAT ≠ 15% × net; ","")&amp;IF(AND(F2438="B2B - VAT registered",NOT(AND(LEN(E2438)=15,LEFT(E2438,1)="3",RIGHT(E2438,1)="3",ISNUMBER(--E2438)))),"Invalid/missing customer VAT no; ","")&amp;IF(L2438&lt;&gt;"Yes","Not reported/cleared on FATOORA; ","")&amp;IF(AND(OR(G2438="Zero-rated domestic (Box 3)",G2438="Export (Box 4)"),N2438=""),"Zero-rate/export evidence missing; ","")&amp;IF(AND(C2438="Credit Note",H2438&gt;0),"Credit note should be negative; ","")&amp;IF(AND(C2438="Simplified Tax Invoice",F2438="B2B - VAT registered"),"Simplified invoice issued to VAT-registered B2B; ",""))</f>
        <v/>
      </c>
    </row>
    <row r="2439">
      <c r="A2439" s="17" t="n"/>
      <c r="B2439" s="14" t="n"/>
      <c r="C2439" s="14" t="n"/>
      <c r="D2439" s="14" t="n"/>
      <c r="E2439" s="16" t="n"/>
      <c r="F2439" s="14" t="n"/>
      <c r="G2439" s="14" t="n"/>
      <c r="H2439" s="19" t="n"/>
      <c r="I2439" s="19" t="n"/>
      <c r="J2439" s="34">
        <f>IF(A2439="","",H2439+I2439)</f>
        <v/>
      </c>
      <c r="K2439" s="14" t="n"/>
      <c r="L2439" s="14" t="n"/>
      <c r="M2439" s="14" t="n"/>
      <c r="N2439" s="14" t="n"/>
      <c r="O2439" s="20">
        <f>IF(A2439="","",SUMPRODUCT((A2439&gt;=Setup!$C$19:$C$30)*(A2439&lt;=Setup!$D$19:$D$30)*Setup!$A$19:$A$30))</f>
        <v/>
      </c>
      <c r="P2439" s="34">
        <f>IF(A2439="","",IF(G2439="Standard 15% (Box 1)",ROUND(H2439*Setup!$B$9,2),0))</f>
        <v/>
      </c>
      <c r="Q2439" s="34">
        <f>IF(A2439="","",I2439-P2439)</f>
        <v/>
      </c>
      <c r="R2439" s="23">
        <f>IF(A2439="","",IF(O2439=0,"Outside audit periods; ","")&amp;IF(G2439="","No VAT category; ","")&amp;IF(ABS(Q2439)&gt;Setup!$B$10,"VAT ≠ 15% × net; ","")&amp;IF(AND(F2439="B2B - VAT registered",NOT(AND(LEN(E2439)=15,LEFT(E2439,1)="3",RIGHT(E2439,1)="3",ISNUMBER(--E2439)))),"Invalid/missing customer VAT no; ","")&amp;IF(L2439&lt;&gt;"Yes","Not reported/cleared on FATOORA; ","")&amp;IF(AND(OR(G2439="Zero-rated domestic (Box 3)",G2439="Export (Box 4)"),N2439=""),"Zero-rate/export evidence missing; ","")&amp;IF(AND(C2439="Credit Note",H2439&gt;0),"Credit note should be negative; ","")&amp;IF(AND(C2439="Simplified Tax Invoice",F2439="B2B - VAT registered"),"Simplified invoice issued to VAT-registered B2B; ",""))</f>
        <v/>
      </c>
    </row>
    <row r="2440">
      <c r="A2440" s="17" t="n"/>
      <c r="B2440" s="14" t="n"/>
      <c r="C2440" s="14" t="n"/>
      <c r="D2440" s="14" t="n"/>
      <c r="E2440" s="16" t="n"/>
      <c r="F2440" s="14" t="n"/>
      <c r="G2440" s="14" t="n"/>
      <c r="H2440" s="19" t="n"/>
      <c r="I2440" s="19" t="n"/>
      <c r="J2440" s="34">
        <f>IF(A2440="","",H2440+I2440)</f>
        <v/>
      </c>
      <c r="K2440" s="14" t="n"/>
      <c r="L2440" s="14" t="n"/>
      <c r="M2440" s="14" t="n"/>
      <c r="N2440" s="14" t="n"/>
      <c r="O2440" s="20">
        <f>IF(A2440="","",SUMPRODUCT((A2440&gt;=Setup!$C$19:$C$30)*(A2440&lt;=Setup!$D$19:$D$30)*Setup!$A$19:$A$30))</f>
        <v/>
      </c>
      <c r="P2440" s="34">
        <f>IF(A2440="","",IF(G2440="Standard 15% (Box 1)",ROUND(H2440*Setup!$B$9,2),0))</f>
        <v/>
      </c>
      <c r="Q2440" s="34">
        <f>IF(A2440="","",I2440-P2440)</f>
        <v/>
      </c>
      <c r="R2440" s="23">
        <f>IF(A2440="","",IF(O2440=0,"Outside audit periods; ","")&amp;IF(G2440="","No VAT category; ","")&amp;IF(ABS(Q2440)&gt;Setup!$B$10,"VAT ≠ 15% × net; ","")&amp;IF(AND(F2440="B2B - VAT registered",NOT(AND(LEN(E2440)=15,LEFT(E2440,1)="3",RIGHT(E2440,1)="3",ISNUMBER(--E2440)))),"Invalid/missing customer VAT no; ","")&amp;IF(L2440&lt;&gt;"Yes","Not reported/cleared on FATOORA; ","")&amp;IF(AND(OR(G2440="Zero-rated domestic (Box 3)",G2440="Export (Box 4)"),N2440=""),"Zero-rate/export evidence missing; ","")&amp;IF(AND(C2440="Credit Note",H2440&gt;0),"Credit note should be negative; ","")&amp;IF(AND(C2440="Simplified Tax Invoice",F2440="B2B - VAT registered"),"Simplified invoice issued to VAT-registered B2B; ",""))</f>
        <v/>
      </c>
    </row>
    <row r="2441">
      <c r="A2441" s="17" t="n"/>
      <c r="B2441" s="14" t="n"/>
      <c r="C2441" s="14" t="n"/>
      <c r="D2441" s="14" t="n"/>
      <c r="E2441" s="16" t="n"/>
      <c r="F2441" s="14" t="n"/>
      <c r="G2441" s="14" t="n"/>
      <c r="H2441" s="19" t="n"/>
      <c r="I2441" s="19" t="n"/>
      <c r="J2441" s="34">
        <f>IF(A2441="","",H2441+I2441)</f>
        <v/>
      </c>
      <c r="K2441" s="14" t="n"/>
      <c r="L2441" s="14" t="n"/>
      <c r="M2441" s="14" t="n"/>
      <c r="N2441" s="14" t="n"/>
      <c r="O2441" s="20">
        <f>IF(A2441="","",SUMPRODUCT((A2441&gt;=Setup!$C$19:$C$30)*(A2441&lt;=Setup!$D$19:$D$30)*Setup!$A$19:$A$30))</f>
        <v/>
      </c>
      <c r="P2441" s="34">
        <f>IF(A2441="","",IF(G2441="Standard 15% (Box 1)",ROUND(H2441*Setup!$B$9,2),0))</f>
        <v/>
      </c>
      <c r="Q2441" s="34">
        <f>IF(A2441="","",I2441-P2441)</f>
        <v/>
      </c>
      <c r="R2441" s="23">
        <f>IF(A2441="","",IF(O2441=0,"Outside audit periods; ","")&amp;IF(G2441="","No VAT category; ","")&amp;IF(ABS(Q2441)&gt;Setup!$B$10,"VAT ≠ 15% × net; ","")&amp;IF(AND(F2441="B2B - VAT registered",NOT(AND(LEN(E2441)=15,LEFT(E2441,1)="3",RIGHT(E2441,1)="3",ISNUMBER(--E2441)))),"Invalid/missing customer VAT no; ","")&amp;IF(L2441&lt;&gt;"Yes","Not reported/cleared on FATOORA; ","")&amp;IF(AND(OR(G2441="Zero-rated domestic (Box 3)",G2441="Export (Box 4)"),N2441=""),"Zero-rate/export evidence missing; ","")&amp;IF(AND(C2441="Credit Note",H2441&gt;0),"Credit note should be negative; ","")&amp;IF(AND(C2441="Simplified Tax Invoice",F2441="B2B - VAT registered"),"Simplified invoice issued to VAT-registered B2B; ",""))</f>
        <v/>
      </c>
    </row>
    <row r="2442">
      <c r="A2442" s="17" t="n"/>
      <c r="B2442" s="14" t="n"/>
      <c r="C2442" s="14" t="n"/>
      <c r="D2442" s="14" t="n"/>
      <c r="E2442" s="16" t="n"/>
      <c r="F2442" s="14" t="n"/>
      <c r="G2442" s="14" t="n"/>
      <c r="H2442" s="19" t="n"/>
      <c r="I2442" s="19" t="n"/>
      <c r="J2442" s="34">
        <f>IF(A2442="","",H2442+I2442)</f>
        <v/>
      </c>
      <c r="K2442" s="14" t="n"/>
      <c r="L2442" s="14" t="n"/>
      <c r="M2442" s="14" t="n"/>
      <c r="N2442" s="14" t="n"/>
      <c r="O2442" s="20">
        <f>IF(A2442="","",SUMPRODUCT((A2442&gt;=Setup!$C$19:$C$30)*(A2442&lt;=Setup!$D$19:$D$30)*Setup!$A$19:$A$30))</f>
        <v/>
      </c>
      <c r="P2442" s="34">
        <f>IF(A2442="","",IF(G2442="Standard 15% (Box 1)",ROUND(H2442*Setup!$B$9,2),0))</f>
        <v/>
      </c>
      <c r="Q2442" s="34">
        <f>IF(A2442="","",I2442-P2442)</f>
        <v/>
      </c>
      <c r="R2442" s="23">
        <f>IF(A2442="","",IF(O2442=0,"Outside audit periods; ","")&amp;IF(G2442="","No VAT category; ","")&amp;IF(ABS(Q2442)&gt;Setup!$B$10,"VAT ≠ 15% × net; ","")&amp;IF(AND(F2442="B2B - VAT registered",NOT(AND(LEN(E2442)=15,LEFT(E2442,1)="3",RIGHT(E2442,1)="3",ISNUMBER(--E2442)))),"Invalid/missing customer VAT no; ","")&amp;IF(L2442&lt;&gt;"Yes","Not reported/cleared on FATOORA; ","")&amp;IF(AND(OR(G2442="Zero-rated domestic (Box 3)",G2442="Export (Box 4)"),N2442=""),"Zero-rate/export evidence missing; ","")&amp;IF(AND(C2442="Credit Note",H2442&gt;0),"Credit note should be negative; ","")&amp;IF(AND(C2442="Simplified Tax Invoice",F2442="B2B - VAT registered"),"Simplified invoice issued to VAT-registered B2B; ",""))</f>
        <v/>
      </c>
    </row>
    <row r="2443">
      <c r="A2443" s="17" t="n"/>
      <c r="B2443" s="14" t="n"/>
      <c r="C2443" s="14" t="n"/>
      <c r="D2443" s="14" t="n"/>
      <c r="E2443" s="16" t="n"/>
      <c r="F2443" s="14" t="n"/>
      <c r="G2443" s="14" t="n"/>
      <c r="H2443" s="19" t="n"/>
      <c r="I2443" s="19" t="n"/>
      <c r="J2443" s="34">
        <f>IF(A2443="","",H2443+I2443)</f>
        <v/>
      </c>
      <c r="K2443" s="14" t="n"/>
      <c r="L2443" s="14" t="n"/>
      <c r="M2443" s="14" t="n"/>
      <c r="N2443" s="14" t="n"/>
      <c r="O2443" s="20">
        <f>IF(A2443="","",SUMPRODUCT((A2443&gt;=Setup!$C$19:$C$30)*(A2443&lt;=Setup!$D$19:$D$30)*Setup!$A$19:$A$30))</f>
        <v/>
      </c>
      <c r="P2443" s="34">
        <f>IF(A2443="","",IF(G2443="Standard 15% (Box 1)",ROUND(H2443*Setup!$B$9,2),0))</f>
        <v/>
      </c>
      <c r="Q2443" s="34">
        <f>IF(A2443="","",I2443-P2443)</f>
        <v/>
      </c>
      <c r="R2443" s="23">
        <f>IF(A2443="","",IF(O2443=0,"Outside audit periods; ","")&amp;IF(G2443="","No VAT category; ","")&amp;IF(ABS(Q2443)&gt;Setup!$B$10,"VAT ≠ 15% × net; ","")&amp;IF(AND(F2443="B2B - VAT registered",NOT(AND(LEN(E2443)=15,LEFT(E2443,1)="3",RIGHT(E2443,1)="3",ISNUMBER(--E2443)))),"Invalid/missing customer VAT no; ","")&amp;IF(L2443&lt;&gt;"Yes","Not reported/cleared on FATOORA; ","")&amp;IF(AND(OR(G2443="Zero-rated domestic (Box 3)",G2443="Export (Box 4)"),N2443=""),"Zero-rate/export evidence missing; ","")&amp;IF(AND(C2443="Credit Note",H2443&gt;0),"Credit note should be negative; ","")&amp;IF(AND(C2443="Simplified Tax Invoice",F2443="B2B - VAT registered"),"Simplified invoice issued to VAT-registered B2B; ",""))</f>
        <v/>
      </c>
    </row>
    <row r="2444">
      <c r="A2444" s="17" t="n"/>
      <c r="B2444" s="14" t="n"/>
      <c r="C2444" s="14" t="n"/>
      <c r="D2444" s="14" t="n"/>
      <c r="E2444" s="16" t="n"/>
      <c r="F2444" s="14" t="n"/>
      <c r="G2444" s="14" t="n"/>
      <c r="H2444" s="19" t="n"/>
      <c r="I2444" s="19" t="n"/>
      <c r="J2444" s="34">
        <f>IF(A2444="","",H2444+I2444)</f>
        <v/>
      </c>
      <c r="K2444" s="14" t="n"/>
      <c r="L2444" s="14" t="n"/>
      <c r="M2444" s="14" t="n"/>
      <c r="N2444" s="14" t="n"/>
      <c r="O2444" s="20">
        <f>IF(A2444="","",SUMPRODUCT((A2444&gt;=Setup!$C$19:$C$30)*(A2444&lt;=Setup!$D$19:$D$30)*Setup!$A$19:$A$30))</f>
        <v/>
      </c>
      <c r="P2444" s="34">
        <f>IF(A2444="","",IF(G2444="Standard 15% (Box 1)",ROUND(H2444*Setup!$B$9,2),0))</f>
        <v/>
      </c>
      <c r="Q2444" s="34">
        <f>IF(A2444="","",I2444-P2444)</f>
        <v/>
      </c>
      <c r="R2444" s="23">
        <f>IF(A2444="","",IF(O2444=0,"Outside audit periods; ","")&amp;IF(G2444="","No VAT category; ","")&amp;IF(ABS(Q2444)&gt;Setup!$B$10,"VAT ≠ 15% × net; ","")&amp;IF(AND(F2444="B2B - VAT registered",NOT(AND(LEN(E2444)=15,LEFT(E2444,1)="3",RIGHT(E2444,1)="3",ISNUMBER(--E2444)))),"Invalid/missing customer VAT no; ","")&amp;IF(L2444&lt;&gt;"Yes","Not reported/cleared on FATOORA; ","")&amp;IF(AND(OR(G2444="Zero-rated domestic (Box 3)",G2444="Export (Box 4)"),N2444=""),"Zero-rate/export evidence missing; ","")&amp;IF(AND(C2444="Credit Note",H2444&gt;0),"Credit note should be negative; ","")&amp;IF(AND(C2444="Simplified Tax Invoice",F2444="B2B - VAT registered"),"Simplified invoice issued to VAT-registered B2B; ",""))</f>
        <v/>
      </c>
    </row>
    <row r="2445">
      <c r="A2445" s="17" t="n"/>
      <c r="B2445" s="14" t="n"/>
      <c r="C2445" s="14" t="n"/>
      <c r="D2445" s="14" t="n"/>
      <c r="E2445" s="16" t="n"/>
      <c r="F2445" s="14" t="n"/>
      <c r="G2445" s="14" t="n"/>
      <c r="H2445" s="19" t="n"/>
      <c r="I2445" s="19" t="n"/>
      <c r="J2445" s="34">
        <f>IF(A2445="","",H2445+I2445)</f>
        <v/>
      </c>
      <c r="K2445" s="14" t="n"/>
      <c r="L2445" s="14" t="n"/>
      <c r="M2445" s="14" t="n"/>
      <c r="N2445" s="14" t="n"/>
      <c r="O2445" s="20">
        <f>IF(A2445="","",SUMPRODUCT((A2445&gt;=Setup!$C$19:$C$30)*(A2445&lt;=Setup!$D$19:$D$30)*Setup!$A$19:$A$30))</f>
        <v/>
      </c>
      <c r="P2445" s="34">
        <f>IF(A2445="","",IF(G2445="Standard 15% (Box 1)",ROUND(H2445*Setup!$B$9,2),0))</f>
        <v/>
      </c>
      <c r="Q2445" s="34">
        <f>IF(A2445="","",I2445-P2445)</f>
        <v/>
      </c>
      <c r="R2445" s="23">
        <f>IF(A2445="","",IF(O2445=0,"Outside audit periods; ","")&amp;IF(G2445="","No VAT category; ","")&amp;IF(ABS(Q2445)&gt;Setup!$B$10,"VAT ≠ 15% × net; ","")&amp;IF(AND(F2445="B2B - VAT registered",NOT(AND(LEN(E2445)=15,LEFT(E2445,1)="3",RIGHT(E2445,1)="3",ISNUMBER(--E2445)))),"Invalid/missing customer VAT no; ","")&amp;IF(L2445&lt;&gt;"Yes","Not reported/cleared on FATOORA; ","")&amp;IF(AND(OR(G2445="Zero-rated domestic (Box 3)",G2445="Export (Box 4)"),N2445=""),"Zero-rate/export evidence missing; ","")&amp;IF(AND(C2445="Credit Note",H2445&gt;0),"Credit note should be negative; ","")&amp;IF(AND(C2445="Simplified Tax Invoice",F2445="B2B - VAT registered"),"Simplified invoice issued to VAT-registered B2B; ",""))</f>
        <v/>
      </c>
    </row>
    <row r="2446">
      <c r="A2446" s="17" t="n"/>
      <c r="B2446" s="14" t="n"/>
      <c r="C2446" s="14" t="n"/>
      <c r="D2446" s="14" t="n"/>
      <c r="E2446" s="16" t="n"/>
      <c r="F2446" s="14" t="n"/>
      <c r="G2446" s="14" t="n"/>
      <c r="H2446" s="19" t="n"/>
      <c r="I2446" s="19" t="n"/>
      <c r="J2446" s="34">
        <f>IF(A2446="","",H2446+I2446)</f>
        <v/>
      </c>
      <c r="K2446" s="14" t="n"/>
      <c r="L2446" s="14" t="n"/>
      <c r="M2446" s="14" t="n"/>
      <c r="N2446" s="14" t="n"/>
      <c r="O2446" s="20">
        <f>IF(A2446="","",SUMPRODUCT((A2446&gt;=Setup!$C$19:$C$30)*(A2446&lt;=Setup!$D$19:$D$30)*Setup!$A$19:$A$30))</f>
        <v/>
      </c>
      <c r="P2446" s="34">
        <f>IF(A2446="","",IF(G2446="Standard 15% (Box 1)",ROUND(H2446*Setup!$B$9,2),0))</f>
        <v/>
      </c>
      <c r="Q2446" s="34">
        <f>IF(A2446="","",I2446-P2446)</f>
        <v/>
      </c>
      <c r="R2446" s="23">
        <f>IF(A2446="","",IF(O2446=0,"Outside audit periods; ","")&amp;IF(G2446="","No VAT category; ","")&amp;IF(ABS(Q2446)&gt;Setup!$B$10,"VAT ≠ 15% × net; ","")&amp;IF(AND(F2446="B2B - VAT registered",NOT(AND(LEN(E2446)=15,LEFT(E2446,1)="3",RIGHT(E2446,1)="3",ISNUMBER(--E2446)))),"Invalid/missing customer VAT no; ","")&amp;IF(L2446&lt;&gt;"Yes","Not reported/cleared on FATOORA; ","")&amp;IF(AND(OR(G2446="Zero-rated domestic (Box 3)",G2446="Export (Box 4)"),N2446=""),"Zero-rate/export evidence missing; ","")&amp;IF(AND(C2446="Credit Note",H2446&gt;0),"Credit note should be negative; ","")&amp;IF(AND(C2446="Simplified Tax Invoice",F2446="B2B - VAT registered"),"Simplified invoice issued to VAT-registered B2B; ",""))</f>
        <v/>
      </c>
    </row>
    <row r="2447">
      <c r="A2447" s="17" t="n"/>
      <c r="B2447" s="14" t="n"/>
      <c r="C2447" s="14" t="n"/>
      <c r="D2447" s="14" t="n"/>
      <c r="E2447" s="16" t="n"/>
      <c r="F2447" s="14" t="n"/>
      <c r="G2447" s="14" t="n"/>
      <c r="H2447" s="19" t="n"/>
      <c r="I2447" s="19" t="n"/>
      <c r="J2447" s="34">
        <f>IF(A2447="","",H2447+I2447)</f>
        <v/>
      </c>
      <c r="K2447" s="14" t="n"/>
      <c r="L2447" s="14" t="n"/>
      <c r="M2447" s="14" t="n"/>
      <c r="N2447" s="14" t="n"/>
      <c r="O2447" s="20">
        <f>IF(A2447="","",SUMPRODUCT((A2447&gt;=Setup!$C$19:$C$30)*(A2447&lt;=Setup!$D$19:$D$30)*Setup!$A$19:$A$30))</f>
        <v/>
      </c>
      <c r="P2447" s="34">
        <f>IF(A2447="","",IF(G2447="Standard 15% (Box 1)",ROUND(H2447*Setup!$B$9,2),0))</f>
        <v/>
      </c>
      <c r="Q2447" s="34">
        <f>IF(A2447="","",I2447-P2447)</f>
        <v/>
      </c>
      <c r="R2447" s="23">
        <f>IF(A2447="","",IF(O2447=0,"Outside audit periods; ","")&amp;IF(G2447="","No VAT category; ","")&amp;IF(ABS(Q2447)&gt;Setup!$B$10,"VAT ≠ 15% × net; ","")&amp;IF(AND(F2447="B2B - VAT registered",NOT(AND(LEN(E2447)=15,LEFT(E2447,1)="3",RIGHT(E2447,1)="3",ISNUMBER(--E2447)))),"Invalid/missing customer VAT no; ","")&amp;IF(L2447&lt;&gt;"Yes","Not reported/cleared on FATOORA; ","")&amp;IF(AND(OR(G2447="Zero-rated domestic (Box 3)",G2447="Export (Box 4)"),N2447=""),"Zero-rate/export evidence missing; ","")&amp;IF(AND(C2447="Credit Note",H2447&gt;0),"Credit note should be negative; ","")&amp;IF(AND(C2447="Simplified Tax Invoice",F2447="B2B - VAT registered"),"Simplified invoice issued to VAT-registered B2B; ",""))</f>
        <v/>
      </c>
    </row>
    <row r="2448">
      <c r="A2448" s="17" t="n"/>
      <c r="B2448" s="14" t="n"/>
      <c r="C2448" s="14" t="n"/>
      <c r="D2448" s="14" t="n"/>
      <c r="E2448" s="16" t="n"/>
      <c r="F2448" s="14" t="n"/>
      <c r="G2448" s="14" t="n"/>
      <c r="H2448" s="19" t="n"/>
      <c r="I2448" s="19" t="n"/>
      <c r="J2448" s="34">
        <f>IF(A2448="","",H2448+I2448)</f>
        <v/>
      </c>
      <c r="K2448" s="14" t="n"/>
      <c r="L2448" s="14" t="n"/>
      <c r="M2448" s="14" t="n"/>
      <c r="N2448" s="14" t="n"/>
      <c r="O2448" s="20">
        <f>IF(A2448="","",SUMPRODUCT((A2448&gt;=Setup!$C$19:$C$30)*(A2448&lt;=Setup!$D$19:$D$30)*Setup!$A$19:$A$30))</f>
        <v/>
      </c>
      <c r="P2448" s="34">
        <f>IF(A2448="","",IF(G2448="Standard 15% (Box 1)",ROUND(H2448*Setup!$B$9,2),0))</f>
        <v/>
      </c>
      <c r="Q2448" s="34">
        <f>IF(A2448="","",I2448-P2448)</f>
        <v/>
      </c>
      <c r="R2448" s="23">
        <f>IF(A2448="","",IF(O2448=0,"Outside audit periods; ","")&amp;IF(G2448="","No VAT category; ","")&amp;IF(ABS(Q2448)&gt;Setup!$B$10,"VAT ≠ 15% × net; ","")&amp;IF(AND(F2448="B2B - VAT registered",NOT(AND(LEN(E2448)=15,LEFT(E2448,1)="3",RIGHT(E2448,1)="3",ISNUMBER(--E2448)))),"Invalid/missing customer VAT no; ","")&amp;IF(L2448&lt;&gt;"Yes","Not reported/cleared on FATOORA; ","")&amp;IF(AND(OR(G2448="Zero-rated domestic (Box 3)",G2448="Export (Box 4)"),N2448=""),"Zero-rate/export evidence missing; ","")&amp;IF(AND(C2448="Credit Note",H2448&gt;0),"Credit note should be negative; ","")&amp;IF(AND(C2448="Simplified Tax Invoice",F2448="B2B - VAT registered"),"Simplified invoice issued to VAT-registered B2B; ",""))</f>
        <v/>
      </c>
    </row>
    <row r="2449">
      <c r="A2449" s="17" t="n"/>
      <c r="B2449" s="14" t="n"/>
      <c r="C2449" s="14" t="n"/>
      <c r="D2449" s="14" t="n"/>
      <c r="E2449" s="16" t="n"/>
      <c r="F2449" s="14" t="n"/>
      <c r="G2449" s="14" t="n"/>
      <c r="H2449" s="19" t="n"/>
      <c r="I2449" s="19" t="n"/>
      <c r="J2449" s="34">
        <f>IF(A2449="","",H2449+I2449)</f>
        <v/>
      </c>
      <c r="K2449" s="14" t="n"/>
      <c r="L2449" s="14" t="n"/>
      <c r="M2449" s="14" t="n"/>
      <c r="N2449" s="14" t="n"/>
      <c r="O2449" s="20">
        <f>IF(A2449="","",SUMPRODUCT((A2449&gt;=Setup!$C$19:$C$30)*(A2449&lt;=Setup!$D$19:$D$30)*Setup!$A$19:$A$30))</f>
        <v/>
      </c>
      <c r="P2449" s="34">
        <f>IF(A2449="","",IF(G2449="Standard 15% (Box 1)",ROUND(H2449*Setup!$B$9,2),0))</f>
        <v/>
      </c>
      <c r="Q2449" s="34">
        <f>IF(A2449="","",I2449-P2449)</f>
        <v/>
      </c>
      <c r="R2449" s="23">
        <f>IF(A2449="","",IF(O2449=0,"Outside audit periods; ","")&amp;IF(G2449="","No VAT category; ","")&amp;IF(ABS(Q2449)&gt;Setup!$B$10,"VAT ≠ 15% × net; ","")&amp;IF(AND(F2449="B2B - VAT registered",NOT(AND(LEN(E2449)=15,LEFT(E2449,1)="3",RIGHT(E2449,1)="3",ISNUMBER(--E2449)))),"Invalid/missing customer VAT no; ","")&amp;IF(L2449&lt;&gt;"Yes","Not reported/cleared on FATOORA; ","")&amp;IF(AND(OR(G2449="Zero-rated domestic (Box 3)",G2449="Export (Box 4)"),N2449=""),"Zero-rate/export evidence missing; ","")&amp;IF(AND(C2449="Credit Note",H2449&gt;0),"Credit note should be negative; ","")&amp;IF(AND(C2449="Simplified Tax Invoice",F2449="B2B - VAT registered"),"Simplified invoice issued to VAT-registered B2B; ",""))</f>
        <v/>
      </c>
    </row>
    <row r="2450">
      <c r="A2450" s="17" t="n"/>
      <c r="B2450" s="14" t="n"/>
      <c r="C2450" s="14" t="n"/>
      <c r="D2450" s="14" t="n"/>
      <c r="E2450" s="16" t="n"/>
      <c r="F2450" s="14" t="n"/>
      <c r="G2450" s="14" t="n"/>
      <c r="H2450" s="19" t="n"/>
      <c r="I2450" s="19" t="n"/>
      <c r="J2450" s="34">
        <f>IF(A2450="","",H2450+I2450)</f>
        <v/>
      </c>
      <c r="K2450" s="14" t="n"/>
      <c r="L2450" s="14" t="n"/>
      <c r="M2450" s="14" t="n"/>
      <c r="N2450" s="14" t="n"/>
      <c r="O2450" s="20">
        <f>IF(A2450="","",SUMPRODUCT((A2450&gt;=Setup!$C$19:$C$30)*(A2450&lt;=Setup!$D$19:$D$30)*Setup!$A$19:$A$30))</f>
        <v/>
      </c>
      <c r="P2450" s="34">
        <f>IF(A2450="","",IF(G2450="Standard 15% (Box 1)",ROUND(H2450*Setup!$B$9,2),0))</f>
        <v/>
      </c>
      <c r="Q2450" s="34">
        <f>IF(A2450="","",I2450-P2450)</f>
        <v/>
      </c>
      <c r="R2450" s="23">
        <f>IF(A2450="","",IF(O2450=0,"Outside audit periods; ","")&amp;IF(G2450="","No VAT category; ","")&amp;IF(ABS(Q2450)&gt;Setup!$B$10,"VAT ≠ 15% × net; ","")&amp;IF(AND(F2450="B2B - VAT registered",NOT(AND(LEN(E2450)=15,LEFT(E2450,1)="3",RIGHT(E2450,1)="3",ISNUMBER(--E2450)))),"Invalid/missing customer VAT no; ","")&amp;IF(L2450&lt;&gt;"Yes","Not reported/cleared on FATOORA; ","")&amp;IF(AND(OR(G2450="Zero-rated domestic (Box 3)",G2450="Export (Box 4)"),N2450=""),"Zero-rate/export evidence missing; ","")&amp;IF(AND(C2450="Credit Note",H2450&gt;0),"Credit note should be negative; ","")&amp;IF(AND(C2450="Simplified Tax Invoice",F2450="B2B - VAT registered"),"Simplified invoice issued to VAT-registered B2B; ",""))</f>
        <v/>
      </c>
    </row>
    <row r="2451">
      <c r="A2451" s="17" t="n"/>
      <c r="B2451" s="14" t="n"/>
      <c r="C2451" s="14" t="n"/>
      <c r="D2451" s="14" t="n"/>
      <c r="E2451" s="16" t="n"/>
      <c r="F2451" s="14" t="n"/>
      <c r="G2451" s="14" t="n"/>
      <c r="H2451" s="19" t="n"/>
      <c r="I2451" s="19" t="n"/>
      <c r="J2451" s="34">
        <f>IF(A2451="","",H2451+I2451)</f>
        <v/>
      </c>
      <c r="K2451" s="14" t="n"/>
      <c r="L2451" s="14" t="n"/>
      <c r="M2451" s="14" t="n"/>
      <c r="N2451" s="14" t="n"/>
      <c r="O2451" s="20">
        <f>IF(A2451="","",SUMPRODUCT((A2451&gt;=Setup!$C$19:$C$30)*(A2451&lt;=Setup!$D$19:$D$30)*Setup!$A$19:$A$30))</f>
        <v/>
      </c>
      <c r="P2451" s="34">
        <f>IF(A2451="","",IF(G2451="Standard 15% (Box 1)",ROUND(H2451*Setup!$B$9,2),0))</f>
        <v/>
      </c>
      <c r="Q2451" s="34">
        <f>IF(A2451="","",I2451-P2451)</f>
        <v/>
      </c>
      <c r="R2451" s="23">
        <f>IF(A2451="","",IF(O2451=0,"Outside audit periods; ","")&amp;IF(G2451="","No VAT category; ","")&amp;IF(ABS(Q2451)&gt;Setup!$B$10,"VAT ≠ 15% × net; ","")&amp;IF(AND(F2451="B2B - VAT registered",NOT(AND(LEN(E2451)=15,LEFT(E2451,1)="3",RIGHT(E2451,1)="3",ISNUMBER(--E2451)))),"Invalid/missing customer VAT no; ","")&amp;IF(L2451&lt;&gt;"Yes","Not reported/cleared on FATOORA; ","")&amp;IF(AND(OR(G2451="Zero-rated domestic (Box 3)",G2451="Export (Box 4)"),N2451=""),"Zero-rate/export evidence missing; ","")&amp;IF(AND(C2451="Credit Note",H2451&gt;0),"Credit note should be negative; ","")&amp;IF(AND(C2451="Simplified Tax Invoice",F2451="B2B - VAT registered"),"Simplified invoice issued to VAT-registered B2B; ",""))</f>
        <v/>
      </c>
    </row>
    <row r="2452">
      <c r="A2452" s="17" t="n"/>
      <c r="B2452" s="14" t="n"/>
      <c r="C2452" s="14" t="n"/>
      <c r="D2452" s="14" t="n"/>
      <c r="E2452" s="16" t="n"/>
      <c r="F2452" s="14" t="n"/>
      <c r="G2452" s="14" t="n"/>
      <c r="H2452" s="19" t="n"/>
      <c r="I2452" s="19" t="n"/>
      <c r="J2452" s="34">
        <f>IF(A2452="","",H2452+I2452)</f>
        <v/>
      </c>
      <c r="K2452" s="14" t="n"/>
      <c r="L2452" s="14" t="n"/>
      <c r="M2452" s="14" t="n"/>
      <c r="N2452" s="14" t="n"/>
      <c r="O2452" s="20">
        <f>IF(A2452="","",SUMPRODUCT((A2452&gt;=Setup!$C$19:$C$30)*(A2452&lt;=Setup!$D$19:$D$30)*Setup!$A$19:$A$30))</f>
        <v/>
      </c>
      <c r="P2452" s="34">
        <f>IF(A2452="","",IF(G2452="Standard 15% (Box 1)",ROUND(H2452*Setup!$B$9,2),0))</f>
        <v/>
      </c>
      <c r="Q2452" s="34">
        <f>IF(A2452="","",I2452-P2452)</f>
        <v/>
      </c>
      <c r="R2452" s="23">
        <f>IF(A2452="","",IF(O2452=0,"Outside audit periods; ","")&amp;IF(G2452="","No VAT category; ","")&amp;IF(ABS(Q2452)&gt;Setup!$B$10,"VAT ≠ 15% × net; ","")&amp;IF(AND(F2452="B2B - VAT registered",NOT(AND(LEN(E2452)=15,LEFT(E2452,1)="3",RIGHT(E2452,1)="3",ISNUMBER(--E2452)))),"Invalid/missing customer VAT no; ","")&amp;IF(L2452&lt;&gt;"Yes","Not reported/cleared on FATOORA; ","")&amp;IF(AND(OR(G2452="Zero-rated domestic (Box 3)",G2452="Export (Box 4)"),N2452=""),"Zero-rate/export evidence missing; ","")&amp;IF(AND(C2452="Credit Note",H2452&gt;0),"Credit note should be negative; ","")&amp;IF(AND(C2452="Simplified Tax Invoice",F2452="B2B - VAT registered"),"Simplified invoice issued to VAT-registered B2B; ",""))</f>
        <v/>
      </c>
    </row>
    <row r="2453">
      <c r="A2453" s="17" t="n"/>
      <c r="B2453" s="14" t="n"/>
      <c r="C2453" s="14" t="n"/>
      <c r="D2453" s="14" t="n"/>
      <c r="E2453" s="16" t="n"/>
      <c r="F2453" s="14" t="n"/>
      <c r="G2453" s="14" t="n"/>
      <c r="H2453" s="19" t="n"/>
      <c r="I2453" s="19" t="n"/>
      <c r="J2453" s="34">
        <f>IF(A2453="","",H2453+I2453)</f>
        <v/>
      </c>
      <c r="K2453" s="14" t="n"/>
      <c r="L2453" s="14" t="n"/>
      <c r="M2453" s="14" t="n"/>
      <c r="N2453" s="14" t="n"/>
      <c r="O2453" s="20">
        <f>IF(A2453="","",SUMPRODUCT((A2453&gt;=Setup!$C$19:$C$30)*(A2453&lt;=Setup!$D$19:$D$30)*Setup!$A$19:$A$30))</f>
        <v/>
      </c>
      <c r="P2453" s="34">
        <f>IF(A2453="","",IF(G2453="Standard 15% (Box 1)",ROUND(H2453*Setup!$B$9,2),0))</f>
        <v/>
      </c>
      <c r="Q2453" s="34">
        <f>IF(A2453="","",I2453-P2453)</f>
        <v/>
      </c>
      <c r="R2453" s="23">
        <f>IF(A2453="","",IF(O2453=0,"Outside audit periods; ","")&amp;IF(G2453="","No VAT category; ","")&amp;IF(ABS(Q2453)&gt;Setup!$B$10,"VAT ≠ 15% × net; ","")&amp;IF(AND(F2453="B2B - VAT registered",NOT(AND(LEN(E2453)=15,LEFT(E2453,1)="3",RIGHT(E2453,1)="3",ISNUMBER(--E2453)))),"Invalid/missing customer VAT no; ","")&amp;IF(L2453&lt;&gt;"Yes","Not reported/cleared on FATOORA; ","")&amp;IF(AND(OR(G2453="Zero-rated domestic (Box 3)",G2453="Export (Box 4)"),N2453=""),"Zero-rate/export evidence missing; ","")&amp;IF(AND(C2453="Credit Note",H2453&gt;0),"Credit note should be negative; ","")&amp;IF(AND(C2453="Simplified Tax Invoice",F2453="B2B - VAT registered"),"Simplified invoice issued to VAT-registered B2B; ",""))</f>
        <v/>
      </c>
    </row>
    <row r="2454">
      <c r="A2454" s="17" t="n"/>
      <c r="B2454" s="14" t="n"/>
      <c r="C2454" s="14" t="n"/>
      <c r="D2454" s="14" t="n"/>
      <c r="E2454" s="16" t="n"/>
      <c r="F2454" s="14" t="n"/>
      <c r="G2454" s="14" t="n"/>
      <c r="H2454" s="19" t="n"/>
      <c r="I2454" s="19" t="n"/>
      <c r="J2454" s="34">
        <f>IF(A2454="","",H2454+I2454)</f>
        <v/>
      </c>
      <c r="K2454" s="14" t="n"/>
      <c r="L2454" s="14" t="n"/>
      <c r="M2454" s="14" t="n"/>
      <c r="N2454" s="14" t="n"/>
      <c r="O2454" s="20">
        <f>IF(A2454="","",SUMPRODUCT((A2454&gt;=Setup!$C$19:$C$30)*(A2454&lt;=Setup!$D$19:$D$30)*Setup!$A$19:$A$30))</f>
        <v/>
      </c>
      <c r="P2454" s="34">
        <f>IF(A2454="","",IF(G2454="Standard 15% (Box 1)",ROUND(H2454*Setup!$B$9,2),0))</f>
        <v/>
      </c>
      <c r="Q2454" s="34">
        <f>IF(A2454="","",I2454-P2454)</f>
        <v/>
      </c>
      <c r="R2454" s="23">
        <f>IF(A2454="","",IF(O2454=0,"Outside audit periods; ","")&amp;IF(G2454="","No VAT category; ","")&amp;IF(ABS(Q2454)&gt;Setup!$B$10,"VAT ≠ 15% × net; ","")&amp;IF(AND(F2454="B2B - VAT registered",NOT(AND(LEN(E2454)=15,LEFT(E2454,1)="3",RIGHT(E2454,1)="3",ISNUMBER(--E2454)))),"Invalid/missing customer VAT no; ","")&amp;IF(L2454&lt;&gt;"Yes","Not reported/cleared on FATOORA; ","")&amp;IF(AND(OR(G2454="Zero-rated domestic (Box 3)",G2454="Export (Box 4)"),N2454=""),"Zero-rate/export evidence missing; ","")&amp;IF(AND(C2454="Credit Note",H2454&gt;0),"Credit note should be negative; ","")&amp;IF(AND(C2454="Simplified Tax Invoice",F2454="B2B - VAT registered"),"Simplified invoice issued to VAT-registered B2B; ",""))</f>
        <v/>
      </c>
    </row>
    <row r="2455">
      <c r="A2455" s="17" t="n"/>
      <c r="B2455" s="14" t="n"/>
      <c r="C2455" s="14" t="n"/>
      <c r="D2455" s="14" t="n"/>
      <c r="E2455" s="16" t="n"/>
      <c r="F2455" s="14" t="n"/>
      <c r="G2455" s="14" t="n"/>
      <c r="H2455" s="19" t="n"/>
      <c r="I2455" s="19" t="n"/>
      <c r="J2455" s="34">
        <f>IF(A2455="","",H2455+I2455)</f>
        <v/>
      </c>
      <c r="K2455" s="14" t="n"/>
      <c r="L2455" s="14" t="n"/>
      <c r="M2455" s="14" t="n"/>
      <c r="N2455" s="14" t="n"/>
      <c r="O2455" s="20">
        <f>IF(A2455="","",SUMPRODUCT((A2455&gt;=Setup!$C$19:$C$30)*(A2455&lt;=Setup!$D$19:$D$30)*Setup!$A$19:$A$30))</f>
        <v/>
      </c>
      <c r="P2455" s="34">
        <f>IF(A2455="","",IF(G2455="Standard 15% (Box 1)",ROUND(H2455*Setup!$B$9,2),0))</f>
        <v/>
      </c>
      <c r="Q2455" s="34">
        <f>IF(A2455="","",I2455-P2455)</f>
        <v/>
      </c>
      <c r="R2455" s="23">
        <f>IF(A2455="","",IF(O2455=0,"Outside audit periods; ","")&amp;IF(G2455="","No VAT category; ","")&amp;IF(ABS(Q2455)&gt;Setup!$B$10,"VAT ≠ 15% × net; ","")&amp;IF(AND(F2455="B2B - VAT registered",NOT(AND(LEN(E2455)=15,LEFT(E2455,1)="3",RIGHT(E2455,1)="3",ISNUMBER(--E2455)))),"Invalid/missing customer VAT no; ","")&amp;IF(L2455&lt;&gt;"Yes","Not reported/cleared on FATOORA; ","")&amp;IF(AND(OR(G2455="Zero-rated domestic (Box 3)",G2455="Export (Box 4)"),N2455=""),"Zero-rate/export evidence missing; ","")&amp;IF(AND(C2455="Credit Note",H2455&gt;0),"Credit note should be negative; ","")&amp;IF(AND(C2455="Simplified Tax Invoice",F2455="B2B - VAT registered"),"Simplified invoice issued to VAT-registered B2B; ",""))</f>
        <v/>
      </c>
    </row>
    <row r="2456">
      <c r="A2456" s="17" t="n"/>
      <c r="B2456" s="14" t="n"/>
      <c r="C2456" s="14" t="n"/>
      <c r="D2456" s="14" t="n"/>
      <c r="E2456" s="16" t="n"/>
      <c r="F2456" s="14" t="n"/>
      <c r="G2456" s="14" t="n"/>
      <c r="H2456" s="19" t="n"/>
      <c r="I2456" s="19" t="n"/>
      <c r="J2456" s="34">
        <f>IF(A2456="","",H2456+I2456)</f>
        <v/>
      </c>
      <c r="K2456" s="14" t="n"/>
      <c r="L2456" s="14" t="n"/>
      <c r="M2456" s="14" t="n"/>
      <c r="N2456" s="14" t="n"/>
      <c r="O2456" s="20">
        <f>IF(A2456="","",SUMPRODUCT((A2456&gt;=Setup!$C$19:$C$30)*(A2456&lt;=Setup!$D$19:$D$30)*Setup!$A$19:$A$30))</f>
        <v/>
      </c>
      <c r="P2456" s="34">
        <f>IF(A2456="","",IF(G2456="Standard 15% (Box 1)",ROUND(H2456*Setup!$B$9,2),0))</f>
        <v/>
      </c>
      <c r="Q2456" s="34">
        <f>IF(A2456="","",I2456-P2456)</f>
        <v/>
      </c>
      <c r="R2456" s="23">
        <f>IF(A2456="","",IF(O2456=0,"Outside audit periods; ","")&amp;IF(G2456="","No VAT category; ","")&amp;IF(ABS(Q2456)&gt;Setup!$B$10,"VAT ≠ 15% × net; ","")&amp;IF(AND(F2456="B2B - VAT registered",NOT(AND(LEN(E2456)=15,LEFT(E2456,1)="3",RIGHT(E2456,1)="3",ISNUMBER(--E2456)))),"Invalid/missing customer VAT no; ","")&amp;IF(L2456&lt;&gt;"Yes","Not reported/cleared on FATOORA; ","")&amp;IF(AND(OR(G2456="Zero-rated domestic (Box 3)",G2456="Export (Box 4)"),N2456=""),"Zero-rate/export evidence missing; ","")&amp;IF(AND(C2456="Credit Note",H2456&gt;0),"Credit note should be negative; ","")&amp;IF(AND(C2456="Simplified Tax Invoice",F2456="B2B - VAT registered"),"Simplified invoice issued to VAT-registered B2B; ",""))</f>
        <v/>
      </c>
    </row>
    <row r="2457">
      <c r="A2457" s="17" t="n"/>
      <c r="B2457" s="14" t="n"/>
      <c r="C2457" s="14" t="n"/>
      <c r="D2457" s="14" t="n"/>
      <c r="E2457" s="16" t="n"/>
      <c r="F2457" s="14" t="n"/>
      <c r="G2457" s="14" t="n"/>
      <c r="H2457" s="19" t="n"/>
      <c r="I2457" s="19" t="n"/>
      <c r="J2457" s="34">
        <f>IF(A2457="","",H2457+I2457)</f>
        <v/>
      </c>
      <c r="K2457" s="14" t="n"/>
      <c r="L2457" s="14" t="n"/>
      <c r="M2457" s="14" t="n"/>
      <c r="N2457" s="14" t="n"/>
      <c r="O2457" s="20">
        <f>IF(A2457="","",SUMPRODUCT((A2457&gt;=Setup!$C$19:$C$30)*(A2457&lt;=Setup!$D$19:$D$30)*Setup!$A$19:$A$30))</f>
        <v/>
      </c>
      <c r="P2457" s="34">
        <f>IF(A2457="","",IF(G2457="Standard 15% (Box 1)",ROUND(H2457*Setup!$B$9,2),0))</f>
        <v/>
      </c>
      <c r="Q2457" s="34">
        <f>IF(A2457="","",I2457-P2457)</f>
        <v/>
      </c>
      <c r="R2457" s="23">
        <f>IF(A2457="","",IF(O2457=0,"Outside audit periods; ","")&amp;IF(G2457="","No VAT category; ","")&amp;IF(ABS(Q2457)&gt;Setup!$B$10,"VAT ≠ 15% × net; ","")&amp;IF(AND(F2457="B2B - VAT registered",NOT(AND(LEN(E2457)=15,LEFT(E2457,1)="3",RIGHT(E2457,1)="3",ISNUMBER(--E2457)))),"Invalid/missing customer VAT no; ","")&amp;IF(L2457&lt;&gt;"Yes","Not reported/cleared on FATOORA; ","")&amp;IF(AND(OR(G2457="Zero-rated domestic (Box 3)",G2457="Export (Box 4)"),N2457=""),"Zero-rate/export evidence missing; ","")&amp;IF(AND(C2457="Credit Note",H2457&gt;0),"Credit note should be negative; ","")&amp;IF(AND(C2457="Simplified Tax Invoice",F2457="B2B - VAT registered"),"Simplified invoice issued to VAT-registered B2B; ",""))</f>
        <v/>
      </c>
    </row>
    <row r="2458">
      <c r="A2458" s="17" t="n"/>
      <c r="B2458" s="14" t="n"/>
      <c r="C2458" s="14" t="n"/>
      <c r="D2458" s="14" t="n"/>
      <c r="E2458" s="16" t="n"/>
      <c r="F2458" s="14" t="n"/>
      <c r="G2458" s="14" t="n"/>
      <c r="H2458" s="19" t="n"/>
      <c r="I2458" s="19" t="n"/>
      <c r="J2458" s="34">
        <f>IF(A2458="","",H2458+I2458)</f>
        <v/>
      </c>
      <c r="K2458" s="14" t="n"/>
      <c r="L2458" s="14" t="n"/>
      <c r="M2458" s="14" t="n"/>
      <c r="N2458" s="14" t="n"/>
      <c r="O2458" s="20">
        <f>IF(A2458="","",SUMPRODUCT((A2458&gt;=Setup!$C$19:$C$30)*(A2458&lt;=Setup!$D$19:$D$30)*Setup!$A$19:$A$30))</f>
        <v/>
      </c>
      <c r="P2458" s="34">
        <f>IF(A2458="","",IF(G2458="Standard 15% (Box 1)",ROUND(H2458*Setup!$B$9,2),0))</f>
        <v/>
      </c>
      <c r="Q2458" s="34">
        <f>IF(A2458="","",I2458-P2458)</f>
        <v/>
      </c>
      <c r="R2458" s="23">
        <f>IF(A2458="","",IF(O2458=0,"Outside audit periods; ","")&amp;IF(G2458="","No VAT category; ","")&amp;IF(ABS(Q2458)&gt;Setup!$B$10,"VAT ≠ 15% × net; ","")&amp;IF(AND(F2458="B2B - VAT registered",NOT(AND(LEN(E2458)=15,LEFT(E2458,1)="3",RIGHT(E2458,1)="3",ISNUMBER(--E2458)))),"Invalid/missing customer VAT no; ","")&amp;IF(L2458&lt;&gt;"Yes","Not reported/cleared on FATOORA; ","")&amp;IF(AND(OR(G2458="Zero-rated domestic (Box 3)",G2458="Export (Box 4)"),N2458=""),"Zero-rate/export evidence missing; ","")&amp;IF(AND(C2458="Credit Note",H2458&gt;0),"Credit note should be negative; ","")&amp;IF(AND(C2458="Simplified Tax Invoice",F2458="B2B - VAT registered"),"Simplified invoice issued to VAT-registered B2B; ",""))</f>
        <v/>
      </c>
    </row>
    <row r="2459">
      <c r="A2459" s="17" t="n"/>
      <c r="B2459" s="14" t="n"/>
      <c r="C2459" s="14" t="n"/>
      <c r="D2459" s="14" t="n"/>
      <c r="E2459" s="16" t="n"/>
      <c r="F2459" s="14" t="n"/>
      <c r="G2459" s="14" t="n"/>
      <c r="H2459" s="19" t="n"/>
      <c r="I2459" s="19" t="n"/>
      <c r="J2459" s="34">
        <f>IF(A2459="","",H2459+I2459)</f>
        <v/>
      </c>
      <c r="K2459" s="14" t="n"/>
      <c r="L2459" s="14" t="n"/>
      <c r="M2459" s="14" t="n"/>
      <c r="N2459" s="14" t="n"/>
      <c r="O2459" s="20">
        <f>IF(A2459="","",SUMPRODUCT((A2459&gt;=Setup!$C$19:$C$30)*(A2459&lt;=Setup!$D$19:$D$30)*Setup!$A$19:$A$30))</f>
        <v/>
      </c>
      <c r="P2459" s="34">
        <f>IF(A2459="","",IF(G2459="Standard 15% (Box 1)",ROUND(H2459*Setup!$B$9,2),0))</f>
        <v/>
      </c>
      <c r="Q2459" s="34">
        <f>IF(A2459="","",I2459-P2459)</f>
        <v/>
      </c>
      <c r="R2459" s="23">
        <f>IF(A2459="","",IF(O2459=0,"Outside audit periods; ","")&amp;IF(G2459="","No VAT category; ","")&amp;IF(ABS(Q2459)&gt;Setup!$B$10,"VAT ≠ 15% × net; ","")&amp;IF(AND(F2459="B2B - VAT registered",NOT(AND(LEN(E2459)=15,LEFT(E2459,1)="3",RIGHT(E2459,1)="3",ISNUMBER(--E2459)))),"Invalid/missing customer VAT no; ","")&amp;IF(L2459&lt;&gt;"Yes","Not reported/cleared on FATOORA; ","")&amp;IF(AND(OR(G2459="Zero-rated domestic (Box 3)",G2459="Export (Box 4)"),N2459=""),"Zero-rate/export evidence missing; ","")&amp;IF(AND(C2459="Credit Note",H2459&gt;0),"Credit note should be negative; ","")&amp;IF(AND(C2459="Simplified Tax Invoice",F2459="B2B - VAT registered"),"Simplified invoice issued to VAT-registered B2B; ",""))</f>
        <v/>
      </c>
    </row>
    <row r="2460">
      <c r="A2460" s="17" t="n"/>
      <c r="B2460" s="14" t="n"/>
      <c r="C2460" s="14" t="n"/>
      <c r="D2460" s="14" t="n"/>
      <c r="E2460" s="16" t="n"/>
      <c r="F2460" s="14" t="n"/>
      <c r="G2460" s="14" t="n"/>
      <c r="H2460" s="19" t="n"/>
      <c r="I2460" s="19" t="n"/>
      <c r="J2460" s="34">
        <f>IF(A2460="","",H2460+I2460)</f>
        <v/>
      </c>
      <c r="K2460" s="14" t="n"/>
      <c r="L2460" s="14" t="n"/>
      <c r="M2460" s="14" t="n"/>
      <c r="N2460" s="14" t="n"/>
      <c r="O2460" s="20">
        <f>IF(A2460="","",SUMPRODUCT((A2460&gt;=Setup!$C$19:$C$30)*(A2460&lt;=Setup!$D$19:$D$30)*Setup!$A$19:$A$30))</f>
        <v/>
      </c>
      <c r="P2460" s="34">
        <f>IF(A2460="","",IF(G2460="Standard 15% (Box 1)",ROUND(H2460*Setup!$B$9,2),0))</f>
        <v/>
      </c>
      <c r="Q2460" s="34">
        <f>IF(A2460="","",I2460-P2460)</f>
        <v/>
      </c>
      <c r="R2460" s="23">
        <f>IF(A2460="","",IF(O2460=0,"Outside audit periods; ","")&amp;IF(G2460="","No VAT category; ","")&amp;IF(ABS(Q2460)&gt;Setup!$B$10,"VAT ≠ 15% × net; ","")&amp;IF(AND(F2460="B2B - VAT registered",NOT(AND(LEN(E2460)=15,LEFT(E2460,1)="3",RIGHT(E2460,1)="3",ISNUMBER(--E2460)))),"Invalid/missing customer VAT no; ","")&amp;IF(L2460&lt;&gt;"Yes","Not reported/cleared on FATOORA; ","")&amp;IF(AND(OR(G2460="Zero-rated domestic (Box 3)",G2460="Export (Box 4)"),N2460=""),"Zero-rate/export evidence missing; ","")&amp;IF(AND(C2460="Credit Note",H2460&gt;0),"Credit note should be negative; ","")&amp;IF(AND(C2460="Simplified Tax Invoice",F2460="B2B - VAT registered"),"Simplified invoice issued to VAT-registered B2B; ",""))</f>
        <v/>
      </c>
    </row>
    <row r="2461">
      <c r="A2461" s="17" t="n"/>
      <c r="B2461" s="14" t="n"/>
      <c r="C2461" s="14" t="n"/>
      <c r="D2461" s="14" t="n"/>
      <c r="E2461" s="16" t="n"/>
      <c r="F2461" s="14" t="n"/>
      <c r="G2461" s="14" t="n"/>
      <c r="H2461" s="19" t="n"/>
      <c r="I2461" s="19" t="n"/>
      <c r="J2461" s="34">
        <f>IF(A2461="","",H2461+I2461)</f>
        <v/>
      </c>
      <c r="K2461" s="14" t="n"/>
      <c r="L2461" s="14" t="n"/>
      <c r="M2461" s="14" t="n"/>
      <c r="N2461" s="14" t="n"/>
      <c r="O2461" s="20">
        <f>IF(A2461="","",SUMPRODUCT((A2461&gt;=Setup!$C$19:$C$30)*(A2461&lt;=Setup!$D$19:$D$30)*Setup!$A$19:$A$30))</f>
        <v/>
      </c>
      <c r="P2461" s="34">
        <f>IF(A2461="","",IF(G2461="Standard 15% (Box 1)",ROUND(H2461*Setup!$B$9,2),0))</f>
        <v/>
      </c>
      <c r="Q2461" s="34">
        <f>IF(A2461="","",I2461-P2461)</f>
        <v/>
      </c>
      <c r="R2461" s="23">
        <f>IF(A2461="","",IF(O2461=0,"Outside audit periods; ","")&amp;IF(G2461="","No VAT category; ","")&amp;IF(ABS(Q2461)&gt;Setup!$B$10,"VAT ≠ 15% × net; ","")&amp;IF(AND(F2461="B2B - VAT registered",NOT(AND(LEN(E2461)=15,LEFT(E2461,1)="3",RIGHT(E2461,1)="3",ISNUMBER(--E2461)))),"Invalid/missing customer VAT no; ","")&amp;IF(L2461&lt;&gt;"Yes","Not reported/cleared on FATOORA; ","")&amp;IF(AND(OR(G2461="Zero-rated domestic (Box 3)",G2461="Export (Box 4)"),N2461=""),"Zero-rate/export evidence missing; ","")&amp;IF(AND(C2461="Credit Note",H2461&gt;0),"Credit note should be negative; ","")&amp;IF(AND(C2461="Simplified Tax Invoice",F2461="B2B - VAT registered"),"Simplified invoice issued to VAT-registered B2B; ",""))</f>
        <v/>
      </c>
    </row>
    <row r="2462">
      <c r="A2462" s="17" t="n"/>
      <c r="B2462" s="14" t="n"/>
      <c r="C2462" s="14" t="n"/>
      <c r="D2462" s="14" t="n"/>
      <c r="E2462" s="16" t="n"/>
      <c r="F2462" s="14" t="n"/>
      <c r="G2462" s="14" t="n"/>
      <c r="H2462" s="19" t="n"/>
      <c r="I2462" s="19" t="n"/>
      <c r="J2462" s="34">
        <f>IF(A2462="","",H2462+I2462)</f>
        <v/>
      </c>
      <c r="K2462" s="14" t="n"/>
      <c r="L2462" s="14" t="n"/>
      <c r="M2462" s="14" t="n"/>
      <c r="N2462" s="14" t="n"/>
      <c r="O2462" s="20">
        <f>IF(A2462="","",SUMPRODUCT((A2462&gt;=Setup!$C$19:$C$30)*(A2462&lt;=Setup!$D$19:$D$30)*Setup!$A$19:$A$30))</f>
        <v/>
      </c>
      <c r="P2462" s="34">
        <f>IF(A2462="","",IF(G2462="Standard 15% (Box 1)",ROUND(H2462*Setup!$B$9,2),0))</f>
        <v/>
      </c>
      <c r="Q2462" s="34">
        <f>IF(A2462="","",I2462-P2462)</f>
        <v/>
      </c>
      <c r="R2462" s="23">
        <f>IF(A2462="","",IF(O2462=0,"Outside audit periods; ","")&amp;IF(G2462="","No VAT category; ","")&amp;IF(ABS(Q2462)&gt;Setup!$B$10,"VAT ≠ 15% × net; ","")&amp;IF(AND(F2462="B2B - VAT registered",NOT(AND(LEN(E2462)=15,LEFT(E2462,1)="3",RIGHT(E2462,1)="3",ISNUMBER(--E2462)))),"Invalid/missing customer VAT no; ","")&amp;IF(L2462&lt;&gt;"Yes","Not reported/cleared on FATOORA; ","")&amp;IF(AND(OR(G2462="Zero-rated domestic (Box 3)",G2462="Export (Box 4)"),N2462=""),"Zero-rate/export evidence missing; ","")&amp;IF(AND(C2462="Credit Note",H2462&gt;0),"Credit note should be negative; ","")&amp;IF(AND(C2462="Simplified Tax Invoice",F2462="B2B - VAT registered"),"Simplified invoice issued to VAT-registered B2B; ",""))</f>
        <v/>
      </c>
    </row>
    <row r="2463">
      <c r="A2463" s="17" t="n"/>
      <c r="B2463" s="14" t="n"/>
      <c r="C2463" s="14" t="n"/>
      <c r="D2463" s="14" t="n"/>
      <c r="E2463" s="16" t="n"/>
      <c r="F2463" s="14" t="n"/>
      <c r="G2463" s="14" t="n"/>
      <c r="H2463" s="19" t="n"/>
      <c r="I2463" s="19" t="n"/>
      <c r="J2463" s="34">
        <f>IF(A2463="","",H2463+I2463)</f>
        <v/>
      </c>
      <c r="K2463" s="14" t="n"/>
      <c r="L2463" s="14" t="n"/>
      <c r="M2463" s="14" t="n"/>
      <c r="N2463" s="14" t="n"/>
      <c r="O2463" s="20">
        <f>IF(A2463="","",SUMPRODUCT((A2463&gt;=Setup!$C$19:$C$30)*(A2463&lt;=Setup!$D$19:$D$30)*Setup!$A$19:$A$30))</f>
        <v/>
      </c>
      <c r="P2463" s="34">
        <f>IF(A2463="","",IF(G2463="Standard 15% (Box 1)",ROUND(H2463*Setup!$B$9,2),0))</f>
        <v/>
      </c>
      <c r="Q2463" s="34">
        <f>IF(A2463="","",I2463-P2463)</f>
        <v/>
      </c>
      <c r="R2463" s="23">
        <f>IF(A2463="","",IF(O2463=0,"Outside audit periods; ","")&amp;IF(G2463="","No VAT category; ","")&amp;IF(ABS(Q2463)&gt;Setup!$B$10,"VAT ≠ 15% × net; ","")&amp;IF(AND(F2463="B2B - VAT registered",NOT(AND(LEN(E2463)=15,LEFT(E2463,1)="3",RIGHT(E2463,1)="3",ISNUMBER(--E2463)))),"Invalid/missing customer VAT no; ","")&amp;IF(L2463&lt;&gt;"Yes","Not reported/cleared on FATOORA; ","")&amp;IF(AND(OR(G2463="Zero-rated domestic (Box 3)",G2463="Export (Box 4)"),N2463=""),"Zero-rate/export evidence missing; ","")&amp;IF(AND(C2463="Credit Note",H2463&gt;0),"Credit note should be negative; ","")&amp;IF(AND(C2463="Simplified Tax Invoice",F2463="B2B - VAT registered"),"Simplified invoice issued to VAT-registered B2B; ",""))</f>
        <v/>
      </c>
    </row>
    <row r="2464">
      <c r="A2464" s="17" t="n"/>
      <c r="B2464" s="14" t="n"/>
      <c r="C2464" s="14" t="n"/>
      <c r="D2464" s="14" t="n"/>
      <c r="E2464" s="16" t="n"/>
      <c r="F2464" s="14" t="n"/>
      <c r="G2464" s="14" t="n"/>
      <c r="H2464" s="19" t="n"/>
      <c r="I2464" s="19" t="n"/>
      <c r="J2464" s="34">
        <f>IF(A2464="","",H2464+I2464)</f>
        <v/>
      </c>
      <c r="K2464" s="14" t="n"/>
      <c r="L2464" s="14" t="n"/>
      <c r="M2464" s="14" t="n"/>
      <c r="N2464" s="14" t="n"/>
      <c r="O2464" s="20">
        <f>IF(A2464="","",SUMPRODUCT((A2464&gt;=Setup!$C$19:$C$30)*(A2464&lt;=Setup!$D$19:$D$30)*Setup!$A$19:$A$30))</f>
        <v/>
      </c>
      <c r="P2464" s="34">
        <f>IF(A2464="","",IF(G2464="Standard 15% (Box 1)",ROUND(H2464*Setup!$B$9,2),0))</f>
        <v/>
      </c>
      <c r="Q2464" s="34">
        <f>IF(A2464="","",I2464-P2464)</f>
        <v/>
      </c>
      <c r="R2464" s="23">
        <f>IF(A2464="","",IF(O2464=0,"Outside audit periods; ","")&amp;IF(G2464="","No VAT category; ","")&amp;IF(ABS(Q2464)&gt;Setup!$B$10,"VAT ≠ 15% × net; ","")&amp;IF(AND(F2464="B2B - VAT registered",NOT(AND(LEN(E2464)=15,LEFT(E2464,1)="3",RIGHT(E2464,1)="3",ISNUMBER(--E2464)))),"Invalid/missing customer VAT no; ","")&amp;IF(L2464&lt;&gt;"Yes","Not reported/cleared on FATOORA; ","")&amp;IF(AND(OR(G2464="Zero-rated domestic (Box 3)",G2464="Export (Box 4)"),N2464=""),"Zero-rate/export evidence missing; ","")&amp;IF(AND(C2464="Credit Note",H2464&gt;0),"Credit note should be negative; ","")&amp;IF(AND(C2464="Simplified Tax Invoice",F2464="B2B - VAT registered"),"Simplified invoice issued to VAT-registered B2B; ",""))</f>
        <v/>
      </c>
    </row>
    <row r="2465">
      <c r="A2465" s="17" t="n"/>
      <c r="B2465" s="14" t="n"/>
      <c r="C2465" s="14" t="n"/>
      <c r="D2465" s="14" t="n"/>
      <c r="E2465" s="16" t="n"/>
      <c r="F2465" s="14" t="n"/>
      <c r="G2465" s="14" t="n"/>
      <c r="H2465" s="19" t="n"/>
      <c r="I2465" s="19" t="n"/>
      <c r="J2465" s="34">
        <f>IF(A2465="","",H2465+I2465)</f>
        <v/>
      </c>
      <c r="K2465" s="14" t="n"/>
      <c r="L2465" s="14" t="n"/>
      <c r="M2465" s="14" t="n"/>
      <c r="N2465" s="14" t="n"/>
      <c r="O2465" s="20">
        <f>IF(A2465="","",SUMPRODUCT((A2465&gt;=Setup!$C$19:$C$30)*(A2465&lt;=Setup!$D$19:$D$30)*Setup!$A$19:$A$30))</f>
        <v/>
      </c>
      <c r="P2465" s="34">
        <f>IF(A2465="","",IF(G2465="Standard 15% (Box 1)",ROUND(H2465*Setup!$B$9,2),0))</f>
        <v/>
      </c>
      <c r="Q2465" s="34">
        <f>IF(A2465="","",I2465-P2465)</f>
        <v/>
      </c>
      <c r="R2465" s="23">
        <f>IF(A2465="","",IF(O2465=0,"Outside audit periods; ","")&amp;IF(G2465="","No VAT category; ","")&amp;IF(ABS(Q2465)&gt;Setup!$B$10,"VAT ≠ 15% × net; ","")&amp;IF(AND(F2465="B2B - VAT registered",NOT(AND(LEN(E2465)=15,LEFT(E2465,1)="3",RIGHT(E2465,1)="3",ISNUMBER(--E2465)))),"Invalid/missing customer VAT no; ","")&amp;IF(L2465&lt;&gt;"Yes","Not reported/cleared on FATOORA; ","")&amp;IF(AND(OR(G2465="Zero-rated domestic (Box 3)",G2465="Export (Box 4)"),N2465=""),"Zero-rate/export evidence missing; ","")&amp;IF(AND(C2465="Credit Note",H2465&gt;0),"Credit note should be negative; ","")&amp;IF(AND(C2465="Simplified Tax Invoice",F2465="B2B - VAT registered"),"Simplified invoice issued to VAT-registered B2B; ",""))</f>
        <v/>
      </c>
    </row>
    <row r="2466">
      <c r="A2466" s="17" t="n"/>
      <c r="B2466" s="14" t="n"/>
      <c r="C2466" s="14" t="n"/>
      <c r="D2466" s="14" t="n"/>
      <c r="E2466" s="16" t="n"/>
      <c r="F2466" s="14" t="n"/>
      <c r="G2466" s="14" t="n"/>
      <c r="H2466" s="19" t="n"/>
      <c r="I2466" s="19" t="n"/>
      <c r="J2466" s="34">
        <f>IF(A2466="","",H2466+I2466)</f>
        <v/>
      </c>
      <c r="K2466" s="14" t="n"/>
      <c r="L2466" s="14" t="n"/>
      <c r="M2466" s="14" t="n"/>
      <c r="N2466" s="14" t="n"/>
      <c r="O2466" s="20">
        <f>IF(A2466="","",SUMPRODUCT((A2466&gt;=Setup!$C$19:$C$30)*(A2466&lt;=Setup!$D$19:$D$30)*Setup!$A$19:$A$30))</f>
        <v/>
      </c>
      <c r="P2466" s="34">
        <f>IF(A2466="","",IF(G2466="Standard 15% (Box 1)",ROUND(H2466*Setup!$B$9,2),0))</f>
        <v/>
      </c>
      <c r="Q2466" s="34">
        <f>IF(A2466="","",I2466-P2466)</f>
        <v/>
      </c>
      <c r="R2466" s="23">
        <f>IF(A2466="","",IF(O2466=0,"Outside audit periods; ","")&amp;IF(G2466="","No VAT category; ","")&amp;IF(ABS(Q2466)&gt;Setup!$B$10,"VAT ≠ 15% × net; ","")&amp;IF(AND(F2466="B2B - VAT registered",NOT(AND(LEN(E2466)=15,LEFT(E2466,1)="3",RIGHT(E2466,1)="3",ISNUMBER(--E2466)))),"Invalid/missing customer VAT no; ","")&amp;IF(L2466&lt;&gt;"Yes","Not reported/cleared on FATOORA; ","")&amp;IF(AND(OR(G2466="Zero-rated domestic (Box 3)",G2466="Export (Box 4)"),N2466=""),"Zero-rate/export evidence missing; ","")&amp;IF(AND(C2466="Credit Note",H2466&gt;0),"Credit note should be negative; ","")&amp;IF(AND(C2466="Simplified Tax Invoice",F2466="B2B - VAT registered"),"Simplified invoice issued to VAT-registered B2B; ",""))</f>
        <v/>
      </c>
    </row>
    <row r="2467">
      <c r="A2467" s="17" t="n"/>
      <c r="B2467" s="14" t="n"/>
      <c r="C2467" s="14" t="n"/>
      <c r="D2467" s="14" t="n"/>
      <c r="E2467" s="16" t="n"/>
      <c r="F2467" s="14" t="n"/>
      <c r="G2467" s="14" t="n"/>
      <c r="H2467" s="19" t="n"/>
      <c r="I2467" s="19" t="n"/>
      <c r="J2467" s="34">
        <f>IF(A2467="","",H2467+I2467)</f>
        <v/>
      </c>
      <c r="K2467" s="14" t="n"/>
      <c r="L2467" s="14" t="n"/>
      <c r="M2467" s="14" t="n"/>
      <c r="N2467" s="14" t="n"/>
      <c r="O2467" s="20">
        <f>IF(A2467="","",SUMPRODUCT((A2467&gt;=Setup!$C$19:$C$30)*(A2467&lt;=Setup!$D$19:$D$30)*Setup!$A$19:$A$30))</f>
        <v/>
      </c>
      <c r="P2467" s="34">
        <f>IF(A2467="","",IF(G2467="Standard 15% (Box 1)",ROUND(H2467*Setup!$B$9,2),0))</f>
        <v/>
      </c>
      <c r="Q2467" s="34">
        <f>IF(A2467="","",I2467-P2467)</f>
        <v/>
      </c>
      <c r="R2467" s="23">
        <f>IF(A2467="","",IF(O2467=0,"Outside audit periods; ","")&amp;IF(G2467="","No VAT category; ","")&amp;IF(ABS(Q2467)&gt;Setup!$B$10,"VAT ≠ 15% × net; ","")&amp;IF(AND(F2467="B2B - VAT registered",NOT(AND(LEN(E2467)=15,LEFT(E2467,1)="3",RIGHT(E2467,1)="3",ISNUMBER(--E2467)))),"Invalid/missing customer VAT no; ","")&amp;IF(L2467&lt;&gt;"Yes","Not reported/cleared on FATOORA; ","")&amp;IF(AND(OR(G2467="Zero-rated domestic (Box 3)",G2467="Export (Box 4)"),N2467=""),"Zero-rate/export evidence missing; ","")&amp;IF(AND(C2467="Credit Note",H2467&gt;0),"Credit note should be negative; ","")&amp;IF(AND(C2467="Simplified Tax Invoice",F2467="B2B - VAT registered"),"Simplified invoice issued to VAT-registered B2B; ",""))</f>
        <v/>
      </c>
    </row>
    <row r="2468">
      <c r="A2468" s="17" t="n"/>
      <c r="B2468" s="14" t="n"/>
      <c r="C2468" s="14" t="n"/>
      <c r="D2468" s="14" t="n"/>
      <c r="E2468" s="16" t="n"/>
      <c r="F2468" s="14" t="n"/>
      <c r="G2468" s="14" t="n"/>
      <c r="H2468" s="19" t="n"/>
      <c r="I2468" s="19" t="n"/>
      <c r="J2468" s="34">
        <f>IF(A2468="","",H2468+I2468)</f>
        <v/>
      </c>
      <c r="K2468" s="14" t="n"/>
      <c r="L2468" s="14" t="n"/>
      <c r="M2468" s="14" t="n"/>
      <c r="N2468" s="14" t="n"/>
      <c r="O2468" s="20">
        <f>IF(A2468="","",SUMPRODUCT((A2468&gt;=Setup!$C$19:$C$30)*(A2468&lt;=Setup!$D$19:$D$30)*Setup!$A$19:$A$30))</f>
        <v/>
      </c>
      <c r="P2468" s="34">
        <f>IF(A2468="","",IF(G2468="Standard 15% (Box 1)",ROUND(H2468*Setup!$B$9,2),0))</f>
        <v/>
      </c>
      <c r="Q2468" s="34">
        <f>IF(A2468="","",I2468-P2468)</f>
        <v/>
      </c>
      <c r="R2468" s="23">
        <f>IF(A2468="","",IF(O2468=0,"Outside audit periods; ","")&amp;IF(G2468="","No VAT category; ","")&amp;IF(ABS(Q2468)&gt;Setup!$B$10,"VAT ≠ 15% × net; ","")&amp;IF(AND(F2468="B2B - VAT registered",NOT(AND(LEN(E2468)=15,LEFT(E2468,1)="3",RIGHT(E2468,1)="3",ISNUMBER(--E2468)))),"Invalid/missing customer VAT no; ","")&amp;IF(L2468&lt;&gt;"Yes","Not reported/cleared on FATOORA; ","")&amp;IF(AND(OR(G2468="Zero-rated domestic (Box 3)",G2468="Export (Box 4)"),N2468=""),"Zero-rate/export evidence missing; ","")&amp;IF(AND(C2468="Credit Note",H2468&gt;0),"Credit note should be negative; ","")&amp;IF(AND(C2468="Simplified Tax Invoice",F2468="B2B - VAT registered"),"Simplified invoice issued to VAT-registered B2B; ",""))</f>
        <v/>
      </c>
    </row>
    <row r="2469">
      <c r="A2469" s="17" t="n"/>
      <c r="B2469" s="14" t="n"/>
      <c r="C2469" s="14" t="n"/>
      <c r="D2469" s="14" t="n"/>
      <c r="E2469" s="16" t="n"/>
      <c r="F2469" s="14" t="n"/>
      <c r="G2469" s="14" t="n"/>
      <c r="H2469" s="19" t="n"/>
      <c r="I2469" s="19" t="n"/>
      <c r="J2469" s="34">
        <f>IF(A2469="","",H2469+I2469)</f>
        <v/>
      </c>
      <c r="K2469" s="14" t="n"/>
      <c r="L2469" s="14" t="n"/>
      <c r="M2469" s="14" t="n"/>
      <c r="N2469" s="14" t="n"/>
      <c r="O2469" s="20">
        <f>IF(A2469="","",SUMPRODUCT((A2469&gt;=Setup!$C$19:$C$30)*(A2469&lt;=Setup!$D$19:$D$30)*Setup!$A$19:$A$30))</f>
        <v/>
      </c>
      <c r="P2469" s="34">
        <f>IF(A2469="","",IF(G2469="Standard 15% (Box 1)",ROUND(H2469*Setup!$B$9,2),0))</f>
        <v/>
      </c>
      <c r="Q2469" s="34">
        <f>IF(A2469="","",I2469-P2469)</f>
        <v/>
      </c>
      <c r="R2469" s="23">
        <f>IF(A2469="","",IF(O2469=0,"Outside audit periods; ","")&amp;IF(G2469="","No VAT category; ","")&amp;IF(ABS(Q2469)&gt;Setup!$B$10,"VAT ≠ 15% × net; ","")&amp;IF(AND(F2469="B2B - VAT registered",NOT(AND(LEN(E2469)=15,LEFT(E2469,1)="3",RIGHT(E2469,1)="3",ISNUMBER(--E2469)))),"Invalid/missing customer VAT no; ","")&amp;IF(L2469&lt;&gt;"Yes","Not reported/cleared on FATOORA; ","")&amp;IF(AND(OR(G2469="Zero-rated domestic (Box 3)",G2469="Export (Box 4)"),N2469=""),"Zero-rate/export evidence missing; ","")&amp;IF(AND(C2469="Credit Note",H2469&gt;0),"Credit note should be negative; ","")&amp;IF(AND(C2469="Simplified Tax Invoice",F2469="B2B - VAT registered"),"Simplified invoice issued to VAT-registered B2B; ",""))</f>
        <v/>
      </c>
    </row>
    <row r="2470">
      <c r="A2470" s="17" t="n"/>
      <c r="B2470" s="14" t="n"/>
      <c r="C2470" s="14" t="n"/>
      <c r="D2470" s="14" t="n"/>
      <c r="E2470" s="16" t="n"/>
      <c r="F2470" s="14" t="n"/>
      <c r="G2470" s="14" t="n"/>
      <c r="H2470" s="19" t="n"/>
      <c r="I2470" s="19" t="n"/>
      <c r="J2470" s="34">
        <f>IF(A2470="","",H2470+I2470)</f>
        <v/>
      </c>
      <c r="K2470" s="14" t="n"/>
      <c r="L2470" s="14" t="n"/>
      <c r="M2470" s="14" t="n"/>
      <c r="N2470" s="14" t="n"/>
      <c r="O2470" s="20">
        <f>IF(A2470="","",SUMPRODUCT((A2470&gt;=Setup!$C$19:$C$30)*(A2470&lt;=Setup!$D$19:$D$30)*Setup!$A$19:$A$30))</f>
        <v/>
      </c>
      <c r="P2470" s="34">
        <f>IF(A2470="","",IF(G2470="Standard 15% (Box 1)",ROUND(H2470*Setup!$B$9,2),0))</f>
        <v/>
      </c>
      <c r="Q2470" s="34">
        <f>IF(A2470="","",I2470-P2470)</f>
        <v/>
      </c>
      <c r="R2470" s="23">
        <f>IF(A2470="","",IF(O2470=0,"Outside audit periods; ","")&amp;IF(G2470="","No VAT category; ","")&amp;IF(ABS(Q2470)&gt;Setup!$B$10,"VAT ≠ 15% × net; ","")&amp;IF(AND(F2470="B2B - VAT registered",NOT(AND(LEN(E2470)=15,LEFT(E2470,1)="3",RIGHT(E2470,1)="3",ISNUMBER(--E2470)))),"Invalid/missing customer VAT no; ","")&amp;IF(L2470&lt;&gt;"Yes","Not reported/cleared on FATOORA; ","")&amp;IF(AND(OR(G2470="Zero-rated domestic (Box 3)",G2470="Export (Box 4)"),N2470=""),"Zero-rate/export evidence missing; ","")&amp;IF(AND(C2470="Credit Note",H2470&gt;0),"Credit note should be negative; ","")&amp;IF(AND(C2470="Simplified Tax Invoice",F2470="B2B - VAT registered"),"Simplified invoice issued to VAT-registered B2B; ",""))</f>
        <v/>
      </c>
    </row>
    <row r="2471">
      <c r="A2471" s="17" t="n"/>
      <c r="B2471" s="14" t="n"/>
      <c r="C2471" s="14" t="n"/>
      <c r="D2471" s="14" t="n"/>
      <c r="E2471" s="16" t="n"/>
      <c r="F2471" s="14" t="n"/>
      <c r="G2471" s="14" t="n"/>
      <c r="H2471" s="19" t="n"/>
      <c r="I2471" s="19" t="n"/>
      <c r="J2471" s="34">
        <f>IF(A2471="","",H2471+I2471)</f>
        <v/>
      </c>
      <c r="K2471" s="14" t="n"/>
      <c r="L2471" s="14" t="n"/>
      <c r="M2471" s="14" t="n"/>
      <c r="N2471" s="14" t="n"/>
      <c r="O2471" s="20">
        <f>IF(A2471="","",SUMPRODUCT((A2471&gt;=Setup!$C$19:$C$30)*(A2471&lt;=Setup!$D$19:$D$30)*Setup!$A$19:$A$30))</f>
        <v/>
      </c>
      <c r="P2471" s="34">
        <f>IF(A2471="","",IF(G2471="Standard 15% (Box 1)",ROUND(H2471*Setup!$B$9,2),0))</f>
        <v/>
      </c>
      <c r="Q2471" s="34">
        <f>IF(A2471="","",I2471-P2471)</f>
        <v/>
      </c>
      <c r="R2471" s="23">
        <f>IF(A2471="","",IF(O2471=0,"Outside audit periods; ","")&amp;IF(G2471="","No VAT category; ","")&amp;IF(ABS(Q2471)&gt;Setup!$B$10,"VAT ≠ 15% × net; ","")&amp;IF(AND(F2471="B2B - VAT registered",NOT(AND(LEN(E2471)=15,LEFT(E2471,1)="3",RIGHT(E2471,1)="3",ISNUMBER(--E2471)))),"Invalid/missing customer VAT no; ","")&amp;IF(L2471&lt;&gt;"Yes","Not reported/cleared on FATOORA; ","")&amp;IF(AND(OR(G2471="Zero-rated domestic (Box 3)",G2471="Export (Box 4)"),N2471=""),"Zero-rate/export evidence missing; ","")&amp;IF(AND(C2471="Credit Note",H2471&gt;0),"Credit note should be negative; ","")&amp;IF(AND(C2471="Simplified Tax Invoice",F2471="B2B - VAT registered"),"Simplified invoice issued to VAT-registered B2B; ",""))</f>
        <v/>
      </c>
    </row>
    <row r="2472">
      <c r="A2472" s="17" t="n"/>
      <c r="B2472" s="14" t="n"/>
      <c r="C2472" s="14" t="n"/>
      <c r="D2472" s="14" t="n"/>
      <c r="E2472" s="16" t="n"/>
      <c r="F2472" s="14" t="n"/>
      <c r="G2472" s="14" t="n"/>
      <c r="H2472" s="19" t="n"/>
      <c r="I2472" s="19" t="n"/>
      <c r="J2472" s="34">
        <f>IF(A2472="","",H2472+I2472)</f>
        <v/>
      </c>
      <c r="K2472" s="14" t="n"/>
      <c r="L2472" s="14" t="n"/>
      <c r="M2472" s="14" t="n"/>
      <c r="N2472" s="14" t="n"/>
      <c r="O2472" s="20">
        <f>IF(A2472="","",SUMPRODUCT((A2472&gt;=Setup!$C$19:$C$30)*(A2472&lt;=Setup!$D$19:$D$30)*Setup!$A$19:$A$30))</f>
        <v/>
      </c>
      <c r="P2472" s="34">
        <f>IF(A2472="","",IF(G2472="Standard 15% (Box 1)",ROUND(H2472*Setup!$B$9,2),0))</f>
        <v/>
      </c>
      <c r="Q2472" s="34">
        <f>IF(A2472="","",I2472-P2472)</f>
        <v/>
      </c>
      <c r="R2472" s="23">
        <f>IF(A2472="","",IF(O2472=0,"Outside audit periods; ","")&amp;IF(G2472="","No VAT category; ","")&amp;IF(ABS(Q2472)&gt;Setup!$B$10,"VAT ≠ 15% × net; ","")&amp;IF(AND(F2472="B2B - VAT registered",NOT(AND(LEN(E2472)=15,LEFT(E2472,1)="3",RIGHT(E2472,1)="3",ISNUMBER(--E2472)))),"Invalid/missing customer VAT no; ","")&amp;IF(L2472&lt;&gt;"Yes","Not reported/cleared on FATOORA; ","")&amp;IF(AND(OR(G2472="Zero-rated domestic (Box 3)",G2472="Export (Box 4)"),N2472=""),"Zero-rate/export evidence missing; ","")&amp;IF(AND(C2472="Credit Note",H2472&gt;0),"Credit note should be negative; ","")&amp;IF(AND(C2472="Simplified Tax Invoice",F2472="B2B - VAT registered"),"Simplified invoice issued to VAT-registered B2B; ",""))</f>
        <v/>
      </c>
    </row>
    <row r="2473">
      <c r="A2473" s="17" t="n"/>
      <c r="B2473" s="14" t="n"/>
      <c r="C2473" s="14" t="n"/>
      <c r="D2473" s="14" t="n"/>
      <c r="E2473" s="16" t="n"/>
      <c r="F2473" s="14" t="n"/>
      <c r="G2473" s="14" t="n"/>
      <c r="H2473" s="19" t="n"/>
      <c r="I2473" s="19" t="n"/>
      <c r="J2473" s="34">
        <f>IF(A2473="","",H2473+I2473)</f>
        <v/>
      </c>
      <c r="K2473" s="14" t="n"/>
      <c r="L2473" s="14" t="n"/>
      <c r="M2473" s="14" t="n"/>
      <c r="N2473" s="14" t="n"/>
      <c r="O2473" s="20">
        <f>IF(A2473="","",SUMPRODUCT((A2473&gt;=Setup!$C$19:$C$30)*(A2473&lt;=Setup!$D$19:$D$30)*Setup!$A$19:$A$30))</f>
        <v/>
      </c>
      <c r="P2473" s="34">
        <f>IF(A2473="","",IF(G2473="Standard 15% (Box 1)",ROUND(H2473*Setup!$B$9,2),0))</f>
        <v/>
      </c>
      <c r="Q2473" s="34">
        <f>IF(A2473="","",I2473-P2473)</f>
        <v/>
      </c>
      <c r="R2473" s="23">
        <f>IF(A2473="","",IF(O2473=0,"Outside audit periods; ","")&amp;IF(G2473="","No VAT category; ","")&amp;IF(ABS(Q2473)&gt;Setup!$B$10,"VAT ≠ 15% × net; ","")&amp;IF(AND(F2473="B2B - VAT registered",NOT(AND(LEN(E2473)=15,LEFT(E2473,1)="3",RIGHT(E2473,1)="3",ISNUMBER(--E2473)))),"Invalid/missing customer VAT no; ","")&amp;IF(L2473&lt;&gt;"Yes","Not reported/cleared on FATOORA; ","")&amp;IF(AND(OR(G2473="Zero-rated domestic (Box 3)",G2473="Export (Box 4)"),N2473=""),"Zero-rate/export evidence missing; ","")&amp;IF(AND(C2473="Credit Note",H2473&gt;0),"Credit note should be negative; ","")&amp;IF(AND(C2473="Simplified Tax Invoice",F2473="B2B - VAT registered"),"Simplified invoice issued to VAT-registered B2B; ",""))</f>
        <v/>
      </c>
    </row>
    <row r="2474">
      <c r="A2474" s="17" t="n"/>
      <c r="B2474" s="14" t="n"/>
      <c r="C2474" s="14" t="n"/>
      <c r="D2474" s="14" t="n"/>
      <c r="E2474" s="16" t="n"/>
      <c r="F2474" s="14" t="n"/>
      <c r="G2474" s="14" t="n"/>
      <c r="H2474" s="19" t="n"/>
      <c r="I2474" s="19" t="n"/>
      <c r="J2474" s="34">
        <f>IF(A2474="","",H2474+I2474)</f>
        <v/>
      </c>
      <c r="K2474" s="14" t="n"/>
      <c r="L2474" s="14" t="n"/>
      <c r="M2474" s="14" t="n"/>
      <c r="N2474" s="14" t="n"/>
      <c r="O2474" s="20">
        <f>IF(A2474="","",SUMPRODUCT((A2474&gt;=Setup!$C$19:$C$30)*(A2474&lt;=Setup!$D$19:$D$30)*Setup!$A$19:$A$30))</f>
        <v/>
      </c>
      <c r="P2474" s="34">
        <f>IF(A2474="","",IF(G2474="Standard 15% (Box 1)",ROUND(H2474*Setup!$B$9,2),0))</f>
        <v/>
      </c>
      <c r="Q2474" s="34">
        <f>IF(A2474="","",I2474-P2474)</f>
        <v/>
      </c>
      <c r="R2474" s="23">
        <f>IF(A2474="","",IF(O2474=0,"Outside audit periods; ","")&amp;IF(G2474="","No VAT category; ","")&amp;IF(ABS(Q2474)&gt;Setup!$B$10,"VAT ≠ 15% × net; ","")&amp;IF(AND(F2474="B2B - VAT registered",NOT(AND(LEN(E2474)=15,LEFT(E2474,1)="3",RIGHT(E2474,1)="3",ISNUMBER(--E2474)))),"Invalid/missing customer VAT no; ","")&amp;IF(L2474&lt;&gt;"Yes","Not reported/cleared on FATOORA; ","")&amp;IF(AND(OR(G2474="Zero-rated domestic (Box 3)",G2474="Export (Box 4)"),N2474=""),"Zero-rate/export evidence missing; ","")&amp;IF(AND(C2474="Credit Note",H2474&gt;0),"Credit note should be negative; ","")&amp;IF(AND(C2474="Simplified Tax Invoice",F2474="B2B - VAT registered"),"Simplified invoice issued to VAT-registered B2B; ",""))</f>
        <v/>
      </c>
    </row>
    <row r="2475">
      <c r="A2475" s="17" t="n"/>
      <c r="B2475" s="14" t="n"/>
      <c r="C2475" s="14" t="n"/>
      <c r="D2475" s="14" t="n"/>
      <c r="E2475" s="16" t="n"/>
      <c r="F2475" s="14" t="n"/>
      <c r="G2475" s="14" t="n"/>
      <c r="H2475" s="19" t="n"/>
      <c r="I2475" s="19" t="n"/>
      <c r="J2475" s="34">
        <f>IF(A2475="","",H2475+I2475)</f>
        <v/>
      </c>
      <c r="K2475" s="14" t="n"/>
      <c r="L2475" s="14" t="n"/>
      <c r="M2475" s="14" t="n"/>
      <c r="N2475" s="14" t="n"/>
      <c r="O2475" s="20">
        <f>IF(A2475="","",SUMPRODUCT((A2475&gt;=Setup!$C$19:$C$30)*(A2475&lt;=Setup!$D$19:$D$30)*Setup!$A$19:$A$30))</f>
        <v/>
      </c>
      <c r="P2475" s="34">
        <f>IF(A2475="","",IF(G2475="Standard 15% (Box 1)",ROUND(H2475*Setup!$B$9,2),0))</f>
        <v/>
      </c>
      <c r="Q2475" s="34">
        <f>IF(A2475="","",I2475-P2475)</f>
        <v/>
      </c>
      <c r="R2475" s="23">
        <f>IF(A2475="","",IF(O2475=0,"Outside audit periods; ","")&amp;IF(G2475="","No VAT category; ","")&amp;IF(ABS(Q2475)&gt;Setup!$B$10,"VAT ≠ 15% × net; ","")&amp;IF(AND(F2475="B2B - VAT registered",NOT(AND(LEN(E2475)=15,LEFT(E2475,1)="3",RIGHT(E2475,1)="3",ISNUMBER(--E2475)))),"Invalid/missing customer VAT no; ","")&amp;IF(L2475&lt;&gt;"Yes","Not reported/cleared on FATOORA; ","")&amp;IF(AND(OR(G2475="Zero-rated domestic (Box 3)",G2475="Export (Box 4)"),N2475=""),"Zero-rate/export evidence missing; ","")&amp;IF(AND(C2475="Credit Note",H2475&gt;0),"Credit note should be negative; ","")&amp;IF(AND(C2475="Simplified Tax Invoice",F2475="B2B - VAT registered"),"Simplified invoice issued to VAT-registered B2B; ",""))</f>
        <v/>
      </c>
    </row>
    <row r="2476">
      <c r="A2476" s="17" t="n"/>
      <c r="B2476" s="14" t="n"/>
      <c r="C2476" s="14" t="n"/>
      <c r="D2476" s="14" t="n"/>
      <c r="E2476" s="16" t="n"/>
      <c r="F2476" s="14" t="n"/>
      <c r="G2476" s="14" t="n"/>
      <c r="H2476" s="19" t="n"/>
      <c r="I2476" s="19" t="n"/>
      <c r="J2476" s="34">
        <f>IF(A2476="","",H2476+I2476)</f>
        <v/>
      </c>
      <c r="K2476" s="14" t="n"/>
      <c r="L2476" s="14" t="n"/>
      <c r="M2476" s="14" t="n"/>
      <c r="N2476" s="14" t="n"/>
      <c r="O2476" s="20">
        <f>IF(A2476="","",SUMPRODUCT((A2476&gt;=Setup!$C$19:$C$30)*(A2476&lt;=Setup!$D$19:$D$30)*Setup!$A$19:$A$30))</f>
        <v/>
      </c>
      <c r="P2476" s="34">
        <f>IF(A2476="","",IF(G2476="Standard 15% (Box 1)",ROUND(H2476*Setup!$B$9,2),0))</f>
        <v/>
      </c>
      <c r="Q2476" s="34">
        <f>IF(A2476="","",I2476-P2476)</f>
        <v/>
      </c>
      <c r="R2476" s="23">
        <f>IF(A2476="","",IF(O2476=0,"Outside audit periods; ","")&amp;IF(G2476="","No VAT category; ","")&amp;IF(ABS(Q2476)&gt;Setup!$B$10,"VAT ≠ 15% × net; ","")&amp;IF(AND(F2476="B2B - VAT registered",NOT(AND(LEN(E2476)=15,LEFT(E2476,1)="3",RIGHT(E2476,1)="3",ISNUMBER(--E2476)))),"Invalid/missing customer VAT no; ","")&amp;IF(L2476&lt;&gt;"Yes","Not reported/cleared on FATOORA; ","")&amp;IF(AND(OR(G2476="Zero-rated domestic (Box 3)",G2476="Export (Box 4)"),N2476=""),"Zero-rate/export evidence missing; ","")&amp;IF(AND(C2476="Credit Note",H2476&gt;0),"Credit note should be negative; ","")&amp;IF(AND(C2476="Simplified Tax Invoice",F2476="B2B - VAT registered"),"Simplified invoice issued to VAT-registered B2B; ",""))</f>
        <v/>
      </c>
    </row>
    <row r="2477">
      <c r="A2477" s="17" t="n"/>
      <c r="B2477" s="14" t="n"/>
      <c r="C2477" s="14" t="n"/>
      <c r="D2477" s="14" t="n"/>
      <c r="E2477" s="16" t="n"/>
      <c r="F2477" s="14" t="n"/>
      <c r="G2477" s="14" t="n"/>
      <c r="H2477" s="19" t="n"/>
      <c r="I2477" s="19" t="n"/>
      <c r="J2477" s="34">
        <f>IF(A2477="","",H2477+I2477)</f>
        <v/>
      </c>
      <c r="K2477" s="14" t="n"/>
      <c r="L2477" s="14" t="n"/>
      <c r="M2477" s="14" t="n"/>
      <c r="N2477" s="14" t="n"/>
      <c r="O2477" s="20">
        <f>IF(A2477="","",SUMPRODUCT((A2477&gt;=Setup!$C$19:$C$30)*(A2477&lt;=Setup!$D$19:$D$30)*Setup!$A$19:$A$30))</f>
        <v/>
      </c>
      <c r="P2477" s="34">
        <f>IF(A2477="","",IF(G2477="Standard 15% (Box 1)",ROUND(H2477*Setup!$B$9,2),0))</f>
        <v/>
      </c>
      <c r="Q2477" s="34">
        <f>IF(A2477="","",I2477-P2477)</f>
        <v/>
      </c>
      <c r="R2477" s="23">
        <f>IF(A2477="","",IF(O2477=0,"Outside audit periods; ","")&amp;IF(G2477="","No VAT category; ","")&amp;IF(ABS(Q2477)&gt;Setup!$B$10,"VAT ≠ 15% × net; ","")&amp;IF(AND(F2477="B2B - VAT registered",NOT(AND(LEN(E2477)=15,LEFT(E2477,1)="3",RIGHT(E2477,1)="3",ISNUMBER(--E2477)))),"Invalid/missing customer VAT no; ","")&amp;IF(L2477&lt;&gt;"Yes","Not reported/cleared on FATOORA; ","")&amp;IF(AND(OR(G2477="Zero-rated domestic (Box 3)",G2477="Export (Box 4)"),N2477=""),"Zero-rate/export evidence missing; ","")&amp;IF(AND(C2477="Credit Note",H2477&gt;0),"Credit note should be negative; ","")&amp;IF(AND(C2477="Simplified Tax Invoice",F2477="B2B - VAT registered"),"Simplified invoice issued to VAT-registered B2B; ",""))</f>
        <v/>
      </c>
    </row>
    <row r="2478">
      <c r="A2478" s="17" t="n"/>
      <c r="B2478" s="14" t="n"/>
      <c r="C2478" s="14" t="n"/>
      <c r="D2478" s="14" t="n"/>
      <c r="E2478" s="16" t="n"/>
      <c r="F2478" s="14" t="n"/>
      <c r="G2478" s="14" t="n"/>
      <c r="H2478" s="19" t="n"/>
      <c r="I2478" s="19" t="n"/>
      <c r="J2478" s="34">
        <f>IF(A2478="","",H2478+I2478)</f>
        <v/>
      </c>
      <c r="K2478" s="14" t="n"/>
      <c r="L2478" s="14" t="n"/>
      <c r="M2478" s="14" t="n"/>
      <c r="N2478" s="14" t="n"/>
      <c r="O2478" s="20">
        <f>IF(A2478="","",SUMPRODUCT((A2478&gt;=Setup!$C$19:$C$30)*(A2478&lt;=Setup!$D$19:$D$30)*Setup!$A$19:$A$30))</f>
        <v/>
      </c>
      <c r="P2478" s="34">
        <f>IF(A2478="","",IF(G2478="Standard 15% (Box 1)",ROUND(H2478*Setup!$B$9,2),0))</f>
        <v/>
      </c>
      <c r="Q2478" s="34">
        <f>IF(A2478="","",I2478-P2478)</f>
        <v/>
      </c>
      <c r="R2478" s="23">
        <f>IF(A2478="","",IF(O2478=0,"Outside audit periods; ","")&amp;IF(G2478="","No VAT category; ","")&amp;IF(ABS(Q2478)&gt;Setup!$B$10,"VAT ≠ 15% × net; ","")&amp;IF(AND(F2478="B2B - VAT registered",NOT(AND(LEN(E2478)=15,LEFT(E2478,1)="3",RIGHT(E2478,1)="3",ISNUMBER(--E2478)))),"Invalid/missing customer VAT no; ","")&amp;IF(L2478&lt;&gt;"Yes","Not reported/cleared on FATOORA; ","")&amp;IF(AND(OR(G2478="Zero-rated domestic (Box 3)",G2478="Export (Box 4)"),N2478=""),"Zero-rate/export evidence missing; ","")&amp;IF(AND(C2478="Credit Note",H2478&gt;0),"Credit note should be negative; ","")&amp;IF(AND(C2478="Simplified Tax Invoice",F2478="B2B - VAT registered"),"Simplified invoice issued to VAT-registered B2B; ",""))</f>
        <v/>
      </c>
    </row>
    <row r="2479">
      <c r="A2479" s="17" t="n"/>
      <c r="B2479" s="14" t="n"/>
      <c r="C2479" s="14" t="n"/>
      <c r="D2479" s="14" t="n"/>
      <c r="E2479" s="16" t="n"/>
      <c r="F2479" s="14" t="n"/>
      <c r="G2479" s="14" t="n"/>
      <c r="H2479" s="19" t="n"/>
      <c r="I2479" s="19" t="n"/>
      <c r="J2479" s="34">
        <f>IF(A2479="","",H2479+I2479)</f>
        <v/>
      </c>
      <c r="K2479" s="14" t="n"/>
      <c r="L2479" s="14" t="n"/>
      <c r="M2479" s="14" t="n"/>
      <c r="N2479" s="14" t="n"/>
      <c r="O2479" s="20">
        <f>IF(A2479="","",SUMPRODUCT((A2479&gt;=Setup!$C$19:$C$30)*(A2479&lt;=Setup!$D$19:$D$30)*Setup!$A$19:$A$30))</f>
        <v/>
      </c>
      <c r="P2479" s="34">
        <f>IF(A2479="","",IF(G2479="Standard 15% (Box 1)",ROUND(H2479*Setup!$B$9,2),0))</f>
        <v/>
      </c>
      <c r="Q2479" s="34">
        <f>IF(A2479="","",I2479-P2479)</f>
        <v/>
      </c>
      <c r="R2479" s="23">
        <f>IF(A2479="","",IF(O2479=0,"Outside audit periods; ","")&amp;IF(G2479="","No VAT category; ","")&amp;IF(ABS(Q2479)&gt;Setup!$B$10,"VAT ≠ 15% × net; ","")&amp;IF(AND(F2479="B2B - VAT registered",NOT(AND(LEN(E2479)=15,LEFT(E2479,1)="3",RIGHT(E2479,1)="3",ISNUMBER(--E2479)))),"Invalid/missing customer VAT no; ","")&amp;IF(L2479&lt;&gt;"Yes","Not reported/cleared on FATOORA; ","")&amp;IF(AND(OR(G2479="Zero-rated domestic (Box 3)",G2479="Export (Box 4)"),N2479=""),"Zero-rate/export evidence missing; ","")&amp;IF(AND(C2479="Credit Note",H2479&gt;0),"Credit note should be negative; ","")&amp;IF(AND(C2479="Simplified Tax Invoice",F2479="B2B - VAT registered"),"Simplified invoice issued to VAT-registered B2B; ",""))</f>
        <v/>
      </c>
    </row>
    <row r="2480">
      <c r="A2480" s="17" t="n"/>
      <c r="B2480" s="14" t="n"/>
      <c r="C2480" s="14" t="n"/>
      <c r="D2480" s="14" t="n"/>
      <c r="E2480" s="16" t="n"/>
      <c r="F2480" s="14" t="n"/>
      <c r="G2480" s="14" t="n"/>
      <c r="H2480" s="19" t="n"/>
      <c r="I2480" s="19" t="n"/>
      <c r="J2480" s="34">
        <f>IF(A2480="","",H2480+I2480)</f>
        <v/>
      </c>
      <c r="K2480" s="14" t="n"/>
      <c r="L2480" s="14" t="n"/>
      <c r="M2480" s="14" t="n"/>
      <c r="N2480" s="14" t="n"/>
      <c r="O2480" s="20">
        <f>IF(A2480="","",SUMPRODUCT((A2480&gt;=Setup!$C$19:$C$30)*(A2480&lt;=Setup!$D$19:$D$30)*Setup!$A$19:$A$30))</f>
        <v/>
      </c>
      <c r="P2480" s="34">
        <f>IF(A2480="","",IF(G2480="Standard 15% (Box 1)",ROUND(H2480*Setup!$B$9,2),0))</f>
        <v/>
      </c>
      <c r="Q2480" s="34">
        <f>IF(A2480="","",I2480-P2480)</f>
        <v/>
      </c>
      <c r="R2480" s="23">
        <f>IF(A2480="","",IF(O2480=0,"Outside audit periods; ","")&amp;IF(G2480="","No VAT category; ","")&amp;IF(ABS(Q2480)&gt;Setup!$B$10,"VAT ≠ 15% × net; ","")&amp;IF(AND(F2480="B2B - VAT registered",NOT(AND(LEN(E2480)=15,LEFT(E2480,1)="3",RIGHT(E2480,1)="3",ISNUMBER(--E2480)))),"Invalid/missing customer VAT no; ","")&amp;IF(L2480&lt;&gt;"Yes","Not reported/cleared on FATOORA; ","")&amp;IF(AND(OR(G2480="Zero-rated domestic (Box 3)",G2480="Export (Box 4)"),N2480=""),"Zero-rate/export evidence missing; ","")&amp;IF(AND(C2480="Credit Note",H2480&gt;0),"Credit note should be negative; ","")&amp;IF(AND(C2480="Simplified Tax Invoice",F2480="B2B - VAT registered"),"Simplified invoice issued to VAT-registered B2B; ",""))</f>
        <v/>
      </c>
    </row>
    <row r="2481">
      <c r="A2481" s="17" t="n"/>
      <c r="B2481" s="14" t="n"/>
      <c r="C2481" s="14" t="n"/>
      <c r="D2481" s="14" t="n"/>
      <c r="E2481" s="16" t="n"/>
      <c r="F2481" s="14" t="n"/>
      <c r="G2481" s="14" t="n"/>
      <c r="H2481" s="19" t="n"/>
      <c r="I2481" s="19" t="n"/>
      <c r="J2481" s="34">
        <f>IF(A2481="","",H2481+I2481)</f>
        <v/>
      </c>
      <c r="K2481" s="14" t="n"/>
      <c r="L2481" s="14" t="n"/>
      <c r="M2481" s="14" t="n"/>
      <c r="N2481" s="14" t="n"/>
      <c r="O2481" s="20">
        <f>IF(A2481="","",SUMPRODUCT((A2481&gt;=Setup!$C$19:$C$30)*(A2481&lt;=Setup!$D$19:$D$30)*Setup!$A$19:$A$30))</f>
        <v/>
      </c>
      <c r="P2481" s="34">
        <f>IF(A2481="","",IF(G2481="Standard 15% (Box 1)",ROUND(H2481*Setup!$B$9,2),0))</f>
        <v/>
      </c>
      <c r="Q2481" s="34">
        <f>IF(A2481="","",I2481-P2481)</f>
        <v/>
      </c>
      <c r="R2481" s="23">
        <f>IF(A2481="","",IF(O2481=0,"Outside audit periods; ","")&amp;IF(G2481="","No VAT category; ","")&amp;IF(ABS(Q2481)&gt;Setup!$B$10,"VAT ≠ 15% × net; ","")&amp;IF(AND(F2481="B2B - VAT registered",NOT(AND(LEN(E2481)=15,LEFT(E2481,1)="3",RIGHT(E2481,1)="3",ISNUMBER(--E2481)))),"Invalid/missing customer VAT no; ","")&amp;IF(L2481&lt;&gt;"Yes","Not reported/cleared on FATOORA; ","")&amp;IF(AND(OR(G2481="Zero-rated domestic (Box 3)",G2481="Export (Box 4)"),N2481=""),"Zero-rate/export evidence missing; ","")&amp;IF(AND(C2481="Credit Note",H2481&gt;0),"Credit note should be negative; ","")&amp;IF(AND(C2481="Simplified Tax Invoice",F2481="B2B - VAT registered"),"Simplified invoice issued to VAT-registered B2B; ",""))</f>
        <v/>
      </c>
    </row>
    <row r="2482">
      <c r="A2482" s="17" t="n"/>
      <c r="B2482" s="14" t="n"/>
      <c r="C2482" s="14" t="n"/>
      <c r="D2482" s="14" t="n"/>
      <c r="E2482" s="16" t="n"/>
      <c r="F2482" s="14" t="n"/>
      <c r="G2482" s="14" t="n"/>
      <c r="H2482" s="19" t="n"/>
      <c r="I2482" s="19" t="n"/>
      <c r="J2482" s="34">
        <f>IF(A2482="","",H2482+I2482)</f>
        <v/>
      </c>
      <c r="K2482" s="14" t="n"/>
      <c r="L2482" s="14" t="n"/>
      <c r="M2482" s="14" t="n"/>
      <c r="N2482" s="14" t="n"/>
      <c r="O2482" s="20">
        <f>IF(A2482="","",SUMPRODUCT((A2482&gt;=Setup!$C$19:$C$30)*(A2482&lt;=Setup!$D$19:$D$30)*Setup!$A$19:$A$30))</f>
        <v/>
      </c>
      <c r="P2482" s="34">
        <f>IF(A2482="","",IF(G2482="Standard 15% (Box 1)",ROUND(H2482*Setup!$B$9,2),0))</f>
        <v/>
      </c>
      <c r="Q2482" s="34">
        <f>IF(A2482="","",I2482-P2482)</f>
        <v/>
      </c>
      <c r="R2482" s="23">
        <f>IF(A2482="","",IF(O2482=0,"Outside audit periods; ","")&amp;IF(G2482="","No VAT category; ","")&amp;IF(ABS(Q2482)&gt;Setup!$B$10,"VAT ≠ 15% × net; ","")&amp;IF(AND(F2482="B2B - VAT registered",NOT(AND(LEN(E2482)=15,LEFT(E2482,1)="3",RIGHT(E2482,1)="3",ISNUMBER(--E2482)))),"Invalid/missing customer VAT no; ","")&amp;IF(L2482&lt;&gt;"Yes","Not reported/cleared on FATOORA; ","")&amp;IF(AND(OR(G2482="Zero-rated domestic (Box 3)",G2482="Export (Box 4)"),N2482=""),"Zero-rate/export evidence missing; ","")&amp;IF(AND(C2482="Credit Note",H2482&gt;0),"Credit note should be negative; ","")&amp;IF(AND(C2482="Simplified Tax Invoice",F2482="B2B - VAT registered"),"Simplified invoice issued to VAT-registered B2B; ",""))</f>
        <v/>
      </c>
    </row>
    <row r="2483">
      <c r="A2483" s="17" t="n"/>
      <c r="B2483" s="14" t="n"/>
      <c r="C2483" s="14" t="n"/>
      <c r="D2483" s="14" t="n"/>
      <c r="E2483" s="16" t="n"/>
      <c r="F2483" s="14" t="n"/>
      <c r="G2483" s="14" t="n"/>
      <c r="H2483" s="19" t="n"/>
      <c r="I2483" s="19" t="n"/>
      <c r="J2483" s="34">
        <f>IF(A2483="","",H2483+I2483)</f>
        <v/>
      </c>
      <c r="K2483" s="14" t="n"/>
      <c r="L2483" s="14" t="n"/>
      <c r="M2483" s="14" t="n"/>
      <c r="N2483" s="14" t="n"/>
      <c r="O2483" s="20">
        <f>IF(A2483="","",SUMPRODUCT((A2483&gt;=Setup!$C$19:$C$30)*(A2483&lt;=Setup!$D$19:$D$30)*Setup!$A$19:$A$30))</f>
        <v/>
      </c>
      <c r="P2483" s="34">
        <f>IF(A2483="","",IF(G2483="Standard 15% (Box 1)",ROUND(H2483*Setup!$B$9,2),0))</f>
        <v/>
      </c>
      <c r="Q2483" s="34">
        <f>IF(A2483="","",I2483-P2483)</f>
        <v/>
      </c>
      <c r="R2483" s="23">
        <f>IF(A2483="","",IF(O2483=0,"Outside audit periods; ","")&amp;IF(G2483="","No VAT category; ","")&amp;IF(ABS(Q2483)&gt;Setup!$B$10,"VAT ≠ 15% × net; ","")&amp;IF(AND(F2483="B2B - VAT registered",NOT(AND(LEN(E2483)=15,LEFT(E2483,1)="3",RIGHT(E2483,1)="3",ISNUMBER(--E2483)))),"Invalid/missing customer VAT no; ","")&amp;IF(L2483&lt;&gt;"Yes","Not reported/cleared on FATOORA; ","")&amp;IF(AND(OR(G2483="Zero-rated domestic (Box 3)",G2483="Export (Box 4)"),N2483=""),"Zero-rate/export evidence missing; ","")&amp;IF(AND(C2483="Credit Note",H2483&gt;0),"Credit note should be negative; ","")&amp;IF(AND(C2483="Simplified Tax Invoice",F2483="B2B - VAT registered"),"Simplified invoice issued to VAT-registered B2B; ",""))</f>
        <v/>
      </c>
    </row>
    <row r="2484">
      <c r="A2484" s="17" t="n"/>
      <c r="B2484" s="14" t="n"/>
      <c r="C2484" s="14" t="n"/>
      <c r="D2484" s="14" t="n"/>
      <c r="E2484" s="16" t="n"/>
      <c r="F2484" s="14" t="n"/>
      <c r="G2484" s="14" t="n"/>
      <c r="H2484" s="19" t="n"/>
      <c r="I2484" s="19" t="n"/>
      <c r="J2484" s="34">
        <f>IF(A2484="","",H2484+I2484)</f>
        <v/>
      </c>
      <c r="K2484" s="14" t="n"/>
      <c r="L2484" s="14" t="n"/>
      <c r="M2484" s="14" t="n"/>
      <c r="N2484" s="14" t="n"/>
      <c r="O2484" s="20">
        <f>IF(A2484="","",SUMPRODUCT((A2484&gt;=Setup!$C$19:$C$30)*(A2484&lt;=Setup!$D$19:$D$30)*Setup!$A$19:$A$30))</f>
        <v/>
      </c>
      <c r="P2484" s="34">
        <f>IF(A2484="","",IF(G2484="Standard 15% (Box 1)",ROUND(H2484*Setup!$B$9,2),0))</f>
        <v/>
      </c>
      <c r="Q2484" s="34">
        <f>IF(A2484="","",I2484-P2484)</f>
        <v/>
      </c>
      <c r="R2484" s="23">
        <f>IF(A2484="","",IF(O2484=0,"Outside audit periods; ","")&amp;IF(G2484="","No VAT category; ","")&amp;IF(ABS(Q2484)&gt;Setup!$B$10,"VAT ≠ 15% × net; ","")&amp;IF(AND(F2484="B2B - VAT registered",NOT(AND(LEN(E2484)=15,LEFT(E2484,1)="3",RIGHT(E2484,1)="3",ISNUMBER(--E2484)))),"Invalid/missing customer VAT no; ","")&amp;IF(L2484&lt;&gt;"Yes","Not reported/cleared on FATOORA; ","")&amp;IF(AND(OR(G2484="Zero-rated domestic (Box 3)",G2484="Export (Box 4)"),N2484=""),"Zero-rate/export evidence missing; ","")&amp;IF(AND(C2484="Credit Note",H2484&gt;0),"Credit note should be negative; ","")&amp;IF(AND(C2484="Simplified Tax Invoice",F2484="B2B - VAT registered"),"Simplified invoice issued to VAT-registered B2B; ",""))</f>
        <v/>
      </c>
    </row>
    <row r="2485">
      <c r="A2485" s="17" t="n"/>
      <c r="B2485" s="14" t="n"/>
      <c r="C2485" s="14" t="n"/>
      <c r="D2485" s="14" t="n"/>
      <c r="E2485" s="16" t="n"/>
      <c r="F2485" s="14" t="n"/>
      <c r="G2485" s="14" t="n"/>
      <c r="H2485" s="19" t="n"/>
      <c r="I2485" s="19" t="n"/>
      <c r="J2485" s="34">
        <f>IF(A2485="","",H2485+I2485)</f>
        <v/>
      </c>
      <c r="K2485" s="14" t="n"/>
      <c r="L2485" s="14" t="n"/>
      <c r="M2485" s="14" t="n"/>
      <c r="N2485" s="14" t="n"/>
      <c r="O2485" s="20">
        <f>IF(A2485="","",SUMPRODUCT((A2485&gt;=Setup!$C$19:$C$30)*(A2485&lt;=Setup!$D$19:$D$30)*Setup!$A$19:$A$30))</f>
        <v/>
      </c>
      <c r="P2485" s="34">
        <f>IF(A2485="","",IF(G2485="Standard 15% (Box 1)",ROUND(H2485*Setup!$B$9,2),0))</f>
        <v/>
      </c>
      <c r="Q2485" s="34">
        <f>IF(A2485="","",I2485-P2485)</f>
        <v/>
      </c>
      <c r="R2485" s="23">
        <f>IF(A2485="","",IF(O2485=0,"Outside audit periods; ","")&amp;IF(G2485="","No VAT category; ","")&amp;IF(ABS(Q2485)&gt;Setup!$B$10,"VAT ≠ 15% × net; ","")&amp;IF(AND(F2485="B2B - VAT registered",NOT(AND(LEN(E2485)=15,LEFT(E2485,1)="3",RIGHT(E2485,1)="3",ISNUMBER(--E2485)))),"Invalid/missing customer VAT no; ","")&amp;IF(L2485&lt;&gt;"Yes","Not reported/cleared on FATOORA; ","")&amp;IF(AND(OR(G2485="Zero-rated domestic (Box 3)",G2485="Export (Box 4)"),N2485=""),"Zero-rate/export evidence missing; ","")&amp;IF(AND(C2485="Credit Note",H2485&gt;0),"Credit note should be negative; ","")&amp;IF(AND(C2485="Simplified Tax Invoice",F2485="B2B - VAT registered"),"Simplified invoice issued to VAT-registered B2B; ",""))</f>
        <v/>
      </c>
    </row>
    <row r="2486">
      <c r="A2486" s="17" t="n"/>
      <c r="B2486" s="14" t="n"/>
      <c r="C2486" s="14" t="n"/>
      <c r="D2486" s="14" t="n"/>
      <c r="E2486" s="16" t="n"/>
      <c r="F2486" s="14" t="n"/>
      <c r="G2486" s="14" t="n"/>
      <c r="H2486" s="19" t="n"/>
      <c r="I2486" s="19" t="n"/>
      <c r="J2486" s="34">
        <f>IF(A2486="","",H2486+I2486)</f>
        <v/>
      </c>
      <c r="K2486" s="14" t="n"/>
      <c r="L2486" s="14" t="n"/>
      <c r="M2486" s="14" t="n"/>
      <c r="N2486" s="14" t="n"/>
      <c r="O2486" s="20">
        <f>IF(A2486="","",SUMPRODUCT((A2486&gt;=Setup!$C$19:$C$30)*(A2486&lt;=Setup!$D$19:$D$30)*Setup!$A$19:$A$30))</f>
        <v/>
      </c>
      <c r="P2486" s="34">
        <f>IF(A2486="","",IF(G2486="Standard 15% (Box 1)",ROUND(H2486*Setup!$B$9,2),0))</f>
        <v/>
      </c>
      <c r="Q2486" s="34">
        <f>IF(A2486="","",I2486-P2486)</f>
        <v/>
      </c>
      <c r="R2486" s="23">
        <f>IF(A2486="","",IF(O2486=0,"Outside audit periods; ","")&amp;IF(G2486="","No VAT category; ","")&amp;IF(ABS(Q2486)&gt;Setup!$B$10,"VAT ≠ 15% × net; ","")&amp;IF(AND(F2486="B2B - VAT registered",NOT(AND(LEN(E2486)=15,LEFT(E2486,1)="3",RIGHT(E2486,1)="3",ISNUMBER(--E2486)))),"Invalid/missing customer VAT no; ","")&amp;IF(L2486&lt;&gt;"Yes","Not reported/cleared on FATOORA; ","")&amp;IF(AND(OR(G2486="Zero-rated domestic (Box 3)",G2486="Export (Box 4)"),N2486=""),"Zero-rate/export evidence missing; ","")&amp;IF(AND(C2486="Credit Note",H2486&gt;0),"Credit note should be negative; ","")&amp;IF(AND(C2486="Simplified Tax Invoice",F2486="B2B - VAT registered"),"Simplified invoice issued to VAT-registered B2B; ",""))</f>
        <v/>
      </c>
    </row>
    <row r="2487">
      <c r="A2487" s="17" t="n"/>
      <c r="B2487" s="14" t="n"/>
      <c r="C2487" s="14" t="n"/>
      <c r="D2487" s="14" t="n"/>
      <c r="E2487" s="16" t="n"/>
      <c r="F2487" s="14" t="n"/>
      <c r="G2487" s="14" t="n"/>
      <c r="H2487" s="19" t="n"/>
      <c r="I2487" s="19" t="n"/>
      <c r="J2487" s="34">
        <f>IF(A2487="","",H2487+I2487)</f>
        <v/>
      </c>
      <c r="K2487" s="14" t="n"/>
      <c r="L2487" s="14" t="n"/>
      <c r="M2487" s="14" t="n"/>
      <c r="N2487" s="14" t="n"/>
      <c r="O2487" s="20">
        <f>IF(A2487="","",SUMPRODUCT((A2487&gt;=Setup!$C$19:$C$30)*(A2487&lt;=Setup!$D$19:$D$30)*Setup!$A$19:$A$30))</f>
        <v/>
      </c>
      <c r="P2487" s="34">
        <f>IF(A2487="","",IF(G2487="Standard 15% (Box 1)",ROUND(H2487*Setup!$B$9,2),0))</f>
        <v/>
      </c>
      <c r="Q2487" s="34">
        <f>IF(A2487="","",I2487-P2487)</f>
        <v/>
      </c>
      <c r="R2487" s="23">
        <f>IF(A2487="","",IF(O2487=0,"Outside audit periods; ","")&amp;IF(G2487="","No VAT category; ","")&amp;IF(ABS(Q2487)&gt;Setup!$B$10,"VAT ≠ 15% × net; ","")&amp;IF(AND(F2487="B2B - VAT registered",NOT(AND(LEN(E2487)=15,LEFT(E2487,1)="3",RIGHT(E2487,1)="3",ISNUMBER(--E2487)))),"Invalid/missing customer VAT no; ","")&amp;IF(L2487&lt;&gt;"Yes","Not reported/cleared on FATOORA; ","")&amp;IF(AND(OR(G2487="Zero-rated domestic (Box 3)",G2487="Export (Box 4)"),N2487=""),"Zero-rate/export evidence missing; ","")&amp;IF(AND(C2487="Credit Note",H2487&gt;0),"Credit note should be negative; ","")&amp;IF(AND(C2487="Simplified Tax Invoice",F2487="B2B - VAT registered"),"Simplified invoice issued to VAT-registered B2B; ",""))</f>
        <v/>
      </c>
    </row>
    <row r="2488">
      <c r="A2488" s="17" t="n"/>
      <c r="B2488" s="14" t="n"/>
      <c r="C2488" s="14" t="n"/>
      <c r="D2488" s="14" t="n"/>
      <c r="E2488" s="16" t="n"/>
      <c r="F2488" s="14" t="n"/>
      <c r="G2488" s="14" t="n"/>
      <c r="H2488" s="19" t="n"/>
      <c r="I2488" s="19" t="n"/>
      <c r="J2488" s="34">
        <f>IF(A2488="","",H2488+I2488)</f>
        <v/>
      </c>
      <c r="K2488" s="14" t="n"/>
      <c r="L2488" s="14" t="n"/>
      <c r="M2488" s="14" t="n"/>
      <c r="N2488" s="14" t="n"/>
      <c r="O2488" s="20">
        <f>IF(A2488="","",SUMPRODUCT((A2488&gt;=Setup!$C$19:$C$30)*(A2488&lt;=Setup!$D$19:$D$30)*Setup!$A$19:$A$30))</f>
        <v/>
      </c>
      <c r="P2488" s="34">
        <f>IF(A2488="","",IF(G2488="Standard 15% (Box 1)",ROUND(H2488*Setup!$B$9,2),0))</f>
        <v/>
      </c>
      <c r="Q2488" s="34">
        <f>IF(A2488="","",I2488-P2488)</f>
        <v/>
      </c>
      <c r="R2488" s="23">
        <f>IF(A2488="","",IF(O2488=0,"Outside audit periods; ","")&amp;IF(G2488="","No VAT category; ","")&amp;IF(ABS(Q2488)&gt;Setup!$B$10,"VAT ≠ 15% × net; ","")&amp;IF(AND(F2488="B2B - VAT registered",NOT(AND(LEN(E2488)=15,LEFT(E2488,1)="3",RIGHT(E2488,1)="3",ISNUMBER(--E2488)))),"Invalid/missing customer VAT no; ","")&amp;IF(L2488&lt;&gt;"Yes","Not reported/cleared on FATOORA; ","")&amp;IF(AND(OR(G2488="Zero-rated domestic (Box 3)",G2488="Export (Box 4)"),N2488=""),"Zero-rate/export evidence missing; ","")&amp;IF(AND(C2488="Credit Note",H2488&gt;0),"Credit note should be negative; ","")&amp;IF(AND(C2488="Simplified Tax Invoice",F2488="B2B - VAT registered"),"Simplified invoice issued to VAT-registered B2B; ",""))</f>
        <v/>
      </c>
    </row>
    <row r="2489">
      <c r="A2489" s="17" t="n"/>
      <c r="B2489" s="14" t="n"/>
      <c r="C2489" s="14" t="n"/>
      <c r="D2489" s="14" t="n"/>
      <c r="E2489" s="16" t="n"/>
      <c r="F2489" s="14" t="n"/>
      <c r="G2489" s="14" t="n"/>
      <c r="H2489" s="19" t="n"/>
      <c r="I2489" s="19" t="n"/>
      <c r="J2489" s="34">
        <f>IF(A2489="","",H2489+I2489)</f>
        <v/>
      </c>
      <c r="K2489" s="14" t="n"/>
      <c r="L2489" s="14" t="n"/>
      <c r="M2489" s="14" t="n"/>
      <c r="N2489" s="14" t="n"/>
      <c r="O2489" s="20">
        <f>IF(A2489="","",SUMPRODUCT((A2489&gt;=Setup!$C$19:$C$30)*(A2489&lt;=Setup!$D$19:$D$30)*Setup!$A$19:$A$30))</f>
        <v/>
      </c>
      <c r="P2489" s="34">
        <f>IF(A2489="","",IF(G2489="Standard 15% (Box 1)",ROUND(H2489*Setup!$B$9,2),0))</f>
        <v/>
      </c>
      <c r="Q2489" s="34">
        <f>IF(A2489="","",I2489-P2489)</f>
        <v/>
      </c>
      <c r="R2489" s="23">
        <f>IF(A2489="","",IF(O2489=0,"Outside audit periods; ","")&amp;IF(G2489="","No VAT category; ","")&amp;IF(ABS(Q2489)&gt;Setup!$B$10,"VAT ≠ 15% × net; ","")&amp;IF(AND(F2489="B2B - VAT registered",NOT(AND(LEN(E2489)=15,LEFT(E2489,1)="3",RIGHT(E2489,1)="3",ISNUMBER(--E2489)))),"Invalid/missing customer VAT no; ","")&amp;IF(L2489&lt;&gt;"Yes","Not reported/cleared on FATOORA; ","")&amp;IF(AND(OR(G2489="Zero-rated domestic (Box 3)",G2489="Export (Box 4)"),N2489=""),"Zero-rate/export evidence missing; ","")&amp;IF(AND(C2489="Credit Note",H2489&gt;0),"Credit note should be negative; ","")&amp;IF(AND(C2489="Simplified Tax Invoice",F2489="B2B - VAT registered"),"Simplified invoice issued to VAT-registered B2B; ",""))</f>
        <v/>
      </c>
    </row>
    <row r="2490">
      <c r="A2490" s="17" t="n"/>
      <c r="B2490" s="14" t="n"/>
      <c r="C2490" s="14" t="n"/>
      <c r="D2490" s="14" t="n"/>
      <c r="E2490" s="16" t="n"/>
      <c r="F2490" s="14" t="n"/>
      <c r="G2490" s="14" t="n"/>
      <c r="H2490" s="19" t="n"/>
      <c r="I2490" s="19" t="n"/>
      <c r="J2490" s="34">
        <f>IF(A2490="","",H2490+I2490)</f>
        <v/>
      </c>
      <c r="K2490" s="14" t="n"/>
      <c r="L2490" s="14" t="n"/>
      <c r="M2490" s="14" t="n"/>
      <c r="N2490" s="14" t="n"/>
      <c r="O2490" s="20">
        <f>IF(A2490="","",SUMPRODUCT((A2490&gt;=Setup!$C$19:$C$30)*(A2490&lt;=Setup!$D$19:$D$30)*Setup!$A$19:$A$30))</f>
        <v/>
      </c>
      <c r="P2490" s="34">
        <f>IF(A2490="","",IF(G2490="Standard 15% (Box 1)",ROUND(H2490*Setup!$B$9,2),0))</f>
        <v/>
      </c>
      <c r="Q2490" s="34">
        <f>IF(A2490="","",I2490-P2490)</f>
        <v/>
      </c>
      <c r="R2490" s="23">
        <f>IF(A2490="","",IF(O2490=0,"Outside audit periods; ","")&amp;IF(G2490="","No VAT category; ","")&amp;IF(ABS(Q2490)&gt;Setup!$B$10,"VAT ≠ 15% × net; ","")&amp;IF(AND(F2490="B2B - VAT registered",NOT(AND(LEN(E2490)=15,LEFT(E2490,1)="3",RIGHT(E2490,1)="3",ISNUMBER(--E2490)))),"Invalid/missing customer VAT no; ","")&amp;IF(L2490&lt;&gt;"Yes","Not reported/cleared on FATOORA; ","")&amp;IF(AND(OR(G2490="Zero-rated domestic (Box 3)",G2490="Export (Box 4)"),N2490=""),"Zero-rate/export evidence missing; ","")&amp;IF(AND(C2490="Credit Note",H2490&gt;0),"Credit note should be negative; ","")&amp;IF(AND(C2490="Simplified Tax Invoice",F2490="B2B - VAT registered"),"Simplified invoice issued to VAT-registered B2B; ",""))</f>
        <v/>
      </c>
    </row>
    <row r="2491">
      <c r="A2491" s="17" t="n"/>
      <c r="B2491" s="14" t="n"/>
      <c r="C2491" s="14" t="n"/>
      <c r="D2491" s="14" t="n"/>
      <c r="E2491" s="16" t="n"/>
      <c r="F2491" s="14" t="n"/>
      <c r="G2491" s="14" t="n"/>
      <c r="H2491" s="19" t="n"/>
      <c r="I2491" s="19" t="n"/>
      <c r="J2491" s="34">
        <f>IF(A2491="","",H2491+I2491)</f>
        <v/>
      </c>
      <c r="K2491" s="14" t="n"/>
      <c r="L2491" s="14" t="n"/>
      <c r="M2491" s="14" t="n"/>
      <c r="N2491" s="14" t="n"/>
      <c r="O2491" s="20">
        <f>IF(A2491="","",SUMPRODUCT((A2491&gt;=Setup!$C$19:$C$30)*(A2491&lt;=Setup!$D$19:$D$30)*Setup!$A$19:$A$30))</f>
        <v/>
      </c>
      <c r="P2491" s="34">
        <f>IF(A2491="","",IF(G2491="Standard 15% (Box 1)",ROUND(H2491*Setup!$B$9,2),0))</f>
        <v/>
      </c>
      <c r="Q2491" s="34">
        <f>IF(A2491="","",I2491-P2491)</f>
        <v/>
      </c>
      <c r="R2491" s="23">
        <f>IF(A2491="","",IF(O2491=0,"Outside audit periods; ","")&amp;IF(G2491="","No VAT category; ","")&amp;IF(ABS(Q2491)&gt;Setup!$B$10,"VAT ≠ 15% × net; ","")&amp;IF(AND(F2491="B2B - VAT registered",NOT(AND(LEN(E2491)=15,LEFT(E2491,1)="3",RIGHT(E2491,1)="3",ISNUMBER(--E2491)))),"Invalid/missing customer VAT no; ","")&amp;IF(L2491&lt;&gt;"Yes","Not reported/cleared on FATOORA; ","")&amp;IF(AND(OR(G2491="Zero-rated domestic (Box 3)",G2491="Export (Box 4)"),N2491=""),"Zero-rate/export evidence missing; ","")&amp;IF(AND(C2491="Credit Note",H2491&gt;0),"Credit note should be negative; ","")&amp;IF(AND(C2491="Simplified Tax Invoice",F2491="B2B - VAT registered"),"Simplified invoice issued to VAT-registered B2B; ",""))</f>
        <v/>
      </c>
    </row>
    <row r="2492">
      <c r="A2492" s="17" t="n"/>
      <c r="B2492" s="14" t="n"/>
      <c r="C2492" s="14" t="n"/>
      <c r="D2492" s="14" t="n"/>
      <c r="E2492" s="16" t="n"/>
      <c r="F2492" s="14" t="n"/>
      <c r="G2492" s="14" t="n"/>
      <c r="H2492" s="19" t="n"/>
      <c r="I2492" s="19" t="n"/>
      <c r="J2492" s="34">
        <f>IF(A2492="","",H2492+I2492)</f>
        <v/>
      </c>
      <c r="K2492" s="14" t="n"/>
      <c r="L2492" s="14" t="n"/>
      <c r="M2492" s="14" t="n"/>
      <c r="N2492" s="14" t="n"/>
      <c r="O2492" s="20">
        <f>IF(A2492="","",SUMPRODUCT((A2492&gt;=Setup!$C$19:$C$30)*(A2492&lt;=Setup!$D$19:$D$30)*Setup!$A$19:$A$30))</f>
        <v/>
      </c>
      <c r="P2492" s="34">
        <f>IF(A2492="","",IF(G2492="Standard 15% (Box 1)",ROUND(H2492*Setup!$B$9,2),0))</f>
        <v/>
      </c>
      <c r="Q2492" s="34">
        <f>IF(A2492="","",I2492-P2492)</f>
        <v/>
      </c>
      <c r="R2492" s="23">
        <f>IF(A2492="","",IF(O2492=0,"Outside audit periods; ","")&amp;IF(G2492="","No VAT category; ","")&amp;IF(ABS(Q2492)&gt;Setup!$B$10,"VAT ≠ 15% × net; ","")&amp;IF(AND(F2492="B2B - VAT registered",NOT(AND(LEN(E2492)=15,LEFT(E2492,1)="3",RIGHT(E2492,1)="3",ISNUMBER(--E2492)))),"Invalid/missing customer VAT no; ","")&amp;IF(L2492&lt;&gt;"Yes","Not reported/cleared on FATOORA; ","")&amp;IF(AND(OR(G2492="Zero-rated domestic (Box 3)",G2492="Export (Box 4)"),N2492=""),"Zero-rate/export evidence missing; ","")&amp;IF(AND(C2492="Credit Note",H2492&gt;0),"Credit note should be negative; ","")&amp;IF(AND(C2492="Simplified Tax Invoice",F2492="B2B - VAT registered"),"Simplified invoice issued to VAT-registered B2B; ",""))</f>
        <v/>
      </c>
    </row>
    <row r="2493">
      <c r="A2493" s="17" t="n"/>
      <c r="B2493" s="14" t="n"/>
      <c r="C2493" s="14" t="n"/>
      <c r="D2493" s="14" t="n"/>
      <c r="E2493" s="16" t="n"/>
      <c r="F2493" s="14" t="n"/>
      <c r="G2493" s="14" t="n"/>
      <c r="H2493" s="19" t="n"/>
      <c r="I2493" s="19" t="n"/>
      <c r="J2493" s="34">
        <f>IF(A2493="","",H2493+I2493)</f>
        <v/>
      </c>
      <c r="K2493" s="14" t="n"/>
      <c r="L2493" s="14" t="n"/>
      <c r="M2493" s="14" t="n"/>
      <c r="N2493" s="14" t="n"/>
      <c r="O2493" s="20">
        <f>IF(A2493="","",SUMPRODUCT((A2493&gt;=Setup!$C$19:$C$30)*(A2493&lt;=Setup!$D$19:$D$30)*Setup!$A$19:$A$30))</f>
        <v/>
      </c>
      <c r="P2493" s="34">
        <f>IF(A2493="","",IF(G2493="Standard 15% (Box 1)",ROUND(H2493*Setup!$B$9,2),0))</f>
        <v/>
      </c>
      <c r="Q2493" s="34">
        <f>IF(A2493="","",I2493-P2493)</f>
        <v/>
      </c>
      <c r="R2493" s="23">
        <f>IF(A2493="","",IF(O2493=0,"Outside audit periods; ","")&amp;IF(G2493="","No VAT category; ","")&amp;IF(ABS(Q2493)&gt;Setup!$B$10,"VAT ≠ 15% × net; ","")&amp;IF(AND(F2493="B2B - VAT registered",NOT(AND(LEN(E2493)=15,LEFT(E2493,1)="3",RIGHT(E2493,1)="3",ISNUMBER(--E2493)))),"Invalid/missing customer VAT no; ","")&amp;IF(L2493&lt;&gt;"Yes","Not reported/cleared on FATOORA; ","")&amp;IF(AND(OR(G2493="Zero-rated domestic (Box 3)",G2493="Export (Box 4)"),N2493=""),"Zero-rate/export evidence missing; ","")&amp;IF(AND(C2493="Credit Note",H2493&gt;0),"Credit note should be negative; ","")&amp;IF(AND(C2493="Simplified Tax Invoice",F2493="B2B - VAT registered"),"Simplified invoice issued to VAT-registered B2B; ",""))</f>
        <v/>
      </c>
    </row>
    <row r="2494">
      <c r="A2494" s="17" t="n"/>
      <c r="B2494" s="14" t="n"/>
      <c r="C2494" s="14" t="n"/>
      <c r="D2494" s="14" t="n"/>
      <c r="E2494" s="16" t="n"/>
      <c r="F2494" s="14" t="n"/>
      <c r="G2494" s="14" t="n"/>
      <c r="H2494" s="19" t="n"/>
      <c r="I2494" s="19" t="n"/>
      <c r="J2494" s="34">
        <f>IF(A2494="","",H2494+I2494)</f>
        <v/>
      </c>
      <c r="K2494" s="14" t="n"/>
      <c r="L2494" s="14" t="n"/>
      <c r="M2494" s="14" t="n"/>
      <c r="N2494" s="14" t="n"/>
      <c r="O2494" s="20">
        <f>IF(A2494="","",SUMPRODUCT((A2494&gt;=Setup!$C$19:$C$30)*(A2494&lt;=Setup!$D$19:$D$30)*Setup!$A$19:$A$30))</f>
        <v/>
      </c>
      <c r="P2494" s="34">
        <f>IF(A2494="","",IF(G2494="Standard 15% (Box 1)",ROUND(H2494*Setup!$B$9,2),0))</f>
        <v/>
      </c>
      <c r="Q2494" s="34">
        <f>IF(A2494="","",I2494-P2494)</f>
        <v/>
      </c>
      <c r="R2494" s="23">
        <f>IF(A2494="","",IF(O2494=0,"Outside audit periods; ","")&amp;IF(G2494="","No VAT category; ","")&amp;IF(ABS(Q2494)&gt;Setup!$B$10,"VAT ≠ 15% × net; ","")&amp;IF(AND(F2494="B2B - VAT registered",NOT(AND(LEN(E2494)=15,LEFT(E2494,1)="3",RIGHT(E2494,1)="3",ISNUMBER(--E2494)))),"Invalid/missing customer VAT no; ","")&amp;IF(L2494&lt;&gt;"Yes","Not reported/cleared on FATOORA; ","")&amp;IF(AND(OR(G2494="Zero-rated domestic (Box 3)",G2494="Export (Box 4)"),N2494=""),"Zero-rate/export evidence missing; ","")&amp;IF(AND(C2494="Credit Note",H2494&gt;0),"Credit note should be negative; ","")&amp;IF(AND(C2494="Simplified Tax Invoice",F2494="B2B - VAT registered"),"Simplified invoice issued to VAT-registered B2B; ",""))</f>
        <v/>
      </c>
    </row>
    <row r="2495">
      <c r="A2495" s="17" t="n"/>
      <c r="B2495" s="14" t="n"/>
      <c r="C2495" s="14" t="n"/>
      <c r="D2495" s="14" t="n"/>
      <c r="E2495" s="16" t="n"/>
      <c r="F2495" s="14" t="n"/>
      <c r="G2495" s="14" t="n"/>
      <c r="H2495" s="19" t="n"/>
      <c r="I2495" s="19" t="n"/>
      <c r="J2495" s="34">
        <f>IF(A2495="","",H2495+I2495)</f>
        <v/>
      </c>
      <c r="K2495" s="14" t="n"/>
      <c r="L2495" s="14" t="n"/>
      <c r="M2495" s="14" t="n"/>
      <c r="N2495" s="14" t="n"/>
      <c r="O2495" s="20">
        <f>IF(A2495="","",SUMPRODUCT((A2495&gt;=Setup!$C$19:$C$30)*(A2495&lt;=Setup!$D$19:$D$30)*Setup!$A$19:$A$30))</f>
        <v/>
      </c>
      <c r="P2495" s="34">
        <f>IF(A2495="","",IF(G2495="Standard 15% (Box 1)",ROUND(H2495*Setup!$B$9,2),0))</f>
        <v/>
      </c>
      <c r="Q2495" s="34">
        <f>IF(A2495="","",I2495-P2495)</f>
        <v/>
      </c>
      <c r="R2495" s="23">
        <f>IF(A2495="","",IF(O2495=0,"Outside audit periods; ","")&amp;IF(G2495="","No VAT category; ","")&amp;IF(ABS(Q2495)&gt;Setup!$B$10,"VAT ≠ 15% × net; ","")&amp;IF(AND(F2495="B2B - VAT registered",NOT(AND(LEN(E2495)=15,LEFT(E2495,1)="3",RIGHT(E2495,1)="3",ISNUMBER(--E2495)))),"Invalid/missing customer VAT no; ","")&amp;IF(L2495&lt;&gt;"Yes","Not reported/cleared on FATOORA; ","")&amp;IF(AND(OR(G2495="Zero-rated domestic (Box 3)",G2495="Export (Box 4)"),N2495=""),"Zero-rate/export evidence missing; ","")&amp;IF(AND(C2495="Credit Note",H2495&gt;0),"Credit note should be negative; ","")&amp;IF(AND(C2495="Simplified Tax Invoice",F2495="B2B - VAT registered"),"Simplified invoice issued to VAT-registered B2B; ",""))</f>
        <v/>
      </c>
    </row>
    <row r="2496">
      <c r="A2496" s="17" t="n"/>
      <c r="B2496" s="14" t="n"/>
      <c r="C2496" s="14" t="n"/>
      <c r="D2496" s="14" t="n"/>
      <c r="E2496" s="16" t="n"/>
      <c r="F2496" s="14" t="n"/>
      <c r="G2496" s="14" t="n"/>
      <c r="H2496" s="19" t="n"/>
      <c r="I2496" s="19" t="n"/>
      <c r="J2496" s="34">
        <f>IF(A2496="","",H2496+I2496)</f>
        <v/>
      </c>
      <c r="K2496" s="14" t="n"/>
      <c r="L2496" s="14" t="n"/>
      <c r="M2496" s="14" t="n"/>
      <c r="N2496" s="14" t="n"/>
      <c r="O2496" s="20">
        <f>IF(A2496="","",SUMPRODUCT((A2496&gt;=Setup!$C$19:$C$30)*(A2496&lt;=Setup!$D$19:$D$30)*Setup!$A$19:$A$30))</f>
        <v/>
      </c>
      <c r="P2496" s="34">
        <f>IF(A2496="","",IF(G2496="Standard 15% (Box 1)",ROUND(H2496*Setup!$B$9,2),0))</f>
        <v/>
      </c>
      <c r="Q2496" s="34">
        <f>IF(A2496="","",I2496-P2496)</f>
        <v/>
      </c>
      <c r="R2496" s="23">
        <f>IF(A2496="","",IF(O2496=0,"Outside audit periods; ","")&amp;IF(G2496="","No VAT category; ","")&amp;IF(ABS(Q2496)&gt;Setup!$B$10,"VAT ≠ 15% × net; ","")&amp;IF(AND(F2496="B2B - VAT registered",NOT(AND(LEN(E2496)=15,LEFT(E2496,1)="3",RIGHT(E2496,1)="3",ISNUMBER(--E2496)))),"Invalid/missing customer VAT no; ","")&amp;IF(L2496&lt;&gt;"Yes","Not reported/cleared on FATOORA; ","")&amp;IF(AND(OR(G2496="Zero-rated domestic (Box 3)",G2496="Export (Box 4)"),N2496=""),"Zero-rate/export evidence missing; ","")&amp;IF(AND(C2496="Credit Note",H2496&gt;0),"Credit note should be negative; ","")&amp;IF(AND(C2496="Simplified Tax Invoice",F2496="B2B - VAT registered"),"Simplified invoice issued to VAT-registered B2B; ",""))</f>
        <v/>
      </c>
    </row>
    <row r="2497">
      <c r="A2497" s="17" t="n"/>
      <c r="B2497" s="14" t="n"/>
      <c r="C2497" s="14" t="n"/>
      <c r="D2497" s="14" t="n"/>
      <c r="E2497" s="16" t="n"/>
      <c r="F2497" s="14" t="n"/>
      <c r="G2497" s="14" t="n"/>
      <c r="H2497" s="19" t="n"/>
      <c r="I2497" s="19" t="n"/>
      <c r="J2497" s="34">
        <f>IF(A2497="","",H2497+I2497)</f>
        <v/>
      </c>
      <c r="K2497" s="14" t="n"/>
      <c r="L2497" s="14" t="n"/>
      <c r="M2497" s="14" t="n"/>
      <c r="N2497" s="14" t="n"/>
      <c r="O2497" s="20">
        <f>IF(A2497="","",SUMPRODUCT((A2497&gt;=Setup!$C$19:$C$30)*(A2497&lt;=Setup!$D$19:$D$30)*Setup!$A$19:$A$30))</f>
        <v/>
      </c>
      <c r="P2497" s="34">
        <f>IF(A2497="","",IF(G2497="Standard 15% (Box 1)",ROUND(H2497*Setup!$B$9,2),0))</f>
        <v/>
      </c>
      <c r="Q2497" s="34">
        <f>IF(A2497="","",I2497-P2497)</f>
        <v/>
      </c>
      <c r="R2497" s="23">
        <f>IF(A2497="","",IF(O2497=0,"Outside audit periods; ","")&amp;IF(G2497="","No VAT category; ","")&amp;IF(ABS(Q2497)&gt;Setup!$B$10,"VAT ≠ 15% × net; ","")&amp;IF(AND(F2497="B2B - VAT registered",NOT(AND(LEN(E2497)=15,LEFT(E2497,1)="3",RIGHT(E2497,1)="3",ISNUMBER(--E2497)))),"Invalid/missing customer VAT no; ","")&amp;IF(L2497&lt;&gt;"Yes","Not reported/cleared on FATOORA; ","")&amp;IF(AND(OR(G2497="Zero-rated domestic (Box 3)",G2497="Export (Box 4)"),N2497=""),"Zero-rate/export evidence missing; ","")&amp;IF(AND(C2497="Credit Note",H2497&gt;0),"Credit note should be negative; ","")&amp;IF(AND(C2497="Simplified Tax Invoice",F2497="B2B - VAT registered"),"Simplified invoice issued to VAT-registered B2B; ",""))</f>
        <v/>
      </c>
    </row>
    <row r="2498">
      <c r="A2498" s="17" t="n"/>
      <c r="B2498" s="14" t="n"/>
      <c r="C2498" s="14" t="n"/>
      <c r="D2498" s="14" t="n"/>
      <c r="E2498" s="16" t="n"/>
      <c r="F2498" s="14" t="n"/>
      <c r="G2498" s="14" t="n"/>
      <c r="H2498" s="19" t="n"/>
      <c r="I2498" s="19" t="n"/>
      <c r="J2498" s="34">
        <f>IF(A2498="","",H2498+I2498)</f>
        <v/>
      </c>
      <c r="K2498" s="14" t="n"/>
      <c r="L2498" s="14" t="n"/>
      <c r="M2498" s="14" t="n"/>
      <c r="N2498" s="14" t="n"/>
      <c r="O2498" s="20">
        <f>IF(A2498="","",SUMPRODUCT((A2498&gt;=Setup!$C$19:$C$30)*(A2498&lt;=Setup!$D$19:$D$30)*Setup!$A$19:$A$30))</f>
        <v/>
      </c>
      <c r="P2498" s="34">
        <f>IF(A2498="","",IF(G2498="Standard 15% (Box 1)",ROUND(H2498*Setup!$B$9,2),0))</f>
        <v/>
      </c>
      <c r="Q2498" s="34">
        <f>IF(A2498="","",I2498-P2498)</f>
        <v/>
      </c>
      <c r="R2498" s="23">
        <f>IF(A2498="","",IF(O2498=0,"Outside audit periods; ","")&amp;IF(G2498="","No VAT category; ","")&amp;IF(ABS(Q2498)&gt;Setup!$B$10,"VAT ≠ 15% × net; ","")&amp;IF(AND(F2498="B2B - VAT registered",NOT(AND(LEN(E2498)=15,LEFT(E2498,1)="3",RIGHT(E2498,1)="3",ISNUMBER(--E2498)))),"Invalid/missing customer VAT no; ","")&amp;IF(L2498&lt;&gt;"Yes","Not reported/cleared on FATOORA; ","")&amp;IF(AND(OR(G2498="Zero-rated domestic (Box 3)",G2498="Export (Box 4)"),N2498=""),"Zero-rate/export evidence missing; ","")&amp;IF(AND(C2498="Credit Note",H2498&gt;0),"Credit note should be negative; ","")&amp;IF(AND(C2498="Simplified Tax Invoice",F2498="B2B - VAT registered"),"Simplified invoice issued to VAT-registered B2B; ",""))</f>
        <v/>
      </c>
    </row>
    <row r="2499">
      <c r="A2499" s="17" t="n"/>
      <c r="B2499" s="14" t="n"/>
      <c r="C2499" s="14" t="n"/>
      <c r="D2499" s="14" t="n"/>
      <c r="E2499" s="16" t="n"/>
      <c r="F2499" s="14" t="n"/>
      <c r="G2499" s="14" t="n"/>
      <c r="H2499" s="19" t="n"/>
      <c r="I2499" s="19" t="n"/>
      <c r="J2499" s="34">
        <f>IF(A2499="","",H2499+I2499)</f>
        <v/>
      </c>
      <c r="K2499" s="14" t="n"/>
      <c r="L2499" s="14" t="n"/>
      <c r="M2499" s="14" t="n"/>
      <c r="N2499" s="14" t="n"/>
      <c r="O2499" s="20">
        <f>IF(A2499="","",SUMPRODUCT((A2499&gt;=Setup!$C$19:$C$30)*(A2499&lt;=Setup!$D$19:$D$30)*Setup!$A$19:$A$30))</f>
        <v/>
      </c>
      <c r="P2499" s="34">
        <f>IF(A2499="","",IF(G2499="Standard 15% (Box 1)",ROUND(H2499*Setup!$B$9,2),0))</f>
        <v/>
      </c>
      <c r="Q2499" s="34">
        <f>IF(A2499="","",I2499-P2499)</f>
        <v/>
      </c>
      <c r="R2499" s="23">
        <f>IF(A2499="","",IF(O2499=0,"Outside audit periods; ","")&amp;IF(G2499="","No VAT category; ","")&amp;IF(ABS(Q2499)&gt;Setup!$B$10,"VAT ≠ 15% × net; ","")&amp;IF(AND(F2499="B2B - VAT registered",NOT(AND(LEN(E2499)=15,LEFT(E2499,1)="3",RIGHT(E2499,1)="3",ISNUMBER(--E2499)))),"Invalid/missing customer VAT no; ","")&amp;IF(L2499&lt;&gt;"Yes","Not reported/cleared on FATOORA; ","")&amp;IF(AND(OR(G2499="Zero-rated domestic (Box 3)",G2499="Export (Box 4)"),N2499=""),"Zero-rate/export evidence missing; ","")&amp;IF(AND(C2499="Credit Note",H2499&gt;0),"Credit note should be negative; ","")&amp;IF(AND(C2499="Simplified Tax Invoice",F2499="B2B - VAT registered"),"Simplified invoice issued to VAT-registered B2B; ",""))</f>
        <v/>
      </c>
    </row>
    <row r="2500">
      <c r="A2500" s="17" t="n"/>
      <c r="B2500" s="14" t="n"/>
      <c r="C2500" s="14" t="n"/>
      <c r="D2500" s="14" t="n"/>
      <c r="E2500" s="16" t="n"/>
      <c r="F2500" s="14" t="n"/>
      <c r="G2500" s="14" t="n"/>
      <c r="H2500" s="19" t="n"/>
      <c r="I2500" s="19" t="n"/>
      <c r="J2500" s="34">
        <f>IF(A2500="","",H2500+I2500)</f>
        <v/>
      </c>
      <c r="K2500" s="14" t="n"/>
      <c r="L2500" s="14" t="n"/>
      <c r="M2500" s="14" t="n"/>
      <c r="N2500" s="14" t="n"/>
      <c r="O2500" s="20">
        <f>IF(A2500="","",SUMPRODUCT((A2500&gt;=Setup!$C$19:$C$30)*(A2500&lt;=Setup!$D$19:$D$30)*Setup!$A$19:$A$30))</f>
        <v/>
      </c>
      <c r="P2500" s="34">
        <f>IF(A2500="","",IF(G2500="Standard 15% (Box 1)",ROUND(H2500*Setup!$B$9,2),0))</f>
        <v/>
      </c>
      <c r="Q2500" s="34">
        <f>IF(A2500="","",I2500-P2500)</f>
        <v/>
      </c>
      <c r="R2500" s="23">
        <f>IF(A2500="","",IF(O2500=0,"Outside audit periods; ","")&amp;IF(G2500="","No VAT category; ","")&amp;IF(ABS(Q2500)&gt;Setup!$B$10,"VAT ≠ 15% × net; ","")&amp;IF(AND(F2500="B2B - VAT registered",NOT(AND(LEN(E2500)=15,LEFT(E2500,1)="3",RIGHT(E2500,1)="3",ISNUMBER(--E2500)))),"Invalid/missing customer VAT no; ","")&amp;IF(L2500&lt;&gt;"Yes","Not reported/cleared on FATOORA; ","")&amp;IF(AND(OR(G2500="Zero-rated domestic (Box 3)",G2500="Export (Box 4)"),N2500=""),"Zero-rate/export evidence missing; ","")&amp;IF(AND(C2500="Credit Note",H2500&gt;0),"Credit note should be negative; ","")&amp;IF(AND(C2500="Simplified Tax Invoice",F2500="B2B - VAT registered"),"Simplified invoice issued to VAT-registered B2B; ",""))</f>
        <v/>
      </c>
    </row>
    <row r="2501">
      <c r="A2501" s="17" t="n"/>
      <c r="B2501" s="14" t="n"/>
      <c r="C2501" s="14" t="n"/>
      <c r="D2501" s="14" t="n"/>
      <c r="E2501" s="16" t="n"/>
      <c r="F2501" s="14" t="n"/>
      <c r="G2501" s="14" t="n"/>
      <c r="H2501" s="19" t="n"/>
      <c r="I2501" s="19" t="n"/>
      <c r="J2501" s="34">
        <f>IF(A2501="","",H2501+I2501)</f>
        <v/>
      </c>
      <c r="K2501" s="14" t="n"/>
      <c r="L2501" s="14" t="n"/>
      <c r="M2501" s="14" t="n"/>
      <c r="N2501" s="14" t="n"/>
      <c r="O2501" s="20">
        <f>IF(A2501="","",SUMPRODUCT((A2501&gt;=Setup!$C$19:$C$30)*(A2501&lt;=Setup!$D$19:$D$30)*Setup!$A$19:$A$30))</f>
        <v/>
      </c>
      <c r="P2501" s="34">
        <f>IF(A2501="","",IF(G2501="Standard 15% (Box 1)",ROUND(H2501*Setup!$B$9,2),0))</f>
        <v/>
      </c>
      <c r="Q2501" s="34">
        <f>IF(A2501="","",I2501-P2501)</f>
        <v/>
      </c>
      <c r="R2501" s="23">
        <f>IF(A2501="","",IF(O2501=0,"Outside audit periods; ","")&amp;IF(G2501="","No VAT category; ","")&amp;IF(ABS(Q2501)&gt;Setup!$B$10,"VAT ≠ 15% × net; ","")&amp;IF(AND(F2501="B2B - VAT registered",NOT(AND(LEN(E2501)=15,LEFT(E2501,1)="3",RIGHT(E2501,1)="3",ISNUMBER(--E2501)))),"Invalid/missing customer VAT no; ","")&amp;IF(L2501&lt;&gt;"Yes","Not reported/cleared on FATOORA; ","")&amp;IF(AND(OR(G2501="Zero-rated domestic (Box 3)",G2501="Export (Box 4)"),N2501=""),"Zero-rate/export evidence missing; ","")&amp;IF(AND(C2501="Credit Note",H2501&gt;0),"Credit note should be negative; ","")&amp;IF(AND(C2501="Simplified Tax Invoice",F2501="B2B - VAT registered"),"Simplified invoice issued to VAT-registered B2B; ",""))</f>
        <v/>
      </c>
    </row>
    <row r="2502">
      <c r="A2502" s="17" t="n"/>
      <c r="B2502" s="14" t="n"/>
      <c r="C2502" s="14" t="n"/>
      <c r="D2502" s="14" t="n"/>
      <c r="E2502" s="16" t="n"/>
      <c r="F2502" s="14" t="n"/>
      <c r="G2502" s="14" t="n"/>
      <c r="H2502" s="19" t="n"/>
      <c r="I2502" s="19" t="n"/>
      <c r="J2502" s="34">
        <f>IF(A2502="","",H2502+I2502)</f>
        <v/>
      </c>
      <c r="K2502" s="14" t="n"/>
      <c r="L2502" s="14" t="n"/>
      <c r="M2502" s="14" t="n"/>
      <c r="N2502" s="14" t="n"/>
      <c r="O2502" s="20">
        <f>IF(A2502="","",SUMPRODUCT((A2502&gt;=Setup!$C$19:$C$30)*(A2502&lt;=Setup!$D$19:$D$30)*Setup!$A$19:$A$30))</f>
        <v/>
      </c>
      <c r="P2502" s="34">
        <f>IF(A2502="","",IF(G2502="Standard 15% (Box 1)",ROUND(H2502*Setup!$B$9,2),0))</f>
        <v/>
      </c>
      <c r="Q2502" s="34">
        <f>IF(A2502="","",I2502-P2502)</f>
        <v/>
      </c>
      <c r="R2502" s="23">
        <f>IF(A2502="","",IF(O2502=0,"Outside audit periods; ","")&amp;IF(G2502="","No VAT category; ","")&amp;IF(ABS(Q2502)&gt;Setup!$B$10,"VAT ≠ 15% × net; ","")&amp;IF(AND(F2502="B2B - VAT registered",NOT(AND(LEN(E2502)=15,LEFT(E2502,1)="3",RIGHT(E2502,1)="3",ISNUMBER(--E2502)))),"Invalid/missing customer VAT no; ","")&amp;IF(L2502&lt;&gt;"Yes","Not reported/cleared on FATOORA; ","")&amp;IF(AND(OR(G2502="Zero-rated domestic (Box 3)",G2502="Export (Box 4)"),N2502=""),"Zero-rate/export evidence missing; ","")&amp;IF(AND(C2502="Credit Note",H2502&gt;0),"Credit note should be negative; ","")&amp;IF(AND(C2502="Simplified Tax Invoice",F2502="B2B - VAT registered"),"Simplified invoice issued to VAT-registered B2B; ",""))</f>
        <v/>
      </c>
    </row>
    <row r="2503">
      <c r="A2503" s="17" t="n"/>
      <c r="B2503" s="14" t="n"/>
      <c r="C2503" s="14" t="n"/>
      <c r="D2503" s="14" t="n"/>
      <c r="E2503" s="16" t="n"/>
      <c r="F2503" s="14" t="n"/>
      <c r="G2503" s="14" t="n"/>
      <c r="H2503" s="19" t="n"/>
      <c r="I2503" s="19" t="n"/>
      <c r="J2503" s="34">
        <f>IF(A2503="","",H2503+I2503)</f>
        <v/>
      </c>
      <c r="K2503" s="14" t="n"/>
      <c r="L2503" s="14" t="n"/>
      <c r="M2503" s="14" t="n"/>
      <c r="N2503" s="14" t="n"/>
      <c r="O2503" s="20">
        <f>IF(A2503="","",SUMPRODUCT((A2503&gt;=Setup!$C$19:$C$30)*(A2503&lt;=Setup!$D$19:$D$30)*Setup!$A$19:$A$30))</f>
        <v/>
      </c>
      <c r="P2503" s="34">
        <f>IF(A2503="","",IF(G2503="Standard 15% (Box 1)",ROUND(H2503*Setup!$B$9,2),0))</f>
        <v/>
      </c>
      <c r="Q2503" s="34">
        <f>IF(A2503="","",I2503-P2503)</f>
        <v/>
      </c>
      <c r="R2503" s="23">
        <f>IF(A2503="","",IF(O2503=0,"Outside audit periods; ","")&amp;IF(G2503="","No VAT category; ","")&amp;IF(ABS(Q2503)&gt;Setup!$B$10,"VAT ≠ 15% × net; ","")&amp;IF(AND(F2503="B2B - VAT registered",NOT(AND(LEN(E2503)=15,LEFT(E2503,1)="3",RIGHT(E2503,1)="3",ISNUMBER(--E2503)))),"Invalid/missing customer VAT no; ","")&amp;IF(L2503&lt;&gt;"Yes","Not reported/cleared on FATOORA; ","")&amp;IF(AND(OR(G2503="Zero-rated domestic (Box 3)",G2503="Export (Box 4)"),N2503=""),"Zero-rate/export evidence missing; ","")&amp;IF(AND(C2503="Credit Note",H2503&gt;0),"Credit note should be negative; ","")&amp;IF(AND(C2503="Simplified Tax Invoice",F2503="B2B - VAT registered"),"Simplified invoice issued to VAT-registered B2B; ",""))</f>
        <v/>
      </c>
    </row>
    <row r="2504">
      <c r="A2504" s="17" t="n"/>
      <c r="B2504" s="14" t="n"/>
      <c r="C2504" s="14" t="n"/>
      <c r="D2504" s="14" t="n"/>
      <c r="E2504" s="16" t="n"/>
      <c r="F2504" s="14" t="n"/>
      <c r="G2504" s="14" t="n"/>
      <c r="H2504" s="19" t="n"/>
      <c r="I2504" s="19" t="n"/>
      <c r="J2504" s="34">
        <f>IF(A2504="","",H2504+I2504)</f>
        <v/>
      </c>
      <c r="K2504" s="14" t="n"/>
      <c r="L2504" s="14" t="n"/>
      <c r="M2504" s="14" t="n"/>
      <c r="N2504" s="14" t="n"/>
      <c r="O2504" s="20">
        <f>IF(A2504="","",SUMPRODUCT((A2504&gt;=Setup!$C$19:$C$30)*(A2504&lt;=Setup!$D$19:$D$30)*Setup!$A$19:$A$30))</f>
        <v/>
      </c>
      <c r="P2504" s="34">
        <f>IF(A2504="","",IF(G2504="Standard 15% (Box 1)",ROUND(H2504*Setup!$B$9,2),0))</f>
        <v/>
      </c>
      <c r="Q2504" s="34">
        <f>IF(A2504="","",I2504-P2504)</f>
        <v/>
      </c>
      <c r="R2504" s="23">
        <f>IF(A2504="","",IF(O2504=0,"Outside audit periods; ","")&amp;IF(G2504="","No VAT category; ","")&amp;IF(ABS(Q2504)&gt;Setup!$B$10,"VAT ≠ 15% × net; ","")&amp;IF(AND(F2504="B2B - VAT registered",NOT(AND(LEN(E2504)=15,LEFT(E2504,1)="3",RIGHT(E2504,1)="3",ISNUMBER(--E2504)))),"Invalid/missing customer VAT no; ","")&amp;IF(L2504&lt;&gt;"Yes","Not reported/cleared on FATOORA; ","")&amp;IF(AND(OR(G2504="Zero-rated domestic (Box 3)",G2504="Export (Box 4)"),N2504=""),"Zero-rate/export evidence missing; ","")&amp;IF(AND(C2504="Credit Note",H2504&gt;0),"Credit note should be negative; ","")&amp;IF(AND(C2504="Simplified Tax Invoice",F2504="B2B - VAT registered"),"Simplified invoice issued to VAT-registered B2B; ",""))</f>
        <v/>
      </c>
    </row>
    <row r="2505">
      <c r="A2505" s="17" t="n"/>
      <c r="B2505" s="14" t="n"/>
      <c r="C2505" s="14" t="n"/>
      <c r="D2505" s="14" t="n"/>
      <c r="E2505" s="16" t="n"/>
      <c r="F2505" s="14" t="n"/>
      <c r="G2505" s="14" t="n"/>
      <c r="H2505" s="19" t="n"/>
      <c r="I2505" s="19" t="n"/>
      <c r="J2505" s="34">
        <f>IF(A2505="","",H2505+I2505)</f>
        <v/>
      </c>
      <c r="K2505" s="14" t="n"/>
      <c r="L2505" s="14" t="n"/>
      <c r="M2505" s="14" t="n"/>
      <c r="N2505" s="14" t="n"/>
      <c r="O2505" s="20">
        <f>IF(A2505="","",SUMPRODUCT((A2505&gt;=Setup!$C$19:$C$30)*(A2505&lt;=Setup!$D$19:$D$30)*Setup!$A$19:$A$30))</f>
        <v/>
      </c>
      <c r="P2505" s="34">
        <f>IF(A2505="","",IF(G2505="Standard 15% (Box 1)",ROUND(H2505*Setup!$B$9,2),0))</f>
        <v/>
      </c>
      <c r="Q2505" s="34">
        <f>IF(A2505="","",I2505-P2505)</f>
        <v/>
      </c>
      <c r="R2505" s="23">
        <f>IF(A2505="","",IF(O2505=0,"Outside audit periods; ","")&amp;IF(G2505="","No VAT category; ","")&amp;IF(ABS(Q2505)&gt;Setup!$B$10,"VAT ≠ 15% × net; ","")&amp;IF(AND(F2505="B2B - VAT registered",NOT(AND(LEN(E2505)=15,LEFT(E2505,1)="3",RIGHT(E2505,1)="3",ISNUMBER(--E2505)))),"Invalid/missing customer VAT no; ","")&amp;IF(L2505&lt;&gt;"Yes","Not reported/cleared on FATOORA; ","")&amp;IF(AND(OR(G2505="Zero-rated domestic (Box 3)",G2505="Export (Box 4)"),N2505=""),"Zero-rate/export evidence missing; ","")&amp;IF(AND(C2505="Credit Note",H2505&gt;0),"Credit note should be negative; ","")&amp;IF(AND(C2505="Simplified Tax Invoice",F2505="B2B - VAT registered"),"Simplified invoice issued to VAT-registered B2B; ",""))</f>
        <v/>
      </c>
    </row>
    <row r="2506">
      <c r="A2506" s="17" t="n"/>
      <c r="B2506" s="14" t="n"/>
      <c r="C2506" s="14" t="n"/>
      <c r="D2506" s="14" t="n"/>
      <c r="E2506" s="16" t="n"/>
      <c r="F2506" s="14" t="n"/>
      <c r="G2506" s="14" t="n"/>
      <c r="H2506" s="19" t="n"/>
      <c r="I2506" s="19" t="n"/>
      <c r="J2506" s="34">
        <f>IF(A2506="","",H2506+I2506)</f>
        <v/>
      </c>
      <c r="K2506" s="14" t="n"/>
      <c r="L2506" s="14" t="n"/>
      <c r="M2506" s="14" t="n"/>
      <c r="N2506" s="14" t="n"/>
      <c r="O2506" s="20">
        <f>IF(A2506="","",SUMPRODUCT((A2506&gt;=Setup!$C$19:$C$30)*(A2506&lt;=Setup!$D$19:$D$30)*Setup!$A$19:$A$30))</f>
        <v/>
      </c>
      <c r="P2506" s="34">
        <f>IF(A2506="","",IF(G2506="Standard 15% (Box 1)",ROUND(H2506*Setup!$B$9,2),0))</f>
        <v/>
      </c>
      <c r="Q2506" s="34">
        <f>IF(A2506="","",I2506-P2506)</f>
        <v/>
      </c>
      <c r="R2506" s="23">
        <f>IF(A2506="","",IF(O2506=0,"Outside audit periods; ","")&amp;IF(G2506="","No VAT category; ","")&amp;IF(ABS(Q2506)&gt;Setup!$B$10,"VAT ≠ 15% × net; ","")&amp;IF(AND(F2506="B2B - VAT registered",NOT(AND(LEN(E2506)=15,LEFT(E2506,1)="3",RIGHT(E2506,1)="3",ISNUMBER(--E2506)))),"Invalid/missing customer VAT no; ","")&amp;IF(L2506&lt;&gt;"Yes","Not reported/cleared on FATOORA; ","")&amp;IF(AND(OR(G2506="Zero-rated domestic (Box 3)",G2506="Export (Box 4)"),N2506=""),"Zero-rate/export evidence missing; ","")&amp;IF(AND(C2506="Credit Note",H2506&gt;0),"Credit note should be negative; ","")&amp;IF(AND(C2506="Simplified Tax Invoice",F2506="B2B - VAT registered"),"Simplified invoice issued to VAT-registered B2B; ",""))</f>
        <v/>
      </c>
    </row>
    <row r="2507">
      <c r="A2507" s="17" t="n"/>
      <c r="B2507" s="14" t="n"/>
      <c r="C2507" s="14" t="n"/>
      <c r="D2507" s="14" t="n"/>
      <c r="E2507" s="16" t="n"/>
      <c r="F2507" s="14" t="n"/>
      <c r="G2507" s="14" t="n"/>
      <c r="H2507" s="19" t="n"/>
      <c r="I2507" s="19" t="n"/>
      <c r="J2507" s="34">
        <f>IF(A2507="","",H2507+I2507)</f>
        <v/>
      </c>
      <c r="K2507" s="14" t="n"/>
      <c r="L2507" s="14" t="n"/>
      <c r="M2507" s="14" t="n"/>
      <c r="N2507" s="14" t="n"/>
      <c r="O2507" s="20">
        <f>IF(A2507="","",SUMPRODUCT((A2507&gt;=Setup!$C$19:$C$30)*(A2507&lt;=Setup!$D$19:$D$30)*Setup!$A$19:$A$30))</f>
        <v/>
      </c>
      <c r="P2507" s="34">
        <f>IF(A2507="","",IF(G2507="Standard 15% (Box 1)",ROUND(H2507*Setup!$B$9,2),0))</f>
        <v/>
      </c>
      <c r="Q2507" s="34">
        <f>IF(A2507="","",I2507-P2507)</f>
        <v/>
      </c>
      <c r="R2507" s="23">
        <f>IF(A2507="","",IF(O2507=0,"Outside audit periods; ","")&amp;IF(G2507="","No VAT category; ","")&amp;IF(ABS(Q2507)&gt;Setup!$B$10,"VAT ≠ 15% × net; ","")&amp;IF(AND(F2507="B2B - VAT registered",NOT(AND(LEN(E2507)=15,LEFT(E2507,1)="3",RIGHT(E2507,1)="3",ISNUMBER(--E2507)))),"Invalid/missing customer VAT no; ","")&amp;IF(L2507&lt;&gt;"Yes","Not reported/cleared on FATOORA; ","")&amp;IF(AND(OR(G2507="Zero-rated domestic (Box 3)",G2507="Export (Box 4)"),N2507=""),"Zero-rate/export evidence missing; ","")&amp;IF(AND(C2507="Credit Note",H2507&gt;0),"Credit note should be negative; ","")&amp;IF(AND(C2507="Simplified Tax Invoice",F2507="B2B - VAT registered"),"Simplified invoice issued to VAT-registered B2B; ",""))</f>
        <v/>
      </c>
    </row>
    <row r="2508">
      <c r="A2508" s="17" t="n"/>
      <c r="B2508" s="14" t="n"/>
      <c r="C2508" s="14" t="n"/>
      <c r="D2508" s="14" t="n"/>
      <c r="E2508" s="16" t="n"/>
      <c r="F2508" s="14" t="n"/>
      <c r="G2508" s="14" t="n"/>
      <c r="H2508" s="19" t="n"/>
      <c r="I2508" s="19" t="n"/>
      <c r="J2508" s="34">
        <f>IF(A2508="","",H2508+I2508)</f>
        <v/>
      </c>
      <c r="K2508" s="14" t="n"/>
      <c r="L2508" s="14" t="n"/>
      <c r="M2508" s="14" t="n"/>
      <c r="N2508" s="14" t="n"/>
      <c r="O2508" s="20">
        <f>IF(A2508="","",SUMPRODUCT((A2508&gt;=Setup!$C$19:$C$30)*(A2508&lt;=Setup!$D$19:$D$30)*Setup!$A$19:$A$30))</f>
        <v/>
      </c>
      <c r="P2508" s="34">
        <f>IF(A2508="","",IF(G2508="Standard 15% (Box 1)",ROUND(H2508*Setup!$B$9,2),0))</f>
        <v/>
      </c>
      <c r="Q2508" s="34">
        <f>IF(A2508="","",I2508-P2508)</f>
        <v/>
      </c>
      <c r="R2508" s="23">
        <f>IF(A2508="","",IF(O2508=0,"Outside audit periods; ","")&amp;IF(G2508="","No VAT category; ","")&amp;IF(ABS(Q2508)&gt;Setup!$B$10,"VAT ≠ 15% × net; ","")&amp;IF(AND(F2508="B2B - VAT registered",NOT(AND(LEN(E2508)=15,LEFT(E2508,1)="3",RIGHT(E2508,1)="3",ISNUMBER(--E2508)))),"Invalid/missing customer VAT no; ","")&amp;IF(L2508&lt;&gt;"Yes","Not reported/cleared on FATOORA; ","")&amp;IF(AND(OR(G2508="Zero-rated domestic (Box 3)",G2508="Export (Box 4)"),N2508=""),"Zero-rate/export evidence missing; ","")&amp;IF(AND(C2508="Credit Note",H2508&gt;0),"Credit note should be negative; ","")&amp;IF(AND(C2508="Simplified Tax Invoice",F2508="B2B - VAT registered"),"Simplified invoice issued to VAT-registered B2B; ",""))</f>
        <v/>
      </c>
    </row>
    <row r="2509">
      <c r="A2509" s="17" t="n"/>
      <c r="B2509" s="14" t="n"/>
      <c r="C2509" s="14" t="n"/>
      <c r="D2509" s="14" t="n"/>
      <c r="E2509" s="16" t="n"/>
      <c r="F2509" s="14" t="n"/>
      <c r="G2509" s="14" t="n"/>
      <c r="H2509" s="19" t="n"/>
      <c r="I2509" s="19" t="n"/>
      <c r="J2509" s="34">
        <f>IF(A2509="","",H2509+I2509)</f>
        <v/>
      </c>
      <c r="K2509" s="14" t="n"/>
      <c r="L2509" s="14" t="n"/>
      <c r="M2509" s="14" t="n"/>
      <c r="N2509" s="14" t="n"/>
      <c r="O2509" s="20">
        <f>IF(A2509="","",SUMPRODUCT((A2509&gt;=Setup!$C$19:$C$30)*(A2509&lt;=Setup!$D$19:$D$30)*Setup!$A$19:$A$30))</f>
        <v/>
      </c>
      <c r="P2509" s="34">
        <f>IF(A2509="","",IF(G2509="Standard 15% (Box 1)",ROUND(H2509*Setup!$B$9,2),0))</f>
        <v/>
      </c>
      <c r="Q2509" s="34">
        <f>IF(A2509="","",I2509-P2509)</f>
        <v/>
      </c>
      <c r="R2509" s="23">
        <f>IF(A2509="","",IF(O2509=0,"Outside audit periods; ","")&amp;IF(G2509="","No VAT category; ","")&amp;IF(ABS(Q2509)&gt;Setup!$B$10,"VAT ≠ 15% × net; ","")&amp;IF(AND(F2509="B2B - VAT registered",NOT(AND(LEN(E2509)=15,LEFT(E2509,1)="3",RIGHT(E2509,1)="3",ISNUMBER(--E2509)))),"Invalid/missing customer VAT no; ","")&amp;IF(L2509&lt;&gt;"Yes","Not reported/cleared on FATOORA; ","")&amp;IF(AND(OR(G2509="Zero-rated domestic (Box 3)",G2509="Export (Box 4)"),N2509=""),"Zero-rate/export evidence missing; ","")&amp;IF(AND(C2509="Credit Note",H2509&gt;0),"Credit note should be negative; ","")&amp;IF(AND(C2509="Simplified Tax Invoice",F2509="B2B - VAT registered"),"Simplified invoice issued to VAT-registered B2B; ",""))</f>
        <v/>
      </c>
    </row>
    <row r="2510">
      <c r="A2510" s="17" t="n"/>
      <c r="B2510" s="14" t="n"/>
      <c r="C2510" s="14" t="n"/>
      <c r="D2510" s="14" t="n"/>
      <c r="E2510" s="16" t="n"/>
      <c r="F2510" s="14" t="n"/>
      <c r="G2510" s="14" t="n"/>
      <c r="H2510" s="19" t="n"/>
      <c r="I2510" s="19" t="n"/>
      <c r="J2510" s="34">
        <f>IF(A2510="","",H2510+I2510)</f>
        <v/>
      </c>
      <c r="K2510" s="14" t="n"/>
      <c r="L2510" s="14" t="n"/>
      <c r="M2510" s="14" t="n"/>
      <c r="N2510" s="14" t="n"/>
      <c r="O2510" s="20">
        <f>IF(A2510="","",SUMPRODUCT((A2510&gt;=Setup!$C$19:$C$30)*(A2510&lt;=Setup!$D$19:$D$30)*Setup!$A$19:$A$30))</f>
        <v/>
      </c>
      <c r="P2510" s="34">
        <f>IF(A2510="","",IF(G2510="Standard 15% (Box 1)",ROUND(H2510*Setup!$B$9,2),0))</f>
        <v/>
      </c>
      <c r="Q2510" s="34">
        <f>IF(A2510="","",I2510-P2510)</f>
        <v/>
      </c>
      <c r="R2510" s="23">
        <f>IF(A2510="","",IF(O2510=0,"Outside audit periods; ","")&amp;IF(G2510="","No VAT category; ","")&amp;IF(ABS(Q2510)&gt;Setup!$B$10,"VAT ≠ 15% × net; ","")&amp;IF(AND(F2510="B2B - VAT registered",NOT(AND(LEN(E2510)=15,LEFT(E2510,1)="3",RIGHT(E2510,1)="3",ISNUMBER(--E2510)))),"Invalid/missing customer VAT no; ","")&amp;IF(L2510&lt;&gt;"Yes","Not reported/cleared on FATOORA; ","")&amp;IF(AND(OR(G2510="Zero-rated domestic (Box 3)",G2510="Export (Box 4)"),N2510=""),"Zero-rate/export evidence missing; ","")&amp;IF(AND(C2510="Credit Note",H2510&gt;0),"Credit note should be negative; ","")&amp;IF(AND(C2510="Simplified Tax Invoice",F2510="B2B - VAT registered"),"Simplified invoice issued to VAT-registered B2B; ",""))</f>
        <v/>
      </c>
    </row>
    <row r="2511">
      <c r="A2511" s="17" t="n"/>
      <c r="B2511" s="14" t="n"/>
      <c r="C2511" s="14" t="n"/>
      <c r="D2511" s="14" t="n"/>
      <c r="E2511" s="16" t="n"/>
      <c r="F2511" s="14" t="n"/>
      <c r="G2511" s="14" t="n"/>
      <c r="H2511" s="19" t="n"/>
      <c r="I2511" s="19" t="n"/>
      <c r="J2511" s="34">
        <f>IF(A2511="","",H2511+I2511)</f>
        <v/>
      </c>
      <c r="K2511" s="14" t="n"/>
      <c r="L2511" s="14" t="n"/>
      <c r="M2511" s="14" t="n"/>
      <c r="N2511" s="14" t="n"/>
      <c r="O2511" s="20">
        <f>IF(A2511="","",SUMPRODUCT((A2511&gt;=Setup!$C$19:$C$30)*(A2511&lt;=Setup!$D$19:$D$30)*Setup!$A$19:$A$30))</f>
        <v/>
      </c>
      <c r="P2511" s="34">
        <f>IF(A2511="","",IF(G2511="Standard 15% (Box 1)",ROUND(H2511*Setup!$B$9,2),0))</f>
        <v/>
      </c>
      <c r="Q2511" s="34">
        <f>IF(A2511="","",I2511-P2511)</f>
        <v/>
      </c>
      <c r="R2511" s="23">
        <f>IF(A2511="","",IF(O2511=0,"Outside audit periods; ","")&amp;IF(G2511="","No VAT category; ","")&amp;IF(ABS(Q2511)&gt;Setup!$B$10,"VAT ≠ 15% × net; ","")&amp;IF(AND(F2511="B2B - VAT registered",NOT(AND(LEN(E2511)=15,LEFT(E2511,1)="3",RIGHT(E2511,1)="3",ISNUMBER(--E2511)))),"Invalid/missing customer VAT no; ","")&amp;IF(L2511&lt;&gt;"Yes","Not reported/cleared on FATOORA; ","")&amp;IF(AND(OR(G2511="Zero-rated domestic (Box 3)",G2511="Export (Box 4)"),N2511=""),"Zero-rate/export evidence missing; ","")&amp;IF(AND(C2511="Credit Note",H2511&gt;0),"Credit note should be negative; ","")&amp;IF(AND(C2511="Simplified Tax Invoice",F2511="B2B - VAT registered"),"Simplified invoice issued to VAT-registered B2B; ",""))</f>
        <v/>
      </c>
    </row>
    <row r="2512">
      <c r="A2512" s="17" t="n"/>
      <c r="B2512" s="14" t="n"/>
      <c r="C2512" s="14" t="n"/>
      <c r="D2512" s="14" t="n"/>
      <c r="E2512" s="16" t="n"/>
      <c r="F2512" s="14" t="n"/>
      <c r="G2512" s="14" t="n"/>
      <c r="H2512" s="19" t="n"/>
      <c r="I2512" s="19" t="n"/>
      <c r="J2512" s="34">
        <f>IF(A2512="","",H2512+I2512)</f>
        <v/>
      </c>
      <c r="K2512" s="14" t="n"/>
      <c r="L2512" s="14" t="n"/>
      <c r="M2512" s="14" t="n"/>
      <c r="N2512" s="14" t="n"/>
      <c r="O2512" s="20">
        <f>IF(A2512="","",SUMPRODUCT((A2512&gt;=Setup!$C$19:$C$30)*(A2512&lt;=Setup!$D$19:$D$30)*Setup!$A$19:$A$30))</f>
        <v/>
      </c>
      <c r="P2512" s="34">
        <f>IF(A2512="","",IF(G2512="Standard 15% (Box 1)",ROUND(H2512*Setup!$B$9,2),0))</f>
        <v/>
      </c>
      <c r="Q2512" s="34">
        <f>IF(A2512="","",I2512-P2512)</f>
        <v/>
      </c>
      <c r="R2512" s="23">
        <f>IF(A2512="","",IF(O2512=0,"Outside audit periods; ","")&amp;IF(G2512="","No VAT category; ","")&amp;IF(ABS(Q2512)&gt;Setup!$B$10,"VAT ≠ 15% × net; ","")&amp;IF(AND(F2512="B2B - VAT registered",NOT(AND(LEN(E2512)=15,LEFT(E2512,1)="3",RIGHT(E2512,1)="3",ISNUMBER(--E2512)))),"Invalid/missing customer VAT no; ","")&amp;IF(L2512&lt;&gt;"Yes","Not reported/cleared on FATOORA; ","")&amp;IF(AND(OR(G2512="Zero-rated domestic (Box 3)",G2512="Export (Box 4)"),N2512=""),"Zero-rate/export evidence missing; ","")&amp;IF(AND(C2512="Credit Note",H2512&gt;0),"Credit note should be negative; ","")&amp;IF(AND(C2512="Simplified Tax Invoice",F2512="B2B - VAT registered"),"Simplified invoice issued to VAT-registered B2B; ",""))</f>
        <v/>
      </c>
    </row>
    <row r="2513">
      <c r="A2513" s="17" t="n"/>
      <c r="B2513" s="14" t="n"/>
      <c r="C2513" s="14" t="n"/>
      <c r="D2513" s="14" t="n"/>
      <c r="E2513" s="16" t="n"/>
      <c r="F2513" s="14" t="n"/>
      <c r="G2513" s="14" t="n"/>
      <c r="H2513" s="19" t="n"/>
      <c r="I2513" s="19" t="n"/>
      <c r="J2513" s="34">
        <f>IF(A2513="","",H2513+I2513)</f>
        <v/>
      </c>
      <c r="K2513" s="14" t="n"/>
      <c r="L2513" s="14" t="n"/>
      <c r="M2513" s="14" t="n"/>
      <c r="N2513" s="14" t="n"/>
      <c r="O2513" s="20">
        <f>IF(A2513="","",SUMPRODUCT((A2513&gt;=Setup!$C$19:$C$30)*(A2513&lt;=Setup!$D$19:$D$30)*Setup!$A$19:$A$30))</f>
        <v/>
      </c>
      <c r="P2513" s="34">
        <f>IF(A2513="","",IF(G2513="Standard 15% (Box 1)",ROUND(H2513*Setup!$B$9,2),0))</f>
        <v/>
      </c>
      <c r="Q2513" s="34">
        <f>IF(A2513="","",I2513-P2513)</f>
        <v/>
      </c>
      <c r="R2513" s="23">
        <f>IF(A2513="","",IF(O2513=0,"Outside audit periods; ","")&amp;IF(G2513="","No VAT category; ","")&amp;IF(ABS(Q2513)&gt;Setup!$B$10,"VAT ≠ 15% × net; ","")&amp;IF(AND(F2513="B2B - VAT registered",NOT(AND(LEN(E2513)=15,LEFT(E2513,1)="3",RIGHT(E2513,1)="3",ISNUMBER(--E2513)))),"Invalid/missing customer VAT no; ","")&amp;IF(L2513&lt;&gt;"Yes","Not reported/cleared on FATOORA; ","")&amp;IF(AND(OR(G2513="Zero-rated domestic (Box 3)",G2513="Export (Box 4)"),N2513=""),"Zero-rate/export evidence missing; ","")&amp;IF(AND(C2513="Credit Note",H2513&gt;0),"Credit note should be negative; ","")&amp;IF(AND(C2513="Simplified Tax Invoice",F2513="B2B - VAT registered"),"Simplified invoice issued to VAT-registered B2B; ",""))</f>
        <v/>
      </c>
    </row>
    <row r="2514">
      <c r="A2514" s="17" t="n"/>
      <c r="B2514" s="14" t="n"/>
      <c r="C2514" s="14" t="n"/>
      <c r="D2514" s="14" t="n"/>
      <c r="E2514" s="16" t="n"/>
      <c r="F2514" s="14" t="n"/>
      <c r="G2514" s="14" t="n"/>
      <c r="H2514" s="19" t="n"/>
      <c r="I2514" s="19" t="n"/>
      <c r="J2514" s="34">
        <f>IF(A2514="","",H2514+I2514)</f>
        <v/>
      </c>
      <c r="K2514" s="14" t="n"/>
      <c r="L2514" s="14" t="n"/>
      <c r="M2514" s="14" t="n"/>
      <c r="N2514" s="14" t="n"/>
      <c r="O2514" s="20">
        <f>IF(A2514="","",SUMPRODUCT((A2514&gt;=Setup!$C$19:$C$30)*(A2514&lt;=Setup!$D$19:$D$30)*Setup!$A$19:$A$30))</f>
        <v/>
      </c>
      <c r="P2514" s="34">
        <f>IF(A2514="","",IF(G2514="Standard 15% (Box 1)",ROUND(H2514*Setup!$B$9,2),0))</f>
        <v/>
      </c>
      <c r="Q2514" s="34">
        <f>IF(A2514="","",I2514-P2514)</f>
        <v/>
      </c>
      <c r="R2514" s="23">
        <f>IF(A2514="","",IF(O2514=0,"Outside audit periods; ","")&amp;IF(G2514="","No VAT category; ","")&amp;IF(ABS(Q2514)&gt;Setup!$B$10,"VAT ≠ 15% × net; ","")&amp;IF(AND(F2514="B2B - VAT registered",NOT(AND(LEN(E2514)=15,LEFT(E2514,1)="3",RIGHT(E2514,1)="3",ISNUMBER(--E2514)))),"Invalid/missing customer VAT no; ","")&amp;IF(L2514&lt;&gt;"Yes","Not reported/cleared on FATOORA; ","")&amp;IF(AND(OR(G2514="Zero-rated domestic (Box 3)",G2514="Export (Box 4)"),N2514=""),"Zero-rate/export evidence missing; ","")&amp;IF(AND(C2514="Credit Note",H2514&gt;0),"Credit note should be negative; ","")&amp;IF(AND(C2514="Simplified Tax Invoice",F2514="B2B - VAT registered"),"Simplified invoice issued to VAT-registered B2B; ",""))</f>
        <v/>
      </c>
    </row>
    <row r="2515">
      <c r="A2515" s="17" t="n"/>
      <c r="B2515" s="14" t="n"/>
      <c r="C2515" s="14" t="n"/>
      <c r="D2515" s="14" t="n"/>
      <c r="E2515" s="16" t="n"/>
      <c r="F2515" s="14" t="n"/>
      <c r="G2515" s="14" t="n"/>
      <c r="H2515" s="19" t="n"/>
      <c r="I2515" s="19" t="n"/>
      <c r="J2515" s="34">
        <f>IF(A2515="","",H2515+I2515)</f>
        <v/>
      </c>
      <c r="K2515" s="14" t="n"/>
      <c r="L2515" s="14" t="n"/>
      <c r="M2515" s="14" t="n"/>
      <c r="N2515" s="14" t="n"/>
      <c r="O2515" s="20">
        <f>IF(A2515="","",SUMPRODUCT((A2515&gt;=Setup!$C$19:$C$30)*(A2515&lt;=Setup!$D$19:$D$30)*Setup!$A$19:$A$30))</f>
        <v/>
      </c>
      <c r="P2515" s="34">
        <f>IF(A2515="","",IF(G2515="Standard 15% (Box 1)",ROUND(H2515*Setup!$B$9,2),0))</f>
        <v/>
      </c>
      <c r="Q2515" s="34">
        <f>IF(A2515="","",I2515-P2515)</f>
        <v/>
      </c>
      <c r="R2515" s="23">
        <f>IF(A2515="","",IF(O2515=0,"Outside audit periods; ","")&amp;IF(G2515="","No VAT category; ","")&amp;IF(ABS(Q2515)&gt;Setup!$B$10,"VAT ≠ 15% × net; ","")&amp;IF(AND(F2515="B2B - VAT registered",NOT(AND(LEN(E2515)=15,LEFT(E2515,1)="3",RIGHT(E2515,1)="3",ISNUMBER(--E2515)))),"Invalid/missing customer VAT no; ","")&amp;IF(L2515&lt;&gt;"Yes","Not reported/cleared on FATOORA; ","")&amp;IF(AND(OR(G2515="Zero-rated domestic (Box 3)",G2515="Export (Box 4)"),N2515=""),"Zero-rate/export evidence missing; ","")&amp;IF(AND(C2515="Credit Note",H2515&gt;0),"Credit note should be negative; ","")&amp;IF(AND(C2515="Simplified Tax Invoice",F2515="B2B - VAT registered"),"Simplified invoice issued to VAT-registered B2B; ",""))</f>
        <v/>
      </c>
    </row>
    <row r="2516">
      <c r="A2516" s="17" t="n"/>
      <c r="B2516" s="14" t="n"/>
      <c r="C2516" s="14" t="n"/>
      <c r="D2516" s="14" t="n"/>
      <c r="E2516" s="16" t="n"/>
      <c r="F2516" s="14" t="n"/>
      <c r="G2516" s="14" t="n"/>
      <c r="H2516" s="19" t="n"/>
      <c r="I2516" s="19" t="n"/>
      <c r="J2516" s="34">
        <f>IF(A2516="","",H2516+I2516)</f>
        <v/>
      </c>
      <c r="K2516" s="14" t="n"/>
      <c r="L2516" s="14" t="n"/>
      <c r="M2516" s="14" t="n"/>
      <c r="N2516" s="14" t="n"/>
      <c r="O2516" s="20">
        <f>IF(A2516="","",SUMPRODUCT((A2516&gt;=Setup!$C$19:$C$30)*(A2516&lt;=Setup!$D$19:$D$30)*Setup!$A$19:$A$30))</f>
        <v/>
      </c>
      <c r="P2516" s="34">
        <f>IF(A2516="","",IF(G2516="Standard 15% (Box 1)",ROUND(H2516*Setup!$B$9,2),0))</f>
        <v/>
      </c>
      <c r="Q2516" s="34">
        <f>IF(A2516="","",I2516-P2516)</f>
        <v/>
      </c>
      <c r="R2516" s="23">
        <f>IF(A2516="","",IF(O2516=0,"Outside audit periods; ","")&amp;IF(G2516="","No VAT category; ","")&amp;IF(ABS(Q2516)&gt;Setup!$B$10,"VAT ≠ 15% × net; ","")&amp;IF(AND(F2516="B2B - VAT registered",NOT(AND(LEN(E2516)=15,LEFT(E2516,1)="3",RIGHT(E2516,1)="3",ISNUMBER(--E2516)))),"Invalid/missing customer VAT no; ","")&amp;IF(L2516&lt;&gt;"Yes","Not reported/cleared on FATOORA; ","")&amp;IF(AND(OR(G2516="Zero-rated domestic (Box 3)",G2516="Export (Box 4)"),N2516=""),"Zero-rate/export evidence missing; ","")&amp;IF(AND(C2516="Credit Note",H2516&gt;0),"Credit note should be negative; ","")&amp;IF(AND(C2516="Simplified Tax Invoice",F2516="B2B - VAT registered"),"Simplified invoice issued to VAT-registered B2B; ",""))</f>
        <v/>
      </c>
    </row>
    <row r="2517">
      <c r="A2517" s="17" t="n"/>
      <c r="B2517" s="14" t="n"/>
      <c r="C2517" s="14" t="n"/>
      <c r="D2517" s="14" t="n"/>
      <c r="E2517" s="16" t="n"/>
      <c r="F2517" s="14" t="n"/>
      <c r="G2517" s="14" t="n"/>
      <c r="H2517" s="19" t="n"/>
      <c r="I2517" s="19" t="n"/>
      <c r="J2517" s="34">
        <f>IF(A2517="","",H2517+I2517)</f>
        <v/>
      </c>
      <c r="K2517" s="14" t="n"/>
      <c r="L2517" s="14" t="n"/>
      <c r="M2517" s="14" t="n"/>
      <c r="N2517" s="14" t="n"/>
      <c r="O2517" s="20">
        <f>IF(A2517="","",SUMPRODUCT((A2517&gt;=Setup!$C$19:$C$30)*(A2517&lt;=Setup!$D$19:$D$30)*Setup!$A$19:$A$30))</f>
        <v/>
      </c>
      <c r="P2517" s="34">
        <f>IF(A2517="","",IF(G2517="Standard 15% (Box 1)",ROUND(H2517*Setup!$B$9,2),0))</f>
        <v/>
      </c>
      <c r="Q2517" s="34">
        <f>IF(A2517="","",I2517-P2517)</f>
        <v/>
      </c>
      <c r="R2517" s="23">
        <f>IF(A2517="","",IF(O2517=0,"Outside audit periods; ","")&amp;IF(G2517="","No VAT category; ","")&amp;IF(ABS(Q2517)&gt;Setup!$B$10,"VAT ≠ 15% × net; ","")&amp;IF(AND(F2517="B2B - VAT registered",NOT(AND(LEN(E2517)=15,LEFT(E2517,1)="3",RIGHT(E2517,1)="3",ISNUMBER(--E2517)))),"Invalid/missing customer VAT no; ","")&amp;IF(L2517&lt;&gt;"Yes","Not reported/cleared on FATOORA; ","")&amp;IF(AND(OR(G2517="Zero-rated domestic (Box 3)",G2517="Export (Box 4)"),N2517=""),"Zero-rate/export evidence missing; ","")&amp;IF(AND(C2517="Credit Note",H2517&gt;0),"Credit note should be negative; ","")&amp;IF(AND(C2517="Simplified Tax Invoice",F2517="B2B - VAT registered"),"Simplified invoice issued to VAT-registered B2B; ",""))</f>
        <v/>
      </c>
    </row>
    <row r="2518">
      <c r="A2518" s="17" t="n"/>
      <c r="B2518" s="14" t="n"/>
      <c r="C2518" s="14" t="n"/>
      <c r="D2518" s="14" t="n"/>
      <c r="E2518" s="16" t="n"/>
      <c r="F2518" s="14" t="n"/>
      <c r="G2518" s="14" t="n"/>
      <c r="H2518" s="19" t="n"/>
      <c r="I2518" s="19" t="n"/>
      <c r="J2518" s="34">
        <f>IF(A2518="","",H2518+I2518)</f>
        <v/>
      </c>
      <c r="K2518" s="14" t="n"/>
      <c r="L2518" s="14" t="n"/>
      <c r="M2518" s="14" t="n"/>
      <c r="N2518" s="14" t="n"/>
      <c r="O2518" s="20">
        <f>IF(A2518="","",SUMPRODUCT((A2518&gt;=Setup!$C$19:$C$30)*(A2518&lt;=Setup!$D$19:$D$30)*Setup!$A$19:$A$30))</f>
        <v/>
      </c>
      <c r="P2518" s="34">
        <f>IF(A2518="","",IF(G2518="Standard 15% (Box 1)",ROUND(H2518*Setup!$B$9,2),0))</f>
        <v/>
      </c>
      <c r="Q2518" s="34">
        <f>IF(A2518="","",I2518-P2518)</f>
        <v/>
      </c>
      <c r="R2518" s="23">
        <f>IF(A2518="","",IF(O2518=0,"Outside audit periods; ","")&amp;IF(G2518="","No VAT category; ","")&amp;IF(ABS(Q2518)&gt;Setup!$B$10,"VAT ≠ 15% × net; ","")&amp;IF(AND(F2518="B2B - VAT registered",NOT(AND(LEN(E2518)=15,LEFT(E2518,1)="3",RIGHT(E2518,1)="3",ISNUMBER(--E2518)))),"Invalid/missing customer VAT no; ","")&amp;IF(L2518&lt;&gt;"Yes","Not reported/cleared on FATOORA; ","")&amp;IF(AND(OR(G2518="Zero-rated domestic (Box 3)",G2518="Export (Box 4)"),N2518=""),"Zero-rate/export evidence missing; ","")&amp;IF(AND(C2518="Credit Note",H2518&gt;0),"Credit note should be negative; ","")&amp;IF(AND(C2518="Simplified Tax Invoice",F2518="B2B - VAT registered"),"Simplified invoice issued to VAT-registered B2B; ",""))</f>
        <v/>
      </c>
    </row>
    <row r="2519">
      <c r="A2519" s="17" t="n"/>
      <c r="B2519" s="14" t="n"/>
      <c r="C2519" s="14" t="n"/>
      <c r="D2519" s="14" t="n"/>
      <c r="E2519" s="16" t="n"/>
      <c r="F2519" s="14" t="n"/>
      <c r="G2519" s="14" t="n"/>
      <c r="H2519" s="19" t="n"/>
      <c r="I2519" s="19" t="n"/>
      <c r="J2519" s="34">
        <f>IF(A2519="","",H2519+I2519)</f>
        <v/>
      </c>
      <c r="K2519" s="14" t="n"/>
      <c r="L2519" s="14" t="n"/>
      <c r="M2519" s="14" t="n"/>
      <c r="N2519" s="14" t="n"/>
      <c r="O2519" s="20">
        <f>IF(A2519="","",SUMPRODUCT((A2519&gt;=Setup!$C$19:$C$30)*(A2519&lt;=Setup!$D$19:$D$30)*Setup!$A$19:$A$30))</f>
        <v/>
      </c>
      <c r="P2519" s="34">
        <f>IF(A2519="","",IF(G2519="Standard 15% (Box 1)",ROUND(H2519*Setup!$B$9,2),0))</f>
        <v/>
      </c>
      <c r="Q2519" s="34">
        <f>IF(A2519="","",I2519-P2519)</f>
        <v/>
      </c>
      <c r="R2519" s="23">
        <f>IF(A2519="","",IF(O2519=0,"Outside audit periods; ","")&amp;IF(G2519="","No VAT category; ","")&amp;IF(ABS(Q2519)&gt;Setup!$B$10,"VAT ≠ 15% × net; ","")&amp;IF(AND(F2519="B2B - VAT registered",NOT(AND(LEN(E2519)=15,LEFT(E2519,1)="3",RIGHT(E2519,1)="3",ISNUMBER(--E2519)))),"Invalid/missing customer VAT no; ","")&amp;IF(L2519&lt;&gt;"Yes","Not reported/cleared on FATOORA; ","")&amp;IF(AND(OR(G2519="Zero-rated domestic (Box 3)",G2519="Export (Box 4)"),N2519=""),"Zero-rate/export evidence missing; ","")&amp;IF(AND(C2519="Credit Note",H2519&gt;0),"Credit note should be negative; ","")&amp;IF(AND(C2519="Simplified Tax Invoice",F2519="B2B - VAT registered"),"Simplified invoice issued to VAT-registered B2B; ",""))</f>
        <v/>
      </c>
    </row>
    <row r="2520">
      <c r="A2520" s="17" t="n"/>
      <c r="B2520" s="14" t="n"/>
      <c r="C2520" s="14" t="n"/>
      <c r="D2520" s="14" t="n"/>
      <c r="E2520" s="16" t="n"/>
      <c r="F2520" s="14" t="n"/>
      <c r="G2520" s="14" t="n"/>
      <c r="H2520" s="19" t="n"/>
      <c r="I2520" s="19" t="n"/>
      <c r="J2520" s="34">
        <f>IF(A2520="","",H2520+I2520)</f>
        <v/>
      </c>
      <c r="K2520" s="14" t="n"/>
      <c r="L2520" s="14" t="n"/>
      <c r="M2520" s="14" t="n"/>
      <c r="N2520" s="14" t="n"/>
      <c r="O2520" s="20">
        <f>IF(A2520="","",SUMPRODUCT((A2520&gt;=Setup!$C$19:$C$30)*(A2520&lt;=Setup!$D$19:$D$30)*Setup!$A$19:$A$30))</f>
        <v/>
      </c>
      <c r="P2520" s="34">
        <f>IF(A2520="","",IF(G2520="Standard 15% (Box 1)",ROUND(H2520*Setup!$B$9,2),0))</f>
        <v/>
      </c>
      <c r="Q2520" s="34">
        <f>IF(A2520="","",I2520-P2520)</f>
        <v/>
      </c>
      <c r="R2520" s="23">
        <f>IF(A2520="","",IF(O2520=0,"Outside audit periods; ","")&amp;IF(G2520="","No VAT category; ","")&amp;IF(ABS(Q2520)&gt;Setup!$B$10,"VAT ≠ 15% × net; ","")&amp;IF(AND(F2520="B2B - VAT registered",NOT(AND(LEN(E2520)=15,LEFT(E2520,1)="3",RIGHT(E2520,1)="3",ISNUMBER(--E2520)))),"Invalid/missing customer VAT no; ","")&amp;IF(L2520&lt;&gt;"Yes","Not reported/cleared on FATOORA; ","")&amp;IF(AND(OR(G2520="Zero-rated domestic (Box 3)",G2520="Export (Box 4)"),N2520=""),"Zero-rate/export evidence missing; ","")&amp;IF(AND(C2520="Credit Note",H2520&gt;0),"Credit note should be negative; ","")&amp;IF(AND(C2520="Simplified Tax Invoice",F2520="B2B - VAT registered"),"Simplified invoice issued to VAT-registered B2B; ",""))</f>
        <v/>
      </c>
    </row>
    <row r="2521">
      <c r="A2521" s="17" t="n"/>
      <c r="B2521" s="14" t="n"/>
      <c r="C2521" s="14" t="n"/>
      <c r="D2521" s="14" t="n"/>
      <c r="E2521" s="16" t="n"/>
      <c r="F2521" s="14" t="n"/>
      <c r="G2521" s="14" t="n"/>
      <c r="H2521" s="19" t="n"/>
      <c r="I2521" s="19" t="n"/>
      <c r="J2521" s="34">
        <f>IF(A2521="","",H2521+I2521)</f>
        <v/>
      </c>
      <c r="K2521" s="14" t="n"/>
      <c r="L2521" s="14" t="n"/>
      <c r="M2521" s="14" t="n"/>
      <c r="N2521" s="14" t="n"/>
      <c r="O2521" s="20">
        <f>IF(A2521="","",SUMPRODUCT((A2521&gt;=Setup!$C$19:$C$30)*(A2521&lt;=Setup!$D$19:$D$30)*Setup!$A$19:$A$30))</f>
        <v/>
      </c>
      <c r="P2521" s="34">
        <f>IF(A2521="","",IF(G2521="Standard 15% (Box 1)",ROUND(H2521*Setup!$B$9,2),0))</f>
        <v/>
      </c>
      <c r="Q2521" s="34">
        <f>IF(A2521="","",I2521-P2521)</f>
        <v/>
      </c>
      <c r="R2521" s="23">
        <f>IF(A2521="","",IF(O2521=0,"Outside audit periods; ","")&amp;IF(G2521="","No VAT category; ","")&amp;IF(ABS(Q2521)&gt;Setup!$B$10,"VAT ≠ 15% × net; ","")&amp;IF(AND(F2521="B2B - VAT registered",NOT(AND(LEN(E2521)=15,LEFT(E2521,1)="3",RIGHT(E2521,1)="3",ISNUMBER(--E2521)))),"Invalid/missing customer VAT no; ","")&amp;IF(L2521&lt;&gt;"Yes","Not reported/cleared on FATOORA; ","")&amp;IF(AND(OR(G2521="Zero-rated domestic (Box 3)",G2521="Export (Box 4)"),N2521=""),"Zero-rate/export evidence missing; ","")&amp;IF(AND(C2521="Credit Note",H2521&gt;0),"Credit note should be negative; ","")&amp;IF(AND(C2521="Simplified Tax Invoice",F2521="B2B - VAT registered"),"Simplified invoice issued to VAT-registered B2B; ",""))</f>
        <v/>
      </c>
    </row>
    <row r="2522">
      <c r="A2522" s="17" t="n"/>
      <c r="B2522" s="14" t="n"/>
      <c r="C2522" s="14" t="n"/>
      <c r="D2522" s="14" t="n"/>
      <c r="E2522" s="16" t="n"/>
      <c r="F2522" s="14" t="n"/>
      <c r="G2522" s="14" t="n"/>
      <c r="H2522" s="19" t="n"/>
      <c r="I2522" s="19" t="n"/>
      <c r="J2522" s="34">
        <f>IF(A2522="","",H2522+I2522)</f>
        <v/>
      </c>
      <c r="K2522" s="14" t="n"/>
      <c r="L2522" s="14" t="n"/>
      <c r="M2522" s="14" t="n"/>
      <c r="N2522" s="14" t="n"/>
      <c r="O2522" s="20">
        <f>IF(A2522="","",SUMPRODUCT((A2522&gt;=Setup!$C$19:$C$30)*(A2522&lt;=Setup!$D$19:$D$30)*Setup!$A$19:$A$30))</f>
        <v/>
      </c>
      <c r="P2522" s="34">
        <f>IF(A2522="","",IF(G2522="Standard 15% (Box 1)",ROUND(H2522*Setup!$B$9,2),0))</f>
        <v/>
      </c>
      <c r="Q2522" s="34">
        <f>IF(A2522="","",I2522-P2522)</f>
        <v/>
      </c>
      <c r="R2522" s="23">
        <f>IF(A2522="","",IF(O2522=0,"Outside audit periods; ","")&amp;IF(G2522="","No VAT category; ","")&amp;IF(ABS(Q2522)&gt;Setup!$B$10,"VAT ≠ 15% × net; ","")&amp;IF(AND(F2522="B2B - VAT registered",NOT(AND(LEN(E2522)=15,LEFT(E2522,1)="3",RIGHT(E2522,1)="3",ISNUMBER(--E2522)))),"Invalid/missing customer VAT no; ","")&amp;IF(L2522&lt;&gt;"Yes","Not reported/cleared on FATOORA; ","")&amp;IF(AND(OR(G2522="Zero-rated domestic (Box 3)",G2522="Export (Box 4)"),N2522=""),"Zero-rate/export evidence missing; ","")&amp;IF(AND(C2522="Credit Note",H2522&gt;0),"Credit note should be negative; ","")&amp;IF(AND(C2522="Simplified Tax Invoice",F2522="B2B - VAT registered"),"Simplified invoice issued to VAT-registered B2B; ",""))</f>
        <v/>
      </c>
    </row>
    <row r="2523">
      <c r="A2523" s="17" t="n"/>
      <c r="B2523" s="14" t="n"/>
      <c r="C2523" s="14" t="n"/>
      <c r="D2523" s="14" t="n"/>
      <c r="E2523" s="16" t="n"/>
      <c r="F2523" s="14" t="n"/>
      <c r="G2523" s="14" t="n"/>
      <c r="H2523" s="19" t="n"/>
      <c r="I2523" s="19" t="n"/>
      <c r="J2523" s="34">
        <f>IF(A2523="","",H2523+I2523)</f>
        <v/>
      </c>
      <c r="K2523" s="14" t="n"/>
      <c r="L2523" s="14" t="n"/>
      <c r="M2523" s="14" t="n"/>
      <c r="N2523" s="14" t="n"/>
      <c r="O2523" s="20">
        <f>IF(A2523="","",SUMPRODUCT((A2523&gt;=Setup!$C$19:$C$30)*(A2523&lt;=Setup!$D$19:$D$30)*Setup!$A$19:$A$30))</f>
        <v/>
      </c>
      <c r="P2523" s="34">
        <f>IF(A2523="","",IF(G2523="Standard 15% (Box 1)",ROUND(H2523*Setup!$B$9,2),0))</f>
        <v/>
      </c>
      <c r="Q2523" s="34">
        <f>IF(A2523="","",I2523-P2523)</f>
        <v/>
      </c>
      <c r="R2523" s="23">
        <f>IF(A2523="","",IF(O2523=0,"Outside audit periods; ","")&amp;IF(G2523="","No VAT category; ","")&amp;IF(ABS(Q2523)&gt;Setup!$B$10,"VAT ≠ 15% × net; ","")&amp;IF(AND(F2523="B2B - VAT registered",NOT(AND(LEN(E2523)=15,LEFT(E2523,1)="3",RIGHT(E2523,1)="3",ISNUMBER(--E2523)))),"Invalid/missing customer VAT no; ","")&amp;IF(L2523&lt;&gt;"Yes","Not reported/cleared on FATOORA; ","")&amp;IF(AND(OR(G2523="Zero-rated domestic (Box 3)",G2523="Export (Box 4)"),N2523=""),"Zero-rate/export evidence missing; ","")&amp;IF(AND(C2523="Credit Note",H2523&gt;0),"Credit note should be negative; ","")&amp;IF(AND(C2523="Simplified Tax Invoice",F2523="B2B - VAT registered"),"Simplified invoice issued to VAT-registered B2B; ",""))</f>
        <v/>
      </c>
    </row>
    <row r="2524">
      <c r="A2524" s="17" t="n"/>
      <c r="B2524" s="14" t="n"/>
      <c r="C2524" s="14" t="n"/>
      <c r="D2524" s="14" t="n"/>
      <c r="E2524" s="16" t="n"/>
      <c r="F2524" s="14" t="n"/>
      <c r="G2524" s="14" t="n"/>
      <c r="H2524" s="19" t="n"/>
      <c r="I2524" s="19" t="n"/>
      <c r="J2524" s="34">
        <f>IF(A2524="","",H2524+I2524)</f>
        <v/>
      </c>
      <c r="K2524" s="14" t="n"/>
      <c r="L2524" s="14" t="n"/>
      <c r="M2524" s="14" t="n"/>
      <c r="N2524" s="14" t="n"/>
      <c r="O2524" s="20">
        <f>IF(A2524="","",SUMPRODUCT((A2524&gt;=Setup!$C$19:$C$30)*(A2524&lt;=Setup!$D$19:$D$30)*Setup!$A$19:$A$30))</f>
        <v/>
      </c>
      <c r="P2524" s="34">
        <f>IF(A2524="","",IF(G2524="Standard 15% (Box 1)",ROUND(H2524*Setup!$B$9,2),0))</f>
        <v/>
      </c>
      <c r="Q2524" s="34">
        <f>IF(A2524="","",I2524-P2524)</f>
        <v/>
      </c>
      <c r="R2524" s="23">
        <f>IF(A2524="","",IF(O2524=0,"Outside audit periods; ","")&amp;IF(G2524="","No VAT category; ","")&amp;IF(ABS(Q2524)&gt;Setup!$B$10,"VAT ≠ 15% × net; ","")&amp;IF(AND(F2524="B2B - VAT registered",NOT(AND(LEN(E2524)=15,LEFT(E2524,1)="3",RIGHT(E2524,1)="3",ISNUMBER(--E2524)))),"Invalid/missing customer VAT no; ","")&amp;IF(L2524&lt;&gt;"Yes","Not reported/cleared on FATOORA; ","")&amp;IF(AND(OR(G2524="Zero-rated domestic (Box 3)",G2524="Export (Box 4)"),N2524=""),"Zero-rate/export evidence missing; ","")&amp;IF(AND(C2524="Credit Note",H2524&gt;0),"Credit note should be negative; ","")&amp;IF(AND(C2524="Simplified Tax Invoice",F2524="B2B - VAT registered"),"Simplified invoice issued to VAT-registered B2B; ",""))</f>
        <v/>
      </c>
    </row>
    <row r="2525">
      <c r="A2525" s="17" t="n"/>
      <c r="B2525" s="14" t="n"/>
      <c r="C2525" s="14" t="n"/>
      <c r="D2525" s="14" t="n"/>
      <c r="E2525" s="16" t="n"/>
      <c r="F2525" s="14" t="n"/>
      <c r="G2525" s="14" t="n"/>
      <c r="H2525" s="19" t="n"/>
      <c r="I2525" s="19" t="n"/>
      <c r="J2525" s="34">
        <f>IF(A2525="","",H2525+I2525)</f>
        <v/>
      </c>
      <c r="K2525" s="14" t="n"/>
      <c r="L2525" s="14" t="n"/>
      <c r="M2525" s="14" t="n"/>
      <c r="N2525" s="14" t="n"/>
      <c r="O2525" s="20">
        <f>IF(A2525="","",SUMPRODUCT((A2525&gt;=Setup!$C$19:$C$30)*(A2525&lt;=Setup!$D$19:$D$30)*Setup!$A$19:$A$30))</f>
        <v/>
      </c>
      <c r="P2525" s="34">
        <f>IF(A2525="","",IF(G2525="Standard 15% (Box 1)",ROUND(H2525*Setup!$B$9,2),0))</f>
        <v/>
      </c>
      <c r="Q2525" s="34">
        <f>IF(A2525="","",I2525-P2525)</f>
        <v/>
      </c>
      <c r="R2525" s="23">
        <f>IF(A2525="","",IF(O2525=0,"Outside audit periods; ","")&amp;IF(G2525="","No VAT category; ","")&amp;IF(ABS(Q2525)&gt;Setup!$B$10,"VAT ≠ 15% × net; ","")&amp;IF(AND(F2525="B2B - VAT registered",NOT(AND(LEN(E2525)=15,LEFT(E2525,1)="3",RIGHT(E2525,1)="3",ISNUMBER(--E2525)))),"Invalid/missing customer VAT no; ","")&amp;IF(L2525&lt;&gt;"Yes","Not reported/cleared on FATOORA; ","")&amp;IF(AND(OR(G2525="Zero-rated domestic (Box 3)",G2525="Export (Box 4)"),N2525=""),"Zero-rate/export evidence missing; ","")&amp;IF(AND(C2525="Credit Note",H2525&gt;0),"Credit note should be negative; ","")&amp;IF(AND(C2525="Simplified Tax Invoice",F2525="B2B - VAT registered"),"Simplified invoice issued to VAT-registered B2B; ",""))</f>
        <v/>
      </c>
    </row>
    <row r="2526">
      <c r="A2526" s="17" t="n"/>
      <c r="B2526" s="14" t="n"/>
      <c r="C2526" s="14" t="n"/>
      <c r="D2526" s="14" t="n"/>
      <c r="E2526" s="16" t="n"/>
      <c r="F2526" s="14" t="n"/>
      <c r="G2526" s="14" t="n"/>
      <c r="H2526" s="19" t="n"/>
      <c r="I2526" s="19" t="n"/>
      <c r="J2526" s="34">
        <f>IF(A2526="","",H2526+I2526)</f>
        <v/>
      </c>
      <c r="K2526" s="14" t="n"/>
      <c r="L2526" s="14" t="n"/>
      <c r="M2526" s="14" t="n"/>
      <c r="N2526" s="14" t="n"/>
      <c r="O2526" s="20">
        <f>IF(A2526="","",SUMPRODUCT((A2526&gt;=Setup!$C$19:$C$30)*(A2526&lt;=Setup!$D$19:$D$30)*Setup!$A$19:$A$30))</f>
        <v/>
      </c>
      <c r="P2526" s="34">
        <f>IF(A2526="","",IF(G2526="Standard 15% (Box 1)",ROUND(H2526*Setup!$B$9,2),0))</f>
        <v/>
      </c>
      <c r="Q2526" s="34">
        <f>IF(A2526="","",I2526-P2526)</f>
        <v/>
      </c>
      <c r="R2526" s="23">
        <f>IF(A2526="","",IF(O2526=0,"Outside audit periods; ","")&amp;IF(G2526="","No VAT category; ","")&amp;IF(ABS(Q2526)&gt;Setup!$B$10,"VAT ≠ 15% × net; ","")&amp;IF(AND(F2526="B2B - VAT registered",NOT(AND(LEN(E2526)=15,LEFT(E2526,1)="3",RIGHT(E2526,1)="3",ISNUMBER(--E2526)))),"Invalid/missing customer VAT no; ","")&amp;IF(L2526&lt;&gt;"Yes","Not reported/cleared on FATOORA; ","")&amp;IF(AND(OR(G2526="Zero-rated domestic (Box 3)",G2526="Export (Box 4)"),N2526=""),"Zero-rate/export evidence missing; ","")&amp;IF(AND(C2526="Credit Note",H2526&gt;0),"Credit note should be negative; ","")&amp;IF(AND(C2526="Simplified Tax Invoice",F2526="B2B - VAT registered"),"Simplified invoice issued to VAT-registered B2B; ",""))</f>
        <v/>
      </c>
    </row>
    <row r="2527">
      <c r="A2527" s="17" t="n"/>
      <c r="B2527" s="14" t="n"/>
      <c r="C2527" s="14" t="n"/>
      <c r="D2527" s="14" t="n"/>
      <c r="E2527" s="16" t="n"/>
      <c r="F2527" s="14" t="n"/>
      <c r="G2527" s="14" t="n"/>
      <c r="H2527" s="19" t="n"/>
      <c r="I2527" s="19" t="n"/>
      <c r="J2527" s="34">
        <f>IF(A2527="","",H2527+I2527)</f>
        <v/>
      </c>
      <c r="K2527" s="14" t="n"/>
      <c r="L2527" s="14" t="n"/>
      <c r="M2527" s="14" t="n"/>
      <c r="N2527" s="14" t="n"/>
      <c r="O2527" s="20">
        <f>IF(A2527="","",SUMPRODUCT((A2527&gt;=Setup!$C$19:$C$30)*(A2527&lt;=Setup!$D$19:$D$30)*Setup!$A$19:$A$30))</f>
        <v/>
      </c>
      <c r="P2527" s="34">
        <f>IF(A2527="","",IF(G2527="Standard 15% (Box 1)",ROUND(H2527*Setup!$B$9,2),0))</f>
        <v/>
      </c>
      <c r="Q2527" s="34">
        <f>IF(A2527="","",I2527-P2527)</f>
        <v/>
      </c>
      <c r="R2527" s="23">
        <f>IF(A2527="","",IF(O2527=0,"Outside audit periods; ","")&amp;IF(G2527="","No VAT category; ","")&amp;IF(ABS(Q2527)&gt;Setup!$B$10,"VAT ≠ 15% × net; ","")&amp;IF(AND(F2527="B2B - VAT registered",NOT(AND(LEN(E2527)=15,LEFT(E2527,1)="3",RIGHT(E2527,1)="3",ISNUMBER(--E2527)))),"Invalid/missing customer VAT no; ","")&amp;IF(L2527&lt;&gt;"Yes","Not reported/cleared on FATOORA; ","")&amp;IF(AND(OR(G2527="Zero-rated domestic (Box 3)",G2527="Export (Box 4)"),N2527=""),"Zero-rate/export evidence missing; ","")&amp;IF(AND(C2527="Credit Note",H2527&gt;0),"Credit note should be negative; ","")&amp;IF(AND(C2527="Simplified Tax Invoice",F2527="B2B - VAT registered"),"Simplified invoice issued to VAT-registered B2B; ",""))</f>
        <v/>
      </c>
    </row>
    <row r="2528">
      <c r="A2528" s="17" t="n"/>
      <c r="B2528" s="14" t="n"/>
      <c r="C2528" s="14" t="n"/>
      <c r="D2528" s="14" t="n"/>
      <c r="E2528" s="16" t="n"/>
      <c r="F2528" s="14" t="n"/>
      <c r="G2528" s="14" t="n"/>
      <c r="H2528" s="19" t="n"/>
      <c r="I2528" s="19" t="n"/>
      <c r="J2528" s="34">
        <f>IF(A2528="","",H2528+I2528)</f>
        <v/>
      </c>
      <c r="K2528" s="14" t="n"/>
      <c r="L2528" s="14" t="n"/>
      <c r="M2528" s="14" t="n"/>
      <c r="N2528" s="14" t="n"/>
      <c r="O2528" s="20">
        <f>IF(A2528="","",SUMPRODUCT((A2528&gt;=Setup!$C$19:$C$30)*(A2528&lt;=Setup!$D$19:$D$30)*Setup!$A$19:$A$30))</f>
        <v/>
      </c>
      <c r="P2528" s="34">
        <f>IF(A2528="","",IF(G2528="Standard 15% (Box 1)",ROUND(H2528*Setup!$B$9,2),0))</f>
        <v/>
      </c>
      <c r="Q2528" s="34">
        <f>IF(A2528="","",I2528-P2528)</f>
        <v/>
      </c>
      <c r="R2528" s="23">
        <f>IF(A2528="","",IF(O2528=0,"Outside audit periods; ","")&amp;IF(G2528="","No VAT category; ","")&amp;IF(ABS(Q2528)&gt;Setup!$B$10,"VAT ≠ 15% × net; ","")&amp;IF(AND(F2528="B2B - VAT registered",NOT(AND(LEN(E2528)=15,LEFT(E2528,1)="3",RIGHT(E2528,1)="3",ISNUMBER(--E2528)))),"Invalid/missing customer VAT no; ","")&amp;IF(L2528&lt;&gt;"Yes","Not reported/cleared on FATOORA; ","")&amp;IF(AND(OR(G2528="Zero-rated domestic (Box 3)",G2528="Export (Box 4)"),N2528=""),"Zero-rate/export evidence missing; ","")&amp;IF(AND(C2528="Credit Note",H2528&gt;0),"Credit note should be negative; ","")&amp;IF(AND(C2528="Simplified Tax Invoice",F2528="B2B - VAT registered"),"Simplified invoice issued to VAT-registered B2B; ",""))</f>
        <v/>
      </c>
    </row>
    <row r="2529">
      <c r="A2529" s="17" t="n"/>
      <c r="B2529" s="14" t="n"/>
      <c r="C2529" s="14" t="n"/>
      <c r="D2529" s="14" t="n"/>
      <c r="E2529" s="16" t="n"/>
      <c r="F2529" s="14" t="n"/>
      <c r="G2529" s="14" t="n"/>
      <c r="H2529" s="19" t="n"/>
      <c r="I2529" s="19" t="n"/>
      <c r="J2529" s="34">
        <f>IF(A2529="","",H2529+I2529)</f>
        <v/>
      </c>
      <c r="K2529" s="14" t="n"/>
      <c r="L2529" s="14" t="n"/>
      <c r="M2529" s="14" t="n"/>
      <c r="N2529" s="14" t="n"/>
      <c r="O2529" s="20">
        <f>IF(A2529="","",SUMPRODUCT((A2529&gt;=Setup!$C$19:$C$30)*(A2529&lt;=Setup!$D$19:$D$30)*Setup!$A$19:$A$30))</f>
        <v/>
      </c>
      <c r="P2529" s="34">
        <f>IF(A2529="","",IF(G2529="Standard 15% (Box 1)",ROUND(H2529*Setup!$B$9,2),0))</f>
        <v/>
      </c>
      <c r="Q2529" s="34">
        <f>IF(A2529="","",I2529-P2529)</f>
        <v/>
      </c>
      <c r="R2529" s="23">
        <f>IF(A2529="","",IF(O2529=0,"Outside audit periods; ","")&amp;IF(G2529="","No VAT category; ","")&amp;IF(ABS(Q2529)&gt;Setup!$B$10,"VAT ≠ 15% × net; ","")&amp;IF(AND(F2529="B2B - VAT registered",NOT(AND(LEN(E2529)=15,LEFT(E2529,1)="3",RIGHT(E2529,1)="3",ISNUMBER(--E2529)))),"Invalid/missing customer VAT no; ","")&amp;IF(L2529&lt;&gt;"Yes","Not reported/cleared on FATOORA; ","")&amp;IF(AND(OR(G2529="Zero-rated domestic (Box 3)",G2529="Export (Box 4)"),N2529=""),"Zero-rate/export evidence missing; ","")&amp;IF(AND(C2529="Credit Note",H2529&gt;0),"Credit note should be negative; ","")&amp;IF(AND(C2529="Simplified Tax Invoice",F2529="B2B - VAT registered"),"Simplified invoice issued to VAT-registered B2B; ",""))</f>
        <v/>
      </c>
    </row>
    <row r="2530">
      <c r="A2530" s="17" t="n"/>
      <c r="B2530" s="14" t="n"/>
      <c r="C2530" s="14" t="n"/>
      <c r="D2530" s="14" t="n"/>
      <c r="E2530" s="16" t="n"/>
      <c r="F2530" s="14" t="n"/>
      <c r="G2530" s="14" t="n"/>
      <c r="H2530" s="19" t="n"/>
      <c r="I2530" s="19" t="n"/>
      <c r="J2530" s="34">
        <f>IF(A2530="","",H2530+I2530)</f>
        <v/>
      </c>
      <c r="K2530" s="14" t="n"/>
      <c r="L2530" s="14" t="n"/>
      <c r="M2530" s="14" t="n"/>
      <c r="N2530" s="14" t="n"/>
      <c r="O2530" s="20">
        <f>IF(A2530="","",SUMPRODUCT((A2530&gt;=Setup!$C$19:$C$30)*(A2530&lt;=Setup!$D$19:$D$30)*Setup!$A$19:$A$30))</f>
        <v/>
      </c>
      <c r="P2530" s="34">
        <f>IF(A2530="","",IF(G2530="Standard 15% (Box 1)",ROUND(H2530*Setup!$B$9,2),0))</f>
        <v/>
      </c>
      <c r="Q2530" s="34">
        <f>IF(A2530="","",I2530-P2530)</f>
        <v/>
      </c>
      <c r="R2530" s="23">
        <f>IF(A2530="","",IF(O2530=0,"Outside audit periods; ","")&amp;IF(G2530="","No VAT category; ","")&amp;IF(ABS(Q2530)&gt;Setup!$B$10,"VAT ≠ 15% × net; ","")&amp;IF(AND(F2530="B2B - VAT registered",NOT(AND(LEN(E2530)=15,LEFT(E2530,1)="3",RIGHT(E2530,1)="3",ISNUMBER(--E2530)))),"Invalid/missing customer VAT no; ","")&amp;IF(L2530&lt;&gt;"Yes","Not reported/cleared on FATOORA; ","")&amp;IF(AND(OR(G2530="Zero-rated domestic (Box 3)",G2530="Export (Box 4)"),N2530=""),"Zero-rate/export evidence missing; ","")&amp;IF(AND(C2530="Credit Note",H2530&gt;0),"Credit note should be negative; ","")&amp;IF(AND(C2530="Simplified Tax Invoice",F2530="B2B - VAT registered"),"Simplified invoice issued to VAT-registered B2B; ",""))</f>
        <v/>
      </c>
    </row>
    <row r="2531">
      <c r="A2531" s="17" t="n"/>
      <c r="B2531" s="14" t="n"/>
      <c r="C2531" s="14" t="n"/>
      <c r="D2531" s="14" t="n"/>
      <c r="E2531" s="16" t="n"/>
      <c r="F2531" s="14" t="n"/>
      <c r="G2531" s="14" t="n"/>
      <c r="H2531" s="19" t="n"/>
      <c r="I2531" s="19" t="n"/>
      <c r="J2531" s="34">
        <f>IF(A2531="","",H2531+I2531)</f>
        <v/>
      </c>
      <c r="K2531" s="14" t="n"/>
      <c r="L2531" s="14" t="n"/>
      <c r="M2531" s="14" t="n"/>
      <c r="N2531" s="14" t="n"/>
      <c r="O2531" s="20">
        <f>IF(A2531="","",SUMPRODUCT((A2531&gt;=Setup!$C$19:$C$30)*(A2531&lt;=Setup!$D$19:$D$30)*Setup!$A$19:$A$30))</f>
        <v/>
      </c>
      <c r="P2531" s="34">
        <f>IF(A2531="","",IF(G2531="Standard 15% (Box 1)",ROUND(H2531*Setup!$B$9,2),0))</f>
        <v/>
      </c>
      <c r="Q2531" s="34">
        <f>IF(A2531="","",I2531-P2531)</f>
        <v/>
      </c>
      <c r="R2531" s="23">
        <f>IF(A2531="","",IF(O2531=0,"Outside audit periods; ","")&amp;IF(G2531="","No VAT category; ","")&amp;IF(ABS(Q2531)&gt;Setup!$B$10,"VAT ≠ 15% × net; ","")&amp;IF(AND(F2531="B2B - VAT registered",NOT(AND(LEN(E2531)=15,LEFT(E2531,1)="3",RIGHT(E2531,1)="3",ISNUMBER(--E2531)))),"Invalid/missing customer VAT no; ","")&amp;IF(L2531&lt;&gt;"Yes","Not reported/cleared on FATOORA; ","")&amp;IF(AND(OR(G2531="Zero-rated domestic (Box 3)",G2531="Export (Box 4)"),N2531=""),"Zero-rate/export evidence missing; ","")&amp;IF(AND(C2531="Credit Note",H2531&gt;0),"Credit note should be negative; ","")&amp;IF(AND(C2531="Simplified Tax Invoice",F2531="B2B - VAT registered"),"Simplified invoice issued to VAT-registered B2B; ",""))</f>
        <v/>
      </c>
    </row>
    <row r="2532">
      <c r="A2532" s="17" t="n"/>
      <c r="B2532" s="14" t="n"/>
      <c r="C2532" s="14" t="n"/>
      <c r="D2532" s="14" t="n"/>
      <c r="E2532" s="16" t="n"/>
      <c r="F2532" s="14" t="n"/>
      <c r="G2532" s="14" t="n"/>
      <c r="H2532" s="19" t="n"/>
      <c r="I2532" s="19" t="n"/>
      <c r="J2532" s="34">
        <f>IF(A2532="","",H2532+I2532)</f>
        <v/>
      </c>
      <c r="K2532" s="14" t="n"/>
      <c r="L2532" s="14" t="n"/>
      <c r="M2532" s="14" t="n"/>
      <c r="N2532" s="14" t="n"/>
      <c r="O2532" s="20">
        <f>IF(A2532="","",SUMPRODUCT((A2532&gt;=Setup!$C$19:$C$30)*(A2532&lt;=Setup!$D$19:$D$30)*Setup!$A$19:$A$30))</f>
        <v/>
      </c>
      <c r="P2532" s="34">
        <f>IF(A2532="","",IF(G2532="Standard 15% (Box 1)",ROUND(H2532*Setup!$B$9,2),0))</f>
        <v/>
      </c>
      <c r="Q2532" s="34">
        <f>IF(A2532="","",I2532-P2532)</f>
        <v/>
      </c>
      <c r="R2532" s="23">
        <f>IF(A2532="","",IF(O2532=0,"Outside audit periods; ","")&amp;IF(G2532="","No VAT category; ","")&amp;IF(ABS(Q2532)&gt;Setup!$B$10,"VAT ≠ 15% × net; ","")&amp;IF(AND(F2532="B2B - VAT registered",NOT(AND(LEN(E2532)=15,LEFT(E2532,1)="3",RIGHT(E2532,1)="3",ISNUMBER(--E2532)))),"Invalid/missing customer VAT no; ","")&amp;IF(L2532&lt;&gt;"Yes","Not reported/cleared on FATOORA; ","")&amp;IF(AND(OR(G2532="Zero-rated domestic (Box 3)",G2532="Export (Box 4)"),N2532=""),"Zero-rate/export evidence missing; ","")&amp;IF(AND(C2532="Credit Note",H2532&gt;0),"Credit note should be negative; ","")&amp;IF(AND(C2532="Simplified Tax Invoice",F2532="B2B - VAT registered"),"Simplified invoice issued to VAT-registered B2B; ",""))</f>
        <v/>
      </c>
    </row>
    <row r="2533">
      <c r="A2533" s="17" t="n"/>
      <c r="B2533" s="14" t="n"/>
      <c r="C2533" s="14" t="n"/>
      <c r="D2533" s="14" t="n"/>
      <c r="E2533" s="16" t="n"/>
      <c r="F2533" s="14" t="n"/>
      <c r="G2533" s="14" t="n"/>
      <c r="H2533" s="19" t="n"/>
      <c r="I2533" s="19" t="n"/>
      <c r="J2533" s="34">
        <f>IF(A2533="","",H2533+I2533)</f>
        <v/>
      </c>
      <c r="K2533" s="14" t="n"/>
      <c r="L2533" s="14" t="n"/>
      <c r="M2533" s="14" t="n"/>
      <c r="N2533" s="14" t="n"/>
      <c r="O2533" s="20">
        <f>IF(A2533="","",SUMPRODUCT((A2533&gt;=Setup!$C$19:$C$30)*(A2533&lt;=Setup!$D$19:$D$30)*Setup!$A$19:$A$30))</f>
        <v/>
      </c>
      <c r="P2533" s="34">
        <f>IF(A2533="","",IF(G2533="Standard 15% (Box 1)",ROUND(H2533*Setup!$B$9,2),0))</f>
        <v/>
      </c>
      <c r="Q2533" s="34">
        <f>IF(A2533="","",I2533-P2533)</f>
        <v/>
      </c>
      <c r="R2533" s="23">
        <f>IF(A2533="","",IF(O2533=0,"Outside audit periods; ","")&amp;IF(G2533="","No VAT category; ","")&amp;IF(ABS(Q2533)&gt;Setup!$B$10,"VAT ≠ 15% × net; ","")&amp;IF(AND(F2533="B2B - VAT registered",NOT(AND(LEN(E2533)=15,LEFT(E2533,1)="3",RIGHT(E2533,1)="3",ISNUMBER(--E2533)))),"Invalid/missing customer VAT no; ","")&amp;IF(L2533&lt;&gt;"Yes","Not reported/cleared on FATOORA; ","")&amp;IF(AND(OR(G2533="Zero-rated domestic (Box 3)",G2533="Export (Box 4)"),N2533=""),"Zero-rate/export evidence missing; ","")&amp;IF(AND(C2533="Credit Note",H2533&gt;0),"Credit note should be negative; ","")&amp;IF(AND(C2533="Simplified Tax Invoice",F2533="B2B - VAT registered"),"Simplified invoice issued to VAT-registered B2B; ",""))</f>
        <v/>
      </c>
    </row>
    <row r="2534">
      <c r="A2534" s="17" t="n"/>
      <c r="B2534" s="14" t="n"/>
      <c r="C2534" s="14" t="n"/>
      <c r="D2534" s="14" t="n"/>
      <c r="E2534" s="16" t="n"/>
      <c r="F2534" s="14" t="n"/>
      <c r="G2534" s="14" t="n"/>
      <c r="H2534" s="19" t="n"/>
      <c r="I2534" s="19" t="n"/>
      <c r="J2534" s="34">
        <f>IF(A2534="","",H2534+I2534)</f>
        <v/>
      </c>
      <c r="K2534" s="14" t="n"/>
      <c r="L2534" s="14" t="n"/>
      <c r="M2534" s="14" t="n"/>
      <c r="N2534" s="14" t="n"/>
      <c r="O2534" s="20">
        <f>IF(A2534="","",SUMPRODUCT((A2534&gt;=Setup!$C$19:$C$30)*(A2534&lt;=Setup!$D$19:$D$30)*Setup!$A$19:$A$30))</f>
        <v/>
      </c>
      <c r="P2534" s="34">
        <f>IF(A2534="","",IF(G2534="Standard 15% (Box 1)",ROUND(H2534*Setup!$B$9,2),0))</f>
        <v/>
      </c>
      <c r="Q2534" s="34">
        <f>IF(A2534="","",I2534-P2534)</f>
        <v/>
      </c>
      <c r="R2534" s="23">
        <f>IF(A2534="","",IF(O2534=0,"Outside audit periods; ","")&amp;IF(G2534="","No VAT category; ","")&amp;IF(ABS(Q2534)&gt;Setup!$B$10,"VAT ≠ 15% × net; ","")&amp;IF(AND(F2534="B2B - VAT registered",NOT(AND(LEN(E2534)=15,LEFT(E2534,1)="3",RIGHT(E2534,1)="3",ISNUMBER(--E2534)))),"Invalid/missing customer VAT no; ","")&amp;IF(L2534&lt;&gt;"Yes","Not reported/cleared on FATOORA; ","")&amp;IF(AND(OR(G2534="Zero-rated domestic (Box 3)",G2534="Export (Box 4)"),N2534=""),"Zero-rate/export evidence missing; ","")&amp;IF(AND(C2534="Credit Note",H2534&gt;0),"Credit note should be negative; ","")&amp;IF(AND(C2534="Simplified Tax Invoice",F2534="B2B - VAT registered"),"Simplified invoice issued to VAT-registered B2B; ",""))</f>
        <v/>
      </c>
    </row>
    <row r="2535">
      <c r="A2535" s="17" t="n"/>
      <c r="B2535" s="14" t="n"/>
      <c r="C2535" s="14" t="n"/>
      <c r="D2535" s="14" t="n"/>
      <c r="E2535" s="16" t="n"/>
      <c r="F2535" s="14" t="n"/>
      <c r="G2535" s="14" t="n"/>
      <c r="H2535" s="19" t="n"/>
      <c r="I2535" s="19" t="n"/>
      <c r="J2535" s="34">
        <f>IF(A2535="","",H2535+I2535)</f>
        <v/>
      </c>
      <c r="K2535" s="14" t="n"/>
      <c r="L2535" s="14" t="n"/>
      <c r="M2535" s="14" t="n"/>
      <c r="N2535" s="14" t="n"/>
      <c r="O2535" s="20">
        <f>IF(A2535="","",SUMPRODUCT((A2535&gt;=Setup!$C$19:$C$30)*(A2535&lt;=Setup!$D$19:$D$30)*Setup!$A$19:$A$30))</f>
        <v/>
      </c>
      <c r="P2535" s="34">
        <f>IF(A2535="","",IF(G2535="Standard 15% (Box 1)",ROUND(H2535*Setup!$B$9,2),0))</f>
        <v/>
      </c>
      <c r="Q2535" s="34">
        <f>IF(A2535="","",I2535-P2535)</f>
        <v/>
      </c>
      <c r="R2535" s="23">
        <f>IF(A2535="","",IF(O2535=0,"Outside audit periods; ","")&amp;IF(G2535="","No VAT category; ","")&amp;IF(ABS(Q2535)&gt;Setup!$B$10,"VAT ≠ 15% × net; ","")&amp;IF(AND(F2535="B2B - VAT registered",NOT(AND(LEN(E2535)=15,LEFT(E2535,1)="3",RIGHT(E2535,1)="3",ISNUMBER(--E2535)))),"Invalid/missing customer VAT no; ","")&amp;IF(L2535&lt;&gt;"Yes","Not reported/cleared on FATOORA; ","")&amp;IF(AND(OR(G2535="Zero-rated domestic (Box 3)",G2535="Export (Box 4)"),N2535=""),"Zero-rate/export evidence missing; ","")&amp;IF(AND(C2535="Credit Note",H2535&gt;0),"Credit note should be negative; ","")&amp;IF(AND(C2535="Simplified Tax Invoice",F2535="B2B - VAT registered"),"Simplified invoice issued to VAT-registered B2B; ",""))</f>
        <v/>
      </c>
    </row>
    <row r="2536">
      <c r="A2536" s="17" t="n"/>
      <c r="B2536" s="14" t="n"/>
      <c r="C2536" s="14" t="n"/>
      <c r="D2536" s="14" t="n"/>
      <c r="E2536" s="16" t="n"/>
      <c r="F2536" s="14" t="n"/>
      <c r="G2536" s="14" t="n"/>
      <c r="H2536" s="19" t="n"/>
      <c r="I2536" s="19" t="n"/>
      <c r="J2536" s="34">
        <f>IF(A2536="","",H2536+I2536)</f>
        <v/>
      </c>
      <c r="K2536" s="14" t="n"/>
      <c r="L2536" s="14" t="n"/>
      <c r="M2536" s="14" t="n"/>
      <c r="N2536" s="14" t="n"/>
      <c r="O2536" s="20">
        <f>IF(A2536="","",SUMPRODUCT((A2536&gt;=Setup!$C$19:$C$30)*(A2536&lt;=Setup!$D$19:$D$30)*Setup!$A$19:$A$30))</f>
        <v/>
      </c>
      <c r="P2536" s="34">
        <f>IF(A2536="","",IF(G2536="Standard 15% (Box 1)",ROUND(H2536*Setup!$B$9,2),0))</f>
        <v/>
      </c>
      <c r="Q2536" s="34">
        <f>IF(A2536="","",I2536-P2536)</f>
        <v/>
      </c>
      <c r="R2536" s="23">
        <f>IF(A2536="","",IF(O2536=0,"Outside audit periods; ","")&amp;IF(G2536="","No VAT category; ","")&amp;IF(ABS(Q2536)&gt;Setup!$B$10,"VAT ≠ 15% × net; ","")&amp;IF(AND(F2536="B2B - VAT registered",NOT(AND(LEN(E2536)=15,LEFT(E2536,1)="3",RIGHT(E2536,1)="3",ISNUMBER(--E2536)))),"Invalid/missing customer VAT no; ","")&amp;IF(L2536&lt;&gt;"Yes","Not reported/cleared on FATOORA; ","")&amp;IF(AND(OR(G2536="Zero-rated domestic (Box 3)",G2536="Export (Box 4)"),N2536=""),"Zero-rate/export evidence missing; ","")&amp;IF(AND(C2536="Credit Note",H2536&gt;0),"Credit note should be negative; ","")&amp;IF(AND(C2536="Simplified Tax Invoice",F2536="B2B - VAT registered"),"Simplified invoice issued to VAT-registered B2B; ",""))</f>
        <v/>
      </c>
    </row>
    <row r="2537">
      <c r="A2537" s="17" t="n"/>
      <c r="B2537" s="14" t="n"/>
      <c r="C2537" s="14" t="n"/>
      <c r="D2537" s="14" t="n"/>
      <c r="E2537" s="16" t="n"/>
      <c r="F2537" s="14" t="n"/>
      <c r="G2537" s="14" t="n"/>
      <c r="H2537" s="19" t="n"/>
      <c r="I2537" s="19" t="n"/>
      <c r="J2537" s="34">
        <f>IF(A2537="","",H2537+I2537)</f>
        <v/>
      </c>
      <c r="K2537" s="14" t="n"/>
      <c r="L2537" s="14" t="n"/>
      <c r="M2537" s="14" t="n"/>
      <c r="N2537" s="14" t="n"/>
      <c r="O2537" s="20">
        <f>IF(A2537="","",SUMPRODUCT((A2537&gt;=Setup!$C$19:$C$30)*(A2537&lt;=Setup!$D$19:$D$30)*Setup!$A$19:$A$30))</f>
        <v/>
      </c>
      <c r="P2537" s="34">
        <f>IF(A2537="","",IF(G2537="Standard 15% (Box 1)",ROUND(H2537*Setup!$B$9,2),0))</f>
        <v/>
      </c>
      <c r="Q2537" s="34">
        <f>IF(A2537="","",I2537-P2537)</f>
        <v/>
      </c>
      <c r="R2537" s="23">
        <f>IF(A2537="","",IF(O2537=0,"Outside audit periods; ","")&amp;IF(G2537="","No VAT category; ","")&amp;IF(ABS(Q2537)&gt;Setup!$B$10,"VAT ≠ 15% × net; ","")&amp;IF(AND(F2537="B2B - VAT registered",NOT(AND(LEN(E2537)=15,LEFT(E2537,1)="3",RIGHT(E2537,1)="3",ISNUMBER(--E2537)))),"Invalid/missing customer VAT no; ","")&amp;IF(L2537&lt;&gt;"Yes","Not reported/cleared on FATOORA; ","")&amp;IF(AND(OR(G2537="Zero-rated domestic (Box 3)",G2537="Export (Box 4)"),N2537=""),"Zero-rate/export evidence missing; ","")&amp;IF(AND(C2537="Credit Note",H2537&gt;0),"Credit note should be negative; ","")&amp;IF(AND(C2537="Simplified Tax Invoice",F2537="B2B - VAT registered"),"Simplified invoice issued to VAT-registered B2B; ",""))</f>
        <v/>
      </c>
    </row>
    <row r="2538">
      <c r="A2538" s="17" t="n"/>
      <c r="B2538" s="14" t="n"/>
      <c r="C2538" s="14" t="n"/>
      <c r="D2538" s="14" t="n"/>
      <c r="E2538" s="16" t="n"/>
      <c r="F2538" s="14" t="n"/>
      <c r="G2538" s="14" t="n"/>
      <c r="H2538" s="19" t="n"/>
      <c r="I2538" s="19" t="n"/>
      <c r="J2538" s="34">
        <f>IF(A2538="","",H2538+I2538)</f>
        <v/>
      </c>
      <c r="K2538" s="14" t="n"/>
      <c r="L2538" s="14" t="n"/>
      <c r="M2538" s="14" t="n"/>
      <c r="N2538" s="14" t="n"/>
      <c r="O2538" s="20">
        <f>IF(A2538="","",SUMPRODUCT((A2538&gt;=Setup!$C$19:$C$30)*(A2538&lt;=Setup!$D$19:$D$30)*Setup!$A$19:$A$30))</f>
        <v/>
      </c>
      <c r="P2538" s="34">
        <f>IF(A2538="","",IF(G2538="Standard 15% (Box 1)",ROUND(H2538*Setup!$B$9,2),0))</f>
        <v/>
      </c>
      <c r="Q2538" s="34">
        <f>IF(A2538="","",I2538-P2538)</f>
        <v/>
      </c>
      <c r="R2538" s="23">
        <f>IF(A2538="","",IF(O2538=0,"Outside audit periods; ","")&amp;IF(G2538="","No VAT category; ","")&amp;IF(ABS(Q2538)&gt;Setup!$B$10,"VAT ≠ 15% × net; ","")&amp;IF(AND(F2538="B2B - VAT registered",NOT(AND(LEN(E2538)=15,LEFT(E2538,1)="3",RIGHT(E2538,1)="3",ISNUMBER(--E2538)))),"Invalid/missing customer VAT no; ","")&amp;IF(L2538&lt;&gt;"Yes","Not reported/cleared on FATOORA; ","")&amp;IF(AND(OR(G2538="Zero-rated domestic (Box 3)",G2538="Export (Box 4)"),N2538=""),"Zero-rate/export evidence missing; ","")&amp;IF(AND(C2538="Credit Note",H2538&gt;0),"Credit note should be negative; ","")&amp;IF(AND(C2538="Simplified Tax Invoice",F2538="B2B - VAT registered"),"Simplified invoice issued to VAT-registered B2B; ",""))</f>
        <v/>
      </c>
    </row>
    <row r="2539">
      <c r="A2539" s="17" t="n"/>
      <c r="B2539" s="14" t="n"/>
      <c r="C2539" s="14" t="n"/>
      <c r="D2539" s="14" t="n"/>
      <c r="E2539" s="16" t="n"/>
      <c r="F2539" s="14" t="n"/>
      <c r="G2539" s="14" t="n"/>
      <c r="H2539" s="19" t="n"/>
      <c r="I2539" s="19" t="n"/>
      <c r="J2539" s="34">
        <f>IF(A2539="","",H2539+I2539)</f>
        <v/>
      </c>
      <c r="K2539" s="14" t="n"/>
      <c r="L2539" s="14" t="n"/>
      <c r="M2539" s="14" t="n"/>
      <c r="N2539" s="14" t="n"/>
      <c r="O2539" s="20">
        <f>IF(A2539="","",SUMPRODUCT((A2539&gt;=Setup!$C$19:$C$30)*(A2539&lt;=Setup!$D$19:$D$30)*Setup!$A$19:$A$30))</f>
        <v/>
      </c>
      <c r="P2539" s="34">
        <f>IF(A2539="","",IF(G2539="Standard 15% (Box 1)",ROUND(H2539*Setup!$B$9,2),0))</f>
        <v/>
      </c>
      <c r="Q2539" s="34">
        <f>IF(A2539="","",I2539-P2539)</f>
        <v/>
      </c>
      <c r="R2539" s="23">
        <f>IF(A2539="","",IF(O2539=0,"Outside audit periods; ","")&amp;IF(G2539="","No VAT category; ","")&amp;IF(ABS(Q2539)&gt;Setup!$B$10,"VAT ≠ 15% × net; ","")&amp;IF(AND(F2539="B2B - VAT registered",NOT(AND(LEN(E2539)=15,LEFT(E2539,1)="3",RIGHT(E2539,1)="3",ISNUMBER(--E2539)))),"Invalid/missing customer VAT no; ","")&amp;IF(L2539&lt;&gt;"Yes","Not reported/cleared on FATOORA; ","")&amp;IF(AND(OR(G2539="Zero-rated domestic (Box 3)",G2539="Export (Box 4)"),N2539=""),"Zero-rate/export evidence missing; ","")&amp;IF(AND(C2539="Credit Note",H2539&gt;0),"Credit note should be negative; ","")&amp;IF(AND(C2539="Simplified Tax Invoice",F2539="B2B - VAT registered"),"Simplified invoice issued to VAT-registered B2B; ",""))</f>
        <v/>
      </c>
    </row>
    <row r="2540">
      <c r="A2540" s="17" t="n"/>
      <c r="B2540" s="14" t="n"/>
      <c r="C2540" s="14" t="n"/>
      <c r="D2540" s="14" t="n"/>
      <c r="E2540" s="16" t="n"/>
      <c r="F2540" s="14" t="n"/>
      <c r="G2540" s="14" t="n"/>
      <c r="H2540" s="19" t="n"/>
      <c r="I2540" s="19" t="n"/>
      <c r="J2540" s="34">
        <f>IF(A2540="","",H2540+I2540)</f>
        <v/>
      </c>
      <c r="K2540" s="14" t="n"/>
      <c r="L2540" s="14" t="n"/>
      <c r="M2540" s="14" t="n"/>
      <c r="N2540" s="14" t="n"/>
      <c r="O2540" s="20">
        <f>IF(A2540="","",SUMPRODUCT((A2540&gt;=Setup!$C$19:$C$30)*(A2540&lt;=Setup!$D$19:$D$30)*Setup!$A$19:$A$30))</f>
        <v/>
      </c>
      <c r="P2540" s="34">
        <f>IF(A2540="","",IF(G2540="Standard 15% (Box 1)",ROUND(H2540*Setup!$B$9,2),0))</f>
        <v/>
      </c>
      <c r="Q2540" s="34">
        <f>IF(A2540="","",I2540-P2540)</f>
        <v/>
      </c>
      <c r="R2540" s="23">
        <f>IF(A2540="","",IF(O2540=0,"Outside audit periods; ","")&amp;IF(G2540="","No VAT category; ","")&amp;IF(ABS(Q2540)&gt;Setup!$B$10,"VAT ≠ 15% × net; ","")&amp;IF(AND(F2540="B2B - VAT registered",NOT(AND(LEN(E2540)=15,LEFT(E2540,1)="3",RIGHT(E2540,1)="3",ISNUMBER(--E2540)))),"Invalid/missing customer VAT no; ","")&amp;IF(L2540&lt;&gt;"Yes","Not reported/cleared on FATOORA; ","")&amp;IF(AND(OR(G2540="Zero-rated domestic (Box 3)",G2540="Export (Box 4)"),N2540=""),"Zero-rate/export evidence missing; ","")&amp;IF(AND(C2540="Credit Note",H2540&gt;0),"Credit note should be negative; ","")&amp;IF(AND(C2540="Simplified Tax Invoice",F2540="B2B - VAT registered"),"Simplified invoice issued to VAT-registered B2B; ",""))</f>
        <v/>
      </c>
    </row>
    <row r="2541">
      <c r="A2541" s="17" t="n"/>
      <c r="B2541" s="14" t="n"/>
      <c r="C2541" s="14" t="n"/>
      <c r="D2541" s="14" t="n"/>
      <c r="E2541" s="16" t="n"/>
      <c r="F2541" s="14" t="n"/>
      <c r="G2541" s="14" t="n"/>
      <c r="H2541" s="19" t="n"/>
      <c r="I2541" s="19" t="n"/>
      <c r="J2541" s="34">
        <f>IF(A2541="","",H2541+I2541)</f>
        <v/>
      </c>
      <c r="K2541" s="14" t="n"/>
      <c r="L2541" s="14" t="n"/>
      <c r="M2541" s="14" t="n"/>
      <c r="N2541" s="14" t="n"/>
      <c r="O2541" s="20">
        <f>IF(A2541="","",SUMPRODUCT((A2541&gt;=Setup!$C$19:$C$30)*(A2541&lt;=Setup!$D$19:$D$30)*Setup!$A$19:$A$30))</f>
        <v/>
      </c>
      <c r="P2541" s="34">
        <f>IF(A2541="","",IF(G2541="Standard 15% (Box 1)",ROUND(H2541*Setup!$B$9,2),0))</f>
        <v/>
      </c>
      <c r="Q2541" s="34">
        <f>IF(A2541="","",I2541-P2541)</f>
        <v/>
      </c>
      <c r="R2541" s="23">
        <f>IF(A2541="","",IF(O2541=0,"Outside audit periods; ","")&amp;IF(G2541="","No VAT category; ","")&amp;IF(ABS(Q2541)&gt;Setup!$B$10,"VAT ≠ 15% × net; ","")&amp;IF(AND(F2541="B2B - VAT registered",NOT(AND(LEN(E2541)=15,LEFT(E2541,1)="3",RIGHT(E2541,1)="3",ISNUMBER(--E2541)))),"Invalid/missing customer VAT no; ","")&amp;IF(L2541&lt;&gt;"Yes","Not reported/cleared on FATOORA; ","")&amp;IF(AND(OR(G2541="Zero-rated domestic (Box 3)",G2541="Export (Box 4)"),N2541=""),"Zero-rate/export evidence missing; ","")&amp;IF(AND(C2541="Credit Note",H2541&gt;0),"Credit note should be negative; ","")&amp;IF(AND(C2541="Simplified Tax Invoice",F2541="B2B - VAT registered"),"Simplified invoice issued to VAT-registered B2B; ",""))</f>
        <v/>
      </c>
    </row>
    <row r="2542">
      <c r="A2542" s="17" t="n"/>
      <c r="B2542" s="14" t="n"/>
      <c r="C2542" s="14" t="n"/>
      <c r="D2542" s="14" t="n"/>
      <c r="E2542" s="16" t="n"/>
      <c r="F2542" s="14" t="n"/>
      <c r="G2542" s="14" t="n"/>
      <c r="H2542" s="19" t="n"/>
      <c r="I2542" s="19" t="n"/>
      <c r="J2542" s="34">
        <f>IF(A2542="","",H2542+I2542)</f>
        <v/>
      </c>
      <c r="K2542" s="14" t="n"/>
      <c r="L2542" s="14" t="n"/>
      <c r="M2542" s="14" t="n"/>
      <c r="N2542" s="14" t="n"/>
      <c r="O2542" s="20">
        <f>IF(A2542="","",SUMPRODUCT((A2542&gt;=Setup!$C$19:$C$30)*(A2542&lt;=Setup!$D$19:$D$30)*Setup!$A$19:$A$30))</f>
        <v/>
      </c>
      <c r="P2542" s="34">
        <f>IF(A2542="","",IF(G2542="Standard 15% (Box 1)",ROUND(H2542*Setup!$B$9,2),0))</f>
        <v/>
      </c>
      <c r="Q2542" s="34">
        <f>IF(A2542="","",I2542-P2542)</f>
        <v/>
      </c>
      <c r="R2542" s="23">
        <f>IF(A2542="","",IF(O2542=0,"Outside audit periods; ","")&amp;IF(G2542="","No VAT category; ","")&amp;IF(ABS(Q2542)&gt;Setup!$B$10,"VAT ≠ 15% × net; ","")&amp;IF(AND(F2542="B2B - VAT registered",NOT(AND(LEN(E2542)=15,LEFT(E2542,1)="3",RIGHT(E2542,1)="3",ISNUMBER(--E2542)))),"Invalid/missing customer VAT no; ","")&amp;IF(L2542&lt;&gt;"Yes","Not reported/cleared on FATOORA; ","")&amp;IF(AND(OR(G2542="Zero-rated domestic (Box 3)",G2542="Export (Box 4)"),N2542=""),"Zero-rate/export evidence missing; ","")&amp;IF(AND(C2542="Credit Note",H2542&gt;0),"Credit note should be negative; ","")&amp;IF(AND(C2542="Simplified Tax Invoice",F2542="B2B - VAT registered"),"Simplified invoice issued to VAT-registered B2B; ",""))</f>
        <v/>
      </c>
    </row>
    <row r="2543">
      <c r="A2543" s="17" t="n"/>
      <c r="B2543" s="14" t="n"/>
      <c r="C2543" s="14" t="n"/>
      <c r="D2543" s="14" t="n"/>
      <c r="E2543" s="16" t="n"/>
      <c r="F2543" s="14" t="n"/>
      <c r="G2543" s="14" t="n"/>
      <c r="H2543" s="19" t="n"/>
      <c r="I2543" s="19" t="n"/>
      <c r="J2543" s="34">
        <f>IF(A2543="","",H2543+I2543)</f>
        <v/>
      </c>
      <c r="K2543" s="14" t="n"/>
      <c r="L2543" s="14" t="n"/>
      <c r="M2543" s="14" t="n"/>
      <c r="N2543" s="14" t="n"/>
      <c r="O2543" s="20">
        <f>IF(A2543="","",SUMPRODUCT((A2543&gt;=Setup!$C$19:$C$30)*(A2543&lt;=Setup!$D$19:$D$30)*Setup!$A$19:$A$30))</f>
        <v/>
      </c>
      <c r="P2543" s="34">
        <f>IF(A2543="","",IF(G2543="Standard 15% (Box 1)",ROUND(H2543*Setup!$B$9,2),0))</f>
        <v/>
      </c>
      <c r="Q2543" s="34">
        <f>IF(A2543="","",I2543-P2543)</f>
        <v/>
      </c>
      <c r="R2543" s="23">
        <f>IF(A2543="","",IF(O2543=0,"Outside audit periods; ","")&amp;IF(G2543="","No VAT category; ","")&amp;IF(ABS(Q2543)&gt;Setup!$B$10,"VAT ≠ 15% × net; ","")&amp;IF(AND(F2543="B2B - VAT registered",NOT(AND(LEN(E2543)=15,LEFT(E2543,1)="3",RIGHT(E2543,1)="3",ISNUMBER(--E2543)))),"Invalid/missing customer VAT no; ","")&amp;IF(L2543&lt;&gt;"Yes","Not reported/cleared on FATOORA; ","")&amp;IF(AND(OR(G2543="Zero-rated domestic (Box 3)",G2543="Export (Box 4)"),N2543=""),"Zero-rate/export evidence missing; ","")&amp;IF(AND(C2543="Credit Note",H2543&gt;0),"Credit note should be negative; ","")&amp;IF(AND(C2543="Simplified Tax Invoice",F2543="B2B - VAT registered"),"Simplified invoice issued to VAT-registered B2B; ",""))</f>
        <v/>
      </c>
    </row>
    <row r="2544">
      <c r="A2544" s="17" t="n"/>
      <c r="B2544" s="14" t="n"/>
      <c r="C2544" s="14" t="n"/>
      <c r="D2544" s="14" t="n"/>
      <c r="E2544" s="16" t="n"/>
      <c r="F2544" s="14" t="n"/>
      <c r="G2544" s="14" t="n"/>
      <c r="H2544" s="19" t="n"/>
      <c r="I2544" s="19" t="n"/>
      <c r="J2544" s="34">
        <f>IF(A2544="","",H2544+I2544)</f>
        <v/>
      </c>
      <c r="K2544" s="14" t="n"/>
      <c r="L2544" s="14" t="n"/>
      <c r="M2544" s="14" t="n"/>
      <c r="N2544" s="14" t="n"/>
      <c r="O2544" s="20">
        <f>IF(A2544="","",SUMPRODUCT((A2544&gt;=Setup!$C$19:$C$30)*(A2544&lt;=Setup!$D$19:$D$30)*Setup!$A$19:$A$30))</f>
        <v/>
      </c>
      <c r="P2544" s="34">
        <f>IF(A2544="","",IF(G2544="Standard 15% (Box 1)",ROUND(H2544*Setup!$B$9,2),0))</f>
        <v/>
      </c>
      <c r="Q2544" s="34">
        <f>IF(A2544="","",I2544-P2544)</f>
        <v/>
      </c>
      <c r="R2544" s="23">
        <f>IF(A2544="","",IF(O2544=0,"Outside audit periods; ","")&amp;IF(G2544="","No VAT category; ","")&amp;IF(ABS(Q2544)&gt;Setup!$B$10,"VAT ≠ 15% × net; ","")&amp;IF(AND(F2544="B2B - VAT registered",NOT(AND(LEN(E2544)=15,LEFT(E2544,1)="3",RIGHT(E2544,1)="3",ISNUMBER(--E2544)))),"Invalid/missing customer VAT no; ","")&amp;IF(L2544&lt;&gt;"Yes","Not reported/cleared on FATOORA; ","")&amp;IF(AND(OR(G2544="Zero-rated domestic (Box 3)",G2544="Export (Box 4)"),N2544=""),"Zero-rate/export evidence missing; ","")&amp;IF(AND(C2544="Credit Note",H2544&gt;0),"Credit note should be negative; ","")&amp;IF(AND(C2544="Simplified Tax Invoice",F2544="B2B - VAT registered"),"Simplified invoice issued to VAT-registered B2B; ",""))</f>
        <v/>
      </c>
    </row>
    <row r="2545">
      <c r="A2545" s="17" t="n"/>
      <c r="B2545" s="14" t="n"/>
      <c r="C2545" s="14" t="n"/>
      <c r="D2545" s="14" t="n"/>
      <c r="E2545" s="16" t="n"/>
      <c r="F2545" s="14" t="n"/>
      <c r="G2545" s="14" t="n"/>
      <c r="H2545" s="19" t="n"/>
      <c r="I2545" s="19" t="n"/>
      <c r="J2545" s="34">
        <f>IF(A2545="","",H2545+I2545)</f>
        <v/>
      </c>
      <c r="K2545" s="14" t="n"/>
      <c r="L2545" s="14" t="n"/>
      <c r="M2545" s="14" t="n"/>
      <c r="N2545" s="14" t="n"/>
      <c r="O2545" s="20">
        <f>IF(A2545="","",SUMPRODUCT((A2545&gt;=Setup!$C$19:$C$30)*(A2545&lt;=Setup!$D$19:$D$30)*Setup!$A$19:$A$30))</f>
        <v/>
      </c>
      <c r="P2545" s="34">
        <f>IF(A2545="","",IF(G2545="Standard 15% (Box 1)",ROUND(H2545*Setup!$B$9,2),0))</f>
        <v/>
      </c>
      <c r="Q2545" s="34">
        <f>IF(A2545="","",I2545-P2545)</f>
        <v/>
      </c>
      <c r="R2545" s="23">
        <f>IF(A2545="","",IF(O2545=0,"Outside audit periods; ","")&amp;IF(G2545="","No VAT category; ","")&amp;IF(ABS(Q2545)&gt;Setup!$B$10,"VAT ≠ 15% × net; ","")&amp;IF(AND(F2545="B2B - VAT registered",NOT(AND(LEN(E2545)=15,LEFT(E2545,1)="3",RIGHT(E2545,1)="3",ISNUMBER(--E2545)))),"Invalid/missing customer VAT no; ","")&amp;IF(L2545&lt;&gt;"Yes","Not reported/cleared on FATOORA; ","")&amp;IF(AND(OR(G2545="Zero-rated domestic (Box 3)",G2545="Export (Box 4)"),N2545=""),"Zero-rate/export evidence missing; ","")&amp;IF(AND(C2545="Credit Note",H2545&gt;0),"Credit note should be negative; ","")&amp;IF(AND(C2545="Simplified Tax Invoice",F2545="B2B - VAT registered"),"Simplified invoice issued to VAT-registered B2B; ",""))</f>
        <v/>
      </c>
    </row>
    <row r="2546">
      <c r="A2546" s="17" t="n"/>
      <c r="B2546" s="14" t="n"/>
      <c r="C2546" s="14" t="n"/>
      <c r="D2546" s="14" t="n"/>
      <c r="E2546" s="16" t="n"/>
      <c r="F2546" s="14" t="n"/>
      <c r="G2546" s="14" t="n"/>
      <c r="H2546" s="19" t="n"/>
      <c r="I2546" s="19" t="n"/>
      <c r="J2546" s="34">
        <f>IF(A2546="","",H2546+I2546)</f>
        <v/>
      </c>
      <c r="K2546" s="14" t="n"/>
      <c r="L2546" s="14" t="n"/>
      <c r="M2546" s="14" t="n"/>
      <c r="N2546" s="14" t="n"/>
      <c r="O2546" s="20">
        <f>IF(A2546="","",SUMPRODUCT((A2546&gt;=Setup!$C$19:$C$30)*(A2546&lt;=Setup!$D$19:$D$30)*Setup!$A$19:$A$30))</f>
        <v/>
      </c>
      <c r="P2546" s="34">
        <f>IF(A2546="","",IF(G2546="Standard 15% (Box 1)",ROUND(H2546*Setup!$B$9,2),0))</f>
        <v/>
      </c>
      <c r="Q2546" s="34">
        <f>IF(A2546="","",I2546-P2546)</f>
        <v/>
      </c>
      <c r="R2546" s="23">
        <f>IF(A2546="","",IF(O2546=0,"Outside audit periods; ","")&amp;IF(G2546="","No VAT category; ","")&amp;IF(ABS(Q2546)&gt;Setup!$B$10,"VAT ≠ 15% × net; ","")&amp;IF(AND(F2546="B2B - VAT registered",NOT(AND(LEN(E2546)=15,LEFT(E2546,1)="3",RIGHT(E2546,1)="3",ISNUMBER(--E2546)))),"Invalid/missing customer VAT no; ","")&amp;IF(L2546&lt;&gt;"Yes","Not reported/cleared on FATOORA; ","")&amp;IF(AND(OR(G2546="Zero-rated domestic (Box 3)",G2546="Export (Box 4)"),N2546=""),"Zero-rate/export evidence missing; ","")&amp;IF(AND(C2546="Credit Note",H2546&gt;0),"Credit note should be negative; ","")&amp;IF(AND(C2546="Simplified Tax Invoice",F2546="B2B - VAT registered"),"Simplified invoice issued to VAT-registered B2B; ",""))</f>
        <v/>
      </c>
    </row>
    <row r="2547">
      <c r="A2547" s="17" t="n"/>
      <c r="B2547" s="14" t="n"/>
      <c r="C2547" s="14" t="n"/>
      <c r="D2547" s="14" t="n"/>
      <c r="E2547" s="16" t="n"/>
      <c r="F2547" s="14" t="n"/>
      <c r="G2547" s="14" t="n"/>
      <c r="H2547" s="19" t="n"/>
      <c r="I2547" s="19" t="n"/>
      <c r="J2547" s="34">
        <f>IF(A2547="","",H2547+I2547)</f>
        <v/>
      </c>
      <c r="K2547" s="14" t="n"/>
      <c r="L2547" s="14" t="n"/>
      <c r="M2547" s="14" t="n"/>
      <c r="N2547" s="14" t="n"/>
      <c r="O2547" s="20">
        <f>IF(A2547="","",SUMPRODUCT((A2547&gt;=Setup!$C$19:$C$30)*(A2547&lt;=Setup!$D$19:$D$30)*Setup!$A$19:$A$30))</f>
        <v/>
      </c>
      <c r="P2547" s="34">
        <f>IF(A2547="","",IF(G2547="Standard 15% (Box 1)",ROUND(H2547*Setup!$B$9,2),0))</f>
        <v/>
      </c>
      <c r="Q2547" s="34">
        <f>IF(A2547="","",I2547-P2547)</f>
        <v/>
      </c>
      <c r="R2547" s="23">
        <f>IF(A2547="","",IF(O2547=0,"Outside audit periods; ","")&amp;IF(G2547="","No VAT category; ","")&amp;IF(ABS(Q2547)&gt;Setup!$B$10,"VAT ≠ 15% × net; ","")&amp;IF(AND(F2547="B2B - VAT registered",NOT(AND(LEN(E2547)=15,LEFT(E2547,1)="3",RIGHT(E2547,1)="3",ISNUMBER(--E2547)))),"Invalid/missing customer VAT no; ","")&amp;IF(L2547&lt;&gt;"Yes","Not reported/cleared on FATOORA; ","")&amp;IF(AND(OR(G2547="Zero-rated domestic (Box 3)",G2547="Export (Box 4)"),N2547=""),"Zero-rate/export evidence missing; ","")&amp;IF(AND(C2547="Credit Note",H2547&gt;0),"Credit note should be negative; ","")&amp;IF(AND(C2547="Simplified Tax Invoice",F2547="B2B - VAT registered"),"Simplified invoice issued to VAT-registered B2B; ",""))</f>
        <v/>
      </c>
    </row>
    <row r="2548">
      <c r="A2548" s="17" t="n"/>
      <c r="B2548" s="14" t="n"/>
      <c r="C2548" s="14" t="n"/>
      <c r="D2548" s="14" t="n"/>
      <c r="E2548" s="16" t="n"/>
      <c r="F2548" s="14" t="n"/>
      <c r="G2548" s="14" t="n"/>
      <c r="H2548" s="19" t="n"/>
      <c r="I2548" s="19" t="n"/>
      <c r="J2548" s="34">
        <f>IF(A2548="","",H2548+I2548)</f>
        <v/>
      </c>
      <c r="K2548" s="14" t="n"/>
      <c r="L2548" s="14" t="n"/>
      <c r="M2548" s="14" t="n"/>
      <c r="N2548" s="14" t="n"/>
      <c r="O2548" s="20">
        <f>IF(A2548="","",SUMPRODUCT((A2548&gt;=Setup!$C$19:$C$30)*(A2548&lt;=Setup!$D$19:$D$30)*Setup!$A$19:$A$30))</f>
        <v/>
      </c>
      <c r="P2548" s="34">
        <f>IF(A2548="","",IF(G2548="Standard 15% (Box 1)",ROUND(H2548*Setup!$B$9,2),0))</f>
        <v/>
      </c>
      <c r="Q2548" s="34">
        <f>IF(A2548="","",I2548-P2548)</f>
        <v/>
      </c>
      <c r="R2548" s="23">
        <f>IF(A2548="","",IF(O2548=0,"Outside audit periods; ","")&amp;IF(G2548="","No VAT category; ","")&amp;IF(ABS(Q2548)&gt;Setup!$B$10,"VAT ≠ 15% × net; ","")&amp;IF(AND(F2548="B2B - VAT registered",NOT(AND(LEN(E2548)=15,LEFT(E2548,1)="3",RIGHT(E2548,1)="3",ISNUMBER(--E2548)))),"Invalid/missing customer VAT no; ","")&amp;IF(L2548&lt;&gt;"Yes","Not reported/cleared on FATOORA; ","")&amp;IF(AND(OR(G2548="Zero-rated domestic (Box 3)",G2548="Export (Box 4)"),N2548=""),"Zero-rate/export evidence missing; ","")&amp;IF(AND(C2548="Credit Note",H2548&gt;0),"Credit note should be negative; ","")&amp;IF(AND(C2548="Simplified Tax Invoice",F2548="B2B - VAT registered"),"Simplified invoice issued to VAT-registered B2B; ",""))</f>
        <v/>
      </c>
    </row>
    <row r="2549">
      <c r="A2549" s="17" t="n"/>
      <c r="B2549" s="14" t="n"/>
      <c r="C2549" s="14" t="n"/>
      <c r="D2549" s="14" t="n"/>
      <c r="E2549" s="16" t="n"/>
      <c r="F2549" s="14" t="n"/>
      <c r="G2549" s="14" t="n"/>
      <c r="H2549" s="19" t="n"/>
      <c r="I2549" s="19" t="n"/>
      <c r="J2549" s="34">
        <f>IF(A2549="","",H2549+I2549)</f>
        <v/>
      </c>
      <c r="K2549" s="14" t="n"/>
      <c r="L2549" s="14" t="n"/>
      <c r="M2549" s="14" t="n"/>
      <c r="N2549" s="14" t="n"/>
      <c r="O2549" s="20">
        <f>IF(A2549="","",SUMPRODUCT((A2549&gt;=Setup!$C$19:$C$30)*(A2549&lt;=Setup!$D$19:$D$30)*Setup!$A$19:$A$30))</f>
        <v/>
      </c>
      <c r="P2549" s="34">
        <f>IF(A2549="","",IF(G2549="Standard 15% (Box 1)",ROUND(H2549*Setup!$B$9,2),0))</f>
        <v/>
      </c>
      <c r="Q2549" s="34">
        <f>IF(A2549="","",I2549-P2549)</f>
        <v/>
      </c>
      <c r="R2549" s="23">
        <f>IF(A2549="","",IF(O2549=0,"Outside audit periods; ","")&amp;IF(G2549="","No VAT category; ","")&amp;IF(ABS(Q2549)&gt;Setup!$B$10,"VAT ≠ 15% × net; ","")&amp;IF(AND(F2549="B2B - VAT registered",NOT(AND(LEN(E2549)=15,LEFT(E2549,1)="3",RIGHT(E2549,1)="3",ISNUMBER(--E2549)))),"Invalid/missing customer VAT no; ","")&amp;IF(L2549&lt;&gt;"Yes","Not reported/cleared on FATOORA; ","")&amp;IF(AND(OR(G2549="Zero-rated domestic (Box 3)",G2549="Export (Box 4)"),N2549=""),"Zero-rate/export evidence missing; ","")&amp;IF(AND(C2549="Credit Note",H2549&gt;0),"Credit note should be negative; ","")&amp;IF(AND(C2549="Simplified Tax Invoice",F2549="B2B - VAT registered"),"Simplified invoice issued to VAT-registered B2B; ",""))</f>
        <v/>
      </c>
    </row>
    <row r="2550">
      <c r="A2550" s="17" t="n"/>
      <c r="B2550" s="14" t="n"/>
      <c r="C2550" s="14" t="n"/>
      <c r="D2550" s="14" t="n"/>
      <c r="E2550" s="16" t="n"/>
      <c r="F2550" s="14" t="n"/>
      <c r="G2550" s="14" t="n"/>
      <c r="H2550" s="19" t="n"/>
      <c r="I2550" s="19" t="n"/>
      <c r="J2550" s="34">
        <f>IF(A2550="","",H2550+I2550)</f>
        <v/>
      </c>
      <c r="K2550" s="14" t="n"/>
      <c r="L2550" s="14" t="n"/>
      <c r="M2550" s="14" t="n"/>
      <c r="N2550" s="14" t="n"/>
      <c r="O2550" s="20">
        <f>IF(A2550="","",SUMPRODUCT((A2550&gt;=Setup!$C$19:$C$30)*(A2550&lt;=Setup!$D$19:$D$30)*Setup!$A$19:$A$30))</f>
        <v/>
      </c>
      <c r="P2550" s="34">
        <f>IF(A2550="","",IF(G2550="Standard 15% (Box 1)",ROUND(H2550*Setup!$B$9,2),0))</f>
        <v/>
      </c>
      <c r="Q2550" s="34">
        <f>IF(A2550="","",I2550-P2550)</f>
        <v/>
      </c>
      <c r="R2550" s="23">
        <f>IF(A2550="","",IF(O2550=0,"Outside audit periods; ","")&amp;IF(G2550="","No VAT category; ","")&amp;IF(ABS(Q2550)&gt;Setup!$B$10,"VAT ≠ 15% × net; ","")&amp;IF(AND(F2550="B2B - VAT registered",NOT(AND(LEN(E2550)=15,LEFT(E2550,1)="3",RIGHT(E2550,1)="3",ISNUMBER(--E2550)))),"Invalid/missing customer VAT no; ","")&amp;IF(L2550&lt;&gt;"Yes","Not reported/cleared on FATOORA; ","")&amp;IF(AND(OR(G2550="Zero-rated domestic (Box 3)",G2550="Export (Box 4)"),N2550=""),"Zero-rate/export evidence missing; ","")&amp;IF(AND(C2550="Credit Note",H2550&gt;0),"Credit note should be negative; ","")&amp;IF(AND(C2550="Simplified Tax Invoice",F2550="B2B - VAT registered"),"Simplified invoice issued to VAT-registered B2B; ",""))</f>
        <v/>
      </c>
    </row>
    <row r="2551">
      <c r="A2551" s="17" t="n"/>
      <c r="B2551" s="14" t="n"/>
      <c r="C2551" s="14" t="n"/>
      <c r="D2551" s="14" t="n"/>
      <c r="E2551" s="16" t="n"/>
      <c r="F2551" s="14" t="n"/>
      <c r="G2551" s="14" t="n"/>
      <c r="H2551" s="19" t="n"/>
      <c r="I2551" s="19" t="n"/>
      <c r="J2551" s="34">
        <f>IF(A2551="","",H2551+I2551)</f>
        <v/>
      </c>
      <c r="K2551" s="14" t="n"/>
      <c r="L2551" s="14" t="n"/>
      <c r="M2551" s="14" t="n"/>
      <c r="N2551" s="14" t="n"/>
      <c r="O2551" s="20">
        <f>IF(A2551="","",SUMPRODUCT((A2551&gt;=Setup!$C$19:$C$30)*(A2551&lt;=Setup!$D$19:$D$30)*Setup!$A$19:$A$30))</f>
        <v/>
      </c>
      <c r="P2551" s="34">
        <f>IF(A2551="","",IF(G2551="Standard 15% (Box 1)",ROUND(H2551*Setup!$B$9,2),0))</f>
        <v/>
      </c>
      <c r="Q2551" s="34">
        <f>IF(A2551="","",I2551-P2551)</f>
        <v/>
      </c>
      <c r="R2551" s="23">
        <f>IF(A2551="","",IF(O2551=0,"Outside audit periods; ","")&amp;IF(G2551="","No VAT category; ","")&amp;IF(ABS(Q2551)&gt;Setup!$B$10,"VAT ≠ 15% × net; ","")&amp;IF(AND(F2551="B2B - VAT registered",NOT(AND(LEN(E2551)=15,LEFT(E2551,1)="3",RIGHT(E2551,1)="3",ISNUMBER(--E2551)))),"Invalid/missing customer VAT no; ","")&amp;IF(L2551&lt;&gt;"Yes","Not reported/cleared on FATOORA; ","")&amp;IF(AND(OR(G2551="Zero-rated domestic (Box 3)",G2551="Export (Box 4)"),N2551=""),"Zero-rate/export evidence missing; ","")&amp;IF(AND(C2551="Credit Note",H2551&gt;0),"Credit note should be negative; ","")&amp;IF(AND(C2551="Simplified Tax Invoice",F2551="B2B - VAT registered"),"Simplified invoice issued to VAT-registered B2B; ",""))</f>
        <v/>
      </c>
    </row>
    <row r="2552">
      <c r="A2552" s="17" t="n"/>
      <c r="B2552" s="14" t="n"/>
      <c r="C2552" s="14" t="n"/>
      <c r="D2552" s="14" t="n"/>
      <c r="E2552" s="16" t="n"/>
      <c r="F2552" s="14" t="n"/>
      <c r="G2552" s="14" t="n"/>
      <c r="H2552" s="19" t="n"/>
      <c r="I2552" s="19" t="n"/>
      <c r="J2552" s="34">
        <f>IF(A2552="","",H2552+I2552)</f>
        <v/>
      </c>
      <c r="K2552" s="14" t="n"/>
      <c r="L2552" s="14" t="n"/>
      <c r="M2552" s="14" t="n"/>
      <c r="N2552" s="14" t="n"/>
      <c r="O2552" s="20">
        <f>IF(A2552="","",SUMPRODUCT((A2552&gt;=Setup!$C$19:$C$30)*(A2552&lt;=Setup!$D$19:$D$30)*Setup!$A$19:$A$30))</f>
        <v/>
      </c>
      <c r="P2552" s="34">
        <f>IF(A2552="","",IF(G2552="Standard 15% (Box 1)",ROUND(H2552*Setup!$B$9,2),0))</f>
        <v/>
      </c>
      <c r="Q2552" s="34">
        <f>IF(A2552="","",I2552-P2552)</f>
        <v/>
      </c>
      <c r="R2552" s="23">
        <f>IF(A2552="","",IF(O2552=0,"Outside audit periods; ","")&amp;IF(G2552="","No VAT category; ","")&amp;IF(ABS(Q2552)&gt;Setup!$B$10,"VAT ≠ 15% × net; ","")&amp;IF(AND(F2552="B2B - VAT registered",NOT(AND(LEN(E2552)=15,LEFT(E2552,1)="3",RIGHT(E2552,1)="3",ISNUMBER(--E2552)))),"Invalid/missing customer VAT no; ","")&amp;IF(L2552&lt;&gt;"Yes","Not reported/cleared on FATOORA; ","")&amp;IF(AND(OR(G2552="Zero-rated domestic (Box 3)",G2552="Export (Box 4)"),N2552=""),"Zero-rate/export evidence missing; ","")&amp;IF(AND(C2552="Credit Note",H2552&gt;0),"Credit note should be negative; ","")&amp;IF(AND(C2552="Simplified Tax Invoice",F2552="B2B - VAT registered"),"Simplified invoice issued to VAT-registered B2B; ",""))</f>
        <v/>
      </c>
    </row>
    <row r="2553">
      <c r="A2553" s="17" t="n"/>
      <c r="B2553" s="14" t="n"/>
      <c r="C2553" s="14" t="n"/>
      <c r="D2553" s="14" t="n"/>
      <c r="E2553" s="16" t="n"/>
      <c r="F2553" s="14" t="n"/>
      <c r="G2553" s="14" t="n"/>
      <c r="H2553" s="19" t="n"/>
      <c r="I2553" s="19" t="n"/>
      <c r="J2553" s="34">
        <f>IF(A2553="","",H2553+I2553)</f>
        <v/>
      </c>
      <c r="K2553" s="14" t="n"/>
      <c r="L2553" s="14" t="n"/>
      <c r="M2553" s="14" t="n"/>
      <c r="N2553" s="14" t="n"/>
      <c r="O2553" s="20">
        <f>IF(A2553="","",SUMPRODUCT((A2553&gt;=Setup!$C$19:$C$30)*(A2553&lt;=Setup!$D$19:$D$30)*Setup!$A$19:$A$30))</f>
        <v/>
      </c>
      <c r="P2553" s="34">
        <f>IF(A2553="","",IF(G2553="Standard 15% (Box 1)",ROUND(H2553*Setup!$B$9,2),0))</f>
        <v/>
      </c>
      <c r="Q2553" s="34">
        <f>IF(A2553="","",I2553-P2553)</f>
        <v/>
      </c>
      <c r="R2553" s="23">
        <f>IF(A2553="","",IF(O2553=0,"Outside audit periods; ","")&amp;IF(G2553="","No VAT category; ","")&amp;IF(ABS(Q2553)&gt;Setup!$B$10,"VAT ≠ 15% × net; ","")&amp;IF(AND(F2553="B2B - VAT registered",NOT(AND(LEN(E2553)=15,LEFT(E2553,1)="3",RIGHT(E2553,1)="3",ISNUMBER(--E2553)))),"Invalid/missing customer VAT no; ","")&amp;IF(L2553&lt;&gt;"Yes","Not reported/cleared on FATOORA; ","")&amp;IF(AND(OR(G2553="Zero-rated domestic (Box 3)",G2553="Export (Box 4)"),N2553=""),"Zero-rate/export evidence missing; ","")&amp;IF(AND(C2553="Credit Note",H2553&gt;0),"Credit note should be negative; ","")&amp;IF(AND(C2553="Simplified Tax Invoice",F2553="B2B - VAT registered"),"Simplified invoice issued to VAT-registered B2B; ",""))</f>
        <v/>
      </c>
    </row>
    <row r="2554">
      <c r="A2554" s="17" t="n"/>
      <c r="B2554" s="14" t="n"/>
      <c r="C2554" s="14" t="n"/>
      <c r="D2554" s="14" t="n"/>
      <c r="E2554" s="16" t="n"/>
      <c r="F2554" s="14" t="n"/>
      <c r="G2554" s="14" t="n"/>
      <c r="H2554" s="19" t="n"/>
      <c r="I2554" s="19" t="n"/>
      <c r="J2554" s="34">
        <f>IF(A2554="","",H2554+I2554)</f>
        <v/>
      </c>
      <c r="K2554" s="14" t="n"/>
      <c r="L2554" s="14" t="n"/>
      <c r="M2554" s="14" t="n"/>
      <c r="N2554" s="14" t="n"/>
      <c r="O2554" s="20">
        <f>IF(A2554="","",SUMPRODUCT((A2554&gt;=Setup!$C$19:$C$30)*(A2554&lt;=Setup!$D$19:$D$30)*Setup!$A$19:$A$30))</f>
        <v/>
      </c>
      <c r="P2554" s="34">
        <f>IF(A2554="","",IF(G2554="Standard 15% (Box 1)",ROUND(H2554*Setup!$B$9,2),0))</f>
        <v/>
      </c>
      <c r="Q2554" s="34">
        <f>IF(A2554="","",I2554-P2554)</f>
        <v/>
      </c>
      <c r="R2554" s="23">
        <f>IF(A2554="","",IF(O2554=0,"Outside audit periods; ","")&amp;IF(G2554="","No VAT category; ","")&amp;IF(ABS(Q2554)&gt;Setup!$B$10,"VAT ≠ 15% × net; ","")&amp;IF(AND(F2554="B2B - VAT registered",NOT(AND(LEN(E2554)=15,LEFT(E2554,1)="3",RIGHT(E2554,1)="3",ISNUMBER(--E2554)))),"Invalid/missing customer VAT no; ","")&amp;IF(L2554&lt;&gt;"Yes","Not reported/cleared on FATOORA; ","")&amp;IF(AND(OR(G2554="Zero-rated domestic (Box 3)",G2554="Export (Box 4)"),N2554=""),"Zero-rate/export evidence missing; ","")&amp;IF(AND(C2554="Credit Note",H2554&gt;0),"Credit note should be negative; ","")&amp;IF(AND(C2554="Simplified Tax Invoice",F2554="B2B - VAT registered"),"Simplified invoice issued to VAT-registered B2B; ",""))</f>
        <v/>
      </c>
    </row>
    <row r="2555">
      <c r="A2555" s="17" t="n"/>
      <c r="B2555" s="14" t="n"/>
      <c r="C2555" s="14" t="n"/>
      <c r="D2555" s="14" t="n"/>
      <c r="E2555" s="16" t="n"/>
      <c r="F2555" s="14" t="n"/>
      <c r="G2555" s="14" t="n"/>
      <c r="H2555" s="19" t="n"/>
      <c r="I2555" s="19" t="n"/>
      <c r="J2555" s="34">
        <f>IF(A2555="","",H2555+I2555)</f>
        <v/>
      </c>
      <c r="K2555" s="14" t="n"/>
      <c r="L2555" s="14" t="n"/>
      <c r="M2555" s="14" t="n"/>
      <c r="N2555" s="14" t="n"/>
      <c r="O2555" s="20">
        <f>IF(A2555="","",SUMPRODUCT((A2555&gt;=Setup!$C$19:$C$30)*(A2555&lt;=Setup!$D$19:$D$30)*Setup!$A$19:$A$30))</f>
        <v/>
      </c>
      <c r="P2555" s="34">
        <f>IF(A2555="","",IF(G2555="Standard 15% (Box 1)",ROUND(H2555*Setup!$B$9,2),0))</f>
        <v/>
      </c>
      <c r="Q2555" s="34">
        <f>IF(A2555="","",I2555-P2555)</f>
        <v/>
      </c>
      <c r="R2555" s="23">
        <f>IF(A2555="","",IF(O2555=0,"Outside audit periods; ","")&amp;IF(G2555="","No VAT category; ","")&amp;IF(ABS(Q2555)&gt;Setup!$B$10,"VAT ≠ 15% × net; ","")&amp;IF(AND(F2555="B2B - VAT registered",NOT(AND(LEN(E2555)=15,LEFT(E2555,1)="3",RIGHT(E2555,1)="3",ISNUMBER(--E2555)))),"Invalid/missing customer VAT no; ","")&amp;IF(L2555&lt;&gt;"Yes","Not reported/cleared on FATOORA; ","")&amp;IF(AND(OR(G2555="Zero-rated domestic (Box 3)",G2555="Export (Box 4)"),N2555=""),"Zero-rate/export evidence missing; ","")&amp;IF(AND(C2555="Credit Note",H2555&gt;0),"Credit note should be negative; ","")&amp;IF(AND(C2555="Simplified Tax Invoice",F2555="B2B - VAT registered"),"Simplified invoice issued to VAT-registered B2B; ",""))</f>
        <v/>
      </c>
    </row>
    <row r="2556">
      <c r="A2556" s="17" t="n"/>
      <c r="B2556" s="14" t="n"/>
      <c r="C2556" s="14" t="n"/>
      <c r="D2556" s="14" t="n"/>
      <c r="E2556" s="16" t="n"/>
      <c r="F2556" s="14" t="n"/>
      <c r="G2556" s="14" t="n"/>
      <c r="H2556" s="19" t="n"/>
      <c r="I2556" s="19" t="n"/>
      <c r="J2556" s="34">
        <f>IF(A2556="","",H2556+I2556)</f>
        <v/>
      </c>
      <c r="K2556" s="14" t="n"/>
      <c r="L2556" s="14" t="n"/>
      <c r="M2556" s="14" t="n"/>
      <c r="N2556" s="14" t="n"/>
      <c r="O2556" s="20">
        <f>IF(A2556="","",SUMPRODUCT((A2556&gt;=Setup!$C$19:$C$30)*(A2556&lt;=Setup!$D$19:$D$30)*Setup!$A$19:$A$30))</f>
        <v/>
      </c>
      <c r="P2556" s="34">
        <f>IF(A2556="","",IF(G2556="Standard 15% (Box 1)",ROUND(H2556*Setup!$B$9,2),0))</f>
        <v/>
      </c>
      <c r="Q2556" s="34">
        <f>IF(A2556="","",I2556-P2556)</f>
        <v/>
      </c>
      <c r="R2556" s="23">
        <f>IF(A2556="","",IF(O2556=0,"Outside audit periods; ","")&amp;IF(G2556="","No VAT category; ","")&amp;IF(ABS(Q2556)&gt;Setup!$B$10,"VAT ≠ 15% × net; ","")&amp;IF(AND(F2556="B2B - VAT registered",NOT(AND(LEN(E2556)=15,LEFT(E2556,1)="3",RIGHT(E2556,1)="3",ISNUMBER(--E2556)))),"Invalid/missing customer VAT no; ","")&amp;IF(L2556&lt;&gt;"Yes","Not reported/cleared on FATOORA; ","")&amp;IF(AND(OR(G2556="Zero-rated domestic (Box 3)",G2556="Export (Box 4)"),N2556=""),"Zero-rate/export evidence missing; ","")&amp;IF(AND(C2556="Credit Note",H2556&gt;0),"Credit note should be negative; ","")&amp;IF(AND(C2556="Simplified Tax Invoice",F2556="B2B - VAT registered"),"Simplified invoice issued to VAT-registered B2B; ",""))</f>
        <v/>
      </c>
    </row>
    <row r="2557">
      <c r="A2557" s="17" t="n"/>
      <c r="B2557" s="14" t="n"/>
      <c r="C2557" s="14" t="n"/>
      <c r="D2557" s="14" t="n"/>
      <c r="E2557" s="16" t="n"/>
      <c r="F2557" s="14" t="n"/>
      <c r="G2557" s="14" t="n"/>
      <c r="H2557" s="19" t="n"/>
      <c r="I2557" s="19" t="n"/>
      <c r="J2557" s="34">
        <f>IF(A2557="","",H2557+I2557)</f>
        <v/>
      </c>
      <c r="K2557" s="14" t="n"/>
      <c r="L2557" s="14" t="n"/>
      <c r="M2557" s="14" t="n"/>
      <c r="N2557" s="14" t="n"/>
      <c r="O2557" s="20">
        <f>IF(A2557="","",SUMPRODUCT((A2557&gt;=Setup!$C$19:$C$30)*(A2557&lt;=Setup!$D$19:$D$30)*Setup!$A$19:$A$30))</f>
        <v/>
      </c>
      <c r="P2557" s="34">
        <f>IF(A2557="","",IF(G2557="Standard 15% (Box 1)",ROUND(H2557*Setup!$B$9,2),0))</f>
        <v/>
      </c>
      <c r="Q2557" s="34">
        <f>IF(A2557="","",I2557-P2557)</f>
        <v/>
      </c>
      <c r="R2557" s="23">
        <f>IF(A2557="","",IF(O2557=0,"Outside audit periods; ","")&amp;IF(G2557="","No VAT category; ","")&amp;IF(ABS(Q2557)&gt;Setup!$B$10,"VAT ≠ 15% × net; ","")&amp;IF(AND(F2557="B2B - VAT registered",NOT(AND(LEN(E2557)=15,LEFT(E2557,1)="3",RIGHT(E2557,1)="3",ISNUMBER(--E2557)))),"Invalid/missing customer VAT no; ","")&amp;IF(L2557&lt;&gt;"Yes","Not reported/cleared on FATOORA; ","")&amp;IF(AND(OR(G2557="Zero-rated domestic (Box 3)",G2557="Export (Box 4)"),N2557=""),"Zero-rate/export evidence missing; ","")&amp;IF(AND(C2557="Credit Note",H2557&gt;0),"Credit note should be negative; ","")&amp;IF(AND(C2557="Simplified Tax Invoice",F2557="B2B - VAT registered"),"Simplified invoice issued to VAT-registered B2B; ",""))</f>
        <v/>
      </c>
    </row>
    <row r="2558">
      <c r="A2558" s="17" t="n"/>
      <c r="B2558" s="14" t="n"/>
      <c r="C2558" s="14" t="n"/>
      <c r="D2558" s="14" t="n"/>
      <c r="E2558" s="16" t="n"/>
      <c r="F2558" s="14" t="n"/>
      <c r="G2558" s="14" t="n"/>
      <c r="H2558" s="19" t="n"/>
      <c r="I2558" s="19" t="n"/>
      <c r="J2558" s="34">
        <f>IF(A2558="","",H2558+I2558)</f>
        <v/>
      </c>
      <c r="K2558" s="14" t="n"/>
      <c r="L2558" s="14" t="n"/>
      <c r="M2558" s="14" t="n"/>
      <c r="N2558" s="14" t="n"/>
      <c r="O2558" s="20">
        <f>IF(A2558="","",SUMPRODUCT((A2558&gt;=Setup!$C$19:$C$30)*(A2558&lt;=Setup!$D$19:$D$30)*Setup!$A$19:$A$30))</f>
        <v/>
      </c>
      <c r="P2558" s="34">
        <f>IF(A2558="","",IF(G2558="Standard 15% (Box 1)",ROUND(H2558*Setup!$B$9,2),0))</f>
        <v/>
      </c>
      <c r="Q2558" s="34">
        <f>IF(A2558="","",I2558-P2558)</f>
        <v/>
      </c>
      <c r="R2558" s="23">
        <f>IF(A2558="","",IF(O2558=0,"Outside audit periods; ","")&amp;IF(G2558="","No VAT category; ","")&amp;IF(ABS(Q2558)&gt;Setup!$B$10,"VAT ≠ 15% × net; ","")&amp;IF(AND(F2558="B2B - VAT registered",NOT(AND(LEN(E2558)=15,LEFT(E2558,1)="3",RIGHT(E2558,1)="3",ISNUMBER(--E2558)))),"Invalid/missing customer VAT no; ","")&amp;IF(L2558&lt;&gt;"Yes","Not reported/cleared on FATOORA; ","")&amp;IF(AND(OR(G2558="Zero-rated domestic (Box 3)",G2558="Export (Box 4)"),N2558=""),"Zero-rate/export evidence missing; ","")&amp;IF(AND(C2558="Credit Note",H2558&gt;0),"Credit note should be negative; ","")&amp;IF(AND(C2558="Simplified Tax Invoice",F2558="B2B - VAT registered"),"Simplified invoice issued to VAT-registered B2B; ",""))</f>
        <v/>
      </c>
    </row>
    <row r="2559">
      <c r="A2559" s="17" t="n"/>
      <c r="B2559" s="14" t="n"/>
      <c r="C2559" s="14" t="n"/>
      <c r="D2559" s="14" t="n"/>
      <c r="E2559" s="16" t="n"/>
      <c r="F2559" s="14" t="n"/>
      <c r="G2559" s="14" t="n"/>
      <c r="H2559" s="19" t="n"/>
      <c r="I2559" s="19" t="n"/>
      <c r="J2559" s="34">
        <f>IF(A2559="","",H2559+I2559)</f>
        <v/>
      </c>
      <c r="K2559" s="14" t="n"/>
      <c r="L2559" s="14" t="n"/>
      <c r="M2559" s="14" t="n"/>
      <c r="N2559" s="14" t="n"/>
      <c r="O2559" s="20">
        <f>IF(A2559="","",SUMPRODUCT((A2559&gt;=Setup!$C$19:$C$30)*(A2559&lt;=Setup!$D$19:$D$30)*Setup!$A$19:$A$30))</f>
        <v/>
      </c>
      <c r="P2559" s="34">
        <f>IF(A2559="","",IF(G2559="Standard 15% (Box 1)",ROUND(H2559*Setup!$B$9,2),0))</f>
        <v/>
      </c>
      <c r="Q2559" s="34">
        <f>IF(A2559="","",I2559-P2559)</f>
        <v/>
      </c>
      <c r="R2559" s="23">
        <f>IF(A2559="","",IF(O2559=0,"Outside audit periods; ","")&amp;IF(G2559="","No VAT category; ","")&amp;IF(ABS(Q2559)&gt;Setup!$B$10,"VAT ≠ 15% × net; ","")&amp;IF(AND(F2559="B2B - VAT registered",NOT(AND(LEN(E2559)=15,LEFT(E2559,1)="3",RIGHT(E2559,1)="3",ISNUMBER(--E2559)))),"Invalid/missing customer VAT no; ","")&amp;IF(L2559&lt;&gt;"Yes","Not reported/cleared on FATOORA; ","")&amp;IF(AND(OR(G2559="Zero-rated domestic (Box 3)",G2559="Export (Box 4)"),N2559=""),"Zero-rate/export evidence missing; ","")&amp;IF(AND(C2559="Credit Note",H2559&gt;0),"Credit note should be negative; ","")&amp;IF(AND(C2559="Simplified Tax Invoice",F2559="B2B - VAT registered"),"Simplified invoice issued to VAT-registered B2B; ",""))</f>
        <v/>
      </c>
    </row>
    <row r="2560">
      <c r="A2560" s="17" t="n"/>
      <c r="B2560" s="14" t="n"/>
      <c r="C2560" s="14" t="n"/>
      <c r="D2560" s="14" t="n"/>
      <c r="E2560" s="16" t="n"/>
      <c r="F2560" s="14" t="n"/>
      <c r="G2560" s="14" t="n"/>
      <c r="H2560" s="19" t="n"/>
      <c r="I2560" s="19" t="n"/>
      <c r="J2560" s="34">
        <f>IF(A2560="","",H2560+I2560)</f>
        <v/>
      </c>
      <c r="K2560" s="14" t="n"/>
      <c r="L2560" s="14" t="n"/>
      <c r="M2560" s="14" t="n"/>
      <c r="N2560" s="14" t="n"/>
      <c r="O2560" s="20">
        <f>IF(A2560="","",SUMPRODUCT((A2560&gt;=Setup!$C$19:$C$30)*(A2560&lt;=Setup!$D$19:$D$30)*Setup!$A$19:$A$30))</f>
        <v/>
      </c>
      <c r="P2560" s="34">
        <f>IF(A2560="","",IF(G2560="Standard 15% (Box 1)",ROUND(H2560*Setup!$B$9,2),0))</f>
        <v/>
      </c>
      <c r="Q2560" s="34">
        <f>IF(A2560="","",I2560-P2560)</f>
        <v/>
      </c>
      <c r="R2560" s="23">
        <f>IF(A2560="","",IF(O2560=0,"Outside audit periods; ","")&amp;IF(G2560="","No VAT category; ","")&amp;IF(ABS(Q2560)&gt;Setup!$B$10,"VAT ≠ 15% × net; ","")&amp;IF(AND(F2560="B2B - VAT registered",NOT(AND(LEN(E2560)=15,LEFT(E2560,1)="3",RIGHT(E2560,1)="3",ISNUMBER(--E2560)))),"Invalid/missing customer VAT no; ","")&amp;IF(L2560&lt;&gt;"Yes","Not reported/cleared on FATOORA; ","")&amp;IF(AND(OR(G2560="Zero-rated domestic (Box 3)",G2560="Export (Box 4)"),N2560=""),"Zero-rate/export evidence missing; ","")&amp;IF(AND(C2560="Credit Note",H2560&gt;0),"Credit note should be negative; ","")&amp;IF(AND(C2560="Simplified Tax Invoice",F2560="B2B - VAT registered"),"Simplified invoice issued to VAT-registered B2B; ",""))</f>
        <v/>
      </c>
    </row>
    <row r="2561">
      <c r="A2561" s="17" t="n"/>
      <c r="B2561" s="14" t="n"/>
      <c r="C2561" s="14" t="n"/>
      <c r="D2561" s="14" t="n"/>
      <c r="E2561" s="16" t="n"/>
      <c r="F2561" s="14" t="n"/>
      <c r="G2561" s="14" t="n"/>
      <c r="H2561" s="19" t="n"/>
      <c r="I2561" s="19" t="n"/>
      <c r="J2561" s="34">
        <f>IF(A2561="","",H2561+I2561)</f>
        <v/>
      </c>
      <c r="K2561" s="14" t="n"/>
      <c r="L2561" s="14" t="n"/>
      <c r="M2561" s="14" t="n"/>
      <c r="N2561" s="14" t="n"/>
      <c r="O2561" s="20">
        <f>IF(A2561="","",SUMPRODUCT((A2561&gt;=Setup!$C$19:$C$30)*(A2561&lt;=Setup!$D$19:$D$30)*Setup!$A$19:$A$30))</f>
        <v/>
      </c>
      <c r="P2561" s="34">
        <f>IF(A2561="","",IF(G2561="Standard 15% (Box 1)",ROUND(H2561*Setup!$B$9,2),0))</f>
        <v/>
      </c>
      <c r="Q2561" s="34">
        <f>IF(A2561="","",I2561-P2561)</f>
        <v/>
      </c>
      <c r="R2561" s="23">
        <f>IF(A2561="","",IF(O2561=0,"Outside audit periods; ","")&amp;IF(G2561="","No VAT category; ","")&amp;IF(ABS(Q2561)&gt;Setup!$B$10,"VAT ≠ 15% × net; ","")&amp;IF(AND(F2561="B2B - VAT registered",NOT(AND(LEN(E2561)=15,LEFT(E2561,1)="3",RIGHT(E2561,1)="3",ISNUMBER(--E2561)))),"Invalid/missing customer VAT no; ","")&amp;IF(L2561&lt;&gt;"Yes","Not reported/cleared on FATOORA; ","")&amp;IF(AND(OR(G2561="Zero-rated domestic (Box 3)",G2561="Export (Box 4)"),N2561=""),"Zero-rate/export evidence missing; ","")&amp;IF(AND(C2561="Credit Note",H2561&gt;0),"Credit note should be negative; ","")&amp;IF(AND(C2561="Simplified Tax Invoice",F2561="B2B - VAT registered"),"Simplified invoice issued to VAT-registered B2B; ",""))</f>
        <v/>
      </c>
    </row>
    <row r="2562">
      <c r="A2562" s="17" t="n"/>
      <c r="B2562" s="14" t="n"/>
      <c r="C2562" s="14" t="n"/>
      <c r="D2562" s="14" t="n"/>
      <c r="E2562" s="16" t="n"/>
      <c r="F2562" s="14" t="n"/>
      <c r="G2562" s="14" t="n"/>
      <c r="H2562" s="19" t="n"/>
      <c r="I2562" s="19" t="n"/>
      <c r="J2562" s="34">
        <f>IF(A2562="","",H2562+I2562)</f>
        <v/>
      </c>
      <c r="K2562" s="14" t="n"/>
      <c r="L2562" s="14" t="n"/>
      <c r="M2562" s="14" t="n"/>
      <c r="N2562" s="14" t="n"/>
      <c r="O2562" s="20">
        <f>IF(A2562="","",SUMPRODUCT((A2562&gt;=Setup!$C$19:$C$30)*(A2562&lt;=Setup!$D$19:$D$30)*Setup!$A$19:$A$30))</f>
        <v/>
      </c>
      <c r="P2562" s="34">
        <f>IF(A2562="","",IF(G2562="Standard 15% (Box 1)",ROUND(H2562*Setup!$B$9,2),0))</f>
        <v/>
      </c>
      <c r="Q2562" s="34">
        <f>IF(A2562="","",I2562-P2562)</f>
        <v/>
      </c>
      <c r="R2562" s="23">
        <f>IF(A2562="","",IF(O2562=0,"Outside audit periods; ","")&amp;IF(G2562="","No VAT category; ","")&amp;IF(ABS(Q2562)&gt;Setup!$B$10,"VAT ≠ 15% × net; ","")&amp;IF(AND(F2562="B2B - VAT registered",NOT(AND(LEN(E2562)=15,LEFT(E2562,1)="3",RIGHT(E2562,1)="3",ISNUMBER(--E2562)))),"Invalid/missing customer VAT no; ","")&amp;IF(L2562&lt;&gt;"Yes","Not reported/cleared on FATOORA; ","")&amp;IF(AND(OR(G2562="Zero-rated domestic (Box 3)",G2562="Export (Box 4)"),N2562=""),"Zero-rate/export evidence missing; ","")&amp;IF(AND(C2562="Credit Note",H2562&gt;0),"Credit note should be negative; ","")&amp;IF(AND(C2562="Simplified Tax Invoice",F2562="B2B - VAT registered"),"Simplified invoice issued to VAT-registered B2B; ",""))</f>
        <v/>
      </c>
    </row>
    <row r="2563">
      <c r="A2563" s="17" t="n"/>
      <c r="B2563" s="14" t="n"/>
      <c r="C2563" s="14" t="n"/>
      <c r="D2563" s="14" t="n"/>
      <c r="E2563" s="16" t="n"/>
      <c r="F2563" s="14" t="n"/>
      <c r="G2563" s="14" t="n"/>
      <c r="H2563" s="19" t="n"/>
      <c r="I2563" s="19" t="n"/>
      <c r="J2563" s="34">
        <f>IF(A2563="","",H2563+I2563)</f>
        <v/>
      </c>
      <c r="K2563" s="14" t="n"/>
      <c r="L2563" s="14" t="n"/>
      <c r="M2563" s="14" t="n"/>
      <c r="N2563" s="14" t="n"/>
      <c r="O2563" s="20">
        <f>IF(A2563="","",SUMPRODUCT((A2563&gt;=Setup!$C$19:$C$30)*(A2563&lt;=Setup!$D$19:$D$30)*Setup!$A$19:$A$30))</f>
        <v/>
      </c>
      <c r="P2563" s="34">
        <f>IF(A2563="","",IF(G2563="Standard 15% (Box 1)",ROUND(H2563*Setup!$B$9,2),0))</f>
        <v/>
      </c>
      <c r="Q2563" s="34">
        <f>IF(A2563="","",I2563-P2563)</f>
        <v/>
      </c>
      <c r="R2563" s="23">
        <f>IF(A2563="","",IF(O2563=0,"Outside audit periods; ","")&amp;IF(G2563="","No VAT category; ","")&amp;IF(ABS(Q2563)&gt;Setup!$B$10,"VAT ≠ 15% × net; ","")&amp;IF(AND(F2563="B2B - VAT registered",NOT(AND(LEN(E2563)=15,LEFT(E2563,1)="3",RIGHT(E2563,1)="3",ISNUMBER(--E2563)))),"Invalid/missing customer VAT no; ","")&amp;IF(L2563&lt;&gt;"Yes","Not reported/cleared on FATOORA; ","")&amp;IF(AND(OR(G2563="Zero-rated domestic (Box 3)",G2563="Export (Box 4)"),N2563=""),"Zero-rate/export evidence missing; ","")&amp;IF(AND(C2563="Credit Note",H2563&gt;0),"Credit note should be negative; ","")&amp;IF(AND(C2563="Simplified Tax Invoice",F2563="B2B - VAT registered"),"Simplified invoice issued to VAT-registered B2B; ",""))</f>
        <v/>
      </c>
    </row>
    <row r="2564">
      <c r="A2564" s="17" t="n"/>
      <c r="B2564" s="14" t="n"/>
      <c r="C2564" s="14" t="n"/>
      <c r="D2564" s="14" t="n"/>
      <c r="E2564" s="16" t="n"/>
      <c r="F2564" s="14" t="n"/>
      <c r="G2564" s="14" t="n"/>
      <c r="H2564" s="19" t="n"/>
      <c r="I2564" s="19" t="n"/>
      <c r="J2564" s="34">
        <f>IF(A2564="","",H2564+I2564)</f>
        <v/>
      </c>
      <c r="K2564" s="14" t="n"/>
      <c r="L2564" s="14" t="n"/>
      <c r="M2564" s="14" t="n"/>
      <c r="N2564" s="14" t="n"/>
      <c r="O2564" s="20">
        <f>IF(A2564="","",SUMPRODUCT((A2564&gt;=Setup!$C$19:$C$30)*(A2564&lt;=Setup!$D$19:$D$30)*Setup!$A$19:$A$30))</f>
        <v/>
      </c>
      <c r="P2564" s="34">
        <f>IF(A2564="","",IF(G2564="Standard 15% (Box 1)",ROUND(H2564*Setup!$B$9,2),0))</f>
        <v/>
      </c>
      <c r="Q2564" s="34">
        <f>IF(A2564="","",I2564-P2564)</f>
        <v/>
      </c>
      <c r="R2564" s="23">
        <f>IF(A2564="","",IF(O2564=0,"Outside audit periods; ","")&amp;IF(G2564="","No VAT category; ","")&amp;IF(ABS(Q2564)&gt;Setup!$B$10,"VAT ≠ 15% × net; ","")&amp;IF(AND(F2564="B2B - VAT registered",NOT(AND(LEN(E2564)=15,LEFT(E2564,1)="3",RIGHT(E2564,1)="3",ISNUMBER(--E2564)))),"Invalid/missing customer VAT no; ","")&amp;IF(L2564&lt;&gt;"Yes","Not reported/cleared on FATOORA; ","")&amp;IF(AND(OR(G2564="Zero-rated domestic (Box 3)",G2564="Export (Box 4)"),N2564=""),"Zero-rate/export evidence missing; ","")&amp;IF(AND(C2564="Credit Note",H2564&gt;0),"Credit note should be negative; ","")&amp;IF(AND(C2564="Simplified Tax Invoice",F2564="B2B - VAT registered"),"Simplified invoice issued to VAT-registered B2B; ",""))</f>
        <v/>
      </c>
    </row>
    <row r="2565">
      <c r="A2565" s="17" t="n"/>
      <c r="B2565" s="14" t="n"/>
      <c r="C2565" s="14" t="n"/>
      <c r="D2565" s="14" t="n"/>
      <c r="E2565" s="16" t="n"/>
      <c r="F2565" s="14" t="n"/>
      <c r="G2565" s="14" t="n"/>
      <c r="H2565" s="19" t="n"/>
      <c r="I2565" s="19" t="n"/>
      <c r="J2565" s="34">
        <f>IF(A2565="","",H2565+I2565)</f>
        <v/>
      </c>
      <c r="K2565" s="14" t="n"/>
      <c r="L2565" s="14" t="n"/>
      <c r="M2565" s="14" t="n"/>
      <c r="N2565" s="14" t="n"/>
      <c r="O2565" s="20">
        <f>IF(A2565="","",SUMPRODUCT((A2565&gt;=Setup!$C$19:$C$30)*(A2565&lt;=Setup!$D$19:$D$30)*Setup!$A$19:$A$30))</f>
        <v/>
      </c>
      <c r="P2565" s="34">
        <f>IF(A2565="","",IF(G2565="Standard 15% (Box 1)",ROUND(H2565*Setup!$B$9,2),0))</f>
        <v/>
      </c>
      <c r="Q2565" s="34">
        <f>IF(A2565="","",I2565-P2565)</f>
        <v/>
      </c>
      <c r="R2565" s="23">
        <f>IF(A2565="","",IF(O2565=0,"Outside audit periods; ","")&amp;IF(G2565="","No VAT category; ","")&amp;IF(ABS(Q2565)&gt;Setup!$B$10,"VAT ≠ 15% × net; ","")&amp;IF(AND(F2565="B2B - VAT registered",NOT(AND(LEN(E2565)=15,LEFT(E2565,1)="3",RIGHT(E2565,1)="3",ISNUMBER(--E2565)))),"Invalid/missing customer VAT no; ","")&amp;IF(L2565&lt;&gt;"Yes","Not reported/cleared on FATOORA; ","")&amp;IF(AND(OR(G2565="Zero-rated domestic (Box 3)",G2565="Export (Box 4)"),N2565=""),"Zero-rate/export evidence missing; ","")&amp;IF(AND(C2565="Credit Note",H2565&gt;0),"Credit note should be negative; ","")&amp;IF(AND(C2565="Simplified Tax Invoice",F2565="B2B - VAT registered"),"Simplified invoice issued to VAT-registered B2B; ",""))</f>
        <v/>
      </c>
    </row>
    <row r="2566">
      <c r="A2566" s="17" t="n"/>
      <c r="B2566" s="14" t="n"/>
      <c r="C2566" s="14" t="n"/>
      <c r="D2566" s="14" t="n"/>
      <c r="E2566" s="16" t="n"/>
      <c r="F2566" s="14" t="n"/>
      <c r="G2566" s="14" t="n"/>
      <c r="H2566" s="19" t="n"/>
      <c r="I2566" s="19" t="n"/>
      <c r="J2566" s="34">
        <f>IF(A2566="","",H2566+I2566)</f>
        <v/>
      </c>
      <c r="K2566" s="14" t="n"/>
      <c r="L2566" s="14" t="n"/>
      <c r="M2566" s="14" t="n"/>
      <c r="N2566" s="14" t="n"/>
      <c r="O2566" s="20">
        <f>IF(A2566="","",SUMPRODUCT((A2566&gt;=Setup!$C$19:$C$30)*(A2566&lt;=Setup!$D$19:$D$30)*Setup!$A$19:$A$30))</f>
        <v/>
      </c>
      <c r="P2566" s="34">
        <f>IF(A2566="","",IF(G2566="Standard 15% (Box 1)",ROUND(H2566*Setup!$B$9,2),0))</f>
        <v/>
      </c>
      <c r="Q2566" s="34">
        <f>IF(A2566="","",I2566-P2566)</f>
        <v/>
      </c>
      <c r="R2566" s="23">
        <f>IF(A2566="","",IF(O2566=0,"Outside audit periods; ","")&amp;IF(G2566="","No VAT category; ","")&amp;IF(ABS(Q2566)&gt;Setup!$B$10,"VAT ≠ 15% × net; ","")&amp;IF(AND(F2566="B2B - VAT registered",NOT(AND(LEN(E2566)=15,LEFT(E2566,1)="3",RIGHT(E2566,1)="3",ISNUMBER(--E2566)))),"Invalid/missing customer VAT no; ","")&amp;IF(L2566&lt;&gt;"Yes","Not reported/cleared on FATOORA; ","")&amp;IF(AND(OR(G2566="Zero-rated domestic (Box 3)",G2566="Export (Box 4)"),N2566=""),"Zero-rate/export evidence missing; ","")&amp;IF(AND(C2566="Credit Note",H2566&gt;0),"Credit note should be negative; ","")&amp;IF(AND(C2566="Simplified Tax Invoice",F2566="B2B - VAT registered"),"Simplified invoice issued to VAT-registered B2B; ",""))</f>
        <v/>
      </c>
    </row>
    <row r="2567">
      <c r="A2567" s="17" t="n"/>
      <c r="B2567" s="14" t="n"/>
      <c r="C2567" s="14" t="n"/>
      <c r="D2567" s="14" t="n"/>
      <c r="E2567" s="16" t="n"/>
      <c r="F2567" s="14" t="n"/>
      <c r="G2567" s="14" t="n"/>
      <c r="H2567" s="19" t="n"/>
      <c r="I2567" s="19" t="n"/>
      <c r="J2567" s="34">
        <f>IF(A2567="","",H2567+I2567)</f>
        <v/>
      </c>
      <c r="K2567" s="14" t="n"/>
      <c r="L2567" s="14" t="n"/>
      <c r="M2567" s="14" t="n"/>
      <c r="N2567" s="14" t="n"/>
      <c r="O2567" s="20">
        <f>IF(A2567="","",SUMPRODUCT((A2567&gt;=Setup!$C$19:$C$30)*(A2567&lt;=Setup!$D$19:$D$30)*Setup!$A$19:$A$30))</f>
        <v/>
      </c>
      <c r="P2567" s="34">
        <f>IF(A2567="","",IF(G2567="Standard 15% (Box 1)",ROUND(H2567*Setup!$B$9,2),0))</f>
        <v/>
      </c>
      <c r="Q2567" s="34">
        <f>IF(A2567="","",I2567-P2567)</f>
        <v/>
      </c>
      <c r="R2567" s="23">
        <f>IF(A2567="","",IF(O2567=0,"Outside audit periods; ","")&amp;IF(G2567="","No VAT category; ","")&amp;IF(ABS(Q2567)&gt;Setup!$B$10,"VAT ≠ 15% × net; ","")&amp;IF(AND(F2567="B2B - VAT registered",NOT(AND(LEN(E2567)=15,LEFT(E2567,1)="3",RIGHT(E2567,1)="3",ISNUMBER(--E2567)))),"Invalid/missing customer VAT no; ","")&amp;IF(L2567&lt;&gt;"Yes","Not reported/cleared on FATOORA; ","")&amp;IF(AND(OR(G2567="Zero-rated domestic (Box 3)",G2567="Export (Box 4)"),N2567=""),"Zero-rate/export evidence missing; ","")&amp;IF(AND(C2567="Credit Note",H2567&gt;0),"Credit note should be negative; ","")&amp;IF(AND(C2567="Simplified Tax Invoice",F2567="B2B - VAT registered"),"Simplified invoice issued to VAT-registered B2B; ",""))</f>
        <v/>
      </c>
    </row>
    <row r="2568">
      <c r="A2568" s="17" t="n"/>
      <c r="B2568" s="14" t="n"/>
      <c r="C2568" s="14" t="n"/>
      <c r="D2568" s="14" t="n"/>
      <c r="E2568" s="16" t="n"/>
      <c r="F2568" s="14" t="n"/>
      <c r="G2568" s="14" t="n"/>
      <c r="H2568" s="19" t="n"/>
      <c r="I2568" s="19" t="n"/>
      <c r="J2568" s="34">
        <f>IF(A2568="","",H2568+I2568)</f>
        <v/>
      </c>
      <c r="K2568" s="14" t="n"/>
      <c r="L2568" s="14" t="n"/>
      <c r="M2568" s="14" t="n"/>
      <c r="N2568" s="14" t="n"/>
      <c r="O2568" s="20">
        <f>IF(A2568="","",SUMPRODUCT((A2568&gt;=Setup!$C$19:$C$30)*(A2568&lt;=Setup!$D$19:$D$30)*Setup!$A$19:$A$30))</f>
        <v/>
      </c>
      <c r="P2568" s="34">
        <f>IF(A2568="","",IF(G2568="Standard 15% (Box 1)",ROUND(H2568*Setup!$B$9,2),0))</f>
        <v/>
      </c>
      <c r="Q2568" s="34">
        <f>IF(A2568="","",I2568-P2568)</f>
        <v/>
      </c>
      <c r="R2568" s="23">
        <f>IF(A2568="","",IF(O2568=0,"Outside audit periods; ","")&amp;IF(G2568="","No VAT category; ","")&amp;IF(ABS(Q2568)&gt;Setup!$B$10,"VAT ≠ 15% × net; ","")&amp;IF(AND(F2568="B2B - VAT registered",NOT(AND(LEN(E2568)=15,LEFT(E2568,1)="3",RIGHT(E2568,1)="3",ISNUMBER(--E2568)))),"Invalid/missing customer VAT no; ","")&amp;IF(L2568&lt;&gt;"Yes","Not reported/cleared on FATOORA; ","")&amp;IF(AND(OR(G2568="Zero-rated domestic (Box 3)",G2568="Export (Box 4)"),N2568=""),"Zero-rate/export evidence missing; ","")&amp;IF(AND(C2568="Credit Note",H2568&gt;0),"Credit note should be negative; ","")&amp;IF(AND(C2568="Simplified Tax Invoice",F2568="B2B - VAT registered"),"Simplified invoice issued to VAT-registered B2B; ",""))</f>
        <v/>
      </c>
    </row>
    <row r="2569">
      <c r="A2569" s="17" t="n"/>
      <c r="B2569" s="14" t="n"/>
      <c r="C2569" s="14" t="n"/>
      <c r="D2569" s="14" t="n"/>
      <c r="E2569" s="16" t="n"/>
      <c r="F2569" s="14" t="n"/>
      <c r="G2569" s="14" t="n"/>
      <c r="H2569" s="19" t="n"/>
      <c r="I2569" s="19" t="n"/>
      <c r="J2569" s="34">
        <f>IF(A2569="","",H2569+I2569)</f>
        <v/>
      </c>
      <c r="K2569" s="14" t="n"/>
      <c r="L2569" s="14" t="n"/>
      <c r="M2569" s="14" t="n"/>
      <c r="N2569" s="14" t="n"/>
      <c r="O2569" s="20">
        <f>IF(A2569="","",SUMPRODUCT((A2569&gt;=Setup!$C$19:$C$30)*(A2569&lt;=Setup!$D$19:$D$30)*Setup!$A$19:$A$30))</f>
        <v/>
      </c>
      <c r="P2569" s="34">
        <f>IF(A2569="","",IF(G2569="Standard 15% (Box 1)",ROUND(H2569*Setup!$B$9,2),0))</f>
        <v/>
      </c>
      <c r="Q2569" s="34">
        <f>IF(A2569="","",I2569-P2569)</f>
        <v/>
      </c>
      <c r="R2569" s="23">
        <f>IF(A2569="","",IF(O2569=0,"Outside audit periods; ","")&amp;IF(G2569="","No VAT category; ","")&amp;IF(ABS(Q2569)&gt;Setup!$B$10,"VAT ≠ 15% × net; ","")&amp;IF(AND(F2569="B2B - VAT registered",NOT(AND(LEN(E2569)=15,LEFT(E2569,1)="3",RIGHT(E2569,1)="3",ISNUMBER(--E2569)))),"Invalid/missing customer VAT no; ","")&amp;IF(L2569&lt;&gt;"Yes","Not reported/cleared on FATOORA; ","")&amp;IF(AND(OR(G2569="Zero-rated domestic (Box 3)",G2569="Export (Box 4)"),N2569=""),"Zero-rate/export evidence missing; ","")&amp;IF(AND(C2569="Credit Note",H2569&gt;0),"Credit note should be negative; ","")&amp;IF(AND(C2569="Simplified Tax Invoice",F2569="B2B - VAT registered"),"Simplified invoice issued to VAT-registered B2B; ",""))</f>
        <v/>
      </c>
    </row>
    <row r="2570">
      <c r="A2570" s="17" t="n"/>
      <c r="B2570" s="14" t="n"/>
      <c r="C2570" s="14" t="n"/>
      <c r="D2570" s="14" t="n"/>
      <c r="E2570" s="16" t="n"/>
      <c r="F2570" s="14" t="n"/>
      <c r="G2570" s="14" t="n"/>
      <c r="H2570" s="19" t="n"/>
      <c r="I2570" s="19" t="n"/>
      <c r="J2570" s="34">
        <f>IF(A2570="","",H2570+I2570)</f>
        <v/>
      </c>
      <c r="K2570" s="14" t="n"/>
      <c r="L2570" s="14" t="n"/>
      <c r="M2570" s="14" t="n"/>
      <c r="N2570" s="14" t="n"/>
      <c r="O2570" s="20">
        <f>IF(A2570="","",SUMPRODUCT((A2570&gt;=Setup!$C$19:$C$30)*(A2570&lt;=Setup!$D$19:$D$30)*Setup!$A$19:$A$30))</f>
        <v/>
      </c>
      <c r="P2570" s="34">
        <f>IF(A2570="","",IF(G2570="Standard 15% (Box 1)",ROUND(H2570*Setup!$B$9,2),0))</f>
        <v/>
      </c>
      <c r="Q2570" s="34">
        <f>IF(A2570="","",I2570-P2570)</f>
        <v/>
      </c>
      <c r="R2570" s="23">
        <f>IF(A2570="","",IF(O2570=0,"Outside audit periods; ","")&amp;IF(G2570="","No VAT category; ","")&amp;IF(ABS(Q2570)&gt;Setup!$B$10,"VAT ≠ 15% × net; ","")&amp;IF(AND(F2570="B2B - VAT registered",NOT(AND(LEN(E2570)=15,LEFT(E2570,1)="3",RIGHT(E2570,1)="3",ISNUMBER(--E2570)))),"Invalid/missing customer VAT no; ","")&amp;IF(L2570&lt;&gt;"Yes","Not reported/cleared on FATOORA; ","")&amp;IF(AND(OR(G2570="Zero-rated domestic (Box 3)",G2570="Export (Box 4)"),N2570=""),"Zero-rate/export evidence missing; ","")&amp;IF(AND(C2570="Credit Note",H2570&gt;0),"Credit note should be negative; ","")&amp;IF(AND(C2570="Simplified Tax Invoice",F2570="B2B - VAT registered"),"Simplified invoice issued to VAT-registered B2B; ",""))</f>
        <v/>
      </c>
    </row>
    <row r="2571">
      <c r="A2571" s="17" t="n"/>
      <c r="B2571" s="14" t="n"/>
      <c r="C2571" s="14" t="n"/>
      <c r="D2571" s="14" t="n"/>
      <c r="E2571" s="16" t="n"/>
      <c r="F2571" s="14" t="n"/>
      <c r="G2571" s="14" t="n"/>
      <c r="H2571" s="19" t="n"/>
      <c r="I2571" s="19" t="n"/>
      <c r="J2571" s="34">
        <f>IF(A2571="","",H2571+I2571)</f>
        <v/>
      </c>
      <c r="K2571" s="14" t="n"/>
      <c r="L2571" s="14" t="n"/>
      <c r="M2571" s="14" t="n"/>
      <c r="N2571" s="14" t="n"/>
      <c r="O2571" s="20">
        <f>IF(A2571="","",SUMPRODUCT((A2571&gt;=Setup!$C$19:$C$30)*(A2571&lt;=Setup!$D$19:$D$30)*Setup!$A$19:$A$30))</f>
        <v/>
      </c>
      <c r="P2571" s="34">
        <f>IF(A2571="","",IF(G2571="Standard 15% (Box 1)",ROUND(H2571*Setup!$B$9,2),0))</f>
        <v/>
      </c>
      <c r="Q2571" s="34">
        <f>IF(A2571="","",I2571-P2571)</f>
        <v/>
      </c>
      <c r="R2571" s="23">
        <f>IF(A2571="","",IF(O2571=0,"Outside audit periods; ","")&amp;IF(G2571="","No VAT category; ","")&amp;IF(ABS(Q2571)&gt;Setup!$B$10,"VAT ≠ 15% × net; ","")&amp;IF(AND(F2571="B2B - VAT registered",NOT(AND(LEN(E2571)=15,LEFT(E2571,1)="3",RIGHT(E2571,1)="3",ISNUMBER(--E2571)))),"Invalid/missing customer VAT no; ","")&amp;IF(L2571&lt;&gt;"Yes","Not reported/cleared on FATOORA; ","")&amp;IF(AND(OR(G2571="Zero-rated domestic (Box 3)",G2571="Export (Box 4)"),N2571=""),"Zero-rate/export evidence missing; ","")&amp;IF(AND(C2571="Credit Note",H2571&gt;0),"Credit note should be negative; ","")&amp;IF(AND(C2571="Simplified Tax Invoice",F2571="B2B - VAT registered"),"Simplified invoice issued to VAT-registered B2B; ",""))</f>
        <v/>
      </c>
    </row>
    <row r="2572">
      <c r="A2572" s="17" t="n"/>
      <c r="B2572" s="14" t="n"/>
      <c r="C2572" s="14" t="n"/>
      <c r="D2572" s="14" t="n"/>
      <c r="E2572" s="16" t="n"/>
      <c r="F2572" s="14" t="n"/>
      <c r="G2572" s="14" t="n"/>
      <c r="H2572" s="19" t="n"/>
      <c r="I2572" s="19" t="n"/>
      <c r="J2572" s="34">
        <f>IF(A2572="","",H2572+I2572)</f>
        <v/>
      </c>
      <c r="K2572" s="14" t="n"/>
      <c r="L2572" s="14" t="n"/>
      <c r="M2572" s="14" t="n"/>
      <c r="N2572" s="14" t="n"/>
      <c r="O2572" s="20">
        <f>IF(A2572="","",SUMPRODUCT((A2572&gt;=Setup!$C$19:$C$30)*(A2572&lt;=Setup!$D$19:$D$30)*Setup!$A$19:$A$30))</f>
        <v/>
      </c>
      <c r="P2572" s="34">
        <f>IF(A2572="","",IF(G2572="Standard 15% (Box 1)",ROUND(H2572*Setup!$B$9,2),0))</f>
        <v/>
      </c>
      <c r="Q2572" s="34">
        <f>IF(A2572="","",I2572-P2572)</f>
        <v/>
      </c>
      <c r="R2572" s="23">
        <f>IF(A2572="","",IF(O2572=0,"Outside audit periods; ","")&amp;IF(G2572="","No VAT category; ","")&amp;IF(ABS(Q2572)&gt;Setup!$B$10,"VAT ≠ 15% × net; ","")&amp;IF(AND(F2572="B2B - VAT registered",NOT(AND(LEN(E2572)=15,LEFT(E2572,1)="3",RIGHT(E2572,1)="3",ISNUMBER(--E2572)))),"Invalid/missing customer VAT no; ","")&amp;IF(L2572&lt;&gt;"Yes","Not reported/cleared on FATOORA; ","")&amp;IF(AND(OR(G2572="Zero-rated domestic (Box 3)",G2572="Export (Box 4)"),N2572=""),"Zero-rate/export evidence missing; ","")&amp;IF(AND(C2572="Credit Note",H2572&gt;0),"Credit note should be negative; ","")&amp;IF(AND(C2572="Simplified Tax Invoice",F2572="B2B - VAT registered"),"Simplified invoice issued to VAT-registered B2B; ",""))</f>
        <v/>
      </c>
    </row>
    <row r="2573">
      <c r="A2573" s="17" t="n"/>
      <c r="B2573" s="14" t="n"/>
      <c r="C2573" s="14" t="n"/>
      <c r="D2573" s="14" t="n"/>
      <c r="E2573" s="16" t="n"/>
      <c r="F2573" s="14" t="n"/>
      <c r="G2573" s="14" t="n"/>
      <c r="H2573" s="19" t="n"/>
      <c r="I2573" s="19" t="n"/>
      <c r="J2573" s="34">
        <f>IF(A2573="","",H2573+I2573)</f>
        <v/>
      </c>
      <c r="K2573" s="14" t="n"/>
      <c r="L2573" s="14" t="n"/>
      <c r="M2573" s="14" t="n"/>
      <c r="N2573" s="14" t="n"/>
      <c r="O2573" s="20">
        <f>IF(A2573="","",SUMPRODUCT((A2573&gt;=Setup!$C$19:$C$30)*(A2573&lt;=Setup!$D$19:$D$30)*Setup!$A$19:$A$30))</f>
        <v/>
      </c>
      <c r="P2573" s="34">
        <f>IF(A2573="","",IF(G2573="Standard 15% (Box 1)",ROUND(H2573*Setup!$B$9,2),0))</f>
        <v/>
      </c>
      <c r="Q2573" s="34">
        <f>IF(A2573="","",I2573-P2573)</f>
        <v/>
      </c>
      <c r="R2573" s="23">
        <f>IF(A2573="","",IF(O2573=0,"Outside audit periods; ","")&amp;IF(G2573="","No VAT category; ","")&amp;IF(ABS(Q2573)&gt;Setup!$B$10,"VAT ≠ 15% × net; ","")&amp;IF(AND(F2573="B2B - VAT registered",NOT(AND(LEN(E2573)=15,LEFT(E2573,1)="3",RIGHT(E2573,1)="3",ISNUMBER(--E2573)))),"Invalid/missing customer VAT no; ","")&amp;IF(L2573&lt;&gt;"Yes","Not reported/cleared on FATOORA; ","")&amp;IF(AND(OR(G2573="Zero-rated domestic (Box 3)",G2573="Export (Box 4)"),N2573=""),"Zero-rate/export evidence missing; ","")&amp;IF(AND(C2573="Credit Note",H2573&gt;0),"Credit note should be negative; ","")&amp;IF(AND(C2573="Simplified Tax Invoice",F2573="B2B - VAT registered"),"Simplified invoice issued to VAT-registered B2B; ",""))</f>
        <v/>
      </c>
    </row>
    <row r="2574">
      <c r="A2574" s="17" t="n"/>
      <c r="B2574" s="14" t="n"/>
      <c r="C2574" s="14" t="n"/>
      <c r="D2574" s="14" t="n"/>
      <c r="E2574" s="16" t="n"/>
      <c r="F2574" s="14" t="n"/>
      <c r="G2574" s="14" t="n"/>
      <c r="H2574" s="19" t="n"/>
      <c r="I2574" s="19" t="n"/>
      <c r="J2574" s="34">
        <f>IF(A2574="","",H2574+I2574)</f>
        <v/>
      </c>
      <c r="K2574" s="14" t="n"/>
      <c r="L2574" s="14" t="n"/>
      <c r="M2574" s="14" t="n"/>
      <c r="N2574" s="14" t="n"/>
      <c r="O2574" s="20">
        <f>IF(A2574="","",SUMPRODUCT((A2574&gt;=Setup!$C$19:$C$30)*(A2574&lt;=Setup!$D$19:$D$30)*Setup!$A$19:$A$30))</f>
        <v/>
      </c>
      <c r="P2574" s="34">
        <f>IF(A2574="","",IF(G2574="Standard 15% (Box 1)",ROUND(H2574*Setup!$B$9,2),0))</f>
        <v/>
      </c>
      <c r="Q2574" s="34">
        <f>IF(A2574="","",I2574-P2574)</f>
        <v/>
      </c>
      <c r="R2574" s="23">
        <f>IF(A2574="","",IF(O2574=0,"Outside audit periods; ","")&amp;IF(G2574="","No VAT category; ","")&amp;IF(ABS(Q2574)&gt;Setup!$B$10,"VAT ≠ 15% × net; ","")&amp;IF(AND(F2574="B2B - VAT registered",NOT(AND(LEN(E2574)=15,LEFT(E2574,1)="3",RIGHT(E2574,1)="3",ISNUMBER(--E2574)))),"Invalid/missing customer VAT no; ","")&amp;IF(L2574&lt;&gt;"Yes","Not reported/cleared on FATOORA; ","")&amp;IF(AND(OR(G2574="Zero-rated domestic (Box 3)",G2574="Export (Box 4)"),N2574=""),"Zero-rate/export evidence missing; ","")&amp;IF(AND(C2574="Credit Note",H2574&gt;0),"Credit note should be negative; ","")&amp;IF(AND(C2574="Simplified Tax Invoice",F2574="B2B - VAT registered"),"Simplified invoice issued to VAT-registered B2B; ",""))</f>
        <v/>
      </c>
    </row>
    <row r="2575">
      <c r="A2575" s="17" t="n"/>
      <c r="B2575" s="14" t="n"/>
      <c r="C2575" s="14" t="n"/>
      <c r="D2575" s="14" t="n"/>
      <c r="E2575" s="16" t="n"/>
      <c r="F2575" s="14" t="n"/>
      <c r="G2575" s="14" t="n"/>
      <c r="H2575" s="19" t="n"/>
      <c r="I2575" s="19" t="n"/>
      <c r="J2575" s="34">
        <f>IF(A2575="","",H2575+I2575)</f>
        <v/>
      </c>
      <c r="K2575" s="14" t="n"/>
      <c r="L2575" s="14" t="n"/>
      <c r="M2575" s="14" t="n"/>
      <c r="N2575" s="14" t="n"/>
      <c r="O2575" s="20">
        <f>IF(A2575="","",SUMPRODUCT((A2575&gt;=Setup!$C$19:$C$30)*(A2575&lt;=Setup!$D$19:$D$30)*Setup!$A$19:$A$30))</f>
        <v/>
      </c>
      <c r="P2575" s="34">
        <f>IF(A2575="","",IF(G2575="Standard 15% (Box 1)",ROUND(H2575*Setup!$B$9,2),0))</f>
        <v/>
      </c>
      <c r="Q2575" s="34">
        <f>IF(A2575="","",I2575-P2575)</f>
        <v/>
      </c>
      <c r="R2575" s="23">
        <f>IF(A2575="","",IF(O2575=0,"Outside audit periods; ","")&amp;IF(G2575="","No VAT category; ","")&amp;IF(ABS(Q2575)&gt;Setup!$B$10,"VAT ≠ 15% × net; ","")&amp;IF(AND(F2575="B2B - VAT registered",NOT(AND(LEN(E2575)=15,LEFT(E2575,1)="3",RIGHT(E2575,1)="3",ISNUMBER(--E2575)))),"Invalid/missing customer VAT no; ","")&amp;IF(L2575&lt;&gt;"Yes","Not reported/cleared on FATOORA; ","")&amp;IF(AND(OR(G2575="Zero-rated domestic (Box 3)",G2575="Export (Box 4)"),N2575=""),"Zero-rate/export evidence missing; ","")&amp;IF(AND(C2575="Credit Note",H2575&gt;0),"Credit note should be negative; ","")&amp;IF(AND(C2575="Simplified Tax Invoice",F2575="B2B - VAT registered"),"Simplified invoice issued to VAT-registered B2B; ",""))</f>
        <v/>
      </c>
    </row>
    <row r="2576">
      <c r="A2576" s="17" t="n"/>
      <c r="B2576" s="14" t="n"/>
      <c r="C2576" s="14" t="n"/>
      <c r="D2576" s="14" t="n"/>
      <c r="E2576" s="16" t="n"/>
      <c r="F2576" s="14" t="n"/>
      <c r="G2576" s="14" t="n"/>
      <c r="H2576" s="19" t="n"/>
      <c r="I2576" s="19" t="n"/>
      <c r="J2576" s="34">
        <f>IF(A2576="","",H2576+I2576)</f>
        <v/>
      </c>
      <c r="K2576" s="14" t="n"/>
      <c r="L2576" s="14" t="n"/>
      <c r="M2576" s="14" t="n"/>
      <c r="N2576" s="14" t="n"/>
      <c r="O2576" s="20">
        <f>IF(A2576="","",SUMPRODUCT((A2576&gt;=Setup!$C$19:$C$30)*(A2576&lt;=Setup!$D$19:$D$30)*Setup!$A$19:$A$30))</f>
        <v/>
      </c>
      <c r="P2576" s="34">
        <f>IF(A2576="","",IF(G2576="Standard 15% (Box 1)",ROUND(H2576*Setup!$B$9,2),0))</f>
        <v/>
      </c>
      <c r="Q2576" s="34">
        <f>IF(A2576="","",I2576-P2576)</f>
        <v/>
      </c>
      <c r="R2576" s="23">
        <f>IF(A2576="","",IF(O2576=0,"Outside audit periods; ","")&amp;IF(G2576="","No VAT category; ","")&amp;IF(ABS(Q2576)&gt;Setup!$B$10,"VAT ≠ 15% × net; ","")&amp;IF(AND(F2576="B2B - VAT registered",NOT(AND(LEN(E2576)=15,LEFT(E2576,1)="3",RIGHT(E2576,1)="3",ISNUMBER(--E2576)))),"Invalid/missing customer VAT no; ","")&amp;IF(L2576&lt;&gt;"Yes","Not reported/cleared on FATOORA; ","")&amp;IF(AND(OR(G2576="Zero-rated domestic (Box 3)",G2576="Export (Box 4)"),N2576=""),"Zero-rate/export evidence missing; ","")&amp;IF(AND(C2576="Credit Note",H2576&gt;0),"Credit note should be negative; ","")&amp;IF(AND(C2576="Simplified Tax Invoice",F2576="B2B - VAT registered"),"Simplified invoice issued to VAT-registered B2B; ",""))</f>
        <v/>
      </c>
    </row>
    <row r="2577">
      <c r="A2577" s="17" t="n"/>
      <c r="B2577" s="14" t="n"/>
      <c r="C2577" s="14" t="n"/>
      <c r="D2577" s="14" t="n"/>
      <c r="E2577" s="16" t="n"/>
      <c r="F2577" s="14" t="n"/>
      <c r="G2577" s="14" t="n"/>
      <c r="H2577" s="19" t="n"/>
      <c r="I2577" s="19" t="n"/>
      <c r="J2577" s="34">
        <f>IF(A2577="","",H2577+I2577)</f>
        <v/>
      </c>
      <c r="K2577" s="14" t="n"/>
      <c r="L2577" s="14" t="n"/>
      <c r="M2577" s="14" t="n"/>
      <c r="N2577" s="14" t="n"/>
      <c r="O2577" s="20">
        <f>IF(A2577="","",SUMPRODUCT((A2577&gt;=Setup!$C$19:$C$30)*(A2577&lt;=Setup!$D$19:$D$30)*Setup!$A$19:$A$30))</f>
        <v/>
      </c>
      <c r="P2577" s="34">
        <f>IF(A2577="","",IF(G2577="Standard 15% (Box 1)",ROUND(H2577*Setup!$B$9,2),0))</f>
        <v/>
      </c>
      <c r="Q2577" s="34">
        <f>IF(A2577="","",I2577-P2577)</f>
        <v/>
      </c>
      <c r="R2577" s="23">
        <f>IF(A2577="","",IF(O2577=0,"Outside audit periods; ","")&amp;IF(G2577="","No VAT category; ","")&amp;IF(ABS(Q2577)&gt;Setup!$B$10,"VAT ≠ 15% × net; ","")&amp;IF(AND(F2577="B2B - VAT registered",NOT(AND(LEN(E2577)=15,LEFT(E2577,1)="3",RIGHT(E2577,1)="3",ISNUMBER(--E2577)))),"Invalid/missing customer VAT no; ","")&amp;IF(L2577&lt;&gt;"Yes","Not reported/cleared on FATOORA; ","")&amp;IF(AND(OR(G2577="Zero-rated domestic (Box 3)",G2577="Export (Box 4)"),N2577=""),"Zero-rate/export evidence missing; ","")&amp;IF(AND(C2577="Credit Note",H2577&gt;0),"Credit note should be negative; ","")&amp;IF(AND(C2577="Simplified Tax Invoice",F2577="B2B - VAT registered"),"Simplified invoice issued to VAT-registered B2B; ",""))</f>
        <v/>
      </c>
    </row>
    <row r="2578">
      <c r="A2578" s="17" t="n"/>
      <c r="B2578" s="14" t="n"/>
      <c r="C2578" s="14" t="n"/>
      <c r="D2578" s="14" t="n"/>
      <c r="E2578" s="16" t="n"/>
      <c r="F2578" s="14" t="n"/>
      <c r="G2578" s="14" t="n"/>
      <c r="H2578" s="19" t="n"/>
      <c r="I2578" s="19" t="n"/>
      <c r="J2578" s="34">
        <f>IF(A2578="","",H2578+I2578)</f>
        <v/>
      </c>
      <c r="K2578" s="14" t="n"/>
      <c r="L2578" s="14" t="n"/>
      <c r="M2578" s="14" t="n"/>
      <c r="N2578" s="14" t="n"/>
      <c r="O2578" s="20">
        <f>IF(A2578="","",SUMPRODUCT((A2578&gt;=Setup!$C$19:$C$30)*(A2578&lt;=Setup!$D$19:$D$30)*Setup!$A$19:$A$30))</f>
        <v/>
      </c>
      <c r="P2578" s="34">
        <f>IF(A2578="","",IF(G2578="Standard 15% (Box 1)",ROUND(H2578*Setup!$B$9,2),0))</f>
        <v/>
      </c>
      <c r="Q2578" s="34">
        <f>IF(A2578="","",I2578-P2578)</f>
        <v/>
      </c>
      <c r="R2578" s="23">
        <f>IF(A2578="","",IF(O2578=0,"Outside audit periods; ","")&amp;IF(G2578="","No VAT category; ","")&amp;IF(ABS(Q2578)&gt;Setup!$B$10,"VAT ≠ 15% × net; ","")&amp;IF(AND(F2578="B2B - VAT registered",NOT(AND(LEN(E2578)=15,LEFT(E2578,1)="3",RIGHT(E2578,1)="3",ISNUMBER(--E2578)))),"Invalid/missing customer VAT no; ","")&amp;IF(L2578&lt;&gt;"Yes","Not reported/cleared on FATOORA; ","")&amp;IF(AND(OR(G2578="Zero-rated domestic (Box 3)",G2578="Export (Box 4)"),N2578=""),"Zero-rate/export evidence missing; ","")&amp;IF(AND(C2578="Credit Note",H2578&gt;0),"Credit note should be negative; ","")&amp;IF(AND(C2578="Simplified Tax Invoice",F2578="B2B - VAT registered"),"Simplified invoice issued to VAT-registered B2B; ",""))</f>
        <v/>
      </c>
    </row>
    <row r="2579">
      <c r="A2579" s="17" t="n"/>
      <c r="B2579" s="14" t="n"/>
      <c r="C2579" s="14" t="n"/>
      <c r="D2579" s="14" t="n"/>
      <c r="E2579" s="16" t="n"/>
      <c r="F2579" s="14" t="n"/>
      <c r="G2579" s="14" t="n"/>
      <c r="H2579" s="19" t="n"/>
      <c r="I2579" s="19" t="n"/>
      <c r="J2579" s="34">
        <f>IF(A2579="","",H2579+I2579)</f>
        <v/>
      </c>
      <c r="K2579" s="14" t="n"/>
      <c r="L2579" s="14" t="n"/>
      <c r="M2579" s="14" t="n"/>
      <c r="N2579" s="14" t="n"/>
      <c r="O2579" s="20">
        <f>IF(A2579="","",SUMPRODUCT((A2579&gt;=Setup!$C$19:$C$30)*(A2579&lt;=Setup!$D$19:$D$30)*Setup!$A$19:$A$30))</f>
        <v/>
      </c>
      <c r="P2579" s="34">
        <f>IF(A2579="","",IF(G2579="Standard 15% (Box 1)",ROUND(H2579*Setup!$B$9,2),0))</f>
        <v/>
      </c>
      <c r="Q2579" s="34">
        <f>IF(A2579="","",I2579-P2579)</f>
        <v/>
      </c>
      <c r="R2579" s="23">
        <f>IF(A2579="","",IF(O2579=0,"Outside audit periods; ","")&amp;IF(G2579="","No VAT category; ","")&amp;IF(ABS(Q2579)&gt;Setup!$B$10,"VAT ≠ 15% × net; ","")&amp;IF(AND(F2579="B2B - VAT registered",NOT(AND(LEN(E2579)=15,LEFT(E2579,1)="3",RIGHT(E2579,1)="3",ISNUMBER(--E2579)))),"Invalid/missing customer VAT no; ","")&amp;IF(L2579&lt;&gt;"Yes","Not reported/cleared on FATOORA; ","")&amp;IF(AND(OR(G2579="Zero-rated domestic (Box 3)",G2579="Export (Box 4)"),N2579=""),"Zero-rate/export evidence missing; ","")&amp;IF(AND(C2579="Credit Note",H2579&gt;0),"Credit note should be negative; ","")&amp;IF(AND(C2579="Simplified Tax Invoice",F2579="B2B - VAT registered"),"Simplified invoice issued to VAT-registered B2B; ",""))</f>
        <v/>
      </c>
    </row>
    <row r="2580">
      <c r="A2580" s="17" t="n"/>
      <c r="B2580" s="14" t="n"/>
      <c r="C2580" s="14" t="n"/>
      <c r="D2580" s="14" t="n"/>
      <c r="E2580" s="16" t="n"/>
      <c r="F2580" s="14" t="n"/>
      <c r="G2580" s="14" t="n"/>
      <c r="H2580" s="19" t="n"/>
      <c r="I2580" s="19" t="n"/>
      <c r="J2580" s="34">
        <f>IF(A2580="","",H2580+I2580)</f>
        <v/>
      </c>
      <c r="K2580" s="14" t="n"/>
      <c r="L2580" s="14" t="n"/>
      <c r="M2580" s="14" t="n"/>
      <c r="N2580" s="14" t="n"/>
      <c r="O2580" s="20">
        <f>IF(A2580="","",SUMPRODUCT((A2580&gt;=Setup!$C$19:$C$30)*(A2580&lt;=Setup!$D$19:$D$30)*Setup!$A$19:$A$30))</f>
        <v/>
      </c>
      <c r="P2580" s="34">
        <f>IF(A2580="","",IF(G2580="Standard 15% (Box 1)",ROUND(H2580*Setup!$B$9,2),0))</f>
        <v/>
      </c>
      <c r="Q2580" s="34">
        <f>IF(A2580="","",I2580-P2580)</f>
        <v/>
      </c>
      <c r="R2580" s="23">
        <f>IF(A2580="","",IF(O2580=0,"Outside audit periods; ","")&amp;IF(G2580="","No VAT category; ","")&amp;IF(ABS(Q2580)&gt;Setup!$B$10,"VAT ≠ 15% × net; ","")&amp;IF(AND(F2580="B2B - VAT registered",NOT(AND(LEN(E2580)=15,LEFT(E2580,1)="3",RIGHT(E2580,1)="3",ISNUMBER(--E2580)))),"Invalid/missing customer VAT no; ","")&amp;IF(L2580&lt;&gt;"Yes","Not reported/cleared on FATOORA; ","")&amp;IF(AND(OR(G2580="Zero-rated domestic (Box 3)",G2580="Export (Box 4)"),N2580=""),"Zero-rate/export evidence missing; ","")&amp;IF(AND(C2580="Credit Note",H2580&gt;0),"Credit note should be negative; ","")&amp;IF(AND(C2580="Simplified Tax Invoice",F2580="B2B - VAT registered"),"Simplified invoice issued to VAT-registered B2B; ",""))</f>
        <v/>
      </c>
    </row>
    <row r="2581">
      <c r="A2581" s="17" t="n"/>
      <c r="B2581" s="14" t="n"/>
      <c r="C2581" s="14" t="n"/>
      <c r="D2581" s="14" t="n"/>
      <c r="E2581" s="16" t="n"/>
      <c r="F2581" s="14" t="n"/>
      <c r="G2581" s="14" t="n"/>
      <c r="H2581" s="19" t="n"/>
      <c r="I2581" s="19" t="n"/>
      <c r="J2581" s="34">
        <f>IF(A2581="","",H2581+I2581)</f>
        <v/>
      </c>
      <c r="K2581" s="14" t="n"/>
      <c r="L2581" s="14" t="n"/>
      <c r="M2581" s="14" t="n"/>
      <c r="N2581" s="14" t="n"/>
      <c r="O2581" s="20">
        <f>IF(A2581="","",SUMPRODUCT((A2581&gt;=Setup!$C$19:$C$30)*(A2581&lt;=Setup!$D$19:$D$30)*Setup!$A$19:$A$30))</f>
        <v/>
      </c>
      <c r="P2581" s="34">
        <f>IF(A2581="","",IF(G2581="Standard 15% (Box 1)",ROUND(H2581*Setup!$B$9,2),0))</f>
        <v/>
      </c>
      <c r="Q2581" s="34">
        <f>IF(A2581="","",I2581-P2581)</f>
        <v/>
      </c>
      <c r="R2581" s="23">
        <f>IF(A2581="","",IF(O2581=0,"Outside audit periods; ","")&amp;IF(G2581="","No VAT category; ","")&amp;IF(ABS(Q2581)&gt;Setup!$B$10,"VAT ≠ 15% × net; ","")&amp;IF(AND(F2581="B2B - VAT registered",NOT(AND(LEN(E2581)=15,LEFT(E2581,1)="3",RIGHT(E2581,1)="3",ISNUMBER(--E2581)))),"Invalid/missing customer VAT no; ","")&amp;IF(L2581&lt;&gt;"Yes","Not reported/cleared on FATOORA; ","")&amp;IF(AND(OR(G2581="Zero-rated domestic (Box 3)",G2581="Export (Box 4)"),N2581=""),"Zero-rate/export evidence missing; ","")&amp;IF(AND(C2581="Credit Note",H2581&gt;0),"Credit note should be negative; ","")&amp;IF(AND(C2581="Simplified Tax Invoice",F2581="B2B - VAT registered"),"Simplified invoice issued to VAT-registered B2B; ",""))</f>
        <v/>
      </c>
    </row>
    <row r="2582">
      <c r="A2582" s="17" t="n"/>
      <c r="B2582" s="14" t="n"/>
      <c r="C2582" s="14" t="n"/>
      <c r="D2582" s="14" t="n"/>
      <c r="E2582" s="16" t="n"/>
      <c r="F2582" s="14" t="n"/>
      <c r="G2582" s="14" t="n"/>
      <c r="H2582" s="19" t="n"/>
      <c r="I2582" s="19" t="n"/>
      <c r="J2582" s="34">
        <f>IF(A2582="","",H2582+I2582)</f>
        <v/>
      </c>
      <c r="K2582" s="14" t="n"/>
      <c r="L2582" s="14" t="n"/>
      <c r="M2582" s="14" t="n"/>
      <c r="N2582" s="14" t="n"/>
      <c r="O2582" s="20">
        <f>IF(A2582="","",SUMPRODUCT((A2582&gt;=Setup!$C$19:$C$30)*(A2582&lt;=Setup!$D$19:$D$30)*Setup!$A$19:$A$30))</f>
        <v/>
      </c>
      <c r="P2582" s="34">
        <f>IF(A2582="","",IF(G2582="Standard 15% (Box 1)",ROUND(H2582*Setup!$B$9,2),0))</f>
        <v/>
      </c>
      <c r="Q2582" s="34">
        <f>IF(A2582="","",I2582-P2582)</f>
        <v/>
      </c>
      <c r="R2582" s="23">
        <f>IF(A2582="","",IF(O2582=0,"Outside audit periods; ","")&amp;IF(G2582="","No VAT category; ","")&amp;IF(ABS(Q2582)&gt;Setup!$B$10,"VAT ≠ 15% × net; ","")&amp;IF(AND(F2582="B2B - VAT registered",NOT(AND(LEN(E2582)=15,LEFT(E2582,1)="3",RIGHT(E2582,1)="3",ISNUMBER(--E2582)))),"Invalid/missing customer VAT no; ","")&amp;IF(L2582&lt;&gt;"Yes","Not reported/cleared on FATOORA; ","")&amp;IF(AND(OR(G2582="Zero-rated domestic (Box 3)",G2582="Export (Box 4)"),N2582=""),"Zero-rate/export evidence missing; ","")&amp;IF(AND(C2582="Credit Note",H2582&gt;0),"Credit note should be negative; ","")&amp;IF(AND(C2582="Simplified Tax Invoice",F2582="B2B - VAT registered"),"Simplified invoice issued to VAT-registered B2B; ",""))</f>
        <v/>
      </c>
    </row>
    <row r="2583">
      <c r="A2583" s="17" t="n"/>
      <c r="B2583" s="14" t="n"/>
      <c r="C2583" s="14" t="n"/>
      <c r="D2583" s="14" t="n"/>
      <c r="E2583" s="16" t="n"/>
      <c r="F2583" s="14" t="n"/>
      <c r="G2583" s="14" t="n"/>
      <c r="H2583" s="19" t="n"/>
      <c r="I2583" s="19" t="n"/>
      <c r="J2583" s="34">
        <f>IF(A2583="","",H2583+I2583)</f>
        <v/>
      </c>
      <c r="K2583" s="14" t="n"/>
      <c r="L2583" s="14" t="n"/>
      <c r="M2583" s="14" t="n"/>
      <c r="N2583" s="14" t="n"/>
      <c r="O2583" s="20">
        <f>IF(A2583="","",SUMPRODUCT((A2583&gt;=Setup!$C$19:$C$30)*(A2583&lt;=Setup!$D$19:$D$30)*Setup!$A$19:$A$30))</f>
        <v/>
      </c>
      <c r="P2583" s="34">
        <f>IF(A2583="","",IF(G2583="Standard 15% (Box 1)",ROUND(H2583*Setup!$B$9,2),0))</f>
        <v/>
      </c>
      <c r="Q2583" s="34">
        <f>IF(A2583="","",I2583-P2583)</f>
        <v/>
      </c>
      <c r="R2583" s="23">
        <f>IF(A2583="","",IF(O2583=0,"Outside audit periods; ","")&amp;IF(G2583="","No VAT category; ","")&amp;IF(ABS(Q2583)&gt;Setup!$B$10,"VAT ≠ 15% × net; ","")&amp;IF(AND(F2583="B2B - VAT registered",NOT(AND(LEN(E2583)=15,LEFT(E2583,1)="3",RIGHT(E2583,1)="3",ISNUMBER(--E2583)))),"Invalid/missing customer VAT no; ","")&amp;IF(L2583&lt;&gt;"Yes","Not reported/cleared on FATOORA; ","")&amp;IF(AND(OR(G2583="Zero-rated domestic (Box 3)",G2583="Export (Box 4)"),N2583=""),"Zero-rate/export evidence missing; ","")&amp;IF(AND(C2583="Credit Note",H2583&gt;0),"Credit note should be negative; ","")&amp;IF(AND(C2583="Simplified Tax Invoice",F2583="B2B - VAT registered"),"Simplified invoice issued to VAT-registered B2B; ",""))</f>
        <v/>
      </c>
    </row>
    <row r="2584">
      <c r="A2584" s="17" t="n"/>
      <c r="B2584" s="14" t="n"/>
      <c r="C2584" s="14" t="n"/>
      <c r="D2584" s="14" t="n"/>
      <c r="E2584" s="16" t="n"/>
      <c r="F2584" s="14" t="n"/>
      <c r="G2584" s="14" t="n"/>
      <c r="H2584" s="19" t="n"/>
      <c r="I2584" s="19" t="n"/>
      <c r="J2584" s="34">
        <f>IF(A2584="","",H2584+I2584)</f>
        <v/>
      </c>
      <c r="K2584" s="14" t="n"/>
      <c r="L2584" s="14" t="n"/>
      <c r="M2584" s="14" t="n"/>
      <c r="N2584" s="14" t="n"/>
      <c r="O2584" s="20">
        <f>IF(A2584="","",SUMPRODUCT((A2584&gt;=Setup!$C$19:$C$30)*(A2584&lt;=Setup!$D$19:$D$30)*Setup!$A$19:$A$30))</f>
        <v/>
      </c>
      <c r="P2584" s="34">
        <f>IF(A2584="","",IF(G2584="Standard 15% (Box 1)",ROUND(H2584*Setup!$B$9,2),0))</f>
        <v/>
      </c>
      <c r="Q2584" s="34">
        <f>IF(A2584="","",I2584-P2584)</f>
        <v/>
      </c>
      <c r="R2584" s="23">
        <f>IF(A2584="","",IF(O2584=0,"Outside audit periods; ","")&amp;IF(G2584="","No VAT category; ","")&amp;IF(ABS(Q2584)&gt;Setup!$B$10,"VAT ≠ 15% × net; ","")&amp;IF(AND(F2584="B2B - VAT registered",NOT(AND(LEN(E2584)=15,LEFT(E2584,1)="3",RIGHT(E2584,1)="3",ISNUMBER(--E2584)))),"Invalid/missing customer VAT no; ","")&amp;IF(L2584&lt;&gt;"Yes","Not reported/cleared on FATOORA; ","")&amp;IF(AND(OR(G2584="Zero-rated domestic (Box 3)",G2584="Export (Box 4)"),N2584=""),"Zero-rate/export evidence missing; ","")&amp;IF(AND(C2584="Credit Note",H2584&gt;0),"Credit note should be negative; ","")&amp;IF(AND(C2584="Simplified Tax Invoice",F2584="B2B - VAT registered"),"Simplified invoice issued to VAT-registered B2B; ",""))</f>
        <v/>
      </c>
    </row>
    <row r="2585">
      <c r="A2585" s="17" t="n"/>
      <c r="B2585" s="14" t="n"/>
      <c r="C2585" s="14" t="n"/>
      <c r="D2585" s="14" t="n"/>
      <c r="E2585" s="16" t="n"/>
      <c r="F2585" s="14" t="n"/>
      <c r="G2585" s="14" t="n"/>
      <c r="H2585" s="19" t="n"/>
      <c r="I2585" s="19" t="n"/>
      <c r="J2585" s="34">
        <f>IF(A2585="","",H2585+I2585)</f>
        <v/>
      </c>
      <c r="K2585" s="14" t="n"/>
      <c r="L2585" s="14" t="n"/>
      <c r="M2585" s="14" t="n"/>
      <c r="N2585" s="14" t="n"/>
      <c r="O2585" s="20">
        <f>IF(A2585="","",SUMPRODUCT((A2585&gt;=Setup!$C$19:$C$30)*(A2585&lt;=Setup!$D$19:$D$30)*Setup!$A$19:$A$30))</f>
        <v/>
      </c>
      <c r="P2585" s="34">
        <f>IF(A2585="","",IF(G2585="Standard 15% (Box 1)",ROUND(H2585*Setup!$B$9,2),0))</f>
        <v/>
      </c>
      <c r="Q2585" s="34">
        <f>IF(A2585="","",I2585-P2585)</f>
        <v/>
      </c>
      <c r="R2585" s="23">
        <f>IF(A2585="","",IF(O2585=0,"Outside audit periods; ","")&amp;IF(G2585="","No VAT category; ","")&amp;IF(ABS(Q2585)&gt;Setup!$B$10,"VAT ≠ 15% × net; ","")&amp;IF(AND(F2585="B2B - VAT registered",NOT(AND(LEN(E2585)=15,LEFT(E2585,1)="3",RIGHT(E2585,1)="3",ISNUMBER(--E2585)))),"Invalid/missing customer VAT no; ","")&amp;IF(L2585&lt;&gt;"Yes","Not reported/cleared on FATOORA; ","")&amp;IF(AND(OR(G2585="Zero-rated domestic (Box 3)",G2585="Export (Box 4)"),N2585=""),"Zero-rate/export evidence missing; ","")&amp;IF(AND(C2585="Credit Note",H2585&gt;0),"Credit note should be negative; ","")&amp;IF(AND(C2585="Simplified Tax Invoice",F2585="B2B - VAT registered"),"Simplified invoice issued to VAT-registered B2B; ",""))</f>
        <v/>
      </c>
    </row>
    <row r="2586">
      <c r="A2586" s="17" t="n"/>
      <c r="B2586" s="14" t="n"/>
      <c r="C2586" s="14" t="n"/>
      <c r="D2586" s="14" t="n"/>
      <c r="E2586" s="16" t="n"/>
      <c r="F2586" s="14" t="n"/>
      <c r="G2586" s="14" t="n"/>
      <c r="H2586" s="19" t="n"/>
      <c r="I2586" s="19" t="n"/>
      <c r="J2586" s="34">
        <f>IF(A2586="","",H2586+I2586)</f>
        <v/>
      </c>
      <c r="K2586" s="14" t="n"/>
      <c r="L2586" s="14" t="n"/>
      <c r="M2586" s="14" t="n"/>
      <c r="N2586" s="14" t="n"/>
      <c r="O2586" s="20">
        <f>IF(A2586="","",SUMPRODUCT((A2586&gt;=Setup!$C$19:$C$30)*(A2586&lt;=Setup!$D$19:$D$30)*Setup!$A$19:$A$30))</f>
        <v/>
      </c>
      <c r="P2586" s="34">
        <f>IF(A2586="","",IF(G2586="Standard 15% (Box 1)",ROUND(H2586*Setup!$B$9,2),0))</f>
        <v/>
      </c>
      <c r="Q2586" s="34">
        <f>IF(A2586="","",I2586-P2586)</f>
        <v/>
      </c>
      <c r="R2586" s="23">
        <f>IF(A2586="","",IF(O2586=0,"Outside audit periods; ","")&amp;IF(G2586="","No VAT category; ","")&amp;IF(ABS(Q2586)&gt;Setup!$B$10,"VAT ≠ 15% × net; ","")&amp;IF(AND(F2586="B2B - VAT registered",NOT(AND(LEN(E2586)=15,LEFT(E2586,1)="3",RIGHT(E2586,1)="3",ISNUMBER(--E2586)))),"Invalid/missing customer VAT no; ","")&amp;IF(L2586&lt;&gt;"Yes","Not reported/cleared on FATOORA; ","")&amp;IF(AND(OR(G2586="Zero-rated domestic (Box 3)",G2586="Export (Box 4)"),N2586=""),"Zero-rate/export evidence missing; ","")&amp;IF(AND(C2586="Credit Note",H2586&gt;0),"Credit note should be negative; ","")&amp;IF(AND(C2586="Simplified Tax Invoice",F2586="B2B - VAT registered"),"Simplified invoice issued to VAT-registered B2B; ",""))</f>
        <v/>
      </c>
    </row>
    <row r="2587">
      <c r="A2587" s="17" t="n"/>
      <c r="B2587" s="14" t="n"/>
      <c r="C2587" s="14" t="n"/>
      <c r="D2587" s="14" t="n"/>
      <c r="E2587" s="16" t="n"/>
      <c r="F2587" s="14" t="n"/>
      <c r="G2587" s="14" t="n"/>
      <c r="H2587" s="19" t="n"/>
      <c r="I2587" s="19" t="n"/>
      <c r="J2587" s="34">
        <f>IF(A2587="","",H2587+I2587)</f>
        <v/>
      </c>
      <c r="K2587" s="14" t="n"/>
      <c r="L2587" s="14" t="n"/>
      <c r="M2587" s="14" t="n"/>
      <c r="N2587" s="14" t="n"/>
      <c r="O2587" s="20">
        <f>IF(A2587="","",SUMPRODUCT((A2587&gt;=Setup!$C$19:$C$30)*(A2587&lt;=Setup!$D$19:$D$30)*Setup!$A$19:$A$30))</f>
        <v/>
      </c>
      <c r="P2587" s="34">
        <f>IF(A2587="","",IF(G2587="Standard 15% (Box 1)",ROUND(H2587*Setup!$B$9,2),0))</f>
        <v/>
      </c>
      <c r="Q2587" s="34">
        <f>IF(A2587="","",I2587-P2587)</f>
        <v/>
      </c>
      <c r="R2587" s="23">
        <f>IF(A2587="","",IF(O2587=0,"Outside audit periods; ","")&amp;IF(G2587="","No VAT category; ","")&amp;IF(ABS(Q2587)&gt;Setup!$B$10,"VAT ≠ 15% × net; ","")&amp;IF(AND(F2587="B2B - VAT registered",NOT(AND(LEN(E2587)=15,LEFT(E2587,1)="3",RIGHT(E2587,1)="3",ISNUMBER(--E2587)))),"Invalid/missing customer VAT no; ","")&amp;IF(L2587&lt;&gt;"Yes","Not reported/cleared on FATOORA; ","")&amp;IF(AND(OR(G2587="Zero-rated domestic (Box 3)",G2587="Export (Box 4)"),N2587=""),"Zero-rate/export evidence missing; ","")&amp;IF(AND(C2587="Credit Note",H2587&gt;0),"Credit note should be negative; ","")&amp;IF(AND(C2587="Simplified Tax Invoice",F2587="B2B - VAT registered"),"Simplified invoice issued to VAT-registered B2B; ",""))</f>
        <v/>
      </c>
    </row>
    <row r="2588">
      <c r="A2588" s="17" t="n"/>
      <c r="B2588" s="14" t="n"/>
      <c r="C2588" s="14" t="n"/>
      <c r="D2588" s="14" t="n"/>
      <c r="E2588" s="16" t="n"/>
      <c r="F2588" s="14" t="n"/>
      <c r="G2588" s="14" t="n"/>
      <c r="H2588" s="19" t="n"/>
      <c r="I2588" s="19" t="n"/>
      <c r="J2588" s="34">
        <f>IF(A2588="","",H2588+I2588)</f>
        <v/>
      </c>
      <c r="K2588" s="14" t="n"/>
      <c r="L2588" s="14" t="n"/>
      <c r="M2588" s="14" t="n"/>
      <c r="N2588" s="14" t="n"/>
      <c r="O2588" s="20">
        <f>IF(A2588="","",SUMPRODUCT((A2588&gt;=Setup!$C$19:$C$30)*(A2588&lt;=Setup!$D$19:$D$30)*Setup!$A$19:$A$30))</f>
        <v/>
      </c>
      <c r="P2588" s="34">
        <f>IF(A2588="","",IF(G2588="Standard 15% (Box 1)",ROUND(H2588*Setup!$B$9,2),0))</f>
        <v/>
      </c>
      <c r="Q2588" s="34">
        <f>IF(A2588="","",I2588-P2588)</f>
        <v/>
      </c>
      <c r="R2588" s="23">
        <f>IF(A2588="","",IF(O2588=0,"Outside audit periods; ","")&amp;IF(G2588="","No VAT category; ","")&amp;IF(ABS(Q2588)&gt;Setup!$B$10,"VAT ≠ 15% × net; ","")&amp;IF(AND(F2588="B2B - VAT registered",NOT(AND(LEN(E2588)=15,LEFT(E2588,1)="3",RIGHT(E2588,1)="3",ISNUMBER(--E2588)))),"Invalid/missing customer VAT no; ","")&amp;IF(L2588&lt;&gt;"Yes","Not reported/cleared on FATOORA; ","")&amp;IF(AND(OR(G2588="Zero-rated domestic (Box 3)",G2588="Export (Box 4)"),N2588=""),"Zero-rate/export evidence missing; ","")&amp;IF(AND(C2588="Credit Note",H2588&gt;0),"Credit note should be negative; ","")&amp;IF(AND(C2588="Simplified Tax Invoice",F2588="B2B - VAT registered"),"Simplified invoice issued to VAT-registered B2B; ",""))</f>
        <v/>
      </c>
    </row>
    <row r="2589">
      <c r="A2589" s="17" t="n"/>
      <c r="B2589" s="14" t="n"/>
      <c r="C2589" s="14" t="n"/>
      <c r="D2589" s="14" t="n"/>
      <c r="E2589" s="16" t="n"/>
      <c r="F2589" s="14" t="n"/>
      <c r="G2589" s="14" t="n"/>
      <c r="H2589" s="19" t="n"/>
      <c r="I2589" s="19" t="n"/>
      <c r="J2589" s="34">
        <f>IF(A2589="","",H2589+I2589)</f>
        <v/>
      </c>
      <c r="K2589" s="14" t="n"/>
      <c r="L2589" s="14" t="n"/>
      <c r="M2589" s="14" t="n"/>
      <c r="N2589" s="14" t="n"/>
      <c r="O2589" s="20">
        <f>IF(A2589="","",SUMPRODUCT((A2589&gt;=Setup!$C$19:$C$30)*(A2589&lt;=Setup!$D$19:$D$30)*Setup!$A$19:$A$30))</f>
        <v/>
      </c>
      <c r="P2589" s="34">
        <f>IF(A2589="","",IF(G2589="Standard 15% (Box 1)",ROUND(H2589*Setup!$B$9,2),0))</f>
        <v/>
      </c>
      <c r="Q2589" s="34">
        <f>IF(A2589="","",I2589-P2589)</f>
        <v/>
      </c>
      <c r="R2589" s="23">
        <f>IF(A2589="","",IF(O2589=0,"Outside audit periods; ","")&amp;IF(G2589="","No VAT category; ","")&amp;IF(ABS(Q2589)&gt;Setup!$B$10,"VAT ≠ 15% × net; ","")&amp;IF(AND(F2589="B2B - VAT registered",NOT(AND(LEN(E2589)=15,LEFT(E2589,1)="3",RIGHT(E2589,1)="3",ISNUMBER(--E2589)))),"Invalid/missing customer VAT no; ","")&amp;IF(L2589&lt;&gt;"Yes","Not reported/cleared on FATOORA; ","")&amp;IF(AND(OR(G2589="Zero-rated domestic (Box 3)",G2589="Export (Box 4)"),N2589=""),"Zero-rate/export evidence missing; ","")&amp;IF(AND(C2589="Credit Note",H2589&gt;0),"Credit note should be negative; ","")&amp;IF(AND(C2589="Simplified Tax Invoice",F2589="B2B - VAT registered"),"Simplified invoice issued to VAT-registered B2B; ",""))</f>
        <v/>
      </c>
    </row>
    <row r="2590">
      <c r="A2590" s="17" t="n"/>
      <c r="B2590" s="14" t="n"/>
      <c r="C2590" s="14" t="n"/>
      <c r="D2590" s="14" t="n"/>
      <c r="E2590" s="16" t="n"/>
      <c r="F2590" s="14" t="n"/>
      <c r="G2590" s="14" t="n"/>
      <c r="H2590" s="19" t="n"/>
      <c r="I2590" s="19" t="n"/>
      <c r="J2590" s="34">
        <f>IF(A2590="","",H2590+I2590)</f>
        <v/>
      </c>
      <c r="K2590" s="14" t="n"/>
      <c r="L2590" s="14" t="n"/>
      <c r="M2590" s="14" t="n"/>
      <c r="N2590" s="14" t="n"/>
      <c r="O2590" s="20">
        <f>IF(A2590="","",SUMPRODUCT((A2590&gt;=Setup!$C$19:$C$30)*(A2590&lt;=Setup!$D$19:$D$30)*Setup!$A$19:$A$30))</f>
        <v/>
      </c>
      <c r="P2590" s="34">
        <f>IF(A2590="","",IF(G2590="Standard 15% (Box 1)",ROUND(H2590*Setup!$B$9,2),0))</f>
        <v/>
      </c>
      <c r="Q2590" s="34">
        <f>IF(A2590="","",I2590-P2590)</f>
        <v/>
      </c>
      <c r="R2590" s="23">
        <f>IF(A2590="","",IF(O2590=0,"Outside audit periods; ","")&amp;IF(G2590="","No VAT category; ","")&amp;IF(ABS(Q2590)&gt;Setup!$B$10,"VAT ≠ 15% × net; ","")&amp;IF(AND(F2590="B2B - VAT registered",NOT(AND(LEN(E2590)=15,LEFT(E2590,1)="3",RIGHT(E2590,1)="3",ISNUMBER(--E2590)))),"Invalid/missing customer VAT no; ","")&amp;IF(L2590&lt;&gt;"Yes","Not reported/cleared on FATOORA; ","")&amp;IF(AND(OR(G2590="Zero-rated domestic (Box 3)",G2590="Export (Box 4)"),N2590=""),"Zero-rate/export evidence missing; ","")&amp;IF(AND(C2590="Credit Note",H2590&gt;0),"Credit note should be negative; ","")&amp;IF(AND(C2590="Simplified Tax Invoice",F2590="B2B - VAT registered"),"Simplified invoice issued to VAT-registered B2B; ",""))</f>
        <v/>
      </c>
    </row>
    <row r="2591">
      <c r="A2591" s="17" t="n"/>
      <c r="B2591" s="14" t="n"/>
      <c r="C2591" s="14" t="n"/>
      <c r="D2591" s="14" t="n"/>
      <c r="E2591" s="16" t="n"/>
      <c r="F2591" s="14" t="n"/>
      <c r="G2591" s="14" t="n"/>
      <c r="H2591" s="19" t="n"/>
      <c r="I2591" s="19" t="n"/>
      <c r="J2591" s="34">
        <f>IF(A2591="","",H2591+I2591)</f>
        <v/>
      </c>
      <c r="K2591" s="14" t="n"/>
      <c r="L2591" s="14" t="n"/>
      <c r="M2591" s="14" t="n"/>
      <c r="N2591" s="14" t="n"/>
      <c r="O2591" s="20">
        <f>IF(A2591="","",SUMPRODUCT((A2591&gt;=Setup!$C$19:$C$30)*(A2591&lt;=Setup!$D$19:$D$30)*Setup!$A$19:$A$30))</f>
        <v/>
      </c>
      <c r="P2591" s="34">
        <f>IF(A2591="","",IF(G2591="Standard 15% (Box 1)",ROUND(H2591*Setup!$B$9,2),0))</f>
        <v/>
      </c>
      <c r="Q2591" s="34">
        <f>IF(A2591="","",I2591-P2591)</f>
        <v/>
      </c>
      <c r="R2591" s="23">
        <f>IF(A2591="","",IF(O2591=0,"Outside audit periods; ","")&amp;IF(G2591="","No VAT category; ","")&amp;IF(ABS(Q2591)&gt;Setup!$B$10,"VAT ≠ 15% × net; ","")&amp;IF(AND(F2591="B2B - VAT registered",NOT(AND(LEN(E2591)=15,LEFT(E2591,1)="3",RIGHT(E2591,1)="3",ISNUMBER(--E2591)))),"Invalid/missing customer VAT no; ","")&amp;IF(L2591&lt;&gt;"Yes","Not reported/cleared on FATOORA; ","")&amp;IF(AND(OR(G2591="Zero-rated domestic (Box 3)",G2591="Export (Box 4)"),N2591=""),"Zero-rate/export evidence missing; ","")&amp;IF(AND(C2591="Credit Note",H2591&gt;0),"Credit note should be negative; ","")&amp;IF(AND(C2591="Simplified Tax Invoice",F2591="B2B - VAT registered"),"Simplified invoice issued to VAT-registered B2B; ",""))</f>
        <v/>
      </c>
    </row>
    <row r="2592">
      <c r="A2592" s="17" t="n"/>
      <c r="B2592" s="14" t="n"/>
      <c r="C2592" s="14" t="n"/>
      <c r="D2592" s="14" t="n"/>
      <c r="E2592" s="16" t="n"/>
      <c r="F2592" s="14" t="n"/>
      <c r="G2592" s="14" t="n"/>
      <c r="H2592" s="19" t="n"/>
      <c r="I2592" s="19" t="n"/>
      <c r="J2592" s="34">
        <f>IF(A2592="","",H2592+I2592)</f>
        <v/>
      </c>
      <c r="K2592" s="14" t="n"/>
      <c r="L2592" s="14" t="n"/>
      <c r="M2592" s="14" t="n"/>
      <c r="N2592" s="14" t="n"/>
      <c r="O2592" s="20">
        <f>IF(A2592="","",SUMPRODUCT((A2592&gt;=Setup!$C$19:$C$30)*(A2592&lt;=Setup!$D$19:$D$30)*Setup!$A$19:$A$30))</f>
        <v/>
      </c>
      <c r="P2592" s="34">
        <f>IF(A2592="","",IF(G2592="Standard 15% (Box 1)",ROUND(H2592*Setup!$B$9,2),0))</f>
        <v/>
      </c>
      <c r="Q2592" s="34">
        <f>IF(A2592="","",I2592-P2592)</f>
        <v/>
      </c>
      <c r="R2592" s="23">
        <f>IF(A2592="","",IF(O2592=0,"Outside audit periods; ","")&amp;IF(G2592="","No VAT category; ","")&amp;IF(ABS(Q2592)&gt;Setup!$B$10,"VAT ≠ 15% × net; ","")&amp;IF(AND(F2592="B2B - VAT registered",NOT(AND(LEN(E2592)=15,LEFT(E2592,1)="3",RIGHT(E2592,1)="3",ISNUMBER(--E2592)))),"Invalid/missing customer VAT no; ","")&amp;IF(L2592&lt;&gt;"Yes","Not reported/cleared on FATOORA; ","")&amp;IF(AND(OR(G2592="Zero-rated domestic (Box 3)",G2592="Export (Box 4)"),N2592=""),"Zero-rate/export evidence missing; ","")&amp;IF(AND(C2592="Credit Note",H2592&gt;0),"Credit note should be negative; ","")&amp;IF(AND(C2592="Simplified Tax Invoice",F2592="B2B - VAT registered"),"Simplified invoice issued to VAT-registered B2B; ",""))</f>
        <v/>
      </c>
    </row>
    <row r="2593">
      <c r="A2593" s="17" t="n"/>
      <c r="B2593" s="14" t="n"/>
      <c r="C2593" s="14" t="n"/>
      <c r="D2593" s="14" t="n"/>
      <c r="E2593" s="16" t="n"/>
      <c r="F2593" s="14" t="n"/>
      <c r="G2593" s="14" t="n"/>
      <c r="H2593" s="19" t="n"/>
      <c r="I2593" s="19" t="n"/>
      <c r="J2593" s="34">
        <f>IF(A2593="","",H2593+I2593)</f>
        <v/>
      </c>
      <c r="K2593" s="14" t="n"/>
      <c r="L2593" s="14" t="n"/>
      <c r="M2593" s="14" t="n"/>
      <c r="N2593" s="14" t="n"/>
      <c r="O2593" s="20">
        <f>IF(A2593="","",SUMPRODUCT((A2593&gt;=Setup!$C$19:$C$30)*(A2593&lt;=Setup!$D$19:$D$30)*Setup!$A$19:$A$30))</f>
        <v/>
      </c>
      <c r="P2593" s="34">
        <f>IF(A2593="","",IF(G2593="Standard 15% (Box 1)",ROUND(H2593*Setup!$B$9,2),0))</f>
        <v/>
      </c>
      <c r="Q2593" s="34">
        <f>IF(A2593="","",I2593-P2593)</f>
        <v/>
      </c>
      <c r="R2593" s="23">
        <f>IF(A2593="","",IF(O2593=0,"Outside audit periods; ","")&amp;IF(G2593="","No VAT category; ","")&amp;IF(ABS(Q2593)&gt;Setup!$B$10,"VAT ≠ 15% × net; ","")&amp;IF(AND(F2593="B2B - VAT registered",NOT(AND(LEN(E2593)=15,LEFT(E2593,1)="3",RIGHT(E2593,1)="3",ISNUMBER(--E2593)))),"Invalid/missing customer VAT no; ","")&amp;IF(L2593&lt;&gt;"Yes","Not reported/cleared on FATOORA; ","")&amp;IF(AND(OR(G2593="Zero-rated domestic (Box 3)",G2593="Export (Box 4)"),N2593=""),"Zero-rate/export evidence missing; ","")&amp;IF(AND(C2593="Credit Note",H2593&gt;0),"Credit note should be negative; ","")&amp;IF(AND(C2593="Simplified Tax Invoice",F2593="B2B - VAT registered"),"Simplified invoice issued to VAT-registered B2B; ",""))</f>
        <v/>
      </c>
    </row>
    <row r="2594">
      <c r="A2594" s="17" t="n"/>
      <c r="B2594" s="14" t="n"/>
      <c r="C2594" s="14" t="n"/>
      <c r="D2594" s="14" t="n"/>
      <c r="E2594" s="16" t="n"/>
      <c r="F2594" s="14" t="n"/>
      <c r="G2594" s="14" t="n"/>
      <c r="H2594" s="19" t="n"/>
      <c r="I2594" s="19" t="n"/>
      <c r="J2594" s="34">
        <f>IF(A2594="","",H2594+I2594)</f>
        <v/>
      </c>
      <c r="K2594" s="14" t="n"/>
      <c r="L2594" s="14" t="n"/>
      <c r="M2594" s="14" t="n"/>
      <c r="N2594" s="14" t="n"/>
      <c r="O2594" s="20">
        <f>IF(A2594="","",SUMPRODUCT((A2594&gt;=Setup!$C$19:$C$30)*(A2594&lt;=Setup!$D$19:$D$30)*Setup!$A$19:$A$30))</f>
        <v/>
      </c>
      <c r="P2594" s="34">
        <f>IF(A2594="","",IF(G2594="Standard 15% (Box 1)",ROUND(H2594*Setup!$B$9,2),0))</f>
        <v/>
      </c>
      <c r="Q2594" s="34">
        <f>IF(A2594="","",I2594-P2594)</f>
        <v/>
      </c>
      <c r="R2594" s="23">
        <f>IF(A2594="","",IF(O2594=0,"Outside audit periods; ","")&amp;IF(G2594="","No VAT category; ","")&amp;IF(ABS(Q2594)&gt;Setup!$B$10,"VAT ≠ 15% × net; ","")&amp;IF(AND(F2594="B2B - VAT registered",NOT(AND(LEN(E2594)=15,LEFT(E2594,1)="3",RIGHT(E2594,1)="3",ISNUMBER(--E2594)))),"Invalid/missing customer VAT no; ","")&amp;IF(L2594&lt;&gt;"Yes","Not reported/cleared on FATOORA; ","")&amp;IF(AND(OR(G2594="Zero-rated domestic (Box 3)",G2594="Export (Box 4)"),N2594=""),"Zero-rate/export evidence missing; ","")&amp;IF(AND(C2594="Credit Note",H2594&gt;0),"Credit note should be negative; ","")&amp;IF(AND(C2594="Simplified Tax Invoice",F2594="B2B - VAT registered"),"Simplified invoice issued to VAT-registered B2B; ",""))</f>
        <v/>
      </c>
    </row>
    <row r="2595">
      <c r="A2595" s="17" t="n"/>
      <c r="B2595" s="14" t="n"/>
      <c r="C2595" s="14" t="n"/>
      <c r="D2595" s="14" t="n"/>
      <c r="E2595" s="16" t="n"/>
      <c r="F2595" s="14" t="n"/>
      <c r="G2595" s="14" t="n"/>
      <c r="H2595" s="19" t="n"/>
      <c r="I2595" s="19" t="n"/>
      <c r="J2595" s="34">
        <f>IF(A2595="","",H2595+I2595)</f>
        <v/>
      </c>
      <c r="K2595" s="14" t="n"/>
      <c r="L2595" s="14" t="n"/>
      <c r="M2595" s="14" t="n"/>
      <c r="N2595" s="14" t="n"/>
      <c r="O2595" s="20">
        <f>IF(A2595="","",SUMPRODUCT((A2595&gt;=Setup!$C$19:$C$30)*(A2595&lt;=Setup!$D$19:$D$30)*Setup!$A$19:$A$30))</f>
        <v/>
      </c>
      <c r="P2595" s="34">
        <f>IF(A2595="","",IF(G2595="Standard 15% (Box 1)",ROUND(H2595*Setup!$B$9,2),0))</f>
        <v/>
      </c>
      <c r="Q2595" s="34">
        <f>IF(A2595="","",I2595-P2595)</f>
        <v/>
      </c>
      <c r="R2595" s="23">
        <f>IF(A2595="","",IF(O2595=0,"Outside audit periods; ","")&amp;IF(G2595="","No VAT category; ","")&amp;IF(ABS(Q2595)&gt;Setup!$B$10,"VAT ≠ 15% × net; ","")&amp;IF(AND(F2595="B2B - VAT registered",NOT(AND(LEN(E2595)=15,LEFT(E2595,1)="3",RIGHT(E2595,1)="3",ISNUMBER(--E2595)))),"Invalid/missing customer VAT no; ","")&amp;IF(L2595&lt;&gt;"Yes","Not reported/cleared on FATOORA; ","")&amp;IF(AND(OR(G2595="Zero-rated domestic (Box 3)",G2595="Export (Box 4)"),N2595=""),"Zero-rate/export evidence missing; ","")&amp;IF(AND(C2595="Credit Note",H2595&gt;0),"Credit note should be negative; ","")&amp;IF(AND(C2595="Simplified Tax Invoice",F2595="B2B - VAT registered"),"Simplified invoice issued to VAT-registered B2B; ",""))</f>
        <v/>
      </c>
    </row>
    <row r="2596">
      <c r="A2596" s="17" t="n"/>
      <c r="B2596" s="14" t="n"/>
      <c r="C2596" s="14" t="n"/>
      <c r="D2596" s="14" t="n"/>
      <c r="E2596" s="16" t="n"/>
      <c r="F2596" s="14" t="n"/>
      <c r="G2596" s="14" t="n"/>
      <c r="H2596" s="19" t="n"/>
      <c r="I2596" s="19" t="n"/>
      <c r="J2596" s="34">
        <f>IF(A2596="","",H2596+I2596)</f>
        <v/>
      </c>
      <c r="K2596" s="14" t="n"/>
      <c r="L2596" s="14" t="n"/>
      <c r="M2596" s="14" t="n"/>
      <c r="N2596" s="14" t="n"/>
      <c r="O2596" s="20">
        <f>IF(A2596="","",SUMPRODUCT((A2596&gt;=Setup!$C$19:$C$30)*(A2596&lt;=Setup!$D$19:$D$30)*Setup!$A$19:$A$30))</f>
        <v/>
      </c>
      <c r="P2596" s="34">
        <f>IF(A2596="","",IF(G2596="Standard 15% (Box 1)",ROUND(H2596*Setup!$B$9,2),0))</f>
        <v/>
      </c>
      <c r="Q2596" s="34">
        <f>IF(A2596="","",I2596-P2596)</f>
        <v/>
      </c>
      <c r="R2596" s="23">
        <f>IF(A2596="","",IF(O2596=0,"Outside audit periods; ","")&amp;IF(G2596="","No VAT category; ","")&amp;IF(ABS(Q2596)&gt;Setup!$B$10,"VAT ≠ 15% × net; ","")&amp;IF(AND(F2596="B2B - VAT registered",NOT(AND(LEN(E2596)=15,LEFT(E2596,1)="3",RIGHT(E2596,1)="3",ISNUMBER(--E2596)))),"Invalid/missing customer VAT no; ","")&amp;IF(L2596&lt;&gt;"Yes","Not reported/cleared on FATOORA; ","")&amp;IF(AND(OR(G2596="Zero-rated domestic (Box 3)",G2596="Export (Box 4)"),N2596=""),"Zero-rate/export evidence missing; ","")&amp;IF(AND(C2596="Credit Note",H2596&gt;0),"Credit note should be negative; ","")&amp;IF(AND(C2596="Simplified Tax Invoice",F2596="B2B - VAT registered"),"Simplified invoice issued to VAT-registered B2B; ",""))</f>
        <v/>
      </c>
    </row>
    <row r="2597">
      <c r="A2597" s="17" t="n"/>
      <c r="B2597" s="14" t="n"/>
      <c r="C2597" s="14" t="n"/>
      <c r="D2597" s="14" t="n"/>
      <c r="E2597" s="16" t="n"/>
      <c r="F2597" s="14" t="n"/>
      <c r="G2597" s="14" t="n"/>
      <c r="H2597" s="19" t="n"/>
      <c r="I2597" s="19" t="n"/>
      <c r="J2597" s="34">
        <f>IF(A2597="","",H2597+I2597)</f>
        <v/>
      </c>
      <c r="K2597" s="14" t="n"/>
      <c r="L2597" s="14" t="n"/>
      <c r="M2597" s="14" t="n"/>
      <c r="N2597" s="14" t="n"/>
      <c r="O2597" s="20">
        <f>IF(A2597="","",SUMPRODUCT((A2597&gt;=Setup!$C$19:$C$30)*(A2597&lt;=Setup!$D$19:$D$30)*Setup!$A$19:$A$30))</f>
        <v/>
      </c>
      <c r="P2597" s="34">
        <f>IF(A2597="","",IF(G2597="Standard 15% (Box 1)",ROUND(H2597*Setup!$B$9,2),0))</f>
        <v/>
      </c>
      <c r="Q2597" s="34">
        <f>IF(A2597="","",I2597-P2597)</f>
        <v/>
      </c>
      <c r="R2597" s="23">
        <f>IF(A2597="","",IF(O2597=0,"Outside audit periods; ","")&amp;IF(G2597="","No VAT category; ","")&amp;IF(ABS(Q2597)&gt;Setup!$B$10,"VAT ≠ 15% × net; ","")&amp;IF(AND(F2597="B2B - VAT registered",NOT(AND(LEN(E2597)=15,LEFT(E2597,1)="3",RIGHT(E2597,1)="3",ISNUMBER(--E2597)))),"Invalid/missing customer VAT no; ","")&amp;IF(L2597&lt;&gt;"Yes","Not reported/cleared on FATOORA; ","")&amp;IF(AND(OR(G2597="Zero-rated domestic (Box 3)",G2597="Export (Box 4)"),N2597=""),"Zero-rate/export evidence missing; ","")&amp;IF(AND(C2597="Credit Note",H2597&gt;0),"Credit note should be negative; ","")&amp;IF(AND(C2597="Simplified Tax Invoice",F2597="B2B - VAT registered"),"Simplified invoice issued to VAT-registered B2B; ",""))</f>
        <v/>
      </c>
    </row>
    <row r="2598">
      <c r="A2598" s="17" t="n"/>
      <c r="B2598" s="14" t="n"/>
      <c r="C2598" s="14" t="n"/>
      <c r="D2598" s="14" t="n"/>
      <c r="E2598" s="16" t="n"/>
      <c r="F2598" s="14" t="n"/>
      <c r="G2598" s="14" t="n"/>
      <c r="H2598" s="19" t="n"/>
      <c r="I2598" s="19" t="n"/>
      <c r="J2598" s="34">
        <f>IF(A2598="","",H2598+I2598)</f>
        <v/>
      </c>
      <c r="K2598" s="14" t="n"/>
      <c r="L2598" s="14" t="n"/>
      <c r="M2598" s="14" t="n"/>
      <c r="N2598" s="14" t="n"/>
      <c r="O2598" s="20">
        <f>IF(A2598="","",SUMPRODUCT((A2598&gt;=Setup!$C$19:$C$30)*(A2598&lt;=Setup!$D$19:$D$30)*Setup!$A$19:$A$30))</f>
        <v/>
      </c>
      <c r="P2598" s="34">
        <f>IF(A2598="","",IF(G2598="Standard 15% (Box 1)",ROUND(H2598*Setup!$B$9,2),0))</f>
        <v/>
      </c>
      <c r="Q2598" s="34">
        <f>IF(A2598="","",I2598-P2598)</f>
        <v/>
      </c>
      <c r="R2598" s="23">
        <f>IF(A2598="","",IF(O2598=0,"Outside audit periods; ","")&amp;IF(G2598="","No VAT category; ","")&amp;IF(ABS(Q2598)&gt;Setup!$B$10,"VAT ≠ 15% × net; ","")&amp;IF(AND(F2598="B2B - VAT registered",NOT(AND(LEN(E2598)=15,LEFT(E2598,1)="3",RIGHT(E2598,1)="3",ISNUMBER(--E2598)))),"Invalid/missing customer VAT no; ","")&amp;IF(L2598&lt;&gt;"Yes","Not reported/cleared on FATOORA; ","")&amp;IF(AND(OR(G2598="Zero-rated domestic (Box 3)",G2598="Export (Box 4)"),N2598=""),"Zero-rate/export evidence missing; ","")&amp;IF(AND(C2598="Credit Note",H2598&gt;0),"Credit note should be negative; ","")&amp;IF(AND(C2598="Simplified Tax Invoice",F2598="B2B - VAT registered"),"Simplified invoice issued to VAT-registered B2B; ",""))</f>
        <v/>
      </c>
    </row>
    <row r="2599">
      <c r="A2599" s="17" t="n"/>
      <c r="B2599" s="14" t="n"/>
      <c r="C2599" s="14" t="n"/>
      <c r="D2599" s="14" t="n"/>
      <c r="E2599" s="16" t="n"/>
      <c r="F2599" s="14" t="n"/>
      <c r="G2599" s="14" t="n"/>
      <c r="H2599" s="19" t="n"/>
      <c r="I2599" s="19" t="n"/>
      <c r="J2599" s="34">
        <f>IF(A2599="","",H2599+I2599)</f>
        <v/>
      </c>
      <c r="K2599" s="14" t="n"/>
      <c r="L2599" s="14" t="n"/>
      <c r="M2599" s="14" t="n"/>
      <c r="N2599" s="14" t="n"/>
      <c r="O2599" s="20">
        <f>IF(A2599="","",SUMPRODUCT((A2599&gt;=Setup!$C$19:$C$30)*(A2599&lt;=Setup!$D$19:$D$30)*Setup!$A$19:$A$30))</f>
        <v/>
      </c>
      <c r="P2599" s="34">
        <f>IF(A2599="","",IF(G2599="Standard 15% (Box 1)",ROUND(H2599*Setup!$B$9,2),0))</f>
        <v/>
      </c>
      <c r="Q2599" s="34">
        <f>IF(A2599="","",I2599-P2599)</f>
        <v/>
      </c>
      <c r="R2599" s="23">
        <f>IF(A2599="","",IF(O2599=0,"Outside audit periods; ","")&amp;IF(G2599="","No VAT category; ","")&amp;IF(ABS(Q2599)&gt;Setup!$B$10,"VAT ≠ 15% × net; ","")&amp;IF(AND(F2599="B2B - VAT registered",NOT(AND(LEN(E2599)=15,LEFT(E2599,1)="3",RIGHT(E2599,1)="3",ISNUMBER(--E2599)))),"Invalid/missing customer VAT no; ","")&amp;IF(L2599&lt;&gt;"Yes","Not reported/cleared on FATOORA; ","")&amp;IF(AND(OR(G2599="Zero-rated domestic (Box 3)",G2599="Export (Box 4)"),N2599=""),"Zero-rate/export evidence missing; ","")&amp;IF(AND(C2599="Credit Note",H2599&gt;0),"Credit note should be negative; ","")&amp;IF(AND(C2599="Simplified Tax Invoice",F2599="B2B - VAT registered"),"Simplified invoice issued to VAT-registered B2B; ",""))</f>
        <v/>
      </c>
    </row>
    <row r="2600">
      <c r="A2600" s="17" t="n"/>
      <c r="B2600" s="14" t="n"/>
      <c r="C2600" s="14" t="n"/>
      <c r="D2600" s="14" t="n"/>
      <c r="E2600" s="16" t="n"/>
      <c r="F2600" s="14" t="n"/>
      <c r="G2600" s="14" t="n"/>
      <c r="H2600" s="19" t="n"/>
      <c r="I2600" s="19" t="n"/>
      <c r="J2600" s="34">
        <f>IF(A2600="","",H2600+I2600)</f>
        <v/>
      </c>
      <c r="K2600" s="14" t="n"/>
      <c r="L2600" s="14" t="n"/>
      <c r="M2600" s="14" t="n"/>
      <c r="N2600" s="14" t="n"/>
      <c r="O2600" s="20">
        <f>IF(A2600="","",SUMPRODUCT((A2600&gt;=Setup!$C$19:$C$30)*(A2600&lt;=Setup!$D$19:$D$30)*Setup!$A$19:$A$30))</f>
        <v/>
      </c>
      <c r="P2600" s="34">
        <f>IF(A2600="","",IF(G2600="Standard 15% (Box 1)",ROUND(H2600*Setup!$B$9,2),0))</f>
        <v/>
      </c>
      <c r="Q2600" s="34">
        <f>IF(A2600="","",I2600-P2600)</f>
        <v/>
      </c>
      <c r="R2600" s="23">
        <f>IF(A2600="","",IF(O2600=0,"Outside audit periods; ","")&amp;IF(G2600="","No VAT category; ","")&amp;IF(ABS(Q2600)&gt;Setup!$B$10,"VAT ≠ 15% × net; ","")&amp;IF(AND(F2600="B2B - VAT registered",NOT(AND(LEN(E2600)=15,LEFT(E2600,1)="3",RIGHT(E2600,1)="3",ISNUMBER(--E2600)))),"Invalid/missing customer VAT no; ","")&amp;IF(L2600&lt;&gt;"Yes","Not reported/cleared on FATOORA; ","")&amp;IF(AND(OR(G2600="Zero-rated domestic (Box 3)",G2600="Export (Box 4)"),N2600=""),"Zero-rate/export evidence missing; ","")&amp;IF(AND(C2600="Credit Note",H2600&gt;0),"Credit note should be negative; ","")&amp;IF(AND(C2600="Simplified Tax Invoice",F2600="B2B - VAT registered"),"Simplified invoice issued to VAT-registered B2B; ",""))</f>
        <v/>
      </c>
    </row>
    <row r="2601">
      <c r="A2601" s="17" t="n"/>
      <c r="B2601" s="14" t="n"/>
      <c r="C2601" s="14" t="n"/>
      <c r="D2601" s="14" t="n"/>
      <c r="E2601" s="16" t="n"/>
      <c r="F2601" s="14" t="n"/>
      <c r="G2601" s="14" t="n"/>
      <c r="H2601" s="19" t="n"/>
      <c r="I2601" s="19" t="n"/>
      <c r="J2601" s="34">
        <f>IF(A2601="","",H2601+I2601)</f>
        <v/>
      </c>
      <c r="K2601" s="14" t="n"/>
      <c r="L2601" s="14" t="n"/>
      <c r="M2601" s="14" t="n"/>
      <c r="N2601" s="14" t="n"/>
      <c r="O2601" s="20">
        <f>IF(A2601="","",SUMPRODUCT((A2601&gt;=Setup!$C$19:$C$30)*(A2601&lt;=Setup!$D$19:$D$30)*Setup!$A$19:$A$30))</f>
        <v/>
      </c>
      <c r="P2601" s="34">
        <f>IF(A2601="","",IF(G2601="Standard 15% (Box 1)",ROUND(H2601*Setup!$B$9,2),0))</f>
        <v/>
      </c>
      <c r="Q2601" s="34">
        <f>IF(A2601="","",I2601-P2601)</f>
        <v/>
      </c>
      <c r="R2601" s="23">
        <f>IF(A2601="","",IF(O2601=0,"Outside audit periods; ","")&amp;IF(G2601="","No VAT category; ","")&amp;IF(ABS(Q2601)&gt;Setup!$B$10,"VAT ≠ 15% × net; ","")&amp;IF(AND(F2601="B2B - VAT registered",NOT(AND(LEN(E2601)=15,LEFT(E2601,1)="3",RIGHT(E2601,1)="3",ISNUMBER(--E2601)))),"Invalid/missing customer VAT no; ","")&amp;IF(L2601&lt;&gt;"Yes","Not reported/cleared on FATOORA; ","")&amp;IF(AND(OR(G2601="Zero-rated domestic (Box 3)",G2601="Export (Box 4)"),N2601=""),"Zero-rate/export evidence missing; ","")&amp;IF(AND(C2601="Credit Note",H2601&gt;0),"Credit note should be negative; ","")&amp;IF(AND(C2601="Simplified Tax Invoice",F2601="B2B - VAT registered"),"Simplified invoice issued to VAT-registered B2B; ",""))</f>
        <v/>
      </c>
    </row>
    <row r="2602">
      <c r="A2602" s="17" t="n"/>
      <c r="B2602" s="14" t="n"/>
      <c r="C2602" s="14" t="n"/>
      <c r="D2602" s="14" t="n"/>
      <c r="E2602" s="16" t="n"/>
      <c r="F2602" s="14" t="n"/>
      <c r="G2602" s="14" t="n"/>
      <c r="H2602" s="19" t="n"/>
      <c r="I2602" s="19" t="n"/>
      <c r="J2602" s="34">
        <f>IF(A2602="","",H2602+I2602)</f>
        <v/>
      </c>
      <c r="K2602" s="14" t="n"/>
      <c r="L2602" s="14" t="n"/>
      <c r="M2602" s="14" t="n"/>
      <c r="N2602" s="14" t="n"/>
      <c r="O2602" s="20">
        <f>IF(A2602="","",SUMPRODUCT((A2602&gt;=Setup!$C$19:$C$30)*(A2602&lt;=Setup!$D$19:$D$30)*Setup!$A$19:$A$30))</f>
        <v/>
      </c>
      <c r="P2602" s="34">
        <f>IF(A2602="","",IF(G2602="Standard 15% (Box 1)",ROUND(H2602*Setup!$B$9,2),0))</f>
        <v/>
      </c>
      <c r="Q2602" s="34">
        <f>IF(A2602="","",I2602-P2602)</f>
        <v/>
      </c>
      <c r="R2602" s="23">
        <f>IF(A2602="","",IF(O2602=0,"Outside audit periods; ","")&amp;IF(G2602="","No VAT category; ","")&amp;IF(ABS(Q2602)&gt;Setup!$B$10,"VAT ≠ 15% × net; ","")&amp;IF(AND(F2602="B2B - VAT registered",NOT(AND(LEN(E2602)=15,LEFT(E2602,1)="3",RIGHT(E2602,1)="3",ISNUMBER(--E2602)))),"Invalid/missing customer VAT no; ","")&amp;IF(L2602&lt;&gt;"Yes","Not reported/cleared on FATOORA; ","")&amp;IF(AND(OR(G2602="Zero-rated domestic (Box 3)",G2602="Export (Box 4)"),N2602=""),"Zero-rate/export evidence missing; ","")&amp;IF(AND(C2602="Credit Note",H2602&gt;0),"Credit note should be negative; ","")&amp;IF(AND(C2602="Simplified Tax Invoice",F2602="B2B - VAT registered"),"Simplified invoice issued to VAT-registered B2B; ",""))</f>
        <v/>
      </c>
    </row>
    <row r="2603">
      <c r="A2603" s="17" t="n"/>
      <c r="B2603" s="14" t="n"/>
      <c r="C2603" s="14" t="n"/>
      <c r="D2603" s="14" t="n"/>
      <c r="E2603" s="16" t="n"/>
      <c r="F2603" s="14" t="n"/>
      <c r="G2603" s="14" t="n"/>
      <c r="H2603" s="19" t="n"/>
      <c r="I2603" s="19" t="n"/>
      <c r="J2603" s="34">
        <f>IF(A2603="","",H2603+I2603)</f>
        <v/>
      </c>
      <c r="K2603" s="14" t="n"/>
      <c r="L2603" s="14" t="n"/>
      <c r="M2603" s="14" t="n"/>
      <c r="N2603" s="14" t="n"/>
      <c r="O2603" s="20">
        <f>IF(A2603="","",SUMPRODUCT((A2603&gt;=Setup!$C$19:$C$30)*(A2603&lt;=Setup!$D$19:$D$30)*Setup!$A$19:$A$30))</f>
        <v/>
      </c>
      <c r="P2603" s="34">
        <f>IF(A2603="","",IF(G2603="Standard 15% (Box 1)",ROUND(H2603*Setup!$B$9,2),0))</f>
        <v/>
      </c>
      <c r="Q2603" s="34">
        <f>IF(A2603="","",I2603-P2603)</f>
        <v/>
      </c>
      <c r="R2603" s="23">
        <f>IF(A2603="","",IF(O2603=0,"Outside audit periods; ","")&amp;IF(G2603="","No VAT category; ","")&amp;IF(ABS(Q2603)&gt;Setup!$B$10,"VAT ≠ 15% × net; ","")&amp;IF(AND(F2603="B2B - VAT registered",NOT(AND(LEN(E2603)=15,LEFT(E2603,1)="3",RIGHT(E2603,1)="3",ISNUMBER(--E2603)))),"Invalid/missing customer VAT no; ","")&amp;IF(L2603&lt;&gt;"Yes","Not reported/cleared on FATOORA; ","")&amp;IF(AND(OR(G2603="Zero-rated domestic (Box 3)",G2603="Export (Box 4)"),N2603=""),"Zero-rate/export evidence missing; ","")&amp;IF(AND(C2603="Credit Note",H2603&gt;0),"Credit note should be negative; ","")&amp;IF(AND(C2603="Simplified Tax Invoice",F2603="B2B - VAT registered"),"Simplified invoice issued to VAT-registered B2B; ",""))</f>
        <v/>
      </c>
    </row>
    <row r="2604">
      <c r="A2604" s="17" t="n"/>
      <c r="B2604" s="14" t="n"/>
      <c r="C2604" s="14" t="n"/>
      <c r="D2604" s="14" t="n"/>
      <c r="E2604" s="16" t="n"/>
      <c r="F2604" s="14" t="n"/>
      <c r="G2604" s="14" t="n"/>
      <c r="H2604" s="19" t="n"/>
      <c r="I2604" s="19" t="n"/>
      <c r="J2604" s="34">
        <f>IF(A2604="","",H2604+I2604)</f>
        <v/>
      </c>
      <c r="K2604" s="14" t="n"/>
      <c r="L2604" s="14" t="n"/>
      <c r="M2604" s="14" t="n"/>
      <c r="N2604" s="14" t="n"/>
      <c r="O2604" s="20">
        <f>IF(A2604="","",SUMPRODUCT((A2604&gt;=Setup!$C$19:$C$30)*(A2604&lt;=Setup!$D$19:$D$30)*Setup!$A$19:$A$30))</f>
        <v/>
      </c>
      <c r="P2604" s="34">
        <f>IF(A2604="","",IF(G2604="Standard 15% (Box 1)",ROUND(H2604*Setup!$B$9,2),0))</f>
        <v/>
      </c>
      <c r="Q2604" s="34">
        <f>IF(A2604="","",I2604-P2604)</f>
        <v/>
      </c>
      <c r="R2604" s="23">
        <f>IF(A2604="","",IF(O2604=0,"Outside audit periods; ","")&amp;IF(G2604="","No VAT category; ","")&amp;IF(ABS(Q2604)&gt;Setup!$B$10,"VAT ≠ 15% × net; ","")&amp;IF(AND(F2604="B2B - VAT registered",NOT(AND(LEN(E2604)=15,LEFT(E2604,1)="3",RIGHT(E2604,1)="3",ISNUMBER(--E2604)))),"Invalid/missing customer VAT no; ","")&amp;IF(L2604&lt;&gt;"Yes","Not reported/cleared on FATOORA; ","")&amp;IF(AND(OR(G2604="Zero-rated domestic (Box 3)",G2604="Export (Box 4)"),N2604=""),"Zero-rate/export evidence missing; ","")&amp;IF(AND(C2604="Credit Note",H2604&gt;0),"Credit note should be negative; ","")&amp;IF(AND(C2604="Simplified Tax Invoice",F2604="B2B - VAT registered"),"Simplified invoice issued to VAT-registered B2B; ",""))</f>
        <v/>
      </c>
    </row>
    <row r="2605">
      <c r="A2605" s="17" t="n"/>
      <c r="B2605" s="14" t="n"/>
      <c r="C2605" s="14" t="n"/>
      <c r="D2605" s="14" t="n"/>
      <c r="E2605" s="16" t="n"/>
      <c r="F2605" s="14" t="n"/>
      <c r="G2605" s="14" t="n"/>
      <c r="H2605" s="19" t="n"/>
      <c r="I2605" s="19" t="n"/>
      <c r="J2605" s="34">
        <f>IF(A2605="","",H2605+I2605)</f>
        <v/>
      </c>
      <c r="K2605" s="14" t="n"/>
      <c r="L2605" s="14" t="n"/>
      <c r="M2605" s="14" t="n"/>
      <c r="N2605" s="14" t="n"/>
      <c r="O2605" s="20">
        <f>IF(A2605="","",SUMPRODUCT((A2605&gt;=Setup!$C$19:$C$30)*(A2605&lt;=Setup!$D$19:$D$30)*Setup!$A$19:$A$30))</f>
        <v/>
      </c>
      <c r="P2605" s="34">
        <f>IF(A2605="","",IF(G2605="Standard 15% (Box 1)",ROUND(H2605*Setup!$B$9,2),0))</f>
        <v/>
      </c>
      <c r="Q2605" s="34">
        <f>IF(A2605="","",I2605-P2605)</f>
        <v/>
      </c>
      <c r="R2605" s="23">
        <f>IF(A2605="","",IF(O2605=0,"Outside audit periods; ","")&amp;IF(G2605="","No VAT category; ","")&amp;IF(ABS(Q2605)&gt;Setup!$B$10,"VAT ≠ 15% × net; ","")&amp;IF(AND(F2605="B2B - VAT registered",NOT(AND(LEN(E2605)=15,LEFT(E2605,1)="3",RIGHT(E2605,1)="3",ISNUMBER(--E2605)))),"Invalid/missing customer VAT no; ","")&amp;IF(L2605&lt;&gt;"Yes","Not reported/cleared on FATOORA; ","")&amp;IF(AND(OR(G2605="Zero-rated domestic (Box 3)",G2605="Export (Box 4)"),N2605=""),"Zero-rate/export evidence missing; ","")&amp;IF(AND(C2605="Credit Note",H2605&gt;0),"Credit note should be negative; ","")&amp;IF(AND(C2605="Simplified Tax Invoice",F2605="B2B - VAT registered"),"Simplified invoice issued to VAT-registered B2B; ",""))</f>
        <v/>
      </c>
    </row>
    <row r="2606">
      <c r="A2606" s="17" t="n"/>
      <c r="B2606" s="14" t="n"/>
      <c r="C2606" s="14" t="n"/>
      <c r="D2606" s="14" t="n"/>
      <c r="E2606" s="16" t="n"/>
      <c r="F2606" s="14" t="n"/>
      <c r="G2606" s="14" t="n"/>
      <c r="H2606" s="19" t="n"/>
      <c r="I2606" s="19" t="n"/>
      <c r="J2606" s="34">
        <f>IF(A2606="","",H2606+I2606)</f>
        <v/>
      </c>
      <c r="K2606" s="14" t="n"/>
      <c r="L2606" s="14" t="n"/>
      <c r="M2606" s="14" t="n"/>
      <c r="N2606" s="14" t="n"/>
      <c r="O2606" s="20">
        <f>IF(A2606="","",SUMPRODUCT((A2606&gt;=Setup!$C$19:$C$30)*(A2606&lt;=Setup!$D$19:$D$30)*Setup!$A$19:$A$30))</f>
        <v/>
      </c>
      <c r="P2606" s="34">
        <f>IF(A2606="","",IF(G2606="Standard 15% (Box 1)",ROUND(H2606*Setup!$B$9,2),0))</f>
        <v/>
      </c>
      <c r="Q2606" s="34">
        <f>IF(A2606="","",I2606-P2606)</f>
        <v/>
      </c>
      <c r="R2606" s="23">
        <f>IF(A2606="","",IF(O2606=0,"Outside audit periods; ","")&amp;IF(G2606="","No VAT category; ","")&amp;IF(ABS(Q2606)&gt;Setup!$B$10,"VAT ≠ 15% × net; ","")&amp;IF(AND(F2606="B2B - VAT registered",NOT(AND(LEN(E2606)=15,LEFT(E2606,1)="3",RIGHT(E2606,1)="3",ISNUMBER(--E2606)))),"Invalid/missing customer VAT no; ","")&amp;IF(L2606&lt;&gt;"Yes","Not reported/cleared on FATOORA; ","")&amp;IF(AND(OR(G2606="Zero-rated domestic (Box 3)",G2606="Export (Box 4)"),N2606=""),"Zero-rate/export evidence missing; ","")&amp;IF(AND(C2606="Credit Note",H2606&gt;0),"Credit note should be negative; ","")&amp;IF(AND(C2606="Simplified Tax Invoice",F2606="B2B - VAT registered"),"Simplified invoice issued to VAT-registered B2B; ",""))</f>
        <v/>
      </c>
    </row>
    <row r="2607">
      <c r="A2607" s="17" t="n"/>
      <c r="B2607" s="14" t="n"/>
      <c r="C2607" s="14" t="n"/>
      <c r="D2607" s="14" t="n"/>
      <c r="E2607" s="16" t="n"/>
      <c r="F2607" s="14" t="n"/>
      <c r="G2607" s="14" t="n"/>
      <c r="H2607" s="19" t="n"/>
      <c r="I2607" s="19" t="n"/>
      <c r="J2607" s="34">
        <f>IF(A2607="","",H2607+I2607)</f>
        <v/>
      </c>
      <c r="K2607" s="14" t="n"/>
      <c r="L2607" s="14" t="n"/>
      <c r="M2607" s="14" t="n"/>
      <c r="N2607" s="14" t="n"/>
      <c r="O2607" s="20">
        <f>IF(A2607="","",SUMPRODUCT((A2607&gt;=Setup!$C$19:$C$30)*(A2607&lt;=Setup!$D$19:$D$30)*Setup!$A$19:$A$30))</f>
        <v/>
      </c>
      <c r="P2607" s="34">
        <f>IF(A2607="","",IF(G2607="Standard 15% (Box 1)",ROUND(H2607*Setup!$B$9,2),0))</f>
        <v/>
      </c>
      <c r="Q2607" s="34">
        <f>IF(A2607="","",I2607-P2607)</f>
        <v/>
      </c>
      <c r="R2607" s="23">
        <f>IF(A2607="","",IF(O2607=0,"Outside audit periods; ","")&amp;IF(G2607="","No VAT category; ","")&amp;IF(ABS(Q2607)&gt;Setup!$B$10,"VAT ≠ 15% × net; ","")&amp;IF(AND(F2607="B2B - VAT registered",NOT(AND(LEN(E2607)=15,LEFT(E2607,1)="3",RIGHT(E2607,1)="3",ISNUMBER(--E2607)))),"Invalid/missing customer VAT no; ","")&amp;IF(L2607&lt;&gt;"Yes","Not reported/cleared on FATOORA; ","")&amp;IF(AND(OR(G2607="Zero-rated domestic (Box 3)",G2607="Export (Box 4)"),N2607=""),"Zero-rate/export evidence missing; ","")&amp;IF(AND(C2607="Credit Note",H2607&gt;0),"Credit note should be negative; ","")&amp;IF(AND(C2607="Simplified Tax Invoice",F2607="B2B - VAT registered"),"Simplified invoice issued to VAT-registered B2B; ",""))</f>
        <v/>
      </c>
    </row>
    <row r="2608">
      <c r="A2608" s="17" t="n"/>
      <c r="B2608" s="14" t="n"/>
      <c r="C2608" s="14" t="n"/>
      <c r="D2608" s="14" t="n"/>
      <c r="E2608" s="16" t="n"/>
      <c r="F2608" s="14" t="n"/>
      <c r="G2608" s="14" t="n"/>
      <c r="H2608" s="19" t="n"/>
      <c r="I2608" s="19" t="n"/>
      <c r="J2608" s="34">
        <f>IF(A2608="","",H2608+I2608)</f>
        <v/>
      </c>
      <c r="K2608" s="14" t="n"/>
      <c r="L2608" s="14" t="n"/>
      <c r="M2608" s="14" t="n"/>
      <c r="N2608" s="14" t="n"/>
      <c r="O2608" s="20">
        <f>IF(A2608="","",SUMPRODUCT((A2608&gt;=Setup!$C$19:$C$30)*(A2608&lt;=Setup!$D$19:$D$30)*Setup!$A$19:$A$30))</f>
        <v/>
      </c>
      <c r="P2608" s="34">
        <f>IF(A2608="","",IF(G2608="Standard 15% (Box 1)",ROUND(H2608*Setup!$B$9,2),0))</f>
        <v/>
      </c>
      <c r="Q2608" s="34">
        <f>IF(A2608="","",I2608-P2608)</f>
        <v/>
      </c>
      <c r="R2608" s="23">
        <f>IF(A2608="","",IF(O2608=0,"Outside audit periods; ","")&amp;IF(G2608="","No VAT category; ","")&amp;IF(ABS(Q2608)&gt;Setup!$B$10,"VAT ≠ 15% × net; ","")&amp;IF(AND(F2608="B2B - VAT registered",NOT(AND(LEN(E2608)=15,LEFT(E2608,1)="3",RIGHT(E2608,1)="3",ISNUMBER(--E2608)))),"Invalid/missing customer VAT no; ","")&amp;IF(L2608&lt;&gt;"Yes","Not reported/cleared on FATOORA; ","")&amp;IF(AND(OR(G2608="Zero-rated domestic (Box 3)",G2608="Export (Box 4)"),N2608=""),"Zero-rate/export evidence missing; ","")&amp;IF(AND(C2608="Credit Note",H2608&gt;0),"Credit note should be negative; ","")&amp;IF(AND(C2608="Simplified Tax Invoice",F2608="B2B - VAT registered"),"Simplified invoice issued to VAT-registered B2B; ",""))</f>
        <v/>
      </c>
    </row>
    <row r="2609">
      <c r="A2609" s="17" t="n"/>
      <c r="B2609" s="14" t="n"/>
      <c r="C2609" s="14" t="n"/>
      <c r="D2609" s="14" t="n"/>
      <c r="E2609" s="16" t="n"/>
      <c r="F2609" s="14" t="n"/>
      <c r="G2609" s="14" t="n"/>
      <c r="H2609" s="19" t="n"/>
      <c r="I2609" s="19" t="n"/>
      <c r="J2609" s="34">
        <f>IF(A2609="","",H2609+I2609)</f>
        <v/>
      </c>
      <c r="K2609" s="14" t="n"/>
      <c r="L2609" s="14" t="n"/>
      <c r="M2609" s="14" t="n"/>
      <c r="N2609" s="14" t="n"/>
      <c r="O2609" s="20">
        <f>IF(A2609="","",SUMPRODUCT((A2609&gt;=Setup!$C$19:$C$30)*(A2609&lt;=Setup!$D$19:$D$30)*Setup!$A$19:$A$30))</f>
        <v/>
      </c>
      <c r="P2609" s="34">
        <f>IF(A2609="","",IF(G2609="Standard 15% (Box 1)",ROUND(H2609*Setup!$B$9,2),0))</f>
        <v/>
      </c>
      <c r="Q2609" s="34">
        <f>IF(A2609="","",I2609-P2609)</f>
        <v/>
      </c>
      <c r="R2609" s="23">
        <f>IF(A2609="","",IF(O2609=0,"Outside audit periods; ","")&amp;IF(G2609="","No VAT category; ","")&amp;IF(ABS(Q2609)&gt;Setup!$B$10,"VAT ≠ 15% × net; ","")&amp;IF(AND(F2609="B2B - VAT registered",NOT(AND(LEN(E2609)=15,LEFT(E2609,1)="3",RIGHT(E2609,1)="3",ISNUMBER(--E2609)))),"Invalid/missing customer VAT no; ","")&amp;IF(L2609&lt;&gt;"Yes","Not reported/cleared on FATOORA; ","")&amp;IF(AND(OR(G2609="Zero-rated domestic (Box 3)",G2609="Export (Box 4)"),N2609=""),"Zero-rate/export evidence missing; ","")&amp;IF(AND(C2609="Credit Note",H2609&gt;0),"Credit note should be negative; ","")&amp;IF(AND(C2609="Simplified Tax Invoice",F2609="B2B - VAT registered"),"Simplified invoice issued to VAT-registered B2B; ",""))</f>
        <v/>
      </c>
    </row>
    <row r="2610">
      <c r="A2610" s="17" t="n"/>
      <c r="B2610" s="14" t="n"/>
      <c r="C2610" s="14" t="n"/>
      <c r="D2610" s="14" t="n"/>
      <c r="E2610" s="16" t="n"/>
      <c r="F2610" s="14" t="n"/>
      <c r="G2610" s="14" t="n"/>
      <c r="H2610" s="19" t="n"/>
      <c r="I2610" s="19" t="n"/>
      <c r="J2610" s="34">
        <f>IF(A2610="","",H2610+I2610)</f>
        <v/>
      </c>
      <c r="K2610" s="14" t="n"/>
      <c r="L2610" s="14" t="n"/>
      <c r="M2610" s="14" t="n"/>
      <c r="N2610" s="14" t="n"/>
      <c r="O2610" s="20">
        <f>IF(A2610="","",SUMPRODUCT((A2610&gt;=Setup!$C$19:$C$30)*(A2610&lt;=Setup!$D$19:$D$30)*Setup!$A$19:$A$30))</f>
        <v/>
      </c>
      <c r="P2610" s="34">
        <f>IF(A2610="","",IF(G2610="Standard 15% (Box 1)",ROUND(H2610*Setup!$B$9,2),0))</f>
        <v/>
      </c>
      <c r="Q2610" s="34">
        <f>IF(A2610="","",I2610-P2610)</f>
        <v/>
      </c>
      <c r="R2610" s="23">
        <f>IF(A2610="","",IF(O2610=0,"Outside audit periods; ","")&amp;IF(G2610="","No VAT category; ","")&amp;IF(ABS(Q2610)&gt;Setup!$B$10,"VAT ≠ 15% × net; ","")&amp;IF(AND(F2610="B2B - VAT registered",NOT(AND(LEN(E2610)=15,LEFT(E2610,1)="3",RIGHT(E2610,1)="3",ISNUMBER(--E2610)))),"Invalid/missing customer VAT no; ","")&amp;IF(L2610&lt;&gt;"Yes","Not reported/cleared on FATOORA; ","")&amp;IF(AND(OR(G2610="Zero-rated domestic (Box 3)",G2610="Export (Box 4)"),N2610=""),"Zero-rate/export evidence missing; ","")&amp;IF(AND(C2610="Credit Note",H2610&gt;0),"Credit note should be negative; ","")&amp;IF(AND(C2610="Simplified Tax Invoice",F2610="B2B - VAT registered"),"Simplified invoice issued to VAT-registered B2B; ",""))</f>
        <v/>
      </c>
    </row>
    <row r="2611">
      <c r="A2611" s="17" t="n"/>
      <c r="B2611" s="14" t="n"/>
      <c r="C2611" s="14" t="n"/>
      <c r="D2611" s="14" t="n"/>
      <c r="E2611" s="16" t="n"/>
      <c r="F2611" s="14" t="n"/>
      <c r="G2611" s="14" t="n"/>
      <c r="H2611" s="19" t="n"/>
      <c r="I2611" s="19" t="n"/>
      <c r="J2611" s="34">
        <f>IF(A2611="","",H2611+I2611)</f>
        <v/>
      </c>
      <c r="K2611" s="14" t="n"/>
      <c r="L2611" s="14" t="n"/>
      <c r="M2611" s="14" t="n"/>
      <c r="N2611" s="14" t="n"/>
      <c r="O2611" s="20">
        <f>IF(A2611="","",SUMPRODUCT((A2611&gt;=Setup!$C$19:$C$30)*(A2611&lt;=Setup!$D$19:$D$30)*Setup!$A$19:$A$30))</f>
        <v/>
      </c>
      <c r="P2611" s="34">
        <f>IF(A2611="","",IF(G2611="Standard 15% (Box 1)",ROUND(H2611*Setup!$B$9,2),0))</f>
        <v/>
      </c>
      <c r="Q2611" s="34">
        <f>IF(A2611="","",I2611-P2611)</f>
        <v/>
      </c>
      <c r="R2611" s="23">
        <f>IF(A2611="","",IF(O2611=0,"Outside audit periods; ","")&amp;IF(G2611="","No VAT category; ","")&amp;IF(ABS(Q2611)&gt;Setup!$B$10,"VAT ≠ 15% × net; ","")&amp;IF(AND(F2611="B2B - VAT registered",NOT(AND(LEN(E2611)=15,LEFT(E2611,1)="3",RIGHT(E2611,1)="3",ISNUMBER(--E2611)))),"Invalid/missing customer VAT no; ","")&amp;IF(L2611&lt;&gt;"Yes","Not reported/cleared on FATOORA; ","")&amp;IF(AND(OR(G2611="Zero-rated domestic (Box 3)",G2611="Export (Box 4)"),N2611=""),"Zero-rate/export evidence missing; ","")&amp;IF(AND(C2611="Credit Note",H2611&gt;0),"Credit note should be negative; ","")&amp;IF(AND(C2611="Simplified Tax Invoice",F2611="B2B - VAT registered"),"Simplified invoice issued to VAT-registered B2B; ",""))</f>
        <v/>
      </c>
    </row>
    <row r="2612">
      <c r="A2612" s="17" t="n"/>
      <c r="B2612" s="14" t="n"/>
      <c r="C2612" s="14" t="n"/>
      <c r="D2612" s="14" t="n"/>
      <c r="E2612" s="16" t="n"/>
      <c r="F2612" s="14" t="n"/>
      <c r="G2612" s="14" t="n"/>
      <c r="H2612" s="19" t="n"/>
      <c r="I2612" s="19" t="n"/>
      <c r="J2612" s="34">
        <f>IF(A2612="","",H2612+I2612)</f>
        <v/>
      </c>
      <c r="K2612" s="14" t="n"/>
      <c r="L2612" s="14" t="n"/>
      <c r="M2612" s="14" t="n"/>
      <c r="N2612" s="14" t="n"/>
      <c r="O2612" s="20">
        <f>IF(A2612="","",SUMPRODUCT((A2612&gt;=Setup!$C$19:$C$30)*(A2612&lt;=Setup!$D$19:$D$30)*Setup!$A$19:$A$30))</f>
        <v/>
      </c>
      <c r="P2612" s="34">
        <f>IF(A2612="","",IF(G2612="Standard 15% (Box 1)",ROUND(H2612*Setup!$B$9,2),0))</f>
        <v/>
      </c>
      <c r="Q2612" s="34">
        <f>IF(A2612="","",I2612-P2612)</f>
        <v/>
      </c>
      <c r="R2612" s="23">
        <f>IF(A2612="","",IF(O2612=0,"Outside audit periods; ","")&amp;IF(G2612="","No VAT category; ","")&amp;IF(ABS(Q2612)&gt;Setup!$B$10,"VAT ≠ 15% × net; ","")&amp;IF(AND(F2612="B2B - VAT registered",NOT(AND(LEN(E2612)=15,LEFT(E2612,1)="3",RIGHT(E2612,1)="3",ISNUMBER(--E2612)))),"Invalid/missing customer VAT no; ","")&amp;IF(L2612&lt;&gt;"Yes","Not reported/cleared on FATOORA; ","")&amp;IF(AND(OR(G2612="Zero-rated domestic (Box 3)",G2612="Export (Box 4)"),N2612=""),"Zero-rate/export evidence missing; ","")&amp;IF(AND(C2612="Credit Note",H2612&gt;0),"Credit note should be negative; ","")&amp;IF(AND(C2612="Simplified Tax Invoice",F2612="B2B - VAT registered"),"Simplified invoice issued to VAT-registered B2B; ",""))</f>
        <v/>
      </c>
    </row>
    <row r="2613">
      <c r="A2613" s="17" t="n"/>
      <c r="B2613" s="14" t="n"/>
      <c r="C2613" s="14" t="n"/>
      <c r="D2613" s="14" t="n"/>
      <c r="E2613" s="16" t="n"/>
      <c r="F2613" s="14" t="n"/>
      <c r="G2613" s="14" t="n"/>
      <c r="H2613" s="19" t="n"/>
      <c r="I2613" s="19" t="n"/>
      <c r="J2613" s="34">
        <f>IF(A2613="","",H2613+I2613)</f>
        <v/>
      </c>
      <c r="K2613" s="14" t="n"/>
      <c r="L2613" s="14" t="n"/>
      <c r="M2613" s="14" t="n"/>
      <c r="N2613" s="14" t="n"/>
      <c r="O2613" s="20">
        <f>IF(A2613="","",SUMPRODUCT((A2613&gt;=Setup!$C$19:$C$30)*(A2613&lt;=Setup!$D$19:$D$30)*Setup!$A$19:$A$30))</f>
        <v/>
      </c>
      <c r="P2613" s="34">
        <f>IF(A2613="","",IF(G2613="Standard 15% (Box 1)",ROUND(H2613*Setup!$B$9,2),0))</f>
        <v/>
      </c>
      <c r="Q2613" s="34">
        <f>IF(A2613="","",I2613-P2613)</f>
        <v/>
      </c>
      <c r="R2613" s="23">
        <f>IF(A2613="","",IF(O2613=0,"Outside audit periods; ","")&amp;IF(G2613="","No VAT category; ","")&amp;IF(ABS(Q2613)&gt;Setup!$B$10,"VAT ≠ 15% × net; ","")&amp;IF(AND(F2613="B2B - VAT registered",NOT(AND(LEN(E2613)=15,LEFT(E2613,1)="3",RIGHT(E2613,1)="3",ISNUMBER(--E2613)))),"Invalid/missing customer VAT no; ","")&amp;IF(L2613&lt;&gt;"Yes","Not reported/cleared on FATOORA; ","")&amp;IF(AND(OR(G2613="Zero-rated domestic (Box 3)",G2613="Export (Box 4)"),N2613=""),"Zero-rate/export evidence missing; ","")&amp;IF(AND(C2613="Credit Note",H2613&gt;0),"Credit note should be negative; ","")&amp;IF(AND(C2613="Simplified Tax Invoice",F2613="B2B - VAT registered"),"Simplified invoice issued to VAT-registered B2B; ",""))</f>
        <v/>
      </c>
    </row>
    <row r="2614">
      <c r="A2614" s="17" t="n"/>
      <c r="B2614" s="14" t="n"/>
      <c r="C2614" s="14" t="n"/>
      <c r="D2614" s="14" t="n"/>
      <c r="E2614" s="16" t="n"/>
      <c r="F2614" s="14" t="n"/>
      <c r="G2614" s="14" t="n"/>
      <c r="H2614" s="19" t="n"/>
      <c r="I2614" s="19" t="n"/>
      <c r="J2614" s="34">
        <f>IF(A2614="","",H2614+I2614)</f>
        <v/>
      </c>
      <c r="K2614" s="14" t="n"/>
      <c r="L2614" s="14" t="n"/>
      <c r="M2614" s="14" t="n"/>
      <c r="N2614" s="14" t="n"/>
      <c r="O2614" s="20">
        <f>IF(A2614="","",SUMPRODUCT((A2614&gt;=Setup!$C$19:$C$30)*(A2614&lt;=Setup!$D$19:$D$30)*Setup!$A$19:$A$30))</f>
        <v/>
      </c>
      <c r="P2614" s="34">
        <f>IF(A2614="","",IF(G2614="Standard 15% (Box 1)",ROUND(H2614*Setup!$B$9,2),0))</f>
        <v/>
      </c>
      <c r="Q2614" s="34">
        <f>IF(A2614="","",I2614-P2614)</f>
        <v/>
      </c>
      <c r="R2614" s="23">
        <f>IF(A2614="","",IF(O2614=0,"Outside audit periods; ","")&amp;IF(G2614="","No VAT category; ","")&amp;IF(ABS(Q2614)&gt;Setup!$B$10,"VAT ≠ 15% × net; ","")&amp;IF(AND(F2614="B2B - VAT registered",NOT(AND(LEN(E2614)=15,LEFT(E2614,1)="3",RIGHT(E2614,1)="3",ISNUMBER(--E2614)))),"Invalid/missing customer VAT no; ","")&amp;IF(L2614&lt;&gt;"Yes","Not reported/cleared on FATOORA; ","")&amp;IF(AND(OR(G2614="Zero-rated domestic (Box 3)",G2614="Export (Box 4)"),N2614=""),"Zero-rate/export evidence missing; ","")&amp;IF(AND(C2614="Credit Note",H2614&gt;0),"Credit note should be negative; ","")&amp;IF(AND(C2614="Simplified Tax Invoice",F2614="B2B - VAT registered"),"Simplified invoice issued to VAT-registered B2B; ",""))</f>
        <v/>
      </c>
    </row>
    <row r="2615">
      <c r="A2615" s="17" t="n"/>
      <c r="B2615" s="14" t="n"/>
      <c r="C2615" s="14" t="n"/>
      <c r="D2615" s="14" t="n"/>
      <c r="E2615" s="16" t="n"/>
      <c r="F2615" s="14" t="n"/>
      <c r="G2615" s="14" t="n"/>
      <c r="H2615" s="19" t="n"/>
      <c r="I2615" s="19" t="n"/>
      <c r="J2615" s="34">
        <f>IF(A2615="","",H2615+I2615)</f>
        <v/>
      </c>
      <c r="K2615" s="14" t="n"/>
      <c r="L2615" s="14" t="n"/>
      <c r="M2615" s="14" t="n"/>
      <c r="N2615" s="14" t="n"/>
      <c r="O2615" s="20">
        <f>IF(A2615="","",SUMPRODUCT((A2615&gt;=Setup!$C$19:$C$30)*(A2615&lt;=Setup!$D$19:$D$30)*Setup!$A$19:$A$30))</f>
        <v/>
      </c>
      <c r="P2615" s="34">
        <f>IF(A2615="","",IF(G2615="Standard 15% (Box 1)",ROUND(H2615*Setup!$B$9,2),0))</f>
        <v/>
      </c>
      <c r="Q2615" s="34">
        <f>IF(A2615="","",I2615-P2615)</f>
        <v/>
      </c>
      <c r="R2615" s="23">
        <f>IF(A2615="","",IF(O2615=0,"Outside audit periods; ","")&amp;IF(G2615="","No VAT category; ","")&amp;IF(ABS(Q2615)&gt;Setup!$B$10,"VAT ≠ 15% × net; ","")&amp;IF(AND(F2615="B2B - VAT registered",NOT(AND(LEN(E2615)=15,LEFT(E2615,1)="3",RIGHT(E2615,1)="3",ISNUMBER(--E2615)))),"Invalid/missing customer VAT no; ","")&amp;IF(L2615&lt;&gt;"Yes","Not reported/cleared on FATOORA; ","")&amp;IF(AND(OR(G2615="Zero-rated domestic (Box 3)",G2615="Export (Box 4)"),N2615=""),"Zero-rate/export evidence missing; ","")&amp;IF(AND(C2615="Credit Note",H2615&gt;0),"Credit note should be negative; ","")&amp;IF(AND(C2615="Simplified Tax Invoice",F2615="B2B - VAT registered"),"Simplified invoice issued to VAT-registered B2B; ",""))</f>
        <v/>
      </c>
    </row>
    <row r="2616">
      <c r="A2616" s="17" t="n"/>
      <c r="B2616" s="14" t="n"/>
      <c r="C2616" s="14" t="n"/>
      <c r="D2616" s="14" t="n"/>
      <c r="E2616" s="16" t="n"/>
      <c r="F2616" s="14" t="n"/>
      <c r="G2616" s="14" t="n"/>
      <c r="H2616" s="19" t="n"/>
      <c r="I2616" s="19" t="n"/>
      <c r="J2616" s="34">
        <f>IF(A2616="","",H2616+I2616)</f>
        <v/>
      </c>
      <c r="K2616" s="14" t="n"/>
      <c r="L2616" s="14" t="n"/>
      <c r="M2616" s="14" t="n"/>
      <c r="N2616" s="14" t="n"/>
      <c r="O2616" s="20">
        <f>IF(A2616="","",SUMPRODUCT((A2616&gt;=Setup!$C$19:$C$30)*(A2616&lt;=Setup!$D$19:$D$30)*Setup!$A$19:$A$30))</f>
        <v/>
      </c>
      <c r="P2616" s="34">
        <f>IF(A2616="","",IF(G2616="Standard 15% (Box 1)",ROUND(H2616*Setup!$B$9,2),0))</f>
        <v/>
      </c>
      <c r="Q2616" s="34">
        <f>IF(A2616="","",I2616-P2616)</f>
        <v/>
      </c>
      <c r="R2616" s="23">
        <f>IF(A2616="","",IF(O2616=0,"Outside audit periods; ","")&amp;IF(G2616="","No VAT category; ","")&amp;IF(ABS(Q2616)&gt;Setup!$B$10,"VAT ≠ 15% × net; ","")&amp;IF(AND(F2616="B2B - VAT registered",NOT(AND(LEN(E2616)=15,LEFT(E2616,1)="3",RIGHT(E2616,1)="3",ISNUMBER(--E2616)))),"Invalid/missing customer VAT no; ","")&amp;IF(L2616&lt;&gt;"Yes","Not reported/cleared on FATOORA; ","")&amp;IF(AND(OR(G2616="Zero-rated domestic (Box 3)",G2616="Export (Box 4)"),N2616=""),"Zero-rate/export evidence missing; ","")&amp;IF(AND(C2616="Credit Note",H2616&gt;0),"Credit note should be negative; ","")&amp;IF(AND(C2616="Simplified Tax Invoice",F2616="B2B - VAT registered"),"Simplified invoice issued to VAT-registered B2B; ",""))</f>
        <v/>
      </c>
    </row>
    <row r="2617">
      <c r="A2617" s="17" t="n"/>
      <c r="B2617" s="14" t="n"/>
      <c r="C2617" s="14" t="n"/>
      <c r="D2617" s="14" t="n"/>
      <c r="E2617" s="16" t="n"/>
      <c r="F2617" s="14" t="n"/>
      <c r="G2617" s="14" t="n"/>
      <c r="H2617" s="19" t="n"/>
      <c r="I2617" s="19" t="n"/>
      <c r="J2617" s="34">
        <f>IF(A2617="","",H2617+I2617)</f>
        <v/>
      </c>
      <c r="K2617" s="14" t="n"/>
      <c r="L2617" s="14" t="n"/>
      <c r="M2617" s="14" t="n"/>
      <c r="N2617" s="14" t="n"/>
      <c r="O2617" s="20">
        <f>IF(A2617="","",SUMPRODUCT((A2617&gt;=Setup!$C$19:$C$30)*(A2617&lt;=Setup!$D$19:$D$30)*Setup!$A$19:$A$30))</f>
        <v/>
      </c>
      <c r="P2617" s="34">
        <f>IF(A2617="","",IF(G2617="Standard 15% (Box 1)",ROUND(H2617*Setup!$B$9,2),0))</f>
        <v/>
      </c>
      <c r="Q2617" s="34">
        <f>IF(A2617="","",I2617-P2617)</f>
        <v/>
      </c>
      <c r="R2617" s="23">
        <f>IF(A2617="","",IF(O2617=0,"Outside audit periods; ","")&amp;IF(G2617="","No VAT category; ","")&amp;IF(ABS(Q2617)&gt;Setup!$B$10,"VAT ≠ 15% × net; ","")&amp;IF(AND(F2617="B2B - VAT registered",NOT(AND(LEN(E2617)=15,LEFT(E2617,1)="3",RIGHT(E2617,1)="3",ISNUMBER(--E2617)))),"Invalid/missing customer VAT no; ","")&amp;IF(L2617&lt;&gt;"Yes","Not reported/cleared on FATOORA; ","")&amp;IF(AND(OR(G2617="Zero-rated domestic (Box 3)",G2617="Export (Box 4)"),N2617=""),"Zero-rate/export evidence missing; ","")&amp;IF(AND(C2617="Credit Note",H2617&gt;0),"Credit note should be negative; ","")&amp;IF(AND(C2617="Simplified Tax Invoice",F2617="B2B - VAT registered"),"Simplified invoice issued to VAT-registered B2B; ",""))</f>
        <v/>
      </c>
    </row>
    <row r="2618">
      <c r="A2618" s="17" t="n"/>
      <c r="B2618" s="14" t="n"/>
      <c r="C2618" s="14" t="n"/>
      <c r="D2618" s="14" t="n"/>
      <c r="E2618" s="16" t="n"/>
      <c r="F2618" s="14" t="n"/>
      <c r="G2618" s="14" t="n"/>
      <c r="H2618" s="19" t="n"/>
      <c r="I2618" s="19" t="n"/>
      <c r="J2618" s="34">
        <f>IF(A2618="","",H2618+I2618)</f>
        <v/>
      </c>
      <c r="K2618" s="14" t="n"/>
      <c r="L2618" s="14" t="n"/>
      <c r="M2618" s="14" t="n"/>
      <c r="N2618" s="14" t="n"/>
      <c r="O2618" s="20">
        <f>IF(A2618="","",SUMPRODUCT((A2618&gt;=Setup!$C$19:$C$30)*(A2618&lt;=Setup!$D$19:$D$30)*Setup!$A$19:$A$30))</f>
        <v/>
      </c>
      <c r="P2618" s="34">
        <f>IF(A2618="","",IF(G2618="Standard 15% (Box 1)",ROUND(H2618*Setup!$B$9,2),0))</f>
        <v/>
      </c>
      <c r="Q2618" s="34">
        <f>IF(A2618="","",I2618-P2618)</f>
        <v/>
      </c>
      <c r="R2618" s="23">
        <f>IF(A2618="","",IF(O2618=0,"Outside audit periods; ","")&amp;IF(G2618="","No VAT category; ","")&amp;IF(ABS(Q2618)&gt;Setup!$B$10,"VAT ≠ 15% × net; ","")&amp;IF(AND(F2618="B2B - VAT registered",NOT(AND(LEN(E2618)=15,LEFT(E2618,1)="3",RIGHT(E2618,1)="3",ISNUMBER(--E2618)))),"Invalid/missing customer VAT no; ","")&amp;IF(L2618&lt;&gt;"Yes","Not reported/cleared on FATOORA; ","")&amp;IF(AND(OR(G2618="Zero-rated domestic (Box 3)",G2618="Export (Box 4)"),N2618=""),"Zero-rate/export evidence missing; ","")&amp;IF(AND(C2618="Credit Note",H2618&gt;0),"Credit note should be negative; ","")&amp;IF(AND(C2618="Simplified Tax Invoice",F2618="B2B - VAT registered"),"Simplified invoice issued to VAT-registered B2B; ",""))</f>
        <v/>
      </c>
    </row>
    <row r="2619">
      <c r="A2619" s="17" t="n"/>
      <c r="B2619" s="14" t="n"/>
      <c r="C2619" s="14" t="n"/>
      <c r="D2619" s="14" t="n"/>
      <c r="E2619" s="16" t="n"/>
      <c r="F2619" s="14" t="n"/>
      <c r="G2619" s="14" t="n"/>
      <c r="H2619" s="19" t="n"/>
      <c r="I2619" s="19" t="n"/>
      <c r="J2619" s="34">
        <f>IF(A2619="","",H2619+I2619)</f>
        <v/>
      </c>
      <c r="K2619" s="14" t="n"/>
      <c r="L2619" s="14" t="n"/>
      <c r="M2619" s="14" t="n"/>
      <c r="N2619" s="14" t="n"/>
      <c r="O2619" s="20">
        <f>IF(A2619="","",SUMPRODUCT((A2619&gt;=Setup!$C$19:$C$30)*(A2619&lt;=Setup!$D$19:$D$30)*Setup!$A$19:$A$30))</f>
        <v/>
      </c>
      <c r="P2619" s="34">
        <f>IF(A2619="","",IF(G2619="Standard 15% (Box 1)",ROUND(H2619*Setup!$B$9,2),0))</f>
        <v/>
      </c>
      <c r="Q2619" s="34">
        <f>IF(A2619="","",I2619-P2619)</f>
        <v/>
      </c>
      <c r="R2619" s="23">
        <f>IF(A2619="","",IF(O2619=0,"Outside audit periods; ","")&amp;IF(G2619="","No VAT category; ","")&amp;IF(ABS(Q2619)&gt;Setup!$B$10,"VAT ≠ 15% × net; ","")&amp;IF(AND(F2619="B2B - VAT registered",NOT(AND(LEN(E2619)=15,LEFT(E2619,1)="3",RIGHT(E2619,1)="3",ISNUMBER(--E2619)))),"Invalid/missing customer VAT no; ","")&amp;IF(L2619&lt;&gt;"Yes","Not reported/cleared on FATOORA; ","")&amp;IF(AND(OR(G2619="Zero-rated domestic (Box 3)",G2619="Export (Box 4)"),N2619=""),"Zero-rate/export evidence missing; ","")&amp;IF(AND(C2619="Credit Note",H2619&gt;0),"Credit note should be negative; ","")&amp;IF(AND(C2619="Simplified Tax Invoice",F2619="B2B - VAT registered"),"Simplified invoice issued to VAT-registered B2B; ",""))</f>
        <v/>
      </c>
    </row>
    <row r="2620">
      <c r="A2620" s="17" t="n"/>
      <c r="B2620" s="14" t="n"/>
      <c r="C2620" s="14" t="n"/>
      <c r="D2620" s="14" t="n"/>
      <c r="E2620" s="16" t="n"/>
      <c r="F2620" s="14" t="n"/>
      <c r="G2620" s="14" t="n"/>
      <c r="H2620" s="19" t="n"/>
      <c r="I2620" s="19" t="n"/>
      <c r="J2620" s="34">
        <f>IF(A2620="","",H2620+I2620)</f>
        <v/>
      </c>
      <c r="K2620" s="14" t="n"/>
      <c r="L2620" s="14" t="n"/>
      <c r="M2620" s="14" t="n"/>
      <c r="N2620" s="14" t="n"/>
      <c r="O2620" s="20">
        <f>IF(A2620="","",SUMPRODUCT((A2620&gt;=Setup!$C$19:$C$30)*(A2620&lt;=Setup!$D$19:$D$30)*Setup!$A$19:$A$30))</f>
        <v/>
      </c>
      <c r="P2620" s="34">
        <f>IF(A2620="","",IF(G2620="Standard 15% (Box 1)",ROUND(H2620*Setup!$B$9,2),0))</f>
        <v/>
      </c>
      <c r="Q2620" s="34">
        <f>IF(A2620="","",I2620-P2620)</f>
        <v/>
      </c>
      <c r="R2620" s="23">
        <f>IF(A2620="","",IF(O2620=0,"Outside audit periods; ","")&amp;IF(G2620="","No VAT category; ","")&amp;IF(ABS(Q2620)&gt;Setup!$B$10,"VAT ≠ 15% × net; ","")&amp;IF(AND(F2620="B2B - VAT registered",NOT(AND(LEN(E2620)=15,LEFT(E2620,1)="3",RIGHT(E2620,1)="3",ISNUMBER(--E2620)))),"Invalid/missing customer VAT no; ","")&amp;IF(L2620&lt;&gt;"Yes","Not reported/cleared on FATOORA; ","")&amp;IF(AND(OR(G2620="Zero-rated domestic (Box 3)",G2620="Export (Box 4)"),N2620=""),"Zero-rate/export evidence missing; ","")&amp;IF(AND(C2620="Credit Note",H2620&gt;0),"Credit note should be negative; ","")&amp;IF(AND(C2620="Simplified Tax Invoice",F2620="B2B - VAT registered"),"Simplified invoice issued to VAT-registered B2B; ",""))</f>
        <v/>
      </c>
    </row>
    <row r="2621">
      <c r="A2621" s="17" t="n"/>
      <c r="B2621" s="14" t="n"/>
      <c r="C2621" s="14" t="n"/>
      <c r="D2621" s="14" t="n"/>
      <c r="E2621" s="16" t="n"/>
      <c r="F2621" s="14" t="n"/>
      <c r="G2621" s="14" t="n"/>
      <c r="H2621" s="19" t="n"/>
      <c r="I2621" s="19" t="n"/>
      <c r="J2621" s="34">
        <f>IF(A2621="","",H2621+I2621)</f>
        <v/>
      </c>
      <c r="K2621" s="14" t="n"/>
      <c r="L2621" s="14" t="n"/>
      <c r="M2621" s="14" t="n"/>
      <c r="N2621" s="14" t="n"/>
      <c r="O2621" s="20">
        <f>IF(A2621="","",SUMPRODUCT((A2621&gt;=Setup!$C$19:$C$30)*(A2621&lt;=Setup!$D$19:$D$30)*Setup!$A$19:$A$30))</f>
        <v/>
      </c>
      <c r="P2621" s="34">
        <f>IF(A2621="","",IF(G2621="Standard 15% (Box 1)",ROUND(H2621*Setup!$B$9,2),0))</f>
        <v/>
      </c>
      <c r="Q2621" s="34">
        <f>IF(A2621="","",I2621-P2621)</f>
        <v/>
      </c>
      <c r="R2621" s="23">
        <f>IF(A2621="","",IF(O2621=0,"Outside audit periods; ","")&amp;IF(G2621="","No VAT category; ","")&amp;IF(ABS(Q2621)&gt;Setup!$B$10,"VAT ≠ 15% × net; ","")&amp;IF(AND(F2621="B2B - VAT registered",NOT(AND(LEN(E2621)=15,LEFT(E2621,1)="3",RIGHT(E2621,1)="3",ISNUMBER(--E2621)))),"Invalid/missing customer VAT no; ","")&amp;IF(L2621&lt;&gt;"Yes","Not reported/cleared on FATOORA; ","")&amp;IF(AND(OR(G2621="Zero-rated domestic (Box 3)",G2621="Export (Box 4)"),N2621=""),"Zero-rate/export evidence missing; ","")&amp;IF(AND(C2621="Credit Note",H2621&gt;0),"Credit note should be negative; ","")&amp;IF(AND(C2621="Simplified Tax Invoice",F2621="B2B - VAT registered"),"Simplified invoice issued to VAT-registered B2B; ",""))</f>
        <v/>
      </c>
    </row>
    <row r="2622">
      <c r="A2622" s="17" t="n"/>
      <c r="B2622" s="14" t="n"/>
      <c r="C2622" s="14" t="n"/>
      <c r="D2622" s="14" t="n"/>
      <c r="E2622" s="16" t="n"/>
      <c r="F2622" s="14" t="n"/>
      <c r="G2622" s="14" t="n"/>
      <c r="H2622" s="19" t="n"/>
      <c r="I2622" s="19" t="n"/>
      <c r="J2622" s="34">
        <f>IF(A2622="","",H2622+I2622)</f>
        <v/>
      </c>
      <c r="K2622" s="14" t="n"/>
      <c r="L2622" s="14" t="n"/>
      <c r="M2622" s="14" t="n"/>
      <c r="N2622" s="14" t="n"/>
      <c r="O2622" s="20">
        <f>IF(A2622="","",SUMPRODUCT((A2622&gt;=Setup!$C$19:$C$30)*(A2622&lt;=Setup!$D$19:$D$30)*Setup!$A$19:$A$30))</f>
        <v/>
      </c>
      <c r="P2622" s="34">
        <f>IF(A2622="","",IF(G2622="Standard 15% (Box 1)",ROUND(H2622*Setup!$B$9,2),0))</f>
        <v/>
      </c>
      <c r="Q2622" s="34">
        <f>IF(A2622="","",I2622-P2622)</f>
        <v/>
      </c>
      <c r="R2622" s="23">
        <f>IF(A2622="","",IF(O2622=0,"Outside audit periods; ","")&amp;IF(G2622="","No VAT category; ","")&amp;IF(ABS(Q2622)&gt;Setup!$B$10,"VAT ≠ 15% × net; ","")&amp;IF(AND(F2622="B2B - VAT registered",NOT(AND(LEN(E2622)=15,LEFT(E2622,1)="3",RIGHT(E2622,1)="3",ISNUMBER(--E2622)))),"Invalid/missing customer VAT no; ","")&amp;IF(L2622&lt;&gt;"Yes","Not reported/cleared on FATOORA; ","")&amp;IF(AND(OR(G2622="Zero-rated domestic (Box 3)",G2622="Export (Box 4)"),N2622=""),"Zero-rate/export evidence missing; ","")&amp;IF(AND(C2622="Credit Note",H2622&gt;0),"Credit note should be negative; ","")&amp;IF(AND(C2622="Simplified Tax Invoice",F2622="B2B - VAT registered"),"Simplified invoice issued to VAT-registered B2B; ",""))</f>
        <v/>
      </c>
    </row>
    <row r="2623">
      <c r="A2623" s="17" t="n"/>
      <c r="B2623" s="14" t="n"/>
      <c r="C2623" s="14" t="n"/>
      <c r="D2623" s="14" t="n"/>
      <c r="E2623" s="16" t="n"/>
      <c r="F2623" s="14" t="n"/>
      <c r="G2623" s="14" t="n"/>
      <c r="H2623" s="19" t="n"/>
      <c r="I2623" s="19" t="n"/>
      <c r="J2623" s="34">
        <f>IF(A2623="","",H2623+I2623)</f>
        <v/>
      </c>
      <c r="K2623" s="14" t="n"/>
      <c r="L2623" s="14" t="n"/>
      <c r="M2623" s="14" t="n"/>
      <c r="N2623" s="14" t="n"/>
      <c r="O2623" s="20">
        <f>IF(A2623="","",SUMPRODUCT((A2623&gt;=Setup!$C$19:$C$30)*(A2623&lt;=Setup!$D$19:$D$30)*Setup!$A$19:$A$30))</f>
        <v/>
      </c>
      <c r="P2623" s="34">
        <f>IF(A2623="","",IF(G2623="Standard 15% (Box 1)",ROUND(H2623*Setup!$B$9,2),0))</f>
        <v/>
      </c>
      <c r="Q2623" s="34">
        <f>IF(A2623="","",I2623-P2623)</f>
        <v/>
      </c>
      <c r="R2623" s="23">
        <f>IF(A2623="","",IF(O2623=0,"Outside audit periods; ","")&amp;IF(G2623="","No VAT category; ","")&amp;IF(ABS(Q2623)&gt;Setup!$B$10,"VAT ≠ 15% × net; ","")&amp;IF(AND(F2623="B2B - VAT registered",NOT(AND(LEN(E2623)=15,LEFT(E2623,1)="3",RIGHT(E2623,1)="3",ISNUMBER(--E2623)))),"Invalid/missing customer VAT no; ","")&amp;IF(L2623&lt;&gt;"Yes","Not reported/cleared on FATOORA; ","")&amp;IF(AND(OR(G2623="Zero-rated domestic (Box 3)",G2623="Export (Box 4)"),N2623=""),"Zero-rate/export evidence missing; ","")&amp;IF(AND(C2623="Credit Note",H2623&gt;0),"Credit note should be negative; ","")&amp;IF(AND(C2623="Simplified Tax Invoice",F2623="B2B - VAT registered"),"Simplified invoice issued to VAT-registered B2B; ",""))</f>
        <v/>
      </c>
    </row>
    <row r="2624">
      <c r="A2624" s="17" t="n"/>
      <c r="B2624" s="14" t="n"/>
      <c r="C2624" s="14" t="n"/>
      <c r="D2624" s="14" t="n"/>
      <c r="E2624" s="16" t="n"/>
      <c r="F2624" s="14" t="n"/>
      <c r="G2624" s="14" t="n"/>
      <c r="H2624" s="19" t="n"/>
      <c r="I2624" s="19" t="n"/>
      <c r="J2624" s="34">
        <f>IF(A2624="","",H2624+I2624)</f>
        <v/>
      </c>
      <c r="K2624" s="14" t="n"/>
      <c r="L2624" s="14" t="n"/>
      <c r="M2624" s="14" t="n"/>
      <c r="N2624" s="14" t="n"/>
      <c r="O2624" s="20">
        <f>IF(A2624="","",SUMPRODUCT((A2624&gt;=Setup!$C$19:$C$30)*(A2624&lt;=Setup!$D$19:$D$30)*Setup!$A$19:$A$30))</f>
        <v/>
      </c>
      <c r="P2624" s="34">
        <f>IF(A2624="","",IF(G2624="Standard 15% (Box 1)",ROUND(H2624*Setup!$B$9,2),0))</f>
        <v/>
      </c>
      <c r="Q2624" s="34">
        <f>IF(A2624="","",I2624-P2624)</f>
        <v/>
      </c>
      <c r="R2624" s="23">
        <f>IF(A2624="","",IF(O2624=0,"Outside audit periods; ","")&amp;IF(G2624="","No VAT category; ","")&amp;IF(ABS(Q2624)&gt;Setup!$B$10,"VAT ≠ 15% × net; ","")&amp;IF(AND(F2624="B2B - VAT registered",NOT(AND(LEN(E2624)=15,LEFT(E2624,1)="3",RIGHT(E2624,1)="3",ISNUMBER(--E2624)))),"Invalid/missing customer VAT no; ","")&amp;IF(L2624&lt;&gt;"Yes","Not reported/cleared on FATOORA; ","")&amp;IF(AND(OR(G2624="Zero-rated domestic (Box 3)",G2624="Export (Box 4)"),N2624=""),"Zero-rate/export evidence missing; ","")&amp;IF(AND(C2624="Credit Note",H2624&gt;0),"Credit note should be negative; ","")&amp;IF(AND(C2624="Simplified Tax Invoice",F2624="B2B - VAT registered"),"Simplified invoice issued to VAT-registered B2B; ",""))</f>
        <v/>
      </c>
    </row>
    <row r="2625">
      <c r="A2625" s="17" t="n"/>
      <c r="B2625" s="14" t="n"/>
      <c r="C2625" s="14" t="n"/>
      <c r="D2625" s="14" t="n"/>
      <c r="E2625" s="16" t="n"/>
      <c r="F2625" s="14" t="n"/>
      <c r="G2625" s="14" t="n"/>
      <c r="H2625" s="19" t="n"/>
      <c r="I2625" s="19" t="n"/>
      <c r="J2625" s="34">
        <f>IF(A2625="","",H2625+I2625)</f>
        <v/>
      </c>
      <c r="K2625" s="14" t="n"/>
      <c r="L2625" s="14" t="n"/>
      <c r="M2625" s="14" t="n"/>
      <c r="N2625" s="14" t="n"/>
      <c r="O2625" s="20">
        <f>IF(A2625="","",SUMPRODUCT((A2625&gt;=Setup!$C$19:$C$30)*(A2625&lt;=Setup!$D$19:$D$30)*Setup!$A$19:$A$30))</f>
        <v/>
      </c>
      <c r="P2625" s="34">
        <f>IF(A2625="","",IF(G2625="Standard 15% (Box 1)",ROUND(H2625*Setup!$B$9,2),0))</f>
        <v/>
      </c>
      <c r="Q2625" s="34">
        <f>IF(A2625="","",I2625-P2625)</f>
        <v/>
      </c>
      <c r="R2625" s="23">
        <f>IF(A2625="","",IF(O2625=0,"Outside audit periods; ","")&amp;IF(G2625="","No VAT category; ","")&amp;IF(ABS(Q2625)&gt;Setup!$B$10,"VAT ≠ 15% × net; ","")&amp;IF(AND(F2625="B2B - VAT registered",NOT(AND(LEN(E2625)=15,LEFT(E2625,1)="3",RIGHT(E2625,1)="3",ISNUMBER(--E2625)))),"Invalid/missing customer VAT no; ","")&amp;IF(L2625&lt;&gt;"Yes","Not reported/cleared on FATOORA; ","")&amp;IF(AND(OR(G2625="Zero-rated domestic (Box 3)",G2625="Export (Box 4)"),N2625=""),"Zero-rate/export evidence missing; ","")&amp;IF(AND(C2625="Credit Note",H2625&gt;0),"Credit note should be negative; ","")&amp;IF(AND(C2625="Simplified Tax Invoice",F2625="B2B - VAT registered"),"Simplified invoice issued to VAT-registered B2B; ",""))</f>
        <v/>
      </c>
    </row>
    <row r="2626">
      <c r="A2626" s="17" t="n"/>
      <c r="B2626" s="14" t="n"/>
      <c r="C2626" s="14" t="n"/>
      <c r="D2626" s="14" t="n"/>
      <c r="E2626" s="16" t="n"/>
      <c r="F2626" s="14" t="n"/>
      <c r="G2626" s="14" t="n"/>
      <c r="H2626" s="19" t="n"/>
      <c r="I2626" s="19" t="n"/>
      <c r="J2626" s="34">
        <f>IF(A2626="","",H2626+I2626)</f>
        <v/>
      </c>
      <c r="K2626" s="14" t="n"/>
      <c r="L2626" s="14" t="n"/>
      <c r="M2626" s="14" t="n"/>
      <c r="N2626" s="14" t="n"/>
      <c r="O2626" s="20">
        <f>IF(A2626="","",SUMPRODUCT((A2626&gt;=Setup!$C$19:$C$30)*(A2626&lt;=Setup!$D$19:$D$30)*Setup!$A$19:$A$30))</f>
        <v/>
      </c>
      <c r="P2626" s="34">
        <f>IF(A2626="","",IF(G2626="Standard 15% (Box 1)",ROUND(H2626*Setup!$B$9,2),0))</f>
        <v/>
      </c>
      <c r="Q2626" s="34">
        <f>IF(A2626="","",I2626-P2626)</f>
        <v/>
      </c>
      <c r="R2626" s="23">
        <f>IF(A2626="","",IF(O2626=0,"Outside audit periods; ","")&amp;IF(G2626="","No VAT category; ","")&amp;IF(ABS(Q2626)&gt;Setup!$B$10,"VAT ≠ 15% × net; ","")&amp;IF(AND(F2626="B2B - VAT registered",NOT(AND(LEN(E2626)=15,LEFT(E2626,1)="3",RIGHT(E2626,1)="3",ISNUMBER(--E2626)))),"Invalid/missing customer VAT no; ","")&amp;IF(L2626&lt;&gt;"Yes","Not reported/cleared on FATOORA; ","")&amp;IF(AND(OR(G2626="Zero-rated domestic (Box 3)",G2626="Export (Box 4)"),N2626=""),"Zero-rate/export evidence missing; ","")&amp;IF(AND(C2626="Credit Note",H2626&gt;0),"Credit note should be negative; ","")&amp;IF(AND(C2626="Simplified Tax Invoice",F2626="B2B - VAT registered"),"Simplified invoice issued to VAT-registered B2B; ",""))</f>
        <v/>
      </c>
    </row>
    <row r="2627">
      <c r="A2627" s="17" t="n"/>
      <c r="B2627" s="14" t="n"/>
      <c r="C2627" s="14" t="n"/>
      <c r="D2627" s="14" t="n"/>
      <c r="E2627" s="16" t="n"/>
      <c r="F2627" s="14" t="n"/>
      <c r="G2627" s="14" t="n"/>
      <c r="H2627" s="19" t="n"/>
      <c r="I2627" s="19" t="n"/>
      <c r="J2627" s="34">
        <f>IF(A2627="","",H2627+I2627)</f>
        <v/>
      </c>
      <c r="K2627" s="14" t="n"/>
      <c r="L2627" s="14" t="n"/>
      <c r="M2627" s="14" t="n"/>
      <c r="N2627" s="14" t="n"/>
      <c r="O2627" s="20">
        <f>IF(A2627="","",SUMPRODUCT((A2627&gt;=Setup!$C$19:$C$30)*(A2627&lt;=Setup!$D$19:$D$30)*Setup!$A$19:$A$30))</f>
        <v/>
      </c>
      <c r="P2627" s="34">
        <f>IF(A2627="","",IF(G2627="Standard 15% (Box 1)",ROUND(H2627*Setup!$B$9,2),0))</f>
        <v/>
      </c>
      <c r="Q2627" s="34">
        <f>IF(A2627="","",I2627-P2627)</f>
        <v/>
      </c>
      <c r="R2627" s="23">
        <f>IF(A2627="","",IF(O2627=0,"Outside audit periods; ","")&amp;IF(G2627="","No VAT category; ","")&amp;IF(ABS(Q2627)&gt;Setup!$B$10,"VAT ≠ 15% × net; ","")&amp;IF(AND(F2627="B2B - VAT registered",NOT(AND(LEN(E2627)=15,LEFT(E2627,1)="3",RIGHT(E2627,1)="3",ISNUMBER(--E2627)))),"Invalid/missing customer VAT no; ","")&amp;IF(L2627&lt;&gt;"Yes","Not reported/cleared on FATOORA; ","")&amp;IF(AND(OR(G2627="Zero-rated domestic (Box 3)",G2627="Export (Box 4)"),N2627=""),"Zero-rate/export evidence missing; ","")&amp;IF(AND(C2627="Credit Note",H2627&gt;0),"Credit note should be negative; ","")&amp;IF(AND(C2627="Simplified Tax Invoice",F2627="B2B - VAT registered"),"Simplified invoice issued to VAT-registered B2B; ",""))</f>
        <v/>
      </c>
    </row>
    <row r="2628">
      <c r="A2628" s="17" t="n"/>
      <c r="B2628" s="14" t="n"/>
      <c r="C2628" s="14" t="n"/>
      <c r="D2628" s="14" t="n"/>
      <c r="E2628" s="16" t="n"/>
      <c r="F2628" s="14" t="n"/>
      <c r="G2628" s="14" t="n"/>
      <c r="H2628" s="19" t="n"/>
      <c r="I2628" s="19" t="n"/>
      <c r="J2628" s="34">
        <f>IF(A2628="","",H2628+I2628)</f>
        <v/>
      </c>
      <c r="K2628" s="14" t="n"/>
      <c r="L2628" s="14" t="n"/>
      <c r="M2628" s="14" t="n"/>
      <c r="N2628" s="14" t="n"/>
      <c r="O2628" s="20">
        <f>IF(A2628="","",SUMPRODUCT((A2628&gt;=Setup!$C$19:$C$30)*(A2628&lt;=Setup!$D$19:$D$30)*Setup!$A$19:$A$30))</f>
        <v/>
      </c>
      <c r="P2628" s="34">
        <f>IF(A2628="","",IF(G2628="Standard 15% (Box 1)",ROUND(H2628*Setup!$B$9,2),0))</f>
        <v/>
      </c>
      <c r="Q2628" s="34">
        <f>IF(A2628="","",I2628-P2628)</f>
        <v/>
      </c>
      <c r="R2628" s="23">
        <f>IF(A2628="","",IF(O2628=0,"Outside audit periods; ","")&amp;IF(G2628="","No VAT category; ","")&amp;IF(ABS(Q2628)&gt;Setup!$B$10,"VAT ≠ 15% × net; ","")&amp;IF(AND(F2628="B2B - VAT registered",NOT(AND(LEN(E2628)=15,LEFT(E2628,1)="3",RIGHT(E2628,1)="3",ISNUMBER(--E2628)))),"Invalid/missing customer VAT no; ","")&amp;IF(L2628&lt;&gt;"Yes","Not reported/cleared on FATOORA; ","")&amp;IF(AND(OR(G2628="Zero-rated domestic (Box 3)",G2628="Export (Box 4)"),N2628=""),"Zero-rate/export evidence missing; ","")&amp;IF(AND(C2628="Credit Note",H2628&gt;0),"Credit note should be negative; ","")&amp;IF(AND(C2628="Simplified Tax Invoice",F2628="B2B - VAT registered"),"Simplified invoice issued to VAT-registered B2B; ",""))</f>
        <v/>
      </c>
    </row>
    <row r="2629">
      <c r="A2629" s="17" t="n"/>
      <c r="B2629" s="14" t="n"/>
      <c r="C2629" s="14" t="n"/>
      <c r="D2629" s="14" t="n"/>
      <c r="E2629" s="16" t="n"/>
      <c r="F2629" s="14" t="n"/>
      <c r="G2629" s="14" t="n"/>
      <c r="H2629" s="19" t="n"/>
      <c r="I2629" s="19" t="n"/>
      <c r="J2629" s="34">
        <f>IF(A2629="","",H2629+I2629)</f>
        <v/>
      </c>
      <c r="K2629" s="14" t="n"/>
      <c r="L2629" s="14" t="n"/>
      <c r="M2629" s="14" t="n"/>
      <c r="N2629" s="14" t="n"/>
      <c r="O2629" s="20">
        <f>IF(A2629="","",SUMPRODUCT((A2629&gt;=Setup!$C$19:$C$30)*(A2629&lt;=Setup!$D$19:$D$30)*Setup!$A$19:$A$30))</f>
        <v/>
      </c>
      <c r="P2629" s="34">
        <f>IF(A2629="","",IF(G2629="Standard 15% (Box 1)",ROUND(H2629*Setup!$B$9,2),0))</f>
        <v/>
      </c>
      <c r="Q2629" s="34">
        <f>IF(A2629="","",I2629-P2629)</f>
        <v/>
      </c>
      <c r="R2629" s="23">
        <f>IF(A2629="","",IF(O2629=0,"Outside audit periods; ","")&amp;IF(G2629="","No VAT category; ","")&amp;IF(ABS(Q2629)&gt;Setup!$B$10,"VAT ≠ 15% × net; ","")&amp;IF(AND(F2629="B2B - VAT registered",NOT(AND(LEN(E2629)=15,LEFT(E2629,1)="3",RIGHT(E2629,1)="3",ISNUMBER(--E2629)))),"Invalid/missing customer VAT no; ","")&amp;IF(L2629&lt;&gt;"Yes","Not reported/cleared on FATOORA; ","")&amp;IF(AND(OR(G2629="Zero-rated domestic (Box 3)",G2629="Export (Box 4)"),N2629=""),"Zero-rate/export evidence missing; ","")&amp;IF(AND(C2629="Credit Note",H2629&gt;0),"Credit note should be negative; ","")&amp;IF(AND(C2629="Simplified Tax Invoice",F2629="B2B - VAT registered"),"Simplified invoice issued to VAT-registered B2B; ",""))</f>
        <v/>
      </c>
    </row>
    <row r="2630">
      <c r="A2630" s="17" t="n"/>
      <c r="B2630" s="14" t="n"/>
      <c r="C2630" s="14" t="n"/>
      <c r="D2630" s="14" t="n"/>
      <c r="E2630" s="16" t="n"/>
      <c r="F2630" s="14" t="n"/>
      <c r="G2630" s="14" t="n"/>
      <c r="H2630" s="19" t="n"/>
      <c r="I2630" s="19" t="n"/>
      <c r="J2630" s="34">
        <f>IF(A2630="","",H2630+I2630)</f>
        <v/>
      </c>
      <c r="K2630" s="14" t="n"/>
      <c r="L2630" s="14" t="n"/>
      <c r="M2630" s="14" t="n"/>
      <c r="N2630" s="14" t="n"/>
      <c r="O2630" s="20">
        <f>IF(A2630="","",SUMPRODUCT((A2630&gt;=Setup!$C$19:$C$30)*(A2630&lt;=Setup!$D$19:$D$30)*Setup!$A$19:$A$30))</f>
        <v/>
      </c>
      <c r="P2630" s="34">
        <f>IF(A2630="","",IF(G2630="Standard 15% (Box 1)",ROUND(H2630*Setup!$B$9,2),0))</f>
        <v/>
      </c>
      <c r="Q2630" s="34">
        <f>IF(A2630="","",I2630-P2630)</f>
        <v/>
      </c>
      <c r="R2630" s="23">
        <f>IF(A2630="","",IF(O2630=0,"Outside audit periods; ","")&amp;IF(G2630="","No VAT category; ","")&amp;IF(ABS(Q2630)&gt;Setup!$B$10,"VAT ≠ 15% × net; ","")&amp;IF(AND(F2630="B2B - VAT registered",NOT(AND(LEN(E2630)=15,LEFT(E2630,1)="3",RIGHT(E2630,1)="3",ISNUMBER(--E2630)))),"Invalid/missing customer VAT no; ","")&amp;IF(L2630&lt;&gt;"Yes","Not reported/cleared on FATOORA; ","")&amp;IF(AND(OR(G2630="Zero-rated domestic (Box 3)",G2630="Export (Box 4)"),N2630=""),"Zero-rate/export evidence missing; ","")&amp;IF(AND(C2630="Credit Note",H2630&gt;0),"Credit note should be negative; ","")&amp;IF(AND(C2630="Simplified Tax Invoice",F2630="B2B - VAT registered"),"Simplified invoice issued to VAT-registered B2B; ",""))</f>
        <v/>
      </c>
    </row>
    <row r="2631">
      <c r="A2631" s="17" t="n"/>
      <c r="B2631" s="14" t="n"/>
      <c r="C2631" s="14" t="n"/>
      <c r="D2631" s="14" t="n"/>
      <c r="E2631" s="16" t="n"/>
      <c r="F2631" s="14" t="n"/>
      <c r="G2631" s="14" t="n"/>
      <c r="H2631" s="19" t="n"/>
      <c r="I2631" s="19" t="n"/>
      <c r="J2631" s="34">
        <f>IF(A2631="","",H2631+I2631)</f>
        <v/>
      </c>
      <c r="K2631" s="14" t="n"/>
      <c r="L2631" s="14" t="n"/>
      <c r="M2631" s="14" t="n"/>
      <c r="N2631" s="14" t="n"/>
      <c r="O2631" s="20">
        <f>IF(A2631="","",SUMPRODUCT((A2631&gt;=Setup!$C$19:$C$30)*(A2631&lt;=Setup!$D$19:$D$30)*Setup!$A$19:$A$30))</f>
        <v/>
      </c>
      <c r="P2631" s="34">
        <f>IF(A2631="","",IF(G2631="Standard 15% (Box 1)",ROUND(H2631*Setup!$B$9,2),0))</f>
        <v/>
      </c>
      <c r="Q2631" s="34">
        <f>IF(A2631="","",I2631-P2631)</f>
        <v/>
      </c>
      <c r="R2631" s="23">
        <f>IF(A2631="","",IF(O2631=0,"Outside audit periods; ","")&amp;IF(G2631="","No VAT category; ","")&amp;IF(ABS(Q2631)&gt;Setup!$B$10,"VAT ≠ 15% × net; ","")&amp;IF(AND(F2631="B2B - VAT registered",NOT(AND(LEN(E2631)=15,LEFT(E2631,1)="3",RIGHT(E2631,1)="3",ISNUMBER(--E2631)))),"Invalid/missing customer VAT no; ","")&amp;IF(L2631&lt;&gt;"Yes","Not reported/cleared on FATOORA; ","")&amp;IF(AND(OR(G2631="Zero-rated domestic (Box 3)",G2631="Export (Box 4)"),N2631=""),"Zero-rate/export evidence missing; ","")&amp;IF(AND(C2631="Credit Note",H2631&gt;0),"Credit note should be negative; ","")&amp;IF(AND(C2631="Simplified Tax Invoice",F2631="B2B - VAT registered"),"Simplified invoice issued to VAT-registered B2B; ",""))</f>
        <v/>
      </c>
    </row>
    <row r="2632">
      <c r="A2632" s="17" t="n"/>
      <c r="B2632" s="14" t="n"/>
      <c r="C2632" s="14" t="n"/>
      <c r="D2632" s="14" t="n"/>
      <c r="E2632" s="16" t="n"/>
      <c r="F2632" s="14" t="n"/>
      <c r="G2632" s="14" t="n"/>
      <c r="H2632" s="19" t="n"/>
      <c r="I2632" s="19" t="n"/>
      <c r="J2632" s="34">
        <f>IF(A2632="","",H2632+I2632)</f>
        <v/>
      </c>
      <c r="K2632" s="14" t="n"/>
      <c r="L2632" s="14" t="n"/>
      <c r="M2632" s="14" t="n"/>
      <c r="N2632" s="14" t="n"/>
      <c r="O2632" s="20">
        <f>IF(A2632="","",SUMPRODUCT((A2632&gt;=Setup!$C$19:$C$30)*(A2632&lt;=Setup!$D$19:$D$30)*Setup!$A$19:$A$30))</f>
        <v/>
      </c>
      <c r="P2632" s="34">
        <f>IF(A2632="","",IF(G2632="Standard 15% (Box 1)",ROUND(H2632*Setup!$B$9,2),0))</f>
        <v/>
      </c>
      <c r="Q2632" s="34">
        <f>IF(A2632="","",I2632-P2632)</f>
        <v/>
      </c>
      <c r="R2632" s="23">
        <f>IF(A2632="","",IF(O2632=0,"Outside audit periods; ","")&amp;IF(G2632="","No VAT category; ","")&amp;IF(ABS(Q2632)&gt;Setup!$B$10,"VAT ≠ 15% × net; ","")&amp;IF(AND(F2632="B2B - VAT registered",NOT(AND(LEN(E2632)=15,LEFT(E2632,1)="3",RIGHT(E2632,1)="3",ISNUMBER(--E2632)))),"Invalid/missing customer VAT no; ","")&amp;IF(L2632&lt;&gt;"Yes","Not reported/cleared on FATOORA; ","")&amp;IF(AND(OR(G2632="Zero-rated domestic (Box 3)",G2632="Export (Box 4)"),N2632=""),"Zero-rate/export evidence missing; ","")&amp;IF(AND(C2632="Credit Note",H2632&gt;0),"Credit note should be negative; ","")&amp;IF(AND(C2632="Simplified Tax Invoice",F2632="B2B - VAT registered"),"Simplified invoice issued to VAT-registered B2B; ",""))</f>
        <v/>
      </c>
    </row>
    <row r="2633">
      <c r="A2633" s="17" t="n"/>
      <c r="B2633" s="14" t="n"/>
      <c r="C2633" s="14" t="n"/>
      <c r="D2633" s="14" t="n"/>
      <c r="E2633" s="16" t="n"/>
      <c r="F2633" s="14" t="n"/>
      <c r="G2633" s="14" t="n"/>
      <c r="H2633" s="19" t="n"/>
      <c r="I2633" s="19" t="n"/>
      <c r="J2633" s="34">
        <f>IF(A2633="","",H2633+I2633)</f>
        <v/>
      </c>
      <c r="K2633" s="14" t="n"/>
      <c r="L2633" s="14" t="n"/>
      <c r="M2633" s="14" t="n"/>
      <c r="N2633" s="14" t="n"/>
      <c r="O2633" s="20">
        <f>IF(A2633="","",SUMPRODUCT((A2633&gt;=Setup!$C$19:$C$30)*(A2633&lt;=Setup!$D$19:$D$30)*Setup!$A$19:$A$30))</f>
        <v/>
      </c>
      <c r="P2633" s="34">
        <f>IF(A2633="","",IF(G2633="Standard 15% (Box 1)",ROUND(H2633*Setup!$B$9,2),0))</f>
        <v/>
      </c>
      <c r="Q2633" s="34">
        <f>IF(A2633="","",I2633-P2633)</f>
        <v/>
      </c>
      <c r="R2633" s="23">
        <f>IF(A2633="","",IF(O2633=0,"Outside audit periods; ","")&amp;IF(G2633="","No VAT category; ","")&amp;IF(ABS(Q2633)&gt;Setup!$B$10,"VAT ≠ 15% × net; ","")&amp;IF(AND(F2633="B2B - VAT registered",NOT(AND(LEN(E2633)=15,LEFT(E2633,1)="3",RIGHT(E2633,1)="3",ISNUMBER(--E2633)))),"Invalid/missing customer VAT no; ","")&amp;IF(L2633&lt;&gt;"Yes","Not reported/cleared on FATOORA; ","")&amp;IF(AND(OR(G2633="Zero-rated domestic (Box 3)",G2633="Export (Box 4)"),N2633=""),"Zero-rate/export evidence missing; ","")&amp;IF(AND(C2633="Credit Note",H2633&gt;0),"Credit note should be negative; ","")&amp;IF(AND(C2633="Simplified Tax Invoice",F2633="B2B - VAT registered"),"Simplified invoice issued to VAT-registered B2B; ",""))</f>
        <v/>
      </c>
    </row>
    <row r="2634">
      <c r="A2634" s="17" t="n"/>
      <c r="B2634" s="14" t="n"/>
      <c r="C2634" s="14" t="n"/>
      <c r="D2634" s="14" t="n"/>
      <c r="E2634" s="16" t="n"/>
      <c r="F2634" s="14" t="n"/>
      <c r="G2634" s="14" t="n"/>
      <c r="H2634" s="19" t="n"/>
      <c r="I2634" s="19" t="n"/>
      <c r="J2634" s="34">
        <f>IF(A2634="","",H2634+I2634)</f>
        <v/>
      </c>
      <c r="K2634" s="14" t="n"/>
      <c r="L2634" s="14" t="n"/>
      <c r="M2634" s="14" t="n"/>
      <c r="N2634" s="14" t="n"/>
      <c r="O2634" s="20">
        <f>IF(A2634="","",SUMPRODUCT((A2634&gt;=Setup!$C$19:$C$30)*(A2634&lt;=Setup!$D$19:$D$30)*Setup!$A$19:$A$30))</f>
        <v/>
      </c>
      <c r="P2634" s="34">
        <f>IF(A2634="","",IF(G2634="Standard 15% (Box 1)",ROUND(H2634*Setup!$B$9,2),0))</f>
        <v/>
      </c>
      <c r="Q2634" s="34">
        <f>IF(A2634="","",I2634-P2634)</f>
        <v/>
      </c>
      <c r="R2634" s="23">
        <f>IF(A2634="","",IF(O2634=0,"Outside audit periods; ","")&amp;IF(G2634="","No VAT category; ","")&amp;IF(ABS(Q2634)&gt;Setup!$B$10,"VAT ≠ 15% × net; ","")&amp;IF(AND(F2634="B2B - VAT registered",NOT(AND(LEN(E2634)=15,LEFT(E2634,1)="3",RIGHT(E2634,1)="3",ISNUMBER(--E2634)))),"Invalid/missing customer VAT no; ","")&amp;IF(L2634&lt;&gt;"Yes","Not reported/cleared on FATOORA; ","")&amp;IF(AND(OR(G2634="Zero-rated domestic (Box 3)",G2634="Export (Box 4)"),N2634=""),"Zero-rate/export evidence missing; ","")&amp;IF(AND(C2634="Credit Note",H2634&gt;0),"Credit note should be negative; ","")&amp;IF(AND(C2634="Simplified Tax Invoice",F2634="B2B - VAT registered"),"Simplified invoice issued to VAT-registered B2B; ",""))</f>
        <v/>
      </c>
    </row>
    <row r="2635">
      <c r="A2635" s="17" t="n"/>
      <c r="B2635" s="14" t="n"/>
      <c r="C2635" s="14" t="n"/>
      <c r="D2635" s="14" t="n"/>
      <c r="E2635" s="16" t="n"/>
      <c r="F2635" s="14" t="n"/>
      <c r="G2635" s="14" t="n"/>
      <c r="H2635" s="19" t="n"/>
      <c r="I2635" s="19" t="n"/>
      <c r="J2635" s="34">
        <f>IF(A2635="","",H2635+I2635)</f>
        <v/>
      </c>
      <c r="K2635" s="14" t="n"/>
      <c r="L2635" s="14" t="n"/>
      <c r="M2635" s="14" t="n"/>
      <c r="N2635" s="14" t="n"/>
      <c r="O2635" s="20">
        <f>IF(A2635="","",SUMPRODUCT((A2635&gt;=Setup!$C$19:$C$30)*(A2635&lt;=Setup!$D$19:$D$30)*Setup!$A$19:$A$30))</f>
        <v/>
      </c>
      <c r="P2635" s="34">
        <f>IF(A2635="","",IF(G2635="Standard 15% (Box 1)",ROUND(H2635*Setup!$B$9,2),0))</f>
        <v/>
      </c>
      <c r="Q2635" s="34">
        <f>IF(A2635="","",I2635-P2635)</f>
        <v/>
      </c>
      <c r="R2635" s="23">
        <f>IF(A2635="","",IF(O2635=0,"Outside audit periods; ","")&amp;IF(G2635="","No VAT category; ","")&amp;IF(ABS(Q2635)&gt;Setup!$B$10,"VAT ≠ 15% × net; ","")&amp;IF(AND(F2635="B2B - VAT registered",NOT(AND(LEN(E2635)=15,LEFT(E2635,1)="3",RIGHT(E2635,1)="3",ISNUMBER(--E2635)))),"Invalid/missing customer VAT no; ","")&amp;IF(L2635&lt;&gt;"Yes","Not reported/cleared on FATOORA; ","")&amp;IF(AND(OR(G2635="Zero-rated domestic (Box 3)",G2635="Export (Box 4)"),N2635=""),"Zero-rate/export evidence missing; ","")&amp;IF(AND(C2635="Credit Note",H2635&gt;0),"Credit note should be negative; ","")&amp;IF(AND(C2635="Simplified Tax Invoice",F2635="B2B - VAT registered"),"Simplified invoice issued to VAT-registered B2B; ",""))</f>
        <v/>
      </c>
    </row>
    <row r="2636">
      <c r="A2636" s="17" t="n"/>
      <c r="B2636" s="14" t="n"/>
      <c r="C2636" s="14" t="n"/>
      <c r="D2636" s="14" t="n"/>
      <c r="E2636" s="16" t="n"/>
      <c r="F2636" s="14" t="n"/>
      <c r="G2636" s="14" t="n"/>
      <c r="H2636" s="19" t="n"/>
      <c r="I2636" s="19" t="n"/>
      <c r="J2636" s="34">
        <f>IF(A2636="","",H2636+I2636)</f>
        <v/>
      </c>
      <c r="K2636" s="14" t="n"/>
      <c r="L2636" s="14" t="n"/>
      <c r="M2636" s="14" t="n"/>
      <c r="N2636" s="14" t="n"/>
      <c r="O2636" s="20">
        <f>IF(A2636="","",SUMPRODUCT((A2636&gt;=Setup!$C$19:$C$30)*(A2636&lt;=Setup!$D$19:$D$30)*Setup!$A$19:$A$30))</f>
        <v/>
      </c>
      <c r="P2636" s="34">
        <f>IF(A2636="","",IF(G2636="Standard 15% (Box 1)",ROUND(H2636*Setup!$B$9,2),0))</f>
        <v/>
      </c>
      <c r="Q2636" s="34">
        <f>IF(A2636="","",I2636-P2636)</f>
        <v/>
      </c>
      <c r="R2636" s="23">
        <f>IF(A2636="","",IF(O2636=0,"Outside audit periods; ","")&amp;IF(G2636="","No VAT category; ","")&amp;IF(ABS(Q2636)&gt;Setup!$B$10,"VAT ≠ 15% × net; ","")&amp;IF(AND(F2636="B2B - VAT registered",NOT(AND(LEN(E2636)=15,LEFT(E2636,1)="3",RIGHT(E2636,1)="3",ISNUMBER(--E2636)))),"Invalid/missing customer VAT no; ","")&amp;IF(L2636&lt;&gt;"Yes","Not reported/cleared on FATOORA; ","")&amp;IF(AND(OR(G2636="Zero-rated domestic (Box 3)",G2636="Export (Box 4)"),N2636=""),"Zero-rate/export evidence missing; ","")&amp;IF(AND(C2636="Credit Note",H2636&gt;0),"Credit note should be negative; ","")&amp;IF(AND(C2636="Simplified Tax Invoice",F2636="B2B - VAT registered"),"Simplified invoice issued to VAT-registered B2B; ",""))</f>
        <v/>
      </c>
    </row>
    <row r="2637">
      <c r="A2637" s="17" t="n"/>
      <c r="B2637" s="14" t="n"/>
      <c r="C2637" s="14" t="n"/>
      <c r="D2637" s="14" t="n"/>
      <c r="E2637" s="16" t="n"/>
      <c r="F2637" s="14" t="n"/>
      <c r="G2637" s="14" t="n"/>
      <c r="H2637" s="19" t="n"/>
      <c r="I2637" s="19" t="n"/>
      <c r="J2637" s="34">
        <f>IF(A2637="","",H2637+I2637)</f>
        <v/>
      </c>
      <c r="K2637" s="14" t="n"/>
      <c r="L2637" s="14" t="n"/>
      <c r="M2637" s="14" t="n"/>
      <c r="N2637" s="14" t="n"/>
      <c r="O2637" s="20">
        <f>IF(A2637="","",SUMPRODUCT((A2637&gt;=Setup!$C$19:$C$30)*(A2637&lt;=Setup!$D$19:$D$30)*Setup!$A$19:$A$30))</f>
        <v/>
      </c>
      <c r="P2637" s="34">
        <f>IF(A2637="","",IF(G2637="Standard 15% (Box 1)",ROUND(H2637*Setup!$B$9,2),0))</f>
        <v/>
      </c>
      <c r="Q2637" s="34">
        <f>IF(A2637="","",I2637-P2637)</f>
        <v/>
      </c>
      <c r="R2637" s="23">
        <f>IF(A2637="","",IF(O2637=0,"Outside audit periods; ","")&amp;IF(G2637="","No VAT category; ","")&amp;IF(ABS(Q2637)&gt;Setup!$B$10,"VAT ≠ 15% × net; ","")&amp;IF(AND(F2637="B2B - VAT registered",NOT(AND(LEN(E2637)=15,LEFT(E2637,1)="3",RIGHT(E2637,1)="3",ISNUMBER(--E2637)))),"Invalid/missing customer VAT no; ","")&amp;IF(L2637&lt;&gt;"Yes","Not reported/cleared on FATOORA; ","")&amp;IF(AND(OR(G2637="Zero-rated domestic (Box 3)",G2637="Export (Box 4)"),N2637=""),"Zero-rate/export evidence missing; ","")&amp;IF(AND(C2637="Credit Note",H2637&gt;0),"Credit note should be negative; ","")&amp;IF(AND(C2637="Simplified Tax Invoice",F2637="B2B - VAT registered"),"Simplified invoice issued to VAT-registered B2B; ",""))</f>
        <v/>
      </c>
    </row>
    <row r="2638">
      <c r="A2638" s="17" t="n"/>
      <c r="B2638" s="14" t="n"/>
      <c r="C2638" s="14" t="n"/>
      <c r="D2638" s="14" t="n"/>
      <c r="E2638" s="16" t="n"/>
      <c r="F2638" s="14" t="n"/>
      <c r="G2638" s="14" t="n"/>
      <c r="H2638" s="19" t="n"/>
      <c r="I2638" s="19" t="n"/>
      <c r="J2638" s="34">
        <f>IF(A2638="","",H2638+I2638)</f>
        <v/>
      </c>
      <c r="K2638" s="14" t="n"/>
      <c r="L2638" s="14" t="n"/>
      <c r="M2638" s="14" t="n"/>
      <c r="N2638" s="14" t="n"/>
      <c r="O2638" s="20">
        <f>IF(A2638="","",SUMPRODUCT((A2638&gt;=Setup!$C$19:$C$30)*(A2638&lt;=Setup!$D$19:$D$30)*Setup!$A$19:$A$30))</f>
        <v/>
      </c>
      <c r="P2638" s="34">
        <f>IF(A2638="","",IF(G2638="Standard 15% (Box 1)",ROUND(H2638*Setup!$B$9,2),0))</f>
        <v/>
      </c>
      <c r="Q2638" s="34">
        <f>IF(A2638="","",I2638-P2638)</f>
        <v/>
      </c>
      <c r="R2638" s="23">
        <f>IF(A2638="","",IF(O2638=0,"Outside audit periods; ","")&amp;IF(G2638="","No VAT category; ","")&amp;IF(ABS(Q2638)&gt;Setup!$B$10,"VAT ≠ 15% × net; ","")&amp;IF(AND(F2638="B2B - VAT registered",NOT(AND(LEN(E2638)=15,LEFT(E2638,1)="3",RIGHT(E2638,1)="3",ISNUMBER(--E2638)))),"Invalid/missing customer VAT no; ","")&amp;IF(L2638&lt;&gt;"Yes","Not reported/cleared on FATOORA; ","")&amp;IF(AND(OR(G2638="Zero-rated domestic (Box 3)",G2638="Export (Box 4)"),N2638=""),"Zero-rate/export evidence missing; ","")&amp;IF(AND(C2638="Credit Note",H2638&gt;0),"Credit note should be negative; ","")&amp;IF(AND(C2638="Simplified Tax Invoice",F2638="B2B - VAT registered"),"Simplified invoice issued to VAT-registered B2B; ",""))</f>
        <v/>
      </c>
    </row>
    <row r="2639">
      <c r="A2639" s="17" t="n"/>
      <c r="B2639" s="14" t="n"/>
      <c r="C2639" s="14" t="n"/>
      <c r="D2639" s="14" t="n"/>
      <c r="E2639" s="16" t="n"/>
      <c r="F2639" s="14" t="n"/>
      <c r="G2639" s="14" t="n"/>
      <c r="H2639" s="19" t="n"/>
      <c r="I2639" s="19" t="n"/>
      <c r="J2639" s="34">
        <f>IF(A2639="","",H2639+I2639)</f>
        <v/>
      </c>
      <c r="K2639" s="14" t="n"/>
      <c r="L2639" s="14" t="n"/>
      <c r="M2639" s="14" t="n"/>
      <c r="N2639" s="14" t="n"/>
      <c r="O2639" s="20">
        <f>IF(A2639="","",SUMPRODUCT((A2639&gt;=Setup!$C$19:$C$30)*(A2639&lt;=Setup!$D$19:$D$30)*Setup!$A$19:$A$30))</f>
        <v/>
      </c>
      <c r="P2639" s="34">
        <f>IF(A2639="","",IF(G2639="Standard 15% (Box 1)",ROUND(H2639*Setup!$B$9,2),0))</f>
        <v/>
      </c>
      <c r="Q2639" s="34">
        <f>IF(A2639="","",I2639-P2639)</f>
        <v/>
      </c>
      <c r="R2639" s="23">
        <f>IF(A2639="","",IF(O2639=0,"Outside audit periods; ","")&amp;IF(G2639="","No VAT category; ","")&amp;IF(ABS(Q2639)&gt;Setup!$B$10,"VAT ≠ 15% × net; ","")&amp;IF(AND(F2639="B2B - VAT registered",NOT(AND(LEN(E2639)=15,LEFT(E2639,1)="3",RIGHT(E2639,1)="3",ISNUMBER(--E2639)))),"Invalid/missing customer VAT no; ","")&amp;IF(L2639&lt;&gt;"Yes","Not reported/cleared on FATOORA; ","")&amp;IF(AND(OR(G2639="Zero-rated domestic (Box 3)",G2639="Export (Box 4)"),N2639=""),"Zero-rate/export evidence missing; ","")&amp;IF(AND(C2639="Credit Note",H2639&gt;0),"Credit note should be negative; ","")&amp;IF(AND(C2639="Simplified Tax Invoice",F2639="B2B - VAT registered"),"Simplified invoice issued to VAT-registered B2B; ",""))</f>
        <v/>
      </c>
    </row>
    <row r="2640">
      <c r="A2640" s="17" t="n"/>
      <c r="B2640" s="14" t="n"/>
      <c r="C2640" s="14" t="n"/>
      <c r="D2640" s="14" t="n"/>
      <c r="E2640" s="16" t="n"/>
      <c r="F2640" s="14" t="n"/>
      <c r="G2640" s="14" t="n"/>
      <c r="H2640" s="19" t="n"/>
      <c r="I2640" s="19" t="n"/>
      <c r="J2640" s="34">
        <f>IF(A2640="","",H2640+I2640)</f>
        <v/>
      </c>
      <c r="K2640" s="14" t="n"/>
      <c r="L2640" s="14" t="n"/>
      <c r="M2640" s="14" t="n"/>
      <c r="N2640" s="14" t="n"/>
      <c r="O2640" s="20">
        <f>IF(A2640="","",SUMPRODUCT((A2640&gt;=Setup!$C$19:$C$30)*(A2640&lt;=Setup!$D$19:$D$30)*Setup!$A$19:$A$30))</f>
        <v/>
      </c>
      <c r="P2640" s="34">
        <f>IF(A2640="","",IF(G2640="Standard 15% (Box 1)",ROUND(H2640*Setup!$B$9,2),0))</f>
        <v/>
      </c>
      <c r="Q2640" s="34">
        <f>IF(A2640="","",I2640-P2640)</f>
        <v/>
      </c>
      <c r="R2640" s="23">
        <f>IF(A2640="","",IF(O2640=0,"Outside audit periods; ","")&amp;IF(G2640="","No VAT category; ","")&amp;IF(ABS(Q2640)&gt;Setup!$B$10,"VAT ≠ 15% × net; ","")&amp;IF(AND(F2640="B2B - VAT registered",NOT(AND(LEN(E2640)=15,LEFT(E2640,1)="3",RIGHT(E2640,1)="3",ISNUMBER(--E2640)))),"Invalid/missing customer VAT no; ","")&amp;IF(L2640&lt;&gt;"Yes","Not reported/cleared on FATOORA; ","")&amp;IF(AND(OR(G2640="Zero-rated domestic (Box 3)",G2640="Export (Box 4)"),N2640=""),"Zero-rate/export evidence missing; ","")&amp;IF(AND(C2640="Credit Note",H2640&gt;0),"Credit note should be negative; ","")&amp;IF(AND(C2640="Simplified Tax Invoice",F2640="B2B - VAT registered"),"Simplified invoice issued to VAT-registered B2B; ",""))</f>
        <v/>
      </c>
    </row>
    <row r="2641">
      <c r="A2641" s="17" t="n"/>
      <c r="B2641" s="14" t="n"/>
      <c r="C2641" s="14" t="n"/>
      <c r="D2641" s="14" t="n"/>
      <c r="E2641" s="16" t="n"/>
      <c r="F2641" s="14" t="n"/>
      <c r="G2641" s="14" t="n"/>
      <c r="H2641" s="19" t="n"/>
      <c r="I2641" s="19" t="n"/>
      <c r="J2641" s="34">
        <f>IF(A2641="","",H2641+I2641)</f>
        <v/>
      </c>
      <c r="K2641" s="14" t="n"/>
      <c r="L2641" s="14" t="n"/>
      <c r="M2641" s="14" t="n"/>
      <c r="N2641" s="14" t="n"/>
      <c r="O2641" s="20">
        <f>IF(A2641="","",SUMPRODUCT((A2641&gt;=Setup!$C$19:$C$30)*(A2641&lt;=Setup!$D$19:$D$30)*Setup!$A$19:$A$30))</f>
        <v/>
      </c>
      <c r="P2641" s="34">
        <f>IF(A2641="","",IF(G2641="Standard 15% (Box 1)",ROUND(H2641*Setup!$B$9,2),0))</f>
        <v/>
      </c>
      <c r="Q2641" s="34">
        <f>IF(A2641="","",I2641-P2641)</f>
        <v/>
      </c>
      <c r="R2641" s="23">
        <f>IF(A2641="","",IF(O2641=0,"Outside audit periods; ","")&amp;IF(G2641="","No VAT category; ","")&amp;IF(ABS(Q2641)&gt;Setup!$B$10,"VAT ≠ 15% × net; ","")&amp;IF(AND(F2641="B2B - VAT registered",NOT(AND(LEN(E2641)=15,LEFT(E2641,1)="3",RIGHT(E2641,1)="3",ISNUMBER(--E2641)))),"Invalid/missing customer VAT no; ","")&amp;IF(L2641&lt;&gt;"Yes","Not reported/cleared on FATOORA; ","")&amp;IF(AND(OR(G2641="Zero-rated domestic (Box 3)",G2641="Export (Box 4)"),N2641=""),"Zero-rate/export evidence missing; ","")&amp;IF(AND(C2641="Credit Note",H2641&gt;0),"Credit note should be negative; ","")&amp;IF(AND(C2641="Simplified Tax Invoice",F2641="B2B - VAT registered"),"Simplified invoice issued to VAT-registered B2B; ",""))</f>
        <v/>
      </c>
    </row>
    <row r="2642">
      <c r="A2642" s="17" t="n"/>
      <c r="B2642" s="14" t="n"/>
      <c r="C2642" s="14" t="n"/>
      <c r="D2642" s="14" t="n"/>
      <c r="E2642" s="16" t="n"/>
      <c r="F2642" s="14" t="n"/>
      <c r="G2642" s="14" t="n"/>
      <c r="H2642" s="19" t="n"/>
      <c r="I2642" s="19" t="n"/>
      <c r="J2642" s="34">
        <f>IF(A2642="","",H2642+I2642)</f>
        <v/>
      </c>
      <c r="K2642" s="14" t="n"/>
      <c r="L2642" s="14" t="n"/>
      <c r="M2642" s="14" t="n"/>
      <c r="N2642" s="14" t="n"/>
      <c r="O2642" s="20">
        <f>IF(A2642="","",SUMPRODUCT((A2642&gt;=Setup!$C$19:$C$30)*(A2642&lt;=Setup!$D$19:$D$30)*Setup!$A$19:$A$30))</f>
        <v/>
      </c>
      <c r="P2642" s="34">
        <f>IF(A2642="","",IF(G2642="Standard 15% (Box 1)",ROUND(H2642*Setup!$B$9,2),0))</f>
        <v/>
      </c>
      <c r="Q2642" s="34">
        <f>IF(A2642="","",I2642-P2642)</f>
        <v/>
      </c>
      <c r="R2642" s="23">
        <f>IF(A2642="","",IF(O2642=0,"Outside audit periods; ","")&amp;IF(G2642="","No VAT category; ","")&amp;IF(ABS(Q2642)&gt;Setup!$B$10,"VAT ≠ 15% × net; ","")&amp;IF(AND(F2642="B2B - VAT registered",NOT(AND(LEN(E2642)=15,LEFT(E2642,1)="3",RIGHT(E2642,1)="3",ISNUMBER(--E2642)))),"Invalid/missing customer VAT no; ","")&amp;IF(L2642&lt;&gt;"Yes","Not reported/cleared on FATOORA; ","")&amp;IF(AND(OR(G2642="Zero-rated domestic (Box 3)",G2642="Export (Box 4)"),N2642=""),"Zero-rate/export evidence missing; ","")&amp;IF(AND(C2642="Credit Note",H2642&gt;0),"Credit note should be negative; ","")&amp;IF(AND(C2642="Simplified Tax Invoice",F2642="B2B - VAT registered"),"Simplified invoice issued to VAT-registered B2B; ",""))</f>
        <v/>
      </c>
    </row>
    <row r="2643">
      <c r="A2643" s="17" t="n"/>
      <c r="B2643" s="14" t="n"/>
      <c r="C2643" s="14" t="n"/>
      <c r="D2643" s="14" t="n"/>
      <c r="E2643" s="16" t="n"/>
      <c r="F2643" s="14" t="n"/>
      <c r="G2643" s="14" t="n"/>
      <c r="H2643" s="19" t="n"/>
      <c r="I2643" s="19" t="n"/>
      <c r="J2643" s="34">
        <f>IF(A2643="","",H2643+I2643)</f>
        <v/>
      </c>
      <c r="K2643" s="14" t="n"/>
      <c r="L2643" s="14" t="n"/>
      <c r="M2643" s="14" t="n"/>
      <c r="N2643" s="14" t="n"/>
      <c r="O2643" s="20">
        <f>IF(A2643="","",SUMPRODUCT((A2643&gt;=Setup!$C$19:$C$30)*(A2643&lt;=Setup!$D$19:$D$30)*Setup!$A$19:$A$30))</f>
        <v/>
      </c>
      <c r="P2643" s="34">
        <f>IF(A2643="","",IF(G2643="Standard 15% (Box 1)",ROUND(H2643*Setup!$B$9,2),0))</f>
        <v/>
      </c>
      <c r="Q2643" s="34">
        <f>IF(A2643="","",I2643-P2643)</f>
        <v/>
      </c>
      <c r="R2643" s="23">
        <f>IF(A2643="","",IF(O2643=0,"Outside audit periods; ","")&amp;IF(G2643="","No VAT category; ","")&amp;IF(ABS(Q2643)&gt;Setup!$B$10,"VAT ≠ 15% × net; ","")&amp;IF(AND(F2643="B2B - VAT registered",NOT(AND(LEN(E2643)=15,LEFT(E2643,1)="3",RIGHT(E2643,1)="3",ISNUMBER(--E2643)))),"Invalid/missing customer VAT no; ","")&amp;IF(L2643&lt;&gt;"Yes","Not reported/cleared on FATOORA; ","")&amp;IF(AND(OR(G2643="Zero-rated domestic (Box 3)",G2643="Export (Box 4)"),N2643=""),"Zero-rate/export evidence missing; ","")&amp;IF(AND(C2643="Credit Note",H2643&gt;0),"Credit note should be negative; ","")&amp;IF(AND(C2643="Simplified Tax Invoice",F2643="B2B - VAT registered"),"Simplified invoice issued to VAT-registered B2B; ",""))</f>
        <v/>
      </c>
    </row>
    <row r="2644">
      <c r="A2644" s="17" t="n"/>
      <c r="B2644" s="14" t="n"/>
      <c r="C2644" s="14" t="n"/>
      <c r="D2644" s="14" t="n"/>
      <c r="E2644" s="16" t="n"/>
      <c r="F2644" s="14" t="n"/>
      <c r="G2644" s="14" t="n"/>
      <c r="H2644" s="19" t="n"/>
      <c r="I2644" s="19" t="n"/>
      <c r="J2644" s="34">
        <f>IF(A2644="","",H2644+I2644)</f>
        <v/>
      </c>
      <c r="K2644" s="14" t="n"/>
      <c r="L2644" s="14" t="n"/>
      <c r="M2644" s="14" t="n"/>
      <c r="N2644" s="14" t="n"/>
      <c r="O2644" s="20">
        <f>IF(A2644="","",SUMPRODUCT((A2644&gt;=Setup!$C$19:$C$30)*(A2644&lt;=Setup!$D$19:$D$30)*Setup!$A$19:$A$30))</f>
        <v/>
      </c>
      <c r="P2644" s="34">
        <f>IF(A2644="","",IF(G2644="Standard 15% (Box 1)",ROUND(H2644*Setup!$B$9,2),0))</f>
        <v/>
      </c>
      <c r="Q2644" s="34">
        <f>IF(A2644="","",I2644-P2644)</f>
        <v/>
      </c>
      <c r="R2644" s="23">
        <f>IF(A2644="","",IF(O2644=0,"Outside audit periods; ","")&amp;IF(G2644="","No VAT category; ","")&amp;IF(ABS(Q2644)&gt;Setup!$B$10,"VAT ≠ 15% × net; ","")&amp;IF(AND(F2644="B2B - VAT registered",NOT(AND(LEN(E2644)=15,LEFT(E2644,1)="3",RIGHT(E2644,1)="3",ISNUMBER(--E2644)))),"Invalid/missing customer VAT no; ","")&amp;IF(L2644&lt;&gt;"Yes","Not reported/cleared on FATOORA; ","")&amp;IF(AND(OR(G2644="Zero-rated domestic (Box 3)",G2644="Export (Box 4)"),N2644=""),"Zero-rate/export evidence missing; ","")&amp;IF(AND(C2644="Credit Note",H2644&gt;0),"Credit note should be negative; ","")&amp;IF(AND(C2644="Simplified Tax Invoice",F2644="B2B - VAT registered"),"Simplified invoice issued to VAT-registered B2B; ",""))</f>
        <v/>
      </c>
    </row>
    <row r="2645">
      <c r="A2645" s="17" t="n"/>
      <c r="B2645" s="14" t="n"/>
      <c r="C2645" s="14" t="n"/>
      <c r="D2645" s="14" t="n"/>
      <c r="E2645" s="16" t="n"/>
      <c r="F2645" s="14" t="n"/>
      <c r="G2645" s="14" t="n"/>
      <c r="H2645" s="19" t="n"/>
      <c r="I2645" s="19" t="n"/>
      <c r="J2645" s="34">
        <f>IF(A2645="","",H2645+I2645)</f>
        <v/>
      </c>
      <c r="K2645" s="14" t="n"/>
      <c r="L2645" s="14" t="n"/>
      <c r="M2645" s="14" t="n"/>
      <c r="N2645" s="14" t="n"/>
      <c r="O2645" s="20">
        <f>IF(A2645="","",SUMPRODUCT((A2645&gt;=Setup!$C$19:$C$30)*(A2645&lt;=Setup!$D$19:$D$30)*Setup!$A$19:$A$30))</f>
        <v/>
      </c>
      <c r="P2645" s="34">
        <f>IF(A2645="","",IF(G2645="Standard 15% (Box 1)",ROUND(H2645*Setup!$B$9,2),0))</f>
        <v/>
      </c>
      <c r="Q2645" s="34">
        <f>IF(A2645="","",I2645-P2645)</f>
        <v/>
      </c>
      <c r="R2645" s="23">
        <f>IF(A2645="","",IF(O2645=0,"Outside audit periods; ","")&amp;IF(G2645="","No VAT category; ","")&amp;IF(ABS(Q2645)&gt;Setup!$B$10,"VAT ≠ 15% × net; ","")&amp;IF(AND(F2645="B2B - VAT registered",NOT(AND(LEN(E2645)=15,LEFT(E2645,1)="3",RIGHT(E2645,1)="3",ISNUMBER(--E2645)))),"Invalid/missing customer VAT no; ","")&amp;IF(L2645&lt;&gt;"Yes","Not reported/cleared on FATOORA; ","")&amp;IF(AND(OR(G2645="Zero-rated domestic (Box 3)",G2645="Export (Box 4)"),N2645=""),"Zero-rate/export evidence missing; ","")&amp;IF(AND(C2645="Credit Note",H2645&gt;0),"Credit note should be negative; ","")&amp;IF(AND(C2645="Simplified Tax Invoice",F2645="B2B - VAT registered"),"Simplified invoice issued to VAT-registered B2B; ",""))</f>
        <v/>
      </c>
    </row>
    <row r="2646">
      <c r="A2646" s="17" t="n"/>
      <c r="B2646" s="14" t="n"/>
      <c r="C2646" s="14" t="n"/>
      <c r="D2646" s="14" t="n"/>
      <c r="E2646" s="16" t="n"/>
      <c r="F2646" s="14" t="n"/>
      <c r="G2646" s="14" t="n"/>
      <c r="H2646" s="19" t="n"/>
      <c r="I2646" s="19" t="n"/>
      <c r="J2646" s="34">
        <f>IF(A2646="","",H2646+I2646)</f>
        <v/>
      </c>
      <c r="K2646" s="14" t="n"/>
      <c r="L2646" s="14" t="n"/>
      <c r="M2646" s="14" t="n"/>
      <c r="N2646" s="14" t="n"/>
      <c r="O2646" s="20">
        <f>IF(A2646="","",SUMPRODUCT((A2646&gt;=Setup!$C$19:$C$30)*(A2646&lt;=Setup!$D$19:$D$30)*Setup!$A$19:$A$30))</f>
        <v/>
      </c>
      <c r="P2646" s="34">
        <f>IF(A2646="","",IF(G2646="Standard 15% (Box 1)",ROUND(H2646*Setup!$B$9,2),0))</f>
        <v/>
      </c>
      <c r="Q2646" s="34">
        <f>IF(A2646="","",I2646-P2646)</f>
        <v/>
      </c>
      <c r="R2646" s="23">
        <f>IF(A2646="","",IF(O2646=0,"Outside audit periods; ","")&amp;IF(G2646="","No VAT category; ","")&amp;IF(ABS(Q2646)&gt;Setup!$B$10,"VAT ≠ 15% × net; ","")&amp;IF(AND(F2646="B2B - VAT registered",NOT(AND(LEN(E2646)=15,LEFT(E2646,1)="3",RIGHT(E2646,1)="3",ISNUMBER(--E2646)))),"Invalid/missing customer VAT no; ","")&amp;IF(L2646&lt;&gt;"Yes","Not reported/cleared on FATOORA; ","")&amp;IF(AND(OR(G2646="Zero-rated domestic (Box 3)",G2646="Export (Box 4)"),N2646=""),"Zero-rate/export evidence missing; ","")&amp;IF(AND(C2646="Credit Note",H2646&gt;0),"Credit note should be negative; ","")&amp;IF(AND(C2646="Simplified Tax Invoice",F2646="B2B - VAT registered"),"Simplified invoice issued to VAT-registered B2B; ",""))</f>
        <v/>
      </c>
    </row>
    <row r="2647">
      <c r="A2647" s="17" t="n"/>
      <c r="B2647" s="14" t="n"/>
      <c r="C2647" s="14" t="n"/>
      <c r="D2647" s="14" t="n"/>
      <c r="E2647" s="16" t="n"/>
      <c r="F2647" s="14" t="n"/>
      <c r="G2647" s="14" t="n"/>
      <c r="H2647" s="19" t="n"/>
      <c r="I2647" s="19" t="n"/>
      <c r="J2647" s="34">
        <f>IF(A2647="","",H2647+I2647)</f>
        <v/>
      </c>
      <c r="K2647" s="14" t="n"/>
      <c r="L2647" s="14" t="n"/>
      <c r="M2647" s="14" t="n"/>
      <c r="N2647" s="14" t="n"/>
      <c r="O2647" s="20">
        <f>IF(A2647="","",SUMPRODUCT((A2647&gt;=Setup!$C$19:$C$30)*(A2647&lt;=Setup!$D$19:$D$30)*Setup!$A$19:$A$30))</f>
        <v/>
      </c>
      <c r="P2647" s="34">
        <f>IF(A2647="","",IF(G2647="Standard 15% (Box 1)",ROUND(H2647*Setup!$B$9,2),0))</f>
        <v/>
      </c>
      <c r="Q2647" s="34">
        <f>IF(A2647="","",I2647-P2647)</f>
        <v/>
      </c>
      <c r="R2647" s="23">
        <f>IF(A2647="","",IF(O2647=0,"Outside audit periods; ","")&amp;IF(G2647="","No VAT category; ","")&amp;IF(ABS(Q2647)&gt;Setup!$B$10,"VAT ≠ 15% × net; ","")&amp;IF(AND(F2647="B2B - VAT registered",NOT(AND(LEN(E2647)=15,LEFT(E2647,1)="3",RIGHT(E2647,1)="3",ISNUMBER(--E2647)))),"Invalid/missing customer VAT no; ","")&amp;IF(L2647&lt;&gt;"Yes","Not reported/cleared on FATOORA; ","")&amp;IF(AND(OR(G2647="Zero-rated domestic (Box 3)",G2647="Export (Box 4)"),N2647=""),"Zero-rate/export evidence missing; ","")&amp;IF(AND(C2647="Credit Note",H2647&gt;0),"Credit note should be negative; ","")&amp;IF(AND(C2647="Simplified Tax Invoice",F2647="B2B - VAT registered"),"Simplified invoice issued to VAT-registered B2B; ",""))</f>
        <v/>
      </c>
    </row>
    <row r="2648">
      <c r="A2648" s="17" t="n"/>
      <c r="B2648" s="14" t="n"/>
      <c r="C2648" s="14" t="n"/>
      <c r="D2648" s="14" t="n"/>
      <c r="E2648" s="16" t="n"/>
      <c r="F2648" s="14" t="n"/>
      <c r="G2648" s="14" t="n"/>
      <c r="H2648" s="19" t="n"/>
      <c r="I2648" s="19" t="n"/>
      <c r="J2648" s="34">
        <f>IF(A2648="","",H2648+I2648)</f>
        <v/>
      </c>
      <c r="K2648" s="14" t="n"/>
      <c r="L2648" s="14" t="n"/>
      <c r="M2648" s="14" t="n"/>
      <c r="N2648" s="14" t="n"/>
      <c r="O2648" s="20">
        <f>IF(A2648="","",SUMPRODUCT((A2648&gt;=Setup!$C$19:$C$30)*(A2648&lt;=Setup!$D$19:$D$30)*Setup!$A$19:$A$30))</f>
        <v/>
      </c>
      <c r="P2648" s="34">
        <f>IF(A2648="","",IF(G2648="Standard 15% (Box 1)",ROUND(H2648*Setup!$B$9,2),0))</f>
        <v/>
      </c>
      <c r="Q2648" s="34">
        <f>IF(A2648="","",I2648-P2648)</f>
        <v/>
      </c>
      <c r="R2648" s="23">
        <f>IF(A2648="","",IF(O2648=0,"Outside audit periods; ","")&amp;IF(G2648="","No VAT category; ","")&amp;IF(ABS(Q2648)&gt;Setup!$B$10,"VAT ≠ 15% × net; ","")&amp;IF(AND(F2648="B2B - VAT registered",NOT(AND(LEN(E2648)=15,LEFT(E2648,1)="3",RIGHT(E2648,1)="3",ISNUMBER(--E2648)))),"Invalid/missing customer VAT no; ","")&amp;IF(L2648&lt;&gt;"Yes","Not reported/cleared on FATOORA; ","")&amp;IF(AND(OR(G2648="Zero-rated domestic (Box 3)",G2648="Export (Box 4)"),N2648=""),"Zero-rate/export evidence missing; ","")&amp;IF(AND(C2648="Credit Note",H2648&gt;0),"Credit note should be negative; ","")&amp;IF(AND(C2648="Simplified Tax Invoice",F2648="B2B - VAT registered"),"Simplified invoice issued to VAT-registered B2B; ",""))</f>
        <v/>
      </c>
    </row>
    <row r="2649">
      <c r="A2649" s="17" t="n"/>
      <c r="B2649" s="14" t="n"/>
      <c r="C2649" s="14" t="n"/>
      <c r="D2649" s="14" t="n"/>
      <c r="E2649" s="16" t="n"/>
      <c r="F2649" s="14" t="n"/>
      <c r="G2649" s="14" t="n"/>
      <c r="H2649" s="19" t="n"/>
      <c r="I2649" s="19" t="n"/>
      <c r="J2649" s="34">
        <f>IF(A2649="","",H2649+I2649)</f>
        <v/>
      </c>
      <c r="K2649" s="14" t="n"/>
      <c r="L2649" s="14" t="n"/>
      <c r="M2649" s="14" t="n"/>
      <c r="N2649" s="14" t="n"/>
      <c r="O2649" s="20">
        <f>IF(A2649="","",SUMPRODUCT((A2649&gt;=Setup!$C$19:$C$30)*(A2649&lt;=Setup!$D$19:$D$30)*Setup!$A$19:$A$30))</f>
        <v/>
      </c>
      <c r="P2649" s="34">
        <f>IF(A2649="","",IF(G2649="Standard 15% (Box 1)",ROUND(H2649*Setup!$B$9,2),0))</f>
        <v/>
      </c>
      <c r="Q2649" s="34">
        <f>IF(A2649="","",I2649-P2649)</f>
        <v/>
      </c>
      <c r="R2649" s="23">
        <f>IF(A2649="","",IF(O2649=0,"Outside audit periods; ","")&amp;IF(G2649="","No VAT category; ","")&amp;IF(ABS(Q2649)&gt;Setup!$B$10,"VAT ≠ 15% × net; ","")&amp;IF(AND(F2649="B2B - VAT registered",NOT(AND(LEN(E2649)=15,LEFT(E2649,1)="3",RIGHT(E2649,1)="3",ISNUMBER(--E2649)))),"Invalid/missing customer VAT no; ","")&amp;IF(L2649&lt;&gt;"Yes","Not reported/cleared on FATOORA; ","")&amp;IF(AND(OR(G2649="Zero-rated domestic (Box 3)",G2649="Export (Box 4)"),N2649=""),"Zero-rate/export evidence missing; ","")&amp;IF(AND(C2649="Credit Note",H2649&gt;0),"Credit note should be negative; ","")&amp;IF(AND(C2649="Simplified Tax Invoice",F2649="B2B - VAT registered"),"Simplified invoice issued to VAT-registered B2B; ",""))</f>
        <v/>
      </c>
    </row>
    <row r="2650">
      <c r="A2650" s="17" t="n"/>
      <c r="B2650" s="14" t="n"/>
      <c r="C2650" s="14" t="n"/>
      <c r="D2650" s="14" t="n"/>
      <c r="E2650" s="16" t="n"/>
      <c r="F2650" s="14" t="n"/>
      <c r="G2650" s="14" t="n"/>
      <c r="H2650" s="19" t="n"/>
      <c r="I2650" s="19" t="n"/>
      <c r="J2650" s="34">
        <f>IF(A2650="","",H2650+I2650)</f>
        <v/>
      </c>
      <c r="K2650" s="14" t="n"/>
      <c r="L2650" s="14" t="n"/>
      <c r="M2650" s="14" t="n"/>
      <c r="N2650" s="14" t="n"/>
      <c r="O2650" s="20">
        <f>IF(A2650="","",SUMPRODUCT((A2650&gt;=Setup!$C$19:$C$30)*(A2650&lt;=Setup!$D$19:$D$30)*Setup!$A$19:$A$30))</f>
        <v/>
      </c>
      <c r="P2650" s="34">
        <f>IF(A2650="","",IF(G2650="Standard 15% (Box 1)",ROUND(H2650*Setup!$B$9,2),0))</f>
        <v/>
      </c>
      <c r="Q2650" s="34">
        <f>IF(A2650="","",I2650-P2650)</f>
        <v/>
      </c>
      <c r="R2650" s="23">
        <f>IF(A2650="","",IF(O2650=0,"Outside audit periods; ","")&amp;IF(G2650="","No VAT category; ","")&amp;IF(ABS(Q2650)&gt;Setup!$B$10,"VAT ≠ 15% × net; ","")&amp;IF(AND(F2650="B2B - VAT registered",NOT(AND(LEN(E2650)=15,LEFT(E2650,1)="3",RIGHT(E2650,1)="3",ISNUMBER(--E2650)))),"Invalid/missing customer VAT no; ","")&amp;IF(L2650&lt;&gt;"Yes","Not reported/cleared on FATOORA; ","")&amp;IF(AND(OR(G2650="Zero-rated domestic (Box 3)",G2650="Export (Box 4)"),N2650=""),"Zero-rate/export evidence missing; ","")&amp;IF(AND(C2650="Credit Note",H2650&gt;0),"Credit note should be negative; ","")&amp;IF(AND(C2650="Simplified Tax Invoice",F2650="B2B - VAT registered"),"Simplified invoice issued to VAT-registered B2B; ",""))</f>
        <v/>
      </c>
    </row>
    <row r="2651">
      <c r="A2651" s="17" t="n"/>
      <c r="B2651" s="14" t="n"/>
      <c r="C2651" s="14" t="n"/>
      <c r="D2651" s="14" t="n"/>
      <c r="E2651" s="16" t="n"/>
      <c r="F2651" s="14" t="n"/>
      <c r="G2651" s="14" t="n"/>
      <c r="H2651" s="19" t="n"/>
      <c r="I2651" s="19" t="n"/>
      <c r="J2651" s="34">
        <f>IF(A2651="","",H2651+I2651)</f>
        <v/>
      </c>
      <c r="K2651" s="14" t="n"/>
      <c r="L2651" s="14" t="n"/>
      <c r="M2651" s="14" t="n"/>
      <c r="N2651" s="14" t="n"/>
      <c r="O2651" s="20">
        <f>IF(A2651="","",SUMPRODUCT((A2651&gt;=Setup!$C$19:$C$30)*(A2651&lt;=Setup!$D$19:$D$30)*Setup!$A$19:$A$30))</f>
        <v/>
      </c>
      <c r="P2651" s="34">
        <f>IF(A2651="","",IF(G2651="Standard 15% (Box 1)",ROUND(H2651*Setup!$B$9,2),0))</f>
        <v/>
      </c>
      <c r="Q2651" s="34">
        <f>IF(A2651="","",I2651-P2651)</f>
        <v/>
      </c>
      <c r="R2651" s="23">
        <f>IF(A2651="","",IF(O2651=0,"Outside audit periods; ","")&amp;IF(G2651="","No VAT category; ","")&amp;IF(ABS(Q2651)&gt;Setup!$B$10,"VAT ≠ 15% × net; ","")&amp;IF(AND(F2651="B2B - VAT registered",NOT(AND(LEN(E2651)=15,LEFT(E2651,1)="3",RIGHT(E2651,1)="3",ISNUMBER(--E2651)))),"Invalid/missing customer VAT no; ","")&amp;IF(L2651&lt;&gt;"Yes","Not reported/cleared on FATOORA; ","")&amp;IF(AND(OR(G2651="Zero-rated domestic (Box 3)",G2651="Export (Box 4)"),N2651=""),"Zero-rate/export evidence missing; ","")&amp;IF(AND(C2651="Credit Note",H2651&gt;0),"Credit note should be negative; ","")&amp;IF(AND(C2651="Simplified Tax Invoice",F2651="B2B - VAT registered"),"Simplified invoice issued to VAT-registered B2B; ",""))</f>
        <v/>
      </c>
    </row>
    <row r="2652">
      <c r="A2652" s="17" t="n"/>
      <c r="B2652" s="14" t="n"/>
      <c r="C2652" s="14" t="n"/>
      <c r="D2652" s="14" t="n"/>
      <c r="E2652" s="16" t="n"/>
      <c r="F2652" s="14" t="n"/>
      <c r="G2652" s="14" t="n"/>
      <c r="H2652" s="19" t="n"/>
      <c r="I2652" s="19" t="n"/>
      <c r="J2652" s="34">
        <f>IF(A2652="","",H2652+I2652)</f>
        <v/>
      </c>
      <c r="K2652" s="14" t="n"/>
      <c r="L2652" s="14" t="n"/>
      <c r="M2652" s="14" t="n"/>
      <c r="N2652" s="14" t="n"/>
      <c r="O2652" s="20">
        <f>IF(A2652="","",SUMPRODUCT((A2652&gt;=Setup!$C$19:$C$30)*(A2652&lt;=Setup!$D$19:$D$30)*Setup!$A$19:$A$30))</f>
        <v/>
      </c>
      <c r="P2652" s="34">
        <f>IF(A2652="","",IF(G2652="Standard 15% (Box 1)",ROUND(H2652*Setup!$B$9,2),0))</f>
        <v/>
      </c>
      <c r="Q2652" s="34">
        <f>IF(A2652="","",I2652-P2652)</f>
        <v/>
      </c>
      <c r="R2652" s="23">
        <f>IF(A2652="","",IF(O2652=0,"Outside audit periods; ","")&amp;IF(G2652="","No VAT category; ","")&amp;IF(ABS(Q2652)&gt;Setup!$B$10,"VAT ≠ 15% × net; ","")&amp;IF(AND(F2652="B2B - VAT registered",NOT(AND(LEN(E2652)=15,LEFT(E2652,1)="3",RIGHT(E2652,1)="3",ISNUMBER(--E2652)))),"Invalid/missing customer VAT no; ","")&amp;IF(L2652&lt;&gt;"Yes","Not reported/cleared on FATOORA; ","")&amp;IF(AND(OR(G2652="Zero-rated domestic (Box 3)",G2652="Export (Box 4)"),N2652=""),"Zero-rate/export evidence missing; ","")&amp;IF(AND(C2652="Credit Note",H2652&gt;0),"Credit note should be negative; ","")&amp;IF(AND(C2652="Simplified Tax Invoice",F2652="B2B - VAT registered"),"Simplified invoice issued to VAT-registered B2B; ",""))</f>
        <v/>
      </c>
    </row>
    <row r="2653">
      <c r="A2653" s="17" t="n"/>
      <c r="B2653" s="14" t="n"/>
      <c r="C2653" s="14" t="n"/>
      <c r="D2653" s="14" t="n"/>
      <c r="E2653" s="16" t="n"/>
      <c r="F2653" s="14" t="n"/>
      <c r="G2653" s="14" t="n"/>
      <c r="H2653" s="19" t="n"/>
      <c r="I2653" s="19" t="n"/>
      <c r="J2653" s="34">
        <f>IF(A2653="","",H2653+I2653)</f>
        <v/>
      </c>
      <c r="K2653" s="14" t="n"/>
      <c r="L2653" s="14" t="n"/>
      <c r="M2653" s="14" t="n"/>
      <c r="N2653" s="14" t="n"/>
      <c r="O2653" s="20">
        <f>IF(A2653="","",SUMPRODUCT((A2653&gt;=Setup!$C$19:$C$30)*(A2653&lt;=Setup!$D$19:$D$30)*Setup!$A$19:$A$30))</f>
        <v/>
      </c>
      <c r="P2653" s="34">
        <f>IF(A2653="","",IF(G2653="Standard 15% (Box 1)",ROUND(H2653*Setup!$B$9,2),0))</f>
        <v/>
      </c>
      <c r="Q2653" s="34">
        <f>IF(A2653="","",I2653-P2653)</f>
        <v/>
      </c>
      <c r="R2653" s="23">
        <f>IF(A2653="","",IF(O2653=0,"Outside audit periods; ","")&amp;IF(G2653="","No VAT category; ","")&amp;IF(ABS(Q2653)&gt;Setup!$B$10,"VAT ≠ 15% × net; ","")&amp;IF(AND(F2653="B2B - VAT registered",NOT(AND(LEN(E2653)=15,LEFT(E2653,1)="3",RIGHT(E2653,1)="3",ISNUMBER(--E2653)))),"Invalid/missing customer VAT no; ","")&amp;IF(L2653&lt;&gt;"Yes","Not reported/cleared on FATOORA; ","")&amp;IF(AND(OR(G2653="Zero-rated domestic (Box 3)",G2653="Export (Box 4)"),N2653=""),"Zero-rate/export evidence missing; ","")&amp;IF(AND(C2653="Credit Note",H2653&gt;0),"Credit note should be negative; ","")&amp;IF(AND(C2653="Simplified Tax Invoice",F2653="B2B - VAT registered"),"Simplified invoice issued to VAT-registered B2B; ",""))</f>
        <v/>
      </c>
    </row>
    <row r="2654">
      <c r="A2654" s="17" t="n"/>
      <c r="B2654" s="14" t="n"/>
      <c r="C2654" s="14" t="n"/>
      <c r="D2654" s="14" t="n"/>
      <c r="E2654" s="16" t="n"/>
      <c r="F2654" s="14" t="n"/>
      <c r="G2654" s="14" t="n"/>
      <c r="H2654" s="19" t="n"/>
      <c r="I2654" s="19" t="n"/>
      <c r="J2654" s="34">
        <f>IF(A2654="","",H2654+I2654)</f>
        <v/>
      </c>
      <c r="K2654" s="14" t="n"/>
      <c r="L2654" s="14" t="n"/>
      <c r="M2654" s="14" t="n"/>
      <c r="N2654" s="14" t="n"/>
      <c r="O2654" s="20">
        <f>IF(A2654="","",SUMPRODUCT((A2654&gt;=Setup!$C$19:$C$30)*(A2654&lt;=Setup!$D$19:$D$30)*Setup!$A$19:$A$30))</f>
        <v/>
      </c>
      <c r="P2654" s="34">
        <f>IF(A2654="","",IF(G2654="Standard 15% (Box 1)",ROUND(H2654*Setup!$B$9,2),0))</f>
        <v/>
      </c>
      <c r="Q2654" s="34">
        <f>IF(A2654="","",I2654-P2654)</f>
        <v/>
      </c>
      <c r="R2654" s="23">
        <f>IF(A2654="","",IF(O2654=0,"Outside audit periods; ","")&amp;IF(G2654="","No VAT category; ","")&amp;IF(ABS(Q2654)&gt;Setup!$B$10,"VAT ≠ 15% × net; ","")&amp;IF(AND(F2654="B2B - VAT registered",NOT(AND(LEN(E2654)=15,LEFT(E2654,1)="3",RIGHT(E2654,1)="3",ISNUMBER(--E2654)))),"Invalid/missing customer VAT no; ","")&amp;IF(L2654&lt;&gt;"Yes","Not reported/cleared on FATOORA; ","")&amp;IF(AND(OR(G2654="Zero-rated domestic (Box 3)",G2654="Export (Box 4)"),N2654=""),"Zero-rate/export evidence missing; ","")&amp;IF(AND(C2654="Credit Note",H2654&gt;0),"Credit note should be negative; ","")&amp;IF(AND(C2654="Simplified Tax Invoice",F2654="B2B - VAT registered"),"Simplified invoice issued to VAT-registered B2B; ",""))</f>
        <v/>
      </c>
    </row>
    <row r="2655">
      <c r="A2655" s="17" t="n"/>
      <c r="B2655" s="14" t="n"/>
      <c r="C2655" s="14" t="n"/>
      <c r="D2655" s="14" t="n"/>
      <c r="E2655" s="16" t="n"/>
      <c r="F2655" s="14" t="n"/>
      <c r="G2655" s="14" t="n"/>
      <c r="H2655" s="19" t="n"/>
      <c r="I2655" s="19" t="n"/>
      <c r="J2655" s="34">
        <f>IF(A2655="","",H2655+I2655)</f>
        <v/>
      </c>
      <c r="K2655" s="14" t="n"/>
      <c r="L2655" s="14" t="n"/>
      <c r="M2655" s="14" t="n"/>
      <c r="N2655" s="14" t="n"/>
      <c r="O2655" s="20">
        <f>IF(A2655="","",SUMPRODUCT((A2655&gt;=Setup!$C$19:$C$30)*(A2655&lt;=Setup!$D$19:$D$30)*Setup!$A$19:$A$30))</f>
        <v/>
      </c>
      <c r="P2655" s="34">
        <f>IF(A2655="","",IF(G2655="Standard 15% (Box 1)",ROUND(H2655*Setup!$B$9,2),0))</f>
        <v/>
      </c>
      <c r="Q2655" s="34">
        <f>IF(A2655="","",I2655-P2655)</f>
        <v/>
      </c>
      <c r="R2655" s="23">
        <f>IF(A2655="","",IF(O2655=0,"Outside audit periods; ","")&amp;IF(G2655="","No VAT category; ","")&amp;IF(ABS(Q2655)&gt;Setup!$B$10,"VAT ≠ 15% × net; ","")&amp;IF(AND(F2655="B2B - VAT registered",NOT(AND(LEN(E2655)=15,LEFT(E2655,1)="3",RIGHT(E2655,1)="3",ISNUMBER(--E2655)))),"Invalid/missing customer VAT no; ","")&amp;IF(L2655&lt;&gt;"Yes","Not reported/cleared on FATOORA; ","")&amp;IF(AND(OR(G2655="Zero-rated domestic (Box 3)",G2655="Export (Box 4)"),N2655=""),"Zero-rate/export evidence missing; ","")&amp;IF(AND(C2655="Credit Note",H2655&gt;0),"Credit note should be negative; ","")&amp;IF(AND(C2655="Simplified Tax Invoice",F2655="B2B - VAT registered"),"Simplified invoice issued to VAT-registered B2B; ",""))</f>
        <v/>
      </c>
    </row>
    <row r="2656">
      <c r="A2656" s="17" t="n"/>
      <c r="B2656" s="14" t="n"/>
      <c r="C2656" s="14" t="n"/>
      <c r="D2656" s="14" t="n"/>
      <c r="E2656" s="16" t="n"/>
      <c r="F2656" s="14" t="n"/>
      <c r="G2656" s="14" t="n"/>
      <c r="H2656" s="19" t="n"/>
      <c r="I2656" s="19" t="n"/>
      <c r="J2656" s="34">
        <f>IF(A2656="","",H2656+I2656)</f>
        <v/>
      </c>
      <c r="K2656" s="14" t="n"/>
      <c r="L2656" s="14" t="n"/>
      <c r="M2656" s="14" t="n"/>
      <c r="N2656" s="14" t="n"/>
      <c r="O2656" s="20">
        <f>IF(A2656="","",SUMPRODUCT((A2656&gt;=Setup!$C$19:$C$30)*(A2656&lt;=Setup!$D$19:$D$30)*Setup!$A$19:$A$30))</f>
        <v/>
      </c>
      <c r="P2656" s="34">
        <f>IF(A2656="","",IF(G2656="Standard 15% (Box 1)",ROUND(H2656*Setup!$B$9,2),0))</f>
        <v/>
      </c>
      <c r="Q2656" s="34">
        <f>IF(A2656="","",I2656-P2656)</f>
        <v/>
      </c>
      <c r="R2656" s="23">
        <f>IF(A2656="","",IF(O2656=0,"Outside audit periods; ","")&amp;IF(G2656="","No VAT category; ","")&amp;IF(ABS(Q2656)&gt;Setup!$B$10,"VAT ≠ 15% × net; ","")&amp;IF(AND(F2656="B2B - VAT registered",NOT(AND(LEN(E2656)=15,LEFT(E2656,1)="3",RIGHT(E2656,1)="3",ISNUMBER(--E2656)))),"Invalid/missing customer VAT no; ","")&amp;IF(L2656&lt;&gt;"Yes","Not reported/cleared on FATOORA; ","")&amp;IF(AND(OR(G2656="Zero-rated domestic (Box 3)",G2656="Export (Box 4)"),N2656=""),"Zero-rate/export evidence missing; ","")&amp;IF(AND(C2656="Credit Note",H2656&gt;0),"Credit note should be negative; ","")&amp;IF(AND(C2656="Simplified Tax Invoice",F2656="B2B - VAT registered"),"Simplified invoice issued to VAT-registered B2B; ",""))</f>
        <v/>
      </c>
    </row>
    <row r="2657">
      <c r="A2657" s="17" t="n"/>
      <c r="B2657" s="14" t="n"/>
      <c r="C2657" s="14" t="n"/>
      <c r="D2657" s="14" t="n"/>
      <c r="E2657" s="16" t="n"/>
      <c r="F2657" s="14" t="n"/>
      <c r="G2657" s="14" t="n"/>
      <c r="H2657" s="19" t="n"/>
      <c r="I2657" s="19" t="n"/>
      <c r="J2657" s="34">
        <f>IF(A2657="","",H2657+I2657)</f>
        <v/>
      </c>
      <c r="K2657" s="14" t="n"/>
      <c r="L2657" s="14" t="n"/>
      <c r="M2657" s="14" t="n"/>
      <c r="N2657" s="14" t="n"/>
      <c r="O2657" s="20">
        <f>IF(A2657="","",SUMPRODUCT((A2657&gt;=Setup!$C$19:$C$30)*(A2657&lt;=Setup!$D$19:$D$30)*Setup!$A$19:$A$30))</f>
        <v/>
      </c>
      <c r="P2657" s="34">
        <f>IF(A2657="","",IF(G2657="Standard 15% (Box 1)",ROUND(H2657*Setup!$B$9,2),0))</f>
        <v/>
      </c>
      <c r="Q2657" s="34">
        <f>IF(A2657="","",I2657-P2657)</f>
        <v/>
      </c>
      <c r="R2657" s="23">
        <f>IF(A2657="","",IF(O2657=0,"Outside audit periods; ","")&amp;IF(G2657="","No VAT category; ","")&amp;IF(ABS(Q2657)&gt;Setup!$B$10,"VAT ≠ 15% × net; ","")&amp;IF(AND(F2657="B2B - VAT registered",NOT(AND(LEN(E2657)=15,LEFT(E2657,1)="3",RIGHT(E2657,1)="3",ISNUMBER(--E2657)))),"Invalid/missing customer VAT no; ","")&amp;IF(L2657&lt;&gt;"Yes","Not reported/cleared on FATOORA; ","")&amp;IF(AND(OR(G2657="Zero-rated domestic (Box 3)",G2657="Export (Box 4)"),N2657=""),"Zero-rate/export evidence missing; ","")&amp;IF(AND(C2657="Credit Note",H2657&gt;0),"Credit note should be negative; ","")&amp;IF(AND(C2657="Simplified Tax Invoice",F2657="B2B - VAT registered"),"Simplified invoice issued to VAT-registered B2B; ",""))</f>
        <v/>
      </c>
    </row>
    <row r="2658">
      <c r="A2658" s="17" t="n"/>
      <c r="B2658" s="14" t="n"/>
      <c r="C2658" s="14" t="n"/>
      <c r="D2658" s="14" t="n"/>
      <c r="E2658" s="16" t="n"/>
      <c r="F2658" s="14" t="n"/>
      <c r="G2658" s="14" t="n"/>
      <c r="H2658" s="19" t="n"/>
      <c r="I2658" s="19" t="n"/>
      <c r="J2658" s="34">
        <f>IF(A2658="","",H2658+I2658)</f>
        <v/>
      </c>
      <c r="K2658" s="14" t="n"/>
      <c r="L2658" s="14" t="n"/>
      <c r="M2658" s="14" t="n"/>
      <c r="N2658" s="14" t="n"/>
      <c r="O2658" s="20">
        <f>IF(A2658="","",SUMPRODUCT((A2658&gt;=Setup!$C$19:$C$30)*(A2658&lt;=Setup!$D$19:$D$30)*Setup!$A$19:$A$30))</f>
        <v/>
      </c>
      <c r="P2658" s="34">
        <f>IF(A2658="","",IF(G2658="Standard 15% (Box 1)",ROUND(H2658*Setup!$B$9,2),0))</f>
        <v/>
      </c>
      <c r="Q2658" s="34">
        <f>IF(A2658="","",I2658-P2658)</f>
        <v/>
      </c>
      <c r="R2658" s="23">
        <f>IF(A2658="","",IF(O2658=0,"Outside audit periods; ","")&amp;IF(G2658="","No VAT category; ","")&amp;IF(ABS(Q2658)&gt;Setup!$B$10,"VAT ≠ 15% × net; ","")&amp;IF(AND(F2658="B2B - VAT registered",NOT(AND(LEN(E2658)=15,LEFT(E2658,1)="3",RIGHT(E2658,1)="3",ISNUMBER(--E2658)))),"Invalid/missing customer VAT no; ","")&amp;IF(L2658&lt;&gt;"Yes","Not reported/cleared on FATOORA; ","")&amp;IF(AND(OR(G2658="Zero-rated domestic (Box 3)",G2658="Export (Box 4)"),N2658=""),"Zero-rate/export evidence missing; ","")&amp;IF(AND(C2658="Credit Note",H2658&gt;0),"Credit note should be negative; ","")&amp;IF(AND(C2658="Simplified Tax Invoice",F2658="B2B - VAT registered"),"Simplified invoice issued to VAT-registered B2B; ",""))</f>
        <v/>
      </c>
    </row>
    <row r="2659">
      <c r="A2659" s="17" t="n"/>
      <c r="B2659" s="14" t="n"/>
      <c r="C2659" s="14" t="n"/>
      <c r="D2659" s="14" t="n"/>
      <c r="E2659" s="16" t="n"/>
      <c r="F2659" s="14" t="n"/>
      <c r="G2659" s="14" t="n"/>
      <c r="H2659" s="19" t="n"/>
      <c r="I2659" s="19" t="n"/>
      <c r="J2659" s="34">
        <f>IF(A2659="","",H2659+I2659)</f>
        <v/>
      </c>
      <c r="K2659" s="14" t="n"/>
      <c r="L2659" s="14" t="n"/>
      <c r="M2659" s="14" t="n"/>
      <c r="N2659" s="14" t="n"/>
      <c r="O2659" s="20">
        <f>IF(A2659="","",SUMPRODUCT((A2659&gt;=Setup!$C$19:$C$30)*(A2659&lt;=Setup!$D$19:$D$30)*Setup!$A$19:$A$30))</f>
        <v/>
      </c>
      <c r="P2659" s="34">
        <f>IF(A2659="","",IF(G2659="Standard 15% (Box 1)",ROUND(H2659*Setup!$B$9,2),0))</f>
        <v/>
      </c>
      <c r="Q2659" s="34">
        <f>IF(A2659="","",I2659-P2659)</f>
        <v/>
      </c>
      <c r="R2659" s="23">
        <f>IF(A2659="","",IF(O2659=0,"Outside audit periods; ","")&amp;IF(G2659="","No VAT category; ","")&amp;IF(ABS(Q2659)&gt;Setup!$B$10,"VAT ≠ 15% × net; ","")&amp;IF(AND(F2659="B2B - VAT registered",NOT(AND(LEN(E2659)=15,LEFT(E2659,1)="3",RIGHT(E2659,1)="3",ISNUMBER(--E2659)))),"Invalid/missing customer VAT no; ","")&amp;IF(L2659&lt;&gt;"Yes","Not reported/cleared on FATOORA; ","")&amp;IF(AND(OR(G2659="Zero-rated domestic (Box 3)",G2659="Export (Box 4)"),N2659=""),"Zero-rate/export evidence missing; ","")&amp;IF(AND(C2659="Credit Note",H2659&gt;0),"Credit note should be negative; ","")&amp;IF(AND(C2659="Simplified Tax Invoice",F2659="B2B - VAT registered"),"Simplified invoice issued to VAT-registered B2B; ",""))</f>
        <v/>
      </c>
    </row>
    <row r="2660">
      <c r="A2660" s="17" t="n"/>
      <c r="B2660" s="14" t="n"/>
      <c r="C2660" s="14" t="n"/>
      <c r="D2660" s="14" t="n"/>
      <c r="E2660" s="16" t="n"/>
      <c r="F2660" s="14" t="n"/>
      <c r="G2660" s="14" t="n"/>
      <c r="H2660" s="19" t="n"/>
      <c r="I2660" s="19" t="n"/>
      <c r="J2660" s="34">
        <f>IF(A2660="","",H2660+I2660)</f>
        <v/>
      </c>
      <c r="K2660" s="14" t="n"/>
      <c r="L2660" s="14" t="n"/>
      <c r="M2660" s="14" t="n"/>
      <c r="N2660" s="14" t="n"/>
      <c r="O2660" s="20">
        <f>IF(A2660="","",SUMPRODUCT((A2660&gt;=Setup!$C$19:$C$30)*(A2660&lt;=Setup!$D$19:$D$30)*Setup!$A$19:$A$30))</f>
        <v/>
      </c>
      <c r="P2660" s="34">
        <f>IF(A2660="","",IF(G2660="Standard 15% (Box 1)",ROUND(H2660*Setup!$B$9,2),0))</f>
        <v/>
      </c>
      <c r="Q2660" s="34">
        <f>IF(A2660="","",I2660-P2660)</f>
        <v/>
      </c>
      <c r="R2660" s="23">
        <f>IF(A2660="","",IF(O2660=0,"Outside audit periods; ","")&amp;IF(G2660="","No VAT category; ","")&amp;IF(ABS(Q2660)&gt;Setup!$B$10,"VAT ≠ 15% × net; ","")&amp;IF(AND(F2660="B2B - VAT registered",NOT(AND(LEN(E2660)=15,LEFT(E2660,1)="3",RIGHT(E2660,1)="3",ISNUMBER(--E2660)))),"Invalid/missing customer VAT no; ","")&amp;IF(L2660&lt;&gt;"Yes","Not reported/cleared on FATOORA; ","")&amp;IF(AND(OR(G2660="Zero-rated domestic (Box 3)",G2660="Export (Box 4)"),N2660=""),"Zero-rate/export evidence missing; ","")&amp;IF(AND(C2660="Credit Note",H2660&gt;0),"Credit note should be negative; ","")&amp;IF(AND(C2660="Simplified Tax Invoice",F2660="B2B - VAT registered"),"Simplified invoice issued to VAT-registered B2B; ",""))</f>
        <v/>
      </c>
    </row>
    <row r="2661">
      <c r="A2661" s="17" t="n"/>
      <c r="B2661" s="14" t="n"/>
      <c r="C2661" s="14" t="n"/>
      <c r="D2661" s="14" t="n"/>
      <c r="E2661" s="16" t="n"/>
      <c r="F2661" s="14" t="n"/>
      <c r="G2661" s="14" t="n"/>
      <c r="H2661" s="19" t="n"/>
      <c r="I2661" s="19" t="n"/>
      <c r="J2661" s="34">
        <f>IF(A2661="","",H2661+I2661)</f>
        <v/>
      </c>
      <c r="K2661" s="14" t="n"/>
      <c r="L2661" s="14" t="n"/>
      <c r="M2661" s="14" t="n"/>
      <c r="N2661" s="14" t="n"/>
      <c r="O2661" s="20">
        <f>IF(A2661="","",SUMPRODUCT((A2661&gt;=Setup!$C$19:$C$30)*(A2661&lt;=Setup!$D$19:$D$30)*Setup!$A$19:$A$30))</f>
        <v/>
      </c>
      <c r="P2661" s="34">
        <f>IF(A2661="","",IF(G2661="Standard 15% (Box 1)",ROUND(H2661*Setup!$B$9,2),0))</f>
        <v/>
      </c>
      <c r="Q2661" s="34">
        <f>IF(A2661="","",I2661-P2661)</f>
        <v/>
      </c>
      <c r="R2661" s="23">
        <f>IF(A2661="","",IF(O2661=0,"Outside audit periods; ","")&amp;IF(G2661="","No VAT category; ","")&amp;IF(ABS(Q2661)&gt;Setup!$B$10,"VAT ≠ 15% × net; ","")&amp;IF(AND(F2661="B2B - VAT registered",NOT(AND(LEN(E2661)=15,LEFT(E2661,1)="3",RIGHT(E2661,1)="3",ISNUMBER(--E2661)))),"Invalid/missing customer VAT no; ","")&amp;IF(L2661&lt;&gt;"Yes","Not reported/cleared on FATOORA; ","")&amp;IF(AND(OR(G2661="Zero-rated domestic (Box 3)",G2661="Export (Box 4)"),N2661=""),"Zero-rate/export evidence missing; ","")&amp;IF(AND(C2661="Credit Note",H2661&gt;0),"Credit note should be negative; ","")&amp;IF(AND(C2661="Simplified Tax Invoice",F2661="B2B - VAT registered"),"Simplified invoice issued to VAT-registered B2B; ",""))</f>
        <v/>
      </c>
    </row>
    <row r="2662">
      <c r="A2662" s="17" t="n"/>
      <c r="B2662" s="14" t="n"/>
      <c r="C2662" s="14" t="n"/>
      <c r="D2662" s="14" t="n"/>
      <c r="E2662" s="16" t="n"/>
      <c r="F2662" s="14" t="n"/>
      <c r="G2662" s="14" t="n"/>
      <c r="H2662" s="19" t="n"/>
      <c r="I2662" s="19" t="n"/>
      <c r="J2662" s="34">
        <f>IF(A2662="","",H2662+I2662)</f>
        <v/>
      </c>
      <c r="K2662" s="14" t="n"/>
      <c r="L2662" s="14" t="n"/>
      <c r="M2662" s="14" t="n"/>
      <c r="N2662" s="14" t="n"/>
      <c r="O2662" s="20">
        <f>IF(A2662="","",SUMPRODUCT((A2662&gt;=Setup!$C$19:$C$30)*(A2662&lt;=Setup!$D$19:$D$30)*Setup!$A$19:$A$30))</f>
        <v/>
      </c>
      <c r="P2662" s="34">
        <f>IF(A2662="","",IF(G2662="Standard 15% (Box 1)",ROUND(H2662*Setup!$B$9,2),0))</f>
        <v/>
      </c>
      <c r="Q2662" s="34">
        <f>IF(A2662="","",I2662-P2662)</f>
        <v/>
      </c>
      <c r="R2662" s="23">
        <f>IF(A2662="","",IF(O2662=0,"Outside audit periods; ","")&amp;IF(G2662="","No VAT category; ","")&amp;IF(ABS(Q2662)&gt;Setup!$B$10,"VAT ≠ 15% × net; ","")&amp;IF(AND(F2662="B2B - VAT registered",NOT(AND(LEN(E2662)=15,LEFT(E2662,1)="3",RIGHT(E2662,1)="3",ISNUMBER(--E2662)))),"Invalid/missing customer VAT no; ","")&amp;IF(L2662&lt;&gt;"Yes","Not reported/cleared on FATOORA; ","")&amp;IF(AND(OR(G2662="Zero-rated domestic (Box 3)",G2662="Export (Box 4)"),N2662=""),"Zero-rate/export evidence missing; ","")&amp;IF(AND(C2662="Credit Note",H2662&gt;0),"Credit note should be negative; ","")&amp;IF(AND(C2662="Simplified Tax Invoice",F2662="B2B - VAT registered"),"Simplified invoice issued to VAT-registered B2B; ",""))</f>
        <v/>
      </c>
    </row>
    <row r="2663">
      <c r="A2663" s="17" t="n"/>
      <c r="B2663" s="14" t="n"/>
      <c r="C2663" s="14" t="n"/>
      <c r="D2663" s="14" t="n"/>
      <c r="E2663" s="16" t="n"/>
      <c r="F2663" s="14" t="n"/>
      <c r="G2663" s="14" t="n"/>
      <c r="H2663" s="19" t="n"/>
      <c r="I2663" s="19" t="n"/>
      <c r="J2663" s="34">
        <f>IF(A2663="","",H2663+I2663)</f>
        <v/>
      </c>
      <c r="K2663" s="14" t="n"/>
      <c r="L2663" s="14" t="n"/>
      <c r="M2663" s="14" t="n"/>
      <c r="N2663" s="14" t="n"/>
      <c r="O2663" s="20">
        <f>IF(A2663="","",SUMPRODUCT((A2663&gt;=Setup!$C$19:$C$30)*(A2663&lt;=Setup!$D$19:$D$30)*Setup!$A$19:$A$30))</f>
        <v/>
      </c>
      <c r="P2663" s="34">
        <f>IF(A2663="","",IF(G2663="Standard 15% (Box 1)",ROUND(H2663*Setup!$B$9,2),0))</f>
        <v/>
      </c>
      <c r="Q2663" s="34">
        <f>IF(A2663="","",I2663-P2663)</f>
        <v/>
      </c>
      <c r="R2663" s="23">
        <f>IF(A2663="","",IF(O2663=0,"Outside audit periods; ","")&amp;IF(G2663="","No VAT category; ","")&amp;IF(ABS(Q2663)&gt;Setup!$B$10,"VAT ≠ 15% × net; ","")&amp;IF(AND(F2663="B2B - VAT registered",NOT(AND(LEN(E2663)=15,LEFT(E2663,1)="3",RIGHT(E2663,1)="3",ISNUMBER(--E2663)))),"Invalid/missing customer VAT no; ","")&amp;IF(L2663&lt;&gt;"Yes","Not reported/cleared on FATOORA; ","")&amp;IF(AND(OR(G2663="Zero-rated domestic (Box 3)",G2663="Export (Box 4)"),N2663=""),"Zero-rate/export evidence missing; ","")&amp;IF(AND(C2663="Credit Note",H2663&gt;0),"Credit note should be negative; ","")&amp;IF(AND(C2663="Simplified Tax Invoice",F2663="B2B - VAT registered"),"Simplified invoice issued to VAT-registered B2B; ",""))</f>
        <v/>
      </c>
    </row>
    <row r="2664">
      <c r="A2664" s="17" t="n"/>
      <c r="B2664" s="14" t="n"/>
      <c r="C2664" s="14" t="n"/>
      <c r="D2664" s="14" t="n"/>
      <c r="E2664" s="16" t="n"/>
      <c r="F2664" s="14" t="n"/>
      <c r="G2664" s="14" t="n"/>
      <c r="H2664" s="19" t="n"/>
      <c r="I2664" s="19" t="n"/>
      <c r="J2664" s="34">
        <f>IF(A2664="","",H2664+I2664)</f>
        <v/>
      </c>
      <c r="K2664" s="14" t="n"/>
      <c r="L2664" s="14" t="n"/>
      <c r="M2664" s="14" t="n"/>
      <c r="N2664" s="14" t="n"/>
      <c r="O2664" s="20">
        <f>IF(A2664="","",SUMPRODUCT((A2664&gt;=Setup!$C$19:$C$30)*(A2664&lt;=Setup!$D$19:$D$30)*Setup!$A$19:$A$30))</f>
        <v/>
      </c>
      <c r="P2664" s="34">
        <f>IF(A2664="","",IF(G2664="Standard 15% (Box 1)",ROUND(H2664*Setup!$B$9,2),0))</f>
        <v/>
      </c>
      <c r="Q2664" s="34">
        <f>IF(A2664="","",I2664-P2664)</f>
        <v/>
      </c>
      <c r="R2664" s="23">
        <f>IF(A2664="","",IF(O2664=0,"Outside audit periods; ","")&amp;IF(G2664="","No VAT category; ","")&amp;IF(ABS(Q2664)&gt;Setup!$B$10,"VAT ≠ 15% × net; ","")&amp;IF(AND(F2664="B2B - VAT registered",NOT(AND(LEN(E2664)=15,LEFT(E2664,1)="3",RIGHT(E2664,1)="3",ISNUMBER(--E2664)))),"Invalid/missing customer VAT no; ","")&amp;IF(L2664&lt;&gt;"Yes","Not reported/cleared on FATOORA; ","")&amp;IF(AND(OR(G2664="Zero-rated domestic (Box 3)",G2664="Export (Box 4)"),N2664=""),"Zero-rate/export evidence missing; ","")&amp;IF(AND(C2664="Credit Note",H2664&gt;0),"Credit note should be negative; ","")&amp;IF(AND(C2664="Simplified Tax Invoice",F2664="B2B - VAT registered"),"Simplified invoice issued to VAT-registered B2B; ",""))</f>
        <v/>
      </c>
    </row>
    <row r="2665">
      <c r="A2665" s="17" t="n"/>
      <c r="B2665" s="14" t="n"/>
      <c r="C2665" s="14" t="n"/>
      <c r="D2665" s="14" t="n"/>
      <c r="E2665" s="16" t="n"/>
      <c r="F2665" s="14" t="n"/>
      <c r="G2665" s="14" t="n"/>
      <c r="H2665" s="19" t="n"/>
      <c r="I2665" s="19" t="n"/>
      <c r="J2665" s="34">
        <f>IF(A2665="","",H2665+I2665)</f>
        <v/>
      </c>
      <c r="K2665" s="14" t="n"/>
      <c r="L2665" s="14" t="n"/>
      <c r="M2665" s="14" t="n"/>
      <c r="N2665" s="14" t="n"/>
      <c r="O2665" s="20">
        <f>IF(A2665="","",SUMPRODUCT((A2665&gt;=Setup!$C$19:$C$30)*(A2665&lt;=Setup!$D$19:$D$30)*Setup!$A$19:$A$30))</f>
        <v/>
      </c>
      <c r="P2665" s="34">
        <f>IF(A2665="","",IF(G2665="Standard 15% (Box 1)",ROUND(H2665*Setup!$B$9,2),0))</f>
        <v/>
      </c>
      <c r="Q2665" s="34">
        <f>IF(A2665="","",I2665-P2665)</f>
        <v/>
      </c>
      <c r="R2665" s="23">
        <f>IF(A2665="","",IF(O2665=0,"Outside audit periods; ","")&amp;IF(G2665="","No VAT category; ","")&amp;IF(ABS(Q2665)&gt;Setup!$B$10,"VAT ≠ 15% × net; ","")&amp;IF(AND(F2665="B2B - VAT registered",NOT(AND(LEN(E2665)=15,LEFT(E2665,1)="3",RIGHT(E2665,1)="3",ISNUMBER(--E2665)))),"Invalid/missing customer VAT no; ","")&amp;IF(L2665&lt;&gt;"Yes","Not reported/cleared on FATOORA; ","")&amp;IF(AND(OR(G2665="Zero-rated domestic (Box 3)",G2665="Export (Box 4)"),N2665=""),"Zero-rate/export evidence missing; ","")&amp;IF(AND(C2665="Credit Note",H2665&gt;0),"Credit note should be negative; ","")&amp;IF(AND(C2665="Simplified Tax Invoice",F2665="B2B - VAT registered"),"Simplified invoice issued to VAT-registered B2B; ",""))</f>
        <v/>
      </c>
    </row>
    <row r="2666">
      <c r="A2666" s="17" t="n"/>
      <c r="B2666" s="14" t="n"/>
      <c r="C2666" s="14" t="n"/>
      <c r="D2666" s="14" t="n"/>
      <c r="E2666" s="16" t="n"/>
      <c r="F2666" s="14" t="n"/>
      <c r="G2666" s="14" t="n"/>
      <c r="H2666" s="19" t="n"/>
      <c r="I2666" s="19" t="n"/>
      <c r="J2666" s="34">
        <f>IF(A2666="","",H2666+I2666)</f>
        <v/>
      </c>
      <c r="K2666" s="14" t="n"/>
      <c r="L2666" s="14" t="n"/>
      <c r="M2666" s="14" t="n"/>
      <c r="N2666" s="14" t="n"/>
      <c r="O2666" s="20">
        <f>IF(A2666="","",SUMPRODUCT((A2666&gt;=Setup!$C$19:$C$30)*(A2666&lt;=Setup!$D$19:$D$30)*Setup!$A$19:$A$30))</f>
        <v/>
      </c>
      <c r="P2666" s="34">
        <f>IF(A2666="","",IF(G2666="Standard 15% (Box 1)",ROUND(H2666*Setup!$B$9,2),0))</f>
        <v/>
      </c>
      <c r="Q2666" s="34">
        <f>IF(A2666="","",I2666-P2666)</f>
        <v/>
      </c>
      <c r="R2666" s="23">
        <f>IF(A2666="","",IF(O2666=0,"Outside audit periods; ","")&amp;IF(G2666="","No VAT category; ","")&amp;IF(ABS(Q2666)&gt;Setup!$B$10,"VAT ≠ 15% × net; ","")&amp;IF(AND(F2666="B2B - VAT registered",NOT(AND(LEN(E2666)=15,LEFT(E2666,1)="3",RIGHT(E2666,1)="3",ISNUMBER(--E2666)))),"Invalid/missing customer VAT no; ","")&amp;IF(L2666&lt;&gt;"Yes","Not reported/cleared on FATOORA; ","")&amp;IF(AND(OR(G2666="Zero-rated domestic (Box 3)",G2666="Export (Box 4)"),N2666=""),"Zero-rate/export evidence missing; ","")&amp;IF(AND(C2666="Credit Note",H2666&gt;0),"Credit note should be negative; ","")&amp;IF(AND(C2666="Simplified Tax Invoice",F2666="B2B - VAT registered"),"Simplified invoice issued to VAT-registered B2B; ",""))</f>
        <v/>
      </c>
    </row>
    <row r="2667">
      <c r="A2667" s="17" t="n"/>
      <c r="B2667" s="14" t="n"/>
      <c r="C2667" s="14" t="n"/>
      <c r="D2667" s="14" t="n"/>
      <c r="E2667" s="16" t="n"/>
      <c r="F2667" s="14" t="n"/>
      <c r="G2667" s="14" t="n"/>
      <c r="H2667" s="19" t="n"/>
      <c r="I2667" s="19" t="n"/>
      <c r="J2667" s="34">
        <f>IF(A2667="","",H2667+I2667)</f>
        <v/>
      </c>
      <c r="K2667" s="14" t="n"/>
      <c r="L2667" s="14" t="n"/>
      <c r="M2667" s="14" t="n"/>
      <c r="N2667" s="14" t="n"/>
      <c r="O2667" s="20">
        <f>IF(A2667="","",SUMPRODUCT((A2667&gt;=Setup!$C$19:$C$30)*(A2667&lt;=Setup!$D$19:$D$30)*Setup!$A$19:$A$30))</f>
        <v/>
      </c>
      <c r="P2667" s="34">
        <f>IF(A2667="","",IF(G2667="Standard 15% (Box 1)",ROUND(H2667*Setup!$B$9,2),0))</f>
        <v/>
      </c>
      <c r="Q2667" s="34">
        <f>IF(A2667="","",I2667-P2667)</f>
        <v/>
      </c>
      <c r="R2667" s="23">
        <f>IF(A2667="","",IF(O2667=0,"Outside audit periods; ","")&amp;IF(G2667="","No VAT category; ","")&amp;IF(ABS(Q2667)&gt;Setup!$B$10,"VAT ≠ 15% × net; ","")&amp;IF(AND(F2667="B2B - VAT registered",NOT(AND(LEN(E2667)=15,LEFT(E2667,1)="3",RIGHT(E2667,1)="3",ISNUMBER(--E2667)))),"Invalid/missing customer VAT no; ","")&amp;IF(L2667&lt;&gt;"Yes","Not reported/cleared on FATOORA; ","")&amp;IF(AND(OR(G2667="Zero-rated domestic (Box 3)",G2667="Export (Box 4)"),N2667=""),"Zero-rate/export evidence missing; ","")&amp;IF(AND(C2667="Credit Note",H2667&gt;0),"Credit note should be negative; ","")&amp;IF(AND(C2667="Simplified Tax Invoice",F2667="B2B - VAT registered"),"Simplified invoice issued to VAT-registered B2B; ",""))</f>
        <v/>
      </c>
    </row>
    <row r="2668">
      <c r="A2668" s="17" t="n"/>
      <c r="B2668" s="14" t="n"/>
      <c r="C2668" s="14" t="n"/>
      <c r="D2668" s="14" t="n"/>
      <c r="E2668" s="16" t="n"/>
      <c r="F2668" s="14" t="n"/>
      <c r="G2668" s="14" t="n"/>
      <c r="H2668" s="19" t="n"/>
      <c r="I2668" s="19" t="n"/>
      <c r="J2668" s="34">
        <f>IF(A2668="","",H2668+I2668)</f>
        <v/>
      </c>
      <c r="K2668" s="14" t="n"/>
      <c r="L2668" s="14" t="n"/>
      <c r="M2668" s="14" t="n"/>
      <c r="N2668" s="14" t="n"/>
      <c r="O2668" s="20">
        <f>IF(A2668="","",SUMPRODUCT((A2668&gt;=Setup!$C$19:$C$30)*(A2668&lt;=Setup!$D$19:$D$30)*Setup!$A$19:$A$30))</f>
        <v/>
      </c>
      <c r="P2668" s="34">
        <f>IF(A2668="","",IF(G2668="Standard 15% (Box 1)",ROUND(H2668*Setup!$B$9,2),0))</f>
        <v/>
      </c>
      <c r="Q2668" s="34">
        <f>IF(A2668="","",I2668-P2668)</f>
        <v/>
      </c>
      <c r="R2668" s="23">
        <f>IF(A2668="","",IF(O2668=0,"Outside audit periods; ","")&amp;IF(G2668="","No VAT category; ","")&amp;IF(ABS(Q2668)&gt;Setup!$B$10,"VAT ≠ 15% × net; ","")&amp;IF(AND(F2668="B2B - VAT registered",NOT(AND(LEN(E2668)=15,LEFT(E2668,1)="3",RIGHT(E2668,1)="3",ISNUMBER(--E2668)))),"Invalid/missing customer VAT no; ","")&amp;IF(L2668&lt;&gt;"Yes","Not reported/cleared on FATOORA; ","")&amp;IF(AND(OR(G2668="Zero-rated domestic (Box 3)",G2668="Export (Box 4)"),N2668=""),"Zero-rate/export evidence missing; ","")&amp;IF(AND(C2668="Credit Note",H2668&gt;0),"Credit note should be negative; ","")&amp;IF(AND(C2668="Simplified Tax Invoice",F2668="B2B - VAT registered"),"Simplified invoice issued to VAT-registered B2B; ",""))</f>
        <v/>
      </c>
    </row>
    <row r="2669">
      <c r="A2669" s="17" t="n"/>
      <c r="B2669" s="14" t="n"/>
      <c r="C2669" s="14" t="n"/>
      <c r="D2669" s="14" t="n"/>
      <c r="E2669" s="16" t="n"/>
      <c r="F2669" s="14" t="n"/>
      <c r="G2669" s="14" t="n"/>
      <c r="H2669" s="19" t="n"/>
      <c r="I2669" s="19" t="n"/>
      <c r="J2669" s="34">
        <f>IF(A2669="","",H2669+I2669)</f>
        <v/>
      </c>
      <c r="K2669" s="14" t="n"/>
      <c r="L2669" s="14" t="n"/>
      <c r="M2669" s="14" t="n"/>
      <c r="N2669" s="14" t="n"/>
      <c r="O2669" s="20">
        <f>IF(A2669="","",SUMPRODUCT((A2669&gt;=Setup!$C$19:$C$30)*(A2669&lt;=Setup!$D$19:$D$30)*Setup!$A$19:$A$30))</f>
        <v/>
      </c>
      <c r="P2669" s="34">
        <f>IF(A2669="","",IF(G2669="Standard 15% (Box 1)",ROUND(H2669*Setup!$B$9,2),0))</f>
        <v/>
      </c>
      <c r="Q2669" s="34">
        <f>IF(A2669="","",I2669-P2669)</f>
        <v/>
      </c>
      <c r="R2669" s="23">
        <f>IF(A2669="","",IF(O2669=0,"Outside audit periods; ","")&amp;IF(G2669="","No VAT category; ","")&amp;IF(ABS(Q2669)&gt;Setup!$B$10,"VAT ≠ 15% × net; ","")&amp;IF(AND(F2669="B2B - VAT registered",NOT(AND(LEN(E2669)=15,LEFT(E2669,1)="3",RIGHT(E2669,1)="3",ISNUMBER(--E2669)))),"Invalid/missing customer VAT no; ","")&amp;IF(L2669&lt;&gt;"Yes","Not reported/cleared on FATOORA; ","")&amp;IF(AND(OR(G2669="Zero-rated domestic (Box 3)",G2669="Export (Box 4)"),N2669=""),"Zero-rate/export evidence missing; ","")&amp;IF(AND(C2669="Credit Note",H2669&gt;0),"Credit note should be negative; ","")&amp;IF(AND(C2669="Simplified Tax Invoice",F2669="B2B - VAT registered"),"Simplified invoice issued to VAT-registered B2B; ",""))</f>
        <v/>
      </c>
    </row>
    <row r="2670">
      <c r="A2670" s="17" t="n"/>
      <c r="B2670" s="14" t="n"/>
      <c r="C2670" s="14" t="n"/>
      <c r="D2670" s="14" t="n"/>
      <c r="E2670" s="16" t="n"/>
      <c r="F2670" s="14" t="n"/>
      <c r="G2670" s="14" t="n"/>
      <c r="H2670" s="19" t="n"/>
      <c r="I2670" s="19" t="n"/>
      <c r="J2670" s="34">
        <f>IF(A2670="","",H2670+I2670)</f>
        <v/>
      </c>
      <c r="K2670" s="14" t="n"/>
      <c r="L2670" s="14" t="n"/>
      <c r="M2670" s="14" t="n"/>
      <c r="N2670" s="14" t="n"/>
      <c r="O2670" s="20">
        <f>IF(A2670="","",SUMPRODUCT((A2670&gt;=Setup!$C$19:$C$30)*(A2670&lt;=Setup!$D$19:$D$30)*Setup!$A$19:$A$30))</f>
        <v/>
      </c>
      <c r="P2670" s="34">
        <f>IF(A2670="","",IF(G2670="Standard 15% (Box 1)",ROUND(H2670*Setup!$B$9,2),0))</f>
        <v/>
      </c>
      <c r="Q2670" s="34">
        <f>IF(A2670="","",I2670-P2670)</f>
        <v/>
      </c>
      <c r="R2670" s="23">
        <f>IF(A2670="","",IF(O2670=0,"Outside audit periods; ","")&amp;IF(G2670="","No VAT category; ","")&amp;IF(ABS(Q2670)&gt;Setup!$B$10,"VAT ≠ 15% × net; ","")&amp;IF(AND(F2670="B2B - VAT registered",NOT(AND(LEN(E2670)=15,LEFT(E2670,1)="3",RIGHT(E2670,1)="3",ISNUMBER(--E2670)))),"Invalid/missing customer VAT no; ","")&amp;IF(L2670&lt;&gt;"Yes","Not reported/cleared on FATOORA; ","")&amp;IF(AND(OR(G2670="Zero-rated domestic (Box 3)",G2670="Export (Box 4)"),N2670=""),"Zero-rate/export evidence missing; ","")&amp;IF(AND(C2670="Credit Note",H2670&gt;0),"Credit note should be negative; ","")&amp;IF(AND(C2670="Simplified Tax Invoice",F2670="B2B - VAT registered"),"Simplified invoice issued to VAT-registered B2B; ",""))</f>
        <v/>
      </c>
    </row>
    <row r="2671">
      <c r="A2671" s="17" t="n"/>
      <c r="B2671" s="14" t="n"/>
      <c r="C2671" s="14" t="n"/>
      <c r="D2671" s="14" t="n"/>
      <c r="E2671" s="16" t="n"/>
      <c r="F2671" s="14" t="n"/>
      <c r="G2671" s="14" t="n"/>
      <c r="H2671" s="19" t="n"/>
      <c r="I2671" s="19" t="n"/>
      <c r="J2671" s="34">
        <f>IF(A2671="","",H2671+I2671)</f>
        <v/>
      </c>
      <c r="K2671" s="14" t="n"/>
      <c r="L2671" s="14" t="n"/>
      <c r="M2671" s="14" t="n"/>
      <c r="N2671" s="14" t="n"/>
      <c r="O2671" s="20">
        <f>IF(A2671="","",SUMPRODUCT((A2671&gt;=Setup!$C$19:$C$30)*(A2671&lt;=Setup!$D$19:$D$30)*Setup!$A$19:$A$30))</f>
        <v/>
      </c>
      <c r="P2671" s="34">
        <f>IF(A2671="","",IF(G2671="Standard 15% (Box 1)",ROUND(H2671*Setup!$B$9,2),0))</f>
        <v/>
      </c>
      <c r="Q2671" s="34">
        <f>IF(A2671="","",I2671-P2671)</f>
        <v/>
      </c>
      <c r="R2671" s="23">
        <f>IF(A2671="","",IF(O2671=0,"Outside audit periods; ","")&amp;IF(G2671="","No VAT category; ","")&amp;IF(ABS(Q2671)&gt;Setup!$B$10,"VAT ≠ 15% × net; ","")&amp;IF(AND(F2671="B2B - VAT registered",NOT(AND(LEN(E2671)=15,LEFT(E2671,1)="3",RIGHT(E2671,1)="3",ISNUMBER(--E2671)))),"Invalid/missing customer VAT no; ","")&amp;IF(L2671&lt;&gt;"Yes","Not reported/cleared on FATOORA; ","")&amp;IF(AND(OR(G2671="Zero-rated domestic (Box 3)",G2671="Export (Box 4)"),N2671=""),"Zero-rate/export evidence missing; ","")&amp;IF(AND(C2671="Credit Note",H2671&gt;0),"Credit note should be negative; ","")&amp;IF(AND(C2671="Simplified Tax Invoice",F2671="B2B - VAT registered"),"Simplified invoice issued to VAT-registered B2B; ",""))</f>
        <v/>
      </c>
    </row>
    <row r="2672">
      <c r="A2672" s="17" t="n"/>
      <c r="B2672" s="14" t="n"/>
      <c r="C2672" s="14" t="n"/>
      <c r="D2672" s="14" t="n"/>
      <c r="E2672" s="16" t="n"/>
      <c r="F2672" s="14" t="n"/>
      <c r="G2672" s="14" t="n"/>
      <c r="H2672" s="19" t="n"/>
      <c r="I2672" s="19" t="n"/>
      <c r="J2672" s="34">
        <f>IF(A2672="","",H2672+I2672)</f>
        <v/>
      </c>
      <c r="K2672" s="14" t="n"/>
      <c r="L2672" s="14" t="n"/>
      <c r="M2672" s="14" t="n"/>
      <c r="N2672" s="14" t="n"/>
      <c r="O2672" s="20">
        <f>IF(A2672="","",SUMPRODUCT((A2672&gt;=Setup!$C$19:$C$30)*(A2672&lt;=Setup!$D$19:$D$30)*Setup!$A$19:$A$30))</f>
        <v/>
      </c>
      <c r="P2672" s="34">
        <f>IF(A2672="","",IF(G2672="Standard 15% (Box 1)",ROUND(H2672*Setup!$B$9,2),0))</f>
        <v/>
      </c>
      <c r="Q2672" s="34">
        <f>IF(A2672="","",I2672-P2672)</f>
        <v/>
      </c>
      <c r="R2672" s="23">
        <f>IF(A2672="","",IF(O2672=0,"Outside audit periods; ","")&amp;IF(G2672="","No VAT category; ","")&amp;IF(ABS(Q2672)&gt;Setup!$B$10,"VAT ≠ 15% × net; ","")&amp;IF(AND(F2672="B2B - VAT registered",NOT(AND(LEN(E2672)=15,LEFT(E2672,1)="3",RIGHT(E2672,1)="3",ISNUMBER(--E2672)))),"Invalid/missing customer VAT no; ","")&amp;IF(L2672&lt;&gt;"Yes","Not reported/cleared on FATOORA; ","")&amp;IF(AND(OR(G2672="Zero-rated domestic (Box 3)",G2672="Export (Box 4)"),N2672=""),"Zero-rate/export evidence missing; ","")&amp;IF(AND(C2672="Credit Note",H2672&gt;0),"Credit note should be negative; ","")&amp;IF(AND(C2672="Simplified Tax Invoice",F2672="B2B - VAT registered"),"Simplified invoice issued to VAT-registered B2B; ",""))</f>
        <v/>
      </c>
    </row>
    <row r="2673">
      <c r="A2673" s="17" t="n"/>
      <c r="B2673" s="14" t="n"/>
      <c r="C2673" s="14" t="n"/>
      <c r="D2673" s="14" t="n"/>
      <c r="E2673" s="16" t="n"/>
      <c r="F2673" s="14" t="n"/>
      <c r="G2673" s="14" t="n"/>
      <c r="H2673" s="19" t="n"/>
      <c r="I2673" s="19" t="n"/>
      <c r="J2673" s="34">
        <f>IF(A2673="","",H2673+I2673)</f>
        <v/>
      </c>
      <c r="K2673" s="14" t="n"/>
      <c r="L2673" s="14" t="n"/>
      <c r="M2673" s="14" t="n"/>
      <c r="N2673" s="14" t="n"/>
      <c r="O2673" s="20">
        <f>IF(A2673="","",SUMPRODUCT((A2673&gt;=Setup!$C$19:$C$30)*(A2673&lt;=Setup!$D$19:$D$30)*Setup!$A$19:$A$30))</f>
        <v/>
      </c>
      <c r="P2673" s="34">
        <f>IF(A2673="","",IF(G2673="Standard 15% (Box 1)",ROUND(H2673*Setup!$B$9,2),0))</f>
        <v/>
      </c>
      <c r="Q2673" s="34">
        <f>IF(A2673="","",I2673-P2673)</f>
        <v/>
      </c>
      <c r="R2673" s="23">
        <f>IF(A2673="","",IF(O2673=0,"Outside audit periods; ","")&amp;IF(G2673="","No VAT category; ","")&amp;IF(ABS(Q2673)&gt;Setup!$B$10,"VAT ≠ 15% × net; ","")&amp;IF(AND(F2673="B2B - VAT registered",NOT(AND(LEN(E2673)=15,LEFT(E2673,1)="3",RIGHT(E2673,1)="3",ISNUMBER(--E2673)))),"Invalid/missing customer VAT no; ","")&amp;IF(L2673&lt;&gt;"Yes","Not reported/cleared on FATOORA; ","")&amp;IF(AND(OR(G2673="Zero-rated domestic (Box 3)",G2673="Export (Box 4)"),N2673=""),"Zero-rate/export evidence missing; ","")&amp;IF(AND(C2673="Credit Note",H2673&gt;0),"Credit note should be negative; ","")&amp;IF(AND(C2673="Simplified Tax Invoice",F2673="B2B - VAT registered"),"Simplified invoice issued to VAT-registered B2B; ",""))</f>
        <v/>
      </c>
    </row>
    <row r="2674">
      <c r="A2674" s="17" t="n"/>
      <c r="B2674" s="14" t="n"/>
      <c r="C2674" s="14" t="n"/>
      <c r="D2674" s="14" t="n"/>
      <c r="E2674" s="16" t="n"/>
      <c r="F2674" s="14" t="n"/>
      <c r="G2674" s="14" t="n"/>
      <c r="H2674" s="19" t="n"/>
      <c r="I2674" s="19" t="n"/>
      <c r="J2674" s="34">
        <f>IF(A2674="","",H2674+I2674)</f>
        <v/>
      </c>
      <c r="K2674" s="14" t="n"/>
      <c r="L2674" s="14" t="n"/>
      <c r="M2674" s="14" t="n"/>
      <c r="N2674" s="14" t="n"/>
      <c r="O2674" s="20">
        <f>IF(A2674="","",SUMPRODUCT((A2674&gt;=Setup!$C$19:$C$30)*(A2674&lt;=Setup!$D$19:$D$30)*Setup!$A$19:$A$30))</f>
        <v/>
      </c>
      <c r="P2674" s="34">
        <f>IF(A2674="","",IF(G2674="Standard 15% (Box 1)",ROUND(H2674*Setup!$B$9,2),0))</f>
        <v/>
      </c>
      <c r="Q2674" s="34">
        <f>IF(A2674="","",I2674-P2674)</f>
        <v/>
      </c>
      <c r="R2674" s="23">
        <f>IF(A2674="","",IF(O2674=0,"Outside audit periods; ","")&amp;IF(G2674="","No VAT category; ","")&amp;IF(ABS(Q2674)&gt;Setup!$B$10,"VAT ≠ 15% × net; ","")&amp;IF(AND(F2674="B2B - VAT registered",NOT(AND(LEN(E2674)=15,LEFT(E2674,1)="3",RIGHT(E2674,1)="3",ISNUMBER(--E2674)))),"Invalid/missing customer VAT no; ","")&amp;IF(L2674&lt;&gt;"Yes","Not reported/cleared on FATOORA; ","")&amp;IF(AND(OR(G2674="Zero-rated domestic (Box 3)",G2674="Export (Box 4)"),N2674=""),"Zero-rate/export evidence missing; ","")&amp;IF(AND(C2674="Credit Note",H2674&gt;0),"Credit note should be negative; ","")&amp;IF(AND(C2674="Simplified Tax Invoice",F2674="B2B - VAT registered"),"Simplified invoice issued to VAT-registered B2B; ",""))</f>
        <v/>
      </c>
    </row>
    <row r="2675">
      <c r="A2675" s="17" t="n"/>
      <c r="B2675" s="14" t="n"/>
      <c r="C2675" s="14" t="n"/>
      <c r="D2675" s="14" t="n"/>
      <c r="E2675" s="16" t="n"/>
      <c r="F2675" s="14" t="n"/>
      <c r="G2675" s="14" t="n"/>
      <c r="H2675" s="19" t="n"/>
      <c r="I2675" s="19" t="n"/>
      <c r="J2675" s="34">
        <f>IF(A2675="","",H2675+I2675)</f>
        <v/>
      </c>
      <c r="K2675" s="14" t="n"/>
      <c r="L2675" s="14" t="n"/>
      <c r="M2675" s="14" t="n"/>
      <c r="N2675" s="14" t="n"/>
      <c r="O2675" s="20">
        <f>IF(A2675="","",SUMPRODUCT((A2675&gt;=Setup!$C$19:$C$30)*(A2675&lt;=Setup!$D$19:$D$30)*Setup!$A$19:$A$30))</f>
        <v/>
      </c>
      <c r="P2675" s="34">
        <f>IF(A2675="","",IF(G2675="Standard 15% (Box 1)",ROUND(H2675*Setup!$B$9,2),0))</f>
        <v/>
      </c>
      <c r="Q2675" s="34">
        <f>IF(A2675="","",I2675-P2675)</f>
        <v/>
      </c>
      <c r="R2675" s="23">
        <f>IF(A2675="","",IF(O2675=0,"Outside audit periods; ","")&amp;IF(G2675="","No VAT category; ","")&amp;IF(ABS(Q2675)&gt;Setup!$B$10,"VAT ≠ 15% × net; ","")&amp;IF(AND(F2675="B2B - VAT registered",NOT(AND(LEN(E2675)=15,LEFT(E2675,1)="3",RIGHT(E2675,1)="3",ISNUMBER(--E2675)))),"Invalid/missing customer VAT no; ","")&amp;IF(L2675&lt;&gt;"Yes","Not reported/cleared on FATOORA; ","")&amp;IF(AND(OR(G2675="Zero-rated domestic (Box 3)",G2675="Export (Box 4)"),N2675=""),"Zero-rate/export evidence missing; ","")&amp;IF(AND(C2675="Credit Note",H2675&gt;0),"Credit note should be negative; ","")&amp;IF(AND(C2675="Simplified Tax Invoice",F2675="B2B - VAT registered"),"Simplified invoice issued to VAT-registered B2B; ",""))</f>
        <v/>
      </c>
    </row>
    <row r="2676">
      <c r="A2676" s="17" t="n"/>
      <c r="B2676" s="14" t="n"/>
      <c r="C2676" s="14" t="n"/>
      <c r="D2676" s="14" t="n"/>
      <c r="E2676" s="16" t="n"/>
      <c r="F2676" s="14" t="n"/>
      <c r="G2676" s="14" t="n"/>
      <c r="H2676" s="19" t="n"/>
      <c r="I2676" s="19" t="n"/>
      <c r="J2676" s="34">
        <f>IF(A2676="","",H2676+I2676)</f>
        <v/>
      </c>
      <c r="K2676" s="14" t="n"/>
      <c r="L2676" s="14" t="n"/>
      <c r="M2676" s="14" t="n"/>
      <c r="N2676" s="14" t="n"/>
      <c r="O2676" s="20">
        <f>IF(A2676="","",SUMPRODUCT((A2676&gt;=Setup!$C$19:$C$30)*(A2676&lt;=Setup!$D$19:$D$30)*Setup!$A$19:$A$30))</f>
        <v/>
      </c>
      <c r="P2676" s="34">
        <f>IF(A2676="","",IF(G2676="Standard 15% (Box 1)",ROUND(H2676*Setup!$B$9,2),0))</f>
        <v/>
      </c>
      <c r="Q2676" s="34">
        <f>IF(A2676="","",I2676-P2676)</f>
        <v/>
      </c>
      <c r="R2676" s="23">
        <f>IF(A2676="","",IF(O2676=0,"Outside audit periods; ","")&amp;IF(G2676="","No VAT category; ","")&amp;IF(ABS(Q2676)&gt;Setup!$B$10,"VAT ≠ 15% × net; ","")&amp;IF(AND(F2676="B2B - VAT registered",NOT(AND(LEN(E2676)=15,LEFT(E2676,1)="3",RIGHT(E2676,1)="3",ISNUMBER(--E2676)))),"Invalid/missing customer VAT no; ","")&amp;IF(L2676&lt;&gt;"Yes","Not reported/cleared on FATOORA; ","")&amp;IF(AND(OR(G2676="Zero-rated domestic (Box 3)",G2676="Export (Box 4)"),N2676=""),"Zero-rate/export evidence missing; ","")&amp;IF(AND(C2676="Credit Note",H2676&gt;0),"Credit note should be negative; ","")&amp;IF(AND(C2676="Simplified Tax Invoice",F2676="B2B - VAT registered"),"Simplified invoice issued to VAT-registered B2B; ",""))</f>
        <v/>
      </c>
    </row>
    <row r="2677">
      <c r="A2677" s="17" t="n"/>
      <c r="B2677" s="14" t="n"/>
      <c r="C2677" s="14" t="n"/>
      <c r="D2677" s="14" t="n"/>
      <c r="E2677" s="16" t="n"/>
      <c r="F2677" s="14" t="n"/>
      <c r="G2677" s="14" t="n"/>
      <c r="H2677" s="19" t="n"/>
      <c r="I2677" s="19" t="n"/>
      <c r="J2677" s="34">
        <f>IF(A2677="","",H2677+I2677)</f>
        <v/>
      </c>
      <c r="K2677" s="14" t="n"/>
      <c r="L2677" s="14" t="n"/>
      <c r="M2677" s="14" t="n"/>
      <c r="N2677" s="14" t="n"/>
      <c r="O2677" s="20">
        <f>IF(A2677="","",SUMPRODUCT((A2677&gt;=Setup!$C$19:$C$30)*(A2677&lt;=Setup!$D$19:$D$30)*Setup!$A$19:$A$30))</f>
        <v/>
      </c>
      <c r="P2677" s="34">
        <f>IF(A2677="","",IF(G2677="Standard 15% (Box 1)",ROUND(H2677*Setup!$B$9,2),0))</f>
        <v/>
      </c>
      <c r="Q2677" s="34">
        <f>IF(A2677="","",I2677-P2677)</f>
        <v/>
      </c>
      <c r="R2677" s="23">
        <f>IF(A2677="","",IF(O2677=0,"Outside audit periods; ","")&amp;IF(G2677="","No VAT category; ","")&amp;IF(ABS(Q2677)&gt;Setup!$B$10,"VAT ≠ 15% × net; ","")&amp;IF(AND(F2677="B2B - VAT registered",NOT(AND(LEN(E2677)=15,LEFT(E2677,1)="3",RIGHT(E2677,1)="3",ISNUMBER(--E2677)))),"Invalid/missing customer VAT no; ","")&amp;IF(L2677&lt;&gt;"Yes","Not reported/cleared on FATOORA; ","")&amp;IF(AND(OR(G2677="Zero-rated domestic (Box 3)",G2677="Export (Box 4)"),N2677=""),"Zero-rate/export evidence missing; ","")&amp;IF(AND(C2677="Credit Note",H2677&gt;0),"Credit note should be negative; ","")&amp;IF(AND(C2677="Simplified Tax Invoice",F2677="B2B - VAT registered"),"Simplified invoice issued to VAT-registered B2B; ",""))</f>
        <v/>
      </c>
    </row>
    <row r="2678">
      <c r="A2678" s="17" t="n"/>
      <c r="B2678" s="14" t="n"/>
      <c r="C2678" s="14" t="n"/>
      <c r="D2678" s="14" t="n"/>
      <c r="E2678" s="16" t="n"/>
      <c r="F2678" s="14" t="n"/>
      <c r="G2678" s="14" t="n"/>
      <c r="H2678" s="19" t="n"/>
      <c r="I2678" s="19" t="n"/>
      <c r="J2678" s="34">
        <f>IF(A2678="","",H2678+I2678)</f>
        <v/>
      </c>
      <c r="K2678" s="14" t="n"/>
      <c r="L2678" s="14" t="n"/>
      <c r="M2678" s="14" t="n"/>
      <c r="N2678" s="14" t="n"/>
      <c r="O2678" s="20">
        <f>IF(A2678="","",SUMPRODUCT((A2678&gt;=Setup!$C$19:$C$30)*(A2678&lt;=Setup!$D$19:$D$30)*Setup!$A$19:$A$30))</f>
        <v/>
      </c>
      <c r="P2678" s="34">
        <f>IF(A2678="","",IF(G2678="Standard 15% (Box 1)",ROUND(H2678*Setup!$B$9,2),0))</f>
        <v/>
      </c>
      <c r="Q2678" s="34">
        <f>IF(A2678="","",I2678-P2678)</f>
        <v/>
      </c>
      <c r="R2678" s="23">
        <f>IF(A2678="","",IF(O2678=0,"Outside audit periods; ","")&amp;IF(G2678="","No VAT category; ","")&amp;IF(ABS(Q2678)&gt;Setup!$B$10,"VAT ≠ 15% × net; ","")&amp;IF(AND(F2678="B2B - VAT registered",NOT(AND(LEN(E2678)=15,LEFT(E2678,1)="3",RIGHT(E2678,1)="3",ISNUMBER(--E2678)))),"Invalid/missing customer VAT no; ","")&amp;IF(L2678&lt;&gt;"Yes","Not reported/cleared on FATOORA; ","")&amp;IF(AND(OR(G2678="Zero-rated domestic (Box 3)",G2678="Export (Box 4)"),N2678=""),"Zero-rate/export evidence missing; ","")&amp;IF(AND(C2678="Credit Note",H2678&gt;0),"Credit note should be negative; ","")&amp;IF(AND(C2678="Simplified Tax Invoice",F2678="B2B - VAT registered"),"Simplified invoice issued to VAT-registered B2B; ",""))</f>
        <v/>
      </c>
    </row>
    <row r="2679">
      <c r="A2679" s="17" t="n"/>
      <c r="B2679" s="14" t="n"/>
      <c r="C2679" s="14" t="n"/>
      <c r="D2679" s="14" t="n"/>
      <c r="E2679" s="16" t="n"/>
      <c r="F2679" s="14" t="n"/>
      <c r="G2679" s="14" t="n"/>
      <c r="H2679" s="19" t="n"/>
      <c r="I2679" s="19" t="n"/>
      <c r="J2679" s="34">
        <f>IF(A2679="","",H2679+I2679)</f>
        <v/>
      </c>
      <c r="K2679" s="14" t="n"/>
      <c r="L2679" s="14" t="n"/>
      <c r="M2679" s="14" t="n"/>
      <c r="N2679" s="14" t="n"/>
      <c r="O2679" s="20">
        <f>IF(A2679="","",SUMPRODUCT((A2679&gt;=Setup!$C$19:$C$30)*(A2679&lt;=Setup!$D$19:$D$30)*Setup!$A$19:$A$30))</f>
        <v/>
      </c>
      <c r="P2679" s="34">
        <f>IF(A2679="","",IF(G2679="Standard 15% (Box 1)",ROUND(H2679*Setup!$B$9,2),0))</f>
        <v/>
      </c>
      <c r="Q2679" s="34">
        <f>IF(A2679="","",I2679-P2679)</f>
        <v/>
      </c>
      <c r="R2679" s="23">
        <f>IF(A2679="","",IF(O2679=0,"Outside audit periods; ","")&amp;IF(G2679="","No VAT category; ","")&amp;IF(ABS(Q2679)&gt;Setup!$B$10,"VAT ≠ 15% × net; ","")&amp;IF(AND(F2679="B2B - VAT registered",NOT(AND(LEN(E2679)=15,LEFT(E2679,1)="3",RIGHT(E2679,1)="3",ISNUMBER(--E2679)))),"Invalid/missing customer VAT no; ","")&amp;IF(L2679&lt;&gt;"Yes","Not reported/cleared on FATOORA; ","")&amp;IF(AND(OR(G2679="Zero-rated domestic (Box 3)",G2679="Export (Box 4)"),N2679=""),"Zero-rate/export evidence missing; ","")&amp;IF(AND(C2679="Credit Note",H2679&gt;0),"Credit note should be negative; ","")&amp;IF(AND(C2679="Simplified Tax Invoice",F2679="B2B - VAT registered"),"Simplified invoice issued to VAT-registered B2B; ",""))</f>
        <v/>
      </c>
    </row>
    <row r="2680">
      <c r="A2680" s="17" t="n"/>
      <c r="B2680" s="14" t="n"/>
      <c r="C2680" s="14" t="n"/>
      <c r="D2680" s="14" t="n"/>
      <c r="E2680" s="16" t="n"/>
      <c r="F2680" s="14" t="n"/>
      <c r="G2680" s="14" t="n"/>
      <c r="H2680" s="19" t="n"/>
      <c r="I2680" s="19" t="n"/>
      <c r="J2680" s="34">
        <f>IF(A2680="","",H2680+I2680)</f>
        <v/>
      </c>
      <c r="K2680" s="14" t="n"/>
      <c r="L2680" s="14" t="n"/>
      <c r="M2680" s="14" t="n"/>
      <c r="N2680" s="14" t="n"/>
      <c r="O2680" s="20">
        <f>IF(A2680="","",SUMPRODUCT((A2680&gt;=Setup!$C$19:$C$30)*(A2680&lt;=Setup!$D$19:$D$30)*Setup!$A$19:$A$30))</f>
        <v/>
      </c>
      <c r="P2680" s="34">
        <f>IF(A2680="","",IF(G2680="Standard 15% (Box 1)",ROUND(H2680*Setup!$B$9,2),0))</f>
        <v/>
      </c>
      <c r="Q2680" s="34">
        <f>IF(A2680="","",I2680-P2680)</f>
        <v/>
      </c>
      <c r="R2680" s="23">
        <f>IF(A2680="","",IF(O2680=0,"Outside audit periods; ","")&amp;IF(G2680="","No VAT category; ","")&amp;IF(ABS(Q2680)&gt;Setup!$B$10,"VAT ≠ 15% × net; ","")&amp;IF(AND(F2680="B2B - VAT registered",NOT(AND(LEN(E2680)=15,LEFT(E2680,1)="3",RIGHT(E2680,1)="3",ISNUMBER(--E2680)))),"Invalid/missing customer VAT no; ","")&amp;IF(L2680&lt;&gt;"Yes","Not reported/cleared on FATOORA; ","")&amp;IF(AND(OR(G2680="Zero-rated domestic (Box 3)",G2680="Export (Box 4)"),N2680=""),"Zero-rate/export evidence missing; ","")&amp;IF(AND(C2680="Credit Note",H2680&gt;0),"Credit note should be negative; ","")&amp;IF(AND(C2680="Simplified Tax Invoice",F2680="B2B - VAT registered"),"Simplified invoice issued to VAT-registered B2B; ",""))</f>
        <v/>
      </c>
    </row>
    <row r="2681">
      <c r="A2681" s="17" t="n"/>
      <c r="B2681" s="14" t="n"/>
      <c r="C2681" s="14" t="n"/>
      <c r="D2681" s="14" t="n"/>
      <c r="E2681" s="16" t="n"/>
      <c r="F2681" s="14" t="n"/>
      <c r="G2681" s="14" t="n"/>
      <c r="H2681" s="19" t="n"/>
      <c r="I2681" s="19" t="n"/>
      <c r="J2681" s="34">
        <f>IF(A2681="","",H2681+I2681)</f>
        <v/>
      </c>
      <c r="K2681" s="14" t="n"/>
      <c r="L2681" s="14" t="n"/>
      <c r="M2681" s="14" t="n"/>
      <c r="N2681" s="14" t="n"/>
      <c r="O2681" s="20">
        <f>IF(A2681="","",SUMPRODUCT((A2681&gt;=Setup!$C$19:$C$30)*(A2681&lt;=Setup!$D$19:$D$30)*Setup!$A$19:$A$30))</f>
        <v/>
      </c>
      <c r="P2681" s="34">
        <f>IF(A2681="","",IF(G2681="Standard 15% (Box 1)",ROUND(H2681*Setup!$B$9,2),0))</f>
        <v/>
      </c>
      <c r="Q2681" s="34">
        <f>IF(A2681="","",I2681-P2681)</f>
        <v/>
      </c>
      <c r="R2681" s="23">
        <f>IF(A2681="","",IF(O2681=0,"Outside audit periods; ","")&amp;IF(G2681="","No VAT category; ","")&amp;IF(ABS(Q2681)&gt;Setup!$B$10,"VAT ≠ 15% × net; ","")&amp;IF(AND(F2681="B2B - VAT registered",NOT(AND(LEN(E2681)=15,LEFT(E2681,1)="3",RIGHT(E2681,1)="3",ISNUMBER(--E2681)))),"Invalid/missing customer VAT no; ","")&amp;IF(L2681&lt;&gt;"Yes","Not reported/cleared on FATOORA; ","")&amp;IF(AND(OR(G2681="Zero-rated domestic (Box 3)",G2681="Export (Box 4)"),N2681=""),"Zero-rate/export evidence missing; ","")&amp;IF(AND(C2681="Credit Note",H2681&gt;0),"Credit note should be negative; ","")&amp;IF(AND(C2681="Simplified Tax Invoice",F2681="B2B - VAT registered"),"Simplified invoice issued to VAT-registered B2B; ",""))</f>
        <v/>
      </c>
    </row>
    <row r="2682">
      <c r="A2682" s="17" t="n"/>
      <c r="B2682" s="14" t="n"/>
      <c r="C2682" s="14" t="n"/>
      <c r="D2682" s="14" t="n"/>
      <c r="E2682" s="16" t="n"/>
      <c r="F2682" s="14" t="n"/>
      <c r="G2682" s="14" t="n"/>
      <c r="H2682" s="19" t="n"/>
      <c r="I2682" s="19" t="n"/>
      <c r="J2682" s="34">
        <f>IF(A2682="","",H2682+I2682)</f>
        <v/>
      </c>
      <c r="K2682" s="14" t="n"/>
      <c r="L2682" s="14" t="n"/>
      <c r="M2682" s="14" t="n"/>
      <c r="N2682" s="14" t="n"/>
      <c r="O2682" s="20">
        <f>IF(A2682="","",SUMPRODUCT((A2682&gt;=Setup!$C$19:$C$30)*(A2682&lt;=Setup!$D$19:$D$30)*Setup!$A$19:$A$30))</f>
        <v/>
      </c>
      <c r="P2682" s="34">
        <f>IF(A2682="","",IF(G2682="Standard 15% (Box 1)",ROUND(H2682*Setup!$B$9,2),0))</f>
        <v/>
      </c>
      <c r="Q2682" s="34">
        <f>IF(A2682="","",I2682-P2682)</f>
        <v/>
      </c>
      <c r="R2682" s="23">
        <f>IF(A2682="","",IF(O2682=0,"Outside audit periods; ","")&amp;IF(G2682="","No VAT category; ","")&amp;IF(ABS(Q2682)&gt;Setup!$B$10,"VAT ≠ 15% × net; ","")&amp;IF(AND(F2682="B2B - VAT registered",NOT(AND(LEN(E2682)=15,LEFT(E2682,1)="3",RIGHT(E2682,1)="3",ISNUMBER(--E2682)))),"Invalid/missing customer VAT no; ","")&amp;IF(L2682&lt;&gt;"Yes","Not reported/cleared on FATOORA; ","")&amp;IF(AND(OR(G2682="Zero-rated domestic (Box 3)",G2682="Export (Box 4)"),N2682=""),"Zero-rate/export evidence missing; ","")&amp;IF(AND(C2682="Credit Note",H2682&gt;0),"Credit note should be negative; ","")&amp;IF(AND(C2682="Simplified Tax Invoice",F2682="B2B - VAT registered"),"Simplified invoice issued to VAT-registered B2B; ",""))</f>
        <v/>
      </c>
    </row>
    <row r="2683">
      <c r="A2683" s="17" t="n"/>
      <c r="B2683" s="14" t="n"/>
      <c r="C2683" s="14" t="n"/>
      <c r="D2683" s="14" t="n"/>
      <c r="E2683" s="16" t="n"/>
      <c r="F2683" s="14" t="n"/>
      <c r="G2683" s="14" t="n"/>
      <c r="H2683" s="19" t="n"/>
      <c r="I2683" s="19" t="n"/>
      <c r="J2683" s="34">
        <f>IF(A2683="","",H2683+I2683)</f>
        <v/>
      </c>
      <c r="K2683" s="14" t="n"/>
      <c r="L2683" s="14" t="n"/>
      <c r="M2683" s="14" t="n"/>
      <c r="N2683" s="14" t="n"/>
      <c r="O2683" s="20">
        <f>IF(A2683="","",SUMPRODUCT((A2683&gt;=Setup!$C$19:$C$30)*(A2683&lt;=Setup!$D$19:$D$30)*Setup!$A$19:$A$30))</f>
        <v/>
      </c>
      <c r="P2683" s="34">
        <f>IF(A2683="","",IF(G2683="Standard 15% (Box 1)",ROUND(H2683*Setup!$B$9,2),0))</f>
        <v/>
      </c>
      <c r="Q2683" s="34">
        <f>IF(A2683="","",I2683-P2683)</f>
        <v/>
      </c>
      <c r="R2683" s="23">
        <f>IF(A2683="","",IF(O2683=0,"Outside audit periods; ","")&amp;IF(G2683="","No VAT category; ","")&amp;IF(ABS(Q2683)&gt;Setup!$B$10,"VAT ≠ 15% × net; ","")&amp;IF(AND(F2683="B2B - VAT registered",NOT(AND(LEN(E2683)=15,LEFT(E2683,1)="3",RIGHT(E2683,1)="3",ISNUMBER(--E2683)))),"Invalid/missing customer VAT no; ","")&amp;IF(L2683&lt;&gt;"Yes","Not reported/cleared on FATOORA; ","")&amp;IF(AND(OR(G2683="Zero-rated domestic (Box 3)",G2683="Export (Box 4)"),N2683=""),"Zero-rate/export evidence missing; ","")&amp;IF(AND(C2683="Credit Note",H2683&gt;0),"Credit note should be negative; ","")&amp;IF(AND(C2683="Simplified Tax Invoice",F2683="B2B - VAT registered"),"Simplified invoice issued to VAT-registered B2B; ",""))</f>
        <v/>
      </c>
    </row>
    <row r="2684">
      <c r="A2684" s="17" t="n"/>
      <c r="B2684" s="14" t="n"/>
      <c r="C2684" s="14" t="n"/>
      <c r="D2684" s="14" t="n"/>
      <c r="E2684" s="16" t="n"/>
      <c r="F2684" s="14" t="n"/>
      <c r="G2684" s="14" t="n"/>
      <c r="H2684" s="19" t="n"/>
      <c r="I2684" s="19" t="n"/>
      <c r="J2684" s="34">
        <f>IF(A2684="","",H2684+I2684)</f>
        <v/>
      </c>
      <c r="K2684" s="14" t="n"/>
      <c r="L2684" s="14" t="n"/>
      <c r="M2684" s="14" t="n"/>
      <c r="N2684" s="14" t="n"/>
      <c r="O2684" s="20">
        <f>IF(A2684="","",SUMPRODUCT((A2684&gt;=Setup!$C$19:$C$30)*(A2684&lt;=Setup!$D$19:$D$30)*Setup!$A$19:$A$30))</f>
        <v/>
      </c>
      <c r="P2684" s="34">
        <f>IF(A2684="","",IF(G2684="Standard 15% (Box 1)",ROUND(H2684*Setup!$B$9,2),0))</f>
        <v/>
      </c>
      <c r="Q2684" s="34">
        <f>IF(A2684="","",I2684-P2684)</f>
        <v/>
      </c>
      <c r="R2684" s="23">
        <f>IF(A2684="","",IF(O2684=0,"Outside audit periods; ","")&amp;IF(G2684="","No VAT category; ","")&amp;IF(ABS(Q2684)&gt;Setup!$B$10,"VAT ≠ 15% × net; ","")&amp;IF(AND(F2684="B2B - VAT registered",NOT(AND(LEN(E2684)=15,LEFT(E2684,1)="3",RIGHT(E2684,1)="3",ISNUMBER(--E2684)))),"Invalid/missing customer VAT no; ","")&amp;IF(L2684&lt;&gt;"Yes","Not reported/cleared on FATOORA; ","")&amp;IF(AND(OR(G2684="Zero-rated domestic (Box 3)",G2684="Export (Box 4)"),N2684=""),"Zero-rate/export evidence missing; ","")&amp;IF(AND(C2684="Credit Note",H2684&gt;0),"Credit note should be negative; ","")&amp;IF(AND(C2684="Simplified Tax Invoice",F2684="B2B - VAT registered"),"Simplified invoice issued to VAT-registered B2B; ",""))</f>
        <v/>
      </c>
    </row>
    <row r="2685">
      <c r="A2685" s="17" t="n"/>
      <c r="B2685" s="14" t="n"/>
      <c r="C2685" s="14" t="n"/>
      <c r="D2685" s="14" t="n"/>
      <c r="E2685" s="16" t="n"/>
      <c r="F2685" s="14" t="n"/>
      <c r="G2685" s="14" t="n"/>
      <c r="H2685" s="19" t="n"/>
      <c r="I2685" s="19" t="n"/>
      <c r="J2685" s="34">
        <f>IF(A2685="","",H2685+I2685)</f>
        <v/>
      </c>
      <c r="K2685" s="14" t="n"/>
      <c r="L2685" s="14" t="n"/>
      <c r="M2685" s="14" t="n"/>
      <c r="N2685" s="14" t="n"/>
      <c r="O2685" s="20">
        <f>IF(A2685="","",SUMPRODUCT((A2685&gt;=Setup!$C$19:$C$30)*(A2685&lt;=Setup!$D$19:$D$30)*Setup!$A$19:$A$30))</f>
        <v/>
      </c>
      <c r="P2685" s="34">
        <f>IF(A2685="","",IF(G2685="Standard 15% (Box 1)",ROUND(H2685*Setup!$B$9,2),0))</f>
        <v/>
      </c>
      <c r="Q2685" s="34">
        <f>IF(A2685="","",I2685-P2685)</f>
        <v/>
      </c>
      <c r="R2685" s="23">
        <f>IF(A2685="","",IF(O2685=0,"Outside audit periods; ","")&amp;IF(G2685="","No VAT category; ","")&amp;IF(ABS(Q2685)&gt;Setup!$B$10,"VAT ≠ 15% × net; ","")&amp;IF(AND(F2685="B2B - VAT registered",NOT(AND(LEN(E2685)=15,LEFT(E2685,1)="3",RIGHT(E2685,1)="3",ISNUMBER(--E2685)))),"Invalid/missing customer VAT no; ","")&amp;IF(L2685&lt;&gt;"Yes","Not reported/cleared on FATOORA; ","")&amp;IF(AND(OR(G2685="Zero-rated domestic (Box 3)",G2685="Export (Box 4)"),N2685=""),"Zero-rate/export evidence missing; ","")&amp;IF(AND(C2685="Credit Note",H2685&gt;0),"Credit note should be negative; ","")&amp;IF(AND(C2685="Simplified Tax Invoice",F2685="B2B - VAT registered"),"Simplified invoice issued to VAT-registered B2B; ",""))</f>
        <v/>
      </c>
    </row>
    <row r="2686">
      <c r="A2686" s="17" t="n"/>
      <c r="B2686" s="14" t="n"/>
      <c r="C2686" s="14" t="n"/>
      <c r="D2686" s="14" t="n"/>
      <c r="E2686" s="16" t="n"/>
      <c r="F2686" s="14" t="n"/>
      <c r="G2686" s="14" t="n"/>
      <c r="H2686" s="19" t="n"/>
      <c r="I2686" s="19" t="n"/>
      <c r="J2686" s="34">
        <f>IF(A2686="","",H2686+I2686)</f>
        <v/>
      </c>
      <c r="K2686" s="14" t="n"/>
      <c r="L2686" s="14" t="n"/>
      <c r="M2686" s="14" t="n"/>
      <c r="N2686" s="14" t="n"/>
      <c r="O2686" s="20">
        <f>IF(A2686="","",SUMPRODUCT((A2686&gt;=Setup!$C$19:$C$30)*(A2686&lt;=Setup!$D$19:$D$30)*Setup!$A$19:$A$30))</f>
        <v/>
      </c>
      <c r="P2686" s="34">
        <f>IF(A2686="","",IF(G2686="Standard 15% (Box 1)",ROUND(H2686*Setup!$B$9,2),0))</f>
        <v/>
      </c>
      <c r="Q2686" s="34">
        <f>IF(A2686="","",I2686-P2686)</f>
        <v/>
      </c>
      <c r="R2686" s="23">
        <f>IF(A2686="","",IF(O2686=0,"Outside audit periods; ","")&amp;IF(G2686="","No VAT category; ","")&amp;IF(ABS(Q2686)&gt;Setup!$B$10,"VAT ≠ 15% × net; ","")&amp;IF(AND(F2686="B2B - VAT registered",NOT(AND(LEN(E2686)=15,LEFT(E2686,1)="3",RIGHT(E2686,1)="3",ISNUMBER(--E2686)))),"Invalid/missing customer VAT no; ","")&amp;IF(L2686&lt;&gt;"Yes","Not reported/cleared on FATOORA; ","")&amp;IF(AND(OR(G2686="Zero-rated domestic (Box 3)",G2686="Export (Box 4)"),N2686=""),"Zero-rate/export evidence missing; ","")&amp;IF(AND(C2686="Credit Note",H2686&gt;0),"Credit note should be negative; ","")&amp;IF(AND(C2686="Simplified Tax Invoice",F2686="B2B - VAT registered"),"Simplified invoice issued to VAT-registered B2B; ",""))</f>
        <v/>
      </c>
    </row>
    <row r="2687">
      <c r="A2687" s="17" t="n"/>
      <c r="B2687" s="14" t="n"/>
      <c r="C2687" s="14" t="n"/>
      <c r="D2687" s="14" t="n"/>
      <c r="E2687" s="16" t="n"/>
      <c r="F2687" s="14" t="n"/>
      <c r="G2687" s="14" t="n"/>
      <c r="H2687" s="19" t="n"/>
      <c r="I2687" s="19" t="n"/>
      <c r="J2687" s="34">
        <f>IF(A2687="","",H2687+I2687)</f>
        <v/>
      </c>
      <c r="K2687" s="14" t="n"/>
      <c r="L2687" s="14" t="n"/>
      <c r="M2687" s="14" t="n"/>
      <c r="N2687" s="14" t="n"/>
      <c r="O2687" s="20">
        <f>IF(A2687="","",SUMPRODUCT((A2687&gt;=Setup!$C$19:$C$30)*(A2687&lt;=Setup!$D$19:$D$30)*Setup!$A$19:$A$30))</f>
        <v/>
      </c>
      <c r="P2687" s="34">
        <f>IF(A2687="","",IF(G2687="Standard 15% (Box 1)",ROUND(H2687*Setup!$B$9,2),0))</f>
        <v/>
      </c>
      <c r="Q2687" s="34">
        <f>IF(A2687="","",I2687-P2687)</f>
        <v/>
      </c>
      <c r="R2687" s="23">
        <f>IF(A2687="","",IF(O2687=0,"Outside audit periods; ","")&amp;IF(G2687="","No VAT category; ","")&amp;IF(ABS(Q2687)&gt;Setup!$B$10,"VAT ≠ 15% × net; ","")&amp;IF(AND(F2687="B2B - VAT registered",NOT(AND(LEN(E2687)=15,LEFT(E2687,1)="3",RIGHT(E2687,1)="3",ISNUMBER(--E2687)))),"Invalid/missing customer VAT no; ","")&amp;IF(L2687&lt;&gt;"Yes","Not reported/cleared on FATOORA; ","")&amp;IF(AND(OR(G2687="Zero-rated domestic (Box 3)",G2687="Export (Box 4)"),N2687=""),"Zero-rate/export evidence missing; ","")&amp;IF(AND(C2687="Credit Note",H2687&gt;0),"Credit note should be negative; ","")&amp;IF(AND(C2687="Simplified Tax Invoice",F2687="B2B - VAT registered"),"Simplified invoice issued to VAT-registered B2B; ",""))</f>
        <v/>
      </c>
    </row>
    <row r="2688">
      <c r="A2688" s="17" t="n"/>
      <c r="B2688" s="14" t="n"/>
      <c r="C2688" s="14" t="n"/>
      <c r="D2688" s="14" t="n"/>
      <c r="E2688" s="16" t="n"/>
      <c r="F2688" s="14" t="n"/>
      <c r="G2688" s="14" t="n"/>
      <c r="H2688" s="19" t="n"/>
      <c r="I2688" s="19" t="n"/>
      <c r="J2688" s="34">
        <f>IF(A2688="","",H2688+I2688)</f>
        <v/>
      </c>
      <c r="K2688" s="14" t="n"/>
      <c r="L2688" s="14" t="n"/>
      <c r="M2688" s="14" t="n"/>
      <c r="N2688" s="14" t="n"/>
      <c r="O2688" s="20">
        <f>IF(A2688="","",SUMPRODUCT((A2688&gt;=Setup!$C$19:$C$30)*(A2688&lt;=Setup!$D$19:$D$30)*Setup!$A$19:$A$30))</f>
        <v/>
      </c>
      <c r="P2688" s="34">
        <f>IF(A2688="","",IF(G2688="Standard 15% (Box 1)",ROUND(H2688*Setup!$B$9,2),0))</f>
        <v/>
      </c>
      <c r="Q2688" s="34">
        <f>IF(A2688="","",I2688-P2688)</f>
        <v/>
      </c>
      <c r="R2688" s="23">
        <f>IF(A2688="","",IF(O2688=0,"Outside audit periods; ","")&amp;IF(G2688="","No VAT category; ","")&amp;IF(ABS(Q2688)&gt;Setup!$B$10,"VAT ≠ 15% × net; ","")&amp;IF(AND(F2688="B2B - VAT registered",NOT(AND(LEN(E2688)=15,LEFT(E2688,1)="3",RIGHT(E2688,1)="3",ISNUMBER(--E2688)))),"Invalid/missing customer VAT no; ","")&amp;IF(L2688&lt;&gt;"Yes","Not reported/cleared on FATOORA; ","")&amp;IF(AND(OR(G2688="Zero-rated domestic (Box 3)",G2688="Export (Box 4)"),N2688=""),"Zero-rate/export evidence missing; ","")&amp;IF(AND(C2688="Credit Note",H2688&gt;0),"Credit note should be negative; ","")&amp;IF(AND(C2688="Simplified Tax Invoice",F2688="B2B - VAT registered"),"Simplified invoice issued to VAT-registered B2B; ",""))</f>
        <v/>
      </c>
    </row>
    <row r="2689">
      <c r="A2689" s="17" t="n"/>
      <c r="B2689" s="14" t="n"/>
      <c r="C2689" s="14" t="n"/>
      <c r="D2689" s="14" t="n"/>
      <c r="E2689" s="16" t="n"/>
      <c r="F2689" s="14" t="n"/>
      <c r="G2689" s="14" t="n"/>
      <c r="H2689" s="19" t="n"/>
      <c r="I2689" s="19" t="n"/>
      <c r="J2689" s="34">
        <f>IF(A2689="","",H2689+I2689)</f>
        <v/>
      </c>
      <c r="K2689" s="14" t="n"/>
      <c r="L2689" s="14" t="n"/>
      <c r="M2689" s="14" t="n"/>
      <c r="N2689" s="14" t="n"/>
      <c r="O2689" s="20">
        <f>IF(A2689="","",SUMPRODUCT((A2689&gt;=Setup!$C$19:$C$30)*(A2689&lt;=Setup!$D$19:$D$30)*Setup!$A$19:$A$30))</f>
        <v/>
      </c>
      <c r="P2689" s="34">
        <f>IF(A2689="","",IF(G2689="Standard 15% (Box 1)",ROUND(H2689*Setup!$B$9,2),0))</f>
        <v/>
      </c>
      <c r="Q2689" s="34">
        <f>IF(A2689="","",I2689-P2689)</f>
        <v/>
      </c>
      <c r="R2689" s="23">
        <f>IF(A2689="","",IF(O2689=0,"Outside audit periods; ","")&amp;IF(G2689="","No VAT category; ","")&amp;IF(ABS(Q2689)&gt;Setup!$B$10,"VAT ≠ 15% × net; ","")&amp;IF(AND(F2689="B2B - VAT registered",NOT(AND(LEN(E2689)=15,LEFT(E2689,1)="3",RIGHT(E2689,1)="3",ISNUMBER(--E2689)))),"Invalid/missing customer VAT no; ","")&amp;IF(L2689&lt;&gt;"Yes","Not reported/cleared on FATOORA; ","")&amp;IF(AND(OR(G2689="Zero-rated domestic (Box 3)",G2689="Export (Box 4)"),N2689=""),"Zero-rate/export evidence missing; ","")&amp;IF(AND(C2689="Credit Note",H2689&gt;0),"Credit note should be negative; ","")&amp;IF(AND(C2689="Simplified Tax Invoice",F2689="B2B - VAT registered"),"Simplified invoice issued to VAT-registered B2B; ",""))</f>
        <v/>
      </c>
    </row>
    <row r="2690">
      <c r="A2690" s="17" t="n"/>
      <c r="B2690" s="14" t="n"/>
      <c r="C2690" s="14" t="n"/>
      <c r="D2690" s="14" t="n"/>
      <c r="E2690" s="16" t="n"/>
      <c r="F2690" s="14" t="n"/>
      <c r="G2690" s="14" t="n"/>
      <c r="H2690" s="19" t="n"/>
      <c r="I2690" s="19" t="n"/>
      <c r="J2690" s="34">
        <f>IF(A2690="","",H2690+I2690)</f>
        <v/>
      </c>
      <c r="K2690" s="14" t="n"/>
      <c r="L2690" s="14" t="n"/>
      <c r="M2690" s="14" t="n"/>
      <c r="N2690" s="14" t="n"/>
      <c r="O2690" s="20">
        <f>IF(A2690="","",SUMPRODUCT((A2690&gt;=Setup!$C$19:$C$30)*(A2690&lt;=Setup!$D$19:$D$30)*Setup!$A$19:$A$30))</f>
        <v/>
      </c>
      <c r="P2690" s="34">
        <f>IF(A2690="","",IF(G2690="Standard 15% (Box 1)",ROUND(H2690*Setup!$B$9,2),0))</f>
        <v/>
      </c>
      <c r="Q2690" s="34">
        <f>IF(A2690="","",I2690-P2690)</f>
        <v/>
      </c>
      <c r="R2690" s="23">
        <f>IF(A2690="","",IF(O2690=0,"Outside audit periods; ","")&amp;IF(G2690="","No VAT category; ","")&amp;IF(ABS(Q2690)&gt;Setup!$B$10,"VAT ≠ 15% × net; ","")&amp;IF(AND(F2690="B2B - VAT registered",NOT(AND(LEN(E2690)=15,LEFT(E2690,1)="3",RIGHT(E2690,1)="3",ISNUMBER(--E2690)))),"Invalid/missing customer VAT no; ","")&amp;IF(L2690&lt;&gt;"Yes","Not reported/cleared on FATOORA; ","")&amp;IF(AND(OR(G2690="Zero-rated domestic (Box 3)",G2690="Export (Box 4)"),N2690=""),"Zero-rate/export evidence missing; ","")&amp;IF(AND(C2690="Credit Note",H2690&gt;0),"Credit note should be negative; ","")&amp;IF(AND(C2690="Simplified Tax Invoice",F2690="B2B - VAT registered"),"Simplified invoice issued to VAT-registered B2B; ",""))</f>
        <v/>
      </c>
    </row>
    <row r="2691">
      <c r="A2691" s="17" t="n"/>
      <c r="B2691" s="14" t="n"/>
      <c r="C2691" s="14" t="n"/>
      <c r="D2691" s="14" t="n"/>
      <c r="E2691" s="16" t="n"/>
      <c r="F2691" s="14" t="n"/>
      <c r="G2691" s="14" t="n"/>
      <c r="H2691" s="19" t="n"/>
      <c r="I2691" s="19" t="n"/>
      <c r="J2691" s="34">
        <f>IF(A2691="","",H2691+I2691)</f>
        <v/>
      </c>
      <c r="K2691" s="14" t="n"/>
      <c r="L2691" s="14" t="n"/>
      <c r="M2691" s="14" t="n"/>
      <c r="N2691" s="14" t="n"/>
      <c r="O2691" s="20">
        <f>IF(A2691="","",SUMPRODUCT((A2691&gt;=Setup!$C$19:$C$30)*(A2691&lt;=Setup!$D$19:$D$30)*Setup!$A$19:$A$30))</f>
        <v/>
      </c>
      <c r="P2691" s="34">
        <f>IF(A2691="","",IF(G2691="Standard 15% (Box 1)",ROUND(H2691*Setup!$B$9,2),0))</f>
        <v/>
      </c>
      <c r="Q2691" s="34">
        <f>IF(A2691="","",I2691-P2691)</f>
        <v/>
      </c>
      <c r="R2691" s="23">
        <f>IF(A2691="","",IF(O2691=0,"Outside audit periods; ","")&amp;IF(G2691="","No VAT category; ","")&amp;IF(ABS(Q2691)&gt;Setup!$B$10,"VAT ≠ 15% × net; ","")&amp;IF(AND(F2691="B2B - VAT registered",NOT(AND(LEN(E2691)=15,LEFT(E2691,1)="3",RIGHT(E2691,1)="3",ISNUMBER(--E2691)))),"Invalid/missing customer VAT no; ","")&amp;IF(L2691&lt;&gt;"Yes","Not reported/cleared on FATOORA; ","")&amp;IF(AND(OR(G2691="Zero-rated domestic (Box 3)",G2691="Export (Box 4)"),N2691=""),"Zero-rate/export evidence missing; ","")&amp;IF(AND(C2691="Credit Note",H2691&gt;0),"Credit note should be negative; ","")&amp;IF(AND(C2691="Simplified Tax Invoice",F2691="B2B - VAT registered"),"Simplified invoice issued to VAT-registered B2B; ",""))</f>
        <v/>
      </c>
    </row>
    <row r="2692">
      <c r="A2692" s="17" t="n"/>
      <c r="B2692" s="14" t="n"/>
      <c r="C2692" s="14" t="n"/>
      <c r="D2692" s="14" t="n"/>
      <c r="E2692" s="16" t="n"/>
      <c r="F2692" s="14" t="n"/>
      <c r="G2692" s="14" t="n"/>
      <c r="H2692" s="19" t="n"/>
      <c r="I2692" s="19" t="n"/>
      <c r="J2692" s="34">
        <f>IF(A2692="","",H2692+I2692)</f>
        <v/>
      </c>
      <c r="K2692" s="14" t="n"/>
      <c r="L2692" s="14" t="n"/>
      <c r="M2692" s="14" t="n"/>
      <c r="N2692" s="14" t="n"/>
      <c r="O2692" s="20">
        <f>IF(A2692="","",SUMPRODUCT((A2692&gt;=Setup!$C$19:$C$30)*(A2692&lt;=Setup!$D$19:$D$30)*Setup!$A$19:$A$30))</f>
        <v/>
      </c>
      <c r="P2692" s="34">
        <f>IF(A2692="","",IF(G2692="Standard 15% (Box 1)",ROUND(H2692*Setup!$B$9,2),0))</f>
        <v/>
      </c>
      <c r="Q2692" s="34">
        <f>IF(A2692="","",I2692-P2692)</f>
        <v/>
      </c>
      <c r="R2692" s="23">
        <f>IF(A2692="","",IF(O2692=0,"Outside audit periods; ","")&amp;IF(G2692="","No VAT category; ","")&amp;IF(ABS(Q2692)&gt;Setup!$B$10,"VAT ≠ 15% × net; ","")&amp;IF(AND(F2692="B2B - VAT registered",NOT(AND(LEN(E2692)=15,LEFT(E2692,1)="3",RIGHT(E2692,1)="3",ISNUMBER(--E2692)))),"Invalid/missing customer VAT no; ","")&amp;IF(L2692&lt;&gt;"Yes","Not reported/cleared on FATOORA; ","")&amp;IF(AND(OR(G2692="Zero-rated domestic (Box 3)",G2692="Export (Box 4)"),N2692=""),"Zero-rate/export evidence missing; ","")&amp;IF(AND(C2692="Credit Note",H2692&gt;0),"Credit note should be negative; ","")&amp;IF(AND(C2692="Simplified Tax Invoice",F2692="B2B - VAT registered"),"Simplified invoice issued to VAT-registered B2B; ",""))</f>
        <v/>
      </c>
    </row>
    <row r="2693">
      <c r="A2693" s="17" t="n"/>
      <c r="B2693" s="14" t="n"/>
      <c r="C2693" s="14" t="n"/>
      <c r="D2693" s="14" t="n"/>
      <c r="E2693" s="16" t="n"/>
      <c r="F2693" s="14" t="n"/>
      <c r="G2693" s="14" t="n"/>
      <c r="H2693" s="19" t="n"/>
      <c r="I2693" s="19" t="n"/>
      <c r="J2693" s="34">
        <f>IF(A2693="","",H2693+I2693)</f>
        <v/>
      </c>
      <c r="K2693" s="14" t="n"/>
      <c r="L2693" s="14" t="n"/>
      <c r="M2693" s="14" t="n"/>
      <c r="N2693" s="14" t="n"/>
      <c r="O2693" s="20">
        <f>IF(A2693="","",SUMPRODUCT((A2693&gt;=Setup!$C$19:$C$30)*(A2693&lt;=Setup!$D$19:$D$30)*Setup!$A$19:$A$30))</f>
        <v/>
      </c>
      <c r="P2693" s="34">
        <f>IF(A2693="","",IF(G2693="Standard 15% (Box 1)",ROUND(H2693*Setup!$B$9,2),0))</f>
        <v/>
      </c>
      <c r="Q2693" s="34">
        <f>IF(A2693="","",I2693-P2693)</f>
        <v/>
      </c>
      <c r="R2693" s="23">
        <f>IF(A2693="","",IF(O2693=0,"Outside audit periods; ","")&amp;IF(G2693="","No VAT category; ","")&amp;IF(ABS(Q2693)&gt;Setup!$B$10,"VAT ≠ 15% × net; ","")&amp;IF(AND(F2693="B2B - VAT registered",NOT(AND(LEN(E2693)=15,LEFT(E2693,1)="3",RIGHT(E2693,1)="3",ISNUMBER(--E2693)))),"Invalid/missing customer VAT no; ","")&amp;IF(L2693&lt;&gt;"Yes","Not reported/cleared on FATOORA; ","")&amp;IF(AND(OR(G2693="Zero-rated domestic (Box 3)",G2693="Export (Box 4)"),N2693=""),"Zero-rate/export evidence missing; ","")&amp;IF(AND(C2693="Credit Note",H2693&gt;0),"Credit note should be negative; ","")&amp;IF(AND(C2693="Simplified Tax Invoice",F2693="B2B - VAT registered"),"Simplified invoice issued to VAT-registered B2B; ",""))</f>
        <v/>
      </c>
    </row>
    <row r="2694">
      <c r="A2694" s="17" t="n"/>
      <c r="B2694" s="14" t="n"/>
      <c r="C2694" s="14" t="n"/>
      <c r="D2694" s="14" t="n"/>
      <c r="E2694" s="16" t="n"/>
      <c r="F2694" s="14" t="n"/>
      <c r="G2694" s="14" t="n"/>
      <c r="H2694" s="19" t="n"/>
      <c r="I2694" s="19" t="n"/>
      <c r="J2694" s="34">
        <f>IF(A2694="","",H2694+I2694)</f>
        <v/>
      </c>
      <c r="K2694" s="14" t="n"/>
      <c r="L2694" s="14" t="n"/>
      <c r="M2694" s="14" t="n"/>
      <c r="N2694" s="14" t="n"/>
      <c r="O2694" s="20">
        <f>IF(A2694="","",SUMPRODUCT((A2694&gt;=Setup!$C$19:$C$30)*(A2694&lt;=Setup!$D$19:$D$30)*Setup!$A$19:$A$30))</f>
        <v/>
      </c>
      <c r="P2694" s="34">
        <f>IF(A2694="","",IF(G2694="Standard 15% (Box 1)",ROUND(H2694*Setup!$B$9,2),0))</f>
        <v/>
      </c>
      <c r="Q2694" s="34">
        <f>IF(A2694="","",I2694-P2694)</f>
        <v/>
      </c>
      <c r="R2694" s="23">
        <f>IF(A2694="","",IF(O2694=0,"Outside audit periods; ","")&amp;IF(G2694="","No VAT category; ","")&amp;IF(ABS(Q2694)&gt;Setup!$B$10,"VAT ≠ 15% × net; ","")&amp;IF(AND(F2694="B2B - VAT registered",NOT(AND(LEN(E2694)=15,LEFT(E2694,1)="3",RIGHT(E2694,1)="3",ISNUMBER(--E2694)))),"Invalid/missing customer VAT no; ","")&amp;IF(L2694&lt;&gt;"Yes","Not reported/cleared on FATOORA; ","")&amp;IF(AND(OR(G2694="Zero-rated domestic (Box 3)",G2694="Export (Box 4)"),N2694=""),"Zero-rate/export evidence missing; ","")&amp;IF(AND(C2694="Credit Note",H2694&gt;0),"Credit note should be negative; ","")&amp;IF(AND(C2694="Simplified Tax Invoice",F2694="B2B - VAT registered"),"Simplified invoice issued to VAT-registered B2B; ",""))</f>
        <v/>
      </c>
    </row>
    <row r="2695">
      <c r="A2695" s="17" t="n"/>
      <c r="B2695" s="14" t="n"/>
      <c r="C2695" s="14" t="n"/>
      <c r="D2695" s="14" t="n"/>
      <c r="E2695" s="16" t="n"/>
      <c r="F2695" s="14" t="n"/>
      <c r="G2695" s="14" t="n"/>
      <c r="H2695" s="19" t="n"/>
      <c r="I2695" s="19" t="n"/>
      <c r="J2695" s="34">
        <f>IF(A2695="","",H2695+I2695)</f>
        <v/>
      </c>
      <c r="K2695" s="14" t="n"/>
      <c r="L2695" s="14" t="n"/>
      <c r="M2695" s="14" t="n"/>
      <c r="N2695" s="14" t="n"/>
      <c r="O2695" s="20">
        <f>IF(A2695="","",SUMPRODUCT((A2695&gt;=Setup!$C$19:$C$30)*(A2695&lt;=Setup!$D$19:$D$30)*Setup!$A$19:$A$30))</f>
        <v/>
      </c>
      <c r="P2695" s="34">
        <f>IF(A2695="","",IF(G2695="Standard 15% (Box 1)",ROUND(H2695*Setup!$B$9,2),0))</f>
        <v/>
      </c>
      <c r="Q2695" s="34">
        <f>IF(A2695="","",I2695-P2695)</f>
        <v/>
      </c>
      <c r="R2695" s="23">
        <f>IF(A2695="","",IF(O2695=0,"Outside audit periods; ","")&amp;IF(G2695="","No VAT category; ","")&amp;IF(ABS(Q2695)&gt;Setup!$B$10,"VAT ≠ 15% × net; ","")&amp;IF(AND(F2695="B2B - VAT registered",NOT(AND(LEN(E2695)=15,LEFT(E2695,1)="3",RIGHT(E2695,1)="3",ISNUMBER(--E2695)))),"Invalid/missing customer VAT no; ","")&amp;IF(L2695&lt;&gt;"Yes","Not reported/cleared on FATOORA; ","")&amp;IF(AND(OR(G2695="Zero-rated domestic (Box 3)",G2695="Export (Box 4)"),N2695=""),"Zero-rate/export evidence missing; ","")&amp;IF(AND(C2695="Credit Note",H2695&gt;0),"Credit note should be negative; ","")&amp;IF(AND(C2695="Simplified Tax Invoice",F2695="B2B - VAT registered"),"Simplified invoice issued to VAT-registered B2B; ",""))</f>
        <v/>
      </c>
    </row>
    <row r="2696">
      <c r="A2696" s="17" t="n"/>
      <c r="B2696" s="14" t="n"/>
      <c r="C2696" s="14" t="n"/>
      <c r="D2696" s="14" t="n"/>
      <c r="E2696" s="16" t="n"/>
      <c r="F2696" s="14" t="n"/>
      <c r="G2696" s="14" t="n"/>
      <c r="H2696" s="19" t="n"/>
      <c r="I2696" s="19" t="n"/>
      <c r="J2696" s="34">
        <f>IF(A2696="","",H2696+I2696)</f>
        <v/>
      </c>
      <c r="K2696" s="14" t="n"/>
      <c r="L2696" s="14" t="n"/>
      <c r="M2696" s="14" t="n"/>
      <c r="N2696" s="14" t="n"/>
      <c r="O2696" s="20">
        <f>IF(A2696="","",SUMPRODUCT((A2696&gt;=Setup!$C$19:$C$30)*(A2696&lt;=Setup!$D$19:$D$30)*Setup!$A$19:$A$30))</f>
        <v/>
      </c>
      <c r="P2696" s="34">
        <f>IF(A2696="","",IF(G2696="Standard 15% (Box 1)",ROUND(H2696*Setup!$B$9,2),0))</f>
        <v/>
      </c>
      <c r="Q2696" s="34">
        <f>IF(A2696="","",I2696-P2696)</f>
        <v/>
      </c>
      <c r="R2696" s="23">
        <f>IF(A2696="","",IF(O2696=0,"Outside audit periods; ","")&amp;IF(G2696="","No VAT category; ","")&amp;IF(ABS(Q2696)&gt;Setup!$B$10,"VAT ≠ 15% × net; ","")&amp;IF(AND(F2696="B2B - VAT registered",NOT(AND(LEN(E2696)=15,LEFT(E2696,1)="3",RIGHT(E2696,1)="3",ISNUMBER(--E2696)))),"Invalid/missing customer VAT no; ","")&amp;IF(L2696&lt;&gt;"Yes","Not reported/cleared on FATOORA; ","")&amp;IF(AND(OR(G2696="Zero-rated domestic (Box 3)",G2696="Export (Box 4)"),N2696=""),"Zero-rate/export evidence missing; ","")&amp;IF(AND(C2696="Credit Note",H2696&gt;0),"Credit note should be negative; ","")&amp;IF(AND(C2696="Simplified Tax Invoice",F2696="B2B - VAT registered"),"Simplified invoice issued to VAT-registered B2B; ",""))</f>
        <v/>
      </c>
    </row>
    <row r="2697">
      <c r="A2697" s="17" t="n"/>
      <c r="B2697" s="14" t="n"/>
      <c r="C2697" s="14" t="n"/>
      <c r="D2697" s="14" t="n"/>
      <c r="E2697" s="16" t="n"/>
      <c r="F2697" s="14" t="n"/>
      <c r="G2697" s="14" t="n"/>
      <c r="H2697" s="19" t="n"/>
      <c r="I2697" s="19" t="n"/>
      <c r="J2697" s="34">
        <f>IF(A2697="","",H2697+I2697)</f>
        <v/>
      </c>
      <c r="K2697" s="14" t="n"/>
      <c r="L2697" s="14" t="n"/>
      <c r="M2697" s="14" t="n"/>
      <c r="N2697" s="14" t="n"/>
      <c r="O2697" s="20">
        <f>IF(A2697="","",SUMPRODUCT((A2697&gt;=Setup!$C$19:$C$30)*(A2697&lt;=Setup!$D$19:$D$30)*Setup!$A$19:$A$30))</f>
        <v/>
      </c>
      <c r="P2697" s="34">
        <f>IF(A2697="","",IF(G2697="Standard 15% (Box 1)",ROUND(H2697*Setup!$B$9,2),0))</f>
        <v/>
      </c>
      <c r="Q2697" s="34">
        <f>IF(A2697="","",I2697-P2697)</f>
        <v/>
      </c>
      <c r="R2697" s="23">
        <f>IF(A2697="","",IF(O2697=0,"Outside audit periods; ","")&amp;IF(G2697="","No VAT category; ","")&amp;IF(ABS(Q2697)&gt;Setup!$B$10,"VAT ≠ 15% × net; ","")&amp;IF(AND(F2697="B2B - VAT registered",NOT(AND(LEN(E2697)=15,LEFT(E2697,1)="3",RIGHT(E2697,1)="3",ISNUMBER(--E2697)))),"Invalid/missing customer VAT no; ","")&amp;IF(L2697&lt;&gt;"Yes","Not reported/cleared on FATOORA; ","")&amp;IF(AND(OR(G2697="Zero-rated domestic (Box 3)",G2697="Export (Box 4)"),N2697=""),"Zero-rate/export evidence missing; ","")&amp;IF(AND(C2697="Credit Note",H2697&gt;0),"Credit note should be negative; ","")&amp;IF(AND(C2697="Simplified Tax Invoice",F2697="B2B - VAT registered"),"Simplified invoice issued to VAT-registered B2B; ",""))</f>
        <v/>
      </c>
    </row>
    <row r="2698">
      <c r="A2698" s="17" t="n"/>
      <c r="B2698" s="14" t="n"/>
      <c r="C2698" s="14" t="n"/>
      <c r="D2698" s="14" t="n"/>
      <c r="E2698" s="16" t="n"/>
      <c r="F2698" s="14" t="n"/>
      <c r="G2698" s="14" t="n"/>
      <c r="H2698" s="19" t="n"/>
      <c r="I2698" s="19" t="n"/>
      <c r="J2698" s="34">
        <f>IF(A2698="","",H2698+I2698)</f>
        <v/>
      </c>
      <c r="K2698" s="14" t="n"/>
      <c r="L2698" s="14" t="n"/>
      <c r="M2698" s="14" t="n"/>
      <c r="N2698" s="14" t="n"/>
      <c r="O2698" s="20">
        <f>IF(A2698="","",SUMPRODUCT((A2698&gt;=Setup!$C$19:$C$30)*(A2698&lt;=Setup!$D$19:$D$30)*Setup!$A$19:$A$30))</f>
        <v/>
      </c>
      <c r="P2698" s="34">
        <f>IF(A2698="","",IF(G2698="Standard 15% (Box 1)",ROUND(H2698*Setup!$B$9,2),0))</f>
        <v/>
      </c>
      <c r="Q2698" s="34">
        <f>IF(A2698="","",I2698-P2698)</f>
        <v/>
      </c>
      <c r="R2698" s="23">
        <f>IF(A2698="","",IF(O2698=0,"Outside audit periods; ","")&amp;IF(G2698="","No VAT category; ","")&amp;IF(ABS(Q2698)&gt;Setup!$B$10,"VAT ≠ 15% × net; ","")&amp;IF(AND(F2698="B2B - VAT registered",NOT(AND(LEN(E2698)=15,LEFT(E2698,1)="3",RIGHT(E2698,1)="3",ISNUMBER(--E2698)))),"Invalid/missing customer VAT no; ","")&amp;IF(L2698&lt;&gt;"Yes","Not reported/cleared on FATOORA; ","")&amp;IF(AND(OR(G2698="Zero-rated domestic (Box 3)",G2698="Export (Box 4)"),N2698=""),"Zero-rate/export evidence missing; ","")&amp;IF(AND(C2698="Credit Note",H2698&gt;0),"Credit note should be negative; ","")&amp;IF(AND(C2698="Simplified Tax Invoice",F2698="B2B - VAT registered"),"Simplified invoice issued to VAT-registered B2B; ",""))</f>
        <v/>
      </c>
    </row>
    <row r="2699">
      <c r="A2699" s="17" t="n"/>
      <c r="B2699" s="14" t="n"/>
      <c r="C2699" s="14" t="n"/>
      <c r="D2699" s="14" t="n"/>
      <c r="E2699" s="16" t="n"/>
      <c r="F2699" s="14" t="n"/>
      <c r="G2699" s="14" t="n"/>
      <c r="H2699" s="19" t="n"/>
      <c r="I2699" s="19" t="n"/>
      <c r="J2699" s="34">
        <f>IF(A2699="","",H2699+I2699)</f>
        <v/>
      </c>
      <c r="K2699" s="14" t="n"/>
      <c r="L2699" s="14" t="n"/>
      <c r="M2699" s="14" t="n"/>
      <c r="N2699" s="14" t="n"/>
      <c r="O2699" s="20">
        <f>IF(A2699="","",SUMPRODUCT((A2699&gt;=Setup!$C$19:$C$30)*(A2699&lt;=Setup!$D$19:$D$30)*Setup!$A$19:$A$30))</f>
        <v/>
      </c>
      <c r="P2699" s="34">
        <f>IF(A2699="","",IF(G2699="Standard 15% (Box 1)",ROUND(H2699*Setup!$B$9,2),0))</f>
        <v/>
      </c>
      <c r="Q2699" s="34">
        <f>IF(A2699="","",I2699-P2699)</f>
        <v/>
      </c>
      <c r="R2699" s="23">
        <f>IF(A2699="","",IF(O2699=0,"Outside audit periods; ","")&amp;IF(G2699="","No VAT category; ","")&amp;IF(ABS(Q2699)&gt;Setup!$B$10,"VAT ≠ 15% × net; ","")&amp;IF(AND(F2699="B2B - VAT registered",NOT(AND(LEN(E2699)=15,LEFT(E2699,1)="3",RIGHT(E2699,1)="3",ISNUMBER(--E2699)))),"Invalid/missing customer VAT no; ","")&amp;IF(L2699&lt;&gt;"Yes","Not reported/cleared on FATOORA; ","")&amp;IF(AND(OR(G2699="Zero-rated domestic (Box 3)",G2699="Export (Box 4)"),N2699=""),"Zero-rate/export evidence missing; ","")&amp;IF(AND(C2699="Credit Note",H2699&gt;0),"Credit note should be negative; ","")&amp;IF(AND(C2699="Simplified Tax Invoice",F2699="B2B - VAT registered"),"Simplified invoice issued to VAT-registered B2B; ",""))</f>
        <v/>
      </c>
    </row>
    <row r="2700">
      <c r="A2700" s="17" t="n"/>
      <c r="B2700" s="14" t="n"/>
      <c r="C2700" s="14" t="n"/>
      <c r="D2700" s="14" t="n"/>
      <c r="E2700" s="16" t="n"/>
      <c r="F2700" s="14" t="n"/>
      <c r="G2700" s="14" t="n"/>
      <c r="H2700" s="19" t="n"/>
      <c r="I2700" s="19" t="n"/>
      <c r="J2700" s="34">
        <f>IF(A2700="","",H2700+I2700)</f>
        <v/>
      </c>
      <c r="K2700" s="14" t="n"/>
      <c r="L2700" s="14" t="n"/>
      <c r="M2700" s="14" t="n"/>
      <c r="N2700" s="14" t="n"/>
      <c r="O2700" s="20">
        <f>IF(A2700="","",SUMPRODUCT((A2700&gt;=Setup!$C$19:$C$30)*(A2700&lt;=Setup!$D$19:$D$30)*Setup!$A$19:$A$30))</f>
        <v/>
      </c>
      <c r="P2700" s="34">
        <f>IF(A2700="","",IF(G2700="Standard 15% (Box 1)",ROUND(H2700*Setup!$B$9,2),0))</f>
        <v/>
      </c>
      <c r="Q2700" s="34">
        <f>IF(A2700="","",I2700-P2700)</f>
        <v/>
      </c>
      <c r="R2700" s="23">
        <f>IF(A2700="","",IF(O2700=0,"Outside audit periods; ","")&amp;IF(G2700="","No VAT category; ","")&amp;IF(ABS(Q2700)&gt;Setup!$B$10,"VAT ≠ 15% × net; ","")&amp;IF(AND(F2700="B2B - VAT registered",NOT(AND(LEN(E2700)=15,LEFT(E2700,1)="3",RIGHT(E2700,1)="3",ISNUMBER(--E2700)))),"Invalid/missing customer VAT no; ","")&amp;IF(L2700&lt;&gt;"Yes","Not reported/cleared on FATOORA; ","")&amp;IF(AND(OR(G2700="Zero-rated domestic (Box 3)",G2700="Export (Box 4)"),N2700=""),"Zero-rate/export evidence missing; ","")&amp;IF(AND(C2700="Credit Note",H2700&gt;0),"Credit note should be negative; ","")&amp;IF(AND(C2700="Simplified Tax Invoice",F2700="B2B - VAT registered"),"Simplified invoice issued to VAT-registered B2B; ",""))</f>
        <v/>
      </c>
    </row>
    <row r="2701">
      <c r="A2701" s="17" t="n"/>
      <c r="B2701" s="14" t="n"/>
      <c r="C2701" s="14" t="n"/>
      <c r="D2701" s="14" t="n"/>
      <c r="E2701" s="16" t="n"/>
      <c r="F2701" s="14" t="n"/>
      <c r="G2701" s="14" t="n"/>
      <c r="H2701" s="19" t="n"/>
      <c r="I2701" s="19" t="n"/>
      <c r="J2701" s="34">
        <f>IF(A2701="","",H2701+I2701)</f>
        <v/>
      </c>
      <c r="K2701" s="14" t="n"/>
      <c r="L2701" s="14" t="n"/>
      <c r="M2701" s="14" t="n"/>
      <c r="N2701" s="14" t="n"/>
      <c r="O2701" s="20">
        <f>IF(A2701="","",SUMPRODUCT((A2701&gt;=Setup!$C$19:$C$30)*(A2701&lt;=Setup!$D$19:$D$30)*Setup!$A$19:$A$30))</f>
        <v/>
      </c>
      <c r="P2701" s="34">
        <f>IF(A2701="","",IF(G2701="Standard 15% (Box 1)",ROUND(H2701*Setup!$B$9,2),0))</f>
        <v/>
      </c>
      <c r="Q2701" s="34">
        <f>IF(A2701="","",I2701-P2701)</f>
        <v/>
      </c>
      <c r="R2701" s="23">
        <f>IF(A2701="","",IF(O2701=0,"Outside audit periods; ","")&amp;IF(G2701="","No VAT category; ","")&amp;IF(ABS(Q2701)&gt;Setup!$B$10,"VAT ≠ 15% × net; ","")&amp;IF(AND(F2701="B2B - VAT registered",NOT(AND(LEN(E2701)=15,LEFT(E2701,1)="3",RIGHT(E2701,1)="3",ISNUMBER(--E2701)))),"Invalid/missing customer VAT no; ","")&amp;IF(L2701&lt;&gt;"Yes","Not reported/cleared on FATOORA; ","")&amp;IF(AND(OR(G2701="Zero-rated domestic (Box 3)",G2701="Export (Box 4)"),N2701=""),"Zero-rate/export evidence missing; ","")&amp;IF(AND(C2701="Credit Note",H2701&gt;0),"Credit note should be negative; ","")&amp;IF(AND(C2701="Simplified Tax Invoice",F2701="B2B - VAT registered"),"Simplified invoice issued to VAT-registered B2B; ",""))</f>
        <v/>
      </c>
    </row>
    <row r="2702">
      <c r="A2702" s="17" t="n"/>
      <c r="B2702" s="14" t="n"/>
      <c r="C2702" s="14" t="n"/>
      <c r="D2702" s="14" t="n"/>
      <c r="E2702" s="16" t="n"/>
      <c r="F2702" s="14" t="n"/>
      <c r="G2702" s="14" t="n"/>
      <c r="H2702" s="19" t="n"/>
      <c r="I2702" s="19" t="n"/>
      <c r="J2702" s="34">
        <f>IF(A2702="","",H2702+I2702)</f>
        <v/>
      </c>
      <c r="K2702" s="14" t="n"/>
      <c r="L2702" s="14" t="n"/>
      <c r="M2702" s="14" t="n"/>
      <c r="N2702" s="14" t="n"/>
      <c r="O2702" s="20">
        <f>IF(A2702="","",SUMPRODUCT((A2702&gt;=Setup!$C$19:$C$30)*(A2702&lt;=Setup!$D$19:$D$30)*Setup!$A$19:$A$30))</f>
        <v/>
      </c>
      <c r="P2702" s="34">
        <f>IF(A2702="","",IF(G2702="Standard 15% (Box 1)",ROUND(H2702*Setup!$B$9,2),0))</f>
        <v/>
      </c>
      <c r="Q2702" s="34">
        <f>IF(A2702="","",I2702-P2702)</f>
        <v/>
      </c>
      <c r="R2702" s="23">
        <f>IF(A2702="","",IF(O2702=0,"Outside audit periods; ","")&amp;IF(G2702="","No VAT category; ","")&amp;IF(ABS(Q2702)&gt;Setup!$B$10,"VAT ≠ 15% × net; ","")&amp;IF(AND(F2702="B2B - VAT registered",NOT(AND(LEN(E2702)=15,LEFT(E2702,1)="3",RIGHT(E2702,1)="3",ISNUMBER(--E2702)))),"Invalid/missing customer VAT no; ","")&amp;IF(L2702&lt;&gt;"Yes","Not reported/cleared on FATOORA; ","")&amp;IF(AND(OR(G2702="Zero-rated domestic (Box 3)",G2702="Export (Box 4)"),N2702=""),"Zero-rate/export evidence missing; ","")&amp;IF(AND(C2702="Credit Note",H2702&gt;0),"Credit note should be negative; ","")&amp;IF(AND(C2702="Simplified Tax Invoice",F2702="B2B - VAT registered"),"Simplified invoice issued to VAT-registered B2B; ",""))</f>
        <v/>
      </c>
    </row>
    <row r="2703">
      <c r="A2703" s="17" t="n"/>
      <c r="B2703" s="14" t="n"/>
      <c r="C2703" s="14" t="n"/>
      <c r="D2703" s="14" t="n"/>
      <c r="E2703" s="16" t="n"/>
      <c r="F2703" s="14" t="n"/>
      <c r="G2703" s="14" t="n"/>
      <c r="H2703" s="19" t="n"/>
      <c r="I2703" s="19" t="n"/>
      <c r="J2703" s="34">
        <f>IF(A2703="","",H2703+I2703)</f>
        <v/>
      </c>
      <c r="K2703" s="14" t="n"/>
      <c r="L2703" s="14" t="n"/>
      <c r="M2703" s="14" t="n"/>
      <c r="N2703" s="14" t="n"/>
      <c r="O2703" s="20">
        <f>IF(A2703="","",SUMPRODUCT((A2703&gt;=Setup!$C$19:$C$30)*(A2703&lt;=Setup!$D$19:$D$30)*Setup!$A$19:$A$30))</f>
        <v/>
      </c>
      <c r="P2703" s="34">
        <f>IF(A2703="","",IF(G2703="Standard 15% (Box 1)",ROUND(H2703*Setup!$B$9,2),0))</f>
        <v/>
      </c>
      <c r="Q2703" s="34">
        <f>IF(A2703="","",I2703-P2703)</f>
        <v/>
      </c>
      <c r="R2703" s="23">
        <f>IF(A2703="","",IF(O2703=0,"Outside audit periods; ","")&amp;IF(G2703="","No VAT category; ","")&amp;IF(ABS(Q2703)&gt;Setup!$B$10,"VAT ≠ 15% × net; ","")&amp;IF(AND(F2703="B2B - VAT registered",NOT(AND(LEN(E2703)=15,LEFT(E2703,1)="3",RIGHT(E2703,1)="3",ISNUMBER(--E2703)))),"Invalid/missing customer VAT no; ","")&amp;IF(L2703&lt;&gt;"Yes","Not reported/cleared on FATOORA; ","")&amp;IF(AND(OR(G2703="Zero-rated domestic (Box 3)",G2703="Export (Box 4)"),N2703=""),"Zero-rate/export evidence missing; ","")&amp;IF(AND(C2703="Credit Note",H2703&gt;0),"Credit note should be negative; ","")&amp;IF(AND(C2703="Simplified Tax Invoice",F2703="B2B - VAT registered"),"Simplified invoice issued to VAT-registered B2B; ",""))</f>
        <v/>
      </c>
    </row>
    <row r="2704">
      <c r="A2704" s="17" t="n"/>
      <c r="B2704" s="14" t="n"/>
      <c r="C2704" s="14" t="n"/>
      <c r="D2704" s="14" t="n"/>
      <c r="E2704" s="16" t="n"/>
      <c r="F2704" s="14" t="n"/>
      <c r="G2704" s="14" t="n"/>
      <c r="H2704" s="19" t="n"/>
      <c r="I2704" s="19" t="n"/>
      <c r="J2704" s="34">
        <f>IF(A2704="","",H2704+I2704)</f>
        <v/>
      </c>
      <c r="K2704" s="14" t="n"/>
      <c r="L2704" s="14" t="n"/>
      <c r="M2704" s="14" t="n"/>
      <c r="N2704" s="14" t="n"/>
      <c r="O2704" s="20">
        <f>IF(A2704="","",SUMPRODUCT((A2704&gt;=Setup!$C$19:$C$30)*(A2704&lt;=Setup!$D$19:$D$30)*Setup!$A$19:$A$30))</f>
        <v/>
      </c>
      <c r="P2704" s="34">
        <f>IF(A2704="","",IF(G2704="Standard 15% (Box 1)",ROUND(H2704*Setup!$B$9,2),0))</f>
        <v/>
      </c>
      <c r="Q2704" s="34">
        <f>IF(A2704="","",I2704-P2704)</f>
        <v/>
      </c>
      <c r="R2704" s="23">
        <f>IF(A2704="","",IF(O2704=0,"Outside audit periods; ","")&amp;IF(G2704="","No VAT category; ","")&amp;IF(ABS(Q2704)&gt;Setup!$B$10,"VAT ≠ 15% × net; ","")&amp;IF(AND(F2704="B2B - VAT registered",NOT(AND(LEN(E2704)=15,LEFT(E2704,1)="3",RIGHT(E2704,1)="3",ISNUMBER(--E2704)))),"Invalid/missing customer VAT no; ","")&amp;IF(L2704&lt;&gt;"Yes","Not reported/cleared on FATOORA; ","")&amp;IF(AND(OR(G2704="Zero-rated domestic (Box 3)",G2704="Export (Box 4)"),N2704=""),"Zero-rate/export evidence missing; ","")&amp;IF(AND(C2704="Credit Note",H2704&gt;0),"Credit note should be negative; ","")&amp;IF(AND(C2704="Simplified Tax Invoice",F2704="B2B - VAT registered"),"Simplified invoice issued to VAT-registered B2B; ",""))</f>
        <v/>
      </c>
    </row>
    <row r="2705">
      <c r="A2705" s="17" t="n"/>
      <c r="B2705" s="14" t="n"/>
      <c r="C2705" s="14" t="n"/>
      <c r="D2705" s="14" t="n"/>
      <c r="E2705" s="16" t="n"/>
      <c r="F2705" s="14" t="n"/>
      <c r="G2705" s="14" t="n"/>
      <c r="H2705" s="19" t="n"/>
      <c r="I2705" s="19" t="n"/>
      <c r="J2705" s="34">
        <f>IF(A2705="","",H2705+I2705)</f>
        <v/>
      </c>
      <c r="K2705" s="14" t="n"/>
      <c r="L2705" s="14" t="n"/>
      <c r="M2705" s="14" t="n"/>
      <c r="N2705" s="14" t="n"/>
      <c r="O2705" s="20">
        <f>IF(A2705="","",SUMPRODUCT((A2705&gt;=Setup!$C$19:$C$30)*(A2705&lt;=Setup!$D$19:$D$30)*Setup!$A$19:$A$30))</f>
        <v/>
      </c>
      <c r="P2705" s="34">
        <f>IF(A2705="","",IF(G2705="Standard 15% (Box 1)",ROUND(H2705*Setup!$B$9,2),0))</f>
        <v/>
      </c>
      <c r="Q2705" s="34">
        <f>IF(A2705="","",I2705-P2705)</f>
        <v/>
      </c>
      <c r="R2705" s="23">
        <f>IF(A2705="","",IF(O2705=0,"Outside audit periods; ","")&amp;IF(G2705="","No VAT category; ","")&amp;IF(ABS(Q2705)&gt;Setup!$B$10,"VAT ≠ 15% × net; ","")&amp;IF(AND(F2705="B2B - VAT registered",NOT(AND(LEN(E2705)=15,LEFT(E2705,1)="3",RIGHT(E2705,1)="3",ISNUMBER(--E2705)))),"Invalid/missing customer VAT no; ","")&amp;IF(L2705&lt;&gt;"Yes","Not reported/cleared on FATOORA; ","")&amp;IF(AND(OR(G2705="Zero-rated domestic (Box 3)",G2705="Export (Box 4)"),N2705=""),"Zero-rate/export evidence missing; ","")&amp;IF(AND(C2705="Credit Note",H2705&gt;0),"Credit note should be negative; ","")&amp;IF(AND(C2705="Simplified Tax Invoice",F2705="B2B - VAT registered"),"Simplified invoice issued to VAT-registered B2B; ",""))</f>
        <v/>
      </c>
    </row>
    <row r="2706">
      <c r="A2706" s="17" t="n"/>
      <c r="B2706" s="14" t="n"/>
      <c r="C2706" s="14" t="n"/>
      <c r="D2706" s="14" t="n"/>
      <c r="E2706" s="16" t="n"/>
      <c r="F2706" s="14" t="n"/>
      <c r="G2706" s="14" t="n"/>
      <c r="H2706" s="19" t="n"/>
      <c r="I2706" s="19" t="n"/>
      <c r="J2706" s="34">
        <f>IF(A2706="","",H2706+I2706)</f>
        <v/>
      </c>
      <c r="K2706" s="14" t="n"/>
      <c r="L2706" s="14" t="n"/>
      <c r="M2706" s="14" t="n"/>
      <c r="N2706" s="14" t="n"/>
      <c r="O2706" s="20">
        <f>IF(A2706="","",SUMPRODUCT((A2706&gt;=Setup!$C$19:$C$30)*(A2706&lt;=Setup!$D$19:$D$30)*Setup!$A$19:$A$30))</f>
        <v/>
      </c>
      <c r="P2706" s="34">
        <f>IF(A2706="","",IF(G2706="Standard 15% (Box 1)",ROUND(H2706*Setup!$B$9,2),0))</f>
        <v/>
      </c>
      <c r="Q2706" s="34">
        <f>IF(A2706="","",I2706-P2706)</f>
        <v/>
      </c>
      <c r="R2706" s="23">
        <f>IF(A2706="","",IF(O2706=0,"Outside audit periods; ","")&amp;IF(G2706="","No VAT category; ","")&amp;IF(ABS(Q2706)&gt;Setup!$B$10,"VAT ≠ 15% × net; ","")&amp;IF(AND(F2706="B2B - VAT registered",NOT(AND(LEN(E2706)=15,LEFT(E2706,1)="3",RIGHT(E2706,1)="3",ISNUMBER(--E2706)))),"Invalid/missing customer VAT no; ","")&amp;IF(L2706&lt;&gt;"Yes","Not reported/cleared on FATOORA; ","")&amp;IF(AND(OR(G2706="Zero-rated domestic (Box 3)",G2706="Export (Box 4)"),N2706=""),"Zero-rate/export evidence missing; ","")&amp;IF(AND(C2706="Credit Note",H2706&gt;0),"Credit note should be negative; ","")&amp;IF(AND(C2706="Simplified Tax Invoice",F2706="B2B - VAT registered"),"Simplified invoice issued to VAT-registered B2B; ",""))</f>
        <v/>
      </c>
    </row>
    <row r="2707">
      <c r="A2707" s="17" t="n"/>
      <c r="B2707" s="14" t="n"/>
      <c r="C2707" s="14" t="n"/>
      <c r="D2707" s="14" t="n"/>
      <c r="E2707" s="16" t="n"/>
      <c r="F2707" s="14" t="n"/>
      <c r="G2707" s="14" t="n"/>
      <c r="H2707" s="19" t="n"/>
      <c r="I2707" s="19" t="n"/>
      <c r="J2707" s="34">
        <f>IF(A2707="","",H2707+I2707)</f>
        <v/>
      </c>
      <c r="K2707" s="14" t="n"/>
      <c r="L2707" s="14" t="n"/>
      <c r="M2707" s="14" t="n"/>
      <c r="N2707" s="14" t="n"/>
      <c r="O2707" s="20">
        <f>IF(A2707="","",SUMPRODUCT((A2707&gt;=Setup!$C$19:$C$30)*(A2707&lt;=Setup!$D$19:$D$30)*Setup!$A$19:$A$30))</f>
        <v/>
      </c>
      <c r="P2707" s="34">
        <f>IF(A2707="","",IF(G2707="Standard 15% (Box 1)",ROUND(H2707*Setup!$B$9,2),0))</f>
        <v/>
      </c>
      <c r="Q2707" s="34">
        <f>IF(A2707="","",I2707-P2707)</f>
        <v/>
      </c>
      <c r="R2707" s="23">
        <f>IF(A2707="","",IF(O2707=0,"Outside audit periods; ","")&amp;IF(G2707="","No VAT category; ","")&amp;IF(ABS(Q2707)&gt;Setup!$B$10,"VAT ≠ 15% × net; ","")&amp;IF(AND(F2707="B2B - VAT registered",NOT(AND(LEN(E2707)=15,LEFT(E2707,1)="3",RIGHT(E2707,1)="3",ISNUMBER(--E2707)))),"Invalid/missing customer VAT no; ","")&amp;IF(L2707&lt;&gt;"Yes","Not reported/cleared on FATOORA; ","")&amp;IF(AND(OR(G2707="Zero-rated domestic (Box 3)",G2707="Export (Box 4)"),N2707=""),"Zero-rate/export evidence missing; ","")&amp;IF(AND(C2707="Credit Note",H2707&gt;0),"Credit note should be negative; ","")&amp;IF(AND(C2707="Simplified Tax Invoice",F2707="B2B - VAT registered"),"Simplified invoice issued to VAT-registered B2B; ",""))</f>
        <v/>
      </c>
    </row>
    <row r="2708">
      <c r="A2708" s="17" t="n"/>
      <c r="B2708" s="14" t="n"/>
      <c r="C2708" s="14" t="n"/>
      <c r="D2708" s="14" t="n"/>
      <c r="E2708" s="16" t="n"/>
      <c r="F2708" s="14" t="n"/>
      <c r="G2708" s="14" t="n"/>
      <c r="H2708" s="19" t="n"/>
      <c r="I2708" s="19" t="n"/>
      <c r="J2708" s="34">
        <f>IF(A2708="","",H2708+I2708)</f>
        <v/>
      </c>
      <c r="K2708" s="14" t="n"/>
      <c r="L2708" s="14" t="n"/>
      <c r="M2708" s="14" t="n"/>
      <c r="N2708" s="14" t="n"/>
      <c r="O2708" s="20">
        <f>IF(A2708="","",SUMPRODUCT((A2708&gt;=Setup!$C$19:$C$30)*(A2708&lt;=Setup!$D$19:$D$30)*Setup!$A$19:$A$30))</f>
        <v/>
      </c>
      <c r="P2708" s="34">
        <f>IF(A2708="","",IF(G2708="Standard 15% (Box 1)",ROUND(H2708*Setup!$B$9,2),0))</f>
        <v/>
      </c>
      <c r="Q2708" s="34">
        <f>IF(A2708="","",I2708-P2708)</f>
        <v/>
      </c>
      <c r="R2708" s="23">
        <f>IF(A2708="","",IF(O2708=0,"Outside audit periods; ","")&amp;IF(G2708="","No VAT category; ","")&amp;IF(ABS(Q2708)&gt;Setup!$B$10,"VAT ≠ 15% × net; ","")&amp;IF(AND(F2708="B2B - VAT registered",NOT(AND(LEN(E2708)=15,LEFT(E2708,1)="3",RIGHT(E2708,1)="3",ISNUMBER(--E2708)))),"Invalid/missing customer VAT no; ","")&amp;IF(L2708&lt;&gt;"Yes","Not reported/cleared on FATOORA; ","")&amp;IF(AND(OR(G2708="Zero-rated domestic (Box 3)",G2708="Export (Box 4)"),N2708=""),"Zero-rate/export evidence missing; ","")&amp;IF(AND(C2708="Credit Note",H2708&gt;0),"Credit note should be negative; ","")&amp;IF(AND(C2708="Simplified Tax Invoice",F2708="B2B - VAT registered"),"Simplified invoice issued to VAT-registered B2B; ",""))</f>
        <v/>
      </c>
    </row>
    <row r="2709">
      <c r="A2709" s="17" t="n"/>
      <c r="B2709" s="14" t="n"/>
      <c r="C2709" s="14" t="n"/>
      <c r="D2709" s="14" t="n"/>
      <c r="E2709" s="16" t="n"/>
      <c r="F2709" s="14" t="n"/>
      <c r="G2709" s="14" t="n"/>
      <c r="H2709" s="19" t="n"/>
      <c r="I2709" s="19" t="n"/>
      <c r="J2709" s="34">
        <f>IF(A2709="","",H2709+I2709)</f>
        <v/>
      </c>
      <c r="K2709" s="14" t="n"/>
      <c r="L2709" s="14" t="n"/>
      <c r="M2709" s="14" t="n"/>
      <c r="N2709" s="14" t="n"/>
      <c r="O2709" s="20">
        <f>IF(A2709="","",SUMPRODUCT((A2709&gt;=Setup!$C$19:$C$30)*(A2709&lt;=Setup!$D$19:$D$30)*Setup!$A$19:$A$30))</f>
        <v/>
      </c>
      <c r="P2709" s="34">
        <f>IF(A2709="","",IF(G2709="Standard 15% (Box 1)",ROUND(H2709*Setup!$B$9,2),0))</f>
        <v/>
      </c>
      <c r="Q2709" s="34">
        <f>IF(A2709="","",I2709-P2709)</f>
        <v/>
      </c>
      <c r="R2709" s="23">
        <f>IF(A2709="","",IF(O2709=0,"Outside audit periods; ","")&amp;IF(G2709="","No VAT category; ","")&amp;IF(ABS(Q2709)&gt;Setup!$B$10,"VAT ≠ 15% × net; ","")&amp;IF(AND(F2709="B2B - VAT registered",NOT(AND(LEN(E2709)=15,LEFT(E2709,1)="3",RIGHT(E2709,1)="3",ISNUMBER(--E2709)))),"Invalid/missing customer VAT no; ","")&amp;IF(L2709&lt;&gt;"Yes","Not reported/cleared on FATOORA; ","")&amp;IF(AND(OR(G2709="Zero-rated domestic (Box 3)",G2709="Export (Box 4)"),N2709=""),"Zero-rate/export evidence missing; ","")&amp;IF(AND(C2709="Credit Note",H2709&gt;0),"Credit note should be negative; ","")&amp;IF(AND(C2709="Simplified Tax Invoice",F2709="B2B - VAT registered"),"Simplified invoice issued to VAT-registered B2B; ",""))</f>
        <v/>
      </c>
    </row>
    <row r="2710">
      <c r="A2710" s="17" t="n"/>
      <c r="B2710" s="14" t="n"/>
      <c r="C2710" s="14" t="n"/>
      <c r="D2710" s="14" t="n"/>
      <c r="E2710" s="16" t="n"/>
      <c r="F2710" s="14" t="n"/>
      <c r="G2710" s="14" t="n"/>
      <c r="H2710" s="19" t="n"/>
      <c r="I2710" s="19" t="n"/>
      <c r="J2710" s="34">
        <f>IF(A2710="","",H2710+I2710)</f>
        <v/>
      </c>
      <c r="K2710" s="14" t="n"/>
      <c r="L2710" s="14" t="n"/>
      <c r="M2710" s="14" t="n"/>
      <c r="N2710" s="14" t="n"/>
      <c r="O2710" s="20">
        <f>IF(A2710="","",SUMPRODUCT((A2710&gt;=Setup!$C$19:$C$30)*(A2710&lt;=Setup!$D$19:$D$30)*Setup!$A$19:$A$30))</f>
        <v/>
      </c>
      <c r="P2710" s="34">
        <f>IF(A2710="","",IF(G2710="Standard 15% (Box 1)",ROUND(H2710*Setup!$B$9,2),0))</f>
        <v/>
      </c>
      <c r="Q2710" s="34">
        <f>IF(A2710="","",I2710-P2710)</f>
        <v/>
      </c>
      <c r="R2710" s="23">
        <f>IF(A2710="","",IF(O2710=0,"Outside audit periods; ","")&amp;IF(G2710="","No VAT category; ","")&amp;IF(ABS(Q2710)&gt;Setup!$B$10,"VAT ≠ 15% × net; ","")&amp;IF(AND(F2710="B2B - VAT registered",NOT(AND(LEN(E2710)=15,LEFT(E2710,1)="3",RIGHT(E2710,1)="3",ISNUMBER(--E2710)))),"Invalid/missing customer VAT no; ","")&amp;IF(L2710&lt;&gt;"Yes","Not reported/cleared on FATOORA; ","")&amp;IF(AND(OR(G2710="Zero-rated domestic (Box 3)",G2710="Export (Box 4)"),N2710=""),"Zero-rate/export evidence missing; ","")&amp;IF(AND(C2710="Credit Note",H2710&gt;0),"Credit note should be negative; ","")&amp;IF(AND(C2710="Simplified Tax Invoice",F2710="B2B - VAT registered"),"Simplified invoice issued to VAT-registered B2B; ",""))</f>
        <v/>
      </c>
    </row>
    <row r="2711">
      <c r="A2711" s="17" t="n"/>
      <c r="B2711" s="14" t="n"/>
      <c r="C2711" s="14" t="n"/>
      <c r="D2711" s="14" t="n"/>
      <c r="E2711" s="16" t="n"/>
      <c r="F2711" s="14" t="n"/>
      <c r="G2711" s="14" t="n"/>
      <c r="H2711" s="19" t="n"/>
      <c r="I2711" s="19" t="n"/>
      <c r="J2711" s="34">
        <f>IF(A2711="","",H2711+I2711)</f>
        <v/>
      </c>
      <c r="K2711" s="14" t="n"/>
      <c r="L2711" s="14" t="n"/>
      <c r="M2711" s="14" t="n"/>
      <c r="N2711" s="14" t="n"/>
      <c r="O2711" s="20">
        <f>IF(A2711="","",SUMPRODUCT((A2711&gt;=Setup!$C$19:$C$30)*(A2711&lt;=Setup!$D$19:$D$30)*Setup!$A$19:$A$30))</f>
        <v/>
      </c>
      <c r="P2711" s="34">
        <f>IF(A2711="","",IF(G2711="Standard 15% (Box 1)",ROUND(H2711*Setup!$B$9,2),0))</f>
        <v/>
      </c>
      <c r="Q2711" s="34">
        <f>IF(A2711="","",I2711-P2711)</f>
        <v/>
      </c>
      <c r="R2711" s="23">
        <f>IF(A2711="","",IF(O2711=0,"Outside audit periods; ","")&amp;IF(G2711="","No VAT category; ","")&amp;IF(ABS(Q2711)&gt;Setup!$B$10,"VAT ≠ 15% × net; ","")&amp;IF(AND(F2711="B2B - VAT registered",NOT(AND(LEN(E2711)=15,LEFT(E2711,1)="3",RIGHT(E2711,1)="3",ISNUMBER(--E2711)))),"Invalid/missing customer VAT no; ","")&amp;IF(L2711&lt;&gt;"Yes","Not reported/cleared on FATOORA; ","")&amp;IF(AND(OR(G2711="Zero-rated domestic (Box 3)",G2711="Export (Box 4)"),N2711=""),"Zero-rate/export evidence missing; ","")&amp;IF(AND(C2711="Credit Note",H2711&gt;0),"Credit note should be negative; ","")&amp;IF(AND(C2711="Simplified Tax Invoice",F2711="B2B - VAT registered"),"Simplified invoice issued to VAT-registered B2B; ",""))</f>
        <v/>
      </c>
    </row>
    <row r="2712">
      <c r="A2712" s="17" t="n"/>
      <c r="B2712" s="14" t="n"/>
      <c r="C2712" s="14" t="n"/>
      <c r="D2712" s="14" t="n"/>
      <c r="E2712" s="16" t="n"/>
      <c r="F2712" s="14" t="n"/>
      <c r="G2712" s="14" t="n"/>
      <c r="H2712" s="19" t="n"/>
      <c r="I2712" s="19" t="n"/>
      <c r="J2712" s="34">
        <f>IF(A2712="","",H2712+I2712)</f>
        <v/>
      </c>
      <c r="K2712" s="14" t="n"/>
      <c r="L2712" s="14" t="n"/>
      <c r="M2712" s="14" t="n"/>
      <c r="N2712" s="14" t="n"/>
      <c r="O2712" s="20">
        <f>IF(A2712="","",SUMPRODUCT((A2712&gt;=Setup!$C$19:$C$30)*(A2712&lt;=Setup!$D$19:$D$30)*Setup!$A$19:$A$30))</f>
        <v/>
      </c>
      <c r="P2712" s="34">
        <f>IF(A2712="","",IF(G2712="Standard 15% (Box 1)",ROUND(H2712*Setup!$B$9,2),0))</f>
        <v/>
      </c>
      <c r="Q2712" s="34">
        <f>IF(A2712="","",I2712-P2712)</f>
        <v/>
      </c>
      <c r="R2712" s="23">
        <f>IF(A2712="","",IF(O2712=0,"Outside audit periods; ","")&amp;IF(G2712="","No VAT category; ","")&amp;IF(ABS(Q2712)&gt;Setup!$B$10,"VAT ≠ 15% × net; ","")&amp;IF(AND(F2712="B2B - VAT registered",NOT(AND(LEN(E2712)=15,LEFT(E2712,1)="3",RIGHT(E2712,1)="3",ISNUMBER(--E2712)))),"Invalid/missing customer VAT no; ","")&amp;IF(L2712&lt;&gt;"Yes","Not reported/cleared on FATOORA; ","")&amp;IF(AND(OR(G2712="Zero-rated domestic (Box 3)",G2712="Export (Box 4)"),N2712=""),"Zero-rate/export evidence missing; ","")&amp;IF(AND(C2712="Credit Note",H2712&gt;0),"Credit note should be negative; ","")&amp;IF(AND(C2712="Simplified Tax Invoice",F2712="B2B - VAT registered"),"Simplified invoice issued to VAT-registered B2B; ",""))</f>
        <v/>
      </c>
    </row>
    <row r="2713">
      <c r="A2713" s="17" t="n"/>
      <c r="B2713" s="14" t="n"/>
      <c r="C2713" s="14" t="n"/>
      <c r="D2713" s="14" t="n"/>
      <c r="E2713" s="16" t="n"/>
      <c r="F2713" s="14" t="n"/>
      <c r="G2713" s="14" t="n"/>
      <c r="H2713" s="19" t="n"/>
      <c r="I2713" s="19" t="n"/>
      <c r="J2713" s="34">
        <f>IF(A2713="","",H2713+I2713)</f>
        <v/>
      </c>
      <c r="K2713" s="14" t="n"/>
      <c r="L2713" s="14" t="n"/>
      <c r="M2713" s="14" t="n"/>
      <c r="N2713" s="14" t="n"/>
      <c r="O2713" s="20">
        <f>IF(A2713="","",SUMPRODUCT((A2713&gt;=Setup!$C$19:$C$30)*(A2713&lt;=Setup!$D$19:$D$30)*Setup!$A$19:$A$30))</f>
        <v/>
      </c>
      <c r="P2713" s="34">
        <f>IF(A2713="","",IF(G2713="Standard 15% (Box 1)",ROUND(H2713*Setup!$B$9,2),0))</f>
        <v/>
      </c>
      <c r="Q2713" s="34">
        <f>IF(A2713="","",I2713-P2713)</f>
        <v/>
      </c>
      <c r="R2713" s="23">
        <f>IF(A2713="","",IF(O2713=0,"Outside audit periods; ","")&amp;IF(G2713="","No VAT category; ","")&amp;IF(ABS(Q2713)&gt;Setup!$B$10,"VAT ≠ 15% × net; ","")&amp;IF(AND(F2713="B2B - VAT registered",NOT(AND(LEN(E2713)=15,LEFT(E2713,1)="3",RIGHT(E2713,1)="3",ISNUMBER(--E2713)))),"Invalid/missing customer VAT no; ","")&amp;IF(L2713&lt;&gt;"Yes","Not reported/cleared on FATOORA; ","")&amp;IF(AND(OR(G2713="Zero-rated domestic (Box 3)",G2713="Export (Box 4)"),N2713=""),"Zero-rate/export evidence missing; ","")&amp;IF(AND(C2713="Credit Note",H2713&gt;0),"Credit note should be negative; ","")&amp;IF(AND(C2713="Simplified Tax Invoice",F2713="B2B - VAT registered"),"Simplified invoice issued to VAT-registered B2B; ",""))</f>
        <v/>
      </c>
    </row>
    <row r="2714">
      <c r="A2714" s="17" t="n"/>
      <c r="B2714" s="14" t="n"/>
      <c r="C2714" s="14" t="n"/>
      <c r="D2714" s="14" t="n"/>
      <c r="E2714" s="16" t="n"/>
      <c r="F2714" s="14" t="n"/>
      <c r="G2714" s="14" t="n"/>
      <c r="H2714" s="19" t="n"/>
      <c r="I2714" s="19" t="n"/>
      <c r="J2714" s="34">
        <f>IF(A2714="","",H2714+I2714)</f>
        <v/>
      </c>
      <c r="K2714" s="14" t="n"/>
      <c r="L2714" s="14" t="n"/>
      <c r="M2714" s="14" t="n"/>
      <c r="N2714" s="14" t="n"/>
      <c r="O2714" s="20">
        <f>IF(A2714="","",SUMPRODUCT((A2714&gt;=Setup!$C$19:$C$30)*(A2714&lt;=Setup!$D$19:$D$30)*Setup!$A$19:$A$30))</f>
        <v/>
      </c>
      <c r="P2714" s="34">
        <f>IF(A2714="","",IF(G2714="Standard 15% (Box 1)",ROUND(H2714*Setup!$B$9,2),0))</f>
        <v/>
      </c>
      <c r="Q2714" s="34">
        <f>IF(A2714="","",I2714-P2714)</f>
        <v/>
      </c>
      <c r="R2714" s="23">
        <f>IF(A2714="","",IF(O2714=0,"Outside audit periods; ","")&amp;IF(G2714="","No VAT category; ","")&amp;IF(ABS(Q2714)&gt;Setup!$B$10,"VAT ≠ 15% × net; ","")&amp;IF(AND(F2714="B2B - VAT registered",NOT(AND(LEN(E2714)=15,LEFT(E2714,1)="3",RIGHT(E2714,1)="3",ISNUMBER(--E2714)))),"Invalid/missing customer VAT no; ","")&amp;IF(L2714&lt;&gt;"Yes","Not reported/cleared on FATOORA; ","")&amp;IF(AND(OR(G2714="Zero-rated domestic (Box 3)",G2714="Export (Box 4)"),N2714=""),"Zero-rate/export evidence missing; ","")&amp;IF(AND(C2714="Credit Note",H2714&gt;0),"Credit note should be negative; ","")&amp;IF(AND(C2714="Simplified Tax Invoice",F2714="B2B - VAT registered"),"Simplified invoice issued to VAT-registered B2B; ",""))</f>
        <v/>
      </c>
    </row>
    <row r="2715">
      <c r="A2715" s="17" t="n"/>
      <c r="B2715" s="14" t="n"/>
      <c r="C2715" s="14" t="n"/>
      <c r="D2715" s="14" t="n"/>
      <c r="E2715" s="16" t="n"/>
      <c r="F2715" s="14" t="n"/>
      <c r="G2715" s="14" t="n"/>
      <c r="H2715" s="19" t="n"/>
      <c r="I2715" s="19" t="n"/>
      <c r="J2715" s="34">
        <f>IF(A2715="","",H2715+I2715)</f>
        <v/>
      </c>
      <c r="K2715" s="14" t="n"/>
      <c r="L2715" s="14" t="n"/>
      <c r="M2715" s="14" t="n"/>
      <c r="N2715" s="14" t="n"/>
      <c r="O2715" s="20">
        <f>IF(A2715="","",SUMPRODUCT((A2715&gt;=Setup!$C$19:$C$30)*(A2715&lt;=Setup!$D$19:$D$30)*Setup!$A$19:$A$30))</f>
        <v/>
      </c>
      <c r="P2715" s="34">
        <f>IF(A2715="","",IF(G2715="Standard 15% (Box 1)",ROUND(H2715*Setup!$B$9,2),0))</f>
        <v/>
      </c>
      <c r="Q2715" s="34">
        <f>IF(A2715="","",I2715-P2715)</f>
        <v/>
      </c>
      <c r="R2715" s="23">
        <f>IF(A2715="","",IF(O2715=0,"Outside audit periods; ","")&amp;IF(G2715="","No VAT category; ","")&amp;IF(ABS(Q2715)&gt;Setup!$B$10,"VAT ≠ 15% × net; ","")&amp;IF(AND(F2715="B2B - VAT registered",NOT(AND(LEN(E2715)=15,LEFT(E2715,1)="3",RIGHT(E2715,1)="3",ISNUMBER(--E2715)))),"Invalid/missing customer VAT no; ","")&amp;IF(L2715&lt;&gt;"Yes","Not reported/cleared on FATOORA; ","")&amp;IF(AND(OR(G2715="Zero-rated domestic (Box 3)",G2715="Export (Box 4)"),N2715=""),"Zero-rate/export evidence missing; ","")&amp;IF(AND(C2715="Credit Note",H2715&gt;0),"Credit note should be negative; ","")&amp;IF(AND(C2715="Simplified Tax Invoice",F2715="B2B - VAT registered"),"Simplified invoice issued to VAT-registered B2B; ",""))</f>
        <v/>
      </c>
    </row>
    <row r="2716">
      <c r="A2716" s="17" t="n"/>
      <c r="B2716" s="14" t="n"/>
      <c r="C2716" s="14" t="n"/>
      <c r="D2716" s="14" t="n"/>
      <c r="E2716" s="16" t="n"/>
      <c r="F2716" s="14" t="n"/>
      <c r="G2716" s="14" t="n"/>
      <c r="H2716" s="19" t="n"/>
      <c r="I2716" s="19" t="n"/>
      <c r="J2716" s="34">
        <f>IF(A2716="","",H2716+I2716)</f>
        <v/>
      </c>
      <c r="K2716" s="14" t="n"/>
      <c r="L2716" s="14" t="n"/>
      <c r="M2716" s="14" t="n"/>
      <c r="N2716" s="14" t="n"/>
      <c r="O2716" s="20">
        <f>IF(A2716="","",SUMPRODUCT((A2716&gt;=Setup!$C$19:$C$30)*(A2716&lt;=Setup!$D$19:$D$30)*Setup!$A$19:$A$30))</f>
        <v/>
      </c>
      <c r="P2716" s="34">
        <f>IF(A2716="","",IF(G2716="Standard 15% (Box 1)",ROUND(H2716*Setup!$B$9,2),0))</f>
        <v/>
      </c>
      <c r="Q2716" s="34">
        <f>IF(A2716="","",I2716-P2716)</f>
        <v/>
      </c>
      <c r="R2716" s="23">
        <f>IF(A2716="","",IF(O2716=0,"Outside audit periods; ","")&amp;IF(G2716="","No VAT category; ","")&amp;IF(ABS(Q2716)&gt;Setup!$B$10,"VAT ≠ 15% × net; ","")&amp;IF(AND(F2716="B2B - VAT registered",NOT(AND(LEN(E2716)=15,LEFT(E2716,1)="3",RIGHT(E2716,1)="3",ISNUMBER(--E2716)))),"Invalid/missing customer VAT no; ","")&amp;IF(L2716&lt;&gt;"Yes","Not reported/cleared on FATOORA; ","")&amp;IF(AND(OR(G2716="Zero-rated domestic (Box 3)",G2716="Export (Box 4)"),N2716=""),"Zero-rate/export evidence missing; ","")&amp;IF(AND(C2716="Credit Note",H2716&gt;0),"Credit note should be negative; ","")&amp;IF(AND(C2716="Simplified Tax Invoice",F2716="B2B - VAT registered"),"Simplified invoice issued to VAT-registered B2B; ",""))</f>
        <v/>
      </c>
    </row>
    <row r="2717">
      <c r="A2717" s="17" t="n"/>
      <c r="B2717" s="14" t="n"/>
      <c r="C2717" s="14" t="n"/>
      <c r="D2717" s="14" t="n"/>
      <c r="E2717" s="16" t="n"/>
      <c r="F2717" s="14" t="n"/>
      <c r="G2717" s="14" t="n"/>
      <c r="H2717" s="19" t="n"/>
      <c r="I2717" s="19" t="n"/>
      <c r="J2717" s="34">
        <f>IF(A2717="","",H2717+I2717)</f>
        <v/>
      </c>
      <c r="K2717" s="14" t="n"/>
      <c r="L2717" s="14" t="n"/>
      <c r="M2717" s="14" t="n"/>
      <c r="N2717" s="14" t="n"/>
      <c r="O2717" s="20">
        <f>IF(A2717="","",SUMPRODUCT((A2717&gt;=Setup!$C$19:$C$30)*(A2717&lt;=Setup!$D$19:$D$30)*Setup!$A$19:$A$30))</f>
        <v/>
      </c>
      <c r="P2717" s="34">
        <f>IF(A2717="","",IF(G2717="Standard 15% (Box 1)",ROUND(H2717*Setup!$B$9,2),0))</f>
        <v/>
      </c>
      <c r="Q2717" s="34">
        <f>IF(A2717="","",I2717-P2717)</f>
        <v/>
      </c>
      <c r="R2717" s="23">
        <f>IF(A2717="","",IF(O2717=0,"Outside audit periods; ","")&amp;IF(G2717="","No VAT category; ","")&amp;IF(ABS(Q2717)&gt;Setup!$B$10,"VAT ≠ 15% × net; ","")&amp;IF(AND(F2717="B2B - VAT registered",NOT(AND(LEN(E2717)=15,LEFT(E2717,1)="3",RIGHT(E2717,1)="3",ISNUMBER(--E2717)))),"Invalid/missing customer VAT no; ","")&amp;IF(L2717&lt;&gt;"Yes","Not reported/cleared on FATOORA; ","")&amp;IF(AND(OR(G2717="Zero-rated domestic (Box 3)",G2717="Export (Box 4)"),N2717=""),"Zero-rate/export evidence missing; ","")&amp;IF(AND(C2717="Credit Note",H2717&gt;0),"Credit note should be negative; ","")&amp;IF(AND(C2717="Simplified Tax Invoice",F2717="B2B - VAT registered"),"Simplified invoice issued to VAT-registered B2B; ",""))</f>
        <v/>
      </c>
    </row>
    <row r="2718">
      <c r="A2718" s="17" t="n"/>
      <c r="B2718" s="14" t="n"/>
      <c r="C2718" s="14" t="n"/>
      <c r="D2718" s="14" t="n"/>
      <c r="E2718" s="16" t="n"/>
      <c r="F2718" s="14" t="n"/>
      <c r="G2718" s="14" t="n"/>
      <c r="H2718" s="19" t="n"/>
      <c r="I2718" s="19" t="n"/>
      <c r="J2718" s="34">
        <f>IF(A2718="","",H2718+I2718)</f>
        <v/>
      </c>
      <c r="K2718" s="14" t="n"/>
      <c r="L2718" s="14" t="n"/>
      <c r="M2718" s="14" t="n"/>
      <c r="N2718" s="14" t="n"/>
      <c r="O2718" s="20">
        <f>IF(A2718="","",SUMPRODUCT((A2718&gt;=Setup!$C$19:$C$30)*(A2718&lt;=Setup!$D$19:$D$30)*Setup!$A$19:$A$30))</f>
        <v/>
      </c>
      <c r="P2718" s="34">
        <f>IF(A2718="","",IF(G2718="Standard 15% (Box 1)",ROUND(H2718*Setup!$B$9,2),0))</f>
        <v/>
      </c>
      <c r="Q2718" s="34">
        <f>IF(A2718="","",I2718-P2718)</f>
        <v/>
      </c>
      <c r="R2718" s="23">
        <f>IF(A2718="","",IF(O2718=0,"Outside audit periods; ","")&amp;IF(G2718="","No VAT category; ","")&amp;IF(ABS(Q2718)&gt;Setup!$B$10,"VAT ≠ 15% × net; ","")&amp;IF(AND(F2718="B2B - VAT registered",NOT(AND(LEN(E2718)=15,LEFT(E2718,1)="3",RIGHT(E2718,1)="3",ISNUMBER(--E2718)))),"Invalid/missing customer VAT no; ","")&amp;IF(L2718&lt;&gt;"Yes","Not reported/cleared on FATOORA; ","")&amp;IF(AND(OR(G2718="Zero-rated domestic (Box 3)",G2718="Export (Box 4)"),N2718=""),"Zero-rate/export evidence missing; ","")&amp;IF(AND(C2718="Credit Note",H2718&gt;0),"Credit note should be negative; ","")&amp;IF(AND(C2718="Simplified Tax Invoice",F2718="B2B - VAT registered"),"Simplified invoice issued to VAT-registered B2B; ",""))</f>
        <v/>
      </c>
    </row>
    <row r="2719">
      <c r="A2719" s="17" t="n"/>
      <c r="B2719" s="14" t="n"/>
      <c r="C2719" s="14" t="n"/>
      <c r="D2719" s="14" t="n"/>
      <c r="E2719" s="16" t="n"/>
      <c r="F2719" s="14" t="n"/>
      <c r="G2719" s="14" t="n"/>
      <c r="H2719" s="19" t="n"/>
      <c r="I2719" s="19" t="n"/>
      <c r="J2719" s="34">
        <f>IF(A2719="","",H2719+I2719)</f>
        <v/>
      </c>
      <c r="K2719" s="14" t="n"/>
      <c r="L2719" s="14" t="n"/>
      <c r="M2719" s="14" t="n"/>
      <c r="N2719" s="14" t="n"/>
      <c r="O2719" s="20">
        <f>IF(A2719="","",SUMPRODUCT((A2719&gt;=Setup!$C$19:$C$30)*(A2719&lt;=Setup!$D$19:$D$30)*Setup!$A$19:$A$30))</f>
        <v/>
      </c>
      <c r="P2719" s="34">
        <f>IF(A2719="","",IF(G2719="Standard 15% (Box 1)",ROUND(H2719*Setup!$B$9,2),0))</f>
        <v/>
      </c>
      <c r="Q2719" s="34">
        <f>IF(A2719="","",I2719-P2719)</f>
        <v/>
      </c>
      <c r="R2719" s="23">
        <f>IF(A2719="","",IF(O2719=0,"Outside audit periods; ","")&amp;IF(G2719="","No VAT category; ","")&amp;IF(ABS(Q2719)&gt;Setup!$B$10,"VAT ≠ 15% × net; ","")&amp;IF(AND(F2719="B2B - VAT registered",NOT(AND(LEN(E2719)=15,LEFT(E2719,1)="3",RIGHT(E2719,1)="3",ISNUMBER(--E2719)))),"Invalid/missing customer VAT no; ","")&amp;IF(L2719&lt;&gt;"Yes","Not reported/cleared on FATOORA; ","")&amp;IF(AND(OR(G2719="Zero-rated domestic (Box 3)",G2719="Export (Box 4)"),N2719=""),"Zero-rate/export evidence missing; ","")&amp;IF(AND(C2719="Credit Note",H2719&gt;0),"Credit note should be negative; ","")&amp;IF(AND(C2719="Simplified Tax Invoice",F2719="B2B - VAT registered"),"Simplified invoice issued to VAT-registered B2B; ",""))</f>
        <v/>
      </c>
    </row>
    <row r="2720">
      <c r="A2720" s="17" t="n"/>
      <c r="B2720" s="14" t="n"/>
      <c r="C2720" s="14" t="n"/>
      <c r="D2720" s="14" t="n"/>
      <c r="E2720" s="16" t="n"/>
      <c r="F2720" s="14" t="n"/>
      <c r="G2720" s="14" t="n"/>
      <c r="H2720" s="19" t="n"/>
      <c r="I2720" s="19" t="n"/>
      <c r="J2720" s="34">
        <f>IF(A2720="","",H2720+I2720)</f>
        <v/>
      </c>
      <c r="K2720" s="14" t="n"/>
      <c r="L2720" s="14" t="n"/>
      <c r="M2720" s="14" t="n"/>
      <c r="N2720" s="14" t="n"/>
      <c r="O2720" s="20">
        <f>IF(A2720="","",SUMPRODUCT((A2720&gt;=Setup!$C$19:$C$30)*(A2720&lt;=Setup!$D$19:$D$30)*Setup!$A$19:$A$30))</f>
        <v/>
      </c>
      <c r="P2720" s="34">
        <f>IF(A2720="","",IF(G2720="Standard 15% (Box 1)",ROUND(H2720*Setup!$B$9,2),0))</f>
        <v/>
      </c>
      <c r="Q2720" s="34">
        <f>IF(A2720="","",I2720-P2720)</f>
        <v/>
      </c>
      <c r="R2720" s="23">
        <f>IF(A2720="","",IF(O2720=0,"Outside audit periods; ","")&amp;IF(G2720="","No VAT category; ","")&amp;IF(ABS(Q2720)&gt;Setup!$B$10,"VAT ≠ 15% × net; ","")&amp;IF(AND(F2720="B2B - VAT registered",NOT(AND(LEN(E2720)=15,LEFT(E2720,1)="3",RIGHT(E2720,1)="3",ISNUMBER(--E2720)))),"Invalid/missing customer VAT no; ","")&amp;IF(L2720&lt;&gt;"Yes","Not reported/cleared on FATOORA; ","")&amp;IF(AND(OR(G2720="Zero-rated domestic (Box 3)",G2720="Export (Box 4)"),N2720=""),"Zero-rate/export evidence missing; ","")&amp;IF(AND(C2720="Credit Note",H2720&gt;0),"Credit note should be negative; ","")&amp;IF(AND(C2720="Simplified Tax Invoice",F2720="B2B - VAT registered"),"Simplified invoice issued to VAT-registered B2B; ",""))</f>
        <v/>
      </c>
    </row>
    <row r="2721">
      <c r="A2721" s="17" t="n"/>
      <c r="B2721" s="14" t="n"/>
      <c r="C2721" s="14" t="n"/>
      <c r="D2721" s="14" t="n"/>
      <c r="E2721" s="16" t="n"/>
      <c r="F2721" s="14" t="n"/>
      <c r="G2721" s="14" t="n"/>
      <c r="H2721" s="19" t="n"/>
      <c r="I2721" s="19" t="n"/>
      <c r="J2721" s="34">
        <f>IF(A2721="","",H2721+I2721)</f>
        <v/>
      </c>
      <c r="K2721" s="14" t="n"/>
      <c r="L2721" s="14" t="n"/>
      <c r="M2721" s="14" t="n"/>
      <c r="N2721" s="14" t="n"/>
      <c r="O2721" s="20">
        <f>IF(A2721="","",SUMPRODUCT((A2721&gt;=Setup!$C$19:$C$30)*(A2721&lt;=Setup!$D$19:$D$30)*Setup!$A$19:$A$30))</f>
        <v/>
      </c>
      <c r="P2721" s="34">
        <f>IF(A2721="","",IF(G2721="Standard 15% (Box 1)",ROUND(H2721*Setup!$B$9,2),0))</f>
        <v/>
      </c>
      <c r="Q2721" s="34">
        <f>IF(A2721="","",I2721-P2721)</f>
        <v/>
      </c>
      <c r="R2721" s="23">
        <f>IF(A2721="","",IF(O2721=0,"Outside audit periods; ","")&amp;IF(G2721="","No VAT category; ","")&amp;IF(ABS(Q2721)&gt;Setup!$B$10,"VAT ≠ 15% × net; ","")&amp;IF(AND(F2721="B2B - VAT registered",NOT(AND(LEN(E2721)=15,LEFT(E2721,1)="3",RIGHT(E2721,1)="3",ISNUMBER(--E2721)))),"Invalid/missing customer VAT no; ","")&amp;IF(L2721&lt;&gt;"Yes","Not reported/cleared on FATOORA; ","")&amp;IF(AND(OR(G2721="Zero-rated domestic (Box 3)",G2721="Export (Box 4)"),N2721=""),"Zero-rate/export evidence missing; ","")&amp;IF(AND(C2721="Credit Note",H2721&gt;0),"Credit note should be negative; ","")&amp;IF(AND(C2721="Simplified Tax Invoice",F2721="B2B - VAT registered"),"Simplified invoice issued to VAT-registered B2B; ",""))</f>
        <v/>
      </c>
    </row>
    <row r="2722">
      <c r="A2722" s="17" t="n"/>
      <c r="B2722" s="14" t="n"/>
      <c r="C2722" s="14" t="n"/>
      <c r="D2722" s="14" t="n"/>
      <c r="E2722" s="16" t="n"/>
      <c r="F2722" s="14" t="n"/>
      <c r="G2722" s="14" t="n"/>
      <c r="H2722" s="19" t="n"/>
      <c r="I2722" s="19" t="n"/>
      <c r="J2722" s="34">
        <f>IF(A2722="","",H2722+I2722)</f>
        <v/>
      </c>
      <c r="K2722" s="14" t="n"/>
      <c r="L2722" s="14" t="n"/>
      <c r="M2722" s="14" t="n"/>
      <c r="N2722" s="14" t="n"/>
      <c r="O2722" s="20">
        <f>IF(A2722="","",SUMPRODUCT((A2722&gt;=Setup!$C$19:$C$30)*(A2722&lt;=Setup!$D$19:$D$30)*Setup!$A$19:$A$30))</f>
        <v/>
      </c>
      <c r="P2722" s="34">
        <f>IF(A2722="","",IF(G2722="Standard 15% (Box 1)",ROUND(H2722*Setup!$B$9,2),0))</f>
        <v/>
      </c>
      <c r="Q2722" s="34">
        <f>IF(A2722="","",I2722-P2722)</f>
        <v/>
      </c>
      <c r="R2722" s="23">
        <f>IF(A2722="","",IF(O2722=0,"Outside audit periods; ","")&amp;IF(G2722="","No VAT category; ","")&amp;IF(ABS(Q2722)&gt;Setup!$B$10,"VAT ≠ 15% × net; ","")&amp;IF(AND(F2722="B2B - VAT registered",NOT(AND(LEN(E2722)=15,LEFT(E2722,1)="3",RIGHT(E2722,1)="3",ISNUMBER(--E2722)))),"Invalid/missing customer VAT no; ","")&amp;IF(L2722&lt;&gt;"Yes","Not reported/cleared on FATOORA; ","")&amp;IF(AND(OR(G2722="Zero-rated domestic (Box 3)",G2722="Export (Box 4)"),N2722=""),"Zero-rate/export evidence missing; ","")&amp;IF(AND(C2722="Credit Note",H2722&gt;0),"Credit note should be negative; ","")&amp;IF(AND(C2722="Simplified Tax Invoice",F2722="B2B - VAT registered"),"Simplified invoice issued to VAT-registered B2B; ",""))</f>
        <v/>
      </c>
    </row>
    <row r="2723">
      <c r="A2723" s="17" t="n"/>
      <c r="B2723" s="14" t="n"/>
      <c r="C2723" s="14" t="n"/>
      <c r="D2723" s="14" t="n"/>
      <c r="E2723" s="16" t="n"/>
      <c r="F2723" s="14" t="n"/>
      <c r="G2723" s="14" t="n"/>
      <c r="H2723" s="19" t="n"/>
      <c r="I2723" s="19" t="n"/>
      <c r="J2723" s="34">
        <f>IF(A2723="","",H2723+I2723)</f>
        <v/>
      </c>
      <c r="K2723" s="14" t="n"/>
      <c r="L2723" s="14" t="n"/>
      <c r="M2723" s="14" t="n"/>
      <c r="N2723" s="14" t="n"/>
      <c r="O2723" s="20">
        <f>IF(A2723="","",SUMPRODUCT((A2723&gt;=Setup!$C$19:$C$30)*(A2723&lt;=Setup!$D$19:$D$30)*Setup!$A$19:$A$30))</f>
        <v/>
      </c>
      <c r="P2723" s="34">
        <f>IF(A2723="","",IF(G2723="Standard 15% (Box 1)",ROUND(H2723*Setup!$B$9,2),0))</f>
        <v/>
      </c>
      <c r="Q2723" s="34">
        <f>IF(A2723="","",I2723-P2723)</f>
        <v/>
      </c>
      <c r="R2723" s="23">
        <f>IF(A2723="","",IF(O2723=0,"Outside audit periods; ","")&amp;IF(G2723="","No VAT category; ","")&amp;IF(ABS(Q2723)&gt;Setup!$B$10,"VAT ≠ 15% × net; ","")&amp;IF(AND(F2723="B2B - VAT registered",NOT(AND(LEN(E2723)=15,LEFT(E2723,1)="3",RIGHT(E2723,1)="3",ISNUMBER(--E2723)))),"Invalid/missing customer VAT no; ","")&amp;IF(L2723&lt;&gt;"Yes","Not reported/cleared on FATOORA; ","")&amp;IF(AND(OR(G2723="Zero-rated domestic (Box 3)",G2723="Export (Box 4)"),N2723=""),"Zero-rate/export evidence missing; ","")&amp;IF(AND(C2723="Credit Note",H2723&gt;0),"Credit note should be negative; ","")&amp;IF(AND(C2723="Simplified Tax Invoice",F2723="B2B - VAT registered"),"Simplified invoice issued to VAT-registered B2B; ",""))</f>
        <v/>
      </c>
    </row>
    <row r="2724">
      <c r="A2724" s="17" t="n"/>
      <c r="B2724" s="14" t="n"/>
      <c r="C2724" s="14" t="n"/>
      <c r="D2724" s="14" t="n"/>
      <c r="E2724" s="16" t="n"/>
      <c r="F2724" s="14" t="n"/>
      <c r="G2724" s="14" t="n"/>
      <c r="H2724" s="19" t="n"/>
      <c r="I2724" s="19" t="n"/>
      <c r="J2724" s="34">
        <f>IF(A2724="","",H2724+I2724)</f>
        <v/>
      </c>
      <c r="K2724" s="14" t="n"/>
      <c r="L2724" s="14" t="n"/>
      <c r="M2724" s="14" t="n"/>
      <c r="N2724" s="14" t="n"/>
      <c r="O2724" s="20">
        <f>IF(A2724="","",SUMPRODUCT((A2724&gt;=Setup!$C$19:$C$30)*(A2724&lt;=Setup!$D$19:$D$30)*Setup!$A$19:$A$30))</f>
        <v/>
      </c>
      <c r="P2724" s="34">
        <f>IF(A2724="","",IF(G2724="Standard 15% (Box 1)",ROUND(H2724*Setup!$B$9,2),0))</f>
        <v/>
      </c>
      <c r="Q2724" s="34">
        <f>IF(A2724="","",I2724-P2724)</f>
        <v/>
      </c>
      <c r="R2724" s="23">
        <f>IF(A2724="","",IF(O2724=0,"Outside audit periods; ","")&amp;IF(G2724="","No VAT category; ","")&amp;IF(ABS(Q2724)&gt;Setup!$B$10,"VAT ≠ 15% × net; ","")&amp;IF(AND(F2724="B2B - VAT registered",NOT(AND(LEN(E2724)=15,LEFT(E2724,1)="3",RIGHT(E2724,1)="3",ISNUMBER(--E2724)))),"Invalid/missing customer VAT no; ","")&amp;IF(L2724&lt;&gt;"Yes","Not reported/cleared on FATOORA; ","")&amp;IF(AND(OR(G2724="Zero-rated domestic (Box 3)",G2724="Export (Box 4)"),N2724=""),"Zero-rate/export evidence missing; ","")&amp;IF(AND(C2724="Credit Note",H2724&gt;0),"Credit note should be negative; ","")&amp;IF(AND(C2724="Simplified Tax Invoice",F2724="B2B - VAT registered"),"Simplified invoice issued to VAT-registered B2B; ",""))</f>
        <v/>
      </c>
    </row>
    <row r="2725">
      <c r="A2725" s="17" t="n"/>
      <c r="B2725" s="14" t="n"/>
      <c r="C2725" s="14" t="n"/>
      <c r="D2725" s="14" t="n"/>
      <c r="E2725" s="16" t="n"/>
      <c r="F2725" s="14" t="n"/>
      <c r="G2725" s="14" t="n"/>
      <c r="H2725" s="19" t="n"/>
      <c r="I2725" s="19" t="n"/>
      <c r="J2725" s="34">
        <f>IF(A2725="","",H2725+I2725)</f>
        <v/>
      </c>
      <c r="K2725" s="14" t="n"/>
      <c r="L2725" s="14" t="n"/>
      <c r="M2725" s="14" t="n"/>
      <c r="N2725" s="14" t="n"/>
      <c r="O2725" s="20">
        <f>IF(A2725="","",SUMPRODUCT((A2725&gt;=Setup!$C$19:$C$30)*(A2725&lt;=Setup!$D$19:$D$30)*Setup!$A$19:$A$30))</f>
        <v/>
      </c>
      <c r="P2725" s="34">
        <f>IF(A2725="","",IF(G2725="Standard 15% (Box 1)",ROUND(H2725*Setup!$B$9,2),0))</f>
        <v/>
      </c>
      <c r="Q2725" s="34">
        <f>IF(A2725="","",I2725-P2725)</f>
        <v/>
      </c>
      <c r="R2725" s="23">
        <f>IF(A2725="","",IF(O2725=0,"Outside audit periods; ","")&amp;IF(G2725="","No VAT category; ","")&amp;IF(ABS(Q2725)&gt;Setup!$B$10,"VAT ≠ 15% × net; ","")&amp;IF(AND(F2725="B2B - VAT registered",NOT(AND(LEN(E2725)=15,LEFT(E2725,1)="3",RIGHT(E2725,1)="3",ISNUMBER(--E2725)))),"Invalid/missing customer VAT no; ","")&amp;IF(L2725&lt;&gt;"Yes","Not reported/cleared on FATOORA; ","")&amp;IF(AND(OR(G2725="Zero-rated domestic (Box 3)",G2725="Export (Box 4)"),N2725=""),"Zero-rate/export evidence missing; ","")&amp;IF(AND(C2725="Credit Note",H2725&gt;0),"Credit note should be negative; ","")&amp;IF(AND(C2725="Simplified Tax Invoice",F2725="B2B - VAT registered"),"Simplified invoice issued to VAT-registered B2B; ",""))</f>
        <v/>
      </c>
    </row>
    <row r="2726">
      <c r="A2726" s="17" t="n"/>
      <c r="B2726" s="14" t="n"/>
      <c r="C2726" s="14" t="n"/>
      <c r="D2726" s="14" t="n"/>
      <c r="E2726" s="16" t="n"/>
      <c r="F2726" s="14" t="n"/>
      <c r="G2726" s="14" t="n"/>
      <c r="H2726" s="19" t="n"/>
      <c r="I2726" s="19" t="n"/>
      <c r="J2726" s="34">
        <f>IF(A2726="","",H2726+I2726)</f>
        <v/>
      </c>
      <c r="K2726" s="14" t="n"/>
      <c r="L2726" s="14" t="n"/>
      <c r="M2726" s="14" t="n"/>
      <c r="N2726" s="14" t="n"/>
      <c r="O2726" s="20">
        <f>IF(A2726="","",SUMPRODUCT((A2726&gt;=Setup!$C$19:$C$30)*(A2726&lt;=Setup!$D$19:$D$30)*Setup!$A$19:$A$30))</f>
        <v/>
      </c>
      <c r="P2726" s="34">
        <f>IF(A2726="","",IF(G2726="Standard 15% (Box 1)",ROUND(H2726*Setup!$B$9,2),0))</f>
        <v/>
      </c>
      <c r="Q2726" s="34">
        <f>IF(A2726="","",I2726-P2726)</f>
        <v/>
      </c>
      <c r="R2726" s="23">
        <f>IF(A2726="","",IF(O2726=0,"Outside audit periods; ","")&amp;IF(G2726="","No VAT category; ","")&amp;IF(ABS(Q2726)&gt;Setup!$B$10,"VAT ≠ 15% × net; ","")&amp;IF(AND(F2726="B2B - VAT registered",NOT(AND(LEN(E2726)=15,LEFT(E2726,1)="3",RIGHT(E2726,1)="3",ISNUMBER(--E2726)))),"Invalid/missing customer VAT no; ","")&amp;IF(L2726&lt;&gt;"Yes","Not reported/cleared on FATOORA; ","")&amp;IF(AND(OR(G2726="Zero-rated domestic (Box 3)",G2726="Export (Box 4)"),N2726=""),"Zero-rate/export evidence missing; ","")&amp;IF(AND(C2726="Credit Note",H2726&gt;0),"Credit note should be negative; ","")&amp;IF(AND(C2726="Simplified Tax Invoice",F2726="B2B - VAT registered"),"Simplified invoice issued to VAT-registered B2B; ",""))</f>
        <v/>
      </c>
    </row>
    <row r="2727">
      <c r="A2727" s="17" t="n"/>
      <c r="B2727" s="14" t="n"/>
      <c r="C2727" s="14" t="n"/>
      <c r="D2727" s="14" t="n"/>
      <c r="E2727" s="16" t="n"/>
      <c r="F2727" s="14" t="n"/>
      <c r="G2727" s="14" t="n"/>
      <c r="H2727" s="19" t="n"/>
      <c r="I2727" s="19" t="n"/>
      <c r="J2727" s="34">
        <f>IF(A2727="","",H2727+I2727)</f>
        <v/>
      </c>
      <c r="K2727" s="14" t="n"/>
      <c r="L2727" s="14" t="n"/>
      <c r="M2727" s="14" t="n"/>
      <c r="N2727" s="14" t="n"/>
      <c r="O2727" s="20">
        <f>IF(A2727="","",SUMPRODUCT((A2727&gt;=Setup!$C$19:$C$30)*(A2727&lt;=Setup!$D$19:$D$30)*Setup!$A$19:$A$30))</f>
        <v/>
      </c>
      <c r="P2727" s="34">
        <f>IF(A2727="","",IF(G2727="Standard 15% (Box 1)",ROUND(H2727*Setup!$B$9,2),0))</f>
        <v/>
      </c>
      <c r="Q2727" s="34">
        <f>IF(A2727="","",I2727-P2727)</f>
        <v/>
      </c>
      <c r="R2727" s="23">
        <f>IF(A2727="","",IF(O2727=0,"Outside audit periods; ","")&amp;IF(G2727="","No VAT category; ","")&amp;IF(ABS(Q2727)&gt;Setup!$B$10,"VAT ≠ 15% × net; ","")&amp;IF(AND(F2727="B2B - VAT registered",NOT(AND(LEN(E2727)=15,LEFT(E2727,1)="3",RIGHT(E2727,1)="3",ISNUMBER(--E2727)))),"Invalid/missing customer VAT no; ","")&amp;IF(L2727&lt;&gt;"Yes","Not reported/cleared on FATOORA; ","")&amp;IF(AND(OR(G2727="Zero-rated domestic (Box 3)",G2727="Export (Box 4)"),N2727=""),"Zero-rate/export evidence missing; ","")&amp;IF(AND(C2727="Credit Note",H2727&gt;0),"Credit note should be negative; ","")&amp;IF(AND(C2727="Simplified Tax Invoice",F2727="B2B - VAT registered"),"Simplified invoice issued to VAT-registered B2B; ",""))</f>
        <v/>
      </c>
    </row>
    <row r="2728">
      <c r="A2728" s="17" t="n"/>
      <c r="B2728" s="14" t="n"/>
      <c r="C2728" s="14" t="n"/>
      <c r="D2728" s="14" t="n"/>
      <c r="E2728" s="16" t="n"/>
      <c r="F2728" s="14" t="n"/>
      <c r="G2728" s="14" t="n"/>
      <c r="H2728" s="19" t="n"/>
      <c r="I2728" s="19" t="n"/>
      <c r="J2728" s="34">
        <f>IF(A2728="","",H2728+I2728)</f>
        <v/>
      </c>
      <c r="K2728" s="14" t="n"/>
      <c r="L2728" s="14" t="n"/>
      <c r="M2728" s="14" t="n"/>
      <c r="N2728" s="14" t="n"/>
      <c r="O2728" s="20">
        <f>IF(A2728="","",SUMPRODUCT((A2728&gt;=Setup!$C$19:$C$30)*(A2728&lt;=Setup!$D$19:$D$30)*Setup!$A$19:$A$30))</f>
        <v/>
      </c>
      <c r="P2728" s="34">
        <f>IF(A2728="","",IF(G2728="Standard 15% (Box 1)",ROUND(H2728*Setup!$B$9,2),0))</f>
        <v/>
      </c>
      <c r="Q2728" s="34">
        <f>IF(A2728="","",I2728-P2728)</f>
        <v/>
      </c>
      <c r="R2728" s="23">
        <f>IF(A2728="","",IF(O2728=0,"Outside audit periods; ","")&amp;IF(G2728="","No VAT category; ","")&amp;IF(ABS(Q2728)&gt;Setup!$B$10,"VAT ≠ 15% × net; ","")&amp;IF(AND(F2728="B2B - VAT registered",NOT(AND(LEN(E2728)=15,LEFT(E2728,1)="3",RIGHT(E2728,1)="3",ISNUMBER(--E2728)))),"Invalid/missing customer VAT no; ","")&amp;IF(L2728&lt;&gt;"Yes","Not reported/cleared on FATOORA; ","")&amp;IF(AND(OR(G2728="Zero-rated domestic (Box 3)",G2728="Export (Box 4)"),N2728=""),"Zero-rate/export evidence missing; ","")&amp;IF(AND(C2728="Credit Note",H2728&gt;0),"Credit note should be negative; ","")&amp;IF(AND(C2728="Simplified Tax Invoice",F2728="B2B - VAT registered"),"Simplified invoice issued to VAT-registered B2B; ",""))</f>
        <v/>
      </c>
    </row>
    <row r="2729">
      <c r="A2729" s="17" t="n"/>
      <c r="B2729" s="14" t="n"/>
      <c r="C2729" s="14" t="n"/>
      <c r="D2729" s="14" t="n"/>
      <c r="E2729" s="16" t="n"/>
      <c r="F2729" s="14" t="n"/>
      <c r="G2729" s="14" t="n"/>
      <c r="H2729" s="19" t="n"/>
      <c r="I2729" s="19" t="n"/>
      <c r="J2729" s="34">
        <f>IF(A2729="","",H2729+I2729)</f>
        <v/>
      </c>
      <c r="K2729" s="14" t="n"/>
      <c r="L2729" s="14" t="n"/>
      <c r="M2729" s="14" t="n"/>
      <c r="N2729" s="14" t="n"/>
      <c r="O2729" s="20">
        <f>IF(A2729="","",SUMPRODUCT((A2729&gt;=Setup!$C$19:$C$30)*(A2729&lt;=Setup!$D$19:$D$30)*Setup!$A$19:$A$30))</f>
        <v/>
      </c>
      <c r="P2729" s="34">
        <f>IF(A2729="","",IF(G2729="Standard 15% (Box 1)",ROUND(H2729*Setup!$B$9,2),0))</f>
        <v/>
      </c>
      <c r="Q2729" s="34">
        <f>IF(A2729="","",I2729-P2729)</f>
        <v/>
      </c>
      <c r="R2729" s="23">
        <f>IF(A2729="","",IF(O2729=0,"Outside audit periods; ","")&amp;IF(G2729="","No VAT category; ","")&amp;IF(ABS(Q2729)&gt;Setup!$B$10,"VAT ≠ 15% × net; ","")&amp;IF(AND(F2729="B2B - VAT registered",NOT(AND(LEN(E2729)=15,LEFT(E2729,1)="3",RIGHT(E2729,1)="3",ISNUMBER(--E2729)))),"Invalid/missing customer VAT no; ","")&amp;IF(L2729&lt;&gt;"Yes","Not reported/cleared on FATOORA; ","")&amp;IF(AND(OR(G2729="Zero-rated domestic (Box 3)",G2729="Export (Box 4)"),N2729=""),"Zero-rate/export evidence missing; ","")&amp;IF(AND(C2729="Credit Note",H2729&gt;0),"Credit note should be negative; ","")&amp;IF(AND(C2729="Simplified Tax Invoice",F2729="B2B - VAT registered"),"Simplified invoice issued to VAT-registered B2B; ",""))</f>
        <v/>
      </c>
    </row>
    <row r="2730">
      <c r="A2730" s="17" t="n"/>
      <c r="B2730" s="14" t="n"/>
      <c r="C2730" s="14" t="n"/>
      <c r="D2730" s="14" t="n"/>
      <c r="E2730" s="16" t="n"/>
      <c r="F2730" s="14" t="n"/>
      <c r="G2730" s="14" t="n"/>
      <c r="H2730" s="19" t="n"/>
      <c r="I2730" s="19" t="n"/>
      <c r="J2730" s="34">
        <f>IF(A2730="","",H2730+I2730)</f>
        <v/>
      </c>
      <c r="K2730" s="14" t="n"/>
      <c r="L2730" s="14" t="n"/>
      <c r="M2730" s="14" t="n"/>
      <c r="N2730" s="14" t="n"/>
      <c r="O2730" s="20">
        <f>IF(A2730="","",SUMPRODUCT((A2730&gt;=Setup!$C$19:$C$30)*(A2730&lt;=Setup!$D$19:$D$30)*Setup!$A$19:$A$30))</f>
        <v/>
      </c>
      <c r="P2730" s="34">
        <f>IF(A2730="","",IF(G2730="Standard 15% (Box 1)",ROUND(H2730*Setup!$B$9,2),0))</f>
        <v/>
      </c>
      <c r="Q2730" s="34">
        <f>IF(A2730="","",I2730-P2730)</f>
        <v/>
      </c>
      <c r="R2730" s="23">
        <f>IF(A2730="","",IF(O2730=0,"Outside audit periods; ","")&amp;IF(G2730="","No VAT category; ","")&amp;IF(ABS(Q2730)&gt;Setup!$B$10,"VAT ≠ 15% × net; ","")&amp;IF(AND(F2730="B2B - VAT registered",NOT(AND(LEN(E2730)=15,LEFT(E2730,1)="3",RIGHT(E2730,1)="3",ISNUMBER(--E2730)))),"Invalid/missing customer VAT no; ","")&amp;IF(L2730&lt;&gt;"Yes","Not reported/cleared on FATOORA; ","")&amp;IF(AND(OR(G2730="Zero-rated domestic (Box 3)",G2730="Export (Box 4)"),N2730=""),"Zero-rate/export evidence missing; ","")&amp;IF(AND(C2730="Credit Note",H2730&gt;0),"Credit note should be negative; ","")&amp;IF(AND(C2730="Simplified Tax Invoice",F2730="B2B - VAT registered"),"Simplified invoice issued to VAT-registered B2B; ",""))</f>
        <v/>
      </c>
    </row>
    <row r="2731">
      <c r="A2731" s="17" t="n"/>
      <c r="B2731" s="14" t="n"/>
      <c r="C2731" s="14" t="n"/>
      <c r="D2731" s="14" t="n"/>
      <c r="E2731" s="16" t="n"/>
      <c r="F2731" s="14" t="n"/>
      <c r="G2731" s="14" t="n"/>
      <c r="H2731" s="19" t="n"/>
      <c r="I2731" s="19" t="n"/>
      <c r="J2731" s="34">
        <f>IF(A2731="","",H2731+I2731)</f>
        <v/>
      </c>
      <c r="K2731" s="14" t="n"/>
      <c r="L2731" s="14" t="n"/>
      <c r="M2731" s="14" t="n"/>
      <c r="N2731" s="14" t="n"/>
      <c r="O2731" s="20">
        <f>IF(A2731="","",SUMPRODUCT((A2731&gt;=Setup!$C$19:$C$30)*(A2731&lt;=Setup!$D$19:$D$30)*Setup!$A$19:$A$30))</f>
        <v/>
      </c>
      <c r="P2731" s="34">
        <f>IF(A2731="","",IF(G2731="Standard 15% (Box 1)",ROUND(H2731*Setup!$B$9,2),0))</f>
        <v/>
      </c>
      <c r="Q2731" s="34">
        <f>IF(A2731="","",I2731-P2731)</f>
        <v/>
      </c>
      <c r="R2731" s="23">
        <f>IF(A2731="","",IF(O2731=0,"Outside audit periods; ","")&amp;IF(G2731="","No VAT category; ","")&amp;IF(ABS(Q2731)&gt;Setup!$B$10,"VAT ≠ 15% × net; ","")&amp;IF(AND(F2731="B2B - VAT registered",NOT(AND(LEN(E2731)=15,LEFT(E2731,1)="3",RIGHT(E2731,1)="3",ISNUMBER(--E2731)))),"Invalid/missing customer VAT no; ","")&amp;IF(L2731&lt;&gt;"Yes","Not reported/cleared on FATOORA; ","")&amp;IF(AND(OR(G2731="Zero-rated domestic (Box 3)",G2731="Export (Box 4)"),N2731=""),"Zero-rate/export evidence missing; ","")&amp;IF(AND(C2731="Credit Note",H2731&gt;0),"Credit note should be negative; ","")&amp;IF(AND(C2731="Simplified Tax Invoice",F2731="B2B - VAT registered"),"Simplified invoice issued to VAT-registered B2B; ",""))</f>
        <v/>
      </c>
    </row>
    <row r="2732">
      <c r="A2732" s="17" t="n"/>
      <c r="B2732" s="14" t="n"/>
      <c r="C2732" s="14" t="n"/>
      <c r="D2732" s="14" t="n"/>
      <c r="E2732" s="16" t="n"/>
      <c r="F2732" s="14" t="n"/>
      <c r="G2732" s="14" t="n"/>
      <c r="H2732" s="19" t="n"/>
      <c r="I2732" s="19" t="n"/>
      <c r="J2732" s="34">
        <f>IF(A2732="","",H2732+I2732)</f>
        <v/>
      </c>
      <c r="K2732" s="14" t="n"/>
      <c r="L2732" s="14" t="n"/>
      <c r="M2732" s="14" t="n"/>
      <c r="N2732" s="14" t="n"/>
      <c r="O2732" s="20">
        <f>IF(A2732="","",SUMPRODUCT((A2732&gt;=Setup!$C$19:$C$30)*(A2732&lt;=Setup!$D$19:$D$30)*Setup!$A$19:$A$30))</f>
        <v/>
      </c>
      <c r="P2732" s="34">
        <f>IF(A2732="","",IF(G2732="Standard 15% (Box 1)",ROUND(H2732*Setup!$B$9,2),0))</f>
        <v/>
      </c>
      <c r="Q2732" s="34">
        <f>IF(A2732="","",I2732-P2732)</f>
        <v/>
      </c>
      <c r="R2732" s="23">
        <f>IF(A2732="","",IF(O2732=0,"Outside audit periods; ","")&amp;IF(G2732="","No VAT category; ","")&amp;IF(ABS(Q2732)&gt;Setup!$B$10,"VAT ≠ 15% × net; ","")&amp;IF(AND(F2732="B2B - VAT registered",NOT(AND(LEN(E2732)=15,LEFT(E2732,1)="3",RIGHT(E2732,1)="3",ISNUMBER(--E2732)))),"Invalid/missing customer VAT no; ","")&amp;IF(L2732&lt;&gt;"Yes","Not reported/cleared on FATOORA; ","")&amp;IF(AND(OR(G2732="Zero-rated domestic (Box 3)",G2732="Export (Box 4)"),N2732=""),"Zero-rate/export evidence missing; ","")&amp;IF(AND(C2732="Credit Note",H2732&gt;0),"Credit note should be negative; ","")&amp;IF(AND(C2732="Simplified Tax Invoice",F2732="B2B - VAT registered"),"Simplified invoice issued to VAT-registered B2B; ",""))</f>
        <v/>
      </c>
    </row>
    <row r="2733">
      <c r="A2733" s="17" t="n"/>
      <c r="B2733" s="14" t="n"/>
      <c r="C2733" s="14" t="n"/>
      <c r="D2733" s="14" t="n"/>
      <c r="E2733" s="16" t="n"/>
      <c r="F2733" s="14" t="n"/>
      <c r="G2733" s="14" t="n"/>
      <c r="H2733" s="19" t="n"/>
      <c r="I2733" s="19" t="n"/>
      <c r="J2733" s="34">
        <f>IF(A2733="","",H2733+I2733)</f>
        <v/>
      </c>
      <c r="K2733" s="14" t="n"/>
      <c r="L2733" s="14" t="n"/>
      <c r="M2733" s="14" t="n"/>
      <c r="N2733" s="14" t="n"/>
      <c r="O2733" s="20">
        <f>IF(A2733="","",SUMPRODUCT((A2733&gt;=Setup!$C$19:$C$30)*(A2733&lt;=Setup!$D$19:$D$30)*Setup!$A$19:$A$30))</f>
        <v/>
      </c>
      <c r="P2733" s="34">
        <f>IF(A2733="","",IF(G2733="Standard 15% (Box 1)",ROUND(H2733*Setup!$B$9,2),0))</f>
        <v/>
      </c>
      <c r="Q2733" s="34">
        <f>IF(A2733="","",I2733-P2733)</f>
        <v/>
      </c>
      <c r="R2733" s="23">
        <f>IF(A2733="","",IF(O2733=0,"Outside audit periods; ","")&amp;IF(G2733="","No VAT category; ","")&amp;IF(ABS(Q2733)&gt;Setup!$B$10,"VAT ≠ 15% × net; ","")&amp;IF(AND(F2733="B2B - VAT registered",NOT(AND(LEN(E2733)=15,LEFT(E2733,1)="3",RIGHT(E2733,1)="3",ISNUMBER(--E2733)))),"Invalid/missing customer VAT no; ","")&amp;IF(L2733&lt;&gt;"Yes","Not reported/cleared on FATOORA; ","")&amp;IF(AND(OR(G2733="Zero-rated domestic (Box 3)",G2733="Export (Box 4)"),N2733=""),"Zero-rate/export evidence missing; ","")&amp;IF(AND(C2733="Credit Note",H2733&gt;0),"Credit note should be negative; ","")&amp;IF(AND(C2733="Simplified Tax Invoice",F2733="B2B - VAT registered"),"Simplified invoice issued to VAT-registered B2B; ",""))</f>
        <v/>
      </c>
    </row>
    <row r="2734">
      <c r="A2734" s="17" t="n"/>
      <c r="B2734" s="14" t="n"/>
      <c r="C2734" s="14" t="n"/>
      <c r="D2734" s="14" t="n"/>
      <c r="E2734" s="16" t="n"/>
      <c r="F2734" s="14" t="n"/>
      <c r="G2734" s="14" t="n"/>
      <c r="H2734" s="19" t="n"/>
      <c r="I2734" s="19" t="n"/>
      <c r="J2734" s="34">
        <f>IF(A2734="","",H2734+I2734)</f>
        <v/>
      </c>
      <c r="K2734" s="14" t="n"/>
      <c r="L2734" s="14" t="n"/>
      <c r="M2734" s="14" t="n"/>
      <c r="N2734" s="14" t="n"/>
      <c r="O2734" s="20">
        <f>IF(A2734="","",SUMPRODUCT((A2734&gt;=Setup!$C$19:$C$30)*(A2734&lt;=Setup!$D$19:$D$30)*Setup!$A$19:$A$30))</f>
        <v/>
      </c>
      <c r="P2734" s="34">
        <f>IF(A2734="","",IF(G2734="Standard 15% (Box 1)",ROUND(H2734*Setup!$B$9,2),0))</f>
        <v/>
      </c>
      <c r="Q2734" s="34">
        <f>IF(A2734="","",I2734-P2734)</f>
        <v/>
      </c>
      <c r="R2734" s="23">
        <f>IF(A2734="","",IF(O2734=0,"Outside audit periods; ","")&amp;IF(G2734="","No VAT category; ","")&amp;IF(ABS(Q2734)&gt;Setup!$B$10,"VAT ≠ 15% × net; ","")&amp;IF(AND(F2734="B2B - VAT registered",NOT(AND(LEN(E2734)=15,LEFT(E2734,1)="3",RIGHT(E2734,1)="3",ISNUMBER(--E2734)))),"Invalid/missing customer VAT no; ","")&amp;IF(L2734&lt;&gt;"Yes","Not reported/cleared on FATOORA; ","")&amp;IF(AND(OR(G2734="Zero-rated domestic (Box 3)",G2734="Export (Box 4)"),N2734=""),"Zero-rate/export evidence missing; ","")&amp;IF(AND(C2734="Credit Note",H2734&gt;0),"Credit note should be negative; ","")&amp;IF(AND(C2734="Simplified Tax Invoice",F2734="B2B - VAT registered"),"Simplified invoice issued to VAT-registered B2B; ",""))</f>
        <v/>
      </c>
    </row>
    <row r="2735">
      <c r="A2735" s="17" t="n"/>
      <c r="B2735" s="14" t="n"/>
      <c r="C2735" s="14" t="n"/>
      <c r="D2735" s="14" t="n"/>
      <c r="E2735" s="16" t="n"/>
      <c r="F2735" s="14" t="n"/>
      <c r="G2735" s="14" t="n"/>
      <c r="H2735" s="19" t="n"/>
      <c r="I2735" s="19" t="n"/>
      <c r="J2735" s="34">
        <f>IF(A2735="","",H2735+I2735)</f>
        <v/>
      </c>
      <c r="K2735" s="14" t="n"/>
      <c r="L2735" s="14" t="n"/>
      <c r="M2735" s="14" t="n"/>
      <c r="N2735" s="14" t="n"/>
      <c r="O2735" s="20">
        <f>IF(A2735="","",SUMPRODUCT((A2735&gt;=Setup!$C$19:$C$30)*(A2735&lt;=Setup!$D$19:$D$30)*Setup!$A$19:$A$30))</f>
        <v/>
      </c>
      <c r="P2735" s="34">
        <f>IF(A2735="","",IF(G2735="Standard 15% (Box 1)",ROUND(H2735*Setup!$B$9,2),0))</f>
        <v/>
      </c>
      <c r="Q2735" s="34">
        <f>IF(A2735="","",I2735-P2735)</f>
        <v/>
      </c>
      <c r="R2735" s="23">
        <f>IF(A2735="","",IF(O2735=0,"Outside audit periods; ","")&amp;IF(G2735="","No VAT category; ","")&amp;IF(ABS(Q2735)&gt;Setup!$B$10,"VAT ≠ 15% × net; ","")&amp;IF(AND(F2735="B2B - VAT registered",NOT(AND(LEN(E2735)=15,LEFT(E2735,1)="3",RIGHT(E2735,1)="3",ISNUMBER(--E2735)))),"Invalid/missing customer VAT no; ","")&amp;IF(L2735&lt;&gt;"Yes","Not reported/cleared on FATOORA; ","")&amp;IF(AND(OR(G2735="Zero-rated domestic (Box 3)",G2735="Export (Box 4)"),N2735=""),"Zero-rate/export evidence missing; ","")&amp;IF(AND(C2735="Credit Note",H2735&gt;0),"Credit note should be negative; ","")&amp;IF(AND(C2735="Simplified Tax Invoice",F2735="B2B - VAT registered"),"Simplified invoice issued to VAT-registered B2B; ",""))</f>
        <v/>
      </c>
    </row>
    <row r="2736">
      <c r="A2736" s="17" t="n"/>
      <c r="B2736" s="14" t="n"/>
      <c r="C2736" s="14" t="n"/>
      <c r="D2736" s="14" t="n"/>
      <c r="E2736" s="16" t="n"/>
      <c r="F2736" s="14" t="n"/>
      <c r="G2736" s="14" t="n"/>
      <c r="H2736" s="19" t="n"/>
      <c r="I2736" s="19" t="n"/>
      <c r="J2736" s="34">
        <f>IF(A2736="","",H2736+I2736)</f>
        <v/>
      </c>
      <c r="K2736" s="14" t="n"/>
      <c r="L2736" s="14" t="n"/>
      <c r="M2736" s="14" t="n"/>
      <c r="N2736" s="14" t="n"/>
      <c r="O2736" s="20">
        <f>IF(A2736="","",SUMPRODUCT((A2736&gt;=Setup!$C$19:$C$30)*(A2736&lt;=Setup!$D$19:$D$30)*Setup!$A$19:$A$30))</f>
        <v/>
      </c>
      <c r="P2736" s="34">
        <f>IF(A2736="","",IF(G2736="Standard 15% (Box 1)",ROUND(H2736*Setup!$B$9,2),0))</f>
        <v/>
      </c>
      <c r="Q2736" s="34">
        <f>IF(A2736="","",I2736-P2736)</f>
        <v/>
      </c>
      <c r="R2736" s="23">
        <f>IF(A2736="","",IF(O2736=0,"Outside audit periods; ","")&amp;IF(G2736="","No VAT category; ","")&amp;IF(ABS(Q2736)&gt;Setup!$B$10,"VAT ≠ 15% × net; ","")&amp;IF(AND(F2736="B2B - VAT registered",NOT(AND(LEN(E2736)=15,LEFT(E2736,1)="3",RIGHT(E2736,1)="3",ISNUMBER(--E2736)))),"Invalid/missing customer VAT no; ","")&amp;IF(L2736&lt;&gt;"Yes","Not reported/cleared on FATOORA; ","")&amp;IF(AND(OR(G2736="Zero-rated domestic (Box 3)",G2736="Export (Box 4)"),N2736=""),"Zero-rate/export evidence missing; ","")&amp;IF(AND(C2736="Credit Note",H2736&gt;0),"Credit note should be negative; ","")&amp;IF(AND(C2736="Simplified Tax Invoice",F2736="B2B - VAT registered"),"Simplified invoice issued to VAT-registered B2B; ",""))</f>
        <v/>
      </c>
    </row>
    <row r="2737">
      <c r="A2737" s="17" t="n"/>
      <c r="B2737" s="14" t="n"/>
      <c r="C2737" s="14" t="n"/>
      <c r="D2737" s="14" t="n"/>
      <c r="E2737" s="16" t="n"/>
      <c r="F2737" s="14" t="n"/>
      <c r="G2737" s="14" t="n"/>
      <c r="H2737" s="19" t="n"/>
      <c r="I2737" s="19" t="n"/>
      <c r="J2737" s="34">
        <f>IF(A2737="","",H2737+I2737)</f>
        <v/>
      </c>
      <c r="K2737" s="14" t="n"/>
      <c r="L2737" s="14" t="n"/>
      <c r="M2737" s="14" t="n"/>
      <c r="N2737" s="14" t="n"/>
      <c r="O2737" s="20">
        <f>IF(A2737="","",SUMPRODUCT((A2737&gt;=Setup!$C$19:$C$30)*(A2737&lt;=Setup!$D$19:$D$30)*Setup!$A$19:$A$30))</f>
        <v/>
      </c>
      <c r="P2737" s="34">
        <f>IF(A2737="","",IF(G2737="Standard 15% (Box 1)",ROUND(H2737*Setup!$B$9,2),0))</f>
        <v/>
      </c>
      <c r="Q2737" s="34">
        <f>IF(A2737="","",I2737-P2737)</f>
        <v/>
      </c>
      <c r="R2737" s="23">
        <f>IF(A2737="","",IF(O2737=0,"Outside audit periods; ","")&amp;IF(G2737="","No VAT category; ","")&amp;IF(ABS(Q2737)&gt;Setup!$B$10,"VAT ≠ 15% × net; ","")&amp;IF(AND(F2737="B2B - VAT registered",NOT(AND(LEN(E2737)=15,LEFT(E2737,1)="3",RIGHT(E2737,1)="3",ISNUMBER(--E2737)))),"Invalid/missing customer VAT no; ","")&amp;IF(L2737&lt;&gt;"Yes","Not reported/cleared on FATOORA; ","")&amp;IF(AND(OR(G2737="Zero-rated domestic (Box 3)",G2737="Export (Box 4)"),N2737=""),"Zero-rate/export evidence missing; ","")&amp;IF(AND(C2737="Credit Note",H2737&gt;0),"Credit note should be negative; ","")&amp;IF(AND(C2737="Simplified Tax Invoice",F2737="B2B - VAT registered"),"Simplified invoice issued to VAT-registered B2B; ",""))</f>
        <v/>
      </c>
    </row>
    <row r="2738">
      <c r="A2738" s="17" t="n"/>
      <c r="B2738" s="14" t="n"/>
      <c r="C2738" s="14" t="n"/>
      <c r="D2738" s="14" t="n"/>
      <c r="E2738" s="16" t="n"/>
      <c r="F2738" s="14" t="n"/>
      <c r="G2738" s="14" t="n"/>
      <c r="H2738" s="19" t="n"/>
      <c r="I2738" s="19" t="n"/>
      <c r="J2738" s="34">
        <f>IF(A2738="","",H2738+I2738)</f>
        <v/>
      </c>
      <c r="K2738" s="14" t="n"/>
      <c r="L2738" s="14" t="n"/>
      <c r="M2738" s="14" t="n"/>
      <c r="N2738" s="14" t="n"/>
      <c r="O2738" s="20">
        <f>IF(A2738="","",SUMPRODUCT((A2738&gt;=Setup!$C$19:$C$30)*(A2738&lt;=Setup!$D$19:$D$30)*Setup!$A$19:$A$30))</f>
        <v/>
      </c>
      <c r="P2738" s="34">
        <f>IF(A2738="","",IF(G2738="Standard 15% (Box 1)",ROUND(H2738*Setup!$B$9,2),0))</f>
        <v/>
      </c>
      <c r="Q2738" s="34">
        <f>IF(A2738="","",I2738-P2738)</f>
        <v/>
      </c>
      <c r="R2738" s="23">
        <f>IF(A2738="","",IF(O2738=0,"Outside audit periods; ","")&amp;IF(G2738="","No VAT category; ","")&amp;IF(ABS(Q2738)&gt;Setup!$B$10,"VAT ≠ 15% × net; ","")&amp;IF(AND(F2738="B2B - VAT registered",NOT(AND(LEN(E2738)=15,LEFT(E2738,1)="3",RIGHT(E2738,1)="3",ISNUMBER(--E2738)))),"Invalid/missing customer VAT no; ","")&amp;IF(L2738&lt;&gt;"Yes","Not reported/cleared on FATOORA; ","")&amp;IF(AND(OR(G2738="Zero-rated domestic (Box 3)",G2738="Export (Box 4)"),N2738=""),"Zero-rate/export evidence missing; ","")&amp;IF(AND(C2738="Credit Note",H2738&gt;0),"Credit note should be negative; ","")&amp;IF(AND(C2738="Simplified Tax Invoice",F2738="B2B - VAT registered"),"Simplified invoice issued to VAT-registered B2B; ",""))</f>
        <v/>
      </c>
    </row>
    <row r="2739">
      <c r="A2739" s="17" t="n"/>
      <c r="B2739" s="14" t="n"/>
      <c r="C2739" s="14" t="n"/>
      <c r="D2739" s="14" t="n"/>
      <c r="E2739" s="16" t="n"/>
      <c r="F2739" s="14" t="n"/>
      <c r="G2739" s="14" t="n"/>
      <c r="H2739" s="19" t="n"/>
      <c r="I2739" s="19" t="n"/>
      <c r="J2739" s="34">
        <f>IF(A2739="","",H2739+I2739)</f>
        <v/>
      </c>
      <c r="K2739" s="14" t="n"/>
      <c r="L2739" s="14" t="n"/>
      <c r="M2739" s="14" t="n"/>
      <c r="N2739" s="14" t="n"/>
      <c r="O2739" s="20">
        <f>IF(A2739="","",SUMPRODUCT((A2739&gt;=Setup!$C$19:$C$30)*(A2739&lt;=Setup!$D$19:$D$30)*Setup!$A$19:$A$30))</f>
        <v/>
      </c>
      <c r="P2739" s="34">
        <f>IF(A2739="","",IF(G2739="Standard 15% (Box 1)",ROUND(H2739*Setup!$B$9,2),0))</f>
        <v/>
      </c>
      <c r="Q2739" s="34">
        <f>IF(A2739="","",I2739-P2739)</f>
        <v/>
      </c>
      <c r="R2739" s="23">
        <f>IF(A2739="","",IF(O2739=0,"Outside audit periods; ","")&amp;IF(G2739="","No VAT category; ","")&amp;IF(ABS(Q2739)&gt;Setup!$B$10,"VAT ≠ 15% × net; ","")&amp;IF(AND(F2739="B2B - VAT registered",NOT(AND(LEN(E2739)=15,LEFT(E2739,1)="3",RIGHT(E2739,1)="3",ISNUMBER(--E2739)))),"Invalid/missing customer VAT no; ","")&amp;IF(L2739&lt;&gt;"Yes","Not reported/cleared on FATOORA; ","")&amp;IF(AND(OR(G2739="Zero-rated domestic (Box 3)",G2739="Export (Box 4)"),N2739=""),"Zero-rate/export evidence missing; ","")&amp;IF(AND(C2739="Credit Note",H2739&gt;0),"Credit note should be negative; ","")&amp;IF(AND(C2739="Simplified Tax Invoice",F2739="B2B - VAT registered"),"Simplified invoice issued to VAT-registered B2B; ",""))</f>
        <v/>
      </c>
    </row>
    <row r="2740">
      <c r="A2740" s="17" t="n"/>
      <c r="B2740" s="14" t="n"/>
      <c r="C2740" s="14" t="n"/>
      <c r="D2740" s="14" t="n"/>
      <c r="E2740" s="16" t="n"/>
      <c r="F2740" s="14" t="n"/>
      <c r="G2740" s="14" t="n"/>
      <c r="H2740" s="19" t="n"/>
      <c r="I2740" s="19" t="n"/>
      <c r="J2740" s="34">
        <f>IF(A2740="","",H2740+I2740)</f>
        <v/>
      </c>
      <c r="K2740" s="14" t="n"/>
      <c r="L2740" s="14" t="n"/>
      <c r="M2740" s="14" t="n"/>
      <c r="N2740" s="14" t="n"/>
      <c r="O2740" s="20">
        <f>IF(A2740="","",SUMPRODUCT((A2740&gt;=Setup!$C$19:$C$30)*(A2740&lt;=Setup!$D$19:$D$30)*Setup!$A$19:$A$30))</f>
        <v/>
      </c>
      <c r="P2740" s="34">
        <f>IF(A2740="","",IF(G2740="Standard 15% (Box 1)",ROUND(H2740*Setup!$B$9,2),0))</f>
        <v/>
      </c>
      <c r="Q2740" s="34">
        <f>IF(A2740="","",I2740-P2740)</f>
        <v/>
      </c>
      <c r="R2740" s="23">
        <f>IF(A2740="","",IF(O2740=0,"Outside audit periods; ","")&amp;IF(G2740="","No VAT category; ","")&amp;IF(ABS(Q2740)&gt;Setup!$B$10,"VAT ≠ 15% × net; ","")&amp;IF(AND(F2740="B2B - VAT registered",NOT(AND(LEN(E2740)=15,LEFT(E2740,1)="3",RIGHT(E2740,1)="3",ISNUMBER(--E2740)))),"Invalid/missing customer VAT no; ","")&amp;IF(L2740&lt;&gt;"Yes","Not reported/cleared on FATOORA; ","")&amp;IF(AND(OR(G2740="Zero-rated domestic (Box 3)",G2740="Export (Box 4)"),N2740=""),"Zero-rate/export evidence missing; ","")&amp;IF(AND(C2740="Credit Note",H2740&gt;0),"Credit note should be negative; ","")&amp;IF(AND(C2740="Simplified Tax Invoice",F2740="B2B - VAT registered"),"Simplified invoice issued to VAT-registered B2B; ",""))</f>
        <v/>
      </c>
    </row>
    <row r="2741">
      <c r="A2741" s="17" t="n"/>
      <c r="B2741" s="14" t="n"/>
      <c r="C2741" s="14" t="n"/>
      <c r="D2741" s="14" t="n"/>
      <c r="E2741" s="16" t="n"/>
      <c r="F2741" s="14" t="n"/>
      <c r="G2741" s="14" t="n"/>
      <c r="H2741" s="19" t="n"/>
      <c r="I2741" s="19" t="n"/>
      <c r="J2741" s="34">
        <f>IF(A2741="","",H2741+I2741)</f>
        <v/>
      </c>
      <c r="K2741" s="14" t="n"/>
      <c r="L2741" s="14" t="n"/>
      <c r="M2741" s="14" t="n"/>
      <c r="N2741" s="14" t="n"/>
      <c r="O2741" s="20">
        <f>IF(A2741="","",SUMPRODUCT((A2741&gt;=Setup!$C$19:$C$30)*(A2741&lt;=Setup!$D$19:$D$30)*Setup!$A$19:$A$30))</f>
        <v/>
      </c>
      <c r="P2741" s="34">
        <f>IF(A2741="","",IF(G2741="Standard 15% (Box 1)",ROUND(H2741*Setup!$B$9,2),0))</f>
        <v/>
      </c>
      <c r="Q2741" s="34">
        <f>IF(A2741="","",I2741-P2741)</f>
        <v/>
      </c>
      <c r="R2741" s="23">
        <f>IF(A2741="","",IF(O2741=0,"Outside audit periods; ","")&amp;IF(G2741="","No VAT category; ","")&amp;IF(ABS(Q2741)&gt;Setup!$B$10,"VAT ≠ 15% × net; ","")&amp;IF(AND(F2741="B2B - VAT registered",NOT(AND(LEN(E2741)=15,LEFT(E2741,1)="3",RIGHT(E2741,1)="3",ISNUMBER(--E2741)))),"Invalid/missing customer VAT no; ","")&amp;IF(L2741&lt;&gt;"Yes","Not reported/cleared on FATOORA; ","")&amp;IF(AND(OR(G2741="Zero-rated domestic (Box 3)",G2741="Export (Box 4)"),N2741=""),"Zero-rate/export evidence missing; ","")&amp;IF(AND(C2741="Credit Note",H2741&gt;0),"Credit note should be negative; ","")&amp;IF(AND(C2741="Simplified Tax Invoice",F2741="B2B - VAT registered"),"Simplified invoice issued to VAT-registered B2B; ",""))</f>
        <v/>
      </c>
    </row>
    <row r="2742">
      <c r="A2742" s="17" t="n"/>
      <c r="B2742" s="14" t="n"/>
      <c r="C2742" s="14" t="n"/>
      <c r="D2742" s="14" t="n"/>
      <c r="E2742" s="16" t="n"/>
      <c r="F2742" s="14" t="n"/>
      <c r="G2742" s="14" t="n"/>
      <c r="H2742" s="19" t="n"/>
      <c r="I2742" s="19" t="n"/>
      <c r="J2742" s="34">
        <f>IF(A2742="","",H2742+I2742)</f>
        <v/>
      </c>
      <c r="K2742" s="14" t="n"/>
      <c r="L2742" s="14" t="n"/>
      <c r="M2742" s="14" t="n"/>
      <c r="N2742" s="14" t="n"/>
      <c r="O2742" s="20">
        <f>IF(A2742="","",SUMPRODUCT((A2742&gt;=Setup!$C$19:$C$30)*(A2742&lt;=Setup!$D$19:$D$30)*Setup!$A$19:$A$30))</f>
        <v/>
      </c>
      <c r="P2742" s="34">
        <f>IF(A2742="","",IF(G2742="Standard 15% (Box 1)",ROUND(H2742*Setup!$B$9,2),0))</f>
        <v/>
      </c>
      <c r="Q2742" s="34">
        <f>IF(A2742="","",I2742-P2742)</f>
        <v/>
      </c>
      <c r="R2742" s="23">
        <f>IF(A2742="","",IF(O2742=0,"Outside audit periods; ","")&amp;IF(G2742="","No VAT category; ","")&amp;IF(ABS(Q2742)&gt;Setup!$B$10,"VAT ≠ 15% × net; ","")&amp;IF(AND(F2742="B2B - VAT registered",NOT(AND(LEN(E2742)=15,LEFT(E2742,1)="3",RIGHT(E2742,1)="3",ISNUMBER(--E2742)))),"Invalid/missing customer VAT no; ","")&amp;IF(L2742&lt;&gt;"Yes","Not reported/cleared on FATOORA; ","")&amp;IF(AND(OR(G2742="Zero-rated domestic (Box 3)",G2742="Export (Box 4)"),N2742=""),"Zero-rate/export evidence missing; ","")&amp;IF(AND(C2742="Credit Note",H2742&gt;0),"Credit note should be negative; ","")&amp;IF(AND(C2742="Simplified Tax Invoice",F2742="B2B - VAT registered"),"Simplified invoice issued to VAT-registered B2B; ",""))</f>
        <v/>
      </c>
    </row>
    <row r="2743">
      <c r="A2743" s="17" t="n"/>
      <c r="B2743" s="14" t="n"/>
      <c r="C2743" s="14" t="n"/>
      <c r="D2743" s="14" t="n"/>
      <c r="E2743" s="16" t="n"/>
      <c r="F2743" s="14" t="n"/>
      <c r="G2743" s="14" t="n"/>
      <c r="H2743" s="19" t="n"/>
      <c r="I2743" s="19" t="n"/>
      <c r="J2743" s="34">
        <f>IF(A2743="","",H2743+I2743)</f>
        <v/>
      </c>
      <c r="K2743" s="14" t="n"/>
      <c r="L2743" s="14" t="n"/>
      <c r="M2743" s="14" t="n"/>
      <c r="N2743" s="14" t="n"/>
      <c r="O2743" s="20">
        <f>IF(A2743="","",SUMPRODUCT((A2743&gt;=Setup!$C$19:$C$30)*(A2743&lt;=Setup!$D$19:$D$30)*Setup!$A$19:$A$30))</f>
        <v/>
      </c>
      <c r="P2743" s="34">
        <f>IF(A2743="","",IF(G2743="Standard 15% (Box 1)",ROUND(H2743*Setup!$B$9,2),0))</f>
        <v/>
      </c>
      <c r="Q2743" s="34">
        <f>IF(A2743="","",I2743-P2743)</f>
        <v/>
      </c>
      <c r="R2743" s="23">
        <f>IF(A2743="","",IF(O2743=0,"Outside audit periods; ","")&amp;IF(G2743="","No VAT category; ","")&amp;IF(ABS(Q2743)&gt;Setup!$B$10,"VAT ≠ 15% × net; ","")&amp;IF(AND(F2743="B2B - VAT registered",NOT(AND(LEN(E2743)=15,LEFT(E2743,1)="3",RIGHT(E2743,1)="3",ISNUMBER(--E2743)))),"Invalid/missing customer VAT no; ","")&amp;IF(L2743&lt;&gt;"Yes","Not reported/cleared on FATOORA; ","")&amp;IF(AND(OR(G2743="Zero-rated domestic (Box 3)",G2743="Export (Box 4)"),N2743=""),"Zero-rate/export evidence missing; ","")&amp;IF(AND(C2743="Credit Note",H2743&gt;0),"Credit note should be negative; ","")&amp;IF(AND(C2743="Simplified Tax Invoice",F2743="B2B - VAT registered"),"Simplified invoice issued to VAT-registered B2B; ",""))</f>
        <v/>
      </c>
    </row>
    <row r="2744">
      <c r="A2744" s="17" t="n"/>
      <c r="B2744" s="14" t="n"/>
      <c r="C2744" s="14" t="n"/>
      <c r="D2744" s="14" t="n"/>
      <c r="E2744" s="16" t="n"/>
      <c r="F2744" s="14" t="n"/>
      <c r="G2744" s="14" t="n"/>
      <c r="H2744" s="19" t="n"/>
      <c r="I2744" s="19" t="n"/>
      <c r="J2744" s="34">
        <f>IF(A2744="","",H2744+I2744)</f>
        <v/>
      </c>
      <c r="K2744" s="14" t="n"/>
      <c r="L2744" s="14" t="n"/>
      <c r="M2744" s="14" t="n"/>
      <c r="N2744" s="14" t="n"/>
      <c r="O2744" s="20">
        <f>IF(A2744="","",SUMPRODUCT((A2744&gt;=Setup!$C$19:$C$30)*(A2744&lt;=Setup!$D$19:$D$30)*Setup!$A$19:$A$30))</f>
        <v/>
      </c>
      <c r="P2744" s="34">
        <f>IF(A2744="","",IF(G2744="Standard 15% (Box 1)",ROUND(H2744*Setup!$B$9,2),0))</f>
        <v/>
      </c>
      <c r="Q2744" s="34">
        <f>IF(A2744="","",I2744-P2744)</f>
        <v/>
      </c>
      <c r="R2744" s="23">
        <f>IF(A2744="","",IF(O2744=0,"Outside audit periods; ","")&amp;IF(G2744="","No VAT category; ","")&amp;IF(ABS(Q2744)&gt;Setup!$B$10,"VAT ≠ 15% × net; ","")&amp;IF(AND(F2744="B2B - VAT registered",NOT(AND(LEN(E2744)=15,LEFT(E2744,1)="3",RIGHT(E2744,1)="3",ISNUMBER(--E2744)))),"Invalid/missing customer VAT no; ","")&amp;IF(L2744&lt;&gt;"Yes","Not reported/cleared on FATOORA; ","")&amp;IF(AND(OR(G2744="Zero-rated domestic (Box 3)",G2744="Export (Box 4)"),N2744=""),"Zero-rate/export evidence missing; ","")&amp;IF(AND(C2744="Credit Note",H2744&gt;0),"Credit note should be negative; ","")&amp;IF(AND(C2744="Simplified Tax Invoice",F2744="B2B - VAT registered"),"Simplified invoice issued to VAT-registered B2B; ",""))</f>
        <v/>
      </c>
    </row>
    <row r="2745">
      <c r="A2745" s="17" t="n"/>
      <c r="B2745" s="14" t="n"/>
      <c r="C2745" s="14" t="n"/>
      <c r="D2745" s="14" t="n"/>
      <c r="E2745" s="16" t="n"/>
      <c r="F2745" s="14" t="n"/>
      <c r="G2745" s="14" t="n"/>
      <c r="H2745" s="19" t="n"/>
      <c r="I2745" s="19" t="n"/>
      <c r="J2745" s="34">
        <f>IF(A2745="","",H2745+I2745)</f>
        <v/>
      </c>
      <c r="K2745" s="14" t="n"/>
      <c r="L2745" s="14" t="n"/>
      <c r="M2745" s="14" t="n"/>
      <c r="N2745" s="14" t="n"/>
      <c r="O2745" s="20">
        <f>IF(A2745="","",SUMPRODUCT((A2745&gt;=Setup!$C$19:$C$30)*(A2745&lt;=Setup!$D$19:$D$30)*Setup!$A$19:$A$30))</f>
        <v/>
      </c>
      <c r="P2745" s="34">
        <f>IF(A2745="","",IF(G2745="Standard 15% (Box 1)",ROUND(H2745*Setup!$B$9,2),0))</f>
        <v/>
      </c>
      <c r="Q2745" s="34">
        <f>IF(A2745="","",I2745-P2745)</f>
        <v/>
      </c>
      <c r="R2745" s="23">
        <f>IF(A2745="","",IF(O2745=0,"Outside audit periods; ","")&amp;IF(G2745="","No VAT category; ","")&amp;IF(ABS(Q2745)&gt;Setup!$B$10,"VAT ≠ 15% × net; ","")&amp;IF(AND(F2745="B2B - VAT registered",NOT(AND(LEN(E2745)=15,LEFT(E2745,1)="3",RIGHT(E2745,1)="3",ISNUMBER(--E2745)))),"Invalid/missing customer VAT no; ","")&amp;IF(L2745&lt;&gt;"Yes","Not reported/cleared on FATOORA; ","")&amp;IF(AND(OR(G2745="Zero-rated domestic (Box 3)",G2745="Export (Box 4)"),N2745=""),"Zero-rate/export evidence missing; ","")&amp;IF(AND(C2745="Credit Note",H2745&gt;0),"Credit note should be negative; ","")&amp;IF(AND(C2745="Simplified Tax Invoice",F2745="B2B - VAT registered"),"Simplified invoice issued to VAT-registered B2B; ",""))</f>
        <v/>
      </c>
    </row>
    <row r="2746">
      <c r="A2746" s="17" t="n"/>
      <c r="B2746" s="14" t="n"/>
      <c r="C2746" s="14" t="n"/>
      <c r="D2746" s="14" t="n"/>
      <c r="E2746" s="16" t="n"/>
      <c r="F2746" s="14" t="n"/>
      <c r="G2746" s="14" t="n"/>
      <c r="H2746" s="19" t="n"/>
      <c r="I2746" s="19" t="n"/>
      <c r="J2746" s="34">
        <f>IF(A2746="","",H2746+I2746)</f>
        <v/>
      </c>
      <c r="K2746" s="14" t="n"/>
      <c r="L2746" s="14" t="n"/>
      <c r="M2746" s="14" t="n"/>
      <c r="N2746" s="14" t="n"/>
      <c r="O2746" s="20">
        <f>IF(A2746="","",SUMPRODUCT((A2746&gt;=Setup!$C$19:$C$30)*(A2746&lt;=Setup!$D$19:$D$30)*Setup!$A$19:$A$30))</f>
        <v/>
      </c>
      <c r="P2746" s="34">
        <f>IF(A2746="","",IF(G2746="Standard 15% (Box 1)",ROUND(H2746*Setup!$B$9,2),0))</f>
        <v/>
      </c>
      <c r="Q2746" s="34">
        <f>IF(A2746="","",I2746-P2746)</f>
        <v/>
      </c>
      <c r="R2746" s="23">
        <f>IF(A2746="","",IF(O2746=0,"Outside audit periods; ","")&amp;IF(G2746="","No VAT category; ","")&amp;IF(ABS(Q2746)&gt;Setup!$B$10,"VAT ≠ 15% × net; ","")&amp;IF(AND(F2746="B2B - VAT registered",NOT(AND(LEN(E2746)=15,LEFT(E2746,1)="3",RIGHT(E2746,1)="3",ISNUMBER(--E2746)))),"Invalid/missing customer VAT no; ","")&amp;IF(L2746&lt;&gt;"Yes","Not reported/cleared on FATOORA; ","")&amp;IF(AND(OR(G2746="Zero-rated domestic (Box 3)",G2746="Export (Box 4)"),N2746=""),"Zero-rate/export evidence missing; ","")&amp;IF(AND(C2746="Credit Note",H2746&gt;0),"Credit note should be negative; ","")&amp;IF(AND(C2746="Simplified Tax Invoice",F2746="B2B - VAT registered"),"Simplified invoice issued to VAT-registered B2B; ",""))</f>
        <v/>
      </c>
    </row>
    <row r="2747">
      <c r="A2747" s="17" t="n"/>
      <c r="B2747" s="14" t="n"/>
      <c r="C2747" s="14" t="n"/>
      <c r="D2747" s="14" t="n"/>
      <c r="E2747" s="16" t="n"/>
      <c r="F2747" s="14" t="n"/>
      <c r="G2747" s="14" t="n"/>
      <c r="H2747" s="19" t="n"/>
      <c r="I2747" s="19" t="n"/>
      <c r="J2747" s="34">
        <f>IF(A2747="","",H2747+I2747)</f>
        <v/>
      </c>
      <c r="K2747" s="14" t="n"/>
      <c r="L2747" s="14" t="n"/>
      <c r="M2747" s="14" t="n"/>
      <c r="N2747" s="14" t="n"/>
      <c r="O2747" s="20">
        <f>IF(A2747="","",SUMPRODUCT((A2747&gt;=Setup!$C$19:$C$30)*(A2747&lt;=Setup!$D$19:$D$30)*Setup!$A$19:$A$30))</f>
        <v/>
      </c>
      <c r="P2747" s="34">
        <f>IF(A2747="","",IF(G2747="Standard 15% (Box 1)",ROUND(H2747*Setup!$B$9,2),0))</f>
        <v/>
      </c>
      <c r="Q2747" s="34">
        <f>IF(A2747="","",I2747-P2747)</f>
        <v/>
      </c>
      <c r="R2747" s="23">
        <f>IF(A2747="","",IF(O2747=0,"Outside audit periods; ","")&amp;IF(G2747="","No VAT category; ","")&amp;IF(ABS(Q2747)&gt;Setup!$B$10,"VAT ≠ 15% × net; ","")&amp;IF(AND(F2747="B2B - VAT registered",NOT(AND(LEN(E2747)=15,LEFT(E2747,1)="3",RIGHT(E2747,1)="3",ISNUMBER(--E2747)))),"Invalid/missing customer VAT no; ","")&amp;IF(L2747&lt;&gt;"Yes","Not reported/cleared on FATOORA; ","")&amp;IF(AND(OR(G2747="Zero-rated domestic (Box 3)",G2747="Export (Box 4)"),N2747=""),"Zero-rate/export evidence missing; ","")&amp;IF(AND(C2747="Credit Note",H2747&gt;0),"Credit note should be negative; ","")&amp;IF(AND(C2747="Simplified Tax Invoice",F2747="B2B - VAT registered"),"Simplified invoice issued to VAT-registered B2B; ",""))</f>
        <v/>
      </c>
    </row>
    <row r="2748">
      <c r="A2748" s="17" t="n"/>
      <c r="B2748" s="14" t="n"/>
      <c r="C2748" s="14" t="n"/>
      <c r="D2748" s="14" t="n"/>
      <c r="E2748" s="16" t="n"/>
      <c r="F2748" s="14" t="n"/>
      <c r="G2748" s="14" t="n"/>
      <c r="H2748" s="19" t="n"/>
      <c r="I2748" s="19" t="n"/>
      <c r="J2748" s="34">
        <f>IF(A2748="","",H2748+I2748)</f>
        <v/>
      </c>
      <c r="K2748" s="14" t="n"/>
      <c r="L2748" s="14" t="n"/>
      <c r="M2748" s="14" t="n"/>
      <c r="N2748" s="14" t="n"/>
      <c r="O2748" s="20">
        <f>IF(A2748="","",SUMPRODUCT((A2748&gt;=Setup!$C$19:$C$30)*(A2748&lt;=Setup!$D$19:$D$30)*Setup!$A$19:$A$30))</f>
        <v/>
      </c>
      <c r="P2748" s="34">
        <f>IF(A2748="","",IF(G2748="Standard 15% (Box 1)",ROUND(H2748*Setup!$B$9,2),0))</f>
        <v/>
      </c>
      <c r="Q2748" s="34">
        <f>IF(A2748="","",I2748-P2748)</f>
        <v/>
      </c>
      <c r="R2748" s="23">
        <f>IF(A2748="","",IF(O2748=0,"Outside audit periods; ","")&amp;IF(G2748="","No VAT category; ","")&amp;IF(ABS(Q2748)&gt;Setup!$B$10,"VAT ≠ 15% × net; ","")&amp;IF(AND(F2748="B2B - VAT registered",NOT(AND(LEN(E2748)=15,LEFT(E2748,1)="3",RIGHT(E2748,1)="3",ISNUMBER(--E2748)))),"Invalid/missing customer VAT no; ","")&amp;IF(L2748&lt;&gt;"Yes","Not reported/cleared on FATOORA; ","")&amp;IF(AND(OR(G2748="Zero-rated domestic (Box 3)",G2748="Export (Box 4)"),N2748=""),"Zero-rate/export evidence missing; ","")&amp;IF(AND(C2748="Credit Note",H2748&gt;0),"Credit note should be negative; ","")&amp;IF(AND(C2748="Simplified Tax Invoice",F2748="B2B - VAT registered"),"Simplified invoice issued to VAT-registered B2B; ",""))</f>
        <v/>
      </c>
    </row>
    <row r="2749">
      <c r="A2749" s="17" t="n"/>
      <c r="B2749" s="14" t="n"/>
      <c r="C2749" s="14" t="n"/>
      <c r="D2749" s="14" t="n"/>
      <c r="E2749" s="16" t="n"/>
      <c r="F2749" s="14" t="n"/>
      <c r="G2749" s="14" t="n"/>
      <c r="H2749" s="19" t="n"/>
      <c r="I2749" s="19" t="n"/>
      <c r="J2749" s="34">
        <f>IF(A2749="","",H2749+I2749)</f>
        <v/>
      </c>
      <c r="K2749" s="14" t="n"/>
      <c r="L2749" s="14" t="n"/>
      <c r="M2749" s="14" t="n"/>
      <c r="N2749" s="14" t="n"/>
      <c r="O2749" s="20">
        <f>IF(A2749="","",SUMPRODUCT((A2749&gt;=Setup!$C$19:$C$30)*(A2749&lt;=Setup!$D$19:$D$30)*Setup!$A$19:$A$30))</f>
        <v/>
      </c>
      <c r="P2749" s="34">
        <f>IF(A2749="","",IF(G2749="Standard 15% (Box 1)",ROUND(H2749*Setup!$B$9,2),0))</f>
        <v/>
      </c>
      <c r="Q2749" s="34">
        <f>IF(A2749="","",I2749-P2749)</f>
        <v/>
      </c>
      <c r="R2749" s="23">
        <f>IF(A2749="","",IF(O2749=0,"Outside audit periods; ","")&amp;IF(G2749="","No VAT category; ","")&amp;IF(ABS(Q2749)&gt;Setup!$B$10,"VAT ≠ 15% × net; ","")&amp;IF(AND(F2749="B2B - VAT registered",NOT(AND(LEN(E2749)=15,LEFT(E2749,1)="3",RIGHT(E2749,1)="3",ISNUMBER(--E2749)))),"Invalid/missing customer VAT no; ","")&amp;IF(L2749&lt;&gt;"Yes","Not reported/cleared on FATOORA; ","")&amp;IF(AND(OR(G2749="Zero-rated domestic (Box 3)",G2749="Export (Box 4)"),N2749=""),"Zero-rate/export evidence missing; ","")&amp;IF(AND(C2749="Credit Note",H2749&gt;0),"Credit note should be negative; ","")&amp;IF(AND(C2749="Simplified Tax Invoice",F2749="B2B - VAT registered"),"Simplified invoice issued to VAT-registered B2B; ",""))</f>
        <v/>
      </c>
    </row>
    <row r="2750">
      <c r="A2750" s="17" t="n"/>
      <c r="B2750" s="14" t="n"/>
      <c r="C2750" s="14" t="n"/>
      <c r="D2750" s="14" t="n"/>
      <c r="E2750" s="16" t="n"/>
      <c r="F2750" s="14" t="n"/>
      <c r="G2750" s="14" t="n"/>
      <c r="H2750" s="19" t="n"/>
      <c r="I2750" s="19" t="n"/>
      <c r="J2750" s="34">
        <f>IF(A2750="","",H2750+I2750)</f>
        <v/>
      </c>
      <c r="K2750" s="14" t="n"/>
      <c r="L2750" s="14" t="n"/>
      <c r="M2750" s="14" t="n"/>
      <c r="N2750" s="14" t="n"/>
      <c r="O2750" s="20">
        <f>IF(A2750="","",SUMPRODUCT((A2750&gt;=Setup!$C$19:$C$30)*(A2750&lt;=Setup!$D$19:$D$30)*Setup!$A$19:$A$30))</f>
        <v/>
      </c>
      <c r="P2750" s="34">
        <f>IF(A2750="","",IF(G2750="Standard 15% (Box 1)",ROUND(H2750*Setup!$B$9,2),0))</f>
        <v/>
      </c>
      <c r="Q2750" s="34">
        <f>IF(A2750="","",I2750-P2750)</f>
        <v/>
      </c>
      <c r="R2750" s="23">
        <f>IF(A2750="","",IF(O2750=0,"Outside audit periods; ","")&amp;IF(G2750="","No VAT category; ","")&amp;IF(ABS(Q2750)&gt;Setup!$B$10,"VAT ≠ 15% × net; ","")&amp;IF(AND(F2750="B2B - VAT registered",NOT(AND(LEN(E2750)=15,LEFT(E2750,1)="3",RIGHT(E2750,1)="3",ISNUMBER(--E2750)))),"Invalid/missing customer VAT no; ","")&amp;IF(L2750&lt;&gt;"Yes","Not reported/cleared on FATOORA; ","")&amp;IF(AND(OR(G2750="Zero-rated domestic (Box 3)",G2750="Export (Box 4)"),N2750=""),"Zero-rate/export evidence missing; ","")&amp;IF(AND(C2750="Credit Note",H2750&gt;0),"Credit note should be negative; ","")&amp;IF(AND(C2750="Simplified Tax Invoice",F2750="B2B - VAT registered"),"Simplified invoice issued to VAT-registered B2B; ",""))</f>
        <v/>
      </c>
    </row>
    <row r="2751">
      <c r="A2751" s="17" t="n"/>
      <c r="B2751" s="14" t="n"/>
      <c r="C2751" s="14" t="n"/>
      <c r="D2751" s="14" t="n"/>
      <c r="E2751" s="16" t="n"/>
      <c r="F2751" s="14" t="n"/>
      <c r="G2751" s="14" t="n"/>
      <c r="H2751" s="19" t="n"/>
      <c r="I2751" s="19" t="n"/>
      <c r="J2751" s="34">
        <f>IF(A2751="","",H2751+I2751)</f>
        <v/>
      </c>
      <c r="K2751" s="14" t="n"/>
      <c r="L2751" s="14" t="n"/>
      <c r="M2751" s="14" t="n"/>
      <c r="N2751" s="14" t="n"/>
      <c r="O2751" s="20">
        <f>IF(A2751="","",SUMPRODUCT((A2751&gt;=Setup!$C$19:$C$30)*(A2751&lt;=Setup!$D$19:$D$30)*Setup!$A$19:$A$30))</f>
        <v/>
      </c>
      <c r="P2751" s="34">
        <f>IF(A2751="","",IF(G2751="Standard 15% (Box 1)",ROUND(H2751*Setup!$B$9,2),0))</f>
        <v/>
      </c>
      <c r="Q2751" s="34">
        <f>IF(A2751="","",I2751-P2751)</f>
        <v/>
      </c>
      <c r="R2751" s="23">
        <f>IF(A2751="","",IF(O2751=0,"Outside audit periods; ","")&amp;IF(G2751="","No VAT category; ","")&amp;IF(ABS(Q2751)&gt;Setup!$B$10,"VAT ≠ 15% × net; ","")&amp;IF(AND(F2751="B2B - VAT registered",NOT(AND(LEN(E2751)=15,LEFT(E2751,1)="3",RIGHT(E2751,1)="3",ISNUMBER(--E2751)))),"Invalid/missing customer VAT no; ","")&amp;IF(L2751&lt;&gt;"Yes","Not reported/cleared on FATOORA; ","")&amp;IF(AND(OR(G2751="Zero-rated domestic (Box 3)",G2751="Export (Box 4)"),N2751=""),"Zero-rate/export evidence missing; ","")&amp;IF(AND(C2751="Credit Note",H2751&gt;0),"Credit note should be negative; ","")&amp;IF(AND(C2751="Simplified Tax Invoice",F2751="B2B - VAT registered"),"Simplified invoice issued to VAT-registered B2B; ",""))</f>
        <v/>
      </c>
    </row>
    <row r="2752">
      <c r="A2752" s="17" t="n"/>
      <c r="B2752" s="14" t="n"/>
      <c r="C2752" s="14" t="n"/>
      <c r="D2752" s="14" t="n"/>
      <c r="E2752" s="16" t="n"/>
      <c r="F2752" s="14" t="n"/>
      <c r="G2752" s="14" t="n"/>
      <c r="H2752" s="19" t="n"/>
      <c r="I2752" s="19" t="n"/>
      <c r="J2752" s="34">
        <f>IF(A2752="","",H2752+I2752)</f>
        <v/>
      </c>
      <c r="K2752" s="14" t="n"/>
      <c r="L2752" s="14" t="n"/>
      <c r="M2752" s="14" t="n"/>
      <c r="N2752" s="14" t="n"/>
      <c r="O2752" s="20">
        <f>IF(A2752="","",SUMPRODUCT((A2752&gt;=Setup!$C$19:$C$30)*(A2752&lt;=Setup!$D$19:$D$30)*Setup!$A$19:$A$30))</f>
        <v/>
      </c>
      <c r="P2752" s="34">
        <f>IF(A2752="","",IF(G2752="Standard 15% (Box 1)",ROUND(H2752*Setup!$B$9,2),0))</f>
        <v/>
      </c>
      <c r="Q2752" s="34">
        <f>IF(A2752="","",I2752-P2752)</f>
        <v/>
      </c>
      <c r="R2752" s="23">
        <f>IF(A2752="","",IF(O2752=0,"Outside audit periods; ","")&amp;IF(G2752="","No VAT category; ","")&amp;IF(ABS(Q2752)&gt;Setup!$B$10,"VAT ≠ 15% × net; ","")&amp;IF(AND(F2752="B2B - VAT registered",NOT(AND(LEN(E2752)=15,LEFT(E2752,1)="3",RIGHT(E2752,1)="3",ISNUMBER(--E2752)))),"Invalid/missing customer VAT no; ","")&amp;IF(L2752&lt;&gt;"Yes","Not reported/cleared on FATOORA; ","")&amp;IF(AND(OR(G2752="Zero-rated domestic (Box 3)",G2752="Export (Box 4)"),N2752=""),"Zero-rate/export evidence missing; ","")&amp;IF(AND(C2752="Credit Note",H2752&gt;0),"Credit note should be negative; ","")&amp;IF(AND(C2752="Simplified Tax Invoice",F2752="B2B - VAT registered"),"Simplified invoice issued to VAT-registered B2B; ",""))</f>
        <v/>
      </c>
    </row>
    <row r="2753">
      <c r="A2753" s="17" t="n"/>
      <c r="B2753" s="14" t="n"/>
      <c r="C2753" s="14" t="n"/>
      <c r="D2753" s="14" t="n"/>
      <c r="E2753" s="16" t="n"/>
      <c r="F2753" s="14" t="n"/>
      <c r="G2753" s="14" t="n"/>
      <c r="H2753" s="19" t="n"/>
      <c r="I2753" s="19" t="n"/>
      <c r="J2753" s="34">
        <f>IF(A2753="","",H2753+I2753)</f>
        <v/>
      </c>
      <c r="K2753" s="14" t="n"/>
      <c r="L2753" s="14" t="n"/>
      <c r="M2753" s="14" t="n"/>
      <c r="N2753" s="14" t="n"/>
      <c r="O2753" s="20">
        <f>IF(A2753="","",SUMPRODUCT((A2753&gt;=Setup!$C$19:$C$30)*(A2753&lt;=Setup!$D$19:$D$30)*Setup!$A$19:$A$30))</f>
        <v/>
      </c>
      <c r="P2753" s="34">
        <f>IF(A2753="","",IF(G2753="Standard 15% (Box 1)",ROUND(H2753*Setup!$B$9,2),0))</f>
        <v/>
      </c>
      <c r="Q2753" s="34">
        <f>IF(A2753="","",I2753-P2753)</f>
        <v/>
      </c>
      <c r="R2753" s="23">
        <f>IF(A2753="","",IF(O2753=0,"Outside audit periods; ","")&amp;IF(G2753="","No VAT category; ","")&amp;IF(ABS(Q2753)&gt;Setup!$B$10,"VAT ≠ 15% × net; ","")&amp;IF(AND(F2753="B2B - VAT registered",NOT(AND(LEN(E2753)=15,LEFT(E2753,1)="3",RIGHT(E2753,1)="3",ISNUMBER(--E2753)))),"Invalid/missing customer VAT no; ","")&amp;IF(L2753&lt;&gt;"Yes","Not reported/cleared on FATOORA; ","")&amp;IF(AND(OR(G2753="Zero-rated domestic (Box 3)",G2753="Export (Box 4)"),N2753=""),"Zero-rate/export evidence missing; ","")&amp;IF(AND(C2753="Credit Note",H2753&gt;0),"Credit note should be negative; ","")&amp;IF(AND(C2753="Simplified Tax Invoice",F2753="B2B - VAT registered"),"Simplified invoice issued to VAT-registered B2B; ",""))</f>
        <v/>
      </c>
    </row>
    <row r="2754">
      <c r="A2754" s="17" t="n"/>
      <c r="B2754" s="14" t="n"/>
      <c r="C2754" s="14" t="n"/>
      <c r="D2754" s="14" t="n"/>
      <c r="E2754" s="16" t="n"/>
      <c r="F2754" s="14" t="n"/>
      <c r="G2754" s="14" t="n"/>
      <c r="H2754" s="19" t="n"/>
      <c r="I2754" s="19" t="n"/>
      <c r="J2754" s="34">
        <f>IF(A2754="","",H2754+I2754)</f>
        <v/>
      </c>
      <c r="K2754" s="14" t="n"/>
      <c r="L2754" s="14" t="n"/>
      <c r="M2754" s="14" t="n"/>
      <c r="N2754" s="14" t="n"/>
      <c r="O2754" s="20">
        <f>IF(A2754="","",SUMPRODUCT((A2754&gt;=Setup!$C$19:$C$30)*(A2754&lt;=Setup!$D$19:$D$30)*Setup!$A$19:$A$30))</f>
        <v/>
      </c>
      <c r="P2754" s="34">
        <f>IF(A2754="","",IF(G2754="Standard 15% (Box 1)",ROUND(H2754*Setup!$B$9,2),0))</f>
        <v/>
      </c>
      <c r="Q2754" s="34">
        <f>IF(A2754="","",I2754-P2754)</f>
        <v/>
      </c>
      <c r="R2754" s="23">
        <f>IF(A2754="","",IF(O2754=0,"Outside audit periods; ","")&amp;IF(G2754="","No VAT category; ","")&amp;IF(ABS(Q2754)&gt;Setup!$B$10,"VAT ≠ 15% × net; ","")&amp;IF(AND(F2754="B2B - VAT registered",NOT(AND(LEN(E2754)=15,LEFT(E2754,1)="3",RIGHT(E2754,1)="3",ISNUMBER(--E2754)))),"Invalid/missing customer VAT no; ","")&amp;IF(L2754&lt;&gt;"Yes","Not reported/cleared on FATOORA; ","")&amp;IF(AND(OR(G2754="Zero-rated domestic (Box 3)",G2754="Export (Box 4)"),N2754=""),"Zero-rate/export evidence missing; ","")&amp;IF(AND(C2754="Credit Note",H2754&gt;0),"Credit note should be negative; ","")&amp;IF(AND(C2754="Simplified Tax Invoice",F2754="B2B - VAT registered"),"Simplified invoice issued to VAT-registered B2B; ",""))</f>
        <v/>
      </c>
    </row>
    <row r="2755">
      <c r="A2755" s="17" t="n"/>
      <c r="B2755" s="14" t="n"/>
      <c r="C2755" s="14" t="n"/>
      <c r="D2755" s="14" t="n"/>
      <c r="E2755" s="16" t="n"/>
      <c r="F2755" s="14" t="n"/>
      <c r="G2755" s="14" t="n"/>
      <c r="H2755" s="19" t="n"/>
      <c r="I2755" s="19" t="n"/>
      <c r="J2755" s="34">
        <f>IF(A2755="","",H2755+I2755)</f>
        <v/>
      </c>
      <c r="K2755" s="14" t="n"/>
      <c r="L2755" s="14" t="n"/>
      <c r="M2755" s="14" t="n"/>
      <c r="N2755" s="14" t="n"/>
      <c r="O2755" s="20">
        <f>IF(A2755="","",SUMPRODUCT((A2755&gt;=Setup!$C$19:$C$30)*(A2755&lt;=Setup!$D$19:$D$30)*Setup!$A$19:$A$30))</f>
        <v/>
      </c>
      <c r="P2755" s="34">
        <f>IF(A2755="","",IF(G2755="Standard 15% (Box 1)",ROUND(H2755*Setup!$B$9,2),0))</f>
        <v/>
      </c>
      <c r="Q2755" s="34">
        <f>IF(A2755="","",I2755-P2755)</f>
        <v/>
      </c>
      <c r="R2755" s="23">
        <f>IF(A2755="","",IF(O2755=0,"Outside audit periods; ","")&amp;IF(G2755="","No VAT category; ","")&amp;IF(ABS(Q2755)&gt;Setup!$B$10,"VAT ≠ 15% × net; ","")&amp;IF(AND(F2755="B2B - VAT registered",NOT(AND(LEN(E2755)=15,LEFT(E2755,1)="3",RIGHT(E2755,1)="3",ISNUMBER(--E2755)))),"Invalid/missing customer VAT no; ","")&amp;IF(L2755&lt;&gt;"Yes","Not reported/cleared on FATOORA; ","")&amp;IF(AND(OR(G2755="Zero-rated domestic (Box 3)",G2755="Export (Box 4)"),N2755=""),"Zero-rate/export evidence missing; ","")&amp;IF(AND(C2755="Credit Note",H2755&gt;0),"Credit note should be negative; ","")&amp;IF(AND(C2755="Simplified Tax Invoice",F2755="B2B - VAT registered"),"Simplified invoice issued to VAT-registered B2B; ",""))</f>
        <v/>
      </c>
    </row>
    <row r="2756">
      <c r="A2756" s="17" t="n"/>
      <c r="B2756" s="14" t="n"/>
      <c r="C2756" s="14" t="n"/>
      <c r="D2756" s="14" t="n"/>
      <c r="E2756" s="16" t="n"/>
      <c r="F2756" s="14" t="n"/>
      <c r="G2756" s="14" t="n"/>
      <c r="H2756" s="19" t="n"/>
      <c r="I2756" s="19" t="n"/>
      <c r="J2756" s="34">
        <f>IF(A2756="","",H2756+I2756)</f>
        <v/>
      </c>
      <c r="K2756" s="14" t="n"/>
      <c r="L2756" s="14" t="n"/>
      <c r="M2756" s="14" t="n"/>
      <c r="N2756" s="14" t="n"/>
      <c r="O2756" s="20">
        <f>IF(A2756="","",SUMPRODUCT((A2756&gt;=Setup!$C$19:$C$30)*(A2756&lt;=Setup!$D$19:$D$30)*Setup!$A$19:$A$30))</f>
        <v/>
      </c>
      <c r="P2756" s="34">
        <f>IF(A2756="","",IF(G2756="Standard 15% (Box 1)",ROUND(H2756*Setup!$B$9,2),0))</f>
        <v/>
      </c>
      <c r="Q2756" s="34">
        <f>IF(A2756="","",I2756-P2756)</f>
        <v/>
      </c>
      <c r="R2756" s="23">
        <f>IF(A2756="","",IF(O2756=0,"Outside audit periods; ","")&amp;IF(G2756="","No VAT category; ","")&amp;IF(ABS(Q2756)&gt;Setup!$B$10,"VAT ≠ 15% × net; ","")&amp;IF(AND(F2756="B2B - VAT registered",NOT(AND(LEN(E2756)=15,LEFT(E2756,1)="3",RIGHT(E2756,1)="3",ISNUMBER(--E2756)))),"Invalid/missing customer VAT no; ","")&amp;IF(L2756&lt;&gt;"Yes","Not reported/cleared on FATOORA; ","")&amp;IF(AND(OR(G2756="Zero-rated domestic (Box 3)",G2756="Export (Box 4)"),N2756=""),"Zero-rate/export evidence missing; ","")&amp;IF(AND(C2756="Credit Note",H2756&gt;0),"Credit note should be negative; ","")&amp;IF(AND(C2756="Simplified Tax Invoice",F2756="B2B - VAT registered"),"Simplified invoice issued to VAT-registered B2B; ",""))</f>
        <v/>
      </c>
    </row>
    <row r="2757">
      <c r="A2757" s="17" t="n"/>
      <c r="B2757" s="14" t="n"/>
      <c r="C2757" s="14" t="n"/>
      <c r="D2757" s="14" t="n"/>
      <c r="E2757" s="16" t="n"/>
      <c r="F2757" s="14" t="n"/>
      <c r="G2757" s="14" t="n"/>
      <c r="H2757" s="19" t="n"/>
      <c r="I2757" s="19" t="n"/>
      <c r="J2757" s="34">
        <f>IF(A2757="","",H2757+I2757)</f>
        <v/>
      </c>
      <c r="K2757" s="14" t="n"/>
      <c r="L2757" s="14" t="n"/>
      <c r="M2757" s="14" t="n"/>
      <c r="N2757" s="14" t="n"/>
      <c r="O2757" s="20">
        <f>IF(A2757="","",SUMPRODUCT((A2757&gt;=Setup!$C$19:$C$30)*(A2757&lt;=Setup!$D$19:$D$30)*Setup!$A$19:$A$30))</f>
        <v/>
      </c>
      <c r="P2757" s="34">
        <f>IF(A2757="","",IF(G2757="Standard 15% (Box 1)",ROUND(H2757*Setup!$B$9,2),0))</f>
        <v/>
      </c>
      <c r="Q2757" s="34">
        <f>IF(A2757="","",I2757-P2757)</f>
        <v/>
      </c>
      <c r="R2757" s="23">
        <f>IF(A2757="","",IF(O2757=0,"Outside audit periods; ","")&amp;IF(G2757="","No VAT category; ","")&amp;IF(ABS(Q2757)&gt;Setup!$B$10,"VAT ≠ 15% × net; ","")&amp;IF(AND(F2757="B2B - VAT registered",NOT(AND(LEN(E2757)=15,LEFT(E2757,1)="3",RIGHT(E2757,1)="3",ISNUMBER(--E2757)))),"Invalid/missing customer VAT no; ","")&amp;IF(L2757&lt;&gt;"Yes","Not reported/cleared on FATOORA; ","")&amp;IF(AND(OR(G2757="Zero-rated domestic (Box 3)",G2757="Export (Box 4)"),N2757=""),"Zero-rate/export evidence missing; ","")&amp;IF(AND(C2757="Credit Note",H2757&gt;0),"Credit note should be negative; ","")&amp;IF(AND(C2757="Simplified Tax Invoice",F2757="B2B - VAT registered"),"Simplified invoice issued to VAT-registered B2B; ",""))</f>
        <v/>
      </c>
    </row>
    <row r="2758">
      <c r="A2758" s="17" t="n"/>
      <c r="B2758" s="14" t="n"/>
      <c r="C2758" s="14" t="n"/>
      <c r="D2758" s="14" t="n"/>
      <c r="E2758" s="16" t="n"/>
      <c r="F2758" s="14" t="n"/>
      <c r="G2758" s="14" t="n"/>
      <c r="H2758" s="19" t="n"/>
      <c r="I2758" s="19" t="n"/>
      <c r="J2758" s="34">
        <f>IF(A2758="","",H2758+I2758)</f>
        <v/>
      </c>
      <c r="K2758" s="14" t="n"/>
      <c r="L2758" s="14" t="n"/>
      <c r="M2758" s="14" t="n"/>
      <c r="N2758" s="14" t="n"/>
      <c r="O2758" s="20">
        <f>IF(A2758="","",SUMPRODUCT((A2758&gt;=Setup!$C$19:$C$30)*(A2758&lt;=Setup!$D$19:$D$30)*Setup!$A$19:$A$30))</f>
        <v/>
      </c>
      <c r="P2758" s="34">
        <f>IF(A2758="","",IF(G2758="Standard 15% (Box 1)",ROUND(H2758*Setup!$B$9,2),0))</f>
        <v/>
      </c>
      <c r="Q2758" s="34">
        <f>IF(A2758="","",I2758-P2758)</f>
        <v/>
      </c>
      <c r="R2758" s="23">
        <f>IF(A2758="","",IF(O2758=0,"Outside audit periods; ","")&amp;IF(G2758="","No VAT category; ","")&amp;IF(ABS(Q2758)&gt;Setup!$B$10,"VAT ≠ 15% × net; ","")&amp;IF(AND(F2758="B2B - VAT registered",NOT(AND(LEN(E2758)=15,LEFT(E2758,1)="3",RIGHT(E2758,1)="3",ISNUMBER(--E2758)))),"Invalid/missing customer VAT no; ","")&amp;IF(L2758&lt;&gt;"Yes","Not reported/cleared on FATOORA; ","")&amp;IF(AND(OR(G2758="Zero-rated domestic (Box 3)",G2758="Export (Box 4)"),N2758=""),"Zero-rate/export evidence missing; ","")&amp;IF(AND(C2758="Credit Note",H2758&gt;0),"Credit note should be negative; ","")&amp;IF(AND(C2758="Simplified Tax Invoice",F2758="B2B - VAT registered"),"Simplified invoice issued to VAT-registered B2B; ",""))</f>
        <v/>
      </c>
    </row>
    <row r="2759">
      <c r="A2759" s="17" t="n"/>
      <c r="B2759" s="14" t="n"/>
      <c r="C2759" s="14" t="n"/>
      <c r="D2759" s="14" t="n"/>
      <c r="E2759" s="16" t="n"/>
      <c r="F2759" s="14" t="n"/>
      <c r="G2759" s="14" t="n"/>
      <c r="H2759" s="19" t="n"/>
      <c r="I2759" s="19" t="n"/>
      <c r="J2759" s="34">
        <f>IF(A2759="","",H2759+I2759)</f>
        <v/>
      </c>
      <c r="K2759" s="14" t="n"/>
      <c r="L2759" s="14" t="n"/>
      <c r="M2759" s="14" t="n"/>
      <c r="N2759" s="14" t="n"/>
      <c r="O2759" s="20">
        <f>IF(A2759="","",SUMPRODUCT((A2759&gt;=Setup!$C$19:$C$30)*(A2759&lt;=Setup!$D$19:$D$30)*Setup!$A$19:$A$30))</f>
        <v/>
      </c>
      <c r="P2759" s="34">
        <f>IF(A2759="","",IF(G2759="Standard 15% (Box 1)",ROUND(H2759*Setup!$B$9,2),0))</f>
        <v/>
      </c>
      <c r="Q2759" s="34">
        <f>IF(A2759="","",I2759-P2759)</f>
        <v/>
      </c>
      <c r="R2759" s="23">
        <f>IF(A2759="","",IF(O2759=0,"Outside audit periods; ","")&amp;IF(G2759="","No VAT category; ","")&amp;IF(ABS(Q2759)&gt;Setup!$B$10,"VAT ≠ 15% × net; ","")&amp;IF(AND(F2759="B2B - VAT registered",NOT(AND(LEN(E2759)=15,LEFT(E2759,1)="3",RIGHT(E2759,1)="3",ISNUMBER(--E2759)))),"Invalid/missing customer VAT no; ","")&amp;IF(L2759&lt;&gt;"Yes","Not reported/cleared on FATOORA; ","")&amp;IF(AND(OR(G2759="Zero-rated domestic (Box 3)",G2759="Export (Box 4)"),N2759=""),"Zero-rate/export evidence missing; ","")&amp;IF(AND(C2759="Credit Note",H2759&gt;0),"Credit note should be negative; ","")&amp;IF(AND(C2759="Simplified Tax Invoice",F2759="B2B - VAT registered"),"Simplified invoice issued to VAT-registered B2B; ",""))</f>
        <v/>
      </c>
    </row>
    <row r="2760">
      <c r="A2760" s="17" t="n"/>
      <c r="B2760" s="14" t="n"/>
      <c r="C2760" s="14" t="n"/>
      <c r="D2760" s="14" t="n"/>
      <c r="E2760" s="16" t="n"/>
      <c r="F2760" s="14" t="n"/>
      <c r="G2760" s="14" t="n"/>
      <c r="H2760" s="19" t="n"/>
      <c r="I2760" s="19" t="n"/>
      <c r="J2760" s="34">
        <f>IF(A2760="","",H2760+I2760)</f>
        <v/>
      </c>
      <c r="K2760" s="14" t="n"/>
      <c r="L2760" s="14" t="n"/>
      <c r="M2760" s="14" t="n"/>
      <c r="N2760" s="14" t="n"/>
      <c r="O2760" s="20">
        <f>IF(A2760="","",SUMPRODUCT((A2760&gt;=Setup!$C$19:$C$30)*(A2760&lt;=Setup!$D$19:$D$30)*Setup!$A$19:$A$30))</f>
        <v/>
      </c>
      <c r="P2760" s="34">
        <f>IF(A2760="","",IF(G2760="Standard 15% (Box 1)",ROUND(H2760*Setup!$B$9,2),0))</f>
        <v/>
      </c>
      <c r="Q2760" s="34">
        <f>IF(A2760="","",I2760-P2760)</f>
        <v/>
      </c>
      <c r="R2760" s="23">
        <f>IF(A2760="","",IF(O2760=0,"Outside audit periods; ","")&amp;IF(G2760="","No VAT category; ","")&amp;IF(ABS(Q2760)&gt;Setup!$B$10,"VAT ≠ 15% × net; ","")&amp;IF(AND(F2760="B2B - VAT registered",NOT(AND(LEN(E2760)=15,LEFT(E2760,1)="3",RIGHT(E2760,1)="3",ISNUMBER(--E2760)))),"Invalid/missing customer VAT no; ","")&amp;IF(L2760&lt;&gt;"Yes","Not reported/cleared on FATOORA; ","")&amp;IF(AND(OR(G2760="Zero-rated domestic (Box 3)",G2760="Export (Box 4)"),N2760=""),"Zero-rate/export evidence missing; ","")&amp;IF(AND(C2760="Credit Note",H2760&gt;0),"Credit note should be negative; ","")&amp;IF(AND(C2760="Simplified Tax Invoice",F2760="B2B - VAT registered"),"Simplified invoice issued to VAT-registered B2B; ",""))</f>
        <v/>
      </c>
    </row>
    <row r="2761">
      <c r="A2761" s="17" t="n"/>
      <c r="B2761" s="14" t="n"/>
      <c r="C2761" s="14" t="n"/>
      <c r="D2761" s="14" t="n"/>
      <c r="E2761" s="16" t="n"/>
      <c r="F2761" s="14" t="n"/>
      <c r="G2761" s="14" t="n"/>
      <c r="H2761" s="19" t="n"/>
      <c r="I2761" s="19" t="n"/>
      <c r="J2761" s="34">
        <f>IF(A2761="","",H2761+I2761)</f>
        <v/>
      </c>
      <c r="K2761" s="14" t="n"/>
      <c r="L2761" s="14" t="n"/>
      <c r="M2761" s="14" t="n"/>
      <c r="N2761" s="14" t="n"/>
      <c r="O2761" s="20">
        <f>IF(A2761="","",SUMPRODUCT((A2761&gt;=Setup!$C$19:$C$30)*(A2761&lt;=Setup!$D$19:$D$30)*Setup!$A$19:$A$30))</f>
        <v/>
      </c>
      <c r="P2761" s="34">
        <f>IF(A2761="","",IF(G2761="Standard 15% (Box 1)",ROUND(H2761*Setup!$B$9,2),0))</f>
        <v/>
      </c>
      <c r="Q2761" s="34">
        <f>IF(A2761="","",I2761-P2761)</f>
        <v/>
      </c>
      <c r="R2761" s="23">
        <f>IF(A2761="","",IF(O2761=0,"Outside audit periods; ","")&amp;IF(G2761="","No VAT category; ","")&amp;IF(ABS(Q2761)&gt;Setup!$B$10,"VAT ≠ 15% × net; ","")&amp;IF(AND(F2761="B2B - VAT registered",NOT(AND(LEN(E2761)=15,LEFT(E2761,1)="3",RIGHT(E2761,1)="3",ISNUMBER(--E2761)))),"Invalid/missing customer VAT no; ","")&amp;IF(L2761&lt;&gt;"Yes","Not reported/cleared on FATOORA; ","")&amp;IF(AND(OR(G2761="Zero-rated domestic (Box 3)",G2761="Export (Box 4)"),N2761=""),"Zero-rate/export evidence missing; ","")&amp;IF(AND(C2761="Credit Note",H2761&gt;0),"Credit note should be negative; ","")&amp;IF(AND(C2761="Simplified Tax Invoice",F2761="B2B - VAT registered"),"Simplified invoice issued to VAT-registered B2B; ",""))</f>
        <v/>
      </c>
    </row>
    <row r="2762">
      <c r="A2762" s="17" t="n"/>
      <c r="B2762" s="14" t="n"/>
      <c r="C2762" s="14" t="n"/>
      <c r="D2762" s="14" t="n"/>
      <c r="E2762" s="16" t="n"/>
      <c r="F2762" s="14" t="n"/>
      <c r="G2762" s="14" t="n"/>
      <c r="H2762" s="19" t="n"/>
      <c r="I2762" s="19" t="n"/>
      <c r="J2762" s="34">
        <f>IF(A2762="","",H2762+I2762)</f>
        <v/>
      </c>
      <c r="K2762" s="14" t="n"/>
      <c r="L2762" s="14" t="n"/>
      <c r="M2762" s="14" t="n"/>
      <c r="N2762" s="14" t="n"/>
      <c r="O2762" s="20">
        <f>IF(A2762="","",SUMPRODUCT((A2762&gt;=Setup!$C$19:$C$30)*(A2762&lt;=Setup!$D$19:$D$30)*Setup!$A$19:$A$30))</f>
        <v/>
      </c>
      <c r="P2762" s="34">
        <f>IF(A2762="","",IF(G2762="Standard 15% (Box 1)",ROUND(H2762*Setup!$B$9,2),0))</f>
        <v/>
      </c>
      <c r="Q2762" s="34">
        <f>IF(A2762="","",I2762-P2762)</f>
        <v/>
      </c>
      <c r="R2762" s="23">
        <f>IF(A2762="","",IF(O2762=0,"Outside audit periods; ","")&amp;IF(G2762="","No VAT category; ","")&amp;IF(ABS(Q2762)&gt;Setup!$B$10,"VAT ≠ 15% × net; ","")&amp;IF(AND(F2762="B2B - VAT registered",NOT(AND(LEN(E2762)=15,LEFT(E2762,1)="3",RIGHT(E2762,1)="3",ISNUMBER(--E2762)))),"Invalid/missing customer VAT no; ","")&amp;IF(L2762&lt;&gt;"Yes","Not reported/cleared on FATOORA; ","")&amp;IF(AND(OR(G2762="Zero-rated domestic (Box 3)",G2762="Export (Box 4)"),N2762=""),"Zero-rate/export evidence missing; ","")&amp;IF(AND(C2762="Credit Note",H2762&gt;0),"Credit note should be negative; ","")&amp;IF(AND(C2762="Simplified Tax Invoice",F2762="B2B - VAT registered"),"Simplified invoice issued to VAT-registered B2B; ",""))</f>
        <v/>
      </c>
    </row>
    <row r="2763">
      <c r="A2763" s="17" t="n"/>
      <c r="B2763" s="14" t="n"/>
      <c r="C2763" s="14" t="n"/>
      <c r="D2763" s="14" t="n"/>
      <c r="E2763" s="16" t="n"/>
      <c r="F2763" s="14" t="n"/>
      <c r="G2763" s="14" t="n"/>
      <c r="H2763" s="19" t="n"/>
      <c r="I2763" s="19" t="n"/>
      <c r="J2763" s="34">
        <f>IF(A2763="","",H2763+I2763)</f>
        <v/>
      </c>
      <c r="K2763" s="14" t="n"/>
      <c r="L2763" s="14" t="n"/>
      <c r="M2763" s="14" t="n"/>
      <c r="N2763" s="14" t="n"/>
      <c r="O2763" s="20">
        <f>IF(A2763="","",SUMPRODUCT((A2763&gt;=Setup!$C$19:$C$30)*(A2763&lt;=Setup!$D$19:$D$30)*Setup!$A$19:$A$30))</f>
        <v/>
      </c>
      <c r="P2763" s="34">
        <f>IF(A2763="","",IF(G2763="Standard 15% (Box 1)",ROUND(H2763*Setup!$B$9,2),0))</f>
        <v/>
      </c>
      <c r="Q2763" s="34">
        <f>IF(A2763="","",I2763-P2763)</f>
        <v/>
      </c>
      <c r="R2763" s="23">
        <f>IF(A2763="","",IF(O2763=0,"Outside audit periods; ","")&amp;IF(G2763="","No VAT category; ","")&amp;IF(ABS(Q2763)&gt;Setup!$B$10,"VAT ≠ 15% × net; ","")&amp;IF(AND(F2763="B2B - VAT registered",NOT(AND(LEN(E2763)=15,LEFT(E2763,1)="3",RIGHT(E2763,1)="3",ISNUMBER(--E2763)))),"Invalid/missing customer VAT no; ","")&amp;IF(L2763&lt;&gt;"Yes","Not reported/cleared on FATOORA; ","")&amp;IF(AND(OR(G2763="Zero-rated domestic (Box 3)",G2763="Export (Box 4)"),N2763=""),"Zero-rate/export evidence missing; ","")&amp;IF(AND(C2763="Credit Note",H2763&gt;0),"Credit note should be negative; ","")&amp;IF(AND(C2763="Simplified Tax Invoice",F2763="B2B - VAT registered"),"Simplified invoice issued to VAT-registered B2B; ",""))</f>
        <v/>
      </c>
    </row>
    <row r="2764">
      <c r="A2764" s="17" t="n"/>
      <c r="B2764" s="14" t="n"/>
      <c r="C2764" s="14" t="n"/>
      <c r="D2764" s="14" t="n"/>
      <c r="E2764" s="16" t="n"/>
      <c r="F2764" s="14" t="n"/>
      <c r="G2764" s="14" t="n"/>
      <c r="H2764" s="19" t="n"/>
      <c r="I2764" s="19" t="n"/>
      <c r="J2764" s="34">
        <f>IF(A2764="","",H2764+I2764)</f>
        <v/>
      </c>
      <c r="K2764" s="14" t="n"/>
      <c r="L2764" s="14" t="n"/>
      <c r="M2764" s="14" t="n"/>
      <c r="N2764" s="14" t="n"/>
      <c r="O2764" s="20">
        <f>IF(A2764="","",SUMPRODUCT((A2764&gt;=Setup!$C$19:$C$30)*(A2764&lt;=Setup!$D$19:$D$30)*Setup!$A$19:$A$30))</f>
        <v/>
      </c>
      <c r="P2764" s="34">
        <f>IF(A2764="","",IF(G2764="Standard 15% (Box 1)",ROUND(H2764*Setup!$B$9,2),0))</f>
        <v/>
      </c>
      <c r="Q2764" s="34">
        <f>IF(A2764="","",I2764-P2764)</f>
        <v/>
      </c>
      <c r="R2764" s="23">
        <f>IF(A2764="","",IF(O2764=0,"Outside audit periods; ","")&amp;IF(G2764="","No VAT category; ","")&amp;IF(ABS(Q2764)&gt;Setup!$B$10,"VAT ≠ 15% × net; ","")&amp;IF(AND(F2764="B2B - VAT registered",NOT(AND(LEN(E2764)=15,LEFT(E2764,1)="3",RIGHT(E2764,1)="3",ISNUMBER(--E2764)))),"Invalid/missing customer VAT no; ","")&amp;IF(L2764&lt;&gt;"Yes","Not reported/cleared on FATOORA; ","")&amp;IF(AND(OR(G2764="Zero-rated domestic (Box 3)",G2764="Export (Box 4)"),N2764=""),"Zero-rate/export evidence missing; ","")&amp;IF(AND(C2764="Credit Note",H2764&gt;0),"Credit note should be negative; ","")&amp;IF(AND(C2764="Simplified Tax Invoice",F2764="B2B - VAT registered"),"Simplified invoice issued to VAT-registered B2B; ",""))</f>
        <v/>
      </c>
    </row>
    <row r="2765">
      <c r="A2765" s="17" t="n"/>
      <c r="B2765" s="14" t="n"/>
      <c r="C2765" s="14" t="n"/>
      <c r="D2765" s="14" t="n"/>
      <c r="E2765" s="16" t="n"/>
      <c r="F2765" s="14" t="n"/>
      <c r="G2765" s="14" t="n"/>
      <c r="H2765" s="19" t="n"/>
      <c r="I2765" s="19" t="n"/>
      <c r="J2765" s="34">
        <f>IF(A2765="","",H2765+I2765)</f>
        <v/>
      </c>
      <c r="K2765" s="14" t="n"/>
      <c r="L2765" s="14" t="n"/>
      <c r="M2765" s="14" t="n"/>
      <c r="N2765" s="14" t="n"/>
      <c r="O2765" s="20">
        <f>IF(A2765="","",SUMPRODUCT((A2765&gt;=Setup!$C$19:$C$30)*(A2765&lt;=Setup!$D$19:$D$30)*Setup!$A$19:$A$30))</f>
        <v/>
      </c>
      <c r="P2765" s="34">
        <f>IF(A2765="","",IF(G2765="Standard 15% (Box 1)",ROUND(H2765*Setup!$B$9,2),0))</f>
        <v/>
      </c>
      <c r="Q2765" s="34">
        <f>IF(A2765="","",I2765-P2765)</f>
        <v/>
      </c>
      <c r="R2765" s="23">
        <f>IF(A2765="","",IF(O2765=0,"Outside audit periods; ","")&amp;IF(G2765="","No VAT category; ","")&amp;IF(ABS(Q2765)&gt;Setup!$B$10,"VAT ≠ 15% × net; ","")&amp;IF(AND(F2765="B2B - VAT registered",NOT(AND(LEN(E2765)=15,LEFT(E2765,1)="3",RIGHT(E2765,1)="3",ISNUMBER(--E2765)))),"Invalid/missing customer VAT no; ","")&amp;IF(L2765&lt;&gt;"Yes","Not reported/cleared on FATOORA; ","")&amp;IF(AND(OR(G2765="Zero-rated domestic (Box 3)",G2765="Export (Box 4)"),N2765=""),"Zero-rate/export evidence missing; ","")&amp;IF(AND(C2765="Credit Note",H2765&gt;0),"Credit note should be negative; ","")&amp;IF(AND(C2765="Simplified Tax Invoice",F2765="B2B - VAT registered"),"Simplified invoice issued to VAT-registered B2B; ",""))</f>
        <v/>
      </c>
    </row>
    <row r="2766">
      <c r="A2766" s="17" t="n"/>
      <c r="B2766" s="14" t="n"/>
      <c r="C2766" s="14" t="n"/>
      <c r="D2766" s="14" t="n"/>
      <c r="E2766" s="16" t="n"/>
      <c r="F2766" s="14" t="n"/>
      <c r="G2766" s="14" t="n"/>
      <c r="H2766" s="19" t="n"/>
      <c r="I2766" s="19" t="n"/>
      <c r="J2766" s="34">
        <f>IF(A2766="","",H2766+I2766)</f>
        <v/>
      </c>
      <c r="K2766" s="14" t="n"/>
      <c r="L2766" s="14" t="n"/>
      <c r="M2766" s="14" t="n"/>
      <c r="N2766" s="14" t="n"/>
      <c r="O2766" s="20">
        <f>IF(A2766="","",SUMPRODUCT((A2766&gt;=Setup!$C$19:$C$30)*(A2766&lt;=Setup!$D$19:$D$30)*Setup!$A$19:$A$30))</f>
        <v/>
      </c>
      <c r="P2766" s="34">
        <f>IF(A2766="","",IF(G2766="Standard 15% (Box 1)",ROUND(H2766*Setup!$B$9,2),0))</f>
        <v/>
      </c>
      <c r="Q2766" s="34">
        <f>IF(A2766="","",I2766-P2766)</f>
        <v/>
      </c>
      <c r="R2766" s="23">
        <f>IF(A2766="","",IF(O2766=0,"Outside audit periods; ","")&amp;IF(G2766="","No VAT category; ","")&amp;IF(ABS(Q2766)&gt;Setup!$B$10,"VAT ≠ 15% × net; ","")&amp;IF(AND(F2766="B2B - VAT registered",NOT(AND(LEN(E2766)=15,LEFT(E2766,1)="3",RIGHT(E2766,1)="3",ISNUMBER(--E2766)))),"Invalid/missing customer VAT no; ","")&amp;IF(L2766&lt;&gt;"Yes","Not reported/cleared on FATOORA; ","")&amp;IF(AND(OR(G2766="Zero-rated domestic (Box 3)",G2766="Export (Box 4)"),N2766=""),"Zero-rate/export evidence missing; ","")&amp;IF(AND(C2766="Credit Note",H2766&gt;0),"Credit note should be negative; ","")&amp;IF(AND(C2766="Simplified Tax Invoice",F2766="B2B - VAT registered"),"Simplified invoice issued to VAT-registered B2B; ",""))</f>
        <v/>
      </c>
    </row>
    <row r="2767">
      <c r="A2767" s="17" t="n"/>
      <c r="B2767" s="14" t="n"/>
      <c r="C2767" s="14" t="n"/>
      <c r="D2767" s="14" t="n"/>
      <c r="E2767" s="16" t="n"/>
      <c r="F2767" s="14" t="n"/>
      <c r="G2767" s="14" t="n"/>
      <c r="H2767" s="19" t="n"/>
      <c r="I2767" s="19" t="n"/>
      <c r="J2767" s="34">
        <f>IF(A2767="","",H2767+I2767)</f>
        <v/>
      </c>
      <c r="K2767" s="14" t="n"/>
      <c r="L2767" s="14" t="n"/>
      <c r="M2767" s="14" t="n"/>
      <c r="N2767" s="14" t="n"/>
      <c r="O2767" s="20">
        <f>IF(A2767="","",SUMPRODUCT((A2767&gt;=Setup!$C$19:$C$30)*(A2767&lt;=Setup!$D$19:$D$30)*Setup!$A$19:$A$30))</f>
        <v/>
      </c>
      <c r="P2767" s="34">
        <f>IF(A2767="","",IF(G2767="Standard 15% (Box 1)",ROUND(H2767*Setup!$B$9,2),0))</f>
        <v/>
      </c>
      <c r="Q2767" s="34">
        <f>IF(A2767="","",I2767-P2767)</f>
        <v/>
      </c>
      <c r="R2767" s="23">
        <f>IF(A2767="","",IF(O2767=0,"Outside audit periods; ","")&amp;IF(G2767="","No VAT category; ","")&amp;IF(ABS(Q2767)&gt;Setup!$B$10,"VAT ≠ 15% × net; ","")&amp;IF(AND(F2767="B2B - VAT registered",NOT(AND(LEN(E2767)=15,LEFT(E2767,1)="3",RIGHT(E2767,1)="3",ISNUMBER(--E2767)))),"Invalid/missing customer VAT no; ","")&amp;IF(L2767&lt;&gt;"Yes","Not reported/cleared on FATOORA; ","")&amp;IF(AND(OR(G2767="Zero-rated domestic (Box 3)",G2767="Export (Box 4)"),N2767=""),"Zero-rate/export evidence missing; ","")&amp;IF(AND(C2767="Credit Note",H2767&gt;0),"Credit note should be negative; ","")&amp;IF(AND(C2767="Simplified Tax Invoice",F2767="B2B - VAT registered"),"Simplified invoice issued to VAT-registered B2B; ",""))</f>
        <v/>
      </c>
    </row>
    <row r="2768">
      <c r="A2768" s="17" t="n"/>
      <c r="B2768" s="14" t="n"/>
      <c r="C2768" s="14" t="n"/>
      <c r="D2768" s="14" t="n"/>
      <c r="E2768" s="16" t="n"/>
      <c r="F2768" s="14" t="n"/>
      <c r="G2768" s="14" t="n"/>
      <c r="H2768" s="19" t="n"/>
      <c r="I2768" s="19" t="n"/>
      <c r="J2768" s="34">
        <f>IF(A2768="","",H2768+I2768)</f>
        <v/>
      </c>
      <c r="K2768" s="14" t="n"/>
      <c r="L2768" s="14" t="n"/>
      <c r="M2768" s="14" t="n"/>
      <c r="N2768" s="14" t="n"/>
      <c r="O2768" s="20">
        <f>IF(A2768="","",SUMPRODUCT((A2768&gt;=Setup!$C$19:$C$30)*(A2768&lt;=Setup!$D$19:$D$30)*Setup!$A$19:$A$30))</f>
        <v/>
      </c>
      <c r="P2768" s="34">
        <f>IF(A2768="","",IF(G2768="Standard 15% (Box 1)",ROUND(H2768*Setup!$B$9,2),0))</f>
        <v/>
      </c>
      <c r="Q2768" s="34">
        <f>IF(A2768="","",I2768-P2768)</f>
        <v/>
      </c>
      <c r="R2768" s="23">
        <f>IF(A2768="","",IF(O2768=0,"Outside audit periods; ","")&amp;IF(G2768="","No VAT category; ","")&amp;IF(ABS(Q2768)&gt;Setup!$B$10,"VAT ≠ 15% × net; ","")&amp;IF(AND(F2768="B2B - VAT registered",NOT(AND(LEN(E2768)=15,LEFT(E2768,1)="3",RIGHT(E2768,1)="3",ISNUMBER(--E2768)))),"Invalid/missing customer VAT no; ","")&amp;IF(L2768&lt;&gt;"Yes","Not reported/cleared on FATOORA; ","")&amp;IF(AND(OR(G2768="Zero-rated domestic (Box 3)",G2768="Export (Box 4)"),N2768=""),"Zero-rate/export evidence missing; ","")&amp;IF(AND(C2768="Credit Note",H2768&gt;0),"Credit note should be negative; ","")&amp;IF(AND(C2768="Simplified Tax Invoice",F2768="B2B - VAT registered"),"Simplified invoice issued to VAT-registered B2B; ",""))</f>
        <v/>
      </c>
    </row>
    <row r="2769">
      <c r="A2769" s="17" t="n"/>
      <c r="B2769" s="14" t="n"/>
      <c r="C2769" s="14" t="n"/>
      <c r="D2769" s="14" t="n"/>
      <c r="E2769" s="16" t="n"/>
      <c r="F2769" s="14" t="n"/>
      <c r="G2769" s="14" t="n"/>
      <c r="H2769" s="19" t="n"/>
      <c r="I2769" s="19" t="n"/>
      <c r="J2769" s="34">
        <f>IF(A2769="","",H2769+I2769)</f>
        <v/>
      </c>
      <c r="K2769" s="14" t="n"/>
      <c r="L2769" s="14" t="n"/>
      <c r="M2769" s="14" t="n"/>
      <c r="N2769" s="14" t="n"/>
      <c r="O2769" s="20">
        <f>IF(A2769="","",SUMPRODUCT((A2769&gt;=Setup!$C$19:$C$30)*(A2769&lt;=Setup!$D$19:$D$30)*Setup!$A$19:$A$30))</f>
        <v/>
      </c>
      <c r="P2769" s="34">
        <f>IF(A2769="","",IF(G2769="Standard 15% (Box 1)",ROUND(H2769*Setup!$B$9,2),0))</f>
        <v/>
      </c>
      <c r="Q2769" s="34">
        <f>IF(A2769="","",I2769-P2769)</f>
        <v/>
      </c>
      <c r="R2769" s="23">
        <f>IF(A2769="","",IF(O2769=0,"Outside audit periods; ","")&amp;IF(G2769="","No VAT category; ","")&amp;IF(ABS(Q2769)&gt;Setup!$B$10,"VAT ≠ 15% × net; ","")&amp;IF(AND(F2769="B2B - VAT registered",NOT(AND(LEN(E2769)=15,LEFT(E2769,1)="3",RIGHT(E2769,1)="3",ISNUMBER(--E2769)))),"Invalid/missing customer VAT no; ","")&amp;IF(L2769&lt;&gt;"Yes","Not reported/cleared on FATOORA; ","")&amp;IF(AND(OR(G2769="Zero-rated domestic (Box 3)",G2769="Export (Box 4)"),N2769=""),"Zero-rate/export evidence missing; ","")&amp;IF(AND(C2769="Credit Note",H2769&gt;0),"Credit note should be negative; ","")&amp;IF(AND(C2769="Simplified Tax Invoice",F2769="B2B - VAT registered"),"Simplified invoice issued to VAT-registered B2B; ",""))</f>
        <v/>
      </c>
    </row>
    <row r="2770">
      <c r="A2770" s="17" t="n"/>
      <c r="B2770" s="14" t="n"/>
      <c r="C2770" s="14" t="n"/>
      <c r="D2770" s="14" t="n"/>
      <c r="E2770" s="16" t="n"/>
      <c r="F2770" s="14" t="n"/>
      <c r="G2770" s="14" t="n"/>
      <c r="H2770" s="19" t="n"/>
      <c r="I2770" s="19" t="n"/>
      <c r="J2770" s="34">
        <f>IF(A2770="","",H2770+I2770)</f>
        <v/>
      </c>
      <c r="K2770" s="14" t="n"/>
      <c r="L2770" s="14" t="n"/>
      <c r="M2770" s="14" t="n"/>
      <c r="N2770" s="14" t="n"/>
      <c r="O2770" s="20">
        <f>IF(A2770="","",SUMPRODUCT((A2770&gt;=Setup!$C$19:$C$30)*(A2770&lt;=Setup!$D$19:$D$30)*Setup!$A$19:$A$30))</f>
        <v/>
      </c>
      <c r="P2770" s="34">
        <f>IF(A2770="","",IF(G2770="Standard 15% (Box 1)",ROUND(H2770*Setup!$B$9,2),0))</f>
        <v/>
      </c>
      <c r="Q2770" s="34">
        <f>IF(A2770="","",I2770-P2770)</f>
        <v/>
      </c>
      <c r="R2770" s="23">
        <f>IF(A2770="","",IF(O2770=0,"Outside audit periods; ","")&amp;IF(G2770="","No VAT category; ","")&amp;IF(ABS(Q2770)&gt;Setup!$B$10,"VAT ≠ 15% × net; ","")&amp;IF(AND(F2770="B2B - VAT registered",NOT(AND(LEN(E2770)=15,LEFT(E2770,1)="3",RIGHT(E2770,1)="3",ISNUMBER(--E2770)))),"Invalid/missing customer VAT no; ","")&amp;IF(L2770&lt;&gt;"Yes","Not reported/cleared on FATOORA; ","")&amp;IF(AND(OR(G2770="Zero-rated domestic (Box 3)",G2770="Export (Box 4)"),N2770=""),"Zero-rate/export evidence missing; ","")&amp;IF(AND(C2770="Credit Note",H2770&gt;0),"Credit note should be negative; ","")&amp;IF(AND(C2770="Simplified Tax Invoice",F2770="B2B - VAT registered"),"Simplified invoice issued to VAT-registered B2B; ",""))</f>
        <v/>
      </c>
    </row>
    <row r="2771">
      <c r="A2771" s="17" t="n"/>
      <c r="B2771" s="14" t="n"/>
      <c r="C2771" s="14" t="n"/>
      <c r="D2771" s="14" t="n"/>
      <c r="E2771" s="16" t="n"/>
      <c r="F2771" s="14" t="n"/>
      <c r="G2771" s="14" t="n"/>
      <c r="H2771" s="19" t="n"/>
      <c r="I2771" s="19" t="n"/>
      <c r="J2771" s="34">
        <f>IF(A2771="","",H2771+I2771)</f>
        <v/>
      </c>
      <c r="K2771" s="14" t="n"/>
      <c r="L2771" s="14" t="n"/>
      <c r="M2771" s="14" t="n"/>
      <c r="N2771" s="14" t="n"/>
      <c r="O2771" s="20">
        <f>IF(A2771="","",SUMPRODUCT((A2771&gt;=Setup!$C$19:$C$30)*(A2771&lt;=Setup!$D$19:$D$30)*Setup!$A$19:$A$30))</f>
        <v/>
      </c>
      <c r="P2771" s="34">
        <f>IF(A2771="","",IF(G2771="Standard 15% (Box 1)",ROUND(H2771*Setup!$B$9,2),0))</f>
        <v/>
      </c>
      <c r="Q2771" s="34">
        <f>IF(A2771="","",I2771-P2771)</f>
        <v/>
      </c>
      <c r="R2771" s="23">
        <f>IF(A2771="","",IF(O2771=0,"Outside audit periods; ","")&amp;IF(G2771="","No VAT category; ","")&amp;IF(ABS(Q2771)&gt;Setup!$B$10,"VAT ≠ 15% × net; ","")&amp;IF(AND(F2771="B2B - VAT registered",NOT(AND(LEN(E2771)=15,LEFT(E2771,1)="3",RIGHT(E2771,1)="3",ISNUMBER(--E2771)))),"Invalid/missing customer VAT no; ","")&amp;IF(L2771&lt;&gt;"Yes","Not reported/cleared on FATOORA; ","")&amp;IF(AND(OR(G2771="Zero-rated domestic (Box 3)",G2771="Export (Box 4)"),N2771=""),"Zero-rate/export evidence missing; ","")&amp;IF(AND(C2771="Credit Note",H2771&gt;0),"Credit note should be negative; ","")&amp;IF(AND(C2771="Simplified Tax Invoice",F2771="B2B - VAT registered"),"Simplified invoice issued to VAT-registered B2B; ",""))</f>
        <v/>
      </c>
    </row>
    <row r="2772">
      <c r="A2772" s="17" t="n"/>
      <c r="B2772" s="14" t="n"/>
      <c r="C2772" s="14" t="n"/>
      <c r="D2772" s="14" t="n"/>
      <c r="E2772" s="16" t="n"/>
      <c r="F2772" s="14" t="n"/>
      <c r="G2772" s="14" t="n"/>
      <c r="H2772" s="19" t="n"/>
      <c r="I2772" s="19" t="n"/>
      <c r="J2772" s="34">
        <f>IF(A2772="","",H2772+I2772)</f>
        <v/>
      </c>
      <c r="K2772" s="14" t="n"/>
      <c r="L2772" s="14" t="n"/>
      <c r="M2772" s="14" t="n"/>
      <c r="N2772" s="14" t="n"/>
      <c r="O2772" s="20">
        <f>IF(A2772="","",SUMPRODUCT((A2772&gt;=Setup!$C$19:$C$30)*(A2772&lt;=Setup!$D$19:$D$30)*Setup!$A$19:$A$30))</f>
        <v/>
      </c>
      <c r="P2772" s="34">
        <f>IF(A2772="","",IF(G2772="Standard 15% (Box 1)",ROUND(H2772*Setup!$B$9,2),0))</f>
        <v/>
      </c>
      <c r="Q2772" s="34">
        <f>IF(A2772="","",I2772-P2772)</f>
        <v/>
      </c>
      <c r="R2772" s="23">
        <f>IF(A2772="","",IF(O2772=0,"Outside audit periods; ","")&amp;IF(G2772="","No VAT category; ","")&amp;IF(ABS(Q2772)&gt;Setup!$B$10,"VAT ≠ 15% × net; ","")&amp;IF(AND(F2772="B2B - VAT registered",NOT(AND(LEN(E2772)=15,LEFT(E2772,1)="3",RIGHT(E2772,1)="3",ISNUMBER(--E2772)))),"Invalid/missing customer VAT no; ","")&amp;IF(L2772&lt;&gt;"Yes","Not reported/cleared on FATOORA; ","")&amp;IF(AND(OR(G2772="Zero-rated domestic (Box 3)",G2772="Export (Box 4)"),N2772=""),"Zero-rate/export evidence missing; ","")&amp;IF(AND(C2772="Credit Note",H2772&gt;0),"Credit note should be negative; ","")&amp;IF(AND(C2772="Simplified Tax Invoice",F2772="B2B - VAT registered"),"Simplified invoice issued to VAT-registered B2B; ",""))</f>
        <v/>
      </c>
    </row>
    <row r="2773">
      <c r="A2773" s="17" t="n"/>
      <c r="B2773" s="14" t="n"/>
      <c r="C2773" s="14" t="n"/>
      <c r="D2773" s="14" t="n"/>
      <c r="E2773" s="16" t="n"/>
      <c r="F2773" s="14" t="n"/>
      <c r="G2773" s="14" t="n"/>
      <c r="H2773" s="19" t="n"/>
      <c r="I2773" s="19" t="n"/>
      <c r="J2773" s="34">
        <f>IF(A2773="","",H2773+I2773)</f>
        <v/>
      </c>
      <c r="K2773" s="14" t="n"/>
      <c r="L2773" s="14" t="n"/>
      <c r="M2773" s="14" t="n"/>
      <c r="N2773" s="14" t="n"/>
      <c r="O2773" s="20">
        <f>IF(A2773="","",SUMPRODUCT((A2773&gt;=Setup!$C$19:$C$30)*(A2773&lt;=Setup!$D$19:$D$30)*Setup!$A$19:$A$30))</f>
        <v/>
      </c>
      <c r="P2773" s="34">
        <f>IF(A2773="","",IF(G2773="Standard 15% (Box 1)",ROUND(H2773*Setup!$B$9,2),0))</f>
        <v/>
      </c>
      <c r="Q2773" s="34">
        <f>IF(A2773="","",I2773-P2773)</f>
        <v/>
      </c>
      <c r="R2773" s="23">
        <f>IF(A2773="","",IF(O2773=0,"Outside audit periods; ","")&amp;IF(G2773="","No VAT category; ","")&amp;IF(ABS(Q2773)&gt;Setup!$B$10,"VAT ≠ 15% × net; ","")&amp;IF(AND(F2773="B2B - VAT registered",NOT(AND(LEN(E2773)=15,LEFT(E2773,1)="3",RIGHT(E2773,1)="3",ISNUMBER(--E2773)))),"Invalid/missing customer VAT no; ","")&amp;IF(L2773&lt;&gt;"Yes","Not reported/cleared on FATOORA; ","")&amp;IF(AND(OR(G2773="Zero-rated domestic (Box 3)",G2773="Export (Box 4)"),N2773=""),"Zero-rate/export evidence missing; ","")&amp;IF(AND(C2773="Credit Note",H2773&gt;0),"Credit note should be negative; ","")&amp;IF(AND(C2773="Simplified Tax Invoice",F2773="B2B - VAT registered"),"Simplified invoice issued to VAT-registered B2B; ",""))</f>
        <v/>
      </c>
    </row>
    <row r="2774">
      <c r="A2774" s="17" t="n"/>
      <c r="B2774" s="14" t="n"/>
      <c r="C2774" s="14" t="n"/>
      <c r="D2774" s="14" t="n"/>
      <c r="E2774" s="16" t="n"/>
      <c r="F2774" s="14" t="n"/>
      <c r="G2774" s="14" t="n"/>
      <c r="H2774" s="19" t="n"/>
      <c r="I2774" s="19" t="n"/>
      <c r="J2774" s="34">
        <f>IF(A2774="","",H2774+I2774)</f>
        <v/>
      </c>
      <c r="K2774" s="14" t="n"/>
      <c r="L2774" s="14" t="n"/>
      <c r="M2774" s="14" t="n"/>
      <c r="N2774" s="14" t="n"/>
      <c r="O2774" s="20">
        <f>IF(A2774="","",SUMPRODUCT((A2774&gt;=Setup!$C$19:$C$30)*(A2774&lt;=Setup!$D$19:$D$30)*Setup!$A$19:$A$30))</f>
        <v/>
      </c>
      <c r="P2774" s="34">
        <f>IF(A2774="","",IF(G2774="Standard 15% (Box 1)",ROUND(H2774*Setup!$B$9,2),0))</f>
        <v/>
      </c>
      <c r="Q2774" s="34">
        <f>IF(A2774="","",I2774-P2774)</f>
        <v/>
      </c>
      <c r="R2774" s="23">
        <f>IF(A2774="","",IF(O2774=0,"Outside audit periods; ","")&amp;IF(G2774="","No VAT category; ","")&amp;IF(ABS(Q2774)&gt;Setup!$B$10,"VAT ≠ 15% × net; ","")&amp;IF(AND(F2774="B2B - VAT registered",NOT(AND(LEN(E2774)=15,LEFT(E2774,1)="3",RIGHT(E2774,1)="3",ISNUMBER(--E2774)))),"Invalid/missing customer VAT no; ","")&amp;IF(L2774&lt;&gt;"Yes","Not reported/cleared on FATOORA; ","")&amp;IF(AND(OR(G2774="Zero-rated domestic (Box 3)",G2774="Export (Box 4)"),N2774=""),"Zero-rate/export evidence missing; ","")&amp;IF(AND(C2774="Credit Note",H2774&gt;0),"Credit note should be negative; ","")&amp;IF(AND(C2774="Simplified Tax Invoice",F2774="B2B - VAT registered"),"Simplified invoice issued to VAT-registered B2B; ",""))</f>
        <v/>
      </c>
    </row>
    <row r="2775">
      <c r="A2775" s="17" t="n"/>
      <c r="B2775" s="14" t="n"/>
      <c r="C2775" s="14" t="n"/>
      <c r="D2775" s="14" t="n"/>
      <c r="E2775" s="16" t="n"/>
      <c r="F2775" s="14" t="n"/>
      <c r="G2775" s="14" t="n"/>
      <c r="H2775" s="19" t="n"/>
      <c r="I2775" s="19" t="n"/>
      <c r="J2775" s="34">
        <f>IF(A2775="","",H2775+I2775)</f>
        <v/>
      </c>
      <c r="K2775" s="14" t="n"/>
      <c r="L2775" s="14" t="n"/>
      <c r="M2775" s="14" t="n"/>
      <c r="N2775" s="14" t="n"/>
      <c r="O2775" s="20">
        <f>IF(A2775="","",SUMPRODUCT((A2775&gt;=Setup!$C$19:$C$30)*(A2775&lt;=Setup!$D$19:$D$30)*Setup!$A$19:$A$30))</f>
        <v/>
      </c>
      <c r="P2775" s="34">
        <f>IF(A2775="","",IF(G2775="Standard 15% (Box 1)",ROUND(H2775*Setup!$B$9,2),0))</f>
        <v/>
      </c>
      <c r="Q2775" s="34">
        <f>IF(A2775="","",I2775-P2775)</f>
        <v/>
      </c>
      <c r="R2775" s="23">
        <f>IF(A2775="","",IF(O2775=0,"Outside audit periods; ","")&amp;IF(G2775="","No VAT category; ","")&amp;IF(ABS(Q2775)&gt;Setup!$B$10,"VAT ≠ 15% × net; ","")&amp;IF(AND(F2775="B2B - VAT registered",NOT(AND(LEN(E2775)=15,LEFT(E2775,1)="3",RIGHT(E2775,1)="3",ISNUMBER(--E2775)))),"Invalid/missing customer VAT no; ","")&amp;IF(L2775&lt;&gt;"Yes","Not reported/cleared on FATOORA; ","")&amp;IF(AND(OR(G2775="Zero-rated domestic (Box 3)",G2775="Export (Box 4)"),N2775=""),"Zero-rate/export evidence missing; ","")&amp;IF(AND(C2775="Credit Note",H2775&gt;0),"Credit note should be negative; ","")&amp;IF(AND(C2775="Simplified Tax Invoice",F2775="B2B - VAT registered"),"Simplified invoice issued to VAT-registered B2B; ",""))</f>
        <v/>
      </c>
    </row>
    <row r="2776">
      <c r="A2776" s="17" t="n"/>
      <c r="B2776" s="14" t="n"/>
      <c r="C2776" s="14" t="n"/>
      <c r="D2776" s="14" t="n"/>
      <c r="E2776" s="16" t="n"/>
      <c r="F2776" s="14" t="n"/>
      <c r="G2776" s="14" t="n"/>
      <c r="H2776" s="19" t="n"/>
      <c r="I2776" s="19" t="n"/>
      <c r="J2776" s="34">
        <f>IF(A2776="","",H2776+I2776)</f>
        <v/>
      </c>
      <c r="K2776" s="14" t="n"/>
      <c r="L2776" s="14" t="n"/>
      <c r="M2776" s="14" t="n"/>
      <c r="N2776" s="14" t="n"/>
      <c r="O2776" s="20">
        <f>IF(A2776="","",SUMPRODUCT((A2776&gt;=Setup!$C$19:$C$30)*(A2776&lt;=Setup!$D$19:$D$30)*Setup!$A$19:$A$30))</f>
        <v/>
      </c>
      <c r="P2776" s="34">
        <f>IF(A2776="","",IF(G2776="Standard 15% (Box 1)",ROUND(H2776*Setup!$B$9,2),0))</f>
        <v/>
      </c>
      <c r="Q2776" s="34">
        <f>IF(A2776="","",I2776-P2776)</f>
        <v/>
      </c>
      <c r="R2776" s="23">
        <f>IF(A2776="","",IF(O2776=0,"Outside audit periods; ","")&amp;IF(G2776="","No VAT category; ","")&amp;IF(ABS(Q2776)&gt;Setup!$B$10,"VAT ≠ 15% × net; ","")&amp;IF(AND(F2776="B2B - VAT registered",NOT(AND(LEN(E2776)=15,LEFT(E2776,1)="3",RIGHT(E2776,1)="3",ISNUMBER(--E2776)))),"Invalid/missing customer VAT no; ","")&amp;IF(L2776&lt;&gt;"Yes","Not reported/cleared on FATOORA; ","")&amp;IF(AND(OR(G2776="Zero-rated domestic (Box 3)",G2776="Export (Box 4)"),N2776=""),"Zero-rate/export evidence missing; ","")&amp;IF(AND(C2776="Credit Note",H2776&gt;0),"Credit note should be negative; ","")&amp;IF(AND(C2776="Simplified Tax Invoice",F2776="B2B - VAT registered"),"Simplified invoice issued to VAT-registered B2B; ",""))</f>
        <v/>
      </c>
    </row>
    <row r="2777">
      <c r="A2777" s="17" t="n"/>
      <c r="B2777" s="14" t="n"/>
      <c r="C2777" s="14" t="n"/>
      <c r="D2777" s="14" t="n"/>
      <c r="E2777" s="16" t="n"/>
      <c r="F2777" s="14" t="n"/>
      <c r="G2777" s="14" t="n"/>
      <c r="H2777" s="19" t="n"/>
      <c r="I2777" s="19" t="n"/>
      <c r="J2777" s="34">
        <f>IF(A2777="","",H2777+I2777)</f>
        <v/>
      </c>
      <c r="K2777" s="14" t="n"/>
      <c r="L2777" s="14" t="n"/>
      <c r="M2777" s="14" t="n"/>
      <c r="N2777" s="14" t="n"/>
      <c r="O2777" s="20">
        <f>IF(A2777="","",SUMPRODUCT((A2777&gt;=Setup!$C$19:$C$30)*(A2777&lt;=Setup!$D$19:$D$30)*Setup!$A$19:$A$30))</f>
        <v/>
      </c>
      <c r="P2777" s="34">
        <f>IF(A2777="","",IF(G2777="Standard 15% (Box 1)",ROUND(H2777*Setup!$B$9,2),0))</f>
        <v/>
      </c>
      <c r="Q2777" s="34">
        <f>IF(A2777="","",I2777-P2777)</f>
        <v/>
      </c>
      <c r="R2777" s="23">
        <f>IF(A2777="","",IF(O2777=0,"Outside audit periods; ","")&amp;IF(G2777="","No VAT category; ","")&amp;IF(ABS(Q2777)&gt;Setup!$B$10,"VAT ≠ 15% × net; ","")&amp;IF(AND(F2777="B2B - VAT registered",NOT(AND(LEN(E2777)=15,LEFT(E2777,1)="3",RIGHT(E2777,1)="3",ISNUMBER(--E2777)))),"Invalid/missing customer VAT no; ","")&amp;IF(L2777&lt;&gt;"Yes","Not reported/cleared on FATOORA; ","")&amp;IF(AND(OR(G2777="Zero-rated domestic (Box 3)",G2777="Export (Box 4)"),N2777=""),"Zero-rate/export evidence missing; ","")&amp;IF(AND(C2777="Credit Note",H2777&gt;0),"Credit note should be negative; ","")&amp;IF(AND(C2777="Simplified Tax Invoice",F2777="B2B - VAT registered"),"Simplified invoice issued to VAT-registered B2B; ",""))</f>
        <v/>
      </c>
    </row>
    <row r="2778">
      <c r="A2778" s="17" t="n"/>
      <c r="B2778" s="14" t="n"/>
      <c r="C2778" s="14" t="n"/>
      <c r="D2778" s="14" t="n"/>
      <c r="E2778" s="16" t="n"/>
      <c r="F2778" s="14" t="n"/>
      <c r="G2778" s="14" t="n"/>
      <c r="H2778" s="19" t="n"/>
      <c r="I2778" s="19" t="n"/>
      <c r="J2778" s="34">
        <f>IF(A2778="","",H2778+I2778)</f>
        <v/>
      </c>
      <c r="K2778" s="14" t="n"/>
      <c r="L2778" s="14" t="n"/>
      <c r="M2778" s="14" t="n"/>
      <c r="N2778" s="14" t="n"/>
      <c r="O2778" s="20">
        <f>IF(A2778="","",SUMPRODUCT((A2778&gt;=Setup!$C$19:$C$30)*(A2778&lt;=Setup!$D$19:$D$30)*Setup!$A$19:$A$30))</f>
        <v/>
      </c>
      <c r="P2778" s="34">
        <f>IF(A2778="","",IF(G2778="Standard 15% (Box 1)",ROUND(H2778*Setup!$B$9,2),0))</f>
        <v/>
      </c>
      <c r="Q2778" s="34">
        <f>IF(A2778="","",I2778-P2778)</f>
        <v/>
      </c>
      <c r="R2778" s="23">
        <f>IF(A2778="","",IF(O2778=0,"Outside audit periods; ","")&amp;IF(G2778="","No VAT category; ","")&amp;IF(ABS(Q2778)&gt;Setup!$B$10,"VAT ≠ 15% × net; ","")&amp;IF(AND(F2778="B2B - VAT registered",NOT(AND(LEN(E2778)=15,LEFT(E2778,1)="3",RIGHT(E2778,1)="3",ISNUMBER(--E2778)))),"Invalid/missing customer VAT no; ","")&amp;IF(L2778&lt;&gt;"Yes","Not reported/cleared on FATOORA; ","")&amp;IF(AND(OR(G2778="Zero-rated domestic (Box 3)",G2778="Export (Box 4)"),N2778=""),"Zero-rate/export evidence missing; ","")&amp;IF(AND(C2778="Credit Note",H2778&gt;0),"Credit note should be negative; ","")&amp;IF(AND(C2778="Simplified Tax Invoice",F2778="B2B - VAT registered"),"Simplified invoice issued to VAT-registered B2B; ",""))</f>
        <v/>
      </c>
    </row>
    <row r="2779">
      <c r="A2779" s="17" t="n"/>
      <c r="B2779" s="14" t="n"/>
      <c r="C2779" s="14" t="n"/>
      <c r="D2779" s="14" t="n"/>
      <c r="E2779" s="16" t="n"/>
      <c r="F2779" s="14" t="n"/>
      <c r="G2779" s="14" t="n"/>
      <c r="H2779" s="19" t="n"/>
      <c r="I2779" s="19" t="n"/>
      <c r="J2779" s="34">
        <f>IF(A2779="","",H2779+I2779)</f>
        <v/>
      </c>
      <c r="K2779" s="14" t="n"/>
      <c r="L2779" s="14" t="n"/>
      <c r="M2779" s="14" t="n"/>
      <c r="N2779" s="14" t="n"/>
      <c r="O2779" s="20">
        <f>IF(A2779="","",SUMPRODUCT((A2779&gt;=Setup!$C$19:$C$30)*(A2779&lt;=Setup!$D$19:$D$30)*Setup!$A$19:$A$30))</f>
        <v/>
      </c>
      <c r="P2779" s="34">
        <f>IF(A2779="","",IF(G2779="Standard 15% (Box 1)",ROUND(H2779*Setup!$B$9,2),0))</f>
        <v/>
      </c>
      <c r="Q2779" s="34">
        <f>IF(A2779="","",I2779-P2779)</f>
        <v/>
      </c>
      <c r="R2779" s="23">
        <f>IF(A2779="","",IF(O2779=0,"Outside audit periods; ","")&amp;IF(G2779="","No VAT category; ","")&amp;IF(ABS(Q2779)&gt;Setup!$B$10,"VAT ≠ 15% × net; ","")&amp;IF(AND(F2779="B2B - VAT registered",NOT(AND(LEN(E2779)=15,LEFT(E2779,1)="3",RIGHT(E2779,1)="3",ISNUMBER(--E2779)))),"Invalid/missing customer VAT no; ","")&amp;IF(L2779&lt;&gt;"Yes","Not reported/cleared on FATOORA; ","")&amp;IF(AND(OR(G2779="Zero-rated domestic (Box 3)",G2779="Export (Box 4)"),N2779=""),"Zero-rate/export evidence missing; ","")&amp;IF(AND(C2779="Credit Note",H2779&gt;0),"Credit note should be negative; ","")&amp;IF(AND(C2779="Simplified Tax Invoice",F2779="B2B - VAT registered"),"Simplified invoice issued to VAT-registered B2B; ",""))</f>
        <v/>
      </c>
    </row>
    <row r="2780">
      <c r="A2780" s="17" t="n"/>
      <c r="B2780" s="14" t="n"/>
      <c r="C2780" s="14" t="n"/>
      <c r="D2780" s="14" t="n"/>
      <c r="E2780" s="16" t="n"/>
      <c r="F2780" s="14" t="n"/>
      <c r="G2780" s="14" t="n"/>
      <c r="H2780" s="19" t="n"/>
      <c r="I2780" s="19" t="n"/>
      <c r="J2780" s="34">
        <f>IF(A2780="","",H2780+I2780)</f>
        <v/>
      </c>
      <c r="K2780" s="14" t="n"/>
      <c r="L2780" s="14" t="n"/>
      <c r="M2780" s="14" t="n"/>
      <c r="N2780" s="14" t="n"/>
      <c r="O2780" s="20">
        <f>IF(A2780="","",SUMPRODUCT((A2780&gt;=Setup!$C$19:$C$30)*(A2780&lt;=Setup!$D$19:$D$30)*Setup!$A$19:$A$30))</f>
        <v/>
      </c>
      <c r="P2780" s="34">
        <f>IF(A2780="","",IF(G2780="Standard 15% (Box 1)",ROUND(H2780*Setup!$B$9,2),0))</f>
        <v/>
      </c>
      <c r="Q2780" s="34">
        <f>IF(A2780="","",I2780-P2780)</f>
        <v/>
      </c>
      <c r="R2780" s="23">
        <f>IF(A2780="","",IF(O2780=0,"Outside audit periods; ","")&amp;IF(G2780="","No VAT category; ","")&amp;IF(ABS(Q2780)&gt;Setup!$B$10,"VAT ≠ 15% × net; ","")&amp;IF(AND(F2780="B2B - VAT registered",NOT(AND(LEN(E2780)=15,LEFT(E2780,1)="3",RIGHT(E2780,1)="3",ISNUMBER(--E2780)))),"Invalid/missing customer VAT no; ","")&amp;IF(L2780&lt;&gt;"Yes","Not reported/cleared on FATOORA; ","")&amp;IF(AND(OR(G2780="Zero-rated domestic (Box 3)",G2780="Export (Box 4)"),N2780=""),"Zero-rate/export evidence missing; ","")&amp;IF(AND(C2780="Credit Note",H2780&gt;0),"Credit note should be negative; ","")&amp;IF(AND(C2780="Simplified Tax Invoice",F2780="B2B - VAT registered"),"Simplified invoice issued to VAT-registered B2B; ",""))</f>
        <v/>
      </c>
    </row>
    <row r="2781">
      <c r="A2781" s="17" t="n"/>
      <c r="B2781" s="14" t="n"/>
      <c r="C2781" s="14" t="n"/>
      <c r="D2781" s="14" t="n"/>
      <c r="E2781" s="16" t="n"/>
      <c r="F2781" s="14" t="n"/>
      <c r="G2781" s="14" t="n"/>
      <c r="H2781" s="19" t="n"/>
      <c r="I2781" s="19" t="n"/>
      <c r="J2781" s="34">
        <f>IF(A2781="","",H2781+I2781)</f>
        <v/>
      </c>
      <c r="K2781" s="14" t="n"/>
      <c r="L2781" s="14" t="n"/>
      <c r="M2781" s="14" t="n"/>
      <c r="N2781" s="14" t="n"/>
      <c r="O2781" s="20">
        <f>IF(A2781="","",SUMPRODUCT((A2781&gt;=Setup!$C$19:$C$30)*(A2781&lt;=Setup!$D$19:$D$30)*Setup!$A$19:$A$30))</f>
        <v/>
      </c>
      <c r="P2781" s="34">
        <f>IF(A2781="","",IF(G2781="Standard 15% (Box 1)",ROUND(H2781*Setup!$B$9,2),0))</f>
        <v/>
      </c>
      <c r="Q2781" s="34">
        <f>IF(A2781="","",I2781-P2781)</f>
        <v/>
      </c>
      <c r="R2781" s="23">
        <f>IF(A2781="","",IF(O2781=0,"Outside audit periods; ","")&amp;IF(G2781="","No VAT category; ","")&amp;IF(ABS(Q2781)&gt;Setup!$B$10,"VAT ≠ 15% × net; ","")&amp;IF(AND(F2781="B2B - VAT registered",NOT(AND(LEN(E2781)=15,LEFT(E2781,1)="3",RIGHT(E2781,1)="3",ISNUMBER(--E2781)))),"Invalid/missing customer VAT no; ","")&amp;IF(L2781&lt;&gt;"Yes","Not reported/cleared on FATOORA; ","")&amp;IF(AND(OR(G2781="Zero-rated domestic (Box 3)",G2781="Export (Box 4)"),N2781=""),"Zero-rate/export evidence missing; ","")&amp;IF(AND(C2781="Credit Note",H2781&gt;0),"Credit note should be negative; ","")&amp;IF(AND(C2781="Simplified Tax Invoice",F2781="B2B - VAT registered"),"Simplified invoice issued to VAT-registered B2B; ",""))</f>
        <v/>
      </c>
    </row>
    <row r="2782">
      <c r="A2782" s="17" t="n"/>
      <c r="B2782" s="14" t="n"/>
      <c r="C2782" s="14" t="n"/>
      <c r="D2782" s="14" t="n"/>
      <c r="E2782" s="16" t="n"/>
      <c r="F2782" s="14" t="n"/>
      <c r="G2782" s="14" t="n"/>
      <c r="H2782" s="19" t="n"/>
      <c r="I2782" s="19" t="n"/>
      <c r="J2782" s="34">
        <f>IF(A2782="","",H2782+I2782)</f>
        <v/>
      </c>
      <c r="K2782" s="14" t="n"/>
      <c r="L2782" s="14" t="n"/>
      <c r="M2782" s="14" t="n"/>
      <c r="N2782" s="14" t="n"/>
      <c r="O2782" s="20">
        <f>IF(A2782="","",SUMPRODUCT((A2782&gt;=Setup!$C$19:$C$30)*(A2782&lt;=Setup!$D$19:$D$30)*Setup!$A$19:$A$30))</f>
        <v/>
      </c>
      <c r="P2782" s="34">
        <f>IF(A2782="","",IF(G2782="Standard 15% (Box 1)",ROUND(H2782*Setup!$B$9,2),0))</f>
        <v/>
      </c>
      <c r="Q2782" s="34">
        <f>IF(A2782="","",I2782-P2782)</f>
        <v/>
      </c>
      <c r="R2782" s="23">
        <f>IF(A2782="","",IF(O2782=0,"Outside audit periods; ","")&amp;IF(G2782="","No VAT category; ","")&amp;IF(ABS(Q2782)&gt;Setup!$B$10,"VAT ≠ 15% × net; ","")&amp;IF(AND(F2782="B2B - VAT registered",NOT(AND(LEN(E2782)=15,LEFT(E2782,1)="3",RIGHT(E2782,1)="3",ISNUMBER(--E2782)))),"Invalid/missing customer VAT no; ","")&amp;IF(L2782&lt;&gt;"Yes","Not reported/cleared on FATOORA; ","")&amp;IF(AND(OR(G2782="Zero-rated domestic (Box 3)",G2782="Export (Box 4)"),N2782=""),"Zero-rate/export evidence missing; ","")&amp;IF(AND(C2782="Credit Note",H2782&gt;0),"Credit note should be negative; ","")&amp;IF(AND(C2782="Simplified Tax Invoice",F2782="B2B - VAT registered"),"Simplified invoice issued to VAT-registered B2B; ",""))</f>
        <v/>
      </c>
    </row>
    <row r="2783">
      <c r="A2783" s="17" t="n"/>
      <c r="B2783" s="14" t="n"/>
      <c r="C2783" s="14" t="n"/>
      <c r="D2783" s="14" t="n"/>
      <c r="E2783" s="16" t="n"/>
      <c r="F2783" s="14" t="n"/>
      <c r="G2783" s="14" t="n"/>
      <c r="H2783" s="19" t="n"/>
      <c r="I2783" s="19" t="n"/>
      <c r="J2783" s="34">
        <f>IF(A2783="","",H2783+I2783)</f>
        <v/>
      </c>
      <c r="K2783" s="14" t="n"/>
      <c r="L2783" s="14" t="n"/>
      <c r="M2783" s="14" t="n"/>
      <c r="N2783" s="14" t="n"/>
      <c r="O2783" s="20">
        <f>IF(A2783="","",SUMPRODUCT((A2783&gt;=Setup!$C$19:$C$30)*(A2783&lt;=Setup!$D$19:$D$30)*Setup!$A$19:$A$30))</f>
        <v/>
      </c>
      <c r="P2783" s="34">
        <f>IF(A2783="","",IF(G2783="Standard 15% (Box 1)",ROUND(H2783*Setup!$B$9,2),0))</f>
        <v/>
      </c>
      <c r="Q2783" s="34">
        <f>IF(A2783="","",I2783-P2783)</f>
        <v/>
      </c>
      <c r="R2783" s="23">
        <f>IF(A2783="","",IF(O2783=0,"Outside audit periods; ","")&amp;IF(G2783="","No VAT category; ","")&amp;IF(ABS(Q2783)&gt;Setup!$B$10,"VAT ≠ 15% × net; ","")&amp;IF(AND(F2783="B2B - VAT registered",NOT(AND(LEN(E2783)=15,LEFT(E2783,1)="3",RIGHT(E2783,1)="3",ISNUMBER(--E2783)))),"Invalid/missing customer VAT no; ","")&amp;IF(L2783&lt;&gt;"Yes","Not reported/cleared on FATOORA; ","")&amp;IF(AND(OR(G2783="Zero-rated domestic (Box 3)",G2783="Export (Box 4)"),N2783=""),"Zero-rate/export evidence missing; ","")&amp;IF(AND(C2783="Credit Note",H2783&gt;0),"Credit note should be negative; ","")&amp;IF(AND(C2783="Simplified Tax Invoice",F2783="B2B - VAT registered"),"Simplified invoice issued to VAT-registered B2B; ",""))</f>
        <v/>
      </c>
    </row>
    <row r="2784">
      <c r="A2784" s="17" t="n"/>
      <c r="B2784" s="14" t="n"/>
      <c r="C2784" s="14" t="n"/>
      <c r="D2784" s="14" t="n"/>
      <c r="E2784" s="16" t="n"/>
      <c r="F2784" s="14" t="n"/>
      <c r="G2784" s="14" t="n"/>
      <c r="H2784" s="19" t="n"/>
      <c r="I2784" s="19" t="n"/>
      <c r="J2784" s="34">
        <f>IF(A2784="","",H2784+I2784)</f>
        <v/>
      </c>
      <c r="K2784" s="14" t="n"/>
      <c r="L2784" s="14" t="n"/>
      <c r="M2784" s="14" t="n"/>
      <c r="N2784" s="14" t="n"/>
      <c r="O2784" s="20">
        <f>IF(A2784="","",SUMPRODUCT((A2784&gt;=Setup!$C$19:$C$30)*(A2784&lt;=Setup!$D$19:$D$30)*Setup!$A$19:$A$30))</f>
        <v/>
      </c>
      <c r="P2784" s="34">
        <f>IF(A2784="","",IF(G2784="Standard 15% (Box 1)",ROUND(H2784*Setup!$B$9,2),0))</f>
        <v/>
      </c>
      <c r="Q2784" s="34">
        <f>IF(A2784="","",I2784-P2784)</f>
        <v/>
      </c>
      <c r="R2784" s="23">
        <f>IF(A2784="","",IF(O2784=0,"Outside audit periods; ","")&amp;IF(G2784="","No VAT category; ","")&amp;IF(ABS(Q2784)&gt;Setup!$B$10,"VAT ≠ 15% × net; ","")&amp;IF(AND(F2784="B2B - VAT registered",NOT(AND(LEN(E2784)=15,LEFT(E2784,1)="3",RIGHT(E2784,1)="3",ISNUMBER(--E2784)))),"Invalid/missing customer VAT no; ","")&amp;IF(L2784&lt;&gt;"Yes","Not reported/cleared on FATOORA; ","")&amp;IF(AND(OR(G2784="Zero-rated domestic (Box 3)",G2784="Export (Box 4)"),N2784=""),"Zero-rate/export evidence missing; ","")&amp;IF(AND(C2784="Credit Note",H2784&gt;0),"Credit note should be negative; ","")&amp;IF(AND(C2784="Simplified Tax Invoice",F2784="B2B - VAT registered"),"Simplified invoice issued to VAT-registered B2B; ",""))</f>
        <v/>
      </c>
    </row>
    <row r="2785">
      <c r="A2785" s="17" t="n"/>
      <c r="B2785" s="14" t="n"/>
      <c r="C2785" s="14" t="n"/>
      <c r="D2785" s="14" t="n"/>
      <c r="E2785" s="16" t="n"/>
      <c r="F2785" s="14" t="n"/>
      <c r="G2785" s="14" t="n"/>
      <c r="H2785" s="19" t="n"/>
      <c r="I2785" s="19" t="n"/>
      <c r="J2785" s="34">
        <f>IF(A2785="","",H2785+I2785)</f>
        <v/>
      </c>
      <c r="K2785" s="14" t="n"/>
      <c r="L2785" s="14" t="n"/>
      <c r="M2785" s="14" t="n"/>
      <c r="N2785" s="14" t="n"/>
      <c r="O2785" s="20">
        <f>IF(A2785="","",SUMPRODUCT((A2785&gt;=Setup!$C$19:$C$30)*(A2785&lt;=Setup!$D$19:$D$30)*Setup!$A$19:$A$30))</f>
        <v/>
      </c>
      <c r="P2785" s="34">
        <f>IF(A2785="","",IF(G2785="Standard 15% (Box 1)",ROUND(H2785*Setup!$B$9,2),0))</f>
        <v/>
      </c>
      <c r="Q2785" s="34">
        <f>IF(A2785="","",I2785-P2785)</f>
        <v/>
      </c>
      <c r="R2785" s="23">
        <f>IF(A2785="","",IF(O2785=0,"Outside audit periods; ","")&amp;IF(G2785="","No VAT category; ","")&amp;IF(ABS(Q2785)&gt;Setup!$B$10,"VAT ≠ 15% × net; ","")&amp;IF(AND(F2785="B2B - VAT registered",NOT(AND(LEN(E2785)=15,LEFT(E2785,1)="3",RIGHT(E2785,1)="3",ISNUMBER(--E2785)))),"Invalid/missing customer VAT no; ","")&amp;IF(L2785&lt;&gt;"Yes","Not reported/cleared on FATOORA; ","")&amp;IF(AND(OR(G2785="Zero-rated domestic (Box 3)",G2785="Export (Box 4)"),N2785=""),"Zero-rate/export evidence missing; ","")&amp;IF(AND(C2785="Credit Note",H2785&gt;0),"Credit note should be negative; ","")&amp;IF(AND(C2785="Simplified Tax Invoice",F2785="B2B - VAT registered"),"Simplified invoice issued to VAT-registered B2B; ",""))</f>
        <v/>
      </c>
    </row>
    <row r="2786">
      <c r="A2786" s="17" t="n"/>
      <c r="B2786" s="14" t="n"/>
      <c r="C2786" s="14" t="n"/>
      <c r="D2786" s="14" t="n"/>
      <c r="E2786" s="16" t="n"/>
      <c r="F2786" s="14" t="n"/>
      <c r="G2786" s="14" t="n"/>
      <c r="H2786" s="19" t="n"/>
      <c r="I2786" s="19" t="n"/>
      <c r="J2786" s="34">
        <f>IF(A2786="","",H2786+I2786)</f>
        <v/>
      </c>
      <c r="K2786" s="14" t="n"/>
      <c r="L2786" s="14" t="n"/>
      <c r="M2786" s="14" t="n"/>
      <c r="N2786" s="14" t="n"/>
      <c r="O2786" s="20">
        <f>IF(A2786="","",SUMPRODUCT((A2786&gt;=Setup!$C$19:$C$30)*(A2786&lt;=Setup!$D$19:$D$30)*Setup!$A$19:$A$30))</f>
        <v/>
      </c>
      <c r="P2786" s="34">
        <f>IF(A2786="","",IF(G2786="Standard 15% (Box 1)",ROUND(H2786*Setup!$B$9,2),0))</f>
        <v/>
      </c>
      <c r="Q2786" s="34">
        <f>IF(A2786="","",I2786-P2786)</f>
        <v/>
      </c>
      <c r="R2786" s="23">
        <f>IF(A2786="","",IF(O2786=0,"Outside audit periods; ","")&amp;IF(G2786="","No VAT category; ","")&amp;IF(ABS(Q2786)&gt;Setup!$B$10,"VAT ≠ 15% × net; ","")&amp;IF(AND(F2786="B2B - VAT registered",NOT(AND(LEN(E2786)=15,LEFT(E2786,1)="3",RIGHT(E2786,1)="3",ISNUMBER(--E2786)))),"Invalid/missing customer VAT no; ","")&amp;IF(L2786&lt;&gt;"Yes","Not reported/cleared on FATOORA; ","")&amp;IF(AND(OR(G2786="Zero-rated domestic (Box 3)",G2786="Export (Box 4)"),N2786=""),"Zero-rate/export evidence missing; ","")&amp;IF(AND(C2786="Credit Note",H2786&gt;0),"Credit note should be negative; ","")&amp;IF(AND(C2786="Simplified Tax Invoice",F2786="B2B - VAT registered"),"Simplified invoice issued to VAT-registered B2B; ",""))</f>
        <v/>
      </c>
    </row>
    <row r="2787">
      <c r="A2787" s="17" t="n"/>
      <c r="B2787" s="14" t="n"/>
      <c r="C2787" s="14" t="n"/>
      <c r="D2787" s="14" t="n"/>
      <c r="E2787" s="16" t="n"/>
      <c r="F2787" s="14" t="n"/>
      <c r="G2787" s="14" t="n"/>
      <c r="H2787" s="19" t="n"/>
      <c r="I2787" s="19" t="n"/>
      <c r="J2787" s="34">
        <f>IF(A2787="","",H2787+I2787)</f>
        <v/>
      </c>
      <c r="K2787" s="14" t="n"/>
      <c r="L2787" s="14" t="n"/>
      <c r="M2787" s="14" t="n"/>
      <c r="N2787" s="14" t="n"/>
      <c r="O2787" s="20">
        <f>IF(A2787="","",SUMPRODUCT((A2787&gt;=Setup!$C$19:$C$30)*(A2787&lt;=Setup!$D$19:$D$30)*Setup!$A$19:$A$30))</f>
        <v/>
      </c>
      <c r="P2787" s="34">
        <f>IF(A2787="","",IF(G2787="Standard 15% (Box 1)",ROUND(H2787*Setup!$B$9,2),0))</f>
        <v/>
      </c>
      <c r="Q2787" s="34">
        <f>IF(A2787="","",I2787-P2787)</f>
        <v/>
      </c>
      <c r="R2787" s="23">
        <f>IF(A2787="","",IF(O2787=0,"Outside audit periods; ","")&amp;IF(G2787="","No VAT category; ","")&amp;IF(ABS(Q2787)&gt;Setup!$B$10,"VAT ≠ 15% × net; ","")&amp;IF(AND(F2787="B2B - VAT registered",NOT(AND(LEN(E2787)=15,LEFT(E2787,1)="3",RIGHT(E2787,1)="3",ISNUMBER(--E2787)))),"Invalid/missing customer VAT no; ","")&amp;IF(L2787&lt;&gt;"Yes","Not reported/cleared on FATOORA; ","")&amp;IF(AND(OR(G2787="Zero-rated domestic (Box 3)",G2787="Export (Box 4)"),N2787=""),"Zero-rate/export evidence missing; ","")&amp;IF(AND(C2787="Credit Note",H2787&gt;0),"Credit note should be negative; ","")&amp;IF(AND(C2787="Simplified Tax Invoice",F2787="B2B - VAT registered"),"Simplified invoice issued to VAT-registered B2B; ",""))</f>
        <v/>
      </c>
    </row>
    <row r="2788">
      <c r="A2788" s="17" t="n"/>
      <c r="B2788" s="14" t="n"/>
      <c r="C2788" s="14" t="n"/>
      <c r="D2788" s="14" t="n"/>
      <c r="E2788" s="16" t="n"/>
      <c r="F2788" s="14" t="n"/>
      <c r="G2788" s="14" t="n"/>
      <c r="H2788" s="19" t="n"/>
      <c r="I2788" s="19" t="n"/>
      <c r="J2788" s="34">
        <f>IF(A2788="","",H2788+I2788)</f>
        <v/>
      </c>
      <c r="K2788" s="14" t="n"/>
      <c r="L2788" s="14" t="n"/>
      <c r="M2788" s="14" t="n"/>
      <c r="N2788" s="14" t="n"/>
      <c r="O2788" s="20">
        <f>IF(A2788="","",SUMPRODUCT((A2788&gt;=Setup!$C$19:$C$30)*(A2788&lt;=Setup!$D$19:$D$30)*Setup!$A$19:$A$30))</f>
        <v/>
      </c>
      <c r="P2788" s="34">
        <f>IF(A2788="","",IF(G2788="Standard 15% (Box 1)",ROUND(H2788*Setup!$B$9,2),0))</f>
        <v/>
      </c>
      <c r="Q2788" s="34">
        <f>IF(A2788="","",I2788-P2788)</f>
        <v/>
      </c>
      <c r="R2788" s="23">
        <f>IF(A2788="","",IF(O2788=0,"Outside audit periods; ","")&amp;IF(G2788="","No VAT category; ","")&amp;IF(ABS(Q2788)&gt;Setup!$B$10,"VAT ≠ 15% × net; ","")&amp;IF(AND(F2788="B2B - VAT registered",NOT(AND(LEN(E2788)=15,LEFT(E2788,1)="3",RIGHT(E2788,1)="3",ISNUMBER(--E2788)))),"Invalid/missing customer VAT no; ","")&amp;IF(L2788&lt;&gt;"Yes","Not reported/cleared on FATOORA; ","")&amp;IF(AND(OR(G2788="Zero-rated domestic (Box 3)",G2788="Export (Box 4)"),N2788=""),"Zero-rate/export evidence missing; ","")&amp;IF(AND(C2788="Credit Note",H2788&gt;0),"Credit note should be negative; ","")&amp;IF(AND(C2788="Simplified Tax Invoice",F2788="B2B - VAT registered"),"Simplified invoice issued to VAT-registered B2B; ",""))</f>
        <v/>
      </c>
    </row>
    <row r="2789">
      <c r="A2789" s="17" t="n"/>
      <c r="B2789" s="14" t="n"/>
      <c r="C2789" s="14" t="n"/>
      <c r="D2789" s="14" t="n"/>
      <c r="E2789" s="16" t="n"/>
      <c r="F2789" s="14" t="n"/>
      <c r="G2789" s="14" t="n"/>
      <c r="H2789" s="19" t="n"/>
      <c r="I2789" s="19" t="n"/>
      <c r="J2789" s="34">
        <f>IF(A2789="","",H2789+I2789)</f>
        <v/>
      </c>
      <c r="K2789" s="14" t="n"/>
      <c r="L2789" s="14" t="n"/>
      <c r="M2789" s="14" t="n"/>
      <c r="N2789" s="14" t="n"/>
      <c r="O2789" s="20">
        <f>IF(A2789="","",SUMPRODUCT((A2789&gt;=Setup!$C$19:$C$30)*(A2789&lt;=Setup!$D$19:$D$30)*Setup!$A$19:$A$30))</f>
        <v/>
      </c>
      <c r="P2789" s="34">
        <f>IF(A2789="","",IF(G2789="Standard 15% (Box 1)",ROUND(H2789*Setup!$B$9,2),0))</f>
        <v/>
      </c>
      <c r="Q2789" s="34">
        <f>IF(A2789="","",I2789-P2789)</f>
        <v/>
      </c>
      <c r="R2789" s="23">
        <f>IF(A2789="","",IF(O2789=0,"Outside audit periods; ","")&amp;IF(G2789="","No VAT category; ","")&amp;IF(ABS(Q2789)&gt;Setup!$B$10,"VAT ≠ 15% × net; ","")&amp;IF(AND(F2789="B2B - VAT registered",NOT(AND(LEN(E2789)=15,LEFT(E2789,1)="3",RIGHT(E2789,1)="3",ISNUMBER(--E2789)))),"Invalid/missing customer VAT no; ","")&amp;IF(L2789&lt;&gt;"Yes","Not reported/cleared on FATOORA; ","")&amp;IF(AND(OR(G2789="Zero-rated domestic (Box 3)",G2789="Export (Box 4)"),N2789=""),"Zero-rate/export evidence missing; ","")&amp;IF(AND(C2789="Credit Note",H2789&gt;0),"Credit note should be negative; ","")&amp;IF(AND(C2789="Simplified Tax Invoice",F2789="B2B - VAT registered"),"Simplified invoice issued to VAT-registered B2B; ",""))</f>
        <v/>
      </c>
    </row>
    <row r="2790">
      <c r="A2790" s="17" t="n"/>
      <c r="B2790" s="14" t="n"/>
      <c r="C2790" s="14" t="n"/>
      <c r="D2790" s="14" t="n"/>
      <c r="E2790" s="16" t="n"/>
      <c r="F2790" s="14" t="n"/>
      <c r="G2790" s="14" t="n"/>
      <c r="H2790" s="19" t="n"/>
      <c r="I2790" s="19" t="n"/>
      <c r="J2790" s="34">
        <f>IF(A2790="","",H2790+I2790)</f>
        <v/>
      </c>
      <c r="K2790" s="14" t="n"/>
      <c r="L2790" s="14" t="n"/>
      <c r="M2790" s="14" t="n"/>
      <c r="N2790" s="14" t="n"/>
      <c r="O2790" s="20">
        <f>IF(A2790="","",SUMPRODUCT((A2790&gt;=Setup!$C$19:$C$30)*(A2790&lt;=Setup!$D$19:$D$30)*Setup!$A$19:$A$30))</f>
        <v/>
      </c>
      <c r="P2790" s="34">
        <f>IF(A2790="","",IF(G2790="Standard 15% (Box 1)",ROUND(H2790*Setup!$B$9,2),0))</f>
        <v/>
      </c>
      <c r="Q2790" s="34">
        <f>IF(A2790="","",I2790-P2790)</f>
        <v/>
      </c>
      <c r="R2790" s="23">
        <f>IF(A2790="","",IF(O2790=0,"Outside audit periods; ","")&amp;IF(G2790="","No VAT category; ","")&amp;IF(ABS(Q2790)&gt;Setup!$B$10,"VAT ≠ 15% × net; ","")&amp;IF(AND(F2790="B2B - VAT registered",NOT(AND(LEN(E2790)=15,LEFT(E2790,1)="3",RIGHT(E2790,1)="3",ISNUMBER(--E2790)))),"Invalid/missing customer VAT no; ","")&amp;IF(L2790&lt;&gt;"Yes","Not reported/cleared on FATOORA; ","")&amp;IF(AND(OR(G2790="Zero-rated domestic (Box 3)",G2790="Export (Box 4)"),N2790=""),"Zero-rate/export evidence missing; ","")&amp;IF(AND(C2790="Credit Note",H2790&gt;0),"Credit note should be negative; ","")&amp;IF(AND(C2790="Simplified Tax Invoice",F2790="B2B - VAT registered"),"Simplified invoice issued to VAT-registered B2B; ",""))</f>
        <v/>
      </c>
    </row>
    <row r="2791">
      <c r="A2791" s="17" t="n"/>
      <c r="B2791" s="14" t="n"/>
      <c r="C2791" s="14" t="n"/>
      <c r="D2791" s="14" t="n"/>
      <c r="E2791" s="16" t="n"/>
      <c r="F2791" s="14" t="n"/>
      <c r="G2791" s="14" t="n"/>
      <c r="H2791" s="19" t="n"/>
      <c r="I2791" s="19" t="n"/>
      <c r="J2791" s="34">
        <f>IF(A2791="","",H2791+I2791)</f>
        <v/>
      </c>
      <c r="K2791" s="14" t="n"/>
      <c r="L2791" s="14" t="n"/>
      <c r="M2791" s="14" t="n"/>
      <c r="N2791" s="14" t="n"/>
      <c r="O2791" s="20">
        <f>IF(A2791="","",SUMPRODUCT((A2791&gt;=Setup!$C$19:$C$30)*(A2791&lt;=Setup!$D$19:$D$30)*Setup!$A$19:$A$30))</f>
        <v/>
      </c>
      <c r="P2791" s="34">
        <f>IF(A2791="","",IF(G2791="Standard 15% (Box 1)",ROUND(H2791*Setup!$B$9,2),0))</f>
        <v/>
      </c>
      <c r="Q2791" s="34">
        <f>IF(A2791="","",I2791-P2791)</f>
        <v/>
      </c>
      <c r="R2791" s="23">
        <f>IF(A2791="","",IF(O2791=0,"Outside audit periods; ","")&amp;IF(G2791="","No VAT category; ","")&amp;IF(ABS(Q2791)&gt;Setup!$B$10,"VAT ≠ 15% × net; ","")&amp;IF(AND(F2791="B2B - VAT registered",NOT(AND(LEN(E2791)=15,LEFT(E2791,1)="3",RIGHT(E2791,1)="3",ISNUMBER(--E2791)))),"Invalid/missing customer VAT no; ","")&amp;IF(L2791&lt;&gt;"Yes","Not reported/cleared on FATOORA; ","")&amp;IF(AND(OR(G2791="Zero-rated domestic (Box 3)",G2791="Export (Box 4)"),N2791=""),"Zero-rate/export evidence missing; ","")&amp;IF(AND(C2791="Credit Note",H2791&gt;0),"Credit note should be negative; ","")&amp;IF(AND(C2791="Simplified Tax Invoice",F2791="B2B - VAT registered"),"Simplified invoice issued to VAT-registered B2B; ",""))</f>
        <v/>
      </c>
    </row>
    <row r="2792">
      <c r="A2792" s="17" t="n"/>
      <c r="B2792" s="14" t="n"/>
      <c r="C2792" s="14" t="n"/>
      <c r="D2792" s="14" t="n"/>
      <c r="E2792" s="16" t="n"/>
      <c r="F2792" s="14" t="n"/>
      <c r="G2792" s="14" t="n"/>
      <c r="H2792" s="19" t="n"/>
      <c r="I2792" s="19" t="n"/>
      <c r="J2792" s="34">
        <f>IF(A2792="","",H2792+I2792)</f>
        <v/>
      </c>
      <c r="K2792" s="14" t="n"/>
      <c r="L2792" s="14" t="n"/>
      <c r="M2792" s="14" t="n"/>
      <c r="N2792" s="14" t="n"/>
      <c r="O2792" s="20">
        <f>IF(A2792="","",SUMPRODUCT((A2792&gt;=Setup!$C$19:$C$30)*(A2792&lt;=Setup!$D$19:$D$30)*Setup!$A$19:$A$30))</f>
        <v/>
      </c>
      <c r="P2792" s="34">
        <f>IF(A2792="","",IF(G2792="Standard 15% (Box 1)",ROUND(H2792*Setup!$B$9,2),0))</f>
        <v/>
      </c>
      <c r="Q2792" s="34">
        <f>IF(A2792="","",I2792-P2792)</f>
        <v/>
      </c>
      <c r="R2792" s="23">
        <f>IF(A2792="","",IF(O2792=0,"Outside audit periods; ","")&amp;IF(G2792="","No VAT category; ","")&amp;IF(ABS(Q2792)&gt;Setup!$B$10,"VAT ≠ 15% × net; ","")&amp;IF(AND(F2792="B2B - VAT registered",NOT(AND(LEN(E2792)=15,LEFT(E2792,1)="3",RIGHT(E2792,1)="3",ISNUMBER(--E2792)))),"Invalid/missing customer VAT no; ","")&amp;IF(L2792&lt;&gt;"Yes","Not reported/cleared on FATOORA; ","")&amp;IF(AND(OR(G2792="Zero-rated domestic (Box 3)",G2792="Export (Box 4)"),N2792=""),"Zero-rate/export evidence missing; ","")&amp;IF(AND(C2792="Credit Note",H2792&gt;0),"Credit note should be negative; ","")&amp;IF(AND(C2792="Simplified Tax Invoice",F2792="B2B - VAT registered"),"Simplified invoice issued to VAT-registered B2B; ",""))</f>
        <v/>
      </c>
    </row>
    <row r="2793">
      <c r="A2793" s="17" t="n"/>
      <c r="B2793" s="14" t="n"/>
      <c r="C2793" s="14" t="n"/>
      <c r="D2793" s="14" t="n"/>
      <c r="E2793" s="16" t="n"/>
      <c r="F2793" s="14" t="n"/>
      <c r="G2793" s="14" t="n"/>
      <c r="H2793" s="19" t="n"/>
      <c r="I2793" s="19" t="n"/>
      <c r="J2793" s="34">
        <f>IF(A2793="","",H2793+I2793)</f>
        <v/>
      </c>
      <c r="K2793" s="14" t="n"/>
      <c r="L2793" s="14" t="n"/>
      <c r="M2793" s="14" t="n"/>
      <c r="N2793" s="14" t="n"/>
      <c r="O2793" s="20">
        <f>IF(A2793="","",SUMPRODUCT((A2793&gt;=Setup!$C$19:$C$30)*(A2793&lt;=Setup!$D$19:$D$30)*Setup!$A$19:$A$30))</f>
        <v/>
      </c>
      <c r="P2793" s="34">
        <f>IF(A2793="","",IF(G2793="Standard 15% (Box 1)",ROUND(H2793*Setup!$B$9,2),0))</f>
        <v/>
      </c>
      <c r="Q2793" s="34">
        <f>IF(A2793="","",I2793-P2793)</f>
        <v/>
      </c>
      <c r="R2793" s="23">
        <f>IF(A2793="","",IF(O2793=0,"Outside audit periods; ","")&amp;IF(G2793="","No VAT category; ","")&amp;IF(ABS(Q2793)&gt;Setup!$B$10,"VAT ≠ 15% × net; ","")&amp;IF(AND(F2793="B2B - VAT registered",NOT(AND(LEN(E2793)=15,LEFT(E2793,1)="3",RIGHT(E2793,1)="3",ISNUMBER(--E2793)))),"Invalid/missing customer VAT no; ","")&amp;IF(L2793&lt;&gt;"Yes","Not reported/cleared on FATOORA; ","")&amp;IF(AND(OR(G2793="Zero-rated domestic (Box 3)",G2793="Export (Box 4)"),N2793=""),"Zero-rate/export evidence missing; ","")&amp;IF(AND(C2793="Credit Note",H2793&gt;0),"Credit note should be negative; ","")&amp;IF(AND(C2793="Simplified Tax Invoice",F2793="B2B - VAT registered"),"Simplified invoice issued to VAT-registered B2B; ",""))</f>
        <v/>
      </c>
    </row>
    <row r="2794">
      <c r="A2794" s="17" t="n"/>
      <c r="B2794" s="14" t="n"/>
      <c r="C2794" s="14" t="n"/>
      <c r="D2794" s="14" t="n"/>
      <c r="E2794" s="16" t="n"/>
      <c r="F2794" s="14" t="n"/>
      <c r="G2794" s="14" t="n"/>
      <c r="H2794" s="19" t="n"/>
      <c r="I2794" s="19" t="n"/>
      <c r="J2794" s="34">
        <f>IF(A2794="","",H2794+I2794)</f>
        <v/>
      </c>
      <c r="K2794" s="14" t="n"/>
      <c r="L2794" s="14" t="n"/>
      <c r="M2794" s="14" t="n"/>
      <c r="N2794" s="14" t="n"/>
      <c r="O2794" s="20">
        <f>IF(A2794="","",SUMPRODUCT((A2794&gt;=Setup!$C$19:$C$30)*(A2794&lt;=Setup!$D$19:$D$30)*Setup!$A$19:$A$30))</f>
        <v/>
      </c>
      <c r="P2794" s="34">
        <f>IF(A2794="","",IF(G2794="Standard 15% (Box 1)",ROUND(H2794*Setup!$B$9,2),0))</f>
        <v/>
      </c>
      <c r="Q2794" s="34">
        <f>IF(A2794="","",I2794-P2794)</f>
        <v/>
      </c>
      <c r="R2794" s="23">
        <f>IF(A2794="","",IF(O2794=0,"Outside audit periods; ","")&amp;IF(G2794="","No VAT category; ","")&amp;IF(ABS(Q2794)&gt;Setup!$B$10,"VAT ≠ 15% × net; ","")&amp;IF(AND(F2794="B2B - VAT registered",NOT(AND(LEN(E2794)=15,LEFT(E2794,1)="3",RIGHT(E2794,1)="3",ISNUMBER(--E2794)))),"Invalid/missing customer VAT no; ","")&amp;IF(L2794&lt;&gt;"Yes","Not reported/cleared on FATOORA; ","")&amp;IF(AND(OR(G2794="Zero-rated domestic (Box 3)",G2794="Export (Box 4)"),N2794=""),"Zero-rate/export evidence missing; ","")&amp;IF(AND(C2794="Credit Note",H2794&gt;0),"Credit note should be negative; ","")&amp;IF(AND(C2794="Simplified Tax Invoice",F2794="B2B - VAT registered"),"Simplified invoice issued to VAT-registered B2B; ",""))</f>
        <v/>
      </c>
    </row>
    <row r="2795">
      <c r="A2795" s="17" t="n"/>
      <c r="B2795" s="14" t="n"/>
      <c r="C2795" s="14" t="n"/>
      <c r="D2795" s="14" t="n"/>
      <c r="E2795" s="16" t="n"/>
      <c r="F2795" s="14" t="n"/>
      <c r="G2795" s="14" t="n"/>
      <c r="H2795" s="19" t="n"/>
      <c r="I2795" s="19" t="n"/>
      <c r="J2795" s="34">
        <f>IF(A2795="","",H2795+I2795)</f>
        <v/>
      </c>
      <c r="K2795" s="14" t="n"/>
      <c r="L2795" s="14" t="n"/>
      <c r="M2795" s="14" t="n"/>
      <c r="N2795" s="14" t="n"/>
      <c r="O2795" s="20">
        <f>IF(A2795="","",SUMPRODUCT((A2795&gt;=Setup!$C$19:$C$30)*(A2795&lt;=Setup!$D$19:$D$30)*Setup!$A$19:$A$30))</f>
        <v/>
      </c>
      <c r="P2795" s="34">
        <f>IF(A2795="","",IF(G2795="Standard 15% (Box 1)",ROUND(H2795*Setup!$B$9,2),0))</f>
        <v/>
      </c>
      <c r="Q2795" s="34">
        <f>IF(A2795="","",I2795-P2795)</f>
        <v/>
      </c>
      <c r="R2795" s="23">
        <f>IF(A2795="","",IF(O2795=0,"Outside audit periods; ","")&amp;IF(G2795="","No VAT category; ","")&amp;IF(ABS(Q2795)&gt;Setup!$B$10,"VAT ≠ 15% × net; ","")&amp;IF(AND(F2795="B2B - VAT registered",NOT(AND(LEN(E2795)=15,LEFT(E2795,1)="3",RIGHT(E2795,1)="3",ISNUMBER(--E2795)))),"Invalid/missing customer VAT no; ","")&amp;IF(L2795&lt;&gt;"Yes","Not reported/cleared on FATOORA; ","")&amp;IF(AND(OR(G2795="Zero-rated domestic (Box 3)",G2795="Export (Box 4)"),N2795=""),"Zero-rate/export evidence missing; ","")&amp;IF(AND(C2795="Credit Note",H2795&gt;0),"Credit note should be negative; ","")&amp;IF(AND(C2795="Simplified Tax Invoice",F2795="B2B - VAT registered"),"Simplified invoice issued to VAT-registered B2B; ",""))</f>
        <v/>
      </c>
    </row>
    <row r="2796">
      <c r="A2796" s="17" t="n"/>
      <c r="B2796" s="14" t="n"/>
      <c r="C2796" s="14" t="n"/>
      <c r="D2796" s="14" t="n"/>
      <c r="E2796" s="16" t="n"/>
      <c r="F2796" s="14" t="n"/>
      <c r="G2796" s="14" t="n"/>
      <c r="H2796" s="19" t="n"/>
      <c r="I2796" s="19" t="n"/>
      <c r="J2796" s="34">
        <f>IF(A2796="","",H2796+I2796)</f>
        <v/>
      </c>
      <c r="K2796" s="14" t="n"/>
      <c r="L2796" s="14" t="n"/>
      <c r="M2796" s="14" t="n"/>
      <c r="N2796" s="14" t="n"/>
      <c r="O2796" s="20">
        <f>IF(A2796="","",SUMPRODUCT((A2796&gt;=Setup!$C$19:$C$30)*(A2796&lt;=Setup!$D$19:$D$30)*Setup!$A$19:$A$30))</f>
        <v/>
      </c>
      <c r="P2796" s="34">
        <f>IF(A2796="","",IF(G2796="Standard 15% (Box 1)",ROUND(H2796*Setup!$B$9,2),0))</f>
        <v/>
      </c>
      <c r="Q2796" s="34">
        <f>IF(A2796="","",I2796-P2796)</f>
        <v/>
      </c>
      <c r="R2796" s="23">
        <f>IF(A2796="","",IF(O2796=0,"Outside audit periods; ","")&amp;IF(G2796="","No VAT category; ","")&amp;IF(ABS(Q2796)&gt;Setup!$B$10,"VAT ≠ 15% × net; ","")&amp;IF(AND(F2796="B2B - VAT registered",NOT(AND(LEN(E2796)=15,LEFT(E2796,1)="3",RIGHT(E2796,1)="3",ISNUMBER(--E2796)))),"Invalid/missing customer VAT no; ","")&amp;IF(L2796&lt;&gt;"Yes","Not reported/cleared on FATOORA; ","")&amp;IF(AND(OR(G2796="Zero-rated domestic (Box 3)",G2796="Export (Box 4)"),N2796=""),"Zero-rate/export evidence missing; ","")&amp;IF(AND(C2796="Credit Note",H2796&gt;0),"Credit note should be negative; ","")&amp;IF(AND(C2796="Simplified Tax Invoice",F2796="B2B - VAT registered"),"Simplified invoice issued to VAT-registered B2B; ",""))</f>
        <v/>
      </c>
    </row>
    <row r="2797">
      <c r="A2797" s="17" t="n"/>
      <c r="B2797" s="14" t="n"/>
      <c r="C2797" s="14" t="n"/>
      <c r="D2797" s="14" t="n"/>
      <c r="E2797" s="16" t="n"/>
      <c r="F2797" s="14" t="n"/>
      <c r="G2797" s="14" t="n"/>
      <c r="H2797" s="19" t="n"/>
      <c r="I2797" s="19" t="n"/>
      <c r="J2797" s="34">
        <f>IF(A2797="","",H2797+I2797)</f>
        <v/>
      </c>
      <c r="K2797" s="14" t="n"/>
      <c r="L2797" s="14" t="n"/>
      <c r="M2797" s="14" t="n"/>
      <c r="N2797" s="14" t="n"/>
      <c r="O2797" s="20">
        <f>IF(A2797="","",SUMPRODUCT((A2797&gt;=Setup!$C$19:$C$30)*(A2797&lt;=Setup!$D$19:$D$30)*Setup!$A$19:$A$30))</f>
        <v/>
      </c>
      <c r="P2797" s="34">
        <f>IF(A2797="","",IF(G2797="Standard 15% (Box 1)",ROUND(H2797*Setup!$B$9,2),0))</f>
        <v/>
      </c>
      <c r="Q2797" s="34">
        <f>IF(A2797="","",I2797-P2797)</f>
        <v/>
      </c>
      <c r="R2797" s="23">
        <f>IF(A2797="","",IF(O2797=0,"Outside audit periods; ","")&amp;IF(G2797="","No VAT category; ","")&amp;IF(ABS(Q2797)&gt;Setup!$B$10,"VAT ≠ 15% × net; ","")&amp;IF(AND(F2797="B2B - VAT registered",NOT(AND(LEN(E2797)=15,LEFT(E2797,1)="3",RIGHT(E2797,1)="3",ISNUMBER(--E2797)))),"Invalid/missing customer VAT no; ","")&amp;IF(L2797&lt;&gt;"Yes","Not reported/cleared on FATOORA; ","")&amp;IF(AND(OR(G2797="Zero-rated domestic (Box 3)",G2797="Export (Box 4)"),N2797=""),"Zero-rate/export evidence missing; ","")&amp;IF(AND(C2797="Credit Note",H2797&gt;0),"Credit note should be negative; ","")&amp;IF(AND(C2797="Simplified Tax Invoice",F2797="B2B - VAT registered"),"Simplified invoice issued to VAT-registered B2B; ",""))</f>
        <v/>
      </c>
    </row>
    <row r="2798">
      <c r="A2798" s="17" t="n"/>
      <c r="B2798" s="14" t="n"/>
      <c r="C2798" s="14" t="n"/>
      <c r="D2798" s="14" t="n"/>
      <c r="E2798" s="16" t="n"/>
      <c r="F2798" s="14" t="n"/>
      <c r="G2798" s="14" t="n"/>
      <c r="H2798" s="19" t="n"/>
      <c r="I2798" s="19" t="n"/>
      <c r="J2798" s="34">
        <f>IF(A2798="","",H2798+I2798)</f>
        <v/>
      </c>
      <c r="K2798" s="14" t="n"/>
      <c r="L2798" s="14" t="n"/>
      <c r="M2798" s="14" t="n"/>
      <c r="N2798" s="14" t="n"/>
      <c r="O2798" s="20">
        <f>IF(A2798="","",SUMPRODUCT((A2798&gt;=Setup!$C$19:$C$30)*(A2798&lt;=Setup!$D$19:$D$30)*Setup!$A$19:$A$30))</f>
        <v/>
      </c>
      <c r="P2798" s="34">
        <f>IF(A2798="","",IF(G2798="Standard 15% (Box 1)",ROUND(H2798*Setup!$B$9,2),0))</f>
        <v/>
      </c>
      <c r="Q2798" s="34">
        <f>IF(A2798="","",I2798-P2798)</f>
        <v/>
      </c>
      <c r="R2798" s="23">
        <f>IF(A2798="","",IF(O2798=0,"Outside audit periods; ","")&amp;IF(G2798="","No VAT category; ","")&amp;IF(ABS(Q2798)&gt;Setup!$B$10,"VAT ≠ 15% × net; ","")&amp;IF(AND(F2798="B2B - VAT registered",NOT(AND(LEN(E2798)=15,LEFT(E2798,1)="3",RIGHT(E2798,1)="3",ISNUMBER(--E2798)))),"Invalid/missing customer VAT no; ","")&amp;IF(L2798&lt;&gt;"Yes","Not reported/cleared on FATOORA; ","")&amp;IF(AND(OR(G2798="Zero-rated domestic (Box 3)",G2798="Export (Box 4)"),N2798=""),"Zero-rate/export evidence missing; ","")&amp;IF(AND(C2798="Credit Note",H2798&gt;0),"Credit note should be negative; ","")&amp;IF(AND(C2798="Simplified Tax Invoice",F2798="B2B - VAT registered"),"Simplified invoice issued to VAT-registered B2B; ",""))</f>
        <v/>
      </c>
    </row>
    <row r="2799">
      <c r="A2799" s="17" t="n"/>
      <c r="B2799" s="14" t="n"/>
      <c r="C2799" s="14" t="n"/>
      <c r="D2799" s="14" t="n"/>
      <c r="E2799" s="16" t="n"/>
      <c r="F2799" s="14" t="n"/>
      <c r="G2799" s="14" t="n"/>
      <c r="H2799" s="19" t="n"/>
      <c r="I2799" s="19" t="n"/>
      <c r="J2799" s="34">
        <f>IF(A2799="","",H2799+I2799)</f>
        <v/>
      </c>
      <c r="K2799" s="14" t="n"/>
      <c r="L2799" s="14" t="n"/>
      <c r="M2799" s="14" t="n"/>
      <c r="N2799" s="14" t="n"/>
      <c r="O2799" s="20">
        <f>IF(A2799="","",SUMPRODUCT((A2799&gt;=Setup!$C$19:$C$30)*(A2799&lt;=Setup!$D$19:$D$30)*Setup!$A$19:$A$30))</f>
        <v/>
      </c>
      <c r="P2799" s="34">
        <f>IF(A2799="","",IF(G2799="Standard 15% (Box 1)",ROUND(H2799*Setup!$B$9,2),0))</f>
        <v/>
      </c>
      <c r="Q2799" s="34">
        <f>IF(A2799="","",I2799-P2799)</f>
        <v/>
      </c>
      <c r="R2799" s="23">
        <f>IF(A2799="","",IF(O2799=0,"Outside audit periods; ","")&amp;IF(G2799="","No VAT category; ","")&amp;IF(ABS(Q2799)&gt;Setup!$B$10,"VAT ≠ 15% × net; ","")&amp;IF(AND(F2799="B2B - VAT registered",NOT(AND(LEN(E2799)=15,LEFT(E2799,1)="3",RIGHT(E2799,1)="3",ISNUMBER(--E2799)))),"Invalid/missing customer VAT no; ","")&amp;IF(L2799&lt;&gt;"Yes","Not reported/cleared on FATOORA; ","")&amp;IF(AND(OR(G2799="Zero-rated domestic (Box 3)",G2799="Export (Box 4)"),N2799=""),"Zero-rate/export evidence missing; ","")&amp;IF(AND(C2799="Credit Note",H2799&gt;0),"Credit note should be negative; ","")&amp;IF(AND(C2799="Simplified Tax Invoice",F2799="B2B - VAT registered"),"Simplified invoice issued to VAT-registered B2B; ",""))</f>
        <v/>
      </c>
    </row>
    <row r="2800">
      <c r="A2800" s="17" t="n"/>
      <c r="B2800" s="14" t="n"/>
      <c r="C2800" s="14" t="n"/>
      <c r="D2800" s="14" t="n"/>
      <c r="E2800" s="16" t="n"/>
      <c r="F2800" s="14" t="n"/>
      <c r="G2800" s="14" t="n"/>
      <c r="H2800" s="19" t="n"/>
      <c r="I2800" s="19" t="n"/>
      <c r="J2800" s="34">
        <f>IF(A2800="","",H2800+I2800)</f>
        <v/>
      </c>
      <c r="K2800" s="14" t="n"/>
      <c r="L2800" s="14" t="n"/>
      <c r="M2800" s="14" t="n"/>
      <c r="N2800" s="14" t="n"/>
      <c r="O2800" s="20">
        <f>IF(A2800="","",SUMPRODUCT((A2800&gt;=Setup!$C$19:$C$30)*(A2800&lt;=Setup!$D$19:$D$30)*Setup!$A$19:$A$30))</f>
        <v/>
      </c>
      <c r="P2800" s="34">
        <f>IF(A2800="","",IF(G2800="Standard 15% (Box 1)",ROUND(H2800*Setup!$B$9,2),0))</f>
        <v/>
      </c>
      <c r="Q2800" s="34">
        <f>IF(A2800="","",I2800-P2800)</f>
        <v/>
      </c>
      <c r="R2800" s="23">
        <f>IF(A2800="","",IF(O2800=0,"Outside audit periods; ","")&amp;IF(G2800="","No VAT category; ","")&amp;IF(ABS(Q2800)&gt;Setup!$B$10,"VAT ≠ 15% × net; ","")&amp;IF(AND(F2800="B2B - VAT registered",NOT(AND(LEN(E2800)=15,LEFT(E2800,1)="3",RIGHT(E2800,1)="3",ISNUMBER(--E2800)))),"Invalid/missing customer VAT no; ","")&amp;IF(L2800&lt;&gt;"Yes","Not reported/cleared on FATOORA; ","")&amp;IF(AND(OR(G2800="Zero-rated domestic (Box 3)",G2800="Export (Box 4)"),N2800=""),"Zero-rate/export evidence missing; ","")&amp;IF(AND(C2800="Credit Note",H2800&gt;0),"Credit note should be negative; ","")&amp;IF(AND(C2800="Simplified Tax Invoice",F2800="B2B - VAT registered"),"Simplified invoice issued to VAT-registered B2B; ",""))</f>
        <v/>
      </c>
    </row>
    <row r="2801">
      <c r="A2801" s="17" t="n"/>
      <c r="B2801" s="14" t="n"/>
      <c r="C2801" s="14" t="n"/>
      <c r="D2801" s="14" t="n"/>
      <c r="E2801" s="16" t="n"/>
      <c r="F2801" s="14" t="n"/>
      <c r="G2801" s="14" t="n"/>
      <c r="H2801" s="19" t="n"/>
      <c r="I2801" s="19" t="n"/>
      <c r="J2801" s="34">
        <f>IF(A2801="","",H2801+I2801)</f>
        <v/>
      </c>
      <c r="K2801" s="14" t="n"/>
      <c r="L2801" s="14" t="n"/>
      <c r="M2801" s="14" t="n"/>
      <c r="N2801" s="14" t="n"/>
      <c r="O2801" s="20">
        <f>IF(A2801="","",SUMPRODUCT((A2801&gt;=Setup!$C$19:$C$30)*(A2801&lt;=Setup!$D$19:$D$30)*Setup!$A$19:$A$30))</f>
        <v/>
      </c>
      <c r="P2801" s="34">
        <f>IF(A2801="","",IF(G2801="Standard 15% (Box 1)",ROUND(H2801*Setup!$B$9,2),0))</f>
        <v/>
      </c>
      <c r="Q2801" s="34">
        <f>IF(A2801="","",I2801-P2801)</f>
        <v/>
      </c>
      <c r="R2801" s="23">
        <f>IF(A2801="","",IF(O2801=0,"Outside audit periods; ","")&amp;IF(G2801="","No VAT category; ","")&amp;IF(ABS(Q2801)&gt;Setup!$B$10,"VAT ≠ 15% × net; ","")&amp;IF(AND(F2801="B2B - VAT registered",NOT(AND(LEN(E2801)=15,LEFT(E2801,1)="3",RIGHT(E2801,1)="3",ISNUMBER(--E2801)))),"Invalid/missing customer VAT no; ","")&amp;IF(L2801&lt;&gt;"Yes","Not reported/cleared on FATOORA; ","")&amp;IF(AND(OR(G2801="Zero-rated domestic (Box 3)",G2801="Export (Box 4)"),N2801=""),"Zero-rate/export evidence missing; ","")&amp;IF(AND(C2801="Credit Note",H2801&gt;0),"Credit note should be negative; ","")&amp;IF(AND(C2801="Simplified Tax Invoice",F2801="B2B - VAT registered"),"Simplified invoice issued to VAT-registered B2B; ",""))</f>
        <v/>
      </c>
    </row>
    <row r="2802">
      <c r="A2802" s="17" t="n"/>
      <c r="B2802" s="14" t="n"/>
      <c r="C2802" s="14" t="n"/>
      <c r="D2802" s="14" t="n"/>
      <c r="E2802" s="16" t="n"/>
      <c r="F2802" s="14" t="n"/>
      <c r="G2802" s="14" t="n"/>
      <c r="H2802" s="19" t="n"/>
      <c r="I2802" s="19" t="n"/>
      <c r="J2802" s="34">
        <f>IF(A2802="","",H2802+I2802)</f>
        <v/>
      </c>
      <c r="K2802" s="14" t="n"/>
      <c r="L2802" s="14" t="n"/>
      <c r="M2802" s="14" t="n"/>
      <c r="N2802" s="14" t="n"/>
      <c r="O2802" s="20">
        <f>IF(A2802="","",SUMPRODUCT((A2802&gt;=Setup!$C$19:$C$30)*(A2802&lt;=Setup!$D$19:$D$30)*Setup!$A$19:$A$30))</f>
        <v/>
      </c>
      <c r="P2802" s="34">
        <f>IF(A2802="","",IF(G2802="Standard 15% (Box 1)",ROUND(H2802*Setup!$B$9,2),0))</f>
        <v/>
      </c>
      <c r="Q2802" s="34">
        <f>IF(A2802="","",I2802-P2802)</f>
        <v/>
      </c>
      <c r="R2802" s="23">
        <f>IF(A2802="","",IF(O2802=0,"Outside audit periods; ","")&amp;IF(G2802="","No VAT category; ","")&amp;IF(ABS(Q2802)&gt;Setup!$B$10,"VAT ≠ 15% × net; ","")&amp;IF(AND(F2802="B2B - VAT registered",NOT(AND(LEN(E2802)=15,LEFT(E2802,1)="3",RIGHT(E2802,1)="3",ISNUMBER(--E2802)))),"Invalid/missing customer VAT no; ","")&amp;IF(L2802&lt;&gt;"Yes","Not reported/cleared on FATOORA; ","")&amp;IF(AND(OR(G2802="Zero-rated domestic (Box 3)",G2802="Export (Box 4)"),N2802=""),"Zero-rate/export evidence missing; ","")&amp;IF(AND(C2802="Credit Note",H2802&gt;0),"Credit note should be negative; ","")&amp;IF(AND(C2802="Simplified Tax Invoice",F2802="B2B - VAT registered"),"Simplified invoice issued to VAT-registered B2B; ",""))</f>
        <v/>
      </c>
    </row>
    <row r="2803">
      <c r="A2803" s="17" t="n"/>
      <c r="B2803" s="14" t="n"/>
      <c r="C2803" s="14" t="n"/>
      <c r="D2803" s="14" t="n"/>
      <c r="E2803" s="16" t="n"/>
      <c r="F2803" s="14" t="n"/>
      <c r="G2803" s="14" t="n"/>
      <c r="H2803" s="19" t="n"/>
      <c r="I2803" s="19" t="n"/>
      <c r="J2803" s="34">
        <f>IF(A2803="","",H2803+I2803)</f>
        <v/>
      </c>
      <c r="K2803" s="14" t="n"/>
      <c r="L2803" s="14" t="n"/>
      <c r="M2803" s="14" t="n"/>
      <c r="N2803" s="14" t="n"/>
      <c r="O2803" s="20">
        <f>IF(A2803="","",SUMPRODUCT((A2803&gt;=Setup!$C$19:$C$30)*(A2803&lt;=Setup!$D$19:$D$30)*Setup!$A$19:$A$30))</f>
        <v/>
      </c>
      <c r="P2803" s="34">
        <f>IF(A2803="","",IF(G2803="Standard 15% (Box 1)",ROUND(H2803*Setup!$B$9,2),0))</f>
        <v/>
      </c>
      <c r="Q2803" s="34">
        <f>IF(A2803="","",I2803-P2803)</f>
        <v/>
      </c>
      <c r="R2803" s="23">
        <f>IF(A2803="","",IF(O2803=0,"Outside audit periods; ","")&amp;IF(G2803="","No VAT category; ","")&amp;IF(ABS(Q2803)&gt;Setup!$B$10,"VAT ≠ 15% × net; ","")&amp;IF(AND(F2803="B2B - VAT registered",NOT(AND(LEN(E2803)=15,LEFT(E2803,1)="3",RIGHT(E2803,1)="3",ISNUMBER(--E2803)))),"Invalid/missing customer VAT no; ","")&amp;IF(L2803&lt;&gt;"Yes","Not reported/cleared on FATOORA; ","")&amp;IF(AND(OR(G2803="Zero-rated domestic (Box 3)",G2803="Export (Box 4)"),N2803=""),"Zero-rate/export evidence missing; ","")&amp;IF(AND(C2803="Credit Note",H2803&gt;0),"Credit note should be negative; ","")&amp;IF(AND(C2803="Simplified Tax Invoice",F2803="B2B - VAT registered"),"Simplified invoice issued to VAT-registered B2B; ",""))</f>
        <v/>
      </c>
    </row>
    <row r="2804">
      <c r="A2804" s="17" t="n"/>
      <c r="B2804" s="14" t="n"/>
      <c r="C2804" s="14" t="n"/>
      <c r="D2804" s="14" t="n"/>
      <c r="E2804" s="16" t="n"/>
      <c r="F2804" s="14" t="n"/>
      <c r="G2804" s="14" t="n"/>
      <c r="H2804" s="19" t="n"/>
      <c r="I2804" s="19" t="n"/>
      <c r="J2804" s="34">
        <f>IF(A2804="","",H2804+I2804)</f>
        <v/>
      </c>
      <c r="K2804" s="14" t="n"/>
      <c r="L2804" s="14" t="n"/>
      <c r="M2804" s="14" t="n"/>
      <c r="N2804" s="14" t="n"/>
      <c r="O2804" s="20">
        <f>IF(A2804="","",SUMPRODUCT((A2804&gt;=Setup!$C$19:$C$30)*(A2804&lt;=Setup!$D$19:$D$30)*Setup!$A$19:$A$30))</f>
        <v/>
      </c>
      <c r="P2804" s="34">
        <f>IF(A2804="","",IF(G2804="Standard 15% (Box 1)",ROUND(H2804*Setup!$B$9,2),0))</f>
        <v/>
      </c>
      <c r="Q2804" s="34">
        <f>IF(A2804="","",I2804-P2804)</f>
        <v/>
      </c>
      <c r="R2804" s="23">
        <f>IF(A2804="","",IF(O2804=0,"Outside audit periods; ","")&amp;IF(G2804="","No VAT category; ","")&amp;IF(ABS(Q2804)&gt;Setup!$B$10,"VAT ≠ 15% × net; ","")&amp;IF(AND(F2804="B2B - VAT registered",NOT(AND(LEN(E2804)=15,LEFT(E2804,1)="3",RIGHT(E2804,1)="3",ISNUMBER(--E2804)))),"Invalid/missing customer VAT no; ","")&amp;IF(L2804&lt;&gt;"Yes","Not reported/cleared on FATOORA; ","")&amp;IF(AND(OR(G2804="Zero-rated domestic (Box 3)",G2804="Export (Box 4)"),N2804=""),"Zero-rate/export evidence missing; ","")&amp;IF(AND(C2804="Credit Note",H2804&gt;0),"Credit note should be negative; ","")&amp;IF(AND(C2804="Simplified Tax Invoice",F2804="B2B - VAT registered"),"Simplified invoice issued to VAT-registered B2B; ",""))</f>
        <v/>
      </c>
    </row>
    <row r="2805">
      <c r="A2805" s="17" t="n"/>
      <c r="B2805" s="14" t="n"/>
      <c r="C2805" s="14" t="n"/>
      <c r="D2805" s="14" t="n"/>
      <c r="E2805" s="16" t="n"/>
      <c r="F2805" s="14" t="n"/>
      <c r="G2805" s="14" t="n"/>
      <c r="H2805" s="19" t="n"/>
      <c r="I2805" s="19" t="n"/>
      <c r="J2805" s="34">
        <f>IF(A2805="","",H2805+I2805)</f>
        <v/>
      </c>
      <c r="K2805" s="14" t="n"/>
      <c r="L2805" s="14" t="n"/>
      <c r="M2805" s="14" t="n"/>
      <c r="N2805" s="14" t="n"/>
      <c r="O2805" s="20">
        <f>IF(A2805="","",SUMPRODUCT((A2805&gt;=Setup!$C$19:$C$30)*(A2805&lt;=Setup!$D$19:$D$30)*Setup!$A$19:$A$30))</f>
        <v/>
      </c>
      <c r="P2805" s="34">
        <f>IF(A2805="","",IF(G2805="Standard 15% (Box 1)",ROUND(H2805*Setup!$B$9,2),0))</f>
        <v/>
      </c>
      <c r="Q2805" s="34">
        <f>IF(A2805="","",I2805-P2805)</f>
        <v/>
      </c>
      <c r="R2805" s="23">
        <f>IF(A2805="","",IF(O2805=0,"Outside audit periods; ","")&amp;IF(G2805="","No VAT category; ","")&amp;IF(ABS(Q2805)&gt;Setup!$B$10,"VAT ≠ 15% × net; ","")&amp;IF(AND(F2805="B2B - VAT registered",NOT(AND(LEN(E2805)=15,LEFT(E2805,1)="3",RIGHT(E2805,1)="3",ISNUMBER(--E2805)))),"Invalid/missing customer VAT no; ","")&amp;IF(L2805&lt;&gt;"Yes","Not reported/cleared on FATOORA; ","")&amp;IF(AND(OR(G2805="Zero-rated domestic (Box 3)",G2805="Export (Box 4)"),N2805=""),"Zero-rate/export evidence missing; ","")&amp;IF(AND(C2805="Credit Note",H2805&gt;0),"Credit note should be negative; ","")&amp;IF(AND(C2805="Simplified Tax Invoice",F2805="B2B - VAT registered"),"Simplified invoice issued to VAT-registered B2B; ",""))</f>
        <v/>
      </c>
    </row>
    <row r="2806">
      <c r="A2806" s="17" t="n"/>
      <c r="B2806" s="14" t="n"/>
      <c r="C2806" s="14" t="n"/>
      <c r="D2806" s="14" t="n"/>
      <c r="E2806" s="16" t="n"/>
      <c r="F2806" s="14" t="n"/>
      <c r="G2806" s="14" t="n"/>
      <c r="H2806" s="19" t="n"/>
      <c r="I2806" s="19" t="n"/>
      <c r="J2806" s="34">
        <f>IF(A2806="","",H2806+I2806)</f>
        <v/>
      </c>
      <c r="K2806" s="14" t="n"/>
      <c r="L2806" s="14" t="n"/>
      <c r="M2806" s="14" t="n"/>
      <c r="N2806" s="14" t="n"/>
      <c r="O2806" s="20">
        <f>IF(A2806="","",SUMPRODUCT((A2806&gt;=Setup!$C$19:$C$30)*(A2806&lt;=Setup!$D$19:$D$30)*Setup!$A$19:$A$30))</f>
        <v/>
      </c>
      <c r="P2806" s="34">
        <f>IF(A2806="","",IF(G2806="Standard 15% (Box 1)",ROUND(H2806*Setup!$B$9,2),0))</f>
        <v/>
      </c>
      <c r="Q2806" s="34">
        <f>IF(A2806="","",I2806-P2806)</f>
        <v/>
      </c>
      <c r="R2806" s="23">
        <f>IF(A2806="","",IF(O2806=0,"Outside audit periods; ","")&amp;IF(G2806="","No VAT category; ","")&amp;IF(ABS(Q2806)&gt;Setup!$B$10,"VAT ≠ 15% × net; ","")&amp;IF(AND(F2806="B2B - VAT registered",NOT(AND(LEN(E2806)=15,LEFT(E2806,1)="3",RIGHT(E2806,1)="3",ISNUMBER(--E2806)))),"Invalid/missing customer VAT no; ","")&amp;IF(L2806&lt;&gt;"Yes","Not reported/cleared on FATOORA; ","")&amp;IF(AND(OR(G2806="Zero-rated domestic (Box 3)",G2806="Export (Box 4)"),N2806=""),"Zero-rate/export evidence missing; ","")&amp;IF(AND(C2806="Credit Note",H2806&gt;0),"Credit note should be negative; ","")&amp;IF(AND(C2806="Simplified Tax Invoice",F2806="B2B - VAT registered"),"Simplified invoice issued to VAT-registered B2B; ",""))</f>
        <v/>
      </c>
    </row>
    <row r="2807">
      <c r="A2807" s="17" t="n"/>
      <c r="B2807" s="14" t="n"/>
      <c r="C2807" s="14" t="n"/>
      <c r="D2807" s="14" t="n"/>
      <c r="E2807" s="16" t="n"/>
      <c r="F2807" s="14" t="n"/>
      <c r="G2807" s="14" t="n"/>
      <c r="H2807" s="19" t="n"/>
      <c r="I2807" s="19" t="n"/>
      <c r="J2807" s="34">
        <f>IF(A2807="","",H2807+I2807)</f>
        <v/>
      </c>
      <c r="K2807" s="14" t="n"/>
      <c r="L2807" s="14" t="n"/>
      <c r="M2807" s="14" t="n"/>
      <c r="N2807" s="14" t="n"/>
      <c r="O2807" s="20">
        <f>IF(A2807="","",SUMPRODUCT((A2807&gt;=Setup!$C$19:$C$30)*(A2807&lt;=Setup!$D$19:$D$30)*Setup!$A$19:$A$30))</f>
        <v/>
      </c>
      <c r="P2807" s="34">
        <f>IF(A2807="","",IF(G2807="Standard 15% (Box 1)",ROUND(H2807*Setup!$B$9,2),0))</f>
        <v/>
      </c>
      <c r="Q2807" s="34">
        <f>IF(A2807="","",I2807-P2807)</f>
        <v/>
      </c>
      <c r="R2807" s="23">
        <f>IF(A2807="","",IF(O2807=0,"Outside audit periods; ","")&amp;IF(G2807="","No VAT category; ","")&amp;IF(ABS(Q2807)&gt;Setup!$B$10,"VAT ≠ 15% × net; ","")&amp;IF(AND(F2807="B2B - VAT registered",NOT(AND(LEN(E2807)=15,LEFT(E2807,1)="3",RIGHT(E2807,1)="3",ISNUMBER(--E2807)))),"Invalid/missing customer VAT no; ","")&amp;IF(L2807&lt;&gt;"Yes","Not reported/cleared on FATOORA; ","")&amp;IF(AND(OR(G2807="Zero-rated domestic (Box 3)",G2807="Export (Box 4)"),N2807=""),"Zero-rate/export evidence missing; ","")&amp;IF(AND(C2807="Credit Note",H2807&gt;0),"Credit note should be negative; ","")&amp;IF(AND(C2807="Simplified Tax Invoice",F2807="B2B - VAT registered"),"Simplified invoice issued to VAT-registered B2B; ",""))</f>
        <v/>
      </c>
    </row>
    <row r="2808">
      <c r="A2808" s="17" t="n"/>
      <c r="B2808" s="14" t="n"/>
      <c r="C2808" s="14" t="n"/>
      <c r="D2808" s="14" t="n"/>
      <c r="E2808" s="16" t="n"/>
      <c r="F2808" s="14" t="n"/>
      <c r="G2808" s="14" t="n"/>
      <c r="H2808" s="19" t="n"/>
      <c r="I2808" s="19" t="n"/>
      <c r="J2808" s="34">
        <f>IF(A2808="","",H2808+I2808)</f>
        <v/>
      </c>
      <c r="K2808" s="14" t="n"/>
      <c r="L2808" s="14" t="n"/>
      <c r="M2808" s="14" t="n"/>
      <c r="N2808" s="14" t="n"/>
      <c r="O2808" s="20">
        <f>IF(A2808="","",SUMPRODUCT((A2808&gt;=Setup!$C$19:$C$30)*(A2808&lt;=Setup!$D$19:$D$30)*Setup!$A$19:$A$30))</f>
        <v/>
      </c>
      <c r="P2808" s="34">
        <f>IF(A2808="","",IF(G2808="Standard 15% (Box 1)",ROUND(H2808*Setup!$B$9,2),0))</f>
        <v/>
      </c>
      <c r="Q2808" s="34">
        <f>IF(A2808="","",I2808-P2808)</f>
        <v/>
      </c>
      <c r="R2808" s="23">
        <f>IF(A2808="","",IF(O2808=0,"Outside audit periods; ","")&amp;IF(G2808="","No VAT category; ","")&amp;IF(ABS(Q2808)&gt;Setup!$B$10,"VAT ≠ 15% × net; ","")&amp;IF(AND(F2808="B2B - VAT registered",NOT(AND(LEN(E2808)=15,LEFT(E2808,1)="3",RIGHT(E2808,1)="3",ISNUMBER(--E2808)))),"Invalid/missing customer VAT no; ","")&amp;IF(L2808&lt;&gt;"Yes","Not reported/cleared on FATOORA; ","")&amp;IF(AND(OR(G2808="Zero-rated domestic (Box 3)",G2808="Export (Box 4)"),N2808=""),"Zero-rate/export evidence missing; ","")&amp;IF(AND(C2808="Credit Note",H2808&gt;0),"Credit note should be negative; ","")&amp;IF(AND(C2808="Simplified Tax Invoice",F2808="B2B - VAT registered"),"Simplified invoice issued to VAT-registered B2B; ",""))</f>
        <v/>
      </c>
    </row>
    <row r="2809">
      <c r="A2809" s="17" t="n"/>
      <c r="B2809" s="14" t="n"/>
      <c r="C2809" s="14" t="n"/>
      <c r="D2809" s="14" t="n"/>
      <c r="E2809" s="16" t="n"/>
      <c r="F2809" s="14" t="n"/>
      <c r="G2809" s="14" t="n"/>
      <c r="H2809" s="19" t="n"/>
      <c r="I2809" s="19" t="n"/>
      <c r="J2809" s="34">
        <f>IF(A2809="","",H2809+I2809)</f>
        <v/>
      </c>
      <c r="K2809" s="14" t="n"/>
      <c r="L2809" s="14" t="n"/>
      <c r="M2809" s="14" t="n"/>
      <c r="N2809" s="14" t="n"/>
      <c r="O2809" s="20">
        <f>IF(A2809="","",SUMPRODUCT((A2809&gt;=Setup!$C$19:$C$30)*(A2809&lt;=Setup!$D$19:$D$30)*Setup!$A$19:$A$30))</f>
        <v/>
      </c>
      <c r="P2809" s="34">
        <f>IF(A2809="","",IF(G2809="Standard 15% (Box 1)",ROUND(H2809*Setup!$B$9,2),0))</f>
        <v/>
      </c>
      <c r="Q2809" s="34">
        <f>IF(A2809="","",I2809-P2809)</f>
        <v/>
      </c>
      <c r="R2809" s="23">
        <f>IF(A2809="","",IF(O2809=0,"Outside audit periods; ","")&amp;IF(G2809="","No VAT category; ","")&amp;IF(ABS(Q2809)&gt;Setup!$B$10,"VAT ≠ 15% × net; ","")&amp;IF(AND(F2809="B2B - VAT registered",NOT(AND(LEN(E2809)=15,LEFT(E2809,1)="3",RIGHT(E2809,1)="3",ISNUMBER(--E2809)))),"Invalid/missing customer VAT no; ","")&amp;IF(L2809&lt;&gt;"Yes","Not reported/cleared on FATOORA; ","")&amp;IF(AND(OR(G2809="Zero-rated domestic (Box 3)",G2809="Export (Box 4)"),N2809=""),"Zero-rate/export evidence missing; ","")&amp;IF(AND(C2809="Credit Note",H2809&gt;0),"Credit note should be negative; ","")&amp;IF(AND(C2809="Simplified Tax Invoice",F2809="B2B - VAT registered"),"Simplified invoice issued to VAT-registered B2B; ",""))</f>
        <v/>
      </c>
    </row>
    <row r="2810">
      <c r="A2810" s="17" t="n"/>
      <c r="B2810" s="14" t="n"/>
      <c r="C2810" s="14" t="n"/>
      <c r="D2810" s="14" t="n"/>
      <c r="E2810" s="16" t="n"/>
      <c r="F2810" s="14" t="n"/>
      <c r="G2810" s="14" t="n"/>
      <c r="H2810" s="19" t="n"/>
      <c r="I2810" s="19" t="n"/>
      <c r="J2810" s="34">
        <f>IF(A2810="","",H2810+I2810)</f>
        <v/>
      </c>
      <c r="K2810" s="14" t="n"/>
      <c r="L2810" s="14" t="n"/>
      <c r="M2810" s="14" t="n"/>
      <c r="N2810" s="14" t="n"/>
      <c r="O2810" s="20">
        <f>IF(A2810="","",SUMPRODUCT((A2810&gt;=Setup!$C$19:$C$30)*(A2810&lt;=Setup!$D$19:$D$30)*Setup!$A$19:$A$30))</f>
        <v/>
      </c>
      <c r="P2810" s="34">
        <f>IF(A2810="","",IF(G2810="Standard 15% (Box 1)",ROUND(H2810*Setup!$B$9,2),0))</f>
        <v/>
      </c>
      <c r="Q2810" s="34">
        <f>IF(A2810="","",I2810-P2810)</f>
        <v/>
      </c>
      <c r="R2810" s="23">
        <f>IF(A2810="","",IF(O2810=0,"Outside audit periods; ","")&amp;IF(G2810="","No VAT category; ","")&amp;IF(ABS(Q2810)&gt;Setup!$B$10,"VAT ≠ 15% × net; ","")&amp;IF(AND(F2810="B2B - VAT registered",NOT(AND(LEN(E2810)=15,LEFT(E2810,1)="3",RIGHT(E2810,1)="3",ISNUMBER(--E2810)))),"Invalid/missing customer VAT no; ","")&amp;IF(L2810&lt;&gt;"Yes","Not reported/cleared on FATOORA; ","")&amp;IF(AND(OR(G2810="Zero-rated domestic (Box 3)",G2810="Export (Box 4)"),N2810=""),"Zero-rate/export evidence missing; ","")&amp;IF(AND(C2810="Credit Note",H2810&gt;0),"Credit note should be negative; ","")&amp;IF(AND(C2810="Simplified Tax Invoice",F2810="B2B - VAT registered"),"Simplified invoice issued to VAT-registered B2B; ",""))</f>
        <v/>
      </c>
    </row>
    <row r="2811">
      <c r="A2811" s="17" t="n"/>
      <c r="B2811" s="14" t="n"/>
      <c r="C2811" s="14" t="n"/>
      <c r="D2811" s="14" t="n"/>
      <c r="E2811" s="16" t="n"/>
      <c r="F2811" s="14" t="n"/>
      <c r="G2811" s="14" t="n"/>
      <c r="H2811" s="19" t="n"/>
      <c r="I2811" s="19" t="n"/>
      <c r="J2811" s="34">
        <f>IF(A2811="","",H2811+I2811)</f>
        <v/>
      </c>
      <c r="K2811" s="14" t="n"/>
      <c r="L2811" s="14" t="n"/>
      <c r="M2811" s="14" t="n"/>
      <c r="N2811" s="14" t="n"/>
      <c r="O2811" s="20">
        <f>IF(A2811="","",SUMPRODUCT((A2811&gt;=Setup!$C$19:$C$30)*(A2811&lt;=Setup!$D$19:$D$30)*Setup!$A$19:$A$30))</f>
        <v/>
      </c>
      <c r="P2811" s="34">
        <f>IF(A2811="","",IF(G2811="Standard 15% (Box 1)",ROUND(H2811*Setup!$B$9,2),0))</f>
        <v/>
      </c>
      <c r="Q2811" s="34">
        <f>IF(A2811="","",I2811-P2811)</f>
        <v/>
      </c>
      <c r="R2811" s="23">
        <f>IF(A2811="","",IF(O2811=0,"Outside audit periods; ","")&amp;IF(G2811="","No VAT category; ","")&amp;IF(ABS(Q2811)&gt;Setup!$B$10,"VAT ≠ 15% × net; ","")&amp;IF(AND(F2811="B2B - VAT registered",NOT(AND(LEN(E2811)=15,LEFT(E2811,1)="3",RIGHT(E2811,1)="3",ISNUMBER(--E2811)))),"Invalid/missing customer VAT no; ","")&amp;IF(L2811&lt;&gt;"Yes","Not reported/cleared on FATOORA; ","")&amp;IF(AND(OR(G2811="Zero-rated domestic (Box 3)",G2811="Export (Box 4)"),N2811=""),"Zero-rate/export evidence missing; ","")&amp;IF(AND(C2811="Credit Note",H2811&gt;0),"Credit note should be negative; ","")&amp;IF(AND(C2811="Simplified Tax Invoice",F2811="B2B - VAT registered"),"Simplified invoice issued to VAT-registered B2B; ",""))</f>
        <v/>
      </c>
    </row>
    <row r="2812">
      <c r="A2812" s="17" t="n"/>
      <c r="B2812" s="14" t="n"/>
      <c r="C2812" s="14" t="n"/>
      <c r="D2812" s="14" t="n"/>
      <c r="E2812" s="16" t="n"/>
      <c r="F2812" s="14" t="n"/>
      <c r="G2812" s="14" t="n"/>
      <c r="H2812" s="19" t="n"/>
      <c r="I2812" s="19" t="n"/>
      <c r="J2812" s="34">
        <f>IF(A2812="","",H2812+I2812)</f>
        <v/>
      </c>
      <c r="K2812" s="14" t="n"/>
      <c r="L2812" s="14" t="n"/>
      <c r="M2812" s="14" t="n"/>
      <c r="N2812" s="14" t="n"/>
      <c r="O2812" s="20">
        <f>IF(A2812="","",SUMPRODUCT((A2812&gt;=Setup!$C$19:$C$30)*(A2812&lt;=Setup!$D$19:$D$30)*Setup!$A$19:$A$30))</f>
        <v/>
      </c>
      <c r="P2812" s="34">
        <f>IF(A2812="","",IF(G2812="Standard 15% (Box 1)",ROUND(H2812*Setup!$B$9,2),0))</f>
        <v/>
      </c>
      <c r="Q2812" s="34">
        <f>IF(A2812="","",I2812-P2812)</f>
        <v/>
      </c>
      <c r="R2812" s="23">
        <f>IF(A2812="","",IF(O2812=0,"Outside audit periods; ","")&amp;IF(G2812="","No VAT category; ","")&amp;IF(ABS(Q2812)&gt;Setup!$B$10,"VAT ≠ 15% × net; ","")&amp;IF(AND(F2812="B2B - VAT registered",NOT(AND(LEN(E2812)=15,LEFT(E2812,1)="3",RIGHT(E2812,1)="3",ISNUMBER(--E2812)))),"Invalid/missing customer VAT no; ","")&amp;IF(L2812&lt;&gt;"Yes","Not reported/cleared on FATOORA; ","")&amp;IF(AND(OR(G2812="Zero-rated domestic (Box 3)",G2812="Export (Box 4)"),N2812=""),"Zero-rate/export evidence missing; ","")&amp;IF(AND(C2812="Credit Note",H2812&gt;0),"Credit note should be negative; ","")&amp;IF(AND(C2812="Simplified Tax Invoice",F2812="B2B - VAT registered"),"Simplified invoice issued to VAT-registered B2B; ",""))</f>
        <v/>
      </c>
    </row>
    <row r="2813">
      <c r="A2813" s="17" t="n"/>
      <c r="B2813" s="14" t="n"/>
      <c r="C2813" s="14" t="n"/>
      <c r="D2813" s="14" t="n"/>
      <c r="E2813" s="16" t="n"/>
      <c r="F2813" s="14" t="n"/>
      <c r="G2813" s="14" t="n"/>
      <c r="H2813" s="19" t="n"/>
      <c r="I2813" s="19" t="n"/>
      <c r="J2813" s="34">
        <f>IF(A2813="","",H2813+I2813)</f>
        <v/>
      </c>
      <c r="K2813" s="14" t="n"/>
      <c r="L2813" s="14" t="n"/>
      <c r="M2813" s="14" t="n"/>
      <c r="N2813" s="14" t="n"/>
      <c r="O2813" s="20">
        <f>IF(A2813="","",SUMPRODUCT((A2813&gt;=Setup!$C$19:$C$30)*(A2813&lt;=Setup!$D$19:$D$30)*Setup!$A$19:$A$30))</f>
        <v/>
      </c>
      <c r="P2813" s="34">
        <f>IF(A2813="","",IF(G2813="Standard 15% (Box 1)",ROUND(H2813*Setup!$B$9,2),0))</f>
        <v/>
      </c>
      <c r="Q2813" s="34">
        <f>IF(A2813="","",I2813-P2813)</f>
        <v/>
      </c>
      <c r="R2813" s="23">
        <f>IF(A2813="","",IF(O2813=0,"Outside audit periods; ","")&amp;IF(G2813="","No VAT category; ","")&amp;IF(ABS(Q2813)&gt;Setup!$B$10,"VAT ≠ 15% × net; ","")&amp;IF(AND(F2813="B2B - VAT registered",NOT(AND(LEN(E2813)=15,LEFT(E2813,1)="3",RIGHT(E2813,1)="3",ISNUMBER(--E2813)))),"Invalid/missing customer VAT no; ","")&amp;IF(L2813&lt;&gt;"Yes","Not reported/cleared on FATOORA; ","")&amp;IF(AND(OR(G2813="Zero-rated domestic (Box 3)",G2813="Export (Box 4)"),N2813=""),"Zero-rate/export evidence missing; ","")&amp;IF(AND(C2813="Credit Note",H2813&gt;0),"Credit note should be negative; ","")&amp;IF(AND(C2813="Simplified Tax Invoice",F2813="B2B - VAT registered"),"Simplified invoice issued to VAT-registered B2B; ",""))</f>
        <v/>
      </c>
    </row>
    <row r="2814">
      <c r="A2814" s="17" t="n"/>
      <c r="B2814" s="14" t="n"/>
      <c r="C2814" s="14" t="n"/>
      <c r="D2814" s="14" t="n"/>
      <c r="E2814" s="16" t="n"/>
      <c r="F2814" s="14" t="n"/>
      <c r="G2814" s="14" t="n"/>
      <c r="H2814" s="19" t="n"/>
      <c r="I2814" s="19" t="n"/>
      <c r="J2814" s="34">
        <f>IF(A2814="","",H2814+I2814)</f>
        <v/>
      </c>
      <c r="K2814" s="14" t="n"/>
      <c r="L2814" s="14" t="n"/>
      <c r="M2814" s="14" t="n"/>
      <c r="N2814" s="14" t="n"/>
      <c r="O2814" s="20">
        <f>IF(A2814="","",SUMPRODUCT((A2814&gt;=Setup!$C$19:$C$30)*(A2814&lt;=Setup!$D$19:$D$30)*Setup!$A$19:$A$30))</f>
        <v/>
      </c>
      <c r="P2814" s="34">
        <f>IF(A2814="","",IF(G2814="Standard 15% (Box 1)",ROUND(H2814*Setup!$B$9,2),0))</f>
        <v/>
      </c>
      <c r="Q2814" s="34">
        <f>IF(A2814="","",I2814-P2814)</f>
        <v/>
      </c>
      <c r="R2814" s="23">
        <f>IF(A2814="","",IF(O2814=0,"Outside audit periods; ","")&amp;IF(G2814="","No VAT category; ","")&amp;IF(ABS(Q2814)&gt;Setup!$B$10,"VAT ≠ 15% × net; ","")&amp;IF(AND(F2814="B2B - VAT registered",NOT(AND(LEN(E2814)=15,LEFT(E2814,1)="3",RIGHT(E2814,1)="3",ISNUMBER(--E2814)))),"Invalid/missing customer VAT no; ","")&amp;IF(L2814&lt;&gt;"Yes","Not reported/cleared on FATOORA; ","")&amp;IF(AND(OR(G2814="Zero-rated domestic (Box 3)",G2814="Export (Box 4)"),N2814=""),"Zero-rate/export evidence missing; ","")&amp;IF(AND(C2814="Credit Note",H2814&gt;0),"Credit note should be negative; ","")&amp;IF(AND(C2814="Simplified Tax Invoice",F2814="B2B - VAT registered"),"Simplified invoice issued to VAT-registered B2B; ",""))</f>
        <v/>
      </c>
    </row>
    <row r="2815">
      <c r="A2815" s="17" t="n"/>
      <c r="B2815" s="14" t="n"/>
      <c r="C2815" s="14" t="n"/>
      <c r="D2815" s="14" t="n"/>
      <c r="E2815" s="16" t="n"/>
      <c r="F2815" s="14" t="n"/>
      <c r="G2815" s="14" t="n"/>
      <c r="H2815" s="19" t="n"/>
      <c r="I2815" s="19" t="n"/>
      <c r="J2815" s="34">
        <f>IF(A2815="","",H2815+I2815)</f>
        <v/>
      </c>
      <c r="K2815" s="14" t="n"/>
      <c r="L2815" s="14" t="n"/>
      <c r="M2815" s="14" t="n"/>
      <c r="N2815" s="14" t="n"/>
      <c r="O2815" s="20">
        <f>IF(A2815="","",SUMPRODUCT((A2815&gt;=Setup!$C$19:$C$30)*(A2815&lt;=Setup!$D$19:$D$30)*Setup!$A$19:$A$30))</f>
        <v/>
      </c>
      <c r="P2815" s="34">
        <f>IF(A2815="","",IF(G2815="Standard 15% (Box 1)",ROUND(H2815*Setup!$B$9,2),0))</f>
        <v/>
      </c>
      <c r="Q2815" s="34">
        <f>IF(A2815="","",I2815-P2815)</f>
        <v/>
      </c>
      <c r="R2815" s="23">
        <f>IF(A2815="","",IF(O2815=0,"Outside audit periods; ","")&amp;IF(G2815="","No VAT category; ","")&amp;IF(ABS(Q2815)&gt;Setup!$B$10,"VAT ≠ 15% × net; ","")&amp;IF(AND(F2815="B2B - VAT registered",NOT(AND(LEN(E2815)=15,LEFT(E2815,1)="3",RIGHT(E2815,1)="3",ISNUMBER(--E2815)))),"Invalid/missing customer VAT no; ","")&amp;IF(L2815&lt;&gt;"Yes","Not reported/cleared on FATOORA; ","")&amp;IF(AND(OR(G2815="Zero-rated domestic (Box 3)",G2815="Export (Box 4)"),N2815=""),"Zero-rate/export evidence missing; ","")&amp;IF(AND(C2815="Credit Note",H2815&gt;0),"Credit note should be negative; ","")&amp;IF(AND(C2815="Simplified Tax Invoice",F2815="B2B - VAT registered"),"Simplified invoice issued to VAT-registered B2B; ",""))</f>
        <v/>
      </c>
    </row>
    <row r="2816">
      <c r="A2816" s="17" t="n"/>
      <c r="B2816" s="14" t="n"/>
      <c r="C2816" s="14" t="n"/>
      <c r="D2816" s="14" t="n"/>
      <c r="E2816" s="16" t="n"/>
      <c r="F2816" s="14" t="n"/>
      <c r="G2816" s="14" t="n"/>
      <c r="H2816" s="19" t="n"/>
      <c r="I2816" s="19" t="n"/>
      <c r="J2816" s="34">
        <f>IF(A2816="","",H2816+I2816)</f>
        <v/>
      </c>
      <c r="K2816" s="14" t="n"/>
      <c r="L2816" s="14" t="n"/>
      <c r="M2816" s="14" t="n"/>
      <c r="N2816" s="14" t="n"/>
      <c r="O2816" s="20">
        <f>IF(A2816="","",SUMPRODUCT((A2816&gt;=Setup!$C$19:$C$30)*(A2816&lt;=Setup!$D$19:$D$30)*Setup!$A$19:$A$30))</f>
        <v/>
      </c>
      <c r="P2816" s="34">
        <f>IF(A2816="","",IF(G2816="Standard 15% (Box 1)",ROUND(H2816*Setup!$B$9,2),0))</f>
        <v/>
      </c>
      <c r="Q2816" s="34">
        <f>IF(A2816="","",I2816-P2816)</f>
        <v/>
      </c>
      <c r="R2816" s="23">
        <f>IF(A2816="","",IF(O2816=0,"Outside audit periods; ","")&amp;IF(G2816="","No VAT category; ","")&amp;IF(ABS(Q2816)&gt;Setup!$B$10,"VAT ≠ 15% × net; ","")&amp;IF(AND(F2816="B2B - VAT registered",NOT(AND(LEN(E2816)=15,LEFT(E2816,1)="3",RIGHT(E2816,1)="3",ISNUMBER(--E2816)))),"Invalid/missing customer VAT no; ","")&amp;IF(L2816&lt;&gt;"Yes","Not reported/cleared on FATOORA; ","")&amp;IF(AND(OR(G2816="Zero-rated domestic (Box 3)",G2816="Export (Box 4)"),N2816=""),"Zero-rate/export evidence missing; ","")&amp;IF(AND(C2816="Credit Note",H2816&gt;0),"Credit note should be negative; ","")&amp;IF(AND(C2816="Simplified Tax Invoice",F2816="B2B - VAT registered"),"Simplified invoice issued to VAT-registered B2B; ",""))</f>
        <v/>
      </c>
    </row>
    <row r="2817">
      <c r="A2817" s="17" t="n"/>
      <c r="B2817" s="14" t="n"/>
      <c r="C2817" s="14" t="n"/>
      <c r="D2817" s="14" t="n"/>
      <c r="E2817" s="16" t="n"/>
      <c r="F2817" s="14" t="n"/>
      <c r="G2817" s="14" t="n"/>
      <c r="H2817" s="19" t="n"/>
      <c r="I2817" s="19" t="n"/>
      <c r="J2817" s="34">
        <f>IF(A2817="","",H2817+I2817)</f>
        <v/>
      </c>
      <c r="K2817" s="14" t="n"/>
      <c r="L2817" s="14" t="n"/>
      <c r="M2817" s="14" t="n"/>
      <c r="N2817" s="14" t="n"/>
      <c r="O2817" s="20">
        <f>IF(A2817="","",SUMPRODUCT((A2817&gt;=Setup!$C$19:$C$30)*(A2817&lt;=Setup!$D$19:$D$30)*Setup!$A$19:$A$30))</f>
        <v/>
      </c>
      <c r="P2817" s="34">
        <f>IF(A2817="","",IF(G2817="Standard 15% (Box 1)",ROUND(H2817*Setup!$B$9,2),0))</f>
        <v/>
      </c>
      <c r="Q2817" s="34">
        <f>IF(A2817="","",I2817-P2817)</f>
        <v/>
      </c>
      <c r="R2817" s="23">
        <f>IF(A2817="","",IF(O2817=0,"Outside audit periods; ","")&amp;IF(G2817="","No VAT category; ","")&amp;IF(ABS(Q2817)&gt;Setup!$B$10,"VAT ≠ 15% × net; ","")&amp;IF(AND(F2817="B2B - VAT registered",NOT(AND(LEN(E2817)=15,LEFT(E2817,1)="3",RIGHT(E2817,1)="3",ISNUMBER(--E2817)))),"Invalid/missing customer VAT no; ","")&amp;IF(L2817&lt;&gt;"Yes","Not reported/cleared on FATOORA; ","")&amp;IF(AND(OR(G2817="Zero-rated domestic (Box 3)",G2817="Export (Box 4)"),N2817=""),"Zero-rate/export evidence missing; ","")&amp;IF(AND(C2817="Credit Note",H2817&gt;0),"Credit note should be negative; ","")&amp;IF(AND(C2817="Simplified Tax Invoice",F2817="B2B - VAT registered"),"Simplified invoice issued to VAT-registered B2B; ",""))</f>
        <v/>
      </c>
    </row>
    <row r="2818">
      <c r="A2818" s="17" t="n"/>
      <c r="B2818" s="14" t="n"/>
      <c r="C2818" s="14" t="n"/>
      <c r="D2818" s="14" t="n"/>
      <c r="E2818" s="16" t="n"/>
      <c r="F2818" s="14" t="n"/>
      <c r="G2818" s="14" t="n"/>
      <c r="H2818" s="19" t="n"/>
      <c r="I2818" s="19" t="n"/>
      <c r="J2818" s="34">
        <f>IF(A2818="","",H2818+I2818)</f>
        <v/>
      </c>
      <c r="K2818" s="14" t="n"/>
      <c r="L2818" s="14" t="n"/>
      <c r="M2818" s="14" t="n"/>
      <c r="N2818" s="14" t="n"/>
      <c r="O2818" s="20">
        <f>IF(A2818="","",SUMPRODUCT((A2818&gt;=Setup!$C$19:$C$30)*(A2818&lt;=Setup!$D$19:$D$30)*Setup!$A$19:$A$30))</f>
        <v/>
      </c>
      <c r="P2818" s="34">
        <f>IF(A2818="","",IF(G2818="Standard 15% (Box 1)",ROUND(H2818*Setup!$B$9,2),0))</f>
        <v/>
      </c>
      <c r="Q2818" s="34">
        <f>IF(A2818="","",I2818-P2818)</f>
        <v/>
      </c>
      <c r="R2818" s="23">
        <f>IF(A2818="","",IF(O2818=0,"Outside audit periods; ","")&amp;IF(G2818="","No VAT category; ","")&amp;IF(ABS(Q2818)&gt;Setup!$B$10,"VAT ≠ 15% × net; ","")&amp;IF(AND(F2818="B2B - VAT registered",NOT(AND(LEN(E2818)=15,LEFT(E2818,1)="3",RIGHT(E2818,1)="3",ISNUMBER(--E2818)))),"Invalid/missing customer VAT no; ","")&amp;IF(L2818&lt;&gt;"Yes","Not reported/cleared on FATOORA; ","")&amp;IF(AND(OR(G2818="Zero-rated domestic (Box 3)",G2818="Export (Box 4)"),N2818=""),"Zero-rate/export evidence missing; ","")&amp;IF(AND(C2818="Credit Note",H2818&gt;0),"Credit note should be negative; ","")&amp;IF(AND(C2818="Simplified Tax Invoice",F2818="B2B - VAT registered"),"Simplified invoice issued to VAT-registered B2B; ",""))</f>
        <v/>
      </c>
    </row>
    <row r="2819">
      <c r="A2819" s="17" t="n"/>
      <c r="B2819" s="14" t="n"/>
      <c r="C2819" s="14" t="n"/>
      <c r="D2819" s="14" t="n"/>
      <c r="E2819" s="16" t="n"/>
      <c r="F2819" s="14" t="n"/>
      <c r="G2819" s="14" t="n"/>
      <c r="H2819" s="19" t="n"/>
      <c r="I2819" s="19" t="n"/>
      <c r="J2819" s="34">
        <f>IF(A2819="","",H2819+I2819)</f>
        <v/>
      </c>
      <c r="K2819" s="14" t="n"/>
      <c r="L2819" s="14" t="n"/>
      <c r="M2819" s="14" t="n"/>
      <c r="N2819" s="14" t="n"/>
      <c r="O2819" s="20">
        <f>IF(A2819="","",SUMPRODUCT((A2819&gt;=Setup!$C$19:$C$30)*(A2819&lt;=Setup!$D$19:$D$30)*Setup!$A$19:$A$30))</f>
        <v/>
      </c>
      <c r="P2819" s="34">
        <f>IF(A2819="","",IF(G2819="Standard 15% (Box 1)",ROUND(H2819*Setup!$B$9,2),0))</f>
        <v/>
      </c>
      <c r="Q2819" s="34">
        <f>IF(A2819="","",I2819-P2819)</f>
        <v/>
      </c>
      <c r="R2819" s="23">
        <f>IF(A2819="","",IF(O2819=0,"Outside audit periods; ","")&amp;IF(G2819="","No VAT category; ","")&amp;IF(ABS(Q2819)&gt;Setup!$B$10,"VAT ≠ 15% × net; ","")&amp;IF(AND(F2819="B2B - VAT registered",NOT(AND(LEN(E2819)=15,LEFT(E2819,1)="3",RIGHT(E2819,1)="3",ISNUMBER(--E2819)))),"Invalid/missing customer VAT no; ","")&amp;IF(L2819&lt;&gt;"Yes","Not reported/cleared on FATOORA; ","")&amp;IF(AND(OR(G2819="Zero-rated domestic (Box 3)",G2819="Export (Box 4)"),N2819=""),"Zero-rate/export evidence missing; ","")&amp;IF(AND(C2819="Credit Note",H2819&gt;0),"Credit note should be negative; ","")&amp;IF(AND(C2819="Simplified Tax Invoice",F2819="B2B - VAT registered"),"Simplified invoice issued to VAT-registered B2B; ",""))</f>
        <v/>
      </c>
    </row>
    <row r="2820">
      <c r="A2820" s="17" t="n"/>
      <c r="B2820" s="14" t="n"/>
      <c r="C2820" s="14" t="n"/>
      <c r="D2820" s="14" t="n"/>
      <c r="E2820" s="16" t="n"/>
      <c r="F2820" s="14" t="n"/>
      <c r="G2820" s="14" t="n"/>
      <c r="H2820" s="19" t="n"/>
      <c r="I2820" s="19" t="n"/>
      <c r="J2820" s="34">
        <f>IF(A2820="","",H2820+I2820)</f>
        <v/>
      </c>
      <c r="K2820" s="14" t="n"/>
      <c r="L2820" s="14" t="n"/>
      <c r="M2820" s="14" t="n"/>
      <c r="N2820" s="14" t="n"/>
      <c r="O2820" s="20">
        <f>IF(A2820="","",SUMPRODUCT((A2820&gt;=Setup!$C$19:$C$30)*(A2820&lt;=Setup!$D$19:$D$30)*Setup!$A$19:$A$30))</f>
        <v/>
      </c>
      <c r="P2820" s="34">
        <f>IF(A2820="","",IF(G2820="Standard 15% (Box 1)",ROUND(H2820*Setup!$B$9,2),0))</f>
        <v/>
      </c>
      <c r="Q2820" s="34">
        <f>IF(A2820="","",I2820-P2820)</f>
        <v/>
      </c>
      <c r="R2820" s="23">
        <f>IF(A2820="","",IF(O2820=0,"Outside audit periods; ","")&amp;IF(G2820="","No VAT category; ","")&amp;IF(ABS(Q2820)&gt;Setup!$B$10,"VAT ≠ 15% × net; ","")&amp;IF(AND(F2820="B2B - VAT registered",NOT(AND(LEN(E2820)=15,LEFT(E2820,1)="3",RIGHT(E2820,1)="3",ISNUMBER(--E2820)))),"Invalid/missing customer VAT no; ","")&amp;IF(L2820&lt;&gt;"Yes","Not reported/cleared on FATOORA; ","")&amp;IF(AND(OR(G2820="Zero-rated domestic (Box 3)",G2820="Export (Box 4)"),N2820=""),"Zero-rate/export evidence missing; ","")&amp;IF(AND(C2820="Credit Note",H2820&gt;0),"Credit note should be negative; ","")&amp;IF(AND(C2820="Simplified Tax Invoice",F2820="B2B - VAT registered"),"Simplified invoice issued to VAT-registered B2B; ",""))</f>
        <v/>
      </c>
    </row>
    <row r="2821">
      <c r="A2821" s="17" t="n"/>
      <c r="B2821" s="14" t="n"/>
      <c r="C2821" s="14" t="n"/>
      <c r="D2821" s="14" t="n"/>
      <c r="E2821" s="16" t="n"/>
      <c r="F2821" s="14" t="n"/>
      <c r="G2821" s="14" t="n"/>
      <c r="H2821" s="19" t="n"/>
      <c r="I2821" s="19" t="n"/>
      <c r="J2821" s="34">
        <f>IF(A2821="","",H2821+I2821)</f>
        <v/>
      </c>
      <c r="K2821" s="14" t="n"/>
      <c r="L2821" s="14" t="n"/>
      <c r="M2821" s="14" t="n"/>
      <c r="N2821" s="14" t="n"/>
      <c r="O2821" s="20">
        <f>IF(A2821="","",SUMPRODUCT((A2821&gt;=Setup!$C$19:$C$30)*(A2821&lt;=Setup!$D$19:$D$30)*Setup!$A$19:$A$30))</f>
        <v/>
      </c>
      <c r="P2821" s="34">
        <f>IF(A2821="","",IF(G2821="Standard 15% (Box 1)",ROUND(H2821*Setup!$B$9,2),0))</f>
        <v/>
      </c>
      <c r="Q2821" s="34">
        <f>IF(A2821="","",I2821-P2821)</f>
        <v/>
      </c>
      <c r="R2821" s="23">
        <f>IF(A2821="","",IF(O2821=0,"Outside audit periods; ","")&amp;IF(G2821="","No VAT category; ","")&amp;IF(ABS(Q2821)&gt;Setup!$B$10,"VAT ≠ 15% × net; ","")&amp;IF(AND(F2821="B2B - VAT registered",NOT(AND(LEN(E2821)=15,LEFT(E2821,1)="3",RIGHT(E2821,1)="3",ISNUMBER(--E2821)))),"Invalid/missing customer VAT no; ","")&amp;IF(L2821&lt;&gt;"Yes","Not reported/cleared on FATOORA; ","")&amp;IF(AND(OR(G2821="Zero-rated domestic (Box 3)",G2821="Export (Box 4)"),N2821=""),"Zero-rate/export evidence missing; ","")&amp;IF(AND(C2821="Credit Note",H2821&gt;0),"Credit note should be negative; ","")&amp;IF(AND(C2821="Simplified Tax Invoice",F2821="B2B - VAT registered"),"Simplified invoice issued to VAT-registered B2B; ",""))</f>
        <v/>
      </c>
    </row>
    <row r="2822">
      <c r="A2822" s="17" t="n"/>
      <c r="B2822" s="14" t="n"/>
      <c r="C2822" s="14" t="n"/>
      <c r="D2822" s="14" t="n"/>
      <c r="E2822" s="16" t="n"/>
      <c r="F2822" s="14" t="n"/>
      <c r="G2822" s="14" t="n"/>
      <c r="H2822" s="19" t="n"/>
      <c r="I2822" s="19" t="n"/>
      <c r="J2822" s="34">
        <f>IF(A2822="","",H2822+I2822)</f>
        <v/>
      </c>
      <c r="K2822" s="14" t="n"/>
      <c r="L2822" s="14" t="n"/>
      <c r="M2822" s="14" t="n"/>
      <c r="N2822" s="14" t="n"/>
      <c r="O2822" s="20">
        <f>IF(A2822="","",SUMPRODUCT((A2822&gt;=Setup!$C$19:$C$30)*(A2822&lt;=Setup!$D$19:$D$30)*Setup!$A$19:$A$30))</f>
        <v/>
      </c>
      <c r="P2822" s="34">
        <f>IF(A2822="","",IF(G2822="Standard 15% (Box 1)",ROUND(H2822*Setup!$B$9,2),0))</f>
        <v/>
      </c>
      <c r="Q2822" s="34">
        <f>IF(A2822="","",I2822-P2822)</f>
        <v/>
      </c>
      <c r="R2822" s="23">
        <f>IF(A2822="","",IF(O2822=0,"Outside audit periods; ","")&amp;IF(G2822="","No VAT category; ","")&amp;IF(ABS(Q2822)&gt;Setup!$B$10,"VAT ≠ 15% × net; ","")&amp;IF(AND(F2822="B2B - VAT registered",NOT(AND(LEN(E2822)=15,LEFT(E2822,1)="3",RIGHT(E2822,1)="3",ISNUMBER(--E2822)))),"Invalid/missing customer VAT no; ","")&amp;IF(L2822&lt;&gt;"Yes","Not reported/cleared on FATOORA; ","")&amp;IF(AND(OR(G2822="Zero-rated domestic (Box 3)",G2822="Export (Box 4)"),N2822=""),"Zero-rate/export evidence missing; ","")&amp;IF(AND(C2822="Credit Note",H2822&gt;0),"Credit note should be negative; ","")&amp;IF(AND(C2822="Simplified Tax Invoice",F2822="B2B - VAT registered"),"Simplified invoice issued to VAT-registered B2B; ",""))</f>
        <v/>
      </c>
    </row>
    <row r="2823">
      <c r="A2823" s="17" t="n"/>
      <c r="B2823" s="14" t="n"/>
      <c r="C2823" s="14" t="n"/>
      <c r="D2823" s="14" t="n"/>
      <c r="E2823" s="16" t="n"/>
      <c r="F2823" s="14" t="n"/>
      <c r="G2823" s="14" t="n"/>
      <c r="H2823" s="19" t="n"/>
      <c r="I2823" s="19" t="n"/>
      <c r="J2823" s="34">
        <f>IF(A2823="","",H2823+I2823)</f>
        <v/>
      </c>
      <c r="K2823" s="14" t="n"/>
      <c r="L2823" s="14" t="n"/>
      <c r="M2823" s="14" t="n"/>
      <c r="N2823" s="14" t="n"/>
      <c r="O2823" s="20">
        <f>IF(A2823="","",SUMPRODUCT((A2823&gt;=Setup!$C$19:$C$30)*(A2823&lt;=Setup!$D$19:$D$30)*Setup!$A$19:$A$30))</f>
        <v/>
      </c>
      <c r="P2823" s="34">
        <f>IF(A2823="","",IF(G2823="Standard 15% (Box 1)",ROUND(H2823*Setup!$B$9,2),0))</f>
        <v/>
      </c>
      <c r="Q2823" s="34">
        <f>IF(A2823="","",I2823-P2823)</f>
        <v/>
      </c>
      <c r="R2823" s="23">
        <f>IF(A2823="","",IF(O2823=0,"Outside audit periods; ","")&amp;IF(G2823="","No VAT category; ","")&amp;IF(ABS(Q2823)&gt;Setup!$B$10,"VAT ≠ 15% × net; ","")&amp;IF(AND(F2823="B2B - VAT registered",NOT(AND(LEN(E2823)=15,LEFT(E2823,1)="3",RIGHT(E2823,1)="3",ISNUMBER(--E2823)))),"Invalid/missing customer VAT no; ","")&amp;IF(L2823&lt;&gt;"Yes","Not reported/cleared on FATOORA; ","")&amp;IF(AND(OR(G2823="Zero-rated domestic (Box 3)",G2823="Export (Box 4)"),N2823=""),"Zero-rate/export evidence missing; ","")&amp;IF(AND(C2823="Credit Note",H2823&gt;0),"Credit note should be negative; ","")&amp;IF(AND(C2823="Simplified Tax Invoice",F2823="B2B - VAT registered"),"Simplified invoice issued to VAT-registered B2B; ",""))</f>
        <v/>
      </c>
    </row>
    <row r="2824">
      <c r="A2824" s="17" t="n"/>
      <c r="B2824" s="14" t="n"/>
      <c r="C2824" s="14" t="n"/>
      <c r="D2824" s="14" t="n"/>
      <c r="E2824" s="16" t="n"/>
      <c r="F2824" s="14" t="n"/>
      <c r="G2824" s="14" t="n"/>
      <c r="H2824" s="19" t="n"/>
      <c r="I2824" s="19" t="n"/>
      <c r="J2824" s="34">
        <f>IF(A2824="","",H2824+I2824)</f>
        <v/>
      </c>
      <c r="K2824" s="14" t="n"/>
      <c r="L2824" s="14" t="n"/>
      <c r="M2824" s="14" t="n"/>
      <c r="N2824" s="14" t="n"/>
      <c r="O2824" s="20">
        <f>IF(A2824="","",SUMPRODUCT((A2824&gt;=Setup!$C$19:$C$30)*(A2824&lt;=Setup!$D$19:$D$30)*Setup!$A$19:$A$30))</f>
        <v/>
      </c>
      <c r="P2824" s="34">
        <f>IF(A2824="","",IF(G2824="Standard 15% (Box 1)",ROUND(H2824*Setup!$B$9,2),0))</f>
        <v/>
      </c>
      <c r="Q2824" s="34">
        <f>IF(A2824="","",I2824-P2824)</f>
        <v/>
      </c>
      <c r="R2824" s="23">
        <f>IF(A2824="","",IF(O2824=0,"Outside audit periods; ","")&amp;IF(G2824="","No VAT category; ","")&amp;IF(ABS(Q2824)&gt;Setup!$B$10,"VAT ≠ 15% × net; ","")&amp;IF(AND(F2824="B2B - VAT registered",NOT(AND(LEN(E2824)=15,LEFT(E2824,1)="3",RIGHT(E2824,1)="3",ISNUMBER(--E2824)))),"Invalid/missing customer VAT no; ","")&amp;IF(L2824&lt;&gt;"Yes","Not reported/cleared on FATOORA; ","")&amp;IF(AND(OR(G2824="Zero-rated domestic (Box 3)",G2824="Export (Box 4)"),N2824=""),"Zero-rate/export evidence missing; ","")&amp;IF(AND(C2824="Credit Note",H2824&gt;0),"Credit note should be negative; ","")&amp;IF(AND(C2824="Simplified Tax Invoice",F2824="B2B - VAT registered"),"Simplified invoice issued to VAT-registered B2B; ",""))</f>
        <v/>
      </c>
    </row>
    <row r="2825">
      <c r="A2825" s="17" t="n"/>
      <c r="B2825" s="14" t="n"/>
      <c r="C2825" s="14" t="n"/>
      <c r="D2825" s="14" t="n"/>
      <c r="E2825" s="16" t="n"/>
      <c r="F2825" s="14" t="n"/>
      <c r="G2825" s="14" t="n"/>
      <c r="H2825" s="19" t="n"/>
      <c r="I2825" s="19" t="n"/>
      <c r="J2825" s="34">
        <f>IF(A2825="","",H2825+I2825)</f>
        <v/>
      </c>
      <c r="K2825" s="14" t="n"/>
      <c r="L2825" s="14" t="n"/>
      <c r="M2825" s="14" t="n"/>
      <c r="N2825" s="14" t="n"/>
      <c r="O2825" s="20">
        <f>IF(A2825="","",SUMPRODUCT((A2825&gt;=Setup!$C$19:$C$30)*(A2825&lt;=Setup!$D$19:$D$30)*Setup!$A$19:$A$30))</f>
        <v/>
      </c>
      <c r="P2825" s="34">
        <f>IF(A2825="","",IF(G2825="Standard 15% (Box 1)",ROUND(H2825*Setup!$B$9,2),0))</f>
        <v/>
      </c>
      <c r="Q2825" s="34">
        <f>IF(A2825="","",I2825-P2825)</f>
        <v/>
      </c>
      <c r="R2825" s="23">
        <f>IF(A2825="","",IF(O2825=0,"Outside audit periods; ","")&amp;IF(G2825="","No VAT category; ","")&amp;IF(ABS(Q2825)&gt;Setup!$B$10,"VAT ≠ 15% × net; ","")&amp;IF(AND(F2825="B2B - VAT registered",NOT(AND(LEN(E2825)=15,LEFT(E2825,1)="3",RIGHT(E2825,1)="3",ISNUMBER(--E2825)))),"Invalid/missing customer VAT no; ","")&amp;IF(L2825&lt;&gt;"Yes","Not reported/cleared on FATOORA; ","")&amp;IF(AND(OR(G2825="Zero-rated domestic (Box 3)",G2825="Export (Box 4)"),N2825=""),"Zero-rate/export evidence missing; ","")&amp;IF(AND(C2825="Credit Note",H2825&gt;0),"Credit note should be negative; ","")&amp;IF(AND(C2825="Simplified Tax Invoice",F2825="B2B - VAT registered"),"Simplified invoice issued to VAT-registered B2B; ",""))</f>
        <v/>
      </c>
    </row>
    <row r="2826">
      <c r="A2826" s="17" t="n"/>
      <c r="B2826" s="14" t="n"/>
      <c r="C2826" s="14" t="n"/>
      <c r="D2826" s="14" t="n"/>
      <c r="E2826" s="16" t="n"/>
      <c r="F2826" s="14" t="n"/>
      <c r="G2826" s="14" t="n"/>
      <c r="H2826" s="19" t="n"/>
      <c r="I2826" s="19" t="n"/>
      <c r="J2826" s="34">
        <f>IF(A2826="","",H2826+I2826)</f>
        <v/>
      </c>
      <c r="K2826" s="14" t="n"/>
      <c r="L2826" s="14" t="n"/>
      <c r="M2826" s="14" t="n"/>
      <c r="N2826" s="14" t="n"/>
      <c r="O2826" s="20">
        <f>IF(A2826="","",SUMPRODUCT((A2826&gt;=Setup!$C$19:$C$30)*(A2826&lt;=Setup!$D$19:$D$30)*Setup!$A$19:$A$30))</f>
        <v/>
      </c>
      <c r="P2826" s="34">
        <f>IF(A2826="","",IF(G2826="Standard 15% (Box 1)",ROUND(H2826*Setup!$B$9,2),0))</f>
        <v/>
      </c>
      <c r="Q2826" s="34">
        <f>IF(A2826="","",I2826-P2826)</f>
        <v/>
      </c>
      <c r="R2826" s="23">
        <f>IF(A2826="","",IF(O2826=0,"Outside audit periods; ","")&amp;IF(G2826="","No VAT category; ","")&amp;IF(ABS(Q2826)&gt;Setup!$B$10,"VAT ≠ 15% × net; ","")&amp;IF(AND(F2826="B2B - VAT registered",NOT(AND(LEN(E2826)=15,LEFT(E2826,1)="3",RIGHT(E2826,1)="3",ISNUMBER(--E2826)))),"Invalid/missing customer VAT no; ","")&amp;IF(L2826&lt;&gt;"Yes","Not reported/cleared on FATOORA; ","")&amp;IF(AND(OR(G2826="Zero-rated domestic (Box 3)",G2826="Export (Box 4)"),N2826=""),"Zero-rate/export evidence missing; ","")&amp;IF(AND(C2826="Credit Note",H2826&gt;0),"Credit note should be negative; ","")&amp;IF(AND(C2826="Simplified Tax Invoice",F2826="B2B - VAT registered"),"Simplified invoice issued to VAT-registered B2B; ",""))</f>
        <v/>
      </c>
    </row>
    <row r="2827">
      <c r="A2827" s="17" t="n"/>
      <c r="B2827" s="14" t="n"/>
      <c r="C2827" s="14" t="n"/>
      <c r="D2827" s="14" t="n"/>
      <c r="E2827" s="16" t="n"/>
      <c r="F2827" s="14" t="n"/>
      <c r="G2827" s="14" t="n"/>
      <c r="H2827" s="19" t="n"/>
      <c r="I2827" s="19" t="n"/>
      <c r="J2827" s="34">
        <f>IF(A2827="","",H2827+I2827)</f>
        <v/>
      </c>
      <c r="K2827" s="14" t="n"/>
      <c r="L2827" s="14" t="n"/>
      <c r="M2827" s="14" t="n"/>
      <c r="N2827" s="14" t="n"/>
      <c r="O2827" s="20">
        <f>IF(A2827="","",SUMPRODUCT((A2827&gt;=Setup!$C$19:$C$30)*(A2827&lt;=Setup!$D$19:$D$30)*Setup!$A$19:$A$30))</f>
        <v/>
      </c>
      <c r="P2827" s="34">
        <f>IF(A2827="","",IF(G2827="Standard 15% (Box 1)",ROUND(H2827*Setup!$B$9,2),0))</f>
        <v/>
      </c>
      <c r="Q2827" s="34">
        <f>IF(A2827="","",I2827-P2827)</f>
        <v/>
      </c>
      <c r="R2827" s="23">
        <f>IF(A2827="","",IF(O2827=0,"Outside audit periods; ","")&amp;IF(G2827="","No VAT category; ","")&amp;IF(ABS(Q2827)&gt;Setup!$B$10,"VAT ≠ 15% × net; ","")&amp;IF(AND(F2827="B2B - VAT registered",NOT(AND(LEN(E2827)=15,LEFT(E2827,1)="3",RIGHT(E2827,1)="3",ISNUMBER(--E2827)))),"Invalid/missing customer VAT no; ","")&amp;IF(L2827&lt;&gt;"Yes","Not reported/cleared on FATOORA; ","")&amp;IF(AND(OR(G2827="Zero-rated domestic (Box 3)",G2827="Export (Box 4)"),N2827=""),"Zero-rate/export evidence missing; ","")&amp;IF(AND(C2827="Credit Note",H2827&gt;0),"Credit note should be negative; ","")&amp;IF(AND(C2827="Simplified Tax Invoice",F2827="B2B - VAT registered"),"Simplified invoice issued to VAT-registered B2B; ",""))</f>
        <v/>
      </c>
    </row>
    <row r="2828">
      <c r="A2828" s="17" t="n"/>
      <c r="B2828" s="14" t="n"/>
      <c r="C2828" s="14" t="n"/>
      <c r="D2828" s="14" t="n"/>
      <c r="E2828" s="16" t="n"/>
      <c r="F2828" s="14" t="n"/>
      <c r="G2828" s="14" t="n"/>
      <c r="H2828" s="19" t="n"/>
      <c r="I2828" s="19" t="n"/>
      <c r="J2828" s="34">
        <f>IF(A2828="","",H2828+I2828)</f>
        <v/>
      </c>
      <c r="K2828" s="14" t="n"/>
      <c r="L2828" s="14" t="n"/>
      <c r="M2828" s="14" t="n"/>
      <c r="N2828" s="14" t="n"/>
      <c r="O2828" s="20">
        <f>IF(A2828="","",SUMPRODUCT((A2828&gt;=Setup!$C$19:$C$30)*(A2828&lt;=Setup!$D$19:$D$30)*Setup!$A$19:$A$30))</f>
        <v/>
      </c>
      <c r="P2828" s="34">
        <f>IF(A2828="","",IF(G2828="Standard 15% (Box 1)",ROUND(H2828*Setup!$B$9,2),0))</f>
        <v/>
      </c>
      <c r="Q2828" s="34">
        <f>IF(A2828="","",I2828-P2828)</f>
        <v/>
      </c>
      <c r="R2828" s="23">
        <f>IF(A2828="","",IF(O2828=0,"Outside audit periods; ","")&amp;IF(G2828="","No VAT category; ","")&amp;IF(ABS(Q2828)&gt;Setup!$B$10,"VAT ≠ 15% × net; ","")&amp;IF(AND(F2828="B2B - VAT registered",NOT(AND(LEN(E2828)=15,LEFT(E2828,1)="3",RIGHT(E2828,1)="3",ISNUMBER(--E2828)))),"Invalid/missing customer VAT no; ","")&amp;IF(L2828&lt;&gt;"Yes","Not reported/cleared on FATOORA; ","")&amp;IF(AND(OR(G2828="Zero-rated domestic (Box 3)",G2828="Export (Box 4)"),N2828=""),"Zero-rate/export evidence missing; ","")&amp;IF(AND(C2828="Credit Note",H2828&gt;0),"Credit note should be negative; ","")&amp;IF(AND(C2828="Simplified Tax Invoice",F2828="B2B - VAT registered"),"Simplified invoice issued to VAT-registered B2B; ",""))</f>
        <v/>
      </c>
    </row>
    <row r="2829">
      <c r="A2829" s="17" t="n"/>
      <c r="B2829" s="14" t="n"/>
      <c r="C2829" s="14" t="n"/>
      <c r="D2829" s="14" t="n"/>
      <c r="E2829" s="16" t="n"/>
      <c r="F2829" s="14" t="n"/>
      <c r="G2829" s="14" t="n"/>
      <c r="H2829" s="19" t="n"/>
      <c r="I2829" s="19" t="n"/>
      <c r="J2829" s="34">
        <f>IF(A2829="","",H2829+I2829)</f>
        <v/>
      </c>
      <c r="K2829" s="14" t="n"/>
      <c r="L2829" s="14" t="n"/>
      <c r="M2829" s="14" t="n"/>
      <c r="N2829" s="14" t="n"/>
      <c r="O2829" s="20">
        <f>IF(A2829="","",SUMPRODUCT((A2829&gt;=Setup!$C$19:$C$30)*(A2829&lt;=Setup!$D$19:$D$30)*Setup!$A$19:$A$30))</f>
        <v/>
      </c>
      <c r="P2829" s="34">
        <f>IF(A2829="","",IF(G2829="Standard 15% (Box 1)",ROUND(H2829*Setup!$B$9,2),0))</f>
        <v/>
      </c>
      <c r="Q2829" s="34">
        <f>IF(A2829="","",I2829-P2829)</f>
        <v/>
      </c>
      <c r="R2829" s="23">
        <f>IF(A2829="","",IF(O2829=0,"Outside audit periods; ","")&amp;IF(G2829="","No VAT category; ","")&amp;IF(ABS(Q2829)&gt;Setup!$B$10,"VAT ≠ 15% × net; ","")&amp;IF(AND(F2829="B2B - VAT registered",NOT(AND(LEN(E2829)=15,LEFT(E2829,1)="3",RIGHT(E2829,1)="3",ISNUMBER(--E2829)))),"Invalid/missing customer VAT no; ","")&amp;IF(L2829&lt;&gt;"Yes","Not reported/cleared on FATOORA; ","")&amp;IF(AND(OR(G2829="Zero-rated domestic (Box 3)",G2829="Export (Box 4)"),N2829=""),"Zero-rate/export evidence missing; ","")&amp;IF(AND(C2829="Credit Note",H2829&gt;0),"Credit note should be negative; ","")&amp;IF(AND(C2829="Simplified Tax Invoice",F2829="B2B - VAT registered"),"Simplified invoice issued to VAT-registered B2B; ",""))</f>
        <v/>
      </c>
    </row>
    <row r="2830">
      <c r="A2830" s="17" t="n"/>
      <c r="B2830" s="14" t="n"/>
      <c r="C2830" s="14" t="n"/>
      <c r="D2830" s="14" t="n"/>
      <c r="E2830" s="16" t="n"/>
      <c r="F2830" s="14" t="n"/>
      <c r="G2830" s="14" t="n"/>
      <c r="H2830" s="19" t="n"/>
      <c r="I2830" s="19" t="n"/>
      <c r="J2830" s="34">
        <f>IF(A2830="","",H2830+I2830)</f>
        <v/>
      </c>
      <c r="K2830" s="14" t="n"/>
      <c r="L2830" s="14" t="n"/>
      <c r="M2830" s="14" t="n"/>
      <c r="N2830" s="14" t="n"/>
      <c r="O2830" s="20">
        <f>IF(A2830="","",SUMPRODUCT((A2830&gt;=Setup!$C$19:$C$30)*(A2830&lt;=Setup!$D$19:$D$30)*Setup!$A$19:$A$30))</f>
        <v/>
      </c>
      <c r="P2830" s="34">
        <f>IF(A2830="","",IF(G2830="Standard 15% (Box 1)",ROUND(H2830*Setup!$B$9,2),0))</f>
        <v/>
      </c>
      <c r="Q2830" s="34">
        <f>IF(A2830="","",I2830-P2830)</f>
        <v/>
      </c>
      <c r="R2830" s="23">
        <f>IF(A2830="","",IF(O2830=0,"Outside audit periods; ","")&amp;IF(G2830="","No VAT category; ","")&amp;IF(ABS(Q2830)&gt;Setup!$B$10,"VAT ≠ 15% × net; ","")&amp;IF(AND(F2830="B2B - VAT registered",NOT(AND(LEN(E2830)=15,LEFT(E2830,1)="3",RIGHT(E2830,1)="3",ISNUMBER(--E2830)))),"Invalid/missing customer VAT no; ","")&amp;IF(L2830&lt;&gt;"Yes","Not reported/cleared on FATOORA; ","")&amp;IF(AND(OR(G2830="Zero-rated domestic (Box 3)",G2830="Export (Box 4)"),N2830=""),"Zero-rate/export evidence missing; ","")&amp;IF(AND(C2830="Credit Note",H2830&gt;0),"Credit note should be negative; ","")&amp;IF(AND(C2830="Simplified Tax Invoice",F2830="B2B - VAT registered"),"Simplified invoice issued to VAT-registered B2B; ",""))</f>
        <v/>
      </c>
    </row>
    <row r="2831">
      <c r="A2831" s="17" t="n"/>
      <c r="B2831" s="14" t="n"/>
      <c r="C2831" s="14" t="n"/>
      <c r="D2831" s="14" t="n"/>
      <c r="E2831" s="16" t="n"/>
      <c r="F2831" s="14" t="n"/>
      <c r="G2831" s="14" t="n"/>
      <c r="H2831" s="19" t="n"/>
      <c r="I2831" s="19" t="n"/>
      <c r="J2831" s="34">
        <f>IF(A2831="","",H2831+I2831)</f>
        <v/>
      </c>
      <c r="K2831" s="14" t="n"/>
      <c r="L2831" s="14" t="n"/>
      <c r="M2831" s="14" t="n"/>
      <c r="N2831" s="14" t="n"/>
      <c r="O2831" s="20">
        <f>IF(A2831="","",SUMPRODUCT((A2831&gt;=Setup!$C$19:$C$30)*(A2831&lt;=Setup!$D$19:$D$30)*Setup!$A$19:$A$30))</f>
        <v/>
      </c>
      <c r="P2831" s="34">
        <f>IF(A2831="","",IF(G2831="Standard 15% (Box 1)",ROUND(H2831*Setup!$B$9,2),0))</f>
        <v/>
      </c>
      <c r="Q2831" s="34">
        <f>IF(A2831="","",I2831-P2831)</f>
        <v/>
      </c>
      <c r="R2831" s="23">
        <f>IF(A2831="","",IF(O2831=0,"Outside audit periods; ","")&amp;IF(G2831="","No VAT category; ","")&amp;IF(ABS(Q2831)&gt;Setup!$B$10,"VAT ≠ 15% × net; ","")&amp;IF(AND(F2831="B2B - VAT registered",NOT(AND(LEN(E2831)=15,LEFT(E2831,1)="3",RIGHT(E2831,1)="3",ISNUMBER(--E2831)))),"Invalid/missing customer VAT no; ","")&amp;IF(L2831&lt;&gt;"Yes","Not reported/cleared on FATOORA; ","")&amp;IF(AND(OR(G2831="Zero-rated domestic (Box 3)",G2831="Export (Box 4)"),N2831=""),"Zero-rate/export evidence missing; ","")&amp;IF(AND(C2831="Credit Note",H2831&gt;0),"Credit note should be negative; ","")&amp;IF(AND(C2831="Simplified Tax Invoice",F2831="B2B - VAT registered"),"Simplified invoice issued to VAT-registered B2B; ",""))</f>
        <v/>
      </c>
    </row>
    <row r="2832">
      <c r="A2832" s="17" t="n"/>
      <c r="B2832" s="14" t="n"/>
      <c r="C2832" s="14" t="n"/>
      <c r="D2832" s="14" t="n"/>
      <c r="E2832" s="16" t="n"/>
      <c r="F2832" s="14" t="n"/>
      <c r="G2832" s="14" t="n"/>
      <c r="H2832" s="19" t="n"/>
      <c r="I2832" s="19" t="n"/>
      <c r="J2832" s="34">
        <f>IF(A2832="","",H2832+I2832)</f>
        <v/>
      </c>
      <c r="K2832" s="14" t="n"/>
      <c r="L2832" s="14" t="n"/>
      <c r="M2832" s="14" t="n"/>
      <c r="N2832" s="14" t="n"/>
      <c r="O2832" s="20">
        <f>IF(A2832="","",SUMPRODUCT((A2832&gt;=Setup!$C$19:$C$30)*(A2832&lt;=Setup!$D$19:$D$30)*Setup!$A$19:$A$30))</f>
        <v/>
      </c>
      <c r="P2832" s="34">
        <f>IF(A2832="","",IF(G2832="Standard 15% (Box 1)",ROUND(H2832*Setup!$B$9,2),0))</f>
        <v/>
      </c>
      <c r="Q2832" s="34">
        <f>IF(A2832="","",I2832-P2832)</f>
        <v/>
      </c>
      <c r="R2832" s="23">
        <f>IF(A2832="","",IF(O2832=0,"Outside audit periods; ","")&amp;IF(G2832="","No VAT category; ","")&amp;IF(ABS(Q2832)&gt;Setup!$B$10,"VAT ≠ 15% × net; ","")&amp;IF(AND(F2832="B2B - VAT registered",NOT(AND(LEN(E2832)=15,LEFT(E2832,1)="3",RIGHT(E2832,1)="3",ISNUMBER(--E2832)))),"Invalid/missing customer VAT no; ","")&amp;IF(L2832&lt;&gt;"Yes","Not reported/cleared on FATOORA; ","")&amp;IF(AND(OR(G2832="Zero-rated domestic (Box 3)",G2832="Export (Box 4)"),N2832=""),"Zero-rate/export evidence missing; ","")&amp;IF(AND(C2832="Credit Note",H2832&gt;0),"Credit note should be negative; ","")&amp;IF(AND(C2832="Simplified Tax Invoice",F2832="B2B - VAT registered"),"Simplified invoice issued to VAT-registered B2B; ",""))</f>
        <v/>
      </c>
    </row>
    <row r="2833">
      <c r="A2833" s="17" t="n"/>
      <c r="B2833" s="14" t="n"/>
      <c r="C2833" s="14" t="n"/>
      <c r="D2833" s="14" t="n"/>
      <c r="E2833" s="16" t="n"/>
      <c r="F2833" s="14" t="n"/>
      <c r="G2833" s="14" t="n"/>
      <c r="H2833" s="19" t="n"/>
      <c r="I2833" s="19" t="n"/>
      <c r="J2833" s="34">
        <f>IF(A2833="","",H2833+I2833)</f>
        <v/>
      </c>
      <c r="K2833" s="14" t="n"/>
      <c r="L2833" s="14" t="n"/>
      <c r="M2833" s="14" t="n"/>
      <c r="N2833" s="14" t="n"/>
      <c r="O2833" s="20">
        <f>IF(A2833="","",SUMPRODUCT((A2833&gt;=Setup!$C$19:$C$30)*(A2833&lt;=Setup!$D$19:$D$30)*Setup!$A$19:$A$30))</f>
        <v/>
      </c>
      <c r="P2833" s="34">
        <f>IF(A2833="","",IF(G2833="Standard 15% (Box 1)",ROUND(H2833*Setup!$B$9,2),0))</f>
        <v/>
      </c>
      <c r="Q2833" s="34">
        <f>IF(A2833="","",I2833-P2833)</f>
        <v/>
      </c>
      <c r="R2833" s="23">
        <f>IF(A2833="","",IF(O2833=0,"Outside audit periods; ","")&amp;IF(G2833="","No VAT category; ","")&amp;IF(ABS(Q2833)&gt;Setup!$B$10,"VAT ≠ 15% × net; ","")&amp;IF(AND(F2833="B2B - VAT registered",NOT(AND(LEN(E2833)=15,LEFT(E2833,1)="3",RIGHT(E2833,1)="3",ISNUMBER(--E2833)))),"Invalid/missing customer VAT no; ","")&amp;IF(L2833&lt;&gt;"Yes","Not reported/cleared on FATOORA; ","")&amp;IF(AND(OR(G2833="Zero-rated domestic (Box 3)",G2833="Export (Box 4)"),N2833=""),"Zero-rate/export evidence missing; ","")&amp;IF(AND(C2833="Credit Note",H2833&gt;0),"Credit note should be negative; ","")&amp;IF(AND(C2833="Simplified Tax Invoice",F2833="B2B - VAT registered"),"Simplified invoice issued to VAT-registered B2B; ",""))</f>
        <v/>
      </c>
    </row>
    <row r="2834">
      <c r="A2834" s="17" t="n"/>
      <c r="B2834" s="14" t="n"/>
      <c r="C2834" s="14" t="n"/>
      <c r="D2834" s="14" t="n"/>
      <c r="E2834" s="16" t="n"/>
      <c r="F2834" s="14" t="n"/>
      <c r="G2834" s="14" t="n"/>
      <c r="H2834" s="19" t="n"/>
      <c r="I2834" s="19" t="n"/>
      <c r="J2834" s="34">
        <f>IF(A2834="","",H2834+I2834)</f>
        <v/>
      </c>
      <c r="K2834" s="14" t="n"/>
      <c r="L2834" s="14" t="n"/>
      <c r="M2834" s="14" t="n"/>
      <c r="N2834" s="14" t="n"/>
      <c r="O2834" s="20">
        <f>IF(A2834="","",SUMPRODUCT((A2834&gt;=Setup!$C$19:$C$30)*(A2834&lt;=Setup!$D$19:$D$30)*Setup!$A$19:$A$30))</f>
        <v/>
      </c>
      <c r="P2834" s="34">
        <f>IF(A2834="","",IF(G2834="Standard 15% (Box 1)",ROUND(H2834*Setup!$B$9,2),0))</f>
        <v/>
      </c>
      <c r="Q2834" s="34">
        <f>IF(A2834="","",I2834-P2834)</f>
        <v/>
      </c>
      <c r="R2834" s="23">
        <f>IF(A2834="","",IF(O2834=0,"Outside audit periods; ","")&amp;IF(G2834="","No VAT category; ","")&amp;IF(ABS(Q2834)&gt;Setup!$B$10,"VAT ≠ 15% × net; ","")&amp;IF(AND(F2834="B2B - VAT registered",NOT(AND(LEN(E2834)=15,LEFT(E2834,1)="3",RIGHT(E2834,1)="3",ISNUMBER(--E2834)))),"Invalid/missing customer VAT no; ","")&amp;IF(L2834&lt;&gt;"Yes","Not reported/cleared on FATOORA; ","")&amp;IF(AND(OR(G2834="Zero-rated domestic (Box 3)",G2834="Export (Box 4)"),N2834=""),"Zero-rate/export evidence missing; ","")&amp;IF(AND(C2834="Credit Note",H2834&gt;0),"Credit note should be negative; ","")&amp;IF(AND(C2834="Simplified Tax Invoice",F2834="B2B - VAT registered"),"Simplified invoice issued to VAT-registered B2B; ",""))</f>
        <v/>
      </c>
    </row>
    <row r="2835">
      <c r="A2835" s="17" t="n"/>
      <c r="B2835" s="14" t="n"/>
      <c r="C2835" s="14" t="n"/>
      <c r="D2835" s="14" t="n"/>
      <c r="E2835" s="16" t="n"/>
      <c r="F2835" s="14" t="n"/>
      <c r="G2835" s="14" t="n"/>
      <c r="H2835" s="19" t="n"/>
      <c r="I2835" s="19" t="n"/>
      <c r="J2835" s="34">
        <f>IF(A2835="","",H2835+I2835)</f>
        <v/>
      </c>
      <c r="K2835" s="14" t="n"/>
      <c r="L2835" s="14" t="n"/>
      <c r="M2835" s="14" t="n"/>
      <c r="N2835" s="14" t="n"/>
      <c r="O2835" s="20">
        <f>IF(A2835="","",SUMPRODUCT((A2835&gt;=Setup!$C$19:$C$30)*(A2835&lt;=Setup!$D$19:$D$30)*Setup!$A$19:$A$30))</f>
        <v/>
      </c>
      <c r="P2835" s="34">
        <f>IF(A2835="","",IF(G2835="Standard 15% (Box 1)",ROUND(H2835*Setup!$B$9,2),0))</f>
        <v/>
      </c>
      <c r="Q2835" s="34">
        <f>IF(A2835="","",I2835-P2835)</f>
        <v/>
      </c>
      <c r="R2835" s="23">
        <f>IF(A2835="","",IF(O2835=0,"Outside audit periods; ","")&amp;IF(G2835="","No VAT category; ","")&amp;IF(ABS(Q2835)&gt;Setup!$B$10,"VAT ≠ 15% × net; ","")&amp;IF(AND(F2835="B2B - VAT registered",NOT(AND(LEN(E2835)=15,LEFT(E2835,1)="3",RIGHT(E2835,1)="3",ISNUMBER(--E2835)))),"Invalid/missing customer VAT no; ","")&amp;IF(L2835&lt;&gt;"Yes","Not reported/cleared on FATOORA; ","")&amp;IF(AND(OR(G2835="Zero-rated domestic (Box 3)",G2835="Export (Box 4)"),N2835=""),"Zero-rate/export evidence missing; ","")&amp;IF(AND(C2835="Credit Note",H2835&gt;0),"Credit note should be negative; ","")&amp;IF(AND(C2835="Simplified Tax Invoice",F2835="B2B - VAT registered"),"Simplified invoice issued to VAT-registered B2B; ",""))</f>
        <v/>
      </c>
    </row>
    <row r="2836">
      <c r="A2836" s="17" t="n"/>
      <c r="B2836" s="14" t="n"/>
      <c r="C2836" s="14" t="n"/>
      <c r="D2836" s="14" t="n"/>
      <c r="E2836" s="16" t="n"/>
      <c r="F2836" s="14" t="n"/>
      <c r="G2836" s="14" t="n"/>
      <c r="H2836" s="19" t="n"/>
      <c r="I2836" s="19" t="n"/>
      <c r="J2836" s="34">
        <f>IF(A2836="","",H2836+I2836)</f>
        <v/>
      </c>
      <c r="K2836" s="14" t="n"/>
      <c r="L2836" s="14" t="n"/>
      <c r="M2836" s="14" t="n"/>
      <c r="N2836" s="14" t="n"/>
      <c r="O2836" s="20">
        <f>IF(A2836="","",SUMPRODUCT((A2836&gt;=Setup!$C$19:$C$30)*(A2836&lt;=Setup!$D$19:$D$30)*Setup!$A$19:$A$30))</f>
        <v/>
      </c>
      <c r="P2836" s="34">
        <f>IF(A2836="","",IF(G2836="Standard 15% (Box 1)",ROUND(H2836*Setup!$B$9,2),0))</f>
        <v/>
      </c>
      <c r="Q2836" s="34">
        <f>IF(A2836="","",I2836-P2836)</f>
        <v/>
      </c>
      <c r="R2836" s="23">
        <f>IF(A2836="","",IF(O2836=0,"Outside audit periods; ","")&amp;IF(G2836="","No VAT category; ","")&amp;IF(ABS(Q2836)&gt;Setup!$B$10,"VAT ≠ 15% × net; ","")&amp;IF(AND(F2836="B2B - VAT registered",NOT(AND(LEN(E2836)=15,LEFT(E2836,1)="3",RIGHT(E2836,1)="3",ISNUMBER(--E2836)))),"Invalid/missing customer VAT no; ","")&amp;IF(L2836&lt;&gt;"Yes","Not reported/cleared on FATOORA; ","")&amp;IF(AND(OR(G2836="Zero-rated domestic (Box 3)",G2836="Export (Box 4)"),N2836=""),"Zero-rate/export evidence missing; ","")&amp;IF(AND(C2836="Credit Note",H2836&gt;0),"Credit note should be negative; ","")&amp;IF(AND(C2836="Simplified Tax Invoice",F2836="B2B - VAT registered"),"Simplified invoice issued to VAT-registered B2B; ",""))</f>
        <v/>
      </c>
    </row>
    <row r="2837">
      <c r="A2837" s="17" t="n"/>
      <c r="B2837" s="14" t="n"/>
      <c r="C2837" s="14" t="n"/>
      <c r="D2837" s="14" t="n"/>
      <c r="E2837" s="16" t="n"/>
      <c r="F2837" s="14" t="n"/>
      <c r="G2837" s="14" t="n"/>
      <c r="H2837" s="19" t="n"/>
      <c r="I2837" s="19" t="n"/>
      <c r="J2837" s="34">
        <f>IF(A2837="","",H2837+I2837)</f>
        <v/>
      </c>
      <c r="K2837" s="14" t="n"/>
      <c r="L2837" s="14" t="n"/>
      <c r="M2837" s="14" t="n"/>
      <c r="N2837" s="14" t="n"/>
      <c r="O2837" s="20">
        <f>IF(A2837="","",SUMPRODUCT((A2837&gt;=Setup!$C$19:$C$30)*(A2837&lt;=Setup!$D$19:$D$30)*Setup!$A$19:$A$30))</f>
        <v/>
      </c>
      <c r="P2837" s="34">
        <f>IF(A2837="","",IF(G2837="Standard 15% (Box 1)",ROUND(H2837*Setup!$B$9,2),0))</f>
        <v/>
      </c>
      <c r="Q2837" s="34">
        <f>IF(A2837="","",I2837-P2837)</f>
        <v/>
      </c>
      <c r="R2837" s="23">
        <f>IF(A2837="","",IF(O2837=0,"Outside audit periods; ","")&amp;IF(G2837="","No VAT category; ","")&amp;IF(ABS(Q2837)&gt;Setup!$B$10,"VAT ≠ 15% × net; ","")&amp;IF(AND(F2837="B2B - VAT registered",NOT(AND(LEN(E2837)=15,LEFT(E2837,1)="3",RIGHT(E2837,1)="3",ISNUMBER(--E2837)))),"Invalid/missing customer VAT no; ","")&amp;IF(L2837&lt;&gt;"Yes","Not reported/cleared on FATOORA; ","")&amp;IF(AND(OR(G2837="Zero-rated domestic (Box 3)",G2837="Export (Box 4)"),N2837=""),"Zero-rate/export evidence missing; ","")&amp;IF(AND(C2837="Credit Note",H2837&gt;0),"Credit note should be negative; ","")&amp;IF(AND(C2837="Simplified Tax Invoice",F2837="B2B - VAT registered"),"Simplified invoice issued to VAT-registered B2B; ",""))</f>
        <v/>
      </c>
    </row>
    <row r="2838">
      <c r="A2838" s="17" t="n"/>
      <c r="B2838" s="14" t="n"/>
      <c r="C2838" s="14" t="n"/>
      <c r="D2838" s="14" t="n"/>
      <c r="E2838" s="16" t="n"/>
      <c r="F2838" s="14" t="n"/>
      <c r="G2838" s="14" t="n"/>
      <c r="H2838" s="19" t="n"/>
      <c r="I2838" s="19" t="n"/>
      <c r="J2838" s="34">
        <f>IF(A2838="","",H2838+I2838)</f>
        <v/>
      </c>
      <c r="K2838" s="14" t="n"/>
      <c r="L2838" s="14" t="n"/>
      <c r="M2838" s="14" t="n"/>
      <c r="N2838" s="14" t="n"/>
      <c r="O2838" s="20">
        <f>IF(A2838="","",SUMPRODUCT((A2838&gt;=Setup!$C$19:$C$30)*(A2838&lt;=Setup!$D$19:$D$30)*Setup!$A$19:$A$30))</f>
        <v/>
      </c>
      <c r="P2838" s="34">
        <f>IF(A2838="","",IF(G2838="Standard 15% (Box 1)",ROUND(H2838*Setup!$B$9,2),0))</f>
        <v/>
      </c>
      <c r="Q2838" s="34">
        <f>IF(A2838="","",I2838-P2838)</f>
        <v/>
      </c>
      <c r="R2838" s="23">
        <f>IF(A2838="","",IF(O2838=0,"Outside audit periods; ","")&amp;IF(G2838="","No VAT category; ","")&amp;IF(ABS(Q2838)&gt;Setup!$B$10,"VAT ≠ 15% × net; ","")&amp;IF(AND(F2838="B2B - VAT registered",NOT(AND(LEN(E2838)=15,LEFT(E2838,1)="3",RIGHT(E2838,1)="3",ISNUMBER(--E2838)))),"Invalid/missing customer VAT no; ","")&amp;IF(L2838&lt;&gt;"Yes","Not reported/cleared on FATOORA; ","")&amp;IF(AND(OR(G2838="Zero-rated domestic (Box 3)",G2838="Export (Box 4)"),N2838=""),"Zero-rate/export evidence missing; ","")&amp;IF(AND(C2838="Credit Note",H2838&gt;0),"Credit note should be negative; ","")&amp;IF(AND(C2838="Simplified Tax Invoice",F2838="B2B - VAT registered"),"Simplified invoice issued to VAT-registered B2B; ",""))</f>
        <v/>
      </c>
    </row>
    <row r="2839">
      <c r="A2839" s="17" t="n"/>
      <c r="B2839" s="14" t="n"/>
      <c r="C2839" s="14" t="n"/>
      <c r="D2839" s="14" t="n"/>
      <c r="E2839" s="16" t="n"/>
      <c r="F2839" s="14" t="n"/>
      <c r="G2839" s="14" t="n"/>
      <c r="H2839" s="19" t="n"/>
      <c r="I2839" s="19" t="n"/>
      <c r="J2839" s="34">
        <f>IF(A2839="","",H2839+I2839)</f>
        <v/>
      </c>
      <c r="K2839" s="14" t="n"/>
      <c r="L2839" s="14" t="n"/>
      <c r="M2839" s="14" t="n"/>
      <c r="N2839" s="14" t="n"/>
      <c r="O2839" s="20">
        <f>IF(A2839="","",SUMPRODUCT((A2839&gt;=Setup!$C$19:$C$30)*(A2839&lt;=Setup!$D$19:$D$30)*Setup!$A$19:$A$30))</f>
        <v/>
      </c>
      <c r="P2839" s="34">
        <f>IF(A2839="","",IF(G2839="Standard 15% (Box 1)",ROUND(H2839*Setup!$B$9,2),0))</f>
        <v/>
      </c>
      <c r="Q2839" s="34">
        <f>IF(A2839="","",I2839-P2839)</f>
        <v/>
      </c>
      <c r="R2839" s="23">
        <f>IF(A2839="","",IF(O2839=0,"Outside audit periods; ","")&amp;IF(G2839="","No VAT category; ","")&amp;IF(ABS(Q2839)&gt;Setup!$B$10,"VAT ≠ 15% × net; ","")&amp;IF(AND(F2839="B2B - VAT registered",NOT(AND(LEN(E2839)=15,LEFT(E2839,1)="3",RIGHT(E2839,1)="3",ISNUMBER(--E2839)))),"Invalid/missing customer VAT no; ","")&amp;IF(L2839&lt;&gt;"Yes","Not reported/cleared on FATOORA; ","")&amp;IF(AND(OR(G2839="Zero-rated domestic (Box 3)",G2839="Export (Box 4)"),N2839=""),"Zero-rate/export evidence missing; ","")&amp;IF(AND(C2839="Credit Note",H2839&gt;0),"Credit note should be negative; ","")&amp;IF(AND(C2839="Simplified Tax Invoice",F2839="B2B - VAT registered"),"Simplified invoice issued to VAT-registered B2B; ",""))</f>
        <v/>
      </c>
    </row>
    <row r="2840">
      <c r="A2840" s="17" t="n"/>
      <c r="B2840" s="14" t="n"/>
      <c r="C2840" s="14" t="n"/>
      <c r="D2840" s="14" t="n"/>
      <c r="E2840" s="16" t="n"/>
      <c r="F2840" s="14" t="n"/>
      <c r="G2840" s="14" t="n"/>
      <c r="H2840" s="19" t="n"/>
      <c r="I2840" s="19" t="n"/>
      <c r="J2840" s="34">
        <f>IF(A2840="","",H2840+I2840)</f>
        <v/>
      </c>
      <c r="K2840" s="14" t="n"/>
      <c r="L2840" s="14" t="n"/>
      <c r="M2840" s="14" t="n"/>
      <c r="N2840" s="14" t="n"/>
      <c r="O2840" s="20">
        <f>IF(A2840="","",SUMPRODUCT((A2840&gt;=Setup!$C$19:$C$30)*(A2840&lt;=Setup!$D$19:$D$30)*Setup!$A$19:$A$30))</f>
        <v/>
      </c>
      <c r="P2840" s="34">
        <f>IF(A2840="","",IF(G2840="Standard 15% (Box 1)",ROUND(H2840*Setup!$B$9,2),0))</f>
        <v/>
      </c>
      <c r="Q2840" s="34">
        <f>IF(A2840="","",I2840-P2840)</f>
        <v/>
      </c>
      <c r="R2840" s="23">
        <f>IF(A2840="","",IF(O2840=0,"Outside audit periods; ","")&amp;IF(G2840="","No VAT category; ","")&amp;IF(ABS(Q2840)&gt;Setup!$B$10,"VAT ≠ 15% × net; ","")&amp;IF(AND(F2840="B2B - VAT registered",NOT(AND(LEN(E2840)=15,LEFT(E2840,1)="3",RIGHT(E2840,1)="3",ISNUMBER(--E2840)))),"Invalid/missing customer VAT no; ","")&amp;IF(L2840&lt;&gt;"Yes","Not reported/cleared on FATOORA; ","")&amp;IF(AND(OR(G2840="Zero-rated domestic (Box 3)",G2840="Export (Box 4)"),N2840=""),"Zero-rate/export evidence missing; ","")&amp;IF(AND(C2840="Credit Note",H2840&gt;0),"Credit note should be negative; ","")&amp;IF(AND(C2840="Simplified Tax Invoice",F2840="B2B - VAT registered"),"Simplified invoice issued to VAT-registered B2B; ",""))</f>
        <v/>
      </c>
    </row>
    <row r="2841">
      <c r="A2841" s="17" t="n"/>
      <c r="B2841" s="14" t="n"/>
      <c r="C2841" s="14" t="n"/>
      <c r="D2841" s="14" t="n"/>
      <c r="E2841" s="16" t="n"/>
      <c r="F2841" s="14" t="n"/>
      <c r="G2841" s="14" t="n"/>
      <c r="H2841" s="19" t="n"/>
      <c r="I2841" s="19" t="n"/>
      <c r="J2841" s="34">
        <f>IF(A2841="","",H2841+I2841)</f>
        <v/>
      </c>
      <c r="K2841" s="14" t="n"/>
      <c r="L2841" s="14" t="n"/>
      <c r="M2841" s="14" t="n"/>
      <c r="N2841" s="14" t="n"/>
      <c r="O2841" s="20">
        <f>IF(A2841="","",SUMPRODUCT((A2841&gt;=Setup!$C$19:$C$30)*(A2841&lt;=Setup!$D$19:$D$30)*Setup!$A$19:$A$30))</f>
        <v/>
      </c>
      <c r="P2841" s="34">
        <f>IF(A2841="","",IF(G2841="Standard 15% (Box 1)",ROUND(H2841*Setup!$B$9,2),0))</f>
        <v/>
      </c>
      <c r="Q2841" s="34">
        <f>IF(A2841="","",I2841-P2841)</f>
        <v/>
      </c>
      <c r="R2841" s="23">
        <f>IF(A2841="","",IF(O2841=0,"Outside audit periods; ","")&amp;IF(G2841="","No VAT category; ","")&amp;IF(ABS(Q2841)&gt;Setup!$B$10,"VAT ≠ 15% × net; ","")&amp;IF(AND(F2841="B2B - VAT registered",NOT(AND(LEN(E2841)=15,LEFT(E2841,1)="3",RIGHT(E2841,1)="3",ISNUMBER(--E2841)))),"Invalid/missing customer VAT no; ","")&amp;IF(L2841&lt;&gt;"Yes","Not reported/cleared on FATOORA; ","")&amp;IF(AND(OR(G2841="Zero-rated domestic (Box 3)",G2841="Export (Box 4)"),N2841=""),"Zero-rate/export evidence missing; ","")&amp;IF(AND(C2841="Credit Note",H2841&gt;0),"Credit note should be negative; ","")&amp;IF(AND(C2841="Simplified Tax Invoice",F2841="B2B - VAT registered"),"Simplified invoice issued to VAT-registered B2B; ",""))</f>
        <v/>
      </c>
    </row>
    <row r="2842">
      <c r="A2842" s="17" t="n"/>
      <c r="B2842" s="14" t="n"/>
      <c r="C2842" s="14" t="n"/>
      <c r="D2842" s="14" t="n"/>
      <c r="E2842" s="16" t="n"/>
      <c r="F2842" s="14" t="n"/>
      <c r="G2842" s="14" t="n"/>
      <c r="H2842" s="19" t="n"/>
      <c r="I2842" s="19" t="n"/>
      <c r="J2842" s="34">
        <f>IF(A2842="","",H2842+I2842)</f>
        <v/>
      </c>
      <c r="K2842" s="14" t="n"/>
      <c r="L2842" s="14" t="n"/>
      <c r="M2842" s="14" t="n"/>
      <c r="N2842" s="14" t="n"/>
      <c r="O2842" s="20">
        <f>IF(A2842="","",SUMPRODUCT((A2842&gt;=Setup!$C$19:$C$30)*(A2842&lt;=Setup!$D$19:$D$30)*Setup!$A$19:$A$30))</f>
        <v/>
      </c>
      <c r="P2842" s="34">
        <f>IF(A2842="","",IF(G2842="Standard 15% (Box 1)",ROUND(H2842*Setup!$B$9,2),0))</f>
        <v/>
      </c>
      <c r="Q2842" s="34">
        <f>IF(A2842="","",I2842-P2842)</f>
        <v/>
      </c>
      <c r="R2842" s="23">
        <f>IF(A2842="","",IF(O2842=0,"Outside audit periods; ","")&amp;IF(G2842="","No VAT category; ","")&amp;IF(ABS(Q2842)&gt;Setup!$B$10,"VAT ≠ 15% × net; ","")&amp;IF(AND(F2842="B2B - VAT registered",NOT(AND(LEN(E2842)=15,LEFT(E2842,1)="3",RIGHT(E2842,1)="3",ISNUMBER(--E2842)))),"Invalid/missing customer VAT no; ","")&amp;IF(L2842&lt;&gt;"Yes","Not reported/cleared on FATOORA; ","")&amp;IF(AND(OR(G2842="Zero-rated domestic (Box 3)",G2842="Export (Box 4)"),N2842=""),"Zero-rate/export evidence missing; ","")&amp;IF(AND(C2842="Credit Note",H2842&gt;0),"Credit note should be negative; ","")&amp;IF(AND(C2842="Simplified Tax Invoice",F2842="B2B - VAT registered"),"Simplified invoice issued to VAT-registered B2B; ",""))</f>
        <v/>
      </c>
    </row>
    <row r="2843">
      <c r="A2843" s="17" t="n"/>
      <c r="B2843" s="14" t="n"/>
      <c r="C2843" s="14" t="n"/>
      <c r="D2843" s="14" t="n"/>
      <c r="E2843" s="16" t="n"/>
      <c r="F2843" s="14" t="n"/>
      <c r="G2843" s="14" t="n"/>
      <c r="H2843" s="19" t="n"/>
      <c r="I2843" s="19" t="n"/>
      <c r="J2843" s="34">
        <f>IF(A2843="","",H2843+I2843)</f>
        <v/>
      </c>
      <c r="K2843" s="14" t="n"/>
      <c r="L2843" s="14" t="n"/>
      <c r="M2843" s="14" t="n"/>
      <c r="N2843" s="14" t="n"/>
      <c r="O2843" s="20">
        <f>IF(A2843="","",SUMPRODUCT((A2843&gt;=Setup!$C$19:$C$30)*(A2843&lt;=Setup!$D$19:$D$30)*Setup!$A$19:$A$30))</f>
        <v/>
      </c>
      <c r="P2843" s="34">
        <f>IF(A2843="","",IF(G2843="Standard 15% (Box 1)",ROUND(H2843*Setup!$B$9,2),0))</f>
        <v/>
      </c>
      <c r="Q2843" s="34">
        <f>IF(A2843="","",I2843-P2843)</f>
        <v/>
      </c>
      <c r="R2843" s="23">
        <f>IF(A2843="","",IF(O2843=0,"Outside audit periods; ","")&amp;IF(G2843="","No VAT category; ","")&amp;IF(ABS(Q2843)&gt;Setup!$B$10,"VAT ≠ 15% × net; ","")&amp;IF(AND(F2843="B2B - VAT registered",NOT(AND(LEN(E2843)=15,LEFT(E2843,1)="3",RIGHT(E2843,1)="3",ISNUMBER(--E2843)))),"Invalid/missing customer VAT no; ","")&amp;IF(L2843&lt;&gt;"Yes","Not reported/cleared on FATOORA; ","")&amp;IF(AND(OR(G2843="Zero-rated domestic (Box 3)",G2843="Export (Box 4)"),N2843=""),"Zero-rate/export evidence missing; ","")&amp;IF(AND(C2843="Credit Note",H2843&gt;0),"Credit note should be negative; ","")&amp;IF(AND(C2843="Simplified Tax Invoice",F2843="B2B - VAT registered"),"Simplified invoice issued to VAT-registered B2B; ",""))</f>
        <v/>
      </c>
    </row>
    <row r="2844">
      <c r="A2844" s="17" t="n"/>
      <c r="B2844" s="14" t="n"/>
      <c r="C2844" s="14" t="n"/>
      <c r="D2844" s="14" t="n"/>
      <c r="E2844" s="16" t="n"/>
      <c r="F2844" s="14" t="n"/>
      <c r="G2844" s="14" t="n"/>
      <c r="H2844" s="19" t="n"/>
      <c r="I2844" s="19" t="n"/>
      <c r="J2844" s="34">
        <f>IF(A2844="","",H2844+I2844)</f>
        <v/>
      </c>
      <c r="K2844" s="14" t="n"/>
      <c r="L2844" s="14" t="n"/>
      <c r="M2844" s="14" t="n"/>
      <c r="N2844" s="14" t="n"/>
      <c r="O2844" s="20">
        <f>IF(A2844="","",SUMPRODUCT((A2844&gt;=Setup!$C$19:$C$30)*(A2844&lt;=Setup!$D$19:$D$30)*Setup!$A$19:$A$30))</f>
        <v/>
      </c>
      <c r="P2844" s="34">
        <f>IF(A2844="","",IF(G2844="Standard 15% (Box 1)",ROUND(H2844*Setup!$B$9,2),0))</f>
        <v/>
      </c>
      <c r="Q2844" s="34">
        <f>IF(A2844="","",I2844-P2844)</f>
        <v/>
      </c>
      <c r="R2844" s="23">
        <f>IF(A2844="","",IF(O2844=0,"Outside audit periods; ","")&amp;IF(G2844="","No VAT category; ","")&amp;IF(ABS(Q2844)&gt;Setup!$B$10,"VAT ≠ 15% × net; ","")&amp;IF(AND(F2844="B2B - VAT registered",NOT(AND(LEN(E2844)=15,LEFT(E2844,1)="3",RIGHT(E2844,1)="3",ISNUMBER(--E2844)))),"Invalid/missing customer VAT no; ","")&amp;IF(L2844&lt;&gt;"Yes","Not reported/cleared on FATOORA; ","")&amp;IF(AND(OR(G2844="Zero-rated domestic (Box 3)",G2844="Export (Box 4)"),N2844=""),"Zero-rate/export evidence missing; ","")&amp;IF(AND(C2844="Credit Note",H2844&gt;0),"Credit note should be negative; ","")&amp;IF(AND(C2844="Simplified Tax Invoice",F2844="B2B - VAT registered"),"Simplified invoice issued to VAT-registered B2B; ",""))</f>
        <v/>
      </c>
    </row>
    <row r="2845">
      <c r="A2845" s="17" t="n"/>
      <c r="B2845" s="14" t="n"/>
      <c r="C2845" s="14" t="n"/>
      <c r="D2845" s="14" t="n"/>
      <c r="E2845" s="16" t="n"/>
      <c r="F2845" s="14" t="n"/>
      <c r="G2845" s="14" t="n"/>
      <c r="H2845" s="19" t="n"/>
      <c r="I2845" s="19" t="n"/>
      <c r="J2845" s="34">
        <f>IF(A2845="","",H2845+I2845)</f>
        <v/>
      </c>
      <c r="K2845" s="14" t="n"/>
      <c r="L2845" s="14" t="n"/>
      <c r="M2845" s="14" t="n"/>
      <c r="N2845" s="14" t="n"/>
      <c r="O2845" s="20">
        <f>IF(A2845="","",SUMPRODUCT((A2845&gt;=Setup!$C$19:$C$30)*(A2845&lt;=Setup!$D$19:$D$30)*Setup!$A$19:$A$30))</f>
        <v/>
      </c>
      <c r="P2845" s="34">
        <f>IF(A2845="","",IF(G2845="Standard 15% (Box 1)",ROUND(H2845*Setup!$B$9,2),0))</f>
        <v/>
      </c>
      <c r="Q2845" s="34">
        <f>IF(A2845="","",I2845-P2845)</f>
        <v/>
      </c>
      <c r="R2845" s="23">
        <f>IF(A2845="","",IF(O2845=0,"Outside audit periods; ","")&amp;IF(G2845="","No VAT category; ","")&amp;IF(ABS(Q2845)&gt;Setup!$B$10,"VAT ≠ 15% × net; ","")&amp;IF(AND(F2845="B2B - VAT registered",NOT(AND(LEN(E2845)=15,LEFT(E2845,1)="3",RIGHT(E2845,1)="3",ISNUMBER(--E2845)))),"Invalid/missing customer VAT no; ","")&amp;IF(L2845&lt;&gt;"Yes","Not reported/cleared on FATOORA; ","")&amp;IF(AND(OR(G2845="Zero-rated domestic (Box 3)",G2845="Export (Box 4)"),N2845=""),"Zero-rate/export evidence missing; ","")&amp;IF(AND(C2845="Credit Note",H2845&gt;0),"Credit note should be negative; ","")&amp;IF(AND(C2845="Simplified Tax Invoice",F2845="B2B - VAT registered"),"Simplified invoice issued to VAT-registered B2B; ",""))</f>
        <v/>
      </c>
    </row>
    <row r="2846">
      <c r="A2846" s="17" t="n"/>
      <c r="B2846" s="14" t="n"/>
      <c r="C2846" s="14" t="n"/>
      <c r="D2846" s="14" t="n"/>
      <c r="E2846" s="16" t="n"/>
      <c r="F2846" s="14" t="n"/>
      <c r="G2846" s="14" t="n"/>
      <c r="H2846" s="19" t="n"/>
      <c r="I2846" s="19" t="n"/>
      <c r="J2846" s="34">
        <f>IF(A2846="","",H2846+I2846)</f>
        <v/>
      </c>
      <c r="K2846" s="14" t="n"/>
      <c r="L2846" s="14" t="n"/>
      <c r="M2846" s="14" t="n"/>
      <c r="N2846" s="14" t="n"/>
      <c r="O2846" s="20">
        <f>IF(A2846="","",SUMPRODUCT((A2846&gt;=Setup!$C$19:$C$30)*(A2846&lt;=Setup!$D$19:$D$30)*Setup!$A$19:$A$30))</f>
        <v/>
      </c>
      <c r="P2846" s="34">
        <f>IF(A2846="","",IF(G2846="Standard 15% (Box 1)",ROUND(H2846*Setup!$B$9,2),0))</f>
        <v/>
      </c>
      <c r="Q2846" s="34">
        <f>IF(A2846="","",I2846-P2846)</f>
        <v/>
      </c>
      <c r="R2846" s="23">
        <f>IF(A2846="","",IF(O2846=0,"Outside audit periods; ","")&amp;IF(G2846="","No VAT category; ","")&amp;IF(ABS(Q2846)&gt;Setup!$B$10,"VAT ≠ 15% × net; ","")&amp;IF(AND(F2846="B2B - VAT registered",NOT(AND(LEN(E2846)=15,LEFT(E2846,1)="3",RIGHT(E2846,1)="3",ISNUMBER(--E2846)))),"Invalid/missing customer VAT no; ","")&amp;IF(L2846&lt;&gt;"Yes","Not reported/cleared on FATOORA; ","")&amp;IF(AND(OR(G2846="Zero-rated domestic (Box 3)",G2846="Export (Box 4)"),N2846=""),"Zero-rate/export evidence missing; ","")&amp;IF(AND(C2846="Credit Note",H2846&gt;0),"Credit note should be negative; ","")&amp;IF(AND(C2846="Simplified Tax Invoice",F2846="B2B - VAT registered"),"Simplified invoice issued to VAT-registered B2B; ",""))</f>
        <v/>
      </c>
    </row>
    <row r="2847">
      <c r="A2847" s="17" t="n"/>
      <c r="B2847" s="14" t="n"/>
      <c r="C2847" s="14" t="n"/>
      <c r="D2847" s="14" t="n"/>
      <c r="E2847" s="16" t="n"/>
      <c r="F2847" s="14" t="n"/>
      <c r="G2847" s="14" t="n"/>
      <c r="H2847" s="19" t="n"/>
      <c r="I2847" s="19" t="n"/>
      <c r="J2847" s="34">
        <f>IF(A2847="","",H2847+I2847)</f>
        <v/>
      </c>
      <c r="K2847" s="14" t="n"/>
      <c r="L2847" s="14" t="n"/>
      <c r="M2847" s="14" t="n"/>
      <c r="N2847" s="14" t="n"/>
      <c r="O2847" s="20">
        <f>IF(A2847="","",SUMPRODUCT((A2847&gt;=Setup!$C$19:$C$30)*(A2847&lt;=Setup!$D$19:$D$30)*Setup!$A$19:$A$30))</f>
        <v/>
      </c>
      <c r="P2847" s="34">
        <f>IF(A2847="","",IF(G2847="Standard 15% (Box 1)",ROUND(H2847*Setup!$B$9,2),0))</f>
        <v/>
      </c>
      <c r="Q2847" s="34">
        <f>IF(A2847="","",I2847-P2847)</f>
        <v/>
      </c>
      <c r="R2847" s="23">
        <f>IF(A2847="","",IF(O2847=0,"Outside audit periods; ","")&amp;IF(G2847="","No VAT category; ","")&amp;IF(ABS(Q2847)&gt;Setup!$B$10,"VAT ≠ 15% × net; ","")&amp;IF(AND(F2847="B2B - VAT registered",NOT(AND(LEN(E2847)=15,LEFT(E2847,1)="3",RIGHT(E2847,1)="3",ISNUMBER(--E2847)))),"Invalid/missing customer VAT no; ","")&amp;IF(L2847&lt;&gt;"Yes","Not reported/cleared on FATOORA; ","")&amp;IF(AND(OR(G2847="Zero-rated domestic (Box 3)",G2847="Export (Box 4)"),N2847=""),"Zero-rate/export evidence missing; ","")&amp;IF(AND(C2847="Credit Note",H2847&gt;0),"Credit note should be negative; ","")&amp;IF(AND(C2847="Simplified Tax Invoice",F2847="B2B - VAT registered"),"Simplified invoice issued to VAT-registered B2B; ",""))</f>
        <v/>
      </c>
    </row>
    <row r="2848">
      <c r="A2848" s="17" t="n"/>
      <c r="B2848" s="14" t="n"/>
      <c r="C2848" s="14" t="n"/>
      <c r="D2848" s="14" t="n"/>
      <c r="E2848" s="16" t="n"/>
      <c r="F2848" s="14" t="n"/>
      <c r="G2848" s="14" t="n"/>
      <c r="H2848" s="19" t="n"/>
      <c r="I2848" s="19" t="n"/>
      <c r="J2848" s="34">
        <f>IF(A2848="","",H2848+I2848)</f>
        <v/>
      </c>
      <c r="K2848" s="14" t="n"/>
      <c r="L2848" s="14" t="n"/>
      <c r="M2848" s="14" t="n"/>
      <c r="N2848" s="14" t="n"/>
      <c r="O2848" s="20">
        <f>IF(A2848="","",SUMPRODUCT((A2848&gt;=Setup!$C$19:$C$30)*(A2848&lt;=Setup!$D$19:$D$30)*Setup!$A$19:$A$30))</f>
        <v/>
      </c>
      <c r="P2848" s="34">
        <f>IF(A2848="","",IF(G2848="Standard 15% (Box 1)",ROUND(H2848*Setup!$B$9,2),0))</f>
        <v/>
      </c>
      <c r="Q2848" s="34">
        <f>IF(A2848="","",I2848-P2848)</f>
        <v/>
      </c>
      <c r="R2848" s="23">
        <f>IF(A2848="","",IF(O2848=0,"Outside audit periods; ","")&amp;IF(G2848="","No VAT category; ","")&amp;IF(ABS(Q2848)&gt;Setup!$B$10,"VAT ≠ 15% × net; ","")&amp;IF(AND(F2848="B2B - VAT registered",NOT(AND(LEN(E2848)=15,LEFT(E2848,1)="3",RIGHT(E2848,1)="3",ISNUMBER(--E2848)))),"Invalid/missing customer VAT no; ","")&amp;IF(L2848&lt;&gt;"Yes","Not reported/cleared on FATOORA; ","")&amp;IF(AND(OR(G2848="Zero-rated domestic (Box 3)",G2848="Export (Box 4)"),N2848=""),"Zero-rate/export evidence missing; ","")&amp;IF(AND(C2848="Credit Note",H2848&gt;0),"Credit note should be negative; ","")&amp;IF(AND(C2848="Simplified Tax Invoice",F2848="B2B - VAT registered"),"Simplified invoice issued to VAT-registered B2B; ",""))</f>
        <v/>
      </c>
    </row>
    <row r="2849">
      <c r="A2849" s="17" t="n"/>
      <c r="B2849" s="14" t="n"/>
      <c r="C2849" s="14" t="n"/>
      <c r="D2849" s="14" t="n"/>
      <c r="E2849" s="16" t="n"/>
      <c r="F2849" s="14" t="n"/>
      <c r="G2849" s="14" t="n"/>
      <c r="H2849" s="19" t="n"/>
      <c r="I2849" s="19" t="n"/>
      <c r="J2849" s="34">
        <f>IF(A2849="","",H2849+I2849)</f>
        <v/>
      </c>
      <c r="K2849" s="14" t="n"/>
      <c r="L2849" s="14" t="n"/>
      <c r="M2849" s="14" t="n"/>
      <c r="N2849" s="14" t="n"/>
      <c r="O2849" s="20">
        <f>IF(A2849="","",SUMPRODUCT((A2849&gt;=Setup!$C$19:$C$30)*(A2849&lt;=Setup!$D$19:$D$30)*Setup!$A$19:$A$30))</f>
        <v/>
      </c>
      <c r="P2849" s="34">
        <f>IF(A2849="","",IF(G2849="Standard 15% (Box 1)",ROUND(H2849*Setup!$B$9,2),0))</f>
        <v/>
      </c>
      <c r="Q2849" s="34">
        <f>IF(A2849="","",I2849-P2849)</f>
        <v/>
      </c>
      <c r="R2849" s="23">
        <f>IF(A2849="","",IF(O2849=0,"Outside audit periods; ","")&amp;IF(G2849="","No VAT category; ","")&amp;IF(ABS(Q2849)&gt;Setup!$B$10,"VAT ≠ 15% × net; ","")&amp;IF(AND(F2849="B2B - VAT registered",NOT(AND(LEN(E2849)=15,LEFT(E2849,1)="3",RIGHT(E2849,1)="3",ISNUMBER(--E2849)))),"Invalid/missing customer VAT no; ","")&amp;IF(L2849&lt;&gt;"Yes","Not reported/cleared on FATOORA; ","")&amp;IF(AND(OR(G2849="Zero-rated domestic (Box 3)",G2849="Export (Box 4)"),N2849=""),"Zero-rate/export evidence missing; ","")&amp;IF(AND(C2849="Credit Note",H2849&gt;0),"Credit note should be negative; ","")&amp;IF(AND(C2849="Simplified Tax Invoice",F2849="B2B - VAT registered"),"Simplified invoice issued to VAT-registered B2B; ",""))</f>
        <v/>
      </c>
    </row>
    <row r="2850">
      <c r="A2850" s="17" t="n"/>
      <c r="B2850" s="14" t="n"/>
      <c r="C2850" s="14" t="n"/>
      <c r="D2850" s="14" t="n"/>
      <c r="E2850" s="16" t="n"/>
      <c r="F2850" s="14" t="n"/>
      <c r="G2850" s="14" t="n"/>
      <c r="H2850" s="19" t="n"/>
      <c r="I2850" s="19" t="n"/>
      <c r="J2850" s="34">
        <f>IF(A2850="","",H2850+I2850)</f>
        <v/>
      </c>
      <c r="K2850" s="14" t="n"/>
      <c r="L2850" s="14" t="n"/>
      <c r="M2850" s="14" t="n"/>
      <c r="N2850" s="14" t="n"/>
      <c r="O2850" s="20">
        <f>IF(A2850="","",SUMPRODUCT((A2850&gt;=Setup!$C$19:$C$30)*(A2850&lt;=Setup!$D$19:$D$30)*Setup!$A$19:$A$30))</f>
        <v/>
      </c>
      <c r="P2850" s="34">
        <f>IF(A2850="","",IF(G2850="Standard 15% (Box 1)",ROUND(H2850*Setup!$B$9,2),0))</f>
        <v/>
      </c>
      <c r="Q2850" s="34">
        <f>IF(A2850="","",I2850-P2850)</f>
        <v/>
      </c>
      <c r="R2850" s="23">
        <f>IF(A2850="","",IF(O2850=0,"Outside audit periods; ","")&amp;IF(G2850="","No VAT category; ","")&amp;IF(ABS(Q2850)&gt;Setup!$B$10,"VAT ≠ 15% × net; ","")&amp;IF(AND(F2850="B2B - VAT registered",NOT(AND(LEN(E2850)=15,LEFT(E2850,1)="3",RIGHT(E2850,1)="3",ISNUMBER(--E2850)))),"Invalid/missing customer VAT no; ","")&amp;IF(L2850&lt;&gt;"Yes","Not reported/cleared on FATOORA; ","")&amp;IF(AND(OR(G2850="Zero-rated domestic (Box 3)",G2850="Export (Box 4)"),N2850=""),"Zero-rate/export evidence missing; ","")&amp;IF(AND(C2850="Credit Note",H2850&gt;0),"Credit note should be negative; ","")&amp;IF(AND(C2850="Simplified Tax Invoice",F2850="B2B - VAT registered"),"Simplified invoice issued to VAT-registered B2B; ",""))</f>
        <v/>
      </c>
    </row>
    <row r="2851">
      <c r="A2851" s="17" t="n"/>
      <c r="B2851" s="14" t="n"/>
      <c r="C2851" s="14" t="n"/>
      <c r="D2851" s="14" t="n"/>
      <c r="E2851" s="16" t="n"/>
      <c r="F2851" s="14" t="n"/>
      <c r="G2851" s="14" t="n"/>
      <c r="H2851" s="19" t="n"/>
      <c r="I2851" s="19" t="n"/>
      <c r="J2851" s="34">
        <f>IF(A2851="","",H2851+I2851)</f>
        <v/>
      </c>
      <c r="K2851" s="14" t="n"/>
      <c r="L2851" s="14" t="n"/>
      <c r="M2851" s="14" t="n"/>
      <c r="N2851" s="14" t="n"/>
      <c r="O2851" s="20">
        <f>IF(A2851="","",SUMPRODUCT((A2851&gt;=Setup!$C$19:$C$30)*(A2851&lt;=Setup!$D$19:$D$30)*Setup!$A$19:$A$30))</f>
        <v/>
      </c>
      <c r="P2851" s="34">
        <f>IF(A2851="","",IF(G2851="Standard 15% (Box 1)",ROUND(H2851*Setup!$B$9,2),0))</f>
        <v/>
      </c>
      <c r="Q2851" s="34">
        <f>IF(A2851="","",I2851-P2851)</f>
        <v/>
      </c>
      <c r="R2851" s="23">
        <f>IF(A2851="","",IF(O2851=0,"Outside audit periods; ","")&amp;IF(G2851="","No VAT category; ","")&amp;IF(ABS(Q2851)&gt;Setup!$B$10,"VAT ≠ 15% × net; ","")&amp;IF(AND(F2851="B2B - VAT registered",NOT(AND(LEN(E2851)=15,LEFT(E2851,1)="3",RIGHT(E2851,1)="3",ISNUMBER(--E2851)))),"Invalid/missing customer VAT no; ","")&amp;IF(L2851&lt;&gt;"Yes","Not reported/cleared on FATOORA; ","")&amp;IF(AND(OR(G2851="Zero-rated domestic (Box 3)",G2851="Export (Box 4)"),N2851=""),"Zero-rate/export evidence missing; ","")&amp;IF(AND(C2851="Credit Note",H2851&gt;0),"Credit note should be negative; ","")&amp;IF(AND(C2851="Simplified Tax Invoice",F2851="B2B - VAT registered"),"Simplified invoice issued to VAT-registered B2B; ",""))</f>
        <v/>
      </c>
    </row>
    <row r="2852">
      <c r="A2852" s="17" t="n"/>
      <c r="B2852" s="14" t="n"/>
      <c r="C2852" s="14" t="n"/>
      <c r="D2852" s="14" t="n"/>
      <c r="E2852" s="16" t="n"/>
      <c r="F2852" s="14" t="n"/>
      <c r="G2852" s="14" t="n"/>
      <c r="H2852" s="19" t="n"/>
      <c r="I2852" s="19" t="n"/>
      <c r="J2852" s="34">
        <f>IF(A2852="","",H2852+I2852)</f>
        <v/>
      </c>
      <c r="K2852" s="14" t="n"/>
      <c r="L2852" s="14" t="n"/>
      <c r="M2852" s="14" t="n"/>
      <c r="N2852" s="14" t="n"/>
      <c r="O2852" s="20">
        <f>IF(A2852="","",SUMPRODUCT((A2852&gt;=Setup!$C$19:$C$30)*(A2852&lt;=Setup!$D$19:$D$30)*Setup!$A$19:$A$30))</f>
        <v/>
      </c>
      <c r="P2852" s="34">
        <f>IF(A2852="","",IF(G2852="Standard 15% (Box 1)",ROUND(H2852*Setup!$B$9,2),0))</f>
        <v/>
      </c>
      <c r="Q2852" s="34">
        <f>IF(A2852="","",I2852-P2852)</f>
        <v/>
      </c>
      <c r="R2852" s="23">
        <f>IF(A2852="","",IF(O2852=0,"Outside audit periods; ","")&amp;IF(G2852="","No VAT category; ","")&amp;IF(ABS(Q2852)&gt;Setup!$B$10,"VAT ≠ 15% × net; ","")&amp;IF(AND(F2852="B2B - VAT registered",NOT(AND(LEN(E2852)=15,LEFT(E2852,1)="3",RIGHT(E2852,1)="3",ISNUMBER(--E2852)))),"Invalid/missing customer VAT no; ","")&amp;IF(L2852&lt;&gt;"Yes","Not reported/cleared on FATOORA; ","")&amp;IF(AND(OR(G2852="Zero-rated domestic (Box 3)",G2852="Export (Box 4)"),N2852=""),"Zero-rate/export evidence missing; ","")&amp;IF(AND(C2852="Credit Note",H2852&gt;0),"Credit note should be negative; ","")&amp;IF(AND(C2852="Simplified Tax Invoice",F2852="B2B - VAT registered"),"Simplified invoice issued to VAT-registered B2B; ",""))</f>
        <v/>
      </c>
    </row>
    <row r="2853">
      <c r="A2853" s="17" t="n"/>
      <c r="B2853" s="14" t="n"/>
      <c r="C2853" s="14" t="n"/>
      <c r="D2853" s="14" t="n"/>
      <c r="E2853" s="16" t="n"/>
      <c r="F2853" s="14" t="n"/>
      <c r="G2853" s="14" t="n"/>
      <c r="H2853" s="19" t="n"/>
      <c r="I2853" s="19" t="n"/>
      <c r="J2853" s="34">
        <f>IF(A2853="","",H2853+I2853)</f>
        <v/>
      </c>
      <c r="K2853" s="14" t="n"/>
      <c r="L2853" s="14" t="n"/>
      <c r="M2853" s="14" t="n"/>
      <c r="N2853" s="14" t="n"/>
      <c r="O2853" s="20">
        <f>IF(A2853="","",SUMPRODUCT((A2853&gt;=Setup!$C$19:$C$30)*(A2853&lt;=Setup!$D$19:$D$30)*Setup!$A$19:$A$30))</f>
        <v/>
      </c>
      <c r="P2853" s="34">
        <f>IF(A2853="","",IF(G2853="Standard 15% (Box 1)",ROUND(H2853*Setup!$B$9,2),0))</f>
        <v/>
      </c>
      <c r="Q2853" s="34">
        <f>IF(A2853="","",I2853-P2853)</f>
        <v/>
      </c>
      <c r="R2853" s="23">
        <f>IF(A2853="","",IF(O2853=0,"Outside audit periods; ","")&amp;IF(G2853="","No VAT category; ","")&amp;IF(ABS(Q2853)&gt;Setup!$B$10,"VAT ≠ 15% × net; ","")&amp;IF(AND(F2853="B2B - VAT registered",NOT(AND(LEN(E2853)=15,LEFT(E2853,1)="3",RIGHT(E2853,1)="3",ISNUMBER(--E2853)))),"Invalid/missing customer VAT no; ","")&amp;IF(L2853&lt;&gt;"Yes","Not reported/cleared on FATOORA; ","")&amp;IF(AND(OR(G2853="Zero-rated domestic (Box 3)",G2853="Export (Box 4)"),N2853=""),"Zero-rate/export evidence missing; ","")&amp;IF(AND(C2853="Credit Note",H2853&gt;0),"Credit note should be negative; ","")&amp;IF(AND(C2853="Simplified Tax Invoice",F2853="B2B - VAT registered"),"Simplified invoice issued to VAT-registered B2B; ",""))</f>
        <v/>
      </c>
    </row>
    <row r="2854">
      <c r="A2854" s="17" t="n"/>
      <c r="B2854" s="14" t="n"/>
      <c r="C2854" s="14" t="n"/>
      <c r="D2854" s="14" t="n"/>
      <c r="E2854" s="16" t="n"/>
      <c r="F2854" s="14" t="n"/>
      <c r="G2854" s="14" t="n"/>
      <c r="H2854" s="19" t="n"/>
      <c r="I2854" s="19" t="n"/>
      <c r="J2854" s="34">
        <f>IF(A2854="","",H2854+I2854)</f>
        <v/>
      </c>
      <c r="K2854" s="14" t="n"/>
      <c r="L2854" s="14" t="n"/>
      <c r="M2854" s="14" t="n"/>
      <c r="N2854" s="14" t="n"/>
      <c r="O2854" s="20">
        <f>IF(A2854="","",SUMPRODUCT((A2854&gt;=Setup!$C$19:$C$30)*(A2854&lt;=Setup!$D$19:$D$30)*Setup!$A$19:$A$30))</f>
        <v/>
      </c>
      <c r="P2854" s="34">
        <f>IF(A2854="","",IF(G2854="Standard 15% (Box 1)",ROUND(H2854*Setup!$B$9,2),0))</f>
        <v/>
      </c>
      <c r="Q2854" s="34">
        <f>IF(A2854="","",I2854-P2854)</f>
        <v/>
      </c>
      <c r="R2854" s="23">
        <f>IF(A2854="","",IF(O2854=0,"Outside audit periods; ","")&amp;IF(G2854="","No VAT category; ","")&amp;IF(ABS(Q2854)&gt;Setup!$B$10,"VAT ≠ 15% × net; ","")&amp;IF(AND(F2854="B2B - VAT registered",NOT(AND(LEN(E2854)=15,LEFT(E2854,1)="3",RIGHT(E2854,1)="3",ISNUMBER(--E2854)))),"Invalid/missing customer VAT no; ","")&amp;IF(L2854&lt;&gt;"Yes","Not reported/cleared on FATOORA; ","")&amp;IF(AND(OR(G2854="Zero-rated domestic (Box 3)",G2854="Export (Box 4)"),N2854=""),"Zero-rate/export evidence missing; ","")&amp;IF(AND(C2854="Credit Note",H2854&gt;0),"Credit note should be negative; ","")&amp;IF(AND(C2854="Simplified Tax Invoice",F2854="B2B - VAT registered"),"Simplified invoice issued to VAT-registered B2B; ",""))</f>
        <v/>
      </c>
    </row>
    <row r="2855">
      <c r="A2855" s="17" t="n"/>
      <c r="B2855" s="14" t="n"/>
      <c r="C2855" s="14" t="n"/>
      <c r="D2855" s="14" t="n"/>
      <c r="E2855" s="16" t="n"/>
      <c r="F2855" s="14" t="n"/>
      <c r="G2855" s="14" t="n"/>
      <c r="H2855" s="19" t="n"/>
      <c r="I2855" s="19" t="n"/>
      <c r="J2855" s="34">
        <f>IF(A2855="","",H2855+I2855)</f>
        <v/>
      </c>
      <c r="K2855" s="14" t="n"/>
      <c r="L2855" s="14" t="n"/>
      <c r="M2855" s="14" t="n"/>
      <c r="N2855" s="14" t="n"/>
      <c r="O2855" s="20">
        <f>IF(A2855="","",SUMPRODUCT((A2855&gt;=Setup!$C$19:$C$30)*(A2855&lt;=Setup!$D$19:$D$30)*Setup!$A$19:$A$30))</f>
        <v/>
      </c>
      <c r="P2855" s="34">
        <f>IF(A2855="","",IF(G2855="Standard 15% (Box 1)",ROUND(H2855*Setup!$B$9,2),0))</f>
        <v/>
      </c>
      <c r="Q2855" s="34">
        <f>IF(A2855="","",I2855-P2855)</f>
        <v/>
      </c>
      <c r="R2855" s="23">
        <f>IF(A2855="","",IF(O2855=0,"Outside audit periods; ","")&amp;IF(G2855="","No VAT category; ","")&amp;IF(ABS(Q2855)&gt;Setup!$B$10,"VAT ≠ 15% × net; ","")&amp;IF(AND(F2855="B2B - VAT registered",NOT(AND(LEN(E2855)=15,LEFT(E2855,1)="3",RIGHT(E2855,1)="3",ISNUMBER(--E2855)))),"Invalid/missing customer VAT no; ","")&amp;IF(L2855&lt;&gt;"Yes","Not reported/cleared on FATOORA; ","")&amp;IF(AND(OR(G2855="Zero-rated domestic (Box 3)",G2855="Export (Box 4)"),N2855=""),"Zero-rate/export evidence missing; ","")&amp;IF(AND(C2855="Credit Note",H2855&gt;0),"Credit note should be negative; ","")&amp;IF(AND(C2855="Simplified Tax Invoice",F2855="B2B - VAT registered"),"Simplified invoice issued to VAT-registered B2B; ",""))</f>
        <v/>
      </c>
    </row>
    <row r="2856">
      <c r="A2856" s="17" t="n"/>
      <c r="B2856" s="14" t="n"/>
      <c r="C2856" s="14" t="n"/>
      <c r="D2856" s="14" t="n"/>
      <c r="E2856" s="16" t="n"/>
      <c r="F2856" s="14" t="n"/>
      <c r="G2856" s="14" t="n"/>
      <c r="H2856" s="19" t="n"/>
      <c r="I2856" s="19" t="n"/>
      <c r="J2856" s="34">
        <f>IF(A2856="","",H2856+I2856)</f>
        <v/>
      </c>
      <c r="K2856" s="14" t="n"/>
      <c r="L2856" s="14" t="n"/>
      <c r="M2856" s="14" t="n"/>
      <c r="N2856" s="14" t="n"/>
      <c r="O2856" s="20">
        <f>IF(A2856="","",SUMPRODUCT((A2856&gt;=Setup!$C$19:$C$30)*(A2856&lt;=Setup!$D$19:$D$30)*Setup!$A$19:$A$30))</f>
        <v/>
      </c>
      <c r="P2856" s="34">
        <f>IF(A2856="","",IF(G2856="Standard 15% (Box 1)",ROUND(H2856*Setup!$B$9,2),0))</f>
        <v/>
      </c>
      <c r="Q2856" s="34">
        <f>IF(A2856="","",I2856-P2856)</f>
        <v/>
      </c>
      <c r="R2856" s="23">
        <f>IF(A2856="","",IF(O2856=0,"Outside audit periods; ","")&amp;IF(G2856="","No VAT category; ","")&amp;IF(ABS(Q2856)&gt;Setup!$B$10,"VAT ≠ 15% × net; ","")&amp;IF(AND(F2856="B2B - VAT registered",NOT(AND(LEN(E2856)=15,LEFT(E2856,1)="3",RIGHT(E2856,1)="3",ISNUMBER(--E2856)))),"Invalid/missing customer VAT no; ","")&amp;IF(L2856&lt;&gt;"Yes","Not reported/cleared on FATOORA; ","")&amp;IF(AND(OR(G2856="Zero-rated domestic (Box 3)",G2856="Export (Box 4)"),N2856=""),"Zero-rate/export evidence missing; ","")&amp;IF(AND(C2856="Credit Note",H2856&gt;0),"Credit note should be negative; ","")&amp;IF(AND(C2856="Simplified Tax Invoice",F2856="B2B - VAT registered"),"Simplified invoice issued to VAT-registered B2B; ",""))</f>
        <v/>
      </c>
    </row>
    <row r="2857">
      <c r="A2857" s="17" t="n"/>
      <c r="B2857" s="14" t="n"/>
      <c r="C2857" s="14" t="n"/>
      <c r="D2857" s="14" t="n"/>
      <c r="E2857" s="16" t="n"/>
      <c r="F2857" s="14" t="n"/>
      <c r="G2857" s="14" t="n"/>
      <c r="H2857" s="19" t="n"/>
      <c r="I2857" s="19" t="n"/>
      <c r="J2857" s="34">
        <f>IF(A2857="","",H2857+I2857)</f>
        <v/>
      </c>
      <c r="K2857" s="14" t="n"/>
      <c r="L2857" s="14" t="n"/>
      <c r="M2857" s="14" t="n"/>
      <c r="N2857" s="14" t="n"/>
      <c r="O2857" s="20">
        <f>IF(A2857="","",SUMPRODUCT((A2857&gt;=Setup!$C$19:$C$30)*(A2857&lt;=Setup!$D$19:$D$30)*Setup!$A$19:$A$30))</f>
        <v/>
      </c>
      <c r="P2857" s="34">
        <f>IF(A2857="","",IF(G2857="Standard 15% (Box 1)",ROUND(H2857*Setup!$B$9,2),0))</f>
        <v/>
      </c>
      <c r="Q2857" s="34">
        <f>IF(A2857="","",I2857-P2857)</f>
        <v/>
      </c>
      <c r="R2857" s="23">
        <f>IF(A2857="","",IF(O2857=0,"Outside audit periods; ","")&amp;IF(G2857="","No VAT category; ","")&amp;IF(ABS(Q2857)&gt;Setup!$B$10,"VAT ≠ 15% × net; ","")&amp;IF(AND(F2857="B2B - VAT registered",NOT(AND(LEN(E2857)=15,LEFT(E2857,1)="3",RIGHT(E2857,1)="3",ISNUMBER(--E2857)))),"Invalid/missing customer VAT no; ","")&amp;IF(L2857&lt;&gt;"Yes","Not reported/cleared on FATOORA; ","")&amp;IF(AND(OR(G2857="Zero-rated domestic (Box 3)",G2857="Export (Box 4)"),N2857=""),"Zero-rate/export evidence missing; ","")&amp;IF(AND(C2857="Credit Note",H2857&gt;0),"Credit note should be negative; ","")&amp;IF(AND(C2857="Simplified Tax Invoice",F2857="B2B - VAT registered"),"Simplified invoice issued to VAT-registered B2B; ",""))</f>
        <v/>
      </c>
    </row>
    <row r="2858">
      <c r="A2858" s="17" t="n"/>
      <c r="B2858" s="14" t="n"/>
      <c r="C2858" s="14" t="n"/>
      <c r="D2858" s="14" t="n"/>
      <c r="E2858" s="16" t="n"/>
      <c r="F2858" s="14" t="n"/>
      <c r="G2858" s="14" t="n"/>
      <c r="H2858" s="19" t="n"/>
      <c r="I2858" s="19" t="n"/>
      <c r="J2858" s="34">
        <f>IF(A2858="","",H2858+I2858)</f>
        <v/>
      </c>
      <c r="K2858" s="14" t="n"/>
      <c r="L2858" s="14" t="n"/>
      <c r="M2858" s="14" t="n"/>
      <c r="N2858" s="14" t="n"/>
      <c r="O2858" s="20">
        <f>IF(A2858="","",SUMPRODUCT((A2858&gt;=Setup!$C$19:$C$30)*(A2858&lt;=Setup!$D$19:$D$30)*Setup!$A$19:$A$30))</f>
        <v/>
      </c>
      <c r="P2858" s="34">
        <f>IF(A2858="","",IF(G2858="Standard 15% (Box 1)",ROUND(H2858*Setup!$B$9,2),0))</f>
        <v/>
      </c>
      <c r="Q2858" s="34">
        <f>IF(A2858="","",I2858-P2858)</f>
        <v/>
      </c>
      <c r="R2858" s="23">
        <f>IF(A2858="","",IF(O2858=0,"Outside audit periods; ","")&amp;IF(G2858="","No VAT category; ","")&amp;IF(ABS(Q2858)&gt;Setup!$B$10,"VAT ≠ 15% × net; ","")&amp;IF(AND(F2858="B2B - VAT registered",NOT(AND(LEN(E2858)=15,LEFT(E2858,1)="3",RIGHT(E2858,1)="3",ISNUMBER(--E2858)))),"Invalid/missing customer VAT no; ","")&amp;IF(L2858&lt;&gt;"Yes","Not reported/cleared on FATOORA; ","")&amp;IF(AND(OR(G2858="Zero-rated domestic (Box 3)",G2858="Export (Box 4)"),N2858=""),"Zero-rate/export evidence missing; ","")&amp;IF(AND(C2858="Credit Note",H2858&gt;0),"Credit note should be negative; ","")&amp;IF(AND(C2858="Simplified Tax Invoice",F2858="B2B - VAT registered"),"Simplified invoice issued to VAT-registered B2B; ",""))</f>
        <v/>
      </c>
    </row>
    <row r="2859">
      <c r="A2859" s="17" t="n"/>
      <c r="B2859" s="14" t="n"/>
      <c r="C2859" s="14" t="n"/>
      <c r="D2859" s="14" t="n"/>
      <c r="E2859" s="16" t="n"/>
      <c r="F2859" s="14" t="n"/>
      <c r="G2859" s="14" t="n"/>
      <c r="H2859" s="19" t="n"/>
      <c r="I2859" s="19" t="n"/>
      <c r="J2859" s="34">
        <f>IF(A2859="","",H2859+I2859)</f>
        <v/>
      </c>
      <c r="K2859" s="14" t="n"/>
      <c r="L2859" s="14" t="n"/>
      <c r="M2859" s="14" t="n"/>
      <c r="N2859" s="14" t="n"/>
      <c r="O2859" s="20">
        <f>IF(A2859="","",SUMPRODUCT((A2859&gt;=Setup!$C$19:$C$30)*(A2859&lt;=Setup!$D$19:$D$30)*Setup!$A$19:$A$30))</f>
        <v/>
      </c>
      <c r="P2859" s="34">
        <f>IF(A2859="","",IF(G2859="Standard 15% (Box 1)",ROUND(H2859*Setup!$B$9,2),0))</f>
        <v/>
      </c>
      <c r="Q2859" s="34">
        <f>IF(A2859="","",I2859-P2859)</f>
        <v/>
      </c>
      <c r="R2859" s="23">
        <f>IF(A2859="","",IF(O2859=0,"Outside audit periods; ","")&amp;IF(G2859="","No VAT category; ","")&amp;IF(ABS(Q2859)&gt;Setup!$B$10,"VAT ≠ 15% × net; ","")&amp;IF(AND(F2859="B2B - VAT registered",NOT(AND(LEN(E2859)=15,LEFT(E2859,1)="3",RIGHT(E2859,1)="3",ISNUMBER(--E2859)))),"Invalid/missing customer VAT no; ","")&amp;IF(L2859&lt;&gt;"Yes","Not reported/cleared on FATOORA; ","")&amp;IF(AND(OR(G2859="Zero-rated domestic (Box 3)",G2859="Export (Box 4)"),N2859=""),"Zero-rate/export evidence missing; ","")&amp;IF(AND(C2859="Credit Note",H2859&gt;0),"Credit note should be negative; ","")&amp;IF(AND(C2859="Simplified Tax Invoice",F2859="B2B - VAT registered"),"Simplified invoice issued to VAT-registered B2B; ",""))</f>
        <v/>
      </c>
    </row>
    <row r="2860">
      <c r="A2860" s="17" t="n"/>
      <c r="B2860" s="14" t="n"/>
      <c r="C2860" s="14" t="n"/>
      <c r="D2860" s="14" t="n"/>
      <c r="E2860" s="16" t="n"/>
      <c r="F2860" s="14" t="n"/>
      <c r="G2860" s="14" t="n"/>
      <c r="H2860" s="19" t="n"/>
      <c r="I2860" s="19" t="n"/>
      <c r="J2860" s="34">
        <f>IF(A2860="","",H2860+I2860)</f>
        <v/>
      </c>
      <c r="K2860" s="14" t="n"/>
      <c r="L2860" s="14" t="n"/>
      <c r="M2860" s="14" t="n"/>
      <c r="N2860" s="14" t="n"/>
      <c r="O2860" s="20">
        <f>IF(A2860="","",SUMPRODUCT((A2860&gt;=Setup!$C$19:$C$30)*(A2860&lt;=Setup!$D$19:$D$30)*Setup!$A$19:$A$30))</f>
        <v/>
      </c>
      <c r="P2860" s="34">
        <f>IF(A2860="","",IF(G2860="Standard 15% (Box 1)",ROUND(H2860*Setup!$B$9,2),0))</f>
        <v/>
      </c>
      <c r="Q2860" s="34">
        <f>IF(A2860="","",I2860-P2860)</f>
        <v/>
      </c>
      <c r="R2860" s="23">
        <f>IF(A2860="","",IF(O2860=0,"Outside audit periods; ","")&amp;IF(G2860="","No VAT category; ","")&amp;IF(ABS(Q2860)&gt;Setup!$B$10,"VAT ≠ 15% × net; ","")&amp;IF(AND(F2860="B2B - VAT registered",NOT(AND(LEN(E2860)=15,LEFT(E2860,1)="3",RIGHT(E2860,1)="3",ISNUMBER(--E2860)))),"Invalid/missing customer VAT no; ","")&amp;IF(L2860&lt;&gt;"Yes","Not reported/cleared on FATOORA; ","")&amp;IF(AND(OR(G2860="Zero-rated domestic (Box 3)",G2860="Export (Box 4)"),N2860=""),"Zero-rate/export evidence missing; ","")&amp;IF(AND(C2860="Credit Note",H2860&gt;0),"Credit note should be negative; ","")&amp;IF(AND(C2860="Simplified Tax Invoice",F2860="B2B - VAT registered"),"Simplified invoice issued to VAT-registered B2B; ",""))</f>
        <v/>
      </c>
    </row>
    <row r="2861">
      <c r="A2861" s="17" t="n"/>
      <c r="B2861" s="14" t="n"/>
      <c r="C2861" s="14" t="n"/>
      <c r="D2861" s="14" t="n"/>
      <c r="E2861" s="16" t="n"/>
      <c r="F2861" s="14" t="n"/>
      <c r="G2861" s="14" t="n"/>
      <c r="H2861" s="19" t="n"/>
      <c r="I2861" s="19" t="n"/>
      <c r="J2861" s="34">
        <f>IF(A2861="","",H2861+I2861)</f>
        <v/>
      </c>
      <c r="K2861" s="14" t="n"/>
      <c r="L2861" s="14" t="n"/>
      <c r="M2861" s="14" t="n"/>
      <c r="N2861" s="14" t="n"/>
      <c r="O2861" s="20">
        <f>IF(A2861="","",SUMPRODUCT((A2861&gt;=Setup!$C$19:$C$30)*(A2861&lt;=Setup!$D$19:$D$30)*Setup!$A$19:$A$30))</f>
        <v/>
      </c>
      <c r="P2861" s="34">
        <f>IF(A2861="","",IF(G2861="Standard 15% (Box 1)",ROUND(H2861*Setup!$B$9,2),0))</f>
        <v/>
      </c>
      <c r="Q2861" s="34">
        <f>IF(A2861="","",I2861-P2861)</f>
        <v/>
      </c>
      <c r="R2861" s="23">
        <f>IF(A2861="","",IF(O2861=0,"Outside audit periods; ","")&amp;IF(G2861="","No VAT category; ","")&amp;IF(ABS(Q2861)&gt;Setup!$B$10,"VAT ≠ 15% × net; ","")&amp;IF(AND(F2861="B2B - VAT registered",NOT(AND(LEN(E2861)=15,LEFT(E2861,1)="3",RIGHT(E2861,1)="3",ISNUMBER(--E2861)))),"Invalid/missing customer VAT no; ","")&amp;IF(L2861&lt;&gt;"Yes","Not reported/cleared on FATOORA; ","")&amp;IF(AND(OR(G2861="Zero-rated domestic (Box 3)",G2861="Export (Box 4)"),N2861=""),"Zero-rate/export evidence missing; ","")&amp;IF(AND(C2861="Credit Note",H2861&gt;0),"Credit note should be negative; ","")&amp;IF(AND(C2861="Simplified Tax Invoice",F2861="B2B - VAT registered"),"Simplified invoice issued to VAT-registered B2B; ",""))</f>
        <v/>
      </c>
    </row>
    <row r="2862">
      <c r="A2862" s="17" t="n"/>
      <c r="B2862" s="14" t="n"/>
      <c r="C2862" s="14" t="n"/>
      <c r="D2862" s="14" t="n"/>
      <c r="E2862" s="16" t="n"/>
      <c r="F2862" s="14" t="n"/>
      <c r="G2862" s="14" t="n"/>
      <c r="H2862" s="19" t="n"/>
      <c r="I2862" s="19" t="n"/>
      <c r="J2862" s="34">
        <f>IF(A2862="","",H2862+I2862)</f>
        <v/>
      </c>
      <c r="K2862" s="14" t="n"/>
      <c r="L2862" s="14" t="n"/>
      <c r="M2862" s="14" t="n"/>
      <c r="N2862" s="14" t="n"/>
      <c r="O2862" s="20">
        <f>IF(A2862="","",SUMPRODUCT((A2862&gt;=Setup!$C$19:$C$30)*(A2862&lt;=Setup!$D$19:$D$30)*Setup!$A$19:$A$30))</f>
        <v/>
      </c>
      <c r="P2862" s="34">
        <f>IF(A2862="","",IF(G2862="Standard 15% (Box 1)",ROUND(H2862*Setup!$B$9,2),0))</f>
        <v/>
      </c>
      <c r="Q2862" s="34">
        <f>IF(A2862="","",I2862-P2862)</f>
        <v/>
      </c>
      <c r="R2862" s="23">
        <f>IF(A2862="","",IF(O2862=0,"Outside audit periods; ","")&amp;IF(G2862="","No VAT category; ","")&amp;IF(ABS(Q2862)&gt;Setup!$B$10,"VAT ≠ 15% × net; ","")&amp;IF(AND(F2862="B2B - VAT registered",NOT(AND(LEN(E2862)=15,LEFT(E2862,1)="3",RIGHT(E2862,1)="3",ISNUMBER(--E2862)))),"Invalid/missing customer VAT no; ","")&amp;IF(L2862&lt;&gt;"Yes","Not reported/cleared on FATOORA; ","")&amp;IF(AND(OR(G2862="Zero-rated domestic (Box 3)",G2862="Export (Box 4)"),N2862=""),"Zero-rate/export evidence missing; ","")&amp;IF(AND(C2862="Credit Note",H2862&gt;0),"Credit note should be negative; ","")&amp;IF(AND(C2862="Simplified Tax Invoice",F2862="B2B - VAT registered"),"Simplified invoice issued to VAT-registered B2B; ",""))</f>
        <v/>
      </c>
    </row>
    <row r="2863">
      <c r="A2863" s="17" t="n"/>
      <c r="B2863" s="14" t="n"/>
      <c r="C2863" s="14" t="n"/>
      <c r="D2863" s="14" t="n"/>
      <c r="E2863" s="16" t="n"/>
      <c r="F2863" s="14" t="n"/>
      <c r="G2863" s="14" t="n"/>
      <c r="H2863" s="19" t="n"/>
      <c r="I2863" s="19" t="n"/>
      <c r="J2863" s="34">
        <f>IF(A2863="","",H2863+I2863)</f>
        <v/>
      </c>
      <c r="K2863" s="14" t="n"/>
      <c r="L2863" s="14" t="n"/>
      <c r="M2863" s="14" t="n"/>
      <c r="N2863" s="14" t="n"/>
      <c r="O2863" s="20">
        <f>IF(A2863="","",SUMPRODUCT((A2863&gt;=Setup!$C$19:$C$30)*(A2863&lt;=Setup!$D$19:$D$30)*Setup!$A$19:$A$30))</f>
        <v/>
      </c>
      <c r="P2863" s="34">
        <f>IF(A2863="","",IF(G2863="Standard 15% (Box 1)",ROUND(H2863*Setup!$B$9,2),0))</f>
        <v/>
      </c>
      <c r="Q2863" s="34">
        <f>IF(A2863="","",I2863-P2863)</f>
        <v/>
      </c>
      <c r="R2863" s="23">
        <f>IF(A2863="","",IF(O2863=0,"Outside audit periods; ","")&amp;IF(G2863="","No VAT category; ","")&amp;IF(ABS(Q2863)&gt;Setup!$B$10,"VAT ≠ 15% × net; ","")&amp;IF(AND(F2863="B2B - VAT registered",NOT(AND(LEN(E2863)=15,LEFT(E2863,1)="3",RIGHT(E2863,1)="3",ISNUMBER(--E2863)))),"Invalid/missing customer VAT no; ","")&amp;IF(L2863&lt;&gt;"Yes","Not reported/cleared on FATOORA; ","")&amp;IF(AND(OR(G2863="Zero-rated domestic (Box 3)",G2863="Export (Box 4)"),N2863=""),"Zero-rate/export evidence missing; ","")&amp;IF(AND(C2863="Credit Note",H2863&gt;0),"Credit note should be negative; ","")&amp;IF(AND(C2863="Simplified Tax Invoice",F2863="B2B - VAT registered"),"Simplified invoice issued to VAT-registered B2B; ",""))</f>
        <v/>
      </c>
    </row>
    <row r="2864">
      <c r="A2864" s="17" t="n"/>
      <c r="B2864" s="14" t="n"/>
      <c r="C2864" s="14" t="n"/>
      <c r="D2864" s="14" t="n"/>
      <c r="E2864" s="16" t="n"/>
      <c r="F2864" s="14" t="n"/>
      <c r="G2864" s="14" t="n"/>
      <c r="H2864" s="19" t="n"/>
      <c r="I2864" s="19" t="n"/>
      <c r="J2864" s="34">
        <f>IF(A2864="","",H2864+I2864)</f>
        <v/>
      </c>
      <c r="K2864" s="14" t="n"/>
      <c r="L2864" s="14" t="n"/>
      <c r="M2864" s="14" t="n"/>
      <c r="N2864" s="14" t="n"/>
      <c r="O2864" s="20">
        <f>IF(A2864="","",SUMPRODUCT((A2864&gt;=Setup!$C$19:$C$30)*(A2864&lt;=Setup!$D$19:$D$30)*Setup!$A$19:$A$30))</f>
        <v/>
      </c>
      <c r="P2864" s="34">
        <f>IF(A2864="","",IF(G2864="Standard 15% (Box 1)",ROUND(H2864*Setup!$B$9,2),0))</f>
        <v/>
      </c>
      <c r="Q2864" s="34">
        <f>IF(A2864="","",I2864-P2864)</f>
        <v/>
      </c>
      <c r="R2864" s="23">
        <f>IF(A2864="","",IF(O2864=0,"Outside audit periods; ","")&amp;IF(G2864="","No VAT category; ","")&amp;IF(ABS(Q2864)&gt;Setup!$B$10,"VAT ≠ 15% × net; ","")&amp;IF(AND(F2864="B2B - VAT registered",NOT(AND(LEN(E2864)=15,LEFT(E2864,1)="3",RIGHT(E2864,1)="3",ISNUMBER(--E2864)))),"Invalid/missing customer VAT no; ","")&amp;IF(L2864&lt;&gt;"Yes","Not reported/cleared on FATOORA; ","")&amp;IF(AND(OR(G2864="Zero-rated domestic (Box 3)",G2864="Export (Box 4)"),N2864=""),"Zero-rate/export evidence missing; ","")&amp;IF(AND(C2864="Credit Note",H2864&gt;0),"Credit note should be negative; ","")&amp;IF(AND(C2864="Simplified Tax Invoice",F2864="B2B - VAT registered"),"Simplified invoice issued to VAT-registered B2B; ",""))</f>
        <v/>
      </c>
    </row>
    <row r="2865">
      <c r="A2865" s="17" t="n"/>
      <c r="B2865" s="14" t="n"/>
      <c r="C2865" s="14" t="n"/>
      <c r="D2865" s="14" t="n"/>
      <c r="E2865" s="16" t="n"/>
      <c r="F2865" s="14" t="n"/>
      <c r="G2865" s="14" t="n"/>
      <c r="H2865" s="19" t="n"/>
      <c r="I2865" s="19" t="n"/>
      <c r="J2865" s="34">
        <f>IF(A2865="","",H2865+I2865)</f>
        <v/>
      </c>
      <c r="K2865" s="14" t="n"/>
      <c r="L2865" s="14" t="n"/>
      <c r="M2865" s="14" t="n"/>
      <c r="N2865" s="14" t="n"/>
      <c r="O2865" s="20">
        <f>IF(A2865="","",SUMPRODUCT((A2865&gt;=Setup!$C$19:$C$30)*(A2865&lt;=Setup!$D$19:$D$30)*Setup!$A$19:$A$30))</f>
        <v/>
      </c>
      <c r="P2865" s="34">
        <f>IF(A2865="","",IF(G2865="Standard 15% (Box 1)",ROUND(H2865*Setup!$B$9,2),0))</f>
        <v/>
      </c>
      <c r="Q2865" s="34">
        <f>IF(A2865="","",I2865-P2865)</f>
        <v/>
      </c>
      <c r="R2865" s="23">
        <f>IF(A2865="","",IF(O2865=0,"Outside audit periods; ","")&amp;IF(G2865="","No VAT category; ","")&amp;IF(ABS(Q2865)&gt;Setup!$B$10,"VAT ≠ 15% × net; ","")&amp;IF(AND(F2865="B2B - VAT registered",NOT(AND(LEN(E2865)=15,LEFT(E2865,1)="3",RIGHT(E2865,1)="3",ISNUMBER(--E2865)))),"Invalid/missing customer VAT no; ","")&amp;IF(L2865&lt;&gt;"Yes","Not reported/cleared on FATOORA; ","")&amp;IF(AND(OR(G2865="Zero-rated domestic (Box 3)",G2865="Export (Box 4)"),N2865=""),"Zero-rate/export evidence missing; ","")&amp;IF(AND(C2865="Credit Note",H2865&gt;0),"Credit note should be negative; ","")&amp;IF(AND(C2865="Simplified Tax Invoice",F2865="B2B - VAT registered"),"Simplified invoice issued to VAT-registered B2B; ",""))</f>
        <v/>
      </c>
    </row>
    <row r="2866">
      <c r="A2866" s="17" t="n"/>
      <c r="B2866" s="14" t="n"/>
      <c r="C2866" s="14" t="n"/>
      <c r="D2866" s="14" t="n"/>
      <c r="E2866" s="16" t="n"/>
      <c r="F2866" s="14" t="n"/>
      <c r="G2866" s="14" t="n"/>
      <c r="H2866" s="19" t="n"/>
      <c r="I2866" s="19" t="n"/>
      <c r="J2866" s="34">
        <f>IF(A2866="","",H2866+I2866)</f>
        <v/>
      </c>
      <c r="K2866" s="14" t="n"/>
      <c r="L2866" s="14" t="n"/>
      <c r="M2866" s="14" t="n"/>
      <c r="N2866" s="14" t="n"/>
      <c r="O2866" s="20">
        <f>IF(A2866="","",SUMPRODUCT((A2866&gt;=Setup!$C$19:$C$30)*(A2866&lt;=Setup!$D$19:$D$30)*Setup!$A$19:$A$30))</f>
        <v/>
      </c>
      <c r="P2866" s="34">
        <f>IF(A2866="","",IF(G2866="Standard 15% (Box 1)",ROUND(H2866*Setup!$B$9,2),0))</f>
        <v/>
      </c>
      <c r="Q2866" s="34">
        <f>IF(A2866="","",I2866-P2866)</f>
        <v/>
      </c>
      <c r="R2866" s="23">
        <f>IF(A2866="","",IF(O2866=0,"Outside audit periods; ","")&amp;IF(G2866="","No VAT category; ","")&amp;IF(ABS(Q2866)&gt;Setup!$B$10,"VAT ≠ 15% × net; ","")&amp;IF(AND(F2866="B2B - VAT registered",NOT(AND(LEN(E2866)=15,LEFT(E2866,1)="3",RIGHT(E2866,1)="3",ISNUMBER(--E2866)))),"Invalid/missing customer VAT no; ","")&amp;IF(L2866&lt;&gt;"Yes","Not reported/cleared on FATOORA; ","")&amp;IF(AND(OR(G2866="Zero-rated domestic (Box 3)",G2866="Export (Box 4)"),N2866=""),"Zero-rate/export evidence missing; ","")&amp;IF(AND(C2866="Credit Note",H2866&gt;0),"Credit note should be negative; ","")&amp;IF(AND(C2866="Simplified Tax Invoice",F2866="B2B - VAT registered"),"Simplified invoice issued to VAT-registered B2B; ",""))</f>
        <v/>
      </c>
    </row>
    <row r="2867">
      <c r="A2867" s="17" t="n"/>
      <c r="B2867" s="14" t="n"/>
      <c r="C2867" s="14" t="n"/>
      <c r="D2867" s="14" t="n"/>
      <c r="E2867" s="16" t="n"/>
      <c r="F2867" s="14" t="n"/>
      <c r="G2867" s="14" t="n"/>
      <c r="H2867" s="19" t="n"/>
      <c r="I2867" s="19" t="n"/>
      <c r="J2867" s="34">
        <f>IF(A2867="","",H2867+I2867)</f>
        <v/>
      </c>
      <c r="K2867" s="14" t="n"/>
      <c r="L2867" s="14" t="n"/>
      <c r="M2867" s="14" t="n"/>
      <c r="N2867" s="14" t="n"/>
      <c r="O2867" s="20">
        <f>IF(A2867="","",SUMPRODUCT((A2867&gt;=Setup!$C$19:$C$30)*(A2867&lt;=Setup!$D$19:$D$30)*Setup!$A$19:$A$30))</f>
        <v/>
      </c>
      <c r="P2867" s="34">
        <f>IF(A2867="","",IF(G2867="Standard 15% (Box 1)",ROUND(H2867*Setup!$B$9,2),0))</f>
        <v/>
      </c>
      <c r="Q2867" s="34">
        <f>IF(A2867="","",I2867-P2867)</f>
        <v/>
      </c>
      <c r="R2867" s="23">
        <f>IF(A2867="","",IF(O2867=0,"Outside audit periods; ","")&amp;IF(G2867="","No VAT category; ","")&amp;IF(ABS(Q2867)&gt;Setup!$B$10,"VAT ≠ 15% × net; ","")&amp;IF(AND(F2867="B2B - VAT registered",NOT(AND(LEN(E2867)=15,LEFT(E2867,1)="3",RIGHT(E2867,1)="3",ISNUMBER(--E2867)))),"Invalid/missing customer VAT no; ","")&amp;IF(L2867&lt;&gt;"Yes","Not reported/cleared on FATOORA; ","")&amp;IF(AND(OR(G2867="Zero-rated domestic (Box 3)",G2867="Export (Box 4)"),N2867=""),"Zero-rate/export evidence missing; ","")&amp;IF(AND(C2867="Credit Note",H2867&gt;0),"Credit note should be negative; ","")&amp;IF(AND(C2867="Simplified Tax Invoice",F2867="B2B - VAT registered"),"Simplified invoice issued to VAT-registered B2B; ",""))</f>
        <v/>
      </c>
    </row>
    <row r="2868">
      <c r="A2868" s="17" t="n"/>
      <c r="B2868" s="14" t="n"/>
      <c r="C2868" s="14" t="n"/>
      <c r="D2868" s="14" t="n"/>
      <c r="E2868" s="16" t="n"/>
      <c r="F2868" s="14" t="n"/>
      <c r="G2868" s="14" t="n"/>
      <c r="H2868" s="19" t="n"/>
      <c r="I2868" s="19" t="n"/>
      <c r="J2868" s="34">
        <f>IF(A2868="","",H2868+I2868)</f>
        <v/>
      </c>
      <c r="K2868" s="14" t="n"/>
      <c r="L2868" s="14" t="n"/>
      <c r="M2868" s="14" t="n"/>
      <c r="N2868" s="14" t="n"/>
      <c r="O2868" s="20">
        <f>IF(A2868="","",SUMPRODUCT((A2868&gt;=Setup!$C$19:$C$30)*(A2868&lt;=Setup!$D$19:$D$30)*Setup!$A$19:$A$30))</f>
        <v/>
      </c>
      <c r="P2868" s="34">
        <f>IF(A2868="","",IF(G2868="Standard 15% (Box 1)",ROUND(H2868*Setup!$B$9,2),0))</f>
        <v/>
      </c>
      <c r="Q2868" s="34">
        <f>IF(A2868="","",I2868-P2868)</f>
        <v/>
      </c>
      <c r="R2868" s="23">
        <f>IF(A2868="","",IF(O2868=0,"Outside audit periods; ","")&amp;IF(G2868="","No VAT category; ","")&amp;IF(ABS(Q2868)&gt;Setup!$B$10,"VAT ≠ 15% × net; ","")&amp;IF(AND(F2868="B2B - VAT registered",NOT(AND(LEN(E2868)=15,LEFT(E2868,1)="3",RIGHT(E2868,1)="3",ISNUMBER(--E2868)))),"Invalid/missing customer VAT no; ","")&amp;IF(L2868&lt;&gt;"Yes","Not reported/cleared on FATOORA; ","")&amp;IF(AND(OR(G2868="Zero-rated domestic (Box 3)",G2868="Export (Box 4)"),N2868=""),"Zero-rate/export evidence missing; ","")&amp;IF(AND(C2868="Credit Note",H2868&gt;0),"Credit note should be negative; ","")&amp;IF(AND(C2868="Simplified Tax Invoice",F2868="B2B - VAT registered"),"Simplified invoice issued to VAT-registered B2B; ",""))</f>
        <v/>
      </c>
    </row>
    <row r="2869">
      <c r="A2869" s="17" t="n"/>
      <c r="B2869" s="14" t="n"/>
      <c r="C2869" s="14" t="n"/>
      <c r="D2869" s="14" t="n"/>
      <c r="E2869" s="16" t="n"/>
      <c r="F2869" s="14" t="n"/>
      <c r="G2869" s="14" t="n"/>
      <c r="H2869" s="19" t="n"/>
      <c r="I2869" s="19" t="n"/>
      <c r="J2869" s="34">
        <f>IF(A2869="","",H2869+I2869)</f>
        <v/>
      </c>
      <c r="K2869" s="14" t="n"/>
      <c r="L2869" s="14" t="n"/>
      <c r="M2869" s="14" t="n"/>
      <c r="N2869" s="14" t="n"/>
      <c r="O2869" s="20">
        <f>IF(A2869="","",SUMPRODUCT((A2869&gt;=Setup!$C$19:$C$30)*(A2869&lt;=Setup!$D$19:$D$30)*Setup!$A$19:$A$30))</f>
        <v/>
      </c>
      <c r="P2869" s="34">
        <f>IF(A2869="","",IF(G2869="Standard 15% (Box 1)",ROUND(H2869*Setup!$B$9,2),0))</f>
        <v/>
      </c>
      <c r="Q2869" s="34">
        <f>IF(A2869="","",I2869-P2869)</f>
        <v/>
      </c>
      <c r="R2869" s="23">
        <f>IF(A2869="","",IF(O2869=0,"Outside audit periods; ","")&amp;IF(G2869="","No VAT category; ","")&amp;IF(ABS(Q2869)&gt;Setup!$B$10,"VAT ≠ 15% × net; ","")&amp;IF(AND(F2869="B2B - VAT registered",NOT(AND(LEN(E2869)=15,LEFT(E2869,1)="3",RIGHT(E2869,1)="3",ISNUMBER(--E2869)))),"Invalid/missing customer VAT no; ","")&amp;IF(L2869&lt;&gt;"Yes","Not reported/cleared on FATOORA; ","")&amp;IF(AND(OR(G2869="Zero-rated domestic (Box 3)",G2869="Export (Box 4)"),N2869=""),"Zero-rate/export evidence missing; ","")&amp;IF(AND(C2869="Credit Note",H2869&gt;0),"Credit note should be negative; ","")&amp;IF(AND(C2869="Simplified Tax Invoice",F2869="B2B - VAT registered"),"Simplified invoice issued to VAT-registered B2B; ",""))</f>
        <v/>
      </c>
    </row>
    <row r="2870">
      <c r="A2870" s="17" t="n"/>
      <c r="B2870" s="14" t="n"/>
      <c r="C2870" s="14" t="n"/>
      <c r="D2870" s="14" t="n"/>
      <c r="E2870" s="16" t="n"/>
      <c r="F2870" s="14" t="n"/>
      <c r="G2870" s="14" t="n"/>
      <c r="H2870" s="19" t="n"/>
      <c r="I2870" s="19" t="n"/>
      <c r="J2870" s="34">
        <f>IF(A2870="","",H2870+I2870)</f>
        <v/>
      </c>
      <c r="K2870" s="14" t="n"/>
      <c r="L2870" s="14" t="n"/>
      <c r="M2870" s="14" t="n"/>
      <c r="N2870" s="14" t="n"/>
      <c r="O2870" s="20">
        <f>IF(A2870="","",SUMPRODUCT((A2870&gt;=Setup!$C$19:$C$30)*(A2870&lt;=Setup!$D$19:$D$30)*Setup!$A$19:$A$30))</f>
        <v/>
      </c>
      <c r="P2870" s="34">
        <f>IF(A2870="","",IF(G2870="Standard 15% (Box 1)",ROUND(H2870*Setup!$B$9,2),0))</f>
        <v/>
      </c>
      <c r="Q2870" s="34">
        <f>IF(A2870="","",I2870-P2870)</f>
        <v/>
      </c>
      <c r="R2870" s="23">
        <f>IF(A2870="","",IF(O2870=0,"Outside audit periods; ","")&amp;IF(G2870="","No VAT category; ","")&amp;IF(ABS(Q2870)&gt;Setup!$B$10,"VAT ≠ 15% × net; ","")&amp;IF(AND(F2870="B2B - VAT registered",NOT(AND(LEN(E2870)=15,LEFT(E2870,1)="3",RIGHT(E2870,1)="3",ISNUMBER(--E2870)))),"Invalid/missing customer VAT no; ","")&amp;IF(L2870&lt;&gt;"Yes","Not reported/cleared on FATOORA; ","")&amp;IF(AND(OR(G2870="Zero-rated domestic (Box 3)",G2870="Export (Box 4)"),N2870=""),"Zero-rate/export evidence missing; ","")&amp;IF(AND(C2870="Credit Note",H2870&gt;0),"Credit note should be negative; ","")&amp;IF(AND(C2870="Simplified Tax Invoice",F2870="B2B - VAT registered"),"Simplified invoice issued to VAT-registered B2B; ",""))</f>
        <v/>
      </c>
    </row>
    <row r="2871">
      <c r="A2871" s="17" t="n"/>
      <c r="B2871" s="14" t="n"/>
      <c r="C2871" s="14" t="n"/>
      <c r="D2871" s="14" t="n"/>
      <c r="E2871" s="16" t="n"/>
      <c r="F2871" s="14" t="n"/>
      <c r="G2871" s="14" t="n"/>
      <c r="H2871" s="19" t="n"/>
      <c r="I2871" s="19" t="n"/>
      <c r="J2871" s="34">
        <f>IF(A2871="","",H2871+I2871)</f>
        <v/>
      </c>
      <c r="K2871" s="14" t="n"/>
      <c r="L2871" s="14" t="n"/>
      <c r="M2871" s="14" t="n"/>
      <c r="N2871" s="14" t="n"/>
      <c r="O2871" s="20">
        <f>IF(A2871="","",SUMPRODUCT((A2871&gt;=Setup!$C$19:$C$30)*(A2871&lt;=Setup!$D$19:$D$30)*Setup!$A$19:$A$30))</f>
        <v/>
      </c>
      <c r="P2871" s="34">
        <f>IF(A2871="","",IF(G2871="Standard 15% (Box 1)",ROUND(H2871*Setup!$B$9,2),0))</f>
        <v/>
      </c>
      <c r="Q2871" s="34">
        <f>IF(A2871="","",I2871-P2871)</f>
        <v/>
      </c>
      <c r="R2871" s="23">
        <f>IF(A2871="","",IF(O2871=0,"Outside audit periods; ","")&amp;IF(G2871="","No VAT category; ","")&amp;IF(ABS(Q2871)&gt;Setup!$B$10,"VAT ≠ 15% × net; ","")&amp;IF(AND(F2871="B2B - VAT registered",NOT(AND(LEN(E2871)=15,LEFT(E2871,1)="3",RIGHT(E2871,1)="3",ISNUMBER(--E2871)))),"Invalid/missing customer VAT no; ","")&amp;IF(L2871&lt;&gt;"Yes","Not reported/cleared on FATOORA; ","")&amp;IF(AND(OR(G2871="Zero-rated domestic (Box 3)",G2871="Export (Box 4)"),N2871=""),"Zero-rate/export evidence missing; ","")&amp;IF(AND(C2871="Credit Note",H2871&gt;0),"Credit note should be negative; ","")&amp;IF(AND(C2871="Simplified Tax Invoice",F2871="B2B - VAT registered"),"Simplified invoice issued to VAT-registered B2B; ",""))</f>
        <v/>
      </c>
    </row>
    <row r="2872">
      <c r="A2872" s="17" t="n"/>
      <c r="B2872" s="14" t="n"/>
      <c r="C2872" s="14" t="n"/>
      <c r="D2872" s="14" t="n"/>
      <c r="E2872" s="16" t="n"/>
      <c r="F2872" s="14" t="n"/>
      <c r="G2872" s="14" t="n"/>
      <c r="H2872" s="19" t="n"/>
      <c r="I2872" s="19" t="n"/>
      <c r="J2872" s="34">
        <f>IF(A2872="","",H2872+I2872)</f>
        <v/>
      </c>
      <c r="K2872" s="14" t="n"/>
      <c r="L2872" s="14" t="n"/>
      <c r="M2872" s="14" t="n"/>
      <c r="N2872" s="14" t="n"/>
      <c r="O2872" s="20">
        <f>IF(A2872="","",SUMPRODUCT((A2872&gt;=Setup!$C$19:$C$30)*(A2872&lt;=Setup!$D$19:$D$30)*Setup!$A$19:$A$30))</f>
        <v/>
      </c>
      <c r="P2872" s="34">
        <f>IF(A2872="","",IF(G2872="Standard 15% (Box 1)",ROUND(H2872*Setup!$B$9,2),0))</f>
        <v/>
      </c>
      <c r="Q2872" s="34">
        <f>IF(A2872="","",I2872-P2872)</f>
        <v/>
      </c>
      <c r="R2872" s="23">
        <f>IF(A2872="","",IF(O2872=0,"Outside audit periods; ","")&amp;IF(G2872="","No VAT category; ","")&amp;IF(ABS(Q2872)&gt;Setup!$B$10,"VAT ≠ 15% × net; ","")&amp;IF(AND(F2872="B2B - VAT registered",NOT(AND(LEN(E2872)=15,LEFT(E2872,1)="3",RIGHT(E2872,1)="3",ISNUMBER(--E2872)))),"Invalid/missing customer VAT no; ","")&amp;IF(L2872&lt;&gt;"Yes","Not reported/cleared on FATOORA; ","")&amp;IF(AND(OR(G2872="Zero-rated domestic (Box 3)",G2872="Export (Box 4)"),N2872=""),"Zero-rate/export evidence missing; ","")&amp;IF(AND(C2872="Credit Note",H2872&gt;0),"Credit note should be negative; ","")&amp;IF(AND(C2872="Simplified Tax Invoice",F2872="B2B - VAT registered"),"Simplified invoice issued to VAT-registered B2B; ",""))</f>
        <v/>
      </c>
    </row>
    <row r="2873">
      <c r="A2873" s="17" t="n"/>
      <c r="B2873" s="14" t="n"/>
      <c r="C2873" s="14" t="n"/>
      <c r="D2873" s="14" t="n"/>
      <c r="E2873" s="16" t="n"/>
      <c r="F2873" s="14" t="n"/>
      <c r="G2873" s="14" t="n"/>
      <c r="H2873" s="19" t="n"/>
      <c r="I2873" s="19" t="n"/>
      <c r="J2873" s="34">
        <f>IF(A2873="","",H2873+I2873)</f>
        <v/>
      </c>
      <c r="K2873" s="14" t="n"/>
      <c r="L2873" s="14" t="n"/>
      <c r="M2873" s="14" t="n"/>
      <c r="N2873" s="14" t="n"/>
      <c r="O2873" s="20">
        <f>IF(A2873="","",SUMPRODUCT((A2873&gt;=Setup!$C$19:$C$30)*(A2873&lt;=Setup!$D$19:$D$30)*Setup!$A$19:$A$30))</f>
        <v/>
      </c>
      <c r="P2873" s="34">
        <f>IF(A2873="","",IF(G2873="Standard 15% (Box 1)",ROUND(H2873*Setup!$B$9,2),0))</f>
        <v/>
      </c>
      <c r="Q2873" s="34">
        <f>IF(A2873="","",I2873-P2873)</f>
        <v/>
      </c>
      <c r="R2873" s="23">
        <f>IF(A2873="","",IF(O2873=0,"Outside audit periods; ","")&amp;IF(G2873="","No VAT category; ","")&amp;IF(ABS(Q2873)&gt;Setup!$B$10,"VAT ≠ 15% × net; ","")&amp;IF(AND(F2873="B2B - VAT registered",NOT(AND(LEN(E2873)=15,LEFT(E2873,1)="3",RIGHT(E2873,1)="3",ISNUMBER(--E2873)))),"Invalid/missing customer VAT no; ","")&amp;IF(L2873&lt;&gt;"Yes","Not reported/cleared on FATOORA; ","")&amp;IF(AND(OR(G2873="Zero-rated domestic (Box 3)",G2873="Export (Box 4)"),N2873=""),"Zero-rate/export evidence missing; ","")&amp;IF(AND(C2873="Credit Note",H2873&gt;0),"Credit note should be negative; ","")&amp;IF(AND(C2873="Simplified Tax Invoice",F2873="B2B - VAT registered"),"Simplified invoice issued to VAT-registered B2B; ",""))</f>
        <v/>
      </c>
    </row>
    <row r="2874">
      <c r="A2874" s="17" t="n"/>
      <c r="B2874" s="14" t="n"/>
      <c r="C2874" s="14" t="n"/>
      <c r="D2874" s="14" t="n"/>
      <c r="E2874" s="16" t="n"/>
      <c r="F2874" s="14" t="n"/>
      <c r="G2874" s="14" t="n"/>
      <c r="H2874" s="19" t="n"/>
      <c r="I2874" s="19" t="n"/>
      <c r="J2874" s="34">
        <f>IF(A2874="","",H2874+I2874)</f>
        <v/>
      </c>
      <c r="K2874" s="14" t="n"/>
      <c r="L2874" s="14" t="n"/>
      <c r="M2874" s="14" t="n"/>
      <c r="N2874" s="14" t="n"/>
      <c r="O2874" s="20">
        <f>IF(A2874="","",SUMPRODUCT((A2874&gt;=Setup!$C$19:$C$30)*(A2874&lt;=Setup!$D$19:$D$30)*Setup!$A$19:$A$30))</f>
        <v/>
      </c>
      <c r="P2874" s="34">
        <f>IF(A2874="","",IF(G2874="Standard 15% (Box 1)",ROUND(H2874*Setup!$B$9,2),0))</f>
        <v/>
      </c>
      <c r="Q2874" s="34">
        <f>IF(A2874="","",I2874-P2874)</f>
        <v/>
      </c>
      <c r="R2874" s="23">
        <f>IF(A2874="","",IF(O2874=0,"Outside audit periods; ","")&amp;IF(G2874="","No VAT category; ","")&amp;IF(ABS(Q2874)&gt;Setup!$B$10,"VAT ≠ 15% × net; ","")&amp;IF(AND(F2874="B2B - VAT registered",NOT(AND(LEN(E2874)=15,LEFT(E2874,1)="3",RIGHT(E2874,1)="3",ISNUMBER(--E2874)))),"Invalid/missing customer VAT no; ","")&amp;IF(L2874&lt;&gt;"Yes","Not reported/cleared on FATOORA; ","")&amp;IF(AND(OR(G2874="Zero-rated domestic (Box 3)",G2874="Export (Box 4)"),N2874=""),"Zero-rate/export evidence missing; ","")&amp;IF(AND(C2874="Credit Note",H2874&gt;0),"Credit note should be negative; ","")&amp;IF(AND(C2874="Simplified Tax Invoice",F2874="B2B - VAT registered"),"Simplified invoice issued to VAT-registered B2B; ",""))</f>
        <v/>
      </c>
    </row>
    <row r="2875">
      <c r="A2875" s="17" t="n"/>
      <c r="B2875" s="14" t="n"/>
      <c r="C2875" s="14" t="n"/>
      <c r="D2875" s="14" t="n"/>
      <c r="E2875" s="16" t="n"/>
      <c r="F2875" s="14" t="n"/>
      <c r="G2875" s="14" t="n"/>
      <c r="H2875" s="19" t="n"/>
      <c r="I2875" s="19" t="n"/>
      <c r="J2875" s="34">
        <f>IF(A2875="","",H2875+I2875)</f>
        <v/>
      </c>
      <c r="K2875" s="14" t="n"/>
      <c r="L2875" s="14" t="n"/>
      <c r="M2875" s="14" t="n"/>
      <c r="N2875" s="14" t="n"/>
      <c r="O2875" s="20">
        <f>IF(A2875="","",SUMPRODUCT((A2875&gt;=Setup!$C$19:$C$30)*(A2875&lt;=Setup!$D$19:$D$30)*Setup!$A$19:$A$30))</f>
        <v/>
      </c>
      <c r="P2875" s="34">
        <f>IF(A2875="","",IF(G2875="Standard 15% (Box 1)",ROUND(H2875*Setup!$B$9,2),0))</f>
        <v/>
      </c>
      <c r="Q2875" s="34">
        <f>IF(A2875="","",I2875-P2875)</f>
        <v/>
      </c>
      <c r="R2875" s="23">
        <f>IF(A2875="","",IF(O2875=0,"Outside audit periods; ","")&amp;IF(G2875="","No VAT category; ","")&amp;IF(ABS(Q2875)&gt;Setup!$B$10,"VAT ≠ 15% × net; ","")&amp;IF(AND(F2875="B2B - VAT registered",NOT(AND(LEN(E2875)=15,LEFT(E2875,1)="3",RIGHT(E2875,1)="3",ISNUMBER(--E2875)))),"Invalid/missing customer VAT no; ","")&amp;IF(L2875&lt;&gt;"Yes","Not reported/cleared on FATOORA; ","")&amp;IF(AND(OR(G2875="Zero-rated domestic (Box 3)",G2875="Export (Box 4)"),N2875=""),"Zero-rate/export evidence missing; ","")&amp;IF(AND(C2875="Credit Note",H2875&gt;0),"Credit note should be negative; ","")&amp;IF(AND(C2875="Simplified Tax Invoice",F2875="B2B - VAT registered"),"Simplified invoice issued to VAT-registered B2B; ",""))</f>
        <v/>
      </c>
    </row>
    <row r="2876">
      <c r="A2876" s="17" t="n"/>
      <c r="B2876" s="14" t="n"/>
      <c r="C2876" s="14" t="n"/>
      <c r="D2876" s="14" t="n"/>
      <c r="E2876" s="16" t="n"/>
      <c r="F2876" s="14" t="n"/>
      <c r="G2876" s="14" t="n"/>
      <c r="H2876" s="19" t="n"/>
      <c r="I2876" s="19" t="n"/>
      <c r="J2876" s="34">
        <f>IF(A2876="","",H2876+I2876)</f>
        <v/>
      </c>
      <c r="K2876" s="14" t="n"/>
      <c r="L2876" s="14" t="n"/>
      <c r="M2876" s="14" t="n"/>
      <c r="N2876" s="14" t="n"/>
      <c r="O2876" s="20">
        <f>IF(A2876="","",SUMPRODUCT((A2876&gt;=Setup!$C$19:$C$30)*(A2876&lt;=Setup!$D$19:$D$30)*Setup!$A$19:$A$30))</f>
        <v/>
      </c>
      <c r="P2876" s="34">
        <f>IF(A2876="","",IF(G2876="Standard 15% (Box 1)",ROUND(H2876*Setup!$B$9,2),0))</f>
        <v/>
      </c>
      <c r="Q2876" s="34">
        <f>IF(A2876="","",I2876-P2876)</f>
        <v/>
      </c>
      <c r="R2876" s="23">
        <f>IF(A2876="","",IF(O2876=0,"Outside audit periods; ","")&amp;IF(G2876="","No VAT category; ","")&amp;IF(ABS(Q2876)&gt;Setup!$B$10,"VAT ≠ 15% × net; ","")&amp;IF(AND(F2876="B2B - VAT registered",NOT(AND(LEN(E2876)=15,LEFT(E2876,1)="3",RIGHT(E2876,1)="3",ISNUMBER(--E2876)))),"Invalid/missing customer VAT no; ","")&amp;IF(L2876&lt;&gt;"Yes","Not reported/cleared on FATOORA; ","")&amp;IF(AND(OR(G2876="Zero-rated domestic (Box 3)",G2876="Export (Box 4)"),N2876=""),"Zero-rate/export evidence missing; ","")&amp;IF(AND(C2876="Credit Note",H2876&gt;0),"Credit note should be negative; ","")&amp;IF(AND(C2876="Simplified Tax Invoice",F2876="B2B - VAT registered"),"Simplified invoice issued to VAT-registered B2B; ",""))</f>
        <v/>
      </c>
    </row>
    <row r="2877">
      <c r="A2877" s="17" t="n"/>
      <c r="B2877" s="14" t="n"/>
      <c r="C2877" s="14" t="n"/>
      <c r="D2877" s="14" t="n"/>
      <c r="E2877" s="16" t="n"/>
      <c r="F2877" s="14" t="n"/>
      <c r="G2877" s="14" t="n"/>
      <c r="H2877" s="19" t="n"/>
      <c r="I2877" s="19" t="n"/>
      <c r="J2877" s="34">
        <f>IF(A2877="","",H2877+I2877)</f>
        <v/>
      </c>
      <c r="K2877" s="14" t="n"/>
      <c r="L2877" s="14" t="n"/>
      <c r="M2877" s="14" t="n"/>
      <c r="N2877" s="14" t="n"/>
      <c r="O2877" s="20">
        <f>IF(A2877="","",SUMPRODUCT((A2877&gt;=Setup!$C$19:$C$30)*(A2877&lt;=Setup!$D$19:$D$30)*Setup!$A$19:$A$30))</f>
        <v/>
      </c>
      <c r="P2877" s="34">
        <f>IF(A2877="","",IF(G2877="Standard 15% (Box 1)",ROUND(H2877*Setup!$B$9,2),0))</f>
        <v/>
      </c>
      <c r="Q2877" s="34">
        <f>IF(A2877="","",I2877-P2877)</f>
        <v/>
      </c>
      <c r="R2877" s="23">
        <f>IF(A2877="","",IF(O2877=0,"Outside audit periods; ","")&amp;IF(G2877="","No VAT category; ","")&amp;IF(ABS(Q2877)&gt;Setup!$B$10,"VAT ≠ 15% × net; ","")&amp;IF(AND(F2877="B2B - VAT registered",NOT(AND(LEN(E2877)=15,LEFT(E2877,1)="3",RIGHT(E2877,1)="3",ISNUMBER(--E2877)))),"Invalid/missing customer VAT no; ","")&amp;IF(L2877&lt;&gt;"Yes","Not reported/cleared on FATOORA; ","")&amp;IF(AND(OR(G2877="Zero-rated domestic (Box 3)",G2877="Export (Box 4)"),N2877=""),"Zero-rate/export evidence missing; ","")&amp;IF(AND(C2877="Credit Note",H2877&gt;0),"Credit note should be negative; ","")&amp;IF(AND(C2877="Simplified Tax Invoice",F2877="B2B - VAT registered"),"Simplified invoice issued to VAT-registered B2B; ",""))</f>
        <v/>
      </c>
    </row>
    <row r="2878">
      <c r="A2878" s="17" t="n"/>
      <c r="B2878" s="14" t="n"/>
      <c r="C2878" s="14" t="n"/>
      <c r="D2878" s="14" t="n"/>
      <c r="E2878" s="16" t="n"/>
      <c r="F2878" s="14" t="n"/>
      <c r="G2878" s="14" t="n"/>
      <c r="H2878" s="19" t="n"/>
      <c r="I2878" s="19" t="n"/>
      <c r="J2878" s="34">
        <f>IF(A2878="","",H2878+I2878)</f>
        <v/>
      </c>
      <c r="K2878" s="14" t="n"/>
      <c r="L2878" s="14" t="n"/>
      <c r="M2878" s="14" t="n"/>
      <c r="N2878" s="14" t="n"/>
      <c r="O2878" s="20">
        <f>IF(A2878="","",SUMPRODUCT((A2878&gt;=Setup!$C$19:$C$30)*(A2878&lt;=Setup!$D$19:$D$30)*Setup!$A$19:$A$30))</f>
        <v/>
      </c>
      <c r="P2878" s="34">
        <f>IF(A2878="","",IF(G2878="Standard 15% (Box 1)",ROUND(H2878*Setup!$B$9,2),0))</f>
        <v/>
      </c>
      <c r="Q2878" s="34">
        <f>IF(A2878="","",I2878-P2878)</f>
        <v/>
      </c>
      <c r="R2878" s="23">
        <f>IF(A2878="","",IF(O2878=0,"Outside audit periods; ","")&amp;IF(G2878="","No VAT category; ","")&amp;IF(ABS(Q2878)&gt;Setup!$B$10,"VAT ≠ 15% × net; ","")&amp;IF(AND(F2878="B2B - VAT registered",NOT(AND(LEN(E2878)=15,LEFT(E2878,1)="3",RIGHT(E2878,1)="3",ISNUMBER(--E2878)))),"Invalid/missing customer VAT no; ","")&amp;IF(L2878&lt;&gt;"Yes","Not reported/cleared on FATOORA; ","")&amp;IF(AND(OR(G2878="Zero-rated domestic (Box 3)",G2878="Export (Box 4)"),N2878=""),"Zero-rate/export evidence missing; ","")&amp;IF(AND(C2878="Credit Note",H2878&gt;0),"Credit note should be negative; ","")&amp;IF(AND(C2878="Simplified Tax Invoice",F2878="B2B - VAT registered"),"Simplified invoice issued to VAT-registered B2B; ",""))</f>
        <v/>
      </c>
    </row>
    <row r="2879">
      <c r="A2879" s="17" t="n"/>
      <c r="B2879" s="14" t="n"/>
      <c r="C2879" s="14" t="n"/>
      <c r="D2879" s="14" t="n"/>
      <c r="E2879" s="16" t="n"/>
      <c r="F2879" s="14" t="n"/>
      <c r="G2879" s="14" t="n"/>
      <c r="H2879" s="19" t="n"/>
      <c r="I2879" s="19" t="n"/>
      <c r="J2879" s="34">
        <f>IF(A2879="","",H2879+I2879)</f>
        <v/>
      </c>
      <c r="K2879" s="14" t="n"/>
      <c r="L2879" s="14" t="n"/>
      <c r="M2879" s="14" t="n"/>
      <c r="N2879" s="14" t="n"/>
      <c r="O2879" s="20">
        <f>IF(A2879="","",SUMPRODUCT((A2879&gt;=Setup!$C$19:$C$30)*(A2879&lt;=Setup!$D$19:$D$30)*Setup!$A$19:$A$30))</f>
        <v/>
      </c>
      <c r="P2879" s="34">
        <f>IF(A2879="","",IF(G2879="Standard 15% (Box 1)",ROUND(H2879*Setup!$B$9,2),0))</f>
        <v/>
      </c>
      <c r="Q2879" s="34">
        <f>IF(A2879="","",I2879-P2879)</f>
        <v/>
      </c>
      <c r="R2879" s="23">
        <f>IF(A2879="","",IF(O2879=0,"Outside audit periods; ","")&amp;IF(G2879="","No VAT category; ","")&amp;IF(ABS(Q2879)&gt;Setup!$B$10,"VAT ≠ 15% × net; ","")&amp;IF(AND(F2879="B2B - VAT registered",NOT(AND(LEN(E2879)=15,LEFT(E2879,1)="3",RIGHT(E2879,1)="3",ISNUMBER(--E2879)))),"Invalid/missing customer VAT no; ","")&amp;IF(L2879&lt;&gt;"Yes","Not reported/cleared on FATOORA; ","")&amp;IF(AND(OR(G2879="Zero-rated domestic (Box 3)",G2879="Export (Box 4)"),N2879=""),"Zero-rate/export evidence missing; ","")&amp;IF(AND(C2879="Credit Note",H2879&gt;0),"Credit note should be negative; ","")&amp;IF(AND(C2879="Simplified Tax Invoice",F2879="B2B - VAT registered"),"Simplified invoice issued to VAT-registered B2B; ",""))</f>
        <v/>
      </c>
    </row>
    <row r="2880">
      <c r="A2880" s="17" t="n"/>
      <c r="B2880" s="14" t="n"/>
      <c r="C2880" s="14" t="n"/>
      <c r="D2880" s="14" t="n"/>
      <c r="E2880" s="16" t="n"/>
      <c r="F2880" s="14" t="n"/>
      <c r="G2880" s="14" t="n"/>
      <c r="H2880" s="19" t="n"/>
      <c r="I2880" s="19" t="n"/>
      <c r="J2880" s="34">
        <f>IF(A2880="","",H2880+I2880)</f>
        <v/>
      </c>
      <c r="K2880" s="14" t="n"/>
      <c r="L2880" s="14" t="n"/>
      <c r="M2880" s="14" t="n"/>
      <c r="N2880" s="14" t="n"/>
      <c r="O2880" s="20">
        <f>IF(A2880="","",SUMPRODUCT((A2880&gt;=Setup!$C$19:$C$30)*(A2880&lt;=Setup!$D$19:$D$30)*Setup!$A$19:$A$30))</f>
        <v/>
      </c>
      <c r="P2880" s="34">
        <f>IF(A2880="","",IF(G2880="Standard 15% (Box 1)",ROUND(H2880*Setup!$B$9,2),0))</f>
        <v/>
      </c>
      <c r="Q2880" s="34">
        <f>IF(A2880="","",I2880-P2880)</f>
        <v/>
      </c>
      <c r="R2880" s="23">
        <f>IF(A2880="","",IF(O2880=0,"Outside audit periods; ","")&amp;IF(G2880="","No VAT category; ","")&amp;IF(ABS(Q2880)&gt;Setup!$B$10,"VAT ≠ 15% × net; ","")&amp;IF(AND(F2880="B2B - VAT registered",NOT(AND(LEN(E2880)=15,LEFT(E2880,1)="3",RIGHT(E2880,1)="3",ISNUMBER(--E2880)))),"Invalid/missing customer VAT no; ","")&amp;IF(L2880&lt;&gt;"Yes","Not reported/cleared on FATOORA; ","")&amp;IF(AND(OR(G2880="Zero-rated domestic (Box 3)",G2880="Export (Box 4)"),N2880=""),"Zero-rate/export evidence missing; ","")&amp;IF(AND(C2880="Credit Note",H2880&gt;0),"Credit note should be negative; ","")&amp;IF(AND(C2880="Simplified Tax Invoice",F2880="B2B - VAT registered"),"Simplified invoice issued to VAT-registered B2B; ",""))</f>
        <v/>
      </c>
    </row>
    <row r="2881">
      <c r="A2881" s="17" t="n"/>
      <c r="B2881" s="14" t="n"/>
      <c r="C2881" s="14" t="n"/>
      <c r="D2881" s="14" t="n"/>
      <c r="E2881" s="16" t="n"/>
      <c r="F2881" s="14" t="n"/>
      <c r="G2881" s="14" t="n"/>
      <c r="H2881" s="19" t="n"/>
      <c r="I2881" s="19" t="n"/>
      <c r="J2881" s="34">
        <f>IF(A2881="","",H2881+I2881)</f>
        <v/>
      </c>
      <c r="K2881" s="14" t="n"/>
      <c r="L2881" s="14" t="n"/>
      <c r="M2881" s="14" t="n"/>
      <c r="N2881" s="14" t="n"/>
      <c r="O2881" s="20">
        <f>IF(A2881="","",SUMPRODUCT((A2881&gt;=Setup!$C$19:$C$30)*(A2881&lt;=Setup!$D$19:$D$30)*Setup!$A$19:$A$30))</f>
        <v/>
      </c>
      <c r="P2881" s="34">
        <f>IF(A2881="","",IF(G2881="Standard 15% (Box 1)",ROUND(H2881*Setup!$B$9,2),0))</f>
        <v/>
      </c>
      <c r="Q2881" s="34">
        <f>IF(A2881="","",I2881-P2881)</f>
        <v/>
      </c>
      <c r="R2881" s="23">
        <f>IF(A2881="","",IF(O2881=0,"Outside audit periods; ","")&amp;IF(G2881="","No VAT category; ","")&amp;IF(ABS(Q2881)&gt;Setup!$B$10,"VAT ≠ 15% × net; ","")&amp;IF(AND(F2881="B2B - VAT registered",NOT(AND(LEN(E2881)=15,LEFT(E2881,1)="3",RIGHT(E2881,1)="3",ISNUMBER(--E2881)))),"Invalid/missing customer VAT no; ","")&amp;IF(L2881&lt;&gt;"Yes","Not reported/cleared on FATOORA; ","")&amp;IF(AND(OR(G2881="Zero-rated domestic (Box 3)",G2881="Export (Box 4)"),N2881=""),"Zero-rate/export evidence missing; ","")&amp;IF(AND(C2881="Credit Note",H2881&gt;0),"Credit note should be negative; ","")&amp;IF(AND(C2881="Simplified Tax Invoice",F2881="B2B - VAT registered"),"Simplified invoice issued to VAT-registered B2B; ",""))</f>
        <v/>
      </c>
    </row>
    <row r="2882">
      <c r="A2882" s="17" t="n"/>
      <c r="B2882" s="14" t="n"/>
      <c r="C2882" s="14" t="n"/>
      <c r="D2882" s="14" t="n"/>
      <c r="E2882" s="16" t="n"/>
      <c r="F2882" s="14" t="n"/>
      <c r="G2882" s="14" t="n"/>
      <c r="H2882" s="19" t="n"/>
      <c r="I2882" s="19" t="n"/>
      <c r="J2882" s="34">
        <f>IF(A2882="","",H2882+I2882)</f>
        <v/>
      </c>
      <c r="K2882" s="14" t="n"/>
      <c r="L2882" s="14" t="n"/>
      <c r="M2882" s="14" t="n"/>
      <c r="N2882" s="14" t="n"/>
      <c r="O2882" s="20">
        <f>IF(A2882="","",SUMPRODUCT((A2882&gt;=Setup!$C$19:$C$30)*(A2882&lt;=Setup!$D$19:$D$30)*Setup!$A$19:$A$30))</f>
        <v/>
      </c>
      <c r="P2882" s="34">
        <f>IF(A2882="","",IF(G2882="Standard 15% (Box 1)",ROUND(H2882*Setup!$B$9,2),0))</f>
        <v/>
      </c>
      <c r="Q2882" s="34">
        <f>IF(A2882="","",I2882-P2882)</f>
        <v/>
      </c>
      <c r="R2882" s="23">
        <f>IF(A2882="","",IF(O2882=0,"Outside audit periods; ","")&amp;IF(G2882="","No VAT category; ","")&amp;IF(ABS(Q2882)&gt;Setup!$B$10,"VAT ≠ 15% × net; ","")&amp;IF(AND(F2882="B2B - VAT registered",NOT(AND(LEN(E2882)=15,LEFT(E2882,1)="3",RIGHT(E2882,1)="3",ISNUMBER(--E2882)))),"Invalid/missing customer VAT no; ","")&amp;IF(L2882&lt;&gt;"Yes","Not reported/cleared on FATOORA; ","")&amp;IF(AND(OR(G2882="Zero-rated domestic (Box 3)",G2882="Export (Box 4)"),N2882=""),"Zero-rate/export evidence missing; ","")&amp;IF(AND(C2882="Credit Note",H2882&gt;0),"Credit note should be negative; ","")&amp;IF(AND(C2882="Simplified Tax Invoice",F2882="B2B - VAT registered"),"Simplified invoice issued to VAT-registered B2B; ",""))</f>
        <v/>
      </c>
    </row>
    <row r="2883">
      <c r="A2883" s="17" t="n"/>
      <c r="B2883" s="14" t="n"/>
      <c r="C2883" s="14" t="n"/>
      <c r="D2883" s="14" t="n"/>
      <c r="E2883" s="16" t="n"/>
      <c r="F2883" s="14" t="n"/>
      <c r="G2883" s="14" t="n"/>
      <c r="H2883" s="19" t="n"/>
      <c r="I2883" s="19" t="n"/>
      <c r="J2883" s="34">
        <f>IF(A2883="","",H2883+I2883)</f>
        <v/>
      </c>
      <c r="K2883" s="14" t="n"/>
      <c r="L2883" s="14" t="n"/>
      <c r="M2883" s="14" t="n"/>
      <c r="N2883" s="14" t="n"/>
      <c r="O2883" s="20">
        <f>IF(A2883="","",SUMPRODUCT((A2883&gt;=Setup!$C$19:$C$30)*(A2883&lt;=Setup!$D$19:$D$30)*Setup!$A$19:$A$30))</f>
        <v/>
      </c>
      <c r="P2883" s="34">
        <f>IF(A2883="","",IF(G2883="Standard 15% (Box 1)",ROUND(H2883*Setup!$B$9,2),0))</f>
        <v/>
      </c>
      <c r="Q2883" s="34">
        <f>IF(A2883="","",I2883-P2883)</f>
        <v/>
      </c>
      <c r="R2883" s="23">
        <f>IF(A2883="","",IF(O2883=0,"Outside audit periods; ","")&amp;IF(G2883="","No VAT category; ","")&amp;IF(ABS(Q2883)&gt;Setup!$B$10,"VAT ≠ 15% × net; ","")&amp;IF(AND(F2883="B2B - VAT registered",NOT(AND(LEN(E2883)=15,LEFT(E2883,1)="3",RIGHT(E2883,1)="3",ISNUMBER(--E2883)))),"Invalid/missing customer VAT no; ","")&amp;IF(L2883&lt;&gt;"Yes","Not reported/cleared on FATOORA; ","")&amp;IF(AND(OR(G2883="Zero-rated domestic (Box 3)",G2883="Export (Box 4)"),N2883=""),"Zero-rate/export evidence missing; ","")&amp;IF(AND(C2883="Credit Note",H2883&gt;0),"Credit note should be negative; ","")&amp;IF(AND(C2883="Simplified Tax Invoice",F2883="B2B - VAT registered"),"Simplified invoice issued to VAT-registered B2B; ",""))</f>
        <v/>
      </c>
    </row>
    <row r="2884">
      <c r="A2884" s="17" t="n"/>
      <c r="B2884" s="14" t="n"/>
      <c r="C2884" s="14" t="n"/>
      <c r="D2884" s="14" t="n"/>
      <c r="E2884" s="16" t="n"/>
      <c r="F2884" s="14" t="n"/>
      <c r="G2884" s="14" t="n"/>
      <c r="H2884" s="19" t="n"/>
      <c r="I2884" s="19" t="n"/>
      <c r="J2884" s="34">
        <f>IF(A2884="","",H2884+I2884)</f>
        <v/>
      </c>
      <c r="K2884" s="14" t="n"/>
      <c r="L2884" s="14" t="n"/>
      <c r="M2884" s="14" t="n"/>
      <c r="N2884" s="14" t="n"/>
      <c r="O2884" s="20">
        <f>IF(A2884="","",SUMPRODUCT((A2884&gt;=Setup!$C$19:$C$30)*(A2884&lt;=Setup!$D$19:$D$30)*Setup!$A$19:$A$30))</f>
        <v/>
      </c>
      <c r="P2884" s="34">
        <f>IF(A2884="","",IF(G2884="Standard 15% (Box 1)",ROUND(H2884*Setup!$B$9,2),0))</f>
        <v/>
      </c>
      <c r="Q2884" s="34">
        <f>IF(A2884="","",I2884-P2884)</f>
        <v/>
      </c>
      <c r="R2884" s="23">
        <f>IF(A2884="","",IF(O2884=0,"Outside audit periods; ","")&amp;IF(G2884="","No VAT category; ","")&amp;IF(ABS(Q2884)&gt;Setup!$B$10,"VAT ≠ 15% × net; ","")&amp;IF(AND(F2884="B2B - VAT registered",NOT(AND(LEN(E2884)=15,LEFT(E2884,1)="3",RIGHT(E2884,1)="3",ISNUMBER(--E2884)))),"Invalid/missing customer VAT no; ","")&amp;IF(L2884&lt;&gt;"Yes","Not reported/cleared on FATOORA; ","")&amp;IF(AND(OR(G2884="Zero-rated domestic (Box 3)",G2884="Export (Box 4)"),N2884=""),"Zero-rate/export evidence missing; ","")&amp;IF(AND(C2884="Credit Note",H2884&gt;0),"Credit note should be negative; ","")&amp;IF(AND(C2884="Simplified Tax Invoice",F2884="B2B - VAT registered"),"Simplified invoice issued to VAT-registered B2B; ",""))</f>
        <v/>
      </c>
    </row>
    <row r="2885">
      <c r="A2885" s="17" t="n"/>
      <c r="B2885" s="14" t="n"/>
      <c r="C2885" s="14" t="n"/>
      <c r="D2885" s="14" t="n"/>
      <c r="E2885" s="16" t="n"/>
      <c r="F2885" s="14" t="n"/>
      <c r="G2885" s="14" t="n"/>
      <c r="H2885" s="19" t="n"/>
      <c r="I2885" s="19" t="n"/>
      <c r="J2885" s="34">
        <f>IF(A2885="","",H2885+I2885)</f>
        <v/>
      </c>
      <c r="K2885" s="14" t="n"/>
      <c r="L2885" s="14" t="n"/>
      <c r="M2885" s="14" t="n"/>
      <c r="N2885" s="14" t="n"/>
      <c r="O2885" s="20">
        <f>IF(A2885="","",SUMPRODUCT((A2885&gt;=Setup!$C$19:$C$30)*(A2885&lt;=Setup!$D$19:$D$30)*Setup!$A$19:$A$30))</f>
        <v/>
      </c>
      <c r="P2885" s="34">
        <f>IF(A2885="","",IF(G2885="Standard 15% (Box 1)",ROUND(H2885*Setup!$B$9,2),0))</f>
        <v/>
      </c>
      <c r="Q2885" s="34">
        <f>IF(A2885="","",I2885-P2885)</f>
        <v/>
      </c>
      <c r="R2885" s="23">
        <f>IF(A2885="","",IF(O2885=0,"Outside audit periods; ","")&amp;IF(G2885="","No VAT category; ","")&amp;IF(ABS(Q2885)&gt;Setup!$B$10,"VAT ≠ 15% × net; ","")&amp;IF(AND(F2885="B2B - VAT registered",NOT(AND(LEN(E2885)=15,LEFT(E2885,1)="3",RIGHT(E2885,1)="3",ISNUMBER(--E2885)))),"Invalid/missing customer VAT no; ","")&amp;IF(L2885&lt;&gt;"Yes","Not reported/cleared on FATOORA; ","")&amp;IF(AND(OR(G2885="Zero-rated domestic (Box 3)",G2885="Export (Box 4)"),N2885=""),"Zero-rate/export evidence missing; ","")&amp;IF(AND(C2885="Credit Note",H2885&gt;0),"Credit note should be negative; ","")&amp;IF(AND(C2885="Simplified Tax Invoice",F2885="B2B - VAT registered"),"Simplified invoice issued to VAT-registered B2B; ",""))</f>
        <v/>
      </c>
    </row>
    <row r="2886">
      <c r="A2886" s="17" t="n"/>
      <c r="B2886" s="14" t="n"/>
      <c r="C2886" s="14" t="n"/>
      <c r="D2886" s="14" t="n"/>
      <c r="E2886" s="16" t="n"/>
      <c r="F2886" s="14" t="n"/>
      <c r="G2886" s="14" t="n"/>
      <c r="H2886" s="19" t="n"/>
      <c r="I2886" s="19" t="n"/>
      <c r="J2886" s="34">
        <f>IF(A2886="","",H2886+I2886)</f>
        <v/>
      </c>
      <c r="K2886" s="14" t="n"/>
      <c r="L2886" s="14" t="n"/>
      <c r="M2886" s="14" t="n"/>
      <c r="N2886" s="14" t="n"/>
      <c r="O2886" s="20">
        <f>IF(A2886="","",SUMPRODUCT((A2886&gt;=Setup!$C$19:$C$30)*(A2886&lt;=Setup!$D$19:$D$30)*Setup!$A$19:$A$30))</f>
        <v/>
      </c>
      <c r="P2886" s="34">
        <f>IF(A2886="","",IF(G2886="Standard 15% (Box 1)",ROUND(H2886*Setup!$B$9,2),0))</f>
        <v/>
      </c>
      <c r="Q2886" s="34">
        <f>IF(A2886="","",I2886-P2886)</f>
        <v/>
      </c>
      <c r="R2886" s="23">
        <f>IF(A2886="","",IF(O2886=0,"Outside audit periods; ","")&amp;IF(G2886="","No VAT category; ","")&amp;IF(ABS(Q2886)&gt;Setup!$B$10,"VAT ≠ 15% × net; ","")&amp;IF(AND(F2886="B2B - VAT registered",NOT(AND(LEN(E2886)=15,LEFT(E2886,1)="3",RIGHT(E2886,1)="3",ISNUMBER(--E2886)))),"Invalid/missing customer VAT no; ","")&amp;IF(L2886&lt;&gt;"Yes","Not reported/cleared on FATOORA; ","")&amp;IF(AND(OR(G2886="Zero-rated domestic (Box 3)",G2886="Export (Box 4)"),N2886=""),"Zero-rate/export evidence missing; ","")&amp;IF(AND(C2886="Credit Note",H2886&gt;0),"Credit note should be negative; ","")&amp;IF(AND(C2886="Simplified Tax Invoice",F2886="B2B - VAT registered"),"Simplified invoice issued to VAT-registered B2B; ",""))</f>
        <v/>
      </c>
    </row>
    <row r="2887">
      <c r="A2887" s="17" t="n"/>
      <c r="B2887" s="14" t="n"/>
      <c r="C2887" s="14" t="n"/>
      <c r="D2887" s="14" t="n"/>
      <c r="E2887" s="16" t="n"/>
      <c r="F2887" s="14" t="n"/>
      <c r="G2887" s="14" t="n"/>
      <c r="H2887" s="19" t="n"/>
      <c r="I2887" s="19" t="n"/>
      <c r="J2887" s="34">
        <f>IF(A2887="","",H2887+I2887)</f>
        <v/>
      </c>
      <c r="K2887" s="14" t="n"/>
      <c r="L2887" s="14" t="n"/>
      <c r="M2887" s="14" t="n"/>
      <c r="N2887" s="14" t="n"/>
      <c r="O2887" s="20">
        <f>IF(A2887="","",SUMPRODUCT((A2887&gt;=Setup!$C$19:$C$30)*(A2887&lt;=Setup!$D$19:$D$30)*Setup!$A$19:$A$30))</f>
        <v/>
      </c>
      <c r="P2887" s="34">
        <f>IF(A2887="","",IF(G2887="Standard 15% (Box 1)",ROUND(H2887*Setup!$B$9,2),0))</f>
        <v/>
      </c>
      <c r="Q2887" s="34">
        <f>IF(A2887="","",I2887-P2887)</f>
        <v/>
      </c>
      <c r="R2887" s="23">
        <f>IF(A2887="","",IF(O2887=0,"Outside audit periods; ","")&amp;IF(G2887="","No VAT category; ","")&amp;IF(ABS(Q2887)&gt;Setup!$B$10,"VAT ≠ 15% × net; ","")&amp;IF(AND(F2887="B2B - VAT registered",NOT(AND(LEN(E2887)=15,LEFT(E2887,1)="3",RIGHT(E2887,1)="3",ISNUMBER(--E2887)))),"Invalid/missing customer VAT no; ","")&amp;IF(L2887&lt;&gt;"Yes","Not reported/cleared on FATOORA; ","")&amp;IF(AND(OR(G2887="Zero-rated domestic (Box 3)",G2887="Export (Box 4)"),N2887=""),"Zero-rate/export evidence missing; ","")&amp;IF(AND(C2887="Credit Note",H2887&gt;0),"Credit note should be negative; ","")&amp;IF(AND(C2887="Simplified Tax Invoice",F2887="B2B - VAT registered"),"Simplified invoice issued to VAT-registered B2B; ",""))</f>
        <v/>
      </c>
    </row>
    <row r="2888">
      <c r="A2888" s="17" t="n"/>
      <c r="B2888" s="14" t="n"/>
      <c r="C2888" s="14" t="n"/>
      <c r="D2888" s="14" t="n"/>
      <c r="E2888" s="16" t="n"/>
      <c r="F2888" s="14" t="n"/>
      <c r="G2888" s="14" t="n"/>
      <c r="H2888" s="19" t="n"/>
      <c r="I2888" s="19" t="n"/>
      <c r="J2888" s="34">
        <f>IF(A2888="","",H2888+I2888)</f>
        <v/>
      </c>
      <c r="K2888" s="14" t="n"/>
      <c r="L2888" s="14" t="n"/>
      <c r="M2888" s="14" t="n"/>
      <c r="N2888" s="14" t="n"/>
      <c r="O2888" s="20">
        <f>IF(A2888="","",SUMPRODUCT((A2888&gt;=Setup!$C$19:$C$30)*(A2888&lt;=Setup!$D$19:$D$30)*Setup!$A$19:$A$30))</f>
        <v/>
      </c>
      <c r="P2888" s="34">
        <f>IF(A2888="","",IF(G2888="Standard 15% (Box 1)",ROUND(H2888*Setup!$B$9,2),0))</f>
        <v/>
      </c>
      <c r="Q2888" s="34">
        <f>IF(A2888="","",I2888-P2888)</f>
        <v/>
      </c>
      <c r="R2888" s="23">
        <f>IF(A2888="","",IF(O2888=0,"Outside audit periods; ","")&amp;IF(G2888="","No VAT category; ","")&amp;IF(ABS(Q2888)&gt;Setup!$B$10,"VAT ≠ 15% × net; ","")&amp;IF(AND(F2888="B2B - VAT registered",NOT(AND(LEN(E2888)=15,LEFT(E2888,1)="3",RIGHT(E2888,1)="3",ISNUMBER(--E2888)))),"Invalid/missing customer VAT no; ","")&amp;IF(L2888&lt;&gt;"Yes","Not reported/cleared on FATOORA; ","")&amp;IF(AND(OR(G2888="Zero-rated domestic (Box 3)",G2888="Export (Box 4)"),N2888=""),"Zero-rate/export evidence missing; ","")&amp;IF(AND(C2888="Credit Note",H2888&gt;0),"Credit note should be negative; ","")&amp;IF(AND(C2888="Simplified Tax Invoice",F2888="B2B - VAT registered"),"Simplified invoice issued to VAT-registered B2B; ",""))</f>
        <v/>
      </c>
    </row>
    <row r="2889">
      <c r="A2889" s="17" t="n"/>
      <c r="B2889" s="14" t="n"/>
      <c r="C2889" s="14" t="n"/>
      <c r="D2889" s="14" t="n"/>
      <c r="E2889" s="16" t="n"/>
      <c r="F2889" s="14" t="n"/>
      <c r="G2889" s="14" t="n"/>
      <c r="H2889" s="19" t="n"/>
      <c r="I2889" s="19" t="n"/>
      <c r="J2889" s="34">
        <f>IF(A2889="","",H2889+I2889)</f>
        <v/>
      </c>
      <c r="K2889" s="14" t="n"/>
      <c r="L2889" s="14" t="n"/>
      <c r="M2889" s="14" t="n"/>
      <c r="N2889" s="14" t="n"/>
      <c r="O2889" s="20">
        <f>IF(A2889="","",SUMPRODUCT((A2889&gt;=Setup!$C$19:$C$30)*(A2889&lt;=Setup!$D$19:$D$30)*Setup!$A$19:$A$30))</f>
        <v/>
      </c>
      <c r="P2889" s="34">
        <f>IF(A2889="","",IF(G2889="Standard 15% (Box 1)",ROUND(H2889*Setup!$B$9,2),0))</f>
        <v/>
      </c>
      <c r="Q2889" s="34">
        <f>IF(A2889="","",I2889-P2889)</f>
        <v/>
      </c>
      <c r="R2889" s="23">
        <f>IF(A2889="","",IF(O2889=0,"Outside audit periods; ","")&amp;IF(G2889="","No VAT category; ","")&amp;IF(ABS(Q2889)&gt;Setup!$B$10,"VAT ≠ 15% × net; ","")&amp;IF(AND(F2889="B2B - VAT registered",NOT(AND(LEN(E2889)=15,LEFT(E2889,1)="3",RIGHT(E2889,1)="3",ISNUMBER(--E2889)))),"Invalid/missing customer VAT no; ","")&amp;IF(L2889&lt;&gt;"Yes","Not reported/cleared on FATOORA; ","")&amp;IF(AND(OR(G2889="Zero-rated domestic (Box 3)",G2889="Export (Box 4)"),N2889=""),"Zero-rate/export evidence missing; ","")&amp;IF(AND(C2889="Credit Note",H2889&gt;0),"Credit note should be negative; ","")&amp;IF(AND(C2889="Simplified Tax Invoice",F2889="B2B - VAT registered"),"Simplified invoice issued to VAT-registered B2B; ",""))</f>
        <v/>
      </c>
    </row>
    <row r="2890">
      <c r="A2890" s="17" t="n"/>
      <c r="B2890" s="14" t="n"/>
      <c r="C2890" s="14" t="n"/>
      <c r="D2890" s="14" t="n"/>
      <c r="E2890" s="16" t="n"/>
      <c r="F2890" s="14" t="n"/>
      <c r="G2890" s="14" t="n"/>
      <c r="H2890" s="19" t="n"/>
      <c r="I2890" s="19" t="n"/>
      <c r="J2890" s="34">
        <f>IF(A2890="","",H2890+I2890)</f>
        <v/>
      </c>
      <c r="K2890" s="14" t="n"/>
      <c r="L2890" s="14" t="n"/>
      <c r="M2890" s="14" t="n"/>
      <c r="N2890" s="14" t="n"/>
      <c r="O2890" s="20">
        <f>IF(A2890="","",SUMPRODUCT((A2890&gt;=Setup!$C$19:$C$30)*(A2890&lt;=Setup!$D$19:$D$30)*Setup!$A$19:$A$30))</f>
        <v/>
      </c>
      <c r="P2890" s="34">
        <f>IF(A2890="","",IF(G2890="Standard 15% (Box 1)",ROUND(H2890*Setup!$B$9,2),0))</f>
        <v/>
      </c>
      <c r="Q2890" s="34">
        <f>IF(A2890="","",I2890-P2890)</f>
        <v/>
      </c>
      <c r="R2890" s="23">
        <f>IF(A2890="","",IF(O2890=0,"Outside audit periods; ","")&amp;IF(G2890="","No VAT category; ","")&amp;IF(ABS(Q2890)&gt;Setup!$B$10,"VAT ≠ 15% × net; ","")&amp;IF(AND(F2890="B2B - VAT registered",NOT(AND(LEN(E2890)=15,LEFT(E2890,1)="3",RIGHT(E2890,1)="3",ISNUMBER(--E2890)))),"Invalid/missing customer VAT no; ","")&amp;IF(L2890&lt;&gt;"Yes","Not reported/cleared on FATOORA; ","")&amp;IF(AND(OR(G2890="Zero-rated domestic (Box 3)",G2890="Export (Box 4)"),N2890=""),"Zero-rate/export evidence missing; ","")&amp;IF(AND(C2890="Credit Note",H2890&gt;0),"Credit note should be negative; ","")&amp;IF(AND(C2890="Simplified Tax Invoice",F2890="B2B - VAT registered"),"Simplified invoice issued to VAT-registered B2B; ",""))</f>
        <v/>
      </c>
    </row>
    <row r="2891">
      <c r="A2891" s="17" t="n"/>
      <c r="B2891" s="14" t="n"/>
      <c r="C2891" s="14" t="n"/>
      <c r="D2891" s="14" t="n"/>
      <c r="E2891" s="16" t="n"/>
      <c r="F2891" s="14" t="n"/>
      <c r="G2891" s="14" t="n"/>
      <c r="H2891" s="19" t="n"/>
      <c r="I2891" s="19" t="n"/>
      <c r="J2891" s="34">
        <f>IF(A2891="","",H2891+I2891)</f>
        <v/>
      </c>
      <c r="K2891" s="14" t="n"/>
      <c r="L2891" s="14" t="n"/>
      <c r="M2891" s="14" t="n"/>
      <c r="N2891" s="14" t="n"/>
      <c r="O2891" s="20">
        <f>IF(A2891="","",SUMPRODUCT((A2891&gt;=Setup!$C$19:$C$30)*(A2891&lt;=Setup!$D$19:$D$30)*Setup!$A$19:$A$30))</f>
        <v/>
      </c>
      <c r="P2891" s="34">
        <f>IF(A2891="","",IF(G2891="Standard 15% (Box 1)",ROUND(H2891*Setup!$B$9,2),0))</f>
        <v/>
      </c>
      <c r="Q2891" s="34">
        <f>IF(A2891="","",I2891-P2891)</f>
        <v/>
      </c>
      <c r="R2891" s="23">
        <f>IF(A2891="","",IF(O2891=0,"Outside audit periods; ","")&amp;IF(G2891="","No VAT category; ","")&amp;IF(ABS(Q2891)&gt;Setup!$B$10,"VAT ≠ 15% × net; ","")&amp;IF(AND(F2891="B2B - VAT registered",NOT(AND(LEN(E2891)=15,LEFT(E2891,1)="3",RIGHT(E2891,1)="3",ISNUMBER(--E2891)))),"Invalid/missing customer VAT no; ","")&amp;IF(L2891&lt;&gt;"Yes","Not reported/cleared on FATOORA; ","")&amp;IF(AND(OR(G2891="Zero-rated domestic (Box 3)",G2891="Export (Box 4)"),N2891=""),"Zero-rate/export evidence missing; ","")&amp;IF(AND(C2891="Credit Note",H2891&gt;0),"Credit note should be negative; ","")&amp;IF(AND(C2891="Simplified Tax Invoice",F2891="B2B - VAT registered"),"Simplified invoice issued to VAT-registered B2B; ",""))</f>
        <v/>
      </c>
    </row>
    <row r="2892">
      <c r="A2892" s="17" t="n"/>
      <c r="B2892" s="14" t="n"/>
      <c r="C2892" s="14" t="n"/>
      <c r="D2892" s="14" t="n"/>
      <c r="E2892" s="16" t="n"/>
      <c r="F2892" s="14" t="n"/>
      <c r="G2892" s="14" t="n"/>
      <c r="H2892" s="19" t="n"/>
      <c r="I2892" s="19" t="n"/>
      <c r="J2892" s="34">
        <f>IF(A2892="","",H2892+I2892)</f>
        <v/>
      </c>
      <c r="K2892" s="14" t="n"/>
      <c r="L2892" s="14" t="n"/>
      <c r="M2892" s="14" t="n"/>
      <c r="N2892" s="14" t="n"/>
      <c r="O2892" s="20">
        <f>IF(A2892="","",SUMPRODUCT((A2892&gt;=Setup!$C$19:$C$30)*(A2892&lt;=Setup!$D$19:$D$30)*Setup!$A$19:$A$30))</f>
        <v/>
      </c>
      <c r="P2892" s="34">
        <f>IF(A2892="","",IF(G2892="Standard 15% (Box 1)",ROUND(H2892*Setup!$B$9,2),0))</f>
        <v/>
      </c>
      <c r="Q2892" s="34">
        <f>IF(A2892="","",I2892-P2892)</f>
        <v/>
      </c>
      <c r="R2892" s="23">
        <f>IF(A2892="","",IF(O2892=0,"Outside audit periods; ","")&amp;IF(G2892="","No VAT category; ","")&amp;IF(ABS(Q2892)&gt;Setup!$B$10,"VAT ≠ 15% × net; ","")&amp;IF(AND(F2892="B2B - VAT registered",NOT(AND(LEN(E2892)=15,LEFT(E2892,1)="3",RIGHT(E2892,1)="3",ISNUMBER(--E2892)))),"Invalid/missing customer VAT no; ","")&amp;IF(L2892&lt;&gt;"Yes","Not reported/cleared on FATOORA; ","")&amp;IF(AND(OR(G2892="Zero-rated domestic (Box 3)",G2892="Export (Box 4)"),N2892=""),"Zero-rate/export evidence missing; ","")&amp;IF(AND(C2892="Credit Note",H2892&gt;0),"Credit note should be negative; ","")&amp;IF(AND(C2892="Simplified Tax Invoice",F2892="B2B - VAT registered"),"Simplified invoice issued to VAT-registered B2B; ",""))</f>
        <v/>
      </c>
    </row>
    <row r="2893">
      <c r="A2893" s="17" t="n"/>
      <c r="B2893" s="14" t="n"/>
      <c r="C2893" s="14" t="n"/>
      <c r="D2893" s="14" t="n"/>
      <c r="E2893" s="16" t="n"/>
      <c r="F2893" s="14" t="n"/>
      <c r="G2893" s="14" t="n"/>
      <c r="H2893" s="19" t="n"/>
      <c r="I2893" s="19" t="n"/>
      <c r="J2893" s="34">
        <f>IF(A2893="","",H2893+I2893)</f>
        <v/>
      </c>
      <c r="K2893" s="14" t="n"/>
      <c r="L2893" s="14" t="n"/>
      <c r="M2893" s="14" t="n"/>
      <c r="N2893" s="14" t="n"/>
      <c r="O2893" s="20">
        <f>IF(A2893="","",SUMPRODUCT((A2893&gt;=Setup!$C$19:$C$30)*(A2893&lt;=Setup!$D$19:$D$30)*Setup!$A$19:$A$30))</f>
        <v/>
      </c>
      <c r="P2893" s="34">
        <f>IF(A2893="","",IF(G2893="Standard 15% (Box 1)",ROUND(H2893*Setup!$B$9,2),0))</f>
        <v/>
      </c>
      <c r="Q2893" s="34">
        <f>IF(A2893="","",I2893-P2893)</f>
        <v/>
      </c>
      <c r="R2893" s="23">
        <f>IF(A2893="","",IF(O2893=0,"Outside audit periods; ","")&amp;IF(G2893="","No VAT category; ","")&amp;IF(ABS(Q2893)&gt;Setup!$B$10,"VAT ≠ 15% × net; ","")&amp;IF(AND(F2893="B2B - VAT registered",NOT(AND(LEN(E2893)=15,LEFT(E2893,1)="3",RIGHT(E2893,1)="3",ISNUMBER(--E2893)))),"Invalid/missing customer VAT no; ","")&amp;IF(L2893&lt;&gt;"Yes","Not reported/cleared on FATOORA; ","")&amp;IF(AND(OR(G2893="Zero-rated domestic (Box 3)",G2893="Export (Box 4)"),N2893=""),"Zero-rate/export evidence missing; ","")&amp;IF(AND(C2893="Credit Note",H2893&gt;0),"Credit note should be negative; ","")&amp;IF(AND(C2893="Simplified Tax Invoice",F2893="B2B - VAT registered"),"Simplified invoice issued to VAT-registered B2B; ",""))</f>
        <v/>
      </c>
    </row>
    <row r="2894">
      <c r="A2894" s="17" t="n"/>
      <c r="B2894" s="14" t="n"/>
      <c r="C2894" s="14" t="n"/>
      <c r="D2894" s="14" t="n"/>
      <c r="E2894" s="16" t="n"/>
      <c r="F2894" s="14" t="n"/>
      <c r="G2894" s="14" t="n"/>
      <c r="H2894" s="19" t="n"/>
      <c r="I2894" s="19" t="n"/>
      <c r="J2894" s="34">
        <f>IF(A2894="","",H2894+I2894)</f>
        <v/>
      </c>
      <c r="K2894" s="14" t="n"/>
      <c r="L2894" s="14" t="n"/>
      <c r="M2894" s="14" t="n"/>
      <c r="N2894" s="14" t="n"/>
      <c r="O2894" s="20">
        <f>IF(A2894="","",SUMPRODUCT((A2894&gt;=Setup!$C$19:$C$30)*(A2894&lt;=Setup!$D$19:$D$30)*Setup!$A$19:$A$30))</f>
        <v/>
      </c>
      <c r="P2894" s="34">
        <f>IF(A2894="","",IF(G2894="Standard 15% (Box 1)",ROUND(H2894*Setup!$B$9,2),0))</f>
        <v/>
      </c>
      <c r="Q2894" s="34">
        <f>IF(A2894="","",I2894-P2894)</f>
        <v/>
      </c>
      <c r="R2894" s="23">
        <f>IF(A2894="","",IF(O2894=0,"Outside audit periods; ","")&amp;IF(G2894="","No VAT category; ","")&amp;IF(ABS(Q2894)&gt;Setup!$B$10,"VAT ≠ 15% × net; ","")&amp;IF(AND(F2894="B2B - VAT registered",NOT(AND(LEN(E2894)=15,LEFT(E2894,1)="3",RIGHT(E2894,1)="3",ISNUMBER(--E2894)))),"Invalid/missing customer VAT no; ","")&amp;IF(L2894&lt;&gt;"Yes","Not reported/cleared on FATOORA; ","")&amp;IF(AND(OR(G2894="Zero-rated domestic (Box 3)",G2894="Export (Box 4)"),N2894=""),"Zero-rate/export evidence missing; ","")&amp;IF(AND(C2894="Credit Note",H2894&gt;0),"Credit note should be negative; ","")&amp;IF(AND(C2894="Simplified Tax Invoice",F2894="B2B - VAT registered"),"Simplified invoice issued to VAT-registered B2B; ",""))</f>
        <v/>
      </c>
    </row>
    <row r="2895">
      <c r="A2895" s="17" t="n"/>
      <c r="B2895" s="14" t="n"/>
      <c r="C2895" s="14" t="n"/>
      <c r="D2895" s="14" t="n"/>
      <c r="E2895" s="16" t="n"/>
      <c r="F2895" s="14" t="n"/>
      <c r="G2895" s="14" t="n"/>
      <c r="H2895" s="19" t="n"/>
      <c r="I2895" s="19" t="n"/>
      <c r="J2895" s="34">
        <f>IF(A2895="","",H2895+I2895)</f>
        <v/>
      </c>
      <c r="K2895" s="14" t="n"/>
      <c r="L2895" s="14" t="n"/>
      <c r="M2895" s="14" t="n"/>
      <c r="N2895" s="14" t="n"/>
      <c r="O2895" s="20">
        <f>IF(A2895="","",SUMPRODUCT((A2895&gt;=Setup!$C$19:$C$30)*(A2895&lt;=Setup!$D$19:$D$30)*Setup!$A$19:$A$30))</f>
        <v/>
      </c>
      <c r="P2895" s="34">
        <f>IF(A2895="","",IF(G2895="Standard 15% (Box 1)",ROUND(H2895*Setup!$B$9,2),0))</f>
        <v/>
      </c>
      <c r="Q2895" s="34">
        <f>IF(A2895="","",I2895-P2895)</f>
        <v/>
      </c>
      <c r="R2895" s="23">
        <f>IF(A2895="","",IF(O2895=0,"Outside audit periods; ","")&amp;IF(G2895="","No VAT category; ","")&amp;IF(ABS(Q2895)&gt;Setup!$B$10,"VAT ≠ 15% × net; ","")&amp;IF(AND(F2895="B2B - VAT registered",NOT(AND(LEN(E2895)=15,LEFT(E2895,1)="3",RIGHT(E2895,1)="3",ISNUMBER(--E2895)))),"Invalid/missing customer VAT no; ","")&amp;IF(L2895&lt;&gt;"Yes","Not reported/cleared on FATOORA; ","")&amp;IF(AND(OR(G2895="Zero-rated domestic (Box 3)",G2895="Export (Box 4)"),N2895=""),"Zero-rate/export evidence missing; ","")&amp;IF(AND(C2895="Credit Note",H2895&gt;0),"Credit note should be negative; ","")&amp;IF(AND(C2895="Simplified Tax Invoice",F2895="B2B - VAT registered"),"Simplified invoice issued to VAT-registered B2B; ",""))</f>
        <v/>
      </c>
    </row>
    <row r="2896">
      <c r="A2896" s="17" t="n"/>
      <c r="B2896" s="14" t="n"/>
      <c r="C2896" s="14" t="n"/>
      <c r="D2896" s="14" t="n"/>
      <c r="E2896" s="16" t="n"/>
      <c r="F2896" s="14" t="n"/>
      <c r="G2896" s="14" t="n"/>
      <c r="H2896" s="19" t="n"/>
      <c r="I2896" s="19" t="n"/>
      <c r="J2896" s="34">
        <f>IF(A2896="","",H2896+I2896)</f>
        <v/>
      </c>
      <c r="K2896" s="14" t="n"/>
      <c r="L2896" s="14" t="n"/>
      <c r="M2896" s="14" t="n"/>
      <c r="N2896" s="14" t="n"/>
      <c r="O2896" s="20">
        <f>IF(A2896="","",SUMPRODUCT((A2896&gt;=Setup!$C$19:$C$30)*(A2896&lt;=Setup!$D$19:$D$30)*Setup!$A$19:$A$30))</f>
        <v/>
      </c>
      <c r="P2896" s="34">
        <f>IF(A2896="","",IF(G2896="Standard 15% (Box 1)",ROUND(H2896*Setup!$B$9,2),0))</f>
        <v/>
      </c>
      <c r="Q2896" s="34">
        <f>IF(A2896="","",I2896-P2896)</f>
        <v/>
      </c>
      <c r="R2896" s="23">
        <f>IF(A2896="","",IF(O2896=0,"Outside audit periods; ","")&amp;IF(G2896="","No VAT category; ","")&amp;IF(ABS(Q2896)&gt;Setup!$B$10,"VAT ≠ 15% × net; ","")&amp;IF(AND(F2896="B2B - VAT registered",NOT(AND(LEN(E2896)=15,LEFT(E2896,1)="3",RIGHT(E2896,1)="3",ISNUMBER(--E2896)))),"Invalid/missing customer VAT no; ","")&amp;IF(L2896&lt;&gt;"Yes","Not reported/cleared on FATOORA; ","")&amp;IF(AND(OR(G2896="Zero-rated domestic (Box 3)",G2896="Export (Box 4)"),N2896=""),"Zero-rate/export evidence missing; ","")&amp;IF(AND(C2896="Credit Note",H2896&gt;0),"Credit note should be negative; ","")&amp;IF(AND(C2896="Simplified Tax Invoice",F2896="B2B - VAT registered"),"Simplified invoice issued to VAT-registered B2B; ",""))</f>
        <v/>
      </c>
    </row>
    <row r="2897">
      <c r="A2897" s="17" t="n"/>
      <c r="B2897" s="14" t="n"/>
      <c r="C2897" s="14" t="n"/>
      <c r="D2897" s="14" t="n"/>
      <c r="E2897" s="16" t="n"/>
      <c r="F2897" s="14" t="n"/>
      <c r="G2897" s="14" t="n"/>
      <c r="H2897" s="19" t="n"/>
      <c r="I2897" s="19" t="n"/>
      <c r="J2897" s="34">
        <f>IF(A2897="","",H2897+I2897)</f>
        <v/>
      </c>
      <c r="K2897" s="14" t="n"/>
      <c r="L2897" s="14" t="n"/>
      <c r="M2897" s="14" t="n"/>
      <c r="N2897" s="14" t="n"/>
      <c r="O2897" s="20">
        <f>IF(A2897="","",SUMPRODUCT((A2897&gt;=Setup!$C$19:$C$30)*(A2897&lt;=Setup!$D$19:$D$30)*Setup!$A$19:$A$30))</f>
        <v/>
      </c>
      <c r="P2897" s="34">
        <f>IF(A2897="","",IF(G2897="Standard 15% (Box 1)",ROUND(H2897*Setup!$B$9,2),0))</f>
        <v/>
      </c>
      <c r="Q2897" s="34">
        <f>IF(A2897="","",I2897-P2897)</f>
        <v/>
      </c>
      <c r="R2897" s="23">
        <f>IF(A2897="","",IF(O2897=0,"Outside audit periods; ","")&amp;IF(G2897="","No VAT category; ","")&amp;IF(ABS(Q2897)&gt;Setup!$B$10,"VAT ≠ 15% × net; ","")&amp;IF(AND(F2897="B2B - VAT registered",NOT(AND(LEN(E2897)=15,LEFT(E2897,1)="3",RIGHT(E2897,1)="3",ISNUMBER(--E2897)))),"Invalid/missing customer VAT no; ","")&amp;IF(L2897&lt;&gt;"Yes","Not reported/cleared on FATOORA; ","")&amp;IF(AND(OR(G2897="Zero-rated domestic (Box 3)",G2897="Export (Box 4)"),N2897=""),"Zero-rate/export evidence missing; ","")&amp;IF(AND(C2897="Credit Note",H2897&gt;0),"Credit note should be negative; ","")&amp;IF(AND(C2897="Simplified Tax Invoice",F2897="B2B - VAT registered"),"Simplified invoice issued to VAT-registered B2B; ",""))</f>
        <v/>
      </c>
    </row>
    <row r="2898">
      <c r="A2898" s="17" t="n"/>
      <c r="B2898" s="14" t="n"/>
      <c r="C2898" s="14" t="n"/>
      <c r="D2898" s="14" t="n"/>
      <c r="E2898" s="16" t="n"/>
      <c r="F2898" s="14" t="n"/>
      <c r="G2898" s="14" t="n"/>
      <c r="H2898" s="19" t="n"/>
      <c r="I2898" s="19" t="n"/>
      <c r="J2898" s="34">
        <f>IF(A2898="","",H2898+I2898)</f>
        <v/>
      </c>
      <c r="K2898" s="14" t="n"/>
      <c r="L2898" s="14" t="n"/>
      <c r="M2898" s="14" t="n"/>
      <c r="N2898" s="14" t="n"/>
      <c r="O2898" s="20">
        <f>IF(A2898="","",SUMPRODUCT((A2898&gt;=Setup!$C$19:$C$30)*(A2898&lt;=Setup!$D$19:$D$30)*Setup!$A$19:$A$30))</f>
        <v/>
      </c>
      <c r="P2898" s="34">
        <f>IF(A2898="","",IF(G2898="Standard 15% (Box 1)",ROUND(H2898*Setup!$B$9,2),0))</f>
        <v/>
      </c>
      <c r="Q2898" s="34">
        <f>IF(A2898="","",I2898-P2898)</f>
        <v/>
      </c>
      <c r="R2898" s="23">
        <f>IF(A2898="","",IF(O2898=0,"Outside audit periods; ","")&amp;IF(G2898="","No VAT category; ","")&amp;IF(ABS(Q2898)&gt;Setup!$B$10,"VAT ≠ 15% × net; ","")&amp;IF(AND(F2898="B2B - VAT registered",NOT(AND(LEN(E2898)=15,LEFT(E2898,1)="3",RIGHT(E2898,1)="3",ISNUMBER(--E2898)))),"Invalid/missing customer VAT no; ","")&amp;IF(L2898&lt;&gt;"Yes","Not reported/cleared on FATOORA; ","")&amp;IF(AND(OR(G2898="Zero-rated domestic (Box 3)",G2898="Export (Box 4)"),N2898=""),"Zero-rate/export evidence missing; ","")&amp;IF(AND(C2898="Credit Note",H2898&gt;0),"Credit note should be negative; ","")&amp;IF(AND(C2898="Simplified Tax Invoice",F2898="B2B - VAT registered"),"Simplified invoice issued to VAT-registered B2B; ",""))</f>
        <v/>
      </c>
    </row>
    <row r="2899">
      <c r="A2899" s="17" t="n"/>
      <c r="B2899" s="14" t="n"/>
      <c r="C2899" s="14" t="n"/>
      <c r="D2899" s="14" t="n"/>
      <c r="E2899" s="16" t="n"/>
      <c r="F2899" s="14" t="n"/>
      <c r="G2899" s="14" t="n"/>
      <c r="H2899" s="19" t="n"/>
      <c r="I2899" s="19" t="n"/>
      <c r="J2899" s="34">
        <f>IF(A2899="","",H2899+I2899)</f>
        <v/>
      </c>
      <c r="K2899" s="14" t="n"/>
      <c r="L2899" s="14" t="n"/>
      <c r="M2899" s="14" t="n"/>
      <c r="N2899" s="14" t="n"/>
      <c r="O2899" s="20">
        <f>IF(A2899="","",SUMPRODUCT((A2899&gt;=Setup!$C$19:$C$30)*(A2899&lt;=Setup!$D$19:$D$30)*Setup!$A$19:$A$30))</f>
        <v/>
      </c>
      <c r="P2899" s="34">
        <f>IF(A2899="","",IF(G2899="Standard 15% (Box 1)",ROUND(H2899*Setup!$B$9,2),0))</f>
        <v/>
      </c>
      <c r="Q2899" s="34">
        <f>IF(A2899="","",I2899-P2899)</f>
        <v/>
      </c>
      <c r="R2899" s="23">
        <f>IF(A2899="","",IF(O2899=0,"Outside audit periods; ","")&amp;IF(G2899="","No VAT category; ","")&amp;IF(ABS(Q2899)&gt;Setup!$B$10,"VAT ≠ 15% × net; ","")&amp;IF(AND(F2899="B2B - VAT registered",NOT(AND(LEN(E2899)=15,LEFT(E2899,1)="3",RIGHT(E2899,1)="3",ISNUMBER(--E2899)))),"Invalid/missing customer VAT no; ","")&amp;IF(L2899&lt;&gt;"Yes","Not reported/cleared on FATOORA; ","")&amp;IF(AND(OR(G2899="Zero-rated domestic (Box 3)",G2899="Export (Box 4)"),N2899=""),"Zero-rate/export evidence missing; ","")&amp;IF(AND(C2899="Credit Note",H2899&gt;0),"Credit note should be negative; ","")&amp;IF(AND(C2899="Simplified Tax Invoice",F2899="B2B - VAT registered"),"Simplified invoice issued to VAT-registered B2B; ",""))</f>
        <v/>
      </c>
    </row>
    <row r="2900">
      <c r="A2900" s="17" t="n"/>
      <c r="B2900" s="14" t="n"/>
      <c r="C2900" s="14" t="n"/>
      <c r="D2900" s="14" t="n"/>
      <c r="E2900" s="16" t="n"/>
      <c r="F2900" s="14" t="n"/>
      <c r="G2900" s="14" t="n"/>
      <c r="H2900" s="19" t="n"/>
      <c r="I2900" s="19" t="n"/>
      <c r="J2900" s="34">
        <f>IF(A2900="","",H2900+I2900)</f>
        <v/>
      </c>
      <c r="K2900" s="14" t="n"/>
      <c r="L2900" s="14" t="n"/>
      <c r="M2900" s="14" t="n"/>
      <c r="N2900" s="14" t="n"/>
      <c r="O2900" s="20">
        <f>IF(A2900="","",SUMPRODUCT((A2900&gt;=Setup!$C$19:$C$30)*(A2900&lt;=Setup!$D$19:$D$30)*Setup!$A$19:$A$30))</f>
        <v/>
      </c>
      <c r="P2900" s="34">
        <f>IF(A2900="","",IF(G2900="Standard 15% (Box 1)",ROUND(H2900*Setup!$B$9,2),0))</f>
        <v/>
      </c>
      <c r="Q2900" s="34">
        <f>IF(A2900="","",I2900-P2900)</f>
        <v/>
      </c>
      <c r="R2900" s="23">
        <f>IF(A2900="","",IF(O2900=0,"Outside audit periods; ","")&amp;IF(G2900="","No VAT category; ","")&amp;IF(ABS(Q2900)&gt;Setup!$B$10,"VAT ≠ 15% × net; ","")&amp;IF(AND(F2900="B2B - VAT registered",NOT(AND(LEN(E2900)=15,LEFT(E2900,1)="3",RIGHT(E2900,1)="3",ISNUMBER(--E2900)))),"Invalid/missing customer VAT no; ","")&amp;IF(L2900&lt;&gt;"Yes","Not reported/cleared on FATOORA; ","")&amp;IF(AND(OR(G2900="Zero-rated domestic (Box 3)",G2900="Export (Box 4)"),N2900=""),"Zero-rate/export evidence missing; ","")&amp;IF(AND(C2900="Credit Note",H2900&gt;0),"Credit note should be negative; ","")&amp;IF(AND(C2900="Simplified Tax Invoice",F2900="B2B - VAT registered"),"Simplified invoice issued to VAT-registered B2B; ",""))</f>
        <v/>
      </c>
    </row>
    <row r="2901">
      <c r="A2901" s="17" t="n"/>
      <c r="B2901" s="14" t="n"/>
      <c r="C2901" s="14" t="n"/>
      <c r="D2901" s="14" t="n"/>
      <c r="E2901" s="16" t="n"/>
      <c r="F2901" s="14" t="n"/>
      <c r="G2901" s="14" t="n"/>
      <c r="H2901" s="19" t="n"/>
      <c r="I2901" s="19" t="n"/>
      <c r="J2901" s="34">
        <f>IF(A2901="","",H2901+I2901)</f>
        <v/>
      </c>
      <c r="K2901" s="14" t="n"/>
      <c r="L2901" s="14" t="n"/>
      <c r="M2901" s="14" t="n"/>
      <c r="N2901" s="14" t="n"/>
      <c r="O2901" s="20">
        <f>IF(A2901="","",SUMPRODUCT((A2901&gt;=Setup!$C$19:$C$30)*(A2901&lt;=Setup!$D$19:$D$30)*Setup!$A$19:$A$30))</f>
        <v/>
      </c>
      <c r="P2901" s="34">
        <f>IF(A2901="","",IF(G2901="Standard 15% (Box 1)",ROUND(H2901*Setup!$B$9,2),0))</f>
        <v/>
      </c>
      <c r="Q2901" s="34">
        <f>IF(A2901="","",I2901-P2901)</f>
        <v/>
      </c>
      <c r="R2901" s="23">
        <f>IF(A2901="","",IF(O2901=0,"Outside audit periods; ","")&amp;IF(G2901="","No VAT category; ","")&amp;IF(ABS(Q2901)&gt;Setup!$B$10,"VAT ≠ 15% × net; ","")&amp;IF(AND(F2901="B2B - VAT registered",NOT(AND(LEN(E2901)=15,LEFT(E2901,1)="3",RIGHT(E2901,1)="3",ISNUMBER(--E2901)))),"Invalid/missing customer VAT no; ","")&amp;IF(L2901&lt;&gt;"Yes","Not reported/cleared on FATOORA; ","")&amp;IF(AND(OR(G2901="Zero-rated domestic (Box 3)",G2901="Export (Box 4)"),N2901=""),"Zero-rate/export evidence missing; ","")&amp;IF(AND(C2901="Credit Note",H2901&gt;0),"Credit note should be negative; ","")&amp;IF(AND(C2901="Simplified Tax Invoice",F2901="B2B - VAT registered"),"Simplified invoice issued to VAT-registered B2B; ",""))</f>
        <v/>
      </c>
    </row>
    <row r="2902">
      <c r="A2902" s="17" t="n"/>
      <c r="B2902" s="14" t="n"/>
      <c r="C2902" s="14" t="n"/>
      <c r="D2902" s="14" t="n"/>
      <c r="E2902" s="16" t="n"/>
      <c r="F2902" s="14" t="n"/>
      <c r="G2902" s="14" t="n"/>
      <c r="H2902" s="19" t="n"/>
      <c r="I2902" s="19" t="n"/>
      <c r="J2902" s="34">
        <f>IF(A2902="","",H2902+I2902)</f>
        <v/>
      </c>
      <c r="K2902" s="14" t="n"/>
      <c r="L2902" s="14" t="n"/>
      <c r="M2902" s="14" t="n"/>
      <c r="N2902" s="14" t="n"/>
      <c r="O2902" s="20">
        <f>IF(A2902="","",SUMPRODUCT((A2902&gt;=Setup!$C$19:$C$30)*(A2902&lt;=Setup!$D$19:$D$30)*Setup!$A$19:$A$30))</f>
        <v/>
      </c>
      <c r="P2902" s="34">
        <f>IF(A2902="","",IF(G2902="Standard 15% (Box 1)",ROUND(H2902*Setup!$B$9,2),0))</f>
        <v/>
      </c>
      <c r="Q2902" s="34">
        <f>IF(A2902="","",I2902-P2902)</f>
        <v/>
      </c>
      <c r="R2902" s="23">
        <f>IF(A2902="","",IF(O2902=0,"Outside audit periods; ","")&amp;IF(G2902="","No VAT category; ","")&amp;IF(ABS(Q2902)&gt;Setup!$B$10,"VAT ≠ 15% × net; ","")&amp;IF(AND(F2902="B2B - VAT registered",NOT(AND(LEN(E2902)=15,LEFT(E2902,1)="3",RIGHT(E2902,1)="3",ISNUMBER(--E2902)))),"Invalid/missing customer VAT no; ","")&amp;IF(L2902&lt;&gt;"Yes","Not reported/cleared on FATOORA; ","")&amp;IF(AND(OR(G2902="Zero-rated domestic (Box 3)",G2902="Export (Box 4)"),N2902=""),"Zero-rate/export evidence missing; ","")&amp;IF(AND(C2902="Credit Note",H2902&gt;0),"Credit note should be negative; ","")&amp;IF(AND(C2902="Simplified Tax Invoice",F2902="B2B - VAT registered"),"Simplified invoice issued to VAT-registered B2B; ",""))</f>
        <v/>
      </c>
    </row>
    <row r="2903">
      <c r="A2903" s="17" t="n"/>
      <c r="B2903" s="14" t="n"/>
      <c r="C2903" s="14" t="n"/>
      <c r="D2903" s="14" t="n"/>
      <c r="E2903" s="16" t="n"/>
      <c r="F2903" s="14" t="n"/>
      <c r="G2903" s="14" t="n"/>
      <c r="H2903" s="19" t="n"/>
      <c r="I2903" s="19" t="n"/>
      <c r="J2903" s="34">
        <f>IF(A2903="","",H2903+I2903)</f>
        <v/>
      </c>
      <c r="K2903" s="14" t="n"/>
      <c r="L2903" s="14" t="n"/>
      <c r="M2903" s="14" t="n"/>
      <c r="N2903" s="14" t="n"/>
      <c r="O2903" s="20">
        <f>IF(A2903="","",SUMPRODUCT((A2903&gt;=Setup!$C$19:$C$30)*(A2903&lt;=Setup!$D$19:$D$30)*Setup!$A$19:$A$30))</f>
        <v/>
      </c>
      <c r="P2903" s="34">
        <f>IF(A2903="","",IF(G2903="Standard 15% (Box 1)",ROUND(H2903*Setup!$B$9,2),0))</f>
        <v/>
      </c>
      <c r="Q2903" s="34">
        <f>IF(A2903="","",I2903-P2903)</f>
        <v/>
      </c>
      <c r="R2903" s="23">
        <f>IF(A2903="","",IF(O2903=0,"Outside audit periods; ","")&amp;IF(G2903="","No VAT category; ","")&amp;IF(ABS(Q2903)&gt;Setup!$B$10,"VAT ≠ 15% × net; ","")&amp;IF(AND(F2903="B2B - VAT registered",NOT(AND(LEN(E2903)=15,LEFT(E2903,1)="3",RIGHT(E2903,1)="3",ISNUMBER(--E2903)))),"Invalid/missing customer VAT no; ","")&amp;IF(L2903&lt;&gt;"Yes","Not reported/cleared on FATOORA; ","")&amp;IF(AND(OR(G2903="Zero-rated domestic (Box 3)",G2903="Export (Box 4)"),N2903=""),"Zero-rate/export evidence missing; ","")&amp;IF(AND(C2903="Credit Note",H2903&gt;0),"Credit note should be negative; ","")&amp;IF(AND(C2903="Simplified Tax Invoice",F2903="B2B - VAT registered"),"Simplified invoice issued to VAT-registered B2B; ",""))</f>
        <v/>
      </c>
    </row>
    <row r="2904">
      <c r="A2904" s="17" t="n"/>
      <c r="B2904" s="14" t="n"/>
      <c r="C2904" s="14" t="n"/>
      <c r="D2904" s="14" t="n"/>
      <c r="E2904" s="16" t="n"/>
      <c r="F2904" s="14" t="n"/>
      <c r="G2904" s="14" t="n"/>
      <c r="H2904" s="19" t="n"/>
      <c r="I2904" s="19" t="n"/>
      <c r="J2904" s="34">
        <f>IF(A2904="","",H2904+I2904)</f>
        <v/>
      </c>
      <c r="K2904" s="14" t="n"/>
      <c r="L2904" s="14" t="n"/>
      <c r="M2904" s="14" t="n"/>
      <c r="N2904" s="14" t="n"/>
      <c r="O2904" s="20">
        <f>IF(A2904="","",SUMPRODUCT((A2904&gt;=Setup!$C$19:$C$30)*(A2904&lt;=Setup!$D$19:$D$30)*Setup!$A$19:$A$30))</f>
        <v/>
      </c>
      <c r="P2904" s="34">
        <f>IF(A2904="","",IF(G2904="Standard 15% (Box 1)",ROUND(H2904*Setup!$B$9,2),0))</f>
        <v/>
      </c>
      <c r="Q2904" s="34">
        <f>IF(A2904="","",I2904-P2904)</f>
        <v/>
      </c>
      <c r="R2904" s="23">
        <f>IF(A2904="","",IF(O2904=0,"Outside audit periods; ","")&amp;IF(G2904="","No VAT category; ","")&amp;IF(ABS(Q2904)&gt;Setup!$B$10,"VAT ≠ 15% × net; ","")&amp;IF(AND(F2904="B2B - VAT registered",NOT(AND(LEN(E2904)=15,LEFT(E2904,1)="3",RIGHT(E2904,1)="3",ISNUMBER(--E2904)))),"Invalid/missing customer VAT no; ","")&amp;IF(L2904&lt;&gt;"Yes","Not reported/cleared on FATOORA; ","")&amp;IF(AND(OR(G2904="Zero-rated domestic (Box 3)",G2904="Export (Box 4)"),N2904=""),"Zero-rate/export evidence missing; ","")&amp;IF(AND(C2904="Credit Note",H2904&gt;0),"Credit note should be negative; ","")&amp;IF(AND(C2904="Simplified Tax Invoice",F2904="B2B - VAT registered"),"Simplified invoice issued to VAT-registered B2B; ",""))</f>
        <v/>
      </c>
    </row>
    <row r="2905">
      <c r="A2905" s="17" t="n"/>
      <c r="B2905" s="14" t="n"/>
      <c r="C2905" s="14" t="n"/>
      <c r="D2905" s="14" t="n"/>
      <c r="E2905" s="16" t="n"/>
      <c r="F2905" s="14" t="n"/>
      <c r="G2905" s="14" t="n"/>
      <c r="H2905" s="19" t="n"/>
      <c r="I2905" s="19" t="n"/>
      <c r="J2905" s="34">
        <f>IF(A2905="","",H2905+I2905)</f>
        <v/>
      </c>
      <c r="K2905" s="14" t="n"/>
      <c r="L2905" s="14" t="n"/>
      <c r="M2905" s="14" t="n"/>
      <c r="N2905" s="14" t="n"/>
      <c r="O2905" s="20">
        <f>IF(A2905="","",SUMPRODUCT((A2905&gt;=Setup!$C$19:$C$30)*(A2905&lt;=Setup!$D$19:$D$30)*Setup!$A$19:$A$30))</f>
        <v/>
      </c>
      <c r="P2905" s="34">
        <f>IF(A2905="","",IF(G2905="Standard 15% (Box 1)",ROUND(H2905*Setup!$B$9,2),0))</f>
        <v/>
      </c>
      <c r="Q2905" s="34">
        <f>IF(A2905="","",I2905-P2905)</f>
        <v/>
      </c>
      <c r="R2905" s="23">
        <f>IF(A2905="","",IF(O2905=0,"Outside audit periods; ","")&amp;IF(G2905="","No VAT category; ","")&amp;IF(ABS(Q2905)&gt;Setup!$B$10,"VAT ≠ 15% × net; ","")&amp;IF(AND(F2905="B2B - VAT registered",NOT(AND(LEN(E2905)=15,LEFT(E2905,1)="3",RIGHT(E2905,1)="3",ISNUMBER(--E2905)))),"Invalid/missing customer VAT no; ","")&amp;IF(L2905&lt;&gt;"Yes","Not reported/cleared on FATOORA; ","")&amp;IF(AND(OR(G2905="Zero-rated domestic (Box 3)",G2905="Export (Box 4)"),N2905=""),"Zero-rate/export evidence missing; ","")&amp;IF(AND(C2905="Credit Note",H2905&gt;0),"Credit note should be negative; ","")&amp;IF(AND(C2905="Simplified Tax Invoice",F2905="B2B - VAT registered"),"Simplified invoice issued to VAT-registered B2B; ",""))</f>
        <v/>
      </c>
    </row>
    <row r="2906">
      <c r="A2906" s="17" t="n"/>
      <c r="B2906" s="14" t="n"/>
      <c r="C2906" s="14" t="n"/>
      <c r="D2906" s="14" t="n"/>
      <c r="E2906" s="16" t="n"/>
      <c r="F2906" s="14" t="n"/>
      <c r="G2906" s="14" t="n"/>
      <c r="H2906" s="19" t="n"/>
      <c r="I2906" s="19" t="n"/>
      <c r="J2906" s="34">
        <f>IF(A2906="","",H2906+I2906)</f>
        <v/>
      </c>
      <c r="K2906" s="14" t="n"/>
      <c r="L2906" s="14" t="n"/>
      <c r="M2906" s="14" t="n"/>
      <c r="N2906" s="14" t="n"/>
      <c r="O2906" s="20">
        <f>IF(A2906="","",SUMPRODUCT((A2906&gt;=Setup!$C$19:$C$30)*(A2906&lt;=Setup!$D$19:$D$30)*Setup!$A$19:$A$30))</f>
        <v/>
      </c>
      <c r="P2906" s="34">
        <f>IF(A2906="","",IF(G2906="Standard 15% (Box 1)",ROUND(H2906*Setup!$B$9,2),0))</f>
        <v/>
      </c>
      <c r="Q2906" s="34">
        <f>IF(A2906="","",I2906-P2906)</f>
        <v/>
      </c>
      <c r="R2906" s="23">
        <f>IF(A2906="","",IF(O2906=0,"Outside audit periods; ","")&amp;IF(G2906="","No VAT category; ","")&amp;IF(ABS(Q2906)&gt;Setup!$B$10,"VAT ≠ 15% × net; ","")&amp;IF(AND(F2906="B2B - VAT registered",NOT(AND(LEN(E2906)=15,LEFT(E2906,1)="3",RIGHT(E2906,1)="3",ISNUMBER(--E2906)))),"Invalid/missing customer VAT no; ","")&amp;IF(L2906&lt;&gt;"Yes","Not reported/cleared on FATOORA; ","")&amp;IF(AND(OR(G2906="Zero-rated domestic (Box 3)",G2906="Export (Box 4)"),N2906=""),"Zero-rate/export evidence missing; ","")&amp;IF(AND(C2906="Credit Note",H2906&gt;0),"Credit note should be negative; ","")&amp;IF(AND(C2906="Simplified Tax Invoice",F2906="B2B - VAT registered"),"Simplified invoice issued to VAT-registered B2B; ",""))</f>
        <v/>
      </c>
    </row>
    <row r="2907">
      <c r="A2907" s="17" t="n"/>
      <c r="B2907" s="14" t="n"/>
      <c r="C2907" s="14" t="n"/>
      <c r="D2907" s="14" t="n"/>
      <c r="E2907" s="16" t="n"/>
      <c r="F2907" s="14" t="n"/>
      <c r="G2907" s="14" t="n"/>
      <c r="H2907" s="19" t="n"/>
      <c r="I2907" s="19" t="n"/>
      <c r="J2907" s="34">
        <f>IF(A2907="","",H2907+I2907)</f>
        <v/>
      </c>
      <c r="K2907" s="14" t="n"/>
      <c r="L2907" s="14" t="n"/>
      <c r="M2907" s="14" t="n"/>
      <c r="N2907" s="14" t="n"/>
      <c r="O2907" s="20">
        <f>IF(A2907="","",SUMPRODUCT((A2907&gt;=Setup!$C$19:$C$30)*(A2907&lt;=Setup!$D$19:$D$30)*Setup!$A$19:$A$30))</f>
        <v/>
      </c>
      <c r="P2907" s="34">
        <f>IF(A2907="","",IF(G2907="Standard 15% (Box 1)",ROUND(H2907*Setup!$B$9,2),0))</f>
        <v/>
      </c>
      <c r="Q2907" s="34">
        <f>IF(A2907="","",I2907-P2907)</f>
        <v/>
      </c>
      <c r="R2907" s="23">
        <f>IF(A2907="","",IF(O2907=0,"Outside audit periods; ","")&amp;IF(G2907="","No VAT category; ","")&amp;IF(ABS(Q2907)&gt;Setup!$B$10,"VAT ≠ 15% × net; ","")&amp;IF(AND(F2907="B2B - VAT registered",NOT(AND(LEN(E2907)=15,LEFT(E2907,1)="3",RIGHT(E2907,1)="3",ISNUMBER(--E2907)))),"Invalid/missing customer VAT no; ","")&amp;IF(L2907&lt;&gt;"Yes","Not reported/cleared on FATOORA; ","")&amp;IF(AND(OR(G2907="Zero-rated domestic (Box 3)",G2907="Export (Box 4)"),N2907=""),"Zero-rate/export evidence missing; ","")&amp;IF(AND(C2907="Credit Note",H2907&gt;0),"Credit note should be negative; ","")&amp;IF(AND(C2907="Simplified Tax Invoice",F2907="B2B - VAT registered"),"Simplified invoice issued to VAT-registered B2B; ",""))</f>
        <v/>
      </c>
    </row>
    <row r="2908">
      <c r="A2908" s="17" t="n"/>
      <c r="B2908" s="14" t="n"/>
      <c r="C2908" s="14" t="n"/>
      <c r="D2908" s="14" t="n"/>
      <c r="E2908" s="16" t="n"/>
      <c r="F2908" s="14" t="n"/>
      <c r="G2908" s="14" t="n"/>
      <c r="H2908" s="19" t="n"/>
      <c r="I2908" s="19" t="n"/>
      <c r="J2908" s="34">
        <f>IF(A2908="","",H2908+I2908)</f>
        <v/>
      </c>
      <c r="K2908" s="14" t="n"/>
      <c r="L2908" s="14" t="n"/>
      <c r="M2908" s="14" t="n"/>
      <c r="N2908" s="14" t="n"/>
      <c r="O2908" s="20">
        <f>IF(A2908="","",SUMPRODUCT((A2908&gt;=Setup!$C$19:$C$30)*(A2908&lt;=Setup!$D$19:$D$30)*Setup!$A$19:$A$30))</f>
        <v/>
      </c>
      <c r="P2908" s="34">
        <f>IF(A2908="","",IF(G2908="Standard 15% (Box 1)",ROUND(H2908*Setup!$B$9,2),0))</f>
        <v/>
      </c>
      <c r="Q2908" s="34">
        <f>IF(A2908="","",I2908-P2908)</f>
        <v/>
      </c>
      <c r="R2908" s="23">
        <f>IF(A2908="","",IF(O2908=0,"Outside audit periods; ","")&amp;IF(G2908="","No VAT category; ","")&amp;IF(ABS(Q2908)&gt;Setup!$B$10,"VAT ≠ 15% × net; ","")&amp;IF(AND(F2908="B2B - VAT registered",NOT(AND(LEN(E2908)=15,LEFT(E2908,1)="3",RIGHT(E2908,1)="3",ISNUMBER(--E2908)))),"Invalid/missing customer VAT no; ","")&amp;IF(L2908&lt;&gt;"Yes","Not reported/cleared on FATOORA; ","")&amp;IF(AND(OR(G2908="Zero-rated domestic (Box 3)",G2908="Export (Box 4)"),N2908=""),"Zero-rate/export evidence missing; ","")&amp;IF(AND(C2908="Credit Note",H2908&gt;0),"Credit note should be negative; ","")&amp;IF(AND(C2908="Simplified Tax Invoice",F2908="B2B - VAT registered"),"Simplified invoice issued to VAT-registered B2B; ",""))</f>
        <v/>
      </c>
    </row>
    <row r="2909">
      <c r="A2909" s="17" t="n"/>
      <c r="B2909" s="14" t="n"/>
      <c r="C2909" s="14" t="n"/>
      <c r="D2909" s="14" t="n"/>
      <c r="E2909" s="16" t="n"/>
      <c r="F2909" s="14" t="n"/>
      <c r="G2909" s="14" t="n"/>
      <c r="H2909" s="19" t="n"/>
      <c r="I2909" s="19" t="n"/>
      <c r="J2909" s="34">
        <f>IF(A2909="","",H2909+I2909)</f>
        <v/>
      </c>
      <c r="K2909" s="14" t="n"/>
      <c r="L2909" s="14" t="n"/>
      <c r="M2909" s="14" t="n"/>
      <c r="N2909" s="14" t="n"/>
      <c r="O2909" s="20">
        <f>IF(A2909="","",SUMPRODUCT((A2909&gt;=Setup!$C$19:$C$30)*(A2909&lt;=Setup!$D$19:$D$30)*Setup!$A$19:$A$30))</f>
        <v/>
      </c>
      <c r="P2909" s="34">
        <f>IF(A2909="","",IF(G2909="Standard 15% (Box 1)",ROUND(H2909*Setup!$B$9,2),0))</f>
        <v/>
      </c>
      <c r="Q2909" s="34">
        <f>IF(A2909="","",I2909-P2909)</f>
        <v/>
      </c>
      <c r="R2909" s="23">
        <f>IF(A2909="","",IF(O2909=0,"Outside audit periods; ","")&amp;IF(G2909="","No VAT category; ","")&amp;IF(ABS(Q2909)&gt;Setup!$B$10,"VAT ≠ 15% × net; ","")&amp;IF(AND(F2909="B2B - VAT registered",NOT(AND(LEN(E2909)=15,LEFT(E2909,1)="3",RIGHT(E2909,1)="3",ISNUMBER(--E2909)))),"Invalid/missing customer VAT no; ","")&amp;IF(L2909&lt;&gt;"Yes","Not reported/cleared on FATOORA; ","")&amp;IF(AND(OR(G2909="Zero-rated domestic (Box 3)",G2909="Export (Box 4)"),N2909=""),"Zero-rate/export evidence missing; ","")&amp;IF(AND(C2909="Credit Note",H2909&gt;0),"Credit note should be negative; ","")&amp;IF(AND(C2909="Simplified Tax Invoice",F2909="B2B - VAT registered"),"Simplified invoice issued to VAT-registered B2B; ",""))</f>
        <v/>
      </c>
    </row>
    <row r="2910">
      <c r="A2910" s="17" t="n"/>
      <c r="B2910" s="14" t="n"/>
      <c r="C2910" s="14" t="n"/>
      <c r="D2910" s="14" t="n"/>
      <c r="E2910" s="16" t="n"/>
      <c r="F2910" s="14" t="n"/>
      <c r="G2910" s="14" t="n"/>
      <c r="H2910" s="19" t="n"/>
      <c r="I2910" s="19" t="n"/>
      <c r="J2910" s="34">
        <f>IF(A2910="","",H2910+I2910)</f>
        <v/>
      </c>
      <c r="K2910" s="14" t="n"/>
      <c r="L2910" s="14" t="n"/>
      <c r="M2910" s="14" t="n"/>
      <c r="N2910" s="14" t="n"/>
      <c r="O2910" s="20">
        <f>IF(A2910="","",SUMPRODUCT((A2910&gt;=Setup!$C$19:$C$30)*(A2910&lt;=Setup!$D$19:$D$30)*Setup!$A$19:$A$30))</f>
        <v/>
      </c>
      <c r="P2910" s="34">
        <f>IF(A2910="","",IF(G2910="Standard 15% (Box 1)",ROUND(H2910*Setup!$B$9,2),0))</f>
        <v/>
      </c>
      <c r="Q2910" s="34">
        <f>IF(A2910="","",I2910-P2910)</f>
        <v/>
      </c>
      <c r="R2910" s="23">
        <f>IF(A2910="","",IF(O2910=0,"Outside audit periods; ","")&amp;IF(G2910="","No VAT category; ","")&amp;IF(ABS(Q2910)&gt;Setup!$B$10,"VAT ≠ 15% × net; ","")&amp;IF(AND(F2910="B2B - VAT registered",NOT(AND(LEN(E2910)=15,LEFT(E2910,1)="3",RIGHT(E2910,1)="3",ISNUMBER(--E2910)))),"Invalid/missing customer VAT no; ","")&amp;IF(L2910&lt;&gt;"Yes","Not reported/cleared on FATOORA; ","")&amp;IF(AND(OR(G2910="Zero-rated domestic (Box 3)",G2910="Export (Box 4)"),N2910=""),"Zero-rate/export evidence missing; ","")&amp;IF(AND(C2910="Credit Note",H2910&gt;0),"Credit note should be negative; ","")&amp;IF(AND(C2910="Simplified Tax Invoice",F2910="B2B - VAT registered"),"Simplified invoice issued to VAT-registered B2B; ",""))</f>
        <v/>
      </c>
    </row>
    <row r="2911">
      <c r="A2911" s="17" t="n"/>
      <c r="B2911" s="14" t="n"/>
      <c r="C2911" s="14" t="n"/>
      <c r="D2911" s="14" t="n"/>
      <c r="E2911" s="16" t="n"/>
      <c r="F2911" s="14" t="n"/>
      <c r="G2911" s="14" t="n"/>
      <c r="H2911" s="19" t="n"/>
      <c r="I2911" s="19" t="n"/>
      <c r="J2911" s="34">
        <f>IF(A2911="","",H2911+I2911)</f>
        <v/>
      </c>
      <c r="K2911" s="14" t="n"/>
      <c r="L2911" s="14" t="n"/>
      <c r="M2911" s="14" t="n"/>
      <c r="N2911" s="14" t="n"/>
      <c r="O2911" s="20">
        <f>IF(A2911="","",SUMPRODUCT((A2911&gt;=Setup!$C$19:$C$30)*(A2911&lt;=Setup!$D$19:$D$30)*Setup!$A$19:$A$30))</f>
        <v/>
      </c>
      <c r="P2911" s="34">
        <f>IF(A2911="","",IF(G2911="Standard 15% (Box 1)",ROUND(H2911*Setup!$B$9,2),0))</f>
        <v/>
      </c>
      <c r="Q2911" s="34">
        <f>IF(A2911="","",I2911-P2911)</f>
        <v/>
      </c>
      <c r="R2911" s="23">
        <f>IF(A2911="","",IF(O2911=0,"Outside audit periods; ","")&amp;IF(G2911="","No VAT category; ","")&amp;IF(ABS(Q2911)&gt;Setup!$B$10,"VAT ≠ 15% × net; ","")&amp;IF(AND(F2911="B2B - VAT registered",NOT(AND(LEN(E2911)=15,LEFT(E2911,1)="3",RIGHT(E2911,1)="3",ISNUMBER(--E2911)))),"Invalid/missing customer VAT no; ","")&amp;IF(L2911&lt;&gt;"Yes","Not reported/cleared on FATOORA; ","")&amp;IF(AND(OR(G2911="Zero-rated domestic (Box 3)",G2911="Export (Box 4)"),N2911=""),"Zero-rate/export evidence missing; ","")&amp;IF(AND(C2911="Credit Note",H2911&gt;0),"Credit note should be negative; ","")&amp;IF(AND(C2911="Simplified Tax Invoice",F2911="B2B - VAT registered"),"Simplified invoice issued to VAT-registered B2B; ",""))</f>
        <v/>
      </c>
    </row>
    <row r="2912">
      <c r="A2912" s="17" t="n"/>
      <c r="B2912" s="14" t="n"/>
      <c r="C2912" s="14" t="n"/>
      <c r="D2912" s="14" t="n"/>
      <c r="E2912" s="16" t="n"/>
      <c r="F2912" s="14" t="n"/>
      <c r="G2912" s="14" t="n"/>
      <c r="H2912" s="19" t="n"/>
      <c r="I2912" s="19" t="n"/>
      <c r="J2912" s="34">
        <f>IF(A2912="","",H2912+I2912)</f>
        <v/>
      </c>
      <c r="K2912" s="14" t="n"/>
      <c r="L2912" s="14" t="n"/>
      <c r="M2912" s="14" t="n"/>
      <c r="N2912" s="14" t="n"/>
      <c r="O2912" s="20">
        <f>IF(A2912="","",SUMPRODUCT((A2912&gt;=Setup!$C$19:$C$30)*(A2912&lt;=Setup!$D$19:$D$30)*Setup!$A$19:$A$30))</f>
        <v/>
      </c>
      <c r="P2912" s="34">
        <f>IF(A2912="","",IF(G2912="Standard 15% (Box 1)",ROUND(H2912*Setup!$B$9,2),0))</f>
        <v/>
      </c>
      <c r="Q2912" s="34">
        <f>IF(A2912="","",I2912-P2912)</f>
        <v/>
      </c>
      <c r="R2912" s="23">
        <f>IF(A2912="","",IF(O2912=0,"Outside audit periods; ","")&amp;IF(G2912="","No VAT category; ","")&amp;IF(ABS(Q2912)&gt;Setup!$B$10,"VAT ≠ 15% × net; ","")&amp;IF(AND(F2912="B2B - VAT registered",NOT(AND(LEN(E2912)=15,LEFT(E2912,1)="3",RIGHT(E2912,1)="3",ISNUMBER(--E2912)))),"Invalid/missing customer VAT no; ","")&amp;IF(L2912&lt;&gt;"Yes","Not reported/cleared on FATOORA; ","")&amp;IF(AND(OR(G2912="Zero-rated domestic (Box 3)",G2912="Export (Box 4)"),N2912=""),"Zero-rate/export evidence missing; ","")&amp;IF(AND(C2912="Credit Note",H2912&gt;0),"Credit note should be negative; ","")&amp;IF(AND(C2912="Simplified Tax Invoice",F2912="B2B - VAT registered"),"Simplified invoice issued to VAT-registered B2B; ",""))</f>
        <v/>
      </c>
    </row>
    <row r="2913">
      <c r="A2913" s="17" t="n"/>
      <c r="B2913" s="14" t="n"/>
      <c r="C2913" s="14" t="n"/>
      <c r="D2913" s="14" t="n"/>
      <c r="E2913" s="16" t="n"/>
      <c r="F2913" s="14" t="n"/>
      <c r="G2913" s="14" t="n"/>
      <c r="H2913" s="19" t="n"/>
      <c r="I2913" s="19" t="n"/>
      <c r="J2913" s="34">
        <f>IF(A2913="","",H2913+I2913)</f>
        <v/>
      </c>
      <c r="K2913" s="14" t="n"/>
      <c r="L2913" s="14" t="n"/>
      <c r="M2913" s="14" t="n"/>
      <c r="N2913" s="14" t="n"/>
      <c r="O2913" s="20">
        <f>IF(A2913="","",SUMPRODUCT((A2913&gt;=Setup!$C$19:$C$30)*(A2913&lt;=Setup!$D$19:$D$30)*Setup!$A$19:$A$30))</f>
        <v/>
      </c>
      <c r="P2913" s="34">
        <f>IF(A2913="","",IF(G2913="Standard 15% (Box 1)",ROUND(H2913*Setup!$B$9,2),0))</f>
        <v/>
      </c>
      <c r="Q2913" s="34">
        <f>IF(A2913="","",I2913-P2913)</f>
        <v/>
      </c>
      <c r="R2913" s="23">
        <f>IF(A2913="","",IF(O2913=0,"Outside audit periods; ","")&amp;IF(G2913="","No VAT category; ","")&amp;IF(ABS(Q2913)&gt;Setup!$B$10,"VAT ≠ 15% × net; ","")&amp;IF(AND(F2913="B2B - VAT registered",NOT(AND(LEN(E2913)=15,LEFT(E2913,1)="3",RIGHT(E2913,1)="3",ISNUMBER(--E2913)))),"Invalid/missing customer VAT no; ","")&amp;IF(L2913&lt;&gt;"Yes","Not reported/cleared on FATOORA; ","")&amp;IF(AND(OR(G2913="Zero-rated domestic (Box 3)",G2913="Export (Box 4)"),N2913=""),"Zero-rate/export evidence missing; ","")&amp;IF(AND(C2913="Credit Note",H2913&gt;0),"Credit note should be negative; ","")&amp;IF(AND(C2913="Simplified Tax Invoice",F2913="B2B - VAT registered"),"Simplified invoice issued to VAT-registered B2B; ",""))</f>
        <v/>
      </c>
    </row>
    <row r="2914">
      <c r="A2914" s="17" t="n"/>
      <c r="B2914" s="14" t="n"/>
      <c r="C2914" s="14" t="n"/>
      <c r="D2914" s="14" t="n"/>
      <c r="E2914" s="16" t="n"/>
      <c r="F2914" s="14" t="n"/>
      <c r="G2914" s="14" t="n"/>
      <c r="H2914" s="19" t="n"/>
      <c r="I2914" s="19" t="n"/>
      <c r="J2914" s="34">
        <f>IF(A2914="","",H2914+I2914)</f>
        <v/>
      </c>
      <c r="K2914" s="14" t="n"/>
      <c r="L2914" s="14" t="n"/>
      <c r="M2914" s="14" t="n"/>
      <c r="N2914" s="14" t="n"/>
      <c r="O2914" s="20">
        <f>IF(A2914="","",SUMPRODUCT((A2914&gt;=Setup!$C$19:$C$30)*(A2914&lt;=Setup!$D$19:$D$30)*Setup!$A$19:$A$30))</f>
        <v/>
      </c>
      <c r="P2914" s="34">
        <f>IF(A2914="","",IF(G2914="Standard 15% (Box 1)",ROUND(H2914*Setup!$B$9,2),0))</f>
        <v/>
      </c>
      <c r="Q2914" s="34">
        <f>IF(A2914="","",I2914-P2914)</f>
        <v/>
      </c>
      <c r="R2914" s="23">
        <f>IF(A2914="","",IF(O2914=0,"Outside audit periods; ","")&amp;IF(G2914="","No VAT category; ","")&amp;IF(ABS(Q2914)&gt;Setup!$B$10,"VAT ≠ 15% × net; ","")&amp;IF(AND(F2914="B2B - VAT registered",NOT(AND(LEN(E2914)=15,LEFT(E2914,1)="3",RIGHT(E2914,1)="3",ISNUMBER(--E2914)))),"Invalid/missing customer VAT no; ","")&amp;IF(L2914&lt;&gt;"Yes","Not reported/cleared on FATOORA; ","")&amp;IF(AND(OR(G2914="Zero-rated domestic (Box 3)",G2914="Export (Box 4)"),N2914=""),"Zero-rate/export evidence missing; ","")&amp;IF(AND(C2914="Credit Note",H2914&gt;0),"Credit note should be negative; ","")&amp;IF(AND(C2914="Simplified Tax Invoice",F2914="B2B - VAT registered"),"Simplified invoice issued to VAT-registered B2B; ",""))</f>
        <v/>
      </c>
    </row>
    <row r="2915">
      <c r="A2915" s="17" t="n"/>
      <c r="B2915" s="14" t="n"/>
      <c r="C2915" s="14" t="n"/>
      <c r="D2915" s="14" t="n"/>
      <c r="E2915" s="16" t="n"/>
      <c r="F2915" s="14" t="n"/>
      <c r="G2915" s="14" t="n"/>
      <c r="H2915" s="19" t="n"/>
      <c r="I2915" s="19" t="n"/>
      <c r="J2915" s="34">
        <f>IF(A2915="","",H2915+I2915)</f>
        <v/>
      </c>
      <c r="K2915" s="14" t="n"/>
      <c r="L2915" s="14" t="n"/>
      <c r="M2915" s="14" t="n"/>
      <c r="N2915" s="14" t="n"/>
      <c r="O2915" s="20">
        <f>IF(A2915="","",SUMPRODUCT((A2915&gt;=Setup!$C$19:$C$30)*(A2915&lt;=Setup!$D$19:$D$30)*Setup!$A$19:$A$30))</f>
        <v/>
      </c>
      <c r="P2915" s="34">
        <f>IF(A2915="","",IF(G2915="Standard 15% (Box 1)",ROUND(H2915*Setup!$B$9,2),0))</f>
        <v/>
      </c>
      <c r="Q2915" s="34">
        <f>IF(A2915="","",I2915-P2915)</f>
        <v/>
      </c>
      <c r="R2915" s="23">
        <f>IF(A2915="","",IF(O2915=0,"Outside audit periods; ","")&amp;IF(G2915="","No VAT category; ","")&amp;IF(ABS(Q2915)&gt;Setup!$B$10,"VAT ≠ 15% × net; ","")&amp;IF(AND(F2915="B2B - VAT registered",NOT(AND(LEN(E2915)=15,LEFT(E2915,1)="3",RIGHT(E2915,1)="3",ISNUMBER(--E2915)))),"Invalid/missing customer VAT no; ","")&amp;IF(L2915&lt;&gt;"Yes","Not reported/cleared on FATOORA; ","")&amp;IF(AND(OR(G2915="Zero-rated domestic (Box 3)",G2915="Export (Box 4)"),N2915=""),"Zero-rate/export evidence missing; ","")&amp;IF(AND(C2915="Credit Note",H2915&gt;0),"Credit note should be negative; ","")&amp;IF(AND(C2915="Simplified Tax Invoice",F2915="B2B - VAT registered"),"Simplified invoice issued to VAT-registered B2B; ",""))</f>
        <v/>
      </c>
    </row>
    <row r="2916">
      <c r="A2916" s="17" t="n"/>
      <c r="B2916" s="14" t="n"/>
      <c r="C2916" s="14" t="n"/>
      <c r="D2916" s="14" t="n"/>
      <c r="E2916" s="16" t="n"/>
      <c r="F2916" s="14" t="n"/>
      <c r="G2916" s="14" t="n"/>
      <c r="H2916" s="19" t="n"/>
      <c r="I2916" s="19" t="n"/>
      <c r="J2916" s="34">
        <f>IF(A2916="","",H2916+I2916)</f>
        <v/>
      </c>
      <c r="K2916" s="14" t="n"/>
      <c r="L2916" s="14" t="n"/>
      <c r="M2916" s="14" t="n"/>
      <c r="N2916" s="14" t="n"/>
      <c r="O2916" s="20">
        <f>IF(A2916="","",SUMPRODUCT((A2916&gt;=Setup!$C$19:$C$30)*(A2916&lt;=Setup!$D$19:$D$30)*Setup!$A$19:$A$30))</f>
        <v/>
      </c>
      <c r="P2916" s="34">
        <f>IF(A2916="","",IF(G2916="Standard 15% (Box 1)",ROUND(H2916*Setup!$B$9,2),0))</f>
        <v/>
      </c>
      <c r="Q2916" s="34">
        <f>IF(A2916="","",I2916-P2916)</f>
        <v/>
      </c>
      <c r="R2916" s="23">
        <f>IF(A2916="","",IF(O2916=0,"Outside audit periods; ","")&amp;IF(G2916="","No VAT category; ","")&amp;IF(ABS(Q2916)&gt;Setup!$B$10,"VAT ≠ 15% × net; ","")&amp;IF(AND(F2916="B2B - VAT registered",NOT(AND(LEN(E2916)=15,LEFT(E2916,1)="3",RIGHT(E2916,1)="3",ISNUMBER(--E2916)))),"Invalid/missing customer VAT no; ","")&amp;IF(L2916&lt;&gt;"Yes","Not reported/cleared on FATOORA; ","")&amp;IF(AND(OR(G2916="Zero-rated domestic (Box 3)",G2916="Export (Box 4)"),N2916=""),"Zero-rate/export evidence missing; ","")&amp;IF(AND(C2916="Credit Note",H2916&gt;0),"Credit note should be negative; ","")&amp;IF(AND(C2916="Simplified Tax Invoice",F2916="B2B - VAT registered"),"Simplified invoice issued to VAT-registered B2B; ",""))</f>
        <v/>
      </c>
    </row>
    <row r="2917">
      <c r="A2917" s="17" t="n"/>
      <c r="B2917" s="14" t="n"/>
      <c r="C2917" s="14" t="n"/>
      <c r="D2917" s="14" t="n"/>
      <c r="E2917" s="16" t="n"/>
      <c r="F2917" s="14" t="n"/>
      <c r="G2917" s="14" t="n"/>
      <c r="H2917" s="19" t="n"/>
      <c r="I2917" s="19" t="n"/>
      <c r="J2917" s="34">
        <f>IF(A2917="","",H2917+I2917)</f>
        <v/>
      </c>
      <c r="K2917" s="14" t="n"/>
      <c r="L2917" s="14" t="n"/>
      <c r="M2917" s="14" t="n"/>
      <c r="N2917" s="14" t="n"/>
      <c r="O2917" s="20">
        <f>IF(A2917="","",SUMPRODUCT((A2917&gt;=Setup!$C$19:$C$30)*(A2917&lt;=Setup!$D$19:$D$30)*Setup!$A$19:$A$30))</f>
        <v/>
      </c>
      <c r="P2917" s="34">
        <f>IF(A2917="","",IF(G2917="Standard 15% (Box 1)",ROUND(H2917*Setup!$B$9,2),0))</f>
        <v/>
      </c>
      <c r="Q2917" s="34">
        <f>IF(A2917="","",I2917-P2917)</f>
        <v/>
      </c>
      <c r="R2917" s="23">
        <f>IF(A2917="","",IF(O2917=0,"Outside audit periods; ","")&amp;IF(G2917="","No VAT category; ","")&amp;IF(ABS(Q2917)&gt;Setup!$B$10,"VAT ≠ 15% × net; ","")&amp;IF(AND(F2917="B2B - VAT registered",NOT(AND(LEN(E2917)=15,LEFT(E2917,1)="3",RIGHT(E2917,1)="3",ISNUMBER(--E2917)))),"Invalid/missing customer VAT no; ","")&amp;IF(L2917&lt;&gt;"Yes","Not reported/cleared on FATOORA; ","")&amp;IF(AND(OR(G2917="Zero-rated domestic (Box 3)",G2917="Export (Box 4)"),N2917=""),"Zero-rate/export evidence missing; ","")&amp;IF(AND(C2917="Credit Note",H2917&gt;0),"Credit note should be negative; ","")&amp;IF(AND(C2917="Simplified Tax Invoice",F2917="B2B - VAT registered"),"Simplified invoice issued to VAT-registered B2B; ",""))</f>
        <v/>
      </c>
    </row>
    <row r="2918">
      <c r="A2918" s="17" t="n"/>
      <c r="B2918" s="14" t="n"/>
      <c r="C2918" s="14" t="n"/>
      <c r="D2918" s="14" t="n"/>
      <c r="E2918" s="16" t="n"/>
      <c r="F2918" s="14" t="n"/>
      <c r="G2918" s="14" t="n"/>
      <c r="H2918" s="19" t="n"/>
      <c r="I2918" s="19" t="n"/>
      <c r="J2918" s="34">
        <f>IF(A2918="","",H2918+I2918)</f>
        <v/>
      </c>
      <c r="K2918" s="14" t="n"/>
      <c r="L2918" s="14" t="n"/>
      <c r="M2918" s="14" t="n"/>
      <c r="N2918" s="14" t="n"/>
      <c r="O2918" s="20">
        <f>IF(A2918="","",SUMPRODUCT((A2918&gt;=Setup!$C$19:$C$30)*(A2918&lt;=Setup!$D$19:$D$30)*Setup!$A$19:$A$30))</f>
        <v/>
      </c>
      <c r="P2918" s="34">
        <f>IF(A2918="","",IF(G2918="Standard 15% (Box 1)",ROUND(H2918*Setup!$B$9,2),0))</f>
        <v/>
      </c>
      <c r="Q2918" s="34">
        <f>IF(A2918="","",I2918-P2918)</f>
        <v/>
      </c>
      <c r="R2918" s="23">
        <f>IF(A2918="","",IF(O2918=0,"Outside audit periods; ","")&amp;IF(G2918="","No VAT category; ","")&amp;IF(ABS(Q2918)&gt;Setup!$B$10,"VAT ≠ 15% × net; ","")&amp;IF(AND(F2918="B2B - VAT registered",NOT(AND(LEN(E2918)=15,LEFT(E2918,1)="3",RIGHT(E2918,1)="3",ISNUMBER(--E2918)))),"Invalid/missing customer VAT no; ","")&amp;IF(L2918&lt;&gt;"Yes","Not reported/cleared on FATOORA; ","")&amp;IF(AND(OR(G2918="Zero-rated domestic (Box 3)",G2918="Export (Box 4)"),N2918=""),"Zero-rate/export evidence missing; ","")&amp;IF(AND(C2918="Credit Note",H2918&gt;0),"Credit note should be negative; ","")&amp;IF(AND(C2918="Simplified Tax Invoice",F2918="B2B - VAT registered"),"Simplified invoice issued to VAT-registered B2B; ",""))</f>
        <v/>
      </c>
    </row>
    <row r="2919">
      <c r="A2919" s="17" t="n"/>
      <c r="B2919" s="14" t="n"/>
      <c r="C2919" s="14" t="n"/>
      <c r="D2919" s="14" t="n"/>
      <c r="E2919" s="16" t="n"/>
      <c r="F2919" s="14" t="n"/>
      <c r="G2919" s="14" t="n"/>
      <c r="H2919" s="19" t="n"/>
      <c r="I2919" s="19" t="n"/>
      <c r="J2919" s="34">
        <f>IF(A2919="","",H2919+I2919)</f>
        <v/>
      </c>
      <c r="K2919" s="14" t="n"/>
      <c r="L2919" s="14" t="n"/>
      <c r="M2919" s="14" t="n"/>
      <c r="N2919" s="14" t="n"/>
      <c r="O2919" s="20">
        <f>IF(A2919="","",SUMPRODUCT((A2919&gt;=Setup!$C$19:$C$30)*(A2919&lt;=Setup!$D$19:$D$30)*Setup!$A$19:$A$30))</f>
        <v/>
      </c>
      <c r="P2919" s="34">
        <f>IF(A2919="","",IF(G2919="Standard 15% (Box 1)",ROUND(H2919*Setup!$B$9,2),0))</f>
        <v/>
      </c>
      <c r="Q2919" s="34">
        <f>IF(A2919="","",I2919-P2919)</f>
        <v/>
      </c>
      <c r="R2919" s="23">
        <f>IF(A2919="","",IF(O2919=0,"Outside audit periods; ","")&amp;IF(G2919="","No VAT category; ","")&amp;IF(ABS(Q2919)&gt;Setup!$B$10,"VAT ≠ 15% × net; ","")&amp;IF(AND(F2919="B2B - VAT registered",NOT(AND(LEN(E2919)=15,LEFT(E2919,1)="3",RIGHT(E2919,1)="3",ISNUMBER(--E2919)))),"Invalid/missing customer VAT no; ","")&amp;IF(L2919&lt;&gt;"Yes","Not reported/cleared on FATOORA; ","")&amp;IF(AND(OR(G2919="Zero-rated domestic (Box 3)",G2919="Export (Box 4)"),N2919=""),"Zero-rate/export evidence missing; ","")&amp;IF(AND(C2919="Credit Note",H2919&gt;0),"Credit note should be negative; ","")&amp;IF(AND(C2919="Simplified Tax Invoice",F2919="B2B - VAT registered"),"Simplified invoice issued to VAT-registered B2B; ",""))</f>
        <v/>
      </c>
    </row>
    <row r="2920">
      <c r="A2920" s="17" t="n"/>
      <c r="B2920" s="14" t="n"/>
      <c r="C2920" s="14" t="n"/>
      <c r="D2920" s="14" t="n"/>
      <c r="E2920" s="16" t="n"/>
      <c r="F2920" s="14" t="n"/>
      <c r="G2920" s="14" t="n"/>
      <c r="H2920" s="19" t="n"/>
      <c r="I2920" s="19" t="n"/>
      <c r="J2920" s="34">
        <f>IF(A2920="","",H2920+I2920)</f>
        <v/>
      </c>
      <c r="K2920" s="14" t="n"/>
      <c r="L2920" s="14" t="n"/>
      <c r="M2920" s="14" t="n"/>
      <c r="N2920" s="14" t="n"/>
      <c r="O2920" s="20">
        <f>IF(A2920="","",SUMPRODUCT((A2920&gt;=Setup!$C$19:$C$30)*(A2920&lt;=Setup!$D$19:$D$30)*Setup!$A$19:$A$30))</f>
        <v/>
      </c>
      <c r="P2920" s="34">
        <f>IF(A2920="","",IF(G2920="Standard 15% (Box 1)",ROUND(H2920*Setup!$B$9,2),0))</f>
        <v/>
      </c>
      <c r="Q2920" s="34">
        <f>IF(A2920="","",I2920-P2920)</f>
        <v/>
      </c>
      <c r="R2920" s="23">
        <f>IF(A2920="","",IF(O2920=0,"Outside audit periods; ","")&amp;IF(G2920="","No VAT category; ","")&amp;IF(ABS(Q2920)&gt;Setup!$B$10,"VAT ≠ 15% × net; ","")&amp;IF(AND(F2920="B2B - VAT registered",NOT(AND(LEN(E2920)=15,LEFT(E2920,1)="3",RIGHT(E2920,1)="3",ISNUMBER(--E2920)))),"Invalid/missing customer VAT no; ","")&amp;IF(L2920&lt;&gt;"Yes","Not reported/cleared on FATOORA; ","")&amp;IF(AND(OR(G2920="Zero-rated domestic (Box 3)",G2920="Export (Box 4)"),N2920=""),"Zero-rate/export evidence missing; ","")&amp;IF(AND(C2920="Credit Note",H2920&gt;0),"Credit note should be negative; ","")&amp;IF(AND(C2920="Simplified Tax Invoice",F2920="B2B - VAT registered"),"Simplified invoice issued to VAT-registered B2B; ",""))</f>
        <v/>
      </c>
    </row>
    <row r="2921">
      <c r="A2921" s="17" t="n"/>
      <c r="B2921" s="14" t="n"/>
      <c r="C2921" s="14" t="n"/>
      <c r="D2921" s="14" t="n"/>
      <c r="E2921" s="16" t="n"/>
      <c r="F2921" s="14" t="n"/>
      <c r="G2921" s="14" t="n"/>
      <c r="H2921" s="19" t="n"/>
      <c r="I2921" s="19" t="n"/>
      <c r="J2921" s="34">
        <f>IF(A2921="","",H2921+I2921)</f>
        <v/>
      </c>
      <c r="K2921" s="14" t="n"/>
      <c r="L2921" s="14" t="n"/>
      <c r="M2921" s="14" t="n"/>
      <c r="N2921" s="14" t="n"/>
      <c r="O2921" s="20">
        <f>IF(A2921="","",SUMPRODUCT((A2921&gt;=Setup!$C$19:$C$30)*(A2921&lt;=Setup!$D$19:$D$30)*Setup!$A$19:$A$30))</f>
        <v/>
      </c>
      <c r="P2921" s="34">
        <f>IF(A2921="","",IF(G2921="Standard 15% (Box 1)",ROUND(H2921*Setup!$B$9,2),0))</f>
        <v/>
      </c>
      <c r="Q2921" s="34">
        <f>IF(A2921="","",I2921-P2921)</f>
        <v/>
      </c>
      <c r="R2921" s="23">
        <f>IF(A2921="","",IF(O2921=0,"Outside audit periods; ","")&amp;IF(G2921="","No VAT category; ","")&amp;IF(ABS(Q2921)&gt;Setup!$B$10,"VAT ≠ 15% × net; ","")&amp;IF(AND(F2921="B2B - VAT registered",NOT(AND(LEN(E2921)=15,LEFT(E2921,1)="3",RIGHT(E2921,1)="3",ISNUMBER(--E2921)))),"Invalid/missing customer VAT no; ","")&amp;IF(L2921&lt;&gt;"Yes","Not reported/cleared on FATOORA; ","")&amp;IF(AND(OR(G2921="Zero-rated domestic (Box 3)",G2921="Export (Box 4)"),N2921=""),"Zero-rate/export evidence missing; ","")&amp;IF(AND(C2921="Credit Note",H2921&gt;0),"Credit note should be negative; ","")&amp;IF(AND(C2921="Simplified Tax Invoice",F2921="B2B - VAT registered"),"Simplified invoice issued to VAT-registered B2B; ",""))</f>
        <v/>
      </c>
    </row>
    <row r="2922">
      <c r="A2922" s="17" t="n"/>
      <c r="B2922" s="14" t="n"/>
      <c r="C2922" s="14" t="n"/>
      <c r="D2922" s="14" t="n"/>
      <c r="E2922" s="16" t="n"/>
      <c r="F2922" s="14" t="n"/>
      <c r="G2922" s="14" t="n"/>
      <c r="H2922" s="19" t="n"/>
      <c r="I2922" s="19" t="n"/>
      <c r="J2922" s="34">
        <f>IF(A2922="","",H2922+I2922)</f>
        <v/>
      </c>
      <c r="K2922" s="14" t="n"/>
      <c r="L2922" s="14" t="n"/>
      <c r="M2922" s="14" t="n"/>
      <c r="N2922" s="14" t="n"/>
      <c r="O2922" s="20">
        <f>IF(A2922="","",SUMPRODUCT((A2922&gt;=Setup!$C$19:$C$30)*(A2922&lt;=Setup!$D$19:$D$30)*Setup!$A$19:$A$30))</f>
        <v/>
      </c>
      <c r="P2922" s="34">
        <f>IF(A2922="","",IF(G2922="Standard 15% (Box 1)",ROUND(H2922*Setup!$B$9,2),0))</f>
        <v/>
      </c>
      <c r="Q2922" s="34">
        <f>IF(A2922="","",I2922-P2922)</f>
        <v/>
      </c>
      <c r="R2922" s="23">
        <f>IF(A2922="","",IF(O2922=0,"Outside audit periods; ","")&amp;IF(G2922="","No VAT category; ","")&amp;IF(ABS(Q2922)&gt;Setup!$B$10,"VAT ≠ 15% × net; ","")&amp;IF(AND(F2922="B2B - VAT registered",NOT(AND(LEN(E2922)=15,LEFT(E2922,1)="3",RIGHT(E2922,1)="3",ISNUMBER(--E2922)))),"Invalid/missing customer VAT no; ","")&amp;IF(L2922&lt;&gt;"Yes","Not reported/cleared on FATOORA; ","")&amp;IF(AND(OR(G2922="Zero-rated domestic (Box 3)",G2922="Export (Box 4)"),N2922=""),"Zero-rate/export evidence missing; ","")&amp;IF(AND(C2922="Credit Note",H2922&gt;0),"Credit note should be negative; ","")&amp;IF(AND(C2922="Simplified Tax Invoice",F2922="B2B - VAT registered"),"Simplified invoice issued to VAT-registered B2B; ",""))</f>
        <v/>
      </c>
    </row>
    <row r="2923">
      <c r="A2923" s="17" t="n"/>
      <c r="B2923" s="14" t="n"/>
      <c r="C2923" s="14" t="n"/>
      <c r="D2923" s="14" t="n"/>
      <c r="E2923" s="16" t="n"/>
      <c r="F2923" s="14" t="n"/>
      <c r="G2923" s="14" t="n"/>
      <c r="H2923" s="19" t="n"/>
      <c r="I2923" s="19" t="n"/>
      <c r="J2923" s="34">
        <f>IF(A2923="","",H2923+I2923)</f>
        <v/>
      </c>
      <c r="K2923" s="14" t="n"/>
      <c r="L2923" s="14" t="n"/>
      <c r="M2923" s="14" t="n"/>
      <c r="N2923" s="14" t="n"/>
      <c r="O2923" s="20">
        <f>IF(A2923="","",SUMPRODUCT((A2923&gt;=Setup!$C$19:$C$30)*(A2923&lt;=Setup!$D$19:$D$30)*Setup!$A$19:$A$30))</f>
        <v/>
      </c>
      <c r="P2923" s="34">
        <f>IF(A2923="","",IF(G2923="Standard 15% (Box 1)",ROUND(H2923*Setup!$B$9,2),0))</f>
        <v/>
      </c>
      <c r="Q2923" s="34">
        <f>IF(A2923="","",I2923-P2923)</f>
        <v/>
      </c>
      <c r="R2923" s="23">
        <f>IF(A2923="","",IF(O2923=0,"Outside audit periods; ","")&amp;IF(G2923="","No VAT category; ","")&amp;IF(ABS(Q2923)&gt;Setup!$B$10,"VAT ≠ 15% × net; ","")&amp;IF(AND(F2923="B2B - VAT registered",NOT(AND(LEN(E2923)=15,LEFT(E2923,1)="3",RIGHT(E2923,1)="3",ISNUMBER(--E2923)))),"Invalid/missing customer VAT no; ","")&amp;IF(L2923&lt;&gt;"Yes","Not reported/cleared on FATOORA; ","")&amp;IF(AND(OR(G2923="Zero-rated domestic (Box 3)",G2923="Export (Box 4)"),N2923=""),"Zero-rate/export evidence missing; ","")&amp;IF(AND(C2923="Credit Note",H2923&gt;0),"Credit note should be negative; ","")&amp;IF(AND(C2923="Simplified Tax Invoice",F2923="B2B - VAT registered"),"Simplified invoice issued to VAT-registered B2B; ",""))</f>
        <v/>
      </c>
    </row>
    <row r="2924">
      <c r="A2924" s="17" t="n"/>
      <c r="B2924" s="14" t="n"/>
      <c r="C2924" s="14" t="n"/>
      <c r="D2924" s="14" t="n"/>
      <c r="E2924" s="16" t="n"/>
      <c r="F2924" s="14" t="n"/>
      <c r="G2924" s="14" t="n"/>
      <c r="H2924" s="19" t="n"/>
      <c r="I2924" s="19" t="n"/>
      <c r="J2924" s="34">
        <f>IF(A2924="","",H2924+I2924)</f>
        <v/>
      </c>
      <c r="K2924" s="14" t="n"/>
      <c r="L2924" s="14" t="n"/>
      <c r="M2924" s="14" t="n"/>
      <c r="N2924" s="14" t="n"/>
      <c r="O2924" s="20">
        <f>IF(A2924="","",SUMPRODUCT((A2924&gt;=Setup!$C$19:$C$30)*(A2924&lt;=Setup!$D$19:$D$30)*Setup!$A$19:$A$30))</f>
        <v/>
      </c>
      <c r="P2924" s="34">
        <f>IF(A2924="","",IF(G2924="Standard 15% (Box 1)",ROUND(H2924*Setup!$B$9,2),0))</f>
        <v/>
      </c>
      <c r="Q2924" s="34">
        <f>IF(A2924="","",I2924-P2924)</f>
        <v/>
      </c>
      <c r="R2924" s="23">
        <f>IF(A2924="","",IF(O2924=0,"Outside audit periods; ","")&amp;IF(G2924="","No VAT category; ","")&amp;IF(ABS(Q2924)&gt;Setup!$B$10,"VAT ≠ 15% × net; ","")&amp;IF(AND(F2924="B2B - VAT registered",NOT(AND(LEN(E2924)=15,LEFT(E2924,1)="3",RIGHT(E2924,1)="3",ISNUMBER(--E2924)))),"Invalid/missing customer VAT no; ","")&amp;IF(L2924&lt;&gt;"Yes","Not reported/cleared on FATOORA; ","")&amp;IF(AND(OR(G2924="Zero-rated domestic (Box 3)",G2924="Export (Box 4)"),N2924=""),"Zero-rate/export evidence missing; ","")&amp;IF(AND(C2924="Credit Note",H2924&gt;0),"Credit note should be negative; ","")&amp;IF(AND(C2924="Simplified Tax Invoice",F2924="B2B - VAT registered"),"Simplified invoice issued to VAT-registered B2B; ",""))</f>
        <v/>
      </c>
    </row>
    <row r="2925">
      <c r="A2925" s="17" t="n"/>
      <c r="B2925" s="14" t="n"/>
      <c r="C2925" s="14" t="n"/>
      <c r="D2925" s="14" t="n"/>
      <c r="E2925" s="16" t="n"/>
      <c r="F2925" s="14" t="n"/>
      <c r="G2925" s="14" t="n"/>
      <c r="H2925" s="19" t="n"/>
      <c r="I2925" s="19" t="n"/>
      <c r="J2925" s="34">
        <f>IF(A2925="","",H2925+I2925)</f>
        <v/>
      </c>
      <c r="K2925" s="14" t="n"/>
      <c r="L2925" s="14" t="n"/>
      <c r="M2925" s="14" t="n"/>
      <c r="N2925" s="14" t="n"/>
      <c r="O2925" s="20">
        <f>IF(A2925="","",SUMPRODUCT((A2925&gt;=Setup!$C$19:$C$30)*(A2925&lt;=Setup!$D$19:$D$30)*Setup!$A$19:$A$30))</f>
        <v/>
      </c>
      <c r="P2925" s="34">
        <f>IF(A2925="","",IF(G2925="Standard 15% (Box 1)",ROUND(H2925*Setup!$B$9,2),0))</f>
        <v/>
      </c>
      <c r="Q2925" s="34">
        <f>IF(A2925="","",I2925-P2925)</f>
        <v/>
      </c>
      <c r="R2925" s="23">
        <f>IF(A2925="","",IF(O2925=0,"Outside audit periods; ","")&amp;IF(G2925="","No VAT category; ","")&amp;IF(ABS(Q2925)&gt;Setup!$B$10,"VAT ≠ 15% × net; ","")&amp;IF(AND(F2925="B2B - VAT registered",NOT(AND(LEN(E2925)=15,LEFT(E2925,1)="3",RIGHT(E2925,1)="3",ISNUMBER(--E2925)))),"Invalid/missing customer VAT no; ","")&amp;IF(L2925&lt;&gt;"Yes","Not reported/cleared on FATOORA; ","")&amp;IF(AND(OR(G2925="Zero-rated domestic (Box 3)",G2925="Export (Box 4)"),N2925=""),"Zero-rate/export evidence missing; ","")&amp;IF(AND(C2925="Credit Note",H2925&gt;0),"Credit note should be negative; ","")&amp;IF(AND(C2925="Simplified Tax Invoice",F2925="B2B - VAT registered"),"Simplified invoice issued to VAT-registered B2B; ",""))</f>
        <v/>
      </c>
    </row>
    <row r="2926">
      <c r="A2926" s="17" t="n"/>
      <c r="B2926" s="14" t="n"/>
      <c r="C2926" s="14" t="n"/>
      <c r="D2926" s="14" t="n"/>
      <c r="E2926" s="16" t="n"/>
      <c r="F2926" s="14" t="n"/>
      <c r="G2926" s="14" t="n"/>
      <c r="H2926" s="19" t="n"/>
      <c r="I2926" s="19" t="n"/>
      <c r="J2926" s="34">
        <f>IF(A2926="","",H2926+I2926)</f>
        <v/>
      </c>
      <c r="K2926" s="14" t="n"/>
      <c r="L2926" s="14" t="n"/>
      <c r="M2926" s="14" t="n"/>
      <c r="N2926" s="14" t="n"/>
      <c r="O2926" s="20">
        <f>IF(A2926="","",SUMPRODUCT((A2926&gt;=Setup!$C$19:$C$30)*(A2926&lt;=Setup!$D$19:$D$30)*Setup!$A$19:$A$30))</f>
        <v/>
      </c>
      <c r="P2926" s="34">
        <f>IF(A2926="","",IF(G2926="Standard 15% (Box 1)",ROUND(H2926*Setup!$B$9,2),0))</f>
        <v/>
      </c>
      <c r="Q2926" s="34">
        <f>IF(A2926="","",I2926-P2926)</f>
        <v/>
      </c>
      <c r="R2926" s="23">
        <f>IF(A2926="","",IF(O2926=0,"Outside audit periods; ","")&amp;IF(G2926="","No VAT category; ","")&amp;IF(ABS(Q2926)&gt;Setup!$B$10,"VAT ≠ 15% × net; ","")&amp;IF(AND(F2926="B2B - VAT registered",NOT(AND(LEN(E2926)=15,LEFT(E2926,1)="3",RIGHT(E2926,1)="3",ISNUMBER(--E2926)))),"Invalid/missing customer VAT no; ","")&amp;IF(L2926&lt;&gt;"Yes","Not reported/cleared on FATOORA; ","")&amp;IF(AND(OR(G2926="Zero-rated domestic (Box 3)",G2926="Export (Box 4)"),N2926=""),"Zero-rate/export evidence missing; ","")&amp;IF(AND(C2926="Credit Note",H2926&gt;0),"Credit note should be negative; ","")&amp;IF(AND(C2926="Simplified Tax Invoice",F2926="B2B - VAT registered"),"Simplified invoice issued to VAT-registered B2B; ",""))</f>
        <v/>
      </c>
    </row>
    <row r="2927">
      <c r="A2927" s="17" t="n"/>
      <c r="B2927" s="14" t="n"/>
      <c r="C2927" s="14" t="n"/>
      <c r="D2927" s="14" t="n"/>
      <c r="E2927" s="16" t="n"/>
      <c r="F2927" s="14" t="n"/>
      <c r="G2927" s="14" t="n"/>
      <c r="H2927" s="19" t="n"/>
      <c r="I2927" s="19" t="n"/>
      <c r="J2927" s="34">
        <f>IF(A2927="","",H2927+I2927)</f>
        <v/>
      </c>
      <c r="K2927" s="14" t="n"/>
      <c r="L2927" s="14" t="n"/>
      <c r="M2927" s="14" t="n"/>
      <c r="N2927" s="14" t="n"/>
      <c r="O2927" s="20">
        <f>IF(A2927="","",SUMPRODUCT((A2927&gt;=Setup!$C$19:$C$30)*(A2927&lt;=Setup!$D$19:$D$30)*Setup!$A$19:$A$30))</f>
        <v/>
      </c>
      <c r="P2927" s="34">
        <f>IF(A2927="","",IF(G2927="Standard 15% (Box 1)",ROUND(H2927*Setup!$B$9,2),0))</f>
        <v/>
      </c>
      <c r="Q2927" s="34">
        <f>IF(A2927="","",I2927-P2927)</f>
        <v/>
      </c>
      <c r="R2927" s="23">
        <f>IF(A2927="","",IF(O2927=0,"Outside audit periods; ","")&amp;IF(G2927="","No VAT category; ","")&amp;IF(ABS(Q2927)&gt;Setup!$B$10,"VAT ≠ 15% × net; ","")&amp;IF(AND(F2927="B2B - VAT registered",NOT(AND(LEN(E2927)=15,LEFT(E2927,1)="3",RIGHT(E2927,1)="3",ISNUMBER(--E2927)))),"Invalid/missing customer VAT no; ","")&amp;IF(L2927&lt;&gt;"Yes","Not reported/cleared on FATOORA; ","")&amp;IF(AND(OR(G2927="Zero-rated domestic (Box 3)",G2927="Export (Box 4)"),N2927=""),"Zero-rate/export evidence missing; ","")&amp;IF(AND(C2927="Credit Note",H2927&gt;0),"Credit note should be negative; ","")&amp;IF(AND(C2927="Simplified Tax Invoice",F2927="B2B - VAT registered"),"Simplified invoice issued to VAT-registered B2B; ",""))</f>
        <v/>
      </c>
    </row>
    <row r="2928">
      <c r="A2928" s="17" t="n"/>
      <c r="B2928" s="14" t="n"/>
      <c r="C2928" s="14" t="n"/>
      <c r="D2928" s="14" t="n"/>
      <c r="E2928" s="16" t="n"/>
      <c r="F2928" s="14" t="n"/>
      <c r="G2928" s="14" t="n"/>
      <c r="H2928" s="19" t="n"/>
      <c r="I2928" s="19" t="n"/>
      <c r="J2928" s="34">
        <f>IF(A2928="","",H2928+I2928)</f>
        <v/>
      </c>
      <c r="K2928" s="14" t="n"/>
      <c r="L2928" s="14" t="n"/>
      <c r="M2928" s="14" t="n"/>
      <c r="N2928" s="14" t="n"/>
      <c r="O2928" s="20">
        <f>IF(A2928="","",SUMPRODUCT((A2928&gt;=Setup!$C$19:$C$30)*(A2928&lt;=Setup!$D$19:$D$30)*Setup!$A$19:$A$30))</f>
        <v/>
      </c>
      <c r="P2928" s="34">
        <f>IF(A2928="","",IF(G2928="Standard 15% (Box 1)",ROUND(H2928*Setup!$B$9,2),0))</f>
        <v/>
      </c>
      <c r="Q2928" s="34">
        <f>IF(A2928="","",I2928-P2928)</f>
        <v/>
      </c>
      <c r="R2928" s="23">
        <f>IF(A2928="","",IF(O2928=0,"Outside audit periods; ","")&amp;IF(G2928="","No VAT category; ","")&amp;IF(ABS(Q2928)&gt;Setup!$B$10,"VAT ≠ 15% × net; ","")&amp;IF(AND(F2928="B2B - VAT registered",NOT(AND(LEN(E2928)=15,LEFT(E2928,1)="3",RIGHT(E2928,1)="3",ISNUMBER(--E2928)))),"Invalid/missing customer VAT no; ","")&amp;IF(L2928&lt;&gt;"Yes","Not reported/cleared on FATOORA; ","")&amp;IF(AND(OR(G2928="Zero-rated domestic (Box 3)",G2928="Export (Box 4)"),N2928=""),"Zero-rate/export evidence missing; ","")&amp;IF(AND(C2928="Credit Note",H2928&gt;0),"Credit note should be negative; ","")&amp;IF(AND(C2928="Simplified Tax Invoice",F2928="B2B - VAT registered"),"Simplified invoice issued to VAT-registered B2B; ",""))</f>
        <v/>
      </c>
    </row>
    <row r="2929">
      <c r="A2929" s="17" t="n"/>
      <c r="B2929" s="14" t="n"/>
      <c r="C2929" s="14" t="n"/>
      <c r="D2929" s="14" t="n"/>
      <c r="E2929" s="16" t="n"/>
      <c r="F2929" s="14" t="n"/>
      <c r="G2929" s="14" t="n"/>
      <c r="H2929" s="19" t="n"/>
      <c r="I2929" s="19" t="n"/>
      <c r="J2929" s="34">
        <f>IF(A2929="","",H2929+I2929)</f>
        <v/>
      </c>
      <c r="K2929" s="14" t="n"/>
      <c r="L2929" s="14" t="n"/>
      <c r="M2929" s="14" t="n"/>
      <c r="N2929" s="14" t="n"/>
      <c r="O2929" s="20">
        <f>IF(A2929="","",SUMPRODUCT((A2929&gt;=Setup!$C$19:$C$30)*(A2929&lt;=Setup!$D$19:$D$30)*Setup!$A$19:$A$30))</f>
        <v/>
      </c>
      <c r="P2929" s="34">
        <f>IF(A2929="","",IF(G2929="Standard 15% (Box 1)",ROUND(H2929*Setup!$B$9,2),0))</f>
        <v/>
      </c>
      <c r="Q2929" s="34">
        <f>IF(A2929="","",I2929-P2929)</f>
        <v/>
      </c>
      <c r="R2929" s="23">
        <f>IF(A2929="","",IF(O2929=0,"Outside audit periods; ","")&amp;IF(G2929="","No VAT category; ","")&amp;IF(ABS(Q2929)&gt;Setup!$B$10,"VAT ≠ 15% × net; ","")&amp;IF(AND(F2929="B2B - VAT registered",NOT(AND(LEN(E2929)=15,LEFT(E2929,1)="3",RIGHT(E2929,1)="3",ISNUMBER(--E2929)))),"Invalid/missing customer VAT no; ","")&amp;IF(L2929&lt;&gt;"Yes","Not reported/cleared on FATOORA; ","")&amp;IF(AND(OR(G2929="Zero-rated domestic (Box 3)",G2929="Export (Box 4)"),N2929=""),"Zero-rate/export evidence missing; ","")&amp;IF(AND(C2929="Credit Note",H2929&gt;0),"Credit note should be negative; ","")&amp;IF(AND(C2929="Simplified Tax Invoice",F2929="B2B - VAT registered"),"Simplified invoice issued to VAT-registered B2B; ",""))</f>
        <v/>
      </c>
    </row>
    <row r="2930">
      <c r="A2930" s="17" t="n"/>
      <c r="B2930" s="14" t="n"/>
      <c r="C2930" s="14" t="n"/>
      <c r="D2930" s="14" t="n"/>
      <c r="E2930" s="16" t="n"/>
      <c r="F2930" s="14" t="n"/>
      <c r="G2930" s="14" t="n"/>
      <c r="H2930" s="19" t="n"/>
      <c r="I2930" s="19" t="n"/>
      <c r="J2930" s="34">
        <f>IF(A2930="","",H2930+I2930)</f>
        <v/>
      </c>
      <c r="K2930" s="14" t="n"/>
      <c r="L2930" s="14" t="n"/>
      <c r="M2930" s="14" t="n"/>
      <c r="N2930" s="14" t="n"/>
      <c r="O2930" s="20">
        <f>IF(A2930="","",SUMPRODUCT((A2930&gt;=Setup!$C$19:$C$30)*(A2930&lt;=Setup!$D$19:$D$30)*Setup!$A$19:$A$30))</f>
        <v/>
      </c>
      <c r="P2930" s="34">
        <f>IF(A2930="","",IF(G2930="Standard 15% (Box 1)",ROUND(H2930*Setup!$B$9,2),0))</f>
        <v/>
      </c>
      <c r="Q2930" s="34">
        <f>IF(A2930="","",I2930-P2930)</f>
        <v/>
      </c>
      <c r="R2930" s="23">
        <f>IF(A2930="","",IF(O2930=0,"Outside audit periods; ","")&amp;IF(G2930="","No VAT category; ","")&amp;IF(ABS(Q2930)&gt;Setup!$B$10,"VAT ≠ 15% × net; ","")&amp;IF(AND(F2930="B2B - VAT registered",NOT(AND(LEN(E2930)=15,LEFT(E2930,1)="3",RIGHT(E2930,1)="3",ISNUMBER(--E2930)))),"Invalid/missing customer VAT no; ","")&amp;IF(L2930&lt;&gt;"Yes","Not reported/cleared on FATOORA; ","")&amp;IF(AND(OR(G2930="Zero-rated domestic (Box 3)",G2930="Export (Box 4)"),N2930=""),"Zero-rate/export evidence missing; ","")&amp;IF(AND(C2930="Credit Note",H2930&gt;0),"Credit note should be negative; ","")&amp;IF(AND(C2930="Simplified Tax Invoice",F2930="B2B - VAT registered"),"Simplified invoice issued to VAT-registered B2B; ",""))</f>
        <v/>
      </c>
    </row>
    <row r="2931">
      <c r="A2931" s="17" t="n"/>
      <c r="B2931" s="14" t="n"/>
      <c r="C2931" s="14" t="n"/>
      <c r="D2931" s="14" t="n"/>
      <c r="E2931" s="16" t="n"/>
      <c r="F2931" s="14" t="n"/>
      <c r="G2931" s="14" t="n"/>
      <c r="H2931" s="19" t="n"/>
      <c r="I2931" s="19" t="n"/>
      <c r="J2931" s="34">
        <f>IF(A2931="","",H2931+I2931)</f>
        <v/>
      </c>
      <c r="K2931" s="14" t="n"/>
      <c r="L2931" s="14" t="n"/>
      <c r="M2931" s="14" t="n"/>
      <c r="N2931" s="14" t="n"/>
      <c r="O2931" s="20">
        <f>IF(A2931="","",SUMPRODUCT((A2931&gt;=Setup!$C$19:$C$30)*(A2931&lt;=Setup!$D$19:$D$30)*Setup!$A$19:$A$30))</f>
        <v/>
      </c>
      <c r="P2931" s="34">
        <f>IF(A2931="","",IF(G2931="Standard 15% (Box 1)",ROUND(H2931*Setup!$B$9,2),0))</f>
        <v/>
      </c>
      <c r="Q2931" s="34">
        <f>IF(A2931="","",I2931-P2931)</f>
        <v/>
      </c>
      <c r="R2931" s="23">
        <f>IF(A2931="","",IF(O2931=0,"Outside audit periods; ","")&amp;IF(G2931="","No VAT category; ","")&amp;IF(ABS(Q2931)&gt;Setup!$B$10,"VAT ≠ 15% × net; ","")&amp;IF(AND(F2931="B2B - VAT registered",NOT(AND(LEN(E2931)=15,LEFT(E2931,1)="3",RIGHT(E2931,1)="3",ISNUMBER(--E2931)))),"Invalid/missing customer VAT no; ","")&amp;IF(L2931&lt;&gt;"Yes","Not reported/cleared on FATOORA; ","")&amp;IF(AND(OR(G2931="Zero-rated domestic (Box 3)",G2931="Export (Box 4)"),N2931=""),"Zero-rate/export evidence missing; ","")&amp;IF(AND(C2931="Credit Note",H2931&gt;0),"Credit note should be negative; ","")&amp;IF(AND(C2931="Simplified Tax Invoice",F2931="B2B - VAT registered"),"Simplified invoice issued to VAT-registered B2B; ",""))</f>
        <v/>
      </c>
    </row>
    <row r="2932">
      <c r="A2932" s="17" t="n"/>
      <c r="B2932" s="14" t="n"/>
      <c r="C2932" s="14" t="n"/>
      <c r="D2932" s="14" t="n"/>
      <c r="E2932" s="16" t="n"/>
      <c r="F2932" s="14" t="n"/>
      <c r="G2932" s="14" t="n"/>
      <c r="H2932" s="19" t="n"/>
      <c r="I2932" s="19" t="n"/>
      <c r="J2932" s="34">
        <f>IF(A2932="","",H2932+I2932)</f>
        <v/>
      </c>
      <c r="K2932" s="14" t="n"/>
      <c r="L2932" s="14" t="n"/>
      <c r="M2932" s="14" t="n"/>
      <c r="N2932" s="14" t="n"/>
      <c r="O2932" s="20">
        <f>IF(A2932="","",SUMPRODUCT((A2932&gt;=Setup!$C$19:$C$30)*(A2932&lt;=Setup!$D$19:$D$30)*Setup!$A$19:$A$30))</f>
        <v/>
      </c>
      <c r="P2932" s="34">
        <f>IF(A2932="","",IF(G2932="Standard 15% (Box 1)",ROUND(H2932*Setup!$B$9,2),0))</f>
        <v/>
      </c>
      <c r="Q2932" s="34">
        <f>IF(A2932="","",I2932-P2932)</f>
        <v/>
      </c>
      <c r="R2932" s="23">
        <f>IF(A2932="","",IF(O2932=0,"Outside audit periods; ","")&amp;IF(G2932="","No VAT category; ","")&amp;IF(ABS(Q2932)&gt;Setup!$B$10,"VAT ≠ 15% × net; ","")&amp;IF(AND(F2932="B2B - VAT registered",NOT(AND(LEN(E2932)=15,LEFT(E2932,1)="3",RIGHT(E2932,1)="3",ISNUMBER(--E2932)))),"Invalid/missing customer VAT no; ","")&amp;IF(L2932&lt;&gt;"Yes","Not reported/cleared on FATOORA; ","")&amp;IF(AND(OR(G2932="Zero-rated domestic (Box 3)",G2932="Export (Box 4)"),N2932=""),"Zero-rate/export evidence missing; ","")&amp;IF(AND(C2932="Credit Note",H2932&gt;0),"Credit note should be negative; ","")&amp;IF(AND(C2932="Simplified Tax Invoice",F2932="B2B - VAT registered"),"Simplified invoice issued to VAT-registered B2B; ",""))</f>
        <v/>
      </c>
    </row>
    <row r="2933">
      <c r="A2933" s="17" t="n"/>
      <c r="B2933" s="14" t="n"/>
      <c r="C2933" s="14" t="n"/>
      <c r="D2933" s="14" t="n"/>
      <c r="E2933" s="16" t="n"/>
      <c r="F2933" s="14" t="n"/>
      <c r="G2933" s="14" t="n"/>
      <c r="H2933" s="19" t="n"/>
      <c r="I2933" s="19" t="n"/>
      <c r="J2933" s="34">
        <f>IF(A2933="","",H2933+I2933)</f>
        <v/>
      </c>
      <c r="K2933" s="14" t="n"/>
      <c r="L2933" s="14" t="n"/>
      <c r="M2933" s="14" t="n"/>
      <c r="N2933" s="14" t="n"/>
      <c r="O2933" s="20">
        <f>IF(A2933="","",SUMPRODUCT((A2933&gt;=Setup!$C$19:$C$30)*(A2933&lt;=Setup!$D$19:$D$30)*Setup!$A$19:$A$30))</f>
        <v/>
      </c>
      <c r="P2933" s="34">
        <f>IF(A2933="","",IF(G2933="Standard 15% (Box 1)",ROUND(H2933*Setup!$B$9,2),0))</f>
        <v/>
      </c>
      <c r="Q2933" s="34">
        <f>IF(A2933="","",I2933-P2933)</f>
        <v/>
      </c>
      <c r="R2933" s="23">
        <f>IF(A2933="","",IF(O2933=0,"Outside audit periods; ","")&amp;IF(G2933="","No VAT category; ","")&amp;IF(ABS(Q2933)&gt;Setup!$B$10,"VAT ≠ 15% × net; ","")&amp;IF(AND(F2933="B2B - VAT registered",NOT(AND(LEN(E2933)=15,LEFT(E2933,1)="3",RIGHT(E2933,1)="3",ISNUMBER(--E2933)))),"Invalid/missing customer VAT no; ","")&amp;IF(L2933&lt;&gt;"Yes","Not reported/cleared on FATOORA; ","")&amp;IF(AND(OR(G2933="Zero-rated domestic (Box 3)",G2933="Export (Box 4)"),N2933=""),"Zero-rate/export evidence missing; ","")&amp;IF(AND(C2933="Credit Note",H2933&gt;0),"Credit note should be negative; ","")&amp;IF(AND(C2933="Simplified Tax Invoice",F2933="B2B - VAT registered"),"Simplified invoice issued to VAT-registered B2B; ",""))</f>
        <v/>
      </c>
    </row>
    <row r="2934">
      <c r="A2934" s="17" t="n"/>
      <c r="B2934" s="14" t="n"/>
      <c r="C2934" s="14" t="n"/>
      <c r="D2934" s="14" t="n"/>
      <c r="E2934" s="16" t="n"/>
      <c r="F2934" s="14" t="n"/>
      <c r="G2934" s="14" t="n"/>
      <c r="H2934" s="19" t="n"/>
      <c r="I2934" s="19" t="n"/>
      <c r="J2934" s="34">
        <f>IF(A2934="","",H2934+I2934)</f>
        <v/>
      </c>
      <c r="K2934" s="14" t="n"/>
      <c r="L2934" s="14" t="n"/>
      <c r="M2934" s="14" t="n"/>
      <c r="N2934" s="14" t="n"/>
      <c r="O2934" s="20">
        <f>IF(A2934="","",SUMPRODUCT((A2934&gt;=Setup!$C$19:$C$30)*(A2934&lt;=Setup!$D$19:$D$30)*Setup!$A$19:$A$30))</f>
        <v/>
      </c>
      <c r="P2934" s="34">
        <f>IF(A2934="","",IF(G2934="Standard 15% (Box 1)",ROUND(H2934*Setup!$B$9,2),0))</f>
        <v/>
      </c>
      <c r="Q2934" s="34">
        <f>IF(A2934="","",I2934-P2934)</f>
        <v/>
      </c>
      <c r="R2934" s="23">
        <f>IF(A2934="","",IF(O2934=0,"Outside audit periods; ","")&amp;IF(G2934="","No VAT category; ","")&amp;IF(ABS(Q2934)&gt;Setup!$B$10,"VAT ≠ 15% × net; ","")&amp;IF(AND(F2934="B2B - VAT registered",NOT(AND(LEN(E2934)=15,LEFT(E2934,1)="3",RIGHT(E2934,1)="3",ISNUMBER(--E2934)))),"Invalid/missing customer VAT no; ","")&amp;IF(L2934&lt;&gt;"Yes","Not reported/cleared on FATOORA; ","")&amp;IF(AND(OR(G2934="Zero-rated domestic (Box 3)",G2934="Export (Box 4)"),N2934=""),"Zero-rate/export evidence missing; ","")&amp;IF(AND(C2934="Credit Note",H2934&gt;0),"Credit note should be negative; ","")&amp;IF(AND(C2934="Simplified Tax Invoice",F2934="B2B - VAT registered"),"Simplified invoice issued to VAT-registered B2B; ",""))</f>
        <v/>
      </c>
    </row>
    <row r="2935">
      <c r="A2935" s="17" t="n"/>
      <c r="B2935" s="14" t="n"/>
      <c r="C2935" s="14" t="n"/>
      <c r="D2935" s="14" t="n"/>
      <c r="E2935" s="16" t="n"/>
      <c r="F2935" s="14" t="n"/>
      <c r="G2935" s="14" t="n"/>
      <c r="H2935" s="19" t="n"/>
      <c r="I2935" s="19" t="n"/>
      <c r="J2935" s="34">
        <f>IF(A2935="","",H2935+I2935)</f>
        <v/>
      </c>
      <c r="K2935" s="14" t="n"/>
      <c r="L2935" s="14" t="n"/>
      <c r="M2935" s="14" t="n"/>
      <c r="N2935" s="14" t="n"/>
      <c r="O2935" s="20">
        <f>IF(A2935="","",SUMPRODUCT((A2935&gt;=Setup!$C$19:$C$30)*(A2935&lt;=Setup!$D$19:$D$30)*Setup!$A$19:$A$30))</f>
        <v/>
      </c>
      <c r="P2935" s="34">
        <f>IF(A2935="","",IF(G2935="Standard 15% (Box 1)",ROUND(H2935*Setup!$B$9,2),0))</f>
        <v/>
      </c>
      <c r="Q2935" s="34">
        <f>IF(A2935="","",I2935-P2935)</f>
        <v/>
      </c>
      <c r="R2935" s="23">
        <f>IF(A2935="","",IF(O2935=0,"Outside audit periods; ","")&amp;IF(G2935="","No VAT category; ","")&amp;IF(ABS(Q2935)&gt;Setup!$B$10,"VAT ≠ 15% × net; ","")&amp;IF(AND(F2935="B2B - VAT registered",NOT(AND(LEN(E2935)=15,LEFT(E2935,1)="3",RIGHT(E2935,1)="3",ISNUMBER(--E2935)))),"Invalid/missing customer VAT no; ","")&amp;IF(L2935&lt;&gt;"Yes","Not reported/cleared on FATOORA; ","")&amp;IF(AND(OR(G2935="Zero-rated domestic (Box 3)",G2935="Export (Box 4)"),N2935=""),"Zero-rate/export evidence missing; ","")&amp;IF(AND(C2935="Credit Note",H2935&gt;0),"Credit note should be negative; ","")&amp;IF(AND(C2935="Simplified Tax Invoice",F2935="B2B - VAT registered"),"Simplified invoice issued to VAT-registered B2B; ",""))</f>
        <v/>
      </c>
    </row>
    <row r="2936">
      <c r="A2936" s="17" t="n"/>
      <c r="B2936" s="14" t="n"/>
      <c r="C2936" s="14" t="n"/>
      <c r="D2936" s="14" t="n"/>
      <c r="E2936" s="16" t="n"/>
      <c r="F2936" s="14" t="n"/>
      <c r="G2936" s="14" t="n"/>
      <c r="H2936" s="19" t="n"/>
      <c r="I2936" s="19" t="n"/>
      <c r="J2936" s="34">
        <f>IF(A2936="","",H2936+I2936)</f>
        <v/>
      </c>
      <c r="K2936" s="14" t="n"/>
      <c r="L2936" s="14" t="n"/>
      <c r="M2936" s="14" t="n"/>
      <c r="N2936" s="14" t="n"/>
      <c r="O2936" s="20">
        <f>IF(A2936="","",SUMPRODUCT((A2936&gt;=Setup!$C$19:$C$30)*(A2936&lt;=Setup!$D$19:$D$30)*Setup!$A$19:$A$30))</f>
        <v/>
      </c>
      <c r="P2936" s="34">
        <f>IF(A2936="","",IF(G2936="Standard 15% (Box 1)",ROUND(H2936*Setup!$B$9,2),0))</f>
        <v/>
      </c>
      <c r="Q2936" s="34">
        <f>IF(A2936="","",I2936-P2936)</f>
        <v/>
      </c>
      <c r="R2936" s="23">
        <f>IF(A2936="","",IF(O2936=0,"Outside audit periods; ","")&amp;IF(G2936="","No VAT category; ","")&amp;IF(ABS(Q2936)&gt;Setup!$B$10,"VAT ≠ 15% × net; ","")&amp;IF(AND(F2936="B2B - VAT registered",NOT(AND(LEN(E2936)=15,LEFT(E2936,1)="3",RIGHT(E2936,1)="3",ISNUMBER(--E2936)))),"Invalid/missing customer VAT no; ","")&amp;IF(L2936&lt;&gt;"Yes","Not reported/cleared on FATOORA; ","")&amp;IF(AND(OR(G2936="Zero-rated domestic (Box 3)",G2936="Export (Box 4)"),N2936=""),"Zero-rate/export evidence missing; ","")&amp;IF(AND(C2936="Credit Note",H2936&gt;0),"Credit note should be negative; ","")&amp;IF(AND(C2936="Simplified Tax Invoice",F2936="B2B - VAT registered"),"Simplified invoice issued to VAT-registered B2B; ",""))</f>
        <v/>
      </c>
    </row>
    <row r="2937">
      <c r="A2937" s="17" t="n"/>
      <c r="B2937" s="14" t="n"/>
      <c r="C2937" s="14" t="n"/>
      <c r="D2937" s="14" t="n"/>
      <c r="E2937" s="16" t="n"/>
      <c r="F2937" s="14" t="n"/>
      <c r="G2937" s="14" t="n"/>
      <c r="H2937" s="19" t="n"/>
      <c r="I2937" s="19" t="n"/>
      <c r="J2937" s="34">
        <f>IF(A2937="","",H2937+I2937)</f>
        <v/>
      </c>
      <c r="K2937" s="14" t="n"/>
      <c r="L2937" s="14" t="n"/>
      <c r="M2937" s="14" t="n"/>
      <c r="N2937" s="14" t="n"/>
      <c r="O2937" s="20">
        <f>IF(A2937="","",SUMPRODUCT((A2937&gt;=Setup!$C$19:$C$30)*(A2937&lt;=Setup!$D$19:$D$30)*Setup!$A$19:$A$30))</f>
        <v/>
      </c>
      <c r="P2937" s="34">
        <f>IF(A2937="","",IF(G2937="Standard 15% (Box 1)",ROUND(H2937*Setup!$B$9,2),0))</f>
        <v/>
      </c>
      <c r="Q2937" s="34">
        <f>IF(A2937="","",I2937-P2937)</f>
        <v/>
      </c>
      <c r="R2937" s="23">
        <f>IF(A2937="","",IF(O2937=0,"Outside audit periods; ","")&amp;IF(G2937="","No VAT category; ","")&amp;IF(ABS(Q2937)&gt;Setup!$B$10,"VAT ≠ 15% × net; ","")&amp;IF(AND(F2937="B2B - VAT registered",NOT(AND(LEN(E2937)=15,LEFT(E2937,1)="3",RIGHT(E2937,1)="3",ISNUMBER(--E2937)))),"Invalid/missing customer VAT no; ","")&amp;IF(L2937&lt;&gt;"Yes","Not reported/cleared on FATOORA; ","")&amp;IF(AND(OR(G2937="Zero-rated domestic (Box 3)",G2937="Export (Box 4)"),N2937=""),"Zero-rate/export evidence missing; ","")&amp;IF(AND(C2937="Credit Note",H2937&gt;0),"Credit note should be negative; ","")&amp;IF(AND(C2937="Simplified Tax Invoice",F2937="B2B - VAT registered"),"Simplified invoice issued to VAT-registered B2B; ",""))</f>
        <v/>
      </c>
    </row>
    <row r="2938">
      <c r="A2938" s="17" t="n"/>
      <c r="B2938" s="14" t="n"/>
      <c r="C2938" s="14" t="n"/>
      <c r="D2938" s="14" t="n"/>
      <c r="E2938" s="16" t="n"/>
      <c r="F2938" s="14" t="n"/>
      <c r="G2938" s="14" t="n"/>
      <c r="H2938" s="19" t="n"/>
      <c r="I2938" s="19" t="n"/>
      <c r="J2938" s="34">
        <f>IF(A2938="","",H2938+I2938)</f>
        <v/>
      </c>
      <c r="K2938" s="14" t="n"/>
      <c r="L2938" s="14" t="n"/>
      <c r="M2938" s="14" t="n"/>
      <c r="N2938" s="14" t="n"/>
      <c r="O2938" s="20">
        <f>IF(A2938="","",SUMPRODUCT((A2938&gt;=Setup!$C$19:$C$30)*(A2938&lt;=Setup!$D$19:$D$30)*Setup!$A$19:$A$30))</f>
        <v/>
      </c>
      <c r="P2938" s="34">
        <f>IF(A2938="","",IF(G2938="Standard 15% (Box 1)",ROUND(H2938*Setup!$B$9,2),0))</f>
        <v/>
      </c>
      <c r="Q2938" s="34">
        <f>IF(A2938="","",I2938-P2938)</f>
        <v/>
      </c>
      <c r="R2938" s="23">
        <f>IF(A2938="","",IF(O2938=0,"Outside audit periods; ","")&amp;IF(G2938="","No VAT category; ","")&amp;IF(ABS(Q2938)&gt;Setup!$B$10,"VAT ≠ 15% × net; ","")&amp;IF(AND(F2938="B2B - VAT registered",NOT(AND(LEN(E2938)=15,LEFT(E2938,1)="3",RIGHT(E2938,1)="3",ISNUMBER(--E2938)))),"Invalid/missing customer VAT no; ","")&amp;IF(L2938&lt;&gt;"Yes","Not reported/cleared on FATOORA; ","")&amp;IF(AND(OR(G2938="Zero-rated domestic (Box 3)",G2938="Export (Box 4)"),N2938=""),"Zero-rate/export evidence missing; ","")&amp;IF(AND(C2938="Credit Note",H2938&gt;0),"Credit note should be negative; ","")&amp;IF(AND(C2938="Simplified Tax Invoice",F2938="B2B - VAT registered"),"Simplified invoice issued to VAT-registered B2B; ",""))</f>
        <v/>
      </c>
    </row>
    <row r="2939">
      <c r="A2939" s="17" t="n"/>
      <c r="B2939" s="14" t="n"/>
      <c r="C2939" s="14" t="n"/>
      <c r="D2939" s="14" t="n"/>
      <c r="E2939" s="16" t="n"/>
      <c r="F2939" s="14" t="n"/>
      <c r="G2939" s="14" t="n"/>
      <c r="H2939" s="19" t="n"/>
      <c r="I2939" s="19" t="n"/>
      <c r="J2939" s="34">
        <f>IF(A2939="","",H2939+I2939)</f>
        <v/>
      </c>
      <c r="K2939" s="14" t="n"/>
      <c r="L2939" s="14" t="n"/>
      <c r="M2939" s="14" t="n"/>
      <c r="N2939" s="14" t="n"/>
      <c r="O2939" s="20">
        <f>IF(A2939="","",SUMPRODUCT((A2939&gt;=Setup!$C$19:$C$30)*(A2939&lt;=Setup!$D$19:$D$30)*Setup!$A$19:$A$30))</f>
        <v/>
      </c>
      <c r="P2939" s="34">
        <f>IF(A2939="","",IF(G2939="Standard 15% (Box 1)",ROUND(H2939*Setup!$B$9,2),0))</f>
        <v/>
      </c>
      <c r="Q2939" s="34">
        <f>IF(A2939="","",I2939-P2939)</f>
        <v/>
      </c>
      <c r="R2939" s="23">
        <f>IF(A2939="","",IF(O2939=0,"Outside audit periods; ","")&amp;IF(G2939="","No VAT category; ","")&amp;IF(ABS(Q2939)&gt;Setup!$B$10,"VAT ≠ 15% × net; ","")&amp;IF(AND(F2939="B2B - VAT registered",NOT(AND(LEN(E2939)=15,LEFT(E2939,1)="3",RIGHT(E2939,1)="3",ISNUMBER(--E2939)))),"Invalid/missing customer VAT no; ","")&amp;IF(L2939&lt;&gt;"Yes","Not reported/cleared on FATOORA; ","")&amp;IF(AND(OR(G2939="Zero-rated domestic (Box 3)",G2939="Export (Box 4)"),N2939=""),"Zero-rate/export evidence missing; ","")&amp;IF(AND(C2939="Credit Note",H2939&gt;0),"Credit note should be negative; ","")&amp;IF(AND(C2939="Simplified Tax Invoice",F2939="B2B - VAT registered"),"Simplified invoice issued to VAT-registered B2B; ",""))</f>
        <v/>
      </c>
    </row>
    <row r="2940">
      <c r="A2940" s="17" t="n"/>
      <c r="B2940" s="14" t="n"/>
      <c r="C2940" s="14" t="n"/>
      <c r="D2940" s="14" t="n"/>
      <c r="E2940" s="16" t="n"/>
      <c r="F2940" s="14" t="n"/>
      <c r="G2940" s="14" t="n"/>
      <c r="H2940" s="19" t="n"/>
      <c r="I2940" s="19" t="n"/>
      <c r="J2940" s="34">
        <f>IF(A2940="","",H2940+I2940)</f>
        <v/>
      </c>
      <c r="K2940" s="14" t="n"/>
      <c r="L2940" s="14" t="n"/>
      <c r="M2940" s="14" t="n"/>
      <c r="N2940" s="14" t="n"/>
      <c r="O2940" s="20">
        <f>IF(A2940="","",SUMPRODUCT((A2940&gt;=Setup!$C$19:$C$30)*(A2940&lt;=Setup!$D$19:$D$30)*Setup!$A$19:$A$30))</f>
        <v/>
      </c>
      <c r="P2940" s="34">
        <f>IF(A2940="","",IF(G2940="Standard 15% (Box 1)",ROUND(H2940*Setup!$B$9,2),0))</f>
        <v/>
      </c>
      <c r="Q2940" s="34">
        <f>IF(A2940="","",I2940-P2940)</f>
        <v/>
      </c>
      <c r="R2940" s="23">
        <f>IF(A2940="","",IF(O2940=0,"Outside audit periods; ","")&amp;IF(G2940="","No VAT category; ","")&amp;IF(ABS(Q2940)&gt;Setup!$B$10,"VAT ≠ 15% × net; ","")&amp;IF(AND(F2940="B2B - VAT registered",NOT(AND(LEN(E2940)=15,LEFT(E2940,1)="3",RIGHT(E2940,1)="3",ISNUMBER(--E2940)))),"Invalid/missing customer VAT no; ","")&amp;IF(L2940&lt;&gt;"Yes","Not reported/cleared on FATOORA; ","")&amp;IF(AND(OR(G2940="Zero-rated domestic (Box 3)",G2940="Export (Box 4)"),N2940=""),"Zero-rate/export evidence missing; ","")&amp;IF(AND(C2940="Credit Note",H2940&gt;0),"Credit note should be negative; ","")&amp;IF(AND(C2940="Simplified Tax Invoice",F2940="B2B - VAT registered"),"Simplified invoice issued to VAT-registered B2B; ",""))</f>
        <v/>
      </c>
    </row>
    <row r="2941">
      <c r="A2941" s="17" t="n"/>
      <c r="B2941" s="14" t="n"/>
      <c r="C2941" s="14" t="n"/>
      <c r="D2941" s="14" t="n"/>
      <c r="E2941" s="16" t="n"/>
      <c r="F2941" s="14" t="n"/>
      <c r="G2941" s="14" t="n"/>
      <c r="H2941" s="19" t="n"/>
      <c r="I2941" s="19" t="n"/>
      <c r="J2941" s="34">
        <f>IF(A2941="","",H2941+I2941)</f>
        <v/>
      </c>
      <c r="K2941" s="14" t="n"/>
      <c r="L2941" s="14" t="n"/>
      <c r="M2941" s="14" t="n"/>
      <c r="N2941" s="14" t="n"/>
      <c r="O2941" s="20">
        <f>IF(A2941="","",SUMPRODUCT((A2941&gt;=Setup!$C$19:$C$30)*(A2941&lt;=Setup!$D$19:$D$30)*Setup!$A$19:$A$30))</f>
        <v/>
      </c>
      <c r="P2941" s="34">
        <f>IF(A2941="","",IF(G2941="Standard 15% (Box 1)",ROUND(H2941*Setup!$B$9,2),0))</f>
        <v/>
      </c>
      <c r="Q2941" s="34">
        <f>IF(A2941="","",I2941-P2941)</f>
        <v/>
      </c>
      <c r="R2941" s="23">
        <f>IF(A2941="","",IF(O2941=0,"Outside audit periods; ","")&amp;IF(G2941="","No VAT category; ","")&amp;IF(ABS(Q2941)&gt;Setup!$B$10,"VAT ≠ 15% × net; ","")&amp;IF(AND(F2941="B2B - VAT registered",NOT(AND(LEN(E2941)=15,LEFT(E2941,1)="3",RIGHT(E2941,1)="3",ISNUMBER(--E2941)))),"Invalid/missing customer VAT no; ","")&amp;IF(L2941&lt;&gt;"Yes","Not reported/cleared on FATOORA; ","")&amp;IF(AND(OR(G2941="Zero-rated domestic (Box 3)",G2941="Export (Box 4)"),N2941=""),"Zero-rate/export evidence missing; ","")&amp;IF(AND(C2941="Credit Note",H2941&gt;0),"Credit note should be negative; ","")&amp;IF(AND(C2941="Simplified Tax Invoice",F2941="B2B - VAT registered"),"Simplified invoice issued to VAT-registered B2B; ",""))</f>
        <v/>
      </c>
    </row>
    <row r="2942">
      <c r="A2942" s="17" t="n"/>
      <c r="B2942" s="14" t="n"/>
      <c r="C2942" s="14" t="n"/>
      <c r="D2942" s="14" t="n"/>
      <c r="E2942" s="16" t="n"/>
      <c r="F2942" s="14" t="n"/>
      <c r="G2942" s="14" t="n"/>
      <c r="H2942" s="19" t="n"/>
      <c r="I2942" s="19" t="n"/>
      <c r="J2942" s="34">
        <f>IF(A2942="","",H2942+I2942)</f>
        <v/>
      </c>
      <c r="K2942" s="14" t="n"/>
      <c r="L2942" s="14" t="n"/>
      <c r="M2942" s="14" t="n"/>
      <c r="N2942" s="14" t="n"/>
      <c r="O2942" s="20">
        <f>IF(A2942="","",SUMPRODUCT((A2942&gt;=Setup!$C$19:$C$30)*(A2942&lt;=Setup!$D$19:$D$30)*Setup!$A$19:$A$30))</f>
        <v/>
      </c>
      <c r="P2942" s="34">
        <f>IF(A2942="","",IF(G2942="Standard 15% (Box 1)",ROUND(H2942*Setup!$B$9,2),0))</f>
        <v/>
      </c>
      <c r="Q2942" s="34">
        <f>IF(A2942="","",I2942-P2942)</f>
        <v/>
      </c>
      <c r="R2942" s="23">
        <f>IF(A2942="","",IF(O2942=0,"Outside audit periods; ","")&amp;IF(G2942="","No VAT category; ","")&amp;IF(ABS(Q2942)&gt;Setup!$B$10,"VAT ≠ 15% × net; ","")&amp;IF(AND(F2942="B2B - VAT registered",NOT(AND(LEN(E2942)=15,LEFT(E2942,1)="3",RIGHT(E2942,1)="3",ISNUMBER(--E2942)))),"Invalid/missing customer VAT no; ","")&amp;IF(L2942&lt;&gt;"Yes","Not reported/cleared on FATOORA; ","")&amp;IF(AND(OR(G2942="Zero-rated domestic (Box 3)",G2942="Export (Box 4)"),N2942=""),"Zero-rate/export evidence missing; ","")&amp;IF(AND(C2942="Credit Note",H2942&gt;0),"Credit note should be negative; ","")&amp;IF(AND(C2942="Simplified Tax Invoice",F2942="B2B - VAT registered"),"Simplified invoice issued to VAT-registered B2B; ",""))</f>
        <v/>
      </c>
    </row>
    <row r="2943">
      <c r="A2943" s="17" t="n"/>
      <c r="B2943" s="14" t="n"/>
      <c r="C2943" s="14" t="n"/>
      <c r="D2943" s="14" t="n"/>
      <c r="E2943" s="16" t="n"/>
      <c r="F2943" s="14" t="n"/>
      <c r="G2943" s="14" t="n"/>
      <c r="H2943" s="19" t="n"/>
      <c r="I2943" s="19" t="n"/>
      <c r="J2943" s="34">
        <f>IF(A2943="","",H2943+I2943)</f>
        <v/>
      </c>
      <c r="K2943" s="14" t="n"/>
      <c r="L2943" s="14" t="n"/>
      <c r="M2943" s="14" t="n"/>
      <c r="N2943" s="14" t="n"/>
      <c r="O2943" s="20">
        <f>IF(A2943="","",SUMPRODUCT((A2943&gt;=Setup!$C$19:$C$30)*(A2943&lt;=Setup!$D$19:$D$30)*Setup!$A$19:$A$30))</f>
        <v/>
      </c>
      <c r="P2943" s="34">
        <f>IF(A2943="","",IF(G2943="Standard 15% (Box 1)",ROUND(H2943*Setup!$B$9,2),0))</f>
        <v/>
      </c>
      <c r="Q2943" s="34">
        <f>IF(A2943="","",I2943-P2943)</f>
        <v/>
      </c>
      <c r="R2943" s="23">
        <f>IF(A2943="","",IF(O2943=0,"Outside audit periods; ","")&amp;IF(G2943="","No VAT category; ","")&amp;IF(ABS(Q2943)&gt;Setup!$B$10,"VAT ≠ 15% × net; ","")&amp;IF(AND(F2943="B2B - VAT registered",NOT(AND(LEN(E2943)=15,LEFT(E2943,1)="3",RIGHT(E2943,1)="3",ISNUMBER(--E2943)))),"Invalid/missing customer VAT no; ","")&amp;IF(L2943&lt;&gt;"Yes","Not reported/cleared on FATOORA; ","")&amp;IF(AND(OR(G2943="Zero-rated domestic (Box 3)",G2943="Export (Box 4)"),N2943=""),"Zero-rate/export evidence missing; ","")&amp;IF(AND(C2943="Credit Note",H2943&gt;0),"Credit note should be negative; ","")&amp;IF(AND(C2943="Simplified Tax Invoice",F2943="B2B - VAT registered"),"Simplified invoice issued to VAT-registered B2B; ",""))</f>
        <v/>
      </c>
    </row>
    <row r="2944">
      <c r="A2944" s="17" t="n"/>
      <c r="B2944" s="14" t="n"/>
      <c r="C2944" s="14" t="n"/>
      <c r="D2944" s="14" t="n"/>
      <c r="E2944" s="16" t="n"/>
      <c r="F2944" s="14" t="n"/>
      <c r="G2944" s="14" t="n"/>
      <c r="H2944" s="19" t="n"/>
      <c r="I2944" s="19" t="n"/>
      <c r="J2944" s="34">
        <f>IF(A2944="","",H2944+I2944)</f>
        <v/>
      </c>
      <c r="K2944" s="14" t="n"/>
      <c r="L2944" s="14" t="n"/>
      <c r="M2944" s="14" t="n"/>
      <c r="N2944" s="14" t="n"/>
      <c r="O2944" s="20">
        <f>IF(A2944="","",SUMPRODUCT((A2944&gt;=Setup!$C$19:$C$30)*(A2944&lt;=Setup!$D$19:$D$30)*Setup!$A$19:$A$30))</f>
        <v/>
      </c>
      <c r="P2944" s="34">
        <f>IF(A2944="","",IF(G2944="Standard 15% (Box 1)",ROUND(H2944*Setup!$B$9,2),0))</f>
        <v/>
      </c>
      <c r="Q2944" s="34">
        <f>IF(A2944="","",I2944-P2944)</f>
        <v/>
      </c>
      <c r="R2944" s="23">
        <f>IF(A2944="","",IF(O2944=0,"Outside audit periods; ","")&amp;IF(G2944="","No VAT category; ","")&amp;IF(ABS(Q2944)&gt;Setup!$B$10,"VAT ≠ 15% × net; ","")&amp;IF(AND(F2944="B2B - VAT registered",NOT(AND(LEN(E2944)=15,LEFT(E2944,1)="3",RIGHT(E2944,1)="3",ISNUMBER(--E2944)))),"Invalid/missing customer VAT no; ","")&amp;IF(L2944&lt;&gt;"Yes","Not reported/cleared on FATOORA; ","")&amp;IF(AND(OR(G2944="Zero-rated domestic (Box 3)",G2944="Export (Box 4)"),N2944=""),"Zero-rate/export evidence missing; ","")&amp;IF(AND(C2944="Credit Note",H2944&gt;0),"Credit note should be negative; ","")&amp;IF(AND(C2944="Simplified Tax Invoice",F2944="B2B - VAT registered"),"Simplified invoice issued to VAT-registered B2B; ",""))</f>
        <v/>
      </c>
    </row>
    <row r="2945">
      <c r="A2945" s="17" t="n"/>
      <c r="B2945" s="14" t="n"/>
      <c r="C2945" s="14" t="n"/>
      <c r="D2945" s="14" t="n"/>
      <c r="E2945" s="16" t="n"/>
      <c r="F2945" s="14" t="n"/>
      <c r="G2945" s="14" t="n"/>
      <c r="H2945" s="19" t="n"/>
      <c r="I2945" s="19" t="n"/>
      <c r="J2945" s="34">
        <f>IF(A2945="","",H2945+I2945)</f>
        <v/>
      </c>
      <c r="K2945" s="14" t="n"/>
      <c r="L2945" s="14" t="n"/>
      <c r="M2945" s="14" t="n"/>
      <c r="N2945" s="14" t="n"/>
      <c r="O2945" s="20">
        <f>IF(A2945="","",SUMPRODUCT((A2945&gt;=Setup!$C$19:$C$30)*(A2945&lt;=Setup!$D$19:$D$30)*Setup!$A$19:$A$30))</f>
        <v/>
      </c>
      <c r="P2945" s="34">
        <f>IF(A2945="","",IF(G2945="Standard 15% (Box 1)",ROUND(H2945*Setup!$B$9,2),0))</f>
        <v/>
      </c>
      <c r="Q2945" s="34">
        <f>IF(A2945="","",I2945-P2945)</f>
        <v/>
      </c>
      <c r="R2945" s="23">
        <f>IF(A2945="","",IF(O2945=0,"Outside audit periods; ","")&amp;IF(G2945="","No VAT category; ","")&amp;IF(ABS(Q2945)&gt;Setup!$B$10,"VAT ≠ 15% × net; ","")&amp;IF(AND(F2945="B2B - VAT registered",NOT(AND(LEN(E2945)=15,LEFT(E2945,1)="3",RIGHT(E2945,1)="3",ISNUMBER(--E2945)))),"Invalid/missing customer VAT no; ","")&amp;IF(L2945&lt;&gt;"Yes","Not reported/cleared on FATOORA; ","")&amp;IF(AND(OR(G2945="Zero-rated domestic (Box 3)",G2945="Export (Box 4)"),N2945=""),"Zero-rate/export evidence missing; ","")&amp;IF(AND(C2945="Credit Note",H2945&gt;0),"Credit note should be negative; ","")&amp;IF(AND(C2945="Simplified Tax Invoice",F2945="B2B - VAT registered"),"Simplified invoice issued to VAT-registered B2B; ",""))</f>
        <v/>
      </c>
    </row>
    <row r="2946">
      <c r="A2946" s="17" t="n"/>
      <c r="B2946" s="14" t="n"/>
      <c r="C2946" s="14" t="n"/>
      <c r="D2946" s="14" t="n"/>
      <c r="E2946" s="16" t="n"/>
      <c r="F2946" s="14" t="n"/>
      <c r="G2946" s="14" t="n"/>
      <c r="H2946" s="19" t="n"/>
      <c r="I2946" s="19" t="n"/>
      <c r="J2946" s="34">
        <f>IF(A2946="","",H2946+I2946)</f>
        <v/>
      </c>
      <c r="K2946" s="14" t="n"/>
      <c r="L2946" s="14" t="n"/>
      <c r="M2946" s="14" t="n"/>
      <c r="N2946" s="14" t="n"/>
      <c r="O2946" s="20">
        <f>IF(A2946="","",SUMPRODUCT((A2946&gt;=Setup!$C$19:$C$30)*(A2946&lt;=Setup!$D$19:$D$30)*Setup!$A$19:$A$30))</f>
        <v/>
      </c>
      <c r="P2946" s="34">
        <f>IF(A2946="","",IF(G2946="Standard 15% (Box 1)",ROUND(H2946*Setup!$B$9,2),0))</f>
        <v/>
      </c>
      <c r="Q2946" s="34">
        <f>IF(A2946="","",I2946-P2946)</f>
        <v/>
      </c>
      <c r="R2946" s="23">
        <f>IF(A2946="","",IF(O2946=0,"Outside audit periods; ","")&amp;IF(G2946="","No VAT category; ","")&amp;IF(ABS(Q2946)&gt;Setup!$B$10,"VAT ≠ 15% × net; ","")&amp;IF(AND(F2946="B2B - VAT registered",NOT(AND(LEN(E2946)=15,LEFT(E2946,1)="3",RIGHT(E2946,1)="3",ISNUMBER(--E2946)))),"Invalid/missing customer VAT no; ","")&amp;IF(L2946&lt;&gt;"Yes","Not reported/cleared on FATOORA; ","")&amp;IF(AND(OR(G2946="Zero-rated domestic (Box 3)",G2946="Export (Box 4)"),N2946=""),"Zero-rate/export evidence missing; ","")&amp;IF(AND(C2946="Credit Note",H2946&gt;0),"Credit note should be negative; ","")&amp;IF(AND(C2946="Simplified Tax Invoice",F2946="B2B - VAT registered"),"Simplified invoice issued to VAT-registered B2B; ",""))</f>
        <v/>
      </c>
    </row>
    <row r="2947">
      <c r="A2947" s="17" t="n"/>
      <c r="B2947" s="14" t="n"/>
      <c r="C2947" s="14" t="n"/>
      <c r="D2947" s="14" t="n"/>
      <c r="E2947" s="16" t="n"/>
      <c r="F2947" s="14" t="n"/>
      <c r="G2947" s="14" t="n"/>
      <c r="H2947" s="19" t="n"/>
      <c r="I2947" s="19" t="n"/>
      <c r="J2947" s="34">
        <f>IF(A2947="","",H2947+I2947)</f>
        <v/>
      </c>
      <c r="K2947" s="14" t="n"/>
      <c r="L2947" s="14" t="n"/>
      <c r="M2947" s="14" t="n"/>
      <c r="N2947" s="14" t="n"/>
      <c r="O2947" s="20">
        <f>IF(A2947="","",SUMPRODUCT((A2947&gt;=Setup!$C$19:$C$30)*(A2947&lt;=Setup!$D$19:$D$30)*Setup!$A$19:$A$30))</f>
        <v/>
      </c>
      <c r="P2947" s="34">
        <f>IF(A2947="","",IF(G2947="Standard 15% (Box 1)",ROUND(H2947*Setup!$B$9,2),0))</f>
        <v/>
      </c>
      <c r="Q2947" s="34">
        <f>IF(A2947="","",I2947-P2947)</f>
        <v/>
      </c>
      <c r="R2947" s="23">
        <f>IF(A2947="","",IF(O2947=0,"Outside audit periods; ","")&amp;IF(G2947="","No VAT category; ","")&amp;IF(ABS(Q2947)&gt;Setup!$B$10,"VAT ≠ 15% × net; ","")&amp;IF(AND(F2947="B2B - VAT registered",NOT(AND(LEN(E2947)=15,LEFT(E2947,1)="3",RIGHT(E2947,1)="3",ISNUMBER(--E2947)))),"Invalid/missing customer VAT no; ","")&amp;IF(L2947&lt;&gt;"Yes","Not reported/cleared on FATOORA; ","")&amp;IF(AND(OR(G2947="Zero-rated domestic (Box 3)",G2947="Export (Box 4)"),N2947=""),"Zero-rate/export evidence missing; ","")&amp;IF(AND(C2947="Credit Note",H2947&gt;0),"Credit note should be negative; ","")&amp;IF(AND(C2947="Simplified Tax Invoice",F2947="B2B - VAT registered"),"Simplified invoice issued to VAT-registered B2B; ",""))</f>
        <v/>
      </c>
    </row>
    <row r="2948">
      <c r="A2948" s="17" t="n"/>
      <c r="B2948" s="14" t="n"/>
      <c r="C2948" s="14" t="n"/>
      <c r="D2948" s="14" t="n"/>
      <c r="E2948" s="16" t="n"/>
      <c r="F2948" s="14" t="n"/>
      <c r="G2948" s="14" t="n"/>
      <c r="H2948" s="19" t="n"/>
      <c r="I2948" s="19" t="n"/>
      <c r="J2948" s="34">
        <f>IF(A2948="","",H2948+I2948)</f>
        <v/>
      </c>
      <c r="K2948" s="14" t="n"/>
      <c r="L2948" s="14" t="n"/>
      <c r="M2948" s="14" t="n"/>
      <c r="N2948" s="14" t="n"/>
      <c r="O2948" s="20">
        <f>IF(A2948="","",SUMPRODUCT((A2948&gt;=Setup!$C$19:$C$30)*(A2948&lt;=Setup!$D$19:$D$30)*Setup!$A$19:$A$30))</f>
        <v/>
      </c>
      <c r="P2948" s="34">
        <f>IF(A2948="","",IF(G2948="Standard 15% (Box 1)",ROUND(H2948*Setup!$B$9,2),0))</f>
        <v/>
      </c>
      <c r="Q2948" s="34">
        <f>IF(A2948="","",I2948-P2948)</f>
        <v/>
      </c>
      <c r="R2948" s="23">
        <f>IF(A2948="","",IF(O2948=0,"Outside audit periods; ","")&amp;IF(G2948="","No VAT category; ","")&amp;IF(ABS(Q2948)&gt;Setup!$B$10,"VAT ≠ 15% × net; ","")&amp;IF(AND(F2948="B2B - VAT registered",NOT(AND(LEN(E2948)=15,LEFT(E2948,1)="3",RIGHT(E2948,1)="3",ISNUMBER(--E2948)))),"Invalid/missing customer VAT no; ","")&amp;IF(L2948&lt;&gt;"Yes","Not reported/cleared on FATOORA; ","")&amp;IF(AND(OR(G2948="Zero-rated domestic (Box 3)",G2948="Export (Box 4)"),N2948=""),"Zero-rate/export evidence missing; ","")&amp;IF(AND(C2948="Credit Note",H2948&gt;0),"Credit note should be negative; ","")&amp;IF(AND(C2948="Simplified Tax Invoice",F2948="B2B - VAT registered"),"Simplified invoice issued to VAT-registered B2B; ",""))</f>
        <v/>
      </c>
    </row>
    <row r="2949">
      <c r="A2949" s="17" t="n"/>
      <c r="B2949" s="14" t="n"/>
      <c r="C2949" s="14" t="n"/>
      <c r="D2949" s="14" t="n"/>
      <c r="E2949" s="16" t="n"/>
      <c r="F2949" s="14" t="n"/>
      <c r="G2949" s="14" t="n"/>
      <c r="H2949" s="19" t="n"/>
      <c r="I2949" s="19" t="n"/>
      <c r="J2949" s="34">
        <f>IF(A2949="","",H2949+I2949)</f>
        <v/>
      </c>
      <c r="K2949" s="14" t="n"/>
      <c r="L2949" s="14" t="n"/>
      <c r="M2949" s="14" t="n"/>
      <c r="N2949" s="14" t="n"/>
      <c r="O2949" s="20">
        <f>IF(A2949="","",SUMPRODUCT((A2949&gt;=Setup!$C$19:$C$30)*(A2949&lt;=Setup!$D$19:$D$30)*Setup!$A$19:$A$30))</f>
        <v/>
      </c>
      <c r="P2949" s="34">
        <f>IF(A2949="","",IF(G2949="Standard 15% (Box 1)",ROUND(H2949*Setup!$B$9,2),0))</f>
        <v/>
      </c>
      <c r="Q2949" s="34">
        <f>IF(A2949="","",I2949-P2949)</f>
        <v/>
      </c>
      <c r="R2949" s="23">
        <f>IF(A2949="","",IF(O2949=0,"Outside audit periods; ","")&amp;IF(G2949="","No VAT category; ","")&amp;IF(ABS(Q2949)&gt;Setup!$B$10,"VAT ≠ 15% × net; ","")&amp;IF(AND(F2949="B2B - VAT registered",NOT(AND(LEN(E2949)=15,LEFT(E2949,1)="3",RIGHT(E2949,1)="3",ISNUMBER(--E2949)))),"Invalid/missing customer VAT no; ","")&amp;IF(L2949&lt;&gt;"Yes","Not reported/cleared on FATOORA; ","")&amp;IF(AND(OR(G2949="Zero-rated domestic (Box 3)",G2949="Export (Box 4)"),N2949=""),"Zero-rate/export evidence missing; ","")&amp;IF(AND(C2949="Credit Note",H2949&gt;0),"Credit note should be negative; ","")&amp;IF(AND(C2949="Simplified Tax Invoice",F2949="B2B - VAT registered"),"Simplified invoice issued to VAT-registered B2B; ",""))</f>
        <v/>
      </c>
    </row>
    <row r="2950">
      <c r="A2950" s="17" t="n"/>
      <c r="B2950" s="14" t="n"/>
      <c r="C2950" s="14" t="n"/>
      <c r="D2950" s="14" t="n"/>
      <c r="E2950" s="16" t="n"/>
      <c r="F2950" s="14" t="n"/>
      <c r="G2950" s="14" t="n"/>
      <c r="H2950" s="19" t="n"/>
      <c r="I2950" s="19" t="n"/>
      <c r="J2950" s="34">
        <f>IF(A2950="","",H2950+I2950)</f>
        <v/>
      </c>
      <c r="K2950" s="14" t="n"/>
      <c r="L2950" s="14" t="n"/>
      <c r="M2950" s="14" t="n"/>
      <c r="N2950" s="14" t="n"/>
      <c r="O2950" s="20">
        <f>IF(A2950="","",SUMPRODUCT((A2950&gt;=Setup!$C$19:$C$30)*(A2950&lt;=Setup!$D$19:$D$30)*Setup!$A$19:$A$30))</f>
        <v/>
      </c>
      <c r="P2950" s="34">
        <f>IF(A2950="","",IF(G2950="Standard 15% (Box 1)",ROUND(H2950*Setup!$B$9,2),0))</f>
        <v/>
      </c>
      <c r="Q2950" s="34">
        <f>IF(A2950="","",I2950-P2950)</f>
        <v/>
      </c>
      <c r="R2950" s="23">
        <f>IF(A2950="","",IF(O2950=0,"Outside audit periods; ","")&amp;IF(G2950="","No VAT category; ","")&amp;IF(ABS(Q2950)&gt;Setup!$B$10,"VAT ≠ 15% × net; ","")&amp;IF(AND(F2950="B2B - VAT registered",NOT(AND(LEN(E2950)=15,LEFT(E2950,1)="3",RIGHT(E2950,1)="3",ISNUMBER(--E2950)))),"Invalid/missing customer VAT no; ","")&amp;IF(L2950&lt;&gt;"Yes","Not reported/cleared on FATOORA; ","")&amp;IF(AND(OR(G2950="Zero-rated domestic (Box 3)",G2950="Export (Box 4)"),N2950=""),"Zero-rate/export evidence missing; ","")&amp;IF(AND(C2950="Credit Note",H2950&gt;0),"Credit note should be negative; ","")&amp;IF(AND(C2950="Simplified Tax Invoice",F2950="B2B - VAT registered"),"Simplified invoice issued to VAT-registered B2B; ",""))</f>
        <v/>
      </c>
    </row>
    <row r="2951">
      <c r="A2951" s="17" t="n"/>
      <c r="B2951" s="14" t="n"/>
      <c r="C2951" s="14" t="n"/>
      <c r="D2951" s="14" t="n"/>
      <c r="E2951" s="16" t="n"/>
      <c r="F2951" s="14" t="n"/>
      <c r="G2951" s="14" t="n"/>
      <c r="H2951" s="19" t="n"/>
      <c r="I2951" s="19" t="n"/>
      <c r="J2951" s="34">
        <f>IF(A2951="","",H2951+I2951)</f>
        <v/>
      </c>
      <c r="K2951" s="14" t="n"/>
      <c r="L2951" s="14" t="n"/>
      <c r="M2951" s="14" t="n"/>
      <c r="N2951" s="14" t="n"/>
      <c r="O2951" s="20">
        <f>IF(A2951="","",SUMPRODUCT((A2951&gt;=Setup!$C$19:$C$30)*(A2951&lt;=Setup!$D$19:$D$30)*Setup!$A$19:$A$30))</f>
        <v/>
      </c>
      <c r="P2951" s="34">
        <f>IF(A2951="","",IF(G2951="Standard 15% (Box 1)",ROUND(H2951*Setup!$B$9,2),0))</f>
        <v/>
      </c>
      <c r="Q2951" s="34">
        <f>IF(A2951="","",I2951-P2951)</f>
        <v/>
      </c>
      <c r="R2951" s="23">
        <f>IF(A2951="","",IF(O2951=0,"Outside audit periods; ","")&amp;IF(G2951="","No VAT category; ","")&amp;IF(ABS(Q2951)&gt;Setup!$B$10,"VAT ≠ 15% × net; ","")&amp;IF(AND(F2951="B2B - VAT registered",NOT(AND(LEN(E2951)=15,LEFT(E2951,1)="3",RIGHT(E2951,1)="3",ISNUMBER(--E2951)))),"Invalid/missing customer VAT no; ","")&amp;IF(L2951&lt;&gt;"Yes","Not reported/cleared on FATOORA; ","")&amp;IF(AND(OR(G2951="Zero-rated domestic (Box 3)",G2951="Export (Box 4)"),N2951=""),"Zero-rate/export evidence missing; ","")&amp;IF(AND(C2951="Credit Note",H2951&gt;0),"Credit note should be negative; ","")&amp;IF(AND(C2951="Simplified Tax Invoice",F2951="B2B - VAT registered"),"Simplified invoice issued to VAT-registered B2B; ",""))</f>
        <v/>
      </c>
    </row>
    <row r="2952">
      <c r="A2952" s="17" t="n"/>
      <c r="B2952" s="14" t="n"/>
      <c r="C2952" s="14" t="n"/>
      <c r="D2952" s="14" t="n"/>
      <c r="E2952" s="16" t="n"/>
      <c r="F2952" s="14" t="n"/>
      <c r="G2952" s="14" t="n"/>
      <c r="H2952" s="19" t="n"/>
      <c r="I2952" s="19" t="n"/>
      <c r="J2952" s="34">
        <f>IF(A2952="","",H2952+I2952)</f>
        <v/>
      </c>
      <c r="K2952" s="14" t="n"/>
      <c r="L2952" s="14" t="n"/>
      <c r="M2952" s="14" t="n"/>
      <c r="N2952" s="14" t="n"/>
      <c r="O2952" s="20">
        <f>IF(A2952="","",SUMPRODUCT((A2952&gt;=Setup!$C$19:$C$30)*(A2952&lt;=Setup!$D$19:$D$30)*Setup!$A$19:$A$30))</f>
        <v/>
      </c>
      <c r="P2952" s="34">
        <f>IF(A2952="","",IF(G2952="Standard 15% (Box 1)",ROUND(H2952*Setup!$B$9,2),0))</f>
        <v/>
      </c>
      <c r="Q2952" s="34">
        <f>IF(A2952="","",I2952-P2952)</f>
        <v/>
      </c>
      <c r="R2952" s="23">
        <f>IF(A2952="","",IF(O2952=0,"Outside audit periods; ","")&amp;IF(G2952="","No VAT category; ","")&amp;IF(ABS(Q2952)&gt;Setup!$B$10,"VAT ≠ 15% × net; ","")&amp;IF(AND(F2952="B2B - VAT registered",NOT(AND(LEN(E2952)=15,LEFT(E2952,1)="3",RIGHT(E2952,1)="3",ISNUMBER(--E2952)))),"Invalid/missing customer VAT no; ","")&amp;IF(L2952&lt;&gt;"Yes","Not reported/cleared on FATOORA; ","")&amp;IF(AND(OR(G2952="Zero-rated domestic (Box 3)",G2952="Export (Box 4)"),N2952=""),"Zero-rate/export evidence missing; ","")&amp;IF(AND(C2952="Credit Note",H2952&gt;0),"Credit note should be negative; ","")&amp;IF(AND(C2952="Simplified Tax Invoice",F2952="B2B - VAT registered"),"Simplified invoice issued to VAT-registered B2B; ",""))</f>
        <v/>
      </c>
    </row>
    <row r="2953">
      <c r="A2953" s="17" t="n"/>
      <c r="B2953" s="14" t="n"/>
      <c r="C2953" s="14" t="n"/>
      <c r="D2953" s="14" t="n"/>
      <c r="E2953" s="16" t="n"/>
      <c r="F2953" s="14" t="n"/>
      <c r="G2953" s="14" t="n"/>
      <c r="H2953" s="19" t="n"/>
      <c r="I2953" s="19" t="n"/>
      <c r="J2953" s="34">
        <f>IF(A2953="","",H2953+I2953)</f>
        <v/>
      </c>
      <c r="K2953" s="14" t="n"/>
      <c r="L2953" s="14" t="n"/>
      <c r="M2953" s="14" t="n"/>
      <c r="N2953" s="14" t="n"/>
      <c r="O2953" s="20">
        <f>IF(A2953="","",SUMPRODUCT((A2953&gt;=Setup!$C$19:$C$30)*(A2953&lt;=Setup!$D$19:$D$30)*Setup!$A$19:$A$30))</f>
        <v/>
      </c>
      <c r="P2953" s="34">
        <f>IF(A2953="","",IF(G2953="Standard 15% (Box 1)",ROUND(H2953*Setup!$B$9,2),0))</f>
        <v/>
      </c>
      <c r="Q2953" s="34">
        <f>IF(A2953="","",I2953-P2953)</f>
        <v/>
      </c>
      <c r="R2953" s="23">
        <f>IF(A2953="","",IF(O2953=0,"Outside audit periods; ","")&amp;IF(G2953="","No VAT category; ","")&amp;IF(ABS(Q2953)&gt;Setup!$B$10,"VAT ≠ 15% × net; ","")&amp;IF(AND(F2953="B2B - VAT registered",NOT(AND(LEN(E2953)=15,LEFT(E2953,1)="3",RIGHT(E2953,1)="3",ISNUMBER(--E2953)))),"Invalid/missing customer VAT no; ","")&amp;IF(L2953&lt;&gt;"Yes","Not reported/cleared on FATOORA; ","")&amp;IF(AND(OR(G2953="Zero-rated domestic (Box 3)",G2953="Export (Box 4)"),N2953=""),"Zero-rate/export evidence missing; ","")&amp;IF(AND(C2953="Credit Note",H2953&gt;0),"Credit note should be negative; ","")&amp;IF(AND(C2953="Simplified Tax Invoice",F2953="B2B - VAT registered"),"Simplified invoice issued to VAT-registered B2B; ",""))</f>
        <v/>
      </c>
    </row>
    <row r="2954">
      <c r="A2954" s="17" t="n"/>
      <c r="B2954" s="14" t="n"/>
      <c r="C2954" s="14" t="n"/>
      <c r="D2954" s="14" t="n"/>
      <c r="E2954" s="16" t="n"/>
      <c r="F2954" s="14" t="n"/>
      <c r="G2954" s="14" t="n"/>
      <c r="H2954" s="19" t="n"/>
      <c r="I2954" s="19" t="n"/>
      <c r="J2954" s="34">
        <f>IF(A2954="","",H2954+I2954)</f>
        <v/>
      </c>
      <c r="K2954" s="14" t="n"/>
      <c r="L2954" s="14" t="n"/>
      <c r="M2954" s="14" t="n"/>
      <c r="N2954" s="14" t="n"/>
      <c r="O2954" s="20">
        <f>IF(A2954="","",SUMPRODUCT((A2954&gt;=Setup!$C$19:$C$30)*(A2954&lt;=Setup!$D$19:$D$30)*Setup!$A$19:$A$30))</f>
        <v/>
      </c>
      <c r="P2954" s="34">
        <f>IF(A2954="","",IF(G2954="Standard 15% (Box 1)",ROUND(H2954*Setup!$B$9,2),0))</f>
        <v/>
      </c>
      <c r="Q2954" s="34">
        <f>IF(A2954="","",I2954-P2954)</f>
        <v/>
      </c>
      <c r="R2954" s="23">
        <f>IF(A2954="","",IF(O2954=0,"Outside audit periods; ","")&amp;IF(G2954="","No VAT category; ","")&amp;IF(ABS(Q2954)&gt;Setup!$B$10,"VAT ≠ 15% × net; ","")&amp;IF(AND(F2954="B2B - VAT registered",NOT(AND(LEN(E2954)=15,LEFT(E2954,1)="3",RIGHT(E2954,1)="3",ISNUMBER(--E2954)))),"Invalid/missing customer VAT no; ","")&amp;IF(L2954&lt;&gt;"Yes","Not reported/cleared on FATOORA; ","")&amp;IF(AND(OR(G2954="Zero-rated domestic (Box 3)",G2954="Export (Box 4)"),N2954=""),"Zero-rate/export evidence missing; ","")&amp;IF(AND(C2954="Credit Note",H2954&gt;0),"Credit note should be negative; ","")&amp;IF(AND(C2954="Simplified Tax Invoice",F2954="B2B - VAT registered"),"Simplified invoice issued to VAT-registered B2B; ",""))</f>
        <v/>
      </c>
    </row>
    <row r="2955">
      <c r="A2955" s="17" t="n"/>
      <c r="B2955" s="14" t="n"/>
      <c r="C2955" s="14" t="n"/>
      <c r="D2955" s="14" t="n"/>
      <c r="E2955" s="16" t="n"/>
      <c r="F2955" s="14" t="n"/>
      <c r="G2955" s="14" t="n"/>
      <c r="H2955" s="19" t="n"/>
      <c r="I2955" s="19" t="n"/>
      <c r="J2955" s="34">
        <f>IF(A2955="","",H2955+I2955)</f>
        <v/>
      </c>
      <c r="K2955" s="14" t="n"/>
      <c r="L2955" s="14" t="n"/>
      <c r="M2955" s="14" t="n"/>
      <c r="N2955" s="14" t="n"/>
      <c r="O2955" s="20">
        <f>IF(A2955="","",SUMPRODUCT((A2955&gt;=Setup!$C$19:$C$30)*(A2955&lt;=Setup!$D$19:$D$30)*Setup!$A$19:$A$30))</f>
        <v/>
      </c>
      <c r="P2955" s="34">
        <f>IF(A2955="","",IF(G2955="Standard 15% (Box 1)",ROUND(H2955*Setup!$B$9,2),0))</f>
        <v/>
      </c>
      <c r="Q2955" s="34">
        <f>IF(A2955="","",I2955-P2955)</f>
        <v/>
      </c>
      <c r="R2955" s="23">
        <f>IF(A2955="","",IF(O2955=0,"Outside audit periods; ","")&amp;IF(G2955="","No VAT category; ","")&amp;IF(ABS(Q2955)&gt;Setup!$B$10,"VAT ≠ 15% × net; ","")&amp;IF(AND(F2955="B2B - VAT registered",NOT(AND(LEN(E2955)=15,LEFT(E2955,1)="3",RIGHT(E2955,1)="3",ISNUMBER(--E2955)))),"Invalid/missing customer VAT no; ","")&amp;IF(L2955&lt;&gt;"Yes","Not reported/cleared on FATOORA; ","")&amp;IF(AND(OR(G2955="Zero-rated domestic (Box 3)",G2955="Export (Box 4)"),N2955=""),"Zero-rate/export evidence missing; ","")&amp;IF(AND(C2955="Credit Note",H2955&gt;0),"Credit note should be negative; ","")&amp;IF(AND(C2955="Simplified Tax Invoice",F2955="B2B - VAT registered"),"Simplified invoice issued to VAT-registered B2B; ",""))</f>
        <v/>
      </c>
    </row>
    <row r="2956">
      <c r="A2956" s="17" t="n"/>
      <c r="B2956" s="14" t="n"/>
      <c r="C2956" s="14" t="n"/>
      <c r="D2956" s="14" t="n"/>
      <c r="E2956" s="16" t="n"/>
      <c r="F2956" s="14" t="n"/>
      <c r="G2956" s="14" t="n"/>
      <c r="H2956" s="19" t="n"/>
      <c r="I2956" s="19" t="n"/>
      <c r="J2956" s="34">
        <f>IF(A2956="","",H2956+I2956)</f>
        <v/>
      </c>
      <c r="K2956" s="14" t="n"/>
      <c r="L2956" s="14" t="n"/>
      <c r="M2956" s="14" t="n"/>
      <c r="N2956" s="14" t="n"/>
      <c r="O2956" s="20">
        <f>IF(A2956="","",SUMPRODUCT((A2956&gt;=Setup!$C$19:$C$30)*(A2956&lt;=Setup!$D$19:$D$30)*Setup!$A$19:$A$30))</f>
        <v/>
      </c>
      <c r="P2956" s="34">
        <f>IF(A2956="","",IF(G2956="Standard 15% (Box 1)",ROUND(H2956*Setup!$B$9,2),0))</f>
        <v/>
      </c>
      <c r="Q2956" s="34">
        <f>IF(A2956="","",I2956-P2956)</f>
        <v/>
      </c>
      <c r="R2956" s="23">
        <f>IF(A2956="","",IF(O2956=0,"Outside audit periods; ","")&amp;IF(G2956="","No VAT category; ","")&amp;IF(ABS(Q2956)&gt;Setup!$B$10,"VAT ≠ 15% × net; ","")&amp;IF(AND(F2956="B2B - VAT registered",NOT(AND(LEN(E2956)=15,LEFT(E2956,1)="3",RIGHT(E2956,1)="3",ISNUMBER(--E2956)))),"Invalid/missing customer VAT no; ","")&amp;IF(L2956&lt;&gt;"Yes","Not reported/cleared on FATOORA; ","")&amp;IF(AND(OR(G2956="Zero-rated domestic (Box 3)",G2956="Export (Box 4)"),N2956=""),"Zero-rate/export evidence missing; ","")&amp;IF(AND(C2956="Credit Note",H2956&gt;0),"Credit note should be negative; ","")&amp;IF(AND(C2956="Simplified Tax Invoice",F2956="B2B - VAT registered"),"Simplified invoice issued to VAT-registered B2B; ",""))</f>
        <v/>
      </c>
    </row>
    <row r="2957">
      <c r="A2957" s="17" t="n"/>
      <c r="B2957" s="14" t="n"/>
      <c r="C2957" s="14" t="n"/>
      <c r="D2957" s="14" t="n"/>
      <c r="E2957" s="16" t="n"/>
      <c r="F2957" s="14" t="n"/>
      <c r="G2957" s="14" t="n"/>
      <c r="H2957" s="19" t="n"/>
      <c r="I2957" s="19" t="n"/>
      <c r="J2957" s="34">
        <f>IF(A2957="","",H2957+I2957)</f>
        <v/>
      </c>
      <c r="K2957" s="14" t="n"/>
      <c r="L2957" s="14" t="n"/>
      <c r="M2957" s="14" t="n"/>
      <c r="N2957" s="14" t="n"/>
      <c r="O2957" s="20">
        <f>IF(A2957="","",SUMPRODUCT((A2957&gt;=Setup!$C$19:$C$30)*(A2957&lt;=Setup!$D$19:$D$30)*Setup!$A$19:$A$30))</f>
        <v/>
      </c>
      <c r="P2957" s="34">
        <f>IF(A2957="","",IF(G2957="Standard 15% (Box 1)",ROUND(H2957*Setup!$B$9,2),0))</f>
        <v/>
      </c>
      <c r="Q2957" s="34">
        <f>IF(A2957="","",I2957-P2957)</f>
        <v/>
      </c>
      <c r="R2957" s="23">
        <f>IF(A2957="","",IF(O2957=0,"Outside audit periods; ","")&amp;IF(G2957="","No VAT category; ","")&amp;IF(ABS(Q2957)&gt;Setup!$B$10,"VAT ≠ 15% × net; ","")&amp;IF(AND(F2957="B2B - VAT registered",NOT(AND(LEN(E2957)=15,LEFT(E2957,1)="3",RIGHT(E2957,1)="3",ISNUMBER(--E2957)))),"Invalid/missing customer VAT no; ","")&amp;IF(L2957&lt;&gt;"Yes","Not reported/cleared on FATOORA; ","")&amp;IF(AND(OR(G2957="Zero-rated domestic (Box 3)",G2957="Export (Box 4)"),N2957=""),"Zero-rate/export evidence missing; ","")&amp;IF(AND(C2957="Credit Note",H2957&gt;0),"Credit note should be negative; ","")&amp;IF(AND(C2957="Simplified Tax Invoice",F2957="B2B - VAT registered"),"Simplified invoice issued to VAT-registered B2B; ",""))</f>
        <v/>
      </c>
    </row>
    <row r="2958">
      <c r="A2958" s="17" t="n"/>
      <c r="B2958" s="14" t="n"/>
      <c r="C2958" s="14" t="n"/>
      <c r="D2958" s="14" t="n"/>
      <c r="E2958" s="16" t="n"/>
      <c r="F2958" s="14" t="n"/>
      <c r="G2958" s="14" t="n"/>
      <c r="H2958" s="19" t="n"/>
      <c r="I2958" s="19" t="n"/>
      <c r="J2958" s="34">
        <f>IF(A2958="","",H2958+I2958)</f>
        <v/>
      </c>
      <c r="K2958" s="14" t="n"/>
      <c r="L2958" s="14" t="n"/>
      <c r="M2958" s="14" t="n"/>
      <c r="N2958" s="14" t="n"/>
      <c r="O2958" s="20">
        <f>IF(A2958="","",SUMPRODUCT((A2958&gt;=Setup!$C$19:$C$30)*(A2958&lt;=Setup!$D$19:$D$30)*Setup!$A$19:$A$30))</f>
        <v/>
      </c>
      <c r="P2958" s="34">
        <f>IF(A2958="","",IF(G2958="Standard 15% (Box 1)",ROUND(H2958*Setup!$B$9,2),0))</f>
        <v/>
      </c>
      <c r="Q2958" s="34">
        <f>IF(A2958="","",I2958-P2958)</f>
        <v/>
      </c>
      <c r="R2958" s="23">
        <f>IF(A2958="","",IF(O2958=0,"Outside audit periods; ","")&amp;IF(G2958="","No VAT category; ","")&amp;IF(ABS(Q2958)&gt;Setup!$B$10,"VAT ≠ 15% × net; ","")&amp;IF(AND(F2958="B2B - VAT registered",NOT(AND(LEN(E2958)=15,LEFT(E2958,1)="3",RIGHT(E2958,1)="3",ISNUMBER(--E2958)))),"Invalid/missing customer VAT no; ","")&amp;IF(L2958&lt;&gt;"Yes","Not reported/cleared on FATOORA; ","")&amp;IF(AND(OR(G2958="Zero-rated domestic (Box 3)",G2958="Export (Box 4)"),N2958=""),"Zero-rate/export evidence missing; ","")&amp;IF(AND(C2958="Credit Note",H2958&gt;0),"Credit note should be negative; ","")&amp;IF(AND(C2958="Simplified Tax Invoice",F2958="B2B - VAT registered"),"Simplified invoice issued to VAT-registered B2B; ",""))</f>
        <v/>
      </c>
    </row>
    <row r="2959">
      <c r="A2959" s="17" t="n"/>
      <c r="B2959" s="14" t="n"/>
      <c r="C2959" s="14" t="n"/>
      <c r="D2959" s="14" t="n"/>
      <c r="E2959" s="16" t="n"/>
      <c r="F2959" s="14" t="n"/>
      <c r="G2959" s="14" t="n"/>
      <c r="H2959" s="19" t="n"/>
      <c r="I2959" s="19" t="n"/>
      <c r="J2959" s="34">
        <f>IF(A2959="","",H2959+I2959)</f>
        <v/>
      </c>
      <c r="K2959" s="14" t="n"/>
      <c r="L2959" s="14" t="n"/>
      <c r="M2959" s="14" t="n"/>
      <c r="N2959" s="14" t="n"/>
      <c r="O2959" s="20">
        <f>IF(A2959="","",SUMPRODUCT((A2959&gt;=Setup!$C$19:$C$30)*(A2959&lt;=Setup!$D$19:$D$30)*Setup!$A$19:$A$30))</f>
        <v/>
      </c>
      <c r="P2959" s="34">
        <f>IF(A2959="","",IF(G2959="Standard 15% (Box 1)",ROUND(H2959*Setup!$B$9,2),0))</f>
        <v/>
      </c>
      <c r="Q2959" s="34">
        <f>IF(A2959="","",I2959-P2959)</f>
        <v/>
      </c>
      <c r="R2959" s="23">
        <f>IF(A2959="","",IF(O2959=0,"Outside audit periods; ","")&amp;IF(G2959="","No VAT category; ","")&amp;IF(ABS(Q2959)&gt;Setup!$B$10,"VAT ≠ 15% × net; ","")&amp;IF(AND(F2959="B2B - VAT registered",NOT(AND(LEN(E2959)=15,LEFT(E2959,1)="3",RIGHT(E2959,1)="3",ISNUMBER(--E2959)))),"Invalid/missing customer VAT no; ","")&amp;IF(L2959&lt;&gt;"Yes","Not reported/cleared on FATOORA; ","")&amp;IF(AND(OR(G2959="Zero-rated domestic (Box 3)",G2959="Export (Box 4)"),N2959=""),"Zero-rate/export evidence missing; ","")&amp;IF(AND(C2959="Credit Note",H2959&gt;0),"Credit note should be negative; ","")&amp;IF(AND(C2959="Simplified Tax Invoice",F2959="B2B - VAT registered"),"Simplified invoice issued to VAT-registered B2B; ",""))</f>
        <v/>
      </c>
    </row>
    <row r="2960">
      <c r="A2960" s="17" t="n"/>
      <c r="B2960" s="14" t="n"/>
      <c r="C2960" s="14" t="n"/>
      <c r="D2960" s="14" t="n"/>
      <c r="E2960" s="16" t="n"/>
      <c r="F2960" s="14" t="n"/>
      <c r="G2960" s="14" t="n"/>
      <c r="H2960" s="19" t="n"/>
      <c r="I2960" s="19" t="n"/>
      <c r="J2960" s="34">
        <f>IF(A2960="","",H2960+I2960)</f>
        <v/>
      </c>
      <c r="K2960" s="14" t="n"/>
      <c r="L2960" s="14" t="n"/>
      <c r="M2960" s="14" t="n"/>
      <c r="N2960" s="14" t="n"/>
      <c r="O2960" s="20">
        <f>IF(A2960="","",SUMPRODUCT((A2960&gt;=Setup!$C$19:$C$30)*(A2960&lt;=Setup!$D$19:$D$30)*Setup!$A$19:$A$30))</f>
        <v/>
      </c>
      <c r="P2960" s="34">
        <f>IF(A2960="","",IF(G2960="Standard 15% (Box 1)",ROUND(H2960*Setup!$B$9,2),0))</f>
        <v/>
      </c>
      <c r="Q2960" s="34">
        <f>IF(A2960="","",I2960-P2960)</f>
        <v/>
      </c>
      <c r="R2960" s="23">
        <f>IF(A2960="","",IF(O2960=0,"Outside audit periods; ","")&amp;IF(G2960="","No VAT category; ","")&amp;IF(ABS(Q2960)&gt;Setup!$B$10,"VAT ≠ 15% × net; ","")&amp;IF(AND(F2960="B2B - VAT registered",NOT(AND(LEN(E2960)=15,LEFT(E2960,1)="3",RIGHT(E2960,1)="3",ISNUMBER(--E2960)))),"Invalid/missing customer VAT no; ","")&amp;IF(L2960&lt;&gt;"Yes","Not reported/cleared on FATOORA; ","")&amp;IF(AND(OR(G2960="Zero-rated domestic (Box 3)",G2960="Export (Box 4)"),N2960=""),"Zero-rate/export evidence missing; ","")&amp;IF(AND(C2960="Credit Note",H2960&gt;0),"Credit note should be negative; ","")&amp;IF(AND(C2960="Simplified Tax Invoice",F2960="B2B - VAT registered"),"Simplified invoice issued to VAT-registered B2B; ",""))</f>
        <v/>
      </c>
    </row>
    <row r="2961">
      <c r="A2961" s="17" t="n"/>
      <c r="B2961" s="14" t="n"/>
      <c r="C2961" s="14" t="n"/>
      <c r="D2961" s="14" t="n"/>
      <c r="E2961" s="16" t="n"/>
      <c r="F2961" s="14" t="n"/>
      <c r="G2961" s="14" t="n"/>
      <c r="H2961" s="19" t="n"/>
      <c r="I2961" s="19" t="n"/>
      <c r="J2961" s="34">
        <f>IF(A2961="","",H2961+I2961)</f>
        <v/>
      </c>
      <c r="K2961" s="14" t="n"/>
      <c r="L2961" s="14" t="n"/>
      <c r="M2961" s="14" t="n"/>
      <c r="N2961" s="14" t="n"/>
      <c r="O2961" s="20">
        <f>IF(A2961="","",SUMPRODUCT((A2961&gt;=Setup!$C$19:$C$30)*(A2961&lt;=Setup!$D$19:$D$30)*Setup!$A$19:$A$30))</f>
        <v/>
      </c>
      <c r="P2961" s="34">
        <f>IF(A2961="","",IF(G2961="Standard 15% (Box 1)",ROUND(H2961*Setup!$B$9,2),0))</f>
        <v/>
      </c>
      <c r="Q2961" s="34">
        <f>IF(A2961="","",I2961-P2961)</f>
        <v/>
      </c>
      <c r="R2961" s="23">
        <f>IF(A2961="","",IF(O2961=0,"Outside audit periods; ","")&amp;IF(G2961="","No VAT category; ","")&amp;IF(ABS(Q2961)&gt;Setup!$B$10,"VAT ≠ 15% × net; ","")&amp;IF(AND(F2961="B2B - VAT registered",NOT(AND(LEN(E2961)=15,LEFT(E2961,1)="3",RIGHT(E2961,1)="3",ISNUMBER(--E2961)))),"Invalid/missing customer VAT no; ","")&amp;IF(L2961&lt;&gt;"Yes","Not reported/cleared on FATOORA; ","")&amp;IF(AND(OR(G2961="Zero-rated domestic (Box 3)",G2961="Export (Box 4)"),N2961=""),"Zero-rate/export evidence missing; ","")&amp;IF(AND(C2961="Credit Note",H2961&gt;0),"Credit note should be negative; ","")&amp;IF(AND(C2961="Simplified Tax Invoice",F2961="B2B - VAT registered"),"Simplified invoice issued to VAT-registered B2B; ",""))</f>
        <v/>
      </c>
    </row>
    <row r="2962">
      <c r="A2962" s="17" t="n"/>
      <c r="B2962" s="14" t="n"/>
      <c r="C2962" s="14" t="n"/>
      <c r="D2962" s="14" t="n"/>
      <c r="E2962" s="16" t="n"/>
      <c r="F2962" s="14" t="n"/>
      <c r="G2962" s="14" t="n"/>
      <c r="H2962" s="19" t="n"/>
      <c r="I2962" s="19" t="n"/>
      <c r="J2962" s="34">
        <f>IF(A2962="","",H2962+I2962)</f>
        <v/>
      </c>
      <c r="K2962" s="14" t="n"/>
      <c r="L2962" s="14" t="n"/>
      <c r="M2962" s="14" t="n"/>
      <c r="N2962" s="14" t="n"/>
      <c r="O2962" s="20">
        <f>IF(A2962="","",SUMPRODUCT((A2962&gt;=Setup!$C$19:$C$30)*(A2962&lt;=Setup!$D$19:$D$30)*Setup!$A$19:$A$30))</f>
        <v/>
      </c>
      <c r="P2962" s="34">
        <f>IF(A2962="","",IF(G2962="Standard 15% (Box 1)",ROUND(H2962*Setup!$B$9,2),0))</f>
        <v/>
      </c>
      <c r="Q2962" s="34">
        <f>IF(A2962="","",I2962-P2962)</f>
        <v/>
      </c>
      <c r="R2962" s="23">
        <f>IF(A2962="","",IF(O2962=0,"Outside audit periods; ","")&amp;IF(G2962="","No VAT category; ","")&amp;IF(ABS(Q2962)&gt;Setup!$B$10,"VAT ≠ 15% × net; ","")&amp;IF(AND(F2962="B2B - VAT registered",NOT(AND(LEN(E2962)=15,LEFT(E2962,1)="3",RIGHT(E2962,1)="3",ISNUMBER(--E2962)))),"Invalid/missing customer VAT no; ","")&amp;IF(L2962&lt;&gt;"Yes","Not reported/cleared on FATOORA; ","")&amp;IF(AND(OR(G2962="Zero-rated domestic (Box 3)",G2962="Export (Box 4)"),N2962=""),"Zero-rate/export evidence missing; ","")&amp;IF(AND(C2962="Credit Note",H2962&gt;0),"Credit note should be negative; ","")&amp;IF(AND(C2962="Simplified Tax Invoice",F2962="B2B - VAT registered"),"Simplified invoice issued to VAT-registered B2B; ",""))</f>
        <v/>
      </c>
    </row>
    <row r="2963">
      <c r="A2963" s="17" t="n"/>
      <c r="B2963" s="14" t="n"/>
      <c r="C2963" s="14" t="n"/>
      <c r="D2963" s="14" t="n"/>
      <c r="E2963" s="16" t="n"/>
      <c r="F2963" s="14" t="n"/>
      <c r="G2963" s="14" t="n"/>
      <c r="H2963" s="19" t="n"/>
      <c r="I2963" s="19" t="n"/>
      <c r="J2963" s="34">
        <f>IF(A2963="","",H2963+I2963)</f>
        <v/>
      </c>
      <c r="K2963" s="14" t="n"/>
      <c r="L2963" s="14" t="n"/>
      <c r="M2963" s="14" t="n"/>
      <c r="N2963" s="14" t="n"/>
      <c r="O2963" s="20">
        <f>IF(A2963="","",SUMPRODUCT((A2963&gt;=Setup!$C$19:$C$30)*(A2963&lt;=Setup!$D$19:$D$30)*Setup!$A$19:$A$30))</f>
        <v/>
      </c>
      <c r="P2963" s="34">
        <f>IF(A2963="","",IF(G2963="Standard 15% (Box 1)",ROUND(H2963*Setup!$B$9,2),0))</f>
        <v/>
      </c>
      <c r="Q2963" s="34">
        <f>IF(A2963="","",I2963-P2963)</f>
        <v/>
      </c>
      <c r="R2963" s="23">
        <f>IF(A2963="","",IF(O2963=0,"Outside audit periods; ","")&amp;IF(G2963="","No VAT category; ","")&amp;IF(ABS(Q2963)&gt;Setup!$B$10,"VAT ≠ 15% × net; ","")&amp;IF(AND(F2963="B2B - VAT registered",NOT(AND(LEN(E2963)=15,LEFT(E2963,1)="3",RIGHT(E2963,1)="3",ISNUMBER(--E2963)))),"Invalid/missing customer VAT no; ","")&amp;IF(L2963&lt;&gt;"Yes","Not reported/cleared on FATOORA; ","")&amp;IF(AND(OR(G2963="Zero-rated domestic (Box 3)",G2963="Export (Box 4)"),N2963=""),"Zero-rate/export evidence missing; ","")&amp;IF(AND(C2963="Credit Note",H2963&gt;0),"Credit note should be negative; ","")&amp;IF(AND(C2963="Simplified Tax Invoice",F2963="B2B - VAT registered"),"Simplified invoice issued to VAT-registered B2B; ",""))</f>
        <v/>
      </c>
    </row>
    <row r="2964">
      <c r="A2964" s="17" t="n"/>
      <c r="B2964" s="14" t="n"/>
      <c r="C2964" s="14" t="n"/>
      <c r="D2964" s="14" t="n"/>
      <c r="E2964" s="16" t="n"/>
      <c r="F2964" s="14" t="n"/>
      <c r="G2964" s="14" t="n"/>
      <c r="H2964" s="19" t="n"/>
      <c r="I2964" s="19" t="n"/>
      <c r="J2964" s="34">
        <f>IF(A2964="","",H2964+I2964)</f>
        <v/>
      </c>
      <c r="K2964" s="14" t="n"/>
      <c r="L2964" s="14" t="n"/>
      <c r="M2964" s="14" t="n"/>
      <c r="N2964" s="14" t="n"/>
      <c r="O2964" s="20">
        <f>IF(A2964="","",SUMPRODUCT((A2964&gt;=Setup!$C$19:$C$30)*(A2964&lt;=Setup!$D$19:$D$30)*Setup!$A$19:$A$30))</f>
        <v/>
      </c>
      <c r="P2964" s="34">
        <f>IF(A2964="","",IF(G2964="Standard 15% (Box 1)",ROUND(H2964*Setup!$B$9,2),0))</f>
        <v/>
      </c>
      <c r="Q2964" s="34">
        <f>IF(A2964="","",I2964-P2964)</f>
        <v/>
      </c>
      <c r="R2964" s="23">
        <f>IF(A2964="","",IF(O2964=0,"Outside audit periods; ","")&amp;IF(G2964="","No VAT category; ","")&amp;IF(ABS(Q2964)&gt;Setup!$B$10,"VAT ≠ 15% × net; ","")&amp;IF(AND(F2964="B2B - VAT registered",NOT(AND(LEN(E2964)=15,LEFT(E2964,1)="3",RIGHT(E2964,1)="3",ISNUMBER(--E2964)))),"Invalid/missing customer VAT no; ","")&amp;IF(L2964&lt;&gt;"Yes","Not reported/cleared on FATOORA; ","")&amp;IF(AND(OR(G2964="Zero-rated domestic (Box 3)",G2964="Export (Box 4)"),N2964=""),"Zero-rate/export evidence missing; ","")&amp;IF(AND(C2964="Credit Note",H2964&gt;0),"Credit note should be negative; ","")&amp;IF(AND(C2964="Simplified Tax Invoice",F2964="B2B - VAT registered"),"Simplified invoice issued to VAT-registered B2B; ",""))</f>
        <v/>
      </c>
    </row>
    <row r="2965">
      <c r="A2965" s="17" t="n"/>
      <c r="B2965" s="14" t="n"/>
      <c r="C2965" s="14" t="n"/>
      <c r="D2965" s="14" t="n"/>
      <c r="E2965" s="16" t="n"/>
      <c r="F2965" s="14" t="n"/>
      <c r="G2965" s="14" t="n"/>
      <c r="H2965" s="19" t="n"/>
      <c r="I2965" s="19" t="n"/>
      <c r="J2965" s="34">
        <f>IF(A2965="","",H2965+I2965)</f>
        <v/>
      </c>
      <c r="K2965" s="14" t="n"/>
      <c r="L2965" s="14" t="n"/>
      <c r="M2965" s="14" t="n"/>
      <c r="N2965" s="14" t="n"/>
      <c r="O2965" s="20">
        <f>IF(A2965="","",SUMPRODUCT((A2965&gt;=Setup!$C$19:$C$30)*(A2965&lt;=Setup!$D$19:$D$30)*Setup!$A$19:$A$30))</f>
        <v/>
      </c>
      <c r="P2965" s="34">
        <f>IF(A2965="","",IF(G2965="Standard 15% (Box 1)",ROUND(H2965*Setup!$B$9,2),0))</f>
        <v/>
      </c>
      <c r="Q2965" s="34">
        <f>IF(A2965="","",I2965-P2965)</f>
        <v/>
      </c>
      <c r="R2965" s="23">
        <f>IF(A2965="","",IF(O2965=0,"Outside audit periods; ","")&amp;IF(G2965="","No VAT category; ","")&amp;IF(ABS(Q2965)&gt;Setup!$B$10,"VAT ≠ 15% × net; ","")&amp;IF(AND(F2965="B2B - VAT registered",NOT(AND(LEN(E2965)=15,LEFT(E2965,1)="3",RIGHT(E2965,1)="3",ISNUMBER(--E2965)))),"Invalid/missing customer VAT no; ","")&amp;IF(L2965&lt;&gt;"Yes","Not reported/cleared on FATOORA; ","")&amp;IF(AND(OR(G2965="Zero-rated domestic (Box 3)",G2965="Export (Box 4)"),N2965=""),"Zero-rate/export evidence missing; ","")&amp;IF(AND(C2965="Credit Note",H2965&gt;0),"Credit note should be negative; ","")&amp;IF(AND(C2965="Simplified Tax Invoice",F2965="B2B - VAT registered"),"Simplified invoice issued to VAT-registered B2B; ",""))</f>
        <v/>
      </c>
    </row>
    <row r="2966">
      <c r="A2966" s="17" t="n"/>
      <c r="B2966" s="14" t="n"/>
      <c r="C2966" s="14" t="n"/>
      <c r="D2966" s="14" t="n"/>
      <c r="E2966" s="16" t="n"/>
      <c r="F2966" s="14" t="n"/>
      <c r="G2966" s="14" t="n"/>
      <c r="H2966" s="19" t="n"/>
      <c r="I2966" s="19" t="n"/>
      <c r="J2966" s="34">
        <f>IF(A2966="","",H2966+I2966)</f>
        <v/>
      </c>
      <c r="K2966" s="14" t="n"/>
      <c r="L2966" s="14" t="n"/>
      <c r="M2966" s="14" t="n"/>
      <c r="N2966" s="14" t="n"/>
      <c r="O2966" s="20">
        <f>IF(A2966="","",SUMPRODUCT((A2966&gt;=Setup!$C$19:$C$30)*(A2966&lt;=Setup!$D$19:$D$30)*Setup!$A$19:$A$30))</f>
        <v/>
      </c>
      <c r="P2966" s="34">
        <f>IF(A2966="","",IF(G2966="Standard 15% (Box 1)",ROUND(H2966*Setup!$B$9,2),0))</f>
        <v/>
      </c>
      <c r="Q2966" s="34">
        <f>IF(A2966="","",I2966-P2966)</f>
        <v/>
      </c>
      <c r="R2966" s="23">
        <f>IF(A2966="","",IF(O2966=0,"Outside audit periods; ","")&amp;IF(G2966="","No VAT category; ","")&amp;IF(ABS(Q2966)&gt;Setup!$B$10,"VAT ≠ 15% × net; ","")&amp;IF(AND(F2966="B2B - VAT registered",NOT(AND(LEN(E2966)=15,LEFT(E2966,1)="3",RIGHT(E2966,1)="3",ISNUMBER(--E2966)))),"Invalid/missing customer VAT no; ","")&amp;IF(L2966&lt;&gt;"Yes","Not reported/cleared on FATOORA; ","")&amp;IF(AND(OR(G2966="Zero-rated domestic (Box 3)",G2966="Export (Box 4)"),N2966=""),"Zero-rate/export evidence missing; ","")&amp;IF(AND(C2966="Credit Note",H2966&gt;0),"Credit note should be negative; ","")&amp;IF(AND(C2966="Simplified Tax Invoice",F2966="B2B - VAT registered"),"Simplified invoice issued to VAT-registered B2B; ",""))</f>
        <v/>
      </c>
    </row>
    <row r="2967">
      <c r="A2967" s="17" t="n"/>
      <c r="B2967" s="14" t="n"/>
      <c r="C2967" s="14" t="n"/>
      <c r="D2967" s="14" t="n"/>
      <c r="E2967" s="16" t="n"/>
      <c r="F2967" s="14" t="n"/>
      <c r="G2967" s="14" t="n"/>
      <c r="H2967" s="19" t="n"/>
      <c r="I2967" s="19" t="n"/>
      <c r="J2967" s="34">
        <f>IF(A2967="","",H2967+I2967)</f>
        <v/>
      </c>
      <c r="K2967" s="14" t="n"/>
      <c r="L2967" s="14" t="n"/>
      <c r="M2967" s="14" t="n"/>
      <c r="N2967" s="14" t="n"/>
      <c r="O2967" s="20">
        <f>IF(A2967="","",SUMPRODUCT((A2967&gt;=Setup!$C$19:$C$30)*(A2967&lt;=Setup!$D$19:$D$30)*Setup!$A$19:$A$30))</f>
        <v/>
      </c>
      <c r="P2967" s="34">
        <f>IF(A2967="","",IF(G2967="Standard 15% (Box 1)",ROUND(H2967*Setup!$B$9,2),0))</f>
        <v/>
      </c>
      <c r="Q2967" s="34">
        <f>IF(A2967="","",I2967-P2967)</f>
        <v/>
      </c>
      <c r="R2967" s="23">
        <f>IF(A2967="","",IF(O2967=0,"Outside audit periods; ","")&amp;IF(G2967="","No VAT category; ","")&amp;IF(ABS(Q2967)&gt;Setup!$B$10,"VAT ≠ 15% × net; ","")&amp;IF(AND(F2967="B2B - VAT registered",NOT(AND(LEN(E2967)=15,LEFT(E2967,1)="3",RIGHT(E2967,1)="3",ISNUMBER(--E2967)))),"Invalid/missing customer VAT no; ","")&amp;IF(L2967&lt;&gt;"Yes","Not reported/cleared on FATOORA; ","")&amp;IF(AND(OR(G2967="Zero-rated domestic (Box 3)",G2967="Export (Box 4)"),N2967=""),"Zero-rate/export evidence missing; ","")&amp;IF(AND(C2967="Credit Note",H2967&gt;0),"Credit note should be negative; ","")&amp;IF(AND(C2967="Simplified Tax Invoice",F2967="B2B - VAT registered"),"Simplified invoice issued to VAT-registered B2B; ",""))</f>
        <v/>
      </c>
    </row>
    <row r="2968">
      <c r="A2968" s="17" t="n"/>
      <c r="B2968" s="14" t="n"/>
      <c r="C2968" s="14" t="n"/>
      <c r="D2968" s="14" t="n"/>
      <c r="E2968" s="16" t="n"/>
      <c r="F2968" s="14" t="n"/>
      <c r="G2968" s="14" t="n"/>
      <c r="H2968" s="19" t="n"/>
      <c r="I2968" s="19" t="n"/>
      <c r="J2968" s="34">
        <f>IF(A2968="","",H2968+I2968)</f>
        <v/>
      </c>
      <c r="K2968" s="14" t="n"/>
      <c r="L2968" s="14" t="n"/>
      <c r="M2968" s="14" t="n"/>
      <c r="N2968" s="14" t="n"/>
      <c r="O2968" s="20">
        <f>IF(A2968="","",SUMPRODUCT((A2968&gt;=Setup!$C$19:$C$30)*(A2968&lt;=Setup!$D$19:$D$30)*Setup!$A$19:$A$30))</f>
        <v/>
      </c>
      <c r="P2968" s="34">
        <f>IF(A2968="","",IF(G2968="Standard 15% (Box 1)",ROUND(H2968*Setup!$B$9,2),0))</f>
        <v/>
      </c>
      <c r="Q2968" s="34">
        <f>IF(A2968="","",I2968-P2968)</f>
        <v/>
      </c>
      <c r="R2968" s="23">
        <f>IF(A2968="","",IF(O2968=0,"Outside audit periods; ","")&amp;IF(G2968="","No VAT category; ","")&amp;IF(ABS(Q2968)&gt;Setup!$B$10,"VAT ≠ 15% × net; ","")&amp;IF(AND(F2968="B2B - VAT registered",NOT(AND(LEN(E2968)=15,LEFT(E2968,1)="3",RIGHT(E2968,1)="3",ISNUMBER(--E2968)))),"Invalid/missing customer VAT no; ","")&amp;IF(L2968&lt;&gt;"Yes","Not reported/cleared on FATOORA; ","")&amp;IF(AND(OR(G2968="Zero-rated domestic (Box 3)",G2968="Export (Box 4)"),N2968=""),"Zero-rate/export evidence missing; ","")&amp;IF(AND(C2968="Credit Note",H2968&gt;0),"Credit note should be negative; ","")&amp;IF(AND(C2968="Simplified Tax Invoice",F2968="B2B - VAT registered"),"Simplified invoice issued to VAT-registered B2B; ",""))</f>
        <v/>
      </c>
    </row>
    <row r="2969">
      <c r="A2969" s="17" t="n"/>
      <c r="B2969" s="14" t="n"/>
      <c r="C2969" s="14" t="n"/>
      <c r="D2969" s="14" t="n"/>
      <c r="E2969" s="16" t="n"/>
      <c r="F2969" s="14" t="n"/>
      <c r="G2969" s="14" t="n"/>
      <c r="H2969" s="19" t="n"/>
      <c r="I2969" s="19" t="n"/>
      <c r="J2969" s="34">
        <f>IF(A2969="","",H2969+I2969)</f>
        <v/>
      </c>
      <c r="K2969" s="14" t="n"/>
      <c r="L2969" s="14" t="n"/>
      <c r="M2969" s="14" t="n"/>
      <c r="N2969" s="14" t="n"/>
      <c r="O2969" s="20">
        <f>IF(A2969="","",SUMPRODUCT((A2969&gt;=Setup!$C$19:$C$30)*(A2969&lt;=Setup!$D$19:$D$30)*Setup!$A$19:$A$30))</f>
        <v/>
      </c>
      <c r="P2969" s="34">
        <f>IF(A2969="","",IF(G2969="Standard 15% (Box 1)",ROUND(H2969*Setup!$B$9,2),0))</f>
        <v/>
      </c>
      <c r="Q2969" s="34">
        <f>IF(A2969="","",I2969-P2969)</f>
        <v/>
      </c>
      <c r="R2969" s="23">
        <f>IF(A2969="","",IF(O2969=0,"Outside audit periods; ","")&amp;IF(G2969="","No VAT category; ","")&amp;IF(ABS(Q2969)&gt;Setup!$B$10,"VAT ≠ 15% × net; ","")&amp;IF(AND(F2969="B2B - VAT registered",NOT(AND(LEN(E2969)=15,LEFT(E2969,1)="3",RIGHT(E2969,1)="3",ISNUMBER(--E2969)))),"Invalid/missing customer VAT no; ","")&amp;IF(L2969&lt;&gt;"Yes","Not reported/cleared on FATOORA; ","")&amp;IF(AND(OR(G2969="Zero-rated domestic (Box 3)",G2969="Export (Box 4)"),N2969=""),"Zero-rate/export evidence missing; ","")&amp;IF(AND(C2969="Credit Note",H2969&gt;0),"Credit note should be negative; ","")&amp;IF(AND(C2969="Simplified Tax Invoice",F2969="B2B - VAT registered"),"Simplified invoice issued to VAT-registered B2B; ",""))</f>
        <v/>
      </c>
    </row>
    <row r="2970">
      <c r="A2970" s="17" t="n"/>
      <c r="B2970" s="14" t="n"/>
      <c r="C2970" s="14" t="n"/>
      <c r="D2970" s="14" t="n"/>
      <c r="E2970" s="16" t="n"/>
      <c r="F2970" s="14" t="n"/>
      <c r="G2970" s="14" t="n"/>
      <c r="H2970" s="19" t="n"/>
      <c r="I2970" s="19" t="n"/>
      <c r="J2970" s="34">
        <f>IF(A2970="","",H2970+I2970)</f>
        <v/>
      </c>
      <c r="K2970" s="14" t="n"/>
      <c r="L2970" s="14" t="n"/>
      <c r="M2970" s="14" t="n"/>
      <c r="N2970" s="14" t="n"/>
      <c r="O2970" s="20">
        <f>IF(A2970="","",SUMPRODUCT((A2970&gt;=Setup!$C$19:$C$30)*(A2970&lt;=Setup!$D$19:$D$30)*Setup!$A$19:$A$30))</f>
        <v/>
      </c>
      <c r="P2970" s="34">
        <f>IF(A2970="","",IF(G2970="Standard 15% (Box 1)",ROUND(H2970*Setup!$B$9,2),0))</f>
        <v/>
      </c>
      <c r="Q2970" s="34">
        <f>IF(A2970="","",I2970-P2970)</f>
        <v/>
      </c>
      <c r="R2970" s="23">
        <f>IF(A2970="","",IF(O2970=0,"Outside audit periods; ","")&amp;IF(G2970="","No VAT category; ","")&amp;IF(ABS(Q2970)&gt;Setup!$B$10,"VAT ≠ 15% × net; ","")&amp;IF(AND(F2970="B2B - VAT registered",NOT(AND(LEN(E2970)=15,LEFT(E2970,1)="3",RIGHT(E2970,1)="3",ISNUMBER(--E2970)))),"Invalid/missing customer VAT no; ","")&amp;IF(L2970&lt;&gt;"Yes","Not reported/cleared on FATOORA; ","")&amp;IF(AND(OR(G2970="Zero-rated domestic (Box 3)",G2970="Export (Box 4)"),N2970=""),"Zero-rate/export evidence missing; ","")&amp;IF(AND(C2970="Credit Note",H2970&gt;0),"Credit note should be negative; ","")&amp;IF(AND(C2970="Simplified Tax Invoice",F2970="B2B - VAT registered"),"Simplified invoice issued to VAT-registered B2B; ",""))</f>
        <v/>
      </c>
    </row>
    <row r="2971">
      <c r="A2971" s="17" t="n"/>
      <c r="B2971" s="14" t="n"/>
      <c r="C2971" s="14" t="n"/>
      <c r="D2971" s="14" t="n"/>
      <c r="E2971" s="16" t="n"/>
      <c r="F2971" s="14" t="n"/>
      <c r="G2971" s="14" t="n"/>
      <c r="H2971" s="19" t="n"/>
      <c r="I2971" s="19" t="n"/>
      <c r="J2971" s="34">
        <f>IF(A2971="","",H2971+I2971)</f>
        <v/>
      </c>
      <c r="K2971" s="14" t="n"/>
      <c r="L2971" s="14" t="n"/>
      <c r="M2971" s="14" t="n"/>
      <c r="N2971" s="14" t="n"/>
      <c r="O2971" s="20">
        <f>IF(A2971="","",SUMPRODUCT((A2971&gt;=Setup!$C$19:$C$30)*(A2971&lt;=Setup!$D$19:$D$30)*Setup!$A$19:$A$30))</f>
        <v/>
      </c>
      <c r="P2971" s="34">
        <f>IF(A2971="","",IF(G2971="Standard 15% (Box 1)",ROUND(H2971*Setup!$B$9,2),0))</f>
        <v/>
      </c>
      <c r="Q2971" s="34">
        <f>IF(A2971="","",I2971-P2971)</f>
        <v/>
      </c>
      <c r="R2971" s="23">
        <f>IF(A2971="","",IF(O2971=0,"Outside audit periods; ","")&amp;IF(G2971="","No VAT category; ","")&amp;IF(ABS(Q2971)&gt;Setup!$B$10,"VAT ≠ 15% × net; ","")&amp;IF(AND(F2971="B2B - VAT registered",NOT(AND(LEN(E2971)=15,LEFT(E2971,1)="3",RIGHT(E2971,1)="3",ISNUMBER(--E2971)))),"Invalid/missing customer VAT no; ","")&amp;IF(L2971&lt;&gt;"Yes","Not reported/cleared on FATOORA; ","")&amp;IF(AND(OR(G2971="Zero-rated domestic (Box 3)",G2971="Export (Box 4)"),N2971=""),"Zero-rate/export evidence missing; ","")&amp;IF(AND(C2971="Credit Note",H2971&gt;0),"Credit note should be negative; ","")&amp;IF(AND(C2971="Simplified Tax Invoice",F2971="B2B - VAT registered"),"Simplified invoice issued to VAT-registered B2B; ",""))</f>
        <v/>
      </c>
    </row>
    <row r="2972">
      <c r="A2972" s="17" t="n"/>
      <c r="B2972" s="14" t="n"/>
      <c r="C2972" s="14" t="n"/>
      <c r="D2972" s="14" t="n"/>
      <c r="E2972" s="16" t="n"/>
      <c r="F2972" s="14" t="n"/>
      <c r="G2972" s="14" t="n"/>
      <c r="H2972" s="19" t="n"/>
      <c r="I2972" s="19" t="n"/>
      <c r="J2972" s="34">
        <f>IF(A2972="","",H2972+I2972)</f>
        <v/>
      </c>
      <c r="K2972" s="14" t="n"/>
      <c r="L2972" s="14" t="n"/>
      <c r="M2972" s="14" t="n"/>
      <c r="N2972" s="14" t="n"/>
      <c r="O2972" s="20">
        <f>IF(A2972="","",SUMPRODUCT((A2972&gt;=Setup!$C$19:$C$30)*(A2972&lt;=Setup!$D$19:$D$30)*Setup!$A$19:$A$30))</f>
        <v/>
      </c>
      <c r="P2972" s="34">
        <f>IF(A2972="","",IF(G2972="Standard 15% (Box 1)",ROUND(H2972*Setup!$B$9,2),0))</f>
        <v/>
      </c>
      <c r="Q2972" s="34">
        <f>IF(A2972="","",I2972-P2972)</f>
        <v/>
      </c>
      <c r="R2972" s="23">
        <f>IF(A2972="","",IF(O2972=0,"Outside audit periods; ","")&amp;IF(G2972="","No VAT category; ","")&amp;IF(ABS(Q2972)&gt;Setup!$B$10,"VAT ≠ 15% × net; ","")&amp;IF(AND(F2972="B2B - VAT registered",NOT(AND(LEN(E2972)=15,LEFT(E2972,1)="3",RIGHT(E2972,1)="3",ISNUMBER(--E2972)))),"Invalid/missing customer VAT no; ","")&amp;IF(L2972&lt;&gt;"Yes","Not reported/cleared on FATOORA; ","")&amp;IF(AND(OR(G2972="Zero-rated domestic (Box 3)",G2972="Export (Box 4)"),N2972=""),"Zero-rate/export evidence missing; ","")&amp;IF(AND(C2972="Credit Note",H2972&gt;0),"Credit note should be negative; ","")&amp;IF(AND(C2972="Simplified Tax Invoice",F2972="B2B - VAT registered"),"Simplified invoice issued to VAT-registered B2B; ",""))</f>
        <v/>
      </c>
    </row>
    <row r="2973">
      <c r="A2973" s="17" t="n"/>
      <c r="B2973" s="14" t="n"/>
      <c r="C2973" s="14" t="n"/>
      <c r="D2973" s="14" t="n"/>
      <c r="E2973" s="16" t="n"/>
      <c r="F2973" s="14" t="n"/>
      <c r="G2973" s="14" t="n"/>
      <c r="H2973" s="19" t="n"/>
      <c r="I2973" s="19" t="n"/>
      <c r="J2973" s="34">
        <f>IF(A2973="","",H2973+I2973)</f>
        <v/>
      </c>
      <c r="K2973" s="14" t="n"/>
      <c r="L2973" s="14" t="n"/>
      <c r="M2973" s="14" t="n"/>
      <c r="N2973" s="14" t="n"/>
      <c r="O2973" s="20">
        <f>IF(A2973="","",SUMPRODUCT((A2973&gt;=Setup!$C$19:$C$30)*(A2973&lt;=Setup!$D$19:$D$30)*Setup!$A$19:$A$30))</f>
        <v/>
      </c>
      <c r="P2973" s="34">
        <f>IF(A2973="","",IF(G2973="Standard 15% (Box 1)",ROUND(H2973*Setup!$B$9,2),0))</f>
        <v/>
      </c>
      <c r="Q2973" s="34">
        <f>IF(A2973="","",I2973-P2973)</f>
        <v/>
      </c>
      <c r="R2973" s="23">
        <f>IF(A2973="","",IF(O2973=0,"Outside audit periods; ","")&amp;IF(G2973="","No VAT category; ","")&amp;IF(ABS(Q2973)&gt;Setup!$B$10,"VAT ≠ 15% × net; ","")&amp;IF(AND(F2973="B2B - VAT registered",NOT(AND(LEN(E2973)=15,LEFT(E2973,1)="3",RIGHT(E2973,1)="3",ISNUMBER(--E2973)))),"Invalid/missing customer VAT no; ","")&amp;IF(L2973&lt;&gt;"Yes","Not reported/cleared on FATOORA; ","")&amp;IF(AND(OR(G2973="Zero-rated domestic (Box 3)",G2973="Export (Box 4)"),N2973=""),"Zero-rate/export evidence missing; ","")&amp;IF(AND(C2973="Credit Note",H2973&gt;0),"Credit note should be negative; ","")&amp;IF(AND(C2973="Simplified Tax Invoice",F2973="B2B - VAT registered"),"Simplified invoice issued to VAT-registered B2B; ",""))</f>
        <v/>
      </c>
    </row>
    <row r="2974">
      <c r="A2974" s="17" t="n"/>
      <c r="B2974" s="14" t="n"/>
      <c r="C2974" s="14" t="n"/>
      <c r="D2974" s="14" t="n"/>
      <c r="E2974" s="16" t="n"/>
      <c r="F2974" s="14" t="n"/>
      <c r="G2974" s="14" t="n"/>
      <c r="H2974" s="19" t="n"/>
      <c r="I2974" s="19" t="n"/>
      <c r="J2974" s="34">
        <f>IF(A2974="","",H2974+I2974)</f>
        <v/>
      </c>
      <c r="K2974" s="14" t="n"/>
      <c r="L2974" s="14" t="n"/>
      <c r="M2974" s="14" t="n"/>
      <c r="N2974" s="14" t="n"/>
      <c r="O2974" s="20">
        <f>IF(A2974="","",SUMPRODUCT((A2974&gt;=Setup!$C$19:$C$30)*(A2974&lt;=Setup!$D$19:$D$30)*Setup!$A$19:$A$30))</f>
        <v/>
      </c>
      <c r="P2974" s="34">
        <f>IF(A2974="","",IF(G2974="Standard 15% (Box 1)",ROUND(H2974*Setup!$B$9,2),0))</f>
        <v/>
      </c>
      <c r="Q2974" s="34">
        <f>IF(A2974="","",I2974-P2974)</f>
        <v/>
      </c>
      <c r="R2974" s="23">
        <f>IF(A2974="","",IF(O2974=0,"Outside audit periods; ","")&amp;IF(G2974="","No VAT category; ","")&amp;IF(ABS(Q2974)&gt;Setup!$B$10,"VAT ≠ 15% × net; ","")&amp;IF(AND(F2974="B2B - VAT registered",NOT(AND(LEN(E2974)=15,LEFT(E2974,1)="3",RIGHT(E2974,1)="3",ISNUMBER(--E2974)))),"Invalid/missing customer VAT no; ","")&amp;IF(L2974&lt;&gt;"Yes","Not reported/cleared on FATOORA; ","")&amp;IF(AND(OR(G2974="Zero-rated domestic (Box 3)",G2974="Export (Box 4)"),N2974=""),"Zero-rate/export evidence missing; ","")&amp;IF(AND(C2974="Credit Note",H2974&gt;0),"Credit note should be negative; ","")&amp;IF(AND(C2974="Simplified Tax Invoice",F2974="B2B - VAT registered"),"Simplified invoice issued to VAT-registered B2B; ",""))</f>
        <v/>
      </c>
    </row>
    <row r="2975">
      <c r="A2975" s="17" t="n"/>
      <c r="B2975" s="14" t="n"/>
      <c r="C2975" s="14" t="n"/>
      <c r="D2975" s="14" t="n"/>
      <c r="E2975" s="16" t="n"/>
      <c r="F2975" s="14" t="n"/>
      <c r="G2975" s="14" t="n"/>
      <c r="H2975" s="19" t="n"/>
      <c r="I2975" s="19" t="n"/>
      <c r="J2975" s="34">
        <f>IF(A2975="","",H2975+I2975)</f>
        <v/>
      </c>
      <c r="K2975" s="14" t="n"/>
      <c r="L2975" s="14" t="n"/>
      <c r="M2975" s="14" t="n"/>
      <c r="N2975" s="14" t="n"/>
      <c r="O2975" s="20">
        <f>IF(A2975="","",SUMPRODUCT((A2975&gt;=Setup!$C$19:$C$30)*(A2975&lt;=Setup!$D$19:$D$30)*Setup!$A$19:$A$30))</f>
        <v/>
      </c>
      <c r="P2975" s="34">
        <f>IF(A2975="","",IF(G2975="Standard 15% (Box 1)",ROUND(H2975*Setup!$B$9,2),0))</f>
        <v/>
      </c>
      <c r="Q2975" s="34">
        <f>IF(A2975="","",I2975-P2975)</f>
        <v/>
      </c>
      <c r="R2975" s="23">
        <f>IF(A2975="","",IF(O2975=0,"Outside audit periods; ","")&amp;IF(G2975="","No VAT category; ","")&amp;IF(ABS(Q2975)&gt;Setup!$B$10,"VAT ≠ 15% × net; ","")&amp;IF(AND(F2975="B2B - VAT registered",NOT(AND(LEN(E2975)=15,LEFT(E2975,1)="3",RIGHT(E2975,1)="3",ISNUMBER(--E2975)))),"Invalid/missing customer VAT no; ","")&amp;IF(L2975&lt;&gt;"Yes","Not reported/cleared on FATOORA; ","")&amp;IF(AND(OR(G2975="Zero-rated domestic (Box 3)",G2975="Export (Box 4)"),N2975=""),"Zero-rate/export evidence missing; ","")&amp;IF(AND(C2975="Credit Note",H2975&gt;0),"Credit note should be negative; ","")&amp;IF(AND(C2975="Simplified Tax Invoice",F2975="B2B - VAT registered"),"Simplified invoice issued to VAT-registered B2B; ",""))</f>
        <v/>
      </c>
    </row>
    <row r="2976">
      <c r="A2976" s="17" t="n"/>
      <c r="B2976" s="14" t="n"/>
      <c r="C2976" s="14" t="n"/>
      <c r="D2976" s="14" t="n"/>
      <c r="E2976" s="16" t="n"/>
      <c r="F2976" s="14" t="n"/>
      <c r="G2976" s="14" t="n"/>
      <c r="H2976" s="19" t="n"/>
      <c r="I2976" s="19" t="n"/>
      <c r="J2976" s="34">
        <f>IF(A2976="","",H2976+I2976)</f>
        <v/>
      </c>
      <c r="K2976" s="14" t="n"/>
      <c r="L2976" s="14" t="n"/>
      <c r="M2976" s="14" t="n"/>
      <c r="N2976" s="14" t="n"/>
      <c r="O2976" s="20">
        <f>IF(A2976="","",SUMPRODUCT((A2976&gt;=Setup!$C$19:$C$30)*(A2976&lt;=Setup!$D$19:$D$30)*Setup!$A$19:$A$30))</f>
        <v/>
      </c>
      <c r="P2976" s="34">
        <f>IF(A2976="","",IF(G2976="Standard 15% (Box 1)",ROUND(H2976*Setup!$B$9,2),0))</f>
        <v/>
      </c>
      <c r="Q2976" s="34">
        <f>IF(A2976="","",I2976-P2976)</f>
        <v/>
      </c>
      <c r="R2976" s="23">
        <f>IF(A2976="","",IF(O2976=0,"Outside audit periods; ","")&amp;IF(G2976="","No VAT category; ","")&amp;IF(ABS(Q2976)&gt;Setup!$B$10,"VAT ≠ 15% × net; ","")&amp;IF(AND(F2976="B2B - VAT registered",NOT(AND(LEN(E2976)=15,LEFT(E2976,1)="3",RIGHT(E2976,1)="3",ISNUMBER(--E2976)))),"Invalid/missing customer VAT no; ","")&amp;IF(L2976&lt;&gt;"Yes","Not reported/cleared on FATOORA; ","")&amp;IF(AND(OR(G2976="Zero-rated domestic (Box 3)",G2976="Export (Box 4)"),N2976=""),"Zero-rate/export evidence missing; ","")&amp;IF(AND(C2976="Credit Note",H2976&gt;0),"Credit note should be negative; ","")&amp;IF(AND(C2976="Simplified Tax Invoice",F2976="B2B - VAT registered"),"Simplified invoice issued to VAT-registered B2B; ",""))</f>
        <v/>
      </c>
    </row>
    <row r="2977">
      <c r="A2977" s="17" t="n"/>
      <c r="B2977" s="14" t="n"/>
      <c r="C2977" s="14" t="n"/>
      <c r="D2977" s="14" t="n"/>
      <c r="E2977" s="16" t="n"/>
      <c r="F2977" s="14" t="n"/>
      <c r="G2977" s="14" t="n"/>
      <c r="H2977" s="19" t="n"/>
      <c r="I2977" s="19" t="n"/>
      <c r="J2977" s="34">
        <f>IF(A2977="","",H2977+I2977)</f>
        <v/>
      </c>
      <c r="K2977" s="14" t="n"/>
      <c r="L2977" s="14" t="n"/>
      <c r="M2977" s="14" t="n"/>
      <c r="N2977" s="14" t="n"/>
      <c r="O2977" s="20">
        <f>IF(A2977="","",SUMPRODUCT((A2977&gt;=Setup!$C$19:$C$30)*(A2977&lt;=Setup!$D$19:$D$30)*Setup!$A$19:$A$30))</f>
        <v/>
      </c>
      <c r="P2977" s="34">
        <f>IF(A2977="","",IF(G2977="Standard 15% (Box 1)",ROUND(H2977*Setup!$B$9,2),0))</f>
        <v/>
      </c>
      <c r="Q2977" s="34">
        <f>IF(A2977="","",I2977-P2977)</f>
        <v/>
      </c>
      <c r="R2977" s="23">
        <f>IF(A2977="","",IF(O2977=0,"Outside audit periods; ","")&amp;IF(G2977="","No VAT category; ","")&amp;IF(ABS(Q2977)&gt;Setup!$B$10,"VAT ≠ 15% × net; ","")&amp;IF(AND(F2977="B2B - VAT registered",NOT(AND(LEN(E2977)=15,LEFT(E2977,1)="3",RIGHT(E2977,1)="3",ISNUMBER(--E2977)))),"Invalid/missing customer VAT no; ","")&amp;IF(L2977&lt;&gt;"Yes","Not reported/cleared on FATOORA; ","")&amp;IF(AND(OR(G2977="Zero-rated domestic (Box 3)",G2977="Export (Box 4)"),N2977=""),"Zero-rate/export evidence missing; ","")&amp;IF(AND(C2977="Credit Note",H2977&gt;0),"Credit note should be negative; ","")&amp;IF(AND(C2977="Simplified Tax Invoice",F2977="B2B - VAT registered"),"Simplified invoice issued to VAT-registered B2B; ",""))</f>
        <v/>
      </c>
    </row>
    <row r="2978">
      <c r="A2978" s="17" t="n"/>
      <c r="B2978" s="14" t="n"/>
      <c r="C2978" s="14" t="n"/>
      <c r="D2978" s="14" t="n"/>
      <c r="E2978" s="16" t="n"/>
      <c r="F2978" s="14" t="n"/>
      <c r="G2978" s="14" t="n"/>
      <c r="H2978" s="19" t="n"/>
      <c r="I2978" s="19" t="n"/>
      <c r="J2978" s="34">
        <f>IF(A2978="","",H2978+I2978)</f>
        <v/>
      </c>
      <c r="K2978" s="14" t="n"/>
      <c r="L2978" s="14" t="n"/>
      <c r="M2978" s="14" t="n"/>
      <c r="N2978" s="14" t="n"/>
      <c r="O2978" s="20">
        <f>IF(A2978="","",SUMPRODUCT((A2978&gt;=Setup!$C$19:$C$30)*(A2978&lt;=Setup!$D$19:$D$30)*Setup!$A$19:$A$30))</f>
        <v/>
      </c>
      <c r="P2978" s="34">
        <f>IF(A2978="","",IF(G2978="Standard 15% (Box 1)",ROUND(H2978*Setup!$B$9,2),0))</f>
        <v/>
      </c>
      <c r="Q2978" s="34">
        <f>IF(A2978="","",I2978-P2978)</f>
        <v/>
      </c>
      <c r="R2978" s="23">
        <f>IF(A2978="","",IF(O2978=0,"Outside audit periods; ","")&amp;IF(G2978="","No VAT category; ","")&amp;IF(ABS(Q2978)&gt;Setup!$B$10,"VAT ≠ 15% × net; ","")&amp;IF(AND(F2978="B2B - VAT registered",NOT(AND(LEN(E2978)=15,LEFT(E2978,1)="3",RIGHT(E2978,1)="3",ISNUMBER(--E2978)))),"Invalid/missing customer VAT no; ","")&amp;IF(L2978&lt;&gt;"Yes","Not reported/cleared on FATOORA; ","")&amp;IF(AND(OR(G2978="Zero-rated domestic (Box 3)",G2978="Export (Box 4)"),N2978=""),"Zero-rate/export evidence missing; ","")&amp;IF(AND(C2978="Credit Note",H2978&gt;0),"Credit note should be negative; ","")&amp;IF(AND(C2978="Simplified Tax Invoice",F2978="B2B - VAT registered"),"Simplified invoice issued to VAT-registered B2B; ",""))</f>
        <v/>
      </c>
    </row>
    <row r="2979">
      <c r="A2979" s="17" t="n"/>
      <c r="B2979" s="14" t="n"/>
      <c r="C2979" s="14" t="n"/>
      <c r="D2979" s="14" t="n"/>
      <c r="E2979" s="16" t="n"/>
      <c r="F2979" s="14" t="n"/>
      <c r="G2979" s="14" t="n"/>
      <c r="H2979" s="19" t="n"/>
      <c r="I2979" s="19" t="n"/>
      <c r="J2979" s="34">
        <f>IF(A2979="","",H2979+I2979)</f>
        <v/>
      </c>
      <c r="K2979" s="14" t="n"/>
      <c r="L2979" s="14" t="n"/>
      <c r="M2979" s="14" t="n"/>
      <c r="N2979" s="14" t="n"/>
      <c r="O2979" s="20">
        <f>IF(A2979="","",SUMPRODUCT((A2979&gt;=Setup!$C$19:$C$30)*(A2979&lt;=Setup!$D$19:$D$30)*Setup!$A$19:$A$30))</f>
        <v/>
      </c>
      <c r="P2979" s="34">
        <f>IF(A2979="","",IF(G2979="Standard 15% (Box 1)",ROUND(H2979*Setup!$B$9,2),0))</f>
        <v/>
      </c>
      <c r="Q2979" s="34">
        <f>IF(A2979="","",I2979-P2979)</f>
        <v/>
      </c>
      <c r="R2979" s="23">
        <f>IF(A2979="","",IF(O2979=0,"Outside audit periods; ","")&amp;IF(G2979="","No VAT category; ","")&amp;IF(ABS(Q2979)&gt;Setup!$B$10,"VAT ≠ 15% × net; ","")&amp;IF(AND(F2979="B2B - VAT registered",NOT(AND(LEN(E2979)=15,LEFT(E2979,1)="3",RIGHT(E2979,1)="3",ISNUMBER(--E2979)))),"Invalid/missing customer VAT no; ","")&amp;IF(L2979&lt;&gt;"Yes","Not reported/cleared on FATOORA; ","")&amp;IF(AND(OR(G2979="Zero-rated domestic (Box 3)",G2979="Export (Box 4)"),N2979=""),"Zero-rate/export evidence missing; ","")&amp;IF(AND(C2979="Credit Note",H2979&gt;0),"Credit note should be negative; ","")&amp;IF(AND(C2979="Simplified Tax Invoice",F2979="B2B - VAT registered"),"Simplified invoice issued to VAT-registered B2B; ",""))</f>
        <v/>
      </c>
    </row>
    <row r="2980">
      <c r="A2980" s="17" t="n"/>
      <c r="B2980" s="14" t="n"/>
      <c r="C2980" s="14" t="n"/>
      <c r="D2980" s="14" t="n"/>
      <c r="E2980" s="16" t="n"/>
      <c r="F2980" s="14" t="n"/>
      <c r="G2980" s="14" t="n"/>
      <c r="H2980" s="19" t="n"/>
      <c r="I2980" s="19" t="n"/>
      <c r="J2980" s="34">
        <f>IF(A2980="","",H2980+I2980)</f>
        <v/>
      </c>
      <c r="K2980" s="14" t="n"/>
      <c r="L2980" s="14" t="n"/>
      <c r="M2980" s="14" t="n"/>
      <c r="N2980" s="14" t="n"/>
      <c r="O2980" s="20">
        <f>IF(A2980="","",SUMPRODUCT((A2980&gt;=Setup!$C$19:$C$30)*(A2980&lt;=Setup!$D$19:$D$30)*Setup!$A$19:$A$30))</f>
        <v/>
      </c>
      <c r="P2980" s="34">
        <f>IF(A2980="","",IF(G2980="Standard 15% (Box 1)",ROUND(H2980*Setup!$B$9,2),0))</f>
        <v/>
      </c>
      <c r="Q2980" s="34">
        <f>IF(A2980="","",I2980-P2980)</f>
        <v/>
      </c>
      <c r="R2980" s="23">
        <f>IF(A2980="","",IF(O2980=0,"Outside audit periods; ","")&amp;IF(G2980="","No VAT category; ","")&amp;IF(ABS(Q2980)&gt;Setup!$B$10,"VAT ≠ 15% × net; ","")&amp;IF(AND(F2980="B2B - VAT registered",NOT(AND(LEN(E2980)=15,LEFT(E2980,1)="3",RIGHT(E2980,1)="3",ISNUMBER(--E2980)))),"Invalid/missing customer VAT no; ","")&amp;IF(L2980&lt;&gt;"Yes","Not reported/cleared on FATOORA; ","")&amp;IF(AND(OR(G2980="Zero-rated domestic (Box 3)",G2980="Export (Box 4)"),N2980=""),"Zero-rate/export evidence missing; ","")&amp;IF(AND(C2980="Credit Note",H2980&gt;0),"Credit note should be negative; ","")&amp;IF(AND(C2980="Simplified Tax Invoice",F2980="B2B - VAT registered"),"Simplified invoice issued to VAT-registered B2B; ",""))</f>
        <v/>
      </c>
    </row>
    <row r="2981">
      <c r="A2981" s="17" t="n"/>
      <c r="B2981" s="14" t="n"/>
      <c r="C2981" s="14" t="n"/>
      <c r="D2981" s="14" t="n"/>
      <c r="E2981" s="16" t="n"/>
      <c r="F2981" s="14" t="n"/>
      <c r="G2981" s="14" t="n"/>
      <c r="H2981" s="19" t="n"/>
      <c r="I2981" s="19" t="n"/>
      <c r="J2981" s="34">
        <f>IF(A2981="","",H2981+I2981)</f>
        <v/>
      </c>
      <c r="K2981" s="14" t="n"/>
      <c r="L2981" s="14" t="n"/>
      <c r="M2981" s="14" t="n"/>
      <c r="N2981" s="14" t="n"/>
      <c r="O2981" s="20">
        <f>IF(A2981="","",SUMPRODUCT((A2981&gt;=Setup!$C$19:$C$30)*(A2981&lt;=Setup!$D$19:$D$30)*Setup!$A$19:$A$30))</f>
        <v/>
      </c>
      <c r="P2981" s="34">
        <f>IF(A2981="","",IF(G2981="Standard 15% (Box 1)",ROUND(H2981*Setup!$B$9,2),0))</f>
        <v/>
      </c>
      <c r="Q2981" s="34">
        <f>IF(A2981="","",I2981-P2981)</f>
        <v/>
      </c>
      <c r="R2981" s="23">
        <f>IF(A2981="","",IF(O2981=0,"Outside audit periods; ","")&amp;IF(G2981="","No VAT category; ","")&amp;IF(ABS(Q2981)&gt;Setup!$B$10,"VAT ≠ 15% × net; ","")&amp;IF(AND(F2981="B2B - VAT registered",NOT(AND(LEN(E2981)=15,LEFT(E2981,1)="3",RIGHT(E2981,1)="3",ISNUMBER(--E2981)))),"Invalid/missing customer VAT no; ","")&amp;IF(L2981&lt;&gt;"Yes","Not reported/cleared on FATOORA; ","")&amp;IF(AND(OR(G2981="Zero-rated domestic (Box 3)",G2981="Export (Box 4)"),N2981=""),"Zero-rate/export evidence missing; ","")&amp;IF(AND(C2981="Credit Note",H2981&gt;0),"Credit note should be negative; ","")&amp;IF(AND(C2981="Simplified Tax Invoice",F2981="B2B - VAT registered"),"Simplified invoice issued to VAT-registered B2B; ",""))</f>
        <v/>
      </c>
    </row>
    <row r="2982">
      <c r="A2982" s="17" t="n"/>
      <c r="B2982" s="14" t="n"/>
      <c r="C2982" s="14" t="n"/>
      <c r="D2982" s="14" t="n"/>
      <c r="E2982" s="16" t="n"/>
      <c r="F2982" s="14" t="n"/>
      <c r="G2982" s="14" t="n"/>
      <c r="H2982" s="19" t="n"/>
      <c r="I2982" s="19" t="n"/>
      <c r="J2982" s="34">
        <f>IF(A2982="","",H2982+I2982)</f>
        <v/>
      </c>
      <c r="K2982" s="14" t="n"/>
      <c r="L2982" s="14" t="n"/>
      <c r="M2982" s="14" t="n"/>
      <c r="N2982" s="14" t="n"/>
      <c r="O2982" s="20">
        <f>IF(A2982="","",SUMPRODUCT((A2982&gt;=Setup!$C$19:$C$30)*(A2982&lt;=Setup!$D$19:$D$30)*Setup!$A$19:$A$30))</f>
        <v/>
      </c>
      <c r="P2982" s="34">
        <f>IF(A2982="","",IF(G2982="Standard 15% (Box 1)",ROUND(H2982*Setup!$B$9,2),0))</f>
        <v/>
      </c>
      <c r="Q2982" s="34">
        <f>IF(A2982="","",I2982-P2982)</f>
        <v/>
      </c>
      <c r="R2982" s="23">
        <f>IF(A2982="","",IF(O2982=0,"Outside audit periods; ","")&amp;IF(G2982="","No VAT category; ","")&amp;IF(ABS(Q2982)&gt;Setup!$B$10,"VAT ≠ 15% × net; ","")&amp;IF(AND(F2982="B2B - VAT registered",NOT(AND(LEN(E2982)=15,LEFT(E2982,1)="3",RIGHT(E2982,1)="3",ISNUMBER(--E2982)))),"Invalid/missing customer VAT no; ","")&amp;IF(L2982&lt;&gt;"Yes","Not reported/cleared on FATOORA; ","")&amp;IF(AND(OR(G2982="Zero-rated domestic (Box 3)",G2982="Export (Box 4)"),N2982=""),"Zero-rate/export evidence missing; ","")&amp;IF(AND(C2982="Credit Note",H2982&gt;0),"Credit note should be negative; ","")&amp;IF(AND(C2982="Simplified Tax Invoice",F2982="B2B - VAT registered"),"Simplified invoice issued to VAT-registered B2B; ",""))</f>
        <v/>
      </c>
    </row>
    <row r="2983">
      <c r="A2983" s="17" t="n"/>
      <c r="B2983" s="14" t="n"/>
      <c r="C2983" s="14" t="n"/>
      <c r="D2983" s="14" t="n"/>
      <c r="E2983" s="16" t="n"/>
      <c r="F2983" s="14" t="n"/>
      <c r="G2983" s="14" t="n"/>
      <c r="H2983" s="19" t="n"/>
      <c r="I2983" s="19" t="n"/>
      <c r="J2983" s="34">
        <f>IF(A2983="","",H2983+I2983)</f>
        <v/>
      </c>
      <c r="K2983" s="14" t="n"/>
      <c r="L2983" s="14" t="n"/>
      <c r="M2983" s="14" t="n"/>
      <c r="N2983" s="14" t="n"/>
      <c r="O2983" s="20">
        <f>IF(A2983="","",SUMPRODUCT((A2983&gt;=Setup!$C$19:$C$30)*(A2983&lt;=Setup!$D$19:$D$30)*Setup!$A$19:$A$30))</f>
        <v/>
      </c>
      <c r="P2983" s="34">
        <f>IF(A2983="","",IF(G2983="Standard 15% (Box 1)",ROUND(H2983*Setup!$B$9,2),0))</f>
        <v/>
      </c>
      <c r="Q2983" s="34">
        <f>IF(A2983="","",I2983-P2983)</f>
        <v/>
      </c>
      <c r="R2983" s="23">
        <f>IF(A2983="","",IF(O2983=0,"Outside audit periods; ","")&amp;IF(G2983="","No VAT category; ","")&amp;IF(ABS(Q2983)&gt;Setup!$B$10,"VAT ≠ 15% × net; ","")&amp;IF(AND(F2983="B2B - VAT registered",NOT(AND(LEN(E2983)=15,LEFT(E2983,1)="3",RIGHT(E2983,1)="3",ISNUMBER(--E2983)))),"Invalid/missing customer VAT no; ","")&amp;IF(L2983&lt;&gt;"Yes","Not reported/cleared on FATOORA; ","")&amp;IF(AND(OR(G2983="Zero-rated domestic (Box 3)",G2983="Export (Box 4)"),N2983=""),"Zero-rate/export evidence missing; ","")&amp;IF(AND(C2983="Credit Note",H2983&gt;0),"Credit note should be negative; ","")&amp;IF(AND(C2983="Simplified Tax Invoice",F2983="B2B - VAT registered"),"Simplified invoice issued to VAT-registered B2B; ",""))</f>
        <v/>
      </c>
    </row>
    <row r="2984">
      <c r="A2984" s="17" t="n"/>
      <c r="B2984" s="14" t="n"/>
      <c r="C2984" s="14" t="n"/>
      <c r="D2984" s="14" t="n"/>
      <c r="E2984" s="16" t="n"/>
      <c r="F2984" s="14" t="n"/>
      <c r="G2984" s="14" t="n"/>
      <c r="H2984" s="19" t="n"/>
      <c r="I2984" s="19" t="n"/>
      <c r="J2984" s="34">
        <f>IF(A2984="","",H2984+I2984)</f>
        <v/>
      </c>
      <c r="K2984" s="14" t="n"/>
      <c r="L2984" s="14" t="n"/>
      <c r="M2984" s="14" t="n"/>
      <c r="N2984" s="14" t="n"/>
      <c r="O2984" s="20">
        <f>IF(A2984="","",SUMPRODUCT((A2984&gt;=Setup!$C$19:$C$30)*(A2984&lt;=Setup!$D$19:$D$30)*Setup!$A$19:$A$30))</f>
        <v/>
      </c>
      <c r="P2984" s="34">
        <f>IF(A2984="","",IF(G2984="Standard 15% (Box 1)",ROUND(H2984*Setup!$B$9,2),0))</f>
        <v/>
      </c>
      <c r="Q2984" s="34">
        <f>IF(A2984="","",I2984-P2984)</f>
        <v/>
      </c>
      <c r="R2984" s="23">
        <f>IF(A2984="","",IF(O2984=0,"Outside audit periods; ","")&amp;IF(G2984="","No VAT category; ","")&amp;IF(ABS(Q2984)&gt;Setup!$B$10,"VAT ≠ 15% × net; ","")&amp;IF(AND(F2984="B2B - VAT registered",NOT(AND(LEN(E2984)=15,LEFT(E2984,1)="3",RIGHT(E2984,1)="3",ISNUMBER(--E2984)))),"Invalid/missing customer VAT no; ","")&amp;IF(L2984&lt;&gt;"Yes","Not reported/cleared on FATOORA; ","")&amp;IF(AND(OR(G2984="Zero-rated domestic (Box 3)",G2984="Export (Box 4)"),N2984=""),"Zero-rate/export evidence missing; ","")&amp;IF(AND(C2984="Credit Note",H2984&gt;0),"Credit note should be negative; ","")&amp;IF(AND(C2984="Simplified Tax Invoice",F2984="B2B - VAT registered"),"Simplified invoice issued to VAT-registered B2B; ",""))</f>
        <v/>
      </c>
    </row>
    <row r="2985">
      <c r="A2985" s="17" t="n"/>
      <c r="B2985" s="14" t="n"/>
      <c r="C2985" s="14" t="n"/>
      <c r="D2985" s="14" t="n"/>
      <c r="E2985" s="16" t="n"/>
      <c r="F2985" s="14" t="n"/>
      <c r="G2985" s="14" t="n"/>
      <c r="H2985" s="19" t="n"/>
      <c r="I2985" s="19" t="n"/>
      <c r="J2985" s="34">
        <f>IF(A2985="","",H2985+I2985)</f>
        <v/>
      </c>
      <c r="K2985" s="14" t="n"/>
      <c r="L2985" s="14" t="n"/>
      <c r="M2985" s="14" t="n"/>
      <c r="N2985" s="14" t="n"/>
      <c r="O2985" s="20">
        <f>IF(A2985="","",SUMPRODUCT((A2985&gt;=Setup!$C$19:$C$30)*(A2985&lt;=Setup!$D$19:$D$30)*Setup!$A$19:$A$30))</f>
        <v/>
      </c>
      <c r="P2985" s="34">
        <f>IF(A2985="","",IF(G2985="Standard 15% (Box 1)",ROUND(H2985*Setup!$B$9,2),0))</f>
        <v/>
      </c>
      <c r="Q2985" s="34">
        <f>IF(A2985="","",I2985-P2985)</f>
        <v/>
      </c>
      <c r="R2985" s="23">
        <f>IF(A2985="","",IF(O2985=0,"Outside audit periods; ","")&amp;IF(G2985="","No VAT category; ","")&amp;IF(ABS(Q2985)&gt;Setup!$B$10,"VAT ≠ 15% × net; ","")&amp;IF(AND(F2985="B2B - VAT registered",NOT(AND(LEN(E2985)=15,LEFT(E2985,1)="3",RIGHT(E2985,1)="3",ISNUMBER(--E2985)))),"Invalid/missing customer VAT no; ","")&amp;IF(L2985&lt;&gt;"Yes","Not reported/cleared on FATOORA; ","")&amp;IF(AND(OR(G2985="Zero-rated domestic (Box 3)",G2985="Export (Box 4)"),N2985=""),"Zero-rate/export evidence missing; ","")&amp;IF(AND(C2985="Credit Note",H2985&gt;0),"Credit note should be negative; ","")&amp;IF(AND(C2985="Simplified Tax Invoice",F2985="B2B - VAT registered"),"Simplified invoice issued to VAT-registered B2B; ",""))</f>
        <v/>
      </c>
    </row>
    <row r="2986">
      <c r="A2986" s="17" t="n"/>
      <c r="B2986" s="14" t="n"/>
      <c r="C2986" s="14" t="n"/>
      <c r="D2986" s="14" t="n"/>
      <c r="E2986" s="16" t="n"/>
      <c r="F2986" s="14" t="n"/>
      <c r="G2986" s="14" t="n"/>
      <c r="H2986" s="19" t="n"/>
      <c r="I2986" s="19" t="n"/>
      <c r="J2986" s="34">
        <f>IF(A2986="","",H2986+I2986)</f>
        <v/>
      </c>
      <c r="K2986" s="14" t="n"/>
      <c r="L2986" s="14" t="n"/>
      <c r="M2986" s="14" t="n"/>
      <c r="N2986" s="14" t="n"/>
      <c r="O2986" s="20">
        <f>IF(A2986="","",SUMPRODUCT((A2986&gt;=Setup!$C$19:$C$30)*(A2986&lt;=Setup!$D$19:$D$30)*Setup!$A$19:$A$30))</f>
        <v/>
      </c>
      <c r="P2986" s="34">
        <f>IF(A2986="","",IF(G2986="Standard 15% (Box 1)",ROUND(H2986*Setup!$B$9,2),0))</f>
        <v/>
      </c>
      <c r="Q2986" s="34">
        <f>IF(A2986="","",I2986-P2986)</f>
        <v/>
      </c>
      <c r="R2986" s="23">
        <f>IF(A2986="","",IF(O2986=0,"Outside audit periods; ","")&amp;IF(G2986="","No VAT category; ","")&amp;IF(ABS(Q2986)&gt;Setup!$B$10,"VAT ≠ 15% × net; ","")&amp;IF(AND(F2986="B2B - VAT registered",NOT(AND(LEN(E2986)=15,LEFT(E2986,1)="3",RIGHT(E2986,1)="3",ISNUMBER(--E2986)))),"Invalid/missing customer VAT no; ","")&amp;IF(L2986&lt;&gt;"Yes","Not reported/cleared on FATOORA; ","")&amp;IF(AND(OR(G2986="Zero-rated domestic (Box 3)",G2986="Export (Box 4)"),N2986=""),"Zero-rate/export evidence missing; ","")&amp;IF(AND(C2986="Credit Note",H2986&gt;0),"Credit note should be negative; ","")&amp;IF(AND(C2986="Simplified Tax Invoice",F2986="B2B - VAT registered"),"Simplified invoice issued to VAT-registered B2B; ",""))</f>
        <v/>
      </c>
    </row>
    <row r="2987">
      <c r="A2987" s="17" t="n"/>
      <c r="B2987" s="14" t="n"/>
      <c r="C2987" s="14" t="n"/>
      <c r="D2987" s="14" t="n"/>
      <c r="E2987" s="16" t="n"/>
      <c r="F2987" s="14" t="n"/>
      <c r="G2987" s="14" t="n"/>
      <c r="H2987" s="19" t="n"/>
      <c r="I2987" s="19" t="n"/>
      <c r="J2987" s="34">
        <f>IF(A2987="","",H2987+I2987)</f>
        <v/>
      </c>
      <c r="K2987" s="14" t="n"/>
      <c r="L2987" s="14" t="n"/>
      <c r="M2987" s="14" t="n"/>
      <c r="N2987" s="14" t="n"/>
      <c r="O2987" s="20">
        <f>IF(A2987="","",SUMPRODUCT((A2987&gt;=Setup!$C$19:$C$30)*(A2987&lt;=Setup!$D$19:$D$30)*Setup!$A$19:$A$30))</f>
        <v/>
      </c>
      <c r="P2987" s="34">
        <f>IF(A2987="","",IF(G2987="Standard 15% (Box 1)",ROUND(H2987*Setup!$B$9,2),0))</f>
        <v/>
      </c>
      <c r="Q2987" s="34">
        <f>IF(A2987="","",I2987-P2987)</f>
        <v/>
      </c>
      <c r="R2987" s="23">
        <f>IF(A2987="","",IF(O2987=0,"Outside audit periods; ","")&amp;IF(G2987="","No VAT category; ","")&amp;IF(ABS(Q2987)&gt;Setup!$B$10,"VAT ≠ 15% × net; ","")&amp;IF(AND(F2987="B2B - VAT registered",NOT(AND(LEN(E2987)=15,LEFT(E2987,1)="3",RIGHT(E2987,1)="3",ISNUMBER(--E2987)))),"Invalid/missing customer VAT no; ","")&amp;IF(L2987&lt;&gt;"Yes","Not reported/cleared on FATOORA; ","")&amp;IF(AND(OR(G2987="Zero-rated domestic (Box 3)",G2987="Export (Box 4)"),N2987=""),"Zero-rate/export evidence missing; ","")&amp;IF(AND(C2987="Credit Note",H2987&gt;0),"Credit note should be negative; ","")&amp;IF(AND(C2987="Simplified Tax Invoice",F2987="B2B - VAT registered"),"Simplified invoice issued to VAT-registered B2B; ",""))</f>
        <v/>
      </c>
    </row>
    <row r="2988">
      <c r="A2988" s="17" t="n"/>
      <c r="B2988" s="14" t="n"/>
      <c r="C2988" s="14" t="n"/>
      <c r="D2988" s="14" t="n"/>
      <c r="E2988" s="16" t="n"/>
      <c r="F2988" s="14" t="n"/>
      <c r="G2988" s="14" t="n"/>
      <c r="H2988" s="19" t="n"/>
      <c r="I2988" s="19" t="n"/>
      <c r="J2988" s="34">
        <f>IF(A2988="","",H2988+I2988)</f>
        <v/>
      </c>
      <c r="K2988" s="14" t="n"/>
      <c r="L2988" s="14" t="n"/>
      <c r="M2988" s="14" t="n"/>
      <c r="N2988" s="14" t="n"/>
      <c r="O2988" s="20">
        <f>IF(A2988="","",SUMPRODUCT((A2988&gt;=Setup!$C$19:$C$30)*(A2988&lt;=Setup!$D$19:$D$30)*Setup!$A$19:$A$30))</f>
        <v/>
      </c>
      <c r="P2988" s="34">
        <f>IF(A2988="","",IF(G2988="Standard 15% (Box 1)",ROUND(H2988*Setup!$B$9,2),0))</f>
        <v/>
      </c>
      <c r="Q2988" s="34">
        <f>IF(A2988="","",I2988-P2988)</f>
        <v/>
      </c>
      <c r="R2988" s="23">
        <f>IF(A2988="","",IF(O2988=0,"Outside audit periods; ","")&amp;IF(G2988="","No VAT category; ","")&amp;IF(ABS(Q2988)&gt;Setup!$B$10,"VAT ≠ 15% × net; ","")&amp;IF(AND(F2988="B2B - VAT registered",NOT(AND(LEN(E2988)=15,LEFT(E2988,1)="3",RIGHT(E2988,1)="3",ISNUMBER(--E2988)))),"Invalid/missing customer VAT no; ","")&amp;IF(L2988&lt;&gt;"Yes","Not reported/cleared on FATOORA; ","")&amp;IF(AND(OR(G2988="Zero-rated domestic (Box 3)",G2988="Export (Box 4)"),N2988=""),"Zero-rate/export evidence missing; ","")&amp;IF(AND(C2988="Credit Note",H2988&gt;0),"Credit note should be negative; ","")&amp;IF(AND(C2988="Simplified Tax Invoice",F2988="B2B - VAT registered"),"Simplified invoice issued to VAT-registered B2B; ",""))</f>
        <v/>
      </c>
    </row>
    <row r="2989">
      <c r="A2989" s="17" t="n"/>
      <c r="B2989" s="14" t="n"/>
      <c r="C2989" s="14" t="n"/>
      <c r="D2989" s="14" t="n"/>
      <c r="E2989" s="16" t="n"/>
      <c r="F2989" s="14" t="n"/>
      <c r="G2989" s="14" t="n"/>
      <c r="H2989" s="19" t="n"/>
      <c r="I2989" s="19" t="n"/>
      <c r="J2989" s="34">
        <f>IF(A2989="","",H2989+I2989)</f>
        <v/>
      </c>
      <c r="K2989" s="14" t="n"/>
      <c r="L2989" s="14" t="n"/>
      <c r="M2989" s="14" t="n"/>
      <c r="N2989" s="14" t="n"/>
      <c r="O2989" s="20">
        <f>IF(A2989="","",SUMPRODUCT((A2989&gt;=Setup!$C$19:$C$30)*(A2989&lt;=Setup!$D$19:$D$30)*Setup!$A$19:$A$30))</f>
        <v/>
      </c>
      <c r="P2989" s="34">
        <f>IF(A2989="","",IF(G2989="Standard 15% (Box 1)",ROUND(H2989*Setup!$B$9,2),0))</f>
        <v/>
      </c>
      <c r="Q2989" s="34">
        <f>IF(A2989="","",I2989-P2989)</f>
        <v/>
      </c>
      <c r="R2989" s="23">
        <f>IF(A2989="","",IF(O2989=0,"Outside audit periods; ","")&amp;IF(G2989="","No VAT category; ","")&amp;IF(ABS(Q2989)&gt;Setup!$B$10,"VAT ≠ 15% × net; ","")&amp;IF(AND(F2989="B2B - VAT registered",NOT(AND(LEN(E2989)=15,LEFT(E2989,1)="3",RIGHT(E2989,1)="3",ISNUMBER(--E2989)))),"Invalid/missing customer VAT no; ","")&amp;IF(L2989&lt;&gt;"Yes","Not reported/cleared on FATOORA; ","")&amp;IF(AND(OR(G2989="Zero-rated domestic (Box 3)",G2989="Export (Box 4)"),N2989=""),"Zero-rate/export evidence missing; ","")&amp;IF(AND(C2989="Credit Note",H2989&gt;0),"Credit note should be negative; ","")&amp;IF(AND(C2989="Simplified Tax Invoice",F2989="B2B - VAT registered"),"Simplified invoice issued to VAT-registered B2B; ",""))</f>
        <v/>
      </c>
    </row>
    <row r="2990">
      <c r="A2990" s="17" t="n"/>
      <c r="B2990" s="14" t="n"/>
      <c r="C2990" s="14" t="n"/>
      <c r="D2990" s="14" t="n"/>
      <c r="E2990" s="16" t="n"/>
      <c r="F2990" s="14" t="n"/>
      <c r="G2990" s="14" t="n"/>
      <c r="H2990" s="19" t="n"/>
      <c r="I2990" s="19" t="n"/>
      <c r="J2990" s="34">
        <f>IF(A2990="","",H2990+I2990)</f>
        <v/>
      </c>
      <c r="K2990" s="14" t="n"/>
      <c r="L2990" s="14" t="n"/>
      <c r="M2990" s="14" t="n"/>
      <c r="N2990" s="14" t="n"/>
      <c r="O2990" s="20">
        <f>IF(A2990="","",SUMPRODUCT((A2990&gt;=Setup!$C$19:$C$30)*(A2990&lt;=Setup!$D$19:$D$30)*Setup!$A$19:$A$30))</f>
        <v/>
      </c>
      <c r="P2990" s="34">
        <f>IF(A2990="","",IF(G2990="Standard 15% (Box 1)",ROUND(H2990*Setup!$B$9,2),0))</f>
        <v/>
      </c>
      <c r="Q2990" s="34">
        <f>IF(A2990="","",I2990-P2990)</f>
        <v/>
      </c>
      <c r="R2990" s="23">
        <f>IF(A2990="","",IF(O2990=0,"Outside audit periods; ","")&amp;IF(G2990="","No VAT category; ","")&amp;IF(ABS(Q2990)&gt;Setup!$B$10,"VAT ≠ 15% × net; ","")&amp;IF(AND(F2990="B2B - VAT registered",NOT(AND(LEN(E2990)=15,LEFT(E2990,1)="3",RIGHT(E2990,1)="3",ISNUMBER(--E2990)))),"Invalid/missing customer VAT no; ","")&amp;IF(L2990&lt;&gt;"Yes","Not reported/cleared on FATOORA; ","")&amp;IF(AND(OR(G2990="Zero-rated domestic (Box 3)",G2990="Export (Box 4)"),N2990=""),"Zero-rate/export evidence missing; ","")&amp;IF(AND(C2990="Credit Note",H2990&gt;0),"Credit note should be negative; ","")&amp;IF(AND(C2990="Simplified Tax Invoice",F2990="B2B - VAT registered"),"Simplified invoice issued to VAT-registered B2B; ",""))</f>
        <v/>
      </c>
    </row>
    <row r="2991">
      <c r="A2991" s="17" t="n"/>
      <c r="B2991" s="14" t="n"/>
      <c r="C2991" s="14" t="n"/>
      <c r="D2991" s="14" t="n"/>
      <c r="E2991" s="16" t="n"/>
      <c r="F2991" s="14" t="n"/>
      <c r="G2991" s="14" t="n"/>
      <c r="H2991" s="19" t="n"/>
      <c r="I2991" s="19" t="n"/>
      <c r="J2991" s="34">
        <f>IF(A2991="","",H2991+I2991)</f>
        <v/>
      </c>
      <c r="K2991" s="14" t="n"/>
      <c r="L2991" s="14" t="n"/>
      <c r="M2991" s="14" t="n"/>
      <c r="N2991" s="14" t="n"/>
      <c r="O2991" s="20">
        <f>IF(A2991="","",SUMPRODUCT((A2991&gt;=Setup!$C$19:$C$30)*(A2991&lt;=Setup!$D$19:$D$30)*Setup!$A$19:$A$30))</f>
        <v/>
      </c>
      <c r="P2991" s="34">
        <f>IF(A2991="","",IF(G2991="Standard 15% (Box 1)",ROUND(H2991*Setup!$B$9,2),0))</f>
        <v/>
      </c>
      <c r="Q2991" s="34">
        <f>IF(A2991="","",I2991-P2991)</f>
        <v/>
      </c>
      <c r="R2991" s="23">
        <f>IF(A2991="","",IF(O2991=0,"Outside audit periods; ","")&amp;IF(G2991="","No VAT category; ","")&amp;IF(ABS(Q2991)&gt;Setup!$B$10,"VAT ≠ 15% × net; ","")&amp;IF(AND(F2991="B2B - VAT registered",NOT(AND(LEN(E2991)=15,LEFT(E2991,1)="3",RIGHT(E2991,1)="3",ISNUMBER(--E2991)))),"Invalid/missing customer VAT no; ","")&amp;IF(L2991&lt;&gt;"Yes","Not reported/cleared on FATOORA; ","")&amp;IF(AND(OR(G2991="Zero-rated domestic (Box 3)",G2991="Export (Box 4)"),N2991=""),"Zero-rate/export evidence missing; ","")&amp;IF(AND(C2991="Credit Note",H2991&gt;0),"Credit note should be negative; ","")&amp;IF(AND(C2991="Simplified Tax Invoice",F2991="B2B - VAT registered"),"Simplified invoice issued to VAT-registered B2B; ",""))</f>
        <v/>
      </c>
    </row>
    <row r="2992">
      <c r="A2992" s="17" t="n"/>
      <c r="B2992" s="14" t="n"/>
      <c r="C2992" s="14" t="n"/>
      <c r="D2992" s="14" t="n"/>
      <c r="E2992" s="16" t="n"/>
      <c r="F2992" s="14" t="n"/>
      <c r="G2992" s="14" t="n"/>
      <c r="H2992" s="19" t="n"/>
      <c r="I2992" s="19" t="n"/>
      <c r="J2992" s="34">
        <f>IF(A2992="","",H2992+I2992)</f>
        <v/>
      </c>
      <c r="K2992" s="14" t="n"/>
      <c r="L2992" s="14" t="n"/>
      <c r="M2992" s="14" t="n"/>
      <c r="N2992" s="14" t="n"/>
      <c r="O2992" s="20">
        <f>IF(A2992="","",SUMPRODUCT((A2992&gt;=Setup!$C$19:$C$30)*(A2992&lt;=Setup!$D$19:$D$30)*Setup!$A$19:$A$30))</f>
        <v/>
      </c>
      <c r="P2992" s="34">
        <f>IF(A2992="","",IF(G2992="Standard 15% (Box 1)",ROUND(H2992*Setup!$B$9,2),0))</f>
        <v/>
      </c>
      <c r="Q2992" s="34">
        <f>IF(A2992="","",I2992-P2992)</f>
        <v/>
      </c>
      <c r="R2992" s="23">
        <f>IF(A2992="","",IF(O2992=0,"Outside audit periods; ","")&amp;IF(G2992="","No VAT category; ","")&amp;IF(ABS(Q2992)&gt;Setup!$B$10,"VAT ≠ 15% × net; ","")&amp;IF(AND(F2992="B2B - VAT registered",NOT(AND(LEN(E2992)=15,LEFT(E2992,1)="3",RIGHT(E2992,1)="3",ISNUMBER(--E2992)))),"Invalid/missing customer VAT no; ","")&amp;IF(L2992&lt;&gt;"Yes","Not reported/cleared on FATOORA; ","")&amp;IF(AND(OR(G2992="Zero-rated domestic (Box 3)",G2992="Export (Box 4)"),N2992=""),"Zero-rate/export evidence missing; ","")&amp;IF(AND(C2992="Credit Note",H2992&gt;0),"Credit note should be negative; ","")&amp;IF(AND(C2992="Simplified Tax Invoice",F2992="B2B - VAT registered"),"Simplified invoice issued to VAT-registered B2B; ",""))</f>
        <v/>
      </c>
    </row>
    <row r="2993">
      <c r="A2993" s="17" t="n"/>
      <c r="B2993" s="14" t="n"/>
      <c r="C2993" s="14" t="n"/>
      <c r="D2993" s="14" t="n"/>
      <c r="E2993" s="16" t="n"/>
      <c r="F2993" s="14" t="n"/>
      <c r="G2993" s="14" t="n"/>
      <c r="H2993" s="19" t="n"/>
      <c r="I2993" s="19" t="n"/>
      <c r="J2993" s="34">
        <f>IF(A2993="","",H2993+I2993)</f>
        <v/>
      </c>
      <c r="K2993" s="14" t="n"/>
      <c r="L2993" s="14" t="n"/>
      <c r="M2993" s="14" t="n"/>
      <c r="N2993" s="14" t="n"/>
      <c r="O2993" s="20">
        <f>IF(A2993="","",SUMPRODUCT((A2993&gt;=Setup!$C$19:$C$30)*(A2993&lt;=Setup!$D$19:$D$30)*Setup!$A$19:$A$30))</f>
        <v/>
      </c>
      <c r="P2993" s="34">
        <f>IF(A2993="","",IF(G2993="Standard 15% (Box 1)",ROUND(H2993*Setup!$B$9,2),0))</f>
        <v/>
      </c>
      <c r="Q2993" s="34">
        <f>IF(A2993="","",I2993-P2993)</f>
        <v/>
      </c>
      <c r="R2993" s="23">
        <f>IF(A2993="","",IF(O2993=0,"Outside audit periods; ","")&amp;IF(G2993="","No VAT category; ","")&amp;IF(ABS(Q2993)&gt;Setup!$B$10,"VAT ≠ 15% × net; ","")&amp;IF(AND(F2993="B2B - VAT registered",NOT(AND(LEN(E2993)=15,LEFT(E2993,1)="3",RIGHT(E2993,1)="3",ISNUMBER(--E2993)))),"Invalid/missing customer VAT no; ","")&amp;IF(L2993&lt;&gt;"Yes","Not reported/cleared on FATOORA; ","")&amp;IF(AND(OR(G2993="Zero-rated domestic (Box 3)",G2993="Export (Box 4)"),N2993=""),"Zero-rate/export evidence missing; ","")&amp;IF(AND(C2993="Credit Note",H2993&gt;0),"Credit note should be negative; ","")&amp;IF(AND(C2993="Simplified Tax Invoice",F2993="B2B - VAT registered"),"Simplified invoice issued to VAT-registered B2B; ",""))</f>
        <v/>
      </c>
    </row>
    <row r="2994">
      <c r="A2994" s="17" t="n"/>
      <c r="B2994" s="14" t="n"/>
      <c r="C2994" s="14" t="n"/>
      <c r="D2994" s="14" t="n"/>
      <c r="E2994" s="16" t="n"/>
      <c r="F2994" s="14" t="n"/>
      <c r="G2994" s="14" t="n"/>
      <c r="H2994" s="19" t="n"/>
      <c r="I2994" s="19" t="n"/>
      <c r="J2994" s="34">
        <f>IF(A2994="","",H2994+I2994)</f>
        <v/>
      </c>
      <c r="K2994" s="14" t="n"/>
      <c r="L2994" s="14" t="n"/>
      <c r="M2994" s="14" t="n"/>
      <c r="N2994" s="14" t="n"/>
      <c r="O2994" s="20">
        <f>IF(A2994="","",SUMPRODUCT((A2994&gt;=Setup!$C$19:$C$30)*(A2994&lt;=Setup!$D$19:$D$30)*Setup!$A$19:$A$30))</f>
        <v/>
      </c>
      <c r="P2994" s="34">
        <f>IF(A2994="","",IF(G2994="Standard 15% (Box 1)",ROUND(H2994*Setup!$B$9,2),0))</f>
        <v/>
      </c>
      <c r="Q2994" s="34">
        <f>IF(A2994="","",I2994-P2994)</f>
        <v/>
      </c>
      <c r="R2994" s="23">
        <f>IF(A2994="","",IF(O2994=0,"Outside audit periods; ","")&amp;IF(G2994="","No VAT category; ","")&amp;IF(ABS(Q2994)&gt;Setup!$B$10,"VAT ≠ 15% × net; ","")&amp;IF(AND(F2994="B2B - VAT registered",NOT(AND(LEN(E2994)=15,LEFT(E2994,1)="3",RIGHT(E2994,1)="3",ISNUMBER(--E2994)))),"Invalid/missing customer VAT no; ","")&amp;IF(L2994&lt;&gt;"Yes","Not reported/cleared on FATOORA; ","")&amp;IF(AND(OR(G2994="Zero-rated domestic (Box 3)",G2994="Export (Box 4)"),N2994=""),"Zero-rate/export evidence missing; ","")&amp;IF(AND(C2994="Credit Note",H2994&gt;0),"Credit note should be negative; ","")&amp;IF(AND(C2994="Simplified Tax Invoice",F2994="B2B - VAT registered"),"Simplified invoice issued to VAT-registered B2B; ",""))</f>
        <v/>
      </c>
    </row>
    <row r="2995">
      <c r="A2995" s="17" t="n"/>
      <c r="B2995" s="14" t="n"/>
      <c r="C2995" s="14" t="n"/>
      <c r="D2995" s="14" t="n"/>
      <c r="E2995" s="16" t="n"/>
      <c r="F2995" s="14" t="n"/>
      <c r="G2995" s="14" t="n"/>
      <c r="H2995" s="19" t="n"/>
      <c r="I2995" s="19" t="n"/>
      <c r="J2995" s="34">
        <f>IF(A2995="","",H2995+I2995)</f>
        <v/>
      </c>
      <c r="K2995" s="14" t="n"/>
      <c r="L2995" s="14" t="n"/>
      <c r="M2995" s="14" t="n"/>
      <c r="N2995" s="14" t="n"/>
      <c r="O2995" s="20">
        <f>IF(A2995="","",SUMPRODUCT((A2995&gt;=Setup!$C$19:$C$30)*(A2995&lt;=Setup!$D$19:$D$30)*Setup!$A$19:$A$30))</f>
        <v/>
      </c>
      <c r="P2995" s="34">
        <f>IF(A2995="","",IF(G2995="Standard 15% (Box 1)",ROUND(H2995*Setup!$B$9,2),0))</f>
        <v/>
      </c>
      <c r="Q2995" s="34">
        <f>IF(A2995="","",I2995-P2995)</f>
        <v/>
      </c>
      <c r="R2995" s="23">
        <f>IF(A2995="","",IF(O2995=0,"Outside audit periods; ","")&amp;IF(G2995="","No VAT category; ","")&amp;IF(ABS(Q2995)&gt;Setup!$B$10,"VAT ≠ 15% × net; ","")&amp;IF(AND(F2995="B2B - VAT registered",NOT(AND(LEN(E2995)=15,LEFT(E2995,1)="3",RIGHT(E2995,1)="3",ISNUMBER(--E2995)))),"Invalid/missing customer VAT no; ","")&amp;IF(L2995&lt;&gt;"Yes","Not reported/cleared on FATOORA; ","")&amp;IF(AND(OR(G2995="Zero-rated domestic (Box 3)",G2995="Export (Box 4)"),N2995=""),"Zero-rate/export evidence missing; ","")&amp;IF(AND(C2995="Credit Note",H2995&gt;0),"Credit note should be negative; ","")&amp;IF(AND(C2995="Simplified Tax Invoice",F2995="B2B - VAT registered"),"Simplified invoice issued to VAT-registered B2B; ",""))</f>
        <v/>
      </c>
    </row>
    <row r="2996">
      <c r="A2996" s="17" t="n"/>
      <c r="B2996" s="14" t="n"/>
      <c r="C2996" s="14" t="n"/>
      <c r="D2996" s="14" t="n"/>
      <c r="E2996" s="16" t="n"/>
      <c r="F2996" s="14" t="n"/>
      <c r="G2996" s="14" t="n"/>
      <c r="H2996" s="19" t="n"/>
      <c r="I2996" s="19" t="n"/>
      <c r="J2996" s="34">
        <f>IF(A2996="","",H2996+I2996)</f>
        <v/>
      </c>
      <c r="K2996" s="14" t="n"/>
      <c r="L2996" s="14" t="n"/>
      <c r="M2996" s="14" t="n"/>
      <c r="N2996" s="14" t="n"/>
      <c r="O2996" s="20">
        <f>IF(A2996="","",SUMPRODUCT((A2996&gt;=Setup!$C$19:$C$30)*(A2996&lt;=Setup!$D$19:$D$30)*Setup!$A$19:$A$30))</f>
        <v/>
      </c>
      <c r="P2996" s="34">
        <f>IF(A2996="","",IF(G2996="Standard 15% (Box 1)",ROUND(H2996*Setup!$B$9,2),0))</f>
        <v/>
      </c>
      <c r="Q2996" s="34">
        <f>IF(A2996="","",I2996-P2996)</f>
        <v/>
      </c>
      <c r="R2996" s="23">
        <f>IF(A2996="","",IF(O2996=0,"Outside audit periods; ","")&amp;IF(G2996="","No VAT category; ","")&amp;IF(ABS(Q2996)&gt;Setup!$B$10,"VAT ≠ 15% × net; ","")&amp;IF(AND(F2996="B2B - VAT registered",NOT(AND(LEN(E2996)=15,LEFT(E2996,1)="3",RIGHT(E2996,1)="3",ISNUMBER(--E2996)))),"Invalid/missing customer VAT no; ","")&amp;IF(L2996&lt;&gt;"Yes","Not reported/cleared on FATOORA; ","")&amp;IF(AND(OR(G2996="Zero-rated domestic (Box 3)",G2996="Export (Box 4)"),N2996=""),"Zero-rate/export evidence missing; ","")&amp;IF(AND(C2996="Credit Note",H2996&gt;0),"Credit note should be negative; ","")&amp;IF(AND(C2996="Simplified Tax Invoice",F2996="B2B - VAT registered"),"Simplified invoice issued to VAT-registered B2B; ",""))</f>
        <v/>
      </c>
    </row>
    <row r="2997">
      <c r="A2997" s="17" t="n"/>
      <c r="B2997" s="14" t="n"/>
      <c r="C2997" s="14" t="n"/>
      <c r="D2997" s="14" t="n"/>
      <c r="E2997" s="16" t="n"/>
      <c r="F2997" s="14" t="n"/>
      <c r="G2997" s="14" t="n"/>
      <c r="H2997" s="19" t="n"/>
      <c r="I2997" s="19" t="n"/>
      <c r="J2997" s="34">
        <f>IF(A2997="","",H2997+I2997)</f>
        <v/>
      </c>
      <c r="K2997" s="14" t="n"/>
      <c r="L2997" s="14" t="n"/>
      <c r="M2997" s="14" t="n"/>
      <c r="N2997" s="14" t="n"/>
      <c r="O2997" s="20">
        <f>IF(A2997="","",SUMPRODUCT((A2997&gt;=Setup!$C$19:$C$30)*(A2997&lt;=Setup!$D$19:$D$30)*Setup!$A$19:$A$30))</f>
        <v/>
      </c>
      <c r="P2997" s="34">
        <f>IF(A2997="","",IF(G2997="Standard 15% (Box 1)",ROUND(H2997*Setup!$B$9,2),0))</f>
        <v/>
      </c>
      <c r="Q2997" s="34">
        <f>IF(A2997="","",I2997-P2997)</f>
        <v/>
      </c>
      <c r="R2997" s="23">
        <f>IF(A2997="","",IF(O2997=0,"Outside audit periods; ","")&amp;IF(G2997="","No VAT category; ","")&amp;IF(ABS(Q2997)&gt;Setup!$B$10,"VAT ≠ 15% × net; ","")&amp;IF(AND(F2997="B2B - VAT registered",NOT(AND(LEN(E2997)=15,LEFT(E2997,1)="3",RIGHT(E2997,1)="3",ISNUMBER(--E2997)))),"Invalid/missing customer VAT no; ","")&amp;IF(L2997&lt;&gt;"Yes","Not reported/cleared on FATOORA; ","")&amp;IF(AND(OR(G2997="Zero-rated domestic (Box 3)",G2997="Export (Box 4)"),N2997=""),"Zero-rate/export evidence missing; ","")&amp;IF(AND(C2997="Credit Note",H2997&gt;0),"Credit note should be negative; ","")&amp;IF(AND(C2997="Simplified Tax Invoice",F2997="B2B - VAT registered"),"Simplified invoice issued to VAT-registered B2B; ",""))</f>
        <v/>
      </c>
    </row>
    <row r="2998">
      <c r="A2998" s="17" t="n"/>
      <c r="B2998" s="14" t="n"/>
      <c r="C2998" s="14" t="n"/>
      <c r="D2998" s="14" t="n"/>
      <c r="E2998" s="16" t="n"/>
      <c r="F2998" s="14" t="n"/>
      <c r="G2998" s="14" t="n"/>
      <c r="H2998" s="19" t="n"/>
      <c r="I2998" s="19" t="n"/>
      <c r="J2998" s="34">
        <f>IF(A2998="","",H2998+I2998)</f>
        <v/>
      </c>
      <c r="K2998" s="14" t="n"/>
      <c r="L2998" s="14" t="n"/>
      <c r="M2998" s="14" t="n"/>
      <c r="N2998" s="14" t="n"/>
      <c r="O2998" s="20">
        <f>IF(A2998="","",SUMPRODUCT((A2998&gt;=Setup!$C$19:$C$30)*(A2998&lt;=Setup!$D$19:$D$30)*Setup!$A$19:$A$30))</f>
        <v/>
      </c>
      <c r="P2998" s="34">
        <f>IF(A2998="","",IF(G2998="Standard 15% (Box 1)",ROUND(H2998*Setup!$B$9,2),0))</f>
        <v/>
      </c>
      <c r="Q2998" s="34">
        <f>IF(A2998="","",I2998-P2998)</f>
        <v/>
      </c>
      <c r="R2998" s="23">
        <f>IF(A2998="","",IF(O2998=0,"Outside audit periods; ","")&amp;IF(G2998="","No VAT category; ","")&amp;IF(ABS(Q2998)&gt;Setup!$B$10,"VAT ≠ 15% × net; ","")&amp;IF(AND(F2998="B2B - VAT registered",NOT(AND(LEN(E2998)=15,LEFT(E2998,1)="3",RIGHT(E2998,1)="3",ISNUMBER(--E2998)))),"Invalid/missing customer VAT no; ","")&amp;IF(L2998&lt;&gt;"Yes","Not reported/cleared on FATOORA; ","")&amp;IF(AND(OR(G2998="Zero-rated domestic (Box 3)",G2998="Export (Box 4)"),N2998=""),"Zero-rate/export evidence missing; ","")&amp;IF(AND(C2998="Credit Note",H2998&gt;0),"Credit note should be negative; ","")&amp;IF(AND(C2998="Simplified Tax Invoice",F2998="B2B - VAT registered"),"Simplified invoice issued to VAT-registered B2B; ",""))</f>
        <v/>
      </c>
    </row>
    <row r="2999">
      <c r="A2999" s="17" t="n"/>
      <c r="B2999" s="14" t="n"/>
      <c r="C2999" s="14" t="n"/>
      <c r="D2999" s="14" t="n"/>
      <c r="E2999" s="16" t="n"/>
      <c r="F2999" s="14" t="n"/>
      <c r="G2999" s="14" t="n"/>
      <c r="H2999" s="19" t="n"/>
      <c r="I2999" s="19" t="n"/>
      <c r="J2999" s="34">
        <f>IF(A2999="","",H2999+I2999)</f>
        <v/>
      </c>
      <c r="K2999" s="14" t="n"/>
      <c r="L2999" s="14" t="n"/>
      <c r="M2999" s="14" t="n"/>
      <c r="N2999" s="14" t="n"/>
      <c r="O2999" s="20">
        <f>IF(A2999="","",SUMPRODUCT((A2999&gt;=Setup!$C$19:$C$30)*(A2999&lt;=Setup!$D$19:$D$30)*Setup!$A$19:$A$30))</f>
        <v/>
      </c>
      <c r="P2999" s="34">
        <f>IF(A2999="","",IF(G2999="Standard 15% (Box 1)",ROUND(H2999*Setup!$B$9,2),0))</f>
        <v/>
      </c>
      <c r="Q2999" s="34">
        <f>IF(A2999="","",I2999-P2999)</f>
        <v/>
      </c>
      <c r="R2999" s="23">
        <f>IF(A2999="","",IF(O2999=0,"Outside audit periods; ","")&amp;IF(G2999="","No VAT category; ","")&amp;IF(ABS(Q2999)&gt;Setup!$B$10,"VAT ≠ 15% × net; ","")&amp;IF(AND(F2999="B2B - VAT registered",NOT(AND(LEN(E2999)=15,LEFT(E2999,1)="3",RIGHT(E2999,1)="3",ISNUMBER(--E2999)))),"Invalid/missing customer VAT no; ","")&amp;IF(L2999&lt;&gt;"Yes","Not reported/cleared on FATOORA; ","")&amp;IF(AND(OR(G2999="Zero-rated domestic (Box 3)",G2999="Export (Box 4)"),N2999=""),"Zero-rate/export evidence missing; ","")&amp;IF(AND(C2999="Credit Note",H2999&gt;0),"Credit note should be negative; ","")&amp;IF(AND(C2999="Simplified Tax Invoice",F2999="B2B - VAT registered"),"Simplified invoice issued to VAT-registered B2B; ",""))</f>
        <v/>
      </c>
    </row>
    <row r="3000">
      <c r="A3000" s="17" t="n"/>
      <c r="B3000" s="14" t="n"/>
      <c r="C3000" s="14" t="n"/>
      <c r="D3000" s="14" t="n"/>
      <c r="E3000" s="16" t="n"/>
      <c r="F3000" s="14" t="n"/>
      <c r="G3000" s="14" t="n"/>
      <c r="H3000" s="19" t="n"/>
      <c r="I3000" s="19" t="n"/>
      <c r="J3000" s="34">
        <f>IF(A3000="","",H3000+I3000)</f>
        <v/>
      </c>
      <c r="K3000" s="14" t="n"/>
      <c r="L3000" s="14" t="n"/>
      <c r="M3000" s="14" t="n"/>
      <c r="N3000" s="14" t="n"/>
      <c r="O3000" s="20">
        <f>IF(A3000="","",SUMPRODUCT((A3000&gt;=Setup!$C$19:$C$30)*(A3000&lt;=Setup!$D$19:$D$30)*Setup!$A$19:$A$30))</f>
        <v/>
      </c>
      <c r="P3000" s="34">
        <f>IF(A3000="","",IF(G3000="Standard 15% (Box 1)",ROUND(H3000*Setup!$B$9,2),0))</f>
        <v/>
      </c>
      <c r="Q3000" s="34">
        <f>IF(A3000="","",I3000-P3000)</f>
        <v/>
      </c>
      <c r="R3000" s="23">
        <f>IF(A3000="","",IF(O3000=0,"Outside audit periods; ","")&amp;IF(G3000="","No VAT category; ","")&amp;IF(ABS(Q3000)&gt;Setup!$B$10,"VAT ≠ 15% × net; ","")&amp;IF(AND(F3000="B2B - VAT registered",NOT(AND(LEN(E3000)=15,LEFT(E3000,1)="3",RIGHT(E3000,1)="3",ISNUMBER(--E3000)))),"Invalid/missing customer VAT no; ","")&amp;IF(L3000&lt;&gt;"Yes","Not reported/cleared on FATOORA; ","")&amp;IF(AND(OR(G3000="Zero-rated domestic (Box 3)",G3000="Export (Box 4)"),N3000=""),"Zero-rate/export evidence missing; ","")&amp;IF(AND(C3000="Credit Note",H3000&gt;0),"Credit note should be negative; ","")&amp;IF(AND(C3000="Simplified Tax Invoice",F3000="B2B - VAT registered"),"Simplified invoice issued to VAT-registered B2B; ",""))</f>
        <v/>
      </c>
    </row>
    <row r="3001">
      <c r="A3001" s="17" t="n"/>
      <c r="B3001" s="14" t="n"/>
      <c r="C3001" s="14" t="n"/>
      <c r="D3001" s="14" t="n"/>
      <c r="E3001" s="16" t="n"/>
      <c r="F3001" s="14" t="n"/>
      <c r="G3001" s="14" t="n"/>
      <c r="H3001" s="19" t="n"/>
      <c r="I3001" s="19" t="n"/>
      <c r="J3001" s="34">
        <f>IF(A3001="","",H3001+I3001)</f>
        <v/>
      </c>
      <c r="K3001" s="14" t="n"/>
      <c r="L3001" s="14" t="n"/>
      <c r="M3001" s="14" t="n"/>
      <c r="N3001" s="14" t="n"/>
      <c r="O3001" s="20">
        <f>IF(A3001="","",SUMPRODUCT((A3001&gt;=Setup!$C$19:$C$30)*(A3001&lt;=Setup!$D$19:$D$30)*Setup!$A$19:$A$30))</f>
        <v/>
      </c>
      <c r="P3001" s="34">
        <f>IF(A3001="","",IF(G3001="Standard 15% (Box 1)",ROUND(H3001*Setup!$B$9,2),0))</f>
        <v/>
      </c>
      <c r="Q3001" s="34">
        <f>IF(A3001="","",I3001-P3001)</f>
        <v/>
      </c>
      <c r="R3001" s="23">
        <f>IF(A3001="","",IF(O3001=0,"Outside audit periods; ","")&amp;IF(G3001="","No VAT category; ","")&amp;IF(ABS(Q3001)&gt;Setup!$B$10,"VAT ≠ 15% × net; ","")&amp;IF(AND(F3001="B2B - VAT registered",NOT(AND(LEN(E3001)=15,LEFT(E3001,1)="3",RIGHT(E3001,1)="3",ISNUMBER(--E3001)))),"Invalid/missing customer VAT no; ","")&amp;IF(L3001&lt;&gt;"Yes","Not reported/cleared on FATOORA; ","")&amp;IF(AND(OR(G3001="Zero-rated domestic (Box 3)",G3001="Export (Box 4)"),N3001=""),"Zero-rate/export evidence missing; ","")&amp;IF(AND(C3001="Credit Note",H3001&gt;0),"Credit note should be negative; ","")&amp;IF(AND(C3001="Simplified Tax Invoice",F3001="B2B - VAT registered"),"Simplified invoice issued to VAT-registered B2B; ",""))</f>
        <v/>
      </c>
    </row>
    <row r="3002">
      <c r="A3002" s="17" t="n"/>
      <c r="B3002" s="14" t="n"/>
      <c r="C3002" s="14" t="n"/>
      <c r="D3002" s="14" t="n"/>
      <c r="E3002" s="16" t="n"/>
      <c r="F3002" s="14" t="n"/>
      <c r="G3002" s="14" t="n"/>
      <c r="H3002" s="19" t="n"/>
      <c r="I3002" s="19" t="n"/>
      <c r="J3002" s="34">
        <f>IF(A3002="","",H3002+I3002)</f>
        <v/>
      </c>
      <c r="K3002" s="14" t="n"/>
      <c r="L3002" s="14" t="n"/>
      <c r="M3002" s="14" t="n"/>
      <c r="N3002" s="14" t="n"/>
      <c r="O3002" s="20">
        <f>IF(A3002="","",SUMPRODUCT((A3002&gt;=Setup!$C$19:$C$30)*(A3002&lt;=Setup!$D$19:$D$30)*Setup!$A$19:$A$30))</f>
        <v/>
      </c>
      <c r="P3002" s="34">
        <f>IF(A3002="","",IF(G3002="Standard 15% (Box 1)",ROUND(H3002*Setup!$B$9,2),0))</f>
        <v/>
      </c>
      <c r="Q3002" s="34">
        <f>IF(A3002="","",I3002-P3002)</f>
        <v/>
      </c>
      <c r="R3002" s="23">
        <f>IF(A3002="","",IF(O3002=0,"Outside audit periods; ","")&amp;IF(G3002="","No VAT category; ","")&amp;IF(ABS(Q3002)&gt;Setup!$B$10,"VAT ≠ 15% × net; ","")&amp;IF(AND(F3002="B2B - VAT registered",NOT(AND(LEN(E3002)=15,LEFT(E3002,1)="3",RIGHT(E3002,1)="3",ISNUMBER(--E3002)))),"Invalid/missing customer VAT no; ","")&amp;IF(L3002&lt;&gt;"Yes","Not reported/cleared on FATOORA; ","")&amp;IF(AND(OR(G3002="Zero-rated domestic (Box 3)",G3002="Export (Box 4)"),N3002=""),"Zero-rate/export evidence missing; ","")&amp;IF(AND(C3002="Credit Note",H3002&gt;0),"Credit note should be negative; ","")&amp;IF(AND(C3002="Simplified Tax Invoice",F3002="B2B - VAT registered"),"Simplified invoice issued to VAT-registered B2B; ",""))</f>
        <v/>
      </c>
    </row>
    <row r="3003">
      <c r="A3003" s="17" t="n"/>
      <c r="B3003" s="14" t="n"/>
      <c r="C3003" s="14" t="n"/>
      <c r="D3003" s="14" t="n"/>
      <c r="E3003" s="16" t="n"/>
      <c r="F3003" s="14" t="n"/>
      <c r="G3003" s="14" t="n"/>
      <c r="H3003" s="19" t="n"/>
      <c r="I3003" s="19" t="n"/>
      <c r="J3003" s="34">
        <f>IF(A3003="","",H3003+I3003)</f>
        <v/>
      </c>
      <c r="K3003" s="14" t="n"/>
      <c r="L3003" s="14" t="n"/>
      <c r="M3003" s="14" t="n"/>
      <c r="N3003" s="14" t="n"/>
      <c r="O3003" s="20">
        <f>IF(A3003="","",SUMPRODUCT((A3003&gt;=Setup!$C$19:$C$30)*(A3003&lt;=Setup!$D$19:$D$30)*Setup!$A$19:$A$30))</f>
        <v/>
      </c>
      <c r="P3003" s="34">
        <f>IF(A3003="","",IF(G3003="Standard 15% (Box 1)",ROUND(H3003*Setup!$B$9,2),0))</f>
        <v/>
      </c>
      <c r="Q3003" s="34">
        <f>IF(A3003="","",I3003-P3003)</f>
        <v/>
      </c>
      <c r="R3003" s="23">
        <f>IF(A3003="","",IF(O3003=0,"Outside audit periods; ","")&amp;IF(G3003="","No VAT category; ","")&amp;IF(ABS(Q3003)&gt;Setup!$B$10,"VAT ≠ 15% × net; ","")&amp;IF(AND(F3003="B2B - VAT registered",NOT(AND(LEN(E3003)=15,LEFT(E3003,1)="3",RIGHT(E3003,1)="3",ISNUMBER(--E3003)))),"Invalid/missing customer VAT no; ","")&amp;IF(L3003&lt;&gt;"Yes","Not reported/cleared on FATOORA; ","")&amp;IF(AND(OR(G3003="Zero-rated domestic (Box 3)",G3003="Export (Box 4)"),N3003=""),"Zero-rate/export evidence missing; ","")&amp;IF(AND(C3003="Credit Note",H3003&gt;0),"Credit note should be negative; ","")&amp;IF(AND(C3003="Simplified Tax Invoice",F3003="B2B - VAT registered"),"Simplified invoice issued to VAT-registered B2B; ",""))</f>
        <v/>
      </c>
    </row>
    <row r="3004">
      <c r="A3004" s="17" t="n"/>
      <c r="B3004" s="14" t="n"/>
      <c r="C3004" s="14" t="n"/>
      <c r="D3004" s="14" t="n"/>
      <c r="E3004" s="16" t="n"/>
      <c r="F3004" s="14" t="n"/>
      <c r="G3004" s="14" t="n"/>
      <c r="H3004" s="19" t="n"/>
      <c r="I3004" s="19" t="n"/>
      <c r="J3004" s="34">
        <f>IF(A3004="","",H3004+I3004)</f>
        <v/>
      </c>
      <c r="K3004" s="14" t="n"/>
      <c r="L3004" s="14" t="n"/>
      <c r="M3004" s="14" t="n"/>
      <c r="N3004" s="14" t="n"/>
      <c r="O3004" s="20">
        <f>IF(A3004="","",SUMPRODUCT((A3004&gt;=Setup!$C$19:$C$30)*(A3004&lt;=Setup!$D$19:$D$30)*Setup!$A$19:$A$30))</f>
        <v/>
      </c>
      <c r="P3004" s="34">
        <f>IF(A3004="","",IF(G3004="Standard 15% (Box 1)",ROUND(H3004*Setup!$B$9,2),0))</f>
        <v/>
      </c>
      <c r="Q3004" s="34">
        <f>IF(A3004="","",I3004-P3004)</f>
        <v/>
      </c>
      <c r="R3004" s="23">
        <f>IF(A3004="","",IF(O3004=0,"Outside audit periods; ","")&amp;IF(G3004="","No VAT category; ","")&amp;IF(ABS(Q3004)&gt;Setup!$B$10,"VAT ≠ 15% × net; ","")&amp;IF(AND(F3004="B2B - VAT registered",NOT(AND(LEN(E3004)=15,LEFT(E3004,1)="3",RIGHT(E3004,1)="3",ISNUMBER(--E3004)))),"Invalid/missing customer VAT no; ","")&amp;IF(L3004&lt;&gt;"Yes","Not reported/cleared on FATOORA; ","")&amp;IF(AND(OR(G3004="Zero-rated domestic (Box 3)",G3004="Export (Box 4)"),N3004=""),"Zero-rate/export evidence missing; ","")&amp;IF(AND(C3004="Credit Note",H3004&gt;0),"Credit note should be negative; ","")&amp;IF(AND(C3004="Simplified Tax Invoice",F3004="B2B - VAT registered"),"Simplified invoice issued to VAT-registered B2B; ",""))</f>
        <v/>
      </c>
    </row>
    <row r="3005">
      <c r="A3005" s="17" t="n"/>
      <c r="B3005" s="14" t="n"/>
      <c r="C3005" s="14" t="n"/>
      <c r="D3005" s="14" t="n"/>
      <c r="E3005" s="16" t="n"/>
      <c r="F3005" s="14" t="n"/>
      <c r="G3005" s="14" t="n"/>
      <c r="H3005" s="19" t="n"/>
      <c r="I3005" s="19" t="n"/>
      <c r="J3005" s="34">
        <f>IF(A3005="","",H3005+I3005)</f>
        <v/>
      </c>
      <c r="K3005" s="14" t="n"/>
      <c r="L3005" s="14" t="n"/>
      <c r="M3005" s="14" t="n"/>
      <c r="N3005" s="14" t="n"/>
      <c r="O3005" s="20">
        <f>IF(A3005="","",SUMPRODUCT((A3005&gt;=Setup!$C$19:$C$30)*(A3005&lt;=Setup!$D$19:$D$30)*Setup!$A$19:$A$30))</f>
        <v/>
      </c>
      <c r="P3005" s="34">
        <f>IF(A3005="","",IF(G3005="Standard 15% (Box 1)",ROUND(H3005*Setup!$B$9,2),0))</f>
        <v/>
      </c>
      <c r="Q3005" s="34">
        <f>IF(A3005="","",I3005-P3005)</f>
        <v/>
      </c>
      <c r="R3005" s="23">
        <f>IF(A3005="","",IF(O3005=0,"Outside audit periods; ","")&amp;IF(G3005="","No VAT category; ","")&amp;IF(ABS(Q3005)&gt;Setup!$B$10,"VAT ≠ 15% × net; ","")&amp;IF(AND(F3005="B2B - VAT registered",NOT(AND(LEN(E3005)=15,LEFT(E3005,1)="3",RIGHT(E3005,1)="3",ISNUMBER(--E3005)))),"Invalid/missing customer VAT no; ","")&amp;IF(L3005&lt;&gt;"Yes","Not reported/cleared on FATOORA; ","")&amp;IF(AND(OR(G3005="Zero-rated domestic (Box 3)",G3005="Export (Box 4)"),N3005=""),"Zero-rate/export evidence missing; ","")&amp;IF(AND(C3005="Credit Note",H3005&gt;0),"Credit note should be negative; ","")&amp;IF(AND(C3005="Simplified Tax Invoice",F3005="B2B - VAT registered"),"Simplified invoice issued to VAT-registered B2B; ",""))</f>
        <v/>
      </c>
    </row>
    <row r="3006">
      <c r="A3006" s="17" t="n"/>
      <c r="B3006" s="14" t="n"/>
      <c r="C3006" s="14" t="n"/>
      <c r="D3006" s="14" t="n"/>
      <c r="E3006" s="16" t="n"/>
      <c r="F3006" s="14" t="n"/>
      <c r="G3006" s="14" t="n"/>
      <c r="H3006" s="19" t="n"/>
      <c r="I3006" s="19" t="n"/>
      <c r="J3006" s="34">
        <f>IF(A3006="","",H3006+I3006)</f>
        <v/>
      </c>
      <c r="K3006" s="14" t="n"/>
      <c r="L3006" s="14" t="n"/>
      <c r="M3006" s="14" t="n"/>
      <c r="N3006" s="14" t="n"/>
      <c r="O3006" s="20">
        <f>IF(A3006="","",SUMPRODUCT((A3006&gt;=Setup!$C$19:$C$30)*(A3006&lt;=Setup!$D$19:$D$30)*Setup!$A$19:$A$30))</f>
        <v/>
      </c>
      <c r="P3006" s="34">
        <f>IF(A3006="","",IF(G3006="Standard 15% (Box 1)",ROUND(H3006*Setup!$B$9,2),0))</f>
        <v/>
      </c>
      <c r="Q3006" s="34">
        <f>IF(A3006="","",I3006-P3006)</f>
        <v/>
      </c>
      <c r="R3006" s="23">
        <f>IF(A3006="","",IF(O3006=0,"Outside audit periods; ","")&amp;IF(G3006="","No VAT category; ","")&amp;IF(ABS(Q3006)&gt;Setup!$B$10,"VAT ≠ 15% × net; ","")&amp;IF(AND(F3006="B2B - VAT registered",NOT(AND(LEN(E3006)=15,LEFT(E3006,1)="3",RIGHT(E3006,1)="3",ISNUMBER(--E3006)))),"Invalid/missing customer VAT no; ","")&amp;IF(L3006&lt;&gt;"Yes","Not reported/cleared on FATOORA; ","")&amp;IF(AND(OR(G3006="Zero-rated domestic (Box 3)",G3006="Export (Box 4)"),N3006=""),"Zero-rate/export evidence missing; ","")&amp;IF(AND(C3006="Credit Note",H3006&gt;0),"Credit note should be negative; ","")&amp;IF(AND(C3006="Simplified Tax Invoice",F3006="B2B - VAT registered"),"Simplified invoice issued to VAT-registered B2B; ",""))</f>
        <v/>
      </c>
    </row>
    <row r="3007">
      <c r="A3007" s="17" t="n"/>
      <c r="B3007" s="14" t="n"/>
      <c r="C3007" s="14" t="n"/>
      <c r="D3007" s="14" t="n"/>
      <c r="E3007" s="16" t="n"/>
      <c r="F3007" s="14" t="n"/>
      <c r="G3007" s="14" t="n"/>
      <c r="H3007" s="19" t="n"/>
      <c r="I3007" s="19" t="n"/>
      <c r="J3007" s="34">
        <f>IF(A3007="","",H3007+I3007)</f>
        <v/>
      </c>
      <c r="K3007" s="14" t="n"/>
      <c r="L3007" s="14" t="n"/>
      <c r="M3007" s="14" t="n"/>
      <c r="N3007" s="14" t="n"/>
      <c r="O3007" s="20">
        <f>IF(A3007="","",SUMPRODUCT((A3007&gt;=Setup!$C$19:$C$30)*(A3007&lt;=Setup!$D$19:$D$30)*Setup!$A$19:$A$30))</f>
        <v/>
      </c>
      <c r="P3007" s="34">
        <f>IF(A3007="","",IF(G3007="Standard 15% (Box 1)",ROUND(H3007*Setup!$B$9,2),0))</f>
        <v/>
      </c>
      <c r="Q3007" s="34">
        <f>IF(A3007="","",I3007-P3007)</f>
        <v/>
      </c>
      <c r="R3007" s="23">
        <f>IF(A3007="","",IF(O3007=0,"Outside audit periods; ","")&amp;IF(G3007="","No VAT category; ","")&amp;IF(ABS(Q3007)&gt;Setup!$B$10,"VAT ≠ 15% × net; ","")&amp;IF(AND(F3007="B2B - VAT registered",NOT(AND(LEN(E3007)=15,LEFT(E3007,1)="3",RIGHT(E3007,1)="3",ISNUMBER(--E3007)))),"Invalid/missing customer VAT no; ","")&amp;IF(L3007&lt;&gt;"Yes","Not reported/cleared on FATOORA; ","")&amp;IF(AND(OR(G3007="Zero-rated domestic (Box 3)",G3007="Export (Box 4)"),N3007=""),"Zero-rate/export evidence missing; ","")&amp;IF(AND(C3007="Credit Note",H3007&gt;0),"Credit note should be negative; ","")&amp;IF(AND(C3007="Simplified Tax Invoice",F3007="B2B - VAT registered"),"Simplified invoice issued to VAT-registered B2B; ",""))</f>
        <v/>
      </c>
    </row>
    <row r="3008">
      <c r="A3008" s="17" t="n"/>
      <c r="B3008" s="14" t="n"/>
      <c r="C3008" s="14" t="n"/>
      <c r="D3008" s="14" t="n"/>
      <c r="E3008" s="16" t="n"/>
      <c r="F3008" s="14" t="n"/>
      <c r="G3008" s="14" t="n"/>
      <c r="H3008" s="19" t="n"/>
      <c r="I3008" s="19" t="n"/>
      <c r="J3008" s="34">
        <f>IF(A3008="","",H3008+I3008)</f>
        <v/>
      </c>
      <c r="K3008" s="14" t="n"/>
      <c r="L3008" s="14" t="n"/>
      <c r="M3008" s="14" t="n"/>
      <c r="N3008" s="14" t="n"/>
      <c r="O3008" s="20">
        <f>IF(A3008="","",SUMPRODUCT((A3008&gt;=Setup!$C$19:$C$30)*(A3008&lt;=Setup!$D$19:$D$30)*Setup!$A$19:$A$30))</f>
        <v/>
      </c>
      <c r="P3008" s="34">
        <f>IF(A3008="","",IF(G3008="Standard 15% (Box 1)",ROUND(H3008*Setup!$B$9,2),0))</f>
        <v/>
      </c>
      <c r="Q3008" s="34">
        <f>IF(A3008="","",I3008-P3008)</f>
        <v/>
      </c>
      <c r="R3008" s="23">
        <f>IF(A3008="","",IF(O3008=0,"Outside audit periods; ","")&amp;IF(G3008="","No VAT category; ","")&amp;IF(ABS(Q3008)&gt;Setup!$B$10,"VAT ≠ 15% × net; ","")&amp;IF(AND(F3008="B2B - VAT registered",NOT(AND(LEN(E3008)=15,LEFT(E3008,1)="3",RIGHT(E3008,1)="3",ISNUMBER(--E3008)))),"Invalid/missing customer VAT no; ","")&amp;IF(L3008&lt;&gt;"Yes","Not reported/cleared on FATOORA; ","")&amp;IF(AND(OR(G3008="Zero-rated domestic (Box 3)",G3008="Export (Box 4)"),N3008=""),"Zero-rate/export evidence missing; ","")&amp;IF(AND(C3008="Credit Note",H3008&gt;0),"Credit note should be negative; ","")&amp;IF(AND(C3008="Simplified Tax Invoice",F3008="B2B - VAT registered"),"Simplified invoice issued to VAT-registered B2B; ",""))</f>
        <v/>
      </c>
    </row>
    <row r="3009">
      <c r="A3009" s="17" t="n"/>
      <c r="B3009" s="14" t="n"/>
      <c r="C3009" s="14" t="n"/>
      <c r="D3009" s="14" t="n"/>
      <c r="E3009" s="16" t="n"/>
      <c r="F3009" s="14" t="n"/>
      <c r="G3009" s="14" t="n"/>
      <c r="H3009" s="19" t="n"/>
      <c r="I3009" s="19" t="n"/>
      <c r="J3009" s="34">
        <f>IF(A3009="","",H3009+I3009)</f>
        <v/>
      </c>
      <c r="K3009" s="14" t="n"/>
      <c r="L3009" s="14" t="n"/>
      <c r="M3009" s="14" t="n"/>
      <c r="N3009" s="14" t="n"/>
      <c r="O3009" s="20">
        <f>IF(A3009="","",SUMPRODUCT((A3009&gt;=Setup!$C$19:$C$30)*(A3009&lt;=Setup!$D$19:$D$30)*Setup!$A$19:$A$30))</f>
        <v/>
      </c>
      <c r="P3009" s="34">
        <f>IF(A3009="","",IF(G3009="Standard 15% (Box 1)",ROUND(H3009*Setup!$B$9,2),0))</f>
        <v/>
      </c>
      <c r="Q3009" s="34">
        <f>IF(A3009="","",I3009-P3009)</f>
        <v/>
      </c>
      <c r="R3009" s="23">
        <f>IF(A3009="","",IF(O3009=0,"Outside audit periods; ","")&amp;IF(G3009="","No VAT category; ","")&amp;IF(ABS(Q3009)&gt;Setup!$B$10,"VAT ≠ 15% × net; ","")&amp;IF(AND(F3009="B2B - VAT registered",NOT(AND(LEN(E3009)=15,LEFT(E3009,1)="3",RIGHT(E3009,1)="3",ISNUMBER(--E3009)))),"Invalid/missing customer VAT no; ","")&amp;IF(L3009&lt;&gt;"Yes","Not reported/cleared on FATOORA; ","")&amp;IF(AND(OR(G3009="Zero-rated domestic (Box 3)",G3009="Export (Box 4)"),N3009=""),"Zero-rate/export evidence missing; ","")&amp;IF(AND(C3009="Credit Note",H3009&gt;0),"Credit note should be negative; ","")&amp;IF(AND(C3009="Simplified Tax Invoice",F3009="B2B - VAT registered"),"Simplified invoice issued to VAT-registered B2B; ",""))</f>
        <v/>
      </c>
    </row>
    <row r="3010">
      <c r="A3010" s="17" t="n"/>
      <c r="B3010" s="14" t="n"/>
      <c r="C3010" s="14" t="n"/>
      <c r="D3010" s="14" t="n"/>
      <c r="E3010" s="16" t="n"/>
      <c r="F3010" s="14" t="n"/>
      <c r="G3010" s="14" t="n"/>
      <c r="H3010" s="19" t="n"/>
      <c r="I3010" s="19" t="n"/>
      <c r="J3010" s="34">
        <f>IF(A3010="","",H3010+I3010)</f>
        <v/>
      </c>
      <c r="K3010" s="14" t="n"/>
      <c r="L3010" s="14" t="n"/>
      <c r="M3010" s="14" t="n"/>
      <c r="N3010" s="14" t="n"/>
      <c r="O3010" s="20">
        <f>IF(A3010="","",SUMPRODUCT((A3010&gt;=Setup!$C$19:$C$30)*(A3010&lt;=Setup!$D$19:$D$30)*Setup!$A$19:$A$30))</f>
        <v/>
      </c>
      <c r="P3010" s="34">
        <f>IF(A3010="","",IF(G3010="Standard 15% (Box 1)",ROUND(H3010*Setup!$B$9,2),0))</f>
        <v/>
      </c>
      <c r="Q3010" s="34">
        <f>IF(A3010="","",I3010-P3010)</f>
        <v/>
      </c>
      <c r="R3010" s="23">
        <f>IF(A3010="","",IF(O3010=0,"Outside audit periods; ","")&amp;IF(G3010="","No VAT category; ","")&amp;IF(ABS(Q3010)&gt;Setup!$B$10,"VAT ≠ 15% × net; ","")&amp;IF(AND(F3010="B2B - VAT registered",NOT(AND(LEN(E3010)=15,LEFT(E3010,1)="3",RIGHT(E3010,1)="3",ISNUMBER(--E3010)))),"Invalid/missing customer VAT no; ","")&amp;IF(L3010&lt;&gt;"Yes","Not reported/cleared on FATOORA; ","")&amp;IF(AND(OR(G3010="Zero-rated domestic (Box 3)",G3010="Export (Box 4)"),N3010=""),"Zero-rate/export evidence missing; ","")&amp;IF(AND(C3010="Credit Note",H3010&gt;0),"Credit note should be negative; ","")&amp;IF(AND(C3010="Simplified Tax Invoice",F3010="B2B - VAT registered"),"Simplified invoice issued to VAT-registered B2B; ",""))</f>
        <v/>
      </c>
    </row>
    <row r="3011">
      <c r="A3011" s="17" t="n"/>
      <c r="B3011" s="14" t="n"/>
      <c r="C3011" s="14" t="n"/>
      <c r="D3011" s="14" t="n"/>
      <c r="E3011" s="16" t="n"/>
      <c r="F3011" s="14" t="n"/>
      <c r="G3011" s="14" t="n"/>
      <c r="H3011" s="19" t="n"/>
      <c r="I3011" s="19" t="n"/>
      <c r="J3011" s="34">
        <f>IF(A3011="","",H3011+I3011)</f>
        <v/>
      </c>
      <c r="K3011" s="14" t="n"/>
      <c r="L3011" s="14" t="n"/>
      <c r="M3011" s="14" t="n"/>
      <c r="N3011" s="14" t="n"/>
      <c r="O3011" s="20">
        <f>IF(A3011="","",SUMPRODUCT((A3011&gt;=Setup!$C$19:$C$30)*(A3011&lt;=Setup!$D$19:$D$30)*Setup!$A$19:$A$30))</f>
        <v/>
      </c>
      <c r="P3011" s="34">
        <f>IF(A3011="","",IF(G3011="Standard 15% (Box 1)",ROUND(H3011*Setup!$B$9,2),0))</f>
        <v/>
      </c>
      <c r="Q3011" s="34">
        <f>IF(A3011="","",I3011-P3011)</f>
        <v/>
      </c>
      <c r="R3011" s="23">
        <f>IF(A3011="","",IF(O3011=0,"Outside audit periods; ","")&amp;IF(G3011="","No VAT category; ","")&amp;IF(ABS(Q3011)&gt;Setup!$B$10,"VAT ≠ 15% × net; ","")&amp;IF(AND(F3011="B2B - VAT registered",NOT(AND(LEN(E3011)=15,LEFT(E3011,1)="3",RIGHT(E3011,1)="3",ISNUMBER(--E3011)))),"Invalid/missing customer VAT no; ","")&amp;IF(L3011&lt;&gt;"Yes","Not reported/cleared on FATOORA; ","")&amp;IF(AND(OR(G3011="Zero-rated domestic (Box 3)",G3011="Export (Box 4)"),N3011=""),"Zero-rate/export evidence missing; ","")&amp;IF(AND(C3011="Credit Note",H3011&gt;0),"Credit note should be negative; ","")&amp;IF(AND(C3011="Simplified Tax Invoice",F3011="B2B - VAT registered"),"Simplified invoice issued to VAT-registered B2B; ",""))</f>
        <v/>
      </c>
    </row>
    <row r="3012">
      <c r="A3012" s="17" t="n"/>
      <c r="B3012" s="14" t="n"/>
      <c r="C3012" s="14" t="n"/>
      <c r="D3012" s="14" t="n"/>
      <c r="E3012" s="16" t="n"/>
      <c r="F3012" s="14" t="n"/>
      <c r="G3012" s="14" t="n"/>
      <c r="H3012" s="19" t="n"/>
      <c r="I3012" s="19" t="n"/>
      <c r="J3012" s="34">
        <f>IF(A3012="","",H3012+I3012)</f>
        <v/>
      </c>
      <c r="K3012" s="14" t="n"/>
      <c r="L3012" s="14" t="n"/>
      <c r="M3012" s="14" t="n"/>
      <c r="N3012" s="14" t="n"/>
      <c r="O3012" s="20">
        <f>IF(A3012="","",SUMPRODUCT((A3012&gt;=Setup!$C$19:$C$30)*(A3012&lt;=Setup!$D$19:$D$30)*Setup!$A$19:$A$30))</f>
        <v/>
      </c>
      <c r="P3012" s="34">
        <f>IF(A3012="","",IF(G3012="Standard 15% (Box 1)",ROUND(H3012*Setup!$B$9,2),0))</f>
        <v/>
      </c>
      <c r="Q3012" s="34">
        <f>IF(A3012="","",I3012-P3012)</f>
        <v/>
      </c>
      <c r="R3012" s="23">
        <f>IF(A3012="","",IF(O3012=0,"Outside audit periods; ","")&amp;IF(G3012="","No VAT category; ","")&amp;IF(ABS(Q3012)&gt;Setup!$B$10,"VAT ≠ 15% × net; ","")&amp;IF(AND(F3012="B2B - VAT registered",NOT(AND(LEN(E3012)=15,LEFT(E3012,1)="3",RIGHT(E3012,1)="3",ISNUMBER(--E3012)))),"Invalid/missing customer VAT no; ","")&amp;IF(L3012&lt;&gt;"Yes","Not reported/cleared on FATOORA; ","")&amp;IF(AND(OR(G3012="Zero-rated domestic (Box 3)",G3012="Export (Box 4)"),N3012=""),"Zero-rate/export evidence missing; ","")&amp;IF(AND(C3012="Credit Note",H3012&gt;0),"Credit note should be negative; ","")&amp;IF(AND(C3012="Simplified Tax Invoice",F3012="B2B - VAT registered"),"Simplified invoice issued to VAT-registered B2B; ",""))</f>
        <v/>
      </c>
    </row>
    <row r="3013">
      <c r="A3013" s="17" t="n"/>
      <c r="B3013" s="14" t="n"/>
      <c r="C3013" s="14" t="n"/>
      <c r="D3013" s="14" t="n"/>
      <c r="E3013" s="16" t="n"/>
      <c r="F3013" s="14" t="n"/>
      <c r="G3013" s="14" t="n"/>
      <c r="H3013" s="19" t="n"/>
      <c r="I3013" s="19" t="n"/>
      <c r="J3013" s="34">
        <f>IF(A3013="","",H3013+I3013)</f>
        <v/>
      </c>
      <c r="K3013" s="14" t="n"/>
      <c r="L3013" s="14" t="n"/>
      <c r="M3013" s="14" t="n"/>
      <c r="N3013" s="14" t="n"/>
      <c r="O3013" s="20">
        <f>IF(A3013="","",SUMPRODUCT((A3013&gt;=Setup!$C$19:$C$30)*(A3013&lt;=Setup!$D$19:$D$30)*Setup!$A$19:$A$30))</f>
        <v/>
      </c>
      <c r="P3013" s="34">
        <f>IF(A3013="","",IF(G3013="Standard 15% (Box 1)",ROUND(H3013*Setup!$B$9,2),0))</f>
        <v/>
      </c>
      <c r="Q3013" s="34">
        <f>IF(A3013="","",I3013-P3013)</f>
        <v/>
      </c>
      <c r="R3013" s="23">
        <f>IF(A3013="","",IF(O3013=0,"Outside audit periods; ","")&amp;IF(G3013="","No VAT category; ","")&amp;IF(ABS(Q3013)&gt;Setup!$B$10,"VAT ≠ 15% × net; ","")&amp;IF(AND(F3013="B2B - VAT registered",NOT(AND(LEN(E3013)=15,LEFT(E3013,1)="3",RIGHT(E3013,1)="3",ISNUMBER(--E3013)))),"Invalid/missing customer VAT no; ","")&amp;IF(L3013&lt;&gt;"Yes","Not reported/cleared on FATOORA; ","")&amp;IF(AND(OR(G3013="Zero-rated domestic (Box 3)",G3013="Export (Box 4)"),N3013=""),"Zero-rate/export evidence missing; ","")&amp;IF(AND(C3013="Credit Note",H3013&gt;0),"Credit note should be negative; ","")&amp;IF(AND(C3013="Simplified Tax Invoice",F3013="B2B - VAT registered"),"Simplified invoice issued to VAT-registered B2B; ",""))</f>
        <v/>
      </c>
    </row>
    <row r="3014">
      <c r="A3014" s="17" t="n"/>
      <c r="B3014" s="14" t="n"/>
      <c r="C3014" s="14" t="n"/>
      <c r="D3014" s="14" t="n"/>
      <c r="E3014" s="16" t="n"/>
      <c r="F3014" s="14" t="n"/>
      <c r="G3014" s="14" t="n"/>
      <c r="H3014" s="19" t="n"/>
      <c r="I3014" s="19" t="n"/>
      <c r="J3014" s="34">
        <f>IF(A3014="","",H3014+I3014)</f>
        <v/>
      </c>
      <c r="K3014" s="14" t="n"/>
      <c r="L3014" s="14" t="n"/>
      <c r="M3014" s="14" t="n"/>
      <c r="N3014" s="14" t="n"/>
      <c r="O3014" s="20">
        <f>IF(A3014="","",SUMPRODUCT((A3014&gt;=Setup!$C$19:$C$30)*(A3014&lt;=Setup!$D$19:$D$30)*Setup!$A$19:$A$30))</f>
        <v/>
      </c>
      <c r="P3014" s="34">
        <f>IF(A3014="","",IF(G3014="Standard 15% (Box 1)",ROUND(H3014*Setup!$B$9,2),0))</f>
        <v/>
      </c>
      <c r="Q3014" s="34">
        <f>IF(A3014="","",I3014-P3014)</f>
        <v/>
      </c>
      <c r="R3014" s="23">
        <f>IF(A3014="","",IF(O3014=0,"Outside audit periods; ","")&amp;IF(G3014="","No VAT category; ","")&amp;IF(ABS(Q3014)&gt;Setup!$B$10,"VAT ≠ 15% × net; ","")&amp;IF(AND(F3014="B2B - VAT registered",NOT(AND(LEN(E3014)=15,LEFT(E3014,1)="3",RIGHT(E3014,1)="3",ISNUMBER(--E3014)))),"Invalid/missing customer VAT no; ","")&amp;IF(L3014&lt;&gt;"Yes","Not reported/cleared on FATOORA; ","")&amp;IF(AND(OR(G3014="Zero-rated domestic (Box 3)",G3014="Export (Box 4)"),N3014=""),"Zero-rate/export evidence missing; ","")&amp;IF(AND(C3014="Credit Note",H3014&gt;0),"Credit note should be negative; ","")&amp;IF(AND(C3014="Simplified Tax Invoice",F3014="B2B - VAT registered"),"Simplified invoice issued to VAT-registered B2B; ",""))</f>
        <v/>
      </c>
    </row>
    <row r="3015">
      <c r="A3015" s="17" t="n"/>
      <c r="B3015" s="14" t="n"/>
      <c r="C3015" s="14" t="n"/>
      <c r="D3015" s="14" t="n"/>
      <c r="E3015" s="16" t="n"/>
      <c r="F3015" s="14" t="n"/>
      <c r="G3015" s="14" t="n"/>
      <c r="H3015" s="19" t="n"/>
      <c r="I3015" s="19" t="n"/>
      <c r="J3015" s="34">
        <f>IF(A3015="","",H3015+I3015)</f>
        <v/>
      </c>
      <c r="K3015" s="14" t="n"/>
      <c r="L3015" s="14" t="n"/>
      <c r="M3015" s="14" t="n"/>
      <c r="N3015" s="14" t="n"/>
      <c r="O3015" s="20">
        <f>IF(A3015="","",SUMPRODUCT((A3015&gt;=Setup!$C$19:$C$30)*(A3015&lt;=Setup!$D$19:$D$30)*Setup!$A$19:$A$30))</f>
        <v/>
      </c>
      <c r="P3015" s="34">
        <f>IF(A3015="","",IF(G3015="Standard 15% (Box 1)",ROUND(H3015*Setup!$B$9,2),0))</f>
        <v/>
      </c>
      <c r="Q3015" s="34">
        <f>IF(A3015="","",I3015-P3015)</f>
        <v/>
      </c>
      <c r="R3015" s="23">
        <f>IF(A3015="","",IF(O3015=0,"Outside audit periods; ","")&amp;IF(G3015="","No VAT category; ","")&amp;IF(ABS(Q3015)&gt;Setup!$B$10,"VAT ≠ 15% × net; ","")&amp;IF(AND(F3015="B2B - VAT registered",NOT(AND(LEN(E3015)=15,LEFT(E3015,1)="3",RIGHT(E3015,1)="3",ISNUMBER(--E3015)))),"Invalid/missing customer VAT no; ","")&amp;IF(L3015&lt;&gt;"Yes","Not reported/cleared on FATOORA; ","")&amp;IF(AND(OR(G3015="Zero-rated domestic (Box 3)",G3015="Export (Box 4)"),N3015=""),"Zero-rate/export evidence missing; ","")&amp;IF(AND(C3015="Credit Note",H3015&gt;0),"Credit note should be negative; ","")&amp;IF(AND(C3015="Simplified Tax Invoice",F3015="B2B - VAT registered"),"Simplified invoice issued to VAT-registered B2B; ",""))</f>
        <v/>
      </c>
    </row>
    <row r="3016">
      <c r="A3016" s="17" t="n"/>
      <c r="B3016" s="14" t="n"/>
      <c r="C3016" s="14" t="n"/>
      <c r="D3016" s="14" t="n"/>
      <c r="E3016" s="16" t="n"/>
      <c r="F3016" s="14" t="n"/>
      <c r="G3016" s="14" t="n"/>
      <c r="H3016" s="19" t="n"/>
      <c r="I3016" s="19" t="n"/>
      <c r="J3016" s="34">
        <f>IF(A3016="","",H3016+I3016)</f>
        <v/>
      </c>
      <c r="K3016" s="14" t="n"/>
      <c r="L3016" s="14" t="n"/>
      <c r="M3016" s="14" t="n"/>
      <c r="N3016" s="14" t="n"/>
      <c r="O3016" s="20">
        <f>IF(A3016="","",SUMPRODUCT((A3016&gt;=Setup!$C$19:$C$30)*(A3016&lt;=Setup!$D$19:$D$30)*Setup!$A$19:$A$30))</f>
        <v/>
      </c>
      <c r="P3016" s="34">
        <f>IF(A3016="","",IF(G3016="Standard 15% (Box 1)",ROUND(H3016*Setup!$B$9,2),0))</f>
        <v/>
      </c>
      <c r="Q3016" s="34">
        <f>IF(A3016="","",I3016-P3016)</f>
        <v/>
      </c>
      <c r="R3016" s="23">
        <f>IF(A3016="","",IF(O3016=0,"Outside audit periods; ","")&amp;IF(G3016="","No VAT category; ","")&amp;IF(ABS(Q3016)&gt;Setup!$B$10,"VAT ≠ 15% × net; ","")&amp;IF(AND(F3016="B2B - VAT registered",NOT(AND(LEN(E3016)=15,LEFT(E3016,1)="3",RIGHT(E3016,1)="3",ISNUMBER(--E3016)))),"Invalid/missing customer VAT no; ","")&amp;IF(L3016&lt;&gt;"Yes","Not reported/cleared on FATOORA; ","")&amp;IF(AND(OR(G3016="Zero-rated domestic (Box 3)",G3016="Export (Box 4)"),N3016=""),"Zero-rate/export evidence missing; ","")&amp;IF(AND(C3016="Credit Note",H3016&gt;0),"Credit note should be negative; ","")&amp;IF(AND(C3016="Simplified Tax Invoice",F3016="B2B - VAT registered"),"Simplified invoice issued to VAT-registered B2B; ",""))</f>
        <v/>
      </c>
    </row>
    <row r="3017">
      <c r="A3017" s="17" t="n"/>
      <c r="B3017" s="14" t="n"/>
      <c r="C3017" s="14" t="n"/>
      <c r="D3017" s="14" t="n"/>
      <c r="E3017" s="16" t="n"/>
      <c r="F3017" s="14" t="n"/>
      <c r="G3017" s="14" t="n"/>
      <c r="H3017" s="19" t="n"/>
      <c r="I3017" s="19" t="n"/>
      <c r="J3017" s="34">
        <f>IF(A3017="","",H3017+I3017)</f>
        <v/>
      </c>
      <c r="K3017" s="14" t="n"/>
      <c r="L3017" s="14" t="n"/>
      <c r="M3017" s="14" t="n"/>
      <c r="N3017" s="14" t="n"/>
      <c r="O3017" s="20">
        <f>IF(A3017="","",SUMPRODUCT((A3017&gt;=Setup!$C$19:$C$30)*(A3017&lt;=Setup!$D$19:$D$30)*Setup!$A$19:$A$30))</f>
        <v/>
      </c>
      <c r="P3017" s="34">
        <f>IF(A3017="","",IF(G3017="Standard 15% (Box 1)",ROUND(H3017*Setup!$B$9,2),0))</f>
        <v/>
      </c>
      <c r="Q3017" s="34">
        <f>IF(A3017="","",I3017-P3017)</f>
        <v/>
      </c>
      <c r="R3017" s="23">
        <f>IF(A3017="","",IF(O3017=0,"Outside audit periods; ","")&amp;IF(G3017="","No VAT category; ","")&amp;IF(ABS(Q3017)&gt;Setup!$B$10,"VAT ≠ 15% × net; ","")&amp;IF(AND(F3017="B2B - VAT registered",NOT(AND(LEN(E3017)=15,LEFT(E3017,1)="3",RIGHT(E3017,1)="3",ISNUMBER(--E3017)))),"Invalid/missing customer VAT no; ","")&amp;IF(L3017&lt;&gt;"Yes","Not reported/cleared on FATOORA; ","")&amp;IF(AND(OR(G3017="Zero-rated domestic (Box 3)",G3017="Export (Box 4)"),N3017=""),"Zero-rate/export evidence missing; ","")&amp;IF(AND(C3017="Credit Note",H3017&gt;0),"Credit note should be negative; ","")&amp;IF(AND(C3017="Simplified Tax Invoice",F3017="B2B - VAT registered"),"Simplified invoice issued to VAT-registered B2B; ",""))</f>
        <v/>
      </c>
    </row>
    <row r="3018">
      <c r="A3018" s="17" t="n"/>
      <c r="B3018" s="14" t="n"/>
      <c r="C3018" s="14" t="n"/>
      <c r="D3018" s="14" t="n"/>
      <c r="E3018" s="16" t="n"/>
      <c r="F3018" s="14" t="n"/>
      <c r="G3018" s="14" t="n"/>
      <c r="H3018" s="19" t="n"/>
      <c r="I3018" s="19" t="n"/>
      <c r="J3018" s="34">
        <f>IF(A3018="","",H3018+I3018)</f>
        <v/>
      </c>
      <c r="K3018" s="14" t="n"/>
      <c r="L3018" s="14" t="n"/>
      <c r="M3018" s="14" t="n"/>
      <c r="N3018" s="14" t="n"/>
      <c r="O3018" s="20">
        <f>IF(A3018="","",SUMPRODUCT((A3018&gt;=Setup!$C$19:$C$30)*(A3018&lt;=Setup!$D$19:$D$30)*Setup!$A$19:$A$30))</f>
        <v/>
      </c>
      <c r="P3018" s="34">
        <f>IF(A3018="","",IF(G3018="Standard 15% (Box 1)",ROUND(H3018*Setup!$B$9,2),0))</f>
        <v/>
      </c>
      <c r="Q3018" s="34">
        <f>IF(A3018="","",I3018-P3018)</f>
        <v/>
      </c>
      <c r="R3018" s="23">
        <f>IF(A3018="","",IF(O3018=0,"Outside audit periods; ","")&amp;IF(G3018="","No VAT category; ","")&amp;IF(ABS(Q3018)&gt;Setup!$B$10,"VAT ≠ 15% × net; ","")&amp;IF(AND(F3018="B2B - VAT registered",NOT(AND(LEN(E3018)=15,LEFT(E3018,1)="3",RIGHT(E3018,1)="3",ISNUMBER(--E3018)))),"Invalid/missing customer VAT no; ","")&amp;IF(L3018&lt;&gt;"Yes","Not reported/cleared on FATOORA; ","")&amp;IF(AND(OR(G3018="Zero-rated domestic (Box 3)",G3018="Export (Box 4)"),N3018=""),"Zero-rate/export evidence missing; ","")&amp;IF(AND(C3018="Credit Note",H3018&gt;0),"Credit note should be negative; ","")&amp;IF(AND(C3018="Simplified Tax Invoice",F3018="B2B - VAT registered"),"Simplified invoice issued to VAT-registered B2B; ",""))</f>
        <v/>
      </c>
    </row>
    <row r="3019">
      <c r="A3019" s="17" t="n"/>
      <c r="B3019" s="14" t="n"/>
      <c r="C3019" s="14" t="n"/>
      <c r="D3019" s="14" t="n"/>
      <c r="E3019" s="16" t="n"/>
      <c r="F3019" s="14" t="n"/>
      <c r="G3019" s="14" t="n"/>
      <c r="H3019" s="19" t="n"/>
      <c r="I3019" s="19" t="n"/>
      <c r="J3019" s="34">
        <f>IF(A3019="","",H3019+I3019)</f>
        <v/>
      </c>
      <c r="K3019" s="14" t="n"/>
      <c r="L3019" s="14" t="n"/>
      <c r="M3019" s="14" t="n"/>
      <c r="N3019" s="14" t="n"/>
      <c r="O3019" s="20">
        <f>IF(A3019="","",SUMPRODUCT((A3019&gt;=Setup!$C$19:$C$30)*(A3019&lt;=Setup!$D$19:$D$30)*Setup!$A$19:$A$30))</f>
        <v/>
      </c>
      <c r="P3019" s="34">
        <f>IF(A3019="","",IF(G3019="Standard 15% (Box 1)",ROUND(H3019*Setup!$B$9,2),0))</f>
        <v/>
      </c>
      <c r="Q3019" s="34">
        <f>IF(A3019="","",I3019-P3019)</f>
        <v/>
      </c>
      <c r="R3019" s="23">
        <f>IF(A3019="","",IF(O3019=0,"Outside audit periods; ","")&amp;IF(G3019="","No VAT category; ","")&amp;IF(ABS(Q3019)&gt;Setup!$B$10,"VAT ≠ 15% × net; ","")&amp;IF(AND(F3019="B2B - VAT registered",NOT(AND(LEN(E3019)=15,LEFT(E3019,1)="3",RIGHT(E3019,1)="3",ISNUMBER(--E3019)))),"Invalid/missing customer VAT no; ","")&amp;IF(L3019&lt;&gt;"Yes","Not reported/cleared on FATOORA; ","")&amp;IF(AND(OR(G3019="Zero-rated domestic (Box 3)",G3019="Export (Box 4)"),N3019=""),"Zero-rate/export evidence missing; ","")&amp;IF(AND(C3019="Credit Note",H3019&gt;0),"Credit note should be negative; ","")&amp;IF(AND(C3019="Simplified Tax Invoice",F3019="B2B - VAT registered"),"Simplified invoice issued to VAT-registered B2B; ",""))</f>
        <v/>
      </c>
    </row>
    <row r="3020">
      <c r="A3020" s="17" t="n"/>
      <c r="B3020" s="14" t="n"/>
      <c r="C3020" s="14" t="n"/>
      <c r="D3020" s="14" t="n"/>
      <c r="E3020" s="16" t="n"/>
      <c r="F3020" s="14" t="n"/>
      <c r="G3020" s="14" t="n"/>
      <c r="H3020" s="19" t="n"/>
      <c r="I3020" s="19" t="n"/>
      <c r="J3020" s="34">
        <f>IF(A3020="","",H3020+I3020)</f>
        <v/>
      </c>
      <c r="K3020" s="14" t="n"/>
      <c r="L3020" s="14" t="n"/>
      <c r="M3020" s="14" t="n"/>
      <c r="N3020" s="14" t="n"/>
      <c r="O3020" s="20">
        <f>IF(A3020="","",SUMPRODUCT((A3020&gt;=Setup!$C$19:$C$30)*(A3020&lt;=Setup!$D$19:$D$30)*Setup!$A$19:$A$30))</f>
        <v/>
      </c>
      <c r="P3020" s="34">
        <f>IF(A3020="","",IF(G3020="Standard 15% (Box 1)",ROUND(H3020*Setup!$B$9,2),0))</f>
        <v/>
      </c>
      <c r="Q3020" s="34">
        <f>IF(A3020="","",I3020-P3020)</f>
        <v/>
      </c>
      <c r="R3020" s="23">
        <f>IF(A3020="","",IF(O3020=0,"Outside audit periods; ","")&amp;IF(G3020="","No VAT category; ","")&amp;IF(ABS(Q3020)&gt;Setup!$B$10,"VAT ≠ 15% × net; ","")&amp;IF(AND(F3020="B2B - VAT registered",NOT(AND(LEN(E3020)=15,LEFT(E3020,1)="3",RIGHT(E3020,1)="3",ISNUMBER(--E3020)))),"Invalid/missing customer VAT no; ","")&amp;IF(L3020&lt;&gt;"Yes","Not reported/cleared on FATOORA; ","")&amp;IF(AND(OR(G3020="Zero-rated domestic (Box 3)",G3020="Export (Box 4)"),N3020=""),"Zero-rate/export evidence missing; ","")&amp;IF(AND(C3020="Credit Note",H3020&gt;0),"Credit note should be negative; ","")&amp;IF(AND(C3020="Simplified Tax Invoice",F3020="B2B - VAT registered"),"Simplified invoice issued to VAT-registered B2B; ",""))</f>
        <v/>
      </c>
    </row>
    <row r="3021">
      <c r="A3021" s="17" t="n"/>
      <c r="B3021" s="14" t="n"/>
      <c r="C3021" s="14" t="n"/>
      <c r="D3021" s="14" t="n"/>
      <c r="E3021" s="16" t="n"/>
      <c r="F3021" s="14" t="n"/>
      <c r="G3021" s="14" t="n"/>
      <c r="H3021" s="19" t="n"/>
      <c r="I3021" s="19" t="n"/>
      <c r="J3021" s="34">
        <f>IF(A3021="","",H3021+I3021)</f>
        <v/>
      </c>
      <c r="K3021" s="14" t="n"/>
      <c r="L3021" s="14" t="n"/>
      <c r="M3021" s="14" t="n"/>
      <c r="N3021" s="14" t="n"/>
      <c r="O3021" s="20">
        <f>IF(A3021="","",SUMPRODUCT((A3021&gt;=Setup!$C$19:$C$30)*(A3021&lt;=Setup!$D$19:$D$30)*Setup!$A$19:$A$30))</f>
        <v/>
      </c>
      <c r="P3021" s="34">
        <f>IF(A3021="","",IF(G3021="Standard 15% (Box 1)",ROUND(H3021*Setup!$B$9,2),0))</f>
        <v/>
      </c>
      <c r="Q3021" s="34">
        <f>IF(A3021="","",I3021-P3021)</f>
        <v/>
      </c>
      <c r="R3021" s="23">
        <f>IF(A3021="","",IF(O3021=0,"Outside audit periods; ","")&amp;IF(G3021="","No VAT category; ","")&amp;IF(ABS(Q3021)&gt;Setup!$B$10,"VAT ≠ 15% × net; ","")&amp;IF(AND(F3021="B2B - VAT registered",NOT(AND(LEN(E3021)=15,LEFT(E3021,1)="3",RIGHT(E3021,1)="3",ISNUMBER(--E3021)))),"Invalid/missing customer VAT no; ","")&amp;IF(L3021&lt;&gt;"Yes","Not reported/cleared on FATOORA; ","")&amp;IF(AND(OR(G3021="Zero-rated domestic (Box 3)",G3021="Export (Box 4)"),N3021=""),"Zero-rate/export evidence missing; ","")&amp;IF(AND(C3021="Credit Note",H3021&gt;0),"Credit note should be negative; ","")&amp;IF(AND(C3021="Simplified Tax Invoice",F3021="B2B - VAT registered"),"Simplified invoice issued to VAT-registered B2B; ",""))</f>
        <v/>
      </c>
    </row>
    <row r="3022">
      <c r="A3022" s="17" t="n"/>
      <c r="B3022" s="14" t="n"/>
      <c r="C3022" s="14" t="n"/>
      <c r="D3022" s="14" t="n"/>
      <c r="E3022" s="16" t="n"/>
      <c r="F3022" s="14" t="n"/>
      <c r="G3022" s="14" t="n"/>
      <c r="H3022" s="19" t="n"/>
      <c r="I3022" s="19" t="n"/>
      <c r="J3022" s="34">
        <f>IF(A3022="","",H3022+I3022)</f>
        <v/>
      </c>
      <c r="K3022" s="14" t="n"/>
      <c r="L3022" s="14" t="n"/>
      <c r="M3022" s="14" t="n"/>
      <c r="N3022" s="14" t="n"/>
      <c r="O3022" s="20">
        <f>IF(A3022="","",SUMPRODUCT((A3022&gt;=Setup!$C$19:$C$30)*(A3022&lt;=Setup!$D$19:$D$30)*Setup!$A$19:$A$30))</f>
        <v/>
      </c>
      <c r="P3022" s="34">
        <f>IF(A3022="","",IF(G3022="Standard 15% (Box 1)",ROUND(H3022*Setup!$B$9,2),0))</f>
        <v/>
      </c>
      <c r="Q3022" s="34">
        <f>IF(A3022="","",I3022-P3022)</f>
        <v/>
      </c>
      <c r="R3022" s="23">
        <f>IF(A3022="","",IF(O3022=0,"Outside audit periods; ","")&amp;IF(G3022="","No VAT category; ","")&amp;IF(ABS(Q3022)&gt;Setup!$B$10,"VAT ≠ 15% × net; ","")&amp;IF(AND(F3022="B2B - VAT registered",NOT(AND(LEN(E3022)=15,LEFT(E3022,1)="3",RIGHT(E3022,1)="3",ISNUMBER(--E3022)))),"Invalid/missing customer VAT no; ","")&amp;IF(L3022&lt;&gt;"Yes","Not reported/cleared on FATOORA; ","")&amp;IF(AND(OR(G3022="Zero-rated domestic (Box 3)",G3022="Export (Box 4)"),N3022=""),"Zero-rate/export evidence missing; ","")&amp;IF(AND(C3022="Credit Note",H3022&gt;0),"Credit note should be negative; ","")&amp;IF(AND(C3022="Simplified Tax Invoice",F3022="B2B - VAT registered"),"Simplified invoice issued to VAT-registered B2B; ",""))</f>
        <v/>
      </c>
    </row>
    <row r="3023">
      <c r="A3023" s="17" t="n"/>
      <c r="B3023" s="14" t="n"/>
      <c r="C3023" s="14" t="n"/>
      <c r="D3023" s="14" t="n"/>
      <c r="E3023" s="16" t="n"/>
      <c r="F3023" s="14" t="n"/>
      <c r="G3023" s="14" t="n"/>
      <c r="H3023" s="19" t="n"/>
      <c r="I3023" s="19" t="n"/>
      <c r="J3023" s="34">
        <f>IF(A3023="","",H3023+I3023)</f>
        <v/>
      </c>
      <c r="K3023" s="14" t="n"/>
      <c r="L3023" s="14" t="n"/>
      <c r="M3023" s="14" t="n"/>
      <c r="N3023" s="14" t="n"/>
      <c r="O3023" s="20">
        <f>IF(A3023="","",SUMPRODUCT((A3023&gt;=Setup!$C$19:$C$30)*(A3023&lt;=Setup!$D$19:$D$30)*Setup!$A$19:$A$30))</f>
        <v/>
      </c>
      <c r="P3023" s="34">
        <f>IF(A3023="","",IF(G3023="Standard 15% (Box 1)",ROUND(H3023*Setup!$B$9,2),0))</f>
        <v/>
      </c>
      <c r="Q3023" s="34">
        <f>IF(A3023="","",I3023-P3023)</f>
        <v/>
      </c>
      <c r="R3023" s="23">
        <f>IF(A3023="","",IF(O3023=0,"Outside audit periods; ","")&amp;IF(G3023="","No VAT category; ","")&amp;IF(ABS(Q3023)&gt;Setup!$B$10,"VAT ≠ 15% × net; ","")&amp;IF(AND(F3023="B2B - VAT registered",NOT(AND(LEN(E3023)=15,LEFT(E3023,1)="3",RIGHT(E3023,1)="3",ISNUMBER(--E3023)))),"Invalid/missing customer VAT no; ","")&amp;IF(L3023&lt;&gt;"Yes","Not reported/cleared on FATOORA; ","")&amp;IF(AND(OR(G3023="Zero-rated domestic (Box 3)",G3023="Export (Box 4)"),N3023=""),"Zero-rate/export evidence missing; ","")&amp;IF(AND(C3023="Credit Note",H3023&gt;0),"Credit note should be negative; ","")&amp;IF(AND(C3023="Simplified Tax Invoice",F3023="B2B - VAT registered"),"Simplified invoice issued to VAT-registered B2B; ",""))</f>
        <v/>
      </c>
    </row>
    <row r="3024">
      <c r="A3024" s="17" t="n"/>
      <c r="B3024" s="14" t="n"/>
      <c r="C3024" s="14" t="n"/>
      <c r="D3024" s="14" t="n"/>
      <c r="E3024" s="16" t="n"/>
      <c r="F3024" s="14" t="n"/>
      <c r="G3024" s="14" t="n"/>
      <c r="H3024" s="19" t="n"/>
      <c r="I3024" s="19" t="n"/>
      <c r="J3024" s="34">
        <f>IF(A3024="","",H3024+I3024)</f>
        <v/>
      </c>
      <c r="K3024" s="14" t="n"/>
      <c r="L3024" s="14" t="n"/>
      <c r="M3024" s="14" t="n"/>
      <c r="N3024" s="14" t="n"/>
      <c r="O3024" s="20">
        <f>IF(A3024="","",SUMPRODUCT((A3024&gt;=Setup!$C$19:$C$30)*(A3024&lt;=Setup!$D$19:$D$30)*Setup!$A$19:$A$30))</f>
        <v/>
      </c>
      <c r="P3024" s="34">
        <f>IF(A3024="","",IF(G3024="Standard 15% (Box 1)",ROUND(H3024*Setup!$B$9,2),0))</f>
        <v/>
      </c>
      <c r="Q3024" s="34">
        <f>IF(A3024="","",I3024-P3024)</f>
        <v/>
      </c>
      <c r="R3024" s="23">
        <f>IF(A3024="","",IF(O3024=0,"Outside audit periods; ","")&amp;IF(G3024="","No VAT category; ","")&amp;IF(ABS(Q3024)&gt;Setup!$B$10,"VAT ≠ 15% × net; ","")&amp;IF(AND(F3024="B2B - VAT registered",NOT(AND(LEN(E3024)=15,LEFT(E3024,1)="3",RIGHT(E3024,1)="3",ISNUMBER(--E3024)))),"Invalid/missing customer VAT no; ","")&amp;IF(L3024&lt;&gt;"Yes","Not reported/cleared on FATOORA; ","")&amp;IF(AND(OR(G3024="Zero-rated domestic (Box 3)",G3024="Export (Box 4)"),N3024=""),"Zero-rate/export evidence missing; ","")&amp;IF(AND(C3024="Credit Note",H3024&gt;0),"Credit note should be negative; ","")&amp;IF(AND(C3024="Simplified Tax Invoice",F3024="B2B - VAT registered"),"Simplified invoice issued to VAT-registered B2B; ",""))</f>
        <v/>
      </c>
    </row>
    <row r="3025">
      <c r="A3025" s="17" t="n"/>
      <c r="B3025" s="14" t="n"/>
      <c r="C3025" s="14" t="n"/>
      <c r="D3025" s="14" t="n"/>
      <c r="E3025" s="16" t="n"/>
      <c r="F3025" s="14" t="n"/>
      <c r="G3025" s="14" t="n"/>
      <c r="H3025" s="19" t="n"/>
      <c r="I3025" s="19" t="n"/>
      <c r="J3025" s="34">
        <f>IF(A3025="","",H3025+I3025)</f>
        <v/>
      </c>
      <c r="K3025" s="14" t="n"/>
      <c r="L3025" s="14" t="n"/>
      <c r="M3025" s="14" t="n"/>
      <c r="N3025" s="14" t="n"/>
      <c r="O3025" s="20">
        <f>IF(A3025="","",SUMPRODUCT((A3025&gt;=Setup!$C$19:$C$30)*(A3025&lt;=Setup!$D$19:$D$30)*Setup!$A$19:$A$30))</f>
        <v/>
      </c>
      <c r="P3025" s="34">
        <f>IF(A3025="","",IF(G3025="Standard 15% (Box 1)",ROUND(H3025*Setup!$B$9,2),0))</f>
        <v/>
      </c>
      <c r="Q3025" s="34">
        <f>IF(A3025="","",I3025-P3025)</f>
        <v/>
      </c>
      <c r="R3025" s="23">
        <f>IF(A3025="","",IF(O3025=0,"Outside audit periods; ","")&amp;IF(G3025="","No VAT category; ","")&amp;IF(ABS(Q3025)&gt;Setup!$B$10,"VAT ≠ 15% × net; ","")&amp;IF(AND(F3025="B2B - VAT registered",NOT(AND(LEN(E3025)=15,LEFT(E3025,1)="3",RIGHT(E3025,1)="3",ISNUMBER(--E3025)))),"Invalid/missing customer VAT no; ","")&amp;IF(L3025&lt;&gt;"Yes","Not reported/cleared on FATOORA; ","")&amp;IF(AND(OR(G3025="Zero-rated domestic (Box 3)",G3025="Export (Box 4)"),N3025=""),"Zero-rate/export evidence missing; ","")&amp;IF(AND(C3025="Credit Note",H3025&gt;0),"Credit note should be negative; ","")&amp;IF(AND(C3025="Simplified Tax Invoice",F3025="B2B - VAT registered"),"Simplified invoice issued to VAT-registered B2B; ",""))</f>
        <v/>
      </c>
    </row>
    <row r="3026">
      <c r="A3026" s="17" t="n"/>
      <c r="B3026" s="14" t="n"/>
      <c r="C3026" s="14" t="n"/>
      <c r="D3026" s="14" t="n"/>
      <c r="E3026" s="16" t="n"/>
      <c r="F3026" s="14" t="n"/>
      <c r="G3026" s="14" t="n"/>
      <c r="H3026" s="19" t="n"/>
      <c r="I3026" s="19" t="n"/>
      <c r="J3026" s="34">
        <f>IF(A3026="","",H3026+I3026)</f>
        <v/>
      </c>
      <c r="K3026" s="14" t="n"/>
      <c r="L3026" s="14" t="n"/>
      <c r="M3026" s="14" t="n"/>
      <c r="N3026" s="14" t="n"/>
      <c r="O3026" s="20">
        <f>IF(A3026="","",SUMPRODUCT((A3026&gt;=Setup!$C$19:$C$30)*(A3026&lt;=Setup!$D$19:$D$30)*Setup!$A$19:$A$30))</f>
        <v/>
      </c>
      <c r="P3026" s="34">
        <f>IF(A3026="","",IF(G3026="Standard 15% (Box 1)",ROUND(H3026*Setup!$B$9,2),0))</f>
        <v/>
      </c>
      <c r="Q3026" s="34">
        <f>IF(A3026="","",I3026-P3026)</f>
        <v/>
      </c>
      <c r="R3026" s="23">
        <f>IF(A3026="","",IF(O3026=0,"Outside audit periods; ","")&amp;IF(G3026="","No VAT category; ","")&amp;IF(ABS(Q3026)&gt;Setup!$B$10,"VAT ≠ 15% × net; ","")&amp;IF(AND(F3026="B2B - VAT registered",NOT(AND(LEN(E3026)=15,LEFT(E3026,1)="3",RIGHT(E3026,1)="3",ISNUMBER(--E3026)))),"Invalid/missing customer VAT no; ","")&amp;IF(L3026&lt;&gt;"Yes","Not reported/cleared on FATOORA; ","")&amp;IF(AND(OR(G3026="Zero-rated domestic (Box 3)",G3026="Export (Box 4)"),N3026=""),"Zero-rate/export evidence missing; ","")&amp;IF(AND(C3026="Credit Note",H3026&gt;0),"Credit note should be negative; ","")&amp;IF(AND(C3026="Simplified Tax Invoice",F3026="B2B - VAT registered"),"Simplified invoice issued to VAT-registered B2B; ",""))</f>
        <v/>
      </c>
    </row>
    <row r="3027">
      <c r="A3027" s="17" t="n"/>
      <c r="B3027" s="14" t="n"/>
      <c r="C3027" s="14" t="n"/>
      <c r="D3027" s="14" t="n"/>
      <c r="E3027" s="16" t="n"/>
      <c r="F3027" s="14" t="n"/>
      <c r="G3027" s="14" t="n"/>
      <c r="H3027" s="19" t="n"/>
      <c r="I3027" s="19" t="n"/>
      <c r="J3027" s="34">
        <f>IF(A3027="","",H3027+I3027)</f>
        <v/>
      </c>
      <c r="K3027" s="14" t="n"/>
      <c r="L3027" s="14" t="n"/>
      <c r="M3027" s="14" t="n"/>
      <c r="N3027" s="14" t="n"/>
      <c r="O3027" s="20">
        <f>IF(A3027="","",SUMPRODUCT((A3027&gt;=Setup!$C$19:$C$30)*(A3027&lt;=Setup!$D$19:$D$30)*Setup!$A$19:$A$30))</f>
        <v/>
      </c>
      <c r="P3027" s="34">
        <f>IF(A3027="","",IF(G3027="Standard 15% (Box 1)",ROUND(H3027*Setup!$B$9,2),0))</f>
        <v/>
      </c>
      <c r="Q3027" s="34">
        <f>IF(A3027="","",I3027-P3027)</f>
        <v/>
      </c>
      <c r="R3027" s="23">
        <f>IF(A3027="","",IF(O3027=0,"Outside audit periods; ","")&amp;IF(G3027="","No VAT category; ","")&amp;IF(ABS(Q3027)&gt;Setup!$B$10,"VAT ≠ 15% × net; ","")&amp;IF(AND(F3027="B2B - VAT registered",NOT(AND(LEN(E3027)=15,LEFT(E3027,1)="3",RIGHT(E3027,1)="3",ISNUMBER(--E3027)))),"Invalid/missing customer VAT no; ","")&amp;IF(L3027&lt;&gt;"Yes","Not reported/cleared on FATOORA; ","")&amp;IF(AND(OR(G3027="Zero-rated domestic (Box 3)",G3027="Export (Box 4)"),N3027=""),"Zero-rate/export evidence missing; ","")&amp;IF(AND(C3027="Credit Note",H3027&gt;0),"Credit note should be negative; ","")&amp;IF(AND(C3027="Simplified Tax Invoice",F3027="B2B - VAT registered"),"Simplified invoice issued to VAT-registered B2B; ",""))</f>
        <v/>
      </c>
    </row>
    <row r="3028">
      <c r="A3028" s="17" t="n"/>
      <c r="B3028" s="14" t="n"/>
      <c r="C3028" s="14" t="n"/>
      <c r="D3028" s="14" t="n"/>
      <c r="E3028" s="16" t="n"/>
      <c r="F3028" s="14" t="n"/>
      <c r="G3028" s="14" t="n"/>
      <c r="H3028" s="19" t="n"/>
      <c r="I3028" s="19" t="n"/>
      <c r="J3028" s="34">
        <f>IF(A3028="","",H3028+I3028)</f>
        <v/>
      </c>
      <c r="K3028" s="14" t="n"/>
      <c r="L3028" s="14" t="n"/>
      <c r="M3028" s="14" t="n"/>
      <c r="N3028" s="14" t="n"/>
      <c r="O3028" s="20">
        <f>IF(A3028="","",SUMPRODUCT((A3028&gt;=Setup!$C$19:$C$30)*(A3028&lt;=Setup!$D$19:$D$30)*Setup!$A$19:$A$30))</f>
        <v/>
      </c>
      <c r="P3028" s="34">
        <f>IF(A3028="","",IF(G3028="Standard 15% (Box 1)",ROUND(H3028*Setup!$B$9,2),0))</f>
        <v/>
      </c>
      <c r="Q3028" s="34">
        <f>IF(A3028="","",I3028-P3028)</f>
        <v/>
      </c>
      <c r="R3028" s="23">
        <f>IF(A3028="","",IF(O3028=0,"Outside audit periods; ","")&amp;IF(G3028="","No VAT category; ","")&amp;IF(ABS(Q3028)&gt;Setup!$B$10,"VAT ≠ 15% × net; ","")&amp;IF(AND(F3028="B2B - VAT registered",NOT(AND(LEN(E3028)=15,LEFT(E3028,1)="3",RIGHT(E3028,1)="3",ISNUMBER(--E3028)))),"Invalid/missing customer VAT no; ","")&amp;IF(L3028&lt;&gt;"Yes","Not reported/cleared on FATOORA; ","")&amp;IF(AND(OR(G3028="Zero-rated domestic (Box 3)",G3028="Export (Box 4)"),N3028=""),"Zero-rate/export evidence missing; ","")&amp;IF(AND(C3028="Credit Note",H3028&gt;0),"Credit note should be negative; ","")&amp;IF(AND(C3028="Simplified Tax Invoice",F3028="B2B - VAT registered"),"Simplified invoice issued to VAT-registered B2B; ",""))</f>
        <v/>
      </c>
    </row>
    <row r="3029">
      <c r="A3029" s="17" t="n"/>
      <c r="B3029" s="14" t="n"/>
      <c r="C3029" s="14" t="n"/>
      <c r="D3029" s="14" t="n"/>
      <c r="E3029" s="16" t="n"/>
      <c r="F3029" s="14" t="n"/>
      <c r="G3029" s="14" t="n"/>
      <c r="H3029" s="19" t="n"/>
      <c r="I3029" s="19" t="n"/>
      <c r="J3029" s="34">
        <f>IF(A3029="","",H3029+I3029)</f>
        <v/>
      </c>
      <c r="K3029" s="14" t="n"/>
      <c r="L3029" s="14" t="n"/>
      <c r="M3029" s="14" t="n"/>
      <c r="N3029" s="14" t="n"/>
      <c r="O3029" s="20">
        <f>IF(A3029="","",SUMPRODUCT((A3029&gt;=Setup!$C$19:$C$30)*(A3029&lt;=Setup!$D$19:$D$30)*Setup!$A$19:$A$30))</f>
        <v/>
      </c>
      <c r="P3029" s="34">
        <f>IF(A3029="","",IF(G3029="Standard 15% (Box 1)",ROUND(H3029*Setup!$B$9,2),0))</f>
        <v/>
      </c>
      <c r="Q3029" s="34">
        <f>IF(A3029="","",I3029-P3029)</f>
        <v/>
      </c>
      <c r="R3029" s="23">
        <f>IF(A3029="","",IF(O3029=0,"Outside audit periods; ","")&amp;IF(G3029="","No VAT category; ","")&amp;IF(ABS(Q3029)&gt;Setup!$B$10,"VAT ≠ 15% × net; ","")&amp;IF(AND(F3029="B2B - VAT registered",NOT(AND(LEN(E3029)=15,LEFT(E3029,1)="3",RIGHT(E3029,1)="3",ISNUMBER(--E3029)))),"Invalid/missing customer VAT no; ","")&amp;IF(L3029&lt;&gt;"Yes","Not reported/cleared on FATOORA; ","")&amp;IF(AND(OR(G3029="Zero-rated domestic (Box 3)",G3029="Export (Box 4)"),N3029=""),"Zero-rate/export evidence missing; ","")&amp;IF(AND(C3029="Credit Note",H3029&gt;0),"Credit note should be negative; ","")&amp;IF(AND(C3029="Simplified Tax Invoice",F3029="B2B - VAT registered"),"Simplified invoice issued to VAT-registered B2B; ",""))</f>
        <v/>
      </c>
    </row>
    <row r="3030">
      <c r="A3030" s="17" t="n"/>
      <c r="B3030" s="14" t="n"/>
      <c r="C3030" s="14" t="n"/>
      <c r="D3030" s="14" t="n"/>
      <c r="E3030" s="16" t="n"/>
      <c r="F3030" s="14" t="n"/>
      <c r="G3030" s="14" t="n"/>
      <c r="H3030" s="19" t="n"/>
      <c r="I3030" s="19" t="n"/>
      <c r="J3030" s="34">
        <f>IF(A3030="","",H3030+I3030)</f>
        <v/>
      </c>
      <c r="K3030" s="14" t="n"/>
      <c r="L3030" s="14" t="n"/>
      <c r="M3030" s="14" t="n"/>
      <c r="N3030" s="14" t="n"/>
      <c r="O3030" s="20">
        <f>IF(A3030="","",SUMPRODUCT((A3030&gt;=Setup!$C$19:$C$30)*(A3030&lt;=Setup!$D$19:$D$30)*Setup!$A$19:$A$30))</f>
        <v/>
      </c>
      <c r="P3030" s="34">
        <f>IF(A3030="","",IF(G3030="Standard 15% (Box 1)",ROUND(H3030*Setup!$B$9,2),0))</f>
        <v/>
      </c>
      <c r="Q3030" s="34">
        <f>IF(A3030="","",I3030-P3030)</f>
        <v/>
      </c>
      <c r="R3030" s="23">
        <f>IF(A3030="","",IF(O3030=0,"Outside audit periods; ","")&amp;IF(G3030="","No VAT category; ","")&amp;IF(ABS(Q3030)&gt;Setup!$B$10,"VAT ≠ 15% × net; ","")&amp;IF(AND(F3030="B2B - VAT registered",NOT(AND(LEN(E3030)=15,LEFT(E3030,1)="3",RIGHT(E3030,1)="3",ISNUMBER(--E3030)))),"Invalid/missing customer VAT no; ","")&amp;IF(L3030&lt;&gt;"Yes","Not reported/cleared on FATOORA; ","")&amp;IF(AND(OR(G3030="Zero-rated domestic (Box 3)",G3030="Export (Box 4)"),N3030=""),"Zero-rate/export evidence missing; ","")&amp;IF(AND(C3030="Credit Note",H3030&gt;0),"Credit note should be negative; ","")&amp;IF(AND(C3030="Simplified Tax Invoice",F3030="B2B - VAT registered"),"Simplified invoice issued to VAT-registered B2B; ",""))</f>
        <v/>
      </c>
    </row>
    <row r="3031">
      <c r="A3031" s="17" t="n"/>
      <c r="B3031" s="14" t="n"/>
      <c r="C3031" s="14" t="n"/>
      <c r="D3031" s="14" t="n"/>
      <c r="E3031" s="16" t="n"/>
      <c r="F3031" s="14" t="n"/>
      <c r="G3031" s="14" t="n"/>
      <c r="H3031" s="19" t="n"/>
      <c r="I3031" s="19" t="n"/>
      <c r="J3031" s="34">
        <f>IF(A3031="","",H3031+I3031)</f>
        <v/>
      </c>
      <c r="K3031" s="14" t="n"/>
      <c r="L3031" s="14" t="n"/>
      <c r="M3031" s="14" t="n"/>
      <c r="N3031" s="14" t="n"/>
      <c r="O3031" s="20">
        <f>IF(A3031="","",SUMPRODUCT((A3031&gt;=Setup!$C$19:$C$30)*(A3031&lt;=Setup!$D$19:$D$30)*Setup!$A$19:$A$30))</f>
        <v/>
      </c>
      <c r="P3031" s="34">
        <f>IF(A3031="","",IF(G3031="Standard 15% (Box 1)",ROUND(H3031*Setup!$B$9,2),0))</f>
        <v/>
      </c>
      <c r="Q3031" s="34">
        <f>IF(A3031="","",I3031-P3031)</f>
        <v/>
      </c>
      <c r="R3031" s="23">
        <f>IF(A3031="","",IF(O3031=0,"Outside audit periods; ","")&amp;IF(G3031="","No VAT category; ","")&amp;IF(ABS(Q3031)&gt;Setup!$B$10,"VAT ≠ 15% × net; ","")&amp;IF(AND(F3031="B2B - VAT registered",NOT(AND(LEN(E3031)=15,LEFT(E3031,1)="3",RIGHT(E3031,1)="3",ISNUMBER(--E3031)))),"Invalid/missing customer VAT no; ","")&amp;IF(L3031&lt;&gt;"Yes","Not reported/cleared on FATOORA; ","")&amp;IF(AND(OR(G3031="Zero-rated domestic (Box 3)",G3031="Export (Box 4)"),N3031=""),"Zero-rate/export evidence missing; ","")&amp;IF(AND(C3031="Credit Note",H3031&gt;0),"Credit note should be negative; ","")&amp;IF(AND(C3031="Simplified Tax Invoice",F3031="B2B - VAT registered"),"Simplified invoice issued to VAT-registered B2B; ",""))</f>
        <v/>
      </c>
    </row>
    <row r="3032">
      <c r="A3032" s="17" t="n"/>
      <c r="B3032" s="14" t="n"/>
      <c r="C3032" s="14" t="n"/>
      <c r="D3032" s="14" t="n"/>
      <c r="E3032" s="16" t="n"/>
      <c r="F3032" s="14" t="n"/>
      <c r="G3032" s="14" t="n"/>
      <c r="H3032" s="19" t="n"/>
      <c r="I3032" s="19" t="n"/>
      <c r="J3032" s="34">
        <f>IF(A3032="","",H3032+I3032)</f>
        <v/>
      </c>
      <c r="K3032" s="14" t="n"/>
      <c r="L3032" s="14" t="n"/>
      <c r="M3032" s="14" t="n"/>
      <c r="N3032" s="14" t="n"/>
      <c r="O3032" s="20">
        <f>IF(A3032="","",SUMPRODUCT((A3032&gt;=Setup!$C$19:$C$30)*(A3032&lt;=Setup!$D$19:$D$30)*Setup!$A$19:$A$30))</f>
        <v/>
      </c>
      <c r="P3032" s="34">
        <f>IF(A3032="","",IF(G3032="Standard 15% (Box 1)",ROUND(H3032*Setup!$B$9,2),0))</f>
        <v/>
      </c>
      <c r="Q3032" s="34">
        <f>IF(A3032="","",I3032-P3032)</f>
        <v/>
      </c>
      <c r="R3032" s="23">
        <f>IF(A3032="","",IF(O3032=0,"Outside audit periods; ","")&amp;IF(G3032="","No VAT category; ","")&amp;IF(ABS(Q3032)&gt;Setup!$B$10,"VAT ≠ 15% × net; ","")&amp;IF(AND(F3032="B2B - VAT registered",NOT(AND(LEN(E3032)=15,LEFT(E3032,1)="3",RIGHT(E3032,1)="3",ISNUMBER(--E3032)))),"Invalid/missing customer VAT no; ","")&amp;IF(L3032&lt;&gt;"Yes","Not reported/cleared on FATOORA; ","")&amp;IF(AND(OR(G3032="Zero-rated domestic (Box 3)",G3032="Export (Box 4)"),N3032=""),"Zero-rate/export evidence missing; ","")&amp;IF(AND(C3032="Credit Note",H3032&gt;0),"Credit note should be negative; ","")&amp;IF(AND(C3032="Simplified Tax Invoice",F3032="B2B - VAT registered"),"Simplified invoice issued to VAT-registered B2B; ",""))</f>
        <v/>
      </c>
    </row>
    <row r="3033">
      <c r="A3033" s="17" t="n"/>
      <c r="B3033" s="14" t="n"/>
      <c r="C3033" s="14" t="n"/>
      <c r="D3033" s="14" t="n"/>
      <c r="E3033" s="16" t="n"/>
      <c r="F3033" s="14" t="n"/>
      <c r="G3033" s="14" t="n"/>
      <c r="H3033" s="19" t="n"/>
      <c r="I3033" s="19" t="n"/>
      <c r="J3033" s="34">
        <f>IF(A3033="","",H3033+I3033)</f>
        <v/>
      </c>
      <c r="K3033" s="14" t="n"/>
      <c r="L3033" s="14" t="n"/>
      <c r="M3033" s="14" t="n"/>
      <c r="N3033" s="14" t="n"/>
      <c r="O3033" s="20">
        <f>IF(A3033="","",SUMPRODUCT((A3033&gt;=Setup!$C$19:$C$30)*(A3033&lt;=Setup!$D$19:$D$30)*Setup!$A$19:$A$30))</f>
        <v/>
      </c>
      <c r="P3033" s="34">
        <f>IF(A3033="","",IF(G3033="Standard 15% (Box 1)",ROUND(H3033*Setup!$B$9,2),0))</f>
        <v/>
      </c>
      <c r="Q3033" s="34">
        <f>IF(A3033="","",I3033-P3033)</f>
        <v/>
      </c>
      <c r="R3033" s="23">
        <f>IF(A3033="","",IF(O3033=0,"Outside audit periods; ","")&amp;IF(G3033="","No VAT category; ","")&amp;IF(ABS(Q3033)&gt;Setup!$B$10,"VAT ≠ 15% × net; ","")&amp;IF(AND(F3033="B2B - VAT registered",NOT(AND(LEN(E3033)=15,LEFT(E3033,1)="3",RIGHT(E3033,1)="3",ISNUMBER(--E3033)))),"Invalid/missing customer VAT no; ","")&amp;IF(L3033&lt;&gt;"Yes","Not reported/cleared on FATOORA; ","")&amp;IF(AND(OR(G3033="Zero-rated domestic (Box 3)",G3033="Export (Box 4)"),N3033=""),"Zero-rate/export evidence missing; ","")&amp;IF(AND(C3033="Credit Note",H3033&gt;0),"Credit note should be negative; ","")&amp;IF(AND(C3033="Simplified Tax Invoice",F3033="B2B - VAT registered"),"Simplified invoice issued to VAT-registered B2B; ",""))</f>
        <v/>
      </c>
    </row>
    <row r="3034">
      <c r="A3034" s="17" t="n"/>
      <c r="B3034" s="14" t="n"/>
      <c r="C3034" s="14" t="n"/>
      <c r="D3034" s="14" t="n"/>
      <c r="E3034" s="16" t="n"/>
      <c r="F3034" s="14" t="n"/>
      <c r="G3034" s="14" t="n"/>
      <c r="H3034" s="19" t="n"/>
      <c r="I3034" s="19" t="n"/>
      <c r="J3034" s="34">
        <f>IF(A3034="","",H3034+I3034)</f>
        <v/>
      </c>
      <c r="K3034" s="14" t="n"/>
      <c r="L3034" s="14" t="n"/>
      <c r="M3034" s="14" t="n"/>
      <c r="N3034" s="14" t="n"/>
      <c r="O3034" s="20">
        <f>IF(A3034="","",SUMPRODUCT((A3034&gt;=Setup!$C$19:$C$30)*(A3034&lt;=Setup!$D$19:$D$30)*Setup!$A$19:$A$30))</f>
        <v/>
      </c>
      <c r="P3034" s="34">
        <f>IF(A3034="","",IF(G3034="Standard 15% (Box 1)",ROUND(H3034*Setup!$B$9,2),0))</f>
        <v/>
      </c>
      <c r="Q3034" s="34">
        <f>IF(A3034="","",I3034-P3034)</f>
        <v/>
      </c>
      <c r="R3034" s="23">
        <f>IF(A3034="","",IF(O3034=0,"Outside audit periods; ","")&amp;IF(G3034="","No VAT category; ","")&amp;IF(ABS(Q3034)&gt;Setup!$B$10,"VAT ≠ 15% × net; ","")&amp;IF(AND(F3034="B2B - VAT registered",NOT(AND(LEN(E3034)=15,LEFT(E3034,1)="3",RIGHT(E3034,1)="3",ISNUMBER(--E3034)))),"Invalid/missing customer VAT no; ","")&amp;IF(L3034&lt;&gt;"Yes","Not reported/cleared on FATOORA; ","")&amp;IF(AND(OR(G3034="Zero-rated domestic (Box 3)",G3034="Export (Box 4)"),N3034=""),"Zero-rate/export evidence missing; ","")&amp;IF(AND(C3034="Credit Note",H3034&gt;0),"Credit note should be negative; ","")&amp;IF(AND(C3034="Simplified Tax Invoice",F3034="B2B - VAT registered"),"Simplified invoice issued to VAT-registered B2B; ",""))</f>
        <v/>
      </c>
    </row>
    <row r="3035">
      <c r="A3035" s="17" t="n"/>
      <c r="B3035" s="14" t="n"/>
      <c r="C3035" s="14" t="n"/>
      <c r="D3035" s="14" t="n"/>
      <c r="E3035" s="16" t="n"/>
      <c r="F3035" s="14" t="n"/>
      <c r="G3035" s="14" t="n"/>
      <c r="H3035" s="19" t="n"/>
      <c r="I3035" s="19" t="n"/>
      <c r="J3035" s="34">
        <f>IF(A3035="","",H3035+I3035)</f>
        <v/>
      </c>
      <c r="K3035" s="14" t="n"/>
      <c r="L3035" s="14" t="n"/>
      <c r="M3035" s="14" t="n"/>
      <c r="N3035" s="14" t="n"/>
      <c r="O3035" s="20">
        <f>IF(A3035="","",SUMPRODUCT((A3035&gt;=Setup!$C$19:$C$30)*(A3035&lt;=Setup!$D$19:$D$30)*Setup!$A$19:$A$30))</f>
        <v/>
      </c>
      <c r="P3035" s="34">
        <f>IF(A3035="","",IF(G3035="Standard 15% (Box 1)",ROUND(H3035*Setup!$B$9,2),0))</f>
        <v/>
      </c>
      <c r="Q3035" s="34">
        <f>IF(A3035="","",I3035-P3035)</f>
        <v/>
      </c>
      <c r="R3035" s="23">
        <f>IF(A3035="","",IF(O3035=0,"Outside audit periods; ","")&amp;IF(G3035="","No VAT category; ","")&amp;IF(ABS(Q3035)&gt;Setup!$B$10,"VAT ≠ 15% × net; ","")&amp;IF(AND(F3035="B2B - VAT registered",NOT(AND(LEN(E3035)=15,LEFT(E3035,1)="3",RIGHT(E3035,1)="3",ISNUMBER(--E3035)))),"Invalid/missing customer VAT no; ","")&amp;IF(L3035&lt;&gt;"Yes","Not reported/cleared on FATOORA; ","")&amp;IF(AND(OR(G3035="Zero-rated domestic (Box 3)",G3035="Export (Box 4)"),N3035=""),"Zero-rate/export evidence missing; ","")&amp;IF(AND(C3035="Credit Note",H3035&gt;0),"Credit note should be negative; ","")&amp;IF(AND(C3035="Simplified Tax Invoice",F3035="B2B - VAT registered"),"Simplified invoice issued to VAT-registered B2B; ",""))</f>
        <v/>
      </c>
    </row>
    <row r="3036">
      <c r="A3036" s="17" t="n"/>
      <c r="B3036" s="14" t="n"/>
      <c r="C3036" s="14" t="n"/>
      <c r="D3036" s="14" t="n"/>
      <c r="E3036" s="16" t="n"/>
      <c r="F3036" s="14" t="n"/>
      <c r="G3036" s="14" t="n"/>
      <c r="H3036" s="19" t="n"/>
      <c r="I3036" s="19" t="n"/>
      <c r="J3036" s="34">
        <f>IF(A3036="","",H3036+I3036)</f>
        <v/>
      </c>
      <c r="K3036" s="14" t="n"/>
      <c r="L3036" s="14" t="n"/>
      <c r="M3036" s="14" t="n"/>
      <c r="N3036" s="14" t="n"/>
      <c r="O3036" s="20">
        <f>IF(A3036="","",SUMPRODUCT((A3036&gt;=Setup!$C$19:$C$30)*(A3036&lt;=Setup!$D$19:$D$30)*Setup!$A$19:$A$30))</f>
        <v/>
      </c>
      <c r="P3036" s="34">
        <f>IF(A3036="","",IF(G3036="Standard 15% (Box 1)",ROUND(H3036*Setup!$B$9,2),0))</f>
        <v/>
      </c>
      <c r="Q3036" s="34">
        <f>IF(A3036="","",I3036-P3036)</f>
        <v/>
      </c>
      <c r="R3036" s="23">
        <f>IF(A3036="","",IF(O3036=0,"Outside audit periods; ","")&amp;IF(G3036="","No VAT category; ","")&amp;IF(ABS(Q3036)&gt;Setup!$B$10,"VAT ≠ 15% × net; ","")&amp;IF(AND(F3036="B2B - VAT registered",NOT(AND(LEN(E3036)=15,LEFT(E3036,1)="3",RIGHT(E3036,1)="3",ISNUMBER(--E3036)))),"Invalid/missing customer VAT no; ","")&amp;IF(L3036&lt;&gt;"Yes","Not reported/cleared on FATOORA; ","")&amp;IF(AND(OR(G3036="Zero-rated domestic (Box 3)",G3036="Export (Box 4)"),N3036=""),"Zero-rate/export evidence missing; ","")&amp;IF(AND(C3036="Credit Note",H3036&gt;0),"Credit note should be negative; ","")&amp;IF(AND(C3036="Simplified Tax Invoice",F3036="B2B - VAT registered"),"Simplified invoice issued to VAT-registered B2B; ",""))</f>
        <v/>
      </c>
    </row>
    <row r="3037">
      <c r="A3037" s="17" t="n"/>
      <c r="B3037" s="14" t="n"/>
      <c r="C3037" s="14" t="n"/>
      <c r="D3037" s="14" t="n"/>
      <c r="E3037" s="16" t="n"/>
      <c r="F3037" s="14" t="n"/>
      <c r="G3037" s="14" t="n"/>
      <c r="H3037" s="19" t="n"/>
      <c r="I3037" s="19" t="n"/>
      <c r="J3037" s="34">
        <f>IF(A3037="","",H3037+I3037)</f>
        <v/>
      </c>
      <c r="K3037" s="14" t="n"/>
      <c r="L3037" s="14" t="n"/>
      <c r="M3037" s="14" t="n"/>
      <c r="N3037" s="14" t="n"/>
      <c r="O3037" s="20">
        <f>IF(A3037="","",SUMPRODUCT((A3037&gt;=Setup!$C$19:$C$30)*(A3037&lt;=Setup!$D$19:$D$30)*Setup!$A$19:$A$30))</f>
        <v/>
      </c>
      <c r="P3037" s="34">
        <f>IF(A3037="","",IF(G3037="Standard 15% (Box 1)",ROUND(H3037*Setup!$B$9,2),0))</f>
        <v/>
      </c>
      <c r="Q3037" s="34">
        <f>IF(A3037="","",I3037-P3037)</f>
        <v/>
      </c>
      <c r="R3037" s="23">
        <f>IF(A3037="","",IF(O3037=0,"Outside audit periods; ","")&amp;IF(G3037="","No VAT category; ","")&amp;IF(ABS(Q3037)&gt;Setup!$B$10,"VAT ≠ 15% × net; ","")&amp;IF(AND(F3037="B2B - VAT registered",NOT(AND(LEN(E3037)=15,LEFT(E3037,1)="3",RIGHT(E3037,1)="3",ISNUMBER(--E3037)))),"Invalid/missing customer VAT no; ","")&amp;IF(L3037&lt;&gt;"Yes","Not reported/cleared on FATOORA; ","")&amp;IF(AND(OR(G3037="Zero-rated domestic (Box 3)",G3037="Export (Box 4)"),N3037=""),"Zero-rate/export evidence missing; ","")&amp;IF(AND(C3037="Credit Note",H3037&gt;0),"Credit note should be negative; ","")&amp;IF(AND(C3037="Simplified Tax Invoice",F3037="B2B - VAT registered"),"Simplified invoice issued to VAT-registered B2B; ",""))</f>
        <v/>
      </c>
    </row>
    <row r="3038">
      <c r="A3038" s="17" t="n"/>
      <c r="B3038" s="14" t="n"/>
      <c r="C3038" s="14" t="n"/>
      <c r="D3038" s="14" t="n"/>
      <c r="E3038" s="16" t="n"/>
      <c r="F3038" s="14" t="n"/>
      <c r="G3038" s="14" t="n"/>
      <c r="H3038" s="19" t="n"/>
      <c r="I3038" s="19" t="n"/>
      <c r="J3038" s="34">
        <f>IF(A3038="","",H3038+I3038)</f>
        <v/>
      </c>
      <c r="K3038" s="14" t="n"/>
      <c r="L3038" s="14" t="n"/>
      <c r="M3038" s="14" t="n"/>
      <c r="N3038" s="14" t="n"/>
      <c r="O3038" s="20">
        <f>IF(A3038="","",SUMPRODUCT((A3038&gt;=Setup!$C$19:$C$30)*(A3038&lt;=Setup!$D$19:$D$30)*Setup!$A$19:$A$30))</f>
        <v/>
      </c>
      <c r="P3038" s="34">
        <f>IF(A3038="","",IF(G3038="Standard 15% (Box 1)",ROUND(H3038*Setup!$B$9,2),0))</f>
        <v/>
      </c>
      <c r="Q3038" s="34">
        <f>IF(A3038="","",I3038-P3038)</f>
        <v/>
      </c>
      <c r="R3038" s="23">
        <f>IF(A3038="","",IF(O3038=0,"Outside audit periods; ","")&amp;IF(G3038="","No VAT category; ","")&amp;IF(ABS(Q3038)&gt;Setup!$B$10,"VAT ≠ 15% × net; ","")&amp;IF(AND(F3038="B2B - VAT registered",NOT(AND(LEN(E3038)=15,LEFT(E3038,1)="3",RIGHT(E3038,1)="3",ISNUMBER(--E3038)))),"Invalid/missing customer VAT no; ","")&amp;IF(L3038&lt;&gt;"Yes","Not reported/cleared on FATOORA; ","")&amp;IF(AND(OR(G3038="Zero-rated domestic (Box 3)",G3038="Export (Box 4)"),N3038=""),"Zero-rate/export evidence missing; ","")&amp;IF(AND(C3038="Credit Note",H3038&gt;0),"Credit note should be negative; ","")&amp;IF(AND(C3038="Simplified Tax Invoice",F3038="B2B - VAT registered"),"Simplified invoice issued to VAT-registered B2B; ",""))</f>
        <v/>
      </c>
    </row>
    <row r="3039">
      <c r="A3039" s="17" t="n"/>
      <c r="B3039" s="14" t="n"/>
      <c r="C3039" s="14" t="n"/>
      <c r="D3039" s="14" t="n"/>
      <c r="E3039" s="16" t="n"/>
      <c r="F3039" s="14" t="n"/>
      <c r="G3039" s="14" t="n"/>
      <c r="H3039" s="19" t="n"/>
      <c r="I3039" s="19" t="n"/>
      <c r="J3039" s="34">
        <f>IF(A3039="","",H3039+I3039)</f>
        <v/>
      </c>
      <c r="K3039" s="14" t="n"/>
      <c r="L3039" s="14" t="n"/>
      <c r="M3039" s="14" t="n"/>
      <c r="N3039" s="14" t="n"/>
      <c r="O3039" s="20">
        <f>IF(A3039="","",SUMPRODUCT((A3039&gt;=Setup!$C$19:$C$30)*(A3039&lt;=Setup!$D$19:$D$30)*Setup!$A$19:$A$30))</f>
        <v/>
      </c>
      <c r="P3039" s="34">
        <f>IF(A3039="","",IF(G3039="Standard 15% (Box 1)",ROUND(H3039*Setup!$B$9,2),0))</f>
        <v/>
      </c>
      <c r="Q3039" s="34">
        <f>IF(A3039="","",I3039-P3039)</f>
        <v/>
      </c>
      <c r="R3039" s="23">
        <f>IF(A3039="","",IF(O3039=0,"Outside audit periods; ","")&amp;IF(G3039="","No VAT category; ","")&amp;IF(ABS(Q3039)&gt;Setup!$B$10,"VAT ≠ 15% × net; ","")&amp;IF(AND(F3039="B2B - VAT registered",NOT(AND(LEN(E3039)=15,LEFT(E3039,1)="3",RIGHT(E3039,1)="3",ISNUMBER(--E3039)))),"Invalid/missing customer VAT no; ","")&amp;IF(L3039&lt;&gt;"Yes","Not reported/cleared on FATOORA; ","")&amp;IF(AND(OR(G3039="Zero-rated domestic (Box 3)",G3039="Export (Box 4)"),N3039=""),"Zero-rate/export evidence missing; ","")&amp;IF(AND(C3039="Credit Note",H3039&gt;0),"Credit note should be negative; ","")&amp;IF(AND(C3039="Simplified Tax Invoice",F3039="B2B - VAT registered"),"Simplified invoice issued to VAT-registered B2B; ",""))</f>
        <v/>
      </c>
    </row>
    <row r="3040">
      <c r="A3040" s="17" t="n"/>
      <c r="B3040" s="14" t="n"/>
      <c r="C3040" s="14" t="n"/>
      <c r="D3040" s="14" t="n"/>
      <c r="E3040" s="16" t="n"/>
      <c r="F3040" s="14" t="n"/>
      <c r="G3040" s="14" t="n"/>
      <c r="H3040" s="19" t="n"/>
      <c r="I3040" s="19" t="n"/>
      <c r="J3040" s="34">
        <f>IF(A3040="","",H3040+I3040)</f>
        <v/>
      </c>
      <c r="K3040" s="14" t="n"/>
      <c r="L3040" s="14" t="n"/>
      <c r="M3040" s="14" t="n"/>
      <c r="N3040" s="14" t="n"/>
      <c r="O3040" s="20">
        <f>IF(A3040="","",SUMPRODUCT((A3040&gt;=Setup!$C$19:$C$30)*(A3040&lt;=Setup!$D$19:$D$30)*Setup!$A$19:$A$30))</f>
        <v/>
      </c>
      <c r="P3040" s="34">
        <f>IF(A3040="","",IF(G3040="Standard 15% (Box 1)",ROUND(H3040*Setup!$B$9,2),0))</f>
        <v/>
      </c>
      <c r="Q3040" s="34">
        <f>IF(A3040="","",I3040-P3040)</f>
        <v/>
      </c>
      <c r="R3040" s="23">
        <f>IF(A3040="","",IF(O3040=0,"Outside audit periods; ","")&amp;IF(G3040="","No VAT category; ","")&amp;IF(ABS(Q3040)&gt;Setup!$B$10,"VAT ≠ 15% × net; ","")&amp;IF(AND(F3040="B2B - VAT registered",NOT(AND(LEN(E3040)=15,LEFT(E3040,1)="3",RIGHT(E3040,1)="3",ISNUMBER(--E3040)))),"Invalid/missing customer VAT no; ","")&amp;IF(L3040&lt;&gt;"Yes","Not reported/cleared on FATOORA; ","")&amp;IF(AND(OR(G3040="Zero-rated domestic (Box 3)",G3040="Export (Box 4)"),N3040=""),"Zero-rate/export evidence missing; ","")&amp;IF(AND(C3040="Credit Note",H3040&gt;0),"Credit note should be negative; ","")&amp;IF(AND(C3040="Simplified Tax Invoice",F3040="B2B - VAT registered"),"Simplified invoice issued to VAT-registered B2B; ",""))</f>
        <v/>
      </c>
    </row>
    <row r="3041">
      <c r="A3041" s="17" t="n"/>
      <c r="B3041" s="14" t="n"/>
      <c r="C3041" s="14" t="n"/>
      <c r="D3041" s="14" t="n"/>
      <c r="E3041" s="16" t="n"/>
      <c r="F3041" s="14" t="n"/>
      <c r="G3041" s="14" t="n"/>
      <c r="H3041" s="19" t="n"/>
      <c r="I3041" s="19" t="n"/>
      <c r="J3041" s="34">
        <f>IF(A3041="","",H3041+I3041)</f>
        <v/>
      </c>
      <c r="K3041" s="14" t="n"/>
      <c r="L3041" s="14" t="n"/>
      <c r="M3041" s="14" t="n"/>
      <c r="N3041" s="14" t="n"/>
      <c r="O3041" s="20">
        <f>IF(A3041="","",SUMPRODUCT((A3041&gt;=Setup!$C$19:$C$30)*(A3041&lt;=Setup!$D$19:$D$30)*Setup!$A$19:$A$30))</f>
        <v/>
      </c>
      <c r="P3041" s="34">
        <f>IF(A3041="","",IF(G3041="Standard 15% (Box 1)",ROUND(H3041*Setup!$B$9,2),0))</f>
        <v/>
      </c>
      <c r="Q3041" s="34">
        <f>IF(A3041="","",I3041-P3041)</f>
        <v/>
      </c>
      <c r="R3041" s="23">
        <f>IF(A3041="","",IF(O3041=0,"Outside audit periods; ","")&amp;IF(G3041="","No VAT category; ","")&amp;IF(ABS(Q3041)&gt;Setup!$B$10,"VAT ≠ 15% × net; ","")&amp;IF(AND(F3041="B2B - VAT registered",NOT(AND(LEN(E3041)=15,LEFT(E3041,1)="3",RIGHT(E3041,1)="3",ISNUMBER(--E3041)))),"Invalid/missing customer VAT no; ","")&amp;IF(L3041&lt;&gt;"Yes","Not reported/cleared on FATOORA; ","")&amp;IF(AND(OR(G3041="Zero-rated domestic (Box 3)",G3041="Export (Box 4)"),N3041=""),"Zero-rate/export evidence missing; ","")&amp;IF(AND(C3041="Credit Note",H3041&gt;0),"Credit note should be negative; ","")&amp;IF(AND(C3041="Simplified Tax Invoice",F3041="B2B - VAT registered"),"Simplified invoice issued to VAT-registered B2B; ",""))</f>
        <v/>
      </c>
    </row>
    <row r="3042">
      <c r="A3042" s="17" t="n"/>
      <c r="B3042" s="14" t="n"/>
      <c r="C3042" s="14" t="n"/>
      <c r="D3042" s="14" t="n"/>
      <c r="E3042" s="16" t="n"/>
      <c r="F3042" s="14" t="n"/>
      <c r="G3042" s="14" t="n"/>
      <c r="H3042" s="19" t="n"/>
      <c r="I3042" s="19" t="n"/>
      <c r="J3042" s="34">
        <f>IF(A3042="","",H3042+I3042)</f>
        <v/>
      </c>
      <c r="K3042" s="14" t="n"/>
      <c r="L3042" s="14" t="n"/>
      <c r="M3042" s="14" t="n"/>
      <c r="N3042" s="14" t="n"/>
      <c r="O3042" s="20">
        <f>IF(A3042="","",SUMPRODUCT((A3042&gt;=Setup!$C$19:$C$30)*(A3042&lt;=Setup!$D$19:$D$30)*Setup!$A$19:$A$30))</f>
        <v/>
      </c>
      <c r="P3042" s="34">
        <f>IF(A3042="","",IF(G3042="Standard 15% (Box 1)",ROUND(H3042*Setup!$B$9,2),0))</f>
        <v/>
      </c>
      <c r="Q3042" s="34">
        <f>IF(A3042="","",I3042-P3042)</f>
        <v/>
      </c>
      <c r="R3042" s="23">
        <f>IF(A3042="","",IF(O3042=0,"Outside audit periods; ","")&amp;IF(G3042="","No VAT category; ","")&amp;IF(ABS(Q3042)&gt;Setup!$B$10,"VAT ≠ 15% × net; ","")&amp;IF(AND(F3042="B2B - VAT registered",NOT(AND(LEN(E3042)=15,LEFT(E3042,1)="3",RIGHT(E3042,1)="3",ISNUMBER(--E3042)))),"Invalid/missing customer VAT no; ","")&amp;IF(L3042&lt;&gt;"Yes","Not reported/cleared on FATOORA; ","")&amp;IF(AND(OR(G3042="Zero-rated domestic (Box 3)",G3042="Export (Box 4)"),N3042=""),"Zero-rate/export evidence missing; ","")&amp;IF(AND(C3042="Credit Note",H3042&gt;0),"Credit note should be negative; ","")&amp;IF(AND(C3042="Simplified Tax Invoice",F3042="B2B - VAT registered"),"Simplified invoice issued to VAT-registered B2B; ",""))</f>
        <v/>
      </c>
    </row>
    <row r="3043">
      <c r="A3043" s="17" t="n"/>
      <c r="B3043" s="14" t="n"/>
      <c r="C3043" s="14" t="n"/>
      <c r="D3043" s="14" t="n"/>
      <c r="E3043" s="16" t="n"/>
      <c r="F3043" s="14" t="n"/>
      <c r="G3043" s="14" t="n"/>
      <c r="H3043" s="19" t="n"/>
      <c r="I3043" s="19" t="n"/>
      <c r="J3043" s="34">
        <f>IF(A3043="","",H3043+I3043)</f>
        <v/>
      </c>
      <c r="K3043" s="14" t="n"/>
      <c r="L3043" s="14" t="n"/>
      <c r="M3043" s="14" t="n"/>
      <c r="N3043" s="14" t="n"/>
      <c r="O3043" s="20">
        <f>IF(A3043="","",SUMPRODUCT((A3043&gt;=Setup!$C$19:$C$30)*(A3043&lt;=Setup!$D$19:$D$30)*Setup!$A$19:$A$30))</f>
        <v/>
      </c>
      <c r="P3043" s="34">
        <f>IF(A3043="","",IF(G3043="Standard 15% (Box 1)",ROUND(H3043*Setup!$B$9,2),0))</f>
        <v/>
      </c>
      <c r="Q3043" s="34">
        <f>IF(A3043="","",I3043-P3043)</f>
        <v/>
      </c>
      <c r="R3043" s="23">
        <f>IF(A3043="","",IF(O3043=0,"Outside audit periods; ","")&amp;IF(G3043="","No VAT category; ","")&amp;IF(ABS(Q3043)&gt;Setup!$B$10,"VAT ≠ 15% × net; ","")&amp;IF(AND(F3043="B2B - VAT registered",NOT(AND(LEN(E3043)=15,LEFT(E3043,1)="3",RIGHT(E3043,1)="3",ISNUMBER(--E3043)))),"Invalid/missing customer VAT no; ","")&amp;IF(L3043&lt;&gt;"Yes","Not reported/cleared on FATOORA; ","")&amp;IF(AND(OR(G3043="Zero-rated domestic (Box 3)",G3043="Export (Box 4)"),N3043=""),"Zero-rate/export evidence missing; ","")&amp;IF(AND(C3043="Credit Note",H3043&gt;0),"Credit note should be negative; ","")&amp;IF(AND(C3043="Simplified Tax Invoice",F3043="B2B - VAT registered"),"Simplified invoice issued to VAT-registered B2B; ",""))</f>
        <v/>
      </c>
    </row>
    <row r="3044">
      <c r="A3044" s="17" t="n"/>
      <c r="B3044" s="14" t="n"/>
      <c r="C3044" s="14" t="n"/>
      <c r="D3044" s="14" t="n"/>
      <c r="E3044" s="16" t="n"/>
      <c r="F3044" s="14" t="n"/>
      <c r="G3044" s="14" t="n"/>
      <c r="H3044" s="19" t="n"/>
      <c r="I3044" s="19" t="n"/>
      <c r="J3044" s="34">
        <f>IF(A3044="","",H3044+I3044)</f>
        <v/>
      </c>
      <c r="K3044" s="14" t="n"/>
      <c r="L3044" s="14" t="n"/>
      <c r="M3044" s="14" t="n"/>
      <c r="N3044" s="14" t="n"/>
      <c r="O3044" s="20">
        <f>IF(A3044="","",SUMPRODUCT((A3044&gt;=Setup!$C$19:$C$30)*(A3044&lt;=Setup!$D$19:$D$30)*Setup!$A$19:$A$30))</f>
        <v/>
      </c>
      <c r="P3044" s="34">
        <f>IF(A3044="","",IF(G3044="Standard 15% (Box 1)",ROUND(H3044*Setup!$B$9,2),0))</f>
        <v/>
      </c>
      <c r="Q3044" s="34">
        <f>IF(A3044="","",I3044-P3044)</f>
        <v/>
      </c>
      <c r="R3044" s="23">
        <f>IF(A3044="","",IF(O3044=0,"Outside audit periods; ","")&amp;IF(G3044="","No VAT category; ","")&amp;IF(ABS(Q3044)&gt;Setup!$B$10,"VAT ≠ 15% × net; ","")&amp;IF(AND(F3044="B2B - VAT registered",NOT(AND(LEN(E3044)=15,LEFT(E3044,1)="3",RIGHT(E3044,1)="3",ISNUMBER(--E3044)))),"Invalid/missing customer VAT no; ","")&amp;IF(L3044&lt;&gt;"Yes","Not reported/cleared on FATOORA; ","")&amp;IF(AND(OR(G3044="Zero-rated domestic (Box 3)",G3044="Export (Box 4)"),N3044=""),"Zero-rate/export evidence missing; ","")&amp;IF(AND(C3044="Credit Note",H3044&gt;0),"Credit note should be negative; ","")&amp;IF(AND(C3044="Simplified Tax Invoice",F3044="B2B - VAT registered"),"Simplified invoice issued to VAT-registered B2B; ",""))</f>
        <v/>
      </c>
    </row>
    <row r="3045">
      <c r="A3045" s="17" t="n"/>
      <c r="B3045" s="14" t="n"/>
      <c r="C3045" s="14" t="n"/>
      <c r="D3045" s="14" t="n"/>
      <c r="E3045" s="16" t="n"/>
      <c r="F3045" s="14" t="n"/>
      <c r="G3045" s="14" t="n"/>
      <c r="H3045" s="19" t="n"/>
      <c r="I3045" s="19" t="n"/>
      <c r="J3045" s="34">
        <f>IF(A3045="","",H3045+I3045)</f>
        <v/>
      </c>
      <c r="K3045" s="14" t="n"/>
      <c r="L3045" s="14" t="n"/>
      <c r="M3045" s="14" t="n"/>
      <c r="N3045" s="14" t="n"/>
      <c r="O3045" s="20">
        <f>IF(A3045="","",SUMPRODUCT((A3045&gt;=Setup!$C$19:$C$30)*(A3045&lt;=Setup!$D$19:$D$30)*Setup!$A$19:$A$30))</f>
        <v/>
      </c>
      <c r="P3045" s="34">
        <f>IF(A3045="","",IF(G3045="Standard 15% (Box 1)",ROUND(H3045*Setup!$B$9,2),0))</f>
        <v/>
      </c>
      <c r="Q3045" s="34">
        <f>IF(A3045="","",I3045-P3045)</f>
        <v/>
      </c>
      <c r="R3045" s="23">
        <f>IF(A3045="","",IF(O3045=0,"Outside audit periods; ","")&amp;IF(G3045="","No VAT category; ","")&amp;IF(ABS(Q3045)&gt;Setup!$B$10,"VAT ≠ 15% × net; ","")&amp;IF(AND(F3045="B2B - VAT registered",NOT(AND(LEN(E3045)=15,LEFT(E3045,1)="3",RIGHT(E3045,1)="3",ISNUMBER(--E3045)))),"Invalid/missing customer VAT no; ","")&amp;IF(L3045&lt;&gt;"Yes","Not reported/cleared on FATOORA; ","")&amp;IF(AND(OR(G3045="Zero-rated domestic (Box 3)",G3045="Export (Box 4)"),N3045=""),"Zero-rate/export evidence missing; ","")&amp;IF(AND(C3045="Credit Note",H3045&gt;0),"Credit note should be negative; ","")&amp;IF(AND(C3045="Simplified Tax Invoice",F3045="B2B - VAT registered"),"Simplified invoice issued to VAT-registered B2B; ",""))</f>
        <v/>
      </c>
    </row>
    <row r="3046">
      <c r="A3046" s="17" t="n"/>
      <c r="B3046" s="14" t="n"/>
      <c r="C3046" s="14" t="n"/>
      <c r="D3046" s="14" t="n"/>
      <c r="E3046" s="16" t="n"/>
      <c r="F3046" s="14" t="n"/>
      <c r="G3046" s="14" t="n"/>
      <c r="H3046" s="19" t="n"/>
      <c r="I3046" s="19" t="n"/>
      <c r="J3046" s="34">
        <f>IF(A3046="","",H3046+I3046)</f>
        <v/>
      </c>
      <c r="K3046" s="14" t="n"/>
      <c r="L3046" s="14" t="n"/>
      <c r="M3046" s="14" t="n"/>
      <c r="N3046" s="14" t="n"/>
      <c r="O3046" s="20">
        <f>IF(A3046="","",SUMPRODUCT((A3046&gt;=Setup!$C$19:$C$30)*(A3046&lt;=Setup!$D$19:$D$30)*Setup!$A$19:$A$30))</f>
        <v/>
      </c>
      <c r="P3046" s="34">
        <f>IF(A3046="","",IF(G3046="Standard 15% (Box 1)",ROUND(H3046*Setup!$B$9,2),0))</f>
        <v/>
      </c>
      <c r="Q3046" s="34">
        <f>IF(A3046="","",I3046-P3046)</f>
        <v/>
      </c>
      <c r="R3046" s="23">
        <f>IF(A3046="","",IF(O3046=0,"Outside audit periods; ","")&amp;IF(G3046="","No VAT category; ","")&amp;IF(ABS(Q3046)&gt;Setup!$B$10,"VAT ≠ 15% × net; ","")&amp;IF(AND(F3046="B2B - VAT registered",NOT(AND(LEN(E3046)=15,LEFT(E3046,1)="3",RIGHT(E3046,1)="3",ISNUMBER(--E3046)))),"Invalid/missing customer VAT no; ","")&amp;IF(L3046&lt;&gt;"Yes","Not reported/cleared on FATOORA; ","")&amp;IF(AND(OR(G3046="Zero-rated domestic (Box 3)",G3046="Export (Box 4)"),N3046=""),"Zero-rate/export evidence missing; ","")&amp;IF(AND(C3046="Credit Note",H3046&gt;0),"Credit note should be negative; ","")&amp;IF(AND(C3046="Simplified Tax Invoice",F3046="B2B - VAT registered"),"Simplified invoice issued to VAT-registered B2B; ",""))</f>
        <v/>
      </c>
    </row>
    <row r="3047">
      <c r="A3047" s="17" t="n"/>
      <c r="B3047" s="14" t="n"/>
      <c r="C3047" s="14" t="n"/>
      <c r="D3047" s="14" t="n"/>
      <c r="E3047" s="16" t="n"/>
      <c r="F3047" s="14" t="n"/>
      <c r="G3047" s="14" t="n"/>
      <c r="H3047" s="19" t="n"/>
      <c r="I3047" s="19" t="n"/>
      <c r="J3047" s="34">
        <f>IF(A3047="","",H3047+I3047)</f>
        <v/>
      </c>
      <c r="K3047" s="14" t="n"/>
      <c r="L3047" s="14" t="n"/>
      <c r="M3047" s="14" t="n"/>
      <c r="N3047" s="14" t="n"/>
      <c r="O3047" s="20">
        <f>IF(A3047="","",SUMPRODUCT((A3047&gt;=Setup!$C$19:$C$30)*(A3047&lt;=Setup!$D$19:$D$30)*Setup!$A$19:$A$30))</f>
        <v/>
      </c>
      <c r="P3047" s="34">
        <f>IF(A3047="","",IF(G3047="Standard 15% (Box 1)",ROUND(H3047*Setup!$B$9,2),0))</f>
        <v/>
      </c>
      <c r="Q3047" s="34">
        <f>IF(A3047="","",I3047-P3047)</f>
        <v/>
      </c>
      <c r="R3047" s="23">
        <f>IF(A3047="","",IF(O3047=0,"Outside audit periods; ","")&amp;IF(G3047="","No VAT category; ","")&amp;IF(ABS(Q3047)&gt;Setup!$B$10,"VAT ≠ 15% × net; ","")&amp;IF(AND(F3047="B2B - VAT registered",NOT(AND(LEN(E3047)=15,LEFT(E3047,1)="3",RIGHT(E3047,1)="3",ISNUMBER(--E3047)))),"Invalid/missing customer VAT no; ","")&amp;IF(L3047&lt;&gt;"Yes","Not reported/cleared on FATOORA; ","")&amp;IF(AND(OR(G3047="Zero-rated domestic (Box 3)",G3047="Export (Box 4)"),N3047=""),"Zero-rate/export evidence missing; ","")&amp;IF(AND(C3047="Credit Note",H3047&gt;0),"Credit note should be negative; ","")&amp;IF(AND(C3047="Simplified Tax Invoice",F3047="B2B - VAT registered"),"Simplified invoice issued to VAT-registered B2B; ",""))</f>
        <v/>
      </c>
    </row>
    <row r="3048">
      <c r="A3048" s="17" t="n"/>
      <c r="B3048" s="14" t="n"/>
      <c r="C3048" s="14" t="n"/>
      <c r="D3048" s="14" t="n"/>
      <c r="E3048" s="16" t="n"/>
      <c r="F3048" s="14" t="n"/>
      <c r="G3048" s="14" t="n"/>
      <c r="H3048" s="19" t="n"/>
      <c r="I3048" s="19" t="n"/>
      <c r="J3048" s="34">
        <f>IF(A3048="","",H3048+I3048)</f>
        <v/>
      </c>
      <c r="K3048" s="14" t="n"/>
      <c r="L3048" s="14" t="n"/>
      <c r="M3048" s="14" t="n"/>
      <c r="N3048" s="14" t="n"/>
      <c r="O3048" s="20">
        <f>IF(A3048="","",SUMPRODUCT((A3048&gt;=Setup!$C$19:$C$30)*(A3048&lt;=Setup!$D$19:$D$30)*Setup!$A$19:$A$30))</f>
        <v/>
      </c>
      <c r="P3048" s="34">
        <f>IF(A3048="","",IF(G3048="Standard 15% (Box 1)",ROUND(H3048*Setup!$B$9,2),0))</f>
        <v/>
      </c>
      <c r="Q3048" s="34">
        <f>IF(A3048="","",I3048-P3048)</f>
        <v/>
      </c>
      <c r="R3048" s="23">
        <f>IF(A3048="","",IF(O3048=0,"Outside audit periods; ","")&amp;IF(G3048="","No VAT category; ","")&amp;IF(ABS(Q3048)&gt;Setup!$B$10,"VAT ≠ 15% × net; ","")&amp;IF(AND(F3048="B2B - VAT registered",NOT(AND(LEN(E3048)=15,LEFT(E3048,1)="3",RIGHT(E3048,1)="3",ISNUMBER(--E3048)))),"Invalid/missing customer VAT no; ","")&amp;IF(L3048&lt;&gt;"Yes","Not reported/cleared on FATOORA; ","")&amp;IF(AND(OR(G3048="Zero-rated domestic (Box 3)",G3048="Export (Box 4)"),N3048=""),"Zero-rate/export evidence missing; ","")&amp;IF(AND(C3048="Credit Note",H3048&gt;0),"Credit note should be negative; ","")&amp;IF(AND(C3048="Simplified Tax Invoice",F3048="B2B - VAT registered"),"Simplified invoice issued to VAT-registered B2B; ",""))</f>
        <v/>
      </c>
    </row>
    <row r="3049">
      <c r="A3049" s="17" t="n"/>
      <c r="B3049" s="14" t="n"/>
      <c r="C3049" s="14" t="n"/>
      <c r="D3049" s="14" t="n"/>
      <c r="E3049" s="16" t="n"/>
      <c r="F3049" s="14" t="n"/>
      <c r="G3049" s="14" t="n"/>
      <c r="H3049" s="19" t="n"/>
      <c r="I3049" s="19" t="n"/>
      <c r="J3049" s="34">
        <f>IF(A3049="","",H3049+I3049)</f>
        <v/>
      </c>
      <c r="K3049" s="14" t="n"/>
      <c r="L3049" s="14" t="n"/>
      <c r="M3049" s="14" t="n"/>
      <c r="N3049" s="14" t="n"/>
      <c r="O3049" s="20">
        <f>IF(A3049="","",SUMPRODUCT((A3049&gt;=Setup!$C$19:$C$30)*(A3049&lt;=Setup!$D$19:$D$30)*Setup!$A$19:$A$30))</f>
        <v/>
      </c>
      <c r="P3049" s="34">
        <f>IF(A3049="","",IF(G3049="Standard 15% (Box 1)",ROUND(H3049*Setup!$B$9,2),0))</f>
        <v/>
      </c>
      <c r="Q3049" s="34">
        <f>IF(A3049="","",I3049-P3049)</f>
        <v/>
      </c>
      <c r="R3049" s="23">
        <f>IF(A3049="","",IF(O3049=0,"Outside audit periods; ","")&amp;IF(G3049="","No VAT category; ","")&amp;IF(ABS(Q3049)&gt;Setup!$B$10,"VAT ≠ 15% × net; ","")&amp;IF(AND(F3049="B2B - VAT registered",NOT(AND(LEN(E3049)=15,LEFT(E3049,1)="3",RIGHT(E3049,1)="3",ISNUMBER(--E3049)))),"Invalid/missing customer VAT no; ","")&amp;IF(L3049&lt;&gt;"Yes","Not reported/cleared on FATOORA; ","")&amp;IF(AND(OR(G3049="Zero-rated domestic (Box 3)",G3049="Export (Box 4)"),N3049=""),"Zero-rate/export evidence missing; ","")&amp;IF(AND(C3049="Credit Note",H3049&gt;0),"Credit note should be negative; ","")&amp;IF(AND(C3049="Simplified Tax Invoice",F3049="B2B - VAT registered"),"Simplified invoice issued to VAT-registered B2B; ",""))</f>
        <v/>
      </c>
    </row>
    <row r="3050">
      <c r="A3050" s="17" t="n"/>
      <c r="B3050" s="14" t="n"/>
      <c r="C3050" s="14" t="n"/>
      <c r="D3050" s="14" t="n"/>
      <c r="E3050" s="16" t="n"/>
      <c r="F3050" s="14" t="n"/>
      <c r="G3050" s="14" t="n"/>
      <c r="H3050" s="19" t="n"/>
      <c r="I3050" s="19" t="n"/>
      <c r="J3050" s="34">
        <f>IF(A3050="","",H3050+I3050)</f>
        <v/>
      </c>
      <c r="K3050" s="14" t="n"/>
      <c r="L3050" s="14" t="n"/>
      <c r="M3050" s="14" t="n"/>
      <c r="N3050" s="14" t="n"/>
      <c r="O3050" s="20">
        <f>IF(A3050="","",SUMPRODUCT((A3050&gt;=Setup!$C$19:$C$30)*(A3050&lt;=Setup!$D$19:$D$30)*Setup!$A$19:$A$30))</f>
        <v/>
      </c>
      <c r="P3050" s="34">
        <f>IF(A3050="","",IF(G3050="Standard 15% (Box 1)",ROUND(H3050*Setup!$B$9,2),0))</f>
        <v/>
      </c>
      <c r="Q3050" s="34">
        <f>IF(A3050="","",I3050-P3050)</f>
        <v/>
      </c>
      <c r="R3050" s="23">
        <f>IF(A3050="","",IF(O3050=0,"Outside audit periods; ","")&amp;IF(G3050="","No VAT category; ","")&amp;IF(ABS(Q3050)&gt;Setup!$B$10,"VAT ≠ 15% × net; ","")&amp;IF(AND(F3050="B2B - VAT registered",NOT(AND(LEN(E3050)=15,LEFT(E3050,1)="3",RIGHT(E3050,1)="3",ISNUMBER(--E3050)))),"Invalid/missing customer VAT no; ","")&amp;IF(L3050&lt;&gt;"Yes","Not reported/cleared on FATOORA; ","")&amp;IF(AND(OR(G3050="Zero-rated domestic (Box 3)",G3050="Export (Box 4)"),N3050=""),"Zero-rate/export evidence missing; ","")&amp;IF(AND(C3050="Credit Note",H3050&gt;0),"Credit note should be negative; ","")&amp;IF(AND(C3050="Simplified Tax Invoice",F3050="B2B - VAT registered"),"Simplified invoice issued to VAT-registered B2B; ",""))</f>
        <v/>
      </c>
    </row>
    <row r="3051">
      <c r="A3051" s="17" t="n"/>
      <c r="B3051" s="14" t="n"/>
      <c r="C3051" s="14" t="n"/>
      <c r="D3051" s="14" t="n"/>
      <c r="E3051" s="16" t="n"/>
      <c r="F3051" s="14" t="n"/>
      <c r="G3051" s="14" t="n"/>
      <c r="H3051" s="19" t="n"/>
      <c r="I3051" s="19" t="n"/>
      <c r="J3051" s="34">
        <f>IF(A3051="","",H3051+I3051)</f>
        <v/>
      </c>
      <c r="K3051" s="14" t="n"/>
      <c r="L3051" s="14" t="n"/>
      <c r="M3051" s="14" t="n"/>
      <c r="N3051" s="14" t="n"/>
      <c r="O3051" s="20">
        <f>IF(A3051="","",SUMPRODUCT((A3051&gt;=Setup!$C$19:$C$30)*(A3051&lt;=Setup!$D$19:$D$30)*Setup!$A$19:$A$30))</f>
        <v/>
      </c>
      <c r="P3051" s="34">
        <f>IF(A3051="","",IF(G3051="Standard 15% (Box 1)",ROUND(H3051*Setup!$B$9,2),0))</f>
        <v/>
      </c>
      <c r="Q3051" s="34">
        <f>IF(A3051="","",I3051-P3051)</f>
        <v/>
      </c>
      <c r="R3051" s="23">
        <f>IF(A3051="","",IF(O3051=0,"Outside audit periods; ","")&amp;IF(G3051="","No VAT category; ","")&amp;IF(ABS(Q3051)&gt;Setup!$B$10,"VAT ≠ 15% × net; ","")&amp;IF(AND(F3051="B2B - VAT registered",NOT(AND(LEN(E3051)=15,LEFT(E3051,1)="3",RIGHT(E3051,1)="3",ISNUMBER(--E3051)))),"Invalid/missing customer VAT no; ","")&amp;IF(L3051&lt;&gt;"Yes","Not reported/cleared on FATOORA; ","")&amp;IF(AND(OR(G3051="Zero-rated domestic (Box 3)",G3051="Export (Box 4)"),N3051=""),"Zero-rate/export evidence missing; ","")&amp;IF(AND(C3051="Credit Note",H3051&gt;0),"Credit note should be negative; ","")&amp;IF(AND(C3051="Simplified Tax Invoice",F3051="B2B - VAT registered"),"Simplified invoice issued to VAT-registered B2B; ",""))</f>
        <v/>
      </c>
    </row>
    <row r="3052">
      <c r="A3052" s="17" t="n"/>
      <c r="B3052" s="14" t="n"/>
      <c r="C3052" s="14" t="n"/>
      <c r="D3052" s="14" t="n"/>
      <c r="E3052" s="16" t="n"/>
      <c r="F3052" s="14" t="n"/>
      <c r="G3052" s="14" t="n"/>
      <c r="H3052" s="19" t="n"/>
      <c r="I3052" s="19" t="n"/>
      <c r="J3052" s="34">
        <f>IF(A3052="","",H3052+I3052)</f>
        <v/>
      </c>
      <c r="K3052" s="14" t="n"/>
      <c r="L3052" s="14" t="n"/>
      <c r="M3052" s="14" t="n"/>
      <c r="N3052" s="14" t="n"/>
      <c r="O3052" s="20">
        <f>IF(A3052="","",SUMPRODUCT((A3052&gt;=Setup!$C$19:$C$30)*(A3052&lt;=Setup!$D$19:$D$30)*Setup!$A$19:$A$30))</f>
        <v/>
      </c>
      <c r="P3052" s="34">
        <f>IF(A3052="","",IF(G3052="Standard 15% (Box 1)",ROUND(H3052*Setup!$B$9,2),0))</f>
        <v/>
      </c>
      <c r="Q3052" s="34">
        <f>IF(A3052="","",I3052-P3052)</f>
        <v/>
      </c>
      <c r="R3052" s="23">
        <f>IF(A3052="","",IF(O3052=0,"Outside audit periods; ","")&amp;IF(G3052="","No VAT category; ","")&amp;IF(ABS(Q3052)&gt;Setup!$B$10,"VAT ≠ 15% × net; ","")&amp;IF(AND(F3052="B2B - VAT registered",NOT(AND(LEN(E3052)=15,LEFT(E3052,1)="3",RIGHT(E3052,1)="3",ISNUMBER(--E3052)))),"Invalid/missing customer VAT no; ","")&amp;IF(L3052&lt;&gt;"Yes","Not reported/cleared on FATOORA; ","")&amp;IF(AND(OR(G3052="Zero-rated domestic (Box 3)",G3052="Export (Box 4)"),N3052=""),"Zero-rate/export evidence missing; ","")&amp;IF(AND(C3052="Credit Note",H3052&gt;0),"Credit note should be negative; ","")&amp;IF(AND(C3052="Simplified Tax Invoice",F3052="B2B - VAT registered"),"Simplified invoice issued to VAT-registered B2B; ",""))</f>
        <v/>
      </c>
    </row>
    <row r="3053">
      <c r="A3053" s="17" t="n"/>
      <c r="B3053" s="14" t="n"/>
      <c r="C3053" s="14" t="n"/>
      <c r="D3053" s="14" t="n"/>
      <c r="E3053" s="16" t="n"/>
      <c r="F3053" s="14" t="n"/>
      <c r="G3053" s="14" t="n"/>
      <c r="H3053" s="19" t="n"/>
      <c r="I3053" s="19" t="n"/>
      <c r="J3053" s="34">
        <f>IF(A3053="","",H3053+I3053)</f>
        <v/>
      </c>
      <c r="K3053" s="14" t="n"/>
      <c r="L3053" s="14" t="n"/>
      <c r="M3053" s="14" t="n"/>
      <c r="N3053" s="14" t="n"/>
      <c r="O3053" s="20">
        <f>IF(A3053="","",SUMPRODUCT((A3053&gt;=Setup!$C$19:$C$30)*(A3053&lt;=Setup!$D$19:$D$30)*Setup!$A$19:$A$30))</f>
        <v/>
      </c>
      <c r="P3053" s="34">
        <f>IF(A3053="","",IF(G3053="Standard 15% (Box 1)",ROUND(H3053*Setup!$B$9,2),0))</f>
        <v/>
      </c>
      <c r="Q3053" s="34">
        <f>IF(A3053="","",I3053-P3053)</f>
        <v/>
      </c>
      <c r="R3053" s="23">
        <f>IF(A3053="","",IF(O3053=0,"Outside audit periods; ","")&amp;IF(G3053="","No VAT category; ","")&amp;IF(ABS(Q3053)&gt;Setup!$B$10,"VAT ≠ 15% × net; ","")&amp;IF(AND(F3053="B2B - VAT registered",NOT(AND(LEN(E3053)=15,LEFT(E3053,1)="3",RIGHT(E3053,1)="3",ISNUMBER(--E3053)))),"Invalid/missing customer VAT no; ","")&amp;IF(L3053&lt;&gt;"Yes","Not reported/cleared on FATOORA; ","")&amp;IF(AND(OR(G3053="Zero-rated domestic (Box 3)",G3053="Export (Box 4)"),N3053=""),"Zero-rate/export evidence missing; ","")&amp;IF(AND(C3053="Credit Note",H3053&gt;0),"Credit note should be negative; ","")&amp;IF(AND(C3053="Simplified Tax Invoice",F3053="B2B - VAT registered"),"Simplified invoice issued to VAT-registered B2B; ",""))</f>
        <v/>
      </c>
    </row>
    <row r="3054">
      <c r="A3054" s="17" t="n"/>
      <c r="B3054" s="14" t="n"/>
      <c r="C3054" s="14" t="n"/>
      <c r="D3054" s="14" t="n"/>
      <c r="E3054" s="16" t="n"/>
      <c r="F3054" s="14" t="n"/>
      <c r="G3054" s="14" t="n"/>
      <c r="H3054" s="19" t="n"/>
      <c r="I3054" s="19" t="n"/>
      <c r="J3054" s="34">
        <f>IF(A3054="","",H3054+I3054)</f>
        <v/>
      </c>
      <c r="K3054" s="14" t="n"/>
      <c r="L3054" s="14" t="n"/>
      <c r="M3054" s="14" t="n"/>
      <c r="N3054" s="14" t="n"/>
      <c r="O3054" s="20">
        <f>IF(A3054="","",SUMPRODUCT((A3054&gt;=Setup!$C$19:$C$30)*(A3054&lt;=Setup!$D$19:$D$30)*Setup!$A$19:$A$30))</f>
        <v/>
      </c>
      <c r="P3054" s="34">
        <f>IF(A3054="","",IF(G3054="Standard 15% (Box 1)",ROUND(H3054*Setup!$B$9,2),0))</f>
        <v/>
      </c>
      <c r="Q3054" s="34">
        <f>IF(A3054="","",I3054-P3054)</f>
        <v/>
      </c>
      <c r="R3054" s="23">
        <f>IF(A3054="","",IF(O3054=0,"Outside audit periods; ","")&amp;IF(G3054="","No VAT category; ","")&amp;IF(ABS(Q3054)&gt;Setup!$B$10,"VAT ≠ 15% × net; ","")&amp;IF(AND(F3054="B2B - VAT registered",NOT(AND(LEN(E3054)=15,LEFT(E3054,1)="3",RIGHT(E3054,1)="3",ISNUMBER(--E3054)))),"Invalid/missing customer VAT no; ","")&amp;IF(L3054&lt;&gt;"Yes","Not reported/cleared on FATOORA; ","")&amp;IF(AND(OR(G3054="Zero-rated domestic (Box 3)",G3054="Export (Box 4)"),N3054=""),"Zero-rate/export evidence missing; ","")&amp;IF(AND(C3054="Credit Note",H3054&gt;0),"Credit note should be negative; ","")&amp;IF(AND(C3054="Simplified Tax Invoice",F3054="B2B - VAT registered"),"Simplified invoice issued to VAT-registered B2B; ",""))</f>
        <v/>
      </c>
    </row>
    <row r="3055">
      <c r="A3055" s="17" t="n"/>
      <c r="B3055" s="14" t="n"/>
      <c r="C3055" s="14" t="n"/>
      <c r="D3055" s="14" t="n"/>
      <c r="E3055" s="16" t="n"/>
      <c r="F3055" s="14" t="n"/>
      <c r="G3055" s="14" t="n"/>
      <c r="H3055" s="19" t="n"/>
      <c r="I3055" s="19" t="n"/>
      <c r="J3055" s="34">
        <f>IF(A3055="","",H3055+I3055)</f>
        <v/>
      </c>
      <c r="K3055" s="14" t="n"/>
      <c r="L3055" s="14" t="n"/>
      <c r="M3055" s="14" t="n"/>
      <c r="N3055" s="14" t="n"/>
      <c r="O3055" s="20">
        <f>IF(A3055="","",SUMPRODUCT((A3055&gt;=Setup!$C$19:$C$30)*(A3055&lt;=Setup!$D$19:$D$30)*Setup!$A$19:$A$30))</f>
        <v/>
      </c>
      <c r="P3055" s="34">
        <f>IF(A3055="","",IF(G3055="Standard 15% (Box 1)",ROUND(H3055*Setup!$B$9,2),0))</f>
        <v/>
      </c>
      <c r="Q3055" s="34">
        <f>IF(A3055="","",I3055-P3055)</f>
        <v/>
      </c>
      <c r="R3055" s="23">
        <f>IF(A3055="","",IF(O3055=0,"Outside audit periods; ","")&amp;IF(G3055="","No VAT category; ","")&amp;IF(ABS(Q3055)&gt;Setup!$B$10,"VAT ≠ 15% × net; ","")&amp;IF(AND(F3055="B2B - VAT registered",NOT(AND(LEN(E3055)=15,LEFT(E3055,1)="3",RIGHT(E3055,1)="3",ISNUMBER(--E3055)))),"Invalid/missing customer VAT no; ","")&amp;IF(L3055&lt;&gt;"Yes","Not reported/cleared on FATOORA; ","")&amp;IF(AND(OR(G3055="Zero-rated domestic (Box 3)",G3055="Export (Box 4)"),N3055=""),"Zero-rate/export evidence missing; ","")&amp;IF(AND(C3055="Credit Note",H3055&gt;0),"Credit note should be negative; ","")&amp;IF(AND(C3055="Simplified Tax Invoice",F3055="B2B - VAT registered"),"Simplified invoice issued to VAT-registered B2B; ",""))</f>
        <v/>
      </c>
    </row>
    <row r="3056">
      <c r="A3056" s="17" t="n"/>
      <c r="B3056" s="14" t="n"/>
      <c r="C3056" s="14" t="n"/>
      <c r="D3056" s="14" t="n"/>
      <c r="E3056" s="16" t="n"/>
      <c r="F3056" s="14" t="n"/>
      <c r="G3056" s="14" t="n"/>
      <c r="H3056" s="19" t="n"/>
      <c r="I3056" s="19" t="n"/>
      <c r="J3056" s="34">
        <f>IF(A3056="","",H3056+I3056)</f>
        <v/>
      </c>
      <c r="K3056" s="14" t="n"/>
      <c r="L3056" s="14" t="n"/>
      <c r="M3056" s="14" t="n"/>
      <c r="N3056" s="14" t="n"/>
      <c r="O3056" s="20">
        <f>IF(A3056="","",SUMPRODUCT((A3056&gt;=Setup!$C$19:$C$30)*(A3056&lt;=Setup!$D$19:$D$30)*Setup!$A$19:$A$30))</f>
        <v/>
      </c>
      <c r="P3056" s="34">
        <f>IF(A3056="","",IF(G3056="Standard 15% (Box 1)",ROUND(H3056*Setup!$B$9,2),0))</f>
        <v/>
      </c>
      <c r="Q3056" s="34">
        <f>IF(A3056="","",I3056-P3056)</f>
        <v/>
      </c>
      <c r="R3056" s="23">
        <f>IF(A3056="","",IF(O3056=0,"Outside audit periods; ","")&amp;IF(G3056="","No VAT category; ","")&amp;IF(ABS(Q3056)&gt;Setup!$B$10,"VAT ≠ 15% × net; ","")&amp;IF(AND(F3056="B2B - VAT registered",NOT(AND(LEN(E3056)=15,LEFT(E3056,1)="3",RIGHT(E3056,1)="3",ISNUMBER(--E3056)))),"Invalid/missing customer VAT no; ","")&amp;IF(L3056&lt;&gt;"Yes","Not reported/cleared on FATOORA; ","")&amp;IF(AND(OR(G3056="Zero-rated domestic (Box 3)",G3056="Export (Box 4)"),N3056=""),"Zero-rate/export evidence missing; ","")&amp;IF(AND(C3056="Credit Note",H3056&gt;0),"Credit note should be negative; ","")&amp;IF(AND(C3056="Simplified Tax Invoice",F3056="B2B - VAT registered"),"Simplified invoice issued to VAT-registered B2B; ",""))</f>
        <v/>
      </c>
    </row>
    <row r="3057">
      <c r="A3057" s="17" t="n"/>
      <c r="B3057" s="14" t="n"/>
      <c r="C3057" s="14" t="n"/>
      <c r="D3057" s="14" t="n"/>
      <c r="E3057" s="16" t="n"/>
      <c r="F3057" s="14" t="n"/>
      <c r="G3057" s="14" t="n"/>
      <c r="H3057" s="19" t="n"/>
      <c r="I3057" s="19" t="n"/>
      <c r="J3057" s="34">
        <f>IF(A3057="","",H3057+I3057)</f>
        <v/>
      </c>
      <c r="K3057" s="14" t="n"/>
      <c r="L3057" s="14" t="n"/>
      <c r="M3057" s="14" t="n"/>
      <c r="N3057" s="14" t="n"/>
      <c r="O3057" s="20">
        <f>IF(A3057="","",SUMPRODUCT((A3057&gt;=Setup!$C$19:$C$30)*(A3057&lt;=Setup!$D$19:$D$30)*Setup!$A$19:$A$30))</f>
        <v/>
      </c>
      <c r="P3057" s="34">
        <f>IF(A3057="","",IF(G3057="Standard 15% (Box 1)",ROUND(H3057*Setup!$B$9,2),0))</f>
        <v/>
      </c>
      <c r="Q3057" s="34">
        <f>IF(A3057="","",I3057-P3057)</f>
        <v/>
      </c>
      <c r="R3057" s="23">
        <f>IF(A3057="","",IF(O3057=0,"Outside audit periods; ","")&amp;IF(G3057="","No VAT category; ","")&amp;IF(ABS(Q3057)&gt;Setup!$B$10,"VAT ≠ 15% × net; ","")&amp;IF(AND(F3057="B2B - VAT registered",NOT(AND(LEN(E3057)=15,LEFT(E3057,1)="3",RIGHT(E3057,1)="3",ISNUMBER(--E3057)))),"Invalid/missing customer VAT no; ","")&amp;IF(L3057&lt;&gt;"Yes","Not reported/cleared on FATOORA; ","")&amp;IF(AND(OR(G3057="Zero-rated domestic (Box 3)",G3057="Export (Box 4)"),N3057=""),"Zero-rate/export evidence missing; ","")&amp;IF(AND(C3057="Credit Note",H3057&gt;0),"Credit note should be negative; ","")&amp;IF(AND(C3057="Simplified Tax Invoice",F3057="B2B - VAT registered"),"Simplified invoice issued to VAT-registered B2B; ",""))</f>
        <v/>
      </c>
    </row>
    <row r="3058">
      <c r="A3058" s="17" t="n"/>
      <c r="B3058" s="14" t="n"/>
      <c r="C3058" s="14" t="n"/>
      <c r="D3058" s="14" t="n"/>
      <c r="E3058" s="16" t="n"/>
      <c r="F3058" s="14" t="n"/>
      <c r="G3058" s="14" t="n"/>
      <c r="H3058" s="19" t="n"/>
      <c r="I3058" s="19" t="n"/>
      <c r="J3058" s="34">
        <f>IF(A3058="","",H3058+I3058)</f>
        <v/>
      </c>
      <c r="K3058" s="14" t="n"/>
      <c r="L3058" s="14" t="n"/>
      <c r="M3058" s="14" t="n"/>
      <c r="N3058" s="14" t="n"/>
      <c r="O3058" s="20">
        <f>IF(A3058="","",SUMPRODUCT((A3058&gt;=Setup!$C$19:$C$30)*(A3058&lt;=Setup!$D$19:$D$30)*Setup!$A$19:$A$30))</f>
        <v/>
      </c>
      <c r="P3058" s="34">
        <f>IF(A3058="","",IF(G3058="Standard 15% (Box 1)",ROUND(H3058*Setup!$B$9,2),0))</f>
        <v/>
      </c>
      <c r="Q3058" s="34">
        <f>IF(A3058="","",I3058-P3058)</f>
        <v/>
      </c>
      <c r="R3058" s="23">
        <f>IF(A3058="","",IF(O3058=0,"Outside audit periods; ","")&amp;IF(G3058="","No VAT category; ","")&amp;IF(ABS(Q3058)&gt;Setup!$B$10,"VAT ≠ 15% × net; ","")&amp;IF(AND(F3058="B2B - VAT registered",NOT(AND(LEN(E3058)=15,LEFT(E3058,1)="3",RIGHT(E3058,1)="3",ISNUMBER(--E3058)))),"Invalid/missing customer VAT no; ","")&amp;IF(L3058&lt;&gt;"Yes","Not reported/cleared on FATOORA; ","")&amp;IF(AND(OR(G3058="Zero-rated domestic (Box 3)",G3058="Export (Box 4)"),N3058=""),"Zero-rate/export evidence missing; ","")&amp;IF(AND(C3058="Credit Note",H3058&gt;0),"Credit note should be negative; ","")&amp;IF(AND(C3058="Simplified Tax Invoice",F3058="B2B - VAT registered"),"Simplified invoice issued to VAT-registered B2B; ",""))</f>
        <v/>
      </c>
    </row>
    <row r="3059">
      <c r="A3059" s="17" t="n"/>
      <c r="B3059" s="14" t="n"/>
      <c r="C3059" s="14" t="n"/>
      <c r="D3059" s="14" t="n"/>
      <c r="E3059" s="16" t="n"/>
      <c r="F3059" s="14" t="n"/>
      <c r="G3059" s="14" t="n"/>
      <c r="H3059" s="19" t="n"/>
      <c r="I3059" s="19" t="n"/>
      <c r="J3059" s="34">
        <f>IF(A3059="","",H3059+I3059)</f>
        <v/>
      </c>
      <c r="K3059" s="14" t="n"/>
      <c r="L3059" s="14" t="n"/>
      <c r="M3059" s="14" t="n"/>
      <c r="N3059" s="14" t="n"/>
      <c r="O3059" s="20">
        <f>IF(A3059="","",SUMPRODUCT((A3059&gt;=Setup!$C$19:$C$30)*(A3059&lt;=Setup!$D$19:$D$30)*Setup!$A$19:$A$30))</f>
        <v/>
      </c>
      <c r="P3059" s="34">
        <f>IF(A3059="","",IF(G3059="Standard 15% (Box 1)",ROUND(H3059*Setup!$B$9,2),0))</f>
        <v/>
      </c>
      <c r="Q3059" s="34">
        <f>IF(A3059="","",I3059-P3059)</f>
        <v/>
      </c>
      <c r="R3059" s="23">
        <f>IF(A3059="","",IF(O3059=0,"Outside audit periods; ","")&amp;IF(G3059="","No VAT category; ","")&amp;IF(ABS(Q3059)&gt;Setup!$B$10,"VAT ≠ 15% × net; ","")&amp;IF(AND(F3059="B2B - VAT registered",NOT(AND(LEN(E3059)=15,LEFT(E3059,1)="3",RIGHT(E3059,1)="3",ISNUMBER(--E3059)))),"Invalid/missing customer VAT no; ","")&amp;IF(L3059&lt;&gt;"Yes","Not reported/cleared on FATOORA; ","")&amp;IF(AND(OR(G3059="Zero-rated domestic (Box 3)",G3059="Export (Box 4)"),N3059=""),"Zero-rate/export evidence missing; ","")&amp;IF(AND(C3059="Credit Note",H3059&gt;0),"Credit note should be negative; ","")&amp;IF(AND(C3059="Simplified Tax Invoice",F3059="B2B - VAT registered"),"Simplified invoice issued to VAT-registered B2B; ",""))</f>
        <v/>
      </c>
    </row>
    <row r="3060">
      <c r="A3060" s="17" t="n"/>
      <c r="B3060" s="14" t="n"/>
      <c r="C3060" s="14" t="n"/>
      <c r="D3060" s="14" t="n"/>
      <c r="E3060" s="16" t="n"/>
      <c r="F3060" s="14" t="n"/>
      <c r="G3060" s="14" t="n"/>
      <c r="H3060" s="19" t="n"/>
      <c r="I3060" s="19" t="n"/>
      <c r="J3060" s="34">
        <f>IF(A3060="","",H3060+I3060)</f>
        <v/>
      </c>
      <c r="K3060" s="14" t="n"/>
      <c r="L3060" s="14" t="n"/>
      <c r="M3060" s="14" t="n"/>
      <c r="N3060" s="14" t="n"/>
      <c r="O3060" s="20">
        <f>IF(A3060="","",SUMPRODUCT((A3060&gt;=Setup!$C$19:$C$30)*(A3060&lt;=Setup!$D$19:$D$30)*Setup!$A$19:$A$30))</f>
        <v/>
      </c>
      <c r="P3060" s="34">
        <f>IF(A3060="","",IF(G3060="Standard 15% (Box 1)",ROUND(H3060*Setup!$B$9,2),0))</f>
        <v/>
      </c>
      <c r="Q3060" s="34">
        <f>IF(A3060="","",I3060-P3060)</f>
        <v/>
      </c>
      <c r="R3060" s="23">
        <f>IF(A3060="","",IF(O3060=0,"Outside audit periods; ","")&amp;IF(G3060="","No VAT category; ","")&amp;IF(ABS(Q3060)&gt;Setup!$B$10,"VAT ≠ 15% × net; ","")&amp;IF(AND(F3060="B2B - VAT registered",NOT(AND(LEN(E3060)=15,LEFT(E3060,1)="3",RIGHT(E3060,1)="3",ISNUMBER(--E3060)))),"Invalid/missing customer VAT no; ","")&amp;IF(L3060&lt;&gt;"Yes","Not reported/cleared on FATOORA; ","")&amp;IF(AND(OR(G3060="Zero-rated domestic (Box 3)",G3060="Export (Box 4)"),N3060=""),"Zero-rate/export evidence missing; ","")&amp;IF(AND(C3060="Credit Note",H3060&gt;0),"Credit note should be negative; ","")&amp;IF(AND(C3060="Simplified Tax Invoice",F3060="B2B - VAT registered"),"Simplified invoice issued to VAT-registered B2B; ",""))</f>
        <v/>
      </c>
    </row>
    <row r="3061">
      <c r="A3061" s="17" t="n"/>
      <c r="B3061" s="14" t="n"/>
      <c r="C3061" s="14" t="n"/>
      <c r="D3061" s="14" t="n"/>
      <c r="E3061" s="16" t="n"/>
      <c r="F3061" s="14" t="n"/>
      <c r="G3061" s="14" t="n"/>
      <c r="H3061" s="19" t="n"/>
      <c r="I3061" s="19" t="n"/>
      <c r="J3061" s="34">
        <f>IF(A3061="","",H3061+I3061)</f>
        <v/>
      </c>
      <c r="K3061" s="14" t="n"/>
      <c r="L3061" s="14" t="n"/>
      <c r="M3061" s="14" t="n"/>
      <c r="N3061" s="14" t="n"/>
      <c r="O3061" s="20">
        <f>IF(A3061="","",SUMPRODUCT((A3061&gt;=Setup!$C$19:$C$30)*(A3061&lt;=Setup!$D$19:$D$30)*Setup!$A$19:$A$30))</f>
        <v/>
      </c>
      <c r="P3061" s="34">
        <f>IF(A3061="","",IF(G3061="Standard 15% (Box 1)",ROUND(H3061*Setup!$B$9,2),0))</f>
        <v/>
      </c>
      <c r="Q3061" s="34">
        <f>IF(A3061="","",I3061-P3061)</f>
        <v/>
      </c>
      <c r="R3061" s="23">
        <f>IF(A3061="","",IF(O3061=0,"Outside audit periods; ","")&amp;IF(G3061="","No VAT category; ","")&amp;IF(ABS(Q3061)&gt;Setup!$B$10,"VAT ≠ 15% × net; ","")&amp;IF(AND(F3061="B2B - VAT registered",NOT(AND(LEN(E3061)=15,LEFT(E3061,1)="3",RIGHT(E3061,1)="3",ISNUMBER(--E3061)))),"Invalid/missing customer VAT no; ","")&amp;IF(L3061&lt;&gt;"Yes","Not reported/cleared on FATOORA; ","")&amp;IF(AND(OR(G3061="Zero-rated domestic (Box 3)",G3061="Export (Box 4)"),N3061=""),"Zero-rate/export evidence missing; ","")&amp;IF(AND(C3061="Credit Note",H3061&gt;0),"Credit note should be negative; ","")&amp;IF(AND(C3061="Simplified Tax Invoice",F3061="B2B - VAT registered"),"Simplified invoice issued to VAT-registered B2B; ",""))</f>
        <v/>
      </c>
    </row>
    <row r="3062">
      <c r="A3062" s="17" t="n"/>
      <c r="B3062" s="14" t="n"/>
      <c r="C3062" s="14" t="n"/>
      <c r="D3062" s="14" t="n"/>
      <c r="E3062" s="16" t="n"/>
      <c r="F3062" s="14" t="n"/>
      <c r="G3062" s="14" t="n"/>
      <c r="H3062" s="19" t="n"/>
      <c r="I3062" s="19" t="n"/>
      <c r="J3062" s="34">
        <f>IF(A3062="","",H3062+I3062)</f>
        <v/>
      </c>
      <c r="K3062" s="14" t="n"/>
      <c r="L3062" s="14" t="n"/>
      <c r="M3062" s="14" t="n"/>
      <c r="N3062" s="14" t="n"/>
      <c r="O3062" s="20">
        <f>IF(A3062="","",SUMPRODUCT((A3062&gt;=Setup!$C$19:$C$30)*(A3062&lt;=Setup!$D$19:$D$30)*Setup!$A$19:$A$30))</f>
        <v/>
      </c>
      <c r="P3062" s="34">
        <f>IF(A3062="","",IF(G3062="Standard 15% (Box 1)",ROUND(H3062*Setup!$B$9,2),0))</f>
        <v/>
      </c>
      <c r="Q3062" s="34">
        <f>IF(A3062="","",I3062-P3062)</f>
        <v/>
      </c>
      <c r="R3062" s="23">
        <f>IF(A3062="","",IF(O3062=0,"Outside audit periods; ","")&amp;IF(G3062="","No VAT category; ","")&amp;IF(ABS(Q3062)&gt;Setup!$B$10,"VAT ≠ 15% × net; ","")&amp;IF(AND(F3062="B2B - VAT registered",NOT(AND(LEN(E3062)=15,LEFT(E3062,1)="3",RIGHT(E3062,1)="3",ISNUMBER(--E3062)))),"Invalid/missing customer VAT no; ","")&amp;IF(L3062&lt;&gt;"Yes","Not reported/cleared on FATOORA; ","")&amp;IF(AND(OR(G3062="Zero-rated domestic (Box 3)",G3062="Export (Box 4)"),N3062=""),"Zero-rate/export evidence missing; ","")&amp;IF(AND(C3062="Credit Note",H3062&gt;0),"Credit note should be negative; ","")&amp;IF(AND(C3062="Simplified Tax Invoice",F3062="B2B - VAT registered"),"Simplified invoice issued to VAT-registered B2B; ",""))</f>
        <v/>
      </c>
    </row>
    <row r="3063">
      <c r="A3063" s="17" t="n"/>
      <c r="B3063" s="14" t="n"/>
      <c r="C3063" s="14" t="n"/>
      <c r="D3063" s="14" t="n"/>
      <c r="E3063" s="16" t="n"/>
      <c r="F3063" s="14" t="n"/>
      <c r="G3063" s="14" t="n"/>
      <c r="H3063" s="19" t="n"/>
      <c r="I3063" s="19" t="n"/>
      <c r="J3063" s="34">
        <f>IF(A3063="","",H3063+I3063)</f>
        <v/>
      </c>
      <c r="K3063" s="14" t="n"/>
      <c r="L3063" s="14" t="n"/>
      <c r="M3063" s="14" t="n"/>
      <c r="N3063" s="14" t="n"/>
      <c r="O3063" s="20">
        <f>IF(A3063="","",SUMPRODUCT((A3063&gt;=Setup!$C$19:$C$30)*(A3063&lt;=Setup!$D$19:$D$30)*Setup!$A$19:$A$30))</f>
        <v/>
      </c>
      <c r="P3063" s="34">
        <f>IF(A3063="","",IF(G3063="Standard 15% (Box 1)",ROUND(H3063*Setup!$B$9,2),0))</f>
        <v/>
      </c>
      <c r="Q3063" s="34">
        <f>IF(A3063="","",I3063-P3063)</f>
        <v/>
      </c>
      <c r="R3063" s="23">
        <f>IF(A3063="","",IF(O3063=0,"Outside audit periods; ","")&amp;IF(G3063="","No VAT category; ","")&amp;IF(ABS(Q3063)&gt;Setup!$B$10,"VAT ≠ 15% × net; ","")&amp;IF(AND(F3063="B2B - VAT registered",NOT(AND(LEN(E3063)=15,LEFT(E3063,1)="3",RIGHT(E3063,1)="3",ISNUMBER(--E3063)))),"Invalid/missing customer VAT no; ","")&amp;IF(L3063&lt;&gt;"Yes","Not reported/cleared on FATOORA; ","")&amp;IF(AND(OR(G3063="Zero-rated domestic (Box 3)",G3063="Export (Box 4)"),N3063=""),"Zero-rate/export evidence missing; ","")&amp;IF(AND(C3063="Credit Note",H3063&gt;0),"Credit note should be negative; ","")&amp;IF(AND(C3063="Simplified Tax Invoice",F3063="B2B - VAT registered"),"Simplified invoice issued to VAT-registered B2B; ",""))</f>
        <v/>
      </c>
    </row>
    <row r="3064">
      <c r="A3064" s="17" t="n"/>
      <c r="B3064" s="14" t="n"/>
      <c r="C3064" s="14" t="n"/>
      <c r="D3064" s="14" t="n"/>
      <c r="E3064" s="16" t="n"/>
      <c r="F3064" s="14" t="n"/>
      <c r="G3064" s="14" t="n"/>
      <c r="H3064" s="19" t="n"/>
      <c r="I3064" s="19" t="n"/>
      <c r="J3064" s="34">
        <f>IF(A3064="","",H3064+I3064)</f>
        <v/>
      </c>
      <c r="K3064" s="14" t="n"/>
      <c r="L3064" s="14" t="n"/>
      <c r="M3064" s="14" t="n"/>
      <c r="N3064" s="14" t="n"/>
      <c r="O3064" s="20">
        <f>IF(A3064="","",SUMPRODUCT((A3064&gt;=Setup!$C$19:$C$30)*(A3064&lt;=Setup!$D$19:$D$30)*Setup!$A$19:$A$30))</f>
        <v/>
      </c>
      <c r="P3064" s="34">
        <f>IF(A3064="","",IF(G3064="Standard 15% (Box 1)",ROUND(H3064*Setup!$B$9,2),0))</f>
        <v/>
      </c>
      <c r="Q3064" s="34">
        <f>IF(A3064="","",I3064-P3064)</f>
        <v/>
      </c>
      <c r="R3064" s="23">
        <f>IF(A3064="","",IF(O3064=0,"Outside audit periods; ","")&amp;IF(G3064="","No VAT category; ","")&amp;IF(ABS(Q3064)&gt;Setup!$B$10,"VAT ≠ 15% × net; ","")&amp;IF(AND(F3064="B2B - VAT registered",NOT(AND(LEN(E3064)=15,LEFT(E3064,1)="3",RIGHT(E3064,1)="3",ISNUMBER(--E3064)))),"Invalid/missing customer VAT no; ","")&amp;IF(L3064&lt;&gt;"Yes","Not reported/cleared on FATOORA; ","")&amp;IF(AND(OR(G3064="Zero-rated domestic (Box 3)",G3064="Export (Box 4)"),N3064=""),"Zero-rate/export evidence missing; ","")&amp;IF(AND(C3064="Credit Note",H3064&gt;0),"Credit note should be negative; ","")&amp;IF(AND(C3064="Simplified Tax Invoice",F3064="B2B - VAT registered"),"Simplified invoice issued to VAT-registered B2B; ",""))</f>
        <v/>
      </c>
    </row>
    <row r="3065">
      <c r="A3065" s="17" t="n"/>
      <c r="B3065" s="14" t="n"/>
      <c r="C3065" s="14" t="n"/>
      <c r="D3065" s="14" t="n"/>
      <c r="E3065" s="16" t="n"/>
      <c r="F3065" s="14" t="n"/>
      <c r="G3065" s="14" t="n"/>
      <c r="H3065" s="19" t="n"/>
      <c r="I3065" s="19" t="n"/>
      <c r="J3065" s="34">
        <f>IF(A3065="","",H3065+I3065)</f>
        <v/>
      </c>
      <c r="K3065" s="14" t="n"/>
      <c r="L3065" s="14" t="n"/>
      <c r="M3065" s="14" t="n"/>
      <c r="N3065" s="14" t="n"/>
      <c r="O3065" s="20">
        <f>IF(A3065="","",SUMPRODUCT((A3065&gt;=Setup!$C$19:$C$30)*(A3065&lt;=Setup!$D$19:$D$30)*Setup!$A$19:$A$30))</f>
        <v/>
      </c>
      <c r="P3065" s="34">
        <f>IF(A3065="","",IF(G3065="Standard 15% (Box 1)",ROUND(H3065*Setup!$B$9,2),0))</f>
        <v/>
      </c>
      <c r="Q3065" s="34">
        <f>IF(A3065="","",I3065-P3065)</f>
        <v/>
      </c>
      <c r="R3065" s="23">
        <f>IF(A3065="","",IF(O3065=0,"Outside audit periods; ","")&amp;IF(G3065="","No VAT category; ","")&amp;IF(ABS(Q3065)&gt;Setup!$B$10,"VAT ≠ 15% × net; ","")&amp;IF(AND(F3065="B2B - VAT registered",NOT(AND(LEN(E3065)=15,LEFT(E3065,1)="3",RIGHT(E3065,1)="3",ISNUMBER(--E3065)))),"Invalid/missing customer VAT no; ","")&amp;IF(L3065&lt;&gt;"Yes","Not reported/cleared on FATOORA; ","")&amp;IF(AND(OR(G3065="Zero-rated domestic (Box 3)",G3065="Export (Box 4)"),N3065=""),"Zero-rate/export evidence missing; ","")&amp;IF(AND(C3065="Credit Note",H3065&gt;0),"Credit note should be negative; ","")&amp;IF(AND(C3065="Simplified Tax Invoice",F3065="B2B - VAT registered"),"Simplified invoice issued to VAT-registered B2B; ",""))</f>
        <v/>
      </c>
    </row>
    <row r="3066">
      <c r="A3066" s="17" t="n"/>
      <c r="B3066" s="14" t="n"/>
      <c r="C3066" s="14" t="n"/>
      <c r="D3066" s="14" t="n"/>
      <c r="E3066" s="16" t="n"/>
      <c r="F3066" s="14" t="n"/>
      <c r="G3066" s="14" t="n"/>
      <c r="H3066" s="19" t="n"/>
      <c r="I3066" s="19" t="n"/>
      <c r="J3066" s="34">
        <f>IF(A3066="","",H3066+I3066)</f>
        <v/>
      </c>
      <c r="K3066" s="14" t="n"/>
      <c r="L3066" s="14" t="n"/>
      <c r="M3066" s="14" t="n"/>
      <c r="N3066" s="14" t="n"/>
      <c r="O3066" s="20">
        <f>IF(A3066="","",SUMPRODUCT((A3066&gt;=Setup!$C$19:$C$30)*(A3066&lt;=Setup!$D$19:$D$30)*Setup!$A$19:$A$30))</f>
        <v/>
      </c>
      <c r="P3066" s="34">
        <f>IF(A3066="","",IF(G3066="Standard 15% (Box 1)",ROUND(H3066*Setup!$B$9,2),0))</f>
        <v/>
      </c>
      <c r="Q3066" s="34">
        <f>IF(A3066="","",I3066-P3066)</f>
        <v/>
      </c>
      <c r="R3066" s="23">
        <f>IF(A3066="","",IF(O3066=0,"Outside audit periods; ","")&amp;IF(G3066="","No VAT category; ","")&amp;IF(ABS(Q3066)&gt;Setup!$B$10,"VAT ≠ 15% × net; ","")&amp;IF(AND(F3066="B2B - VAT registered",NOT(AND(LEN(E3066)=15,LEFT(E3066,1)="3",RIGHT(E3066,1)="3",ISNUMBER(--E3066)))),"Invalid/missing customer VAT no; ","")&amp;IF(L3066&lt;&gt;"Yes","Not reported/cleared on FATOORA; ","")&amp;IF(AND(OR(G3066="Zero-rated domestic (Box 3)",G3066="Export (Box 4)"),N3066=""),"Zero-rate/export evidence missing; ","")&amp;IF(AND(C3066="Credit Note",H3066&gt;0),"Credit note should be negative; ","")&amp;IF(AND(C3066="Simplified Tax Invoice",F3066="B2B - VAT registered"),"Simplified invoice issued to VAT-registered B2B; ",""))</f>
        <v/>
      </c>
    </row>
    <row r="3067">
      <c r="A3067" s="17" t="n"/>
      <c r="B3067" s="14" t="n"/>
      <c r="C3067" s="14" t="n"/>
      <c r="D3067" s="14" t="n"/>
      <c r="E3067" s="16" t="n"/>
      <c r="F3067" s="14" t="n"/>
      <c r="G3067" s="14" t="n"/>
      <c r="H3067" s="19" t="n"/>
      <c r="I3067" s="19" t="n"/>
      <c r="J3067" s="34">
        <f>IF(A3067="","",H3067+I3067)</f>
        <v/>
      </c>
      <c r="K3067" s="14" t="n"/>
      <c r="L3067" s="14" t="n"/>
      <c r="M3067" s="14" t="n"/>
      <c r="N3067" s="14" t="n"/>
      <c r="O3067" s="20">
        <f>IF(A3067="","",SUMPRODUCT((A3067&gt;=Setup!$C$19:$C$30)*(A3067&lt;=Setup!$D$19:$D$30)*Setup!$A$19:$A$30))</f>
        <v/>
      </c>
      <c r="P3067" s="34">
        <f>IF(A3067="","",IF(G3067="Standard 15% (Box 1)",ROUND(H3067*Setup!$B$9,2),0))</f>
        <v/>
      </c>
      <c r="Q3067" s="34">
        <f>IF(A3067="","",I3067-P3067)</f>
        <v/>
      </c>
      <c r="R3067" s="23">
        <f>IF(A3067="","",IF(O3067=0,"Outside audit periods; ","")&amp;IF(G3067="","No VAT category; ","")&amp;IF(ABS(Q3067)&gt;Setup!$B$10,"VAT ≠ 15% × net; ","")&amp;IF(AND(F3067="B2B - VAT registered",NOT(AND(LEN(E3067)=15,LEFT(E3067,1)="3",RIGHT(E3067,1)="3",ISNUMBER(--E3067)))),"Invalid/missing customer VAT no; ","")&amp;IF(L3067&lt;&gt;"Yes","Not reported/cleared on FATOORA; ","")&amp;IF(AND(OR(G3067="Zero-rated domestic (Box 3)",G3067="Export (Box 4)"),N3067=""),"Zero-rate/export evidence missing; ","")&amp;IF(AND(C3067="Credit Note",H3067&gt;0),"Credit note should be negative; ","")&amp;IF(AND(C3067="Simplified Tax Invoice",F3067="B2B - VAT registered"),"Simplified invoice issued to VAT-registered B2B; ",""))</f>
        <v/>
      </c>
    </row>
    <row r="3068">
      <c r="A3068" s="17" t="n"/>
      <c r="B3068" s="14" t="n"/>
      <c r="C3068" s="14" t="n"/>
      <c r="D3068" s="14" t="n"/>
      <c r="E3068" s="16" t="n"/>
      <c r="F3068" s="14" t="n"/>
      <c r="G3068" s="14" t="n"/>
      <c r="H3068" s="19" t="n"/>
      <c r="I3068" s="19" t="n"/>
      <c r="J3068" s="34">
        <f>IF(A3068="","",H3068+I3068)</f>
        <v/>
      </c>
      <c r="K3068" s="14" t="n"/>
      <c r="L3068" s="14" t="n"/>
      <c r="M3068" s="14" t="n"/>
      <c r="N3068" s="14" t="n"/>
      <c r="O3068" s="20">
        <f>IF(A3068="","",SUMPRODUCT((A3068&gt;=Setup!$C$19:$C$30)*(A3068&lt;=Setup!$D$19:$D$30)*Setup!$A$19:$A$30))</f>
        <v/>
      </c>
      <c r="P3068" s="34">
        <f>IF(A3068="","",IF(G3068="Standard 15% (Box 1)",ROUND(H3068*Setup!$B$9,2),0))</f>
        <v/>
      </c>
      <c r="Q3068" s="34">
        <f>IF(A3068="","",I3068-P3068)</f>
        <v/>
      </c>
      <c r="R3068" s="23">
        <f>IF(A3068="","",IF(O3068=0,"Outside audit periods; ","")&amp;IF(G3068="","No VAT category; ","")&amp;IF(ABS(Q3068)&gt;Setup!$B$10,"VAT ≠ 15% × net; ","")&amp;IF(AND(F3068="B2B - VAT registered",NOT(AND(LEN(E3068)=15,LEFT(E3068,1)="3",RIGHT(E3068,1)="3",ISNUMBER(--E3068)))),"Invalid/missing customer VAT no; ","")&amp;IF(L3068&lt;&gt;"Yes","Not reported/cleared on FATOORA; ","")&amp;IF(AND(OR(G3068="Zero-rated domestic (Box 3)",G3068="Export (Box 4)"),N3068=""),"Zero-rate/export evidence missing; ","")&amp;IF(AND(C3068="Credit Note",H3068&gt;0),"Credit note should be negative; ","")&amp;IF(AND(C3068="Simplified Tax Invoice",F3068="B2B - VAT registered"),"Simplified invoice issued to VAT-registered B2B; ",""))</f>
        <v/>
      </c>
    </row>
    <row r="3069">
      <c r="A3069" s="17" t="n"/>
      <c r="B3069" s="14" t="n"/>
      <c r="C3069" s="14" t="n"/>
      <c r="D3069" s="14" t="n"/>
      <c r="E3069" s="16" t="n"/>
      <c r="F3069" s="14" t="n"/>
      <c r="G3069" s="14" t="n"/>
      <c r="H3069" s="19" t="n"/>
      <c r="I3069" s="19" t="n"/>
      <c r="J3069" s="34">
        <f>IF(A3069="","",H3069+I3069)</f>
        <v/>
      </c>
      <c r="K3069" s="14" t="n"/>
      <c r="L3069" s="14" t="n"/>
      <c r="M3069" s="14" t="n"/>
      <c r="N3069" s="14" t="n"/>
      <c r="O3069" s="20">
        <f>IF(A3069="","",SUMPRODUCT((A3069&gt;=Setup!$C$19:$C$30)*(A3069&lt;=Setup!$D$19:$D$30)*Setup!$A$19:$A$30))</f>
        <v/>
      </c>
      <c r="P3069" s="34">
        <f>IF(A3069="","",IF(G3069="Standard 15% (Box 1)",ROUND(H3069*Setup!$B$9,2),0))</f>
        <v/>
      </c>
      <c r="Q3069" s="34">
        <f>IF(A3069="","",I3069-P3069)</f>
        <v/>
      </c>
      <c r="R3069" s="23">
        <f>IF(A3069="","",IF(O3069=0,"Outside audit periods; ","")&amp;IF(G3069="","No VAT category; ","")&amp;IF(ABS(Q3069)&gt;Setup!$B$10,"VAT ≠ 15% × net; ","")&amp;IF(AND(F3069="B2B - VAT registered",NOT(AND(LEN(E3069)=15,LEFT(E3069,1)="3",RIGHT(E3069,1)="3",ISNUMBER(--E3069)))),"Invalid/missing customer VAT no; ","")&amp;IF(L3069&lt;&gt;"Yes","Not reported/cleared on FATOORA; ","")&amp;IF(AND(OR(G3069="Zero-rated domestic (Box 3)",G3069="Export (Box 4)"),N3069=""),"Zero-rate/export evidence missing; ","")&amp;IF(AND(C3069="Credit Note",H3069&gt;0),"Credit note should be negative; ","")&amp;IF(AND(C3069="Simplified Tax Invoice",F3069="B2B - VAT registered"),"Simplified invoice issued to VAT-registered B2B; ",""))</f>
        <v/>
      </c>
    </row>
    <row r="3070">
      <c r="A3070" s="17" t="n"/>
      <c r="B3070" s="14" t="n"/>
      <c r="C3070" s="14" t="n"/>
      <c r="D3070" s="14" t="n"/>
      <c r="E3070" s="16" t="n"/>
      <c r="F3070" s="14" t="n"/>
      <c r="G3070" s="14" t="n"/>
      <c r="H3070" s="19" t="n"/>
      <c r="I3070" s="19" t="n"/>
      <c r="J3070" s="34">
        <f>IF(A3070="","",H3070+I3070)</f>
        <v/>
      </c>
      <c r="K3070" s="14" t="n"/>
      <c r="L3070" s="14" t="n"/>
      <c r="M3070" s="14" t="n"/>
      <c r="N3070" s="14" t="n"/>
      <c r="O3070" s="20">
        <f>IF(A3070="","",SUMPRODUCT((A3070&gt;=Setup!$C$19:$C$30)*(A3070&lt;=Setup!$D$19:$D$30)*Setup!$A$19:$A$30))</f>
        <v/>
      </c>
      <c r="P3070" s="34">
        <f>IF(A3070="","",IF(G3070="Standard 15% (Box 1)",ROUND(H3070*Setup!$B$9,2),0))</f>
        <v/>
      </c>
      <c r="Q3070" s="34">
        <f>IF(A3070="","",I3070-P3070)</f>
        <v/>
      </c>
      <c r="R3070" s="23">
        <f>IF(A3070="","",IF(O3070=0,"Outside audit periods; ","")&amp;IF(G3070="","No VAT category; ","")&amp;IF(ABS(Q3070)&gt;Setup!$B$10,"VAT ≠ 15% × net; ","")&amp;IF(AND(F3070="B2B - VAT registered",NOT(AND(LEN(E3070)=15,LEFT(E3070,1)="3",RIGHT(E3070,1)="3",ISNUMBER(--E3070)))),"Invalid/missing customer VAT no; ","")&amp;IF(L3070&lt;&gt;"Yes","Not reported/cleared on FATOORA; ","")&amp;IF(AND(OR(G3070="Zero-rated domestic (Box 3)",G3070="Export (Box 4)"),N3070=""),"Zero-rate/export evidence missing; ","")&amp;IF(AND(C3070="Credit Note",H3070&gt;0),"Credit note should be negative; ","")&amp;IF(AND(C3070="Simplified Tax Invoice",F3070="B2B - VAT registered"),"Simplified invoice issued to VAT-registered B2B; ",""))</f>
        <v/>
      </c>
    </row>
    <row r="3071">
      <c r="A3071" s="17" t="n"/>
      <c r="B3071" s="14" t="n"/>
      <c r="C3071" s="14" t="n"/>
      <c r="D3071" s="14" t="n"/>
      <c r="E3071" s="16" t="n"/>
      <c r="F3071" s="14" t="n"/>
      <c r="G3071" s="14" t="n"/>
      <c r="H3071" s="19" t="n"/>
      <c r="I3071" s="19" t="n"/>
      <c r="J3071" s="34">
        <f>IF(A3071="","",H3071+I3071)</f>
        <v/>
      </c>
      <c r="K3071" s="14" t="n"/>
      <c r="L3071" s="14" t="n"/>
      <c r="M3071" s="14" t="n"/>
      <c r="N3071" s="14" t="n"/>
      <c r="O3071" s="20">
        <f>IF(A3071="","",SUMPRODUCT((A3071&gt;=Setup!$C$19:$C$30)*(A3071&lt;=Setup!$D$19:$D$30)*Setup!$A$19:$A$30))</f>
        <v/>
      </c>
      <c r="P3071" s="34">
        <f>IF(A3071="","",IF(G3071="Standard 15% (Box 1)",ROUND(H3071*Setup!$B$9,2),0))</f>
        <v/>
      </c>
      <c r="Q3071" s="34">
        <f>IF(A3071="","",I3071-P3071)</f>
        <v/>
      </c>
      <c r="R3071" s="23">
        <f>IF(A3071="","",IF(O3071=0,"Outside audit periods; ","")&amp;IF(G3071="","No VAT category; ","")&amp;IF(ABS(Q3071)&gt;Setup!$B$10,"VAT ≠ 15% × net; ","")&amp;IF(AND(F3071="B2B - VAT registered",NOT(AND(LEN(E3071)=15,LEFT(E3071,1)="3",RIGHT(E3071,1)="3",ISNUMBER(--E3071)))),"Invalid/missing customer VAT no; ","")&amp;IF(L3071&lt;&gt;"Yes","Not reported/cleared on FATOORA; ","")&amp;IF(AND(OR(G3071="Zero-rated domestic (Box 3)",G3071="Export (Box 4)"),N3071=""),"Zero-rate/export evidence missing; ","")&amp;IF(AND(C3071="Credit Note",H3071&gt;0),"Credit note should be negative; ","")&amp;IF(AND(C3071="Simplified Tax Invoice",F3071="B2B - VAT registered"),"Simplified invoice issued to VAT-registered B2B; ",""))</f>
        <v/>
      </c>
    </row>
    <row r="3072">
      <c r="A3072" s="17" t="n"/>
      <c r="B3072" s="14" t="n"/>
      <c r="C3072" s="14" t="n"/>
      <c r="D3072" s="14" t="n"/>
      <c r="E3072" s="16" t="n"/>
      <c r="F3072" s="14" t="n"/>
      <c r="G3072" s="14" t="n"/>
      <c r="H3072" s="19" t="n"/>
      <c r="I3072" s="19" t="n"/>
      <c r="J3072" s="34">
        <f>IF(A3072="","",H3072+I3072)</f>
        <v/>
      </c>
      <c r="K3072" s="14" t="n"/>
      <c r="L3072" s="14" t="n"/>
      <c r="M3072" s="14" t="n"/>
      <c r="N3072" s="14" t="n"/>
      <c r="O3072" s="20">
        <f>IF(A3072="","",SUMPRODUCT((A3072&gt;=Setup!$C$19:$C$30)*(A3072&lt;=Setup!$D$19:$D$30)*Setup!$A$19:$A$30))</f>
        <v/>
      </c>
      <c r="P3072" s="34">
        <f>IF(A3072="","",IF(G3072="Standard 15% (Box 1)",ROUND(H3072*Setup!$B$9,2),0))</f>
        <v/>
      </c>
      <c r="Q3072" s="34">
        <f>IF(A3072="","",I3072-P3072)</f>
        <v/>
      </c>
      <c r="R3072" s="23">
        <f>IF(A3072="","",IF(O3072=0,"Outside audit periods; ","")&amp;IF(G3072="","No VAT category; ","")&amp;IF(ABS(Q3072)&gt;Setup!$B$10,"VAT ≠ 15% × net; ","")&amp;IF(AND(F3072="B2B - VAT registered",NOT(AND(LEN(E3072)=15,LEFT(E3072,1)="3",RIGHT(E3072,1)="3",ISNUMBER(--E3072)))),"Invalid/missing customer VAT no; ","")&amp;IF(L3072&lt;&gt;"Yes","Not reported/cleared on FATOORA; ","")&amp;IF(AND(OR(G3072="Zero-rated domestic (Box 3)",G3072="Export (Box 4)"),N3072=""),"Zero-rate/export evidence missing; ","")&amp;IF(AND(C3072="Credit Note",H3072&gt;0),"Credit note should be negative; ","")&amp;IF(AND(C3072="Simplified Tax Invoice",F3072="B2B - VAT registered"),"Simplified invoice issued to VAT-registered B2B; ",""))</f>
        <v/>
      </c>
    </row>
    <row r="3073">
      <c r="A3073" s="17" t="n"/>
      <c r="B3073" s="14" t="n"/>
      <c r="C3073" s="14" t="n"/>
      <c r="D3073" s="14" t="n"/>
      <c r="E3073" s="16" t="n"/>
      <c r="F3073" s="14" t="n"/>
      <c r="G3073" s="14" t="n"/>
      <c r="H3073" s="19" t="n"/>
      <c r="I3073" s="19" t="n"/>
      <c r="J3073" s="34">
        <f>IF(A3073="","",H3073+I3073)</f>
        <v/>
      </c>
      <c r="K3073" s="14" t="n"/>
      <c r="L3073" s="14" t="n"/>
      <c r="M3073" s="14" t="n"/>
      <c r="N3073" s="14" t="n"/>
      <c r="O3073" s="20">
        <f>IF(A3073="","",SUMPRODUCT((A3073&gt;=Setup!$C$19:$C$30)*(A3073&lt;=Setup!$D$19:$D$30)*Setup!$A$19:$A$30))</f>
        <v/>
      </c>
      <c r="P3073" s="34">
        <f>IF(A3073="","",IF(G3073="Standard 15% (Box 1)",ROUND(H3073*Setup!$B$9,2),0))</f>
        <v/>
      </c>
      <c r="Q3073" s="34">
        <f>IF(A3073="","",I3073-P3073)</f>
        <v/>
      </c>
      <c r="R3073" s="23">
        <f>IF(A3073="","",IF(O3073=0,"Outside audit periods; ","")&amp;IF(G3073="","No VAT category; ","")&amp;IF(ABS(Q3073)&gt;Setup!$B$10,"VAT ≠ 15% × net; ","")&amp;IF(AND(F3073="B2B - VAT registered",NOT(AND(LEN(E3073)=15,LEFT(E3073,1)="3",RIGHT(E3073,1)="3",ISNUMBER(--E3073)))),"Invalid/missing customer VAT no; ","")&amp;IF(L3073&lt;&gt;"Yes","Not reported/cleared on FATOORA; ","")&amp;IF(AND(OR(G3073="Zero-rated domestic (Box 3)",G3073="Export (Box 4)"),N3073=""),"Zero-rate/export evidence missing; ","")&amp;IF(AND(C3073="Credit Note",H3073&gt;0),"Credit note should be negative; ","")&amp;IF(AND(C3073="Simplified Tax Invoice",F3073="B2B - VAT registered"),"Simplified invoice issued to VAT-registered B2B; ",""))</f>
        <v/>
      </c>
    </row>
    <row r="3074">
      <c r="A3074" s="17" t="n"/>
      <c r="B3074" s="14" t="n"/>
      <c r="C3074" s="14" t="n"/>
      <c r="D3074" s="14" t="n"/>
      <c r="E3074" s="16" t="n"/>
      <c r="F3074" s="14" t="n"/>
      <c r="G3074" s="14" t="n"/>
      <c r="H3074" s="19" t="n"/>
      <c r="I3074" s="19" t="n"/>
      <c r="J3074" s="34">
        <f>IF(A3074="","",H3074+I3074)</f>
        <v/>
      </c>
      <c r="K3074" s="14" t="n"/>
      <c r="L3074" s="14" t="n"/>
      <c r="M3074" s="14" t="n"/>
      <c r="N3074" s="14" t="n"/>
      <c r="O3074" s="20">
        <f>IF(A3074="","",SUMPRODUCT((A3074&gt;=Setup!$C$19:$C$30)*(A3074&lt;=Setup!$D$19:$D$30)*Setup!$A$19:$A$30))</f>
        <v/>
      </c>
      <c r="P3074" s="34">
        <f>IF(A3074="","",IF(G3074="Standard 15% (Box 1)",ROUND(H3074*Setup!$B$9,2),0))</f>
        <v/>
      </c>
      <c r="Q3074" s="34">
        <f>IF(A3074="","",I3074-P3074)</f>
        <v/>
      </c>
      <c r="R3074" s="23">
        <f>IF(A3074="","",IF(O3074=0,"Outside audit periods; ","")&amp;IF(G3074="","No VAT category; ","")&amp;IF(ABS(Q3074)&gt;Setup!$B$10,"VAT ≠ 15% × net; ","")&amp;IF(AND(F3074="B2B - VAT registered",NOT(AND(LEN(E3074)=15,LEFT(E3074,1)="3",RIGHT(E3074,1)="3",ISNUMBER(--E3074)))),"Invalid/missing customer VAT no; ","")&amp;IF(L3074&lt;&gt;"Yes","Not reported/cleared on FATOORA; ","")&amp;IF(AND(OR(G3074="Zero-rated domestic (Box 3)",G3074="Export (Box 4)"),N3074=""),"Zero-rate/export evidence missing; ","")&amp;IF(AND(C3074="Credit Note",H3074&gt;0),"Credit note should be negative; ","")&amp;IF(AND(C3074="Simplified Tax Invoice",F3074="B2B - VAT registered"),"Simplified invoice issued to VAT-registered B2B; ",""))</f>
        <v/>
      </c>
    </row>
    <row r="3075">
      <c r="A3075" s="17" t="n"/>
      <c r="B3075" s="14" t="n"/>
      <c r="C3075" s="14" t="n"/>
      <c r="D3075" s="14" t="n"/>
      <c r="E3075" s="16" t="n"/>
      <c r="F3075" s="14" t="n"/>
      <c r="G3075" s="14" t="n"/>
      <c r="H3075" s="19" t="n"/>
      <c r="I3075" s="19" t="n"/>
      <c r="J3075" s="34">
        <f>IF(A3075="","",H3075+I3075)</f>
        <v/>
      </c>
      <c r="K3075" s="14" t="n"/>
      <c r="L3075" s="14" t="n"/>
      <c r="M3075" s="14" t="n"/>
      <c r="N3075" s="14" t="n"/>
      <c r="O3075" s="20">
        <f>IF(A3075="","",SUMPRODUCT((A3075&gt;=Setup!$C$19:$C$30)*(A3075&lt;=Setup!$D$19:$D$30)*Setup!$A$19:$A$30))</f>
        <v/>
      </c>
      <c r="P3075" s="34">
        <f>IF(A3075="","",IF(G3075="Standard 15% (Box 1)",ROUND(H3075*Setup!$B$9,2),0))</f>
        <v/>
      </c>
      <c r="Q3075" s="34">
        <f>IF(A3075="","",I3075-P3075)</f>
        <v/>
      </c>
      <c r="R3075" s="23">
        <f>IF(A3075="","",IF(O3075=0,"Outside audit periods; ","")&amp;IF(G3075="","No VAT category; ","")&amp;IF(ABS(Q3075)&gt;Setup!$B$10,"VAT ≠ 15% × net; ","")&amp;IF(AND(F3075="B2B - VAT registered",NOT(AND(LEN(E3075)=15,LEFT(E3075,1)="3",RIGHT(E3075,1)="3",ISNUMBER(--E3075)))),"Invalid/missing customer VAT no; ","")&amp;IF(L3075&lt;&gt;"Yes","Not reported/cleared on FATOORA; ","")&amp;IF(AND(OR(G3075="Zero-rated domestic (Box 3)",G3075="Export (Box 4)"),N3075=""),"Zero-rate/export evidence missing; ","")&amp;IF(AND(C3075="Credit Note",H3075&gt;0),"Credit note should be negative; ","")&amp;IF(AND(C3075="Simplified Tax Invoice",F3075="B2B - VAT registered"),"Simplified invoice issued to VAT-registered B2B; ",""))</f>
        <v/>
      </c>
    </row>
    <row r="3076">
      <c r="A3076" s="17" t="n"/>
      <c r="B3076" s="14" t="n"/>
      <c r="C3076" s="14" t="n"/>
      <c r="D3076" s="14" t="n"/>
      <c r="E3076" s="16" t="n"/>
      <c r="F3076" s="14" t="n"/>
      <c r="G3076" s="14" t="n"/>
      <c r="H3076" s="19" t="n"/>
      <c r="I3076" s="19" t="n"/>
      <c r="J3076" s="34">
        <f>IF(A3076="","",H3076+I3076)</f>
        <v/>
      </c>
      <c r="K3076" s="14" t="n"/>
      <c r="L3076" s="14" t="n"/>
      <c r="M3076" s="14" t="n"/>
      <c r="N3076" s="14" t="n"/>
      <c r="O3076" s="20">
        <f>IF(A3076="","",SUMPRODUCT((A3076&gt;=Setup!$C$19:$C$30)*(A3076&lt;=Setup!$D$19:$D$30)*Setup!$A$19:$A$30))</f>
        <v/>
      </c>
      <c r="P3076" s="34">
        <f>IF(A3076="","",IF(G3076="Standard 15% (Box 1)",ROUND(H3076*Setup!$B$9,2),0))</f>
        <v/>
      </c>
      <c r="Q3076" s="34">
        <f>IF(A3076="","",I3076-P3076)</f>
        <v/>
      </c>
      <c r="R3076" s="23">
        <f>IF(A3076="","",IF(O3076=0,"Outside audit periods; ","")&amp;IF(G3076="","No VAT category; ","")&amp;IF(ABS(Q3076)&gt;Setup!$B$10,"VAT ≠ 15% × net; ","")&amp;IF(AND(F3076="B2B - VAT registered",NOT(AND(LEN(E3076)=15,LEFT(E3076,1)="3",RIGHT(E3076,1)="3",ISNUMBER(--E3076)))),"Invalid/missing customer VAT no; ","")&amp;IF(L3076&lt;&gt;"Yes","Not reported/cleared on FATOORA; ","")&amp;IF(AND(OR(G3076="Zero-rated domestic (Box 3)",G3076="Export (Box 4)"),N3076=""),"Zero-rate/export evidence missing; ","")&amp;IF(AND(C3076="Credit Note",H3076&gt;0),"Credit note should be negative; ","")&amp;IF(AND(C3076="Simplified Tax Invoice",F3076="B2B - VAT registered"),"Simplified invoice issued to VAT-registered B2B; ",""))</f>
        <v/>
      </c>
    </row>
    <row r="3077">
      <c r="A3077" s="17" t="n"/>
      <c r="B3077" s="14" t="n"/>
      <c r="C3077" s="14" t="n"/>
      <c r="D3077" s="14" t="n"/>
      <c r="E3077" s="16" t="n"/>
      <c r="F3077" s="14" t="n"/>
      <c r="G3077" s="14" t="n"/>
      <c r="H3077" s="19" t="n"/>
      <c r="I3077" s="19" t="n"/>
      <c r="J3077" s="34">
        <f>IF(A3077="","",H3077+I3077)</f>
        <v/>
      </c>
      <c r="K3077" s="14" t="n"/>
      <c r="L3077" s="14" t="n"/>
      <c r="M3077" s="14" t="n"/>
      <c r="N3077" s="14" t="n"/>
      <c r="O3077" s="20">
        <f>IF(A3077="","",SUMPRODUCT((A3077&gt;=Setup!$C$19:$C$30)*(A3077&lt;=Setup!$D$19:$D$30)*Setup!$A$19:$A$30))</f>
        <v/>
      </c>
      <c r="P3077" s="34">
        <f>IF(A3077="","",IF(G3077="Standard 15% (Box 1)",ROUND(H3077*Setup!$B$9,2),0))</f>
        <v/>
      </c>
      <c r="Q3077" s="34">
        <f>IF(A3077="","",I3077-P3077)</f>
        <v/>
      </c>
      <c r="R3077" s="23">
        <f>IF(A3077="","",IF(O3077=0,"Outside audit periods; ","")&amp;IF(G3077="","No VAT category; ","")&amp;IF(ABS(Q3077)&gt;Setup!$B$10,"VAT ≠ 15% × net; ","")&amp;IF(AND(F3077="B2B - VAT registered",NOT(AND(LEN(E3077)=15,LEFT(E3077,1)="3",RIGHT(E3077,1)="3",ISNUMBER(--E3077)))),"Invalid/missing customer VAT no; ","")&amp;IF(L3077&lt;&gt;"Yes","Not reported/cleared on FATOORA; ","")&amp;IF(AND(OR(G3077="Zero-rated domestic (Box 3)",G3077="Export (Box 4)"),N3077=""),"Zero-rate/export evidence missing; ","")&amp;IF(AND(C3077="Credit Note",H3077&gt;0),"Credit note should be negative; ","")&amp;IF(AND(C3077="Simplified Tax Invoice",F3077="B2B - VAT registered"),"Simplified invoice issued to VAT-registered B2B; ",""))</f>
        <v/>
      </c>
    </row>
    <row r="3078">
      <c r="A3078" s="17" t="n"/>
      <c r="B3078" s="14" t="n"/>
      <c r="C3078" s="14" t="n"/>
      <c r="D3078" s="14" t="n"/>
      <c r="E3078" s="16" t="n"/>
      <c r="F3078" s="14" t="n"/>
      <c r="G3078" s="14" t="n"/>
      <c r="H3078" s="19" t="n"/>
      <c r="I3078" s="19" t="n"/>
      <c r="J3078" s="34">
        <f>IF(A3078="","",H3078+I3078)</f>
        <v/>
      </c>
      <c r="K3078" s="14" t="n"/>
      <c r="L3078" s="14" t="n"/>
      <c r="M3078" s="14" t="n"/>
      <c r="N3078" s="14" t="n"/>
      <c r="O3078" s="20">
        <f>IF(A3078="","",SUMPRODUCT((A3078&gt;=Setup!$C$19:$C$30)*(A3078&lt;=Setup!$D$19:$D$30)*Setup!$A$19:$A$30))</f>
        <v/>
      </c>
      <c r="P3078" s="34">
        <f>IF(A3078="","",IF(G3078="Standard 15% (Box 1)",ROUND(H3078*Setup!$B$9,2),0))</f>
        <v/>
      </c>
      <c r="Q3078" s="34">
        <f>IF(A3078="","",I3078-P3078)</f>
        <v/>
      </c>
      <c r="R3078" s="23">
        <f>IF(A3078="","",IF(O3078=0,"Outside audit periods; ","")&amp;IF(G3078="","No VAT category; ","")&amp;IF(ABS(Q3078)&gt;Setup!$B$10,"VAT ≠ 15% × net; ","")&amp;IF(AND(F3078="B2B - VAT registered",NOT(AND(LEN(E3078)=15,LEFT(E3078,1)="3",RIGHT(E3078,1)="3",ISNUMBER(--E3078)))),"Invalid/missing customer VAT no; ","")&amp;IF(L3078&lt;&gt;"Yes","Not reported/cleared on FATOORA; ","")&amp;IF(AND(OR(G3078="Zero-rated domestic (Box 3)",G3078="Export (Box 4)"),N3078=""),"Zero-rate/export evidence missing; ","")&amp;IF(AND(C3078="Credit Note",H3078&gt;0),"Credit note should be negative; ","")&amp;IF(AND(C3078="Simplified Tax Invoice",F3078="B2B - VAT registered"),"Simplified invoice issued to VAT-registered B2B; ",""))</f>
        <v/>
      </c>
    </row>
    <row r="3079">
      <c r="A3079" s="17" t="n"/>
      <c r="B3079" s="14" t="n"/>
      <c r="C3079" s="14" t="n"/>
      <c r="D3079" s="14" t="n"/>
      <c r="E3079" s="16" t="n"/>
      <c r="F3079" s="14" t="n"/>
      <c r="G3079" s="14" t="n"/>
      <c r="H3079" s="19" t="n"/>
      <c r="I3079" s="19" t="n"/>
      <c r="J3079" s="34">
        <f>IF(A3079="","",H3079+I3079)</f>
        <v/>
      </c>
      <c r="K3079" s="14" t="n"/>
      <c r="L3079" s="14" t="n"/>
      <c r="M3079" s="14" t="n"/>
      <c r="N3079" s="14" t="n"/>
      <c r="O3079" s="20">
        <f>IF(A3079="","",SUMPRODUCT((A3079&gt;=Setup!$C$19:$C$30)*(A3079&lt;=Setup!$D$19:$D$30)*Setup!$A$19:$A$30))</f>
        <v/>
      </c>
      <c r="P3079" s="34">
        <f>IF(A3079="","",IF(G3079="Standard 15% (Box 1)",ROUND(H3079*Setup!$B$9,2),0))</f>
        <v/>
      </c>
      <c r="Q3079" s="34">
        <f>IF(A3079="","",I3079-P3079)</f>
        <v/>
      </c>
      <c r="R3079" s="23">
        <f>IF(A3079="","",IF(O3079=0,"Outside audit periods; ","")&amp;IF(G3079="","No VAT category; ","")&amp;IF(ABS(Q3079)&gt;Setup!$B$10,"VAT ≠ 15% × net; ","")&amp;IF(AND(F3079="B2B - VAT registered",NOT(AND(LEN(E3079)=15,LEFT(E3079,1)="3",RIGHT(E3079,1)="3",ISNUMBER(--E3079)))),"Invalid/missing customer VAT no; ","")&amp;IF(L3079&lt;&gt;"Yes","Not reported/cleared on FATOORA; ","")&amp;IF(AND(OR(G3079="Zero-rated domestic (Box 3)",G3079="Export (Box 4)"),N3079=""),"Zero-rate/export evidence missing; ","")&amp;IF(AND(C3079="Credit Note",H3079&gt;0),"Credit note should be negative; ","")&amp;IF(AND(C3079="Simplified Tax Invoice",F3079="B2B - VAT registered"),"Simplified invoice issued to VAT-registered B2B; ",""))</f>
        <v/>
      </c>
    </row>
    <row r="3080">
      <c r="A3080" s="17" t="n"/>
      <c r="B3080" s="14" t="n"/>
      <c r="C3080" s="14" t="n"/>
      <c r="D3080" s="14" t="n"/>
      <c r="E3080" s="16" t="n"/>
      <c r="F3080" s="14" t="n"/>
      <c r="G3080" s="14" t="n"/>
      <c r="H3080" s="19" t="n"/>
      <c r="I3080" s="19" t="n"/>
      <c r="J3080" s="34">
        <f>IF(A3080="","",H3080+I3080)</f>
        <v/>
      </c>
      <c r="K3080" s="14" t="n"/>
      <c r="L3080" s="14" t="n"/>
      <c r="M3080" s="14" t="n"/>
      <c r="N3080" s="14" t="n"/>
      <c r="O3080" s="20">
        <f>IF(A3080="","",SUMPRODUCT((A3080&gt;=Setup!$C$19:$C$30)*(A3080&lt;=Setup!$D$19:$D$30)*Setup!$A$19:$A$30))</f>
        <v/>
      </c>
      <c r="P3080" s="34">
        <f>IF(A3080="","",IF(G3080="Standard 15% (Box 1)",ROUND(H3080*Setup!$B$9,2),0))</f>
        <v/>
      </c>
      <c r="Q3080" s="34">
        <f>IF(A3080="","",I3080-P3080)</f>
        <v/>
      </c>
      <c r="R3080" s="23">
        <f>IF(A3080="","",IF(O3080=0,"Outside audit periods; ","")&amp;IF(G3080="","No VAT category; ","")&amp;IF(ABS(Q3080)&gt;Setup!$B$10,"VAT ≠ 15% × net; ","")&amp;IF(AND(F3080="B2B - VAT registered",NOT(AND(LEN(E3080)=15,LEFT(E3080,1)="3",RIGHT(E3080,1)="3",ISNUMBER(--E3080)))),"Invalid/missing customer VAT no; ","")&amp;IF(L3080&lt;&gt;"Yes","Not reported/cleared on FATOORA; ","")&amp;IF(AND(OR(G3080="Zero-rated domestic (Box 3)",G3080="Export (Box 4)"),N3080=""),"Zero-rate/export evidence missing; ","")&amp;IF(AND(C3080="Credit Note",H3080&gt;0),"Credit note should be negative; ","")&amp;IF(AND(C3080="Simplified Tax Invoice",F3080="B2B - VAT registered"),"Simplified invoice issued to VAT-registered B2B; ",""))</f>
        <v/>
      </c>
    </row>
    <row r="3081">
      <c r="A3081" s="17" t="n"/>
      <c r="B3081" s="14" t="n"/>
      <c r="C3081" s="14" t="n"/>
      <c r="D3081" s="14" t="n"/>
      <c r="E3081" s="16" t="n"/>
      <c r="F3081" s="14" t="n"/>
      <c r="G3081" s="14" t="n"/>
      <c r="H3081" s="19" t="n"/>
      <c r="I3081" s="19" t="n"/>
      <c r="J3081" s="34">
        <f>IF(A3081="","",H3081+I3081)</f>
        <v/>
      </c>
      <c r="K3081" s="14" t="n"/>
      <c r="L3081" s="14" t="n"/>
      <c r="M3081" s="14" t="n"/>
      <c r="N3081" s="14" t="n"/>
      <c r="O3081" s="20">
        <f>IF(A3081="","",SUMPRODUCT((A3081&gt;=Setup!$C$19:$C$30)*(A3081&lt;=Setup!$D$19:$D$30)*Setup!$A$19:$A$30))</f>
        <v/>
      </c>
      <c r="P3081" s="34">
        <f>IF(A3081="","",IF(G3081="Standard 15% (Box 1)",ROUND(H3081*Setup!$B$9,2),0))</f>
        <v/>
      </c>
      <c r="Q3081" s="34">
        <f>IF(A3081="","",I3081-P3081)</f>
        <v/>
      </c>
      <c r="R3081" s="23">
        <f>IF(A3081="","",IF(O3081=0,"Outside audit periods; ","")&amp;IF(G3081="","No VAT category; ","")&amp;IF(ABS(Q3081)&gt;Setup!$B$10,"VAT ≠ 15% × net; ","")&amp;IF(AND(F3081="B2B - VAT registered",NOT(AND(LEN(E3081)=15,LEFT(E3081,1)="3",RIGHT(E3081,1)="3",ISNUMBER(--E3081)))),"Invalid/missing customer VAT no; ","")&amp;IF(L3081&lt;&gt;"Yes","Not reported/cleared on FATOORA; ","")&amp;IF(AND(OR(G3081="Zero-rated domestic (Box 3)",G3081="Export (Box 4)"),N3081=""),"Zero-rate/export evidence missing; ","")&amp;IF(AND(C3081="Credit Note",H3081&gt;0),"Credit note should be negative; ","")&amp;IF(AND(C3081="Simplified Tax Invoice",F3081="B2B - VAT registered"),"Simplified invoice issued to VAT-registered B2B; ",""))</f>
        <v/>
      </c>
    </row>
    <row r="3082">
      <c r="A3082" s="17" t="n"/>
      <c r="B3082" s="14" t="n"/>
      <c r="C3082" s="14" t="n"/>
      <c r="D3082" s="14" t="n"/>
      <c r="E3082" s="16" t="n"/>
      <c r="F3082" s="14" t="n"/>
      <c r="G3082" s="14" t="n"/>
      <c r="H3082" s="19" t="n"/>
      <c r="I3082" s="19" t="n"/>
      <c r="J3082" s="34">
        <f>IF(A3082="","",H3082+I3082)</f>
        <v/>
      </c>
      <c r="K3082" s="14" t="n"/>
      <c r="L3082" s="14" t="n"/>
      <c r="M3082" s="14" t="n"/>
      <c r="N3082" s="14" t="n"/>
      <c r="O3082" s="20">
        <f>IF(A3082="","",SUMPRODUCT((A3082&gt;=Setup!$C$19:$C$30)*(A3082&lt;=Setup!$D$19:$D$30)*Setup!$A$19:$A$30))</f>
        <v/>
      </c>
      <c r="P3082" s="34">
        <f>IF(A3082="","",IF(G3082="Standard 15% (Box 1)",ROUND(H3082*Setup!$B$9,2),0))</f>
        <v/>
      </c>
      <c r="Q3082" s="34">
        <f>IF(A3082="","",I3082-P3082)</f>
        <v/>
      </c>
      <c r="R3082" s="23">
        <f>IF(A3082="","",IF(O3082=0,"Outside audit periods; ","")&amp;IF(G3082="","No VAT category; ","")&amp;IF(ABS(Q3082)&gt;Setup!$B$10,"VAT ≠ 15% × net; ","")&amp;IF(AND(F3082="B2B - VAT registered",NOT(AND(LEN(E3082)=15,LEFT(E3082,1)="3",RIGHT(E3082,1)="3",ISNUMBER(--E3082)))),"Invalid/missing customer VAT no; ","")&amp;IF(L3082&lt;&gt;"Yes","Not reported/cleared on FATOORA; ","")&amp;IF(AND(OR(G3082="Zero-rated domestic (Box 3)",G3082="Export (Box 4)"),N3082=""),"Zero-rate/export evidence missing; ","")&amp;IF(AND(C3082="Credit Note",H3082&gt;0),"Credit note should be negative; ","")&amp;IF(AND(C3082="Simplified Tax Invoice",F3082="B2B - VAT registered"),"Simplified invoice issued to VAT-registered B2B; ",""))</f>
        <v/>
      </c>
    </row>
    <row r="3083">
      <c r="A3083" s="17" t="n"/>
      <c r="B3083" s="14" t="n"/>
      <c r="C3083" s="14" t="n"/>
      <c r="D3083" s="14" t="n"/>
      <c r="E3083" s="16" t="n"/>
      <c r="F3083" s="14" t="n"/>
      <c r="G3083" s="14" t="n"/>
      <c r="H3083" s="19" t="n"/>
      <c r="I3083" s="19" t="n"/>
      <c r="J3083" s="34">
        <f>IF(A3083="","",H3083+I3083)</f>
        <v/>
      </c>
      <c r="K3083" s="14" t="n"/>
      <c r="L3083" s="14" t="n"/>
      <c r="M3083" s="14" t="n"/>
      <c r="N3083" s="14" t="n"/>
      <c r="O3083" s="20">
        <f>IF(A3083="","",SUMPRODUCT((A3083&gt;=Setup!$C$19:$C$30)*(A3083&lt;=Setup!$D$19:$D$30)*Setup!$A$19:$A$30))</f>
        <v/>
      </c>
      <c r="P3083" s="34">
        <f>IF(A3083="","",IF(G3083="Standard 15% (Box 1)",ROUND(H3083*Setup!$B$9,2),0))</f>
        <v/>
      </c>
      <c r="Q3083" s="34">
        <f>IF(A3083="","",I3083-P3083)</f>
        <v/>
      </c>
      <c r="R3083" s="23">
        <f>IF(A3083="","",IF(O3083=0,"Outside audit periods; ","")&amp;IF(G3083="","No VAT category; ","")&amp;IF(ABS(Q3083)&gt;Setup!$B$10,"VAT ≠ 15% × net; ","")&amp;IF(AND(F3083="B2B - VAT registered",NOT(AND(LEN(E3083)=15,LEFT(E3083,1)="3",RIGHT(E3083,1)="3",ISNUMBER(--E3083)))),"Invalid/missing customer VAT no; ","")&amp;IF(L3083&lt;&gt;"Yes","Not reported/cleared on FATOORA; ","")&amp;IF(AND(OR(G3083="Zero-rated domestic (Box 3)",G3083="Export (Box 4)"),N3083=""),"Zero-rate/export evidence missing; ","")&amp;IF(AND(C3083="Credit Note",H3083&gt;0),"Credit note should be negative; ","")&amp;IF(AND(C3083="Simplified Tax Invoice",F3083="B2B - VAT registered"),"Simplified invoice issued to VAT-registered B2B; ",""))</f>
        <v/>
      </c>
    </row>
    <row r="3084">
      <c r="A3084" s="17" t="n"/>
      <c r="B3084" s="14" t="n"/>
      <c r="C3084" s="14" t="n"/>
      <c r="D3084" s="14" t="n"/>
      <c r="E3084" s="16" t="n"/>
      <c r="F3084" s="14" t="n"/>
      <c r="G3084" s="14" t="n"/>
      <c r="H3084" s="19" t="n"/>
      <c r="I3084" s="19" t="n"/>
      <c r="J3084" s="34">
        <f>IF(A3084="","",H3084+I3084)</f>
        <v/>
      </c>
      <c r="K3084" s="14" t="n"/>
      <c r="L3084" s="14" t="n"/>
      <c r="M3084" s="14" t="n"/>
      <c r="N3084" s="14" t="n"/>
      <c r="O3084" s="20">
        <f>IF(A3084="","",SUMPRODUCT((A3084&gt;=Setup!$C$19:$C$30)*(A3084&lt;=Setup!$D$19:$D$30)*Setup!$A$19:$A$30))</f>
        <v/>
      </c>
      <c r="P3084" s="34">
        <f>IF(A3084="","",IF(G3084="Standard 15% (Box 1)",ROUND(H3084*Setup!$B$9,2),0))</f>
        <v/>
      </c>
      <c r="Q3084" s="34">
        <f>IF(A3084="","",I3084-P3084)</f>
        <v/>
      </c>
      <c r="R3084" s="23">
        <f>IF(A3084="","",IF(O3084=0,"Outside audit periods; ","")&amp;IF(G3084="","No VAT category; ","")&amp;IF(ABS(Q3084)&gt;Setup!$B$10,"VAT ≠ 15% × net; ","")&amp;IF(AND(F3084="B2B - VAT registered",NOT(AND(LEN(E3084)=15,LEFT(E3084,1)="3",RIGHT(E3084,1)="3",ISNUMBER(--E3084)))),"Invalid/missing customer VAT no; ","")&amp;IF(L3084&lt;&gt;"Yes","Not reported/cleared on FATOORA; ","")&amp;IF(AND(OR(G3084="Zero-rated domestic (Box 3)",G3084="Export (Box 4)"),N3084=""),"Zero-rate/export evidence missing; ","")&amp;IF(AND(C3084="Credit Note",H3084&gt;0),"Credit note should be negative; ","")&amp;IF(AND(C3084="Simplified Tax Invoice",F3084="B2B - VAT registered"),"Simplified invoice issued to VAT-registered B2B; ",""))</f>
        <v/>
      </c>
    </row>
    <row r="3085">
      <c r="A3085" s="17" t="n"/>
      <c r="B3085" s="14" t="n"/>
      <c r="C3085" s="14" t="n"/>
      <c r="D3085" s="14" t="n"/>
      <c r="E3085" s="16" t="n"/>
      <c r="F3085" s="14" t="n"/>
      <c r="G3085" s="14" t="n"/>
      <c r="H3085" s="19" t="n"/>
      <c r="I3085" s="19" t="n"/>
      <c r="J3085" s="34">
        <f>IF(A3085="","",H3085+I3085)</f>
        <v/>
      </c>
      <c r="K3085" s="14" t="n"/>
      <c r="L3085" s="14" t="n"/>
      <c r="M3085" s="14" t="n"/>
      <c r="N3085" s="14" t="n"/>
      <c r="O3085" s="20">
        <f>IF(A3085="","",SUMPRODUCT((A3085&gt;=Setup!$C$19:$C$30)*(A3085&lt;=Setup!$D$19:$D$30)*Setup!$A$19:$A$30))</f>
        <v/>
      </c>
      <c r="P3085" s="34">
        <f>IF(A3085="","",IF(G3085="Standard 15% (Box 1)",ROUND(H3085*Setup!$B$9,2),0))</f>
        <v/>
      </c>
      <c r="Q3085" s="34">
        <f>IF(A3085="","",I3085-P3085)</f>
        <v/>
      </c>
      <c r="R3085" s="23">
        <f>IF(A3085="","",IF(O3085=0,"Outside audit periods; ","")&amp;IF(G3085="","No VAT category; ","")&amp;IF(ABS(Q3085)&gt;Setup!$B$10,"VAT ≠ 15% × net; ","")&amp;IF(AND(F3085="B2B - VAT registered",NOT(AND(LEN(E3085)=15,LEFT(E3085,1)="3",RIGHT(E3085,1)="3",ISNUMBER(--E3085)))),"Invalid/missing customer VAT no; ","")&amp;IF(L3085&lt;&gt;"Yes","Not reported/cleared on FATOORA; ","")&amp;IF(AND(OR(G3085="Zero-rated domestic (Box 3)",G3085="Export (Box 4)"),N3085=""),"Zero-rate/export evidence missing; ","")&amp;IF(AND(C3085="Credit Note",H3085&gt;0),"Credit note should be negative; ","")&amp;IF(AND(C3085="Simplified Tax Invoice",F3085="B2B - VAT registered"),"Simplified invoice issued to VAT-registered B2B; ",""))</f>
        <v/>
      </c>
    </row>
    <row r="3086">
      <c r="A3086" s="17" t="n"/>
      <c r="B3086" s="14" t="n"/>
      <c r="C3086" s="14" t="n"/>
      <c r="D3086" s="14" t="n"/>
      <c r="E3086" s="16" t="n"/>
      <c r="F3086" s="14" t="n"/>
      <c r="G3086" s="14" t="n"/>
      <c r="H3086" s="19" t="n"/>
      <c r="I3086" s="19" t="n"/>
      <c r="J3086" s="34">
        <f>IF(A3086="","",H3086+I3086)</f>
        <v/>
      </c>
      <c r="K3086" s="14" t="n"/>
      <c r="L3086" s="14" t="n"/>
      <c r="M3086" s="14" t="n"/>
      <c r="N3086" s="14" t="n"/>
      <c r="O3086" s="20">
        <f>IF(A3086="","",SUMPRODUCT((A3086&gt;=Setup!$C$19:$C$30)*(A3086&lt;=Setup!$D$19:$D$30)*Setup!$A$19:$A$30))</f>
        <v/>
      </c>
      <c r="P3086" s="34">
        <f>IF(A3086="","",IF(G3086="Standard 15% (Box 1)",ROUND(H3086*Setup!$B$9,2),0))</f>
        <v/>
      </c>
      <c r="Q3086" s="34">
        <f>IF(A3086="","",I3086-P3086)</f>
        <v/>
      </c>
      <c r="R3086" s="23">
        <f>IF(A3086="","",IF(O3086=0,"Outside audit periods; ","")&amp;IF(G3086="","No VAT category; ","")&amp;IF(ABS(Q3086)&gt;Setup!$B$10,"VAT ≠ 15% × net; ","")&amp;IF(AND(F3086="B2B - VAT registered",NOT(AND(LEN(E3086)=15,LEFT(E3086,1)="3",RIGHT(E3086,1)="3",ISNUMBER(--E3086)))),"Invalid/missing customer VAT no; ","")&amp;IF(L3086&lt;&gt;"Yes","Not reported/cleared on FATOORA; ","")&amp;IF(AND(OR(G3086="Zero-rated domestic (Box 3)",G3086="Export (Box 4)"),N3086=""),"Zero-rate/export evidence missing; ","")&amp;IF(AND(C3086="Credit Note",H3086&gt;0),"Credit note should be negative; ","")&amp;IF(AND(C3086="Simplified Tax Invoice",F3086="B2B - VAT registered"),"Simplified invoice issued to VAT-registered B2B; ",""))</f>
        <v/>
      </c>
    </row>
    <row r="3087">
      <c r="A3087" s="17" t="n"/>
      <c r="B3087" s="14" t="n"/>
      <c r="C3087" s="14" t="n"/>
      <c r="D3087" s="14" t="n"/>
      <c r="E3087" s="16" t="n"/>
      <c r="F3087" s="14" t="n"/>
      <c r="G3087" s="14" t="n"/>
      <c r="H3087" s="19" t="n"/>
      <c r="I3087" s="19" t="n"/>
      <c r="J3087" s="34">
        <f>IF(A3087="","",H3087+I3087)</f>
        <v/>
      </c>
      <c r="K3087" s="14" t="n"/>
      <c r="L3087" s="14" t="n"/>
      <c r="M3087" s="14" t="n"/>
      <c r="N3087" s="14" t="n"/>
      <c r="O3087" s="20">
        <f>IF(A3087="","",SUMPRODUCT((A3087&gt;=Setup!$C$19:$C$30)*(A3087&lt;=Setup!$D$19:$D$30)*Setup!$A$19:$A$30))</f>
        <v/>
      </c>
      <c r="P3087" s="34">
        <f>IF(A3087="","",IF(G3087="Standard 15% (Box 1)",ROUND(H3087*Setup!$B$9,2),0))</f>
        <v/>
      </c>
      <c r="Q3087" s="34">
        <f>IF(A3087="","",I3087-P3087)</f>
        <v/>
      </c>
      <c r="R3087" s="23">
        <f>IF(A3087="","",IF(O3087=0,"Outside audit periods; ","")&amp;IF(G3087="","No VAT category; ","")&amp;IF(ABS(Q3087)&gt;Setup!$B$10,"VAT ≠ 15% × net; ","")&amp;IF(AND(F3087="B2B - VAT registered",NOT(AND(LEN(E3087)=15,LEFT(E3087,1)="3",RIGHT(E3087,1)="3",ISNUMBER(--E3087)))),"Invalid/missing customer VAT no; ","")&amp;IF(L3087&lt;&gt;"Yes","Not reported/cleared on FATOORA; ","")&amp;IF(AND(OR(G3087="Zero-rated domestic (Box 3)",G3087="Export (Box 4)"),N3087=""),"Zero-rate/export evidence missing; ","")&amp;IF(AND(C3087="Credit Note",H3087&gt;0),"Credit note should be negative; ","")&amp;IF(AND(C3087="Simplified Tax Invoice",F3087="B2B - VAT registered"),"Simplified invoice issued to VAT-registered B2B; ",""))</f>
        <v/>
      </c>
    </row>
    <row r="3088">
      <c r="A3088" s="17" t="n"/>
      <c r="B3088" s="14" t="n"/>
      <c r="C3088" s="14" t="n"/>
      <c r="D3088" s="14" t="n"/>
      <c r="E3088" s="16" t="n"/>
      <c r="F3088" s="14" t="n"/>
      <c r="G3088" s="14" t="n"/>
      <c r="H3088" s="19" t="n"/>
      <c r="I3088" s="19" t="n"/>
      <c r="J3088" s="34">
        <f>IF(A3088="","",H3088+I3088)</f>
        <v/>
      </c>
      <c r="K3088" s="14" t="n"/>
      <c r="L3088" s="14" t="n"/>
      <c r="M3088" s="14" t="n"/>
      <c r="N3088" s="14" t="n"/>
      <c r="O3088" s="20">
        <f>IF(A3088="","",SUMPRODUCT((A3088&gt;=Setup!$C$19:$C$30)*(A3088&lt;=Setup!$D$19:$D$30)*Setup!$A$19:$A$30))</f>
        <v/>
      </c>
      <c r="P3088" s="34">
        <f>IF(A3088="","",IF(G3088="Standard 15% (Box 1)",ROUND(H3088*Setup!$B$9,2),0))</f>
        <v/>
      </c>
      <c r="Q3088" s="34">
        <f>IF(A3088="","",I3088-P3088)</f>
        <v/>
      </c>
      <c r="R3088" s="23">
        <f>IF(A3088="","",IF(O3088=0,"Outside audit periods; ","")&amp;IF(G3088="","No VAT category; ","")&amp;IF(ABS(Q3088)&gt;Setup!$B$10,"VAT ≠ 15% × net; ","")&amp;IF(AND(F3088="B2B - VAT registered",NOT(AND(LEN(E3088)=15,LEFT(E3088,1)="3",RIGHT(E3088,1)="3",ISNUMBER(--E3088)))),"Invalid/missing customer VAT no; ","")&amp;IF(L3088&lt;&gt;"Yes","Not reported/cleared on FATOORA; ","")&amp;IF(AND(OR(G3088="Zero-rated domestic (Box 3)",G3088="Export (Box 4)"),N3088=""),"Zero-rate/export evidence missing; ","")&amp;IF(AND(C3088="Credit Note",H3088&gt;0),"Credit note should be negative; ","")&amp;IF(AND(C3088="Simplified Tax Invoice",F3088="B2B - VAT registered"),"Simplified invoice issued to VAT-registered B2B; ",""))</f>
        <v/>
      </c>
    </row>
    <row r="3089">
      <c r="A3089" s="17" t="n"/>
      <c r="B3089" s="14" t="n"/>
      <c r="C3089" s="14" t="n"/>
      <c r="D3089" s="14" t="n"/>
      <c r="E3089" s="16" t="n"/>
      <c r="F3089" s="14" t="n"/>
      <c r="G3089" s="14" t="n"/>
      <c r="H3089" s="19" t="n"/>
      <c r="I3089" s="19" t="n"/>
      <c r="J3089" s="34">
        <f>IF(A3089="","",H3089+I3089)</f>
        <v/>
      </c>
      <c r="K3089" s="14" t="n"/>
      <c r="L3089" s="14" t="n"/>
      <c r="M3089" s="14" t="n"/>
      <c r="N3089" s="14" t="n"/>
      <c r="O3089" s="20">
        <f>IF(A3089="","",SUMPRODUCT((A3089&gt;=Setup!$C$19:$C$30)*(A3089&lt;=Setup!$D$19:$D$30)*Setup!$A$19:$A$30))</f>
        <v/>
      </c>
      <c r="P3089" s="34">
        <f>IF(A3089="","",IF(G3089="Standard 15% (Box 1)",ROUND(H3089*Setup!$B$9,2),0))</f>
        <v/>
      </c>
      <c r="Q3089" s="34">
        <f>IF(A3089="","",I3089-P3089)</f>
        <v/>
      </c>
      <c r="R3089" s="23">
        <f>IF(A3089="","",IF(O3089=0,"Outside audit periods; ","")&amp;IF(G3089="","No VAT category; ","")&amp;IF(ABS(Q3089)&gt;Setup!$B$10,"VAT ≠ 15% × net; ","")&amp;IF(AND(F3089="B2B - VAT registered",NOT(AND(LEN(E3089)=15,LEFT(E3089,1)="3",RIGHT(E3089,1)="3",ISNUMBER(--E3089)))),"Invalid/missing customer VAT no; ","")&amp;IF(L3089&lt;&gt;"Yes","Not reported/cleared on FATOORA; ","")&amp;IF(AND(OR(G3089="Zero-rated domestic (Box 3)",G3089="Export (Box 4)"),N3089=""),"Zero-rate/export evidence missing; ","")&amp;IF(AND(C3089="Credit Note",H3089&gt;0),"Credit note should be negative; ","")&amp;IF(AND(C3089="Simplified Tax Invoice",F3089="B2B - VAT registered"),"Simplified invoice issued to VAT-registered B2B; ",""))</f>
        <v/>
      </c>
    </row>
    <row r="3090">
      <c r="A3090" s="17" t="n"/>
      <c r="B3090" s="14" t="n"/>
      <c r="C3090" s="14" t="n"/>
      <c r="D3090" s="14" t="n"/>
      <c r="E3090" s="16" t="n"/>
      <c r="F3090" s="14" t="n"/>
      <c r="G3090" s="14" t="n"/>
      <c r="H3090" s="19" t="n"/>
      <c r="I3090" s="19" t="n"/>
      <c r="J3090" s="34">
        <f>IF(A3090="","",H3090+I3090)</f>
        <v/>
      </c>
      <c r="K3090" s="14" t="n"/>
      <c r="L3090" s="14" t="n"/>
      <c r="M3090" s="14" t="n"/>
      <c r="N3090" s="14" t="n"/>
      <c r="O3090" s="20">
        <f>IF(A3090="","",SUMPRODUCT((A3090&gt;=Setup!$C$19:$C$30)*(A3090&lt;=Setup!$D$19:$D$30)*Setup!$A$19:$A$30))</f>
        <v/>
      </c>
      <c r="P3090" s="34">
        <f>IF(A3090="","",IF(G3090="Standard 15% (Box 1)",ROUND(H3090*Setup!$B$9,2),0))</f>
        <v/>
      </c>
      <c r="Q3090" s="34">
        <f>IF(A3090="","",I3090-P3090)</f>
        <v/>
      </c>
      <c r="R3090" s="23">
        <f>IF(A3090="","",IF(O3090=0,"Outside audit periods; ","")&amp;IF(G3090="","No VAT category; ","")&amp;IF(ABS(Q3090)&gt;Setup!$B$10,"VAT ≠ 15% × net; ","")&amp;IF(AND(F3090="B2B - VAT registered",NOT(AND(LEN(E3090)=15,LEFT(E3090,1)="3",RIGHT(E3090,1)="3",ISNUMBER(--E3090)))),"Invalid/missing customer VAT no; ","")&amp;IF(L3090&lt;&gt;"Yes","Not reported/cleared on FATOORA; ","")&amp;IF(AND(OR(G3090="Zero-rated domestic (Box 3)",G3090="Export (Box 4)"),N3090=""),"Zero-rate/export evidence missing; ","")&amp;IF(AND(C3090="Credit Note",H3090&gt;0),"Credit note should be negative; ","")&amp;IF(AND(C3090="Simplified Tax Invoice",F3090="B2B - VAT registered"),"Simplified invoice issued to VAT-registered B2B; ",""))</f>
        <v/>
      </c>
    </row>
    <row r="3091">
      <c r="A3091" s="17" t="n"/>
      <c r="B3091" s="14" t="n"/>
      <c r="C3091" s="14" t="n"/>
      <c r="D3091" s="14" t="n"/>
      <c r="E3091" s="16" t="n"/>
      <c r="F3091" s="14" t="n"/>
      <c r="G3091" s="14" t="n"/>
      <c r="H3091" s="19" t="n"/>
      <c r="I3091" s="19" t="n"/>
      <c r="J3091" s="34">
        <f>IF(A3091="","",H3091+I3091)</f>
        <v/>
      </c>
      <c r="K3091" s="14" t="n"/>
      <c r="L3091" s="14" t="n"/>
      <c r="M3091" s="14" t="n"/>
      <c r="N3091" s="14" t="n"/>
      <c r="O3091" s="20">
        <f>IF(A3091="","",SUMPRODUCT((A3091&gt;=Setup!$C$19:$C$30)*(A3091&lt;=Setup!$D$19:$D$30)*Setup!$A$19:$A$30))</f>
        <v/>
      </c>
      <c r="P3091" s="34">
        <f>IF(A3091="","",IF(G3091="Standard 15% (Box 1)",ROUND(H3091*Setup!$B$9,2),0))</f>
        <v/>
      </c>
      <c r="Q3091" s="34">
        <f>IF(A3091="","",I3091-P3091)</f>
        <v/>
      </c>
      <c r="R3091" s="23">
        <f>IF(A3091="","",IF(O3091=0,"Outside audit periods; ","")&amp;IF(G3091="","No VAT category; ","")&amp;IF(ABS(Q3091)&gt;Setup!$B$10,"VAT ≠ 15% × net; ","")&amp;IF(AND(F3091="B2B - VAT registered",NOT(AND(LEN(E3091)=15,LEFT(E3091,1)="3",RIGHT(E3091,1)="3",ISNUMBER(--E3091)))),"Invalid/missing customer VAT no; ","")&amp;IF(L3091&lt;&gt;"Yes","Not reported/cleared on FATOORA; ","")&amp;IF(AND(OR(G3091="Zero-rated domestic (Box 3)",G3091="Export (Box 4)"),N3091=""),"Zero-rate/export evidence missing; ","")&amp;IF(AND(C3091="Credit Note",H3091&gt;0),"Credit note should be negative; ","")&amp;IF(AND(C3091="Simplified Tax Invoice",F3091="B2B - VAT registered"),"Simplified invoice issued to VAT-registered B2B; ",""))</f>
        <v/>
      </c>
    </row>
    <row r="3092">
      <c r="A3092" s="17" t="n"/>
      <c r="B3092" s="14" t="n"/>
      <c r="C3092" s="14" t="n"/>
      <c r="D3092" s="14" t="n"/>
      <c r="E3092" s="16" t="n"/>
      <c r="F3092" s="14" t="n"/>
      <c r="G3092" s="14" t="n"/>
      <c r="H3092" s="19" t="n"/>
      <c r="I3092" s="19" t="n"/>
      <c r="J3092" s="34">
        <f>IF(A3092="","",H3092+I3092)</f>
        <v/>
      </c>
      <c r="K3092" s="14" t="n"/>
      <c r="L3092" s="14" t="n"/>
      <c r="M3092" s="14" t="n"/>
      <c r="N3092" s="14" t="n"/>
      <c r="O3092" s="20">
        <f>IF(A3092="","",SUMPRODUCT((A3092&gt;=Setup!$C$19:$C$30)*(A3092&lt;=Setup!$D$19:$D$30)*Setup!$A$19:$A$30))</f>
        <v/>
      </c>
      <c r="P3092" s="34">
        <f>IF(A3092="","",IF(G3092="Standard 15% (Box 1)",ROUND(H3092*Setup!$B$9,2),0))</f>
        <v/>
      </c>
      <c r="Q3092" s="34">
        <f>IF(A3092="","",I3092-P3092)</f>
        <v/>
      </c>
      <c r="R3092" s="23">
        <f>IF(A3092="","",IF(O3092=0,"Outside audit periods; ","")&amp;IF(G3092="","No VAT category; ","")&amp;IF(ABS(Q3092)&gt;Setup!$B$10,"VAT ≠ 15% × net; ","")&amp;IF(AND(F3092="B2B - VAT registered",NOT(AND(LEN(E3092)=15,LEFT(E3092,1)="3",RIGHT(E3092,1)="3",ISNUMBER(--E3092)))),"Invalid/missing customer VAT no; ","")&amp;IF(L3092&lt;&gt;"Yes","Not reported/cleared on FATOORA; ","")&amp;IF(AND(OR(G3092="Zero-rated domestic (Box 3)",G3092="Export (Box 4)"),N3092=""),"Zero-rate/export evidence missing; ","")&amp;IF(AND(C3092="Credit Note",H3092&gt;0),"Credit note should be negative; ","")&amp;IF(AND(C3092="Simplified Tax Invoice",F3092="B2B - VAT registered"),"Simplified invoice issued to VAT-registered B2B; ",""))</f>
        <v/>
      </c>
    </row>
    <row r="3093">
      <c r="A3093" s="17" t="n"/>
      <c r="B3093" s="14" t="n"/>
      <c r="C3093" s="14" t="n"/>
      <c r="D3093" s="14" t="n"/>
      <c r="E3093" s="16" t="n"/>
      <c r="F3093" s="14" t="n"/>
      <c r="G3093" s="14" t="n"/>
      <c r="H3093" s="19" t="n"/>
      <c r="I3093" s="19" t="n"/>
      <c r="J3093" s="34">
        <f>IF(A3093="","",H3093+I3093)</f>
        <v/>
      </c>
      <c r="K3093" s="14" t="n"/>
      <c r="L3093" s="14" t="n"/>
      <c r="M3093" s="14" t="n"/>
      <c r="N3093" s="14" t="n"/>
      <c r="O3093" s="20">
        <f>IF(A3093="","",SUMPRODUCT((A3093&gt;=Setup!$C$19:$C$30)*(A3093&lt;=Setup!$D$19:$D$30)*Setup!$A$19:$A$30))</f>
        <v/>
      </c>
      <c r="P3093" s="34">
        <f>IF(A3093="","",IF(G3093="Standard 15% (Box 1)",ROUND(H3093*Setup!$B$9,2),0))</f>
        <v/>
      </c>
      <c r="Q3093" s="34">
        <f>IF(A3093="","",I3093-P3093)</f>
        <v/>
      </c>
      <c r="R3093" s="23">
        <f>IF(A3093="","",IF(O3093=0,"Outside audit periods; ","")&amp;IF(G3093="","No VAT category; ","")&amp;IF(ABS(Q3093)&gt;Setup!$B$10,"VAT ≠ 15% × net; ","")&amp;IF(AND(F3093="B2B - VAT registered",NOT(AND(LEN(E3093)=15,LEFT(E3093,1)="3",RIGHT(E3093,1)="3",ISNUMBER(--E3093)))),"Invalid/missing customer VAT no; ","")&amp;IF(L3093&lt;&gt;"Yes","Not reported/cleared on FATOORA; ","")&amp;IF(AND(OR(G3093="Zero-rated domestic (Box 3)",G3093="Export (Box 4)"),N3093=""),"Zero-rate/export evidence missing; ","")&amp;IF(AND(C3093="Credit Note",H3093&gt;0),"Credit note should be negative; ","")&amp;IF(AND(C3093="Simplified Tax Invoice",F3093="B2B - VAT registered"),"Simplified invoice issued to VAT-registered B2B; ",""))</f>
        <v/>
      </c>
    </row>
    <row r="3094">
      <c r="A3094" s="17" t="n"/>
      <c r="B3094" s="14" t="n"/>
      <c r="C3094" s="14" t="n"/>
      <c r="D3094" s="14" t="n"/>
      <c r="E3094" s="16" t="n"/>
      <c r="F3094" s="14" t="n"/>
      <c r="G3094" s="14" t="n"/>
      <c r="H3094" s="19" t="n"/>
      <c r="I3094" s="19" t="n"/>
      <c r="J3094" s="34">
        <f>IF(A3094="","",H3094+I3094)</f>
        <v/>
      </c>
      <c r="K3094" s="14" t="n"/>
      <c r="L3094" s="14" t="n"/>
      <c r="M3094" s="14" t="n"/>
      <c r="N3094" s="14" t="n"/>
      <c r="O3094" s="20">
        <f>IF(A3094="","",SUMPRODUCT((A3094&gt;=Setup!$C$19:$C$30)*(A3094&lt;=Setup!$D$19:$D$30)*Setup!$A$19:$A$30))</f>
        <v/>
      </c>
      <c r="P3094" s="34">
        <f>IF(A3094="","",IF(G3094="Standard 15% (Box 1)",ROUND(H3094*Setup!$B$9,2),0))</f>
        <v/>
      </c>
      <c r="Q3094" s="34">
        <f>IF(A3094="","",I3094-P3094)</f>
        <v/>
      </c>
      <c r="R3094" s="23">
        <f>IF(A3094="","",IF(O3094=0,"Outside audit periods; ","")&amp;IF(G3094="","No VAT category; ","")&amp;IF(ABS(Q3094)&gt;Setup!$B$10,"VAT ≠ 15% × net; ","")&amp;IF(AND(F3094="B2B - VAT registered",NOT(AND(LEN(E3094)=15,LEFT(E3094,1)="3",RIGHT(E3094,1)="3",ISNUMBER(--E3094)))),"Invalid/missing customer VAT no; ","")&amp;IF(L3094&lt;&gt;"Yes","Not reported/cleared on FATOORA; ","")&amp;IF(AND(OR(G3094="Zero-rated domestic (Box 3)",G3094="Export (Box 4)"),N3094=""),"Zero-rate/export evidence missing; ","")&amp;IF(AND(C3094="Credit Note",H3094&gt;0),"Credit note should be negative; ","")&amp;IF(AND(C3094="Simplified Tax Invoice",F3094="B2B - VAT registered"),"Simplified invoice issued to VAT-registered B2B; ",""))</f>
        <v/>
      </c>
    </row>
    <row r="3095">
      <c r="A3095" s="17" t="n"/>
      <c r="B3095" s="14" t="n"/>
      <c r="C3095" s="14" t="n"/>
      <c r="D3095" s="14" t="n"/>
      <c r="E3095" s="16" t="n"/>
      <c r="F3095" s="14" t="n"/>
      <c r="G3095" s="14" t="n"/>
      <c r="H3095" s="19" t="n"/>
      <c r="I3095" s="19" t="n"/>
      <c r="J3095" s="34">
        <f>IF(A3095="","",H3095+I3095)</f>
        <v/>
      </c>
      <c r="K3095" s="14" t="n"/>
      <c r="L3095" s="14" t="n"/>
      <c r="M3095" s="14" t="n"/>
      <c r="N3095" s="14" t="n"/>
      <c r="O3095" s="20">
        <f>IF(A3095="","",SUMPRODUCT((A3095&gt;=Setup!$C$19:$C$30)*(A3095&lt;=Setup!$D$19:$D$30)*Setup!$A$19:$A$30))</f>
        <v/>
      </c>
      <c r="P3095" s="34">
        <f>IF(A3095="","",IF(G3095="Standard 15% (Box 1)",ROUND(H3095*Setup!$B$9,2),0))</f>
        <v/>
      </c>
      <c r="Q3095" s="34">
        <f>IF(A3095="","",I3095-P3095)</f>
        <v/>
      </c>
      <c r="R3095" s="23">
        <f>IF(A3095="","",IF(O3095=0,"Outside audit periods; ","")&amp;IF(G3095="","No VAT category; ","")&amp;IF(ABS(Q3095)&gt;Setup!$B$10,"VAT ≠ 15% × net; ","")&amp;IF(AND(F3095="B2B - VAT registered",NOT(AND(LEN(E3095)=15,LEFT(E3095,1)="3",RIGHT(E3095,1)="3",ISNUMBER(--E3095)))),"Invalid/missing customer VAT no; ","")&amp;IF(L3095&lt;&gt;"Yes","Not reported/cleared on FATOORA; ","")&amp;IF(AND(OR(G3095="Zero-rated domestic (Box 3)",G3095="Export (Box 4)"),N3095=""),"Zero-rate/export evidence missing; ","")&amp;IF(AND(C3095="Credit Note",H3095&gt;0),"Credit note should be negative; ","")&amp;IF(AND(C3095="Simplified Tax Invoice",F3095="B2B - VAT registered"),"Simplified invoice issued to VAT-registered B2B; ",""))</f>
        <v/>
      </c>
    </row>
    <row r="3096">
      <c r="A3096" s="17" t="n"/>
      <c r="B3096" s="14" t="n"/>
      <c r="C3096" s="14" t="n"/>
      <c r="D3096" s="14" t="n"/>
      <c r="E3096" s="16" t="n"/>
      <c r="F3096" s="14" t="n"/>
      <c r="G3096" s="14" t="n"/>
      <c r="H3096" s="19" t="n"/>
      <c r="I3096" s="19" t="n"/>
      <c r="J3096" s="34">
        <f>IF(A3096="","",H3096+I3096)</f>
        <v/>
      </c>
      <c r="K3096" s="14" t="n"/>
      <c r="L3096" s="14" t="n"/>
      <c r="M3096" s="14" t="n"/>
      <c r="N3096" s="14" t="n"/>
      <c r="O3096" s="20">
        <f>IF(A3096="","",SUMPRODUCT((A3096&gt;=Setup!$C$19:$C$30)*(A3096&lt;=Setup!$D$19:$D$30)*Setup!$A$19:$A$30))</f>
        <v/>
      </c>
      <c r="P3096" s="34">
        <f>IF(A3096="","",IF(G3096="Standard 15% (Box 1)",ROUND(H3096*Setup!$B$9,2),0))</f>
        <v/>
      </c>
      <c r="Q3096" s="34">
        <f>IF(A3096="","",I3096-P3096)</f>
        <v/>
      </c>
      <c r="R3096" s="23">
        <f>IF(A3096="","",IF(O3096=0,"Outside audit periods; ","")&amp;IF(G3096="","No VAT category; ","")&amp;IF(ABS(Q3096)&gt;Setup!$B$10,"VAT ≠ 15% × net; ","")&amp;IF(AND(F3096="B2B - VAT registered",NOT(AND(LEN(E3096)=15,LEFT(E3096,1)="3",RIGHT(E3096,1)="3",ISNUMBER(--E3096)))),"Invalid/missing customer VAT no; ","")&amp;IF(L3096&lt;&gt;"Yes","Not reported/cleared on FATOORA; ","")&amp;IF(AND(OR(G3096="Zero-rated domestic (Box 3)",G3096="Export (Box 4)"),N3096=""),"Zero-rate/export evidence missing; ","")&amp;IF(AND(C3096="Credit Note",H3096&gt;0),"Credit note should be negative; ","")&amp;IF(AND(C3096="Simplified Tax Invoice",F3096="B2B - VAT registered"),"Simplified invoice issued to VAT-registered B2B; ",""))</f>
        <v/>
      </c>
    </row>
    <row r="3097">
      <c r="A3097" s="17" t="n"/>
      <c r="B3097" s="14" t="n"/>
      <c r="C3097" s="14" t="n"/>
      <c r="D3097" s="14" t="n"/>
      <c r="E3097" s="16" t="n"/>
      <c r="F3097" s="14" t="n"/>
      <c r="G3097" s="14" t="n"/>
      <c r="H3097" s="19" t="n"/>
      <c r="I3097" s="19" t="n"/>
      <c r="J3097" s="34">
        <f>IF(A3097="","",H3097+I3097)</f>
        <v/>
      </c>
      <c r="K3097" s="14" t="n"/>
      <c r="L3097" s="14" t="n"/>
      <c r="M3097" s="14" t="n"/>
      <c r="N3097" s="14" t="n"/>
      <c r="O3097" s="20">
        <f>IF(A3097="","",SUMPRODUCT((A3097&gt;=Setup!$C$19:$C$30)*(A3097&lt;=Setup!$D$19:$D$30)*Setup!$A$19:$A$30))</f>
        <v/>
      </c>
      <c r="P3097" s="34">
        <f>IF(A3097="","",IF(G3097="Standard 15% (Box 1)",ROUND(H3097*Setup!$B$9,2),0))</f>
        <v/>
      </c>
      <c r="Q3097" s="34">
        <f>IF(A3097="","",I3097-P3097)</f>
        <v/>
      </c>
      <c r="R3097" s="23">
        <f>IF(A3097="","",IF(O3097=0,"Outside audit periods; ","")&amp;IF(G3097="","No VAT category; ","")&amp;IF(ABS(Q3097)&gt;Setup!$B$10,"VAT ≠ 15% × net; ","")&amp;IF(AND(F3097="B2B - VAT registered",NOT(AND(LEN(E3097)=15,LEFT(E3097,1)="3",RIGHT(E3097,1)="3",ISNUMBER(--E3097)))),"Invalid/missing customer VAT no; ","")&amp;IF(L3097&lt;&gt;"Yes","Not reported/cleared on FATOORA; ","")&amp;IF(AND(OR(G3097="Zero-rated domestic (Box 3)",G3097="Export (Box 4)"),N3097=""),"Zero-rate/export evidence missing; ","")&amp;IF(AND(C3097="Credit Note",H3097&gt;0),"Credit note should be negative; ","")&amp;IF(AND(C3097="Simplified Tax Invoice",F3097="B2B - VAT registered"),"Simplified invoice issued to VAT-registered B2B; ",""))</f>
        <v/>
      </c>
    </row>
    <row r="3098">
      <c r="A3098" s="17" t="n"/>
      <c r="B3098" s="14" t="n"/>
      <c r="C3098" s="14" t="n"/>
      <c r="D3098" s="14" t="n"/>
      <c r="E3098" s="16" t="n"/>
      <c r="F3098" s="14" t="n"/>
      <c r="G3098" s="14" t="n"/>
      <c r="H3098" s="19" t="n"/>
      <c r="I3098" s="19" t="n"/>
      <c r="J3098" s="34">
        <f>IF(A3098="","",H3098+I3098)</f>
        <v/>
      </c>
      <c r="K3098" s="14" t="n"/>
      <c r="L3098" s="14" t="n"/>
      <c r="M3098" s="14" t="n"/>
      <c r="N3098" s="14" t="n"/>
      <c r="O3098" s="20">
        <f>IF(A3098="","",SUMPRODUCT((A3098&gt;=Setup!$C$19:$C$30)*(A3098&lt;=Setup!$D$19:$D$30)*Setup!$A$19:$A$30))</f>
        <v/>
      </c>
      <c r="P3098" s="34">
        <f>IF(A3098="","",IF(G3098="Standard 15% (Box 1)",ROUND(H3098*Setup!$B$9,2),0))</f>
        <v/>
      </c>
      <c r="Q3098" s="34">
        <f>IF(A3098="","",I3098-P3098)</f>
        <v/>
      </c>
      <c r="R3098" s="23">
        <f>IF(A3098="","",IF(O3098=0,"Outside audit periods; ","")&amp;IF(G3098="","No VAT category; ","")&amp;IF(ABS(Q3098)&gt;Setup!$B$10,"VAT ≠ 15% × net; ","")&amp;IF(AND(F3098="B2B - VAT registered",NOT(AND(LEN(E3098)=15,LEFT(E3098,1)="3",RIGHT(E3098,1)="3",ISNUMBER(--E3098)))),"Invalid/missing customer VAT no; ","")&amp;IF(L3098&lt;&gt;"Yes","Not reported/cleared on FATOORA; ","")&amp;IF(AND(OR(G3098="Zero-rated domestic (Box 3)",G3098="Export (Box 4)"),N3098=""),"Zero-rate/export evidence missing; ","")&amp;IF(AND(C3098="Credit Note",H3098&gt;0),"Credit note should be negative; ","")&amp;IF(AND(C3098="Simplified Tax Invoice",F3098="B2B - VAT registered"),"Simplified invoice issued to VAT-registered B2B; ",""))</f>
        <v/>
      </c>
    </row>
    <row r="3099">
      <c r="A3099" s="17" t="n"/>
      <c r="B3099" s="14" t="n"/>
      <c r="C3099" s="14" t="n"/>
      <c r="D3099" s="14" t="n"/>
      <c r="E3099" s="16" t="n"/>
      <c r="F3099" s="14" t="n"/>
      <c r="G3099" s="14" t="n"/>
      <c r="H3099" s="19" t="n"/>
      <c r="I3099" s="19" t="n"/>
      <c r="J3099" s="34">
        <f>IF(A3099="","",H3099+I3099)</f>
        <v/>
      </c>
      <c r="K3099" s="14" t="n"/>
      <c r="L3099" s="14" t="n"/>
      <c r="M3099" s="14" t="n"/>
      <c r="N3099" s="14" t="n"/>
      <c r="O3099" s="20">
        <f>IF(A3099="","",SUMPRODUCT((A3099&gt;=Setup!$C$19:$C$30)*(A3099&lt;=Setup!$D$19:$D$30)*Setup!$A$19:$A$30))</f>
        <v/>
      </c>
      <c r="P3099" s="34">
        <f>IF(A3099="","",IF(G3099="Standard 15% (Box 1)",ROUND(H3099*Setup!$B$9,2),0))</f>
        <v/>
      </c>
      <c r="Q3099" s="34">
        <f>IF(A3099="","",I3099-P3099)</f>
        <v/>
      </c>
      <c r="R3099" s="23">
        <f>IF(A3099="","",IF(O3099=0,"Outside audit periods; ","")&amp;IF(G3099="","No VAT category; ","")&amp;IF(ABS(Q3099)&gt;Setup!$B$10,"VAT ≠ 15% × net; ","")&amp;IF(AND(F3099="B2B - VAT registered",NOT(AND(LEN(E3099)=15,LEFT(E3099,1)="3",RIGHT(E3099,1)="3",ISNUMBER(--E3099)))),"Invalid/missing customer VAT no; ","")&amp;IF(L3099&lt;&gt;"Yes","Not reported/cleared on FATOORA; ","")&amp;IF(AND(OR(G3099="Zero-rated domestic (Box 3)",G3099="Export (Box 4)"),N3099=""),"Zero-rate/export evidence missing; ","")&amp;IF(AND(C3099="Credit Note",H3099&gt;0),"Credit note should be negative; ","")&amp;IF(AND(C3099="Simplified Tax Invoice",F3099="B2B - VAT registered"),"Simplified invoice issued to VAT-registered B2B; ",""))</f>
        <v/>
      </c>
    </row>
    <row r="3100">
      <c r="A3100" s="17" t="n"/>
      <c r="B3100" s="14" t="n"/>
      <c r="C3100" s="14" t="n"/>
      <c r="D3100" s="14" t="n"/>
      <c r="E3100" s="16" t="n"/>
      <c r="F3100" s="14" t="n"/>
      <c r="G3100" s="14" t="n"/>
      <c r="H3100" s="19" t="n"/>
      <c r="I3100" s="19" t="n"/>
      <c r="J3100" s="34">
        <f>IF(A3100="","",H3100+I3100)</f>
        <v/>
      </c>
      <c r="K3100" s="14" t="n"/>
      <c r="L3100" s="14" t="n"/>
      <c r="M3100" s="14" t="n"/>
      <c r="N3100" s="14" t="n"/>
      <c r="O3100" s="20">
        <f>IF(A3100="","",SUMPRODUCT((A3100&gt;=Setup!$C$19:$C$30)*(A3100&lt;=Setup!$D$19:$D$30)*Setup!$A$19:$A$30))</f>
        <v/>
      </c>
      <c r="P3100" s="34">
        <f>IF(A3100="","",IF(G3100="Standard 15% (Box 1)",ROUND(H3100*Setup!$B$9,2),0))</f>
        <v/>
      </c>
      <c r="Q3100" s="34">
        <f>IF(A3100="","",I3100-P3100)</f>
        <v/>
      </c>
      <c r="R3100" s="23">
        <f>IF(A3100="","",IF(O3100=0,"Outside audit periods; ","")&amp;IF(G3100="","No VAT category; ","")&amp;IF(ABS(Q3100)&gt;Setup!$B$10,"VAT ≠ 15% × net; ","")&amp;IF(AND(F3100="B2B - VAT registered",NOT(AND(LEN(E3100)=15,LEFT(E3100,1)="3",RIGHT(E3100,1)="3",ISNUMBER(--E3100)))),"Invalid/missing customer VAT no; ","")&amp;IF(L3100&lt;&gt;"Yes","Not reported/cleared on FATOORA; ","")&amp;IF(AND(OR(G3100="Zero-rated domestic (Box 3)",G3100="Export (Box 4)"),N3100=""),"Zero-rate/export evidence missing; ","")&amp;IF(AND(C3100="Credit Note",H3100&gt;0),"Credit note should be negative; ","")&amp;IF(AND(C3100="Simplified Tax Invoice",F3100="B2B - VAT registered"),"Simplified invoice issued to VAT-registered B2B; ",""))</f>
        <v/>
      </c>
    </row>
    <row r="3101">
      <c r="A3101" s="17" t="n"/>
      <c r="B3101" s="14" t="n"/>
      <c r="C3101" s="14" t="n"/>
      <c r="D3101" s="14" t="n"/>
      <c r="E3101" s="16" t="n"/>
      <c r="F3101" s="14" t="n"/>
      <c r="G3101" s="14" t="n"/>
      <c r="H3101" s="19" t="n"/>
      <c r="I3101" s="19" t="n"/>
      <c r="J3101" s="34">
        <f>IF(A3101="","",H3101+I3101)</f>
        <v/>
      </c>
      <c r="K3101" s="14" t="n"/>
      <c r="L3101" s="14" t="n"/>
      <c r="M3101" s="14" t="n"/>
      <c r="N3101" s="14" t="n"/>
      <c r="O3101" s="20">
        <f>IF(A3101="","",SUMPRODUCT((A3101&gt;=Setup!$C$19:$C$30)*(A3101&lt;=Setup!$D$19:$D$30)*Setup!$A$19:$A$30))</f>
        <v/>
      </c>
      <c r="P3101" s="34">
        <f>IF(A3101="","",IF(G3101="Standard 15% (Box 1)",ROUND(H3101*Setup!$B$9,2),0))</f>
        <v/>
      </c>
      <c r="Q3101" s="34">
        <f>IF(A3101="","",I3101-P3101)</f>
        <v/>
      </c>
      <c r="R3101" s="23">
        <f>IF(A3101="","",IF(O3101=0,"Outside audit periods; ","")&amp;IF(G3101="","No VAT category; ","")&amp;IF(ABS(Q3101)&gt;Setup!$B$10,"VAT ≠ 15% × net; ","")&amp;IF(AND(F3101="B2B - VAT registered",NOT(AND(LEN(E3101)=15,LEFT(E3101,1)="3",RIGHT(E3101,1)="3",ISNUMBER(--E3101)))),"Invalid/missing customer VAT no; ","")&amp;IF(L3101&lt;&gt;"Yes","Not reported/cleared on FATOORA; ","")&amp;IF(AND(OR(G3101="Zero-rated domestic (Box 3)",G3101="Export (Box 4)"),N3101=""),"Zero-rate/export evidence missing; ","")&amp;IF(AND(C3101="Credit Note",H3101&gt;0),"Credit note should be negative; ","")&amp;IF(AND(C3101="Simplified Tax Invoice",F3101="B2B - VAT registered"),"Simplified invoice issued to VAT-registered B2B; ",""))</f>
        <v/>
      </c>
    </row>
    <row r="3102">
      <c r="A3102" s="17" t="n"/>
      <c r="B3102" s="14" t="n"/>
      <c r="C3102" s="14" t="n"/>
      <c r="D3102" s="14" t="n"/>
      <c r="E3102" s="16" t="n"/>
      <c r="F3102" s="14" t="n"/>
      <c r="G3102" s="14" t="n"/>
      <c r="H3102" s="19" t="n"/>
      <c r="I3102" s="19" t="n"/>
      <c r="J3102" s="34">
        <f>IF(A3102="","",H3102+I3102)</f>
        <v/>
      </c>
      <c r="K3102" s="14" t="n"/>
      <c r="L3102" s="14" t="n"/>
      <c r="M3102" s="14" t="n"/>
      <c r="N3102" s="14" t="n"/>
      <c r="O3102" s="20">
        <f>IF(A3102="","",SUMPRODUCT((A3102&gt;=Setup!$C$19:$C$30)*(A3102&lt;=Setup!$D$19:$D$30)*Setup!$A$19:$A$30))</f>
        <v/>
      </c>
      <c r="P3102" s="34">
        <f>IF(A3102="","",IF(G3102="Standard 15% (Box 1)",ROUND(H3102*Setup!$B$9,2),0))</f>
        <v/>
      </c>
      <c r="Q3102" s="34">
        <f>IF(A3102="","",I3102-P3102)</f>
        <v/>
      </c>
      <c r="R3102" s="23">
        <f>IF(A3102="","",IF(O3102=0,"Outside audit periods; ","")&amp;IF(G3102="","No VAT category; ","")&amp;IF(ABS(Q3102)&gt;Setup!$B$10,"VAT ≠ 15% × net; ","")&amp;IF(AND(F3102="B2B - VAT registered",NOT(AND(LEN(E3102)=15,LEFT(E3102,1)="3",RIGHT(E3102,1)="3",ISNUMBER(--E3102)))),"Invalid/missing customer VAT no; ","")&amp;IF(L3102&lt;&gt;"Yes","Not reported/cleared on FATOORA; ","")&amp;IF(AND(OR(G3102="Zero-rated domestic (Box 3)",G3102="Export (Box 4)"),N3102=""),"Zero-rate/export evidence missing; ","")&amp;IF(AND(C3102="Credit Note",H3102&gt;0),"Credit note should be negative; ","")&amp;IF(AND(C3102="Simplified Tax Invoice",F3102="B2B - VAT registered"),"Simplified invoice issued to VAT-registered B2B; ",""))</f>
        <v/>
      </c>
    </row>
    <row r="3103">
      <c r="A3103" s="17" t="n"/>
      <c r="B3103" s="14" t="n"/>
      <c r="C3103" s="14" t="n"/>
      <c r="D3103" s="14" t="n"/>
      <c r="E3103" s="16" t="n"/>
      <c r="F3103" s="14" t="n"/>
      <c r="G3103" s="14" t="n"/>
      <c r="H3103" s="19" t="n"/>
      <c r="I3103" s="19" t="n"/>
      <c r="J3103" s="34">
        <f>IF(A3103="","",H3103+I3103)</f>
        <v/>
      </c>
      <c r="K3103" s="14" t="n"/>
      <c r="L3103" s="14" t="n"/>
      <c r="M3103" s="14" t="n"/>
      <c r="N3103" s="14" t="n"/>
      <c r="O3103" s="20">
        <f>IF(A3103="","",SUMPRODUCT((A3103&gt;=Setup!$C$19:$C$30)*(A3103&lt;=Setup!$D$19:$D$30)*Setup!$A$19:$A$30))</f>
        <v/>
      </c>
      <c r="P3103" s="34">
        <f>IF(A3103="","",IF(G3103="Standard 15% (Box 1)",ROUND(H3103*Setup!$B$9,2),0))</f>
        <v/>
      </c>
      <c r="Q3103" s="34">
        <f>IF(A3103="","",I3103-P3103)</f>
        <v/>
      </c>
      <c r="R3103" s="23">
        <f>IF(A3103="","",IF(O3103=0,"Outside audit periods; ","")&amp;IF(G3103="","No VAT category; ","")&amp;IF(ABS(Q3103)&gt;Setup!$B$10,"VAT ≠ 15% × net; ","")&amp;IF(AND(F3103="B2B - VAT registered",NOT(AND(LEN(E3103)=15,LEFT(E3103,1)="3",RIGHT(E3103,1)="3",ISNUMBER(--E3103)))),"Invalid/missing customer VAT no; ","")&amp;IF(L3103&lt;&gt;"Yes","Not reported/cleared on FATOORA; ","")&amp;IF(AND(OR(G3103="Zero-rated domestic (Box 3)",G3103="Export (Box 4)"),N3103=""),"Zero-rate/export evidence missing; ","")&amp;IF(AND(C3103="Credit Note",H3103&gt;0),"Credit note should be negative; ","")&amp;IF(AND(C3103="Simplified Tax Invoice",F3103="B2B - VAT registered"),"Simplified invoice issued to VAT-registered B2B; ",""))</f>
        <v/>
      </c>
    </row>
    <row r="3104">
      <c r="A3104" s="17" t="n"/>
      <c r="B3104" s="14" t="n"/>
      <c r="C3104" s="14" t="n"/>
      <c r="D3104" s="14" t="n"/>
      <c r="E3104" s="16" t="n"/>
      <c r="F3104" s="14" t="n"/>
      <c r="G3104" s="14" t="n"/>
      <c r="H3104" s="19" t="n"/>
      <c r="I3104" s="19" t="n"/>
      <c r="J3104" s="34">
        <f>IF(A3104="","",H3104+I3104)</f>
        <v/>
      </c>
      <c r="K3104" s="14" t="n"/>
      <c r="L3104" s="14" t="n"/>
      <c r="M3104" s="14" t="n"/>
      <c r="N3104" s="14" t="n"/>
      <c r="O3104" s="20">
        <f>IF(A3104="","",SUMPRODUCT((A3104&gt;=Setup!$C$19:$C$30)*(A3104&lt;=Setup!$D$19:$D$30)*Setup!$A$19:$A$30))</f>
        <v/>
      </c>
      <c r="P3104" s="34">
        <f>IF(A3104="","",IF(G3104="Standard 15% (Box 1)",ROUND(H3104*Setup!$B$9,2),0))</f>
        <v/>
      </c>
      <c r="Q3104" s="34">
        <f>IF(A3104="","",I3104-P3104)</f>
        <v/>
      </c>
      <c r="R3104" s="23">
        <f>IF(A3104="","",IF(O3104=0,"Outside audit periods; ","")&amp;IF(G3104="","No VAT category; ","")&amp;IF(ABS(Q3104)&gt;Setup!$B$10,"VAT ≠ 15% × net; ","")&amp;IF(AND(F3104="B2B - VAT registered",NOT(AND(LEN(E3104)=15,LEFT(E3104,1)="3",RIGHT(E3104,1)="3",ISNUMBER(--E3104)))),"Invalid/missing customer VAT no; ","")&amp;IF(L3104&lt;&gt;"Yes","Not reported/cleared on FATOORA; ","")&amp;IF(AND(OR(G3104="Zero-rated domestic (Box 3)",G3104="Export (Box 4)"),N3104=""),"Zero-rate/export evidence missing; ","")&amp;IF(AND(C3104="Credit Note",H3104&gt;0),"Credit note should be negative; ","")&amp;IF(AND(C3104="Simplified Tax Invoice",F3104="B2B - VAT registered"),"Simplified invoice issued to VAT-registered B2B; ",""))</f>
        <v/>
      </c>
    </row>
    <row r="3105">
      <c r="A3105" s="17" t="n"/>
      <c r="B3105" s="14" t="n"/>
      <c r="C3105" s="14" t="n"/>
      <c r="D3105" s="14" t="n"/>
      <c r="E3105" s="16" t="n"/>
      <c r="F3105" s="14" t="n"/>
      <c r="G3105" s="14" t="n"/>
      <c r="H3105" s="19" t="n"/>
      <c r="I3105" s="19" t="n"/>
      <c r="J3105" s="34">
        <f>IF(A3105="","",H3105+I3105)</f>
        <v/>
      </c>
      <c r="K3105" s="14" t="n"/>
      <c r="L3105" s="14" t="n"/>
      <c r="M3105" s="14" t="n"/>
      <c r="N3105" s="14" t="n"/>
      <c r="O3105" s="20">
        <f>IF(A3105="","",SUMPRODUCT((A3105&gt;=Setup!$C$19:$C$30)*(A3105&lt;=Setup!$D$19:$D$30)*Setup!$A$19:$A$30))</f>
        <v/>
      </c>
      <c r="P3105" s="34">
        <f>IF(A3105="","",IF(G3105="Standard 15% (Box 1)",ROUND(H3105*Setup!$B$9,2),0))</f>
        <v/>
      </c>
      <c r="Q3105" s="34">
        <f>IF(A3105="","",I3105-P3105)</f>
        <v/>
      </c>
      <c r="R3105" s="23">
        <f>IF(A3105="","",IF(O3105=0,"Outside audit periods; ","")&amp;IF(G3105="","No VAT category; ","")&amp;IF(ABS(Q3105)&gt;Setup!$B$10,"VAT ≠ 15% × net; ","")&amp;IF(AND(F3105="B2B - VAT registered",NOT(AND(LEN(E3105)=15,LEFT(E3105,1)="3",RIGHT(E3105,1)="3",ISNUMBER(--E3105)))),"Invalid/missing customer VAT no; ","")&amp;IF(L3105&lt;&gt;"Yes","Not reported/cleared on FATOORA; ","")&amp;IF(AND(OR(G3105="Zero-rated domestic (Box 3)",G3105="Export (Box 4)"),N3105=""),"Zero-rate/export evidence missing; ","")&amp;IF(AND(C3105="Credit Note",H3105&gt;0),"Credit note should be negative; ","")&amp;IF(AND(C3105="Simplified Tax Invoice",F3105="B2B - VAT registered"),"Simplified invoice issued to VAT-registered B2B; ",""))</f>
        <v/>
      </c>
    </row>
    <row r="3106">
      <c r="A3106" s="17" t="n"/>
      <c r="B3106" s="14" t="n"/>
      <c r="C3106" s="14" t="n"/>
      <c r="D3106" s="14" t="n"/>
      <c r="E3106" s="16" t="n"/>
      <c r="F3106" s="14" t="n"/>
      <c r="G3106" s="14" t="n"/>
      <c r="H3106" s="19" t="n"/>
      <c r="I3106" s="19" t="n"/>
      <c r="J3106" s="34">
        <f>IF(A3106="","",H3106+I3106)</f>
        <v/>
      </c>
      <c r="K3106" s="14" t="n"/>
      <c r="L3106" s="14" t="n"/>
      <c r="M3106" s="14" t="n"/>
      <c r="N3106" s="14" t="n"/>
      <c r="O3106" s="20">
        <f>IF(A3106="","",SUMPRODUCT((A3106&gt;=Setup!$C$19:$C$30)*(A3106&lt;=Setup!$D$19:$D$30)*Setup!$A$19:$A$30))</f>
        <v/>
      </c>
      <c r="P3106" s="34">
        <f>IF(A3106="","",IF(G3106="Standard 15% (Box 1)",ROUND(H3106*Setup!$B$9,2),0))</f>
        <v/>
      </c>
      <c r="Q3106" s="34">
        <f>IF(A3106="","",I3106-P3106)</f>
        <v/>
      </c>
      <c r="R3106" s="23">
        <f>IF(A3106="","",IF(O3106=0,"Outside audit periods; ","")&amp;IF(G3106="","No VAT category; ","")&amp;IF(ABS(Q3106)&gt;Setup!$B$10,"VAT ≠ 15% × net; ","")&amp;IF(AND(F3106="B2B - VAT registered",NOT(AND(LEN(E3106)=15,LEFT(E3106,1)="3",RIGHT(E3106,1)="3",ISNUMBER(--E3106)))),"Invalid/missing customer VAT no; ","")&amp;IF(L3106&lt;&gt;"Yes","Not reported/cleared on FATOORA; ","")&amp;IF(AND(OR(G3106="Zero-rated domestic (Box 3)",G3106="Export (Box 4)"),N3106=""),"Zero-rate/export evidence missing; ","")&amp;IF(AND(C3106="Credit Note",H3106&gt;0),"Credit note should be negative; ","")&amp;IF(AND(C3106="Simplified Tax Invoice",F3106="B2B - VAT registered"),"Simplified invoice issued to VAT-registered B2B; ",""))</f>
        <v/>
      </c>
    </row>
    <row r="3107">
      <c r="A3107" s="17" t="n"/>
      <c r="B3107" s="14" t="n"/>
      <c r="C3107" s="14" t="n"/>
      <c r="D3107" s="14" t="n"/>
      <c r="E3107" s="16" t="n"/>
      <c r="F3107" s="14" t="n"/>
      <c r="G3107" s="14" t="n"/>
      <c r="H3107" s="19" t="n"/>
      <c r="I3107" s="19" t="n"/>
      <c r="J3107" s="34">
        <f>IF(A3107="","",H3107+I3107)</f>
        <v/>
      </c>
      <c r="K3107" s="14" t="n"/>
      <c r="L3107" s="14" t="n"/>
      <c r="M3107" s="14" t="n"/>
      <c r="N3107" s="14" t="n"/>
      <c r="O3107" s="20">
        <f>IF(A3107="","",SUMPRODUCT((A3107&gt;=Setup!$C$19:$C$30)*(A3107&lt;=Setup!$D$19:$D$30)*Setup!$A$19:$A$30))</f>
        <v/>
      </c>
      <c r="P3107" s="34">
        <f>IF(A3107="","",IF(G3107="Standard 15% (Box 1)",ROUND(H3107*Setup!$B$9,2),0))</f>
        <v/>
      </c>
      <c r="Q3107" s="34">
        <f>IF(A3107="","",I3107-P3107)</f>
        <v/>
      </c>
      <c r="R3107" s="23">
        <f>IF(A3107="","",IF(O3107=0,"Outside audit periods; ","")&amp;IF(G3107="","No VAT category; ","")&amp;IF(ABS(Q3107)&gt;Setup!$B$10,"VAT ≠ 15% × net; ","")&amp;IF(AND(F3107="B2B - VAT registered",NOT(AND(LEN(E3107)=15,LEFT(E3107,1)="3",RIGHT(E3107,1)="3",ISNUMBER(--E3107)))),"Invalid/missing customer VAT no; ","")&amp;IF(L3107&lt;&gt;"Yes","Not reported/cleared on FATOORA; ","")&amp;IF(AND(OR(G3107="Zero-rated domestic (Box 3)",G3107="Export (Box 4)"),N3107=""),"Zero-rate/export evidence missing; ","")&amp;IF(AND(C3107="Credit Note",H3107&gt;0),"Credit note should be negative; ","")&amp;IF(AND(C3107="Simplified Tax Invoice",F3107="B2B - VAT registered"),"Simplified invoice issued to VAT-registered B2B; ",""))</f>
        <v/>
      </c>
    </row>
    <row r="3108">
      <c r="A3108" s="17" t="n"/>
      <c r="B3108" s="14" t="n"/>
      <c r="C3108" s="14" t="n"/>
      <c r="D3108" s="14" t="n"/>
      <c r="E3108" s="16" t="n"/>
      <c r="F3108" s="14" t="n"/>
      <c r="G3108" s="14" t="n"/>
      <c r="H3108" s="19" t="n"/>
      <c r="I3108" s="19" t="n"/>
      <c r="J3108" s="34">
        <f>IF(A3108="","",H3108+I3108)</f>
        <v/>
      </c>
      <c r="K3108" s="14" t="n"/>
      <c r="L3108" s="14" t="n"/>
      <c r="M3108" s="14" t="n"/>
      <c r="N3108" s="14" t="n"/>
      <c r="O3108" s="20">
        <f>IF(A3108="","",SUMPRODUCT((A3108&gt;=Setup!$C$19:$C$30)*(A3108&lt;=Setup!$D$19:$D$30)*Setup!$A$19:$A$30))</f>
        <v/>
      </c>
      <c r="P3108" s="34">
        <f>IF(A3108="","",IF(G3108="Standard 15% (Box 1)",ROUND(H3108*Setup!$B$9,2),0))</f>
        <v/>
      </c>
      <c r="Q3108" s="34">
        <f>IF(A3108="","",I3108-P3108)</f>
        <v/>
      </c>
      <c r="R3108" s="23">
        <f>IF(A3108="","",IF(O3108=0,"Outside audit periods; ","")&amp;IF(G3108="","No VAT category; ","")&amp;IF(ABS(Q3108)&gt;Setup!$B$10,"VAT ≠ 15% × net; ","")&amp;IF(AND(F3108="B2B - VAT registered",NOT(AND(LEN(E3108)=15,LEFT(E3108,1)="3",RIGHT(E3108,1)="3",ISNUMBER(--E3108)))),"Invalid/missing customer VAT no; ","")&amp;IF(L3108&lt;&gt;"Yes","Not reported/cleared on FATOORA; ","")&amp;IF(AND(OR(G3108="Zero-rated domestic (Box 3)",G3108="Export (Box 4)"),N3108=""),"Zero-rate/export evidence missing; ","")&amp;IF(AND(C3108="Credit Note",H3108&gt;0),"Credit note should be negative; ","")&amp;IF(AND(C3108="Simplified Tax Invoice",F3108="B2B - VAT registered"),"Simplified invoice issued to VAT-registered B2B; ",""))</f>
        <v/>
      </c>
    </row>
    <row r="3109">
      <c r="A3109" s="17" t="n"/>
      <c r="B3109" s="14" t="n"/>
      <c r="C3109" s="14" t="n"/>
      <c r="D3109" s="14" t="n"/>
      <c r="E3109" s="16" t="n"/>
      <c r="F3109" s="14" t="n"/>
      <c r="G3109" s="14" t="n"/>
      <c r="H3109" s="19" t="n"/>
      <c r="I3109" s="19" t="n"/>
      <c r="J3109" s="34">
        <f>IF(A3109="","",H3109+I3109)</f>
        <v/>
      </c>
      <c r="K3109" s="14" t="n"/>
      <c r="L3109" s="14" t="n"/>
      <c r="M3109" s="14" t="n"/>
      <c r="N3109" s="14" t="n"/>
      <c r="O3109" s="20">
        <f>IF(A3109="","",SUMPRODUCT((A3109&gt;=Setup!$C$19:$C$30)*(A3109&lt;=Setup!$D$19:$D$30)*Setup!$A$19:$A$30))</f>
        <v/>
      </c>
      <c r="P3109" s="34">
        <f>IF(A3109="","",IF(G3109="Standard 15% (Box 1)",ROUND(H3109*Setup!$B$9,2),0))</f>
        <v/>
      </c>
      <c r="Q3109" s="34">
        <f>IF(A3109="","",I3109-P3109)</f>
        <v/>
      </c>
      <c r="R3109" s="23">
        <f>IF(A3109="","",IF(O3109=0,"Outside audit periods; ","")&amp;IF(G3109="","No VAT category; ","")&amp;IF(ABS(Q3109)&gt;Setup!$B$10,"VAT ≠ 15% × net; ","")&amp;IF(AND(F3109="B2B - VAT registered",NOT(AND(LEN(E3109)=15,LEFT(E3109,1)="3",RIGHT(E3109,1)="3",ISNUMBER(--E3109)))),"Invalid/missing customer VAT no; ","")&amp;IF(L3109&lt;&gt;"Yes","Not reported/cleared on FATOORA; ","")&amp;IF(AND(OR(G3109="Zero-rated domestic (Box 3)",G3109="Export (Box 4)"),N3109=""),"Zero-rate/export evidence missing; ","")&amp;IF(AND(C3109="Credit Note",H3109&gt;0),"Credit note should be negative; ","")&amp;IF(AND(C3109="Simplified Tax Invoice",F3109="B2B - VAT registered"),"Simplified invoice issued to VAT-registered B2B; ",""))</f>
        <v/>
      </c>
    </row>
    <row r="3110">
      <c r="A3110" s="17" t="n"/>
      <c r="B3110" s="14" t="n"/>
      <c r="C3110" s="14" t="n"/>
      <c r="D3110" s="14" t="n"/>
      <c r="E3110" s="16" t="n"/>
      <c r="F3110" s="14" t="n"/>
      <c r="G3110" s="14" t="n"/>
      <c r="H3110" s="19" t="n"/>
      <c r="I3110" s="19" t="n"/>
      <c r="J3110" s="34">
        <f>IF(A3110="","",H3110+I3110)</f>
        <v/>
      </c>
      <c r="K3110" s="14" t="n"/>
      <c r="L3110" s="14" t="n"/>
      <c r="M3110" s="14" t="n"/>
      <c r="N3110" s="14" t="n"/>
      <c r="O3110" s="20">
        <f>IF(A3110="","",SUMPRODUCT((A3110&gt;=Setup!$C$19:$C$30)*(A3110&lt;=Setup!$D$19:$D$30)*Setup!$A$19:$A$30))</f>
        <v/>
      </c>
      <c r="P3110" s="34">
        <f>IF(A3110="","",IF(G3110="Standard 15% (Box 1)",ROUND(H3110*Setup!$B$9,2),0))</f>
        <v/>
      </c>
      <c r="Q3110" s="34">
        <f>IF(A3110="","",I3110-P3110)</f>
        <v/>
      </c>
      <c r="R3110" s="23">
        <f>IF(A3110="","",IF(O3110=0,"Outside audit periods; ","")&amp;IF(G3110="","No VAT category; ","")&amp;IF(ABS(Q3110)&gt;Setup!$B$10,"VAT ≠ 15% × net; ","")&amp;IF(AND(F3110="B2B - VAT registered",NOT(AND(LEN(E3110)=15,LEFT(E3110,1)="3",RIGHT(E3110,1)="3",ISNUMBER(--E3110)))),"Invalid/missing customer VAT no; ","")&amp;IF(L3110&lt;&gt;"Yes","Not reported/cleared on FATOORA; ","")&amp;IF(AND(OR(G3110="Zero-rated domestic (Box 3)",G3110="Export (Box 4)"),N3110=""),"Zero-rate/export evidence missing; ","")&amp;IF(AND(C3110="Credit Note",H3110&gt;0),"Credit note should be negative; ","")&amp;IF(AND(C3110="Simplified Tax Invoice",F3110="B2B - VAT registered"),"Simplified invoice issued to VAT-registered B2B; ",""))</f>
        <v/>
      </c>
    </row>
    <row r="3111">
      <c r="A3111" s="17" t="n"/>
      <c r="B3111" s="14" t="n"/>
      <c r="C3111" s="14" t="n"/>
      <c r="D3111" s="14" t="n"/>
      <c r="E3111" s="16" t="n"/>
      <c r="F3111" s="14" t="n"/>
      <c r="G3111" s="14" t="n"/>
      <c r="H3111" s="19" t="n"/>
      <c r="I3111" s="19" t="n"/>
      <c r="J3111" s="34">
        <f>IF(A3111="","",H3111+I3111)</f>
        <v/>
      </c>
      <c r="K3111" s="14" t="n"/>
      <c r="L3111" s="14" t="n"/>
      <c r="M3111" s="14" t="n"/>
      <c r="N3111" s="14" t="n"/>
      <c r="O3111" s="20">
        <f>IF(A3111="","",SUMPRODUCT((A3111&gt;=Setup!$C$19:$C$30)*(A3111&lt;=Setup!$D$19:$D$30)*Setup!$A$19:$A$30))</f>
        <v/>
      </c>
      <c r="P3111" s="34">
        <f>IF(A3111="","",IF(G3111="Standard 15% (Box 1)",ROUND(H3111*Setup!$B$9,2),0))</f>
        <v/>
      </c>
      <c r="Q3111" s="34">
        <f>IF(A3111="","",I3111-P3111)</f>
        <v/>
      </c>
      <c r="R3111" s="23">
        <f>IF(A3111="","",IF(O3111=0,"Outside audit periods; ","")&amp;IF(G3111="","No VAT category; ","")&amp;IF(ABS(Q3111)&gt;Setup!$B$10,"VAT ≠ 15% × net; ","")&amp;IF(AND(F3111="B2B - VAT registered",NOT(AND(LEN(E3111)=15,LEFT(E3111,1)="3",RIGHT(E3111,1)="3",ISNUMBER(--E3111)))),"Invalid/missing customer VAT no; ","")&amp;IF(L3111&lt;&gt;"Yes","Not reported/cleared on FATOORA; ","")&amp;IF(AND(OR(G3111="Zero-rated domestic (Box 3)",G3111="Export (Box 4)"),N3111=""),"Zero-rate/export evidence missing; ","")&amp;IF(AND(C3111="Credit Note",H3111&gt;0),"Credit note should be negative; ","")&amp;IF(AND(C3111="Simplified Tax Invoice",F3111="B2B - VAT registered"),"Simplified invoice issued to VAT-registered B2B; ",""))</f>
        <v/>
      </c>
    </row>
    <row r="3112">
      <c r="A3112" s="17" t="n"/>
      <c r="B3112" s="14" t="n"/>
      <c r="C3112" s="14" t="n"/>
      <c r="D3112" s="14" t="n"/>
      <c r="E3112" s="16" t="n"/>
      <c r="F3112" s="14" t="n"/>
      <c r="G3112" s="14" t="n"/>
      <c r="H3112" s="19" t="n"/>
      <c r="I3112" s="19" t="n"/>
      <c r="J3112" s="34">
        <f>IF(A3112="","",H3112+I3112)</f>
        <v/>
      </c>
      <c r="K3112" s="14" t="n"/>
      <c r="L3112" s="14" t="n"/>
      <c r="M3112" s="14" t="n"/>
      <c r="N3112" s="14" t="n"/>
      <c r="O3112" s="20">
        <f>IF(A3112="","",SUMPRODUCT((A3112&gt;=Setup!$C$19:$C$30)*(A3112&lt;=Setup!$D$19:$D$30)*Setup!$A$19:$A$30))</f>
        <v/>
      </c>
      <c r="P3112" s="34">
        <f>IF(A3112="","",IF(G3112="Standard 15% (Box 1)",ROUND(H3112*Setup!$B$9,2),0))</f>
        <v/>
      </c>
      <c r="Q3112" s="34">
        <f>IF(A3112="","",I3112-P3112)</f>
        <v/>
      </c>
      <c r="R3112" s="23">
        <f>IF(A3112="","",IF(O3112=0,"Outside audit periods; ","")&amp;IF(G3112="","No VAT category; ","")&amp;IF(ABS(Q3112)&gt;Setup!$B$10,"VAT ≠ 15% × net; ","")&amp;IF(AND(F3112="B2B - VAT registered",NOT(AND(LEN(E3112)=15,LEFT(E3112,1)="3",RIGHT(E3112,1)="3",ISNUMBER(--E3112)))),"Invalid/missing customer VAT no; ","")&amp;IF(L3112&lt;&gt;"Yes","Not reported/cleared on FATOORA; ","")&amp;IF(AND(OR(G3112="Zero-rated domestic (Box 3)",G3112="Export (Box 4)"),N3112=""),"Zero-rate/export evidence missing; ","")&amp;IF(AND(C3112="Credit Note",H3112&gt;0),"Credit note should be negative; ","")&amp;IF(AND(C3112="Simplified Tax Invoice",F3112="B2B - VAT registered"),"Simplified invoice issued to VAT-registered B2B; ",""))</f>
        <v/>
      </c>
    </row>
    <row r="3113">
      <c r="A3113" s="17" t="n"/>
      <c r="B3113" s="14" t="n"/>
      <c r="C3113" s="14" t="n"/>
      <c r="D3113" s="14" t="n"/>
      <c r="E3113" s="16" t="n"/>
      <c r="F3113" s="14" t="n"/>
      <c r="G3113" s="14" t="n"/>
      <c r="H3113" s="19" t="n"/>
      <c r="I3113" s="19" t="n"/>
      <c r="J3113" s="34">
        <f>IF(A3113="","",H3113+I3113)</f>
        <v/>
      </c>
      <c r="K3113" s="14" t="n"/>
      <c r="L3113" s="14" t="n"/>
      <c r="M3113" s="14" t="n"/>
      <c r="N3113" s="14" t="n"/>
      <c r="O3113" s="20">
        <f>IF(A3113="","",SUMPRODUCT((A3113&gt;=Setup!$C$19:$C$30)*(A3113&lt;=Setup!$D$19:$D$30)*Setup!$A$19:$A$30))</f>
        <v/>
      </c>
      <c r="P3113" s="34">
        <f>IF(A3113="","",IF(G3113="Standard 15% (Box 1)",ROUND(H3113*Setup!$B$9,2),0))</f>
        <v/>
      </c>
      <c r="Q3113" s="34">
        <f>IF(A3113="","",I3113-P3113)</f>
        <v/>
      </c>
      <c r="R3113" s="23">
        <f>IF(A3113="","",IF(O3113=0,"Outside audit periods; ","")&amp;IF(G3113="","No VAT category; ","")&amp;IF(ABS(Q3113)&gt;Setup!$B$10,"VAT ≠ 15% × net; ","")&amp;IF(AND(F3113="B2B - VAT registered",NOT(AND(LEN(E3113)=15,LEFT(E3113,1)="3",RIGHT(E3113,1)="3",ISNUMBER(--E3113)))),"Invalid/missing customer VAT no; ","")&amp;IF(L3113&lt;&gt;"Yes","Not reported/cleared on FATOORA; ","")&amp;IF(AND(OR(G3113="Zero-rated domestic (Box 3)",G3113="Export (Box 4)"),N3113=""),"Zero-rate/export evidence missing; ","")&amp;IF(AND(C3113="Credit Note",H3113&gt;0),"Credit note should be negative; ","")&amp;IF(AND(C3113="Simplified Tax Invoice",F3113="B2B - VAT registered"),"Simplified invoice issued to VAT-registered B2B; ",""))</f>
        <v/>
      </c>
    </row>
    <row r="3114">
      <c r="A3114" s="17" t="n"/>
      <c r="B3114" s="14" t="n"/>
      <c r="C3114" s="14" t="n"/>
      <c r="D3114" s="14" t="n"/>
      <c r="E3114" s="16" t="n"/>
      <c r="F3114" s="14" t="n"/>
      <c r="G3114" s="14" t="n"/>
      <c r="H3114" s="19" t="n"/>
      <c r="I3114" s="19" t="n"/>
      <c r="J3114" s="34">
        <f>IF(A3114="","",H3114+I3114)</f>
        <v/>
      </c>
      <c r="K3114" s="14" t="n"/>
      <c r="L3114" s="14" t="n"/>
      <c r="M3114" s="14" t="n"/>
      <c r="N3114" s="14" t="n"/>
      <c r="O3114" s="20">
        <f>IF(A3114="","",SUMPRODUCT((A3114&gt;=Setup!$C$19:$C$30)*(A3114&lt;=Setup!$D$19:$D$30)*Setup!$A$19:$A$30))</f>
        <v/>
      </c>
      <c r="P3114" s="34">
        <f>IF(A3114="","",IF(G3114="Standard 15% (Box 1)",ROUND(H3114*Setup!$B$9,2),0))</f>
        <v/>
      </c>
      <c r="Q3114" s="34">
        <f>IF(A3114="","",I3114-P3114)</f>
        <v/>
      </c>
      <c r="R3114" s="23">
        <f>IF(A3114="","",IF(O3114=0,"Outside audit periods; ","")&amp;IF(G3114="","No VAT category; ","")&amp;IF(ABS(Q3114)&gt;Setup!$B$10,"VAT ≠ 15% × net; ","")&amp;IF(AND(F3114="B2B - VAT registered",NOT(AND(LEN(E3114)=15,LEFT(E3114,1)="3",RIGHT(E3114,1)="3",ISNUMBER(--E3114)))),"Invalid/missing customer VAT no; ","")&amp;IF(L3114&lt;&gt;"Yes","Not reported/cleared on FATOORA; ","")&amp;IF(AND(OR(G3114="Zero-rated domestic (Box 3)",G3114="Export (Box 4)"),N3114=""),"Zero-rate/export evidence missing; ","")&amp;IF(AND(C3114="Credit Note",H3114&gt;0),"Credit note should be negative; ","")&amp;IF(AND(C3114="Simplified Tax Invoice",F3114="B2B - VAT registered"),"Simplified invoice issued to VAT-registered B2B; ",""))</f>
        <v/>
      </c>
    </row>
    <row r="3115">
      <c r="A3115" s="17" t="n"/>
      <c r="B3115" s="14" t="n"/>
      <c r="C3115" s="14" t="n"/>
      <c r="D3115" s="14" t="n"/>
      <c r="E3115" s="16" t="n"/>
      <c r="F3115" s="14" t="n"/>
      <c r="G3115" s="14" t="n"/>
      <c r="H3115" s="19" t="n"/>
      <c r="I3115" s="19" t="n"/>
      <c r="J3115" s="34">
        <f>IF(A3115="","",H3115+I3115)</f>
        <v/>
      </c>
      <c r="K3115" s="14" t="n"/>
      <c r="L3115" s="14" t="n"/>
      <c r="M3115" s="14" t="n"/>
      <c r="N3115" s="14" t="n"/>
      <c r="O3115" s="20">
        <f>IF(A3115="","",SUMPRODUCT((A3115&gt;=Setup!$C$19:$C$30)*(A3115&lt;=Setup!$D$19:$D$30)*Setup!$A$19:$A$30))</f>
        <v/>
      </c>
      <c r="P3115" s="34">
        <f>IF(A3115="","",IF(G3115="Standard 15% (Box 1)",ROUND(H3115*Setup!$B$9,2),0))</f>
        <v/>
      </c>
      <c r="Q3115" s="34">
        <f>IF(A3115="","",I3115-P3115)</f>
        <v/>
      </c>
      <c r="R3115" s="23">
        <f>IF(A3115="","",IF(O3115=0,"Outside audit periods; ","")&amp;IF(G3115="","No VAT category; ","")&amp;IF(ABS(Q3115)&gt;Setup!$B$10,"VAT ≠ 15% × net; ","")&amp;IF(AND(F3115="B2B - VAT registered",NOT(AND(LEN(E3115)=15,LEFT(E3115,1)="3",RIGHT(E3115,1)="3",ISNUMBER(--E3115)))),"Invalid/missing customer VAT no; ","")&amp;IF(L3115&lt;&gt;"Yes","Not reported/cleared on FATOORA; ","")&amp;IF(AND(OR(G3115="Zero-rated domestic (Box 3)",G3115="Export (Box 4)"),N3115=""),"Zero-rate/export evidence missing; ","")&amp;IF(AND(C3115="Credit Note",H3115&gt;0),"Credit note should be negative; ","")&amp;IF(AND(C3115="Simplified Tax Invoice",F3115="B2B - VAT registered"),"Simplified invoice issued to VAT-registered B2B; ",""))</f>
        <v/>
      </c>
    </row>
    <row r="3116">
      <c r="A3116" s="17" t="n"/>
      <c r="B3116" s="14" t="n"/>
      <c r="C3116" s="14" t="n"/>
      <c r="D3116" s="14" t="n"/>
      <c r="E3116" s="16" t="n"/>
      <c r="F3116" s="14" t="n"/>
      <c r="G3116" s="14" t="n"/>
      <c r="H3116" s="19" t="n"/>
      <c r="I3116" s="19" t="n"/>
      <c r="J3116" s="34">
        <f>IF(A3116="","",H3116+I3116)</f>
        <v/>
      </c>
      <c r="K3116" s="14" t="n"/>
      <c r="L3116" s="14" t="n"/>
      <c r="M3116" s="14" t="n"/>
      <c r="N3116" s="14" t="n"/>
      <c r="O3116" s="20">
        <f>IF(A3116="","",SUMPRODUCT((A3116&gt;=Setup!$C$19:$C$30)*(A3116&lt;=Setup!$D$19:$D$30)*Setup!$A$19:$A$30))</f>
        <v/>
      </c>
      <c r="P3116" s="34">
        <f>IF(A3116="","",IF(G3116="Standard 15% (Box 1)",ROUND(H3116*Setup!$B$9,2),0))</f>
        <v/>
      </c>
      <c r="Q3116" s="34">
        <f>IF(A3116="","",I3116-P3116)</f>
        <v/>
      </c>
      <c r="R3116" s="23">
        <f>IF(A3116="","",IF(O3116=0,"Outside audit periods; ","")&amp;IF(G3116="","No VAT category; ","")&amp;IF(ABS(Q3116)&gt;Setup!$B$10,"VAT ≠ 15% × net; ","")&amp;IF(AND(F3116="B2B - VAT registered",NOT(AND(LEN(E3116)=15,LEFT(E3116,1)="3",RIGHT(E3116,1)="3",ISNUMBER(--E3116)))),"Invalid/missing customer VAT no; ","")&amp;IF(L3116&lt;&gt;"Yes","Not reported/cleared on FATOORA; ","")&amp;IF(AND(OR(G3116="Zero-rated domestic (Box 3)",G3116="Export (Box 4)"),N3116=""),"Zero-rate/export evidence missing; ","")&amp;IF(AND(C3116="Credit Note",H3116&gt;0),"Credit note should be negative; ","")&amp;IF(AND(C3116="Simplified Tax Invoice",F3116="B2B - VAT registered"),"Simplified invoice issued to VAT-registered B2B; ",""))</f>
        <v/>
      </c>
    </row>
    <row r="3117">
      <c r="A3117" s="17" t="n"/>
      <c r="B3117" s="14" t="n"/>
      <c r="C3117" s="14" t="n"/>
      <c r="D3117" s="14" t="n"/>
      <c r="E3117" s="16" t="n"/>
      <c r="F3117" s="14" t="n"/>
      <c r="G3117" s="14" t="n"/>
      <c r="H3117" s="19" t="n"/>
      <c r="I3117" s="19" t="n"/>
      <c r="J3117" s="34">
        <f>IF(A3117="","",H3117+I3117)</f>
        <v/>
      </c>
      <c r="K3117" s="14" t="n"/>
      <c r="L3117" s="14" t="n"/>
      <c r="M3117" s="14" t="n"/>
      <c r="N3117" s="14" t="n"/>
      <c r="O3117" s="20">
        <f>IF(A3117="","",SUMPRODUCT((A3117&gt;=Setup!$C$19:$C$30)*(A3117&lt;=Setup!$D$19:$D$30)*Setup!$A$19:$A$30))</f>
        <v/>
      </c>
      <c r="P3117" s="34">
        <f>IF(A3117="","",IF(G3117="Standard 15% (Box 1)",ROUND(H3117*Setup!$B$9,2),0))</f>
        <v/>
      </c>
      <c r="Q3117" s="34">
        <f>IF(A3117="","",I3117-P3117)</f>
        <v/>
      </c>
      <c r="R3117" s="23">
        <f>IF(A3117="","",IF(O3117=0,"Outside audit periods; ","")&amp;IF(G3117="","No VAT category; ","")&amp;IF(ABS(Q3117)&gt;Setup!$B$10,"VAT ≠ 15% × net; ","")&amp;IF(AND(F3117="B2B - VAT registered",NOT(AND(LEN(E3117)=15,LEFT(E3117,1)="3",RIGHT(E3117,1)="3",ISNUMBER(--E3117)))),"Invalid/missing customer VAT no; ","")&amp;IF(L3117&lt;&gt;"Yes","Not reported/cleared on FATOORA; ","")&amp;IF(AND(OR(G3117="Zero-rated domestic (Box 3)",G3117="Export (Box 4)"),N3117=""),"Zero-rate/export evidence missing; ","")&amp;IF(AND(C3117="Credit Note",H3117&gt;0),"Credit note should be negative; ","")&amp;IF(AND(C3117="Simplified Tax Invoice",F3117="B2B - VAT registered"),"Simplified invoice issued to VAT-registered B2B; ",""))</f>
        <v/>
      </c>
    </row>
    <row r="3118">
      <c r="A3118" s="17" t="n"/>
      <c r="B3118" s="14" t="n"/>
      <c r="C3118" s="14" t="n"/>
      <c r="D3118" s="14" t="n"/>
      <c r="E3118" s="16" t="n"/>
      <c r="F3118" s="14" t="n"/>
      <c r="G3118" s="14" t="n"/>
      <c r="H3118" s="19" t="n"/>
      <c r="I3118" s="19" t="n"/>
      <c r="J3118" s="34">
        <f>IF(A3118="","",H3118+I3118)</f>
        <v/>
      </c>
      <c r="K3118" s="14" t="n"/>
      <c r="L3118" s="14" t="n"/>
      <c r="M3118" s="14" t="n"/>
      <c r="N3118" s="14" t="n"/>
      <c r="O3118" s="20">
        <f>IF(A3118="","",SUMPRODUCT((A3118&gt;=Setup!$C$19:$C$30)*(A3118&lt;=Setup!$D$19:$D$30)*Setup!$A$19:$A$30))</f>
        <v/>
      </c>
      <c r="P3118" s="34">
        <f>IF(A3118="","",IF(G3118="Standard 15% (Box 1)",ROUND(H3118*Setup!$B$9,2),0))</f>
        <v/>
      </c>
      <c r="Q3118" s="34">
        <f>IF(A3118="","",I3118-P3118)</f>
        <v/>
      </c>
      <c r="R3118" s="23">
        <f>IF(A3118="","",IF(O3118=0,"Outside audit periods; ","")&amp;IF(G3118="","No VAT category; ","")&amp;IF(ABS(Q3118)&gt;Setup!$B$10,"VAT ≠ 15% × net; ","")&amp;IF(AND(F3118="B2B - VAT registered",NOT(AND(LEN(E3118)=15,LEFT(E3118,1)="3",RIGHT(E3118,1)="3",ISNUMBER(--E3118)))),"Invalid/missing customer VAT no; ","")&amp;IF(L3118&lt;&gt;"Yes","Not reported/cleared on FATOORA; ","")&amp;IF(AND(OR(G3118="Zero-rated domestic (Box 3)",G3118="Export (Box 4)"),N3118=""),"Zero-rate/export evidence missing; ","")&amp;IF(AND(C3118="Credit Note",H3118&gt;0),"Credit note should be negative; ","")&amp;IF(AND(C3118="Simplified Tax Invoice",F3118="B2B - VAT registered"),"Simplified invoice issued to VAT-registered B2B; ",""))</f>
        <v/>
      </c>
    </row>
    <row r="3119">
      <c r="A3119" s="17" t="n"/>
      <c r="B3119" s="14" t="n"/>
      <c r="C3119" s="14" t="n"/>
      <c r="D3119" s="14" t="n"/>
      <c r="E3119" s="16" t="n"/>
      <c r="F3119" s="14" t="n"/>
      <c r="G3119" s="14" t="n"/>
      <c r="H3119" s="19" t="n"/>
      <c r="I3119" s="19" t="n"/>
      <c r="J3119" s="34">
        <f>IF(A3119="","",H3119+I3119)</f>
        <v/>
      </c>
      <c r="K3119" s="14" t="n"/>
      <c r="L3119" s="14" t="n"/>
      <c r="M3119" s="14" t="n"/>
      <c r="N3119" s="14" t="n"/>
      <c r="O3119" s="20">
        <f>IF(A3119="","",SUMPRODUCT((A3119&gt;=Setup!$C$19:$C$30)*(A3119&lt;=Setup!$D$19:$D$30)*Setup!$A$19:$A$30))</f>
        <v/>
      </c>
      <c r="P3119" s="34">
        <f>IF(A3119="","",IF(G3119="Standard 15% (Box 1)",ROUND(H3119*Setup!$B$9,2),0))</f>
        <v/>
      </c>
      <c r="Q3119" s="34">
        <f>IF(A3119="","",I3119-P3119)</f>
        <v/>
      </c>
      <c r="R3119" s="23">
        <f>IF(A3119="","",IF(O3119=0,"Outside audit periods; ","")&amp;IF(G3119="","No VAT category; ","")&amp;IF(ABS(Q3119)&gt;Setup!$B$10,"VAT ≠ 15% × net; ","")&amp;IF(AND(F3119="B2B - VAT registered",NOT(AND(LEN(E3119)=15,LEFT(E3119,1)="3",RIGHT(E3119,1)="3",ISNUMBER(--E3119)))),"Invalid/missing customer VAT no; ","")&amp;IF(L3119&lt;&gt;"Yes","Not reported/cleared on FATOORA; ","")&amp;IF(AND(OR(G3119="Zero-rated domestic (Box 3)",G3119="Export (Box 4)"),N3119=""),"Zero-rate/export evidence missing; ","")&amp;IF(AND(C3119="Credit Note",H3119&gt;0),"Credit note should be negative; ","")&amp;IF(AND(C3119="Simplified Tax Invoice",F3119="B2B - VAT registered"),"Simplified invoice issued to VAT-registered B2B; ",""))</f>
        <v/>
      </c>
    </row>
    <row r="3120">
      <c r="A3120" s="17" t="n"/>
      <c r="B3120" s="14" t="n"/>
      <c r="C3120" s="14" t="n"/>
      <c r="D3120" s="14" t="n"/>
      <c r="E3120" s="16" t="n"/>
      <c r="F3120" s="14" t="n"/>
      <c r="G3120" s="14" t="n"/>
      <c r="H3120" s="19" t="n"/>
      <c r="I3120" s="19" t="n"/>
      <c r="J3120" s="34">
        <f>IF(A3120="","",H3120+I3120)</f>
        <v/>
      </c>
      <c r="K3120" s="14" t="n"/>
      <c r="L3120" s="14" t="n"/>
      <c r="M3120" s="14" t="n"/>
      <c r="N3120" s="14" t="n"/>
      <c r="O3120" s="20">
        <f>IF(A3120="","",SUMPRODUCT((A3120&gt;=Setup!$C$19:$C$30)*(A3120&lt;=Setup!$D$19:$D$30)*Setup!$A$19:$A$30))</f>
        <v/>
      </c>
      <c r="P3120" s="34">
        <f>IF(A3120="","",IF(G3120="Standard 15% (Box 1)",ROUND(H3120*Setup!$B$9,2),0))</f>
        <v/>
      </c>
      <c r="Q3120" s="34">
        <f>IF(A3120="","",I3120-P3120)</f>
        <v/>
      </c>
      <c r="R3120" s="23">
        <f>IF(A3120="","",IF(O3120=0,"Outside audit periods; ","")&amp;IF(G3120="","No VAT category; ","")&amp;IF(ABS(Q3120)&gt;Setup!$B$10,"VAT ≠ 15% × net; ","")&amp;IF(AND(F3120="B2B - VAT registered",NOT(AND(LEN(E3120)=15,LEFT(E3120,1)="3",RIGHT(E3120,1)="3",ISNUMBER(--E3120)))),"Invalid/missing customer VAT no; ","")&amp;IF(L3120&lt;&gt;"Yes","Not reported/cleared on FATOORA; ","")&amp;IF(AND(OR(G3120="Zero-rated domestic (Box 3)",G3120="Export (Box 4)"),N3120=""),"Zero-rate/export evidence missing; ","")&amp;IF(AND(C3120="Credit Note",H3120&gt;0),"Credit note should be negative; ","")&amp;IF(AND(C3120="Simplified Tax Invoice",F3120="B2B - VAT registered"),"Simplified invoice issued to VAT-registered B2B; ",""))</f>
        <v/>
      </c>
    </row>
    <row r="3121">
      <c r="A3121" s="17" t="n"/>
      <c r="B3121" s="14" t="n"/>
      <c r="C3121" s="14" t="n"/>
      <c r="D3121" s="14" t="n"/>
      <c r="E3121" s="16" t="n"/>
      <c r="F3121" s="14" t="n"/>
      <c r="G3121" s="14" t="n"/>
      <c r="H3121" s="19" t="n"/>
      <c r="I3121" s="19" t="n"/>
      <c r="J3121" s="34">
        <f>IF(A3121="","",H3121+I3121)</f>
        <v/>
      </c>
      <c r="K3121" s="14" t="n"/>
      <c r="L3121" s="14" t="n"/>
      <c r="M3121" s="14" t="n"/>
      <c r="N3121" s="14" t="n"/>
      <c r="O3121" s="20">
        <f>IF(A3121="","",SUMPRODUCT((A3121&gt;=Setup!$C$19:$C$30)*(A3121&lt;=Setup!$D$19:$D$30)*Setup!$A$19:$A$30))</f>
        <v/>
      </c>
      <c r="P3121" s="34">
        <f>IF(A3121="","",IF(G3121="Standard 15% (Box 1)",ROUND(H3121*Setup!$B$9,2),0))</f>
        <v/>
      </c>
      <c r="Q3121" s="34">
        <f>IF(A3121="","",I3121-P3121)</f>
        <v/>
      </c>
      <c r="R3121" s="23">
        <f>IF(A3121="","",IF(O3121=0,"Outside audit periods; ","")&amp;IF(G3121="","No VAT category; ","")&amp;IF(ABS(Q3121)&gt;Setup!$B$10,"VAT ≠ 15% × net; ","")&amp;IF(AND(F3121="B2B - VAT registered",NOT(AND(LEN(E3121)=15,LEFT(E3121,1)="3",RIGHT(E3121,1)="3",ISNUMBER(--E3121)))),"Invalid/missing customer VAT no; ","")&amp;IF(L3121&lt;&gt;"Yes","Not reported/cleared on FATOORA; ","")&amp;IF(AND(OR(G3121="Zero-rated domestic (Box 3)",G3121="Export (Box 4)"),N3121=""),"Zero-rate/export evidence missing; ","")&amp;IF(AND(C3121="Credit Note",H3121&gt;0),"Credit note should be negative; ","")&amp;IF(AND(C3121="Simplified Tax Invoice",F3121="B2B - VAT registered"),"Simplified invoice issued to VAT-registered B2B; ",""))</f>
        <v/>
      </c>
    </row>
    <row r="3122">
      <c r="A3122" s="17" t="n"/>
      <c r="B3122" s="14" t="n"/>
      <c r="C3122" s="14" t="n"/>
      <c r="D3122" s="14" t="n"/>
      <c r="E3122" s="16" t="n"/>
      <c r="F3122" s="14" t="n"/>
      <c r="G3122" s="14" t="n"/>
      <c r="H3122" s="19" t="n"/>
      <c r="I3122" s="19" t="n"/>
      <c r="J3122" s="34">
        <f>IF(A3122="","",H3122+I3122)</f>
        <v/>
      </c>
      <c r="K3122" s="14" t="n"/>
      <c r="L3122" s="14" t="n"/>
      <c r="M3122" s="14" t="n"/>
      <c r="N3122" s="14" t="n"/>
      <c r="O3122" s="20">
        <f>IF(A3122="","",SUMPRODUCT((A3122&gt;=Setup!$C$19:$C$30)*(A3122&lt;=Setup!$D$19:$D$30)*Setup!$A$19:$A$30))</f>
        <v/>
      </c>
      <c r="P3122" s="34">
        <f>IF(A3122="","",IF(G3122="Standard 15% (Box 1)",ROUND(H3122*Setup!$B$9,2),0))</f>
        <v/>
      </c>
      <c r="Q3122" s="34">
        <f>IF(A3122="","",I3122-P3122)</f>
        <v/>
      </c>
      <c r="R3122" s="23">
        <f>IF(A3122="","",IF(O3122=0,"Outside audit periods; ","")&amp;IF(G3122="","No VAT category; ","")&amp;IF(ABS(Q3122)&gt;Setup!$B$10,"VAT ≠ 15% × net; ","")&amp;IF(AND(F3122="B2B - VAT registered",NOT(AND(LEN(E3122)=15,LEFT(E3122,1)="3",RIGHT(E3122,1)="3",ISNUMBER(--E3122)))),"Invalid/missing customer VAT no; ","")&amp;IF(L3122&lt;&gt;"Yes","Not reported/cleared on FATOORA; ","")&amp;IF(AND(OR(G3122="Zero-rated domestic (Box 3)",G3122="Export (Box 4)"),N3122=""),"Zero-rate/export evidence missing; ","")&amp;IF(AND(C3122="Credit Note",H3122&gt;0),"Credit note should be negative; ","")&amp;IF(AND(C3122="Simplified Tax Invoice",F3122="B2B - VAT registered"),"Simplified invoice issued to VAT-registered B2B; ",""))</f>
        <v/>
      </c>
    </row>
    <row r="3123">
      <c r="A3123" s="17" t="n"/>
      <c r="B3123" s="14" t="n"/>
      <c r="C3123" s="14" t="n"/>
      <c r="D3123" s="14" t="n"/>
      <c r="E3123" s="16" t="n"/>
      <c r="F3123" s="14" t="n"/>
      <c r="G3123" s="14" t="n"/>
      <c r="H3123" s="19" t="n"/>
      <c r="I3123" s="19" t="n"/>
      <c r="J3123" s="34">
        <f>IF(A3123="","",H3123+I3123)</f>
        <v/>
      </c>
      <c r="K3123" s="14" t="n"/>
      <c r="L3123" s="14" t="n"/>
      <c r="M3123" s="14" t="n"/>
      <c r="N3123" s="14" t="n"/>
      <c r="O3123" s="20">
        <f>IF(A3123="","",SUMPRODUCT((A3123&gt;=Setup!$C$19:$C$30)*(A3123&lt;=Setup!$D$19:$D$30)*Setup!$A$19:$A$30))</f>
        <v/>
      </c>
      <c r="P3123" s="34">
        <f>IF(A3123="","",IF(G3123="Standard 15% (Box 1)",ROUND(H3123*Setup!$B$9,2),0))</f>
        <v/>
      </c>
      <c r="Q3123" s="34">
        <f>IF(A3123="","",I3123-P3123)</f>
        <v/>
      </c>
      <c r="R3123" s="23">
        <f>IF(A3123="","",IF(O3123=0,"Outside audit periods; ","")&amp;IF(G3123="","No VAT category; ","")&amp;IF(ABS(Q3123)&gt;Setup!$B$10,"VAT ≠ 15% × net; ","")&amp;IF(AND(F3123="B2B - VAT registered",NOT(AND(LEN(E3123)=15,LEFT(E3123,1)="3",RIGHT(E3123,1)="3",ISNUMBER(--E3123)))),"Invalid/missing customer VAT no; ","")&amp;IF(L3123&lt;&gt;"Yes","Not reported/cleared on FATOORA; ","")&amp;IF(AND(OR(G3123="Zero-rated domestic (Box 3)",G3123="Export (Box 4)"),N3123=""),"Zero-rate/export evidence missing; ","")&amp;IF(AND(C3123="Credit Note",H3123&gt;0),"Credit note should be negative; ","")&amp;IF(AND(C3123="Simplified Tax Invoice",F3123="B2B - VAT registered"),"Simplified invoice issued to VAT-registered B2B; ",""))</f>
        <v/>
      </c>
    </row>
    <row r="3124">
      <c r="A3124" s="17" t="n"/>
      <c r="B3124" s="14" t="n"/>
      <c r="C3124" s="14" t="n"/>
      <c r="D3124" s="14" t="n"/>
      <c r="E3124" s="16" t="n"/>
      <c r="F3124" s="14" t="n"/>
      <c r="G3124" s="14" t="n"/>
      <c r="H3124" s="19" t="n"/>
      <c r="I3124" s="19" t="n"/>
      <c r="J3124" s="34">
        <f>IF(A3124="","",H3124+I3124)</f>
        <v/>
      </c>
      <c r="K3124" s="14" t="n"/>
      <c r="L3124" s="14" t="n"/>
      <c r="M3124" s="14" t="n"/>
      <c r="N3124" s="14" t="n"/>
      <c r="O3124" s="20">
        <f>IF(A3124="","",SUMPRODUCT((A3124&gt;=Setup!$C$19:$C$30)*(A3124&lt;=Setup!$D$19:$D$30)*Setup!$A$19:$A$30))</f>
        <v/>
      </c>
      <c r="P3124" s="34">
        <f>IF(A3124="","",IF(G3124="Standard 15% (Box 1)",ROUND(H3124*Setup!$B$9,2),0))</f>
        <v/>
      </c>
      <c r="Q3124" s="34">
        <f>IF(A3124="","",I3124-P3124)</f>
        <v/>
      </c>
      <c r="R3124" s="23">
        <f>IF(A3124="","",IF(O3124=0,"Outside audit periods; ","")&amp;IF(G3124="","No VAT category; ","")&amp;IF(ABS(Q3124)&gt;Setup!$B$10,"VAT ≠ 15% × net; ","")&amp;IF(AND(F3124="B2B - VAT registered",NOT(AND(LEN(E3124)=15,LEFT(E3124,1)="3",RIGHT(E3124,1)="3",ISNUMBER(--E3124)))),"Invalid/missing customer VAT no; ","")&amp;IF(L3124&lt;&gt;"Yes","Not reported/cleared on FATOORA; ","")&amp;IF(AND(OR(G3124="Zero-rated domestic (Box 3)",G3124="Export (Box 4)"),N3124=""),"Zero-rate/export evidence missing; ","")&amp;IF(AND(C3124="Credit Note",H3124&gt;0),"Credit note should be negative; ","")&amp;IF(AND(C3124="Simplified Tax Invoice",F3124="B2B - VAT registered"),"Simplified invoice issued to VAT-registered B2B; ",""))</f>
        <v/>
      </c>
    </row>
    <row r="3125">
      <c r="A3125" s="17" t="n"/>
      <c r="B3125" s="14" t="n"/>
      <c r="C3125" s="14" t="n"/>
      <c r="D3125" s="14" t="n"/>
      <c r="E3125" s="16" t="n"/>
      <c r="F3125" s="14" t="n"/>
      <c r="G3125" s="14" t="n"/>
      <c r="H3125" s="19" t="n"/>
      <c r="I3125" s="19" t="n"/>
      <c r="J3125" s="34">
        <f>IF(A3125="","",H3125+I3125)</f>
        <v/>
      </c>
      <c r="K3125" s="14" t="n"/>
      <c r="L3125" s="14" t="n"/>
      <c r="M3125" s="14" t="n"/>
      <c r="N3125" s="14" t="n"/>
      <c r="O3125" s="20">
        <f>IF(A3125="","",SUMPRODUCT((A3125&gt;=Setup!$C$19:$C$30)*(A3125&lt;=Setup!$D$19:$D$30)*Setup!$A$19:$A$30))</f>
        <v/>
      </c>
      <c r="P3125" s="34">
        <f>IF(A3125="","",IF(G3125="Standard 15% (Box 1)",ROUND(H3125*Setup!$B$9,2),0))</f>
        <v/>
      </c>
      <c r="Q3125" s="34">
        <f>IF(A3125="","",I3125-P3125)</f>
        <v/>
      </c>
      <c r="R3125" s="23">
        <f>IF(A3125="","",IF(O3125=0,"Outside audit periods; ","")&amp;IF(G3125="","No VAT category; ","")&amp;IF(ABS(Q3125)&gt;Setup!$B$10,"VAT ≠ 15% × net; ","")&amp;IF(AND(F3125="B2B - VAT registered",NOT(AND(LEN(E3125)=15,LEFT(E3125,1)="3",RIGHT(E3125,1)="3",ISNUMBER(--E3125)))),"Invalid/missing customer VAT no; ","")&amp;IF(L3125&lt;&gt;"Yes","Not reported/cleared on FATOORA; ","")&amp;IF(AND(OR(G3125="Zero-rated domestic (Box 3)",G3125="Export (Box 4)"),N3125=""),"Zero-rate/export evidence missing; ","")&amp;IF(AND(C3125="Credit Note",H3125&gt;0),"Credit note should be negative; ","")&amp;IF(AND(C3125="Simplified Tax Invoice",F3125="B2B - VAT registered"),"Simplified invoice issued to VAT-registered B2B; ",""))</f>
        <v/>
      </c>
    </row>
    <row r="3126">
      <c r="A3126" s="17" t="n"/>
      <c r="B3126" s="14" t="n"/>
      <c r="C3126" s="14" t="n"/>
      <c r="D3126" s="14" t="n"/>
      <c r="E3126" s="16" t="n"/>
      <c r="F3126" s="14" t="n"/>
      <c r="G3126" s="14" t="n"/>
      <c r="H3126" s="19" t="n"/>
      <c r="I3126" s="19" t="n"/>
      <c r="J3126" s="34">
        <f>IF(A3126="","",H3126+I3126)</f>
        <v/>
      </c>
      <c r="K3126" s="14" t="n"/>
      <c r="L3126" s="14" t="n"/>
      <c r="M3126" s="14" t="n"/>
      <c r="N3126" s="14" t="n"/>
      <c r="O3126" s="20">
        <f>IF(A3126="","",SUMPRODUCT((A3126&gt;=Setup!$C$19:$C$30)*(A3126&lt;=Setup!$D$19:$D$30)*Setup!$A$19:$A$30))</f>
        <v/>
      </c>
      <c r="P3126" s="34">
        <f>IF(A3126="","",IF(G3126="Standard 15% (Box 1)",ROUND(H3126*Setup!$B$9,2),0))</f>
        <v/>
      </c>
      <c r="Q3126" s="34">
        <f>IF(A3126="","",I3126-P3126)</f>
        <v/>
      </c>
      <c r="R3126" s="23">
        <f>IF(A3126="","",IF(O3126=0,"Outside audit periods; ","")&amp;IF(G3126="","No VAT category; ","")&amp;IF(ABS(Q3126)&gt;Setup!$B$10,"VAT ≠ 15% × net; ","")&amp;IF(AND(F3126="B2B - VAT registered",NOT(AND(LEN(E3126)=15,LEFT(E3126,1)="3",RIGHT(E3126,1)="3",ISNUMBER(--E3126)))),"Invalid/missing customer VAT no; ","")&amp;IF(L3126&lt;&gt;"Yes","Not reported/cleared on FATOORA; ","")&amp;IF(AND(OR(G3126="Zero-rated domestic (Box 3)",G3126="Export (Box 4)"),N3126=""),"Zero-rate/export evidence missing; ","")&amp;IF(AND(C3126="Credit Note",H3126&gt;0),"Credit note should be negative; ","")&amp;IF(AND(C3126="Simplified Tax Invoice",F3126="B2B - VAT registered"),"Simplified invoice issued to VAT-registered B2B; ",""))</f>
        <v/>
      </c>
    </row>
    <row r="3127">
      <c r="A3127" s="17" t="n"/>
      <c r="B3127" s="14" t="n"/>
      <c r="C3127" s="14" t="n"/>
      <c r="D3127" s="14" t="n"/>
      <c r="E3127" s="16" t="n"/>
      <c r="F3127" s="14" t="n"/>
      <c r="G3127" s="14" t="n"/>
      <c r="H3127" s="19" t="n"/>
      <c r="I3127" s="19" t="n"/>
      <c r="J3127" s="34">
        <f>IF(A3127="","",H3127+I3127)</f>
        <v/>
      </c>
      <c r="K3127" s="14" t="n"/>
      <c r="L3127" s="14" t="n"/>
      <c r="M3127" s="14" t="n"/>
      <c r="N3127" s="14" t="n"/>
      <c r="O3127" s="20">
        <f>IF(A3127="","",SUMPRODUCT((A3127&gt;=Setup!$C$19:$C$30)*(A3127&lt;=Setup!$D$19:$D$30)*Setup!$A$19:$A$30))</f>
        <v/>
      </c>
      <c r="P3127" s="34">
        <f>IF(A3127="","",IF(G3127="Standard 15% (Box 1)",ROUND(H3127*Setup!$B$9,2),0))</f>
        <v/>
      </c>
      <c r="Q3127" s="34">
        <f>IF(A3127="","",I3127-P3127)</f>
        <v/>
      </c>
      <c r="R3127" s="23">
        <f>IF(A3127="","",IF(O3127=0,"Outside audit periods; ","")&amp;IF(G3127="","No VAT category; ","")&amp;IF(ABS(Q3127)&gt;Setup!$B$10,"VAT ≠ 15% × net; ","")&amp;IF(AND(F3127="B2B - VAT registered",NOT(AND(LEN(E3127)=15,LEFT(E3127,1)="3",RIGHT(E3127,1)="3",ISNUMBER(--E3127)))),"Invalid/missing customer VAT no; ","")&amp;IF(L3127&lt;&gt;"Yes","Not reported/cleared on FATOORA; ","")&amp;IF(AND(OR(G3127="Zero-rated domestic (Box 3)",G3127="Export (Box 4)"),N3127=""),"Zero-rate/export evidence missing; ","")&amp;IF(AND(C3127="Credit Note",H3127&gt;0),"Credit note should be negative; ","")&amp;IF(AND(C3127="Simplified Tax Invoice",F3127="B2B - VAT registered"),"Simplified invoice issued to VAT-registered B2B; ",""))</f>
        <v/>
      </c>
    </row>
    <row r="3128">
      <c r="A3128" s="17" t="n"/>
      <c r="B3128" s="14" t="n"/>
      <c r="C3128" s="14" t="n"/>
      <c r="D3128" s="14" t="n"/>
      <c r="E3128" s="16" t="n"/>
      <c r="F3128" s="14" t="n"/>
      <c r="G3128" s="14" t="n"/>
      <c r="H3128" s="19" t="n"/>
      <c r="I3128" s="19" t="n"/>
      <c r="J3128" s="34">
        <f>IF(A3128="","",H3128+I3128)</f>
        <v/>
      </c>
      <c r="K3128" s="14" t="n"/>
      <c r="L3128" s="14" t="n"/>
      <c r="M3128" s="14" t="n"/>
      <c r="N3128" s="14" t="n"/>
      <c r="O3128" s="20">
        <f>IF(A3128="","",SUMPRODUCT((A3128&gt;=Setup!$C$19:$C$30)*(A3128&lt;=Setup!$D$19:$D$30)*Setup!$A$19:$A$30))</f>
        <v/>
      </c>
      <c r="P3128" s="34">
        <f>IF(A3128="","",IF(G3128="Standard 15% (Box 1)",ROUND(H3128*Setup!$B$9,2),0))</f>
        <v/>
      </c>
      <c r="Q3128" s="34">
        <f>IF(A3128="","",I3128-P3128)</f>
        <v/>
      </c>
      <c r="R3128" s="23">
        <f>IF(A3128="","",IF(O3128=0,"Outside audit periods; ","")&amp;IF(G3128="","No VAT category; ","")&amp;IF(ABS(Q3128)&gt;Setup!$B$10,"VAT ≠ 15% × net; ","")&amp;IF(AND(F3128="B2B - VAT registered",NOT(AND(LEN(E3128)=15,LEFT(E3128,1)="3",RIGHT(E3128,1)="3",ISNUMBER(--E3128)))),"Invalid/missing customer VAT no; ","")&amp;IF(L3128&lt;&gt;"Yes","Not reported/cleared on FATOORA; ","")&amp;IF(AND(OR(G3128="Zero-rated domestic (Box 3)",G3128="Export (Box 4)"),N3128=""),"Zero-rate/export evidence missing; ","")&amp;IF(AND(C3128="Credit Note",H3128&gt;0),"Credit note should be negative; ","")&amp;IF(AND(C3128="Simplified Tax Invoice",F3128="B2B - VAT registered"),"Simplified invoice issued to VAT-registered B2B; ",""))</f>
        <v/>
      </c>
    </row>
    <row r="3129">
      <c r="A3129" s="17" t="n"/>
      <c r="B3129" s="14" t="n"/>
      <c r="C3129" s="14" t="n"/>
      <c r="D3129" s="14" t="n"/>
      <c r="E3129" s="16" t="n"/>
      <c r="F3129" s="14" t="n"/>
      <c r="G3129" s="14" t="n"/>
      <c r="H3129" s="19" t="n"/>
      <c r="I3129" s="19" t="n"/>
      <c r="J3129" s="34">
        <f>IF(A3129="","",H3129+I3129)</f>
        <v/>
      </c>
      <c r="K3129" s="14" t="n"/>
      <c r="L3129" s="14" t="n"/>
      <c r="M3129" s="14" t="n"/>
      <c r="N3129" s="14" t="n"/>
      <c r="O3129" s="20">
        <f>IF(A3129="","",SUMPRODUCT((A3129&gt;=Setup!$C$19:$C$30)*(A3129&lt;=Setup!$D$19:$D$30)*Setup!$A$19:$A$30))</f>
        <v/>
      </c>
      <c r="P3129" s="34">
        <f>IF(A3129="","",IF(G3129="Standard 15% (Box 1)",ROUND(H3129*Setup!$B$9,2),0))</f>
        <v/>
      </c>
      <c r="Q3129" s="34">
        <f>IF(A3129="","",I3129-P3129)</f>
        <v/>
      </c>
      <c r="R3129" s="23">
        <f>IF(A3129="","",IF(O3129=0,"Outside audit periods; ","")&amp;IF(G3129="","No VAT category; ","")&amp;IF(ABS(Q3129)&gt;Setup!$B$10,"VAT ≠ 15% × net; ","")&amp;IF(AND(F3129="B2B - VAT registered",NOT(AND(LEN(E3129)=15,LEFT(E3129,1)="3",RIGHT(E3129,1)="3",ISNUMBER(--E3129)))),"Invalid/missing customer VAT no; ","")&amp;IF(L3129&lt;&gt;"Yes","Not reported/cleared on FATOORA; ","")&amp;IF(AND(OR(G3129="Zero-rated domestic (Box 3)",G3129="Export (Box 4)"),N3129=""),"Zero-rate/export evidence missing; ","")&amp;IF(AND(C3129="Credit Note",H3129&gt;0),"Credit note should be negative; ","")&amp;IF(AND(C3129="Simplified Tax Invoice",F3129="B2B - VAT registered"),"Simplified invoice issued to VAT-registered B2B; ",""))</f>
        <v/>
      </c>
    </row>
    <row r="3130">
      <c r="A3130" s="17" t="n"/>
      <c r="B3130" s="14" t="n"/>
      <c r="C3130" s="14" t="n"/>
      <c r="D3130" s="14" t="n"/>
      <c r="E3130" s="16" t="n"/>
      <c r="F3130" s="14" t="n"/>
      <c r="G3130" s="14" t="n"/>
      <c r="H3130" s="19" t="n"/>
      <c r="I3130" s="19" t="n"/>
      <c r="J3130" s="34">
        <f>IF(A3130="","",H3130+I3130)</f>
        <v/>
      </c>
      <c r="K3130" s="14" t="n"/>
      <c r="L3130" s="14" t="n"/>
      <c r="M3130" s="14" t="n"/>
      <c r="N3130" s="14" t="n"/>
      <c r="O3130" s="20">
        <f>IF(A3130="","",SUMPRODUCT((A3130&gt;=Setup!$C$19:$C$30)*(A3130&lt;=Setup!$D$19:$D$30)*Setup!$A$19:$A$30))</f>
        <v/>
      </c>
      <c r="P3130" s="34">
        <f>IF(A3130="","",IF(G3130="Standard 15% (Box 1)",ROUND(H3130*Setup!$B$9,2),0))</f>
        <v/>
      </c>
      <c r="Q3130" s="34">
        <f>IF(A3130="","",I3130-P3130)</f>
        <v/>
      </c>
      <c r="R3130" s="23">
        <f>IF(A3130="","",IF(O3130=0,"Outside audit periods; ","")&amp;IF(G3130="","No VAT category; ","")&amp;IF(ABS(Q3130)&gt;Setup!$B$10,"VAT ≠ 15% × net; ","")&amp;IF(AND(F3130="B2B - VAT registered",NOT(AND(LEN(E3130)=15,LEFT(E3130,1)="3",RIGHT(E3130,1)="3",ISNUMBER(--E3130)))),"Invalid/missing customer VAT no; ","")&amp;IF(L3130&lt;&gt;"Yes","Not reported/cleared on FATOORA; ","")&amp;IF(AND(OR(G3130="Zero-rated domestic (Box 3)",G3130="Export (Box 4)"),N3130=""),"Zero-rate/export evidence missing; ","")&amp;IF(AND(C3130="Credit Note",H3130&gt;0),"Credit note should be negative; ","")&amp;IF(AND(C3130="Simplified Tax Invoice",F3130="B2B - VAT registered"),"Simplified invoice issued to VAT-registered B2B; ",""))</f>
        <v/>
      </c>
    </row>
    <row r="3131">
      <c r="A3131" s="17" t="n"/>
      <c r="B3131" s="14" t="n"/>
      <c r="C3131" s="14" t="n"/>
      <c r="D3131" s="14" t="n"/>
      <c r="E3131" s="16" t="n"/>
      <c r="F3131" s="14" t="n"/>
      <c r="G3131" s="14" t="n"/>
      <c r="H3131" s="19" t="n"/>
      <c r="I3131" s="19" t="n"/>
      <c r="J3131" s="34">
        <f>IF(A3131="","",H3131+I3131)</f>
        <v/>
      </c>
      <c r="K3131" s="14" t="n"/>
      <c r="L3131" s="14" t="n"/>
      <c r="M3131" s="14" t="n"/>
      <c r="N3131" s="14" t="n"/>
      <c r="O3131" s="20">
        <f>IF(A3131="","",SUMPRODUCT((A3131&gt;=Setup!$C$19:$C$30)*(A3131&lt;=Setup!$D$19:$D$30)*Setup!$A$19:$A$30))</f>
        <v/>
      </c>
      <c r="P3131" s="34">
        <f>IF(A3131="","",IF(G3131="Standard 15% (Box 1)",ROUND(H3131*Setup!$B$9,2),0))</f>
        <v/>
      </c>
      <c r="Q3131" s="34">
        <f>IF(A3131="","",I3131-P3131)</f>
        <v/>
      </c>
      <c r="R3131" s="23">
        <f>IF(A3131="","",IF(O3131=0,"Outside audit periods; ","")&amp;IF(G3131="","No VAT category; ","")&amp;IF(ABS(Q3131)&gt;Setup!$B$10,"VAT ≠ 15% × net; ","")&amp;IF(AND(F3131="B2B - VAT registered",NOT(AND(LEN(E3131)=15,LEFT(E3131,1)="3",RIGHT(E3131,1)="3",ISNUMBER(--E3131)))),"Invalid/missing customer VAT no; ","")&amp;IF(L3131&lt;&gt;"Yes","Not reported/cleared on FATOORA; ","")&amp;IF(AND(OR(G3131="Zero-rated domestic (Box 3)",G3131="Export (Box 4)"),N3131=""),"Zero-rate/export evidence missing; ","")&amp;IF(AND(C3131="Credit Note",H3131&gt;0),"Credit note should be negative; ","")&amp;IF(AND(C3131="Simplified Tax Invoice",F3131="B2B - VAT registered"),"Simplified invoice issued to VAT-registered B2B; ",""))</f>
        <v/>
      </c>
    </row>
    <row r="3132">
      <c r="A3132" s="17" t="n"/>
      <c r="B3132" s="14" t="n"/>
      <c r="C3132" s="14" t="n"/>
      <c r="D3132" s="14" t="n"/>
      <c r="E3132" s="16" t="n"/>
      <c r="F3132" s="14" t="n"/>
      <c r="G3132" s="14" t="n"/>
      <c r="H3132" s="19" t="n"/>
      <c r="I3132" s="19" t="n"/>
      <c r="J3132" s="34">
        <f>IF(A3132="","",H3132+I3132)</f>
        <v/>
      </c>
      <c r="K3132" s="14" t="n"/>
      <c r="L3132" s="14" t="n"/>
      <c r="M3132" s="14" t="n"/>
      <c r="N3132" s="14" t="n"/>
      <c r="O3132" s="20">
        <f>IF(A3132="","",SUMPRODUCT((A3132&gt;=Setup!$C$19:$C$30)*(A3132&lt;=Setup!$D$19:$D$30)*Setup!$A$19:$A$30))</f>
        <v/>
      </c>
      <c r="P3132" s="34">
        <f>IF(A3132="","",IF(G3132="Standard 15% (Box 1)",ROUND(H3132*Setup!$B$9,2),0))</f>
        <v/>
      </c>
      <c r="Q3132" s="34">
        <f>IF(A3132="","",I3132-P3132)</f>
        <v/>
      </c>
      <c r="R3132" s="23">
        <f>IF(A3132="","",IF(O3132=0,"Outside audit periods; ","")&amp;IF(G3132="","No VAT category; ","")&amp;IF(ABS(Q3132)&gt;Setup!$B$10,"VAT ≠ 15% × net; ","")&amp;IF(AND(F3132="B2B - VAT registered",NOT(AND(LEN(E3132)=15,LEFT(E3132,1)="3",RIGHT(E3132,1)="3",ISNUMBER(--E3132)))),"Invalid/missing customer VAT no; ","")&amp;IF(L3132&lt;&gt;"Yes","Not reported/cleared on FATOORA; ","")&amp;IF(AND(OR(G3132="Zero-rated domestic (Box 3)",G3132="Export (Box 4)"),N3132=""),"Zero-rate/export evidence missing; ","")&amp;IF(AND(C3132="Credit Note",H3132&gt;0),"Credit note should be negative; ","")&amp;IF(AND(C3132="Simplified Tax Invoice",F3132="B2B - VAT registered"),"Simplified invoice issued to VAT-registered B2B; ",""))</f>
        <v/>
      </c>
    </row>
    <row r="3133">
      <c r="A3133" s="17" t="n"/>
      <c r="B3133" s="14" t="n"/>
      <c r="C3133" s="14" t="n"/>
      <c r="D3133" s="14" t="n"/>
      <c r="E3133" s="16" t="n"/>
      <c r="F3133" s="14" t="n"/>
      <c r="G3133" s="14" t="n"/>
      <c r="H3133" s="19" t="n"/>
      <c r="I3133" s="19" t="n"/>
      <c r="J3133" s="34">
        <f>IF(A3133="","",H3133+I3133)</f>
        <v/>
      </c>
      <c r="K3133" s="14" t="n"/>
      <c r="L3133" s="14" t="n"/>
      <c r="M3133" s="14" t="n"/>
      <c r="N3133" s="14" t="n"/>
      <c r="O3133" s="20">
        <f>IF(A3133="","",SUMPRODUCT((A3133&gt;=Setup!$C$19:$C$30)*(A3133&lt;=Setup!$D$19:$D$30)*Setup!$A$19:$A$30))</f>
        <v/>
      </c>
      <c r="P3133" s="34">
        <f>IF(A3133="","",IF(G3133="Standard 15% (Box 1)",ROUND(H3133*Setup!$B$9,2),0))</f>
        <v/>
      </c>
      <c r="Q3133" s="34">
        <f>IF(A3133="","",I3133-P3133)</f>
        <v/>
      </c>
      <c r="R3133" s="23">
        <f>IF(A3133="","",IF(O3133=0,"Outside audit periods; ","")&amp;IF(G3133="","No VAT category; ","")&amp;IF(ABS(Q3133)&gt;Setup!$B$10,"VAT ≠ 15% × net; ","")&amp;IF(AND(F3133="B2B - VAT registered",NOT(AND(LEN(E3133)=15,LEFT(E3133,1)="3",RIGHT(E3133,1)="3",ISNUMBER(--E3133)))),"Invalid/missing customer VAT no; ","")&amp;IF(L3133&lt;&gt;"Yes","Not reported/cleared on FATOORA; ","")&amp;IF(AND(OR(G3133="Zero-rated domestic (Box 3)",G3133="Export (Box 4)"),N3133=""),"Zero-rate/export evidence missing; ","")&amp;IF(AND(C3133="Credit Note",H3133&gt;0),"Credit note should be negative; ","")&amp;IF(AND(C3133="Simplified Tax Invoice",F3133="B2B - VAT registered"),"Simplified invoice issued to VAT-registered B2B; ",""))</f>
        <v/>
      </c>
    </row>
    <row r="3134">
      <c r="A3134" s="17" t="n"/>
      <c r="B3134" s="14" t="n"/>
      <c r="C3134" s="14" t="n"/>
      <c r="D3134" s="14" t="n"/>
      <c r="E3134" s="16" t="n"/>
      <c r="F3134" s="14" t="n"/>
      <c r="G3134" s="14" t="n"/>
      <c r="H3134" s="19" t="n"/>
      <c r="I3134" s="19" t="n"/>
      <c r="J3134" s="34">
        <f>IF(A3134="","",H3134+I3134)</f>
        <v/>
      </c>
      <c r="K3134" s="14" t="n"/>
      <c r="L3134" s="14" t="n"/>
      <c r="M3134" s="14" t="n"/>
      <c r="N3134" s="14" t="n"/>
      <c r="O3134" s="20">
        <f>IF(A3134="","",SUMPRODUCT((A3134&gt;=Setup!$C$19:$C$30)*(A3134&lt;=Setup!$D$19:$D$30)*Setup!$A$19:$A$30))</f>
        <v/>
      </c>
      <c r="P3134" s="34">
        <f>IF(A3134="","",IF(G3134="Standard 15% (Box 1)",ROUND(H3134*Setup!$B$9,2),0))</f>
        <v/>
      </c>
      <c r="Q3134" s="34">
        <f>IF(A3134="","",I3134-P3134)</f>
        <v/>
      </c>
      <c r="R3134" s="23">
        <f>IF(A3134="","",IF(O3134=0,"Outside audit periods; ","")&amp;IF(G3134="","No VAT category; ","")&amp;IF(ABS(Q3134)&gt;Setup!$B$10,"VAT ≠ 15% × net; ","")&amp;IF(AND(F3134="B2B - VAT registered",NOT(AND(LEN(E3134)=15,LEFT(E3134,1)="3",RIGHT(E3134,1)="3",ISNUMBER(--E3134)))),"Invalid/missing customer VAT no; ","")&amp;IF(L3134&lt;&gt;"Yes","Not reported/cleared on FATOORA; ","")&amp;IF(AND(OR(G3134="Zero-rated domestic (Box 3)",G3134="Export (Box 4)"),N3134=""),"Zero-rate/export evidence missing; ","")&amp;IF(AND(C3134="Credit Note",H3134&gt;0),"Credit note should be negative; ","")&amp;IF(AND(C3134="Simplified Tax Invoice",F3134="B2B - VAT registered"),"Simplified invoice issued to VAT-registered B2B; ",""))</f>
        <v/>
      </c>
    </row>
    <row r="3135">
      <c r="A3135" s="17" t="n"/>
      <c r="B3135" s="14" t="n"/>
      <c r="C3135" s="14" t="n"/>
      <c r="D3135" s="14" t="n"/>
      <c r="E3135" s="16" t="n"/>
      <c r="F3135" s="14" t="n"/>
      <c r="G3135" s="14" t="n"/>
      <c r="H3135" s="19" t="n"/>
      <c r="I3135" s="19" t="n"/>
      <c r="J3135" s="34">
        <f>IF(A3135="","",H3135+I3135)</f>
        <v/>
      </c>
      <c r="K3135" s="14" t="n"/>
      <c r="L3135" s="14" t="n"/>
      <c r="M3135" s="14" t="n"/>
      <c r="N3135" s="14" t="n"/>
      <c r="O3135" s="20">
        <f>IF(A3135="","",SUMPRODUCT((A3135&gt;=Setup!$C$19:$C$30)*(A3135&lt;=Setup!$D$19:$D$30)*Setup!$A$19:$A$30))</f>
        <v/>
      </c>
      <c r="P3135" s="34">
        <f>IF(A3135="","",IF(G3135="Standard 15% (Box 1)",ROUND(H3135*Setup!$B$9,2),0))</f>
        <v/>
      </c>
      <c r="Q3135" s="34">
        <f>IF(A3135="","",I3135-P3135)</f>
        <v/>
      </c>
      <c r="R3135" s="23">
        <f>IF(A3135="","",IF(O3135=0,"Outside audit periods; ","")&amp;IF(G3135="","No VAT category; ","")&amp;IF(ABS(Q3135)&gt;Setup!$B$10,"VAT ≠ 15% × net; ","")&amp;IF(AND(F3135="B2B - VAT registered",NOT(AND(LEN(E3135)=15,LEFT(E3135,1)="3",RIGHT(E3135,1)="3",ISNUMBER(--E3135)))),"Invalid/missing customer VAT no; ","")&amp;IF(L3135&lt;&gt;"Yes","Not reported/cleared on FATOORA; ","")&amp;IF(AND(OR(G3135="Zero-rated domestic (Box 3)",G3135="Export (Box 4)"),N3135=""),"Zero-rate/export evidence missing; ","")&amp;IF(AND(C3135="Credit Note",H3135&gt;0),"Credit note should be negative; ","")&amp;IF(AND(C3135="Simplified Tax Invoice",F3135="B2B - VAT registered"),"Simplified invoice issued to VAT-registered B2B; ",""))</f>
        <v/>
      </c>
    </row>
    <row r="3136">
      <c r="A3136" s="17" t="n"/>
      <c r="B3136" s="14" t="n"/>
      <c r="C3136" s="14" t="n"/>
      <c r="D3136" s="14" t="n"/>
      <c r="E3136" s="16" t="n"/>
      <c r="F3136" s="14" t="n"/>
      <c r="G3136" s="14" t="n"/>
      <c r="H3136" s="19" t="n"/>
      <c r="I3136" s="19" t="n"/>
      <c r="J3136" s="34">
        <f>IF(A3136="","",H3136+I3136)</f>
        <v/>
      </c>
      <c r="K3136" s="14" t="n"/>
      <c r="L3136" s="14" t="n"/>
      <c r="M3136" s="14" t="n"/>
      <c r="N3136" s="14" t="n"/>
      <c r="O3136" s="20">
        <f>IF(A3136="","",SUMPRODUCT((A3136&gt;=Setup!$C$19:$C$30)*(A3136&lt;=Setup!$D$19:$D$30)*Setup!$A$19:$A$30))</f>
        <v/>
      </c>
      <c r="P3136" s="34">
        <f>IF(A3136="","",IF(G3136="Standard 15% (Box 1)",ROUND(H3136*Setup!$B$9,2),0))</f>
        <v/>
      </c>
      <c r="Q3136" s="34">
        <f>IF(A3136="","",I3136-P3136)</f>
        <v/>
      </c>
      <c r="R3136" s="23">
        <f>IF(A3136="","",IF(O3136=0,"Outside audit periods; ","")&amp;IF(G3136="","No VAT category; ","")&amp;IF(ABS(Q3136)&gt;Setup!$B$10,"VAT ≠ 15% × net; ","")&amp;IF(AND(F3136="B2B - VAT registered",NOT(AND(LEN(E3136)=15,LEFT(E3136,1)="3",RIGHT(E3136,1)="3",ISNUMBER(--E3136)))),"Invalid/missing customer VAT no; ","")&amp;IF(L3136&lt;&gt;"Yes","Not reported/cleared on FATOORA; ","")&amp;IF(AND(OR(G3136="Zero-rated domestic (Box 3)",G3136="Export (Box 4)"),N3136=""),"Zero-rate/export evidence missing; ","")&amp;IF(AND(C3136="Credit Note",H3136&gt;0),"Credit note should be negative; ","")&amp;IF(AND(C3136="Simplified Tax Invoice",F3136="B2B - VAT registered"),"Simplified invoice issued to VAT-registered B2B; ",""))</f>
        <v/>
      </c>
    </row>
    <row r="3137">
      <c r="A3137" s="17" t="n"/>
      <c r="B3137" s="14" t="n"/>
      <c r="C3137" s="14" t="n"/>
      <c r="D3137" s="14" t="n"/>
      <c r="E3137" s="16" t="n"/>
      <c r="F3137" s="14" t="n"/>
      <c r="G3137" s="14" t="n"/>
      <c r="H3137" s="19" t="n"/>
      <c r="I3137" s="19" t="n"/>
      <c r="J3137" s="34">
        <f>IF(A3137="","",H3137+I3137)</f>
        <v/>
      </c>
      <c r="K3137" s="14" t="n"/>
      <c r="L3137" s="14" t="n"/>
      <c r="M3137" s="14" t="n"/>
      <c r="N3137" s="14" t="n"/>
      <c r="O3137" s="20">
        <f>IF(A3137="","",SUMPRODUCT((A3137&gt;=Setup!$C$19:$C$30)*(A3137&lt;=Setup!$D$19:$D$30)*Setup!$A$19:$A$30))</f>
        <v/>
      </c>
      <c r="P3137" s="34">
        <f>IF(A3137="","",IF(G3137="Standard 15% (Box 1)",ROUND(H3137*Setup!$B$9,2),0))</f>
        <v/>
      </c>
      <c r="Q3137" s="34">
        <f>IF(A3137="","",I3137-P3137)</f>
        <v/>
      </c>
      <c r="R3137" s="23">
        <f>IF(A3137="","",IF(O3137=0,"Outside audit periods; ","")&amp;IF(G3137="","No VAT category; ","")&amp;IF(ABS(Q3137)&gt;Setup!$B$10,"VAT ≠ 15% × net; ","")&amp;IF(AND(F3137="B2B - VAT registered",NOT(AND(LEN(E3137)=15,LEFT(E3137,1)="3",RIGHT(E3137,1)="3",ISNUMBER(--E3137)))),"Invalid/missing customer VAT no; ","")&amp;IF(L3137&lt;&gt;"Yes","Not reported/cleared on FATOORA; ","")&amp;IF(AND(OR(G3137="Zero-rated domestic (Box 3)",G3137="Export (Box 4)"),N3137=""),"Zero-rate/export evidence missing; ","")&amp;IF(AND(C3137="Credit Note",H3137&gt;0),"Credit note should be negative; ","")&amp;IF(AND(C3137="Simplified Tax Invoice",F3137="B2B - VAT registered"),"Simplified invoice issued to VAT-registered B2B; ",""))</f>
        <v/>
      </c>
    </row>
    <row r="3138">
      <c r="A3138" s="17" t="n"/>
      <c r="B3138" s="14" t="n"/>
      <c r="C3138" s="14" t="n"/>
      <c r="D3138" s="14" t="n"/>
      <c r="E3138" s="16" t="n"/>
      <c r="F3138" s="14" t="n"/>
      <c r="G3138" s="14" t="n"/>
      <c r="H3138" s="19" t="n"/>
      <c r="I3138" s="19" t="n"/>
      <c r="J3138" s="34">
        <f>IF(A3138="","",H3138+I3138)</f>
        <v/>
      </c>
      <c r="K3138" s="14" t="n"/>
      <c r="L3138" s="14" t="n"/>
      <c r="M3138" s="14" t="n"/>
      <c r="N3138" s="14" t="n"/>
      <c r="O3138" s="20">
        <f>IF(A3138="","",SUMPRODUCT((A3138&gt;=Setup!$C$19:$C$30)*(A3138&lt;=Setup!$D$19:$D$30)*Setup!$A$19:$A$30))</f>
        <v/>
      </c>
      <c r="P3138" s="34">
        <f>IF(A3138="","",IF(G3138="Standard 15% (Box 1)",ROUND(H3138*Setup!$B$9,2),0))</f>
        <v/>
      </c>
      <c r="Q3138" s="34">
        <f>IF(A3138="","",I3138-P3138)</f>
        <v/>
      </c>
      <c r="R3138" s="23">
        <f>IF(A3138="","",IF(O3138=0,"Outside audit periods; ","")&amp;IF(G3138="","No VAT category; ","")&amp;IF(ABS(Q3138)&gt;Setup!$B$10,"VAT ≠ 15% × net; ","")&amp;IF(AND(F3138="B2B - VAT registered",NOT(AND(LEN(E3138)=15,LEFT(E3138,1)="3",RIGHT(E3138,1)="3",ISNUMBER(--E3138)))),"Invalid/missing customer VAT no; ","")&amp;IF(L3138&lt;&gt;"Yes","Not reported/cleared on FATOORA; ","")&amp;IF(AND(OR(G3138="Zero-rated domestic (Box 3)",G3138="Export (Box 4)"),N3138=""),"Zero-rate/export evidence missing; ","")&amp;IF(AND(C3138="Credit Note",H3138&gt;0),"Credit note should be negative; ","")&amp;IF(AND(C3138="Simplified Tax Invoice",F3138="B2B - VAT registered"),"Simplified invoice issued to VAT-registered B2B; ",""))</f>
        <v/>
      </c>
    </row>
    <row r="3139">
      <c r="A3139" s="17" t="n"/>
      <c r="B3139" s="14" t="n"/>
      <c r="C3139" s="14" t="n"/>
      <c r="D3139" s="14" t="n"/>
      <c r="E3139" s="16" t="n"/>
      <c r="F3139" s="14" t="n"/>
      <c r="G3139" s="14" t="n"/>
      <c r="H3139" s="19" t="n"/>
      <c r="I3139" s="19" t="n"/>
      <c r="J3139" s="34">
        <f>IF(A3139="","",H3139+I3139)</f>
        <v/>
      </c>
      <c r="K3139" s="14" t="n"/>
      <c r="L3139" s="14" t="n"/>
      <c r="M3139" s="14" t="n"/>
      <c r="N3139" s="14" t="n"/>
      <c r="O3139" s="20">
        <f>IF(A3139="","",SUMPRODUCT((A3139&gt;=Setup!$C$19:$C$30)*(A3139&lt;=Setup!$D$19:$D$30)*Setup!$A$19:$A$30))</f>
        <v/>
      </c>
      <c r="P3139" s="34">
        <f>IF(A3139="","",IF(G3139="Standard 15% (Box 1)",ROUND(H3139*Setup!$B$9,2),0))</f>
        <v/>
      </c>
      <c r="Q3139" s="34">
        <f>IF(A3139="","",I3139-P3139)</f>
        <v/>
      </c>
      <c r="R3139" s="23">
        <f>IF(A3139="","",IF(O3139=0,"Outside audit periods; ","")&amp;IF(G3139="","No VAT category; ","")&amp;IF(ABS(Q3139)&gt;Setup!$B$10,"VAT ≠ 15% × net; ","")&amp;IF(AND(F3139="B2B - VAT registered",NOT(AND(LEN(E3139)=15,LEFT(E3139,1)="3",RIGHT(E3139,1)="3",ISNUMBER(--E3139)))),"Invalid/missing customer VAT no; ","")&amp;IF(L3139&lt;&gt;"Yes","Not reported/cleared on FATOORA; ","")&amp;IF(AND(OR(G3139="Zero-rated domestic (Box 3)",G3139="Export (Box 4)"),N3139=""),"Zero-rate/export evidence missing; ","")&amp;IF(AND(C3139="Credit Note",H3139&gt;0),"Credit note should be negative; ","")&amp;IF(AND(C3139="Simplified Tax Invoice",F3139="B2B - VAT registered"),"Simplified invoice issued to VAT-registered B2B; ",""))</f>
        <v/>
      </c>
    </row>
    <row r="3140">
      <c r="A3140" s="17" t="n"/>
      <c r="B3140" s="14" t="n"/>
      <c r="C3140" s="14" t="n"/>
      <c r="D3140" s="14" t="n"/>
      <c r="E3140" s="16" t="n"/>
      <c r="F3140" s="14" t="n"/>
      <c r="G3140" s="14" t="n"/>
      <c r="H3140" s="19" t="n"/>
      <c r="I3140" s="19" t="n"/>
      <c r="J3140" s="34">
        <f>IF(A3140="","",H3140+I3140)</f>
        <v/>
      </c>
      <c r="K3140" s="14" t="n"/>
      <c r="L3140" s="14" t="n"/>
      <c r="M3140" s="14" t="n"/>
      <c r="N3140" s="14" t="n"/>
      <c r="O3140" s="20">
        <f>IF(A3140="","",SUMPRODUCT((A3140&gt;=Setup!$C$19:$C$30)*(A3140&lt;=Setup!$D$19:$D$30)*Setup!$A$19:$A$30))</f>
        <v/>
      </c>
      <c r="P3140" s="34">
        <f>IF(A3140="","",IF(G3140="Standard 15% (Box 1)",ROUND(H3140*Setup!$B$9,2),0))</f>
        <v/>
      </c>
      <c r="Q3140" s="34">
        <f>IF(A3140="","",I3140-P3140)</f>
        <v/>
      </c>
      <c r="R3140" s="23">
        <f>IF(A3140="","",IF(O3140=0,"Outside audit periods; ","")&amp;IF(G3140="","No VAT category; ","")&amp;IF(ABS(Q3140)&gt;Setup!$B$10,"VAT ≠ 15% × net; ","")&amp;IF(AND(F3140="B2B - VAT registered",NOT(AND(LEN(E3140)=15,LEFT(E3140,1)="3",RIGHT(E3140,1)="3",ISNUMBER(--E3140)))),"Invalid/missing customer VAT no; ","")&amp;IF(L3140&lt;&gt;"Yes","Not reported/cleared on FATOORA; ","")&amp;IF(AND(OR(G3140="Zero-rated domestic (Box 3)",G3140="Export (Box 4)"),N3140=""),"Zero-rate/export evidence missing; ","")&amp;IF(AND(C3140="Credit Note",H3140&gt;0),"Credit note should be negative; ","")&amp;IF(AND(C3140="Simplified Tax Invoice",F3140="B2B - VAT registered"),"Simplified invoice issued to VAT-registered B2B; ",""))</f>
        <v/>
      </c>
    </row>
    <row r="3141">
      <c r="A3141" s="17" t="n"/>
      <c r="B3141" s="14" t="n"/>
      <c r="C3141" s="14" t="n"/>
      <c r="D3141" s="14" t="n"/>
      <c r="E3141" s="16" t="n"/>
      <c r="F3141" s="14" t="n"/>
      <c r="G3141" s="14" t="n"/>
      <c r="H3141" s="19" t="n"/>
      <c r="I3141" s="19" t="n"/>
      <c r="J3141" s="34">
        <f>IF(A3141="","",H3141+I3141)</f>
        <v/>
      </c>
      <c r="K3141" s="14" t="n"/>
      <c r="L3141" s="14" t="n"/>
      <c r="M3141" s="14" t="n"/>
      <c r="N3141" s="14" t="n"/>
      <c r="O3141" s="20">
        <f>IF(A3141="","",SUMPRODUCT((A3141&gt;=Setup!$C$19:$C$30)*(A3141&lt;=Setup!$D$19:$D$30)*Setup!$A$19:$A$30))</f>
        <v/>
      </c>
      <c r="P3141" s="34">
        <f>IF(A3141="","",IF(G3141="Standard 15% (Box 1)",ROUND(H3141*Setup!$B$9,2),0))</f>
        <v/>
      </c>
      <c r="Q3141" s="34">
        <f>IF(A3141="","",I3141-P3141)</f>
        <v/>
      </c>
      <c r="R3141" s="23">
        <f>IF(A3141="","",IF(O3141=0,"Outside audit periods; ","")&amp;IF(G3141="","No VAT category; ","")&amp;IF(ABS(Q3141)&gt;Setup!$B$10,"VAT ≠ 15% × net; ","")&amp;IF(AND(F3141="B2B - VAT registered",NOT(AND(LEN(E3141)=15,LEFT(E3141,1)="3",RIGHT(E3141,1)="3",ISNUMBER(--E3141)))),"Invalid/missing customer VAT no; ","")&amp;IF(L3141&lt;&gt;"Yes","Not reported/cleared on FATOORA; ","")&amp;IF(AND(OR(G3141="Zero-rated domestic (Box 3)",G3141="Export (Box 4)"),N3141=""),"Zero-rate/export evidence missing; ","")&amp;IF(AND(C3141="Credit Note",H3141&gt;0),"Credit note should be negative; ","")&amp;IF(AND(C3141="Simplified Tax Invoice",F3141="B2B - VAT registered"),"Simplified invoice issued to VAT-registered B2B; ",""))</f>
        <v/>
      </c>
    </row>
    <row r="3142">
      <c r="A3142" s="17" t="n"/>
      <c r="B3142" s="14" t="n"/>
      <c r="C3142" s="14" t="n"/>
      <c r="D3142" s="14" t="n"/>
      <c r="E3142" s="16" t="n"/>
      <c r="F3142" s="14" t="n"/>
      <c r="G3142" s="14" t="n"/>
      <c r="H3142" s="19" t="n"/>
      <c r="I3142" s="19" t="n"/>
      <c r="J3142" s="34">
        <f>IF(A3142="","",H3142+I3142)</f>
        <v/>
      </c>
      <c r="K3142" s="14" t="n"/>
      <c r="L3142" s="14" t="n"/>
      <c r="M3142" s="14" t="n"/>
      <c r="N3142" s="14" t="n"/>
      <c r="O3142" s="20">
        <f>IF(A3142="","",SUMPRODUCT((A3142&gt;=Setup!$C$19:$C$30)*(A3142&lt;=Setup!$D$19:$D$30)*Setup!$A$19:$A$30))</f>
        <v/>
      </c>
      <c r="P3142" s="34">
        <f>IF(A3142="","",IF(G3142="Standard 15% (Box 1)",ROUND(H3142*Setup!$B$9,2),0))</f>
        <v/>
      </c>
      <c r="Q3142" s="34">
        <f>IF(A3142="","",I3142-P3142)</f>
        <v/>
      </c>
      <c r="R3142" s="23">
        <f>IF(A3142="","",IF(O3142=0,"Outside audit periods; ","")&amp;IF(G3142="","No VAT category; ","")&amp;IF(ABS(Q3142)&gt;Setup!$B$10,"VAT ≠ 15% × net; ","")&amp;IF(AND(F3142="B2B - VAT registered",NOT(AND(LEN(E3142)=15,LEFT(E3142,1)="3",RIGHT(E3142,1)="3",ISNUMBER(--E3142)))),"Invalid/missing customer VAT no; ","")&amp;IF(L3142&lt;&gt;"Yes","Not reported/cleared on FATOORA; ","")&amp;IF(AND(OR(G3142="Zero-rated domestic (Box 3)",G3142="Export (Box 4)"),N3142=""),"Zero-rate/export evidence missing; ","")&amp;IF(AND(C3142="Credit Note",H3142&gt;0),"Credit note should be negative; ","")&amp;IF(AND(C3142="Simplified Tax Invoice",F3142="B2B - VAT registered"),"Simplified invoice issued to VAT-registered B2B; ",""))</f>
        <v/>
      </c>
    </row>
    <row r="3143">
      <c r="A3143" s="17" t="n"/>
      <c r="B3143" s="14" t="n"/>
      <c r="C3143" s="14" t="n"/>
      <c r="D3143" s="14" t="n"/>
      <c r="E3143" s="16" t="n"/>
      <c r="F3143" s="14" t="n"/>
      <c r="G3143" s="14" t="n"/>
      <c r="H3143" s="19" t="n"/>
      <c r="I3143" s="19" t="n"/>
      <c r="J3143" s="34">
        <f>IF(A3143="","",H3143+I3143)</f>
        <v/>
      </c>
      <c r="K3143" s="14" t="n"/>
      <c r="L3143" s="14" t="n"/>
      <c r="M3143" s="14" t="n"/>
      <c r="N3143" s="14" t="n"/>
      <c r="O3143" s="20">
        <f>IF(A3143="","",SUMPRODUCT((A3143&gt;=Setup!$C$19:$C$30)*(A3143&lt;=Setup!$D$19:$D$30)*Setup!$A$19:$A$30))</f>
        <v/>
      </c>
      <c r="P3143" s="34">
        <f>IF(A3143="","",IF(G3143="Standard 15% (Box 1)",ROUND(H3143*Setup!$B$9,2),0))</f>
        <v/>
      </c>
      <c r="Q3143" s="34">
        <f>IF(A3143="","",I3143-P3143)</f>
        <v/>
      </c>
      <c r="R3143" s="23">
        <f>IF(A3143="","",IF(O3143=0,"Outside audit periods; ","")&amp;IF(G3143="","No VAT category; ","")&amp;IF(ABS(Q3143)&gt;Setup!$B$10,"VAT ≠ 15% × net; ","")&amp;IF(AND(F3143="B2B - VAT registered",NOT(AND(LEN(E3143)=15,LEFT(E3143,1)="3",RIGHT(E3143,1)="3",ISNUMBER(--E3143)))),"Invalid/missing customer VAT no; ","")&amp;IF(L3143&lt;&gt;"Yes","Not reported/cleared on FATOORA; ","")&amp;IF(AND(OR(G3143="Zero-rated domestic (Box 3)",G3143="Export (Box 4)"),N3143=""),"Zero-rate/export evidence missing; ","")&amp;IF(AND(C3143="Credit Note",H3143&gt;0),"Credit note should be negative; ","")&amp;IF(AND(C3143="Simplified Tax Invoice",F3143="B2B - VAT registered"),"Simplified invoice issued to VAT-registered B2B; ",""))</f>
        <v/>
      </c>
    </row>
    <row r="3144">
      <c r="A3144" s="17" t="n"/>
      <c r="B3144" s="14" t="n"/>
      <c r="C3144" s="14" t="n"/>
      <c r="D3144" s="14" t="n"/>
      <c r="E3144" s="16" t="n"/>
      <c r="F3144" s="14" t="n"/>
      <c r="G3144" s="14" t="n"/>
      <c r="H3144" s="19" t="n"/>
      <c r="I3144" s="19" t="n"/>
      <c r="J3144" s="34">
        <f>IF(A3144="","",H3144+I3144)</f>
        <v/>
      </c>
      <c r="K3144" s="14" t="n"/>
      <c r="L3144" s="14" t="n"/>
      <c r="M3144" s="14" t="n"/>
      <c r="N3144" s="14" t="n"/>
      <c r="O3144" s="20">
        <f>IF(A3144="","",SUMPRODUCT((A3144&gt;=Setup!$C$19:$C$30)*(A3144&lt;=Setup!$D$19:$D$30)*Setup!$A$19:$A$30))</f>
        <v/>
      </c>
      <c r="P3144" s="34">
        <f>IF(A3144="","",IF(G3144="Standard 15% (Box 1)",ROUND(H3144*Setup!$B$9,2),0))</f>
        <v/>
      </c>
      <c r="Q3144" s="34">
        <f>IF(A3144="","",I3144-P3144)</f>
        <v/>
      </c>
      <c r="R3144" s="23">
        <f>IF(A3144="","",IF(O3144=0,"Outside audit periods; ","")&amp;IF(G3144="","No VAT category; ","")&amp;IF(ABS(Q3144)&gt;Setup!$B$10,"VAT ≠ 15% × net; ","")&amp;IF(AND(F3144="B2B - VAT registered",NOT(AND(LEN(E3144)=15,LEFT(E3144,1)="3",RIGHT(E3144,1)="3",ISNUMBER(--E3144)))),"Invalid/missing customer VAT no; ","")&amp;IF(L3144&lt;&gt;"Yes","Not reported/cleared on FATOORA; ","")&amp;IF(AND(OR(G3144="Zero-rated domestic (Box 3)",G3144="Export (Box 4)"),N3144=""),"Zero-rate/export evidence missing; ","")&amp;IF(AND(C3144="Credit Note",H3144&gt;0),"Credit note should be negative; ","")&amp;IF(AND(C3144="Simplified Tax Invoice",F3144="B2B - VAT registered"),"Simplified invoice issued to VAT-registered B2B; ",""))</f>
        <v/>
      </c>
    </row>
    <row r="3145">
      <c r="A3145" s="17" t="n"/>
      <c r="B3145" s="14" t="n"/>
      <c r="C3145" s="14" t="n"/>
      <c r="D3145" s="14" t="n"/>
      <c r="E3145" s="16" t="n"/>
      <c r="F3145" s="14" t="n"/>
      <c r="G3145" s="14" t="n"/>
      <c r="H3145" s="19" t="n"/>
      <c r="I3145" s="19" t="n"/>
      <c r="J3145" s="34">
        <f>IF(A3145="","",H3145+I3145)</f>
        <v/>
      </c>
      <c r="K3145" s="14" t="n"/>
      <c r="L3145" s="14" t="n"/>
      <c r="M3145" s="14" t="n"/>
      <c r="N3145" s="14" t="n"/>
      <c r="O3145" s="20">
        <f>IF(A3145="","",SUMPRODUCT((A3145&gt;=Setup!$C$19:$C$30)*(A3145&lt;=Setup!$D$19:$D$30)*Setup!$A$19:$A$30))</f>
        <v/>
      </c>
      <c r="P3145" s="34">
        <f>IF(A3145="","",IF(G3145="Standard 15% (Box 1)",ROUND(H3145*Setup!$B$9,2),0))</f>
        <v/>
      </c>
      <c r="Q3145" s="34">
        <f>IF(A3145="","",I3145-P3145)</f>
        <v/>
      </c>
      <c r="R3145" s="23">
        <f>IF(A3145="","",IF(O3145=0,"Outside audit periods; ","")&amp;IF(G3145="","No VAT category; ","")&amp;IF(ABS(Q3145)&gt;Setup!$B$10,"VAT ≠ 15% × net; ","")&amp;IF(AND(F3145="B2B - VAT registered",NOT(AND(LEN(E3145)=15,LEFT(E3145,1)="3",RIGHT(E3145,1)="3",ISNUMBER(--E3145)))),"Invalid/missing customer VAT no; ","")&amp;IF(L3145&lt;&gt;"Yes","Not reported/cleared on FATOORA; ","")&amp;IF(AND(OR(G3145="Zero-rated domestic (Box 3)",G3145="Export (Box 4)"),N3145=""),"Zero-rate/export evidence missing; ","")&amp;IF(AND(C3145="Credit Note",H3145&gt;0),"Credit note should be negative; ","")&amp;IF(AND(C3145="Simplified Tax Invoice",F3145="B2B - VAT registered"),"Simplified invoice issued to VAT-registered B2B; ",""))</f>
        <v/>
      </c>
    </row>
    <row r="3146">
      <c r="A3146" s="17" t="n"/>
      <c r="B3146" s="14" t="n"/>
      <c r="C3146" s="14" t="n"/>
      <c r="D3146" s="14" t="n"/>
      <c r="E3146" s="16" t="n"/>
      <c r="F3146" s="14" t="n"/>
      <c r="G3146" s="14" t="n"/>
      <c r="H3146" s="19" t="n"/>
      <c r="I3146" s="19" t="n"/>
      <c r="J3146" s="34">
        <f>IF(A3146="","",H3146+I3146)</f>
        <v/>
      </c>
      <c r="K3146" s="14" t="n"/>
      <c r="L3146" s="14" t="n"/>
      <c r="M3146" s="14" t="n"/>
      <c r="N3146" s="14" t="n"/>
      <c r="O3146" s="20">
        <f>IF(A3146="","",SUMPRODUCT((A3146&gt;=Setup!$C$19:$C$30)*(A3146&lt;=Setup!$D$19:$D$30)*Setup!$A$19:$A$30))</f>
        <v/>
      </c>
      <c r="P3146" s="34">
        <f>IF(A3146="","",IF(G3146="Standard 15% (Box 1)",ROUND(H3146*Setup!$B$9,2),0))</f>
        <v/>
      </c>
      <c r="Q3146" s="34">
        <f>IF(A3146="","",I3146-P3146)</f>
        <v/>
      </c>
      <c r="R3146" s="23">
        <f>IF(A3146="","",IF(O3146=0,"Outside audit periods; ","")&amp;IF(G3146="","No VAT category; ","")&amp;IF(ABS(Q3146)&gt;Setup!$B$10,"VAT ≠ 15% × net; ","")&amp;IF(AND(F3146="B2B - VAT registered",NOT(AND(LEN(E3146)=15,LEFT(E3146,1)="3",RIGHT(E3146,1)="3",ISNUMBER(--E3146)))),"Invalid/missing customer VAT no; ","")&amp;IF(L3146&lt;&gt;"Yes","Not reported/cleared on FATOORA; ","")&amp;IF(AND(OR(G3146="Zero-rated domestic (Box 3)",G3146="Export (Box 4)"),N3146=""),"Zero-rate/export evidence missing; ","")&amp;IF(AND(C3146="Credit Note",H3146&gt;0),"Credit note should be negative; ","")&amp;IF(AND(C3146="Simplified Tax Invoice",F3146="B2B - VAT registered"),"Simplified invoice issued to VAT-registered B2B; ",""))</f>
        <v/>
      </c>
    </row>
    <row r="3147">
      <c r="A3147" s="17" t="n"/>
      <c r="B3147" s="14" t="n"/>
      <c r="C3147" s="14" t="n"/>
      <c r="D3147" s="14" t="n"/>
      <c r="E3147" s="16" t="n"/>
      <c r="F3147" s="14" t="n"/>
      <c r="G3147" s="14" t="n"/>
      <c r="H3147" s="19" t="n"/>
      <c r="I3147" s="19" t="n"/>
      <c r="J3147" s="34">
        <f>IF(A3147="","",H3147+I3147)</f>
        <v/>
      </c>
      <c r="K3147" s="14" t="n"/>
      <c r="L3147" s="14" t="n"/>
      <c r="M3147" s="14" t="n"/>
      <c r="N3147" s="14" t="n"/>
      <c r="O3147" s="20">
        <f>IF(A3147="","",SUMPRODUCT((A3147&gt;=Setup!$C$19:$C$30)*(A3147&lt;=Setup!$D$19:$D$30)*Setup!$A$19:$A$30))</f>
        <v/>
      </c>
      <c r="P3147" s="34">
        <f>IF(A3147="","",IF(G3147="Standard 15% (Box 1)",ROUND(H3147*Setup!$B$9,2),0))</f>
        <v/>
      </c>
      <c r="Q3147" s="34">
        <f>IF(A3147="","",I3147-P3147)</f>
        <v/>
      </c>
      <c r="R3147" s="23">
        <f>IF(A3147="","",IF(O3147=0,"Outside audit periods; ","")&amp;IF(G3147="","No VAT category; ","")&amp;IF(ABS(Q3147)&gt;Setup!$B$10,"VAT ≠ 15% × net; ","")&amp;IF(AND(F3147="B2B - VAT registered",NOT(AND(LEN(E3147)=15,LEFT(E3147,1)="3",RIGHT(E3147,1)="3",ISNUMBER(--E3147)))),"Invalid/missing customer VAT no; ","")&amp;IF(L3147&lt;&gt;"Yes","Not reported/cleared on FATOORA; ","")&amp;IF(AND(OR(G3147="Zero-rated domestic (Box 3)",G3147="Export (Box 4)"),N3147=""),"Zero-rate/export evidence missing; ","")&amp;IF(AND(C3147="Credit Note",H3147&gt;0),"Credit note should be negative; ","")&amp;IF(AND(C3147="Simplified Tax Invoice",F3147="B2B - VAT registered"),"Simplified invoice issued to VAT-registered B2B; ",""))</f>
        <v/>
      </c>
    </row>
    <row r="3148">
      <c r="A3148" s="17" t="n"/>
      <c r="B3148" s="14" t="n"/>
      <c r="C3148" s="14" t="n"/>
      <c r="D3148" s="14" t="n"/>
      <c r="E3148" s="16" t="n"/>
      <c r="F3148" s="14" t="n"/>
      <c r="G3148" s="14" t="n"/>
      <c r="H3148" s="19" t="n"/>
      <c r="I3148" s="19" t="n"/>
      <c r="J3148" s="34">
        <f>IF(A3148="","",H3148+I3148)</f>
        <v/>
      </c>
      <c r="K3148" s="14" t="n"/>
      <c r="L3148" s="14" t="n"/>
      <c r="M3148" s="14" t="n"/>
      <c r="N3148" s="14" t="n"/>
      <c r="O3148" s="20">
        <f>IF(A3148="","",SUMPRODUCT((A3148&gt;=Setup!$C$19:$C$30)*(A3148&lt;=Setup!$D$19:$D$30)*Setup!$A$19:$A$30))</f>
        <v/>
      </c>
      <c r="P3148" s="34">
        <f>IF(A3148="","",IF(G3148="Standard 15% (Box 1)",ROUND(H3148*Setup!$B$9,2),0))</f>
        <v/>
      </c>
      <c r="Q3148" s="34">
        <f>IF(A3148="","",I3148-P3148)</f>
        <v/>
      </c>
      <c r="R3148" s="23">
        <f>IF(A3148="","",IF(O3148=0,"Outside audit periods; ","")&amp;IF(G3148="","No VAT category; ","")&amp;IF(ABS(Q3148)&gt;Setup!$B$10,"VAT ≠ 15% × net; ","")&amp;IF(AND(F3148="B2B - VAT registered",NOT(AND(LEN(E3148)=15,LEFT(E3148,1)="3",RIGHT(E3148,1)="3",ISNUMBER(--E3148)))),"Invalid/missing customer VAT no; ","")&amp;IF(L3148&lt;&gt;"Yes","Not reported/cleared on FATOORA; ","")&amp;IF(AND(OR(G3148="Zero-rated domestic (Box 3)",G3148="Export (Box 4)"),N3148=""),"Zero-rate/export evidence missing; ","")&amp;IF(AND(C3148="Credit Note",H3148&gt;0),"Credit note should be negative; ","")&amp;IF(AND(C3148="Simplified Tax Invoice",F3148="B2B - VAT registered"),"Simplified invoice issued to VAT-registered B2B; ",""))</f>
        <v/>
      </c>
    </row>
    <row r="3149">
      <c r="A3149" s="17" t="n"/>
      <c r="B3149" s="14" t="n"/>
      <c r="C3149" s="14" t="n"/>
      <c r="D3149" s="14" t="n"/>
      <c r="E3149" s="16" t="n"/>
      <c r="F3149" s="14" t="n"/>
      <c r="G3149" s="14" t="n"/>
      <c r="H3149" s="19" t="n"/>
      <c r="I3149" s="19" t="n"/>
      <c r="J3149" s="34">
        <f>IF(A3149="","",H3149+I3149)</f>
        <v/>
      </c>
      <c r="K3149" s="14" t="n"/>
      <c r="L3149" s="14" t="n"/>
      <c r="M3149" s="14" t="n"/>
      <c r="N3149" s="14" t="n"/>
      <c r="O3149" s="20">
        <f>IF(A3149="","",SUMPRODUCT((A3149&gt;=Setup!$C$19:$C$30)*(A3149&lt;=Setup!$D$19:$D$30)*Setup!$A$19:$A$30))</f>
        <v/>
      </c>
      <c r="P3149" s="34">
        <f>IF(A3149="","",IF(G3149="Standard 15% (Box 1)",ROUND(H3149*Setup!$B$9,2),0))</f>
        <v/>
      </c>
      <c r="Q3149" s="34">
        <f>IF(A3149="","",I3149-P3149)</f>
        <v/>
      </c>
      <c r="R3149" s="23">
        <f>IF(A3149="","",IF(O3149=0,"Outside audit periods; ","")&amp;IF(G3149="","No VAT category; ","")&amp;IF(ABS(Q3149)&gt;Setup!$B$10,"VAT ≠ 15% × net; ","")&amp;IF(AND(F3149="B2B - VAT registered",NOT(AND(LEN(E3149)=15,LEFT(E3149,1)="3",RIGHT(E3149,1)="3",ISNUMBER(--E3149)))),"Invalid/missing customer VAT no; ","")&amp;IF(L3149&lt;&gt;"Yes","Not reported/cleared on FATOORA; ","")&amp;IF(AND(OR(G3149="Zero-rated domestic (Box 3)",G3149="Export (Box 4)"),N3149=""),"Zero-rate/export evidence missing; ","")&amp;IF(AND(C3149="Credit Note",H3149&gt;0),"Credit note should be negative; ","")&amp;IF(AND(C3149="Simplified Tax Invoice",F3149="B2B - VAT registered"),"Simplified invoice issued to VAT-registered B2B; ",""))</f>
        <v/>
      </c>
    </row>
    <row r="3150">
      <c r="A3150" s="17" t="n"/>
      <c r="B3150" s="14" t="n"/>
      <c r="C3150" s="14" t="n"/>
      <c r="D3150" s="14" t="n"/>
      <c r="E3150" s="16" t="n"/>
      <c r="F3150" s="14" t="n"/>
      <c r="G3150" s="14" t="n"/>
      <c r="H3150" s="19" t="n"/>
      <c r="I3150" s="19" t="n"/>
      <c r="J3150" s="34">
        <f>IF(A3150="","",H3150+I3150)</f>
        <v/>
      </c>
      <c r="K3150" s="14" t="n"/>
      <c r="L3150" s="14" t="n"/>
      <c r="M3150" s="14" t="n"/>
      <c r="N3150" s="14" t="n"/>
      <c r="O3150" s="20">
        <f>IF(A3150="","",SUMPRODUCT((A3150&gt;=Setup!$C$19:$C$30)*(A3150&lt;=Setup!$D$19:$D$30)*Setup!$A$19:$A$30))</f>
        <v/>
      </c>
      <c r="P3150" s="34">
        <f>IF(A3150="","",IF(G3150="Standard 15% (Box 1)",ROUND(H3150*Setup!$B$9,2),0))</f>
        <v/>
      </c>
      <c r="Q3150" s="34">
        <f>IF(A3150="","",I3150-P3150)</f>
        <v/>
      </c>
      <c r="R3150" s="23">
        <f>IF(A3150="","",IF(O3150=0,"Outside audit periods; ","")&amp;IF(G3150="","No VAT category; ","")&amp;IF(ABS(Q3150)&gt;Setup!$B$10,"VAT ≠ 15% × net; ","")&amp;IF(AND(F3150="B2B - VAT registered",NOT(AND(LEN(E3150)=15,LEFT(E3150,1)="3",RIGHT(E3150,1)="3",ISNUMBER(--E3150)))),"Invalid/missing customer VAT no; ","")&amp;IF(L3150&lt;&gt;"Yes","Not reported/cleared on FATOORA; ","")&amp;IF(AND(OR(G3150="Zero-rated domestic (Box 3)",G3150="Export (Box 4)"),N3150=""),"Zero-rate/export evidence missing; ","")&amp;IF(AND(C3150="Credit Note",H3150&gt;0),"Credit note should be negative; ","")&amp;IF(AND(C3150="Simplified Tax Invoice",F3150="B2B - VAT registered"),"Simplified invoice issued to VAT-registered B2B; ",""))</f>
        <v/>
      </c>
    </row>
    <row r="3151">
      <c r="A3151" s="17" t="n"/>
      <c r="B3151" s="14" t="n"/>
      <c r="C3151" s="14" t="n"/>
      <c r="D3151" s="14" t="n"/>
      <c r="E3151" s="16" t="n"/>
      <c r="F3151" s="14" t="n"/>
      <c r="G3151" s="14" t="n"/>
      <c r="H3151" s="19" t="n"/>
      <c r="I3151" s="19" t="n"/>
      <c r="J3151" s="34">
        <f>IF(A3151="","",H3151+I3151)</f>
        <v/>
      </c>
      <c r="K3151" s="14" t="n"/>
      <c r="L3151" s="14" t="n"/>
      <c r="M3151" s="14" t="n"/>
      <c r="N3151" s="14" t="n"/>
      <c r="O3151" s="20">
        <f>IF(A3151="","",SUMPRODUCT((A3151&gt;=Setup!$C$19:$C$30)*(A3151&lt;=Setup!$D$19:$D$30)*Setup!$A$19:$A$30))</f>
        <v/>
      </c>
      <c r="P3151" s="34">
        <f>IF(A3151="","",IF(G3151="Standard 15% (Box 1)",ROUND(H3151*Setup!$B$9,2),0))</f>
        <v/>
      </c>
      <c r="Q3151" s="34">
        <f>IF(A3151="","",I3151-P3151)</f>
        <v/>
      </c>
      <c r="R3151" s="23">
        <f>IF(A3151="","",IF(O3151=0,"Outside audit periods; ","")&amp;IF(G3151="","No VAT category; ","")&amp;IF(ABS(Q3151)&gt;Setup!$B$10,"VAT ≠ 15% × net; ","")&amp;IF(AND(F3151="B2B - VAT registered",NOT(AND(LEN(E3151)=15,LEFT(E3151,1)="3",RIGHT(E3151,1)="3",ISNUMBER(--E3151)))),"Invalid/missing customer VAT no; ","")&amp;IF(L3151&lt;&gt;"Yes","Not reported/cleared on FATOORA; ","")&amp;IF(AND(OR(G3151="Zero-rated domestic (Box 3)",G3151="Export (Box 4)"),N3151=""),"Zero-rate/export evidence missing; ","")&amp;IF(AND(C3151="Credit Note",H3151&gt;0),"Credit note should be negative; ","")&amp;IF(AND(C3151="Simplified Tax Invoice",F3151="B2B - VAT registered"),"Simplified invoice issued to VAT-registered B2B; ",""))</f>
        <v/>
      </c>
    </row>
    <row r="3152">
      <c r="A3152" s="17" t="n"/>
      <c r="B3152" s="14" t="n"/>
      <c r="C3152" s="14" t="n"/>
      <c r="D3152" s="14" t="n"/>
      <c r="E3152" s="16" t="n"/>
      <c r="F3152" s="14" t="n"/>
      <c r="G3152" s="14" t="n"/>
      <c r="H3152" s="19" t="n"/>
      <c r="I3152" s="19" t="n"/>
      <c r="J3152" s="34">
        <f>IF(A3152="","",H3152+I3152)</f>
        <v/>
      </c>
      <c r="K3152" s="14" t="n"/>
      <c r="L3152" s="14" t="n"/>
      <c r="M3152" s="14" t="n"/>
      <c r="N3152" s="14" t="n"/>
      <c r="O3152" s="20">
        <f>IF(A3152="","",SUMPRODUCT((A3152&gt;=Setup!$C$19:$C$30)*(A3152&lt;=Setup!$D$19:$D$30)*Setup!$A$19:$A$30))</f>
        <v/>
      </c>
      <c r="P3152" s="34">
        <f>IF(A3152="","",IF(G3152="Standard 15% (Box 1)",ROUND(H3152*Setup!$B$9,2),0))</f>
        <v/>
      </c>
      <c r="Q3152" s="34">
        <f>IF(A3152="","",I3152-P3152)</f>
        <v/>
      </c>
      <c r="R3152" s="23">
        <f>IF(A3152="","",IF(O3152=0,"Outside audit periods; ","")&amp;IF(G3152="","No VAT category; ","")&amp;IF(ABS(Q3152)&gt;Setup!$B$10,"VAT ≠ 15% × net; ","")&amp;IF(AND(F3152="B2B - VAT registered",NOT(AND(LEN(E3152)=15,LEFT(E3152,1)="3",RIGHT(E3152,1)="3",ISNUMBER(--E3152)))),"Invalid/missing customer VAT no; ","")&amp;IF(L3152&lt;&gt;"Yes","Not reported/cleared on FATOORA; ","")&amp;IF(AND(OR(G3152="Zero-rated domestic (Box 3)",G3152="Export (Box 4)"),N3152=""),"Zero-rate/export evidence missing; ","")&amp;IF(AND(C3152="Credit Note",H3152&gt;0),"Credit note should be negative; ","")&amp;IF(AND(C3152="Simplified Tax Invoice",F3152="B2B - VAT registered"),"Simplified invoice issued to VAT-registered B2B; ",""))</f>
        <v/>
      </c>
    </row>
    <row r="3153">
      <c r="A3153" s="17" t="n"/>
      <c r="B3153" s="14" t="n"/>
      <c r="C3153" s="14" t="n"/>
      <c r="D3153" s="14" t="n"/>
      <c r="E3153" s="16" t="n"/>
      <c r="F3153" s="14" t="n"/>
      <c r="G3153" s="14" t="n"/>
      <c r="H3153" s="19" t="n"/>
      <c r="I3153" s="19" t="n"/>
      <c r="J3153" s="34">
        <f>IF(A3153="","",H3153+I3153)</f>
        <v/>
      </c>
      <c r="K3153" s="14" t="n"/>
      <c r="L3153" s="14" t="n"/>
      <c r="M3153" s="14" t="n"/>
      <c r="N3153" s="14" t="n"/>
      <c r="O3153" s="20">
        <f>IF(A3153="","",SUMPRODUCT((A3153&gt;=Setup!$C$19:$C$30)*(A3153&lt;=Setup!$D$19:$D$30)*Setup!$A$19:$A$30))</f>
        <v/>
      </c>
      <c r="P3153" s="34">
        <f>IF(A3153="","",IF(G3153="Standard 15% (Box 1)",ROUND(H3153*Setup!$B$9,2),0))</f>
        <v/>
      </c>
      <c r="Q3153" s="34">
        <f>IF(A3153="","",I3153-P3153)</f>
        <v/>
      </c>
      <c r="R3153" s="23">
        <f>IF(A3153="","",IF(O3153=0,"Outside audit periods; ","")&amp;IF(G3153="","No VAT category; ","")&amp;IF(ABS(Q3153)&gt;Setup!$B$10,"VAT ≠ 15% × net; ","")&amp;IF(AND(F3153="B2B - VAT registered",NOT(AND(LEN(E3153)=15,LEFT(E3153,1)="3",RIGHT(E3153,1)="3",ISNUMBER(--E3153)))),"Invalid/missing customer VAT no; ","")&amp;IF(L3153&lt;&gt;"Yes","Not reported/cleared on FATOORA; ","")&amp;IF(AND(OR(G3153="Zero-rated domestic (Box 3)",G3153="Export (Box 4)"),N3153=""),"Zero-rate/export evidence missing; ","")&amp;IF(AND(C3153="Credit Note",H3153&gt;0),"Credit note should be negative; ","")&amp;IF(AND(C3153="Simplified Tax Invoice",F3153="B2B - VAT registered"),"Simplified invoice issued to VAT-registered B2B; ",""))</f>
        <v/>
      </c>
    </row>
    <row r="3154">
      <c r="A3154" s="17" t="n"/>
      <c r="B3154" s="14" t="n"/>
      <c r="C3154" s="14" t="n"/>
      <c r="D3154" s="14" t="n"/>
      <c r="E3154" s="16" t="n"/>
      <c r="F3154" s="14" t="n"/>
      <c r="G3154" s="14" t="n"/>
      <c r="H3154" s="19" t="n"/>
      <c r="I3154" s="19" t="n"/>
      <c r="J3154" s="34">
        <f>IF(A3154="","",H3154+I3154)</f>
        <v/>
      </c>
      <c r="K3154" s="14" t="n"/>
      <c r="L3154" s="14" t="n"/>
      <c r="M3154" s="14" t="n"/>
      <c r="N3154" s="14" t="n"/>
      <c r="O3154" s="20">
        <f>IF(A3154="","",SUMPRODUCT((A3154&gt;=Setup!$C$19:$C$30)*(A3154&lt;=Setup!$D$19:$D$30)*Setup!$A$19:$A$30))</f>
        <v/>
      </c>
      <c r="P3154" s="34">
        <f>IF(A3154="","",IF(G3154="Standard 15% (Box 1)",ROUND(H3154*Setup!$B$9,2),0))</f>
        <v/>
      </c>
      <c r="Q3154" s="34">
        <f>IF(A3154="","",I3154-P3154)</f>
        <v/>
      </c>
      <c r="R3154" s="23">
        <f>IF(A3154="","",IF(O3154=0,"Outside audit periods; ","")&amp;IF(G3154="","No VAT category; ","")&amp;IF(ABS(Q3154)&gt;Setup!$B$10,"VAT ≠ 15% × net; ","")&amp;IF(AND(F3154="B2B - VAT registered",NOT(AND(LEN(E3154)=15,LEFT(E3154,1)="3",RIGHT(E3154,1)="3",ISNUMBER(--E3154)))),"Invalid/missing customer VAT no; ","")&amp;IF(L3154&lt;&gt;"Yes","Not reported/cleared on FATOORA; ","")&amp;IF(AND(OR(G3154="Zero-rated domestic (Box 3)",G3154="Export (Box 4)"),N3154=""),"Zero-rate/export evidence missing; ","")&amp;IF(AND(C3154="Credit Note",H3154&gt;0),"Credit note should be negative; ","")&amp;IF(AND(C3154="Simplified Tax Invoice",F3154="B2B - VAT registered"),"Simplified invoice issued to VAT-registered B2B; ",""))</f>
        <v/>
      </c>
    </row>
    <row r="3155">
      <c r="A3155" s="17" t="n"/>
      <c r="B3155" s="14" t="n"/>
      <c r="C3155" s="14" t="n"/>
      <c r="D3155" s="14" t="n"/>
      <c r="E3155" s="16" t="n"/>
      <c r="F3155" s="14" t="n"/>
      <c r="G3155" s="14" t="n"/>
      <c r="H3155" s="19" t="n"/>
      <c r="I3155" s="19" t="n"/>
      <c r="J3155" s="34">
        <f>IF(A3155="","",H3155+I3155)</f>
        <v/>
      </c>
      <c r="K3155" s="14" t="n"/>
      <c r="L3155" s="14" t="n"/>
      <c r="M3155" s="14" t="n"/>
      <c r="N3155" s="14" t="n"/>
      <c r="O3155" s="20">
        <f>IF(A3155="","",SUMPRODUCT((A3155&gt;=Setup!$C$19:$C$30)*(A3155&lt;=Setup!$D$19:$D$30)*Setup!$A$19:$A$30))</f>
        <v/>
      </c>
      <c r="P3155" s="34">
        <f>IF(A3155="","",IF(G3155="Standard 15% (Box 1)",ROUND(H3155*Setup!$B$9,2),0))</f>
        <v/>
      </c>
      <c r="Q3155" s="34">
        <f>IF(A3155="","",I3155-P3155)</f>
        <v/>
      </c>
      <c r="R3155" s="23">
        <f>IF(A3155="","",IF(O3155=0,"Outside audit periods; ","")&amp;IF(G3155="","No VAT category; ","")&amp;IF(ABS(Q3155)&gt;Setup!$B$10,"VAT ≠ 15% × net; ","")&amp;IF(AND(F3155="B2B - VAT registered",NOT(AND(LEN(E3155)=15,LEFT(E3155,1)="3",RIGHT(E3155,1)="3",ISNUMBER(--E3155)))),"Invalid/missing customer VAT no; ","")&amp;IF(L3155&lt;&gt;"Yes","Not reported/cleared on FATOORA; ","")&amp;IF(AND(OR(G3155="Zero-rated domestic (Box 3)",G3155="Export (Box 4)"),N3155=""),"Zero-rate/export evidence missing; ","")&amp;IF(AND(C3155="Credit Note",H3155&gt;0),"Credit note should be negative; ","")&amp;IF(AND(C3155="Simplified Tax Invoice",F3155="B2B - VAT registered"),"Simplified invoice issued to VAT-registered B2B; ",""))</f>
        <v/>
      </c>
    </row>
    <row r="3156">
      <c r="A3156" s="17" t="n"/>
      <c r="B3156" s="14" t="n"/>
      <c r="C3156" s="14" t="n"/>
      <c r="D3156" s="14" t="n"/>
      <c r="E3156" s="16" t="n"/>
      <c r="F3156" s="14" t="n"/>
      <c r="G3156" s="14" t="n"/>
      <c r="H3156" s="19" t="n"/>
      <c r="I3156" s="19" t="n"/>
      <c r="J3156" s="34">
        <f>IF(A3156="","",H3156+I3156)</f>
        <v/>
      </c>
      <c r="K3156" s="14" t="n"/>
      <c r="L3156" s="14" t="n"/>
      <c r="M3156" s="14" t="n"/>
      <c r="N3156" s="14" t="n"/>
      <c r="O3156" s="20">
        <f>IF(A3156="","",SUMPRODUCT((A3156&gt;=Setup!$C$19:$C$30)*(A3156&lt;=Setup!$D$19:$D$30)*Setup!$A$19:$A$30))</f>
        <v/>
      </c>
      <c r="P3156" s="34">
        <f>IF(A3156="","",IF(G3156="Standard 15% (Box 1)",ROUND(H3156*Setup!$B$9,2),0))</f>
        <v/>
      </c>
      <c r="Q3156" s="34">
        <f>IF(A3156="","",I3156-P3156)</f>
        <v/>
      </c>
      <c r="R3156" s="23">
        <f>IF(A3156="","",IF(O3156=0,"Outside audit periods; ","")&amp;IF(G3156="","No VAT category; ","")&amp;IF(ABS(Q3156)&gt;Setup!$B$10,"VAT ≠ 15% × net; ","")&amp;IF(AND(F3156="B2B - VAT registered",NOT(AND(LEN(E3156)=15,LEFT(E3156,1)="3",RIGHT(E3156,1)="3",ISNUMBER(--E3156)))),"Invalid/missing customer VAT no; ","")&amp;IF(L3156&lt;&gt;"Yes","Not reported/cleared on FATOORA; ","")&amp;IF(AND(OR(G3156="Zero-rated domestic (Box 3)",G3156="Export (Box 4)"),N3156=""),"Zero-rate/export evidence missing; ","")&amp;IF(AND(C3156="Credit Note",H3156&gt;0),"Credit note should be negative; ","")&amp;IF(AND(C3156="Simplified Tax Invoice",F3156="B2B - VAT registered"),"Simplified invoice issued to VAT-registered B2B; ",""))</f>
        <v/>
      </c>
    </row>
    <row r="3157">
      <c r="A3157" s="17" t="n"/>
      <c r="B3157" s="14" t="n"/>
      <c r="C3157" s="14" t="n"/>
      <c r="D3157" s="14" t="n"/>
      <c r="E3157" s="16" t="n"/>
      <c r="F3157" s="14" t="n"/>
      <c r="G3157" s="14" t="n"/>
      <c r="H3157" s="19" t="n"/>
      <c r="I3157" s="19" t="n"/>
      <c r="J3157" s="34">
        <f>IF(A3157="","",H3157+I3157)</f>
        <v/>
      </c>
      <c r="K3157" s="14" t="n"/>
      <c r="L3157" s="14" t="n"/>
      <c r="M3157" s="14" t="n"/>
      <c r="N3157" s="14" t="n"/>
      <c r="O3157" s="20">
        <f>IF(A3157="","",SUMPRODUCT((A3157&gt;=Setup!$C$19:$C$30)*(A3157&lt;=Setup!$D$19:$D$30)*Setup!$A$19:$A$30))</f>
        <v/>
      </c>
      <c r="P3157" s="34">
        <f>IF(A3157="","",IF(G3157="Standard 15% (Box 1)",ROUND(H3157*Setup!$B$9,2),0))</f>
        <v/>
      </c>
      <c r="Q3157" s="34">
        <f>IF(A3157="","",I3157-P3157)</f>
        <v/>
      </c>
      <c r="R3157" s="23">
        <f>IF(A3157="","",IF(O3157=0,"Outside audit periods; ","")&amp;IF(G3157="","No VAT category; ","")&amp;IF(ABS(Q3157)&gt;Setup!$B$10,"VAT ≠ 15% × net; ","")&amp;IF(AND(F3157="B2B - VAT registered",NOT(AND(LEN(E3157)=15,LEFT(E3157,1)="3",RIGHT(E3157,1)="3",ISNUMBER(--E3157)))),"Invalid/missing customer VAT no; ","")&amp;IF(L3157&lt;&gt;"Yes","Not reported/cleared on FATOORA; ","")&amp;IF(AND(OR(G3157="Zero-rated domestic (Box 3)",G3157="Export (Box 4)"),N3157=""),"Zero-rate/export evidence missing; ","")&amp;IF(AND(C3157="Credit Note",H3157&gt;0),"Credit note should be negative; ","")&amp;IF(AND(C3157="Simplified Tax Invoice",F3157="B2B - VAT registered"),"Simplified invoice issued to VAT-registered B2B; ",""))</f>
        <v/>
      </c>
    </row>
    <row r="3158">
      <c r="A3158" s="17" t="n"/>
      <c r="B3158" s="14" t="n"/>
      <c r="C3158" s="14" t="n"/>
      <c r="D3158" s="14" t="n"/>
      <c r="E3158" s="16" t="n"/>
      <c r="F3158" s="14" t="n"/>
      <c r="G3158" s="14" t="n"/>
      <c r="H3158" s="19" t="n"/>
      <c r="I3158" s="19" t="n"/>
      <c r="J3158" s="34">
        <f>IF(A3158="","",H3158+I3158)</f>
        <v/>
      </c>
      <c r="K3158" s="14" t="n"/>
      <c r="L3158" s="14" t="n"/>
      <c r="M3158" s="14" t="n"/>
      <c r="N3158" s="14" t="n"/>
      <c r="O3158" s="20">
        <f>IF(A3158="","",SUMPRODUCT((A3158&gt;=Setup!$C$19:$C$30)*(A3158&lt;=Setup!$D$19:$D$30)*Setup!$A$19:$A$30))</f>
        <v/>
      </c>
      <c r="P3158" s="34">
        <f>IF(A3158="","",IF(G3158="Standard 15% (Box 1)",ROUND(H3158*Setup!$B$9,2),0))</f>
        <v/>
      </c>
      <c r="Q3158" s="34">
        <f>IF(A3158="","",I3158-P3158)</f>
        <v/>
      </c>
      <c r="R3158" s="23">
        <f>IF(A3158="","",IF(O3158=0,"Outside audit periods; ","")&amp;IF(G3158="","No VAT category; ","")&amp;IF(ABS(Q3158)&gt;Setup!$B$10,"VAT ≠ 15% × net; ","")&amp;IF(AND(F3158="B2B - VAT registered",NOT(AND(LEN(E3158)=15,LEFT(E3158,1)="3",RIGHT(E3158,1)="3",ISNUMBER(--E3158)))),"Invalid/missing customer VAT no; ","")&amp;IF(L3158&lt;&gt;"Yes","Not reported/cleared on FATOORA; ","")&amp;IF(AND(OR(G3158="Zero-rated domestic (Box 3)",G3158="Export (Box 4)"),N3158=""),"Zero-rate/export evidence missing; ","")&amp;IF(AND(C3158="Credit Note",H3158&gt;0),"Credit note should be negative; ","")&amp;IF(AND(C3158="Simplified Tax Invoice",F3158="B2B - VAT registered"),"Simplified invoice issued to VAT-registered B2B; ",""))</f>
        <v/>
      </c>
    </row>
    <row r="3159">
      <c r="A3159" s="17" t="n"/>
      <c r="B3159" s="14" t="n"/>
      <c r="C3159" s="14" t="n"/>
      <c r="D3159" s="14" t="n"/>
      <c r="E3159" s="16" t="n"/>
      <c r="F3159" s="14" t="n"/>
      <c r="G3159" s="14" t="n"/>
      <c r="H3159" s="19" t="n"/>
      <c r="I3159" s="19" t="n"/>
      <c r="J3159" s="34">
        <f>IF(A3159="","",H3159+I3159)</f>
        <v/>
      </c>
      <c r="K3159" s="14" t="n"/>
      <c r="L3159" s="14" t="n"/>
      <c r="M3159" s="14" t="n"/>
      <c r="N3159" s="14" t="n"/>
      <c r="O3159" s="20">
        <f>IF(A3159="","",SUMPRODUCT((A3159&gt;=Setup!$C$19:$C$30)*(A3159&lt;=Setup!$D$19:$D$30)*Setup!$A$19:$A$30))</f>
        <v/>
      </c>
      <c r="P3159" s="34">
        <f>IF(A3159="","",IF(G3159="Standard 15% (Box 1)",ROUND(H3159*Setup!$B$9,2),0))</f>
        <v/>
      </c>
      <c r="Q3159" s="34">
        <f>IF(A3159="","",I3159-P3159)</f>
        <v/>
      </c>
      <c r="R3159" s="23">
        <f>IF(A3159="","",IF(O3159=0,"Outside audit periods; ","")&amp;IF(G3159="","No VAT category; ","")&amp;IF(ABS(Q3159)&gt;Setup!$B$10,"VAT ≠ 15% × net; ","")&amp;IF(AND(F3159="B2B - VAT registered",NOT(AND(LEN(E3159)=15,LEFT(E3159,1)="3",RIGHT(E3159,1)="3",ISNUMBER(--E3159)))),"Invalid/missing customer VAT no; ","")&amp;IF(L3159&lt;&gt;"Yes","Not reported/cleared on FATOORA; ","")&amp;IF(AND(OR(G3159="Zero-rated domestic (Box 3)",G3159="Export (Box 4)"),N3159=""),"Zero-rate/export evidence missing; ","")&amp;IF(AND(C3159="Credit Note",H3159&gt;0),"Credit note should be negative; ","")&amp;IF(AND(C3159="Simplified Tax Invoice",F3159="B2B - VAT registered"),"Simplified invoice issued to VAT-registered B2B; ",""))</f>
        <v/>
      </c>
    </row>
    <row r="3160">
      <c r="A3160" s="17" t="n"/>
      <c r="B3160" s="14" t="n"/>
      <c r="C3160" s="14" t="n"/>
      <c r="D3160" s="14" t="n"/>
      <c r="E3160" s="16" t="n"/>
      <c r="F3160" s="14" t="n"/>
      <c r="G3160" s="14" t="n"/>
      <c r="H3160" s="19" t="n"/>
      <c r="I3160" s="19" t="n"/>
      <c r="J3160" s="34">
        <f>IF(A3160="","",H3160+I3160)</f>
        <v/>
      </c>
      <c r="K3160" s="14" t="n"/>
      <c r="L3160" s="14" t="n"/>
      <c r="M3160" s="14" t="n"/>
      <c r="N3160" s="14" t="n"/>
      <c r="O3160" s="20">
        <f>IF(A3160="","",SUMPRODUCT((A3160&gt;=Setup!$C$19:$C$30)*(A3160&lt;=Setup!$D$19:$D$30)*Setup!$A$19:$A$30))</f>
        <v/>
      </c>
      <c r="P3160" s="34">
        <f>IF(A3160="","",IF(G3160="Standard 15% (Box 1)",ROUND(H3160*Setup!$B$9,2),0))</f>
        <v/>
      </c>
      <c r="Q3160" s="34">
        <f>IF(A3160="","",I3160-P3160)</f>
        <v/>
      </c>
      <c r="R3160" s="23">
        <f>IF(A3160="","",IF(O3160=0,"Outside audit periods; ","")&amp;IF(G3160="","No VAT category; ","")&amp;IF(ABS(Q3160)&gt;Setup!$B$10,"VAT ≠ 15% × net; ","")&amp;IF(AND(F3160="B2B - VAT registered",NOT(AND(LEN(E3160)=15,LEFT(E3160,1)="3",RIGHT(E3160,1)="3",ISNUMBER(--E3160)))),"Invalid/missing customer VAT no; ","")&amp;IF(L3160&lt;&gt;"Yes","Not reported/cleared on FATOORA; ","")&amp;IF(AND(OR(G3160="Zero-rated domestic (Box 3)",G3160="Export (Box 4)"),N3160=""),"Zero-rate/export evidence missing; ","")&amp;IF(AND(C3160="Credit Note",H3160&gt;0),"Credit note should be negative; ","")&amp;IF(AND(C3160="Simplified Tax Invoice",F3160="B2B - VAT registered"),"Simplified invoice issued to VAT-registered B2B; ",""))</f>
        <v/>
      </c>
    </row>
    <row r="3161">
      <c r="A3161" s="17" t="n"/>
      <c r="B3161" s="14" t="n"/>
      <c r="C3161" s="14" t="n"/>
      <c r="D3161" s="14" t="n"/>
      <c r="E3161" s="16" t="n"/>
      <c r="F3161" s="14" t="n"/>
      <c r="G3161" s="14" t="n"/>
      <c r="H3161" s="19" t="n"/>
      <c r="I3161" s="19" t="n"/>
      <c r="J3161" s="34">
        <f>IF(A3161="","",H3161+I3161)</f>
        <v/>
      </c>
      <c r="K3161" s="14" t="n"/>
      <c r="L3161" s="14" t="n"/>
      <c r="M3161" s="14" t="n"/>
      <c r="N3161" s="14" t="n"/>
      <c r="O3161" s="20">
        <f>IF(A3161="","",SUMPRODUCT((A3161&gt;=Setup!$C$19:$C$30)*(A3161&lt;=Setup!$D$19:$D$30)*Setup!$A$19:$A$30))</f>
        <v/>
      </c>
      <c r="P3161" s="34">
        <f>IF(A3161="","",IF(G3161="Standard 15% (Box 1)",ROUND(H3161*Setup!$B$9,2),0))</f>
        <v/>
      </c>
      <c r="Q3161" s="34">
        <f>IF(A3161="","",I3161-P3161)</f>
        <v/>
      </c>
      <c r="R3161" s="23">
        <f>IF(A3161="","",IF(O3161=0,"Outside audit periods; ","")&amp;IF(G3161="","No VAT category; ","")&amp;IF(ABS(Q3161)&gt;Setup!$B$10,"VAT ≠ 15% × net; ","")&amp;IF(AND(F3161="B2B - VAT registered",NOT(AND(LEN(E3161)=15,LEFT(E3161,1)="3",RIGHT(E3161,1)="3",ISNUMBER(--E3161)))),"Invalid/missing customer VAT no; ","")&amp;IF(L3161&lt;&gt;"Yes","Not reported/cleared on FATOORA; ","")&amp;IF(AND(OR(G3161="Zero-rated domestic (Box 3)",G3161="Export (Box 4)"),N3161=""),"Zero-rate/export evidence missing; ","")&amp;IF(AND(C3161="Credit Note",H3161&gt;0),"Credit note should be negative; ","")&amp;IF(AND(C3161="Simplified Tax Invoice",F3161="B2B - VAT registered"),"Simplified invoice issued to VAT-registered B2B; ",""))</f>
        <v/>
      </c>
    </row>
    <row r="3162">
      <c r="A3162" s="17" t="n"/>
      <c r="B3162" s="14" t="n"/>
      <c r="C3162" s="14" t="n"/>
      <c r="D3162" s="14" t="n"/>
      <c r="E3162" s="16" t="n"/>
      <c r="F3162" s="14" t="n"/>
      <c r="G3162" s="14" t="n"/>
      <c r="H3162" s="19" t="n"/>
      <c r="I3162" s="19" t="n"/>
      <c r="J3162" s="34">
        <f>IF(A3162="","",H3162+I3162)</f>
        <v/>
      </c>
      <c r="K3162" s="14" t="n"/>
      <c r="L3162" s="14" t="n"/>
      <c r="M3162" s="14" t="n"/>
      <c r="N3162" s="14" t="n"/>
      <c r="O3162" s="20">
        <f>IF(A3162="","",SUMPRODUCT((A3162&gt;=Setup!$C$19:$C$30)*(A3162&lt;=Setup!$D$19:$D$30)*Setup!$A$19:$A$30))</f>
        <v/>
      </c>
      <c r="P3162" s="34">
        <f>IF(A3162="","",IF(G3162="Standard 15% (Box 1)",ROUND(H3162*Setup!$B$9,2),0))</f>
        <v/>
      </c>
      <c r="Q3162" s="34">
        <f>IF(A3162="","",I3162-P3162)</f>
        <v/>
      </c>
      <c r="R3162" s="23">
        <f>IF(A3162="","",IF(O3162=0,"Outside audit periods; ","")&amp;IF(G3162="","No VAT category; ","")&amp;IF(ABS(Q3162)&gt;Setup!$B$10,"VAT ≠ 15% × net; ","")&amp;IF(AND(F3162="B2B - VAT registered",NOT(AND(LEN(E3162)=15,LEFT(E3162,1)="3",RIGHT(E3162,1)="3",ISNUMBER(--E3162)))),"Invalid/missing customer VAT no; ","")&amp;IF(L3162&lt;&gt;"Yes","Not reported/cleared on FATOORA; ","")&amp;IF(AND(OR(G3162="Zero-rated domestic (Box 3)",G3162="Export (Box 4)"),N3162=""),"Zero-rate/export evidence missing; ","")&amp;IF(AND(C3162="Credit Note",H3162&gt;0),"Credit note should be negative; ","")&amp;IF(AND(C3162="Simplified Tax Invoice",F3162="B2B - VAT registered"),"Simplified invoice issued to VAT-registered B2B; ",""))</f>
        <v/>
      </c>
    </row>
    <row r="3163">
      <c r="A3163" s="17" t="n"/>
      <c r="B3163" s="14" t="n"/>
      <c r="C3163" s="14" t="n"/>
      <c r="D3163" s="14" t="n"/>
      <c r="E3163" s="16" t="n"/>
      <c r="F3163" s="14" t="n"/>
      <c r="G3163" s="14" t="n"/>
      <c r="H3163" s="19" t="n"/>
      <c r="I3163" s="19" t="n"/>
      <c r="J3163" s="34">
        <f>IF(A3163="","",H3163+I3163)</f>
        <v/>
      </c>
      <c r="K3163" s="14" t="n"/>
      <c r="L3163" s="14" t="n"/>
      <c r="M3163" s="14" t="n"/>
      <c r="N3163" s="14" t="n"/>
      <c r="O3163" s="20">
        <f>IF(A3163="","",SUMPRODUCT((A3163&gt;=Setup!$C$19:$C$30)*(A3163&lt;=Setup!$D$19:$D$30)*Setup!$A$19:$A$30))</f>
        <v/>
      </c>
      <c r="P3163" s="34">
        <f>IF(A3163="","",IF(G3163="Standard 15% (Box 1)",ROUND(H3163*Setup!$B$9,2),0))</f>
        <v/>
      </c>
      <c r="Q3163" s="34">
        <f>IF(A3163="","",I3163-P3163)</f>
        <v/>
      </c>
      <c r="R3163" s="23">
        <f>IF(A3163="","",IF(O3163=0,"Outside audit periods; ","")&amp;IF(G3163="","No VAT category; ","")&amp;IF(ABS(Q3163)&gt;Setup!$B$10,"VAT ≠ 15% × net; ","")&amp;IF(AND(F3163="B2B - VAT registered",NOT(AND(LEN(E3163)=15,LEFT(E3163,1)="3",RIGHT(E3163,1)="3",ISNUMBER(--E3163)))),"Invalid/missing customer VAT no; ","")&amp;IF(L3163&lt;&gt;"Yes","Not reported/cleared on FATOORA; ","")&amp;IF(AND(OR(G3163="Zero-rated domestic (Box 3)",G3163="Export (Box 4)"),N3163=""),"Zero-rate/export evidence missing; ","")&amp;IF(AND(C3163="Credit Note",H3163&gt;0),"Credit note should be negative; ","")&amp;IF(AND(C3163="Simplified Tax Invoice",F3163="B2B - VAT registered"),"Simplified invoice issued to VAT-registered B2B; ",""))</f>
        <v/>
      </c>
    </row>
    <row r="3164">
      <c r="A3164" s="17" t="n"/>
      <c r="B3164" s="14" t="n"/>
      <c r="C3164" s="14" t="n"/>
      <c r="D3164" s="14" t="n"/>
      <c r="E3164" s="16" t="n"/>
      <c r="F3164" s="14" t="n"/>
      <c r="G3164" s="14" t="n"/>
      <c r="H3164" s="19" t="n"/>
      <c r="I3164" s="19" t="n"/>
      <c r="J3164" s="34">
        <f>IF(A3164="","",H3164+I3164)</f>
        <v/>
      </c>
      <c r="K3164" s="14" t="n"/>
      <c r="L3164" s="14" t="n"/>
      <c r="M3164" s="14" t="n"/>
      <c r="N3164" s="14" t="n"/>
      <c r="O3164" s="20">
        <f>IF(A3164="","",SUMPRODUCT((A3164&gt;=Setup!$C$19:$C$30)*(A3164&lt;=Setup!$D$19:$D$30)*Setup!$A$19:$A$30))</f>
        <v/>
      </c>
      <c r="P3164" s="34">
        <f>IF(A3164="","",IF(G3164="Standard 15% (Box 1)",ROUND(H3164*Setup!$B$9,2),0))</f>
        <v/>
      </c>
      <c r="Q3164" s="34">
        <f>IF(A3164="","",I3164-P3164)</f>
        <v/>
      </c>
      <c r="R3164" s="23">
        <f>IF(A3164="","",IF(O3164=0,"Outside audit periods; ","")&amp;IF(G3164="","No VAT category; ","")&amp;IF(ABS(Q3164)&gt;Setup!$B$10,"VAT ≠ 15% × net; ","")&amp;IF(AND(F3164="B2B - VAT registered",NOT(AND(LEN(E3164)=15,LEFT(E3164,1)="3",RIGHT(E3164,1)="3",ISNUMBER(--E3164)))),"Invalid/missing customer VAT no; ","")&amp;IF(L3164&lt;&gt;"Yes","Not reported/cleared on FATOORA; ","")&amp;IF(AND(OR(G3164="Zero-rated domestic (Box 3)",G3164="Export (Box 4)"),N3164=""),"Zero-rate/export evidence missing; ","")&amp;IF(AND(C3164="Credit Note",H3164&gt;0),"Credit note should be negative; ","")&amp;IF(AND(C3164="Simplified Tax Invoice",F3164="B2B - VAT registered"),"Simplified invoice issued to VAT-registered B2B; ",""))</f>
        <v/>
      </c>
    </row>
    <row r="3165">
      <c r="A3165" s="17" t="n"/>
      <c r="B3165" s="14" t="n"/>
      <c r="C3165" s="14" t="n"/>
      <c r="D3165" s="14" t="n"/>
      <c r="E3165" s="16" t="n"/>
      <c r="F3165" s="14" t="n"/>
      <c r="G3165" s="14" t="n"/>
      <c r="H3165" s="19" t="n"/>
      <c r="I3165" s="19" t="n"/>
      <c r="J3165" s="34">
        <f>IF(A3165="","",H3165+I3165)</f>
        <v/>
      </c>
      <c r="K3165" s="14" t="n"/>
      <c r="L3165" s="14" t="n"/>
      <c r="M3165" s="14" t="n"/>
      <c r="N3165" s="14" t="n"/>
      <c r="O3165" s="20">
        <f>IF(A3165="","",SUMPRODUCT((A3165&gt;=Setup!$C$19:$C$30)*(A3165&lt;=Setup!$D$19:$D$30)*Setup!$A$19:$A$30))</f>
        <v/>
      </c>
      <c r="P3165" s="34">
        <f>IF(A3165="","",IF(G3165="Standard 15% (Box 1)",ROUND(H3165*Setup!$B$9,2),0))</f>
        <v/>
      </c>
      <c r="Q3165" s="34">
        <f>IF(A3165="","",I3165-P3165)</f>
        <v/>
      </c>
      <c r="R3165" s="23">
        <f>IF(A3165="","",IF(O3165=0,"Outside audit periods; ","")&amp;IF(G3165="","No VAT category; ","")&amp;IF(ABS(Q3165)&gt;Setup!$B$10,"VAT ≠ 15% × net; ","")&amp;IF(AND(F3165="B2B - VAT registered",NOT(AND(LEN(E3165)=15,LEFT(E3165,1)="3",RIGHT(E3165,1)="3",ISNUMBER(--E3165)))),"Invalid/missing customer VAT no; ","")&amp;IF(L3165&lt;&gt;"Yes","Not reported/cleared on FATOORA; ","")&amp;IF(AND(OR(G3165="Zero-rated domestic (Box 3)",G3165="Export (Box 4)"),N3165=""),"Zero-rate/export evidence missing; ","")&amp;IF(AND(C3165="Credit Note",H3165&gt;0),"Credit note should be negative; ","")&amp;IF(AND(C3165="Simplified Tax Invoice",F3165="B2B - VAT registered"),"Simplified invoice issued to VAT-registered B2B; ",""))</f>
        <v/>
      </c>
    </row>
    <row r="3166">
      <c r="A3166" s="17" t="n"/>
      <c r="B3166" s="14" t="n"/>
      <c r="C3166" s="14" t="n"/>
      <c r="D3166" s="14" t="n"/>
      <c r="E3166" s="16" t="n"/>
      <c r="F3166" s="14" t="n"/>
      <c r="G3166" s="14" t="n"/>
      <c r="H3166" s="19" t="n"/>
      <c r="I3166" s="19" t="n"/>
      <c r="J3166" s="34">
        <f>IF(A3166="","",H3166+I3166)</f>
        <v/>
      </c>
      <c r="K3166" s="14" t="n"/>
      <c r="L3166" s="14" t="n"/>
      <c r="M3166" s="14" t="n"/>
      <c r="N3166" s="14" t="n"/>
      <c r="O3166" s="20">
        <f>IF(A3166="","",SUMPRODUCT((A3166&gt;=Setup!$C$19:$C$30)*(A3166&lt;=Setup!$D$19:$D$30)*Setup!$A$19:$A$30))</f>
        <v/>
      </c>
      <c r="P3166" s="34">
        <f>IF(A3166="","",IF(G3166="Standard 15% (Box 1)",ROUND(H3166*Setup!$B$9,2),0))</f>
        <v/>
      </c>
      <c r="Q3166" s="34">
        <f>IF(A3166="","",I3166-P3166)</f>
        <v/>
      </c>
      <c r="R3166" s="23">
        <f>IF(A3166="","",IF(O3166=0,"Outside audit periods; ","")&amp;IF(G3166="","No VAT category; ","")&amp;IF(ABS(Q3166)&gt;Setup!$B$10,"VAT ≠ 15% × net; ","")&amp;IF(AND(F3166="B2B - VAT registered",NOT(AND(LEN(E3166)=15,LEFT(E3166,1)="3",RIGHT(E3166,1)="3",ISNUMBER(--E3166)))),"Invalid/missing customer VAT no; ","")&amp;IF(L3166&lt;&gt;"Yes","Not reported/cleared on FATOORA; ","")&amp;IF(AND(OR(G3166="Zero-rated domestic (Box 3)",G3166="Export (Box 4)"),N3166=""),"Zero-rate/export evidence missing; ","")&amp;IF(AND(C3166="Credit Note",H3166&gt;0),"Credit note should be negative; ","")&amp;IF(AND(C3166="Simplified Tax Invoice",F3166="B2B - VAT registered"),"Simplified invoice issued to VAT-registered B2B; ",""))</f>
        <v/>
      </c>
    </row>
    <row r="3167">
      <c r="A3167" s="17" t="n"/>
      <c r="B3167" s="14" t="n"/>
      <c r="C3167" s="14" t="n"/>
      <c r="D3167" s="14" t="n"/>
      <c r="E3167" s="16" t="n"/>
      <c r="F3167" s="14" t="n"/>
      <c r="G3167" s="14" t="n"/>
      <c r="H3167" s="19" t="n"/>
      <c r="I3167" s="19" t="n"/>
      <c r="J3167" s="34">
        <f>IF(A3167="","",H3167+I3167)</f>
        <v/>
      </c>
      <c r="K3167" s="14" t="n"/>
      <c r="L3167" s="14" t="n"/>
      <c r="M3167" s="14" t="n"/>
      <c r="N3167" s="14" t="n"/>
      <c r="O3167" s="20">
        <f>IF(A3167="","",SUMPRODUCT((A3167&gt;=Setup!$C$19:$C$30)*(A3167&lt;=Setup!$D$19:$D$30)*Setup!$A$19:$A$30))</f>
        <v/>
      </c>
      <c r="P3167" s="34">
        <f>IF(A3167="","",IF(G3167="Standard 15% (Box 1)",ROUND(H3167*Setup!$B$9,2),0))</f>
        <v/>
      </c>
      <c r="Q3167" s="34">
        <f>IF(A3167="","",I3167-P3167)</f>
        <v/>
      </c>
      <c r="R3167" s="23">
        <f>IF(A3167="","",IF(O3167=0,"Outside audit periods; ","")&amp;IF(G3167="","No VAT category; ","")&amp;IF(ABS(Q3167)&gt;Setup!$B$10,"VAT ≠ 15% × net; ","")&amp;IF(AND(F3167="B2B - VAT registered",NOT(AND(LEN(E3167)=15,LEFT(E3167,1)="3",RIGHT(E3167,1)="3",ISNUMBER(--E3167)))),"Invalid/missing customer VAT no; ","")&amp;IF(L3167&lt;&gt;"Yes","Not reported/cleared on FATOORA; ","")&amp;IF(AND(OR(G3167="Zero-rated domestic (Box 3)",G3167="Export (Box 4)"),N3167=""),"Zero-rate/export evidence missing; ","")&amp;IF(AND(C3167="Credit Note",H3167&gt;0),"Credit note should be negative; ","")&amp;IF(AND(C3167="Simplified Tax Invoice",F3167="B2B - VAT registered"),"Simplified invoice issued to VAT-registered B2B; ",""))</f>
        <v/>
      </c>
    </row>
    <row r="3168">
      <c r="A3168" s="17" t="n"/>
      <c r="B3168" s="14" t="n"/>
      <c r="C3168" s="14" t="n"/>
      <c r="D3168" s="14" t="n"/>
      <c r="E3168" s="16" t="n"/>
      <c r="F3168" s="14" t="n"/>
      <c r="G3168" s="14" t="n"/>
      <c r="H3168" s="19" t="n"/>
      <c r="I3168" s="19" t="n"/>
      <c r="J3168" s="34">
        <f>IF(A3168="","",H3168+I3168)</f>
        <v/>
      </c>
      <c r="K3168" s="14" t="n"/>
      <c r="L3168" s="14" t="n"/>
      <c r="M3168" s="14" t="n"/>
      <c r="N3168" s="14" t="n"/>
      <c r="O3168" s="20">
        <f>IF(A3168="","",SUMPRODUCT((A3168&gt;=Setup!$C$19:$C$30)*(A3168&lt;=Setup!$D$19:$D$30)*Setup!$A$19:$A$30))</f>
        <v/>
      </c>
      <c r="P3168" s="34">
        <f>IF(A3168="","",IF(G3168="Standard 15% (Box 1)",ROUND(H3168*Setup!$B$9,2),0))</f>
        <v/>
      </c>
      <c r="Q3168" s="34">
        <f>IF(A3168="","",I3168-P3168)</f>
        <v/>
      </c>
      <c r="R3168" s="23">
        <f>IF(A3168="","",IF(O3168=0,"Outside audit periods; ","")&amp;IF(G3168="","No VAT category; ","")&amp;IF(ABS(Q3168)&gt;Setup!$B$10,"VAT ≠ 15% × net; ","")&amp;IF(AND(F3168="B2B - VAT registered",NOT(AND(LEN(E3168)=15,LEFT(E3168,1)="3",RIGHT(E3168,1)="3",ISNUMBER(--E3168)))),"Invalid/missing customer VAT no; ","")&amp;IF(L3168&lt;&gt;"Yes","Not reported/cleared on FATOORA; ","")&amp;IF(AND(OR(G3168="Zero-rated domestic (Box 3)",G3168="Export (Box 4)"),N3168=""),"Zero-rate/export evidence missing; ","")&amp;IF(AND(C3168="Credit Note",H3168&gt;0),"Credit note should be negative; ","")&amp;IF(AND(C3168="Simplified Tax Invoice",F3168="B2B - VAT registered"),"Simplified invoice issued to VAT-registered B2B; ",""))</f>
        <v/>
      </c>
    </row>
    <row r="3169">
      <c r="A3169" s="17" t="n"/>
      <c r="B3169" s="14" t="n"/>
      <c r="C3169" s="14" t="n"/>
      <c r="D3169" s="14" t="n"/>
      <c r="E3169" s="16" t="n"/>
      <c r="F3169" s="14" t="n"/>
      <c r="G3169" s="14" t="n"/>
      <c r="H3169" s="19" t="n"/>
      <c r="I3169" s="19" t="n"/>
      <c r="J3169" s="34">
        <f>IF(A3169="","",H3169+I3169)</f>
        <v/>
      </c>
      <c r="K3169" s="14" t="n"/>
      <c r="L3169" s="14" t="n"/>
      <c r="M3169" s="14" t="n"/>
      <c r="N3169" s="14" t="n"/>
      <c r="O3169" s="20">
        <f>IF(A3169="","",SUMPRODUCT((A3169&gt;=Setup!$C$19:$C$30)*(A3169&lt;=Setup!$D$19:$D$30)*Setup!$A$19:$A$30))</f>
        <v/>
      </c>
      <c r="P3169" s="34">
        <f>IF(A3169="","",IF(G3169="Standard 15% (Box 1)",ROUND(H3169*Setup!$B$9,2),0))</f>
        <v/>
      </c>
      <c r="Q3169" s="34">
        <f>IF(A3169="","",I3169-P3169)</f>
        <v/>
      </c>
      <c r="R3169" s="23">
        <f>IF(A3169="","",IF(O3169=0,"Outside audit periods; ","")&amp;IF(G3169="","No VAT category; ","")&amp;IF(ABS(Q3169)&gt;Setup!$B$10,"VAT ≠ 15% × net; ","")&amp;IF(AND(F3169="B2B - VAT registered",NOT(AND(LEN(E3169)=15,LEFT(E3169,1)="3",RIGHT(E3169,1)="3",ISNUMBER(--E3169)))),"Invalid/missing customer VAT no; ","")&amp;IF(L3169&lt;&gt;"Yes","Not reported/cleared on FATOORA; ","")&amp;IF(AND(OR(G3169="Zero-rated domestic (Box 3)",G3169="Export (Box 4)"),N3169=""),"Zero-rate/export evidence missing; ","")&amp;IF(AND(C3169="Credit Note",H3169&gt;0),"Credit note should be negative; ","")&amp;IF(AND(C3169="Simplified Tax Invoice",F3169="B2B - VAT registered"),"Simplified invoice issued to VAT-registered B2B; ",""))</f>
        <v/>
      </c>
    </row>
    <row r="3170">
      <c r="A3170" s="17" t="n"/>
      <c r="B3170" s="14" t="n"/>
      <c r="C3170" s="14" t="n"/>
      <c r="D3170" s="14" t="n"/>
      <c r="E3170" s="16" t="n"/>
      <c r="F3170" s="14" t="n"/>
      <c r="G3170" s="14" t="n"/>
      <c r="H3170" s="19" t="n"/>
      <c r="I3170" s="19" t="n"/>
      <c r="J3170" s="34">
        <f>IF(A3170="","",H3170+I3170)</f>
        <v/>
      </c>
      <c r="K3170" s="14" t="n"/>
      <c r="L3170" s="14" t="n"/>
      <c r="M3170" s="14" t="n"/>
      <c r="N3170" s="14" t="n"/>
      <c r="O3170" s="20">
        <f>IF(A3170="","",SUMPRODUCT((A3170&gt;=Setup!$C$19:$C$30)*(A3170&lt;=Setup!$D$19:$D$30)*Setup!$A$19:$A$30))</f>
        <v/>
      </c>
      <c r="P3170" s="34">
        <f>IF(A3170="","",IF(G3170="Standard 15% (Box 1)",ROUND(H3170*Setup!$B$9,2),0))</f>
        <v/>
      </c>
      <c r="Q3170" s="34">
        <f>IF(A3170="","",I3170-P3170)</f>
        <v/>
      </c>
      <c r="R3170" s="23">
        <f>IF(A3170="","",IF(O3170=0,"Outside audit periods; ","")&amp;IF(G3170="","No VAT category; ","")&amp;IF(ABS(Q3170)&gt;Setup!$B$10,"VAT ≠ 15% × net; ","")&amp;IF(AND(F3170="B2B - VAT registered",NOT(AND(LEN(E3170)=15,LEFT(E3170,1)="3",RIGHT(E3170,1)="3",ISNUMBER(--E3170)))),"Invalid/missing customer VAT no; ","")&amp;IF(L3170&lt;&gt;"Yes","Not reported/cleared on FATOORA; ","")&amp;IF(AND(OR(G3170="Zero-rated domestic (Box 3)",G3170="Export (Box 4)"),N3170=""),"Zero-rate/export evidence missing; ","")&amp;IF(AND(C3170="Credit Note",H3170&gt;0),"Credit note should be negative; ","")&amp;IF(AND(C3170="Simplified Tax Invoice",F3170="B2B - VAT registered"),"Simplified invoice issued to VAT-registered B2B; ",""))</f>
        <v/>
      </c>
    </row>
    <row r="3171">
      <c r="A3171" s="17" t="n"/>
      <c r="B3171" s="14" t="n"/>
      <c r="C3171" s="14" t="n"/>
      <c r="D3171" s="14" t="n"/>
      <c r="E3171" s="16" t="n"/>
      <c r="F3171" s="14" t="n"/>
      <c r="G3171" s="14" t="n"/>
      <c r="H3171" s="19" t="n"/>
      <c r="I3171" s="19" t="n"/>
      <c r="J3171" s="34">
        <f>IF(A3171="","",H3171+I3171)</f>
        <v/>
      </c>
      <c r="K3171" s="14" t="n"/>
      <c r="L3171" s="14" t="n"/>
      <c r="M3171" s="14" t="n"/>
      <c r="N3171" s="14" t="n"/>
      <c r="O3171" s="20">
        <f>IF(A3171="","",SUMPRODUCT((A3171&gt;=Setup!$C$19:$C$30)*(A3171&lt;=Setup!$D$19:$D$30)*Setup!$A$19:$A$30))</f>
        <v/>
      </c>
      <c r="P3171" s="34">
        <f>IF(A3171="","",IF(G3171="Standard 15% (Box 1)",ROUND(H3171*Setup!$B$9,2),0))</f>
        <v/>
      </c>
      <c r="Q3171" s="34">
        <f>IF(A3171="","",I3171-P3171)</f>
        <v/>
      </c>
      <c r="R3171" s="23">
        <f>IF(A3171="","",IF(O3171=0,"Outside audit periods; ","")&amp;IF(G3171="","No VAT category; ","")&amp;IF(ABS(Q3171)&gt;Setup!$B$10,"VAT ≠ 15% × net; ","")&amp;IF(AND(F3171="B2B - VAT registered",NOT(AND(LEN(E3171)=15,LEFT(E3171,1)="3",RIGHT(E3171,1)="3",ISNUMBER(--E3171)))),"Invalid/missing customer VAT no; ","")&amp;IF(L3171&lt;&gt;"Yes","Not reported/cleared on FATOORA; ","")&amp;IF(AND(OR(G3171="Zero-rated domestic (Box 3)",G3171="Export (Box 4)"),N3171=""),"Zero-rate/export evidence missing; ","")&amp;IF(AND(C3171="Credit Note",H3171&gt;0),"Credit note should be negative; ","")&amp;IF(AND(C3171="Simplified Tax Invoice",F3171="B2B - VAT registered"),"Simplified invoice issued to VAT-registered B2B; ",""))</f>
        <v/>
      </c>
    </row>
    <row r="3172">
      <c r="A3172" s="17" t="n"/>
      <c r="B3172" s="14" t="n"/>
      <c r="C3172" s="14" t="n"/>
      <c r="D3172" s="14" t="n"/>
      <c r="E3172" s="16" t="n"/>
      <c r="F3172" s="14" t="n"/>
      <c r="G3172" s="14" t="n"/>
      <c r="H3172" s="19" t="n"/>
      <c r="I3172" s="19" t="n"/>
      <c r="J3172" s="34">
        <f>IF(A3172="","",H3172+I3172)</f>
        <v/>
      </c>
      <c r="K3172" s="14" t="n"/>
      <c r="L3172" s="14" t="n"/>
      <c r="M3172" s="14" t="n"/>
      <c r="N3172" s="14" t="n"/>
      <c r="O3172" s="20">
        <f>IF(A3172="","",SUMPRODUCT((A3172&gt;=Setup!$C$19:$C$30)*(A3172&lt;=Setup!$D$19:$D$30)*Setup!$A$19:$A$30))</f>
        <v/>
      </c>
      <c r="P3172" s="34">
        <f>IF(A3172="","",IF(G3172="Standard 15% (Box 1)",ROUND(H3172*Setup!$B$9,2),0))</f>
        <v/>
      </c>
      <c r="Q3172" s="34">
        <f>IF(A3172="","",I3172-P3172)</f>
        <v/>
      </c>
      <c r="R3172" s="23">
        <f>IF(A3172="","",IF(O3172=0,"Outside audit periods; ","")&amp;IF(G3172="","No VAT category; ","")&amp;IF(ABS(Q3172)&gt;Setup!$B$10,"VAT ≠ 15% × net; ","")&amp;IF(AND(F3172="B2B - VAT registered",NOT(AND(LEN(E3172)=15,LEFT(E3172,1)="3",RIGHT(E3172,1)="3",ISNUMBER(--E3172)))),"Invalid/missing customer VAT no; ","")&amp;IF(L3172&lt;&gt;"Yes","Not reported/cleared on FATOORA; ","")&amp;IF(AND(OR(G3172="Zero-rated domestic (Box 3)",G3172="Export (Box 4)"),N3172=""),"Zero-rate/export evidence missing; ","")&amp;IF(AND(C3172="Credit Note",H3172&gt;0),"Credit note should be negative; ","")&amp;IF(AND(C3172="Simplified Tax Invoice",F3172="B2B - VAT registered"),"Simplified invoice issued to VAT-registered B2B; ",""))</f>
        <v/>
      </c>
    </row>
    <row r="3173">
      <c r="A3173" s="17" t="n"/>
      <c r="B3173" s="14" t="n"/>
      <c r="C3173" s="14" t="n"/>
      <c r="D3173" s="14" t="n"/>
      <c r="E3173" s="16" t="n"/>
      <c r="F3173" s="14" t="n"/>
      <c r="G3173" s="14" t="n"/>
      <c r="H3173" s="19" t="n"/>
      <c r="I3173" s="19" t="n"/>
      <c r="J3173" s="34">
        <f>IF(A3173="","",H3173+I3173)</f>
        <v/>
      </c>
      <c r="K3173" s="14" t="n"/>
      <c r="L3173" s="14" t="n"/>
      <c r="M3173" s="14" t="n"/>
      <c r="N3173" s="14" t="n"/>
      <c r="O3173" s="20">
        <f>IF(A3173="","",SUMPRODUCT((A3173&gt;=Setup!$C$19:$C$30)*(A3173&lt;=Setup!$D$19:$D$30)*Setup!$A$19:$A$30))</f>
        <v/>
      </c>
      <c r="P3173" s="34">
        <f>IF(A3173="","",IF(G3173="Standard 15% (Box 1)",ROUND(H3173*Setup!$B$9,2),0))</f>
        <v/>
      </c>
      <c r="Q3173" s="34">
        <f>IF(A3173="","",I3173-P3173)</f>
        <v/>
      </c>
      <c r="R3173" s="23">
        <f>IF(A3173="","",IF(O3173=0,"Outside audit periods; ","")&amp;IF(G3173="","No VAT category; ","")&amp;IF(ABS(Q3173)&gt;Setup!$B$10,"VAT ≠ 15% × net; ","")&amp;IF(AND(F3173="B2B - VAT registered",NOT(AND(LEN(E3173)=15,LEFT(E3173,1)="3",RIGHT(E3173,1)="3",ISNUMBER(--E3173)))),"Invalid/missing customer VAT no; ","")&amp;IF(L3173&lt;&gt;"Yes","Not reported/cleared on FATOORA; ","")&amp;IF(AND(OR(G3173="Zero-rated domestic (Box 3)",G3173="Export (Box 4)"),N3173=""),"Zero-rate/export evidence missing; ","")&amp;IF(AND(C3173="Credit Note",H3173&gt;0),"Credit note should be negative; ","")&amp;IF(AND(C3173="Simplified Tax Invoice",F3173="B2B - VAT registered"),"Simplified invoice issued to VAT-registered B2B; ",""))</f>
        <v/>
      </c>
    </row>
    <row r="3174">
      <c r="A3174" s="17" t="n"/>
      <c r="B3174" s="14" t="n"/>
      <c r="C3174" s="14" t="n"/>
      <c r="D3174" s="14" t="n"/>
      <c r="E3174" s="16" t="n"/>
      <c r="F3174" s="14" t="n"/>
      <c r="G3174" s="14" t="n"/>
      <c r="H3174" s="19" t="n"/>
      <c r="I3174" s="19" t="n"/>
      <c r="J3174" s="34">
        <f>IF(A3174="","",H3174+I3174)</f>
        <v/>
      </c>
      <c r="K3174" s="14" t="n"/>
      <c r="L3174" s="14" t="n"/>
      <c r="M3174" s="14" t="n"/>
      <c r="N3174" s="14" t="n"/>
      <c r="O3174" s="20">
        <f>IF(A3174="","",SUMPRODUCT((A3174&gt;=Setup!$C$19:$C$30)*(A3174&lt;=Setup!$D$19:$D$30)*Setup!$A$19:$A$30))</f>
        <v/>
      </c>
      <c r="P3174" s="34">
        <f>IF(A3174="","",IF(G3174="Standard 15% (Box 1)",ROUND(H3174*Setup!$B$9,2),0))</f>
        <v/>
      </c>
      <c r="Q3174" s="34">
        <f>IF(A3174="","",I3174-P3174)</f>
        <v/>
      </c>
      <c r="R3174" s="23">
        <f>IF(A3174="","",IF(O3174=0,"Outside audit periods; ","")&amp;IF(G3174="","No VAT category; ","")&amp;IF(ABS(Q3174)&gt;Setup!$B$10,"VAT ≠ 15% × net; ","")&amp;IF(AND(F3174="B2B - VAT registered",NOT(AND(LEN(E3174)=15,LEFT(E3174,1)="3",RIGHT(E3174,1)="3",ISNUMBER(--E3174)))),"Invalid/missing customer VAT no; ","")&amp;IF(L3174&lt;&gt;"Yes","Not reported/cleared on FATOORA; ","")&amp;IF(AND(OR(G3174="Zero-rated domestic (Box 3)",G3174="Export (Box 4)"),N3174=""),"Zero-rate/export evidence missing; ","")&amp;IF(AND(C3174="Credit Note",H3174&gt;0),"Credit note should be negative; ","")&amp;IF(AND(C3174="Simplified Tax Invoice",F3174="B2B - VAT registered"),"Simplified invoice issued to VAT-registered B2B; ",""))</f>
        <v/>
      </c>
    </row>
    <row r="3175">
      <c r="A3175" s="17" t="n"/>
      <c r="B3175" s="14" t="n"/>
      <c r="C3175" s="14" t="n"/>
      <c r="D3175" s="14" t="n"/>
      <c r="E3175" s="16" t="n"/>
      <c r="F3175" s="14" t="n"/>
      <c r="G3175" s="14" t="n"/>
      <c r="H3175" s="19" t="n"/>
      <c r="I3175" s="19" t="n"/>
      <c r="J3175" s="34">
        <f>IF(A3175="","",H3175+I3175)</f>
        <v/>
      </c>
      <c r="K3175" s="14" t="n"/>
      <c r="L3175" s="14" t="n"/>
      <c r="M3175" s="14" t="n"/>
      <c r="N3175" s="14" t="n"/>
      <c r="O3175" s="20">
        <f>IF(A3175="","",SUMPRODUCT((A3175&gt;=Setup!$C$19:$C$30)*(A3175&lt;=Setup!$D$19:$D$30)*Setup!$A$19:$A$30))</f>
        <v/>
      </c>
      <c r="P3175" s="34">
        <f>IF(A3175="","",IF(G3175="Standard 15% (Box 1)",ROUND(H3175*Setup!$B$9,2),0))</f>
        <v/>
      </c>
      <c r="Q3175" s="34">
        <f>IF(A3175="","",I3175-P3175)</f>
        <v/>
      </c>
      <c r="R3175" s="23">
        <f>IF(A3175="","",IF(O3175=0,"Outside audit periods; ","")&amp;IF(G3175="","No VAT category; ","")&amp;IF(ABS(Q3175)&gt;Setup!$B$10,"VAT ≠ 15% × net; ","")&amp;IF(AND(F3175="B2B - VAT registered",NOT(AND(LEN(E3175)=15,LEFT(E3175,1)="3",RIGHT(E3175,1)="3",ISNUMBER(--E3175)))),"Invalid/missing customer VAT no; ","")&amp;IF(L3175&lt;&gt;"Yes","Not reported/cleared on FATOORA; ","")&amp;IF(AND(OR(G3175="Zero-rated domestic (Box 3)",G3175="Export (Box 4)"),N3175=""),"Zero-rate/export evidence missing; ","")&amp;IF(AND(C3175="Credit Note",H3175&gt;0),"Credit note should be negative; ","")&amp;IF(AND(C3175="Simplified Tax Invoice",F3175="B2B - VAT registered"),"Simplified invoice issued to VAT-registered B2B; ",""))</f>
        <v/>
      </c>
    </row>
    <row r="3176">
      <c r="A3176" s="17" t="n"/>
      <c r="B3176" s="14" t="n"/>
      <c r="C3176" s="14" t="n"/>
      <c r="D3176" s="14" t="n"/>
      <c r="E3176" s="16" t="n"/>
      <c r="F3176" s="14" t="n"/>
      <c r="G3176" s="14" t="n"/>
      <c r="H3176" s="19" t="n"/>
      <c r="I3176" s="19" t="n"/>
      <c r="J3176" s="34">
        <f>IF(A3176="","",H3176+I3176)</f>
        <v/>
      </c>
      <c r="K3176" s="14" t="n"/>
      <c r="L3176" s="14" t="n"/>
      <c r="M3176" s="14" t="n"/>
      <c r="N3176" s="14" t="n"/>
      <c r="O3176" s="20">
        <f>IF(A3176="","",SUMPRODUCT((A3176&gt;=Setup!$C$19:$C$30)*(A3176&lt;=Setup!$D$19:$D$30)*Setup!$A$19:$A$30))</f>
        <v/>
      </c>
      <c r="P3176" s="34">
        <f>IF(A3176="","",IF(G3176="Standard 15% (Box 1)",ROUND(H3176*Setup!$B$9,2),0))</f>
        <v/>
      </c>
      <c r="Q3176" s="34">
        <f>IF(A3176="","",I3176-P3176)</f>
        <v/>
      </c>
      <c r="R3176" s="23">
        <f>IF(A3176="","",IF(O3176=0,"Outside audit periods; ","")&amp;IF(G3176="","No VAT category; ","")&amp;IF(ABS(Q3176)&gt;Setup!$B$10,"VAT ≠ 15% × net; ","")&amp;IF(AND(F3176="B2B - VAT registered",NOT(AND(LEN(E3176)=15,LEFT(E3176,1)="3",RIGHT(E3176,1)="3",ISNUMBER(--E3176)))),"Invalid/missing customer VAT no; ","")&amp;IF(L3176&lt;&gt;"Yes","Not reported/cleared on FATOORA; ","")&amp;IF(AND(OR(G3176="Zero-rated domestic (Box 3)",G3176="Export (Box 4)"),N3176=""),"Zero-rate/export evidence missing; ","")&amp;IF(AND(C3176="Credit Note",H3176&gt;0),"Credit note should be negative; ","")&amp;IF(AND(C3176="Simplified Tax Invoice",F3176="B2B - VAT registered"),"Simplified invoice issued to VAT-registered B2B; ",""))</f>
        <v/>
      </c>
    </row>
    <row r="3177">
      <c r="A3177" s="17" t="n"/>
      <c r="B3177" s="14" t="n"/>
      <c r="C3177" s="14" t="n"/>
      <c r="D3177" s="14" t="n"/>
      <c r="E3177" s="16" t="n"/>
      <c r="F3177" s="14" t="n"/>
      <c r="G3177" s="14" t="n"/>
      <c r="H3177" s="19" t="n"/>
      <c r="I3177" s="19" t="n"/>
      <c r="J3177" s="34">
        <f>IF(A3177="","",H3177+I3177)</f>
        <v/>
      </c>
      <c r="K3177" s="14" t="n"/>
      <c r="L3177" s="14" t="n"/>
      <c r="M3177" s="14" t="n"/>
      <c r="N3177" s="14" t="n"/>
      <c r="O3177" s="20">
        <f>IF(A3177="","",SUMPRODUCT((A3177&gt;=Setup!$C$19:$C$30)*(A3177&lt;=Setup!$D$19:$D$30)*Setup!$A$19:$A$30))</f>
        <v/>
      </c>
      <c r="P3177" s="34">
        <f>IF(A3177="","",IF(G3177="Standard 15% (Box 1)",ROUND(H3177*Setup!$B$9,2),0))</f>
        <v/>
      </c>
      <c r="Q3177" s="34">
        <f>IF(A3177="","",I3177-P3177)</f>
        <v/>
      </c>
      <c r="R3177" s="23">
        <f>IF(A3177="","",IF(O3177=0,"Outside audit periods; ","")&amp;IF(G3177="","No VAT category; ","")&amp;IF(ABS(Q3177)&gt;Setup!$B$10,"VAT ≠ 15% × net; ","")&amp;IF(AND(F3177="B2B - VAT registered",NOT(AND(LEN(E3177)=15,LEFT(E3177,1)="3",RIGHT(E3177,1)="3",ISNUMBER(--E3177)))),"Invalid/missing customer VAT no; ","")&amp;IF(L3177&lt;&gt;"Yes","Not reported/cleared on FATOORA; ","")&amp;IF(AND(OR(G3177="Zero-rated domestic (Box 3)",G3177="Export (Box 4)"),N3177=""),"Zero-rate/export evidence missing; ","")&amp;IF(AND(C3177="Credit Note",H3177&gt;0),"Credit note should be negative; ","")&amp;IF(AND(C3177="Simplified Tax Invoice",F3177="B2B - VAT registered"),"Simplified invoice issued to VAT-registered B2B; ",""))</f>
        <v/>
      </c>
    </row>
    <row r="3178">
      <c r="A3178" s="17" t="n"/>
      <c r="B3178" s="14" t="n"/>
      <c r="C3178" s="14" t="n"/>
      <c r="D3178" s="14" t="n"/>
      <c r="E3178" s="16" t="n"/>
      <c r="F3178" s="14" t="n"/>
      <c r="G3178" s="14" t="n"/>
      <c r="H3178" s="19" t="n"/>
      <c r="I3178" s="19" t="n"/>
      <c r="J3178" s="34">
        <f>IF(A3178="","",H3178+I3178)</f>
        <v/>
      </c>
      <c r="K3178" s="14" t="n"/>
      <c r="L3178" s="14" t="n"/>
      <c r="M3178" s="14" t="n"/>
      <c r="N3178" s="14" t="n"/>
      <c r="O3178" s="20">
        <f>IF(A3178="","",SUMPRODUCT((A3178&gt;=Setup!$C$19:$C$30)*(A3178&lt;=Setup!$D$19:$D$30)*Setup!$A$19:$A$30))</f>
        <v/>
      </c>
      <c r="P3178" s="34">
        <f>IF(A3178="","",IF(G3178="Standard 15% (Box 1)",ROUND(H3178*Setup!$B$9,2),0))</f>
        <v/>
      </c>
      <c r="Q3178" s="34">
        <f>IF(A3178="","",I3178-P3178)</f>
        <v/>
      </c>
      <c r="R3178" s="23">
        <f>IF(A3178="","",IF(O3178=0,"Outside audit periods; ","")&amp;IF(G3178="","No VAT category; ","")&amp;IF(ABS(Q3178)&gt;Setup!$B$10,"VAT ≠ 15% × net; ","")&amp;IF(AND(F3178="B2B - VAT registered",NOT(AND(LEN(E3178)=15,LEFT(E3178,1)="3",RIGHT(E3178,1)="3",ISNUMBER(--E3178)))),"Invalid/missing customer VAT no; ","")&amp;IF(L3178&lt;&gt;"Yes","Not reported/cleared on FATOORA; ","")&amp;IF(AND(OR(G3178="Zero-rated domestic (Box 3)",G3178="Export (Box 4)"),N3178=""),"Zero-rate/export evidence missing; ","")&amp;IF(AND(C3178="Credit Note",H3178&gt;0),"Credit note should be negative; ","")&amp;IF(AND(C3178="Simplified Tax Invoice",F3178="B2B - VAT registered"),"Simplified invoice issued to VAT-registered B2B; ",""))</f>
        <v/>
      </c>
    </row>
    <row r="3179">
      <c r="A3179" s="17" t="n"/>
      <c r="B3179" s="14" t="n"/>
      <c r="C3179" s="14" t="n"/>
      <c r="D3179" s="14" t="n"/>
      <c r="E3179" s="16" t="n"/>
      <c r="F3179" s="14" t="n"/>
      <c r="G3179" s="14" t="n"/>
      <c r="H3179" s="19" t="n"/>
      <c r="I3179" s="19" t="n"/>
      <c r="J3179" s="34">
        <f>IF(A3179="","",H3179+I3179)</f>
        <v/>
      </c>
      <c r="K3179" s="14" t="n"/>
      <c r="L3179" s="14" t="n"/>
      <c r="M3179" s="14" t="n"/>
      <c r="N3179" s="14" t="n"/>
      <c r="O3179" s="20">
        <f>IF(A3179="","",SUMPRODUCT((A3179&gt;=Setup!$C$19:$C$30)*(A3179&lt;=Setup!$D$19:$D$30)*Setup!$A$19:$A$30))</f>
        <v/>
      </c>
      <c r="P3179" s="34">
        <f>IF(A3179="","",IF(G3179="Standard 15% (Box 1)",ROUND(H3179*Setup!$B$9,2),0))</f>
        <v/>
      </c>
      <c r="Q3179" s="34">
        <f>IF(A3179="","",I3179-P3179)</f>
        <v/>
      </c>
      <c r="R3179" s="23">
        <f>IF(A3179="","",IF(O3179=0,"Outside audit periods; ","")&amp;IF(G3179="","No VAT category; ","")&amp;IF(ABS(Q3179)&gt;Setup!$B$10,"VAT ≠ 15% × net; ","")&amp;IF(AND(F3179="B2B - VAT registered",NOT(AND(LEN(E3179)=15,LEFT(E3179,1)="3",RIGHT(E3179,1)="3",ISNUMBER(--E3179)))),"Invalid/missing customer VAT no; ","")&amp;IF(L3179&lt;&gt;"Yes","Not reported/cleared on FATOORA; ","")&amp;IF(AND(OR(G3179="Zero-rated domestic (Box 3)",G3179="Export (Box 4)"),N3179=""),"Zero-rate/export evidence missing; ","")&amp;IF(AND(C3179="Credit Note",H3179&gt;0),"Credit note should be negative; ","")&amp;IF(AND(C3179="Simplified Tax Invoice",F3179="B2B - VAT registered"),"Simplified invoice issued to VAT-registered B2B; ",""))</f>
        <v/>
      </c>
    </row>
    <row r="3180">
      <c r="A3180" s="17" t="n"/>
      <c r="B3180" s="14" t="n"/>
      <c r="C3180" s="14" t="n"/>
      <c r="D3180" s="14" t="n"/>
      <c r="E3180" s="16" t="n"/>
      <c r="F3180" s="14" t="n"/>
      <c r="G3180" s="14" t="n"/>
      <c r="H3180" s="19" t="n"/>
      <c r="I3180" s="19" t="n"/>
      <c r="J3180" s="34">
        <f>IF(A3180="","",H3180+I3180)</f>
        <v/>
      </c>
      <c r="K3180" s="14" t="n"/>
      <c r="L3180" s="14" t="n"/>
      <c r="M3180" s="14" t="n"/>
      <c r="N3180" s="14" t="n"/>
      <c r="O3180" s="20">
        <f>IF(A3180="","",SUMPRODUCT((A3180&gt;=Setup!$C$19:$C$30)*(A3180&lt;=Setup!$D$19:$D$30)*Setup!$A$19:$A$30))</f>
        <v/>
      </c>
      <c r="P3180" s="34">
        <f>IF(A3180="","",IF(G3180="Standard 15% (Box 1)",ROUND(H3180*Setup!$B$9,2),0))</f>
        <v/>
      </c>
      <c r="Q3180" s="34">
        <f>IF(A3180="","",I3180-P3180)</f>
        <v/>
      </c>
      <c r="R3180" s="23">
        <f>IF(A3180="","",IF(O3180=0,"Outside audit periods; ","")&amp;IF(G3180="","No VAT category; ","")&amp;IF(ABS(Q3180)&gt;Setup!$B$10,"VAT ≠ 15% × net; ","")&amp;IF(AND(F3180="B2B - VAT registered",NOT(AND(LEN(E3180)=15,LEFT(E3180,1)="3",RIGHT(E3180,1)="3",ISNUMBER(--E3180)))),"Invalid/missing customer VAT no; ","")&amp;IF(L3180&lt;&gt;"Yes","Not reported/cleared on FATOORA; ","")&amp;IF(AND(OR(G3180="Zero-rated domestic (Box 3)",G3180="Export (Box 4)"),N3180=""),"Zero-rate/export evidence missing; ","")&amp;IF(AND(C3180="Credit Note",H3180&gt;0),"Credit note should be negative; ","")&amp;IF(AND(C3180="Simplified Tax Invoice",F3180="B2B - VAT registered"),"Simplified invoice issued to VAT-registered B2B; ",""))</f>
        <v/>
      </c>
    </row>
    <row r="3181">
      <c r="A3181" s="17" t="n"/>
      <c r="B3181" s="14" t="n"/>
      <c r="C3181" s="14" t="n"/>
      <c r="D3181" s="14" t="n"/>
      <c r="E3181" s="16" t="n"/>
      <c r="F3181" s="14" t="n"/>
      <c r="G3181" s="14" t="n"/>
      <c r="H3181" s="19" t="n"/>
      <c r="I3181" s="19" t="n"/>
      <c r="J3181" s="34">
        <f>IF(A3181="","",H3181+I3181)</f>
        <v/>
      </c>
      <c r="K3181" s="14" t="n"/>
      <c r="L3181" s="14" t="n"/>
      <c r="M3181" s="14" t="n"/>
      <c r="N3181" s="14" t="n"/>
      <c r="O3181" s="20">
        <f>IF(A3181="","",SUMPRODUCT((A3181&gt;=Setup!$C$19:$C$30)*(A3181&lt;=Setup!$D$19:$D$30)*Setup!$A$19:$A$30))</f>
        <v/>
      </c>
      <c r="P3181" s="34">
        <f>IF(A3181="","",IF(G3181="Standard 15% (Box 1)",ROUND(H3181*Setup!$B$9,2),0))</f>
        <v/>
      </c>
      <c r="Q3181" s="34">
        <f>IF(A3181="","",I3181-P3181)</f>
        <v/>
      </c>
      <c r="R3181" s="23">
        <f>IF(A3181="","",IF(O3181=0,"Outside audit periods; ","")&amp;IF(G3181="","No VAT category; ","")&amp;IF(ABS(Q3181)&gt;Setup!$B$10,"VAT ≠ 15% × net; ","")&amp;IF(AND(F3181="B2B - VAT registered",NOT(AND(LEN(E3181)=15,LEFT(E3181,1)="3",RIGHT(E3181,1)="3",ISNUMBER(--E3181)))),"Invalid/missing customer VAT no; ","")&amp;IF(L3181&lt;&gt;"Yes","Not reported/cleared on FATOORA; ","")&amp;IF(AND(OR(G3181="Zero-rated domestic (Box 3)",G3181="Export (Box 4)"),N3181=""),"Zero-rate/export evidence missing; ","")&amp;IF(AND(C3181="Credit Note",H3181&gt;0),"Credit note should be negative; ","")&amp;IF(AND(C3181="Simplified Tax Invoice",F3181="B2B - VAT registered"),"Simplified invoice issued to VAT-registered B2B; ",""))</f>
        <v/>
      </c>
    </row>
    <row r="3182">
      <c r="A3182" s="17" t="n"/>
      <c r="B3182" s="14" t="n"/>
      <c r="C3182" s="14" t="n"/>
      <c r="D3182" s="14" t="n"/>
      <c r="E3182" s="16" t="n"/>
      <c r="F3182" s="14" t="n"/>
      <c r="G3182" s="14" t="n"/>
      <c r="H3182" s="19" t="n"/>
      <c r="I3182" s="19" t="n"/>
      <c r="J3182" s="34">
        <f>IF(A3182="","",H3182+I3182)</f>
        <v/>
      </c>
      <c r="K3182" s="14" t="n"/>
      <c r="L3182" s="14" t="n"/>
      <c r="M3182" s="14" t="n"/>
      <c r="N3182" s="14" t="n"/>
      <c r="O3182" s="20">
        <f>IF(A3182="","",SUMPRODUCT((A3182&gt;=Setup!$C$19:$C$30)*(A3182&lt;=Setup!$D$19:$D$30)*Setup!$A$19:$A$30))</f>
        <v/>
      </c>
      <c r="P3182" s="34">
        <f>IF(A3182="","",IF(G3182="Standard 15% (Box 1)",ROUND(H3182*Setup!$B$9,2),0))</f>
        <v/>
      </c>
      <c r="Q3182" s="34">
        <f>IF(A3182="","",I3182-P3182)</f>
        <v/>
      </c>
      <c r="R3182" s="23">
        <f>IF(A3182="","",IF(O3182=0,"Outside audit periods; ","")&amp;IF(G3182="","No VAT category; ","")&amp;IF(ABS(Q3182)&gt;Setup!$B$10,"VAT ≠ 15% × net; ","")&amp;IF(AND(F3182="B2B - VAT registered",NOT(AND(LEN(E3182)=15,LEFT(E3182,1)="3",RIGHT(E3182,1)="3",ISNUMBER(--E3182)))),"Invalid/missing customer VAT no; ","")&amp;IF(L3182&lt;&gt;"Yes","Not reported/cleared on FATOORA; ","")&amp;IF(AND(OR(G3182="Zero-rated domestic (Box 3)",G3182="Export (Box 4)"),N3182=""),"Zero-rate/export evidence missing; ","")&amp;IF(AND(C3182="Credit Note",H3182&gt;0),"Credit note should be negative; ","")&amp;IF(AND(C3182="Simplified Tax Invoice",F3182="B2B - VAT registered"),"Simplified invoice issued to VAT-registered B2B; ",""))</f>
        <v/>
      </c>
    </row>
    <row r="3183">
      <c r="A3183" s="17" t="n"/>
      <c r="B3183" s="14" t="n"/>
      <c r="C3183" s="14" t="n"/>
      <c r="D3183" s="14" t="n"/>
      <c r="E3183" s="16" t="n"/>
      <c r="F3183" s="14" t="n"/>
      <c r="G3183" s="14" t="n"/>
      <c r="H3183" s="19" t="n"/>
      <c r="I3183" s="19" t="n"/>
      <c r="J3183" s="34">
        <f>IF(A3183="","",H3183+I3183)</f>
        <v/>
      </c>
      <c r="K3183" s="14" t="n"/>
      <c r="L3183" s="14" t="n"/>
      <c r="M3183" s="14" t="n"/>
      <c r="N3183" s="14" t="n"/>
      <c r="O3183" s="20">
        <f>IF(A3183="","",SUMPRODUCT((A3183&gt;=Setup!$C$19:$C$30)*(A3183&lt;=Setup!$D$19:$D$30)*Setup!$A$19:$A$30))</f>
        <v/>
      </c>
      <c r="P3183" s="34">
        <f>IF(A3183="","",IF(G3183="Standard 15% (Box 1)",ROUND(H3183*Setup!$B$9,2),0))</f>
        <v/>
      </c>
      <c r="Q3183" s="34">
        <f>IF(A3183="","",I3183-P3183)</f>
        <v/>
      </c>
      <c r="R3183" s="23">
        <f>IF(A3183="","",IF(O3183=0,"Outside audit periods; ","")&amp;IF(G3183="","No VAT category; ","")&amp;IF(ABS(Q3183)&gt;Setup!$B$10,"VAT ≠ 15% × net; ","")&amp;IF(AND(F3183="B2B - VAT registered",NOT(AND(LEN(E3183)=15,LEFT(E3183,1)="3",RIGHT(E3183,1)="3",ISNUMBER(--E3183)))),"Invalid/missing customer VAT no; ","")&amp;IF(L3183&lt;&gt;"Yes","Not reported/cleared on FATOORA; ","")&amp;IF(AND(OR(G3183="Zero-rated domestic (Box 3)",G3183="Export (Box 4)"),N3183=""),"Zero-rate/export evidence missing; ","")&amp;IF(AND(C3183="Credit Note",H3183&gt;0),"Credit note should be negative; ","")&amp;IF(AND(C3183="Simplified Tax Invoice",F3183="B2B - VAT registered"),"Simplified invoice issued to VAT-registered B2B; ",""))</f>
        <v/>
      </c>
    </row>
    <row r="3184">
      <c r="A3184" s="17" t="n"/>
      <c r="B3184" s="14" t="n"/>
      <c r="C3184" s="14" t="n"/>
      <c r="D3184" s="14" t="n"/>
      <c r="E3184" s="16" t="n"/>
      <c r="F3184" s="14" t="n"/>
      <c r="G3184" s="14" t="n"/>
      <c r="H3184" s="19" t="n"/>
      <c r="I3184" s="19" t="n"/>
      <c r="J3184" s="34">
        <f>IF(A3184="","",H3184+I3184)</f>
        <v/>
      </c>
      <c r="K3184" s="14" t="n"/>
      <c r="L3184" s="14" t="n"/>
      <c r="M3184" s="14" t="n"/>
      <c r="N3184" s="14" t="n"/>
      <c r="O3184" s="20">
        <f>IF(A3184="","",SUMPRODUCT((A3184&gt;=Setup!$C$19:$C$30)*(A3184&lt;=Setup!$D$19:$D$30)*Setup!$A$19:$A$30))</f>
        <v/>
      </c>
      <c r="P3184" s="34">
        <f>IF(A3184="","",IF(G3184="Standard 15% (Box 1)",ROUND(H3184*Setup!$B$9,2),0))</f>
        <v/>
      </c>
      <c r="Q3184" s="34">
        <f>IF(A3184="","",I3184-P3184)</f>
        <v/>
      </c>
      <c r="R3184" s="23">
        <f>IF(A3184="","",IF(O3184=0,"Outside audit periods; ","")&amp;IF(G3184="","No VAT category; ","")&amp;IF(ABS(Q3184)&gt;Setup!$B$10,"VAT ≠ 15% × net; ","")&amp;IF(AND(F3184="B2B - VAT registered",NOT(AND(LEN(E3184)=15,LEFT(E3184,1)="3",RIGHT(E3184,1)="3",ISNUMBER(--E3184)))),"Invalid/missing customer VAT no; ","")&amp;IF(L3184&lt;&gt;"Yes","Not reported/cleared on FATOORA; ","")&amp;IF(AND(OR(G3184="Zero-rated domestic (Box 3)",G3184="Export (Box 4)"),N3184=""),"Zero-rate/export evidence missing; ","")&amp;IF(AND(C3184="Credit Note",H3184&gt;0),"Credit note should be negative; ","")&amp;IF(AND(C3184="Simplified Tax Invoice",F3184="B2B - VAT registered"),"Simplified invoice issued to VAT-registered B2B; ",""))</f>
        <v/>
      </c>
    </row>
    <row r="3185">
      <c r="A3185" s="17" t="n"/>
      <c r="B3185" s="14" t="n"/>
      <c r="C3185" s="14" t="n"/>
      <c r="D3185" s="14" t="n"/>
      <c r="E3185" s="16" t="n"/>
      <c r="F3185" s="14" t="n"/>
      <c r="G3185" s="14" t="n"/>
      <c r="H3185" s="19" t="n"/>
      <c r="I3185" s="19" t="n"/>
      <c r="J3185" s="34">
        <f>IF(A3185="","",H3185+I3185)</f>
        <v/>
      </c>
      <c r="K3185" s="14" t="n"/>
      <c r="L3185" s="14" t="n"/>
      <c r="M3185" s="14" t="n"/>
      <c r="N3185" s="14" t="n"/>
      <c r="O3185" s="20">
        <f>IF(A3185="","",SUMPRODUCT((A3185&gt;=Setup!$C$19:$C$30)*(A3185&lt;=Setup!$D$19:$D$30)*Setup!$A$19:$A$30))</f>
        <v/>
      </c>
      <c r="P3185" s="34">
        <f>IF(A3185="","",IF(G3185="Standard 15% (Box 1)",ROUND(H3185*Setup!$B$9,2),0))</f>
        <v/>
      </c>
      <c r="Q3185" s="34">
        <f>IF(A3185="","",I3185-P3185)</f>
        <v/>
      </c>
      <c r="R3185" s="23">
        <f>IF(A3185="","",IF(O3185=0,"Outside audit periods; ","")&amp;IF(G3185="","No VAT category; ","")&amp;IF(ABS(Q3185)&gt;Setup!$B$10,"VAT ≠ 15% × net; ","")&amp;IF(AND(F3185="B2B - VAT registered",NOT(AND(LEN(E3185)=15,LEFT(E3185,1)="3",RIGHT(E3185,1)="3",ISNUMBER(--E3185)))),"Invalid/missing customer VAT no; ","")&amp;IF(L3185&lt;&gt;"Yes","Not reported/cleared on FATOORA; ","")&amp;IF(AND(OR(G3185="Zero-rated domestic (Box 3)",G3185="Export (Box 4)"),N3185=""),"Zero-rate/export evidence missing; ","")&amp;IF(AND(C3185="Credit Note",H3185&gt;0),"Credit note should be negative; ","")&amp;IF(AND(C3185="Simplified Tax Invoice",F3185="B2B - VAT registered"),"Simplified invoice issued to VAT-registered B2B; ",""))</f>
        <v/>
      </c>
    </row>
    <row r="3186">
      <c r="A3186" s="17" t="n"/>
      <c r="B3186" s="14" t="n"/>
      <c r="C3186" s="14" t="n"/>
      <c r="D3186" s="14" t="n"/>
      <c r="E3186" s="16" t="n"/>
      <c r="F3186" s="14" t="n"/>
      <c r="G3186" s="14" t="n"/>
      <c r="H3186" s="19" t="n"/>
      <c r="I3186" s="19" t="n"/>
      <c r="J3186" s="34">
        <f>IF(A3186="","",H3186+I3186)</f>
        <v/>
      </c>
      <c r="K3186" s="14" t="n"/>
      <c r="L3186" s="14" t="n"/>
      <c r="M3186" s="14" t="n"/>
      <c r="N3186" s="14" t="n"/>
      <c r="O3186" s="20">
        <f>IF(A3186="","",SUMPRODUCT((A3186&gt;=Setup!$C$19:$C$30)*(A3186&lt;=Setup!$D$19:$D$30)*Setup!$A$19:$A$30))</f>
        <v/>
      </c>
      <c r="P3186" s="34">
        <f>IF(A3186="","",IF(G3186="Standard 15% (Box 1)",ROUND(H3186*Setup!$B$9,2),0))</f>
        <v/>
      </c>
      <c r="Q3186" s="34">
        <f>IF(A3186="","",I3186-P3186)</f>
        <v/>
      </c>
      <c r="R3186" s="23">
        <f>IF(A3186="","",IF(O3186=0,"Outside audit periods; ","")&amp;IF(G3186="","No VAT category; ","")&amp;IF(ABS(Q3186)&gt;Setup!$B$10,"VAT ≠ 15% × net; ","")&amp;IF(AND(F3186="B2B - VAT registered",NOT(AND(LEN(E3186)=15,LEFT(E3186,1)="3",RIGHT(E3186,1)="3",ISNUMBER(--E3186)))),"Invalid/missing customer VAT no; ","")&amp;IF(L3186&lt;&gt;"Yes","Not reported/cleared on FATOORA; ","")&amp;IF(AND(OR(G3186="Zero-rated domestic (Box 3)",G3186="Export (Box 4)"),N3186=""),"Zero-rate/export evidence missing; ","")&amp;IF(AND(C3186="Credit Note",H3186&gt;0),"Credit note should be negative; ","")&amp;IF(AND(C3186="Simplified Tax Invoice",F3186="B2B - VAT registered"),"Simplified invoice issued to VAT-registered B2B; ",""))</f>
        <v/>
      </c>
    </row>
    <row r="3187">
      <c r="A3187" s="17" t="n"/>
      <c r="B3187" s="14" t="n"/>
      <c r="C3187" s="14" t="n"/>
      <c r="D3187" s="14" t="n"/>
      <c r="E3187" s="16" t="n"/>
      <c r="F3187" s="14" t="n"/>
      <c r="G3187" s="14" t="n"/>
      <c r="H3187" s="19" t="n"/>
      <c r="I3187" s="19" t="n"/>
      <c r="J3187" s="34">
        <f>IF(A3187="","",H3187+I3187)</f>
        <v/>
      </c>
      <c r="K3187" s="14" t="n"/>
      <c r="L3187" s="14" t="n"/>
      <c r="M3187" s="14" t="n"/>
      <c r="N3187" s="14" t="n"/>
      <c r="O3187" s="20">
        <f>IF(A3187="","",SUMPRODUCT((A3187&gt;=Setup!$C$19:$C$30)*(A3187&lt;=Setup!$D$19:$D$30)*Setup!$A$19:$A$30))</f>
        <v/>
      </c>
      <c r="P3187" s="34">
        <f>IF(A3187="","",IF(G3187="Standard 15% (Box 1)",ROUND(H3187*Setup!$B$9,2),0))</f>
        <v/>
      </c>
      <c r="Q3187" s="34">
        <f>IF(A3187="","",I3187-P3187)</f>
        <v/>
      </c>
      <c r="R3187" s="23">
        <f>IF(A3187="","",IF(O3187=0,"Outside audit periods; ","")&amp;IF(G3187="","No VAT category; ","")&amp;IF(ABS(Q3187)&gt;Setup!$B$10,"VAT ≠ 15% × net; ","")&amp;IF(AND(F3187="B2B - VAT registered",NOT(AND(LEN(E3187)=15,LEFT(E3187,1)="3",RIGHT(E3187,1)="3",ISNUMBER(--E3187)))),"Invalid/missing customer VAT no; ","")&amp;IF(L3187&lt;&gt;"Yes","Not reported/cleared on FATOORA; ","")&amp;IF(AND(OR(G3187="Zero-rated domestic (Box 3)",G3187="Export (Box 4)"),N3187=""),"Zero-rate/export evidence missing; ","")&amp;IF(AND(C3187="Credit Note",H3187&gt;0),"Credit note should be negative; ","")&amp;IF(AND(C3187="Simplified Tax Invoice",F3187="B2B - VAT registered"),"Simplified invoice issued to VAT-registered B2B; ",""))</f>
        <v/>
      </c>
    </row>
    <row r="3188">
      <c r="A3188" s="17" t="n"/>
      <c r="B3188" s="14" t="n"/>
      <c r="C3188" s="14" t="n"/>
      <c r="D3188" s="14" t="n"/>
      <c r="E3188" s="16" t="n"/>
      <c r="F3188" s="14" t="n"/>
      <c r="G3188" s="14" t="n"/>
      <c r="H3188" s="19" t="n"/>
      <c r="I3188" s="19" t="n"/>
      <c r="J3188" s="34">
        <f>IF(A3188="","",H3188+I3188)</f>
        <v/>
      </c>
      <c r="K3188" s="14" t="n"/>
      <c r="L3188" s="14" t="n"/>
      <c r="M3188" s="14" t="n"/>
      <c r="N3188" s="14" t="n"/>
      <c r="O3188" s="20">
        <f>IF(A3188="","",SUMPRODUCT((A3188&gt;=Setup!$C$19:$C$30)*(A3188&lt;=Setup!$D$19:$D$30)*Setup!$A$19:$A$30))</f>
        <v/>
      </c>
      <c r="P3188" s="34">
        <f>IF(A3188="","",IF(G3188="Standard 15% (Box 1)",ROUND(H3188*Setup!$B$9,2),0))</f>
        <v/>
      </c>
      <c r="Q3188" s="34">
        <f>IF(A3188="","",I3188-P3188)</f>
        <v/>
      </c>
      <c r="R3188" s="23">
        <f>IF(A3188="","",IF(O3188=0,"Outside audit periods; ","")&amp;IF(G3188="","No VAT category; ","")&amp;IF(ABS(Q3188)&gt;Setup!$B$10,"VAT ≠ 15% × net; ","")&amp;IF(AND(F3188="B2B - VAT registered",NOT(AND(LEN(E3188)=15,LEFT(E3188,1)="3",RIGHT(E3188,1)="3",ISNUMBER(--E3188)))),"Invalid/missing customer VAT no; ","")&amp;IF(L3188&lt;&gt;"Yes","Not reported/cleared on FATOORA; ","")&amp;IF(AND(OR(G3188="Zero-rated domestic (Box 3)",G3188="Export (Box 4)"),N3188=""),"Zero-rate/export evidence missing; ","")&amp;IF(AND(C3188="Credit Note",H3188&gt;0),"Credit note should be negative; ","")&amp;IF(AND(C3188="Simplified Tax Invoice",F3188="B2B - VAT registered"),"Simplified invoice issued to VAT-registered B2B; ",""))</f>
        <v/>
      </c>
    </row>
    <row r="3189">
      <c r="A3189" s="17" t="n"/>
      <c r="B3189" s="14" t="n"/>
      <c r="C3189" s="14" t="n"/>
      <c r="D3189" s="14" t="n"/>
      <c r="E3189" s="16" t="n"/>
      <c r="F3189" s="14" t="n"/>
      <c r="G3189" s="14" t="n"/>
      <c r="H3189" s="19" t="n"/>
      <c r="I3189" s="19" t="n"/>
      <c r="J3189" s="34">
        <f>IF(A3189="","",H3189+I3189)</f>
        <v/>
      </c>
      <c r="K3189" s="14" t="n"/>
      <c r="L3189" s="14" t="n"/>
      <c r="M3189" s="14" t="n"/>
      <c r="N3189" s="14" t="n"/>
      <c r="O3189" s="20">
        <f>IF(A3189="","",SUMPRODUCT((A3189&gt;=Setup!$C$19:$C$30)*(A3189&lt;=Setup!$D$19:$D$30)*Setup!$A$19:$A$30))</f>
        <v/>
      </c>
      <c r="P3189" s="34">
        <f>IF(A3189="","",IF(G3189="Standard 15% (Box 1)",ROUND(H3189*Setup!$B$9,2),0))</f>
        <v/>
      </c>
      <c r="Q3189" s="34">
        <f>IF(A3189="","",I3189-P3189)</f>
        <v/>
      </c>
      <c r="R3189" s="23">
        <f>IF(A3189="","",IF(O3189=0,"Outside audit periods; ","")&amp;IF(G3189="","No VAT category; ","")&amp;IF(ABS(Q3189)&gt;Setup!$B$10,"VAT ≠ 15% × net; ","")&amp;IF(AND(F3189="B2B - VAT registered",NOT(AND(LEN(E3189)=15,LEFT(E3189,1)="3",RIGHT(E3189,1)="3",ISNUMBER(--E3189)))),"Invalid/missing customer VAT no; ","")&amp;IF(L3189&lt;&gt;"Yes","Not reported/cleared on FATOORA; ","")&amp;IF(AND(OR(G3189="Zero-rated domestic (Box 3)",G3189="Export (Box 4)"),N3189=""),"Zero-rate/export evidence missing; ","")&amp;IF(AND(C3189="Credit Note",H3189&gt;0),"Credit note should be negative; ","")&amp;IF(AND(C3189="Simplified Tax Invoice",F3189="B2B - VAT registered"),"Simplified invoice issued to VAT-registered B2B; ",""))</f>
        <v/>
      </c>
    </row>
    <row r="3190">
      <c r="A3190" s="17" t="n"/>
      <c r="B3190" s="14" t="n"/>
      <c r="C3190" s="14" t="n"/>
      <c r="D3190" s="14" t="n"/>
      <c r="E3190" s="16" t="n"/>
      <c r="F3190" s="14" t="n"/>
      <c r="G3190" s="14" t="n"/>
      <c r="H3190" s="19" t="n"/>
      <c r="I3190" s="19" t="n"/>
      <c r="J3190" s="34">
        <f>IF(A3190="","",H3190+I3190)</f>
        <v/>
      </c>
      <c r="K3190" s="14" t="n"/>
      <c r="L3190" s="14" t="n"/>
      <c r="M3190" s="14" t="n"/>
      <c r="N3190" s="14" t="n"/>
      <c r="O3190" s="20">
        <f>IF(A3190="","",SUMPRODUCT((A3190&gt;=Setup!$C$19:$C$30)*(A3190&lt;=Setup!$D$19:$D$30)*Setup!$A$19:$A$30))</f>
        <v/>
      </c>
      <c r="P3190" s="34">
        <f>IF(A3190="","",IF(G3190="Standard 15% (Box 1)",ROUND(H3190*Setup!$B$9,2),0))</f>
        <v/>
      </c>
      <c r="Q3190" s="34">
        <f>IF(A3190="","",I3190-P3190)</f>
        <v/>
      </c>
      <c r="R3190" s="23">
        <f>IF(A3190="","",IF(O3190=0,"Outside audit periods; ","")&amp;IF(G3190="","No VAT category; ","")&amp;IF(ABS(Q3190)&gt;Setup!$B$10,"VAT ≠ 15% × net; ","")&amp;IF(AND(F3190="B2B - VAT registered",NOT(AND(LEN(E3190)=15,LEFT(E3190,1)="3",RIGHT(E3190,1)="3",ISNUMBER(--E3190)))),"Invalid/missing customer VAT no; ","")&amp;IF(L3190&lt;&gt;"Yes","Not reported/cleared on FATOORA; ","")&amp;IF(AND(OR(G3190="Zero-rated domestic (Box 3)",G3190="Export (Box 4)"),N3190=""),"Zero-rate/export evidence missing; ","")&amp;IF(AND(C3190="Credit Note",H3190&gt;0),"Credit note should be negative; ","")&amp;IF(AND(C3190="Simplified Tax Invoice",F3190="B2B - VAT registered"),"Simplified invoice issued to VAT-registered B2B; ",""))</f>
        <v/>
      </c>
    </row>
    <row r="3191">
      <c r="A3191" s="17" t="n"/>
      <c r="B3191" s="14" t="n"/>
      <c r="C3191" s="14" t="n"/>
      <c r="D3191" s="14" t="n"/>
      <c r="E3191" s="16" t="n"/>
      <c r="F3191" s="14" t="n"/>
      <c r="G3191" s="14" t="n"/>
      <c r="H3191" s="19" t="n"/>
      <c r="I3191" s="19" t="n"/>
      <c r="J3191" s="34">
        <f>IF(A3191="","",H3191+I3191)</f>
        <v/>
      </c>
      <c r="K3191" s="14" t="n"/>
      <c r="L3191" s="14" t="n"/>
      <c r="M3191" s="14" t="n"/>
      <c r="N3191" s="14" t="n"/>
      <c r="O3191" s="20">
        <f>IF(A3191="","",SUMPRODUCT((A3191&gt;=Setup!$C$19:$C$30)*(A3191&lt;=Setup!$D$19:$D$30)*Setup!$A$19:$A$30))</f>
        <v/>
      </c>
      <c r="P3191" s="34">
        <f>IF(A3191="","",IF(G3191="Standard 15% (Box 1)",ROUND(H3191*Setup!$B$9,2),0))</f>
        <v/>
      </c>
      <c r="Q3191" s="34">
        <f>IF(A3191="","",I3191-P3191)</f>
        <v/>
      </c>
      <c r="R3191" s="23">
        <f>IF(A3191="","",IF(O3191=0,"Outside audit periods; ","")&amp;IF(G3191="","No VAT category; ","")&amp;IF(ABS(Q3191)&gt;Setup!$B$10,"VAT ≠ 15% × net; ","")&amp;IF(AND(F3191="B2B - VAT registered",NOT(AND(LEN(E3191)=15,LEFT(E3191,1)="3",RIGHT(E3191,1)="3",ISNUMBER(--E3191)))),"Invalid/missing customer VAT no; ","")&amp;IF(L3191&lt;&gt;"Yes","Not reported/cleared on FATOORA; ","")&amp;IF(AND(OR(G3191="Zero-rated domestic (Box 3)",G3191="Export (Box 4)"),N3191=""),"Zero-rate/export evidence missing; ","")&amp;IF(AND(C3191="Credit Note",H3191&gt;0),"Credit note should be negative; ","")&amp;IF(AND(C3191="Simplified Tax Invoice",F3191="B2B - VAT registered"),"Simplified invoice issued to VAT-registered B2B; ",""))</f>
        <v/>
      </c>
    </row>
    <row r="3192">
      <c r="A3192" s="17" t="n"/>
      <c r="B3192" s="14" t="n"/>
      <c r="C3192" s="14" t="n"/>
      <c r="D3192" s="14" t="n"/>
      <c r="E3192" s="16" t="n"/>
      <c r="F3192" s="14" t="n"/>
      <c r="G3192" s="14" t="n"/>
      <c r="H3192" s="19" t="n"/>
      <c r="I3192" s="19" t="n"/>
      <c r="J3192" s="34">
        <f>IF(A3192="","",H3192+I3192)</f>
        <v/>
      </c>
      <c r="K3192" s="14" t="n"/>
      <c r="L3192" s="14" t="n"/>
      <c r="M3192" s="14" t="n"/>
      <c r="N3192" s="14" t="n"/>
      <c r="O3192" s="20">
        <f>IF(A3192="","",SUMPRODUCT((A3192&gt;=Setup!$C$19:$C$30)*(A3192&lt;=Setup!$D$19:$D$30)*Setup!$A$19:$A$30))</f>
        <v/>
      </c>
      <c r="P3192" s="34">
        <f>IF(A3192="","",IF(G3192="Standard 15% (Box 1)",ROUND(H3192*Setup!$B$9,2),0))</f>
        <v/>
      </c>
      <c r="Q3192" s="34">
        <f>IF(A3192="","",I3192-P3192)</f>
        <v/>
      </c>
      <c r="R3192" s="23">
        <f>IF(A3192="","",IF(O3192=0,"Outside audit periods; ","")&amp;IF(G3192="","No VAT category; ","")&amp;IF(ABS(Q3192)&gt;Setup!$B$10,"VAT ≠ 15% × net; ","")&amp;IF(AND(F3192="B2B - VAT registered",NOT(AND(LEN(E3192)=15,LEFT(E3192,1)="3",RIGHT(E3192,1)="3",ISNUMBER(--E3192)))),"Invalid/missing customer VAT no; ","")&amp;IF(L3192&lt;&gt;"Yes","Not reported/cleared on FATOORA; ","")&amp;IF(AND(OR(G3192="Zero-rated domestic (Box 3)",G3192="Export (Box 4)"),N3192=""),"Zero-rate/export evidence missing; ","")&amp;IF(AND(C3192="Credit Note",H3192&gt;0),"Credit note should be negative; ","")&amp;IF(AND(C3192="Simplified Tax Invoice",F3192="B2B - VAT registered"),"Simplified invoice issued to VAT-registered B2B; ",""))</f>
        <v/>
      </c>
    </row>
    <row r="3193">
      <c r="A3193" s="17" t="n"/>
      <c r="B3193" s="14" t="n"/>
      <c r="C3193" s="14" t="n"/>
      <c r="D3193" s="14" t="n"/>
      <c r="E3193" s="16" t="n"/>
      <c r="F3193" s="14" t="n"/>
      <c r="G3193" s="14" t="n"/>
      <c r="H3193" s="19" t="n"/>
      <c r="I3193" s="19" t="n"/>
      <c r="J3193" s="34">
        <f>IF(A3193="","",H3193+I3193)</f>
        <v/>
      </c>
      <c r="K3193" s="14" t="n"/>
      <c r="L3193" s="14" t="n"/>
      <c r="M3193" s="14" t="n"/>
      <c r="N3193" s="14" t="n"/>
      <c r="O3193" s="20">
        <f>IF(A3193="","",SUMPRODUCT((A3193&gt;=Setup!$C$19:$C$30)*(A3193&lt;=Setup!$D$19:$D$30)*Setup!$A$19:$A$30))</f>
        <v/>
      </c>
      <c r="P3193" s="34">
        <f>IF(A3193="","",IF(G3193="Standard 15% (Box 1)",ROUND(H3193*Setup!$B$9,2),0))</f>
        <v/>
      </c>
      <c r="Q3193" s="34">
        <f>IF(A3193="","",I3193-P3193)</f>
        <v/>
      </c>
      <c r="R3193" s="23">
        <f>IF(A3193="","",IF(O3193=0,"Outside audit periods; ","")&amp;IF(G3193="","No VAT category; ","")&amp;IF(ABS(Q3193)&gt;Setup!$B$10,"VAT ≠ 15% × net; ","")&amp;IF(AND(F3193="B2B - VAT registered",NOT(AND(LEN(E3193)=15,LEFT(E3193,1)="3",RIGHT(E3193,1)="3",ISNUMBER(--E3193)))),"Invalid/missing customer VAT no; ","")&amp;IF(L3193&lt;&gt;"Yes","Not reported/cleared on FATOORA; ","")&amp;IF(AND(OR(G3193="Zero-rated domestic (Box 3)",G3193="Export (Box 4)"),N3193=""),"Zero-rate/export evidence missing; ","")&amp;IF(AND(C3193="Credit Note",H3193&gt;0),"Credit note should be negative; ","")&amp;IF(AND(C3193="Simplified Tax Invoice",F3193="B2B - VAT registered"),"Simplified invoice issued to VAT-registered B2B; ",""))</f>
        <v/>
      </c>
    </row>
    <row r="3194">
      <c r="A3194" s="17" t="n"/>
      <c r="B3194" s="14" t="n"/>
      <c r="C3194" s="14" t="n"/>
      <c r="D3194" s="14" t="n"/>
      <c r="E3194" s="16" t="n"/>
      <c r="F3194" s="14" t="n"/>
      <c r="G3194" s="14" t="n"/>
      <c r="H3194" s="19" t="n"/>
      <c r="I3194" s="19" t="n"/>
      <c r="J3194" s="34">
        <f>IF(A3194="","",H3194+I3194)</f>
        <v/>
      </c>
      <c r="K3194" s="14" t="n"/>
      <c r="L3194" s="14" t="n"/>
      <c r="M3194" s="14" t="n"/>
      <c r="N3194" s="14" t="n"/>
      <c r="O3194" s="20">
        <f>IF(A3194="","",SUMPRODUCT((A3194&gt;=Setup!$C$19:$C$30)*(A3194&lt;=Setup!$D$19:$D$30)*Setup!$A$19:$A$30))</f>
        <v/>
      </c>
      <c r="P3194" s="34">
        <f>IF(A3194="","",IF(G3194="Standard 15% (Box 1)",ROUND(H3194*Setup!$B$9,2),0))</f>
        <v/>
      </c>
      <c r="Q3194" s="34">
        <f>IF(A3194="","",I3194-P3194)</f>
        <v/>
      </c>
      <c r="R3194" s="23">
        <f>IF(A3194="","",IF(O3194=0,"Outside audit periods; ","")&amp;IF(G3194="","No VAT category; ","")&amp;IF(ABS(Q3194)&gt;Setup!$B$10,"VAT ≠ 15% × net; ","")&amp;IF(AND(F3194="B2B - VAT registered",NOT(AND(LEN(E3194)=15,LEFT(E3194,1)="3",RIGHT(E3194,1)="3",ISNUMBER(--E3194)))),"Invalid/missing customer VAT no; ","")&amp;IF(L3194&lt;&gt;"Yes","Not reported/cleared on FATOORA; ","")&amp;IF(AND(OR(G3194="Zero-rated domestic (Box 3)",G3194="Export (Box 4)"),N3194=""),"Zero-rate/export evidence missing; ","")&amp;IF(AND(C3194="Credit Note",H3194&gt;0),"Credit note should be negative; ","")&amp;IF(AND(C3194="Simplified Tax Invoice",F3194="B2B - VAT registered"),"Simplified invoice issued to VAT-registered B2B; ",""))</f>
        <v/>
      </c>
    </row>
    <row r="3195">
      <c r="A3195" s="17" t="n"/>
      <c r="B3195" s="14" t="n"/>
      <c r="C3195" s="14" t="n"/>
      <c r="D3195" s="14" t="n"/>
      <c r="E3195" s="16" t="n"/>
      <c r="F3195" s="14" t="n"/>
      <c r="G3195" s="14" t="n"/>
      <c r="H3195" s="19" t="n"/>
      <c r="I3195" s="19" t="n"/>
      <c r="J3195" s="34">
        <f>IF(A3195="","",H3195+I3195)</f>
        <v/>
      </c>
      <c r="K3195" s="14" t="n"/>
      <c r="L3195" s="14" t="n"/>
      <c r="M3195" s="14" t="n"/>
      <c r="N3195" s="14" t="n"/>
      <c r="O3195" s="20">
        <f>IF(A3195="","",SUMPRODUCT((A3195&gt;=Setup!$C$19:$C$30)*(A3195&lt;=Setup!$D$19:$D$30)*Setup!$A$19:$A$30))</f>
        <v/>
      </c>
      <c r="P3195" s="34">
        <f>IF(A3195="","",IF(G3195="Standard 15% (Box 1)",ROUND(H3195*Setup!$B$9,2),0))</f>
        <v/>
      </c>
      <c r="Q3195" s="34">
        <f>IF(A3195="","",I3195-P3195)</f>
        <v/>
      </c>
      <c r="R3195" s="23">
        <f>IF(A3195="","",IF(O3195=0,"Outside audit periods; ","")&amp;IF(G3195="","No VAT category; ","")&amp;IF(ABS(Q3195)&gt;Setup!$B$10,"VAT ≠ 15% × net; ","")&amp;IF(AND(F3195="B2B - VAT registered",NOT(AND(LEN(E3195)=15,LEFT(E3195,1)="3",RIGHT(E3195,1)="3",ISNUMBER(--E3195)))),"Invalid/missing customer VAT no; ","")&amp;IF(L3195&lt;&gt;"Yes","Not reported/cleared on FATOORA; ","")&amp;IF(AND(OR(G3195="Zero-rated domestic (Box 3)",G3195="Export (Box 4)"),N3195=""),"Zero-rate/export evidence missing; ","")&amp;IF(AND(C3195="Credit Note",H3195&gt;0),"Credit note should be negative; ","")&amp;IF(AND(C3195="Simplified Tax Invoice",F3195="B2B - VAT registered"),"Simplified invoice issued to VAT-registered B2B; ",""))</f>
        <v/>
      </c>
    </row>
    <row r="3196">
      <c r="A3196" s="17" t="n"/>
      <c r="B3196" s="14" t="n"/>
      <c r="C3196" s="14" t="n"/>
      <c r="D3196" s="14" t="n"/>
      <c r="E3196" s="16" t="n"/>
      <c r="F3196" s="14" t="n"/>
      <c r="G3196" s="14" t="n"/>
      <c r="H3196" s="19" t="n"/>
      <c r="I3196" s="19" t="n"/>
      <c r="J3196" s="34">
        <f>IF(A3196="","",H3196+I3196)</f>
        <v/>
      </c>
      <c r="K3196" s="14" t="n"/>
      <c r="L3196" s="14" t="n"/>
      <c r="M3196" s="14" t="n"/>
      <c r="N3196" s="14" t="n"/>
      <c r="O3196" s="20">
        <f>IF(A3196="","",SUMPRODUCT((A3196&gt;=Setup!$C$19:$C$30)*(A3196&lt;=Setup!$D$19:$D$30)*Setup!$A$19:$A$30))</f>
        <v/>
      </c>
      <c r="P3196" s="34">
        <f>IF(A3196="","",IF(G3196="Standard 15% (Box 1)",ROUND(H3196*Setup!$B$9,2),0))</f>
        <v/>
      </c>
      <c r="Q3196" s="34">
        <f>IF(A3196="","",I3196-P3196)</f>
        <v/>
      </c>
      <c r="R3196" s="23">
        <f>IF(A3196="","",IF(O3196=0,"Outside audit periods; ","")&amp;IF(G3196="","No VAT category; ","")&amp;IF(ABS(Q3196)&gt;Setup!$B$10,"VAT ≠ 15% × net; ","")&amp;IF(AND(F3196="B2B - VAT registered",NOT(AND(LEN(E3196)=15,LEFT(E3196,1)="3",RIGHT(E3196,1)="3",ISNUMBER(--E3196)))),"Invalid/missing customer VAT no; ","")&amp;IF(L3196&lt;&gt;"Yes","Not reported/cleared on FATOORA; ","")&amp;IF(AND(OR(G3196="Zero-rated domestic (Box 3)",G3196="Export (Box 4)"),N3196=""),"Zero-rate/export evidence missing; ","")&amp;IF(AND(C3196="Credit Note",H3196&gt;0),"Credit note should be negative; ","")&amp;IF(AND(C3196="Simplified Tax Invoice",F3196="B2B - VAT registered"),"Simplified invoice issued to VAT-registered B2B; ",""))</f>
        <v/>
      </c>
    </row>
    <row r="3197">
      <c r="A3197" s="17" t="n"/>
      <c r="B3197" s="14" t="n"/>
      <c r="C3197" s="14" t="n"/>
      <c r="D3197" s="14" t="n"/>
      <c r="E3197" s="16" t="n"/>
      <c r="F3197" s="14" t="n"/>
      <c r="G3197" s="14" t="n"/>
      <c r="H3197" s="19" t="n"/>
      <c r="I3197" s="19" t="n"/>
      <c r="J3197" s="34">
        <f>IF(A3197="","",H3197+I3197)</f>
        <v/>
      </c>
      <c r="K3197" s="14" t="n"/>
      <c r="L3197" s="14" t="n"/>
      <c r="M3197" s="14" t="n"/>
      <c r="N3197" s="14" t="n"/>
      <c r="O3197" s="20">
        <f>IF(A3197="","",SUMPRODUCT((A3197&gt;=Setup!$C$19:$C$30)*(A3197&lt;=Setup!$D$19:$D$30)*Setup!$A$19:$A$30))</f>
        <v/>
      </c>
      <c r="P3197" s="34">
        <f>IF(A3197="","",IF(G3197="Standard 15% (Box 1)",ROUND(H3197*Setup!$B$9,2),0))</f>
        <v/>
      </c>
      <c r="Q3197" s="34">
        <f>IF(A3197="","",I3197-P3197)</f>
        <v/>
      </c>
      <c r="R3197" s="23">
        <f>IF(A3197="","",IF(O3197=0,"Outside audit periods; ","")&amp;IF(G3197="","No VAT category; ","")&amp;IF(ABS(Q3197)&gt;Setup!$B$10,"VAT ≠ 15% × net; ","")&amp;IF(AND(F3197="B2B - VAT registered",NOT(AND(LEN(E3197)=15,LEFT(E3197,1)="3",RIGHT(E3197,1)="3",ISNUMBER(--E3197)))),"Invalid/missing customer VAT no; ","")&amp;IF(L3197&lt;&gt;"Yes","Not reported/cleared on FATOORA; ","")&amp;IF(AND(OR(G3197="Zero-rated domestic (Box 3)",G3197="Export (Box 4)"),N3197=""),"Zero-rate/export evidence missing; ","")&amp;IF(AND(C3197="Credit Note",H3197&gt;0),"Credit note should be negative; ","")&amp;IF(AND(C3197="Simplified Tax Invoice",F3197="B2B - VAT registered"),"Simplified invoice issued to VAT-registered B2B; ",""))</f>
        <v/>
      </c>
    </row>
    <row r="3198">
      <c r="A3198" s="17" t="n"/>
      <c r="B3198" s="14" t="n"/>
      <c r="C3198" s="14" t="n"/>
      <c r="D3198" s="14" t="n"/>
      <c r="E3198" s="16" t="n"/>
      <c r="F3198" s="14" t="n"/>
      <c r="G3198" s="14" t="n"/>
      <c r="H3198" s="19" t="n"/>
      <c r="I3198" s="19" t="n"/>
      <c r="J3198" s="34">
        <f>IF(A3198="","",H3198+I3198)</f>
        <v/>
      </c>
      <c r="K3198" s="14" t="n"/>
      <c r="L3198" s="14" t="n"/>
      <c r="M3198" s="14" t="n"/>
      <c r="N3198" s="14" t="n"/>
      <c r="O3198" s="20">
        <f>IF(A3198="","",SUMPRODUCT((A3198&gt;=Setup!$C$19:$C$30)*(A3198&lt;=Setup!$D$19:$D$30)*Setup!$A$19:$A$30))</f>
        <v/>
      </c>
      <c r="P3198" s="34">
        <f>IF(A3198="","",IF(G3198="Standard 15% (Box 1)",ROUND(H3198*Setup!$B$9,2),0))</f>
        <v/>
      </c>
      <c r="Q3198" s="34">
        <f>IF(A3198="","",I3198-P3198)</f>
        <v/>
      </c>
      <c r="R3198" s="23">
        <f>IF(A3198="","",IF(O3198=0,"Outside audit periods; ","")&amp;IF(G3198="","No VAT category; ","")&amp;IF(ABS(Q3198)&gt;Setup!$B$10,"VAT ≠ 15% × net; ","")&amp;IF(AND(F3198="B2B - VAT registered",NOT(AND(LEN(E3198)=15,LEFT(E3198,1)="3",RIGHT(E3198,1)="3",ISNUMBER(--E3198)))),"Invalid/missing customer VAT no; ","")&amp;IF(L3198&lt;&gt;"Yes","Not reported/cleared on FATOORA; ","")&amp;IF(AND(OR(G3198="Zero-rated domestic (Box 3)",G3198="Export (Box 4)"),N3198=""),"Zero-rate/export evidence missing; ","")&amp;IF(AND(C3198="Credit Note",H3198&gt;0),"Credit note should be negative; ","")&amp;IF(AND(C3198="Simplified Tax Invoice",F3198="B2B - VAT registered"),"Simplified invoice issued to VAT-registered B2B; ",""))</f>
        <v/>
      </c>
    </row>
    <row r="3199">
      <c r="A3199" s="17" t="n"/>
      <c r="B3199" s="14" t="n"/>
      <c r="C3199" s="14" t="n"/>
      <c r="D3199" s="14" t="n"/>
      <c r="E3199" s="16" t="n"/>
      <c r="F3199" s="14" t="n"/>
      <c r="G3199" s="14" t="n"/>
      <c r="H3199" s="19" t="n"/>
      <c r="I3199" s="19" t="n"/>
      <c r="J3199" s="34">
        <f>IF(A3199="","",H3199+I3199)</f>
        <v/>
      </c>
      <c r="K3199" s="14" t="n"/>
      <c r="L3199" s="14" t="n"/>
      <c r="M3199" s="14" t="n"/>
      <c r="N3199" s="14" t="n"/>
      <c r="O3199" s="20">
        <f>IF(A3199="","",SUMPRODUCT((A3199&gt;=Setup!$C$19:$C$30)*(A3199&lt;=Setup!$D$19:$D$30)*Setup!$A$19:$A$30))</f>
        <v/>
      </c>
      <c r="P3199" s="34">
        <f>IF(A3199="","",IF(G3199="Standard 15% (Box 1)",ROUND(H3199*Setup!$B$9,2),0))</f>
        <v/>
      </c>
      <c r="Q3199" s="34">
        <f>IF(A3199="","",I3199-P3199)</f>
        <v/>
      </c>
      <c r="R3199" s="23">
        <f>IF(A3199="","",IF(O3199=0,"Outside audit periods; ","")&amp;IF(G3199="","No VAT category; ","")&amp;IF(ABS(Q3199)&gt;Setup!$B$10,"VAT ≠ 15% × net; ","")&amp;IF(AND(F3199="B2B - VAT registered",NOT(AND(LEN(E3199)=15,LEFT(E3199,1)="3",RIGHT(E3199,1)="3",ISNUMBER(--E3199)))),"Invalid/missing customer VAT no; ","")&amp;IF(L3199&lt;&gt;"Yes","Not reported/cleared on FATOORA; ","")&amp;IF(AND(OR(G3199="Zero-rated domestic (Box 3)",G3199="Export (Box 4)"),N3199=""),"Zero-rate/export evidence missing; ","")&amp;IF(AND(C3199="Credit Note",H3199&gt;0),"Credit note should be negative; ","")&amp;IF(AND(C3199="Simplified Tax Invoice",F3199="B2B - VAT registered"),"Simplified invoice issued to VAT-registered B2B; ",""))</f>
        <v/>
      </c>
    </row>
    <row r="3200">
      <c r="A3200" s="17" t="n"/>
      <c r="B3200" s="14" t="n"/>
      <c r="C3200" s="14" t="n"/>
      <c r="D3200" s="14" t="n"/>
      <c r="E3200" s="16" t="n"/>
      <c r="F3200" s="14" t="n"/>
      <c r="G3200" s="14" t="n"/>
      <c r="H3200" s="19" t="n"/>
      <c r="I3200" s="19" t="n"/>
      <c r="J3200" s="34">
        <f>IF(A3200="","",H3200+I3200)</f>
        <v/>
      </c>
      <c r="K3200" s="14" t="n"/>
      <c r="L3200" s="14" t="n"/>
      <c r="M3200" s="14" t="n"/>
      <c r="N3200" s="14" t="n"/>
      <c r="O3200" s="20">
        <f>IF(A3200="","",SUMPRODUCT((A3200&gt;=Setup!$C$19:$C$30)*(A3200&lt;=Setup!$D$19:$D$30)*Setup!$A$19:$A$30))</f>
        <v/>
      </c>
      <c r="P3200" s="34">
        <f>IF(A3200="","",IF(G3200="Standard 15% (Box 1)",ROUND(H3200*Setup!$B$9,2),0))</f>
        <v/>
      </c>
      <c r="Q3200" s="34">
        <f>IF(A3200="","",I3200-P3200)</f>
        <v/>
      </c>
      <c r="R3200" s="23">
        <f>IF(A3200="","",IF(O3200=0,"Outside audit periods; ","")&amp;IF(G3200="","No VAT category; ","")&amp;IF(ABS(Q3200)&gt;Setup!$B$10,"VAT ≠ 15% × net; ","")&amp;IF(AND(F3200="B2B - VAT registered",NOT(AND(LEN(E3200)=15,LEFT(E3200,1)="3",RIGHT(E3200,1)="3",ISNUMBER(--E3200)))),"Invalid/missing customer VAT no; ","")&amp;IF(L3200&lt;&gt;"Yes","Not reported/cleared on FATOORA; ","")&amp;IF(AND(OR(G3200="Zero-rated domestic (Box 3)",G3200="Export (Box 4)"),N3200=""),"Zero-rate/export evidence missing; ","")&amp;IF(AND(C3200="Credit Note",H3200&gt;0),"Credit note should be negative; ","")&amp;IF(AND(C3200="Simplified Tax Invoice",F3200="B2B - VAT registered"),"Simplified invoice issued to VAT-registered B2B; ",""))</f>
        <v/>
      </c>
    </row>
    <row r="3201">
      <c r="A3201" s="17" t="n"/>
      <c r="B3201" s="14" t="n"/>
      <c r="C3201" s="14" t="n"/>
      <c r="D3201" s="14" t="n"/>
      <c r="E3201" s="16" t="n"/>
      <c r="F3201" s="14" t="n"/>
      <c r="G3201" s="14" t="n"/>
      <c r="H3201" s="19" t="n"/>
      <c r="I3201" s="19" t="n"/>
      <c r="J3201" s="34">
        <f>IF(A3201="","",H3201+I3201)</f>
        <v/>
      </c>
      <c r="K3201" s="14" t="n"/>
      <c r="L3201" s="14" t="n"/>
      <c r="M3201" s="14" t="n"/>
      <c r="N3201" s="14" t="n"/>
      <c r="O3201" s="20">
        <f>IF(A3201="","",SUMPRODUCT((A3201&gt;=Setup!$C$19:$C$30)*(A3201&lt;=Setup!$D$19:$D$30)*Setup!$A$19:$A$30))</f>
        <v/>
      </c>
      <c r="P3201" s="34">
        <f>IF(A3201="","",IF(G3201="Standard 15% (Box 1)",ROUND(H3201*Setup!$B$9,2),0))</f>
        <v/>
      </c>
      <c r="Q3201" s="34">
        <f>IF(A3201="","",I3201-P3201)</f>
        <v/>
      </c>
      <c r="R3201" s="23">
        <f>IF(A3201="","",IF(O3201=0,"Outside audit periods; ","")&amp;IF(G3201="","No VAT category; ","")&amp;IF(ABS(Q3201)&gt;Setup!$B$10,"VAT ≠ 15% × net; ","")&amp;IF(AND(F3201="B2B - VAT registered",NOT(AND(LEN(E3201)=15,LEFT(E3201,1)="3",RIGHT(E3201,1)="3",ISNUMBER(--E3201)))),"Invalid/missing customer VAT no; ","")&amp;IF(L3201&lt;&gt;"Yes","Not reported/cleared on FATOORA; ","")&amp;IF(AND(OR(G3201="Zero-rated domestic (Box 3)",G3201="Export (Box 4)"),N3201=""),"Zero-rate/export evidence missing; ","")&amp;IF(AND(C3201="Credit Note",H3201&gt;0),"Credit note should be negative; ","")&amp;IF(AND(C3201="Simplified Tax Invoice",F3201="B2B - VAT registered"),"Simplified invoice issued to VAT-registered B2B; ",""))</f>
        <v/>
      </c>
    </row>
    <row r="3202">
      <c r="A3202" s="17" t="n"/>
      <c r="B3202" s="14" t="n"/>
      <c r="C3202" s="14" t="n"/>
      <c r="D3202" s="14" t="n"/>
      <c r="E3202" s="16" t="n"/>
      <c r="F3202" s="14" t="n"/>
      <c r="G3202" s="14" t="n"/>
      <c r="H3202" s="19" t="n"/>
      <c r="I3202" s="19" t="n"/>
      <c r="J3202" s="34">
        <f>IF(A3202="","",H3202+I3202)</f>
        <v/>
      </c>
      <c r="K3202" s="14" t="n"/>
      <c r="L3202" s="14" t="n"/>
      <c r="M3202" s="14" t="n"/>
      <c r="N3202" s="14" t="n"/>
      <c r="O3202" s="20">
        <f>IF(A3202="","",SUMPRODUCT((A3202&gt;=Setup!$C$19:$C$30)*(A3202&lt;=Setup!$D$19:$D$30)*Setup!$A$19:$A$30))</f>
        <v/>
      </c>
      <c r="P3202" s="34">
        <f>IF(A3202="","",IF(G3202="Standard 15% (Box 1)",ROUND(H3202*Setup!$B$9,2),0))</f>
        <v/>
      </c>
      <c r="Q3202" s="34">
        <f>IF(A3202="","",I3202-P3202)</f>
        <v/>
      </c>
      <c r="R3202" s="23">
        <f>IF(A3202="","",IF(O3202=0,"Outside audit periods; ","")&amp;IF(G3202="","No VAT category; ","")&amp;IF(ABS(Q3202)&gt;Setup!$B$10,"VAT ≠ 15% × net; ","")&amp;IF(AND(F3202="B2B - VAT registered",NOT(AND(LEN(E3202)=15,LEFT(E3202,1)="3",RIGHT(E3202,1)="3",ISNUMBER(--E3202)))),"Invalid/missing customer VAT no; ","")&amp;IF(L3202&lt;&gt;"Yes","Not reported/cleared on FATOORA; ","")&amp;IF(AND(OR(G3202="Zero-rated domestic (Box 3)",G3202="Export (Box 4)"),N3202=""),"Zero-rate/export evidence missing; ","")&amp;IF(AND(C3202="Credit Note",H3202&gt;0),"Credit note should be negative; ","")&amp;IF(AND(C3202="Simplified Tax Invoice",F3202="B2B - VAT registered"),"Simplified invoice issued to VAT-registered B2B; ",""))</f>
        <v/>
      </c>
    </row>
    <row r="3203">
      <c r="A3203" s="17" t="n"/>
      <c r="B3203" s="14" t="n"/>
      <c r="C3203" s="14" t="n"/>
      <c r="D3203" s="14" t="n"/>
      <c r="E3203" s="16" t="n"/>
      <c r="F3203" s="14" t="n"/>
      <c r="G3203" s="14" t="n"/>
      <c r="H3203" s="19" t="n"/>
      <c r="I3203" s="19" t="n"/>
      <c r="J3203" s="34">
        <f>IF(A3203="","",H3203+I3203)</f>
        <v/>
      </c>
      <c r="K3203" s="14" t="n"/>
      <c r="L3203" s="14" t="n"/>
      <c r="M3203" s="14" t="n"/>
      <c r="N3203" s="14" t="n"/>
      <c r="O3203" s="20">
        <f>IF(A3203="","",SUMPRODUCT((A3203&gt;=Setup!$C$19:$C$30)*(A3203&lt;=Setup!$D$19:$D$30)*Setup!$A$19:$A$30))</f>
        <v/>
      </c>
      <c r="P3203" s="34">
        <f>IF(A3203="","",IF(G3203="Standard 15% (Box 1)",ROUND(H3203*Setup!$B$9,2),0))</f>
        <v/>
      </c>
      <c r="Q3203" s="34">
        <f>IF(A3203="","",I3203-P3203)</f>
        <v/>
      </c>
      <c r="R3203" s="23">
        <f>IF(A3203="","",IF(O3203=0,"Outside audit periods; ","")&amp;IF(G3203="","No VAT category; ","")&amp;IF(ABS(Q3203)&gt;Setup!$B$10,"VAT ≠ 15% × net; ","")&amp;IF(AND(F3203="B2B - VAT registered",NOT(AND(LEN(E3203)=15,LEFT(E3203,1)="3",RIGHT(E3203,1)="3",ISNUMBER(--E3203)))),"Invalid/missing customer VAT no; ","")&amp;IF(L3203&lt;&gt;"Yes","Not reported/cleared on FATOORA; ","")&amp;IF(AND(OR(G3203="Zero-rated domestic (Box 3)",G3203="Export (Box 4)"),N3203=""),"Zero-rate/export evidence missing; ","")&amp;IF(AND(C3203="Credit Note",H3203&gt;0),"Credit note should be negative; ","")&amp;IF(AND(C3203="Simplified Tax Invoice",F3203="B2B - VAT registered"),"Simplified invoice issued to VAT-registered B2B; ",""))</f>
        <v/>
      </c>
    </row>
    <row r="3204">
      <c r="A3204" s="17" t="n"/>
      <c r="B3204" s="14" t="n"/>
      <c r="C3204" s="14" t="n"/>
      <c r="D3204" s="14" t="n"/>
      <c r="E3204" s="16" t="n"/>
      <c r="F3204" s="14" t="n"/>
      <c r="G3204" s="14" t="n"/>
      <c r="H3204" s="19" t="n"/>
      <c r="I3204" s="19" t="n"/>
      <c r="J3204" s="34">
        <f>IF(A3204="","",H3204+I3204)</f>
        <v/>
      </c>
      <c r="K3204" s="14" t="n"/>
      <c r="L3204" s="14" t="n"/>
      <c r="M3204" s="14" t="n"/>
      <c r="N3204" s="14" t="n"/>
      <c r="O3204" s="20">
        <f>IF(A3204="","",SUMPRODUCT((A3204&gt;=Setup!$C$19:$C$30)*(A3204&lt;=Setup!$D$19:$D$30)*Setup!$A$19:$A$30))</f>
        <v/>
      </c>
      <c r="P3204" s="34">
        <f>IF(A3204="","",IF(G3204="Standard 15% (Box 1)",ROUND(H3204*Setup!$B$9,2),0))</f>
        <v/>
      </c>
      <c r="Q3204" s="34">
        <f>IF(A3204="","",I3204-P3204)</f>
        <v/>
      </c>
      <c r="R3204" s="23">
        <f>IF(A3204="","",IF(O3204=0,"Outside audit periods; ","")&amp;IF(G3204="","No VAT category; ","")&amp;IF(ABS(Q3204)&gt;Setup!$B$10,"VAT ≠ 15% × net; ","")&amp;IF(AND(F3204="B2B - VAT registered",NOT(AND(LEN(E3204)=15,LEFT(E3204,1)="3",RIGHT(E3204,1)="3",ISNUMBER(--E3204)))),"Invalid/missing customer VAT no; ","")&amp;IF(L3204&lt;&gt;"Yes","Not reported/cleared on FATOORA; ","")&amp;IF(AND(OR(G3204="Zero-rated domestic (Box 3)",G3204="Export (Box 4)"),N3204=""),"Zero-rate/export evidence missing; ","")&amp;IF(AND(C3204="Credit Note",H3204&gt;0),"Credit note should be negative; ","")&amp;IF(AND(C3204="Simplified Tax Invoice",F3204="B2B - VAT registered"),"Simplified invoice issued to VAT-registered B2B; ",""))</f>
        <v/>
      </c>
    </row>
    <row r="3205">
      <c r="A3205" s="17" t="n"/>
      <c r="B3205" s="14" t="n"/>
      <c r="C3205" s="14" t="n"/>
      <c r="D3205" s="14" t="n"/>
      <c r="E3205" s="16" t="n"/>
      <c r="F3205" s="14" t="n"/>
      <c r="G3205" s="14" t="n"/>
      <c r="H3205" s="19" t="n"/>
      <c r="I3205" s="19" t="n"/>
      <c r="J3205" s="34">
        <f>IF(A3205="","",H3205+I3205)</f>
        <v/>
      </c>
      <c r="K3205" s="14" t="n"/>
      <c r="L3205" s="14" t="n"/>
      <c r="M3205" s="14" t="n"/>
      <c r="N3205" s="14" t="n"/>
      <c r="O3205" s="20">
        <f>IF(A3205="","",SUMPRODUCT((A3205&gt;=Setup!$C$19:$C$30)*(A3205&lt;=Setup!$D$19:$D$30)*Setup!$A$19:$A$30))</f>
        <v/>
      </c>
      <c r="P3205" s="34">
        <f>IF(A3205="","",IF(G3205="Standard 15% (Box 1)",ROUND(H3205*Setup!$B$9,2),0))</f>
        <v/>
      </c>
      <c r="Q3205" s="34">
        <f>IF(A3205="","",I3205-P3205)</f>
        <v/>
      </c>
      <c r="R3205" s="23">
        <f>IF(A3205="","",IF(O3205=0,"Outside audit periods; ","")&amp;IF(G3205="","No VAT category; ","")&amp;IF(ABS(Q3205)&gt;Setup!$B$10,"VAT ≠ 15% × net; ","")&amp;IF(AND(F3205="B2B - VAT registered",NOT(AND(LEN(E3205)=15,LEFT(E3205,1)="3",RIGHT(E3205,1)="3",ISNUMBER(--E3205)))),"Invalid/missing customer VAT no; ","")&amp;IF(L3205&lt;&gt;"Yes","Not reported/cleared on FATOORA; ","")&amp;IF(AND(OR(G3205="Zero-rated domestic (Box 3)",G3205="Export (Box 4)"),N3205=""),"Zero-rate/export evidence missing; ","")&amp;IF(AND(C3205="Credit Note",H3205&gt;0),"Credit note should be negative; ","")&amp;IF(AND(C3205="Simplified Tax Invoice",F3205="B2B - VAT registered"),"Simplified invoice issued to VAT-registered B2B; ",""))</f>
        <v/>
      </c>
    </row>
    <row r="3206">
      <c r="A3206" s="17" t="n"/>
      <c r="B3206" s="14" t="n"/>
      <c r="C3206" s="14" t="n"/>
      <c r="D3206" s="14" t="n"/>
      <c r="E3206" s="16" t="n"/>
      <c r="F3206" s="14" t="n"/>
      <c r="G3206" s="14" t="n"/>
      <c r="H3206" s="19" t="n"/>
      <c r="I3206" s="19" t="n"/>
      <c r="J3206" s="34">
        <f>IF(A3206="","",H3206+I3206)</f>
        <v/>
      </c>
      <c r="K3206" s="14" t="n"/>
      <c r="L3206" s="14" t="n"/>
      <c r="M3206" s="14" t="n"/>
      <c r="N3206" s="14" t="n"/>
      <c r="O3206" s="20">
        <f>IF(A3206="","",SUMPRODUCT((A3206&gt;=Setup!$C$19:$C$30)*(A3206&lt;=Setup!$D$19:$D$30)*Setup!$A$19:$A$30))</f>
        <v/>
      </c>
      <c r="P3206" s="34">
        <f>IF(A3206="","",IF(G3206="Standard 15% (Box 1)",ROUND(H3206*Setup!$B$9,2),0))</f>
        <v/>
      </c>
      <c r="Q3206" s="34">
        <f>IF(A3206="","",I3206-P3206)</f>
        <v/>
      </c>
      <c r="R3206" s="23">
        <f>IF(A3206="","",IF(O3206=0,"Outside audit periods; ","")&amp;IF(G3206="","No VAT category; ","")&amp;IF(ABS(Q3206)&gt;Setup!$B$10,"VAT ≠ 15% × net; ","")&amp;IF(AND(F3206="B2B - VAT registered",NOT(AND(LEN(E3206)=15,LEFT(E3206,1)="3",RIGHT(E3206,1)="3",ISNUMBER(--E3206)))),"Invalid/missing customer VAT no; ","")&amp;IF(L3206&lt;&gt;"Yes","Not reported/cleared on FATOORA; ","")&amp;IF(AND(OR(G3206="Zero-rated domestic (Box 3)",G3206="Export (Box 4)"),N3206=""),"Zero-rate/export evidence missing; ","")&amp;IF(AND(C3206="Credit Note",H3206&gt;0),"Credit note should be negative; ","")&amp;IF(AND(C3206="Simplified Tax Invoice",F3206="B2B - VAT registered"),"Simplified invoice issued to VAT-registered B2B; ",""))</f>
        <v/>
      </c>
    </row>
    <row r="3207">
      <c r="A3207" s="17" t="n"/>
      <c r="B3207" s="14" t="n"/>
      <c r="C3207" s="14" t="n"/>
      <c r="D3207" s="14" t="n"/>
      <c r="E3207" s="16" t="n"/>
      <c r="F3207" s="14" t="n"/>
      <c r="G3207" s="14" t="n"/>
      <c r="H3207" s="19" t="n"/>
      <c r="I3207" s="19" t="n"/>
      <c r="J3207" s="34">
        <f>IF(A3207="","",H3207+I3207)</f>
        <v/>
      </c>
      <c r="K3207" s="14" t="n"/>
      <c r="L3207" s="14" t="n"/>
      <c r="M3207" s="14" t="n"/>
      <c r="N3207" s="14" t="n"/>
      <c r="O3207" s="20">
        <f>IF(A3207="","",SUMPRODUCT((A3207&gt;=Setup!$C$19:$C$30)*(A3207&lt;=Setup!$D$19:$D$30)*Setup!$A$19:$A$30))</f>
        <v/>
      </c>
      <c r="P3207" s="34">
        <f>IF(A3207="","",IF(G3207="Standard 15% (Box 1)",ROUND(H3207*Setup!$B$9,2),0))</f>
        <v/>
      </c>
      <c r="Q3207" s="34">
        <f>IF(A3207="","",I3207-P3207)</f>
        <v/>
      </c>
      <c r="R3207" s="23">
        <f>IF(A3207="","",IF(O3207=0,"Outside audit periods; ","")&amp;IF(G3207="","No VAT category; ","")&amp;IF(ABS(Q3207)&gt;Setup!$B$10,"VAT ≠ 15% × net; ","")&amp;IF(AND(F3207="B2B - VAT registered",NOT(AND(LEN(E3207)=15,LEFT(E3207,1)="3",RIGHT(E3207,1)="3",ISNUMBER(--E3207)))),"Invalid/missing customer VAT no; ","")&amp;IF(L3207&lt;&gt;"Yes","Not reported/cleared on FATOORA; ","")&amp;IF(AND(OR(G3207="Zero-rated domestic (Box 3)",G3207="Export (Box 4)"),N3207=""),"Zero-rate/export evidence missing; ","")&amp;IF(AND(C3207="Credit Note",H3207&gt;0),"Credit note should be negative; ","")&amp;IF(AND(C3207="Simplified Tax Invoice",F3207="B2B - VAT registered"),"Simplified invoice issued to VAT-registered B2B; ",""))</f>
        <v/>
      </c>
    </row>
    <row r="3208">
      <c r="A3208" s="17" t="n"/>
      <c r="B3208" s="14" t="n"/>
      <c r="C3208" s="14" t="n"/>
      <c r="D3208" s="14" t="n"/>
      <c r="E3208" s="16" t="n"/>
      <c r="F3208" s="14" t="n"/>
      <c r="G3208" s="14" t="n"/>
      <c r="H3208" s="19" t="n"/>
      <c r="I3208" s="19" t="n"/>
      <c r="J3208" s="34">
        <f>IF(A3208="","",H3208+I3208)</f>
        <v/>
      </c>
      <c r="K3208" s="14" t="n"/>
      <c r="L3208" s="14" t="n"/>
      <c r="M3208" s="14" t="n"/>
      <c r="N3208" s="14" t="n"/>
      <c r="O3208" s="20">
        <f>IF(A3208="","",SUMPRODUCT((A3208&gt;=Setup!$C$19:$C$30)*(A3208&lt;=Setup!$D$19:$D$30)*Setup!$A$19:$A$30))</f>
        <v/>
      </c>
      <c r="P3208" s="34">
        <f>IF(A3208="","",IF(G3208="Standard 15% (Box 1)",ROUND(H3208*Setup!$B$9,2),0))</f>
        <v/>
      </c>
      <c r="Q3208" s="34">
        <f>IF(A3208="","",I3208-P3208)</f>
        <v/>
      </c>
      <c r="R3208" s="23">
        <f>IF(A3208="","",IF(O3208=0,"Outside audit periods; ","")&amp;IF(G3208="","No VAT category; ","")&amp;IF(ABS(Q3208)&gt;Setup!$B$10,"VAT ≠ 15% × net; ","")&amp;IF(AND(F3208="B2B - VAT registered",NOT(AND(LEN(E3208)=15,LEFT(E3208,1)="3",RIGHT(E3208,1)="3",ISNUMBER(--E3208)))),"Invalid/missing customer VAT no; ","")&amp;IF(L3208&lt;&gt;"Yes","Not reported/cleared on FATOORA; ","")&amp;IF(AND(OR(G3208="Zero-rated domestic (Box 3)",G3208="Export (Box 4)"),N3208=""),"Zero-rate/export evidence missing; ","")&amp;IF(AND(C3208="Credit Note",H3208&gt;0),"Credit note should be negative; ","")&amp;IF(AND(C3208="Simplified Tax Invoice",F3208="B2B - VAT registered"),"Simplified invoice issued to VAT-registered B2B; ",""))</f>
        <v/>
      </c>
    </row>
    <row r="3209">
      <c r="A3209" s="17" t="n"/>
      <c r="B3209" s="14" t="n"/>
      <c r="C3209" s="14" t="n"/>
      <c r="D3209" s="14" t="n"/>
      <c r="E3209" s="16" t="n"/>
      <c r="F3209" s="14" t="n"/>
      <c r="G3209" s="14" t="n"/>
      <c r="H3209" s="19" t="n"/>
      <c r="I3209" s="19" t="n"/>
      <c r="J3209" s="34">
        <f>IF(A3209="","",H3209+I3209)</f>
        <v/>
      </c>
      <c r="K3209" s="14" t="n"/>
      <c r="L3209" s="14" t="n"/>
      <c r="M3209" s="14" t="n"/>
      <c r="N3209" s="14" t="n"/>
      <c r="O3209" s="20">
        <f>IF(A3209="","",SUMPRODUCT((A3209&gt;=Setup!$C$19:$C$30)*(A3209&lt;=Setup!$D$19:$D$30)*Setup!$A$19:$A$30))</f>
        <v/>
      </c>
      <c r="P3209" s="34">
        <f>IF(A3209="","",IF(G3209="Standard 15% (Box 1)",ROUND(H3209*Setup!$B$9,2),0))</f>
        <v/>
      </c>
      <c r="Q3209" s="34">
        <f>IF(A3209="","",I3209-P3209)</f>
        <v/>
      </c>
      <c r="R3209" s="23">
        <f>IF(A3209="","",IF(O3209=0,"Outside audit periods; ","")&amp;IF(G3209="","No VAT category; ","")&amp;IF(ABS(Q3209)&gt;Setup!$B$10,"VAT ≠ 15% × net; ","")&amp;IF(AND(F3209="B2B - VAT registered",NOT(AND(LEN(E3209)=15,LEFT(E3209,1)="3",RIGHT(E3209,1)="3",ISNUMBER(--E3209)))),"Invalid/missing customer VAT no; ","")&amp;IF(L3209&lt;&gt;"Yes","Not reported/cleared on FATOORA; ","")&amp;IF(AND(OR(G3209="Zero-rated domestic (Box 3)",G3209="Export (Box 4)"),N3209=""),"Zero-rate/export evidence missing; ","")&amp;IF(AND(C3209="Credit Note",H3209&gt;0),"Credit note should be negative; ","")&amp;IF(AND(C3209="Simplified Tax Invoice",F3209="B2B - VAT registered"),"Simplified invoice issued to VAT-registered B2B; ",""))</f>
        <v/>
      </c>
    </row>
    <row r="3210">
      <c r="A3210" s="17" t="n"/>
      <c r="B3210" s="14" t="n"/>
      <c r="C3210" s="14" t="n"/>
      <c r="D3210" s="14" t="n"/>
      <c r="E3210" s="16" t="n"/>
      <c r="F3210" s="14" t="n"/>
      <c r="G3210" s="14" t="n"/>
      <c r="H3210" s="19" t="n"/>
      <c r="I3210" s="19" t="n"/>
      <c r="J3210" s="34">
        <f>IF(A3210="","",H3210+I3210)</f>
        <v/>
      </c>
      <c r="K3210" s="14" t="n"/>
      <c r="L3210" s="14" t="n"/>
      <c r="M3210" s="14" t="n"/>
      <c r="N3210" s="14" t="n"/>
      <c r="O3210" s="20">
        <f>IF(A3210="","",SUMPRODUCT((A3210&gt;=Setup!$C$19:$C$30)*(A3210&lt;=Setup!$D$19:$D$30)*Setup!$A$19:$A$30))</f>
        <v/>
      </c>
      <c r="P3210" s="34">
        <f>IF(A3210="","",IF(G3210="Standard 15% (Box 1)",ROUND(H3210*Setup!$B$9,2),0))</f>
        <v/>
      </c>
      <c r="Q3210" s="34">
        <f>IF(A3210="","",I3210-P3210)</f>
        <v/>
      </c>
      <c r="R3210" s="23">
        <f>IF(A3210="","",IF(O3210=0,"Outside audit periods; ","")&amp;IF(G3210="","No VAT category; ","")&amp;IF(ABS(Q3210)&gt;Setup!$B$10,"VAT ≠ 15% × net; ","")&amp;IF(AND(F3210="B2B - VAT registered",NOT(AND(LEN(E3210)=15,LEFT(E3210,1)="3",RIGHT(E3210,1)="3",ISNUMBER(--E3210)))),"Invalid/missing customer VAT no; ","")&amp;IF(L3210&lt;&gt;"Yes","Not reported/cleared on FATOORA; ","")&amp;IF(AND(OR(G3210="Zero-rated domestic (Box 3)",G3210="Export (Box 4)"),N3210=""),"Zero-rate/export evidence missing; ","")&amp;IF(AND(C3210="Credit Note",H3210&gt;0),"Credit note should be negative; ","")&amp;IF(AND(C3210="Simplified Tax Invoice",F3210="B2B - VAT registered"),"Simplified invoice issued to VAT-registered B2B; ",""))</f>
        <v/>
      </c>
    </row>
    <row r="3211">
      <c r="A3211" s="17" t="n"/>
      <c r="B3211" s="14" t="n"/>
      <c r="C3211" s="14" t="n"/>
      <c r="D3211" s="14" t="n"/>
      <c r="E3211" s="16" t="n"/>
      <c r="F3211" s="14" t="n"/>
      <c r="G3211" s="14" t="n"/>
      <c r="H3211" s="19" t="n"/>
      <c r="I3211" s="19" t="n"/>
      <c r="J3211" s="34">
        <f>IF(A3211="","",H3211+I3211)</f>
        <v/>
      </c>
      <c r="K3211" s="14" t="n"/>
      <c r="L3211" s="14" t="n"/>
      <c r="M3211" s="14" t="n"/>
      <c r="N3211" s="14" t="n"/>
      <c r="O3211" s="20">
        <f>IF(A3211="","",SUMPRODUCT((A3211&gt;=Setup!$C$19:$C$30)*(A3211&lt;=Setup!$D$19:$D$30)*Setup!$A$19:$A$30))</f>
        <v/>
      </c>
      <c r="P3211" s="34">
        <f>IF(A3211="","",IF(G3211="Standard 15% (Box 1)",ROUND(H3211*Setup!$B$9,2),0))</f>
        <v/>
      </c>
      <c r="Q3211" s="34">
        <f>IF(A3211="","",I3211-P3211)</f>
        <v/>
      </c>
      <c r="R3211" s="23">
        <f>IF(A3211="","",IF(O3211=0,"Outside audit periods; ","")&amp;IF(G3211="","No VAT category; ","")&amp;IF(ABS(Q3211)&gt;Setup!$B$10,"VAT ≠ 15% × net; ","")&amp;IF(AND(F3211="B2B - VAT registered",NOT(AND(LEN(E3211)=15,LEFT(E3211,1)="3",RIGHT(E3211,1)="3",ISNUMBER(--E3211)))),"Invalid/missing customer VAT no; ","")&amp;IF(L3211&lt;&gt;"Yes","Not reported/cleared on FATOORA; ","")&amp;IF(AND(OR(G3211="Zero-rated domestic (Box 3)",G3211="Export (Box 4)"),N3211=""),"Zero-rate/export evidence missing; ","")&amp;IF(AND(C3211="Credit Note",H3211&gt;0),"Credit note should be negative; ","")&amp;IF(AND(C3211="Simplified Tax Invoice",F3211="B2B - VAT registered"),"Simplified invoice issued to VAT-registered B2B; ",""))</f>
        <v/>
      </c>
    </row>
    <row r="3212">
      <c r="A3212" s="17" t="n"/>
      <c r="B3212" s="14" t="n"/>
      <c r="C3212" s="14" t="n"/>
      <c r="D3212" s="14" t="n"/>
      <c r="E3212" s="16" t="n"/>
      <c r="F3212" s="14" t="n"/>
      <c r="G3212" s="14" t="n"/>
      <c r="H3212" s="19" t="n"/>
      <c r="I3212" s="19" t="n"/>
      <c r="J3212" s="34">
        <f>IF(A3212="","",H3212+I3212)</f>
        <v/>
      </c>
      <c r="K3212" s="14" t="n"/>
      <c r="L3212" s="14" t="n"/>
      <c r="M3212" s="14" t="n"/>
      <c r="N3212" s="14" t="n"/>
      <c r="O3212" s="20">
        <f>IF(A3212="","",SUMPRODUCT((A3212&gt;=Setup!$C$19:$C$30)*(A3212&lt;=Setup!$D$19:$D$30)*Setup!$A$19:$A$30))</f>
        <v/>
      </c>
      <c r="P3212" s="34">
        <f>IF(A3212="","",IF(G3212="Standard 15% (Box 1)",ROUND(H3212*Setup!$B$9,2),0))</f>
        <v/>
      </c>
      <c r="Q3212" s="34">
        <f>IF(A3212="","",I3212-P3212)</f>
        <v/>
      </c>
      <c r="R3212" s="23">
        <f>IF(A3212="","",IF(O3212=0,"Outside audit periods; ","")&amp;IF(G3212="","No VAT category; ","")&amp;IF(ABS(Q3212)&gt;Setup!$B$10,"VAT ≠ 15% × net; ","")&amp;IF(AND(F3212="B2B - VAT registered",NOT(AND(LEN(E3212)=15,LEFT(E3212,1)="3",RIGHT(E3212,1)="3",ISNUMBER(--E3212)))),"Invalid/missing customer VAT no; ","")&amp;IF(L3212&lt;&gt;"Yes","Not reported/cleared on FATOORA; ","")&amp;IF(AND(OR(G3212="Zero-rated domestic (Box 3)",G3212="Export (Box 4)"),N3212=""),"Zero-rate/export evidence missing; ","")&amp;IF(AND(C3212="Credit Note",H3212&gt;0),"Credit note should be negative; ","")&amp;IF(AND(C3212="Simplified Tax Invoice",F3212="B2B - VAT registered"),"Simplified invoice issued to VAT-registered B2B; ",""))</f>
        <v/>
      </c>
    </row>
    <row r="3213">
      <c r="A3213" s="17" t="n"/>
      <c r="B3213" s="14" t="n"/>
      <c r="C3213" s="14" t="n"/>
      <c r="D3213" s="14" t="n"/>
      <c r="E3213" s="16" t="n"/>
      <c r="F3213" s="14" t="n"/>
      <c r="G3213" s="14" t="n"/>
      <c r="H3213" s="19" t="n"/>
      <c r="I3213" s="19" t="n"/>
      <c r="J3213" s="34">
        <f>IF(A3213="","",H3213+I3213)</f>
        <v/>
      </c>
      <c r="K3213" s="14" t="n"/>
      <c r="L3213" s="14" t="n"/>
      <c r="M3213" s="14" t="n"/>
      <c r="N3213" s="14" t="n"/>
      <c r="O3213" s="20">
        <f>IF(A3213="","",SUMPRODUCT((A3213&gt;=Setup!$C$19:$C$30)*(A3213&lt;=Setup!$D$19:$D$30)*Setup!$A$19:$A$30))</f>
        <v/>
      </c>
      <c r="P3213" s="34">
        <f>IF(A3213="","",IF(G3213="Standard 15% (Box 1)",ROUND(H3213*Setup!$B$9,2),0))</f>
        <v/>
      </c>
      <c r="Q3213" s="34">
        <f>IF(A3213="","",I3213-P3213)</f>
        <v/>
      </c>
      <c r="R3213" s="23">
        <f>IF(A3213="","",IF(O3213=0,"Outside audit periods; ","")&amp;IF(G3213="","No VAT category; ","")&amp;IF(ABS(Q3213)&gt;Setup!$B$10,"VAT ≠ 15% × net; ","")&amp;IF(AND(F3213="B2B - VAT registered",NOT(AND(LEN(E3213)=15,LEFT(E3213,1)="3",RIGHT(E3213,1)="3",ISNUMBER(--E3213)))),"Invalid/missing customer VAT no; ","")&amp;IF(L3213&lt;&gt;"Yes","Not reported/cleared on FATOORA; ","")&amp;IF(AND(OR(G3213="Zero-rated domestic (Box 3)",G3213="Export (Box 4)"),N3213=""),"Zero-rate/export evidence missing; ","")&amp;IF(AND(C3213="Credit Note",H3213&gt;0),"Credit note should be negative; ","")&amp;IF(AND(C3213="Simplified Tax Invoice",F3213="B2B - VAT registered"),"Simplified invoice issued to VAT-registered B2B; ",""))</f>
        <v/>
      </c>
    </row>
    <row r="3214">
      <c r="A3214" s="17" t="n"/>
      <c r="B3214" s="14" t="n"/>
      <c r="C3214" s="14" t="n"/>
      <c r="D3214" s="14" t="n"/>
      <c r="E3214" s="16" t="n"/>
      <c r="F3214" s="14" t="n"/>
      <c r="G3214" s="14" t="n"/>
      <c r="H3214" s="19" t="n"/>
      <c r="I3214" s="19" t="n"/>
      <c r="J3214" s="34">
        <f>IF(A3214="","",H3214+I3214)</f>
        <v/>
      </c>
      <c r="K3214" s="14" t="n"/>
      <c r="L3214" s="14" t="n"/>
      <c r="M3214" s="14" t="n"/>
      <c r="N3214" s="14" t="n"/>
      <c r="O3214" s="20">
        <f>IF(A3214="","",SUMPRODUCT((A3214&gt;=Setup!$C$19:$C$30)*(A3214&lt;=Setup!$D$19:$D$30)*Setup!$A$19:$A$30))</f>
        <v/>
      </c>
      <c r="P3214" s="34">
        <f>IF(A3214="","",IF(G3214="Standard 15% (Box 1)",ROUND(H3214*Setup!$B$9,2),0))</f>
        <v/>
      </c>
      <c r="Q3214" s="34">
        <f>IF(A3214="","",I3214-P3214)</f>
        <v/>
      </c>
      <c r="R3214" s="23">
        <f>IF(A3214="","",IF(O3214=0,"Outside audit periods; ","")&amp;IF(G3214="","No VAT category; ","")&amp;IF(ABS(Q3214)&gt;Setup!$B$10,"VAT ≠ 15% × net; ","")&amp;IF(AND(F3214="B2B - VAT registered",NOT(AND(LEN(E3214)=15,LEFT(E3214,1)="3",RIGHT(E3214,1)="3",ISNUMBER(--E3214)))),"Invalid/missing customer VAT no; ","")&amp;IF(L3214&lt;&gt;"Yes","Not reported/cleared on FATOORA; ","")&amp;IF(AND(OR(G3214="Zero-rated domestic (Box 3)",G3214="Export (Box 4)"),N3214=""),"Zero-rate/export evidence missing; ","")&amp;IF(AND(C3214="Credit Note",H3214&gt;0),"Credit note should be negative; ","")&amp;IF(AND(C3214="Simplified Tax Invoice",F3214="B2B - VAT registered"),"Simplified invoice issued to VAT-registered B2B; ",""))</f>
        <v/>
      </c>
    </row>
    <row r="3215">
      <c r="A3215" s="17" t="n"/>
      <c r="B3215" s="14" t="n"/>
      <c r="C3215" s="14" t="n"/>
      <c r="D3215" s="14" t="n"/>
      <c r="E3215" s="16" t="n"/>
      <c r="F3215" s="14" t="n"/>
      <c r="G3215" s="14" t="n"/>
      <c r="H3215" s="19" t="n"/>
      <c r="I3215" s="19" t="n"/>
      <c r="J3215" s="34">
        <f>IF(A3215="","",H3215+I3215)</f>
        <v/>
      </c>
      <c r="K3215" s="14" t="n"/>
      <c r="L3215" s="14" t="n"/>
      <c r="M3215" s="14" t="n"/>
      <c r="N3215" s="14" t="n"/>
      <c r="O3215" s="20">
        <f>IF(A3215="","",SUMPRODUCT((A3215&gt;=Setup!$C$19:$C$30)*(A3215&lt;=Setup!$D$19:$D$30)*Setup!$A$19:$A$30))</f>
        <v/>
      </c>
      <c r="P3215" s="34">
        <f>IF(A3215="","",IF(G3215="Standard 15% (Box 1)",ROUND(H3215*Setup!$B$9,2),0))</f>
        <v/>
      </c>
      <c r="Q3215" s="34">
        <f>IF(A3215="","",I3215-P3215)</f>
        <v/>
      </c>
      <c r="R3215" s="23">
        <f>IF(A3215="","",IF(O3215=0,"Outside audit periods; ","")&amp;IF(G3215="","No VAT category; ","")&amp;IF(ABS(Q3215)&gt;Setup!$B$10,"VAT ≠ 15% × net; ","")&amp;IF(AND(F3215="B2B - VAT registered",NOT(AND(LEN(E3215)=15,LEFT(E3215,1)="3",RIGHT(E3215,1)="3",ISNUMBER(--E3215)))),"Invalid/missing customer VAT no; ","")&amp;IF(L3215&lt;&gt;"Yes","Not reported/cleared on FATOORA; ","")&amp;IF(AND(OR(G3215="Zero-rated domestic (Box 3)",G3215="Export (Box 4)"),N3215=""),"Zero-rate/export evidence missing; ","")&amp;IF(AND(C3215="Credit Note",H3215&gt;0),"Credit note should be negative; ","")&amp;IF(AND(C3215="Simplified Tax Invoice",F3215="B2B - VAT registered"),"Simplified invoice issued to VAT-registered B2B; ",""))</f>
        <v/>
      </c>
    </row>
    <row r="3216">
      <c r="A3216" s="17" t="n"/>
      <c r="B3216" s="14" t="n"/>
      <c r="C3216" s="14" t="n"/>
      <c r="D3216" s="14" t="n"/>
      <c r="E3216" s="16" t="n"/>
      <c r="F3216" s="14" t="n"/>
      <c r="G3216" s="14" t="n"/>
      <c r="H3216" s="19" t="n"/>
      <c r="I3216" s="19" t="n"/>
      <c r="J3216" s="34">
        <f>IF(A3216="","",H3216+I3216)</f>
        <v/>
      </c>
      <c r="K3216" s="14" t="n"/>
      <c r="L3216" s="14" t="n"/>
      <c r="M3216" s="14" t="n"/>
      <c r="N3216" s="14" t="n"/>
      <c r="O3216" s="20">
        <f>IF(A3216="","",SUMPRODUCT((A3216&gt;=Setup!$C$19:$C$30)*(A3216&lt;=Setup!$D$19:$D$30)*Setup!$A$19:$A$30))</f>
        <v/>
      </c>
      <c r="P3216" s="34">
        <f>IF(A3216="","",IF(G3216="Standard 15% (Box 1)",ROUND(H3216*Setup!$B$9,2),0))</f>
        <v/>
      </c>
      <c r="Q3216" s="34">
        <f>IF(A3216="","",I3216-P3216)</f>
        <v/>
      </c>
      <c r="R3216" s="23">
        <f>IF(A3216="","",IF(O3216=0,"Outside audit periods; ","")&amp;IF(G3216="","No VAT category; ","")&amp;IF(ABS(Q3216)&gt;Setup!$B$10,"VAT ≠ 15% × net; ","")&amp;IF(AND(F3216="B2B - VAT registered",NOT(AND(LEN(E3216)=15,LEFT(E3216,1)="3",RIGHT(E3216,1)="3",ISNUMBER(--E3216)))),"Invalid/missing customer VAT no; ","")&amp;IF(L3216&lt;&gt;"Yes","Not reported/cleared on FATOORA; ","")&amp;IF(AND(OR(G3216="Zero-rated domestic (Box 3)",G3216="Export (Box 4)"),N3216=""),"Zero-rate/export evidence missing; ","")&amp;IF(AND(C3216="Credit Note",H3216&gt;0),"Credit note should be negative; ","")&amp;IF(AND(C3216="Simplified Tax Invoice",F3216="B2B - VAT registered"),"Simplified invoice issued to VAT-registered B2B; ",""))</f>
        <v/>
      </c>
    </row>
    <row r="3217">
      <c r="A3217" s="17" t="n"/>
      <c r="B3217" s="14" t="n"/>
      <c r="C3217" s="14" t="n"/>
      <c r="D3217" s="14" t="n"/>
      <c r="E3217" s="16" t="n"/>
      <c r="F3217" s="14" t="n"/>
      <c r="G3217" s="14" t="n"/>
      <c r="H3217" s="19" t="n"/>
      <c r="I3217" s="19" t="n"/>
      <c r="J3217" s="34">
        <f>IF(A3217="","",H3217+I3217)</f>
        <v/>
      </c>
      <c r="K3217" s="14" t="n"/>
      <c r="L3217" s="14" t="n"/>
      <c r="M3217" s="14" t="n"/>
      <c r="N3217" s="14" t="n"/>
      <c r="O3217" s="20">
        <f>IF(A3217="","",SUMPRODUCT((A3217&gt;=Setup!$C$19:$C$30)*(A3217&lt;=Setup!$D$19:$D$30)*Setup!$A$19:$A$30))</f>
        <v/>
      </c>
      <c r="P3217" s="34">
        <f>IF(A3217="","",IF(G3217="Standard 15% (Box 1)",ROUND(H3217*Setup!$B$9,2),0))</f>
        <v/>
      </c>
      <c r="Q3217" s="34">
        <f>IF(A3217="","",I3217-P3217)</f>
        <v/>
      </c>
      <c r="R3217" s="23">
        <f>IF(A3217="","",IF(O3217=0,"Outside audit periods; ","")&amp;IF(G3217="","No VAT category; ","")&amp;IF(ABS(Q3217)&gt;Setup!$B$10,"VAT ≠ 15% × net; ","")&amp;IF(AND(F3217="B2B - VAT registered",NOT(AND(LEN(E3217)=15,LEFT(E3217,1)="3",RIGHT(E3217,1)="3",ISNUMBER(--E3217)))),"Invalid/missing customer VAT no; ","")&amp;IF(L3217&lt;&gt;"Yes","Not reported/cleared on FATOORA; ","")&amp;IF(AND(OR(G3217="Zero-rated domestic (Box 3)",G3217="Export (Box 4)"),N3217=""),"Zero-rate/export evidence missing; ","")&amp;IF(AND(C3217="Credit Note",H3217&gt;0),"Credit note should be negative; ","")&amp;IF(AND(C3217="Simplified Tax Invoice",F3217="B2B - VAT registered"),"Simplified invoice issued to VAT-registered B2B; ",""))</f>
        <v/>
      </c>
    </row>
    <row r="3218">
      <c r="A3218" s="17" t="n"/>
      <c r="B3218" s="14" t="n"/>
      <c r="C3218" s="14" t="n"/>
      <c r="D3218" s="14" t="n"/>
      <c r="E3218" s="16" t="n"/>
      <c r="F3218" s="14" t="n"/>
      <c r="G3218" s="14" t="n"/>
      <c r="H3218" s="19" t="n"/>
      <c r="I3218" s="19" t="n"/>
      <c r="J3218" s="34">
        <f>IF(A3218="","",H3218+I3218)</f>
        <v/>
      </c>
      <c r="K3218" s="14" t="n"/>
      <c r="L3218" s="14" t="n"/>
      <c r="M3218" s="14" t="n"/>
      <c r="N3218" s="14" t="n"/>
      <c r="O3218" s="20">
        <f>IF(A3218="","",SUMPRODUCT((A3218&gt;=Setup!$C$19:$C$30)*(A3218&lt;=Setup!$D$19:$D$30)*Setup!$A$19:$A$30))</f>
        <v/>
      </c>
      <c r="P3218" s="34">
        <f>IF(A3218="","",IF(G3218="Standard 15% (Box 1)",ROUND(H3218*Setup!$B$9,2),0))</f>
        <v/>
      </c>
      <c r="Q3218" s="34">
        <f>IF(A3218="","",I3218-P3218)</f>
        <v/>
      </c>
      <c r="R3218" s="23">
        <f>IF(A3218="","",IF(O3218=0,"Outside audit periods; ","")&amp;IF(G3218="","No VAT category; ","")&amp;IF(ABS(Q3218)&gt;Setup!$B$10,"VAT ≠ 15% × net; ","")&amp;IF(AND(F3218="B2B - VAT registered",NOT(AND(LEN(E3218)=15,LEFT(E3218,1)="3",RIGHT(E3218,1)="3",ISNUMBER(--E3218)))),"Invalid/missing customer VAT no; ","")&amp;IF(L3218&lt;&gt;"Yes","Not reported/cleared on FATOORA; ","")&amp;IF(AND(OR(G3218="Zero-rated domestic (Box 3)",G3218="Export (Box 4)"),N3218=""),"Zero-rate/export evidence missing; ","")&amp;IF(AND(C3218="Credit Note",H3218&gt;0),"Credit note should be negative; ","")&amp;IF(AND(C3218="Simplified Tax Invoice",F3218="B2B - VAT registered"),"Simplified invoice issued to VAT-registered B2B; ",""))</f>
        <v/>
      </c>
    </row>
    <row r="3219">
      <c r="A3219" s="17" t="n"/>
      <c r="B3219" s="14" t="n"/>
      <c r="C3219" s="14" t="n"/>
      <c r="D3219" s="14" t="n"/>
      <c r="E3219" s="16" t="n"/>
      <c r="F3219" s="14" t="n"/>
      <c r="G3219" s="14" t="n"/>
      <c r="H3219" s="19" t="n"/>
      <c r="I3219" s="19" t="n"/>
      <c r="J3219" s="34">
        <f>IF(A3219="","",H3219+I3219)</f>
        <v/>
      </c>
      <c r="K3219" s="14" t="n"/>
      <c r="L3219" s="14" t="n"/>
      <c r="M3219" s="14" t="n"/>
      <c r="N3219" s="14" t="n"/>
      <c r="O3219" s="20">
        <f>IF(A3219="","",SUMPRODUCT((A3219&gt;=Setup!$C$19:$C$30)*(A3219&lt;=Setup!$D$19:$D$30)*Setup!$A$19:$A$30))</f>
        <v/>
      </c>
      <c r="P3219" s="34">
        <f>IF(A3219="","",IF(G3219="Standard 15% (Box 1)",ROUND(H3219*Setup!$B$9,2),0))</f>
        <v/>
      </c>
      <c r="Q3219" s="34">
        <f>IF(A3219="","",I3219-P3219)</f>
        <v/>
      </c>
      <c r="R3219" s="23">
        <f>IF(A3219="","",IF(O3219=0,"Outside audit periods; ","")&amp;IF(G3219="","No VAT category; ","")&amp;IF(ABS(Q3219)&gt;Setup!$B$10,"VAT ≠ 15% × net; ","")&amp;IF(AND(F3219="B2B - VAT registered",NOT(AND(LEN(E3219)=15,LEFT(E3219,1)="3",RIGHT(E3219,1)="3",ISNUMBER(--E3219)))),"Invalid/missing customer VAT no; ","")&amp;IF(L3219&lt;&gt;"Yes","Not reported/cleared on FATOORA; ","")&amp;IF(AND(OR(G3219="Zero-rated domestic (Box 3)",G3219="Export (Box 4)"),N3219=""),"Zero-rate/export evidence missing; ","")&amp;IF(AND(C3219="Credit Note",H3219&gt;0),"Credit note should be negative; ","")&amp;IF(AND(C3219="Simplified Tax Invoice",F3219="B2B - VAT registered"),"Simplified invoice issued to VAT-registered B2B; ",""))</f>
        <v/>
      </c>
    </row>
    <row r="3220">
      <c r="A3220" s="17" t="n"/>
      <c r="B3220" s="14" t="n"/>
      <c r="C3220" s="14" t="n"/>
      <c r="D3220" s="14" t="n"/>
      <c r="E3220" s="16" t="n"/>
      <c r="F3220" s="14" t="n"/>
      <c r="G3220" s="14" t="n"/>
      <c r="H3220" s="19" t="n"/>
      <c r="I3220" s="19" t="n"/>
      <c r="J3220" s="34">
        <f>IF(A3220="","",H3220+I3220)</f>
        <v/>
      </c>
      <c r="K3220" s="14" t="n"/>
      <c r="L3220" s="14" t="n"/>
      <c r="M3220" s="14" t="n"/>
      <c r="N3220" s="14" t="n"/>
      <c r="O3220" s="20">
        <f>IF(A3220="","",SUMPRODUCT((A3220&gt;=Setup!$C$19:$C$30)*(A3220&lt;=Setup!$D$19:$D$30)*Setup!$A$19:$A$30))</f>
        <v/>
      </c>
      <c r="P3220" s="34">
        <f>IF(A3220="","",IF(G3220="Standard 15% (Box 1)",ROUND(H3220*Setup!$B$9,2),0))</f>
        <v/>
      </c>
      <c r="Q3220" s="34">
        <f>IF(A3220="","",I3220-P3220)</f>
        <v/>
      </c>
      <c r="R3220" s="23">
        <f>IF(A3220="","",IF(O3220=0,"Outside audit periods; ","")&amp;IF(G3220="","No VAT category; ","")&amp;IF(ABS(Q3220)&gt;Setup!$B$10,"VAT ≠ 15% × net; ","")&amp;IF(AND(F3220="B2B - VAT registered",NOT(AND(LEN(E3220)=15,LEFT(E3220,1)="3",RIGHT(E3220,1)="3",ISNUMBER(--E3220)))),"Invalid/missing customer VAT no; ","")&amp;IF(L3220&lt;&gt;"Yes","Not reported/cleared on FATOORA; ","")&amp;IF(AND(OR(G3220="Zero-rated domestic (Box 3)",G3220="Export (Box 4)"),N3220=""),"Zero-rate/export evidence missing; ","")&amp;IF(AND(C3220="Credit Note",H3220&gt;0),"Credit note should be negative; ","")&amp;IF(AND(C3220="Simplified Tax Invoice",F3220="B2B - VAT registered"),"Simplified invoice issued to VAT-registered B2B; ",""))</f>
        <v/>
      </c>
    </row>
    <row r="3221">
      <c r="A3221" s="17" t="n"/>
      <c r="B3221" s="14" t="n"/>
      <c r="C3221" s="14" t="n"/>
      <c r="D3221" s="14" t="n"/>
      <c r="E3221" s="16" t="n"/>
      <c r="F3221" s="14" t="n"/>
      <c r="G3221" s="14" t="n"/>
      <c r="H3221" s="19" t="n"/>
      <c r="I3221" s="19" t="n"/>
      <c r="J3221" s="34">
        <f>IF(A3221="","",H3221+I3221)</f>
        <v/>
      </c>
      <c r="K3221" s="14" t="n"/>
      <c r="L3221" s="14" t="n"/>
      <c r="M3221" s="14" t="n"/>
      <c r="N3221" s="14" t="n"/>
      <c r="O3221" s="20">
        <f>IF(A3221="","",SUMPRODUCT((A3221&gt;=Setup!$C$19:$C$30)*(A3221&lt;=Setup!$D$19:$D$30)*Setup!$A$19:$A$30))</f>
        <v/>
      </c>
      <c r="P3221" s="34">
        <f>IF(A3221="","",IF(G3221="Standard 15% (Box 1)",ROUND(H3221*Setup!$B$9,2),0))</f>
        <v/>
      </c>
      <c r="Q3221" s="34">
        <f>IF(A3221="","",I3221-P3221)</f>
        <v/>
      </c>
      <c r="R3221" s="23">
        <f>IF(A3221="","",IF(O3221=0,"Outside audit periods; ","")&amp;IF(G3221="","No VAT category; ","")&amp;IF(ABS(Q3221)&gt;Setup!$B$10,"VAT ≠ 15% × net; ","")&amp;IF(AND(F3221="B2B - VAT registered",NOT(AND(LEN(E3221)=15,LEFT(E3221,1)="3",RIGHT(E3221,1)="3",ISNUMBER(--E3221)))),"Invalid/missing customer VAT no; ","")&amp;IF(L3221&lt;&gt;"Yes","Not reported/cleared on FATOORA; ","")&amp;IF(AND(OR(G3221="Zero-rated domestic (Box 3)",G3221="Export (Box 4)"),N3221=""),"Zero-rate/export evidence missing; ","")&amp;IF(AND(C3221="Credit Note",H3221&gt;0),"Credit note should be negative; ","")&amp;IF(AND(C3221="Simplified Tax Invoice",F3221="B2B - VAT registered"),"Simplified invoice issued to VAT-registered B2B; ",""))</f>
        <v/>
      </c>
    </row>
    <row r="3222">
      <c r="A3222" s="17" t="n"/>
      <c r="B3222" s="14" t="n"/>
      <c r="C3222" s="14" t="n"/>
      <c r="D3222" s="14" t="n"/>
      <c r="E3222" s="16" t="n"/>
      <c r="F3222" s="14" t="n"/>
      <c r="G3222" s="14" t="n"/>
      <c r="H3222" s="19" t="n"/>
      <c r="I3222" s="19" t="n"/>
      <c r="J3222" s="34">
        <f>IF(A3222="","",H3222+I3222)</f>
        <v/>
      </c>
      <c r="K3222" s="14" t="n"/>
      <c r="L3222" s="14" t="n"/>
      <c r="M3222" s="14" t="n"/>
      <c r="N3222" s="14" t="n"/>
      <c r="O3222" s="20">
        <f>IF(A3222="","",SUMPRODUCT((A3222&gt;=Setup!$C$19:$C$30)*(A3222&lt;=Setup!$D$19:$D$30)*Setup!$A$19:$A$30))</f>
        <v/>
      </c>
      <c r="P3222" s="34">
        <f>IF(A3222="","",IF(G3222="Standard 15% (Box 1)",ROUND(H3222*Setup!$B$9,2),0))</f>
        <v/>
      </c>
      <c r="Q3222" s="34">
        <f>IF(A3222="","",I3222-P3222)</f>
        <v/>
      </c>
      <c r="R3222" s="23">
        <f>IF(A3222="","",IF(O3222=0,"Outside audit periods; ","")&amp;IF(G3222="","No VAT category; ","")&amp;IF(ABS(Q3222)&gt;Setup!$B$10,"VAT ≠ 15% × net; ","")&amp;IF(AND(F3222="B2B - VAT registered",NOT(AND(LEN(E3222)=15,LEFT(E3222,1)="3",RIGHT(E3222,1)="3",ISNUMBER(--E3222)))),"Invalid/missing customer VAT no; ","")&amp;IF(L3222&lt;&gt;"Yes","Not reported/cleared on FATOORA; ","")&amp;IF(AND(OR(G3222="Zero-rated domestic (Box 3)",G3222="Export (Box 4)"),N3222=""),"Zero-rate/export evidence missing; ","")&amp;IF(AND(C3222="Credit Note",H3222&gt;0),"Credit note should be negative; ","")&amp;IF(AND(C3222="Simplified Tax Invoice",F3222="B2B - VAT registered"),"Simplified invoice issued to VAT-registered B2B; ",""))</f>
        <v/>
      </c>
    </row>
    <row r="3223">
      <c r="A3223" s="17" t="n"/>
      <c r="B3223" s="14" t="n"/>
      <c r="C3223" s="14" t="n"/>
      <c r="D3223" s="14" t="n"/>
      <c r="E3223" s="16" t="n"/>
      <c r="F3223" s="14" t="n"/>
      <c r="G3223" s="14" t="n"/>
      <c r="H3223" s="19" t="n"/>
      <c r="I3223" s="19" t="n"/>
      <c r="J3223" s="34">
        <f>IF(A3223="","",H3223+I3223)</f>
        <v/>
      </c>
      <c r="K3223" s="14" t="n"/>
      <c r="L3223" s="14" t="n"/>
      <c r="M3223" s="14" t="n"/>
      <c r="N3223" s="14" t="n"/>
      <c r="O3223" s="20">
        <f>IF(A3223="","",SUMPRODUCT((A3223&gt;=Setup!$C$19:$C$30)*(A3223&lt;=Setup!$D$19:$D$30)*Setup!$A$19:$A$30))</f>
        <v/>
      </c>
      <c r="P3223" s="34">
        <f>IF(A3223="","",IF(G3223="Standard 15% (Box 1)",ROUND(H3223*Setup!$B$9,2),0))</f>
        <v/>
      </c>
      <c r="Q3223" s="34">
        <f>IF(A3223="","",I3223-P3223)</f>
        <v/>
      </c>
      <c r="R3223" s="23">
        <f>IF(A3223="","",IF(O3223=0,"Outside audit periods; ","")&amp;IF(G3223="","No VAT category; ","")&amp;IF(ABS(Q3223)&gt;Setup!$B$10,"VAT ≠ 15% × net; ","")&amp;IF(AND(F3223="B2B - VAT registered",NOT(AND(LEN(E3223)=15,LEFT(E3223,1)="3",RIGHT(E3223,1)="3",ISNUMBER(--E3223)))),"Invalid/missing customer VAT no; ","")&amp;IF(L3223&lt;&gt;"Yes","Not reported/cleared on FATOORA; ","")&amp;IF(AND(OR(G3223="Zero-rated domestic (Box 3)",G3223="Export (Box 4)"),N3223=""),"Zero-rate/export evidence missing; ","")&amp;IF(AND(C3223="Credit Note",H3223&gt;0),"Credit note should be negative; ","")&amp;IF(AND(C3223="Simplified Tax Invoice",F3223="B2B - VAT registered"),"Simplified invoice issued to VAT-registered B2B; ",""))</f>
        <v/>
      </c>
    </row>
    <row r="3224">
      <c r="A3224" s="17" t="n"/>
      <c r="B3224" s="14" t="n"/>
      <c r="C3224" s="14" t="n"/>
      <c r="D3224" s="14" t="n"/>
      <c r="E3224" s="16" t="n"/>
      <c r="F3224" s="14" t="n"/>
      <c r="G3224" s="14" t="n"/>
      <c r="H3224" s="19" t="n"/>
      <c r="I3224" s="19" t="n"/>
      <c r="J3224" s="34">
        <f>IF(A3224="","",H3224+I3224)</f>
        <v/>
      </c>
      <c r="K3224" s="14" t="n"/>
      <c r="L3224" s="14" t="n"/>
      <c r="M3224" s="14" t="n"/>
      <c r="N3224" s="14" t="n"/>
      <c r="O3224" s="20">
        <f>IF(A3224="","",SUMPRODUCT((A3224&gt;=Setup!$C$19:$C$30)*(A3224&lt;=Setup!$D$19:$D$30)*Setup!$A$19:$A$30))</f>
        <v/>
      </c>
      <c r="P3224" s="34">
        <f>IF(A3224="","",IF(G3224="Standard 15% (Box 1)",ROUND(H3224*Setup!$B$9,2),0))</f>
        <v/>
      </c>
      <c r="Q3224" s="34">
        <f>IF(A3224="","",I3224-P3224)</f>
        <v/>
      </c>
      <c r="R3224" s="23">
        <f>IF(A3224="","",IF(O3224=0,"Outside audit periods; ","")&amp;IF(G3224="","No VAT category; ","")&amp;IF(ABS(Q3224)&gt;Setup!$B$10,"VAT ≠ 15% × net; ","")&amp;IF(AND(F3224="B2B - VAT registered",NOT(AND(LEN(E3224)=15,LEFT(E3224,1)="3",RIGHT(E3224,1)="3",ISNUMBER(--E3224)))),"Invalid/missing customer VAT no; ","")&amp;IF(L3224&lt;&gt;"Yes","Not reported/cleared on FATOORA; ","")&amp;IF(AND(OR(G3224="Zero-rated domestic (Box 3)",G3224="Export (Box 4)"),N3224=""),"Zero-rate/export evidence missing; ","")&amp;IF(AND(C3224="Credit Note",H3224&gt;0),"Credit note should be negative; ","")&amp;IF(AND(C3224="Simplified Tax Invoice",F3224="B2B - VAT registered"),"Simplified invoice issued to VAT-registered B2B; ",""))</f>
        <v/>
      </c>
    </row>
    <row r="3225">
      <c r="A3225" s="17" t="n"/>
      <c r="B3225" s="14" t="n"/>
      <c r="C3225" s="14" t="n"/>
      <c r="D3225" s="14" t="n"/>
      <c r="E3225" s="16" t="n"/>
      <c r="F3225" s="14" t="n"/>
      <c r="G3225" s="14" t="n"/>
      <c r="H3225" s="19" t="n"/>
      <c r="I3225" s="19" t="n"/>
      <c r="J3225" s="34">
        <f>IF(A3225="","",H3225+I3225)</f>
        <v/>
      </c>
      <c r="K3225" s="14" t="n"/>
      <c r="L3225" s="14" t="n"/>
      <c r="M3225" s="14" t="n"/>
      <c r="N3225" s="14" t="n"/>
      <c r="O3225" s="20">
        <f>IF(A3225="","",SUMPRODUCT((A3225&gt;=Setup!$C$19:$C$30)*(A3225&lt;=Setup!$D$19:$D$30)*Setup!$A$19:$A$30))</f>
        <v/>
      </c>
      <c r="P3225" s="34">
        <f>IF(A3225="","",IF(G3225="Standard 15% (Box 1)",ROUND(H3225*Setup!$B$9,2),0))</f>
        <v/>
      </c>
      <c r="Q3225" s="34">
        <f>IF(A3225="","",I3225-P3225)</f>
        <v/>
      </c>
      <c r="R3225" s="23">
        <f>IF(A3225="","",IF(O3225=0,"Outside audit periods; ","")&amp;IF(G3225="","No VAT category; ","")&amp;IF(ABS(Q3225)&gt;Setup!$B$10,"VAT ≠ 15% × net; ","")&amp;IF(AND(F3225="B2B - VAT registered",NOT(AND(LEN(E3225)=15,LEFT(E3225,1)="3",RIGHT(E3225,1)="3",ISNUMBER(--E3225)))),"Invalid/missing customer VAT no; ","")&amp;IF(L3225&lt;&gt;"Yes","Not reported/cleared on FATOORA; ","")&amp;IF(AND(OR(G3225="Zero-rated domestic (Box 3)",G3225="Export (Box 4)"),N3225=""),"Zero-rate/export evidence missing; ","")&amp;IF(AND(C3225="Credit Note",H3225&gt;0),"Credit note should be negative; ","")&amp;IF(AND(C3225="Simplified Tax Invoice",F3225="B2B - VAT registered"),"Simplified invoice issued to VAT-registered B2B; ",""))</f>
        <v/>
      </c>
    </row>
    <row r="3226">
      <c r="A3226" s="17" t="n"/>
      <c r="B3226" s="14" t="n"/>
      <c r="C3226" s="14" t="n"/>
      <c r="D3226" s="14" t="n"/>
      <c r="E3226" s="16" t="n"/>
      <c r="F3226" s="14" t="n"/>
      <c r="G3226" s="14" t="n"/>
      <c r="H3226" s="19" t="n"/>
      <c r="I3226" s="19" t="n"/>
      <c r="J3226" s="34">
        <f>IF(A3226="","",H3226+I3226)</f>
        <v/>
      </c>
      <c r="K3226" s="14" t="n"/>
      <c r="L3226" s="14" t="n"/>
      <c r="M3226" s="14" t="n"/>
      <c r="N3226" s="14" t="n"/>
      <c r="O3226" s="20">
        <f>IF(A3226="","",SUMPRODUCT((A3226&gt;=Setup!$C$19:$C$30)*(A3226&lt;=Setup!$D$19:$D$30)*Setup!$A$19:$A$30))</f>
        <v/>
      </c>
      <c r="P3226" s="34">
        <f>IF(A3226="","",IF(G3226="Standard 15% (Box 1)",ROUND(H3226*Setup!$B$9,2),0))</f>
        <v/>
      </c>
      <c r="Q3226" s="34">
        <f>IF(A3226="","",I3226-P3226)</f>
        <v/>
      </c>
      <c r="R3226" s="23">
        <f>IF(A3226="","",IF(O3226=0,"Outside audit periods; ","")&amp;IF(G3226="","No VAT category; ","")&amp;IF(ABS(Q3226)&gt;Setup!$B$10,"VAT ≠ 15% × net; ","")&amp;IF(AND(F3226="B2B - VAT registered",NOT(AND(LEN(E3226)=15,LEFT(E3226,1)="3",RIGHT(E3226,1)="3",ISNUMBER(--E3226)))),"Invalid/missing customer VAT no; ","")&amp;IF(L3226&lt;&gt;"Yes","Not reported/cleared on FATOORA; ","")&amp;IF(AND(OR(G3226="Zero-rated domestic (Box 3)",G3226="Export (Box 4)"),N3226=""),"Zero-rate/export evidence missing; ","")&amp;IF(AND(C3226="Credit Note",H3226&gt;0),"Credit note should be negative; ","")&amp;IF(AND(C3226="Simplified Tax Invoice",F3226="B2B - VAT registered"),"Simplified invoice issued to VAT-registered B2B; ",""))</f>
        <v/>
      </c>
    </row>
    <row r="3227">
      <c r="A3227" s="17" t="n"/>
      <c r="B3227" s="14" t="n"/>
      <c r="C3227" s="14" t="n"/>
      <c r="D3227" s="14" t="n"/>
      <c r="E3227" s="16" t="n"/>
      <c r="F3227" s="14" t="n"/>
      <c r="G3227" s="14" t="n"/>
      <c r="H3227" s="19" t="n"/>
      <c r="I3227" s="19" t="n"/>
      <c r="J3227" s="34">
        <f>IF(A3227="","",H3227+I3227)</f>
        <v/>
      </c>
      <c r="K3227" s="14" t="n"/>
      <c r="L3227" s="14" t="n"/>
      <c r="M3227" s="14" t="n"/>
      <c r="N3227" s="14" t="n"/>
      <c r="O3227" s="20">
        <f>IF(A3227="","",SUMPRODUCT((A3227&gt;=Setup!$C$19:$C$30)*(A3227&lt;=Setup!$D$19:$D$30)*Setup!$A$19:$A$30))</f>
        <v/>
      </c>
      <c r="P3227" s="34">
        <f>IF(A3227="","",IF(G3227="Standard 15% (Box 1)",ROUND(H3227*Setup!$B$9,2),0))</f>
        <v/>
      </c>
      <c r="Q3227" s="34">
        <f>IF(A3227="","",I3227-P3227)</f>
        <v/>
      </c>
      <c r="R3227" s="23">
        <f>IF(A3227="","",IF(O3227=0,"Outside audit periods; ","")&amp;IF(G3227="","No VAT category; ","")&amp;IF(ABS(Q3227)&gt;Setup!$B$10,"VAT ≠ 15% × net; ","")&amp;IF(AND(F3227="B2B - VAT registered",NOT(AND(LEN(E3227)=15,LEFT(E3227,1)="3",RIGHT(E3227,1)="3",ISNUMBER(--E3227)))),"Invalid/missing customer VAT no; ","")&amp;IF(L3227&lt;&gt;"Yes","Not reported/cleared on FATOORA; ","")&amp;IF(AND(OR(G3227="Zero-rated domestic (Box 3)",G3227="Export (Box 4)"),N3227=""),"Zero-rate/export evidence missing; ","")&amp;IF(AND(C3227="Credit Note",H3227&gt;0),"Credit note should be negative; ","")&amp;IF(AND(C3227="Simplified Tax Invoice",F3227="B2B - VAT registered"),"Simplified invoice issued to VAT-registered B2B; ",""))</f>
        <v/>
      </c>
    </row>
    <row r="3228">
      <c r="A3228" s="17" t="n"/>
      <c r="B3228" s="14" t="n"/>
      <c r="C3228" s="14" t="n"/>
      <c r="D3228" s="14" t="n"/>
      <c r="E3228" s="16" t="n"/>
      <c r="F3228" s="14" t="n"/>
      <c r="G3228" s="14" t="n"/>
      <c r="H3228" s="19" t="n"/>
      <c r="I3228" s="19" t="n"/>
      <c r="J3228" s="34">
        <f>IF(A3228="","",H3228+I3228)</f>
        <v/>
      </c>
      <c r="K3228" s="14" t="n"/>
      <c r="L3228" s="14" t="n"/>
      <c r="M3228" s="14" t="n"/>
      <c r="N3228" s="14" t="n"/>
      <c r="O3228" s="20">
        <f>IF(A3228="","",SUMPRODUCT((A3228&gt;=Setup!$C$19:$C$30)*(A3228&lt;=Setup!$D$19:$D$30)*Setup!$A$19:$A$30))</f>
        <v/>
      </c>
      <c r="P3228" s="34">
        <f>IF(A3228="","",IF(G3228="Standard 15% (Box 1)",ROUND(H3228*Setup!$B$9,2),0))</f>
        <v/>
      </c>
      <c r="Q3228" s="34">
        <f>IF(A3228="","",I3228-P3228)</f>
        <v/>
      </c>
      <c r="R3228" s="23">
        <f>IF(A3228="","",IF(O3228=0,"Outside audit periods; ","")&amp;IF(G3228="","No VAT category; ","")&amp;IF(ABS(Q3228)&gt;Setup!$B$10,"VAT ≠ 15% × net; ","")&amp;IF(AND(F3228="B2B - VAT registered",NOT(AND(LEN(E3228)=15,LEFT(E3228,1)="3",RIGHT(E3228,1)="3",ISNUMBER(--E3228)))),"Invalid/missing customer VAT no; ","")&amp;IF(L3228&lt;&gt;"Yes","Not reported/cleared on FATOORA; ","")&amp;IF(AND(OR(G3228="Zero-rated domestic (Box 3)",G3228="Export (Box 4)"),N3228=""),"Zero-rate/export evidence missing; ","")&amp;IF(AND(C3228="Credit Note",H3228&gt;0),"Credit note should be negative; ","")&amp;IF(AND(C3228="Simplified Tax Invoice",F3228="B2B - VAT registered"),"Simplified invoice issued to VAT-registered B2B; ",""))</f>
        <v/>
      </c>
    </row>
    <row r="3229">
      <c r="A3229" s="17" t="n"/>
      <c r="B3229" s="14" t="n"/>
      <c r="C3229" s="14" t="n"/>
      <c r="D3229" s="14" t="n"/>
      <c r="E3229" s="16" t="n"/>
      <c r="F3229" s="14" t="n"/>
      <c r="G3229" s="14" t="n"/>
      <c r="H3229" s="19" t="n"/>
      <c r="I3229" s="19" t="n"/>
      <c r="J3229" s="34">
        <f>IF(A3229="","",H3229+I3229)</f>
        <v/>
      </c>
      <c r="K3229" s="14" t="n"/>
      <c r="L3229" s="14" t="n"/>
      <c r="M3229" s="14" t="n"/>
      <c r="N3229" s="14" t="n"/>
      <c r="O3229" s="20">
        <f>IF(A3229="","",SUMPRODUCT((A3229&gt;=Setup!$C$19:$C$30)*(A3229&lt;=Setup!$D$19:$D$30)*Setup!$A$19:$A$30))</f>
        <v/>
      </c>
      <c r="P3229" s="34">
        <f>IF(A3229="","",IF(G3229="Standard 15% (Box 1)",ROUND(H3229*Setup!$B$9,2),0))</f>
        <v/>
      </c>
      <c r="Q3229" s="34">
        <f>IF(A3229="","",I3229-P3229)</f>
        <v/>
      </c>
      <c r="R3229" s="23">
        <f>IF(A3229="","",IF(O3229=0,"Outside audit periods; ","")&amp;IF(G3229="","No VAT category; ","")&amp;IF(ABS(Q3229)&gt;Setup!$B$10,"VAT ≠ 15% × net; ","")&amp;IF(AND(F3229="B2B - VAT registered",NOT(AND(LEN(E3229)=15,LEFT(E3229,1)="3",RIGHT(E3229,1)="3",ISNUMBER(--E3229)))),"Invalid/missing customer VAT no; ","")&amp;IF(L3229&lt;&gt;"Yes","Not reported/cleared on FATOORA; ","")&amp;IF(AND(OR(G3229="Zero-rated domestic (Box 3)",G3229="Export (Box 4)"),N3229=""),"Zero-rate/export evidence missing; ","")&amp;IF(AND(C3229="Credit Note",H3229&gt;0),"Credit note should be negative; ","")&amp;IF(AND(C3229="Simplified Tax Invoice",F3229="B2B - VAT registered"),"Simplified invoice issued to VAT-registered B2B; ",""))</f>
        <v/>
      </c>
    </row>
    <row r="3230">
      <c r="A3230" s="17" t="n"/>
      <c r="B3230" s="14" t="n"/>
      <c r="C3230" s="14" t="n"/>
      <c r="D3230" s="14" t="n"/>
      <c r="E3230" s="16" t="n"/>
      <c r="F3230" s="14" t="n"/>
      <c r="G3230" s="14" t="n"/>
      <c r="H3230" s="19" t="n"/>
      <c r="I3230" s="19" t="n"/>
      <c r="J3230" s="34">
        <f>IF(A3230="","",H3230+I3230)</f>
        <v/>
      </c>
      <c r="K3230" s="14" t="n"/>
      <c r="L3230" s="14" t="n"/>
      <c r="M3230" s="14" t="n"/>
      <c r="N3230" s="14" t="n"/>
      <c r="O3230" s="20">
        <f>IF(A3230="","",SUMPRODUCT((A3230&gt;=Setup!$C$19:$C$30)*(A3230&lt;=Setup!$D$19:$D$30)*Setup!$A$19:$A$30))</f>
        <v/>
      </c>
      <c r="P3230" s="34">
        <f>IF(A3230="","",IF(G3230="Standard 15% (Box 1)",ROUND(H3230*Setup!$B$9,2),0))</f>
        <v/>
      </c>
      <c r="Q3230" s="34">
        <f>IF(A3230="","",I3230-P3230)</f>
        <v/>
      </c>
      <c r="R3230" s="23">
        <f>IF(A3230="","",IF(O3230=0,"Outside audit periods; ","")&amp;IF(G3230="","No VAT category; ","")&amp;IF(ABS(Q3230)&gt;Setup!$B$10,"VAT ≠ 15% × net; ","")&amp;IF(AND(F3230="B2B - VAT registered",NOT(AND(LEN(E3230)=15,LEFT(E3230,1)="3",RIGHT(E3230,1)="3",ISNUMBER(--E3230)))),"Invalid/missing customer VAT no; ","")&amp;IF(L3230&lt;&gt;"Yes","Not reported/cleared on FATOORA; ","")&amp;IF(AND(OR(G3230="Zero-rated domestic (Box 3)",G3230="Export (Box 4)"),N3230=""),"Zero-rate/export evidence missing; ","")&amp;IF(AND(C3230="Credit Note",H3230&gt;0),"Credit note should be negative; ","")&amp;IF(AND(C3230="Simplified Tax Invoice",F3230="B2B - VAT registered"),"Simplified invoice issued to VAT-registered B2B; ",""))</f>
        <v/>
      </c>
    </row>
    <row r="3231">
      <c r="A3231" s="17" t="n"/>
      <c r="B3231" s="14" t="n"/>
      <c r="C3231" s="14" t="n"/>
      <c r="D3231" s="14" t="n"/>
      <c r="E3231" s="16" t="n"/>
      <c r="F3231" s="14" t="n"/>
      <c r="G3231" s="14" t="n"/>
      <c r="H3231" s="19" t="n"/>
      <c r="I3231" s="19" t="n"/>
      <c r="J3231" s="34">
        <f>IF(A3231="","",H3231+I3231)</f>
        <v/>
      </c>
      <c r="K3231" s="14" t="n"/>
      <c r="L3231" s="14" t="n"/>
      <c r="M3231" s="14" t="n"/>
      <c r="N3231" s="14" t="n"/>
      <c r="O3231" s="20">
        <f>IF(A3231="","",SUMPRODUCT((A3231&gt;=Setup!$C$19:$C$30)*(A3231&lt;=Setup!$D$19:$D$30)*Setup!$A$19:$A$30))</f>
        <v/>
      </c>
      <c r="P3231" s="34">
        <f>IF(A3231="","",IF(G3231="Standard 15% (Box 1)",ROUND(H3231*Setup!$B$9,2),0))</f>
        <v/>
      </c>
      <c r="Q3231" s="34">
        <f>IF(A3231="","",I3231-P3231)</f>
        <v/>
      </c>
      <c r="R3231" s="23">
        <f>IF(A3231="","",IF(O3231=0,"Outside audit periods; ","")&amp;IF(G3231="","No VAT category; ","")&amp;IF(ABS(Q3231)&gt;Setup!$B$10,"VAT ≠ 15% × net; ","")&amp;IF(AND(F3231="B2B - VAT registered",NOT(AND(LEN(E3231)=15,LEFT(E3231,1)="3",RIGHT(E3231,1)="3",ISNUMBER(--E3231)))),"Invalid/missing customer VAT no; ","")&amp;IF(L3231&lt;&gt;"Yes","Not reported/cleared on FATOORA; ","")&amp;IF(AND(OR(G3231="Zero-rated domestic (Box 3)",G3231="Export (Box 4)"),N3231=""),"Zero-rate/export evidence missing; ","")&amp;IF(AND(C3231="Credit Note",H3231&gt;0),"Credit note should be negative; ","")&amp;IF(AND(C3231="Simplified Tax Invoice",F3231="B2B - VAT registered"),"Simplified invoice issued to VAT-registered B2B; ",""))</f>
        <v/>
      </c>
    </row>
    <row r="3232">
      <c r="A3232" s="17" t="n"/>
      <c r="B3232" s="14" t="n"/>
      <c r="C3232" s="14" t="n"/>
      <c r="D3232" s="14" t="n"/>
      <c r="E3232" s="16" t="n"/>
      <c r="F3232" s="14" t="n"/>
      <c r="G3232" s="14" t="n"/>
      <c r="H3232" s="19" t="n"/>
      <c r="I3232" s="19" t="n"/>
      <c r="J3232" s="34">
        <f>IF(A3232="","",H3232+I3232)</f>
        <v/>
      </c>
      <c r="K3232" s="14" t="n"/>
      <c r="L3232" s="14" t="n"/>
      <c r="M3232" s="14" t="n"/>
      <c r="N3232" s="14" t="n"/>
      <c r="O3232" s="20">
        <f>IF(A3232="","",SUMPRODUCT((A3232&gt;=Setup!$C$19:$C$30)*(A3232&lt;=Setup!$D$19:$D$30)*Setup!$A$19:$A$30))</f>
        <v/>
      </c>
      <c r="P3232" s="34">
        <f>IF(A3232="","",IF(G3232="Standard 15% (Box 1)",ROUND(H3232*Setup!$B$9,2),0))</f>
        <v/>
      </c>
      <c r="Q3232" s="34">
        <f>IF(A3232="","",I3232-P3232)</f>
        <v/>
      </c>
      <c r="R3232" s="23">
        <f>IF(A3232="","",IF(O3232=0,"Outside audit periods; ","")&amp;IF(G3232="","No VAT category; ","")&amp;IF(ABS(Q3232)&gt;Setup!$B$10,"VAT ≠ 15% × net; ","")&amp;IF(AND(F3232="B2B - VAT registered",NOT(AND(LEN(E3232)=15,LEFT(E3232,1)="3",RIGHT(E3232,1)="3",ISNUMBER(--E3232)))),"Invalid/missing customer VAT no; ","")&amp;IF(L3232&lt;&gt;"Yes","Not reported/cleared on FATOORA; ","")&amp;IF(AND(OR(G3232="Zero-rated domestic (Box 3)",G3232="Export (Box 4)"),N3232=""),"Zero-rate/export evidence missing; ","")&amp;IF(AND(C3232="Credit Note",H3232&gt;0),"Credit note should be negative; ","")&amp;IF(AND(C3232="Simplified Tax Invoice",F3232="B2B - VAT registered"),"Simplified invoice issued to VAT-registered B2B; ",""))</f>
        <v/>
      </c>
    </row>
    <row r="3233">
      <c r="A3233" s="17" t="n"/>
      <c r="B3233" s="14" t="n"/>
      <c r="C3233" s="14" t="n"/>
      <c r="D3233" s="14" t="n"/>
      <c r="E3233" s="16" t="n"/>
      <c r="F3233" s="14" t="n"/>
      <c r="G3233" s="14" t="n"/>
      <c r="H3233" s="19" t="n"/>
      <c r="I3233" s="19" t="n"/>
      <c r="J3233" s="34">
        <f>IF(A3233="","",H3233+I3233)</f>
        <v/>
      </c>
      <c r="K3233" s="14" t="n"/>
      <c r="L3233" s="14" t="n"/>
      <c r="M3233" s="14" t="n"/>
      <c r="N3233" s="14" t="n"/>
      <c r="O3233" s="20">
        <f>IF(A3233="","",SUMPRODUCT((A3233&gt;=Setup!$C$19:$C$30)*(A3233&lt;=Setup!$D$19:$D$30)*Setup!$A$19:$A$30))</f>
        <v/>
      </c>
      <c r="P3233" s="34">
        <f>IF(A3233="","",IF(G3233="Standard 15% (Box 1)",ROUND(H3233*Setup!$B$9,2),0))</f>
        <v/>
      </c>
      <c r="Q3233" s="34">
        <f>IF(A3233="","",I3233-P3233)</f>
        <v/>
      </c>
      <c r="R3233" s="23">
        <f>IF(A3233="","",IF(O3233=0,"Outside audit periods; ","")&amp;IF(G3233="","No VAT category; ","")&amp;IF(ABS(Q3233)&gt;Setup!$B$10,"VAT ≠ 15% × net; ","")&amp;IF(AND(F3233="B2B - VAT registered",NOT(AND(LEN(E3233)=15,LEFT(E3233,1)="3",RIGHT(E3233,1)="3",ISNUMBER(--E3233)))),"Invalid/missing customer VAT no; ","")&amp;IF(L3233&lt;&gt;"Yes","Not reported/cleared on FATOORA; ","")&amp;IF(AND(OR(G3233="Zero-rated domestic (Box 3)",G3233="Export (Box 4)"),N3233=""),"Zero-rate/export evidence missing; ","")&amp;IF(AND(C3233="Credit Note",H3233&gt;0),"Credit note should be negative; ","")&amp;IF(AND(C3233="Simplified Tax Invoice",F3233="B2B - VAT registered"),"Simplified invoice issued to VAT-registered B2B; ",""))</f>
        <v/>
      </c>
    </row>
    <row r="3234">
      <c r="A3234" s="17" t="n"/>
      <c r="B3234" s="14" t="n"/>
      <c r="C3234" s="14" t="n"/>
      <c r="D3234" s="14" t="n"/>
      <c r="E3234" s="16" t="n"/>
      <c r="F3234" s="14" t="n"/>
      <c r="G3234" s="14" t="n"/>
      <c r="H3234" s="19" t="n"/>
      <c r="I3234" s="19" t="n"/>
      <c r="J3234" s="34">
        <f>IF(A3234="","",H3234+I3234)</f>
        <v/>
      </c>
      <c r="K3234" s="14" t="n"/>
      <c r="L3234" s="14" t="n"/>
      <c r="M3234" s="14" t="n"/>
      <c r="N3234" s="14" t="n"/>
      <c r="O3234" s="20">
        <f>IF(A3234="","",SUMPRODUCT((A3234&gt;=Setup!$C$19:$C$30)*(A3234&lt;=Setup!$D$19:$D$30)*Setup!$A$19:$A$30))</f>
        <v/>
      </c>
      <c r="P3234" s="34">
        <f>IF(A3234="","",IF(G3234="Standard 15% (Box 1)",ROUND(H3234*Setup!$B$9,2),0))</f>
        <v/>
      </c>
      <c r="Q3234" s="34">
        <f>IF(A3234="","",I3234-P3234)</f>
        <v/>
      </c>
      <c r="R3234" s="23">
        <f>IF(A3234="","",IF(O3234=0,"Outside audit periods; ","")&amp;IF(G3234="","No VAT category; ","")&amp;IF(ABS(Q3234)&gt;Setup!$B$10,"VAT ≠ 15% × net; ","")&amp;IF(AND(F3234="B2B - VAT registered",NOT(AND(LEN(E3234)=15,LEFT(E3234,1)="3",RIGHT(E3234,1)="3",ISNUMBER(--E3234)))),"Invalid/missing customer VAT no; ","")&amp;IF(L3234&lt;&gt;"Yes","Not reported/cleared on FATOORA; ","")&amp;IF(AND(OR(G3234="Zero-rated domestic (Box 3)",G3234="Export (Box 4)"),N3234=""),"Zero-rate/export evidence missing; ","")&amp;IF(AND(C3234="Credit Note",H3234&gt;0),"Credit note should be negative; ","")&amp;IF(AND(C3234="Simplified Tax Invoice",F3234="B2B - VAT registered"),"Simplified invoice issued to VAT-registered B2B; ",""))</f>
        <v/>
      </c>
    </row>
    <row r="3235">
      <c r="A3235" s="17" t="n"/>
      <c r="B3235" s="14" t="n"/>
      <c r="C3235" s="14" t="n"/>
      <c r="D3235" s="14" t="n"/>
      <c r="E3235" s="16" t="n"/>
      <c r="F3235" s="14" t="n"/>
      <c r="G3235" s="14" t="n"/>
      <c r="H3235" s="19" t="n"/>
      <c r="I3235" s="19" t="n"/>
      <c r="J3235" s="34">
        <f>IF(A3235="","",H3235+I3235)</f>
        <v/>
      </c>
      <c r="K3235" s="14" t="n"/>
      <c r="L3235" s="14" t="n"/>
      <c r="M3235" s="14" t="n"/>
      <c r="N3235" s="14" t="n"/>
      <c r="O3235" s="20">
        <f>IF(A3235="","",SUMPRODUCT((A3235&gt;=Setup!$C$19:$C$30)*(A3235&lt;=Setup!$D$19:$D$30)*Setup!$A$19:$A$30))</f>
        <v/>
      </c>
      <c r="P3235" s="34">
        <f>IF(A3235="","",IF(G3235="Standard 15% (Box 1)",ROUND(H3235*Setup!$B$9,2),0))</f>
        <v/>
      </c>
      <c r="Q3235" s="34">
        <f>IF(A3235="","",I3235-P3235)</f>
        <v/>
      </c>
      <c r="R3235" s="23">
        <f>IF(A3235="","",IF(O3235=0,"Outside audit periods; ","")&amp;IF(G3235="","No VAT category; ","")&amp;IF(ABS(Q3235)&gt;Setup!$B$10,"VAT ≠ 15% × net; ","")&amp;IF(AND(F3235="B2B - VAT registered",NOT(AND(LEN(E3235)=15,LEFT(E3235,1)="3",RIGHT(E3235,1)="3",ISNUMBER(--E3235)))),"Invalid/missing customer VAT no; ","")&amp;IF(L3235&lt;&gt;"Yes","Not reported/cleared on FATOORA; ","")&amp;IF(AND(OR(G3235="Zero-rated domestic (Box 3)",G3235="Export (Box 4)"),N3235=""),"Zero-rate/export evidence missing; ","")&amp;IF(AND(C3235="Credit Note",H3235&gt;0),"Credit note should be negative; ","")&amp;IF(AND(C3235="Simplified Tax Invoice",F3235="B2B - VAT registered"),"Simplified invoice issued to VAT-registered B2B; ",""))</f>
        <v/>
      </c>
    </row>
    <row r="3236">
      <c r="A3236" s="17" t="n"/>
      <c r="B3236" s="14" t="n"/>
      <c r="C3236" s="14" t="n"/>
      <c r="D3236" s="14" t="n"/>
      <c r="E3236" s="16" t="n"/>
      <c r="F3236" s="14" t="n"/>
      <c r="G3236" s="14" t="n"/>
      <c r="H3236" s="19" t="n"/>
      <c r="I3236" s="19" t="n"/>
      <c r="J3236" s="34">
        <f>IF(A3236="","",H3236+I3236)</f>
        <v/>
      </c>
      <c r="K3236" s="14" t="n"/>
      <c r="L3236" s="14" t="n"/>
      <c r="M3236" s="14" t="n"/>
      <c r="N3236" s="14" t="n"/>
      <c r="O3236" s="20">
        <f>IF(A3236="","",SUMPRODUCT((A3236&gt;=Setup!$C$19:$C$30)*(A3236&lt;=Setup!$D$19:$D$30)*Setup!$A$19:$A$30))</f>
        <v/>
      </c>
      <c r="P3236" s="34">
        <f>IF(A3236="","",IF(G3236="Standard 15% (Box 1)",ROUND(H3236*Setup!$B$9,2),0))</f>
        <v/>
      </c>
      <c r="Q3236" s="34">
        <f>IF(A3236="","",I3236-P3236)</f>
        <v/>
      </c>
      <c r="R3236" s="23">
        <f>IF(A3236="","",IF(O3236=0,"Outside audit periods; ","")&amp;IF(G3236="","No VAT category; ","")&amp;IF(ABS(Q3236)&gt;Setup!$B$10,"VAT ≠ 15% × net; ","")&amp;IF(AND(F3236="B2B - VAT registered",NOT(AND(LEN(E3236)=15,LEFT(E3236,1)="3",RIGHT(E3236,1)="3",ISNUMBER(--E3236)))),"Invalid/missing customer VAT no; ","")&amp;IF(L3236&lt;&gt;"Yes","Not reported/cleared on FATOORA; ","")&amp;IF(AND(OR(G3236="Zero-rated domestic (Box 3)",G3236="Export (Box 4)"),N3236=""),"Zero-rate/export evidence missing; ","")&amp;IF(AND(C3236="Credit Note",H3236&gt;0),"Credit note should be negative; ","")&amp;IF(AND(C3236="Simplified Tax Invoice",F3236="B2B - VAT registered"),"Simplified invoice issued to VAT-registered B2B; ",""))</f>
        <v/>
      </c>
    </row>
    <row r="3237">
      <c r="A3237" s="17" t="n"/>
      <c r="B3237" s="14" t="n"/>
      <c r="C3237" s="14" t="n"/>
      <c r="D3237" s="14" t="n"/>
      <c r="E3237" s="16" t="n"/>
      <c r="F3237" s="14" t="n"/>
      <c r="G3237" s="14" t="n"/>
      <c r="H3237" s="19" t="n"/>
      <c r="I3237" s="19" t="n"/>
      <c r="J3237" s="34">
        <f>IF(A3237="","",H3237+I3237)</f>
        <v/>
      </c>
      <c r="K3237" s="14" t="n"/>
      <c r="L3237" s="14" t="n"/>
      <c r="M3237" s="14" t="n"/>
      <c r="N3237" s="14" t="n"/>
      <c r="O3237" s="20">
        <f>IF(A3237="","",SUMPRODUCT((A3237&gt;=Setup!$C$19:$C$30)*(A3237&lt;=Setup!$D$19:$D$30)*Setup!$A$19:$A$30))</f>
        <v/>
      </c>
      <c r="P3237" s="34">
        <f>IF(A3237="","",IF(G3237="Standard 15% (Box 1)",ROUND(H3237*Setup!$B$9,2),0))</f>
        <v/>
      </c>
      <c r="Q3237" s="34">
        <f>IF(A3237="","",I3237-P3237)</f>
        <v/>
      </c>
      <c r="R3237" s="23">
        <f>IF(A3237="","",IF(O3237=0,"Outside audit periods; ","")&amp;IF(G3237="","No VAT category; ","")&amp;IF(ABS(Q3237)&gt;Setup!$B$10,"VAT ≠ 15% × net; ","")&amp;IF(AND(F3237="B2B - VAT registered",NOT(AND(LEN(E3237)=15,LEFT(E3237,1)="3",RIGHT(E3237,1)="3",ISNUMBER(--E3237)))),"Invalid/missing customer VAT no; ","")&amp;IF(L3237&lt;&gt;"Yes","Not reported/cleared on FATOORA; ","")&amp;IF(AND(OR(G3237="Zero-rated domestic (Box 3)",G3237="Export (Box 4)"),N3237=""),"Zero-rate/export evidence missing; ","")&amp;IF(AND(C3237="Credit Note",H3237&gt;0),"Credit note should be negative; ","")&amp;IF(AND(C3237="Simplified Tax Invoice",F3237="B2B - VAT registered"),"Simplified invoice issued to VAT-registered B2B; ",""))</f>
        <v/>
      </c>
    </row>
    <row r="3238">
      <c r="A3238" s="17" t="n"/>
      <c r="B3238" s="14" t="n"/>
      <c r="C3238" s="14" t="n"/>
      <c r="D3238" s="14" t="n"/>
      <c r="E3238" s="16" t="n"/>
      <c r="F3238" s="14" t="n"/>
      <c r="G3238" s="14" t="n"/>
      <c r="H3238" s="19" t="n"/>
      <c r="I3238" s="19" t="n"/>
      <c r="J3238" s="34">
        <f>IF(A3238="","",H3238+I3238)</f>
        <v/>
      </c>
      <c r="K3238" s="14" t="n"/>
      <c r="L3238" s="14" t="n"/>
      <c r="M3238" s="14" t="n"/>
      <c r="N3238" s="14" t="n"/>
      <c r="O3238" s="20">
        <f>IF(A3238="","",SUMPRODUCT((A3238&gt;=Setup!$C$19:$C$30)*(A3238&lt;=Setup!$D$19:$D$30)*Setup!$A$19:$A$30))</f>
        <v/>
      </c>
      <c r="P3238" s="34">
        <f>IF(A3238="","",IF(G3238="Standard 15% (Box 1)",ROUND(H3238*Setup!$B$9,2),0))</f>
        <v/>
      </c>
      <c r="Q3238" s="34">
        <f>IF(A3238="","",I3238-P3238)</f>
        <v/>
      </c>
      <c r="R3238" s="23">
        <f>IF(A3238="","",IF(O3238=0,"Outside audit periods; ","")&amp;IF(G3238="","No VAT category; ","")&amp;IF(ABS(Q3238)&gt;Setup!$B$10,"VAT ≠ 15% × net; ","")&amp;IF(AND(F3238="B2B - VAT registered",NOT(AND(LEN(E3238)=15,LEFT(E3238,1)="3",RIGHT(E3238,1)="3",ISNUMBER(--E3238)))),"Invalid/missing customer VAT no; ","")&amp;IF(L3238&lt;&gt;"Yes","Not reported/cleared on FATOORA; ","")&amp;IF(AND(OR(G3238="Zero-rated domestic (Box 3)",G3238="Export (Box 4)"),N3238=""),"Zero-rate/export evidence missing; ","")&amp;IF(AND(C3238="Credit Note",H3238&gt;0),"Credit note should be negative; ","")&amp;IF(AND(C3238="Simplified Tax Invoice",F3238="B2B - VAT registered"),"Simplified invoice issued to VAT-registered B2B; ",""))</f>
        <v/>
      </c>
    </row>
    <row r="3239">
      <c r="A3239" s="17" t="n"/>
      <c r="B3239" s="14" t="n"/>
      <c r="C3239" s="14" t="n"/>
      <c r="D3239" s="14" t="n"/>
      <c r="E3239" s="16" t="n"/>
      <c r="F3239" s="14" t="n"/>
      <c r="G3239" s="14" t="n"/>
      <c r="H3239" s="19" t="n"/>
      <c r="I3239" s="19" t="n"/>
      <c r="J3239" s="34">
        <f>IF(A3239="","",H3239+I3239)</f>
        <v/>
      </c>
      <c r="K3239" s="14" t="n"/>
      <c r="L3239" s="14" t="n"/>
      <c r="M3239" s="14" t="n"/>
      <c r="N3239" s="14" t="n"/>
      <c r="O3239" s="20">
        <f>IF(A3239="","",SUMPRODUCT((A3239&gt;=Setup!$C$19:$C$30)*(A3239&lt;=Setup!$D$19:$D$30)*Setup!$A$19:$A$30))</f>
        <v/>
      </c>
      <c r="P3239" s="34">
        <f>IF(A3239="","",IF(G3239="Standard 15% (Box 1)",ROUND(H3239*Setup!$B$9,2),0))</f>
        <v/>
      </c>
      <c r="Q3239" s="34">
        <f>IF(A3239="","",I3239-P3239)</f>
        <v/>
      </c>
      <c r="R3239" s="23">
        <f>IF(A3239="","",IF(O3239=0,"Outside audit periods; ","")&amp;IF(G3239="","No VAT category; ","")&amp;IF(ABS(Q3239)&gt;Setup!$B$10,"VAT ≠ 15% × net; ","")&amp;IF(AND(F3239="B2B - VAT registered",NOT(AND(LEN(E3239)=15,LEFT(E3239,1)="3",RIGHT(E3239,1)="3",ISNUMBER(--E3239)))),"Invalid/missing customer VAT no; ","")&amp;IF(L3239&lt;&gt;"Yes","Not reported/cleared on FATOORA; ","")&amp;IF(AND(OR(G3239="Zero-rated domestic (Box 3)",G3239="Export (Box 4)"),N3239=""),"Zero-rate/export evidence missing; ","")&amp;IF(AND(C3239="Credit Note",H3239&gt;0),"Credit note should be negative; ","")&amp;IF(AND(C3239="Simplified Tax Invoice",F3239="B2B - VAT registered"),"Simplified invoice issued to VAT-registered B2B; ",""))</f>
        <v/>
      </c>
    </row>
    <row r="3240">
      <c r="A3240" s="17" t="n"/>
      <c r="B3240" s="14" t="n"/>
      <c r="C3240" s="14" t="n"/>
      <c r="D3240" s="14" t="n"/>
      <c r="E3240" s="16" t="n"/>
      <c r="F3240" s="14" t="n"/>
      <c r="G3240" s="14" t="n"/>
      <c r="H3240" s="19" t="n"/>
      <c r="I3240" s="19" t="n"/>
      <c r="J3240" s="34">
        <f>IF(A3240="","",H3240+I3240)</f>
        <v/>
      </c>
      <c r="K3240" s="14" t="n"/>
      <c r="L3240" s="14" t="n"/>
      <c r="M3240" s="14" t="n"/>
      <c r="N3240" s="14" t="n"/>
      <c r="O3240" s="20">
        <f>IF(A3240="","",SUMPRODUCT((A3240&gt;=Setup!$C$19:$C$30)*(A3240&lt;=Setup!$D$19:$D$30)*Setup!$A$19:$A$30))</f>
        <v/>
      </c>
      <c r="P3240" s="34">
        <f>IF(A3240="","",IF(G3240="Standard 15% (Box 1)",ROUND(H3240*Setup!$B$9,2),0))</f>
        <v/>
      </c>
      <c r="Q3240" s="34">
        <f>IF(A3240="","",I3240-P3240)</f>
        <v/>
      </c>
      <c r="R3240" s="23">
        <f>IF(A3240="","",IF(O3240=0,"Outside audit periods; ","")&amp;IF(G3240="","No VAT category; ","")&amp;IF(ABS(Q3240)&gt;Setup!$B$10,"VAT ≠ 15% × net; ","")&amp;IF(AND(F3240="B2B - VAT registered",NOT(AND(LEN(E3240)=15,LEFT(E3240,1)="3",RIGHT(E3240,1)="3",ISNUMBER(--E3240)))),"Invalid/missing customer VAT no; ","")&amp;IF(L3240&lt;&gt;"Yes","Not reported/cleared on FATOORA; ","")&amp;IF(AND(OR(G3240="Zero-rated domestic (Box 3)",G3240="Export (Box 4)"),N3240=""),"Zero-rate/export evidence missing; ","")&amp;IF(AND(C3240="Credit Note",H3240&gt;0),"Credit note should be negative; ","")&amp;IF(AND(C3240="Simplified Tax Invoice",F3240="B2B - VAT registered"),"Simplified invoice issued to VAT-registered B2B; ",""))</f>
        <v/>
      </c>
    </row>
    <row r="3241">
      <c r="A3241" s="17" t="n"/>
      <c r="B3241" s="14" t="n"/>
      <c r="C3241" s="14" t="n"/>
      <c r="D3241" s="14" t="n"/>
      <c r="E3241" s="16" t="n"/>
      <c r="F3241" s="14" t="n"/>
      <c r="G3241" s="14" t="n"/>
      <c r="H3241" s="19" t="n"/>
      <c r="I3241" s="19" t="n"/>
      <c r="J3241" s="34">
        <f>IF(A3241="","",H3241+I3241)</f>
        <v/>
      </c>
      <c r="K3241" s="14" t="n"/>
      <c r="L3241" s="14" t="n"/>
      <c r="M3241" s="14" t="n"/>
      <c r="N3241" s="14" t="n"/>
      <c r="O3241" s="20">
        <f>IF(A3241="","",SUMPRODUCT((A3241&gt;=Setup!$C$19:$C$30)*(A3241&lt;=Setup!$D$19:$D$30)*Setup!$A$19:$A$30))</f>
        <v/>
      </c>
      <c r="P3241" s="34">
        <f>IF(A3241="","",IF(G3241="Standard 15% (Box 1)",ROUND(H3241*Setup!$B$9,2),0))</f>
        <v/>
      </c>
      <c r="Q3241" s="34">
        <f>IF(A3241="","",I3241-P3241)</f>
        <v/>
      </c>
      <c r="R3241" s="23">
        <f>IF(A3241="","",IF(O3241=0,"Outside audit periods; ","")&amp;IF(G3241="","No VAT category; ","")&amp;IF(ABS(Q3241)&gt;Setup!$B$10,"VAT ≠ 15% × net; ","")&amp;IF(AND(F3241="B2B - VAT registered",NOT(AND(LEN(E3241)=15,LEFT(E3241,1)="3",RIGHT(E3241,1)="3",ISNUMBER(--E3241)))),"Invalid/missing customer VAT no; ","")&amp;IF(L3241&lt;&gt;"Yes","Not reported/cleared on FATOORA; ","")&amp;IF(AND(OR(G3241="Zero-rated domestic (Box 3)",G3241="Export (Box 4)"),N3241=""),"Zero-rate/export evidence missing; ","")&amp;IF(AND(C3241="Credit Note",H3241&gt;0),"Credit note should be negative; ","")&amp;IF(AND(C3241="Simplified Tax Invoice",F3241="B2B - VAT registered"),"Simplified invoice issued to VAT-registered B2B; ",""))</f>
        <v/>
      </c>
    </row>
    <row r="3242">
      <c r="A3242" s="17" t="n"/>
      <c r="B3242" s="14" t="n"/>
      <c r="C3242" s="14" t="n"/>
      <c r="D3242" s="14" t="n"/>
      <c r="E3242" s="16" t="n"/>
      <c r="F3242" s="14" t="n"/>
      <c r="G3242" s="14" t="n"/>
      <c r="H3242" s="19" t="n"/>
      <c r="I3242" s="19" t="n"/>
      <c r="J3242" s="34">
        <f>IF(A3242="","",H3242+I3242)</f>
        <v/>
      </c>
      <c r="K3242" s="14" t="n"/>
      <c r="L3242" s="14" t="n"/>
      <c r="M3242" s="14" t="n"/>
      <c r="N3242" s="14" t="n"/>
      <c r="O3242" s="20">
        <f>IF(A3242="","",SUMPRODUCT((A3242&gt;=Setup!$C$19:$C$30)*(A3242&lt;=Setup!$D$19:$D$30)*Setup!$A$19:$A$30))</f>
        <v/>
      </c>
      <c r="P3242" s="34">
        <f>IF(A3242="","",IF(G3242="Standard 15% (Box 1)",ROUND(H3242*Setup!$B$9,2),0))</f>
        <v/>
      </c>
      <c r="Q3242" s="34">
        <f>IF(A3242="","",I3242-P3242)</f>
        <v/>
      </c>
      <c r="R3242" s="23">
        <f>IF(A3242="","",IF(O3242=0,"Outside audit periods; ","")&amp;IF(G3242="","No VAT category; ","")&amp;IF(ABS(Q3242)&gt;Setup!$B$10,"VAT ≠ 15% × net; ","")&amp;IF(AND(F3242="B2B - VAT registered",NOT(AND(LEN(E3242)=15,LEFT(E3242,1)="3",RIGHT(E3242,1)="3",ISNUMBER(--E3242)))),"Invalid/missing customer VAT no; ","")&amp;IF(L3242&lt;&gt;"Yes","Not reported/cleared on FATOORA; ","")&amp;IF(AND(OR(G3242="Zero-rated domestic (Box 3)",G3242="Export (Box 4)"),N3242=""),"Zero-rate/export evidence missing; ","")&amp;IF(AND(C3242="Credit Note",H3242&gt;0),"Credit note should be negative; ","")&amp;IF(AND(C3242="Simplified Tax Invoice",F3242="B2B - VAT registered"),"Simplified invoice issued to VAT-registered B2B; ",""))</f>
        <v/>
      </c>
    </row>
    <row r="3243">
      <c r="A3243" s="17" t="n"/>
      <c r="B3243" s="14" t="n"/>
      <c r="C3243" s="14" t="n"/>
      <c r="D3243" s="14" t="n"/>
      <c r="E3243" s="16" t="n"/>
      <c r="F3243" s="14" t="n"/>
      <c r="G3243" s="14" t="n"/>
      <c r="H3243" s="19" t="n"/>
      <c r="I3243" s="19" t="n"/>
      <c r="J3243" s="34">
        <f>IF(A3243="","",H3243+I3243)</f>
        <v/>
      </c>
      <c r="K3243" s="14" t="n"/>
      <c r="L3243" s="14" t="n"/>
      <c r="M3243" s="14" t="n"/>
      <c r="N3243" s="14" t="n"/>
      <c r="O3243" s="20">
        <f>IF(A3243="","",SUMPRODUCT((A3243&gt;=Setup!$C$19:$C$30)*(A3243&lt;=Setup!$D$19:$D$30)*Setup!$A$19:$A$30))</f>
        <v/>
      </c>
      <c r="P3243" s="34">
        <f>IF(A3243="","",IF(G3243="Standard 15% (Box 1)",ROUND(H3243*Setup!$B$9,2),0))</f>
        <v/>
      </c>
      <c r="Q3243" s="34">
        <f>IF(A3243="","",I3243-P3243)</f>
        <v/>
      </c>
      <c r="R3243" s="23">
        <f>IF(A3243="","",IF(O3243=0,"Outside audit periods; ","")&amp;IF(G3243="","No VAT category; ","")&amp;IF(ABS(Q3243)&gt;Setup!$B$10,"VAT ≠ 15% × net; ","")&amp;IF(AND(F3243="B2B - VAT registered",NOT(AND(LEN(E3243)=15,LEFT(E3243,1)="3",RIGHT(E3243,1)="3",ISNUMBER(--E3243)))),"Invalid/missing customer VAT no; ","")&amp;IF(L3243&lt;&gt;"Yes","Not reported/cleared on FATOORA; ","")&amp;IF(AND(OR(G3243="Zero-rated domestic (Box 3)",G3243="Export (Box 4)"),N3243=""),"Zero-rate/export evidence missing; ","")&amp;IF(AND(C3243="Credit Note",H3243&gt;0),"Credit note should be negative; ","")&amp;IF(AND(C3243="Simplified Tax Invoice",F3243="B2B - VAT registered"),"Simplified invoice issued to VAT-registered B2B; ",""))</f>
        <v/>
      </c>
    </row>
    <row r="3244">
      <c r="A3244" s="17" t="n"/>
      <c r="B3244" s="14" t="n"/>
      <c r="C3244" s="14" t="n"/>
      <c r="D3244" s="14" t="n"/>
      <c r="E3244" s="16" t="n"/>
      <c r="F3244" s="14" t="n"/>
      <c r="G3244" s="14" t="n"/>
      <c r="H3244" s="19" t="n"/>
      <c r="I3244" s="19" t="n"/>
      <c r="J3244" s="34">
        <f>IF(A3244="","",H3244+I3244)</f>
        <v/>
      </c>
      <c r="K3244" s="14" t="n"/>
      <c r="L3244" s="14" t="n"/>
      <c r="M3244" s="14" t="n"/>
      <c r="N3244" s="14" t="n"/>
      <c r="O3244" s="20">
        <f>IF(A3244="","",SUMPRODUCT((A3244&gt;=Setup!$C$19:$C$30)*(A3244&lt;=Setup!$D$19:$D$30)*Setup!$A$19:$A$30))</f>
        <v/>
      </c>
      <c r="P3244" s="34">
        <f>IF(A3244="","",IF(G3244="Standard 15% (Box 1)",ROUND(H3244*Setup!$B$9,2),0))</f>
        <v/>
      </c>
      <c r="Q3244" s="34">
        <f>IF(A3244="","",I3244-P3244)</f>
        <v/>
      </c>
      <c r="R3244" s="23">
        <f>IF(A3244="","",IF(O3244=0,"Outside audit periods; ","")&amp;IF(G3244="","No VAT category; ","")&amp;IF(ABS(Q3244)&gt;Setup!$B$10,"VAT ≠ 15% × net; ","")&amp;IF(AND(F3244="B2B - VAT registered",NOT(AND(LEN(E3244)=15,LEFT(E3244,1)="3",RIGHT(E3244,1)="3",ISNUMBER(--E3244)))),"Invalid/missing customer VAT no; ","")&amp;IF(L3244&lt;&gt;"Yes","Not reported/cleared on FATOORA; ","")&amp;IF(AND(OR(G3244="Zero-rated domestic (Box 3)",G3244="Export (Box 4)"),N3244=""),"Zero-rate/export evidence missing; ","")&amp;IF(AND(C3244="Credit Note",H3244&gt;0),"Credit note should be negative; ","")&amp;IF(AND(C3244="Simplified Tax Invoice",F3244="B2B - VAT registered"),"Simplified invoice issued to VAT-registered B2B; ",""))</f>
        <v/>
      </c>
    </row>
    <row r="3245">
      <c r="A3245" s="17" t="n"/>
      <c r="B3245" s="14" t="n"/>
      <c r="C3245" s="14" t="n"/>
      <c r="D3245" s="14" t="n"/>
      <c r="E3245" s="16" t="n"/>
      <c r="F3245" s="14" t="n"/>
      <c r="G3245" s="14" t="n"/>
      <c r="H3245" s="19" t="n"/>
      <c r="I3245" s="19" t="n"/>
      <c r="J3245" s="34">
        <f>IF(A3245="","",H3245+I3245)</f>
        <v/>
      </c>
      <c r="K3245" s="14" t="n"/>
      <c r="L3245" s="14" t="n"/>
      <c r="M3245" s="14" t="n"/>
      <c r="N3245" s="14" t="n"/>
      <c r="O3245" s="20">
        <f>IF(A3245="","",SUMPRODUCT((A3245&gt;=Setup!$C$19:$C$30)*(A3245&lt;=Setup!$D$19:$D$30)*Setup!$A$19:$A$30))</f>
        <v/>
      </c>
      <c r="P3245" s="34">
        <f>IF(A3245="","",IF(G3245="Standard 15% (Box 1)",ROUND(H3245*Setup!$B$9,2),0))</f>
        <v/>
      </c>
      <c r="Q3245" s="34">
        <f>IF(A3245="","",I3245-P3245)</f>
        <v/>
      </c>
      <c r="R3245" s="23">
        <f>IF(A3245="","",IF(O3245=0,"Outside audit periods; ","")&amp;IF(G3245="","No VAT category; ","")&amp;IF(ABS(Q3245)&gt;Setup!$B$10,"VAT ≠ 15% × net; ","")&amp;IF(AND(F3245="B2B - VAT registered",NOT(AND(LEN(E3245)=15,LEFT(E3245,1)="3",RIGHT(E3245,1)="3",ISNUMBER(--E3245)))),"Invalid/missing customer VAT no; ","")&amp;IF(L3245&lt;&gt;"Yes","Not reported/cleared on FATOORA; ","")&amp;IF(AND(OR(G3245="Zero-rated domestic (Box 3)",G3245="Export (Box 4)"),N3245=""),"Zero-rate/export evidence missing; ","")&amp;IF(AND(C3245="Credit Note",H3245&gt;0),"Credit note should be negative; ","")&amp;IF(AND(C3245="Simplified Tax Invoice",F3245="B2B - VAT registered"),"Simplified invoice issued to VAT-registered B2B; ",""))</f>
        <v/>
      </c>
    </row>
    <row r="3246">
      <c r="A3246" s="17" t="n"/>
      <c r="B3246" s="14" t="n"/>
      <c r="C3246" s="14" t="n"/>
      <c r="D3246" s="14" t="n"/>
      <c r="E3246" s="16" t="n"/>
      <c r="F3246" s="14" t="n"/>
      <c r="G3246" s="14" t="n"/>
      <c r="H3246" s="19" t="n"/>
      <c r="I3246" s="19" t="n"/>
      <c r="J3246" s="34">
        <f>IF(A3246="","",H3246+I3246)</f>
        <v/>
      </c>
      <c r="K3246" s="14" t="n"/>
      <c r="L3246" s="14" t="n"/>
      <c r="M3246" s="14" t="n"/>
      <c r="N3246" s="14" t="n"/>
      <c r="O3246" s="20">
        <f>IF(A3246="","",SUMPRODUCT((A3246&gt;=Setup!$C$19:$C$30)*(A3246&lt;=Setup!$D$19:$D$30)*Setup!$A$19:$A$30))</f>
        <v/>
      </c>
      <c r="P3246" s="34">
        <f>IF(A3246="","",IF(G3246="Standard 15% (Box 1)",ROUND(H3246*Setup!$B$9,2),0))</f>
        <v/>
      </c>
      <c r="Q3246" s="34">
        <f>IF(A3246="","",I3246-P3246)</f>
        <v/>
      </c>
      <c r="R3246" s="23">
        <f>IF(A3246="","",IF(O3246=0,"Outside audit periods; ","")&amp;IF(G3246="","No VAT category; ","")&amp;IF(ABS(Q3246)&gt;Setup!$B$10,"VAT ≠ 15% × net; ","")&amp;IF(AND(F3246="B2B - VAT registered",NOT(AND(LEN(E3246)=15,LEFT(E3246,1)="3",RIGHT(E3246,1)="3",ISNUMBER(--E3246)))),"Invalid/missing customer VAT no; ","")&amp;IF(L3246&lt;&gt;"Yes","Not reported/cleared on FATOORA; ","")&amp;IF(AND(OR(G3246="Zero-rated domestic (Box 3)",G3246="Export (Box 4)"),N3246=""),"Zero-rate/export evidence missing; ","")&amp;IF(AND(C3246="Credit Note",H3246&gt;0),"Credit note should be negative; ","")&amp;IF(AND(C3246="Simplified Tax Invoice",F3246="B2B - VAT registered"),"Simplified invoice issued to VAT-registered B2B; ",""))</f>
        <v/>
      </c>
    </row>
    <row r="3247">
      <c r="A3247" s="17" t="n"/>
      <c r="B3247" s="14" t="n"/>
      <c r="C3247" s="14" t="n"/>
      <c r="D3247" s="14" t="n"/>
      <c r="E3247" s="16" t="n"/>
      <c r="F3247" s="14" t="n"/>
      <c r="G3247" s="14" t="n"/>
      <c r="H3247" s="19" t="n"/>
      <c r="I3247" s="19" t="n"/>
      <c r="J3247" s="34">
        <f>IF(A3247="","",H3247+I3247)</f>
        <v/>
      </c>
      <c r="K3247" s="14" t="n"/>
      <c r="L3247" s="14" t="n"/>
      <c r="M3247" s="14" t="n"/>
      <c r="N3247" s="14" t="n"/>
      <c r="O3247" s="20">
        <f>IF(A3247="","",SUMPRODUCT((A3247&gt;=Setup!$C$19:$C$30)*(A3247&lt;=Setup!$D$19:$D$30)*Setup!$A$19:$A$30))</f>
        <v/>
      </c>
      <c r="P3247" s="34">
        <f>IF(A3247="","",IF(G3247="Standard 15% (Box 1)",ROUND(H3247*Setup!$B$9,2),0))</f>
        <v/>
      </c>
      <c r="Q3247" s="34">
        <f>IF(A3247="","",I3247-P3247)</f>
        <v/>
      </c>
      <c r="R3247" s="23">
        <f>IF(A3247="","",IF(O3247=0,"Outside audit periods; ","")&amp;IF(G3247="","No VAT category; ","")&amp;IF(ABS(Q3247)&gt;Setup!$B$10,"VAT ≠ 15% × net; ","")&amp;IF(AND(F3247="B2B - VAT registered",NOT(AND(LEN(E3247)=15,LEFT(E3247,1)="3",RIGHT(E3247,1)="3",ISNUMBER(--E3247)))),"Invalid/missing customer VAT no; ","")&amp;IF(L3247&lt;&gt;"Yes","Not reported/cleared on FATOORA; ","")&amp;IF(AND(OR(G3247="Zero-rated domestic (Box 3)",G3247="Export (Box 4)"),N3247=""),"Zero-rate/export evidence missing; ","")&amp;IF(AND(C3247="Credit Note",H3247&gt;0),"Credit note should be negative; ","")&amp;IF(AND(C3247="Simplified Tax Invoice",F3247="B2B - VAT registered"),"Simplified invoice issued to VAT-registered B2B; ",""))</f>
        <v/>
      </c>
    </row>
    <row r="3248">
      <c r="A3248" s="17" t="n"/>
      <c r="B3248" s="14" t="n"/>
      <c r="C3248" s="14" t="n"/>
      <c r="D3248" s="14" t="n"/>
      <c r="E3248" s="16" t="n"/>
      <c r="F3248" s="14" t="n"/>
      <c r="G3248" s="14" t="n"/>
      <c r="H3248" s="19" t="n"/>
      <c r="I3248" s="19" t="n"/>
      <c r="J3248" s="34">
        <f>IF(A3248="","",H3248+I3248)</f>
        <v/>
      </c>
      <c r="K3248" s="14" t="n"/>
      <c r="L3248" s="14" t="n"/>
      <c r="M3248" s="14" t="n"/>
      <c r="N3248" s="14" t="n"/>
      <c r="O3248" s="20">
        <f>IF(A3248="","",SUMPRODUCT((A3248&gt;=Setup!$C$19:$C$30)*(A3248&lt;=Setup!$D$19:$D$30)*Setup!$A$19:$A$30))</f>
        <v/>
      </c>
      <c r="P3248" s="34">
        <f>IF(A3248="","",IF(G3248="Standard 15% (Box 1)",ROUND(H3248*Setup!$B$9,2),0))</f>
        <v/>
      </c>
      <c r="Q3248" s="34">
        <f>IF(A3248="","",I3248-P3248)</f>
        <v/>
      </c>
      <c r="R3248" s="23">
        <f>IF(A3248="","",IF(O3248=0,"Outside audit periods; ","")&amp;IF(G3248="","No VAT category; ","")&amp;IF(ABS(Q3248)&gt;Setup!$B$10,"VAT ≠ 15% × net; ","")&amp;IF(AND(F3248="B2B - VAT registered",NOT(AND(LEN(E3248)=15,LEFT(E3248,1)="3",RIGHT(E3248,1)="3",ISNUMBER(--E3248)))),"Invalid/missing customer VAT no; ","")&amp;IF(L3248&lt;&gt;"Yes","Not reported/cleared on FATOORA; ","")&amp;IF(AND(OR(G3248="Zero-rated domestic (Box 3)",G3248="Export (Box 4)"),N3248=""),"Zero-rate/export evidence missing; ","")&amp;IF(AND(C3248="Credit Note",H3248&gt;0),"Credit note should be negative; ","")&amp;IF(AND(C3248="Simplified Tax Invoice",F3248="B2B - VAT registered"),"Simplified invoice issued to VAT-registered B2B; ",""))</f>
        <v/>
      </c>
    </row>
    <row r="3249">
      <c r="A3249" s="17" t="n"/>
      <c r="B3249" s="14" t="n"/>
      <c r="C3249" s="14" t="n"/>
      <c r="D3249" s="14" t="n"/>
      <c r="E3249" s="16" t="n"/>
      <c r="F3249" s="14" t="n"/>
      <c r="G3249" s="14" t="n"/>
      <c r="H3249" s="19" t="n"/>
      <c r="I3249" s="19" t="n"/>
      <c r="J3249" s="34">
        <f>IF(A3249="","",H3249+I3249)</f>
        <v/>
      </c>
      <c r="K3249" s="14" t="n"/>
      <c r="L3249" s="14" t="n"/>
      <c r="M3249" s="14" t="n"/>
      <c r="N3249" s="14" t="n"/>
      <c r="O3249" s="20">
        <f>IF(A3249="","",SUMPRODUCT((A3249&gt;=Setup!$C$19:$C$30)*(A3249&lt;=Setup!$D$19:$D$30)*Setup!$A$19:$A$30))</f>
        <v/>
      </c>
      <c r="P3249" s="34">
        <f>IF(A3249="","",IF(G3249="Standard 15% (Box 1)",ROUND(H3249*Setup!$B$9,2),0))</f>
        <v/>
      </c>
      <c r="Q3249" s="34">
        <f>IF(A3249="","",I3249-P3249)</f>
        <v/>
      </c>
      <c r="R3249" s="23">
        <f>IF(A3249="","",IF(O3249=0,"Outside audit periods; ","")&amp;IF(G3249="","No VAT category; ","")&amp;IF(ABS(Q3249)&gt;Setup!$B$10,"VAT ≠ 15% × net; ","")&amp;IF(AND(F3249="B2B - VAT registered",NOT(AND(LEN(E3249)=15,LEFT(E3249,1)="3",RIGHT(E3249,1)="3",ISNUMBER(--E3249)))),"Invalid/missing customer VAT no; ","")&amp;IF(L3249&lt;&gt;"Yes","Not reported/cleared on FATOORA; ","")&amp;IF(AND(OR(G3249="Zero-rated domestic (Box 3)",G3249="Export (Box 4)"),N3249=""),"Zero-rate/export evidence missing; ","")&amp;IF(AND(C3249="Credit Note",H3249&gt;0),"Credit note should be negative; ","")&amp;IF(AND(C3249="Simplified Tax Invoice",F3249="B2B - VAT registered"),"Simplified invoice issued to VAT-registered B2B; ",""))</f>
        <v/>
      </c>
    </row>
    <row r="3250">
      <c r="A3250" s="17" t="n"/>
      <c r="B3250" s="14" t="n"/>
      <c r="C3250" s="14" t="n"/>
      <c r="D3250" s="14" t="n"/>
      <c r="E3250" s="16" t="n"/>
      <c r="F3250" s="14" t="n"/>
      <c r="G3250" s="14" t="n"/>
      <c r="H3250" s="19" t="n"/>
      <c r="I3250" s="19" t="n"/>
      <c r="J3250" s="34">
        <f>IF(A3250="","",H3250+I3250)</f>
        <v/>
      </c>
      <c r="K3250" s="14" t="n"/>
      <c r="L3250" s="14" t="n"/>
      <c r="M3250" s="14" t="n"/>
      <c r="N3250" s="14" t="n"/>
      <c r="O3250" s="20">
        <f>IF(A3250="","",SUMPRODUCT((A3250&gt;=Setup!$C$19:$C$30)*(A3250&lt;=Setup!$D$19:$D$30)*Setup!$A$19:$A$30))</f>
        <v/>
      </c>
      <c r="P3250" s="34">
        <f>IF(A3250="","",IF(G3250="Standard 15% (Box 1)",ROUND(H3250*Setup!$B$9,2),0))</f>
        <v/>
      </c>
      <c r="Q3250" s="34">
        <f>IF(A3250="","",I3250-P3250)</f>
        <v/>
      </c>
      <c r="R3250" s="23">
        <f>IF(A3250="","",IF(O3250=0,"Outside audit periods; ","")&amp;IF(G3250="","No VAT category; ","")&amp;IF(ABS(Q3250)&gt;Setup!$B$10,"VAT ≠ 15% × net; ","")&amp;IF(AND(F3250="B2B - VAT registered",NOT(AND(LEN(E3250)=15,LEFT(E3250,1)="3",RIGHT(E3250,1)="3",ISNUMBER(--E3250)))),"Invalid/missing customer VAT no; ","")&amp;IF(L3250&lt;&gt;"Yes","Not reported/cleared on FATOORA; ","")&amp;IF(AND(OR(G3250="Zero-rated domestic (Box 3)",G3250="Export (Box 4)"),N3250=""),"Zero-rate/export evidence missing; ","")&amp;IF(AND(C3250="Credit Note",H3250&gt;0),"Credit note should be negative; ","")&amp;IF(AND(C3250="Simplified Tax Invoice",F3250="B2B - VAT registered"),"Simplified invoice issued to VAT-registered B2B; ",""))</f>
        <v/>
      </c>
    </row>
    <row r="3251">
      <c r="A3251" s="17" t="n"/>
      <c r="B3251" s="14" t="n"/>
      <c r="C3251" s="14" t="n"/>
      <c r="D3251" s="14" t="n"/>
      <c r="E3251" s="16" t="n"/>
      <c r="F3251" s="14" t="n"/>
      <c r="G3251" s="14" t="n"/>
      <c r="H3251" s="19" t="n"/>
      <c r="I3251" s="19" t="n"/>
      <c r="J3251" s="34">
        <f>IF(A3251="","",H3251+I3251)</f>
        <v/>
      </c>
      <c r="K3251" s="14" t="n"/>
      <c r="L3251" s="14" t="n"/>
      <c r="M3251" s="14" t="n"/>
      <c r="N3251" s="14" t="n"/>
      <c r="O3251" s="20">
        <f>IF(A3251="","",SUMPRODUCT((A3251&gt;=Setup!$C$19:$C$30)*(A3251&lt;=Setup!$D$19:$D$30)*Setup!$A$19:$A$30))</f>
        <v/>
      </c>
      <c r="P3251" s="34">
        <f>IF(A3251="","",IF(G3251="Standard 15% (Box 1)",ROUND(H3251*Setup!$B$9,2),0))</f>
        <v/>
      </c>
      <c r="Q3251" s="34">
        <f>IF(A3251="","",I3251-P3251)</f>
        <v/>
      </c>
      <c r="R3251" s="23">
        <f>IF(A3251="","",IF(O3251=0,"Outside audit periods; ","")&amp;IF(G3251="","No VAT category; ","")&amp;IF(ABS(Q3251)&gt;Setup!$B$10,"VAT ≠ 15% × net; ","")&amp;IF(AND(F3251="B2B - VAT registered",NOT(AND(LEN(E3251)=15,LEFT(E3251,1)="3",RIGHT(E3251,1)="3",ISNUMBER(--E3251)))),"Invalid/missing customer VAT no; ","")&amp;IF(L3251&lt;&gt;"Yes","Not reported/cleared on FATOORA; ","")&amp;IF(AND(OR(G3251="Zero-rated domestic (Box 3)",G3251="Export (Box 4)"),N3251=""),"Zero-rate/export evidence missing; ","")&amp;IF(AND(C3251="Credit Note",H3251&gt;0),"Credit note should be negative; ","")&amp;IF(AND(C3251="Simplified Tax Invoice",F3251="B2B - VAT registered"),"Simplified invoice issued to VAT-registered B2B; ",""))</f>
        <v/>
      </c>
    </row>
    <row r="3252">
      <c r="A3252" s="17" t="n"/>
      <c r="B3252" s="14" t="n"/>
      <c r="C3252" s="14" t="n"/>
      <c r="D3252" s="14" t="n"/>
      <c r="E3252" s="16" t="n"/>
      <c r="F3252" s="14" t="n"/>
      <c r="G3252" s="14" t="n"/>
      <c r="H3252" s="19" t="n"/>
      <c r="I3252" s="19" t="n"/>
      <c r="J3252" s="34">
        <f>IF(A3252="","",H3252+I3252)</f>
        <v/>
      </c>
      <c r="K3252" s="14" t="n"/>
      <c r="L3252" s="14" t="n"/>
      <c r="M3252" s="14" t="n"/>
      <c r="N3252" s="14" t="n"/>
      <c r="O3252" s="20">
        <f>IF(A3252="","",SUMPRODUCT((A3252&gt;=Setup!$C$19:$C$30)*(A3252&lt;=Setup!$D$19:$D$30)*Setup!$A$19:$A$30))</f>
        <v/>
      </c>
      <c r="P3252" s="34">
        <f>IF(A3252="","",IF(G3252="Standard 15% (Box 1)",ROUND(H3252*Setup!$B$9,2),0))</f>
        <v/>
      </c>
      <c r="Q3252" s="34">
        <f>IF(A3252="","",I3252-P3252)</f>
        <v/>
      </c>
      <c r="R3252" s="23">
        <f>IF(A3252="","",IF(O3252=0,"Outside audit periods; ","")&amp;IF(G3252="","No VAT category; ","")&amp;IF(ABS(Q3252)&gt;Setup!$B$10,"VAT ≠ 15% × net; ","")&amp;IF(AND(F3252="B2B - VAT registered",NOT(AND(LEN(E3252)=15,LEFT(E3252,1)="3",RIGHT(E3252,1)="3",ISNUMBER(--E3252)))),"Invalid/missing customer VAT no; ","")&amp;IF(L3252&lt;&gt;"Yes","Not reported/cleared on FATOORA; ","")&amp;IF(AND(OR(G3252="Zero-rated domestic (Box 3)",G3252="Export (Box 4)"),N3252=""),"Zero-rate/export evidence missing; ","")&amp;IF(AND(C3252="Credit Note",H3252&gt;0),"Credit note should be negative; ","")&amp;IF(AND(C3252="Simplified Tax Invoice",F3252="B2B - VAT registered"),"Simplified invoice issued to VAT-registered B2B; ",""))</f>
        <v/>
      </c>
    </row>
    <row r="3253">
      <c r="A3253" s="17" t="n"/>
      <c r="B3253" s="14" t="n"/>
      <c r="C3253" s="14" t="n"/>
      <c r="D3253" s="14" t="n"/>
      <c r="E3253" s="16" t="n"/>
      <c r="F3253" s="14" t="n"/>
      <c r="G3253" s="14" t="n"/>
      <c r="H3253" s="19" t="n"/>
      <c r="I3253" s="19" t="n"/>
      <c r="J3253" s="34">
        <f>IF(A3253="","",H3253+I3253)</f>
        <v/>
      </c>
      <c r="K3253" s="14" t="n"/>
      <c r="L3253" s="14" t="n"/>
      <c r="M3253" s="14" t="n"/>
      <c r="N3253" s="14" t="n"/>
      <c r="O3253" s="20">
        <f>IF(A3253="","",SUMPRODUCT((A3253&gt;=Setup!$C$19:$C$30)*(A3253&lt;=Setup!$D$19:$D$30)*Setup!$A$19:$A$30))</f>
        <v/>
      </c>
      <c r="P3253" s="34">
        <f>IF(A3253="","",IF(G3253="Standard 15% (Box 1)",ROUND(H3253*Setup!$B$9,2),0))</f>
        <v/>
      </c>
      <c r="Q3253" s="34">
        <f>IF(A3253="","",I3253-P3253)</f>
        <v/>
      </c>
      <c r="R3253" s="23">
        <f>IF(A3253="","",IF(O3253=0,"Outside audit periods; ","")&amp;IF(G3253="","No VAT category; ","")&amp;IF(ABS(Q3253)&gt;Setup!$B$10,"VAT ≠ 15% × net; ","")&amp;IF(AND(F3253="B2B - VAT registered",NOT(AND(LEN(E3253)=15,LEFT(E3253,1)="3",RIGHT(E3253,1)="3",ISNUMBER(--E3253)))),"Invalid/missing customer VAT no; ","")&amp;IF(L3253&lt;&gt;"Yes","Not reported/cleared on FATOORA; ","")&amp;IF(AND(OR(G3253="Zero-rated domestic (Box 3)",G3253="Export (Box 4)"),N3253=""),"Zero-rate/export evidence missing; ","")&amp;IF(AND(C3253="Credit Note",H3253&gt;0),"Credit note should be negative; ","")&amp;IF(AND(C3253="Simplified Tax Invoice",F3253="B2B - VAT registered"),"Simplified invoice issued to VAT-registered B2B; ",""))</f>
        <v/>
      </c>
    </row>
    <row r="3254">
      <c r="A3254" s="17" t="n"/>
      <c r="B3254" s="14" t="n"/>
      <c r="C3254" s="14" t="n"/>
      <c r="D3254" s="14" t="n"/>
      <c r="E3254" s="16" t="n"/>
      <c r="F3254" s="14" t="n"/>
      <c r="G3254" s="14" t="n"/>
      <c r="H3254" s="19" t="n"/>
      <c r="I3254" s="19" t="n"/>
      <c r="J3254" s="34">
        <f>IF(A3254="","",H3254+I3254)</f>
        <v/>
      </c>
      <c r="K3254" s="14" t="n"/>
      <c r="L3254" s="14" t="n"/>
      <c r="M3254" s="14" t="n"/>
      <c r="N3254" s="14" t="n"/>
      <c r="O3254" s="20">
        <f>IF(A3254="","",SUMPRODUCT((A3254&gt;=Setup!$C$19:$C$30)*(A3254&lt;=Setup!$D$19:$D$30)*Setup!$A$19:$A$30))</f>
        <v/>
      </c>
      <c r="P3254" s="34">
        <f>IF(A3254="","",IF(G3254="Standard 15% (Box 1)",ROUND(H3254*Setup!$B$9,2),0))</f>
        <v/>
      </c>
      <c r="Q3254" s="34">
        <f>IF(A3254="","",I3254-P3254)</f>
        <v/>
      </c>
      <c r="R3254" s="23">
        <f>IF(A3254="","",IF(O3254=0,"Outside audit periods; ","")&amp;IF(G3254="","No VAT category; ","")&amp;IF(ABS(Q3254)&gt;Setup!$B$10,"VAT ≠ 15% × net; ","")&amp;IF(AND(F3254="B2B - VAT registered",NOT(AND(LEN(E3254)=15,LEFT(E3254,1)="3",RIGHT(E3254,1)="3",ISNUMBER(--E3254)))),"Invalid/missing customer VAT no; ","")&amp;IF(L3254&lt;&gt;"Yes","Not reported/cleared on FATOORA; ","")&amp;IF(AND(OR(G3254="Zero-rated domestic (Box 3)",G3254="Export (Box 4)"),N3254=""),"Zero-rate/export evidence missing; ","")&amp;IF(AND(C3254="Credit Note",H3254&gt;0),"Credit note should be negative; ","")&amp;IF(AND(C3254="Simplified Tax Invoice",F3254="B2B - VAT registered"),"Simplified invoice issued to VAT-registered B2B; ",""))</f>
        <v/>
      </c>
    </row>
    <row r="3255">
      <c r="A3255" s="17" t="n"/>
      <c r="B3255" s="14" t="n"/>
      <c r="C3255" s="14" t="n"/>
      <c r="D3255" s="14" t="n"/>
      <c r="E3255" s="16" t="n"/>
      <c r="F3255" s="14" t="n"/>
      <c r="G3255" s="14" t="n"/>
      <c r="H3255" s="19" t="n"/>
      <c r="I3255" s="19" t="n"/>
      <c r="J3255" s="34">
        <f>IF(A3255="","",H3255+I3255)</f>
        <v/>
      </c>
      <c r="K3255" s="14" t="n"/>
      <c r="L3255" s="14" t="n"/>
      <c r="M3255" s="14" t="n"/>
      <c r="N3255" s="14" t="n"/>
      <c r="O3255" s="20">
        <f>IF(A3255="","",SUMPRODUCT((A3255&gt;=Setup!$C$19:$C$30)*(A3255&lt;=Setup!$D$19:$D$30)*Setup!$A$19:$A$30))</f>
        <v/>
      </c>
      <c r="P3255" s="34">
        <f>IF(A3255="","",IF(G3255="Standard 15% (Box 1)",ROUND(H3255*Setup!$B$9,2),0))</f>
        <v/>
      </c>
      <c r="Q3255" s="34">
        <f>IF(A3255="","",I3255-P3255)</f>
        <v/>
      </c>
      <c r="R3255" s="23">
        <f>IF(A3255="","",IF(O3255=0,"Outside audit periods; ","")&amp;IF(G3255="","No VAT category; ","")&amp;IF(ABS(Q3255)&gt;Setup!$B$10,"VAT ≠ 15% × net; ","")&amp;IF(AND(F3255="B2B - VAT registered",NOT(AND(LEN(E3255)=15,LEFT(E3255,1)="3",RIGHT(E3255,1)="3",ISNUMBER(--E3255)))),"Invalid/missing customer VAT no; ","")&amp;IF(L3255&lt;&gt;"Yes","Not reported/cleared on FATOORA; ","")&amp;IF(AND(OR(G3255="Zero-rated domestic (Box 3)",G3255="Export (Box 4)"),N3255=""),"Zero-rate/export evidence missing; ","")&amp;IF(AND(C3255="Credit Note",H3255&gt;0),"Credit note should be negative; ","")&amp;IF(AND(C3255="Simplified Tax Invoice",F3255="B2B - VAT registered"),"Simplified invoice issued to VAT-registered B2B; ",""))</f>
        <v/>
      </c>
    </row>
    <row r="3256">
      <c r="A3256" s="17" t="n"/>
      <c r="B3256" s="14" t="n"/>
      <c r="C3256" s="14" t="n"/>
      <c r="D3256" s="14" t="n"/>
      <c r="E3256" s="16" t="n"/>
      <c r="F3256" s="14" t="n"/>
      <c r="G3256" s="14" t="n"/>
      <c r="H3256" s="19" t="n"/>
      <c r="I3256" s="19" t="n"/>
      <c r="J3256" s="34">
        <f>IF(A3256="","",H3256+I3256)</f>
        <v/>
      </c>
      <c r="K3256" s="14" t="n"/>
      <c r="L3256" s="14" t="n"/>
      <c r="M3256" s="14" t="n"/>
      <c r="N3256" s="14" t="n"/>
      <c r="O3256" s="20">
        <f>IF(A3256="","",SUMPRODUCT((A3256&gt;=Setup!$C$19:$C$30)*(A3256&lt;=Setup!$D$19:$D$30)*Setup!$A$19:$A$30))</f>
        <v/>
      </c>
      <c r="P3256" s="34">
        <f>IF(A3256="","",IF(G3256="Standard 15% (Box 1)",ROUND(H3256*Setup!$B$9,2),0))</f>
        <v/>
      </c>
      <c r="Q3256" s="34">
        <f>IF(A3256="","",I3256-P3256)</f>
        <v/>
      </c>
      <c r="R3256" s="23">
        <f>IF(A3256="","",IF(O3256=0,"Outside audit periods; ","")&amp;IF(G3256="","No VAT category; ","")&amp;IF(ABS(Q3256)&gt;Setup!$B$10,"VAT ≠ 15% × net; ","")&amp;IF(AND(F3256="B2B - VAT registered",NOT(AND(LEN(E3256)=15,LEFT(E3256,1)="3",RIGHT(E3256,1)="3",ISNUMBER(--E3256)))),"Invalid/missing customer VAT no; ","")&amp;IF(L3256&lt;&gt;"Yes","Not reported/cleared on FATOORA; ","")&amp;IF(AND(OR(G3256="Zero-rated domestic (Box 3)",G3256="Export (Box 4)"),N3256=""),"Zero-rate/export evidence missing; ","")&amp;IF(AND(C3256="Credit Note",H3256&gt;0),"Credit note should be negative; ","")&amp;IF(AND(C3256="Simplified Tax Invoice",F3256="B2B - VAT registered"),"Simplified invoice issued to VAT-registered B2B; ",""))</f>
        <v/>
      </c>
    </row>
    <row r="3257">
      <c r="A3257" s="17" t="n"/>
      <c r="B3257" s="14" t="n"/>
      <c r="C3257" s="14" t="n"/>
      <c r="D3257" s="14" t="n"/>
      <c r="E3257" s="16" t="n"/>
      <c r="F3257" s="14" t="n"/>
      <c r="G3257" s="14" t="n"/>
      <c r="H3257" s="19" t="n"/>
      <c r="I3257" s="19" t="n"/>
      <c r="J3257" s="34">
        <f>IF(A3257="","",H3257+I3257)</f>
        <v/>
      </c>
      <c r="K3257" s="14" t="n"/>
      <c r="L3257" s="14" t="n"/>
      <c r="M3257" s="14" t="n"/>
      <c r="N3257" s="14" t="n"/>
      <c r="O3257" s="20">
        <f>IF(A3257="","",SUMPRODUCT((A3257&gt;=Setup!$C$19:$C$30)*(A3257&lt;=Setup!$D$19:$D$30)*Setup!$A$19:$A$30))</f>
        <v/>
      </c>
      <c r="P3257" s="34">
        <f>IF(A3257="","",IF(G3257="Standard 15% (Box 1)",ROUND(H3257*Setup!$B$9,2),0))</f>
        <v/>
      </c>
      <c r="Q3257" s="34">
        <f>IF(A3257="","",I3257-P3257)</f>
        <v/>
      </c>
      <c r="R3257" s="23">
        <f>IF(A3257="","",IF(O3257=0,"Outside audit periods; ","")&amp;IF(G3257="","No VAT category; ","")&amp;IF(ABS(Q3257)&gt;Setup!$B$10,"VAT ≠ 15% × net; ","")&amp;IF(AND(F3257="B2B - VAT registered",NOT(AND(LEN(E3257)=15,LEFT(E3257,1)="3",RIGHT(E3257,1)="3",ISNUMBER(--E3257)))),"Invalid/missing customer VAT no; ","")&amp;IF(L3257&lt;&gt;"Yes","Not reported/cleared on FATOORA; ","")&amp;IF(AND(OR(G3257="Zero-rated domestic (Box 3)",G3257="Export (Box 4)"),N3257=""),"Zero-rate/export evidence missing; ","")&amp;IF(AND(C3257="Credit Note",H3257&gt;0),"Credit note should be negative; ","")&amp;IF(AND(C3257="Simplified Tax Invoice",F3257="B2B - VAT registered"),"Simplified invoice issued to VAT-registered B2B; ",""))</f>
        <v/>
      </c>
    </row>
    <row r="3258">
      <c r="A3258" s="17" t="n"/>
      <c r="B3258" s="14" t="n"/>
      <c r="C3258" s="14" t="n"/>
      <c r="D3258" s="14" t="n"/>
      <c r="E3258" s="16" t="n"/>
      <c r="F3258" s="14" t="n"/>
      <c r="G3258" s="14" t="n"/>
      <c r="H3258" s="19" t="n"/>
      <c r="I3258" s="19" t="n"/>
      <c r="J3258" s="34">
        <f>IF(A3258="","",H3258+I3258)</f>
        <v/>
      </c>
      <c r="K3258" s="14" t="n"/>
      <c r="L3258" s="14" t="n"/>
      <c r="M3258" s="14" t="n"/>
      <c r="N3258" s="14" t="n"/>
      <c r="O3258" s="20">
        <f>IF(A3258="","",SUMPRODUCT((A3258&gt;=Setup!$C$19:$C$30)*(A3258&lt;=Setup!$D$19:$D$30)*Setup!$A$19:$A$30))</f>
        <v/>
      </c>
      <c r="P3258" s="34">
        <f>IF(A3258="","",IF(G3258="Standard 15% (Box 1)",ROUND(H3258*Setup!$B$9,2),0))</f>
        <v/>
      </c>
      <c r="Q3258" s="34">
        <f>IF(A3258="","",I3258-P3258)</f>
        <v/>
      </c>
      <c r="R3258" s="23">
        <f>IF(A3258="","",IF(O3258=0,"Outside audit periods; ","")&amp;IF(G3258="","No VAT category; ","")&amp;IF(ABS(Q3258)&gt;Setup!$B$10,"VAT ≠ 15% × net; ","")&amp;IF(AND(F3258="B2B - VAT registered",NOT(AND(LEN(E3258)=15,LEFT(E3258,1)="3",RIGHT(E3258,1)="3",ISNUMBER(--E3258)))),"Invalid/missing customer VAT no; ","")&amp;IF(L3258&lt;&gt;"Yes","Not reported/cleared on FATOORA; ","")&amp;IF(AND(OR(G3258="Zero-rated domestic (Box 3)",G3258="Export (Box 4)"),N3258=""),"Zero-rate/export evidence missing; ","")&amp;IF(AND(C3258="Credit Note",H3258&gt;0),"Credit note should be negative; ","")&amp;IF(AND(C3258="Simplified Tax Invoice",F3258="B2B - VAT registered"),"Simplified invoice issued to VAT-registered B2B; ",""))</f>
        <v/>
      </c>
    </row>
    <row r="3259">
      <c r="A3259" s="17" t="n"/>
      <c r="B3259" s="14" t="n"/>
      <c r="C3259" s="14" t="n"/>
      <c r="D3259" s="14" t="n"/>
      <c r="E3259" s="16" t="n"/>
      <c r="F3259" s="14" t="n"/>
      <c r="G3259" s="14" t="n"/>
      <c r="H3259" s="19" t="n"/>
      <c r="I3259" s="19" t="n"/>
      <c r="J3259" s="34">
        <f>IF(A3259="","",H3259+I3259)</f>
        <v/>
      </c>
      <c r="K3259" s="14" t="n"/>
      <c r="L3259" s="14" t="n"/>
      <c r="M3259" s="14" t="n"/>
      <c r="N3259" s="14" t="n"/>
      <c r="O3259" s="20">
        <f>IF(A3259="","",SUMPRODUCT((A3259&gt;=Setup!$C$19:$C$30)*(A3259&lt;=Setup!$D$19:$D$30)*Setup!$A$19:$A$30))</f>
        <v/>
      </c>
      <c r="P3259" s="34">
        <f>IF(A3259="","",IF(G3259="Standard 15% (Box 1)",ROUND(H3259*Setup!$B$9,2),0))</f>
        <v/>
      </c>
      <c r="Q3259" s="34">
        <f>IF(A3259="","",I3259-P3259)</f>
        <v/>
      </c>
      <c r="R3259" s="23">
        <f>IF(A3259="","",IF(O3259=0,"Outside audit periods; ","")&amp;IF(G3259="","No VAT category; ","")&amp;IF(ABS(Q3259)&gt;Setup!$B$10,"VAT ≠ 15% × net; ","")&amp;IF(AND(F3259="B2B - VAT registered",NOT(AND(LEN(E3259)=15,LEFT(E3259,1)="3",RIGHT(E3259,1)="3",ISNUMBER(--E3259)))),"Invalid/missing customer VAT no; ","")&amp;IF(L3259&lt;&gt;"Yes","Not reported/cleared on FATOORA; ","")&amp;IF(AND(OR(G3259="Zero-rated domestic (Box 3)",G3259="Export (Box 4)"),N3259=""),"Zero-rate/export evidence missing; ","")&amp;IF(AND(C3259="Credit Note",H3259&gt;0),"Credit note should be negative; ","")&amp;IF(AND(C3259="Simplified Tax Invoice",F3259="B2B - VAT registered"),"Simplified invoice issued to VAT-registered B2B; ",""))</f>
        <v/>
      </c>
    </row>
    <row r="3260">
      <c r="A3260" s="17" t="n"/>
      <c r="B3260" s="14" t="n"/>
      <c r="C3260" s="14" t="n"/>
      <c r="D3260" s="14" t="n"/>
      <c r="E3260" s="16" t="n"/>
      <c r="F3260" s="14" t="n"/>
      <c r="G3260" s="14" t="n"/>
      <c r="H3260" s="19" t="n"/>
      <c r="I3260" s="19" t="n"/>
      <c r="J3260" s="34">
        <f>IF(A3260="","",H3260+I3260)</f>
        <v/>
      </c>
      <c r="K3260" s="14" t="n"/>
      <c r="L3260" s="14" t="n"/>
      <c r="M3260" s="14" t="n"/>
      <c r="N3260" s="14" t="n"/>
      <c r="O3260" s="20">
        <f>IF(A3260="","",SUMPRODUCT((A3260&gt;=Setup!$C$19:$C$30)*(A3260&lt;=Setup!$D$19:$D$30)*Setup!$A$19:$A$30))</f>
        <v/>
      </c>
      <c r="P3260" s="34">
        <f>IF(A3260="","",IF(G3260="Standard 15% (Box 1)",ROUND(H3260*Setup!$B$9,2),0))</f>
        <v/>
      </c>
      <c r="Q3260" s="34">
        <f>IF(A3260="","",I3260-P3260)</f>
        <v/>
      </c>
      <c r="R3260" s="23">
        <f>IF(A3260="","",IF(O3260=0,"Outside audit periods; ","")&amp;IF(G3260="","No VAT category; ","")&amp;IF(ABS(Q3260)&gt;Setup!$B$10,"VAT ≠ 15% × net; ","")&amp;IF(AND(F3260="B2B - VAT registered",NOT(AND(LEN(E3260)=15,LEFT(E3260,1)="3",RIGHT(E3260,1)="3",ISNUMBER(--E3260)))),"Invalid/missing customer VAT no; ","")&amp;IF(L3260&lt;&gt;"Yes","Not reported/cleared on FATOORA; ","")&amp;IF(AND(OR(G3260="Zero-rated domestic (Box 3)",G3260="Export (Box 4)"),N3260=""),"Zero-rate/export evidence missing; ","")&amp;IF(AND(C3260="Credit Note",H3260&gt;0),"Credit note should be negative; ","")&amp;IF(AND(C3260="Simplified Tax Invoice",F3260="B2B - VAT registered"),"Simplified invoice issued to VAT-registered B2B; ",""))</f>
        <v/>
      </c>
    </row>
    <row r="3261">
      <c r="A3261" s="17" t="n"/>
      <c r="B3261" s="14" t="n"/>
      <c r="C3261" s="14" t="n"/>
      <c r="D3261" s="14" t="n"/>
      <c r="E3261" s="16" t="n"/>
      <c r="F3261" s="14" t="n"/>
      <c r="G3261" s="14" t="n"/>
      <c r="H3261" s="19" t="n"/>
      <c r="I3261" s="19" t="n"/>
      <c r="J3261" s="34">
        <f>IF(A3261="","",H3261+I3261)</f>
        <v/>
      </c>
      <c r="K3261" s="14" t="n"/>
      <c r="L3261" s="14" t="n"/>
      <c r="M3261" s="14" t="n"/>
      <c r="N3261" s="14" t="n"/>
      <c r="O3261" s="20">
        <f>IF(A3261="","",SUMPRODUCT((A3261&gt;=Setup!$C$19:$C$30)*(A3261&lt;=Setup!$D$19:$D$30)*Setup!$A$19:$A$30))</f>
        <v/>
      </c>
      <c r="P3261" s="34">
        <f>IF(A3261="","",IF(G3261="Standard 15% (Box 1)",ROUND(H3261*Setup!$B$9,2),0))</f>
        <v/>
      </c>
      <c r="Q3261" s="34">
        <f>IF(A3261="","",I3261-P3261)</f>
        <v/>
      </c>
      <c r="R3261" s="23">
        <f>IF(A3261="","",IF(O3261=0,"Outside audit periods; ","")&amp;IF(G3261="","No VAT category; ","")&amp;IF(ABS(Q3261)&gt;Setup!$B$10,"VAT ≠ 15% × net; ","")&amp;IF(AND(F3261="B2B - VAT registered",NOT(AND(LEN(E3261)=15,LEFT(E3261,1)="3",RIGHT(E3261,1)="3",ISNUMBER(--E3261)))),"Invalid/missing customer VAT no; ","")&amp;IF(L3261&lt;&gt;"Yes","Not reported/cleared on FATOORA; ","")&amp;IF(AND(OR(G3261="Zero-rated domestic (Box 3)",G3261="Export (Box 4)"),N3261=""),"Zero-rate/export evidence missing; ","")&amp;IF(AND(C3261="Credit Note",H3261&gt;0),"Credit note should be negative; ","")&amp;IF(AND(C3261="Simplified Tax Invoice",F3261="B2B - VAT registered"),"Simplified invoice issued to VAT-registered B2B; ",""))</f>
        <v/>
      </c>
    </row>
    <row r="3262">
      <c r="A3262" s="17" t="n"/>
      <c r="B3262" s="14" t="n"/>
      <c r="C3262" s="14" t="n"/>
      <c r="D3262" s="14" t="n"/>
      <c r="E3262" s="16" t="n"/>
      <c r="F3262" s="14" t="n"/>
      <c r="G3262" s="14" t="n"/>
      <c r="H3262" s="19" t="n"/>
      <c r="I3262" s="19" t="n"/>
      <c r="J3262" s="34">
        <f>IF(A3262="","",H3262+I3262)</f>
        <v/>
      </c>
      <c r="K3262" s="14" t="n"/>
      <c r="L3262" s="14" t="n"/>
      <c r="M3262" s="14" t="n"/>
      <c r="N3262" s="14" t="n"/>
      <c r="O3262" s="20">
        <f>IF(A3262="","",SUMPRODUCT((A3262&gt;=Setup!$C$19:$C$30)*(A3262&lt;=Setup!$D$19:$D$30)*Setup!$A$19:$A$30))</f>
        <v/>
      </c>
      <c r="P3262" s="34">
        <f>IF(A3262="","",IF(G3262="Standard 15% (Box 1)",ROUND(H3262*Setup!$B$9,2),0))</f>
        <v/>
      </c>
      <c r="Q3262" s="34">
        <f>IF(A3262="","",I3262-P3262)</f>
        <v/>
      </c>
      <c r="R3262" s="23">
        <f>IF(A3262="","",IF(O3262=0,"Outside audit periods; ","")&amp;IF(G3262="","No VAT category; ","")&amp;IF(ABS(Q3262)&gt;Setup!$B$10,"VAT ≠ 15% × net; ","")&amp;IF(AND(F3262="B2B - VAT registered",NOT(AND(LEN(E3262)=15,LEFT(E3262,1)="3",RIGHT(E3262,1)="3",ISNUMBER(--E3262)))),"Invalid/missing customer VAT no; ","")&amp;IF(L3262&lt;&gt;"Yes","Not reported/cleared on FATOORA; ","")&amp;IF(AND(OR(G3262="Zero-rated domestic (Box 3)",G3262="Export (Box 4)"),N3262=""),"Zero-rate/export evidence missing; ","")&amp;IF(AND(C3262="Credit Note",H3262&gt;0),"Credit note should be negative; ","")&amp;IF(AND(C3262="Simplified Tax Invoice",F3262="B2B - VAT registered"),"Simplified invoice issued to VAT-registered B2B; ",""))</f>
        <v/>
      </c>
    </row>
    <row r="3263">
      <c r="A3263" s="17" t="n"/>
      <c r="B3263" s="14" t="n"/>
      <c r="C3263" s="14" t="n"/>
      <c r="D3263" s="14" t="n"/>
      <c r="E3263" s="16" t="n"/>
      <c r="F3263" s="14" t="n"/>
      <c r="G3263" s="14" t="n"/>
      <c r="H3263" s="19" t="n"/>
      <c r="I3263" s="19" t="n"/>
      <c r="J3263" s="34">
        <f>IF(A3263="","",H3263+I3263)</f>
        <v/>
      </c>
      <c r="K3263" s="14" t="n"/>
      <c r="L3263" s="14" t="n"/>
      <c r="M3263" s="14" t="n"/>
      <c r="N3263" s="14" t="n"/>
      <c r="O3263" s="20">
        <f>IF(A3263="","",SUMPRODUCT((A3263&gt;=Setup!$C$19:$C$30)*(A3263&lt;=Setup!$D$19:$D$30)*Setup!$A$19:$A$30))</f>
        <v/>
      </c>
      <c r="P3263" s="34">
        <f>IF(A3263="","",IF(G3263="Standard 15% (Box 1)",ROUND(H3263*Setup!$B$9,2),0))</f>
        <v/>
      </c>
      <c r="Q3263" s="34">
        <f>IF(A3263="","",I3263-P3263)</f>
        <v/>
      </c>
      <c r="R3263" s="23">
        <f>IF(A3263="","",IF(O3263=0,"Outside audit periods; ","")&amp;IF(G3263="","No VAT category; ","")&amp;IF(ABS(Q3263)&gt;Setup!$B$10,"VAT ≠ 15% × net; ","")&amp;IF(AND(F3263="B2B - VAT registered",NOT(AND(LEN(E3263)=15,LEFT(E3263,1)="3",RIGHT(E3263,1)="3",ISNUMBER(--E3263)))),"Invalid/missing customer VAT no; ","")&amp;IF(L3263&lt;&gt;"Yes","Not reported/cleared on FATOORA; ","")&amp;IF(AND(OR(G3263="Zero-rated domestic (Box 3)",G3263="Export (Box 4)"),N3263=""),"Zero-rate/export evidence missing; ","")&amp;IF(AND(C3263="Credit Note",H3263&gt;0),"Credit note should be negative; ","")&amp;IF(AND(C3263="Simplified Tax Invoice",F3263="B2B - VAT registered"),"Simplified invoice issued to VAT-registered B2B; ",""))</f>
        <v/>
      </c>
    </row>
    <row r="3264">
      <c r="A3264" s="17" t="n"/>
      <c r="B3264" s="14" t="n"/>
      <c r="C3264" s="14" t="n"/>
      <c r="D3264" s="14" t="n"/>
      <c r="E3264" s="16" t="n"/>
      <c r="F3264" s="14" t="n"/>
      <c r="G3264" s="14" t="n"/>
      <c r="H3264" s="19" t="n"/>
      <c r="I3264" s="19" t="n"/>
      <c r="J3264" s="34">
        <f>IF(A3264="","",H3264+I3264)</f>
        <v/>
      </c>
      <c r="K3264" s="14" t="n"/>
      <c r="L3264" s="14" t="n"/>
      <c r="M3264" s="14" t="n"/>
      <c r="N3264" s="14" t="n"/>
      <c r="O3264" s="20">
        <f>IF(A3264="","",SUMPRODUCT((A3264&gt;=Setup!$C$19:$C$30)*(A3264&lt;=Setup!$D$19:$D$30)*Setup!$A$19:$A$30))</f>
        <v/>
      </c>
      <c r="P3264" s="34">
        <f>IF(A3264="","",IF(G3264="Standard 15% (Box 1)",ROUND(H3264*Setup!$B$9,2),0))</f>
        <v/>
      </c>
      <c r="Q3264" s="34">
        <f>IF(A3264="","",I3264-P3264)</f>
        <v/>
      </c>
      <c r="R3264" s="23">
        <f>IF(A3264="","",IF(O3264=0,"Outside audit periods; ","")&amp;IF(G3264="","No VAT category; ","")&amp;IF(ABS(Q3264)&gt;Setup!$B$10,"VAT ≠ 15% × net; ","")&amp;IF(AND(F3264="B2B - VAT registered",NOT(AND(LEN(E3264)=15,LEFT(E3264,1)="3",RIGHT(E3264,1)="3",ISNUMBER(--E3264)))),"Invalid/missing customer VAT no; ","")&amp;IF(L3264&lt;&gt;"Yes","Not reported/cleared on FATOORA; ","")&amp;IF(AND(OR(G3264="Zero-rated domestic (Box 3)",G3264="Export (Box 4)"),N3264=""),"Zero-rate/export evidence missing; ","")&amp;IF(AND(C3264="Credit Note",H3264&gt;0),"Credit note should be negative; ","")&amp;IF(AND(C3264="Simplified Tax Invoice",F3264="B2B - VAT registered"),"Simplified invoice issued to VAT-registered B2B; ",""))</f>
        <v/>
      </c>
    </row>
    <row r="3265">
      <c r="A3265" s="17" t="n"/>
      <c r="B3265" s="14" t="n"/>
      <c r="C3265" s="14" t="n"/>
      <c r="D3265" s="14" t="n"/>
      <c r="E3265" s="16" t="n"/>
      <c r="F3265" s="14" t="n"/>
      <c r="G3265" s="14" t="n"/>
      <c r="H3265" s="19" t="n"/>
      <c r="I3265" s="19" t="n"/>
      <c r="J3265" s="34">
        <f>IF(A3265="","",H3265+I3265)</f>
        <v/>
      </c>
      <c r="K3265" s="14" t="n"/>
      <c r="L3265" s="14" t="n"/>
      <c r="M3265" s="14" t="n"/>
      <c r="N3265" s="14" t="n"/>
      <c r="O3265" s="20">
        <f>IF(A3265="","",SUMPRODUCT((A3265&gt;=Setup!$C$19:$C$30)*(A3265&lt;=Setup!$D$19:$D$30)*Setup!$A$19:$A$30))</f>
        <v/>
      </c>
      <c r="P3265" s="34">
        <f>IF(A3265="","",IF(G3265="Standard 15% (Box 1)",ROUND(H3265*Setup!$B$9,2),0))</f>
        <v/>
      </c>
      <c r="Q3265" s="34">
        <f>IF(A3265="","",I3265-P3265)</f>
        <v/>
      </c>
      <c r="R3265" s="23">
        <f>IF(A3265="","",IF(O3265=0,"Outside audit periods; ","")&amp;IF(G3265="","No VAT category; ","")&amp;IF(ABS(Q3265)&gt;Setup!$B$10,"VAT ≠ 15% × net; ","")&amp;IF(AND(F3265="B2B - VAT registered",NOT(AND(LEN(E3265)=15,LEFT(E3265,1)="3",RIGHT(E3265,1)="3",ISNUMBER(--E3265)))),"Invalid/missing customer VAT no; ","")&amp;IF(L3265&lt;&gt;"Yes","Not reported/cleared on FATOORA; ","")&amp;IF(AND(OR(G3265="Zero-rated domestic (Box 3)",G3265="Export (Box 4)"),N3265=""),"Zero-rate/export evidence missing; ","")&amp;IF(AND(C3265="Credit Note",H3265&gt;0),"Credit note should be negative; ","")&amp;IF(AND(C3265="Simplified Tax Invoice",F3265="B2B - VAT registered"),"Simplified invoice issued to VAT-registered B2B; ",""))</f>
        <v/>
      </c>
    </row>
    <row r="3266">
      <c r="A3266" s="17" t="n"/>
      <c r="B3266" s="14" t="n"/>
      <c r="C3266" s="14" t="n"/>
      <c r="D3266" s="14" t="n"/>
      <c r="E3266" s="16" t="n"/>
      <c r="F3266" s="14" t="n"/>
      <c r="G3266" s="14" t="n"/>
      <c r="H3266" s="19" t="n"/>
      <c r="I3266" s="19" t="n"/>
      <c r="J3266" s="34">
        <f>IF(A3266="","",H3266+I3266)</f>
        <v/>
      </c>
      <c r="K3266" s="14" t="n"/>
      <c r="L3266" s="14" t="n"/>
      <c r="M3266" s="14" t="n"/>
      <c r="N3266" s="14" t="n"/>
      <c r="O3266" s="20">
        <f>IF(A3266="","",SUMPRODUCT((A3266&gt;=Setup!$C$19:$C$30)*(A3266&lt;=Setup!$D$19:$D$30)*Setup!$A$19:$A$30))</f>
        <v/>
      </c>
      <c r="P3266" s="34">
        <f>IF(A3266="","",IF(G3266="Standard 15% (Box 1)",ROUND(H3266*Setup!$B$9,2),0))</f>
        <v/>
      </c>
      <c r="Q3266" s="34">
        <f>IF(A3266="","",I3266-P3266)</f>
        <v/>
      </c>
      <c r="R3266" s="23">
        <f>IF(A3266="","",IF(O3266=0,"Outside audit periods; ","")&amp;IF(G3266="","No VAT category; ","")&amp;IF(ABS(Q3266)&gt;Setup!$B$10,"VAT ≠ 15% × net; ","")&amp;IF(AND(F3266="B2B - VAT registered",NOT(AND(LEN(E3266)=15,LEFT(E3266,1)="3",RIGHT(E3266,1)="3",ISNUMBER(--E3266)))),"Invalid/missing customer VAT no; ","")&amp;IF(L3266&lt;&gt;"Yes","Not reported/cleared on FATOORA; ","")&amp;IF(AND(OR(G3266="Zero-rated domestic (Box 3)",G3266="Export (Box 4)"),N3266=""),"Zero-rate/export evidence missing; ","")&amp;IF(AND(C3266="Credit Note",H3266&gt;0),"Credit note should be negative; ","")&amp;IF(AND(C3266="Simplified Tax Invoice",F3266="B2B - VAT registered"),"Simplified invoice issued to VAT-registered B2B; ",""))</f>
        <v/>
      </c>
    </row>
    <row r="3267">
      <c r="A3267" s="17" t="n"/>
      <c r="B3267" s="14" t="n"/>
      <c r="C3267" s="14" t="n"/>
      <c r="D3267" s="14" t="n"/>
      <c r="E3267" s="16" t="n"/>
      <c r="F3267" s="14" t="n"/>
      <c r="G3267" s="14" t="n"/>
      <c r="H3267" s="19" t="n"/>
      <c r="I3267" s="19" t="n"/>
      <c r="J3267" s="34">
        <f>IF(A3267="","",H3267+I3267)</f>
        <v/>
      </c>
      <c r="K3267" s="14" t="n"/>
      <c r="L3267" s="14" t="n"/>
      <c r="M3267" s="14" t="n"/>
      <c r="N3267" s="14" t="n"/>
      <c r="O3267" s="20">
        <f>IF(A3267="","",SUMPRODUCT((A3267&gt;=Setup!$C$19:$C$30)*(A3267&lt;=Setup!$D$19:$D$30)*Setup!$A$19:$A$30))</f>
        <v/>
      </c>
      <c r="P3267" s="34">
        <f>IF(A3267="","",IF(G3267="Standard 15% (Box 1)",ROUND(H3267*Setup!$B$9,2),0))</f>
        <v/>
      </c>
      <c r="Q3267" s="34">
        <f>IF(A3267="","",I3267-P3267)</f>
        <v/>
      </c>
      <c r="R3267" s="23">
        <f>IF(A3267="","",IF(O3267=0,"Outside audit periods; ","")&amp;IF(G3267="","No VAT category; ","")&amp;IF(ABS(Q3267)&gt;Setup!$B$10,"VAT ≠ 15% × net; ","")&amp;IF(AND(F3267="B2B - VAT registered",NOT(AND(LEN(E3267)=15,LEFT(E3267,1)="3",RIGHT(E3267,1)="3",ISNUMBER(--E3267)))),"Invalid/missing customer VAT no; ","")&amp;IF(L3267&lt;&gt;"Yes","Not reported/cleared on FATOORA; ","")&amp;IF(AND(OR(G3267="Zero-rated domestic (Box 3)",G3267="Export (Box 4)"),N3267=""),"Zero-rate/export evidence missing; ","")&amp;IF(AND(C3267="Credit Note",H3267&gt;0),"Credit note should be negative; ","")&amp;IF(AND(C3267="Simplified Tax Invoice",F3267="B2B - VAT registered"),"Simplified invoice issued to VAT-registered B2B; ",""))</f>
        <v/>
      </c>
    </row>
    <row r="3268">
      <c r="A3268" s="17" t="n"/>
      <c r="B3268" s="14" t="n"/>
      <c r="C3268" s="14" t="n"/>
      <c r="D3268" s="14" t="n"/>
      <c r="E3268" s="16" t="n"/>
      <c r="F3268" s="14" t="n"/>
      <c r="G3268" s="14" t="n"/>
      <c r="H3268" s="19" t="n"/>
      <c r="I3268" s="19" t="n"/>
      <c r="J3268" s="34">
        <f>IF(A3268="","",H3268+I3268)</f>
        <v/>
      </c>
      <c r="K3268" s="14" t="n"/>
      <c r="L3268" s="14" t="n"/>
      <c r="M3268" s="14" t="n"/>
      <c r="N3268" s="14" t="n"/>
      <c r="O3268" s="20">
        <f>IF(A3268="","",SUMPRODUCT((A3268&gt;=Setup!$C$19:$C$30)*(A3268&lt;=Setup!$D$19:$D$30)*Setup!$A$19:$A$30))</f>
        <v/>
      </c>
      <c r="P3268" s="34">
        <f>IF(A3268="","",IF(G3268="Standard 15% (Box 1)",ROUND(H3268*Setup!$B$9,2),0))</f>
        <v/>
      </c>
      <c r="Q3268" s="34">
        <f>IF(A3268="","",I3268-P3268)</f>
        <v/>
      </c>
      <c r="R3268" s="23">
        <f>IF(A3268="","",IF(O3268=0,"Outside audit periods; ","")&amp;IF(G3268="","No VAT category; ","")&amp;IF(ABS(Q3268)&gt;Setup!$B$10,"VAT ≠ 15% × net; ","")&amp;IF(AND(F3268="B2B - VAT registered",NOT(AND(LEN(E3268)=15,LEFT(E3268,1)="3",RIGHT(E3268,1)="3",ISNUMBER(--E3268)))),"Invalid/missing customer VAT no; ","")&amp;IF(L3268&lt;&gt;"Yes","Not reported/cleared on FATOORA; ","")&amp;IF(AND(OR(G3268="Zero-rated domestic (Box 3)",G3268="Export (Box 4)"),N3268=""),"Zero-rate/export evidence missing; ","")&amp;IF(AND(C3268="Credit Note",H3268&gt;0),"Credit note should be negative; ","")&amp;IF(AND(C3268="Simplified Tax Invoice",F3268="B2B - VAT registered"),"Simplified invoice issued to VAT-registered B2B; ",""))</f>
        <v/>
      </c>
    </row>
    <row r="3269">
      <c r="A3269" s="17" t="n"/>
      <c r="B3269" s="14" t="n"/>
      <c r="C3269" s="14" t="n"/>
      <c r="D3269" s="14" t="n"/>
      <c r="E3269" s="16" t="n"/>
      <c r="F3269" s="14" t="n"/>
      <c r="G3269" s="14" t="n"/>
      <c r="H3269" s="19" t="n"/>
      <c r="I3269" s="19" t="n"/>
      <c r="J3269" s="34">
        <f>IF(A3269="","",H3269+I3269)</f>
        <v/>
      </c>
      <c r="K3269" s="14" t="n"/>
      <c r="L3269" s="14" t="n"/>
      <c r="M3269" s="14" t="n"/>
      <c r="N3269" s="14" t="n"/>
      <c r="O3269" s="20">
        <f>IF(A3269="","",SUMPRODUCT((A3269&gt;=Setup!$C$19:$C$30)*(A3269&lt;=Setup!$D$19:$D$30)*Setup!$A$19:$A$30))</f>
        <v/>
      </c>
      <c r="P3269" s="34">
        <f>IF(A3269="","",IF(G3269="Standard 15% (Box 1)",ROUND(H3269*Setup!$B$9,2),0))</f>
        <v/>
      </c>
      <c r="Q3269" s="34">
        <f>IF(A3269="","",I3269-P3269)</f>
        <v/>
      </c>
      <c r="R3269" s="23">
        <f>IF(A3269="","",IF(O3269=0,"Outside audit periods; ","")&amp;IF(G3269="","No VAT category; ","")&amp;IF(ABS(Q3269)&gt;Setup!$B$10,"VAT ≠ 15% × net; ","")&amp;IF(AND(F3269="B2B - VAT registered",NOT(AND(LEN(E3269)=15,LEFT(E3269,1)="3",RIGHT(E3269,1)="3",ISNUMBER(--E3269)))),"Invalid/missing customer VAT no; ","")&amp;IF(L3269&lt;&gt;"Yes","Not reported/cleared on FATOORA; ","")&amp;IF(AND(OR(G3269="Zero-rated domestic (Box 3)",G3269="Export (Box 4)"),N3269=""),"Zero-rate/export evidence missing; ","")&amp;IF(AND(C3269="Credit Note",H3269&gt;0),"Credit note should be negative; ","")&amp;IF(AND(C3269="Simplified Tax Invoice",F3269="B2B - VAT registered"),"Simplified invoice issued to VAT-registered B2B; ",""))</f>
        <v/>
      </c>
    </row>
    <row r="3270">
      <c r="A3270" s="17" t="n"/>
      <c r="B3270" s="14" t="n"/>
      <c r="C3270" s="14" t="n"/>
      <c r="D3270" s="14" t="n"/>
      <c r="E3270" s="16" t="n"/>
      <c r="F3270" s="14" t="n"/>
      <c r="G3270" s="14" t="n"/>
      <c r="H3270" s="19" t="n"/>
      <c r="I3270" s="19" t="n"/>
      <c r="J3270" s="34">
        <f>IF(A3270="","",H3270+I3270)</f>
        <v/>
      </c>
      <c r="K3270" s="14" t="n"/>
      <c r="L3270" s="14" t="n"/>
      <c r="M3270" s="14" t="n"/>
      <c r="N3270" s="14" t="n"/>
      <c r="O3270" s="20">
        <f>IF(A3270="","",SUMPRODUCT((A3270&gt;=Setup!$C$19:$C$30)*(A3270&lt;=Setup!$D$19:$D$30)*Setup!$A$19:$A$30))</f>
        <v/>
      </c>
      <c r="P3270" s="34">
        <f>IF(A3270="","",IF(G3270="Standard 15% (Box 1)",ROUND(H3270*Setup!$B$9,2),0))</f>
        <v/>
      </c>
      <c r="Q3270" s="34">
        <f>IF(A3270="","",I3270-P3270)</f>
        <v/>
      </c>
      <c r="R3270" s="23">
        <f>IF(A3270="","",IF(O3270=0,"Outside audit periods; ","")&amp;IF(G3270="","No VAT category; ","")&amp;IF(ABS(Q3270)&gt;Setup!$B$10,"VAT ≠ 15% × net; ","")&amp;IF(AND(F3270="B2B - VAT registered",NOT(AND(LEN(E3270)=15,LEFT(E3270,1)="3",RIGHT(E3270,1)="3",ISNUMBER(--E3270)))),"Invalid/missing customer VAT no; ","")&amp;IF(L3270&lt;&gt;"Yes","Not reported/cleared on FATOORA; ","")&amp;IF(AND(OR(G3270="Zero-rated domestic (Box 3)",G3270="Export (Box 4)"),N3270=""),"Zero-rate/export evidence missing; ","")&amp;IF(AND(C3270="Credit Note",H3270&gt;0),"Credit note should be negative; ","")&amp;IF(AND(C3270="Simplified Tax Invoice",F3270="B2B - VAT registered"),"Simplified invoice issued to VAT-registered B2B; ",""))</f>
        <v/>
      </c>
    </row>
    <row r="3271">
      <c r="A3271" s="17" t="n"/>
      <c r="B3271" s="14" t="n"/>
      <c r="C3271" s="14" t="n"/>
      <c r="D3271" s="14" t="n"/>
      <c r="E3271" s="16" t="n"/>
      <c r="F3271" s="14" t="n"/>
      <c r="G3271" s="14" t="n"/>
      <c r="H3271" s="19" t="n"/>
      <c r="I3271" s="19" t="n"/>
      <c r="J3271" s="34">
        <f>IF(A3271="","",H3271+I3271)</f>
        <v/>
      </c>
      <c r="K3271" s="14" t="n"/>
      <c r="L3271" s="14" t="n"/>
      <c r="M3271" s="14" t="n"/>
      <c r="N3271" s="14" t="n"/>
      <c r="O3271" s="20">
        <f>IF(A3271="","",SUMPRODUCT((A3271&gt;=Setup!$C$19:$C$30)*(A3271&lt;=Setup!$D$19:$D$30)*Setup!$A$19:$A$30))</f>
        <v/>
      </c>
      <c r="P3271" s="34">
        <f>IF(A3271="","",IF(G3271="Standard 15% (Box 1)",ROUND(H3271*Setup!$B$9,2),0))</f>
        <v/>
      </c>
      <c r="Q3271" s="34">
        <f>IF(A3271="","",I3271-P3271)</f>
        <v/>
      </c>
      <c r="R3271" s="23">
        <f>IF(A3271="","",IF(O3271=0,"Outside audit periods; ","")&amp;IF(G3271="","No VAT category; ","")&amp;IF(ABS(Q3271)&gt;Setup!$B$10,"VAT ≠ 15% × net; ","")&amp;IF(AND(F3271="B2B - VAT registered",NOT(AND(LEN(E3271)=15,LEFT(E3271,1)="3",RIGHT(E3271,1)="3",ISNUMBER(--E3271)))),"Invalid/missing customer VAT no; ","")&amp;IF(L3271&lt;&gt;"Yes","Not reported/cleared on FATOORA; ","")&amp;IF(AND(OR(G3271="Zero-rated domestic (Box 3)",G3271="Export (Box 4)"),N3271=""),"Zero-rate/export evidence missing; ","")&amp;IF(AND(C3271="Credit Note",H3271&gt;0),"Credit note should be negative; ","")&amp;IF(AND(C3271="Simplified Tax Invoice",F3271="B2B - VAT registered"),"Simplified invoice issued to VAT-registered B2B; ",""))</f>
        <v/>
      </c>
    </row>
    <row r="3272">
      <c r="A3272" s="17" t="n"/>
      <c r="B3272" s="14" t="n"/>
      <c r="C3272" s="14" t="n"/>
      <c r="D3272" s="14" t="n"/>
      <c r="E3272" s="16" t="n"/>
      <c r="F3272" s="14" t="n"/>
      <c r="G3272" s="14" t="n"/>
      <c r="H3272" s="19" t="n"/>
      <c r="I3272" s="19" t="n"/>
      <c r="J3272" s="34">
        <f>IF(A3272="","",H3272+I3272)</f>
        <v/>
      </c>
      <c r="K3272" s="14" t="n"/>
      <c r="L3272" s="14" t="n"/>
      <c r="M3272" s="14" t="n"/>
      <c r="N3272" s="14" t="n"/>
      <c r="O3272" s="20">
        <f>IF(A3272="","",SUMPRODUCT((A3272&gt;=Setup!$C$19:$C$30)*(A3272&lt;=Setup!$D$19:$D$30)*Setup!$A$19:$A$30))</f>
        <v/>
      </c>
      <c r="P3272" s="34">
        <f>IF(A3272="","",IF(G3272="Standard 15% (Box 1)",ROUND(H3272*Setup!$B$9,2),0))</f>
        <v/>
      </c>
      <c r="Q3272" s="34">
        <f>IF(A3272="","",I3272-P3272)</f>
        <v/>
      </c>
      <c r="R3272" s="23">
        <f>IF(A3272="","",IF(O3272=0,"Outside audit periods; ","")&amp;IF(G3272="","No VAT category; ","")&amp;IF(ABS(Q3272)&gt;Setup!$B$10,"VAT ≠ 15% × net; ","")&amp;IF(AND(F3272="B2B - VAT registered",NOT(AND(LEN(E3272)=15,LEFT(E3272,1)="3",RIGHT(E3272,1)="3",ISNUMBER(--E3272)))),"Invalid/missing customer VAT no; ","")&amp;IF(L3272&lt;&gt;"Yes","Not reported/cleared on FATOORA; ","")&amp;IF(AND(OR(G3272="Zero-rated domestic (Box 3)",G3272="Export (Box 4)"),N3272=""),"Zero-rate/export evidence missing; ","")&amp;IF(AND(C3272="Credit Note",H3272&gt;0),"Credit note should be negative; ","")&amp;IF(AND(C3272="Simplified Tax Invoice",F3272="B2B - VAT registered"),"Simplified invoice issued to VAT-registered B2B; ",""))</f>
        <v/>
      </c>
    </row>
    <row r="3273">
      <c r="A3273" s="17" t="n"/>
      <c r="B3273" s="14" t="n"/>
      <c r="C3273" s="14" t="n"/>
      <c r="D3273" s="14" t="n"/>
      <c r="E3273" s="16" t="n"/>
      <c r="F3273" s="14" t="n"/>
      <c r="G3273" s="14" t="n"/>
      <c r="H3273" s="19" t="n"/>
      <c r="I3273" s="19" t="n"/>
      <c r="J3273" s="34">
        <f>IF(A3273="","",H3273+I3273)</f>
        <v/>
      </c>
      <c r="K3273" s="14" t="n"/>
      <c r="L3273" s="14" t="n"/>
      <c r="M3273" s="14" t="n"/>
      <c r="N3273" s="14" t="n"/>
      <c r="O3273" s="20">
        <f>IF(A3273="","",SUMPRODUCT((A3273&gt;=Setup!$C$19:$C$30)*(A3273&lt;=Setup!$D$19:$D$30)*Setup!$A$19:$A$30))</f>
        <v/>
      </c>
      <c r="P3273" s="34">
        <f>IF(A3273="","",IF(G3273="Standard 15% (Box 1)",ROUND(H3273*Setup!$B$9,2),0))</f>
        <v/>
      </c>
      <c r="Q3273" s="34">
        <f>IF(A3273="","",I3273-P3273)</f>
        <v/>
      </c>
      <c r="R3273" s="23">
        <f>IF(A3273="","",IF(O3273=0,"Outside audit periods; ","")&amp;IF(G3273="","No VAT category; ","")&amp;IF(ABS(Q3273)&gt;Setup!$B$10,"VAT ≠ 15% × net; ","")&amp;IF(AND(F3273="B2B - VAT registered",NOT(AND(LEN(E3273)=15,LEFT(E3273,1)="3",RIGHT(E3273,1)="3",ISNUMBER(--E3273)))),"Invalid/missing customer VAT no; ","")&amp;IF(L3273&lt;&gt;"Yes","Not reported/cleared on FATOORA; ","")&amp;IF(AND(OR(G3273="Zero-rated domestic (Box 3)",G3273="Export (Box 4)"),N3273=""),"Zero-rate/export evidence missing; ","")&amp;IF(AND(C3273="Credit Note",H3273&gt;0),"Credit note should be negative; ","")&amp;IF(AND(C3273="Simplified Tax Invoice",F3273="B2B - VAT registered"),"Simplified invoice issued to VAT-registered B2B; ",""))</f>
        <v/>
      </c>
    </row>
    <row r="3274">
      <c r="A3274" s="17" t="n"/>
      <c r="B3274" s="14" t="n"/>
      <c r="C3274" s="14" t="n"/>
      <c r="D3274" s="14" t="n"/>
      <c r="E3274" s="16" t="n"/>
      <c r="F3274" s="14" t="n"/>
      <c r="G3274" s="14" t="n"/>
      <c r="H3274" s="19" t="n"/>
      <c r="I3274" s="19" t="n"/>
      <c r="J3274" s="34">
        <f>IF(A3274="","",H3274+I3274)</f>
        <v/>
      </c>
      <c r="K3274" s="14" t="n"/>
      <c r="L3274" s="14" t="n"/>
      <c r="M3274" s="14" t="n"/>
      <c r="N3274" s="14" t="n"/>
      <c r="O3274" s="20">
        <f>IF(A3274="","",SUMPRODUCT((A3274&gt;=Setup!$C$19:$C$30)*(A3274&lt;=Setup!$D$19:$D$30)*Setup!$A$19:$A$30))</f>
        <v/>
      </c>
      <c r="P3274" s="34">
        <f>IF(A3274="","",IF(G3274="Standard 15% (Box 1)",ROUND(H3274*Setup!$B$9,2),0))</f>
        <v/>
      </c>
      <c r="Q3274" s="34">
        <f>IF(A3274="","",I3274-P3274)</f>
        <v/>
      </c>
      <c r="R3274" s="23">
        <f>IF(A3274="","",IF(O3274=0,"Outside audit periods; ","")&amp;IF(G3274="","No VAT category; ","")&amp;IF(ABS(Q3274)&gt;Setup!$B$10,"VAT ≠ 15% × net; ","")&amp;IF(AND(F3274="B2B - VAT registered",NOT(AND(LEN(E3274)=15,LEFT(E3274,1)="3",RIGHT(E3274,1)="3",ISNUMBER(--E3274)))),"Invalid/missing customer VAT no; ","")&amp;IF(L3274&lt;&gt;"Yes","Not reported/cleared on FATOORA; ","")&amp;IF(AND(OR(G3274="Zero-rated domestic (Box 3)",G3274="Export (Box 4)"),N3274=""),"Zero-rate/export evidence missing; ","")&amp;IF(AND(C3274="Credit Note",H3274&gt;0),"Credit note should be negative; ","")&amp;IF(AND(C3274="Simplified Tax Invoice",F3274="B2B - VAT registered"),"Simplified invoice issued to VAT-registered B2B; ",""))</f>
        <v/>
      </c>
    </row>
    <row r="3275">
      <c r="A3275" s="17" t="n"/>
      <c r="B3275" s="14" t="n"/>
      <c r="C3275" s="14" t="n"/>
      <c r="D3275" s="14" t="n"/>
      <c r="E3275" s="16" t="n"/>
      <c r="F3275" s="14" t="n"/>
      <c r="G3275" s="14" t="n"/>
      <c r="H3275" s="19" t="n"/>
      <c r="I3275" s="19" t="n"/>
      <c r="J3275" s="34">
        <f>IF(A3275="","",H3275+I3275)</f>
        <v/>
      </c>
      <c r="K3275" s="14" t="n"/>
      <c r="L3275" s="14" t="n"/>
      <c r="M3275" s="14" t="n"/>
      <c r="N3275" s="14" t="n"/>
      <c r="O3275" s="20">
        <f>IF(A3275="","",SUMPRODUCT((A3275&gt;=Setup!$C$19:$C$30)*(A3275&lt;=Setup!$D$19:$D$30)*Setup!$A$19:$A$30))</f>
        <v/>
      </c>
      <c r="P3275" s="34">
        <f>IF(A3275="","",IF(G3275="Standard 15% (Box 1)",ROUND(H3275*Setup!$B$9,2),0))</f>
        <v/>
      </c>
      <c r="Q3275" s="34">
        <f>IF(A3275="","",I3275-P3275)</f>
        <v/>
      </c>
      <c r="R3275" s="23">
        <f>IF(A3275="","",IF(O3275=0,"Outside audit periods; ","")&amp;IF(G3275="","No VAT category; ","")&amp;IF(ABS(Q3275)&gt;Setup!$B$10,"VAT ≠ 15% × net; ","")&amp;IF(AND(F3275="B2B - VAT registered",NOT(AND(LEN(E3275)=15,LEFT(E3275,1)="3",RIGHT(E3275,1)="3",ISNUMBER(--E3275)))),"Invalid/missing customer VAT no; ","")&amp;IF(L3275&lt;&gt;"Yes","Not reported/cleared on FATOORA; ","")&amp;IF(AND(OR(G3275="Zero-rated domestic (Box 3)",G3275="Export (Box 4)"),N3275=""),"Zero-rate/export evidence missing; ","")&amp;IF(AND(C3275="Credit Note",H3275&gt;0),"Credit note should be negative; ","")&amp;IF(AND(C3275="Simplified Tax Invoice",F3275="B2B - VAT registered"),"Simplified invoice issued to VAT-registered B2B; ",""))</f>
        <v/>
      </c>
    </row>
    <row r="3276">
      <c r="A3276" s="17" t="n"/>
      <c r="B3276" s="14" t="n"/>
      <c r="C3276" s="14" t="n"/>
      <c r="D3276" s="14" t="n"/>
      <c r="E3276" s="16" t="n"/>
      <c r="F3276" s="14" t="n"/>
      <c r="G3276" s="14" t="n"/>
      <c r="H3276" s="19" t="n"/>
      <c r="I3276" s="19" t="n"/>
      <c r="J3276" s="34">
        <f>IF(A3276="","",H3276+I3276)</f>
        <v/>
      </c>
      <c r="K3276" s="14" t="n"/>
      <c r="L3276" s="14" t="n"/>
      <c r="M3276" s="14" t="n"/>
      <c r="N3276" s="14" t="n"/>
      <c r="O3276" s="20">
        <f>IF(A3276="","",SUMPRODUCT((A3276&gt;=Setup!$C$19:$C$30)*(A3276&lt;=Setup!$D$19:$D$30)*Setup!$A$19:$A$30))</f>
        <v/>
      </c>
      <c r="P3276" s="34">
        <f>IF(A3276="","",IF(G3276="Standard 15% (Box 1)",ROUND(H3276*Setup!$B$9,2),0))</f>
        <v/>
      </c>
      <c r="Q3276" s="34">
        <f>IF(A3276="","",I3276-P3276)</f>
        <v/>
      </c>
      <c r="R3276" s="23">
        <f>IF(A3276="","",IF(O3276=0,"Outside audit periods; ","")&amp;IF(G3276="","No VAT category; ","")&amp;IF(ABS(Q3276)&gt;Setup!$B$10,"VAT ≠ 15% × net; ","")&amp;IF(AND(F3276="B2B - VAT registered",NOT(AND(LEN(E3276)=15,LEFT(E3276,1)="3",RIGHT(E3276,1)="3",ISNUMBER(--E3276)))),"Invalid/missing customer VAT no; ","")&amp;IF(L3276&lt;&gt;"Yes","Not reported/cleared on FATOORA; ","")&amp;IF(AND(OR(G3276="Zero-rated domestic (Box 3)",G3276="Export (Box 4)"),N3276=""),"Zero-rate/export evidence missing; ","")&amp;IF(AND(C3276="Credit Note",H3276&gt;0),"Credit note should be negative; ","")&amp;IF(AND(C3276="Simplified Tax Invoice",F3276="B2B - VAT registered"),"Simplified invoice issued to VAT-registered B2B; ",""))</f>
        <v/>
      </c>
    </row>
    <row r="3277">
      <c r="A3277" s="17" t="n"/>
      <c r="B3277" s="14" t="n"/>
      <c r="C3277" s="14" t="n"/>
      <c r="D3277" s="14" t="n"/>
      <c r="E3277" s="16" t="n"/>
      <c r="F3277" s="14" t="n"/>
      <c r="G3277" s="14" t="n"/>
      <c r="H3277" s="19" t="n"/>
      <c r="I3277" s="19" t="n"/>
      <c r="J3277" s="34">
        <f>IF(A3277="","",H3277+I3277)</f>
        <v/>
      </c>
      <c r="K3277" s="14" t="n"/>
      <c r="L3277" s="14" t="n"/>
      <c r="M3277" s="14" t="n"/>
      <c r="N3277" s="14" t="n"/>
      <c r="O3277" s="20">
        <f>IF(A3277="","",SUMPRODUCT((A3277&gt;=Setup!$C$19:$C$30)*(A3277&lt;=Setup!$D$19:$D$30)*Setup!$A$19:$A$30))</f>
        <v/>
      </c>
      <c r="P3277" s="34">
        <f>IF(A3277="","",IF(G3277="Standard 15% (Box 1)",ROUND(H3277*Setup!$B$9,2),0))</f>
        <v/>
      </c>
      <c r="Q3277" s="34">
        <f>IF(A3277="","",I3277-P3277)</f>
        <v/>
      </c>
      <c r="R3277" s="23">
        <f>IF(A3277="","",IF(O3277=0,"Outside audit periods; ","")&amp;IF(G3277="","No VAT category; ","")&amp;IF(ABS(Q3277)&gt;Setup!$B$10,"VAT ≠ 15% × net; ","")&amp;IF(AND(F3277="B2B - VAT registered",NOT(AND(LEN(E3277)=15,LEFT(E3277,1)="3",RIGHT(E3277,1)="3",ISNUMBER(--E3277)))),"Invalid/missing customer VAT no; ","")&amp;IF(L3277&lt;&gt;"Yes","Not reported/cleared on FATOORA; ","")&amp;IF(AND(OR(G3277="Zero-rated domestic (Box 3)",G3277="Export (Box 4)"),N3277=""),"Zero-rate/export evidence missing; ","")&amp;IF(AND(C3277="Credit Note",H3277&gt;0),"Credit note should be negative; ","")&amp;IF(AND(C3277="Simplified Tax Invoice",F3277="B2B - VAT registered"),"Simplified invoice issued to VAT-registered B2B; ",""))</f>
        <v/>
      </c>
    </row>
    <row r="3278">
      <c r="A3278" s="17" t="n"/>
      <c r="B3278" s="14" t="n"/>
      <c r="C3278" s="14" t="n"/>
      <c r="D3278" s="14" t="n"/>
      <c r="E3278" s="16" t="n"/>
      <c r="F3278" s="14" t="n"/>
      <c r="G3278" s="14" t="n"/>
      <c r="H3278" s="19" t="n"/>
      <c r="I3278" s="19" t="n"/>
      <c r="J3278" s="34">
        <f>IF(A3278="","",H3278+I3278)</f>
        <v/>
      </c>
      <c r="K3278" s="14" t="n"/>
      <c r="L3278" s="14" t="n"/>
      <c r="M3278" s="14" t="n"/>
      <c r="N3278" s="14" t="n"/>
      <c r="O3278" s="20">
        <f>IF(A3278="","",SUMPRODUCT((A3278&gt;=Setup!$C$19:$C$30)*(A3278&lt;=Setup!$D$19:$D$30)*Setup!$A$19:$A$30))</f>
        <v/>
      </c>
      <c r="P3278" s="34">
        <f>IF(A3278="","",IF(G3278="Standard 15% (Box 1)",ROUND(H3278*Setup!$B$9,2),0))</f>
        <v/>
      </c>
      <c r="Q3278" s="34">
        <f>IF(A3278="","",I3278-P3278)</f>
        <v/>
      </c>
      <c r="R3278" s="23">
        <f>IF(A3278="","",IF(O3278=0,"Outside audit periods; ","")&amp;IF(G3278="","No VAT category; ","")&amp;IF(ABS(Q3278)&gt;Setup!$B$10,"VAT ≠ 15% × net; ","")&amp;IF(AND(F3278="B2B - VAT registered",NOT(AND(LEN(E3278)=15,LEFT(E3278,1)="3",RIGHT(E3278,1)="3",ISNUMBER(--E3278)))),"Invalid/missing customer VAT no; ","")&amp;IF(L3278&lt;&gt;"Yes","Not reported/cleared on FATOORA; ","")&amp;IF(AND(OR(G3278="Zero-rated domestic (Box 3)",G3278="Export (Box 4)"),N3278=""),"Zero-rate/export evidence missing; ","")&amp;IF(AND(C3278="Credit Note",H3278&gt;0),"Credit note should be negative; ","")&amp;IF(AND(C3278="Simplified Tax Invoice",F3278="B2B - VAT registered"),"Simplified invoice issued to VAT-registered B2B; ",""))</f>
        <v/>
      </c>
    </row>
    <row r="3279">
      <c r="A3279" s="17" t="n"/>
      <c r="B3279" s="14" t="n"/>
      <c r="C3279" s="14" t="n"/>
      <c r="D3279" s="14" t="n"/>
      <c r="E3279" s="16" t="n"/>
      <c r="F3279" s="14" t="n"/>
      <c r="G3279" s="14" t="n"/>
      <c r="H3279" s="19" t="n"/>
      <c r="I3279" s="19" t="n"/>
      <c r="J3279" s="34">
        <f>IF(A3279="","",H3279+I3279)</f>
        <v/>
      </c>
      <c r="K3279" s="14" t="n"/>
      <c r="L3279" s="14" t="n"/>
      <c r="M3279" s="14" t="n"/>
      <c r="N3279" s="14" t="n"/>
      <c r="O3279" s="20">
        <f>IF(A3279="","",SUMPRODUCT((A3279&gt;=Setup!$C$19:$C$30)*(A3279&lt;=Setup!$D$19:$D$30)*Setup!$A$19:$A$30))</f>
        <v/>
      </c>
      <c r="P3279" s="34">
        <f>IF(A3279="","",IF(G3279="Standard 15% (Box 1)",ROUND(H3279*Setup!$B$9,2),0))</f>
        <v/>
      </c>
      <c r="Q3279" s="34">
        <f>IF(A3279="","",I3279-P3279)</f>
        <v/>
      </c>
      <c r="R3279" s="23">
        <f>IF(A3279="","",IF(O3279=0,"Outside audit periods; ","")&amp;IF(G3279="","No VAT category; ","")&amp;IF(ABS(Q3279)&gt;Setup!$B$10,"VAT ≠ 15% × net; ","")&amp;IF(AND(F3279="B2B - VAT registered",NOT(AND(LEN(E3279)=15,LEFT(E3279,1)="3",RIGHT(E3279,1)="3",ISNUMBER(--E3279)))),"Invalid/missing customer VAT no; ","")&amp;IF(L3279&lt;&gt;"Yes","Not reported/cleared on FATOORA; ","")&amp;IF(AND(OR(G3279="Zero-rated domestic (Box 3)",G3279="Export (Box 4)"),N3279=""),"Zero-rate/export evidence missing; ","")&amp;IF(AND(C3279="Credit Note",H3279&gt;0),"Credit note should be negative; ","")&amp;IF(AND(C3279="Simplified Tax Invoice",F3279="B2B - VAT registered"),"Simplified invoice issued to VAT-registered B2B; ",""))</f>
        <v/>
      </c>
    </row>
    <row r="3280">
      <c r="A3280" s="17" t="n"/>
      <c r="B3280" s="14" t="n"/>
      <c r="C3280" s="14" t="n"/>
      <c r="D3280" s="14" t="n"/>
      <c r="E3280" s="16" t="n"/>
      <c r="F3280" s="14" t="n"/>
      <c r="G3280" s="14" t="n"/>
      <c r="H3280" s="19" t="n"/>
      <c r="I3280" s="19" t="n"/>
      <c r="J3280" s="34">
        <f>IF(A3280="","",H3280+I3280)</f>
        <v/>
      </c>
      <c r="K3280" s="14" t="n"/>
      <c r="L3280" s="14" t="n"/>
      <c r="M3280" s="14" t="n"/>
      <c r="N3280" s="14" t="n"/>
      <c r="O3280" s="20">
        <f>IF(A3280="","",SUMPRODUCT((A3280&gt;=Setup!$C$19:$C$30)*(A3280&lt;=Setup!$D$19:$D$30)*Setup!$A$19:$A$30))</f>
        <v/>
      </c>
      <c r="P3280" s="34">
        <f>IF(A3280="","",IF(G3280="Standard 15% (Box 1)",ROUND(H3280*Setup!$B$9,2),0))</f>
        <v/>
      </c>
      <c r="Q3280" s="34">
        <f>IF(A3280="","",I3280-P3280)</f>
        <v/>
      </c>
      <c r="R3280" s="23">
        <f>IF(A3280="","",IF(O3280=0,"Outside audit periods; ","")&amp;IF(G3280="","No VAT category; ","")&amp;IF(ABS(Q3280)&gt;Setup!$B$10,"VAT ≠ 15% × net; ","")&amp;IF(AND(F3280="B2B - VAT registered",NOT(AND(LEN(E3280)=15,LEFT(E3280,1)="3",RIGHT(E3280,1)="3",ISNUMBER(--E3280)))),"Invalid/missing customer VAT no; ","")&amp;IF(L3280&lt;&gt;"Yes","Not reported/cleared on FATOORA; ","")&amp;IF(AND(OR(G3280="Zero-rated domestic (Box 3)",G3280="Export (Box 4)"),N3280=""),"Zero-rate/export evidence missing; ","")&amp;IF(AND(C3280="Credit Note",H3280&gt;0),"Credit note should be negative; ","")&amp;IF(AND(C3280="Simplified Tax Invoice",F3280="B2B - VAT registered"),"Simplified invoice issued to VAT-registered B2B; ",""))</f>
        <v/>
      </c>
    </row>
    <row r="3281">
      <c r="A3281" s="17" t="n"/>
      <c r="B3281" s="14" t="n"/>
      <c r="C3281" s="14" t="n"/>
      <c r="D3281" s="14" t="n"/>
      <c r="E3281" s="16" t="n"/>
      <c r="F3281" s="14" t="n"/>
      <c r="G3281" s="14" t="n"/>
      <c r="H3281" s="19" t="n"/>
      <c r="I3281" s="19" t="n"/>
      <c r="J3281" s="34">
        <f>IF(A3281="","",H3281+I3281)</f>
        <v/>
      </c>
      <c r="K3281" s="14" t="n"/>
      <c r="L3281" s="14" t="n"/>
      <c r="M3281" s="14" t="n"/>
      <c r="N3281" s="14" t="n"/>
      <c r="O3281" s="20">
        <f>IF(A3281="","",SUMPRODUCT((A3281&gt;=Setup!$C$19:$C$30)*(A3281&lt;=Setup!$D$19:$D$30)*Setup!$A$19:$A$30))</f>
        <v/>
      </c>
      <c r="P3281" s="34">
        <f>IF(A3281="","",IF(G3281="Standard 15% (Box 1)",ROUND(H3281*Setup!$B$9,2),0))</f>
        <v/>
      </c>
      <c r="Q3281" s="34">
        <f>IF(A3281="","",I3281-P3281)</f>
        <v/>
      </c>
      <c r="R3281" s="23">
        <f>IF(A3281="","",IF(O3281=0,"Outside audit periods; ","")&amp;IF(G3281="","No VAT category; ","")&amp;IF(ABS(Q3281)&gt;Setup!$B$10,"VAT ≠ 15% × net; ","")&amp;IF(AND(F3281="B2B - VAT registered",NOT(AND(LEN(E3281)=15,LEFT(E3281,1)="3",RIGHT(E3281,1)="3",ISNUMBER(--E3281)))),"Invalid/missing customer VAT no; ","")&amp;IF(L3281&lt;&gt;"Yes","Not reported/cleared on FATOORA; ","")&amp;IF(AND(OR(G3281="Zero-rated domestic (Box 3)",G3281="Export (Box 4)"),N3281=""),"Zero-rate/export evidence missing; ","")&amp;IF(AND(C3281="Credit Note",H3281&gt;0),"Credit note should be negative; ","")&amp;IF(AND(C3281="Simplified Tax Invoice",F3281="B2B - VAT registered"),"Simplified invoice issued to VAT-registered B2B; ",""))</f>
        <v/>
      </c>
    </row>
    <row r="3282">
      <c r="A3282" s="17" t="n"/>
      <c r="B3282" s="14" t="n"/>
      <c r="C3282" s="14" t="n"/>
      <c r="D3282" s="14" t="n"/>
      <c r="E3282" s="16" t="n"/>
      <c r="F3282" s="14" t="n"/>
      <c r="G3282" s="14" t="n"/>
      <c r="H3282" s="19" t="n"/>
      <c r="I3282" s="19" t="n"/>
      <c r="J3282" s="34">
        <f>IF(A3282="","",H3282+I3282)</f>
        <v/>
      </c>
      <c r="K3282" s="14" t="n"/>
      <c r="L3282" s="14" t="n"/>
      <c r="M3282" s="14" t="n"/>
      <c r="N3282" s="14" t="n"/>
      <c r="O3282" s="20">
        <f>IF(A3282="","",SUMPRODUCT((A3282&gt;=Setup!$C$19:$C$30)*(A3282&lt;=Setup!$D$19:$D$30)*Setup!$A$19:$A$30))</f>
        <v/>
      </c>
      <c r="P3282" s="34">
        <f>IF(A3282="","",IF(G3282="Standard 15% (Box 1)",ROUND(H3282*Setup!$B$9,2),0))</f>
        <v/>
      </c>
      <c r="Q3282" s="34">
        <f>IF(A3282="","",I3282-P3282)</f>
        <v/>
      </c>
      <c r="R3282" s="23">
        <f>IF(A3282="","",IF(O3282=0,"Outside audit periods; ","")&amp;IF(G3282="","No VAT category; ","")&amp;IF(ABS(Q3282)&gt;Setup!$B$10,"VAT ≠ 15% × net; ","")&amp;IF(AND(F3282="B2B - VAT registered",NOT(AND(LEN(E3282)=15,LEFT(E3282,1)="3",RIGHT(E3282,1)="3",ISNUMBER(--E3282)))),"Invalid/missing customer VAT no; ","")&amp;IF(L3282&lt;&gt;"Yes","Not reported/cleared on FATOORA; ","")&amp;IF(AND(OR(G3282="Zero-rated domestic (Box 3)",G3282="Export (Box 4)"),N3282=""),"Zero-rate/export evidence missing; ","")&amp;IF(AND(C3282="Credit Note",H3282&gt;0),"Credit note should be negative; ","")&amp;IF(AND(C3282="Simplified Tax Invoice",F3282="B2B - VAT registered"),"Simplified invoice issued to VAT-registered B2B; ",""))</f>
        <v/>
      </c>
    </row>
    <row r="3283">
      <c r="A3283" s="17" t="n"/>
      <c r="B3283" s="14" t="n"/>
      <c r="C3283" s="14" t="n"/>
      <c r="D3283" s="14" t="n"/>
      <c r="E3283" s="16" t="n"/>
      <c r="F3283" s="14" t="n"/>
      <c r="G3283" s="14" t="n"/>
      <c r="H3283" s="19" t="n"/>
      <c r="I3283" s="19" t="n"/>
      <c r="J3283" s="34">
        <f>IF(A3283="","",H3283+I3283)</f>
        <v/>
      </c>
      <c r="K3283" s="14" t="n"/>
      <c r="L3283" s="14" t="n"/>
      <c r="M3283" s="14" t="n"/>
      <c r="N3283" s="14" t="n"/>
      <c r="O3283" s="20">
        <f>IF(A3283="","",SUMPRODUCT((A3283&gt;=Setup!$C$19:$C$30)*(A3283&lt;=Setup!$D$19:$D$30)*Setup!$A$19:$A$30))</f>
        <v/>
      </c>
      <c r="P3283" s="34">
        <f>IF(A3283="","",IF(G3283="Standard 15% (Box 1)",ROUND(H3283*Setup!$B$9,2),0))</f>
        <v/>
      </c>
      <c r="Q3283" s="34">
        <f>IF(A3283="","",I3283-P3283)</f>
        <v/>
      </c>
      <c r="R3283" s="23">
        <f>IF(A3283="","",IF(O3283=0,"Outside audit periods; ","")&amp;IF(G3283="","No VAT category; ","")&amp;IF(ABS(Q3283)&gt;Setup!$B$10,"VAT ≠ 15% × net; ","")&amp;IF(AND(F3283="B2B - VAT registered",NOT(AND(LEN(E3283)=15,LEFT(E3283,1)="3",RIGHT(E3283,1)="3",ISNUMBER(--E3283)))),"Invalid/missing customer VAT no; ","")&amp;IF(L3283&lt;&gt;"Yes","Not reported/cleared on FATOORA; ","")&amp;IF(AND(OR(G3283="Zero-rated domestic (Box 3)",G3283="Export (Box 4)"),N3283=""),"Zero-rate/export evidence missing; ","")&amp;IF(AND(C3283="Credit Note",H3283&gt;0),"Credit note should be negative; ","")&amp;IF(AND(C3283="Simplified Tax Invoice",F3283="B2B - VAT registered"),"Simplified invoice issued to VAT-registered B2B; ",""))</f>
        <v/>
      </c>
    </row>
    <row r="3284">
      <c r="A3284" s="17" t="n"/>
      <c r="B3284" s="14" t="n"/>
      <c r="C3284" s="14" t="n"/>
      <c r="D3284" s="14" t="n"/>
      <c r="E3284" s="16" t="n"/>
      <c r="F3284" s="14" t="n"/>
      <c r="G3284" s="14" t="n"/>
      <c r="H3284" s="19" t="n"/>
      <c r="I3284" s="19" t="n"/>
      <c r="J3284" s="34">
        <f>IF(A3284="","",H3284+I3284)</f>
        <v/>
      </c>
      <c r="K3284" s="14" t="n"/>
      <c r="L3284" s="14" t="n"/>
      <c r="M3284" s="14" t="n"/>
      <c r="N3284" s="14" t="n"/>
      <c r="O3284" s="20">
        <f>IF(A3284="","",SUMPRODUCT((A3284&gt;=Setup!$C$19:$C$30)*(A3284&lt;=Setup!$D$19:$D$30)*Setup!$A$19:$A$30))</f>
        <v/>
      </c>
      <c r="P3284" s="34">
        <f>IF(A3284="","",IF(G3284="Standard 15% (Box 1)",ROUND(H3284*Setup!$B$9,2),0))</f>
        <v/>
      </c>
      <c r="Q3284" s="34">
        <f>IF(A3284="","",I3284-P3284)</f>
        <v/>
      </c>
      <c r="R3284" s="23">
        <f>IF(A3284="","",IF(O3284=0,"Outside audit periods; ","")&amp;IF(G3284="","No VAT category; ","")&amp;IF(ABS(Q3284)&gt;Setup!$B$10,"VAT ≠ 15% × net; ","")&amp;IF(AND(F3284="B2B - VAT registered",NOT(AND(LEN(E3284)=15,LEFT(E3284,1)="3",RIGHT(E3284,1)="3",ISNUMBER(--E3284)))),"Invalid/missing customer VAT no; ","")&amp;IF(L3284&lt;&gt;"Yes","Not reported/cleared on FATOORA; ","")&amp;IF(AND(OR(G3284="Zero-rated domestic (Box 3)",G3284="Export (Box 4)"),N3284=""),"Zero-rate/export evidence missing; ","")&amp;IF(AND(C3284="Credit Note",H3284&gt;0),"Credit note should be negative; ","")&amp;IF(AND(C3284="Simplified Tax Invoice",F3284="B2B - VAT registered"),"Simplified invoice issued to VAT-registered B2B; ",""))</f>
        <v/>
      </c>
    </row>
    <row r="3285">
      <c r="A3285" s="17" t="n"/>
      <c r="B3285" s="14" t="n"/>
      <c r="C3285" s="14" t="n"/>
      <c r="D3285" s="14" t="n"/>
      <c r="E3285" s="16" t="n"/>
      <c r="F3285" s="14" t="n"/>
      <c r="G3285" s="14" t="n"/>
      <c r="H3285" s="19" t="n"/>
      <c r="I3285" s="19" t="n"/>
      <c r="J3285" s="34">
        <f>IF(A3285="","",H3285+I3285)</f>
        <v/>
      </c>
      <c r="K3285" s="14" t="n"/>
      <c r="L3285" s="14" t="n"/>
      <c r="M3285" s="14" t="n"/>
      <c r="N3285" s="14" t="n"/>
      <c r="O3285" s="20">
        <f>IF(A3285="","",SUMPRODUCT((A3285&gt;=Setup!$C$19:$C$30)*(A3285&lt;=Setup!$D$19:$D$30)*Setup!$A$19:$A$30))</f>
        <v/>
      </c>
      <c r="P3285" s="34">
        <f>IF(A3285="","",IF(G3285="Standard 15% (Box 1)",ROUND(H3285*Setup!$B$9,2),0))</f>
        <v/>
      </c>
      <c r="Q3285" s="34">
        <f>IF(A3285="","",I3285-P3285)</f>
        <v/>
      </c>
      <c r="R3285" s="23">
        <f>IF(A3285="","",IF(O3285=0,"Outside audit periods; ","")&amp;IF(G3285="","No VAT category; ","")&amp;IF(ABS(Q3285)&gt;Setup!$B$10,"VAT ≠ 15% × net; ","")&amp;IF(AND(F3285="B2B - VAT registered",NOT(AND(LEN(E3285)=15,LEFT(E3285,1)="3",RIGHT(E3285,1)="3",ISNUMBER(--E3285)))),"Invalid/missing customer VAT no; ","")&amp;IF(L3285&lt;&gt;"Yes","Not reported/cleared on FATOORA; ","")&amp;IF(AND(OR(G3285="Zero-rated domestic (Box 3)",G3285="Export (Box 4)"),N3285=""),"Zero-rate/export evidence missing; ","")&amp;IF(AND(C3285="Credit Note",H3285&gt;0),"Credit note should be negative; ","")&amp;IF(AND(C3285="Simplified Tax Invoice",F3285="B2B - VAT registered"),"Simplified invoice issued to VAT-registered B2B; ",""))</f>
        <v/>
      </c>
    </row>
    <row r="3286">
      <c r="A3286" s="17" t="n"/>
      <c r="B3286" s="14" t="n"/>
      <c r="C3286" s="14" t="n"/>
      <c r="D3286" s="14" t="n"/>
      <c r="E3286" s="16" t="n"/>
      <c r="F3286" s="14" t="n"/>
      <c r="G3286" s="14" t="n"/>
      <c r="H3286" s="19" t="n"/>
      <c r="I3286" s="19" t="n"/>
      <c r="J3286" s="34">
        <f>IF(A3286="","",H3286+I3286)</f>
        <v/>
      </c>
      <c r="K3286" s="14" t="n"/>
      <c r="L3286" s="14" t="n"/>
      <c r="M3286" s="14" t="n"/>
      <c r="N3286" s="14" t="n"/>
      <c r="O3286" s="20">
        <f>IF(A3286="","",SUMPRODUCT((A3286&gt;=Setup!$C$19:$C$30)*(A3286&lt;=Setup!$D$19:$D$30)*Setup!$A$19:$A$30))</f>
        <v/>
      </c>
      <c r="P3286" s="34">
        <f>IF(A3286="","",IF(G3286="Standard 15% (Box 1)",ROUND(H3286*Setup!$B$9,2),0))</f>
        <v/>
      </c>
      <c r="Q3286" s="34">
        <f>IF(A3286="","",I3286-P3286)</f>
        <v/>
      </c>
      <c r="R3286" s="23">
        <f>IF(A3286="","",IF(O3286=0,"Outside audit periods; ","")&amp;IF(G3286="","No VAT category; ","")&amp;IF(ABS(Q3286)&gt;Setup!$B$10,"VAT ≠ 15% × net; ","")&amp;IF(AND(F3286="B2B - VAT registered",NOT(AND(LEN(E3286)=15,LEFT(E3286,1)="3",RIGHT(E3286,1)="3",ISNUMBER(--E3286)))),"Invalid/missing customer VAT no; ","")&amp;IF(L3286&lt;&gt;"Yes","Not reported/cleared on FATOORA; ","")&amp;IF(AND(OR(G3286="Zero-rated domestic (Box 3)",G3286="Export (Box 4)"),N3286=""),"Zero-rate/export evidence missing; ","")&amp;IF(AND(C3286="Credit Note",H3286&gt;0),"Credit note should be negative; ","")&amp;IF(AND(C3286="Simplified Tax Invoice",F3286="B2B - VAT registered"),"Simplified invoice issued to VAT-registered B2B; ",""))</f>
        <v/>
      </c>
    </row>
    <row r="3287">
      <c r="A3287" s="17" t="n"/>
      <c r="B3287" s="14" t="n"/>
      <c r="C3287" s="14" t="n"/>
      <c r="D3287" s="14" t="n"/>
      <c r="E3287" s="16" t="n"/>
      <c r="F3287" s="14" t="n"/>
      <c r="G3287" s="14" t="n"/>
      <c r="H3287" s="19" t="n"/>
      <c r="I3287" s="19" t="n"/>
      <c r="J3287" s="34">
        <f>IF(A3287="","",H3287+I3287)</f>
        <v/>
      </c>
      <c r="K3287" s="14" t="n"/>
      <c r="L3287" s="14" t="n"/>
      <c r="M3287" s="14" t="n"/>
      <c r="N3287" s="14" t="n"/>
      <c r="O3287" s="20">
        <f>IF(A3287="","",SUMPRODUCT((A3287&gt;=Setup!$C$19:$C$30)*(A3287&lt;=Setup!$D$19:$D$30)*Setup!$A$19:$A$30))</f>
        <v/>
      </c>
      <c r="P3287" s="34">
        <f>IF(A3287="","",IF(G3287="Standard 15% (Box 1)",ROUND(H3287*Setup!$B$9,2),0))</f>
        <v/>
      </c>
      <c r="Q3287" s="34">
        <f>IF(A3287="","",I3287-P3287)</f>
        <v/>
      </c>
      <c r="R3287" s="23">
        <f>IF(A3287="","",IF(O3287=0,"Outside audit periods; ","")&amp;IF(G3287="","No VAT category; ","")&amp;IF(ABS(Q3287)&gt;Setup!$B$10,"VAT ≠ 15% × net; ","")&amp;IF(AND(F3287="B2B - VAT registered",NOT(AND(LEN(E3287)=15,LEFT(E3287,1)="3",RIGHT(E3287,1)="3",ISNUMBER(--E3287)))),"Invalid/missing customer VAT no; ","")&amp;IF(L3287&lt;&gt;"Yes","Not reported/cleared on FATOORA; ","")&amp;IF(AND(OR(G3287="Zero-rated domestic (Box 3)",G3287="Export (Box 4)"),N3287=""),"Zero-rate/export evidence missing; ","")&amp;IF(AND(C3287="Credit Note",H3287&gt;0),"Credit note should be negative; ","")&amp;IF(AND(C3287="Simplified Tax Invoice",F3287="B2B - VAT registered"),"Simplified invoice issued to VAT-registered B2B; ",""))</f>
        <v/>
      </c>
    </row>
    <row r="3288">
      <c r="A3288" s="17" t="n"/>
      <c r="B3288" s="14" t="n"/>
      <c r="C3288" s="14" t="n"/>
      <c r="D3288" s="14" t="n"/>
      <c r="E3288" s="16" t="n"/>
      <c r="F3288" s="14" t="n"/>
      <c r="G3288" s="14" t="n"/>
      <c r="H3288" s="19" t="n"/>
      <c r="I3288" s="19" t="n"/>
      <c r="J3288" s="34">
        <f>IF(A3288="","",H3288+I3288)</f>
        <v/>
      </c>
      <c r="K3288" s="14" t="n"/>
      <c r="L3288" s="14" t="n"/>
      <c r="M3288" s="14" t="n"/>
      <c r="N3288" s="14" t="n"/>
      <c r="O3288" s="20">
        <f>IF(A3288="","",SUMPRODUCT((A3288&gt;=Setup!$C$19:$C$30)*(A3288&lt;=Setup!$D$19:$D$30)*Setup!$A$19:$A$30))</f>
        <v/>
      </c>
      <c r="P3288" s="34">
        <f>IF(A3288="","",IF(G3288="Standard 15% (Box 1)",ROUND(H3288*Setup!$B$9,2),0))</f>
        <v/>
      </c>
      <c r="Q3288" s="34">
        <f>IF(A3288="","",I3288-P3288)</f>
        <v/>
      </c>
      <c r="R3288" s="23">
        <f>IF(A3288="","",IF(O3288=0,"Outside audit periods; ","")&amp;IF(G3288="","No VAT category; ","")&amp;IF(ABS(Q3288)&gt;Setup!$B$10,"VAT ≠ 15% × net; ","")&amp;IF(AND(F3288="B2B - VAT registered",NOT(AND(LEN(E3288)=15,LEFT(E3288,1)="3",RIGHT(E3288,1)="3",ISNUMBER(--E3288)))),"Invalid/missing customer VAT no; ","")&amp;IF(L3288&lt;&gt;"Yes","Not reported/cleared on FATOORA; ","")&amp;IF(AND(OR(G3288="Zero-rated domestic (Box 3)",G3288="Export (Box 4)"),N3288=""),"Zero-rate/export evidence missing; ","")&amp;IF(AND(C3288="Credit Note",H3288&gt;0),"Credit note should be negative; ","")&amp;IF(AND(C3288="Simplified Tax Invoice",F3288="B2B - VAT registered"),"Simplified invoice issued to VAT-registered B2B; ",""))</f>
        <v/>
      </c>
    </row>
    <row r="3289">
      <c r="A3289" s="17" t="n"/>
      <c r="B3289" s="14" t="n"/>
      <c r="C3289" s="14" t="n"/>
      <c r="D3289" s="14" t="n"/>
      <c r="E3289" s="16" t="n"/>
      <c r="F3289" s="14" t="n"/>
      <c r="G3289" s="14" t="n"/>
      <c r="H3289" s="19" t="n"/>
      <c r="I3289" s="19" t="n"/>
      <c r="J3289" s="34">
        <f>IF(A3289="","",H3289+I3289)</f>
        <v/>
      </c>
      <c r="K3289" s="14" t="n"/>
      <c r="L3289" s="14" t="n"/>
      <c r="M3289" s="14" t="n"/>
      <c r="N3289" s="14" t="n"/>
      <c r="O3289" s="20">
        <f>IF(A3289="","",SUMPRODUCT((A3289&gt;=Setup!$C$19:$C$30)*(A3289&lt;=Setup!$D$19:$D$30)*Setup!$A$19:$A$30))</f>
        <v/>
      </c>
      <c r="P3289" s="34">
        <f>IF(A3289="","",IF(G3289="Standard 15% (Box 1)",ROUND(H3289*Setup!$B$9,2),0))</f>
        <v/>
      </c>
      <c r="Q3289" s="34">
        <f>IF(A3289="","",I3289-P3289)</f>
        <v/>
      </c>
      <c r="R3289" s="23">
        <f>IF(A3289="","",IF(O3289=0,"Outside audit periods; ","")&amp;IF(G3289="","No VAT category; ","")&amp;IF(ABS(Q3289)&gt;Setup!$B$10,"VAT ≠ 15% × net; ","")&amp;IF(AND(F3289="B2B - VAT registered",NOT(AND(LEN(E3289)=15,LEFT(E3289,1)="3",RIGHT(E3289,1)="3",ISNUMBER(--E3289)))),"Invalid/missing customer VAT no; ","")&amp;IF(L3289&lt;&gt;"Yes","Not reported/cleared on FATOORA; ","")&amp;IF(AND(OR(G3289="Zero-rated domestic (Box 3)",G3289="Export (Box 4)"),N3289=""),"Zero-rate/export evidence missing; ","")&amp;IF(AND(C3289="Credit Note",H3289&gt;0),"Credit note should be negative; ","")&amp;IF(AND(C3289="Simplified Tax Invoice",F3289="B2B - VAT registered"),"Simplified invoice issued to VAT-registered B2B; ",""))</f>
        <v/>
      </c>
    </row>
    <row r="3290">
      <c r="A3290" s="17" t="n"/>
      <c r="B3290" s="14" t="n"/>
      <c r="C3290" s="14" t="n"/>
      <c r="D3290" s="14" t="n"/>
      <c r="E3290" s="16" t="n"/>
      <c r="F3290" s="14" t="n"/>
      <c r="G3290" s="14" t="n"/>
      <c r="H3290" s="19" t="n"/>
      <c r="I3290" s="19" t="n"/>
      <c r="J3290" s="34">
        <f>IF(A3290="","",H3290+I3290)</f>
        <v/>
      </c>
      <c r="K3290" s="14" t="n"/>
      <c r="L3290" s="14" t="n"/>
      <c r="M3290" s="14" t="n"/>
      <c r="N3290" s="14" t="n"/>
      <c r="O3290" s="20">
        <f>IF(A3290="","",SUMPRODUCT((A3290&gt;=Setup!$C$19:$C$30)*(A3290&lt;=Setup!$D$19:$D$30)*Setup!$A$19:$A$30))</f>
        <v/>
      </c>
      <c r="P3290" s="34">
        <f>IF(A3290="","",IF(G3290="Standard 15% (Box 1)",ROUND(H3290*Setup!$B$9,2),0))</f>
        <v/>
      </c>
      <c r="Q3290" s="34">
        <f>IF(A3290="","",I3290-P3290)</f>
        <v/>
      </c>
      <c r="R3290" s="23">
        <f>IF(A3290="","",IF(O3290=0,"Outside audit periods; ","")&amp;IF(G3290="","No VAT category; ","")&amp;IF(ABS(Q3290)&gt;Setup!$B$10,"VAT ≠ 15% × net; ","")&amp;IF(AND(F3290="B2B - VAT registered",NOT(AND(LEN(E3290)=15,LEFT(E3290,1)="3",RIGHT(E3290,1)="3",ISNUMBER(--E3290)))),"Invalid/missing customer VAT no; ","")&amp;IF(L3290&lt;&gt;"Yes","Not reported/cleared on FATOORA; ","")&amp;IF(AND(OR(G3290="Zero-rated domestic (Box 3)",G3290="Export (Box 4)"),N3290=""),"Zero-rate/export evidence missing; ","")&amp;IF(AND(C3290="Credit Note",H3290&gt;0),"Credit note should be negative; ","")&amp;IF(AND(C3290="Simplified Tax Invoice",F3290="B2B - VAT registered"),"Simplified invoice issued to VAT-registered B2B; ",""))</f>
        <v/>
      </c>
    </row>
    <row r="3291">
      <c r="A3291" s="17" t="n"/>
      <c r="B3291" s="14" t="n"/>
      <c r="C3291" s="14" t="n"/>
      <c r="D3291" s="14" t="n"/>
      <c r="E3291" s="16" t="n"/>
      <c r="F3291" s="14" t="n"/>
      <c r="G3291" s="14" t="n"/>
      <c r="H3291" s="19" t="n"/>
      <c r="I3291" s="19" t="n"/>
      <c r="J3291" s="34">
        <f>IF(A3291="","",H3291+I3291)</f>
        <v/>
      </c>
      <c r="K3291" s="14" t="n"/>
      <c r="L3291" s="14" t="n"/>
      <c r="M3291" s="14" t="n"/>
      <c r="N3291" s="14" t="n"/>
      <c r="O3291" s="20">
        <f>IF(A3291="","",SUMPRODUCT((A3291&gt;=Setup!$C$19:$C$30)*(A3291&lt;=Setup!$D$19:$D$30)*Setup!$A$19:$A$30))</f>
        <v/>
      </c>
      <c r="P3291" s="34">
        <f>IF(A3291="","",IF(G3291="Standard 15% (Box 1)",ROUND(H3291*Setup!$B$9,2),0))</f>
        <v/>
      </c>
      <c r="Q3291" s="34">
        <f>IF(A3291="","",I3291-P3291)</f>
        <v/>
      </c>
      <c r="R3291" s="23">
        <f>IF(A3291="","",IF(O3291=0,"Outside audit periods; ","")&amp;IF(G3291="","No VAT category; ","")&amp;IF(ABS(Q3291)&gt;Setup!$B$10,"VAT ≠ 15% × net; ","")&amp;IF(AND(F3291="B2B - VAT registered",NOT(AND(LEN(E3291)=15,LEFT(E3291,1)="3",RIGHT(E3291,1)="3",ISNUMBER(--E3291)))),"Invalid/missing customer VAT no; ","")&amp;IF(L3291&lt;&gt;"Yes","Not reported/cleared on FATOORA; ","")&amp;IF(AND(OR(G3291="Zero-rated domestic (Box 3)",G3291="Export (Box 4)"),N3291=""),"Zero-rate/export evidence missing; ","")&amp;IF(AND(C3291="Credit Note",H3291&gt;0),"Credit note should be negative; ","")&amp;IF(AND(C3291="Simplified Tax Invoice",F3291="B2B - VAT registered"),"Simplified invoice issued to VAT-registered B2B; ",""))</f>
        <v/>
      </c>
    </row>
    <row r="3292">
      <c r="A3292" s="17" t="n"/>
      <c r="B3292" s="14" t="n"/>
      <c r="C3292" s="14" t="n"/>
      <c r="D3292" s="14" t="n"/>
      <c r="E3292" s="16" t="n"/>
      <c r="F3292" s="14" t="n"/>
      <c r="G3292" s="14" t="n"/>
      <c r="H3292" s="19" t="n"/>
      <c r="I3292" s="19" t="n"/>
      <c r="J3292" s="34">
        <f>IF(A3292="","",H3292+I3292)</f>
        <v/>
      </c>
      <c r="K3292" s="14" t="n"/>
      <c r="L3292" s="14" t="n"/>
      <c r="M3292" s="14" t="n"/>
      <c r="N3292" s="14" t="n"/>
      <c r="O3292" s="20">
        <f>IF(A3292="","",SUMPRODUCT((A3292&gt;=Setup!$C$19:$C$30)*(A3292&lt;=Setup!$D$19:$D$30)*Setup!$A$19:$A$30))</f>
        <v/>
      </c>
      <c r="P3292" s="34">
        <f>IF(A3292="","",IF(G3292="Standard 15% (Box 1)",ROUND(H3292*Setup!$B$9,2),0))</f>
        <v/>
      </c>
      <c r="Q3292" s="34">
        <f>IF(A3292="","",I3292-P3292)</f>
        <v/>
      </c>
      <c r="R3292" s="23">
        <f>IF(A3292="","",IF(O3292=0,"Outside audit periods; ","")&amp;IF(G3292="","No VAT category; ","")&amp;IF(ABS(Q3292)&gt;Setup!$B$10,"VAT ≠ 15% × net; ","")&amp;IF(AND(F3292="B2B - VAT registered",NOT(AND(LEN(E3292)=15,LEFT(E3292,1)="3",RIGHT(E3292,1)="3",ISNUMBER(--E3292)))),"Invalid/missing customer VAT no; ","")&amp;IF(L3292&lt;&gt;"Yes","Not reported/cleared on FATOORA; ","")&amp;IF(AND(OR(G3292="Zero-rated domestic (Box 3)",G3292="Export (Box 4)"),N3292=""),"Zero-rate/export evidence missing; ","")&amp;IF(AND(C3292="Credit Note",H3292&gt;0),"Credit note should be negative; ","")&amp;IF(AND(C3292="Simplified Tax Invoice",F3292="B2B - VAT registered"),"Simplified invoice issued to VAT-registered B2B; ",""))</f>
        <v/>
      </c>
    </row>
    <row r="3293">
      <c r="A3293" s="17" t="n"/>
      <c r="B3293" s="14" t="n"/>
      <c r="C3293" s="14" t="n"/>
      <c r="D3293" s="14" t="n"/>
      <c r="E3293" s="16" t="n"/>
      <c r="F3293" s="14" t="n"/>
      <c r="G3293" s="14" t="n"/>
      <c r="H3293" s="19" t="n"/>
      <c r="I3293" s="19" t="n"/>
      <c r="J3293" s="34">
        <f>IF(A3293="","",H3293+I3293)</f>
        <v/>
      </c>
      <c r="K3293" s="14" t="n"/>
      <c r="L3293" s="14" t="n"/>
      <c r="M3293" s="14" t="n"/>
      <c r="N3293" s="14" t="n"/>
      <c r="O3293" s="20">
        <f>IF(A3293="","",SUMPRODUCT((A3293&gt;=Setup!$C$19:$C$30)*(A3293&lt;=Setup!$D$19:$D$30)*Setup!$A$19:$A$30))</f>
        <v/>
      </c>
      <c r="P3293" s="34">
        <f>IF(A3293="","",IF(G3293="Standard 15% (Box 1)",ROUND(H3293*Setup!$B$9,2),0))</f>
        <v/>
      </c>
      <c r="Q3293" s="34">
        <f>IF(A3293="","",I3293-P3293)</f>
        <v/>
      </c>
      <c r="R3293" s="23">
        <f>IF(A3293="","",IF(O3293=0,"Outside audit periods; ","")&amp;IF(G3293="","No VAT category; ","")&amp;IF(ABS(Q3293)&gt;Setup!$B$10,"VAT ≠ 15% × net; ","")&amp;IF(AND(F3293="B2B - VAT registered",NOT(AND(LEN(E3293)=15,LEFT(E3293,1)="3",RIGHT(E3293,1)="3",ISNUMBER(--E3293)))),"Invalid/missing customer VAT no; ","")&amp;IF(L3293&lt;&gt;"Yes","Not reported/cleared on FATOORA; ","")&amp;IF(AND(OR(G3293="Zero-rated domestic (Box 3)",G3293="Export (Box 4)"),N3293=""),"Zero-rate/export evidence missing; ","")&amp;IF(AND(C3293="Credit Note",H3293&gt;0),"Credit note should be negative; ","")&amp;IF(AND(C3293="Simplified Tax Invoice",F3293="B2B - VAT registered"),"Simplified invoice issued to VAT-registered B2B; ",""))</f>
        <v/>
      </c>
    </row>
    <row r="3294">
      <c r="A3294" s="17" t="n"/>
      <c r="B3294" s="14" t="n"/>
      <c r="C3294" s="14" t="n"/>
      <c r="D3294" s="14" t="n"/>
      <c r="E3294" s="16" t="n"/>
      <c r="F3294" s="14" t="n"/>
      <c r="G3294" s="14" t="n"/>
      <c r="H3294" s="19" t="n"/>
      <c r="I3294" s="19" t="n"/>
      <c r="J3294" s="34">
        <f>IF(A3294="","",H3294+I3294)</f>
        <v/>
      </c>
      <c r="K3294" s="14" t="n"/>
      <c r="L3294" s="14" t="n"/>
      <c r="M3294" s="14" t="n"/>
      <c r="N3294" s="14" t="n"/>
      <c r="O3294" s="20">
        <f>IF(A3294="","",SUMPRODUCT((A3294&gt;=Setup!$C$19:$C$30)*(A3294&lt;=Setup!$D$19:$D$30)*Setup!$A$19:$A$30))</f>
        <v/>
      </c>
      <c r="P3294" s="34">
        <f>IF(A3294="","",IF(G3294="Standard 15% (Box 1)",ROUND(H3294*Setup!$B$9,2),0))</f>
        <v/>
      </c>
      <c r="Q3294" s="34">
        <f>IF(A3294="","",I3294-P3294)</f>
        <v/>
      </c>
      <c r="R3294" s="23">
        <f>IF(A3294="","",IF(O3294=0,"Outside audit periods; ","")&amp;IF(G3294="","No VAT category; ","")&amp;IF(ABS(Q3294)&gt;Setup!$B$10,"VAT ≠ 15% × net; ","")&amp;IF(AND(F3294="B2B - VAT registered",NOT(AND(LEN(E3294)=15,LEFT(E3294,1)="3",RIGHT(E3294,1)="3",ISNUMBER(--E3294)))),"Invalid/missing customer VAT no; ","")&amp;IF(L3294&lt;&gt;"Yes","Not reported/cleared on FATOORA; ","")&amp;IF(AND(OR(G3294="Zero-rated domestic (Box 3)",G3294="Export (Box 4)"),N3294=""),"Zero-rate/export evidence missing; ","")&amp;IF(AND(C3294="Credit Note",H3294&gt;0),"Credit note should be negative; ","")&amp;IF(AND(C3294="Simplified Tax Invoice",F3294="B2B - VAT registered"),"Simplified invoice issued to VAT-registered B2B; ",""))</f>
        <v/>
      </c>
    </row>
    <row r="3295">
      <c r="A3295" s="17" t="n"/>
      <c r="B3295" s="14" t="n"/>
      <c r="C3295" s="14" t="n"/>
      <c r="D3295" s="14" t="n"/>
      <c r="E3295" s="16" t="n"/>
      <c r="F3295" s="14" t="n"/>
      <c r="G3295" s="14" t="n"/>
      <c r="H3295" s="19" t="n"/>
      <c r="I3295" s="19" t="n"/>
      <c r="J3295" s="34">
        <f>IF(A3295="","",H3295+I3295)</f>
        <v/>
      </c>
      <c r="K3295" s="14" t="n"/>
      <c r="L3295" s="14" t="n"/>
      <c r="M3295" s="14" t="n"/>
      <c r="N3295" s="14" t="n"/>
      <c r="O3295" s="20">
        <f>IF(A3295="","",SUMPRODUCT((A3295&gt;=Setup!$C$19:$C$30)*(A3295&lt;=Setup!$D$19:$D$30)*Setup!$A$19:$A$30))</f>
        <v/>
      </c>
      <c r="P3295" s="34">
        <f>IF(A3295="","",IF(G3295="Standard 15% (Box 1)",ROUND(H3295*Setup!$B$9,2),0))</f>
        <v/>
      </c>
      <c r="Q3295" s="34">
        <f>IF(A3295="","",I3295-P3295)</f>
        <v/>
      </c>
      <c r="R3295" s="23">
        <f>IF(A3295="","",IF(O3295=0,"Outside audit periods; ","")&amp;IF(G3295="","No VAT category; ","")&amp;IF(ABS(Q3295)&gt;Setup!$B$10,"VAT ≠ 15% × net; ","")&amp;IF(AND(F3295="B2B - VAT registered",NOT(AND(LEN(E3295)=15,LEFT(E3295,1)="3",RIGHT(E3295,1)="3",ISNUMBER(--E3295)))),"Invalid/missing customer VAT no; ","")&amp;IF(L3295&lt;&gt;"Yes","Not reported/cleared on FATOORA; ","")&amp;IF(AND(OR(G3295="Zero-rated domestic (Box 3)",G3295="Export (Box 4)"),N3295=""),"Zero-rate/export evidence missing; ","")&amp;IF(AND(C3295="Credit Note",H3295&gt;0),"Credit note should be negative; ","")&amp;IF(AND(C3295="Simplified Tax Invoice",F3295="B2B - VAT registered"),"Simplified invoice issued to VAT-registered B2B; ",""))</f>
        <v/>
      </c>
    </row>
    <row r="3296">
      <c r="A3296" s="17" t="n"/>
      <c r="B3296" s="14" t="n"/>
      <c r="C3296" s="14" t="n"/>
      <c r="D3296" s="14" t="n"/>
      <c r="E3296" s="16" t="n"/>
      <c r="F3296" s="14" t="n"/>
      <c r="G3296" s="14" t="n"/>
      <c r="H3296" s="19" t="n"/>
      <c r="I3296" s="19" t="n"/>
      <c r="J3296" s="34">
        <f>IF(A3296="","",H3296+I3296)</f>
        <v/>
      </c>
      <c r="K3296" s="14" t="n"/>
      <c r="L3296" s="14" t="n"/>
      <c r="M3296" s="14" t="n"/>
      <c r="N3296" s="14" t="n"/>
      <c r="O3296" s="20">
        <f>IF(A3296="","",SUMPRODUCT((A3296&gt;=Setup!$C$19:$C$30)*(A3296&lt;=Setup!$D$19:$D$30)*Setup!$A$19:$A$30))</f>
        <v/>
      </c>
      <c r="P3296" s="34">
        <f>IF(A3296="","",IF(G3296="Standard 15% (Box 1)",ROUND(H3296*Setup!$B$9,2),0))</f>
        <v/>
      </c>
      <c r="Q3296" s="34">
        <f>IF(A3296="","",I3296-P3296)</f>
        <v/>
      </c>
      <c r="R3296" s="23">
        <f>IF(A3296="","",IF(O3296=0,"Outside audit periods; ","")&amp;IF(G3296="","No VAT category; ","")&amp;IF(ABS(Q3296)&gt;Setup!$B$10,"VAT ≠ 15% × net; ","")&amp;IF(AND(F3296="B2B - VAT registered",NOT(AND(LEN(E3296)=15,LEFT(E3296,1)="3",RIGHT(E3296,1)="3",ISNUMBER(--E3296)))),"Invalid/missing customer VAT no; ","")&amp;IF(L3296&lt;&gt;"Yes","Not reported/cleared on FATOORA; ","")&amp;IF(AND(OR(G3296="Zero-rated domestic (Box 3)",G3296="Export (Box 4)"),N3296=""),"Zero-rate/export evidence missing; ","")&amp;IF(AND(C3296="Credit Note",H3296&gt;0),"Credit note should be negative; ","")&amp;IF(AND(C3296="Simplified Tax Invoice",F3296="B2B - VAT registered"),"Simplified invoice issued to VAT-registered B2B; ",""))</f>
        <v/>
      </c>
    </row>
    <row r="3297">
      <c r="A3297" s="17" t="n"/>
      <c r="B3297" s="14" t="n"/>
      <c r="C3297" s="14" t="n"/>
      <c r="D3297" s="14" t="n"/>
      <c r="E3297" s="16" t="n"/>
      <c r="F3297" s="14" t="n"/>
      <c r="G3297" s="14" t="n"/>
      <c r="H3297" s="19" t="n"/>
      <c r="I3297" s="19" t="n"/>
      <c r="J3297" s="34">
        <f>IF(A3297="","",H3297+I3297)</f>
        <v/>
      </c>
      <c r="K3297" s="14" t="n"/>
      <c r="L3297" s="14" t="n"/>
      <c r="M3297" s="14" t="n"/>
      <c r="N3297" s="14" t="n"/>
      <c r="O3297" s="20">
        <f>IF(A3297="","",SUMPRODUCT((A3297&gt;=Setup!$C$19:$C$30)*(A3297&lt;=Setup!$D$19:$D$30)*Setup!$A$19:$A$30))</f>
        <v/>
      </c>
      <c r="P3297" s="34">
        <f>IF(A3297="","",IF(G3297="Standard 15% (Box 1)",ROUND(H3297*Setup!$B$9,2),0))</f>
        <v/>
      </c>
      <c r="Q3297" s="34">
        <f>IF(A3297="","",I3297-P3297)</f>
        <v/>
      </c>
      <c r="R3297" s="23">
        <f>IF(A3297="","",IF(O3297=0,"Outside audit periods; ","")&amp;IF(G3297="","No VAT category; ","")&amp;IF(ABS(Q3297)&gt;Setup!$B$10,"VAT ≠ 15% × net; ","")&amp;IF(AND(F3297="B2B - VAT registered",NOT(AND(LEN(E3297)=15,LEFT(E3297,1)="3",RIGHT(E3297,1)="3",ISNUMBER(--E3297)))),"Invalid/missing customer VAT no; ","")&amp;IF(L3297&lt;&gt;"Yes","Not reported/cleared on FATOORA; ","")&amp;IF(AND(OR(G3297="Zero-rated domestic (Box 3)",G3297="Export (Box 4)"),N3297=""),"Zero-rate/export evidence missing; ","")&amp;IF(AND(C3297="Credit Note",H3297&gt;0),"Credit note should be negative; ","")&amp;IF(AND(C3297="Simplified Tax Invoice",F3297="B2B - VAT registered"),"Simplified invoice issued to VAT-registered B2B; ",""))</f>
        <v/>
      </c>
    </row>
    <row r="3298">
      <c r="A3298" s="17" t="n"/>
      <c r="B3298" s="14" t="n"/>
      <c r="C3298" s="14" t="n"/>
      <c r="D3298" s="14" t="n"/>
      <c r="E3298" s="16" t="n"/>
      <c r="F3298" s="14" t="n"/>
      <c r="G3298" s="14" t="n"/>
      <c r="H3298" s="19" t="n"/>
      <c r="I3298" s="19" t="n"/>
      <c r="J3298" s="34">
        <f>IF(A3298="","",H3298+I3298)</f>
        <v/>
      </c>
      <c r="K3298" s="14" t="n"/>
      <c r="L3298" s="14" t="n"/>
      <c r="M3298" s="14" t="n"/>
      <c r="N3298" s="14" t="n"/>
      <c r="O3298" s="20">
        <f>IF(A3298="","",SUMPRODUCT((A3298&gt;=Setup!$C$19:$C$30)*(A3298&lt;=Setup!$D$19:$D$30)*Setup!$A$19:$A$30))</f>
        <v/>
      </c>
      <c r="P3298" s="34">
        <f>IF(A3298="","",IF(G3298="Standard 15% (Box 1)",ROUND(H3298*Setup!$B$9,2),0))</f>
        <v/>
      </c>
      <c r="Q3298" s="34">
        <f>IF(A3298="","",I3298-P3298)</f>
        <v/>
      </c>
      <c r="R3298" s="23">
        <f>IF(A3298="","",IF(O3298=0,"Outside audit periods; ","")&amp;IF(G3298="","No VAT category; ","")&amp;IF(ABS(Q3298)&gt;Setup!$B$10,"VAT ≠ 15% × net; ","")&amp;IF(AND(F3298="B2B - VAT registered",NOT(AND(LEN(E3298)=15,LEFT(E3298,1)="3",RIGHT(E3298,1)="3",ISNUMBER(--E3298)))),"Invalid/missing customer VAT no; ","")&amp;IF(L3298&lt;&gt;"Yes","Not reported/cleared on FATOORA; ","")&amp;IF(AND(OR(G3298="Zero-rated domestic (Box 3)",G3298="Export (Box 4)"),N3298=""),"Zero-rate/export evidence missing; ","")&amp;IF(AND(C3298="Credit Note",H3298&gt;0),"Credit note should be negative; ","")&amp;IF(AND(C3298="Simplified Tax Invoice",F3298="B2B - VAT registered"),"Simplified invoice issued to VAT-registered B2B; ",""))</f>
        <v/>
      </c>
    </row>
    <row r="3299">
      <c r="A3299" s="17" t="n"/>
      <c r="B3299" s="14" t="n"/>
      <c r="C3299" s="14" t="n"/>
      <c r="D3299" s="14" t="n"/>
      <c r="E3299" s="16" t="n"/>
      <c r="F3299" s="14" t="n"/>
      <c r="G3299" s="14" t="n"/>
      <c r="H3299" s="19" t="n"/>
      <c r="I3299" s="19" t="n"/>
      <c r="J3299" s="34">
        <f>IF(A3299="","",H3299+I3299)</f>
        <v/>
      </c>
      <c r="K3299" s="14" t="n"/>
      <c r="L3299" s="14" t="n"/>
      <c r="M3299" s="14" t="n"/>
      <c r="N3299" s="14" t="n"/>
      <c r="O3299" s="20">
        <f>IF(A3299="","",SUMPRODUCT((A3299&gt;=Setup!$C$19:$C$30)*(A3299&lt;=Setup!$D$19:$D$30)*Setup!$A$19:$A$30))</f>
        <v/>
      </c>
      <c r="P3299" s="34">
        <f>IF(A3299="","",IF(G3299="Standard 15% (Box 1)",ROUND(H3299*Setup!$B$9,2),0))</f>
        <v/>
      </c>
      <c r="Q3299" s="34">
        <f>IF(A3299="","",I3299-P3299)</f>
        <v/>
      </c>
      <c r="R3299" s="23">
        <f>IF(A3299="","",IF(O3299=0,"Outside audit periods; ","")&amp;IF(G3299="","No VAT category; ","")&amp;IF(ABS(Q3299)&gt;Setup!$B$10,"VAT ≠ 15% × net; ","")&amp;IF(AND(F3299="B2B - VAT registered",NOT(AND(LEN(E3299)=15,LEFT(E3299,1)="3",RIGHT(E3299,1)="3",ISNUMBER(--E3299)))),"Invalid/missing customer VAT no; ","")&amp;IF(L3299&lt;&gt;"Yes","Not reported/cleared on FATOORA; ","")&amp;IF(AND(OR(G3299="Zero-rated domestic (Box 3)",G3299="Export (Box 4)"),N3299=""),"Zero-rate/export evidence missing; ","")&amp;IF(AND(C3299="Credit Note",H3299&gt;0),"Credit note should be negative; ","")&amp;IF(AND(C3299="Simplified Tax Invoice",F3299="B2B - VAT registered"),"Simplified invoice issued to VAT-registered B2B; ",""))</f>
        <v/>
      </c>
    </row>
    <row r="3300">
      <c r="A3300" s="17" t="n"/>
      <c r="B3300" s="14" t="n"/>
      <c r="C3300" s="14" t="n"/>
      <c r="D3300" s="14" t="n"/>
      <c r="E3300" s="16" t="n"/>
      <c r="F3300" s="14" t="n"/>
      <c r="G3300" s="14" t="n"/>
      <c r="H3300" s="19" t="n"/>
      <c r="I3300" s="19" t="n"/>
      <c r="J3300" s="34">
        <f>IF(A3300="","",H3300+I3300)</f>
        <v/>
      </c>
      <c r="K3300" s="14" t="n"/>
      <c r="L3300" s="14" t="n"/>
      <c r="M3300" s="14" t="n"/>
      <c r="N3300" s="14" t="n"/>
      <c r="O3300" s="20">
        <f>IF(A3300="","",SUMPRODUCT((A3300&gt;=Setup!$C$19:$C$30)*(A3300&lt;=Setup!$D$19:$D$30)*Setup!$A$19:$A$30))</f>
        <v/>
      </c>
      <c r="P3300" s="34">
        <f>IF(A3300="","",IF(G3300="Standard 15% (Box 1)",ROUND(H3300*Setup!$B$9,2),0))</f>
        <v/>
      </c>
      <c r="Q3300" s="34">
        <f>IF(A3300="","",I3300-P3300)</f>
        <v/>
      </c>
      <c r="R3300" s="23">
        <f>IF(A3300="","",IF(O3300=0,"Outside audit periods; ","")&amp;IF(G3300="","No VAT category; ","")&amp;IF(ABS(Q3300)&gt;Setup!$B$10,"VAT ≠ 15% × net; ","")&amp;IF(AND(F3300="B2B - VAT registered",NOT(AND(LEN(E3300)=15,LEFT(E3300,1)="3",RIGHT(E3300,1)="3",ISNUMBER(--E3300)))),"Invalid/missing customer VAT no; ","")&amp;IF(L3300&lt;&gt;"Yes","Not reported/cleared on FATOORA; ","")&amp;IF(AND(OR(G3300="Zero-rated domestic (Box 3)",G3300="Export (Box 4)"),N3300=""),"Zero-rate/export evidence missing; ","")&amp;IF(AND(C3300="Credit Note",H3300&gt;0),"Credit note should be negative; ","")&amp;IF(AND(C3300="Simplified Tax Invoice",F3300="B2B - VAT registered"),"Simplified invoice issued to VAT-registered B2B; ",""))</f>
        <v/>
      </c>
    </row>
    <row r="3301">
      <c r="A3301" s="17" t="n"/>
      <c r="B3301" s="14" t="n"/>
      <c r="C3301" s="14" t="n"/>
      <c r="D3301" s="14" t="n"/>
      <c r="E3301" s="16" t="n"/>
      <c r="F3301" s="14" t="n"/>
      <c r="G3301" s="14" t="n"/>
      <c r="H3301" s="19" t="n"/>
      <c r="I3301" s="19" t="n"/>
      <c r="J3301" s="34">
        <f>IF(A3301="","",H3301+I3301)</f>
        <v/>
      </c>
      <c r="K3301" s="14" t="n"/>
      <c r="L3301" s="14" t="n"/>
      <c r="M3301" s="14" t="n"/>
      <c r="N3301" s="14" t="n"/>
      <c r="O3301" s="20">
        <f>IF(A3301="","",SUMPRODUCT((A3301&gt;=Setup!$C$19:$C$30)*(A3301&lt;=Setup!$D$19:$D$30)*Setup!$A$19:$A$30))</f>
        <v/>
      </c>
      <c r="P3301" s="34">
        <f>IF(A3301="","",IF(G3301="Standard 15% (Box 1)",ROUND(H3301*Setup!$B$9,2),0))</f>
        <v/>
      </c>
      <c r="Q3301" s="34">
        <f>IF(A3301="","",I3301-P3301)</f>
        <v/>
      </c>
      <c r="R3301" s="23">
        <f>IF(A3301="","",IF(O3301=0,"Outside audit periods; ","")&amp;IF(G3301="","No VAT category; ","")&amp;IF(ABS(Q3301)&gt;Setup!$B$10,"VAT ≠ 15% × net; ","")&amp;IF(AND(F3301="B2B - VAT registered",NOT(AND(LEN(E3301)=15,LEFT(E3301,1)="3",RIGHT(E3301,1)="3",ISNUMBER(--E3301)))),"Invalid/missing customer VAT no; ","")&amp;IF(L3301&lt;&gt;"Yes","Not reported/cleared on FATOORA; ","")&amp;IF(AND(OR(G3301="Zero-rated domestic (Box 3)",G3301="Export (Box 4)"),N3301=""),"Zero-rate/export evidence missing; ","")&amp;IF(AND(C3301="Credit Note",H3301&gt;0),"Credit note should be negative; ","")&amp;IF(AND(C3301="Simplified Tax Invoice",F3301="B2B - VAT registered"),"Simplified invoice issued to VAT-registered B2B; ",""))</f>
        <v/>
      </c>
    </row>
    <row r="3302">
      <c r="A3302" s="17" t="n"/>
      <c r="B3302" s="14" t="n"/>
      <c r="C3302" s="14" t="n"/>
      <c r="D3302" s="14" t="n"/>
      <c r="E3302" s="16" t="n"/>
      <c r="F3302" s="14" t="n"/>
      <c r="G3302" s="14" t="n"/>
      <c r="H3302" s="19" t="n"/>
      <c r="I3302" s="19" t="n"/>
      <c r="J3302" s="34">
        <f>IF(A3302="","",H3302+I3302)</f>
        <v/>
      </c>
      <c r="K3302" s="14" t="n"/>
      <c r="L3302" s="14" t="n"/>
      <c r="M3302" s="14" t="n"/>
      <c r="N3302" s="14" t="n"/>
      <c r="O3302" s="20">
        <f>IF(A3302="","",SUMPRODUCT((A3302&gt;=Setup!$C$19:$C$30)*(A3302&lt;=Setup!$D$19:$D$30)*Setup!$A$19:$A$30))</f>
        <v/>
      </c>
      <c r="P3302" s="34">
        <f>IF(A3302="","",IF(G3302="Standard 15% (Box 1)",ROUND(H3302*Setup!$B$9,2),0))</f>
        <v/>
      </c>
      <c r="Q3302" s="34">
        <f>IF(A3302="","",I3302-P3302)</f>
        <v/>
      </c>
      <c r="R3302" s="23">
        <f>IF(A3302="","",IF(O3302=0,"Outside audit periods; ","")&amp;IF(G3302="","No VAT category; ","")&amp;IF(ABS(Q3302)&gt;Setup!$B$10,"VAT ≠ 15% × net; ","")&amp;IF(AND(F3302="B2B - VAT registered",NOT(AND(LEN(E3302)=15,LEFT(E3302,1)="3",RIGHT(E3302,1)="3",ISNUMBER(--E3302)))),"Invalid/missing customer VAT no; ","")&amp;IF(L3302&lt;&gt;"Yes","Not reported/cleared on FATOORA; ","")&amp;IF(AND(OR(G3302="Zero-rated domestic (Box 3)",G3302="Export (Box 4)"),N3302=""),"Zero-rate/export evidence missing; ","")&amp;IF(AND(C3302="Credit Note",H3302&gt;0),"Credit note should be negative; ","")&amp;IF(AND(C3302="Simplified Tax Invoice",F3302="B2B - VAT registered"),"Simplified invoice issued to VAT-registered B2B; ",""))</f>
        <v/>
      </c>
    </row>
    <row r="3303">
      <c r="A3303" s="17" t="n"/>
      <c r="B3303" s="14" t="n"/>
      <c r="C3303" s="14" t="n"/>
      <c r="D3303" s="14" t="n"/>
      <c r="E3303" s="16" t="n"/>
      <c r="F3303" s="14" t="n"/>
      <c r="G3303" s="14" t="n"/>
      <c r="H3303" s="19" t="n"/>
      <c r="I3303" s="19" t="n"/>
      <c r="J3303" s="34">
        <f>IF(A3303="","",H3303+I3303)</f>
        <v/>
      </c>
      <c r="K3303" s="14" t="n"/>
      <c r="L3303" s="14" t="n"/>
      <c r="M3303" s="14" t="n"/>
      <c r="N3303" s="14" t="n"/>
      <c r="O3303" s="20">
        <f>IF(A3303="","",SUMPRODUCT((A3303&gt;=Setup!$C$19:$C$30)*(A3303&lt;=Setup!$D$19:$D$30)*Setup!$A$19:$A$30))</f>
        <v/>
      </c>
      <c r="P3303" s="34">
        <f>IF(A3303="","",IF(G3303="Standard 15% (Box 1)",ROUND(H3303*Setup!$B$9,2),0))</f>
        <v/>
      </c>
      <c r="Q3303" s="34">
        <f>IF(A3303="","",I3303-P3303)</f>
        <v/>
      </c>
      <c r="R3303" s="23">
        <f>IF(A3303="","",IF(O3303=0,"Outside audit periods; ","")&amp;IF(G3303="","No VAT category; ","")&amp;IF(ABS(Q3303)&gt;Setup!$B$10,"VAT ≠ 15% × net; ","")&amp;IF(AND(F3303="B2B - VAT registered",NOT(AND(LEN(E3303)=15,LEFT(E3303,1)="3",RIGHT(E3303,1)="3",ISNUMBER(--E3303)))),"Invalid/missing customer VAT no; ","")&amp;IF(L3303&lt;&gt;"Yes","Not reported/cleared on FATOORA; ","")&amp;IF(AND(OR(G3303="Zero-rated domestic (Box 3)",G3303="Export (Box 4)"),N3303=""),"Zero-rate/export evidence missing; ","")&amp;IF(AND(C3303="Credit Note",H3303&gt;0),"Credit note should be negative; ","")&amp;IF(AND(C3303="Simplified Tax Invoice",F3303="B2B - VAT registered"),"Simplified invoice issued to VAT-registered B2B; ",""))</f>
        <v/>
      </c>
    </row>
    <row r="3304">
      <c r="A3304" s="17" t="n"/>
      <c r="B3304" s="14" t="n"/>
      <c r="C3304" s="14" t="n"/>
      <c r="D3304" s="14" t="n"/>
      <c r="E3304" s="16" t="n"/>
      <c r="F3304" s="14" t="n"/>
      <c r="G3304" s="14" t="n"/>
      <c r="H3304" s="19" t="n"/>
      <c r="I3304" s="19" t="n"/>
      <c r="J3304" s="34">
        <f>IF(A3304="","",H3304+I3304)</f>
        <v/>
      </c>
      <c r="K3304" s="14" t="n"/>
      <c r="L3304" s="14" t="n"/>
      <c r="M3304" s="14" t="n"/>
      <c r="N3304" s="14" t="n"/>
      <c r="O3304" s="20">
        <f>IF(A3304="","",SUMPRODUCT((A3304&gt;=Setup!$C$19:$C$30)*(A3304&lt;=Setup!$D$19:$D$30)*Setup!$A$19:$A$30))</f>
        <v/>
      </c>
      <c r="P3304" s="34">
        <f>IF(A3304="","",IF(G3304="Standard 15% (Box 1)",ROUND(H3304*Setup!$B$9,2),0))</f>
        <v/>
      </c>
      <c r="Q3304" s="34">
        <f>IF(A3304="","",I3304-P3304)</f>
        <v/>
      </c>
      <c r="R3304" s="23">
        <f>IF(A3304="","",IF(O3304=0,"Outside audit periods; ","")&amp;IF(G3304="","No VAT category; ","")&amp;IF(ABS(Q3304)&gt;Setup!$B$10,"VAT ≠ 15% × net; ","")&amp;IF(AND(F3304="B2B - VAT registered",NOT(AND(LEN(E3304)=15,LEFT(E3304,1)="3",RIGHT(E3304,1)="3",ISNUMBER(--E3304)))),"Invalid/missing customer VAT no; ","")&amp;IF(L3304&lt;&gt;"Yes","Not reported/cleared on FATOORA; ","")&amp;IF(AND(OR(G3304="Zero-rated domestic (Box 3)",G3304="Export (Box 4)"),N3304=""),"Zero-rate/export evidence missing; ","")&amp;IF(AND(C3304="Credit Note",H3304&gt;0),"Credit note should be negative; ","")&amp;IF(AND(C3304="Simplified Tax Invoice",F3304="B2B - VAT registered"),"Simplified invoice issued to VAT-registered B2B; ",""))</f>
        <v/>
      </c>
    </row>
    <row r="3305">
      <c r="A3305" s="17" t="n"/>
      <c r="B3305" s="14" t="n"/>
      <c r="C3305" s="14" t="n"/>
      <c r="D3305" s="14" t="n"/>
      <c r="E3305" s="16" t="n"/>
      <c r="F3305" s="14" t="n"/>
      <c r="G3305" s="14" t="n"/>
      <c r="H3305" s="19" t="n"/>
      <c r="I3305" s="19" t="n"/>
      <c r="J3305" s="34">
        <f>IF(A3305="","",H3305+I3305)</f>
        <v/>
      </c>
      <c r="K3305" s="14" t="n"/>
      <c r="L3305" s="14" t="n"/>
      <c r="M3305" s="14" t="n"/>
      <c r="N3305" s="14" t="n"/>
      <c r="O3305" s="20">
        <f>IF(A3305="","",SUMPRODUCT((A3305&gt;=Setup!$C$19:$C$30)*(A3305&lt;=Setup!$D$19:$D$30)*Setup!$A$19:$A$30))</f>
        <v/>
      </c>
      <c r="P3305" s="34">
        <f>IF(A3305="","",IF(G3305="Standard 15% (Box 1)",ROUND(H3305*Setup!$B$9,2),0))</f>
        <v/>
      </c>
      <c r="Q3305" s="34">
        <f>IF(A3305="","",I3305-P3305)</f>
        <v/>
      </c>
      <c r="R3305" s="23">
        <f>IF(A3305="","",IF(O3305=0,"Outside audit periods; ","")&amp;IF(G3305="","No VAT category; ","")&amp;IF(ABS(Q3305)&gt;Setup!$B$10,"VAT ≠ 15% × net; ","")&amp;IF(AND(F3305="B2B - VAT registered",NOT(AND(LEN(E3305)=15,LEFT(E3305,1)="3",RIGHT(E3305,1)="3",ISNUMBER(--E3305)))),"Invalid/missing customer VAT no; ","")&amp;IF(L3305&lt;&gt;"Yes","Not reported/cleared on FATOORA; ","")&amp;IF(AND(OR(G3305="Zero-rated domestic (Box 3)",G3305="Export (Box 4)"),N3305=""),"Zero-rate/export evidence missing; ","")&amp;IF(AND(C3305="Credit Note",H3305&gt;0),"Credit note should be negative; ","")&amp;IF(AND(C3305="Simplified Tax Invoice",F3305="B2B - VAT registered"),"Simplified invoice issued to VAT-registered B2B; ",""))</f>
        <v/>
      </c>
    </row>
    <row r="3306">
      <c r="A3306" s="17" t="n"/>
      <c r="B3306" s="14" t="n"/>
      <c r="C3306" s="14" t="n"/>
      <c r="D3306" s="14" t="n"/>
      <c r="E3306" s="16" t="n"/>
      <c r="F3306" s="14" t="n"/>
      <c r="G3306" s="14" t="n"/>
      <c r="H3306" s="19" t="n"/>
      <c r="I3306" s="19" t="n"/>
      <c r="J3306" s="34">
        <f>IF(A3306="","",H3306+I3306)</f>
        <v/>
      </c>
      <c r="K3306" s="14" t="n"/>
      <c r="L3306" s="14" t="n"/>
      <c r="M3306" s="14" t="n"/>
      <c r="N3306" s="14" t="n"/>
      <c r="O3306" s="20">
        <f>IF(A3306="","",SUMPRODUCT((A3306&gt;=Setup!$C$19:$C$30)*(A3306&lt;=Setup!$D$19:$D$30)*Setup!$A$19:$A$30))</f>
        <v/>
      </c>
      <c r="P3306" s="34">
        <f>IF(A3306="","",IF(G3306="Standard 15% (Box 1)",ROUND(H3306*Setup!$B$9,2),0))</f>
        <v/>
      </c>
      <c r="Q3306" s="34">
        <f>IF(A3306="","",I3306-P3306)</f>
        <v/>
      </c>
      <c r="R3306" s="23">
        <f>IF(A3306="","",IF(O3306=0,"Outside audit periods; ","")&amp;IF(G3306="","No VAT category; ","")&amp;IF(ABS(Q3306)&gt;Setup!$B$10,"VAT ≠ 15% × net; ","")&amp;IF(AND(F3306="B2B - VAT registered",NOT(AND(LEN(E3306)=15,LEFT(E3306,1)="3",RIGHT(E3306,1)="3",ISNUMBER(--E3306)))),"Invalid/missing customer VAT no; ","")&amp;IF(L3306&lt;&gt;"Yes","Not reported/cleared on FATOORA; ","")&amp;IF(AND(OR(G3306="Zero-rated domestic (Box 3)",G3306="Export (Box 4)"),N3306=""),"Zero-rate/export evidence missing; ","")&amp;IF(AND(C3306="Credit Note",H3306&gt;0),"Credit note should be negative; ","")&amp;IF(AND(C3306="Simplified Tax Invoice",F3306="B2B - VAT registered"),"Simplified invoice issued to VAT-registered B2B; ",""))</f>
        <v/>
      </c>
    </row>
    <row r="3307">
      <c r="A3307" s="17" t="n"/>
      <c r="B3307" s="14" t="n"/>
      <c r="C3307" s="14" t="n"/>
      <c r="D3307" s="14" t="n"/>
      <c r="E3307" s="16" t="n"/>
      <c r="F3307" s="14" t="n"/>
      <c r="G3307" s="14" t="n"/>
      <c r="H3307" s="19" t="n"/>
      <c r="I3307" s="19" t="n"/>
      <c r="J3307" s="34">
        <f>IF(A3307="","",H3307+I3307)</f>
        <v/>
      </c>
      <c r="K3307" s="14" t="n"/>
      <c r="L3307" s="14" t="n"/>
      <c r="M3307" s="14" t="n"/>
      <c r="N3307" s="14" t="n"/>
      <c r="O3307" s="20">
        <f>IF(A3307="","",SUMPRODUCT((A3307&gt;=Setup!$C$19:$C$30)*(A3307&lt;=Setup!$D$19:$D$30)*Setup!$A$19:$A$30))</f>
        <v/>
      </c>
      <c r="P3307" s="34">
        <f>IF(A3307="","",IF(G3307="Standard 15% (Box 1)",ROUND(H3307*Setup!$B$9,2),0))</f>
        <v/>
      </c>
      <c r="Q3307" s="34">
        <f>IF(A3307="","",I3307-P3307)</f>
        <v/>
      </c>
      <c r="R3307" s="23">
        <f>IF(A3307="","",IF(O3307=0,"Outside audit periods; ","")&amp;IF(G3307="","No VAT category; ","")&amp;IF(ABS(Q3307)&gt;Setup!$B$10,"VAT ≠ 15% × net; ","")&amp;IF(AND(F3307="B2B - VAT registered",NOT(AND(LEN(E3307)=15,LEFT(E3307,1)="3",RIGHT(E3307,1)="3",ISNUMBER(--E3307)))),"Invalid/missing customer VAT no; ","")&amp;IF(L3307&lt;&gt;"Yes","Not reported/cleared on FATOORA; ","")&amp;IF(AND(OR(G3307="Zero-rated domestic (Box 3)",G3307="Export (Box 4)"),N3307=""),"Zero-rate/export evidence missing; ","")&amp;IF(AND(C3307="Credit Note",H3307&gt;0),"Credit note should be negative; ","")&amp;IF(AND(C3307="Simplified Tax Invoice",F3307="B2B - VAT registered"),"Simplified invoice issued to VAT-registered B2B; ",""))</f>
        <v/>
      </c>
    </row>
    <row r="3308">
      <c r="A3308" s="17" t="n"/>
      <c r="B3308" s="14" t="n"/>
      <c r="C3308" s="14" t="n"/>
      <c r="D3308" s="14" t="n"/>
      <c r="E3308" s="16" t="n"/>
      <c r="F3308" s="14" t="n"/>
      <c r="G3308" s="14" t="n"/>
      <c r="H3308" s="19" t="n"/>
      <c r="I3308" s="19" t="n"/>
      <c r="J3308" s="34">
        <f>IF(A3308="","",H3308+I3308)</f>
        <v/>
      </c>
      <c r="K3308" s="14" t="n"/>
      <c r="L3308" s="14" t="n"/>
      <c r="M3308" s="14" t="n"/>
      <c r="N3308" s="14" t="n"/>
      <c r="O3308" s="20">
        <f>IF(A3308="","",SUMPRODUCT((A3308&gt;=Setup!$C$19:$C$30)*(A3308&lt;=Setup!$D$19:$D$30)*Setup!$A$19:$A$30))</f>
        <v/>
      </c>
      <c r="P3308" s="34">
        <f>IF(A3308="","",IF(G3308="Standard 15% (Box 1)",ROUND(H3308*Setup!$B$9,2),0))</f>
        <v/>
      </c>
      <c r="Q3308" s="34">
        <f>IF(A3308="","",I3308-P3308)</f>
        <v/>
      </c>
      <c r="R3308" s="23">
        <f>IF(A3308="","",IF(O3308=0,"Outside audit periods; ","")&amp;IF(G3308="","No VAT category; ","")&amp;IF(ABS(Q3308)&gt;Setup!$B$10,"VAT ≠ 15% × net; ","")&amp;IF(AND(F3308="B2B - VAT registered",NOT(AND(LEN(E3308)=15,LEFT(E3308,1)="3",RIGHT(E3308,1)="3",ISNUMBER(--E3308)))),"Invalid/missing customer VAT no; ","")&amp;IF(L3308&lt;&gt;"Yes","Not reported/cleared on FATOORA; ","")&amp;IF(AND(OR(G3308="Zero-rated domestic (Box 3)",G3308="Export (Box 4)"),N3308=""),"Zero-rate/export evidence missing; ","")&amp;IF(AND(C3308="Credit Note",H3308&gt;0),"Credit note should be negative; ","")&amp;IF(AND(C3308="Simplified Tax Invoice",F3308="B2B - VAT registered"),"Simplified invoice issued to VAT-registered B2B; ",""))</f>
        <v/>
      </c>
    </row>
    <row r="3309">
      <c r="A3309" s="17" t="n"/>
      <c r="B3309" s="14" t="n"/>
      <c r="C3309" s="14" t="n"/>
      <c r="D3309" s="14" t="n"/>
      <c r="E3309" s="16" t="n"/>
      <c r="F3309" s="14" t="n"/>
      <c r="G3309" s="14" t="n"/>
      <c r="H3309" s="19" t="n"/>
      <c r="I3309" s="19" t="n"/>
      <c r="J3309" s="34">
        <f>IF(A3309="","",H3309+I3309)</f>
        <v/>
      </c>
      <c r="K3309" s="14" t="n"/>
      <c r="L3309" s="14" t="n"/>
      <c r="M3309" s="14" t="n"/>
      <c r="N3309" s="14" t="n"/>
      <c r="O3309" s="20">
        <f>IF(A3309="","",SUMPRODUCT((A3309&gt;=Setup!$C$19:$C$30)*(A3309&lt;=Setup!$D$19:$D$30)*Setup!$A$19:$A$30))</f>
        <v/>
      </c>
      <c r="P3309" s="34">
        <f>IF(A3309="","",IF(G3309="Standard 15% (Box 1)",ROUND(H3309*Setup!$B$9,2),0))</f>
        <v/>
      </c>
      <c r="Q3309" s="34">
        <f>IF(A3309="","",I3309-P3309)</f>
        <v/>
      </c>
      <c r="R3309" s="23">
        <f>IF(A3309="","",IF(O3309=0,"Outside audit periods; ","")&amp;IF(G3309="","No VAT category; ","")&amp;IF(ABS(Q3309)&gt;Setup!$B$10,"VAT ≠ 15% × net; ","")&amp;IF(AND(F3309="B2B - VAT registered",NOT(AND(LEN(E3309)=15,LEFT(E3309,1)="3",RIGHT(E3309,1)="3",ISNUMBER(--E3309)))),"Invalid/missing customer VAT no; ","")&amp;IF(L3309&lt;&gt;"Yes","Not reported/cleared on FATOORA; ","")&amp;IF(AND(OR(G3309="Zero-rated domestic (Box 3)",G3309="Export (Box 4)"),N3309=""),"Zero-rate/export evidence missing; ","")&amp;IF(AND(C3309="Credit Note",H3309&gt;0),"Credit note should be negative; ","")&amp;IF(AND(C3309="Simplified Tax Invoice",F3309="B2B - VAT registered"),"Simplified invoice issued to VAT-registered B2B; ",""))</f>
        <v/>
      </c>
    </row>
    <row r="3310">
      <c r="A3310" s="17" t="n"/>
      <c r="B3310" s="14" t="n"/>
      <c r="C3310" s="14" t="n"/>
      <c r="D3310" s="14" t="n"/>
      <c r="E3310" s="16" t="n"/>
      <c r="F3310" s="14" t="n"/>
      <c r="G3310" s="14" t="n"/>
      <c r="H3310" s="19" t="n"/>
      <c r="I3310" s="19" t="n"/>
      <c r="J3310" s="34">
        <f>IF(A3310="","",H3310+I3310)</f>
        <v/>
      </c>
      <c r="K3310" s="14" t="n"/>
      <c r="L3310" s="14" t="n"/>
      <c r="M3310" s="14" t="n"/>
      <c r="N3310" s="14" t="n"/>
      <c r="O3310" s="20">
        <f>IF(A3310="","",SUMPRODUCT((A3310&gt;=Setup!$C$19:$C$30)*(A3310&lt;=Setup!$D$19:$D$30)*Setup!$A$19:$A$30))</f>
        <v/>
      </c>
      <c r="P3310" s="34">
        <f>IF(A3310="","",IF(G3310="Standard 15% (Box 1)",ROUND(H3310*Setup!$B$9,2),0))</f>
        <v/>
      </c>
      <c r="Q3310" s="34">
        <f>IF(A3310="","",I3310-P3310)</f>
        <v/>
      </c>
      <c r="R3310" s="23">
        <f>IF(A3310="","",IF(O3310=0,"Outside audit periods; ","")&amp;IF(G3310="","No VAT category; ","")&amp;IF(ABS(Q3310)&gt;Setup!$B$10,"VAT ≠ 15% × net; ","")&amp;IF(AND(F3310="B2B - VAT registered",NOT(AND(LEN(E3310)=15,LEFT(E3310,1)="3",RIGHT(E3310,1)="3",ISNUMBER(--E3310)))),"Invalid/missing customer VAT no; ","")&amp;IF(L3310&lt;&gt;"Yes","Not reported/cleared on FATOORA; ","")&amp;IF(AND(OR(G3310="Zero-rated domestic (Box 3)",G3310="Export (Box 4)"),N3310=""),"Zero-rate/export evidence missing; ","")&amp;IF(AND(C3310="Credit Note",H3310&gt;0),"Credit note should be negative; ","")&amp;IF(AND(C3310="Simplified Tax Invoice",F3310="B2B - VAT registered"),"Simplified invoice issued to VAT-registered B2B; ",""))</f>
        <v/>
      </c>
    </row>
    <row r="3311">
      <c r="A3311" s="17" t="n"/>
      <c r="B3311" s="14" t="n"/>
      <c r="C3311" s="14" t="n"/>
      <c r="D3311" s="14" t="n"/>
      <c r="E3311" s="16" t="n"/>
      <c r="F3311" s="14" t="n"/>
      <c r="G3311" s="14" t="n"/>
      <c r="H3311" s="19" t="n"/>
      <c r="I3311" s="19" t="n"/>
      <c r="J3311" s="34">
        <f>IF(A3311="","",H3311+I3311)</f>
        <v/>
      </c>
      <c r="K3311" s="14" t="n"/>
      <c r="L3311" s="14" t="n"/>
      <c r="M3311" s="14" t="n"/>
      <c r="N3311" s="14" t="n"/>
      <c r="O3311" s="20">
        <f>IF(A3311="","",SUMPRODUCT((A3311&gt;=Setup!$C$19:$C$30)*(A3311&lt;=Setup!$D$19:$D$30)*Setup!$A$19:$A$30))</f>
        <v/>
      </c>
      <c r="P3311" s="34">
        <f>IF(A3311="","",IF(G3311="Standard 15% (Box 1)",ROUND(H3311*Setup!$B$9,2),0))</f>
        <v/>
      </c>
      <c r="Q3311" s="34">
        <f>IF(A3311="","",I3311-P3311)</f>
        <v/>
      </c>
      <c r="R3311" s="23">
        <f>IF(A3311="","",IF(O3311=0,"Outside audit periods; ","")&amp;IF(G3311="","No VAT category; ","")&amp;IF(ABS(Q3311)&gt;Setup!$B$10,"VAT ≠ 15% × net; ","")&amp;IF(AND(F3311="B2B - VAT registered",NOT(AND(LEN(E3311)=15,LEFT(E3311,1)="3",RIGHT(E3311,1)="3",ISNUMBER(--E3311)))),"Invalid/missing customer VAT no; ","")&amp;IF(L3311&lt;&gt;"Yes","Not reported/cleared on FATOORA; ","")&amp;IF(AND(OR(G3311="Zero-rated domestic (Box 3)",G3311="Export (Box 4)"),N3311=""),"Zero-rate/export evidence missing; ","")&amp;IF(AND(C3311="Credit Note",H3311&gt;0),"Credit note should be negative; ","")&amp;IF(AND(C3311="Simplified Tax Invoice",F3311="B2B - VAT registered"),"Simplified invoice issued to VAT-registered B2B; ",""))</f>
        <v/>
      </c>
    </row>
    <row r="3312">
      <c r="A3312" s="17" t="n"/>
      <c r="B3312" s="14" t="n"/>
      <c r="C3312" s="14" t="n"/>
      <c r="D3312" s="14" t="n"/>
      <c r="E3312" s="16" t="n"/>
      <c r="F3312" s="14" t="n"/>
      <c r="G3312" s="14" t="n"/>
      <c r="H3312" s="19" t="n"/>
      <c r="I3312" s="19" t="n"/>
      <c r="J3312" s="34">
        <f>IF(A3312="","",H3312+I3312)</f>
        <v/>
      </c>
      <c r="K3312" s="14" t="n"/>
      <c r="L3312" s="14" t="n"/>
      <c r="M3312" s="14" t="n"/>
      <c r="N3312" s="14" t="n"/>
      <c r="O3312" s="20">
        <f>IF(A3312="","",SUMPRODUCT((A3312&gt;=Setup!$C$19:$C$30)*(A3312&lt;=Setup!$D$19:$D$30)*Setup!$A$19:$A$30))</f>
        <v/>
      </c>
      <c r="P3312" s="34">
        <f>IF(A3312="","",IF(G3312="Standard 15% (Box 1)",ROUND(H3312*Setup!$B$9,2),0))</f>
        <v/>
      </c>
      <c r="Q3312" s="34">
        <f>IF(A3312="","",I3312-P3312)</f>
        <v/>
      </c>
      <c r="R3312" s="23">
        <f>IF(A3312="","",IF(O3312=0,"Outside audit periods; ","")&amp;IF(G3312="","No VAT category; ","")&amp;IF(ABS(Q3312)&gt;Setup!$B$10,"VAT ≠ 15% × net; ","")&amp;IF(AND(F3312="B2B - VAT registered",NOT(AND(LEN(E3312)=15,LEFT(E3312,1)="3",RIGHT(E3312,1)="3",ISNUMBER(--E3312)))),"Invalid/missing customer VAT no; ","")&amp;IF(L3312&lt;&gt;"Yes","Not reported/cleared on FATOORA; ","")&amp;IF(AND(OR(G3312="Zero-rated domestic (Box 3)",G3312="Export (Box 4)"),N3312=""),"Zero-rate/export evidence missing; ","")&amp;IF(AND(C3312="Credit Note",H3312&gt;0),"Credit note should be negative; ","")&amp;IF(AND(C3312="Simplified Tax Invoice",F3312="B2B - VAT registered"),"Simplified invoice issued to VAT-registered B2B; ",""))</f>
        <v/>
      </c>
    </row>
    <row r="3313">
      <c r="A3313" s="17" t="n"/>
      <c r="B3313" s="14" t="n"/>
      <c r="C3313" s="14" t="n"/>
      <c r="D3313" s="14" t="n"/>
      <c r="E3313" s="16" t="n"/>
      <c r="F3313" s="14" t="n"/>
      <c r="G3313" s="14" t="n"/>
      <c r="H3313" s="19" t="n"/>
      <c r="I3313" s="19" t="n"/>
      <c r="J3313" s="34">
        <f>IF(A3313="","",H3313+I3313)</f>
        <v/>
      </c>
      <c r="K3313" s="14" t="n"/>
      <c r="L3313" s="14" t="n"/>
      <c r="M3313" s="14" t="n"/>
      <c r="N3313" s="14" t="n"/>
      <c r="O3313" s="20">
        <f>IF(A3313="","",SUMPRODUCT((A3313&gt;=Setup!$C$19:$C$30)*(A3313&lt;=Setup!$D$19:$D$30)*Setup!$A$19:$A$30))</f>
        <v/>
      </c>
      <c r="P3313" s="34">
        <f>IF(A3313="","",IF(G3313="Standard 15% (Box 1)",ROUND(H3313*Setup!$B$9,2),0))</f>
        <v/>
      </c>
      <c r="Q3313" s="34">
        <f>IF(A3313="","",I3313-P3313)</f>
        <v/>
      </c>
      <c r="R3313" s="23">
        <f>IF(A3313="","",IF(O3313=0,"Outside audit periods; ","")&amp;IF(G3313="","No VAT category; ","")&amp;IF(ABS(Q3313)&gt;Setup!$B$10,"VAT ≠ 15% × net; ","")&amp;IF(AND(F3313="B2B - VAT registered",NOT(AND(LEN(E3313)=15,LEFT(E3313,1)="3",RIGHT(E3313,1)="3",ISNUMBER(--E3313)))),"Invalid/missing customer VAT no; ","")&amp;IF(L3313&lt;&gt;"Yes","Not reported/cleared on FATOORA; ","")&amp;IF(AND(OR(G3313="Zero-rated domestic (Box 3)",G3313="Export (Box 4)"),N3313=""),"Zero-rate/export evidence missing; ","")&amp;IF(AND(C3313="Credit Note",H3313&gt;0),"Credit note should be negative; ","")&amp;IF(AND(C3313="Simplified Tax Invoice",F3313="B2B - VAT registered"),"Simplified invoice issued to VAT-registered B2B; ",""))</f>
        <v/>
      </c>
    </row>
    <row r="3314">
      <c r="A3314" s="17" t="n"/>
      <c r="B3314" s="14" t="n"/>
      <c r="C3314" s="14" t="n"/>
      <c r="D3314" s="14" t="n"/>
      <c r="E3314" s="16" t="n"/>
      <c r="F3314" s="14" t="n"/>
      <c r="G3314" s="14" t="n"/>
      <c r="H3314" s="19" t="n"/>
      <c r="I3314" s="19" t="n"/>
      <c r="J3314" s="34">
        <f>IF(A3314="","",H3314+I3314)</f>
        <v/>
      </c>
      <c r="K3314" s="14" t="n"/>
      <c r="L3314" s="14" t="n"/>
      <c r="M3314" s="14" t="n"/>
      <c r="N3314" s="14" t="n"/>
      <c r="O3314" s="20">
        <f>IF(A3314="","",SUMPRODUCT((A3314&gt;=Setup!$C$19:$C$30)*(A3314&lt;=Setup!$D$19:$D$30)*Setup!$A$19:$A$30))</f>
        <v/>
      </c>
      <c r="P3314" s="34">
        <f>IF(A3314="","",IF(G3314="Standard 15% (Box 1)",ROUND(H3314*Setup!$B$9,2),0))</f>
        <v/>
      </c>
      <c r="Q3314" s="34">
        <f>IF(A3314="","",I3314-P3314)</f>
        <v/>
      </c>
      <c r="R3314" s="23">
        <f>IF(A3314="","",IF(O3314=0,"Outside audit periods; ","")&amp;IF(G3314="","No VAT category; ","")&amp;IF(ABS(Q3314)&gt;Setup!$B$10,"VAT ≠ 15% × net; ","")&amp;IF(AND(F3314="B2B - VAT registered",NOT(AND(LEN(E3314)=15,LEFT(E3314,1)="3",RIGHT(E3314,1)="3",ISNUMBER(--E3314)))),"Invalid/missing customer VAT no; ","")&amp;IF(L3314&lt;&gt;"Yes","Not reported/cleared on FATOORA; ","")&amp;IF(AND(OR(G3314="Zero-rated domestic (Box 3)",G3314="Export (Box 4)"),N3314=""),"Zero-rate/export evidence missing; ","")&amp;IF(AND(C3314="Credit Note",H3314&gt;0),"Credit note should be negative; ","")&amp;IF(AND(C3314="Simplified Tax Invoice",F3314="B2B - VAT registered"),"Simplified invoice issued to VAT-registered B2B; ",""))</f>
        <v/>
      </c>
    </row>
    <row r="3315">
      <c r="A3315" s="17" t="n"/>
      <c r="B3315" s="14" t="n"/>
      <c r="C3315" s="14" t="n"/>
      <c r="D3315" s="14" t="n"/>
      <c r="E3315" s="16" t="n"/>
      <c r="F3315" s="14" t="n"/>
      <c r="G3315" s="14" t="n"/>
      <c r="H3315" s="19" t="n"/>
      <c r="I3315" s="19" t="n"/>
      <c r="J3315" s="34">
        <f>IF(A3315="","",H3315+I3315)</f>
        <v/>
      </c>
      <c r="K3315" s="14" t="n"/>
      <c r="L3315" s="14" t="n"/>
      <c r="M3315" s="14" t="n"/>
      <c r="N3315" s="14" t="n"/>
      <c r="O3315" s="20">
        <f>IF(A3315="","",SUMPRODUCT((A3315&gt;=Setup!$C$19:$C$30)*(A3315&lt;=Setup!$D$19:$D$30)*Setup!$A$19:$A$30))</f>
        <v/>
      </c>
      <c r="P3315" s="34">
        <f>IF(A3315="","",IF(G3315="Standard 15% (Box 1)",ROUND(H3315*Setup!$B$9,2),0))</f>
        <v/>
      </c>
      <c r="Q3315" s="34">
        <f>IF(A3315="","",I3315-P3315)</f>
        <v/>
      </c>
      <c r="R3315" s="23">
        <f>IF(A3315="","",IF(O3315=0,"Outside audit periods; ","")&amp;IF(G3315="","No VAT category; ","")&amp;IF(ABS(Q3315)&gt;Setup!$B$10,"VAT ≠ 15% × net; ","")&amp;IF(AND(F3315="B2B - VAT registered",NOT(AND(LEN(E3315)=15,LEFT(E3315,1)="3",RIGHT(E3315,1)="3",ISNUMBER(--E3315)))),"Invalid/missing customer VAT no; ","")&amp;IF(L3315&lt;&gt;"Yes","Not reported/cleared on FATOORA; ","")&amp;IF(AND(OR(G3315="Zero-rated domestic (Box 3)",G3315="Export (Box 4)"),N3315=""),"Zero-rate/export evidence missing; ","")&amp;IF(AND(C3315="Credit Note",H3315&gt;0),"Credit note should be negative; ","")&amp;IF(AND(C3315="Simplified Tax Invoice",F3315="B2B - VAT registered"),"Simplified invoice issued to VAT-registered B2B; ",""))</f>
        <v/>
      </c>
    </row>
    <row r="3316">
      <c r="A3316" s="17" t="n"/>
      <c r="B3316" s="14" t="n"/>
      <c r="C3316" s="14" t="n"/>
      <c r="D3316" s="14" t="n"/>
      <c r="E3316" s="16" t="n"/>
      <c r="F3316" s="14" t="n"/>
      <c r="G3316" s="14" t="n"/>
      <c r="H3316" s="19" t="n"/>
      <c r="I3316" s="19" t="n"/>
      <c r="J3316" s="34">
        <f>IF(A3316="","",H3316+I3316)</f>
        <v/>
      </c>
      <c r="K3316" s="14" t="n"/>
      <c r="L3316" s="14" t="n"/>
      <c r="M3316" s="14" t="n"/>
      <c r="N3316" s="14" t="n"/>
      <c r="O3316" s="20">
        <f>IF(A3316="","",SUMPRODUCT((A3316&gt;=Setup!$C$19:$C$30)*(A3316&lt;=Setup!$D$19:$D$30)*Setup!$A$19:$A$30))</f>
        <v/>
      </c>
      <c r="P3316" s="34">
        <f>IF(A3316="","",IF(G3316="Standard 15% (Box 1)",ROUND(H3316*Setup!$B$9,2),0))</f>
        <v/>
      </c>
      <c r="Q3316" s="34">
        <f>IF(A3316="","",I3316-P3316)</f>
        <v/>
      </c>
      <c r="R3316" s="23">
        <f>IF(A3316="","",IF(O3316=0,"Outside audit periods; ","")&amp;IF(G3316="","No VAT category; ","")&amp;IF(ABS(Q3316)&gt;Setup!$B$10,"VAT ≠ 15% × net; ","")&amp;IF(AND(F3316="B2B - VAT registered",NOT(AND(LEN(E3316)=15,LEFT(E3316,1)="3",RIGHT(E3316,1)="3",ISNUMBER(--E3316)))),"Invalid/missing customer VAT no; ","")&amp;IF(L3316&lt;&gt;"Yes","Not reported/cleared on FATOORA; ","")&amp;IF(AND(OR(G3316="Zero-rated domestic (Box 3)",G3316="Export (Box 4)"),N3316=""),"Zero-rate/export evidence missing; ","")&amp;IF(AND(C3316="Credit Note",H3316&gt;0),"Credit note should be negative; ","")&amp;IF(AND(C3316="Simplified Tax Invoice",F3316="B2B - VAT registered"),"Simplified invoice issued to VAT-registered B2B; ",""))</f>
        <v/>
      </c>
    </row>
    <row r="3317">
      <c r="A3317" s="17" t="n"/>
      <c r="B3317" s="14" t="n"/>
      <c r="C3317" s="14" t="n"/>
      <c r="D3317" s="14" t="n"/>
      <c r="E3317" s="16" t="n"/>
      <c r="F3317" s="14" t="n"/>
      <c r="G3317" s="14" t="n"/>
      <c r="H3317" s="19" t="n"/>
      <c r="I3317" s="19" t="n"/>
      <c r="J3317" s="34">
        <f>IF(A3317="","",H3317+I3317)</f>
        <v/>
      </c>
      <c r="K3317" s="14" t="n"/>
      <c r="L3317" s="14" t="n"/>
      <c r="M3317" s="14" t="n"/>
      <c r="N3317" s="14" t="n"/>
      <c r="O3317" s="20">
        <f>IF(A3317="","",SUMPRODUCT((A3317&gt;=Setup!$C$19:$C$30)*(A3317&lt;=Setup!$D$19:$D$30)*Setup!$A$19:$A$30))</f>
        <v/>
      </c>
      <c r="P3317" s="34">
        <f>IF(A3317="","",IF(G3317="Standard 15% (Box 1)",ROUND(H3317*Setup!$B$9,2),0))</f>
        <v/>
      </c>
      <c r="Q3317" s="34">
        <f>IF(A3317="","",I3317-P3317)</f>
        <v/>
      </c>
      <c r="R3317" s="23">
        <f>IF(A3317="","",IF(O3317=0,"Outside audit periods; ","")&amp;IF(G3317="","No VAT category; ","")&amp;IF(ABS(Q3317)&gt;Setup!$B$10,"VAT ≠ 15% × net; ","")&amp;IF(AND(F3317="B2B - VAT registered",NOT(AND(LEN(E3317)=15,LEFT(E3317,1)="3",RIGHT(E3317,1)="3",ISNUMBER(--E3317)))),"Invalid/missing customer VAT no; ","")&amp;IF(L3317&lt;&gt;"Yes","Not reported/cleared on FATOORA; ","")&amp;IF(AND(OR(G3317="Zero-rated domestic (Box 3)",G3317="Export (Box 4)"),N3317=""),"Zero-rate/export evidence missing; ","")&amp;IF(AND(C3317="Credit Note",H3317&gt;0),"Credit note should be negative; ","")&amp;IF(AND(C3317="Simplified Tax Invoice",F3317="B2B - VAT registered"),"Simplified invoice issued to VAT-registered B2B; ",""))</f>
        <v/>
      </c>
    </row>
    <row r="3318">
      <c r="A3318" s="17" t="n"/>
      <c r="B3318" s="14" t="n"/>
      <c r="C3318" s="14" t="n"/>
      <c r="D3318" s="14" t="n"/>
      <c r="E3318" s="16" t="n"/>
      <c r="F3318" s="14" t="n"/>
      <c r="G3318" s="14" t="n"/>
      <c r="H3318" s="19" t="n"/>
      <c r="I3318" s="19" t="n"/>
      <c r="J3318" s="34">
        <f>IF(A3318="","",H3318+I3318)</f>
        <v/>
      </c>
      <c r="K3318" s="14" t="n"/>
      <c r="L3318" s="14" t="n"/>
      <c r="M3318" s="14" t="n"/>
      <c r="N3318" s="14" t="n"/>
      <c r="O3318" s="20">
        <f>IF(A3318="","",SUMPRODUCT((A3318&gt;=Setup!$C$19:$C$30)*(A3318&lt;=Setup!$D$19:$D$30)*Setup!$A$19:$A$30))</f>
        <v/>
      </c>
      <c r="P3318" s="34">
        <f>IF(A3318="","",IF(G3318="Standard 15% (Box 1)",ROUND(H3318*Setup!$B$9,2),0))</f>
        <v/>
      </c>
      <c r="Q3318" s="34">
        <f>IF(A3318="","",I3318-P3318)</f>
        <v/>
      </c>
      <c r="R3318" s="23">
        <f>IF(A3318="","",IF(O3318=0,"Outside audit periods; ","")&amp;IF(G3318="","No VAT category; ","")&amp;IF(ABS(Q3318)&gt;Setup!$B$10,"VAT ≠ 15% × net; ","")&amp;IF(AND(F3318="B2B - VAT registered",NOT(AND(LEN(E3318)=15,LEFT(E3318,1)="3",RIGHT(E3318,1)="3",ISNUMBER(--E3318)))),"Invalid/missing customer VAT no; ","")&amp;IF(L3318&lt;&gt;"Yes","Not reported/cleared on FATOORA; ","")&amp;IF(AND(OR(G3318="Zero-rated domestic (Box 3)",G3318="Export (Box 4)"),N3318=""),"Zero-rate/export evidence missing; ","")&amp;IF(AND(C3318="Credit Note",H3318&gt;0),"Credit note should be negative; ","")&amp;IF(AND(C3318="Simplified Tax Invoice",F3318="B2B - VAT registered"),"Simplified invoice issued to VAT-registered B2B; ",""))</f>
        <v/>
      </c>
    </row>
    <row r="3319">
      <c r="A3319" s="17" t="n"/>
      <c r="B3319" s="14" t="n"/>
      <c r="C3319" s="14" t="n"/>
      <c r="D3319" s="14" t="n"/>
      <c r="E3319" s="16" t="n"/>
      <c r="F3319" s="14" t="n"/>
      <c r="G3319" s="14" t="n"/>
      <c r="H3319" s="19" t="n"/>
      <c r="I3319" s="19" t="n"/>
      <c r="J3319" s="34">
        <f>IF(A3319="","",H3319+I3319)</f>
        <v/>
      </c>
      <c r="K3319" s="14" t="n"/>
      <c r="L3319" s="14" t="n"/>
      <c r="M3319" s="14" t="n"/>
      <c r="N3319" s="14" t="n"/>
      <c r="O3319" s="20">
        <f>IF(A3319="","",SUMPRODUCT((A3319&gt;=Setup!$C$19:$C$30)*(A3319&lt;=Setup!$D$19:$D$30)*Setup!$A$19:$A$30))</f>
        <v/>
      </c>
      <c r="P3319" s="34">
        <f>IF(A3319="","",IF(G3319="Standard 15% (Box 1)",ROUND(H3319*Setup!$B$9,2),0))</f>
        <v/>
      </c>
      <c r="Q3319" s="34">
        <f>IF(A3319="","",I3319-P3319)</f>
        <v/>
      </c>
      <c r="R3319" s="23">
        <f>IF(A3319="","",IF(O3319=0,"Outside audit periods; ","")&amp;IF(G3319="","No VAT category; ","")&amp;IF(ABS(Q3319)&gt;Setup!$B$10,"VAT ≠ 15% × net; ","")&amp;IF(AND(F3319="B2B - VAT registered",NOT(AND(LEN(E3319)=15,LEFT(E3319,1)="3",RIGHT(E3319,1)="3",ISNUMBER(--E3319)))),"Invalid/missing customer VAT no; ","")&amp;IF(L3319&lt;&gt;"Yes","Not reported/cleared on FATOORA; ","")&amp;IF(AND(OR(G3319="Zero-rated domestic (Box 3)",G3319="Export (Box 4)"),N3319=""),"Zero-rate/export evidence missing; ","")&amp;IF(AND(C3319="Credit Note",H3319&gt;0),"Credit note should be negative; ","")&amp;IF(AND(C3319="Simplified Tax Invoice",F3319="B2B - VAT registered"),"Simplified invoice issued to VAT-registered B2B; ",""))</f>
        <v/>
      </c>
    </row>
    <row r="3320">
      <c r="A3320" s="17" t="n"/>
      <c r="B3320" s="14" t="n"/>
      <c r="C3320" s="14" t="n"/>
      <c r="D3320" s="14" t="n"/>
      <c r="E3320" s="16" t="n"/>
      <c r="F3320" s="14" t="n"/>
      <c r="G3320" s="14" t="n"/>
      <c r="H3320" s="19" t="n"/>
      <c r="I3320" s="19" t="n"/>
      <c r="J3320" s="34">
        <f>IF(A3320="","",H3320+I3320)</f>
        <v/>
      </c>
      <c r="K3320" s="14" t="n"/>
      <c r="L3320" s="14" t="n"/>
      <c r="M3320" s="14" t="n"/>
      <c r="N3320" s="14" t="n"/>
      <c r="O3320" s="20">
        <f>IF(A3320="","",SUMPRODUCT((A3320&gt;=Setup!$C$19:$C$30)*(A3320&lt;=Setup!$D$19:$D$30)*Setup!$A$19:$A$30))</f>
        <v/>
      </c>
      <c r="P3320" s="34">
        <f>IF(A3320="","",IF(G3320="Standard 15% (Box 1)",ROUND(H3320*Setup!$B$9,2),0))</f>
        <v/>
      </c>
      <c r="Q3320" s="34">
        <f>IF(A3320="","",I3320-P3320)</f>
        <v/>
      </c>
      <c r="R3320" s="23">
        <f>IF(A3320="","",IF(O3320=0,"Outside audit periods; ","")&amp;IF(G3320="","No VAT category; ","")&amp;IF(ABS(Q3320)&gt;Setup!$B$10,"VAT ≠ 15% × net; ","")&amp;IF(AND(F3320="B2B - VAT registered",NOT(AND(LEN(E3320)=15,LEFT(E3320,1)="3",RIGHT(E3320,1)="3",ISNUMBER(--E3320)))),"Invalid/missing customer VAT no; ","")&amp;IF(L3320&lt;&gt;"Yes","Not reported/cleared on FATOORA; ","")&amp;IF(AND(OR(G3320="Zero-rated domestic (Box 3)",G3320="Export (Box 4)"),N3320=""),"Zero-rate/export evidence missing; ","")&amp;IF(AND(C3320="Credit Note",H3320&gt;0),"Credit note should be negative; ","")&amp;IF(AND(C3320="Simplified Tax Invoice",F3320="B2B - VAT registered"),"Simplified invoice issued to VAT-registered B2B; ",""))</f>
        <v/>
      </c>
    </row>
    <row r="3321">
      <c r="A3321" s="17" t="n"/>
      <c r="B3321" s="14" t="n"/>
      <c r="C3321" s="14" t="n"/>
      <c r="D3321" s="14" t="n"/>
      <c r="E3321" s="16" t="n"/>
      <c r="F3321" s="14" t="n"/>
      <c r="G3321" s="14" t="n"/>
      <c r="H3321" s="19" t="n"/>
      <c r="I3321" s="19" t="n"/>
      <c r="J3321" s="34">
        <f>IF(A3321="","",H3321+I3321)</f>
        <v/>
      </c>
      <c r="K3321" s="14" t="n"/>
      <c r="L3321" s="14" t="n"/>
      <c r="M3321" s="14" t="n"/>
      <c r="N3321" s="14" t="n"/>
      <c r="O3321" s="20">
        <f>IF(A3321="","",SUMPRODUCT((A3321&gt;=Setup!$C$19:$C$30)*(A3321&lt;=Setup!$D$19:$D$30)*Setup!$A$19:$A$30))</f>
        <v/>
      </c>
      <c r="P3321" s="34">
        <f>IF(A3321="","",IF(G3321="Standard 15% (Box 1)",ROUND(H3321*Setup!$B$9,2),0))</f>
        <v/>
      </c>
      <c r="Q3321" s="34">
        <f>IF(A3321="","",I3321-P3321)</f>
        <v/>
      </c>
      <c r="R3321" s="23">
        <f>IF(A3321="","",IF(O3321=0,"Outside audit periods; ","")&amp;IF(G3321="","No VAT category; ","")&amp;IF(ABS(Q3321)&gt;Setup!$B$10,"VAT ≠ 15% × net; ","")&amp;IF(AND(F3321="B2B - VAT registered",NOT(AND(LEN(E3321)=15,LEFT(E3321,1)="3",RIGHT(E3321,1)="3",ISNUMBER(--E3321)))),"Invalid/missing customer VAT no; ","")&amp;IF(L3321&lt;&gt;"Yes","Not reported/cleared on FATOORA; ","")&amp;IF(AND(OR(G3321="Zero-rated domestic (Box 3)",G3321="Export (Box 4)"),N3321=""),"Zero-rate/export evidence missing; ","")&amp;IF(AND(C3321="Credit Note",H3321&gt;0),"Credit note should be negative; ","")&amp;IF(AND(C3321="Simplified Tax Invoice",F3321="B2B - VAT registered"),"Simplified invoice issued to VAT-registered B2B; ",""))</f>
        <v/>
      </c>
    </row>
    <row r="3322">
      <c r="A3322" s="17" t="n"/>
      <c r="B3322" s="14" t="n"/>
      <c r="C3322" s="14" t="n"/>
      <c r="D3322" s="14" t="n"/>
      <c r="E3322" s="16" t="n"/>
      <c r="F3322" s="14" t="n"/>
      <c r="G3322" s="14" t="n"/>
      <c r="H3322" s="19" t="n"/>
      <c r="I3322" s="19" t="n"/>
      <c r="J3322" s="34">
        <f>IF(A3322="","",H3322+I3322)</f>
        <v/>
      </c>
      <c r="K3322" s="14" t="n"/>
      <c r="L3322" s="14" t="n"/>
      <c r="M3322" s="14" t="n"/>
      <c r="N3322" s="14" t="n"/>
      <c r="O3322" s="20">
        <f>IF(A3322="","",SUMPRODUCT((A3322&gt;=Setup!$C$19:$C$30)*(A3322&lt;=Setup!$D$19:$D$30)*Setup!$A$19:$A$30))</f>
        <v/>
      </c>
      <c r="P3322" s="34">
        <f>IF(A3322="","",IF(G3322="Standard 15% (Box 1)",ROUND(H3322*Setup!$B$9,2),0))</f>
        <v/>
      </c>
      <c r="Q3322" s="34">
        <f>IF(A3322="","",I3322-P3322)</f>
        <v/>
      </c>
      <c r="R3322" s="23">
        <f>IF(A3322="","",IF(O3322=0,"Outside audit periods; ","")&amp;IF(G3322="","No VAT category; ","")&amp;IF(ABS(Q3322)&gt;Setup!$B$10,"VAT ≠ 15% × net; ","")&amp;IF(AND(F3322="B2B - VAT registered",NOT(AND(LEN(E3322)=15,LEFT(E3322,1)="3",RIGHT(E3322,1)="3",ISNUMBER(--E3322)))),"Invalid/missing customer VAT no; ","")&amp;IF(L3322&lt;&gt;"Yes","Not reported/cleared on FATOORA; ","")&amp;IF(AND(OR(G3322="Zero-rated domestic (Box 3)",G3322="Export (Box 4)"),N3322=""),"Zero-rate/export evidence missing; ","")&amp;IF(AND(C3322="Credit Note",H3322&gt;0),"Credit note should be negative; ","")&amp;IF(AND(C3322="Simplified Tax Invoice",F3322="B2B - VAT registered"),"Simplified invoice issued to VAT-registered B2B; ",""))</f>
        <v/>
      </c>
    </row>
    <row r="3323">
      <c r="A3323" s="17" t="n"/>
      <c r="B3323" s="14" t="n"/>
      <c r="C3323" s="14" t="n"/>
      <c r="D3323" s="14" t="n"/>
      <c r="E3323" s="16" t="n"/>
      <c r="F3323" s="14" t="n"/>
      <c r="G3323" s="14" t="n"/>
      <c r="H3323" s="19" t="n"/>
      <c r="I3323" s="19" t="n"/>
      <c r="J3323" s="34">
        <f>IF(A3323="","",H3323+I3323)</f>
        <v/>
      </c>
      <c r="K3323" s="14" t="n"/>
      <c r="L3323" s="14" t="n"/>
      <c r="M3323" s="14" t="n"/>
      <c r="N3323" s="14" t="n"/>
      <c r="O3323" s="20">
        <f>IF(A3323="","",SUMPRODUCT((A3323&gt;=Setup!$C$19:$C$30)*(A3323&lt;=Setup!$D$19:$D$30)*Setup!$A$19:$A$30))</f>
        <v/>
      </c>
      <c r="P3323" s="34">
        <f>IF(A3323="","",IF(G3323="Standard 15% (Box 1)",ROUND(H3323*Setup!$B$9,2),0))</f>
        <v/>
      </c>
      <c r="Q3323" s="34">
        <f>IF(A3323="","",I3323-P3323)</f>
        <v/>
      </c>
      <c r="R3323" s="23">
        <f>IF(A3323="","",IF(O3323=0,"Outside audit periods; ","")&amp;IF(G3323="","No VAT category; ","")&amp;IF(ABS(Q3323)&gt;Setup!$B$10,"VAT ≠ 15% × net; ","")&amp;IF(AND(F3323="B2B - VAT registered",NOT(AND(LEN(E3323)=15,LEFT(E3323,1)="3",RIGHT(E3323,1)="3",ISNUMBER(--E3323)))),"Invalid/missing customer VAT no; ","")&amp;IF(L3323&lt;&gt;"Yes","Not reported/cleared on FATOORA; ","")&amp;IF(AND(OR(G3323="Zero-rated domestic (Box 3)",G3323="Export (Box 4)"),N3323=""),"Zero-rate/export evidence missing; ","")&amp;IF(AND(C3323="Credit Note",H3323&gt;0),"Credit note should be negative; ","")&amp;IF(AND(C3323="Simplified Tax Invoice",F3323="B2B - VAT registered"),"Simplified invoice issued to VAT-registered B2B; ",""))</f>
        <v/>
      </c>
    </row>
    <row r="3324">
      <c r="A3324" s="17" t="n"/>
      <c r="B3324" s="14" t="n"/>
      <c r="C3324" s="14" t="n"/>
      <c r="D3324" s="14" t="n"/>
      <c r="E3324" s="16" t="n"/>
      <c r="F3324" s="14" t="n"/>
      <c r="G3324" s="14" t="n"/>
      <c r="H3324" s="19" t="n"/>
      <c r="I3324" s="19" t="n"/>
      <c r="J3324" s="34">
        <f>IF(A3324="","",H3324+I3324)</f>
        <v/>
      </c>
      <c r="K3324" s="14" t="n"/>
      <c r="L3324" s="14" t="n"/>
      <c r="M3324" s="14" t="n"/>
      <c r="N3324" s="14" t="n"/>
      <c r="O3324" s="20">
        <f>IF(A3324="","",SUMPRODUCT((A3324&gt;=Setup!$C$19:$C$30)*(A3324&lt;=Setup!$D$19:$D$30)*Setup!$A$19:$A$30))</f>
        <v/>
      </c>
      <c r="P3324" s="34">
        <f>IF(A3324="","",IF(G3324="Standard 15% (Box 1)",ROUND(H3324*Setup!$B$9,2),0))</f>
        <v/>
      </c>
      <c r="Q3324" s="34">
        <f>IF(A3324="","",I3324-P3324)</f>
        <v/>
      </c>
      <c r="R3324" s="23">
        <f>IF(A3324="","",IF(O3324=0,"Outside audit periods; ","")&amp;IF(G3324="","No VAT category; ","")&amp;IF(ABS(Q3324)&gt;Setup!$B$10,"VAT ≠ 15% × net; ","")&amp;IF(AND(F3324="B2B - VAT registered",NOT(AND(LEN(E3324)=15,LEFT(E3324,1)="3",RIGHT(E3324,1)="3",ISNUMBER(--E3324)))),"Invalid/missing customer VAT no; ","")&amp;IF(L3324&lt;&gt;"Yes","Not reported/cleared on FATOORA; ","")&amp;IF(AND(OR(G3324="Zero-rated domestic (Box 3)",G3324="Export (Box 4)"),N3324=""),"Zero-rate/export evidence missing; ","")&amp;IF(AND(C3324="Credit Note",H3324&gt;0),"Credit note should be negative; ","")&amp;IF(AND(C3324="Simplified Tax Invoice",F3324="B2B - VAT registered"),"Simplified invoice issued to VAT-registered B2B; ",""))</f>
        <v/>
      </c>
    </row>
    <row r="3325">
      <c r="A3325" s="17" t="n"/>
      <c r="B3325" s="14" t="n"/>
      <c r="C3325" s="14" t="n"/>
      <c r="D3325" s="14" t="n"/>
      <c r="E3325" s="16" t="n"/>
      <c r="F3325" s="14" t="n"/>
      <c r="G3325" s="14" t="n"/>
      <c r="H3325" s="19" t="n"/>
      <c r="I3325" s="19" t="n"/>
      <c r="J3325" s="34">
        <f>IF(A3325="","",H3325+I3325)</f>
        <v/>
      </c>
      <c r="K3325" s="14" t="n"/>
      <c r="L3325" s="14" t="n"/>
      <c r="M3325" s="14" t="n"/>
      <c r="N3325" s="14" t="n"/>
      <c r="O3325" s="20">
        <f>IF(A3325="","",SUMPRODUCT((A3325&gt;=Setup!$C$19:$C$30)*(A3325&lt;=Setup!$D$19:$D$30)*Setup!$A$19:$A$30))</f>
        <v/>
      </c>
      <c r="P3325" s="34">
        <f>IF(A3325="","",IF(G3325="Standard 15% (Box 1)",ROUND(H3325*Setup!$B$9,2),0))</f>
        <v/>
      </c>
      <c r="Q3325" s="34">
        <f>IF(A3325="","",I3325-P3325)</f>
        <v/>
      </c>
      <c r="R3325" s="23">
        <f>IF(A3325="","",IF(O3325=0,"Outside audit periods; ","")&amp;IF(G3325="","No VAT category; ","")&amp;IF(ABS(Q3325)&gt;Setup!$B$10,"VAT ≠ 15% × net; ","")&amp;IF(AND(F3325="B2B - VAT registered",NOT(AND(LEN(E3325)=15,LEFT(E3325,1)="3",RIGHT(E3325,1)="3",ISNUMBER(--E3325)))),"Invalid/missing customer VAT no; ","")&amp;IF(L3325&lt;&gt;"Yes","Not reported/cleared on FATOORA; ","")&amp;IF(AND(OR(G3325="Zero-rated domestic (Box 3)",G3325="Export (Box 4)"),N3325=""),"Zero-rate/export evidence missing; ","")&amp;IF(AND(C3325="Credit Note",H3325&gt;0),"Credit note should be negative; ","")&amp;IF(AND(C3325="Simplified Tax Invoice",F3325="B2B - VAT registered"),"Simplified invoice issued to VAT-registered B2B; ",""))</f>
        <v/>
      </c>
    </row>
    <row r="3326">
      <c r="A3326" s="17" t="n"/>
      <c r="B3326" s="14" t="n"/>
      <c r="C3326" s="14" t="n"/>
      <c r="D3326" s="14" t="n"/>
      <c r="E3326" s="16" t="n"/>
      <c r="F3326" s="14" t="n"/>
      <c r="G3326" s="14" t="n"/>
      <c r="H3326" s="19" t="n"/>
      <c r="I3326" s="19" t="n"/>
      <c r="J3326" s="34">
        <f>IF(A3326="","",H3326+I3326)</f>
        <v/>
      </c>
      <c r="K3326" s="14" t="n"/>
      <c r="L3326" s="14" t="n"/>
      <c r="M3326" s="14" t="n"/>
      <c r="N3326" s="14" t="n"/>
      <c r="O3326" s="20">
        <f>IF(A3326="","",SUMPRODUCT((A3326&gt;=Setup!$C$19:$C$30)*(A3326&lt;=Setup!$D$19:$D$30)*Setup!$A$19:$A$30))</f>
        <v/>
      </c>
      <c r="P3326" s="34">
        <f>IF(A3326="","",IF(G3326="Standard 15% (Box 1)",ROUND(H3326*Setup!$B$9,2),0))</f>
        <v/>
      </c>
      <c r="Q3326" s="34">
        <f>IF(A3326="","",I3326-P3326)</f>
        <v/>
      </c>
      <c r="R3326" s="23">
        <f>IF(A3326="","",IF(O3326=0,"Outside audit periods; ","")&amp;IF(G3326="","No VAT category; ","")&amp;IF(ABS(Q3326)&gt;Setup!$B$10,"VAT ≠ 15% × net; ","")&amp;IF(AND(F3326="B2B - VAT registered",NOT(AND(LEN(E3326)=15,LEFT(E3326,1)="3",RIGHT(E3326,1)="3",ISNUMBER(--E3326)))),"Invalid/missing customer VAT no; ","")&amp;IF(L3326&lt;&gt;"Yes","Not reported/cleared on FATOORA; ","")&amp;IF(AND(OR(G3326="Zero-rated domestic (Box 3)",G3326="Export (Box 4)"),N3326=""),"Zero-rate/export evidence missing; ","")&amp;IF(AND(C3326="Credit Note",H3326&gt;0),"Credit note should be negative; ","")&amp;IF(AND(C3326="Simplified Tax Invoice",F3326="B2B - VAT registered"),"Simplified invoice issued to VAT-registered B2B; ",""))</f>
        <v/>
      </c>
    </row>
    <row r="3327">
      <c r="A3327" s="17" t="n"/>
      <c r="B3327" s="14" t="n"/>
      <c r="C3327" s="14" t="n"/>
      <c r="D3327" s="14" t="n"/>
      <c r="E3327" s="16" t="n"/>
      <c r="F3327" s="14" t="n"/>
      <c r="G3327" s="14" t="n"/>
      <c r="H3327" s="19" t="n"/>
      <c r="I3327" s="19" t="n"/>
      <c r="J3327" s="34">
        <f>IF(A3327="","",H3327+I3327)</f>
        <v/>
      </c>
      <c r="K3327" s="14" t="n"/>
      <c r="L3327" s="14" t="n"/>
      <c r="M3327" s="14" t="n"/>
      <c r="N3327" s="14" t="n"/>
      <c r="O3327" s="20">
        <f>IF(A3327="","",SUMPRODUCT((A3327&gt;=Setup!$C$19:$C$30)*(A3327&lt;=Setup!$D$19:$D$30)*Setup!$A$19:$A$30))</f>
        <v/>
      </c>
      <c r="P3327" s="34">
        <f>IF(A3327="","",IF(G3327="Standard 15% (Box 1)",ROUND(H3327*Setup!$B$9,2),0))</f>
        <v/>
      </c>
      <c r="Q3327" s="34">
        <f>IF(A3327="","",I3327-P3327)</f>
        <v/>
      </c>
      <c r="R3327" s="23">
        <f>IF(A3327="","",IF(O3327=0,"Outside audit periods; ","")&amp;IF(G3327="","No VAT category; ","")&amp;IF(ABS(Q3327)&gt;Setup!$B$10,"VAT ≠ 15% × net; ","")&amp;IF(AND(F3327="B2B - VAT registered",NOT(AND(LEN(E3327)=15,LEFT(E3327,1)="3",RIGHT(E3327,1)="3",ISNUMBER(--E3327)))),"Invalid/missing customer VAT no; ","")&amp;IF(L3327&lt;&gt;"Yes","Not reported/cleared on FATOORA; ","")&amp;IF(AND(OR(G3327="Zero-rated domestic (Box 3)",G3327="Export (Box 4)"),N3327=""),"Zero-rate/export evidence missing; ","")&amp;IF(AND(C3327="Credit Note",H3327&gt;0),"Credit note should be negative; ","")&amp;IF(AND(C3327="Simplified Tax Invoice",F3327="B2B - VAT registered"),"Simplified invoice issued to VAT-registered B2B; ",""))</f>
        <v/>
      </c>
    </row>
    <row r="3328">
      <c r="A3328" s="17" t="n"/>
      <c r="B3328" s="14" t="n"/>
      <c r="C3328" s="14" t="n"/>
      <c r="D3328" s="14" t="n"/>
      <c r="E3328" s="16" t="n"/>
      <c r="F3328" s="14" t="n"/>
      <c r="G3328" s="14" t="n"/>
      <c r="H3328" s="19" t="n"/>
      <c r="I3328" s="19" t="n"/>
      <c r="J3328" s="34">
        <f>IF(A3328="","",H3328+I3328)</f>
        <v/>
      </c>
      <c r="K3328" s="14" t="n"/>
      <c r="L3328" s="14" t="n"/>
      <c r="M3328" s="14" t="n"/>
      <c r="N3328" s="14" t="n"/>
      <c r="O3328" s="20">
        <f>IF(A3328="","",SUMPRODUCT((A3328&gt;=Setup!$C$19:$C$30)*(A3328&lt;=Setup!$D$19:$D$30)*Setup!$A$19:$A$30))</f>
        <v/>
      </c>
      <c r="P3328" s="34">
        <f>IF(A3328="","",IF(G3328="Standard 15% (Box 1)",ROUND(H3328*Setup!$B$9,2),0))</f>
        <v/>
      </c>
      <c r="Q3328" s="34">
        <f>IF(A3328="","",I3328-P3328)</f>
        <v/>
      </c>
      <c r="R3328" s="23">
        <f>IF(A3328="","",IF(O3328=0,"Outside audit periods; ","")&amp;IF(G3328="","No VAT category; ","")&amp;IF(ABS(Q3328)&gt;Setup!$B$10,"VAT ≠ 15% × net; ","")&amp;IF(AND(F3328="B2B - VAT registered",NOT(AND(LEN(E3328)=15,LEFT(E3328,1)="3",RIGHT(E3328,1)="3",ISNUMBER(--E3328)))),"Invalid/missing customer VAT no; ","")&amp;IF(L3328&lt;&gt;"Yes","Not reported/cleared on FATOORA; ","")&amp;IF(AND(OR(G3328="Zero-rated domestic (Box 3)",G3328="Export (Box 4)"),N3328=""),"Zero-rate/export evidence missing; ","")&amp;IF(AND(C3328="Credit Note",H3328&gt;0),"Credit note should be negative; ","")&amp;IF(AND(C3328="Simplified Tax Invoice",F3328="B2B - VAT registered"),"Simplified invoice issued to VAT-registered B2B; ",""))</f>
        <v/>
      </c>
    </row>
    <row r="3329">
      <c r="A3329" s="17" t="n"/>
      <c r="B3329" s="14" t="n"/>
      <c r="C3329" s="14" t="n"/>
      <c r="D3329" s="14" t="n"/>
      <c r="E3329" s="16" t="n"/>
      <c r="F3329" s="14" t="n"/>
      <c r="G3329" s="14" t="n"/>
      <c r="H3329" s="19" t="n"/>
      <c r="I3329" s="19" t="n"/>
      <c r="J3329" s="34">
        <f>IF(A3329="","",H3329+I3329)</f>
        <v/>
      </c>
      <c r="K3329" s="14" t="n"/>
      <c r="L3329" s="14" t="n"/>
      <c r="M3329" s="14" t="n"/>
      <c r="N3329" s="14" t="n"/>
      <c r="O3329" s="20">
        <f>IF(A3329="","",SUMPRODUCT((A3329&gt;=Setup!$C$19:$C$30)*(A3329&lt;=Setup!$D$19:$D$30)*Setup!$A$19:$A$30))</f>
        <v/>
      </c>
      <c r="P3329" s="34">
        <f>IF(A3329="","",IF(G3329="Standard 15% (Box 1)",ROUND(H3329*Setup!$B$9,2),0))</f>
        <v/>
      </c>
      <c r="Q3329" s="34">
        <f>IF(A3329="","",I3329-P3329)</f>
        <v/>
      </c>
      <c r="R3329" s="23">
        <f>IF(A3329="","",IF(O3329=0,"Outside audit periods; ","")&amp;IF(G3329="","No VAT category; ","")&amp;IF(ABS(Q3329)&gt;Setup!$B$10,"VAT ≠ 15% × net; ","")&amp;IF(AND(F3329="B2B - VAT registered",NOT(AND(LEN(E3329)=15,LEFT(E3329,1)="3",RIGHT(E3329,1)="3",ISNUMBER(--E3329)))),"Invalid/missing customer VAT no; ","")&amp;IF(L3329&lt;&gt;"Yes","Not reported/cleared on FATOORA; ","")&amp;IF(AND(OR(G3329="Zero-rated domestic (Box 3)",G3329="Export (Box 4)"),N3329=""),"Zero-rate/export evidence missing; ","")&amp;IF(AND(C3329="Credit Note",H3329&gt;0),"Credit note should be negative; ","")&amp;IF(AND(C3329="Simplified Tax Invoice",F3329="B2B - VAT registered"),"Simplified invoice issued to VAT-registered B2B; ",""))</f>
        <v/>
      </c>
    </row>
    <row r="3330">
      <c r="A3330" s="17" t="n"/>
      <c r="B3330" s="14" t="n"/>
      <c r="C3330" s="14" t="n"/>
      <c r="D3330" s="14" t="n"/>
      <c r="E3330" s="16" t="n"/>
      <c r="F3330" s="14" t="n"/>
      <c r="G3330" s="14" t="n"/>
      <c r="H3330" s="19" t="n"/>
      <c r="I3330" s="19" t="n"/>
      <c r="J3330" s="34">
        <f>IF(A3330="","",H3330+I3330)</f>
        <v/>
      </c>
      <c r="K3330" s="14" t="n"/>
      <c r="L3330" s="14" t="n"/>
      <c r="M3330" s="14" t="n"/>
      <c r="N3330" s="14" t="n"/>
      <c r="O3330" s="20">
        <f>IF(A3330="","",SUMPRODUCT((A3330&gt;=Setup!$C$19:$C$30)*(A3330&lt;=Setup!$D$19:$D$30)*Setup!$A$19:$A$30))</f>
        <v/>
      </c>
      <c r="P3330" s="34">
        <f>IF(A3330="","",IF(G3330="Standard 15% (Box 1)",ROUND(H3330*Setup!$B$9,2),0))</f>
        <v/>
      </c>
      <c r="Q3330" s="34">
        <f>IF(A3330="","",I3330-P3330)</f>
        <v/>
      </c>
      <c r="R3330" s="23">
        <f>IF(A3330="","",IF(O3330=0,"Outside audit periods; ","")&amp;IF(G3330="","No VAT category; ","")&amp;IF(ABS(Q3330)&gt;Setup!$B$10,"VAT ≠ 15% × net; ","")&amp;IF(AND(F3330="B2B - VAT registered",NOT(AND(LEN(E3330)=15,LEFT(E3330,1)="3",RIGHT(E3330,1)="3",ISNUMBER(--E3330)))),"Invalid/missing customer VAT no; ","")&amp;IF(L3330&lt;&gt;"Yes","Not reported/cleared on FATOORA; ","")&amp;IF(AND(OR(G3330="Zero-rated domestic (Box 3)",G3330="Export (Box 4)"),N3330=""),"Zero-rate/export evidence missing; ","")&amp;IF(AND(C3330="Credit Note",H3330&gt;0),"Credit note should be negative; ","")&amp;IF(AND(C3330="Simplified Tax Invoice",F3330="B2B - VAT registered"),"Simplified invoice issued to VAT-registered B2B; ",""))</f>
        <v/>
      </c>
    </row>
    <row r="3331">
      <c r="A3331" s="17" t="n"/>
      <c r="B3331" s="14" t="n"/>
      <c r="C3331" s="14" t="n"/>
      <c r="D3331" s="14" t="n"/>
      <c r="E3331" s="16" t="n"/>
      <c r="F3331" s="14" t="n"/>
      <c r="G3331" s="14" t="n"/>
      <c r="H3331" s="19" t="n"/>
      <c r="I3331" s="19" t="n"/>
      <c r="J3331" s="34">
        <f>IF(A3331="","",H3331+I3331)</f>
        <v/>
      </c>
      <c r="K3331" s="14" t="n"/>
      <c r="L3331" s="14" t="n"/>
      <c r="M3331" s="14" t="n"/>
      <c r="N3331" s="14" t="n"/>
      <c r="O3331" s="20">
        <f>IF(A3331="","",SUMPRODUCT((A3331&gt;=Setup!$C$19:$C$30)*(A3331&lt;=Setup!$D$19:$D$30)*Setup!$A$19:$A$30))</f>
        <v/>
      </c>
      <c r="P3331" s="34">
        <f>IF(A3331="","",IF(G3331="Standard 15% (Box 1)",ROUND(H3331*Setup!$B$9,2),0))</f>
        <v/>
      </c>
      <c r="Q3331" s="34">
        <f>IF(A3331="","",I3331-P3331)</f>
        <v/>
      </c>
      <c r="R3331" s="23">
        <f>IF(A3331="","",IF(O3331=0,"Outside audit periods; ","")&amp;IF(G3331="","No VAT category; ","")&amp;IF(ABS(Q3331)&gt;Setup!$B$10,"VAT ≠ 15% × net; ","")&amp;IF(AND(F3331="B2B - VAT registered",NOT(AND(LEN(E3331)=15,LEFT(E3331,1)="3",RIGHT(E3331,1)="3",ISNUMBER(--E3331)))),"Invalid/missing customer VAT no; ","")&amp;IF(L3331&lt;&gt;"Yes","Not reported/cleared on FATOORA; ","")&amp;IF(AND(OR(G3331="Zero-rated domestic (Box 3)",G3331="Export (Box 4)"),N3331=""),"Zero-rate/export evidence missing; ","")&amp;IF(AND(C3331="Credit Note",H3331&gt;0),"Credit note should be negative; ","")&amp;IF(AND(C3331="Simplified Tax Invoice",F3331="B2B - VAT registered"),"Simplified invoice issued to VAT-registered B2B; ",""))</f>
        <v/>
      </c>
    </row>
    <row r="3332">
      <c r="A3332" s="17" t="n"/>
      <c r="B3332" s="14" t="n"/>
      <c r="C3332" s="14" t="n"/>
      <c r="D3332" s="14" t="n"/>
      <c r="E3332" s="16" t="n"/>
      <c r="F3332" s="14" t="n"/>
      <c r="G3332" s="14" t="n"/>
      <c r="H3332" s="19" t="n"/>
      <c r="I3332" s="19" t="n"/>
      <c r="J3332" s="34">
        <f>IF(A3332="","",H3332+I3332)</f>
        <v/>
      </c>
      <c r="K3332" s="14" t="n"/>
      <c r="L3332" s="14" t="n"/>
      <c r="M3332" s="14" t="n"/>
      <c r="N3332" s="14" t="n"/>
      <c r="O3332" s="20">
        <f>IF(A3332="","",SUMPRODUCT((A3332&gt;=Setup!$C$19:$C$30)*(A3332&lt;=Setup!$D$19:$D$30)*Setup!$A$19:$A$30))</f>
        <v/>
      </c>
      <c r="P3332" s="34">
        <f>IF(A3332="","",IF(G3332="Standard 15% (Box 1)",ROUND(H3332*Setup!$B$9,2),0))</f>
        <v/>
      </c>
      <c r="Q3332" s="34">
        <f>IF(A3332="","",I3332-P3332)</f>
        <v/>
      </c>
      <c r="R3332" s="23">
        <f>IF(A3332="","",IF(O3332=0,"Outside audit periods; ","")&amp;IF(G3332="","No VAT category; ","")&amp;IF(ABS(Q3332)&gt;Setup!$B$10,"VAT ≠ 15% × net; ","")&amp;IF(AND(F3332="B2B - VAT registered",NOT(AND(LEN(E3332)=15,LEFT(E3332,1)="3",RIGHT(E3332,1)="3",ISNUMBER(--E3332)))),"Invalid/missing customer VAT no; ","")&amp;IF(L3332&lt;&gt;"Yes","Not reported/cleared on FATOORA; ","")&amp;IF(AND(OR(G3332="Zero-rated domestic (Box 3)",G3332="Export (Box 4)"),N3332=""),"Zero-rate/export evidence missing; ","")&amp;IF(AND(C3332="Credit Note",H3332&gt;0),"Credit note should be negative; ","")&amp;IF(AND(C3332="Simplified Tax Invoice",F3332="B2B - VAT registered"),"Simplified invoice issued to VAT-registered B2B; ",""))</f>
        <v/>
      </c>
    </row>
    <row r="3333">
      <c r="A3333" s="17" t="n"/>
      <c r="B3333" s="14" t="n"/>
      <c r="C3333" s="14" t="n"/>
      <c r="D3333" s="14" t="n"/>
      <c r="E3333" s="16" t="n"/>
      <c r="F3333" s="14" t="n"/>
      <c r="G3333" s="14" t="n"/>
      <c r="H3333" s="19" t="n"/>
      <c r="I3333" s="19" t="n"/>
      <c r="J3333" s="34">
        <f>IF(A3333="","",H3333+I3333)</f>
        <v/>
      </c>
      <c r="K3333" s="14" t="n"/>
      <c r="L3333" s="14" t="n"/>
      <c r="M3333" s="14" t="n"/>
      <c r="N3333" s="14" t="n"/>
      <c r="O3333" s="20">
        <f>IF(A3333="","",SUMPRODUCT((A3333&gt;=Setup!$C$19:$C$30)*(A3333&lt;=Setup!$D$19:$D$30)*Setup!$A$19:$A$30))</f>
        <v/>
      </c>
      <c r="P3333" s="34">
        <f>IF(A3333="","",IF(G3333="Standard 15% (Box 1)",ROUND(H3333*Setup!$B$9,2),0))</f>
        <v/>
      </c>
      <c r="Q3333" s="34">
        <f>IF(A3333="","",I3333-P3333)</f>
        <v/>
      </c>
      <c r="R3333" s="23">
        <f>IF(A3333="","",IF(O3333=0,"Outside audit periods; ","")&amp;IF(G3333="","No VAT category; ","")&amp;IF(ABS(Q3333)&gt;Setup!$B$10,"VAT ≠ 15% × net; ","")&amp;IF(AND(F3333="B2B - VAT registered",NOT(AND(LEN(E3333)=15,LEFT(E3333,1)="3",RIGHT(E3333,1)="3",ISNUMBER(--E3333)))),"Invalid/missing customer VAT no; ","")&amp;IF(L3333&lt;&gt;"Yes","Not reported/cleared on FATOORA; ","")&amp;IF(AND(OR(G3333="Zero-rated domestic (Box 3)",G3333="Export (Box 4)"),N3333=""),"Zero-rate/export evidence missing; ","")&amp;IF(AND(C3333="Credit Note",H3333&gt;0),"Credit note should be negative; ","")&amp;IF(AND(C3333="Simplified Tax Invoice",F3333="B2B - VAT registered"),"Simplified invoice issued to VAT-registered B2B; ",""))</f>
        <v/>
      </c>
    </row>
    <row r="3334">
      <c r="A3334" s="17" t="n"/>
      <c r="B3334" s="14" t="n"/>
      <c r="C3334" s="14" t="n"/>
      <c r="D3334" s="14" t="n"/>
      <c r="E3334" s="16" t="n"/>
      <c r="F3334" s="14" t="n"/>
      <c r="G3334" s="14" t="n"/>
      <c r="H3334" s="19" t="n"/>
      <c r="I3334" s="19" t="n"/>
      <c r="J3334" s="34">
        <f>IF(A3334="","",H3334+I3334)</f>
        <v/>
      </c>
      <c r="K3334" s="14" t="n"/>
      <c r="L3334" s="14" t="n"/>
      <c r="M3334" s="14" t="n"/>
      <c r="N3334" s="14" t="n"/>
      <c r="O3334" s="20">
        <f>IF(A3334="","",SUMPRODUCT((A3334&gt;=Setup!$C$19:$C$30)*(A3334&lt;=Setup!$D$19:$D$30)*Setup!$A$19:$A$30))</f>
        <v/>
      </c>
      <c r="P3334" s="34">
        <f>IF(A3334="","",IF(G3334="Standard 15% (Box 1)",ROUND(H3334*Setup!$B$9,2),0))</f>
        <v/>
      </c>
      <c r="Q3334" s="34">
        <f>IF(A3334="","",I3334-P3334)</f>
        <v/>
      </c>
      <c r="R3334" s="23">
        <f>IF(A3334="","",IF(O3334=0,"Outside audit periods; ","")&amp;IF(G3334="","No VAT category; ","")&amp;IF(ABS(Q3334)&gt;Setup!$B$10,"VAT ≠ 15% × net; ","")&amp;IF(AND(F3334="B2B - VAT registered",NOT(AND(LEN(E3334)=15,LEFT(E3334,1)="3",RIGHT(E3334,1)="3",ISNUMBER(--E3334)))),"Invalid/missing customer VAT no; ","")&amp;IF(L3334&lt;&gt;"Yes","Not reported/cleared on FATOORA; ","")&amp;IF(AND(OR(G3334="Zero-rated domestic (Box 3)",G3334="Export (Box 4)"),N3334=""),"Zero-rate/export evidence missing; ","")&amp;IF(AND(C3334="Credit Note",H3334&gt;0),"Credit note should be negative; ","")&amp;IF(AND(C3334="Simplified Tax Invoice",F3334="B2B - VAT registered"),"Simplified invoice issued to VAT-registered B2B; ",""))</f>
        <v/>
      </c>
    </row>
    <row r="3335">
      <c r="A3335" s="17" t="n"/>
      <c r="B3335" s="14" t="n"/>
      <c r="C3335" s="14" t="n"/>
      <c r="D3335" s="14" t="n"/>
      <c r="E3335" s="16" t="n"/>
      <c r="F3335" s="14" t="n"/>
      <c r="G3335" s="14" t="n"/>
      <c r="H3335" s="19" t="n"/>
      <c r="I3335" s="19" t="n"/>
      <c r="J3335" s="34">
        <f>IF(A3335="","",H3335+I3335)</f>
        <v/>
      </c>
      <c r="K3335" s="14" t="n"/>
      <c r="L3335" s="14" t="n"/>
      <c r="M3335" s="14" t="n"/>
      <c r="N3335" s="14" t="n"/>
      <c r="O3335" s="20">
        <f>IF(A3335="","",SUMPRODUCT((A3335&gt;=Setup!$C$19:$C$30)*(A3335&lt;=Setup!$D$19:$D$30)*Setup!$A$19:$A$30))</f>
        <v/>
      </c>
      <c r="P3335" s="34">
        <f>IF(A3335="","",IF(G3335="Standard 15% (Box 1)",ROUND(H3335*Setup!$B$9,2),0))</f>
        <v/>
      </c>
      <c r="Q3335" s="34">
        <f>IF(A3335="","",I3335-P3335)</f>
        <v/>
      </c>
      <c r="R3335" s="23">
        <f>IF(A3335="","",IF(O3335=0,"Outside audit periods; ","")&amp;IF(G3335="","No VAT category; ","")&amp;IF(ABS(Q3335)&gt;Setup!$B$10,"VAT ≠ 15% × net; ","")&amp;IF(AND(F3335="B2B - VAT registered",NOT(AND(LEN(E3335)=15,LEFT(E3335,1)="3",RIGHT(E3335,1)="3",ISNUMBER(--E3335)))),"Invalid/missing customer VAT no; ","")&amp;IF(L3335&lt;&gt;"Yes","Not reported/cleared on FATOORA; ","")&amp;IF(AND(OR(G3335="Zero-rated domestic (Box 3)",G3335="Export (Box 4)"),N3335=""),"Zero-rate/export evidence missing; ","")&amp;IF(AND(C3335="Credit Note",H3335&gt;0),"Credit note should be negative; ","")&amp;IF(AND(C3335="Simplified Tax Invoice",F3335="B2B - VAT registered"),"Simplified invoice issued to VAT-registered B2B; ",""))</f>
        <v/>
      </c>
    </row>
    <row r="3336">
      <c r="A3336" s="17" t="n"/>
      <c r="B3336" s="14" t="n"/>
      <c r="C3336" s="14" t="n"/>
      <c r="D3336" s="14" t="n"/>
      <c r="E3336" s="16" t="n"/>
      <c r="F3336" s="14" t="n"/>
      <c r="G3336" s="14" t="n"/>
      <c r="H3336" s="19" t="n"/>
      <c r="I3336" s="19" t="n"/>
      <c r="J3336" s="34">
        <f>IF(A3336="","",H3336+I3336)</f>
        <v/>
      </c>
      <c r="K3336" s="14" t="n"/>
      <c r="L3336" s="14" t="n"/>
      <c r="M3336" s="14" t="n"/>
      <c r="N3336" s="14" t="n"/>
      <c r="O3336" s="20">
        <f>IF(A3336="","",SUMPRODUCT((A3336&gt;=Setup!$C$19:$C$30)*(A3336&lt;=Setup!$D$19:$D$30)*Setup!$A$19:$A$30))</f>
        <v/>
      </c>
      <c r="P3336" s="34">
        <f>IF(A3336="","",IF(G3336="Standard 15% (Box 1)",ROUND(H3336*Setup!$B$9,2),0))</f>
        <v/>
      </c>
      <c r="Q3336" s="34">
        <f>IF(A3336="","",I3336-P3336)</f>
        <v/>
      </c>
      <c r="R3336" s="23">
        <f>IF(A3336="","",IF(O3336=0,"Outside audit periods; ","")&amp;IF(G3336="","No VAT category; ","")&amp;IF(ABS(Q3336)&gt;Setup!$B$10,"VAT ≠ 15% × net; ","")&amp;IF(AND(F3336="B2B - VAT registered",NOT(AND(LEN(E3336)=15,LEFT(E3336,1)="3",RIGHT(E3336,1)="3",ISNUMBER(--E3336)))),"Invalid/missing customer VAT no; ","")&amp;IF(L3336&lt;&gt;"Yes","Not reported/cleared on FATOORA; ","")&amp;IF(AND(OR(G3336="Zero-rated domestic (Box 3)",G3336="Export (Box 4)"),N3336=""),"Zero-rate/export evidence missing; ","")&amp;IF(AND(C3336="Credit Note",H3336&gt;0),"Credit note should be negative; ","")&amp;IF(AND(C3336="Simplified Tax Invoice",F3336="B2B - VAT registered"),"Simplified invoice issued to VAT-registered B2B; ",""))</f>
        <v/>
      </c>
    </row>
    <row r="3337">
      <c r="A3337" s="17" t="n"/>
      <c r="B3337" s="14" t="n"/>
      <c r="C3337" s="14" t="n"/>
      <c r="D3337" s="14" t="n"/>
      <c r="E3337" s="16" t="n"/>
      <c r="F3337" s="14" t="n"/>
      <c r="G3337" s="14" t="n"/>
      <c r="H3337" s="19" t="n"/>
      <c r="I3337" s="19" t="n"/>
      <c r="J3337" s="34">
        <f>IF(A3337="","",H3337+I3337)</f>
        <v/>
      </c>
      <c r="K3337" s="14" t="n"/>
      <c r="L3337" s="14" t="n"/>
      <c r="M3337" s="14" t="n"/>
      <c r="N3337" s="14" t="n"/>
      <c r="O3337" s="20">
        <f>IF(A3337="","",SUMPRODUCT((A3337&gt;=Setup!$C$19:$C$30)*(A3337&lt;=Setup!$D$19:$D$30)*Setup!$A$19:$A$30))</f>
        <v/>
      </c>
      <c r="P3337" s="34">
        <f>IF(A3337="","",IF(G3337="Standard 15% (Box 1)",ROUND(H3337*Setup!$B$9,2),0))</f>
        <v/>
      </c>
      <c r="Q3337" s="34">
        <f>IF(A3337="","",I3337-P3337)</f>
        <v/>
      </c>
      <c r="R3337" s="23">
        <f>IF(A3337="","",IF(O3337=0,"Outside audit periods; ","")&amp;IF(G3337="","No VAT category; ","")&amp;IF(ABS(Q3337)&gt;Setup!$B$10,"VAT ≠ 15% × net; ","")&amp;IF(AND(F3337="B2B - VAT registered",NOT(AND(LEN(E3337)=15,LEFT(E3337,1)="3",RIGHT(E3337,1)="3",ISNUMBER(--E3337)))),"Invalid/missing customer VAT no; ","")&amp;IF(L3337&lt;&gt;"Yes","Not reported/cleared on FATOORA; ","")&amp;IF(AND(OR(G3337="Zero-rated domestic (Box 3)",G3337="Export (Box 4)"),N3337=""),"Zero-rate/export evidence missing; ","")&amp;IF(AND(C3337="Credit Note",H3337&gt;0),"Credit note should be negative; ","")&amp;IF(AND(C3337="Simplified Tax Invoice",F3337="B2B - VAT registered"),"Simplified invoice issued to VAT-registered B2B; ",""))</f>
        <v/>
      </c>
    </row>
    <row r="3338">
      <c r="A3338" s="17" t="n"/>
      <c r="B3338" s="14" t="n"/>
      <c r="C3338" s="14" t="n"/>
      <c r="D3338" s="14" t="n"/>
      <c r="E3338" s="16" t="n"/>
      <c r="F3338" s="14" t="n"/>
      <c r="G3338" s="14" t="n"/>
      <c r="H3338" s="19" t="n"/>
      <c r="I3338" s="19" t="n"/>
      <c r="J3338" s="34">
        <f>IF(A3338="","",H3338+I3338)</f>
        <v/>
      </c>
      <c r="K3338" s="14" t="n"/>
      <c r="L3338" s="14" t="n"/>
      <c r="M3338" s="14" t="n"/>
      <c r="N3338" s="14" t="n"/>
      <c r="O3338" s="20">
        <f>IF(A3338="","",SUMPRODUCT((A3338&gt;=Setup!$C$19:$C$30)*(A3338&lt;=Setup!$D$19:$D$30)*Setup!$A$19:$A$30))</f>
        <v/>
      </c>
      <c r="P3338" s="34">
        <f>IF(A3338="","",IF(G3338="Standard 15% (Box 1)",ROUND(H3338*Setup!$B$9,2),0))</f>
        <v/>
      </c>
      <c r="Q3338" s="34">
        <f>IF(A3338="","",I3338-P3338)</f>
        <v/>
      </c>
      <c r="R3338" s="23">
        <f>IF(A3338="","",IF(O3338=0,"Outside audit periods; ","")&amp;IF(G3338="","No VAT category; ","")&amp;IF(ABS(Q3338)&gt;Setup!$B$10,"VAT ≠ 15% × net; ","")&amp;IF(AND(F3338="B2B - VAT registered",NOT(AND(LEN(E3338)=15,LEFT(E3338,1)="3",RIGHT(E3338,1)="3",ISNUMBER(--E3338)))),"Invalid/missing customer VAT no; ","")&amp;IF(L3338&lt;&gt;"Yes","Not reported/cleared on FATOORA; ","")&amp;IF(AND(OR(G3338="Zero-rated domestic (Box 3)",G3338="Export (Box 4)"),N3338=""),"Zero-rate/export evidence missing; ","")&amp;IF(AND(C3338="Credit Note",H3338&gt;0),"Credit note should be negative; ","")&amp;IF(AND(C3338="Simplified Tax Invoice",F3338="B2B - VAT registered"),"Simplified invoice issued to VAT-registered B2B; ",""))</f>
        <v/>
      </c>
    </row>
    <row r="3339">
      <c r="A3339" s="17" t="n"/>
      <c r="B3339" s="14" t="n"/>
      <c r="C3339" s="14" t="n"/>
      <c r="D3339" s="14" t="n"/>
      <c r="E3339" s="16" t="n"/>
      <c r="F3339" s="14" t="n"/>
      <c r="G3339" s="14" t="n"/>
      <c r="H3339" s="19" t="n"/>
      <c r="I3339" s="19" t="n"/>
      <c r="J3339" s="34">
        <f>IF(A3339="","",H3339+I3339)</f>
        <v/>
      </c>
      <c r="K3339" s="14" t="n"/>
      <c r="L3339" s="14" t="n"/>
      <c r="M3339" s="14" t="n"/>
      <c r="N3339" s="14" t="n"/>
      <c r="O3339" s="20">
        <f>IF(A3339="","",SUMPRODUCT((A3339&gt;=Setup!$C$19:$C$30)*(A3339&lt;=Setup!$D$19:$D$30)*Setup!$A$19:$A$30))</f>
        <v/>
      </c>
      <c r="P3339" s="34">
        <f>IF(A3339="","",IF(G3339="Standard 15% (Box 1)",ROUND(H3339*Setup!$B$9,2),0))</f>
        <v/>
      </c>
      <c r="Q3339" s="34">
        <f>IF(A3339="","",I3339-P3339)</f>
        <v/>
      </c>
      <c r="R3339" s="23">
        <f>IF(A3339="","",IF(O3339=0,"Outside audit periods; ","")&amp;IF(G3339="","No VAT category; ","")&amp;IF(ABS(Q3339)&gt;Setup!$B$10,"VAT ≠ 15% × net; ","")&amp;IF(AND(F3339="B2B - VAT registered",NOT(AND(LEN(E3339)=15,LEFT(E3339,1)="3",RIGHT(E3339,1)="3",ISNUMBER(--E3339)))),"Invalid/missing customer VAT no; ","")&amp;IF(L3339&lt;&gt;"Yes","Not reported/cleared on FATOORA; ","")&amp;IF(AND(OR(G3339="Zero-rated domestic (Box 3)",G3339="Export (Box 4)"),N3339=""),"Zero-rate/export evidence missing; ","")&amp;IF(AND(C3339="Credit Note",H3339&gt;0),"Credit note should be negative; ","")&amp;IF(AND(C3339="Simplified Tax Invoice",F3339="B2B - VAT registered"),"Simplified invoice issued to VAT-registered B2B; ",""))</f>
        <v/>
      </c>
    </row>
    <row r="3340">
      <c r="A3340" s="17" t="n"/>
      <c r="B3340" s="14" t="n"/>
      <c r="C3340" s="14" t="n"/>
      <c r="D3340" s="14" t="n"/>
      <c r="E3340" s="16" t="n"/>
      <c r="F3340" s="14" t="n"/>
      <c r="G3340" s="14" t="n"/>
      <c r="H3340" s="19" t="n"/>
      <c r="I3340" s="19" t="n"/>
      <c r="J3340" s="34">
        <f>IF(A3340="","",H3340+I3340)</f>
        <v/>
      </c>
      <c r="K3340" s="14" t="n"/>
      <c r="L3340" s="14" t="n"/>
      <c r="M3340" s="14" t="n"/>
      <c r="N3340" s="14" t="n"/>
      <c r="O3340" s="20">
        <f>IF(A3340="","",SUMPRODUCT((A3340&gt;=Setup!$C$19:$C$30)*(A3340&lt;=Setup!$D$19:$D$30)*Setup!$A$19:$A$30))</f>
        <v/>
      </c>
      <c r="P3340" s="34">
        <f>IF(A3340="","",IF(G3340="Standard 15% (Box 1)",ROUND(H3340*Setup!$B$9,2),0))</f>
        <v/>
      </c>
      <c r="Q3340" s="34">
        <f>IF(A3340="","",I3340-P3340)</f>
        <v/>
      </c>
      <c r="R3340" s="23">
        <f>IF(A3340="","",IF(O3340=0,"Outside audit periods; ","")&amp;IF(G3340="","No VAT category; ","")&amp;IF(ABS(Q3340)&gt;Setup!$B$10,"VAT ≠ 15% × net; ","")&amp;IF(AND(F3340="B2B - VAT registered",NOT(AND(LEN(E3340)=15,LEFT(E3340,1)="3",RIGHT(E3340,1)="3",ISNUMBER(--E3340)))),"Invalid/missing customer VAT no; ","")&amp;IF(L3340&lt;&gt;"Yes","Not reported/cleared on FATOORA; ","")&amp;IF(AND(OR(G3340="Zero-rated domestic (Box 3)",G3340="Export (Box 4)"),N3340=""),"Zero-rate/export evidence missing; ","")&amp;IF(AND(C3340="Credit Note",H3340&gt;0),"Credit note should be negative; ","")&amp;IF(AND(C3340="Simplified Tax Invoice",F3340="B2B - VAT registered"),"Simplified invoice issued to VAT-registered B2B; ",""))</f>
        <v/>
      </c>
    </row>
    <row r="3341">
      <c r="A3341" s="17" t="n"/>
      <c r="B3341" s="14" t="n"/>
      <c r="C3341" s="14" t="n"/>
      <c r="D3341" s="14" t="n"/>
      <c r="E3341" s="16" t="n"/>
      <c r="F3341" s="14" t="n"/>
      <c r="G3341" s="14" t="n"/>
      <c r="H3341" s="19" t="n"/>
      <c r="I3341" s="19" t="n"/>
      <c r="J3341" s="34">
        <f>IF(A3341="","",H3341+I3341)</f>
        <v/>
      </c>
      <c r="K3341" s="14" t="n"/>
      <c r="L3341" s="14" t="n"/>
      <c r="M3341" s="14" t="n"/>
      <c r="N3341" s="14" t="n"/>
      <c r="O3341" s="20">
        <f>IF(A3341="","",SUMPRODUCT((A3341&gt;=Setup!$C$19:$C$30)*(A3341&lt;=Setup!$D$19:$D$30)*Setup!$A$19:$A$30))</f>
        <v/>
      </c>
      <c r="P3341" s="34">
        <f>IF(A3341="","",IF(G3341="Standard 15% (Box 1)",ROUND(H3341*Setup!$B$9,2),0))</f>
        <v/>
      </c>
      <c r="Q3341" s="34">
        <f>IF(A3341="","",I3341-P3341)</f>
        <v/>
      </c>
      <c r="R3341" s="23">
        <f>IF(A3341="","",IF(O3341=0,"Outside audit periods; ","")&amp;IF(G3341="","No VAT category; ","")&amp;IF(ABS(Q3341)&gt;Setup!$B$10,"VAT ≠ 15% × net; ","")&amp;IF(AND(F3341="B2B - VAT registered",NOT(AND(LEN(E3341)=15,LEFT(E3341,1)="3",RIGHT(E3341,1)="3",ISNUMBER(--E3341)))),"Invalid/missing customer VAT no; ","")&amp;IF(L3341&lt;&gt;"Yes","Not reported/cleared on FATOORA; ","")&amp;IF(AND(OR(G3341="Zero-rated domestic (Box 3)",G3341="Export (Box 4)"),N3341=""),"Zero-rate/export evidence missing; ","")&amp;IF(AND(C3341="Credit Note",H3341&gt;0),"Credit note should be negative; ","")&amp;IF(AND(C3341="Simplified Tax Invoice",F3341="B2B - VAT registered"),"Simplified invoice issued to VAT-registered B2B; ",""))</f>
        <v/>
      </c>
    </row>
    <row r="3342">
      <c r="A3342" s="17" t="n"/>
      <c r="B3342" s="14" t="n"/>
      <c r="C3342" s="14" t="n"/>
      <c r="D3342" s="14" t="n"/>
      <c r="E3342" s="16" t="n"/>
      <c r="F3342" s="14" t="n"/>
      <c r="G3342" s="14" t="n"/>
      <c r="H3342" s="19" t="n"/>
      <c r="I3342" s="19" t="n"/>
      <c r="J3342" s="34">
        <f>IF(A3342="","",H3342+I3342)</f>
        <v/>
      </c>
      <c r="K3342" s="14" t="n"/>
      <c r="L3342" s="14" t="n"/>
      <c r="M3342" s="14" t="n"/>
      <c r="N3342" s="14" t="n"/>
      <c r="O3342" s="20">
        <f>IF(A3342="","",SUMPRODUCT((A3342&gt;=Setup!$C$19:$C$30)*(A3342&lt;=Setup!$D$19:$D$30)*Setup!$A$19:$A$30))</f>
        <v/>
      </c>
      <c r="P3342" s="34">
        <f>IF(A3342="","",IF(G3342="Standard 15% (Box 1)",ROUND(H3342*Setup!$B$9,2),0))</f>
        <v/>
      </c>
      <c r="Q3342" s="34">
        <f>IF(A3342="","",I3342-P3342)</f>
        <v/>
      </c>
      <c r="R3342" s="23">
        <f>IF(A3342="","",IF(O3342=0,"Outside audit periods; ","")&amp;IF(G3342="","No VAT category; ","")&amp;IF(ABS(Q3342)&gt;Setup!$B$10,"VAT ≠ 15% × net; ","")&amp;IF(AND(F3342="B2B - VAT registered",NOT(AND(LEN(E3342)=15,LEFT(E3342,1)="3",RIGHT(E3342,1)="3",ISNUMBER(--E3342)))),"Invalid/missing customer VAT no; ","")&amp;IF(L3342&lt;&gt;"Yes","Not reported/cleared on FATOORA; ","")&amp;IF(AND(OR(G3342="Zero-rated domestic (Box 3)",G3342="Export (Box 4)"),N3342=""),"Zero-rate/export evidence missing; ","")&amp;IF(AND(C3342="Credit Note",H3342&gt;0),"Credit note should be negative; ","")&amp;IF(AND(C3342="Simplified Tax Invoice",F3342="B2B - VAT registered"),"Simplified invoice issued to VAT-registered B2B; ",""))</f>
        <v/>
      </c>
    </row>
    <row r="3343">
      <c r="A3343" s="17" t="n"/>
      <c r="B3343" s="14" t="n"/>
      <c r="C3343" s="14" t="n"/>
      <c r="D3343" s="14" t="n"/>
      <c r="E3343" s="16" t="n"/>
      <c r="F3343" s="14" t="n"/>
      <c r="G3343" s="14" t="n"/>
      <c r="H3343" s="19" t="n"/>
      <c r="I3343" s="19" t="n"/>
      <c r="J3343" s="34">
        <f>IF(A3343="","",H3343+I3343)</f>
        <v/>
      </c>
      <c r="K3343" s="14" t="n"/>
      <c r="L3343" s="14" t="n"/>
      <c r="M3343" s="14" t="n"/>
      <c r="N3343" s="14" t="n"/>
      <c r="O3343" s="20">
        <f>IF(A3343="","",SUMPRODUCT((A3343&gt;=Setup!$C$19:$C$30)*(A3343&lt;=Setup!$D$19:$D$30)*Setup!$A$19:$A$30))</f>
        <v/>
      </c>
      <c r="P3343" s="34">
        <f>IF(A3343="","",IF(G3343="Standard 15% (Box 1)",ROUND(H3343*Setup!$B$9,2),0))</f>
        <v/>
      </c>
      <c r="Q3343" s="34">
        <f>IF(A3343="","",I3343-P3343)</f>
        <v/>
      </c>
      <c r="R3343" s="23">
        <f>IF(A3343="","",IF(O3343=0,"Outside audit periods; ","")&amp;IF(G3343="","No VAT category; ","")&amp;IF(ABS(Q3343)&gt;Setup!$B$10,"VAT ≠ 15% × net; ","")&amp;IF(AND(F3343="B2B - VAT registered",NOT(AND(LEN(E3343)=15,LEFT(E3343,1)="3",RIGHT(E3343,1)="3",ISNUMBER(--E3343)))),"Invalid/missing customer VAT no; ","")&amp;IF(L3343&lt;&gt;"Yes","Not reported/cleared on FATOORA; ","")&amp;IF(AND(OR(G3343="Zero-rated domestic (Box 3)",G3343="Export (Box 4)"),N3343=""),"Zero-rate/export evidence missing; ","")&amp;IF(AND(C3343="Credit Note",H3343&gt;0),"Credit note should be negative; ","")&amp;IF(AND(C3343="Simplified Tax Invoice",F3343="B2B - VAT registered"),"Simplified invoice issued to VAT-registered B2B; ",""))</f>
        <v/>
      </c>
    </row>
    <row r="3344">
      <c r="A3344" s="17" t="n"/>
      <c r="B3344" s="14" t="n"/>
      <c r="C3344" s="14" t="n"/>
      <c r="D3344" s="14" t="n"/>
      <c r="E3344" s="16" t="n"/>
      <c r="F3344" s="14" t="n"/>
      <c r="G3344" s="14" t="n"/>
      <c r="H3344" s="19" t="n"/>
      <c r="I3344" s="19" t="n"/>
      <c r="J3344" s="34">
        <f>IF(A3344="","",H3344+I3344)</f>
        <v/>
      </c>
      <c r="K3344" s="14" t="n"/>
      <c r="L3344" s="14" t="n"/>
      <c r="M3344" s="14" t="n"/>
      <c r="N3344" s="14" t="n"/>
      <c r="O3344" s="20">
        <f>IF(A3344="","",SUMPRODUCT((A3344&gt;=Setup!$C$19:$C$30)*(A3344&lt;=Setup!$D$19:$D$30)*Setup!$A$19:$A$30))</f>
        <v/>
      </c>
      <c r="P3344" s="34">
        <f>IF(A3344="","",IF(G3344="Standard 15% (Box 1)",ROUND(H3344*Setup!$B$9,2),0))</f>
        <v/>
      </c>
      <c r="Q3344" s="34">
        <f>IF(A3344="","",I3344-P3344)</f>
        <v/>
      </c>
      <c r="R3344" s="23">
        <f>IF(A3344="","",IF(O3344=0,"Outside audit periods; ","")&amp;IF(G3344="","No VAT category; ","")&amp;IF(ABS(Q3344)&gt;Setup!$B$10,"VAT ≠ 15% × net; ","")&amp;IF(AND(F3344="B2B - VAT registered",NOT(AND(LEN(E3344)=15,LEFT(E3344,1)="3",RIGHT(E3344,1)="3",ISNUMBER(--E3344)))),"Invalid/missing customer VAT no; ","")&amp;IF(L3344&lt;&gt;"Yes","Not reported/cleared on FATOORA; ","")&amp;IF(AND(OR(G3344="Zero-rated domestic (Box 3)",G3344="Export (Box 4)"),N3344=""),"Zero-rate/export evidence missing; ","")&amp;IF(AND(C3344="Credit Note",H3344&gt;0),"Credit note should be negative; ","")&amp;IF(AND(C3344="Simplified Tax Invoice",F3344="B2B - VAT registered"),"Simplified invoice issued to VAT-registered B2B; ",""))</f>
        <v/>
      </c>
    </row>
    <row r="3345">
      <c r="A3345" s="17" t="n"/>
      <c r="B3345" s="14" t="n"/>
      <c r="C3345" s="14" t="n"/>
      <c r="D3345" s="14" t="n"/>
      <c r="E3345" s="16" t="n"/>
      <c r="F3345" s="14" t="n"/>
      <c r="G3345" s="14" t="n"/>
      <c r="H3345" s="19" t="n"/>
      <c r="I3345" s="19" t="n"/>
      <c r="J3345" s="34">
        <f>IF(A3345="","",H3345+I3345)</f>
        <v/>
      </c>
      <c r="K3345" s="14" t="n"/>
      <c r="L3345" s="14" t="n"/>
      <c r="M3345" s="14" t="n"/>
      <c r="N3345" s="14" t="n"/>
      <c r="O3345" s="20">
        <f>IF(A3345="","",SUMPRODUCT((A3345&gt;=Setup!$C$19:$C$30)*(A3345&lt;=Setup!$D$19:$D$30)*Setup!$A$19:$A$30))</f>
        <v/>
      </c>
      <c r="P3345" s="34">
        <f>IF(A3345="","",IF(G3345="Standard 15% (Box 1)",ROUND(H3345*Setup!$B$9,2),0))</f>
        <v/>
      </c>
      <c r="Q3345" s="34">
        <f>IF(A3345="","",I3345-P3345)</f>
        <v/>
      </c>
      <c r="R3345" s="23">
        <f>IF(A3345="","",IF(O3345=0,"Outside audit periods; ","")&amp;IF(G3345="","No VAT category; ","")&amp;IF(ABS(Q3345)&gt;Setup!$B$10,"VAT ≠ 15% × net; ","")&amp;IF(AND(F3345="B2B - VAT registered",NOT(AND(LEN(E3345)=15,LEFT(E3345,1)="3",RIGHT(E3345,1)="3",ISNUMBER(--E3345)))),"Invalid/missing customer VAT no; ","")&amp;IF(L3345&lt;&gt;"Yes","Not reported/cleared on FATOORA; ","")&amp;IF(AND(OR(G3345="Zero-rated domestic (Box 3)",G3345="Export (Box 4)"),N3345=""),"Zero-rate/export evidence missing; ","")&amp;IF(AND(C3345="Credit Note",H3345&gt;0),"Credit note should be negative; ","")&amp;IF(AND(C3345="Simplified Tax Invoice",F3345="B2B - VAT registered"),"Simplified invoice issued to VAT-registered B2B; ",""))</f>
        <v/>
      </c>
    </row>
    <row r="3346">
      <c r="A3346" s="17" t="n"/>
      <c r="B3346" s="14" t="n"/>
      <c r="C3346" s="14" t="n"/>
      <c r="D3346" s="14" t="n"/>
      <c r="E3346" s="16" t="n"/>
      <c r="F3346" s="14" t="n"/>
      <c r="G3346" s="14" t="n"/>
      <c r="H3346" s="19" t="n"/>
      <c r="I3346" s="19" t="n"/>
      <c r="J3346" s="34">
        <f>IF(A3346="","",H3346+I3346)</f>
        <v/>
      </c>
      <c r="K3346" s="14" t="n"/>
      <c r="L3346" s="14" t="n"/>
      <c r="M3346" s="14" t="n"/>
      <c r="N3346" s="14" t="n"/>
      <c r="O3346" s="20">
        <f>IF(A3346="","",SUMPRODUCT((A3346&gt;=Setup!$C$19:$C$30)*(A3346&lt;=Setup!$D$19:$D$30)*Setup!$A$19:$A$30))</f>
        <v/>
      </c>
      <c r="P3346" s="34">
        <f>IF(A3346="","",IF(G3346="Standard 15% (Box 1)",ROUND(H3346*Setup!$B$9,2),0))</f>
        <v/>
      </c>
      <c r="Q3346" s="34">
        <f>IF(A3346="","",I3346-P3346)</f>
        <v/>
      </c>
      <c r="R3346" s="23">
        <f>IF(A3346="","",IF(O3346=0,"Outside audit periods; ","")&amp;IF(G3346="","No VAT category; ","")&amp;IF(ABS(Q3346)&gt;Setup!$B$10,"VAT ≠ 15% × net; ","")&amp;IF(AND(F3346="B2B - VAT registered",NOT(AND(LEN(E3346)=15,LEFT(E3346,1)="3",RIGHT(E3346,1)="3",ISNUMBER(--E3346)))),"Invalid/missing customer VAT no; ","")&amp;IF(L3346&lt;&gt;"Yes","Not reported/cleared on FATOORA; ","")&amp;IF(AND(OR(G3346="Zero-rated domestic (Box 3)",G3346="Export (Box 4)"),N3346=""),"Zero-rate/export evidence missing; ","")&amp;IF(AND(C3346="Credit Note",H3346&gt;0),"Credit note should be negative; ","")&amp;IF(AND(C3346="Simplified Tax Invoice",F3346="B2B - VAT registered"),"Simplified invoice issued to VAT-registered B2B; ",""))</f>
        <v/>
      </c>
    </row>
    <row r="3347">
      <c r="A3347" s="17" t="n"/>
      <c r="B3347" s="14" t="n"/>
      <c r="C3347" s="14" t="n"/>
      <c r="D3347" s="14" t="n"/>
      <c r="E3347" s="16" t="n"/>
      <c r="F3347" s="14" t="n"/>
      <c r="G3347" s="14" t="n"/>
      <c r="H3347" s="19" t="n"/>
      <c r="I3347" s="19" t="n"/>
      <c r="J3347" s="34">
        <f>IF(A3347="","",H3347+I3347)</f>
        <v/>
      </c>
      <c r="K3347" s="14" t="n"/>
      <c r="L3347" s="14" t="n"/>
      <c r="M3347" s="14" t="n"/>
      <c r="N3347" s="14" t="n"/>
      <c r="O3347" s="20">
        <f>IF(A3347="","",SUMPRODUCT((A3347&gt;=Setup!$C$19:$C$30)*(A3347&lt;=Setup!$D$19:$D$30)*Setup!$A$19:$A$30))</f>
        <v/>
      </c>
      <c r="P3347" s="34">
        <f>IF(A3347="","",IF(G3347="Standard 15% (Box 1)",ROUND(H3347*Setup!$B$9,2),0))</f>
        <v/>
      </c>
      <c r="Q3347" s="34">
        <f>IF(A3347="","",I3347-P3347)</f>
        <v/>
      </c>
      <c r="R3347" s="23">
        <f>IF(A3347="","",IF(O3347=0,"Outside audit periods; ","")&amp;IF(G3347="","No VAT category; ","")&amp;IF(ABS(Q3347)&gt;Setup!$B$10,"VAT ≠ 15% × net; ","")&amp;IF(AND(F3347="B2B - VAT registered",NOT(AND(LEN(E3347)=15,LEFT(E3347,1)="3",RIGHT(E3347,1)="3",ISNUMBER(--E3347)))),"Invalid/missing customer VAT no; ","")&amp;IF(L3347&lt;&gt;"Yes","Not reported/cleared on FATOORA; ","")&amp;IF(AND(OR(G3347="Zero-rated domestic (Box 3)",G3347="Export (Box 4)"),N3347=""),"Zero-rate/export evidence missing; ","")&amp;IF(AND(C3347="Credit Note",H3347&gt;0),"Credit note should be negative; ","")&amp;IF(AND(C3347="Simplified Tax Invoice",F3347="B2B - VAT registered"),"Simplified invoice issued to VAT-registered B2B; ",""))</f>
        <v/>
      </c>
    </row>
    <row r="3348">
      <c r="A3348" s="17" t="n"/>
      <c r="B3348" s="14" t="n"/>
      <c r="C3348" s="14" t="n"/>
      <c r="D3348" s="14" t="n"/>
      <c r="E3348" s="16" t="n"/>
      <c r="F3348" s="14" t="n"/>
      <c r="G3348" s="14" t="n"/>
      <c r="H3348" s="19" t="n"/>
      <c r="I3348" s="19" t="n"/>
      <c r="J3348" s="34">
        <f>IF(A3348="","",H3348+I3348)</f>
        <v/>
      </c>
      <c r="K3348" s="14" t="n"/>
      <c r="L3348" s="14" t="n"/>
      <c r="M3348" s="14" t="n"/>
      <c r="N3348" s="14" t="n"/>
      <c r="O3348" s="20">
        <f>IF(A3348="","",SUMPRODUCT((A3348&gt;=Setup!$C$19:$C$30)*(A3348&lt;=Setup!$D$19:$D$30)*Setup!$A$19:$A$30))</f>
        <v/>
      </c>
      <c r="P3348" s="34">
        <f>IF(A3348="","",IF(G3348="Standard 15% (Box 1)",ROUND(H3348*Setup!$B$9,2),0))</f>
        <v/>
      </c>
      <c r="Q3348" s="34">
        <f>IF(A3348="","",I3348-P3348)</f>
        <v/>
      </c>
      <c r="R3348" s="23">
        <f>IF(A3348="","",IF(O3348=0,"Outside audit periods; ","")&amp;IF(G3348="","No VAT category; ","")&amp;IF(ABS(Q3348)&gt;Setup!$B$10,"VAT ≠ 15% × net; ","")&amp;IF(AND(F3348="B2B - VAT registered",NOT(AND(LEN(E3348)=15,LEFT(E3348,1)="3",RIGHT(E3348,1)="3",ISNUMBER(--E3348)))),"Invalid/missing customer VAT no; ","")&amp;IF(L3348&lt;&gt;"Yes","Not reported/cleared on FATOORA; ","")&amp;IF(AND(OR(G3348="Zero-rated domestic (Box 3)",G3348="Export (Box 4)"),N3348=""),"Zero-rate/export evidence missing; ","")&amp;IF(AND(C3348="Credit Note",H3348&gt;0),"Credit note should be negative; ","")&amp;IF(AND(C3348="Simplified Tax Invoice",F3348="B2B - VAT registered"),"Simplified invoice issued to VAT-registered B2B; ",""))</f>
        <v/>
      </c>
    </row>
    <row r="3349">
      <c r="A3349" s="17" t="n"/>
      <c r="B3349" s="14" t="n"/>
      <c r="C3349" s="14" t="n"/>
      <c r="D3349" s="14" t="n"/>
      <c r="E3349" s="16" t="n"/>
      <c r="F3349" s="14" t="n"/>
      <c r="G3349" s="14" t="n"/>
      <c r="H3349" s="19" t="n"/>
      <c r="I3349" s="19" t="n"/>
      <c r="J3349" s="34">
        <f>IF(A3349="","",H3349+I3349)</f>
        <v/>
      </c>
      <c r="K3349" s="14" t="n"/>
      <c r="L3349" s="14" t="n"/>
      <c r="M3349" s="14" t="n"/>
      <c r="N3349" s="14" t="n"/>
      <c r="O3349" s="20">
        <f>IF(A3349="","",SUMPRODUCT((A3349&gt;=Setup!$C$19:$C$30)*(A3349&lt;=Setup!$D$19:$D$30)*Setup!$A$19:$A$30))</f>
        <v/>
      </c>
      <c r="P3349" s="34">
        <f>IF(A3349="","",IF(G3349="Standard 15% (Box 1)",ROUND(H3349*Setup!$B$9,2),0))</f>
        <v/>
      </c>
      <c r="Q3349" s="34">
        <f>IF(A3349="","",I3349-P3349)</f>
        <v/>
      </c>
      <c r="R3349" s="23">
        <f>IF(A3349="","",IF(O3349=0,"Outside audit periods; ","")&amp;IF(G3349="","No VAT category; ","")&amp;IF(ABS(Q3349)&gt;Setup!$B$10,"VAT ≠ 15% × net; ","")&amp;IF(AND(F3349="B2B - VAT registered",NOT(AND(LEN(E3349)=15,LEFT(E3349,1)="3",RIGHT(E3349,1)="3",ISNUMBER(--E3349)))),"Invalid/missing customer VAT no; ","")&amp;IF(L3349&lt;&gt;"Yes","Not reported/cleared on FATOORA; ","")&amp;IF(AND(OR(G3349="Zero-rated domestic (Box 3)",G3349="Export (Box 4)"),N3349=""),"Zero-rate/export evidence missing; ","")&amp;IF(AND(C3349="Credit Note",H3349&gt;0),"Credit note should be negative; ","")&amp;IF(AND(C3349="Simplified Tax Invoice",F3349="B2B - VAT registered"),"Simplified invoice issued to VAT-registered B2B; ",""))</f>
        <v/>
      </c>
    </row>
    <row r="3350">
      <c r="A3350" s="17" t="n"/>
      <c r="B3350" s="14" t="n"/>
      <c r="C3350" s="14" t="n"/>
      <c r="D3350" s="14" t="n"/>
      <c r="E3350" s="16" t="n"/>
      <c r="F3350" s="14" t="n"/>
      <c r="G3350" s="14" t="n"/>
      <c r="H3350" s="19" t="n"/>
      <c r="I3350" s="19" t="n"/>
      <c r="J3350" s="34">
        <f>IF(A3350="","",H3350+I3350)</f>
        <v/>
      </c>
      <c r="K3350" s="14" t="n"/>
      <c r="L3350" s="14" t="n"/>
      <c r="M3350" s="14" t="n"/>
      <c r="N3350" s="14" t="n"/>
      <c r="O3350" s="20">
        <f>IF(A3350="","",SUMPRODUCT((A3350&gt;=Setup!$C$19:$C$30)*(A3350&lt;=Setup!$D$19:$D$30)*Setup!$A$19:$A$30))</f>
        <v/>
      </c>
      <c r="P3350" s="34">
        <f>IF(A3350="","",IF(G3350="Standard 15% (Box 1)",ROUND(H3350*Setup!$B$9,2),0))</f>
        <v/>
      </c>
      <c r="Q3350" s="34">
        <f>IF(A3350="","",I3350-P3350)</f>
        <v/>
      </c>
      <c r="R3350" s="23">
        <f>IF(A3350="","",IF(O3350=0,"Outside audit periods; ","")&amp;IF(G3350="","No VAT category; ","")&amp;IF(ABS(Q3350)&gt;Setup!$B$10,"VAT ≠ 15% × net; ","")&amp;IF(AND(F3350="B2B - VAT registered",NOT(AND(LEN(E3350)=15,LEFT(E3350,1)="3",RIGHT(E3350,1)="3",ISNUMBER(--E3350)))),"Invalid/missing customer VAT no; ","")&amp;IF(L3350&lt;&gt;"Yes","Not reported/cleared on FATOORA; ","")&amp;IF(AND(OR(G3350="Zero-rated domestic (Box 3)",G3350="Export (Box 4)"),N3350=""),"Zero-rate/export evidence missing; ","")&amp;IF(AND(C3350="Credit Note",H3350&gt;0),"Credit note should be negative; ","")&amp;IF(AND(C3350="Simplified Tax Invoice",F3350="B2B - VAT registered"),"Simplified invoice issued to VAT-registered B2B; ",""))</f>
        <v/>
      </c>
    </row>
    <row r="3351">
      <c r="A3351" s="17" t="n"/>
      <c r="B3351" s="14" t="n"/>
      <c r="C3351" s="14" t="n"/>
      <c r="D3351" s="14" t="n"/>
      <c r="E3351" s="16" t="n"/>
      <c r="F3351" s="14" t="n"/>
      <c r="G3351" s="14" t="n"/>
      <c r="H3351" s="19" t="n"/>
      <c r="I3351" s="19" t="n"/>
      <c r="J3351" s="34">
        <f>IF(A3351="","",H3351+I3351)</f>
        <v/>
      </c>
      <c r="K3351" s="14" t="n"/>
      <c r="L3351" s="14" t="n"/>
      <c r="M3351" s="14" t="n"/>
      <c r="N3351" s="14" t="n"/>
      <c r="O3351" s="20">
        <f>IF(A3351="","",SUMPRODUCT((A3351&gt;=Setup!$C$19:$C$30)*(A3351&lt;=Setup!$D$19:$D$30)*Setup!$A$19:$A$30))</f>
        <v/>
      </c>
      <c r="P3351" s="34">
        <f>IF(A3351="","",IF(G3351="Standard 15% (Box 1)",ROUND(H3351*Setup!$B$9,2),0))</f>
        <v/>
      </c>
      <c r="Q3351" s="34">
        <f>IF(A3351="","",I3351-P3351)</f>
        <v/>
      </c>
      <c r="R3351" s="23">
        <f>IF(A3351="","",IF(O3351=0,"Outside audit periods; ","")&amp;IF(G3351="","No VAT category; ","")&amp;IF(ABS(Q3351)&gt;Setup!$B$10,"VAT ≠ 15% × net; ","")&amp;IF(AND(F3351="B2B - VAT registered",NOT(AND(LEN(E3351)=15,LEFT(E3351,1)="3",RIGHT(E3351,1)="3",ISNUMBER(--E3351)))),"Invalid/missing customer VAT no; ","")&amp;IF(L3351&lt;&gt;"Yes","Not reported/cleared on FATOORA; ","")&amp;IF(AND(OR(G3351="Zero-rated domestic (Box 3)",G3351="Export (Box 4)"),N3351=""),"Zero-rate/export evidence missing; ","")&amp;IF(AND(C3351="Credit Note",H3351&gt;0),"Credit note should be negative; ","")&amp;IF(AND(C3351="Simplified Tax Invoice",F3351="B2B - VAT registered"),"Simplified invoice issued to VAT-registered B2B; ",""))</f>
        <v/>
      </c>
    </row>
    <row r="3352">
      <c r="A3352" s="17" t="n"/>
      <c r="B3352" s="14" t="n"/>
      <c r="C3352" s="14" t="n"/>
      <c r="D3352" s="14" t="n"/>
      <c r="E3352" s="16" t="n"/>
      <c r="F3352" s="14" t="n"/>
      <c r="G3352" s="14" t="n"/>
      <c r="H3352" s="19" t="n"/>
      <c r="I3352" s="19" t="n"/>
      <c r="J3352" s="34">
        <f>IF(A3352="","",H3352+I3352)</f>
        <v/>
      </c>
      <c r="K3352" s="14" t="n"/>
      <c r="L3352" s="14" t="n"/>
      <c r="M3352" s="14" t="n"/>
      <c r="N3352" s="14" t="n"/>
      <c r="O3352" s="20">
        <f>IF(A3352="","",SUMPRODUCT((A3352&gt;=Setup!$C$19:$C$30)*(A3352&lt;=Setup!$D$19:$D$30)*Setup!$A$19:$A$30))</f>
        <v/>
      </c>
      <c r="P3352" s="34">
        <f>IF(A3352="","",IF(G3352="Standard 15% (Box 1)",ROUND(H3352*Setup!$B$9,2),0))</f>
        <v/>
      </c>
      <c r="Q3352" s="34">
        <f>IF(A3352="","",I3352-P3352)</f>
        <v/>
      </c>
      <c r="R3352" s="23">
        <f>IF(A3352="","",IF(O3352=0,"Outside audit periods; ","")&amp;IF(G3352="","No VAT category; ","")&amp;IF(ABS(Q3352)&gt;Setup!$B$10,"VAT ≠ 15% × net; ","")&amp;IF(AND(F3352="B2B - VAT registered",NOT(AND(LEN(E3352)=15,LEFT(E3352,1)="3",RIGHT(E3352,1)="3",ISNUMBER(--E3352)))),"Invalid/missing customer VAT no; ","")&amp;IF(L3352&lt;&gt;"Yes","Not reported/cleared on FATOORA; ","")&amp;IF(AND(OR(G3352="Zero-rated domestic (Box 3)",G3352="Export (Box 4)"),N3352=""),"Zero-rate/export evidence missing; ","")&amp;IF(AND(C3352="Credit Note",H3352&gt;0),"Credit note should be negative; ","")&amp;IF(AND(C3352="Simplified Tax Invoice",F3352="B2B - VAT registered"),"Simplified invoice issued to VAT-registered B2B; ",""))</f>
        <v/>
      </c>
    </row>
    <row r="3353">
      <c r="A3353" s="17" t="n"/>
      <c r="B3353" s="14" t="n"/>
      <c r="C3353" s="14" t="n"/>
      <c r="D3353" s="14" t="n"/>
      <c r="E3353" s="16" t="n"/>
      <c r="F3353" s="14" t="n"/>
      <c r="G3353" s="14" t="n"/>
      <c r="H3353" s="19" t="n"/>
      <c r="I3353" s="19" t="n"/>
      <c r="J3353" s="34">
        <f>IF(A3353="","",H3353+I3353)</f>
        <v/>
      </c>
      <c r="K3353" s="14" t="n"/>
      <c r="L3353" s="14" t="n"/>
      <c r="M3353" s="14" t="n"/>
      <c r="N3353" s="14" t="n"/>
      <c r="O3353" s="20">
        <f>IF(A3353="","",SUMPRODUCT((A3353&gt;=Setup!$C$19:$C$30)*(A3353&lt;=Setup!$D$19:$D$30)*Setup!$A$19:$A$30))</f>
        <v/>
      </c>
      <c r="P3353" s="34">
        <f>IF(A3353="","",IF(G3353="Standard 15% (Box 1)",ROUND(H3353*Setup!$B$9,2),0))</f>
        <v/>
      </c>
      <c r="Q3353" s="34">
        <f>IF(A3353="","",I3353-P3353)</f>
        <v/>
      </c>
      <c r="R3353" s="23">
        <f>IF(A3353="","",IF(O3353=0,"Outside audit periods; ","")&amp;IF(G3353="","No VAT category; ","")&amp;IF(ABS(Q3353)&gt;Setup!$B$10,"VAT ≠ 15% × net; ","")&amp;IF(AND(F3353="B2B - VAT registered",NOT(AND(LEN(E3353)=15,LEFT(E3353,1)="3",RIGHT(E3353,1)="3",ISNUMBER(--E3353)))),"Invalid/missing customer VAT no; ","")&amp;IF(L3353&lt;&gt;"Yes","Not reported/cleared on FATOORA; ","")&amp;IF(AND(OR(G3353="Zero-rated domestic (Box 3)",G3353="Export (Box 4)"),N3353=""),"Zero-rate/export evidence missing; ","")&amp;IF(AND(C3353="Credit Note",H3353&gt;0),"Credit note should be negative; ","")&amp;IF(AND(C3353="Simplified Tax Invoice",F3353="B2B - VAT registered"),"Simplified invoice issued to VAT-registered B2B; ",""))</f>
        <v/>
      </c>
    </row>
    <row r="3354">
      <c r="A3354" s="17" t="n"/>
      <c r="B3354" s="14" t="n"/>
      <c r="C3354" s="14" t="n"/>
      <c r="D3354" s="14" t="n"/>
      <c r="E3354" s="16" t="n"/>
      <c r="F3354" s="14" t="n"/>
      <c r="G3354" s="14" t="n"/>
      <c r="H3354" s="19" t="n"/>
      <c r="I3354" s="19" t="n"/>
      <c r="J3354" s="34">
        <f>IF(A3354="","",H3354+I3354)</f>
        <v/>
      </c>
      <c r="K3354" s="14" t="n"/>
      <c r="L3354" s="14" t="n"/>
      <c r="M3354" s="14" t="n"/>
      <c r="N3354" s="14" t="n"/>
      <c r="O3354" s="20">
        <f>IF(A3354="","",SUMPRODUCT((A3354&gt;=Setup!$C$19:$C$30)*(A3354&lt;=Setup!$D$19:$D$30)*Setup!$A$19:$A$30))</f>
        <v/>
      </c>
      <c r="P3354" s="34">
        <f>IF(A3354="","",IF(G3354="Standard 15% (Box 1)",ROUND(H3354*Setup!$B$9,2),0))</f>
        <v/>
      </c>
      <c r="Q3354" s="34">
        <f>IF(A3354="","",I3354-P3354)</f>
        <v/>
      </c>
      <c r="R3354" s="23">
        <f>IF(A3354="","",IF(O3354=0,"Outside audit periods; ","")&amp;IF(G3354="","No VAT category; ","")&amp;IF(ABS(Q3354)&gt;Setup!$B$10,"VAT ≠ 15% × net; ","")&amp;IF(AND(F3354="B2B - VAT registered",NOT(AND(LEN(E3354)=15,LEFT(E3354,1)="3",RIGHT(E3354,1)="3",ISNUMBER(--E3354)))),"Invalid/missing customer VAT no; ","")&amp;IF(L3354&lt;&gt;"Yes","Not reported/cleared on FATOORA; ","")&amp;IF(AND(OR(G3354="Zero-rated domestic (Box 3)",G3354="Export (Box 4)"),N3354=""),"Zero-rate/export evidence missing; ","")&amp;IF(AND(C3354="Credit Note",H3354&gt;0),"Credit note should be negative; ","")&amp;IF(AND(C3354="Simplified Tax Invoice",F3354="B2B - VAT registered"),"Simplified invoice issued to VAT-registered B2B; ",""))</f>
        <v/>
      </c>
    </row>
    <row r="3355">
      <c r="A3355" s="17" t="n"/>
      <c r="B3355" s="14" t="n"/>
      <c r="C3355" s="14" t="n"/>
      <c r="D3355" s="14" t="n"/>
      <c r="E3355" s="16" t="n"/>
      <c r="F3355" s="14" t="n"/>
      <c r="G3355" s="14" t="n"/>
      <c r="H3355" s="19" t="n"/>
      <c r="I3355" s="19" t="n"/>
      <c r="J3355" s="34">
        <f>IF(A3355="","",H3355+I3355)</f>
        <v/>
      </c>
      <c r="K3355" s="14" t="n"/>
      <c r="L3355" s="14" t="n"/>
      <c r="M3355" s="14" t="n"/>
      <c r="N3355" s="14" t="n"/>
      <c r="O3355" s="20">
        <f>IF(A3355="","",SUMPRODUCT((A3355&gt;=Setup!$C$19:$C$30)*(A3355&lt;=Setup!$D$19:$D$30)*Setup!$A$19:$A$30))</f>
        <v/>
      </c>
      <c r="P3355" s="34">
        <f>IF(A3355="","",IF(G3355="Standard 15% (Box 1)",ROUND(H3355*Setup!$B$9,2),0))</f>
        <v/>
      </c>
      <c r="Q3355" s="34">
        <f>IF(A3355="","",I3355-P3355)</f>
        <v/>
      </c>
      <c r="R3355" s="23">
        <f>IF(A3355="","",IF(O3355=0,"Outside audit periods; ","")&amp;IF(G3355="","No VAT category; ","")&amp;IF(ABS(Q3355)&gt;Setup!$B$10,"VAT ≠ 15% × net; ","")&amp;IF(AND(F3355="B2B - VAT registered",NOT(AND(LEN(E3355)=15,LEFT(E3355,1)="3",RIGHT(E3355,1)="3",ISNUMBER(--E3355)))),"Invalid/missing customer VAT no; ","")&amp;IF(L3355&lt;&gt;"Yes","Not reported/cleared on FATOORA; ","")&amp;IF(AND(OR(G3355="Zero-rated domestic (Box 3)",G3355="Export (Box 4)"),N3355=""),"Zero-rate/export evidence missing; ","")&amp;IF(AND(C3355="Credit Note",H3355&gt;0),"Credit note should be negative; ","")&amp;IF(AND(C3355="Simplified Tax Invoice",F3355="B2B - VAT registered"),"Simplified invoice issued to VAT-registered B2B; ",""))</f>
        <v/>
      </c>
    </row>
    <row r="3356">
      <c r="A3356" s="17" t="n"/>
      <c r="B3356" s="14" t="n"/>
      <c r="C3356" s="14" t="n"/>
      <c r="D3356" s="14" t="n"/>
      <c r="E3356" s="16" t="n"/>
      <c r="F3356" s="14" t="n"/>
      <c r="G3356" s="14" t="n"/>
      <c r="H3356" s="19" t="n"/>
      <c r="I3356" s="19" t="n"/>
      <c r="J3356" s="34">
        <f>IF(A3356="","",H3356+I3356)</f>
        <v/>
      </c>
      <c r="K3356" s="14" t="n"/>
      <c r="L3356" s="14" t="n"/>
      <c r="M3356" s="14" t="n"/>
      <c r="N3356" s="14" t="n"/>
      <c r="O3356" s="20">
        <f>IF(A3356="","",SUMPRODUCT((A3356&gt;=Setup!$C$19:$C$30)*(A3356&lt;=Setup!$D$19:$D$30)*Setup!$A$19:$A$30))</f>
        <v/>
      </c>
      <c r="P3356" s="34">
        <f>IF(A3356="","",IF(G3356="Standard 15% (Box 1)",ROUND(H3356*Setup!$B$9,2),0))</f>
        <v/>
      </c>
      <c r="Q3356" s="34">
        <f>IF(A3356="","",I3356-P3356)</f>
        <v/>
      </c>
      <c r="R3356" s="23">
        <f>IF(A3356="","",IF(O3356=0,"Outside audit periods; ","")&amp;IF(G3356="","No VAT category; ","")&amp;IF(ABS(Q3356)&gt;Setup!$B$10,"VAT ≠ 15% × net; ","")&amp;IF(AND(F3356="B2B - VAT registered",NOT(AND(LEN(E3356)=15,LEFT(E3356,1)="3",RIGHT(E3356,1)="3",ISNUMBER(--E3356)))),"Invalid/missing customer VAT no; ","")&amp;IF(L3356&lt;&gt;"Yes","Not reported/cleared on FATOORA; ","")&amp;IF(AND(OR(G3356="Zero-rated domestic (Box 3)",G3356="Export (Box 4)"),N3356=""),"Zero-rate/export evidence missing; ","")&amp;IF(AND(C3356="Credit Note",H3356&gt;0),"Credit note should be negative; ","")&amp;IF(AND(C3356="Simplified Tax Invoice",F3356="B2B - VAT registered"),"Simplified invoice issued to VAT-registered B2B; ",""))</f>
        <v/>
      </c>
    </row>
    <row r="3357">
      <c r="A3357" s="17" t="n"/>
      <c r="B3357" s="14" t="n"/>
      <c r="C3357" s="14" t="n"/>
      <c r="D3357" s="14" t="n"/>
      <c r="E3357" s="16" t="n"/>
      <c r="F3357" s="14" t="n"/>
      <c r="G3357" s="14" t="n"/>
      <c r="H3357" s="19" t="n"/>
      <c r="I3357" s="19" t="n"/>
      <c r="J3357" s="34">
        <f>IF(A3357="","",H3357+I3357)</f>
        <v/>
      </c>
      <c r="K3357" s="14" t="n"/>
      <c r="L3357" s="14" t="n"/>
      <c r="M3357" s="14" t="n"/>
      <c r="N3357" s="14" t="n"/>
      <c r="O3357" s="20">
        <f>IF(A3357="","",SUMPRODUCT((A3357&gt;=Setup!$C$19:$C$30)*(A3357&lt;=Setup!$D$19:$D$30)*Setup!$A$19:$A$30))</f>
        <v/>
      </c>
      <c r="P3357" s="34">
        <f>IF(A3357="","",IF(G3357="Standard 15% (Box 1)",ROUND(H3357*Setup!$B$9,2),0))</f>
        <v/>
      </c>
      <c r="Q3357" s="34">
        <f>IF(A3357="","",I3357-P3357)</f>
        <v/>
      </c>
      <c r="R3357" s="23">
        <f>IF(A3357="","",IF(O3357=0,"Outside audit periods; ","")&amp;IF(G3357="","No VAT category; ","")&amp;IF(ABS(Q3357)&gt;Setup!$B$10,"VAT ≠ 15% × net; ","")&amp;IF(AND(F3357="B2B - VAT registered",NOT(AND(LEN(E3357)=15,LEFT(E3357,1)="3",RIGHT(E3357,1)="3",ISNUMBER(--E3357)))),"Invalid/missing customer VAT no; ","")&amp;IF(L3357&lt;&gt;"Yes","Not reported/cleared on FATOORA; ","")&amp;IF(AND(OR(G3357="Zero-rated domestic (Box 3)",G3357="Export (Box 4)"),N3357=""),"Zero-rate/export evidence missing; ","")&amp;IF(AND(C3357="Credit Note",H3357&gt;0),"Credit note should be negative; ","")&amp;IF(AND(C3357="Simplified Tax Invoice",F3357="B2B - VAT registered"),"Simplified invoice issued to VAT-registered B2B; ",""))</f>
        <v/>
      </c>
    </row>
    <row r="3358">
      <c r="A3358" s="17" t="n"/>
      <c r="B3358" s="14" t="n"/>
      <c r="C3358" s="14" t="n"/>
      <c r="D3358" s="14" t="n"/>
      <c r="E3358" s="16" t="n"/>
      <c r="F3358" s="14" t="n"/>
      <c r="G3358" s="14" t="n"/>
      <c r="H3358" s="19" t="n"/>
      <c r="I3358" s="19" t="n"/>
      <c r="J3358" s="34">
        <f>IF(A3358="","",H3358+I3358)</f>
        <v/>
      </c>
      <c r="K3358" s="14" t="n"/>
      <c r="L3358" s="14" t="n"/>
      <c r="M3358" s="14" t="n"/>
      <c r="N3358" s="14" t="n"/>
      <c r="O3358" s="20">
        <f>IF(A3358="","",SUMPRODUCT((A3358&gt;=Setup!$C$19:$C$30)*(A3358&lt;=Setup!$D$19:$D$30)*Setup!$A$19:$A$30))</f>
        <v/>
      </c>
      <c r="P3358" s="34">
        <f>IF(A3358="","",IF(G3358="Standard 15% (Box 1)",ROUND(H3358*Setup!$B$9,2),0))</f>
        <v/>
      </c>
      <c r="Q3358" s="34">
        <f>IF(A3358="","",I3358-P3358)</f>
        <v/>
      </c>
      <c r="R3358" s="23">
        <f>IF(A3358="","",IF(O3358=0,"Outside audit periods; ","")&amp;IF(G3358="","No VAT category; ","")&amp;IF(ABS(Q3358)&gt;Setup!$B$10,"VAT ≠ 15% × net; ","")&amp;IF(AND(F3358="B2B - VAT registered",NOT(AND(LEN(E3358)=15,LEFT(E3358,1)="3",RIGHT(E3358,1)="3",ISNUMBER(--E3358)))),"Invalid/missing customer VAT no; ","")&amp;IF(L3358&lt;&gt;"Yes","Not reported/cleared on FATOORA; ","")&amp;IF(AND(OR(G3358="Zero-rated domestic (Box 3)",G3358="Export (Box 4)"),N3358=""),"Zero-rate/export evidence missing; ","")&amp;IF(AND(C3358="Credit Note",H3358&gt;0),"Credit note should be negative; ","")&amp;IF(AND(C3358="Simplified Tax Invoice",F3358="B2B - VAT registered"),"Simplified invoice issued to VAT-registered B2B; ",""))</f>
        <v/>
      </c>
    </row>
    <row r="3359">
      <c r="A3359" s="17" t="n"/>
      <c r="B3359" s="14" t="n"/>
      <c r="C3359" s="14" t="n"/>
      <c r="D3359" s="14" t="n"/>
      <c r="E3359" s="16" t="n"/>
      <c r="F3359" s="14" t="n"/>
      <c r="G3359" s="14" t="n"/>
      <c r="H3359" s="19" t="n"/>
      <c r="I3359" s="19" t="n"/>
      <c r="J3359" s="34">
        <f>IF(A3359="","",H3359+I3359)</f>
        <v/>
      </c>
      <c r="K3359" s="14" t="n"/>
      <c r="L3359" s="14" t="n"/>
      <c r="M3359" s="14" t="n"/>
      <c r="N3359" s="14" t="n"/>
      <c r="O3359" s="20">
        <f>IF(A3359="","",SUMPRODUCT((A3359&gt;=Setup!$C$19:$C$30)*(A3359&lt;=Setup!$D$19:$D$30)*Setup!$A$19:$A$30))</f>
        <v/>
      </c>
      <c r="P3359" s="34">
        <f>IF(A3359="","",IF(G3359="Standard 15% (Box 1)",ROUND(H3359*Setup!$B$9,2),0))</f>
        <v/>
      </c>
      <c r="Q3359" s="34">
        <f>IF(A3359="","",I3359-P3359)</f>
        <v/>
      </c>
      <c r="R3359" s="23">
        <f>IF(A3359="","",IF(O3359=0,"Outside audit periods; ","")&amp;IF(G3359="","No VAT category; ","")&amp;IF(ABS(Q3359)&gt;Setup!$B$10,"VAT ≠ 15% × net; ","")&amp;IF(AND(F3359="B2B - VAT registered",NOT(AND(LEN(E3359)=15,LEFT(E3359,1)="3",RIGHT(E3359,1)="3",ISNUMBER(--E3359)))),"Invalid/missing customer VAT no; ","")&amp;IF(L3359&lt;&gt;"Yes","Not reported/cleared on FATOORA; ","")&amp;IF(AND(OR(G3359="Zero-rated domestic (Box 3)",G3359="Export (Box 4)"),N3359=""),"Zero-rate/export evidence missing; ","")&amp;IF(AND(C3359="Credit Note",H3359&gt;0),"Credit note should be negative; ","")&amp;IF(AND(C3359="Simplified Tax Invoice",F3359="B2B - VAT registered"),"Simplified invoice issued to VAT-registered B2B; ",""))</f>
        <v/>
      </c>
    </row>
    <row r="3360">
      <c r="A3360" s="17" t="n"/>
      <c r="B3360" s="14" t="n"/>
      <c r="C3360" s="14" t="n"/>
      <c r="D3360" s="14" t="n"/>
      <c r="E3360" s="16" t="n"/>
      <c r="F3360" s="14" t="n"/>
      <c r="G3360" s="14" t="n"/>
      <c r="H3360" s="19" t="n"/>
      <c r="I3360" s="19" t="n"/>
      <c r="J3360" s="34">
        <f>IF(A3360="","",H3360+I3360)</f>
        <v/>
      </c>
      <c r="K3360" s="14" t="n"/>
      <c r="L3360" s="14" t="n"/>
      <c r="M3360" s="14" t="n"/>
      <c r="N3360" s="14" t="n"/>
      <c r="O3360" s="20">
        <f>IF(A3360="","",SUMPRODUCT((A3360&gt;=Setup!$C$19:$C$30)*(A3360&lt;=Setup!$D$19:$D$30)*Setup!$A$19:$A$30))</f>
        <v/>
      </c>
      <c r="P3360" s="34">
        <f>IF(A3360="","",IF(G3360="Standard 15% (Box 1)",ROUND(H3360*Setup!$B$9,2),0))</f>
        <v/>
      </c>
      <c r="Q3360" s="34">
        <f>IF(A3360="","",I3360-P3360)</f>
        <v/>
      </c>
      <c r="R3360" s="23">
        <f>IF(A3360="","",IF(O3360=0,"Outside audit periods; ","")&amp;IF(G3360="","No VAT category; ","")&amp;IF(ABS(Q3360)&gt;Setup!$B$10,"VAT ≠ 15% × net; ","")&amp;IF(AND(F3360="B2B - VAT registered",NOT(AND(LEN(E3360)=15,LEFT(E3360,1)="3",RIGHT(E3360,1)="3",ISNUMBER(--E3360)))),"Invalid/missing customer VAT no; ","")&amp;IF(L3360&lt;&gt;"Yes","Not reported/cleared on FATOORA; ","")&amp;IF(AND(OR(G3360="Zero-rated domestic (Box 3)",G3360="Export (Box 4)"),N3360=""),"Zero-rate/export evidence missing; ","")&amp;IF(AND(C3360="Credit Note",H3360&gt;0),"Credit note should be negative; ","")&amp;IF(AND(C3360="Simplified Tax Invoice",F3360="B2B - VAT registered"),"Simplified invoice issued to VAT-registered B2B; ",""))</f>
        <v/>
      </c>
    </row>
    <row r="3361">
      <c r="A3361" s="17" t="n"/>
      <c r="B3361" s="14" t="n"/>
      <c r="C3361" s="14" t="n"/>
      <c r="D3361" s="14" t="n"/>
      <c r="E3361" s="16" t="n"/>
      <c r="F3361" s="14" t="n"/>
      <c r="G3361" s="14" t="n"/>
      <c r="H3361" s="19" t="n"/>
      <c r="I3361" s="19" t="n"/>
      <c r="J3361" s="34">
        <f>IF(A3361="","",H3361+I3361)</f>
        <v/>
      </c>
      <c r="K3361" s="14" t="n"/>
      <c r="L3361" s="14" t="n"/>
      <c r="M3361" s="14" t="n"/>
      <c r="N3361" s="14" t="n"/>
      <c r="O3361" s="20">
        <f>IF(A3361="","",SUMPRODUCT((A3361&gt;=Setup!$C$19:$C$30)*(A3361&lt;=Setup!$D$19:$D$30)*Setup!$A$19:$A$30))</f>
        <v/>
      </c>
      <c r="P3361" s="34">
        <f>IF(A3361="","",IF(G3361="Standard 15% (Box 1)",ROUND(H3361*Setup!$B$9,2),0))</f>
        <v/>
      </c>
      <c r="Q3361" s="34">
        <f>IF(A3361="","",I3361-P3361)</f>
        <v/>
      </c>
      <c r="R3361" s="23">
        <f>IF(A3361="","",IF(O3361=0,"Outside audit periods; ","")&amp;IF(G3361="","No VAT category; ","")&amp;IF(ABS(Q3361)&gt;Setup!$B$10,"VAT ≠ 15% × net; ","")&amp;IF(AND(F3361="B2B - VAT registered",NOT(AND(LEN(E3361)=15,LEFT(E3361,1)="3",RIGHT(E3361,1)="3",ISNUMBER(--E3361)))),"Invalid/missing customer VAT no; ","")&amp;IF(L3361&lt;&gt;"Yes","Not reported/cleared on FATOORA; ","")&amp;IF(AND(OR(G3361="Zero-rated domestic (Box 3)",G3361="Export (Box 4)"),N3361=""),"Zero-rate/export evidence missing; ","")&amp;IF(AND(C3361="Credit Note",H3361&gt;0),"Credit note should be negative; ","")&amp;IF(AND(C3361="Simplified Tax Invoice",F3361="B2B - VAT registered"),"Simplified invoice issued to VAT-registered B2B; ",""))</f>
        <v/>
      </c>
    </row>
    <row r="3362">
      <c r="A3362" s="17" t="n"/>
      <c r="B3362" s="14" t="n"/>
      <c r="C3362" s="14" t="n"/>
      <c r="D3362" s="14" t="n"/>
      <c r="E3362" s="16" t="n"/>
      <c r="F3362" s="14" t="n"/>
      <c r="G3362" s="14" t="n"/>
      <c r="H3362" s="19" t="n"/>
      <c r="I3362" s="19" t="n"/>
      <c r="J3362" s="34">
        <f>IF(A3362="","",H3362+I3362)</f>
        <v/>
      </c>
      <c r="K3362" s="14" t="n"/>
      <c r="L3362" s="14" t="n"/>
      <c r="M3362" s="14" t="n"/>
      <c r="N3362" s="14" t="n"/>
      <c r="O3362" s="20">
        <f>IF(A3362="","",SUMPRODUCT((A3362&gt;=Setup!$C$19:$C$30)*(A3362&lt;=Setup!$D$19:$D$30)*Setup!$A$19:$A$30))</f>
        <v/>
      </c>
      <c r="P3362" s="34">
        <f>IF(A3362="","",IF(G3362="Standard 15% (Box 1)",ROUND(H3362*Setup!$B$9,2),0))</f>
        <v/>
      </c>
      <c r="Q3362" s="34">
        <f>IF(A3362="","",I3362-P3362)</f>
        <v/>
      </c>
      <c r="R3362" s="23">
        <f>IF(A3362="","",IF(O3362=0,"Outside audit periods; ","")&amp;IF(G3362="","No VAT category; ","")&amp;IF(ABS(Q3362)&gt;Setup!$B$10,"VAT ≠ 15% × net; ","")&amp;IF(AND(F3362="B2B - VAT registered",NOT(AND(LEN(E3362)=15,LEFT(E3362,1)="3",RIGHT(E3362,1)="3",ISNUMBER(--E3362)))),"Invalid/missing customer VAT no; ","")&amp;IF(L3362&lt;&gt;"Yes","Not reported/cleared on FATOORA; ","")&amp;IF(AND(OR(G3362="Zero-rated domestic (Box 3)",G3362="Export (Box 4)"),N3362=""),"Zero-rate/export evidence missing; ","")&amp;IF(AND(C3362="Credit Note",H3362&gt;0),"Credit note should be negative; ","")&amp;IF(AND(C3362="Simplified Tax Invoice",F3362="B2B - VAT registered"),"Simplified invoice issued to VAT-registered B2B; ",""))</f>
        <v/>
      </c>
    </row>
    <row r="3363">
      <c r="A3363" s="17" t="n"/>
      <c r="B3363" s="14" t="n"/>
      <c r="C3363" s="14" t="n"/>
      <c r="D3363" s="14" t="n"/>
      <c r="E3363" s="16" t="n"/>
      <c r="F3363" s="14" t="n"/>
      <c r="G3363" s="14" t="n"/>
      <c r="H3363" s="19" t="n"/>
      <c r="I3363" s="19" t="n"/>
      <c r="J3363" s="34">
        <f>IF(A3363="","",H3363+I3363)</f>
        <v/>
      </c>
      <c r="K3363" s="14" t="n"/>
      <c r="L3363" s="14" t="n"/>
      <c r="M3363" s="14" t="n"/>
      <c r="N3363" s="14" t="n"/>
      <c r="O3363" s="20">
        <f>IF(A3363="","",SUMPRODUCT((A3363&gt;=Setup!$C$19:$C$30)*(A3363&lt;=Setup!$D$19:$D$30)*Setup!$A$19:$A$30))</f>
        <v/>
      </c>
      <c r="P3363" s="34">
        <f>IF(A3363="","",IF(G3363="Standard 15% (Box 1)",ROUND(H3363*Setup!$B$9,2),0))</f>
        <v/>
      </c>
      <c r="Q3363" s="34">
        <f>IF(A3363="","",I3363-P3363)</f>
        <v/>
      </c>
      <c r="R3363" s="23">
        <f>IF(A3363="","",IF(O3363=0,"Outside audit periods; ","")&amp;IF(G3363="","No VAT category; ","")&amp;IF(ABS(Q3363)&gt;Setup!$B$10,"VAT ≠ 15% × net; ","")&amp;IF(AND(F3363="B2B - VAT registered",NOT(AND(LEN(E3363)=15,LEFT(E3363,1)="3",RIGHT(E3363,1)="3",ISNUMBER(--E3363)))),"Invalid/missing customer VAT no; ","")&amp;IF(L3363&lt;&gt;"Yes","Not reported/cleared on FATOORA; ","")&amp;IF(AND(OR(G3363="Zero-rated domestic (Box 3)",G3363="Export (Box 4)"),N3363=""),"Zero-rate/export evidence missing; ","")&amp;IF(AND(C3363="Credit Note",H3363&gt;0),"Credit note should be negative; ","")&amp;IF(AND(C3363="Simplified Tax Invoice",F3363="B2B - VAT registered"),"Simplified invoice issued to VAT-registered B2B; ",""))</f>
        <v/>
      </c>
    </row>
    <row r="3364">
      <c r="A3364" s="17" t="n"/>
      <c r="B3364" s="14" t="n"/>
      <c r="C3364" s="14" t="n"/>
      <c r="D3364" s="14" t="n"/>
      <c r="E3364" s="16" t="n"/>
      <c r="F3364" s="14" t="n"/>
      <c r="G3364" s="14" t="n"/>
      <c r="H3364" s="19" t="n"/>
      <c r="I3364" s="19" t="n"/>
      <c r="J3364" s="34">
        <f>IF(A3364="","",H3364+I3364)</f>
        <v/>
      </c>
      <c r="K3364" s="14" t="n"/>
      <c r="L3364" s="14" t="n"/>
      <c r="M3364" s="14" t="n"/>
      <c r="N3364" s="14" t="n"/>
      <c r="O3364" s="20">
        <f>IF(A3364="","",SUMPRODUCT((A3364&gt;=Setup!$C$19:$C$30)*(A3364&lt;=Setup!$D$19:$D$30)*Setup!$A$19:$A$30))</f>
        <v/>
      </c>
      <c r="P3364" s="34">
        <f>IF(A3364="","",IF(G3364="Standard 15% (Box 1)",ROUND(H3364*Setup!$B$9,2),0))</f>
        <v/>
      </c>
      <c r="Q3364" s="34">
        <f>IF(A3364="","",I3364-P3364)</f>
        <v/>
      </c>
      <c r="R3364" s="23">
        <f>IF(A3364="","",IF(O3364=0,"Outside audit periods; ","")&amp;IF(G3364="","No VAT category; ","")&amp;IF(ABS(Q3364)&gt;Setup!$B$10,"VAT ≠ 15% × net; ","")&amp;IF(AND(F3364="B2B - VAT registered",NOT(AND(LEN(E3364)=15,LEFT(E3364,1)="3",RIGHT(E3364,1)="3",ISNUMBER(--E3364)))),"Invalid/missing customer VAT no; ","")&amp;IF(L3364&lt;&gt;"Yes","Not reported/cleared on FATOORA; ","")&amp;IF(AND(OR(G3364="Zero-rated domestic (Box 3)",G3364="Export (Box 4)"),N3364=""),"Zero-rate/export evidence missing; ","")&amp;IF(AND(C3364="Credit Note",H3364&gt;0),"Credit note should be negative; ","")&amp;IF(AND(C3364="Simplified Tax Invoice",F3364="B2B - VAT registered"),"Simplified invoice issued to VAT-registered B2B; ",""))</f>
        <v/>
      </c>
    </row>
    <row r="3365">
      <c r="A3365" s="17" t="n"/>
      <c r="B3365" s="14" t="n"/>
      <c r="C3365" s="14" t="n"/>
      <c r="D3365" s="14" t="n"/>
      <c r="E3365" s="16" t="n"/>
      <c r="F3365" s="14" t="n"/>
      <c r="G3365" s="14" t="n"/>
      <c r="H3365" s="19" t="n"/>
      <c r="I3365" s="19" t="n"/>
      <c r="J3365" s="34">
        <f>IF(A3365="","",H3365+I3365)</f>
        <v/>
      </c>
      <c r="K3365" s="14" t="n"/>
      <c r="L3365" s="14" t="n"/>
      <c r="M3365" s="14" t="n"/>
      <c r="N3365" s="14" t="n"/>
      <c r="O3365" s="20">
        <f>IF(A3365="","",SUMPRODUCT((A3365&gt;=Setup!$C$19:$C$30)*(A3365&lt;=Setup!$D$19:$D$30)*Setup!$A$19:$A$30))</f>
        <v/>
      </c>
      <c r="P3365" s="34">
        <f>IF(A3365="","",IF(G3365="Standard 15% (Box 1)",ROUND(H3365*Setup!$B$9,2),0))</f>
        <v/>
      </c>
      <c r="Q3365" s="34">
        <f>IF(A3365="","",I3365-P3365)</f>
        <v/>
      </c>
      <c r="R3365" s="23">
        <f>IF(A3365="","",IF(O3365=0,"Outside audit periods; ","")&amp;IF(G3365="","No VAT category; ","")&amp;IF(ABS(Q3365)&gt;Setup!$B$10,"VAT ≠ 15% × net; ","")&amp;IF(AND(F3365="B2B - VAT registered",NOT(AND(LEN(E3365)=15,LEFT(E3365,1)="3",RIGHT(E3365,1)="3",ISNUMBER(--E3365)))),"Invalid/missing customer VAT no; ","")&amp;IF(L3365&lt;&gt;"Yes","Not reported/cleared on FATOORA; ","")&amp;IF(AND(OR(G3365="Zero-rated domestic (Box 3)",G3365="Export (Box 4)"),N3365=""),"Zero-rate/export evidence missing; ","")&amp;IF(AND(C3365="Credit Note",H3365&gt;0),"Credit note should be negative; ","")&amp;IF(AND(C3365="Simplified Tax Invoice",F3365="B2B - VAT registered"),"Simplified invoice issued to VAT-registered B2B; ",""))</f>
        <v/>
      </c>
    </row>
    <row r="3366">
      <c r="A3366" s="17" t="n"/>
      <c r="B3366" s="14" t="n"/>
      <c r="C3366" s="14" t="n"/>
      <c r="D3366" s="14" t="n"/>
      <c r="E3366" s="16" t="n"/>
      <c r="F3366" s="14" t="n"/>
      <c r="G3366" s="14" t="n"/>
      <c r="H3366" s="19" t="n"/>
      <c r="I3366" s="19" t="n"/>
      <c r="J3366" s="34">
        <f>IF(A3366="","",H3366+I3366)</f>
        <v/>
      </c>
      <c r="K3366" s="14" t="n"/>
      <c r="L3366" s="14" t="n"/>
      <c r="M3366" s="14" t="n"/>
      <c r="N3366" s="14" t="n"/>
      <c r="O3366" s="20">
        <f>IF(A3366="","",SUMPRODUCT((A3366&gt;=Setup!$C$19:$C$30)*(A3366&lt;=Setup!$D$19:$D$30)*Setup!$A$19:$A$30))</f>
        <v/>
      </c>
      <c r="P3366" s="34">
        <f>IF(A3366="","",IF(G3366="Standard 15% (Box 1)",ROUND(H3366*Setup!$B$9,2),0))</f>
        <v/>
      </c>
      <c r="Q3366" s="34">
        <f>IF(A3366="","",I3366-P3366)</f>
        <v/>
      </c>
      <c r="R3366" s="23">
        <f>IF(A3366="","",IF(O3366=0,"Outside audit periods; ","")&amp;IF(G3366="","No VAT category; ","")&amp;IF(ABS(Q3366)&gt;Setup!$B$10,"VAT ≠ 15% × net; ","")&amp;IF(AND(F3366="B2B - VAT registered",NOT(AND(LEN(E3366)=15,LEFT(E3366,1)="3",RIGHT(E3366,1)="3",ISNUMBER(--E3366)))),"Invalid/missing customer VAT no; ","")&amp;IF(L3366&lt;&gt;"Yes","Not reported/cleared on FATOORA; ","")&amp;IF(AND(OR(G3366="Zero-rated domestic (Box 3)",G3366="Export (Box 4)"),N3366=""),"Zero-rate/export evidence missing; ","")&amp;IF(AND(C3366="Credit Note",H3366&gt;0),"Credit note should be negative; ","")&amp;IF(AND(C3366="Simplified Tax Invoice",F3366="B2B - VAT registered"),"Simplified invoice issued to VAT-registered B2B; ",""))</f>
        <v/>
      </c>
    </row>
    <row r="3367">
      <c r="A3367" s="17" t="n"/>
      <c r="B3367" s="14" t="n"/>
      <c r="C3367" s="14" t="n"/>
      <c r="D3367" s="14" t="n"/>
      <c r="E3367" s="16" t="n"/>
      <c r="F3367" s="14" t="n"/>
      <c r="G3367" s="14" t="n"/>
      <c r="H3367" s="19" t="n"/>
      <c r="I3367" s="19" t="n"/>
      <c r="J3367" s="34">
        <f>IF(A3367="","",H3367+I3367)</f>
        <v/>
      </c>
      <c r="K3367" s="14" t="n"/>
      <c r="L3367" s="14" t="n"/>
      <c r="M3367" s="14" t="n"/>
      <c r="N3367" s="14" t="n"/>
      <c r="O3367" s="20">
        <f>IF(A3367="","",SUMPRODUCT((A3367&gt;=Setup!$C$19:$C$30)*(A3367&lt;=Setup!$D$19:$D$30)*Setup!$A$19:$A$30))</f>
        <v/>
      </c>
      <c r="P3367" s="34">
        <f>IF(A3367="","",IF(G3367="Standard 15% (Box 1)",ROUND(H3367*Setup!$B$9,2),0))</f>
        <v/>
      </c>
      <c r="Q3367" s="34">
        <f>IF(A3367="","",I3367-P3367)</f>
        <v/>
      </c>
      <c r="R3367" s="23">
        <f>IF(A3367="","",IF(O3367=0,"Outside audit periods; ","")&amp;IF(G3367="","No VAT category; ","")&amp;IF(ABS(Q3367)&gt;Setup!$B$10,"VAT ≠ 15% × net; ","")&amp;IF(AND(F3367="B2B - VAT registered",NOT(AND(LEN(E3367)=15,LEFT(E3367,1)="3",RIGHT(E3367,1)="3",ISNUMBER(--E3367)))),"Invalid/missing customer VAT no; ","")&amp;IF(L3367&lt;&gt;"Yes","Not reported/cleared on FATOORA; ","")&amp;IF(AND(OR(G3367="Zero-rated domestic (Box 3)",G3367="Export (Box 4)"),N3367=""),"Zero-rate/export evidence missing; ","")&amp;IF(AND(C3367="Credit Note",H3367&gt;0),"Credit note should be negative; ","")&amp;IF(AND(C3367="Simplified Tax Invoice",F3367="B2B - VAT registered"),"Simplified invoice issued to VAT-registered B2B; ",""))</f>
        <v/>
      </c>
    </row>
    <row r="3368">
      <c r="A3368" s="17" t="n"/>
      <c r="B3368" s="14" t="n"/>
      <c r="C3368" s="14" t="n"/>
      <c r="D3368" s="14" t="n"/>
      <c r="E3368" s="16" t="n"/>
      <c r="F3368" s="14" t="n"/>
      <c r="G3368" s="14" t="n"/>
      <c r="H3368" s="19" t="n"/>
      <c r="I3368" s="19" t="n"/>
      <c r="J3368" s="34">
        <f>IF(A3368="","",H3368+I3368)</f>
        <v/>
      </c>
      <c r="K3368" s="14" t="n"/>
      <c r="L3368" s="14" t="n"/>
      <c r="M3368" s="14" t="n"/>
      <c r="N3368" s="14" t="n"/>
      <c r="O3368" s="20">
        <f>IF(A3368="","",SUMPRODUCT((A3368&gt;=Setup!$C$19:$C$30)*(A3368&lt;=Setup!$D$19:$D$30)*Setup!$A$19:$A$30))</f>
        <v/>
      </c>
      <c r="P3368" s="34">
        <f>IF(A3368="","",IF(G3368="Standard 15% (Box 1)",ROUND(H3368*Setup!$B$9,2),0))</f>
        <v/>
      </c>
      <c r="Q3368" s="34">
        <f>IF(A3368="","",I3368-P3368)</f>
        <v/>
      </c>
      <c r="R3368" s="23">
        <f>IF(A3368="","",IF(O3368=0,"Outside audit periods; ","")&amp;IF(G3368="","No VAT category; ","")&amp;IF(ABS(Q3368)&gt;Setup!$B$10,"VAT ≠ 15% × net; ","")&amp;IF(AND(F3368="B2B - VAT registered",NOT(AND(LEN(E3368)=15,LEFT(E3368,1)="3",RIGHT(E3368,1)="3",ISNUMBER(--E3368)))),"Invalid/missing customer VAT no; ","")&amp;IF(L3368&lt;&gt;"Yes","Not reported/cleared on FATOORA; ","")&amp;IF(AND(OR(G3368="Zero-rated domestic (Box 3)",G3368="Export (Box 4)"),N3368=""),"Zero-rate/export evidence missing; ","")&amp;IF(AND(C3368="Credit Note",H3368&gt;0),"Credit note should be negative; ","")&amp;IF(AND(C3368="Simplified Tax Invoice",F3368="B2B - VAT registered"),"Simplified invoice issued to VAT-registered B2B; ",""))</f>
        <v/>
      </c>
    </row>
    <row r="3369">
      <c r="A3369" s="17" t="n"/>
      <c r="B3369" s="14" t="n"/>
      <c r="C3369" s="14" t="n"/>
      <c r="D3369" s="14" t="n"/>
      <c r="E3369" s="16" t="n"/>
      <c r="F3369" s="14" t="n"/>
      <c r="G3369" s="14" t="n"/>
      <c r="H3369" s="19" t="n"/>
      <c r="I3369" s="19" t="n"/>
      <c r="J3369" s="34">
        <f>IF(A3369="","",H3369+I3369)</f>
        <v/>
      </c>
      <c r="K3369" s="14" t="n"/>
      <c r="L3369" s="14" t="n"/>
      <c r="M3369" s="14" t="n"/>
      <c r="N3369" s="14" t="n"/>
      <c r="O3369" s="20">
        <f>IF(A3369="","",SUMPRODUCT((A3369&gt;=Setup!$C$19:$C$30)*(A3369&lt;=Setup!$D$19:$D$30)*Setup!$A$19:$A$30))</f>
        <v/>
      </c>
      <c r="P3369" s="34">
        <f>IF(A3369="","",IF(G3369="Standard 15% (Box 1)",ROUND(H3369*Setup!$B$9,2),0))</f>
        <v/>
      </c>
      <c r="Q3369" s="34">
        <f>IF(A3369="","",I3369-P3369)</f>
        <v/>
      </c>
      <c r="R3369" s="23">
        <f>IF(A3369="","",IF(O3369=0,"Outside audit periods; ","")&amp;IF(G3369="","No VAT category; ","")&amp;IF(ABS(Q3369)&gt;Setup!$B$10,"VAT ≠ 15% × net; ","")&amp;IF(AND(F3369="B2B - VAT registered",NOT(AND(LEN(E3369)=15,LEFT(E3369,1)="3",RIGHT(E3369,1)="3",ISNUMBER(--E3369)))),"Invalid/missing customer VAT no; ","")&amp;IF(L3369&lt;&gt;"Yes","Not reported/cleared on FATOORA; ","")&amp;IF(AND(OR(G3369="Zero-rated domestic (Box 3)",G3369="Export (Box 4)"),N3369=""),"Zero-rate/export evidence missing; ","")&amp;IF(AND(C3369="Credit Note",H3369&gt;0),"Credit note should be negative; ","")&amp;IF(AND(C3369="Simplified Tax Invoice",F3369="B2B - VAT registered"),"Simplified invoice issued to VAT-registered B2B; ",""))</f>
        <v/>
      </c>
    </row>
    <row r="3370">
      <c r="A3370" s="17" t="n"/>
      <c r="B3370" s="14" t="n"/>
      <c r="C3370" s="14" t="n"/>
      <c r="D3370" s="14" t="n"/>
      <c r="E3370" s="16" t="n"/>
      <c r="F3370" s="14" t="n"/>
      <c r="G3370" s="14" t="n"/>
      <c r="H3370" s="19" t="n"/>
      <c r="I3370" s="19" t="n"/>
      <c r="J3370" s="34">
        <f>IF(A3370="","",H3370+I3370)</f>
        <v/>
      </c>
      <c r="K3370" s="14" t="n"/>
      <c r="L3370" s="14" t="n"/>
      <c r="M3370" s="14" t="n"/>
      <c r="N3370" s="14" t="n"/>
      <c r="O3370" s="20">
        <f>IF(A3370="","",SUMPRODUCT((A3370&gt;=Setup!$C$19:$C$30)*(A3370&lt;=Setup!$D$19:$D$30)*Setup!$A$19:$A$30))</f>
        <v/>
      </c>
      <c r="P3370" s="34">
        <f>IF(A3370="","",IF(G3370="Standard 15% (Box 1)",ROUND(H3370*Setup!$B$9,2),0))</f>
        <v/>
      </c>
      <c r="Q3370" s="34">
        <f>IF(A3370="","",I3370-P3370)</f>
        <v/>
      </c>
      <c r="R3370" s="23">
        <f>IF(A3370="","",IF(O3370=0,"Outside audit periods; ","")&amp;IF(G3370="","No VAT category; ","")&amp;IF(ABS(Q3370)&gt;Setup!$B$10,"VAT ≠ 15% × net; ","")&amp;IF(AND(F3370="B2B - VAT registered",NOT(AND(LEN(E3370)=15,LEFT(E3370,1)="3",RIGHT(E3370,1)="3",ISNUMBER(--E3370)))),"Invalid/missing customer VAT no; ","")&amp;IF(L3370&lt;&gt;"Yes","Not reported/cleared on FATOORA; ","")&amp;IF(AND(OR(G3370="Zero-rated domestic (Box 3)",G3370="Export (Box 4)"),N3370=""),"Zero-rate/export evidence missing; ","")&amp;IF(AND(C3370="Credit Note",H3370&gt;0),"Credit note should be negative; ","")&amp;IF(AND(C3370="Simplified Tax Invoice",F3370="B2B - VAT registered"),"Simplified invoice issued to VAT-registered B2B; ",""))</f>
        <v/>
      </c>
    </row>
    <row r="3371">
      <c r="A3371" s="17" t="n"/>
      <c r="B3371" s="14" t="n"/>
      <c r="C3371" s="14" t="n"/>
      <c r="D3371" s="14" t="n"/>
      <c r="E3371" s="16" t="n"/>
      <c r="F3371" s="14" t="n"/>
      <c r="G3371" s="14" t="n"/>
      <c r="H3371" s="19" t="n"/>
      <c r="I3371" s="19" t="n"/>
      <c r="J3371" s="34">
        <f>IF(A3371="","",H3371+I3371)</f>
        <v/>
      </c>
      <c r="K3371" s="14" t="n"/>
      <c r="L3371" s="14" t="n"/>
      <c r="M3371" s="14" t="n"/>
      <c r="N3371" s="14" t="n"/>
      <c r="O3371" s="20">
        <f>IF(A3371="","",SUMPRODUCT((A3371&gt;=Setup!$C$19:$C$30)*(A3371&lt;=Setup!$D$19:$D$30)*Setup!$A$19:$A$30))</f>
        <v/>
      </c>
      <c r="P3371" s="34">
        <f>IF(A3371="","",IF(G3371="Standard 15% (Box 1)",ROUND(H3371*Setup!$B$9,2),0))</f>
        <v/>
      </c>
      <c r="Q3371" s="34">
        <f>IF(A3371="","",I3371-P3371)</f>
        <v/>
      </c>
      <c r="R3371" s="23">
        <f>IF(A3371="","",IF(O3371=0,"Outside audit periods; ","")&amp;IF(G3371="","No VAT category; ","")&amp;IF(ABS(Q3371)&gt;Setup!$B$10,"VAT ≠ 15% × net; ","")&amp;IF(AND(F3371="B2B - VAT registered",NOT(AND(LEN(E3371)=15,LEFT(E3371,1)="3",RIGHT(E3371,1)="3",ISNUMBER(--E3371)))),"Invalid/missing customer VAT no; ","")&amp;IF(L3371&lt;&gt;"Yes","Not reported/cleared on FATOORA; ","")&amp;IF(AND(OR(G3371="Zero-rated domestic (Box 3)",G3371="Export (Box 4)"),N3371=""),"Zero-rate/export evidence missing; ","")&amp;IF(AND(C3371="Credit Note",H3371&gt;0),"Credit note should be negative; ","")&amp;IF(AND(C3371="Simplified Tax Invoice",F3371="B2B - VAT registered"),"Simplified invoice issued to VAT-registered B2B; ",""))</f>
        <v/>
      </c>
    </row>
    <row r="3372">
      <c r="A3372" s="17" t="n"/>
      <c r="B3372" s="14" t="n"/>
      <c r="C3372" s="14" t="n"/>
      <c r="D3372" s="14" t="n"/>
      <c r="E3372" s="16" t="n"/>
      <c r="F3372" s="14" t="n"/>
      <c r="G3372" s="14" t="n"/>
      <c r="H3372" s="19" t="n"/>
      <c r="I3372" s="19" t="n"/>
      <c r="J3372" s="34">
        <f>IF(A3372="","",H3372+I3372)</f>
        <v/>
      </c>
      <c r="K3372" s="14" t="n"/>
      <c r="L3372" s="14" t="n"/>
      <c r="M3372" s="14" t="n"/>
      <c r="N3372" s="14" t="n"/>
      <c r="O3372" s="20">
        <f>IF(A3372="","",SUMPRODUCT((A3372&gt;=Setup!$C$19:$C$30)*(A3372&lt;=Setup!$D$19:$D$30)*Setup!$A$19:$A$30))</f>
        <v/>
      </c>
      <c r="P3372" s="34">
        <f>IF(A3372="","",IF(G3372="Standard 15% (Box 1)",ROUND(H3372*Setup!$B$9,2),0))</f>
        <v/>
      </c>
      <c r="Q3372" s="34">
        <f>IF(A3372="","",I3372-P3372)</f>
        <v/>
      </c>
      <c r="R3372" s="23">
        <f>IF(A3372="","",IF(O3372=0,"Outside audit periods; ","")&amp;IF(G3372="","No VAT category; ","")&amp;IF(ABS(Q3372)&gt;Setup!$B$10,"VAT ≠ 15% × net; ","")&amp;IF(AND(F3372="B2B - VAT registered",NOT(AND(LEN(E3372)=15,LEFT(E3372,1)="3",RIGHT(E3372,1)="3",ISNUMBER(--E3372)))),"Invalid/missing customer VAT no; ","")&amp;IF(L3372&lt;&gt;"Yes","Not reported/cleared on FATOORA; ","")&amp;IF(AND(OR(G3372="Zero-rated domestic (Box 3)",G3372="Export (Box 4)"),N3372=""),"Zero-rate/export evidence missing; ","")&amp;IF(AND(C3372="Credit Note",H3372&gt;0),"Credit note should be negative; ","")&amp;IF(AND(C3372="Simplified Tax Invoice",F3372="B2B - VAT registered"),"Simplified invoice issued to VAT-registered B2B; ",""))</f>
        <v/>
      </c>
    </row>
    <row r="3373">
      <c r="A3373" s="17" t="n"/>
      <c r="B3373" s="14" t="n"/>
      <c r="C3373" s="14" t="n"/>
      <c r="D3373" s="14" t="n"/>
      <c r="E3373" s="16" t="n"/>
      <c r="F3373" s="14" t="n"/>
      <c r="G3373" s="14" t="n"/>
      <c r="H3373" s="19" t="n"/>
      <c r="I3373" s="19" t="n"/>
      <c r="J3373" s="34">
        <f>IF(A3373="","",H3373+I3373)</f>
        <v/>
      </c>
      <c r="K3373" s="14" t="n"/>
      <c r="L3373" s="14" t="n"/>
      <c r="M3373" s="14" t="n"/>
      <c r="N3373" s="14" t="n"/>
      <c r="O3373" s="20">
        <f>IF(A3373="","",SUMPRODUCT((A3373&gt;=Setup!$C$19:$C$30)*(A3373&lt;=Setup!$D$19:$D$30)*Setup!$A$19:$A$30))</f>
        <v/>
      </c>
      <c r="P3373" s="34">
        <f>IF(A3373="","",IF(G3373="Standard 15% (Box 1)",ROUND(H3373*Setup!$B$9,2),0))</f>
        <v/>
      </c>
      <c r="Q3373" s="34">
        <f>IF(A3373="","",I3373-P3373)</f>
        <v/>
      </c>
      <c r="R3373" s="23">
        <f>IF(A3373="","",IF(O3373=0,"Outside audit periods; ","")&amp;IF(G3373="","No VAT category; ","")&amp;IF(ABS(Q3373)&gt;Setup!$B$10,"VAT ≠ 15% × net; ","")&amp;IF(AND(F3373="B2B - VAT registered",NOT(AND(LEN(E3373)=15,LEFT(E3373,1)="3",RIGHT(E3373,1)="3",ISNUMBER(--E3373)))),"Invalid/missing customer VAT no; ","")&amp;IF(L3373&lt;&gt;"Yes","Not reported/cleared on FATOORA; ","")&amp;IF(AND(OR(G3373="Zero-rated domestic (Box 3)",G3373="Export (Box 4)"),N3373=""),"Zero-rate/export evidence missing; ","")&amp;IF(AND(C3373="Credit Note",H3373&gt;0),"Credit note should be negative; ","")&amp;IF(AND(C3373="Simplified Tax Invoice",F3373="B2B - VAT registered"),"Simplified invoice issued to VAT-registered B2B; ",""))</f>
        <v/>
      </c>
    </row>
    <row r="3374">
      <c r="A3374" s="17" t="n"/>
      <c r="B3374" s="14" t="n"/>
      <c r="C3374" s="14" t="n"/>
      <c r="D3374" s="14" t="n"/>
      <c r="E3374" s="16" t="n"/>
      <c r="F3374" s="14" t="n"/>
      <c r="G3374" s="14" t="n"/>
      <c r="H3374" s="19" t="n"/>
      <c r="I3374" s="19" t="n"/>
      <c r="J3374" s="34">
        <f>IF(A3374="","",H3374+I3374)</f>
        <v/>
      </c>
      <c r="K3374" s="14" t="n"/>
      <c r="L3374" s="14" t="n"/>
      <c r="M3374" s="14" t="n"/>
      <c r="N3374" s="14" t="n"/>
      <c r="O3374" s="20">
        <f>IF(A3374="","",SUMPRODUCT((A3374&gt;=Setup!$C$19:$C$30)*(A3374&lt;=Setup!$D$19:$D$30)*Setup!$A$19:$A$30))</f>
        <v/>
      </c>
      <c r="P3374" s="34">
        <f>IF(A3374="","",IF(G3374="Standard 15% (Box 1)",ROUND(H3374*Setup!$B$9,2),0))</f>
        <v/>
      </c>
      <c r="Q3374" s="34">
        <f>IF(A3374="","",I3374-P3374)</f>
        <v/>
      </c>
      <c r="R3374" s="23">
        <f>IF(A3374="","",IF(O3374=0,"Outside audit periods; ","")&amp;IF(G3374="","No VAT category; ","")&amp;IF(ABS(Q3374)&gt;Setup!$B$10,"VAT ≠ 15% × net; ","")&amp;IF(AND(F3374="B2B - VAT registered",NOT(AND(LEN(E3374)=15,LEFT(E3374,1)="3",RIGHT(E3374,1)="3",ISNUMBER(--E3374)))),"Invalid/missing customer VAT no; ","")&amp;IF(L3374&lt;&gt;"Yes","Not reported/cleared on FATOORA; ","")&amp;IF(AND(OR(G3374="Zero-rated domestic (Box 3)",G3374="Export (Box 4)"),N3374=""),"Zero-rate/export evidence missing; ","")&amp;IF(AND(C3374="Credit Note",H3374&gt;0),"Credit note should be negative; ","")&amp;IF(AND(C3374="Simplified Tax Invoice",F3374="B2B - VAT registered"),"Simplified invoice issued to VAT-registered B2B; ",""))</f>
        <v/>
      </c>
    </row>
    <row r="3375">
      <c r="A3375" s="17" t="n"/>
      <c r="B3375" s="14" t="n"/>
      <c r="C3375" s="14" t="n"/>
      <c r="D3375" s="14" t="n"/>
      <c r="E3375" s="16" t="n"/>
      <c r="F3375" s="14" t="n"/>
      <c r="G3375" s="14" t="n"/>
      <c r="H3375" s="19" t="n"/>
      <c r="I3375" s="19" t="n"/>
      <c r="J3375" s="34">
        <f>IF(A3375="","",H3375+I3375)</f>
        <v/>
      </c>
      <c r="K3375" s="14" t="n"/>
      <c r="L3375" s="14" t="n"/>
      <c r="M3375" s="14" t="n"/>
      <c r="N3375" s="14" t="n"/>
      <c r="O3375" s="20">
        <f>IF(A3375="","",SUMPRODUCT((A3375&gt;=Setup!$C$19:$C$30)*(A3375&lt;=Setup!$D$19:$D$30)*Setup!$A$19:$A$30))</f>
        <v/>
      </c>
      <c r="P3375" s="34">
        <f>IF(A3375="","",IF(G3375="Standard 15% (Box 1)",ROUND(H3375*Setup!$B$9,2),0))</f>
        <v/>
      </c>
      <c r="Q3375" s="34">
        <f>IF(A3375="","",I3375-P3375)</f>
        <v/>
      </c>
      <c r="R3375" s="23">
        <f>IF(A3375="","",IF(O3375=0,"Outside audit periods; ","")&amp;IF(G3375="","No VAT category; ","")&amp;IF(ABS(Q3375)&gt;Setup!$B$10,"VAT ≠ 15% × net; ","")&amp;IF(AND(F3375="B2B - VAT registered",NOT(AND(LEN(E3375)=15,LEFT(E3375,1)="3",RIGHT(E3375,1)="3",ISNUMBER(--E3375)))),"Invalid/missing customer VAT no; ","")&amp;IF(L3375&lt;&gt;"Yes","Not reported/cleared on FATOORA; ","")&amp;IF(AND(OR(G3375="Zero-rated domestic (Box 3)",G3375="Export (Box 4)"),N3375=""),"Zero-rate/export evidence missing; ","")&amp;IF(AND(C3375="Credit Note",H3375&gt;0),"Credit note should be negative; ","")&amp;IF(AND(C3375="Simplified Tax Invoice",F3375="B2B - VAT registered"),"Simplified invoice issued to VAT-registered B2B; ",""))</f>
        <v/>
      </c>
    </row>
    <row r="3376">
      <c r="A3376" s="17" t="n"/>
      <c r="B3376" s="14" t="n"/>
      <c r="C3376" s="14" t="n"/>
      <c r="D3376" s="14" t="n"/>
      <c r="E3376" s="16" t="n"/>
      <c r="F3376" s="14" t="n"/>
      <c r="G3376" s="14" t="n"/>
      <c r="H3376" s="19" t="n"/>
      <c r="I3376" s="19" t="n"/>
      <c r="J3376" s="34">
        <f>IF(A3376="","",H3376+I3376)</f>
        <v/>
      </c>
      <c r="K3376" s="14" t="n"/>
      <c r="L3376" s="14" t="n"/>
      <c r="M3376" s="14" t="n"/>
      <c r="N3376" s="14" t="n"/>
      <c r="O3376" s="20">
        <f>IF(A3376="","",SUMPRODUCT((A3376&gt;=Setup!$C$19:$C$30)*(A3376&lt;=Setup!$D$19:$D$30)*Setup!$A$19:$A$30))</f>
        <v/>
      </c>
      <c r="P3376" s="34">
        <f>IF(A3376="","",IF(G3376="Standard 15% (Box 1)",ROUND(H3376*Setup!$B$9,2),0))</f>
        <v/>
      </c>
      <c r="Q3376" s="34">
        <f>IF(A3376="","",I3376-P3376)</f>
        <v/>
      </c>
      <c r="R3376" s="23">
        <f>IF(A3376="","",IF(O3376=0,"Outside audit periods; ","")&amp;IF(G3376="","No VAT category; ","")&amp;IF(ABS(Q3376)&gt;Setup!$B$10,"VAT ≠ 15% × net; ","")&amp;IF(AND(F3376="B2B - VAT registered",NOT(AND(LEN(E3376)=15,LEFT(E3376,1)="3",RIGHT(E3376,1)="3",ISNUMBER(--E3376)))),"Invalid/missing customer VAT no; ","")&amp;IF(L3376&lt;&gt;"Yes","Not reported/cleared on FATOORA; ","")&amp;IF(AND(OR(G3376="Zero-rated domestic (Box 3)",G3376="Export (Box 4)"),N3376=""),"Zero-rate/export evidence missing; ","")&amp;IF(AND(C3376="Credit Note",H3376&gt;0),"Credit note should be negative; ","")&amp;IF(AND(C3376="Simplified Tax Invoice",F3376="B2B - VAT registered"),"Simplified invoice issued to VAT-registered B2B; ",""))</f>
        <v/>
      </c>
    </row>
    <row r="3377">
      <c r="A3377" s="17" t="n"/>
      <c r="B3377" s="14" t="n"/>
      <c r="C3377" s="14" t="n"/>
      <c r="D3377" s="14" t="n"/>
      <c r="E3377" s="16" t="n"/>
      <c r="F3377" s="14" t="n"/>
      <c r="G3377" s="14" t="n"/>
      <c r="H3377" s="19" t="n"/>
      <c r="I3377" s="19" t="n"/>
      <c r="J3377" s="34">
        <f>IF(A3377="","",H3377+I3377)</f>
        <v/>
      </c>
      <c r="K3377" s="14" t="n"/>
      <c r="L3377" s="14" t="n"/>
      <c r="M3377" s="14" t="n"/>
      <c r="N3377" s="14" t="n"/>
      <c r="O3377" s="20">
        <f>IF(A3377="","",SUMPRODUCT((A3377&gt;=Setup!$C$19:$C$30)*(A3377&lt;=Setup!$D$19:$D$30)*Setup!$A$19:$A$30))</f>
        <v/>
      </c>
      <c r="P3377" s="34">
        <f>IF(A3377="","",IF(G3377="Standard 15% (Box 1)",ROUND(H3377*Setup!$B$9,2),0))</f>
        <v/>
      </c>
      <c r="Q3377" s="34">
        <f>IF(A3377="","",I3377-P3377)</f>
        <v/>
      </c>
      <c r="R3377" s="23">
        <f>IF(A3377="","",IF(O3377=0,"Outside audit periods; ","")&amp;IF(G3377="","No VAT category; ","")&amp;IF(ABS(Q3377)&gt;Setup!$B$10,"VAT ≠ 15% × net; ","")&amp;IF(AND(F3377="B2B - VAT registered",NOT(AND(LEN(E3377)=15,LEFT(E3377,1)="3",RIGHT(E3377,1)="3",ISNUMBER(--E3377)))),"Invalid/missing customer VAT no; ","")&amp;IF(L3377&lt;&gt;"Yes","Not reported/cleared on FATOORA; ","")&amp;IF(AND(OR(G3377="Zero-rated domestic (Box 3)",G3377="Export (Box 4)"),N3377=""),"Zero-rate/export evidence missing; ","")&amp;IF(AND(C3377="Credit Note",H3377&gt;0),"Credit note should be negative; ","")&amp;IF(AND(C3377="Simplified Tax Invoice",F3377="B2B - VAT registered"),"Simplified invoice issued to VAT-registered B2B; ",""))</f>
        <v/>
      </c>
    </row>
    <row r="3378">
      <c r="A3378" s="17" t="n"/>
      <c r="B3378" s="14" t="n"/>
      <c r="C3378" s="14" t="n"/>
      <c r="D3378" s="14" t="n"/>
      <c r="E3378" s="16" t="n"/>
      <c r="F3378" s="14" t="n"/>
      <c r="G3378" s="14" t="n"/>
      <c r="H3378" s="19" t="n"/>
      <c r="I3378" s="19" t="n"/>
      <c r="J3378" s="34">
        <f>IF(A3378="","",H3378+I3378)</f>
        <v/>
      </c>
      <c r="K3378" s="14" t="n"/>
      <c r="L3378" s="14" t="n"/>
      <c r="M3378" s="14" t="n"/>
      <c r="N3378" s="14" t="n"/>
      <c r="O3378" s="20">
        <f>IF(A3378="","",SUMPRODUCT((A3378&gt;=Setup!$C$19:$C$30)*(A3378&lt;=Setup!$D$19:$D$30)*Setup!$A$19:$A$30))</f>
        <v/>
      </c>
      <c r="P3378" s="34">
        <f>IF(A3378="","",IF(G3378="Standard 15% (Box 1)",ROUND(H3378*Setup!$B$9,2),0))</f>
        <v/>
      </c>
      <c r="Q3378" s="34">
        <f>IF(A3378="","",I3378-P3378)</f>
        <v/>
      </c>
      <c r="R3378" s="23">
        <f>IF(A3378="","",IF(O3378=0,"Outside audit periods; ","")&amp;IF(G3378="","No VAT category; ","")&amp;IF(ABS(Q3378)&gt;Setup!$B$10,"VAT ≠ 15% × net; ","")&amp;IF(AND(F3378="B2B - VAT registered",NOT(AND(LEN(E3378)=15,LEFT(E3378,1)="3",RIGHT(E3378,1)="3",ISNUMBER(--E3378)))),"Invalid/missing customer VAT no; ","")&amp;IF(L3378&lt;&gt;"Yes","Not reported/cleared on FATOORA; ","")&amp;IF(AND(OR(G3378="Zero-rated domestic (Box 3)",G3378="Export (Box 4)"),N3378=""),"Zero-rate/export evidence missing; ","")&amp;IF(AND(C3378="Credit Note",H3378&gt;0),"Credit note should be negative; ","")&amp;IF(AND(C3378="Simplified Tax Invoice",F3378="B2B - VAT registered"),"Simplified invoice issued to VAT-registered B2B; ",""))</f>
        <v/>
      </c>
    </row>
    <row r="3379">
      <c r="A3379" s="17" t="n"/>
      <c r="B3379" s="14" t="n"/>
      <c r="C3379" s="14" t="n"/>
      <c r="D3379" s="14" t="n"/>
      <c r="E3379" s="16" t="n"/>
      <c r="F3379" s="14" t="n"/>
      <c r="G3379" s="14" t="n"/>
      <c r="H3379" s="19" t="n"/>
      <c r="I3379" s="19" t="n"/>
      <c r="J3379" s="34">
        <f>IF(A3379="","",H3379+I3379)</f>
        <v/>
      </c>
      <c r="K3379" s="14" t="n"/>
      <c r="L3379" s="14" t="n"/>
      <c r="M3379" s="14" t="n"/>
      <c r="N3379" s="14" t="n"/>
      <c r="O3379" s="20">
        <f>IF(A3379="","",SUMPRODUCT((A3379&gt;=Setup!$C$19:$C$30)*(A3379&lt;=Setup!$D$19:$D$30)*Setup!$A$19:$A$30))</f>
        <v/>
      </c>
      <c r="P3379" s="34">
        <f>IF(A3379="","",IF(G3379="Standard 15% (Box 1)",ROUND(H3379*Setup!$B$9,2),0))</f>
        <v/>
      </c>
      <c r="Q3379" s="34">
        <f>IF(A3379="","",I3379-P3379)</f>
        <v/>
      </c>
      <c r="R3379" s="23">
        <f>IF(A3379="","",IF(O3379=0,"Outside audit periods; ","")&amp;IF(G3379="","No VAT category; ","")&amp;IF(ABS(Q3379)&gt;Setup!$B$10,"VAT ≠ 15% × net; ","")&amp;IF(AND(F3379="B2B - VAT registered",NOT(AND(LEN(E3379)=15,LEFT(E3379,1)="3",RIGHT(E3379,1)="3",ISNUMBER(--E3379)))),"Invalid/missing customer VAT no; ","")&amp;IF(L3379&lt;&gt;"Yes","Not reported/cleared on FATOORA; ","")&amp;IF(AND(OR(G3379="Zero-rated domestic (Box 3)",G3379="Export (Box 4)"),N3379=""),"Zero-rate/export evidence missing; ","")&amp;IF(AND(C3379="Credit Note",H3379&gt;0),"Credit note should be negative; ","")&amp;IF(AND(C3379="Simplified Tax Invoice",F3379="B2B - VAT registered"),"Simplified invoice issued to VAT-registered B2B; ",""))</f>
        <v/>
      </c>
    </row>
    <row r="3380">
      <c r="A3380" s="17" t="n"/>
      <c r="B3380" s="14" t="n"/>
      <c r="C3380" s="14" t="n"/>
      <c r="D3380" s="14" t="n"/>
      <c r="E3380" s="16" t="n"/>
      <c r="F3380" s="14" t="n"/>
      <c r="G3380" s="14" t="n"/>
      <c r="H3380" s="19" t="n"/>
      <c r="I3380" s="19" t="n"/>
      <c r="J3380" s="34">
        <f>IF(A3380="","",H3380+I3380)</f>
        <v/>
      </c>
      <c r="K3380" s="14" t="n"/>
      <c r="L3380" s="14" t="n"/>
      <c r="M3380" s="14" t="n"/>
      <c r="N3380" s="14" t="n"/>
      <c r="O3380" s="20">
        <f>IF(A3380="","",SUMPRODUCT((A3380&gt;=Setup!$C$19:$C$30)*(A3380&lt;=Setup!$D$19:$D$30)*Setup!$A$19:$A$30))</f>
        <v/>
      </c>
      <c r="P3380" s="34">
        <f>IF(A3380="","",IF(G3380="Standard 15% (Box 1)",ROUND(H3380*Setup!$B$9,2),0))</f>
        <v/>
      </c>
      <c r="Q3380" s="34">
        <f>IF(A3380="","",I3380-P3380)</f>
        <v/>
      </c>
      <c r="R3380" s="23">
        <f>IF(A3380="","",IF(O3380=0,"Outside audit periods; ","")&amp;IF(G3380="","No VAT category; ","")&amp;IF(ABS(Q3380)&gt;Setup!$B$10,"VAT ≠ 15% × net; ","")&amp;IF(AND(F3380="B2B - VAT registered",NOT(AND(LEN(E3380)=15,LEFT(E3380,1)="3",RIGHT(E3380,1)="3",ISNUMBER(--E3380)))),"Invalid/missing customer VAT no; ","")&amp;IF(L3380&lt;&gt;"Yes","Not reported/cleared on FATOORA; ","")&amp;IF(AND(OR(G3380="Zero-rated domestic (Box 3)",G3380="Export (Box 4)"),N3380=""),"Zero-rate/export evidence missing; ","")&amp;IF(AND(C3380="Credit Note",H3380&gt;0),"Credit note should be negative; ","")&amp;IF(AND(C3380="Simplified Tax Invoice",F3380="B2B - VAT registered"),"Simplified invoice issued to VAT-registered B2B; ",""))</f>
        <v/>
      </c>
    </row>
    <row r="3381">
      <c r="A3381" s="17" t="n"/>
      <c r="B3381" s="14" t="n"/>
      <c r="C3381" s="14" t="n"/>
      <c r="D3381" s="14" t="n"/>
      <c r="E3381" s="16" t="n"/>
      <c r="F3381" s="14" t="n"/>
      <c r="G3381" s="14" t="n"/>
      <c r="H3381" s="19" t="n"/>
      <c r="I3381" s="19" t="n"/>
      <c r="J3381" s="34">
        <f>IF(A3381="","",H3381+I3381)</f>
        <v/>
      </c>
      <c r="K3381" s="14" t="n"/>
      <c r="L3381" s="14" t="n"/>
      <c r="M3381" s="14" t="n"/>
      <c r="N3381" s="14" t="n"/>
      <c r="O3381" s="20">
        <f>IF(A3381="","",SUMPRODUCT((A3381&gt;=Setup!$C$19:$C$30)*(A3381&lt;=Setup!$D$19:$D$30)*Setup!$A$19:$A$30))</f>
        <v/>
      </c>
      <c r="P3381" s="34">
        <f>IF(A3381="","",IF(G3381="Standard 15% (Box 1)",ROUND(H3381*Setup!$B$9,2),0))</f>
        <v/>
      </c>
      <c r="Q3381" s="34">
        <f>IF(A3381="","",I3381-P3381)</f>
        <v/>
      </c>
      <c r="R3381" s="23">
        <f>IF(A3381="","",IF(O3381=0,"Outside audit periods; ","")&amp;IF(G3381="","No VAT category; ","")&amp;IF(ABS(Q3381)&gt;Setup!$B$10,"VAT ≠ 15% × net; ","")&amp;IF(AND(F3381="B2B - VAT registered",NOT(AND(LEN(E3381)=15,LEFT(E3381,1)="3",RIGHT(E3381,1)="3",ISNUMBER(--E3381)))),"Invalid/missing customer VAT no; ","")&amp;IF(L3381&lt;&gt;"Yes","Not reported/cleared on FATOORA; ","")&amp;IF(AND(OR(G3381="Zero-rated domestic (Box 3)",G3381="Export (Box 4)"),N3381=""),"Zero-rate/export evidence missing; ","")&amp;IF(AND(C3381="Credit Note",H3381&gt;0),"Credit note should be negative; ","")&amp;IF(AND(C3381="Simplified Tax Invoice",F3381="B2B - VAT registered"),"Simplified invoice issued to VAT-registered B2B; ",""))</f>
        <v/>
      </c>
    </row>
    <row r="3382">
      <c r="A3382" s="17" t="n"/>
      <c r="B3382" s="14" t="n"/>
      <c r="C3382" s="14" t="n"/>
      <c r="D3382" s="14" t="n"/>
      <c r="E3382" s="16" t="n"/>
      <c r="F3382" s="14" t="n"/>
      <c r="G3382" s="14" t="n"/>
      <c r="H3382" s="19" t="n"/>
      <c r="I3382" s="19" t="n"/>
      <c r="J3382" s="34">
        <f>IF(A3382="","",H3382+I3382)</f>
        <v/>
      </c>
      <c r="K3382" s="14" t="n"/>
      <c r="L3382" s="14" t="n"/>
      <c r="M3382" s="14" t="n"/>
      <c r="N3382" s="14" t="n"/>
      <c r="O3382" s="20">
        <f>IF(A3382="","",SUMPRODUCT((A3382&gt;=Setup!$C$19:$C$30)*(A3382&lt;=Setup!$D$19:$D$30)*Setup!$A$19:$A$30))</f>
        <v/>
      </c>
      <c r="P3382" s="34">
        <f>IF(A3382="","",IF(G3382="Standard 15% (Box 1)",ROUND(H3382*Setup!$B$9,2),0))</f>
        <v/>
      </c>
      <c r="Q3382" s="34">
        <f>IF(A3382="","",I3382-P3382)</f>
        <v/>
      </c>
      <c r="R3382" s="23">
        <f>IF(A3382="","",IF(O3382=0,"Outside audit periods; ","")&amp;IF(G3382="","No VAT category; ","")&amp;IF(ABS(Q3382)&gt;Setup!$B$10,"VAT ≠ 15% × net; ","")&amp;IF(AND(F3382="B2B - VAT registered",NOT(AND(LEN(E3382)=15,LEFT(E3382,1)="3",RIGHT(E3382,1)="3",ISNUMBER(--E3382)))),"Invalid/missing customer VAT no; ","")&amp;IF(L3382&lt;&gt;"Yes","Not reported/cleared on FATOORA; ","")&amp;IF(AND(OR(G3382="Zero-rated domestic (Box 3)",G3382="Export (Box 4)"),N3382=""),"Zero-rate/export evidence missing; ","")&amp;IF(AND(C3382="Credit Note",H3382&gt;0),"Credit note should be negative; ","")&amp;IF(AND(C3382="Simplified Tax Invoice",F3382="B2B - VAT registered"),"Simplified invoice issued to VAT-registered B2B; ",""))</f>
        <v/>
      </c>
    </row>
    <row r="3383">
      <c r="A3383" s="17" t="n"/>
      <c r="B3383" s="14" t="n"/>
      <c r="C3383" s="14" t="n"/>
      <c r="D3383" s="14" t="n"/>
      <c r="E3383" s="16" t="n"/>
      <c r="F3383" s="14" t="n"/>
      <c r="G3383" s="14" t="n"/>
      <c r="H3383" s="19" t="n"/>
      <c r="I3383" s="19" t="n"/>
      <c r="J3383" s="34">
        <f>IF(A3383="","",H3383+I3383)</f>
        <v/>
      </c>
      <c r="K3383" s="14" t="n"/>
      <c r="L3383" s="14" t="n"/>
      <c r="M3383" s="14" t="n"/>
      <c r="N3383" s="14" t="n"/>
      <c r="O3383" s="20">
        <f>IF(A3383="","",SUMPRODUCT((A3383&gt;=Setup!$C$19:$C$30)*(A3383&lt;=Setup!$D$19:$D$30)*Setup!$A$19:$A$30))</f>
        <v/>
      </c>
      <c r="P3383" s="34">
        <f>IF(A3383="","",IF(G3383="Standard 15% (Box 1)",ROUND(H3383*Setup!$B$9,2),0))</f>
        <v/>
      </c>
      <c r="Q3383" s="34">
        <f>IF(A3383="","",I3383-P3383)</f>
        <v/>
      </c>
      <c r="R3383" s="23">
        <f>IF(A3383="","",IF(O3383=0,"Outside audit periods; ","")&amp;IF(G3383="","No VAT category; ","")&amp;IF(ABS(Q3383)&gt;Setup!$B$10,"VAT ≠ 15% × net; ","")&amp;IF(AND(F3383="B2B - VAT registered",NOT(AND(LEN(E3383)=15,LEFT(E3383,1)="3",RIGHT(E3383,1)="3",ISNUMBER(--E3383)))),"Invalid/missing customer VAT no; ","")&amp;IF(L3383&lt;&gt;"Yes","Not reported/cleared on FATOORA; ","")&amp;IF(AND(OR(G3383="Zero-rated domestic (Box 3)",G3383="Export (Box 4)"),N3383=""),"Zero-rate/export evidence missing; ","")&amp;IF(AND(C3383="Credit Note",H3383&gt;0),"Credit note should be negative; ","")&amp;IF(AND(C3383="Simplified Tax Invoice",F3383="B2B - VAT registered"),"Simplified invoice issued to VAT-registered B2B; ",""))</f>
        <v/>
      </c>
    </row>
    <row r="3384">
      <c r="A3384" s="17" t="n"/>
      <c r="B3384" s="14" t="n"/>
      <c r="C3384" s="14" t="n"/>
      <c r="D3384" s="14" t="n"/>
      <c r="E3384" s="16" t="n"/>
      <c r="F3384" s="14" t="n"/>
      <c r="G3384" s="14" t="n"/>
      <c r="H3384" s="19" t="n"/>
      <c r="I3384" s="19" t="n"/>
      <c r="J3384" s="34">
        <f>IF(A3384="","",H3384+I3384)</f>
        <v/>
      </c>
      <c r="K3384" s="14" t="n"/>
      <c r="L3384" s="14" t="n"/>
      <c r="M3384" s="14" t="n"/>
      <c r="N3384" s="14" t="n"/>
      <c r="O3384" s="20">
        <f>IF(A3384="","",SUMPRODUCT((A3384&gt;=Setup!$C$19:$C$30)*(A3384&lt;=Setup!$D$19:$D$30)*Setup!$A$19:$A$30))</f>
        <v/>
      </c>
      <c r="P3384" s="34">
        <f>IF(A3384="","",IF(G3384="Standard 15% (Box 1)",ROUND(H3384*Setup!$B$9,2),0))</f>
        <v/>
      </c>
      <c r="Q3384" s="34">
        <f>IF(A3384="","",I3384-P3384)</f>
        <v/>
      </c>
      <c r="R3384" s="23">
        <f>IF(A3384="","",IF(O3384=0,"Outside audit periods; ","")&amp;IF(G3384="","No VAT category; ","")&amp;IF(ABS(Q3384)&gt;Setup!$B$10,"VAT ≠ 15% × net; ","")&amp;IF(AND(F3384="B2B - VAT registered",NOT(AND(LEN(E3384)=15,LEFT(E3384,1)="3",RIGHT(E3384,1)="3",ISNUMBER(--E3384)))),"Invalid/missing customer VAT no; ","")&amp;IF(L3384&lt;&gt;"Yes","Not reported/cleared on FATOORA; ","")&amp;IF(AND(OR(G3384="Zero-rated domestic (Box 3)",G3384="Export (Box 4)"),N3384=""),"Zero-rate/export evidence missing; ","")&amp;IF(AND(C3384="Credit Note",H3384&gt;0),"Credit note should be negative; ","")&amp;IF(AND(C3384="Simplified Tax Invoice",F3384="B2B - VAT registered"),"Simplified invoice issued to VAT-registered B2B; ",""))</f>
        <v/>
      </c>
    </row>
    <row r="3385">
      <c r="A3385" s="17" t="n"/>
      <c r="B3385" s="14" t="n"/>
      <c r="C3385" s="14" t="n"/>
      <c r="D3385" s="14" t="n"/>
      <c r="E3385" s="16" t="n"/>
      <c r="F3385" s="14" t="n"/>
      <c r="G3385" s="14" t="n"/>
      <c r="H3385" s="19" t="n"/>
      <c r="I3385" s="19" t="n"/>
      <c r="J3385" s="34">
        <f>IF(A3385="","",H3385+I3385)</f>
        <v/>
      </c>
      <c r="K3385" s="14" t="n"/>
      <c r="L3385" s="14" t="n"/>
      <c r="M3385" s="14" t="n"/>
      <c r="N3385" s="14" t="n"/>
      <c r="O3385" s="20">
        <f>IF(A3385="","",SUMPRODUCT((A3385&gt;=Setup!$C$19:$C$30)*(A3385&lt;=Setup!$D$19:$D$30)*Setup!$A$19:$A$30))</f>
        <v/>
      </c>
      <c r="P3385" s="34">
        <f>IF(A3385="","",IF(G3385="Standard 15% (Box 1)",ROUND(H3385*Setup!$B$9,2),0))</f>
        <v/>
      </c>
      <c r="Q3385" s="34">
        <f>IF(A3385="","",I3385-P3385)</f>
        <v/>
      </c>
      <c r="R3385" s="23">
        <f>IF(A3385="","",IF(O3385=0,"Outside audit periods; ","")&amp;IF(G3385="","No VAT category; ","")&amp;IF(ABS(Q3385)&gt;Setup!$B$10,"VAT ≠ 15% × net; ","")&amp;IF(AND(F3385="B2B - VAT registered",NOT(AND(LEN(E3385)=15,LEFT(E3385,1)="3",RIGHT(E3385,1)="3",ISNUMBER(--E3385)))),"Invalid/missing customer VAT no; ","")&amp;IF(L3385&lt;&gt;"Yes","Not reported/cleared on FATOORA; ","")&amp;IF(AND(OR(G3385="Zero-rated domestic (Box 3)",G3385="Export (Box 4)"),N3385=""),"Zero-rate/export evidence missing; ","")&amp;IF(AND(C3385="Credit Note",H3385&gt;0),"Credit note should be negative; ","")&amp;IF(AND(C3385="Simplified Tax Invoice",F3385="B2B - VAT registered"),"Simplified invoice issued to VAT-registered B2B; ",""))</f>
        <v/>
      </c>
    </row>
    <row r="3386">
      <c r="A3386" s="17" t="n"/>
      <c r="B3386" s="14" t="n"/>
      <c r="C3386" s="14" t="n"/>
      <c r="D3386" s="14" t="n"/>
      <c r="E3386" s="16" t="n"/>
      <c r="F3386" s="14" t="n"/>
      <c r="G3386" s="14" t="n"/>
      <c r="H3386" s="19" t="n"/>
      <c r="I3386" s="19" t="n"/>
      <c r="J3386" s="34">
        <f>IF(A3386="","",H3386+I3386)</f>
        <v/>
      </c>
      <c r="K3386" s="14" t="n"/>
      <c r="L3386" s="14" t="n"/>
      <c r="M3386" s="14" t="n"/>
      <c r="N3386" s="14" t="n"/>
      <c r="O3386" s="20">
        <f>IF(A3386="","",SUMPRODUCT((A3386&gt;=Setup!$C$19:$C$30)*(A3386&lt;=Setup!$D$19:$D$30)*Setup!$A$19:$A$30))</f>
        <v/>
      </c>
      <c r="P3386" s="34">
        <f>IF(A3386="","",IF(G3386="Standard 15% (Box 1)",ROUND(H3386*Setup!$B$9,2),0))</f>
        <v/>
      </c>
      <c r="Q3386" s="34">
        <f>IF(A3386="","",I3386-P3386)</f>
        <v/>
      </c>
      <c r="R3386" s="23">
        <f>IF(A3386="","",IF(O3386=0,"Outside audit periods; ","")&amp;IF(G3386="","No VAT category; ","")&amp;IF(ABS(Q3386)&gt;Setup!$B$10,"VAT ≠ 15% × net; ","")&amp;IF(AND(F3386="B2B - VAT registered",NOT(AND(LEN(E3386)=15,LEFT(E3386,1)="3",RIGHT(E3386,1)="3",ISNUMBER(--E3386)))),"Invalid/missing customer VAT no; ","")&amp;IF(L3386&lt;&gt;"Yes","Not reported/cleared on FATOORA; ","")&amp;IF(AND(OR(G3386="Zero-rated domestic (Box 3)",G3386="Export (Box 4)"),N3386=""),"Zero-rate/export evidence missing; ","")&amp;IF(AND(C3386="Credit Note",H3386&gt;0),"Credit note should be negative; ","")&amp;IF(AND(C3386="Simplified Tax Invoice",F3386="B2B - VAT registered"),"Simplified invoice issued to VAT-registered B2B; ",""))</f>
        <v/>
      </c>
    </row>
    <row r="3387">
      <c r="A3387" s="17" t="n"/>
      <c r="B3387" s="14" t="n"/>
      <c r="C3387" s="14" t="n"/>
      <c r="D3387" s="14" t="n"/>
      <c r="E3387" s="16" t="n"/>
      <c r="F3387" s="14" t="n"/>
      <c r="G3387" s="14" t="n"/>
      <c r="H3387" s="19" t="n"/>
      <c r="I3387" s="19" t="n"/>
      <c r="J3387" s="34">
        <f>IF(A3387="","",H3387+I3387)</f>
        <v/>
      </c>
      <c r="K3387" s="14" t="n"/>
      <c r="L3387" s="14" t="n"/>
      <c r="M3387" s="14" t="n"/>
      <c r="N3387" s="14" t="n"/>
      <c r="O3387" s="20">
        <f>IF(A3387="","",SUMPRODUCT((A3387&gt;=Setup!$C$19:$C$30)*(A3387&lt;=Setup!$D$19:$D$30)*Setup!$A$19:$A$30))</f>
        <v/>
      </c>
      <c r="P3387" s="34">
        <f>IF(A3387="","",IF(G3387="Standard 15% (Box 1)",ROUND(H3387*Setup!$B$9,2),0))</f>
        <v/>
      </c>
      <c r="Q3387" s="34">
        <f>IF(A3387="","",I3387-P3387)</f>
        <v/>
      </c>
      <c r="R3387" s="23">
        <f>IF(A3387="","",IF(O3387=0,"Outside audit periods; ","")&amp;IF(G3387="","No VAT category; ","")&amp;IF(ABS(Q3387)&gt;Setup!$B$10,"VAT ≠ 15% × net; ","")&amp;IF(AND(F3387="B2B - VAT registered",NOT(AND(LEN(E3387)=15,LEFT(E3387,1)="3",RIGHT(E3387,1)="3",ISNUMBER(--E3387)))),"Invalid/missing customer VAT no; ","")&amp;IF(L3387&lt;&gt;"Yes","Not reported/cleared on FATOORA; ","")&amp;IF(AND(OR(G3387="Zero-rated domestic (Box 3)",G3387="Export (Box 4)"),N3387=""),"Zero-rate/export evidence missing; ","")&amp;IF(AND(C3387="Credit Note",H3387&gt;0),"Credit note should be negative; ","")&amp;IF(AND(C3387="Simplified Tax Invoice",F3387="B2B - VAT registered"),"Simplified invoice issued to VAT-registered B2B; ",""))</f>
        <v/>
      </c>
    </row>
    <row r="3388">
      <c r="A3388" s="17" t="n"/>
      <c r="B3388" s="14" t="n"/>
      <c r="C3388" s="14" t="n"/>
      <c r="D3388" s="14" t="n"/>
      <c r="E3388" s="16" t="n"/>
      <c r="F3388" s="14" t="n"/>
      <c r="G3388" s="14" t="n"/>
      <c r="H3388" s="19" t="n"/>
      <c r="I3388" s="19" t="n"/>
      <c r="J3388" s="34">
        <f>IF(A3388="","",H3388+I3388)</f>
        <v/>
      </c>
      <c r="K3388" s="14" t="n"/>
      <c r="L3388" s="14" t="n"/>
      <c r="M3388" s="14" t="n"/>
      <c r="N3388" s="14" t="n"/>
      <c r="O3388" s="20">
        <f>IF(A3388="","",SUMPRODUCT((A3388&gt;=Setup!$C$19:$C$30)*(A3388&lt;=Setup!$D$19:$D$30)*Setup!$A$19:$A$30))</f>
        <v/>
      </c>
      <c r="P3388" s="34">
        <f>IF(A3388="","",IF(G3388="Standard 15% (Box 1)",ROUND(H3388*Setup!$B$9,2),0))</f>
        <v/>
      </c>
      <c r="Q3388" s="34">
        <f>IF(A3388="","",I3388-P3388)</f>
        <v/>
      </c>
      <c r="R3388" s="23">
        <f>IF(A3388="","",IF(O3388=0,"Outside audit periods; ","")&amp;IF(G3388="","No VAT category; ","")&amp;IF(ABS(Q3388)&gt;Setup!$B$10,"VAT ≠ 15% × net; ","")&amp;IF(AND(F3388="B2B - VAT registered",NOT(AND(LEN(E3388)=15,LEFT(E3388,1)="3",RIGHT(E3388,1)="3",ISNUMBER(--E3388)))),"Invalid/missing customer VAT no; ","")&amp;IF(L3388&lt;&gt;"Yes","Not reported/cleared on FATOORA; ","")&amp;IF(AND(OR(G3388="Zero-rated domestic (Box 3)",G3388="Export (Box 4)"),N3388=""),"Zero-rate/export evidence missing; ","")&amp;IF(AND(C3388="Credit Note",H3388&gt;0),"Credit note should be negative; ","")&amp;IF(AND(C3388="Simplified Tax Invoice",F3388="B2B - VAT registered"),"Simplified invoice issued to VAT-registered B2B; ",""))</f>
        <v/>
      </c>
    </row>
    <row r="3389">
      <c r="A3389" s="17" t="n"/>
      <c r="B3389" s="14" t="n"/>
      <c r="C3389" s="14" t="n"/>
      <c r="D3389" s="14" t="n"/>
      <c r="E3389" s="16" t="n"/>
      <c r="F3389" s="14" t="n"/>
      <c r="G3389" s="14" t="n"/>
      <c r="H3389" s="19" t="n"/>
      <c r="I3389" s="19" t="n"/>
      <c r="J3389" s="34">
        <f>IF(A3389="","",H3389+I3389)</f>
        <v/>
      </c>
      <c r="K3389" s="14" t="n"/>
      <c r="L3389" s="14" t="n"/>
      <c r="M3389" s="14" t="n"/>
      <c r="N3389" s="14" t="n"/>
      <c r="O3389" s="20">
        <f>IF(A3389="","",SUMPRODUCT((A3389&gt;=Setup!$C$19:$C$30)*(A3389&lt;=Setup!$D$19:$D$30)*Setup!$A$19:$A$30))</f>
        <v/>
      </c>
      <c r="P3389" s="34">
        <f>IF(A3389="","",IF(G3389="Standard 15% (Box 1)",ROUND(H3389*Setup!$B$9,2),0))</f>
        <v/>
      </c>
      <c r="Q3389" s="34">
        <f>IF(A3389="","",I3389-P3389)</f>
        <v/>
      </c>
      <c r="R3389" s="23">
        <f>IF(A3389="","",IF(O3389=0,"Outside audit periods; ","")&amp;IF(G3389="","No VAT category; ","")&amp;IF(ABS(Q3389)&gt;Setup!$B$10,"VAT ≠ 15% × net; ","")&amp;IF(AND(F3389="B2B - VAT registered",NOT(AND(LEN(E3389)=15,LEFT(E3389,1)="3",RIGHT(E3389,1)="3",ISNUMBER(--E3389)))),"Invalid/missing customer VAT no; ","")&amp;IF(L3389&lt;&gt;"Yes","Not reported/cleared on FATOORA; ","")&amp;IF(AND(OR(G3389="Zero-rated domestic (Box 3)",G3389="Export (Box 4)"),N3389=""),"Zero-rate/export evidence missing; ","")&amp;IF(AND(C3389="Credit Note",H3389&gt;0),"Credit note should be negative; ","")&amp;IF(AND(C3389="Simplified Tax Invoice",F3389="B2B - VAT registered"),"Simplified invoice issued to VAT-registered B2B; ",""))</f>
        <v/>
      </c>
    </row>
    <row r="3390">
      <c r="A3390" s="17" t="n"/>
      <c r="B3390" s="14" t="n"/>
      <c r="C3390" s="14" t="n"/>
      <c r="D3390" s="14" t="n"/>
      <c r="E3390" s="16" t="n"/>
      <c r="F3390" s="14" t="n"/>
      <c r="G3390" s="14" t="n"/>
      <c r="H3390" s="19" t="n"/>
      <c r="I3390" s="19" t="n"/>
      <c r="J3390" s="34">
        <f>IF(A3390="","",H3390+I3390)</f>
        <v/>
      </c>
      <c r="K3390" s="14" t="n"/>
      <c r="L3390" s="14" t="n"/>
      <c r="M3390" s="14" t="n"/>
      <c r="N3390" s="14" t="n"/>
      <c r="O3390" s="20">
        <f>IF(A3390="","",SUMPRODUCT((A3390&gt;=Setup!$C$19:$C$30)*(A3390&lt;=Setup!$D$19:$D$30)*Setup!$A$19:$A$30))</f>
        <v/>
      </c>
      <c r="P3390" s="34">
        <f>IF(A3390="","",IF(G3390="Standard 15% (Box 1)",ROUND(H3390*Setup!$B$9,2),0))</f>
        <v/>
      </c>
      <c r="Q3390" s="34">
        <f>IF(A3390="","",I3390-P3390)</f>
        <v/>
      </c>
      <c r="R3390" s="23">
        <f>IF(A3390="","",IF(O3390=0,"Outside audit periods; ","")&amp;IF(G3390="","No VAT category; ","")&amp;IF(ABS(Q3390)&gt;Setup!$B$10,"VAT ≠ 15% × net; ","")&amp;IF(AND(F3390="B2B - VAT registered",NOT(AND(LEN(E3390)=15,LEFT(E3390,1)="3",RIGHT(E3390,1)="3",ISNUMBER(--E3390)))),"Invalid/missing customer VAT no; ","")&amp;IF(L3390&lt;&gt;"Yes","Not reported/cleared on FATOORA; ","")&amp;IF(AND(OR(G3390="Zero-rated domestic (Box 3)",G3390="Export (Box 4)"),N3390=""),"Zero-rate/export evidence missing; ","")&amp;IF(AND(C3390="Credit Note",H3390&gt;0),"Credit note should be negative; ","")&amp;IF(AND(C3390="Simplified Tax Invoice",F3390="B2B - VAT registered"),"Simplified invoice issued to VAT-registered B2B; ",""))</f>
        <v/>
      </c>
    </row>
    <row r="3391">
      <c r="A3391" s="17" t="n"/>
      <c r="B3391" s="14" t="n"/>
      <c r="C3391" s="14" t="n"/>
      <c r="D3391" s="14" t="n"/>
      <c r="E3391" s="16" t="n"/>
      <c r="F3391" s="14" t="n"/>
      <c r="G3391" s="14" t="n"/>
      <c r="H3391" s="19" t="n"/>
      <c r="I3391" s="19" t="n"/>
      <c r="J3391" s="34">
        <f>IF(A3391="","",H3391+I3391)</f>
        <v/>
      </c>
      <c r="K3391" s="14" t="n"/>
      <c r="L3391" s="14" t="n"/>
      <c r="M3391" s="14" t="n"/>
      <c r="N3391" s="14" t="n"/>
      <c r="O3391" s="20">
        <f>IF(A3391="","",SUMPRODUCT((A3391&gt;=Setup!$C$19:$C$30)*(A3391&lt;=Setup!$D$19:$D$30)*Setup!$A$19:$A$30))</f>
        <v/>
      </c>
      <c r="P3391" s="34">
        <f>IF(A3391="","",IF(G3391="Standard 15% (Box 1)",ROUND(H3391*Setup!$B$9,2),0))</f>
        <v/>
      </c>
      <c r="Q3391" s="34">
        <f>IF(A3391="","",I3391-P3391)</f>
        <v/>
      </c>
      <c r="R3391" s="23">
        <f>IF(A3391="","",IF(O3391=0,"Outside audit periods; ","")&amp;IF(G3391="","No VAT category; ","")&amp;IF(ABS(Q3391)&gt;Setup!$B$10,"VAT ≠ 15% × net; ","")&amp;IF(AND(F3391="B2B - VAT registered",NOT(AND(LEN(E3391)=15,LEFT(E3391,1)="3",RIGHT(E3391,1)="3",ISNUMBER(--E3391)))),"Invalid/missing customer VAT no; ","")&amp;IF(L3391&lt;&gt;"Yes","Not reported/cleared on FATOORA; ","")&amp;IF(AND(OR(G3391="Zero-rated domestic (Box 3)",G3391="Export (Box 4)"),N3391=""),"Zero-rate/export evidence missing; ","")&amp;IF(AND(C3391="Credit Note",H3391&gt;0),"Credit note should be negative; ","")&amp;IF(AND(C3391="Simplified Tax Invoice",F3391="B2B - VAT registered"),"Simplified invoice issued to VAT-registered B2B; ",""))</f>
        <v/>
      </c>
    </row>
    <row r="3392">
      <c r="A3392" s="17" t="n"/>
      <c r="B3392" s="14" t="n"/>
      <c r="C3392" s="14" t="n"/>
      <c r="D3392" s="14" t="n"/>
      <c r="E3392" s="16" t="n"/>
      <c r="F3392" s="14" t="n"/>
      <c r="G3392" s="14" t="n"/>
      <c r="H3392" s="19" t="n"/>
      <c r="I3392" s="19" t="n"/>
      <c r="J3392" s="34">
        <f>IF(A3392="","",H3392+I3392)</f>
        <v/>
      </c>
      <c r="K3392" s="14" t="n"/>
      <c r="L3392" s="14" t="n"/>
      <c r="M3392" s="14" t="n"/>
      <c r="N3392" s="14" t="n"/>
      <c r="O3392" s="20">
        <f>IF(A3392="","",SUMPRODUCT((A3392&gt;=Setup!$C$19:$C$30)*(A3392&lt;=Setup!$D$19:$D$30)*Setup!$A$19:$A$30))</f>
        <v/>
      </c>
      <c r="P3392" s="34">
        <f>IF(A3392="","",IF(G3392="Standard 15% (Box 1)",ROUND(H3392*Setup!$B$9,2),0))</f>
        <v/>
      </c>
      <c r="Q3392" s="34">
        <f>IF(A3392="","",I3392-P3392)</f>
        <v/>
      </c>
      <c r="R3392" s="23">
        <f>IF(A3392="","",IF(O3392=0,"Outside audit periods; ","")&amp;IF(G3392="","No VAT category; ","")&amp;IF(ABS(Q3392)&gt;Setup!$B$10,"VAT ≠ 15% × net; ","")&amp;IF(AND(F3392="B2B - VAT registered",NOT(AND(LEN(E3392)=15,LEFT(E3392,1)="3",RIGHT(E3392,1)="3",ISNUMBER(--E3392)))),"Invalid/missing customer VAT no; ","")&amp;IF(L3392&lt;&gt;"Yes","Not reported/cleared on FATOORA; ","")&amp;IF(AND(OR(G3392="Zero-rated domestic (Box 3)",G3392="Export (Box 4)"),N3392=""),"Zero-rate/export evidence missing; ","")&amp;IF(AND(C3392="Credit Note",H3392&gt;0),"Credit note should be negative; ","")&amp;IF(AND(C3392="Simplified Tax Invoice",F3392="B2B - VAT registered"),"Simplified invoice issued to VAT-registered B2B; ",""))</f>
        <v/>
      </c>
    </row>
    <row r="3393">
      <c r="A3393" s="17" t="n"/>
      <c r="B3393" s="14" t="n"/>
      <c r="C3393" s="14" t="n"/>
      <c r="D3393" s="14" t="n"/>
      <c r="E3393" s="16" t="n"/>
      <c r="F3393" s="14" t="n"/>
      <c r="G3393" s="14" t="n"/>
      <c r="H3393" s="19" t="n"/>
      <c r="I3393" s="19" t="n"/>
      <c r="J3393" s="34">
        <f>IF(A3393="","",H3393+I3393)</f>
        <v/>
      </c>
      <c r="K3393" s="14" t="n"/>
      <c r="L3393" s="14" t="n"/>
      <c r="M3393" s="14" t="n"/>
      <c r="N3393" s="14" t="n"/>
      <c r="O3393" s="20">
        <f>IF(A3393="","",SUMPRODUCT((A3393&gt;=Setup!$C$19:$C$30)*(A3393&lt;=Setup!$D$19:$D$30)*Setup!$A$19:$A$30))</f>
        <v/>
      </c>
      <c r="P3393" s="34">
        <f>IF(A3393="","",IF(G3393="Standard 15% (Box 1)",ROUND(H3393*Setup!$B$9,2),0))</f>
        <v/>
      </c>
      <c r="Q3393" s="34">
        <f>IF(A3393="","",I3393-P3393)</f>
        <v/>
      </c>
      <c r="R3393" s="23">
        <f>IF(A3393="","",IF(O3393=0,"Outside audit periods; ","")&amp;IF(G3393="","No VAT category; ","")&amp;IF(ABS(Q3393)&gt;Setup!$B$10,"VAT ≠ 15% × net; ","")&amp;IF(AND(F3393="B2B - VAT registered",NOT(AND(LEN(E3393)=15,LEFT(E3393,1)="3",RIGHT(E3393,1)="3",ISNUMBER(--E3393)))),"Invalid/missing customer VAT no; ","")&amp;IF(L3393&lt;&gt;"Yes","Not reported/cleared on FATOORA; ","")&amp;IF(AND(OR(G3393="Zero-rated domestic (Box 3)",G3393="Export (Box 4)"),N3393=""),"Zero-rate/export evidence missing; ","")&amp;IF(AND(C3393="Credit Note",H3393&gt;0),"Credit note should be negative; ","")&amp;IF(AND(C3393="Simplified Tax Invoice",F3393="B2B - VAT registered"),"Simplified invoice issued to VAT-registered B2B; ",""))</f>
        <v/>
      </c>
    </row>
    <row r="3394">
      <c r="A3394" s="17" t="n"/>
      <c r="B3394" s="14" t="n"/>
      <c r="C3394" s="14" t="n"/>
      <c r="D3394" s="14" t="n"/>
      <c r="E3394" s="16" t="n"/>
      <c r="F3394" s="14" t="n"/>
      <c r="G3394" s="14" t="n"/>
      <c r="H3394" s="19" t="n"/>
      <c r="I3394" s="19" t="n"/>
      <c r="J3394" s="34">
        <f>IF(A3394="","",H3394+I3394)</f>
        <v/>
      </c>
      <c r="K3394" s="14" t="n"/>
      <c r="L3394" s="14" t="n"/>
      <c r="M3394" s="14" t="n"/>
      <c r="N3394" s="14" t="n"/>
      <c r="O3394" s="20">
        <f>IF(A3394="","",SUMPRODUCT((A3394&gt;=Setup!$C$19:$C$30)*(A3394&lt;=Setup!$D$19:$D$30)*Setup!$A$19:$A$30))</f>
        <v/>
      </c>
      <c r="P3394" s="34">
        <f>IF(A3394="","",IF(G3394="Standard 15% (Box 1)",ROUND(H3394*Setup!$B$9,2),0))</f>
        <v/>
      </c>
      <c r="Q3394" s="34">
        <f>IF(A3394="","",I3394-P3394)</f>
        <v/>
      </c>
      <c r="R3394" s="23">
        <f>IF(A3394="","",IF(O3394=0,"Outside audit periods; ","")&amp;IF(G3394="","No VAT category; ","")&amp;IF(ABS(Q3394)&gt;Setup!$B$10,"VAT ≠ 15% × net; ","")&amp;IF(AND(F3394="B2B - VAT registered",NOT(AND(LEN(E3394)=15,LEFT(E3394,1)="3",RIGHT(E3394,1)="3",ISNUMBER(--E3394)))),"Invalid/missing customer VAT no; ","")&amp;IF(L3394&lt;&gt;"Yes","Not reported/cleared on FATOORA; ","")&amp;IF(AND(OR(G3394="Zero-rated domestic (Box 3)",G3394="Export (Box 4)"),N3394=""),"Zero-rate/export evidence missing; ","")&amp;IF(AND(C3394="Credit Note",H3394&gt;0),"Credit note should be negative; ","")&amp;IF(AND(C3394="Simplified Tax Invoice",F3394="B2B - VAT registered"),"Simplified invoice issued to VAT-registered B2B; ",""))</f>
        <v/>
      </c>
    </row>
    <row r="3395">
      <c r="A3395" s="17" t="n"/>
      <c r="B3395" s="14" t="n"/>
      <c r="C3395" s="14" t="n"/>
      <c r="D3395" s="14" t="n"/>
      <c r="E3395" s="16" t="n"/>
      <c r="F3395" s="14" t="n"/>
      <c r="G3395" s="14" t="n"/>
      <c r="H3395" s="19" t="n"/>
      <c r="I3395" s="19" t="n"/>
      <c r="J3395" s="34">
        <f>IF(A3395="","",H3395+I3395)</f>
        <v/>
      </c>
      <c r="K3395" s="14" t="n"/>
      <c r="L3395" s="14" t="n"/>
      <c r="M3395" s="14" t="n"/>
      <c r="N3395" s="14" t="n"/>
      <c r="O3395" s="20">
        <f>IF(A3395="","",SUMPRODUCT((A3395&gt;=Setup!$C$19:$C$30)*(A3395&lt;=Setup!$D$19:$D$30)*Setup!$A$19:$A$30))</f>
        <v/>
      </c>
      <c r="P3395" s="34">
        <f>IF(A3395="","",IF(G3395="Standard 15% (Box 1)",ROUND(H3395*Setup!$B$9,2),0))</f>
        <v/>
      </c>
      <c r="Q3395" s="34">
        <f>IF(A3395="","",I3395-P3395)</f>
        <v/>
      </c>
      <c r="R3395" s="23">
        <f>IF(A3395="","",IF(O3395=0,"Outside audit periods; ","")&amp;IF(G3395="","No VAT category; ","")&amp;IF(ABS(Q3395)&gt;Setup!$B$10,"VAT ≠ 15% × net; ","")&amp;IF(AND(F3395="B2B - VAT registered",NOT(AND(LEN(E3395)=15,LEFT(E3395,1)="3",RIGHT(E3395,1)="3",ISNUMBER(--E3395)))),"Invalid/missing customer VAT no; ","")&amp;IF(L3395&lt;&gt;"Yes","Not reported/cleared on FATOORA; ","")&amp;IF(AND(OR(G3395="Zero-rated domestic (Box 3)",G3395="Export (Box 4)"),N3395=""),"Zero-rate/export evidence missing; ","")&amp;IF(AND(C3395="Credit Note",H3395&gt;0),"Credit note should be negative; ","")&amp;IF(AND(C3395="Simplified Tax Invoice",F3395="B2B - VAT registered"),"Simplified invoice issued to VAT-registered B2B; ",""))</f>
        <v/>
      </c>
    </row>
    <row r="3396">
      <c r="A3396" s="17" t="n"/>
      <c r="B3396" s="14" t="n"/>
      <c r="C3396" s="14" t="n"/>
      <c r="D3396" s="14" t="n"/>
      <c r="E3396" s="16" t="n"/>
      <c r="F3396" s="14" t="n"/>
      <c r="G3396" s="14" t="n"/>
      <c r="H3396" s="19" t="n"/>
      <c r="I3396" s="19" t="n"/>
      <c r="J3396" s="34">
        <f>IF(A3396="","",H3396+I3396)</f>
        <v/>
      </c>
      <c r="K3396" s="14" t="n"/>
      <c r="L3396" s="14" t="n"/>
      <c r="M3396" s="14" t="n"/>
      <c r="N3396" s="14" t="n"/>
      <c r="O3396" s="20">
        <f>IF(A3396="","",SUMPRODUCT((A3396&gt;=Setup!$C$19:$C$30)*(A3396&lt;=Setup!$D$19:$D$30)*Setup!$A$19:$A$30))</f>
        <v/>
      </c>
      <c r="P3396" s="34">
        <f>IF(A3396="","",IF(G3396="Standard 15% (Box 1)",ROUND(H3396*Setup!$B$9,2),0))</f>
        <v/>
      </c>
      <c r="Q3396" s="34">
        <f>IF(A3396="","",I3396-P3396)</f>
        <v/>
      </c>
      <c r="R3396" s="23">
        <f>IF(A3396="","",IF(O3396=0,"Outside audit periods; ","")&amp;IF(G3396="","No VAT category; ","")&amp;IF(ABS(Q3396)&gt;Setup!$B$10,"VAT ≠ 15% × net; ","")&amp;IF(AND(F3396="B2B - VAT registered",NOT(AND(LEN(E3396)=15,LEFT(E3396,1)="3",RIGHT(E3396,1)="3",ISNUMBER(--E3396)))),"Invalid/missing customer VAT no; ","")&amp;IF(L3396&lt;&gt;"Yes","Not reported/cleared on FATOORA; ","")&amp;IF(AND(OR(G3396="Zero-rated domestic (Box 3)",G3396="Export (Box 4)"),N3396=""),"Zero-rate/export evidence missing; ","")&amp;IF(AND(C3396="Credit Note",H3396&gt;0),"Credit note should be negative; ","")&amp;IF(AND(C3396="Simplified Tax Invoice",F3396="B2B - VAT registered"),"Simplified invoice issued to VAT-registered B2B; ",""))</f>
        <v/>
      </c>
    </row>
    <row r="3397">
      <c r="A3397" s="17" t="n"/>
      <c r="B3397" s="14" t="n"/>
      <c r="C3397" s="14" t="n"/>
      <c r="D3397" s="14" t="n"/>
      <c r="E3397" s="16" t="n"/>
      <c r="F3397" s="14" t="n"/>
      <c r="G3397" s="14" t="n"/>
      <c r="H3397" s="19" t="n"/>
      <c r="I3397" s="19" t="n"/>
      <c r="J3397" s="34">
        <f>IF(A3397="","",H3397+I3397)</f>
        <v/>
      </c>
      <c r="K3397" s="14" t="n"/>
      <c r="L3397" s="14" t="n"/>
      <c r="M3397" s="14" t="n"/>
      <c r="N3397" s="14" t="n"/>
      <c r="O3397" s="20">
        <f>IF(A3397="","",SUMPRODUCT((A3397&gt;=Setup!$C$19:$C$30)*(A3397&lt;=Setup!$D$19:$D$30)*Setup!$A$19:$A$30))</f>
        <v/>
      </c>
      <c r="P3397" s="34">
        <f>IF(A3397="","",IF(G3397="Standard 15% (Box 1)",ROUND(H3397*Setup!$B$9,2),0))</f>
        <v/>
      </c>
      <c r="Q3397" s="34">
        <f>IF(A3397="","",I3397-P3397)</f>
        <v/>
      </c>
      <c r="R3397" s="23">
        <f>IF(A3397="","",IF(O3397=0,"Outside audit periods; ","")&amp;IF(G3397="","No VAT category; ","")&amp;IF(ABS(Q3397)&gt;Setup!$B$10,"VAT ≠ 15% × net; ","")&amp;IF(AND(F3397="B2B - VAT registered",NOT(AND(LEN(E3397)=15,LEFT(E3397,1)="3",RIGHT(E3397,1)="3",ISNUMBER(--E3397)))),"Invalid/missing customer VAT no; ","")&amp;IF(L3397&lt;&gt;"Yes","Not reported/cleared on FATOORA; ","")&amp;IF(AND(OR(G3397="Zero-rated domestic (Box 3)",G3397="Export (Box 4)"),N3397=""),"Zero-rate/export evidence missing; ","")&amp;IF(AND(C3397="Credit Note",H3397&gt;0),"Credit note should be negative; ","")&amp;IF(AND(C3397="Simplified Tax Invoice",F3397="B2B - VAT registered"),"Simplified invoice issued to VAT-registered B2B; ",""))</f>
        <v/>
      </c>
    </row>
    <row r="3398">
      <c r="A3398" s="17" t="n"/>
      <c r="B3398" s="14" t="n"/>
      <c r="C3398" s="14" t="n"/>
      <c r="D3398" s="14" t="n"/>
      <c r="E3398" s="16" t="n"/>
      <c r="F3398" s="14" t="n"/>
      <c r="G3398" s="14" t="n"/>
      <c r="H3398" s="19" t="n"/>
      <c r="I3398" s="19" t="n"/>
      <c r="J3398" s="34">
        <f>IF(A3398="","",H3398+I3398)</f>
        <v/>
      </c>
      <c r="K3398" s="14" t="n"/>
      <c r="L3398" s="14" t="n"/>
      <c r="M3398" s="14" t="n"/>
      <c r="N3398" s="14" t="n"/>
      <c r="O3398" s="20">
        <f>IF(A3398="","",SUMPRODUCT((A3398&gt;=Setup!$C$19:$C$30)*(A3398&lt;=Setup!$D$19:$D$30)*Setup!$A$19:$A$30))</f>
        <v/>
      </c>
      <c r="P3398" s="34">
        <f>IF(A3398="","",IF(G3398="Standard 15% (Box 1)",ROUND(H3398*Setup!$B$9,2),0))</f>
        <v/>
      </c>
      <c r="Q3398" s="34">
        <f>IF(A3398="","",I3398-P3398)</f>
        <v/>
      </c>
      <c r="R3398" s="23">
        <f>IF(A3398="","",IF(O3398=0,"Outside audit periods; ","")&amp;IF(G3398="","No VAT category; ","")&amp;IF(ABS(Q3398)&gt;Setup!$B$10,"VAT ≠ 15% × net; ","")&amp;IF(AND(F3398="B2B - VAT registered",NOT(AND(LEN(E3398)=15,LEFT(E3398,1)="3",RIGHT(E3398,1)="3",ISNUMBER(--E3398)))),"Invalid/missing customer VAT no; ","")&amp;IF(L3398&lt;&gt;"Yes","Not reported/cleared on FATOORA; ","")&amp;IF(AND(OR(G3398="Zero-rated domestic (Box 3)",G3398="Export (Box 4)"),N3398=""),"Zero-rate/export evidence missing; ","")&amp;IF(AND(C3398="Credit Note",H3398&gt;0),"Credit note should be negative; ","")&amp;IF(AND(C3398="Simplified Tax Invoice",F3398="B2B - VAT registered"),"Simplified invoice issued to VAT-registered B2B; ",""))</f>
        <v/>
      </c>
    </row>
    <row r="3399">
      <c r="A3399" s="17" t="n"/>
      <c r="B3399" s="14" t="n"/>
      <c r="C3399" s="14" t="n"/>
      <c r="D3399" s="14" t="n"/>
      <c r="E3399" s="16" t="n"/>
      <c r="F3399" s="14" t="n"/>
      <c r="G3399" s="14" t="n"/>
      <c r="H3399" s="19" t="n"/>
      <c r="I3399" s="19" t="n"/>
      <c r="J3399" s="34">
        <f>IF(A3399="","",H3399+I3399)</f>
        <v/>
      </c>
      <c r="K3399" s="14" t="n"/>
      <c r="L3399" s="14" t="n"/>
      <c r="M3399" s="14" t="n"/>
      <c r="N3399" s="14" t="n"/>
      <c r="O3399" s="20">
        <f>IF(A3399="","",SUMPRODUCT((A3399&gt;=Setup!$C$19:$C$30)*(A3399&lt;=Setup!$D$19:$D$30)*Setup!$A$19:$A$30))</f>
        <v/>
      </c>
      <c r="P3399" s="34">
        <f>IF(A3399="","",IF(G3399="Standard 15% (Box 1)",ROUND(H3399*Setup!$B$9,2),0))</f>
        <v/>
      </c>
      <c r="Q3399" s="34">
        <f>IF(A3399="","",I3399-P3399)</f>
        <v/>
      </c>
      <c r="R3399" s="23">
        <f>IF(A3399="","",IF(O3399=0,"Outside audit periods; ","")&amp;IF(G3399="","No VAT category; ","")&amp;IF(ABS(Q3399)&gt;Setup!$B$10,"VAT ≠ 15% × net; ","")&amp;IF(AND(F3399="B2B - VAT registered",NOT(AND(LEN(E3399)=15,LEFT(E3399,1)="3",RIGHT(E3399,1)="3",ISNUMBER(--E3399)))),"Invalid/missing customer VAT no; ","")&amp;IF(L3399&lt;&gt;"Yes","Not reported/cleared on FATOORA; ","")&amp;IF(AND(OR(G3399="Zero-rated domestic (Box 3)",G3399="Export (Box 4)"),N3399=""),"Zero-rate/export evidence missing; ","")&amp;IF(AND(C3399="Credit Note",H3399&gt;0),"Credit note should be negative; ","")&amp;IF(AND(C3399="Simplified Tax Invoice",F3399="B2B - VAT registered"),"Simplified invoice issued to VAT-registered B2B; ",""))</f>
        <v/>
      </c>
    </row>
    <row r="3400">
      <c r="A3400" s="17" t="n"/>
      <c r="B3400" s="14" t="n"/>
      <c r="C3400" s="14" t="n"/>
      <c r="D3400" s="14" t="n"/>
      <c r="E3400" s="16" t="n"/>
      <c r="F3400" s="14" t="n"/>
      <c r="G3400" s="14" t="n"/>
      <c r="H3400" s="19" t="n"/>
      <c r="I3400" s="19" t="n"/>
      <c r="J3400" s="34">
        <f>IF(A3400="","",H3400+I3400)</f>
        <v/>
      </c>
      <c r="K3400" s="14" t="n"/>
      <c r="L3400" s="14" t="n"/>
      <c r="M3400" s="14" t="n"/>
      <c r="N3400" s="14" t="n"/>
      <c r="O3400" s="20">
        <f>IF(A3400="","",SUMPRODUCT((A3400&gt;=Setup!$C$19:$C$30)*(A3400&lt;=Setup!$D$19:$D$30)*Setup!$A$19:$A$30))</f>
        <v/>
      </c>
      <c r="P3400" s="34">
        <f>IF(A3400="","",IF(G3400="Standard 15% (Box 1)",ROUND(H3400*Setup!$B$9,2),0))</f>
        <v/>
      </c>
      <c r="Q3400" s="34">
        <f>IF(A3400="","",I3400-P3400)</f>
        <v/>
      </c>
      <c r="R3400" s="23">
        <f>IF(A3400="","",IF(O3400=0,"Outside audit periods; ","")&amp;IF(G3400="","No VAT category; ","")&amp;IF(ABS(Q3400)&gt;Setup!$B$10,"VAT ≠ 15% × net; ","")&amp;IF(AND(F3400="B2B - VAT registered",NOT(AND(LEN(E3400)=15,LEFT(E3400,1)="3",RIGHT(E3400,1)="3",ISNUMBER(--E3400)))),"Invalid/missing customer VAT no; ","")&amp;IF(L3400&lt;&gt;"Yes","Not reported/cleared on FATOORA; ","")&amp;IF(AND(OR(G3400="Zero-rated domestic (Box 3)",G3400="Export (Box 4)"),N3400=""),"Zero-rate/export evidence missing; ","")&amp;IF(AND(C3400="Credit Note",H3400&gt;0),"Credit note should be negative; ","")&amp;IF(AND(C3400="Simplified Tax Invoice",F3400="B2B - VAT registered"),"Simplified invoice issued to VAT-registered B2B; ",""))</f>
        <v/>
      </c>
    </row>
    <row r="3401">
      <c r="A3401" s="17" t="n"/>
      <c r="B3401" s="14" t="n"/>
      <c r="C3401" s="14" t="n"/>
      <c r="D3401" s="14" t="n"/>
      <c r="E3401" s="16" t="n"/>
      <c r="F3401" s="14" t="n"/>
      <c r="G3401" s="14" t="n"/>
      <c r="H3401" s="19" t="n"/>
      <c r="I3401" s="19" t="n"/>
      <c r="J3401" s="34">
        <f>IF(A3401="","",H3401+I3401)</f>
        <v/>
      </c>
      <c r="K3401" s="14" t="n"/>
      <c r="L3401" s="14" t="n"/>
      <c r="M3401" s="14" t="n"/>
      <c r="N3401" s="14" t="n"/>
      <c r="O3401" s="20">
        <f>IF(A3401="","",SUMPRODUCT((A3401&gt;=Setup!$C$19:$C$30)*(A3401&lt;=Setup!$D$19:$D$30)*Setup!$A$19:$A$30))</f>
        <v/>
      </c>
      <c r="P3401" s="34">
        <f>IF(A3401="","",IF(G3401="Standard 15% (Box 1)",ROUND(H3401*Setup!$B$9,2),0))</f>
        <v/>
      </c>
      <c r="Q3401" s="34">
        <f>IF(A3401="","",I3401-P3401)</f>
        <v/>
      </c>
      <c r="R3401" s="23">
        <f>IF(A3401="","",IF(O3401=0,"Outside audit periods; ","")&amp;IF(G3401="","No VAT category; ","")&amp;IF(ABS(Q3401)&gt;Setup!$B$10,"VAT ≠ 15% × net; ","")&amp;IF(AND(F3401="B2B - VAT registered",NOT(AND(LEN(E3401)=15,LEFT(E3401,1)="3",RIGHT(E3401,1)="3",ISNUMBER(--E3401)))),"Invalid/missing customer VAT no; ","")&amp;IF(L3401&lt;&gt;"Yes","Not reported/cleared on FATOORA; ","")&amp;IF(AND(OR(G3401="Zero-rated domestic (Box 3)",G3401="Export (Box 4)"),N3401=""),"Zero-rate/export evidence missing; ","")&amp;IF(AND(C3401="Credit Note",H3401&gt;0),"Credit note should be negative; ","")&amp;IF(AND(C3401="Simplified Tax Invoice",F3401="B2B - VAT registered"),"Simplified invoice issued to VAT-registered B2B; ",""))</f>
        <v/>
      </c>
    </row>
    <row r="3402">
      <c r="A3402" s="17" t="n"/>
      <c r="B3402" s="14" t="n"/>
      <c r="C3402" s="14" t="n"/>
      <c r="D3402" s="14" t="n"/>
      <c r="E3402" s="16" t="n"/>
      <c r="F3402" s="14" t="n"/>
      <c r="G3402" s="14" t="n"/>
      <c r="H3402" s="19" t="n"/>
      <c r="I3402" s="19" t="n"/>
      <c r="J3402" s="34">
        <f>IF(A3402="","",H3402+I3402)</f>
        <v/>
      </c>
      <c r="K3402" s="14" t="n"/>
      <c r="L3402" s="14" t="n"/>
      <c r="M3402" s="14" t="n"/>
      <c r="N3402" s="14" t="n"/>
      <c r="O3402" s="20">
        <f>IF(A3402="","",SUMPRODUCT((A3402&gt;=Setup!$C$19:$C$30)*(A3402&lt;=Setup!$D$19:$D$30)*Setup!$A$19:$A$30))</f>
        <v/>
      </c>
      <c r="P3402" s="34">
        <f>IF(A3402="","",IF(G3402="Standard 15% (Box 1)",ROUND(H3402*Setup!$B$9,2),0))</f>
        <v/>
      </c>
      <c r="Q3402" s="34">
        <f>IF(A3402="","",I3402-P3402)</f>
        <v/>
      </c>
      <c r="R3402" s="23">
        <f>IF(A3402="","",IF(O3402=0,"Outside audit periods; ","")&amp;IF(G3402="","No VAT category; ","")&amp;IF(ABS(Q3402)&gt;Setup!$B$10,"VAT ≠ 15% × net; ","")&amp;IF(AND(F3402="B2B - VAT registered",NOT(AND(LEN(E3402)=15,LEFT(E3402,1)="3",RIGHT(E3402,1)="3",ISNUMBER(--E3402)))),"Invalid/missing customer VAT no; ","")&amp;IF(L3402&lt;&gt;"Yes","Not reported/cleared on FATOORA; ","")&amp;IF(AND(OR(G3402="Zero-rated domestic (Box 3)",G3402="Export (Box 4)"),N3402=""),"Zero-rate/export evidence missing; ","")&amp;IF(AND(C3402="Credit Note",H3402&gt;0),"Credit note should be negative; ","")&amp;IF(AND(C3402="Simplified Tax Invoice",F3402="B2B - VAT registered"),"Simplified invoice issued to VAT-registered B2B; ",""))</f>
        <v/>
      </c>
    </row>
    <row r="3403">
      <c r="A3403" s="17" t="n"/>
      <c r="B3403" s="14" t="n"/>
      <c r="C3403" s="14" t="n"/>
      <c r="D3403" s="14" t="n"/>
      <c r="E3403" s="16" t="n"/>
      <c r="F3403" s="14" t="n"/>
      <c r="G3403" s="14" t="n"/>
      <c r="H3403" s="19" t="n"/>
      <c r="I3403" s="19" t="n"/>
      <c r="J3403" s="34">
        <f>IF(A3403="","",H3403+I3403)</f>
        <v/>
      </c>
      <c r="K3403" s="14" t="n"/>
      <c r="L3403" s="14" t="n"/>
      <c r="M3403" s="14" t="n"/>
      <c r="N3403" s="14" t="n"/>
      <c r="O3403" s="20">
        <f>IF(A3403="","",SUMPRODUCT((A3403&gt;=Setup!$C$19:$C$30)*(A3403&lt;=Setup!$D$19:$D$30)*Setup!$A$19:$A$30))</f>
        <v/>
      </c>
      <c r="P3403" s="34">
        <f>IF(A3403="","",IF(G3403="Standard 15% (Box 1)",ROUND(H3403*Setup!$B$9,2),0))</f>
        <v/>
      </c>
      <c r="Q3403" s="34">
        <f>IF(A3403="","",I3403-P3403)</f>
        <v/>
      </c>
      <c r="R3403" s="23">
        <f>IF(A3403="","",IF(O3403=0,"Outside audit periods; ","")&amp;IF(G3403="","No VAT category; ","")&amp;IF(ABS(Q3403)&gt;Setup!$B$10,"VAT ≠ 15% × net; ","")&amp;IF(AND(F3403="B2B - VAT registered",NOT(AND(LEN(E3403)=15,LEFT(E3403,1)="3",RIGHT(E3403,1)="3",ISNUMBER(--E3403)))),"Invalid/missing customer VAT no; ","")&amp;IF(L3403&lt;&gt;"Yes","Not reported/cleared on FATOORA; ","")&amp;IF(AND(OR(G3403="Zero-rated domestic (Box 3)",G3403="Export (Box 4)"),N3403=""),"Zero-rate/export evidence missing; ","")&amp;IF(AND(C3403="Credit Note",H3403&gt;0),"Credit note should be negative; ","")&amp;IF(AND(C3403="Simplified Tax Invoice",F3403="B2B - VAT registered"),"Simplified invoice issued to VAT-registered B2B; ",""))</f>
        <v/>
      </c>
    </row>
    <row r="3404">
      <c r="A3404" s="17" t="n"/>
      <c r="B3404" s="14" t="n"/>
      <c r="C3404" s="14" t="n"/>
      <c r="D3404" s="14" t="n"/>
      <c r="E3404" s="16" t="n"/>
      <c r="F3404" s="14" t="n"/>
      <c r="G3404" s="14" t="n"/>
      <c r="H3404" s="19" t="n"/>
      <c r="I3404" s="19" t="n"/>
      <c r="J3404" s="34">
        <f>IF(A3404="","",H3404+I3404)</f>
        <v/>
      </c>
      <c r="K3404" s="14" t="n"/>
      <c r="L3404" s="14" t="n"/>
      <c r="M3404" s="14" t="n"/>
      <c r="N3404" s="14" t="n"/>
      <c r="O3404" s="20">
        <f>IF(A3404="","",SUMPRODUCT((A3404&gt;=Setup!$C$19:$C$30)*(A3404&lt;=Setup!$D$19:$D$30)*Setup!$A$19:$A$30))</f>
        <v/>
      </c>
      <c r="P3404" s="34">
        <f>IF(A3404="","",IF(G3404="Standard 15% (Box 1)",ROUND(H3404*Setup!$B$9,2),0))</f>
        <v/>
      </c>
      <c r="Q3404" s="34">
        <f>IF(A3404="","",I3404-P3404)</f>
        <v/>
      </c>
      <c r="R3404" s="23">
        <f>IF(A3404="","",IF(O3404=0,"Outside audit periods; ","")&amp;IF(G3404="","No VAT category; ","")&amp;IF(ABS(Q3404)&gt;Setup!$B$10,"VAT ≠ 15% × net; ","")&amp;IF(AND(F3404="B2B - VAT registered",NOT(AND(LEN(E3404)=15,LEFT(E3404,1)="3",RIGHT(E3404,1)="3",ISNUMBER(--E3404)))),"Invalid/missing customer VAT no; ","")&amp;IF(L3404&lt;&gt;"Yes","Not reported/cleared on FATOORA; ","")&amp;IF(AND(OR(G3404="Zero-rated domestic (Box 3)",G3404="Export (Box 4)"),N3404=""),"Zero-rate/export evidence missing; ","")&amp;IF(AND(C3404="Credit Note",H3404&gt;0),"Credit note should be negative; ","")&amp;IF(AND(C3404="Simplified Tax Invoice",F3404="B2B - VAT registered"),"Simplified invoice issued to VAT-registered B2B; ",""))</f>
        <v/>
      </c>
    </row>
    <row r="3405">
      <c r="A3405" s="17" t="n"/>
      <c r="B3405" s="14" t="n"/>
      <c r="C3405" s="14" t="n"/>
      <c r="D3405" s="14" t="n"/>
      <c r="E3405" s="16" t="n"/>
      <c r="F3405" s="14" t="n"/>
      <c r="G3405" s="14" t="n"/>
      <c r="H3405" s="19" t="n"/>
      <c r="I3405" s="19" t="n"/>
      <c r="J3405" s="34">
        <f>IF(A3405="","",H3405+I3405)</f>
        <v/>
      </c>
      <c r="K3405" s="14" t="n"/>
      <c r="L3405" s="14" t="n"/>
      <c r="M3405" s="14" t="n"/>
      <c r="N3405" s="14" t="n"/>
      <c r="O3405" s="20">
        <f>IF(A3405="","",SUMPRODUCT((A3405&gt;=Setup!$C$19:$C$30)*(A3405&lt;=Setup!$D$19:$D$30)*Setup!$A$19:$A$30))</f>
        <v/>
      </c>
      <c r="P3405" s="34">
        <f>IF(A3405="","",IF(G3405="Standard 15% (Box 1)",ROUND(H3405*Setup!$B$9,2),0))</f>
        <v/>
      </c>
      <c r="Q3405" s="34">
        <f>IF(A3405="","",I3405-P3405)</f>
        <v/>
      </c>
      <c r="R3405" s="23">
        <f>IF(A3405="","",IF(O3405=0,"Outside audit periods; ","")&amp;IF(G3405="","No VAT category; ","")&amp;IF(ABS(Q3405)&gt;Setup!$B$10,"VAT ≠ 15% × net; ","")&amp;IF(AND(F3405="B2B - VAT registered",NOT(AND(LEN(E3405)=15,LEFT(E3405,1)="3",RIGHT(E3405,1)="3",ISNUMBER(--E3405)))),"Invalid/missing customer VAT no; ","")&amp;IF(L3405&lt;&gt;"Yes","Not reported/cleared on FATOORA; ","")&amp;IF(AND(OR(G3405="Zero-rated domestic (Box 3)",G3405="Export (Box 4)"),N3405=""),"Zero-rate/export evidence missing; ","")&amp;IF(AND(C3405="Credit Note",H3405&gt;0),"Credit note should be negative; ","")&amp;IF(AND(C3405="Simplified Tax Invoice",F3405="B2B - VAT registered"),"Simplified invoice issued to VAT-registered B2B; ",""))</f>
        <v/>
      </c>
    </row>
    <row r="3406">
      <c r="A3406" s="17" t="n"/>
      <c r="B3406" s="14" t="n"/>
      <c r="C3406" s="14" t="n"/>
      <c r="D3406" s="14" t="n"/>
      <c r="E3406" s="16" t="n"/>
      <c r="F3406" s="14" t="n"/>
      <c r="G3406" s="14" t="n"/>
      <c r="H3406" s="19" t="n"/>
      <c r="I3406" s="19" t="n"/>
      <c r="J3406" s="34">
        <f>IF(A3406="","",H3406+I3406)</f>
        <v/>
      </c>
      <c r="K3406" s="14" t="n"/>
      <c r="L3406" s="14" t="n"/>
      <c r="M3406" s="14" t="n"/>
      <c r="N3406" s="14" t="n"/>
      <c r="O3406" s="20">
        <f>IF(A3406="","",SUMPRODUCT((A3406&gt;=Setup!$C$19:$C$30)*(A3406&lt;=Setup!$D$19:$D$30)*Setup!$A$19:$A$30))</f>
        <v/>
      </c>
      <c r="P3406" s="34">
        <f>IF(A3406="","",IF(G3406="Standard 15% (Box 1)",ROUND(H3406*Setup!$B$9,2),0))</f>
        <v/>
      </c>
      <c r="Q3406" s="34">
        <f>IF(A3406="","",I3406-P3406)</f>
        <v/>
      </c>
      <c r="R3406" s="23">
        <f>IF(A3406="","",IF(O3406=0,"Outside audit periods; ","")&amp;IF(G3406="","No VAT category; ","")&amp;IF(ABS(Q3406)&gt;Setup!$B$10,"VAT ≠ 15% × net; ","")&amp;IF(AND(F3406="B2B - VAT registered",NOT(AND(LEN(E3406)=15,LEFT(E3406,1)="3",RIGHT(E3406,1)="3",ISNUMBER(--E3406)))),"Invalid/missing customer VAT no; ","")&amp;IF(L3406&lt;&gt;"Yes","Not reported/cleared on FATOORA; ","")&amp;IF(AND(OR(G3406="Zero-rated domestic (Box 3)",G3406="Export (Box 4)"),N3406=""),"Zero-rate/export evidence missing; ","")&amp;IF(AND(C3406="Credit Note",H3406&gt;0),"Credit note should be negative; ","")&amp;IF(AND(C3406="Simplified Tax Invoice",F3406="B2B - VAT registered"),"Simplified invoice issued to VAT-registered B2B; ",""))</f>
        <v/>
      </c>
    </row>
    <row r="3407">
      <c r="A3407" s="17" t="n"/>
      <c r="B3407" s="14" t="n"/>
      <c r="C3407" s="14" t="n"/>
      <c r="D3407" s="14" t="n"/>
      <c r="E3407" s="16" t="n"/>
      <c r="F3407" s="14" t="n"/>
      <c r="G3407" s="14" t="n"/>
      <c r="H3407" s="19" t="n"/>
      <c r="I3407" s="19" t="n"/>
      <c r="J3407" s="34">
        <f>IF(A3407="","",H3407+I3407)</f>
        <v/>
      </c>
      <c r="K3407" s="14" t="n"/>
      <c r="L3407" s="14" t="n"/>
      <c r="M3407" s="14" t="n"/>
      <c r="N3407" s="14" t="n"/>
      <c r="O3407" s="20">
        <f>IF(A3407="","",SUMPRODUCT((A3407&gt;=Setup!$C$19:$C$30)*(A3407&lt;=Setup!$D$19:$D$30)*Setup!$A$19:$A$30))</f>
        <v/>
      </c>
      <c r="P3407" s="34">
        <f>IF(A3407="","",IF(G3407="Standard 15% (Box 1)",ROUND(H3407*Setup!$B$9,2),0))</f>
        <v/>
      </c>
      <c r="Q3407" s="34">
        <f>IF(A3407="","",I3407-P3407)</f>
        <v/>
      </c>
      <c r="R3407" s="23">
        <f>IF(A3407="","",IF(O3407=0,"Outside audit periods; ","")&amp;IF(G3407="","No VAT category; ","")&amp;IF(ABS(Q3407)&gt;Setup!$B$10,"VAT ≠ 15% × net; ","")&amp;IF(AND(F3407="B2B - VAT registered",NOT(AND(LEN(E3407)=15,LEFT(E3407,1)="3",RIGHT(E3407,1)="3",ISNUMBER(--E3407)))),"Invalid/missing customer VAT no; ","")&amp;IF(L3407&lt;&gt;"Yes","Not reported/cleared on FATOORA; ","")&amp;IF(AND(OR(G3407="Zero-rated domestic (Box 3)",G3407="Export (Box 4)"),N3407=""),"Zero-rate/export evidence missing; ","")&amp;IF(AND(C3407="Credit Note",H3407&gt;0),"Credit note should be negative; ","")&amp;IF(AND(C3407="Simplified Tax Invoice",F3407="B2B - VAT registered"),"Simplified invoice issued to VAT-registered B2B; ",""))</f>
        <v/>
      </c>
    </row>
    <row r="3408">
      <c r="A3408" s="17" t="n"/>
      <c r="B3408" s="14" t="n"/>
      <c r="C3408" s="14" t="n"/>
      <c r="D3408" s="14" t="n"/>
      <c r="E3408" s="16" t="n"/>
      <c r="F3408" s="14" t="n"/>
      <c r="G3408" s="14" t="n"/>
      <c r="H3408" s="19" t="n"/>
      <c r="I3408" s="19" t="n"/>
      <c r="J3408" s="34">
        <f>IF(A3408="","",H3408+I3408)</f>
        <v/>
      </c>
      <c r="K3408" s="14" t="n"/>
      <c r="L3408" s="14" t="n"/>
      <c r="M3408" s="14" t="n"/>
      <c r="N3408" s="14" t="n"/>
      <c r="O3408" s="20">
        <f>IF(A3408="","",SUMPRODUCT((A3408&gt;=Setup!$C$19:$C$30)*(A3408&lt;=Setup!$D$19:$D$30)*Setup!$A$19:$A$30))</f>
        <v/>
      </c>
      <c r="P3408" s="34">
        <f>IF(A3408="","",IF(G3408="Standard 15% (Box 1)",ROUND(H3408*Setup!$B$9,2),0))</f>
        <v/>
      </c>
      <c r="Q3408" s="34">
        <f>IF(A3408="","",I3408-P3408)</f>
        <v/>
      </c>
      <c r="R3408" s="23">
        <f>IF(A3408="","",IF(O3408=0,"Outside audit periods; ","")&amp;IF(G3408="","No VAT category; ","")&amp;IF(ABS(Q3408)&gt;Setup!$B$10,"VAT ≠ 15% × net; ","")&amp;IF(AND(F3408="B2B - VAT registered",NOT(AND(LEN(E3408)=15,LEFT(E3408,1)="3",RIGHT(E3408,1)="3",ISNUMBER(--E3408)))),"Invalid/missing customer VAT no; ","")&amp;IF(L3408&lt;&gt;"Yes","Not reported/cleared on FATOORA; ","")&amp;IF(AND(OR(G3408="Zero-rated domestic (Box 3)",G3408="Export (Box 4)"),N3408=""),"Zero-rate/export evidence missing; ","")&amp;IF(AND(C3408="Credit Note",H3408&gt;0),"Credit note should be negative; ","")&amp;IF(AND(C3408="Simplified Tax Invoice",F3408="B2B - VAT registered"),"Simplified invoice issued to VAT-registered B2B; ",""))</f>
        <v/>
      </c>
    </row>
    <row r="3409">
      <c r="A3409" s="17" t="n"/>
      <c r="B3409" s="14" t="n"/>
      <c r="C3409" s="14" t="n"/>
      <c r="D3409" s="14" t="n"/>
      <c r="E3409" s="16" t="n"/>
      <c r="F3409" s="14" t="n"/>
      <c r="G3409" s="14" t="n"/>
      <c r="H3409" s="19" t="n"/>
      <c r="I3409" s="19" t="n"/>
      <c r="J3409" s="34">
        <f>IF(A3409="","",H3409+I3409)</f>
        <v/>
      </c>
      <c r="K3409" s="14" t="n"/>
      <c r="L3409" s="14" t="n"/>
      <c r="M3409" s="14" t="n"/>
      <c r="N3409" s="14" t="n"/>
      <c r="O3409" s="20">
        <f>IF(A3409="","",SUMPRODUCT((A3409&gt;=Setup!$C$19:$C$30)*(A3409&lt;=Setup!$D$19:$D$30)*Setup!$A$19:$A$30))</f>
        <v/>
      </c>
      <c r="P3409" s="34">
        <f>IF(A3409="","",IF(G3409="Standard 15% (Box 1)",ROUND(H3409*Setup!$B$9,2),0))</f>
        <v/>
      </c>
      <c r="Q3409" s="34">
        <f>IF(A3409="","",I3409-P3409)</f>
        <v/>
      </c>
      <c r="R3409" s="23">
        <f>IF(A3409="","",IF(O3409=0,"Outside audit periods; ","")&amp;IF(G3409="","No VAT category; ","")&amp;IF(ABS(Q3409)&gt;Setup!$B$10,"VAT ≠ 15% × net; ","")&amp;IF(AND(F3409="B2B - VAT registered",NOT(AND(LEN(E3409)=15,LEFT(E3409,1)="3",RIGHT(E3409,1)="3",ISNUMBER(--E3409)))),"Invalid/missing customer VAT no; ","")&amp;IF(L3409&lt;&gt;"Yes","Not reported/cleared on FATOORA; ","")&amp;IF(AND(OR(G3409="Zero-rated domestic (Box 3)",G3409="Export (Box 4)"),N3409=""),"Zero-rate/export evidence missing; ","")&amp;IF(AND(C3409="Credit Note",H3409&gt;0),"Credit note should be negative; ","")&amp;IF(AND(C3409="Simplified Tax Invoice",F3409="B2B - VAT registered"),"Simplified invoice issued to VAT-registered B2B; ",""))</f>
        <v/>
      </c>
    </row>
    <row r="3410">
      <c r="A3410" s="17" t="n"/>
      <c r="B3410" s="14" t="n"/>
      <c r="C3410" s="14" t="n"/>
      <c r="D3410" s="14" t="n"/>
      <c r="E3410" s="16" t="n"/>
      <c r="F3410" s="14" t="n"/>
      <c r="G3410" s="14" t="n"/>
      <c r="H3410" s="19" t="n"/>
      <c r="I3410" s="19" t="n"/>
      <c r="J3410" s="34">
        <f>IF(A3410="","",H3410+I3410)</f>
        <v/>
      </c>
      <c r="K3410" s="14" t="n"/>
      <c r="L3410" s="14" t="n"/>
      <c r="M3410" s="14" t="n"/>
      <c r="N3410" s="14" t="n"/>
      <c r="O3410" s="20">
        <f>IF(A3410="","",SUMPRODUCT((A3410&gt;=Setup!$C$19:$C$30)*(A3410&lt;=Setup!$D$19:$D$30)*Setup!$A$19:$A$30))</f>
        <v/>
      </c>
      <c r="P3410" s="34">
        <f>IF(A3410="","",IF(G3410="Standard 15% (Box 1)",ROUND(H3410*Setup!$B$9,2),0))</f>
        <v/>
      </c>
      <c r="Q3410" s="34">
        <f>IF(A3410="","",I3410-P3410)</f>
        <v/>
      </c>
      <c r="R3410" s="23">
        <f>IF(A3410="","",IF(O3410=0,"Outside audit periods; ","")&amp;IF(G3410="","No VAT category; ","")&amp;IF(ABS(Q3410)&gt;Setup!$B$10,"VAT ≠ 15% × net; ","")&amp;IF(AND(F3410="B2B - VAT registered",NOT(AND(LEN(E3410)=15,LEFT(E3410,1)="3",RIGHT(E3410,1)="3",ISNUMBER(--E3410)))),"Invalid/missing customer VAT no; ","")&amp;IF(L3410&lt;&gt;"Yes","Not reported/cleared on FATOORA; ","")&amp;IF(AND(OR(G3410="Zero-rated domestic (Box 3)",G3410="Export (Box 4)"),N3410=""),"Zero-rate/export evidence missing; ","")&amp;IF(AND(C3410="Credit Note",H3410&gt;0),"Credit note should be negative; ","")&amp;IF(AND(C3410="Simplified Tax Invoice",F3410="B2B - VAT registered"),"Simplified invoice issued to VAT-registered B2B; ",""))</f>
        <v/>
      </c>
    </row>
    <row r="3411">
      <c r="A3411" s="17" t="n"/>
      <c r="B3411" s="14" t="n"/>
      <c r="C3411" s="14" t="n"/>
      <c r="D3411" s="14" t="n"/>
      <c r="E3411" s="16" t="n"/>
      <c r="F3411" s="14" t="n"/>
      <c r="G3411" s="14" t="n"/>
      <c r="H3411" s="19" t="n"/>
      <c r="I3411" s="19" t="n"/>
      <c r="J3411" s="34">
        <f>IF(A3411="","",H3411+I3411)</f>
        <v/>
      </c>
      <c r="K3411" s="14" t="n"/>
      <c r="L3411" s="14" t="n"/>
      <c r="M3411" s="14" t="n"/>
      <c r="N3411" s="14" t="n"/>
      <c r="O3411" s="20">
        <f>IF(A3411="","",SUMPRODUCT((A3411&gt;=Setup!$C$19:$C$30)*(A3411&lt;=Setup!$D$19:$D$30)*Setup!$A$19:$A$30))</f>
        <v/>
      </c>
      <c r="P3411" s="34">
        <f>IF(A3411="","",IF(G3411="Standard 15% (Box 1)",ROUND(H3411*Setup!$B$9,2),0))</f>
        <v/>
      </c>
      <c r="Q3411" s="34">
        <f>IF(A3411="","",I3411-P3411)</f>
        <v/>
      </c>
      <c r="R3411" s="23">
        <f>IF(A3411="","",IF(O3411=0,"Outside audit periods; ","")&amp;IF(G3411="","No VAT category; ","")&amp;IF(ABS(Q3411)&gt;Setup!$B$10,"VAT ≠ 15% × net; ","")&amp;IF(AND(F3411="B2B - VAT registered",NOT(AND(LEN(E3411)=15,LEFT(E3411,1)="3",RIGHT(E3411,1)="3",ISNUMBER(--E3411)))),"Invalid/missing customer VAT no; ","")&amp;IF(L3411&lt;&gt;"Yes","Not reported/cleared on FATOORA; ","")&amp;IF(AND(OR(G3411="Zero-rated domestic (Box 3)",G3411="Export (Box 4)"),N3411=""),"Zero-rate/export evidence missing; ","")&amp;IF(AND(C3411="Credit Note",H3411&gt;0),"Credit note should be negative; ","")&amp;IF(AND(C3411="Simplified Tax Invoice",F3411="B2B - VAT registered"),"Simplified invoice issued to VAT-registered B2B; ",""))</f>
        <v/>
      </c>
    </row>
    <row r="3412">
      <c r="A3412" s="17" t="n"/>
      <c r="B3412" s="14" t="n"/>
      <c r="C3412" s="14" t="n"/>
      <c r="D3412" s="14" t="n"/>
      <c r="E3412" s="16" t="n"/>
      <c r="F3412" s="14" t="n"/>
      <c r="G3412" s="14" t="n"/>
      <c r="H3412" s="19" t="n"/>
      <c r="I3412" s="19" t="n"/>
      <c r="J3412" s="34">
        <f>IF(A3412="","",H3412+I3412)</f>
        <v/>
      </c>
      <c r="K3412" s="14" t="n"/>
      <c r="L3412" s="14" t="n"/>
      <c r="M3412" s="14" t="n"/>
      <c r="N3412" s="14" t="n"/>
      <c r="O3412" s="20">
        <f>IF(A3412="","",SUMPRODUCT((A3412&gt;=Setup!$C$19:$C$30)*(A3412&lt;=Setup!$D$19:$D$30)*Setup!$A$19:$A$30))</f>
        <v/>
      </c>
      <c r="P3412" s="34">
        <f>IF(A3412="","",IF(G3412="Standard 15% (Box 1)",ROUND(H3412*Setup!$B$9,2),0))</f>
        <v/>
      </c>
      <c r="Q3412" s="34">
        <f>IF(A3412="","",I3412-P3412)</f>
        <v/>
      </c>
      <c r="R3412" s="23">
        <f>IF(A3412="","",IF(O3412=0,"Outside audit periods; ","")&amp;IF(G3412="","No VAT category; ","")&amp;IF(ABS(Q3412)&gt;Setup!$B$10,"VAT ≠ 15% × net; ","")&amp;IF(AND(F3412="B2B - VAT registered",NOT(AND(LEN(E3412)=15,LEFT(E3412,1)="3",RIGHT(E3412,1)="3",ISNUMBER(--E3412)))),"Invalid/missing customer VAT no; ","")&amp;IF(L3412&lt;&gt;"Yes","Not reported/cleared on FATOORA; ","")&amp;IF(AND(OR(G3412="Zero-rated domestic (Box 3)",G3412="Export (Box 4)"),N3412=""),"Zero-rate/export evidence missing; ","")&amp;IF(AND(C3412="Credit Note",H3412&gt;0),"Credit note should be negative; ","")&amp;IF(AND(C3412="Simplified Tax Invoice",F3412="B2B - VAT registered"),"Simplified invoice issued to VAT-registered B2B; ",""))</f>
        <v/>
      </c>
    </row>
    <row r="3413">
      <c r="A3413" s="17" t="n"/>
      <c r="B3413" s="14" t="n"/>
      <c r="C3413" s="14" t="n"/>
      <c r="D3413" s="14" t="n"/>
      <c r="E3413" s="16" t="n"/>
      <c r="F3413" s="14" t="n"/>
      <c r="G3413" s="14" t="n"/>
      <c r="H3413" s="19" t="n"/>
      <c r="I3413" s="19" t="n"/>
      <c r="J3413" s="34">
        <f>IF(A3413="","",H3413+I3413)</f>
        <v/>
      </c>
      <c r="K3413" s="14" t="n"/>
      <c r="L3413" s="14" t="n"/>
      <c r="M3413" s="14" t="n"/>
      <c r="N3413" s="14" t="n"/>
      <c r="O3413" s="20">
        <f>IF(A3413="","",SUMPRODUCT((A3413&gt;=Setup!$C$19:$C$30)*(A3413&lt;=Setup!$D$19:$D$30)*Setup!$A$19:$A$30))</f>
        <v/>
      </c>
      <c r="P3413" s="34">
        <f>IF(A3413="","",IF(G3413="Standard 15% (Box 1)",ROUND(H3413*Setup!$B$9,2),0))</f>
        <v/>
      </c>
      <c r="Q3413" s="34">
        <f>IF(A3413="","",I3413-P3413)</f>
        <v/>
      </c>
      <c r="R3413" s="23">
        <f>IF(A3413="","",IF(O3413=0,"Outside audit periods; ","")&amp;IF(G3413="","No VAT category; ","")&amp;IF(ABS(Q3413)&gt;Setup!$B$10,"VAT ≠ 15% × net; ","")&amp;IF(AND(F3413="B2B - VAT registered",NOT(AND(LEN(E3413)=15,LEFT(E3413,1)="3",RIGHT(E3413,1)="3",ISNUMBER(--E3413)))),"Invalid/missing customer VAT no; ","")&amp;IF(L3413&lt;&gt;"Yes","Not reported/cleared on FATOORA; ","")&amp;IF(AND(OR(G3413="Zero-rated domestic (Box 3)",G3413="Export (Box 4)"),N3413=""),"Zero-rate/export evidence missing; ","")&amp;IF(AND(C3413="Credit Note",H3413&gt;0),"Credit note should be negative; ","")&amp;IF(AND(C3413="Simplified Tax Invoice",F3413="B2B - VAT registered"),"Simplified invoice issued to VAT-registered B2B; ",""))</f>
        <v/>
      </c>
    </row>
    <row r="3414">
      <c r="A3414" s="17" t="n"/>
      <c r="B3414" s="14" t="n"/>
      <c r="C3414" s="14" t="n"/>
      <c r="D3414" s="14" t="n"/>
      <c r="E3414" s="16" t="n"/>
      <c r="F3414" s="14" t="n"/>
      <c r="G3414" s="14" t="n"/>
      <c r="H3414" s="19" t="n"/>
      <c r="I3414" s="19" t="n"/>
      <c r="J3414" s="34">
        <f>IF(A3414="","",H3414+I3414)</f>
        <v/>
      </c>
      <c r="K3414" s="14" t="n"/>
      <c r="L3414" s="14" t="n"/>
      <c r="M3414" s="14" t="n"/>
      <c r="N3414" s="14" t="n"/>
      <c r="O3414" s="20">
        <f>IF(A3414="","",SUMPRODUCT((A3414&gt;=Setup!$C$19:$C$30)*(A3414&lt;=Setup!$D$19:$D$30)*Setup!$A$19:$A$30))</f>
        <v/>
      </c>
      <c r="P3414" s="34">
        <f>IF(A3414="","",IF(G3414="Standard 15% (Box 1)",ROUND(H3414*Setup!$B$9,2),0))</f>
        <v/>
      </c>
      <c r="Q3414" s="34">
        <f>IF(A3414="","",I3414-P3414)</f>
        <v/>
      </c>
      <c r="R3414" s="23">
        <f>IF(A3414="","",IF(O3414=0,"Outside audit periods; ","")&amp;IF(G3414="","No VAT category; ","")&amp;IF(ABS(Q3414)&gt;Setup!$B$10,"VAT ≠ 15% × net; ","")&amp;IF(AND(F3414="B2B - VAT registered",NOT(AND(LEN(E3414)=15,LEFT(E3414,1)="3",RIGHT(E3414,1)="3",ISNUMBER(--E3414)))),"Invalid/missing customer VAT no; ","")&amp;IF(L3414&lt;&gt;"Yes","Not reported/cleared on FATOORA; ","")&amp;IF(AND(OR(G3414="Zero-rated domestic (Box 3)",G3414="Export (Box 4)"),N3414=""),"Zero-rate/export evidence missing; ","")&amp;IF(AND(C3414="Credit Note",H3414&gt;0),"Credit note should be negative; ","")&amp;IF(AND(C3414="Simplified Tax Invoice",F3414="B2B - VAT registered"),"Simplified invoice issued to VAT-registered B2B; ",""))</f>
        <v/>
      </c>
    </row>
    <row r="3415">
      <c r="A3415" s="17" t="n"/>
      <c r="B3415" s="14" t="n"/>
      <c r="C3415" s="14" t="n"/>
      <c r="D3415" s="14" t="n"/>
      <c r="E3415" s="16" t="n"/>
      <c r="F3415" s="14" t="n"/>
      <c r="G3415" s="14" t="n"/>
      <c r="H3415" s="19" t="n"/>
      <c r="I3415" s="19" t="n"/>
      <c r="J3415" s="34">
        <f>IF(A3415="","",H3415+I3415)</f>
        <v/>
      </c>
      <c r="K3415" s="14" t="n"/>
      <c r="L3415" s="14" t="n"/>
      <c r="M3415" s="14" t="n"/>
      <c r="N3415" s="14" t="n"/>
      <c r="O3415" s="20">
        <f>IF(A3415="","",SUMPRODUCT((A3415&gt;=Setup!$C$19:$C$30)*(A3415&lt;=Setup!$D$19:$D$30)*Setup!$A$19:$A$30))</f>
        <v/>
      </c>
      <c r="P3415" s="34">
        <f>IF(A3415="","",IF(G3415="Standard 15% (Box 1)",ROUND(H3415*Setup!$B$9,2),0))</f>
        <v/>
      </c>
      <c r="Q3415" s="34">
        <f>IF(A3415="","",I3415-P3415)</f>
        <v/>
      </c>
      <c r="R3415" s="23">
        <f>IF(A3415="","",IF(O3415=0,"Outside audit periods; ","")&amp;IF(G3415="","No VAT category; ","")&amp;IF(ABS(Q3415)&gt;Setup!$B$10,"VAT ≠ 15% × net; ","")&amp;IF(AND(F3415="B2B - VAT registered",NOT(AND(LEN(E3415)=15,LEFT(E3415,1)="3",RIGHT(E3415,1)="3",ISNUMBER(--E3415)))),"Invalid/missing customer VAT no; ","")&amp;IF(L3415&lt;&gt;"Yes","Not reported/cleared on FATOORA; ","")&amp;IF(AND(OR(G3415="Zero-rated domestic (Box 3)",G3415="Export (Box 4)"),N3415=""),"Zero-rate/export evidence missing; ","")&amp;IF(AND(C3415="Credit Note",H3415&gt;0),"Credit note should be negative; ","")&amp;IF(AND(C3415="Simplified Tax Invoice",F3415="B2B - VAT registered"),"Simplified invoice issued to VAT-registered B2B; ",""))</f>
        <v/>
      </c>
    </row>
    <row r="3416">
      <c r="A3416" s="17" t="n"/>
      <c r="B3416" s="14" t="n"/>
      <c r="C3416" s="14" t="n"/>
      <c r="D3416" s="14" t="n"/>
      <c r="E3416" s="16" t="n"/>
      <c r="F3416" s="14" t="n"/>
      <c r="G3416" s="14" t="n"/>
      <c r="H3416" s="19" t="n"/>
      <c r="I3416" s="19" t="n"/>
      <c r="J3416" s="34">
        <f>IF(A3416="","",H3416+I3416)</f>
        <v/>
      </c>
      <c r="K3416" s="14" t="n"/>
      <c r="L3416" s="14" t="n"/>
      <c r="M3416" s="14" t="n"/>
      <c r="N3416" s="14" t="n"/>
      <c r="O3416" s="20">
        <f>IF(A3416="","",SUMPRODUCT((A3416&gt;=Setup!$C$19:$C$30)*(A3416&lt;=Setup!$D$19:$D$30)*Setup!$A$19:$A$30))</f>
        <v/>
      </c>
      <c r="P3416" s="34">
        <f>IF(A3416="","",IF(G3416="Standard 15% (Box 1)",ROUND(H3416*Setup!$B$9,2),0))</f>
        <v/>
      </c>
      <c r="Q3416" s="34">
        <f>IF(A3416="","",I3416-P3416)</f>
        <v/>
      </c>
      <c r="R3416" s="23">
        <f>IF(A3416="","",IF(O3416=0,"Outside audit periods; ","")&amp;IF(G3416="","No VAT category; ","")&amp;IF(ABS(Q3416)&gt;Setup!$B$10,"VAT ≠ 15% × net; ","")&amp;IF(AND(F3416="B2B - VAT registered",NOT(AND(LEN(E3416)=15,LEFT(E3416,1)="3",RIGHT(E3416,1)="3",ISNUMBER(--E3416)))),"Invalid/missing customer VAT no; ","")&amp;IF(L3416&lt;&gt;"Yes","Not reported/cleared on FATOORA; ","")&amp;IF(AND(OR(G3416="Zero-rated domestic (Box 3)",G3416="Export (Box 4)"),N3416=""),"Zero-rate/export evidence missing; ","")&amp;IF(AND(C3416="Credit Note",H3416&gt;0),"Credit note should be negative; ","")&amp;IF(AND(C3416="Simplified Tax Invoice",F3416="B2B - VAT registered"),"Simplified invoice issued to VAT-registered B2B; ",""))</f>
        <v/>
      </c>
    </row>
    <row r="3417">
      <c r="A3417" s="17" t="n"/>
      <c r="B3417" s="14" t="n"/>
      <c r="C3417" s="14" t="n"/>
      <c r="D3417" s="14" t="n"/>
      <c r="E3417" s="16" t="n"/>
      <c r="F3417" s="14" t="n"/>
      <c r="G3417" s="14" t="n"/>
      <c r="H3417" s="19" t="n"/>
      <c r="I3417" s="19" t="n"/>
      <c r="J3417" s="34">
        <f>IF(A3417="","",H3417+I3417)</f>
        <v/>
      </c>
      <c r="K3417" s="14" t="n"/>
      <c r="L3417" s="14" t="n"/>
      <c r="M3417" s="14" t="n"/>
      <c r="N3417" s="14" t="n"/>
      <c r="O3417" s="20">
        <f>IF(A3417="","",SUMPRODUCT((A3417&gt;=Setup!$C$19:$C$30)*(A3417&lt;=Setup!$D$19:$D$30)*Setup!$A$19:$A$30))</f>
        <v/>
      </c>
      <c r="P3417" s="34">
        <f>IF(A3417="","",IF(G3417="Standard 15% (Box 1)",ROUND(H3417*Setup!$B$9,2),0))</f>
        <v/>
      </c>
      <c r="Q3417" s="34">
        <f>IF(A3417="","",I3417-P3417)</f>
        <v/>
      </c>
      <c r="R3417" s="23">
        <f>IF(A3417="","",IF(O3417=0,"Outside audit periods; ","")&amp;IF(G3417="","No VAT category; ","")&amp;IF(ABS(Q3417)&gt;Setup!$B$10,"VAT ≠ 15% × net; ","")&amp;IF(AND(F3417="B2B - VAT registered",NOT(AND(LEN(E3417)=15,LEFT(E3417,1)="3",RIGHT(E3417,1)="3",ISNUMBER(--E3417)))),"Invalid/missing customer VAT no; ","")&amp;IF(L3417&lt;&gt;"Yes","Not reported/cleared on FATOORA; ","")&amp;IF(AND(OR(G3417="Zero-rated domestic (Box 3)",G3417="Export (Box 4)"),N3417=""),"Zero-rate/export evidence missing; ","")&amp;IF(AND(C3417="Credit Note",H3417&gt;0),"Credit note should be negative; ","")&amp;IF(AND(C3417="Simplified Tax Invoice",F3417="B2B - VAT registered"),"Simplified invoice issued to VAT-registered B2B; ",""))</f>
        <v/>
      </c>
    </row>
    <row r="3418">
      <c r="A3418" s="17" t="n"/>
      <c r="B3418" s="14" t="n"/>
      <c r="C3418" s="14" t="n"/>
      <c r="D3418" s="14" t="n"/>
      <c r="E3418" s="16" t="n"/>
      <c r="F3418" s="14" t="n"/>
      <c r="G3418" s="14" t="n"/>
      <c r="H3418" s="19" t="n"/>
      <c r="I3418" s="19" t="n"/>
      <c r="J3418" s="34">
        <f>IF(A3418="","",H3418+I3418)</f>
        <v/>
      </c>
      <c r="K3418" s="14" t="n"/>
      <c r="L3418" s="14" t="n"/>
      <c r="M3418" s="14" t="n"/>
      <c r="N3418" s="14" t="n"/>
      <c r="O3418" s="20">
        <f>IF(A3418="","",SUMPRODUCT((A3418&gt;=Setup!$C$19:$C$30)*(A3418&lt;=Setup!$D$19:$D$30)*Setup!$A$19:$A$30))</f>
        <v/>
      </c>
      <c r="P3418" s="34">
        <f>IF(A3418="","",IF(G3418="Standard 15% (Box 1)",ROUND(H3418*Setup!$B$9,2),0))</f>
        <v/>
      </c>
      <c r="Q3418" s="34">
        <f>IF(A3418="","",I3418-P3418)</f>
        <v/>
      </c>
      <c r="R3418" s="23">
        <f>IF(A3418="","",IF(O3418=0,"Outside audit periods; ","")&amp;IF(G3418="","No VAT category; ","")&amp;IF(ABS(Q3418)&gt;Setup!$B$10,"VAT ≠ 15% × net; ","")&amp;IF(AND(F3418="B2B - VAT registered",NOT(AND(LEN(E3418)=15,LEFT(E3418,1)="3",RIGHT(E3418,1)="3",ISNUMBER(--E3418)))),"Invalid/missing customer VAT no; ","")&amp;IF(L3418&lt;&gt;"Yes","Not reported/cleared on FATOORA; ","")&amp;IF(AND(OR(G3418="Zero-rated domestic (Box 3)",G3418="Export (Box 4)"),N3418=""),"Zero-rate/export evidence missing; ","")&amp;IF(AND(C3418="Credit Note",H3418&gt;0),"Credit note should be negative; ","")&amp;IF(AND(C3418="Simplified Tax Invoice",F3418="B2B - VAT registered"),"Simplified invoice issued to VAT-registered B2B; ",""))</f>
        <v/>
      </c>
    </row>
    <row r="3419">
      <c r="A3419" s="17" t="n"/>
      <c r="B3419" s="14" t="n"/>
      <c r="C3419" s="14" t="n"/>
      <c r="D3419" s="14" t="n"/>
      <c r="E3419" s="16" t="n"/>
      <c r="F3419" s="14" t="n"/>
      <c r="G3419" s="14" t="n"/>
      <c r="H3419" s="19" t="n"/>
      <c r="I3419" s="19" t="n"/>
      <c r="J3419" s="34">
        <f>IF(A3419="","",H3419+I3419)</f>
        <v/>
      </c>
      <c r="K3419" s="14" t="n"/>
      <c r="L3419" s="14" t="n"/>
      <c r="M3419" s="14" t="n"/>
      <c r="N3419" s="14" t="n"/>
      <c r="O3419" s="20">
        <f>IF(A3419="","",SUMPRODUCT((A3419&gt;=Setup!$C$19:$C$30)*(A3419&lt;=Setup!$D$19:$D$30)*Setup!$A$19:$A$30))</f>
        <v/>
      </c>
      <c r="P3419" s="34">
        <f>IF(A3419="","",IF(G3419="Standard 15% (Box 1)",ROUND(H3419*Setup!$B$9,2),0))</f>
        <v/>
      </c>
      <c r="Q3419" s="34">
        <f>IF(A3419="","",I3419-P3419)</f>
        <v/>
      </c>
      <c r="R3419" s="23">
        <f>IF(A3419="","",IF(O3419=0,"Outside audit periods; ","")&amp;IF(G3419="","No VAT category; ","")&amp;IF(ABS(Q3419)&gt;Setup!$B$10,"VAT ≠ 15% × net; ","")&amp;IF(AND(F3419="B2B - VAT registered",NOT(AND(LEN(E3419)=15,LEFT(E3419,1)="3",RIGHT(E3419,1)="3",ISNUMBER(--E3419)))),"Invalid/missing customer VAT no; ","")&amp;IF(L3419&lt;&gt;"Yes","Not reported/cleared on FATOORA; ","")&amp;IF(AND(OR(G3419="Zero-rated domestic (Box 3)",G3419="Export (Box 4)"),N3419=""),"Zero-rate/export evidence missing; ","")&amp;IF(AND(C3419="Credit Note",H3419&gt;0),"Credit note should be negative; ","")&amp;IF(AND(C3419="Simplified Tax Invoice",F3419="B2B - VAT registered"),"Simplified invoice issued to VAT-registered B2B; ",""))</f>
        <v/>
      </c>
    </row>
    <row r="3420">
      <c r="A3420" s="17" t="n"/>
      <c r="B3420" s="14" t="n"/>
      <c r="C3420" s="14" t="n"/>
      <c r="D3420" s="14" t="n"/>
      <c r="E3420" s="16" t="n"/>
      <c r="F3420" s="14" t="n"/>
      <c r="G3420" s="14" t="n"/>
      <c r="H3420" s="19" t="n"/>
      <c r="I3420" s="19" t="n"/>
      <c r="J3420" s="34">
        <f>IF(A3420="","",H3420+I3420)</f>
        <v/>
      </c>
      <c r="K3420" s="14" t="n"/>
      <c r="L3420" s="14" t="n"/>
      <c r="M3420" s="14" t="n"/>
      <c r="N3420" s="14" t="n"/>
      <c r="O3420" s="20">
        <f>IF(A3420="","",SUMPRODUCT((A3420&gt;=Setup!$C$19:$C$30)*(A3420&lt;=Setup!$D$19:$D$30)*Setup!$A$19:$A$30))</f>
        <v/>
      </c>
      <c r="P3420" s="34">
        <f>IF(A3420="","",IF(G3420="Standard 15% (Box 1)",ROUND(H3420*Setup!$B$9,2),0))</f>
        <v/>
      </c>
      <c r="Q3420" s="34">
        <f>IF(A3420="","",I3420-P3420)</f>
        <v/>
      </c>
      <c r="R3420" s="23">
        <f>IF(A3420="","",IF(O3420=0,"Outside audit periods; ","")&amp;IF(G3420="","No VAT category; ","")&amp;IF(ABS(Q3420)&gt;Setup!$B$10,"VAT ≠ 15% × net; ","")&amp;IF(AND(F3420="B2B - VAT registered",NOT(AND(LEN(E3420)=15,LEFT(E3420,1)="3",RIGHT(E3420,1)="3",ISNUMBER(--E3420)))),"Invalid/missing customer VAT no; ","")&amp;IF(L3420&lt;&gt;"Yes","Not reported/cleared on FATOORA; ","")&amp;IF(AND(OR(G3420="Zero-rated domestic (Box 3)",G3420="Export (Box 4)"),N3420=""),"Zero-rate/export evidence missing; ","")&amp;IF(AND(C3420="Credit Note",H3420&gt;0),"Credit note should be negative; ","")&amp;IF(AND(C3420="Simplified Tax Invoice",F3420="B2B - VAT registered"),"Simplified invoice issued to VAT-registered B2B; ",""))</f>
        <v/>
      </c>
    </row>
    <row r="3421">
      <c r="A3421" s="17" t="n"/>
      <c r="B3421" s="14" t="n"/>
      <c r="C3421" s="14" t="n"/>
      <c r="D3421" s="14" t="n"/>
      <c r="E3421" s="16" t="n"/>
      <c r="F3421" s="14" t="n"/>
      <c r="G3421" s="14" t="n"/>
      <c r="H3421" s="19" t="n"/>
      <c r="I3421" s="19" t="n"/>
      <c r="J3421" s="34">
        <f>IF(A3421="","",H3421+I3421)</f>
        <v/>
      </c>
      <c r="K3421" s="14" t="n"/>
      <c r="L3421" s="14" t="n"/>
      <c r="M3421" s="14" t="n"/>
      <c r="N3421" s="14" t="n"/>
      <c r="O3421" s="20">
        <f>IF(A3421="","",SUMPRODUCT((A3421&gt;=Setup!$C$19:$C$30)*(A3421&lt;=Setup!$D$19:$D$30)*Setup!$A$19:$A$30))</f>
        <v/>
      </c>
      <c r="P3421" s="34">
        <f>IF(A3421="","",IF(G3421="Standard 15% (Box 1)",ROUND(H3421*Setup!$B$9,2),0))</f>
        <v/>
      </c>
      <c r="Q3421" s="34">
        <f>IF(A3421="","",I3421-P3421)</f>
        <v/>
      </c>
      <c r="R3421" s="23">
        <f>IF(A3421="","",IF(O3421=0,"Outside audit periods; ","")&amp;IF(G3421="","No VAT category; ","")&amp;IF(ABS(Q3421)&gt;Setup!$B$10,"VAT ≠ 15% × net; ","")&amp;IF(AND(F3421="B2B - VAT registered",NOT(AND(LEN(E3421)=15,LEFT(E3421,1)="3",RIGHT(E3421,1)="3",ISNUMBER(--E3421)))),"Invalid/missing customer VAT no; ","")&amp;IF(L3421&lt;&gt;"Yes","Not reported/cleared on FATOORA; ","")&amp;IF(AND(OR(G3421="Zero-rated domestic (Box 3)",G3421="Export (Box 4)"),N3421=""),"Zero-rate/export evidence missing; ","")&amp;IF(AND(C3421="Credit Note",H3421&gt;0),"Credit note should be negative; ","")&amp;IF(AND(C3421="Simplified Tax Invoice",F3421="B2B - VAT registered"),"Simplified invoice issued to VAT-registered B2B; ",""))</f>
        <v/>
      </c>
    </row>
    <row r="3422">
      <c r="A3422" s="17" t="n"/>
      <c r="B3422" s="14" t="n"/>
      <c r="C3422" s="14" t="n"/>
      <c r="D3422" s="14" t="n"/>
      <c r="E3422" s="16" t="n"/>
      <c r="F3422" s="14" t="n"/>
      <c r="G3422" s="14" t="n"/>
      <c r="H3422" s="19" t="n"/>
      <c r="I3422" s="19" t="n"/>
      <c r="J3422" s="34">
        <f>IF(A3422="","",H3422+I3422)</f>
        <v/>
      </c>
      <c r="K3422" s="14" t="n"/>
      <c r="L3422" s="14" t="n"/>
      <c r="M3422" s="14" t="n"/>
      <c r="N3422" s="14" t="n"/>
      <c r="O3422" s="20">
        <f>IF(A3422="","",SUMPRODUCT((A3422&gt;=Setup!$C$19:$C$30)*(A3422&lt;=Setup!$D$19:$D$30)*Setup!$A$19:$A$30))</f>
        <v/>
      </c>
      <c r="P3422" s="34">
        <f>IF(A3422="","",IF(G3422="Standard 15% (Box 1)",ROUND(H3422*Setup!$B$9,2),0))</f>
        <v/>
      </c>
      <c r="Q3422" s="34">
        <f>IF(A3422="","",I3422-P3422)</f>
        <v/>
      </c>
      <c r="R3422" s="23">
        <f>IF(A3422="","",IF(O3422=0,"Outside audit periods; ","")&amp;IF(G3422="","No VAT category; ","")&amp;IF(ABS(Q3422)&gt;Setup!$B$10,"VAT ≠ 15% × net; ","")&amp;IF(AND(F3422="B2B - VAT registered",NOT(AND(LEN(E3422)=15,LEFT(E3422,1)="3",RIGHT(E3422,1)="3",ISNUMBER(--E3422)))),"Invalid/missing customer VAT no; ","")&amp;IF(L3422&lt;&gt;"Yes","Not reported/cleared on FATOORA; ","")&amp;IF(AND(OR(G3422="Zero-rated domestic (Box 3)",G3422="Export (Box 4)"),N3422=""),"Zero-rate/export evidence missing; ","")&amp;IF(AND(C3422="Credit Note",H3422&gt;0),"Credit note should be negative; ","")&amp;IF(AND(C3422="Simplified Tax Invoice",F3422="B2B - VAT registered"),"Simplified invoice issued to VAT-registered B2B; ",""))</f>
        <v/>
      </c>
    </row>
    <row r="3423">
      <c r="A3423" s="17" t="n"/>
      <c r="B3423" s="14" t="n"/>
      <c r="C3423" s="14" t="n"/>
      <c r="D3423" s="14" t="n"/>
      <c r="E3423" s="16" t="n"/>
      <c r="F3423" s="14" t="n"/>
      <c r="G3423" s="14" t="n"/>
      <c r="H3423" s="19" t="n"/>
      <c r="I3423" s="19" t="n"/>
      <c r="J3423" s="34">
        <f>IF(A3423="","",H3423+I3423)</f>
        <v/>
      </c>
      <c r="K3423" s="14" t="n"/>
      <c r="L3423" s="14" t="n"/>
      <c r="M3423" s="14" t="n"/>
      <c r="N3423" s="14" t="n"/>
      <c r="O3423" s="20">
        <f>IF(A3423="","",SUMPRODUCT((A3423&gt;=Setup!$C$19:$C$30)*(A3423&lt;=Setup!$D$19:$D$30)*Setup!$A$19:$A$30))</f>
        <v/>
      </c>
      <c r="P3423" s="34">
        <f>IF(A3423="","",IF(G3423="Standard 15% (Box 1)",ROUND(H3423*Setup!$B$9,2),0))</f>
        <v/>
      </c>
      <c r="Q3423" s="34">
        <f>IF(A3423="","",I3423-P3423)</f>
        <v/>
      </c>
      <c r="R3423" s="23">
        <f>IF(A3423="","",IF(O3423=0,"Outside audit periods; ","")&amp;IF(G3423="","No VAT category; ","")&amp;IF(ABS(Q3423)&gt;Setup!$B$10,"VAT ≠ 15% × net; ","")&amp;IF(AND(F3423="B2B - VAT registered",NOT(AND(LEN(E3423)=15,LEFT(E3423,1)="3",RIGHT(E3423,1)="3",ISNUMBER(--E3423)))),"Invalid/missing customer VAT no; ","")&amp;IF(L3423&lt;&gt;"Yes","Not reported/cleared on FATOORA; ","")&amp;IF(AND(OR(G3423="Zero-rated domestic (Box 3)",G3423="Export (Box 4)"),N3423=""),"Zero-rate/export evidence missing; ","")&amp;IF(AND(C3423="Credit Note",H3423&gt;0),"Credit note should be negative; ","")&amp;IF(AND(C3423="Simplified Tax Invoice",F3423="B2B - VAT registered"),"Simplified invoice issued to VAT-registered B2B; ",""))</f>
        <v/>
      </c>
    </row>
    <row r="3424">
      <c r="A3424" s="17" t="n"/>
      <c r="B3424" s="14" t="n"/>
      <c r="C3424" s="14" t="n"/>
      <c r="D3424" s="14" t="n"/>
      <c r="E3424" s="16" t="n"/>
      <c r="F3424" s="14" t="n"/>
      <c r="G3424" s="14" t="n"/>
      <c r="H3424" s="19" t="n"/>
      <c r="I3424" s="19" t="n"/>
      <c r="J3424" s="34">
        <f>IF(A3424="","",H3424+I3424)</f>
        <v/>
      </c>
      <c r="K3424" s="14" t="n"/>
      <c r="L3424" s="14" t="n"/>
      <c r="M3424" s="14" t="n"/>
      <c r="N3424" s="14" t="n"/>
      <c r="O3424" s="20">
        <f>IF(A3424="","",SUMPRODUCT((A3424&gt;=Setup!$C$19:$C$30)*(A3424&lt;=Setup!$D$19:$D$30)*Setup!$A$19:$A$30))</f>
        <v/>
      </c>
      <c r="P3424" s="34">
        <f>IF(A3424="","",IF(G3424="Standard 15% (Box 1)",ROUND(H3424*Setup!$B$9,2),0))</f>
        <v/>
      </c>
      <c r="Q3424" s="34">
        <f>IF(A3424="","",I3424-P3424)</f>
        <v/>
      </c>
      <c r="R3424" s="23">
        <f>IF(A3424="","",IF(O3424=0,"Outside audit periods; ","")&amp;IF(G3424="","No VAT category; ","")&amp;IF(ABS(Q3424)&gt;Setup!$B$10,"VAT ≠ 15% × net; ","")&amp;IF(AND(F3424="B2B - VAT registered",NOT(AND(LEN(E3424)=15,LEFT(E3424,1)="3",RIGHT(E3424,1)="3",ISNUMBER(--E3424)))),"Invalid/missing customer VAT no; ","")&amp;IF(L3424&lt;&gt;"Yes","Not reported/cleared on FATOORA; ","")&amp;IF(AND(OR(G3424="Zero-rated domestic (Box 3)",G3424="Export (Box 4)"),N3424=""),"Zero-rate/export evidence missing; ","")&amp;IF(AND(C3424="Credit Note",H3424&gt;0),"Credit note should be negative; ","")&amp;IF(AND(C3424="Simplified Tax Invoice",F3424="B2B - VAT registered"),"Simplified invoice issued to VAT-registered B2B; ",""))</f>
        <v/>
      </c>
    </row>
    <row r="3425">
      <c r="A3425" s="17" t="n"/>
      <c r="B3425" s="14" t="n"/>
      <c r="C3425" s="14" t="n"/>
      <c r="D3425" s="14" t="n"/>
      <c r="E3425" s="16" t="n"/>
      <c r="F3425" s="14" t="n"/>
      <c r="G3425" s="14" t="n"/>
      <c r="H3425" s="19" t="n"/>
      <c r="I3425" s="19" t="n"/>
      <c r="J3425" s="34">
        <f>IF(A3425="","",H3425+I3425)</f>
        <v/>
      </c>
      <c r="K3425" s="14" t="n"/>
      <c r="L3425" s="14" t="n"/>
      <c r="M3425" s="14" t="n"/>
      <c r="N3425" s="14" t="n"/>
      <c r="O3425" s="20">
        <f>IF(A3425="","",SUMPRODUCT((A3425&gt;=Setup!$C$19:$C$30)*(A3425&lt;=Setup!$D$19:$D$30)*Setup!$A$19:$A$30))</f>
        <v/>
      </c>
      <c r="P3425" s="34">
        <f>IF(A3425="","",IF(G3425="Standard 15% (Box 1)",ROUND(H3425*Setup!$B$9,2),0))</f>
        <v/>
      </c>
      <c r="Q3425" s="34">
        <f>IF(A3425="","",I3425-P3425)</f>
        <v/>
      </c>
      <c r="R3425" s="23">
        <f>IF(A3425="","",IF(O3425=0,"Outside audit periods; ","")&amp;IF(G3425="","No VAT category; ","")&amp;IF(ABS(Q3425)&gt;Setup!$B$10,"VAT ≠ 15% × net; ","")&amp;IF(AND(F3425="B2B - VAT registered",NOT(AND(LEN(E3425)=15,LEFT(E3425,1)="3",RIGHT(E3425,1)="3",ISNUMBER(--E3425)))),"Invalid/missing customer VAT no; ","")&amp;IF(L3425&lt;&gt;"Yes","Not reported/cleared on FATOORA; ","")&amp;IF(AND(OR(G3425="Zero-rated domestic (Box 3)",G3425="Export (Box 4)"),N3425=""),"Zero-rate/export evidence missing; ","")&amp;IF(AND(C3425="Credit Note",H3425&gt;0),"Credit note should be negative; ","")&amp;IF(AND(C3425="Simplified Tax Invoice",F3425="B2B - VAT registered"),"Simplified invoice issued to VAT-registered B2B; ",""))</f>
        <v/>
      </c>
    </row>
    <row r="3426">
      <c r="A3426" s="17" t="n"/>
      <c r="B3426" s="14" t="n"/>
      <c r="C3426" s="14" t="n"/>
      <c r="D3426" s="14" t="n"/>
      <c r="E3426" s="16" t="n"/>
      <c r="F3426" s="14" t="n"/>
      <c r="G3426" s="14" t="n"/>
      <c r="H3426" s="19" t="n"/>
      <c r="I3426" s="19" t="n"/>
      <c r="J3426" s="34">
        <f>IF(A3426="","",H3426+I3426)</f>
        <v/>
      </c>
      <c r="K3426" s="14" t="n"/>
      <c r="L3426" s="14" t="n"/>
      <c r="M3426" s="14" t="n"/>
      <c r="N3426" s="14" t="n"/>
      <c r="O3426" s="20">
        <f>IF(A3426="","",SUMPRODUCT((A3426&gt;=Setup!$C$19:$C$30)*(A3426&lt;=Setup!$D$19:$D$30)*Setup!$A$19:$A$30))</f>
        <v/>
      </c>
      <c r="P3426" s="34">
        <f>IF(A3426="","",IF(G3426="Standard 15% (Box 1)",ROUND(H3426*Setup!$B$9,2),0))</f>
        <v/>
      </c>
      <c r="Q3426" s="34">
        <f>IF(A3426="","",I3426-P3426)</f>
        <v/>
      </c>
      <c r="R3426" s="23">
        <f>IF(A3426="","",IF(O3426=0,"Outside audit periods; ","")&amp;IF(G3426="","No VAT category; ","")&amp;IF(ABS(Q3426)&gt;Setup!$B$10,"VAT ≠ 15% × net; ","")&amp;IF(AND(F3426="B2B - VAT registered",NOT(AND(LEN(E3426)=15,LEFT(E3426,1)="3",RIGHT(E3426,1)="3",ISNUMBER(--E3426)))),"Invalid/missing customer VAT no; ","")&amp;IF(L3426&lt;&gt;"Yes","Not reported/cleared on FATOORA; ","")&amp;IF(AND(OR(G3426="Zero-rated domestic (Box 3)",G3426="Export (Box 4)"),N3426=""),"Zero-rate/export evidence missing; ","")&amp;IF(AND(C3426="Credit Note",H3426&gt;0),"Credit note should be negative; ","")&amp;IF(AND(C3426="Simplified Tax Invoice",F3426="B2B - VAT registered"),"Simplified invoice issued to VAT-registered B2B; ",""))</f>
        <v/>
      </c>
    </row>
    <row r="3427">
      <c r="A3427" s="17" t="n"/>
      <c r="B3427" s="14" t="n"/>
      <c r="C3427" s="14" t="n"/>
      <c r="D3427" s="14" t="n"/>
      <c r="E3427" s="16" t="n"/>
      <c r="F3427" s="14" t="n"/>
      <c r="G3427" s="14" t="n"/>
      <c r="H3427" s="19" t="n"/>
      <c r="I3427" s="19" t="n"/>
      <c r="J3427" s="34">
        <f>IF(A3427="","",H3427+I3427)</f>
        <v/>
      </c>
      <c r="K3427" s="14" t="n"/>
      <c r="L3427" s="14" t="n"/>
      <c r="M3427" s="14" t="n"/>
      <c r="N3427" s="14" t="n"/>
      <c r="O3427" s="20">
        <f>IF(A3427="","",SUMPRODUCT((A3427&gt;=Setup!$C$19:$C$30)*(A3427&lt;=Setup!$D$19:$D$30)*Setup!$A$19:$A$30))</f>
        <v/>
      </c>
      <c r="P3427" s="34">
        <f>IF(A3427="","",IF(G3427="Standard 15% (Box 1)",ROUND(H3427*Setup!$B$9,2),0))</f>
        <v/>
      </c>
      <c r="Q3427" s="34">
        <f>IF(A3427="","",I3427-P3427)</f>
        <v/>
      </c>
      <c r="R3427" s="23">
        <f>IF(A3427="","",IF(O3427=0,"Outside audit periods; ","")&amp;IF(G3427="","No VAT category; ","")&amp;IF(ABS(Q3427)&gt;Setup!$B$10,"VAT ≠ 15% × net; ","")&amp;IF(AND(F3427="B2B - VAT registered",NOT(AND(LEN(E3427)=15,LEFT(E3427,1)="3",RIGHT(E3427,1)="3",ISNUMBER(--E3427)))),"Invalid/missing customer VAT no; ","")&amp;IF(L3427&lt;&gt;"Yes","Not reported/cleared on FATOORA; ","")&amp;IF(AND(OR(G3427="Zero-rated domestic (Box 3)",G3427="Export (Box 4)"),N3427=""),"Zero-rate/export evidence missing; ","")&amp;IF(AND(C3427="Credit Note",H3427&gt;0),"Credit note should be negative; ","")&amp;IF(AND(C3427="Simplified Tax Invoice",F3427="B2B - VAT registered"),"Simplified invoice issued to VAT-registered B2B; ",""))</f>
        <v/>
      </c>
    </row>
    <row r="3428">
      <c r="A3428" s="17" t="n"/>
      <c r="B3428" s="14" t="n"/>
      <c r="C3428" s="14" t="n"/>
      <c r="D3428" s="14" t="n"/>
      <c r="E3428" s="16" t="n"/>
      <c r="F3428" s="14" t="n"/>
      <c r="G3428" s="14" t="n"/>
      <c r="H3428" s="19" t="n"/>
      <c r="I3428" s="19" t="n"/>
      <c r="J3428" s="34">
        <f>IF(A3428="","",H3428+I3428)</f>
        <v/>
      </c>
      <c r="K3428" s="14" t="n"/>
      <c r="L3428" s="14" t="n"/>
      <c r="M3428" s="14" t="n"/>
      <c r="N3428" s="14" t="n"/>
      <c r="O3428" s="20">
        <f>IF(A3428="","",SUMPRODUCT((A3428&gt;=Setup!$C$19:$C$30)*(A3428&lt;=Setup!$D$19:$D$30)*Setup!$A$19:$A$30))</f>
        <v/>
      </c>
      <c r="P3428" s="34">
        <f>IF(A3428="","",IF(G3428="Standard 15% (Box 1)",ROUND(H3428*Setup!$B$9,2),0))</f>
        <v/>
      </c>
      <c r="Q3428" s="34">
        <f>IF(A3428="","",I3428-P3428)</f>
        <v/>
      </c>
      <c r="R3428" s="23">
        <f>IF(A3428="","",IF(O3428=0,"Outside audit periods; ","")&amp;IF(G3428="","No VAT category; ","")&amp;IF(ABS(Q3428)&gt;Setup!$B$10,"VAT ≠ 15% × net; ","")&amp;IF(AND(F3428="B2B - VAT registered",NOT(AND(LEN(E3428)=15,LEFT(E3428,1)="3",RIGHT(E3428,1)="3",ISNUMBER(--E3428)))),"Invalid/missing customer VAT no; ","")&amp;IF(L3428&lt;&gt;"Yes","Not reported/cleared on FATOORA; ","")&amp;IF(AND(OR(G3428="Zero-rated domestic (Box 3)",G3428="Export (Box 4)"),N3428=""),"Zero-rate/export evidence missing; ","")&amp;IF(AND(C3428="Credit Note",H3428&gt;0),"Credit note should be negative; ","")&amp;IF(AND(C3428="Simplified Tax Invoice",F3428="B2B - VAT registered"),"Simplified invoice issued to VAT-registered B2B; ",""))</f>
        <v/>
      </c>
    </row>
    <row r="3429">
      <c r="A3429" s="17" t="n"/>
      <c r="B3429" s="14" t="n"/>
      <c r="C3429" s="14" t="n"/>
      <c r="D3429" s="14" t="n"/>
      <c r="E3429" s="16" t="n"/>
      <c r="F3429" s="14" t="n"/>
      <c r="G3429" s="14" t="n"/>
      <c r="H3429" s="19" t="n"/>
      <c r="I3429" s="19" t="n"/>
      <c r="J3429" s="34">
        <f>IF(A3429="","",H3429+I3429)</f>
        <v/>
      </c>
      <c r="K3429" s="14" t="n"/>
      <c r="L3429" s="14" t="n"/>
      <c r="M3429" s="14" t="n"/>
      <c r="N3429" s="14" t="n"/>
      <c r="O3429" s="20">
        <f>IF(A3429="","",SUMPRODUCT((A3429&gt;=Setup!$C$19:$C$30)*(A3429&lt;=Setup!$D$19:$D$30)*Setup!$A$19:$A$30))</f>
        <v/>
      </c>
      <c r="P3429" s="34">
        <f>IF(A3429="","",IF(G3429="Standard 15% (Box 1)",ROUND(H3429*Setup!$B$9,2),0))</f>
        <v/>
      </c>
      <c r="Q3429" s="34">
        <f>IF(A3429="","",I3429-P3429)</f>
        <v/>
      </c>
      <c r="R3429" s="23">
        <f>IF(A3429="","",IF(O3429=0,"Outside audit periods; ","")&amp;IF(G3429="","No VAT category; ","")&amp;IF(ABS(Q3429)&gt;Setup!$B$10,"VAT ≠ 15% × net; ","")&amp;IF(AND(F3429="B2B - VAT registered",NOT(AND(LEN(E3429)=15,LEFT(E3429,1)="3",RIGHT(E3429,1)="3",ISNUMBER(--E3429)))),"Invalid/missing customer VAT no; ","")&amp;IF(L3429&lt;&gt;"Yes","Not reported/cleared on FATOORA; ","")&amp;IF(AND(OR(G3429="Zero-rated domestic (Box 3)",G3429="Export (Box 4)"),N3429=""),"Zero-rate/export evidence missing; ","")&amp;IF(AND(C3429="Credit Note",H3429&gt;0),"Credit note should be negative; ","")&amp;IF(AND(C3429="Simplified Tax Invoice",F3429="B2B - VAT registered"),"Simplified invoice issued to VAT-registered B2B; ",""))</f>
        <v/>
      </c>
    </row>
    <row r="3430">
      <c r="A3430" s="17" t="n"/>
      <c r="B3430" s="14" t="n"/>
      <c r="C3430" s="14" t="n"/>
      <c r="D3430" s="14" t="n"/>
      <c r="E3430" s="16" t="n"/>
      <c r="F3430" s="14" t="n"/>
      <c r="G3430" s="14" t="n"/>
      <c r="H3430" s="19" t="n"/>
      <c r="I3430" s="19" t="n"/>
      <c r="J3430" s="34">
        <f>IF(A3430="","",H3430+I3430)</f>
        <v/>
      </c>
      <c r="K3430" s="14" t="n"/>
      <c r="L3430" s="14" t="n"/>
      <c r="M3430" s="14" t="n"/>
      <c r="N3430" s="14" t="n"/>
      <c r="O3430" s="20">
        <f>IF(A3430="","",SUMPRODUCT((A3430&gt;=Setup!$C$19:$C$30)*(A3430&lt;=Setup!$D$19:$D$30)*Setup!$A$19:$A$30))</f>
        <v/>
      </c>
      <c r="P3430" s="34">
        <f>IF(A3430="","",IF(G3430="Standard 15% (Box 1)",ROUND(H3430*Setup!$B$9,2),0))</f>
        <v/>
      </c>
      <c r="Q3430" s="34">
        <f>IF(A3430="","",I3430-P3430)</f>
        <v/>
      </c>
      <c r="R3430" s="23">
        <f>IF(A3430="","",IF(O3430=0,"Outside audit periods; ","")&amp;IF(G3430="","No VAT category; ","")&amp;IF(ABS(Q3430)&gt;Setup!$B$10,"VAT ≠ 15% × net; ","")&amp;IF(AND(F3430="B2B - VAT registered",NOT(AND(LEN(E3430)=15,LEFT(E3430,1)="3",RIGHT(E3430,1)="3",ISNUMBER(--E3430)))),"Invalid/missing customer VAT no; ","")&amp;IF(L3430&lt;&gt;"Yes","Not reported/cleared on FATOORA; ","")&amp;IF(AND(OR(G3430="Zero-rated domestic (Box 3)",G3430="Export (Box 4)"),N3430=""),"Zero-rate/export evidence missing; ","")&amp;IF(AND(C3430="Credit Note",H3430&gt;0),"Credit note should be negative; ","")&amp;IF(AND(C3430="Simplified Tax Invoice",F3430="B2B - VAT registered"),"Simplified invoice issued to VAT-registered B2B; ",""))</f>
        <v/>
      </c>
    </row>
    <row r="3431">
      <c r="A3431" s="17" t="n"/>
      <c r="B3431" s="14" t="n"/>
      <c r="C3431" s="14" t="n"/>
      <c r="D3431" s="14" t="n"/>
      <c r="E3431" s="16" t="n"/>
      <c r="F3431" s="14" t="n"/>
      <c r="G3431" s="14" t="n"/>
      <c r="H3431" s="19" t="n"/>
      <c r="I3431" s="19" t="n"/>
      <c r="J3431" s="34">
        <f>IF(A3431="","",H3431+I3431)</f>
        <v/>
      </c>
      <c r="K3431" s="14" t="n"/>
      <c r="L3431" s="14" t="n"/>
      <c r="M3431" s="14" t="n"/>
      <c r="N3431" s="14" t="n"/>
      <c r="O3431" s="20">
        <f>IF(A3431="","",SUMPRODUCT((A3431&gt;=Setup!$C$19:$C$30)*(A3431&lt;=Setup!$D$19:$D$30)*Setup!$A$19:$A$30))</f>
        <v/>
      </c>
      <c r="P3431" s="34">
        <f>IF(A3431="","",IF(G3431="Standard 15% (Box 1)",ROUND(H3431*Setup!$B$9,2),0))</f>
        <v/>
      </c>
      <c r="Q3431" s="34">
        <f>IF(A3431="","",I3431-P3431)</f>
        <v/>
      </c>
      <c r="R3431" s="23">
        <f>IF(A3431="","",IF(O3431=0,"Outside audit periods; ","")&amp;IF(G3431="","No VAT category; ","")&amp;IF(ABS(Q3431)&gt;Setup!$B$10,"VAT ≠ 15% × net; ","")&amp;IF(AND(F3431="B2B - VAT registered",NOT(AND(LEN(E3431)=15,LEFT(E3431,1)="3",RIGHT(E3431,1)="3",ISNUMBER(--E3431)))),"Invalid/missing customer VAT no; ","")&amp;IF(L3431&lt;&gt;"Yes","Not reported/cleared on FATOORA; ","")&amp;IF(AND(OR(G3431="Zero-rated domestic (Box 3)",G3431="Export (Box 4)"),N3431=""),"Zero-rate/export evidence missing; ","")&amp;IF(AND(C3431="Credit Note",H3431&gt;0),"Credit note should be negative; ","")&amp;IF(AND(C3431="Simplified Tax Invoice",F3431="B2B - VAT registered"),"Simplified invoice issued to VAT-registered B2B; ",""))</f>
        <v/>
      </c>
    </row>
    <row r="3432">
      <c r="A3432" s="17" t="n"/>
      <c r="B3432" s="14" t="n"/>
      <c r="C3432" s="14" t="n"/>
      <c r="D3432" s="14" t="n"/>
      <c r="E3432" s="16" t="n"/>
      <c r="F3432" s="14" t="n"/>
      <c r="G3432" s="14" t="n"/>
      <c r="H3432" s="19" t="n"/>
      <c r="I3432" s="19" t="n"/>
      <c r="J3432" s="34">
        <f>IF(A3432="","",H3432+I3432)</f>
        <v/>
      </c>
      <c r="K3432" s="14" t="n"/>
      <c r="L3432" s="14" t="n"/>
      <c r="M3432" s="14" t="n"/>
      <c r="N3432" s="14" t="n"/>
      <c r="O3432" s="20">
        <f>IF(A3432="","",SUMPRODUCT((A3432&gt;=Setup!$C$19:$C$30)*(A3432&lt;=Setup!$D$19:$D$30)*Setup!$A$19:$A$30))</f>
        <v/>
      </c>
      <c r="P3432" s="34">
        <f>IF(A3432="","",IF(G3432="Standard 15% (Box 1)",ROUND(H3432*Setup!$B$9,2),0))</f>
        <v/>
      </c>
      <c r="Q3432" s="34">
        <f>IF(A3432="","",I3432-P3432)</f>
        <v/>
      </c>
      <c r="R3432" s="23">
        <f>IF(A3432="","",IF(O3432=0,"Outside audit periods; ","")&amp;IF(G3432="","No VAT category; ","")&amp;IF(ABS(Q3432)&gt;Setup!$B$10,"VAT ≠ 15% × net; ","")&amp;IF(AND(F3432="B2B - VAT registered",NOT(AND(LEN(E3432)=15,LEFT(E3432,1)="3",RIGHT(E3432,1)="3",ISNUMBER(--E3432)))),"Invalid/missing customer VAT no; ","")&amp;IF(L3432&lt;&gt;"Yes","Not reported/cleared on FATOORA; ","")&amp;IF(AND(OR(G3432="Zero-rated domestic (Box 3)",G3432="Export (Box 4)"),N3432=""),"Zero-rate/export evidence missing; ","")&amp;IF(AND(C3432="Credit Note",H3432&gt;0),"Credit note should be negative; ","")&amp;IF(AND(C3432="Simplified Tax Invoice",F3432="B2B - VAT registered"),"Simplified invoice issued to VAT-registered B2B; ",""))</f>
        <v/>
      </c>
    </row>
    <row r="3433">
      <c r="A3433" s="17" t="n"/>
      <c r="B3433" s="14" t="n"/>
      <c r="C3433" s="14" t="n"/>
      <c r="D3433" s="14" t="n"/>
      <c r="E3433" s="16" t="n"/>
      <c r="F3433" s="14" t="n"/>
      <c r="G3433" s="14" t="n"/>
      <c r="H3433" s="19" t="n"/>
      <c r="I3433" s="19" t="n"/>
      <c r="J3433" s="34">
        <f>IF(A3433="","",H3433+I3433)</f>
        <v/>
      </c>
      <c r="K3433" s="14" t="n"/>
      <c r="L3433" s="14" t="n"/>
      <c r="M3433" s="14" t="n"/>
      <c r="N3433" s="14" t="n"/>
      <c r="O3433" s="20">
        <f>IF(A3433="","",SUMPRODUCT((A3433&gt;=Setup!$C$19:$C$30)*(A3433&lt;=Setup!$D$19:$D$30)*Setup!$A$19:$A$30))</f>
        <v/>
      </c>
      <c r="P3433" s="34">
        <f>IF(A3433="","",IF(G3433="Standard 15% (Box 1)",ROUND(H3433*Setup!$B$9,2),0))</f>
        <v/>
      </c>
      <c r="Q3433" s="34">
        <f>IF(A3433="","",I3433-P3433)</f>
        <v/>
      </c>
      <c r="R3433" s="23">
        <f>IF(A3433="","",IF(O3433=0,"Outside audit periods; ","")&amp;IF(G3433="","No VAT category; ","")&amp;IF(ABS(Q3433)&gt;Setup!$B$10,"VAT ≠ 15% × net; ","")&amp;IF(AND(F3433="B2B - VAT registered",NOT(AND(LEN(E3433)=15,LEFT(E3433,1)="3",RIGHT(E3433,1)="3",ISNUMBER(--E3433)))),"Invalid/missing customer VAT no; ","")&amp;IF(L3433&lt;&gt;"Yes","Not reported/cleared on FATOORA; ","")&amp;IF(AND(OR(G3433="Zero-rated domestic (Box 3)",G3433="Export (Box 4)"),N3433=""),"Zero-rate/export evidence missing; ","")&amp;IF(AND(C3433="Credit Note",H3433&gt;0),"Credit note should be negative; ","")&amp;IF(AND(C3433="Simplified Tax Invoice",F3433="B2B - VAT registered"),"Simplified invoice issued to VAT-registered B2B; ",""))</f>
        <v/>
      </c>
    </row>
    <row r="3434">
      <c r="A3434" s="17" t="n"/>
      <c r="B3434" s="14" t="n"/>
      <c r="C3434" s="14" t="n"/>
      <c r="D3434" s="14" t="n"/>
      <c r="E3434" s="16" t="n"/>
      <c r="F3434" s="14" t="n"/>
      <c r="G3434" s="14" t="n"/>
      <c r="H3434" s="19" t="n"/>
      <c r="I3434" s="19" t="n"/>
      <c r="J3434" s="34">
        <f>IF(A3434="","",H3434+I3434)</f>
        <v/>
      </c>
      <c r="K3434" s="14" t="n"/>
      <c r="L3434" s="14" t="n"/>
      <c r="M3434" s="14" t="n"/>
      <c r="N3434" s="14" t="n"/>
      <c r="O3434" s="20">
        <f>IF(A3434="","",SUMPRODUCT((A3434&gt;=Setup!$C$19:$C$30)*(A3434&lt;=Setup!$D$19:$D$30)*Setup!$A$19:$A$30))</f>
        <v/>
      </c>
      <c r="P3434" s="34">
        <f>IF(A3434="","",IF(G3434="Standard 15% (Box 1)",ROUND(H3434*Setup!$B$9,2),0))</f>
        <v/>
      </c>
      <c r="Q3434" s="34">
        <f>IF(A3434="","",I3434-P3434)</f>
        <v/>
      </c>
      <c r="R3434" s="23">
        <f>IF(A3434="","",IF(O3434=0,"Outside audit periods; ","")&amp;IF(G3434="","No VAT category; ","")&amp;IF(ABS(Q3434)&gt;Setup!$B$10,"VAT ≠ 15% × net; ","")&amp;IF(AND(F3434="B2B - VAT registered",NOT(AND(LEN(E3434)=15,LEFT(E3434,1)="3",RIGHT(E3434,1)="3",ISNUMBER(--E3434)))),"Invalid/missing customer VAT no; ","")&amp;IF(L3434&lt;&gt;"Yes","Not reported/cleared on FATOORA; ","")&amp;IF(AND(OR(G3434="Zero-rated domestic (Box 3)",G3434="Export (Box 4)"),N3434=""),"Zero-rate/export evidence missing; ","")&amp;IF(AND(C3434="Credit Note",H3434&gt;0),"Credit note should be negative; ","")&amp;IF(AND(C3434="Simplified Tax Invoice",F3434="B2B - VAT registered"),"Simplified invoice issued to VAT-registered B2B; ",""))</f>
        <v/>
      </c>
    </row>
    <row r="3435">
      <c r="A3435" s="17" t="n"/>
      <c r="B3435" s="14" t="n"/>
      <c r="C3435" s="14" t="n"/>
      <c r="D3435" s="14" t="n"/>
      <c r="E3435" s="16" t="n"/>
      <c r="F3435" s="14" t="n"/>
      <c r="G3435" s="14" t="n"/>
      <c r="H3435" s="19" t="n"/>
      <c r="I3435" s="19" t="n"/>
      <c r="J3435" s="34">
        <f>IF(A3435="","",H3435+I3435)</f>
        <v/>
      </c>
      <c r="K3435" s="14" t="n"/>
      <c r="L3435" s="14" t="n"/>
      <c r="M3435" s="14" t="n"/>
      <c r="N3435" s="14" t="n"/>
      <c r="O3435" s="20">
        <f>IF(A3435="","",SUMPRODUCT((A3435&gt;=Setup!$C$19:$C$30)*(A3435&lt;=Setup!$D$19:$D$30)*Setup!$A$19:$A$30))</f>
        <v/>
      </c>
      <c r="P3435" s="34">
        <f>IF(A3435="","",IF(G3435="Standard 15% (Box 1)",ROUND(H3435*Setup!$B$9,2),0))</f>
        <v/>
      </c>
      <c r="Q3435" s="34">
        <f>IF(A3435="","",I3435-P3435)</f>
        <v/>
      </c>
      <c r="R3435" s="23">
        <f>IF(A3435="","",IF(O3435=0,"Outside audit periods; ","")&amp;IF(G3435="","No VAT category; ","")&amp;IF(ABS(Q3435)&gt;Setup!$B$10,"VAT ≠ 15% × net; ","")&amp;IF(AND(F3435="B2B - VAT registered",NOT(AND(LEN(E3435)=15,LEFT(E3435,1)="3",RIGHT(E3435,1)="3",ISNUMBER(--E3435)))),"Invalid/missing customer VAT no; ","")&amp;IF(L3435&lt;&gt;"Yes","Not reported/cleared on FATOORA; ","")&amp;IF(AND(OR(G3435="Zero-rated domestic (Box 3)",G3435="Export (Box 4)"),N3435=""),"Zero-rate/export evidence missing; ","")&amp;IF(AND(C3435="Credit Note",H3435&gt;0),"Credit note should be negative; ","")&amp;IF(AND(C3435="Simplified Tax Invoice",F3435="B2B - VAT registered"),"Simplified invoice issued to VAT-registered B2B; ",""))</f>
        <v/>
      </c>
    </row>
    <row r="3436">
      <c r="A3436" s="17" t="n"/>
      <c r="B3436" s="14" t="n"/>
      <c r="C3436" s="14" t="n"/>
      <c r="D3436" s="14" t="n"/>
      <c r="E3436" s="16" t="n"/>
      <c r="F3436" s="14" t="n"/>
      <c r="G3436" s="14" t="n"/>
      <c r="H3436" s="19" t="n"/>
      <c r="I3436" s="19" t="n"/>
      <c r="J3436" s="34">
        <f>IF(A3436="","",H3436+I3436)</f>
        <v/>
      </c>
      <c r="K3436" s="14" t="n"/>
      <c r="L3436" s="14" t="n"/>
      <c r="M3436" s="14" t="n"/>
      <c r="N3436" s="14" t="n"/>
      <c r="O3436" s="20">
        <f>IF(A3436="","",SUMPRODUCT((A3436&gt;=Setup!$C$19:$C$30)*(A3436&lt;=Setup!$D$19:$D$30)*Setup!$A$19:$A$30))</f>
        <v/>
      </c>
      <c r="P3436" s="34">
        <f>IF(A3436="","",IF(G3436="Standard 15% (Box 1)",ROUND(H3436*Setup!$B$9,2),0))</f>
        <v/>
      </c>
      <c r="Q3436" s="34">
        <f>IF(A3436="","",I3436-P3436)</f>
        <v/>
      </c>
      <c r="R3436" s="23">
        <f>IF(A3436="","",IF(O3436=0,"Outside audit periods; ","")&amp;IF(G3436="","No VAT category; ","")&amp;IF(ABS(Q3436)&gt;Setup!$B$10,"VAT ≠ 15% × net; ","")&amp;IF(AND(F3436="B2B - VAT registered",NOT(AND(LEN(E3436)=15,LEFT(E3436,1)="3",RIGHT(E3436,1)="3",ISNUMBER(--E3436)))),"Invalid/missing customer VAT no; ","")&amp;IF(L3436&lt;&gt;"Yes","Not reported/cleared on FATOORA; ","")&amp;IF(AND(OR(G3436="Zero-rated domestic (Box 3)",G3436="Export (Box 4)"),N3436=""),"Zero-rate/export evidence missing; ","")&amp;IF(AND(C3436="Credit Note",H3436&gt;0),"Credit note should be negative; ","")&amp;IF(AND(C3436="Simplified Tax Invoice",F3436="B2B - VAT registered"),"Simplified invoice issued to VAT-registered B2B; ",""))</f>
        <v/>
      </c>
    </row>
    <row r="3437">
      <c r="A3437" s="17" t="n"/>
      <c r="B3437" s="14" t="n"/>
      <c r="C3437" s="14" t="n"/>
      <c r="D3437" s="14" t="n"/>
      <c r="E3437" s="16" t="n"/>
      <c r="F3437" s="14" t="n"/>
      <c r="G3437" s="14" t="n"/>
      <c r="H3437" s="19" t="n"/>
      <c r="I3437" s="19" t="n"/>
      <c r="J3437" s="34">
        <f>IF(A3437="","",H3437+I3437)</f>
        <v/>
      </c>
      <c r="K3437" s="14" t="n"/>
      <c r="L3437" s="14" t="n"/>
      <c r="M3437" s="14" t="n"/>
      <c r="N3437" s="14" t="n"/>
      <c r="O3437" s="20">
        <f>IF(A3437="","",SUMPRODUCT((A3437&gt;=Setup!$C$19:$C$30)*(A3437&lt;=Setup!$D$19:$D$30)*Setup!$A$19:$A$30))</f>
        <v/>
      </c>
      <c r="P3437" s="34">
        <f>IF(A3437="","",IF(G3437="Standard 15% (Box 1)",ROUND(H3437*Setup!$B$9,2),0))</f>
        <v/>
      </c>
      <c r="Q3437" s="34">
        <f>IF(A3437="","",I3437-P3437)</f>
        <v/>
      </c>
      <c r="R3437" s="23">
        <f>IF(A3437="","",IF(O3437=0,"Outside audit periods; ","")&amp;IF(G3437="","No VAT category; ","")&amp;IF(ABS(Q3437)&gt;Setup!$B$10,"VAT ≠ 15% × net; ","")&amp;IF(AND(F3437="B2B - VAT registered",NOT(AND(LEN(E3437)=15,LEFT(E3437,1)="3",RIGHT(E3437,1)="3",ISNUMBER(--E3437)))),"Invalid/missing customer VAT no; ","")&amp;IF(L3437&lt;&gt;"Yes","Not reported/cleared on FATOORA; ","")&amp;IF(AND(OR(G3437="Zero-rated domestic (Box 3)",G3437="Export (Box 4)"),N3437=""),"Zero-rate/export evidence missing; ","")&amp;IF(AND(C3437="Credit Note",H3437&gt;0),"Credit note should be negative; ","")&amp;IF(AND(C3437="Simplified Tax Invoice",F3437="B2B - VAT registered"),"Simplified invoice issued to VAT-registered B2B; ",""))</f>
        <v/>
      </c>
    </row>
    <row r="3438">
      <c r="A3438" s="17" t="n"/>
      <c r="B3438" s="14" t="n"/>
      <c r="C3438" s="14" t="n"/>
      <c r="D3438" s="14" t="n"/>
      <c r="E3438" s="16" t="n"/>
      <c r="F3438" s="14" t="n"/>
      <c r="G3438" s="14" t="n"/>
      <c r="H3438" s="19" t="n"/>
      <c r="I3438" s="19" t="n"/>
      <c r="J3438" s="34">
        <f>IF(A3438="","",H3438+I3438)</f>
        <v/>
      </c>
      <c r="K3438" s="14" t="n"/>
      <c r="L3438" s="14" t="n"/>
      <c r="M3438" s="14" t="n"/>
      <c r="N3438" s="14" t="n"/>
      <c r="O3438" s="20">
        <f>IF(A3438="","",SUMPRODUCT((A3438&gt;=Setup!$C$19:$C$30)*(A3438&lt;=Setup!$D$19:$D$30)*Setup!$A$19:$A$30))</f>
        <v/>
      </c>
      <c r="P3438" s="34">
        <f>IF(A3438="","",IF(G3438="Standard 15% (Box 1)",ROUND(H3438*Setup!$B$9,2),0))</f>
        <v/>
      </c>
      <c r="Q3438" s="34">
        <f>IF(A3438="","",I3438-P3438)</f>
        <v/>
      </c>
      <c r="R3438" s="23">
        <f>IF(A3438="","",IF(O3438=0,"Outside audit periods; ","")&amp;IF(G3438="","No VAT category; ","")&amp;IF(ABS(Q3438)&gt;Setup!$B$10,"VAT ≠ 15% × net; ","")&amp;IF(AND(F3438="B2B - VAT registered",NOT(AND(LEN(E3438)=15,LEFT(E3438,1)="3",RIGHT(E3438,1)="3",ISNUMBER(--E3438)))),"Invalid/missing customer VAT no; ","")&amp;IF(L3438&lt;&gt;"Yes","Not reported/cleared on FATOORA; ","")&amp;IF(AND(OR(G3438="Zero-rated domestic (Box 3)",G3438="Export (Box 4)"),N3438=""),"Zero-rate/export evidence missing; ","")&amp;IF(AND(C3438="Credit Note",H3438&gt;0),"Credit note should be negative; ","")&amp;IF(AND(C3438="Simplified Tax Invoice",F3438="B2B - VAT registered"),"Simplified invoice issued to VAT-registered B2B; ",""))</f>
        <v/>
      </c>
    </row>
    <row r="3439">
      <c r="A3439" s="17" t="n"/>
      <c r="B3439" s="14" t="n"/>
      <c r="C3439" s="14" t="n"/>
      <c r="D3439" s="14" t="n"/>
      <c r="E3439" s="16" t="n"/>
      <c r="F3439" s="14" t="n"/>
      <c r="G3439" s="14" t="n"/>
      <c r="H3439" s="19" t="n"/>
      <c r="I3439" s="19" t="n"/>
      <c r="J3439" s="34">
        <f>IF(A3439="","",H3439+I3439)</f>
        <v/>
      </c>
      <c r="K3439" s="14" t="n"/>
      <c r="L3439" s="14" t="n"/>
      <c r="M3439" s="14" t="n"/>
      <c r="N3439" s="14" t="n"/>
      <c r="O3439" s="20">
        <f>IF(A3439="","",SUMPRODUCT((A3439&gt;=Setup!$C$19:$C$30)*(A3439&lt;=Setup!$D$19:$D$30)*Setup!$A$19:$A$30))</f>
        <v/>
      </c>
      <c r="P3439" s="34">
        <f>IF(A3439="","",IF(G3439="Standard 15% (Box 1)",ROUND(H3439*Setup!$B$9,2),0))</f>
        <v/>
      </c>
      <c r="Q3439" s="34">
        <f>IF(A3439="","",I3439-P3439)</f>
        <v/>
      </c>
      <c r="R3439" s="23">
        <f>IF(A3439="","",IF(O3439=0,"Outside audit periods; ","")&amp;IF(G3439="","No VAT category; ","")&amp;IF(ABS(Q3439)&gt;Setup!$B$10,"VAT ≠ 15% × net; ","")&amp;IF(AND(F3439="B2B - VAT registered",NOT(AND(LEN(E3439)=15,LEFT(E3439,1)="3",RIGHT(E3439,1)="3",ISNUMBER(--E3439)))),"Invalid/missing customer VAT no; ","")&amp;IF(L3439&lt;&gt;"Yes","Not reported/cleared on FATOORA; ","")&amp;IF(AND(OR(G3439="Zero-rated domestic (Box 3)",G3439="Export (Box 4)"),N3439=""),"Zero-rate/export evidence missing; ","")&amp;IF(AND(C3439="Credit Note",H3439&gt;0),"Credit note should be negative; ","")&amp;IF(AND(C3439="Simplified Tax Invoice",F3439="B2B - VAT registered"),"Simplified invoice issued to VAT-registered B2B; ",""))</f>
        <v/>
      </c>
    </row>
    <row r="3440">
      <c r="A3440" s="17" t="n"/>
      <c r="B3440" s="14" t="n"/>
      <c r="C3440" s="14" t="n"/>
      <c r="D3440" s="14" t="n"/>
      <c r="E3440" s="16" t="n"/>
      <c r="F3440" s="14" t="n"/>
      <c r="G3440" s="14" t="n"/>
      <c r="H3440" s="19" t="n"/>
      <c r="I3440" s="19" t="n"/>
      <c r="J3440" s="34">
        <f>IF(A3440="","",H3440+I3440)</f>
        <v/>
      </c>
      <c r="K3440" s="14" t="n"/>
      <c r="L3440" s="14" t="n"/>
      <c r="M3440" s="14" t="n"/>
      <c r="N3440" s="14" t="n"/>
      <c r="O3440" s="20">
        <f>IF(A3440="","",SUMPRODUCT((A3440&gt;=Setup!$C$19:$C$30)*(A3440&lt;=Setup!$D$19:$D$30)*Setup!$A$19:$A$30))</f>
        <v/>
      </c>
      <c r="P3440" s="34">
        <f>IF(A3440="","",IF(G3440="Standard 15% (Box 1)",ROUND(H3440*Setup!$B$9,2),0))</f>
        <v/>
      </c>
      <c r="Q3440" s="34">
        <f>IF(A3440="","",I3440-P3440)</f>
        <v/>
      </c>
      <c r="R3440" s="23">
        <f>IF(A3440="","",IF(O3440=0,"Outside audit periods; ","")&amp;IF(G3440="","No VAT category; ","")&amp;IF(ABS(Q3440)&gt;Setup!$B$10,"VAT ≠ 15% × net; ","")&amp;IF(AND(F3440="B2B - VAT registered",NOT(AND(LEN(E3440)=15,LEFT(E3440,1)="3",RIGHT(E3440,1)="3",ISNUMBER(--E3440)))),"Invalid/missing customer VAT no; ","")&amp;IF(L3440&lt;&gt;"Yes","Not reported/cleared on FATOORA; ","")&amp;IF(AND(OR(G3440="Zero-rated domestic (Box 3)",G3440="Export (Box 4)"),N3440=""),"Zero-rate/export evidence missing; ","")&amp;IF(AND(C3440="Credit Note",H3440&gt;0),"Credit note should be negative; ","")&amp;IF(AND(C3440="Simplified Tax Invoice",F3440="B2B - VAT registered"),"Simplified invoice issued to VAT-registered B2B; ",""))</f>
        <v/>
      </c>
    </row>
    <row r="3441">
      <c r="A3441" s="17" t="n"/>
      <c r="B3441" s="14" t="n"/>
      <c r="C3441" s="14" t="n"/>
      <c r="D3441" s="14" t="n"/>
      <c r="E3441" s="16" t="n"/>
      <c r="F3441" s="14" t="n"/>
      <c r="G3441" s="14" t="n"/>
      <c r="H3441" s="19" t="n"/>
      <c r="I3441" s="19" t="n"/>
      <c r="J3441" s="34">
        <f>IF(A3441="","",H3441+I3441)</f>
        <v/>
      </c>
      <c r="K3441" s="14" t="n"/>
      <c r="L3441" s="14" t="n"/>
      <c r="M3441" s="14" t="n"/>
      <c r="N3441" s="14" t="n"/>
      <c r="O3441" s="20">
        <f>IF(A3441="","",SUMPRODUCT((A3441&gt;=Setup!$C$19:$C$30)*(A3441&lt;=Setup!$D$19:$D$30)*Setup!$A$19:$A$30))</f>
        <v/>
      </c>
      <c r="P3441" s="34">
        <f>IF(A3441="","",IF(G3441="Standard 15% (Box 1)",ROUND(H3441*Setup!$B$9,2),0))</f>
        <v/>
      </c>
      <c r="Q3441" s="34">
        <f>IF(A3441="","",I3441-P3441)</f>
        <v/>
      </c>
      <c r="R3441" s="23">
        <f>IF(A3441="","",IF(O3441=0,"Outside audit periods; ","")&amp;IF(G3441="","No VAT category; ","")&amp;IF(ABS(Q3441)&gt;Setup!$B$10,"VAT ≠ 15% × net; ","")&amp;IF(AND(F3441="B2B - VAT registered",NOT(AND(LEN(E3441)=15,LEFT(E3441,1)="3",RIGHT(E3441,1)="3",ISNUMBER(--E3441)))),"Invalid/missing customer VAT no; ","")&amp;IF(L3441&lt;&gt;"Yes","Not reported/cleared on FATOORA; ","")&amp;IF(AND(OR(G3441="Zero-rated domestic (Box 3)",G3441="Export (Box 4)"),N3441=""),"Zero-rate/export evidence missing; ","")&amp;IF(AND(C3441="Credit Note",H3441&gt;0),"Credit note should be negative; ","")&amp;IF(AND(C3441="Simplified Tax Invoice",F3441="B2B - VAT registered"),"Simplified invoice issued to VAT-registered B2B; ",""))</f>
        <v/>
      </c>
    </row>
    <row r="3442">
      <c r="A3442" s="17" t="n"/>
      <c r="B3442" s="14" t="n"/>
      <c r="C3442" s="14" t="n"/>
      <c r="D3442" s="14" t="n"/>
      <c r="E3442" s="16" t="n"/>
      <c r="F3442" s="14" t="n"/>
      <c r="G3442" s="14" t="n"/>
      <c r="H3442" s="19" t="n"/>
      <c r="I3442" s="19" t="n"/>
      <c r="J3442" s="34">
        <f>IF(A3442="","",H3442+I3442)</f>
        <v/>
      </c>
      <c r="K3442" s="14" t="n"/>
      <c r="L3442" s="14" t="n"/>
      <c r="M3442" s="14" t="n"/>
      <c r="N3442" s="14" t="n"/>
      <c r="O3442" s="20">
        <f>IF(A3442="","",SUMPRODUCT((A3442&gt;=Setup!$C$19:$C$30)*(A3442&lt;=Setup!$D$19:$D$30)*Setup!$A$19:$A$30))</f>
        <v/>
      </c>
      <c r="P3442" s="34">
        <f>IF(A3442="","",IF(G3442="Standard 15% (Box 1)",ROUND(H3442*Setup!$B$9,2),0))</f>
        <v/>
      </c>
      <c r="Q3442" s="34">
        <f>IF(A3442="","",I3442-P3442)</f>
        <v/>
      </c>
      <c r="R3442" s="23">
        <f>IF(A3442="","",IF(O3442=0,"Outside audit periods; ","")&amp;IF(G3442="","No VAT category; ","")&amp;IF(ABS(Q3442)&gt;Setup!$B$10,"VAT ≠ 15% × net; ","")&amp;IF(AND(F3442="B2B - VAT registered",NOT(AND(LEN(E3442)=15,LEFT(E3442,1)="3",RIGHT(E3442,1)="3",ISNUMBER(--E3442)))),"Invalid/missing customer VAT no; ","")&amp;IF(L3442&lt;&gt;"Yes","Not reported/cleared on FATOORA; ","")&amp;IF(AND(OR(G3442="Zero-rated domestic (Box 3)",G3442="Export (Box 4)"),N3442=""),"Zero-rate/export evidence missing; ","")&amp;IF(AND(C3442="Credit Note",H3442&gt;0),"Credit note should be negative; ","")&amp;IF(AND(C3442="Simplified Tax Invoice",F3442="B2B - VAT registered"),"Simplified invoice issued to VAT-registered B2B; ",""))</f>
        <v/>
      </c>
    </row>
    <row r="3443">
      <c r="A3443" s="17" t="n"/>
      <c r="B3443" s="14" t="n"/>
      <c r="C3443" s="14" t="n"/>
      <c r="D3443" s="14" t="n"/>
      <c r="E3443" s="16" t="n"/>
      <c r="F3443" s="14" t="n"/>
      <c r="G3443" s="14" t="n"/>
      <c r="H3443" s="19" t="n"/>
      <c r="I3443" s="19" t="n"/>
      <c r="J3443" s="34">
        <f>IF(A3443="","",H3443+I3443)</f>
        <v/>
      </c>
      <c r="K3443" s="14" t="n"/>
      <c r="L3443" s="14" t="n"/>
      <c r="M3443" s="14" t="n"/>
      <c r="N3443" s="14" t="n"/>
      <c r="O3443" s="20">
        <f>IF(A3443="","",SUMPRODUCT((A3443&gt;=Setup!$C$19:$C$30)*(A3443&lt;=Setup!$D$19:$D$30)*Setup!$A$19:$A$30))</f>
        <v/>
      </c>
      <c r="P3443" s="34">
        <f>IF(A3443="","",IF(G3443="Standard 15% (Box 1)",ROUND(H3443*Setup!$B$9,2),0))</f>
        <v/>
      </c>
      <c r="Q3443" s="34">
        <f>IF(A3443="","",I3443-P3443)</f>
        <v/>
      </c>
      <c r="R3443" s="23">
        <f>IF(A3443="","",IF(O3443=0,"Outside audit periods; ","")&amp;IF(G3443="","No VAT category; ","")&amp;IF(ABS(Q3443)&gt;Setup!$B$10,"VAT ≠ 15% × net; ","")&amp;IF(AND(F3443="B2B - VAT registered",NOT(AND(LEN(E3443)=15,LEFT(E3443,1)="3",RIGHT(E3443,1)="3",ISNUMBER(--E3443)))),"Invalid/missing customer VAT no; ","")&amp;IF(L3443&lt;&gt;"Yes","Not reported/cleared on FATOORA; ","")&amp;IF(AND(OR(G3443="Zero-rated domestic (Box 3)",G3443="Export (Box 4)"),N3443=""),"Zero-rate/export evidence missing; ","")&amp;IF(AND(C3443="Credit Note",H3443&gt;0),"Credit note should be negative; ","")&amp;IF(AND(C3443="Simplified Tax Invoice",F3443="B2B - VAT registered"),"Simplified invoice issued to VAT-registered B2B; ",""))</f>
        <v/>
      </c>
    </row>
    <row r="3444">
      <c r="A3444" s="17" t="n"/>
      <c r="B3444" s="14" t="n"/>
      <c r="C3444" s="14" t="n"/>
      <c r="D3444" s="14" t="n"/>
      <c r="E3444" s="16" t="n"/>
      <c r="F3444" s="14" t="n"/>
      <c r="G3444" s="14" t="n"/>
      <c r="H3444" s="19" t="n"/>
      <c r="I3444" s="19" t="n"/>
      <c r="J3444" s="34">
        <f>IF(A3444="","",H3444+I3444)</f>
        <v/>
      </c>
      <c r="K3444" s="14" t="n"/>
      <c r="L3444" s="14" t="n"/>
      <c r="M3444" s="14" t="n"/>
      <c r="N3444" s="14" t="n"/>
      <c r="O3444" s="20">
        <f>IF(A3444="","",SUMPRODUCT((A3444&gt;=Setup!$C$19:$C$30)*(A3444&lt;=Setup!$D$19:$D$30)*Setup!$A$19:$A$30))</f>
        <v/>
      </c>
      <c r="P3444" s="34">
        <f>IF(A3444="","",IF(G3444="Standard 15% (Box 1)",ROUND(H3444*Setup!$B$9,2),0))</f>
        <v/>
      </c>
      <c r="Q3444" s="34">
        <f>IF(A3444="","",I3444-P3444)</f>
        <v/>
      </c>
      <c r="R3444" s="23">
        <f>IF(A3444="","",IF(O3444=0,"Outside audit periods; ","")&amp;IF(G3444="","No VAT category; ","")&amp;IF(ABS(Q3444)&gt;Setup!$B$10,"VAT ≠ 15% × net; ","")&amp;IF(AND(F3444="B2B - VAT registered",NOT(AND(LEN(E3444)=15,LEFT(E3444,1)="3",RIGHT(E3444,1)="3",ISNUMBER(--E3444)))),"Invalid/missing customer VAT no; ","")&amp;IF(L3444&lt;&gt;"Yes","Not reported/cleared on FATOORA; ","")&amp;IF(AND(OR(G3444="Zero-rated domestic (Box 3)",G3444="Export (Box 4)"),N3444=""),"Zero-rate/export evidence missing; ","")&amp;IF(AND(C3444="Credit Note",H3444&gt;0),"Credit note should be negative; ","")&amp;IF(AND(C3444="Simplified Tax Invoice",F3444="B2B - VAT registered"),"Simplified invoice issued to VAT-registered B2B; ",""))</f>
        <v/>
      </c>
    </row>
    <row r="3445">
      <c r="A3445" s="17" t="n"/>
      <c r="B3445" s="14" t="n"/>
      <c r="C3445" s="14" t="n"/>
      <c r="D3445" s="14" t="n"/>
      <c r="E3445" s="16" t="n"/>
      <c r="F3445" s="14" t="n"/>
      <c r="G3445" s="14" t="n"/>
      <c r="H3445" s="19" t="n"/>
      <c r="I3445" s="19" t="n"/>
      <c r="J3445" s="34">
        <f>IF(A3445="","",H3445+I3445)</f>
        <v/>
      </c>
      <c r="K3445" s="14" t="n"/>
      <c r="L3445" s="14" t="n"/>
      <c r="M3445" s="14" t="n"/>
      <c r="N3445" s="14" t="n"/>
      <c r="O3445" s="20">
        <f>IF(A3445="","",SUMPRODUCT((A3445&gt;=Setup!$C$19:$C$30)*(A3445&lt;=Setup!$D$19:$D$30)*Setup!$A$19:$A$30))</f>
        <v/>
      </c>
      <c r="P3445" s="34">
        <f>IF(A3445="","",IF(G3445="Standard 15% (Box 1)",ROUND(H3445*Setup!$B$9,2),0))</f>
        <v/>
      </c>
      <c r="Q3445" s="34">
        <f>IF(A3445="","",I3445-P3445)</f>
        <v/>
      </c>
      <c r="R3445" s="23">
        <f>IF(A3445="","",IF(O3445=0,"Outside audit periods; ","")&amp;IF(G3445="","No VAT category; ","")&amp;IF(ABS(Q3445)&gt;Setup!$B$10,"VAT ≠ 15% × net; ","")&amp;IF(AND(F3445="B2B - VAT registered",NOT(AND(LEN(E3445)=15,LEFT(E3445,1)="3",RIGHT(E3445,1)="3",ISNUMBER(--E3445)))),"Invalid/missing customer VAT no; ","")&amp;IF(L3445&lt;&gt;"Yes","Not reported/cleared on FATOORA; ","")&amp;IF(AND(OR(G3445="Zero-rated domestic (Box 3)",G3445="Export (Box 4)"),N3445=""),"Zero-rate/export evidence missing; ","")&amp;IF(AND(C3445="Credit Note",H3445&gt;0),"Credit note should be negative; ","")&amp;IF(AND(C3445="Simplified Tax Invoice",F3445="B2B - VAT registered"),"Simplified invoice issued to VAT-registered B2B; ",""))</f>
        <v/>
      </c>
    </row>
    <row r="3446">
      <c r="A3446" s="17" t="n"/>
      <c r="B3446" s="14" t="n"/>
      <c r="C3446" s="14" t="n"/>
      <c r="D3446" s="14" t="n"/>
      <c r="E3446" s="16" t="n"/>
      <c r="F3446" s="14" t="n"/>
      <c r="G3446" s="14" t="n"/>
      <c r="H3446" s="19" t="n"/>
      <c r="I3446" s="19" t="n"/>
      <c r="J3446" s="34">
        <f>IF(A3446="","",H3446+I3446)</f>
        <v/>
      </c>
      <c r="K3446" s="14" t="n"/>
      <c r="L3446" s="14" t="n"/>
      <c r="M3446" s="14" t="n"/>
      <c r="N3446" s="14" t="n"/>
      <c r="O3446" s="20">
        <f>IF(A3446="","",SUMPRODUCT((A3446&gt;=Setup!$C$19:$C$30)*(A3446&lt;=Setup!$D$19:$D$30)*Setup!$A$19:$A$30))</f>
        <v/>
      </c>
      <c r="P3446" s="34">
        <f>IF(A3446="","",IF(G3446="Standard 15% (Box 1)",ROUND(H3446*Setup!$B$9,2),0))</f>
        <v/>
      </c>
      <c r="Q3446" s="34">
        <f>IF(A3446="","",I3446-P3446)</f>
        <v/>
      </c>
      <c r="R3446" s="23">
        <f>IF(A3446="","",IF(O3446=0,"Outside audit periods; ","")&amp;IF(G3446="","No VAT category; ","")&amp;IF(ABS(Q3446)&gt;Setup!$B$10,"VAT ≠ 15% × net; ","")&amp;IF(AND(F3446="B2B - VAT registered",NOT(AND(LEN(E3446)=15,LEFT(E3446,1)="3",RIGHT(E3446,1)="3",ISNUMBER(--E3446)))),"Invalid/missing customer VAT no; ","")&amp;IF(L3446&lt;&gt;"Yes","Not reported/cleared on FATOORA; ","")&amp;IF(AND(OR(G3446="Zero-rated domestic (Box 3)",G3446="Export (Box 4)"),N3446=""),"Zero-rate/export evidence missing; ","")&amp;IF(AND(C3446="Credit Note",H3446&gt;0),"Credit note should be negative; ","")&amp;IF(AND(C3446="Simplified Tax Invoice",F3446="B2B - VAT registered"),"Simplified invoice issued to VAT-registered B2B; ",""))</f>
        <v/>
      </c>
    </row>
    <row r="3447">
      <c r="A3447" s="17" t="n"/>
      <c r="B3447" s="14" t="n"/>
      <c r="C3447" s="14" t="n"/>
      <c r="D3447" s="14" t="n"/>
      <c r="E3447" s="16" t="n"/>
      <c r="F3447" s="14" t="n"/>
      <c r="G3447" s="14" t="n"/>
      <c r="H3447" s="19" t="n"/>
      <c r="I3447" s="19" t="n"/>
      <c r="J3447" s="34">
        <f>IF(A3447="","",H3447+I3447)</f>
        <v/>
      </c>
      <c r="K3447" s="14" t="n"/>
      <c r="L3447" s="14" t="n"/>
      <c r="M3447" s="14" t="n"/>
      <c r="N3447" s="14" t="n"/>
      <c r="O3447" s="20">
        <f>IF(A3447="","",SUMPRODUCT((A3447&gt;=Setup!$C$19:$C$30)*(A3447&lt;=Setup!$D$19:$D$30)*Setup!$A$19:$A$30))</f>
        <v/>
      </c>
      <c r="P3447" s="34">
        <f>IF(A3447="","",IF(G3447="Standard 15% (Box 1)",ROUND(H3447*Setup!$B$9,2),0))</f>
        <v/>
      </c>
      <c r="Q3447" s="34">
        <f>IF(A3447="","",I3447-P3447)</f>
        <v/>
      </c>
      <c r="R3447" s="23">
        <f>IF(A3447="","",IF(O3447=0,"Outside audit periods; ","")&amp;IF(G3447="","No VAT category; ","")&amp;IF(ABS(Q3447)&gt;Setup!$B$10,"VAT ≠ 15% × net; ","")&amp;IF(AND(F3447="B2B - VAT registered",NOT(AND(LEN(E3447)=15,LEFT(E3447,1)="3",RIGHT(E3447,1)="3",ISNUMBER(--E3447)))),"Invalid/missing customer VAT no; ","")&amp;IF(L3447&lt;&gt;"Yes","Not reported/cleared on FATOORA; ","")&amp;IF(AND(OR(G3447="Zero-rated domestic (Box 3)",G3447="Export (Box 4)"),N3447=""),"Zero-rate/export evidence missing; ","")&amp;IF(AND(C3447="Credit Note",H3447&gt;0),"Credit note should be negative; ","")&amp;IF(AND(C3447="Simplified Tax Invoice",F3447="B2B - VAT registered"),"Simplified invoice issued to VAT-registered B2B; ",""))</f>
        <v/>
      </c>
    </row>
    <row r="3448">
      <c r="A3448" s="17" t="n"/>
      <c r="B3448" s="14" t="n"/>
      <c r="C3448" s="14" t="n"/>
      <c r="D3448" s="14" t="n"/>
      <c r="E3448" s="16" t="n"/>
      <c r="F3448" s="14" t="n"/>
      <c r="G3448" s="14" t="n"/>
      <c r="H3448" s="19" t="n"/>
      <c r="I3448" s="19" t="n"/>
      <c r="J3448" s="34">
        <f>IF(A3448="","",H3448+I3448)</f>
        <v/>
      </c>
      <c r="K3448" s="14" t="n"/>
      <c r="L3448" s="14" t="n"/>
      <c r="M3448" s="14" t="n"/>
      <c r="N3448" s="14" t="n"/>
      <c r="O3448" s="20">
        <f>IF(A3448="","",SUMPRODUCT((A3448&gt;=Setup!$C$19:$C$30)*(A3448&lt;=Setup!$D$19:$D$30)*Setup!$A$19:$A$30))</f>
        <v/>
      </c>
      <c r="P3448" s="34">
        <f>IF(A3448="","",IF(G3448="Standard 15% (Box 1)",ROUND(H3448*Setup!$B$9,2),0))</f>
        <v/>
      </c>
      <c r="Q3448" s="34">
        <f>IF(A3448="","",I3448-P3448)</f>
        <v/>
      </c>
      <c r="R3448" s="23">
        <f>IF(A3448="","",IF(O3448=0,"Outside audit periods; ","")&amp;IF(G3448="","No VAT category; ","")&amp;IF(ABS(Q3448)&gt;Setup!$B$10,"VAT ≠ 15% × net; ","")&amp;IF(AND(F3448="B2B - VAT registered",NOT(AND(LEN(E3448)=15,LEFT(E3448,1)="3",RIGHT(E3448,1)="3",ISNUMBER(--E3448)))),"Invalid/missing customer VAT no; ","")&amp;IF(L3448&lt;&gt;"Yes","Not reported/cleared on FATOORA; ","")&amp;IF(AND(OR(G3448="Zero-rated domestic (Box 3)",G3448="Export (Box 4)"),N3448=""),"Zero-rate/export evidence missing; ","")&amp;IF(AND(C3448="Credit Note",H3448&gt;0),"Credit note should be negative; ","")&amp;IF(AND(C3448="Simplified Tax Invoice",F3448="B2B - VAT registered"),"Simplified invoice issued to VAT-registered B2B; ",""))</f>
        <v/>
      </c>
    </row>
    <row r="3449">
      <c r="A3449" s="17" t="n"/>
      <c r="B3449" s="14" t="n"/>
      <c r="C3449" s="14" t="n"/>
      <c r="D3449" s="14" t="n"/>
      <c r="E3449" s="16" t="n"/>
      <c r="F3449" s="14" t="n"/>
      <c r="G3449" s="14" t="n"/>
      <c r="H3449" s="19" t="n"/>
      <c r="I3449" s="19" t="n"/>
      <c r="J3449" s="34">
        <f>IF(A3449="","",H3449+I3449)</f>
        <v/>
      </c>
      <c r="K3449" s="14" t="n"/>
      <c r="L3449" s="14" t="n"/>
      <c r="M3449" s="14" t="n"/>
      <c r="N3449" s="14" t="n"/>
      <c r="O3449" s="20">
        <f>IF(A3449="","",SUMPRODUCT((A3449&gt;=Setup!$C$19:$C$30)*(A3449&lt;=Setup!$D$19:$D$30)*Setup!$A$19:$A$30))</f>
        <v/>
      </c>
      <c r="P3449" s="34">
        <f>IF(A3449="","",IF(G3449="Standard 15% (Box 1)",ROUND(H3449*Setup!$B$9,2),0))</f>
        <v/>
      </c>
      <c r="Q3449" s="34">
        <f>IF(A3449="","",I3449-P3449)</f>
        <v/>
      </c>
      <c r="R3449" s="23">
        <f>IF(A3449="","",IF(O3449=0,"Outside audit periods; ","")&amp;IF(G3449="","No VAT category; ","")&amp;IF(ABS(Q3449)&gt;Setup!$B$10,"VAT ≠ 15% × net; ","")&amp;IF(AND(F3449="B2B - VAT registered",NOT(AND(LEN(E3449)=15,LEFT(E3449,1)="3",RIGHT(E3449,1)="3",ISNUMBER(--E3449)))),"Invalid/missing customer VAT no; ","")&amp;IF(L3449&lt;&gt;"Yes","Not reported/cleared on FATOORA; ","")&amp;IF(AND(OR(G3449="Zero-rated domestic (Box 3)",G3449="Export (Box 4)"),N3449=""),"Zero-rate/export evidence missing; ","")&amp;IF(AND(C3449="Credit Note",H3449&gt;0),"Credit note should be negative; ","")&amp;IF(AND(C3449="Simplified Tax Invoice",F3449="B2B - VAT registered"),"Simplified invoice issued to VAT-registered B2B; ",""))</f>
        <v/>
      </c>
    </row>
    <row r="3450">
      <c r="A3450" s="17" t="n"/>
      <c r="B3450" s="14" t="n"/>
      <c r="C3450" s="14" t="n"/>
      <c r="D3450" s="14" t="n"/>
      <c r="E3450" s="16" t="n"/>
      <c r="F3450" s="14" t="n"/>
      <c r="G3450" s="14" t="n"/>
      <c r="H3450" s="19" t="n"/>
      <c r="I3450" s="19" t="n"/>
      <c r="J3450" s="34">
        <f>IF(A3450="","",H3450+I3450)</f>
        <v/>
      </c>
      <c r="K3450" s="14" t="n"/>
      <c r="L3450" s="14" t="n"/>
      <c r="M3450" s="14" t="n"/>
      <c r="N3450" s="14" t="n"/>
      <c r="O3450" s="20">
        <f>IF(A3450="","",SUMPRODUCT((A3450&gt;=Setup!$C$19:$C$30)*(A3450&lt;=Setup!$D$19:$D$30)*Setup!$A$19:$A$30))</f>
        <v/>
      </c>
      <c r="P3450" s="34">
        <f>IF(A3450="","",IF(G3450="Standard 15% (Box 1)",ROUND(H3450*Setup!$B$9,2),0))</f>
        <v/>
      </c>
      <c r="Q3450" s="34">
        <f>IF(A3450="","",I3450-P3450)</f>
        <v/>
      </c>
      <c r="R3450" s="23">
        <f>IF(A3450="","",IF(O3450=0,"Outside audit periods; ","")&amp;IF(G3450="","No VAT category; ","")&amp;IF(ABS(Q3450)&gt;Setup!$B$10,"VAT ≠ 15% × net; ","")&amp;IF(AND(F3450="B2B - VAT registered",NOT(AND(LEN(E3450)=15,LEFT(E3450,1)="3",RIGHT(E3450,1)="3",ISNUMBER(--E3450)))),"Invalid/missing customer VAT no; ","")&amp;IF(L3450&lt;&gt;"Yes","Not reported/cleared on FATOORA; ","")&amp;IF(AND(OR(G3450="Zero-rated domestic (Box 3)",G3450="Export (Box 4)"),N3450=""),"Zero-rate/export evidence missing; ","")&amp;IF(AND(C3450="Credit Note",H3450&gt;0),"Credit note should be negative; ","")&amp;IF(AND(C3450="Simplified Tax Invoice",F3450="B2B - VAT registered"),"Simplified invoice issued to VAT-registered B2B; ",""))</f>
        <v/>
      </c>
    </row>
    <row r="3451">
      <c r="A3451" s="17" t="n"/>
      <c r="B3451" s="14" t="n"/>
      <c r="C3451" s="14" t="n"/>
      <c r="D3451" s="14" t="n"/>
      <c r="E3451" s="16" t="n"/>
      <c r="F3451" s="14" t="n"/>
      <c r="G3451" s="14" t="n"/>
      <c r="H3451" s="19" t="n"/>
      <c r="I3451" s="19" t="n"/>
      <c r="J3451" s="34">
        <f>IF(A3451="","",H3451+I3451)</f>
        <v/>
      </c>
      <c r="K3451" s="14" t="n"/>
      <c r="L3451" s="14" t="n"/>
      <c r="M3451" s="14" t="n"/>
      <c r="N3451" s="14" t="n"/>
      <c r="O3451" s="20">
        <f>IF(A3451="","",SUMPRODUCT((A3451&gt;=Setup!$C$19:$C$30)*(A3451&lt;=Setup!$D$19:$D$30)*Setup!$A$19:$A$30))</f>
        <v/>
      </c>
      <c r="P3451" s="34">
        <f>IF(A3451="","",IF(G3451="Standard 15% (Box 1)",ROUND(H3451*Setup!$B$9,2),0))</f>
        <v/>
      </c>
      <c r="Q3451" s="34">
        <f>IF(A3451="","",I3451-P3451)</f>
        <v/>
      </c>
      <c r="R3451" s="23">
        <f>IF(A3451="","",IF(O3451=0,"Outside audit periods; ","")&amp;IF(G3451="","No VAT category; ","")&amp;IF(ABS(Q3451)&gt;Setup!$B$10,"VAT ≠ 15% × net; ","")&amp;IF(AND(F3451="B2B - VAT registered",NOT(AND(LEN(E3451)=15,LEFT(E3451,1)="3",RIGHT(E3451,1)="3",ISNUMBER(--E3451)))),"Invalid/missing customer VAT no; ","")&amp;IF(L3451&lt;&gt;"Yes","Not reported/cleared on FATOORA; ","")&amp;IF(AND(OR(G3451="Zero-rated domestic (Box 3)",G3451="Export (Box 4)"),N3451=""),"Zero-rate/export evidence missing; ","")&amp;IF(AND(C3451="Credit Note",H3451&gt;0),"Credit note should be negative; ","")&amp;IF(AND(C3451="Simplified Tax Invoice",F3451="B2B - VAT registered"),"Simplified invoice issued to VAT-registered B2B; ",""))</f>
        <v/>
      </c>
    </row>
    <row r="3452">
      <c r="A3452" s="17" t="n"/>
      <c r="B3452" s="14" t="n"/>
      <c r="C3452" s="14" t="n"/>
      <c r="D3452" s="14" t="n"/>
      <c r="E3452" s="16" t="n"/>
      <c r="F3452" s="14" t="n"/>
      <c r="G3452" s="14" t="n"/>
      <c r="H3452" s="19" t="n"/>
      <c r="I3452" s="19" t="n"/>
      <c r="J3452" s="34">
        <f>IF(A3452="","",H3452+I3452)</f>
        <v/>
      </c>
      <c r="K3452" s="14" t="n"/>
      <c r="L3452" s="14" t="n"/>
      <c r="M3452" s="14" t="n"/>
      <c r="N3452" s="14" t="n"/>
      <c r="O3452" s="20">
        <f>IF(A3452="","",SUMPRODUCT((A3452&gt;=Setup!$C$19:$C$30)*(A3452&lt;=Setup!$D$19:$D$30)*Setup!$A$19:$A$30))</f>
        <v/>
      </c>
      <c r="P3452" s="34">
        <f>IF(A3452="","",IF(G3452="Standard 15% (Box 1)",ROUND(H3452*Setup!$B$9,2),0))</f>
        <v/>
      </c>
      <c r="Q3452" s="34">
        <f>IF(A3452="","",I3452-P3452)</f>
        <v/>
      </c>
      <c r="R3452" s="23">
        <f>IF(A3452="","",IF(O3452=0,"Outside audit periods; ","")&amp;IF(G3452="","No VAT category; ","")&amp;IF(ABS(Q3452)&gt;Setup!$B$10,"VAT ≠ 15% × net; ","")&amp;IF(AND(F3452="B2B - VAT registered",NOT(AND(LEN(E3452)=15,LEFT(E3452,1)="3",RIGHT(E3452,1)="3",ISNUMBER(--E3452)))),"Invalid/missing customer VAT no; ","")&amp;IF(L3452&lt;&gt;"Yes","Not reported/cleared on FATOORA; ","")&amp;IF(AND(OR(G3452="Zero-rated domestic (Box 3)",G3452="Export (Box 4)"),N3452=""),"Zero-rate/export evidence missing; ","")&amp;IF(AND(C3452="Credit Note",H3452&gt;0),"Credit note should be negative; ","")&amp;IF(AND(C3452="Simplified Tax Invoice",F3452="B2B - VAT registered"),"Simplified invoice issued to VAT-registered B2B; ",""))</f>
        <v/>
      </c>
    </row>
    <row r="3453">
      <c r="A3453" s="17" t="n"/>
      <c r="B3453" s="14" t="n"/>
      <c r="C3453" s="14" t="n"/>
      <c r="D3453" s="14" t="n"/>
      <c r="E3453" s="16" t="n"/>
      <c r="F3453" s="14" t="n"/>
      <c r="G3453" s="14" t="n"/>
      <c r="H3453" s="19" t="n"/>
      <c r="I3453" s="19" t="n"/>
      <c r="J3453" s="34">
        <f>IF(A3453="","",H3453+I3453)</f>
        <v/>
      </c>
      <c r="K3453" s="14" t="n"/>
      <c r="L3453" s="14" t="n"/>
      <c r="M3453" s="14" t="n"/>
      <c r="N3453" s="14" t="n"/>
      <c r="O3453" s="20">
        <f>IF(A3453="","",SUMPRODUCT((A3453&gt;=Setup!$C$19:$C$30)*(A3453&lt;=Setup!$D$19:$D$30)*Setup!$A$19:$A$30))</f>
        <v/>
      </c>
      <c r="P3453" s="34">
        <f>IF(A3453="","",IF(G3453="Standard 15% (Box 1)",ROUND(H3453*Setup!$B$9,2),0))</f>
        <v/>
      </c>
      <c r="Q3453" s="34">
        <f>IF(A3453="","",I3453-P3453)</f>
        <v/>
      </c>
      <c r="R3453" s="23">
        <f>IF(A3453="","",IF(O3453=0,"Outside audit periods; ","")&amp;IF(G3453="","No VAT category; ","")&amp;IF(ABS(Q3453)&gt;Setup!$B$10,"VAT ≠ 15% × net; ","")&amp;IF(AND(F3453="B2B - VAT registered",NOT(AND(LEN(E3453)=15,LEFT(E3453,1)="3",RIGHT(E3453,1)="3",ISNUMBER(--E3453)))),"Invalid/missing customer VAT no; ","")&amp;IF(L3453&lt;&gt;"Yes","Not reported/cleared on FATOORA; ","")&amp;IF(AND(OR(G3453="Zero-rated domestic (Box 3)",G3453="Export (Box 4)"),N3453=""),"Zero-rate/export evidence missing; ","")&amp;IF(AND(C3453="Credit Note",H3453&gt;0),"Credit note should be negative; ","")&amp;IF(AND(C3453="Simplified Tax Invoice",F3453="B2B - VAT registered"),"Simplified invoice issued to VAT-registered B2B; ",""))</f>
        <v/>
      </c>
    </row>
    <row r="3454">
      <c r="A3454" s="17" t="n"/>
      <c r="B3454" s="14" t="n"/>
      <c r="C3454" s="14" t="n"/>
      <c r="D3454" s="14" t="n"/>
      <c r="E3454" s="16" t="n"/>
      <c r="F3454" s="14" t="n"/>
      <c r="G3454" s="14" t="n"/>
      <c r="H3454" s="19" t="n"/>
      <c r="I3454" s="19" t="n"/>
      <c r="J3454" s="34">
        <f>IF(A3454="","",H3454+I3454)</f>
        <v/>
      </c>
      <c r="K3454" s="14" t="n"/>
      <c r="L3454" s="14" t="n"/>
      <c r="M3454" s="14" t="n"/>
      <c r="N3454" s="14" t="n"/>
      <c r="O3454" s="20">
        <f>IF(A3454="","",SUMPRODUCT((A3454&gt;=Setup!$C$19:$C$30)*(A3454&lt;=Setup!$D$19:$D$30)*Setup!$A$19:$A$30))</f>
        <v/>
      </c>
      <c r="P3454" s="34">
        <f>IF(A3454="","",IF(G3454="Standard 15% (Box 1)",ROUND(H3454*Setup!$B$9,2),0))</f>
        <v/>
      </c>
      <c r="Q3454" s="34">
        <f>IF(A3454="","",I3454-P3454)</f>
        <v/>
      </c>
      <c r="R3454" s="23">
        <f>IF(A3454="","",IF(O3454=0,"Outside audit periods; ","")&amp;IF(G3454="","No VAT category; ","")&amp;IF(ABS(Q3454)&gt;Setup!$B$10,"VAT ≠ 15% × net; ","")&amp;IF(AND(F3454="B2B - VAT registered",NOT(AND(LEN(E3454)=15,LEFT(E3454,1)="3",RIGHT(E3454,1)="3",ISNUMBER(--E3454)))),"Invalid/missing customer VAT no; ","")&amp;IF(L3454&lt;&gt;"Yes","Not reported/cleared on FATOORA; ","")&amp;IF(AND(OR(G3454="Zero-rated domestic (Box 3)",G3454="Export (Box 4)"),N3454=""),"Zero-rate/export evidence missing; ","")&amp;IF(AND(C3454="Credit Note",H3454&gt;0),"Credit note should be negative; ","")&amp;IF(AND(C3454="Simplified Tax Invoice",F3454="B2B - VAT registered"),"Simplified invoice issued to VAT-registered B2B; ",""))</f>
        <v/>
      </c>
    </row>
    <row r="3455">
      <c r="A3455" s="17" t="n"/>
      <c r="B3455" s="14" t="n"/>
      <c r="C3455" s="14" t="n"/>
      <c r="D3455" s="14" t="n"/>
      <c r="E3455" s="16" t="n"/>
      <c r="F3455" s="14" t="n"/>
      <c r="G3455" s="14" t="n"/>
      <c r="H3455" s="19" t="n"/>
      <c r="I3455" s="19" t="n"/>
      <c r="J3455" s="34">
        <f>IF(A3455="","",H3455+I3455)</f>
        <v/>
      </c>
      <c r="K3455" s="14" t="n"/>
      <c r="L3455" s="14" t="n"/>
      <c r="M3455" s="14" t="n"/>
      <c r="N3455" s="14" t="n"/>
      <c r="O3455" s="20">
        <f>IF(A3455="","",SUMPRODUCT((A3455&gt;=Setup!$C$19:$C$30)*(A3455&lt;=Setup!$D$19:$D$30)*Setup!$A$19:$A$30))</f>
        <v/>
      </c>
      <c r="P3455" s="34">
        <f>IF(A3455="","",IF(G3455="Standard 15% (Box 1)",ROUND(H3455*Setup!$B$9,2),0))</f>
        <v/>
      </c>
      <c r="Q3455" s="34">
        <f>IF(A3455="","",I3455-P3455)</f>
        <v/>
      </c>
      <c r="R3455" s="23">
        <f>IF(A3455="","",IF(O3455=0,"Outside audit periods; ","")&amp;IF(G3455="","No VAT category; ","")&amp;IF(ABS(Q3455)&gt;Setup!$B$10,"VAT ≠ 15% × net; ","")&amp;IF(AND(F3455="B2B - VAT registered",NOT(AND(LEN(E3455)=15,LEFT(E3455,1)="3",RIGHT(E3455,1)="3",ISNUMBER(--E3455)))),"Invalid/missing customer VAT no; ","")&amp;IF(L3455&lt;&gt;"Yes","Not reported/cleared on FATOORA; ","")&amp;IF(AND(OR(G3455="Zero-rated domestic (Box 3)",G3455="Export (Box 4)"),N3455=""),"Zero-rate/export evidence missing; ","")&amp;IF(AND(C3455="Credit Note",H3455&gt;0),"Credit note should be negative; ","")&amp;IF(AND(C3455="Simplified Tax Invoice",F3455="B2B - VAT registered"),"Simplified invoice issued to VAT-registered B2B; ",""))</f>
        <v/>
      </c>
    </row>
    <row r="3456">
      <c r="A3456" s="17" t="n"/>
      <c r="B3456" s="14" t="n"/>
      <c r="C3456" s="14" t="n"/>
      <c r="D3456" s="14" t="n"/>
      <c r="E3456" s="16" t="n"/>
      <c r="F3456" s="14" t="n"/>
      <c r="G3456" s="14" t="n"/>
      <c r="H3456" s="19" t="n"/>
      <c r="I3456" s="19" t="n"/>
      <c r="J3456" s="34">
        <f>IF(A3456="","",H3456+I3456)</f>
        <v/>
      </c>
      <c r="K3456" s="14" t="n"/>
      <c r="L3456" s="14" t="n"/>
      <c r="M3456" s="14" t="n"/>
      <c r="N3456" s="14" t="n"/>
      <c r="O3456" s="20">
        <f>IF(A3456="","",SUMPRODUCT((A3456&gt;=Setup!$C$19:$C$30)*(A3456&lt;=Setup!$D$19:$D$30)*Setup!$A$19:$A$30))</f>
        <v/>
      </c>
      <c r="P3456" s="34">
        <f>IF(A3456="","",IF(G3456="Standard 15% (Box 1)",ROUND(H3456*Setup!$B$9,2),0))</f>
        <v/>
      </c>
      <c r="Q3456" s="34">
        <f>IF(A3456="","",I3456-P3456)</f>
        <v/>
      </c>
      <c r="R3456" s="23">
        <f>IF(A3456="","",IF(O3456=0,"Outside audit periods; ","")&amp;IF(G3456="","No VAT category; ","")&amp;IF(ABS(Q3456)&gt;Setup!$B$10,"VAT ≠ 15% × net; ","")&amp;IF(AND(F3456="B2B - VAT registered",NOT(AND(LEN(E3456)=15,LEFT(E3456,1)="3",RIGHT(E3456,1)="3",ISNUMBER(--E3456)))),"Invalid/missing customer VAT no; ","")&amp;IF(L3456&lt;&gt;"Yes","Not reported/cleared on FATOORA; ","")&amp;IF(AND(OR(G3456="Zero-rated domestic (Box 3)",G3456="Export (Box 4)"),N3456=""),"Zero-rate/export evidence missing; ","")&amp;IF(AND(C3456="Credit Note",H3456&gt;0),"Credit note should be negative; ","")&amp;IF(AND(C3456="Simplified Tax Invoice",F3456="B2B - VAT registered"),"Simplified invoice issued to VAT-registered B2B; ",""))</f>
        <v/>
      </c>
    </row>
    <row r="3457">
      <c r="A3457" s="17" t="n"/>
      <c r="B3457" s="14" t="n"/>
      <c r="C3457" s="14" t="n"/>
      <c r="D3457" s="14" t="n"/>
      <c r="E3457" s="16" t="n"/>
      <c r="F3457" s="14" t="n"/>
      <c r="G3457" s="14" t="n"/>
      <c r="H3457" s="19" t="n"/>
      <c r="I3457" s="19" t="n"/>
      <c r="J3457" s="34">
        <f>IF(A3457="","",H3457+I3457)</f>
        <v/>
      </c>
      <c r="K3457" s="14" t="n"/>
      <c r="L3457" s="14" t="n"/>
      <c r="M3457" s="14" t="n"/>
      <c r="N3457" s="14" t="n"/>
      <c r="O3457" s="20">
        <f>IF(A3457="","",SUMPRODUCT((A3457&gt;=Setup!$C$19:$C$30)*(A3457&lt;=Setup!$D$19:$D$30)*Setup!$A$19:$A$30))</f>
        <v/>
      </c>
      <c r="P3457" s="34">
        <f>IF(A3457="","",IF(G3457="Standard 15% (Box 1)",ROUND(H3457*Setup!$B$9,2),0))</f>
        <v/>
      </c>
      <c r="Q3457" s="34">
        <f>IF(A3457="","",I3457-P3457)</f>
        <v/>
      </c>
      <c r="R3457" s="23">
        <f>IF(A3457="","",IF(O3457=0,"Outside audit periods; ","")&amp;IF(G3457="","No VAT category; ","")&amp;IF(ABS(Q3457)&gt;Setup!$B$10,"VAT ≠ 15% × net; ","")&amp;IF(AND(F3457="B2B - VAT registered",NOT(AND(LEN(E3457)=15,LEFT(E3457,1)="3",RIGHT(E3457,1)="3",ISNUMBER(--E3457)))),"Invalid/missing customer VAT no; ","")&amp;IF(L3457&lt;&gt;"Yes","Not reported/cleared on FATOORA; ","")&amp;IF(AND(OR(G3457="Zero-rated domestic (Box 3)",G3457="Export (Box 4)"),N3457=""),"Zero-rate/export evidence missing; ","")&amp;IF(AND(C3457="Credit Note",H3457&gt;0),"Credit note should be negative; ","")&amp;IF(AND(C3457="Simplified Tax Invoice",F3457="B2B - VAT registered"),"Simplified invoice issued to VAT-registered B2B; ",""))</f>
        <v/>
      </c>
    </row>
    <row r="3458">
      <c r="A3458" s="17" t="n"/>
      <c r="B3458" s="14" t="n"/>
      <c r="C3458" s="14" t="n"/>
      <c r="D3458" s="14" t="n"/>
      <c r="E3458" s="16" t="n"/>
      <c r="F3458" s="14" t="n"/>
      <c r="G3458" s="14" t="n"/>
      <c r="H3458" s="19" t="n"/>
      <c r="I3458" s="19" t="n"/>
      <c r="J3458" s="34">
        <f>IF(A3458="","",H3458+I3458)</f>
        <v/>
      </c>
      <c r="K3458" s="14" t="n"/>
      <c r="L3458" s="14" t="n"/>
      <c r="M3458" s="14" t="n"/>
      <c r="N3458" s="14" t="n"/>
      <c r="O3458" s="20">
        <f>IF(A3458="","",SUMPRODUCT((A3458&gt;=Setup!$C$19:$C$30)*(A3458&lt;=Setup!$D$19:$D$30)*Setup!$A$19:$A$30))</f>
        <v/>
      </c>
      <c r="P3458" s="34">
        <f>IF(A3458="","",IF(G3458="Standard 15% (Box 1)",ROUND(H3458*Setup!$B$9,2),0))</f>
        <v/>
      </c>
      <c r="Q3458" s="34">
        <f>IF(A3458="","",I3458-P3458)</f>
        <v/>
      </c>
      <c r="R3458" s="23">
        <f>IF(A3458="","",IF(O3458=0,"Outside audit periods; ","")&amp;IF(G3458="","No VAT category; ","")&amp;IF(ABS(Q3458)&gt;Setup!$B$10,"VAT ≠ 15% × net; ","")&amp;IF(AND(F3458="B2B - VAT registered",NOT(AND(LEN(E3458)=15,LEFT(E3458,1)="3",RIGHT(E3458,1)="3",ISNUMBER(--E3458)))),"Invalid/missing customer VAT no; ","")&amp;IF(L3458&lt;&gt;"Yes","Not reported/cleared on FATOORA; ","")&amp;IF(AND(OR(G3458="Zero-rated domestic (Box 3)",G3458="Export (Box 4)"),N3458=""),"Zero-rate/export evidence missing; ","")&amp;IF(AND(C3458="Credit Note",H3458&gt;0),"Credit note should be negative; ","")&amp;IF(AND(C3458="Simplified Tax Invoice",F3458="B2B - VAT registered"),"Simplified invoice issued to VAT-registered B2B; ",""))</f>
        <v/>
      </c>
    </row>
    <row r="3459">
      <c r="A3459" s="17" t="n"/>
      <c r="B3459" s="14" t="n"/>
      <c r="C3459" s="14" t="n"/>
      <c r="D3459" s="14" t="n"/>
      <c r="E3459" s="16" t="n"/>
      <c r="F3459" s="14" t="n"/>
      <c r="G3459" s="14" t="n"/>
      <c r="H3459" s="19" t="n"/>
      <c r="I3459" s="19" t="n"/>
      <c r="J3459" s="34">
        <f>IF(A3459="","",H3459+I3459)</f>
        <v/>
      </c>
      <c r="K3459" s="14" t="n"/>
      <c r="L3459" s="14" t="n"/>
      <c r="M3459" s="14" t="n"/>
      <c r="N3459" s="14" t="n"/>
      <c r="O3459" s="20">
        <f>IF(A3459="","",SUMPRODUCT((A3459&gt;=Setup!$C$19:$C$30)*(A3459&lt;=Setup!$D$19:$D$30)*Setup!$A$19:$A$30))</f>
        <v/>
      </c>
      <c r="P3459" s="34">
        <f>IF(A3459="","",IF(G3459="Standard 15% (Box 1)",ROUND(H3459*Setup!$B$9,2),0))</f>
        <v/>
      </c>
      <c r="Q3459" s="34">
        <f>IF(A3459="","",I3459-P3459)</f>
        <v/>
      </c>
      <c r="R3459" s="23">
        <f>IF(A3459="","",IF(O3459=0,"Outside audit periods; ","")&amp;IF(G3459="","No VAT category; ","")&amp;IF(ABS(Q3459)&gt;Setup!$B$10,"VAT ≠ 15% × net; ","")&amp;IF(AND(F3459="B2B - VAT registered",NOT(AND(LEN(E3459)=15,LEFT(E3459,1)="3",RIGHT(E3459,1)="3",ISNUMBER(--E3459)))),"Invalid/missing customer VAT no; ","")&amp;IF(L3459&lt;&gt;"Yes","Not reported/cleared on FATOORA; ","")&amp;IF(AND(OR(G3459="Zero-rated domestic (Box 3)",G3459="Export (Box 4)"),N3459=""),"Zero-rate/export evidence missing; ","")&amp;IF(AND(C3459="Credit Note",H3459&gt;0),"Credit note should be negative; ","")&amp;IF(AND(C3459="Simplified Tax Invoice",F3459="B2B - VAT registered"),"Simplified invoice issued to VAT-registered B2B; ",""))</f>
        <v/>
      </c>
    </row>
    <row r="3460">
      <c r="A3460" s="17" t="n"/>
      <c r="B3460" s="14" t="n"/>
      <c r="C3460" s="14" t="n"/>
      <c r="D3460" s="14" t="n"/>
      <c r="E3460" s="16" t="n"/>
      <c r="F3460" s="14" t="n"/>
      <c r="G3460" s="14" t="n"/>
      <c r="H3460" s="19" t="n"/>
      <c r="I3460" s="19" t="n"/>
      <c r="J3460" s="34">
        <f>IF(A3460="","",H3460+I3460)</f>
        <v/>
      </c>
      <c r="K3460" s="14" t="n"/>
      <c r="L3460" s="14" t="n"/>
      <c r="M3460" s="14" t="n"/>
      <c r="N3460" s="14" t="n"/>
      <c r="O3460" s="20">
        <f>IF(A3460="","",SUMPRODUCT((A3460&gt;=Setup!$C$19:$C$30)*(A3460&lt;=Setup!$D$19:$D$30)*Setup!$A$19:$A$30))</f>
        <v/>
      </c>
      <c r="P3460" s="34">
        <f>IF(A3460="","",IF(G3460="Standard 15% (Box 1)",ROUND(H3460*Setup!$B$9,2),0))</f>
        <v/>
      </c>
      <c r="Q3460" s="34">
        <f>IF(A3460="","",I3460-P3460)</f>
        <v/>
      </c>
      <c r="R3460" s="23">
        <f>IF(A3460="","",IF(O3460=0,"Outside audit periods; ","")&amp;IF(G3460="","No VAT category; ","")&amp;IF(ABS(Q3460)&gt;Setup!$B$10,"VAT ≠ 15% × net; ","")&amp;IF(AND(F3460="B2B - VAT registered",NOT(AND(LEN(E3460)=15,LEFT(E3460,1)="3",RIGHT(E3460,1)="3",ISNUMBER(--E3460)))),"Invalid/missing customer VAT no; ","")&amp;IF(L3460&lt;&gt;"Yes","Not reported/cleared on FATOORA; ","")&amp;IF(AND(OR(G3460="Zero-rated domestic (Box 3)",G3460="Export (Box 4)"),N3460=""),"Zero-rate/export evidence missing; ","")&amp;IF(AND(C3460="Credit Note",H3460&gt;0),"Credit note should be negative; ","")&amp;IF(AND(C3460="Simplified Tax Invoice",F3460="B2B - VAT registered"),"Simplified invoice issued to VAT-registered B2B; ",""))</f>
        <v/>
      </c>
    </row>
    <row r="3461">
      <c r="A3461" s="17" t="n"/>
      <c r="B3461" s="14" t="n"/>
      <c r="C3461" s="14" t="n"/>
      <c r="D3461" s="14" t="n"/>
      <c r="E3461" s="16" t="n"/>
      <c r="F3461" s="14" t="n"/>
      <c r="G3461" s="14" t="n"/>
      <c r="H3461" s="19" t="n"/>
      <c r="I3461" s="19" t="n"/>
      <c r="J3461" s="34">
        <f>IF(A3461="","",H3461+I3461)</f>
        <v/>
      </c>
      <c r="K3461" s="14" t="n"/>
      <c r="L3461" s="14" t="n"/>
      <c r="M3461" s="14" t="n"/>
      <c r="N3461" s="14" t="n"/>
      <c r="O3461" s="20">
        <f>IF(A3461="","",SUMPRODUCT((A3461&gt;=Setup!$C$19:$C$30)*(A3461&lt;=Setup!$D$19:$D$30)*Setup!$A$19:$A$30))</f>
        <v/>
      </c>
      <c r="P3461" s="34">
        <f>IF(A3461="","",IF(G3461="Standard 15% (Box 1)",ROUND(H3461*Setup!$B$9,2),0))</f>
        <v/>
      </c>
      <c r="Q3461" s="34">
        <f>IF(A3461="","",I3461-P3461)</f>
        <v/>
      </c>
      <c r="R3461" s="23">
        <f>IF(A3461="","",IF(O3461=0,"Outside audit periods; ","")&amp;IF(G3461="","No VAT category; ","")&amp;IF(ABS(Q3461)&gt;Setup!$B$10,"VAT ≠ 15% × net; ","")&amp;IF(AND(F3461="B2B - VAT registered",NOT(AND(LEN(E3461)=15,LEFT(E3461,1)="3",RIGHT(E3461,1)="3",ISNUMBER(--E3461)))),"Invalid/missing customer VAT no; ","")&amp;IF(L3461&lt;&gt;"Yes","Not reported/cleared on FATOORA; ","")&amp;IF(AND(OR(G3461="Zero-rated domestic (Box 3)",G3461="Export (Box 4)"),N3461=""),"Zero-rate/export evidence missing; ","")&amp;IF(AND(C3461="Credit Note",H3461&gt;0),"Credit note should be negative; ","")&amp;IF(AND(C3461="Simplified Tax Invoice",F3461="B2B - VAT registered"),"Simplified invoice issued to VAT-registered B2B; ",""))</f>
        <v/>
      </c>
    </row>
    <row r="3462">
      <c r="A3462" s="17" t="n"/>
      <c r="B3462" s="14" t="n"/>
      <c r="C3462" s="14" t="n"/>
      <c r="D3462" s="14" t="n"/>
      <c r="E3462" s="16" t="n"/>
      <c r="F3462" s="14" t="n"/>
      <c r="G3462" s="14" t="n"/>
      <c r="H3462" s="19" t="n"/>
      <c r="I3462" s="19" t="n"/>
      <c r="J3462" s="34">
        <f>IF(A3462="","",H3462+I3462)</f>
        <v/>
      </c>
      <c r="K3462" s="14" t="n"/>
      <c r="L3462" s="14" t="n"/>
      <c r="M3462" s="14" t="n"/>
      <c r="N3462" s="14" t="n"/>
      <c r="O3462" s="20">
        <f>IF(A3462="","",SUMPRODUCT((A3462&gt;=Setup!$C$19:$C$30)*(A3462&lt;=Setup!$D$19:$D$30)*Setup!$A$19:$A$30))</f>
        <v/>
      </c>
      <c r="P3462" s="34">
        <f>IF(A3462="","",IF(G3462="Standard 15% (Box 1)",ROUND(H3462*Setup!$B$9,2),0))</f>
        <v/>
      </c>
      <c r="Q3462" s="34">
        <f>IF(A3462="","",I3462-P3462)</f>
        <v/>
      </c>
      <c r="R3462" s="23">
        <f>IF(A3462="","",IF(O3462=0,"Outside audit periods; ","")&amp;IF(G3462="","No VAT category; ","")&amp;IF(ABS(Q3462)&gt;Setup!$B$10,"VAT ≠ 15% × net; ","")&amp;IF(AND(F3462="B2B - VAT registered",NOT(AND(LEN(E3462)=15,LEFT(E3462,1)="3",RIGHT(E3462,1)="3",ISNUMBER(--E3462)))),"Invalid/missing customer VAT no; ","")&amp;IF(L3462&lt;&gt;"Yes","Not reported/cleared on FATOORA; ","")&amp;IF(AND(OR(G3462="Zero-rated domestic (Box 3)",G3462="Export (Box 4)"),N3462=""),"Zero-rate/export evidence missing; ","")&amp;IF(AND(C3462="Credit Note",H3462&gt;0),"Credit note should be negative; ","")&amp;IF(AND(C3462="Simplified Tax Invoice",F3462="B2B - VAT registered"),"Simplified invoice issued to VAT-registered B2B; ",""))</f>
        <v/>
      </c>
    </row>
    <row r="3463">
      <c r="A3463" s="17" t="n"/>
      <c r="B3463" s="14" t="n"/>
      <c r="C3463" s="14" t="n"/>
      <c r="D3463" s="14" t="n"/>
      <c r="E3463" s="16" t="n"/>
      <c r="F3463" s="14" t="n"/>
      <c r="G3463" s="14" t="n"/>
      <c r="H3463" s="19" t="n"/>
      <c r="I3463" s="19" t="n"/>
      <c r="J3463" s="34">
        <f>IF(A3463="","",H3463+I3463)</f>
        <v/>
      </c>
      <c r="K3463" s="14" t="n"/>
      <c r="L3463" s="14" t="n"/>
      <c r="M3463" s="14" t="n"/>
      <c r="N3463" s="14" t="n"/>
      <c r="O3463" s="20">
        <f>IF(A3463="","",SUMPRODUCT((A3463&gt;=Setup!$C$19:$C$30)*(A3463&lt;=Setup!$D$19:$D$30)*Setup!$A$19:$A$30))</f>
        <v/>
      </c>
      <c r="P3463" s="34">
        <f>IF(A3463="","",IF(G3463="Standard 15% (Box 1)",ROUND(H3463*Setup!$B$9,2),0))</f>
        <v/>
      </c>
      <c r="Q3463" s="34">
        <f>IF(A3463="","",I3463-P3463)</f>
        <v/>
      </c>
      <c r="R3463" s="23">
        <f>IF(A3463="","",IF(O3463=0,"Outside audit periods; ","")&amp;IF(G3463="","No VAT category; ","")&amp;IF(ABS(Q3463)&gt;Setup!$B$10,"VAT ≠ 15% × net; ","")&amp;IF(AND(F3463="B2B - VAT registered",NOT(AND(LEN(E3463)=15,LEFT(E3463,1)="3",RIGHT(E3463,1)="3",ISNUMBER(--E3463)))),"Invalid/missing customer VAT no; ","")&amp;IF(L3463&lt;&gt;"Yes","Not reported/cleared on FATOORA; ","")&amp;IF(AND(OR(G3463="Zero-rated domestic (Box 3)",G3463="Export (Box 4)"),N3463=""),"Zero-rate/export evidence missing; ","")&amp;IF(AND(C3463="Credit Note",H3463&gt;0),"Credit note should be negative; ","")&amp;IF(AND(C3463="Simplified Tax Invoice",F3463="B2B - VAT registered"),"Simplified invoice issued to VAT-registered B2B; ",""))</f>
        <v/>
      </c>
    </row>
    <row r="3464">
      <c r="A3464" s="17" t="n"/>
      <c r="B3464" s="14" t="n"/>
      <c r="C3464" s="14" t="n"/>
      <c r="D3464" s="14" t="n"/>
      <c r="E3464" s="16" t="n"/>
      <c r="F3464" s="14" t="n"/>
      <c r="G3464" s="14" t="n"/>
      <c r="H3464" s="19" t="n"/>
      <c r="I3464" s="19" t="n"/>
      <c r="J3464" s="34">
        <f>IF(A3464="","",H3464+I3464)</f>
        <v/>
      </c>
      <c r="K3464" s="14" t="n"/>
      <c r="L3464" s="14" t="n"/>
      <c r="M3464" s="14" t="n"/>
      <c r="N3464" s="14" t="n"/>
      <c r="O3464" s="20">
        <f>IF(A3464="","",SUMPRODUCT((A3464&gt;=Setup!$C$19:$C$30)*(A3464&lt;=Setup!$D$19:$D$30)*Setup!$A$19:$A$30))</f>
        <v/>
      </c>
      <c r="P3464" s="34">
        <f>IF(A3464="","",IF(G3464="Standard 15% (Box 1)",ROUND(H3464*Setup!$B$9,2),0))</f>
        <v/>
      </c>
      <c r="Q3464" s="34">
        <f>IF(A3464="","",I3464-P3464)</f>
        <v/>
      </c>
      <c r="R3464" s="23">
        <f>IF(A3464="","",IF(O3464=0,"Outside audit periods; ","")&amp;IF(G3464="","No VAT category; ","")&amp;IF(ABS(Q3464)&gt;Setup!$B$10,"VAT ≠ 15% × net; ","")&amp;IF(AND(F3464="B2B - VAT registered",NOT(AND(LEN(E3464)=15,LEFT(E3464,1)="3",RIGHT(E3464,1)="3",ISNUMBER(--E3464)))),"Invalid/missing customer VAT no; ","")&amp;IF(L3464&lt;&gt;"Yes","Not reported/cleared on FATOORA; ","")&amp;IF(AND(OR(G3464="Zero-rated domestic (Box 3)",G3464="Export (Box 4)"),N3464=""),"Zero-rate/export evidence missing; ","")&amp;IF(AND(C3464="Credit Note",H3464&gt;0),"Credit note should be negative; ","")&amp;IF(AND(C3464="Simplified Tax Invoice",F3464="B2B - VAT registered"),"Simplified invoice issued to VAT-registered B2B; ",""))</f>
        <v/>
      </c>
    </row>
    <row r="3465">
      <c r="A3465" s="17" t="n"/>
      <c r="B3465" s="14" t="n"/>
      <c r="C3465" s="14" t="n"/>
      <c r="D3465" s="14" t="n"/>
      <c r="E3465" s="16" t="n"/>
      <c r="F3465" s="14" t="n"/>
      <c r="G3465" s="14" t="n"/>
      <c r="H3465" s="19" t="n"/>
      <c r="I3465" s="19" t="n"/>
      <c r="J3465" s="34">
        <f>IF(A3465="","",H3465+I3465)</f>
        <v/>
      </c>
      <c r="K3465" s="14" t="n"/>
      <c r="L3465" s="14" t="n"/>
      <c r="M3465" s="14" t="n"/>
      <c r="N3465" s="14" t="n"/>
      <c r="O3465" s="20">
        <f>IF(A3465="","",SUMPRODUCT((A3465&gt;=Setup!$C$19:$C$30)*(A3465&lt;=Setup!$D$19:$D$30)*Setup!$A$19:$A$30))</f>
        <v/>
      </c>
      <c r="P3465" s="34">
        <f>IF(A3465="","",IF(G3465="Standard 15% (Box 1)",ROUND(H3465*Setup!$B$9,2),0))</f>
        <v/>
      </c>
      <c r="Q3465" s="34">
        <f>IF(A3465="","",I3465-P3465)</f>
        <v/>
      </c>
      <c r="R3465" s="23">
        <f>IF(A3465="","",IF(O3465=0,"Outside audit periods; ","")&amp;IF(G3465="","No VAT category; ","")&amp;IF(ABS(Q3465)&gt;Setup!$B$10,"VAT ≠ 15% × net; ","")&amp;IF(AND(F3465="B2B - VAT registered",NOT(AND(LEN(E3465)=15,LEFT(E3465,1)="3",RIGHT(E3465,1)="3",ISNUMBER(--E3465)))),"Invalid/missing customer VAT no; ","")&amp;IF(L3465&lt;&gt;"Yes","Not reported/cleared on FATOORA; ","")&amp;IF(AND(OR(G3465="Zero-rated domestic (Box 3)",G3465="Export (Box 4)"),N3465=""),"Zero-rate/export evidence missing; ","")&amp;IF(AND(C3465="Credit Note",H3465&gt;0),"Credit note should be negative; ","")&amp;IF(AND(C3465="Simplified Tax Invoice",F3465="B2B - VAT registered"),"Simplified invoice issued to VAT-registered B2B; ",""))</f>
        <v/>
      </c>
    </row>
    <row r="3466">
      <c r="A3466" s="17" t="n"/>
      <c r="B3466" s="14" t="n"/>
      <c r="C3466" s="14" t="n"/>
      <c r="D3466" s="14" t="n"/>
      <c r="E3466" s="16" t="n"/>
      <c r="F3466" s="14" t="n"/>
      <c r="G3466" s="14" t="n"/>
      <c r="H3466" s="19" t="n"/>
      <c r="I3466" s="19" t="n"/>
      <c r="J3466" s="34">
        <f>IF(A3466="","",H3466+I3466)</f>
        <v/>
      </c>
      <c r="K3466" s="14" t="n"/>
      <c r="L3466" s="14" t="n"/>
      <c r="M3466" s="14" t="n"/>
      <c r="N3466" s="14" t="n"/>
      <c r="O3466" s="20">
        <f>IF(A3466="","",SUMPRODUCT((A3466&gt;=Setup!$C$19:$C$30)*(A3466&lt;=Setup!$D$19:$D$30)*Setup!$A$19:$A$30))</f>
        <v/>
      </c>
      <c r="P3466" s="34">
        <f>IF(A3466="","",IF(G3466="Standard 15% (Box 1)",ROUND(H3466*Setup!$B$9,2),0))</f>
        <v/>
      </c>
      <c r="Q3466" s="34">
        <f>IF(A3466="","",I3466-P3466)</f>
        <v/>
      </c>
      <c r="R3466" s="23">
        <f>IF(A3466="","",IF(O3466=0,"Outside audit periods; ","")&amp;IF(G3466="","No VAT category; ","")&amp;IF(ABS(Q3466)&gt;Setup!$B$10,"VAT ≠ 15% × net; ","")&amp;IF(AND(F3466="B2B - VAT registered",NOT(AND(LEN(E3466)=15,LEFT(E3466,1)="3",RIGHT(E3466,1)="3",ISNUMBER(--E3466)))),"Invalid/missing customer VAT no; ","")&amp;IF(L3466&lt;&gt;"Yes","Not reported/cleared on FATOORA; ","")&amp;IF(AND(OR(G3466="Zero-rated domestic (Box 3)",G3466="Export (Box 4)"),N3466=""),"Zero-rate/export evidence missing; ","")&amp;IF(AND(C3466="Credit Note",H3466&gt;0),"Credit note should be negative; ","")&amp;IF(AND(C3466="Simplified Tax Invoice",F3466="B2B - VAT registered"),"Simplified invoice issued to VAT-registered B2B; ",""))</f>
        <v/>
      </c>
    </row>
    <row r="3467">
      <c r="A3467" s="17" t="n"/>
      <c r="B3467" s="14" t="n"/>
      <c r="C3467" s="14" t="n"/>
      <c r="D3467" s="14" t="n"/>
      <c r="E3467" s="16" t="n"/>
      <c r="F3467" s="14" t="n"/>
      <c r="G3467" s="14" t="n"/>
      <c r="H3467" s="19" t="n"/>
      <c r="I3467" s="19" t="n"/>
      <c r="J3467" s="34">
        <f>IF(A3467="","",H3467+I3467)</f>
        <v/>
      </c>
      <c r="K3467" s="14" t="n"/>
      <c r="L3467" s="14" t="n"/>
      <c r="M3467" s="14" t="n"/>
      <c r="N3467" s="14" t="n"/>
      <c r="O3467" s="20">
        <f>IF(A3467="","",SUMPRODUCT((A3467&gt;=Setup!$C$19:$C$30)*(A3467&lt;=Setup!$D$19:$D$30)*Setup!$A$19:$A$30))</f>
        <v/>
      </c>
      <c r="P3467" s="34">
        <f>IF(A3467="","",IF(G3467="Standard 15% (Box 1)",ROUND(H3467*Setup!$B$9,2),0))</f>
        <v/>
      </c>
      <c r="Q3467" s="34">
        <f>IF(A3467="","",I3467-P3467)</f>
        <v/>
      </c>
      <c r="R3467" s="23">
        <f>IF(A3467="","",IF(O3467=0,"Outside audit periods; ","")&amp;IF(G3467="","No VAT category; ","")&amp;IF(ABS(Q3467)&gt;Setup!$B$10,"VAT ≠ 15% × net; ","")&amp;IF(AND(F3467="B2B - VAT registered",NOT(AND(LEN(E3467)=15,LEFT(E3467,1)="3",RIGHT(E3467,1)="3",ISNUMBER(--E3467)))),"Invalid/missing customer VAT no; ","")&amp;IF(L3467&lt;&gt;"Yes","Not reported/cleared on FATOORA; ","")&amp;IF(AND(OR(G3467="Zero-rated domestic (Box 3)",G3467="Export (Box 4)"),N3467=""),"Zero-rate/export evidence missing; ","")&amp;IF(AND(C3467="Credit Note",H3467&gt;0),"Credit note should be negative; ","")&amp;IF(AND(C3467="Simplified Tax Invoice",F3467="B2B - VAT registered"),"Simplified invoice issued to VAT-registered B2B; ",""))</f>
        <v/>
      </c>
    </row>
    <row r="3468">
      <c r="A3468" s="17" t="n"/>
      <c r="B3468" s="14" t="n"/>
      <c r="C3468" s="14" t="n"/>
      <c r="D3468" s="14" t="n"/>
      <c r="E3468" s="16" t="n"/>
      <c r="F3468" s="14" t="n"/>
      <c r="G3468" s="14" t="n"/>
      <c r="H3468" s="19" t="n"/>
      <c r="I3468" s="19" t="n"/>
      <c r="J3468" s="34">
        <f>IF(A3468="","",H3468+I3468)</f>
        <v/>
      </c>
      <c r="K3468" s="14" t="n"/>
      <c r="L3468" s="14" t="n"/>
      <c r="M3468" s="14" t="n"/>
      <c r="N3468" s="14" t="n"/>
      <c r="O3468" s="20">
        <f>IF(A3468="","",SUMPRODUCT((A3468&gt;=Setup!$C$19:$C$30)*(A3468&lt;=Setup!$D$19:$D$30)*Setup!$A$19:$A$30))</f>
        <v/>
      </c>
      <c r="P3468" s="34">
        <f>IF(A3468="","",IF(G3468="Standard 15% (Box 1)",ROUND(H3468*Setup!$B$9,2),0))</f>
        <v/>
      </c>
      <c r="Q3468" s="34">
        <f>IF(A3468="","",I3468-P3468)</f>
        <v/>
      </c>
      <c r="R3468" s="23">
        <f>IF(A3468="","",IF(O3468=0,"Outside audit periods; ","")&amp;IF(G3468="","No VAT category; ","")&amp;IF(ABS(Q3468)&gt;Setup!$B$10,"VAT ≠ 15% × net; ","")&amp;IF(AND(F3468="B2B - VAT registered",NOT(AND(LEN(E3468)=15,LEFT(E3468,1)="3",RIGHT(E3468,1)="3",ISNUMBER(--E3468)))),"Invalid/missing customer VAT no; ","")&amp;IF(L3468&lt;&gt;"Yes","Not reported/cleared on FATOORA; ","")&amp;IF(AND(OR(G3468="Zero-rated domestic (Box 3)",G3468="Export (Box 4)"),N3468=""),"Zero-rate/export evidence missing; ","")&amp;IF(AND(C3468="Credit Note",H3468&gt;0),"Credit note should be negative; ","")&amp;IF(AND(C3468="Simplified Tax Invoice",F3468="B2B - VAT registered"),"Simplified invoice issued to VAT-registered B2B; ",""))</f>
        <v/>
      </c>
    </row>
    <row r="3469">
      <c r="A3469" s="17" t="n"/>
      <c r="B3469" s="14" t="n"/>
      <c r="C3469" s="14" t="n"/>
      <c r="D3469" s="14" t="n"/>
      <c r="E3469" s="16" t="n"/>
      <c r="F3469" s="14" t="n"/>
      <c r="G3469" s="14" t="n"/>
      <c r="H3469" s="19" t="n"/>
      <c r="I3469" s="19" t="n"/>
      <c r="J3469" s="34">
        <f>IF(A3469="","",H3469+I3469)</f>
        <v/>
      </c>
      <c r="K3469" s="14" t="n"/>
      <c r="L3469" s="14" t="n"/>
      <c r="M3469" s="14" t="n"/>
      <c r="N3469" s="14" t="n"/>
      <c r="O3469" s="20">
        <f>IF(A3469="","",SUMPRODUCT((A3469&gt;=Setup!$C$19:$C$30)*(A3469&lt;=Setup!$D$19:$D$30)*Setup!$A$19:$A$30))</f>
        <v/>
      </c>
      <c r="P3469" s="34">
        <f>IF(A3469="","",IF(G3469="Standard 15% (Box 1)",ROUND(H3469*Setup!$B$9,2),0))</f>
        <v/>
      </c>
      <c r="Q3469" s="34">
        <f>IF(A3469="","",I3469-P3469)</f>
        <v/>
      </c>
      <c r="R3469" s="23">
        <f>IF(A3469="","",IF(O3469=0,"Outside audit periods; ","")&amp;IF(G3469="","No VAT category; ","")&amp;IF(ABS(Q3469)&gt;Setup!$B$10,"VAT ≠ 15% × net; ","")&amp;IF(AND(F3469="B2B - VAT registered",NOT(AND(LEN(E3469)=15,LEFT(E3469,1)="3",RIGHT(E3469,1)="3",ISNUMBER(--E3469)))),"Invalid/missing customer VAT no; ","")&amp;IF(L3469&lt;&gt;"Yes","Not reported/cleared on FATOORA; ","")&amp;IF(AND(OR(G3469="Zero-rated domestic (Box 3)",G3469="Export (Box 4)"),N3469=""),"Zero-rate/export evidence missing; ","")&amp;IF(AND(C3469="Credit Note",H3469&gt;0),"Credit note should be negative; ","")&amp;IF(AND(C3469="Simplified Tax Invoice",F3469="B2B - VAT registered"),"Simplified invoice issued to VAT-registered B2B; ",""))</f>
        <v/>
      </c>
    </row>
    <row r="3470">
      <c r="A3470" s="17" t="n"/>
      <c r="B3470" s="14" t="n"/>
      <c r="C3470" s="14" t="n"/>
      <c r="D3470" s="14" t="n"/>
      <c r="E3470" s="16" t="n"/>
      <c r="F3470" s="14" t="n"/>
      <c r="G3470" s="14" t="n"/>
      <c r="H3470" s="19" t="n"/>
      <c r="I3470" s="19" t="n"/>
      <c r="J3470" s="34">
        <f>IF(A3470="","",H3470+I3470)</f>
        <v/>
      </c>
      <c r="K3470" s="14" t="n"/>
      <c r="L3470" s="14" t="n"/>
      <c r="M3470" s="14" t="n"/>
      <c r="N3470" s="14" t="n"/>
      <c r="O3470" s="20">
        <f>IF(A3470="","",SUMPRODUCT((A3470&gt;=Setup!$C$19:$C$30)*(A3470&lt;=Setup!$D$19:$D$30)*Setup!$A$19:$A$30))</f>
        <v/>
      </c>
      <c r="P3470" s="34">
        <f>IF(A3470="","",IF(G3470="Standard 15% (Box 1)",ROUND(H3470*Setup!$B$9,2),0))</f>
        <v/>
      </c>
      <c r="Q3470" s="34">
        <f>IF(A3470="","",I3470-P3470)</f>
        <v/>
      </c>
      <c r="R3470" s="23">
        <f>IF(A3470="","",IF(O3470=0,"Outside audit periods; ","")&amp;IF(G3470="","No VAT category; ","")&amp;IF(ABS(Q3470)&gt;Setup!$B$10,"VAT ≠ 15% × net; ","")&amp;IF(AND(F3470="B2B - VAT registered",NOT(AND(LEN(E3470)=15,LEFT(E3470,1)="3",RIGHT(E3470,1)="3",ISNUMBER(--E3470)))),"Invalid/missing customer VAT no; ","")&amp;IF(L3470&lt;&gt;"Yes","Not reported/cleared on FATOORA; ","")&amp;IF(AND(OR(G3470="Zero-rated domestic (Box 3)",G3470="Export (Box 4)"),N3470=""),"Zero-rate/export evidence missing; ","")&amp;IF(AND(C3470="Credit Note",H3470&gt;0),"Credit note should be negative; ","")&amp;IF(AND(C3470="Simplified Tax Invoice",F3470="B2B - VAT registered"),"Simplified invoice issued to VAT-registered B2B; ",""))</f>
        <v/>
      </c>
    </row>
    <row r="3471">
      <c r="A3471" s="17" t="n"/>
      <c r="B3471" s="14" t="n"/>
      <c r="C3471" s="14" t="n"/>
      <c r="D3471" s="14" t="n"/>
      <c r="E3471" s="16" t="n"/>
      <c r="F3471" s="14" t="n"/>
      <c r="G3471" s="14" t="n"/>
      <c r="H3471" s="19" t="n"/>
      <c r="I3471" s="19" t="n"/>
      <c r="J3471" s="34">
        <f>IF(A3471="","",H3471+I3471)</f>
        <v/>
      </c>
      <c r="K3471" s="14" t="n"/>
      <c r="L3471" s="14" t="n"/>
      <c r="M3471" s="14" t="n"/>
      <c r="N3471" s="14" t="n"/>
      <c r="O3471" s="20">
        <f>IF(A3471="","",SUMPRODUCT((A3471&gt;=Setup!$C$19:$C$30)*(A3471&lt;=Setup!$D$19:$D$30)*Setup!$A$19:$A$30))</f>
        <v/>
      </c>
      <c r="P3471" s="34">
        <f>IF(A3471="","",IF(G3471="Standard 15% (Box 1)",ROUND(H3471*Setup!$B$9,2),0))</f>
        <v/>
      </c>
      <c r="Q3471" s="34">
        <f>IF(A3471="","",I3471-P3471)</f>
        <v/>
      </c>
      <c r="R3471" s="23">
        <f>IF(A3471="","",IF(O3471=0,"Outside audit periods; ","")&amp;IF(G3471="","No VAT category; ","")&amp;IF(ABS(Q3471)&gt;Setup!$B$10,"VAT ≠ 15% × net; ","")&amp;IF(AND(F3471="B2B - VAT registered",NOT(AND(LEN(E3471)=15,LEFT(E3471,1)="3",RIGHT(E3471,1)="3",ISNUMBER(--E3471)))),"Invalid/missing customer VAT no; ","")&amp;IF(L3471&lt;&gt;"Yes","Not reported/cleared on FATOORA; ","")&amp;IF(AND(OR(G3471="Zero-rated domestic (Box 3)",G3471="Export (Box 4)"),N3471=""),"Zero-rate/export evidence missing; ","")&amp;IF(AND(C3471="Credit Note",H3471&gt;0),"Credit note should be negative; ","")&amp;IF(AND(C3471="Simplified Tax Invoice",F3471="B2B - VAT registered"),"Simplified invoice issued to VAT-registered B2B; ",""))</f>
        <v/>
      </c>
    </row>
    <row r="3472">
      <c r="A3472" s="17" t="n"/>
      <c r="B3472" s="14" t="n"/>
      <c r="C3472" s="14" t="n"/>
      <c r="D3472" s="14" t="n"/>
      <c r="E3472" s="16" t="n"/>
      <c r="F3472" s="14" t="n"/>
      <c r="G3472" s="14" t="n"/>
      <c r="H3472" s="19" t="n"/>
      <c r="I3472" s="19" t="n"/>
      <c r="J3472" s="34">
        <f>IF(A3472="","",H3472+I3472)</f>
        <v/>
      </c>
      <c r="K3472" s="14" t="n"/>
      <c r="L3472" s="14" t="n"/>
      <c r="M3472" s="14" t="n"/>
      <c r="N3472" s="14" t="n"/>
      <c r="O3472" s="20">
        <f>IF(A3472="","",SUMPRODUCT((A3472&gt;=Setup!$C$19:$C$30)*(A3472&lt;=Setup!$D$19:$D$30)*Setup!$A$19:$A$30))</f>
        <v/>
      </c>
      <c r="P3472" s="34">
        <f>IF(A3472="","",IF(G3472="Standard 15% (Box 1)",ROUND(H3472*Setup!$B$9,2),0))</f>
        <v/>
      </c>
      <c r="Q3472" s="34">
        <f>IF(A3472="","",I3472-P3472)</f>
        <v/>
      </c>
      <c r="R3472" s="23">
        <f>IF(A3472="","",IF(O3472=0,"Outside audit periods; ","")&amp;IF(G3472="","No VAT category; ","")&amp;IF(ABS(Q3472)&gt;Setup!$B$10,"VAT ≠ 15% × net; ","")&amp;IF(AND(F3472="B2B - VAT registered",NOT(AND(LEN(E3472)=15,LEFT(E3472,1)="3",RIGHT(E3472,1)="3",ISNUMBER(--E3472)))),"Invalid/missing customer VAT no; ","")&amp;IF(L3472&lt;&gt;"Yes","Not reported/cleared on FATOORA; ","")&amp;IF(AND(OR(G3472="Zero-rated domestic (Box 3)",G3472="Export (Box 4)"),N3472=""),"Zero-rate/export evidence missing; ","")&amp;IF(AND(C3472="Credit Note",H3472&gt;0),"Credit note should be negative; ","")&amp;IF(AND(C3472="Simplified Tax Invoice",F3472="B2B - VAT registered"),"Simplified invoice issued to VAT-registered B2B; ",""))</f>
        <v/>
      </c>
    </row>
    <row r="3473">
      <c r="A3473" s="17" t="n"/>
      <c r="B3473" s="14" t="n"/>
      <c r="C3473" s="14" t="n"/>
      <c r="D3473" s="14" t="n"/>
      <c r="E3473" s="16" t="n"/>
      <c r="F3473" s="14" t="n"/>
      <c r="G3473" s="14" t="n"/>
      <c r="H3473" s="19" t="n"/>
      <c r="I3473" s="19" t="n"/>
      <c r="J3473" s="34">
        <f>IF(A3473="","",H3473+I3473)</f>
        <v/>
      </c>
      <c r="K3473" s="14" t="n"/>
      <c r="L3473" s="14" t="n"/>
      <c r="M3473" s="14" t="n"/>
      <c r="N3473" s="14" t="n"/>
      <c r="O3473" s="20">
        <f>IF(A3473="","",SUMPRODUCT((A3473&gt;=Setup!$C$19:$C$30)*(A3473&lt;=Setup!$D$19:$D$30)*Setup!$A$19:$A$30))</f>
        <v/>
      </c>
      <c r="P3473" s="34">
        <f>IF(A3473="","",IF(G3473="Standard 15% (Box 1)",ROUND(H3473*Setup!$B$9,2),0))</f>
        <v/>
      </c>
      <c r="Q3473" s="34">
        <f>IF(A3473="","",I3473-P3473)</f>
        <v/>
      </c>
      <c r="R3473" s="23">
        <f>IF(A3473="","",IF(O3473=0,"Outside audit periods; ","")&amp;IF(G3473="","No VAT category; ","")&amp;IF(ABS(Q3473)&gt;Setup!$B$10,"VAT ≠ 15% × net; ","")&amp;IF(AND(F3473="B2B - VAT registered",NOT(AND(LEN(E3473)=15,LEFT(E3473,1)="3",RIGHT(E3473,1)="3",ISNUMBER(--E3473)))),"Invalid/missing customer VAT no; ","")&amp;IF(L3473&lt;&gt;"Yes","Not reported/cleared on FATOORA; ","")&amp;IF(AND(OR(G3473="Zero-rated domestic (Box 3)",G3473="Export (Box 4)"),N3473=""),"Zero-rate/export evidence missing; ","")&amp;IF(AND(C3473="Credit Note",H3473&gt;0),"Credit note should be negative; ","")&amp;IF(AND(C3473="Simplified Tax Invoice",F3473="B2B - VAT registered"),"Simplified invoice issued to VAT-registered B2B; ",""))</f>
        <v/>
      </c>
    </row>
    <row r="3474">
      <c r="A3474" s="17" t="n"/>
      <c r="B3474" s="14" t="n"/>
      <c r="C3474" s="14" t="n"/>
      <c r="D3474" s="14" t="n"/>
      <c r="E3474" s="16" t="n"/>
      <c r="F3474" s="14" t="n"/>
      <c r="G3474" s="14" t="n"/>
      <c r="H3474" s="19" t="n"/>
      <c r="I3474" s="19" t="n"/>
      <c r="J3474" s="34">
        <f>IF(A3474="","",H3474+I3474)</f>
        <v/>
      </c>
      <c r="K3474" s="14" t="n"/>
      <c r="L3474" s="14" t="n"/>
      <c r="M3474" s="14" t="n"/>
      <c r="N3474" s="14" t="n"/>
      <c r="O3474" s="20">
        <f>IF(A3474="","",SUMPRODUCT((A3474&gt;=Setup!$C$19:$C$30)*(A3474&lt;=Setup!$D$19:$D$30)*Setup!$A$19:$A$30))</f>
        <v/>
      </c>
      <c r="P3474" s="34">
        <f>IF(A3474="","",IF(G3474="Standard 15% (Box 1)",ROUND(H3474*Setup!$B$9,2),0))</f>
        <v/>
      </c>
      <c r="Q3474" s="34">
        <f>IF(A3474="","",I3474-P3474)</f>
        <v/>
      </c>
      <c r="R3474" s="23">
        <f>IF(A3474="","",IF(O3474=0,"Outside audit periods; ","")&amp;IF(G3474="","No VAT category; ","")&amp;IF(ABS(Q3474)&gt;Setup!$B$10,"VAT ≠ 15% × net; ","")&amp;IF(AND(F3474="B2B - VAT registered",NOT(AND(LEN(E3474)=15,LEFT(E3474,1)="3",RIGHT(E3474,1)="3",ISNUMBER(--E3474)))),"Invalid/missing customer VAT no; ","")&amp;IF(L3474&lt;&gt;"Yes","Not reported/cleared on FATOORA; ","")&amp;IF(AND(OR(G3474="Zero-rated domestic (Box 3)",G3474="Export (Box 4)"),N3474=""),"Zero-rate/export evidence missing; ","")&amp;IF(AND(C3474="Credit Note",H3474&gt;0),"Credit note should be negative; ","")&amp;IF(AND(C3474="Simplified Tax Invoice",F3474="B2B - VAT registered"),"Simplified invoice issued to VAT-registered B2B; ",""))</f>
        <v/>
      </c>
    </row>
    <row r="3475">
      <c r="A3475" s="17" t="n"/>
      <c r="B3475" s="14" t="n"/>
      <c r="C3475" s="14" t="n"/>
      <c r="D3475" s="14" t="n"/>
      <c r="E3475" s="16" t="n"/>
      <c r="F3475" s="14" t="n"/>
      <c r="G3475" s="14" t="n"/>
      <c r="H3475" s="19" t="n"/>
      <c r="I3475" s="19" t="n"/>
      <c r="J3475" s="34">
        <f>IF(A3475="","",H3475+I3475)</f>
        <v/>
      </c>
      <c r="K3475" s="14" t="n"/>
      <c r="L3475" s="14" t="n"/>
      <c r="M3475" s="14" t="n"/>
      <c r="N3475" s="14" t="n"/>
      <c r="O3475" s="20">
        <f>IF(A3475="","",SUMPRODUCT((A3475&gt;=Setup!$C$19:$C$30)*(A3475&lt;=Setup!$D$19:$D$30)*Setup!$A$19:$A$30))</f>
        <v/>
      </c>
      <c r="P3475" s="34">
        <f>IF(A3475="","",IF(G3475="Standard 15% (Box 1)",ROUND(H3475*Setup!$B$9,2),0))</f>
        <v/>
      </c>
      <c r="Q3475" s="34">
        <f>IF(A3475="","",I3475-P3475)</f>
        <v/>
      </c>
      <c r="R3475" s="23">
        <f>IF(A3475="","",IF(O3475=0,"Outside audit periods; ","")&amp;IF(G3475="","No VAT category; ","")&amp;IF(ABS(Q3475)&gt;Setup!$B$10,"VAT ≠ 15% × net; ","")&amp;IF(AND(F3475="B2B - VAT registered",NOT(AND(LEN(E3475)=15,LEFT(E3475,1)="3",RIGHT(E3475,1)="3",ISNUMBER(--E3475)))),"Invalid/missing customer VAT no; ","")&amp;IF(L3475&lt;&gt;"Yes","Not reported/cleared on FATOORA; ","")&amp;IF(AND(OR(G3475="Zero-rated domestic (Box 3)",G3475="Export (Box 4)"),N3475=""),"Zero-rate/export evidence missing; ","")&amp;IF(AND(C3475="Credit Note",H3475&gt;0),"Credit note should be negative; ","")&amp;IF(AND(C3475="Simplified Tax Invoice",F3475="B2B - VAT registered"),"Simplified invoice issued to VAT-registered B2B; ",""))</f>
        <v/>
      </c>
    </row>
    <row r="3476">
      <c r="A3476" s="17" t="n"/>
      <c r="B3476" s="14" t="n"/>
      <c r="C3476" s="14" t="n"/>
      <c r="D3476" s="14" t="n"/>
      <c r="E3476" s="16" t="n"/>
      <c r="F3476" s="14" t="n"/>
      <c r="G3476" s="14" t="n"/>
      <c r="H3476" s="19" t="n"/>
      <c r="I3476" s="19" t="n"/>
      <c r="J3476" s="34">
        <f>IF(A3476="","",H3476+I3476)</f>
        <v/>
      </c>
      <c r="K3476" s="14" t="n"/>
      <c r="L3476" s="14" t="n"/>
      <c r="M3476" s="14" t="n"/>
      <c r="N3476" s="14" t="n"/>
      <c r="O3476" s="20">
        <f>IF(A3476="","",SUMPRODUCT((A3476&gt;=Setup!$C$19:$C$30)*(A3476&lt;=Setup!$D$19:$D$30)*Setup!$A$19:$A$30))</f>
        <v/>
      </c>
      <c r="P3476" s="34">
        <f>IF(A3476="","",IF(G3476="Standard 15% (Box 1)",ROUND(H3476*Setup!$B$9,2),0))</f>
        <v/>
      </c>
      <c r="Q3476" s="34">
        <f>IF(A3476="","",I3476-P3476)</f>
        <v/>
      </c>
      <c r="R3476" s="23">
        <f>IF(A3476="","",IF(O3476=0,"Outside audit periods; ","")&amp;IF(G3476="","No VAT category; ","")&amp;IF(ABS(Q3476)&gt;Setup!$B$10,"VAT ≠ 15% × net; ","")&amp;IF(AND(F3476="B2B - VAT registered",NOT(AND(LEN(E3476)=15,LEFT(E3476,1)="3",RIGHT(E3476,1)="3",ISNUMBER(--E3476)))),"Invalid/missing customer VAT no; ","")&amp;IF(L3476&lt;&gt;"Yes","Not reported/cleared on FATOORA; ","")&amp;IF(AND(OR(G3476="Zero-rated domestic (Box 3)",G3476="Export (Box 4)"),N3476=""),"Zero-rate/export evidence missing; ","")&amp;IF(AND(C3476="Credit Note",H3476&gt;0),"Credit note should be negative; ","")&amp;IF(AND(C3476="Simplified Tax Invoice",F3476="B2B - VAT registered"),"Simplified invoice issued to VAT-registered B2B; ",""))</f>
        <v/>
      </c>
    </row>
    <row r="3477">
      <c r="A3477" s="17" t="n"/>
      <c r="B3477" s="14" t="n"/>
      <c r="C3477" s="14" t="n"/>
      <c r="D3477" s="14" t="n"/>
      <c r="E3477" s="16" t="n"/>
      <c r="F3477" s="14" t="n"/>
      <c r="G3477" s="14" t="n"/>
      <c r="H3477" s="19" t="n"/>
      <c r="I3477" s="19" t="n"/>
      <c r="J3477" s="34">
        <f>IF(A3477="","",H3477+I3477)</f>
        <v/>
      </c>
      <c r="K3477" s="14" t="n"/>
      <c r="L3477" s="14" t="n"/>
      <c r="M3477" s="14" t="n"/>
      <c r="N3477" s="14" t="n"/>
      <c r="O3477" s="20">
        <f>IF(A3477="","",SUMPRODUCT((A3477&gt;=Setup!$C$19:$C$30)*(A3477&lt;=Setup!$D$19:$D$30)*Setup!$A$19:$A$30))</f>
        <v/>
      </c>
      <c r="P3477" s="34">
        <f>IF(A3477="","",IF(G3477="Standard 15% (Box 1)",ROUND(H3477*Setup!$B$9,2),0))</f>
        <v/>
      </c>
      <c r="Q3477" s="34">
        <f>IF(A3477="","",I3477-P3477)</f>
        <v/>
      </c>
      <c r="R3477" s="23">
        <f>IF(A3477="","",IF(O3477=0,"Outside audit periods; ","")&amp;IF(G3477="","No VAT category; ","")&amp;IF(ABS(Q3477)&gt;Setup!$B$10,"VAT ≠ 15% × net; ","")&amp;IF(AND(F3477="B2B - VAT registered",NOT(AND(LEN(E3477)=15,LEFT(E3477,1)="3",RIGHT(E3477,1)="3",ISNUMBER(--E3477)))),"Invalid/missing customer VAT no; ","")&amp;IF(L3477&lt;&gt;"Yes","Not reported/cleared on FATOORA; ","")&amp;IF(AND(OR(G3477="Zero-rated domestic (Box 3)",G3477="Export (Box 4)"),N3477=""),"Zero-rate/export evidence missing; ","")&amp;IF(AND(C3477="Credit Note",H3477&gt;0),"Credit note should be negative; ","")&amp;IF(AND(C3477="Simplified Tax Invoice",F3477="B2B - VAT registered"),"Simplified invoice issued to VAT-registered B2B; ",""))</f>
        <v/>
      </c>
    </row>
    <row r="3478">
      <c r="A3478" s="17" t="n"/>
      <c r="B3478" s="14" t="n"/>
      <c r="C3478" s="14" t="n"/>
      <c r="D3478" s="14" t="n"/>
      <c r="E3478" s="16" t="n"/>
      <c r="F3478" s="14" t="n"/>
      <c r="G3478" s="14" t="n"/>
      <c r="H3478" s="19" t="n"/>
      <c r="I3478" s="19" t="n"/>
      <c r="J3478" s="34">
        <f>IF(A3478="","",H3478+I3478)</f>
        <v/>
      </c>
      <c r="K3478" s="14" t="n"/>
      <c r="L3478" s="14" t="n"/>
      <c r="M3478" s="14" t="n"/>
      <c r="N3478" s="14" t="n"/>
      <c r="O3478" s="20">
        <f>IF(A3478="","",SUMPRODUCT((A3478&gt;=Setup!$C$19:$C$30)*(A3478&lt;=Setup!$D$19:$D$30)*Setup!$A$19:$A$30))</f>
        <v/>
      </c>
      <c r="P3478" s="34">
        <f>IF(A3478="","",IF(G3478="Standard 15% (Box 1)",ROUND(H3478*Setup!$B$9,2),0))</f>
        <v/>
      </c>
      <c r="Q3478" s="34">
        <f>IF(A3478="","",I3478-P3478)</f>
        <v/>
      </c>
      <c r="R3478" s="23">
        <f>IF(A3478="","",IF(O3478=0,"Outside audit periods; ","")&amp;IF(G3478="","No VAT category; ","")&amp;IF(ABS(Q3478)&gt;Setup!$B$10,"VAT ≠ 15% × net; ","")&amp;IF(AND(F3478="B2B - VAT registered",NOT(AND(LEN(E3478)=15,LEFT(E3478,1)="3",RIGHT(E3478,1)="3",ISNUMBER(--E3478)))),"Invalid/missing customer VAT no; ","")&amp;IF(L3478&lt;&gt;"Yes","Not reported/cleared on FATOORA; ","")&amp;IF(AND(OR(G3478="Zero-rated domestic (Box 3)",G3478="Export (Box 4)"),N3478=""),"Zero-rate/export evidence missing; ","")&amp;IF(AND(C3478="Credit Note",H3478&gt;0),"Credit note should be negative; ","")&amp;IF(AND(C3478="Simplified Tax Invoice",F3478="B2B - VAT registered"),"Simplified invoice issued to VAT-registered B2B; ",""))</f>
        <v/>
      </c>
    </row>
    <row r="3479">
      <c r="A3479" s="17" t="n"/>
      <c r="B3479" s="14" t="n"/>
      <c r="C3479" s="14" t="n"/>
      <c r="D3479" s="14" t="n"/>
      <c r="E3479" s="16" t="n"/>
      <c r="F3479" s="14" t="n"/>
      <c r="G3479" s="14" t="n"/>
      <c r="H3479" s="19" t="n"/>
      <c r="I3479" s="19" t="n"/>
      <c r="J3479" s="34">
        <f>IF(A3479="","",H3479+I3479)</f>
        <v/>
      </c>
      <c r="K3479" s="14" t="n"/>
      <c r="L3479" s="14" t="n"/>
      <c r="M3479" s="14" t="n"/>
      <c r="N3479" s="14" t="n"/>
      <c r="O3479" s="20">
        <f>IF(A3479="","",SUMPRODUCT((A3479&gt;=Setup!$C$19:$C$30)*(A3479&lt;=Setup!$D$19:$D$30)*Setup!$A$19:$A$30))</f>
        <v/>
      </c>
      <c r="P3479" s="34">
        <f>IF(A3479="","",IF(G3479="Standard 15% (Box 1)",ROUND(H3479*Setup!$B$9,2),0))</f>
        <v/>
      </c>
      <c r="Q3479" s="34">
        <f>IF(A3479="","",I3479-P3479)</f>
        <v/>
      </c>
      <c r="R3479" s="23">
        <f>IF(A3479="","",IF(O3479=0,"Outside audit periods; ","")&amp;IF(G3479="","No VAT category; ","")&amp;IF(ABS(Q3479)&gt;Setup!$B$10,"VAT ≠ 15% × net; ","")&amp;IF(AND(F3479="B2B - VAT registered",NOT(AND(LEN(E3479)=15,LEFT(E3479,1)="3",RIGHT(E3479,1)="3",ISNUMBER(--E3479)))),"Invalid/missing customer VAT no; ","")&amp;IF(L3479&lt;&gt;"Yes","Not reported/cleared on FATOORA; ","")&amp;IF(AND(OR(G3479="Zero-rated domestic (Box 3)",G3479="Export (Box 4)"),N3479=""),"Zero-rate/export evidence missing; ","")&amp;IF(AND(C3479="Credit Note",H3479&gt;0),"Credit note should be negative; ","")&amp;IF(AND(C3479="Simplified Tax Invoice",F3479="B2B - VAT registered"),"Simplified invoice issued to VAT-registered B2B; ",""))</f>
        <v/>
      </c>
    </row>
    <row r="3480">
      <c r="A3480" s="17" t="n"/>
      <c r="B3480" s="14" t="n"/>
      <c r="C3480" s="14" t="n"/>
      <c r="D3480" s="14" t="n"/>
      <c r="E3480" s="16" t="n"/>
      <c r="F3480" s="14" t="n"/>
      <c r="G3480" s="14" t="n"/>
      <c r="H3480" s="19" t="n"/>
      <c r="I3480" s="19" t="n"/>
      <c r="J3480" s="34">
        <f>IF(A3480="","",H3480+I3480)</f>
        <v/>
      </c>
      <c r="K3480" s="14" t="n"/>
      <c r="L3480" s="14" t="n"/>
      <c r="M3480" s="14" t="n"/>
      <c r="N3480" s="14" t="n"/>
      <c r="O3480" s="20">
        <f>IF(A3480="","",SUMPRODUCT((A3480&gt;=Setup!$C$19:$C$30)*(A3480&lt;=Setup!$D$19:$D$30)*Setup!$A$19:$A$30))</f>
        <v/>
      </c>
      <c r="P3480" s="34">
        <f>IF(A3480="","",IF(G3480="Standard 15% (Box 1)",ROUND(H3480*Setup!$B$9,2),0))</f>
        <v/>
      </c>
      <c r="Q3480" s="34">
        <f>IF(A3480="","",I3480-P3480)</f>
        <v/>
      </c>
      <c r="R3480" s="23">
        <f>IF(A3480="","",IF(O3480=0,"Outside audit periods; ","")&amp;IF(G3480="","No VAT category; ","")&amp;IF(ABS(Q3480)&gt;Setup!$B$10,"VAT ≠ 15% × net; ","")&amp;IF(AND(F3480="B2B - VAT registered",NOT(AND(LEN(E3480)=15,LEFT(E3480,1)="3",RIGHT(E3480,1)="3",ISNUMBER(--E3480)))),"Invalid/missing customer VAT no; ","")&amp;IF(L3480&lt;&gt;"Yes","Not reported/cleared on FATOORA; ","")&amp;IF(AND(OR(G3480="Zero-rated domestic (Box 3)",G3480="Export (Box 4)"),N3480=""),"Zero-rate/export evidence missing; ","")&amp;IF(AND(C3480="Credit Note",H3480&gt;0),"Credit note should be negative; ","")&amp;IF(AND(C3480="Simplified Tax Invoice",F3480="B2B - VAT registered"),"Simplified invoice issued to VAT-registered B2B; ",""))</f>
        <v/>
      </c>
    </row>
    <row r="3481">
      <c r="A3481" s="17" t="n"/>
      <c r="B3481" s="14" t="n"/>
      <c r="C3481" s="14" t="n"/>
      <c r="D3481" s="14" t="n"/>
      <c r="E3481" s="16" t="n"/>
      <c r="F3481" s="14" t="n"/>
      <c r="G3481" s="14" t="n"/>
      <c r="H3481" s="19" t="n"/>
      <c r="I3481" s="19" t="n"/>
      <c r="J3481" s="34">
        <f>IF(A3481="","",H3481+I3481)</f>
        <v/>
      </c>
      <c r="K3481" s="14" t="n"/>
      <c r="L3481" s="14" t="n"/>
      <c r="M3481" s="14" t="n"/>
      <c r="N3481" s="14" t="n"/>
      <c r="O3481" s="20">
        <f>IF(A3481="","",SUMPRODUCT((A3481&gt;=Setup!$C$19:$C$30)*(A3481&lt;=Setup!$D$19:$D$30)*Setup!$A$19:$A$30))</f>
        <v/>
      </c>
      <c r="P3481" s="34">
        <f>IF(A3481="","",IF(G3481="Standard 15% (Box 1)",ROUND(H3481*Setup!$B$9,2),0))</f>
        <v/>
      </c>
      <c r="Q3481" s="34">
        <f>IF(A3481="","",I3481-P3481)</f>
        <v/>
      </c>
      <c r="R3481" s="23">
        <f>IF(A3481="","",IF(O3481=0,"Outside audit periods; ","")&amp;IF(G3481="","No VAT category; ","")&amp;IF(ABS(Q3481)&gt;Setup!$B$10,"VAT ≠ 15% × net; ","")&amp;IF(AND(F3481="B2B - VAT registered",NOT(AND(LEN(E3481)=15,LEFT(E3481,1)="3",RIGHT(E3481,1)="3",ISNUMBER(--E3481)))),"Invalid/missing customer VAT no; ","")&amp;IF(L3481&lt;&gt;"Yes","Not reported/cleared on FATOORA; ","")&amp;IF(AND(OR(G3481="Zero-rated domestic (Box 3)",G3481="Export (Box 4)"),N3481=""),"Zero-rate/export evidence missing; ","")&amp;IF(AND(C3481="Credit Note",H3481&gt;0),"Credit note should be negative; ","")&amp;IF(AND(C3481="Simplified Tax Invoice",F3481="B2B - VAT registered"),"Simplified invoice issued to VAT-registered B2B; ",""))</f>
        <v/>
      </c>
    </row>
    <row r="3482">
      <c r="A3482" s="17" t="n"/>
      <c r="B3482" s="14" t="n"/>
      <c r="C3482" s="14" t="n"/>
      <c r="D3482" s="14" t="n"/>
      <c r="E3482" s="16" t="n"/>
      <c r="F3482" s="14" t="n"/>
      <c r="G3482" s="14" t="n"/>
      <c r="H3482" s="19" t="n"/>
      <c r="I3482" s="19" t="n"/>
      <c r="J3482" s="34">
        <f>IF(A3482="","",H3482+I3482)</f>
        <v/>
      </c>
      <c r="K3482" s="14" t="n"/>
      <c r="L3482" s="14" t="n"/>
      <c r="M3482" s="14" t="n"/>
      <c r="N3482" s="14" t="n"/>
      <c r="O3482" s="20">
        <f>IF(A3482="","",SUMPRODUCT((A3482&gt;=Setup!$C$19:$C$30)*(A3482&lt;=Setup!$D$19:$D$30)*Setup!$A$19:$A$30))</f>
        <v/>
      </c>
      <c r="P3482" s="34">
        <f>IF(A3482="","",IF(G3482="Standard 15% (Box 1)",ROUND(H3482*Setup!$B$9,2),0))</f>
        <v/>
      </c>
      <c r="Q3482" s="34">
        <f>IF(A3482="","",I3482-P3482)</f>
        <v/>
      </c>
      <c r="R3482" s="23">
        <f>IF(A3482="","",IF(O3482=0,"Outside audit periods; ","")&amp;IF(G3482="","No VAT category; ","")&amp;IF(ABS(Q3482)&gt;Setup!$B$10,"VAT ≠ 15% × net; ","")&amp;IF(AND(F3482="B2B - VAT registered",NOT(AND(LEN(E3482)=15,LEFT(E3482,1)="3",RIGHT(E3482,1)="3",ISNUMBER(--E3482)))),"Invalid/missing customer VAT no; ","")&amp;IF(L3482&lt;&gt;"Yes","Not reported/cleared on FATOORA; ","")&amp;IF(AND(OR(G3482="Zero-rated domestic (Box 3)",G3482="Export (Box 4)"),N3482=""),"Zero-rate/export evidence missing; ","")&amp;IF(AND(C3482="Credit Note",H3482&gt;0),"Credit note should be negative; ","")&amp;IF(AND(C3482="Simplified Tax Invoice",F3482="B2B - VAT registered"),"Simplified invoice issued to VAT-registered B2B; ",""))</f>
        <v/>
      </c>
    </row>
    <row r="3483">
      <c r="A3483" s="17" t="n"/>
      <c r="B3483" s="14" t="n"/>
      <c r="C3483" s="14" t="n"/>
      <c r="D3483" s="14" t="n"/>
      <c r="E3483" s="16" t="n"/>
      <c r="F3483" s="14" t="n"/>
      <c r="G3483" s="14" t="n"/>
      <c r="H3483" s="19" t="n"/>
      <c r="I3483" s="19" t="n"/>
      <c r="J3483" s="34">
        <f>IF(A3483="","",H3483+I3483)</f>
        <v/>
      </c>
      <c r="K3483" s="14" t="n"/>
      <c r="L3483" s="14" t="n"/>
      <c r="M3483" s="14" t="n"/>
      <c r="N3483" s="14" t="n"/>
      <c r="O3483" s="20">
        <f>IF(A3483="","",SUMPRODUCT((A3483&gt;=Setup!$C$19:$C$30)*(A3483&lt;=Setup!$D$19:$D$30)*Setup!$A$19:$A$30))</f>
        <v/>
      </c>
      <c r="P3483" s="34">
        <f>IF(A3483="","",IF(G3483="Standard 15% (Box 1)",ROUND(H3483*Setup!$B$9,2),0))</f>
        <v/>
      </c>
      <c r="Q3483" s="34">
        <f>IF(A3483="","",I3483-P3483)</f>
        <v/>
      </c>
      <c r="R3483" s="23">
        <f>IF(A3483="","",IF(O3483=0,"Outside audit periods; ","")&amp;IF(G3483="","No VAT category; ","")&amp;IF(ABS(Q3483)&gt;Setup!$B$10,"VAT ≠ 15% × net; ","")&amp;IF(AND(F3483="B2B - VAT registered",NOT(AND(LEN(E3483)=15,LEFT(E3483,1)="3",RIGHT(E3483,1)="3",ISNUMBER(--E3483)))),"Invalid/missing customer VAT no; ","")&amp;IF(L3483&lt;&gt;"Yes","Not reported/cleared on FATOORA; ","")&amp;IF(AND(OR(G3483="Zero-rated domestic (Box 3)",G3483="Export (Box 4)"),N3483=""),"Zero-rate/export evidence missing; ","")&amp;IF(AND(C3483="Credit Note",H3483&gt;0),"Credit note should be negative; ","")&amp;IF(AND(C3483="Simplified Tax Invoice",F3483="B2B - VAT registered"),"Simplified invoice issued to VAT-registered B2B; ",""))</f>
        <v/>
      </c>
    </row>
    <row r="3484">
      <c r="A3484" s="17" t="n"/>
      <c r="B3484" s="14" t="n"/>
      <c r="C3484" s="14" t="n"/>
      <c r="D3484" s="14" t="n"/>
      <c r="E3484" s="16" t="n"/>
      <c r="F3484" s="14" t="n"/>
      <c r="G3484" s="14" t="n"/>
      <c r="H3484" s="19" t="n"/>
      <c r="I3484" s="19" t="n"/>
      <c r="J3484" s="34">
        <f>IF(A3484="","",H3484+I3484)</f>
        <v/>
      </c>
      <c r="K3484" s="14" t="n"/>
      <c r="L3484" s="14" t="n"/>
      <c r="M3484" s="14" t="n"/>
      <c r="N3484" s="14" t="n"/>
      <c r="O3484" s="20">
        <f>IF(A3484="","",SUMPRODUCT((A3484&gt;=Setup!$C$19:$C$30)*(A3484&lt;=Setup!$D$19:$D$30)*Setup!$A$19:$A$30))</f>
        <v/>
      </c>
      <c r="P3484" s="34">
        <f>IF(A3484="","",IF(G3484="Standard 15% (Box 1)",ROUND(H3484*Setup!$B$9,2),0))</f>
        <v/>
      </c>
      <c r="Q3484" s="34">
        <f>IF(A3484="","",I3484-P3484)</f>
        <v/>
      </c>
      <c r="R3484" s="23">
        <f>IF(A3484="","",IF(O3484=0,"Outside audit periods; ","")&amp;IF(G3484="","No VAT category; ","")&amp;IF(ABS(Q3484)&gt;Setup!$B$10,"VAT ≠ 15% × net; ","")&amp;IF(AND(F3484="B2B - VAT registered",NOT(AND(LEN(E3484)=15,LEFT(E3484,1)="3",RIGHT(E3484,1)="3",ISNUMBER(--E3484)))),"Invalid/missing customer VAT no; ","")&amp;IF(L3484&lt;&gt;"Yes","Not reported/cleared on FATOORA; ","")&amp;IF(AND(OR(G3484="Zero-rated domestic (Box 3)",G3484="Export (Box 4)"),N3484=""),"Zero-rate/export evidence missing; ","")&amp;IF(AND(C3484="Credit Note",H3484&gt;0),"Credit note should be negative; ","")&amp;IF(AND(C3484="Simplified Tax Invoice",F3484="B2B - VAT registered"),"Simplified invoice issued to VAT-registered B2B; ",""))</f>
        <v/>
      </c>
    </row>
    <row r="3485">
      <c r="A3485" s="17" t="n"/>
      <c r="B3485" s="14" t="n"/>
      <c r="C3485" s="14" t="n"/>
      <c r="D3485" s="14" t="n"/>
      <c r="E3485" s="16" t="n"/>
      <c r="F3485" s="14" t="n"/>
      <c r="G3485" s="14" t="n"/>
      <c r="H3485" s="19" t="n"/>
      <c r="I3485" s="19" t="n"/>
      <c r="J3485" s="34">
        <f>IF(A3485="","",H3485+I3485)</f>
        <v/>
      </c>
      <c r="K3485" s="14" t="n"/>
      <c r="L3485" s="14" t="n"/>
      <c r="M3485" s="14" t="n"/>
      <c r="N3485" s="14" t="n"/>
      <c r="O3485" s="20">
        <f>IF(A3485="","",SUMPRODUCT((A3485&gt;=Setup!$C$19:$C$30)*(A3485&lt;=Setup!$D$19:$D$30)*Setup!$A$19:$A$30))</f>
        <v/>
      </c>
      <c r="P3485" s="34">
        <f>IF(A3485="","",IF(G3485="Standard 15% (Box 1)",ROUND(H3485*Setup!$B$9,2),0))</f>
        <v/>
      </c>
      <c r="Q3485" s="34">
        <f>IF(A3485="","",I3485-P3485)</f>
        <v/>
      </c>
      <c r="R3485" s="23">
        <f>IF(A3485="","",IF(O3485=0,"Outside audit periods; ","")&amp;IF(G3485="","No VAT category; ","")&amp;IF(ABS(Q3485)&gt;Setup!$B$10,"VAT ≠ 15% × net; ","")&amp;IF(AND(F3485="B2B - VAT registered",NOT(AND(LEN(E3485)=15,LEFT(E3485,1)="3",RIGHT(E3485,1)="3",ISNUMBER(--E3485)))),"Invalid/missing customer VAT no; ","")&amp;IF(L3485&lt;&gt;"Yes","Not reported/cleared on FATOORA; ","")&amp;IF(AND(OR(G3485="Zero-rated domestic (Box 3)",G3485="Export (Box 4)"),N3485=""),"Zero-rate/export evidence missing; ","")&amp;IF(AND(C3485="Credit Note",H3485&gt;0),"Credit note should be negative; ","")&amp;IF(AND(C3485="Simplified Tax Invoice",F3485="B2B - VAT registered"),"Simplified invoice issued to VAT-registered B2B; ",""))</f>
        <v/>
      </c>
    </row>
    <row r="3486">
      <c r="A3486" s="17" t="n"/>
      <c r="B3486" s="14" t="n"/>
      <c r="C3486" s="14" t="n"/>
      <c r="D3486" s="14" t="n"/>
      <c r="E3486" s="16" t="n"/>
      <c r="F3486" s="14" t="n"/>
      <c r="G3486" s="14" t="n"/>
      <c r="H3486" s="19" t="n"/>
      <c r="I3486" s="19" t="n"/>
      <c r="J3486" s="34">
        <f>IF(A3486="","",H3486+I3486)</f>
        <v/>
      </c>
      <c r="K3486" s="14" t="n"/>
      <c r="L3486" s="14" t="n"/>
      <c r="M3486" s="14" t="n"/>
      <c r="N3486" s="14" t="n"/>
      <c r="O3486" s="20">
        <f>IF(A3486="","",SUMPRODUCT((A3486&gt;=Setup!$C$19:$C$30)*(A3486&lt;=Setup!$D$19:$D$30)*Setup!$A$19:$A$30))</f>
        <v/>
      </c>
      <c r="P3486" s="34">
        <f>IF(A3486="","",IF(G3486="Standard 15% (Box 1)",ROUND(H3486*Setup!$B$9,2),0))</f>
        <v/>
      </c>
      <c r="Q3486" s="34">
        <f>IF(A3486="","",I3486-P3486)</f>
        <v/>
      </c>
      <c r="R3486" s="23">
        <f>IF(A3486="","",IF(O3486=0,"Outside audit periods; ","")&amp;IF(G3486="","No VAT category; ","")&amp;IF(ABS(Q3486)&gt;Setup!$B$10,"VAT ≠ 15% × net; ","")&amp;IF(AND(F3486="B2B - VAT registered",NOT(AND(LEN(E3486)=15,LEFT(E3486,1)="3",RIGHT(E3486,1)="3",ISNUMBER(--E3486)))),"Invalid/missing customer VAT no; ","")&amp;IF(L3486&lt;&gt;"Yes","Not reported/cleared on FATOORA; ","")&amp;IF(AND(OR(G3486="Zero-rated domestic (Box 3)",G3486="Export (Box 4)"),N3486=""),"Zero-rate/export evidence missing; ","")&amp;IF(AND(C3486="Credit Note",H3486&gt;0),"Credit note should be negative; ","")&amp;IF(AND(C3486="Simplified Tax Invoice",F3486="B2B - VAT registered"),"Simplified invoice issued to VAT-registered B2B; ",""))</f>
        <v/>
      </c>
    </row>
    <row r="3487">
      <c r="A3487" s="17" t="n"/>
      <c r="B3487" s="14" t="n"/>
      <c r="C3487" s="14" t="n"/>
      <c r="D3487" s="14" t="n"/>
      <c r="E3487" s="16" t="n"/>
      <c r="F3487" s="14" t="n"/>
      <c r="G3487" s="14" t="n"/>
      <c r="H3487" s="19" t="n"/>
      <c r="I3487" s="19" t="n"/>
      <c r="J3487" s="34">
        <f>IF(A3487="","",H3487+I3487)</f>
        <v/>
      </c>
      <c r="K3487" s="14" t="n"/>
      <c r="L3487" s="14" t="n"/>
      <c r="M3487" s="14" t="n"/>
      <c r="N3487" s="14" t="n"/>
      <c r="O3487" s="20">
        <f>IF(A3487="","",SUMPRODUCT((A3487&gt;=Setup!$C$19:$C$30)*(A3487&lt;=Setup!$D$19:$D$30)*Setup!$A$19:$A$30))</f>
        <v/>
      </c>
      <c r="P3487" s="34">
        <f>IF(A3487="","",IF(G3487="Standard 15% (Box 1)",ROUND(H3487*Setup!$B$9,2),0))</f>
        <v/>
      </c>
      <c r="Q3487" s="34">
        <f>IF(A3487="","",I3487-P3487)</f>
        <v/>
      </c>
      <c r="R3487" s="23">
        <f>IF(A3487="","",IF(O3487=0,"Outside audit periods; ","")&amp;IF(G3487="","No VAT category; ","")&amp;IF(ABS(Q3487)&gt;Setup!$B$10,"VAT ≠ 15% × net; ","")&amp;IF(AND(F3487="B2B - VAT registered",NOT(AND(LEN(E3487)=15,LEFT(E3487,1)="3",RIGHT(E3487,1)="3",ISNUMBER(--E3487)))),"Invalid/missing customer VAT no; ","")&amp;IF(L3487&lt;&gt;"Yes","Not reported/cleared on FATOORA; ","")&amp;IF(AND(OR(G3487="Zero-rated domestic (Box 3)",G3487="Export (Box 4)"),N3487=""),"Zero-rate/export evidence missing; ","")&amp;IF(AND(C3487="Credit Note",H3487&gt;0),"Credit note should be negative; ","")&amp;IF(AND(C3487="Simplified Tax Invoice",F3487="B2B - VAT registered"),"Simplified invoice issued to VAT-registered B2B; ",""))</f>
        <v/>
      </c>
    </row>
    <row r="3488">
      <c r="A3488" s="17" t="n"/>
      <c r="B3488" s="14" t="n"/>
      <c r="C3488" s="14" t="n"/>
      <c r="D3488" s="14" t="n"/>
      <c r="E3488" s="16" t="n"/>
      <c r="F3488" s="14" t="n"/>
      <c r="G3488" s="14" t="n"/>
      <c r="H3488" s="19" t="n"/>
      <c r="I3488" s="19" t="n"/>
      <c r="J3488" s="34">
        <f>IF(A3488="","",H3488+I3488)</f>
        <v/>
      </c>
      <c r="K3488" s="14" t="n"/>
      <c r="L3488" s="14" t="n"/>
      <c r="M3488" s="14" t="n"/>
      <c r="N3488" s="14" t="n"/>
      <c r="O3488" s="20">
        <f>IF(A3488="","",SUMPRODUCT((A3488&gt;=Setup!$C$19:$C$30)*(A3488&lt;=Setup!$D$19:$D$30)*Setup!$A$19:$A$30))</f>
        <v/>
      </c>
      <c r="P3488" s="34">
        <f>IF(A3488="","",IF(G3488="Standard 15% (Box 1)",ROUND(H3488*Setup!$B$9,2),0))</f>
        <v/>
      </c>
      <c r="Q3488" s="34">
        <f>IF(A3488="","",I3488-P3488)</f>
        <v/>
      </c>
      <c r="R3488" s="23">
        <f>IF(A3488="","",IF(O3488=0,"Outside audit periods; ","")&amp;IF(G3488="","No VAT category; ","")&amp;IF(ABS(Q3488)&gt;Setup!$B$10,"VAT ≠ 15% × net; ","")&amp;IF(AND(F3488="B2B - VAT registered",NOT(AND(LEN(E3488)=15,LEFT(E3488,1)="3",RIGHT(E3488,1)="3",ISNUMBER(--E3488)))),"Invalid/missing customer VAT no; ","")&amp;IF(L3488&lt;&gt;"Yes","Not reported/cleared on FATOORA; ","")&amp;IF(AND(OR(G3488="Zero-rated domestic (Box 3)",G3488="Export (Box 4)"),N3488=""),"Zero-rate/export evidence missing; ","")&amp;IF(AND(C3488="Credit Note",H3488&gt;0),"Credit note should be negative; ","")&amp;IF(AND(C3488="Simplified Tax Invoice",F3488="B2B - VAT registered"),"Simplified invoice issued to VAT-registered B2B; ",""))</f>
        <v/>
      </c>
    </row>
    <row r="3489">
      <c r="A3489" s="17" t="n"/>
      <c r="B3489" s="14" t="n"/>
      <c r="C3489" s="14" t="n"/>
      <c r="D3489" s="14" t="n"/>
      <c r="E3489" s="16" t="n"/>
      <c r="F3489" s="14" t="n"/>
      <c r="G3489" s="14" t="n"/>
      <c r="H3489" s="19" t="n"/>
      <c r="I3489" s="19" t="n"/>
      <c r="J3489" s="34">
        <f>IF(A3489="","",H3489+I3489)</f>
        <v/>
      </c>
      <c r="K3489" s="14" t="n"/>
      <c r="L3489" s="14" t="n"/>
      <c r="M3489" s="14" t="n"/>
      <c r="N3489" s="14" t="n"/>
      <c r="O3489" s="20">
        <f>IF(A3489="","",SUMPRODUCT((A3489&gt;=Setup!$C$19:$C$30)*(A3489&lt;=Setup!$D$19:$D$30)*Setup!$A$19:$A$30))</f>
        <v/>
      </c>
      <c r="P3489" s="34">
        <f>IF(A3489="","",IF(G3489="Standard 15% (Box 1)",ROUND(H3489*Setup!$B$9,2),0))</f>
        <v/>
      </c>
      <c r="Q3489" s="34">
        <f>IF(A3489="","",I3489-P3489)</f>
        <v/>
      </c>
      <c r="R3489" s="23">
        <f>IF(A3489="","",IF(O3489=0,"Outside audit periods; ","")&amp;IF(G3489="","No VAT category; ","")&amp;IF(ABS(Q3489)&gt;Setup!$B$10,"VAT ≠ 15% × net; ","")&amp;IF(AND(F3489="B2B - VAT registered",NOT(AND(LEN(E3489)=15,LEFT(E3489,1)="3",RIGHT(E3489,1)="3",ISNUMBER(--E3489)))),"Invalid/missing customer VAT no; ","")&amp;IF(L3489&lt;&gt;"Yes","Not reported/cleared on FATOORA; ","")&amp;IF(AND(OR(G3489="Zero-rated domestic (Box 3)",G3489="Export (Box 4)"),N3489=""),"Zero-rate/export evidence missing; ","")&amp;IF(AND(C3489="Credit Note",H3489&gt;0),"Credit note should be negative; ","")&amp;IF(AND(C3489="Simplified Tax Invoice",F3489="B2B - VAT registered"),"Simplified invoice issued to VAT-registered B2B; ",""))</f>
        <v/>
      </c>
    </row>
    <row r="3490">
      <c r="A3490" s="17" t="n"/>
      <c r="B3490" s="14" t="n"/>
      <c r="C3490" s="14" t="n"/>
      <c r="D3490" s="14" t="n"/>
      <c r="E3490" s="16" t="n"/>
      <c r="F3490" s="14" t="n"/>
      <c r="G3490" s="14" t="n"/>
      <c r="H3490" s="19" t="n"/>
      <c r="I3490" s="19" t="n"/>
      <c r="J3490" s="34">
        <f>IF(A3490="","",H3490+I3490)</f>
        <v/>
      </c>
      <c r="K3490" s="14" t="n"/>
      <c r="L3490" s="14" t="n"/>
      <c r="M3490" s="14" t="n"/>
      <c r="N3490" s="14" t="n"/>
      <c r="O3490" s="20">
        <f>IF(A3490="","",SUMPRODUCT((A3490&gt;=Setup!$C$19:$C$30)*(A3490&lt;=Setup!$D$19:$D$30)*Setup!$A$19:$A$30))</f>
        <v/>
      </c>
      <c r="P3490" s="34">
        <f>IF(A3490="","",IF(G3490="Standard 15% (Box 1)",ROUND(H3490*Setup!$B$9,2),0))</f>
        <v/>
      </c>
      <c r="Q3490" s="34">
        <f>IF(A3490="","",I3490-P3490)</f>
        <v/>
      </c>
      <c r="R3490" s="23">
        <f>IF(A3490="","",IF(O3490=0,"Outside audit periods; ","")&amp;IF(G3490="","No VAT category; ","")&amp;IF(ABS(Q3490)&gt;Setup!$B$10,"VAT ≠ 15% × net; ","")&amp;IF(AND(F3490="B2B - VAT registered",NOT(AND(LEN(E3490)=15,LEFT(E3490,1)="3",RIGHT(E3490,1)="3",ISNUMBER(--E3490)))),"Invalid/missing customer VAT no; ","")&amp;IF(L3490&lt;&gt;"Yes","Not reported/cleared on FATOORA; ","")&amp;IF(AND(OR(G3490="Zero-rated domestic (Box 3)",G3490="Export (Box 4)"),N3490=""),"Zero-rate/export evidence missing; ","")&amp;IF(AND(C3490="Credit Note",H3490&gt;0),"Credit note should be negative; ","")&amp;IF(AND(C3490="Simplified Tax Invoice",F3490="B2B - VAT registered"),"Simplified invoice issued to VAT-registered B2B; ",""))</f>
        <v/>
      </c>
    </row>
    <row r="3491">
      <c r="A3491" s="17" t="n"/>
      <c r="B3491" s="14" t="n"/>
      <c r="C3491" s="14" t="n"/>
      <c r="D3491" s="14" t="n"/>
      <c r="E3491" s="16" t="n"/>
      <c r="F3491" s="14" t="n"/>
      <c r="G3491" s="14" t="n"/>
      <c r="H3491" s="19" t="n"/>
      <c r="I3491" s="19" t="n"/>
      <c r="J3491" s="34">
        <f>IF(A3491="","",H3491+I3491)</f>
        <v/>
      </c>
      <c r="K3491" s="14" t="n"/>
      <c r="L3491" s="14" t="n"/>
      <c r="M3491" s="14" t="n"/>
      <c r="N3491" s="14" t="n"/>
      <c r="O3491" s="20">
        <f>IF(A3491="","",SUMPRODUCT((A3491&gt;=Setup!$C$19:$C$30)*(A3491&lt;=Setup!$D$19:$D$30)*Setup!$A$19:$A$30))</f>
        <v/>
      </c>
      <c r="P3491" s="34">
        <f>IF(A3491="","",IF(G3491="Standard 15% (Box 1)",ROUND(H3491*Setup!$B$9,2),0))</f>
        <v/>
      </c>
      <c r="Q3491" s="34">
        <f>IF(A3491="","",I3491-P3491)</f>
        <v/>
      </c>
      <c r="R3491" s="23">
        <f>IF(A3491="","",IF(O3491=0,"Outside audit periods; ","")&amp;IF(G3491="","No VAT category; ","")&amp;IF(ABS(Q3491)&gt;Setup!$B$10,"VAT ≠ 15% × net; ","")&amp;IF(AND(F3491="B2B - VAT registered",NOT(AND(LEN(E3491)=15,LEFT(E3491,1)="3",RIGHT(E3491,1)="3",ISNUMBER(--E3491)))),"Invalid/missing customer VAT no; ","")&amp;IF(L3491&lt;&gt;"Yes","Not reported/cleared on FATOORA; ","")&amp;IF(AND(OR(G3491="Zero-rated domestic (Box 3)",G3491="Export (Box 4)"),N3491=""),"Zero-rate/export evidence missing; ","")&amp;IF(AND(C3491="Credit Note",H3491&gt;0),"Credit note should be negative; ","")&amp;IF(AND(C3491="Simplified Tax Invoice",F3491="B2B - VAT registered"),"Simplified invoice issued to VAT-registered B2B; ",""))</f>
        <v/>
      </c>
    </row>
    <row r="3492">
      <c r="A3492" s="17" t="n"/>
      <c r="B3492" s="14" t="n"/>
      <c r="C3492" s="14" t="n"/>
      <c r="D3492" s="14" t="n"/>
      <c r="E3492" s="16" t="n"/>
      <c r="F3492" s="14" t="n"/>
      <c r="G3492" s="14" t="n"/>
      <c r="H3492" s="19" t="n"/>
      <c r="I3492" s="19" t="n"/>
      <c r="J3492" s="34">
        <f>IF(A3492="","",H3492+I3492)</f>
        <v/>
      </c>
      <c r="K3492" s="14" t="n"/>
      <c r="L3492" s="14" t="n"/>
      <c r="M3492" s="14" t="n"/>
      <c r="N3492" s="14" t="n"/>
      <c r="O3492" s="20">
        <f>IF(A3492="","",SUMPRODUCT((A3492&gt;=Setup!$C$19:$C$30)*(A3492&lt;=Setup!$D$19:$D$30)*Setup!$A$19:$A$30))</f>
        <v/>
      </c>
      <c r="P3492" s="34">
        <f>IF(A3492="","",IF(G3492="Standard 15% (Box 1)",ROUND(H3492*Setup!$B$9,2),0))</f>
        <v/>
      </c>
      <c r="Q3492" s="34">
        <f>IF(A3492="","",I3492-P3492)</f>
        <v/>
      </c>
      <c r="R3492" s="23">
        <f>IF(A3492="","",IF(O3492=0,"Outside audit periods; ","")&amp;IF(G3492="","No VAT category; ","")&amp;IF(ABS(Q3492)&gt;Setup!$B$10,"VAT ≠ 15% × net; ","")&amp;IF(AND(F3492="B2B - VAT registered",NOT(AND(LEN(E3492)=15,LEFT(E3492,1)="3",RIGHT(E3492,1)="3",ISNUMBER(--E3492)))),"Invalid/missing customer VAT no; ","")&amp;IF(L3492&lt;&gt;"Yes","Not reported/cleared on FATOORA; ","")&amp;IF(AND(OR(G3492="Zero-rated domestic (Box 3)",G3492="Export (Box 4)"),N3492=""),"Zero-rate/export evidence missing; ","")&amp;IF(AND(C3492="Credit Note",H3492&gt;0),"Credit note should be negative; ","")&amp;IF(AND(C3492="Simplified Tax Invoice",F3492="B2B - VAT registered"),"Simplified invoice issued to VAT-registered B2B; ",""))</f>
        <v/>
      </c>
    </row>
    <row r="3493">
      <c r="A3493" s="17" t="n"/>
      <c r="B3493" s="14" t="n"/>
      <c r="C3493" s="14" t="n"/>
      <c r="D3493" s="14" t="n"/>
      <c r="E3493" s="16" t="n"/>
      <c r="F3493" s="14" t="n"/>
      <c r="G3493" s="14" t="n"/>
      <c r="H3493" s="19" t="n"/>
      <c r="I3493" s="19" t="n"/>
      <c r="J3493" s="34">
        <f>IF(A3493="","",H3493+I3493)</f>
        <v/>
      </c>
      <c r="K3493" s="14" t="n"/>
      <c r="L3493" s="14" t="n"/>
      <c r="M3493" s="14" t="n"/>
      <c r="N3493" s="14" t="n"/>
      <c r="O3493" s="20">
        <f>IF(A3493="","",SUMPRODUCT((A3493&gt;=Setup!$C$19:$C$30)*(A3493&lt;=Setup!$D$19:$D$30)*Setup!$A$19:$A$30))</f>
        <v/>
      </c>
      <c r="P3493" s="34">
        <f>IF(A3493="","",IF(G3493="Standard 15% (Box 1)",ROUND(H3493*Setup!$B$9,2),0))</f>
        <v/>
      </c>
      <c r="Q3493" s="34">
        <f>IF(A3493="","",I3493-P3493)</f>
        <v/>
      </c>
      <c r="R3493" s="23">
        <f>IF(A3493="","",IF(O3493=0,"Outside audit periods; ","")&amp;IF(G3493="","No VAT category; ","")&amp;IF(ABS(Q3493)&gt;Setup!$B$10,"VAT ≠ 15% × net; ","")&amp;IF(AND(F3493="B2B - VAT registered",NOT(AND(LEN(E3493)=15,LEFT(E3493,1)="3",RIGHT(E3493,1)="3",ISNUMBER(--E3493)))),"Invalid/missing customer VAT no; ","")&amp;IF(L3493&lt;&gt;"Yes","Not reported/cleared on FATOORA; ","")&amp;IF(AND(OR(G3493="Zero-rated domestic (Box 3)",G3493="Export (Box 4)"),N3493=""),"Zero-rate/export evidence missing; ","")&amp;IF(AND(C3493="Credit Note",H3493&gt;0),"Credit note should be negative; ","")&amp;IF(AND(C3493="Simplified Tax Invoice",F3493="B2B - VAT registered"),"Simplified invoice issued to VAT-registered B2B; ",""))</f>
        <v/>
      </c>
    </row>
    <row r="3494">
      <c r="A3494" s="17" t="n"/>
      <c r="B3494" s="14" t="n"/>
      <c r="C3494" s="14" t="n"/>
      <c r="D3494" s="14" t="n"/>
      <c r="E3494" s="16" t="n"/>
      <c r="F3494" s="14" t="n"/>
      <c r="G3494" s="14" t="n"/>
      <c r="H3494" s="19" t="n"/>
      <c r="I3494" s="19" t="n"/>
      <c r="J3494" s="34">
        <f>IF(A3494="","",H3494+I3494)</f>
        <v/>
      </c>
      <c r="K3494" s="14" t="n"/>
      <c r="L3494" s="14" t="n"/>
      <c r="M3494" s="14" t="n"/>
      <c r="N3494" s="14" t="n"/>
      <c r="O3494" s="20">
        <f>IF(A3494="","",SUMPRODUCT((A3494&gt;=Setup!$C$19:$C$30)*(A3494&lt;=Setup!$D$19:$D$30)*Setup!$A$19:$A$30))</f>
        <v/>
      </c>
      <c r="P3494" s="34">
        <f>IF(A3494="","",IF(G3494="Standard 15% (Box 1)",ROUND(H3494*Setup!$B$9,2),0))</f>
        <v/>
      </c>
      <c r="Q3494" s="34">
        <f>IF(A3494="","",I3494-P3494)</f>
        <v/>
      </c>
      <c r="R3494" s="23">
        <f>IF(A3494="","",IF(O3494=0,"Outside audit periods; ","")&amp;IF(G3494="","No VAT category; ","")&amp;IF(ABS(Q3494)&gt;Setup!$B$10,"VAT ≠ 15% × net; ","")&amp;IF(AND(F3494="B2B - VAT registered",NOT(AND(LEN(E3494)=15,LEFT(E3494,1)="3",RIGHT(E3494,1)="3",ISNUMBER(--E3494)))),"Invalid/missing customer VAT no; ","")&amp;IF(L3494&lt;&gt;"Yes","Not reported/cleared on FATOORA; ","")&amp;IF(AND(OR(G3494="Zero-rated domestic (Box 3)",G3494="Export (Box 4)"),N3494=""),"Zero-rate/export evidence missing; ","")&amp;IF(AND(C3494="Credit Note",H3494&gt;0),"Credit note should be negative; ","")&amp;IF(AND(C3494="Simplified Tax Invoice",F3494="B2B - VAT registered"),"Simplified invoice issued to VAT-registered B2B; ",""))</f>
        <v/>
      </c>
    </row>
    <row r="3495">
      <c r="A3495" s="17" t="n"/>
      <c r="B3495" s="14" t="n"/>
      <c r="C3495" s="14" t="n"/>
      <c r="D3495" s="14" t="n"/>
      <c r="E3495" s="16" t="n"/>
      <c r="F3495" s="14" t="n"/>
      <c r="G3495" s="14" t="n"/>
      <c r="H3495" s="19" t="n"/>
      <c r="I3495" s="19" t="n"/>
      <c r="J3495" s="34">
        <f>IF(A3495="","",H3495+I3495)</f>
        <v/>
      </c>
      <c r="K3495" s="14" t="n"/>
      <c r="L3495" s="14" t="n"/>
      <c r="M3495" s="14" t="n"/>
      <c r="N3495" s="14" t="n"/>
      <c r="O3495" s="20">
        <f>IF(A3495="","",SUMPRODUCT((A3495&gt;=Setup!$C$19:$C$30)*(A3495&lt;=Setup!$D$19:$D$30)*Setup!$A$19:$A$30))</f>
        <v/>
      </c>
      <c r="P3495" s="34">
        <f>IF(A3495="","",IF(G3495="Standard 15% (Box 1)",ROUND(H3495*Setup!$B$9,2),0))</f>
        <v/>
      </c>
      <c r="Q3495" s="34">
        <f>IF(A3495="","",I3495-P3495)</f>
        <v/>
      </c>
      <c r="R3495" s="23">
        <f>IF(A3495="","",IF(O3495=0,"Outside audit periods; ","")&amp;IF(G3495="","No VAT category; ","")&amp;IF(ABS(Q3495)&gt;Setup!$B$10,"VAT ≠ 15% × net; ","")&amp;IF(AND(F3495="B2B - VAT registered",NOT(AND(LEN(E3495)=15,LEFT(E3495,1)="3",RIGHT(E3495,1)="3",ISNUMBER(--E3495)))),"Invalid/missing customer VAT no; ","")&amp;IF(L3495&lt;&gt;"Yes","Not reported/cleared on FATOORA; ","")&amp;IF(AND(OR(G3495="Zero-rated domestic (Box 3)",G3495="Export (Box 4)"),N3495=""),"Zero-rate/export evidence missing; ","")&amp;IF(AND(C3495="Credit Note",H3495&gt;0),"Credit note should be negative; ","")&amp;IF(AND(C3495="Simplified Tax Invoice",F3495="B2B - VAT registered"),"Simplified invoice issued to VAT-registered B2B; ",""))</f>
        <v/>
      </c>
    </row>
    <row r="3496">
      <c r="A3496" s="17" t="n"/>
      <c r="B3496" s="14" t="n"/>
      <c r="C3496" s="14" t="n"/>
      <c r="D3496" s="14" t="n"/>
      <c r="E3496" s="16" t="n"/>
      <c r="F3496" s="14" t="n"/>
      <c r="G3496" s="14" t="n"/>
      <c r="H3496" s="19" t="n"/>
      <c r="I3496" s="19" t="n"/>
      <c r="J3496" s="34">
        <f>IF(A3496="","",H3496+I3496)</f>
        <v/>
      </c>
      <c r="K3496" s="14" t="n"/>
      <c r="L3496" s="14" t="n"/>
      <c r="M3496" s="14" t="n"/>
      <c r="N3496" s="14" t="n"/>
      <c r="O3496" s="20">
        <f>IF(A3496="","",SUMPRODUCT((A3496&gt;=Setup!$C$19:$C$30)*(A3496&lt;=Setup!$D$19:$D$30)*Setup!$A$19:$A$30))</f>
        <v/>
      </c>
      <c r="P3496" s="34">
        <f>IF(A3496="","",IF(G3496="Standard 15% (Box 1)",ROUND(H3496*Setup!$B$9,2),0))</f>
        <v/>
      </c>
      <c r="Q3496" s="34">
        <f>IF(A3496="","",I3496-P3496)</f>
        <v/>
      </c>
      <c r="R3496" s="23">
        <f>IF(A3496="","",IF(O3496=0,"Outside audit periods; ","")&amp;IF(G3496="","No VAT category; ","")&amp;IF(ABS(Q3496)&gt;Setup!$B$10,"VAT ≠ 15% × net; ","")&amp;IF(AND(F3496="B2B - VAT registered",NOT(AND(LEN(E3496)=15,LEFT(E3496,1)="3",RIGHT(E3496,1)="3",ISNUMBER(--E3496)))),"Invalid/missing customer VAT no; ","")&amp;IF(L3496&lt;&gt;"Yes","Not reported/cleared on FATOORA; ","")&amp;IF(AND(OR(G3496="Zero-rated domestic (Box 3)",G3496="Export (Box 4)"),N3496=""),"Zero-rate/export evidence missing; ","")&amp;IF(AND(C3496="Credit Note",H3496&gt;0),"Credit note should be negative; ","")&amp;IF(AND(C3496="Simplified Tax Invoice",F3496="B2B - VAT registered"),"Simplified invoice issued to VAT-registered B2B; ",""))</f>
        <v/>
      </c>
    </row>
    <row r="3497">
      <c r="A3497" s="17" t="n"/>
      <c r="B3497" s="14" t="n"/>
      <c r="C3497" s="14" t="n"/>
      <c r="D3497" s="14" t="n"/>
      <c r="E3497" s="16" t="n"/>
      <c r="F3497" s="14" t="n"/>
      <c r="G3497" s="14" t="n"/>
      <c r="H3497" s="19" t="n"/>
      <c r="I3497" s="19" t="n"/>
      <c r="J3497" s="34">
        <f>IF(A3497="","",H3497+I3497)</f>
        <v/>
      </c>
      <c r="K3497" s="14" t="n"/>
      <c r="L3497" s="14" t="n"/>
      <c r="M3497" s="14" t="n"/>
      <c r="N3497" s="14" t="n"/>
      <c r="O3497" s="20">
        <f>IF(A3497="","",SUMPRODUCT((A3497&gt;=Setup!$C$19:$C$30)*(A3497&lt;=Setup!$D$19:$D$30)*Setup!$A$19:$A$30))</f>
        <v/>
      </c>
      <c r="P3497" s="34">
        <f>IF(A3497="","",IF(G3497="Standard 15% (Box 1)",ROUND(H3497*Setup!$B$9,2),0))</f>
        <v/>
      </c>
      <c r="Q3497" s="34">
        <f>IF(A3497="","",I3497-P3497)</f>
        <v/>
      </c>
      <c r="R3497" s="23">
        <f>IF(A3497="","",IF(O3497=0,"Outside audit periods; ","")&amp;IF(G3497="","No VAT category; ","")&amp;IF(ABS(Q3497)&gt;Setup!$B$10,"VAT ≠ 15% × net; ","")&amp;IF(AND(F3497="B2B - VAT registered",NOT(AND(LEN(E3497)=15,LEFT(E3497,1)="3",RIGHT(E3497,1)="3",ISNUMBER(--E3497)))),"Invalid/missing customer VAT no; ","")&amp;IF(L3497&lt;&gt;"Yes","Not reported/cleared on FATOORA; ","")&amp;IF(AND(OR(G3497="Zero-rated domestic (Box 3)",G3497="Export (Box 4)"),N3497=""),"Zero-rate/export evidence missing; ","")&amp;IF(AND(C3497="Credit Note",H3497&gt;0),"Credit note should be negative; ","")&amp;IF(AND(C3497="Simplified Tax Invoice",F3497="B2B - VAT registered"),"Simplified invoice issued to VAT-registered B2B; ",""))</f>
        <v/>
      </c>
    </row>
    <row r="3498">
      <c r="A3498" s="17" t="n"/>
      <c r="B3498" s="14" t="n"/>
      <c r="C3498" s="14" t="n"/>
      <c r="D3498" s="14" t="n"/>
      <c r="E3498" s="16" t="n"/>
      <c r="F3498" s="14" t="n"/>
      <c r="G3498" s="14" t="n"/>
      <c r="H3498" s="19" t="n"/>
      <c r="I3498" s="19" t="n"/>
      <c r="J3498" s="34">
        <f>IF(A3498="","",H3498+I3498)</f>
        <v/>
      </c>
      <c r="K3498" s="14" t="n"/>
      <c r="L3498" s="14" t="n"/>
      <c r="M3498" s="14" t="n"/>
      <c r="N3498" s="14" t="n"/>
      <c r="O3498" s="20">
        <f>IF(A3498="","",SUMPRODUCT((A3498&gt;=Setup!$C$19:$C$30)*(A3498&lt;=Setup!$D$19:$D$30)*Setup!$A$19:$A$30))</f>
        <v/>
      </c>
      <c r="P3498" s="34">
        <f>IF(A3498="","",IF(G3498="Standard 15% (Box 1)",ROUND(H3498*Setup!$B$9,2),0))</f>
        <v/>
      </c>
      <c r="Q3498" s="34">
        <f>IF(A3498="","",I3498-P3498)</f>
        <v/>
      </c>
      <c r="R3498" s="23">
        <f>IF(A3498="","",IF(O3498=0,"Outside audit periods; ","")&amp;IF(G3498="","No VAT category; ","")&amp;IF(ABS(Q3498)&gt;Setup!$B$10,"VAT ≠ 15% × net; ","")&amp;IF(AND(F3498="B2B - VAT registered",NOT(AND(LEN(E3498)=15,LEFT(E3498,1)="3",RIGHT(E3498,1)="3",ISNUMBER(--E3498)))),"Invalid/missing customer VAT no; ","")&amp;IF(L3498&lt;&gt;"Yes","Not reported/cleared on FATOORA; ","")&amp;IF(AND(OR(G3498="Zero-rated domestic (Box 3)",G3498="Export (Box 4)"),N3498=""),"Zero-rate/export evidence missing; ","")&amp;IF(AND(C3498="Credit Note",H3498&gt;0),"Credit note should be negative; ","")&amp;IF(AND(C3498="Simplified Tax Invoice",F3498="B2B - VAT registered"),"Simplified invoice issued to VAT-registered B2B; ",""))</f>
        <v/>
      </c>
    </row>
    <row r="3499">
      <c r="A3499" s="17" t="n"/>
      <c r="B3499" s="14" t="n"/>
      <c r="C3499" s="14" t="n"/>
      <c r="D3499" s="14" t="n"/>
      <c r="E3499" s="16" t="n"/>
      <c r="F3499" s="14" t="n"/>
      <c r="G3499" s="14" t="n"/>
      <c r="H3499" s="19" t="n"/>
      <c r="I3499" s="19" t="n"/>
      <c r="J3499" s="34">
        <f>IF(A3499="","",H3499+I3499)</f>
        <v/>
      </c>
      <c r="K3499" s="14" t="n"/>
      <c r="L3499" s="14" t="n"/>
      <c r="M3499" s="14" t="n"/>
      <c r="N3499" s="14" t="n"/>
      <c r="O3499" s="20">
        <f>IF(A3499="","",SUMPRODUCT((A3499&gt;=Setup!$C$19:$C$30)*(A3499&lt;=Setup!$D$19:$D$30)*Setup!$A$19:$A$30))</f>
        <v/>
      </c>
      <c r="P3499" s="34">
        <f>IF(A3499="","",IF(G3499="Standard 15% (Box 1)",ROUND(H3499*Setup!$B$9,2),0))</f>
        <v/>
      </c>
      <c r="Q3499" s="34">
        <f>IF(A3499="","",I3499-P3499)</f>
        <v/>
      </c>
      <c r="R3499" s="23">
        <f>IF(A3499="","",IF(O3499=0,"Outside audit periods; ","")&amp;IF(G3499="","No VAT category; ","")&amp;IF(ABS(Q3499)&gt;Setup!$B$10,"VAT ≠ 15% × net; ","")&amp;IF(AND(F3499="B2B - VAT registered",NOT(AND(LEN(E3499)=15,LEFT(E3499,1)="3",RIGHT(E3499,1)="3",ISNUMBER(--E3499)))),"Invalid/missing customer VAT no; ","")&amp;IF(L3499&lt;&gt;"Yes","Not reported/cleared on FATOORA; ","")&amp;IF(AND(OR(G3499="Zero-rated domestic (Box 3)",G3499="Export (Box 4)"),N3499=""),"Zero-rate/export evidence missing; ","")&amp;IF(AND(C3499="Credit Note",H3499&gt;0),"Credit note should be negative; ","")&amp;IF(AND(C3499="Simplified Tax Invoice",F3499="B2B - VAT registered"),"Simplified invoice issued to VAT-registered B2B; ",""))</f>
        <v/>
      </c>
    </row>
    <row r="3500">
      <c r="A3500" s="17" t="n"/>
      <c r="B3500" s="14" t="n"/>
      <c r="C3500" s="14" t="n"/>
      <c r="D3500" s="14" t="n"/>
      <c r="E3500" s="16" t="n"/>
      <c r="F3500" s="14" t="n"/>
      <c r="G3500" s="14" t="n"/>
      <c r="H3500" s="19" t="n"/>
      <c r="I3500" s="19" t="n"/>
      <c r="J3500" s="34">
        <f>IF(A3500="","",H3500+I3500)</f>
        <v/>
      </c>
      <c r="K3500" s="14" t="n"/>
      <c r="L3500" s="14" t="n"/>
      <c r="M3500" s="14" t="n"/>
      <c r="N3500" s="14" t="n"/>
      <c r="O3500" s="20">
        <f>IF(A3500="","",SUMPRODUCT((A3500&gt;=Setup!$C$19:$C$30)*(A3500&lt;=Setup!$D$19:$D$30)*Setup!$A$19:$A$30))</f>
        <v/>
      </c>
      <c r="P3500" s="34">
        <f>IF(A3500="","",IF(G3500="Standard 15% (Box 1)",ROUND(H3500*Setup!$B$9,2),0))</f>
        <v/>
      </c>
      <c r="Q3500" s="34">
        <f>IF(A3500="","",I3500-P3500)</f>
        <v/>
      </c>
      <c r="R3500" s="23">
        <f>IF(A3500="","",IF(O3500=0,"Outside audit periods; ","")&amp;IF(G3500="","No VAT category; ","")&amp;IF(ABS(Q3500)&gt;Setup!$B$10,"VAT ≠ 15% × net; ","")&amp;IF(AND(F3500="B2B - VAT registered",NOT(AND(LEN(E3500)=15,LEFT(E3500,1)="3",RIGHT(E3500,1)="3",ISNUMBER(--E3500)))),"Invalid/missing customer VAT no; ","")&amp;IF(L3500&lt;&gt;"Yes","Not reported/cleared on FATOORA; ","")&amp;IF(AND(OR(G3500="Zero-rated domestic (Box 3)",G3500="Export (Box 4)"),N3500=""),"Zero-rate/export evidence missing; ","")&amp;IF(AND(C3500="Credit Note",H3500&gt;0),"Credit note should be negative; ","")&amp;IF(AND(C3500="Simplified Tax Invoice",F3500="B2B - VAT registered"),"Simplified invoice issued to VAT-registered B2B; ",""))</f>
        <v/>
      </c>
    </row>
    <row r="3501">
      <c r="A3501" s="17" t="n"/>
      <c r="B3501" s="14" t="n"/>
      <c r="C3501" s="14" t="n"/>
      <c r="D3501" s="14" t="n"/>
      <c r="E3501" s="16" t="n"/>
      <c r="F3501" s="14" t="n"/>
      <c r="G3501" s="14" t="n"/>
      <c r="H3501" s="19" t="n"/>
      <c r="I3501" s="19" t="n"/>
      <c r="J3501" s="34">
        <f>IF(A3501="","",H3501+I3501)</f>
        <v/>
      </c>
      <c r="K3501" s="14" t="n"/>
      <c r="L3501" s="14" t="n"/>
      <c r="M3501" s="14" t="n"/>
      <c r="N3501" s="14" t="n"/>
      <c r="O3501" s="20">
        <f>IF(A3501="","",SUMPRODUCT((A3501&gt;=Setup!$C$19:$C$30)*(A3501&lt;=Setup!$D$19:$D$30)*Setup!$A$19:$A$30))</f>
        <v/>
      </c>
      <c r="P3501" s="34">
        <f>IF(A3501="","",IF(G3501="Standard 15% (Box 1)",ROUND(H3501*Setup!$B$9,2),0))</f>
        <v/>
      </c>
      <c r="Q3501" s="34">
        <f>IF(A3501="","",I3501-P3501)</f>
        <v/>
      </c>
      <c r="R3501" s="23">
        <f>IF(A3501="","",IF(O3501=0,"Outside audit periods; ","")&amp;IF(G3501="","No VAT category; ","")&amp;IF(ABS(Q3501)&gt;Setup!$B$10,"VAT ≠ 15% × net; ","")&amp;IF(AND(F3501="B2B - VAT registered",NOT(AND(LEN(E3501)=15,LEFT(E3501,1)="3",RIGHT(E3501,1)="3",ISNUMBER(--E3501)))),"Invalid/missing customer VAT no; ","")&amp;IF(L3501&lt;&gt;"Yes","Not reported/cleared on FATOORA; ","")&amp;IF(AND(OR(G3501="Zero-rated domestic (Box 3)",G3501="Export (Box 4)"),N3501=""),"Zero-rate/export evidence missing; ","")&amp;IF(AND(C3501="Credit Note",H3501&gt;0),"Credit note should be negative; ","")&amp;IF(AND(C3501="Simplified Tax Invoice",F3501="B2B - VAT registered"),"Simplified invoice issued to VAT-registered B2B; ",""))</f>
        <v/>
      </c>
    </row>
    <row r="3502">
      <c r="A3502" s="17" t="n"/>
      <c r="B3502" s="14" t="n"/>
      <c r="C3502" s="14" t="n"/>
      <c r="D3502" s="14" t="n"/>
      <c r="E3502" s="16" t="n"/>
      <c r="F3502" s="14" t="n"/>
      <c r="G3502" s="14" t="n"/>
      <c r="H3502" s="19" t="n"/>
      <c r="I3502" s="19" t="n"/>
      <c r="J3502" s="34">
        <f>IF(A3502="","",H3502+I3502)</f>
        <v/>
      </c>
      <c r="K3502" s="14" t="n"/>
      <c r="L3502" s="14" t="n"/>
      <c r="M3502" s="14" t="n"/>
      <c r="N3502" s="14" t="n"/>
      <c r="O3502" s="20">
        <f>IF(A3502="","",SUMPRODUCT((A3502&gt;=Setup!$C$19:$C$30)*(A3502&lt;=Setup!$D$19:$D$30)*Setup!$A$19:$A$30))</f>
        <v/>
      </c>
      <c r="P3502" s="34">
        <f>IF(A3502="","",IF(G3502="Standard 15% (Box 1)",ROUND(H3502*Setup!$B$9,2),0))</f>
        <v/>
      </c>
      <c r="Q3502" s="34">
        <f>IF(A3502="","",I3502-P3502)</f>
        <v/>
      </c>
      <c r="R3502" s="23">
        <f>IF(A3502="","",IF(O3502=0,"Outside audit periods; ","")&amp;IF(G3502="","No VAT category; ","")&amp;IF(ABS(Q3502)&gt;Setup!$B$10,"VAT ≠ 15% × net; ","")&amp;IF(AND(F3502="B2B - VAT registered",NOT(AND(LEN(E3502)=15,LEFT(E3502,1)="3",RIGHT(E3502,1)="3",ISNUMBER(--E3502)))),"Invalid/missing customer VAT no; ","")&amp;IF(L3502&lt;&gt;"Yes","Not reported/cleared on FATOORA; ","")&amp;IF(AND(OR(G3502="Zero-rated domestic (Box 3)",G3502="Export (Box 4)"),N3502=""),"Zero-rate/export evidence missing; ","")&amp;IF(AND(C3502="Credit Note",H3502&gt;0),"Credit note should be negative; ","")&amp;IF(AND(C3502="Simplified Tax Invoice",F3502="B2B - VAT registered"),"Simplified invoice issued to VAT-registered B2B; ",""))</f>
        <v/>
      </c>
    </row>
    <row r="3503">
      <c r="A3503" s="17" t="n"/>
      <c r="B3503" s="14" t="n"/>
      <c r="C3503" s="14" t="n"/>
      <c r="D3503" s="14" t="n"/>
      <c r="E3503" s="16" t="n"/>
      <c r="F3503" s="14" t="n"/>
      <c r="G3503" s="14" t="n"/>
      <c r="H3503" s="19" t="n"/>
      <c r="I3503" s="19" t="n"/>
      <c r="J3503" s="34">
        <f>IF(A3503="","",H3503+I3503)</f>
        <v/>
      </c>
      <c r="K3503" s="14" t="n"/>
      <c r="L3503" s="14" t="n"/>
      <c r="M3503" s="14" t="n"/>
      <c r="N3503" s="14" t="n"/>
      <c r="O3503" s="20">
        <f>IF(A3503="","",SUMPRODUCT((A3503&gt;=Setup!$C$19:$C$30)*(A3503&lt;=Setup!$D$19:$D$30)*Setup!$A$19:$A$30))</f>
        <v/>
      </c>
      <c r="P3503" s="34">
        <f>IF(A3503="","",IF(G3503="Standard 15% (Box 1)",ROUND(H3503*Setup!$B$9,2),0))</f>
        <v/>
      </c>
      <c r="Q3503" s="34">
        <f>IF(A3503="","",I3503-P3503)</f>
        <v/>
      </c>
      <c r="R3503" s="23">
        <f>IF(A3503="","",IF(O3503=0,"Outside audit periods; ","")&amp;IF(G3503="","No VAT category; ","")&amp;IF(ABS(Q3503)&gt;Setup!$B$10,"VAT ≠ 15% × net; ","")&amp;IF(AND(F3503="B2B - VAT registered",NOT(AND(LEN(E3503)=15,LEFT(E3503,1)="3",RIGHT(E3503,1)="3",ISNUMBER(--E3503)))),"Invalid/missing customer VAT no; ","")&amp;IF(L3503&lt;&gt;"Yes","Not reported/cleared on FATOORA; ","")&amp;IF(AND(OR(G3503="Zero-rated domestic (Box 3)",G3503="Export (Box 4)"),N3503=""),"Zero-rate/export evidence missing; ","")&amp;IF(AND(C3503="Credit Note",H3503&gt;0),"Credit note should be negative; ","")&amp;IF(AND(C3503="Simplified Tax Invoice",F3503="B2B - VAT registered"),"Simplified invoice issued to VAT-registered B2B; ",""))</f>
        <v/>
      </c>
    </row>
    <row r="3504">
      <c r="A3504" s="17" t="n"/>
      <c r="B3504" s="14" t="n"/>
      <c r="C3504" s="14" t="n"/>
      <c r="D3504" s="14" t="n"/>
      <c r="E3504" s="16" t="n"/>
      <c r="F3504" s="14" t="n"/>
      <c r="G3504" s="14" t="n"/>
      <c r="H3504" s="19" t="n"/>
      <c r="I3504" s="19" t="n"/>
      <c r="J3504" s="34">
        <f>IF(A3504="","",H3504+I3504)</f>
        <v/>
      </c>
      <c r="K3504" s="14" t="n"/>
      <c r="L3504" s="14" t="n"/>
      <c r="M3504" s="14" t="n"/>
      <c r="N3504" s="14" t="n"/>
      <c r="O3504" s="20">
        <f>IF(A3504="","",SUMPRODUCT((A3504&gt;=Setup!$C$19:$C$30)*(A3504&lt;=Setup!$D$19:$D$30)*Setup!$A$19:$A$30))</f>
        <v/>
      </c>
      <c r="P3504" s="34">
        <f>IF(A3504="","",IF(G3504="Standard 15% (Box 1)",ROUND(H3504*Setup!$B$9,2),0))</f>
        <v/>
      </c>
      <c r="Q3504" s="34">
        <f>IF(A3504="","",I3504-P3504)</f>
        <v/>
      </c>
      <c r="R3504" s="23">
        <f>IF(A3504="","",IF(O3504=0,"Outside audit periods; ","")&amp;IF(G3504="","No VAT category; ","")&amp;IF(ABS(Q3504)&gt;Setup!$B$10,"VAT ≠ 15% × net; ","")&amp;IF(AND(F3504="B2B - VAT registered",NOT(AND(LEN(E3504)=15,LEFT(E3504,1)="3",RIGHT(E3504,1)="3",ISNUMBER(--E3504)))),"Invalid/missing customer VAT no; ","")&amp;IF(L3504&lt;&gt;"Yes","Not reported/cleared on FATOORA; ","")&amp;IF(AND(OR(G3504="Zero-rated domestic (Box 3)",G3504="Export (Box 4)"),N3504=""),"Zero-rate/export evidence missing; ","")&amp;IF(AND(C3504="Credit Note",H3504&gt;0),"Credit note should be negative; ","")&amp;IF(AND(C3504="Simplified Tax Invoice",F3504="B2B - VAT registered"),"Simplified invoice issued to VAT-registered B2B; ",""))</f>
        <v/>
      </c>
    </row>
    <row r="3505">
      <c r="A3505" s="17" t="n"/>
      <c r="B3505" s="14" t="n"/>
      <c r="C3505" s="14" t="n"/>
      <c r="D3505" s="14" t="n"/>
      <c r="E3505" s="16" t="n"/>
      <c r="F3505" s="14" t="n"/>
      <c r="G3505" s="14" t="n"/>
      <c r="H3505" s="19" t="n"/>
      <c r="I3505" s="19" t="n"/>
      <c r="J3505" s="34">
        <f>IF(A3505="","",H3505+I3505)</f>
        <v/>
      </c>
      <c r="K3505" s="14" t="n"/>
      <c r="L3505" s="14" t="n"/>
      <c r="M3505" s="14" t="n"/>
      <c r="N3505" s="14" t="n"/>
      <c r="O3505" s="20">
        <f>IF(A3505="","",SUMPRODUCT((A3505&gt;=Setup!$C$19:$C$30)*(A3505&lt;=Setup!$D$19:$D$30)*Setup!$A$19:$A$30))</f>
        <v/>
      </c>
      <c r="P3505" s="34">
        <f>IF(A3505="","",IF(G3505="Standard 15% (Box 1)",ROUND(H3505*Setup!$B$9,2),0))</f>
        <v/>
      </c>
      <c r="Q3505" s="34">
        <f>IF(A3505="","",I3505-P3505)</f>
        <v/>
      </c>
      <c r="R3505" s="23">
        <f>IF(A3505="","",IF(O3505=0,"Outside audit periods; ","")&amp;IF(G3505="","No VAT category; ","")&amp;IF(ABS(Q3505)&gt;Setup!$B$10,"VAT ≠ 15% × net; ","")&amp;IF(AND(F3505="B2B - VAT registered",NOT(AND(LEN(E3505)=15,LEFT(E3505,1)="3",RIGHT(E3505,1)="3",ISNUMBER(--E3505)))),"Invalid/missing customer VAT no; ","")&amp;IF(L3505&lt;&gt;"Yes","Not reported/cleared on FATOORA; ","")&amp;IF(AND(OR(G3505="Zero-rated domestic (Box 3)",G3505="Export (Box 4)"),N3505=""),"Zero-rate/export evidence missing; ","")&amp;IF(AND(C3505="Credit Note",H3505&gt;0),"Credit note should be negative; ","")&amp;IF(AND(C3505="Simplified Tax Invoice",F3505="B2B - VAT registered"),"Simplified invoice issued to VAT-registered B2B; ",""))</f>
        <v/>
      </c>
    </row>
    <row r="3506">
      <c r="A3506" s="17" t="n"/>
      <c r="B3506" s="14" t="n"/>
      <c r="C3506" s="14" t="n"/>
      <c r="D3506" s="14" t="n"/>
      <c r="E3506" s="16" t="n"/>
      <c r="F3506" s="14" t="n"/>
      <c r="G3506" s="14" t="n"/>
      <c r="H3506" s="19" t="n"/>
      <c r="I3506" s="19" t="n"/>
      <c r="J3506" s="34">
        <f>IF(A3506="","",H3506+I3506)</f>
        <v/>
      </c>
      <c r="K3506" s="14" t="n"/>
      <c r="L3506" s="14" t="n"/>
      <c r="M3506" s="14" t="n"/>
      <c r="N3506" s="14" t="n"/>
      <c r="O3506" s="20">
        <f>IF(A3506="","",SUMPRODUCT((A3506&gt;=Setup!$C$19:$C$30)*(A3506&lt;=Setup!$D$19:$D$30)*Setup!$A$19:$A$30))</f>
        <v/>
      </c>
      <c r="P3506" s="34">
        <f>IF(A3506="","",IF(G3506="Standard 15% (Box 1)",ROUND(H3506*Setup!$B$9,2),0))</f>
        <v/>
      </c>
      <c r="Q3506" s="34">
        <f>IF(A3506="","",I3506-P3506)</f>
        <v/>
      </c>
      <c r="R3506" s="23">
        <f>IF(A3506="","",IF(O3506=0,"Outside audit periods; ","")&amp;IF(G3506="","No VAT category; ","")&amp;IF(ABS(Q3506)&gt;Setup!$B$10,"VAT ≠ 15% × net; ","")&amp;IF(AND(F3506="B2B - VAT registered",NOT(AND(LEN(E3506)=15,LEFT(E3506,1)="3",RIGHT(E3506,1)="3",ISNUMBER(--E3506)))),"Invalid/missing customer VAT no; ","")&amp;IF(L3506&lt;&gt;"Yes","Not reported/cleared on FATOORA; ","")&amp;IF(AND(OR(G3506="Zero-rated domestic (Box 3)",G3506="Export (Box 4)"),N3506=""),"Zero-rate/export evidence missing; ","")&amp;IF(AND(C3506="Credit Note",H3506&gt;0),"Credit note should be negative; ","")&amp;IF(AND(C3506="Simplified Tax Invoice",F3506="B2B - VAT registered"),"Simplified invoice issued to VAT-registered B2B; ",""))</f>
        <v/>
      </c>
    </row>
    <row r="3507">
      <c r="A3507" s="17" t="n"/>
      <c r="B3507" s="14" t="n"/>
      <c r="C3507" s="14" t="n"/>
      <c r="D3507" s="14" t="n"/>
      <c r="E3507" s="16" t="n"/>
      <c r="F3507" s="14" t="n"/>
      <c r="G3507" s="14" t="n"/>
      <c r="H3507" s="19" t="n"/>
      <c r="I3507" s="19" t="n"/>
      <c r="J3507" s="34">
        <f>IF(A3507="","",H3507+I3507)</f>
        <v/>
      </c>
      <c r="K3507" s="14" t="n"/>
      <c r="L3507" s="14" t="n"/>
      <c r="M3507" s="14" t="n"/>
      <c r="N3507" s="14" t="n"/>
      <c r="O3507" s="20">
        <f>IF(A3507="","",SUMPRODUCT((A3507&gt;=Setup!$C$19:$C$30)*(A3507&lt;=Setup!$D$19:$D$30)*Setup!$A$19:$A$30))</f>
        <v/>
      </c>
      <c r="P3507" s="34">
        <f>IF(A3507="","",IF(G3507="Standard 15% (Box 1)",ROUND(H3507*Setup!$B$9,2),0))</f>
        <v/>
      </c>
      <c r="Q3507" s="34">
        <f>IF(A3507="","",I3507-P3507)</f>
        <v/>
      </c>
      <c r="R3507" s="23">
        <f>IF(A3507="","",IF(O3507=0,"Outside audit periods; ","")&amp;IF(G3507="","No VAT category; ","")&amp;IF(ABS(Q3507)&gt;Setup!$B$10,"VAT ≠ 15% × net; ","")&amp;IF(AND(F3507="B2B - VAT registered",NOT(AND(LEN(E3507)=15,LEFT(E3507,1)="3",RIGHT(E3507,1)="3",ISNUMBER(--E3507)))),"Invalid/missing customer VAT no; ","")&amp;IF(L3507&lt;&gt;"Yes","Not reported/cleared on FATOORA; ","")&amp;IF(AND(OR(G3507="Zero-rated domestic (Box 3)",G3507="Export (Box 4)"),N3507=""),"Zero-rate/export evidence missing; ","")&amp;IF(AND(C3507="Credit Note",H3507&gt;0),"Credit note should be negative; ","")&amp;IF(AND(C3507="Simplified Tax Invoice",F3507="B2B - VAT registered"),"Simplified invoice issued to VAT-registered B2B; ",""))</f>
        <v/>
      </c>
    </row>
    <row r="3508">
      <c r="A3508" s="17" t="n"/>
      <c r="B3508" s="14" t="n"/>
      <c r="C3508" s="14" t="n"/>
      <c r="D3508" s="14" t="n"/>
      <c r="E3508" s="16" t="n"/>
      <c r="F3508" s="14" t="n"/>
      <c r="G3508" s="14" t="n"/>
      <c r="H3508" s="19" t="n"/>
      <c r="I3508" s="19" t="n"/>
      <c r="J3508" s="34">
        <f>IF(A3508="","",H3508+I3508)</f>
        <v/>
      </c>
      <c r="K3508" s="14" t="n"/>
      <c r="L3508" s="14" t="n"/>
      <c r="M3508" s="14" t="n"/>
      <c r="N3508" s="14" t="n"/>
      <c r="O3508" s="20">
        <f>IF(A3508="","",SUMPRODUCT((A3508&gt;=Setup!$C$19:$C$30)*(A3508&lt;=Setup!$D$19:$D$30)*Setup!$A$19:$A$30))</f>
        <v/>
      </c>
      <c r="P3508" s="34">
        <f>IF(A3508="","",IF(G3508="Standard 15% (Box 1)",ROUND(H3508*Setup!$B$9,2),0))</f>
        <v/>
      </c>
      <c r="Q3508" s="34">
        <f>IF(A3508="","",I3508-P3508)</f>
        <v/>
      </c>
      <c r="R3508" s="23">
        <f>IF(A3508="","",IF(O3508=0,"Outside audit periods; ","")&amp;IF(G3508="","No VAT category; ","")&amp;IF(ABS(Q3508)&gt;Setup!$B$10,"VAT ≠ 15% × net; ","")&amp;IF(AND(F3508="B2B - VAT registered",NOT(AND(LEN(E3508)=15,LEFT(E3508,1)="3",RIGHT(E3508,1)="3",ISNUMBER(--E3508)))),"Invalid/missing customer VAT no; ","")&amp;IF(L3508&lt;&gt;"Yes","Not reported/cleared on FATOORA; ","")&amp;IF(AND(OR(G3508="Zero-rated domestic (Box 3)",G3508="Export (Box 4)"),N3508=""),"Zero-rate/export evidence missing; ","")&amp;IF(AND(C3508="Credit Note",H3508&gt;0),"Credit note should be negative; ","")&amp;IF(AND(C3508="Simplified Tax Invoice",F3508="B2B - VAT registered"),"Simplified invoice issued to VAT-registered B2B; ",""))</f>
        <v/>
      </c>
    </row>
    <row r="3509">
      <c r="A3509" s="17" t="n"/>
      <c r="B3509" s="14" t="n"/>
      <c r="C3509" s="14" t="n"/>
      <c r="D3509" s="14" t="n"/>
      <c r="E3509" s="16" t="n"/>
      <c r="F3509" s="14" t="n"/>
      <c r="G3509" s="14" t="n"/>
      <c r="H3509" s="19" t="n"/>
      <c r="I3509" s="19" t="n"/>
      <c r="J3509" s="34">
        <f>IF(A3509="","",H3509+I3509)</f>
        <v/>
      </c>
      <c r="K3509" s="14" t="n"/>
      <c r="L3509" s="14" t="n"/>
      <c r="M3509" s="14" t="n"/>
      <c r="N3509" s="14" t="n"/>
      <c r="O3509" s="20">
        <f>IF(A3509="","",SUMPRODUCT((A3509&gt;=Setup!$C$19:$C$30)*(A3509&lt;=Setup!$D$19:$D$30)*Setup!$A$19:$A$30))</f>
        <v/>
      </c>
      <c r="P3509" s="34">
        <f>IF(A3509="","",IF(G3509="Standard 15% (Box 1)",ROUND(H3509*Setup!$B$9,2),0))</f>
        <v/>
      </c>
      <c r="Q3509" s="34">
        <f>IF(A3509="","",I3509-P3509)</f>
        <v/>
      </c>
      <c r="R3509" s="23">
        <f>IF(A3509="","",IF(O3509=0,"Outside audit periods; ","")&amp;IF(G3509="","No VAT category; ","")&amp;IF(ABS(Q3509)&gt;Setup!$B$10,"VAT ≠ 15% × net; ","")&amp;IF(AND(F3509="B2B - VAT registered",NOT(AND(LEN(E3509)=15,LEFT(E3509,1)="3",RIGHT(E3509,1)="3",ISNUMBER(--E3509)))),"Invalid/missing customer VAT no; ","")&amp;IF(L3509&lt;&gt;"Yes","Not reported/cleared on FATOORA; ","")&amp;IF(AND(OR(G3509="Zero-rated domestic (Box 3)",G3509="Export (Box 4)"),N3509=""),"Zero-rate/export evidence missing; ","")&amp;IF(AND(C3509="Credit Note",H3509&gt;0),"Credit note should be negative; ","")&amp;IF(AND(C3509="Simplified Tax Invoice",F3509="B2B - VAT registered"),"Simplified invoice issued to VAT-registered B2B; ",""))</f>
        <v/>
      </c>
    </row>
    <row r="3510">
      <c r="A3510" s="17" t="n"/>
      <c r="B3510" s="14" t="n"/>
      <c r="C3510" s="14" t="n"/>
      <c r="D3510" s="14" t="n"/>
      <c r="E3510" s="16" t="n"/>
      <c r="F3510" s="14" t="n"/>
      <c r="G3510" s="14" t="n"/>
      <c r="H3510" s="19" t="n"/>
      <c r="I3510" s="19" t="n"/>
      <c r="J3510" s="34">
        <f>IF(A3510="","",H3510+I3510)</f>
        <v/>
      </c>
      <c r="K3510" s="14" t="n"/>
      <c r="L3510" s="14" t="n"/>
      <c r="M3510" s="14" t="n"/>
      <c r="N3510" s="14" t="n"/>
      <c r="O3510" s="20">
        <f>IF(A3510="","",SUMPRODUCT((A3510&gt;=Setup!$C$19:$C$30)*(A3510&lt;=Setup!$D$19:$D$30)*Setup!$A$19:$A$30))</f>
        <v/>
      </c>
      <c r="P3510" s="34">
        <f>IF(A3510="","",IF(G3510="Standard 15% (Box 1)",ROUND(H3510*Setup!$B$9,2),0))</f>
        <v/>
      </c>
      <c r="Q3510" s="34">
        <f>IF(A3510="","",I3510-P3510)</f>
        <v/>
      </c>
      <c r="R3510" s="23">
        <f>IF(A3510="","",IF(O3510=0,"Outside audit periods; ","")&amp;IF(G3510="","No VAT category; ","")&amp;IF(ABS(Q3510)&gt;Setup!$B$10,"VAT ≠ 15% × net; ","")&amp;IF(AND(F3510="B2B - VAT registered",NOT(AND(LEN(E3510)=15,LEFT(E3510,1)="3",RIGHT(E3510,1)="3",ISNUMBER(--E3510)))),"Invalid/missing customer VAT no; ","")&amp;IF(L3510&lt;&gt;"Yes","Not reported/cleared on FATOORA; ","")&amp;IF(AND(OR(G3510="Zero-rated domestic (Box 3)",G3510="Export (Box 4)"),N3510=""),"Zero-rate/export evidence missing; ","")&amp;IF(AND(C3510="Credit Note",H3510&gt;0),"Credit note should be negative; ","")&amp;IF(AND(C3510="Simplified Tax Invoice",F3510="B2B - VAT registered"),"Simplified invoice issued to VAT-registered B2B; ",""))</f>
        <v/>
      </c>
    </row>
    <row r="3511">
      <c r="A3511" s="17" t="n"/>
      <c r="B3511" s="14" t="n"/>
      <c r="C3511" s="14" t="n"/>
      <c r="D3511" s="14" t="n"/>
      <c r="E3511" s="16" t="n"/>
      <c r="F3511" s="14" t="n"/>
      <c r="G3511" s="14" t="n"/>
      <c r="H3511" s="19" t="n"/>
      <c r="I3511" s="19" t="n"/>
      <c r="J3511" s="34">
        <f>IF(A3511="","",H3511+I3511)</f>
        <v/>
      </c>
      <c r="K3511" s="14" t="n"/>
      <c r="L3511" s="14" t="n"/>
      <c r="M3511" s="14" t="n"/>
      <c r="N3511" s="14" t="n"/>
      <c r="O3511" s="20">
        <f>IF(A3511="","",SUMPRODUCT((A3511&gt;=Setup!$C$19:$C$30)*(A3511&lt;=Setup!$D$19:$D$30)*Setup!$A$19:$A$30))</f>
        <v/>
      </c>
      <c r="P3511" s="34">
        <f>IF(A3511="","",IF(G3511="Standard 15% (Box 1)",ROUND(H3511*Setup!$B$9,2),0))</f>
        <v/>
      </c>
      <c r="Q3511" s="34">
        <f>IF(A3511="","",I3511-P3511)</f>
        <v/>
      </c>
      <c r="R3511" s="23">
        <f>IF(A3511="","",IF(O3511=0,"Outside audit periods; ","")&amp;IF(G3511="","No VAT category; ","")&amp;IF(ABS(Q3511)&gt;Setup!$B$10,"VAT ≠ 15% × net; ","")&amp;IF(AND(F3511="B2B - VAT registered",NOT(AND(LEN(E3511)=15,LEFT(E3511,1)="3",RIGHT(E3511,1)="3",ISNUMBER(--E3511)))),"Invalid/missing customer VAT no; ","")&amp;IF(L3511&lt;&gt;"Yes","Not reported/cleared on FATOORA; ","")&amp;IF(AND(OR(G3511="Zero-rated domestic (Box 3)",G3511="Export (Box 4)"),N3511=""),"Zero-rate/export evidence missing; ","")&amp;IF(AND(C3511="Credit Note",H3511&gt;0),"Credit note should be negative; ","")&amp;IF(AND(C3511="Simplified Tax Invoice",F3511="B2B - VAT registered"),"Simplified invoice issued to VAT-registered B2B; ",""))</f>
        <v/>
      </c>
    </row>
    <row r="3512">
      <c r="A3512" s="17" t="n"/>
      <c r="B3512" s="14" t="n"/>
      <c r="C3512" s="14" t="n"/>
      <c r="D3512" s="14" t="n"/>
      <c r="E3512" s="16" t="n"/>
      <c r="F3512" s="14" t="n"/>
      <c r="G3512" s="14" t="n"/>
      <c r="H3512" s="19" t="n"/>
      <c r="I3512" s="19" t="n"/>
      <c r="J3512" s="34">
        <f>IF(A3512="","",H3512+I3512)</f>
        <v/>
      </c>
      <c r="K3512" s="14" t="n"/>
      <c r="L3512" s="14" t="n"/>
      <c r="M3512" s="14" t="n"/>
      <c r="N3512" s="14" t="n"/>
      <c r="O3512" s="20">
        <f>IF(A3512="","",SUMPRODUCT((A3512&gt;=Setup!$C$19:$C$30)*(A3512&lt;=Setup!$D$19:$D$30)*Setup!$A$19:$A$30))</f>
        <v/>
      </c>
      <c r="P3512" s="34">
        <f>IF(A3512="","",IF(G3512="Standard 15% (Box 1)",ROUND(H3512*Setup!$B$9,2),0))</f>
        <v/>
      </c>
      <c r="Q3512" s="34">
        <f>IF(A3512="","",I3512-P3512)</f>
        <v/>
      </c>
      <c r="R3512" s="23">
        <f>IF(A3512="","",IF(O3512=0,"Outside audit periods; ","")&amp;IF(G3512="","No VAT category; ","")&amp;IF(ABS(Q3512)&gt;Setup!$B$10,"VAT ≠ 15% × net; ","")&amp;IF(AND(F3512="B2B - VAT registered",NOT(AND(LEN(E3512)=15,LEFT(E3512,1)="3",RIGHT(E3512,1)="3",ISNUMBER(--E3512)))),"Invalid/missing customer VAT no; ","")&amp;IF(L3512&lt;&gt;"Yes","Not reported/cleared on FATOORA; ","")&amp;IF(AND(OR(G3512="Zero-rated domestic (Box 3)",G3512="Export (Box 4)"),N3512=""),"Zero-rate/export evidence missing; ","")&amp;IF(AND(C3512="Credit Note",H3512&gt;0),"Credit note should be negative; ","")&amp;IF(AND(C3512="Simplified Tax Invoice",F3512="B2B - VAT registered"),"Simplified invoice issued to VAT-registered B2B; ",""))</f>
        <v/>
      </c>
    </row>
    <row r="3513">
      <c r="A3513" s="17" t="n"/>
      <c r="B3513" s="14" t="n"/>
      <c r="C3513" s="14" t="n"/>
      <c r="D3513" s="14" t="n"/>
      <c r="E3513" s="16" t="n"/>
      <c r="F3513" s="14" t="n"/>
      <c r="G3513" s="14" t="n"/>
      <c r="H3513" s="19" t="n"/>
      <c r="I3513" s="19" t="n"/>
      <c r="J3513" s="34">
        <f>IF(A3513="","",H3513+I3513)</f>
        <v/>
      </c>
      <c r="K3513" s="14" t="n"/>
      <c r="L3513" s="14" t="n"/>
      <c r="M3513" s="14" t="n"/>
      <c r="N3513" s="14" t="n"/>
      <c r="O3513" s="20">
        <f>IF(A3513="","",SUMPRODUCT((A3513&gt;=Setup!$C$19:$C$30)*(A3513&lt;=Setup!$D$19:$D$30)*Setup!$A$19:$A$30))</f>
        <v/>
      </c>
      <c r="P3513" s="34">
        <f>IF(A3513="","",IF(G3513="Standard 15% (Box 1)",ROUND(H3513*Setup!$B$9,2),0))</f>
        <v/>
      </c>
      <c r="Q3513" s="34">
        <f>IF(A3513="","",I3513-P3513)</f>
        <v/>
      </c>
      <c r="R3513" s="23">
        <f>IF(A3513="","",IF(O3513=0,"Outside audit periods; ","")&amp;IF(G3513="","No VAT category; ","")&amp;IF(ABS(Q3513)&gt;Setup!$B$10,"VAT ≠ 15% × net; ","")&amp;IF(AND(F3513="B2B - VAT registered",NOT(AND(LEN(E3513)=15,LEFT(E3513,1)="3",RIGHT(E3513,1)="3",ISNUMBER(--E3513)))),"Invalid/missing customer VAT no; ","")&amp;IF(L3513&lt;&gt;"Yes","Not reported/cleared on FATOORA; ","")&amp;IF(AND(OR(G3513="Zero-rated domestic (Box 3)",G3513="Export (Box 4)"),N3513=""),"Zero-rate/export evidence missing; ","")&amp;IF(AND(C3513="Credit Note",H3513&gt;0),"Credit note should be negative; ","")&amp;IF(AND(C3513="Simplified Tax Invoice",F3513="B2B - VAT registered"),"Simplified invoice issued to VAT-registered B2B; ",""))</f>
        <v/>
      </c>
    </row>
    <row r="3514">
      <c r="A3514" s="17" t="n"/>
      <c r="B3514" s="14" t="n"/>
      <c r="C3514" s="14" t="n"/>
      <c r="D3514" s="14" t="n"/>
      <c r="E3514" s="16" t="n"/>
      <c r="F3514" s="14" t="n"/>
      <c r="G3514" s="14" t="n"/>
      <c r="H3514" s="19" t="n"/>
      <c r="I3514" s="19" t="n"/>
      <c r="J3514" s="34">
        <f>IF(A3514="","",H3514+I3514)</f>
        <v/>
      </c>
      <c r="K3514" s="14" t="n"/>
      <c r="L3514" s="14" t="n"/>
      <c r="M3514" s="14" t="n"/>
      <c r="N3514" s="14" t="n"/>
      <c r="O3514" s="20">
        <f>IF(A3514="","",SUMPRODUCT((A3514&gt;=Setup!$C$19:$C$30)*(A3514&lt;=Setup!$D$19:$D$30)*Setup!$A$19:$A$30))</f>
        <v/>
      </c>
      <c r="P3514" s="34">
        <f>IF(A3514="","",IF(G3514="Standard 15% (Box 1)",ROUND(H3514*Setup!$B$9,2),0))</f>
        <v/>
      </c>
      <c r="Q3514" s="34">
        <f>IF(A3514="","",I3514-P3514)</f>
        <v/>
      </c>
      <c r="R3514" s="23">
        <f>IF(A3514="","",IF(O3514=0,"Outside audit periods; ","")&amp;IF(G3514="","No VAT category; ","")&amp;IF(ABS(Q3514)&gt;Setup!$B$10,"VAT ≠ 15% × net; ","")&amp;IF(AND(F3514="B2B - VAT registered",NOT(AND(LEN(E3514)=15,LEFT(E3514,1)="3",RIGHT(E3514,1)="3",ISNUMBER(--E3514)))),"Invalid/missing customer VAT no; ","")&amp;IF(L3514&lt;&gt;"Yes","Not reported/cleared on FATOORA; ","")&amp;IF(AND(OR(G3514="Zero-rated domestic (Box 3)",G3514="Export (Box 4)"),N3514=""),"Zero-rate/export evidence missing; ","")&amp;IF(AND(C3514="Credit Note",H3514&gt;0),"Credit note should be negative; ","")&amp;IF(AND(C3514="Simplified Tax Invoice",F3514="B2B - VAT registered"),"Simplified invoice issued to VAT-registered B2B; ",""))</f>
        <v/>
      </c>
    </row>
    <row r="3515">
      <c r="A3515" s="17" t="n"/>
      <c r="B3515" s="14" t="n"/>
      <c r="C3515" s="14" t="n"/>
      <c r="D3515" s="14" t="n"/>
      <c r="E3515" s="16" t="n"/>
      <c r="F3515" s="14" t="n"/>
      <c r="G3515" s="14" t="n"/>
      <c r="H3515" s="19" t="n"/>
      <c r="I3515" s="19" t="n"/>
      <c r="J3515" s="34">
        <f>IF(A3515="","",H3515+I3515)</f>
        <v/>
      </c>
      <c r="K3515" s="14" t="n"/>
      <c r="L3515" s="14" t="n"/>
      <c r="M3515" s="14" t="n"/>
      <c r="N3515" s="14" t="n"/>
      <c r="O3515" s="20">
        <f>IF(A3515="","",SUMPRODUCT((A3515&gt;=Setup!$C$19:$C$30)*(A3515&lt;=Setup!$D$19:$D$30)*Setup!$A$19:$A$30))</f>
        <v/>
      </c>
      <c r="P3515" s="34">
        <f>IF(A3515="","",IF(G3515="Standard 15% (Box 1)",ROUND(H3515*Setup!$B$9,2),0))</f>
        <v/>
      </c>
      <c r="Q3515" s="34">
        <f>IF(A3515="","",I3515-P3515)</f>
        <v/>
      </c>
      <c r="R3515" s="23">
        <f>IF(A3515="","",IF(O3515=0,"Outside audit periods; ","")&amp;IF(G3515="","No VAT category; ","")&amp;IF(ABS(Q3515)&gt;Setup!$B$10,"VAT ≠ 15% × net; ","")&amp;IF(AND(F3515="B2B - VAT registered",NOT(AND(LEN(E3515)=15,LEFT(E3515,1)="3",RIGHT(E3515,1)="3",ISNUMBER(--E3515)))),"Invalid/missing customer VAT no; ","")&amp;IF(L3515&lt;&gt;"Yes","Not reported/cleared on FATOORA; ","")&amp;IF(AND(OR(G3515="Zero-rated domestic (Box 3)",G3515="Export (Box 4)"),N3515=""),"Zero-rate/export evidence missing; ","")&amp;IF(AND(C3515="Credit Note",H3515&gt;0),"Credit note should be negative; ","")&amp;IF(AND(C3515="Simplified Tax Invoice",F3515="B2B - VAT registered"),"Simplified invoice issued to VAT-registered B2B; ",""))</f>
        <v/>
      </c>
    </row>
    <row r="3516">
      <c r="A3516" s="17" t="n"/>
      <c r="B3516" s="14" t="n"/>
      <c r="C3516" s="14" t="n"/>
      <c r="D3516" s="14" t="n"/>
      <c r="E3516" s="16" t="n"/>
      <c r="F3516" s="14" t="n"/>
      <c r="G3516" s="14" t="n"/>
      <c r="H3516" s="19" t="n"/>
      <c r="I3516" s="19" t="n"/>
      <c r="J3516" s="34">
        <f>IF(A3516="","",H3516+I3516)</f>
        <v/>
      </c>
      <c r="K3516" s="14" t="n"/>
      <c r="L3516" s="14" t="n"/>
      <c r="M3516" s="14" t="n"/>
      <c r="N3516" s="14" t="n"/>
      <c r="O3516" s="20">
        <f>IF(A3516="","",SUMPRODUCT((A3516&gt;=Setup!$C$19:$C$30)*(A3516&lt;=Setup!$D$19:$D$30)*Setup!$A$19:$A$30))</f>
        <v/>
      </c>
      <c r="P3516" s="34">
        <f>IF(A3516="","",IF(G3516="Standard 15% (Box 1)",ROUND(H3516*Setup!$B$9,2),0))</f>
        <v/>
      </c>
      <c r="Q3516" s="34">
        <f>IF(A3516="","",I3516-P3516)</f>
        <v/>
      </c>
      <c r="R3516" s="23">
        <f>IF(A3516="","",IF(O3516=0,"Outside audit periods; ","")&amp;IF(G3516="","No VAT category; ","")&amp;IF(ABS(Q3516)&gt;Setup!$B$10,"VAT ≠ 15% × net; ","")&amp;IF(AND(F3516="B2B - VAT registered",NOT(AND(LEN(E3516)=15,LEFT(E3516,1)="3",RIGHT(E3516,1)="3",ISNUMBER(--E3516)))),"Invalid/missing customer VAT no; ","")&amp;IF(L3516&lt;&gt;"Yes","Not reported/cleared on FATOORA; ","")&amp;IF(AND(OR(G3516="Zero-rated domestic (Box 3)",G3516="Export (Box 4)"),N3516=""),"Zero-rate/export evidence missing; ","")&amp;IF(AND(C3516="Credit Note",H3516&gt;0),"Credit note should be negative; ","")&amp;IF(AND(C3516="Simplified Tax Invoice",F3516="B2B - VAT registered"),"Simplified invoice issued to VAT-registered B2B; ",""))</f>
        <v/>
      </c>
    </row>
    <row r="3517">
      <c r="A3517" s="17" t="n"/>
      <c r="B3517" s="14" t="n"/>
      <c r="C3517" s="14" t="n"/>
      <c r="D3517" s="14" t="n"/>
      <c r="E3517" s="16" t="n"/>
      <c r="F3517" s="14" t="n"/>
      <c r="G3517" s="14" t="n"/>
      <c r="H3517" s="19" t="n"/>
      <c r="I3517" s="19" t="n"/>
      <c r="J3517" s="34">
        <f>IF(A3517="","",H3517+I3517)</f>
        <v/>
      </c>
      <c r="K3517" s="14" t="n"/>
      <c r="L3517" s="14" t="n"/>
      <c r="M3517" s="14" t="n"/>
      <c r="N3517" s="14" t="n"/>
      <c r="O3517" s="20">
        <f>IF(A3517="","",SUMPRODUCT((A3517&gt;=Setup!$C$19:$C$30)*(A3517&lt;=Setup!$D$19:$D$30)*Setup!$A$19:$A$30))</f>
        <v/>
      </c>
      <c r="P3517" s="34">
        <f>IF(A3517="","",IF(G3517="Standard 15% (Box 1)",ROUND(H3517*Setup!$B$9,2),0))</f>
        <v/>
      </c>
      <c r="Q3517" s="34">
        <f>IF(A3517="","",I3517-P3517)</f>
        <v/>
      </c>
      <c r="R3517" s="23">
        <f>IF(A3517="","",IF(O3517=0,"Outside audit periods; ","")&amp;IF(G3517="","No VAT category; ","")&amp;IF(ABS(Q3517)&gt;Setup!$B$10,"VAT ≠ 15% × net; ","")&amp;IF(AND(F3517="B2B - VAT registered",NOT(AND(LEN(E3517)=15,LEFT(E3517,1)="3",RIGHT(E3517,1)="3",ISNUMBER(--E3517)))),"Invalid/missing customer VAT no; ","")&amp;IF(L3517&lt;&gt;"Yes","Not reported/cleared on FATOORA; ","")&amp;IF(AND(OR(G3517="Zero-rated domestic (Box 3)",G3517="Export (Box 4)"),N3517=""),"Zero-rate/export evidence missing; ","")&amp;IF(AND(C3517="Credit Note",H3517&gt;0),"Credit note should be negative; ","")&amp;IF(AND(C3517="Simplified Tax Invoice",F3517="B2B - VAT registered"),"Simplified invoice issued to VAT-registered B2B; ",""))</f>
        <v/>
      </c>
    </row>
    <row r="3518">
      <c r="A3518" s="17" t="n"/>
      <c r="B3518" s="14" t="n"/>
      <c r="C3518" s="14" t="n"/>
      <c r="D3518" s="14" t="n"/>
      <c r="E3518" s="16" t="n"/>
      <c r="F3518" s="14" t="n"/>
      <c r="G3518" s="14" t="n"/>
      <c r="H3518" s="19" t="n"/>
      <c r="I3518" s="19" t="n"/>
      <c r="J3518" s="34">
        <f>IF(A3518="","",H3518+I3518)</f>
        <v/>
      </c>
      <c r="K3518" s="14" t="n"/>
      <c r="L3518" s="14" t="n"/>
      <c r="M3518" s="14" t="n"/>
      <c r="N3518" s="14" t="n"/>
      <c r="O3518" s="20">
        <f>IF(A3518="","",SUMPRODUCT((A3518&gt;=Setup!$C$19:$C$30)*(A3518&lt;=Setup!$D$19:$D$30)*Setup!$A$19:$A$30))</f>
        <v/>
      </c>
      <c r="P3518" s="34">
        <f>IF(A3518="","",IF(G3518="Standard 15% (Box 1)",ROUND(H3518*Setup!$B$9,2),0))</f>
        <v/>
      </c>
      <c r="Q3518" s="34">
        <f>IF(A3518="","",I3518-P3518)</f>
        <v/>
      </c>
      <c r="R3518" s="23">
        <f>IF(A3518="","",IF(O3518=0,"Outside audit periods; ","")&amp;IF(G3518="","No VAT category; ","")&amp;IF(ABS(Q3518)&gt;Setup!$B$10,"VAT ≠ 15% × net; ","")&amp;IF(AND(F3518="B2B - VAT registered",NOT(AND(LEN(E3518)=15,LEFT(E3518,1)="3",RIGHT(E3518,1)="3",ISNUMBER(--E3518)))),"Invalid/missing customer VAT no; ","")&amp;IF(L3518&lt;&gt;"Yes","Not reported/cleared on FATOORA; ","")&amp;IF(AND(OR(G3518="Zero-rated domestic (Box 3)",G3518="Export (Box 4)"),N3518=""),"Zero-rate/export evidence missing; ","")&amp;IF(AND(C3518="Credit Note",H3518&gt;0),"Credit note should be negative; ","")&amp;IF(AND(C3518="Simplified Tax Invoice",F3518="B2B - VAT registered"),"Simplified invoice issued to VAT-registered B2B; ",""))</f>
        <v/>
      </c>
    </row>
    <row r="3519">
      <c r="A3519" s="17" t="n"/>
      <c r="B3519" s="14" t="n"/>
      <c r="C3519" s="14" t="n"/>
      <c r="D3519" s="14" t="n"/>
      <c r="E3519" s="16" t="n"/>
      <c r="F3519" s="14" t="n"/>
      <c r="G3519" s="14" t="n"/>
      <c r="H3519" s="19" t="n"/>
      <c r="I3519" s="19" t="n"/>
      <c r="J3519" s="34">
        <f>IF(A3519="","",H3519+I3519)</f>
        <v/>
      </c>
      <c r="K3519" s="14" t="n"/>
      <c r="L3519" s="14" t="n"/>
      <c r="M3519" s="14" t="n"/>
      <c r="N3519" s="14" t="n"/>
      <c r="O3519" s="20">
        <f>IF(A3519="","",SUMPRODUCT((A3519&gt;=Setup!$C$19:$C$30)*(A3519&lt;=Setup!$D$19:$D$30)*Setup!$A$19:$A$30))</f>
        <v/>
      </c>
      <c r="P3519" s="34">
        <f>IF(A3519="","",IF(G3519="Standard 15% (Box 1)",ROUND(H3519*Setup!$B$9,2),0))</f>
        <v/>
      </c>
      <c r="Q3519" s="34">
        <f>IF(A3519="","",I3519-P3519)</f>
        <v/>
      </c>
      <c r="R3519" s="23">
        <f>IF(A3519="","",IF(O3519=0,"Outside audit periods; ","")&amp;IF(G3519="","No VAT category; ","")&amp;IF(ABS(Q3519)&gt;Setup!$B$10,"VAT ≠ 15% × net; ","")&amp;IF(AND(F3519="B2B - VAT registered",NOT(AND(LEN(E3519)=15,LEFT(E3519,1)="3",RIGHT(E3519,1)="3",ISNUMBER(--E3519)))),"Invalid/missing customer VAT no; ","")&amp;IF(L3519&lt;&gt;"Yes","Not reported/cleared on FATOORA; ","")&amp;IF(AND(OR(G3519="Zero-rated domestic (Box 3)",G3519="Export (Box 4)"),N3519=""),"Zero-rate/export evidence missing; ","")&amp;IF(AND(C3519="Credit Note",H3519&gt;0),"Credit note should be negative; ","")&amp;IF(AND(C3519="Simplified Tax Invoice",F3519="B2B - VAT registered"),"Simplified invoice issued to VAT-registered B2B; ",""))</f>
        <v/>
      </c>
    </row>
    <row r="3520">
      <c r="A3520" s="17" t="n"/>
      <c r="B3520" s="14" t="n"/>
      <c r="C3520" s="14" t="n"/>
      <c r="D3520" s="14" t="n"/>
      <c r="E3520" s="16" t="n"/>
      <c r="F3520" s="14" t="n"/>
      <c r="G3520" s="14" t="n"/>
      <c r="H3520" s="19" t="n"/>
      <c r="I3520" s="19" t="n"/>
      <c r="J3520" s="34">
        <f>IF(A3520="","",H3520+I3520)</f>
        <v/>
      </c>
      <c r="K3520" s="14" t="n"/>
      <c r="L3520" s="14" t="n"/>
      <c r="M3520" s="14" t="n"/>
      <c r="N3520" s="14" t="n"/>
      <c r="O3520" s="20">
        <f>IF(A3520="","",SUMPRODUCT((A3520&gt;=Setup!$C$19:$C$30)*(A3520&lt;=Setup!$D$19:$D$30)*Setup!$A$19:$A$30))</f>
        <v/>
      </c>
      <c r="P3520" s="34">
        <f>IF(A3520="","",IF(G3520="Standard 15% (Box 1)",ROUND(H3520*Setup!$B$9,2),0))</f>
        <v/>
      </c>
      <c r="Q3520" s="34">
        <f>IF(A3520="","",I3520-P3520)</f>
        <v/>
      </c>
      <c r="R3520" s="23">
        <f>IF(A3520="","",IF(O3520=0,"Outside audit periods; ","")&amp;IF(G3520="","No VAT category; ","")&amp;IF(ABS(Q3520)&gt;Setup!$B$10,"VAT ≠ 15% × net; ","")&amp;IF(AND(F3520="B2B - VAT registered",NOT(AND(LEN(E3520)=15,LEFT(E3520,1)="3",RIGHT(E3520,1)="3",ISNUMBER(--E3520)))),"Invalid/missing customer VAT no; ","")&amp;IF(L3520&lt;&gt;"Yes","Not reported/cleared on FATOORA; ","")&amp;IF(AND(OR(G3520="Zero-rated domestic (Box 3)",G3520="Export (Box 4)"),N3520=""),"Zero-rate/export evidence missing; ","")&amp;IF(AND(C3520="Credit Note",H3520&gt;0),"Credit note should be negative; ","")&amp;IF(AND(C3520="Simplified Tax Invoice",F3520="B2B - VAT registered"),"Simplified invoice issued to VAT-registered B2B; ",""))</f>
        <v/>
      </c>
    </row>
    <row r="3521">
      <c r="A3521" s="17" t="n"/>
      <c r="B3521" s="14" t="n"/>
      <c r="C3521" s="14" t="n"/>
      <c r="D3521" s="14" t="n"/>
      <c r="E3521" s="16" t="n"/>
      <c r="F3521" s="14" t="n"/>
      <c r="G3521" s="14" t="n"/>
      <c r="H3521" s="19" t="n"/>
      <c r="I3521" s="19" t="n"/>
      <c r="J3521" s="34">
        <f>IF(A3521="","",H3521+I3521)</f>
        <v/>
      </c>
      <c r="K3521" s="14" t="n"/>
      <c r="L3521" s="14" t="n"/>
      <c r="M3521" s="14" t="n"/>
      <c r="N3521" s="14" t="n"/>
      <c r="O3521" s="20">
        <f>IF(A3521="","",SUMPRODUCT((A3521&gt;=Setup!$C$19:$C$30)*(A3521&lt;=Setup!$D$19:$D$30)*Setup!$A$19:$A$30))</f>
        <v/>
      </c>
      <c r="P3521" s="34">
        <f>IF(A3521="","",IF(G3521="Standard 15% (Box 1)",ROUND(H3521*Setup!$B$9,2),0))</f>
        <v/>
      </c>
      <c r="Q3521" s="34">
        <f>IF(A3521="","",I3521-P3521)</f>
        <v/>
      </c>
      <c r="R3521" s="23">
        <f>IF(A3521="","",IF(O3521=0,"Outside audit periods; ","")&amp;IF(G3521="","No VAT category; ","")&amp;IF(ABS(Q3521)&gt;Setup!$B$10,"VAT ≠ 15% × net; ","")&amp;IF(AND(F3521="B2B - VAT registered",NOT(AND(LEN(E3521)=15,LEFT(E3521,1)="3",RIGHT(E3521,1)="3",ISNUMBER(--E3521)))),"Invalid/missing customer VAT no; ","")&amp;IF(L3521&lt;&gt;"Yes","Not reported/cleared on FATOORA; ","")&amp;IF(AND(OR(G3521="Zero-rated domestic (Box 3)",G3521="Export (Box 4)"),N3521=""),"Zero-rate/export evidence missing; ","")&amp;IF(AND(C3521="Credit Note",H3521&gt;0),"Credit note should be negative; ","")&amp;IF(AND(C3521="Simplified Tax Invoice",F3521="B2B - VAT registered"),"Simplified invoice issued to VAT-registered B2B; ",""))</f>
        <v/>
      </c>
    </row>
    <row r="3522">
      <c r="A3522" s="17" t="n"/>
      <c r="B3522" s="14" t="n"/>
      <c r="C3522" s="14" t="n"/>
      <c r="D3522" s="14" t="n"/>
      <c r="E3522" s="16" t="n"/>
      <c r="F3522" s="14" t="n"/>
      <c r="G3522" s="14" t="n"/>
      <c r="H3522" s="19" t="n"/>
      <c r="I3522" s="19" t="n"/>
      <c r="J3522" s="34">
        <f>IF(A3522="","",H3522+I3522)</f>
        <v/>
      </c>
      <c r="K3522" s="14" t="n"/>
      <c r="L3522" s="14" t="n"/>
      <c r="M3522" s="14" t="n"/>
      <c r="N3522" s="14" t="n"/>
      <c r="O3522" s="20">
        <f>IF(A3522="","",SUMPRODUCT((A3522&gt;=Setup!$C$19:$C$30)*(A3522&lt;=Setup!$D$19:$D$30)*Setup!$A$19:$A$30))</f>
        <v/>
      </c>
      <c r="P3522" s="34">
        <f>IF(A3522="","",IF(G3522="Standard 15% (Box 1)",ROUND(H3522*Setup!$B$9,2),0))</f>
        <v/>
      </c>
      <c r="Q3522" s="34">
        <f>IF(A3522="","",I3522-P3522)</f>
        <v/>
      </c>
      <c r="R3522" s="23">
        <f>IF(A3522="","",IF(O3522=0,"Outside audit periods; ","")&amp;IF(G3522="","No VAT category; ","")&amp;IF(ABS(Q3522)&gt;Setup!$B$10,"VAT ≠ 15% × net; ","")&amp;IF(AND(F3522="B2B - VAT registered",NOT(AND(LEN(E3522)=15,LEFT(E3522,1)="3",RIGHT(E3522,1)="3",ISNUMBER(--E3522)))),"Invalid/missing customer VAT no; ","")&amp;IF(L3522&lt;&gt;"Yes","Not reported/cleared on FATOORA; ","")&amp;IF(AND(OR(G3522="Zero-rated domestic (Box 3)",G3522="Export (Box 4)"),N3522=""),"Zero-rate/export evidence missing; ","")&amp;IF(AND(C3522="Credit Note",H3522&gt;0),"Credit note should be negative; ","")&amp;IF(AND(C3522="Simplified Tax Invoice",F3522="B2B - VAT registered"),"Simplified invoice issued to VAT-registered B2B; ",""))</f>
        <v/>
      </c>
    </row>
    <row r="3523">
      <c r="A3523" s="17" t="n"/>
      <c r="B3523" s="14" t="n"/>
      <c r="C3523" s="14" t="n"/>
      <c r="D3523" s="14" t="n"/>
      <c r="E3523" s="16" t="n"/>
      <c r="F3523" s="14" t="n"/>
      <c r="G3523" s="14" t="n"/>
      <c r="H3523" s="19" t="n"/>
      <c r="I3523" s="19" t="n"/>
      <c r="J3523" s="34">
        <f>IF(A3523="","",H3523+I3523)</f>
        <v/>
      </c>
      <c r="K3523" s="14" t="n"/>
      <c r="L3523" s="14" t="n"/>
      <c r="M3523" s="14" t="n"/>
      <c r="N3523" s="14" t="n"/>
      <c r="O3523" s="20">
        <f>IF(A3523="","",SUMPRODUCT((A3523&gt;=Setup!$C$19:$C$30)*(A3523&lt;=Setup!$D$19:$D$30)*Setup!$A$19:$A$30))</f>
        <v/>
      </c>
      <c r="P3523" s="34">
        <f>IF(A3523="","",IF(G3523="Standard 15% (Box 1)",ROUND(H3523*Setup!$B$9,2),0))</f>
        <v/>
      </c>
      <c r="Q3523" s="34">
        <f>IF(A3523="","",I3523-P3523)</f>
        <v/>
      </c>
      <c r="R3523" s="23">
        <f>IF(A3523="","",IF(O3523=0,"Outside audit periods; ","")&amp;IF(G3523="","No VAT category; ","")&amp;IF(ABS(Q3523)&gt;Setup!$B$10,"VAT ≠ 15% × net; ","")&amp;IF(AND(F3523="B2B - VAT registered",NOT(AND(LEN(E3523)=15,LEFT(E3523,1)="3",RIGHT(E3523,1)="3",ISNUMBER(--E3523)))),"Invalid/missing customer VAT no; ","")&amp;IF(L3523&lt;&gt;"Yes","Not reported/cleared on FATOORA; ","")&amp;IF(AND(OR(G3523="Zero-rated domestic (Box 3)",G3523="Export (Box 4)"),N3523=""),"Zero-rate/export evidence missing; ","")&amp;IF(AND(C3523="Credit Note",H3523&gt;0),"Credit note should be negative; ","")&amp;IF(AND(C3523="Simplified Tax Invoice",F3523="B2B - VAT registered"),"Simplified invoice issued to VAT-registered B2B; ",""))</f>
        <v/>
      </c>
    </row>
    <row r="3524">
      <c r="A3524" s="17" t="n"/>
      <c r="B3524" s="14" t="n"/>
      <c r="C3524" s="14" t="n"/>
      <c r="D3524" s="14" t="n"/>
      <c r="E3524" s="16" t="n"/>
      <c r="F3524" s="14" t="n"/>
      <c r="G3524" s="14" t="n"/>
      <c r="H3524" s="19" t="n"/>
      <c r="I3524" s="19" t="n"/>
      <c r="J3524" s="34">
        <f>IF(A3524="","",H3524+I3524)</f>
        <v/>
      </c>
      <c r="K3524" s="14" t="n"/>
      <c r="L3524" s="14" t="n"/>
      <c r="M3524" s="14" t="n"/>
      <c r="N3524" s="14" t="n"/>
      <c r="O3524" s="20">
        <f>IF(A3524="","",SUMPRODUCT((A3524&gt;=Setup!$C$19:$C$30)*(A3524&lt;=Setup!$D$19:$D$30)*Setup!$A$19:$A$30))</f>
        <v/>
      </c>
      <c r="P3524" s="34">
        <f>IF(A3524="","",IF(G3524="Standard 15% (Box 1)",ROUND(H3524*Setup!$B$9,2),0))</f>
        <v/>
      </c>
      <c r="Q3524" s="34">
        <f>IF(A3524="","",I3524-P3524)</f>
        <v/>
      </c>
      <c r="R3524" s="23">
        <f>IF(A3524="","",IF(O3524=0,"Outside audit periods; ","")&amp;IF(G3524="","No VAT category; ","")&amp;IF(ABS(Q3524)&gt;Setup!$B$10,"VAT ≠ 15% × net; ","")&amp;IF(AND(F3524="B2B - VAT registered",NOT(AND(LEN(E3524)=15,LEFT(E3524,1)="3",RIGHT(E3524,1)="3",ISNUMBER(--E3524)))),"Invalid/missing customer VAT no; ","")&amp;IF(L3524&lt;&gt;"Yes","Not reported/cleared on FATOORA; ","")&amp;IF(AND(OR(G3524="Zero-rated domestic (Box 3)",G3524="Export (Box 4)"),N3524=""),"Zero-rate/export evidence missing; ","")&amp;IF(AND(C3524="Credit Note",H3524&gt;0),"Credit note should be negative; ","")&amp;IF(AND(C3524="Simplified Tax Invoice",F3524="B2B - VAT registered"),"Simplified invoice issued to VAT-registered B2B; ",""))</f>
        <v/>
      </c>
    </row>
    <row r="3525">
      <c r="A3525" s="17" t="n"/>
      <c r="B3525" s="14" t="n"/>
      <c r="C3525" s="14" t="n"/>
      <c r="D3525" s="14" t="n"/>
      <c r="E3525" s="16" t="n"/>
      <c r="F3525" s="14" t="n"/>
      <c r="G3525" s="14" t="n"/>
      <c r="H3525" s="19" t="n"/>
      <c r="I3525" s="19" t="n"/>
      <c r="J3525" s="34">
        <f>IF(A3525="","",H3525+I3525)</f>
        <v/>
      </c>
      <c r="K3525" s="14" t="n"/>
      <c r="L3525" s="14" t="n"/>
      <c r="M3525" s="14" t="n"/>
      <c r="N3525" s="14" t="n"/>
      <c r="O3525" s="20">
        <f>IF(A3525="","",SUMPRODUCT((A3525&gt;=Setup!$C$19:$C$30)*(A3525&lt;=Setup!$D$19:$D$30)*Setup!$A$19:$A$30))</f>
        <v/>
      </c>
      <c r="P3525" s="34">
        <f>IF(A3525="","",IF(G3525="Standard 15% (Box 1)",ROUND(H3525*Setup!$B$9,2),0))</f>
        <v/>
      </c>
      <c r="Q3525" s="34">
        <f>IF(A3525="","",I3525-P3525)</f>
        <v/>
      </c>
      <c r="R3525" s="23">
        <f>IF(A3525="","",IF(O3525=0,"Outside audit periods; ","")&amp;IF(G3525="","No VAT category; ","")&amp;IF(ABS(Q3525)&gt;Setup!$B$10,"VAT ≠ 15% × net; ","")&amp;IF(AND(F3525="B2B - VAT registered",NOT(AND(LEN(E3525)=15,LEFT(E3525,1)="3",RIGHT(E3525,1)="3",ISNUMBER(--E3525)))),"Invalid/missing customer VAT no; ","")&amp;IF(L3525&lt;&gt;"Yes","Not reported/cleared on FATOORA; ","")&amp;IF(AND(OR(G3525="Zero-rated domestic (Box 3)",G3525="Export (Box 4)"),N3525=""),"Zero-rate/export evidence missing; ","")&amp;IF(AND(C3525="Credit Note",H3525&gt;0),"Credit note should be negative; ","")&amp;IF(AND(C3525="Simplified Tax Invoice",F3525="B2B - VAT registered"),"Simplified invoice issued to VAT-registered B2B; ",""))</f>
        <v/>
      </c>
    </row>
    <row r="3526">
      <c r="A3526" s="17" t="n"/>
      <c r="B3526" s="14" t="n"/>
      <c r="C3526" s="14" t="n"/>
      <c r="D3526" s="14" t="n"/>
      <c r="E3526" s="16" t="n"/>
      <c r="F3526" s="14" t="n"/>
      <c r="G3526" s="14" t="n"/>
      <c r="H3526" s="19" t="n"/>
      <c r="I3526" s="19" t="n"/>
      <c r="J3526" s="34">
        <f>IF(A3526="","",H3526+I3526)</f>
        <v/>
      </c>
      <c r="K3526" s="14" t="n"/>
      <c r="L3526" s="14" t="n"/>
      <c r="M3526" s="14" t="n"/>
      <c r="N3526" s="14" t="n"/>
      <c r="O3526" s="20">
        <f>IF(A3526="","",SUMPRODUCT((A3526&gt;=Setup!$C$19:$C$30)*(A3526&lt;=Setup!$D$19:$D$30)*Setup!$A$19:$A$30))</f>
        <v/>
      </c>
      <c r="P3526" s="34">
        <f>IF(A3526="","",IF(G3526="Standard 15% (Box 1)",ROUND(H3526*Setup!$B$9,2),0))</f>
        <v/>
      </c>
      <c r="Q3526" s="34">
        <f>IF(A3526="","",I3526-P3526)</f>
        <v/>
      </c>
      <c r="R3526" s="23">
        <f>IF(A3526="","",IF(O3526=0,"Outside audit periods; ","")&amp;IF(G3526="","No VAT category; ","")&amp;IF(ABS(Q3526)&gt;Setup!$B$10,"VAT ≠ 15% × net; ","")&amp;IF(AND(F3526="B2B - VAT registered",NOT(AND(LEN(E3526)=15,LEFT(E3526,1)="3",RIGHT(E3526,1)="3",ISNUMBER(--E3526)))),"Invalid/missing customer VAT no; ","")&amp;IF(L3526&lt;&gt;"Yes","Not reported/cleared on FATOORA; ","")&amp;IF(AND(OR(G3526="Zero-rated domestic (Box 3)",G3526="Export (Box 4)"),N3526=""),"Zero-rate/export evidence missing; ","")&amp;IF(AND(C3526="Credit Note",H3526&gt;0),"Credit note should be negative; ","")&amp;IF(AND(C3526="Simplified Tax Invoice",F3526="B2B - VAT registered"),"Simplified invoice issued to VAT-registered B2B; ",""))</f>
        <v/>
      </c>
    </row>
    <row r="3527">
      <c r="A3527" s="17" t="n"/>
      <c r="B3527" s="14" t="n"/>
      <c r="C3527" s="14" t="n"/>
      <c r="D3527" s="14" t="n"/>
      <c r="E3527" s="16" t="n"/>
      <c r="F3527" s="14" t="n"/>
      <c r="G3527" s="14" t="n"/>
      <c r="H3527" s="19" t="n"/>
      <c r="I3527" s="19" t="n"/>
      <c r="J3527" s="34">
        <f>IF(A3527="","",H3527+I3527)</f>
        <v/>
      </c>
      <c r="K3527" s="14" t="n"/>
      <c r="L3527" s="14" t="n"/>
      <c r="M3527" s="14" t="n"/>
      <c r="N3527" s="14" t="n"/>
      <c r="O3527" s="20">
        <f>IF(A3527="","",SUMPRODUCT((A3527&gt;=Setup!$C$19:$C$30)*(A3527&lt;=Setup!$D$19:$D$30)*Setup!$A$19:$A$30))</f>
        <v/>
      </c>
      <c r="P3527" s="34">
        <f>IF(A3527="","",IF(G3527="Standard 15% (Box 1)",ROUND(H3527*Setup!$B$9,2),0))</f>
        <v/>
      </c>
      <c r="Q3527" s="34">
        <f>IF(A3527="","",I3527-P3527)</f>
        <v/>
      </c>
      <c r="R3527" s="23">
        <f>IF(A3527="","",IF(O3527=0,"Outside audit periods; ","")&amp;IF(G3527="","No VAT category; ","")&amp;IF(ABS(Q3527)&gt;Setup!$B$10,"VAT ≠ 15% × net; ","")&amp;IF(AND(F3527="B2B - VAT registered",NOT(AND(LEN(E3527)=15,LEFT(E3527,1)="3",RIGHT(E3527,1)="3",ISNUMBER(--E3527)))),"Invalid/missing customer VAT no; ","")&amp;IF(L3527&lt;&gt;"Yes","Not reported/cleared on FATOORA; ","")&amp;IF(AND(OR(G3527="Zero-rated domestic (Box 3)",G3527="Export (Box 4)"),N3527=""),"Zero-rate/export evidence missing; ","")&amp;IF(AND(C3527="Credit Note",H3527&gt;0),"Credit note should be negative; ","")&amp;IF(AND(C3527="Simplified Tax Invoice",F3527="B2B - VAT registered"),"Simplified invoice issued to VAT-registered B2B; ",""))</f>
        <v/>
      </c>
    </row>
    <row r="3528">
      <c r="A3528" s="17" t="n"/>
      <c r="B3528" s="14" t="n"/>
      <c r="C3528" s="14" t="n"/>
      <c r="D3528" s="14" t="n"/>
      <c r="E3528" s="16" t="n"/>
      <c r="F3528" s="14" t="n"/>
      <c r="G3528" s="14" t="n"/>
      <c r="H3528" s="19" t="n"/>
      <c r="I3528" s="19" t="n"/>
      <c r="J3528" s="34">
        <f>IF(A3528="","",H3528+I3528)</f>
        <v/>
      </c>
      <c r="K3528" s="14" t="n"/>
      <c r="L3528" s="14" t="n"/>
      <c r="M3528" s="14" t="n"/>
      <c r="N3528" s="14" t="n"/>
      <c r="O3528" s="20">
        <f>IF(A3528="","",SUMPRODUCT((A3528&gt;=Setup!$C$19:$C$30)*(A3528&lt;=Setup!$D$19:$D$30)*Setup!$A$19:$A$30))</f>
        <v/>
      </c>
      <c r="P3528" s="34">
        <f>IF(A3528="","",IF(G3528="Standard 15% (Box 1)",ROUND(H3528*Setup!$B$9,2),0))</f>
        <v/>
      </c>
      <c r="Q3528" s="34">
        <f>IF(A3528="","",I3528-P3528)</f>
        <v/>
      </c>
      <c r="R3528" s="23">
        <f>IF(A3528="","",IF(O3528=0,"Outside audit periods; ","")&amp;IF(G3528="","No VAT category; ","")&amp;IF(ABS(Q3528)&gt;Setup!$B$10,"VAT ≠ 15% × net; ","")&amp;IF(AND(F3528="B2B - VAT registered",NOT(AND(LEN(E3528)=15,LEFT(E3528,1)="3",RIGHT(E3528,1)="3",ISNUMBER(--E3528)))),"Invalid/missing customer VAT no; ","")&amp;IF(L3528&lt;&gt;"Yes","Not reported/cleared on FATOORA; ","")&amp;IF(AND(OR(G3528="Zero-rated domestic (Box 3)",G3528="Export (Box 4)"),N3528=""),"Zero-rate/export evidence missing; ","")&amp;IF(AND(C3528="Credit Note",H3528&gt;0),"Credit note should be negative; ","")&amp;IF(AND(C3528="Simplified Tax Invoice",F3528="B2B - VAT registered"),"Simplified invoice issued to VAT-registered B2B; ",""))</f>
        <v/>
      </c>
    </row>
    <row r="3529">
      <c r="A3529" s="17" t="n"/>
      <c r="B3529" s="14" t="n"/>
      <c r="C3529" s="14" t="n"/>
      <c r="D3529" s="14" t="n"/>
      <c r="E3529" s="16" t="n"/>
      <c r="F3529" s="14" t="n"/>
      <c r="G3529" s="14" t="n"/>
      <c r="H3529" s="19" t="n"/>
      <c r="I3529" s="19" t="n"/>
      <c r="J3529" s="34">
        <f>IF(A3529="","",H3529+I3529)</f>
        <v/>
      </c>
      <c r="K3529" s="14" t="n"/>
      <c r="L3529" s="14" t="n"/>
      <c r="M3529" s="14" t="n"/>
      <c r="N3529" s="14" t="n"/>
      <c r="O3529" s="20">
        <f>IF(A3529="","",SUMPRODUCT((A3529&gt;=Setup!$C$19:$C$30)*(A3529&lt;=Setup!$D$19:$D$30)*Setup!$A$19:$A$30))</f>
        <v/>
      </c>
      <c r="P3529" s="34">
        <f>IF(A3529="","",IF(G3529="Standard 15% (Box 1)",ROUND(H3529*Setup!$B$9,2),0))</f>
        <v/>
      </c>
      <c r="Q3529" s="34">
        <f>IF(A3529="","",I3529-P3529)</f>
        <v/>
      </c>
      <c r="R3529" s="23">
        <f>IF(A3529="","",IF(O3529=0,"Outside audit periods; ","")&amp;IF(G3529="","No VAT category; ","")&amp;IF(ABS(Q3529)&gt;Setup!$B$10,"VAT ≠ 15% × net; ","")&amp;IF(AND(F3529="B2B - VAT registered",NOT(AND(LEN(E3529)=15,LEFT(E3529,1)="3",RIGHT(E3529,1)="3",ISNUMBER(--E3529)))),"Invalid/missing customer VAT no; ","")&amp;IF(L3529&lt;&gt;"Yes","Not reported/cleared on FATOORA; ","")&amp;IF(AND(OR(G3529="Zero-rated domestic (Box 3)",G3529="Export (Box 4)"),N3529=""),"Zero-rate/export evidence missing; ","")&amp;IF(AND(C3529="Credit Note",H3529&gt;0),"Credit note should be negative; ","")&amp;IF(AND(C3529="Simplified Tax Invoice",F3529="B2B - VAT registered"),"Simplified invoice issued to VAT-registered B2B; ",""))</f>
        <v/>
      </c>
    </row>
    <row r="3530">
      <c r="A3530" s="17" t="n"/>
      <c r="B3530" s="14" t="n"/>
      <c r="C3530" s="14" t="n"/>
      <c r="D3530" s="14" t="n"/>
      <c r="E3530" s="16" t="n"/>
      <c r="F3530" s="14" t="n"/>
      <c r="G3530" s="14" t="n"/>
      <c r="H3530" s="19" t="n"/>
      <c r="I3530" s="19" t="n"/>
      <c r="J3530" s="34">
        <f>IF(A3530="","",H3530+I3530)</f>
        <v/>
      </c>
      <c r="K3530" s="14" t="n"/>
      <c r="L3530" s="14" t="n"/>
      <c r="M3530" s="14" t="n"/>
      <c r="N3530" s="14" t="n"/>
      <c r="O3530" s="20">
        <f>IF(A3530="","",SUMPRODUCT((A3530&gt;=Setup!$C$19:$C$30)*(A3530&lt;=Setup!$D$19:$D$30)*Setup!$A$19:$A$30))</f>
        <v/>
      </c>
      <c r="P3530" s="34">
        <f>IF(A3530="","",IF(G3530="Standard 15% (Box 1)",ROUND(H3530*Setup!$B$9,2),0))</f>
        <v/>
      </c>
      <c r="Q3530" s="34">
        <f>IF(A3530="","",I3530-P3530)</f>
        <v/>
      </c>
      <c r="R3530" s="23">
        <f>IF(A3530="","",IF(O3530=0,"Outside audit periods; ","")&amp;IF(G3530="","No VAT category; ","")&amp;IF(ABS(Q3530)&gt;Setup!$B$10,"VAT ≠ 15% × net; ","")&amp;IF(AND(F3530="B2B - VAT registered",NOT(AND(LEN(E3530)=15,LEFT(E3530,1)="3",RIGHT(E3530,1)="3",ISNUMBER(--E3530)))),"Invalid/missing customer VAT no; ","")&amp;IF(L3530&lt;&gt;"Yes","Not reported/cleared on FATOORA; ","")&amp;IF(AND(OR(G3530="Zero-rated domestic (Box 3)",G3530="Export (Box 4)"),N3530=""),"Zero-rate/export evidence missing; ","")&amp;IF(AND(C3530="Credit Note",H3530&gt;0),"Credit note should be negative; ","")&amp;IF(AND(C3530="Simplified Tax Invoice",F3530="B2B - VAT registered"),"Simplified invoice issued to VAT-registered B2B; ",""))</f>
        <v/>
      </c>
    </row>
    <row r="3531">
      <c r="A3531" s="17" t="n"/>
      <c r="B3531" s="14" t="n"/>
      <c r="C3531" s="14" t="n"/>
      <c r="D3531" s="14" t="n"/>
      <c r="E3531" s="16" t="n"/>
      <c r="F3531" s="14" t="n"/>
      <c r="G3531" s="14" t="n"/>
      <c r="H3531" s="19" t="n"/>
      <c r="I3531" s="19" t="n"/>
      <c r="J3531" s="34">
        <f>IF(A3531="","",H3531+I3531)</f>
        <v/>
      </c>
      <c r="K3531" s="14" t="n"/>
      <c r="L3531" s="14" t="n"/>
      <c r="M3531" s="14" t="n"/>
      <c r="N3531" s="14" t="n"/>
      <c r="O3531" s="20">
        <f>IF(A3531="","",SUMPRODUCT((A3531&gt;=Setup!$C$19:$C$30)*(A3531&lt;=Setup!$D$19:$D$30)*Setup!$A$19:$A$30))</f>
        <v/>
      </c>
      <c r="P3531" s="34">
        <f>IF(A3531="","",IF(G3531="Standard 15% (Box 1)",ROUND(H3531*Setup!$B$9,2),0))</f>
        <v/>
      </c>
      <c r="Q3531" s="34">
        <f>IF(A3531="","",I3531-P3531)</f>
        <v/>
      </c>
      <c r="R3531" s="23">
        <f>IF(A3531="","",IF(O3531=0,"Outside audit periods; ","")&amp;IF(G3531="","No VAT category; ","")&amp;IF(ABS(Q3531)&gt;Setup!$B$10,"VAT ≠ 15% × net; ","")&amp;IF(AND(F3531="B2B - VAT registered",NOT(AND(LEN(E3531)=15,LEFT(E3531,1)="3",RIGHT(E3531,1)="3",ISNUMBER(--E3531)))),"Invalid/missing customer VAT no; ","")&amp;IF(L3531&lt;&gt;"Yes","Not reported/cleared on FATOORA; ","")&amp;IF(AND(OR(G3531="Zero-rated domestic (Box 3)",G3531="Export (Box 4)"),N3531=""),"Zero-rate/export evidence missing; ","")&amp;IF(AND(C3531="Credit Note",H3531&gt;0),"Credit note should be negative; ","")&amp;IF(AND(C3531="Simplified Tax Invoice",F3531="B2B - VAT registered"),"Simplified invoice issued to VAT-registered B2B; ",""))</f>
        <v/>
      </c>
    </row>
    <row r="3532">
      <c r="A3532" s="17" t="n"/>
      <c r="B3532" s="14" t="n"/>
      <c r="C3532" s="14" t="n"/>
      <c r="D3532" s="14" t="n"/>
      <c r="E3532" s="16" t="n"/>
      <c r="F3532" s="14" t="n"/>
      <c r="G3532" s="14" t="n"/>
      <c r="H3532" s="19" t="n"/>
      <c r="I3532" s="19" t="n"/>
      <c r="J3532" s="34">
        <f>IF(A3532="","",H3532+I3532)</f>
        <v/>
      </c>
      <c r="K3532" s="14" t="n"/>
      <c r="L3532" s="14" t="n"/>
      <c r="M3532" s="14" t="n"/>
      <c r="N3532" s="14" t="n"/>
      <c r="O3532" s="20">
        <f>IF(A3532="","",SUMPRODUCT((A3532&gt;=Setup!$C$19:$C$30)*(A3532&lt;=Setup!$D$19:$D$30)*Setup!$A$19:$A$30))</f>
        <v/>
      </c>
      <c r="P3532" s="34">
        <f>IF(A3532="","",IF(G3532="Standard 15% (Box 1)",ROUND(H3532*Setup!$B$9,2),0))</f>
        <v/>
      </c>
      <c r="Q3532" s="34">
        <f>IF(A3532="","",I3532-P3532)</f>
        <v/>
      </c>
      <c r="R3532" s="23">
        <f>IF(A3532="","",IF(O3532=0,"Outside audit periods; ","")&amp;IF(G3532="","No VAT category; ","")&amp;IF(ABS(Q3532)&gt;Setup!$B$10,"VAT ≠ 15% × net; ","")&amp;IF(AND(F3532="B2B - VAT registered",NOT(AND(LEN(E3532)=15,LEFT(E3532,1)="3",RIGHT(E3532,1)="3",ISNUMBER(--E3532)))),"Invalid/missing customer VAT no; ","")&amp;IF(L3532&lt;&gt;"Yes","Not reported/cleared on FATOORA; ","")&amp;IF(AND(OR(G3532="Zero-rated domestic (Box 3)",G3532="Export (Box 4)"),N3532=""),"Zero-rate/export evidence missing; ","")&amp;IF(AND(C3532="Credit Note",H3532&gt;0),"Credit note should be negative; ","")&amp;IF(AND(C3532="Simplified Tax Invoice",F3532="B2B - VAT registered"),"Simplified invoice issued to VAT-registered B2B; ",""))</f>
        <v/>
      </c>
    </row>
    <row r="3533">
      <c r="A3533" s="17" t="n"/>
      <c r="B3533" s="14" t="n"/>
      <c r="C3533" s="14" t="n"/>
      <c r="D3533" s="14" t="n"/>
      <c r="E3533" s="16" t="n"/>
      <c r="F3533" s="14" t="n"/>
      <c r="G3533" s="14" t="n"/>
      <c r="H3533" s="19" t="n"/>
      <c r="I3533" s="19" t="n"/>
      <c r="J3533" s="34">
        <f>IF(A3533="","",H3533+I3533)</f>
        <v/>
      </c>
      <c r="K3533" s="14" t="n"/>
      <c r="L3533" s="14" t="n"/>
      <c r="M3533" s="14" t="n"/>
      <c r="N3533" s="14" t="n"/>
      <c r="O3533" s="20">
        <f>IF(A3533="","",SUMPRODUCT((A3533&gt;=Setup!$C$19:$C$30)*(A3533&lt;=Setup!$D$19:$D$30)*Setup!$A$19:$A$30))</f>
        <v/>
      </c>
      <c r="P3533" s="34">
        <f>IF(A3533="","",IF(G3533="Standard 15% (Box 1)",ROUND(H3533*Setup!$B$9,2),0))</f>
        <v/>
      </c>
      <c r="Q3533" s="34">
        <f>IF(A3533="","",I3533-P3533)</f>
        <v/>
      </c>
      <c r="R3533" s="23">
        <f>IF(A3533="","",IF(O3533=0,"Outside audit periods; ","")&amp;IF(G3533="","No VAT category; ","")&amp;IF(ABS(Q3533)&gt;Setup!$B$10,"VAT ≠ 15% × net; ","")&amp;IF(AND(F3533="B2B - VAT registered",NOT(AND(LEN(E3533)=15,LEFT(E3533,1)="3",RIGHT(E3533,1)="3",ISNUMBER(--E3533)))),"Invalid/missing customer VAT no; ","")&amp;IF(L3533&lt;&gt;"Yes","Not reported/cleared on FATOORA; ","")&amp;IF(AND(OR(G3533="Zero-rated domestic (Box 3)",G3533="Export (Box 4)"),N3533=""),"Zero-rate/export evidence missing; ","")&amp;IF(AND(C3533="Credit Note",H3533&gt;0),"Credit note should be negative; ","")&amp;IF(AND(C3533="Simplified Tax Invoice",F3533="B2B - VAT registered"),"Simplified invoice issued to VAT-registered B2B; ",""))</f>
        <v/>
      </c>
    </row>
    <row r="3534">
      <c r="A3534" s="17" t="n"/>
      <c r="B3534" s="14" t="n"/>
      <c r="C3534" s="14" t="n"/>
      <c r="D3534" s="14" t="n"/>
      <c r="E3534" s="16" t="n"/>
      <c r="F3534" s="14" t="n"/>
      <c r="G3534" s="14" t="n"/>
      <c r="H3534" s="19" t="n"/>
      <c r="I3534" s="19" t="n"/>
      <c r="J3534" s="34">
        <f>IF(A3534="","",H3534+I3534)</f>
        <v/>
      </c>
      <c r="K3534" s="14" t="n"/>
      <c r="L3534" s="14" t="n"/>
      <c r="M3534" s="14" t="n"/>
      <c r="N3534" s="14" t="n"/>
      <c r="O3534" s="20">
        <f>IF(A3534="","",SUMPRODUCT((A3534&gt;=Setup!$C$19:$C$30)*(A3534&lt;=Setup!$D$19:$D$30)*Setup!$A$19:$A$30))</f>
        <v/>
      </c>
      <c r="P3534" s="34">
        <f>IF(A3534="","",IF(G3534="Standard 15% (Box 1)",ROUND(H3534*Setup!$B$9,2),0))</f>
        <v/>
      </c>
      <c r="Q3534" s="34">
        <f>IF(A3534="","",I3534-P3534)</f>
        <v/>
      </c>
      <c r="R3534" s="23">
        <f>IF(A3534="","",IF(O3534=0,"Outside audit periods; ","")&amp;IF(G3534="","No VAT category; ","")&amp;IF(ABS(Q3534)&gt;Setup!$B$10,"VAT ≠ 15% × net; ","")&amp;IF(AND(F3534="B2B - VAT registered",NOT(AND(LEN(E3534)=15,LEFT(E3534,1)="3",RIGHT(E3534,1)="3",ISNUMBER(--E3534)))),"Invalid/missing customer VAT no; ","")&amp;IF(L3534&lt;&gt;"Yes","Not reported/cleared on FATOORA; ","")&amp;IF(AND(OR(G3534="Zero-rated domestic (Box 3)",G3534="Export (Box 4)"),N3534=""),"Zero-rate/export evidence missing; ","")&amp;IF(AND(C3534="Credit Note",H3534&gt;0),"Credit note should be negative; ","")&amp;IF(AND(C3534="Simplified Tax Invoice",F3534="B2B - VAT registered"),"Simplified invoice issued to VAT-registered B2B; ",""))</f>
        <v/>
      </c>
    </row>
    <row r="3535">
      <c r="A3535" s="17" t="n"/>
      <c r="B3535" s="14" t="n"/>
      <c r="C3535" s="14" t="n"/>
      <c r="D3535" s="14" t="n"/>
      <c r="E3535" s="16" t="n"/>
      <c r="F3535" s="14" t="n"/>
      <c r="G3535" s="14" t="n"/>
      <c r="H3535" s="19" t="n"/>
      <c r="I3535" s="19" t="n"/>
      <c r="J3535" s="34">
        <f>IF(A3535="","",H3535+I3535)</f>
        <v/>
      </c>
      <c r="K3535" s="14" t="n"/>
      <c r="L3535" s="14" t="n"/>
      <c r="M3535" s="14" t="n"/>
      <c r="N3535" s="14" t="n"/>
      <c r="O3535" s="20">
        <f>IF(A3535="","",SUMPRODUCT((A3535&gt;=Setup!$C$19:$C$30)*(A3535&lt;=Setup!$D$19:$D$30)*Setup!$A$19:$A$30))</f>
        <v/>
      </c>
      <c r="P3535" s="34">
        <f>IF(A3535="","",IF(G3535="Standard 15% (Box 1)",ROUND(H3535*Setup!$B$9,2),0))</f>
        <v/>
      </c>
      <c r="Q3535" s="34">
        <f>IF(A3535="","",I3535-P3535)</f>
        <v/>
      </c>
      <c r="R3535" s="23">
        <f>IF(A3535="","",IF(O3535=0,"Outside audit periods; ","")&amp;IF(G3535="","No VAT category; ","")&amp;IF(ABS(Q3535)&gt;Setup!$B$10,"VAT ≠ 15% × net; ","")&amp;IF(AND(F3535="B2B - VAT registered",NOT(AND(LEN(E3535)=15,LEFT(E3535,1)="3",RIGHT(E3535,1)="3",ISNUMBER(--E3535)))),"Invalid/missing customer VAT no; ","")&amp;IF(L3535&lt;&gt;"Yes","Not reported/cleared on FATOORA; ","")&amp;IF(AND(OR(G3535="Zero-rated domestic (Box 3)",G3535="Export (Box 4)"),N3535=""),"Zero-rate/export evidence missing; ","")&amp;IF(AND(C3535="Credit Note",H3535&gt;0),"Credit note should be negative; ","")&amp;IF(AND(C3535="Simplified Tax Invoice",F3535="B2B - VAT registered"),"Simplified invoice issued to VAT-registered B2B; ",""))</f>
        <v/>
      </c>
    </row>
    <row r="3536">
      <c r="A3536" s="17" t="n"/>
      <c r="B3536" s="14" t="n"/>
      <c r="C3536" s="14" t="n"/>
      <c r="D3536" s="14" t="n"/>
      <c r="E3536" s="16" t="n"/>
      <c r="F3536" s="14" t="n"/>
      <c r="G3536" s="14" t="n"/>
      <c r="H3536" s="19" t="n"/>
      <c r="I3536" s="19" t="n"/>
      <c r="J3536" s="34">
        <f>IF(A3536="","",H3536+I3536)</f>
        <v/>
      </c>
      <c r="K3536" s="14" t="n"/>
      <c r="L3536" s="14" t="n"/>
      <c r="M3536" s="14" t="n"/>
      <c r="N3536" s="14" t="n"/>
      <c r="O3536" s="20">
        <f>IF(A3536="","",SUMPRODUCT((A3536&gt;=Setup!$C$19:$C$30)*(A3536&lt;=Setup!$D$19:$D$30)*Setup!$A$19:$A$30))</f>
        <v/>
      </c>
      <c r="P3536" s="34">
        <f>IF(A3536="","",IF(G3536="Standard 15% (Box 1)",ROUND(H3536*Setup!$B$9,2),0))</f>
        <v/>
      </c>
      <c r="Q3536" s="34">
        <f>IF(A3536="","",I3536-P3536)</f>
        <v/>
      </c>
      <c r="R3536" s="23">
        <f>IF(A3536="","",IF(O3536=0,"Outside audit periods; ","")&amp;IF(G3536="","No VAT category; ","")&amp;IF(ABS(Q3536)&gt;Setup!$B$10,"VAT ≠ 15% × net; ","")&amp;IF(AND(F3536="B2B - VAT registered",NOT(AND(LEN(E3536)=15,LEFT(E3536,1)="3",RIGHT(E3536,1)="3",ISNUMBER(--E3536)))),"Invalid/missing customer VAT no; ","")&amp;IF(L3536&lt;&gt;"Yes","Not reported/cleared on FATOORA; ","")&amp;IF(AND(OR(G3536="Zero-rated domestic (Box 3)",G3536="Export (Box 4)"),N3536=""),"Zero-rate/export evidence missing; ","")&amp;IF(AND(C3536="Credit Note",H3536&gt;0),"Credit note should be negative; ","")&amp;IF(AND(C3536="Simplified Tax Invoice",F3536="B2B - VAT registered"),"Simplified invoice issued to VAT-registered B2B; ",""))</f>
        <v/>
      </c>
    </row>
    <row r="3537">
      <c r="A3537" s="17" t="n"/>
      <c r="B3537" s="14" t="n"/>
      <c r="C3537" s="14" t="n"/>
      <c r="D3537" s="14" t="n"/>
      <c r="E3537" s="16" t="n"/>
      <c r="F3537" s="14" t="n"/>
      <c r="G3537" s="14" t="n"/>
      <c r="H3537" s="19" t="n"/>
      <c r="I3537" s="19" t="n"/>
      <c r="J3537" s="34">
        <f>IF(A3537="","",H3537+I3537)</f>
        <v/>
      </c>
      <c r="K3537" s="14" t="n"/>
      <c r="L3537" s="14" t="n"/>
      <c r="M3537" s="14" t="n"/>
      <c r="N3537" s="14" t="n"/>
      <c r="O3537" s="20">
        <f>IF(A3537="","",SUMPRODUCT((A3537&gt;=Setup!$C$19:$C$30)*(A3537&lt;=Setup!$D$19:$D$30)*Setup!$A$19:$A$30))</f>
        <v/>
      </c>
      <c r="P3537" s="34">
        <f>IF(A3537="","",IF(G3537="Standard 15% (Box 1)",ROUND(H3537*Setup!$B$9,2),0))</f>
        <v/>
      </c>
      <c r="Q3537" s="34">
        <f>IF(A3537="","",I3537-P3537)</f>
        <v/>
      </c>
      <c r="R3537" s="23">
        <f>IF(A3537="","",IF(O3537=0,"Outside audit periods; ","")&amp;IF(G3537="","No VAT category; ","")&amp;IF(ABS(Q3537)&gt;Setup!$B$10,"VAT ≠ 15% × net; ","")&amp;IF(AND(F3537="B2B - VAT registered",NOT(AND(LEN(E3537)=15,LEFT(E3537,1)="3",RIGHT(E3537,1)="3",ISNUMBER(--E3537)))),"Invalid/missing customer VAT no; ","")&amp;IF(L3537&lt;&gt;"Yes","Not reported/cleared on FATOORA; ","")&amp;IF(AND(OR(G3537="Zero-rated domestic (Box 3)",G3537="Export (Box 4)"),N3537=""),"Zero-rate/export evidence missing; ","")&amp;IF(AND(C3537="Credit Note",H3537&gt;0),"Credit note should be negative; ","")&amp;IF(AND(C3537="Simplified Tax Invoice",F3537="B2B - VAT registered"),"Simplified invoice issued to VAT-registered B2B; ",""))</f>
        <v/>
      </c>
    </row>
    <row r="3538">
      <c r="A3538" s="17" t="n"/>
      <c r="B3538" s="14" t="n"/>
      <c r="C3538" s="14" t="n"/>
      <c r="D3538" s="14" t="n"/>
      <c r="E3538" s="16" t="n"/>
      <c r="F3538" s="14" t="n"/>
      <c r="G3538" s="14" t="n"/>
      <c r="H3538" s="19" t="n"/>
      <c r="I3538" s="19" t="n"/>
      <c r="J3538" s="34">
        <f>IF(A3538="","",H3538+I3538)</f>
        <v/>
      </c>
      <c r="K3538" s="14" t="n"/>
      <c r="L3538" s="14" t="n"/>
      <c r="M3538" s="14" t="n"/>
      <c r="N3538" s="14" t="n"/>
      <c r="O3538" s="20">
        <f>IF(A3538="","",SUMPRODUCT((A3538&gt;=Setup!$C$19:$C$30)*(A3538&lt;=Setup!$D$19:$D$30)*Setup!$A$19:$A$30))</f>
        <v/>
      </c>
      <c r="P3538" s="34">
        <f>IF(A3538="","",IF(G3538="Standard 15% (Box 1)",ROUND(H3538*Setup!$B$9,2),0))</f>
        <v/>
      </c>
      <c r="Q3538" s="34">
        <f>IF(A3538="","",I3538-P3538)</f>
        <v/>
      </c>
      <c r="R3538" s="23">
        <f>IF(A3538="","",IF(O3538=0,"Outside audit periods; ","")&amp;IF(G3538="","No VAT category; ","")&amp;IF(ABS(Q3538)&gt;Setup!$B$10,"VAT ≠ 15% × net; ","")&amp;IF(AND(F3538="B2B - VAT registered",NOT(AND(LEN(E3538)=15,LEFT(E3538,1)="3",RIGHT(E3538,1)="3",ISNUMBER(--E3538)))),"Invalid/missing customer VAT no; ","")&amp;IF(L3538&lt;&gt;"Yes","Not reported/cleared on FATOORA; ","")&amp;IF(AND(OR(G3538="Zero-rated domestic (Box 3)",G3538="Export (Box 4)"),N3538=""),"Zero-rate/export evidence missing; ","")&amp;IF(AND(C3538="Credit Note",H3538&gt;0),"Credit note should be negative; ","")&amp;IF(AND(C3538="Simplified Tax Invoice",F3538="B2B - VAT registered"),"Simplified invoice issued to VAT-registered B2B; ",""))</f>
        <v/>
      </c>
    </row>
    <row r="3539">
      <c r="A3539" s="17" t="n"/>
      <c r="B3539" s="14" t="n"/>
      <c r="C3539" s="14" t="n"/>
      <c r="D3539" s="14" t="n"/>
      <c r="E3539" s="16" t="n"/>
      <c r="F3539" s="14" t="n"/>
      <c r="G3539" s="14" t="n"/>
      <c r="H3539" s="19" t="n"/>
      <c r="I3539" s="19" t="n"/>
      <c r="J3539" s="34">
        <f>IF(A3539="","",H3539+I3539)</f>
        <v/>
      </c>
      <c r="K3539" s="14" t="n"/>
      <c r="L3539" s="14" t="n"/>
      <c r="M3539" s="14" t="n"/>
      <c r="N3539" s="14" t="n"/>
      <c r="O3539" s="20">
        <f>IF(A3539="","",SUMPRODUCT((A3539&gt;=Setup!$C$19:$C$30)*(A3539&lt;=Setup!$D$19:$D$30)*Setup!$A$19:$A$30))</f>
        <v/>
      </c>
      <c r="P3539" s="34">
        <f>IF(A3539="","",IF(G3539="Standard 15% (Box 1)",ROUND(H3539*Setup!$B$9,2),0))</f>
        <v/>
      </c>
      <c r="Q3539" s="34">
        <f>IF(A3539="","",I3539-P3539)</f>
        <v/>
      </c>
      <c r="R3539" s="23">
        <f>IF(A3539="","",IF(O3539=0,"Outside audit periods; ","")&amp;IF(G3539="","No VAT category; ","")&amp;IF(ABS(Q3539)&gt;Setup!$B$10,"VAT ≠ 15% × net; ","")&amp;IF(AND(F3539="B2B - VAT registered",NOT(AND(LEN(E3539)=15,LEFT(E3539,1)="3",RIGHT(E3539,1)="3",ISNUMBER(--E3539)))),"Invalid/missing customer VAT no; ","")&amp;IF(L3539&lt;&gt;"Yes","Not reported/cleared on FATOORA; ","")&amp;IF(AND(OR(G3539="Zero-rated domestic (Box 3)",G3539="Export (Box 4)"),N3539=""),"Zero-rate/export evidence missing; ","")&amp;IF(AND(C3539="Credit Note",H3539&gt;0),"Credit note should be negative; ","")&amp;IF(AND(C3539="Simplified Tax Invoice",F3539="B2B - VAT registered"),"Simplified invoice issued to VAT-registered B2B; ",""))</f>
        <v/>
      </c>
    </row>
    <row r="3540">
      <c r="A3540" s="17" t="n"/>
      <c r="B3540" s="14" t="n"/>
      <c r="C3540" s="14" t="n"/>
      <c r="D3540" s="14" t="n"/>
      <c r="E3540" s="16" t="n"/>
      <c r="F3540" s="14" t="n"/>
      <c r="G3540" s="14" t="n"/>
      <c r="H3540" s="19" t="n"/>
      <c r="I3540" s="19" t="n"/>
      <c r="J3540" s="34">
        <f>IF(A3540="","",H3540+I3540)</f>
        <v/>
      </c>
      <c r="K3540" s="14" t="n"/>
      <c r="L3540" s="14" t="n"/>
      <c r="M3540" s="14" t="n"/>
      <c r="N3540" s="14" t="n"/>
      <c r="O3540" s="20">
        <f>IF(A3540="","",SUMPRODUCT((A3540&gt;=Setup!$C$19:$C$30)*(A3540&lt;=Setup!$D$19:$D$30)*Setup!$A$19:$A$30))</f>
        <v/>
      </c>
      <c r="P3540" s="34">
        <f>IF(A3540="","",IF(G3540="Standard 15% (Box 1)",ROUND(H3540*Setup!$B$9,2),0))</f>
        <v/>
      </c>
      <c r="Q3540" s="34">
        <f>IF(A3540="","",I3540-P3540)</f>
        <v/>
      </c>
      <c r="R3540" s="23">
        <f>IF(A3540="","",IF(O3540=0,"Outside audit periods; ","")&amp;IF(G3540="","No VAT category; ","")&amp;IF(ABS(Q3540)&gt;Setup!$B$10,"VAT ≠ 15% × net; ","")&amp;IF(AND(F3540="B2B - VAT registered",NOT(AND(LEN(E3540)=15,LEFT(E3540,1)="3",RIGHT(E3540,1)="3",ISNUMBER(--E3540)))),"Invalid/missing customer VAT no; ","")&amp;IF(L3540&lt;&gt;"Yes","Not reported/cleared on FATOORA; ","")&amp;IF(AND(OR(G3540="Zero-rated domestic (Box 3)",G3540="Export (Box 4)"),N3540=""),"Zero-rate/export evidence missing; ","")&amp;IF(AND(C3540="Credit Note",H3540&gt;0),"Credit note should be negative; ","")&amp;IF(AND(C3540="Simplified Tax Invoice",F3540="B2B - VAT registered"),"Simplified invoice issued to VAT-registered B2B; ",""))</f>
        <v/>
      </c>
    </row>
    <row r="3541">
      <c r="A3541" s="17" t="n"/>
      <c r="B3541" s="14" t="n"/>
      <c r="C3541" s="14" t="n"/>
      <c r="D3541" s="14" t="n"/>
      <c r="E3541" s="16" t="n"/>
      <c r="F3541" s="14" t="n"/>
      <c r="G3541" s="14" t="n"/>
      <c r="H3541" s="19" t="n"/>
      <c r="I3541" s="19" t="n"/>
      <c r="J3541" s="34">
        <f>IF(A3541="","",H3541+I3541)</f>
        <v/>
      </c>
      <c r="K3541" s="14" t="n"/>
      <c r="L3541" s="14" t="n"/>
      <c r="M3541" s="14" t="n"/>
      <c r="N3541" s="14" t="n"/>
      <c r="O3541" s="20">
        <f>IF(A3541="","",SUMPRODUCT((A3541&gt;=Setup!$C$19:$C$30)*(A3541&lt;=Setup!$D$19:$D$30)*Setup!$A$19:$A$30))</f>
        <v/>
      </c>
      <c r="P3541" s="34">
        <f>IF(A3541="","",IF(G3541="Standard 15% (Box 1)",ROUND(H3541*Setup!$B$9,2),0))</f>
        <v/>
      </c>
      <c r="Q3541" s="34">
        <f>IF(A3541="","",I3541-P3541)</f>
        <v/>
      </c>
      <c r="R3541" s="23">
        <f>IF(A3541="","",IF(O3541=0,"Outside audit periods; ","")&amp;IF(G3541="","No VAT category; ","")&amp;IF(ABS(Q3541)&gt;Setup!$B$10,"VAT ≠ 15% × net; ","")&amp;IF(AND(F3541="B2B - VAT registered",NOT(AND(LEN(E3541)=15,LEFT(E3541,1)="3",RIGHT(E3541,1)="3",ISNUMBER(--E3541)))),"Invalid/missing customer VAT no; ","")&amp;IF(L3541&lt;&gt;"Yes","Not reported/cleared on FATOORA; ","")&amp;IF(AND(OR(G3541="Zero-rated domestic (Box 3)",G3541="Export (Box 4)"),N3541=""),"Zero-rate/export evidence missing; ","")&amp;IF(AND(C3541="Credit Note",H3541&gt;0),"Credit note should be negative; ","")&amp;IF(AND(C3541="Simplified Tax Invoice",F3541="B2B - VAT registered"),"Simplified invoice issued to VAT-registered B2B; ",""))</f>
        <v/>
      </c>
    </row>
    <row r="3542">
      <c r="A3542" s="17" t="n"/>
      <c r="B3542" s="14" t="n"/>
      <c r="C3542" s="14" t="n"/>
      <c r="D3542" s="14" t="n"/>
      <c r="E3542" s="16" t="n"/>
      <c r="F3542" s="14" t="n"/>
      <c r="G3542" s="14" t="n"/>
      <c r="H3542" s="19" t="n"/>
      <c r="I3542" s="19" t="n"/>
      <c r="J3542" s="34">
        <f>IF(A3542="","",H3542+I3542)</f>
        <v/>
      </c>
      <c r="K3542" s="14" t="n"/>
      <c r="L3542" s="14" t="n"/>
      <c r="M3542" s="14" t="n"/>
      <c r="N3542" s="14" t="n"/>
      <c r="O3542" s="20">
        <f>IF(A3542="","",SUMPRODUCT((A3542&gt;=Setup!$C$19:$C$30)*(A3542&lt;=Setup!$D$19:$D$30)*Setup!$A$19:$A$30))</f>
        <v/>
      </c>
      <c r="P3542" s="34">
        <f>IF(A3542="","",IF(G3542="Standard 15% (Box 1)",ROUND(H3542*Setup!$B$9,2),0))</f>
        <v/>
      </c>
      <c r="Q3542" s="34">
        <f>IF(A3542="","",I3542-P3542)</f>
        <v/>
      </c>
      <c r="R3542" s="23">
        <f>IF(A3542="","",IF(O3542=0,"Outside audit periods; ","")&amp;IF(G3542="","No VAT category; ","")&amp;IF(ABS(Q3542)&gt;Setup!$B$10,"VAT ≠ 15% × net; ","")&amp;IF(AND(F3542="B2B - VAT registered",NOT(AND(LEN(E3542)=15,LEFT(E3542,1)="3",RIGHT(E3542,1)="3",ISNUMBER(--E3542)))),"Invalid/missing customer VAT no; ","")&amp;IF(L3542&lt;&gt;"Yes","Not reported/cleared on FATOORA; ","")&amp;IF(AND(OR(G3542="Zero-rated domestic (Box 3)",G3542="Export (Box 4)"),N3542=""),"Zero-rate/export evidence missing; ","")&amp;IF(AND(C3542="Credit Note",H3542&gt;0),"Credit note should be negative; ","")&amp;IF(AND(C3542="Simplified Tax Invoice",F3542="B2B - VAT registered"),"Simplified invoice issued to VAT-registered B2B; ",""))</f>
        <v/>
      </c>
    </row>
    <row r="3543">
      <c r="A3543" s="17" t="n"/>
      <c r="B3543" s="14" t="n"/>
      <c r="C3543" s="14" t="n"/>
      <c r="D3543" s="14" t="n"/>
      <c r="E3543" s="16" t="n"/>
      <c r="F3543" s="14" t="n"/>
      <c r="G3543" s="14" t="n"/>
      <c r="H3543" s="19" t="n"/>
      <c r="I3543" s="19" t="n"/>
      <c r="J3543" s="34">
        <f>IF(A3543="","",H3543+I3543)</f>
        <v/>
      </c>
      <c r="K3543" s="14" t="n"/>
      <c r="L3543" s="14" t="n"/>
      <c r="M3543" s="14" t="n"/>
      <c r="N3543" s="14" t="n"/>
      <c r="O3543" s="20">
        <f>IF(A3543="","",SUMPRODUCT((A3543&gt;=Setup!$C$19:$C$30)*(A3543&lt;=Setup!$D$19:$D$30)*Setup!$A$19:$A$30))</f>
        <v/>
      </c>
      <c r="P3543" s="34">
        <f>IF(A3543="","",IF(G3543="Standard 15% (Box 1)",ROUND(H3543*Setup!$B$9,2),0))</f>
        <v/>
      </c>
      <c r="Q3543" s="34">
        <f>IF(A3543="","",I3543-P3543)</f>
        <v/>
      </c>
      <c r="R3543" s="23">
        <f>IF(A3543="","",IF(O3543=0,"Outside audit periods; ","")&amp;IF(G3543="","No VAT category; ","")&amp;IF(ABS(Q3543)&gt;Setup!$B$10,"VAT ≠ 15% × net; ","")&amp;IF(AND(F3543="B2B - VAT registered",NOT(AND(LEN(E3543)=15,LEFT(E3543,1)="3",RIGHT(E3543,1)="3",ISNUMBER(--E3543)))),"Invalid/missing customer VAT no; ","")&amp;IF(L3543&lt;&gt;"Yes","Not reported/cleared on FATOORA; ","")&amp;IF(AND(OR(G3543="Zero-rated domestic (Box 3)",G3543="Export (Box 4)"),N3543=""),"Zero-rate/export evidence missing; ","")&amp;IF(AND(C3543="Credit Note",H3543&gt;0),"Credit note should be negative; ","")&amp;IF(AND(C3543="Simplified Tax Invoice",F3543="B2B - VAT registered"),"Simplified invoice issued to VAT-registered B2B; ",""))</f>
        <v/>
      </c>
    </row>
    <row r="3544">
      <c r="A3544" s="17" t="n"/>
      <c r="B3544" s="14" t="n"/>
      <c r="C3544" s="14" t="n"/>
      <c r="D3544" s="14" t="n"/>
      <c r="E3544" s="16" t="n"/>
      <c r="F3544" s="14" t="n"/>
      <c r="G3544" s="14" t="n"/>
      <c r="H3544" s="19" t="n"/>
      <c r="I3544" s="19" t="n"/>
      <c r="J3544" s="34">
        <f>IF(A3544="","",H3544+I3544)</f>
        <v/>
      </c>
      <c r="K3544" s="14" t="n"/>
      <c r="L3544" s="14" t="n"/>
      <c r="M3544" s="14" t="n"/>
      <c r="N3544" s="14" t="n"/>
      <c r="O3544" s="20">
        <f>IF(A3544="","",SUMPRODUCT((A3544&gt;=Setup!$C$19:$C$30)*(A3544&lt;=Setup!$D$19:$D$30)*Setup!$A$19:$A$30))</f>
        <v/>
      </c>
      <c r="P3544" s="34">
        <f>IF(A3544="","",IF(G3544="Standard 15% (Box 1)",ROUND(H3544*Setup!$B$9,2),0))</f>
        <v/>
      </c>
      <c r="Q3544" s="34">
        <f>IF(A3544="","",I3544-P3544)</f>
        <v/>
      </c>
      <c r="R3544" s="23">
        <f>IF(A3544="","",IF(O3544=0,"Outside audit periods; ","")&amp;IF(G3544="","No VAT category; ","")&amp;IF(ABS(Q3544)&gt;Setup!$B$10,"VAT ≠ 15% × net; ","")&amp;IF(AND(F3544="B2B - VAT registered",NOT(AND(LEN(E3544)=15,LEFT(E3544,1)="3",RIGHT(E3544,1)="3",ISNUMBER(--E3544)))),"Invalid/missing customer VAT no; ","")&amp;IF(L3544&lt;&gt;"Yes","Not reported/cleared on FATOORA; ","")&amp;IF(AND(OR(G3544="Zero-rated domestic (Box 3)",G3544="Export (Box 4)"),N3544=""),"Zero-rate/export evidence missing; ","")&amp;IF(AND(C3544="Credit Note",H3544&gt;0),"Credit note should be negative; ","")&amp;IF(AND(C3544="Simplified Tax Invoice",F3544="B2B - VAT registered"),"Simplified invoice issued to VAT-registered B2B; ",""))</f>
        <v/>
      </c>
    </row>
    <row r="3545">
      <c r="A3545" s="17" t="n"/>
      <c r="B3545" s="14" t="n"/>
      <c r="C3545" s="14" t="n"/>
      <c r="D3545" s="14" t="n"/>
      <c r="E3545" s="16" t="n"/>
      <c r="F3545" s="14" t="n"/>
      <c r="G3545" s="14" t="n"/>
      <c r="H3545" s="19" t="n"/>
      <c r="I3545" s="19" t="n"/>
      <c r="J3545" s="34">
        <f>IF(A3545="","",H3545+I3545)</f>
        <v/>
      </c>
      <c r="K3545" s="14" t="n"/>
      <c r="L3545" s="14" t="n"/>
      <c r="M3545" s="14" t="n"/>
      <c r="N3545" s="14" t="n"/>
      <c r="O3545" s="20">
        <f>IF(A3545="","",SUMPRODUCT((A3545&gt;=Setup!$C$19:$C$30)*(A3545&lt;=Setup!$D$19:$D$30)*Setup!$A$19:$A$30))</f>
        <v/>
      </c>
      <c r="P3545" s="34">
        <f>IF(A3545="","",IF(G3545="Standard 15% (Box 1)",ROUND(H3545*Setup!$B$9,2),0))</f>
        <v/>
      </c>
      <c r="Q3545" s="34">
        <f>IF(A3545="","",I3545-P3545)</f>
        <v/>
      </c>
      <c r="R3545" s="23">
        <f>IF(A3545="","",IF(O3545=0,"Outside audit periods; ","")&amp;IF(G3545="","No VAT category; ","")&amp;IF(ABS(Q3545)&gt;Setup!$B$10,"VAT ≠ 15% × net; ","")&amp;IF(AND(F3545="B2B - VAT registered",NOT(AND(LEN(E3545)=15,LEFT(E3545,1)="3",RIGHT(E3545,1)="3",ISNUMBER(--E3545)))),"Invalid/missing customer VAT no; ","")&amp;IF(L3545&lt;&gt;"Yes","Not reported/cleared on FATOORA; ","")&amp;IF(AND(OR(G3545="Zero-rated domestic (Box 3)",G3545="Export (Box 4)"),N3545=""),"Zero-rate/export evidence missing; ","")&amp;IF(AND(C3545="Credit Note",H3545&gt;0),"Credit note should be negative; ","")&amp;IF(AND(C3545="Simplified Tax Invoice",F3545="B2B - VAT registered"),"Simplified invoice issued to VAT-registered B2B; ",""))</f>
        <v/>
      </c>
    </row>
    <row r="3546">
      <c r="A3546" s="17" t="n"/>
      <c r="B3546" s="14" t="n"/>
      <c r="C3546" s="14" t="n"/>
      <c r="D3546" s="14" t="n"/>
      <c r="E3546" s="16" t="n"/>
      <c r="F3546" s="14" t="n"/>
      <c r="G3546" s="14" t="n"/>
      <c r="H3546" s="19" t="n"/>
      <c r="I3546" s="19" t="n"/>
      <c r="J3546" s="34">
        <f>IF(A3546="","",H3546+I3546)</f>
        <v/>
      </c>
      <c r="K3546" s="14" t="n"/>
      <c r="L3546" s="14" t="n"/>
      <c r="M3546" s="14" t="n"/>
      <c r="N3546" s="14" t="n"/>
      <c r="O3546" s="20">
        <f>IF(A3546="","",SUMPRODUCT((A3546&gt;=Setup!$C$19:$C$30)*(A3546&lt;=Setup!$D$19:$D$30)*Setup!$A$19:$A$30))</f>
        <v/>
      </c>
      <c r="P3546" s="34">
        <f>IF(A3546="","",IF(G3546="Standard 15% (Box 1)",ROUND(H3546*Setup!$B$9,2),0))</f>
        <v/>
      </c>
      <c r="Q3546" s="34">
        <f>IF(A3546="","",I3546-P3546)</f>
        <v/>
      </c>
      <c r="R3546" s="23">
        <f>IF(A3546="","",IF(O3546=0,"Outside audit periods; ","")&amp;IF(G3546="","No VAT category; ","")&amp;IF(ABS(Q3546)&gt;Setup!$B$10,"VAT ≠ 15% × net; ","")&amp;IF(AND(F3546="B2B - VAT registered",NOT(AND(LEN(E3546)=15,LEFT(E3546,1)="3",RIGHT(E3546,1)="3",ISNUMBER(--E3546)))),"Invalid/missing customer VAT no; ","")&amp;IF(L3546&lt;&gt;"Yes","Not reported/cleared on FATOORA; ","")&amp;IF(AND(OR(G3546="Zero-rated domestic (Box 3)",G3546="Export (Box 4)"),N3546=""),"Zero-rate/export evidence missing; ","")&amp;IF(AND(C3546="Credit Note",H3546&gt;0),"Credit note should be negative; ","")&amp;IF(AND(C3546="Simplified Tax Invoice",F3546="B2B - VAT registered"),"Simplified invoice issued to VAT-registered B2B; ",""))</f>
        <v/>
      </c>
    </row>
    <row r="3547">
      <c r="A3547" s="17" t="n"/>
      <c r="B3547" s="14" t="n"/>
      <c r="C3547" s="14" t="n"/>
      <c r="D3547" s="14" t="n"/>
      <c r="E3547" s="16" t="n"/>
      <c r="F3547" s="14" t="n"/>
      <c r="G3547" s="14" t="n"/>
      <c r="H3547" s="19" t="n"/>
      <c r="I3547" s="19" t="n"/>
      <c r="J3547" s="34">
        <f>IF(A3547="","",H3547+I3547)</f>
        <v/>
      </c>
      <c r="K3547" s="14" t="n"/>
      <c r="L3547" s="14" t="n"/>
      <c r="M3547" s="14" t="n"/>
      <c r="N3547" s="14" t="n"/>
      <c r="O3547" s="20">
        <f>IF(A3547="","",SUMPRODUCT((A3547&gt;=Setup!$C$19:$C$30)*(A3547&lt;=Setup!$D$19:$D$30)*Setup!$A$19:$A$30))</f>
        <v/>
      </c>
      <c r="P3547" s="34">
        <f>IF(A3547="","",IF(G3547="Standard 15% (Box 1)",ROUND(H3547*Setup!$B$9,2),0))</f>
        <v/>
      </c>
      <c r="Q3547" s="34">
        <f>IF(A3547="","",I3547-P3547)</f>
        <v/>
      </c>
      <c r="R3547" s="23">
        <f>IF(A3547="","",IF(O3547=0,"Outside audit periods; ","")&amp;IF(G3547="","No VAT category; ","")&amp;IF(ABS(Q3547)&gt;Setup!$B$10,"VAT ≠ 15% × net; ","")&amp;IF(AND(F3547="B2B - VAT registered",NOT(AND(LEN(E3547)=15,LEFT(E3547,1)="3",RIGHT(E3547,1)="3",ISNUMBER(--E3547)))),"Invalid/missing customer VAT no; ","")&amp;IF(L3547&lt;&gt;"Yes","Not reported/cleared on FATOORA; ","")&amp;IF(AND(OR(G3547="Zero-rated domestic (Box 3)",G3547="Export (Box 4)"),N3547=""),"Zero-rate/export evidence missing; ","")&amp;IF(AND(C3547="Credit Note",H3547&gt;0),"Credit note should be negative; ","")&amp;IF(AND(C3547="Simplified Tax Invoice",F3547="B2B - VAT registered"),"Simplified invoice issued to VAT-registered B2B; ",""))</f>
        <v/>
      </c>
    </row>
    <row r="3548">
      <c r="A3548" s="17" t="n"/>
      <c r="B3548" s="14" t="n"/>
      <c r="C3548" s="14" t="n"/>
      <c r="D3548" s="14" t="n"/>
      <c r="E3548" s="16" t="n"/>
      <c r="F3548" s="14" t="n"/>
      <c r="G3548" s="14" t="n"/>
      <c r="H3548" s="19" t="n"/>
      <c r="I3548" s="19" t="n"/>
      <c r="J3548" s="34">
        <f>IF(A3548="","",H3548+I3548)</f>
        <v/>
      </c>
      <c r="K3548" s="14" t="n"/>
      <c r="L3548" s="14" t="n"/>
      <c r="M3548" s="14" t="n"/>
      <c r="N3548" s="14" t="n"/>
      <c r="O3548" s="20">
        <f>IF(A3548="","",SUMPRODUCT((A3548&gt;=Setup!$C$19:$C$30)*(A3548&lt;=Setup!$D$19:$D$30)*Setup!$A$19:$A$30))</f>
        <v/>
      </c>
      <c r="P3548" s="34">
        <f>IF(A3548="","",IF(G3548="Standard 15% (Box 1)",ROUND(H3548*Setup!$B$9,2),0))</f>
        <v/>
      </c>
      <c r="Q3548" s="34">
        <f>IF(A3548="","",I3548-P3548)</f>
        <v/>
      </c>
      <c r="R3548" s="23">
        <f>IF(A3548="","",IF(O3548=0,"Outside audit periods; ","")&amp;IF(G3548="","No VAT category; ","")&amp;IF(ABS(Q3548)&gt;Setup!$B$10,"VAT ≠ 15% × net; ","")&amp;IF(AND(F3548="B2B - VAT registered",NOT(AND(LEN(E3548)=15,LEFT(E3548,1)="3",RIGHT(E3548,1)="3",ISNUMBER(--E3548)))),"Invalid/missing customer VAT no; ","")&amp;IF(L3548&lt;&gt;"Yes","Not reported/cleared on FATOORA; ","")&amp;IF(AND(OR(G3548="Zero-rated domestic (Box 3)",G3548="Export (Box 4)"),N3548=""),"Zero-rate/export evidence missing; ","")&amp;IF(AND(C3548="Credit Note",H3548&gt;0),"Credit note should be negative; ","")&amp;IF(AND(C3548="Simplified Tax Invoice",F3548="B2B - VAT registered"),"Simplified invoice issued to VAT-registered B2B; ",""))</f>
        <v/>
      </c>
    </row>
    <row r="3549">
      <c r="A3549" s="17" t="n"/>
      <c r="B3549" s="14" t="n"/>
      <c r="C3549" s="14" t="n"/>
      <c r="D3549" s="14" t="n"/>
      <c r="E3549" s="16" t="n"/>
      <c r="F3549" s="14" t="n"/>
      <c r="G3549" s="14" t="n"/>
      <c r="H3549" s="19" t="n"/>
      <c r="I3549" s="19" t="n"/>
      <c r="J3549" s="34">
        <f>IF(A3549="","",H3549+I3549)</f>
        <v/>
      </c>
      <c r="K3549" s="14" t="n"/>
      <c r="L3549" s="14" t="n"/>
      <c r="M3549" s="14" t="n"/>
      <c r="N3549" s="14" t="n"/>
      <c r="O3549" s="20">
        <f>IF(A3549="","",SUMPRODUCT((A3549&gt;=Setup!$C$19:$C$30)*(A3549&lt;=Setup!$D$19:$D$30)*Setup!$A$19:$A$30))</f>
        <v/>
      </c>
      <c r="P3549" s="34">
        <f>IF(A3549="","",IF(G3549="Standard 15% (Box 1)",ROUND(H3549*Setup!$B$9,2),0))</f>
        <v/>
      </c>
      <c r="Q3549" s="34">
        <f>IF(A3549="","",I3549-P3549)</f>
        <v/>
      </c>
      <c r="R3549" s="23">
        <f>IF(A3549="","",IF(O3549=0,"Outside audit periods; ","")&amp;IF(G3549="","No VAT category; ","")&amp;IF(ABS(Q3549)&gt;Setup!$B$10,"VAT ≠ 15% × net; ","")&amp;IF(AND(F3549="B2B - VAT registered",NOT(AND(LEN(E3549)=15,LEFT(E3549,1)="3",RIGHT(E3549,1)="3",ISNUMBER(--E3549)))),"Invalid/missing customer VAT no; ","")&amp;IF(L3549&lt;&gt;"Yes","Not reported/cleared on FATOORA; ","")&amp;IF(AND(OR(G3549="Zero-rated domestic (Box 3)",G3549="Export (Box 4)"),N3549=""),"Zero-rate/export evidence missing; ","")&amp;IF(AND(C3549="Credit Note",H3549&gt;0),"Credit note should be negative; ","")&amp;IF(AND(C3549="Simplified Tax Invoice",F3549="B2B - VAT registered"),"Simplified invoice issued to VAT-registered B2B; ",""))</f>
        <v/>
      </c>
    </row>
    <row r="3550">
      <c r="A3550" s="17" t="n"/>
      <c r="B3550" s="14" t="n"/>
      <c r="C3550" s="14" t="n"/>
      <c r="D3550" s="14" t="n"/>
      <c r="E3550" s="16" t="n"/>
      <c r="F3550" s="14" t="n"/>
      <c r="G3550" s="14" t="n"/>
      <c r="H3550" s="19" t="n"/>
      <c r="I3550" s="19" t="n"/>
      <c r="J3550" s="34">
        <f>IF(A3550="","",H3550+I3550)</f>
        <v/>
      </c>
      <c r="K3550" s="14" t="n"/>
      <c r="L3550" s="14" t="n"/>
      <c r="M3550" s="14" t="n"/>
      <c r="N3550" s="14" t="n"/>
      <c r="O3550" s="20">
        <f>IF(A3550="","",SUMPRODUCT((A3550&gt;=Setup!$C$19:$C$30)*(A3550&lt;=Setup!$D$19:$D$30)*Setup!$A$19:$A$30))</f>
        <v/>
      </c>
      <c r="P3550" s="34">
        <f>IF(A3550="","",IF(G3550="Standard 15% (Box 1)",ROUND(H3550*Setup!$B$9,2),0))</f>
        <v/>
      </c>
      <c r="Q3550" s="34">
        <f>IF(A3550="","",I3550-P3550)</f>
        <v/>
      </c>
      <c r="R3550" s="23">
        <f>IF(A3550="","",IF(O3550=0,"Outside audit periods; ","")&amp;IF(G3550="","No VAT category; ","")&amp;IF(ABS(Q3550)&gt;Setup!$B$10,"VAT ≠ 15% × net; ","")&amp;IF(AND(F3550="B2B - VAT registered",NOT(AND(LEN(E3550)=15,LEFT(E3550,1)="3",RIGHT(E3550,1)="3",ISNUMBER(--E3550)))),"Invalid/missing customer VAT no; ","")&amp;IF(L3550&lt;&gt;"Yes","Not reported/cleared on FATOORA; ","")&amp;IF(AND(OR(G3550="Zero-rated domestic (Box 3)",G3550="Export (Box 4)"),N3550=""),"Zero-rate/export evidence missing; ","")&amp;IF(AND(C3550="Credit Note",H3550&gt;0),"Credit note should be negative; ","")&amp;IF(AND(C3550="Simplified Tax Invoice",F3550="B2B - VAT registered"),"Simplified invoice issued to VAT-registered B2B; ",""))</f>
        <v/>
      </c>
    </row>
    <row r="3551">
      <c r="A3551" s="17" t="n"/>
      <c r="B3551" s="14" t="n"/>
      <c r="C3551" s="14" t="n"/>
      <c r="D3551" s="14" t="n"/>
      <c r="E3551" s="16" t="n"/>
      <c r="F3551" s="14" t="n"/>
      <c r="G3551" s="14" t="n"/>
      <c r="H3551" s="19" t="n"/>
      <c r="I3551" s="19" t="n"/>
      <c r="J3551" s="34">
        <f>IF(A3551="","",H3551+I3551)</f>
        <v/>
      </c>
      <c r="K3551" s="14" t="n"/>
      <c r="L3551" s="14" t="n"/>
      <c r="M3551" s="14" t="n"/>
      <c r="N3551" s="14" t="n"/>
      <c r="O3551" s="20">
        <f>IF(A3551="","",SUMPRODUCT((A3551&gt;=Setup!$C$19:$C$30)*(A3551&lt;=Setup!$D$19:$D$30)*Setup!$A$19:$A$30))</f>
        <v/>
      </c>
      <c r="P3551" s="34">
        <f>IF(A3551="","",IF(G3551="Standard 15% (Box 1)",ROUND(H3551*Setup!$B$9,2),0))</f>
        <v/>
      </c>
      <c r="Q3551" s="34">
        <f>IF(A3551="","",I3551-P3551)</f>
        <v/>
      </c>
      <c r="R3551" s="23">
        <f>IF(A3551="","",IF(O3551=0,"Outside audit periods; ","")&amp;IF(G3551="","No VAT category; ","")&amp;IF(ABS(Q3551)&gt;Setup!$B$10,"VAT ≠ 15% × net; ","")&amp;IF(AND(F3551="B2B - VAT registered",NOT(AND(LEN(E3551)=15,LEFT(E3551,1)="3",RIGHT(E3551,1)="3",ISNUMBER(--E3551)))),"Invalid/missing customer VAT no; ","")&amp;IF(L3551&lt;&gt;"Yes","Not reported/cleared on FATOORA; ","")&amp;IF(AND(OR(G3551="Zero-rated domestic (Box 3)",G3551="Export (Box 4)"),N3551=""),"Zero-rate/export evidence missing; ","")&amp;IF(AND(C3551="Credit Note",H3551&gt;0),"Credit note should be negative; ","")&amp;IF(AND(C3551="Simplified Tax Invoice",F3551="B2B - VAT registered"),"Simplified invoice issued to VAT-registered B2B; ",""))</f>
        <v/>
      </c>
    </row>
    <row r="3552">
      <c r="A3552" s="17" t="n"/>
      <c r="B3552" s="14" t="n"/>
      <c r="C3552" s="14" t="n"/>
      <c r="D3552" s="14" t="n"/>
      <c r="E3552" s="16" t="n"/>
      <c r="F3552" s="14" t="n"/>
      <c r="G3552" s="14" t="n"/>
      <c r="H3552" s="19" t="n"/>
      <c r="I3552" s="19" t="n"/>
      <c r="J3552" s="34">
        <f>IF(A3552="","",H3552+I3552)</f>
        <v/>
      </c>
      <c r="K3552" s="14" t="n"/>
      <c r="L3552" s="14" t="n"/>
      <c r="M3552" s="14" t="n"/>
      <c r="N3552" s="14" t="n"/>
      <c r="O3552" s="20">
        <f>IF(A3552="","",SUMPRODUCT((A3552&gt;=Setup!$C$19:$C$30)*(A3552&lt;=Setup!$D$19:$D$30)*Setup!$A$19:$A$30))</f>
        <v/>
      </c>
      <c r="P3552" s="34">
        <f>IF(A3552="","",IF(G3552="Standard 15% (Box 1)",ROUND(H3552*Setup!$B$9,2),0))</f>
        <v/>
      </c>
      <c r="Q3552" s="34">
        <f>IF(A3552="","",I3552-P3552)</f>
        <v/>
      </c>
      <c r="R3552" s="23">
        <f>IF(A3552="","",IF(O3552=0,"Outside audit periods; ","")&amp;IF(G3552="","No VAT category; ","")&amp;IF(ABS(Q3552)&gt;Setup!$B$10,"VAT ≠ 15% × net; ","")&amp;IF(AND(F3552="B2B - VAT registered",NOT(AND(LEN(E3552)=15,LEFT(E3552,1)="3",RIGHT(E3552,1)="3",ISNUMBER(--E3552)))),"Invalid/missing customer VAT no; ","")&amp;IF(L3552&lt;&gt;"Yes","Not reported/cleared on FATOORA; ","")&amp;IF(AND(OR(G3552="Zero-rated domestic (Box 3)",G3552="Export (Box 4)"),N3552=""),"Zero-rate/export evidence missing; ","")&amp;IF(AND(C3552="Credit Note",H3552&gt;0),"Credit note should be negative; ","")&amp;IF(AND(C3552="Simplified Tax Invoice",F3552="B2B - VAT registered"),"Simplified invoice issued to VAT-registered B2B; ",""))</f>
        <v/>
      </c>
    </row>
    <row r="3553">
      <c r="A3553" s="17" t="n"/>
      <c r="B3553" s="14" t="n"/>
      <c r="C3553" s="14" t="n"/>
      <c r="D3553" s="14" t="n"/>
      <c r="E3553" s="16" t="n"/>
      <c r="F3553" s="14" t="n"/>
      <c r="G3553" s="14" t="n"/>
      <c r="H3553" s="19" t="n"/>
      <c r="I3553" s="19" t="n"/>
      <c r="J3553" s="34">
        <f>IF(A3553="","",H3553+I3553)</f>
        <v/>
      </c>
      <c r="K3553" s="14" t="n"/>
      <c r="L3553" s="14" t="n"/>
      <c r="M3553" s="14" t="n"/>
      <c r="N3553" s="14" t="n"/>
      <c r="O3553" s="20">
        <f>IF(A3553="","",SUMPRODUCT((A3553&gt;=Setup!$C$19:$C$30)*(A3553&lt;=Setup!$D$19:$D$30)*Setup!$A$19:$A$30))</f>
        <v/>
      </c>
      <c r="P3553" s="34">
        <f>IF(A3553="","",IF(G3553="Standard 15% (Box 1)",ROUND(H3553*Setup!$B$9,2),0))</f>
        <v/>
      </c>
      <c r="Q3553" s="34">
        <f>IF(A3553="","",I3553-P3553)</f>
        <v/>
      </c>
      <c r="R3553" s="23">
        <f>IF(A3553="","",IF(O3553=0,"Outside audit periods; ","")&amp;IF(G3553="","No VAT category; ","")&amp;IF(ABS(Q3553)&gt;Setup!$B$10,"VAT ≠ 15% × net; ","")&amp;IF(AND(F3553="B2B - VAT registered",NOT(AND(LEN(E3553)=15,LEFT(E3553,1)="3",RIGHT(E3553,1)="3",ISNUMBER(--E3553)))),"Invalid/missing customer VAT no; ","")&amp;IF(L3553&lt;&gt;"Yes","Not reported/cleared on FATOORA; ","")&amp;IF(AND(OR(G3553="Zero-rated domestic (Box 3)",G3553="Export (Box 4)"),N3553=""),"Zero-rate/export evidence missing; ","")&amp;IF(AND(C3553="Credit Note",H3553&gt;0),"Credit note should be negative; ","")&amp;IF(AND(C3553="Simplified Tax Invoice",F3553="B2B - VAT registered"),"Simplified invoice issued to VAT-registered B2B; ",""))</f>
        <v/>
      </c>
    </row>
    <row r="3554">
      <c r="A3554" s="17" t="n"/>
      <c r="B3554" s="14" t="n"/>
      <c r="C3554" s="14" t="n"/>
      <c r="D3554" s="14" t="n"/>
      <c r="E3554" s="16" t="n"/>
      <c r="F3554" s="14" t="n"/>
      <c r="G3554" s="14" t="n"/>
      <c r="H3554" s="19" t="n"/>
      <c r="I3554" s="19" t="n"/>
      <c r="J3554" s="34">
        <f>IF(A3554="","",H3554+I3554)</f>
        <v/>
      </c>
      <c r="K3554" s="14" t="n"/>
      <c r="L3554" s="14" t="n"/>
      <c r="M3554" s="14" t="n"/>
      <c r="N3554" s="14" t="n"/>
      <c r="O3554" s="20">
        <f>IF(A3554="","",SUMPRODUCT((A3554&gt;=Setup!$C$19:$C$30)*(A3554&lt;=Setup!$D$19:$D$30)*Setup!$A$19:$A$30))</f>
        <v/>
      </c>
      <c r="P3554" s="34">
        <f>IF(A3554="","",IF(G3554="Standard 15% (Box 1)",ROUND(H3554*Setup!$B$9,2),0))</f>
        <v/>
      </c>
      <c r="Q3554" s="34">
        <f>IF(A3554="","",I3554-P3554)</f>
        <v/>
      </c>
      <c r="R3554" s="23">
        <f>IF(A3554="","",IF(O3554=0,"Outside audit periods; ","")&amp;IF(G3554="","No VAT category; ","")&amp;IF(ABS(Q3554)&gt;Setup!$B$10,"VAT ≠ 15% × net; ","")&amp;IF(AND(F3554="B2B - VAT registered",NOT(AND(LEN(E3554)=15,LEFT(E3554,1)="3",RIGHT(E3554,1)="3",ISNUMBER(--E3554)))),"Invalid/missing customer VAT no; ","")&amp;IF(L3554&lt;&gt;"Yes","Not reported/cleared on FATOORA; ","")&amp;IF(AND(OR(G3554="Zero-rated domestic (Box 3)",G3554="Export (Box 4)"),N3554=""),"Zero-rate/export evidence missing; ","")&amp;IF(AND(C3554="Credit Note",H3554&gt;0),"Credit note should be negative; ","")&amp;IF(AND(C3554="Simplified Tax Invoice",F3554="B2B - VAT registered"),"Simplified invoice issued to VAT-registered B2B; ",""))</f>
        <v/>
      </c>
    </row>
    <row r="3555">
      <c r="A3555" s="17" t="n"/>
      <c r="B3555" s="14" t="n"/>
      <c r="C3555" s="14" t="n"/>
      <c r="D3555" s="14" t="n"/>
      <c r="E3555" s="16" t="n"/>
      <c r="F3555" s="14" t="n"/>
      <c r="G3555" s="14" t="n"/>
      <c r="H3555" s="19" t="n"/>
      <c r="I3555" s="19" t="n"/>
      <c r="J3555" s="34">
        <f>IF(A3555="","",H3555+I3555)</f>
        <v/>
      </c>
      <c r="K3555" s="14" t="n"/>
      <c r="L3555" s="14" t="n"/>
      <c r="M3555" s="14" t="n"/>
      <c r="N3555" s="14" t="n"/>
      <c r="O3555" s="20">
        <f>IF(A3555="","",SUMPRODUCT((A3555&gt;=Setup!$C$19:$C$30)*(A3555&lt;=Setup!$D$19:$D$30)*Setup!$A$19:$A$30))</f>
        <v/>
      </c>
      <c r="P3555" s="34">
        <f>IF(A3555="","",IF(G3555="Standard 15% (Box 1)",ROUND(H3555*Setup!$B$9,2),0))</f>
        <v/>
      </c>
      <c r="Q3555" s="34">
        <f>IF(A3555="","",I3555-P3555)</f>
        <v/>
      </c>
      <c r="R3555" s="23">
        <f>IF(A3555="","",IF(O3555=0,"Outside audit periods; ","")&amp;IF(G3555="","No VAT category; ","")&amp;IF(ABS(Q3555)&gt;Setup!$B$10,"VAT ≠ 15% × net; ","")&amp;IF(AND(F3555="B2B - VAT registered",NOT(AND(LEN(E3555)=15,LEFT(E3555,1)="3",RIGHT(E3555,1)="3",ISNUMBER(--E3555)))),"Invalid/missing customer VAT no; ","")&amp;IF(L3555&lt;&gt;"Yes","Not reported/cleared on FATOORA; ","")&amp;IF(AND(OR(G3555="Zero-rated domestic (Box 3)",G3555="Export (Box 4)"),N3555=""),"Zero-rate/export evidence missing; ","")&amp;IF(AND(C3555="Credit Note",H3555&gt;0),"Credit note should be negative; ","")&amp;IF(AND(C3555="Simplified Tax Invoice",F3555="B2B - VAT registered"),"Simplified invoice issued to VAT-registered B2B; ",""))</f>
        <v/>
      </c>
    </row>
    <row r="3556">
      <c r="A3556" s="17" t="n"/>
      <c r="B3556" s="14" t="n"/>
      <c r="C3556" s="14" t="n"/>
      <c r="D3556" s="14" t="n"/>
      <c r="E3556" s="16" t="n"/>
      <c r="F3556" s="14" t="n"/>
      <c r="G3556" s="14" t="n"/>
      <c r="H3556" s="19" t="n"/>
      <c r="I3556" s="19" t="n"/>
      <c r="J3556" s="34">
        <f>IF(A3556="","",H3556+I3556)</f>
        <v/>
      </c>
      <c r="K3556" s="14" t="n"/>
      <c r="L3556" s="14" t="n"/>
      <c r="M3556" s="14" t="n"/>
      <c r="N3556" s="14" t="n"/>
      <c r="O3556" s="20">
        <f>IF(A3556="","",SUMPRODUCT((A3556&gt;=Setup!$C$19:$C$30)*(A3556&lt;=Setup!$D$19:$D$30)*Setup!$A$19:$A$30))</f>
        <v/>
      </c>
      <c r="P3556" s="34">
        <f>IF(A3556="","",IF(G3556="Standard 15% (Box 1)",ROUND(H3556*Setup!$B$9,2),0))</f>
        <v/>
      </c>
      <c r="Q3556" s="34">
        <f>IF(A3556="","",I3556-P3556)</f>
        <v/>
      </c>
      <c r="R3556" s="23">
        <f>IF(A3556="","",IF(O3556=0,"Outside audit periods; ","")&amp;IF(G3556="","No VAT category; ","")&amp;IF(ABS(Q3556)&gt;Setup!$B$10,"VAT ≠ 15% × net; ","")&amp;IF(AND(F3556="B2B - VAT registered",NOT(AND(LEN(E3556)=15,LEFT(E3556,1)="3",RIGHT(E3556,1)="3",ISNUMBER(--E3556)))),"Invalid/missing customer VAT no; ","")&amp;IF(L3556&lt;&gt;"Yes","Not reported/cleared on FATOORA; ","")&amp;IF(AND(OR(G3556="Zero-rated domestic (Box 3)",G3556="Export (Box 4)"),N3556=""),"Zero-rate/export evidence missing; ","")&amp;IF(AND(C3556="Credit Note",H3556&gt;0),"Credit note should be negative; ","")&amp;IF(AND(C3556="Simplified Tax Invoice",F3556="B2B - VAT registered"),"Simplified invoice issued to VAT-registered B2B; ",""))</f>
        <v/>
      </c>
    </row>
    <row r="3557">
      <c r="A3557" s="17" t="n"/>
      <c r="B3557" s="14" t="n"/>
      <c r="C3557" s="14" t="n"/>
      <c r="D3557" s="14" t="n"/>
      <c r="E3557" s="16" t="n"/>
      <c r="F3557" s="14" t="n"/>
      <c r="G3557" s="14" t="n"/>
      <c r="H3557" s="19" t="n"/>
      <c r="I3557" s="19" t="n"/>
      <c r="J3557" s="34">
        <f>IF(A3557="","",H3557+I3557)</f>
        <v/>
      </c>
      <c r="K3557" s="14" t="n"/>
      <c r="L3557" s="14" t="n"/>
      <c r="M3557" s="14" t="n"/>
      <c r="N3557" s="14" t="n"/>
      <c r="O3557" s="20">
        <f>IF(A3557="","",SUMPRODUCT((A3557&gt;=Setup!$C$19:$C$30)*(A3557&lt;=Setup!$D$19:$D$30)*Setup!$A$19:$A$30))</f>
        <v/>
      </c>
      <c r="P3557" s="34">
        <f>IF(A3557="","",IF(G3557="Standard 15% (Box 1)",ROUND(H3557*Setup!$B$9,2),0))</f>
        <v/>
      </c>
      <c r="Q3557" s="34">
        <f>IF(A3557="","",I3557-P3557)</f>
        <v/>
      </c>
      <c r="R3557" s="23">
        <f>IF(A3557="","",IF(O3557=0,"Outside audit periods; ","")&amp;IF(G3557="","No VAT category; ","")&amp;IF(ABS(Q3557)&gt;Setup!$B$10,"VAT ≠ 15% × net; ","")&amp;IF(AND(F3557="B2B - VAT registered",NOT(AND(LEN(E3557)=15,LEFT(E3557,1)="3",RIGHT(E3557,1)="3",ISNUMBER(--E3557)))),"Invalid/missing customer VAT no; ","")&amp;IF(L3557&lt;&gt;"Yes","Not reported/cleared on FATOORA; ","")&amp;IF(AND(OR(G3557="Zero-rated domestic (Box 3)",G3557="Export (Box 4)"),N3557=""),"Zero-rate/export evidence missing; ","")&amp;IF(AND(C3557="Credit Note",H3557&gt;0),"Credit note should be negative; ","")&amp;IF(AND(C3557="Simplified Tax Invoice",F3557="B2B - VAT registered"),"Simplified invoice issued to VAT-registered B2B; ",""))</f>
        <v/>
      </c>
    </row>
    <row r="3558">
      <c r="A3558" s="17" t="n"/>
      <c r="B3558" s="14" t="n"/>
      <c r="C3558" s="14" t="n"/>
      <c r="D3558" s="14" t="n"/>
      <c r="E3558" s="16" t="n"/>
      <c r="F3558" s="14" t="n"/>
      <c r="G3558" s="14" t="n"/>
      <c r="H3558" s="19" t="n"/>
      <c r="I3558" s="19" t="n"/>
      <c r="J3558" s="34">
        <f>IF(A3558="","",H3558+I3558)</f>
        <v/>
      </c>
      <c r="K3558" s="14" t="n"/>
      <c r="L3558" s="14" t="n"/>
      <c r="M3558" s="14" t="n"/>
      <c r="N3558" s="14" t="n"/>
      <c r="O3558" s="20">
        <f>IF(A3558="","",SUMPRODUCT((A3558&gt;=Setup!$C$19:$C$30)*(A3558&lt;=Setup!$D$19:$D$30)*Setup!$A$19:$A$30))</f>
        <v/>
      </c>
      <c r="P3558" s="34">
        <f>IF(A3558="","",IF(G3558="Standard 15% (Box 1)",ROUND(H3558*Setup!$B$9,2),0))</f>
        <v/>
      </c>
      <c r="Q3558" s="34">
        <f>IF(A3558="","",I3558-P3558)</f>
        <v/>
      </c>
      <c r="R3558" s="23">
        <f>IF(A3558="","",IF(O3558=0,"Outside audit periods; ","")&amp;IF(G3558="","No VAT category; ","")&amp;IF(ABS(Q3558)&gt;Setup!$B$10,"VAT ≠ 15% × net; ","")&amp;IF(AND(F3558="B2B - VAT registered",NOT(AND(LEN(E3558)=15,LEFT(E3558,1)="3",RIGHT(E3558,1)="3",ISNUMBER(--E3558)))),"Invalid/missing customer VAT no; ","")&amp;IF(L3558&lt;&gt;"Yes","Not reported/cleared on FATOORA; ","")&amp;IF(AND(OR(G3558="Zero-rated domestic (Box 3)",G3558="Export (Box 4)"),N3558=""),"Zero-rate/export evidence missing; ","")&amp;IF(AND(C3558="Credit Note",H3558&gt;0),"Credit note should be negative; ","")&amp;IF(AND(C3558="Simplified Tax Invoice",F3558="B2B - VAT registered"),"Simplified invoice issued to VAT-registered B2B; ",""))</f>
        <v/>
      </c>
    </row>
    <row r="3559">
      <c r="A3559" s="17" t="n"/>
      <c r="B3559" s="14" t="n"/>
      <c r="C3559" s="14" t="n"/>
      <c r="D3559" s="14" t="n"/>
      <c r="E3559" s="16" t="n"/>
      <c r="F3559" s="14" t="n"/>
      <c r="G3559" s="14" t="n"/>
      <c r="H3559" s="19" t="n"/>
      <c r="I3559" s="19" t="n"/>
      <c r="J3559" s="34">
        <f>IF(A3559="","",H3559+I3559)</f>
        <v/>
      </c>
      <c r="K3559" s="14" t="n"/>
      <c r="L3559" s="14" t="n"/>
      <c r="M3559" s="14" t="n"/>
      <c r="N3559" s="14" t="n"/>
      <c r="O3559" s="20">
        <f>IF(A3559="","",SUMPRODUCT((A3559&gt;=Setup!$C$19:$C$30)*(A3559&lt;=Setup!$D$19:$D$30)*Setup!$A$19:$A$30))</f>
        <v/>
      </c>
      <c r="P3559" s="34">
        <f>IF(A3559="","",IF(G3559="Standard 15% (Box 1)",ROUND(H3559*Setup!$B$9,2),0))</f>
        <v/>
      </c>
      <c r="Q3559" s="34">
        <f>IF(A3559="","",I3559-P3559)</f>
        <v/>
      </c>
      <c r="R3559" s="23">
        <f>IF(A3559="","",IF(O3559=0,"Outside audit periods; ","")&amp;IF(G3559="","No VAT category; ","")&amp;IF(ABS(Q3559)&gt;Setup!$B$10,"VAT ≠ 15% × net; ","")&amp;IF(AND(F3559="B2B - VAT registered",NOT(AND(LEN(E3559)=15,LEFT(E3559,1)="3",RIGHT(E3559,1)="3",ISNUMBER(--E3559)))),"Invalid/missing customer VAT no; ","")&amp;IF(L3559&lt;&gt;"Yes","Not reported/cleared on FATOORA; ","")&amp;IF(AND(OR(G3559="Zero-rated domestic (Box 3)",G3559="Export (Box 4)"),N3559=""),"Zero-rate/export evidence missing; ","")&amp;IF(AND(C3559="Credit Note",H3559&gt;0),"Credit note should be negative; ","")&amp;IF(AND(C3559="Simplified Tax Invoice",F3559="B2B - VAT registered"),"Simplified invoice issued to VAT-registered B2B; ",""))</f>
        <v/>
      </c>
    </row>
    <row r="3560">
      <c r="A3560" s="17" t="n"/>
      <c r="B3560" s="14" t="n"/>
      <c r="C3560" s="14" t="n"/>
      <c r="D3560" s="14" t="n"/>
      <c r="E3560" s="16" t="n"/>
      <c r="F3560" s="14" t="n"/>
      <c r="G3560" s="14" t="n"/>
      <c r="H3560" s="19" t="n"/>
      <c r="I3560" s="19" t="n"/>
      <c r="J3560" s="34">
        <f>IF(A3560="","",H3560+I3560)</f>
        <v/>
      </c>
      <c r="K3560" s="14" t="n"/>
      <c r="L3560" s="14" t="n"/>
      <c r="M3560" s="14" t="n"/>
      <c r="N3560" s="14" t="n"/>
      <c r="O3560" s="20">
        <f>IF(A3560="","",SUMPRODUCT((A3560&gt;=Setup!$C$19:$C$30)*(A3560&lt;=Setup!$D$19:$D$30)*Setup!$A$19:$A$30))</f>
        <v/>
      </c>
      <c r="P3560" s="34">
        <f>IF(A3560="","",IF(G3560="Standard 15% (Box 1)",ROUND(H3560*Setup!$B$9,2),0))</f>
        <v/>
      </c>
      <c r="Q3560" s="34">
        <f>IF(A3560="","",I3560-P3560)</f>
        <v/>
      </c>
      <c r="R3560" s="23">
        <f>IF(A3560="","",IF(O3560=0,"Outside audit periods; ","")&amp;IF(G3560="","No VAT category; ","")&amp;IF(ABS(Q3560)&gt;Setup!$B$10,"VAT ≠ 15% × net; ","")&amp;IF(AND(F3560="B2B - VAT registered",NOT(AND(LEN(E3560)=15,LEFT(E3560,1)="3",RIGHT(E3560,1)="3",ISNUMBER(--E3560)))),"Invalid/missing customer VAT no; ","")&amp;IF(L3560&lt;&gt;"Yes","Not reported/cleared on FATOORA; ","")&amp;IF(AND(OR(G3560="Zero-rated domestic (Box 3)",G3560="Export (Box 4)"),N3560=""),"Zero-rate/export evidence missing; ","")&amp;IF(AND(C3560="Credit Note",H3560&gt;0),"Credit note should be negative; ","")&amp;IF(AND(C3560="Simplified Tax Invoice",F3560="B2B - VAT registered"),"Simplified invoice issued to VAT-registered B2B; ",""))</f>
        <v/>
      </c>
    </row>
    <row r="3561">
      <c r="A3561" s="17" t="n"/>
      <c r="B3561" s="14" t="n"/>
      <c r="C3561" s="14" t="n"/>
      <c r="D3561" s="14" t="n"/>
      <c r="E3561" s="16" t="n"/>
      <c r="F3561" s="14" t="n"/>
      <c r="G3561" s="14" t="n"/>
      <c r="H3561" s="19" t="n"/>
      <c r="I3561" s="19" t="n"/>
      <c r="J3561" s="34">
        <f>IF(A3561="","",H3561+I3561)</f>
        <v/>
      </c>
      <c r="K3561" s="14" t="n"/>
      <c r="L3561" s="14" t="n"/>
      <c r="M3561" s="14" t="n"/>
      <c r="N3561" s="14" t="n"/>
      <c r="O3561" s="20">
        <f>IF(A3561="","",SUMPRODUCT((A3561&gt;=Setup!$C$19:$C$30)*(A3561&lt;=Setup!$D$19:$D$30)*Setup!$A$19:$A$30))</f>
        <v/>
      </c>
      <c r="P3561" s="34">
        <f>IF(A3561="","",IF(G3561="Standard 15% (Box 1)",ROUND(H3561*Setup!$B$9,2),0))</f>
        <v/>
      </c>
      <c r="Q3561" s="34">
        <f>IF(A3561="","",I3561-P3561)</f>
        <v/>
      </c>
      <c r="R3561" s="23">
        <f>IF(A3561="","",IF(O3561=0,"Outside audit periods; ","")&amp;IF(G3561="","No VAT category; ","")&amp;IF(ABS(Q3561)&gt;Setup!$B$10,"VAT ≠ 15% × net; ","")&amp;IF(AND(F3561="B2B - VAT registered",NOT(AND(LEN(E3561)=15,LEFT(E3561,1)="3",RIGHT(E3561,1)="3",ISNUMBER(--E3561)))),"Invalid/missing customer VAT no; ","")&amp;IF(L3561&lt;&gt;"Yes","Not reported/cleared on FATOORA; ","")&amp;IF(AND(OR(G3561="Zero-rated domestic (Box 3)",G3561="Export (Box 4)"),N3561=""),"Zero-rate/export evidence missing; ","")&amp;IF(AND(C3561="Credit Note",H3561&gt;0),"Credit note should be negative; ","")&amp;IF(AND(C3561="Simplified Tax Invoice",F3561="B2B - VAT registered"),"Simplified invoice issued to VAT-registered B2B; ",""))</f>
        <v/>
      </c>
    </row>
    <row r="3562">
      <c r="A3562" s="17" t="n"/>
      <c r="B3562" s="14" t="n"/>
      <c r="C3562" s="14" t="n"/>
      <c r="D3562" s="14" t="n"/>
      <c r="E3562" s="16" t="n"/>
      <c r="F3562" s="14" t="n"/>
      <c r="G3562" s="14" t="n"/>
      <c r="H3562" s="19" t="n"/>
      <c r="I3562" s="19" t="n"/>
      <c r="J3562" s="34">
        <f>IF(A3562="","",H3562+I3562)</f>
        <v/>
      </c>
      <c r="K3562" s="14" t="n"/>
      <c r="L3562" s="14" t="n"/>
      <c r="M3562" s="14" t="n"/>
      <c r="N3562" s="14" t="n"/>
      <c r="O3562" s="20">
        <f>IF(A3562="","",SUMPRODUCT((A3562&gt;=Setup!$C$19:$C$30)*(A3562&lt;=Setup!$D$19:$D$30)*Setup!$A$19:$A$30))</f>
        <v/>
      </c>
      <c r="P3562" s="34">
        <f>IF(A3562="","",IF(G3562="Standard 15% (Box 1)",ROUND(H3562*Setup!$B$9,2),0))</f>
        <v/>
      </c>
      <c r="Q3562" s="34">
        <f>IF(A3562="","",I3562-P3562)</f>
        <v/>
      </c>
      <c r="R3562" s="23">
        <f>IF(A3562="","",IF(O3562=0,"Outside audit periods; ","")&amp;IF(G3562="","No VAT category; ","")&amp;IF(ABS(Q3562)&gt;Setup!$B$10,"VAT ≠ 15% × net; ","")&amp;IF(AND(F3562="B2B - VAT registered",NOT(AND(LEN(E3562)=15,LEFT(E3562,1)="3",RIGHT(E3562,1)="3",ISNUMBER(--E3562)))),"Invalid/missing customer VAT no; ","")&amp;IF(L3562&lt;&gt;"Yes","Not reported/cleared on FATOORA; ","")&amp;IF(AND(OR(G3562="Zero-rated domestic (Box 3)",G3562="Export (Box 4)"),N3562=""),"Zero-rate/export evidence missing; ","")&amp;IF(AND(C3562="Credit Note",H3562&gt;0),"Credit note should be negative; ","")&amp;IF(AND(C3562="Simplified Tax Invoice",F3562="B2B - VAT registered"),"Simplified invoice issued to VAT-registered B2B; ",""))</f>
        <v/>
      </c>
    </row>
    <row r="3563">
      <c r="A3563" s="17" t="n"/>
      <c r="B3563" s="14" t="n"/>
      <c r="C3563" s="14" t="n"/>
      <c r="D3563" s="14" t="n"/>
      <c r="E3563" s="16" t="n"/>
      <c r="F3563" s="14" t="n"/>
      <c r="G3563" s="14" t="n"/>
      <c r="H3563" s="19" t="n"/>
      <c r="I3563" s="19" t="n"/>
      <c r="J3563" s="34">
        <f>IF(A3563="","",H3563+I3563)</f>
        <v/>
      </c>
      <c r="K3563" s="14" t="n"/>
      <c r="L3563" s="14" t="n"/>
      <c r="M3563" s="14" t="n"/>
      <c r="N3563" s="14" t="n"/>
      <c r="O3563" s="20">
        <f>IF(A3563="","",SUMPRODUCT((A3563&gt;=Setup!$C$19:$C$30)*(A3563&lt;=Setup!$D$19:$D$30)*Setup!$A$19:$A$30))</f>
        <v/>
      </c>
      <c r="P3563" s="34">
        <f>IF(A3563="","",IF(G3563="Standard 15% (Box 1)",ROUND(H3563*Setup!$B$9,2),0))</f>
        <v/>
      </c>
      <c r="Q3563" s="34">
        <f>IF(A3563="","",I3563-P3563)</f>
        <v/>
      </c>
      <c r="R3563" s="23">
        <f>IF(A3563="","",IF(O3563=0,"Outside audit periods; ","")&amp;IF(G3563="","No VAT category; ","")&amp;IF(ABS(Q3563)&gt;Setup!$B$10,"VAT ≠ 15% × net; ","")&amp;IF(AND(F3563="B2B - VAT registered",NOT(AND(LEN(E3563)=15,LEFT(E3563,1)="3",RIGHT(E3563,1)="3",ISNUMBER(--E3563)))),"Invalid/missing customer VAT no; ","")&amp;IF(L3563&lt;&gt;"Yes","Not reported/cleared on FATOORA; ","")&amp;IF(AND(OR(G3563="Zero-rated domestic (Box 3)",G3563="Export (Box 4)"),N3563=""),"Zero-rate/export evidence missing; ","")&amp;IF(AND(C3563="Credit Note",H3563&gt;0),"Credit note should be negative; ","")&amp;IF(AND(C3563="Simplified Tax Invoice",F3563="B2B - VAT registered"),"Simplified invoice issued to VAT-registered B2B; ",""))</f>
        <v/>
      </c>
    </row>
    <row r="3564">
      <c r="A3564" s="17" t="n"/>
      <c r="B3564" s="14" t="n"/>
      <c r="C3564" s="14" t="n"/>
      <c r="D3564" s="14" t="n"/>
      <c r="E3564" s="16" t="n"/>
      <c r="F3564" s="14" t="n"/>
      <c r="G3564" s="14" t="n"/>
      <c r="H3564" s="19" t="n"/>
      <c r="I3564" s="19" t="n"/>
      <c r="J3564" s="34">
        <f>IF(A3564="","",H3564+I3564)</f>
        <v/>
      </c>
      <c r="K3564" s="14" t="n"/>
      <c r="L3564" s="14" t="n"/>
      <c r="M3564" s="14" t="n"/>
      <c r="N3564" s="14" t="n"/>
      <c r="O3564" s="20">
        <f>IF(A3564="","",SUMPRODUCT((A3564&gt;=Setup!$C$19:$C$30)*(A3564&lt;=Setup!$D$19:$D$30)*Setup!$A$19:$A$30))</f>
        <v/>
      </c>
      <c r="P3564" s="34">
        <f>IF(A3564="","",IF(G3564="Standard 15% (Box 1)",ROUND(H3564*Setup!$B$9,2),0))</f>
        <v/>
      </c>
      <c r="Q3564" s="34">
        <f>IF(A3564="","",I3564-P3564)</f>
        <v/>
      </c>
      <c r="R3564" s="23">
        <f>IF(A3564="","",IF(O3564=0,"Outside audit periods; ","")&amp;IF(G3564="","No VAT category; ","")&amp;IF(ABS(Q3564)&gt;Setup!$B$10,"VAT ≠ 15% × net; ","")&amp;IF(AND(F3564="B2B - VAT registered",NOT(AND(LEN(E3564)=15,LEFT(E3564,1)="3",RIGHT(E3564,1)="3",ISNUMBER(--E3564)))),"Invalid/missing customer VAT no; ","")&amp;IF(L3564&lt;&gt;"Yes","Not reported/cleared on FATOORA; ","")&amp;IF(AND(OR(G3564="Zero-rated domestic (Box 3)",G3564="Export (Box 4)"),N3564=""),"Zero-rate/export evidence missing; ","")&amp;IF(AND(C3564="Credit Note",H3564&gt;0),"Credit note should be negative; ","")&amp;IF(AND(C3564="Simplified Tax Invoice",F3564="B2B - VAT registered"),"Simplified invoice issued to VAT-registered B2B; ",""))</f>
        <v/>
      </c>
    </row>
    <row r="3565">
      <c r="A3565" s="17" t="n"/>
      <c r="B3565" s="14" t="n"/>
      <c r="C3565" s="14" t="n"/>
      <c r="D3565" s="14" t="n"/>
      <c r="E3565" s="16" t="n"/>
      <c r="F3565" s="14" t="n"/>
      <c r="G3565" s="14" t="n"/>
      <c r="H3565" s="19" t="n"/>
      <c r="I3565" s="19" t="n"/>
      <c r="J3565" s="34">
        <f>IF(A3565="","",H3565+I3565)</f>
        <v/>
      </c>
      <c r="K3565" s="14" t="n"/>
      <c r="L3565" s="14" t="n"/>
      <c r="M3565" s="14" t="n"/>
      <c r="N3565" s="14" t="n"/>
      <c r="O3565" s="20">
        <f>IF(A3565="","",SUMPRODUCT((A3565&gt;=Setup!$C$19:$C$30)*(A3565&lt;=Setup!$D$19:$D$30)*Setup!$A$19:$A$30))</f>
        <v/>
      </c>
      <c r="P3565" s="34">
        <f>IF(A3565="","",IF(G3565="Standard 15% (Box 1)",ROUND(H3565*Setup!$B$9,2),0))</f>
        <v/>
      </c>
      <c r="Q3565" s="34">
        <f>IF(A3565="","",I3565-P3565)</f>
        <v/>
      </c>
      <c r="R3565" s="23">
        <f>IF(A3565="","",IF(O3565=0,"Outside audit periods; ","")&amp;IF(G3565="","No VAT category; ","")&amp;IF(ABS(Q3565)&gt;Setup!$B$10,"VAT ≠ 15% × net; ","")&amp;IF(AND(F3565="B2B - VAT registered",NOT(AND(LEN(E3565)=15,LEFT(E3565,1)="3",RIGHT(E3565,1)="3",ISNUMBER(--E3565)))),"Invalid/missing customer VAT no; ","")&amp;IF(L3565&lt;&gt;"Yes","Not reported/cleared on FATOORA; ","")&amp;IF(AND(OR(G3565="Zero-rated domestic (Box 3)",G3565="Export (Box 4)"),N3565=""),"Zero-rate/export evidence missing; ","")&amp;IF(AND(C3565="Credit Note",H3565&gt;0),"Credit note should be negative; ","")&amp;IF(AND(C3565="Simplified Tax Invoice",F3565="B2B - VAT registered"),"Simplified invoice issued to VAT-registered B2B; ",""))</f>
        <v/>
      </c>
    </row>
    <row r="3566">
      <c r="A3566" s="17" t="n"/>
      <c r="B3566" s="14" t="n"/>
      <c r="C3566" s="14" t="n"/>
      <c r="D3566" s="14" t="n"/>
      <c r="E3566" s="16" t="n"/>
      <c r="F3566" s="14" t="n"/>
      <c r="G3566" s="14" t="n"/>
      <c r="H3566" s="19" t="n"/>
      <c r="I3566" s="19" t="n"/>
      <c r="J3566" s="34">
        <f>IF(A3566="","",H3566+I3566)</f>
        <v/>
      </c>
      <c r="K3566" s="14" t="n"/>
      <c r="L3566" s="14" t="n"/>
      <c r="M3566" s="14" t="n"/>
      <c r="N3566" s="14" t="n"/>
      <c r="O3566" s="20">
        <f>IF(A3566="","",SUMPRODUCT((A3566&gt;=Setup!$C$19:$C$30)*(A3566&lt;=Setup!$D$19:$D$30)*Setup!$A$19:$A$30))</f>
        <v/>
      </c>
      <c r="P3566" s="34">
        <f>IF(A3566="","",IF(G3566="Standard 15% (Box 1)",ROUND(H3566*Setup!$B$9,2),0))</f>
        <v/>
      </c>
      <c r="Q3566" s="34">
        <f>IF(A3566="","",I3566-P3566)</f>
        <v/>
      </c>
      <c r="R3566" s="23">
        <f>IF(A3566="","",IF(O3566=0,"Outside audit periods; ","")&amp;IF(G3566="","No VAT category; ","")&amp;IF(ABS(Q3566)&gt;Setup!$B$10,"VAT ≠ 15% × net; ","")&amp;IF(AND(F3566="B2B - VAT registered",NOT(AND(LEN(E3566)=15,LEFT(E3566,1)="3",RIGHT(E3566,1)="3",ISNUMBER(--E3566)))),"Invalid/missing customer VAT no; ","")&amp;IF(L3566&lt;&gt;"Yes","Not reported/cleared on FATOORA; ","")&amp;IF(AND(OR(G3566="Zero-rated domestic (Box 3)",G3566="Export (Box 4)"),N3566=""),"Zero-rate/export evidence missing; ","")&amp;IF(AND(C3566="Credit Note",H3566&gt;0),"Credit note should be negative; ","")&amp;IF(AND(C3566="Simplified Tax Invoice",F3566="B2B - VAT registered"),"Simplified invoice issued to VAT-registered B2B; ",""))</f>
        <v/>
      </c>
    </row>
    <row r="3567">
      <c r="A3567" s="17" t="n"/>
      <c r="B3567" s="14" t="n"/>
      <c r="C3567" s="14" t="n"/>
      <c r="D3567" s="14" t="n"/>
      <c r="E3567" s="16" t="n"/>
      <c r="F3567" s="14" t="n"/>
      <c r="G3567" s="14" t="n"/>
      <c r="H3567" s="19" t="n"/>
      <c r="I3567" s="19" t="n"/>
      <c r="J3567" s="34">
        <f>IF(A3567="","",H3567+I3567)</f>
        <v/>
      </c>
      <c r="K3567" s="14" t="n"/>
      <c r="L3567" s="14" t="n"/>
      <c r="M3567" s="14" t="n"/>
      <c r="N3567" s="14" t="n"/>
      <c r="O3567" s="20">
        <f>IF(A3567="","",SUMPRODUCT((A3567&gt;=Setup!$C$19:$C$30)*(A3567&lt;=Setup!$D$19:$D$30)*Setup!$A$19:$A$30))</f>
        <v/>
      </c>
      <c r="P3567" s="34">
        <f>IF(A3567="","",IF(G3567="Standard 15% (Box 1)",ROUND(H3567*Setup!$B$9,2),0))</f>
        <v/>
      </c>
      <c r="Q3567" s="34">
        <f>IF(A3567="","",I3567-P3567)</f>
        <v/>
      </c>
      <c r="R3567" s="23">
        <f>IF(A3567="","",IF(O3567=0,"Outside audit periods; ","")&amp;IF(G3567="","No VAT category; ","")&amp;IF(ABS(Q3567)&gt;Setup!$B$10,"VAT ≠ 15% × net; ","")&amp;IF(AND(F3567="B2B - VAT registered",NOT(AND(LEN(E3567)=15,LEFT(E3567,1)="3",RIGHT(E3567,1)="3",ISNUMBER(--E3567)))),"Invalid/missing customer VAT no; ","")&amp;IF(L3567&lt;&gt;"Yes","Not reported/cleared on FATOORA; ","")&amp;IF(AND(OR(G3567="Zero-rated domestic (Box 3)",G3567="Export (Box 4)"),N3567=""),"Zero-rate/export evidence missing; ","")&amp;IF(AND(C3567="Credit Note",H3567&gt;0),"Credit note should be negative; ","")&amp;IF(AND(C3567="Simplified Tax Invoice",F3567="B2B - VAT registered"),"Simplified invoice issued to VAT-registered B2B; ",""))</f>
        <v/>
      </c>
    </row>
    <row r="3568">
      <c r="A3568" s="17" t="n"/>
      <c r="B3568" s="14" t="n"/>
      <c r="C3568" s="14" t="n"/>
      <c r="D3568" s="14" t="n"/>
      <c r="E3568" s="16" t="n"/>
      <c r="F3568" s="14" t="n"/>
      <c r="G3568" s="14" t="n"/>
      <c r="H3568" s="19" t="n"/>
      <c r="I3568" s="19" t="n"/>
      <c r="J3568" s="34">
        <f>IF(A3568="","",H3568+I3568)</f>
        <v/>
      </c>
      <c r="K3568" s="14" t="n"/>
      <c r="L3568" s="14" t="n"/>
      <c r="M3568" s="14" t="n"/>
      <c r="N3568" s="14" t="n"/>
      <c r="O3568" s="20">
        <f>IF(A3568="","",SUMPRODUCT((A3568&gt;=Setup!$C$19:$C$30)*(A3568&lt;=Setup!$D$19:$D$30)*Setup!$A$19:$A$30))</f>
        <v/>
      </c>
      <c r="P3568" s="34">
        <f>IF(A3568="","",IF(G3568="Standard 15% (Box 1)",ROUND(H3568*Setup!$B$9,2),0))</f>
        <v/>
      </c>
      <c r="Q3568" s="34">
        <f>IF(A3568="","",I3568-P3568)</f>
        <v/>
      </c>
      <c r="R3568" s="23">
        <f>IF(A3568="","",IF(O3568=0,"Outside audit periods; ","")&amp;IF(G3568="","No VAT category; ","")&amp;IF(ABS(Q3568)&gt;Setup!$B$10,"VAT ≠ 15% × net; ","")&amp;IF(AND(F3568="B2B - VAT registered",NOT(AND(LEN(E3568)=15,LEFT(E3568,1)="3",RIGHT(E3568,1)="3",ISNUMBER(--E3568)))),"Invalid/missing customer VAT no; ","")&amp;IF(L3568&lt;&gt;"Yes","Not reported/cleared on FATOORA; ","")&amp;IF(AND(OR(G3568="Zero-rated domestic (Box 3)",G3568="Export (Box 4)"),N3568=""),"Zero-rate/export evidence missing; ","")&amp;IF(AND(C3568="Credit Note",H3568&gt;0),"Credit note should be negative; ","")&amp;IF(AND(C3568="Simplified Tax Invoice",F3568="B2B - VAT registered"),"Simplified invoice issued to VAT-registered B2B; ",""))</f>
        <v/>
      </c>
    </row>
    <row r="3569">
      <c r="A3569" s="17" t="n"/>
      <c r="B3569" s="14" t="n"/>
      <c r="C3569" s="14" t="n"/>
      <c r="D3569" s="14" t="n"/>
      <c r="E3569" s="16" t="n"/>
      <c r="F3569" s="14" t="n"/>
      <c r="G3569" s="14" t="n"/>
      <c r="H3569" s="19" t="n"/>
      <c r="I3569" s="19" t="n"/>
      <c r="J3569" s="34">
        <f>IF(A3569="","",H3569+I3569)</f>
        <v/>
      </c>
      <c r="K3569" s="14" t="n"/>
      <c r="L3569" s="14" t="n"/>
      <c r="M3569" s="14" t="n"/>
      <c r="N3569" s="14" t="n"/>
      <c r="O3569" s="20">
        <f>IF(A3569="","",SUMPRODUCT((A3569&gt;=Setup!$C$19:$C$30)*(A3569&lt;=Setup!$D$19:$D$30)*Setup!$A$19:$A$30))</f>
        <v/>
      </c>
      <c r="P3569" s="34">
        <f>IF(A3569="","",IF(G3569="Standard 15% (Box 1)",ROUND(H3569*Setup!$B$9,2),0))</f>
        <v/>
      </c>
      <c r="Q3569" s="34">
        <f>IF(A3569="","",I3569-P3569)</f>
        <v/>
      </c>
      <c r="R3569" s="23">
        <f>IF(A3569="","",IF(O3569=0,"Outside audit periods; ","")&amp;IF(G3569="","No VAT category; ","")&amp;IF(ABS(Q3569)&gt;Setup!$B$10,"VAT ≠ 15% × net; ","")&amp;IF(AND(F3569="B2B - VAT registered",NOT(AND(LEN(E3569)=15,LEFT(E3569,1)="3",RIGHT(E3569,1)="3",ISNUMBER(--E3569)))),"Invalid/missing customer VAT no; ","")&amp;IF(L3569&lt;&gt;"Yes","Not reported/cleared on FATOORA; ","")&amp;IF(AND(OR(G3569="Zero-rated domestic (Box 3)",G3569="Export (Box 4)"),N3569=""),"Zero-rate/export evidence missing; ","")&amp;IF(AND(C3569="Credit Note",H3569&gt;0),"Credit note should be negative; ","")&amp;IF(AND(C3569="Simplified Tax Invoice",F3569="B2B - VAT registered"),"Simplified invoice issued to VAT-registered B2B; ",""))</f>
        <v/>
      </c>
    </row>
    <row r="3570">
      <c r="A3570" s="17" t="n"/>
      <c r="B3570" s="14" t="n"/>
      <c r="C3570" s="14" t="n"/>
      <c r="D3570" s="14" t="n"/>
      <c r="E3570" s="16" t="n"/>
      <c r="F3570" s="14" t="n"/>
      <c r="G3570" s="14" t="n"/>
      <c r="H3570" s="19" t="n"/>
      <c r="I3570" s="19" t="n"/>
      <c r="J3570" s="34">
        <f>IF(A3570="","",H3570+I3570)</f>
        <v/>
      </c>
      <c r="K3570" s="14" t="n"/>
      <c r="L3570" s="14" t="n"/>
      <c r="M3570" s="14" t="n"/>
      <c r="N3570" s="14" t="n"/>
      <c r="O3570" s="20">
        <f>IF(A3570="","",SUMPRODUCT((A3570&gt;=Setup!$C$19:$C$30)*(A3570&lt;=Setup!$D$19:$D$30)*Setup!$A$19:$A$30))</f>
        <v/>
      </c>
      <c r="P3570" s="34">
        <f>IF(A3570="","",IF(G3570="Standard 15% (Box 1)",ROUND(H3570*Setup!$B$9,2),0))</f>
        <v/>
      </c>
      <c r="Q3570" s="34">
        <f>IF(A3570="","",I3570-P3570)</f>
        <v/>
      </c>
      <c r="R3570" s="23">
        <f>IF(A3570="","",IF(O3570=0,"Outside audit periods; ","")&amp;IF(G3570="","No VAT category; ","")&amp;IF(ABS(Q3570)&gt;Setup!$B$10,"VAT ≠ 15% × net; ","")&amp;IF(AND(F3570="B2B - VAT registered",NOT(AND(LEN(E3570)=15,LEFT(E3570,1)="3",RIGHT(E3570,1)="3",ISNUMBER(--E3570)))),"Invalid/missing customer VAT no; ","")&amp;IF(L3570&lt;&gt;"Yes","Not reported/cleared on FATOORA; ","")&amp;IF(AND(OR(G3570="Zero-rated domestic (Box 3)",G3570="Export (Box 4)"),N3570=""),"Zero-rate/export evidence missing; ","")&amp;IF(AND(C3570="Credit Note",H3570&gt;0),"Credit note should be negative; ","")&amp;IF(AND(C3570="Simplified Tax Invoice",F3570="B2B - VAT registered"),"Simplified invoice issued to VAT-registered B2B; ",""))</f>
        <v/>
      </c>
    </row>
    <row r="3571">
      <c r="A3571" s="17" t="n"/>
      <c r="B3571" s="14" t="n"/>
      <c r="C3571" s="14" t="n"/>
      <c r="D3571" s="14" t="n"/>
      <c r="E3571" s="16" t="n"/>
      <c r="F3571" s="14" t="n"/>
      <c r="G3571" s="14" t="n"/>
      <c r="H3571" s="19" t="n"/>
      <c r="I3571" s="19" t="n"/>
      <c r="J3571" s="34">
        <f>IF(A3571="","",H3571+I3571)</f>
        <v/>
      </c>
      <c r="K3571" s="14" t="n"/>
      <c r="L3571" s="14" t="n"/>
      <c r="M3571" s="14" t="n"/>
      <c r="N3571" s="14" t="n"/>
      <c r="O3571" s="20">
        <f>IF(A3571="","",SUMPRODUCT((A3571&gt;=Setup!$C$19:$C$30)*(A3571&lt;=Setup!$D$19:$D$30)*Setup!$A$19:$A$30))</f>
        <v/>
      </c>
      <c r="P3571" s="34">
        <f>IF(A3571="","",IF(G3571="Standard 15% (Box 1)",ROUND(H3571*Setup!$B$9,2),0))</f>
        <v/>
      </c>
      <c r="Q3571" s="34">
        <f>IF(A3571="","",I3571-P3571)</f>
        <v/>
      </c>
      <c r="R3571" s="23">
        <f>IF(A3571="","",IF(O3571=0,"Outside audit periods; ","")&amp;IF(G3571="","No VAT category; ","")&amp;IF(ABS(Q3571)&gt;Setup!$B$10,"VAT ≠ 15% × net; ","")&amp;IF(AND(F3571="B2B - VAT registered",NOT(AND(LEN(E3571)=15,LEFT(E3571,1)="3",RIGHT(E3571,1)="3",ISNUMBER(--E3571)))),"Invalid/missing customer VAT no; ","")&amp;IF(L3571&lt;&gt;"Yes","Not reported/cleared on FATOORA; ","")&amp;IF(AND(OR(G3571="Zero-rated domestic (Box 3)",G3571="Export (Box 4)"),N3571=""),"Zero-rate/export evidence missing; ","")&amp;IF(AND(C3571="Credit Note",H3571&gt;0),"Credit note should be negative; ","")&amp;IF(AND(C3571="Simplified Tax Invoice",F3571="B2B - VAT registered"),"Simplified invoice issued to VAT-registered B2B; ",""))</f>
        <v/>
      </c>
    </row>
    <row r="3572">
      <c r="A3572" s="17" t="n"/>
      <c r="B3572" s="14" t="n"/>
      <c r="C3572" s="14" t="n"/>
      <c r="D3572" s="14" t="n"/>
      <c r="E3572" s="16" t="n"/>
      <c r="F3572" s="14" t="n"/>
      <c r="G3572" s="14" t="n"/>
      <c r="H3572" s="19" t="n"/>
      <c r="I3572" s="19" t="n"/>
      <c r="J3572" s="34">
        <f>IF(A3572="","",H3572+I3572)</f>
        <v/>
      </c>
      <c r="K3572" s="14" t="n"/>
      <c r="L3572" s="14" t="n"/>
      <c r="M3572" s="14" t="n"/>
      <c r="N3572" s="14" t="n"/>
      <c r="O3572" s="20">
        <f>IF(A3572="","",SUMPRODUCT((A3572&gt;=Setup!$C$19:$C$30)*(A3572&lt;=Setup!$D$19:$D$30)*Setup!$A$19:$A$30))</f>
        <v/>
      </c>
      <c r="P3572" s="34">
        <f>IF(A3572="","",IF(G3572="Standard 15% (Box 1)",ROUND(H3572*Setup!$B$9,2),0))</f>
        <v/>
      </c>
      <c r="Q3572" s="34">
        <f>IF(A3572="","",I3572-P3572)</f>
        <v/>
      </c>
      <c r="R3572" s="23">
        <f>IF(A3572="","",IF(O3572=0,"Outside audit periods; ","")&amp;IF(G3572="","No VAT category; ","")&amp;IF(ABS(Q3572)&gt;Setup!$B$10,"VAT ≠ 15% × net; ","")&amp;IF(AND(F3572="B2B - VAT registered",NOT(AND(LEN(E3572)=15,LEFT(E3572,1)="3",RIGHT(E3572,1)="3",ISNUMBER(--E3572)))),"Invalid/missing customer VAT no; ","")&amp;IF(L3572&lt;&gt;"Yes","Not reported/cleared on FATOORA; ","")&amp;IF(AND(OR(G3572="Zero-rated domestic (Box 3)",G3572="Export (Box 4)"),N3572=""),"Zero-rate/export evidence missing; ","")&amp;IF(AND(C3572="Credit Note",H3572&gt;0),"Credit note should be negative; ","")&amp;IF(AND(C3572="Simplified Tax Invoice",F3572="B2B - VAT registered"),"Simplified invoice issued to VAT-registered B2B; ",""))</f>
        <v/>
      </c>
    </row>
    <row r="3573">
      <c r="A3573" s="17" t="n"/>
      <c r="B3573" s="14" t="n"/>
      <c r="C3573" s="14" t="n"/>
      <c r="D3573" s="14" t="n"/>
      <c r="E3573" s="16" t="n"/>
      <c r="F3573" s="14" t="n"/>
      <c r="G3573" s="14" t="n"/>
      <c r="H3573" s="19" t="n"/>
      <c r="I3573" s="19" t="n"/>
      <c r="J3573" s="34">
        <f>IF(A3573="","",H3573+I3573)</f>
        <v/>
      </c>
      <c r="K3573" s="14" t="n"/>
      <c r="L3573" s="14" t="n"/>
      <c r="M3573" s="14" t="n"/>
      <c r="N3573" s="14" t="n"/>
      <c r="O3573" s="20">
        <f>IF(A3573="","",SUMPRODUCT((A3573&gt;=Setup!$C$19:$C$30)*(A3573&lt;=Setup!$D$19:$D$30)*Setup!$A$19:$A$30))</f>
        <v/>
      </c>
      <c r="P3573" s="34">
        <f>IF(A3573="","",IF(G3573="Standard 15% (Box 1)",ROUND(H3573*Setup!$B$9,2),0))</f>
        <v/>
      </c>
      <c r="Q3573" s="34">
        <f>IF(A3573="","",I3573-P3573)</f>
        <v/>
      </c>
      <c r="R3573" s="23">
        <f>IF(A3573="","",IF(O3573=0,"Outside audit periods; ","")&amp;IF(G3573="","No VAT category; ","")&amp;IF(ABS(Q3573)&gt;Setup!$B$10,"VAT ≠ 15% × net; ","")&amp;IF(AND(F3573="B2B - VAT registered",NOT(AND(LEN(E3573)=15,LEFT(E3573,1)="3",RIGHT(E3573,1)="3",ISNUMBER(--E3573)))),"Invalid/missing customer VAT no; ","")&amp;IF(L3573&lt;&gt;"Yes","Not reported/cleared on FATOORA; ","")&amp;IF(AND(OR(G3573="Zero-rated domestic (Box 3)",G3573="Export (Box 4)"),N3573=""),"Zero-rate/export evidence missing; ","")&amp;IF(AND(C3573="Credit Note",H3573&gt;0),"Credit note should be negative; ","")&amp;IF(AND(C3573="Simplified Tax Invoice",F3573="B2B - VAT registered"),"Simplified invoice issued to VAT-registered B2B; ",""))</f>
        <v/>
      </c>
    </row>
    <row r="3574">
      <c r="A3574" s="17" t="n"/>
      <c r="B3574" s="14" t="n"/>
      <c r="C3574" s="14" t="n"/>
      <c r="D3574" s="14" t="n"/>
      <c r="E3574" s="16" t="n"/>
      <c r="F3574" s="14" t="n"/>
      <c r="G3574" s="14" t="n"/>
      <c r="H3574" s="19" t="n"/>
      <c r="I3574" s="19" t="n"/>
      <c r="J3574" s="34">
        <f>IF(A3574="","",H3574+I3574)</f>
        <v/>
      </c>
      <c r="K3574" s="14" t="n"/>
      <c r="L3574" s="14" t="n"/>
      <c r="M3574" s="14" t="n"/>
      <c r="N3574" s="14" t="n"/>
      <c r="O3574" s="20">
        <f>IF(A3574="","",SUMPRODUCT((A3574&gt;=Setup!$C$19:$C$30)*(A3574&lt;=Setup!$D$19:$D$30)*Setup!$A$19:$A$30))</f>
        <v/>
      </c>
      <c r="P3574" s="34">
        <f>IF(A3574="","",IF(G3574="Standard 15% (Box 1)",ROUND(H3574*Setup!$B$9,2),0))</f>
        <v/>
      </c>
      <c r="Q3574" s="34">
        <f>IF(A3574="","",I3574-P3574)</f>
        <v/>
      </c>
      <c r="R3574" s="23">
        <f>IF(A3574="","",IF(O3574=0,"Outside audit periods; ","")&amp;IF(G3574="","No VAT category; ","")&amp;IF(ABS(Q3574)&gt;Setup!$B$10,"VAT ≠ 15% × net; ","")&amp;IF(AND(F3574="B2B - VAT registered",NOT(AND(LEN(E3574)=15,LEFT(E3574,1)="3",RIGHT(E3574,1)="3",ISNUMBER(--E3574)))),"Invalid/missing customer VAT no; ","")&amp;IF(L3574&lt;&gt;"Yes","Not reported/cleared on FATOORA; ","")&amp;IF(AND(OR(G3574="Zero-rated domestic (Box 3)",G3574="Export (Box 4)"),N3574=""),"Zero-rate/export evidence missing; ","")&amp;IF(AND(C3574="Credit Note",H3574&gt;0),"Credit note should be negative; ","")&amp;IF(AND(C3574="Simplified Tax Invoice",F3574="B2B - VAT registered"),"Simplified invoice issued to VAT-registered B2B; ",""))</f>
        <v/>
      </c>
    </row>
    <row r="3575">
      <c r="A3575" s="17" t="n"/>
      <c r="B3575" s="14" t="n"/>
      <c r="C3575" s="14" t="n"/>
      <c r="D3575" s="14" t="n"/>
      <c r="E3575" s="16" t="n"/>
      <c r="F3575" s="14" t="n"/>
      <c r="G3575" s="14" t="n"/>
      <c r="H3575" s="19" t="n"/>
      <c r="I3575" s="19" t="n"/>
      <c r="J3575" s="34">
        <f>IF(A3575="","",H3575+I3575)</f>
        <v/>
      </c>
      <c r="K3575" s="14" t="n"/>
      <c r="L3575" s="14" t="n"/>
      <c r="M3575" s="14" t="n"/>
      <c r="N3575" s="14" t="n"/>
      <c r="O3575" s="20">
        <f>IF(A3575="","",SUMPRODUCT((A3575&gt;=Setup!$C$19:$C$30)*(A3575&lt;=Setup!$D$19:$D$30)*Setup!$A$19:$A$30))</f>
        <v/>
      </c>
      <c r="P3575" s="34">
        <f>IF(A3575="","",IF(G3575="Standard 15% (Box 1)",ROUND(H3575*Setup!$B$9,2),0))</f>
        <v/>
      </c>
      <c r="Q3575" s="34">
        <f>IF(A3575="","",I3575-P3575)</f>
        <v/>
      </c>
      <c r="R3575" s="23">
        <f>IF(A3575="","",IF(O3575=0,"Outside audit periods; ","")&amp;IF(G3575="","No VAT category; ","")&amp;IF(ABS(Q3575)&gt;Setup!$B$10,"VAT ≠ 15% × net; ","")&amp;IF(AND(F3575="B2B - VAT registered",NOT(AND(LEN(E3575)=15,LEFT(E3575,1)="3",RIGHT(E3575,1)="3",ISNUMBER(--E3575)))),"Invalid/missing customer VAT no; ","")&amp;IF(L3575&lt;&gt;"Yes","Not reported/cleared on FATOORA; ","")&amp;IF(AND(OR(G3575="Zero-rated domestic (Box 3)",G3575="Export (Box 4)"),N3575=""),"Zero-rate/export evidence missing; ","")&amp;IF(AND(C3575="Credit Note",H3575&gt;0),"Credit note should be negative; ","")&amp;IF(AND(C3575="Simplified Tax Invoice",F3575="B2B - VAT registered"),"Simplified invoice issued to VAT-registered B2B; ",""))</f>
        <v/>
      </c>
    </row>
    <row r="3576">
      <c r="A3576" s="17" t="n"/>
      <c r="B3576" s="14" t="n"/>
      <c r="C3576" s="14" t="n"/>
      <c r="D3576" s="14" t="n"/>
      <c r="E3576" s="16" t="n"/>
      <c r="F3576" s="14" t="n"/>
      <c r="G3576" s="14" t="n"/>
      <c r="H3576" s="19" t="n"/>
      <c r="I3576" s="19" t="n"/>
      <c r="J3576" s="34">
        <f>IF(A3576="","",H3576+I3576)</f>
        <v/>
      </c>
      <c r="K3576" s="14" t="n"/>
      <c r="L3576" s="14" t="n"/>
      <c r="M3576" s="14" t="n"/>
      <c r="N3576" s="14" t="n"/>
      <c r="O3576" s="20">
        <f>IF(A3576="","",SUMPRODUCT((A3576&gt;=Setup!$C$19:$C$30)*(A3576&lt;=Setup!$D$19:$D$30)*Setup!$A$19:$A$30))</f>
        <v/>
      </c>
      <c r="P3576" s="34">
        <f>IF(A3576="","",IF(G3576="Standard 15% (Box 1)",ROUND(H3576*Setup!$B$9,2),0))</f>
        <v/>
      </c>
      <c r="Q3576" s="34">
        <f>IF(A3576="","",I3576-P3576)</f>
        <v/>
      </c>
      <c r="R3576" s="23">
        <f>IF(A3576="","",IF(O3576=0,"Outside audit periods; ","")&amp;IF(G3576="","No VAT category; ","")&amp;IF(ABS(Q3576)&gt;Setup!$B$10,"VAT ≠ 15% × net; ","")&amp;IF(AND(F3576="B2B - VAT registered",NOT(AND(LEN(E3576)=15,LEFT(E3576,1)="3",RIGHT(E3576,1)="3",ISNUMBER(--E3576)))),"Invalid/missing customer VAT no; ","")&amp;IF(L3576&lt;&gt;"Yes","Not reported/cleared on FATOORA; ","")&amp;IF(AND(OR(G3576="Zero-rated domestic (Box 3)",G3576="Export (Box 4)"),N3576=""),"Zero-rate/export evidence missing; ","")&amp;IF(AND(C3576="Credit Note",H3576&gt;0),"Credit note should be negative; ","")&amp;IF(AND(C3576="Simplified Tax Invoice",F3576="B2B - VAT registered"),"Simplified invoice issued to VAT-registered B2B; ",""))</f>
        <v/>
      </c>
    </row>
    <row r="3577">
      <c r="A3577" s="17" t="n"/>
      <c r="B3577" s="14" t="n"/>
      <c r="C3577" s="14" t="n"/>
      <c r="D3577" s="14" t="n"/>
      <c r="E3577" s="16" t="n"/>
      <c r="F3577" s="14" t="n"/>
      <c r="G3577" s="14" t="n"/>
      <c r="H3577" s="19" t="n"/>
      <c r="I3577" s="19" t="n"/>
      <c r="J3577" s="34">
        <f>IF(A3577="","",H3577+I3577)</f>
        <v/>
      </c>
      <c r="K3577" s="14" t="n"/>
      <c r="L3577" s="14" t="n"/>
      <c r="M3577" s="14" t="n"/>
      <c r="N3577" s="14" t="n"/>
      <c r="O3577" s="20">
        <f>IF(A3577="","",SUMPRODUCT((A3577&gt;=Setup!$C$19:$C$30)*(A3577&lt;=Setup!$D$19:$D$30)*Setup!$A$19:$A$30))</f>
        <v/>
      </c>
      <c r="P3577" s="34">
        <f>IF(A3577="","",IF(G3577="Standard 15% (Box 1)",ROUND(H3577*Setup!$B$9,2),0))</f>
        <v/>
      </c>
      <c r="Q3577" s="34">
        <f>IF(A3577="","",I3577-P3577)</f>
        <v/>
      </c>
      <c r="R3577" s="23">
        <f>IF(A3577="","",IF(O3577=0,"Outside audit periods; ","")&amp;IF(G3577="","No VAT category; ","")&amp;IF(ABS(Q3577)&gt;Setup!$B$10,"VAT ≠ 15% × net; ","")&amp;IF(AND(F3577="B2B - VAT registered",NOT(AND(LEN(E3577)=15,LEFT(E3577,1)="3",RIGHT(E3577,1)="3",ISNUMBER(--E3577)))),"Invalid/missing customer VAT no; ","")&amp;IF(L3577&lt;&gt;"Yes","Not reported/cleared on FATOORA; ","")&amp;IF(AND(OR(G3577="Zero-rated domestic (Box 3)",G3577="Export (Box 4)"),N3577=""),"Zero-rate/export evidence missing; ","")&amp;IF(AND(C3577="Credit Note",H3577&gt;0),"Credit note should be negative; ","")&amp;IF(AND(C3577="Simplified Tax Invoice",F3577="B2B - VAT registered"),"Simplified invoice issued to VAT-registered B2B; ",""))</f>
        <v/>
      </c>
    </row>
    <row r="3578">
      <c r="A3578" s="17" t="n"/>
      <c r="B3578" s="14" t="n"/>
      <c r="C3578" s="14" t="n"/>
      <c r="D3578" s="14" t="n"/>
      <c r="E3578" s="16" t="n"/>
      <c r="F3578" s="14" t="n"/>
      <c r="G3578" s="14" t="n"/>
      <c r="H3578" s="19" t="n"/>
      <c r="I3578" s="19" t="n"/>
      <c r="J3578" s="34">
        <f>IF(A3578="","",H3578+I3578)</f>
        <v/>
      </c>
      <c r="K3578" s="14" t="n"/>
      <c r="L3578" s="14" t="n"/>
      <c r="M3578" s="14" t="n"/>
      <c r="N3578" s="14" t="n"/>
      <c r="O3578" s="20">
        <f>IF(A3578="","",SUMPRODUCT((A3578&gt;=Setup!$C$19:$C$30)*(A3578&lt;=Setup!$D$19:$D$30)*Setup!$A$19:$A$30))</f>
        <v/>
      </c>
      <c r="P3578" s="34">
        <f>IF(A3578="","",IF(G3578="Standard 15% (Box 1)",ROUND(H3578*Setup!$B$9,2),0))</f>
        <v/>
      </c>
      <c r="Q3578" s="34">
        <f>IF(A3578="","",I3578-P3578)</f>
        <v/>
      </c>
      <c r="R3578" s="23">
        <f>IF(A3578="","",IF(O3578=0,"Outside audit periods; ","")&amp;IF(G3578="","No VAT category; ","")&amp;IF(ABS(Q3578)&gt;Setup!$B$10,"VAT ≠ 15% × net; ","")&amp;IF(AND(F3578="B2B - VAT registered",NOT(AND(LEN(E3578)=15,LEFT(E3578,1)="3",RIGHT(E3578,1)="3",ISNUMBER(--E3578)))),"Invalid/missing customer VAT no; ","")&amp;IF(L3578&lt;&gt;"Yes","Not reported/cleared on FATOORA; ","")&amp;IF(AND(OR(G3578="Zero-rated domestic (Box 3)",G3578="Export (Box 4)"),N3578=""),"Zero-rate/export evidence missing; ","")&amp;IF(AND(C3578="Credit Note",H3578&gt;0),"Credit note should be negative; ","")&amp;IF(AND(C3578="Simplified Tax Invoice",F3578="B2B - VAT registered"),"Simplified invoice issued to VAT-registered B2B; ",""))</f>
        <v/>
      </c>
    </row>
    <row r="3579">
      <c r="A3579" s="17" t="n"/>
      <c r="B3579" s="14" t="n"/>
      <c r="C3579" s="14" t="n"/>
      <c r="D3579" s="14" t="n"/>
      <c r="E3579" s="16" t="n"/>
      <c r="F3579" s="14" t="n"/>
      <c r="G3579" s="14" t="n"/>
      <c r="H3579" s="19" t="n"/>
      <c r="I3579" s="19" t="n"/>
      <c r="J3579" s="34">
        <f>IF(A3579="","",H3579+I3579)</f>
        <v/>
      </c>
      <c r="K3579" s="14" t="n"/>
      <c r="L3579" s="14" t="n"/>
      <c r="M3579" s="14" t="n"/>
      <c r="N3579" s="14" t="n"/>
      <c r="O3579" s="20">
        <f>IF(A3579="","",SUMPRODUCT((A3579&gt;=Setup!$C$19:$C$30)*(A3579&lt;=Setup!$D$19:$D$30)*Setup!$A$19:$A$30))</f>
        <v/>
      </c>
      <c r="P3579" s="34">
        <f>IF(A3579="","",IF(G3579="Standard 15% (Box 1)",ROUND(H3579*Setup!$B$9,2),0))</f>
        <v/>
      </c>
      <c r="Q3579" s="34">
        <f>IF(A3579="","",I3579-P3579)</f>
        <v/>
      </c>
      <c r="R3579" s="23">
        <f>IF(A3579="","",IF(O3579=0,"Outside audit periods; ","")&amp;IF(G3579="","No VAT category; ","")&amp;IF(ABS(Q3579)&gt;Setup!$B$10,"VAT ≠ 15% × net; ","")&amp;IF(AND(F3579="B2B - VAT registered",NOT(AND(LEN(E3579)=15,LEFT(E3579,1)="3",RIGHT(E3579,1)="3",ISNUMBER(--E3579)))),"Invalid/missing customer VAT no; ","")&amp;IF(L3579&lt;&gt;"Yes","Not reported/cleared on FATOORA; ","")&amp;IF(AND(OR(G3579="Zero-rated domestic (Box 3)",G3579="Export (Box 4)"),N3579=""),"Zero-rate/export evidence missing; ","")&amp;IF(AND(C3579="Credit Note",H3579&gt;0),"Credit note should be negative; ","")&amp;IF(AND(C3579="Simplified Tax Invoice",F3579="B2B - VAT registered"),"Simplified invoice issued to VAT-registered B2B; ",""))</f>
        <v/>
      </c>
    </row>
    <row r="3580">
      <c r="A3580" s="17" t="n"/>
      <c r="B3580" s="14" t="n"/>
      <c r="C3580" s="14" t="n"/>
      <c r="D3580" s="14" t="n"/>
      <c r="E3580" s="16" t="n"/>
      <c r="F3580" s="14" t="n"/>
      <c r="G3580" s="14" t="n"/>
      <c r="H3580" s="19" t="n"/>
      <c r="I3580" s="19" t="n"/>
      <c r="J3580" s="34">
        <f>IF(A3580="","",H3580+I3580)</f>
        <v/>
      </c>
      <c r="K3580" s="14" t="n"/>
      <c r="L3580" s="14" t="n"/>
      <c r="M3580" s="14" t="n"/>
      <c r="N3580" s="14" t="n"/>
      <c r="O3580" s="20">
        <f>IF(A3580="","",SUMPRODUCT((A3580&gt;=Setup!$C$19:$C$30)*(A3580&lt;=Setup!$D$19:$D$30)*Setup!$A$19:$A$30))</f>
        <v/>
      </c>
      <c r="P3580" s="34">
        <f>IF(A3580="","",IF(G3580="Standard 15% (Box 1)",ROUND(H3580*Setup!$B$9,2),0))</f>
        <v/>
      </c>
      <c r="Q3580" s="34">
        <f>IF(A3580="","",I3580-P3580)</f>
        <v/>
      </c>
      <c r="R3580" s="23">
        <f>IF(A3580="","",IF(O3580=0,"Outside audit periods; ","")&amp;IF(G3580="","No VAT category; ","")&amp;IF(ABS(Q3580)&gt;Setup!$B$10,"VAT ≠ 15% × net; ","")&amp;IF(AND(F3580="B2B - VAT registered",NOT(AND(LEN(E3580)=15,LEFT(E3580,1)="3",RIGHT(E3580,1)="3",ISNUMBER(--E3580)))),"Invalid/missing customer VAT no; ","")&amp;IF(L3580&lt;&gt;"Yes","Not reported/cleared on FATOORA; ","")&amp;IF(AND(OR(G3580="Zero-rated domestic (Box 3)",G3580="Export (Box 4)"),N3580=""),"Zero-rate/export evidence missing; ","")&amp;IF(AND(C3580="Credit Note",H3580&gt;0),"Credit note should be negative; ","")&amp;IF(AND(C3580="Simplified Tax Invoice",F3580="B2B - VAT registered"),"Simplified invoice issued to VAT-registered B2B; ",""))</f>
        <v/>
      </c>
    </row>
    <row r="3581">
      <c r="A3581" s="17" t="n"/>
      <c r="B3581" s="14" t="n"/>
      <c r="C3581" s="14" t="n"/>
      <c r="D3581" s="14" t="n"/>
      <c r="E3581" s="16" t="n"/>
      <c r="F3581" s="14" t="n"/>
      <c r="G3581" s="14" t="n"/>
      <c r="H3581" s="19" t="n"/>
      <c r="I3581" s="19" t="n"/>
      <c r="J3581" s="34">
        <f>IF(A3581="","",H3581+I3581)</f>
        <v/>
      </c>
      <c r="K3581" s="14" t="n"/>
      <c r="L3581" s="14" t="n"/>
      <c r="M3581" s="14" t="n"/>
      <c r="N3581" s="14" t="n"/>
      <c r="O3581" s="20">
        <f>IF(A3581="","",SUMPRODUCT((A3581&gt;=Setup!$C$19:$C$30)*(A3581&lt;=Setup!$D$19:$D$30)*Setup!$A$19:$A$30))</f>
        <v/>
      </c>
      <c r="P3581" s="34">
        <f>IF(A3581="","",IF(G3581="Standard 15% (Box 1)",ROUND(H3581*Setup!$B$9,2),0))</f>
        <v/>
      </c>
      <c r="Q3581" s="34">
        <f>IF(A3581="","",I3581-P3581)</f>
        <v/>
      </c>
      <c r="R3581" s="23">
        <f>IF(A3581="","",IF(O3581=0,"Outside audit periods; ","")&amp;IF(G3581="","No VAT category; ","")&amp;IF(ABS(Q3581)&gt;Setup!$B$10,"VAT ≠ 15% × net; ","")&amp;IF(AND(F3581="B2B - VAT registered",NOT(AND(LEN(E3581)=15,LEFT(E3581,1)="3",RIGHT(E3581,1)="3",ISNUMBER(--E3581)))),"Invalid/missing customer VAT no; ","")&amp;IF(L3581&lt;&gt;"Yes","Not reported/cleared on FATOORA; ","")&amp;IF(AND(OR(G3581="Zero-rated domestic (Box 3)",G3581="Export (Box 4)"),N3581=""),"Zero-rate/export evidence missing; ","")&amp;IF(AND(C3581="Credit Note",H3581&gt;0),"Credit note should be negative; ","")&amp;IF(AND(C3581="Simplified Tax Invoice",F3581="B2B - VAT registered"),"Simplified invoice issued to VAT-registered B2B; ",""))</f>
        <v/>
      </c>
    </row>
    <row r="3582">
      <c r="A3582" s="17" t="n"/>
      <c r="B3582" s="14" t="n"/>
      <c r="C3582" s="14" t="n"/>
      <c r="D3582" s="14" t="n"/>
      <c r="E3582" s="16" t="n"/>
      <c r="F3582" s="14" t="n"/>
      <c r="G3582" s="14" t="n"/>
      <c r="H3582" s="19" t="n"/>
      <c r="I3582" s="19" t="n"/>
      <c r="J3582" s="34">
        <f>IF(A3582="","",H3582+I3582)</f>
        <v/>
      </c>
      <c r="K3582" s="14" t="n"/>
      <c r="L3582" s="14" t="n"/>
      <c r="M3582" s="14" t="n"/>
      <c r="N3582" s="14" t="n"/>
      <c r="O3582" s="20">
        <f>IF(A3582="","",SUMPRODUCT((A3582&gt;=Setup!$C$19:$C$30)*(A3582&lt;=Setup!$D$19:$D$30)*Setup!$A$19:$A$30))</f>
        <v/>
      </c>
      <c r="P3582" s="34">
        <f>IF(A3582="","",IF(G3582="Standard 15% (Box 1)",ROUND(H3582*Setup!$B$9,2),0))</f>
        <v/>
      </c>
      <c r="Q3582" s="34">
        <f>IF(A3582="","",I3582-P3582)</f>
        <v/>
      </c>
      <c r="R3582" s="23">
        <f>IF(A3582="","",IF(O3582=0,"Outside audit periods; ","")&amp;IF(G3582="","No VAT category; ","")&amp;IF(ABS(Q3582)&gt;Setup!$B$10,"VAT ≠ 15% × net; ","")&amp;IF(AND(F3582="B2B - VAT registered",NOT(AND(LEN(E3582)=15,LEFT(E3582,1)="3",RIGHT(E3582,1)="3",ISNUMBER(--E3582)))),"Invalid/missing customer VAT no; ","")&amp;IF(L3582&lt;&gt;"Yes","Not reported/cleared on FATOORA; ","")&amp;IF(AND(OR(G3582="Zero-rated domestic (Box 3)",G3582="Export (Box 4)"),N3582=""),"Zero-rate/export evidence missing; ","")&amp;IF(AND(C3582="Credit Note",H3582&gt;0),"Credit note should be negative; ","")&amp;IF(AND(C3582="Simplified Tax Invoice",F3582="B2B - VAT registered"),"Simplified invoice issued to VAT-registered B2B; ",""))</f>
        <v/>
      </c>
    </row>
    <row r="3583">
      <c r="A3583" s="17" t="n"/>
      <c r="B3583" s="14" t="n"/>
      <c r="C3583" s="14" t="n"/>
      <c r="D3583" s="14" t="n"/>
      <c r="E3583" s="16" t="n"/>
      <c r="F3583" s="14" t="n"/>
      <c r="G3583" s="14" t="n"/>
      <c r="H3583" s="19" t="n"/>
      <c r="I3583" s="19" t="n"/>
      <c r="J3583" s="34">
        <f>IF(A3583="","",H3583+I3583)</f>
        <v/>
      </c>
      <c r="K3583" s="14" t="n"/>
      <c r="L3583" s="14" t="n"/>
      <c r="M3583" s="14" t="n"/>
      <c r="N3583" s="14" t="n"/>
      <c r="O3583" s="20">
        <f>IF(A3583="","",SUMPRODUCT((A3583&gt;=Setup!$C$19:$C$30)*(A3583&lt;=Setup!$D$19:$D$30)*Setup!$A$19:$A$30))</f>
        <v/>
      </c>
      <c r="P3583" s="34">
        <f>IF(A3583="","",IF(G3583="Standard 15% (Box 1)",ROUND(H3583*Setup!$B$9,2),0))</f>
        <v/>
      </c>
      <c r="Q3583" s="34">
        <f>IF(A3583="","",I3583-P3583)</f>
        <v/>
      </c>
      <c r="R3583" s="23">
        <f>IF(A3583="","",IF(O3583=0,"Outside audit periods; ","")&amp;IF(G3583="","No VAT category; ","")&amp;IF(ABS(Q3583)&gt;Setup!$B$10,"VAT ≠ 15% × net; ","")&amp;IF(AND(F3583="B2B - VAT registered",NOT(AND(LEN(E3583)=15,LEFT(E3583,1)="3",RIGHT(E3583,1)="3",ISNUMBER(--E3583)))),"Invalid/missing customer VAT no; ","")&amp;IF(L3583&lt;&gt;"Yes","Not reported/cleared on FATOORA; ","")&amp;IF(AND(OR(G3583="Zero-rated domestic (Box 3)",G3583="Export (Box 4)"),N3583=""),"Zero-rate/export evidence missing; ","")&amp;IF(AND(C3583="Credit Note",H3583&gt;0),"Credit note should be negative; ","")&amp;IF(AND(C3583="Simplified Tax Invoice",F3583="B2B - VAT registered"),"Simplified invoice issued to VAT-registered B2B; ",""))</f>
        <v/>
      </c>
    </row>
    <row r="3584">
      <c r="A3584" s="17" t="n"/>
      <c r="B3584" s="14" t="n"/>
      <c r="C3584" s="14" t="n"/>
      <c r="D3584" s="14" t="n"/>
      <c r="E3584" s="16" t="n"/>
      <c r="F3584" s="14" t="n"/>
      <c r="G3584" s="14" t="n"/>
      <c r="H3584" s="19" t="n"/>
      <c r="I3584" s="19" t="n"/>
      <c r="J3584" s="34">
        <f>IF(A3584="","",H3584+I3584)</f>
        <v/>
      </c>
      <c r="K3584" s="14" t="n"/>
      <c r="L3584" s="14" t="n"/>
      <c r="M3584" s="14" t="n"/>
      <c r="N3584" s="14" t="n"/>
      <c r="O3584" s="20">
        <f>IF(A3584="","",SUMPRODUCT((A3584&gt;=Setup!$C$19:$C$30)*(A3584&lt;=Setup!$D$19:$D$30)*Setup!$A$19:$A$30))</f>
        <v/>
      </c>
      <c r="P3584" s="34">
        <f>IF(A3584="","",IF(G3584="Standard 15% (Box 1)",ROUND(H3584*Setup!$B$9,2),0))</f>
        <v/>
      </c>
      <c r="Q3584" s="34">
        <f>IF(A3584="","",I3584-P3584)</f>
        <v/>
      </c>
      <c r="R3584" s="23">
        <f>IF(A3584="","",IF(O3584=0,"Outside audit periods; ","")&amp;IF(G3584="","No VAT category; ","")&amp;IF(ABS(Q3584)&gt;Setup!$B$10,"VAT ≠ 15% × net; ","")&amp;IF(AND(F3584="B2B - VAT registered",NOT(AND(LEN(E3584)=15,LEFT(E3584,1)="3",RIGHT(E3584,1)="3",ISNUMBER(--E3584)))),"Invalid/missing customer VAT no; ","")&amp;IF(L3584&lt;&gt;"Yes","Not reported/cleared on FATOORA; ","")&amp;IF(AND(OR(G3584="Zero-rated domestic (Box 3)",G3584="Export (Box 4)"),N3584=""),"Zero-rate/export evidence missing; ","")&amp;IF(AND(C3584="Credit Note",H3584&gt;0),"Credit note should be negative; ","")&amp;IF(AND(C3584="Simplified Tax Invoice",F3584="B2B - VAT registered"),"Simplified invoice issued to VAT-registered B2B; ",""))</f>
        <v/>
      </c>
    </row>
    <row r="3585">
      <c r="A3585" s="17" t="n"/>
      <c r="B3585" s="14" t="n"/>
      <c r="C3585" s="14" t="n"/>
      <c r="D3585" s="14" t="n"/>
      <c r="E3585" s="16" t="n"/>
      <c r="F3585" s="14" t="n"/>
      <c r="G3585" s="14" t="n"/>
      <c r="H3585" s="19" t="n"/>
      <c r="I3585" s="19" t="n"/>
      <c r="J3585" s="34">
        <f>IF(A3585="","",H3585+I3585)</f>
        <v/>
      </c>
      <c r="K3585" s="14" t="n"/>
      <c r="L3585" s="14" t="n"/>
      <c r="M3585" s="14" t="n"/>
      <c r="N3585" s="14" t="n"/>
      <c r="O3585" s="20">
        <f>IF(A3585="","",SUMPRODUCT((A3585&gt;=Setup!$C$19:$C$30)*(A3585&lt;=Setup!$D$19:$D$30)*Setup!$A$19:$A$30))</f>
        <v/>
      </c>
      <c r="P3585" s="34">
        <f>IF(A3585="","",IF(G3585="Standard 15% (Box 1)",ROUND(H3585*Setup!$B$9,2),0))</f>
        <v/>
      </c>
      <c r="Q3585" s="34">
        <f>IF(A3585="","",I3585-P3585)</f>
        <v/>
      </c>
      <c r="R3585" s="23">
        <f>IF(A3585="","",IF(O3585=0,"Outside audit periods; ","")&amp;IF(G3585="","No VAT category; ","")&amp;IF(ABS(Q3585)&gt;Setup!$B$10,"VAT ≠ 15% × net; ","")&amp;IF(AND(F3585="B2B - VAT registered",NOT(AND(LEN(E3585)=15,LEFT(E3585,1)="3",RIGHT(E3585,1)="3",ISNUMBER(--E3585)))),"Invalid/missing customer VAT no; ","")&amp;IF(L3585&lt;&gt;"Yes","Not reported/cleared on FATOORA; ","")&amp;IF(AND(OR(G3585="Zero-rated domestic (Box 3)",G3585="Export (Box 4)"),N3585=""),"Zero-rate/export evidence missing; ","")&amp;IF(AND(C3585="Credit Note",H3585&gt;0),"Credit note should be negative; ","")&amp;IF(AND(C3585="Simplified Tax Invoice",F3585="B2B - VAT registered"),"Simplified invoice issued to VAT-registered B2B; ",""))</f>
        <v/>
      </c>
    </row>
    <row r="3586">
      <c r="A3586" s="17" t="n"/>
      <c r="B3586" s="14" t="n"/>
      <c r="C3586" s="14" t="n"/>
      <c r="D3586" s="14" t="n"/>
      <c r="E3586" s="16" t="n"/>
      <c r="F3586" s="14" t="n"/>
      <c r="G3586" s="14" t="n"/>
      <c r="H3586" s="19" t="n"/>
      <c r="I3586" s="19" t="n"/>
      <c r="J3586" s="34">
        <f>IF(A3586="","",H3586+I3586)</f>
        <v/>
      </c>
      <c r="K3586" s="14" t="n"/>
      <c r="L3586" s="14" t="n"/>
      <c r="M3586" s="14" t="n"/>
      <c r="N3586" s="14" t="n"/>
      <c r="O3586" s="20">
        <f>IF(A3586="","",SUMPRODUCT((A3586&gt;=Setup!$C$19:$C$30)*(A3586&lt;=Setup!$D$19:$D$30)*Setup!$A$19:$A$30))</f>
        <v/>
      </c>
      <c r="P3586" s="34">
        <f>IF(A3586="","",IF(G3586="Standard 15% (Box 1)",ROUND(H3586*Setup!$B$9,2),0))</f>
        <v/>
      </c>
      <c r="Q3586" s="34">
        <f>IF(A3586="","",I3586-P3586)</f>
        <v/>
      </c>
      <c r="R3586" s="23">
        <f>IF(A3586="","",IF(O3586=0,"Outside audit periods; ","")&amp;IF(G3586="","No VAT category; ","")&amp;IF(ABS(Q3586)&gt;Setup!$B$10,"VAT ≠ 15% × net; ","")&amp;IF(AND(F3586="B2B - VAT registered",NOT(AND(LEN(E3586)=15,LEFT(E3586,1)="3",RIGHT(E3586,1)="3",ISNUMBER(--E3586)))),"Invalid/missing customer VAT no; ","")&amp;IF(L3586&lt;&gt;"Yes","Not reported/cleared on FATOORA; ","")&amp;IF(AND(OR(G3586="Zero-rated domestic (Box 3)",G3586="Export (Box 4)"),N3586=""),"Zero-rate/export evidence missing; ","")&amp;IF(AND(C3586="Credit Note",H3586&gt;0),"Credit note should be negative; ","")&amp;IF(AND(C3586="Simplified Tax Invoice",F3586="B2B - VAT registered"),"Simplified invoice issued to VAT-registered B2B; ",""))</f>
        <v/>
      </c>
    </row>
    <row r="3587">
      <c r="A3587" s="17" t="n"/>
      <c r="B3587" s="14" t="n"/>
      <c r="C3587" s="14" t="n"/>
      <c r="D3587" s="14" t="n"/>
      <c r="E3587" s="16" t="n"/>
      <c r="F3587" s="14" t="n"/>
      <c r="G3587" s="14" t="n"/>
      <c r="H3587" s="19" t="n"/>
      <c r="I3587" s="19" t="n"/>
      <c r="J3587" s="34">
        <f>IF(A3587="","",H3587+I3587)</f>
        <v/>
      </c>
      <c r="K3587" s="14" t="n"/>
      <c r="L3587" s="14" t="n"/>
      <c r="M3587" s="14" t="n"/>
      <c r="N3587" s="14" t="n"/>
      <c r="O3587" s="20">
        <f>IF(A3587="","",SUMPRODUCT((A3587&gt;=Setup!$C$19:$C$30)*(A3587&lt;=Setup!$D$19:$D$30)*Setup!$A$19:$A$30))</f>
        <v/>
      </c>
      <c r="P3587" s="34">
        <f>IF(A3587="","",IF(G3587="Standard 15% (Box 1)",ROUND(H3587*Setup!$B$9,2),0))</f>
        <v/>
      </c>
      <c r="Q3587" s="34">
        <f>IF(A3587="","",I3587-P3587)</f>
        <v/>
      </c>
      <c r="R3587" s="23">
        <f>IF(A3587="","",IF(O3587=0,"Outside audit periods; ","")&amp;IF(G3587="","No VAT category; ","")&amp;IF(ABS(Q3587)&gt;Setup!$B$10,"VAT ≠ 15% × net; ","")&amp;IF(AND(F3587="B2B - VAT registered",NOT(AND(LEN(E3587)=15,LEFT(E3587,1)="3",RIGHT(E3587,1)="3",ISNUMBER(--E3587)))),"Invalid/missing customer VAT no; ","")&amp;IF(L3587&lt;&gt;"Yes","Not reported/cleared on FATOORA; ","")&amp;IF(AND(OR(G3587="Zero-rated domestic (Box 3)",G3587="Export (Box 4)"),N3587=""),"Zero-rate/export evidence missing; ","")&amp;IF(AND(C3587="Credit Note",H3587&gt;0),"Credit note should be negative; ","")&amp;IF(AND(C3587="Simplified Tax Invoice",F3587="B2B - VAT registered"),"Simplified invoice issued to VAT-registered B2B; ",""))</f>
        <v/>
      </c>
    </row>
    <row r="3588">
      <c r="A3588" s="17" t="n"/>
      <c r="B3588" s="14" t="n"/>
      <c r="C3588" s="14" t="n"/>
      <c r="D3588" s="14" t="n"/>
      <c r="E3588" s="16" t="n"/>
      <c r="F3588" s="14" t="n"/>
      <c r="G3588" s="14" t="n"/>
      <c r="H3588" s="19" t="n"/>
      <c r="I3588" s="19" t="n"/>
      <c r="J3588" s="34">
        <f>IF(A3588="","",H3588+I3588)</f>
        <v/>
      </c>
      <c r="K3588" s="14" t="n"/>
      <c r="L3588" s="14" t="n"/>
      <c r="M3588" s="14" t="n"/>
      <c r="N3588" s="14" t="n"/>
      <c r="O3588" s="20">
        <f>IF(A3588="","",SUMPRODUCT((A3588&gt;=Setup!$C$19:$C$30)*(A3588&lt;=Setup!$D$19:$D$30)*Setup!$A$19:$A$30))</f>
        <v/>
      </c>
      <c r="P3588" s="34">
        <f>IF(A3588="","",IF(G3588="Standard 15% (Box 1)",ROUND(H3588*Setup!$B$9,2),0))</f>
        <v/>
      </c>
      <c r="Q3588" s="34">
        <f>IF(A3588="","",I3588-P3588)</f>
        <v/>
      </c>
      <c r="R3588" s="23">
        <f>IF(A3588="","",IF(O3588=0,"Outside audit periods; ","")&amp;IF(G3588="","No VAT category; ","")&amp;IF(ABS(Q3588)&gt;Setup!$B$10,"VAT ≠ 15% × net; ","")&amp;IF(AND(F3588="B2B - VAT registered",NOT(AND(LEN(E3588)=15,LEFT(E3588,1)="3",RIGHT(E3588,1)="3",ISNUMBER(--E3588)))),"Invalid/missing customer VAT no; ","")&amp;IF(L3588&lt;&gt;"Yes","Not reported/cleared on FATOORA; ","")&amp;IF(AND(OR(G3588="Zero-rated domestic (Box 3)",G3588="Export (Box 4)"),N3588=""),"Zero-rate/export evidence missing; ","")&amp;IF(AND(C3588="Credit Note",H3588&gt;0),"Credit note should be negative; ","")&amp;IF(AND(C3588="Simplified Tax Invoice",F3588="B2B - VAT registered"),"Simplified invoice issued to VAT-registered B2B; ",""))</f>
        <v/>
      </c>
    </row>
    <row r="3589">
      <c r="A3589" s="17" t="n"/>
      <c r="B3589" s="14" t="n"/>
      <c r="C3589" s="14" t="n"/>
      <c r="D3589" s="14" t="n"/>
      <c r="E3589" s="16" t="n"/>
      <c r="F3589" s="14" t="n"/>
      <c r="G3589" s="14" t="n"/>
      <c r="H3589" s="19" t="n"/>
      <c r="I3589" s="19" t="n"/>
      <c r="J3589" s="34">
        <f>IF(A3589="","",H3589+I3589)</f>
        <v/>
      </c>
      <c r="K3589" s="14" t="n"/>
      <c r="L3589" s="14" t="n"/>
      <c r="M3589" s="14" t="n"/>
      <c r="N3589" s="14" t="n"/>
      <c r="O3589" s="20">
        <f>IF(A3589="","",SUMPRODUCT((A3589&gt;=Setup!$C$19:$C$30)*(A3589&lt;=Setup!$D$19:$D$30)*Setup!$A$19:$A$30))</f>
        <v/>
      </c>
      <c r="P3589" s="34">
        <f>IF(A3589="","",IF(G3589="Standard 15% (Box 1)",ROUND(H3589*Setup!$B$9,2),0))</f>
        <v/>
      </c>
      <c r="Q3589" s="34">
        <f>IF(A3589="","",I3589-P3589)</f>
        <v/>
      </c>
      <c r="R3589" s="23">
        <f>IF(A3589="","",IF(O3589=0,"Outside audit periods; ","")&amp;IF(G3589="","No VAT category; ","")&amp;IF(ABS(Q3589)&gt;Setup!$B$10,"VAT ≠ 15% × net; ","")&amp;IF(AND(F3589="B2B - VAT registered",NOT(AND(LEN(E3589)=15,LEFT(E3589,1)="3",RIGHT(E3589,1)="3",ISNUMBER(--E3589)))),"Invalid/missing customer VAT no; ","")&amp;IF(L3589&lt;&gt;"Yes","Not reported/cleared on FATOORA; ","")&amp;IF(AND(OR(G3589="Zero-rated domestic (Box 3)",G3589="Export (Box 4)"),N3589=""),"Zero-rate/export evidence missing; ","")&amp;IF(AND(C3589="Credit Note",H3589&gt;0),"Credit note should be negative; ","")&amp;IF(AND(C3589="Simplified Tax Invoice",F3589="B2B - VAT registered"),"Simplified invoice issued to VAT-registered B2B; ",""))</f>
        <v/>
      </c>
    </row>
    <row r="3590">
      <c r="A3590" s="17" t="n"/>
      <c r="B3590" s="14" t="n"/>
      <c r="C3590" s="14" t="n"/>
      <c r="D3590" s="14" t="n"/>
      <c r="E3590" s="16" t="n"/>
      <c r="F3590" s="14" t="n"/>
      <c r="G3590" s="14" t="n"/>
      <c r="H3590" s="19" t="n"/>
      <c r="I3590" s="19" t="n"/>
      <c r="J3590" s="34">
        <f>IF(A3590="","",H3590+I3590)</f>
        <v/>
      </c>
      <c r="K3590" s="14" t="n"/>
      <c r="L3590" s="14" t="n"/>
      <c r="M3590" s="14" t="n"/>
      <c r="N3590" s="14" t="n"/>
      <c r="O3590" s="20">
        <f>IF(A3590="","",SUMPRODUCT((A3590&gt;=Setup!$C$19:$C$30)*(A3590&lt;=Setup!$D$19:$D$30)*Setup!$A$19:$A$30))</f>
        <v/>
      </c>
      <c r="P3590" s="34">
        <f>IF(A3590="","",IF(G3590="Standard 15% (Box 1)",ROUND(H3590*Setup!$B$9,2),0))</f>
        <v/>
      </c>
      <c r="Q3590" s="34">
        <f>IF(A3590="","",I3590-P3590)</f>
        <v/>
      </c>
      <c r="R3590" s="23">
        <f>IF(A3590="","",IF(O3590=0,"Outside audit periods; ","")&amp;IF(G3590="","No VAT category; ","")&amp;IF(ABS(Q3590)&gt;Setup!$B$10,"VAT ≠ 15% × net; ","")&amp;IF(AND(F3590="B2B - VAT registered",NOT(AND(LEN(E3590)=15,LEFT(E3590,1)="3",RIGHT(E3590,1)="3",ISNUMBER(--E3590)))),"Invalid/missing customer VAT no; ","")&amp;IF(L3590&lt;&gt;"Yes","Not reported/cleared on FATOORA; ","")&amp;IF(AND(OR(G3590="Zero-rated domestic (Box 3)",G3590="Export (Box 4)"),N3590=""),"Zero-rate/export evidence missing; ","")&amp;IF(AND(C3590="Credit Note",H3590&gt;0),"Credit note should be negative; ","")&amp;IF(AND(C3590="Simplified Tax Invoice",F3590="B2B - VAT registered"),"Simplified invoice issued to VAT-registered B2B; ",""))</f>
        <v/>
      </c>
    </row>
    <row r="3591">
      <c r="A3591" s="17" t="n"/>
      <c r="B3591" s="14" t="n"/>
      <c r="C3591" s="14" t="n"/>
      <c r="D3591" s="14" t="n"/>
      <c r="E3591" s="16" t="n"/>
      <c r="F3591" s="14" t="n"/>
      <c r="G3591" s="14" t="n"/>
      <c r="H3591" s="19" t="n"/>
      <c r="I3591" s="19" t="n"/>
      <c r="J3591" s="34">
        <f>IF(A3591="","",H3591+I3591)</f>
        <v/>
      </c>
      <c r="K3591" s="14" t="n"/>
      <c r="L3591" s="14" t="n"/>
      <c r="M3591" s="14" t="n"/>
      <c r="N3591" s="14" t="n"/>
      <c r="O3591" s="20">
        <f>IF(A3591="","",SUMPRODUCT((A3591&gt;=Setup!$C$19:$C$30)*(A3591&lt;=Setup!$D$19:$D$30)*Setup!$A$19:$A$30))</f>
        <v/>
      </c>
      <c r="P3591" s="34">
        <f>IF(A3591="","",IF(G3591="Standard 15% (Box 1)",ROUND(H3591*Setup!$B$9,2),0))</f>
        <v/>
      </c>
      <c r="Q3591" s="34">
        <f>IF(A3591="","",I3591-P3591)</f>
        <v/>
      </c>
      <c r="R3591" s="23">
        <f>IF(A3591="","",IF(O3591=0,"Outside audit periods; ","")&amp;IF(G3591="","No VAT category; ","")&amp;IF(ABS(Q3591)&gt;Setup!$B$10,"VAT ≠ 15% × net; ","")&amp;IF(AND(F3591="B2B - VAT registered",NOT(AND(LEN(E3591)=15,LEFT(E3591,1)="3",RIGHT(E3591,1)="3",ISNUMBER(--E3591)))),"Invalid/missing customer VAT no; ","")&amp;IF(L3591&lt;&gt;"Yes","Not reported/cleared on FATOORA; ","")&amp;IF(AND(OR(G3591="Zero-rated domestic (Box 3)",G3591="Export (Box 4)"),N3591=""),"Zero-rate/export evidence missing; ","")&amp;IF(AND(C3591="Credit Note",H3591&gt;0),"Credit note should be negative; ","")&amp;IF(AND(C3591="Simplified Tax Invoice",F3591="B2B - VAT registered"),"Simplified invoice issued to VAT-registered B2B; ",""))</f>
        <v/>
      </c>
    </row>
    <row r="3592">
      <c r="A3592" s="17" t="n"/>
      <c r="B3592" s="14" t="n"/>
      <c r="C3592" s="14" t="n"/>
      <c r="D3592" s="14" t="n"/>
      <c r="E3592" s="16" t="n"/>
      <c r="F3592" s="14" t="n"/>
      <c r="G3592" s="14" t="n"/>
      <c r="H3592" s="19" t="n"/>
      <c r="I3592" s="19" t="n"/>
      <c r="J3592" s="34">
        <f>IF(A3592="","",H3592+I3592)</f>
        <v/>
      </c>
      <c r="K3592" s="14" t="n"/>
      <c r="L3592" s="14" t="n"/>
      <c r="M3592" s="14" t="n"/>
      <c r="N3592" s="14" t="n"/>
      <c r="O3592" s="20">
        <f>IF(A3592="","",SUMPRODUCT((A3592&gt;=Setup!$C$19:$C$30)*(A3592&lt;=Setup!$D$19:$D$30)*Setup!$A$19:$A$30))</f>
        <v/>
      </c>
      <c r="P3592" s="34">
        <f>IF(A3592="","",IF(G3592="Standard 15% (Box 1)",ROUND(H3592*Setup!$B$9,2),0))</f>
        <v/>
      </c>
      <c r="Q3592" s="34">
        <f>IF(A3592="","",I3592-P3592)</f>
        <v/>
      </c>
      <c r="R3592" s="23">
        <f>IF(A3592="","",IF(O3592=0,"Outside audit periods; ","")&amp;IF(G3592="","No VAT category; ","")&amp;IF(ABS(Q3592)&gt;Setup!$B$10,"VAT ≠ 15% × net; ","")&amp;IF(AND(F3592="B2B - VAT registered",NOT(AND(LEN(E3592)=15,LEFT(E3592,1)="3",RIGHT(E3592,1)="3",ISNUMBER(--E3592)))),"Invalid/missing customer VAT no; ","")&amp;IF(L3592&lt;&gt;"Yes","Not reported/cleared on FATOORA; ","")&amp;IF(AND(OR(G3592="Zero-rated domestic (Box 3)",G3592="Export (Box 4)"),N3592=""),"Zero-rate/export evidence missing; ","")&amp;IF(AND(C3592="Credit Note",H3592&gt;0),"Credit note should be negative; ","")&amp;IF(AND(C3592="Simplified Tax Invoice",F3592="B2B - VAT registered"),"Simplified invoice issued to VAT-registered B2B; ",""))</f>
        <v/>
      </c>
    </row>
    <row r="3593">
      <c r="A3593" s="17" t="n"/>
      <c r="B3593" s="14" t="n"/>
      <c r="C3593" s="14" t="n"/>
      <c r="D3593" s="14" t="n"/>
      <c r="E3593" s="16" t="n"/>
      <c r="F3593" s="14" t="n"/>
      <c r="G3593" s="14" t="n"/>
      <c r="H3593" s="19" t="n"/>
      <c r="I3593" s="19" t="n"/>
      <c r="J3593" s="34">
        <f>IF(A3593="","",H3593+I3593)</f>
        <v/>
      </c>
      <c r="K3593" s="14" t="n"/>
      <c r="L3593" s="14" t="n"/>
      <c r="M3593" s="14" t="n"/>
      <c r="N3593" s="14" t="n"/>
      <c r="O3593" s="20">
        <f>IF(A3593="","",SUMPRODUCT((A3593&gt;=Setup!$C$19:$C$30)*(A3593&lt;=Setup!$D$19:$D$30)*Setup!$A$19:$A$30))</f>
        <v/>
      </c>
      <c r="P3593" s="34">
        <f>IF(A3593="","",IF(G3593="Standard 15% (Box 1)",ROUND(H3593*Setup!$B$9,2),0))</f>
        <v/>
      </c>
      <c r="Q3593" s="34">
        <f>IF(A3593="","",I3593-P3593)</f>
        <v/>
      </c>
      <c r="R3593" s="23">
        <f>IF(A3593="","",IF(O3593=0,"Outside audit periods; ","")&amp;IF(G3593="","No VAT category; ","")&amp;IF(ABS(Q3593)&gt;Setup!$B$10,"VAT ≠ 15% × net; ","")&amp;IF(AND(F3593="B2B - VAT registered",NOT(AND(LEN(E3593)=15,LEFT(E3593,1)="3",RIGHT(E3593,1)="3",ISNUMBER(--E3593)))),"Invalid/missing customer VAT no; ","")&amp;IF(L3593&lt;&gt;"Yes","Not reported/cleared on FATOORA; ","")&amp;IF(AND(OR(G3593="Zero-rated domestic (Box 3)",G3593="Export (Box 4)"),N3593=""),"Zero-rate/export evidence missing; ","")&amp;IF(AND(C3593="Credit Note",H3593&gt;0),"Credit note should be negative; ","")&amp;IF(AND(C3593="Simplified Tax Invoice",F3593="B2B - VAT registered"),"Simplified invoice issued to VAT-registered B2B; ",""))</f>
        <v/>
      </c>
    </row>
    <row r="3594">
      <c r="A3594" s="17" t="n"/>
      <c r="B3594" s="14" t="n"/>
      <c r="C3594" s="14" t="n"/>
      <c r="D3594" s="14" t="n"/>
      <c r="E3594" s="16" t="n"/>
      <c r="F3594" s="14" t="n"/>
      <c r="G3594" s="14" t="n"/>
      <c r="H3594" s="19" t="n"/>
      <c r="I3594" s="19" t="n"/>
      <c r="J3594" s="34">
        <f>IF(A3594="","",H3594+I3594)</f>
        <v/>
      </c>
      <c r="K3594" s="14" t="n"/>
      <c r="L3594" s="14" t="n"/>
      <c r="M3594" s="14" t="n"/>
      <c r="N3594" s="14" t="n"/>
      <c r="O3594" s="20">
        <f>IF(A3594="","",SUMPRODUCT((A3594&gt;=Setup!$C$19:$C$30)*(A3594&lt;=Setup!$D$19:$D$30)*Setup!$A$19:$A$30))</f>
        <v/>
      </c>
      <c r="P3594" s="34">
        <f>IF(A3594="","",IF(G3594="Standard 15% (Box 1)",ROUND(H3594*Setup!$B$9,2),0))</f>
        <v/>
      </c>
      <c r="Q3594" s="34">
        <f>IF(A3594="","",I3594-P3594)</f>
        <v/>
      </c>
      <c r="R3594" s="23">
        <f>IF(A3594="","",IF(O3594=0,"Outside audit periods; ","")&amp;IF(G3594="","No VAT category; ","")&amp;IF(ABS(Q3594)&gt;Setup!$B$10,"VAT ≠ 15% × net; ","")&amp;IF(AND(F3594="B2B - VAT registered",NOT(AND(LEN(E3594)=15,LEFT(E3594,1)="3",RIGHT(E3594,1)="3",ISNUMBER(--E3594)))),"Invalid/missing customer VAT no; ","")&amp;IF(L3594&lt;&gt;"Yes","Not reported/cleared on FATOORA; ","")&amp;IF(AND(OR(G3594="Zero-rated domestic (Box 3)",G3594="Export (Box 4)"),N3594=""),"Zero-rate/export evidence missing; ","")&amp;IF(AND(C3594="Credit Note",H3594&gt;0),"Credit note should be negative; ","")&amp;IF(AND(C3594="Simplified Tax Invoice",F3594="B2B - VAT registered"),"Simplified invoice issued to VAT-registered B2B; ",""))</f>
        <v/>
      </c>
    </row>
    <row r="3595">
      <c r="A3595" s="17" t="n"/>
      <c r="B3595" s="14" t="n"/>
      <c r="C3595" s="14" t="n"/>
      <c r="D3595" s="14" t="n"/>
      <c r="E3595" s="16" t="n"/>
      <c r="F3595" s="14" t="n"/>
      <c r="G3595" s="14" t="n"/>
      <c r="H3595" s="19" t="n"/>
      <c r="I3595" s="19" t="n"/>
      <c r="J3595" s="34">
        <f>IF(A3595="","",H3595+I3595)</f>
        <v/>
      </c>
      <c r="K3595" s="14" t="n"/>
      <c r="L3595" s="14" t="n"/>
      <c r="M3595" s="14" t="n"/>
      <c r="N3595" s="14" t="n"/>
      <c r="O3595" s="20">
        <f>IF(A3595="","",SUMPRODUCT((A3595&gt;=Setup!$C$19:$C$30)*(A3595&lt;=Setup!$D$19:$D$30)*Setup!$A$19:$A$30))</f>
        <v/>
      </c>
      <c r="P3595" s="34">
        <f>IF(A3595="","",IF(G3595="Standard 15% (Box 1)",ROUND(H3595*Setup!$B$9,2),0))</f>
        <v/>
      </c>
      <c r="Q3595" s="34">
        <f>IF(A3595="","",I3595-P3595)</f>
        <v/>
      </c>
      <c r="R3595" s="23">
        <f>IF(A3595="","",IF(O3595=0,"Outside audit periods; ","")&amp;IF(G3595="","No VAT category; ","")&amp;IF(ABS(Q3595)&gt;Setup!$B$10,"VAT ≠ 15% × net; ","")&amp;IF(AND(F3595="B2B - VAT registered",NOT(AND(LEN(E3595)=15,LEFT(E3595,1)="3",RIGHT(E3595,1)="3",ISNUMBER(--E3595)))),"Invalid/missing customer VAT no; ","")&amp;IF(L3595&lt;&gt;"Yes","Not reported/cleared on FATOORA; ","")&amp;IF(AND(OR(G3595="Zero-rated domestic (Box 3)",G3595="Export (Box 4)"),N3595=""),"Zero-rate/export evidence missing; ","")&amp;IF(AND(C3595="Credit Note",H3595&gt;0),"Credit note should be negative; ","")&amp;IF(AND(C3595="Simplified Tax Invoice",F3595="B2B - VAT registered"),"Simplified invoice issued to VAT-registered B2B; ",""))</f>
        <v/>
      </c>
    </row>
    <row r="3596">
      <c r="A3596" s="17" t="n"/>
      <c r="B3596" s="14" t="n"/>
      <c r="C3596" s="14" t="n"/>
      <c r="D3596" s="14" t="n"/>
      <c r="E3596" s="16" t="n"/>
      <c r="F3596" s="14" t="n"/>
      <c r="G3596" s="14" t="n"/>
      <c r="H3596" s="19" t="n"/>
      <c r="I3596" s="19" t="n"/>
      <c r="J3596" s="34">
        <f>IF(A3596="","",H3596+I3596)</f>
        <v/>
      </c>
      <c r="K3596" s="14" t="n"/>
      <c r="L3596" s="14" t="n"/>
      <c r="M3596" s="14" t="n"/>
      <c r="N3596" s="14" t="n"/>
      <c r="O3596" s="20">
        <f>IF(A3596="","",SUMPRODUCT((A3596&gt;=Setup!$C$19:$C$30)*(A3596&lt;=Setup!$D$19:$D$30)*Setup!$A$19:$A$30))</f>
        <v/>
      </c>
      <c r="P3596" s="34">
        <f>IF(A3596="","",IF(G3596="Standard 15% (Box 1)",ROUND(H3596*Setup!$B$9,2),0))</f>
        <v/>
      </c>
      <c r="Q3596" s="34">
        <f>IF(A3596="","",I3596-P3596)</f>
        <v/>
      </c>
      <c r="R3596" s="23">
        <f>IF(A3596="","",IF(O3596=0,"Outside audit periods; ","")&amp;IF(G3596="","No VAT category; ","")&amp;IF(ABS(Q3596)&gt;Setup!$B$10,"VAT ≠ 15% × net; ","")&amp;IF(AND(F3596="B2B - VAT registered",NOT(AND(LEN(E3596)=15,LEFT(E3596,1)="3",RIGHT(E3596,1)="3",ISNUMBER(--E3596)))),"Invalid/missing customer VAT no; ","")&amp;IF(L3596&lt;&gt;"Yes","Not reported/cleared on FATOORA; ","")&amp;IF(AND(OR(G3596="Zero-rated domestic (Box 3)",G3596="Export (Box 4)"),N3596=""),"Zero-rate/export evidence missing; ","")&amp;IF(AND(C3596="Credit Note",H3596&gt;0),"Credit note should be negative; ","")&amp;IF(AND(C3596="Simplified Tax Invoice",F3596="B2B - VAT registered"),"Simplified invoice issued to VAT-registered B2B; ",""))</f>
        <v/>
      </c>
    </row>
    <row r="3597">
      <c r="A3597" s="17" t="n"/>
      <c r="B3597" s="14" t="n"/>
      <c r="C3597" s="14" t="n"/>
      <c r="D3597" s="14" t="n"/>
      <c r="E3597" s="16" t="n"/>
      <c r="F3597" s="14" t="n"/>
      <c r="G3597" s="14" t="n"/>
      <c r="H3597" s="19" t="n"/>
      <c r="I3597" s="19" t="n"/>
      <c r="J3597" s="34">
        <f>IF(A3597="","",H3597+I3597)</f>
        <v/>
      </c>
      <c r="K3597" s="14" t="n"/>
      <c r="L3597" s="14" t="n"/>
      <c r="M3597" s="14" t="n"/>
      <c r="N3597" s="14" t="n"/>
      <c r="O3597" s="20">
        <f>IF(A3597="","",SUMPRODUCT((A3597&gt;=Setup!$C$19:$C$30)*(A3597&lt;=Setup!$D$19:$D$30)*Setup!$A$19:$A$30))</f>
        <v/>
      </c>
      <c r="P3597" s="34">
        <f>IF(A3597="","",IF(G3597="Standard 15% (Box 1)",ROUND(H3597*Setup!$B$9,2),0))</f>
        <v/>
      </c>
      <c r="Q3597" s="34">
        <f>IF(A3597="","",I3597-P3597)</f>
        <v/>
      </c>
      <c r="R3597" s="23">
        <f>IF(A3597="","",IF(O3597=0,"Outside audit periods; ","")&amp;IF(G3597="","No VAT category; ","")&amp;IF(ABS(Q3597)&gt;Setup!$B$10,"VAT ≠ 15% × net; ","")&amp;IF(AND(F3597="B2B - VAT registered",NOT(AND(LEN(E3597)=15,LEFT(E3597,1)="3",RIGHT(E3597,1)="3",ISNUMBER(--E3597)))),"Invalid/missing customer VAT no; ","")&amp;IF(L3597&lt;&gt;"Yes","Not reported/cleared on FATOORA; ","")&amp;IF(AND(OR(G3597="Zero-rated domestic (Box 3)",G3597="Export (Box 4)"),N3597=""),"Zero-rate/export evidence missing; ","")&amp;IF(AND(C3597="Credit Note",H3597&gt;0),"Credit note should be negative; ","")&amp;IF(AND(C3597="Simplified Tax Invoice",F3597="B2B - VAT registered"),"Simplified invoice issued to VAT-registered B2B; ",""))</f>
        <v/>
      </c>
    </row>
    <row r="3598">
      <c r="A3598" s="17" t="n"/>
      <c r="B3598" s="14" t="n"/>
      <c r="C3598" s="14" t="n"/>
      <c r="D3598" s="14" t="n"/>
      <c r="E3598" s="16" t="n"/>
      <c r="F3598" s="14" t="n"/>
      <c r="G3598" s="14" t="n"/>
      <c r="H3598" s="19" t="n"/>
      <c r="I3598" s="19" t="n"/>
      <c r="J3598" s="34">
        <f>IF(A3598="","",H3598+I3598)</f>
        <v/>
      </c>
      <c r="K3598" s="14" t="n"/>
      <c r="L3598" s="14" t="n"/>
      <c r="M3598" s="14" t="n"/>
      <c r="N3598" s="14" t="n"/>
      <c r="O3598" s="20">
        <f>IF(A3598="","",SUMPRODUCT((A3598&gt;=Setup!$C$19:$C$30)*(A3598&lt;=Setup!$D$19:$D$30)*Setup!$A$19:$A$30))</f>
        <v/>
      </c>
      <c r="P3598" s="34">
        <f>IF(A3598="","",IF(G3598="Standard 15% (Box 1)",ROUND(H3598*Setup!$B$9,2),0))</f>
        <v/>
      </c>
      <c r="Q3598" s="34">
        <f>IF(A3598="","",I3598-P3598)</f>
        <v/>
      </c>
      <c r="R3598" s="23">
        <f>IF(A3598="","",IF(O3598=0,"Outside audit periods; ","")&amp;IF(G3598="","No VAT category; ","")&amp;IF(ABS(Q3598)&gt;Setup!$B$10,"VAT ≠ 15% × net; ","")&amp;IF(AND(F3598="B2B - VAT registered",NOT(AND(LEN(E3598)=15,LEFT(E3598,1)="3",RIGHT(E3598,1)="3",ISNUMBER(--E3598)))),"Invalid/missing customer VAT no; ","")&amp;IF(L3598&lt;&gt;"Yes","Not reported/cleared on FATOORA; ","")&amp;IF(AND(OR(G3598="Zero-rated domestic (Box 3)",G3598="Export (Box 4)"),N3598=""),"Zero-rate/export evidence missing; ","")&amp;IF(AND(C3598="Credit Note",H3598&gt;0),"Credit note should be negative; ","")&amp;IF(AND(C3598="Simplified Tax Invoice",F3598="B2B - VAT registered"),"Simplified invoice issued to VAT-registered B2B; ",""))</f>
        <v/>
      </c>
    </row>
    <row r="3599">
      <c r="A3599" s="17" t="n"/>
      <c r="B3599" s="14" t="n"/>
      <c r="C3599" s="14" t="n"/>
      <c r="D3599" s="14" t="n"/>
      <c r="E3599" s="16" t="n"/>
      <c r="F3599" s="14" t="n"/>
      <c r="G3599" s="14" t="n"/>
      <c r="H3599" s="19" t="n"/>
      <c r="I3599" s="19" t="n"/>
      <c r="J3599" s="34">
        <f>IF(A3599="","",H3599+I3599)</f>
        <v/>
      </c>
      <c r="K3599" s="14" t="n"/>
      <c r="L3599" s="14" t="n"/>
      <c r="M3599" s="14" t="n"/>
      <c r="N3599" s="14" t="n"/>
      <c r="O3599" s="20">
        <f>IF(A3599="","",SUMPRODUCT((A3599&gt;=Setup!$C$19:$C$30)*(A3599&lt;=Setup!$D$19:$D$30)*Setup!$A$19:$A$30))</f>
        <v/>
      </c>
      <c r="P3599" s="34">
        <f>IF(A3599="","",IF(G3599="Standard 15% (Box 1)",ROUND(H3599*Setup!$B$9,2),0))</f>
        <v/>
      </c>
      <c r="Q3599" s="34">
        <f>IF(A3599="","",I3599-P3599)</f>
        <v/>
      </c>
      <c r="R3599" s="23">
        <f>IF(A3599="","",IF(O3599=0,"Outside audit periods; ","")&amp;IF(G3599="","No VAT category; ","")&amp;IF(ABS(Q3599)&gt;Setup!$B$10,"VAT ≠ 15% × net; ","")&amp;IF(AND(F3599="B2B - VAT registered",NOT(AND(LEN(E3599)=15,LEFT(E3599,1)="3",RIGHT(E3599,1)="3",ISNUMBER(--E3599)))),"Invalid/missing customer VAT no; ","")&amp;IF(L3599&lt;&gt;"Yes","Not reported/cleared on FATOORA; ","")&amp;IF(AND(OR(G3599="Zero-rated domestic (Box 3)",G3599="Export (Box 4)"),N3599=""),"Zero-rate/export evidence missing; ","")&amp;IF(AND(C3599="Credit Note",H3599&gt;0),"Credit note should be negative; ","")&amp;IF(AND(C3599="Simplified Tax Invoice",F3599="B2B - VAT registered"),"Simplified invoice issued to VAT-registered B2B; ",""))</f>
        <v/>
      </c>
    </row>
    <row r="3600">
      <c r="A3600" s="17" t="n"/>
      <c r="B3600" s="14" t="n"/>
      <c r="C3600" s="14" t="n"/>
      <c r="D3600" s="14" t="n"/>
      <c r="E3600" s="16" t="n"/>
      <c r="F3600" s="14" t="n"/>
      <c r="G3600" s="14" t="n"/>
      <c r="H3600" s="19" t="n"/>
      <c r="I3600" s="19" t="n"/>
      <c r="J3600" s="34">
        <f>IF(A3600="","",H3600+I3600)</f>
        <v/>
      </c>
      <c r="K3600" s="14" t="n"/>
      <c r="L3600" s="14" t="n"/>
      <c r="M3600" s="14" t="n"/>
      <c r="N3600" s="14" t="n"/>
      <c r="O3600" s="20">
        <f>IF(A3600="","",SUMPRODUCT((A3600&gt;=Setup!$C$19:$C$30)*(A3600&lt;=Setup!$D$19:$D$30)*Setup!$A$19:$A$30))</f>
        <v/>
      </c>
      <c r="P3600" s="34">
        <f>IF(A3600="","",IF(G3600="Standard 15% (Box 1)",ROUND(H3600*Setup!$B$9,2),0))</f>
        <v/>
      </c>
      <c r="Q3600" s="34">
        <f>IF(A3600="","",I3600-P3600)</f>
        <v/>
      </c>
      <c r="R3600" s="23">
        <f>IF(A3600="","",IF(O3600=0,"Outside audit periods; ","")&amp;IF(G3600="","No VAT category; ","")&amp;IF(ABS(Q3600)&gt;Setup!$B$10,"VAT ≠ 15% × net; ","")&amp;IF(AND(F3600="B2B - VAT registered",NOT(AND(LEN(E3600)=15,LEFT(E3600,1)="3",RIGHT(E3600,1)="3",ISNUMBER(--E3600)))),"Invalid/missing customer VAT no; ","")&amp;IF(L3600&lt;&gt;"Yes","Not reported/cleared on FATOORA; ","")&amp;IF(AND(OR(G3600="Zero-rated domestic (Box 3)",G3600="Export (Box 4)"),N3600=""),"Zero-rate/export evidence missing; ","")&amp;IF(AND(C3600="Credit Note",H3600&gt;0),"Credit note should be negative; ","")&amp;IF(AND(C3600="Simplified Tax Invoice",F3600="B2B - VAT registered"),"Simplified invoice issued to VAT-registered B2B; ",""))</f>
        <v/>
      </c>
    </row>
    <row r="3601">
      <c r="A3601" s="17" t="n"/>
      <c r="B3601" s="14" t="n"/>
      <c r="C3601" s="14" t="n"/>
      <c r="D3601" s="14" t="n"/>
      <c r="E3601" s="16" t="n"/>
      <c r="F3601" s="14" t="n"/>
      <c r="G3601" s="14" t="n"/>
      <c r="H3601" s="19" t="n"/>
      <c r="I3601" s="19" t="n"/>
      <c r="J3601" s="34">
        <f>IF(A3601="","",H3601+I3601)</f>
        <v/>
      </c>
      <c r="K3601" s="14" t="n"/>
      <c r="L3601" s="14" t="n"/>
      <c r="M3601" s="14" t="n"/>
      <c r="N3601" s="14" t="n"/>
      <c r="O3601" s="20">
        <f>IF(A3601="","",SUMPRODUCT((A3601&gt;=Setup!$C$19:$C$30)*(A3601&lt;=Setup!$D$19:$D$30)*Setup!$A$19:$A$30))</f>
        <v/>
      </c>
      <c r="P3601" s="34">
        <f>IF(A3601="","",IF(G3601="Standard 15% (Box 1)",ROUND(H3601*Setup!$B$9,2),0))</f>
        <v/>
      </c>
      <c r="Q3601" s="34">
        <f>IF(A3601="","",I3601-P3601)</f>
        <v/>
      </c>
      <c r="R3601" s="23">
        <f>IF(A3601="","",IF(O3601=0,"Outside audit periods; ","")&amp;IF(G3601="","No VAT category; ","")&amp;IF(ABS(Q3601)&gt;Setup!$B$10,"VAT ≠ 15% × net; ","")&amp;IF(AND(F3601="B2B - VAT registered",NOT(AND(LEN(E3601)=15,LEFT(E3601,1)="3",RIGHT(E3601,1)="3",ISNUMBER(--E3601)))),"Invalid/missing customer VAT no; ","")&amp;IF(L3601&lt;&gt;"Yes","Not reported/cleared on FATOORA; ","")&amp;IF(AND(OR(G3601="Zero-rated domestic (Box 3)",G3601="Export (Box 4)"),N3601=""),"Zero-rate/export evidence missing; ","")&amp;IF(AND(C3601="Credit Note",H3601&gt;0),"Credit note should be negative; ","")&amp;IF(AND(C3601="Simplified Tax Invoice",F3601="B2B - VAT registered"),"Simplified invoice issued to VAT-registered B2B; ",""))</f>
        <v/>
      </c>
    </row>
    <row r="3602">
      <c r="A3602" s="17" t="n"/>
      <c r="B3602" s="14" t="n"/>
      <c r="C3602" s="14" t="n"/>
      <c r="D3602" s="14" t="n"/>
      <c r="E3602" s="16" t="n"/>
      <c r="F3602" s="14" t="n"/>
      <c r="G3602" s="14" t="n"/>
      <c r="H3602" s="19" t="n"/>
      <c r="I3602" s="19" t="n"/>
      <c r="J3602" s="34">
        <f>IF(A3602="","",H3602+I3602)</f>
        <v/>
      </c>
      <c r="K3602" s="14" t="n"/>
      <c r="L3602" s="14" t="n"/>
      <c r="M3602" s="14" t="n"/>
      <c r="N3602" s="14" t="n"/>
      <c r="O3602" s="20">
        <f>IF(A3602="","",SUMPRODUCT((A3602&gt;=Setup!$C$19:$C$30)*(A3602&lt;=Setup!$D$19:$D$30)*Setup!$A$19:$A$30))</f>
        <v/>
      </c>
      <c r="P3602" s="34">
        <f>IF(A3602="","",IF(G3602="Standard 15% (Box 1)",ROUND(H3602*Setup!$B$9,2),0))</f>
        <v/>
      </c>
      <c r="Q3602" s="34">
        <f>IF(A3602="","",I3602-P3602)</f>
        <v/>
      </c>
      <c r="R3602" s="23">
        <f>IF(A3602="","",IF(O3602=0,"Outside audit periods; ","")&amp;IF(G3602="","No VAT category; ","")&amp;IF(ABS(Q3602)&gt;Setup!$B$10,"VAT ≠ 15% × net; ","")&amp;IF(AND(F3602="B2B - VAT registered",NOT(AND(LEN(E3602)=15,LEFT(E3602,1)="3",RIGHT(E3602,1)="3",ISNUMBER(--E3602)))),"Invalid/missing customer VAT no; ","")&amp;IF(L3602&lt;&gt;"Yes","Not reported/cleared on FATOORA; ","")&amp;IF(AND(OR(G3602="Zero-rated domestic (Box 3)",G3602="Export (Box 4)"),N3602=""),"Zero-rate/export evidence missing; ","")&amp;IF(AND(C3602="Credit Note",H3602&gt;0),"Credit note should be negative; ","")&amp;IF(AND(C3602="Simplified Tax Invoice",F3602="B2B - VAT registered"),"Simplified invoice issued to VAT-registered B2B; ",""))</f>
        <v/>
      </c>
    </row>
    <row r="3603">
      <c r="A3603" s="17" t="n"/>
      <c r="B3603" s="14" t="n"/>
      <c r="C3603" s="14" t="n"/>
      <c r="D3603" s="14" t="n"/>
      <c r="E3603" s="16" t="n"/>
      <c r="F3603" s="14" t="n"/>
      <c r="G3603" s="14" t="n"/>
      <c r="H3603" s="19" t="n"/>
      <c r="I3603" s="19" t="n"/>
      <c r="J3603" s="34">
        <f>IF(A3603="","",H3603+I3603)</f>
        <v/>
      </c>
      <c r="K3603" s="14" t="n"/>
      <c r="L3603" s="14" t="n"/>
      <c r="M3603" s="14" t="n"/>
      <c r="N3603" s="14" t="n"/>
      <c r="O3603" s="20">
        <f>IF(A3603="","",SUMPRODUCT((A3603&gt;=Setup!$C$19:$C$30)*(A3603&lt;=Setup!$D$19:$D$30)*Setup!$A$19:$A$30))</f>
        <v/>
      </c>
      <c r="P3603" s="34">
        <f>IF(A3603="","",IF(G3603="Standard 15% (Box 1)",ROUND(H3603*Setup!$B$9,2),0))</f>
        <v/>
      </c>
      <c r="Q3603" s="34">
        <f>IF(A3603="","",I3603-P3603)</f>
        <v/>
      </c>
      <c r="R3603" s="23">
        <f>IF(A3603="","",IF(O3603=0,"Outside audit periods; ","")&amp;IF(G3603="","No VAT category; ","")&amp;IF(ABS(Q3603)&gt;Setup!$B$10,"VAT ≠ 15% × net; ","")&amp;IF(AND(F3603="B2B - VAT registered",NOT(AND(LEN(E3603)=15,LEFT(E3603,1)="3",RIGHT(E3603,1)="3",ISNUMBER(--E3603)))),"Invalid/missing customer VAT no; ","")&amp;IF(L3603&lt;&gt;"Yes","Not reported/cleared on FATOORA; ","")&amp;IF(AND(OR(G3603="Zero-rated domestic (Box 3)",G3603="Export (Box 4)"),N3603=""),"Zero-rate/export evidence missing; ","")&amp;IF(AND(C3603="Credit Note",H3603&gt;0),"Credit note should be negative; ","")&amp;IF(AND(C3603="Simplified Tax Invoice",F3603="B2B - VAT registered"),"Simplified invoice issued to VAT-registered B2B; ",""))</f>
        <v/>
      </c>
    </row>
    <row r="3604">
      <c r="A3604" s="17" t="n"/>
      <c r="B3604" s="14" t="n"/>
      <c r="C3604" s="14" t="n"/>
      <c r="D3604" s="14" t="n"/>
      <c r="E3604" s="16" t="n"/>
      <c r="F3604" s="14" t="n"/>
      <c r="G3604" s="14" t="n"/>
      <c r="H3604" s="19" t="n"/>
      <c r="I3604" s="19" t="n"/>
      <c r="J3604" s="34">
        <f>IF(A3604="","",H3604+I3604)</f>
        <v/>
      </c>
      <c r="K3604" s="14" t="n"/>
      <c r="L3604" s="14" t="n"/>
      <c r="M3604" s="14" t="n"/>
      <c r="N3604" s="14" t="n"/>
      <c r="O3604" s="20">
        <f>IF(A3604="","",SUMPRODUCT((A3604&gt;=Setup!$C$19:$C$30)*(A3604&lt;=Setup!$D$19:$D$30)*Setup!$A$19:$A$30))</f>
        <v/>
      </c>
      <c r="P3604" s="34">
        <f>IF(A3604="","",IF(G3604="Standard 15% (Box 1)",ROUND(H3604*Setup!$B$9,2),0))</f>
        <v/>
      </c>
      <c r="Q3604" s="34">
        <f>IF(A3604="","",I3604-P3604)</f>
        <v/>
      </c>
      <c r="R3604" s="23">
        <f>IF(A3604="","",IF(O3604=0,"Outside audit periods; ","")&amp;IF(G3604="","No VAT category; ","")&amp;IF(ABS(Q3604)&gt;Setup!$B$10,"VAT ≠ 15% × net; ","")&amp;IF(AND(F3604="B2B - VAT registered",NOT(AND(LEN(E3604)=15,LEFT(E3604,1)="3",RIGHT(E3604,1)="3",ISNUMBER(--E3604)))),"Invalid/missing customer VAT no; ","")&amp;IF(L3604&lt;&gt;"Yes","Not reported/cleared on FATOORA; ","")&amp;IF(AND(OR(G3604="Zero-rated domestic (Box 3)",G3604="Export (Box 4)"),N3604=""),"Zero-rate/export evidence missing; ","")&amp;IF(AND(C3604="Credit Note",H3604&gt;0),"Credit note should be negative; ","")&amp;IF(AND(C3604="Simplified Tax Invoice",F3604="B2B - VAT registered"),"Simplified invoice issued to VAT-registered B2B; ",""))</f>
        <v/>
      </c>
    </row>
    <row r="3605">
      <c r="A3605" s="17" t="n"/>
      <c r="B3605" s="14" t="n"/>
      <c r="C3605" s="14" t="n"/>
      <c r="D3605" s="14" t="n"/>
      <c r="E3605" s="16" t="n"/>
      <c r="F3605" s="14" t="n"/>
      <c r="G3605" s="14" t="n"/>
      <c r="H3605" s="19" t="n"/>
      <c r="I3605" s="19" t="n"/>
      <c r="J3605" s="34">
        <f>IF(A3605="","",H3605+I3605)</f>
        <v/>
      </c>
      <c r="K3605" s="14" t="n"/>
      <c r="L3605" s="14" t="n"/>
      <c r="M3605" s="14" t="n"/>
      <c r="N3605" s="14" t="n"/>
      <c r="O3605" s="20">
        <f>IF(A3605="","",SUMPRODUCT((A3605&gt;=Setup!$C$19:$C$30)*(A3605&lt;=Setup!$D$19:$D$30)*Setup!$A$19:$A$30))</f>
        <v/>
      </c>
      <c r="P3605" s="34">
        <f>IF(A3605="","",IF(G3605="Standard 15% (Box 1)",ROUND(H3605*Setup!$B$9,2),0))</f>
        <v/>
      </c>
      <c r="Q3605" s="34">
        <f>IF(A3605="","",I3605-P3605)</f>
        <v/>
      </c>
      <c r="R3605" s="23">
        <f>IF(A3605="","",IF(O3605=0,"Outside audit periods; ","")&amp;IF(G3605="","No VAT category; ","")&amp;IF(ABS(Q3605)&gt;Setup!$B$10,"VAT ≠ 15% × net; ","")&amp;IF(AND(F3605="B2B - VAT registered",NOT(AND(LEN(E3605)=15,LEFT(E3605,1)="3",RIGHT(E3605,1)="3",ISNUMBER(--E3605)))),"Invalid/missing customer VAT no; ","")&amp;IF(L3605&lt;&gt;"Yes","Not reported/cleared on FATOORA; ","")&amp;IF(AND(OR(G3605="Zero-rated domestic (Box 3)",G3605="Export (Box 4)"),N3605=""),"Zero-rate/export evidence missing; ","")&amp;IF(AND(C3605="Credit Note",H3605&gt;0),"Credit note should be negative; ","")&amp;IF(AND(C3605="Simplified Tax Invoice",F3605="B2B - VAT registered"),"Simplified invoice issued to VAT-registered B2B; ",""))</f>
        <v/>
      </c>
    </row>
    <row r="3606">
      <c r="A3606" s="17" t="n"/>
      <c r="B3606" s="14" t="n"/>
      <c r="C3606" s="14" t="n"/>
      <c r="D3606" s="14" t="n"/>
      <c r="E3606" s="16" t="n"/>
      <c r="F3606" s="14" t="n"/>
      <c r="G3606" s="14" t="n"/>
      <c r="H3606" s="19" t="n"/>
      <c r="I3606" s="19" t="n"/>
      <c r="J3606" s="34">
        <f>IF(A3606="","",H3606+I3606)</f>
        <v/>
      </c>
      <c r="K3606" s="14" t="n"/>
      <c r="L3606" s="14" t="n"/>
      <c r="M3606" s="14" t="n"/>
      <c r="N3606" s="14" t="n"/>
      <c r="O3606" s="20">
        <f>IF(A3606="","",SUMPRODUCT((A3606&gt;=Setup!$C$19:$C$30)*(A3606&lt;=Setup!$D$19:$D$30)*Setup!$A$19:$A$30))</f>
        <v/>
      </c>
      <c r="P3606" s="34">
        <f>IF(A3606="","",IF(G3606="Standard 15% (Box 1)",ROUND(H3606*Setup!$B$9,2),0))</f>
        <v/>
      </c>
      <c r="Q3606" s="34">
        <f>IF(A3606="","",I3606-P3606)</f>
        <v/>
      </c>
      <c r="R3606" s="23">
        <f>IF(A3606="","",IF(O3606=0,"Outside audit periods; ","")&amp;IF(G3606="","No VAT category; ","")&amp;IF(ABS(Q3606)&gt;Setup!$B$10,"VAT ≠ 15% × net; ","")&amp;IF(AND(F3606="B2B - VAT registered",NOT(AND(LEN(E3606)=15,LEFT(E3606,1)="3",RIGHT(E3606,1)="3",ISNUMBER(--E3606)))),"Invalid/missing customer VAT no; ","")&amp;IF(L3606&lt;&gt;"Yes","Not reported/cleared on FATOORA; ","")&amp;IF(AND(OR(G3606="Zero-rated domestic (Box 3)",G3606="Export (Box 4)"),N3606=""),"Zero-rate/export evidence missing; ","")&amp;IF(AND(C3606="Credit Note",H3606&gt;0),"Credit note should be negative; ","")&amp;IF(AND(C3606="Simplified Tax Invoice",F3606="B2B - VAT registered"),"Simplified invoice issued to VAT-registered B2B; ",""))</f>
        <v/>
      </c>
    </row>
    <row r="3607">
      <c r="A3607" s="17" t="n"/>
      <c r="B3607" s="14" t="n"/>
      <c r="C3607" s="14" t="n"/>
      <c r="D3607" s="14" t="n"/>
      <c r="E3607" s="16" t="n"/>
      <c r="F3607" s="14" t="n"/>
      <c r="G3607" s="14" t="n"/>
      <c r="H3607" s="19" t="n"/>
      <c r="I3607" s="19" t="n"/>
      <c r="J3607" s="34">
        <f>IF(A3607="","",H3607+I3607)</f>
        <v/>
      </c>
      <c r="K3607" s="14" t="n"/>
      <c r="L3607" s="14" t="n"/>
      <c r="M3607" s="14" t="n"/>
      <c r="N3607" s="14" t="n"/>
      <c r="O3607" s="20">
        <f>IF(A3607="","",SUMPRODUCT((A3607&gt;=Setup!$C$19:$C$30)*(A3607&lt;=Setup!$D$19:$D$30)*Setup!$A$19:$A$30))</f>
        <v/>
      </c>
      <c r="P3607" s="34">
        <f>IF(A3607="","",IF(G3607="Standard 15% (Box 1)",ROUND(H3607*Setup!$B$9,2),0))</f>
        <v/>
      </c>
      <c r="Q3607" s="34">
        <f>IF(A3607="","",I3607-P3607)</f>
        <v/>
      </c>
      <c r="R3607" s="23">
        <f>IF(A3607="","",IF(O3607=0,"Outside audit periods; ","")&amp;IF(G3607="","No VAT category; ","")&amp;IF(ABS(Q3607)&gt;Setup!$B$10,"VAT ≠ 15% × net; ","")&amp;IF(AND(F3607="B2B - VAT registered",NOT(AND(LEN(E3607)=15,LEFT(E3607,1)="3",RIGHT(E3607,1)="3",ISNUMBER(--E3607)))),"Invalid/missing customer VAT no; ","")&amp;IF(L3607&lt;&gt;"Yes","Not reported/cleared on FATOORA; ","")&amp;IF(AND(OR(G3607="Zero-rated domestic (Box 3)",G3607="Export (Box 4)"),N3607=""),"Zero-rate/export evidence missing; ","")&amp;IF(AND(C3607="Credit Note",H3607&gt;0),"Credit note should be negative; ","")&amp;IF(AND(C3607="Simplified Tax Invoice",F3607="B2B - VAT registered"),"Simplified invoice issued to VAT-registered B2B; ",""))</f>
        <v/>
      </c>
    </row>
    <row r="3608">
      <c r="A3608" s="17" t="n"/>
      <c r="B3608" s="14" t="n"/>
      <c r="C3608" s="14" t="n"/>
      <c r="D3608" s="14" t="n"/>
      <c r="E3608" s="16" t="n"/>
      <c r="F3608" s="14" t="n"/>
      <c r="G3608" s="14" t="n"/>
      <c r="H3608" s="19" t="n"/>
      <c r="I3608" s="19" t="n"/>
      <c r="J3608" s="34">
        <f>IF(A3608="","",H3608+I3608)</f>
        <v/>
      </c>
      <c r="K3608" s="14" t="n"/>
      <c r="L3608" s="14" t="n"/>
      <c r="M3608" s="14" t="n"/>
      <c r="N3608" s="14" t="n"/>
      <c r="O3608" s="20">
        <f>IF(A3608="","",SUMPRODUCT((A3608&gt;=Setup!$C$19:$C$30)*(A3608&lt;=Setup!$D$19:$D$30)*Setup!$A$19:$A$30))</f>
        <v/>
      </c>
      <c r="P3608" s="34">
        <f>IF(A3608="","",IF(G3608="Standard 15% (Box 1)",ROUND(H3608*Setup!$B$9,2),0))</f>
        <v/>
      </c>
      <c r="Q3608" s="34">
        <f>IF(A3608="","",I3608-P3608)</f>
        <v/>
      </c>
      <c r="R3608" s="23">
        <f>IF(A3608="","",IF(O3608=0,"Outside audit periods; ","")&amp;IF(G3608="","No VAT category; ","")&amp;IF(ABS(Q3608)&gt;Setup!$B$10,"VAT ≠ 15% × net; ","")&amp;IF(AND(F3608="B2B - VAT registered",NOT(AND(LEN(E3608)=15,LEFT(E3608,1)="3",RIGHT(E3608,1)="3",ISNUMBER(--E3608)))),"Invalid/missing customer VAT no; ","")&amp;IF(L3608&lt;&gt;"Yes","Not reported/cleared on FATOORA; ","")&amp;IF(AND(OR(G3608="Zero-rated domestic (Box 3)",G3608="Export (Box 4)"),N3608=""),"Zero-rate/export evidence missing; ","")&amp;IF(AND(C3608="Credit Note",H3608&gt;0),"Credit note should be negative; ","")&amp;IF(AND(C3608="Simplified Tax Invoice",F3608="B2B - VAT registered"),"Simplified invoice issued to VAT-registered B2B; ",""))</f>
        <v/>
      </c>
    </row>
    <row r="3609">
      <c r="A3609" s="17" t="n"/>
      <c r="B3609" s="14" t="n"/>
      <c r="C3609" s="14" t="n"/>
      <c r="D3609" s="14" t="n"/>
      <c r="E3609" s="16" t="n"/>
      <c r="F3609" s="14" t="n"/>
      <c r="G3609" s="14" t="n"/>
      <c r="H3609" s="19" t="n"/>
      <c r="I3609" s="19" t="n"/>
      <c r="J3609" s="34">
        <f>IF(A3609="","",H3609+I3609)</f>
        <v/>
      </c>
      <c r="K3609" s="14" t="n"/>
      <c r="L3609" s="14" t="n"/>
      <c r="M3609" s="14" t="n"/>
      <c r="N3609" s="14" t="n"/>
      <c r="O3609" s="20">
        <f>IF(A3609="","",SUMPRODUCT((A3609&gt;=Setup!$C$19:$C$30)*(A3609&lt;=Setup!$D$19:$D$30)*Setup!$A$19:$A$30))</f>
        <v/>
      </c>
      <c r="P3609" s="34">
        <f>IF(A3609="","",IF(G3609="Standard 15% (Box 1)",ROUND(H3609*Setup!$B$9,2),0))</f>
        <v/>
      </c>
      <c r="Q3609" s="34">
        <f>IF(A3609="","",I3609-P3609)</f>
        <v/>
      </c>
      <c r="R3609" s="23">
        <f>IF(A3609="","",IF(O3609=0,"Outside audit periods; ","")&amp;IF(G3609="","No VAT category; ","")&amp;IF(ABS(Q3609)&gt;Setup!$B$10,"VAT ≠ 15% × net; ","")&amp;IF(AND(F3609="B2B - VAT registered",NOT(AND(LEN(E3609)=15,LEFT(E3609,1)="3",RIGHT(E3609,1)="3",ISNUMBER(--E3609)))),"Invalid/missing customer VAT no; ","")&amp;IF(L3609&lt;&gt;"Yes","Not reported/cleared on FATOORA; ","")&amp;IF(AND(OR(G3609="Zero-rated domestic (Box 3)",G3609="Export (Box 4)"),N3609=""),"Zero-rate/export evidence missing; ","")&amp;IF(AND(C3609="Credit Note",H3609&gt;0),"Credit note should be negative; ","")&amp;IF(AND(C3609="Simplified Tax Invoice",F3609="B2B - VAT registered"),"Simplified invoice issued to VAT-registered B2B; ",""))</f>
        <v/>
      </c>
    </row>
    <row r="3610">
      <c r="A3610" s="17" t="n"/>
      <c r="B3610" s="14" t="n"/>
      <c r="C3610" s="14" t="n"/>
      <c r="D3610" s="14" t="n"/>
      <c r="E3610" s="16" t="n"/>
      <c r="F3610" s="14" t="n"/>
      <c r="G3610" s="14" t="n"/>
      <c r="H3610" s="19" t="n"/>
      <c r="I3610" s="19" t="n"/>
      <c r="J3610" s="34">
        <f>IF(A3610="","",H3610+I3610)</f>
        <v/>
      </c>
      <c r="K3610" s="14" t="n"/>
      <c r="L3610" s="14" t="n"/>
      <c r="M3610" s="14" t="n"/>
      <c r="N3610" s="14" t="n"/>
      <c r="O3610" s="20">
        <f>IF(A3610="","",SUMPRODUCT((A3610&gt;=Setup!$C$19:$C$30)*(A3610&lt;=Setup!$D$19:$D$30)*Setup!$A$19:$A$30))</f>
        <v/>
      </c>
      <c r="P3610" s="34">
        <f>IF(A3610="","",IF(G3610="Standard 15% (Box 1)",ROUND(H3610*Setup!$B$9,2),0))</f>
        <v/>
      </c>
      <c r="Q3610" s="34">
        <f>IF(A3610="","",I3610-P3610)</f>
        <v/>
      </c>
      <c r="R3610" s="23">
        <f>IF(A3610="","",IF(O3610=0,"Outside audit periods; ","")&amp;IF(G3610="","No VAT category; ","")&amp;IF(ABS(Q3610)&gt;Setup!$B$10,"VAT ≠ 15% × net; ","")&amp;IF(AND(F3610="B2B - VAT registered",NOT(AND(LEN(E3610)=15,LEFT(E3610,1)="3",RIGHT(E3610,1)="3",ISNUMBER(--E3610)))),"Invalid/missing customer VAT no; ","")&amp;IF(L3610&lt;&gt;"Yes","Not reported/cleared on FATOORA; ","")&amp;IF(AND(OR(G3610="Zero-rated domestic (Box 3)",G3610="Export (Box 4)"),N3610=""),"Zero-rate/export evidence missing; ","")&amp;IF(AND(C3610="Credit Note",H3610&gt;0),"Credit note should be negative; ","")&amp;IF(AND(C3610="Simplified Tax Invoice",F3610="B2B - VAT registered"),"Simplified invoice issued to VAT-registered B2B; ",""))</f>
        <v/>
      </c>
    </row>
    <row r="3611">
      <c r="A3611" s="17" t="n"/>
      <c r="B3611" s="14" t="n"/>
      <c r="C3611" s="14" t="n"/>
      <c r="D3611" s="14" t="n"/>
      <c r="E3611" s="16" t="n"/>
      <c r="F3611" s="14" t="n"/>
      <c r="G3611" s="14" t="n"/>
      <c r="H3611" s="19" t="n"/>
      <c r="I3611" s="19" t="n"/>
      <c r="J3611" s="34">
        <f>IF(A3611="","",H3611+I3611)</f>
        <v/>
      </c>
      <c r="K3611" s="14" t="n"/>
      <c r="L3611" s="14" t="n"/>
      <c r="M3611" s="14" t="n"/>
      <c r="N3611" s="14" t="n"/>
      <c r="O3611" s="20">
        <f>IF(A3611="","",SUMPRODUCT((A3611&gt;=Setup!$C$19:$C$30)*(A3611&lt;=Setup!$D$19:$D$30)*Setup!$A$19:$A$30))</f>
        <v/>
      </c>
      <c r="P3611" s="34">
        <f>IF(A3611="","",IF(G3611="Standard 15% (Box 1)",ROUND(H3611*Setup!$B$9,2),0))</f>
        <v/>
      </c>
      <c r="Q3611" s="34">
        <f>IF(A3611="","",I3611-P3611)</f>
        <v/>
      </c>
      <c r="R3611" s="23">
        <f>IF(A3611="","",IF(O3611=0,"Outside audit periods; ","")&amp;IF(G3611="","No VAT category; ","")&amp;IF(ABS(Q3611)&gt;Setup!$B$10,"VAT ≠ 15% × net; ","")&amp;IF(AND(F3611="B2B - VAT registered",NOT(AND(LEN(E3611)=15,LEFT(E3611,1)="3",RIGHT(E3611,1)="3",ISNUMBER(--E3611)))),"Invalid/missing customer VAT no; ","")&amp;IF(L3611&lt;&gt;"Yes","Not reported/cleared on FATOORA; ","")&amp;IF(AND(OR(G3611="Zero-rated domestic (Box 3)",G3611="Export (Box 4)"),N3611=""),"Zero-rate/export evidence missing; ","")&amp;IF(AND(C3611="Credit Note",H3611&gt;0),"Credit note should be negative; ","")&amp;IF(AND(C3611="Simplified Tax Invoice",F3611="B2B - VAT registered"),"Simplified invoice issued to VAT-registered B2B; ",""))</f>
        <v/>
      </c>
    </row>
    <row r="3612">
      <c r="A3612" s="17" t="n"/>
      <c r="B3612" s="14" t="n"/>
      <c r="C3612" s="14" t="n"/>
      <c r="D3612" s="14" t="n"/>
      <c r="E3612" s="16" t="n"/>
      <c r="F3612" s="14" t="n"/>
      <c r="G3612" s="14" t="n"/>
      <c r="H3612" s="19" t="n"/>
      <c r="I3612" s="19" t="n"/>
      <c r="J3612" s="34">
        <f>IF(A3612="","",H3612+I3612)</f>
        <v/>
      </c>
      <c r="K3612" s="14" t="n"/>
      <c r="L3612" s="14" t="n"/>
      <c r="M3612" s="14" t="n"/>
      <c r="N3612" s="14" t="n"/>
      <c r="O3612" s="20">
        <f>IF(A3612="","",SUMPRODUCT((A3612&gt;=Setup!$C$19:$C$30)*(A3612&lt;=Setup!$D$19:$D$30)*Setup!$A$19:$A$30))</f>
        <v/>
      </c>
      <c r="P3612" s="34">
        <f>IF(A3612="","",IF(G3612="Standard 15% (Box 1)",ROUND(H3612*Setup!$B$9,2),0))</f>
        <v/>
      </c>
      <c r="Q3612" s="34">
        <f>IF(A3612="","",I3612-P3612)</f>
        <v/>
      </c>
      <c r="R3612" s="23">
        <f>IF(A3612="","",IF(O3612=0,"Outside audit periods; ","")&amp;IF(G3612="","No VAT category; ","")&amp;IF(ABS(Q3612)&gt;Setup!$B$10,"VAT ≠ 15% × net; ","")&amp;IF(AND(F3612="B2B - VAT registered",NOT(AND(LEN(E3612)=15,LEFT(E3612,1)="3",RIGHT(E3612,1)="3",ISNUMBER(--E3612)))),"Invalid/missing customer VAT no; ","")&amp;IF(L3612&lt;&gt;"Yes","Not reported/cleared on FATOORA; ","")&amp;IF(AND(OR(G3612="Zero-rated domestic (Box 3)",G3612="Export (Box 4)"),N3612=""),"Zero-rate/export evidence missing; ","")&amp;IF(AND(C3612="Credit Note",H3612&gt;0),"Credit note should be negative; ","")&amp;IF(AND(C3612="Simplified Tax Invoice",F3612="B2B - VAT registered"),"Simplified invoice issued to VAT-registered B2B; ",""))</f>
        <v/>
      </c>
    </row>
    <row r="3613">
      <c r="A3613" s="17" t="n"/>
      <c r="B3613" s="14" t="n"/>
      <c r="C3613" s="14" t="n"/>
      <c r="D3613" s="14" t="n"/>
      <c r="E3613" s="16" t="n"/>
      <c r="F3613" s="14" t="n"/>
      <c r="G3613" s="14" t="n"/>
      <c r="H3613" s="19" t="n"/>
      <c r="I3613" s="19" t="n"/>
      <c r="J3613" s="34">
        <f>IF(A3613="","",H3613+I3613)</f>
        <v/>
      </c>
      <c r="K3613" s="14" t="n"/>
      <c r="L3613" s="14" t="n"/>
      <c r="M3613" s="14" t="n"/>
      <c r="N3613" s="14" t="n"/>
      <c r="O3613" s="20">
        <f>IF(A3613="","",SUMPRODUCT((A3613&gt;=Setup!$C$19:$C$30)*(A3613&lt;=Setup!$D$19:$D$30)*Setup!$A$19:$A$30))</f>
        <v/>
      </c>
      <c r="P3613" s="34">
        <f>IF(A3613="","",IF(G3613="Standard 15% (Box 1)",ROUND(H3613*Setup!$B$9,2),0))</f>
        <v/>
      </c>
      <c r="Q3613" s="34">
        <f>IF(A3613="","",I3613-P3613)</f>
        <v/>
      </c>
      <c r="R3613" s="23">
        <f>IF(A3613="","",IF(O3613=0,"Outside audit periods; ","")&amp;IF(G3613="","No VAT category; ","")&amp;IF(ABS(Q3613)&gt;Setup!$B$10,"VAT ≠ 15% × net; ","")&amp;IF(AND(F3613="B2B - VAT registered",NOT(AND(LEN(E3613)=15,LEFT(E3613,1)="3",RIGHT(E3613,1)="3",ISNUMBER(--E3613)))),"Invalid/missing customer VAT no; ","")&amp;IF(L3613&lt;&gt;"Yes","Not reported/cleared on FATOORA; ","")&amp;IF(AND(OR(G3613="Zero-rated domestic (Box 3)",G3613="Export (Box 4)"),N3613=""),"Zero-rate/export evidence missing; ","")&amp;IF(AND(C3613="Credit Note",H3613&gt;0),"Credit note should be negative; ","")&amp;IF(AND(C3613="Simplified Tax Invoice",F3613="B2B - VAT registered"),"Simplified invoice issued to VAT-registered B2B; ",""))</f>
        <v/>
      </c>
    </row>
    <row r="3614">
      <c r="A3614" s="17" t="n"/>
      <c r="B3614" s="14" t="n"/>
      <c r="C3614" s="14" t="n"/>
      <c r="D3614" s="14" t="n"/>
      <c r="E3614" s="16" t="n"/>
      <c r="F3614" s="14" t="n"/>
      <c r="G3614" s="14" t="n"/>
      <c r="H3614" s="19" t="n"/>
      <c r="I3614" s="19" t="n"/>
      <c r="J3614" s="34">
        <f>IF(A3614="","",H3614+I3614)</f>
        <v/>
      </c>
      <c r="K3614" s="14" t="n"/>
      <c r="L3614" s="14" t="n"/>
      <c r="M3614" s="14" t="n"/>
      <c r="N3614" s="14" t="n"/>
      <c r="O3614" s="20">
        <f>IF(A3614="","",SUMPRODUCT((A3614&gt;=Setup!$C$19:$C$30)*(A3614&lt;=Setup!$D$19:$D$30)*Setup!$A$19:$A$30))</f>
        <v/>
      </c>
      <c r="P3614" s="34">
        <f>IF(A3614="","",IF(G3614="Standard 15% (Box 1)",ROUND(H3614*Setup!$B$9,2),0))</f>
        <v/>
      </c>
      <c r="Q3614" s="34">
        <f>IF(A3614="","",I3614-P3614)</f>
        <v/>
      </c>
      <c r="R3614" s="23">
        <f>IF(A3614="","",IF(O3614=0,"Outside audit periods; ","")&amp;IF(G3614="","No VAT category; ","")&amp;IF(ABS(Q3614)&gt;Setup!$B$10,"VAT ≠ 15% × net; ","")&amp;IF(AND(F3614="B2B - VAT registered",NOT(AND(LEN(E3614)=15,LEFT(E3614,1)="3",RIGHT(E3614,1)="3",ISNUMBER(--E3614)))),"Invalid/missing customer VAT no; ","")&amp;IF(L3614&lt;&gt;"Yes","Not reported/cleared on FATOORA; ","")&amp;IF(AND(OR(G3614="Zero-rated domestic (Box 3)",G3614="Export (Box 4)"),N3614=""),"Zero-rate/export evidence missing; ","")&amp;IF(AND(C3614="Credit Note",H3614&gt;0),"Credit note should be negative; ","")&amp;IF(AND(C3614="Simplified Tax Invoice",F3614="B2B - VAT registered"),"Simplified invoice issued to VAT-registered B2B; ",""))</f>
        <v/>
      </c>
    </row>
    <row r="3615">
      <c r="A3615" s="17" t="n"/>
      <c r="B3615" s="14" t="n"/>
      <c r="C3615" s="14" t="n"/>
      <c r="D3615" s="14" t="n"/>
      <c r="E3615" s="16" t="n"/>
      <c r="F3615" s="14" t="n"/>
      <c r="G3615" s="14" t="n"/>
      <c r="H3615" s="19" t="n"/>
      <c r="I3615" s="19" t="n"/>
      <c r="J3615" s="34">
        <f>IF(A3615="","",H3615+I3615)</f>
        <v/>
      </c>
      <c r="K3615" s="14" t="n"/>
      <c r="L3615" s="14" t="n"/>
      <c r="M3615" s="14" t="n"/>
      <c r="N3615" s="14" t="n"/>
      <c r="O3615" s="20">
        <f>IF(A3615="","",SUMPRODUCT((A3615&gt;=Setup!$C$19:$C$30)*(A3615&lt;=Setup!$D$19:$D$30)*Setup!$A$19:$A$30))</f>
        <v/>
      </c>
      <c r="P3615" s="34">
        <f>IF(A3615="","",IF(G3615="Standard 15% (Box 1)",ROUND(H3615*Setup!$B$9,2),0))</f>
        <v/>
      </c>
      <c r="Q3615" s="34">
        <f>IF(A3615="","",I3615-P3615)</f>
        <v/>
      </c>
      <c r="R3615" s="23">
        <f>IF(A3615="","",IF(O3615=0,"Outside audit periods; ","")&amp;IF(G3615="","No VAT category; ","")&amp;IF(ABS(Q3615)&gt;Setup!$B$10,"VAT ≠ 15% × net; ","")&amp;IF(AND(F3615="B2B - VAT registered",NOT(AND(LEN(E3615)=15,LEFT(E3615,1)="3",RIGHT(E3615,1)="3",ISNUMBER(--E3615)))),"Invalid/missing customer VAT no; ","")&amp;IF(L3615&lt;&gt;"Yes","Not reported/cleared on FATOORA; ","")&amp;IF(AND(OR(G3615="Zero-rated domestic (Box 3)",G3615="Export (Box 4)"),N3615=""),"Zero-rate/export evidence missing; ","")&amp;IF(AND(C3615="Credit Note",H3615&gt;0),"Credit note should be negative; ","")&amp;IF(AND(C3615="Simplified Tax Invoice",F3615="B2B - VAT registered"),"Simplified invoice issued to VAT-registered B2B; ",""))</f>
        <v/>
      </c>
    </row>
    <row r="3616">
      <c r="A3616" s="17" t="n"/>
      <c r="B3616" s="14" t="n"/>
      <c r="C3616" s="14" t="n"/>
      <c r="D3616" s="14" t="n"/>
      <c r="E3616" s="16" t="n"/>
      <c r="F3616" s="14" t="n"/>
      <c r="G3616" s="14" t="n"/>
      <c r="H3616" s="19" t="n"/>
      <c r="I3616" s="19" t="n"/>
      <c r="J3616" s="34">
        <f>IF(A3616="","",H3616+I3616)</f>
        <v/>
      </c>
      <c r="K3616" s="14" t="n"/>
      <c r="L3616" s="14" t="n"/>
      <c r="M3616" s="14" t="n"/>
      <c r="N3616" s="14" t="n"/>
      <c r="O3616" s="20">
        <f>IF(A3616="","",SUMPRODUCT((A3616&gt;=Setup!$C$19:$C$30)*(A3616&lt;=Setup!$D$19:$D$30)*Setup!$A$19:$A$30))</f>
        <v/>
      </c>
      <c r="P3616" s="34">
        <f>IF(A3616="","",IF(G3616="Standard 15% (Box 1)",ROUND(H3616*Setup!$B$9,2),0))</f>
        <v/>
      </c>
      <c r="Q3616" s="34">
        <f>IF(A3616="","",I3616-P3616)</f>
        <v/>
      </c>
      <c r="R3616" s="23">
        <f>IF(A3616="","",IF(O3616=0,"Outside audit periods; ","")&amp;IF(G3616="","No VAT category; ","")&amp;IF(ABS(Q3616)&gt;Setup!$B$10,"VAT ≠ 15% × net; ","")&amp;IF(AND(F3616="B2B - VAT registered",NOT(AND(LEN(E3616)=15,LEFT(E3616,1)="3",RIGHT(E3616,1)="3",ISNUMBER(--E3616)))),"Invalid/missing customer VAT no; ","")&amp;IF(L3616&lt;&gt;"Yes","Not reported/cleared on FATOORA; ","")&amp;IF(AND(OR(G3616="Zero-rated domestic (Box 3)",G3616="Export (Box 4)"),N3616=""),"Zero-rate/export evidence missing; ","")&amp;IF(AND(C3616="Credit Note",H3616&gt;0),"Credit note should be negative; ","")&amp;IF(AND(C3616="Simplified Tax Invoice",F3616="B2B - VAT registered"),"Simplified invoice issued to VAT-registered B2B; ",""))</f>
        <v/>
      </c>
    </row>
    <row r="3617">
      <c r="A3617" s="17" t="n"/>
      <c r="B3617" s="14" t="n"/>
      <c r="C3617" s="14" t="n"/>
      <c r="D3617" s="14" t="n"/>
      <c r="E3617" s="16" t="n"/>
      <c r="F3617" s="14" t="n"/>
      <c r="G3617" s="14" t="n"/>
      <c r="H3617" s="19" t="n"/>
      <c r="I3617" s="19" t="n"/>
      <c r="J3617" s="34">
        <f>IF(A3617="","",H3617+I3617)</f>
        <v/>
      </c>
      <c r="K3617" s="14" t="n"/>
      <c r="L3617" s="14" t="n"/>
      <c r="M3617" s="14" t="n"/>
      <c r="N3617" s="14" t="n"/>
      <c r="O3617" s="20">
        <f>IF(A3617="","",SUMPRODUCT((A3617&gt;=Setup!$C$19:$C$30)*(A3617&lt;=Setup!$D$19:$D$30)*Setup!$A$19:$A$30))</f>
        <v/>
      </c>
      <c r="P3617" s="34">
        <f>IF(A3617="","",IF(G3617="Standard 15% (Box 1)",ROUND(H3617*Setup!$B$9,2),0))</f>
        <v/>
      </c>
      <c r="Q3617" s="34">
        <f>IF(A3617="","",I3617-P3617)</f>
        <v/>
      </c>
      <c r="R3617" s="23">
        <f>IF(A3617="","",IF(O3617=0,"Outside audit periods; ","")&amp;IF(G3617="","No VAT category; ","")&amp;IF(ABS(Q3617)&gt;Setup!$B$10,"VAT ≠ 15% × net; ","")&amp;IF(AND(F3617="B2B - VAT registered",NOT(AND(LEN(E3617)=15,LEFT(E3617,1)="3",RIGHT(E3617,1)="3",ISNUMBER(--E3617)))),"Invalid/missing customer VAT no; ","")&amp;IF(L3617&lt;&gt;"Yes","Not reported/cleared on FATOORA; ","")&amp;IF(AND(OR(G3617="Zero-rated domestic (Box 3)",G3617="Export (Box 4)"),N3617=""),"Zero-rate/export evidence missing; ","")&amp;IF(AND(C3617="Credit Note",H3617&gt;0),"Credit note should be negative; ","")&amp;IF(AND(C3617="Simplified Tax Invoice",F3617="B2B - VAT registered"),"Simplified invoice issued to VAT-registered B2B; ",""))</f>
        <v/>
      </c>
    </row>
    <row r="3618">
      <c r="A3618" s="17" t="n"/>
      <c r="B3618" s="14" t="n"/>
      <c r="C3618" s="14" t="n"/>
      <c r="D3618" s="14" t="n"/>
      <c r="E3618" s="16" t="n"/>
      <c r="F3618" s="14" t="n"/>
      <c r="G3618" s="14" t="n"/>
      <c r="H3618" s="19" t="n"/>
      <c r="I3618" s="19" t="n"/>
      <c r="J3618" s="34">
        <f>IF(A3618="","",H3618+I3618)</f>
        <v/>
      </c>
      <c r="K3618" s="14" t="n"/>
      <c r="L3618" s="14" t="n"/>
      <c r="M3618" s="14" t="n"/>
      <c r="N3618" s="14" t="n"/>
      <c r="O3618" s="20">
        <f>IF(A3618="","",SUMPRODUCT((A3618&gt;=Setup!$C$19:$C$30)*(A3618&lt;=Setup!$D$19:$D$30)*Setup!$A$19:$A$30))</f>
        <v/>
      </c>
      <c r="P3618" s="34">
        <f>IF(A3618="","",IF(G3618="Standard 15% (Box 1)",ROUND(H3618*Setup!$B$9,2),0))</f>
        <v/>
      </c>
      <c r="Q3618" s="34">
        <f>IF(A3618="","",I3618-P3618)</f>
        <v/>
      </c>
      <c r="R3618" s="23">
        <f>IF(A3618="","",IF(O3618=0,"Outside audit periods; ","")&amp;IF(G3618="","No VAT category; ","")&amp;IF(ABS(Q3618)&gt;Setup!$B$10,"VAT ≠ 15% × net; ","")&amp;IF(AND(F3618="B2B - VAT registered",NOT(AND(LEN(E3618)=15,LEFT(E3618,1)="3",RIGHT(E3618,1)="3",ISNUMBER(--E3618)))),"Invalid/missing customer VAT no; ","")&amp;IF(L3618&lt;&gt;"Yes","Not reported/cleared on FATOORA; ","")&amp;IF(AND(OR(G3618="Zero-rated domestic (Box 3)",G3618="Export (Box 4)"),N3618=""),"Zero-rate/export evidence missing; ","")&amp;IF(AND(C3618="Credit Note",H3618&gt;0),"Credit note should be negative; ","")&amp;IF(AND(C3618="Simplified Tax Invoice",F3618="B2B - VAT registered"),"Simplified invoice issued to VAT-registered B2B; ",""))</f>
        <v/>
      </c>
    </row>
    <row r="3619">
      <c r="A3619" s="17" t="n"/>
      <c r="B3619" s="14" t="n"/>
      <c r="C3619" s="14" t="n"/>
      <c r="D3619" s="14" t="n"/>
      <c r="E3619" s="16" t="n"/>
      <c r="F3619" s="14" t="n"/>
      <c r="G3619" s="14" t="n"/>
      <c r="H3619" s="19" t="n"/>
      <c r="I3619" s="19" t="n"/>
      <c r="J3619" s="34">
        <f>IF(A3619="","",H3619+I3619)</f>
        <v/>
      </c>
      <c r="K3619" s="14" t="n"/>
      <c r="L3619" s="14" t="n"/>
      <c r="M3619" s="14" t="n"/>
      <c r="N3619" s="14" t="n"/>
      <c r="O3619" s="20">
        <f>IF(A3619="","",SUMPRODUCT((A3619&gt;=Setup!$C$19:$C$30)*(A3619&lt;=Setup!$D$19:$D$30)*Setup!$A$19:$A$30))</f>
        <v/>
      </c>
      <c r="P3619" s="34">
        <f>IF(A3619="","",IF(G3619="Standard 15% (Box 1)",ROUND(H3619*Setup!$B$9,2),0))</f>
        <v/>
      </c>
      <c r="Q3619" s="34">
        <f>IF(A3619="","",I3619-P3619)</f>
        <v/>
      </c>
      <c r="R3619" s="23">
        <f>IF(A3619="","",IF(O3619=0,"Outside audit periods; ","")&amp;IF(G3619="","No VAT category; ","")&amp;IF(ABS(Q3619)&gt;Setup!$B$10,"VAT ≠ 15% × net; ","")&amp;IF(AND(F3619="B2B - VAT registered",NOT(AND(LEN(E3619)=15,LEFT(E3619,1)="3",RIGHT(E3619,1)="3",ISNUMBER(--E3619)))),"Invalid/missing customer VAT no; ","")&amp;IF(L3619&lt;&gt;"Yes","Not reported/cleared on FATOORA; ","")&amp;IF(AND(OR(G3619="Zero-rated domestic (Box 3)",G3619="Export (Box 4)"),N3619=""),"Zero-rate/export evidence missing; ","")&amp;IF(AND(C3619="Credit Note",H3619&gt;0),"Credit note should be negative; ","")&amp;IF(AND(C3619="Simplified Tax Invoice",F3619="B2B - VAT registered"),"Simplified invoice issued to VAT-registered B2B; ",""))</f>
        <v/>
      </c>
    </row>
    <row r="3620">
      <c r="A3620" s="17" t="n"/>
      <c r="B3620" s="14" t="n"/>
      <c r="C3620" s="14" t="n"/>
      <c r="D3620" s="14" t="n"/>
      <c r="E3620" s="16" t="n"/>
      <c r="F3620" s="14" t="n"/>
      <c r="G3620" s="14" t="n"/>
      <c r="H3620" s="19" t="n"/>
      <c r="I3620" s="19" t="n"/>
      <c r="J3620" s="34">
        <f>IF(A3620="","",H3620+I3620)</f>
        <v/>
      </c>
      <c r="K3620" s="14" t="n"/>
      <c r="L3620" s="14" t="n"/>
      <c r="M3620" s="14" t="n"/>
      <c r="N3620" s="14" t="n"/>
      <c r="O3620" s="20">
        <f>IF(A3620="","",SUMPRODUCT((A3620&gt;=Setup!$C$19:$C$30)*(A3620&lt;=Setup!$D$19:$D$30)*Setup!$A$19:$A$30))</f>
        <v/>
      </c>
      <c r="P3620" s="34">
        <f>IF(A3620="","",IF(G3620="Standard 15% (Box 1)",ROUND(H3620*Setup!$B$9,2),0))</f>
        <v/>
      </c>
      <c r="Q3620" s="34">
        <f>IF(A3620="","",I3620-P3620)</f>
        <v/>
      </c>
      <c r="R3620" s="23">
        <f>IF(A3620="","",IF(O3620=0,"Outside audit periods; ","")&amp;IF(G3620="","No VAT category; ","")&amp;IF(ABS(Q3620)&gt;Setup!$B$10,"VAT ≠ 15% × net; ","")&amp;IF(AND(F3620="B2B - VAT registered",NOT(AND(LEN(E3620)=15,LEFT(E3620,1)="3",RIGHT(E3620,1)="3",ISNUMBER(--E3620)))),"Invalid/missing customer VAT no; ","")&amp;IF(L3620&lt;&gt;"Yes","Not reported/cleared on FATOORA; ","")&amp;IF(AND(OR(G3620="Zero-rated domestic (Box 3)",G3620="Export (Box 4)"),N3620=""),"Zero-rate/export evidence missing; ","")&amp;IF(AND(C3620="Credit Note",H3620&gt;0),"Credit note should be negative; ","")&amp;IF(AND(C3620="Simplified Tax Invoice",F3620="B2B - VAT registered"),"Simplified invoice issued to VAT-registered B2B; ",""))</f>
        <v/>
      </c>
    </row>
    <row r="3621">
      <c r="A3621" s="17" t="n"/>
      <c r="B3621" s="14" t="n"/>
      <c r="C3621" s="14" t="n"/>
      <c r="D3621" s="14" t="n"/>
      <c r="E3621" s="16" t="n"/>
      <c r="F3621" s="14" t="n"/>
      <c r="G3621" s="14" t="n"/>
      <c r="H3621" s="19" t="n"/>
      <c r="I3621" s="19" t="n"/>
      <c r="J3621" s="34">
        <f>IF(A3621="","",H3621+I3621)</f>
        <v/>
      </c>
      <c r="K3621" s="14" t="n"/>
      <c r="L3621" s="14" t="n"/>
      <c r="M3621" s="14" t="n"/>
      <c r="N3621" s="14" t="n"/>
      <c r="O3621" s="20">
        <f>IF(A3621="","",SUMPRODUCT((A3621&gt;=Setup!$C$19:$C$30)*(A3621&lt;=Setup!$D$19:$D$30)*Setup!$A$19:$A$30))</f>
        <v/>
      </c>
      <c r="P3621" s="34">
        <f>IF(A3621="","",IF(G3621="Standard 15% (Box 1)",ROUND(H3621*Setup!$B$9,2),0))</f>
        <v/>
      </c>
      <c r="Q3621" s="34">
        <f>IF(A3621="","",I3621-P3621)</f>
        <v/>
      </c>
      <c r="R3621" s="23">
        <f>IF(A3621="","",IF(O3621=0,"Outside audit periods; ","")&amp;IF(G3621="","No VAT category; ","")&amp;IF(ABS(Q3621)&gt;Setup!$B$10,"VAT ≠ 15% × net; ","")&amp;IF(AND(F3621="B2B - VAT registered",NOT(AND(LEN(E3621)=15,LEFT(E3621,1)="3",RIGHT(E3621,1)="3",ISNUMBER(--E3621)))),"Invalid/missing customer VAT no; ","")&amp;IF(L3621&lt;&gt;"Yes","Not reported/cleared on FATOORA; ","")&amp;IF(AND(OR(G3621="Zero-rated domestic (Box 3)",G3621="Export (Box 4)"),N3621=""),"Zero-rate/export evidence missing; ","")&amp;IF(AND(C3621="Credit Note",H3621&gt;0),"Credit note should be negative; ","")&amp;IF(AND(C3621="Simplified Tax Invoice",F3621="B2B - VAT registered"),"Simplified invoice issued to VAT-registered B2B; ",""))</f>
        <v/>
      </c>
    </row>
    <row r="3622">
      <c r="A3622" s="17" t="n"/>
      <c r="B3622" s="14" t="n"/>
      <c r="C3622" s="14" t="n"/>
      <c r="D3622" s="14" t="n"/>
      <c r="E3622" s="16" t="n"/>
      <c r="F3622" s="14" t="n"/>
      <c r="G3622" s="14" t="n"/>
      <c r="H3622" s="19" t="n"/>
      <c r="I3622" s="19" t="n"/>
      <c r="J3622" s="34">
        <f>IF(A3622="","",H3622+I3622)</f>
        <v/>
      </c>
      <c r="K3622" s="14" t="n"/>
      <c r="L3622" s="14" t="n"/>
      <c r="M3622" s="14" t="n"/>
      <c r="N3622" s="14" t="n"/>
      <c r="O3622" s="20">
        <f>IF(A3622="","",SUMPRODUCT((A3622&gt;=Setup!$C$19:$C$30)*(A3622&lt;=Setup!$D$19:$D$30)*Setup!$A$19:$A$30))</f>
        <v/>
      </c>
      <c r="P3622" s="34">
        <f>IF(A3622="","",IF(G3622="Standard 15% (Box 1)",ROUND(H3622*Setup!$B$9,2),0))</f>
        <v/>
      </c>
      <c r="Q3622" s="34">
        <f>IF(A3622="","",I3622-P3622)</f>
        <v/>
      </c>
      <c r="R3622" s="23">
        <f>IF(A3622="","",IF(O3622=0,"Outside audit periods; ","")&amp;IF(G3622="","No VAT category; ","")&amp;IF(ABS(Q3622)&gt;Setup!$B$10,"VAT ≠ 15% × net; ","")&amp;IF(AND(F3622="B2B - VAT registered",NOT(AND(LEN(E3622)=15,LEFT(E3622,1)="3",RIGHT(E3622,1)="3",ISNUMBER(--E3622)))),"Invalid/missing customer VAT no; ","")&amp;IF(L3622&lt;&gt;"Yes","Not reported/cleared on FATOORA; ","")&amp;IF(AND(OR(G3622="Zero-rated domestic (Box 3)",G3622="Export (Box 4)"),N3622=""),"Zero-rate/export evidence missing; ","")&amp;IF(AND(C3622="Credit Note",H3622&gt;0),"Credit note should be negative; ","")&amp;IF(AND(C3622="Simplified Tax Invoice",F3622="B2B - VAT registered"),"Simplified invoice issued to VAT-registered B2B; ",""))</f>
        <v/>
      </c>
    </row>
    <row r="3623">
      <c r="A3623" s="17" t="n"/>
      <c r="B3623" s="14" t="n"/>
      <c r="C3623" s="14" t="n"/>
      <c r="D3623" s="14" t="n"/>
      <c r="E3623" s="16" t="n"/>
      <c r="F3623" s="14" t="n"/>
      <c r="G3623" s="14" t="n"/>
      <c r="H3623" s="19" t="n"/>
      <c r="I3623" s="19" t="n"/>
      <c r="J3623" s="34">
        <f>IF(A3623="","",H3623+I3623)</f>
        <v/>
      </c>
      <c r="K3623" s="14" t="n"/>
      <c r="L3623" s="14" t="n"/>
      <c r="M3623" s="14" t="n"/>
      <c r="N3623" s="14" t="n"/>
      <c r="O3623" s="20">
        <f>IF(A3623="","",SUMPRODUCT((A3623&gt;=Setup!$C$19:$C$30)*(A3623&lt;=Setup!$D$19:$D$30)*Setup!$A$19:$A$30))</f>
        <v/>
      </c>
      <c r="P3623" s="34">
        <f>IF(A3623="","",IF(G3623="Standard 15% (Box 1)",ROUND(H3623*Setup!$B$9,2),0))</f>
        <v/>
      </c>
      <c r="Q3623" s="34">
        <f>IF(A3623="","",I3623-P3623)</f>
        <v/>
      </c>
      <c r="R3623" s="23">
        <f>IF(A3623="","",IF(O3623=0,"Outside audit periods; ","")&amp;IF(G3623="","No VAT category; ","")&amp;IF(ABS(Q3623)&gt;Setup!$B$10,"VAT ≠ 15% × net; ","")&amp;IF(AND(F3623="B2B - VAT registered",NOT(AND(LEN(E3623)=15,LEFT(E3623,1)="3",RIGHT(E3623,1)="3",ISNUMBER(--E3623)))),"Invalid/missing customer VAT no; ","")&amp;IF(L3623&lt;&gt;"Yes","Not reported/cleared on FATOORA; ","")&amp;IF(AND(OR(G3623="Zero-rated domestic (Box 3)",G3623="Export (Box 4)"),N3623=""),"Zero-rate/export evidence missing; ","")&amp;IF(AND(C3623="Credit Note",H3623&gt;0),"Credit note should be negative; ","")&amp;IF(AND(C3623="Simplified Tax Invoice",F3623="B2B - VAT registered"),"Simplified invoice issued to VAT-registered B2B; ",""))</f>
        <v/>
      </c>
    </row>
    <row r="3624">
      <c r="A3624" s="17" t="n"/>
      <c r="B3624" s="14" t="n"/>
      <c r="C3624" s="14" t="n"/>
      <c r="D3624" s="14" t="n"/>
      <c r="E3624" s="16" t="n"/>
      <c r="F3624" s="14" t="n"/>
      <c r="G3624" s="14" t="n"/>
      <c r="H3624" s="19" t="n"/>
      <c r="I3624" s="19" t="n"/>
      <c r="J3624" s="34">
        <f>IF(A3624="","",H3624+I3624)</f>
        <v/>
      </c>
      <c r="K3624" s="14" t="n"/>
      <c r="L3624" s="14" t="n"/>
      <c r="M3624" s="14" t="n"/>
      <c r="N3624" s="14" t="n"/>
      <c r="O3624" s="20">
        <f>IF(A3624="","",SUMPRODUCT((A3624&gt;=Setup!$C$19:$C$30)*(A3624&lt;=Setup!$D$19:$D$30)*Setup!$A$19:$A$30))</f>
        <v/>
      </c>
      <c r="P3624" s="34">
        <f>IF(A3624="","",IF(G3624="Standard 15% (Box 1)",ROUND(H3624*Setup!$B$9,2),0))</f>
        <v/>
      </c>
      <c r="Q3624" s="34">
        <f>IF(A3624="","",I3624-P3624)</f>
        <v/>
      </c>
      <c r="R3624" s="23">
        <f>IF(A3624="","",IF(O3624=0,"Outside audit periods; ","")&amp;IF(G3624="","No VAT category; ","")&amp;IF(ABS(Q3624)&gt;Setup!$B$10,"VAT ≠ 15% × net; ","")&amp;IF(AND(F3624="B2B - VAT registered",NOT(AND(LEN(E3624)=15,LEFT(E3624,1)="3",RIGHT(E3624,1)="3",ISNUMBER(--E3624)))),"Invalid/missing customer VAT no; ","")&amp;IF(L3624&lt;&gt;"Yes","Not reported/cleared on FATOORA; ","")&amp;IF(AND(OR(G3624="Zero-rated domestic (Box 3)",G3624="Export (Box 4)"),N3624=""),"Zero-rate/export evidence missing; ","")&amp;IF(AND(C3624="Credit Note",H3624&gt;0),"Credit note should be negative; ","")&amp;IF(AND(C3624="Simplified Tax Invoice",F3624="B2B - VAT registered"),"Simplified invoice issued to VAT-registered B2B; ",""))</f>
        <v/>
      </c>
    </row>
    <row r="3625">
      <c r="A3625" s="17" t="n"/>
      <c r="B3625" s="14" t="n"/>
      <c r="C3625" s="14" t="n"/>
      <c r="D3625" s="14" t="n"/>
      <c r="E3625" s="16" t="n"/>
      <c r="F3625" s="14" t="n"/>
      <c r="G3625" s="14" t="n"/>
      <c r="H3625" s="19" t="n"/>
      <c r="I3625" s="19" t="n"/>
      <c r="J3625" s="34">
        <f>IF(A3625="","",H3625+I3625)</f>
        <v/>
      </c>
      <c r="K3625" s="14" t="n"/>
      <c r="L3625" s="14" t="n"/>
      <c r="M3625" s="14" t="n"/>
      <c r="N3625" s="14" t="n"/>
      <c r="O3625" s="20">
        <f>IF(A3625="","",SUMPRODUCT((A3625&gt;=Setup!$C$19:$C$30)*(A3625&lt;=Setup!$D$19:$D$30)*Setup!$A$19:$A$30))</f>
        <v/>
      </c>
      <c r="P3625" s="34">
        <f>IF(A3625="","",IF(G3625="Standard 15% (Box 1)",ROUND(H3625*Setup!$B$9,2),0))</f>
        <v/>
      </c>
      <c r="Q3625" s="34">
        <f>IF(A3625="","",I3625-P3625)</f>
        <v/>
      </c>
      <c r="R3625" s="23">
        <f>IF(A3625="","",IF(O3625=0,"Outside audit periods; ","")&amp;IF(G3625="","No VAT category; ","")&amp;IF(ABS(Q3625)&gt;Setup!$B$10,"VAT ≠ 15% × net; ","")&amp;IF(AND(F3625="B2B - VAT registered",NOT(AND(LEN(E3625)=15,LEFT(E3625,1)="3",RIGHT(E3625,1)="3",ISNUMBER(--E3625)))),"Invalid/missing customer VAT no; ","")&amp;IF(L3625&lt;&gt;"Yes","Not reported/cleared on FATOORA; ","")&amp;IF(AND(OR(G3625="Zero-rated domestic (Box 3)",G3625="Export (Box 4)"),N3625=""),"Zero-rate/export evidence missing; ","")&amp;IF(AND(C3625="Credit Note",H3625&gt;0),"Credit note should be negative; ","")&amp;IF(AND(C3625="Simplified Tax Invoice",F3625="B2B - VAT registered"),"Simplified invoice issued to VAT-registered B2B; ",""))</f>
        <v/>
      </c>
    </row>
    <row r="3626">
      <c r="A3626" s="17" t="n"/>
      <c r="B3626" s="14" t="n"/>
      <c r="C3626" s="14" t="n"/>
      <c r="D3626" s="14" t="n"/>
      <c r="E3626" s="16" t="n"/>
      <c r="F3626" s="14" t="n"/>
      <c r="G3626" s="14" t="n"/>
      <c r="H3626" s="19" t="n"/>
      <c r="I3626" s="19" t="n"/>
      <c r="J3626" s="34">
        <f>IF(A3626="","",H3626+I3626)</f>
        <v/>
      </c>
      <c r="K3626" s="14" t="n"/>
      <c r="L3626" s="14" t="n"/>
      <c r="M3626" s="14" t="n"/>
      <c r="N3626" s="14" t="n"/>
      <c r="O3626" s="20">
        <f>IF(A3626="","",SUMPRODUCT((A3626&gt;=Setup!$C$19:$C$30)*(A3626&lt;=Setup!$D$19:$D$30)*Setup!$A$19:$A$30))</f>
        <v/>
      </c>
      <c r="P3626" s="34">
        <f>IF(A3626="","",IF(G3626="Standard 15% (Box 1)",ROUND(H3626*Setup!$B$9,2),0))</f>
        <v/>
      </c>
      <c r="Q3626" s="34">
        <f>IF(A3626="","",I3626-P3626)</f>
        <v/>
      </c>
      <c r="R3626" s="23">
        <f>IF(A3626="","",IF(O3626=0,"Outside audit periods; ","")&amp;IF(G3626="","No VAT category; ","")&amp;IF(ABS(Q3626)&gt;Setup!$B$10,"VAT ≠ 15% × net; ","")&amp;IF(AND(F3626="B2B - VAT registered",NOT(AND(LEN(E3626)=15,LEFT(E3626,1)="3",RIGHT(E3626,1)="3",ISNUMBER(--E3626)))),"Invalid/missing customer VAT no; ","")&amp;IF(L3626&lt;&gt;"Yes","Not reported/cleared on FATOORA; ","")&amp;IF(AND(OR(G3626="Zero-rated domestic (Box 3)",G3626="Export (Box 4)"),N3626=""),"Zero-rate/export evidence missing; ","")&amp;IF(AND(C3626="Credit Note",H3626&gt;0),"Credit note should be negative; ","")&amp;IF(AND(C3626="Simplified Tax Invoice",F3626="B2B - VAT registered"),"Simplified invoice issued to VAT-registered B2B; ",""))</f>
        <v/>
      </c>
    </row>
    <row r="3627">
      <c r="A3627" s="17" t="n"/>
      <c r="B3627" s="14" t="n"/>
      <c r="C3627" s="14" t="n"/>
      <c r="D3627" s="14" t="n"/>
      <c r="E3627" s="16" t="n"/>
      <c r="F3627" s="14" t="n"/>
      <c r="G3627" s="14" t="n"/>
      <c r="H3627" s="19" t="n"/>
      <c r="I3627" s="19" t="n"/>
      <c r="J3627" s="34">
        <f>IF(A3627="","",H3627+I3627)</f>
        <v/>
      </c>
      <c r="K3627" s="14" t="n"/>
      <c r="L3627" s="14" t="n"/>
      <c r="M3627" s="14" t="n"/>
      <c r="N3627" s="14" t="n"/>
      <c r="O3627" s="20">
        <f>IF(A3627="","",SUMPRODUCT((A3627&gt;=Setup!$C$19:$C$30)*(A3627&lt;=Setup!$D$19:$D$30)*Setup!$A$19:$A$30))</f>
        <v/>
      </c>
      <c r="P3627" s="34">
        <f>IF(A3627="","",IF(G3627="Standard 15% (Box 1)",ROUND(H3627*Setup!$B$9,2),0))</f>
        <v/>
      </c>
      <c r="Q3627" s="34">
        <f>IF(A3627="","",I3627-P3627)</f>
        <v/>
      </c>
      <c r="R3627" s="23">
        <f>IF(A3627="","",IF(O3627=0,"Outside audit periods; ","")&amp;IF(G3627="","No VAT category; ","")&amp;IF(ABS(Q3627)&gt;Setup!$B$10,"VAT ≠ 15% × net; ","")&amp;IF(AND(F3627="B2B - VAT registered",NOT(AND(LEN(E3627)=15,LEFT(E3627,1)="3",RIGHT(E3627,1)="3",ISNUMBER(--E3627)))),"Invalid/missing customer VAT no; ","")&amp;IF(L3627&lt;&gt;"Yes","Not reported/cleared on FATOORA; ","")&amp;IF(AND(OR(G3627="Zero-rated domestic (Box 3)",G3627="Export (Box 4)"),N3627=""),"Zero-rate/export evidence missing; ","")&amp;IF(AND(C3627="Credit Note",H3627&gt;0),"Credit note should be negative; ","")&amp;IF(AND(C3627="Simplified Tax Invoice",F3627="B2B - VAT registered"),"Simplified invoice issued to VAT-registered B2B; ",""))</f>
        <v/>
      </c>
    </row>
    <row r="3628">
      <c r="A3628" s="17" t="n"/>
      <c r="B3628" s="14" t="n"/>
      <c r="C3628" s="14" t="n"/>
      <c r="D3628" s="14" t="n"/>
      <c r="E3628" s="16" t="n"/>
      <c r="F3628" s="14" t="n"/>
      <c r="G3628" s="14" t="n"/>
      <c r="H3628" s="19" t="n"/>
      <c r="I3628" s="19" t="n"/>
      <c r="J3628" s="34">
        <f>IF(A3628="","",H3628+I3628)</f>
        <v/>
      </c>
      <c r="K3628" s="14" t="n"/>
      <c r="L3628" s="14" t="n"/>
      <c r="M3628" s="14" t="n"/>
      <c r="N3628" s="14" t="n"/>
      <c r="O3628" s="20">
        <f>IF(A3628="","",SUMPRODUCT((A3628&gt;=Setup!$C$19:$C$30)*(A3628&lt;=Setup!$D$19:$D$30)*Setup!$A$19:$A$30))</f>
        <v/>
      </c>
      <c r="P3628" s="34">
        <f>IF(A3628="","",IF(G3628="Standard 15% (Box 1)",ROUND(H3628*Setup!$B$9,2),0))</f>
        <v/>
      </c>
      <c r="Q3628" s="34">
        <f>IF(A3628="","",I3628-P3628)</f>
        <v/>
      </c>
      <c r="R3628" s="23">
        <f>IF(A3628="","",IF(O3628=0,"Outside audit periods; ","")&amp;IF(G3628="","No VAT category; ","")&amp;IF(ABS(Q3628)&gt;Setup!$B$10,"VAT ≠ 15% × net; ","")&amp;IF(AND(F3628="B2B - VAT registered",NOT(AND(LEN(E3628)=15,LEFT(E3628,1)="3",RIGHT(E3628,1)="3",ISNUMBER(--E3628)))),"Invalid/missing customer VAT no; ","")&amp;IF(L3628&lt;&gt;"Yes","Not reported/cleared on FATOORA; ","")&amp;IF(AND(OR(G3628="Zero-rated domestic (Box 3)",G3628="Export (Box 4)"),N3628=""),"Zero-rate/export evidence missing; ","")&amp;IF(AND(C3628="Credit Note",H3628&gt;0),"Credit note should be negative; ","")&amp;IF(AND(C3628="Simplified Tax Invoice",F3628="B2B - VAT registered"),"Simplified invoice issued to VAT-registered B2B; ",""))</f>
        <v/>
      </c>
    </row>
    <row r="3629">
      <c r="A3629" s="17" t="n"/>
      <c r="B3629" s="14" t="n"/>
      <c r="C3629" s="14" t="n"/>
      <c r="D3629" s="14" t="n"/>
      <c r="E3629" s="16" t="n"/>
      <c r="F3629" s="14" t="n"/>
      <c r="G3629" s="14" t="n"/>
      <c r="H3629" s="19" t="n"/>
      <c r="I3629" s="19" t="n"/>
      <c r="J3629" s="34">
        <f>IF(A3629="","",H3629+I3629)</f>
        <v/>
      </c>
      <c r="K3629" s="14" t="n"/>
      <c r="L3629" s="14" t="n"/>
      <c r="M3629" s="14" t="n"/>
      <c r="N3629" s="14" t="n"/>
      <c r="O3629" s="20">
        <f>IF(A3629="","",SUMPRODUCT((A3629&gt;=Setup!$C$19:$C$30)*(A3629&lt;=Setup!$D$19:$D$30)*Setup!$A$19:$A$30))</f>
        <v/>
      </c>
      <c r="P3629" s="34">
        <f>IF(A3629="","",IF(G3629="Standard 15% (Box 1)",ROUND(H3629*Setup!$B$9,2),0))</f>
        <v/>
      </c>
      <c r="Q3629" s="34">
        <f>IF(A3629="","",I3629-P3629)</f>
        <v/>
      </c>
      <c r="R3629" s="23">
        <f>IF(A3629="","",IF(O3629=0,"Outside audit periods; ","")&amp;IF(G3629="","No VAT category; ","")&amp;IF(ABS(Q3629)&gt;Setup!$B$10,"VAT ≠ 15% × net; ","")&amp;IF(AND(F3629="B2B - VAT registered",NOT(AND(LEN(E3629)=15,LEFT(E3629,1)="3",RIGHT(E3629,1)="3",ISNUMBER(--E3629)))),"Invalid/missing customer VAT no; ","")&amp;IF(L3629&lt;&gt;"Yes","Not reported/cleared on FATOORA; ","")&amp;IF(AND(OR(G3629="Zero-rated domestic (Box 3)",G3629="Export (Box 4)"),N3629=""),"Zero-rate/export evidence missing; ","")&amp;IF(AND(C3629="Credit Note",H3629&gt;0),"Credit note should be negative; ","")&amp;IF(AND(C3629="Simplified Tax Invoice",F3629="B2B - VAT registered"),"Simplified invoice issued to VAT-registered B2B; ",""))</f>
        <v/>
      </c>
    </row>
    <row r="3630">
      <c r="A3630" s="17" t="n"/>
      <c r="B3630" s="14" t="n"/>
      <c r="C3630" s="14" t="n"/>
      <c r="D3630" s="14" t="n"/>
      <c r="E3630" s="16" t="n"/>
      <c r="F3630" s="14" t="n"/>
      <c r="G3630" s="14" t="n"/>
      <c r="H3630" s="19" t="n"/>
      <c r="I3630" s="19" t="n"/>
      <c r="J3630" s="34">
        <f>IF(A3630="","",H3630+I3630)</f>
        <v/>
      </c>
      <c r="K3630" s="14" t="n"/>
      <c r="L3630" s="14" t="n"/>
      <c r="M3630" s="14" t="n"/>
      <c r="N3630" s="14" t="n"/>
      <c r="O3630" s="20">
        <f>IF(A3630="","",SUMPRODUCT((A3630&gt;=Setup!$C$19:$C$30)*(A3630&lt;=Setup!$D$19:$D$30)*Setup!$A$19:$A$30))</f>
        <v/>
      </c>
      <c r="P3630" s="34">
        <f>IF(A3630="","",IF(G3630="Standard 15% (Box 1)",ROUND(H3630*Setup!$B$9,2),0))</f>
        <v/>
      </c>
      <c r="Q3630" s="34">
        <f>IF(A3630="","",I3630-P3630)</f>
        <v/>
      </c>
      <c r="R3630" s="23">
        <f>IF(A3630="","",IF(O3630=0,"Outside audit periods; ","")&amp;IF(G3630="","No VAT category; ","")&amp;IF(ABS(Q3630)&gt;Setup!$B$10,"VAT ≠ 15% × net; ","")&amp;IF(AND(F3630="B2B - VAT registered",NOT(AND(LEN(E3630)=15,LEFT(E3630,1)="3",RIGHT(E3630,1)="3",ISNUMBER(--E3630)))),"Invalid/missing customer VAT no; ","")&amp;IF(L3630&lt;&gt;"Yes","Not reported/cleared on FATOORA; ","")&amp;IF(AND(OR(G3630="Zero-rated domestic (Box 3)",G3630="Export (Box 4)"),N3630=""),"Zero-rate/export evidence missing; ","")&amp;IF(AND(C3630="Credit Note",H3630&gt;0),"Credit note should be negative; ","")&amp;IF(AND(C3630="Simplified Tax Invoice",F3630="B2B - VAT registered"),"Simplified invoice issued to VAT-registered B2B; ",""))</f>
        <v/>
      </c>
    </row>
    <row r="3631">
      <c r="A3631" s="17" t="n"/>
      <c r="B3631" s="14" t="n"/>
      <c r="C3631" s="14" t="n"/>
      <c r="D3631" s="14" t="n"/>
      <c r="E3631" s="16" t="n"/>
      <c r="F3631" s="14" t="n"/>
      <c r="G3631" s="14" t="n"/>
      <c r="H3631" s="19" t="n"/>
      <c r="I3631" s="19" t="n"/>
      <c r="J3631" s="34">
        <f>IF(A3631="","",H3631+I3631)</f>
        <v/>
      </c>
      <c r="K3631" s="14" t="n"/>
      <c r="L3631" s="14" t="n"/>
      <c r="M3631" s="14" t="n"/>
      <c r="N3631" s="14" t="n"/>
      <c r="O3631" s="20">
        <f>IF(A3631="","",SUMPRODUCT((A3631&gt;=Setup!$C$19:$C$30)*(A3631&lt;=Setup!$D$19:$D$30)*Setup!$A$19:$A$30))</f>
        <v/>
      </c>
      <c r="P3631" s="34">
        <f>IF(A3631="","",IF(G3631="Standard 15% (Box 1)",ROUND(H3631*Setup!$B$9,2),0))</f>
        <v/>
      </c>
      <c r="Q3631" s="34">
        <f>IF(A3631="","",I3631-P3631)</f>
        <v/>
      </c>
      <c r="R3631" s="23">
        <f>IF(A3631="","",IF(O3631=0,"Outside audit periods; ","")&amp;IF(G3631="","No VAT category; ","")&amp;IF(ABS(Q3631)&gt;Setup!$B$10,"VAT ≠ 15% × net; ","")&amp;IF(AND(F3631="B2B - VAT registered",NOT(AND(LEN(E3631)=15,LEFT(E3631,1)="3",RIGHT(E3631,1)="3",ISNUMBER(--E3631)))),"Invalid/missing customer VAT no; ","")&amp;IF(L3631&lt;&gt;"Yes","Not reported/cleared on FATOORA; ","")&amp;IF(AND(OR(G3631="Zero-rated domestic (Box 3)",G3631="Export (Box 4)"),N3631=""),"Zero-rate/export evidence missing; ","")&amp;IF(AND(C3631="Credit Note",H3631&gt;0),"Credit note should be negative; ","")&amp;IF(AND(C3631="Simplified Tax Invoice",F3631="B2B - VAT registered"),"Simplified invoice issued to VAT-registered B2B; ",""))</f>
        <v/>
      </c>
    </row>
    <row r="3632">
      <c r="A3632" s="17" t="n"/>
      <c r="B3632" s="14" t="n"/>
      <c r="C3632" s="14" t="n"/>
      <c r="D3632" s="14" t="n"/>
      <c r="E3632" s="16" t="n"/>
      <c r="F3632" s="14" t="n"/>
      <c r="G3632" s="14" t="n"/>
      <c r="H3632" s="19" t="n"/>
      <c r="I3632" s="19" t="n"/>
      <c r="J3632" s="34">
        <f>IF(A3632="","",H3632+I3632)</f>
        <v/>
      </c>
      <c r="K3632" s="14" t="n"/>
      <c r="L3632" s="14" t="n"/>
      <c r="M3632" s="14" t="n"/>
      <c r="N3632" s="14" t="n"/>
      <c r="O3632" s="20">
        <f>IF(A3632="","",SUMPRODUCT((A3632&gt;=Setup!$C$19:$C$30)*(A3632&lt;=Setup!$D$19:$D$30)*Setup!$A$19:$A$30))</f>
        <v/>
      </c>
      <c r="P3632" s="34">
        <f>IF(A3632="","",IF(G3632="Standard 15% (Box 1)",ROUND(H3632*Setup!$B$9,2),0))</f>
        <v/>
      </c>
      <c r="Q3632" s="34">
        <f>IF(A3632="","",I3632-P3632)</f>
        <v/>
      </c>
      <c r="R3632" s="23">
        <f>IF(A3632="","",IF(O3632=0,"Outside audit periods; ","")&amp;IF(G3632="","No VAT category; ","")&amp;IF(ABS(Q3632)&gt;Setup!$B$10,"VAT ≠ 15% × net; ","")&amp;IF(AND(F3632="B2B - VAT registered",NOT(AND(LEN(E3632)=15,LEFT(E3632,1)="3",RIGHT(E3632,1)="3",ISNUMBER(--E3632)))),"Invalid/missing customer VAT no; ","")&amp;IF(L3632&lt;&gt;"Yes","Not reported/cleared on FATOORA; ","")&amp;IF(AND(OR(G3632="Zero-rated domestic (Box 3)",G3632="Export (Box 4)"),N3632=""),"Zero-rate/export evidence missing; ","")&amp;IF(AND(C3632="Credit Note",H3632&gt;0),"Credit note should be negative; ","")&amp;IF(AND(C3632="Simplified Tax Invoice",F3632="B2B - VAT registered"),"Simplified invoice issued to VAT-registered B2B; ",""))</f>
        <v/>
      </c>
    </row>
    <row r="3633">
      <c r="A3633" s="17" t="n"/>
      <c r="B3633" s="14" t="n"/>
      <c r="C3633" s="14" t="n"/>
      <c r="D3633" s="14" t="n"/>
      <c r="E3633" s="16" t="n"/>
      <c r="F3633" s="14" t="n"/>
      <c r="G3633" s="14" t="n"/>
      <c r="H3633" s="19" t="n"/>
      <c r="I3633" s="19" t="n"/>
      <c r="J3633" s="34">
        <f>IF(A3633="","",H3633+I3633)</f>
        <v/>
      </c>
      <c r="K3633" s="14" t="n"/>
      <c r="L3633" s="14" t="n"/>
      <c r="M3633" s="14" t="n"/>
      <c r="N3633" s="14" t="n"/>
      <c r="O3633" s="20">
        <f>IF(A3633="","",SUMPRODUCT((A3633&gt;=Setup!$C$19:$C$30)*(A3633&lt;=Setup!$D$19:$D$30)*Setup!$A$19:$A$30))</f>
        <v/>
      </c>
      <c r="P3633" s="34">
        <f>IF(A3633="","",IF(G3633="Standard 15% (Box 1)",ROUND(H3633*Setup!$B$9,2),0))</f>
        <v/>
      </c>
      <c r="Q3633" s="34">
        <f>IF(A3633="","",I3633-P3633)</f>
        <v/>
      </c>
      <c r="R3633" s="23">
        <f>IF(A3633="","",IF(O3633=0,"Outside audit periods; ","")&amp;IF(G3633="","No VAT category; ","")&amp;IF(ABS(Q3633)&gt;Setup!$B$10,"VAT ≠ 15% × net; ","")&amp;IF(AND(F3633="B2B - VAT registered",NOT(AND(LEN(E3633)=15,LEFT(E3633,1)="3",RIGHT(E3633,1)="3",ISNUMBER(--E3633)))),"Invalid/missing customer VAT no; ","")&amp;IF(L3633&lt;&gt;"Yes","Not reported/cleared on FATOORA; ","")&amp;IF(AND(OR(G3633="Zero-rated domestic (Box 3)",G3633="Export (Box 4)"),N3633=""),"Zero-rate/export evidence missing; ","")&amp;IF(AND(C3633="Credit Note",H3633&gt;0),"Credit note should be negative; ","")&amp;IF(AND(C3633="Simplified Tax Invoice",F3633="B2B - VAT registered"),"Simplified invoice issued to VAT-registered B2B; ",""))</f>
        <v/>
      </c>
    </row>
    <row r="3634">
      <c r="A3634" s="17" t="n"/>
      <c r="B3634" s="14" t="n"/>
      <c r="C3634" s="14" t="n"/>
      <c r="D3634" s="14" t="n"/>
      <c r="E3634" s="16" t="n"/>
      <c r="F3634" s="14" t="n"/>
      <c r="G3634" s="14" t="n"/>
      <c r="H3634" s="19" t="n"/>
      <c r="I3634" s="19" t="n"/>
      <c r="J3634" s="34">
        <f>IF(A3634="","",H3634+I3634)</f>
        <v/>
      </c>
      <c r="K3634" s="14" t="n"/>
      <c r="L3634" s="14" t="n"/>
      <c r="M3634" s="14" t="n"/>
      <c r="N3634" s="14" t="n"/>
      <c r="O3634" s="20">
        <f>IF(A3634="","",SUMPRODUCT((A3634&gt;=Setup!$C$19:$C$30)*(A3634&lt;=Setup!$D$19:$D$30)*Setup!$A$19:$A$30))</f>
        <v/>
      </c>
      <c r="P3634" s="34">
        <f>IF(A3634="","",IF(G3634="Standard 15% (Box 1)",ROUND(H3634*Setup!$B$9,2),0))</f>
        <v/>
      </c>
      <c r="Q3634" s="34">
        <f>IF(A3634="","",I3634-P3634)</f>
        <v/>
      </c>
      <c r="R3634" s="23">
        <f>IF(A3634="","",IF(O3634=0,"Outside audit periods; ","")&amp;IF(G3634="","No VAT category; ","")&amp;IF(ABS(Q3634)&gt;Setup!$B$10,"VAT ≠ 15% × net; ","")&amp;IF(AND(F3634="B2B - VAT registered",NOT(AND(LEN(E3634)=15,LEFT(E3634,1)="3",RIGHT(E3634,1)="3",ISNUMBER(--E3634)))),"Invalid/missing customer VAT no; ","")&amp;IF(L3634&lt;&gt;"Yes","Not reported/cleared on FATOORA; ","")&amp;IF(AND(OR(G3634="Zero-rated domestic (Box 3)",G3634="Export (Box 4)"),N3634=""),"Zero-rate/export evidence missing; ","")&amp;IF(AND(C3634="Credit Note",H3634&gt;0),"Credit note should be negative; ","")&amp;IF(AND(C3634="Simplified Tax Invoice",F3634="B2B - VAT registered"),"Simplified invoice issued to VAT-registered B2B; ",""))</f>
        <v/>
      </c>
    </row>
    <row r="3635">
      <c r="A3635" s="17" t="n"/>
      <c r="B3635" s="14" t="n"/>
      <c r="C3635" s="14" t="n"/>
      <c r="D3635" s="14" t="n"/>
      <c r="E3635" s="16" t="n"/>
      <c r="F3635" s="14" t="n"/>
      <c r="G3635" s="14" t="n"/>
      <c r="H3635" s="19" t="n"/>
      <c r="I3635" s="19" t="n"/>
      <c r="J3635" s="34">
        <f>IF(A3635="","",H3635+I3635)</f>
        <v/>
      </c>
      <c r="K3635" s="14" t="n"/>
      <c r="L3635" s="14" t="n"/>
      <c r="M3635" s="14" t="n"/>
      <c r="N3635" s="14" t="n"/>
      <c r="O3635" s="20">
        <f>IF(A3635="","",SUMPRODUCT((A3635&gt;=Setup!$C$19:$C$30)*(A3635&lt;=Setup!$D$19:$D$30)*Setup!$A$19:$A$30))</f>
        <v/>
      </c>
      <c r="P3635" s="34">
        <f>IF(A3635="","",IF(G3635="Standard 15% (Box 1)",ROUND(H3635*Setup!$B$9,2),0))</f>
        <v/>
      </c>
      <c r="Q3635" s="34">
        <f>IF(A3635="","",I3635-P3635)</f>
        <v/>
      </c>
      <c r="R3635" s="23">
        <f>IF(A3635="","",IF(O3635=0,"Outside audit periods; ","")&amp;IF(G3635="","No VAT category; ","")&amp;IF(ABS(Q3635)&gt;Setup!$B$10,"VAT ≠ 15% × net; ","")&amp;IF(AND(F3635="B2B - VAT registered",NOT(AND(LEN(E3635)=15,LEFT(E3635,1)="3",RIGHT(E3635,1)="3",ISNUMBER(--E3635)))),"Invalid/missing customer VAT no; ","")&amp;IF(L3635&lt;&gt;"Yes","Not reported/cleared on FATOORA; ","")&amp;IF(AND(OR(G3635="Zero-rated domestic (Box 3)",G3635="Export (Box 4)"),N3635=""),"Zero-rate/export evidence missing; ","")&amp;IF(AND(C3635="Credit Note",H3635&gt;0),"Credit note should be negative; ","")&amp;IF(AND(C3635="Simplified Tax Invoice",F3635="B2B - VAT registered"),"Simplified invoice issued to VAT-registered B2B; ",""))</f>
        <v/>
      </c>
    </row>
    <row r="3636">
      <c r="A3636" s="17" t="n"/>
      <c r="B3636" s="14" t="n"/>
      <c r="C3636" s="14" t="n"/>
      <c r="D3636" s="14" t="n"/>
      <c r="E3636" s="16" t="n"/>
      <c r="F3636" s="14" t="n"/>
      <c r="G3636" s="14" t="n"/>
      <c r="H3636" s="19" t="n"/>
      <c r="I3636" s="19" t="n"/>
      <c r="J3636" s="34">
        <f>IF(A3636="","",H3636+I3636)</f>
        <v/>
      </c>
      <c r="K3636" s="14" t="n"/>
      <c r="L3636" s="14" t="n"/>
      <c r="M3636" s="14" t="n"/>
      <c r="N3636" s="14" t="n"/>
      <c r="O3636" s="20">
        <f>IF(A3636="","",SUMPRODUCT((A3636&gt;=Setup!$C$19:$C$30)*(A3636&lt;=Setup!$D$19:$D$30)*Setup!$A$19:$A$30))</f>
        <v/>
      </c>
      <c r="P3636" s="34">
        <f>IF(A3636="","",IF(G3636="Standard 15% (Box 1)",ROUND(H3636*Setup!$B$9,2),0))</f>
        <v/>
      </c>
      <c r="Q3636" s="34">
        <f>IF(A3636="","",I3636-P3636)</f>
        <v/>
      </c>
      <c r="R3636" s="23">
        <f>IF(A3636="","",IF(O3636=0,"Outside audit periods; ","")&amp;IF(G3636="","No VAT category; ","")&amp;IF(ABS(Q3636)&gt;Setup!$B$10,"VAT ≠ 15% × net; ","")&amp;IF(AND(F3636="B2B - VAT registered",NOT(AND(LEN(E3636)=15,LEFT(E3636,1)="3",RIGHT(E3636,1)="3",ISNUMBER(--E3636)))),"Invalid/missing customer VAT no; ","")&amp;IF(L3636&lt;&gt;"Yes","Not reported/cleared on FATOORA; ","")&amp;IF(AND(OR(G3636="Zero-rated domestic (Box 3)",G3636="Export (Box 4)"),N3636=""),"Zero-rate/export evidence missing; ","")&amp;IF(AND(C3636="Credit Note",H3636&gt;0),"Credit note should be negative; ","")&amp;IF(AND(C3636="Simplified Tax Invoice",F3636="B2B - VAT registered"),"Simplified invoice issued to VAT-registered B2B; ",""))</f>
        <v/>
      </c>
    </row>
    <row r="3637">
      <c r="A3637" s="17" t="n"/>
      <c r="B3637" s="14" t="n"/>
      <c r="C3637" s="14" t="n"/>
      <c r="D3637" s="14" t="n"/>
      <c r="E3637" s="16" t="n"/>
      <c r="F3637" s="14" t="n"/>
      <c r="G3637" s="14" t="n"/>
      <c r="H3637" s="19" t="n"/>
      <c r="I3637" s="19" t="n"/>
      <c r="J3637" s="34">
        <f>IF(A3637="","",H3637+I3637)</f>
        <v/>
      </c>
      <c r="K3637" s="14" t="n"/>
      <c r="L3637" s="14" t="n"/>
      <c r="M3637" s="14" t="n"/>
      <c r="N3637" s="14" t="n"/>
      <c r="O3637" s="20">
        <f>IF(A3637="","",SUMPRODUCT((A3637&gt;=Setup!$C$19:$C$30)*(A3637&lt;=Setup!$D$19:$D$30)*Setup!$A$19:$A$30))</f>
        <v/>
      </c>
      <c r="P3637" s="34">
        <f>IF(A3637="","",IF(G3637="Standard 15% (Box 1)",ROUND(H3637*Setup!$B$9,2),0))</f>
        <v/>
      </c>
      <c r="Q3637" s="34">
        <f>IF(A3637="","",I3637-P3637)</f>
        <v/>
      </c>
      <c r="R3637" s="23">
        <f>IF(A3637="","",IF(O3637=0,"Outside audit periods; ","")&amp;IF(G3637="","No VAT category; ","")&amp;IF(ABS(Q3637)&gt;Setup!$B$10,"VAT ≠ 15% × net; ","")&amp;IF(AND(F3637="B2B - VAT registered",NOT(AND(LEN(E3637)=15,LEFT(E3637,1)="3",RIGHT(E3637,1)="3",ISNUMBER(--E3637)))),"Invalid/missing customer VAT no; ","")&amp;IF(L3637&lt;&gt;"Yes","Not reported/cleared on FATOORA; ","")&amp;IF(AND(OR(G3637="Zero-rated domestic (Box 3)",G3637="Export (Box 4)"),N3637=""),"Zero-rate/export evidence missing; ","")&amp;IF(AND(C3637="Credit Note",H3637&gt;0),"Credit note should be negative; ","")&amp;IF(AND(C3637="Simplified Tax Invoice",F3637="B2B - VAT registered"),"Simplified invoice issued to VAT-registered B2B; ",""))</f>
        <v/>
      </c>
    </row>
    <row r="3638">
      <c r="A3638" s="17" t="n"/>
      <c r="B3638" s="14" t="n"/>
      <c r="C3638" s="14" t="n"/>
      <c r="D3638" s="14" t="n"/>
      <c r="E3638" s="16" t="n"/>
      <c r="F3638" s="14" t="n"/>
      <c r="G3638" s="14" t="n"/>
      <c r="H3638" s="19" t="n"/>
      <c r="I3638" s="19" t="n"/>
      <c r="J3638" s="34">
        <f>IF(A3638="","",H3638+I3638)</f>
        <v/>
      </c>
      <c r="K3638" s="14" t="n"/>
      <c r="L3638" s="14" t="n"/>
      <c r="M3638" s="14" t="n"/>
      <c r="N3638" s="14" t="n"/>
      <c r="O3638" s="20">
        <f>IF(A3638="","",SUMPRODUCT((A3638&gt;=Setup!$C$19:$C$30)*(A3638&lt;=Setup!$D$19:$D$30)*Setup!$A$19:$A$30))</f>
        <v/>
      </c>
      <c r="P3638" s="34">
        <f>IF(A3638="","",IF(G3638="Standard 15% (Box 1)",ROUND(H3638*Setup!$B$9,2),0))</f>
        <v/>
      </c>
      <c r="Q3638" s="34">
        <f>IF(A3638="","",I3638-P3638)</f>
        <v/>
      </c>
      <c r="R3638" s="23">
        <f>IF(A3638="","",IF(O3638=0,"Outside audit periods; ","")&amp;IF(G3638="","No VAT category; ","")&amp;IF(ABS(Q3638)&gt;Setup!$B$10,"VAT ≠ 15% × net; ","")&amp;IF(AND(F3638="B2B - VAT registered",NOT(AND(LEN(E3638)=15,LEFT(E3638,1)="3",RIGHT(E3638,1)="3",ISNUMBER(--E3638)))),"Invalid/missing customer VAT no; ","")&amp;IF(L3638&lt;&gt;"Yes","Not reported/cleared on FATOORA; ","")&amp;IF(AND(OR(G3638="Zero-rated domestic (Box 3)",G3638="Export (Box 4)"),N3638=""),"Zero-rate/export evidence missing; ","")&amp;IF(AND(C3638="Credit Note",H3638&gt;0),"Credit note should be negative; ","")&amp;IF(AND(C3638="Simplified Tax Invoice",F3638="B2B - VAT registered"),"Simplified invoice issued to VAT-registered B2B; ",""))</f>
        <v/>
      </c>
    </row>
    <row r="3639">
      <c r="A3639" s="17" t="n"/>
      <c r="B3639" s="14" t="n"/>
      <c r="C3639" s="14" t="n"/>
      <c r="D3639" s="14" t="n"/>
      <c r="E3639" s="16" t="n"/>
      <c r="F3639" s="14" t="n"/>
      <c r="G3639" s="14" t="n"/>
      <c r="H3639" s="19" t="n"/>
      <c r="I3639" s="19" t="n"/>
      <c r="J3639" s="34">
        <f>IF(A3639="","",H3639+I3639)</f>
        <v/>
      </c>
      <c r="K3639" s="14" t="n"/>
      <c r="L3639" s="14" t="n"/>
      <c r="M3639" s="14" t="n"/>
      <c r="N3639" s="14" t="n"/>
      <c r="O3639" s="20">
        <f>IF(A3639="","",SUMPRODUCT((A3639&gt;=Setup!$C$19:$C$30)*(A3639&lt;=Setup!$D$19:$D$30)*Setup!$A$19:$A$30))</f>
        <v/>
      </c>
      <c r="P3639" s="34">
        <f>IF(A3639="","",IF(G3639="Standard 15% (Box 1)",ROUND(H3639*Setup!$B$9,2),0))</f>
        <v/>
      </c>
      <c r="Q3639" s="34">
        <f>IF(A3639="","",I3639-P3639)</f>
        <v/>
      </c>
      <c r="R3639" s="23">
        <f>IF(A3639="","",IF(O3639=0,"Outside audit periods; ","")&amp;IF(G3639="","No VAT category; ","")&amp;IF(ABS(Q3639)&gt;Setup!$B$10,"VAT ≠ 15% × net; ","")&amp;IF(AND(F3639="B2B - VAT registered",NOT(AND(LEN(E3639)=15,LEFT(E3639,1)="3",RIGHT(E3639,1)="3",ISNUMBER(--E3639)))),"Invalid/missing customer VAT no; ","")&amp;IF(L3639&lt;&gt;"Yes","Not reported/cleared on FATOORA; ","")&amp;IF(AND(OR(G3639="Zero-rated domestic (Box 3)",G3639="Export (Box 4)"),N3639=""),"Zero-rate/export evidence missing; ","")&amp;IF(AND(C3639="Credit Note",H3639&gt;0),"Credit note should be negative; ","")&amp;IF(AND(C3639="Simplified Tax Invoice",F3639="B2B - VAT registered"),"Simplified invoice issued to VAT-registered B2B; ",""))</f>
        <v/>
      </c>
    </row>
    <row r="3640">
      <c r="A3640" s="17" t="n"/>
      <c r="B3640" s="14" t="n"/>
      <c r="C3640" s="14" t="n"/>
      <c r="D3640" s="14" t="n"/>
      <c r="E3640" s="16" t="n"/>
      <c r="F3640" s="14" t="n"/>
      <c r="G3640" s="14" t="n"/>
      <c r="H3640" s="19" t="n"/>
      <c r="I3640" s="19" t="n"/>
      <c r="J3640" s="34">
        <f>IF(A3640="","",H3640+I3640)</f>
        <v/>
      </c>
      <c r="K3640" s="14" t="n"/>
      <c r="L3640" s="14" t="n"/>
      <c r="M3640" s="14" t="n"/>
      <c r="N3640" s="14" t="n"/>
      <c r="O3640" s="20">
        <f>IF(A3640="","",SUMPRODUCT((A3640&gt;=Setup!$C$19:$C$30)*(A3640&lt;=Setup!$D$19:$D$30)*Setup!$A$19:$A$30))</f>
        <v/>
      </c>
      <c r="P3640" s="34">
        <f>IF(A3640="","",IF(G3640="Standard 15% (Box 1)",ROUND(H3640*Setup!$B$9,2),0))</f>
        <v/>
      </c>
      <c r="Q3640" s="34">
        <f>IF(A3640="","",I3640-P3640)</f>
        <v/>
      </c>
      <c r="R3640" s="23">
        <f>IF(A3640="","",IF(O3640=0,"Outside audit periods; ","")&amp;IF(G3640="","No VAT category; ","")&amp;IF(ABS(Q3640)&gt;Setup!$B$10,"VAT ≠ 15% × net; ","")&amp;IF(AND(F3640="B2B - VAT registered",NOT(AND(LEN(E3640)=15,LEFT(E3640,1)="3",RIGHT(E3640,1)="3",ISNUMBER(--E3640)))),"Invalid/missing customer VAT no; ","")&amp;IF(L3640&lt;&gt;"Yes","Not reported/cleared on FATOORA; ","")&amp;IF(AND(OR(G3640="Zero-rated domestic (Box 3)",G3640="Export (Box 4)"),N3640=""),"Zero-rate/export evidence missing; ","")&amp;IF(AND(C3640="Credit Note",H3640&gt;0),"Credit note should be negative; ","")&amp;IF(AND(C3640="Simplified Tax Invoice",F3640="B2B - VAT registered"),"Simplified invoice issued to VAT-registered B2B; ",""))</f>
        <v/>
      </c>
    </row>
    <row r="3641">
      <c r="A3641" s="17" t="n"/>
      <c r="B3641" s="14" t="n"/>
      <c r="C3641" s="14" t="n"/>
      <c r="D3641" s="14" t="n"/>
      <c r="E3641" s="16" t="n"/>
      <c r="F3641" s="14" t="n"/>
      <c r="G3641" s="14" t="n"/>
      <c r="H3641" s="19" t="n"/>
      <c r="I3641" s="19" t="n"/>
      <c r="J3641" s="34">
        <f>IF(A3641="","",H3641+I3641)</f>
        <v/>
      </c>
      <c r="K3641" s="14" t="n"/>
      <c r="L3641" s="14" t="n"/>
      <c r="M3641" s="14" t="n"/>
      <c r="N3641" s="14" t="n"/>
      <c r="O3641" s="20">
        <f>IF(A3641="","",SUMPRODUCT((A3641&gt;=Setup!$C$19:$C$30)*(A3641&lt;=Setup!$D$19:$D$30)*Setup!$A$19:$A$30))</f>
        <v/>
      </c>
      <c r="P3641" s="34">
        <f>IF(A3641="","",IF(G3641="Standard 15% (Box 1)",ROUND(H3641*Setup!$B$9,2),0))</f>
        <v/>
      </c>
      <c r="Q3641" s="34">
        <f>IF(A3641="","",I3641-P3641)</f>
        <v/>
      </c>
      <c r="R3641" s="23">
        <f>IF(A3641="","",IF(O3641=0,"Outside audit periods; ","")&amp;IF(G3641="","No VAT category; ","")&amp;IF(ABS(Q3641)&gt;Setup!$B$10,"VAT ≠ 15% × net; ","")&amp;IF(AND(F3641="B2B - VAT registered",NOT(AND(LEN(E3641)=15,LEFT(E3641,1)="3",RIGHT(E3641,1)="3",ISNUMBER(--E3641)))),"Invalid/missing customer VAT no; ","")&amp;IF(L3641&lt;&gt;"Yes","Not reported/cleared on FATOORA; ","")&amp;IF(AND(OR(G3641="Zero-rated domestic (Box 3)",G3641="Export (Box 4)"),N3641=""),"Zero-rate/export evidence missing; ","")&amp;IF(AND(C3641="Credit Note",H3641&gt;0),"Credit note should be negative; ","")&amp;IF(AND(C3641="Simplified Tax Invoice",F3641="B2B - VAT registered"),"Simplified invoice issued to VAT-registered B2B; ",""))</f>
        <v/>
      </c>
    </row>
    <row r="3642">
      <c r="A3642" s="17" t="n"/>
      <c r="B3642" s="14" t="n"/>
      <c r="C3642" s="14" t="n"/>
      <c r="D3642" s="14" t="n"/>
      <c r="E3642" s="16" t="n"/>
      <c r="F3642" s="14" t="n"/>
      <c r="G3642" s="14" t="n"/>
      <c r="H3642" s="19" t="n"/>
      <c r="I3642" s="19" t="n"/>
      <c r="J3642" s="34">
        <f>IF(A3642="","",H3642+I3642)</f>
        <v/>
      </c>
      <c r="K3642" s="14" t="n"/>
      <c r="L3642" s="14" t="n"/>
      <c r="M3642" s="14" t="n"/>
      <c r="N3642" s="14" t="n"/>
      <c r="O3642" s="20">
        <f>IF(A3642="","",SUMPRODUCT((A3642&gt;=Setup!$C$19:$C$30)*(A3642&lt;=Setup!$D$19:$D$30)*Setup!$A$19:$A$30))</f>
        <v/>
      </c>
      <c r="P3642" s="34">
        <f>IF(A3642="","",IF(G3642="Standard 15% (Box 1)",ROUND(H3642*Setup!$B$9,2),0))</f>
        <v/>
      </c>
      <c r="Q3642" s="34">
        <f>IF(A3642="","",I3642-P3642)</f>
        <v/>
      </c>
      <c r="R3642" s="23">
        <f>IF(A3642="","",IF(O3642=0,"Outside audit periods; ","")&amp;IF(G3642="","No VAT category; ","")&amp;IF(ABS(Q3642)&gt;Setup!$B$10,"VAT ≠ 15% × net; ","")&amp;IF(AND(F3642="B2B - VAT registered",NOT(AND(LEN(E3642)=15,LEFT(E3642,1)="3",RIGHT(E3642,1)="3",ISNUMBER(--E3642)))),"Invalid/missing customer VAT no; ","")&amp;IF(L3642&lt;&gt;"Yes","Not reported/cleared on FATOORA; ","")&amp;IF(AND(OR(G3642="Zero-rated domestic (Box 3)",G3642="Export (Box 4)"),N3642=""),"Zero-rate/export evidence missing; ","")&amp;IF(AND(C3642="Credit Note",H3642&gt;0),"Credit note should be negative; ","")&amp;IF(AND(C3642="Simplified Tax Invoice",F3642="B2B - VAT registered"),"Simplified invoice issued to VAT-registered B2B; ",""))</f>
        <v/>
      </c>
    </row>
    <row r="3643">
      <c r="A3643" s="17" t="n"/>
      <c r="B3643" s="14" t="n"/>
      <c r="C3643" s="14" t="n"/>
      <c r="D3643" s="14" t="n"/>
      <c r="E3643" s="16" t="n"/>
      <c r="F3643" s="14" t="n"/>
      <c r="G3643" s="14" t="n"/>
      <c r="H3643" s="19" t="n"/>
      <c r="I3643" s="19" t="n"/>
      <c r="J3643" s="34">
        <f>IF(A3643="","",H3643+I3643)</f>
        <v/>
      </c>
      <c r="K3643" s="14" t="n"/>
      <c r="L3643" s="14" t="n"/>
      <c r="M3643" s="14" t="n"/>
      <c r="N3643" s="14" t="n"/>
      <c r="O3643" s="20">
        <f>IF(A3643="","",SUMPRODUCT((A3643&gt;=Setup!$C$19:$C$30)*(A3643&lt;=Setup!$D$19:$D$30)*Setup!$A$19:$A$30))</f>
        <v/>
      </c>
      <c r="P3643" s="34">
        <f>IF(A3643="","",IF(G3643="Standard 15% (Box 1)",ROUND(H3643*Setup!$B$9,2),0))</f>
        <v/>
      </c>
      <c r="Q3643" s="34">
        <f>IF(A3643="","",I3643-P3643)</f>
        <v/>
      </c>
      <c r="R3643" s="23">
        <f>IF(A3643="","",IF(O3643=0,"Outside audit periods; ","")&amp;IF(G3643="","No VAT category; ","")&amp;IF(ABS(Q3643)&gt;Setup!$B$10,"VAT ≠ 15% × net; ","")&amp;IF(AND(F3643="B2B - VAT registered",NOT(AND(LEN(E3643)=15,LEFT(E3643,1)="3",RIGHT(E3643,1)="3",ISNUMBER(--E3643)))),"Invalid/missing customer VAT no; ","")&amp;IF(L3643&lt;&gt;"Yes","Not reported/cleared on FATOORA; ","")&amp;IF(AND(OR(G3643="Zero-rated domestic (Box 3)",G3643="Export (Box 4)"),N3643=""),"Zero-rate/export evidence missing; ","")&amp;IF(AND(C3643="Credit Note",H3643&gt;0),"Credit note should be negative; ","")&amp;IF(AND(C3643="Simplified Tax Invoice",F3643="B2B - VAT registered"),"Simplified invoice issued to VAT-registered B2B; ",""))</f>
        <v/>
      </c>
    </row>
    <row r="3644">
      <c r="A3644" s="17" t="n"/>
      <c r="B3644" s="14" t="n"/>
      <c r="C3644" s="14" t="n"/>
      <c r="D3644" s="14" t="n"/>
      <c r="E3644" s="16" t="n"/>
      <c r="F3644" s="14" t="n"/>
      <c r="G3644" s="14" t="n"/>
      <c r="H3644" s="19" t="n"/>
      <c r="I3644" s="19" t="n"/>
      <c r="J3644" s="34">
        <f>IF(A3644="","",H3644+I3644)</f>
        <v/>
      </c>
      <c r="K3644" s="14" t="n"/>
      <c r="L3644" s="14" t="n"/>
      <c r="M3644" s="14" t="n"/>
      <c r="N3644" s="14" t="n"/>
      <c r="O3644" s="20">
        <f>IF(A3644="","",SUMPRODUCT((A3644&gt;=Setup!$C$19:$C$30)*(A3644&lt;=Setup!$D$19:$D$30)*Setup!$A$19:$A$30))</f>
        <v/>
      </c>
      <c r="P3644" s="34">
        <f>IF(A3644="","",IF(G3644="Standard 15% (Box 1)",ROUND(H3644*Setup!$B$9,2),0))</f>
        <v/>
      </c>
      <c r="Q3644" s="34">
        <f>IF(A3644="","",I3644-P3644)</f>
        <v/>
      </c>
      <c r="R3644" s="23">
        <f>IF(A3644="","",IF(O3644=0,"Outside audit periods; ","")&amp;IF(G3644="","No VAT category; ","")&amp;IF(ABS(Q3644)&gt;Setup!$B$10,"VAT ≠ 15% × net; ","")&amp;IF(AND(F3644="B2B - VAT registered",NOT(AND(LEN(E3644)=15,LEFT(E3644,1)="3",RIGHT(E3644,1)="3",ISNUMBER(--E3644)))),"Invalid/missing customer VAT no; ","")&amp;IF(L3644&lt;&gt;"Yes","Not reported/cleared on FATOORA; ","")&amp;IF(AND(OR(G3644="Zero-rated domestic (Box 3)",G3644="Export (Box 4)"),N3644=""),"Zero-rate/export evidence missing; ","")&amp;IF(AND(C3644="Credit Note",H3644&gt;0),"Credit note should be negative; ","")&amp;IF(AND(C3644="Simplified Tax Invoice",F3644="B2B - VAT registered"),"Simplified invoice issued to VAT-registered B2B; ",""))</f>
        <v/>
      </c>
    </row>
    <row r="3645">
      <c r="A3645" s="17" t="n"/>
      <c r="B3645" s="14" t="n"/>
      <c r="C3645" s="14" t="n"/>
      <c r="D3645" s="14" t="n"/>
      <c r="E3645" s="16" t="n"/>
      <c r="F3645" s="14" t="n"/>
      <c r="G3645" s="14" t="n"/>
      <c r="H3645" s="19" t="n"/>
      <c r="I3645" s="19" t="n"/>
      <c r="J3645" s="34">
        <f>IF(A3645="","",H3645+I3645)</f>
        <v/>
      </c>
      <c r="K3645" s="14" t="n"/>
      <c r="L3645" s="14" t="n"/>
      <c r="M3645" s="14" t="n"/>
      <c r="N3645" s="14" t="n"/>
      <c r="O3645" s="20">
        <f>IF(A3645="","",SUMPRODUCT((A3645&gt;=Setup!$C$19:$C$30)*(A3645&lt;=Setup!$D$19:$D$30)*Setup!$A$19:$A$30))</f>
        <v/>
      </c>
      <c r="P3645" s="34">
        <f>IF(A3645="","",IF(G3645="Standard 15% (Box 1)",ROUND(H3645*Setup!$B$9,2),0))</f>
        <v/>
      </c>
      <c r="Q3645" s="34">
        <f>IF(A3645="","",I3645-P3645)</f>
        <v/>
      </c>
      <c r="R3645" s="23">
        <f>IF(A3645="","",IF(O3645=0,"Outside audit periods; ","")&amp;IF(G3645="","No VAT category; ","")&amp;IF(ABS(Q3645)&gt;Setup!$B$10,"VAT ≠ 15% × net; ","")&amp;IF(AND(F3645="B2B - VAT registered",NOT(AND(LEN(E3645)=15,LEFT(E3645,1)="3",RIGHT(E3645,1)="3",ISNUMBER(--E3645)))),"Invalid/missing customer VAT no; ","")&amp;IF(L3645&lt;&gt;"Yes","Not reported/cleared on FATOORA; ","")&amp;IF(AND(OR(G3645="Zero-rated domestic (Box 3)",G3645="Export (Box 4)"),N3645=""),"Zero-rate/export evidence missing; ","")&amp;IF(AND(C3645="Credit Note",H3645&gt;0),"Credit note should be negative; ","")&amp;IF(AND(C3645="Simplified Tax Invoice",F3645="B2B - VAT registered"),"Simplified invoice issued to VAT-registered B2B; ",""))</f>
        <v/>
      </c>
    </row>
    <row r="3646">
      <c r="A3646" s="17" t="n"/>
      <c r="B3646" s="14" t="n"/>
      <c r="C3646" s="14" t="n"/>
      <c r="D3646" s="14" t="n"/>
      <c r="E3646" s="16" t="n"/>
      <c r="F3646" s="14" t="n"/>
      <c r="G3646" s="14" t="n"/>
      <c r="H3646" s="19" t="n"/>
      <c r="I3646" s="19" t="n"/>
      <c r="J3646" s="34">
        <f>IF(A3646="","",H3646+I3646)</f>
        <v/>
      </c>
      <c r="K3646" s="14" t="n"/>
      <c r="L3646" s="14" t="n"/>
      <c r="M3646" s="14" t="n"/>
      <c r="N3646" s="14" t="n"/>
      <c r="O3646" s="20">
        <f>IF(A3646="","",SUMPRODUCT((A3646&gt;=Setup!$C$19:$C$30)*(A3646&lt;=Setup!$D$19:$D$30)*Setup!$A$19:$A$30))</f>
        <v/>
      </c>
      <c r="P3646" s="34">
        <f>IF(A3646="","",IF(G3646="Standard 15% (Box 1)",ROUND(H3646*Setup!$B$9,2),0))</f>
        <v/>
      </c>
      <c r="Q3646" s="34">
        <f>IF(A3646="","",I3646-P3646)</f>
        <v/>
      </c>
      <c r="R3646" s="23">
        <f>IF(A3646="","",IF(O3646=0,"Outside audit periods; ","")&amp;IF(G3646="","No VAT category; ","")&amp;IF(ABS(Q3646)&gt;Setup!$B$10,"VAT ≠ 15% × net; ","")&amp;IF(AND(F3646="B2B - VAT registered",NOT(AND(LEN(E3646)=15,LEFT(E3646,1)="3",RIGHT(E3646,1)="3",ISNUMBER(--E3646)))),"Invalid/missing customer VAT no; ","")&amp;IF(L3646&lt;&gt;"Yes","Not reported/cleared on FATOORA; ","")&amp;IF(AND(OR(G3646="Zero-rated domestic (Box 3)",G3646="Export (Box 4)"),N3646=""),"Zero-rate/export evidence missing; ","")&amp;IF(AND(C3646="Credit Note",H3646&gt;0),"Credit note should be negative; ","")&amp;IF(AND(C3646="Simplified Tax Invoice",F3646="B2B - VAT registered"),"Simplified invoice issued to VAT-registered B2B; ",""))</f>
        <v/>
      </c>
    </row>
    <row r="3647">
      <c r="A3647" s="17" t="n"/>
      <c r="B3647" s="14" t="n"/>
      <c r="C3647" s="14" t="n"/>
      <c r="D3647" s="14" t="n"/>
      <c r="E3647" s="16" t="n"/>
      <c r="F3647" s="14" t="n"/>
      <c r="G3647" s="14" t="n"/>
      <c r="H3647" s="19" t="n"/>
      <c r="I3647" s="19" t="n"/>
      <c r="J3647" s="34">
        <f>IF(A3647="","",H3647+I3647)</f>
        <v/>
      </c>
      <c r="K3647" s="14" t="n"/>
      <c r="L3647" s="14" t="n"/>
      <c r="M3647" s="14" t="n"/>
      <c r="N3647" s="14" t="n"/>
      <c r="O3647" s="20">
        <f>IF(A3647="","",SUMPRODUCT((A3647&gt;=Setup!$C$19:$C$30)*(A3647&lt;=Setup!$D$19:$D$30)*Setup!$A$19:$A$30))</f>
        <v/>
      </c>
      <c r="P3647" s="34">
        <f>IF(A3647="","",IF(G3647="Standard 15% (Box 1)",ROUND(H3647*Setup!$B$9,2),0))</f>
        <v/>
      </c>
      <c r="Q3647" s="34">
        <f>IF(A3647="","",I3647-P3647)</f>
        <v/>
      </c>
      <c r="R3647" s="23">
        <f>IF(A3647="","",IF(O3647=0,"Outside audit periods; ","")&amp;IF(G3647="","No VAT category; ","")&amp;IF(ABS(Q3647)&gt;Setup!$B$10,"VAT ≠ 15% × net; ","")&amp;IF(AND(F3647="B2B - VAT registered",NOT(AND(LEN(E3647)=15,LEFT(E3647,1)="3",RIGHT(E3647,1)="3",ISNUMBER(--E3647)))),"Invalid/missing customer VAT no; ","")&amp;IF(L3647&lt;&gt;"Yes","Not reported/cleared on FATOORA; ","")&amp;IF(AND(OR(G3647="Zero-rated domestic (Box 3)",G3647="Export (Box 4)"),N3647=""),"Zero-rate/export evidence missing; ","")&amp;IF(AND(C3647="Credit Note",H3647&gt;0),"Credit note should be negative; ","")&amp;IF(AND(C3647="Simplified Tax Invoice",F3647="B2B - VAT registered"),"Simplified invoice issued to VAT-registered B2B; ",""))</f>
        <v/>
      </c>
    </row>
    <row r="3648">
      <c r="A3648" s="17" t="n"/>
      <c r="B3648" s="14" t="n"/>
      <c r="C3648" s="14" t="n"/>
      <c r="D3648" s="14" t="n"/>
      <c r="E3648" s="16" t="n"/>
      <c r="F3648" s="14" t="n"/>
      <c r="G3648" s="14" t="n"/>
      <c r="H3648" s="19" t="n"/>
      <c r="I3648" s="19" t="n"/>
      <c r="J3648" s="34">
        <f>IF(A3648="","",H3648+I3648)</f>
        <v/>
      </c>
      <c r="K3648" s="14" t="n"/>
      <c r="L3648" s="14" t="n"/>
      <c r="M3648" s="14" t="n"/>
      <c r="N3648" s="14" t="n"/>
      <c r="O3648" s="20">
        <f>IF(A3648="","",SUMPRODUCT((A3648&gt;=Setup!$C$19:$C$30)*(A3648&lt;=Setup!$D$19:$D$30)*Setup!$A$19:$A$30))</f>
        <v/>
      </c>
      <c r="P3648" s="34">
        <f>IF(A3648="","",IF(G3648="Standard 15% (Box 1)",ROUND(H3648*Setup!$B$9,2),0))</f>
        <v/>
      </c>
      <c r="Q3648" s="34">
        <f>IF(A3648="","",I3648-P3648)</f>
        <v/>
      </c>
      <c r="R3648" s="23">
        <f>IF(A3648="","",IF(O3648=0,"Outside audit periods; ","")&amp;IF(G3648="","No VAT category; ","")&amp;IF(ABS(Q3648)&gt;Setup!$B$10,"VAT ≠ 15% × net; ","")&amp;IF(AND(F3648="B2B - VAT registered",NOT(AND(LEN(E3648)=15,LEFT(E3648,1)="3",RIGHT(E3648,1)="3",ISNUMBER(--E3648)))),"Invalid/missing customer VAT no; ","")&amp;IF(L3648&lt;&gt;"Yes","Not reported/cleared on FATOORA; ","")&amp;IF(AND(OR(G3648="Zero-rated domestic (Box 3)",G3648="Export (Box 4)"),N3648=""),"Zero-rate/export evidence missing; ","")&amp;IF(AND(C3648="Credit Note",H3648&gt;0),"Credit note should be negative; ","")&amp;IF(AND(C3648="Simplified Tax Invoice",F3648="B2B - VAT registered"),"Simplified invoice issued to VAT-registered B2B; ",""))</f>
        <v/>
      </c>
    </row>
    <row r="3649">
      <c r="A3649" s="17" t="n"/>
      <c r="B3649" s="14" t="n"/>
      <c r="C3649" s="14" t="n"/>
      <c r="D3649" s="14" t="n"/>
      <c r="E3649" s="16" t="n"/>
      <c r="F3649" s="14" t="n"/>
      <c r="G3649" s="14" t="n"/>
      <c r="H3649" s="19" t="n"/>
      <c r="I3649" s="19" t="n"/>
      <c r="J3649" s="34">
        <f>IF(A3649="","",H3649+I3649)</f>
        <v/>
      </c>
      <c r="K3649" s="14" t="n"/>
      <c r="L3649" s="14" t="n"/>
      <c r="M3649" s="14" t="n"/>
      <c r="N3649" s="14" t="n"/>
      <c r="O3649" s="20">
        <f>IF(A3649="","",SUMPRODUCT((A3649&gt;=Setup!$C$19:$C$30)*(A3649&lt;=Setup!$D$19:$D$30)*Setup!$A$19:$A$30))</f>
        <v/>
      </c>
      <c r="P3649" s="34">
        <f>IF(A3649="","",IF(G3649="Standard 15% (Box 1)",ROUND(H3649*Setup!$B$9,2),0))</f>
        <v/>
      </c>
      <c r="Q3649" s="34">
        <f>IF(A3649="","",I3649-P3649)</f>
        <v/>
      </c>
      <c r="R3649" s="23">
        <f>IF(A3649="","",IF(O3649=0,"Outside audit periods; ","")&amp;IF(G3649="","No VAT category; ","")&amp;IF(ABS(Q3649)&gt;Setup!$B$10,"VAT ≠ 15% × net; ","")&amp;IF(AND(F3649="B2B - VAT registered",NOT(AND(LEN(E3649)=15,LEFT(E3649,1)="3",RIGHT(E3649,1)="3",ISNUMBER(--E3649)))),"Invalid/missing customer VAT no; ","")&amp;IF(L3649&lt;&gt;"Yes","Not reported/cleared on FATOORA; ","")&amp;IF(AND(OR(G3649="Zero-rated domestic (Box 3)",G3649="Export (Box 4)"),N3649=""),"Zero-rate/export evidence missing; ","")&amp;IF(AND(C3649="Credit Note",H3649&gt;0),"Credit note should be negative; ","")&amp;IF(AND(C3649="Simplified Tax Invoice",F3649="B2B - VAT registered"),"Simplified invoice issued to VAT-registered B2B; ",""))</f>
        <v/>
      </c>
    </row>
    <row r="3650">
      <c r="A3650" s="17" t="n"/>
      <c r="B3650" s="14" t="n"/>
      <c r="C3650" s="14" t="n"/>
      <c r="D3650" s="14" t="n"/>
      <c r="E3650" s="16" t="n"/>
      <c r="F3650" s="14" t="n"/>
      <c r="G3650" s="14" t="n"/>
      <c r="H3650" s="19" t="n"/>
      <c r="I3650" s="19" t="n"/>
      <c r="J3650" s="34">
        <f>IF(A3650="","",H3650+I3650)</f>
        <v/>
      </c>
      <c r="K3650" s="14" t="n"/>
      <c r="L3650" s="14" t="n"/>
      <c r="M3650" s="14" t="n"/>
      <c r="N3650" s="14" t="n"/>
      <c r="O3650" s="20">
        <f>IF(A3650="","",SUMPRODUCT((A3650&gt;=Setup!$C$19:$C$30)*(A3650&lt;=Setup!$D$19:$D$30)*Setup!$A$19:$A$30))</f>
        <v/>
      </c>
      <c r="P3650" s="34">
        <f>IF(A3650="","",IF(G3650="Standard 15% (Box 1)",ROUND(H3650*Setup!$B$9,2),0))</f>
        <v/>
      </c>
      <c r="Q3650" s="34">
        <f>IF(A3650="","",I3650-P3650)</f>
        <v/>
      </c>
      <c r="R3650" s="23">
        <f>IF(A3650="","",IF(O3650=0,"Outside audit periods; ","")&amp;IF(G3650="","No VAT category; ","")&amp;IF(ABS(Q3650)&gt;Setup!$B$10,"VAT ≠ 15% × net; ","")&amp;IF(AND(F3650="B2B - VAT registered",NOT(AND(LEN(E3650)=15,LEFT(E3650,1)="3",RIGHT(E3650,1)="3",ISNUMBER(--E3650)))),"Invalid/missing customer VAT no; ","")&amp;IF(L3650&lt;&gt;"Yes","Not reported/cleared on FATOORA; ","")&amp;IF(AND(OR(G3650="Zero-rated domestic (Box 3)",G3650="Export (Box 4)"),N3650=""),"Zero-rate/export evidence missing; ","")&amp;IF(AND(C3650="Credit Note",H3650&gt;0),"Credit note should be negative; ","")&amp;IF(AND(C3650="Simplified Tax Invoice",F3650="B2B - VAT registered"),"Simplified invoice issued to VAT-registered B2B; ",""))</f>
        <v/>
      </c>
    </row>
    <row r="3651">
      <c r="A3651" s="17" t="n"/>
      <c r="B3651" s="14" t="n"/>
      <c r="C3651" s="14" t="n"/>
      <c r="D3651" s="14" t="n"/>
      <c r="E3651" s="16" t="n"/>
      <c r="F3651" s="14" t="n"/>
      <c r="G3651" s="14" t="n"/>
      <c r="H3651" s="19" t="n"/>
      <c r="I3651" s="19" t="n"/>
      <c r="J3651" s="34">
        <f>IF(A3651="","",H3651+I3651)</f>
        <v/>
      </c>
      <c r="K3651" s="14" t="n"/>
      <c r="L3651" s="14" t="n"/>
      <c r="M3651" s="14" t="n"/>
      <c r="N3651" s="14" t="n"/>
      <c r="O3651" s="20">
        <f>IF(A3651="","",SUMPRODUCT((A3651&gt;=Setup!$C$19:$C$30)*(A3651&lt;=Setup!$D$19:$D$30)*Setup!$A$19:$A$30))</f>
        <v/>
      </c>
      <c r="P3651" s="34">
        <f>IF(A3651="","",IF(G3651="Standard 15% (Box 1)",ROUND(H3651*Setup!$B$9,2),0))</f>
        <v/>
      </c>
      <c r="Q3651" s="34">
        <f>IF(A3651="","",I3651-P3651)</f>
        <v/>
      </c>
      <c r="R3651" s="23">
        <f>IF(A3651="","",IF(O3651=0,"Outside audit periods; ","")&amp;IF(G3651="","No VAT category; ","")&amp;IF(ABS(Q3651)&gt;Setup!$B$10,"VAT ≠ 15% × net; ","")&amp;IF(AND(F3651="B2B - VAT registered",NOT(AND(LEN(E3651)=15,LEFT(E3651,1)="3",RIGHT(E3651,1)="3",ISNUMBER(--E3651)))),"Invalid/missing customer VAT no; ","")&amp;IF(L3651&lt;&gt;"Yes","Not reported/cleared on FATOORA; ","")&amp;IF(AND(OR(G3651="Zero-rated domestic (Box 3)",G3651="Export (Box 4)"),N3651=""),"Zero-rate/export evidence missing; ","")&amp;IF(AND(C3651="Credit Note",H3651&gt;0),"Credit note should be negative; ","")&amp;IF(AND(C3651="Simplified Tax Invoice",F3651="B2B - VAT registered"),"Simplified invoice issued to VAT-registered B2B; ",""))</f>
        <v/>
      </c>
    </row>
    <row r="3652">
      <c r="A3652" s="17" t="n"/>
      <c r="B3652" s="14" t="n"/>
      <c r="C3652" s="14" t="n"/>
      <c r="D3652" s="14" t="n"/>
      <c r="E3652" s="16" t="n"/>
      <c r="F3652" s="14" t="n"/>
      <c r="G3652" s="14" t="n"/>
      <c r="H3652" s="19" t="n"/>
      <c r="I3652" s="19" t="n"/>
      <c r="J3652" s="34">
        <f>IF(A3652="","",H3652+I3652)</f>
        <v/>
      </c>
      <c r="K3652" s="14" t="n"/>
      <c r="L3652" s="14" t="n"/>
      <c r="M3652" s="14" t="n"/>
      <c r="N3652" s="14" t="n"/>
      <c r="O3652" s="20">
        <f>IF(A3652="","",SUMPRODUCT((A3652&gt;=Setup!$C$19:$C$30)*(A3652&lt;=Setup!$D$19:$D$30)*Setup!$A$19:$A$30))</f>
        <v/>
      </c>
      <c r="P3652" s="34">
        <f>IF(A3652="","",IF(G3652="Standard 15% (Box 1)",ROUND(H3652*Setup!$B$9,2),0))</f>
        <v/>
      </c>
      <c r="Q3652" s="34">
        <f>IF(A3652="","",I3652-P3652)</f>
        <v/>
      </c>
      <c r="R3652" s="23">
        <f>IF(A3652="","",IF(O3652=0,"Outside audit periods; ","")&amp;IF(G3652="","No VAT category; ","")&amp;IF(ABS(Q3652)&gt;Setup!$B$10,"VAT ≠ 15% × net; ","")&amp;IF(AND(F3652="B2B - VAT registered",NOT(AND(LEN(E3652)=15,LEFT(E3652,1)="3",RIGHT(E3652,1)="3",ISNUMBER(--E3652)))),"Invalid/missing customer VAT no; ","")&amp;IF(L3652&lt;&gt;"Yes","Not reported/cleared on FATOORA; ","")&amp;IF(AND(OR(G3652="Zero-rated domestic (Box 3)",G3652="Export (Box 4)"),N3652=""),"Zero-rate/export evidence missing; ","")&amp;IF(AND(C3652="Credit Note",H3652&gt;0),"Credit note should be negative; ","")&amp;IF(AND(C3652="Simplified Tax Invoice",F3652="B2B - VAT registered"),"Simplified invoice issued to VAT-registered B2B; ",""))</f>
        <v/>
      </c>
    </row>
    <row r="3653">
      <c r="A3653" s="17" t="n"/>
      <c r="B3653" s="14" t="n"/>
      <c r="C3653" s="14" t="n"/>
      <c r="D3653" s="14" t="n"/>
      <c r="E3653" s="16" t="n"/>
      <c r="F3653" s="14" t="n"/>
      <c r="G3653" s="14" t="n"/>
      <c r="H3653" s="19" t="n"/>
      <c r="I3653" s="19" t="n"/>
      <c r="J3653" s="34">
        <f>IF(A3653="","",H3653+I3653)</f>
        <v/>
      </c>
      <c r="K3653" s="14" t="n"/>
      <c r="L3653" s="14" t="n"/>
      <c r="M3653" s="14" t="n"/>
      <c r="N3653" s="14" t="n"/>
      <c r="O3653" s="20">
        <f>IF(A3653="","",SUMPRODUCT((A3653&gt;=Setup!$C$19:$C$30)*(A3653&lt;=Setup!$D$19:$D$30)*Setup!$A$19:$A$30))</f>
        <v/>
      </c>
      <c r="P3653" s="34">
        <f>IF(A3653="","",IF(G3653="Standard 15% (Box 1)",ROUND(H3653*Setup!$B$9,2),0))</f>
        <v/>
      </c>
      <c r="Q3653" s="34">
        <f>IF(A3653="","",I3653-P3653)</f>
        <v/>
      </c>
      <c r="R3653" s="23">
        <f>IF(A3653="","",IF(O3653=0,"Outside audit periods; ","")&amp;IF(G3653="","No VAT category; ","")&amp;IF(ABS(Q3653)&gt;Setup!$B$10,"VAT ≠ 15% × net; ","")&amp;IF(AND(F3653="B2B - VAT registered",NOT(AND(LEN(E3653)=15,LEFT(E3653,1)="3",RIGHT(E3653,1)="3",ISNUMBER(--E3653)))),"Invalid/missing customer VAT no; ","")&amp;IF(L3653&lt;&gt;"Yes","Not reported/cleared on FATOORA; ","")&amp;IF(AND(OR(G3653="Zero-rated domestic (Box 3)",G3653="Export (Box 4)"),N3653=""),"Zero-rate/export evidence missing; ","")&amp;IF(AND(C3653="Credit Note",H3653&gt;0),"Credit note should be negative; ","")&amp;IF(AND(C3653="Simplified Tax Invoice",F3653="B2B - VAT registered"),"Simplified invoice issued to VAT-registered B2B; ",""))</f>
        <v/>
      </c>
    </row>
    <row r="3654">
      <c r="A3654" s="17" t="n"/>
      <c r="B3654" s="14" t="n"/>
      <c r="C3654" s="14" t="n"/>
      <c r="D3654" s="14" t="n"/>
      <c r="E3654" s="16" t="n"/>
      <c r="F3654" s="14" t="n"/>
      <c r="G3654" s="14" t="n"/>
      <c r="H3654" s="19" t="n"/>
      <c r="I3654" s="19" t="n"/>
      <c r="J3654" s="34">
        <f>IF(A3654="","",H3654+I3654)</f>
        <v/>
      </c>
      <c r="K3654" s="14" t="n"/>
      <c r="L3654" s="14" t="n"/>
      <c r="M3654" s="14" t="n"/>
      <c r="N3654" s="14" t="n"/>
      <c r="O3654" s="20">
        <f>IF(A3654="","",SUMPRODUCT((A3654&gt;=Setup!$C$19:$C$30)*(A3654&lt;=Setup!$D$19:$D$30)*Setup!$A$19:$A$30))</f>
        <v/>
      </c>
      <c r="P3654" s="34">
        <f>IF(A3654="","",IF(G3654="Standard 15% (Box 1)",ROUND(H3654*Setup!$B$9,2),0))</f>
        <v/>
      </c>
      <c r="Q3654" s="34">
        <f>IF(A3654="","",I3654-P3654)</f>
        <v/>
      </c>
      <c r="R3654" s="23">
        <f>IF(A3654="","",IF(O3654=0,"Outside audit periods; ","")&amp;IF(G3654="","No VAT category; ","")&amp;IF(ABS(Q3654)&gt;Setup!$B$10,"VAT ≠ 15% × net; ","")&amp;IF(AND(F3654="B2B - VAT registered",NOT(AND(LEN(E3654)=15,LEFT(E3654,1)="3",RIGHT(E3654,1)="3",ISNUMBER(--E3654)))),"Invalid/missing customer VAT no; ","")&amp;IF(L3654&lt;&gt;"Yes","Not reported/cleared on FATOORA; ","")&amp;IF(AND(OR(G3654="Zero-rated domestic (Box 3)",G3654="Export (Box 4)"),N3654=""),"Zero-rate/export evidence missing; ","")&amp;IF(AND(C3654="Credit Note",H3654&gt;0),"Credit note should be negative; ","")&amp;IF(AND(C3654="Simplified Tax Invoice",F3654="B2B - VAT registered"),"Simplified invoice issued to VAT-registered B2B; ",""))</f>
        <v/>
      </c>
    </row>
    <row r="3655">
      <c r="A3655" s="17" t="n"/>
      <c r="B3655" s="14" t="n"/>
      <c r="C3655" s="14" t="n"/>
      <c r="D3655" s="14" t="n"/>
      <c r="E3655" s="16" t="n"/>
      <c r="F3655" s="14" t="n"/>
      <c r="G3655" s="14" t="n"/>
      <c r="H3655" s="19" t="n"/>
      <c r="I3655" s="19" t="n"/>
      <c r="J3655" s="34">
        <f>IF(A3655="","",H3655+I3655)</f>
        <v/>
      </c>
      <c r="K3655" s="14" t="n"/>
      <c r="L3655" s="14" t="n"/>
      <c r="M3655" s="14" t="n"/>
      <c r="N3655" s="14" t="n"/>
      <c r="O3655" s="20">
        <f>IF(A3655="","",SUMPRODUCT((A3655&gt;=Setup!$C$19:$C$30)*(A3655&lt;=Setup!$D$19:$D$30)*Setup!$A$19:$A$30))</f>
        <v/>
      </c>
      <c r="P3655" s="34">
        <f>IF(A3655="","",IF(G3655="Standard 15% (Box 1)",ROUND(H3655*Setup!$B$9,2),0))</f>
        <v/>
      </c>
      <c r="Q3655" s="34">
        <f>IF(A3655="","",I3655-P3655)</f>
        <v/>
      </c>
      <c r="R3655" s="23">
        <f>IF(A3655="","",IF(O3655=0,"Outside audit periods; ","")&amp;IF(G3655="","No VAT category; ","")&amp;IF(ABS(Q3655)&gt;Setup!$B$10,"VAT ≠ 15% × net; ","")&amp;IF(AND(F3655="B2B - VAT registered",NOT(AND(LEN(E3655)=15,LEFT(E3655,1)="3",RIGHT(E3655,1)="3",ISNUMBER(--E3655)))),"Invalid/missing customer VAT no; ","")&amp;IF(L3655&lt;&gt;"Yes","Not reported/cleared on FATOORA; ","")&amp;IF(AND(OR(G3655="Zero-rated domestic (Box 3)",G3655="Export (Box 4)"),N3655=""),"Zero-rate/export evidence missing; ","")&amp;IF(AND(C3655="Credit Note",H3655&gt;0),"Credit note should be negative; ","")&amp;IF(AND(C3655="Simplified Tax Invoice",F3655="B2B - VAT registered"),"Simplified invoice issued to VAT-registered B2B; ",""))</f>
        <v/>
      </c>
    </row>
    <row r="3656">
      <c r="A3656" s="17" t="n"/>
      <c r="B3656" s="14" t="n"/>
      <c r="C3656" s="14" t="n"/>
      <c r="D3656" s="14" t="n"/>
      <c r="E3656" s="16" t="n"/>
      <c r="F3656" s="14" t="n"/>
      <c r="G3656" s="14" t="n"/>
      <c r="H3656" s="19" t="n"/>
      <c r="I3656" s="19" t="n"/>
      <c r="J3656" s="34">
        <f>IF(A3656="","",H3656+I3656)</f>
        <v/>
      </c>
      <c r="K3656" s="14" t="n"/>
      <c r="L3656" s="14" t="n"/>
      <c r="M3656" s="14" t="n"/>
      <c r="N3656" s="14" t="n"/>
      <c r="O3656" s="20">
        <f>IF(A3656="","",SUMPRODUCT((A3656&gt;=Setup!$C$19:$C$30)*(A3656&lt;=Setup!$D$19:$D$30)*Setup!$A$19:$A$30))</f>
        <v/>
      </c>
      <c r="P3656" s="34">
        <f>IF(A3656="","",IF(G3656="Standard 15% (Box 1)",ROUND(H3656*Setup!$B$9,2),0))</f>
        <v/>
      </c>
      <c r="Q3656" s="34">
        <f>IF(A3656="","",I3656-P3656)</f>
        <v/>
      </c>
      <c r="R3656" s="23">
        <f>IF(A3656="","",IF(O3656=0,"Outside audit periods; ","")&amp;IF(G3656="","No VAT category; ","")&amp;IF(ABS(Q3656)&gt;Setup!$B$10,"VAT ≠ 15% × net; ","")&amp;IF(AND(F3656="B2B - VAT registered",NOT(AND(LEN(E3656)=15,LEFT(E3656,1)="3",RIGHT(E3656,1)="3",ISNUMBER(--E3656)))),"Invalid/missing customer VAT no; ","")&amp;IF(L3656&lt;&gt;"Yes","Not reported/cleared on FATOORA; ","")&amp;IF(AND(OR(G3656="Zero-rated domestic (Box 3)",G3656="Export (Box 4)"),N3656=""),"Zero-rate/export evidence missing; ","")&amp;IF(AND(C3656="Credit Note",H3656&gt;0),"Credit note should be negative; ","")&amp;IF(AND(C3656="Simplified Tax Invoice",F3656="B2B - VAT registered"),"Simplified invoice issued to VAT-registered B2B; ",""))</f>
        <v/>
      </c>
    </row>
    <row r="3657">
      <c r="A3657" s="17" t="n"/>
      <c r="B3657" s="14" t="n"/>
      <c r="C3657" s="14" t="n"/>
      <c r="D3657" s="14" t="n"/>
      <c r="E3657" s="16" t="n"/>
      <c r="F3657" s="14" t="n"/>
      <c r="G3657" s="14" t="n"/>
      <c r="H3657" s="19" t="n"/>
      <c r="I3657" s="19" t="n"/>
      <c r="J3657" s="34">
        <f>IF(A3657="","",H3657+I3657)</f>
        <v/>
      </c>
      <c r="K3657" s="14" t="n"/>
      <c r="L3657" s="14" t="n"/>
      <c r="M3657" s="14" t="n"/>
      <c r="N3657" s="14" t="n"/>
      <c r="O3657" s="20">
        <f>IF(A3657="","",SUMPRODUCT((A3657&gt;=Setup!$C$19:$C$30)*(A3657&lt;=Setup!$D$19:$D$30)*Setup!$A$19:$A$30))</f>
        <v/>
      </c>
      <c r="P3657" s="34">
        <f>IF(A3657="","",IF(G3657="Standard 15% (Box 1)",ROUND(H3657*Setup!$B$9,2),0))</f>
        <v/>
      </c>
      <c r="Q3657" s="34">
        <f>IF(A3657="","",I3657-P3657)</f>
        <v/>
      </c>
      <c r="R3657" s="23">
        <f>IF(A3657="","",IF(O3657=0,"Outside audit periods; ","")&amp;IF(G3657="","No VAT category; ","")&amp;IF(ABS(Q3657)&gt;Setup!$B$10,"VAT ≠ 15% × net; ","")&amp;IF(AND(F3657="B2B - VAT registered",NOT(AND(LEN(E3657)=15,LEFT(E3657,1)="3",RIGHT(E3657,1)="3",ISNUMBER(--E3657)))),"Invalid/missing customer VAT no; ","")&amp;IF(L3657&lt;&gt;"Yes","Not reported/cleared on FATOORA; ","")&amp;IF(AND(OR(G3657="Zero-rated domestic (Box 3)",G3657="Export (Box 4)"),N3657=""),"Zero-rate/export evidence missing; ","")&amp;IF(AND(C3657="Credit Note",H3657&gt;0),"Credit note should be negative; ","")&amp;IF(AND(C3657="Simplified Tax Invoice",F3657="B2B - VAT registered"),"Simplified invoice issued to VAT-registered B2B; ",""))</f>
        <v/>
      </c>
    </row>
    <row r="3658">
      <c r="A3658" s="17" t="n"/>
      <c r="B3658" s="14" t="n"/>
      <c r="C3658" s="14" t="n"/>
      <c r="D3658" s="14" t="n"/>
      <c r="E3658" s="16" t="n"/>
      <c r="F3658" s="14" t="n"/>
      <c r="G3658" s="14" t="n"/>
      <c r="H3658" s="19" t="n"/>
      <c r="I3658" s="19" t="n"/>
      <c r="J3658" s="34">
        <f>IF(A3658="","",H3658+I3658)</f>
        <v/>
      </c>
      <c r="K3658" s="14" t="n"/>
      <c r="L3658" s="14" t="n"/>
      <c r="M3658" s="14" t="n"/>
      <c r="N3658" s="14" t="n"/>
      <c r="O3658" s="20">
        <f>IF(A3658="","",SUMPRODUCT((A3658&gt;=Setup!$C$19:$C$30)*(A3658&lt;=Setup!$D$19:$D$30)*Setup!$A$19:$A$30))</f>
        <v/>
      </c>
      <c r="P3658" s="34">
        <f>IF(A3658="","",IF(G3658="Standard 15% (Box 1)",ROUND(H3658*Setup!$B$9,2),0))</f>
        <v/>
      </c>
      <c r="Q3658" s="34">
        <f>IF(A3658="","",I3658-P3658)</f>
        <v/>
      </c>
      <c r="R3658" s="23">
        <f>IF(A3658="","",IF(O3658=0,"Outside audit periods; ","")&amp;IF(G3658="","No VAT category; ","")&amp;IF(ABS(Q3658)&gt;Setup!$B$10,"VAT ≠ 15% × net; ","")&amp;IF(AND(F3658="B2B - VAT registered",NOT(AND(LEN(E3658)=15,LEFT(E3658,1)="3",RIGHT(E3658,1)="3",ISNUMBER(--E3658)))),"Invalid/missing customer VAT no; ","")&amp;IF(L3658&lt;&gt;"Yes","Not reported/cleared on FATOORA; ","")&amp;IF(AND(OR(G3658="Zero-rated domestic (Box 3)",G3658="Export (Box 4)"),N3658=""),"Zero-rate/export evidence missing; ","")&amp;IF(AND(C3658="Credit Note",H3658&gt;0),"Credit note should be negative; ","")&amp;IF(AND(C3658="Simplified Tax Invoice",F3658="B2B - VAT registered"),"Simplified invoice issued to VAT-registered B2B; ",""))</f>
        <v/>
      </c>
    </row>
    <row r="3659">
      <c r="A3659" s="17" t="n"/>
      <c r="B3659" s="14" t="n"/>
      <c r="C3659" s="14" t="n"/>
      <c r="D3659" s="14" t="n"/>
      <c r="E3659" s="16" t="n"/>
      <c r="F3659" s="14" t="n"/>
      <c r="G3659" s="14" t="n"/>
      <c r="H3659" s="19" t="n"/>
      <c r="I3659" s="19" t="n"/>
      <c r="J3659" s="34">
        <f>IF(A3659="","",H3659+I3659)</f>
        <v/>
      </c>
      <c r="K3659" s="14" t="n"/>
      <c r="L3659" s="14" t="n"/>
      <c r="M3659" s="14" t="n"/>
      <c r="N3659" s="14" t="n"/>
      <c r="O3659" s="20">
        <f>IF(A3659="","",SUMPRODUCT((A3659&gt;=Setup!$C$19:$C$30)*(A3659&lt;=Setup!$D$19:$D$30)*Setup!$A$19:$A$30))</f>
        <v/>
      </c>
      <c r="P3659" s="34">
        <f>IF(A3659="","",IF(G3659="Standard 15% (Box 1)",ROUND(H3659*Setup!$B$9,2),0))</f>
        <v/>
      </c>
      <c r="Q3659" s="34">
        <f>IF(A3659="","",I3659-P3659)</f>
        <v/>
      </c>
      <c r="R3659" s="23">
        <f>IF(A3659="","",IF(O3659=0,"Outside audit periods; ","")&amp;IF(G3659="","No VAT category; ","")&amp;IF(ABS(Q3659)&gt;Setup!$B$10,"VAT ≠ 15% × net; ","")&amp;IF(AND(F3659="B2B - VAT registered",NOT(AND(LEN(E3659)=15,LEFT(E3659,1)="3",RIGHT(E3659,1)="3",ISNUMBER(--E3659)))),"Invalid/missing customer VAT no; ","")&amp;IF(L3659&lt;&gt;"Yes","Not reported/cleared on FATOORA; ","")&amp;IF(AND(OR(G3659="Zero-rated domestic (Box 3)",G3659="Export (Box 4)"),N3659=""),"Zero-rate/export evidence missing; ","")&amp;IF(AND(C3659="Credit Note",H3659&gt;0),"Credit note should be negative; ","")&amp;IF(AND(C3659="Simplified Tax Invoice",F3659="B2B - VAT registered"),"Simplified invoice issued to VAT-registered B2B; ",""))</f>
        <v/>
      </c>
    </row>
    <row r="3660">
      <c r="A3660" s="17" t="n"/>
      <c r="B3660" s="14" t="n"/>
      <c r="C3660" s="14" t="n"/>
      <c r="D3660" s="14" t="n"/>
      <c r="E3660" s="16" t="n"/>
      <c r="F3660" s="14" t="n"/>
      <c r="G3660" s="14" t="n"/>
      <c r="H3660" s="19" t="n"/>
      <c r="I3660" s="19" t="n"/>
      <c r="J3660" s="34">
        <f>IF(A3660="","",H3660+I3660)</f>
        <v/>
      </c>
      <c r="K3660" s="14" t="n"/>
      <c r="L3660" s="14" t="n"/>
      <c r="M3660" s="14" t="n"/>
      <c r="N3660" s="14" t="n"/>
      <c r="O3660" s="20">
        <f>IF(A3660="","",SUMPRODUCT((A3660&gt;=Setup!$C$19:$C$30)*(A3660&lt;=Setup!$D$19:$D$30)*Setup!$A$19:$A$30))</f>
        <v/>
      </c>
      <c r="P3660" s="34">
        <f>IF(A3660="","",IF(G3660="Standard 15% (Box 1)",ROUND(H3660*Setup!$B$9,2),0))</f>
        <v/>
      </c>
      <c r="Q3660" s="34">
        <f>IF(A3660="","",I3660-P3660)</f>
        <v/>
      </c>
      <c r="R3660" s="23">
        <f>IF(A3660="","",IF(O3660=0,"Outside audit periods; ","")&amp;IF(G3660="","No VAT category; ","")&amp;IF(ABS(Q3660)&gt;Setup!$B$10,"VAT ≠ 15% × net; ","")&amp;IF(AND(F3660="B2B - VAT registered",NOT(AND(LEN(E3660)=15,LEFT(E3660,1)="3",RIGHT(E3660,1)="3",ISNUMBER(--E3660)))),"Invalid/missing customer VAT no; ","")&amp;IF(L3660&lt;&gt;"Yes","Not reported/cleared on FATOORA; ","")&amp;IF(AND(OR(G3660="Zero-rated domestic (Box 3)",G3660="Export (Box 4)"),N3660=""),"Zero-rate/export evidence missing; ","")&amp;IF(AND(C3660="Credit Note",H3660&gt;0),"Credit note should be negative; ","")&amp;IF(AND(C3660="Simplified Tax Invoice",F3660="B2B - VAT registered"),"Simplified invoice issued to VAT-registered B2B; ",""))</f>
        <v/>
      </c>
    </row>
    <row r="3661">
      <c r="A3661" s="17" t="n"/>
      <c r="B3661" s="14" t="n"/>
      <c r="C3661" s="14" t="n"/>
      <c r="D3661" s="14" t="n"/>
      <c r="E3661" s="16" t="n"/>
      <c r="F3661" s="14" t="n"/>
      <c r="G3661" s="14" t="n"/>
      <c r="H3661" s="19" t="n"/>
      <c r="I3661" s="19" t="n"/>
      <c r="J3661" s="34">
        <f>IF(A3661="","",H3661+I3661)</f>
        <v/>
      </c>
      <c r="K3661" s="14" t="n"/>
      <c r="L3661" s="14" t="n"/>
      <c r="M3661" s="14" t="n"/>
      <c r="N3661" s="14" t="n"/>
      <c r="O3661" s="20">
        <f>IF(A3661="","",SUMPRODUCT((A3661&gt;=Setup!$C$19:$C$30)*(A3661&lt;=Setup!$D$19:$D$30)*Setup!$A$19:$A$30))</f>
        <v/>
      </c>
      <c r="P3661" s="34">
        <f>IF(A3661="","",IF(G3661="Standard 15% (Box 1)",ROUND(H3661*Setup!$B$9,2),0))</f>
        <v/>
      </c>
      <c r="Q3661" s="34">
        <f>IF(A3661="","",I3661-P3661)</f>
        <v/>
      </c>
      <c r="R3661" s="23">
        <f>IF(A3661="","",IF(O3661=0,"Outside audit periods; ","")&amp;IF(G3661="","No VAT category; ","")&amp;IF(ABS(Q3661)&gt;Setup!$B$10,"VAT ≠ 15% × net; ","")&amp;IF(AND(F3661="B2B - VAT registered",NOT(AND(LEN(E3661)=15,LEFT(E3661,1)="3",RIGHT(E3661,1)="3",ISNUMBER(--E3661)))),"Invalid/missing customer VAT no; ","")&amp;IF(L3661&lt;&gt;"Yes","Not reported/cleared on FATOORA; ","")&amp;IF(AND(OR(G3661="Zero-rated domestic (Box 3)",G3661="Export (Box 4)"),N3661=""),"Zero-rate/export evidence missing; ","")&amp;IF(AND(C3661="Credit Note",H3661&gt;0),"Credit note should be negative; ","")&amp;IF(AND(C3661="Simplified Tax Invoice",F3661="B2B - VAT registered"),"Simplified invoice issued to VAT-registered B2B; ",""))</f>
        <v/>
      </c>
    </row>
    <row r="3662">
      <c r="A3662" s="17" t="n"/>
      <c r="B3662" s="14" t="n"/>
      <c r="C3662" s="14" t="n"/>
      <c r="D3662" s="14" t="n"/>
      <c r="E3662" s="16" t="n"/>
      <c r="F3662" s="14" t="n"/>
      <c r="G3662" s="14" t="n"/>
      <c r="H3662" s="19" t="n"/>
      <c r="I3662" s="19" t="n"/>
      <c r="J3662" s="34">
        <f>IF(A3662="","",H3662+I3662)</f>
        <v/>
      </c>
      <c r="K3662" s="14" t="n"/>
      <c r="L3662" s="14" t="n"/>
      <c r="M3662" s="14" t="n"/>
      <c r="N3662" s="14" t="n"/>
      <c r="O3662" s="20">
        <f>IF(A3662="","",SUMPRODUCT((A3662&gt;=Setup!$C$19:$C$30)*(A3662&lt;=Setup!$D$19:$D$30)*Setup!$A$19:$A$30))</f>
        <v/>
      </c>
      <c r="P3662" s="34">
        <f>IF(A3662="","",IF(G3662="Standard 15% (Box 1)",ROUND(H3662*Setup!$B$9,2),0))</f>
        <v/>
      </c>
      <c r="Q3662" s="34">
        <f>IF(A3662="","",I3662-P3662)</f>
        <v/>
      </c>
      <c r="R3662" s="23">
        <f>IF(A3662="","",IF(O3662=0,"Outside audit periods; ","")&amp;IF(G3662="","No VAT category; ","")&amp;IF(ABS(Q3662)&gt;Setup!$B$10,"VAT ≠ 15% × net; ","")&amp;IF(AND(F3662="B2B - VAT registered",NOT(AND(LEN(E3662)=15,LEFT(E3662,1)="3",RIGHT(E3662,1)="3",ISNUMBER(--E3662)))),"Invalid/missing customer VAT no; ","")&amp;IF(L3662&lt;&gt;"Yes","Not reported/cleared on FATOORA; ","")&amp;IF(AND(OR(G3662="Zero-rated domestic (Box 3)",G3662="Export (Box 4)"),N3662=""),"Zero-rate/export evidence missing; ","")&amp;IF(AND(C3662="Credit Note",H3662&gt;0),"Credit note should be negative; ","")&amp;IF(AND(C3662="Simplified Tax Invoice",F3662="B2B - VAT registered"),"Simplified invoice issued to VAT-registered B2B; ",""))</f>
        <v/>
      </c>
    </row>
    <row r="3663">
      <c r="A3663" s="17" t="n"/>
      <c r="B3663" s="14" t="n"/>
      <c r="C3663" s="14" t="n"/>
      <c r="D3663" s="14" t="n"/>
      <c r="E3663" s="16" t="n"/>
      <c r="F3663" s="14" t="n"/>
      <c r="G3663" s="14" t="n"/>
      <c r="H3663" s="19" t="n"/>
      <c r="I3663" s="19" t="n"/>
      <c r="J3663" s="34">
        <f>IF(A3663="","",H3663+I3663)</f>
        <v/>
      </c>
      <c r="K3663" s="14" t="n"/>
      <c r="L3663" s="14" t="n"/>
      <c r="M3663" s="14" t="n"/>
      <c r="N3663" s="14" t="n"/>
      <c r="O3663" s="20">
        <f>IF(A3663="","",SUMPRODUCT((A3663&gt;=Setup!$C$19:$C$30)*(A3663&lt;=Setup!$D$19:$D$30)*Setup!$A$19:$A$30))</f>
        <v/>
      </c>
      <c r="P3663" s="34">
        <f>IF(A3663="","",IF(G3663="Standard 15% (Box 1)",ROUND(H3663*Setup!$B$9,2),0))</f>
        <v/>
      </c>
      <c r="Q3663" s="34">
        <f>IF(A3663="","",I3663-P3663)</f>
        <v/>
      </c>
      <c r="R3663" s="23">
        <f>IF(A3663="","",IF(O3663=0,"Outside audit periods; ","")&amp;IF(G3663="","No VAT category; ","")&amp;IF(ABS(Q3663)&gt;Setup!$B$10,"VAT ≠ 15% × net; ","")&amp;IF(AND(F3663="B2B - VAT registered",NOT(AND(LEN(E3663)=15,LEFT(E3663,1)="3",RIGHT(E3663,1)="3",ISNUMBER(--E3663)))),"Invalid/missing customer VAT no; ","")&amp;IF(L3663&lt;&gt;"Yes","Not reported/cleared on FATOORA; ","")&amp;IF(AND(OR(G3663="Zero-rated domestic (Box 3)",G3663="Export (Box 4)"),N3663=""),"Zero-rate/export evidence missing; ","")&amp;IF(AND(C3663="Credit Note",H3663&gt;0),"Credit note should be negative; ","")&amp;IF(AND(C3663="Simplified Tax Invoice",F3663="B2B - VAT registered"),"Simplified invoice issued to VAT-registered B2B; ",""))</f>
        <v/>
      </c>
    </row>
    <row r="3664">
      <c r="A3664" s="17" t="n"/>
      <c r="B3664" s="14" t="n"/>
      <c r="C3664" s="14" t="n"/>
      <c r="D3664" s="14" t="n"/>
      <c r="E3664" s="16" t="n"/>
      <c r="F3664" s="14" t="n"/>
      <c r="G3664" s="14" t="n"/>
      <c r="H3664" s="19" t="n"/>
      <c r="I3664" s="19" t="n"/>
      <c r="J3664" s="34">
        <f>IF(A3664="","",H3664+I3664)</f>
        <v/>
      </c>
      <c r="K3664" s="14" t="n"/>
      <c r="L3664" s="14" t="n"/>
      <c r="M3664" s="14" t="n"/>
      <c r="N3664" s="14" t="n"/>
      <c r="O3664" s="20">
        <f>IF(A3664="","",SUMPRODUCT((A3664&gt;=Setup!$C$19:$C$30)*(A3664&lt;=Setup!$D$19:$D$30)*Setup!$A$19:$A$30))</f>
        <v/>
      </c>
      <c r="P3664" s="34">
        <f>IF(A3664="","",IF(G3664="Standard 15% (Box 1)",ROUND(H3664*Setup!$B$9,2),0))</f>
        <v/>
      </c>
      <c r="Q3664" s="34">
        <f>IF(A3664="","",I3664-P3664)</f>
        <v/>
      </c>
      <c r="R3664" s="23">
        <f>IF(A3664="","",IF(O3664=0,"Outside audit periods; ","")&amp;IF(G3664="","No VAT category; ","")&amp;IF(ABS(Q3664)&gt;Setup!$B$10,"VAT ≠ 15% × net; ","")&amp;IF(AND(F3664="B2B - VAT registered",NOT(AND(LEN(E3664)=15,LEFT(E3664,1)="3",RIGHT(E3664,1)="3",ISNUMBER(--E3664)))),"Invalid/missing customer VAT no; ","")&amp;IF(L3664&lt;&gt;"Yes","Not reported/cleared on FATOORA; ","")&amp;IF(AND(OR(G3664="Zero-rated domestic (Box 3)",G3664="Export (Box 4)"),N3664=""),"Zero-rate/export evidence missing; ","")&amp;IF(AND(C3664="Credit Note",H3664&gt;0),"Credit note should be negative; ","")&amp;IF(AND(C3664="Simplified Tax Invoice",F3664="B2B - VAT registered"),"Simplified invoice issued to VAT-registered B2B; ",""))</f>
        <v/>
      </c>
    </row>
    <row r="3665">
      <c r="A3665" s="17" t="n"/>
      <c r="B3665" s="14" t="n"/>
      <c r="C3665" s="14" t="n"/>
      <c r="D3665" s="14" t="n"/>
      <c r="E3665" s="16" t="n"/>
      <c r="F3665" s="14" t="n"/>
      <c r="G3665" s="14" t="n"/>
      <c r="H3665" s="19" t="n"/>
      <c r="I3665" s="19" t="n"/>
      <c r="J3665" s="34">
        <f>IF(A3665="","",H3665+I3665)</f>
        <v/>
      </c>
      <c r="K3665" s="14" t="n"/>
      <c r="L3665" s="14" t="n"/>
      <c r="M3665" s="14" t="n"/>
      <c r="N3665" s="14" t="n"/>
      <c r="O3665" s="20">
        <f>IF(A3665="","",SUMPRODUCT((A3665&gt;=Setup!$C$19:$C$30)*(A3665&lt;=Setup!$D$19:$D$30)*Setup!$A$19:$A$30))</f>
        <v/>
      </c>
      <c r="P3665" s="34">
        <f>IF(A3665="","",IF(G3665="Standard 15% (Box 1)",ROUND(H3665*Setup!$B$9,2),0))</f>
        <v/>
      </c>
      <c r="Q3665" s="34">
        <f>IF(A3665="","",I3665-P3665)</f>
        <v/>
      </c>
      <c r="R3665" s="23">
        <f>IF(A3665="","",IF(O3665=0,"Outside audit periods; ","")&amp;IF(G3665="","No VAT category; ","")&amp;IF(ABS(Q3665)&gt;Setup!$B$10,"VAT ≠ 15% × net; ","")&amp;IF(AND(F3665="B2B - VAT registered",NOT(AND(LEN(E3665)=15,LEFT(E3665,1)="3",RIGHT(E3665,1)="3",ISNUMBER(--E3665)))),"Invalid/missing customer VAT no; ","")&amp;IF(L3665&lt;&gt;"Yes","Not reported/cleared on FATOORA; ","")&amp;IF(AND(OR(G3665="Zero-rated domestic (Box 3)",G3665="Export (Box 4)"),N3665=""),"Zero-rate/export evidence missing; ","")&amp;IF(AND(C3665="Credit Note",H3665&gt;0),"Credit note should be negative; ","")&amp;IF(AND(C3665="Simplified Tax Invoice",F3665="B2B - VAT registered"),"Simplified invoice issued to VAT-registered B2B; ",""))</f>
        <v/>
      </c>
    </row>
    <row r="3666">
      <c r="A3666" s="17" t="n"/>
      <c r="B3666" s="14" t="n"/>
      <c r="C3666" s="14" t="n"/>
      <c r="D3666" s="14" t="n"/>
      <c r="E3666" s="16" t="n"/>
      <c r="F3666" s="14" t="n"/>
      <c r="G3666" s="14" t="n"/>
      <c r="H3666" s="19" t="n"/>
      <c r="I3666" s="19" t="n"/>
      <c r="J3666" s="34">
        <f>IF(A3666="","",H3666+I3666)</f>
        <v/>
      </c>
      <c r="K3666" s="14" t="n"/>
      <c r="L3666" s="14" t="n"/>
      <c r="M3666" s="14" t="n"/>
      <c r="N3666" s="14" t="n"/>
      <c r="O3666" s="20">
        <f>IF(A3666="","",SUMPRODUCT((A3666&gt;=Setup!$C$19:$C$30)*(A3666&lt;=Setup!$D$19:$D$30)*Setup!$A$19:$A$30))</f>
        <v/>
      </c>
      <c r="P3666" s="34">
        <f>IF(A3666="","",IF(G3666="Standard 15% (Box 1)",ROUND(H3666*Setup!$B$9,2),0))</f>
        <v/>
      </c>
      <c r="Q3666" s="34">
        <f>IF(A3666="","",I3666-P3666)</f>
        <v/>
      </c>
      <c r="R3666" s="23">
        <f>IF(A3666="","",IF(O3666=0,"Outside audit periods; ","")&amp;IF(G3666="","No VAT category; ","")&amp;IF(ABS(Q3666)&gt;Setup!$B$10,"VAT ≠ 15% × net; ","")&amp;IF(AND(F3666="B2B - VAT registered",NOT(AND(LEN(E3666)=15,LEFT(E3666,1)="3",RIGHT(E3666,1)="3",ISNUMBER(--E3666)))),"Invalid/missing customer VAT no; ","")&amp;IF(L3666&lt;&gt;"Yes","Not reported/cleared on FATOORA; ","")&amp;IF(AND(OR(G3666="Zero-rated domestic (Box 3)",G3666="Export (Box 4)"),N3666=""),"Zero-rate/export evidence missing; ","")&amp;IF(AND(C3666="Credit Note",H3666&gt;0),"Credit note should be negative; ","")&amp;IF(AND(C3666="Simplified Tax Invoice",F3666="B2B - VAT registered"),"Simplified invoice issued to VAT-registered B2B; ",""))</f>
        <v/>
      </c>
    </row>
    <row r="3667">
      <c r="A3667" s="17" t="n"/>
      <c r="B3667" s="14" t="n"/>
      <c r="C3667" s="14" t="n"/>
      <c r="D3667" s="14" t="n"/>
      <c r="E3667" s="16" t="n"/>
      <c r="F3667" s="14" t="n"/>
      <c r="G3667" s="14" t="n"/>
      <c r="H3667" s="19" t="n"/>
      <c r="I3667" s="19" t="n"/>
      <c r="J3667" s="34">
        <f>IF(A3667="","",H3667+I3667)</f>
        <v/>
      </c>
      <c r="K3667" s="14" t="n"/>
      <c r="L3667" s="14" t="n"/>
      <c r="M3667" s="14" t="n"/>
      <c r="N3667" s="14" t="n"/>
      <c r="O3667" s="20">
        <f>IF(A3667="","",SUMPRODUCT((A3667&gt;=Setup!$C$19:$C$30)*(A3667&lt;=Setup!$D$19:$D$30)*Setup!$A$19:$A$30))</f>
        <v/>
      </c>
      <c r="P3667" s="34">
        <f>IF(A3667="","",IF(G3667="Standard 15% (Box 1)",ROUND(H3667*Setup!$B$9,2),0))</f>
        <v/>
      </c>
      <c r="Q3667" s="34">
        <f>IF(A3667="","",I3667-P3667)</f>
        <v/>
      </c>
      <c r="R3667" s="23">
        <f>IF(A3667="","",IF(O3667=0,"Outside audit periods; ","")&amp;IF(G3667="","No VAT category; ","")&amp;IF(ABS(Q3667)&gt;Setup!$B$10,"VAT ≠ 15% × net; ","")&amp;IF(AND(F3667="B2B - VAT registered",NOT(AND(LEN(E3667)=15,LEFT(E3667,1)="3",RIGHT(E3667,1)="3",ISNUMBER(--E3667)))),"Invalid/missing customer VAT no; ","")&amp;IF(L3667&lt;&gt;"Yes","Not reported/cleared on FATOORA; ","")&amp;IF(AND(OR(G3667="Zero-rated domestic (Box 3)",G3667="Export (Box 4)"),N3667=""),"Zero-rate/export evidence missing; ","")&amp;IF(AND(C3667="Credit Note",H3667&gt;0),"Credit note should be negative; ","")&amp;IF(AND(C3667="Simplified Tax Invoice",F3667="B2B - VAT registered"),"Simplified invoice issued to VAT-registered B2B; ",""))</f>
        <v/>
      </c>
    </row>
    <row r="3668">
      <c r="A3668" s="17" t="n"/>
      <c r="B3668" s="14" t="n"/>
      <c r="C3668" s="14" t="n"/>
      <c r="D3668" s="14" t="n"/>
      <c r="E3668" s="16" t="n"/>
      <c r="F3668" s="14" t="n"/>
      <c r="G3668" s="14" t="n"/>
      <c r="H3668" s="19" t="n"/>
      <c r="I3668" s="19" t="n"/>
      <c r="J3668" s="34">
        <f>IF(A3668="","",H3668+I3668)</f>
        <v/>
      </c>
      <c r="K3668" s="14" t="n"/>
      <c r="L3668" s="14" t="n"/>
      <c r="M3668" s="14" t="n"/>
      <c r="N3668" s="14" t="n"/>
      <c r="O3668" s="20">
        <f>IF(A3668="","",SUMPRODUCT((A3668&gt;=Setup!$C$19:$C$30)*(A3668&lt;=Setup!$D$19:$D$30)*Setup!$A$19:$A$30))</f>
        <v/>
      </c>
      <c r="P3668" s="34">
        <f>IF(A3668="","",IF(G3668="Standard 15% (Box 1)",ROUND(H3668*Setup!$B$9,2),0))</f>
        <v/>
      </c>
      <c r="Q3668" s="34">
        <f>IF(A3668="","",I3668-P3668)</f>
        <v/>
      </c>
      <c r="R3668" s="23">
        <f>IF(A3668="","",IF(O3668=0,"Outside audit periods; ","")&amp;IF(G3668="","No VAT category; ","")&amp;IF(ABS(Q3668)&gt;Setup!$B$10,"VAT ≠ 15% × net; ","")&amp;IF(AND(F3668="B2B - VAT registered",NOT(AND(LEN(E3668)=15,LEFT(E3668,1)="3",RIGHT(E3668,1)="3",ISNUMBER(--E3668)))),"Invalid/missing customer VAT no; ","")&amp;IF(L3668&lt;&gt;"Yes","Not reported/cleared on FATOORA; ","")&amp;IF(AND(OR(G3668="Zero-rated domestic (Box 3)",G3668="Export (Box 4)"),N3668=""),"Zero-rate/export evidence missing; ","")&amp;IF(AND(C3668="Credit Note",H3668&gt;0),"Credit note should be negative; ","")&amp;IF(AND(C3668="Simplified Tax Invoice",F3668="B2B - VAT registered"),"Simplified invoice issued to VAT-registered B2B; ",""))</f>
        <v/>
      </c>
    </row>
    <row r="3669">
      <c r="A3669" s="17" t="n"/>
      <c r="B3669" s="14" t="n"/>
      <c r="C3669" s="14" t="n"/>
      <c r="D3669" s="14" t="n"/>
      <c r="E3669" s="16" t="n"/>
      <c r="F3669" s="14" t="n"/>
      <c r="G3669" s="14" t="n"/>
      <c r="H3669" s="19" t="n"/>
      <c r="I3669" s="19" t="n"/>
      <c r="J3669" s="34">
        <f>IF(A3669="","",H3669+I3669)</f>
        <v/>
      </c>
      <c r="K3669" s="14" t="n"/>
      <c r="L3669" s="14" t="n"/>
      <c r="M3669" s="14" t="n"/>
      <c r="N3669" s="14" t="n"/>
      <c r="O3669" s="20">
        <f>IF(A3669="","",SUMPRODUCT((A3669&gt;=Setup!$C$19:$C$30)*(A3669&lt;=Setup!$D$19:$D$30)*Setup!$A$19:$A$30))</f>
        <v/>
      </c>
      <c r="P3669" s="34">
        <f>IF(A3669="","",IF(G3669="Standard 15% (Box 1)",ROUND(H3669*Setup!$B$9,2),0))</f>
        <v/>
      </c>
      <c r="Q3669" s="34">
        <f>IF(A3669="","",I3669-P3669)</f>
        <v/>
      </c>
      <c r="R3669" s="23">
        <f>IF(A3669="","",IF(O3669=0,"Outside audit periods; ","")&amp;IF(G3669="","No VAT category; ","")&amp;IF(ABS(Q3669)&gt;Setup!$B$10,"VAT ≠ 15% × net; ","")&amp;IF(AND(F3669="B2B - VAT registered",NOT(AND(LEN(E3669)=15,LEFT(E3669,1)="3",RIGHT(E3669,1)="3",ISNUMBER(--E3669)))),"Invalid/missing customer VAT no; ","")&amp;IF(L3669&lt;&gt;"Yes","Not reported/cleared on FATOORA; ","")&amp;IF(AND(OR(G3669="Zero-rated domestic (Box 3)",G3669="Export (Box 4)"),N3669=""),"Zero-rate/export evidence missing; ","")&amp;IF(AND(C3669="Credit Note",H3669&gt;0),"Credit note should be negative; ","")&amp;IF(AND(C3669="Simplified Tax Invoice",F3669="B2B - VAT registered"),"Simplified invoice issued to VAT-registered B2B; ",""))</f>
        <v/>
      </c>
    </row>
    <row r="3670">
      <c r="A3670" s="17" t="n"/>
      <c r="B3670" s="14" t="n"/>
      <c r="C3670" s="14" t="n"/>
      <c r="D3670" s="14" t="n"/>
      <c r="E3670" s="16" t="n"/>
      <c r="F3670" s="14" t="n"/>
      <c r="G3670" s="14" t="n"/>
      <c r="H3670" s="19" t="n"/>
      <c r="I3670" s="19" t="n"/>
      <c r="J3670" s="34">
        <f>IF(A3670="","",H3670+I3670)</f>
        <v/>
      </c>
      <c r="K3670" s="14" t="n"/>
      <c r="L3670" s="14" t="n"/>
      <c r="M3670" s="14" t="n"/>
      <c r="N3670" s="14" t="n"/>
      <c r="O3670" s="20">
        <f>IF(A3670="","",SUMPRODUCT((A3670&gt;=Setup!$C$19:$C$30)*(A3670&lt;=Setup!$D$19:$D$30)*Setup!$A$19:$A$30))</f>
        <v/>
      </c>
      <c r="P3670" s="34">
        <f>IF(A3670="","",IF(G3670="Standard 15% (Box 1)",ROUND(H3670*Setup!$B$9,2),0))</f>
        <v/>
      </c>
      <c r="Q3670" s="34">
        <f>IF(A3670="","",I3670-P3670)</f>
        <v/>
      </c>
      <c r="R3670" s="23">
        <f>IF(A3670="","",IF(O3670=0,"Outside audit periods; ","")&amp;IF(G3670="","No VAT category; ","")&amp;IF(ABS(Q3670)&gt;Setup!$B$10,"VAT ≠ 15% × net; ","")&amp;IF(AND(F3670="B2B - VAT registered",NOT(AND(LEN(E3670)=15,LEFT(E3670,1)="3",RIGHT(E3670,1)="3",ISNUMBER(--E3670)))),"Invalid/missing customer VAT no; ","")&amp;IF(L3670&lt;&gt;"Yes","Not reported/cleared on FATOORA; ","")&amp;IF(AND(OR(G3670="Zero-rated domestic (Box 3)",G3670="Export (Box 4)"),N3670=""),"Zero-rate/export evidence missing; ","")&amp;IF(AND(C3670="Credit Note",H3670&gt;0),"Credit note should be negative; ","")&amp;IF(AND(C3670="Simplified Tax Invoice",F3670="B2B - VAT registered"),"Simplified invoice issued to VAT-registered B2B; ",""))</f>
        <v/>
      </c>
    </row>
    <row r="3671">
      <c r="A3671" s="17" t="n"/>
      <c r="B3671" s="14" t="n"/>
      <c r="C3671" s="14" t="n"/>
      <c r="D3671" s="14" t="n"/>
      <c r="E3671" s="16" t="n"/>
      <c r="F3671" s="14" t="n"/>
      <c r="G3671" s="14" t="n"/>
      <c r="H3671" s="19" t="n"/>
      <c r="I3671" s="19" t="n"/>
      <c r="J3671" s="34">
        <f>IF(A3671="","",H3671+I3671)</f>
        <v/>
      </c>
      <c r="K3671" s="14" t="n"/>
      <c r="L3671" s="14" t="n"/>
      <c r="M3671" s="14" t="n"/>
      <c r="N3671" s="14" t="n"/>
      <c r="O3671" s="20">
        <f>IF(A3671="","",SUMPRODUCT((A3671&gt;=Setup!$C$19:$C$30)*(A3671&lt;=Setup!$D$19:$D$30)*Setup!$A$19:$A$30))</f>
        <v/>
      </c>
      <c r="P3671" s="34">
        <f>IF(A3671="","",IF(G3671="Standard 15% (Box 1)",ROUND(H3671*Setup!$B$9,2),0))</f>
        <v/>
      </c>
      <c r="Q3671" s="34">
        <f>IF(A3671="","",I3671-P3671)</f>
        <v/>
      </c>
      <c r="R3671" s="23">
        <f>IF(A3671="","",IF(O3671=0,"Outside audit periods; ","")&amp;IF(G3671="","No VAT category; ","")&amp;IF(ABS(Q3671)&gt;Setup!$B$10,"VAT ≠ 15% × net; ","")&amp;IF(AND(F3671="B2B - VAT registered",NOT(AND(LEN(E3671)=15,LEFT(E3671,1)="3",RIGHT(E3671,1)="3",ISNUMBER(--E3671)))),"Invalid/missing customer VAT no; ","")&amp;IF(L3671&lt;&gt;"Yes","Not reported/cleared on FATOORA; ","")&amp;IF(AND(OR(G3671="Zero-rated domestic (Box 3)",G3671="Export (Box 4)"),N3671=""),"Zero-rate/export evidence missing; ","")&amp;IF(AND(C3671="Credit Note",H3671&gt;0),"Credit note should be negative; ","")&amp;IF(AND(C3671="Simplified Tax Invoice",F3671="B2B - VAT registered"),"Simplified invoice issued to VAT-registered B2B; ",""))</f>
        <v/>
      </c>
    </row>
    <row r="3672">
      <c r="A3672" s="17" t="n"/>
      <c r="B3672" s="14" t="n"/>
      <c r="C3672" s="14" t="n"/>
      <c r="D3672" s="14" t="n"/>
      <c r="E3672" s="16" t="n"/>
      <c r="F3672" s="14" t="n"/>
      <c r="G3672" s="14" t="n"/>
      <c r="H3672" s="19" t="n"/>
      <c r="I3672" s="19" t="n"/>
      <c r="J3672" s="34">
        <f>IF(A3672="","",H3672+I3672)</f>
        <v/>
      </c>
      <c r="K3672" s="14" t="n"/>
      <c r="L3672" s="14" t="n"/>
      <c r="M3672" s="14" t="n"/>
      <c r="N3672" s="14" t="n"/>
      <c r="O3672" s="20">
        <f>IF(A3672="","",SUMPRODUCT((A3672&gt;=Setup!$C$19:$C$30)*(A3672&lt;=Setup!$D$19:$D$30)*Setup!$A$19:$A$30))</f>
        <v/>
      </c>
      <c r="P3672" s="34">
        <f>IF(A3672="","",IF(G3672="Standard 15% (Box 1)",ROUND(H3672*Setup!$B$9,2),0))</f>
        <v/>
      </c>
      <c r="Q3672" s="34">
        <f>IF(A3672="","",I3672-P3672)</f>
        <v/>
      </c>
      <c r="R3672" s="23">
        <f>IF(A3672="","",IF(O3672=0,"Outside audit periods; ","")&amp;IF(G3672="","No VAT category; ","")&amp;IF(ABS(Q3672)&gt;Setup!$B$10,"VAT ≠ 15% × net; ","")&amp;IF(AND(F3672="B2B - VAT registered",NOT(AND(LEN(E3672)=15,LEFT(E3672,1)="3",RIGHT(E3672,1)="3",ISNUMBER(--E3672)))),"Invalid/missing customer VAT no; ","")&amp;IF(L3672&lt;&gt;"Yes","Not reported/cleared on FATOORA; ","")&amp;IF(AND(OR(G3672="Zero-rated domestic (Box 3)",G3672="Export (Box 4)"),N3672=""),"Zero-rate/export evidence missing; ","")&amp;IF(AND(C3672="Credit Note",H3672&gt;0),"Credit note should be negative; ","")&amp;IF(AND(C3672="Simplified Tax Invoice",F3672="B2B - VAT registered"),"Simplified invoice issued to VAT-registered B2B; ",""))</f>
        <v/>
      </c>
    </row>
    <row r="3673">
      <c r="A3673" s="17" t="n"/>
      <c r="B3673" s="14" t="n"/>
      <c r="C3673" s="14" t="n"/>
      <c r="D3673" s="14" t="n"/>
      <c r="E3673" s="16" t="n"/>
      <c r="F3673" s="14" t="n"/>
      <c r="G3673" s="14" t="n"/>
      <c r="H3673" s="19" t="n"/>
      <c r="I3673" s="19" t="n"/>
      <c r="J3673" s="34">
        <f>IF(A3673="","",H3673+I3673)</f>
        <v/>
      </c>
      <c r="K3673" s="14" t="n"/>
      <c r="L3673" s="14" t="n"/>
      <c r="M3673" s="14" t="n"/>
      <c r="N3673" s="14" t="n"/>
      <c r="O3673" s="20">
        <f>IF(A3673="","",SUMPRODUCT((A3673&gt;=Setup!$C$19:$C$30)*(A3673&lt;=Setup!$D$19:$D$30)*Setup!$A$19:$A$30))</f>
        <v/>
      </c>
      <c r="P3673" s="34">
        <f>IF(A3673="","",IF(G3673="Standard 15% (Box 1)",ROUND(H3673*Setup!$B$9,2),0))</f>
        <v/>
      </c>
      <c r="Q3673" s="34">
        <f>IF(A3673="","",I3673-P3673)</f>
        <v/>
      </c>
      <c r="R3673" s="23">
        <f>IF(A3673="","",IF(O3673=0,"Outside audit periods; ","")&amp;IF(G3673="","No VAT category; ","")&amp;IF(ABS(Q3673)&gt;Setup!$B$10,"VAT ≠ 15% × net; ","")&amp;IF(AND(F3673="B2B - VAT registered",NOT(AND(LEN(E3673)=15,LEFT(E3673,1)="3",RIGHT(E3673,1)="3",ISNUMBER(--E3673)))),"Invalid/missing customer VAT no; ","")&amp;IF(L3673&lt;&gt;"Yes","Not reported/cleared on FATOORA; ","")&amp;IF(AND(OR(G3673="Zero-rated domestic (Box 3)",G3673="Export (Box 4)"),N3673=""),"Zero-rate/export evidence missing; ","")&amp;IF(AND(C3673="Credit Note",H3673&gt;0),"Credit note should be negative; ","")&amp;IF(AND(C3673="Simplified Tax Invoice",F3673="B2B - VAT registered"),"Simplified invoice issued to VAT-registered B2B; ",""))</f>
        <v/>
      </c>
    </row>
    <row r="3674">
      <c r="A3674" s="17" t="n"/>
      <c r="B3674" s="14" t="n"/>
      <c r="C3674" s="14" t="n"/>
      <c r="D3674" s="14" t="n"/>
      <c r="E3674" s="16" t="n"/>
      <c r="F3674" s="14" t="n"/>
      <c r="G3674" s="14" t="n"/>
      <c r="H3674" s="19" t="n"/>
      <c r="I3674" s="19" t="n"/>
      <c r="J3674" s="34">
        <f>IF(A3674="","",H3674+I3674)</f>
        <v/>
      </c>
      <c r="K3674" s="14" t="n"/>
      <c r="L3674" s="14" t="n"/>
      <c r="M3674" s="14" t="n"/>
      <c r="N3674" s="14" t="n"/>
      <c r="O3674" s="20">
        <f>IF(A3674="","",SUMPRODUCT((A3674&gt;=Setup!$C$19:$C$30)*(A3674&lt;=Setup!$D$19:$D$30)*Setup!$A$19:$A$30))</f>
        <v/>
      </c>
      <c r="P3674" s="34">
        <f>IF(A3674="","",IF(G3674="Standard 15% (Box 1)",ROUND(H3674*Setup!$B$9,2),0))</f>
        <v/>
      </c>
      <c r="Q3674" s="34">
        <f>IF(A3674="","",I3674-P3674)</f>
        <v/>
      </c>
      <c r="R3674" s="23">
        <f>IF(A3674="","",IF(O3674=0,"Outside audit periods; ","")&amp;IF(G3674="","No VAT category; ","")&amp;IF(ABS(Q3674)&gt;Setup!$B$10,"VAT ≠ 15% × net; ","")&amp;IF(AND(F3674="B2B - VAT registered",NOT(AND(LEN(E3674)=15,LEFT(E3674,1)="3",RIGHT(E3674,1)="3",ISNUMBER(--E3674)))),"Invalid/missing customer VAT no; ","")&amp;IF(L3674&lt;&gt;"Yes","Not reported/cleared on FATOORA; ","")&amp;IF(AND(OR(G3674="Zero-rated domestic (Box 3)",G3674="Export (Box 4)"),N3674=""),"Zero-rate/export evidence missing; ","")&amp;IF(AND(C3674="Credit Note",H3674&gt;0),"Credit note should be negative; ","")&amp;IF(AND(C3674="Simplified Tax Invoice",F3674="B2B - VAT registered"),"Simplified invoice issued to VAT-registered B2B; ",""))</f>
        <v/>
      </c>
    </row>
    <row r="3675">
      <c r="A3675" s="17" t="n"/>
      <c r="B3675" s="14" t="n"/>
      <c r="C3675" s="14" t="n"/>
      <c r="D3675" s="14" t="n"/>
      <c r="E3675" s="16" t="n"/>
      <c r="F3675" s="14" t="n"/>
      <c r="G3675" s="14" t="n"/>
      <c r="H3675" s="19" t="n"/>
      <c r="I3675" s="19" t="n"/>
      <c r="J3675" s="34">
        <f>IF(A3675="","",H3675+I3675)</f>
        <v/>
      </c>
      <c r="K3675" s="14" t="n"/>
      <c r="L3675" s="14" t="n"/>
      <c r="M3675" s="14" t="n"/>
      <c r="N3675" s="14" t="n"/>
      <c r="O3675" s="20">
        <f>IF(A3675="","",SUMPRODUCT((A3675&gt;=Setup!$C$19:$C$30)*(A3675&lt;=Setup!$D$19:$D$30)*Setup!$A$19:$A$30))</f>
        <v/>
      </c>
      <c r="P3675" s="34">
        <f>IF(A3675="","",IF(G3675="Standard 15% (Box 1)",ROUND(H3675*Setup!$B$9,2),0))</f>
        <v/>
      </c>
      <c r="Q3675" s="34">
        <f>IF(A3675="","",I3675-P3675)</f>
        <v/>
      </c>
      <c r="R3675" s="23">
        <f>IF(A3675="","",IF(O3675=0,"Outside audit periods; ","")&amp;IF(G3675="","No VAT category; ","")&amp;IF(ABS(Q3675)&gt;Setup!$B$10,"VAT ≠ 15% × net; ","")&amp;IF(AND(F3675="B2B - VAT registered",NOT(AND(LEN(E3675)=15,LEFT(E3675,1)="3",RIGHT(E3675,1)="3",ISNUMBER(--E3675)))),"Invalid/missing customer VAT no; ","")&amp;IF(L3675&lt;&gt;"Yes","Not reported/cleared on FATOORA; ","")&amp;IF(AND(OR(G3675="Zero-rated domestic (Box 3)",G3675="Export (Box 4)"),N3675=""),"Zero-rate/export evidence missing; ","")&amp;IF(AND(C3675="Credit Note",H3675&gt;0),"Credit note should be negative; ","")&amp;IF(AND(C3675="Simplified Tax Invoice",F3675="B2B - VAT registered"),"Simplified invoice issued to VAT-registered B2B; ",""))</f>
        <v/>
      </c>
    </row>
    <row r="3676">
      <c r="A3676" s="17" t="n"/>
      <c r="B3676" s="14" t="n"/>
      <c r="C3676" s="14" t="n"/>
      <c r="D3676" s="14" t="n"/>
      <c r="E3676" s="16" t="n"/>
      <c r="F3676" s="14" t="n"/>
      <c r="G3676" s="14" t="n"/>
      <c r="H3676" s="19" t="n"/>
      <c r="I3676" s="19" t="n"/>
      <c r="J3676" s="34">
        <f>IF(A3676="","",H3676+I3676)</f>
        <v/>
      </c>
      <c r="K3676" s="14" t="n"/>
      <c r="L3676" s="14" t="n"/>
      <c r="M3676" s="14" t="n"/>
      <c r="N3676" s="14" t="n"/>
      <c r="O3676" s="20">
        <f>IF(A3676="","",SUMPRODUCT((A3676&gt;=Setup!$C$19:$C$30)*(A3676&lt;=Setup!$D$19:$D$30)*Setup!$A$19:$A$30))</f>
        <v/>
      </c>
      <c r="P3676" s="34">
        <f>IF(A3676="","",IF(G3676="Standard 15% (Box 1)",ROUND(H3676*Setup!$B$9,2),0))</f>
        <v/>
      </c>
      <c r="Q3676" s="34">
        <f>IF(A3676="","",I3676-P3676)</f>
        <v/>
      </c>
      <c r="R3676" s="23">
        <f>IF(A3676="","",IF(O3676=0,"Outside audit periods; ","")&amp;IF(G3676="","No VAT category; ","")&amp;IF(ABS(Q3676)&gt;Setup!$B$10,"VAT ≠ 15% × net; ","")&amp;IF(AND(F3676="B2B - VAT registered",NOT(AND(LEN(E3676)=15,LEFT(E3676,1)="3",RIGHT(E3676,1)="3",ISNUMBER(--E3676)))),"Invalid/missing customer VAT no; ","")&amp;IF(L3676&lt;&gt;"Yes","Not reported/cleared on FATOORA; ","")&amp;IF(AND(OR(G3676="Zero-rated domestic (Box 3)",G3676="Export (Box 4)"),N3676=""),"Zero-rate/export evidence missing; ","")&amp;IF(AND(C3676="Credit Note",H3676&gt;0),"Credit note should be negative; ","")&amp;IF(AND(C3676="Simplified Tax Invoice",F3676="B2B - VAT registered"),"Simplified invoice issued to VAT-registered B2B; ",""))</f>
        <v/>
      </c>
    </row>
    <row r="3677">
      <c r="A3677" s="17" t="n"/>
      <c r="B3677" s="14" t="n"/>
      <c r="C3677" s="14" t="n"/>
      <c r="D3677" s="14" t="n"/>
      <c r="E3677" s="16" t="n"/>
      <c r="F3677" s="14" t="n"/>
      <c r="G3677" s="14" t="n"/>
      <c r="H3677" s="19" t="n"/>
      <c r="I3677" s="19" t="n"/>
      <c r="J3677" s="34">
        <f>IF(A3677="","",H3677+I3677)</f>
        <v/>
      </c>
      <c r="K3677" s="14" t="n"/>
      <c r="L3677" s="14" t="n"/>
      <c r="M3677" s="14" t="n"/>
      <c r="N3677" s="14" t="n"/>
      <c r="O3677" s="20">
        <f>IF(A3677="","",SUMPRODUCT((A3677&gt;=Setup!$C$19:$C$30)*(A3677&lt;=Setup!$D$19:$D$30)*Setup!$A$19:$A$30))</f>
        <v/>
      </c>
      <c r="P3677" s="34">
        <f>IF(A3677="","",IF(G3677="Standard 15% (Box 1)",ROUND(H3677*Setup!$B$9,2),0))</f>
        <v/>
      </c>
      <c r="Q3677" s="34">
        <f>IF(A3677="","",I3677-P3677)</f>
        <v/>
      </c>
      <c r="R3677" s="23">
        <f>IF(A3677="","",IF(O3677=0,"Outside audit periods; ","")&amp;IF(G3677="","No VAT category; ","")&amp;IF(ABS(Q3677)&gt;Setup!$B$10,"VAT ≠ 15% × net; ","")&amp;IF(AND(F3677="B2B - VAT registered",NOT(AND(LEN(E3677)=15,LEFT(E3677,1)="3",RIGHT(E3677,1)="3",ISNUMBER(--E3677)))),"Invalid/missing customer VAT no; ","")&amp;IF(L3677&lt;&gt;"Yes","Not reported/cleared on FATOORA; ","")&amp;IF(AND(OR(G3677="Zero-rated domestic (Box 3)",G3677="Export (Box 4)"),N3677=""),"Zero-rate/export evidence missing; ","")&amp;IF(AND(C3677="Credit Note",H3677&gt;0),"Credit note should be negative; ","")&amp;IF(AND(C3677="Simplified Tax Invoice",F3677="B2B - VAT registered"),"Simplified invoice issued to VAT-registered B2B; ",""))</f>
        <v/>
      </c>
    </row>
    <row r="3678">
      <c r="A3678" s="17" t="n"/>
      <c r="B3678" s="14" t="n"/>
      <c r="C3678" s="14" t="n"/>
      <c r="D3678" s="14" t="n"/>
      <c r="E3678" s="16" t="n"/>
      <c r="F3678" s="14" t="n"/>
      <c r="G3678" s="14" t="n"/>
      <c r="H3678" s="19" t="n"/>
      <c r="I3678" s="19" t="n"/>
      <c r="J3678" s="34">
        <f>IF(A3678="","",H3678+I3678)</f>
        <v/>
      </c>
      <c r="K3678" s="14" t="n"/>
      <c r="L3678" s="14" t="n"/>
      <c r="M3678" s="14" t="n"/>
      <c r="N3678" s="14" t="n"/>
      <c r="O3678" s="20">
        <f>IF(A3678="","",SUMPRODUCT((A3678&gt;=Setup!$C$19:$C$30)*(A3678&lt;=Setup!$D$19:$D$30)*Setup!$A$19:$A$30))</f>
        <v/>
      </c>
      <c r="P3678" s="34">
        <f>IF(A3678="","",IF(G3678="Standard 15% (Box 1)",ROUND(H3678*Setup!$B$9,2),0))</f>
        <v/>
      </c>
      <c r="Q3678" s="34">
        <f>IF(A3678="","",I3678-P3678)</f>
        <v/>
      </c>
      <c r="R3678" s="23">
        <f>IF(A3678="","",IF(O3678=0,"Outside audit periods; ","")&amp;IF(G3678="","No VAT category; ","")&amp;IF(ABS(Q3678)&gt;Setup!$B$10,"VAT ≠ 15% × net; ","")&amp;IF(AND(F3678="B2B - VAT registered",NOT(AND(LEN(E3678)=15,LEFT(E3678,1)="3",RIGHT(E3678,1)="3",ISNUMBER(--E3678)))),"Invalid/missing customer VAT no; ","")&amp;IF(L3678&lt;&gt;"Yes","Not reported/cleared on FATOORA; ","")&amp;IF(AND(OR(G3678="Zero-rated domestic (Box 3)",G3678="Export (Box 4)"),N3678=""),"Zero-rate/export evidence missing; ","")&amp;IF(AND(C3678="Credit Note",H3678&gt;0),"Credit note should be negative; ","")&amp;IF(AND(C3678="Simplified Tax Invoice",F3678="B2B - VAT registered"),"Simplified invoice issued to VAT-registered B2B; ",""))</f>
        <v/>
      </c>
    </row>
    <row r="3679">
      <c r="A3679" s="17" t="n"/>
      <c r="B3679" s="14" t="n"/>
      <c r="C3679" s="14" t="n"/>
      <c r="D3679" s="14" t="n"/>
      <c r="E3679" s="16" t="n"/>
      <c r="F3679" s="14" t="n"/>
      <c r="G3679" s="14" t="n"/>
      <c r="H3679" s="19" t="n"/>
      <c r="I3679" s="19" t="n"/>
      <c r="J3679" s="34">
        <f>IF(A3679="","",H3679+I3679)</f>
        <v/>
      </c>
      <c r="K3679" s="14" t="n"/>
      <c r="L3679" s="14" t="n"/>
      <c r="M3679" s="14" t="n"/>
      <c r="N3679" s="14" t="n"/>
      <c r="O3679" s="20">
        <f>IF(A3679="","",SUMPRODUCT((A3679&gt;=Setup!$C$19:$C$30)*(A3679&lt;=Setup!$D$19:$D$30)*Setup!$A$19:$A$30))</f>
        <v/>
      </c>
      <c r="P3679" s="34">
        <f>IF(A3679="","",IF(G3679="Standard 15% (Box 1)",ROUND(H3679*Setup!$B$9,2),0))</f>
        <v/>
      </c>
      <c r="Q3679" s="34">
        <f>IF(A3679="","",I3679-P3679)</f>
        <v/>
      </c>
      <c r="R3679" s="23">
        <f>IF(A3679="","",IF(O3679=0,"Outside audit periods; ","")&amp;IF(G3679="","No VAT category; ","")&amp;IF(ABS(Q3679)&gt;Setup!$B$10,"VAT ≠ 15% × net; ","")&amp;IF(AND(F3679="B2B - VAT registered",NOT(AND(LEN(E3679)=15,LEFT(E3679,1)="3",RIGHT(E3679,1)="3",ISNUMBER(--E3679)))),"Invalid/missing customer VAT no; ","")&amp;IF(L3679&lt;&gt;"Yes","Not reported/cleared on FATOORA; ","")&amp;IF(AND(OR(G3679="Zero-rated domestic (Box 3)",G3679="Export (Box 4)"),N3679=""),"Zero-rate/export evidence missing; ","")&amp;IF(AND(C3679="Credit Note",H3679&gt;0),"Credit note should be negative; ","")&amp;IF(AND(C3679="Simplified Tax Invoice",F3679="B2B - VAT registered"),"Simplified invoice issued to VAT-registered B2B; ",""))</f>
        <v/>
      </c>
    </row>
    <row r="3680">
      <c r="A3680" s="17" t="n"/>
      <c r="B3680" s="14" t="n"/>
      <c r="C3680" s="14" t="n"/>
      <c r="D3680" s="14" t="n"/>
      <c r="E3680" s="16" t="n"/>
      <c r="F3680" s="14" t="n"/>
      <c r="G3680" s="14" t="n"/>
      <c r="H3680" s="19" t="n"/>
      <c r="I3680" s="19" t="n"/>
      <c r="J3680" s="34">
        <f>IF(A3680="","",H3680+I3680)</f>
        <v/>
      </c>
      <c r="K3680" s="14" t="n"/>
      <c r="L3680" s="14" t="n"/>
      <c r="M3680" s="14" t="n"/>
      <c r="N3680" s="14" t="n"/>
      <c r="O3680" s="20">
        <f>IF(A3680="","",SUMPRODUCT((A3680&gt;=Setup!$C$19:$C$30)*(A3680&lt;=Setup!$D$19:$D$30)*Setup!$A$19:$A$30))</f>
        <v/>
      </c>
      <c r="P3680" s="34">
        <f>IF(A3680="","",IF(G3680="Standard 15% (Box 1)",ROUND(H3680*Setup!$B$9,2),0))</f>
        <v/>
      </c>
      <c r="Q3680" s="34">
        <f>IF(A3680="","",I3680-P3680)</f>
        <v/>
      </c>
      <c r="R3680" s="23">
        <f>IF(A3680="","",IF(O3680=0,"Outside audit periods; ","")&amp;IF(G3680="","No VAT category; ","")&amp;IF(ABS(Q3680)&gt;Setup!$B$10,"VAT ≠ 15% × net; ","")&amp;IF(AND(F3680="B2B - VAT registered",NOT(AND(LEN(E3680)=15,LEFT(E3680,1)="3",RIGHT(E3680,1)="3",ISNUMBER(--E3680)))),"Invalid/missing customer VAT no; ","")&amp;IF(L3680&lt;&gt;"Yes","Not reported/cleared on FATOORA; ","")&amp;IF(AND(OR(G3680="Zero-rated domestic (Box 3)",G3680="Export (Box 4)"),N3680=""),"Zero-rate/export evidence missing; ","")&amp;IF(AND(C3680="Credit Note",H3680&gt;0),"Credit note should be negative; ","")&amp;IF(AND(C3680="Simplified Tax Invoice",F3680="B2B - VAT registered"),"Simplified invoice issued to VAT-registered B2B; ",""))</f>
        <v/>
      </c>
    </row>
    <row r="3681">
      <c r="A3681" s="17" t="n"/>
      <c r="B3681" s="14" t="n"/>
      <c r="C3681" s="14" t="n"/>
      <c r="D3681" s="14" t="n"/>
      <c r="E3681" s="16" t="n"/>
      <c r="F3681" s="14" t="n"/>
      <c r="G3681" s="14" t="n"/>
      <c r="H3681" s="19" t="n"/>
      <c r="I3681" s="19" t="n"/>
      <c r="J3681" s="34">
        <f>IF(A3681="","",H3681+I3681)</f>
        <v/>
      </c>
      <c r="K3681" s="14" t="n"/>
      <c r="L3681" s="14" t="n"/>
      <c r="M3681" s="14" t="n"/>
      <c r="N3681" s="14" t="n"/>
      <c r="O3681" s="20">
        <f>IF(A3681="","",SUMPRODUCT((A3681&gt;=Setup!$C$19:$C$30)*(A3681&lt;=Setup!$D$19:$D$30)*Setup!$A$19:$A$30))</f>
        <v/>
      </c>
      <c r="P3681" s="34">
        <f>IF(A3681="","",IF(G3681="Standard 15% (Box 1)",ROUND(H3681*Setup!$B$9,2),0))</f>
        <v/>
      </c>
      <c r="Q3681" s="34">
        <f>IF(A3681="","",I3681-P3681)</f>
        <v/>
      </c>
      <c r="R3681" s="23">
        <f>IF(A3681="","",IF(O3681=0,"Outside audit periods; ","")&amp;IF(G3681="","No VAT category; ","")&amp;IF(ABS(Q3681)&gt;Setup!$B$10,"VAT ≠ 15% × net; ","")&amp;IF(AND(F3681="B2B - VAT registered",NOT(AND(LEN(E3681)=15,LEFT(E3681,1)="3",RIGHT(E3681,1)="3",ISNUMBER(--E3681)))),"Invalid/missing customer VAT no; ","")&amp;IF(L3681&lt;&gt;"Yes","Not reported/cleared on FATOORA; ","")&amp;IF(AND(OR(G3681="Zero-rated domestic (Box 3)",G3681="Export (Box 4)"),N3681=""),"Zero-rate/export evidence missing; ","")&amp;IF(AND(C3681="Credit Note",H3681&gt;0),"Credit note should be negative; ","")&amp;IF(AND(C3681="Simplified Tax Invoice",F3681="B2B - VAT registered"),"Simplified invoice issued to VAT-registered B2B; ",""))</f>
        <v/>
      </c>
    </row>
    <row r="3682">
      <c r="A3682" s="17" t="n"/>
      <c r="B3682" s="14" t="n"/>
      <c r="C3682" s="14" t="n"/>
      <c r="D3682" s="14" t="n"/>
      <c r="E3682" s="16" t="n"/>
      <c r="F3682" s="14" t="n"/>
      <c r="G3682" s="14" t="n"/>
      <c r="H3682" s="19" t="n"/>
      <c r="I3682" s="19" t="n"/>
      <c r="J3682" s="34">
        <f>IF(A3682="","",H3682+I3682)</f>
        <v/>
      </c>
      <c r="K3682" s="14" t="n"/>
      <c r="L3682" s="14" t="n"/>
      <c r="M3682" s="14" t="n"/>
      <c r="N3682" s="14" t="n"/>
      <c r="O3682" s="20">
        <f>IF(A3682="","",SUMPRODUCT((A3682&gt;=Setup!$C$19:$C$30)*(A3682&lt;=Setup!$D$19:$D$30)*Setup!$A$19:$A$30))</f>
        <v/>
      </c>
      <c r="P3682" s="34">
        <f>IF(A3682="","",IF(G3682="Standard 15% (Box 1)",ROUND(H3682*Setup!$B$9,2),0))</f>
        <v/>
      </c>
      <c r="Q3682" s="34">
        <f>IF(A3682="","",I3682-P3682)</f>
        <v/>
      </c>
      <c r="R3682" s="23">
        <f>IF(A3682="","",IF(O3682=0,"Outside audit periods; ","")&amp;IF(G3682="","No VAT category; ","")&amp;IF(ABS(Q3682)&gt;Setup!$B$10,"VAT ≠ 15% × net; ","")&amp;IF(AND(F3682="B2B - VAT registered",NOT(AND(LEN(E3682)=15,LEFT(E3682,1)="3",RIGHT(E3682,1)="3",ISNUMBER(--E3682)))),"Invalid/missing customer VAT no; ","")&amp;IF(L3682&lt;&gt;"Yes","Not reported/cleared on FATOORA; ","")&amp;IF(AND(OR(G3682="Zero-rated domestic (Box 3)",G3682="Export (Box 4)"),N3682=""),"Zero-rate/export evidence missing; ","")&amp;IF(AND(C3682="Credit Note",H3682&gt;0),"Credit note should be negative; ","")&amp;IF(AND(C3682="Simplified Tax Invoice",F3682="B2B - VAT registered"),"Simplified invoice issued to VAT-registered B2B; ",""))</f>
        <v/>
      </c>
    </row>
    <row r="3683">
      <c r="A3683" s="17" t="n"/>
      <c r="B3683" s="14" t="n"/>
      <c r="C3683" s="14" t="n"/>
      <c r="D3683" s="14" t="n"/>
      <c r="E3683" s="16" t="n"/>
      <c r="F3683" s="14" t="n"/>
      <c r="G3683" s="14" t="n"/>
      <c r="H3683" s="19" t="n"/>
      <c r="I3683" s="19" t="n"/>
      <c r="J3683" s="34">
        <f>IF(A3683="","",H3683+I3683)</f>
        <v/>
      </c>
      <c r="K3683" s="14" t="n"/>
      <c r="L3683" s="14" t="n"/>
      <c r="M3683" s="14" t="n"/>
      <c r="N3683" s="14" t="n"/>
      <c r="O3683" s="20">
        <f>IF(A3683="","",SUMPRODUCT((A3683&gt;=Setup!$C$19:$C$30)*(A3683&lt;=Setup!$D$19:$D$30)*Setup!$A$19:$A$30))</f>
        <v/>
      </c>
      <c r="P3683" s="34">
        <f>IF(A3683="","",IF(G3683="Standard 15% (Box 1)",ROUND(H3683*Setup!$B$9,2),0))</f>
        <v/>
      </c>
      <c r="Q3683" s="34">
        <f>IF(A3683="","",I3683-P3683)</f>
        <v/>
      </c>
      <c r="R3683" s="23">
        <f>IF(A3683="","",IF(O3683=0,"Outside audit periods; ","")&amp;IF(G3683="","No VAT category; ","")&amp;IF(ABS(Q3683)&gt;Setup!$B$10,"VAT ≠ 15% × net; ","")&amp;IF(AND(F3683="B2B - VAT registered",NOT(AND(LEN(E3683)=15,LEFT(E3683,1)="3",RIGHT(E3683,1)="3",ISNUMBER(--E3683)))),"Invalid/missing customer VAT no; ","")&amp;IF(L3683&lt;&gt;"Yes","Not reported/cleared on FATOORA; ","")&amp;IF(AND(OR(G3683="Zero-rated domestic (Box 3)",G3683="Export (Box 4)"),N3683=""),"Zero-rate/export evidence missing; ","")&amp;IF(AND(C3683="Credit Note",H3683&gt;0),"Credit note should be negative; ","")&amp;IF(AND(C3683="Simplified Tax Invoice",F3683="B2B - VAT registered"),"Simplified invoice issued to VAT-registered B2B; ",""))</f>
        <v/>
      </c>
    </row>
    <row r="3684">
      <c r="A3684" s="17" t="n"/>
      <c r="B3684" s="14" t="n"/>
      <c r="C3684" s="14" t="n"/>
      <c r="D3684" s="14" t="n"/>
      <c r="E3684" s="16" t="n"/>
      <c r="F3684" s="14" t="n"/>
      <c r="G3684" s="14" t="n"/>
      <c r="H3684" s="19" t="n"/>
      <c r="I3684" s="19" t="n"/>
      <c r="J3684" s="34">
        <f>IF(A3684="","",H3684+I3684)</f>
        <v/>
      </c>
      <c r="K3684" s="14" t="n"/>
      <c r="L3684" s="14" t="n"/>
      <c r="M3684" s="14" t="n"/>
      <c r="N3684" s="14" t="n"/>
      <c r="O3684" s="20">
        <f>IF(A3684="","",SUMPRODUCT((A3684&gt;=Setup!$C$19:$C$30)*(A3684&lt;=Setup!$D$19:$D$30)*Setup!$A$19:$A$30))</f>
        <v/>
      </c>
      <c r="P3684" s="34">
        <f>IF(A3684="","",IF(G3684="Standard 15% (Box 1)",ROUND(H3684*Setup!$B$9,2),0))</f>
        <v/>
      </c>
      <c r="Q3684" s="34">
        <f>IF(A3684="","",I3684-P3684)</f>
        <v/>
      </c>
      <c r="R3684" s="23">
        <f>IF(A3684="","",IF(O3684=0,"Outside audit periods; ","")&amp;IF(G3684="","No VAT category; ","")&amp;IF(ABS(Q3684)&gt;Setup!$B$10,"VAT ≠ 15% × net; ","")&amp;IF(AND(F3684="B2B - VAT registered",NOT(AND(LEN(E3684)=15,LEFT(E3684,1)="3",RIGHT(E3684,1)="3",ISNUMBER(--E3684)))),"Invalid/missing customer VAT no; ","")&amp;IF(L3684&lt;&gt;"Yes","Not reported/cleared on FATOORA; ","")&amp;IF(AND(OR(G3684="Zero-rated domestic (Box 3)",G3684="Export (Box 4)"),N3684=""),"Zero-rate/export evidence missing; ","")&amp;IF(AND(C3684="Credit Note",H3684&gt;0),"Credit note should be negative; ","")&amp;IF(AND(C3684="Simplified Tax Invoice",F3684="B2B - VAT registered"),"Simplified invoice issued to VAT-registered B2B; ",""))</f>
        <v/>
      </c>
    </row>
    <row r="3685">
      <c r="A3685" s="17" t="n"/>
      <c r="B3685" s="14" t="n"/>
      <c r="C3685" s="14" t="n"/>
      <c r="D3685" s="14" t="n"/>
      <c r="E3685" s="16" t="n"/>
      <c r="F3685" s="14" t="n"/>
      <c r="G3685" s="14" t="n"/>
      <c r="H3685" s="19" t="n"/>
      <c r="I3685" s="19" t="n"/>
      <c r="J3685" s="34">
        <f>IF(A3685="","",H3685+I3685)</f>
        <v/>
      </c>
      <c r="K3685" s="14" t="n"/>
      <c r="L3685" s="14" t="n"/>
      <c r="M3685" s="14" t="n"/>
      <c r="N3685" s="14" t="n"/>
      <c r="O3685" s="20">
        <f>IF(A3685="","",SUMPRODUCT((A3685&gt;=Setup!$C$19:$C$30)*(A3685&lt;=Setup!$D$19:$D$30)*Setup!$A$19:$A$30))</f>
        <v/>
      </c>
      <c r="P3685" s="34">
        <f>IF(A3685="","",IF(G3685="Standard 15% (Box 1)",ROUND(H3685*Setup!$B$9,2),0))</f>
        <v/>
      </c>
      <c r="Q3685" s="34">
        <f>IF(A3685="","",I3685-P3685)</f>
        <v/>
      </c>
      <c r="R3685" s="23">
        <f>IF(A3685="","",IF(O3685=0,"Outside audit periods; ","")&amp;IF(G3685="","No VAT category; ","")&amp;IF(ABS(Q3685)&gt;Setup!$B$10,"VAT ≠ 15% × net; ","")&amp;IF(AND(F3685="B2B - VAT registered",NOT(AND(LEN(E3685)=15,LEFT(E3685,1)="3",RIGHT(E3685,1)="3",ISNUMBER(--E3685)))),"Invalid/missing customer VAT no; ","")&amp;IF(L3685&lt;&gt;"Yes","Not reported/cleared on FATOORA; ","")&amp;IF(AND(OR(G3685="Zero-rated domestic (Box 3)",G3685="Export (Box 4)"),N3685=""),"Zero-rate/export evidence missing; ","")&amp;IF(AND(C3685="Credit Note",H3685&gt;0),"Credit note should be negative; ","")&amp;IF(AND(C3685="Simplified Tax Invoice",F3685="B2B - VAT registered"),"Simplified invoice issued to VAT-registered B2B; ",""))</f>
        <v/>
      </c>
    </row>
    <row r="3686">
      <c r="A3686" s="17" t="n"/>
      <c r="B3686" s="14" t="n"/>
      <c r="C3686" s="14" t="n"/>
      <c r="D3686" s="14" t="n"/>
      <c r="E3686" s="16" t="n"/>
      <c r="F3686" s="14" t="n"/>
      <c r="G3686" s="14" t="n"/>
      <c r="H3686" s="19" t="n"/>
      <c r="I3686" s="19" t="n"/>
      <c r="J3686" s="34">
        <f>IF(A3686="","",H3686+I3686)</f>
        <v/>
      </c>
      <c r="K3686" s="14" t="n"/>
      <c r="L3686" s="14" t="n"/>
      <c r="M3686" s="14" t="n"/>
      <c r="N3686" s="14" t="n"/>
      <c r="O3686" s="20">
        <f>IF(A3686="","",SUMPRODUCT((A3686&gt;=Setup!$C$19:$C$30)*(A3686&lt;=Setup!$D$19:$D$30)*Setup!$A$19:$A$30))</f>
        <v/>
      </c>
      <c r="P3686" s="34">
        <f>IF(A3686="","",IF(G3686="Standard 15% (Box 1)",ROUND(H3686*Setup!$B$9,2),0))</f>
        <v/>
      </c>
      <c r="Q3686" s="34">
        <f>IF(A3686="","",I3686-P3686)</f>
        <v/>
      </c>
      <c r="R3686" s="23">
        <f>IF(A3686="","",IF(O3686=0,"Outside audit periods; ","")&amp;IF(G3686="","No VAT category; ","")&amp;IF(ABS(Q3686)&gt;Setup!$B$10,"VAT ≠ 15% × net; ","")&amp;IF(AND(F3686="B2B - VAT registered",NOT(AND(LEN(E3686)=15,LEFT(E3686,1)="3",RIGHT(E3686,1)="3",ISNUMBER(--E3686)))),"Invalid/missing customer VAT no; ","")&amp;IF(L3686&lt;&gt;"Yes","Not reported/cleared on FATOORA; ","")&amp;IF(AND(OR(G3686="Zero-rated domestic (Box 3)",G3686="Export (Box 4)"),N3686=""),"Zero-rate/export evidence missing; ","")&amp;IF(AND(C3686="Credit Note",H3686&gt;0),"Credit note should be negative; ","")&amp;IF(AND(C3686="Simplified Tax Invoice",F3686="B2B - VAT registered"),"Simplified invoice issued to VAT-registered B2B; ",""))</f>
        <v/>
      </c>
    </row>
    <row r="3687">
      <c r="A3687" s="17" t="n"/>
      <c r="B3687" s="14" t="n"/>
      <c r="C3687" s="14" t="n"/>
      <c r="D3687" s="14" t="n"/>
      <c r="E3687" s="16" t="n"/>
      <c r="F3687" s="14" t="n"/>
      <c r="G3687" s="14" t="n"/>
      <c r="H3687" s="19" t="n"/>
      <c r="I3687" s="19" t="n"/>
      <c r="J3687" s="34">
        <f>IF(A3687="","",H3687+I3687)</f>
        <v/>
      </c>
      <c r="K3687" s="14" t="n"/>
      <c r="L3687" s="14" t="n"/>
      <c r="M3687" s="14" t="n"/>
      <c r="N3687" s="14" t="n"/>
      <c r="O3687" s="20">
        <f>IF(A3687="","",SUMPRODUCT((A3687&gt;=Setup!$C$19:$C$30)*(A3687&lt;=Setup!$D$19:$D$30)*Setup!$A$19:$A$30))</f>
        <v/>
      </c>
      <c r="P3687" s="34">
        <f>IF(A3687="","",IF(G3687="Standard 15% (Box 1)",ROUND(H3687*Setup!$B$9,2),0))</f>
        <v/>
      </c>
      <c r="Q3687" s="34">
        <f>IF(A3687="","",I3687-P3687)</f>
        <v/>
      </c>
      <c r="R3687" s="23">
        <f>IF(A3687="","",IF(O3687=0,"Outside audit periods; ","")&amp;IF(G3687="","No VAT category; ","")&amp;IF(ABS(Q3687)&gt;Setup!$B$10,"VAT ≠ 15% × net; ","")&amp;IF(AND(F3687="B2B - VAT registered",NOT(AND(LEN(E3687)=15,LEFT(E3687,1)="3",RIGHT(E3687,1)="3",ISNUMBER(--E3687)))),"Invalid/missing customer VAT no; ","")&amp;IF(L3687&lt;&gt;"Yes","Not reported/cleared on FATOORA; ","")&amp;IF(AND(OR(G3687="Zero-rated domestic (Box 3)",G3687="Export (Box 4)"),N3687=""),"Zero-rate/export evidence missing; ","")&amp;IF(AND(C3687="Credit Note",H3687&gt;0),"Credit note should be negative; ","")&amp;IF(AND(C3687="Simplified Tax Invoice",F3687="B2B - VAT registered"),"Simplified invoice issued to VAT-registered B2B; ",""))</f>
        <v/>
      </c>
    </row>
    <row r="3688">
      <c r="A3688" s="17" t="n"/>
      <c r="B3688" s="14" t="n"/>
      <c r="C3688" s="14" t="n"/>
      <c r="D3688" s="14" t="n"/>
      <c r="E3688" s="16" t="n"/>
      <c r="F3688" s="14" t="n"/>
      <c r="G3688" s="14" t="n"/>
      <c r="H3688" s="19" t="n"/>
      <c r="I3688" s="19" t="n"/>
      <c r="J3688" s="34">
        <f>IF(A3688="","",H3688+I3688)</f>
        <v/>
      </c>
      <c r="K3688" s="14" t="n"/>
      <c r="L3688" s="14" t="n"/>
      <c r="M3688" s="14" t="n"/>
      <c r="N3688" s="14" t="n"/>
      <c r="O3688" s="20">
        <f>IF(A3688="","",SUMPRODUCT((A3688&gt;=Setup!$C$19:$C$30)*(A3688&lt;=Setup!$D$19:$D$30)*Setup!$A$19:$A$30))</f>
        <v/>
      </c>
      <c r="P3688" s="34">
        <f>IF(A3688="","",IF(G3688="Standard 15% (Box 1)",ROUND(H3688*Setup!$B$9,2),0))</f>
        <v/>
      </c>
      <c r="Q3688" s="34">
        <f>IF(A3688="","",I3688-P3688)</f>
        <v/>
      </c>
      <c r="R3688" s="23">
        <f>IF(A3688="","",IF(O3688=0,"Outside audit periods; ","")&amp;IF(G3688="","No VAT category; ","")&amp;IF(ABS(Q3688)&gt;Setup!$B$10,"VAT ≠ 15% × net; ","")&amp;IF(AND(F3688="B2B - VAT registered",NOT(AND(LEN(E3688)=15,LEFT(E3688,1)="3",RIGHT(E3688,1)="3",ISNUMBER(--E3688)))),"Invalid/missing customer VAT no; ","")&amp;IF(L3688&lt;&gt;"Yes","Not reported/cleared on FATOORA; ","")&amp;IF(AND(OR(G3688="Zero-rated domestic (Box 3)",G3688="Export (Box 4)"),N3688=""),"Zero-rate/export evidence missing; ","")&amp;IF(AND(C3688="Credit Note",H3688&gt;0),"Credit note should be negative; ","")&amp;IF(AND(C3688="Simplified Tax Invoice",F3688="B2B - VAT registered"),"Simplified invoice issued to VAT-registered B2B; ",""))</f>
        <v/>
      </c>
    </row>
    <row r="3689">
      <c r="A3689" s="17" t="n"/>
      <c r="B3689" s="14" t="n"/>
      <c r="C3689" s="14" t="n"/>
      <c r="D3689" s="14" t="n"/>
      <c r="E3689" s="16" t="n"/>
      <c r="F3689" s="14" t="n"/>
      <c r="G3689" s="14" t="n"/>
      <c r="H3689" s="19" t="n"/>
      <c r="I3689" s="19" t="n"/>
      <c r="J3689" s="34">
        <f>IF(A3689="","",H3689+I3689)</f>
        <v/>
      </c>
      <c r="K3689" s="14" t="n"/>
      <c r="L3689" s="14" t="n"/>
      <c r="M3689" s="14" t="n"/>
      <c r="N3689" s="14" t="n"/>
      <c r="O3689" s="20">
        <f>IF(A3689="","",SUMPRODUCT((A3689&gt;=Setup!$C$19:$C$30)*(A3689&lt;=Setup!$D$19:$D$30)*Setup!$A$19:$A$30))</f>
        <v/>
      </c>
      <c r="P3689" s="34">
        <f>IF(A3689="","",IF(G3689="Standard 15% (Box 1)",ROUND(H3689*Setup!$B$9,2),0))</f>
        <v/>
      </c>
      <c r="Q3689" s="34">
        <f>IF(A3689="","",I3689-P3689)</f>
        <v/>
      </c>
      <c r="R3689" s="23">
        <f>IF(A3689="","",IF(O3689=0,"Outside audit periods; ","")&amp;IF(G3689="","No VAT category; ","")&amp;IF(ABS(Q3689)&gt;Setup!$B$10,"VAT ≠ 15% × net; ","")&amp;IF(AND(F3689="B2B - VAT registered",NOT(AND(LEN(E3689)=15,LEFT(E3689,1)="3",RIGHT(E3689,1)="3",ISNUMBER(--E3689)))),"Invalid/missing customer VAT no; ","")&amp;IF(L3689&lt;&gt;"Yes","Not reported/cleared on FATOORA; ","")&amp;IF(AND(OR(G3689="Zero-rated domestic (Box 3)",G3689="Export (Box 4)"),N3689=""),"Zero-rate/export evidence missing; ","")&amp;IF(AND(C3689="Credit Note",H3689&gt;0),"Credit note should be negative; ","")&amp;IF(AND(C3689="Simplified Tax Invoice",F3689="B2B - VAT registered"),"Simplified invoice issued to VAT-registered B2B; ",""))</f>
        <v/>
      </c>
    </row>
    <row r="3690">
      <c r="A3690" s="17" t="n"/>
      <c r="B3690" s="14" t="n"/>
      <c r="C3690" s="14" t="n"/>
      <c r="D3690" s="14" t="n"/>
      <c r="E3690" s="16" t="n"/>
      <c r="F3690" s="14" t="n"/>
      <c r="G3690" s="14" t="n"/>
      <c r="H3690" s="19" t="n"/>
      <c r="I3690" s="19" t="n"/>
      <c r="J3690" s="34">
        <f>IF(A3690="","",H3690+I3690)</f>
        <v/>
      </c>
      <c r="K3690" s="14" t="n"/>
      <c r="L3690" s="14" t="n"/>
      <c r="M3690" s="14" t="n"/>
      <c r="N3690" s="14" t="n"/>
      <c r="O3690" s="20">
        <f>IF(A3690="","",SUMPRODUCT((A3690&gt;=Setup!$C$19:$C$30)*(A3690&lt;=Setup!$D$19:$D$30)*Setup!$A$19:$A$30))</f>
        <v/>
      </c>
      <c r="P3690" s="34">
        <f>IF(A3690="","",IF(G3690="Standard 15% (Box 1)",ROUND(H3690*Setup!$B$9,2),0))</f>
        <v/>
      </c>
      <c r="Q3690" s="34">
        <f>IF(A3690="","",I3690-P3690)</f>
        <v/>
      </c>
      <c r="R3690" s="23">
        <f>IF(A3690="","",IF(O3690=0,"Outside audit periods; ","")&amp;IF(G3690="","No VAT category; ","")&amp;IF(ABS(Q3690)&gt;Setup!$B$10,"VAT ≠ 15% × net; ","")&amp;IF(AND(F3690="B2B - VAT registered",NOT(AND(LEN(E3690)=15,LEFT(E3690,1)="3",RIGHT(E3690,1)="3",ISNUMBER(--E3690)))),"Invalid/missing customer VAT no; ","")&amp;IF(L3690&lt;&gt;"Yes","Not reported/cleared on FATOORA; ","")&amp;IF(AND(OR(G3690="Zero-rated domestic (Box 3)",G3690="Export (Box 4)"),N3690=""),"Zero-rate/export evidence missing; ","")&amp;IF(AND(C3690="Credit Note",H3690&gt;0),"Credit note should be negative; ","")&amp;IF(AND(C3690="Simplified Tax Invoice",F3690="B2B - VAT registered"),"Simplified invoice issued to VAT-registered B2B; ",""))</f>
        <v/>
      </c>
    </row>
    <row r="3691">
      <c r="A3691" s="17" t="n"/>
      <c r="B3691" s="14" t="n"/>
      <c r="C3691" s="14" t="n"/>
      <c r="D3691" s="14" t="n"/>
      <c r="E3691" s="16" t="n"/>
      <c r="F3691" s="14" t="n"/>
      <c r="G3691" s="14" t="n"/>
      <c r="H3691" s="19" t="n"/>
      <c r="I3691" s="19" t="n"/>
      <c r="J3691" s="34">
        <f>IF(A3691="","",H3691+I3691)</f>
        <v/>
      </c>
      <c r="K3691" s="14" t="n"/>
      <c r="L3691" s="14" t="n"/>
      <c r="M3691" s="14" t="n"/>
      <c r="N3691" s="14" t="n"/>
      <c r="O3691" s="20">
        <f>IF(A3691="","",SUMPRODUCT((A3691&gt;=Setup!$C$19:$C$30)*(A3691&lt;=Setup!$D$19:$D$30)*Setup!$A$19:$A$30))</f>
        <v/>
      </c>
      <c r="P3691" s="34">
        <f>IF(A3691="","",IF(G3691="Standard 15% (Box 1)",ROUND(H3691*Setup!$B$9,2),0))</f>
        <v/>
      </c>
      <c r="Q3691" s="34">
        <f>IF(A3691="","",I3691-P3691)</f>
        <v/>
      </c>
      <c r="R3691" s="23">
        <f>IF(A3691="","",IF(O3691=0,"Outside audit periods; ","")&amp;IF(G3691="","No VAT category; ","")&amp;IF(ABS(Q3691)&gt;Setup!$B$10,"VAT ≠ 15% × net; ","")&amp;IF(AND(F3691="B2B - VAT registered",NOT(AND(LEN(E3691)=15,LEFT(E3691,1)="3",RIGHT(E3691,1)="3",ISNUMBER(--E3691)))),"Invalid/missing customer VAT no; ","")&amp;IF(L3691&lt;&gt;"Yes","Not reported/cleared on FATOORA; ","")&amp;IF(AND(OR(G3691="Zero-rated domestic (Box 3)",G3691="Export (Box 4)"),N3691=""),"Zero-rate/export evidence missing; ","")&amp;IF(AND(C3691="Credit Note",H3691&gt;0),"Credit note should be negative; ","")&amp;IF(AND(C3691="Simplified Tax Invoice",F3691="B2B - VAT registered"),"Simplified invoice issued to VAT-registered B2B; ",""))</f>
        <v/>
      </c>
    </row>
    <row r="3692">
      <c r="A3692" s="17" t="n"/>
      <c r="B3692" s="14" t="n"/>
      <c r="C3692" s="14" t="n"/>
      <c r="D3692" s="14" t="n"/>
      <c r="E3692" s="16" t="n"/>
      <c r="F3692" s="14" t="n"/>
      <c r="G3692" s="14" t="n"/>
      <c r="H3692" s="19" t="n"/>
      <c r="I3692" s="19" t="n"/>
      <c r="J3692" s="34">
        <f>IF(A3692="","",H3692+I3692)</f>
        <v/>
      </c>
      <c r="K3692" s="14" t="n"/>
      <c r="L3692" s="14" t="n"/>
      <c r="M3692" s="14" t="n"/>
      <c r="N3692" s="14" t="n"/>
      <c r="O3692" s="20">
        <f>IF(A3692="","",SUMPRODUCT((A3692&gt;=Setup!$C$19:$C$30)*(A3692&lt;=Setup!$D$19:$D$30)*Setup!$A$19:$A$30))</f>
        <v/>
      </c>
      <c r="P3692" s="34">
        <f>IF(A3692="","",IF(G3692="Standard 15% (Box 1)",ROUND(H3692*Setup!$B$9,2),0))</f>
        <v/>
      </c>
      <c r="Q3692" s="34">
        <f>IF(A3692="","",I3692-P3692)</f>
        <v/>
      </c>
      <c r="R3692" s="23">
        <f>IF(A3692="","",IF(O3692=0,"Outside audit periods; ","")&amp;IF(G3692="","No VAT category; ","")&amp;IF(ABS(Q3692)&gt;Setup!$B$10,"VAT ≠ 15% × net; ","")&amp;IF(AND(F3692="B2B - VAT registered",NOT(AND(LEN(E3692)=15,LEFT(E3692,1)="3",RIGHT(E3692,1)="3",ISNUMBER(--E3692)))),"Invalid/missing customer VAT no; ","")&amp;IF(L3692&lt;&gt;"Yes","Not reported/cleared on FATOORA; ","")&amp;IF(AND(OR(G3692="Zero-rated domestic (Box 3)",G3692="Export (Box 4)"),N3692=""),"Zero-rate/export evidence missing; ","")&amp;IF(AND(C3692="Credit Note",H3692&gt;0),"Credit note should be negative; ","")&amp;IF(AND(C3692="Simplified Tax Invoice",F3692="B2B - VAT registered"),"Simplified invoice issued to VAT-registered B2B; ",""))</f>
        <v/>
      </c>
    </row>
    <row r="3693">
      <c r="A3693" s="17" t="n"/>
      <c r="B3693" s="14" t="n"/>
      <c r="C3693" s="14" t="n"/>
      <c r="D3693" s="14" t="n"/>
      <c r="E3693" s="16" t="n"/>
      <c r="F3693" s="14" t="n"/>
      <c r="G3693" s="14" t="n"/>
      <c r="H3693" s="19" t="n"/>
      <c r="I3693" s="19" t="n"/>
      <c r="J3693" s="34">
        <f>IF(A3693="","",H3693+I3693)</f>
        <v/>
      </c>
      <c r="K3693" s="14" t="n"/>
      <c r="L3693" s="14" t="n"/>
      <c r="M3693" s="14" t="n"/>
      <c r="N3693" s="14" t="n"/>
      <c r="O3693" s="20">
        <f>IF(A3693="","",SUMPRODUCT((A3693&gt;=Setup!$C$19:$C$30)*(A3693&lt;=Setup!$D$19:$D$30)*Setup!$A$19:$A$30))</f>
        <v/>
      </c>
      <c r="P3693" s="34">
        <f>IF(A3693="","",IF(G3693="Standard 15% (Box 1)",ROUND(H3693*Setup!$B$9,2),0))</f>
        <v/>
      </c>
      <c r="Q3693" s="34">
        <f>IF(A3693="","",I3693-P3693)</f>
        <v/>
      </c>
      <c r="R3693" s="23">
        <f>IF(A3693="","",IF(O3693=0,"Outside audit periods; ","")&amp;IF(G3693="","No VAT category; ","")&amp;IF(ABS(Q3693)&gt;Setup!$B$10,"VAT ≠ 15% × net; ","")&amp;IF(AND(F3693="B2B - VAT registered",NOT(AND(LEN(E3693)=15,LEFT(E3693,1)="3",RIGHT(E3693,1)="3",ISNUMBER(--E3693)))),"Invalid/missing customer VAT no; ","")&amp;IF(L3693&lt;&gt;"Yes","Not reported/cleared on FATOORA; ","")&amp;IF(AND(OR(G3693="Zero-rated domestic (Box 3)",G3693="Export (Box 4)"),N3693=""),"Zero-rate/export evidence missing; ","")&amp;IF(AND(C3693="Credit Note",H3693&gt;0),"Credit note should be negative; ","")&amp;IF(AND(C3693="Simplified Tax Invoice",F3693="B2B - VAT registered"),"Simplified invoice issued to VAT-registered B2B; ",""))</f>
        <v/>
      </c>
    </row>
    <row r="3694">
      <c r="A3694" s="17" t="n"/>
      <c r="B3694" s="14" t="n"/>
      <c r="C3694" s="14" t="n"/>
      <c r="D3694" s="14" t="n"/>
      <c r="E3694" s="16" t="n"/>
      <c r="F3694" s="14" t="n"/>
      <c r="G3694" s="14" t="n"/>
      <c r="H3694" s="19" t="n"/>
      <c r="I3694" s="19" t="n"/>
      <c r="J3694" s="34">
        <f>IF(A3694="","",H3694+I3694)</f>
        <v/>
      </c>
      <c r="K3694" s="14" t="n"/>
      <c r="L3694" s="14" t="n"/>
      <c r="M3694" s="14" t="n"/>
      <c r="N3694" s="14" t="n"/>
      <c r="O3694" s="20">
        <f>IF(A3694="","",SUMPRODUCT((A3694&gt;=Setup!$C$19:$C$30)*(A3694&lt;=Setup!$D$19:$D$30)*Setup!$A$19:$A$30))</f>
        <v/>
      </c>
      <c r="P3694" s="34">
        <f>IF(A3694="","",IF(G3694="Standard 15% (Box 1)",ROUND(H3694*Setup!$B$9,2),0))</f>
        <v/>
      </c>
      <c r="Q3694" s="34">
        <f>IF(A3694="","",I3694-P3694)</f>
        <v/>
      </c>
      <c r="R3694" s="23">
        <f>IF(A3694="","",IF(O3694=0,"Outside audit periods; ","")&amp;IF(G3694="","No VAT category; ","")&amp;IF(ABS(Q3694)&gt;Setup!$B$10,"VAT ≠ 15% × net; ","")&amp;IF(AND(F3694="B2B - VAT registered",NOT(AND(LEN(E3694)=15,LEFT(E3694,1)="3",RIGHT(E3694,1)="3",ISNUMBER(--E3694)))),"Invalid/missing customer VAT no; ","")&amp;IF(L3694&lt;&gt;"Yes","Not reported/cleared on FATOORA; ","")&amp;IF(AND(OR(G3694="Zero-rated domestic (Box 3)",G3694="Export (Box 4)"),N3694=""),"Zero-rate/export evidence missing; ","")&amp;IF(AND(C3694="Credit Note",H3694&gt;0),"Credit note should be negative; ","")&amp;IF(AND(C3694="Simplified Tax Invoice",F3694="B2B - VAT registered"),"Simplified invoice issued to VAT-registered B2B; ",""))</f>
        <v/>
      </c>
    </row>
    <row r="3695">
      <c r="A3695" s="17" t="n"/>
      <c r="B3695" s="14" t="n"/>
      <c r="C3695" s="14" t="n"/>
      <c r="D3695" s="14" t="n"/>
      <c r="E3695" s="16" t="n"/>
      <c r="F3695" s="14" t="n"/>
      <c r="G3695" s="14" t="n"/>
      <c r="H3695" s="19" t="n"/>
      <c r="I3695" s="19" t="n"/>
      <c r="J3695" s="34">
        <f>IF(A3695="","",H3695+I3695)</f>
        <v/>
      </c>
      <c r="K3695" s="14" t="n"/>
      <c r="L3695" s="14" t="n"/>
      <c r="M3695" s="14" t="n"/>
      <c r="N3695" s="14" t="n"/>
      <c r="O3695" s="20">
        <f>IF(A3695="","",SUMPRODUCT((A3695&gt;=Setup!$C$19:$C$30)*(A3695&lt;=Setup!$D$19:$D$30)*Setup!$A$19:$A$30))</f>
        <v/>
      </c>
      <c r="P3695" s="34">
        <f>IF(A3695="","",IF(G3695="Standard 15% (Box 1)",ROUND(H3695*Setup!$B$9,2),0))</f>
        <v/>
      </c>
      <c r="Q3695" s="34">
        <f>IF(A3695="","",I3695-P3695)</f>
        <v/>
      </c>
      <c r="R3695" s="23">
        <f>IF(A3695="","",IF(O3695=0,"Outside audit periods; ","")&amp;IF(G3695="","No VAT category; ","")&amp;IF(ABS(Q3695)&gt;Setup!$B$10,"VAT ≠ 15% × net; ","")&amp;IF(AND(F3695="B2B - VAT registered",NOT(AND(LEN(E3695)=15,LEFT(E3695,1)="3",RIGHT(E3695,1)="3",ISNUMBER(--E3695)))),"Invalid/missing customer VAT no; ","")&amp;IF(L3695&lt;&gt;"Yes","Not reported/cleared on FATOORA; ","")&amp;IF(AND(OR(G3695="Zero-rated domestic (Box 3)",G3695="Export (Box 4)"),N3695=""),"Zero-rate/export evidence missing; ","")&amp;IF(AND(C3695="Credit Note",H3695&gt;0),"Credit note should be negative; ","")&amp;IF(AND(C3695="Simplified Tax Invoice",F3695="B2B - VAT registered"),"Simplified invoice issued to VAT-registered B2B; ",""))</f>
        <v/>
      </c>
    </row>
    <row r="3696">
      <c r="A3696" s="17" t="n"/>
      <c r="B3696" s="14" t="n"/>
      <c r="C3696" s="14" t="n"/>
      <c r="D3696" s="14" t="n"/>
      <c r="E3696" s="16" t="n"/>
      <c r="F3696" s="14" t="n"/>
      <c r="G3696" s="14" t="n"/>
      <c r="H3696" s="19" t="n"/>
      <c r="I3696" s="19" t="n"/>
      <c r="J3696" s="34">
        <f>IF(A3696="","",H3696+I3696)</f>
        <v/>
      </c>
      <c r="K3696" s="14" t="n"/>
      <c r="L3696" s="14" t="n"/>
      <c r="M3696" s="14" t="n"/>
      <c r="N3696" s="14" t="n"/>
      <c r="O3696" s="20">
        <f>IF(A3696="","",SUMPRODUCT((A3696&gt;=Setup!$C$19:$C$30)*(A3696&lt;=Setup!$D$19:$D$30)*Setup!$A$19:$A$30))</f>
        <v/>
      </c>
      <c r="P3696" s="34">
        <f>IF(A3696="","",IF(G3696="Standard 15% (Box 1)",ROUND(H3696*Setup!$B$9,2),0))</f>
        <v/>
      </c>
      <c r="Q3696" s="34">
        <f>IF(A3696="","",I3696-P3696)</f>
        <v/>
      </c>
      <c r="R3696" s="23">
        <f>IF(A3696="","",IF(O3696=0,"Outside audit periods; ","")&amp;IF(G3696="","No VAT category; ","")&amp;IF(ABS(Q3696)&gt;Setup!$B$10,"VAT ≠ 15% × net; ","")&amp;IF(AND(F3696="B2B - VAT registered",NOT(AND(LEN(E3696)=15,LEFT(E3696,1)="3",RIGHT(E3696,1)="3",ISNUMBER(--E3696)))),"Invalid/missing customer VAT no; ","")&amp;IF(L3696&lt;&gt;"Yes","Not reported/cleared on FATOORA; ","")&amp;IF(AND(OR(G3696="Zero-rated domestic (Box 3)",G3696="Export (Box 4)"),N3696=""),"Zero-rate/export evidence missing; ","")&amp;IF(AND(C3696="Credit Note",H3696&gt;0),"Credit note should be negative; ","")&amp;IF(AND(C3696="Simplified Tax Invoice",F3696="B2B - VAT registered"),"Simplified invoice issued to VAT-registered B2B; ",""))</f>
        <v/>
      </c>
    </row>
    <row r="3697">
      <c r="A3697" s="17" t="n"/>
      <c r="B3697" s="14" t="n"/>
      <c r="C3697" s="14" t="n"/>
      <c r="D3697" s="14" t="n"/>
      <c r="E3697" s="16" t="n"/>
      <c r="F3697" s="14" t="n"/>
      <c r="G3697" s="14" t="n"/>
      <c r="H3697" s="19" t="n"/>
      <c r="I3697" s="19" t="n"/>
      <c r="J3697" s="34">
        <f>IF(A3697="","",H3697+I3697)</f>
        <v/>
      </c>
      <c r="K3697" s="14" t="n"/>
      <c r="L3697" s="14" t="n"/>
      <c r="M3697" s="14" t="n"/>
      <c r="N3697" s="14" t="n"/>
      <c r="O3697" s="20">
        <f>IF(A3697="","",SUMPRODUCT((A3697&gt;=Setup!$C$19:$C$30)*(A3697&lt;=Setup!$D$19:$D$30)*Setup!$A$19:$A$30))</f>
        <v/>
      </c>
      <c r="P3697" s="34">
        <f>IF(A3697="","",IF(G3697="Standard 15% (Box 1)",ROUND(H3697*Setup!$B$9,2),0))</f>
        <v/>
      </c>
      <c r="Q3697" s="34">
        <f>IF(A3697="","",I3697-P3697)</f>
        <v/>
      </c>
      <c r="R3697" s="23">
        <f>IF(A3697="","",IF(O3697=0,"Outside audit periods; ","")&amp;IF(G3697="","No VAT category; ","")&amp;IF(ABS(Q3697)&gt;Setup!$B$10,"VAT ≠ 15% × net; ","")&amp;IF(AND(F3697="B2B - VAT registered",NOT(AND(LEN(E3697)=15,LEFT(E3697,1)="3",RIGHT(E3697,1)="3",ISNUMBER(--E3697)))),"Invalid/missing customer VAT no; ","")&amp;IF(L3697&lt;&gt;"Yes","Not reported/cleared on FATOORA; ","")&amp;IF(AND(OR(G3697="Zero-rated domestic (Box 3)",G3697="Export (Box 4)"),N3697=""),"Zero-rate/export evidence missing; ","")&amp;IF(AND(C3697="Credit Note",H3697&gt;0),"Credit note should be negative; ","")&amp;IF(AND(C3697="Simplified Tax Invoice",F3697="B2B - VAT registered"),"Simplified invoice issued to VAT-registered B2B; ",""))</f>
        <v/>
      </c>
    </row>
    <row r="3698">
      <c r="A3698" s="17" t="n"/>
      <c r="B3698" s="14" t="n"/>
      <c r="C3698" s="14" t="n"/>
      <c r="D3698" s="14" t="n"/>
      <c r="E3698" s="16" t="n"/>
      <c r="F3698" s="14" t="n"/>
      <c r="G3698" s="14" t="n"/>
      <c r="H3698" s="19" t="n"/>
      <c r="I3698" s="19" t="n"/>
      <c r="J3698" s="34">
        <f>IF(A3698="","",H3698+I3698)</f>
        <v/>
      </c>
      <c r="K3698" s="14" t="n"/>
      <c r="L3698" s="14" t="n"/>
      <c r="M3698" s="14" t="n"/>
      <c r="N3698" s="14" t="n"/>
      <c r="O3698" s="20">
        <f>IF(A3698="","",SUMPRODUCT((A3698&gt;=Setup!$C$19:$C$30)*(A3698&lt;=Setup!$D$19:$D$30)*Setup!$A$19:$A$30))</f>
        <v/>
      </c>
      <c r="P3698" s="34">
        <f>IF(A3698="","",IF(G3698="Standard 15% (Box 1)",ROUND(H3698*Setup!$B$9,2),0))</f>
        <v/>
      </c>
      <c r="Q3698" s="34">
        <f>IF(A3698="","",I3698-P3698)</f>
        <v/>
      </c>
      <c r="R3698" s="23">
        <f>IF(A3698="","",IF(O3698=0,"Outside audit periods; ","")&amp;IF(G3698="","No VAT category; ","")&amp;IF(ABS(Q3698)&gt;Setup!$B$10,"VAT ≠ 15% × net; ","")&amp;IF(AND(F3698="B2B - VAT registered",NOT(AND(LEN(E3698)=15,LEFT(E3698,1)="3",RIGHT(E3698,1)="3",ISNUMBER(--E3698)))),"Invalid/missing customer VAT no; ","")&amp;IF(L3698&lt;&gt;"Yes","Not reported/cleared on FATOORA; ","")&amp;IF(AND(OR(G3698="Zero-rated domestic (Box 3)",G3698="Export (Box 4)"),N3698=""),"Zero-rate/export evidence missing; ","")&amp;IF(AND(C3698="Credit Note",H3698&gt;0),"Credit note should be negative; ","")&amp;IF(AND(C3698="Simplified Tax Invoice",F3698="B2B - VAT registered"),"Simplified invoice issued to VAT-registered B2B; ",""))</f>
        <v/>
      </c>
    </row>
    <row r="3699">
      <c r="A3699" s="17" t="n"/>
      <c r="B3699" s="14" t="n"/>
      <c r="C3699" s="14" t="n"/>
      <c r="D3699" s="14" t="n"/>
      <c r="E3699" s="16" t="n"/>
      <c r="F3699" s="14" t="n"/>
      <c r="G3699" s="14" t="n"/>
      <c r="H3699" s="19" t="n"/>
      <c r="I3699" s="19" t="n"/>
      <c r="J3699" s="34">
        <f>IF(A3699="","",H3699+I3699)</f>
        <v/>
      </c>
      <c r="K3699" s="14" t="n"/>
      <c r="L3699" s="14" t="n"/>
      <c r="M3699" s="14" t="n"/>
      <c r="N3699" s="14" t="n"/>
      <c r="O3699" s="20">
        <f>IF(A3699="","",SUMPRODUCT((A3699&gt;=Setup!$C$19:$C$30)*(A3699&lt;=Setup!$D$19:$D$30)*Setup!$A$19:$A$30))</f>
        <v/>
      </c>
      <c r="P3699" s="34">
        <f>IF(A3699="","",IF(G3699="Standard 15% (Box 1)",ROUND(H3699*Setup!$B$9,2),0))</f>
        <v/>
      </c>
      <c r="Q3699" s="34">
        <f>IF(A3699="","",I3699-P3699)</f>
        <v/>
      </c>
      <c r="R3699" s="23">
        <f>IF(A3699="","",IF(O3699=0,"Outside audit periods; ","")&amp;IF(G3699="","No VAT category; ","")&amp;IF(ABS(Q3699)&gt;Setup!$B$10,"VAT ≠ 15% × net; ","")&amp;IF(AND(F3699="B2B - VAT registered",NOT(AND(LEN(E3699)=15,LEFT(E3699,1)="3",RIGHT(E3699,1)="3",ISNUMBER(--E3699)))),"Invalid/missing customer VAT no; ","")&amp;IF(L3699&lt;&gt;"Yes","Not reported/cleared on FATOORA; ","")&amp;IF(AND(OR(G3699="Zero-rated domestic (Box 3)",G3699="Export (Box 4)"),N3699=""),"Zero-rate/export evidence missing; ","")&amp;IF(AND(C3699="Credit Note",H3699&gt;0),"Credit note should be negative; ","")&amp;IF(AND(C3699="Simplified Tax Invoice",F3699="B2B - VAT registered"),"Simplified invoice issued to VAT-registered B2B; ",""))</f>
        <v/>
      </c>
    </row>
    <row r="3700">
      <c r="A3700" s="17" t="n"/>
      <c r="B3700" s="14" t="n"/>
      <c r="C3700" s="14" t="n"/>
      <c r="D3700" s="14" t="n"/>
      <c r="E3700" s="16" t="n"/>
      <c r="F3700" s="14" t="n"/>
      <c r="G3700" s="14" t="n"/>
      <c r="H3700" s="19" t="n"/>
      <c r="I3700" s="19" t="n"/>
      <c r="J3700" s="34">
        <f>IF(A3700="","",H3700+I3700)</f>
        <v/>
      </c>
      <c r="K3700" s="14" t="n"/>
      <c r="L3700" s="14" t="n"/>
      <c r="M3700" s="14" t="n"/>
      <c r="N3700" s="14" t="n"/>
      <c r="O3700" s="20">
        <f>IF(A3700="","",SUMPRODUCT((A3700&gt;=Setup!$C$19:$C$30)*(A3700&lt;=Setup!$D$19:$D$30)*Setup!$A$19:$A$30))</f>
        <v/>
      </c>
      <c r="P3700" s="34">
        <f>IF(A3700="","",IF(G3700="Standard 15% (Box 1)",ROUND(H3700*Setup!$B$9,2),0))</f>
        <v/>
      </c>
      <c r="Q3700" s="34">
        <f>IF(A3700="","",I3700-P3700)</f>
        <v/>
      </c>
      <c r="R3700" s="23">
        <f>IF(A3700="","",IF(O3700=0,"Outside audit periods; ","")&amp;IF(G3700="","No VAT category; ","")&amp;IF(ABS(Q3700)&gt;Setup!$B$10,"VAT ≠ 15% × net; ","")&amp;IF(AND(F3700="B2B - VAT registered",NOT(AND(LEN(E3700)=15,LEFT(E3700,1)="3",RIGHT(E3700,1)="3",ISNUMBER(--E3700)))),"Invalid/missing customer VAT no; ","")&amp;IF(L3700&lt;&gt;"Yes","Not reported/cleared on FATOORA; ","")&amp;IF(AND(OR(G3700="Zero-rated domestic (Box 3)",G3700="Export (Box 4)"),N3700=""),"Zero-rate/export evidence missing; ","")&amp;IF(AND(C3700="Credit Note",H3700&gt;0),"Credit note should be negative; ","")&amp;IF(AND(C3700="Simplified Tax Invoice",F3700="B2B - VAT registered"),"Simplified invoice issued to VAT-registered B2B; ",""))</f>
        <v/>
      </c>
    </row>
    <row r="3701">
      <c r="A3701" s="17" t="n"/>
      <c r="B3701" s="14" t="n"/>
      <c r="C3701" s="14" t="n"/>
      <c r="D3701" s="14" t="n"/>
      <c r="E3701" s="16" t="n"/>
      <c r="F3701" s="14" t="n"/>
      <c r="G3701" s="14" t="n"/>
      <c r="H3701" s="19" t="n"/>
      <c r="I3701" s="19" t="n"/>
      <c r="J3701" s="34">
        <f>IF(A3701="","",H3701+I3701)</f>
        <v/>
      </c>
      <c r="K3701" s="14" t="n"/>
      <c r="L3701" s="14" t="n"/>
      <c r="M3701" s="14" t="n"/>
      <c r="N3701" s="14" t="n"/>
      <c r="O3701" s="20">
        <f>IF(A3701="","",SUMPRODUCT((A3701&gt;=Setup!$C$19:$C$30)*(A3701&lt;=Setup!$D$19:$D$30)*Setup!$A$19:$A$30))</f>
        <v/>
      </c>
      <c r="P3701" s="34">
        <f>IF(A3701="","",IF(G3701="Standard 15% (Box 1)",ROUND(H3701*Setup!$B$9,2),0))</f>
        <v/>
      </c>
      <c r="Q3701" s="34">
        <f>IF(A3701="","",I3701-P3701)</f>
        <v/>
      </c>
      <c r="R3701" s="23">
        <f>IF(A3701="","",IF(O3701=0,"Outside audit periods; ","")&amp;IF(G3701="","No VAT category; ","")&amp;IF(ABS(Q3701)&gt;Setup!$B$10,"VAT ≠ 15% × net; ","")&amp;IF(AND(F3701="B2B - VAT registered",NOT(AND(LEN(E3701)=15,LEFT(E3701,1)="3",RIGHT(E3701,1)="3",ISNUMBER(--E3701)))),"Invalid/missing customer VAT no; ","")&amp;IF(L3701&lt;&gt;"Yes","Not reported/cleared on FATOORA; ","")&amp;IF(AND(OR(G3701="Zero-rated domestic (Box 3)",G3701="Export (Box 4)"),N3701=""),"Zero-rate/export evidence missing; ","")&amp;IF(AND(C3701="Credit Note",H3701&gt;0),"Credit note should be negative; ","")&amp;IF(AND(C3701="Simplified Tax Invoice",F3701="B2B - VAT registered"),"Simplified invoice issued to VAT-registered B2B; ",""))</f>
        <v/>
      </c>
    </row>
    <row r="3702">
      <c r="A3702" s="17" t="n"/>
      <c r="B3702" s="14" t="n"/>
      <c r="C3702" s="14" t="n"/>
      <c r="D3702" s="14" t="n"/>
      <c r="E3702" s="16" t="n"/>
      <c r="F3702" s="14" t="n"/>
      <c r="G3702" s="14" t="n"/>
      <c r="H3702" s="19" t="n"/>
      <c r="I3702" s="19" t="n"/>
      <c r="J3702" s="34">
        <f>IF(A3702="","",H3702+I3702)</f>
        <v/>
      </c>
      <c r="K3702" s="14" t="n"/>
      <c r="L3702" s="14" t="n"/>
      <c r="M3702" s="14" t="n"/>
      <c r="N3702" s="14" t="n"/>
      <c r="O3702" s="20">
        <f>IF(A3702="","",SUMPRODUCT((A3702&gt;=Setup!$C$19:$C$30)*(A3702&lt;=Setup!$D$19:$D$30)*Setup!$A$19:$A$30))</f>
        <v/>
      </c>
      <c r="P3702" s="34">
        <f>IF(A3702="","",IF(G3702="Standard 15% (Box 1)",ROUND(H3702*Setup!$B$9,2),0))</f>
        <v/>
      </c>
      <c r="Q3702" s="34">
        <f>IF(A3702="","",I3702-P3702)</f>
        <v/>
      </c>
      <c r="R3702" s="23">
        <f>IF(A3702="","",IF(O3702=0,"Outside audit periods; ","")&amp;IF(G3702="","No VAT category; ","")&amp;IF(ABS(Q3702)&gt;Setup!$B$10,"VAT ≠ 15% × net; ","")&amp;IF(AND(F3702="B2B - VAT registered",NOT(AND(LEN(E3702)=15,LEFT(E3702,1)="3",RIGHT(E3702,1)="3",ISNUMBER(--E3702)))),"Invalid/missing customer VAT no; ","")&amp;IF(L3702&lt;&gt;"Yes","Not reported/cleared on FATOORA; ","")&amp;IF(AND(OR(G3702="Zero-rated domestic (Box 3)",G3702="Export (Box 4)"),N3702=""),"Zero-rate/export evidence missing; ","")&amp;IF(AND(C3702="Credit Note",H3702&gt;0),"Credit note should be negative; ","")&amp;IF(AND(C3702="Simplified Tax Invoice",F3702="B2B - VAT registered"),"Simplified invoice issued to VAT-registered B2B; ",""))</f>
        <v/>
      </c>
    </row>
    <row r="3703">
      <c r="A3703" s="17" t="n"/>
      <c r="B3703" s="14" t="n"/>
      <c r="C3703" s="14" t="n"/>
      <c r="D3703" s="14" t="n"/>
      <c r="E3703" s="16" t="n"/>
      <c r="F3703" s="14" t="n"/>
      <c r="G3703" s="14" t="n"/>
      <c r="H3703" s="19" t="n"/>
      <c r="I3703" s="19" t="n"/>
      <c r="J3703" s="34">
        <f>IF(A3703="","",H3703+I3703)</f>
        <v/>
      </c>
      <c r="K3703" s="14" t="n"/>
      <c r="L3703" s="14" t="n"/>
      <c r="M3703" s="14" t="n"/>
      <c r="N3703" s="14" t="n"/>
      <c r="O3703" s="20">
        <f>IF(A3703="","",SUMPRODUCT((A3703&gt;=Setup!$C$19:$C$30)*(A3703&lt;=Setup!$D$19:$D$30)*Setup!$A$19:$A$30))</f>
        <v/>
      </c>
      <c r="P3703" s="34">
        <f>IF(A3703="","",IF(G3703="Standard 15% (Box 1)",ROUND(H3703*Setup!$B$9,2),0))</f>
        <v/>
      </c>
      <c r="Q3703" s="34">
        <f>IF(A3703="","",I3703-P3703)</f>
        <v/>
      </c>
      <c r="R3703" s="23">
        <f>IF(A3703="","",IF(O3703=0,"Outside audit periods; ","")&amp;IF(G3703="","No VAT category; ","")&amp;IF(ABS(Q3703)&gt;Setup!$B$10,"VAT ≠ 15% × net; ","")&amp;IF(AND(F3703="B2B - VAT registered",NOT(AND(LEN(E3703)=15,LEFT(E3703,1)="3",RIGHT(E3703,1)="3",ISNUMBER(--E3703)))),"Invalid/missing customer VAT no; ","")&amp;IF(L3703&lt;&gt;"Yes","Not reported/cleared on FATOORA; ","")&amp;IF(AND(OR(G3703="Zero-rated domestic (Box 3)",G3703="Export (Box 4)"),N3703=""),"Zero-rate/export evidence missing; ","")&amp;IF(AND(C3703="Credit Note",H3703&gt;0),"Credit note should be negative; ","")&amp;IF(AND(C3703="Simplified Tax Invoice",F3703="B2B - VAT registered"),"Simplified invoice issued to VAT-registered B2B; ",""))</f>
        <v/>
      </c>
    </row>
    <row r="3704">
      <c r="A3704" s="17" t="n"/>
      <c r="B3704" s="14" t="n"/>
      <c r="C3704" s="14" t="n"/>
      <c r="D3704" s="14" t="n"/>
      <c r="E3704" s="16" t="n"/>
      <c r="F3704" s="14" t="n"/>
      <c r="G3704" s="14" t="n"/>
      <c r="H3704" s="19" t="n"/>
      <c r="I3704" s="19" t="n"/>
      <c r="J3704" s="34">
        <f>IF(A3704="","",H3704+I3704)</f>
        <v/>
      </c>
      <c r="K3704" s="14" t="n"/>
      <c r="L3704" s="14" t="n"/>
      <c r="M3704" s="14" t="n"/>
      <c r="N3704" s="14" t="n"/>
      <c r="O3704" s="20">
        <f>IF(A3704="","",SUMPRODUCT((A3704&gt;=Setup!$C$19:$C$30)*(A3704&lt;=Setup!$D$19:$D$30)*Setup!$A$19:$A$30))</f>
        <v/>
      </c>
      <c r="P3704" s="34">
        <f>IF(A3704="","",IF(G3704="Standard 15% (Box 1)",ROUND(H3704*Setup!$B$9,2),0))</f>
        <v/>
      </c>
      <c r="Q3704" s="34">
        <f>IF(A3704="","",I3704-P3704)</f>
        <v/>
      </c>
      <c r="R3704" s="23">
        <f>IF(A3704="","",IF(O3704=0,"Outside audit periods; ","")&amp;IF(G3704="","No VAT category; ","")&amp;IF(ABS(Q3704)&gt;Setup!$B$10,"VAT ≠ 15% × net; ","")&amp;IF(AND(F3704="B2B - VAT registered",NOT(AND(LEN(E3704)=15,LEFT(E3704,1)="3",RIGHT(E3704,1)="3",ISNUMBER(--E3704)))),"Invalid/missing customer VAT no; ","")&amp;IF(L3704&lt;&gt;"Yes","Not reported/cleared on FATOORA; ","")&amp;IF(AND(OR(G3704="Zero-rated domestic (Box 3)",G3704="Export (Box 4)"),N3704=""),"Zero-rate/export evidence missing; ","")&amp;IF(AND(C3704="Credit Note",H3704&gt;0),"Credit note should be negative; ","")&amp;IF(AND(C3704="Simplified Tax Invoice",F3704="B2B - VAT registered"),"Simplified invoice issued to VAT-registered B2B; ",""))</f>
        <v/>
      </c>
    </row>
    <row r="3705">
      <c r="A3705" s="17" t="n"/>
      <c r="B3705" s="14" t="n"/>
      <c r="C3705" s="14" t="n"/>
      <c r="D3705" s="14" t="n"/>
      <c r="E3705" s="16" t="n"/>
      <c r="F3705" s="14" t="n"/>
      <c r="G3705" s="14" t="n"/>
      <c r="H3705" s="19" t="n"/>
      <c r="I3705" s="19" t="n"/>
      <c r="J3705" s="34">
        <f>IF(A3705="","",H3705+I3705)</f>
        <v/>
      </c>
      <c r="K3705" s="14" t="n"/>
      <c r="L3705" s="14" t="n"/>
      <c r="M3705" s="14" t="n"/>
      <c r="N3705" s="14" t="n"/>
      <c r="O3705" s="20">
        <f>IF(A3705="","",SUMPRODUCT((A3705&gt;=Setup!$C$19:$C$30)*(A3705&lt;=Setup!$D$19:$D$30)*Setup!$A$19:$A$30))</f>
        <v/>
      </c>
      <c r="P3705" s="34">
        <f>IF(A3705="","",IF(G3705="Standard 15% (Box 1)",ROUND(H3705*Setup!$B$9,2),0))</f>
        <v/>
      </c>
      <c r="Q3705" s="34">
        <f>IF(A3705="","",I3705-P3705)</f>
        <v/>
      </c>
      <c r="R3705" s="23">
        <f>IF(A3705="","",IF(O3705=0,"Outside audit periods; ","")&amp;IF(G3705="","No VAT category; ","")&amp;IF(ABS(Q3705)&gt;Setup!$B$10,"VAT ≠ 15% × net; ","")&amp;IF(AND(F3705="B2B - VAT registered",NOT(AND(LEN(E3705)=15,LEFT(E3705,1)="3",RIGHT(E3705,1)="3",ISNUMBER(--E3705)))),"Invalid/missing customer VAT no; ","")&amp;IF(L3705&lt;&gt;"Yes","Not reported/cleared on FATOORA; ","")&amp;IF(AND(OR(G3705="Zero-rated domestic (Box 3)",G3705="Export (Box 4)"),N3705=""),"Zero-rate/export evidence missing; ","")&amp;IF(AND(C3705="Credit Note",H3705&gt;0),"Credit note should be negative; ","")&amp;IF(AND(C3705="Simplified Tax Invoice",F3705="B2B - VAT registered"),"Simplified invoice issued to VAT-registered B2B; ",""))</f>
        <v/>
      </c>
    </row>
    <row r="3706">
      <c r="A3706" s="17" t="n"/>
      <c r="B3706" s="14" t="n"/>
      <c r="C3706" s="14" t="n"/>
      <c r="D3706" s="14" t="n"/>
      <c r="E3706" s="16" t="n"/>
      <c r="F3706" s="14" t="n"/>
      <c r="G3706" s="14" t="n"/>
      <c r="H3706" s="19" t="n"/>
      <c r="I3706" s="19" t="n"/>
      <c r="J3706" s="34">
        <f>IF(A3706="","",H3706+I3706)</f>
        <v/>
      </c>
      <c r="K3706" s="14" t="n"/>
      <c r="L3706" s="14" t="n"/>
      <c r="M3706" s="14" t="n"/>
      <c r="N3706" s="14" t="n"/>
      <c r="O3706" s="20">
        <f>IF(A3706="","",SUMPRODUCT((A3706&gt;=Setup!$C$19:$C$30)*(A3706&lt;=Setup!$D$19:$D$30)*Setup!$A$19:$A$30))</f>
        <v/>
      </c>
      <c r="P3706" s="34">
        <f>IF(A3706="","",IF(G3706="Standard 15% (Box 1)",ROUND(H3706*Setup!$B$9,2),0))</f>
        <v/>
      </c>
      <c r="Q3706" s="34">
        <f>IF(A3706="","",I3706-P3706)</f>
        <v/>
      </c>
      <c r="R3706" s="23">
        <f>IF(A3706="","",IF(O3706=0,"Outside audit periods; ","")&amp;IF(G3706="","No VAT category; ","")&amp;IF(ABS(Q3706)&gt;Setup!$B$10,"VAT ≠ 15% × net; ","")&amp;IF(AND(F3706="B2B - VAT registered",NOT(AND(LEN(E3706)=15,LEFT(E3706,1)="3",RIGHT(E3706,1)="3",ISNUMBER(--E3706)))),"Invalid/missing customer VAT no; ","")&amp;IF(L3706&lt;&gt;"Yes","Not reported/cleared on FATOORA; ","")&amp;IF(AND(OR(G3706="Zero-rated domestic (Box 3)",G3706="Export (Box 4)"),N3706=""),"Zero-rate/export evidence missing; ","")&amp;IF(AND(C3706="Credit Note",H3706&gt;0),"Credit note should be negative; ","")&amp;IF(AND(C3706="Simplified Tax Invoice",F3706="B2B - VAT registered"),"Simplified invoice issued to VAT-registered B2B; ",""))</f>
        <v/>
      </c>
    </row>
    <row r="3707">
      <c r="A3707" s="17" t="n"/>
      <c r="B3707" s="14" t="n"/>
      <c r="C3707" s="14" t="n"/>
      <c r="D3707" s="14" t="n"/>
      <c r="E3707" s="16" t="n"/>
      <c r="F3707" s="14" t="n"/>
      <c r="G3707" s="14" t="n"/>
      <c r="H3707" s="19" t="n"/>
      <c r="I3707" s="19" t="n"/>
      <c r="J3707" s="34">
        <f>IF(A3707="","",H3707+I3707)</f>
        <v/>
      </c>
      <c r="K3707" s="14" t="n"/>
      <c r="L3707" s="14" t="n"/>
      <c r="M3707" s="14" t="n"/>
      <c r="N3707" s="14" t="n"/>
      <c r="O3707" s="20">
        <f>IF(A3707="","",SUMPRODUCT((A3707&gt;=Setup!$C$19:$C$30)*(A3707&lt;=Setup!$D$19:$D$30)*Setup!$A$19:$A$30))</f>
        <v/>
      </c>
      <c r="P3707" s="34">
        <f>IF(A3707="","",IF(G3707="Standard 15% (Box 1)",ROUND(H3707*Setup!$B$9,2),0))</f>
        <v/>
      </c>
      <c r="Q3707" s="34">
        <f>IF(A3707="","",I3707-P3707)</f>
        <v/>
      </c>
      <c r="R3707" s="23">
        <f>IF(A3707="","",IF(O3707=0,"Outside audit periods; ","")&amp;IF(G3707="","No VAT category; ","")&amp;IF(ABS(Q3707)&gt;Setup!$B$10,"VAT ≠ 15% × net; ","")&amp;IF(AND(F3707="B2B - VAT registered",NOT(AND(LEN(E3707)=15,LEFT(E3707,1)="3",RIGHT(E3707,1)="3",ISNUMBER(--E3707)))),"Invalid/missing customer VAT no; ","")&amp;IF(L3707&lt;&gt;"Yes","Not reported/cleared on FATOORA; ","")&amp;IF(AND(OR(G3707="Zero-rated domestic (Box 3)",G3707="Export (Box 4)"),N3707=""),"Zero-rate/export evidence missing; ","")&amp;IF(AND(C3707="Credit Note",H3707&gt;0),"Credit note should be negative; ","")&amp;IF(AND(C3707="Simplified Tax Invoice",F3707="B2B - VAT registered"),"Simplified invoice issued to VAT-registered B2B; ",""))</f>
        <v/>
      </c>
    </row>
    <row r="3708">
      <c r="A3708" s="17" t="n"/>
      <c r="B3708" s="14" t="n"/>
      <c r="C3708" s="14" t="n"/>
      <c r="D3708" s="14" t="n"/>
      <c r="E3708" s="16" t="n"/>
      <c r="F3708" s="14" t="n"/>
      <c r="G3708" s="14" t="n"/>
      <c r="H3708" s="19" t="n"/>
      <c r="I3708" s="19" t="n"/>
      <c r="J3708" s="34">
        <f>IF(A3708="","",H3708+I3708)</f>
        <v/>
      </c>
      <c r="K3708" s="14" t="n"/>
      <c r="L3708" s="14" t="n"/>
      <c r="M3708" s="14" t="n"/>
      <c r="N3708" s="14" t="n"/>
      <c r="O3708" s="20">
        <f>IF(A3708="","",SUMPRODUCT((A3708&gt;=Setup!$C$19:$C$30)*(A3708&lt;=Setup!$D$19:$D$30)*Setup!$A$19:$A$30))</f>
        <v/>
      </c>
      <c r="P3708" s="34">
        <f>IF(A3708="","",IF(G3708="Standard 15% (Box 1)",ROUND(H3708*Setup!$B$9,2),0))</f>
        <v/>
      </c>
      <c r="Q3708" s="34">
        <f>IF(A3708="","",I3708-P3708)</f>
        <v/>
      </c>
      <c r="R3708" s="23">
        <f>IF(A3708="","",IF(O3708=0,"Outside audit periods; ","")&amp;IF(G3708="","No VAT category; ","")&amp;IF(ABS(Q3708)&gt;Setup!$B$10,"VAT ≠ 15% × net; ","")&amp;IF(AND(F3708="B2B - VAT registered",NOT(AND(LEN(E3708)=15,LEFT(E3708,1)="3",RIGHT(E3708,1)="3",ISNUMBER(--E3708)))),"Invalid/missing customer VAT no; ","")&amp;IF(L3708&lt;&gt;"Yes","Not reported/cleared on FATOORA; ","")&amp;IF(AND(OR(G3708="Zero-rated domestic (Box 3)",G3708="Export (Box 4)"),N3708=""),"Zero-rate/export evidence missing; ","")&amp;IF(AND(C3708="Credit Note",H3708&gt;0),"Credit note should be negative; ","")&amp;IF(AND(C3708="Simplified Tax Invoice",F3708="B2B - VAT registered"),"Simplified invoice issued to VAT-registered B2B; ",""))</f>
        <v/>
      </c>
    </row>
    <row r="3709">
      <c r="A3709" s="17" t="n"/>
      <c r="B3709" s="14" t="n"/>
      <c r="C3709" s="14" t="n"/>
      <c r="D3709" s="14" t="n"/>
      <c r="E3709" s="16" t="n"/>
      <c r="F3709" s="14" t="n"/>
      <c r="G3709" s="14" t="n"/>
      <c r="H3709" s="19" t="n"/>
      <c r="I3709" s="19" t="n"/>
      <c r="J3709" s="34">
        <f>IF(A3709="","",H3709+I3709)</f>
        <v/>
      </c>
      <c r="K3709" s="14" t="n"/>
      <c r="L3709" s="14" t="n"/>
      <c r="M3709" s="14" t="n"/>
      <c r="N3709" s="14" t="n"/>
      <c r="O3709" s="20">
        <f>IF(A3709="","",SUMPRODUCT((A3709&gt;=Setup!$C$19:$C$30)*(A3709&lt;=Setup!$D$19:$D$30)*Setup!$A$19:$A$30))</f>
        <v/>
      </c>
      <c r="P3709" s="34">
        <f>IF(A3709="","",IF(G3709="Standard 15% (Box 1)",ROUND(H3709*Setup!$B$9,2),0))</f>
        <v/>
      </c>
      <c r="Q3709" s="34">
        <f>IF(A3709="","",I3709-P3709)</f>
        <v/>
      </c>
      <c r="R3709" s="23">
        <f>IF(A3709="","",IF(O3709=0,"Outside audit periods; ","")&amp;IF(G3709="","No VAT category; ","")&amp;IF(ABS(Q3709)&gt;Setup!$B$10,"VAT ≠ 15% × net; ","")&amp;IF(AND(F3709="B2B - VAT registered",NOT(AND(LEN(E3709)=15,LEFT(E3709,1)="3",RIGHT(E3709,1)="3",ISNUMBER(--E3709)))),"Invalid/missing customer VAT no; ","")&amp;IF(L3709&lt;&gt;"Yes","Not reported/cleared on FATOORA; ","")&amp;IF(AND(OR(G3709="Zero-rated domestic (Box 3)",G3709="Export (Box 4)"),N3709=""),"Zero-rate/export evidence missing; ","")&amp;IF(AND(C3709="Credit Note",H3709&gt;0),"Credit note should be negative; ","")&amp;IF(AND(C3709="Simplified Tax Invoice",F3709="B2B - VAT registered"),"Simplified invoice issued to VAT-registered B2B; ",""))</f>
        <v/>
      </c>
    </row>
    <row r="3710">
      <c r="A3710" s="17" t="n"/>
      <c r="B3710" s="14" t="n"/>
      <c r="C3710" s="14" t="n"/>
      <c r="D3710" s="14" t="n"/>
      <c r="E3710" s="16" t="n"/>
      <c r="F3710" s="14" t="n"/>
      <c r="G3710" s="14" t="n"/>
      <c r="H3710" s="19" t="n"/>
      <c r="I3710" s="19" t="n"/>
      <c r="J3710" s="34">
        <f>IF(A3710="","",H3710+I3710)</f>
        <v/>
      </c>
      <c r="K3710" s="14" t="n"/>
      <c r="L3710" s="14" t="n"/>
      <c r="M3710" s="14" t="n"/>
      <c r="N3710" s="14" t="n"/>
      <c r="O3710" s="20">
        <f>IF(A3710="","",SUMPRODUCT((A3710&gt;=Setup!$C$19:$C$30)*(A3710&lt;=Setup!$D$19:$D$30)*Setup!$A$19:$A$30))</f>
        <v/>
      </c>
      <c r="P3710" s="34">
        <f>IF(A3710="","",IF(G3710="Standard 15% (Box 1)",ROUND(H3710*Setup!$B$9,2),0))</f>
        <v/>
      </c>
      <c r="Q3710" s="34">
        <f>IF(A3710="","",I3710-P3710)</f>
        <v/>
      </c>
      <c r="R3710" s="23">
        <f>IF(A3710="","",IF(O3710=0,"Outside audit periods; ","")&amp;IF(G3710="","No VAT category; ","")&amp;IF(ABS(Q3710)&gt;Setup!$B$10,"VAT ≠ 15% × net; ","")&amp;IF(AND(F3710="B2B - VAT registered",NOT(AND(LEN(E3710)=15,LEFT(E3710,1)="3",RIGHT(E3710,1)="3",ISNUMBER(--E3710)))),"Invalid/missing customer VAT no; ","")&amp;IF(L3710&lt;&gt;"Yes","Not reported/cleared on FATOORA; ","")&amp;IF(AND(OR(G3710="Zero-rated domestic (Box 3)",G3710="Export (Box 4)"),N3710=""),"Zero-rate/export evidence missing; ","")&amp;IF(AND(C3710="Credit Note",H3710&gt;0),"Credit note should be negative; ","")&amp;IF(AND(C3710="Simplified Tax Invoice",F3710="B2B - VAT registered"),"Simplified invoice issued to VAT-registered B2B; ",""))</f>
        <v/>
      </c>
    </row>
    <row r="3711">
      <c r="A3711" s="17" t="n"/>
      <c r="B3711" s="14" t="n"/>
      <c r="C3711" s="14" t="n"/>
      <c r="D3711" s="14" t="n"/>
      <c r="E3711" s="16" t="n"/>
      <c r="F3711" s="14" t="n"/>
      <c r="G3711" s="14" t="n"/>
      <c r="H3711" s="19" t="n"/>
      <c r="I3711" s="19" t="n"/>
      <c r="J3711" s="34">
        <f>IF(A3711="","",H3711+I3711)</f>
        <v/>
      </c>
      <c r="K3711" s="14" t="n"/>
      <c r="L3711" s="14" t="n"/>
      <c r="M3711" s="14" t="n"/>
      <c r="N3711" s="14" t="n"/>
      <c r="O3711" s="20">
        <f>IF(A3711="","",SUMPRODUCT((A3711&gt;=Setup!$C$19:$C$30)*(A3711&lt;=Setup!$D$19:$D$30)*Setup!$A$19:$A$30))</f>
        <v/>
      </c>
      <c r="P3711" s="34">
        <f>IF(A3711="","",IF(G3711="Standard 15% (Box 1)",ROUND(H3711*Setup!$B$9,2),0))</f>
        <v/>
      </c>
      <c r="Q3711" s="34">
        <f>IF(A3711="","",I3711-P3711)</f>
        <v/>
      </c>
      <c r="R3711" s="23">
        <f>IF(A3711="","",IF(O3711=0,"Outside audit periods; ","")&amp;IF(G3711="","No VAT category; ","")&amp;IF(ABS(Q3711)&gt;Setup!$B$10,"VAT ≠ 15% × net; ","")&amp;IF(AND(F3711="B2B - VAT registered",NOT(AND(LEN(E3711)=15,LEFT(E3711,1)="3",RIGHT(E3711,1)="3",ISNUMBER(--E3711)))),"Invalid/missing customer VAT no; ","")&amp;IF(L3711&lt;&gt;"Yes","Not reported/cleared on FATOORA; ","")&amp;IF(AND(OR(G3711="Zero-rated domestic (Box 3)",G3711="Export (Box 4)"),N3711=""),"Zero-rate/export evidence missing; ","")&amp;IF(AND(C3711="Credit Note",H3711&gt;0),"Credit note should be negative; ","")&amp;IF(AND(C3711="Simplified Tax Invoice",F3711="B2B - VAT registered"),"Simplified invoice issued to VAT-registered B2B; ",""))</f>
        <v/>
      </c>
    </row>
    <row r="3712">
      <c r="A3712" s="17" t="n"/>
      <c r="B3712" s="14" t="n"/>
      <c r="C3712" s="14" t="n"/>
      <c r="D3712" s="14" t="n"/>
      <c r="E3712" s="16" t="n"/>
      <c r="F3712" s="14" t="n"/>
      <c r="G3712" s="14" t="n"/>
      <c r="H3712" s="19" t="n"/>
      <c r="I3712" s="19" t="n"/>
      <c r="J3712" s="34">
        <f>IF(A3712="","",H3712+I3712)</f>
        <v/>
      </c>
      <c r="K3712" s="14" t="n"/>
      <c r="L3712" s="14" t="n"/>
      <c r="M3712" s="14" t="n"/>
      <c r="N3712" s="14" t="n"/>
      <c r="O3712" s="20">
        <f>IF(A3712="","",SUMPRODUCT((A3712&gt;=Setup!$C$19:$C$30)*(A3712&lt;=Setup!$D$19:$D$30)*Setup!$A$19:$A$30))</f>
        <v/>
      </c>
      <c r="P3712" s="34">
        <f>IF(A3712="","",IF(G3712="Standard 15% (Box 1)",ROUND(H3712*Setup!$B$9,2),0))</f>
        <v/>
      </c>
      <c r="Q3712" s="34">
        <f>IF(A3712="","",I3712-P3712)</f>
        <v/>
      </c>
      <c r="R3712" s="23">
        <f>IF(A3712="","",IF(O3712=0,"Outside audit periods; ","")&amp;IF(G3712="","No VAT category; ","")&amp;IF(ABS(Q3712)&gt;Setup!$B$10,"VAT ≠ 15% × net; ","")&amp;IF(AND(F3712="B2B - VAT registered",NOT(AND(LEN(E3712)=15,LEFT(E3712,1)="3",RIGHT(E3712,1)="3",ISNUMBER(--E3712)))),"Invalid/missing customer VAT no; ","")&amp;IF(L3712&lt;&gt;"Yes","Not reported/cleared on FATOORA; ","")&amp;IF(AND(OR(G3712="Zero-rated domestic (Box 3)",G3712="Export (Box 4)"),N3712=""),"Zero-rate/export evidence missing; ","")&amp;IF(AND(C3712="Credit Note",H3712&gt;0),"Credit note should be negative; ","")&amp;IF(AND(C3712="Simplified Tax Invoice",F3712="B2B - VAT registered"),"Simplified invoice issued to VAT-registered B2B; ",""))</f>
        <v/>
      </c>
    </row>
    <row r="3713">
      <c r="A3713" s="17" t="n"/>
      <c r="B3713" s="14" t="n"/>
      <c r="C3713" s="14" t="n"/>
      <c r="D3713" s="14" t="n"/>
      <c r="E3713" s="16" t="n"/>
      <c r="F3713" s="14" t="n"/>
      <c r="G3713" s="14" t="n"/>
      <c r="H3713" s="19" t="n"/>
      <c r="I3713" s="19" t="n"/>
      <c r="J3713" s="34">
        <f>IF(A3713="","",H3713+I3713)</f>
        <v/>
      </c>
      <c r="K3713" s="14" t="n"/>
      <c r="L3713" s="14" t="n"/>
      <c r="M3713" s="14" t="n"/>
      <c r="N3713" s="14" t="n"/>
      <c r="O3713" s="20">
        <f>IF(A3713="","",SUMPRODUCT((A3713&gt;=Setup!$C$19:$C$30)*(A3713&lt;=Setup!$D$19:$D$30)*Setup!$A$19:$A$30))</f>
        <v/>
      </c>
      <c r="P3713" s="34">
        <f>IF(A3713="","",IF(G3713="Standard 15% (Box 1)",ROUND(H3713*Setup!$B$9,2),0))</f>
        <v/>
      </c>
      <c r="Q3713" s="34">
        <f>IF(A3713="","",I3713-P3713)</f>
        <v/>
      </c>
      <c r="R3713" s="23">
        <f>IF(A3713="","",IF(O3713=0,"Outside audit periods; ","")&amp;IF(G3713="","No VAT category; ","")&amp;IF(ABS(Q3713)&gt;Setup!$B$10,"VAT ≠ 15% × net; ","")&amp;IF(AND(F3713="B2B - VAT registered",NOT(AND(LEN(E3713)=15,LEFT(E3713,1)="3",RIGHT(E3713,1)="3",ISNUMBER(--E3713)))),"Invalid/missing customer VAT no; ","")&amp;IF(L3713&lt;&gt;"Yes","Not reported/cleared on FATOORA; ","")&amp;IF(AND(OR(G3713="Zero-rated domestic (Box 3)",G3713="Export (Box 4)"),N3713=""),"Zero-rate/export evidence missing; ","")&amp;IF(AND(C3713="Credit Note",H3713&gt;0),"Credit note should be negative; ","")&amp;IF(AND(C3713="Simplified Tax Invoice",F3713="B2B - VAT registered"),"Simplified invoice issued to VAT-registered B2B; ",""))</f>
        <v/>
      </c>
    </row>
    <row r="3714">
      <c r="A3714" s="17" t="n"/>
      <c r="B3714" s="14" t="n"/>
      <c r="C3714" s="14" t="n"/>
      <c r="D3714" s="14" t="n"/>
      <c r="E3714" s="16" t="n"/>
      <c r="F3714" s="14" t="n"/>
      <c r="G3714" s="14" t="n"/>
      <c r="H3714" s="19" t="n"/>
      <c r="I3714" s="19" t="n"/>
      <c r="J3714" s="34">
        <f>IF(A3714="","",H3714+I3714)</f>
        <v/>
      </c>
      <c r="K3714" s="14" t="n"/>
      <c r="L3714" s="14" t="n"/>
      <c r="M3714" s="14" t="n"/>
      <c r="N3714" s="14" t="n"/>
      <c r="O3714" s="20">
        <f>IF(A3714="","",SUMPRODUCT((A3714&gt;=Setup!$C$19:$C$30)*(A3714&lt;=Setup!$D$19:$D$30)*Setup!$A$19:$A$30))</f>
        <v/>
      </c>
      <c r="P3714" s="34">
        <f>IF(A3714="","",IF(G3714="Standard 15% (Box 1)",ROUND(H3714*Setup!$B$9,2),0))</f>
        <v/>
      </c>
      <c r="Q3714" s="34">
        <f>IF(A3714="","",I3714-P3714)</f>
        <v/>
      </c>
      <c r="R3714" s="23">
        <f>IF(A3714="","",IF(O3714=0,"Outside audit periods; ","")&amp;IF(G3714="","No VAT category; ","")&amp;IF(ABS(Q3714)&gt;Setup!$B$10,"VAT ≠ 15% × net; ","")&amp;IF(AND(F3714="B2B - VAT registered",NOT(AND(LEN(E3714)=15,LEFT(E3714,1)="3",RIGHT(E3714,1)="3",ISNUMBER(--E3714)))),"Invalid/missing customer VAT no; ","")&amp;IF(L3714&lt;&gt;"Yes","Not reported/cleared on FATOORA; ","")&amp;IF(AND(OR(G3714="Zero-rated domestic (Box 3)",G3714="Export (Box 4)"),N3714=""),"Zero-rate/export evidence missing; ","")&amp;IF(AND(C3714="Credit Note",H3714&gt;0),"Credit note should be negative; ","")&amp;IF(AND(C3714="Simplified Tax Invoice",F3714="B2B - VAT registered"),"Simplified invoice issued to VAT-registered B2B; ",""))</f>
        <v/>
      </c>
    </row>
    <row r="3715">
      <c r="A3715" s="17" t="n"/>
      <c r="B3715" s="14" t="n"/>
      <c r="C3715" s="14" t="n"/>
      <c r="D3715" s="14" t="n"/>
      <c r="E3715" s="16" t="n"/>
      <c r="F3715" s="14" t="n"/>
      <c r="G3715" s="14" t="n"/>
      <c r="H3715" s="19" t="n"/>
      <c r="I3715" s="19" t="n"/>
      <c r="J3715" s="34">
        <f>IF(A3715="","",H3715+I3715)</f>
        <v/>
      </c>
      <c r="K3715" s="14" t="n"/>
      <c r="L3715" s="14" t="n"/>
      <c r="M3715" s="14" t="n"/>
      <c r="N3715" s="14" t="n"/>
      <c r="O3715" s="20">
        <f>IF(A3715="","",SUMPRODUCT((A3715&gt;=Setup!$C$19:$C$30)*(A3715&lt;=Setup!$D$19:$D$30)*Setup!$A$19:$A$30))</f>
        <v/>
      </c>
      <c r="P3715" s="34">
        <f>IF(A3715="","",IF(G3715="Standard 15% (Box 1)",ROUND(H3715*Setup!$B$9,2),0))</f>
        <v/>
      </c>
      <c r="Q3715" s="34">
        <f>IF(A3715="","",I3715-P3715)</f>
        <v/>
      </c>
      <c r="R3715" s="23">
        <f>IF(A3715="","",IF(O3715=0,"Outside audit periods; ","")&amp;IF(G3715="","No VAT category; ","")&amp;IF(ABS(Q3715)&gt;Setup!$B$10,"VAT ≠ 15% × net; ","")&amp;IF(AND(F3715="B2B - VAT registered",NOT(AND(LEN(E3715)=15,LEFT(E3715,1)="3",RIGHT(E3715,1)="3",ISNUMBER(--E3715)))),"Invalid/missing customer VAT no; ","")&amp;IF(L3715&lt;&gt;"Yes","Not reported/cleared on FATOORA; ","")&amp;IF(AND(OR(G3715="Zero-rated domestic (Box 3)",G3715="Export (Box 4)"),N3715=""),"Zero-rate/export evidence missing; ","")&amp;IF(AND(C3715="Credit Note",H3715&gt;0),"Credit note should be negative; ","")&amp;IF(AND(C3715="Simplified Tax Invoice",F3715="B2B - VAT registered"),"Simplified invoice issued to VAT-registered B2B; ",""))</f>
        <v/>
      </c>
    </row>
    <row r="3716">
      <c r="A3716" s="17" t="n"/>
      <c r="B3716" s="14" t="n"/>
      <c r="C3716" s="14" t="n"/>
      <c r="D3716" s="14" t="n"/>
      <c r="E3716" s="16" t="n"/>
      <c r="F3716" s="14" t="n"/>
      <c r="G3716" s="14" t="n"/>
      <c r="H3716" s="19" t="n"/>
      <c r="I3716" s="19" t="n"/>
      <c r="J3716" s="34">
        <f>IF(A3716="","",H3716+I3716)</f>
        <v/>
      </c>
      <c r="K3716" s="14" t="n"/>
      <c r="L3716" s="14" t="n"/>
      <c r="M3716" s="14" t="n"/>
      <c r="N3716" s="14" t="n"/>
      <c r="O3716" s="20">
        <f>IF(A3716="","",SUMPRODUCT((A3716&gt;=Setup!$C$19:$C$30)*(A3716&lt;=Setup!$D$19:$D$30)*Setup!$A$19:$A$30))</f>
        <v/>
      </c>
      <c r="P3716" s="34">
        <f>IF(A3716="","",IF(G3716="Standard 15% (Box 1)",ROUND(H3716*Setup!$B$9,2),0))</f>
        <v/>
      </c>
      <c r="Q3716" s="34">
        <f>IF(A3716="","",I3716-P3716)</f>
        <v/>
      </c>
      <c r="R3716" s="23">
        <f>IF(A3716="","",IF(O3716=0,"Outside audit periods; ","")&amp;IF(G3716="","No VAT category; ","")&amp;IF(ABS(Q3716)&gt;Setup!$B$10,"VAT ≠ 15% × net; ","")&amp;IF(AND(F3716="B2B - VAT registered",NOT(AND(LEN(E3716)=15,LEFT(E3716,1)="3",RIGHT(E3716,1)="3",ISNUMBER(--E3716)))),"Invalid/missing customer VAT no; ","")&amp;IF(L3716&lt;&gt;"Yes","Not reported/cleared on FATOORA; ","")&amp;IF(AND(OR(G3716="Zero-rated domestic (Box 3)",G3716="Export (Box 4)"),N3716=""),"Zero-rate/export evidence missing; ","")&amp;IF(AND(C3716="Credit Note",H3716&gt;0),"Credit note should be negative; ","")&amp;IF(AND(C3716="Simplified Tax Invoice",F3716="B2B - VAT registered"),"Simplified invoice issued to VAT-registered B2B; ",""))</f>
        <v/>
      </c>
    </row>
    <row r="3717">
      <c r="A3717" s="17" t="n"/>
      <c r="B3717" s="14" t="n"/>
      <c r="C3717" s="14" t="n"/>
      <c r="D3717" s="14" t="n"/>
      <c r="E3717" s="16" t="n"/>
      <c r="F3717" s="14" t="n"/>
      <c r="G3717" s="14" t="n"/>
      <c r="H3717" s="19" t="n"/>
      <c r="I3717" s="19" t="n"/>
      <c r="J3717" s="34">
        <f>IF(A3717="","",H3717+I3717)</f>
        <v/>
      </c>
      <c r="K3717" s="14" t="n"/>
      <c r="L3717" s="14" t="n"/>
      <c r="M3717" s="14" t="n"/>
      <c r="N3717" s="14" t="n"/>
      <c r="O3717" s="20">
        <f>IF(A3717="","",SUMPRODUCT((A3717&gt;=Setup!$C$19:$C$30)*(A3717&lt;=Setup!$D$19:$D$30)*Setup!$A$19:$A$30))</f>
        <v/>
      </c>
      <c r="P3717" s="34">
        <f>IF(A3717="","",IF(G3717="Standard 15% (Box 1)",ROUND(H3717*Setup!$B$9,2),0))</f>
        <v/>
      </c>
      <c r="Q3717" s="34">
        <f>IF(A3717="","",I3717-P3717)</f>
        <v/>
      </c>
      <c r="R3717" s="23">
        <f>IF(A3717="","",IF(O3717=0,"Outside audit periods; ","")&amp;IF(G3717="","No VAT category; ","")&amp;IF(ABS(Q3717)&gt;Setup!$B$10,"VAT ≠ 15% × net; ","")&amp;IF(AND(F3717="B2B - VAT registered",NOT(AND(LEN(E3717)=15,LEFT(E3717,1)="3",RIGHT(E3717,1)="3",ISNUMBER(--E3717)))),"Invalid/missing customer VAT no; ","")&amp;IF(L3717&lt;&gt;"Yes","Not reported/cleared on FATOORA; ","")&amp;IF(AND(OR(G3717="Zero-rated domestic (Box 3)",G3717="Export (Box 4)"),N3717=""),"Zero-rate/export evidence missing; ","")&amp;IF(AND(C3717="Credit Note",H3717&gt;0),"Credit note should be negative; ","")&amp;IF(AND(C3717="Simplified Tax Invoice",F3717="B2B - VAT registered"),"Simplified invoice issued to VAT-registered B2B; ",""))</f>
        <v/>
      </c>
    </row>
    <row r="3718">
      <c r="A3718" s="17" t="n"/>
      <c r="B3718" s="14" t="n"/>
      <c r="C3718" s="14" t="n"/>
      <c r="D3718" s="14" t="n"/>
      <c r="E3718" s="16" t="n"/>
      <c r="F3718" s="14" t="n"/>
      <c r="G3718" s="14" t="n"/>
      <c r="H3718" s="19" t="n"/>
      <c r="I3718" s="19" t="n"/>
      <c r="J3718" s="34">
        <f>IF(A3718="","",H3718+I3718)</f>
        <v/>
      </c>
      <c r="K3718" s="14" t="n"/>
      <c r="L3718" s="14" t="n"/>
      <c r="M3718" s="14" t="n"/>
      <c r="N3718" s="14" t="n"/>
      <c r="O3718" s="20">
        <f>IF(A3718="","",SUMPRODUCT((A3718&gt;=Setup!$C$19:$C$30)*(A3718&lt;=Setup!$D$19:$D$30)*Setup!$A$19:$A$30))</f>
        <v/>
      </c>
      <c r="P3718" s="34">
        <f>IF(A3718="","",IF(G3718="Standard 15% (Box 1)",ROUND(H3718*Setup!$B$9,2),0))</f>
        <v/>
      </c>
      <c r="Q3718" s="34">
        <f>IF(A3718="","",I3718-P3718)</f>
        <v/>
      </c>
      <c r="R3718" s="23">
        <f>IF(A3718="","",IF(O3718=0,"Outside audit periods; ","")&amp;IF(G3718="","No VAT category; ","")&amp;IF(ABS(Q3718)&gt;Setup!$B$10,"VAT ≠ 15% × net; ","")&amp;IF(AND(F3718="B2B - VAT registered",NOT(AND(LEN(E3718)=15,LEFT(E3718,1)="3",RIGHT(E3718,1)="3",ISNUMBER(--E3718)))),"Invalid/missing customer VAT no; ","")&amp;IF(L3718&lt;&gt;"Yes","Not reported/cleared on FATOORA; ","")&amp;IF(AND(OR(G3718="Zero-rated domestic (Box 3)",G3718="Export (Box 4)"),N3718=""),"Zero-rate/export evidence missing; ","")&amp;IF(AND(C3718="Credit Note",H3718&gt;0),"Credit note should be negative; ","")&amp;IF(AND(C3718="Simplified Tax Invoice",F3718="B2B - VAT registered"),"Simplified invoice issued to VAT-registered B2B; ",""))</f>
        <v/>
      </c>
    </row>
    <row r="3719">
      <c r="A3719" s="17" t="n"/>
      <c r="B3719" s="14" t="n"/>
      <c r="C3719" s="14" t="n"/>
      <c r="D3719" s="14" t="n"/>
      <c r="E3719" s="16" t="n"/>
      <c r="F3719" s="14" t="n"/>
      <c r="G3719" s="14" t="n"/>
      <c r="H3719" s="19" t="n"/>
      <c r="I3719" s="19" t="n"/>
      <c r="J3719" s="34">
        <f>IF(A3719="","",H3719+I3719)</f>
        <v/>
      </c>
      <c r="K3719" s="14" t="n"/>
      <c r="L3719" s="14" t="n"/>
      <c r="M3719" s="14" t="n"/>
      <c r="N3719" s="14" t="n"/>
      <c r="O3719" s="20">
        <f>IF(A3719="","",SUMPRODUCT((A3719&gt;=Setup!$C$19:$C$30)*(A3719&lt;=Setup!$D$19:$D$30)*Setup!$A$19:$A$30))</f>
        <v/>
      </c>
      <c r="P3719" s="34">
        <f>IF(A3719="","",IF(G3719="Standard 15% (Box 1)",ROUND(H3719*Setup!$B$9,2),0))</f>
        <v/>
      </c>
      <c r="Q3719" s="34">
        <f>IF(A3719="","",I3719-P3719)</f>
        <v/>
      </c>
      <c r="R3719" s="23">
        <f>IF(A3719="","",IF(O3719=0,"Outside audit periods; ","")&amp;IF(G3719="","No VAT category; ","")&amp;IF(ABS(Q3719)&gt;Setup!$B$10,"VAT ≠ 15% × net; ","")&amp;IF(AND(F3719="B2B - VAT registered",NOT(AND(LEN(E3719)=15,LEFT(E3719,1)="3",RIGHT(E3719,1)="3",ISNUMBER(--E3719)))),"Invalid/missing customer VAT no; ","")&amp;IF(L3719&lt;&gt;"Yes","Not reported/cleared on FATOORA; ","")&amp;IF(AND(OR(G3719="Zero-rated domestic (Box 3)",G3719="Export (Box 4)"),N3719=""),"Zero-rate/export evidence missing; ","")&amp;IF(AND(C3719="Credit Note",H3719&gt;0),"Credit note should be negative; ","")&amp;IF(AND(C3719="Simplified Tax Invoice",F3719="B2B - VAT registered"),"Simplified invoice issued to VAT-registered B2B; ",""))</f>
        <v/>
      </c>
    </row>
    <row r="3720">
      <c r="A3720" s="17" t="n"/>
      <c r="B3720" s="14" t="n"/>
      <c r="C3720" s="14" t="n"/>
      <c r="D3720" s="14" t="n"/>
      <c r="E3720" s="16" t="n"/>
      <c r="F3720" s="14" t="n"/>
      <c r="G3720" s="14" t="n"/>
      <c r="H3720" s="19" t="n"/>
      <c r="I3720" s="19" t="n"/>
      <c r="J3720" s="34">
        <f>IF(A3720="","",H3720+I3720)</f>
        <v/>
      </c>
      <c r="K3720" s="14" t="n"/>
      <c r="L3720" s="14" t="n"/>
      <c r="M3720" s="14" t="n"/>
      <c r="N3720" s="14" t="n"/>
      <c r="O3720" s="20">
        <f>IF(A3720="","",SUMPRODUCT((A3720&gt;=Setup!$C$19:$C$30)*(A3720&lt;=Setup!$D$19:$D$30)*Setup!$A$19:$A$30))</f>
        <v/>
      </c>
      <c r="P3720" s="34">
        <f>IF(A3720="","",IF(G3720="Standard 15% (Box 1)",ROUND(H3720*Setup!$B$9,2),0))</f>
        <v/>
      </c>
      <c r="Q3720" s="34">
        <f>IF(A3720="","",I3720-P3720)</f>
        <v/>
      </c>
      <c r="R3720" s="23">
        <f>IF(A3720="","",IF(O3720=0,"Outside audit periods; ","")&amp;IF(G3720="","No VAT category; ","")&amp;IF(ABS(Q3720)&gt;Setup!$B$10,"VAT ≠ 15% × net; ","")&amp;IF(AND(F3720="B2B - VAT registered",NOT(AND(LEN(E3720)=15,LEFT(E3720,1)="3",RIGHT(E3720,1)="3",ISNUMBER(--E3720)))),"Invalid/missing customer VAT no; ","")&amp;IF(L3720&lt;&gt;"Yes","Not reported/cleared on FATOORA; ","")&amp;IF(AND(OR(G3720="Zero-rated domestic (Box 3)",G3720="Export (Box 4)"),N3720=""),"Zero-rate/export evidence missing; ","")&amp;IF(AND(C3720="Credit Note",H3720&gt;0),"Credit note should be negative; ","")&amp;IF(AND(C3720="Simplified Tax Invoice",F3720="B2B - VAT registered"),"Simplified invoice issued to VAT-registered B2B; ",""))</f>
        <v/>
      </c>
    </row>
    <row r="3721">
      <c r="A3721" s="17" t="n"/>
      <c r="B3721" s="14" t="n"/>
      <c r="C3721" s="14" t="n"/>
      <c r="D3721" s="14" t="n"/>
      <c r="E3721" s="16" t="n"/>
      <c r="F3721" s="14" t="n"/>
      <c r="G3721" s="14" t="n"/>
      <c r="H3721" s="19" t="n"/>
      <c r="I3721" s="19" t="n"/>
      <c r="J3721" s="34">
        <f>IF(A3721="","",H3721+I3721)</f>
        <v/>
      </c>
      <c r="K3721" s="14" t="n"/>
      <c r="L3721" s="14" t="n"/>
      <c r="M3721" s="14" t="n"/>
      <c r="N3721" s="14" t="n"/>
      <c r="O3721" s="20">
        <f>IF(A3721="","",SUMPRODUCT((A3721&gt;=Setup!$C$19:$C$30)*(A3721&lt;=Setup!$D$19:$D$30)*Setup!$A$19:$A$30))</f>
        <v/>
      </c>
      <c r="P3721" s="34">
        <f>IF(A3721="","",IF(G3721="Standard 15% (Box 1)",ROUND(H3721*Setup!$B$9,2),0))</f>
        <v/>
      </c>
      <c r="Q3721" s="34">
        <f>IF(A3721="","",I3721-P3721)</f>
        <v/>
      </c>
      <c r="R3721" s="23">
        <f>IF(A3721="","",IF(O3721=0,"Outside audit periods; ","")&amp;IF(G3721="","No VAT category; ","")&amp;IF(ABS(Q3721)&gt;Setup!$B$10,"VAT ≠ 15% × net; ","")&amp;IF(AND(F3721="B2B - VAT registered",NOT(AND(LEN(E3721)=15,LEFT(E3721,1)="3",RIGHT(E3721,1)="3",ISNUMBER(--E3721)))),"Invalid/missing customer VAT no; ","")&amp;IF(L3721&lt;&gt;"Yes","Not reported/cleared on FATOORA; ","")&amp;IF(AND(OR(G3721="Zero-rated domestic (Box 3)",G3721="Export (Box 4)"),N3721=""),"Zero-rate/export evidence missing; ","")&amp;IF(AND(C3721="Credit Note",H3721&gt;0),"Credit note should be negative; ","")&amp;IF(AND(C3721="Simplified Tax Invoice",F3721="B2B - VAT registered"),"Simplified invoice issued to VAT-registered B2B; ",""))</f>
        <v/>
      </c>
    </row>
    <row r="3722">
      <c r="A3722" s="17" t="n"/>
      <c r="B3722" s="14" t="n"/>
      <c r="C3722" s="14" t="n"/>
      <c r="D3722" s="14" t="n"/>
      <c r="E3722" s="16" t="n"/>
      <c r="F3722" s="14" t="n"/>
      <c r="G3722" s="14" t="n"/>
      <c r="H3722" s="19" t="n"/>
      <c r="I3722" s="19" t="n"/>
      <c r="J3722" s="34">
        <f>IF(A3722="","",H3722+I3722)</f>
        <v/>
      </c>
      <c r="K3722" s="14" t="n"/>
      <c r="L3722" s="14" t="n"/>
      <c r="M3722" s="14" t="n"/>
      <c r="N3722" s="14" t="n"/>
      <c r="O3722" s="20">
        <f>IF(A3722="","",SUMPRODUCT((A3722&gt;=Setup!$C$19:$C$30)*(A3722&lt;=Setup!$D$19:$D$30)*Setup!$A$19:$A$30))</f>
        <v/>
      </c>
      <c r="P3722" s="34">
        <f>IF(A3722="","",IF(G3722="Standard 15% (Box 1)",ROUND(H3722*Setup!$B$9,2),0))</f>
        <v/>
      </c>
      <c r="Q3722" s="34">
        <f>IF(A3722="","",I3722-P3722)</f>
        <v/>
      </c>
      <c r="R3722" s="23">
        <f>IF(A3722="","",IF(O3722=0,"Outside audit periods; ","")&amp;IF(G3722="","No VAT category; ","")&amp;IF(ABS(Q3722)&gt;Setup!$B$10,"VAT ≠ 15% × net; ","")&amp;IF(AND(F3722="B2B - VAT registered",NOT(AND(LEN(E3722)=15,LEFT(E3722,1)="3",RIGHT(E3722,1)="3",ISNUMBER(--E3722)))),"Invalid/missing customer VAT no; ","")&amp;IF(L3722&lt;&gt;"Yes","Not reported/cleared on FATOORA; ","")&amp;IF(AND(OR(G3722="Zero-rated domestic (Box 3)",G3722="Export (Box 4)"),N3722=""),"Zero-rate/export evidence missing; ","")&amp;IF(AND(C3722="Credit Note",H3722&gt;0),"Credit note should be negative; ","")&amp;IF(AND(C3722="Simplified Tax Invoice",F3722="B2B - VAT registered"),"Simplified invoice issued to VAT-registered B2B; ",""))</f>
        <v/>
      </c>
    </row>
    <row r="3723">
      <c r="A3723" s="17" t="n"/>
      <c r="B3723" s="14" t="n"/>
      <c r="C3723" s="14" t="n"/>
      <c r="D3723" s="14" t="n"/>
      <c r="E3723" s="16" t="n"/>
      <c r="F3723" s="14" t="n"/>
      <c r="G3723" s="14" t="n"/>
      <c r="H3723" s="19" t="n"/>
      <c r="I3723" s="19" t="n"/>
      <c r="J3723" s="34">
        <f>IF(A3723="","",H3723+I3723)</f>
        <v/>
      </c>
      <c r="K3723" s="14" t="n"/>
      <c r="L3723" s="14" t="n"/>
      <c r="M3723" s="14" t="n"/>
      <c r="N3723" s="14" t="n"/>
      <c r="O3723" s="20">
        <f>IF(A3723="","",SUMPRODUCT((A3723&gt;=Setup!$C$19:$C$30)*(A3723&lt;=Setup!$D$19:$D$30)*Setup!$A$19:$A$30))</f>
        <v/>
      </c>
      <c r="P3723" s="34">
        <f>IF(A3723="","",IF(G3723="Standard 15% (Box 1)",ROUND(H3723*Setup!$B$9,2),0))</f>
        <v/>
      </c>
      <c r="Q3723" s="34">
        <f>IF(A3723="","",I3723-P3723)</f>
        <v/>
      </c>
      <c r="R3723" s="23">
        <f>IF(A3723="","",IF(O3723=0,"Outside audit periods; ","")&amp;IF(G3723="","No VAT category; ","")&amp;IF(ABS(Q3723)&gt;Setup!$B$10,"VAT ≠ 15% × net; ","")&amp;IF(AND(F3723="B2B - VAT registered",NOT(AND(LEN(E3723)=15,LEFT(E3723,1)="3",RIGHT(E3723,1)="3",ISNUMBER(--E3723)))),"Invalid/missing customer VAT no; ","")&amp;IF(L3723&lt;&gt;"Yes","Not reported/cleared on FATOORA; ","")&amp;IF(AND(OR(G3723="Zero-rated domestic (Box 3)",G3723="Export (Box 4)"),N3723=""),"Zero-rate/export evidence missing; ","")&amp;IF(AND(C3723="Credit Note",H3723&gt;0),"Credit note should be negative; ","")&amp;IF(AND(C3723="Simplified Tax Invoice",F3723="B2B - VAT registered"),"Simplified invoice issued to VAT-registered B2B; ",""))</f>
        <v/>
      </c>
    </row>
    <row r="3724">
      <c r="A3724" s="17" t="n"/>
      <c r="B3724" s="14" t="n"/>
      <c r="C3724" s="14" t="n"/>
      <c r="D3724" s="14" t="n"/>
      <c r="E3724" s="16" t="n"/>
      <c r="F3724" s="14" t="n"/>
      <c r="G3724" s="14" t="n"/>
      <c r="H3724" s="19" t="n"/>
      <c r="I3724" s="19" t="n"/>
      <c r="J3724" s="34">
        <f>IF(A3724="","",H3724+I3724)</f>
        <v/>
      </c>
      <c r="K3724" s="14" t="n"/>
      <c r="L3724" s="14" t="n"/>
      <c r="M3724" s="14" t="n"/>
      <c r="N3724" s="14" t="n"/>
      <c r="O3724" s="20">
        <f>IF(A3724="","",SUMPRODUCT((A3724&gt;=Setup!$C$19:$C$30)*(A3724&lt;=Setup!$D$19:$D$30)*Setup!$A$19:$A$30))</f>
        <v/>
      </c>
      <c r="P3724" s="34">
        <f>IF(A3724="","",IF(G3724="Standard 15% (Box 1)",ROUND(H3724*Setup!$B$9,2),0))</f>
        <v/>
      </c>
      <c r="Q3724" s="34">
        <f>IF(A3724="","",I3724-P3724)</f>
        <v/>
      </c>
      <c r="R3724" s="23">
        <f>IF(A3724="","",IF(O3724=0,"Outside audit periods; ","")&amp;IF(G3724="","No VAT category; ","")&amp;IF(ABS(Q3724)&gt;Setup!$B$10,"VAT ≠ 15% × net; ","")&amp;IF(AND(F3724="B2B - VAT registered",NOT(AND(LEN(E3724)=15,LEFT(E3724,1)="3",RIGHT(E3724,1)="3",ISNUMBER(--E3724)))),"Invalid/missing customer VAT no; ","")&amp;IF(L3724&lt;&gt;"Yes","Not reported/cleared on FATOORA; ","")&amp;IF(AND(OR(G3724="Zero-rated domestic (Box 3)",G3724="Export (Box 4)"),N3724=""),"Zero-rate/export evidence missing; ","")&amp;IF(AND(C3724="Credit Note",H3724&gt;0),"Credit note should be negative; ","")&amp;IF(AND(C3724="Simplified Tax Invoice",F3724="B2B - VAT registered"),"Simplified invoice issued to VAT-registered B2B; ",""))</f>
        <v/>
      </c>
    </row>
    <row r="3725">
      <c r="A3725" s="17" t="n"/>
      <c r="B3725" s="14" t="n"/>
      <c r="C3725" s="14" t="n"/>
      <c r="D3725" s="14" t="n"/>
      <c r="E3725" s="16" t="n"/>
      <c r="F3725" s="14" t="n"/>
      <c r="G3725" s="14" t="n"/>
      <c r="H3725" s="19" t="n"/>
      <c r="I3725" s="19" t="n"/>
      <c r="J3725" s="34">
        <f>IF(A3725="","",H3725+I3725)</f>
        <v/>
      </c>
      <c r="K3725" s="14" t="n"/>
      <c r="L3725" s="14" t="n"/>
      <c r="M3725" s="14" t="n"/>
      <c r="N3725" s="14" t="n"/>
      <c r="O3725" s="20">
        <f>IF(A3725="","",SUMPRODUCT((A3725&gt;=Setup!$C$19:$C$30)*(A3725&lt;=Setup!$D$19:$D$30)*Setup!$A$19:$A$30))</f>
        <v/>
      </c>
      <c r="P3725" s="34">
        <f>IF(A3725="","",IF(G3725="Standard 15% (Box 1)",ROUND(H3725*Setup!$B$9,2),0))</f>
        <v/>
      </c>
      <c r="Q3725" s="34">
        <f>IF(A3725="","",I3725-P3725)</f>
        <v/>
      </c>
      <c r="R3725" s="23">
        <f>IF(A3725="","",IF(O3725=0,"Outside audit periods; ","")&amp;IF(G3725="","No VAT category; ","")&amp;IF(ABS(Q3725)&gt;Setup!$B$10,"VAT ≠ 15% × net; ","")&amp;IF(AND(F3725="B2B - VAT registered",NOT(AND(LEN(E3725)=15,LEFT(E3725,1)="3",RIGHT(E3725,1)="3",ISNUMBER(--E3725)))),"Invalid/missing customer VAT no; ","")&amp;IF(L3725&lt;&gt;"Yes","Not reported/cleared on FATOORA; ","")&amp;IF(AND(OR(G3725="Zero-rated domestic (Box 3)",G3725="Export (Box 4)"),N3725=""),"Zero-rate/export evidence missing; ","")&amp;IF(AND(C3725="Credit Note",H3725&gt;0),"Credit note should be negative; ","")&amp;IF(AND(C3725="Simplified Tax Invoice",F3725="B2B - VAT registered"),"Simplified invoice issued to VAT-registered B2B; ",""))</f>
        <v/>
      </c>
    </row>
    <row r="3726">
      <c r="A3726" s="17" t="n"/>
      <c r="B3726" s="14" t="n"/>
      <c r="C3726" s="14" t="n"/>
      <c r="D3726" s="14" t="n"/>
      <c r="E3726" s="16" t="n"/>
      <c r="F3726" s="14" t="n"/>
      <c r="G3726" s="14" t="n"/>
      <c r="H3726" s="19" t="n"/>
      <c r="I3726" s="19" t="n"/>
      <c r="J3726" s="34">
        <f>IF(A3726="","",H3726+I3726)</f>
        <v/>
      </c>
      <c r="K3726" s="14" t="n"/>
      <c r="L3726" s="14" t="n"/>
      <c r="M3726" s="14" t="n"/>
      <c r="N3726" s="14" t="n"/>
      <c r="O3726" s="20">
        <f>IF(A3726="","",SUMPRODUCT((A3726&gt;=Setup!$C$19:$C$30)*(A3726&lt;=Setup!$D$19:$D$30)*Setup!$A$19:$A$30))</f>
        <v/>
      </c>
      <c r="P3726" s="34">
        <f>IF(A3726="","",IF(G3726="Standard 15% (Box 1)",ROUND(H3726*Setup!$B$9,2),0))</f>
        <v/>
      </c>
      <c r="Q3726" s="34">
        <f>IF(A3726="","",I3726-P3726)</f>
        <v/>
      </c>
      <c r="R3726" s="23">
        <f>IF(A3726="","",IF(O3726=0,"Outside audit periods; ","")&amp;IF(G3726="","No VAT category; ","")&amp;IF(ABS(Q3726)&gt;Setup!$B$10,"VAT ≠ 15% × net; ","")&amp;IF(AND(F3726="B2B - VAT registered",NOT(AND(LEN(E3726)=15,LEFT(E3726,1)="3",RIGHT(E3726,1)="3",ISNUMBER(--E3726)))),"Invalid/missing customer VAT no; ","")&amp;IF(L3726&lt;&gt;"Yes","Not reported/cleared on FATOORA; ","")&amp;IF(AND(OR(G3726="Zero-rated domestic (Box 3)",G3726="Export (Box 4)"),N3726=""),"Zero-rate/export evidence missing; ","")&amp;IF(AND(C3726="Credit Note",H3726&gt;0),"Credit note should be negative; ","")&amp;IF(AND(C3726="Simplified Tax Invoice",F3726="B2B - VAT registered"),"Simplified invoice issued to VAT-registered B2B; ",""))</f>
        <v/>
      </c>
    </row>
    <row r="3727">
      <c r="A3727" s="17" t="n"/>
      <c r="B3727" s="14" t="n"/>
      <c r="C3727" s="14" t="n"/>
      <c r="D3727" s="14" t="n"/>
      <c r="E3727" s="16" t="n"/>
      <c r="F3727" s="14" t="n"/>
      <c r="G3727" s="14" t="n"/>
      <c r="H3727" s="19" t="n"/>
      <c r="I3727" s="19" t="n"/>
      <c r="J3727" s="34">
        <f>IF(A3727="","",H3727+I3727)</f>
        <v/>
      </c>
      <c r="K3727" s="14" t="n"/>
      <c r="L3727" s="14" t="n"/>
      <c r="M3727" s="14" t="n"/>
      <c r="N3727" s="14" t="n"/>
      <c r="O3727" s="20">
        <f>IF(A3727="","",SUMPRODUCT((A3727&gt;=Setup!$C$19:$C$30)*(A3727&lt;=Setup!$D$19:$D$30)*Setup!$A$19:$A$30))</f>
        <v/>
      </c>
      <c r="P3727" s="34">
        <f>IF(A3727="","",IF(G3727="Standard 15% (Box 1)",ROUND(H3727*Setup!$B$9,2),0))</f>
        <v/>
      </c>
      <c r="Q3727" s="34">
        <f>IF(A3727="","",I3727-P3727)</f>
        <v/>
      </c>
      <c r="R3727" s="23">
        <f>IF(A3727="","",IF(O3727=0,"Outside audit periods; ","")&amp;IF(G3727="","No VAT category; ","")&amp;IF(ABS(Q3727)&gt;Setup!$B$10,"VAT ≠ 15% × net; ","")&amp;IF(AND(F3727="B2B - VAT registered",NOT(AND(LEN(E3727)=15,LEFT(E3727,1)="3",RIGHT(E3727,1)="3",ISNUMBER(--E3727)))),"Invalid/missing customer VAT no; ","")&amp;IF(L3727&lt;&gt;"Yes","Not reported/cleared on FATOORA; ","")&amp;IF(AND(OR(G3727="Zero-rated domestic (Box 3)",G3727="Export (Box 4)"),N3727=""),"Zero-rate/export evidence missing; ","")&amp;IF(AND(C3727="Credit Note",H3727&gt;0),"Credit note should be negative; ","")&amp;IF(AND(C3727="Simplified Tax Invoice",F3727="B2B - VAT registered"),"Simplified invoice issued to VAT-registered B2B; ",""))</f>
        <v/>
      </c>
    </row>
    <row r="3728">
      <c r="A3728" s="17" t="n"/>
      <c r="B3728" s="14" t="n"/>
      <c r="C3728" s="14" t="n"/>
      <c r="D3728" s="14" t="n"/>
      <c r="E3728" s="16" t="n"/>
      <c r="F3728" s="14" t="n"/>
      <c r="G3728" s="14" t="n"/>
      <c r="H3728" s="19" t="n"/>
      <c r="I3728" s="19" t="n"/>
      <c r="J3728" s="34">
        <f>IF(A3728="","",H3728+I3728)</f>
        <v/>
      </c>
      <c r="K3728" s="14" t="n"/>
      <c r="L3728" s="14" t="n"/>
      <c r="M3728" s="14" t="n"/>
      <c r="N3728" s="14" t="n"/>
      <c r="O3728" s="20">
        <f>IF(A3728="","",SUMPRODUCT((A3728&gt;=Setup!$C$19:$C$30)*(A3728&lt;=Setup!$D$19:$D$30)*Setup!$A$19:$A$30))</f>
        <v/>
      </c>
      <c r="P3728" s="34">
        <f>IF(A3728="","",IF(G3728="Standard 15% (Box 1)",ROUND(H3728*Setup!$B$9,2),0))</f>
        <v/>
      </c>
      <c r="Q3728" s="34">
        <f>IF(A3728="","",I3728-P3728)</f>
        <v/>
      </c>
      <c r="R3728" s="23">
        <f>IF(A3728="","",IF(O3728=0,"Outside audit periods; ","")&amp;IF(G3728="","No VAT category; ","")&amp;IF(ABS(Q3728)&gt;Setup!$B$10,"VAT ≠ 15% × net; ","")&amp;IF(AND(F3728="B2B - VAT registered",NOT(AND(LEN(E3728)=15,LEFT(E3728,1)="3",RIGHT(E3728,1)="3",ISNUMBER(--E3728)))),"Invalid/missing customer VAT no; ","")&amp;IF(L3728&lt;&gt;"Yes","Not reported/cleared on FATOORA; ","")&amp;IF(AND(OR(G3728="Zero-rated domestic (Box 3)",G3728="Export (Box 4)"),N3728=""),"Zero-rate/export evidence missing; ","")&amp;IF(AND(C3728="Credit Note",H3728&gt;0),"Credit note should be negative; ","")&amp;IF(AND(C3728="Simplified Tax Invoice",F3728="B2B - VAT registered"),"Simplified invoice issued to VAT-registered B2B; ",""))</f>
        <v/>
      </c>
    </row>
    <row r="3729">
      <c r="A3729" s="17" t="n"/>
      <c r="B3729" s="14" t="n"/>
      <c r="C3729" s="14" t="n"/>
      <c r="D3729" s="14" t="n"/>
      <c r="E3729" s="16" t="n"/>
      <c r="F3729" s="14" t="n"/>
      <c r="G3729" s="14" t="n"/>
      <c r="H3729" s="19" t="n"/>
      <c r="I3729" s="19" t="n"/>
      <c r="J3729" s="34">
        <f>IF(A3729="","",H3729+I3729)</f>
        <v/>
      </c>
      <c r="K3729" s="14" t="n"/>
      <c r="L3729" s="14" t="n"/>
      <c r="M3729" s="14" t="n"/>
      <c r="N3729" s="14" t="n"/>
      <c r="O3729" s="20">
        <f>IF(A3729="","",SUMPRODUCT((A3729&gt;=Setup!$C$19:$C$30)*(A3729&lt;=Setup!$D$19:$D$30)*Setup!$A$19:$A$30))</f>
        <v/>
      </c>
      <c r="P3729" s="34">
        <f>IF(A3729="","",IF(G3729="Standard 15% (Box 1)",ROUND(H3729*Setup!$B$9,2),0))</f>
        <v/>
      </c>
      <c r="Q3729" s="34">
        <f>IF(A3729="","",I3729-P3729)</f>
        <v/>
      </c>
      <c r="R3729" s="23">
        <f>IF(A3729="","",IF(O3729=0,"Outside audit periods; ","")&amp;IF(G3729="","No VAT category; ","")&amp;IF(ABS(Q3729)&gt;Setup!$B$10,"VAT ≠ 15% × net; ","")&amp;IF(AND(F3729="B2B - VAT registered",NOT(AND(LEN(E3729)=15,LEFT(E3729,1)="3",RIGHT(E3729,1)="3",ISNUMBER(--E3729)))),"Invalid/missing customer VAT no; ","")&amp;IF(L3729&lt;&gt;"Yes","Not reported/cleared on FATOORA; ","")&amp;IF(AND(OR(G3729="Zero-rated domestic (Box 3)",G3729="Export (Box 4)"),N3729=""),"Zero-rate/export evidence missing; ","")&amp;IF(AND(C3729="Credit Note",H3729&gt;0),"Credit note should be negative; ","")&amp;IF(AND(C3729="Simplified Tax Invoice",F3729="B2B - VAT registered"),"Simplified invoice issued to VAT-registered B2B; ",""))</f>
        <v/>
      </c>
    </row>
    <row r="3730">
      <c r="A3730" s="17" t="n"/>
      <c r="B3730" s="14" t="n"/>
      <c r="C3730" s="14" t="n"/>
      <c r="D3730" s="14" t="n"/>
      <c r="E3730" s="16" t="n"/>
      <c r="F3730" s="14" t="n"/>
      <c r="G3730" s="14" t="n"/>
      <c r="H3730" s="19" t="n"/>
      <c r="I3730" s="19" t="n"/>
      <c r="J3730" s="34">
        <f>IF(A3730="","",H3730+I3730)</f>
        <v/>
      </c>
      <c r="K3730" s="14" t="n"/>
      <c r="L3730" s="14" t="n"/>
      <c r="M3730" s="14" t="n"/>
      <c r="N3730" s="14" t="n"/>
      <c r="O3730" s="20">
        <f>IF(A3730="","",SUMPRODUCT((A3730&gt;=Setup!$C$19:$C$30)*(A3730&lt;=Setup!$D$19:$D$30)*Setup!$A$19:$A$30))</f>
        <v/>
      </c>
      <c r="P3730" s="34">
        <f>IF(A3730="","",IF(G3730="Standard 15% (Box 1)",ROUND(H3730*Setup!$B$9,2),0))</f>
        <v/>
      </c>
      <c r="Q3730" s="34">
        <f>IF(A3730="","",I3730-P3730)</f>
        <v/>
      </c>
      <c r="R3730" s="23">
        <f>IF(A3730="","",IF(O3730=0,"Outside audit periods; ","")&amp;IF(G3730="","No VAT category; ","")&amp;IF(ABS(Q3730)&gt;Setup!$B$10,"VAT ≠ 15% × net; ","")&amp;IF(AND(F3730="B2B - VAT registered",NOT(AND(LEN(E3730)=15,LEFT(E3730,1)="3",RIGHT(E3730,1)="3",ISNUMBER(--E3730)))),"Invalid/missing customer VAT no; ","")&amp;IF(L3730&lt;&gt;"Yes","Not reported/cleared on FATOORA; ","")&amp;IF(AND(OR(G3730="Zero-rated domestic (Box 3)",G3730="Export (Box 4)"),N3730=""),"Zero-rate/export evidence missing; ","")&amp;IF(AND(C3730="Credit Note",H3730&gt;0),"Credit note should be negative; ","")&amp;IF(AND(C3730="Simplified Tax Invoice",F3730="B2B - VAT registered"),"Simplified invoice issued to VAT-registered B2B; ",""))</f>
        <v/>
      </c>
    </row>
    <row r="3731">
      <c r="A3731" s="17" t="n"/>
      <c r="B3731" s="14" t="n"/>
      <c r="C3731" s="14" t="n"/>
      <c r="D3731" s="14" t="n"/>
      <c r="E3731" s="16" t="n"/>
      <c r="F3731" s="14" t="n"/>
      <c r="G3731" s="14" t="n"/>
      <c r="H3731" s="19" t="n"/>
      <c r="I3731" s="19" t="n"/>
      <c r="J3731" s="34">
        <f>IF(A3731="","",H3731+I3731)</f>
        <v/>
      </c>
      <c r="K3731" s="14" t="n"/>
      <c r="L3731" s="14" t="n"/>
      <c r="M3731" s="14" t="n"/>
      <c r="N3731" s="14" t="n"/>
      <c r="O3731" s="20">
        <f>IF(A3731="","",SUMPRODUCT((A3731&gt;=Setup!$C$19:$C$30)*(A3731&lt;=Setup!$D$19:$D$30)*Setup!$A$19:$A$30))</f>
        <v/>
      </c>
      <c r="P3731" s="34">
        <f>IF(A3731="","",IF(G3731="Standard 15% (Box 1)",ROUND(H3731*Setup!$B$9,2),0))</f>
        <v/>
      </c>
      <c r="Q3731" s="34">
        <f>IF(A3731="","",I3731-P3731)</f>
        <v/>
      </c>
      <c r="R3731" s="23">
        <f>IF(A3731="","",IF(O3731=0,"Outside audit periods; ","")&amp;IF(G3731="","No VAT category; ","")&amp;IF(ABS(Q3731)&gt;Setup!$B$10,"VAT ≠ 15% × net; ","")&amp;IF(AND(F3731="B2B - VAT registered",NOT(AND(LEN(E3731)=15,LEFT(E3731,1)="3",RIGHT(E3731,1)="3",ISNUMBER(--E3731)))),"Invalid/missing customer VAT no; ","")&amp;IF(L3731&lt;&gt;"Yes","Not reported/cleared on FATOORA; ","")&amp;IF(AND(OR(G3731="Zero-rated domestic (Box 3)",G3731="Export (Box 4)"),N3731=""),"Zero-rate/export evidence missing; ","")&amp;IF(AND(C3731="Credit Note",H3731&gt;0),"Credit note should be negative; ","")&amp;IF(AND(C3731="Simplified Tax Invoice",F3731="B2B - VAT registered"),"Simplified invoice issued to VAT-registered B2B; ",""))</f>
        <v/>
      </c>
    </row>
    <row r="3732">
      <c r="A3732" s="17" t="n"/>
      <c r="B3732" s="14" t="n"/>
      <c r="C3732" s="14" t="n"/>
      <c r="D3732" s="14" t="n"/>
      <c r="E3732" s="16" t="n"/>
      <c r="F3732" s="14" t="n"/>
      <c r="G3732" s="14" t="n"/>
      <c r="H3732" s="19" t="n"/>
      <c r="I3732" s="19" t="n"/>
      <c r="J3732" s="34">
        <f>IF(A3732="","",H3732+I3732)</f>
        <v/>
      </c>
      <c r="K3732" s="14" t="n"/>
      <c r="L3732" s="14" t="n"/>
      <c r="M3732" s="14" t="n"/>
      <c r="N3732" s="14" t="n"/>
      <c r="O3732" s="20">
        <f>IF(A3732="","",SUMPRODUCT((A3732&gt;=Setup!$C$19:$C$30)*(A3732&lt;=Setup!$D$19:$D$30)*Setup!$A$19:$A$30))</f>
        <v/>
      </c>
      <c r="P3732" s="34">
        <f>IF(A3732="","",IF(G3732="Standard 15% (Box 1)",ROUND(H3732*Setup!$B$9,2),0))</f>
        <v/>
      </c>
      <c r="Q3732" s="34">
        <f>IF(A3732="","",I3732-P3732)</f>
        <v/>
      </c>
      <c r="R3732" s="23">
        <f>IF(A3732="","",IF(O3732=0,"Outside audit periods; ","")&amp;IF(G3732="","No VAT category; ","")&amp;IF(ABS(Q3732)&gt;Setup!$B$10,"VAT ≠ 15% × net; ","")&amp;IF(AND(F3732="B2B - VAT registered",NOT(AND(LEN(E3732)=15,LEFT(E3732,1)="3",RIGHT(E3732,1)="3",ISNUMBER(--E3732)))),"Invalid/missing customer VAT no; ","")&amp;IF(L3732&lt;&gt;"Yes","Not reported/cleared on FATOORA; ","")&amp;IF(AND(OR(G3732="Zero-rated domestic (Box 3)",G3732="Export (Box 4)"),N3732=""),"Zero-rate/export evidence missing; ","")&amp;IF(AND(C3732="Credit Note",H3732&gt;0),"Credit note should be negative; ","")&amp;IF(AND(C3732="Simplified Tax Invoice",F3732="B2B - VAT registered"),"Simplified invoice issued to VAT-registered B2B; ",""))</f>
        <v/>
      </c>
    </row>
    <row r="3733">
      <c r="A3733" s="17" t="n"/>
      <c r="B3733" s="14" t="n"/>
      <c r="C3733" s="14" t="n"/>
      <c r="D3733" s="14" t="n"/>
      <c r="E3733" s="16" t="n"/>
      <c r="F3733" s="14" t="n"/>
      <c r="G3733" s="14" t="n"/>
      <c r="H3733" s="19" t="n"/>
      <c r="I3733" s="19" t="n"/>
      <c r="J3733" s="34">
        <f>IF(A3733="","",H3733+I3733)</f>
        <v/>
      </c>
      <c r="K3733" s="14" t="n"/>
      <c r="L3733" s="14" t="n"/>
      <c r="M3733" s="14" t="n"/>
      <c r="N3733" s="14" t="n"/>
      <c r="O3733" s="20">
        <f>IF(A3733="","",SUMPRODUCT((A3733&gt;=Setup!$C$19:$C$30)*(A3733&lt;=Setup!$D$19:$D$30)*Setup!$A$19:$A$30))</f>
        <v/>
      </c>
      <c r="P3733" s="34">
        <f>IF(A3733="","",IF(G3733="Standard 15% (Box 1)",ROUND(H3733*Setup!$B$9,2),0))</f>
        <v/>
      </c>
      <c r="Q3733" s="34">
        <f>IF(A3733="","",I3733-P3733)</f>
        <v/>
      </c>
      <c r="R3733" s="23">
        <f>IF(A3733="","",IF(O3733=0,"Outside audit periods; ","")&amp;IF(G3733="","No VAT category; ","")&amp;IF(ABS(Q3733)&gt;Setup!$B$10,"VAT ≠ 15% × net; ","")&amp;IF(AND(F3733="B2B - VAT registered",NOT(AND(LEN(E3733)=15,LEFT(E3733,1)="3",RIGHT(E3733,1)="3",ISNUMBER(--E3733)))),"Invalid/missing customer VAT no; ","")&amp;IF(L3733&lt;&gt;"Yes","Not reported/cleared on FATOORA; ","")&amp;IF(AND(OR(G3733="Zero-rated domestic (Box 3)",G3733="Export (Box 4)"),N3733=""),"Zero-rate/export evidence missing; ","")&amp;IF(AND(C3733="Credit Note",H3733&gt;0),"Credit note should be negative; ","")&amp;IF(AND(C3733="Simplified Tax Invoice",F3733="B2B - VAT registered"),"Simplified invoice issued to VAT-registered B2B; ",""))</f>
        <v/>
      </c>
    </row>
    <row r="3734">
      <c r="A3734" s="17" t="n"/>
      <c r="B3734" s="14" t="n"/>
      <c r="C3734" s="14" t="n"/>
      <c r="D3734" s="14" t="n"/>
      <c r="E3734" s="16" t="n"/>
      <c r="F3734" s="14" t="n"/>
      <c r="G3734" s="14" t="n"/>
      <c r="H3734" s="19" t="n"/>
      <c r="I3734" s="19" t="n"/>
      <c r="J3734" s="34">
        <f>IF(A3734="","",H3734+I3734)</f>
        <v/>
      </c>
      <c r="K3734" s="14" t="n"/>
      <c r="L3734" s="14" t="n"/>
      <c r="M3734" s="14" t="n"/>
      <c r="N3734" s="14" t="n"/>
      <c r="O3734" s="20">
        <f>IF(A3734="","",SUMPRODUCT((A3734&gt;=Setup!$C$19:$C$30)*(A3734&lt;=Setup!$D$19:$D$30)*Setup!$A$19:$A$30))</f>
        <v/>
      </c>
      <c r="P3734" s="34">
        <f>IF(A3734="","",IF(G3734="Standard 15% (Box 1)",ROUND(H3734*Setup!$B$9,2),0))</f>
        <v/>
      </c>
      <c r="Q3734" s="34">
        <f>IF(A3734="","",I3734-P3734)</f>
        <v/>
      </c>
      <c r="R3734" s="23">
        <f>IF(A3734="","",IF(O3734=0,"Outside audit periods; ","")&amp;IF(G3734="","No VAT category; ","")&amp;IF(ABS(Q3734)&gt;Setup!$B$10,"VAT ≠ 15% × net; ","")&amp;IF(AND(F3734="B2B - VAT registered",NOT(AND(LEN(E3734)=15,LEFT(E3734,1)="3",RIGHT(E3734,1)="3",ISNUMBER(--E3734)))),"Invalid/missing customer VAT no; ","")&amp;IF(L3734&lt;&gt;"Yes","Not reported/cleared on FATOORA; ","")&amp;IF(AND(OR(G3734="Zero-rated domestic (Box 3)",G3734="Export (Box 4)"),N3734=""),"Zero-rate/export evidence missing; ","")&amp;IF(AND(C3734="Credit Note",H3734&gt;0),"Credit note should be negative; ","")&amp;IF(AND(C3734="Simplified Tax Invoice",F3734="B2B - VAT registered"),"Simplified invoice issued to VAT-registered B2B; ",""))</f>
        <v/>
      </c>
    </row>
    <row r="3735">
      <c r="A3735" s="17" t="n"/>
      <c r="B3735" s="14" t="n"/>
      <c r="C3735" s="14" t="n"/>
      <c r="D3735" s="14" t="n"/>
      <c r="E3735" s="16" t="n"/>
      <c r="F3735" s="14" t="n"/>
      <c r="G3735" s="14" t="n"/>
      <c r="H3735" s="19" t="n"/>
      <c r="I3735" s="19" t="n"/>
      <c r="J3735" s="34">
        <f>IF(A3735="","",H3735+I3735)</f>
        <v/>
      </c>
      <c r="K3735" s="14" t="n"/>
      <c r="L3735" s="14" t="n"/>
      <c r="M3735" s="14" t="n"/>
      <c r="N3735" s="14" t="n"/>
      <c r="O3735" s="20">
        <f>IF(A3735="","",SUMPRODUCT((A3735&gt;=Setup!$C$19:$C$30)*(A3735&lt;=Setup!$D$19:$D$30)*Setup!$A$19:$A$30))</f>
        <v/>
      </c>
      <c r="P3735" s="34">
        <f>IF(A3735="","",IF(G3735="Standard 15% (Box 1)",ROUND(H3735*Setup!$B$9,2),0))</f>
        <v/>
      </c>
      <c r="Q3735" s="34">
        <f>IF(A3735="","",I3735-P3735)</f>
        <v/>
      </c>
      <c r="R3735" s="23">
        <f>IF(A3735="","",IF(O3735=0,"Outside audit periods; ","")&amp;IF(G3735="","No VAT category; ","")&amp;IF(ABS(Q3735)&gt;Setup!$B$10,"VAT ≠ 15% × net; ","")&amp;IF(AND(F3735="B2B - VAT registered",NOT(AND(LEN(E3735)=15,LEFT(E3735,1)="3",RIGHT(E3735,1)="3",ISNUMBER(--E3735)))),"Invalid/missing customer VAT no; ","")&amp;IF(L3735&lt;&gt;"Yes","Not reported/cleared on FATOORA; ","")&amp;IF(AND(OR(G3735="Zero-rated domestic (Box 3)",G3735="Export (Box 4)"),N3735=""),"Zero-rate/export evidence missing; ","")&amp;IF(AND(C3735="Credit Note",H3735&gt;0),"Credit note should be negative; ","")&amp;IF(AND(C3735="Simplified Tax Invoice",F3735="B2B - VAT registered"),"Simplified invoice issued to VAT-registered B2B; ",""))</f>
        <v/>
      </c>
    </row>
    <row r="3736">
      <c r="A3736" s="17" t="n"/>
      <c r="B3736" s="14" t="n"/>
      <c r="C3736" s="14" t="n"/>
      <c r="D3736" s="14" t="n"/>
      <c r="E3736" s="16" t="n"/>
      <c r="F3736" s="14" t="n"/>
      <c r="G3736" s="14" t="n"/>
      <c r="H3736" s="19" t="n"/>
      <c r="I3736" s="19" t="n"/>
      <c r="J3736" s="34">
        <f>IF(A3736="","",H3736+I3736)</f>
        <v/>
      </c>
      <c r="K3736" s="14" t="n"/>
      <c r="L3736" s="14" t="n"/>
      <c r="M3736" s="14" t="n"/>
      <c r="N3736" s="14" t="n"/>
      <c r="O3736" s="20">
        <f>IF(A3736="","",SUMPRODUCT((A3736&gt;=Setup!$C$19:$C$30)*(A3736&lt;=Setup!$D$19:$D$30)*Setup!$A$19:$A$30))</f>
        <v/>
      </c>
      <c r="P3736" s="34">
        <f>IF(A3736="","",IF(G3736="Standard 15% (Box 1)",ROUND(H3736*Setup!$B$9,2),0))</f>
        <v/>
      </c>
      <c r="Q3736" s="34">
        <f>IF(A3736="","",I3736-P3736)</f>
        <v/>
      </c>
      <c r="R3736" s="23">
        <f>IF(A3736="","",IF(O3736=0,"Outside audit periods; ","")&amp;IF(G3736="","No VAT category; ","")&amp;IF(ABS(Q3736)&gt;Setup!$B$10,"VAT ≠ 15% × net; ","")&amp;IF(AND(F3736="B2B - VAT registered",NOT(AND(LEN(E3736)=15,LEFT(E3736,1)="3",RIGHT(E3736,1)="3",ISNUMBER(--E3736)))),"Invalid/missing customer VAT no; ","")&amp;IF(L3736&lt;&gt;"Yes","Not reported/cleared on FATOORA; ","")&amp;IF(AND(OR(G3736="Zero-rated domestic (Box 3)",G3736="Export (Box 4)"),N3736=""),"Zero-rate/export evidence missing; ","")&amp;IF(AND(C3736="Credit Note",H3736&gt;0),"Credit note should be negative; ","")&amp;IF(AND(C3736="Simplified Tax Invoice",F3736="B2B - VAT registered"),"Simplified invoice issued to VAT-registered B2B; ",""))</f>
        <v/>
      </c>
    </row>
    <row r="3737">
      <c r="A3737" s="17" t="n"/>
      <c r="B3737" s="14" t="n"/>
      <c r="C3737" s="14" t="n"/>
      <c r="D3737" s="14" t="n"/>
      <c r="E3737" s="16" t="n"/>
      <c r="F3737" s="14" t="n"/>
      <c r="G3737" s="14" t="n"/>
      <c r="H3737" s="19" t="n"/>
      <c r="I3737" s="19" t="n"/>
      <c r="J3737" s="34">
        <f>IF(A3737="","",H3737+I3737)</f>
        <v/>
      </c>
      <c r="K3737" s="14" t="n"/>
      <c r="L3737" s="14" t="n"/>
      <c r="M3737" s="14" t="n"/>
      <c r="N3737" s="14" t="n"/>
      <c r="O3737" s="20">
        <f>IF(A3737="","",SUMPRODUCT((A3737&gt;=Setup!$C$19:$C$30)*(A3737&lt;=Setup!$D$19:$D$30)*Setup!$A$19:$A$30))</f>
        <v/>
      </c>
      <c r="P3737" s="34">
        <f>IF(A3737="","",IF(G3737="Standard 15% (Box 1)",ROUND(H3737*Setup!$B$9,2),0))</f>
        <v/>
      </c>
      <c r="Q3737" s="34">
        <f>IF(A3737="","",I3737-P3737)</f>
        <v/>
      </c>
      <c r="R3737" s="23">
        <f>IF(A3737="","",IF(O3737=0,"Outside audit periods; ","")&amp;IF(G3737="","No VAT category; ","")&amp;IF(ABS(Q3737)&gt;Setup!$B$10,"VAT ≠ 15% × net; ","")&amp;IF(AND(F3737="B2B - VAT registered",NOT(AND(LEN(E3737)=15,LEFT(E3737,1)="3",RIGHT(E3737,1)="3",ISNUMBER(--E3737)))),"Invalid/missing customer VAT no; ","")&amp;IF(L3737&lt;&gt;"Yes","Not reported/cleared on FATOORA; ","")&amp;IF(AND(OR(G3737="Zero-rated domestic (Box 3)",G3737="Export (Box 4)"),N3737=""),"Zero-rate/export evidence missing; ","")&amp;IF(AND(C3737="Credit Note",H3737&gt;0),"Credit note should be negative; ","")&amp;IF(AND(C3737="Simplified Tax Invoice",F3737="B2B - VAT registered"),"Simplified invoice issued to VAT-registered B2B; ",""))</f>
        <v/>
      </c>
    </row>
    <row r="3738">
      <c r="A3738" s="17" t="n"/>
      <c r="B3738" s="14" t="n"/>
      <c r="C3738" s="14" t="n"/>
      <c r="D3738" s="14" t="n"/>
      <c r="E3738" s="16" t="n"/>
      <c r="F3738" s="14" t="n"/>
      <c r="G3738" s="14" t="n"/>
      <c r="H3738" s="19" t="n"/>
      <c r="I3738" s="19" t="n"/>
      <c r="J3738" s="34">
        <f>IF(A3738="","",H3738+I3738)</f>
        <v/>
      </c>
      <c r="K3738" s="14" t="n"/>
      <c r="L3738" s="14" t="n"/>
      <c r="M3738" s="14" t="n"/>
      <c r="N3738" s="14" t="n"/>
      <c r="O3738" s="20">
        <f>IF(A3738="","",SUMPRODUCT((A3738&gt;=Setup!$C$19:$C$30)*(A3738&lt;=Setup!$D$19:$D$30)*Setup!$A$19:$A$30))</f>
        <v/>
      </c>
      <c r="P3738" s="34">
        <f>IF(A3738="","",IF(G3738="Standard 15% (Box 1)",ROUND(H3738*Setup!$B$9,2),0))</f>
        <v/>
      </c>
      <c r="Q3738" s="34">
        <f>IF(A3738="","",I3738-P3738)</f>
        <v/>
      </c>
      <c r="R3738" s="23">
        <f>IF(A3738="","",IF(O3738=0,"Outside audit periods; ","")&amp;IF(G3738="","No VAT category; ","")&amp;IF(ABS(Q3738)&gt;Setup!$B$10,"VAT ≠ 15% × net; ","")&amp;IF(AND(F3738="B2B - VAT registered",NOT(AND(LEN(E3738)=15,LEFT(E3738,1)="3",RIGHT(E3738,1)="3",ISNUMBER(--E3738)))),"Invalid/missing customer VAT no; ","")&amp;IF(L3738&lt;&gt;"Yes","Not reported/cleared on FATOORA; ","")&amp;IF(AND(OR(G3738="Zero-rated domestic (Box 3)",G3738="Export (Box 4)"),N3738=""),"Zero-rate/export evidence missing; ","")&amp;IF(AND(C3738="Credit Note",H3738&gt;0),"Credit note should be negative; ","")&amp;IF(AND(C3738="Simplified Tax Invoice",F3738="B2B - VAT registered"),"Simplified invoice issued to VAT-registered B2B; ",""))</f>
        <v/>
      </c>
    </row>
    <row r="3739">
      <c r="A3739" s="17" t="n"/>
      <c r="B3739" s="14" t="n"/>
      <c r="C3739" s="14" t="n"/>
      <c r="D3739" s="14" t="n"/>
      <c r="E3739" s="16" t="n"/>
      <c r="F3739" s="14" t="n"/>
      <c r="G3739" s="14" t="n"/>
      <c r="H3739" s="19" t="n"/>
      <c r="I3739" s="19" t="n"/>
      <c r="J3739" s="34">
        <f>IF(A3739="","",H3739+I3739)</f>
        <v/>
      </c>
      <c r="K3739" s="14" t="n"/>
      <c r="L3739" s="14" t="n"/>
      <c r="M3739" s="14" t="n"/>
      <c r="N3739" s="14" t="n"/>
      <c r="O3739" s="20">
        <f>IF(A3739="","",SUMPRODUCT((A3739&gt;=Setup!$C$19:$C$30)*(A3739&lt;=Setup!$D$19:$D$30)*Setup!$A$19:$A$30))</f>
        <v/>
      </c>
      <c r="P3739" s="34">
        <f>IF(A3739="","",IF(G3739="Standard 15% (Box 1)",ROUND(H3739*Setup!$B$9,2),0))</f>
        <v/>
      </c>
      <c r="Q3739" s="34">
        <f>IF(A3739="","",I3739-P3739)</f>
        <v/>
      </c>
      <c r="R3739" s="23">
        <f>IF(A3739="","",IF(O3739=0,"Outside audit periods; ","")&amp;IF(G3739="","No VAT category; ","")&amp;IF(ABS(Q3739)&gt;Setup!$B$10,"VAT ≠ 15% × net; ","")&amp;IF(AND(F3739="B2B - VAT registered",NOT(AND(LEN(E3739)=15,LEFT(E3739,1)="3",RIGHT(E3739,1)="3",ISNUMBER(--E3739)))),"Invalid/missing customer VAT no; ","")&amp;IF(L3739&lt;&gt;"Yes","Not reported/cleared on FATOORA; ","")&amp;IF(AND(OR(G3739="Zero-rated domestic (Box 3)",G3739="Export (Box 4)"),N3739=""),"Zero-rate/export evidence missing; ","")&amp;IF(AND(C3739="Credit Note",H3739&gt;0),"Credit note should be negative; ","")&amp;IF(AND(C3739="Simplified Tax Invoice",F3739="B2B - VAT registered"),"Simplified invoice issued to VAT-registered B2B; ",""))</f>
        <v/>
      </c>
    </row>
    <row r="3740">
      <c r="A3740" s="17" t="n"/>
      <c r="B3740" s="14" t="n"/>
      <c r="C3740" s="14" t="n"/>
      <c r="D3740" s="14" t="n"/>
      <c r="E3740" s="16" t="n"/>
      <c r="F3740" s="14" t="n"/>
      <c r="G3740" s="14" t="n"/>
      <c r="H3740" s="19" t="n"/>
      <c r="I3740" s="19" t="n"/>
      <c r="J3740" s="34">
        <f>IF(A3740="","",H3740+I3740)</f>
        <v/>
      </c>
      <c r="K3740" s="14" t="n"/>
      <c r="L3740" s="14" t="n"/>
      <c r="M3740" s="14" t="n"/>
      <c r="N3740" s="14" t="n"/>
      <c r="O3740" s="20">
        <f>IF(A3740="","",SUMPRODUCT((A3740&gt;=Setup!$C$19:$C$30)*(A3740&lt;=Setup!$D$19:$D$30)*Setup!$A$19:$A$30))</f>
        <v/>
      </c>
      <c r="P3740" s="34">
        <f>IF(A3740="","",IF(G3740="Standard 15% (Box 1)",ROUND(H3740*Setup!$B$9,2),0))</f>
        <v/>
      </c>
      <c r="Q3740" s="34">
        <f>IF(A3740="","",I3740-P3740)</f>
        <v/>
      </c>
      <c r="R3740" s="23">
        <f>IF(A3740="","",IF(O3740=0,"Outside audit periods; ","")&amp;IF(G3740="","No VAT category; ","")&amp;IF(ABS(Q3740)&gt;Setup!$B$10,"VAT ≠ 15% × net; ","")&amp;IF(AND(F3740="B2B - VAT registered",NOT(AND(LEN(E3740)=15,LEFT(E3740,1)="3",RIGHT(E3740,1)="3",ISNUMBER(--E3740)))),"Invalid/missing customer VAT no; ","")&amp;IF(L3740&lt;&gt;"Yes","Not reported/cleared on FATOORA; ","")&amp;IF(AND(OR(G3740="Zero-rated domestic (Box 3)",G3740="Export (Box 4)"),N3740=""),"Zero-rate/export evidence missing; ","")&amp;IF(AND(C3740="Credit Note",H3740&gt;0),"Credit note should be negative; ","")&amp;IF(AND(C3740="Simplified Tax Invoice",F3740="B2B - VAT registered"),"Simplified invoice issued to VAT-registered B2B; ",""))</f>
        <v/>
      </c>
    </row>
    <row r="3741">
      <c r="A3741" s="17" t="n"/>
      <c r="B3741" s="14" t="n"/>
      <c r="C3741" s="14" t="n"/>
      <c r="D3741" s="14" t="n"/>
      <c r="E3741" s="16" t="n"/>
      <c r="F3741" s="14" t="n"/>
      <c r="G3741" s="14" t="n"/>
      <c r="H3741" s="19" t="n"/>
      <c r="I3741" s="19" t="n"/>
      <c r="J3741" s="34">
        <f>IF(A3741="","",H3741+I3741)</f>
        <v/>
      </c>
      <c r="K3741" s="14" t="n"/>
      <c r="L3741" s="14" t="n"/>
      <c r="M3741" s="14" t="n"/>
      <c r="N3741" s="14" t="n"/>
      <c r="O3741" s="20">
        <f>IF(A3741="","",SUMPRODUCT((A3741&gt;=Setup!$C$19:$C$30)*(A3741&lt;=Setup!$D$19:$D$30)*Setup!$A$19:$A$30))</f>
        <v/>
      </c>
      <c r="P3741" s="34">
        <f>IF(A3741="","",IF(G3741="Standard 15% (Box 1)",ROUND(H3741*Setup!$B$9,2),0))</f>
        <v/>
      </c>
      <c r="Q3741" s="34">
        <f>IF(A3741="","",I3741-P3741)</f>
        <v/>
      </c>
      <c r="R3741" s="23">
        <f>IF(A3741="","",IF(O3741=0,"Outside audit periods; ","")&amp;IF(G3741="","No VAT category; ","")&amp;IF(ABS(Q3741)&gt;Setup!$B$10,"VAT ≠ 15% × net; ","")&amp;IF(AND(F3741="B2B - VAT registered",NOT(AND(LEN(E3741)=15,LEFT(E3741,1)="3",RIGHT(E3741,1)="3",ISNUMBER(--E3741)))),"Invalid/missing customer VAT no; ","")&amp;IF(L3741&lt;&gt;"Yes","Not reported/cleared on FATOORA; ","")&amp;IF(AND(OR(G3741="Zero-rated domestic (Box 3)",G3741="Export (Box 4)"),N3741=""),"Zero-rate/export evidence missing; ","")&amp;IF(AND(C3741="Credit Note",H3741&gt;0),"Credit note should be negative; ","")&amp;IF(AND(C3741="Simplified Tax Invoice",F3741="B2B - VAT registered"),"Simplified invoice issued to VAT-registered B2B; ",""))</f>
        <v/>
      </c>
    </row>
    <row r="3742">
      <c r="A3742" s="17" t="n"/>
      <c r="B3742" s="14" t="n"/>
      <c r="C3742" s="14" t="n"/>
      <c r="D3742" s="14" t="n"/>
      <c r="E3742" s="16" t="n"/>
      <c r="F3742" s="14" t="n"/>
      <c r="G3742" s="14" t="n"/>
      <c r="H3742" s="19" t="n"/>
      <c r="I3742" s="19" t="n"/>
      <c r="J3742" s="34">
        <f>IF(A3742="","",H3742+I3742)</f>
        <v/>
      </c>
      <c r="K3742" s="14" t="n"/>
      <c r="L3742" s="14" t="n"/>
      <c r="M3742" s="14" t="n"/>
      <c r="N3742" s="14" t="n"/>
      <c r="O3742" s="20">
        <f>IF(A3742="","",SUMPRODUCT((A3742&gt;=Setup!$C$19:$C$30)*(A3742&lt;=Setup!$D$19:$D$30)*Setup!$A$19:$A$30))</f>
        <v/>
      </c>
      <c r="P3742" s="34">
        <f>IF(A3742="","",IF(G3742="Standard 15% (Box 1)",ROUND(H3742*Setup!$B$9,2),0))</f>
        <v/>
      </c>
      <c r="Q3742" s="34">
        <f>IF(A3742="","",I3742-P3742)</f>
        <v/>
      </c>
      <c r="R3742" s="23">
        <f>IF(A3742="","",IF(O3742=0,"Outside audit periods; ","")&amp;IF(G3742="","No VAT category; ","")&amp;IF(ABS(Q3742)&gt;Setup!$B$10,"VAT ≠ 15% × net; ","")&amp;IF(AND(F3742="B2B - VAT registered",NOT(AND(LEN(E3742)=15,LEFT(E3742,1)="3",RIGHT(E3742,1)="3",ISNUMBER(--E3742)))),"Invalid/missing customer VAT no; ","")&amp;IF(L3742&lt;&gt;"Yes","Not reported/cleared on FATOORA; ","")&amp;IF(AND(OR(G3742="Zero-rated domestic (Box 3)",G3742="Export (Box 4)"),N3742=""),"Zero-rate/export evidence missing; ","")&amp;IF(AND(C3742="Credit Note",H3742&gt;0),"Credit note should be negative; ","")&amp;IF(AND(C3742="Simplified Tax Invoice",F3742="B2B - VAT registered"),"Simplified invoice issued to VAT-registered B2B; ",""))</f>
        <v/>
      </c>
    </row>
    <row r="3743">
      <c r="A3743" s="17" t="n"/>
      <c r="B3743" s="14" t="n"/>
      <c r="C3743" s="14" t="n"/>
      <c r="D3743" s="14" t="n"/>
      <c r="E3743" s="16" t="n"/>
      <c r="F3743" s="14" t="n"/>
      <c r="G3743" s="14" t="n"/>
      <c r="H3743" s="19" t="n"/>
      <c r="I3743" s="19" t="n"/>
      <c r="J3743" s="34">
        <f>IF(A3743="","",H3743+I3743)</f>
        <v/>
      </c>
      <c r="K3743" s="14" t="n"/>
      <c r="L3743" s="14" t="n"/>
      <c r="M3743" s="14" t="n"/>
      <c r="N3743" s="14" t="n"/>
      <c r="O3743" s="20">
        <f>IF(A3743="","",SUMPRODUCT((A3743&gt;=Setup!$C$19:$C$30)*(A3743&lt;=Setup!$D$19:$D$30)*Setup!$A$19:$A$30))</f>
        <v/>
      </c>
      <c r="P3743" s="34">
        <f>IF(A3743="","",IF(G3743="Standard 15% (Box 1)",ROUND(H3743*Setup!$B$9,2),0))</f>
        <v/>
      </c>
      <c r="Q3743" s="34">
        <f>IF(A3743="","",I3743-P3743)</f>
        <v/>
      </c>
      <c r="R3743" s="23">
        <f>IF(A3743="","",IF(O3743=0,"Outside audit periods; ","")&amp;IF(G3743="","No VAT category; ","")&amp;IF(ABS(Q3743)&gt;Setup!$B$10,"VAT ≠ 15% × net; ","")&amp;IF(AND(F3743="B2B - VAT registered",NOT(AND(LEN(E3743)=15,LEFT(E3743,1)="3",RIGHT(E3743,1)="3",ISNUMBER(--E3743)))),"Invalid/missing customer VAT no; ","")&amp;IF(L3743&lt;&gt;"Yes","Not reported/cleared on FATOORA; ","")&amp;IF(AND(OR(G3743="Zero-rated domestic (Box 3)",G3743="Export (Box 4)"),N3743=""),"Zero-rate/export evidence missing; ","")&amp;IF(AND(C3743="Credit Note",H3743&gt;0),"Credit note should be negative; ","")&amp;IF(AND(C3743="Simplified Tax Invoice",F3743="B2B - VAT registered"),"Simplified invoice issued to VAT-registered B2B; ",""))</f>
        <v/>
      </c>
    </row>
    <row r="3744">
      <c r="A3744" s="17" t="n"/>
      <c r="B3744" s="14" t="n"/>
      <c r="C3744" s="14" t="n"/>
      <c r="D3744" s="14" t="n"/>
      <c r="E3744" s="16" t="n"/>
      <c r="F3744" s="14" t="n"/>
      <c r="G3744" s="14" t="n"/>
      <c r="H3744" s="19" t="n"/>
      <c r="I3744" s="19" t="n"/>
      <c r="J3744" s="34">
        <f>IF(A3744="","",H3744+I3744)</f>
        <v/>
      </c>
      <c r="K3744" s="14" t="n"/>
      <c r="L3744" s="14" t="n"/>
      <c r="M3744" s="14" t="n"/>
      <c r="N3744" s="14" t="n"/>
      <c r="O3744" s="20">
        <f>IF(A3744="","",SUMPRODUCT((A3744&gt;=Setup!$C$19:$C$30)*(A3744&lt;=Setup!$D$19:$D$30)*Setup!$A$19:$A$30))</f>
        <v/>
      </c>
      <c r="P3744" s="34">
        <f>IF(A3744="","",IF(G3744="Standard 15% (Box 1)",ROUND(H3744*Setup!$B$9,2),0))</f>
        <v/>
      </c>
      <c r="Q3744" s="34">
        <f>IF(A3744="","",I3744-P3744)</f>
        <v/>
      </c>
      <c r="R3744" s="23">
        <f>IF(A3744="","",IF(O3744=0,"Outside audit periods; ","")&amp;IF(G3744="","No VAT category; ","")&amp;IF(ABS(Q3744)&gt;Setup!$B$10,"VAT ≠ 15% × net; ","")&amp;IF(AND(F3744="B2B - VAT registered",NOT(AND(LEN(E3744)=15,LEFT(E3744,1)="3",RIGHT(E3744,1)="3",ISNUMBER(--E3744)))),"Invalid/missing customer VAT no; ","")&amp;IF(L3744&lt;&gt;"Yes","Not reported/cleared on FATOORA; ","")&amp;IF(AND(OR(G3744="Zero-rated domestic (Box 3)",G3744="Export (Box 4)"),N3744=""),"Zero-rate/export evidence missing; ","")&amp;IF(AND(C3744="Credit Note",H3744&gt;0),"Credit note should be negative; ","")&amp;IF(AND(C3744="Simplified Tax Invoice",F3744="B2B - VAT registered"),"Simplified invoice issued to VAT-registered B2B; ",""))</f>
        <v/>
      </c>
    </row>
    <row r="3745">
      <c r="A3745" s="17" t="n"/>
      <c r="B3745" s="14" t="n"/>
      <c r="C3745" s="14" t="n"/>
      <c r="D3745" s="14" t="n"/>
      <c r="E3745" s="16" t="n"/>
      <c r="F3745" s="14" t="n"/>
      <c r="G3745" s="14" t="n"/>
      <c r="H3745" s="19" t="n"/>
      <c r="I3745" s="19" t="n"/>
      <c r="J3745" s="34">
        <f>IF(A3745="","",H3745+I3745)</f>
        <v/>
      </c>
      <c r="K3745" s="14" t="n"/>
      <c r="L3745" s="14" t="n"/>
      <c r="M3745" s="14" t="n"/>
      <c r="N3745" s="14" t="n"/>
      <c r="O3745" s="20">
        <f>IF(A3745="","",SUMPRODUCT((A3745&gt;=Setup!$C$19:$C$30)*(A3745&lt;=Setup!$D$19:$D$30)*Setup!$A$19:$A$30))</f>
        <v/>
      </c>
      <c r="P3745" s="34">
        <f>IF(A3745="","",IF(G3745="Standard 15% (Box 1)",ROUND(H3745*Setup!$B$9,2),0))</f>
        <v/>
      </c>
      <c r="Q3745" s="34">
        <f>IF(A3745="","",I3745-P3745)</f>
        <v/>
      </c>
      <c r="R3745" s="23">
        <f>IF(A3745="","",IF(O3745=0,"Outside audit periods; ","")&amp;IF(G3745="","No VAT category; ","")&amp;IF(ABS(Q3745)&gt;Setup!$B$10,"VAT ≠ 15% × net; ","")&amp;IF(AND(F3745="B2B - VAT registered",NOT(AND(LEN(E3745)=15,LEFT(E3745,1)="3",RIGHT(E3745,1)="3",ISNUMBER(--E3745)))),"Invalid/missing customer VAT no; ","")&amp;IF(L3745&lt;&gt;"Yes","Not reported/cleared on FATOORA; ","")&amp;IF(AND(OR(G3745="Zero-rated domestic (Box 3)",G3745="Export (Box 4)"),N3745=""),"Zero-rate/export evidence missing; ","")&amp;IF(AND(C3745="Credit Note",H3745&gt;0),"Credit note should be negative; ","")&amp;IF(AND(C3745="Simplified Tax Invoice",F3745="B2B - VAT registered"),"Simplified invoice issued to VAT-registered B2B; ",""))</f>
        <v/>
      </c>
    </row>
    <row r="3746">
      <c r="A3746" s="17" t="n"/>
      <c r="B3746" s="14" t="n"/>
      <c r="C3746" s="14" t="n"/>
      <c r="D3746" s="14" t="n"/>
      <c r="E3746" s="16" t="n"/>
      <c r="F3746" s="14" t="n"/>
      <c r="G3746" s="14" t="n"/>
      <c r="H3746" s="19" t="n"/>
      <c r="I3746" s="19" t="n"/>
      <c r="J3746" s="34">
        <f>IF(A3746="","",H3746+I3746)</f>
        <v/>
      </c>
      <c r="K3746" s="14" t="n"/>
      <c r="L3746" s="14" t="n"/>
      <c r="M3746" s="14" t="n"/>
      <c r="N3746" s="14" t="n"/>
      <c r="O3746" s="20">
        <f>IF(A3746="","",SUMPRODUCT((A3746&gt;=Setup!$C$19:$C$30)*(A3746&lt;=Setup!$D$19:$D$30)*Setup!$A$19:$A$30))</f>
        <v/>
      </c>
      <c r="P3746" s="34">
        <f>IF(A3746="","",IF(G3746="Standard 15% (Box 1)",ROUND(H3746*Setup!$B$9,2),0))</f>
        <v/>
      </c>
      <c r="Q3746" s="34">
        <f>IF(A3746="","",I3746-P3746)</f>
        <v/>
      </c>
      <c r="R3746" s="23">
        <f>IF(A3746="","",IF(O3746=0,"Outside audit periods; ","")&amp;IF(G3746="","No VAT category; ","")&amp;IF(ABS(Q3746)&gt;Setup!$B$10,"VAT ≠ 15% × net; ","")&amp;IF(AND(F3746="B2B - VAT registered",NOT(AND(LEN(E3746)=15,LEFT(E3746,1)="3",RIGHT(E3746,1)="3",ISNUMBER(--E3746)))),"Invalid/missing customer VAT no; ","")&amp;IF(L3746&lt;&gt;"Yes","Not reported/cleared on FATOORA; ","")&amp;IF(AND(OR(G3746="Zero-rated domestic (Box 3)",G3746="Export (Box 4)"),N3746=""),"Zero-rate/export evidence missing; ","")&amp;IF(AND(C3746="Credit Note",H3746&gt;0),"Credit note should be negative; ","")&amp;IF(AND(C3746="Simplified Tax Invoice",F3746="B2B - VAT registered"),"Simplified invoice issued to VAT-registered B2B; ",""))</f>
        <v/>
      </c>
    </row>
    <row r="3747">
      <c r="A3747" s="17" t="n"/>
      <c r="B3747" s="14" t="n"/>
      <c r="C3747" s="14" t="n"/>
      <c r="D3747" s="14" t="n"/>
      <c r="E3747" s="16" t="n"/>
      <c r="F3747" s="14" t="n"/>
      <c r="G3747" s="14" t="n"/>
      <c r="H3747" s="19" t="n"/>
      <c r="I3747" s="19" t="n"/>
      <c r="J3747" s="34">
        <f>IF(A3747="","",H3747+I3747)</f>
        <v/>
      </c>
      <c r="K3747" s="14" t="n"/>
      <c r="L3747" s="14" t="n"/>
      <c r="M3747" s="14" t="n"/>
      <c r="N3747" s="14" t="n"/>
      <c r="O3747" s="20">
        <f>IF(A3747="","",SUMPRODUCT((A3747&gt;=Setup!$C$19:$C$30)*(A3747&lt;=Setup!$D$19:$D$30)*Setup!$A$19:$A$30))</f>
        <v/>
      </c>
      <c r="P3747" s="34">
        <f>IF(A3747="","",IF(G3747="Standard 15% (Box 1)",ROUND(H3747*Setup!$B$9,2),0))</f>
        <v/>
      </c>
      <c r="Q3747" s="34">
        <f>IF(A3747="","",I3747-P3747)</f>
        <v/>
      </c>
      <c r="R3747" s="23">
        <f>IF(A3747="","",IF(O3747=0,"Outside audit periods; ","")&amp;IF(G3747="","No VAT category; ","")&amp;IF(ABS(Q3747)&gt;Setup!$B$10,"VAT ≠ 15% × net; ","")&amp;IF(AND(F3747="B2B - VAT registered",NOT(AND(LEN(E3747)=15,LEFT(E3747,1)="3",RIGHT(E3747,1)="3",ISNUMBER(--E3747)))),"Invalid/missing customer VAT no; ","")&amp;IF(L3747&lt;&gt;"Yes","Not reported/cleared on FATOORA; ","")&amp;IF(AND(OR(G3747="Zero-rated domestic (Box 3)",G3747="Export (Box 4)"),N3747=""),"Zero-rate/export evidence missing; ","")&amp;IF(AND(C3747="Credit Note",H3747&gt;0),"Credit note should be negative; ","")&amp;IF(AND(C3747="Simplified Tax Invoice",F3747="B2B - VAT registered"),"Simplified invoice issued to VAT-registered B2B; ",""))</f>
        <v/>
      </c>
    </row>
    <row r="3748">
      <c r="A3748" s="17" t="n"/>
      <c r="B3748" s="14" t="n"/>
      <c r="C3748" s="14" t="n"/>
      <c r="D3748" s="14" t="n"/>
      <c r="E3748" s="16" t="n"/>
      <c r="F3748" s="14" t="n"/>
      <c r="G3748" s="14" t="n"/>
      <c r="H3748" s="19" t="n"/>
      <c r="I3748" s="19" t="n"/>
      <c r="J3748" s="34">
        <f>IF(A3748="","",H3748+I3748)</f>
        <v/>
      </c>
      <c r="K3748" s="14" t="n"/>
      <c r="L3748" s="14" t="n"/>
      <c r="M3748" s="14" t="n"/>
      <c r="N3748" s="14" t="n"/>
      <c r="O3748" s="20">
        <f>IF(A3748="","",SUMPRODUCT((A3748&gt;=Setup!$C$19:$C$30)*(A3748&lt;=Setup!$D$19:$D$30)*Setup!$A$19:$A$30))</f>
        <v/>
      </c>
      <c r="P3748" s="34">
        <f>IF(A3748="","",IF(G3748="Standard 15% (Box 1)",ROUND(H3748*Setup!$B$9,2),0))</f>
        <v/>
      </c>
      <c r="Q3748" s="34">
        <f>IF(A3748="","",I3748-P3748)</f>
        <v/>
      </c>
      <c r="R3748" s="23">
        <f>IF(A3748="","",IF(O3748=0,"Outside audit periods; ","")&amp;IF(G3748="","No VAT category; ","")&amp;IF(ABS(Q3748)&gt;Setup!$B$10,"VAT ≠ 15% × net; ","")&amp;IF(AND(F3748="B2B - VAT registered",NOT(AND(LEN(E3748)=15,LEFT(E3748,1)="3",RIGHT(E3748,1)="3",ISNUMBER(--E3748)))),"Invalid/missing customer VAT no; ","")&amp;IF(L3748&lt;&gt;"Yes","Not reported/cleared on FATOORA; ","")&amp;IF(AND(OR(G3748="Zero-rated domestic (Box 3)",G3748="Export (Box 4)"),N3748=""),"Zero-rate/export evidence missing; ","")&amp;IF(AND(C3748="Credit Note",H3748&gt;0),"Credit note should be negative; ","")&amp;IF(AND(C3748="Simplified Tax Invoice",F3748="B2B - VAT registered"),"Simplified invoice issued to VAT-registered B2B; ",""))</f>
        <v/>
      </c>
    </row>
    <row r="3749">
      <c r="A3749" s="17" t="n"/>
      <c r="B3749" s="14" t="n"/>
      <c r="C3749" s="14" t="n"/>
      <c r="D3749" s="14" t="n"/>
      <c r="E3749" s="16" t="n"/>
      <c r="F3749" s="14" t="n"/>
      <c r="G3749" s="14" t="n"/>
      <c r="H3749" s="19" t="n"/>
      <c r="I3749" s="19" t="n"/>
      <c r="J3749" s="34">
        <f>IF(A3749="","",H3749+I3749)</f>
        <v/>
      </c>
      <c r="K3749" s="14" t="n"/>
      <c r="L3749" s="14" t="n"/>
      <c r="M3749" s="14" t="n"/>
      <c r="N3749" s="14" t="n"/>
      <c r="O3749" s="20">
        <f>IF(A3749="","",SUMPRODUCT((A3749&gt;=Setup!$C$19:$C$30)*(A3749&lt;=Setup!$D$19:$D$30)*Setup!$A$19:$A$30))</f>
        <v/>
      </c>
      <c r="P3749" s="34">
        <f>IF(A3749="","",IF(G3749="Standard 15% (Box 1)",ROUND(H3749*Setup!$B$9,2),0))</f>
        <v/>
      </c>
      <c r="Q3749" s="34">
        <f>IF(A3749="","",I3749-P3749)</f>
        <v/>
      </c>
      <c r="R3749" s="23">
        <f>IF(A3749="","",IF(O3749=0,"Outside audit periods; ","")&amp;IF(G3749="","No VAT category; ","")&amp;IF(ABS(Q3749)&gt;Setup!$B$10,"VAT ≠ 15% × net; ","")&amp;IF(AND(F3749="B2B - VAT registered",NOT(AND(LEN(E3749)=15,LEFT(E3749,1)="3",RIGHT(E3749,1)="3",ISNUMBER(--E3749)))),"Invalid/missing customer VAT no; ","")&amp;IF(L3749&lt;&gt;"Yes","Not reported/cleared on FATOORA; ","")&amp;IF(AND(OR(G3749="Zero-rated domestic (Box 3)",G3749="Export (Box 4)"),N3749=""),"Zero-rate/export evidence missing; ","")&amp;IF(AND(C3749="Credit Note",H3749&gt;0),"Credit note should be negative; ","")&amp;IF(AND(C3749="Simplified Tax Invoice",F3749="B2B - VAT registered"),"Simplified invoice issued to VAT-registered B2B; ",""))</f>
        <v/>
      </c>
    </row>
    <row r="3750">
      <c r="A3750" s="17" t="n"/>
      <c r="B3750" s="14" t="n"/>
      <c r="C3750" s="14" t="n"/>
      <c r="D3750" s="14" t="n"/>
      <c r="E3750" s="16" t="n"/>
      <c r="F3750" s="14" t="n"/>
      <c r="G3750" s="14" t="n"/>
      <c r="H3750" s="19" t="n"/>
      <c r="I3750" s="19" t="n"/>
      <c r="J3750" s="34">
        <f>IF(A3750="","",H3750+I3750)</f>
        <v/>
      </c>
      <c r="K3750" s="14" t="n"/>
      <c r="L3750" s="14" t="n"/>
      <c r="M3750" s="14" t="n"/>
      <c r="N3750" s="14" t="n"/>
      <c r="O3750" s="20">
        <f>IF(A3750="","",SUMPRODUCT((A3750&gt;=Setup!$C$19:$C$30)*(A3750&lt;=Setup!$D$19:$D$30)*Setup!$A$19:$A$30))</f>
        <v/>
      </c>
      <c r="P3750" s="34">
        <f>IF(A3750="","",IF(G3750="Standard 15% (Box 1)",ROUND(H3750*Setup!$B$9,2),0))</f>
        <v/>
      </c>
      <c r="Q3750" s="34">
        <f>IF(A3750="","",I3750-P3750)</f>
        <v/>
      </c>
      <c r="R3750" s="23">
        <f>IF(A3750="","",IF(O3750=0,"Outside audit periods; ","")&amp;IF(G3750="","No VAT category; ","")&amp;IF(ABS(Q3750)&gt;Setup!$B$10,"VAT ≠ 15% × net; ","")&amp;IF(AND(F3750="B2B - VAT registered",NOT(AND(LEN(E3750)=15,LEFT(E3750,1)="3",RIGHT(E3750,1)="3",ISNUMBER(--E3750)))),"Invalid/missing customer VAT no; ","")&amp;IF(L3750&lt;&gt;"Yes","Not reported/cleared on FATOORA; ","")&amp;IF(AND(OR(G3750="Zero-rated domestic (Box 3)",G3750="Export (Box 4)"),N3750=""),"Zero-rate/export evidence missing; ","")&amp;IF(AND(C3750="Credit Note",H3750&gt;0),"Credit note should be negative; ","")&amp;IF(AND(C3750="Simplified Tax Invoice",F3750="B2B - VAT registered"),"Simplified invoice issued to VAT-registered B2B; ",""))</f>
        <v/>
      </c>
    </row>
    <row r="3751">
      <c r="A3751" s="17" t="n"/>
      <c r="B3751" s="14" t="n"/>
      <c r="C3751" s="14" t="n"/>
      <c r="D3751" s="14" t="n"/>
      <c r="E3751" s="16" t="n"/>
      <c r="F3751" s="14" t="n"/>
      <c r="G3751" s="14" t="n"/>
      <c r="H3751" s="19" t="n"/>
      <c r="I3751" s="19" t="n"/>
      <c r="J3751" s="34">
        <f>IF(A3751="","",H3751+I3751)</f>
        <v/>
      </c>
      <c r="K3751" s="14" t="n"/>
      <c r="L3751" s="14" t="n"/>
      <c r="M3751" s="14" t="n"/>
      <c r="N3751" s="14" t="n"/>
      <c r="O3751" s="20">
        <f>IF(A3751="","",SUMPRODUCT((A3751&gt;=Setup!$C$19:$C$30)*(A3751&lt;=Setup!$D$19:$D$30)*Setup!$A$19:$A$30))</f>
        <v/>
      </c>
      <c r="P3751" s="34">
        <f>IF(A3751="","",IF(G3751="Standard 15% (Box 1)",ROUND(H3751*Setup!$B$9,2),0))</f>
        <v/>
      </c>
      <c r="Q3751" s="34">
        <f>IF(A3751="","",I3751-P3751)</f>
        <v/>
      </c>
      <c r="R3751" s="23">
        <f>IF(A3751="","",IF(O3751=0,"Outside audit periods; ","")&amp;IF(G3751="","No VAT category; ","")&amp;IF(ABS(Q3751)&gt;Setup!$B$10,"VAT ≠ 15% × net; ","")&amp;IF(AND(F3751="B2B - VAT registered",NOT(AND(LEN(E3751)=15,LEFT(E3751,1)="3",RIGHT(E3751,1)="3",ISNUMBER(--E3751)))),"Invalid/missing customer VAT no; ","")&amp;IF(L3751&lt;&gt;"Yes","Not reported/cleared on FATOORA; ","")&amp;IF(AND(OR(G3751="Zero-rated domestic (Box 3)",G3751="Export (Box 4)"),N3751=""),"Zero-rate/export evidence missing; ","")&amp;IF(AND(C3751="Credit Note",H3751&gt;0),"Credit note should be negative; ","")&amp;IF(AND(C3751="Simplified Tax Invoice",F3751="B2B - VAT registered"),"Simplified invoice issued to VAT-registered B2B; ",""))</f>
        <v/>
      </c>
    </row>
    <row r="3752">
      <c r="A3752" s="17" t="n"/>
      <c r="B3752" s="14" t="n"/>
      <c r="C3752" s="14" t="n"/>
      <c r="D3752" s="14" t="n"/>
      <c r="E3752" s="16" t="n"/>
      <c r="F3752" s="14" t="n"/>
      <c r="G3752" s="14" t="n"/>
      <c r="H3752" s="19" t="n"/>
      <c r="I3752" s="19" t="n"/>
      <c r="J3752" s="34">
        <f>IF(A3752="","",H3752+I3752)</f>
        <v/>
      </c>
      <c r="K3752" s="14" t="n"/>
      <c r="L3752" s="14" t="n"/>
      <c r="M3752" s="14" t="n"/>
      <c r="N3752" s="14" t="n"/>
      <c r="O3752" s="20">
        <f>IF(A3752="","",SUMPRODUCT((A3752&gt;=Setup!$C$19:$C$30)*(A3752&lt;=Setup!$D$19:$D$30)*Setup!$A$19:$A$30))</f>
        <v/>
      </c>
      <c r="P3752" s="34">
        <f>IF(A3752="","",IF(G3752="Standard 15% (Box 1)",ROUND(H3752*Setup!$B$9,2),0))</f>
        <v/>
      </c>
      <c r="Q3752" s="34">
        <f>IF(A3752="","",I3752-P3752)</f>
        <v/>
      </c>
      <c r="R3752" s="23">
        <f>IF(A3752="","",IF(O3752=0,"Outside audit periods; ","")&amp;IF(G3752="","No VAT category; ","")&amp;IF(ABS(Q3752)&gt;Setup!$B$10,"VAT ≠ 15% × net; ","")&amp;IF(AND(F3752="B2B - VAT registered",NOT(AND(LEN(E3752)=15,LEFT(E3752,1)="3",RIGHT(E3752,1)="3",ISNUMBER(--E3752)))),"Invalid/missing customer VAT no; ","")&amp;IF(L3752&lt;&gt;"Yes","Not reported/cleared on FATOORA; ","")&amp;IF(AND(OR(G3752="Zero-rated domestic (Box 3)",G3752="Export (Box 4)"),N3752=""),"Zero-rate/export evidence missing; ","")&amp;IF(AND(C3752="Credit Note",H3752&gt;0),"Credit note should be negative; ","")&amp;IF(AND(C3752="Simplified Tax Invoice",F3752="B2B - VAT registered"),"Simplified invoice issued to VAT-registered B2B; ",""))</f>
        <v/>
      </c>
    </row>
    <row r="3753">
      <c r="A3753" s="17" t="n"/>
      <c r="B3753" s="14" t="n"/>
      <c r="C3753" s="14" t="n"/>
      <c r="D3753" s="14" t="n"/>
      <c r="E3753" s="16" t="n"/>
      <c r="F3753" s="14" t="n"/>
      <c r="G3753" s="14" t="n"/>
      <c r="H3753" s="19" t="n"/>
      <c r="I3753" s="19" t="n"/>
      <c r="J3753" s="34">
        <f>IF(A3753="","",H3753+I3753)</f>
        <v/>
      </c>
      <c r="K3753" s="14" t="n"/>
      <c r="L3753" s="14" t="n"/>
      <c r="M3753" s="14" t="n"/>
      <c r="N3753" s="14" t="n"/>
      <c r="O3753" s="20">
        <f>IF(A3753="","",SUMPRODUCT((A3753&gt;=Setup!$C$19:$C$30)*(A3753&lt;=Setup!$D$19:$D$30)*Setup!$A$19:$A$30))</f>
        <v/>
      </c>
      <c r="P3753" s="34">
        <f>IF(A3753="","",IF(G3753="Standard 15% (Box 1)",ROUND(H3753*Setup!$B$9,2),0))</f>
        <v/>
      </c>
      <c r="Q3753" s="34">
        <f>IF(A3753="","",I3753-P3753)</f>
        <v/>
      </c>
      <c r="R3753" s="23">
        <f>IF(A3753="","",IF(O3753=0,"Outside audit periods; ","")&amp;IF(G3753="","No VAT category; ","")&amp;IF(ABS(Q3753)&gt;Setup!$B$10,"VAT ≠ 15% × net; ","")&amp;IF(AND(F3753="B2B - VAT registered",NOT(AND(LEN(E3753)=15,LEFT(E3753,1)="3",RIGHT(E3753,1)="3",ISNUMBER(--E3753)))),"Invalid/missing customer VAT no; ","")&amp;IF(L3753&lt;&gt;"Yes","Not reported/cleared on FATOORA; ","")&amp;IF(AND(OR(G3753="Zero-rated domestic (Box 3)",G3753="Export (Box 4)"),N3753=""),"Zero-rate/export evidence missing; ","")&amp;IF(AND(C3753="Credit Note",H3753&gt;0),"Credit note should be negative; ","")&amp;IF(AND(C3753="Simplified Tax Invoice",F3753="B2B - VAT registered"),"Simplified invoice issued to VAT-registered B2B; ",""))</f>
        <v/>
      </c>
    </row>
    <row r="3754">
      <c r="A3754" s="17" t="n"/>
      <c r="B3754" s="14" t="n"/>
      <c r="C3754" s="14" t="n"/>
      <c r="D3754" s="14" t="n"/>
      <c r="E3754" s="16" t="n"/>
      <c r="F3754" s="14" t="n"/>
      <c r="G3754" s="14" t="n"/>
      <c r="H3754" s="19" t="n"/>
      <c r="I3754" s="19" t="n"/>
      <c r="J3754" s="34">
        <f>IF(A3754="","",H3754+I3754)</f>
        <v/>
      </c>
      <c r="K3754" s="14" t="n"/>
      <c r="L3754" s="14" t="n"/>
      <c r="M3754" s="14" t="n"/>
      <c r="N3754" s="14" t="n"/>
      <c r="O3754" s="20">
        <f>IF(A3754="","",SUMPRODUCT((A3754&gt;=Setup!$C$19:$C$30)*(A3754&lt;=Setup!$D$19:$D$30)*Setup!$A$19:$A$30))</f>
        <v/>
      </c>
      <c r="P3754" s="34">
        <f>IF(A3754="","",IF(G3754="Standard 15% (Box 1)",ROUND(H3754*Setup!$B$9,2),0))</f>
        <v/>
      </c>
      <c r="Q3754" s="34">
        <f>IF(A3754="","",I3754-P3754)</f>
        <v/>
      </c>
      <c r="R3754" s="23">
        <f>IF(A3754="","",IF(O3754=0,"Outside audit periods; ","")&amp;IF(G3754="","No VAT category; ","")&amp;IF(ABS(Q3754)&gt;Setup!$B$10,"VAT ≠ 15% × net; ","")&amp;IF(AND(F3754="B2B - VAT registered",NOT(AND(LEN(E3754)=15,LEFT(E3754,1)="3",RIGHT(E3754,1)="3",ISNUMBER(--E3754)))),"Invalid/missing customer VAT no; ","")&amp;IF(L3754&lt;&gt;"Yes","Not reported/cleared on FATOORA; ","")&amp;IF(AND(OR(G3754="Zero-rated domestic (Box 3)",G3754="Export (Box 4)"),N3754=""),"Zero-rate/export evidence missing; ","")&amp;IF(AND(C3754="Credit Note",H3754&gt;0),"Credit note should be negative; ","")&amp;IF(AND(C3754="Simplified Tax Invoice",F3754="B2B - VAT registered"),"Simplified invoice issued to VAT-registered B2B; ",""))</f>
        <v/>
      </c>
    </row>
    <row r="3755">
      <c r="A3755" s="17" t="n"/>
      <c r="B3755" s="14" t="n"/>
      <c r="C3755" s="14" t="n"/>
      <c r="D3755" s="14" t="n"/>
      <c r="E3755" s="16" t="n"/>
      <c r="F3755" s="14" t="n"/>
      <c r="G3755" s="14" t="n"/>
      <c r="H3755" s="19" t="n"/>
      <c r="I3755" s="19" t="n"/>
      <c r="J3755" s="34">
        <f>IF(A3755="","",H3755+I3755)</f>
        <v/>
      </c>
      <c r="K3755" s="14" t="n"/>
      <c r="L3755" s="14" t="n"/>
      <c r="M3755" s="14" t="n"/>
      <c r="N3755" s="14" t="n"/>
      <c r="O3755" s="20">
        <f>IF(A3755="","",SUMPRODUCT((A3755&gt;=Setup!$C$19:$C$30)*(A3755&lt;=Setup!$D$19:$D$30)*Setup!$A$19:$A$30))</f>
        <v/>
      </c>
      <c r="P3755" s="34">
        <f>IF(A3755="","",IF(G3755="Standard 15% (Box 1)",ROUND(H3755*Setup!$B$9,2),0))</f>
        <v/>
      </c>
      <c r="Q3755" s="34">
        <f>IF(A3755="","",I3755-P3755)</f>
        <v/>
      </c>
      <c r="R3755" s="23">
        <f>IF(A3755="","",IF(O3755=0,"Outside audit periods; ","")&amp;IF(G3755="","No VAT category; ","")&amp;IF(ABS(Q3755)&gt;Setup!$B$10,"VAT ≠ 15% × net; ","")&amp;IF(AND(F3755="B2B - VAT registered",NOT(AND(LEN(E3755)=15,LEFT(E3755,1)="3",RIGHT(E3755,1)="3",ISNUMBER(--E3755)))),"Invalid/missing customer VAT no; ","")&amp;IF(L3755&lt;&gt;"Yes","Not reported/cleared on FATOORA; ","")&amp;IF(AND(OR(G3755="Zero-rated domestic (Box 3)",G3755="Export (Box 4)"),N3755=""),"Zero-rate/export evidence missing; ","")&amp;IF(AND(C3755="Credit Note",H3755&gt;0),"Credit note should be negative; ","")&amp;IF(AND(C3755="Simplified Tax Invoice",F3755="B2B - VAT registered"),"Simplified invoice issued to VAT-registered B2B; ",""))</f>
        <v/>
      </c>
    </row>
    <row r="3756">
      <c r="A3756" s="17" t="n"/>
      <c r="B3756" s="14" t="n"/>
      <c r="C3756" s="14" t="n"/>
      <c r="D3756" s="14" t="n"/>
      <c r="E3756" s="16" t="n"/>
      <c r="F3756" s="14" t="n"/>
      <c r="G3756" s="14" t="n"/>
      <c r="H3756" s="19" t="n"/>
      <c r="I3756" s="19" t="n"/>
      <c r="J3756" s="34">
        <f>IF(A3756="","",H3756+I3756)</f>
        <v/>
      </c>
      <c r="K3756" s="14" t="n"/>
      <c r="L3756" s="14" t="n"/>
      <c r="M3756" s="14" t="n"/>
      <c r="N3756" s="14" t="n"/>
      <c r="O3756" s="20">
        <f>IF(A3756="","",SUMPRODUCT((A3756&gt;=Setup!$C$19:$C$30)*(A3756&lt;=Setup!$D$19:$D$30)*Setup!$A$19:$A$30))</f>
        <v/>
      </c>
      <c r="P3756" s="34">
        <f>IF(A3756="","",IF(G3756="Standard 15% (Box 1)",ROUND(H3756*Setup!$B$9,2),0))</f>
        <v/>
      </c>
      <c r="Q3756" s="34">
        <f>IF(A3756="","",I3756-P3756)</f>
        <v/>
      </c>
      <c r="R3756" s="23">
        <f>IF(A3756="","",IF(O3756=0,"Outside audit periods; ","")&amp;IF(G3756="","No VAT category; ","")&amp;IF(ABS(Q3756)&gt;Setup!$B$10,"VAT ≠ 15% × net; ","")&amp;IF(AND(F3756="B2B - VAT registered",NOT(AND(LEN(E3756)=15,LEFT(E3756,1)="3",RIGHT(E3756,1)="3",ISNUMBER(--E3756)))),"Invalid/missing customer VAT no; ","")&amp;IF(L3756&lt;&gt;"Yes","Not reported/cleared on FATOORA; ","")&amp;IF(AND(OR(G3756="Zero-rated domestic (Box 3)",G3756="Export (Box 4)"),N3756=""),"Zero-rate/export evidence missing; ","")&amp;IF(AND(C3756="Credit Note",H3756&gt;0),"Credit note should be negative; ","")&amp;IF(AND(C3756="Simplified Tax Invoice",F3756="B2B - VAT registered"),"Simplified invoice issued to VAT-registered B2B; ",""))</f>
        <v/>
      </c>
    </row>
    <row r="3757">
      <c r="A3757" s="17" t="n"/>
      <c r="B3757" s="14" t="n"/>
      <c r="C3757" s="14" t="n"/>
      <c r="D3757" s="14" t="n"/>
      <c r="E3757" s="16" t="n"/>
      <c r="F3757" s="14" t="n"/>
      <c r="G3757" s="14" t="n"/>
      <c r="H3757" s="19" t="n"/>
      <c r="I3757" s="19" t="n"/>
      <c r="J3757" s="34">
        <f>IF(A3757="","",H3757+I3757)</f>
        <v/>
      </c>
      <c r="K3757" s="14" t="n"/>
      <c r="L3757" s="14" t="n"/>
      <c r="M3757" s="14" t="n"/>
      <c r="N3757" s="14" t="n"/>
      <c r="O3757" s="20">
        <f>IF(A3757="","",SUMPRODUCT((A3757&gt;=Setup!$C$19:$C$30)*(A3757&lt;=Setup!$D$19:$D$30)*Setup!$A$19:$A$30))</f>
        <v/>
      </c>
      <c r="P3757" s="34">
        <f>IF(A3757="","",IF(G3757="Standard 15% (Box 1)",ROUND(H3757*Setup!$B$9,2),0))</f>
        <v/>
      </c>
      <c r="Q3757" s="34">
        <f>IF(A3757="","",I3757-P3757)</f>
        <v/>
      </c>
      <c r="R3757" s="23">
        <f>IF(A3757="","",IF(O3757=0,"Outside audit periods; ","")&amp;IF(G3757="","No VAT category; ","")&amp;IF(ABS(Q3757)&gt;Setup!$B$10,"VAT ≠ 15% × net; ","")&amp;IF(AND(F3757="B2B - VAT registered",NOT(AND(LEN(E3757)=15,LEFT(E3757,1)="3",RIGHT(E3757,1)="3",ISNUMBER(--E3757)))),"Invalid/missing customer VAT no; ","")&amp;IF(L3757&lt;&gt;"Yes","Not reported/cleared on FATOORA; ","")&amp;IF(AND(OR(G3757="Zero-rated domestic (Box 3)",G3757="Export (Box 4)"),N3757=""),"Zero-rate/export evidence missing; ","")&amp;IF(AND(C3757="Credit Note",H3757&gt;0),"Credit note should be negative; ","")&amp;IF(AND(C3757="Simplified Tax Invoice",F3757="B2B - VAT registered"),"Simplified invoice issued to VAT-registered B2B; ",""))</f>
        <v/>
      </c>
    </row>
    <row r="3758">
      <c r="A3758" s="17" t="n"/>
      <c r="B3758" s="14" t="n"/>
      <c r="C3758" s="14" t="n"/>
      <c r="D3758" s="14" t="n"/>
      <c r="E3758" s="16" t="n"/>
      <c r="F3758" s="14" t="n"/>
      <c r="G3758" s="14" t="n"/>
      <c r="H3758" s="19" t="n"/>
      <c r="I3758" s="19" t="n"/>
      <c r="J3758" s="34">
        <f>IF(A3758="","",H3758+I3758)</f>
        <v/>
      </c>
      <c r="K3758" s="14" t="n"/>
      <c r="L3758" s="14" t="n"/>
      <c r="M3758" s="14" t="n"/>
      <c r="N3758" s="14" t="n"/>
      <c r="O3758" s="20">
        <f>IF(A3758="","",SUMPRODUCT((A3758&gt;=Setup!$C$19:$C$30)*(A3758&lt;=Setup!$D$19:$D$30)*Setup!$A$19:$A$30))</f>
        <v/>
      </c>
      <c r="P3758" s="34">
        <f>IF(A3758="","",IF(G3758="Standard 15% (Box 1)",ROUND(H3758*Setup!$B$9,2),0))</f>
        <v/>
      </c>
      <c r="Q3758" s="34">
        <f>IF(A3758="","",I3758-P3758)</f>
        <v/>
      </c>
      <c r="R3758" s="23">
        <f>IF(A3758="","",IF(O3758=0,"Outside audit periods; ","")&amp;IF(G3758="","No VAT category; ","")&amp;IF(ABS(Q3758)&gt;Setup!$B$10,"VAT ≠ 15% × net; ","")&amp;IF(AND(F3758="B2B - VAT registered",NOT(AND(LEN(E3758)=15,LEFT(E3758,1)="3",RIGHT(E3758,1)="3",ISNUMBER(--E3758)))),"Invalid/missing customer VAT no; ","")&amp;IF(L3758&lt;&gt;"Yes","Not reported/cleared on FATOORA; ","")&amp;IF(AND(OR(G3758="Zero-rated domestic (Box 3)",G3758="Export (Box 4)"),N3758=""),"Zero-rate/export evidence missing; ","")&amp;IF(AND(C3758="Credit Note",H3758&gt;0),"Credit note should be negative; ","")&amp;IF(AND(C3758="Simplified Tax Invoice",F3758="B2B - VAT registered"),"Simplified invoice issued to VAT-registered B2B; ",""))</f>
        <v/>
      </c>
    </row>
    <row r="3759">
      <c r="A3759" s="17" t="n"/>
      <c r="B3759" s="14" t="n"/>
      <c r="C3759" s="14" t="n"/>
      <c r="D3759" s="14" t="n"/>
      <c r="E3759" s="16" t="n"/>
      <c r="F3759" s="14" t="n"/>
      <c r="G3759" s="14" t="n"/>
      <c r="H3759" s="19" t="n"/>
      <c r="I3759" s="19" t="n"/>
      <c r="J3759" s="34">
        <f>IF(A3759="","",H3759+I3759)</f>
        <v/>
      </c>
      <c r="K3759" s="14" t="n"/>
      <c r="L3759" s="14" t="n"/>
      <c r="M3759" s="14" t="n"/>
      <c r="N3759" s="14" t="n"/>
      <c r="O3759" s="20">
        <f>IF(A3759="","",SUMPRODUCT((A3759&gt;=Setup!$C$19:$C$30)*(A3759&lt;=Setup!$D$19:$D$30)*Setup!$A$19:$A$30))</f>
        <v/>
      </c>
      <c r="P3759" s="34">
        <f>IF(A3759="","",IF(G3759="Standard 15% (Box 1)",ROUND(H3759*Setup!$B$9,2),0))</f>
        <v/>
      </c>
      <c r="Q3759" s="34">
        <f>IF(A3759="","",I3759-P3759)</f>
        <v/>
      </c>
      <c r="R3759" s="23">
        <f>IF(A3759="","",IF(O3759=0,"Outside audit periods; ","")&amp;IF(G3759="","No VAT category; ","")&amp;IF(ABS(Q3759)&gt;Setup!$B$10,"VAT ≠ 15% × net; ","")&amp;IF(AND(F3759="B2B - VAT registered",NOT(AND(LEN(E3759)=15,LEFT(E3759,1)="3",RIGHT(E3759,1)="3",ISNUMBER(--E3759)))),"Invalid/missing customer VAT no; ","")&amp;IF(L3759&lt;&gt;"Yes","Not reported/cleared on FATOORA; ","")&amp;IF(AND(OR(G3759="Zero-rated domestic (Box 3)",G3759="Export (Box 4)"),N3759=""),"Zero-rate/export evidence missing; ","")&amp;IF(AND(C3759="Credit Note",H3759&gt;0),"Credit note should be negative; ","")&amp;IF(AND(C3759="Simplified Tax Invoice",F3759="B2B - VAT registered"),"Simplified invoice issued to VAT-registered B2B; ",""))</f>
        <v/>
      </c>
    </row>
    <row r="3760">
      <c r="A3760" s="17" t="n"/>
      <c r="B3760" s="14" t="n"/>
      <c r="C3760" s="14" t="n"/>
      <c r="D3760" s="14" t="n"/>
      <c r="E3760" s="16" t="n"/>
      <c r="F3760" s="14" t="n"/>
      <c r="G3760" s="14" t="n"/>
      <c r="H3760" s="19" t="n"/>
      <c r="I3760" s="19" t="n"/>
      <c r="J3760" s="34">
        <f>IF(A3760="","",H3760+I3760)</f>
        <v/>
      </c>
      <c r="K3760" s="14" t="n"/>
      <c r="L3760" s="14" t="n"/>
      <c r="M3760" s="14" t="n"/>
      <c r="N3760" s="14" t="n"/>
      <c r="O3760" s="20">
        <f>IF(A3760="","",SUMPRODUCT((A3760&gt;=Setup!$C$19:$C$30)*(A3760&lt;=Setup!$D$19:$D$30)*Setup!$A$19:$A$30))</f>
        <v/>
      </c>
      <c r="P3760" s="34">
        <f>IF(A3760="","",IF(G3760="Standard 15% (Box 1)",ROUND(H3760*Setup!$B$9,2),0))</f>
        <v/>
      </c>
      <c r="Q3760" s="34">
        <f>IF(A3760="","",I3760-P3760)</f>
        <v/>
      </c>
      <c r="R3760" s="23">
        <f>IF(A3760="","",IF(O3760=0,"Outside audit periods; ","")&amp;IF(G3760="","No VAT category; ","")&amp;IF(ABS(Q3760)&gt;Setup!$B$10,"VAT ≠ 15% × net; ","")&amp;IF(AND(F3760="B2B - VAT registered",NOT(AND(LEN(E3760)=15,LEFT(E3760,1)="3",RIGHT(E3760,1)="3",ISNUMBER(--E3760)))),"Invalid/missing customer VAT no; ","")&amp;IF(L3760&lt;&gt;"Yes","Not reported/cleared on FATOORA; ","")&amp;IF(AND(OR(G3760="Zero-rated domestic (Box 3)",G3760="Export (Box 4)"),N3760=""),"Zero-rate/export evidence missing; ","")&amp;IF(AND(C3760="Credit Note",H3760&gt;0),"Credit note should be negative; ","")&amp;IF(AND(C3760="Simplified Tax Invoice",F3760="B2B - VAT registered"),"Simplified invoice issued to VAT-registered B2B; ",""))</f>
        <v/>
      </c>
    </row>
    <row r="3761">
      <c r="A3761" s="17" t="n"/>
      <c r="B3761" s="14" t="n"/>
      <c r="C3761" s="14" t="n"/>
      <c r="D3761" s="14" t="n"/>
      <c r="E3761" s="16" t="n"/>
      <c r="F3761" s="14" t="n"/>
      <c r="G3761" s="14" t="n"/>
      <c r="H3761" s="19" t="n"/>
      <c r="I3761" s="19" t="n"/>
      <c r="J3761" s="34">
        <f>IF(A3761="","",H3761+I3761)</f>
        <v/>
      </c>
      <c r="K3761" s="14" t="n"/>
      <c r="L3761" s="14" t="n"/>
      <c r="M3761" s="14" t="n"/>
      <c r="N3761" s="14" t="n"/>
      <c r="O3761" s="20">
        <f>IF(A3761="","",SUMPRODUCT((A3761&gt;=Setup!$C$19:$C$30)*(A3761&lt;=Setup!$D$19:$D$30)*Setup!$A$19:$A$30))</f>
        <v/>
      </c>
      <c r="P3761" s="34">
        <f>IF(A3761="","",IF(G3761="Standard 15% (Box 1)",ROUND(H3761*Setup!$B$9,2),0))</f>
        <v/>
      </c>
      <c r="Q3761" s="34">
        <f>IF(A3761="","",I3761-P3761)</f>
        <v/>
      </c>
      <c r="R3761" s="23">
        <f>IF(A3761="","",IF(O3761=0,"Outside audit periods; ","")&amp;IF(G3761="","No VAT category; ","")&amp;IF(ABS(Q3761)&gt;Setup!$B$10,"VAT ≠ 15% × net; ","")&amp;IF(AND(F3761="B2B - VAT registered",NOT(AND(LEN(E3761)=15,LEFT(E3761,1)="3",RIGHT(E3761,1)="3",ISNUMBER(--E3761)))),"Invalid/missing customer VAT no; ","")&amp;IF(L3761&lt;&gt;"Yes","Not reported/cleared on FATOORA; ","")&amp;IF(AND(OR(G3761="Zero-rated domestic (Box 3)",G3761="Export (Box 4)"),N3761=""),"Zero-rate/export evidence missing; ","")&amp;IF(AND(C3761="Credit Note",H3761&gt;0),"Credit note should be negative; ","")&amp;IF(AND(C3761="Simplified Tax Invoice",F3761="B2B - VAT registered"),"Simplified invoice issued to VAT-registered B2B; ",""))</f>
        <v/>
      </c>
    </row>
    <row r="3762">
      <c r="A3762" s="17" t="n"/>
      <c r="B3762" s="14" t="n"/>
      <c r="C3762" s="14" t="n"/>
      <c r="D3762" s="14" t="n"/>
      <c r="E3762" s="16" t="n"/>
      <c r="F3762" s="14" t="n"/>
      <c r="G3762" s="14" t="n"/>
      <c r="H3762" s="19" t="n"/>
      <c r="I3762" s="19" t="n"/>
      <c r="J3762" s="34">
        <f>IF(A3762="","",H3762+I3762)</f>
        <v/>
      </c>
      <c r="K3762" s="14" t="n"/>
      <c r="L3762" s="14" t="n"/>
      <c r="M3762" s="14" t="n"/>
      <c r="N3762" s="14" t="n"/>
      <c r="O3762" s="20">
        <f>IF(A3762="","",SUMPRODUCT((A3762&gt;=Setup!$C$19:$C$30)*(A3762&lt;=Setup!$D$19:$D$30)*Setup!$A$19:$A$30))</f>
        <v/>
      </c>
      <c r="P3762" s="34">
        <f>IF(A3762="","",IF(G3762="Standard 15% (Box 1)",ROUND(H3762*Setup!$B$9,2),0))</f>
        <v/>
      </c>
      <c r="Q3762" s="34">
        <f>IF(A3762="","",I3762-P3762)</f>
        <v/>
      </c>
      <c r="R3762" s="23">
        <f>IF(A3762="","",IF(O3762=0,"Outside audit periods; ","")&amp;IF(G3762="","No VAT category; ","")&amp;IF(ABS(Q3762)&gt;Setup!$B$10,"VAT ≠ 15% × net; ","")&amp;IF(AND(F3762="B2B - VAT registered",NOT(AND(LEN(E3762)=15,LEFT(E3762,1)="3",RIGHT(E3762,1)="3",ISNUMBER(--E3762)))),"Invalid/missing customer VAT no; ","")&amp;IF(L3762&lt;&gt;"Yes","Not reported/cleared on FATOORA; ","")&amp;IF(AND(OR(G3762="Zero-rated domestic (Box 3)",G3762="Export (Box 4)"),N3762=""),"Zero-rate/export evidence missing; ","")&amp;IF(AND(C3762="Credit Note",H3762&gt;0),"Credit note should be negative; ","")&amp;IF(AND(C3762="Simplified Tax Invoice",F3762="B2B - VAT registered"),"Simplified invoice issued to VAT-registered B2B; ",""))</f>
        <v/>
      </c>
    </row>
    <row r="3763">
      <c r="A3763" s="17" t="n"/>
      <c r="B3763" s="14" t="n"/>
      <c r="C3763" s="14" t="n"/>
      <c r="D3763" s="14" t="n"/>
      <c r="E3763" s="16" t="n"/>
      <c r="F3763" s="14" t="n"/>
      <c r="G3763" s="14" t="n"/>
      <c r="H3763" s="19" t="n"/>
      <c r="I3763" s="19" t="n"/>
      <c r="J3763" s="34">
        <f>IF(A3763="","",H3763+I3763)</f>
        <v/>
      </c>
      <c r="K3763" s="14" t="n"/>
      <c r="L3763" s="14" t="n"/>
      <c r="M3763" s="14" t="n"/>
      <c r="N3763" s="14" t="n"/>
      <c r="O3763" s="20">
        <f>IF(A3763="","",SUMPRODUCT((A3763&gt;=Setup!$C$19:$C$30)*(A3763&lt;=Setup!$D$19:$D$30)*Setup!$A$19:$A$30))</f>
        <v/>
      </c>
      <c r="P3763" s="34">
        <f>IF(A3763="","",IF(G3763="Standard 15% (Box 1)",ROUND(H3763*Setup!$B$9,2),0))</f>
        <v/>
      </c>
      <c r="Q3763" s="34">
        <f>IF(A3763="","",I3763-P3763)</f>
        <v/>
      </c>
      <c r="R3763" s="23">
        <f>IF(A3763="","",IF(O3763=0,"Outside audit periods; ","")&amp;IF(G3763="","No VAT category; ","")&amp;IF(ABS(Q3763)&gt;Setup!$B$10,"VAT ≠ 15% × net; ","")&amp;IF(AND(F3763="B2B - VAT registered",NOT(AND(LEN(E3763)=15,LEFT(E3763,1)="3",RIGHT(E3763,1)="3",ISNUMBER(--E3763)))),"Invalid/missing customer VAT no; ","")&amp;IF(L3763&lt;&gt;"Yes","Not reported/cleared on FATOORA; ","")&amp;IF(AND(OR(G3763="Zero-rated domestic (Box 3)",G3763="Export (Box 4)"),N3763=""),"Zero-rate/export evidence missing; ","")&amp;IF(AND(C3763="Credit Note",H3763&gt;0),"Credit note should be negative; ","")&amp;IF(AND(C3763="Simplified Tax Invoice",F3763="B2B - VAT registered"),"Simplified invoice issued to VAT-registered B2B; ",""))</f>
        <v/>
      </c>
    </row>
    <row r="3764">
      <c r="A3764" s="17" t="n"/>
      <c r="B3764" s="14" t="n"/>
      <c r="C3764" s="14" t="n"/>
      <c r="D3764" s="14" t="n"/>
      <c r="E3764" s="16" t="n"/>
      <c r="F3764" s="14" t="n"/>
      <c r="G3764" s="14" t="n"/>
      <c r="H3764" s="19" t="n"/>
      <c r="I3764" s="19" t="n"/>
      <c r="J3764" s="34">
        <f>IF(A3764="","",H3764+I3764)</f>
        <v/>
      </c>
      <c r="K3764" s="14" t="n"/>
      <c r="L3764" s="14" t="n"/>
      <c r="M3764" s="14" t="n"/>
      <c r="N3764" s="14" t="n"/>
      <c r="O3764" s="20">
        <f>IF(A3764="","",SUMPRODUCT((A3764&gt;=Setup!$C$19:$C$30)*(A3764&lt;=Setup!$D$19:$D$30)*Setup!$A$19:$A$30))</f>
        <v/>
      </c>
      <c r="P3764" s="34">
        <f>IF(A3764="","",IF(G3764="Standard 15% (Box 1)",ROUND(H3764*Setup!$B$9,2),0))</f>
        <v/>
      </c>
      <c r="Q3764" s="34">
        <f>IF(A3764="","",I3764-P3764)</f>
        <v/>
      </c>
      <c r="R3764" s="23">
        <f>IF(A3764="","",IF(O3764=0,"Outside audit periods; ","")&amp;IF(G3764="","No VAT category; ","")&amp;IF(ABS(Q3764)&gt;Setup!$B$10,"VAT ≠ 15% × net; ","")&amp;IF(AND(F3764="B2B - VAT registered",NOT(AND(LEN(E3764)=15,LEFT(E3764,1)="3",RIGHT(E3764,1)="3",ISNUMBER(--E3764)))),"Invalid/missing customer VAT no; ","")&amp;IF(L3764&lt;&gt;"Yes","Not reported/cleared on FATOORA; ","")&amp;IF(AND(OR(G3764="Zero-rated domestic (Box 3)",G3764="Export (Box 4)"),N3764=""),"Zero-rate/export evidence missing; ","")&amp;IF(AND(C3764="Credit Note",H3764&gt;0),"Credit note should be negative; ","")&amp;IF(AND(C3764="Simplified Tax Invoice",F3764="B2B - VAT registered"),"Simplified invoice issued to VAT-registered B2B; ",""))</f>
        <v/>
      </c>
    </row>
    <row r="3765">
      <c r="A3765" s="17" t="n"/>
      <c r="B3765" s="14" t="n"/>
      <c r="C3765" s="14" t="n"/>
      <c r="D3765" s="14" t="n"/>
      <c r="E3765" s="16" t="n"/>
      <c r="F3765" s="14" t="n"/>
      <c r="G3765" s="14" t="n"/>
      <c r="H3765" s="19" t="n"/>
      <c r="I3765" s="19" t="n"/>
      <c r="J3765" s="34">
        <f>IF(A3765="","",H3765+I3765)</f>
        <v/>
      </c>
      <c r="K3765" s="14" t="n"/>
      <c r="L3765" s="14" t="n"/>
      <c r="M3765" s="14" t="n"/>
      <c r="N3765" s="14" t="n"/>
      <c r="O3765" s="20">
        <f>IF(A3765="","",SUMPRODUCT((A3765&gt;=Setup!$C$19:$C$30)*(A3765&lt;=Setup!$D$19:$D$30)*Setup!$A$19:$A$30))</f>
        <v/>
      </c>
      <c r="P3765" s="34">
        <f>IF(A3765="","",IF(G3765="Standard 15% (Box 1)",ROUND(H3765*Setup!$B$9,2),0))</f>
        <v/>
      </c>
      <c r="Q3765" s="34">
        <f>IF(A3765="","",I3765-P3765)</f>
        <v/>
      </c>
      <c r="R3765" s="23">
        <f>IF(A3765="","",IF(O3765=0,"Outside audit periods; ","")&amp;IF(G3765="","No VAT category; ","")&amp;IF(ABS(Q3765)&gt;Setup!$B$10,"VAT ≠ 15% × net; ","")&amp;IF(AND(F3765="B2B - VAT registered",NOT(AND(LEN(E3765)=15,LEFT(E3765,1)="3",RIGHT(E3765,1)="3",ISNUMBER(--E3765)))),"Invalid/missing customer VAT no; ","")&amp;IF(L3765&lt;&gt;"Yes","Not reported/cleared on FATOORA; ","")&amp;IF(AND(OR(G3765="Zero-rated domestic (Box 3)",G3765="Export (Box 4)"),N3765=""),"Zero-rate/export evidence missing; ","")&amp;IF(AND(C3765="Credit Note",H3765&gt;0),"Credit note should be negative; ","")&amp;IF(AND(C3765="Simplified Tax Invoice",F3765="B2B - VAT registered"),"Simplified invoice issued to VAT-registered B2B; ",""))</f>
        <v/>
      </c>
    </row>
    <row r="3766">
      <c r="A3766" s="17" t="n"/>
      <c r="B3766" s="14" t="n"/>
      <c r="C3766" s="14" t="n"/>
      <c r="D3766" s="14" t="n"/>
      <c r="E3766" s="16" t="n"/>
      <c r="F3766" s="14" t="n"/>
      <c r="G3766" s="14" t="n"/>
      <c r="H3766" s="19" t="n"/>
      <c r="I3766" s="19" t="n"/>
      <c r="J3766" s="34">
        <f>IF(A3766="","",H3766+I3766)</f>
        <v/>
      </c>
      <c r="K3766" s="14" t="n"/>
      <c r="L3766" s="14" t="n"/>
      <c r="M3766" s="14" t="n"/>
      <c r="N3766" s="14" t="n"/>
      <c r="O3766" s="20">
        <f>IF(A3766="","",SUMPRODUCT((A3766&gt;=Setup!$C$19:$C$30)*(A3766&lt;=Setup!$D$19:$D$30)*Setup!$A$19:$A$30))</f>
        <v/>
      </c>
      <c r="P3766" s="34">
        <f>IF(A3766="","",IF(G3766="Standard 15% (Box 1)",ROUND(H3766*Setup!$B$9,2),0))</f>
        <v/>
      </c>
      <c r="Q3766" s="34">
        <f>IF(A3766="","",I3766-P3766)</f>
        <v/>
      </c>
      <c r="R3766" s="23">
        <f>IF(A3766="","",IF(O3766=0,"Outside audit periods; ","")&amp;IF(G3766="","No VAT category; ","")&amp;IF(ABS(Q3766)&gt;Setup!$B$10,"VAT ≠ 15% × net; ","")&amp;IF(AND(F3766="B2B - VAT registered",NOT(AND(LEN(E3766)=15,LEFT(E3766,1)="3",RIGHT(E3766,1)="3",ISNUMBER(--E3766)))),"Invalid/missing customer VAT no; ","")&amp;IF(L3766&lt;&gt;"Yes","Not reported/cleared on FATOORA; ","")&amp;IF(AND(OR(G3766="Zero-rated domestic (Box 3)",G3766="Export (Box 4)"),N3766=""),"Zero-rate/export evidence missing; ","")&amp;IF(AND(C3766="Credit Note",H3766&gt;0),"Credit note should be negative; ","")&amp;IF(AND(C3766="Simplified Tax Invoice",F3766="B2B - VAT registered"),"Simplified invoice issued to VAT-registered B2B; ",""))</f>
        <v/>
      </c>
    </row>
    <row r="3767">
      <c r="A3767" s="17" t="n"/>
      <c r="B3767" s="14" t="n"/>
      <c r="C3767" s="14" t="n"/>
      <c r="D3767" s="14" t="n"/>
      <c r="E3767" s="16" t="n"/>
      <c r="F3767" s="14" t="n"/>
      <c r="G3767" s="14" t="n"/>
      <c r="H3767" s="19" t="n"/>
      <c r="I3767" s="19" t="n"/>
      <c r="J3767" s="34">
        <f>IF(A3767="","",H3767+I3767)</f>
        <v/>
      </c>
      <c r="K3767" s="14" t="n"/>
      <c r="L3767" s="14" t="n"/>
      <c r="M3767" s="14" t="n"/>
      <c r="N3767" s="14" t="n"/>
      <c r="O3767" s="20">
        <f>IF(A3767="","",SUMPRODUCT((A3767&gt;=Setup!$C$19:$C$30)*(A3767&lt;=Setup!$D$19:$D$30)*Setup!$A$19:$A$30))</f>
        <v/>
      </c>
      <c r="P3767" s="34">
        <f>IF(A3767="","",IF(G3767="Standard 15% (Box 1)",ROUND(H3767*Setup!$B$9,2),0))</f>
        <v/>
      </c>
      <c r="Q3767" s="34">
        <f>IF(A3767="","",I3767-P3767)</f>
        <v/>
      </c>
      <c r="R3767" s="23">
        <f>IF(A3767="","",IF(O3767=0,"Outside audit periods; ","")&amp;IF(G3767="","No VAT category; ","")&amp;IF(ABS(Q3767)&gt;Setup!$B$10,"VAT ≠ 15% × net; ","")&amp;IF(AND(F3767="B2B - VAT registered",NOT(AND(LEN(E3767)=15,LEFT(E3767,1)="3",RIGHT(E3767,1)="3",ISNUMBER(--E3767)))),"Invalid/missing customer VAT no; ","")&amp;IF(L3767&lt;&gt;"Yes","Not reported/cleared on FATOORA; ","")&amp;IF(AND(OR(G3767="Zero-rated domestic (Box 3)",G3767="Export (Box 4)"),N3767=""),"Zero-rate/export evidence missing; ","")&amp;IF(AND(C3767="Credit Note",H3767&gt;0),"Credit note should be negative; ","")&amp;IF(AND(C3767="Simplified Tax Invoice",F3767="B2B - VAT registered"),"Simplified invoice issued to VAT-registered B2B; ",""))</f>
        <v/>
      </c>
    </row>
    <row r="3768">
      <c r="A3768" s="17" t="n"/>
      <c r="B3768" s="14" t="n"/>
      <c r="C3768" s="14" t="n"/>
      <c r="D3768" s="14" t="n"/>
      <c r="E3768" s="16" t="n"/>
      <c r="F3768" s="14" t="n"/>
      <c r="G3768" s="14" t="n"/>
      <c r="H3768" s="19" t="n"/>
      <c r="I3768" s="19" t="n"/>
      <c r="J3768" s="34">
        <f>IF(A3768="","",H3768+I3768)</f>
        <v/>
      </c>
      <c r="K3768" s="14" t="n"/>
      <c r="L3768" s="14" t="n"/>
      <c r="M3768" s="14" t="n"/>
      <c r="N3768" s="14" t="n"/>
      <c r="O3768" s="20">
        <f>IF(A3768="","",SUMPRODUCT((A3768&gt;=Setup!$C$19:$C$30)*(A3768&lt;=Setup!$D$19:$D$30)*Setup!$A$19:$A$30))</f>
        <v/>
      </c>
      <c r="P3768" s="34">
        <f>IF(A3768="","",IF(G3768="Standard 15% (Box 1)",ROUND(H3768*Setup!$B$9,2),0))</f>
        <v/>
      </c>
      <c r="Q3768" s="34">
        <f>IF(A3768="","",I3768-P3768)</f>
        <v/>
      </c>
      <c r="R3768" s="23">
        <f>IF(A3768="","",IF(O3768=0,"Outside audit periods; ","")&amp;IF(G3768="","No VAT category; ","")&amp;IF(ABS(Q3768)&gt;Setup!$B$10,"VAT ≠ 15% × net; ","")&amp;IF(AND(F3768="B2B - VAT registered",NOT(AND(LEN(E3768)=15,LEFT(E3768,1)="3",RIGHT(E3768,1)="3",ISNUMBER(--E3768)))),"Invalid/missing customer VAT no; ","")&amp;IF(L3768&lt;&gt;"Yes","Not reported/cleared on FATOORA; ","")&amp;IF(AND(OR(G3768="Zero-rated domestic (Box 3)",G3768="Export (Box 4)"),N3768=""),"Zero-rate/export evidence missing; ","")&amp;IF(AND(C3768="Credit Note",H3768&gt;0),"Credit note should be negative; ","")&amp;IF(AND(C3768="Simplified Tax Invoice",F3768="B2B - VAT registered"),"Simplified invoice issued to VAT-registered B2B; ",""))</f>
        <v/>
      </c>
    </row>
    <row r="3769">
      <c r="A3769" s="17" t="n"/>
      <c r="B3769" s="14" t="n"/>
      <c r="C3769" s="14" t="n"/>
      <c r="D3769" s="14" t="n"/>
      <c r="E3769" s="16" t="n"/>
      <c r="F3769" s="14" t="n"/>
      <c r="G3769" s="14" t="n"/>
      <c r="H3769" s="19" t="n"/>
      <c r="I3769" s="19" t="n"/>
      <c r="J3769" s="34">
        <f>IF(A3769="","",H3769+I3769)</f>
        <v/>
      </c>
      <c r="K3769" s="14" t="n"/>
      <c r="L3769" s="14" t="n"/>
      <c r="M3769" s="14" t="n"/>
      <c r="N3769" s="14" t="n"/>
      <c r="O3769" s="20">
        <f>IF(A3769="","",SUMPRODUCT((A3769&gt;=Setup!$C$19:$C$30)*(A3769&lt;=Setup!$D$19:$D$30)*Setup!$A$19:$A$30))</f>
        <v/>
      </c>
      <c r="P3769" s="34">
        <f>IF(A3769="","",IF(G3769="Standard 15% (Box 1)",ROUND(H3769*Setup!$B$9,2),0))</f>
        <v/>
      </c>
      <c r="Q3769" s="34">
        <f>IF(A3769="","",I3769-P3769)</f>
        <v/>
      </c>
      <c r="R3769" s="23">
        <f>IF(A3769="","",IF(O3769=0,"Outside audit periods; ","")&amp;IF(G3769="","No VAT category; ","")&amp;IF(ABS(Q3769)&gt;Setup!$B$10,"VAT ≠ 15% × net; ","")&amp;IF(AND(F3769="B2B - VAT registered",NOT(AND(LEN(E3769)=15,LEFT(E3769,1)="3",RIGHT(E3769,1)="3",ISNUMBER(--E3769)))),"Invalid/missing customer VAT no; ","")&amp;IF(L3769&lt;&gt;"Yes","Not reported/cleared on FATOORA; ","")&amp;IF(AND(OR(G3769="Zero-rated domestic (Box 3)",G3769="Export (Box 4)"),N3769=""),"Zero-rate/export evidence missing; ","")&amp;IF(AND(C3769="Credit Note",H3769&gt;0),"Credit note should be negative; ","")&amp;IF(AND(C3769="Simplified Tax Invoice",F3769="B2B - VAT registered"),"Simplified invoice issued to VAT-registered B2B; ",""))</f>
        <v/>
      </c>
    </row>
    <row r="3770">
      <c r="A3770" s="17" t="n"/>
      <c r="B3770" s="14" t="n"/>
      <c r="C3770" s="14" t="n"/>
      <c r="D3770" s="14" t="n"/>
      <c r="E3770" s="16" t="n"/>
      <c r="F3770" s="14" t="n"/>
      <c r="G3770" s="14" t="n"/>
      <c r="H3770" s="19" t="n"/>
      <c r="I3770" s="19" t="n"/>
      <c r="J3770" s="34">
        <f>IF(A3770="","",H3770+I3770)</f>
        <v/>
      </c>
      <c r="K3770" s="14" t="n"/>
      <c r="L3770" s="14" t="n"/>
      <c r="M3770" s="14" t="n"/>
      <c r="N3770" s="14" t="n"/>
      <c r="O3770" s="20">
        <f>IF(A3770="","",SUMPRODUCT((A3770&gt;=Setup!$C$19:$C$30)*(A3770&lt;=Setup!$D$19:$D$30)*Setup!$A$19:$A$30))</f>
        <v/>
      </c>
      <c r="P3770" s="34">
        <f>IF(A3770="","",IF(G3770="Standard 15% (Box 1)",ROUND(H3770*Setup!$B$9,2),0))</f>
        <v/>
      </c>
      <c r="Q3770" s="34">
        <f>IF(A3770="","",I3770-P3770)</f>
        <v/>
      </c>
      <c r="R3770" s="23">
        <f>IF(A3770="","",IF(O3770=0,"Outside audit periods; ","")&amp;IF(G3770="","No VAT category; ","")&amp;IF(ABS(Q3770)&gt;Setup!$B$10,"VAT ≠ 15% × net; ","")&amp;IF(AND(F3770="B2B - VAT registered",NOT(AND(LEN(E3770)=15,LEFT(E3770,1)="3",RIGHT(E3770,1)="3",ISNUMBER(--E3770)))),"Invalid/missing customer VAT no; ","")&amp;IF(L3770&lt;&gt;"Yes","Not reported/cleared on FATOORA; ","")&amp;IF(AND(OR(G3770="Zero-rated domestic (Box 3)",G3770="Export (Box 4)"),N3770=""),"Zero-rate/export evidence missing; ","")&amp;IF(AND(C3770="Credit Note",H3770&gt;0),"Credit note should be negative; ","")&amp;IF(AND(C3770="Simplified Tax Invoice",F3770="B2B - VAT registered"),"Simplified invoice issued to VAT-registered B2B; ",""))</f>
        <v/>
      </c>
    </row>
    <row r="3771">
      <c r="A3771" s="17" t="n"/>
      <c r="B3771" s="14" t="n"/>
      <c r="C3771" s="14" t="n"/>
      <c r="D3771" s="14" t="n"/>
      <c r="E3771" s="16" t="n"/>
      <c r="F3771" s="14" t="n"/>
      <c r="G3771" s="14" t="n"/>
      <c r="H3771" s="19" t="n"/>
      <c r="I3771" s="19" t="n"/>
      <c r="J3771" s="34">
        <f>IF(A3771="","",H3771+I3771)</f>
        <v/>
      </c>
      <c r="K3771" s="14" t="n"/>
      <c r="L3771" s="14" t="n"/>
      <c r="M3771" s="14" t="n"/>
      <c r="N3771" s="14" t="n"/>
      <c r="O3771" s="20">
        <f>IF(A3771="","",SUMPRODUCT((A3771&gt;=Setup!$C$19:$C$30)*(A3771&lt;=Setup!$D$19:$D$30)*Setup!$A$19:$A$30))</f>
        <v/>
      </c>
      <c r="P3771" s="34">
        <f>IF(A3771="","",IF(G3771="Standard 15% (Box 1)",ROUND(H3771*Setup!$B$9,2),0))</f>
        <v/>
      </c>
      <c r="Q3771" s="34">
        <f>IF(A3771="","",I3771-P3771)</f>
        <v/>
      </c>
      <c r="R3771" s="23">
        <f>IF(A3771="","",IF(O3771=0,"Outside audit periods; ","")&amp;IF(G3771="","No VAT category; ","")&amp;IF(ABS(Q3771)&gt;Setup!$B$10,"VAT ≠ 15% × net; ","")&amp;IF(AND(F3771="B2B - VAT registered",NOT(AND(LEN(E3771)=15,LEFT(E3771,1)="3",RIGHT(E3771,1)="3",ISNUMBER(--E3771)))),"Invalid/missing customer VAT no; ","")&amp;IF(L3771&lt;&gt;"Yes","Not reported/cleared on FATOORA; ","")&amp;IF(AND(OR(G3771="Zero-rated domestic (Box 3)",G3771="Export (Box 4)"),N3771=""),"Zero-rate/export evidence missing; ","")&amp;IF(AND(C3771="Credit Note",H3771&gt;0),"Credit note should be negative; ","")&amp;IF(AND(C3771="Simplified Tax Invoice",F3771="B2B - VAT registered"),"Simplified invoice issued to VAT-registered B2B; ",""))</f>
        <v/>
      </c>
    </row>
    <row r="3772">
      <c r="A3772" s="17" t="n"/>
      <c r="B3772" s="14" t="n"/>
      <c r="C3772" s="14" t="n"/>
      <c r="D3772" s="14" t="n"/>
      <c r="E3772" s="16" t="n"/>
      <c r="F3772" s="14" t="n"/>
      <c r="G3772" s="14" t="n"/>
      <c r="H3772" s="19" t="n"/>
      <c r="I3772" s="19" t="n"/>
      <c r="J3772" s="34">
        <f>IF(A3772="","",H3772+I3772)</f>
        <v/>
      </c>
      <c r="K3772" s="14" t="n"/>
      <c r="L3772" s="14" t="n"/>
      <c r="M3772" s="14" t="n"/>
      <c r="N3772" s="14" t="n"/>
      <c r="O3772" s="20">
        <f>IF(A3772="","",SUMPRODUCT((A3772&gt;=Setup!$C$19:$C$30)*(A3772&lt;=Setup!$D$19:$D$30)*Setup!$A$19:$A$30))</f>
        <v/>
      </c>
      <c r="P3772" s="34">
        <f>IF(A3772="","",IF(G3772="Standard 15% (Box 1)",ROUND(H3772*Setup!$B$9,2),0))</f>
        <v/>
      </c>
      <c r="Q3772" s="34">
        <f>IF(A3772="","",I3772-P3772)</f>
        <v/>
      </c>
      <c r="R3772" s="23">
        <f>IF(A3772="","",IF(O3772=0,"Outside audit periods; ","")&amp;IF(G3772="","No VAT category; ","")&amp;IF(ABS(Q3772)&gt;Setup!$B$10,"VAT ≠ 15% × net; ","")&amp;IF(AND(F3772="B2B - VAT registered",NOT(AND(LEN(E3772)=15,LEFT(E3772,1)="3",RIGHT(E3772,1)="3",ISNUMBER(--E3772)))),"Invalid/missing customer VAT no; ","")&amp;IF(L3772&lt;&gt;"Yes","Not reported/cleared on FATOORA; ","")&amp;IF(AND(OR(G3772="Zero-rated domestic (Box 3)",G3772="Export (Box 4)"),N3772=""),"Zero-rate/export evidence missing; ","")&amp;IF(AND(C3772="Credit Note",H3772&gt;0),"Credit note should be negative; ","")&amp;IF(AND(C3772="Simplified Tax Invoice",F3772="B2B - VAT registered"),"Simplified invoice issued to VAT-registered B2B; ",""))</f>
        <v/>
      </c>
    </row>
    <row r="3773">
      <c r="A3773" s="17" t="n"/>
      <c r="B3773" s="14" t="n"/>
      <c r="C3773" s="14" t="n"/>
      <c r="D3773" s="14" t="n"/>
      <c r="E3773" s="16" t="n"/>
      <c r="F3773" s="14" t="n"/>
      <c r="G3773" s="14" t="n"/>
      <c r="H3773" s="19" t="n"/>
      <c r="I3773" s="19" t="n"/>
      <c r="J3773" s="34">
        <f>IF(A3773="","",H3773+I3773)</f>
        <v/>
      </c>
      <c r="K3773" s="14" t="n"/>
      <c r="L3773" s="14" t="n"/>
      <c r="M3773" s="14" t="n"/>
      <c r="N3773" s="14" t="n"/>
      <c r="O3773" s="20">
        <f>IF(A3773="","",SUMPRODUCT((A3773&gt;=Setup!$C$19:$C$30)*(A3773&lt;=Setup!$D$19:$D$30)*Setup!$A$19:$A$30))</f>
        <v/>
      </c>
      <c r="P3773" s="34">
        <f>IF(A3773="","",IF(G3773="Standard 15% (Box 1)",ROUND(H3773*Setup!$B$9,2),0))</f>
        <v/>
      </c>
      <c r="Q3773" s="34">
        <f>IF(A3773="","",I3773-P3773)</f>
        <v/>
      </c>
      <c r="R3773" s="23">
        <f>IF(A3773="","",IF(O3773=0,"Outside audit periods; ","")&amp;IF(G3773="","No VAT category; ","")&amp;IF(ABS(Q3773)&gt;Setup!$B$10,"VAT ≠ 15% × net; ","")&amp;IF(AND(F3773="B2B - VAT registered",NOT(AND(LEN(E3773)=15,LEFT(E3773,1)="3",RIGHT(E3773,1)="3",ISNUMBER(--E3773)))),"Invalid/missing customer VAT no; ","")&amp;IF(L3773&lt;&gt;"Yes","Not reported/cleared on FATOORA; ","")&amp;IF(AND(OR(G3773="Zero-rated domestic (Box 3)",G3773="Export (Box 4)"),N3773=""),"Zero-rate/export evidence missing; ","")&amp;IF(AND(C3773="Credit Note",H3773&gt;0),"Credit note should be negative; ","")&amp;IF(AND(C3773="Simplified Tax Invoice",F3773="B2B - VAT registered"),"Simplified invoice issued to VAT-registered B2B; ",""))</f>
        <v/>
      </c>
    </row>
    <row r="3774">
      <c r="A3774" s="17" t="n"/>
      <c r="B3774" s="14" t="n"/>
      <c r="C3774" s="14" t="n"/>
      <c r="D3774" s="14" t="n"/>
      <c r="E3774" s="16" t="n"/>
      <c r="F3774" s="14" t="n"/>
      <c r="G3774" s="14" t="n"/>
      <c r="H3774" s="19" t="n"/>
      <c r="I3774" s="19" t="n"/>
      <c r="J3774" s="34">
        <f>IF(A3774="","",H3774+I3774)</f>
        <v/>
      </c>
      <c r="K3774" s="14" t="n"/>
      <c r="L3774" s="14" t="n"/>
      <c r="M3774" s="14" t="n"/>
      <c r="N3774" s="14" t="n"/>
      <c r="O3774" s="20">
        <f>IF(A3774="","",SUMPRODUCT((A3774&gt;=Setup!$C$19:$C$30)*(A3774&lt;=Setup!$D$19:$D$30)*Setup!$A$19:$A$30))</f>
        <v/>
      </c>
      <c r="P3774" s="34">
        <f>IF(A3774="","",IF(G3774="Standard 15% (Box 1)",ROUND(H3774*Setup!$B$9,2),0))</f>
        <v/>
      </c>
      <c r="Q3774" s="34">
        <f>IF(A3774="","",I3774-P3774)</f>
        <v/>
      </c>
      <c r="R3774" s="23">
        <f>IF(A3774="","",IF(O3774=0,"Outside audit periods; ","")&amp;IF(G3774="","No VAT category; ","")&amp;IF(ABS(Q3774)&gt;Setup!$B$10,"VAT ≠ 15% × net; ","")&amp;IF(AND(F3774="B2B - VAT registered",NOT(AND(LEN(E3774)=15,LEFT(E3774,1)="3",RIGHT(E3774,1)="3",ISNUMBER(--E3774)))),"Invalid/missing customer VAT no; ","")&amp;IF(L3774&lt;&gt;"Yes","Not reported/cleared on FATOORA; ","")&amp;IF(AND(OR(G3774="Zero-rated domestic (Box 3)",G3774="Export (Box 4)"),N3774=""),"Zero-rate/export evidence missing; ","")&amp;IF(AND(C3774="Credit Note",H3774&gt;0),"Credit note should be negative; ","")&amp;IF(AND(C3774="Simplified Tax Invoice",F3774="B2B - VAT registered"),"Simplified invoice issued to VAT-registered B2B; ",""))</f>
        <v/>
      </c>
    </row>
    <row r="3775">
      <c r="A3775" s="17" t="n"/>
      <c r="B3775" s="14" t="n"/>
      <c r="C3775" s="14" t="n"/>
      <c r="D3775" s="14" t="n"/>
      <c r="E3775" s="16" t="n"/>
      <c r="F3775" s="14" t="n"/>
      <c r="G3775" s="14" t="n"/>
      <c r="H3775" s="19" t="n"/>
      <c r="I3775" s="19" t="n"/>
      <c r="J3775" s="34">
        <f>IF(A3775="","",H3775+I3775)</f>
        <v/>
      </c>
      <c r="K3775" s="14" t="n"/>
      <c r="L3775" s="14" t="n"/>
      <c r="M3775" s="14" t="n"/>
      <c r="N3775" s="14" t="n"/>
      <c r="O3775" s="20">
        <f>IF(A3775="","",SUMPRODUCT((A3775&gt;=Setup!$C$19:$C$30)*(A3775&lt;=Setup!$D$19:$D$30)*Setup!$A$19:$A$30))</f>
        <v/>
      </c>
      <c r="P3775" s="34">
        <f>IF(A3775="","",IF(G3775="Standard 15% (Box 1)",ROUND(H3775*Setup!$B$9,2),0))</f>
        <v/>
      </c>
      <c r="Q3775" s="34">
        <f>IF(A3775="","",I3775-P3775)</f>
        <v/>
      </c>
      <c r="R3775" s="23">
        <f>IF(A3775="","",IF(O3775=0,"Outside audit periods; ","")&amp;IF(G3775="","No VAT category; ","")&amp;IF(ABS(Q3775)&gt;Setup!$B$10,"VAT ≠ 15% × net; ","")&amp;IF(AND(F3775="B2B - VAT registered",NOT(AND(LEN(E3775)=15,LEFT(E3775,1)="3",RIGHT(E3775,1)="3",ISNUMBER(--E3775)))),"Invalid/missing customer VAT no; ","")&amp;IF(L3775&lt;&gt;"Yes","Not reported/cleared on FATOORA; ","")&amp;IF(AND(OR(G3775="Zero-rated domestic (Box 3)",G3775="Export (Box 4)"),N3775=""),"Zero-rate/export evidence missing; ","")&amp;IF(AND(C3775="Credit Note",H3775&gt;0),"Credit note should be negative; ","")&amp;IF(AND(C3775="Simplified Tax Invoice",F3775="B2B - VAT registered"),"Simplified invoice issued to VAT-registered B2B; ",""))</f>
        <v/>
      </c>
    </row>
    <row r="3776">
      <c r="A3776" s="17" t="n"/>
      <c r="B3776" s="14" t="n"/>
      <c r="C3776" s="14" t="n"/>
      <c r="D3776" s="14" t="n"/>
      <c r="E3776" s="16" t="n"/>
      <c r="F3776" s="14" t="n"/>
      <c r="G3776" s="14" t="n"/>
      <c r="H3776" s="19" t="n"/>
      <c r="I3776" s="19" t="n"/>
      <c r="J3776" s="34">
        <f>IF(A3776="","",H3776+I3776)</f>
        <v/>
      </c>
      <c r="K3776" s="14" t="n"/>
      <c r="L3776" s="14" t="n"/>
      <c r="M3776" s="14" t="n"/>
      <c r="N3776" s="14" t="n"/>
      <c r="O3776" s="20">
        <f>IF(A3776="","",SUMPRODUCT((A3776&gt;=Setup!$C$19:$C$30)*(A3776&lt;=Setup!$D$19:$D$30)*Setup!$A$19:$A$30))</f>
        <v/>
      </c>
      <c r="P3776" s="34">
        <f>IF(A3776="","",IF(G3776="Standard 15% (Box 1)",ROUND(H3776*Setup!$B$9,2),0))</f>
        <v/>
      </c>
      <c r="Q3776" s="34">
        <f>IF(A3776="","",I3776-P3776)</f>
        <v/>
      </c>
      <c r="R3776" s="23">
        <f>IF(A3776="","",IF(O3776=0,"Outside audit periods; ","")&amp;IF(G3776="","No VAT category; ","")&amp;IF(ABS(Q3776)&gt;Setup!$B$10,"VAT ≠ 15% × net; ","")&amp;IF(AND(F3776="B2B - VAT registered",NOT(AND(LEN(E3776)=15,LEFT(E3776,1)="3",RIGHT(E3776,1)="3",ISNUMBER(--E3776)))),"Invalid/missing customer VAT no; ","")&amp;IF(L3776&lt;&gt;"Yes","Not reported/cleared on FATOORA; ","")&amp;IF(AND(OR(G3776="Zero-rated domestic (Box 3)",G3776="Export (Box 4)"),N3776=""),"Zero-rate/export evidence missing; ","")&amp;IF(AND(C3776="Credit Note",H3776&gt;0),"Credit note should be negative; ","")&amp;IF(AND(C3776="Simplified Tax Invoice",F3776="B2B - VAT registered"),"Simplified invoice issued to VAT-registered B2B; ",""))</f>
        <v/>
      </c>
    </row>
    <row r="3777">
      <c r="A3777" s="17" t="n"/>
      <c r="B3777" s="14" t="n"/>
      <c r="C3777" s="14" t="n"/>
      <c r="D3777" s="14" t="n"/>
      <c r="E3777" s="16" t="n"/>
      <c r="F3777" s="14" t="n"/>
      <c r="G3777" s="14" t="n"/>
      <c r="H3777" s="19" t="n"/>
      <c r="I3777" s="19" t="n"/>
      <c r="J3777" s="34">
        <f>IF(A3777="","",H3777+I3777)</f>
        <v/>
      </c>
      <c r="K3777" s="14" t="n"/>
      <c r="L3777" s="14" t="n"/>
      <c r="M3777" s="14" t="n"/>
      <c r="N3777" s="14" t="n"/>
      <c r="O3777" s="20">
        <f>IF(A3777="","",SUMPRODUCT((A3777&gt;=Setup!$C$19:$C$30)*(A3777&lt;=Setup!$D$19:$D$30)*Setup!$A$19:$A$30))</f>
        <v/>
      </c>
      <c r="P3777" s="34">
        <f>IF(A3777="","",IF(G3777="Standard 15% (Box 1)",ROUND(H3777*Setup!$B$9,2),0))</f>
        <v/>
      </c>
      <c r="Q3777" s="34">
        <f>IF(A3777="","",I3777-P3777)</f>
        <v/>
      </c>
      <c r="R3777" s="23">
        <f>IF(A3777="","",IF(O3777=0,"Outside audit periods; ","")&amp;IF(G3777="","No VAT category; ","")&amp;IF(ABS(Q3777)&gt;Setup!$B$10,"VAT ≠ 15% × net; ","")&amp;IF(AND(F3777="B2B - VAT registered",NOT(AND(LEN(E3777)=15,LEFT(E3777,1)="3",RIGHT(E3777,1)="3",ISNUMBER(--E3777)))),"Invalid/missing customer VAT no; ","")&amp;IF(L3777&lt;&gt;"Yes","Not reported/cleared on FATOORA; ","")&amp;IF(AND(OR(G3777="Zero-rated domestic (Box 3)",G3777="Export (Box 4)"),N3777=""),"Zero-rate/export evidence missing; ","")&amp;IF(AND(C3777="Credit Note",H3777&gt;0),"Credit note should be negative; ","")&amp;IF(AND(C3777="Simplified Tax Invoice",F3777="B2B - VAT registered"),"Simplified invoice issued to VAT-registered B2B; ",""))</f>
        <v/>
      </c>
    </row>
    <row r="3778">
      <c r="A3778" s="17" t="n"/>
      <c r="B3778" s="14" t="n"/>
      <c r="C3778" s="14" t="n"/>
      <c r="D3778" s="14" t="n"/>
      <c r="E3778" s="16" t="n"/>
      <c r="F3778" s="14" t="n"/>
      <c r="G3778" s="14" t="n"/>
      <c r="H3778" s="19" t="n"/>
      <c r="I3778" s="19" t="n"/>
      <c r="J3778" s="34">
        <f>IF(A3778="","",H3778+I3778)</f>
        <v/>
      </c>
      <c r="K3778" s="14" t="n"/>
      <c r="L3778" s="14" t="n"/>
      <c r="M3778" s="14" t="n"/>
      <c r="N3778" s="14" t="n"/>
      <c r="O3778" s="20">
        <f>IF(A3778="","",SUMPRODUCT((A3778&gt;=Setup!$C$19:$C$30)*(A3778&lt;=Setup!$D$19:$D$30)*Setup!$A$19:$A$30))</f>
        <v/>
      </c>
      <c r="P3778" s="34">
        <f>IF(A3778="","",IF(G3778="Standard 15% (Box 1)",ROUND(H3778*Setup!$B$9,2),0))</f>
        <v/>
      </c>
      <c r="Q3778" s="34">
        <f>IF(A3778="","",I3778-P3778)</f>
        <v/>
      </c>
      <c r="R3778" s="23">
        <f>IF(A3778="","",IF(O3778=0,"Outside audit periods; ","")&amp;IF(G3778="","No VAT category; ","")&amp;IF(ABS(Q3778)&gt;Setup!$B$10,"VAT ≠ 15% × net; ","")&amp;IF(AND(F3778="B2B - VAT registered",NOT(AND(LEN(E3778)=15,LEFT(E3778,1)="3",RIGHT(E3778,1)="3",ISNUMBER(--E3778)))),"Invalid/missing customer VAT no; ","")&amp;IF(L3778&lt;&gt;"Yes","Not reported/cleared on FATOORA; ","")&amp;IF(AND(OR(G3778="Zero-rated domestic (Box 3)",G3778="Export (Box 4)"),N3778=""),"Zero-rate/export evidence missing; ","")&amp;IF(AND(C3778="Credit Note",H3778&gt;0),"Credit note should be negative; ","")&amp;IF(AND(C3778="Simplified Tax Invoice",F3778="B2B - VAT registered"),"Simplified invoice issued to VAT-registered B2B; ",""))</f>
        <v/>
      </c>
    </row>
    <row r="3779">
      <c r="A3779" s="17" t="n"/>
      <c r="B3779" s="14" t="n"/>
      <c r="C3779" s="14" t="n"/>
      <c r="D3779" s="14" t="n"/>
      <c r="E3779" s="16" t="n"/>
      <c r="F3779" s="14" t="n"/>
      <c r="G3779" s="14" t="n"/>
      <c r="H3779" s="19" t="n"/>
      <c r="I3779" s="19" t="n"/>
      <c r="J3779" s="34">
        <f>IF(A3779="","",H3779+I3779)</f>
        <v/>
      </c>
      <c r="K3779" s="14" t="n"/>
      <c r="L3779" s="14" t="n"/>
      <c r="M3779" s="14" t="n"/>
      <c r="N3779" s="14" t="n"/>
      <c r="O3779" s="20">
        <f>IF(A3779="","",SUMPRODUCT((A3779&gt;=Setup!$C$19:$C$30)*(A3779&lt;=Setup!$D$19:$D$30)*Setup!$A$19:$A$30))</f>
        <v/>
      </c>
      <c r="P3779" s="34">
        <f>IF(A3779="","",IF(G3779="Standard 15% (Box 1)",ROUND(H3779*Setup!$B$9,2),0))</f>
        <v/>
      </c>
      <c r="Q3779" s="34">
        <f>IF(A3779="","",I3779-P3779)</f>
        <v/>
      </c>
      <c r="R3779" s="23">
        <f>IF(A3779="","",IF(O3779=0,"Outside audit periods; ","")&amp;IF(G3779="","No VAT category; ","")&amp;IF(ABS(Q3779)&gt;Setup!$B$10,"VAT ≠ 15% × net; ","")&amp;IF(AND(F3779="B2B - VAT registered",NOT(AND(LEN(E3779)=15,LEFT(E3779,1)="3",RIGHT(E3779,1)="3",ISNUMBER(--E3779)))),"Invalid/missing customer VAT no; ","")&amp;IF(L3779&lt;&gt;"Yes","Not reported/cleared on FATOORA; ","")&amp;IF(AND(OR(G3779="Zero-rated domestic (Box 3)",G3779="Export (Box 4)"),N3779=""),"Zero-rate/export evidence missing; ","")&amp;IF(AND(C3779="Credit Note",H3779&gt;0),"Credit note should be negative; ","")&amp;IF(AND(C3779="Simplified Tax Invoice",F3779="B2B - VAT registered"),"Simplified invoice issued to VAT-registered B2B; ",""))</f>
        <v/>
      </c>
    </row>
    <row r="3780">
      <c r="A3780" s="17" t="n"/>
      <c r="B3780" s="14" t="n"/>
      <c r="C3780" s="14" t="n"/>
      <c r="D3780" s="14" t="n"/>
      <c r="E3780" s="16" t="n"/>
      <c r="F3780" s="14" t="n"/>
      <c r="G3780" s="14" t="n"/>
      <c r="H3780" s="19" t="n"/>
      <c r="I3780" s="19" t="n"/>
      <c r="J3780" s="34">
        <f>IF(A3780="","",H3780+I3780)</f>
        <v/>
      </c>
      <c r="K3780" s="14" t="n"/>
      <c r="L3780" s="14" t="n"/>
      <c r="M3780" s="14" t="n"/>
      <c r="N3780" s="14" t="n"/>
      <c r="O3780" s="20">
        <f>IF(A3780="","",SUMPRODUCT((A3780&gt;=Setup!$C$19:$C$30)*(A3780&lt;=Setup!$D$19:$D$30)*Setup!$A$19:$A$30))</f>
        <v/>
      </c>
      <c r="P3780" s="34">
        <f>IF(A3780="","",IF(G3780="Standard 15% (Box 1)",ROUND(H3780*Setup!$B$9,2),0))</f>
        <v/>
      </c>
      <c r="Q3780" s="34">
        <f>IF(A3780="","",I3780-P3780)</f>
        <v/>
      </c>
      <c r="R3780" s="23">
        <f>IF(A3780="","",IF(O3780=0,"Outside audit periods; ","")&amp;IF(G3780="","No VAT category; ","")&amp;IF(ABS(Q3780)&gt;Setup!$B$10,"VAT ≠ 15% × net; ","")&amp;IF(AND(F3780="B2B - VAT registered",NOT(AND(LEN(E3780)=15,LEFT(E3780,1)="3",RIGHT(E3780,1)="3",ISNUMBER(--E3780)))),"Invalid/missing customer VAT no; ","")&amp;IF(L3780&lt;&gt;"Yes","Not reported/cleared on FATOORA; ","")&amp;IF(AND(OR(G3780="Zero-rated domestic (Box 3)",G3780="Export (Box 4)"),N3780=""),"Zero-rate/export evidence missing; ","")&amp;IF(AND(C3780="Credit Note",H3780&gt;0),"Credit note should be negative; ","")&amp;IF(AND(C3780="Simplified Tax Invoice",F3780="B2B - VAT registered"),"Simplified invoice issued to VAT-registered B2B; ",""))</f>
        <v/>
      </c>
    </row>
    <row r="3781">
      <c r="A3781" s="17" t="n"/>
      <c r="B3781" s="14" t="n"/>
      <c r="C3781" s="14" t="n"/>
      <c r="D3781" s="14" t="n"/>
      <c r="E3781" s="16" t="n"/>
      <c r="F3781" s="14" t="n"/>
      <c r="G3781" s="14" t="n"/>
      <c r="H3781" s="19" t="n"/>
      <c r="I3781" s="19" t="n"/>
      <c r="J3781" s="34">
        <f>IF(A3781="","",H3781+I3781)</f>
        <v/>
      </c>
      <c r="K3781" s="14" t="n"/>
      <c r="L3781" s="14" t="n"/>
      <c r="M3781" s="14" t="n"/>
      <c r="N3781" s="14" t="n"/>
      <c r="O3781" s="20">
        <f>IF(A3781="","",SUMPRODUCT((A3781&gt;=Setup!$C$19:$C$30)*(A3781&lt;=Setup!$D$19:$D$30)*Setup!$A$19:$A$30))</f>
        <v/>
      </c>
      <c r="P3781" s="34">
        <f>IF(A3781="","",IF(G3781="Standard 15% (Box 1)",ROUND(H3781*Setup!$B$9,2),0))</f>
        <v/>
      </c>
      <c r="Q3781" s="34">
        <f>IF(A3781="","",I3781-P3781)</f>
        <v/>
      </c>
      <c r="R3781" s="23">
        <f>IF(A3781="","",IF(O3781=0,"Outside audit periods; ","")&amp;IF(G3781="","No VAT category; ","")&amp;IF(ABS(Q3781)&gt;Setup!$B$10,"VAT ≠ 15% × net; ","")&amp;IF(AND(F3781="B2B - VAT registered",NOT(AND(LEN(E3781)=15,LEFT(E3781,1)="3",RIGHT(E3781,1)="3",ISNUMBER(--E3781)))),"Invalid/missing customer VAT no; ","")&amp;IF(L3781&lt;&gt;"Yes","Not reported/cleared on FATOORA; ","")&amp;IF(AND(OR(G3781="Zero-rated domestic (Box 3)",G3781="Export (Box 4)"),N3781=""),"Zero-rate/export evidence missing; ","")&amp;IF(AND(C3781="Credit Note",H3781&gt;0),"Credit note should be negative; ","")&amp;IF(AND(C3781="Simplified Tax Invoice",F3781="B2B - VAT registered"),"Simplified invoice issued to VAT-registered B2B; ",""))</f>
        <v/>
      </c>
    </row>
    <row r="3782">
      <c r="A3782" s="17" t="n"/>
      <c r="B3782" s="14" t="n"/>
      <c r="C3782" s="14" t="n"/>
      <c r="D3782" s="14" t="n"/>
      <c r="E3782" s="16" t="n"/>
      <c r="F3782" s="14" t="n"/>
      <c r="G3782" s="14" t="n"/>
      <c r="H3782" s="19" t="n"/>
      <c r="I3782" s="19" t="n"/>
      <c r="J3782" s="34">
        <f>IF(A3782="","",H3782+I3782)</f>
        <v/>
      </c>
      <c r="K3782" s="14" t="n"/>
      <c r="L3782" s="14" t="n"/>
      <c r="M3782" s="14" t="n"/>
      <c r="N3782" s="14" t="n"/>
      <c r="O3782" s="20">
        <f>IF(A3782="","",SUMPRODUCT((A3782&gt;=Setup!$C$19:$C$30)*(A3782&lt;=Setup!$D$19:$D$30)*Setup!$A$19:$A$30))</f>
        <v/>
      </c>
      <c r="P3782" s="34">
        <f>IF(A3782="","",IF(G3782="Standard 15% (Box 1)",ROUND(H3782*Setup!$B$9,2),0))</f>
        <v/>
      </c>
      <c r="Q3782" s="34">
        <f>IF(A3782="","",I3782-P3782)</f>
        <v/>
      </c>
      <c r="R3782" s="23">
        <f>IF(A3782="","",IF(O3782=0,"Outside audit periods; ","")&amp;IF(G3782="","No VAT category; ","")&amp;IF(ABS(Q3782)&gt;Setup!$B$10,"VAT ≠ 15% × net; ","")&amp;IF(AND(F3782="B2B - VAT registered",NOT(AND(LEN(E3782)=15,LEFT(E3782,1)="3",RIGHT(E3782,1)="3",ISNUMBER(--E3782)))),"Invalid/missing customer VAT no; ","")&amp;IF(L3782&lt;&gt;"Yes","Not reported/cleared on FATOORA; ","")&amp;IF(AND(OR(G3782="Zero-rated domestic (Box 3)",G3782="Export (Box 4)"),N3782=""),"Zero-rate/export evidence missing; ","")&amp;IF(AND(C3782="Credit Note",H3782&gt;0),"Credit note should be negative; ","")&amp;IF(AND(C3782="Simplified Tax Invoice",F3782="B2B - VAT registered"),"Simplified invoice issued to VAT-registered B2B; ",""))</f>
        <v/>
      </c>
    </row>
    <row r="3783">
      <c r="A3783" s="17" t="n"/>
      <c r="B3783" s="14" t="n"/>
      <c r="C3783" s="14" t="n"/>
      <c r="D3783" s="14" t="n"/>
      <c r="E3783" s="16" t="n"/>
      <c r="F3783" s="14" t="n"/>
      <c r="G3783" s="14" t="n"/>
      <c r="H3783" s="19" t="n"/>
      <c r="I3783" s="19" t="n"/>
      <c r="J3783" s="34">
        <f>IF(A3783="","",H3783+I3783)</f>
        <v/>
      </c>
      <c r="K3783" s="14" t="n"/>
      <c r="L3783" s="14" t="n"/>
      <c r="M3783" s="14" t="n"/>
      <c r="N3783" s="14" t="n"/>
      <c r="O3783" s="20">
        <f>IF(A3783="","",SUMPRODUCT((A3783&gt;=Setup!$C$19:$C$30)*(A3783&lt;=Setup!$D$19:$D$30)*Setup!$A$19:$A$30))</f>
        <v/>
      </c>
      <c r="P3783" s="34">
        <f>IF(A3783="","",IF(G3783="Standard 15% (Box 1)",ROUND(H3783*Setup!$B$9,2),0))</f>
        <v/>
      </c>
      <c r="Q3783" s="34">
        <f>IF(A3783="","",I3783-P3783)</f>
        <v/>
      </c>
      <c r="R3783" s="23">
        <f>IF(A3783="","",IF(O3783=0,"Outside audit periods; ","")&amp;IF(G3783="","No VAT category; ","")&amp;IF(ABS(Q3783)&gt;Setup!$B$10,"VAT ≠ 15% × net; ","")&amp;IF(AND(F3783="B2B - VAT registered",NOT(AND(LEN(E3783)=15,LEFT(E3783,1)="3",RIGHT(E3783,1)="3",ISNUMBER(--E3783)))),"Invalid/missing customer VAT no; ","")&amp;IF(L3783&lt;&gt;"Yes","Not reported/cleared on FATOORA; ","")&amp;IF(AND(OR(G3783="Zero-rated domestic (Box 3)",G3783="Export (Box 4)"),N3783=""),"Zero-rate/export evidence missing; ","")&amp;IF(AND(C3783="Credit Note",H3783&gt;0),"Credit note should be negative; ","")&amp;IF(AND(C3783="Simplified Tax Invoice",F3783="B2B - VAT registered"),"Simplified invoice issued to VAT-registered B2B; ",""))</f>
        <v/>
      </c>
    </row>
    <row r="3784">
      <c r="A3784" s="17" t="n"/>
      <c r="B3784" s="14" t="n"/>
      <c r="C3784" s="14" t="n"/>
      <c r="D3784" s="14" t="n"/>
      <c r="E3784" s="16" t="n"/>
      <c r="F3784" s="14" t="n"/>
      <c r="G3784" s="14" t="n"/>
      <c r="H3784" s="19" t="n"/>
      <c r="I3784" s="19" t="n"/>
      <c r="J3784" s="34">
        <f>IF(A3784="","",H3784+I3784)</f>
        <v/>
      </c>
      <c r="K3784" s="14" t="n"/>
      <c r="L3784" s="14" t="n"/>
      <c r="M3784" s="14" t="n"/>
      <c r="N3784" s="14" t="n"/>
      <c r="O3784" s="20">
        <f>IF(A3784="","",SUMPRODUCT((A3784&gt;=Setup!$C$19:$C$30)*(A3784&lt;=Setup!$D$19:$D$30)*Setup!$A$19:$A$30))</f>
        <v/>
      </c>
      <c r="P3784" s="34">
        <f>IF(A3784="","",IF(G3784="Standard 15% (Box 1)",ROUND(H3784*Setup!$B$9,2),0))</f>
        <v/>
      </c>
      <c r="Q3784" s="34">
        <f>IF(A3784="","",I3784-P3784)</f>
        <v/>
      </c>
      <c r="R3784" s="23">
        <f>IF(A3784="","",IF(O3784=0,"Outside audit periods; ","")&amp;IF(G3784="","No VAT category; ","")&amp;IF(ABS(Q3784)&gt;Setup!$B$10,"VAT ≠ 15% × net; ","")&amp;IF(AND(F3784="B2B - VAT registered",NOT(AND(LEN(E3784)=15,LEFT(E3784,1)="3",RIGHT(E3784,1)="3",ISNUMBER(--E3784)))),"Invalid/missing customer VAT no; ","")&amp;IF(L3784&lt;&gt;"Yes","Not reported/cleared on FATOORA; ","")&amp;IF(AND(OR(G3784="Zero-rated domestic (Box 3)",G3784="Export (Box 4)"),N3784=""),"Zero-rate/export evidence missing; ","")&amp;IF(AND(C3784="Credit Note",H3784&gt;0),"Credit note should be negative; ","")&amp;IF(AND(C3784="Simplified Tax Invoice",F3784="B2B - VAT registered"),"Simplified invoice issued to VAT-registered B2B; ",""))</f>
        <v/>
      </c>
    </row>
    <row r="3785">
      <c r="A3785" s="17" t="n"/>
      <c r="B3785" s="14" t="n"/>
      <c r="C3785" s="14" t="n"/>
      <c r="D3785" s="14" t="n"/>
      <c r="E3785" s="16" t="n"/>
      <c r="F3785" s="14" t="n"/>
      <c r="G3785" s="14" t="n"/>
      <c r="H3785" s="19" t="n"/>
      <c r="I3785" s="19" t="n"/>
      <c r="J3785" s="34">
        <f>IF(A3785="","",H3785+I3785)</f>
        <v/>
      </c>
      <c r="K3785" s="14" t="n"/>
      <c r="L3785" s="14" t="n"/>
      <c r="M3785" s="14" t="n"/>
      <c r="N3785" s="14" t="n"/>
      <c r="O3785" s="20">
        <f>IF(A3785="","",SUMPRODUCT((A3785&gt;=Setup!$C$19:$C$30)*(A3785&lt;=Setup!$D$19:$D$30)*Setup!$A$19:$A$30))</f>
        <v/>
      </c>
      <c r="P3785" s="34">
        <f>IF(A3785="","",IF(G3785="Standard 15% (Box 1)",ROUND(H3785*Setup!$B$9,2),0))</f>
        <v/>
      </c>
      <c r="Q3785" s="34">
        <f>IF(A3785="","",I3785-P3785)</f>
        <v/>
      </c>
      <c r="R3785" s="23">
        <f>IF(A3785="","",IF(O3785=0,"Outside audit periods; ","")&amp;IF(G3785="","No VAT category; ","")&amp;IF(ABS(Q3785)&gt;Setup!$B$10,"VAT ≠ 15% × net; ","")&amp;IF(AND(F3785="B2B - VAT registered",NOT(AND(LEN(E3785)=15,LEFT(E3785,1)="3",RIGHT(E3785,1)="3",ISNUMBER(--E3785)))),"Invalid/missing customer VAT no; ","")&amp;IF(L3785&lt;&gt;"Yes","Not reported/cleared on FATOORA; ","")&amp;IF(AND(OR(G3785="Zero-rated domestic (Box 3)",G3785="Export (Box 4)"),N3785=""),"Zero-rate/export evidence missing; ","")&amp;IF(AND(C3785="Credit Note",H3785&gt;0),"Credit note should be negative; ","")&amp;IF(AND(C3785="Simplified Tax Invoice",F3785="B2B - VAT registered"),"Simplified invoice issued to VAT-registered B2B; ",""))</f>
        <v/>
      </c>
    </row>
    <row r="3786">
      <c r="A3786" s="17" t="n"/>
      <c r="B3786" s="14" t="n"/>
      <c r="C3786" s="14" t="n"/>
      <c r="D3786" s="14" t="n"/>
      <c r="E3786" s="16" t="n"/>
      <c r="F3786" s="14" t="n"/>
      <c r="G3786" s="14" t="n"/>
      <c r="H3786" s="19" t="n"/>
      <c r="I3786" s="19" t="n"/>
      <c r="J3786" s="34">
        <f>IF(A3786="","",H3786+I3786)</f>
        <v/>
      </c>
      <c r="K3786" s="14" t="n"/>
      <c r="L3786" s="14" t="n"/>
      <c r="M3786" s="14" t="n"/>
      <c r="N3786" s="14" t="n"/>
      <c r="O3786" s="20">
        <f>IF(A3786="","",SUMPRODUCT((A3786&gt;=Setup!$C$19:$C$30)*(A3786&lt;=Setup!$D$19:$D$30)*Setup!$A$19:$A$30))</f>
        <v/>
      </c>
      <c r="P3786" s="34">
        <f>IF(A3786="","",IF(G3786="Standard 15% (Box 1)",ROUND(H3786*Setup!$B$9,2),0))</f>
        <v/>
      </c>
      <c r="Q3786" s="34">
        <f>IF(A3786="","",I3786-P3786)</f>
        <v/>
      </c>
      <c r="R3786" s="23">
        <f>IF(A3786="","",IF(O3786=0,"Outside audit periods; ","")&amp;IF(G3786="","No VAT category; ","")&amp;IF(ABS(Q3786)&gt;Setup!$B$10,"VAT ≠ 15% × net; ","")&amp;IF(AND(F3786="B2B - VAT registered",NOT(AND(LEN(E3786)=15,LEFT(E3786,1)="3",RIGHT(E3786,1)="3",ISNUMBER(--E3786)))),"Invalid/missing customer VAT no; ","")&amp;IF(L3786&lt;&gt;"Yes","Not reported/cleared on FATOORA; ","")&amp;IF(AND(OR(G3786="Zero-rated domestic (Box 3)",G3786="Export (Box 4)"),N3786=""),"Zero-rate/export evidence missing; ","")&amp;IF(AND(C3786="Credit Note",H3786&gt;0),"Credit note should be negative; ","")&amp;IF(AND(C3786="Simplified Tax Invoice",F3786="B2B - VAT registered"),"Simplified invoice issued to VAT-registered B2B; ",""))</f>
        <v/>
      </c>
    </row>
    <row r="3787">
      <c r="A3787" s="17" t="n"/>
      <c r="B3787" s="14" t="n"/>
      <c r="C3787" s="14" t="n"/>
      <c r="D3787" s="14" t="n"/>
      <c r="E3787" s="16" t="n"/>
      <c r="F3787" s="14" t="n"/>
      <c r="G3787" s="14" t="n"/>
      <c r="H3787" s="19" t="n"/>
      <c r="I3787" s="19" t="n"/>
      <c r="J3787" s="34">
        <f>IF(A3787="","",H3787+I3787)</f>
        <v/>
      </c>
      <c r="K3787" s="14" t="n"/>
      <c r="L3787" s="14" t="n"/>
      <c r="M3787" s="14" t="n"/>
      <c r="N3787" s="14" t="n"/>
      <c r="O3787" s="20">
        <f>IF(A3787="","",SUMPRODUCT((A3787&gt;=Setup!$C$19:$C$30)*(A3787&lt;=Setup!$D$19:$D$30)*Setup!$A$19:$A$30))</f>
        <v/>
      </c>
      <c r="P3787" s="34">
        <f>IF(A3787="","",IF(G3787="Standard 15% (Box 1)",ROUND(H3787*Setup!$B$9,2),0))</f>
        <v/>
      </c>
      <c r="Q3787" s="34">
        <f>IF(A3787="","",I3787-P3787)</f>
        <v/>
      </c>
      <c r="R3787" s="23">
        <f>IF(A3787="","",IF(O3787=0,"Outside audit periods; ","")&amp;IF(G3787="","No VAT category; ","")&amp;IF(ABS(Q3787)&gt;Setup!$B$10,"VAT ≠ 15% × net; ","")&amp;IF(AND(F3787="B2B - VAT registered",NOT(AND(LEN(E3787)=15,LEFT(E3787,1)="3",RIGHT(E3787,1)="3",ISNUMBER(--E3787)))),"Invalid/missing customer VAT no; ","")&amp;IF(L3787&lt;&gt;"Yes","Not reported/cleared on FATOORA; ","")&amp;IF(AND(OR(G3787="Zero-rated domestic (Box 3)",G3787="Export (Box 4)"),N3787=""),"Zero-rate/export evidence missing; ","")&amp;IF(AND(C3787="Credit Note",H3787&gt;0),"Credit note should be negative; ","")&amp;IF(AND(C3787="Simplified Tax Invoice",F3787="B2B - VAT registered"),"Simplified invoice issued to VAT-registered B2B; ",""))</f>
        <v/>
      </c>
    </row>
    <row r="3788">
      <c r="A3788" s="17" t="n"/>
      <c r="B3788" s="14" t="n"/>
      <c r="C3788" s="14" t="n"/>
      <c r="D3788" s="14" t="n"/>
      <c r="E3788" s="16" t="n"/>
      <c r="F3788" s="14" t="n"/>
      <c r="G3788" s="14" t="n"/>
      <c r="H3788" s="19" t="n"/>
      <c r="I3788" s="19" t="n"/>
      <c r="J3788" s="34">
        <f>IF(A3788="","",H3788+I3788)</f>
        <v/>
      </c>
      <c r="K3788" s="14" t="n"/>
      <c r="L3788" s="14" t="n"/>
      <c r="M3788" s="14" t="n"/>
      <c r="N3788" s="14" t="n"/>
      <c r="O3788" s="20">
        <f>IF(A3788="","",SUMPRODUCT((A3788&gt;=Setup!$C$19:$C$30)*(A3788&lt;=Setup!$D$19:$D$30)*Setup!$A$19:$A$30))</f>
        <v/>
      </c>
      <c r="P3788" s="34">
        <f>IF(A3788="","",IF(G3788="Standard 15% (Box 1)",ROUND(H3788*Setup!$B$9,2),0))</f>
        <v/>
      </c>
      <c r="Q3788" s="34">
        <f>IF(A3788="","",I3788-P3788)</f>
        <v/>
      </c>
      <c r="R3788" s="23">
        <f>IF(A3788="","",IF(O3788=0,"Outside audit periods; ","")&amp;IF(G3788="","No VAT category; ","")&amp;IF(ABS(Q3788)&gt;Setup!$B$10,"VAT ≠ 15% × net; ","")&amp;IF(AND(F3788="B2B - VAT registered",NOT(AND(LEN(E3788)=15,LEFT(E3788,1)="3",RIGHT(E3788,1)="3",ISNUMBER(--E3788)))),"Invalid/missing customer VAT no; ","")&amp;IF(L3788&lt;&gt;"Yes","Not reported/cleared on FATOORA; ","")&amp;IF(AND(OR(G3788="Zero-rated domestic (Box 3)",G3788="Export (Box 4)"),N3788=""),"Zero-rate/export evidence missing; ","")&amp;IF(AND(C3788="Credit Note",H3788&gt;0),"Credit note should be negative; ","")&amp;IF(AND(C3788="Simplified Tax Invoice",F3788="B2B - VAT registered"),"Simplified invoice issued to VAT-registered B2B; ",""))</f>
        <v/>
      </c>
    </row>
    <row r="3789">
      <c r="A3789" s="17" t="n"/>
      <c r="B3789" s="14" t="n"/>
      <c r="C3789" s="14" t="n"/>
      <c r="D3789" s="14" t="n"/>
      <c r="E3789" s="16" t="n"/>
      <c r="F3789" s="14" t="n"/>
      <c r="G3789" s="14" t="n"/>
      <c r="H3789" s="19" t="n"/>
      <c r="I3789" s="19" t="n"/>
      <c r="J3789" s="34">
        <f>IF(A3789="","",H3789+I3789)</f>
        <v/>
      </c>
      <c r="K3789" s="14" t="n"/>
      <c r="L3789" s="14" t="n"/>
      <c r="M3789" s="14" t="n"/>
      <c r="N3789" s="14" t="n"/>
      <c r="O3789" s="20">
        <f>IF(A3789="","",SUMPRODUCT((A3789&gt;=Setup!$C$19:$C$30)*(A3789&lt;=Setup!$D$19:$D$30)*Setup!$A$19:$A$30))</f>
        <v/>
      </c>
      <c r="P3789" s="34">
        <f>IF(A3789="","",IF(G3789="Standard 15% (Box 1)",ROUND(H3789*Setup!$B$9,2),0))</f>
        <v/>
      </c>
      <c r="Q3789" s="34">
        <f>IF(A3789="","",I3789-P3789)</f>
        <v/>
      </c>
      <c r="R3789" s="23">
        <f>IF(A3789="","",IF(O3789=0,"Outside audit periods; ","")&amp;IF(G3789="","No VAT category; ","")&amp;IF(ABS(Q3789)&gt;Setup!$B$10,"VAT ≠ 15% × net; ","")&amp;IF(AND(F3789="B2B - VAT registered",NOT(AND(LEN(E3789)=15,LEFT(E3789,1)="3",RIGHT(E3789,1)="3",ISNUMBER(--E3789)))),"Invalid/missing customer VAT no; ","")&amp;IF(L3789&lt;&gt;"Yes","Not reported/cleared on FATOORA; ","")&amp;IF(AND(OR(G3789="Zero-rated domestic (Box 3)",G3789="Export (Box 4)"),N3789=""),"Zero-rate/export evidence missing; ","")&amp;IF(AND(C3789="Credit Note",H3789&gt;0),"Credit note should be negative; ","")&amp;IF(AND(C3789="Simplified Tax Invoice",F3789="B2B - VAT registered"),"Simplified invoice issued to VAT-registered B2B; ",""))</f>
        <v/>
      </c>
    </row>
    <row r="3790">
      <c r="A3790" s="17" t="n"/>
      <c r="B3790" s="14" t="n"/>
      <c r="C3790" s="14" t="n"/>
      <c r="D3790" s="14" t="n"/>
      <c r="E3790" s="16" t="n"/>
      <c r="F3790" s="14" t="n"/>
      <c r="G3790" s="14" t="n"/>
      <c r="H3790" s="19" t="n"/>
      <c r="I3790" s="19" t="n"/>
      <c r="J3790" s="34">
        <f>IF(A3790="","",H3790+I3790)</f>
        <v/>
      </c>
      <c r="K3790" s="14" t="n"/>
      <c r="L3790" s="14" t="n"/>
      <c r="M3790" s="14" t="n"/>
      <c r="N3790" s="14" t="n"/>
      <c r="O3790" s="20">
        <f>IF(A3790="","",SUMPRODUCT((A3790&gt;=Setup!$C$19:$C$30)*(A3790&lt;=Setup!$D$19:$D$30)*Setup!$A$19:$A$30))</f>
        <v/>
      </c>
      <c r="P3790" s="34">
        <f>IF(A3790="","",IF(G3790="Standard 15% (Box 1)",ROUND(H3790*Setup!$B$9,2),0))</f>
        <v/>
      </c>
      <c r="Q3790" s="34">
        <f>IF(A3790="","",I3790-P3790)</f>
        <v/>
      </c>
      <c r="R3790" s="23">
        <f>IF(A3790="","",IF(O3790=0,"Outside audit periods; ","")&amp;IF(G3790="","No VAT category; ","")&amp;IF(ABS(Q3790)&gt;Setup!$B$10,"VAT ≠ 15% × net; ","")&amp;IF(AND(F3790="B2B - VAT registered",NOT(AND(LEN(E3790)=15,LEFT(E3790,1)="3",RIGHT(E3790,1)="3",ISNUMBER(--E3790)))),"Invalid/missing customer VAT no; ","")&amp;IF(L3790&lt;&gt;"Yes","Not reported/cleared on FATOORA; ","")&amp;IF(AND(OR(G3790="Zero-rated domestic (Box 3)",G3790="Export (Box 4)"),N3790=""),"Zero-rate/export evidence missing; ","")&amp;IF(AND(C3790="Credit Note",H3790&gt;0),"Credit note should be negative; ","")&amp;IF(AND(C3790="Simplified Tax Invoice",F3790="B2B - VAT registered"),"Simplified invoice issued to VAT-registered B2B; ",""))</f>
        <v/>
      </c>
    </row>
    <row r="3791">
      <c r="A3791" s="17" t="n"/>
      <c r="B3791" s="14" t="n"/>
      <c r="C3791" s="14" t="n"/>
      <c r="D3791" s="14" t="n"/>
      <c r="E3791" s="16" t="n"/>
      <c r="F3791" s="14" t="n"/>
      <c r="G3791" s="14" t="n"/>
      <c r="H3791" s="19" t="n"/>
      <c r="I3791" s="19" t="n"/>
      <c r="J3791" s="34">
        <f>IF(A3791="","",H3791+I3791)</f>
        <v/>
      </c>
      <c r="K3791" s="14" t="n"/>
      <c r="L3791" s="14" t="n"/>
      <c r="M3791" s="14" t="n"/>
      <c r="N3791" s="14" t="n"/>
      <c r="O3791" s="20">
        <f>IF(A3791="","",SUMPRODUCT((A3791&gt;=Setup!$C$19:$C$30)*(A3791&lt;=Setup!$D$19:$D$30)*Setup!$A$19:$A$30))</f>
        <v/>
      </c>
      <c r="P3791" s="34">
        <f>IF(A3791="","",IF(G3791="Standard 15% (Box 1)",ROUND(H3791*Setup!$B$9,2),0))</f>
        <v/>
      </c>
      <c r="Q3791" s="34">
        <f>IF(A3791="","",I3791-P3791)</f>
        <v/>
      </c>
      <c r="R3791" s="23">
        <f>IF(A3791="","",IF(O3791=0,"Outside audit periods; ","")&amp;IF(G3791="","No VAT category; ","")&amp;IF(ABS(Q3791)&gt;Setup!$B$10,"VAT ≠ 15% × net; ","")&amp;IF(AND(F3791="B2B - VAT registered",NOT(AND(LEN(E3791)=15,LEFT(E3791,1)="3",RIGHT(E3791,1)="3",ISNUMBER(--E3791)))),"Invalid/missing customer VAT no; ","")&amp;IF(L3791&lt;&gt;"Yes","Not reported/cleared on FATOORA; ","")&amp;IF(AND(OR(G3791="Zero-rated domestic (Box 3)",G3791="Export (Box 4)"),N3791=""),"Zero-rate/export evidence missing; ","")&amp;IF(AND(C3791="Credit Note",H3791&gt;0),"Credit note should be negative; ","")&amp;IF(AND(C3791="Simplified Tax Invoice",F3791="B2B - VAT registered"),"Simplified invoice issued to VAT-registered B2B; ",""))</f>
        <v/>
      </c>
    </row>
    <row r="3792">
      <c r="A3792" s="17" t="n"/>
      <c r="B3792" s="14" t="n"/>
      <c r="C3792" s="14" t="n"/>
      <c r="D3792" s="14" t="n"/>
      <c r="E3792" s="16" t="n"/>
      <c r="F3792" s="14" t="n"/>
      <c r="G3792" s="14" t="n"/>
      <c r="H3792" s="19" t="n"/>
      <c r="I3792" s="19" t="n"/>
      <c r="J3792" s="34">
        <f>IF(A3792="","",H3792+I3792)</f>
        <v/>
      </c>
      <c r="K3792" s="14" t="n"/>
      <c r="L3792" s="14" t="n"/>
      <c r="M3792" s="14" t="n"/>
      <c r="N3792" s="14" t="n"/>
      <c r="O3792" s="20">
        <f>IF(A3792="","",SUMPRODUCT((A3792&gt;=Setup!$C$19:$C$30)*(A3792&lt;=Setup!$D$19:$D$30)*Setup!$A$19:$A$30))</f>
        <v/>
      </c>
      <c r="P3792" s="34">
        <f>IF(A3792="","",IF(G3792="Standard 15% (Box 1)",ROUND(H3792*Setup!$B$9,2),0))</f>
        <v/>
      </c>
      <c r="Q3792" s="34">
        <f>IF(A3792="","",I3792-P3792)</f>
        <v/>
      </c>
      <c r="R3792" s="23">
        <f>IF(A3792="","",IF(O3792=0,"Outside audit periods; ","")&amp;IF(G3792="","No VAT category; ","")&amp;IF(ABS(Q3792)&gt;Setup!$B$10,"VAT ≠ 15% × net; ","")&amp;IF(AND(F3792="B2B - VAT registered",NOT(AND(LEN(E3792)=15,LEFT(E3792,1)="3",RIGHT(E3792,1)="3",ISNUMBER(--E3792)))),"Invalid/missing customer VAT no; ","")&amp;IF(L3792&lt;&gt;"Yes","Not reported/cleared on FATOORA; ","")&amp;IF(AND(OR(G3792="Zero-rated domestic (Box 3)",G3792="Export (Box 4)"),N3792=""),"Zero-rate/export evidence missing; ","")&amp;IF(AND(C3792="Credit Note",H3792&gt;0),"Credit note should be negative; ","")&amp;IF(AND(C3792="Simplified Tax Invoice",F3792="B2B - VAT registered"),"Simplified invoice issued to VAT-registered B2B; ",""))</f>
        <v/>
      </c>
    </row>
    <row r="3793">
      <c r="A3793" s="17" t="n"/>
      <c r="B3793" s="14" t="n"/>
      <c r="C3793" s="14" t="n"/>
      <c r="D3793" s="14" t="n"/>
      <c r="E3793" s="16" t="n"/>
      <c r="F3793" s="14" t="n"/>
      <c r="G3793" s="14" t="n"/>
      <c r="H3793" s="19" t="n"/>
      <c r="I3793" s="19" t="n"/>
      <c r="J3793" s="34">
        <f>IF(A3793="","",H3793+I3793)</f>
        <v/>
      </c>
      <c r="K3793" s="14" t="n"/>
      <c r="L3793" s="14" t="n"/>
      <c r="M3793" s="14" t="n"/>
      <c r="N3793" s="14" t="n"/>
      <c r="O3793" s="20">
        <f>IF(A3793="","",SUMPRODUCT((A3793&gt;=Setup!$C$19:$C$30)*(A3793&lt;=Setup!$D$19:$D$30)*Setup!$A$19:$A$30))</f>
        <v/>
      </c>
      <c r="P3793" s="34">
        <f>IF(A3793="","",IF(G3793="Standard 15% (Box 1)",ROUND(H3793*Setup!$B$9,2),0))</f>
        <v/>
      </c>
      <c r="Q3793" s="34">
        <f>IF(A3793="","",I3793-P3793)</f>
        <v/>
      </c>
      <c r="R3793" s="23">
        <f>IF(A3793="","",IF(O3793=0,"Outside audit periods; ","")&amp;IF(G3793="","No VAT category; ","")&amp;IF(ABS(Q3793)&gt;Setup!$B$10,"VAT ≠ 15% × net; ","")&amp;IF(AND(F3793="B2B - VAT registered",NOT(AND(LEN(E3793)=15,LEFT(E3793,1)="3",RIGHT(E3793,1)="3",ISNUMBER(--E3793)))),"Invalid/missing customer VAT no; ","")&amp;IF(L3793&lt;&gt;"Yes","Not reported/cleared on FATOORA; ","")&amp;IF(AND(OR(G3793="Zero-rated domestic (Box 3)",G3793="Export (Box 4)"),N3793=""),"Zero-rate/export evidence missing; ","")&amp;IF(AND(C3793="Credit Note",H3793&gt;0),"Credit note should be negative; ","")&amp;IF(AND(C3793="Simplified Tax Invoice",F3793="B2B - VAT registered"),"Simplified invoice issued to VAT-registered B2B; ",""))</f>
        <v/>
      </c>
    </row>
    <row r="3794">
      <c r="A3794" s="17" t="n"/>
      <c r="B3794" s="14" t="n"/>
      <c r="C3794" s="14" t="n"/>
      <c r="D3794" s="14" t="n"/>
      <c r="E3794" s="16" t="n"/>
      <c r="F3794" s="14" t="n"/>
      <c r="G3794" s="14" t="n"/>
      <c r="H3794" s="19" t="n"/>
      <c r="I3794" s="19" t="n"/>
      <c r="J3794" s="34">
        <f>IF(A3794="","",H3794+I3794)</f>
        <v/>
      </c>
      <c r="K3794" s="14" t="n"/>
      <c r="L3794" s="14" t="n"/>
      <c r="M3794" s="14" t="n"/>
      <c r="N3794" s="14" t="n"/>
      <c r="O3794" s="20">
        <f>IF(A3794="","",SUMPRODUCT((A3794&gt;=Setup!$C$19:$C$30)*(A3794&lt;=Setup!$D$19:$D$30)*Setup!$A$19:$A$30))</f>
        <v/>
      </c>
      <c r="P3794" s="34">
        <f>IF(A3794="","",IF(G3794="Standard 15% (Box 1)",ROUND(H3794*Setup!$B$9,2),0))</f>
        <v/>
      </c>
      <c r="Q3794" s="34">
        <f>IF(A3794="","",I3794-P3794)</f>
        <v/>
      </c>
      <c r="R3794" s="23">
        <f>IF(A3794="","",IF(O3794=0,"Outside audit periods; ","")&amp;IF(G3794="","No VAT category; ","")&amp;IF(ABS(Q3794)&gt;Setup!$B$10,"VAT ≠ 15% × net; ","")&amp;IF(AND(F3794="B2B - VAT registered",NOT(AND(LEN(E3794)=15,LEFT(E3794,1)="3",RIGHT(E3794,1)="3",ISNUMBER(--E3794)))),"Invalid/missing customer VAT no; ","")&amp;IF(L3794&lt;&gt;"Yes","Not reported/cleared on FATOORA; ","")&amp;IF(AND(OR(G3794="Zero-rated domestic (Box 3)",G3794="Export (Box 4)"),N3794=""),"Zero-rate/export evidence missing; ","")&amp;IF(AND(C3794="Credit Note",H3794&gt;0),"Credit note should be negative; ","")&amp;IF(AND(C3794="Simplified Tax Invoice",F3794="B2B - VAT registered"),"Simplified invoice issued to VAT-registered B2B; ",""))</f>
        <v/>
      </c>
    </row>
    <row r="3795">
      <c r="A3795" s="17" t="n"/>
      <c r="B3795" s="14" t="n"/>
      <c r="C3795" s="14" t="n"/>
      <c r="D3795" s="14" t="n"/>
      <c r="E3795" s="16" t="n"/>
      <c r="F3795" s="14" t="n"/>
      <c r="G3795" s="14" t="n"/>
      <c r="H3795" s="19" t="n"/>
      <c r="I3795" s="19" t="n"/>
      <c r="J3795" s="34">
        <f>IF(A3795="","",H3795+I3795)</f>
        <v/>
      </c>
      <c r="K3795" s="14" t="n"/>
      <c r="L3795" s="14" t="n"/>
      <c r="M3795" s="14" t="n"/>
      <c r="N3795" s="14" t="n"/>
      <c r="O3795" s="20">
        <f>IF(A3795="","",SUMPRODUCT((A3795&gt;=Setup!$C$19:$C$30)*(A3795&lt;=Setup!$D$19:$D$30)*Setup!$A$19:$A$30))</f>
        <v/>
      </c>
      <c r="P3795" s="34">
        <f>IF(A3795="","",IF(G3795="Standard 15% (Box 1)",ROUND(H3795*Setup!$B$9,2),0))</f>
        <v/>
      </c>
      <c r="Q3795" s="34">
        <f>IF(A3795="","",I3795-P3795)</f>
        <v/>
      </c>
      <c r="R3795" s="23">
        <f>IF(A3795="","",IF(O3795=0,"Outside audit periods; ","")&amp;IF(G3795="","No VAT category; ","")&amp;IF(ABS(Q3795)&gt;Setup!$B$10,"VAT ≠ 15% × net; ","")&amp;IF(AND(F3795="B2B - VAT registered",NOT(AND(LEN(E3795)=15,LEFT(E3795,1)="3",RIGHT(E3795,1)="3",ISNUMBER(--E3795)))),"Invalid/missing customer VAT no; ","")&amp;IF(L3795&lt;&gt;"Yes","Not reported/cleared on FATOORA; ","")&amp;IF(AND(OR(G3795="Zero-rated domestic (Box 3)",G3795="Export (Box 4)"),N3795=""),"Zero-rate/export evidence missing; ","")&amp;IF(AND(C3795="Credit Note",H3795&gt;0),"Credit note should be negative; ","")&amp;IF(AND(C3795="Simplified Tax Invoice",F3795="B2B - VAT registered"),"Simplified invoice issued to VAT-registered B2B; ",""))</f>
        <v/>
      </c>
    </row>
    <row r="3796">
      <c r="A3796" s="17" t="n"/>
      <c r="B3796" s="14" t="n"/>
      <c r="C3796" s="14" t="n"/>
      <c r="D3796" s="14" t="n"/>
      <c r="E3796" s="16" t="n"/>
      <c r="F3796" s="14" t="n"/>
      <c r="G3796" s="14" t="n"/>
      <c r="H3796" s="19" t="n"/>
      <c r="I3796" s="19" t="n"/>
      <c r="J3796" s="34">
        <f>IF(A3796="","",H3796+I3796)</f>
        <v/>
      </c>
      <c r="K3796" s="14" t="n"/>
      <c r="L3796" s="14" t="n"/>
      <c r="M3796" s="14" t="n"/>
      <c r="N3796" s="14" t="n"/>
      <c r="O3796" s="20">
        <f>IF(A3796="","",SUMPRODUCT((A3796&gt;=Setup!$C$19:$C$30)*(A3796&lt;=Setup!$D$19:$D$30)*Setup!$A$19:$A$30))</f>
        <v/>
      </c>
      <c r="P3796" s="34">
        <f>IF(A3796="","",IF(G3796="Standard 15% (Box 1)",ROUND(H3796*Setup!$B$9,2),0))</f>
        <v/>
      </c>
      <c r="Q3796" s="34">
        <f>IF(A3796="","",I3796-P3796)</f>
        <v/>
      </c>
      <c r="R3796" s="23">
        <f>IF(A3796="","",IF(O3796=0,"Outside audit periods; ","")&amp;IF(G3796="","No VAT category; ","")&amp;IF(ABS(Q3796)&gt;Setup!$B$10,"VAT ≠ 15% × net; ","")&amp;IF(AND(F3796="B2B - VAT registered",NOT(AND(LEN(E3796)=15,LEFT(E3796,1)="3",RIGHT(E3796,1)="3",ISNUMBER(--E3796)))),"Invalid/missing customer VAT no; ","")&amp;IF(L3796&lt;&gt;"Yes","Not reported/cleared on FATOORA; ","")&amp;IF(AND(OR(G3796="Zero-rated domestic (Box 3)",G3796="Export (Box 4)"),N3796=""),"Zero-rate/export evidence missing; ","")&amp;IF(AND(C3796="Credit Note",H3796&gt;0),"Credit note should be negative; ","")&amp;IF(AND(C3796="Simplified Tax Invoice",F3796="B2B - VAT registered"),"Simplified invoice issued to VAT-registered B2B; ",""))</f>
        <v/>
      </c>
    </row>
    <row r="3797">
      <c r="A3797" s="17" t="n"/>
      <c r="B3797" s="14" t="n"/>
      <c r="C3797" s="14" t="n"/>
      <c r="D3797" s="14" t="n"/>
      <c r="E3797" s="16" t="n"/>
      <c r="F3797" s="14" t="n"/>
      <c r="G3797" s="14" t="n"/>
      <c r="H3797" s="19" t="n"/>
      <c r="I3797" s="19" t="n"/>
      <c r="J3797" s="34">
        <f>IF(A3797="","",H3797+I3797)</f>
        <v/>
      </c>
      <c r="K3797" s="14" t="n"/>
      <c r="L3797" s="14" t="n"/>
      <c r="M3797" s="14" t="n"/>
      <c r="N3797" s="14" t="n"/>
      <c r="O3797" s="20">
        <f>IF(A3797="","",SUMPRODUCT((A3797&gt;=Setup!$C$19:$C$30)*(A3797&lt;=Setup!$D$19:$D$30)*Setup!$A$19:$A$30))</f>
        <v/>
      </c>
      <c r="P3797" s="34">
        <f>IF(A3797="","",IF(G3797="Standard 15% (Box 1)",ROUND(H3797*Setup!$B$9,2),0))</f>
        <v/>
      </c>
      <c r="Q3797" s="34">
        <f>IF(A3797="","",I3797-P3797)</f>
        <v/>
      </c>
      <c r="R3797" s="23">
        <f>IF(A3797="","",IF(O3797=0,"Outside audit periods; ","")&amp;IF(G3797="","No VAT category; ","")&amp;IF(ABS(Q3797)&gt;Setup!$B$10,"VAT ≠ 15% × net; ","")&amp;IF(AND(F3797="B2B - VAT registered",NOT(AND(LEN(E3797)=15,LEFT(E3797,1)="3",RIGHT(E3797,1)="3",ISNUMBER(--E3797)))),"Invalid/missing customer VAT no; ","")&amp;IF(L3797&lt;&gt;"Yes","Not reported/cleared on FATOORA; ","")&amp;IF(AND(OR(G3797="Zero-rated domestic (Box 3)",G3797="Export (Box 4)"),N3797=""),"Zero-rate/export evidence missing; ","")&amp;IF(AND(C3797="Credit Note",H3797&gt;0),"Credit note should be negative; ","")&amp;IF(AND(C3797="Simplified Tax Invoice",F3797="B2B - VAT registered"),"Simplified invoice issued to VAT-registered B2B; ",""))</f>
        <v/>
      </c>
    </row>
    <row r="3798">
      <c r="A3798" s="17" t="n"/>
      <c r="B3798" s="14" t="n"/>
      <c r="C3798" s="14" t="n"/>
      <c r="D3798" s="14" t="n"/>
      <c r="E3798" s="16" t="n"/>
      <c r="F3798" s="14" t="n"/>
      <c r="G3798" s="14" t="n"/>
      <c r="H3798" s="19" t="n"/>
      <c r="I3798" s="19" t="n"/>
      <c r="J3798" s="34">
        <f>IF(A3798="","",H3798+I3798)</f>
        <v/>
      </c>
      <c r="K3798" s="14" t="n"/>
      <c r="L3798" s="14" t="n"/>
      <c r="M3798" s="14" t="n"/>
      <c r="N3798" s="14" t="n"/>
      <c r="O3798" s="20">
        <f>IF(A3798="","",SUMPRODUCT((A3798&gt;=Setup!$C$19:$C$30)*(A3798&lt;=Setup!$D$19:$D$30)*Setup!$A$19:$A$30))</f>
        <v/>
      </c>
      <c r="P3798" s="34">
        <f>IF(A3798="","",IF(G3798="Standard 15% (Box 1)",ROUND(H3798*Setup!$B$9,2),0))</f>
        <v/>
      </c>
      <c r="Q3798" s="34">
        <f>IF(A3798="","",I3798-P3798)</f>
        <v/>
      </c>
      <c r="R3798" s="23">
        <f>IF(A3798="","",IF(O3798=0,"Outside audit periods; ","")&amp;IF(G3798="","No VAT category; ","")&amp;IF(ABS(Q3798)&gt;Setup!$B$10,"VAT ≠ 15% × net; ","")&amp;IF(AND(F3798="B2B - VAT registered",NOT(AND(LEN(E3798)=15,LEFT(E3798,1)="3",RIGHT(E3798,1)="3",ISNUMBER(--E3798)))),"Invalid/missing customer VAT no; ","")&amp;IF(L3798&lt;&gt;"Yes","Not reported/cleared on FATOORA; ","")&amp;IF(AND(OR(G3798="Zero-rated domestic (Box 3)",G3798="Export (Box 4)"),N3798=""),"Zero-rate/export evidence missing; ","")&amp;IF(AND(C3798="Credit Note",H3798&gt;0),"Credit note should be negative; ","")&amp;IF(AND(C3798="Simplified Tax Invoice",F3798="B2B - VAT registered"),"Simplified invoice issued to VAT-registered B2B; ",""))</f>
        <v/>
      </c>
    </row>
    <row r="3799">
      <c r="A3799" s="17" t="n"/>
      <c r="B3799" s="14" t="n"/>
      <c r="C3799" s="14" t="n"/>
      <c r="D3799" s="14" t="n"/>
      <c r="E3799" s="16" t="n"/>
      <c r="F3799" s="14" t="n"/>
      <c r="G3799" s="14" t="n"/>
      <c r="H3799" s="19" t="n"/>
      <c r="I3799" s="19" t="n"/>
      <c r="J3799" s="34">
        <f>IF(A3799="","",H3799+I3799)</f>
        <v/>
      </c>
      <c r="K3799" s="14" t="n"/>
      <c r="L3799" s="14" t="n"/>
      <c r="M3799" s="14" t="n"/>
      <c r="N3799" s="14" t="n"/>
      <c r="O3799" s="20">
        <f>IF(A3799="","",SUMPRODUCT((A3799&gt;=Setup!$C$19:$C$30)*(A3799&lt;=Setup!$D$19:$D$30)*Setup!$A$19:$A$30))</f>
        <v/>
      </c>
      <c r="P3799" s="34">
        <f>IF(A3799="","",IF(G3799="Standard 15% (Box 1)",ROUND(H3799*Setup!$B$9,2),0))</f>
        <v/>
      </c>
      <c r="Q3799" s="34">
        <f>IF(A3799="","",I3799-P3799)</f>
        <v/>
      </c>
      <c r="R3799" s="23">
        <f>IF(A3799="","",IF(O3799=0,"Outside audit periods; ","")&amp;IF(G3799="","No VAT category; ","")&amp;IF(ABS(Q3799)&gt;Setup!$B$10,"VAT ≠ 15% × net; ","")&amp;IF(AND(F3799="B2B - VAT registered",NOT(AND(LEN(E3799)=15,LEFT(E3799,1)="3",RIGHT(E3799,1)="3",ISNUMBER(--E3799)))),"Invalid/missing customer VAT no; ","")&amp;IF(L3799&lt;&gt;"Yes","Not reported/cleared on FATOORA; ","")&amp;IF(AND(OR(G3799="Zero-rated domestic (Box 3)",G3799="Export (Box 4)"),N3799=""),"Zero-rate/export evidence missing; ","")&amp;IF(AND(C3799="Credit Note",H3799&gt;0),"Credit note should be negative; ","")&amp;IF(AND(C3799="Simplified Tax Invoice",F3799="B2B - VAT registered"),"Simplified invoice issued to VAT-registered B2B; ",""))</f>
        <v/>
      </c>
    </row>
    <row r="3800">
      <c r="A3800" s="17" t="n"/>
      <c r="B3800" s="14" t="n"/>
      <c r="C3800" s="14" t="n"/>
      <c r="D3800" s="14" t="n"/>
      <c r="E3800" s="16" t="n"/>
      <c r="F3800" s="14" t="n"/>
      <c r="G3800" s="14" t="n"/>
      <c r="H3800" s="19" t="n"/>
      <c r="I3800" s="19" t="n"/>
      <c r="J3800" s="34">
        <f>IF(A3800="","",H3800+I3800)</f>
        <v/>
      </c>
      <c r="K3800" s="14" t="n"/>
      <c r="L3800" s="14" t="n"/>
      <c r="M3800" s="14" t="n"/>
      <c r="N3800" s="14" t="n"/>
      <c r="O3800" s="20">
        <f>IF(A3800="","",SUMPRODUCT((A3800&gt;=Setup!$C$19:$C$30)*(A3800&lt;=Setup!$D$19:$D$30)*Setup!$A$19:$A$30))</f>
        <v/>
      </c>
      <c r="P3800" s="34">
        <f>IF(A3800="","",IF(G3800="Standard 15% (Box 1)",ROUND(H3800*Setup!$B$9,2),0))</f>
        <v/>
      </c>
      <c r="Q3800" s="34">
        <f>IF(A3800="","",I3800-P3800)</f>
        <v/>
      </c>
      <c r="R3800" s="23">
        <f>IF(A3800="","",IF(O3800=0,"Outside audit periods; ","")&amp;IF(G3800="","No VAT category; ","")&amp;IF(ABS(Q3800)&gt;Setup!$B$10,"VAT ≠ 15% × net; ","")&amp;IF(AND(F3800="B2B - VAT registered",NOT(AND(LEN(E3800)=15,LEFT(E3800,1)="3",RIGHT(E3800,1)="3",ISNUMBER(--E3800)))),"Invalid/missing customer VAT no; ","")&amp;IF(L3800&lt;&gt;"Yes","Not reported/cleared on FATOORA; ","")&amp;IF(AND(OR(G3800="Zero-rated domestic (Box 3)",G3800="Export (Box 4)"),N3800=""),"Zero-rate/export evidence missing; ","")&amp;IF(AND(C3800="Credit Note",H3800&gt;0),"Credit note should be negative; ","")&amp;IF(AND(C3800="Simplified Tax Invoice",F3800="B2B - VAT registered"),"Simplified invoice issued to VAT-registered B2B; ",""))</f>
        <v/>
      </c>
    </row>
    <row r="3801">
      <c r="A3801" s="17" t="n"/>
      <c r="B3801" s="14" t="n"/>
      <c r="C3801" s="14" t="n"/>
      <c r="D3801" s="14" t="n"/>
      <c r="E3801" s="16" t="n"/>
      <c r="F3801" s="14" t="n"/>
      <c r="G3801" s="14" t="n"/>
      <c r="H3801" s="19" t="n"/>
      <c r="I3801" s="19" t="n"/>
      <c r="J3801" s="34">
        <f>IF(A3801="","",H3801+I3801)</f>
        <v/>
      </c>
      <c r="K3801" s="14" t="n"/>
      <c r="L3801" s="14" t="n"/>
      <c r="M3801" s="14" t="n"/>
      <c r="N3801" s="14" t="n"/>
      <c r="O3801" s="20">
        <f>IF(A3801="","",SUMPRODUCT((A3801&gt;=Setup!$C$19:$C$30)*(A3801&lt;=Setup!$D$19:$D$30)*Setup!$A$19:$A$30))</f>
        <v/>
      </c>
      <c r="P3801" s="34">
        <f>IF(A3801="","",IF(G3801="Standard 15% (Box 1)",ROUND(H3801*Setup!$B$9,2),0))</f>
        <v/>
      </c>
      <c r="Q3801" s="34">
        <f>IF(A3801="","",I3801-P3801)</f>
        <v/>
      </c>
      <c r="R3801" s="23">
        <f>IF(A3801="","",IF(O3801=0,"Outside audit periods; ","")&amp;IF(G3801="","No VAT category; ","")&amp;IF(ABS(Q3801)&gt;Setup!$B$10,"VAT ≠ 15% × net; ","")&amp;IF(AND(F3801="B2B - VAT registered",NOT(AND(LEN(E3801)=15,LEFT(E3801,1)="3",RIGHT(E3801,1)="3",ISNUMBER(--E3801)))),"Invalid/missing customer VAT no; ","")&amp;IF(L3801&lt;&gt;"Yes","Not reported/cleared on FATOORA; ","")&amp;IF(AND(OR(G3801="Zero-rated domestic (Box 3)",G3801="Export (Box 4)"),N3801=""),"Zero-rate/export evidence missing; ","")&amp;IF(AND(C3801="Credit Note",H3801&gt;0),"Credit note should be negative; ","")&amp;IF(AND(C3801="Simplified Tax Invoice",F3801="B2B - VAT registered"),"Simplified invoice issued to VAT-registered B2B; ",""))</f>
        <v/>
      </c>
    </row>
    <row r="3802">
      <c r="A3802" s="17" t="n"/>
      <c r="B3802" s="14" t="n"/>
      <c r="C3802" s="14" t="n"/>
      <c r="D3802" s="14" t="n"/>
      <c r="E3802" s="16" t="n"/>
      <c r="F3802" s="14" t="n"/>
      <c r="G3802" s="14" t="n"/>
      <c r="H3802" s="19" t="n"/>
      <c r="I3802" s="19" t="n"/>
      <c r="J3802" s="34">
        <f>IF(A3802="","",H3802+I3802)</f>
        <v/>
      </c>
      <c r="K3802" s="14" t="n"/>
      <c r="L3802" s="14" t="n"/>
      <c r="M3802" s="14" t="n"/>
      <c r="N3802" s="14" t="n"/>
      <c r="O3802" s="20">
        <f>IF(A3802="","",SUMPRODUCT((A3802&gt;=Setup!$C$19:$C$30)*(A3802&lt;=Setup!$D$19:$D$30)*Setup!$A$19:$A$30))</f>
        <v/>
      </c>
      <c r="P3802" s="34">
        <f>IF(A3802="","",IF(G3802="Standard 15% (Box 1)",ROUND(H3802*Setup!$B$9,2),0))</f>
        <v/>
      </c>
      <c r="Q3802" s="34">
        <f>IF(A3802="","",I3802-P3802)</f>
        <v/>
      </c>
      <c r="R3802" s="23">
        <f>IF(A3802="","",IF(O3802=0,"Outside audit periods; ","")&amp;IF(G3802="","No VAT category; ","")&amp;IF(ABS(Q3802)&gt;Setup!$B$10,"VAT ≠ 15% × net; ","")&amp;IF(AND(F3802="B2B - VAT registered",NOT(AND(LEN(E3802)=15,LEFT(E3802,1)="3",RIGHT(E3802,1)="3",ISNUMBER(--E3802)))),"Invalid/missing customer VAT no; ","")&amp;IF(L3802&lt;&gt;"Yes","Not reported/cleared on FATOORA; ","")&amp;IF(AND(OR(G3802="Zero-rated domestic (Box 3)",G3802="Export (Box 4)"),N3802=""),"Zero-rate/export evidence missing; ","")&amp;IF(AND(C3802="Credit Note",H3802&gt;0),"Credit note should be negative; ","")&amp;IF(AND(C3802="Simplified Tax Invoice",F3802="B2B - VAT registered"),"Simplified invoice issued to VAT-registered B2B; ",""))</f>
        <v/>
      </c>
    </row>
    <row r="3803">
      <c r="A3803" s="17" t="n"/>
      <c r="B3803" s="14" t="n"/>
      <c r="C3803" s="14" t="n"/>
      <c r="D3803" s="14" t="n"/>
      <c r="E3803" s="16" t="n"/>
      <c r="F3803" s="14" t="n"/>
      <c r="G3803" s="14" t="n"/>
      <c r="H3803" s="19" t="n"/>
      <c r="I3803" s="19" t="n"/>
      <c r="J3803" s="34">
        <f>IF(A3803="","",H3803+I3803)</f>
        <v/>
      </c>
      <c r="K3803" s="14" t="n"/>
      <c r="L3803" s="14" t="n"/>
      <c r="M3803" s="14" t="n"/>
      <c r="N3803" s="14" t="n"/>
      <c r="O3803" s="20">
        <f>IF(A3803="","",SUMPRODUCT((A3803&gt;=Setup!$C$19:$C$30)*(A3803&lt;=Setup!$D$19:$D$30)*Setup!$A$19:$A$30))</f>
        <v/>
      </c>
      <c r="P3803" s="34">
        <f>IF(A3803="","",IF(G3803="Standard 15% (Box 1)",ROUND(H3803*Setup!$B$9,2),0))</f>
        <v/>
      </c>
      <c r="Q3803" s="34">
        <f>IF(A3803="","",I3803-P3803)</f>
        <v/>
      </c>
      <c r="R3803" s="23">
        <f>IF(A3803="","",IF(O3803=0,"Outside audit periods; ","")&amp;IF(G3803="","No VAT category; ","")&amp;IF(ABS(Q3803)&gt;Setup!$B$10,"VAT ≠ 15% × net; ","")&amp;IF(AND(F3803="B2B - VAT registered",NOT(AND(LEN(E3803)=15,LEFT(E3803,1)="3",RIGHT(E3803,1)="3",ISNUMBER(--E3803)))),"Invalid/missing customer VAT no; ","")&amp;IF(L3803&lt;&gt;"Yes","Not reported/cleared on FATOORA; ","")&amp;IF(AND(OR(G3803="Zero-rated domestic (Box 3)",G3803="Export (Box 4)"),N3803=""),"Zero-rate/export evidence missing; ","")&amp;IF(AND(C3803="Credit Note",H3803&gt;0),"Credit note should be negative; ","")&amp;IF(AND(C3803="Simplified Tax Invoice",F3803="B2B - VAT registered"),"Simplified invoice issued to VAT-registered B2B; ",""))</f>
        <v/>
      </c>
    </row>
    <row r="3804">
      <c r="A3804" s="17" t="n"/>
      <c r="B3804" s="14" t="n"/>
      <c r="C3804" s="14" t="n"/>
      <c r="D3804" s="14" t="n"/>
      <c r="E3804" s="16" t="n"/>
      <c r="F3804" s="14" t="n"/>
      <c r="G3804" s="14" t="n"/>
      <c r="H3804" s="19" t="n"/>
      <c r="I3804" s="19" t="n"/>
      <c r="J3804" s="34">
        <f>IF(A3804="","",H3804+I3804)</f>
        <v/>
      </c>
      <c r="K3804" s="14" t="n"/>
      <c r="L3804" s="14" t="n"/>
      <c r="M3804" s="14" t="n"/>
      <c r="N3804" s="14" t="n"/>
      <c r="O3804" s="20">
        <f>IF(A3804="","",SUMPRODUCT((A3804&gt;=Setup!$C$19:$C$30)*(A3804&lt;=Setup!$D$19:$D$30)*Setup!$A$19:$A$30))</f>
        <v/>
      </c>
      <c r="P3804" s="34">
        <f>IF(A3804="","",IF(G3804="Standard 15% (Box 1)",ROUND(H3804*Setup!$B$9,2),0))</f>
        <v/>
      </c>
      <c r="Q3804" s="34">
        <f>IF(A3804="","",I3804-P3804)</f>
        <v/>
      </c>
      <c r="R3804" s="23">
        <f>IF(A3804="","",IF(O3804=0,"Outside audit periods; ","")&amp;IF(G3804="","No VAT category; ","")&amp;IF(ABS(Q3804)&gt;Setup!$B$10,"VAT ≠ 15% × net; ","")&amp;IF(AND(F3804="B2B - VAT registered",NOT(AND(LEN(E3804)=15,LEFT(E3804,1)="3",RIGHT(E3804,1)="3",ISNUMBER(--E3804)))),"Invalid/missing customer VAT no; ","")&amp;IF(L3804&lt;&gt;"Yes","Not reported/cleared on FATOORA; ","")&amp;IF(AND(OR(G3804="Zero-rated domestic (Box 3)",G3804="Export (Box 4)"),N3804=""),"Zero-rate/export evidence missing; ","")&amp;IF(AND(C3804="Credit Note",H3804&gt;0),"Credit note should be negative; ","")&amp;IF(AND(C3804="Simplified Tax Invoice",F3804="B2B - VAT registered"),"Simplified invoice issued to VAT-registered B2B; ",""))</f>
        <v/>
      </c>
    </row>
    <row r="3805">
      <c r="A3805" s="17" t="n"/>
      <c r="B3805" s="14" t="n"/>
      <c r="C3805" s="14" t="n"/>
      <c r="D3805" s="14" t="n"/>
      <c r="E3805" s="16" t="n"/>
      <c r="F3805" s="14" t="n"/>
      <c r="G3805" s="14" t="n"/>
      <c r="H3805" s="19" t="n"/>
      <c r="I3805" s="19" t="n"/>
      <c r="J3805" s="34">
        <f>IF(A3805="","",H3805+I3805)</f>
        <v/>
      </c>
      <c r="K3805" s="14" t="n"/>
      <c r="L3805" s="14" t="n"/>
      <c r="M3805" s="14" t="n"/>
      <c r="N3805" s="14" t="n"/>
      <c r="O3805" s="20">
        <f>IF(A3805="","",SUMPRODUCT((A3805&gt;=Setup!$C$19:$C$30)*(A3805&lt;=Setup!$D$19:$D$30)*Setup!$A$19:$A$30))</f>
        <v/>
      </c>
      <c r="P3805" s="34">
        <f>IF(A3805="","",IF(G3805="Standard 15% (Box 1)",ROUND(H3805*Setup!$B$9,2),0))</f>
        <v/>
      </c>
      <c r="Q3805" s="34">
        <f>IF(A3805="","",I3805-P3805)</f>
        <v/>
      </c>
      <c r="R3805" s="23">
        <f>IF(A3805="","",IF(O3805=0,"Outside audit periods; ","")&amp;IF(G3805="","No VAT category; ","")&amp;IF(ABS(Q3805)&gt;Setup!$B$10,"VAT ≠ 15% × net; ","")&amp;IF(AND(F3805="B2B - VAT registered",NOT(AND(LEN(E3805)=15,LEFT(E3805,1)="3",RIGHT(E3805,1)="3",ISNUMBER(--E3805)))),"Invalid/missing customer VAT no; ","")&amp;IF(L3805&lt;&gt;"Yes","Not reported/cleared on FATOORA; ","")&amp;IF(AND(OR(G3805="Zero-rated domestic (Box 3)",G3805="Export (Box 4)"),N3805=""),"Zero-rate/export evidence missing; ","")&amp;IF(AND(C3805="Credit Note",H3805&gt;0),"Credit note should be negative; ","")&amp;IF(AND(C3805="Simplified Tax Invoice",F3805="B2B - VAT registered"),"Simplified invoice issued to VAT-registered B2B; ",""))</f>
        <v/>
      </c>
    </row>
    <row r="3806">
      <c r="A3806" s="17" t="n"/>
      <c r="B3806" s="14" t="n"/>
      <c r="C3806" s="14" t="n"/>
      <c r="D3806" s="14" t="n"/>
      <c r="E3806" s="16" t="n"/>
      <c r="F3806" s="14" t="n"/>
      <c r="G3806" s="14" t="n"/>
      <c r="H3806" s="19" t="n"/>
      <c r="I3806" s="19" t="n"/>
      <c r="J3806" s="34">
        <f>IF(A3806="","",H3806+I3806)</f>
        <v/>
      </c>
      <c r="K3806" s="14" t="n"/>
      <c r="L3806" s="14" t="n"/>
      <c r="M3806" s="14" t="n"/>
      <c r="N3806" s="14" t="n"/>
      <c r="O3806" s="20">
        <f>IF(A3806="","",SUMPRODUCT((A3806&gt;=Setup!$C$19:$C$30)*(A3806&lt;=Setup!$D$19:$D$30)*Setup!$A$19:$A$30))</f>
        <v/>
      </c>
      <c r="P3806" s="34">
        <f>IF(A3806="","",IF(G3806="Standard 15% (Box 1)",ROUND(H3806*Setup!$B$9,2),0))</f>
        <v/>
      </c>
      <c r="Q3806" s="34">
        <f>IF(A3806="","",I3806-P3806)</f>
        <v/>
      </c>
      <c r="R3806" s="23">
        <f>IF(A3806="","",IF(O3806=0,"Outside audit periods; ","")&amp;IF(G3806="","No VAT category; ","")&amp;IF(ABS(Q3806)&gt;Setup!$B$10,"VAT ≠ 15% × net; ","")&amp;IF(AND(F3806="B2B - VAT registered",NOT(AND(LEN(E3806)=15,LEFT(E3806,1)="3",RIGHT(E3806,1)="3",ISNUMBER(--E3806)))),"Invalid/missing customer VAT no; ","")&amp;IF(L3806&lt;&gt;"Yes","Not reported/cleared on FATOORA; ","")&amp;IF(AND(OR(G3806="Zero-rated domestic (Box 3)",G3806="Export (Box 4)"),N3806=""),"Zero-rate/export evidence missing; ","")&amp;IF(AND(C3806="Credit Note",H3806&gt;0),"Credit note should be negative; ","")&amp;IF(AND(C3806="Simplified Tax Invoice",F3806="B2B - VAT registered"),"Simplified invoice issued to VAT-registered B2B; ",""))</f>
        <v/>
      </c>
    </row>
    <row r="3807">
      <c r="A3807" s="17" t="n"/>
      <c r="B3807" s="14" t="n"/>
      <c r="C3807" s="14" t="n"/>
      <c r="D3807" s="14" t="n"/>
      <c r="E3807" s="16" t="n"/>
      <c r="F3807" s="14" t="n"/>
      <c r="G3807" s="14" t="n"/>
      <c r="H3807" s="19" t="n"/>
      <c r="I3807" s="19" t="n"/>
      <c r="J3807" s="34">
        <f>IF(A3807="","",H3807+I3807)</f>
        <v/>
      </c>
      <c r="K3807" s="14" t="n"/>
      <c r="L3807" s="14" t="n"/>
      <c r="M3807" s="14" t="n"/>
      <c r="N3807" s="14" t="n"/>
      <c r="O3807" s="20">
        <f>IF(A3807="","",SUMPRODUCT((A3807&gt;=Setup!$C$19:$C$30)*(A3807&lt;=Setup!$D$19:$D$30)*Setup!$A$19:$A$30))</f>
        <v/>
      </c>
      <c r="P3807" s="34">
        <f>IF(A3807="","",IF(G3807="Standard 15% (Box 1)",ROUND(H3807*Setup!$B$9,2),0))</f>
        <v/>
      </c>
      <c r="Q3807" s="34">
        <f>IF(A3807="","",I3807-P3807)</f>
        <v/>
      </c>
      <c r="R3807" s="23">
        <f>IF(A3807="","",IF(O3807=0,"Outside audit periods; ","")&amp;IF(G3807="","No VAT category; ","")&amp;IF(ABS(Q3807)&gt;Setup!$B$10,"VAT ≠ 15% × net; ","")&amp;IF(AND(F3807="B2B - VAT registered",NOT(AND(LEN(E3807)=15,LEFT(E3807,1)="3",RIGHT(E3807,1)="3",ISNUMBER(--E3807)))),"Invalid/missing customer VAT no; ","")&amp;IF(L3807&lt;&gt;"Yes","Not reported/cleared on FATOORA; ","")&amp;IF(AND(OR(G3807="Zero-rated domestic (Box 3)",G3807="Export (Box 4)"),N3807=""),"Zero-rate/export evidence missing; ","")&amp;IF(AND(C3807="Credit Note",H3807&gt;0),"Credit note should be negative; ","")&amp;IF(AND(C3807="Simplified Tax Invoice",F3807="B2B - VAT registered"),"Simplified invoice issued to VAT-registered B2B; ",""))</f>
        <v/>
      </c>
    </row>
    <row r="3808">
      <c r="A3808" s="17" t="n"/>
      <c r="B3808" s="14" t="n"/>
      <c r="C3808" s="14" t="n"/>
      <c r="D3808" s="14" t="n"/>
      <c r="E3808" s="16" t="n"/>
      <c r="F3808" s="14" t="n"/>
      <c r="G3808" s="14" t="n"/>
      <c r="H3808" s="19" t="n"/>
      <c r="I3808" s="19" t="n"/>
      <c r="J3808" s="34">
        <f>IF(A3808="","",H3808+I3808)</f>
        <v/>
      </c>
      <c r="K3808" s="14" t="n"/>
      <c r="L3808" s="14" t="n"/>
      <c r="M3808" s="14" t="n"/>
      <c r="N3808" s="14" t="n"/>
      <c r="O3808" s="20">
        <f>IF(A3808="","",SUMPRODUCT((A3808&gt;=Setup!$C$19:$C$30)*(A3808&lt;=Setup!$D$19:$D$30)*Setup!$A$19:$A$30))</f>
        <v/>
      </c>
      <c r="P3808" s="34">
        <f>IF(A3808="","",IF(G3808="Standard 15% (Box 1)",ROUND(H3808*Setup!$B$9,2),0))</f>
        <v/>
      </c>
      <c r="Q3808" s="34">
        <f>IF(A3808="","",I3808-P3808)</f>
        <v/>
      </c>
      <c r="R3808" s="23">
        <f>IF(A3808="","",IF(O3808=0,"Outside audit periods; ","")&amp;IF(G3808="","No VAT category; ","")&amp;IF(ABS(Q3808)&gt;Setup!$B$10,"VAT ≠ 15% × net; ","")&amp;IF(AND(F3808="B2B - VAT registered",NOT(AND(LEN(E3808)=15,LEFT(E3808,1)="3",RIGHT(E3808,1)="3",ISNUMBER(--E3808)))),"Invalid/missing customer VAT no; ","")&amp;IF(L3808&lt;&gt;"Yes","Not reported/cleared on FATOORA; ","")&amp;IF(AND(OR(G3808="Zero-rated domestic (Box 3)",G3808="Export (Box 4)"),N3808=""),"Zero-rate/export evidence missing; ","")&amp;IF(AND(C3808="Credit Note",H3808&gt;0),"Credit note should be negative; ","")&amp;IF(AND(C3808="Simplified Tax Invoice",F3808="B2B - VAT registered"),"Simplified invoice issued to VAT-registered B2B; ",""))</f>
        <v/>
      </c>
    </row>
    <row r="3809">
      <c r="A3809" s="17" t="n"/>
      <c r="B3809" s="14" t="n"/>
      <c r="C3809" s="14" t="n"/>
      <c r="D3809" s="14" t="n"/>
      <c r="E3809" s="16" t="n"/>
      <c r="F3809" s="14" t="n"/>
      <c r="G3809" s="14" t="n"/>
      <c r="H3809" s="19" t="n"/>
      <c r="I3809" s="19" t="n"/>
      <c r="J3809" s="34">
        <f>IF(A3809="","",H3809+I3809)</f>
        <v/>
      </c>
      <c r="K3809" s="14" t="n"/>
      <c r="L3809" s="14" t="n"/>
      <c r="M3809" s="14" t="n"/>
      <c r="N3809" s="14" t="n"/>
      <c r="O3809" s="20">
        <f>IF(A3809="","",SUMPRODUCT((A3809&gt;=Setup!$C$19:$C$30)*(A3809&lt;=Setup!$D$19:$D$30)*Setup!$A$19:$A$30))</f>
        <v/>
      </c>
      <c r="P3809" s="34">
        <f>IF(A3809="","",IF(G3809="Standard 15% (Box 1)",ROUND(H3809*Setup!$B$9,2),0))</f>
        <v/>
      </c>
      <c r="Q3809" s="34">
        <f>IF(A3809="","",I3809-P3809)</f>
        <v/>
      </c>
      <c r="R3809" s="23">
        <f>IF(A3809="","",IF(O3809=0,"Outside audit periods; ","")&amp;IF(G3809="","No VAT category; ","")&amp;IF(ABS(Q3809)&gt;Setup!$B$10,"VAT ≠ 15% × net; ","")&amp;IF(AND(F3809="B2B - VAT registered",NOT(AND(LEN(E3809)=15,LEFT(E3809,1)="3",RIGHT(E3809,1)="3",ISNUMBER(--E3809)))),"Invalid/missing customer VAT no; ","")&amp;IF(L3809&lt;&gt;"Yes","Not reported/cleared on FATOORA; ","")&amp;IF(AND(OR(G3809="Zero-rated domestic (Box 3)",G3809="Export (Box 4)"),N3809=""),"Zero-rate/export evidence missing; ","")&amp;IF(AND(C3809="Credit Note",H3809&gt;0),"Credit note should be negative; ","")&amp;IF(AND(C3809="Simplified Tax Invoice",F3809="B2B - VAT registered"),"Simplified invoice issued to VAT-registered B2B; ",""))</f>
        <v/>
      </c>
    </row>
    <row r="3810">
      <c r="A3810" s="17" t="n"/>
      <c r="B3810" s="14" t="n"/>
      <c r="C3810" s="14" t="n"/>
      <c r="D3810" s="14" t="n"/>
      <c r="E3810" s="16" t="n"/>
      <c r="F3810" s="14" t="n"/>
      <c r="G3810" s="14" t="n"/>
      <c r="H3810" s="19" t="n"/>
      <c r="I3810" s="19" t="n"/>
      <c r="J3810" s="34">
        <f>IF(A3810="","",H3810+I3810)</f>
        <v/>
      </c>
      <c r="K3810" s="14" t="n"/>
      <c r="L3810" s="14" t="n"/>
      <c r="M3810" s="14" t="n"/>
      <c r="N3810" s="14" t="n"/>
      <c r="O3810" s="20">
        <f>IF(A3810="","",SUMPRODUCT((A3810&gt;=Setup!$C$19:$C$30)*(A3810&lt;=Setup!$D$19:$D$30)*Setup!$A$19:$A$30))</f>
        <v/>
      </c>
      <c r="P3810" s="34">
        <f>IF(A3810="","",IF(G3810="Standard 15% (Box 1)",ROUND(H3810*Setup!$B$9,2),0))</f>
        <v/>
      </c>
      <c r="Q3810" s="34">
        <f>IF(A3810="","",I3810-P3810)</f>
        <v/>
      </c>
      <c r="R3810" s="23">
        <f>IF(A3810="","",IF(O3810=0,"Outside audit periods; ","")&amp;IF(G3810="","No VAT category; ","")&amp;IF(ABS(Q3810)&gt;Setup!$B$10,"VAT ≠ 15% × net; ","")&amp;IF(AND(F3810="B2B - VAT registered",NOT(AND(LEN(E3810)=15,LEFT(E3810,1)="3",RIGHT(E3810,1)="3",ISNUMBER(--E3810)))),"Invalid/missing customer VAT no; ","")&amp;IF(L3810&lt;&gt;"Yes","Not reported/cleared on FATOORA; ","")&amp;IF(AND(OR(G3810="Zero-rated domestic (Box 3)",G3810="Export (Box 4)"),N3810=""),"Zero-rate/export evidence missing; ","")&amp;IF(AND(C3810="Credit Note",H3810&gt;0),"Credit note should be negative; ","")&amp;IF(AND(C3810="Simplified Tax Invoice",F3810="B2B - VAT registered"),"Simplified invoice issued to VAT-registered B2B; ",""))</f>
        <v/>
      </c>
    </row>
    <row r="3811">
      <c r="A3811" s="17" t="n"/>
      <c r="B3811" s="14" t="n"/>
      <c r="C3811" s="14" t="n"/>
      <c r="D3811" s="14" t="n"/>
      <c r="E3811" s="16" t="n"/>
      <c r="F3811" s="14" t="n"/>
      <c r="G3811" s="14" t="n"/>
      <c r="H3811" s="19" t="n"/>
      <c r="I3811" s="19" t="n"/>
      <c r="J3811" s="34">
        <f>IF(A3811="","",H3811+I3811)</f>
        <v/>
      </c>
      <c r="K3811" s="14" t="n"/>
      <c r="L3811" s="14" t="n"/>
      <c r="M3811" s="14" t="n"/>
      <c r="N3811" s="14" t="n"/>
      <c r="O3811" s="20">
        <f>IF(A3811="","",SUMPRODUCT((A3811&gt;=Setup!$C$19:$C$30)*(A3811&lt;=Setup!$D$19:$D$30)*Setup!$A$19:$A$30))</f>
        <v/>
      </c>
      <c r="P3811" s="34">
        <f>IF(A3811="","",IF(G3811="Standard 15% (Box 1)",ROUND(H3811*Setup!$B$9,2),0))</f>
        <v/>
      </c>
      <c r="Q3811" s="34">
        <f>IF(A3811="","",I3811-P3811)</f>
        <v/>
      </c>
      <c r="R3811" s="23">
        <f>IF(A3811="","",IF(O3811=0,"Outside audit periods; ","")&amp;IF(G3811="","No VAT category; ","")&amp;IF(ABS(Q3811)&gt;Setup!$B$10,"VAT ≠ 15% × net; ","")&amp;IF(AND(F3811="B2B - VAT registered",NOT(AND(LEN(E3811)=15,LEFT(E3811,1)="3",RIGHT(E3811,1)="3",ISNUMBER(--E3811)))),"Invalid/missing customer VAT no; ","")&amp;IF(L3811&lt;&gt;"Yes","Not reported/cleared on FATOORA; ","")&amp;IF(AND(OR(G3811="Zero-rated domestic (Box 3)",G3811="Export (Box 4)"),N3811=""),"Zero-rate/export evidence missing; ","")&amp;IF(AND(C3811="Credit Note",H3811&gt;0),"Credit note should be negative; ","")&amp;IF(AND(C3811="Simplified Tax Invoice",F3811="B2B - VAT registered"),"Simplified invoice issued to VAT-registered B2B; ",""))</f>
        <v/>
      </c>
    </row>
    <row r="3812">
      <c r="A3812" s="17" t="n"/>
      <c r="B3812" s="14" t="n"/>
      <c r="C3812" s="14" t="n"/>
      <c r="D3812" s="14" t="n"/>
      <c r="E3812" s="16" t="n"/>
      <c r="F3812" s="14" t="n"/>
      <c r="G3812" s="14" t="n"/>
      <c r="H3812" s="19" t="n"/>
      <c r="I3812" s="19" t="n"/>
      <c r="J3812" s="34">
        <f>IF(A3812="","",H3812+I3812)</f>
        <v/>
      </c>
      <c r="K3812" s="14" t="n"/>
      <c r="L3812" s="14" t="n"/>
      <c r="M3812" s="14" t="n"/>
      <c r="N3812" s="14" t="n"/>
      <c r="O3812" s="20">
        <f>IF(A3812="","",SUMPRODUCT((A3812&gt;=Setup!$C$19:$C$30)*(A3812&lt;=Setup!$D$19:$D$30)*Setup!$A$19:$A$30))</f>
        <v/>
      </c>
      <c r="P3812" s="34">
        <f>IF(A3812="","",IF(G3812="Standard 15% (Box 1)",ROUND(H3812*Setup!$B$9,2),0))</f>
        <v/>
      </c>
      <c r="Q3812" s="34">
        <f>IF(A3812="","",I3812-P3812)</f>
        <v/>
      </c>
      <c r="R3812" s="23">
        <f>IF(A3812="","",IF(O3812=0,"Outside audit periods; ","")&amp;IF(G3812="","No VAT category; ","")&amp;IF(ABS(Q3812)&gt;Setup!$B$10,"VAT ≠ 15% × net; ","")&amp;IF(AND(F3812="B2B - VAT registered",NOT(AND(LEN(E3812)=15,LEFT(E3812,1)="3",RIGHT(E3812,1)="3",ISNUMBER(--E3812)))),"Invalid/missing customer VAT no; ","")&amp;IF(L3812&lt;&gt;"Yes","Not reported/cleared on FATOORA; ","")&amp;IF(AND(OR(G3812="Zero-rated domestic (Box 3)",G3812="Export (Box 4)"),N3812=""),"Zero-rate/export evidence missing; ","")&amp;IF(AND(C3812="Credit Note",H3812&gt;0),"Credit note should be negative; ","")&amp;IF(AND(C3812="Simplified Tax Invoice",F3812="B2B - VAT registered"),"Simplified invoice issued to VAT-registered B2B; ",""))</f>
        <v/>
      </c>
    </row>
    <row r="3813">
      <c r="A3813" s="17" t="n"/>
      <c r="B3813" s="14" t="n"/>
      <c r="C3813" s="14" t="n"/>
      <c r="D3813" s="14" t="n"/>
      <c r="E3813" s="16" t="n"/>
      <c r="F3813" s="14" t="n"/>
      <c r="G3813" s="14" t="n"/>
      <c r="H3813" s="19" t="n"/>
      <c r="I3813" s="19" t="n"/>
      <c r="J3813" s="34">
        <f>IF(A3813="","",H3813+I3813)</f>
        <v/>
      </c>
      <c r="K3813" s="14" t="n"/>
      <c r="L3813" s="14" t="n"/>
      <c r="M3813" s="14" t="n"/>
      <c r="N3813" s="14" t="n"/>
      <c r="O3813" s="20">
        <f>IF(A3813="","",SUMPRODUCT((A3813&gt;=Setup!$C$19:$C$30)*(A3813&lt;=Setup!$D$19:$D$30)*Setup!$A$19:$A$30))</f>
        <v/>
      </c>
      <c r="P3813" s="34">
        <f>IF(A3813="","",IF(G3813="Standard 15% (Box 1)",ROUND(H3813*Setup!$B$9,2),0))</f>
        <v/>
      </c>
      <c r="Q3813" s="34">
        <f>IF(A3813="","",I3813-P3813)</f>
        <v/>
      </c>
      <c r="R3813" s="23">
        <f>IF(A3813="","",IF(O3813=0,"Outside audit periods; ","")&amp;IF(G3813="","No VAT category; ","")&amp;IF(ABS(Q3813)&gt;Setup!$B$10,"VAT ≠ 15% × net; ","")&amp;IF(AND(F3813="B2B - VAT registered",NOT(AND(LEN(E3813)=15,LEFT(E3813,1)="3",RIGHT(E3813,1)="3",ISNUMBER(--E3813)))),"Invalid/missing customer VAT no; ","")&amp;IF(L3813&lt;&gt;"Yes","Not reported/cleared on FATOORA; ","")&amp;IF(AND(OR(G3813="Zero-rated domestic (Box 3)",G3813="Export (Box 4)"),N3813=""),"Zero-rate/export evidence missing; ","")&amp;IF(AND(C3813="Credit Note",H3813&gt;0),"Credit note should be negative; ","")&amp;IF(AND(C3813="Simplified Tax Invoice",F3813="B2B - VAT registered"),"Simplified invoice issued to VAT-registered B2B; ",""))</f>
        <v/>
      </c>
    </row>
    <row r="3814">
      <c r="A3814" s="17" t="n"/>
      <c r="B3814" s="14" t="n"/>
      <c r="C3814" s="14" t="n"/>
      <c r="D3814" s="14" t="n"/>
      <c r="E3814" s="16" t="n"/>
      <c r="F3814" s="14" t="n"/>
      <c r="G3814" s="14" t="n"/>
      <c r="H3814" s="19" t="n"/>
      <c r="I3814" s="19" t="n"/>
      <c r="J3814" s="34">
        <f>IF(A3814="","",H3814+I3814)</f>
        <v/>
      </c>
      <c r="K3814" s="14" t="n"/>
      <c r="L3814" s="14" t="n"/>
      <c r="M3814" s="14" t="n"/>
      <c r="N3814" s="14" t="n"/>
      <c r="O3814" s="20">
        <f>IF(A3814="","",SUMPRODUCT((A3814&gt;=Setup!$C$19:$C$30)*(A3814&lt;=Setup!$D$19:$D$30)*Setup!$A$19:$A$30))</f>
        <v/>
      </c>
      <c r="P3814" s="34">
        <f>IF(A3814="","",IF(G3814="Standard 15% (Box 1)",ROUND(H3814*Setup!$B$9,2),0))</f>
        <v/>
      </c>
      <c r="Q3814" s="34">
        <f>IF(A3814="","",I3814-P3814)</f>
        <v/>
      </c>
      <c r="R3814" s="23">
        <f>IF(A3814="","",IF(O3814=0,"Outside audit periods; ","")&amp;IF(G3814="","No VAT category; ","")&amp;IF(ABS(Q3814)&gt;Setup!$B$10,"VAT ≠ 15% × net; ","")&amp;IF(AND(F3814="B2B - VAT registered",NOT(AND(LEN(E3814)=15,LEFT(E3814,1)="3",RIGHT(E3814,1)="3",ISNUMBER(--E3814)))),"Invalid/missing customer VAT no; ","")&amp;IF(L3814&lt;&gt;"Yes","Not reported/cleared on FATOORA; ","")&amp;IF(AND(OR(G3814="Zero-rated domestic (Box 3)",G3814="Export (Box 4)"),N3814=""),"Zero-rate/export evidence missing; ","")&amp;IF(AND(C3814="Credit Note",H3814&gt;0),"Credit note should be negative; ","")&amp;IF(AND(C3814="Simplified Tax Invoice",F3814="B2B - VAT registered"),"Simplified invoice issued to VAT-registered B2B; ",""))</f>
        <v/>
      </c>
    </row>
    <row r="3815">
      <c r="A3815" s="17" t="n"/>
      <c r="B3815" s="14" t="n"/>
      <c r="C3815" s="14" t="n"/>
      <c r="D3815" s="14" t="n"/>
      <c r="E3815" s="16" t="n"/>
      <c r="F3815" s="14" t="n"/>
      <c r="G3815" s="14" t="n"/>
      <c r="H3815" s="19" t="n"/>
      <c r="I3815" s="19" t="n"/>
      <c r="J3815" s="34">
        <f>IF(A3815="","",H3815+I3815)</f>
        <v/>
      </c>
      <c r="K3815" s="14" t="n"/>
      <c r="L3815" s="14" t="n"/>
      <c r="M3815" s="14" t="n"/>
      <c r="N3815" s="14" t="n"/>
      <c r="O3815" s="20">
        <f>IF(A3815="","",SUMPRODUCT((A3815&gt;=Setup!$C$19:$C$30)*(A3815&lt;=Setup!$D$19:$D$30)*Setup!$A$19:$A$30))</f>
        <v/>
      </c>
      <c r="P3815" s="34">
        <f>IF(A3815="","",IF(G3815="Standard 15% (Box 1)",ROUND(H3815*Setup!$B$9,2),0))</f>
        <v/>
      </c>
      <c r="Q3815" s="34">
        <f>IF(A3815="","",I3815-P3815)</f>
        <v/>
      </c>
      <c r="R3815" s="23">
        <f>IF(A3815="","",IF(O3815=0,"Outside audit periods; ","")&amp;IF(G3815="","No VAT category; ","")&amp;IF(ABS(Q3815)&gt;Setup!$B$10,"VAT ≠ 15% × net; ","")&amp;IF(AND(F3815="B2B - VAT registered",NOT(AND(LEN(E3815)=15,LEFT(E3815,1)="3",RIGHT(E3815,1)="3",ISNUMBER(--E3815)))),"Invalid/missing customer VAT no; ","")&amp;IF(L3815&lt;&gt;"Yes","Not reported/cleared on FATOORA; ","")&amp;IF(AND(OR(G3815="Zero-rated domestic (Box 3)",G3815="Export (Box 4)"),N3815=""),"Zero-rate/export evidence missing; ","")&amp;IF(AND(C3815="Credit Note",H3815&gt;0),"Credit note should be negative; ","")&amp;IF(AND(C3815="Simplified Tax Invoice",F3815="B2B - VAT registered"),"Simplified invoice issued to VAT-registered B2B; ",""))</f>
        <v/>
      </c>
    </row>
    <row r="3816">
      <c r="A3816" s="17" t="n"/>
      <c r="B3816" s="14" t="n"/>
      <c r="C3816" s="14" t="n"/>
      <c r="D3816" s="14" t="n"/>
      <c r="E3816" s="16" t="n"/>
      <c r="F3816" s="14" t="n"/>
      <c r="G3816" s="14" t="n"/>
      <c r="H3816" s="19" t="n"/>
      <c r="I3816" s="19" t="n"/>
      <c r="J3816" s="34">
        <f>IF(A3816="","",H3816+I3816)</f>
        <v/>
      </c>
      <c r="K3816" s="14" t="n"/>
      <c r="L3816" s="14" t="n"/>
      <c r="M3816" s="14" t="n"/>
      <c r="N3816" s="14" t="n"/>
      <c r="O3816" s="20">
        <f>IF(A3816="","",SUMPRODUCT((A3816&gt;=Setup!$C$19:$C$30)*(A3816&lt;=Setup!$D$19:$D$30)*Setup!$A$19:$A$30))</f>
        <v/>
      </c>
      <c r="P3816" s="34">
        <f>IF(A3816="","",IF(G3816="Standard 15% (Box 1)",ROUND(H3816*Setup!$B$9,2),0))</f>
        <v/>
      </c>
      <c r="Q3816" s="34">
        <f>IF(A3816="","",I3816-P3816)</f>
        <v/>
      </c>
      <c r="R3816" s="23">
        <f>IF(A3816="","",IF(O3816=0,"Outside audit periods; ","")&amp;IF(G3816="","No VAT category; ","")&amp;IF(ABS(Q3816)&gt;Setup!$B$10,"VAT ≠ 15% × net; ","")&amp;IF(AND(F3816="B2B - VAT registered",NOT(AND(LEN(E3816)=15,LEFT(E3816,1)="3",RIGHT(E3816,1)="3",ISNUMBER(--E3816)))),"Invalid/missing customer VAT no; ","")&amp;IF(L3816&lt;&gt;"Yes","Not reported/cleared on FATOORA; ","")&amp;IF(AND(OR(G3816="Zero-rated domestic (Box 3)",G3816="Export (Box 4)"),N3816=""),"Zero-rate/export evidence missing; ","")&amp;IF(AND(C3816="Credit Note",H3816&gt;0),"Credit note should be negative; ","")&amp;IF(AND(C3816="Simplified Tax Invoice",F3816="B2B - VAT registered"),"Simplified invoice issued to VAT-registered B2B; ",""))</f>
        <v/>
      </c>
    </row>
    <row r="3817">
      <c r="A3817" s="17" t="n"/>
      <c r="B3817" s="14" t="n"/>
      <c r="C3817" s="14" t="n"/>
      <c r="D3817" s="14" t="n"/>
      <c r="E3817" s="16" t="n"/>
      <c r="F3817" s="14" t="n"/>
      <c r="G3817" s="14" t="n"/>
      <c r="H3817" s="19" t="n"/>
      <c r="I3817" s="19" t="n"/>
      <c r="J3817" s="34">
        <f>IF(A3817="","",H3817+I3817)</f>
        <v/>
      </c>
      <c r="K3817" s="14" t="n"/>
      <c r="L3817" s="14" t="n"/>
      <c r="M3817" s="14" t="n"/>
      <c r="N3817" s="14" t="n"/>
      <c r="O3817" s="20">
        <f>IF(A3817="","",SUMPRODUCT((A3817&gt;=Setup!$C$19:$C$30)*(A3817&lt;=Setup!$D$19:$D$30)*Setup!$A$19:$A$30))</f>
        <v/>
      </c>
      <c r="P3817" s="34">
        <f>IF(A3817="","",IF(G3817="Standard 15% (Box 1)",ROUND(H3817*Setup!$B$9,2),0))</f>
        <v/>
      </c>
      <c r="Q3817" s="34">
        <f>IF(A3817="","",I3817-P3817)</f>
        <v/>
      </c>
      <c r="R3817" s="23">
        <f>IF(A3817="","",IF(O3817=0,"Outside audit periods; ","")&amp;IF(G3817="","No VAT category; ","")&amp;IF(ABS(Q3817)&gt;Setup!$B$10,"VAT ≠ 15% × net; ","")&amp;IF(AND(F3817="B2B - VAT registered",NOT(AND(LEN(E3817)=15,LEFT(E3817,1)="3",RIGHT(E3817,1)="3",ISNUMBER(--E3817)))),"Invalid/missing customer VAT no; ","")&amp;IF(L3817&lt;&gt;"Yes","Not reported/cleared on FATOORA; ","")&amp;IF(AND(OR(G3817="Zero-rated domestic (Box 3)",G3817="Export (Box 4)"),N3817=""),"Zero-rate/export evidence missing; ","")&amp;IF(AND(C3817="Credit Note",H3817&gt;0),"Credit note should be negative; ","")&amp;IF(AND(C3817="Simplified Tax Invoice",F3817="B2B - VAT registered"),"Simplified invoice issued to VAT-registered B2B; ",""))</f>
        <v/>
      </c>
    </row>
    <row r="3818">
      <c r="A3818" s="17" t="n"/>
      <c r="B3818" s="14" t="n"/>
      <c r="C3818" s="14" t="n"/>
      <c r="D3818" s="14" t="n"/>
      <c r="E3818" s="16" t="n"/>
      <c r="F3818" s="14" t="n"/>
      <c r="G3818" s="14" t="n"/>
      <c r="H3818" s="19" t="n"/>
      <c r="I3818" s="19" t="n"/>
      <c r="J3818" s="34">
        <f>IF(A3818="","",H3818+I3818)</f>
        <v/>
      </c>
      <c r="K3818" s="14" t="n"/>
      <c r="L3818" s="14" t="n"/>
      <c r="M3818" s="14" t="n"/>
      <c r="N3818" s="14" t="n"/>
      <c r="O3818" s="20">
        <f>IF(A3818="","",SUMPRODUCT((A3818&gt;=Setup!$C$19:$C$30)*(A3818&lt;=Setup!$D$19:$D$30)*Setup!$A$19:$A$30))</f>
        <v/>
      </c>
      <c r="P3818" s="34">
        <f>IF(A3818="","",IF(G3818="Standard 15% (Box 1)",ROUND(H3818*Setup!$B$9,2),0))</f>
        <v/>
      </c>
      <c r="Q3818" s="34">
        <f>IF(A3818="","",I3818-P3818)</f>
        <v/>
      </c>
      <c r="R3818" s="23">
        <f>IF(A3818="","",IF(O3818=0,"Outside audit periods; ","")&amp;IF(G3818="","No VAT category; ","")&amp;IF(ABS(Q3818)&gt;Setup!$B$10,"VAT ≠ 15% × net; ","")&amp;IF(AND(F3818="B2B - VAT registered",NOT(AND(LEN(E3818)=15,LEFT(E3818,1)="3",RIGHT(E3818,1)="3",ISNUMBER(--E3818)))),"Invalid/missing customer VAT no; ","")&amp;IF(L3818&lt;&gt;"Yes","Not reported/cleared on FATOORA; ","")&amp;IF(AND(OR(G3818="Zero-rated domestic (Box 3)",G3818="Export (Box 4)"),N3818=""),"Zero-rate/export evidence missing; ","")&amp;IF(AND(C3818="Credit Note",H3818&gt;0),"Credit note should be negative; ","")&amp;IF(AND(C3818="Simplified Tax Invoice",F3818="B2B - VAT registered"),"Simplified invoice issued to VAT-registered B2B; ",""))</f>
        <v/>
      </c>
    </row>
    <row r="3819">
      <c r="A3819" s="17" t="n"/>
      <c r="B3819" s="14" t="n"/>
      <c r="C3819" s="14" t="n"/>
      <c r="D3819" s="14" t="n"/>
      <c r="E3819" s="16" t="n"/>
      <c r="F3819" s="14" t="n"/>
      <c r="G3819" s="14" t="n"/>
      <c r="H3819" s="19" t="n"/>
      <c r="I3819" s="19" t="n"/>
      <c r="J3819" s="34">
        <f>IF(A3819="","",H3819+I3819)</f>
        <v/>
      </c>
      <c r="K3819" s="14" t="n"/>
      <c r="L3819" s="14" t="n"/>
      <c r="M3819" s="14" t="n"/>
      <c r="N3819" s="14" t="n"/>
      <c r="O3819" s="20">
        <f>IF(A3819="","",SUMPRODUCT((A3819&gt;=Setup!$C$19:$C$30)*(A3819&lt;=Setup!$D$19:$D$30)*Setup!$A$19:$A$30))</f>
        <v/>
      </c>
      <c r="P3819" s="34">
        <f>IF(A3819="","",IF(G3819="Standard 15% (Box 1)",ROUND(H3819*Setup!$B$9,2),0))</f>
        <v/>
      </c>
      <c r="Q3819" s="34">
        <f>IF(A3819="","",I3819-P3819)</f>
        <v/>
      </c>
      <c r="R3819" s="23">
        <f>IF(A3819="","",IF(O3819=0,"Outside audit periods; ","")&amp;IF(G3819="","No VAT category; ","")&amp;IF(ABS(Q3819)&gt;Setup!$B$10,"VAT ≠ 15% × net; ","")&amp;IF(AND(F3819="B2B - VAT registered",NOT(AND(LEN(E3819)=15,LEFT(E3819,1)="3",RIGHT(E3819,1)="3",ISNUMBER(--E3819)))),"Invalid/missing customer VAT no; ","")&amp;IF(L3819&lt;&gt;"Yes","Not reported/cleared on FATOORA; ","")&amp;IF(AND(OR(G3819="Zero-rated domestic (Box 3)",G3819="Export (Box 4)"),N3819=""),"Zero-rate/export evidence missing; ","")&amp;IF(AND(C3819="Credit Note",H3819&gt;0),"Credit note should be negative; ","")&amp;IF(AND(C3819="Simplified Tax Invoice",F3819="B2B - VAT registered"),"Simplified invoice issued to VAT-registered B2B; ",""))</f>
        <v/>
      </c>
    </row>
    <row r="3820">
      <c r="A3820" s="17" t="n"/>
      <c r="B3820" s="14" t="n"/>
      <c r="C3820" s="14" t="n"/>
      <c r="D3820" s="14" t="n"/>
      <c r="E3820" s="16" t="n"/>
      <c r="F3820" s="14" t="n"/>
      <c r="G3820" s="14" t="n"/>
      <c r="H3820" s="19" t="n"/>
      <c r="I3820" s="19" t="n"/>
      <c r="J3820" s="34">
        <f>IF(A3820="","",H3820+I3820)</f>
        <v/>
      </c>
      <c r="K3820" s="14" t="n"/>
      <c r="L3820" s="14" t="n"/>
      <c r="M3820" s="14" t="n"/>
      <c r="N3820" s="14" t="n"/>
      <c r="O3820" s="20">
        <f>IF(A3820="","",SUMPRODUCT((A3820&gt;=Setup!$C$19:$C$30)*(A3820&lt;=Setup!$D$19:$D$30)*Setup!$A$19:$A$30))</f>
        <v/>
      </c>
      <c r="P3820" s="34">
        <f>IF(A3820="","",IF(G3820="Standard 15% (Box 1)",ROUND(H3820*Setup!$B$9,2),0))</f>
        <v/>
      </c>
      <c r="Q3820" s="34">
        <f>IF(A3820="","",I3820-P3820)</f>
        <v/>
      </c>
      <c r="R3820" s="23">
        <f>IF(A3820="","",IF(O3820=0,"Outside audit periods; ","")&amp;IF(G3820="","No VAT category; ","")&amp;IF(ABS(Q3820)&gt;Setup!$B$10,"VAT ≠ 15% × net; ","")&amp;IF(AND(F3820="B2B - VAT registered",NOT(AND(LEN(E3820)=15,LEFT(E3820,1)="3",RIGHT(E3820,1)="3",ISNUMBER(--E3820)))),"Invalid/missing customer VAT no; ","")&amp;IF(L3820&lt;&gt;"Yes","Not reported/cleared on FATOORA; ","")&amp;IF(AND(OR(G3820="Zero-rated domestic (Box 3)",G3820="Export (Box 4)"),N3820=""),"Zero-rate/export evidence missing; ","")&amp;IF(AND(C3820="Credit Note",H3820&gt;0),"Credit note should be negative; ","")&amp;IF(AND(C3820="Simplified Tax Invoice",F3820="B2B - VAT registered"),"Simplified invoice issued to VAT-registered B2B; ",""))</f>
        <v/>
      </c>
    </row>
    <row r="3821">
      <c r="A3821" s="17" t="n"/>
      <c r="B3821" s="14" t="n"/>
      <c r="C3821" s="14" t="n"/>
      <c r="D3821" s="14" t="n"/>
      <c r="E3821" s="16" t="n"/>
      <c r="F3821" s="14" t="n"/>
      <c r="G3821" s="14" t="n"/>
      <c r="H3821" s="19" t="n"/>
      <c r="I3821" s="19" t="n"/>
      <c r="J3821" s="34">
        <f>IF(A3821="","",H3821+I3821)</f>
        <v/>
      </c>
      <c r="K3821" s="14" t="n"/>
      <c r="L3821" s="14" t="n"/>
      <c r="M3821" s="14" t="n"/>
      <c r="N3821" s="14" t="n"/>
      <c r="O3821" s="20">
        <f>IF(A3821="","",SUMPRODUCT((A3821&gt;=Setup!$C$19:$C$30)*(A3821&lt;=Setup!$D$19:$D$30)*Setup!$A$19:$A$30))</f>
        <v/>
      </c>
      <c r="P3821" s="34">
        <f>IF(A3821="","",IF(G3821="Standard 15% (Box 1)",ROUND(H3821*Setup!$B$9,2),0))</f>
        <v/>
      </c>
      <c r="Q3821" s="34">
        <f>IF(A3821="","",I3821-P3821)</f>
        <v/>
      </c>
      <c r="R3821" s="23">
        <f>IF(A3821="","",IF(O3821=0,"Outside audit periods; ","")&amp;IF(G3821="","No VAT category; ","")&amp;IF(ABS(Q3821)&gt;Setup!$B$10,"VAT ≠ 15% × net; ","")&amp;IF(AND(F3821="B2B - VAT registered",NOT(AND(LEN(E3821)=15,LEFT(E3821,1)="3",RIGHT(E3821,1)="3",ISNUMBER(--E3821)))),"Invalid/missing customer VAT no; ","")&amp;IF(L3821&lt;&gt;"Yes","Not reported/cleared on FATOORA; ","")&amp;IF(AND(OR(G3821="Zero-rated domestic (Box 3)",G3821="Export (Box 4)"),N3821=""),"Zero-rate/export evidence missing; ","")&amp;IF(AND(C3821="Credit Note",H3821&gt;0),"Credit note should be negative; ","")&amp;IF(AND(C3821="Simplified Tax Invoice",F3821="B2B - VAT registered"),"Simplified invoice issued to VAT-registered B2B; ",""))</f>
        <v/>
      </c>
    </row>
    <row r="3822">
      <c r="A3822" s="17" t="n"/>
      <c r="B3822" s="14" t="n"/>
      <c r="C3822" s="14" t="n"/>
      <c r="D3822" s="14" t="n"/>
      <c r="E3822" s="16" t="n"/>
      <c r="F3822" s="14" t="n"/>
      <c r="G3822" s="14" t="n"/>
      <c r="H3822" s="19" t="n"/>
      <c r="I3822" s="19" t="n"/>
      <c r="J3822" s="34">
        <f>IF(A3822="","",H3822+I3822)</f>
        <v/>
      </c>
      <c r="K3822" s="14" t="n"/>
      <c r="L3822" s="14" t="n"/>
      <c r="M3822" s="14" t="n"/>
      <c r="N3822" s="14" t="n"/>
      <c r="O3822" s="20">
        <f>IF(A3822="","",SUMPRODUCT((A3822&gt;=Setup!$C$19:$C$30)*(A3822&lt;=Setup!$D$19:$D$30)*Setup!$A$19:$A$30))</f>
        <v/>
      </c>
      <c r="P3822" s="34">
        <f>IF(A3822="","",IF(G3822="Standard 15% (Box 1)",ROUND(H3822*Setup!$B$9,2),0))</f>
        <v/>
      </c>
      <c r="Q3822" s="34">
        <f>IF(A3822="","",I3822-P3822)</f>
        <v/>
      </c>
      <c r="R3822" s="23">
        <f>IF(A3822="","",IF(O3822=0,"Outside audit periods; ","")&amp;IF(G3822="","No VAT category; ","")&amp;IF(ABS(Q3822)&gt;Setup!$B$10,"VAT ≠ 15% × net; ","")&amp;IF(AND(F3822="B2B - VAT registered",NOT(AND(LEN(E3822)=15,LEFT(E3822,1)="3",RIGHT(E3822,1)="3",ISNUMBER(--E3822)))),"Invalid/missing customer VAT no; ","")&amp;IF(L3822&lt;&gt;"Yes","Not reported/cleared on FATOORA; ","")&amp;IF(AND(OR(G3822="Zero-rated domestic (Box 3)",G3822="Export (Box 4)"),N3822=""),"Zero-rate/export evidence missing; ","")&amp;IF(AND(C3822="Credit Note",H3822&gt;0),"Credit note should be negative; ","")&amp;IF(AND(C3822="Simplified Tax Invoice",F3822="B2B - VAT registered"),"Simplified invoice issued to VAT-registered B2B; ",""))</f>
        <v/>
      </c>
    </row>
    <row r="3823">
      <c r="A3823" s="17" t="n"/>
      <c r="B3823" s="14" t="n"/>
      <c r="C3823" s="14" t="n"/>
      <c r="D3823" s="14" t="n"/>
      <c r="E3823" s="16" t="n"/>
      <c r="F3823" s="14" t="n"/>
      <c r="G3823" s="14" t="n"/>
      <c r="H3823" s="19" t="n"/>
      <c r="I3823" s="19" t="n"/>
      <c r="J3823" s="34">
        <f>IF(A3823="","",H3823+I3823)</f>
        <v/>
      </c>
      <c r="K3823" s="14" t="n"/>
      <c r="L3823" s="14" t="n"/>
      <c r="M3823" s="14" t="n"/>
      <c r="N3823" s="14" t="n"/>
      <c r="O3823" s="20">
        <f>IF(A3823="","",SUMPRODUCT((A3823&gt;=Setup!$C$19:$C$30)*(A3823&lt;=Setup!$D$19:$D$30)*Setup!$A$19:$A$30))</f>
        <v/>
      </c>
      <c r="P3823" s="34">
        <f>IF(A3823="","",IF(G3823="Standard 15% (Box 1)",ROUND(H3823*Setup!$B$9,2),0))</f>
        <v/>
      </c>
      <c r="Q3823" s="34">
        <f>IF(A3823="","",I3823-P3823)</f>
        <v/>
      </c>
      <c r="R3823" s="23">
        <f>IF(A3823="","",IF(O3823=0,"Outside audit periods; ","")&amp;IF(G3823="","No VAT category; ","")&amp;IF(ABS(Q3823)&gt;Setup!$B$10,"VAT ≠ 15% × net; ","")&amp;IF(AND(F3823="B2B - VAT registered",NOT(AND(LEN(E3823)=15,LEFT(E3823,1)="3",RIGHT(E3823,1)="3",ISNUMBER(--E3823)))),"Invalid/missing customer VAT no; ","")&amp;IF(L3823&lt;&gt;"Yes","Not reported/cleared on FATOORA; ","")&amp;IF(AND(OR(G3823="Zero-rated domestic (Box 3)",G3823="Export (Box 4)"),N3823=""),"Zero-rate/export evidence missing; ","")&amp;IF(AND(C3823="Credit Note",H3823&gt;0),"Credit note should be negative; ","")&amp;IF(AND(C3823="Simplified Tax Invoice",F3823="B2B - VAT registered"),"Simplified invoice issued to VAT-registered B2B; ",""))</f>
        <v/>
      </c>
    </row>
    <row r="3824">
      <c r="A3824" s="17" t="n"/>
      <c r="B3824" s="14" t="n"/>
      <c r="C3824" s="14" t="n"/>
      <c r="D3824" s="14" t="n"/>
      <c r="E3824" s="16" t="n"/>
      <c r="F3824" s="14" t="n"/>
      <c r="G3824" s="14" t="n"/>
      <c r="H3824" s="19" t="n"/>
      <c r="I3824" s="19" t="n"/>
      <c r="J3824" s="34">
        <f>IF(A3824="","",H3824+I3824)</f>
        <v/>
      </c>
      <c r="K3824" s="14" t="n"/>
      <c r="L3824" s="14" t="n"/>
      <c r="M3824" s="14" t="n"/>
      <c r="N3824" s="14" t="n"/>
      <c r="O3824" s="20">
        <f>IF(A3824="","",SUMPRODUCT((A3824&gt;=Setup!$C$19:$C$30)*(A3824&lt;=Setup!$D$19:$D$30)*Setup!$A$19:$A$30))</f>
        <v/>
      </c>
      <c r="P3824" s="34">
        <f>IF(A3824="","",IF(G3824="Standard 15% (Box 1)",ROUND(H3824*Setup!$B$9,2),0))</f>
        <v/>
      </c>
      <c r="Q3824" s="34">
        <f>IF(A3824="","",I3824-P3824)</f>
        <v/>
      </c>
      <c r="R3824" s="23">
        <f>IF(A3824="","",IF(O3824=0,"Outside audit periods; ","")&amp;IF(G3824="","No VAT category; ","")&amp;IF(ABS(Q3824)&gt;Setup!$B$10,"VAT ≠ 15% × net; ","")&amp;IF(AND(F3824="B2B - VAT registered",NOT(AND(LEN(E3824)=15,LEFT(E3824,1)="3",RIGHT(E3824,1)="3",ISNUMBER(--E3824)))),"Invalid/missing customer VAT no; ","")&amp;IF(L3824&lt;&gt;"Yes","Not reported/cleared on FATOORA; ","")&amp;IF(AND(OR(G3824="Zero-rated domestic (Box 3)",G3824="Export (Box 4)"),N3824=""),"Zero-rate/export evidence missing; ","")&amp;IF(AND(C3824="Credit Note",H3824&gt;0),"Credit note should be negative; ","")&amp;IF(AND(C3824="Simplified Tax Invoice",F3824="B2B - VAT registered"),"Simplified invoice issued to VAT-registered B2B; ",""))</f>
        <v/>
      </c>
    </row>
    <row r="3825">
      <c r="A3825" s="17" t="n"/>
      <c r="B3825" s="14" t="n"/>
      <c r="C3825" s="14" t="n"/>
      <c r="D3825" s="14" t="n"/>
      <c r="E3825" s="16" t="n"/>
      <c r="F3825" s="14" t="n"/>
      <c r="G3825" s="14" t="n"/>
      <c r="H3825" s="19" t="n"/>
      <c r="I3825" s="19" t="n"/>
      <c r="J3825" s="34">
        <f>IF(A3825="","",H3825+I3825)</f>
        <v/>
      </c>
      <c r="K3825" s="14" t="n"/>
      <c r="L3825" s="14" t="n"/>
      <c r="M3825" s="14" t="n"/>
      <c r="N3825" s="14" t="n"/>
      <c r="O3825" s="20">
        <f>IF(A3825="","",SUMPRODUCT((A3825&gt;=Setup!$C$19:$C$30)*(A3825&lt;=Setup!$D$19:$D$30)*Setup!$A$19:$A$30))</f>
        <v/>
      </c>
      <c r="P3825" s="34">
        <f>IF(A3825="","",IF(G3825="Standard 15% (Box 1)",ROUND(H3825*Setup!$B$9,2),0))</f>
        <v/>
      </c>
      <c r="Q3825" s="34">
        <f>IF(A3825="","",I3825-P3825)</f>
        <v/>
      </c>
      <c r="R3825" s="23">
        <f>IF(A3825="","",IF(O3825=0,"Outside audit periods; ","")&amp;IF(G3825="","No VAT category; ","")&amp;IF(ABS(Q3825)&gt;Setup!$B$10,"VAT ≠ 15% × net; ","")&amp;IF(AND(F3825="B2B - VAT registered",NOT(AND(LEN(E3825)=15,LEFT(E3825,1)="3",RIGHT(E3825,1)="3",ISNUMBER(--E3825)))),"Invalid/missing customer VAT no; ","")&amp;IF(L3825&lt;&gt;"Yes","Not reported/cleared on FATOORA; ","")&amp;IF(AND(OR(G3825="Zero-rated domestic (Box 3)",G3825="Export (Box 4)"),N3825=""),"Zero-rate/export evidence missing; ","")&amp;IF(AND(C3825="Credit Note",H3825&gt;0),"Credit note should be negative; ","")&amp;IF(AND(C3825="Simplified Tax Invoice",F3825="B2B - VAT registered"),"Simplified invoice issued to VAT-registered B2B; ",""))</f>
        <v/>
      </c>
    </row>
    <row r="3826">
      <c r="A3826" s="17" t="n"/>
      <c r="B3826" s="14" t="n"/>
      <c r="C3826" s="14" t="n"/>
      <c r="D3826" s="14" t="n"/>
      <c r="E3826" s="16" t="n"/>
      <c r="F3826" s="14" t="n"/>
      <c r="G3826" s="14" t="n"/>
      <c r="H3826" s="19" t="n"/>
      <c r="I3826" s="19" t="n"/>
      <c r="J3826" s="34">
        <f>IF(A3826="","",H3826+I3826)</f>
        <v/>
      </c>
      <c r="K3826" s="14" t="n"/>
      <c r="L3826" s="14" t="n"/>
      <c r="M3826" s="14" t="n"/>
      <c r="N3826" s="14" t="n"/>
      <c r="O3826" s="20">
        <f>IF(A3826="","",SUMPRODUCT((A3826&gt;=Setup!$C$19:$C$30)*(A3826&lt;=Setup!$D$19:$D$30)*Setup!$A$19:$A$30))</f>
        <v/>
      </c>
      <c r="P3826" s="34">
        <f>IF(A3826="","",IF(G3826="Standard 15% (Box 1)",ROUND(H3826*Setup!$B$9,2),0))</f>
        <v/>
      </c>
      <c r="Q3826" s="34">
        <f>IF(A3826="","",I3826-P3826)</f>
        <v/>
      </c>
      <c r="R3826" s="23">
        <f>IF(A3826="","",IF(O3826=0,"Outside audit periods; ","")&amp;IF(G3826="","No VAT category; ","")&amp;IF(ABS(Q3826)&gt;Setup!$B$10,"VAT ≠ 15% × net; ","")&amp;IF(AND(F3826="B2B - VAT registered",NOT(AND(LEN(E3826)=15,LEFT(E3826,1)="3",RIGHT(E3826,1)="3",ISNUMBER(--E3826)))),"Invalid/missing customer VAT no; ","")&amp;IF(L3826&lt;&gt;"Yes","Not reported/cleared on FATOORA; ","")&amp;IF(AND(OR(G3826="Zero-rated domestic (Box 3)",G3826="Export (Box 4)"),N3826=""),"Zero-rate/export evidence missing; ","")&amp;IF(AND(C3826="Credit Note",H3826&gt;0),"Credit note should be negative; ","")&amp;IF(AND(C3826="Simplified Tax Invoice",F3826="B2B - VAT registered"),"Simplified invoice issued to VAT-registered B2B; ",""))</f>
        <v/>
      </c>
    </row>
    <row r="3827">
      <c r="A3827" s="17" t="n"/>
      <c r="B3827" s="14" t="n"/>
      <c r="C3827" s="14" t="n"/>
      <c r="D3827" s="14" t="n"/>
      <c r="E3827" s="16" t="n"/>
      <c r="F3827" s="14" t="n"/>
      <c r="G3827" s="14" t="n"/>
      <c r="H3827" s="19" t="n"/>
      <c r="I3827" s="19" t="n"/>
      <c r="J3827" s="34">
        <f>IF(A3827="","",H3827+I3827)</f>
        <v/>
      </c>
      <c r="K3827" s="14" t="n"/>
      <c r="L3827" s="14" t="n"/>
      <c r="M3827" s="14" t="n"/>
      <c r="N3827" s="14" t="n"/>
      <c r="O3827" s="20">
        <f>IF(A3827="","",SUMPRODUCT((A3827&gt;=Setup!$C$19:$C$30)*(A3827&lt;=Setup!$D$19:$D$30)*Setup!$A$19:$A$30))</f>
        <v/>
      </c>
      <c r="P3827" s="34">
        <f>IF(A3827="","",IF(G3827="Standard 15% (Box 1)",ROUND(H3827*Setup!$B$9,2),0))</f>
        <v/>
      </c>
      <c r="Q3827" s="34">
        <f>IF(A3827="","",I3827-P3827)</f>
        <v/>
      </c>
      <c r="R3827" s="23">
        <f>IF(A3827="","",IF(O3827=0,"Outside audit periods; ","")&amp;IF(G3827="","No VAT category; ","")&amp;IF(ABS(Q3827)&gt;Setup!$B$10,"VAT ≠ 15% × net; ","")&amp;IF(AND(F3827="B2B - VAT registered",NOT(AND(LEN(E3827)=15,LEFT(E3827,1)="3",RIGHT(E3827,1)="3",ISNUMBER(--E3827)))),"Invalid/missing customer VAT no; ","")&amp;IF(L3827&lt;&gt;"Yes","Not reported/cleared on FATOORA; ","")&amp;IF(AND(OR(G3827="Zero-rated domestic (Box 3)",G3827="Export (Box 4)"),N3827=""),"Zero-rate/export evidence missing; ","")&amp;IF(AND(C3827="Credit Note",H3827&gt;0),"Credit note should be negative; ","")&amp;IF(AND(C3827="Simplified Tax Invoice",F3827="B2B - VAT registered"),"Simplified invoice issued to VAT-registered B2B; ",""))</f>
        <v/>
      </c>
    </row>
    <row r="3828">
      <c r="A3828" s="17" t="n"/>
      <c r="B3828" s="14" t="n"/>
      <c r="C3828" s="14" t="n"/>
      <c r="D3828" s="14" t="n"/>
      <c r="E3828" s="16" t="n"/>
      <c r="F3828" s="14" t="n"/>
      <c r="G3828" s="14" t="n"/>
      <c r="H3828" s="19" t="n"/>
      <c r="I3828" s="19" t="n"/>
      <c r="J3828" s="34">
        <f>IF(A3828="","",H3828+I3828)</f>
        <v/>
      </c>
      <c r="K3828" s="14" t="n"/>
      <c r="L3828" s="14" t="n"/>
      <c r="M3828" s="14" t="n"/>
      <c r="N3828" s="14" t="n"/>
      <c r="O3828" s="20">
        <f>IF(A3828="","",SUMPRODUCT((A3828&gt;=Setup!$C$19:$C$30)*(A3828&lt;=Setup!$D$19:$D$30)*Setup!$A$19:$A$30))</f>
        <v/>
      </c>
      <c r="P3828" s="34">
        <f>IF(A3828="","",IF(G3828="Standard 15% (Box 1)",ROUND(H3828*Setup!$B$9,2),0))</f>
        <v/>
      </c>
      <c r="Q3828" s="34">
        <f>IF(A3828="","",I3828-P3828)</f>
        <v/>
      </c>
      <c r="R3828" s="23">
        <f>IF(A3828="","",IF(O3828=0,"Outside audit periods; ","")&amp;IF(G3828="","No VAT category; ","")&amp;IF(ABS(Q3828)&gt;Setup!$B$10,"VAT ≠ 15% × net; ","")&amp;IF(AND(F3828="B2B - VAT registered",NOT(AND(LEN(E3828)=15,LEFT(E3828,1)="3",RIGHT(E3828,1)="3",ISNUMBER(--E3828)))),"Invalid/missing customer VAT no; ","")&amp;IF(L3828&lt;&gt;"Yes","Not reported/cleared on FATOORA; ","")&amp;IF(AND(OR(G3828="Zero-rated domestic (Box 3)",G3828="Export (Box 4)"),N3828=""),"Zero-rate/export evidence missing; ","")&amp;IF(AND(C3828="Credit Note",H3828&gt;0),"Credit note should be negative; ","")&amp;IF(AND(C3828="Simplified Tax Invoice",F3828="B2B - VAT registered"),"Simplified invoice issued to VAT-registered B2B; ",""))</f>
        <v/>
      </c>
    </row>
    <row r="3829">
      <c r="A3829" s="17" t="n"/>
      <c r="B3829" s="14" t="n"/>
      <c r="C3829" s="14" t="n"/>
      <c r="D3829" s="14" t="n"/>
      <c r="E3829" s="16" t="n"/>
      <c r="F3829" s="14" t="n"/>
      <c r="G3829" s="14" t="n"/>
      <c r="H3829" s="19" t="n"/>
      <c r="I3829" s="19" t="n"/>
      <c r="J3829" s="34">
        <f>IF(A3829="","",H3829+I3829)</f>
        <v/>
      </c>
      <c r="K3829" s="14" t="n"/>
      <c r="L3829" s="14" t="n"/>
      <c r="M3829" s="14" t="n"/>
      <c r="N3829" s="14" t="n"/>
      <c r="O3829" s="20">
        <f>IF(A3829="","",SUMPRODUCT((A3829&gt;=Setup!$C$19:$C$30)*(A3829&lt;=Setup!$D$19:$D$30)*Setup!$A$19:$A$30))</f>
        <v/>
      </c>
      <c r="P3829" s="34">
        <f>IF(A3829="","",IF(G3829="Standard 15% (Box 1)",ROUND(H3829*Setup!$B$9,2),0))</f>
        <v/>
      </c>
      <c r="Q3829" s="34">
        <f>IF(A3829="","",I3829-P3829)</f>
        <v/>
      </c>
      <c r="R3829" s="23">
        <f>IF(A3829="","",IF(O3829=0,"Outside audit periods; ","")&amp;IF(G3829="","No VAT category; ","")&amp;IF(ABS(Q3829)&gt;Setup!$B$10,"VAT ≠ 15% × net; ","")&amp;IF(AND(F3829="B2B - VAT registered",NOT(AND(LEN(E3829)=15,LEFT(E3829,1)="3",RIGHT(E3829,1)="3",ISNUMBER(--E3829)))),"Invalid/missing customer VAT no; ","")&amp;IF(L3829&lt;&gt;"Yes","Not reported/cleared on FATOORA; ","")&amp;IF(AND(OR(G3829="Zero-rated domestic (Box 3)",G3829="Export (Box 4)"),N3829=""),"Zero-rate/export evidence missing; ","")&amp;IF(AND(C3829="Credit Note",H3829&gt;0),"Credit note should be negative; ","")&amp;IF(AND(C3829="Simplified Tax Invoice",F3829="B2B - VAT registered"),"Simplified invoice issued to VAT-registered B2B; ",""))</f>
        <v/>
      </c>
    </row>
    <row r="3830">
      <c r="A3830" s="17" t="n"/>
      <c r="B3830" s="14" t="n"/>
      <c r="C3830" s="14" t="n"/>
      <c r="D3830" s="14" t="n"/>
      <c r="E3830" s="16" t="n"/>
      <c r="F3830" s="14" t="n"/>
      <c r="G3830" s="14" t="n"/>
      <c r="H3830" s="19" t="n"/>
      <c r="I3830" s="19" t="n"/>
      <c r="J3830" s="34">
        <f>IF(A3830="","",H3830+I3830)</f>
        <v/>
      </c>
      <c r="K3830" s="14" t="n"/>
      <c r="L3830" s="14" t="n"/>
      <c r="M3830" s="14" t="n"/>
      <c r="N3830" s="14" t="n"/>
      <c r="O3830" s="20">
        <f>IF(A3830="","",SUMPRODUCT((A3830&gt;=Setup!$C$19:$C$30)*(A3830&lt;=Setup!$D$19:$D$30)*Setup!$A$19:$A$30))</f>
        <v/>
      </c>
      <c r="P3830" s="34">
        <f>IF(A3830="","",IF(G3830="Standard 15% (Box 1)",ROUND(H3830*Setup!$B$9,2),0))</f>
        <v/>
      </c>
      <c r="Q3830" s="34">
        <f>IF(A3830="","",I3830-P3830)</f>
        <v/>
      </c>
      <c r="R3830" s="23">
        <f>IF(A3830="","",IF(O3830=0,"Outside audit periods; ","")&amp;IF(G3830="","No VAT category; ","")&amp;IF(ABS(Q3830)&gt;Setup!$B$10,"VAT ≠ 15% × net; ","")&amp;IF(AND(F3830="B2B - VAT registered",NOT(AND(LEN(E3830)=15,LEFT(E3830,1)="3",RIGHT(E3830,1)="3",ISNUMBER(--E3830)))),"Invalid/missing customer VAT no; ","")&amp;IF(L3830&lt;&gt;"Yes","Not reported/cleared on FATOORA; ","")&amp;IF(AND(OR(G3830="Zero-rated domestic (Box 3)",G3830="Export (Box 4)"),N3830=""),"Zero-rate/export evidence missing; ","")&amp;IF(AND(C3830="Credit Note",H3830&gt;0),"Credit note should be negative; ","")&amp;IF(AND(C3830="Simplified Tax Invoice",F3830="B2B - VAT registered"),"Simplified invoice issued to VAT-registered B2B; ",""))</f>
        <v/>
      </c>
    </row>
    <row r="3831">
      <c r="A3831" s="17" t="n"/>
      <c r="B3831" s="14" t="n"/>
      <c r="C3831" s="14" t="n"/>
      <c r="D3831" s="14" t="n"/>
      <c r="E3831" s="16" t="n"/>
      <c r="F3831" s="14" t="n"/>
      <c r="G3831" s="14" t="n"/>
      <c r="H3831" s="19" t="n"/>
      <c r="I3831" s="19" t="n"/>
      <c r="J3831" s="34">
        <f>IF(A3831="","",H3831+I3831)</f>
        <v/>
      </c>
      <c r="K3831" s="14" t="n"/>
      <c r="L3831" s="14" t="n"/>
      <c r="M3831" s="14" t="n"/>
      <c r="N3831" s="14" t="n"/>
      <c r="O3831" s="20">
        <f>IF(A3831="","",SUMPRODUCT((A3831&gt;=Setup!$C$19:$C$30)*(A3831&lt;=Setup!$D$19:$D$30)*Setup!$A$19:$A$30))</f>
        <v/>
      </c>
      <c r="P3831" s="34">
        <f>IF(A3831="","",IF(G3831="Standard 15% (Box 1)",ROUND(H3831*Setup!$B$9,2),0))</f>
        <v/>
      </c>
      <c r="Q3831" s="34">
        <f>IF(A3831="","",I3831-P3831)</f>
        <v/>
      </c>
      <c r="R3831" s="23">
        <f>IF(A3831="","",IF(O3831=0,"Outside audit periods; ","")&amp;IF(G3831="","No VAT category; ","")&amp;IF(ABS(Q3831)&gt;Setup!$B$10,"VAT ≠ 15% × net; ","")&amp;IF(AND(F3831="B2B - VAT registered",NOT(AND(LEN(E3831)=15,LEFT(E3831,1)="3",RIGHT(E3831,1)="3",ISNUMBER(--E3831)))),"Invalid/missing customer VAT no; ","")&amp;IF(L3831&lt;&gt;"Yes","Not reported/cleared on FATOORA; ","")&amp;IF(AND(OR(G3831="Zero-rated domestic (Box 3)",G3831="Export (Box 4)"),N3831=""),"Zero-rate/export evidence missing; ","")&amp;IF(AND(C3831="Credit Note",H3831&gt;0),"Credit note should be negative; ","")&amp;IF(AND(C3831="Simplified Tax Invoice",F3831="B2B - VAT registered"),"Simplified invoice issued to VAT-registered B2B; ",""))</f>
        <v/>
      </c>
    </row>
    <row r="3832">
      <c r="A3832" s="17" t="n"/>
      <c r="B3832" s="14" t="n"/>
      <c r="C3832" s="14" t="n"/>
      <c r="D3832" s="14" t="n"/>
      <c r="E3832" s="16" t="n"/>
      <c r="F3832" s="14" t="n"/>
      <c r="G3832" s="14" t="n"/>
      <c r="H3832" s="19" t="n"/>
      <c r="I3832" s="19" t="n"/>
      <c r="J3832" s="34">
        <f>IF(A3832="","",H3832+I3832)</f>
        <v/>
      </c>
      <c r="K3832" s="14" t="n"/>
      <c r="L3832" s="14" t="n"/>
      <c r="M3832" s="14" t="n"/>
      <c r="N3832" s="14" t="n"/>
      <c r="O3832" s="20">
        <f>IF(A3832="","",SUMPRODUCT((A3832&gt;=Setup!$C$19:$C$30)*(A3832&lt;=Setup!$D$19:$D$30)*Setup!$A$19:$A$30))</f>
        <v/>
      </c>
      <c r="P3832" s="34">
        <f>IF(A3832="","",IF(G3832="Standard 15% (Box 1)",ROUND(H3832*Setup!$B$9,2),0))</f>
        <v/>
      </c>
      <c r="Q3832" s="34">
        <f>IF(A3832="","",I3832-P3832)</f>
        <v/>
      </c>
      <c r="R3832" s="23">
        <f>IF(A3832="","",IF(O3832=0,"Outside audit periods; ","")&amp;IF(G3832="","No VAT category; ","")&amp;IF(ABS(Q3832)&gt;Setup!$B$10,"VAT ≠ 15% × net; ","")&amp;IF(AND(F3832="B2B - VAT registered",NOT(AND(LEN(E3832)=15,LEFT(E3832,1)="3",RIGHT(E3832,1)="3",ISNUMBER(--E3832)))),"Invalid/missing customer VAT no; ","")&amp;IF(L3832&lt;&gt;"Yes","Not reported/cleared on FATOORA; ","")&amp;IF(AND(OR(G3832="Zero-rated domestic (Box 3)",G3832="Export (Box 4)"),N3832=""),"Zero-rate/export evidence missing; ","")&amp;IF(AND(C3832="Credit Note",H3832&gt;0),"Credit note should be negative; ","")&amp;IF(AND(C3832="Simplified Tax Invoice",F3832="B2B - VAT registered"),"Simplified invoice issued to VAT-registered B2B; ",""))</f>
        <v/>
      </c>
    </row>
    <row r="3833">
      <c r="A3833" s="17" t="n"/>
      <c r="B3833" s="14" t="n"/>
      <c r="C3833" s="14" t="n"/>
      <c r="D3833" s="14" t="n"/>
      <c r="E3833" s="16" t="n"/>
      <c r="F3833" s="14" t="n"/>
      <c r="G3833" s="14" t="n"/>
      <c r="H3833" s="19" t="n"/>
      <c r="I3833" s="19" t="n"/>
      <c r="J3833" s="34">
        <f>IF(A3833="","",H3833+I3833)</f>
        <v/>
      </c>
      <c r="K3833" s="14" t="n"/>
      <c r="L3833" s="14" t="n"/>
      <c r="M3833" s="14" t="n"/>
      <c r="N3833" s="14" t="n"/>
      <c r="O3833" s="20">
        <f>IF(A3833="","",SUMPRODUCT((A3833&gt;=Setup!$C$19:$C$30)*(A3833&lt;=Setup!$D$19:$D$30)*Setup!$A$19:$A$30))</f>
        <v/>
      </c>
      <c r="P3833" s="34">
        <f>IF(A3833="","",IF(G3833="Standard 15% (Box 1)",ROUND(H3833*Setup!$B$9,2),0))</f>
        <v/>
      </c>
      <c r="Q3833" s="34">
        <f>IF(A3833="","",I3833-P3833)</f>
        <v/>
      </c>
      <c r="R3833" s="23">
        <f>IF(A3833="","",IF(O3833=0,"Outside audit periods; ","")&amp;IF(G3833="","No VAT category; ","")&amp;IF(ABS(Q3833)&gt;Setup!$B$10,"VAT ≠ 15% × net; ","")&amp;IF(AND(F3833="B2B - VAT registered",NOT(AND(LEN(E3833)=15,LEFT(E3833,1)="3",RIGHT(E3833,1)="3",ISNUMBER(--E3833)))),"Invalid/missing customer VAT no; ","")&amp;IF(L3833&lt;&gt;"Yes","Not reported/cleared on FATOORA; ","")&amp;IF(AND(OR(G3833="Zero-rated domestic (Box 3)",G3833="Export (Box 4)"),N3833=""),"Zero-rate/export evidence missing; ","")&amp;IF(AND(C3833="Credit Note",H3833&gt;0),"Credit note should be negative; ","")&amp;IF(AND(C3833="Simplified Tax Invoice",F3833="B2B - VAT registered"),"Simplified invoice issued to VAT-registered B2B; ",""))</f>
        <v/>
      </c>
    </row>
    <row r="3834">
      <c r="A3834" s="17" t="n"/>
      <c r="B3834" s="14" t="n"/>
      <c r="C3834" s="14" t="n"/>
      <c r="D3834" s="14" t="n"/>
      <c r="E3834" s="16" t="n"/>
      <c r="F3834" s="14" t="n"/>
      <c r="G3834" s="14" t="n"/>
      <c r="H3834" s="19" t="n"/>
      <c r="I3834" s="19" t="n"/>
      <c r="J3834" s="34">
        <f>IF(A3834="","",H3834+I3834)</f>
        <v/>
      </c>
      <c r="K3834" s="14" t="n"/>
      <c r="L3834" s="14" t="n"/>
      <c r="M3834" s="14" t="n"/>
      <c r="N3834" s="14" t="n"/>
      <c r="O3834" s="20">
        <f>IF(A3834="","",SUMPRODUCT((A3834&gt;=Setup!$C$19:$C$30)*(A3834&lt;=Setup!$D$19:$D$30)*Setup!$A$19:$A$30))</f>
        <v/>
      </c>
      <c r="P3834" s="34">
        <f>IF(A3834="","",IF(G3834="Standard 15% (Box 1)",ROUND(H3834*Setup!$B$9,2),0))</f>
        <v/>
      </c>
      <c r="Q3834" s="34">
        <f>IF(A3834="","",I3834-P3834)</f>
        <v/>
      </c>
      <c r="R3834" s="23">
        <f>IF(A3834="","",IF(O3834=0,"Outside audit periods; ","")&amp;IF(G3834="","No VAT category; ","")&amp;IF(ABS(Q3834)&gt;Setup!$B$10,"VAT ≠ 15% × net; ","")&amp;IF(AND(F3834="B2B - VAT registered",NOT(AND(LEN(E3834)=15,LEFT(E3834,1)="3",RIGHT(E3834,1)="3",ISNUMBER(--E3834)))),"Invalid/missing customer VAT no; ","")&amp;IF(L3834&lt;&gt;"Yes","Not reported/cleared on FATOORA; ","")&amp;IF(AND(OR(G3834="Zero-rated domestic (Box 3)",G3834="Export (Box 4)"),N3834=""),"Zero-rate/export evidence missing; ","")&amp;IF(AND(C3834="Credit Note",H3834&gt;0),"Credit note should be negative; ","")&amp;IF(AND(C3834="Simplified Tax Invoice",F3834="B2B - VAT registered"),"Simplified invoice issued to VAT-registered B2B; ",""))</f>
        <v/>
      </c>
    </row>
    <row r="3835">
      <c r="A3835" s="17" t="n"/>
      <c r="B3835" s="14" t="n"/>
      <c r="C3835" s="14" t="n"/>
      <c r="D3835" s="14" t="n"/>
      <c r="E3835" s="16" t="n"/>
      <c r="F3835" s="14" t="n"/>
      <c r="G3835" s="14" t="n"/>
      <c r="H3835" s="19" t="n"/>
      <c r="I3835" s="19" t="n"/>
      <c r="J3835" s="34">
        <f>IF(A3835="","",H3835+I3835)</f>
        <v/>
      </c>
      <c r="K3835" s="14" t="n"/>
      <c r="L3835" s="14" t="n"/>
      <c r="M3835" s="14" t="n"/>
      <c r="N3835" s="14" t="n"/>
      <c r="O3835" s="20">
        <f>IF(A3835="","",SUMPRODUCT((A3835&gt;=Setup!$C$19:$C$30)*(A3835&lt;=Setup!$D$19:$D$30)*Setup!$A$19:$A$30))</f>
        <v/>
      </c>
      <c r="P3835" s="34">
        <f>IF(A3835="","",IF(G3835="Standard 15% (Box 1)",ROUND(H3835*Setup!$B$9,2),0))</f>
        <v/>
      </c>
      <c r="Q3835" s="34">
        <f>IF(A3835="","",I3835-P3835)</f>
        <v/>
      </c>
      <c r="R3835" s="23">
        <f>IF(A3835="","",IF(O3835=0,"Outside audit periods; ","")&amp;IF(G3835="","No VAT category; ","")&amp;IF(ABS(Q3835)&gt;Setup!$B$10,"VAT ≠ 15% × net; ","")&amp;IF(AND(F3835="B2B - VAT registered",NOT(AND(LEN(E3835)=15,LEFT(E3835,1)="3",RIGHT(E3835,1)="3",ISNUMBER(--E3835)))),"Invalid/missing customer VAT no; ","")&amp;IF(L3835&lt;&gt;"Yes","Not reported/cleared on FATOORA; ","")&amp;IF(AND(OR(G3835="Zero-rated domestic (Box 3)",G3835="Export (Box 4)"),N3835=""),"Zero-rate/export evidence missing; ","")&amp;IF(AND(C3835="Credit Note",H3835&gt;0),"Credit note should be negative; ","")&amp;IF(AND(C3835="Simplified Tax Invoice",F3835="B2B - VAT registered"),"Simplified invoice issued to VAT-registered B2B; ",""))</f>
        <v/>
      </c>
    </row>
    <row r="3836">
      <c r="A3836" s="17" t="n"/>
      <c r="B3836" s="14" t="n"/>
      <c r="C3836" s="14" t="n"/>
      <c r="D3836" s="14" t="n"/>
      <c r="E3836" s="16" t="n"/>
      <c r="F3836" s="14" t="n"/>
      <c r="G3836" s="14" t="n"/>
      <c r="H3836" s="19" t="n"/>
      <c r="I3836" s="19" t="n"/>
      <c r="J3836" s="34">
        <f>IF(A3836="","",H3836+I3836)</f>
        <v/>
      </c>
      <c r="K3836" s="14" t="n"/>
      <c r="L3836" s="14" t="n"/>
      <c r="M3836" s="14" t="n"/>
      <c r="N3836" s="14" t="n"/>
      <c r="O3836" s="20">
        <f>IF(A3836="","",SUMPRODUCT((A3836&gt;=Setup!$C$19:$C$30)*(A3836&lt;=Setup!$D$19:$D$30)*Setup!$A$19:$A$30))</f>
        <v/>
      </c>
      <c r="P3836" s="34">
        <f>IF(A3836="","",IF(G3836="Standard 15% (Box 1)",ROUND(H3836*Setup!$B$9,2),0))</f>
        <v/>
      </c>
      <c r="Q3836" s="34">
        <f>IF(A3836="","",I3836-P3836)</f>
        <v/>
      </c>
      <c r="R3836" s="23">
        <f>IF(A3836="","",IF(O3836=0,"Outside audit periods; ","")&amp;IF(G3836="","No VAT category; ","")&amp;IF(ABS(Q3836)&gt;Setup!$B$10,"VAT ≠ 15% × net; ","")&amp;IF(AND(F3836="B2B - VAT registered",NOT(AND(LEN(E3836)=15,LEFT(E3836,1)="3",RIGHT(E3836,1)="3",ISNUMBER(--E3836)))),"Invalid/missing customer VAT no; ","")&amp;IF(L3836&lt;&gt;"Yes","Not reported/cleared on FATOORA; ","")&amp;IF(AND(OR(G3836="Zero-rated domestic (Box 3)",G3836="Export (Box 4)"),N3836=""),"Zero-rate/export evidence missing; ","")&amp;IF(AND(C3836="Credit Note",H3836&gt;0),"Credit note should be negative; ","")&amp;IF(AND(C3836="Simplified Tax Invoice",F3836="B2B - VAT registered"),"Simplified invoice issued to VAT-registered B2B; ",""))</f>
        <v/>
      </c>
    </row>
    <row r="3837">
      <c r="A3837" s="17" t="n"/>
      <c r="B3837" s="14" t="n"/>
      <c r="C3837" s="14" t="n"/>
      <c r="D3837" s="14" t="n"/>
      <c r="E3837" s="16" t="n"/>
      <c r="F3837" s="14" t="n"/>
      <c r="G3837" s="14" t="n"/>
      <c r="H3837" s="19" t="n"/>
      <c r="I3837" s="19" t="n"/>
      <c r="J3837" s="34">
        <f>IF(A3837="","",H3837+I3837)</f>
        <v/>
      </c>
      <c r="K3837" s="14" t="n"/>
      <c r="L3837" s="14" t="n"/>
      <c r="M3837" s="14" t="n"/>
      <c r="N3837" s="14" t="n"/>
      <c r="O3837" s="20">
        <f>IF(A3837="","",SUMPRODUCT((A3837&gt;=Setup!$C$19:$C$30)*(A3837&lt;=Setup!$D$19:$D$30)*Setup!$A$19:$A$30))</f>
        <v/>
      </c>
      <c r="P3837" s="34">
        <f>IF(A3837="","",IF(G3837="Standard 15% (Box 1)",ROUND(H3837*Setup!$B$9,2),0))</f>
        <v/>
      </c>
      <c r="Q3837" s="34">
        <f>IF(A3837="","",I3837-P3837)</f>
        <v/>
      </c>
      <c r="R3837" s="23">
        <f>IF(A3837="","",IF(O3837=0,"Outside audit periods; ","")&amp;IF(G3837="","No VAT category; ","")&amp;IF(ABS(Q3837)&gt;Setup!$B$10,"VAT ≠ 15% × net; ","")&amp;IF(AND(F3837="B2B - VAT registered",NOT(AND(LEN(E3837)=15,LEFT(E3837,1)="3",RIGHT(E3837,1)="3",ISNUMBER(--E3837)))),"Invalid/missing customer VAT no; ","")&amp;IF(L3837&lt;&gt;"Yes","Not reported/cleared on FATOORA; ","")&amp;IF(AND(OR(G3837="Zero-rated domestic (Box 3)",G3837="Export (Box 4)"),N3837=""),"Zero-rate/export evidence missing; ","")&amp;IF(AND(C3837="Credit Note",H3837&gt;0),"Credit note should be negative; ","")&amp;IF(AND(C3837="Simplified Tax Invoice",F3837="B2B - VAT registered"),"Simplified invoice issued to VAT-registered B2B; ",""))</f>
        <v/>
      </c>
    </row>
    <row r="3838">
      <c r="A3838" s="17" t="n"/>
      <c r="B3838" s="14" t="n"/>
      <c r="C3838" s="14" t="n"/>
      <c r="D3838" s="14" t="n"/>
      <c r="E3838" s="16" t="n"/>
      <c r="F3838" s="14" t="n"/>
      <c r="G3838" s="14" t="n"/>
      <c r="H3838" s="19" t="n"/>
      <c r="I3838" s="19" t="n"/>
      <c r="J3838" s="34">
        <f>IF(A3838="","",H3838+I3838)</f>
        <v/>
      </c>
      <c r="K3838" s="14" t="n"/>
      <c r="L3838" s="14" t="n"/>
      <c r="M3838" s="14" t="n"/>
      <c r="N3838" s="14" t="n"/>
      <c r="O3838" s="20">
        <f>IF(A3838="","",SUMPRODUCT((A3838&gt;=Setup!$C$19:$C$30)*(A3838&lt;=Setup!$D$19:$D$30)*Setup!$A$19:$A$30))</f>
        <v/>
      </c>
      <c r="P3838" s="34">
        <f>IF(A3838="","",IF(G3838="Standard 15% (Box 1)",ROUND(H3838*Setup!$B$9,2),0))</f>
        <v/>
      </c>
      <c r="Q3838" s="34">
        <f>IF(A3838="","",I3838-P3838)</f>
        <v/>
      </c>
      <c r="R3838" s="23">
        <f>IF(A3838="","",IF(O3838=0,"Outside audit periods; ","")&amp;IF(G3838="","No VAT category; ","")&amp;IF(ABS(Q3838)&gt;Setup!$B$10,"VAT ≠ 15% × net; ","")&amp;IF(AND(F3838="B2B - VAT registered",NOT(AND(LEN(E3838)=15,LEFT(E3838,1)="3",RIGHT(E3838,1)="3",ISNUMBER(--E3838)))),"Invalid/missing customer VAT no; ","")&amp;IF(L3838&lt;&gt;"Yes","Not reported/cleared on FATOORA; ","")&amp;IF(AND(OR(G3838="Zero-rated domestic (Box 3)",G3838="Export (Box 4)"),N3838=""),"Zero-rate/export evidence missing; ","")&amp;IF(AND(C3838="Credit Note",H3838&gt;0),"Credit note should be negative; ","")&amp;IF(AND(C3838="Simplified Tax Invoice",F3838="B2B - VAT registered"),"Simplified invoice issued to VAT-registered B2B; ",""))</f>
        <v/>
      </c>
    </row>
    <row r="3839">
      <c r="A3839" s="17" t="n"/>
      <c r="B3839" s="14" t="n"/>
      <c r="C3839" s="14" t="n"/>
      <c r="D3839" s="14" t="n"/>
      <c r="E3839" s="16" t="n"/>
      <c r="F3839" s="14" t="n"/>
      <c r="G3839" s="14" t="n"/>
      <c r="H3839" s="19" t="n"/>
      <c r="I3839" s="19" t="n"/>
      <c r="J3839" s="34">
        <f>IF(A3839="","",H3839+I3839)</f>
        <v/>
      </c>
      <c r="K3839" s="14" t="n"/>
      <c r="L3839" s="14" t="n"/>
      <c r="M3839" s="14" t="n"/>
      <c r="N3839" s="14" t="n"/>
      <c r="O3839" s="20">
        <f>IF(A3839="","",SUMPRODUCT((A3839&gt;=Setup!$C$19:$C$30)*(A3839&lt;=Setup!$D$19:$D$30)*Setup!$A$19:$A$30))</f>
        <v/>
      </c>
      <c r="P3839" s="34">
        <f>IF(A3839="","",IF(G3839="Standard 15% (Box 1)",ROUND(H3839*Setup!$B$9,2),0))</f>
        <v/>
      </c>
      <c r="Q3839" s="34">
        <f>IF(A3839="","",I3839-P3839)</f>
        <v/>
      </c>
      <c r="R3839" s="23">
        <f>IF(A3839="","",IF(O3839=0,"Outside audit periods; ","")&amp;IF(G3839="","No VAT category; ","")&amp;IF(ABS(Q3839)&gt;Setup!$B$10,"VAT ≠ 15% × net; ","")&amp;IF(AND(F3839="B2B - VAT registered",NOT(AND(LEN(E3839)=15,LEFT(E3839,1)="3",RIGHT(E3839,1)="3",ISNUMBER(--E3839)))),"Invalid/missing customer VAT no; ","")&amp;IF(L3839&lt;&gt;"Yes","Not reported/cleared on FATOORA; ","")&amp;IF(AND(OR(G3839="Zero-rated domestic (Box 3)",G3839="Export (Box 4)"),N3839=""),"Zero-rate/export evidence missing; ","")&amp;IF(AND(C3839="Credit Note",H3839&gt;0),"Credit note should be negative; ","")&amp;IF(AND(C3839="Simplified Tax Invoice",F3839="B2B - VAT registered"),"Simplified invoice issued to VAT-registered B2B; ",""))</f>
        <v/>
      </c>
    </row>
    <row r="3840">
      <c r="A3840" s="17" t="n"/>
      <c r="B3840" s="14" t="n"/>
      <c r="C3840" s="14" t="n"/>
      <c r="D3840" s="14" t="n"/>
      <c r="E3840" s="16" t="n"/>
      <c r="F3840" s="14" t="n"/>
      <c r="G3840" s="14" t="n"/>
      <c r="H3840" s="19" t="n"/>
      <c r="I3840" s="19" t="n"/>
      <c r="J3840" s="34">
        <f>IF(A3840="","",H3840+I3840)</f>
        <v/>
      </c>
      <c r="K3840" s="14" t="n"/>
      <c r="L3840" s="14" t="n"/>
      <c r="M3840" s="14" t="n"/>
      <c r="N3840" s="14" t="n"/>
      <c r="O3840" s="20">
        <f>IF(A3840="","",SUMPRODUCT((A3840&gt;=Setup!$C$19:$C$30)*(A3840&lt;=Setup!$D$19:$D$30)*Setup!$A$19:$A$30))</f>
        <v/>
      </c>
      <c r="P3840" s="34">
        <f>IF(A3840="","",IF(G3840="Standard 15% (Box 1)",ROUND(H3840*Setup!$B$9,2),0))</f>
        <v/>
      </c>
      <c r="Q3840" s="34">
        <f>IF(A3840="","",I3840-P3840)</f>
        <v/>
      </c>
      <c r="R3840" s="23">
        <f>IF(A3840="","",IF(O3840=0,"Outside audit periods; ","")&amp;IF(G3840="","No VAT category; ","")&amp;IF(ABS(Q3840)&gt;Setup!$B$10,"VAT ≠ 15% × net; ","")&amp;IF(AND(F3840="B2B - VAT registered",NOT(AND(LEN(E3840)=15,LEFT(E3840,1)="3",RIGHT(E3840,1)="3",ISNUMBER(--E3840)))),"Invalid/missing customer VAT no; ","")&amp;IF(L3840&lt;&gt;"Yes","Not reported/cleared on FATOORA; ","")&amp;IF(AND(OR(G3840="Zero-rated domestic (Box 3)",G3840="Export (Box 4)"),N3840=""),"Zero-rate/export evidence missing; ","")&amp;IF(AND(C3840="Credit Note",H3840&gt;0),"Credit note should be negative; ","")&amp;IF(AND(C3840="Simplified Tax Invoice",F3840="B2B - VAT registered"),"Simplified invoice issued to VAT-registered B2B; ",""))</f>
        <v/>
      </c>
    </row>
    <row r="3841">
      <c r="A3841" s="17" t="n"/>
      <c r="B3841" s="14" t="n"/>
      <c r="C3841" s="14" t="n"/>
      <c r="D3841" s="14" t="n"/>
      <c r="E3841" s="16" t="n"/>
      <c r="F3841" s="14" t="n"/>
      <c r="G3841" s="14" t="n"/>
      <c r="H3841" s="19" t="n"/>
      <c r="I3841" s="19" t="n"/>
      <c r="J3841" s="34">
        <f>IF(A3841="","",H3841+I3841)</f>
        <v/>
      </c>
      <c r="K3841" s="14" t="n"/>
      <c r="L3841" s="14" t="n"/>
      <c r="M3841" s="14" t="n"/>
      <c r="N3841" s="14" t="n"/>
      <c r="O3841" s="20">
        <f>IF(A3841="","",SUMPRODUCT((A3841&gt;=Setup!$C$19:$C$30)*(A3841&lt;=Setup!$D$19:$D$30)*Setup!$A$19:$A$30))</f>
        <v/>
      </c>
      <c r="P3841" s="34">
        <f>IF(A3841="","",IF(G3841="Standard 15% (Box 1)",ROUND(H3841*Setup!$B$9,2),0))</f>
        <v/>
      </c>
      <c r="Q3841" s="34">
        <f>IF(A3841="","",I3841-P3841)</f>
        <v/>
      </c>
      <c r="R3841" s="23">
        <f>IF(A3841="","",IF(O3841=0,"Outside audit periods; ","")&amp;IF(G3841="","No VAT category; ","")&amp;IF(ABS(Q3841)&gt;Setup!$B$10,"VAT ≠ 15% × net; ","")&amp;IF(AND(F3841="B2B - VAT registered",NOT(AND(LEN(E3841)=15,LEFT(E3841,1)="3",RIGHT(E3841,1)="3",ISNUMBER(--E3841)))),"Invalid/missing customer VAT no; ","")&amp;IF(L3841&lt;&gt;"Yes","Not reported/cleared on FATOORA; ","")&amp;IF(AND(OR(G3841="Zero-rated domestic (Box 3)",G3841="Export (Box 4)"),N3841=""),"Zero-rate/export evidence missing; ","")&amp;IF(AND(C3841="Credit Note",H3841&gt;0),"Credit note should be negative; ","")&amp;IF(AND(C3841="Simplified Tax Invoice",F3841="B2B - VAT registered"),"Simplified invoice issued to VAT-registered B2B; ",""))</f>
        <v/>
      </c>
    </row>
    <row r="3842">
      <c r="A3842" s="17" t="n"/>
      <c r="B3842" s="14" t="n"/>
      <c r="C3842" s="14" t="n"/>
      <c r="D3842" s="14" t="n"/>
      <c r="E3842" s="16" t="n"/>
      <c r="F3842" s="14" t="n"/>
      <c r="G3842" s="14" t="n"/>
      <c r="H3842" s="19" t="n"/>
      <c r="I3842" s="19" t="n"/>
      <c r="J3842" s="34">
        <f>IF(A3842="","",H3842+I3842)</f>
        <v/>
      </c>
      <c r="K3842" s="14" t="n"/>
      <c r="L3842" s="14" t="n"/>
      <c r="M3842" s="14" t="n"/>
      <c r="N3842" s="14" t="n"/>
      <c r="O3842" s="20">
        <f>IF(A3842="","",SUMPRODUCT((A3842&gt;=Setup!$C$19:$C$30)*(A3842&lt;=Setup!$D$19:$D$30)*Setup!$A$19:$A$30))</f>
        <v/>
      </c>
      <c r="P3842" s="34">
        <f>IF(A3842="","",IF(G3842="Standard 15% (Box 1)",ROUND(H3842*Setup!$B$9,2),0))</f>
        <v/>
      </c>
      <c r="Q3842" s="34">
        <f>IF(A3842="","",I3842-P3842)</f>
        <v/>
      </c>
      <c r="R3842" s="23">
        <f>IF(A3842="","",IF(O3842=0,"Outside audit periods; ","")&amp;IF(G3842="","No VAT category; ","")&amp;IF(ABS(Q3842)&gt;Setup!$B$10,"VAT ≠ 15% × net; ","")&amp;IF(AND(F3842="B2B - VAT registered",NOT(AND(LEN(E3842)=15,LEFT(E3842,1)="3",RIGHT(E3842,1)="3",ISNUMBER(--E3842)))),"Invalid/missing customer VAT no; ","")&amp;IF(L3842&lt;&gt;"Yes","Not reported/cleared on FATOORA; ","")&amp;IF(AND(OR(G3842="Zero-rated domestic (Box 3)",G3842="Export (Box 4)"),N3842=""),"Zero-rate/export evidence missing; ","")&amp;IF(AND(C3842="Credit Note",H3842&gt;0),"Credit note should be negative; ","")&amp;IF(AND(C3842="Simplified Tax Invoice",F3842="B2B - VAT registered"),"Simplified invoice issued to VAT-registered B2B; ",""))</f>
        <v/>
      </c>
    </row>
    <row r="3843">
      <c r="A3843" s="17" t="n"/>
      <c r="B3843" s="14" t="n"/>
      <c r="C3843" s="14" t="n"/>
      <c r="D3843" s="14" t="n"/>
      <c r="E3843" s="16" t="n"/>
      <c r="F3843" s="14" t="n"/>
      <c r="G3843" s="14" t="n"/>
      <c r="H3843" s="19" t="n"/>
      <c r="I3843" s="19" t="n"/>
      <c r="J3843" s="34">
        <f>IF(A3843="","",H3843+I3843)</f>
        <v/>
      </c>
      <c r="K3843" s="14" t="n"/>
      <c r="L3843" s="14" t="n"/>
      <c r="M3843" s="14" t="n"/>
      <c r="N3843" s="14" t="n"/>
      <c r="O3843" s="20">
        <f>IF(A3843="","",SUMPRODUCT((A3843&gt;=Setup!$C$19:$C$30)*(A3843&lt;=Setup!$D$19:$D$30)*Setup!$A$19:$A$30))</f>
        <v/>
      </c>
      <c r="P3843" s="34">
        <f>IF(A3843="","",IF(G3843="Standard 15% (Box 1)",ROUND(H3843*Setup!$B$9,2),0))</f>
        <v/>
      </c>
      <c r="Q3843" s="34">
        <f>IF(A3843="","",I3843-P3843)</f>
        <v/>
      </c>
      <c r="R3843" s="23">
        <f>IF(A3843="","",IF(O3843=0,"Outside audit periods; ","")&amp;IF(G3843="","No VAT category; ","")&amp;IF(ABS(Q3843)&gt;Setup!$B$10,"VAT ≠ 15% × net; ","")&amp;IF(AND(F3843="B2B - VAT registered",NOT(AND(LEN(E3843)=15,LEFT(E3843,1)="3",RIGHT(E3843,1)="3",ISNUMBER(--E3843)))),"Invalid/missing customer VAT no; ","")&amp;IF(L3843&lt;&gt;"Yes","Not reported/cleared on FATOORA; ","")&amp;IF(AND(OR(G3843="Zero-rated domestic (Box 3)",G3843="Export (Box 4)"),N3843=""),"Zero-rate/export evidence missing; ","")&amp;IF(AND(C3843="Credit Note",H3843&gt;0),"Credit note should be negative; ","")&amp;IF(AND(C3843="Simplified Tax Invoice",F3843="B2B - VAT registered"),"Simplified invoice issued to VAT-registered B2B; ",""))</f>
        <v/>
      </c>
    </row>
    <row r="3844">
      <c r="A3844" s="17" t="n"/>
      <c r="B3844" s="14" t="n"/>
      <c r="C3844" s="14" t="n"/>
      <c r="D3844" s="14" t="n"/>
      <c r="E3844" s="16" t="n"/>
      <c r="F3844" s="14" t="n"/>
      <c r="G3844" s="14" t="n"/>
      <c r="H3844" s="19" t="n"/>
      <c r="I3844" s="19" t="n"/>
      <c r="J3844" s="34">
        <f>IF(A3844="","",H3844+I3844)</f>
        <v/>
      </c>
      <c r="K3844" s="14" t="n"/>
      <c r="L3844" s="14" t="n"/>
      <c r="M3844" s="14" t="n"/>
      <c r="N3844" s="14" t="n"/>
      <c r="O3844" s="20">
        <f>IF(A3844="","",SUMPRODUCT((A3844&gt;=Setup!$C$19:$C$30)*(A3844&lt;=Setup!$D$19:$D$30)*Setup!$A$19:$A$30))</f>
        <v/>
      </c>
      <c r="P3844" s="34">
        <f>IF(A3844="","",IF(G3844="Standard 15% (Box 1)",ROUND(H3844*Setup!$B$9,2),0))</f>
        <v/>
      </c>
      <c r="Q3844" s="34">
        <f>IF(A3844="","",I3844-P3844)</f>
        <v/>
      </c>
      <c r="R3844" s="23">
        <f>IF(A3844="","",IF(O3844=0,"Outside audit periods; ","")&amp;IF(G3844="","No VAT category; ","")&amp;IF(ABS(Q3844)&gt;Setup!$B$10,"VAT ≠ 15% × net; ","")&amp;IF(AND(F3844="B2B - VAT registered",NOT(AND(LEN(E3844)=15,LEFT(E3844,1)="3",RIGHT(E3844,1)="3",ISNUMBER(--E3844)))),"Invalid/missing customer VAT no; ","")&amp;IF(L3844&lt;&gt;"Yes","Not reported/cleared on FATOORA; ","")&amp;IF(AND(OR(G3844="Zero-rated domestic (Box 3)",G3844="Export (Box 4)"),N3844=""),"Zero-rate/export evidence missing; ","")&amp;IF(AND(C3844="Credit Note",H3844&gt;0),"Credit note should be negative; ","")&amp;IF(AND(C3844="Simplified Tax Invoice",F3844="B2B - VAT registered"),"Simplified invoice issued to VAT-registered B2B; ",""))</f>
        <v/>
      </c>
    </row>
    <row r="3845">
      <c r="A3845" s="17" t="n"/>
      <c r="B3845" s="14" t="n"/>
      <c r="C3845" s="14" t="n"/>
      <c r="D3845" s="14" t="n"/>
      <c r="E3845" s="16" t="n"/>
      <c r="F3845" s="14" t="n"/>
      <c r="G3845" s="14" t="n"/>
      <c r="H3845" s="19" t="n"/>
      <c r="I3845" s="19" t="n"/>
      <c r="J3845" s="34">
        <f>IF(A3845="","",H3845+I3845)</f>
        <v/>
      </c>
      <c r="K3845" s="14" t="n"/>
      <c r="L3845" s="14" t="n"/>
      <c r="M3845" s="14" t="n"/>
      <c r="N3845" s="14" t="n"/>
      <c r="O3845" s="20">
        <f>IF(A3845="","",SUMPRODUCT((A3845&gt;=Setup!$C$19:$C$30)*(A3845&lt;=Setup!$D$19:$D$30)*Setup!$A$19:$A$30))</f>
        <v/>
      </c>
      <c r="P3845" s="34">
        <f>IF(A3845="","",IF(G3845="Standard 15% (Box 1)",ROUND(H3845*Setup!$B$9,2),0))</f>
        <v/>
      </c>
      <c r="Q3845" s="34">
        <f>IF(A3845="","",I3845-P3845)</f>
        <v/>
      </c>
      <c r="R3845" s="23">
        <f>IF(A3845="","",IF(O3845=0,"Outside audit periods; ","")&amp;IF(G3845="","No VAT category; ","")&amp;IF(ABS(Q3845)&gt;Setup!$B$10,"VAT ≠ 15% × net; ","")&amp;IF(AND(F3845="B2B - VAT registered",NOT(AND(LEN(E3845)=15,LEFT(E3845,1)="3",RIGHT(E3845,1)="3",ISNUMBER(--E3845)))),"Invalid/missing customer VAT no; ","")&amp;IF(L3845&lt;&gt;"Yes","Not reported/cleared on FATOORA; ","")&amp;IF(AND(OR(G3845="Zero-rated domestic (Box 3)",G3845="Export (Box 4)"),N3845=""),"Zero-rate/export evidence missing; ","")&amp;IF(AND(C3845="Credit Note",H3845&gt;0),"Credit note should be negative; ","")&amp;IF(AND(C3845="Simplified Tax Invoice",F3845="B2B - VAT registered"),"Simplified invoice issued to VAT-registered B2B; ",""))</f>
        <v/>
      </c>
    </row>
    <row r="3846">
      <c r="A3846" s="17" t="n"/>
      <c r="B3846" s="14" t="n"/>
      <c r="C3846" s="14" t="n"/>
      <c r="D3846" s="14" t="n"/>
      <c r="E3846" s="16" t="n"/>
      <c r="F3846" s="14" t="n"/>
      <c r="G3846" s="14" t="n"/>
      <c r="H3846" s="19" t="n"/>
      <c r="I3846" s="19" t="n"/>
      <c r="J3846" s="34">
        <f>IF(A3846="","",H3846+I3846)</f>
        <v/>
      </c>
      <c r="K3846" s="14" t="n"/>
      <c r="L3846" s="14" t="n"/>
      <c r="M3846" s="14" t="n"/>
      <c r="N3846" s="14" t="n"/>
      <c r="O3846" s="20">
        <f>IF(A3846="","",SUMPRODUCT((A3846&gt;=Setup!$C$19:$C$30)*(A3846&lt;=Setup!$D$19:$D$30)*Setup!$A$19:$A$30))</f>
        <v/>
      </c>
      <c r="P3846" s="34">
        <f>IF(A3846="","",IF(G3846="Standard 15% (Box 1)",ROUND(H3846*Setup!$B$9,2),0))</f>
        <v/>
      </c>
      <c r="Q3846" s="34">
        <f>IF(A3846="","",I3846-P3846)</f>
        <v/>
      </c>
      <c r="R3846" s="23">
        <f>IF(A3846="","",IF(O3846=0,"Outside audit periods; ","")&amp;IF(G3846="","No VAT category; ","")&amp;IF(ABS(Q3846)&gt;Setup!$B$10,"VAT ≠ 15% × net; ","")&amp;IF(AND(F3846="B2B - VAT registered",NOT(AND(LEN(E3846)=15,LEFT(E3846,1)="3",RIGHT(E3846,1)="3",ISNUMBER(--E3846)))),"Invalid/missing customer VAT no; ","")&amp;IF(L3846&lt;&gt;"Yes","Not reported/cleared on FATOORA; ","")&amp;IF(AND(OR(G3846="Zero-rated domestic (Box 3)",G3846="Export (Box 4)"),N3846=""),"Zero-rate/export evidence missing; ","")&amp;IF(AND(C3846="Credit Note",H3846&gt;0),"Credit note should be negative; ","")&amp;IF(AND(C3846="Simplified Tax Invoice",F3846="B2B - VAT registered"),"Simplified invoice issued to VAT-registered B2B; ",""))</f>
        <v/>
      </c>
    </row>
    <row r="3847">
      <c r="A3847" s="17" t="n"/>
      <c r="B3847" s="14" t="n"/>
      <c r="C3847" s="14" t="n"/>
      <c r="D3847" s="14" t="n"/>
      <c r="E3847" s="16" t="n"/>
      <c r="F3847" s="14" t="n"/>
      <c r="G3847" s="14" t="n"/>
      <c r="H3847" s="19" t="n"/>
      <c r="I3847" s="19" t="n"/>
      <c r="J3847" s="34">
        <f>IF(A3847="","",H3847+I3847)</f>
        <v/>
      </c>
      <c r="K3847" s="14" t="n"/>
      <c r="L3847" s="14" t="n"/>
      <c r="M3847" s="14" t="n"/>
      <c r="N3847" s="14" t="n"/>
      <c r="O3847" s="20">
        <f>IF(A3847="","",SUMPRODUCT((A3847&gt;=Setup!$C$19:$C$30)*(A3847&lt;=Setup!$D$19:$D$30)*Setup!$A$19:$A$30))</f>
        <v/>
      </c>
      <c r="P3847" s="34">
        <f>IF(A3847="","",IF(G3847="Standard 15% (Box 1)",ROUND(H3847*Setup!$B$9,2),0))</f>
        <v/>
      </c>
      <c r="Q3847" s="34">
        <f>IF(A3847="","",I3847-P3847)</f>
        <v/>
      </c>
      <c r="R3847" s="23">
        <f>IF(A3847="","",IF(O3847=0,"Outside audit periods; ","")&amp;IF(G3847="","No VAT category; ","")&amp;IF(ABS(Q3847)&gt;Setup!$B$10,"VAT ≠ 15% × net; ","")&amp;IF(AND(F3847="B2B - VAT registered",NOT(AND(LEN(E3847)=15,LEFT(E3847,1)="3",RIGHT(E3847,1)="3",ISNUMBER(--E3847)))),"Invalid/missing customer VAT no; ","")&amp;IF(L3847&lt;&gt;"Yes","Not reported/cleared on FATOORA; ","")&amp;IF(AND(OR(G3847="Zero-rated domestic (Box 3)",G3847="Export (Box 4)"),N3847=""),"Zero-rate/export evidence missing; ","")&amp;IF(AND(C3847="Credit Note",H3847&gt;0),"Credit note should be negative; ","")&amp;IF(AND(C3847="Simplified Tax Invoice",F3847="B2B - VAT registered"),"Simplified invoice issued to VAT-registered B2B; ",""))</f>
        <v/>
      </c>
    </row>
    <row r="3848">
      <c r="A3848" s="17" t="n"/>
      <c r="B3848" s="14" t="n"/>
      <c r="C3848" s="14" t="n"/>
      <c r="D3848" s="14" t="n"/>
      <c r="E3848" s="16" t="n"/>
      <c r="F3848" s="14" t="n"/>
      <c r="G3848" s="14" t="n"/>
      <c r="H3848" s="19" t="n"/>
      <c r="I3848" s="19" t="n"/>
      <c r="J3848" s="34">
        <f>IF(A3848="","",H3848+I3848)</f>
        <v/>
      </c>
      <c r="K3848" s="14" t="n"/>
      <c r="L3848" s="14" t="n"/>
      <c r="M3848" s="14" t="n"/>
      <c r="N3848" s="14" t="n"/>
      <c r="O3848" s="20">
        <f>IF(A3848="","",SUMPRODUCT((A3848&gt;=Setup!$C$19:$C$30)*(A3848&lt;=Setup!$D$19:$D$30)*Setup!$A$19:$A$30))</f>
        <v/>
      </c>
      <c r="P3848" s="34">
        <f>IF(A3848="","",IF(G3848="Standard 15% (Box 1)",ROUND(H3848*Setup!$B$9,2),0))</f>
        <v/>
      </c>
      <c r="Q3848" s="34">
        <f>IF(A3848="","",I3848-P3848)</f>
        <v/>
      </c>
      <c r="R3848" s="23">
        <f>IF(A3848="","",IF(O3848=0,"Outside audit periods; ","")&amp;IF(G3848="","No VAT category; ","")&amp;IF(ABS(Q3848)&gt;Setup!$B$10,"VAT ≠ 15% × net; ","")&amp;IF(AND(F3848="B2B - VAT registered",NOT(AND(LEN(E3848)=15,LEFT(E3848,1)="3",RIGHT(E3848,1)="3",ISNUMBER(--E3848)))),"Invalid/missing customer VAT no; ","")&amp;IF(L3848&lt;&gt;"Yes","Not reported/cleared on FATOORA; ","")&amp;IF(AND(OR(G3848="Zero-rated domestic (Box 3)",G3848="Export (Box 4)"),N3848=""),"Zero-rate/export evidence missing; ","")&amp;IF(AND(C3848="Credit Note",H3848&gt;0),"Credit note should be negative; ","")&amp;IF(AND(C3848="Simplified Tax Invoice",F3848="B2B - VAT registered"),"Simplified invoice issued to VAT-registered B2B; ",""))</f>
        <v/>
      </c>
    </row>
    <row r="3849">
      <c r="A3849" s="17" t="n"/>
      <c r="B3849" s="14" t="n"/>
      <c r="C3849" s="14" t="n"/>
      <c r="D3849" s="14" t="n"/>
      <c r="E3849" s="16" t="n"/>
      <c r="F3849" s="14" t="n"/>
      <c r="G3849" s="14" t="n"/>
      <c r="H3849" s="19" t="n"/>
      <c r="I3849" s="19" t="n"/>
      <c r="J3849" s="34">
        <f>IF(A3849="","",H3849+I3849)</f>
        <v/>
      </c>
      <c r="K3849" s="14" t="n"/>
      <c r="L3849" s="14" t="n"/>
      <c r="M3849" s="14" t="n"/>
      <c r="N3849" s="14" t="n"/>
      <c r="O3849" s="20">
        <f>IF(A3849="","",SUMPRODUCT((A3849&gt;=Setup!$C$19:$C$30)*(A3849&lt;=Setup!$D$19:$D$30)*Setup!$A$19:$A$30))</f>
        <v/>
      </c>
      <c r="P3849" s="34">
        <f>IF(A3849="","",IF(G3849="Standard 15% (Box 1)",ROUND(H3849*Setup!$B$9,2),0))</f>
        <v/>
      </c>
      <c r="Q3849" s="34">
        <f>IF(A3849="","",I3849-P3849)</f>
        <v/>
      </c>
      <c r="R3849" s="23">
        <f>IF(A3849="","",IF(O3849=0,"Outside audit periods; ","")&amp;IF(G3849="","No VAT category; ","")&amp;IF(ABS(Q3849)&gt;Setup!$B$10,"VAT ≠ 15% × net; ","")&amp;IF(AND(F3849="B2B - VAT registered",NOT(AND(LEN(E3849)=15,LEFT(E3849,1)="3",RIGHT(E3849,1)="3",ISNUMBER(--E3849)))),"Invalid/missing customer VAT no; ","")&amp;IF(L3849&lt;&gt;"Yes","Not reported/cleared on FATOORA; ","")&amp;IF(AND(OR(G3849="Zero-rated domestic (Box 3)",G3849="Export (Box 4)"),N3849=""),"Zero-rate/export evidence missing; ","")&amp;IF(AND(C3849="Credit Note",H3849&gt;0),"Credit note should be negative; ","")&amp;IF(AND(C3849="Simplified Tax Invoice",F3849="B2B - VAT registered"),"Simplified invoice issued to VAT-registered B2B; ",""))</f>
        <v/>
      </c>
    </row>
    <row r="3850">
      <c r="A3850" s="17" t="n"/>
      <c r="B3850" s="14" t="n"/>
      <c r="C3850" s="14" t="n"/>
      <c r="D3850" s="14" t="n"/>
      <c r="E3850" s="16" t="n"/>
      <c r="F3850" s="14" t="n"/>
      <c r="G3850" s="14" t="n"/>
      <c r="H3850" s="19" t="n"/>
      <c r="I3850" s="19" t="n"/>
      <c r="J3850" s="34">
        <f>IF(A3850="","",H3850+I3850)</f>
        <v/>
      </c>
      <c r="K3850" s="14" t="n"/>
      <c r="L3850" s="14" t="n"/>
      <c r="M3850" s="14" t="n"/>
      <c r="N3850" s="14" t="n"/>
      <c r="O3850" s="20">
        <f>IF(A3850="","",SUMPRODUCT((A3850&gt;=Setup!$C$19:$C$30)*(A3850&lt;=Setup!$D$19:$D$30)*Setup!$A$19:$A$30))</f>
        <v/>
      </c>
      <c r="P3850" s="34">
        <f>IF(A3850="","",IF(G3850="Standard 15% (Box 1)",ROUND(H3850*Setup!$B$9,2),0))</f>
        <v/>
      </c>
      <c r="Q3850" s="34">
        <f>IF(A3850="","",I3850-P3850)</f>
        <v/>
      </c>
      <c r="R3850" s="23">
        <f>IF(A3850="","",IF(O3850=0,"Outside audit periods; ","")&amp;IF(G3850="","No VAT category; ","")&amp;IF(ABS(Q3850)&gt;Setup!$B$10,"VAT ≠ 15% × net; ","")&amp;IF(AND(F3850="B2B - VAT registered",NOT(AND(LEN(E3850)=15,LEFT(E3850,1)="3",RIGHT(E3850,1)="3",ISNUMBER(--E3850)))),"Invalid/missing customer VAT no; ","")&amp;IF(L3850&lt;&gt;"Yes","Not reported/cleared on FATOORA; ","")&amp;IF(AND(OR(G3850="Zero-rated domestic (Box 3)",G3850="Export (Box 4)"),N3850=""),"Zero-rate/export evidence missing; ","")&amp;IF(AND(C3850="Credit Note",H3850&gt;0),"Credit note should be negative; ","")&amp;IF(AND(C3850="Simplified Tax Invoice",F3850="B2B - VAT registered"),"Simplified invoice issued to VAT-registered B2B; ",""))</f>
        <v/>
      </c>
    </row>
    <row r="3851">
      <c r="A3851" s="17" t="n"/>
      <c r="B3851" s="14" t="n"/>
      <c r="C3851" s="14" t="n"/>
      <c r="D3851" s="14" t="n"/>
      <c r="E3851" s="16" t="n"/>
      <c r="F3851" s="14" t="n"/>
      <c r="G3851" s="14" t="n"/>
      <c r="H3851" s="19" t="n"/>
      <c r="I3851" s="19" t="n"/>
      <c r="J3851" s="34">
        <f>IF(A3851="","",H3851+I3851)</f>
        <v/>
      </c>
      <c r="K3851" s="14" t="n"/>
      <c r="L3851" s="14" t="n"/>
      <c r="M3851" s="14" t="n"/>
      <c r="N3851" s="14" t="n"/>
      <c r="O3851" s="20">
        <f>IF(A3851="","",SUMPRODUCT((A3851&gt;=Setup!$C$19:$C$30)*(A3851&lt;=Setup!$D$19:$D$30)*Setup!$A$19:$A$30))</f>
        <v/>
      </c>
      <c r="P3851" s="34">
        <f>IF(A3851="","",IF(G3851="Standard 15% (Box 1)",ROUND(H3851*Setup!$B$9,2),0))</f>
        <v/>
      </c>
      <c r="Q3851" s="34">
        <f>IF(A3851="","",I3851-P3851)</f>
        <v/>
      </c>
      <c r="R3851" s="23">
        <f>IF(A3851="","",IF(O3851=0,"Outside audit periods; ","")&amp;IF(G3851="","No VAT category; ","")&amp;IF(ABS(Q3851)&gt;Setup!$B$10,"VAT ≠ 15% × net; ","")&amp;IF(AND(F3851="B2B - VAT registered",NOT(AND(LEN(E3851)=15,LEFT(E3851,1)="3",RIGHT(E3851,1)="3",ISNUMBER(--E3851)))),"Invalid/missing customer VAT no; ","")&amp;IF(L3851&lt;&gt;"Yes","Not reported/cleared on FATOORA; ","")&amp;IF(AND(OR(G3851="Zero-rated domestic (Box 3)",G3851="Export (Box 4)"),N3851=""),"Zero-rate/export evidence missing; ","")&amp;IF(AND(C3851="Credit Note",H3851&gt;0),"Credit note should be negative; ","")&amp;IF(AND(C3851="Simplified Tax Invoice",F3851="B2B - VAT registered"),"Simplified invoice issued to VAT-registered B2B; ",""))</f>
        <v/>
      </c>
    </row>
    <row r="3852">
      <c r="A3852" s="17" t="n"/>
      <c r="B3852" s="14" t="n"/>
      <c r="C3852" s="14" t="n"/>
      <c r="D3852" s="14" t="n"/>
      <c r="E3852" s="16" t="n"/>
      <c r="F3852" s="14" t="n"/>
      <c r="G3852" s="14" t="n"/>
      <c r="H3852" s="19" t="n"/>
      <c r="I3852" s="19" t="n"/>
      <c r="J3852" s="34">
        <f>IF(A3852="","",H3852+I3852)</f>
        <v/>
      </c>
      <c r="K3852" s="14" t="n"/>
      <c r="L3852" s="14" t="n"/>
      <c r="M3852" s="14" t="n"/>
      <c r="N3852" s="14" t="n"/>
      <c r="O3852" s="20">
        <f>IF(A3852="","",SUMPRODUCT((A3852&gt;=Setup!$C$19:$C$30)*(A3852&lt;=Setup!$D$19:$D$30)*Setup!$A$19:$A$30))</f>
        <v/>
      </c>
      <c r="P3852" s="34">
        <f>IF(A3852="","",IF(G3852="Standard 15% (Box 1)",ROUND(H3852*Setup!$B$9,2),0))</f>
        <v/>
      </c>
      <c r="Q3852" s="34">
        <f>IF(A3852="","",I3852-P3852)</f>
        <v/>
      </c>
      <c r="R3852" s="23">
        <f>IF(A3852="","",IF(O3852=0,"Outside audit periods; ","")&amp;IF(G3852="","No VAT category; ","")&amp;IF(ABS(Q3852)&gt;Setup!$B$10,"VAT ≠ 15% × net; ","")&amp;IF(AND(F3852="B2B - VAT registered",NOT(AND(LEN(E3852)=15,LEFT(E3852,1)="3",RIGHT(E3852,1)="3",ISNUMBER(--E3852)))),"Invalid/missing customer VAT no; ","")&amp;IF(L3852&lt;&gt;"Yes","Not reported/cleared on FATOORA; ","")&amp;IF(AND(OR(G3852="Zero-rated domestic (Box 3)",G3852="Export (Box 4)"),N3852=""),"Zero-rate/export evidence missing; ","")&amp;IF(AND(C3852="Credit Note",H3852&gt;0),"Credit note should be negative; ","")&amp;IF(AND(C3852="Simplified Tax Invoice",F3852="B2B - VAT registered"),"Simplified invoice issued to VAT-registered B2B; ",""))</f>
        <v/>
      </c>
    </row>
    <row r="3853">
      <c r="A3853" s="17" t="n"/>
      <c r="B3853" s="14" t="n"/>
      <c r="C3853" s="14" t="n"/>
      <c r="D3853" s="14" t="n"/>
      <c r="E3853" s="16" t="n"/>
      <c r="F3853" s="14" t="n"/>
      <c r="G3853" s="14" t="n"/>
      <c r="H3853" s="19" t="n"/>
      <c r="I3853" s="19" t="n"/>
      <c r="J3853" s="34">
        <f>IF(A3853="","",H3853+I3853)</f>
        <v/>
      </c>
      <c r="K3853" s="14" t="n"/>
      <c r="L3853" s="14" t="n"/>
      <c r="M3853" s="14" t="n"/>
      <c r="N3853" s="14" t="n"/>
      <c r="O3853" s="20">
        <f>IF(A3853="","",SUMPRODUCT((A3853&gt;=Setup!$C$19:$C$30)*(A3853&lt;=Setup!$D$19:$D$30)*Setup!$A$19:$A$30))</f>
        <v/>
      </c>
      <c r="P3853" s="34">
        <f>IF(A3853="","",IF(G3853="Standard 15% (Box 1)",ROUND(H3853*Setup!$B$9,2),0))</f>
        <v/>
      </c>
      <c r="Q3853" s="34">
        <f>IF(A3853="","",I3853-P3853)</f>
        <v/>
      </c>
      <c r="R3853" s="23">
        <f>IF(A3853="","",IF(O3853=0,"Outside audit periods; ","")&amp;IF(G3853="","No VAT category; ","")&amp;IF(ABS(Q3853)&gt;Setup!$B$10,"VAT ≠ 15% × net; ","")&amp;IF(AND(F3853="B2B - VAT registered",NOT(AND(LEN(E3853)=15,LEFT(E3853,1)="3",RIGHT(E3853,1)="3",ISNUMBER(--E3853)))),"Invalid/missing customer VAT no; ","")&amp;IF(L3853&lt;&gt;"Yes","Not reported/cleared on FATOORA; ","")&amp;IF(AND(OR(G3853="Zero-rated domestic (Box 3)",G3853="Export (Box 4)"),N3853=""),"Zero-rate/export evidence missing; ","")&amp;IF(AND(C3853="Credit Note",H3853&gt;0),"Credit note should be negative; ","")&amp;IF(AND(C3853="Simplified Tax Invoice",F3853="B2B - VAT registered"),"Simplified invoice issued to VAT-registered B2B; ",""))</f>
        <v/>
      </c>
    </row>
    <row r="3854">
      <c r="A3854" s="17" t="n"/>
      <c r="B3854" s="14" t="n"/>
      <c r="C3854" s="14" t="n"/>
      <c r="D3854" s="14" t="n"/>
      <c r="E3854" s="16" t="n"/>
      <c r="F3854" s="14" t="n"/>
      <c r="G3854" s="14" t="n"/>
      <c r="H3854" s="19" t="n"/>
      <c r="I3854" s="19" t="n"/>
      <c r="J3854" s="34">
        <f>IF(A3854="","",H3854+I3854)</f>
        <v/>
      </c>
      <c r="K3854" s="14" t="n"/>
      <c r="L3854" s="14" t="n"/>
      <c r="M3854" s="14" t="n"/>
      <c r="N3854" s="14" t="n"/>
      <c r="O3854" s="20">
        <f>IF(A3854="","",SUMPRODUCT((A3854&gt;=Setup!$C$19:$C$30)*(A3854&lt;=Setup!$D$19:$D$30)*Setup!$A$19:$A$30))</f>
        <v/>
      </c>
      <c r="P3854" s="34">
        <f>IF(A3854="","",IF(G3854="Standard 15% (Box 1)",ROUND(H3854*Setup!$B$9,2),0))</f>
        <v/>
      </c>
      <c r="Q3854" s="34">
        <f>IF(A3854="","",I3854-P3854)</f>
        <v/>
      </c>
      <c r="R3854" s="23">
        <f>IF(A3854="","",IF(O3854=0,"Outside audit periods; ","")&amp;IF(G3854="","No VAT category; ","")&amp;IF(ABS(Q3854)&gt;Setup!$B$10,"VAT ≠ 15% × net; ","")&amp;IF(AND(F3854="B2B - VAT registered",NOT(AND(LEN(E3854)=15,LEFT(E3854,1)="3",RIGHT(E3854,1)="3",ISNUMBER(--E3854)))),"Invalid/missing customer VAT no; ","")&amp;IF(L3854&lt;&gt;"Yes","Not reported/cleared on FATOORA; ","")&amp;IF(AND(OR(G3854="Zero-rated domestic (Box 3)",G3854="Export (Box 4)"),N3854=""),"Zero-rate/export evidence missing; ","")&amp;IF(AND(C3854="Credit Note",H3854&gt;0),"Credit note should be negative; ","")&amp;IF(AND(C3854="Simplified Tax Invoice",F3854="B2B - VAT registered"),"Simplified invoice issued to VAT-registered B2B; ",""))</f>
        <v/>
      </c>
    </row>
    <row r="3855">
      <c r="A3855" s="17" t="n"/>
      <c r="B3855" s="14" t="n"/>
      <c r="C3855" s="14" t="n"/>
      <c r="D3855" s="14" t="n"/>
      <c r="E3855" s="16" t="n"/>
      <c r="F3855" s="14" t="n"/>
      <c r="G3855" s="14" t="n"/>
      <c r="H3855" s="19" t="n"/>
      <c r="I3855" s="19" t="n"/>
      <c r="J3855" s="34">
        <f>IF(A3855="","",H3855+I3855)</f>
        <v/>
      </c>
      <c r="K3855" s="14" t="n"/>
      <c r="L3855" s="14" t="n"/>
      <c r="M3855" s="14" t="n"/>
      <c r="N3855" s="14" t="n"/>
      <c r="O3855" s="20">
        <f>IF(A3855="","",SUMPRODUCT((A3855&gt;=Setup!$C$19:$C$30)*(A3855&lt;=Setup!$D$19:$D$30)*Setup!$A$19:$A$30))</f>
        <v/>
      </c>
      <c r="P3855" s="34">
        <f>IF(A3855="","",IF(G3855="Standard 15% (Box 1)",ROUND(H3855*Setup!$B$9,2),0))</f>
        <v/>
      </c>
      <c r="Q3855" s="34">
        <f>IF(A3855="","",I3855-P3855)</f>
        <v/>
      </c>
      <c r="R3855" s="23">
        <f>IF(A3855="","",IF(O3855=0,"Outside audit periods; ","")&amp;IF(G3855="","No VAT category; ","")&amp;IF(ABS(Q3855)&gt;Setup!$B$10,"VAT ≠ 15% × net; ","")&amp;IF(AND(F3855="B2B - VAT registered",NOT(AND(LEN(E3855)=15,LEFT(E3855,1)="3",RIGHT(E3855,1)="3",ISNUMBER(--E3855)))),"Invalid/missing customer VAT no; ","")&amp;IF(L3855&lt;&gt;"Yes","Not reported/cleared on FATOORA; ","")&amp;IF(AND(OR(G3855="Zero-rated domestic (Box 3)",G3855="Export (Box 4)"),N3855=""),"Zero-rate/export evidence missing; ","")&amp;IF(AND(C3855="Credit Note",H3855&gt;0),"Credit note should be negative; ","")&amp;IF(AND(C3855="Simplified Tax Invoice",F3855="B2B - VAT registered"),"Simplified invoice issued to VAT-registered B2B; ",""))</f>
        <v/>
      </c>
    </row>
    <row r="3856">
      <c r="A3856" s="17" t="n"/>
      <c r="B3856" s="14" t="n"/>
      <c r="C3856" s="14" t="n"/>
      <c r="D3856" s="14" t="n"/>
      <c r="E3856" s="16" t="n"/>
      <c r="F3856" s="14" t="n"/>
      <c r="G3856" s="14" t="n"/>
      <c r="H3856" s="19" t="n"/>
      <c r="I3856" s="19" t="n"/>
      <c r="J3856" s="34">
        <f>IF(A3856="","",H3856+I3856)</f>
        <v/>
      </c>
      <c r="K3856" s="14" t="n"/>
      <c r="L3856" s="14" t="n"/>
      <c r="M3856" s="14" t="n"/>
      <c r="N3856" s="14" t="n"/>
      <c r="O3856" s="20">
        <f>IF(A3856="","",SUMPRODUCT((A3856&gt;=Setup!$C$19:$C$30)*(A3856&lt;=Setup!$D$19:$D$30)*Setup!$A$19:$A$30))</f>
        <v/>
      </c>
      <c r="P3856" s="34">
        <f>IF(A3856="","",IF(G3856="Standard 15% (Box 1)",ROUND(H3856*Setup!$B$9,2),0))</f>
        <v/>
      </c>
      <c r="Q3856" s="34">
        <f>IF(A3856="","",I3856-P3856)</f>
        <v/>
      </c>
      <c r="R3856" s="23">
        <f>IF(A3856="","",IF(O3856=0,"Outside audit periods; ","")&amp;IF(G3856="","No VAT category; ","")&amp;IF(ABS(Q3856)&gt;Setup!$B$10,"VAT ≠ 15% × net; ","")&amp;IF(AND(F3856="B2B - VAT registered",NOT(AND(LEN(E3856)=15,LEFT(E3856,1)="3",RIGHT(E3856,1)="3",ISNUMBER(--E3856)))),"Invalid/missing customer VAT no; ","")&amp;IF(L3856&lt;&gt;"Yes","Not reported/cleared on FATOORA; ","")&amp;IF(AND(OR(G3856="Zero-rated domestic (Box 3)",G3856="Export (Box 4)"),N3856=""),"Zero-rate/export evidence missing; ","")&amp;IF(AND(C3856="Credit Note",H3856&gt;0),"Credit note should be negative; ","")&amp;IF(AND(C3856="Simplified Tax Invoice",F3856="B2B - VAT registered"),"Simplified invoice issued to VAT-registered B2B; ",""))</f>
        <v/>
      </c>
    </row>
    <row r="3857">
      <c r="A3857" s="17" t="n"/>
      <c r="B3857" s="14" t="n"/>
      <c r="C3857" s="14" t="n"/>
      <c r="D3857" s="14" t="n"/>
      <c r="E3857" s="16" t="n"/>
      <c r="F3857" s="14" t="n"/>
      <c r="G3857" s="14" t="n"/>
      <c r="H3857" s="19" t="n"/>
      <c r="I3857" s="19" t="n"/>
      <c r="J3857" s="34">
        <f>IF(A3857="","",H3857+I3857)</f>
        <v/>
      </c>
      <c r="K3857" s="14" t="n"/>
      <c r="L3857" s="14" t="n"/>
      <c r="M3857" s="14" t="n"/>
      <c r="N3857" s="14" t="n"/>
      <c r="O3857" s="20">
        <f>IF(A3857="","",SUMPRODUCT((A3857&gt;=Setup!$C$19:$C$30)*(A3857&lt;=Setup!$D$19:$D$30)*Setup!$A$19:$A$30))</f>
        <v/>
      </c>
      <c r="P3857" s="34">
        <f>IF(A3857="","",IF(G3857="Standard 15% (Box 1)",ROUND(H3857*Setup!$B$9,2),0))</f>
        <v/>
      </c>
      <c r="Q3857" s="34">
        <f>IF(A3857="","",I3857-P3857)</f>
        <v/>
      </c>
      <c r="R3857" s="23">
        <f>IF(A3857="","",IF(O3857=0,"Outside audit periods; ","")&amp;IF(G3857="","No VAT category; ","")&amp;IF(ABS(Q3857)&gt;Setup!$B$10,"VAT ≠ 15% × net; ","")&amp;IF(AND(F3857="B2B - VAT registered",NOT(AND(LEN(E3857)=15,LEFT(E3857,1)="3",RIGHT(E3857,1)="3",ISNUMBER(--E3857)))),"Invalid/missing customer VAT no; ","")&amp;IF(L3857&lt;&gt;"Yes","Not reported/cleared on FATOORA; ","")&amp;IF(AND(OR(G3857="Zero-rated domestic (Box 3)",G3857="Export (Box 4)"),N3857=""),"Zero-rate/export evidence missing; ","")&amp;IF(AND(C3857="Credit Note",H3857&gt;0),"Credit note should be negative; ","")&amp;IF(AND(C3857="Simplified Tax Invoice",F3857="B2B - VAT registered"),"Simplified invoice issued to VAT-registered B2B; ",""))</f>
        <v/>
      </c>
    </row>
    <row r="3858">
      <c r="A3858" s="17" t="n"/>
      <c r="B3858" s="14" t="n"/>
      <c r="C3858" s="14" t="n"/>
      <c r="D3858" s="14" t="n"/>
      <c r="E3858" s="16" t="n"/>
      <c r="F3858" s="14" t="n"/>
      <c r="G3858" s="14" t="n"/>
      <c r="H3858" s="19" t="n"/>
      <c r="I3858" s="19" t="n"/>
      <c r="J3858" s="34">
        <f>IF(A3858="","",H3858+I3858)</f>
        <v/>
      </c>
      <c r="K3858" s="14" t="n"/>
      <c r="L3858" s="14" t="n"/>
      <c r="M3858" s="14" t="n"/>
      <c r="N3858" s="14" t="n"/>
      <c r="O3858" s="20">
        <f>IF(A3858="","",SUMPRODUCT((A3858&gt;=Setup!$C$19:$C$30)*(A3858&lt;=Setup!$D$19:$D$30)*Setup!$A$19:$A$30))</f>
        <v/>
      </c>
      <c r="P3858" s="34">
        <f>IF(A3858="","",IF(G3858="Standard 15% (Box 1)",ROUND(H3858*Setup!$B$9,2),0))</f>
        <v/>
      </c>
      <c r="Q3858" s="34">
        <f>IF(A3858="","",I3858-P3858)</f>
        <v/>
      </c>
      <c r="R3858" s="23">
        <f>IF(A3858="","",IF(O3858=0,"Outside audit periods; ","")&amp;IF(G3858="","No VAT category; ","")&amp;IF(ABS(Q3858)&gt;Setup!$B$10,"VAT ≠ 15% × net; ","")&amp;IF(AND(F3858="B2B - VAT registered",NOT(AND(LEN(E3858)=15,LEFT(E3858,1)="3",RIGHT(E3858,1)="3",ISNUMBER(--E3858)))),"Invalid/missing customer VAT no; ","")&amp;IF(L3858&lt;&gt;"Yes","Not reported/cleared on FATOORA; ","")&amp;IF(AND(OR(G3858="Zero-rated domestic (Box 3)",G3858="Export (Box 4)"),N3858=""),"Zero-rate/export evidence missing; ","")&amp;IF(AND(C3858="Credit Note",H3858&gt;0),"Credit note should be negative; ","")&amp;IF(AND(C3858="Simplified Tax Invoice",F3858="B2B - VAT registered"),"Simplified invoice issued to VAT-registered B2B; ",""))</f>
        <v/>
      </c>
    </row>
    <row r="3859">
      <c r="A3859" s="17" t="n"/>
      <c r="B3859" s="14" t="n"/>
      <c r="C3859" s="14" t="n"/>
      <c r="D3859" s="14" t="n"/>
      <c r="E3859" s="16" t="n"/>
      <c r="F3859" s="14" t="n"/>
      <c r="G3859" s="14" t="n"/>
      <c r="H3859" s="19" t="n"/>
      <c r="I3859" s="19" t="n"/>
      <c r="J3859" s="34">
        <f>IF(A3859="","",H3859+I3859)</f>
        <v/>
      </c>
      <c r="K3859" s="14" t="n"/>
      <c r="L3859" s="14" t="n"/>
      <c r="M3859" s="14" t="n"/>
      <c r="N3859" s="14" t="n"/>
      <c r="O3859" s="20">
        <f>IF(A3859="","",SUMPRODUCT((A3859&gt;=Setup!$C$19:$C$30)*(A3859&lt;=Setup!$D$19:$D$30)*Setup!$A$19:$A$30))</f>
        <v/>
      </c>
      <c r="P3859" s="34">
        <f>IF(A3859="","",IF(G3859="Standard 15% (Box 1)",ROUND(H3859*Setup!$B$9,2),0))</f>
        <v/>
      </c>
      <c r="Q3859" s="34">
        <f>IF(A3859="","",I3859-P3859)</f>
        <v/>
      </c>
      <c r="R3859" s="23">
        <f>IF(A3859="","",IF(O3859=0,"Outside audit periods; ","")&amp;IF(G3859="","No VAT category; ","")&amp;IF(ABS(Q3859)&gt;Setup!$B$10,"VAT ≠ 15% × net; ","")&amp;IF(AND(F3859="B2B - VAT registered",NOT(AND(LEN(E3859)=15,LEFT(E3859,1)="3",RIGHT(E3859,1)="3",ISNUMBER(--E3859)))),"Invalid/missing customer VAT no; ","")&amp;IF(L3859&lt;&gt;"Yes","Not reported/cleared on FATOORA; ","")&amp;IF(AND(OR(G3859="Zero-rated domestic (Box 3)",G3859="Export (Box 4)"),N3859=""),"Zero-rate/export evidence missing; ","")&amp;IF(AND(C3859="Credit Note",H3859&gt;0),"Credit note should be negative; ","")&amp;IF(AND(C3859="Simplified Tax Invoice",F3859="B2B - VAT registered"),"Simplified invoice issued to VAT-registered B2B; ",""))</f>
        <v/>
      </c>
    </row>
    <row r="3860">
      <c r="A3860" s="17" t="n"/>
      <c r="B3860" s="14" t="n"/>
      <c r="C3860" s="14" t="n"/>
      <c r="D3860" s="14" t="n"/>
      <c r="E3860" s="16" t="n"/>
      <c r="F3860" s="14" t="n"/>
      <c r="G3860" s="14" t="n"/>
      <c r="H3860" s="19" t="n"/>
      <c r="I3860" s="19" t="n"/>
      <c r="J3860" s="34">
        <f>IF(A3860="","",H3860+I3860)</f>
        <v/>
      </c>
      <c r="K3860" s="14" t="n"/>
      <c r="L3860" s="14" t="n"/>
      <c r="M3860" s="14" t="n"/>
      <c r="N3860" s="14" t="n"/>
      <c r="O3860" s="20">
        <f>IF(A3860="","",SUMPRODUCT((A3860&gt;=Setup!$C$19:$C$30)*(A3860&lt;=Setup!$D$19:$D$30)*Setup!$A$19:$A$30))</f>
        <v/>
      </c>
      <c r="P3860" s="34">
        <f>IF(A3860="","",IF(G3860="Standard 15% (Box 1)",ROUND(H3860*Setup!$B$9,2),0))</f>
        <v/>
      </c>
      <c r="Q3860" s="34">
        <f>IF(A3860="","",I3860-P3860)</f>
        <v/>
      </c>
      <c r="R3860" s="23">
        <f>IF(A3860="","",IF(O3860=0,"Outside audit periods; ","")&amp;IF(G3860="","No VAT category; ","")&amp;IF(ABS(Q3860)&gt;Setup!$B$10,"VAT ≠ 15% × net; ","")&amp;IF(AND(F3860="B2B - VAT registered",NOT(AND(LEN(E3860)=15,LEFT(E3860,1)="3",RIGHT(E3860,1)="3",ISNUMBER(--E3860)))),"Invalid/missing customer VAT no; ","")&amp;IF(L3860&lt;&gt;"Yes","Not reported/cleared on FATOORA; ","")&amp;IF(AND(OR(G3860="Zero-rated domestic (Box 3)",G3860="Export (Box 4)"),N3860=""),"Zero-rate/export evidence missing; ","")&amp;IF(AND(C3860="Credit Note",H3860&gt;0),"Credit note should be negative; ","")&amp;IF(AND(C3860="Simplified Tax Invoice",F3860="B2B - VAT registered"),"Simplified invoice issued to VAT-registered B2B; ",""))</f>
        <v/>
      </c>
    </row>
    <row r="3861">
      <c r="A3861" s="17" t="n"/>
      <c r="B3861" s="14" t="n"/>
      <c r="C3861" s="14" t="n"/>
      <c r="D3861" s="14" t="n"/>
      <c r="E3861" s="16" t="n"/>
      <c r="F3861" s="14" t="n"/>
      <c r="G3861" s="14" t="n"/>
      <c r="H3861" s="19" t="n"/>
      <c r="I3861" s="19" t="n"/>
      <c r="J3861" s="34">
        <f>IF(A3861="","",H3861+I3861)</f>
        <v/>
      </c>
      <c r="K3861" s="14" t="n"/>
      <c r="L3861" s="14" t="n"/>
      <c r="M3861" s="14" t="n"/>
      <c r="N3861" s="14" t="n"/>
      <c r="O3861" s="20">
        <f>IF(A3861="","",SUMPRODUCT((A3861&gt;=Setup!$C$19:$C$30)*(A3861&lt;=Setup!$D$19:$D$30)*Setup!$A$19:$A$30))</f>
        <v/>
      </c>
      <c r="P3861" s="34">
        <f>IF(A3861="","",IF(G3861="Standard 15% (Box 1)",ROUND(H3861*Setup!$B$9,2),0))</f>
        <v/>
      </c>
      <c r="Q3861" s="34">
        <f>IF(A3861="","",I3861-P3861)</f>
        <v/>
      </c>
      <c r="R3861" s="23">
        <f>IF(A3861="","",IF(O3861=0,"Outside audit periods; ","")&amp;IF(G3861="","No VAT category; ","")&amp;IF(ABS(Q3861)&gt;Setup!$B$10,"VAT ≠ 15% × net; ","")&amp;IF(AND(F3861="B2B - VAT registered",NOT(AND(LEN(E3861)=15,LEFT(E3861,1)="3",RIGHT(E3861,1)="3",ISNUMBER(--E3861)))),"Invalid/missing customer VAT no; ","")&amp;IF(L3861&lt;&gt;"Yes","Not reported/cleared on FATOORA; ","")&amp;IF(AND(OR(G3861="Zero-rated domestic (Box 3)",G3861="Export (Box 4)"),N3861=""),"Zero-rate/export evidence missing; ","")&amp;IF(AND(C3861="Credit Note",H3861&gt;0),"Credit note should be negative; ","")&amp;IF(AND(C3861="Simplified Tax Invoice",F3861="B2B - VAT registered"),"Simplified invoice issued to VAT-registered B2B; ",""))</f>
        <v/>
      </c>
    </row>
    <row r="3862">
      <c r="A3862" s="17" t="n"/>
      <c r="B3862" s="14" t="n"/>
      <c r="C3862" s="14" t="n"/>
      <c r="D3862" s="14" t="n"/>
      <c r="E3862" s="16" t="n"/>
      <c r="F3862" s="14" t="n"/>
      <c r="G3862" s="14" t="n"/>
      <c r="H3862" s="19" t="n"/>
      <c r="I3862" s="19" t="n"/>
      <c r="J3862" s="34">
        <f>IF(A3862="","",H3862+I3862)</f>
        <v/>
      </c>
      <c r="K3862" s="14" t="n"/>
      <c r="L3862" s="14" t="n"/>
      <c r="M3862" s="14" t="n"/>
      <c r="N3862" s="14" t="n"/>
      <c r="O3862" s="20">
        <f>IF(A3862="","",SUMPRODUCT((A3862&gt;=Setup!$C$19:$C$30)*(A3862&lt;=Setup!$D$19:$D$30)*Setup!$A$19:$A$30))</f>
        <v/>
      </c>
      <c r="P3862" s="34">
        <f>IF(A3862="","",IF(G3862="Standard 15% (Box 1)",ROUND(H3862*Setup!$B$9,2),0))</f>
        <v/>
      </c>
      <c r="Q3862" s="34">
        <f>IF(A3862="","",I3862-P3862)</f>
        <v/>
      </c>
      <c r="R3862" s="23">
        <f>IF(A3862="","",IF(O3862=0,"Outside audit periods; ","")&amp;IF(G3862="","No VAT category; ","")&amp;IF(ABS(Q3862)&gt;Setup!$B$10,"VAT ≠ 15% × net; ","")&amp;IF(AND(F3862="B2B - VAT registered",NOT(AND(LEN(E3862)=15,LEFT(E3862,1)="3",RIGHT(E3862,1)="3",ISNUMBER(--E3862)))),"Invalid/missing customer VAT no; ","")&amp;IF(L3862&lt;&gt;"Yes","Not reported/cleared on FATOORA; ","")&amp;IF(AND(OR(G3862="Zero-rated domestic (Box 3)",G3862="Export (Box 4)"),N3862=""),"Zero-rate/export evidence missing; ","")&amp;IF(AND(C3862="Credit Note",H3862&gt;0),"Credit note should be negative; ","")&amp;IF(AND(C3862="Simplified Tax Invoice",F3862="B2B - VAT registered"),"Simplified invoice issued to VAT-registered B2B; ",""))</f>
        <v/>
      </c>
    </row>
    <row r="3863">
      <c r="A3863" s="17" t="n"/>
      <c r="B3863" s="14" t="n"/>
      <c r="C3863" s="14" t="n"/>
      <c r="D3863" s="14" t="n"/>
      <c r="E3863" s="16" t="n"/>
      <c r="F3863" s="14" t="n"/>
      <c r="G3863" s="14" t="n"/>
      <c r="H3863" s="19" t="n"/>
      <c r="I3863" s="19" t="n"/>
      <c r="J3863" s="34">
        <f>IF(A3863="","",H3863+I3863)</f>
        <v/>
      </c>
      <c r="K3863" s="14" t="n"/>
      <c r="L3863" s="14" t="n"/>
      <c r="M3863" s="14" t="n"/>
      <c r="N3863" s="14" t="n"/>
      <c r="O3863" s="20">
        <f>IF(A3863="","",SUMPRODUCT((A3863&gt;=Setup!$C$19:$C$30)*(A3863&lt;=Setup!$D$19:$D$30)*Setup!$A$19:$A$30))</f>
        <v/>
      </c>
      <c r="P3863" s="34">
        <f>IF(A3863="","",IF(G3863="Standard 15% (Box 1)",ROUND(H3863*Setup!$B$9,2),0))</f>
        <v/>
      </c>
      <c r="Q3863" s="34">
        <f>IF(A3863="","",I3863-P3863)</f>
        <v/>
      </c>
      <c r="R3863" s="23">
        <f>IF(A3863="","",IF(O3863=0,"Outside audit periods; ","")&amp;IF(G3863="","No VAT category; ","")&amp;IF(ABS(Q3863)&gt;Setup!$B$10,"VAT ≠ 15% × net; ","")&amp;IF(AND(F3863="B2B - VAT registered",NOT(AND(LEN(E3863)=15,LEFT(E3863,1)="3",RIGHT(E3863,1)="3",ISNUMBER(--E3863)))),"Invalid/missing customer VAT no; ","")&amp;IF(L3863&lt;&gt;"Yes","Not reported/cleared on FATOORA; ","")&amp;IF(AND(OR(G3863="Zero-rated domestic (Box 3)",G3863="Export (Box 4)"),N3863=""),"Zero-rate/export evidence missing; ","")&amp;IF(AND(C3863="Credit Note",H3863&gt;0),"Credit note should be negative; ","")&amp;IF(AND(C3863="Simplified Tax Invoice",F3863="B2B - VAT registered"),"Simplified invoice issued to VAT-registered B2B; ",""))</f>
        <v/>
      </c>
    </row>
    <row r="3864">
      <c r="A3864" s="17" t="n"/>
      <c r="B3864" s="14" t="n"/>
      <c r="C3864" s="14" t="n"/>
      <c r="D3864" s="14" t="n"/>
      <c r="E3864" s="16" t="n"/>
      <c r="F3864" s="14" t="n"/>
      <c r="G3864" s="14" t="n"/>
      <c r="H3864" s="19" t="n"/>
      <c r="I3864" s="19" t="n"/>
      <c r="J3864" s="34">
        <f>IF(A3864="","",H3864+I3864)</f>
        <v/>
      </c>
      <c r="K3864" s="14" t="n"/>
      <c r="L3864" s="14" t="n"/>
      <c r="M3864" s="14" t="n"/>
      <c r="N3864" s="14" t="n"/>
      <c r="O3864" s="20">
        <f>IF(A3864="","",SUMPRODUCT((A3864&gt;=Setup!$C$19:$C$30)*(A3864&lt;=Setup!$D$19:$D$30)*Setup!$A$19:$A$30))</f>
        <v/>
      </c>
      <c r="P3864" s="34">
        <f>IF(A3864="","",IF(G3864="Standard 15% (Box 1)",ROUND(H3864*Setup!$B$9,2),0))</f>
        <v/>
      </c>
      <c r="Q3864" s="34">
        <f>IF(A3864="","",I3864-P3864)</f>
        <v/>
      </c>
      <c r="R3864" s="23">
        <f>IF(A3864="","",IF(O3864=0,"Outside audit periods; ","")&amp;IF(G3864="","No VAT category; ","")&amp;IF(ABS(Q3864)&gt;Setup!$B$10,"VAT ≠ 15% × net; ","")&amp;IF(AND(F3864="B2B - VAT registered",NOT(AND(LEN(E3864)=15,LEFT(E3864,1)="3",RIGHT(E3864,1)="3",ISNUMBER(--E3864)))),"Invalid/missing customer VAT no; ","")&amp;IF(L3864&lt;&gt;"Yes","Not reported/cleared on FATOORA; ","")&amp;IF(AND(OR(G3864="Zero-rated domestic (Box 3)",G3864="Export (Box 4)"),N3864=""),"Zero-rate/export evidence missing; ","")&amp;IF(AND(C3864="Credit Note",H3864&gt;0),"Credit note should be negative; ","")&amp;IF(AND(C3864="Simplified Tax Invoice",F3864="B2B - VAT registered"),"Simplified invoice issued to VAT-registered B2B; ",""))</f>
        <v/>
      </c>
    </row>
    <row r="3865">
      <c r="A3865" s="17" t="n"/>
      <c r="B3865" s="14" t="n"/>
      <c r="C3865" s="14" t="n"/>
      <c r="D3865" s="14" t="n"/>
      <c r="E3865" s="16" t="n"/>
      <c r="F3865" s="14" t="n"/>
      <c r="G3865" s="14" t="n"/>
      <c r="H3865" s="19" t="n"/>
      <c r="I3865" s="19" t="n"/>
      <c r="J3865" s="34">
        <f>IF(A3865="","",H3865+I3865)</f>
        <v/>
      </c>
      <c r="K3865" s="14" t="n"/>
      <c r="L3865" s="14" t="n"/>
      <c r="M3865" s="14" t="n"/>
      <c r="N3865" s="14" t="n"/>
      <c r="O3865" s="20">
        <f>IF(A3865="","",SUMPRODUCT((A3865&gt;=Setup!$C$19:$C$30)*(A3865&lt;=Setup!$D$19:$D$30)*Setup!$A$19:$A$30))</f>
        <v/>
      </c>
      <c r="P3865" s="34">
        <f>IF(A3865="","",IF(G3865="Standard 15% (Box 1)",ROUND(H3865*Setup!$B$9,2),0))</f>
        <v/>
      </c>
      <c r="Q3865" s="34">
        <f>IF(A3865="","",I3865-P3865)</f>
        <v/>
      </c>
      <c r="R3865" s="23">
        <f>IF(A3865="","",IF(O3865=0,"Outside audit periods; ","")&amp;IF(G3865="","No VAT category; ","")&amp;IF(ABS(Q3865)&gt;Setup!$B$10,"VAT ≠ 15% × net; ","")&amp;IF(AND(F3865="B2B - VAT registered",NOT(AND(LEN(E3865)=15,LEFT(E3865,1)="3",RIGHT(E3865,1)="3",ISNUMBER(--E3865)))),"Invalid/missing customer VAT no; ","")&amp;IF(L3865&lt;&gt;"Yes","Not reported/cleared on FATOORA; ","")&amp;IF(AND(OR(G3865="Zero-rated domestic (Box 3)",G3865="Export (Box 4)"),N3865=""),"Zero-rate/export evidence missing; ","")&amp;IF(AND(C3865="Credit Note",H3865&gt;0),"Credit note should be negative; ","")&amp;IF(AND(C3865="Simplified Tax Invoice",F3865="B2B - VAT registered"),"Simplified invoice issued to VAT-registered B2B; ",""))</f>
        <v/>
      </c>
    </row>
    <row r="3866">
      <c r="A3866" s="17" t="n"/>
      <c r="B3866" s="14" t="n"/>
      <c r="C3866" s="14" t="n"/>
      <c r="D3866" s="14" t="n"/>
      <c r="E3866" s="16" t="n"/>
      <c r="F3866" s="14" t="n"/>
      <c r="G3866" s="14" t="n"/>
      <c r="H3866" s="19" t="n"/>
      <c r="I3866" s="19" t="n"/>
      <c r="J3866" s="34">
        <f>IF(A3866="","",H3866+I3866)</f>
        <v/>
      </c>
      <c r="K3866" s="14" t="n"/>
      <c r="L3866" s="14" t="n"/>
      <c r="M3866" s="14" t="n"/>
      <c r="N3866" s="14" t="n"/>
      <c r="O3866" s="20">
        <f>IF(A3866="","",SUMPRODUCT((A3866&gt;=Setup!$C$19:$C$30)*(A3866&lt;=Setup!$D$19:$D$30)*Setup!$A$19:$A$30))</f>
        <v/>
      </c>
      <c r="P3866" s="34">
        <f>IF(A3866="","",IF(G3866="Standard 15% (Box 1)",ROUND(H3866*Setup!$B$9,2),0))</f>
        <v/>
      </c>
      <c r="Q3866" s="34">
        <f>IF(A3866="","",I3866-P3866)</f>
        <v/>
      </c>
      <c r="R3866" s="23">
        <f>IF(A3866="","",IF(O3866=0,"Outside audit periods; ","")&amp;IF(G3866="","No VAT category; ","")&amp;IF(ABS(Q3866)&gt;Setup!$B$10,"VAT ≠ 15% × net; ","")&amp;IF(AND(F3866="B2B - VAT registered",NOT(AND(LEN(E3866)=15,LEFT(E3866,1)="3",RIGHT(E3866,1)="3",ISNUMBER(--E3866)))),"Invalid/missing customer VAT no; ","")&amp;IF(L3866&lt;&gt;"Yes","Not reported/cleared on FATOORA; ","")&amp;IF(AND(OR(G3866="Zero-rated domestic (Box 3)",G3866="Export (Box 4)"),N3866=""),"Zero-rate/export evidence missing; ","")&amp;IF(AND(C3866="Credit Note",H3866&gt;0),"Credit note should be negative; ","")&amp;IF(AND(C3866="Simplified Tax Invoice",F3866="B2B - VAT registered"),"Simplified invoice issued to VAT-registered B2B; ",""))</f>
        <v/>
      </c>
    </row>
    <row r="3867">
      <c r="A3867" s="17" t="n"/>
      <c r="B3867" s="14" t="n"/>
      <c r="C3867" s="14" t="n"/>
      <c r="D3867" s="14" t="n"/>
      <c r="E3867" s="16" t="n"/>
      <c r="F3867" s="14" t="n"/>
      <c r="G3867" s="14" t="n"/>
      <c r="H3867" s="19" t="n"/>
      <c r="I3867" s="19" t="n"/>
      <c r="J3867" s="34">
        <f>IF(A3867="","",H3867+I3867)</f>
        <v/>
      </c>
      <c r="K3867" s="14" t="n"/>
      <c r="L3867" s="14" t="n"/>
      <c r="M3867" s="14" t="n"/>
      <c r="N3867" s="14" t="n"/>
      <c r="O3867" s="20">
        <f>IF(A3867="","",SUMPRODUCT((A3867&gt;=Setup!$C$19:$C$30)*(A3867&lt;=Setup!$D$19:$D$30)*Setup!$A$19:$A$30))</f>
        <v/>
      </c>
      <c r="P3867" s="34">
        <f>IF(A3867="","",IF(G3867="Standard 15% (Box 1)",ROUND(H3867*Setup!$B$9,2),0))</f>
        <v/>
      </c>
      <c r="Q3867" s="34">
        <f>IF(A3867="","",I3867-P3867)</f>
        <v/>
      </c>
      <c r="R3867" s="23">
        <f>IF(A3867="","",IF(O3867=0,"Outside audit periods; ","")&amp;IF(G3867="","No VAT category; ","")&amp;IF(ABS(Q3867)&gt;Setup!$B$10,"VAT ≠ 15% × net; ","")&amp;IF(AND(F3867="B2B - VAT registered",NOT(AND(LEN(E3867)=15,LEFT(E3867,1)="3",RIGHT(E3867,1)="3",ISNUMBER(--E3867)))),"Invalid/missing customer VAT no; ","")&amp;IF(L3867&lt;&gt;"Yes","Not reported/cleared on FATOORA; ","")&amp;IF(AND(OR(G3867="Zero-rated domestic (Box 3)",G3867="Export (Box 4)"),N3867=""),"Zero-rate/export evidence missing; ","")&amp;IF(AND(C3867="Credit Note",H3867&gt;0),"Credit note should be negative; ","")&amp;IF(AND(C3867="Simplified Tax Invoice",F3867="B2B - VAT registered"),"Simplified invoice issued to VAT-registered B2B; ",""))</f>
        <v/>
      </c>
    </row>
    <row r="3868">
      <c r="A3868" s="17" t="n"/>
      <c r="B3868" s="14" t="n"/>
      <c r="C3868" s="14" t="n"/>
      <c r="D3868" s="14" t="n"/>
      <c r="E3868" s="16" t="n"/>
      <c r="F3868" s="14" t="n"/>
      <c r="G3868" s="14" t="n"/>
      <c r="H3868" s="19" t="n"/>
      <c r="I3868" s="19" t="n"/>
      <c r="J3868" s="34">
        <f>IF(A3868="","",H3868+I3868)</f>
        <v/>
      </c>
      <c r="K3868" s="14" t="n"/>
      <c r="L3868" s="14" t="n"/>
      <c r="M3868" s="14" t="n"/>
      <c r="N3868" s="14" t="n"/>
      <c r="O3868" s="20">
        <f>IF(A3868="","",SUMPRODUCT((A3868&gt;=Setup!$C$19:$C$30)*(A3868&lt;=Setup!$D$19:$D$30)*Setup!$A$19:$A$30))</f>
        <v/>
      </c>
      <c r="P3868" s="34">
        <f>IF(A3868="","",IF(G3868="Standard 15% (Box 1)",ROUND(H3868*Setup!$B$9,2),0))</f>
        <v/>
      </c>
      <c r="Q3868" s="34">
        <f>IF(A3868="","",I3868-P3868)</f>
        <v/>
      </c>
      <c r="R3868" s="23">
        <f>IF(A3868="","",IF(O3868=0,"Outside audit periods; ","")&amp;IF(G3868="","No VAT category; ","")&amp;IF(ABS(Q3868)&gt;Setup!$B$10,"VAT ≠ 15% × net; ","")&amp;IF(AND(F3868="B2B - VAT registered",NOT(AND(LEN(E3868)=15,LEFT(E3868,1)="3",RIGHT(E3868,1)="3",ISNUMBER(--E3868)))),"Invalid/missing customer VAT no; ","")&amp;IF(L3868&lt;&gt;"Yes","Not reported/cleared on FATOORA; ","")&amp;IF(AND(OR(G3868="Zero-rated domestic (Box 3)",G3868="Export (Box 4)"),N3868=""),"Zero-rate/export evidence missing; ","")&amp;IF(AND(C3868="Credit Note",H3868&gt;0),"Credit note should be negative; ","")&amp;IF(AND(C3868="Simplified Tax Invoice",F3868="B2B - VAT registered"),"Simplified invoice issued to VAT-registered B2B; ",""))</f>
        <v/>
      </c>
    </row>
    <row r="3869">
      <c r="A3869" s="17" t="n"/>
      <c r="B3869" s="14" t="n"/>
      <c r="C3869" s="14" t="n"/>
      <c r="D3869" s="14" t="n"/>
      <c r="E3869" s="16" t="n"/>
      <c r="F3869" s="14" t="n"/>
      <c r="G3869" s="14" t="n"/>
      <c r="H3869" s="19" t="n"/>
      <c r="I3869" s="19" t="n"/>
      <c r="J3869" s="34">
        <f>IF(A3869="","",H3869+I3869)</f>
        <v/>
      </c>
      <c r="K3869" s="14" t="n"/>
      <c r="L3869" s="14" t="n"/>
      <c r="M3869" s="14" t="n"/>
      <c r="N3869" s="14" t="n"/>
      <c r="O3869" s="20">
        <f>IF(A3869="","",SUMPRODUCT((A3869&gt;=Setup!$C$19:$C$30)*(A3869&lt;=Setup!$D$19:$D$30)*Setup!$A$19:$A$30))</f>
        <v/>
      </c>
      <c r="P3869" s="34">
        <f>IF(A3869="","",IF(G3869="Standard 15% (Box 1)",ROUND(H3869*Setup!$B$9,2),0))</f>
        <v/>
      </c>
      <c r="Q3869" s="34">
        <f>IF(A3869="","",I3869-P3869)</f>
        <v/>
      </c>
      <c r="R3869" s="23">
        <f>IF(A3869="","",IF(O3869=0,"Outside audit periods; ","")&amp;IF(G3869="","No VAT category; ","")&amp;IF(ABS(Q3869)&gt;Setup!$B$10,"VAT ≠ 15% × net; ","")&amp;IF(AND(F3869="B2B - VAT registered",NOT(AND(LEN(E3869)=15,LEFT(E3869,1)="3",RIGHT(E3869,1)="3",ISNUMBER(--E3869)))),"Invalid/missing customer VAT no; ","")&amp;IF(L3869&lt;&gt;"Yes","Not reported/cleared on FATOORA; ","")&amp;IF(AND(OR(G3869="Zero-rated domestic (Box 3)",G3869="Export (Box 4)"),N3869=""),"Zero-rate/export evidence missing; ","")&amp;IF(AND(C3869="Credit Note",H3869&gt;0),"Credit note should be negative; ","")&amp;IF(AND(C3869="Simplified Tax Invoice",F3869="B2B - VAT registered"),"Simplified invoice issued to VAT-registered B2B; ",""))</f>
        <v/>
      </c>
    </row>
    <row r="3870">
      <c r="A3870" s="17" t="n"/>
      <c r="B3870" s="14" t="n"/>
      <c r="C3870" s="14" t="n"/>
      <c r="D3870" s="14" t="n"/>
      <c r="E3870" s="16" t="n"/>
      <c r="F3870" s="14" t="n"/>
      <c r="G3870" s="14" t="n"/>
      <c r="H3870" s="19" t="n"/>
      <c r="I3870" s="19" t="n"/>
      <c r="J3870" s="34">
        <f>IF(A3870="","",H3870+I3870)</f>
        <v/>
      </c>
      <c r="K3870" s="14" t="n"/>
      <c r="L3870" s="14" t="n"/>
      <c r="M3870" s="14" t="n"/>
      <c r="N3870" s="14" t="n"/>
      <c r="O3870" s="20">
        <f>IF(A3870="","",SUMPRODUCT((A3870&gt;=Setup!$C$19:$C$30)*(A3870&lt;=Setup!$D$19:$D$30)*Setup!$A$19:$A$30))</f>
        <v/>
      </c>
      <c r="P3870" s="34">
        <f>IF(A3870="","",IF(G3870="Standard 15% (Box 1)",ROUND(H3870*Setup!$B$9,2),0))</f>
        <v/>
      </c>
      <c r="Q3870" s="34">
        <f>IF(A3870="","",I3870-P3870)</f>
        <v/>
      </c>
      <c r="R3870" s="23">
        <f>IF(A3870="","",IF(O3870=0,"Outside audit periods; ","")&amp;IF(G3870="","No VAT category; ","")&amp;IF(ABS(Q3870)&gt;Setup!$B$10,"VAT ≠ 15% × net; ","")&amp;IF(AND(F3870="B2B - VAT registered",NOT(AND(LEN(E3870)=15,LEFT(E3870,1)="3",RIGHT(E3870,1)="3",ISNUMBER(--E3870)))),"Invalid/missing customer VAT no; ","")&amp;IF(L3870&lt;&gt;"Yes","Not reported/cleared on FATOORA; ","")&amp;IF(AND(OR(G3870="Zero-rated domestic (Box 3)",G3870="Export (Box 4)"),N3870=""),"Zero-rate/export evidence missing; ","")&amp;IF(AND(C3870="Credit Note",H3870&gt;0),"Credit note should be negative; ","")&amp;IF(AND(C3870="Simplified Tax Invoice",F3870="B2B - VAT registered"),"Simplified invoice issued to VAT-registered B2B; ",""))</f>
        <v/>
      </c>
    </row>
    <row r="3871">
      <c r="A3871" s="17" t="n"/>
      <c r="B3871" s="14" t="n"/>
      <c r="C3871" s="14" t="n"/>
      <c r="D3871" s="14" t="n"/>
      <c r="E3871" s="16" t="n"/>
      <c r="F3871" s="14" t="n"/>
      <c r="G3871" s="14" t="n"/>
      <c r="H3871" s="19" t="n"/>
      <c r="I3871" s="19" t="n"/>
      <c r="J3871" s="34">
        <f>IF(A3871="","",H3871+I3871)</f>
        <v/>
      </c>
      <c r="K3871" s="14" t="n"/>
      <c r="L3871" s="14" t="n"/>
      <c r="M3871" s="14" t="n"/>
      <c r="N3871" s="14" t="n"/>
      <c r="O3871" s="20">
        <f>IF(A3871="","",SUMPRODUCT((A3871&gt;=Setup!$C$19:$C$30)*(A3871&lt;=Setup!$D$19:$D$30)*Setup!$A$19:$A$30))</f>
        <v/>
      </c>
      <c r="P3871" s="34">
        <f>IF(A3871="","",IF(G3871="Standard 15% (Box 1)",ROUND(H3871*Setup!$B$9,2),0))</f>
        <v/>
      </c>
      <c r="Q3871" s="34">
        <f>IF(A3871="","",I3871-P3871)</f>
        <v/>
      </c>
      <c r="R3871" s="23">
        <f>IF(A3871="","",IF(O3871=0,"Outside audit periods; ","")&amp;IF(G3871="","No VAT category; ","")&amp;IF(ABS(Q3871)&gt;Setup!$B$10,"VAT ≠ 15% × net; ","")&amp;IF(AND(F3871="B2B - VAT registered",NOT(AND(LEN(E3871)=15,LEFT(E3871,1)="3",RIGHT(E3871,1)="3",ISNUMBER(--E3871)))),"Invalid/missing customer VAT no; ","")&amp;IF(L3871&lt;&gt;"Yes","Not reported/cleared on FATOORA; ","")&amp;IF(AND(OR(G3871="Zero-rated domestic (Box 3)",G3871="Export (Box 4)"),N3871=""),"Zero-rate/export evidence missing; ","")&amp;IF(AND(C3871="Credit Note",H3871&gt;0),"Credit note should be negative; ","")&amp;IF(AND(C3871="Simplified Tax Invoice",F3871="B2B - VAT registered"),"Simplified invoice issued to VAT-registered B2B; ",""))</f>
        <v/>
      </c>
    </row>
    <row r="3872">
      <c r="A3872" s="17" t="n"/>
      <c r="B3872" s="14" t="n"/>
      <c r="C3872" s="14" t="n"/>
      <c r="D3872" s="14" t="n"/>
      <c r="E3872" s="16" t="n"/>
      <c r="F3872" s="14" t="n"/>
      <c r="G3872" s="14" t="n"/>
      <c r="H3872" s="19" t="n"/>
      <c r="I3872" s="19" t="n"/>
      <c r="J3872" s="34">
        <f>IF(A3872="","",H3872+I3872)</f>
        <v/>
      </c>
      <c r="K3872" s="14" t="n"/>
      <c r="L3872" s="14" t="n"/>
      <c r="M3872" s="14" t="n"/>
      <c r="N3872" s="14" t="n"/>
      <c r="O3872" s="20">
        <f>IF(A3872="","",SUMPRODUCT((A3872&gt;=Setup!$C$19:$C$30)*(A3872&lt;=Setup!$D$19:$D$30)*Setup!$A$19:$A$30))</f>
        <v/>
      </c>
      <c r="P3872" s="34">
        <f>IF(A3872="","",IF(G3872="Standard 15% (Box 1)",ROUND(H3872*Setup!$B$9,2),0))</f>
        <v/>
      </c>
      <c r="Q3872" s="34">
        <f>IF(A3872="","",I3872-P3872)</f>
        <v/>
      </c>
      <c r="R3872" s="23">
        <f>IF(A3872="","",IF(O3872=0,"Outside audit periods; ","")&amp;IF(G3872="","No VAT category; ","")&amp;IF(ABS(Q3872)&gt;Setup!$B$10,"VAT ≠ 15% × net; ","")&amp;IF(AND(F3872="B2B - VAT registered",NOT(AND(LEN(E3872)=15,LEFT(E3872,1)="3",RIGHT(E3872,1)="3",ISNUMBER(--E3872)))),"Invalid/missing customer VAT no; ","")&amp;IF(L3872&lt;&gt;"Yes","Not reported/cleared on FATOORA; ","")&amp;IF(AND(OR(G3872="Zero-rated domestic (Box 3)",G3872="Export (Box 4)"),N3872=""),"Zero-rate/export evidence missing; ","")&amp;IF(AND(C3872="Credit Note",H3872&gt;0),"Credit note should be negative; ","")&amp;IF(AND(C3872="Simplified Tax Invoice",F3872="B2B - VAT registered"),"Simplified invoice issued to VAT-registered B2B; ",""))</f>
        <v/>
      </c>
    </row>
    <row r="3873">
      <c r="A3873" s="17" t="n"/>
      <c r="B3873" s="14" t="n"/>
      <c r="C3873" s="14" t="n"/>
      <c r="D3873" s="14" t="n"/>
      <c r="E3873" s="16" t="n"/>
      <c r="F3873" s="14" t="n"/>
      <c r="G3873" s="14" t="n"/>
      <c r="H3873" s="19" t="n"/>
      <c r="I3873" s="19" t="n"/>
      <c r="J3873" s="34">
        <f>IF(A3873="","",H3873+I3873)</f>
        <v/>
      </c>
      <c r="K3873" s="14" t="n"/>
      <c r="L3873" s="14" t="n"/>
      <c r="M3873" s="14" t="n"/>
      <c r="N3873" s="14" t="n"/>
      <c r="O3873" s="20">
        <f>IF(A3873="","",SUMPRODUCT((A3873&gt;=Setup!$C$19:$C$30)*(A3873&lt;=Setup!$D$19:$D$30)*Setup!$A$19:$A$30))</f>
        <v/>
      </c>
      <c r="P3873" s="34">
        <f>IF(A3873="","",IF(G3873="Standard 15% (Box 1)",ROUND(H3873*Setup!$B$9,2),0))</f>
        <v/>
      </c>
      <c r="Q3873" s="34">
        <f>IF(A3873="","",I3873-P3873)</f>
        <v/>
      </c>
      <c r="R3873" s="23">
        <f>IF(A3873="","",IF(O3873=0,"Outside audit periods; ","")&amp;IF(G3873="","No VAT category; ","")&amp;IF(ABS(Q3873)&gt;Setup!$B$10,"VAT ≠ 15% × net; ","")&amp;IF(AND(F3873="B2B - VAT registered",NOT(AND(LEN(E3873)=15,LEFT(E3873,1)="3",RIGHT(E3873,1)="3",ISNUMBER(--E3873)))),"Invalid/missing customer VAT no; ","")&amp;IF(L3873&lt;&gt;"Yes","Not reported/cleared on FATOORA; ","")&amp;IF(AND(OR(G3873="Zero-rated domestic (Box 3)",G3873="Export (Box 4)"),N3873=""),"Zero-rate/export evidence missing; ","")&amp;IF(AND(C3873="Credit Note",H3873&gt;0),"Credit note should be negative; ","")&amp;IF(AND(C3873="Simplified Tax Invoice",F3873="B2B - VAT registered"),"Simplified invoice issued to VAT-registered B2B; ",""))</f>
        <v/>
      </c>
    </row>
    <row r="3874">
      <c r="A3874" s="17" t="n"/>
      <c r="B3874" s="14" t="n"/>
      <c r="C3874" s="14" t="n"/>
      <c r="D3874" s="14" t="n"/>
      <c r="E3874" s="16" t="n"/>
      <c r="F3874" s="14" t="n"/>
      <c r="G3874" s="14" t="n"/>
      <c r="H3874" s="19" t="n"/>
      <c r="I3874" s="19" t="n"/>
      <c r="J3874" s="34">
        <f>IF(A3874="","",H3874+I3874)</f>
        <v/>
      </c>
      <c r="K3874" s="14" t="n"/>
      <c r="L3874" s="14" t="n"/>
      <c r="M3874" s="14" t="n"/>
      <c r="N3874" s="14" t="n"/>
      <c r="O3874" s="20">
        <f>IF(A3874="","",SUMPRODUCT((A3874&gt;=Setup!$C$19:$C$30)*(A3874&lt;=Setup!$D$19:$D$30)*Setup!$A$19:$A$30))</f>
        <v/>
      </c>
      <c r="P3874" s="34">
        <f>IF(A3874="","",IF(G3874="Standard 15% (Box 1)",ROUND(H3874*Setup!$B$9,2),0))</f>
        <v/>
      </c>
      <c r="Q3874" s="34">
        <f>IF(A3874="","",I3874-P3874)</f>
        <v/>
      </c>
      <c r="R3874" s="23">
        <f>IF(A3874="","",IF(O3874=0,"Outside audit periods; ","")&amp;IF(G3874="","No VAT category; ","")&amp;IF(ABS(Q3874)&gt;Setup!$B$10,"VAT ≠ 15% × net; ","")&amp;IF(AND(F3874="B2B - VAT registered",NOT(AND(LEN(E3874)=15,LEFT(E3874,1)="3",RIGHT(E3874,1)="3",ISNUMBER(--E3874)))),"Invalid/missing customer VAT no; ","")&amp;IF(L3874&lt;&gt;"Yes","Not reported/cleared on FATOORA; ","")&amp;IF(AND(OR(G3874="Zero-rated domestic (Box 3)",G3874="Export (Box 4)"),N3874=""),"Zero-rate/export evidence missing; ","")&amp;IF(AND(C3874="Credit Note",H3874&gt;0),"Credit note should be negative; ","")&amp;IF(AND(C3874="Simplified Tax Invoice",F3874="B2B - VAT registered"),"Simplified invoice issued to VAT-registered B2B; ",""))</f>
        <v/>
      </c>
    </row>
    <row r="3875">
      <c r="A3875" s="17" t="n"/>
      <c r="B3875" s="14" t="n"/>
      <c r="C3875" s="14" t="n"/>
      <c r="D3875" s="14" t="n"/>
      <c r="E3875" s="16" t="n"/>
      <c r="F3875" s="14" t="n"/>
      <c r="G3875" s="14" t="n"/>
      <c r="H3875" s="19" t="n"/>
      <c r="I3875" s="19" t="n"/>
      <c r="J3875" s="34">
        <f>IF(A3875="","",H3875+I3875)</f>
        <v/>
      </c>
      <c r="K3875" s="14" t="n"/>
      <c r="L3875" s="14" t="n"/>
      <c r="M3875" s="14" t="n"/>
      <c r="N3875" s="14" t="n"/>
      <c r="O3875" s="20">
        <f>IF(A3875="","",SUMPRODUCT((A3875&gt;=Setup!$C$19:$C$30)*(A3875&lt;=Setup!$D$19:$D$30)*Setup!$A$19:$A$30))</f>
        <v/>
      </c>
      <c r="P3875" s="34">
        <f>IF(A3875="","",IF(G3875="Standard 15% (Box 1)",ROUND(H3875*Setup!$B$9,2),0))</f>
        <v/>
      </c>
      <c r="Q3875" s="34">
        <f>IF(A3875="","",I3875-P3875)</f>
        <v/>
      </c>
      <c r="R3875" s="23">
        <f>IF(A3875="","",IF(O3875=0,"Outside audit periods; ","")&amp;IF(G3875="","No VAT category; ","")&amp;IF(ABS(Q3875)&gt;Setup!$B$10,"VAT ≠ 15% × net; ","")&amp;IF(AND(F3875="B2B - VAT registered",NOT(AND(LEN(E3875)=15,LEFT(E3875,1)="3",RIGHT(E3875,1)="3",ISNUMBER(--E3875)))),"Invalid/missing customer VAT no; ","")&amp;IF(L3875&lt;&gt;"Yes","Not reported/cleared on FATOORA; ","")&amp;IF(AND(OR(G3875="Zero-rated domestic (Box 3)",G3875="Export (Box 4)"),N3875=""),"Zero-rate/export evidence missing; ","")&amp;IF(AND(C3875="Credit Note",H3875&gt;0),"Credit note should be negative; ","")&amp;IF(AND(C3875="Simplified Tax Invoice",F3875="B2B - VAT registered"),"Simplified invoice issued to VAT-registered B2B; ",""))</f>
        <v/>
      </c>
    </row>
    <row r="3876">
      <c r="A3876" s="17" t="n"/>
      <c r="B3876" s="14" t="n"/>
      <c r="C3876" s="14" t="n"/>
      <c r="D3876" s="14" t="n"/>
      <c r="E3876" s="16" t="n"/>
      <c r="F3876" s="14" t="n"/>
      <c r="G3876" s="14" t="n"/>
      <c r="H3876" s="19" t="n"/>
      <c r="I3876" s="19" t="n"/>
      <c r="J3876" s="34">
        <f>IF(A3876="","",H3876+I3876)</f>
        <v/>
      </c>
      <c r="K3876" s="14" t="n"/>
      <c r="L3876" s="14" t="n"/>
      <c r="M3876" s="14" t="n"/>
      <c r="N3876" s="14" t="n"/>
      <c r="O3876" s="20">
        <f>IF(A3876="","",SUMPRODUCT((A3876&gt;=Setup!$C$19:$C$30)*(A3876&lt;=Setup!$D$19:$D$30)*Setup!$A$19:$A$30))</f>
        <v/>
      </c>
      <c r="P3876" s="34">
        <f>IF(A3876="","",IF(G3876="Standard 15% (Box 1)",ROUND(H3876*Setup!$B$9,2),0))</f>
        <v/>
      </c>
      <c r="Q3876" s="34">
        <f>IF(A3876="","",I3876-P3876)</f>
        <v/>
      </c>
      <c r="R3876" s="23">
        <f>IF(A3876="","",IF(O3876=0,"Outside audit periods; ","")&amp;IF(G3876="","No VAT category; ","")&amp;IF(ABS(Q3876)&gt;Setup!$B$10,"VAT ≠ 15% × net; ","")&amp;IF(AND(F3876="B2B - VAT registered",NOT(AND(LEN(E3876)=15,LEFT(E3876,1)="3",RIGHT(E3876,1)="3",ISNUMBER(--E3876)))),"Invalid/missing customer VAT no; ","")&amp;IF(L3876&lt;&gt;"Yes","Not reported/cleared on FATOORA; ","")&amp;IF(AND(OR(G3876="Zero-rated domestic (Box 3)",G3876="Export (Box 4)"),N3876=""),"Zero-rate/export evidence missing; ","")&amp;IF(AND(C3876="Credit Note",H3876&gt;0),"Credit note should be negative; ","")&amp;IF(AND(C3876="Simplified Tax Invoice",F3876="B2B - VAT registered"),"Simplified invoice issued to VAT-registered B2B; ",""))</f>
        <v/>
      </c>
    </row>
    <row r="3877">
      <c r="A3877" s="17" t="n"/>
      <c r="B3877" s="14" t="n"/>
      <c r="C3877" s="14" t="n"/>
      <c r="D3877" s="14" t="n"/>
      <c r="E3877" s="16" t="n"/>
      <c r="F3877" s="14" t="n"/>
      <c r="G3877" s="14" t="n"/>
      <c r="H3877" s="19" t="n"/>
      <c r="I3877" s="19" t="n"/>
      <c r="J3877" s="34">
        <f>IF(A3877="","",H3877+I3877)</f>
        <v/>
      </c>
      <c r="K3877" s="14" t="n"/>
      <c r="L3877" s="14" t="n"/>
      <c r="M3877" s="14" t="n"/>
      <c r="N3877" s="14" t="n"/>
      <c r="O3877" s="20">
        <f>IF(A3877="","",SUMPRODUCT((A3877&gt;=Setup!$C$19:$C$30)*(A3877&lt;=Setup!$D$19:$D$30)*Setup!$A$19:$A$30))</f>
        <v/>
      </c>
      <c r="P3877" s="34">
        <f>IF(A3877="","",IF(G3877="Standard 15% (Box 1)",ROUND(H3877*Setup!$B$9,2),0))</f>
        <v/>
      </c>
      <c r="Q3877" s="34">
        <f>IF(A3877="","",I3877-P3877)</f>
        <v/>
      </c>
      <c r="R3877" s="23">
        <f>IF(A3877="","",IF(O3877=0,"Outside audit periods; ","")&amp;IF(G3877="","No VAT category; ","")&amp;IF(ABS(Q3877)&gt;Setup!$B$10,"VAT ≠ 15% × net; ","")&amp;IF(AND(F3877="B2B - VAT registered",NOT(AND(LEN(E3877)=15,LEFT(E3877,1)="3",RIGHT(E3877,1)="3",ISNUMBER(--E3877)))),"Invalid/missing customer VAT no; ","")&amp;IF(L3877&lt;&gt;"Yes","Not reported/cleared on FATOORA; ","")&amp;IF(AND(OR(G3877="Zero-rated domestic (Box 3)",G3877="Export (Box 4)"),N3877=""),"Zero-rate/export evidence missing; ","")&amp;IF(AND(C3877="Credit Note",H3877&gt;0),"Credit note should be negative; ","")&amp;IF(AND(C3877="Simplified Tax Invoice",F3877="B2B - VAT registered"),"Simplified invoice issued to VAT-registered B2B; ",""))</f>
        <v/>
      </c>
    </row>
    <row r="3878">
      <c r="A3878" s="17" t="n"/>
      <c r="B3878" s="14" t="n"/>
      <c r="C3878" s="14" t="n"/>
      <c r="D3878" s="14" t="n"/>
      <c r="E3878" s="16" t="n"/>
      <c r="F3878" s="14" t="n"/>
      <c r="G3878" s="14" t="n"/>
      <c r="H3878" s="19" t="n"/>
      <c r="I3878" s="19" t="n"/>
      <c r="J3878" s="34">
        <f>IF(A3878="","",H3878+I3878)</f>
        <v/>
      </c>
      <c r="K3878" s="14" t="n"/>
      <c r="L3878" s="14" t="n"/>
      <c r="M3878" s="14" t="n"/>
      <c r="N3878" s="14" t="n"/>
      <c r="O3878" s="20">
        <f>IF(A3878="","",SUMPRODUCT((A3878&gt;=Setup!$C$19:$C$30)*(A3878&lt;=Setup!$D$19:$D$30)*Setup!$A$19:$A$30))</f>
        <v/>
      </c>
      <c r="P3878" s="34">
        <f>IF(A3878="","",IF(G3878="Standard 15% (Box 1)",ROUND(H3878*Setup!$B$9,2),0))</f>
        <v/>
      </c>
      <c r="Q3878" s="34">
        <f>IF(A3878="","",I3878-P3878)</f>
        <v/>
      </c>
      <c r="R3878" s="23">
        <f>IF(A3878="","",IF(O3878=0,"Outside audit periods; ","")&amp;IF(G3878="","No VAT category; ","")&amp;IF(ABS(Q3878)&gt;Setup!$B$10,"VAT ≠ 15% × net; ","")&amp;IF(AND(F3878="B2B - VAT registered",NOT(AND(LEN(E3878)=15,LEFT(E3878,1)="3",RIGHT(E3878,1)="3",ISNUMBER(--E3878)))),"Invalid/missing customer VAT no; ","")&amp;IF(L3878&lt;&gt;"Yes","Not reported/cleared on FATOORA; ","")&amp;IF(AND(OR(G3878="Zero-rated domestic (Box 3)",G3878="Export (Box 4)"),N3878=""),"Zero-rate/export evidence missing; ","")&amp;IF(AND(C3878="Credit Note",H3878&gt;0),"Credit note should be negative; ","")&amp;IF(AND(C3878="Simplified Tax Invoice",F3878="B2B - VAT registered"),"Simplified invoice issued to VAT-registered B2B; ",""))</f>
        <v/>
      </c>
    </row>
    <row r="3879">
      <c r="A3879" s="17" t="n"/>
      <c r="B3879" s="14" t="n"/>
      <c r="C3879" s="14" t="n"/>
      <c r="D3879" s="14" t="n"/>
      <c r="E3879" s="16" t="n"/>
      <c r="F3879" s="14" t="n"/>
      <c r="G3879" s="14" t="n"/>
      <c r="H3879" s="19" t="n"/>
      <c r="I3879" s="19" t="n"/>
      <c r="J3879" s="34">
        <f>IF(A3879="","",H3879+I3879)</f>
        <v/>
      </c>
      <c r="K3879" s="14" t="n"/>
      <c r="L3879" s="14" t="n"/>
      <c r="M3879" s="14" t="n"/>
      <c r="N3879" s="14" t="n"/>
      <c r="O3879" s="20">
        <f>IF(A3879="","",SUMPRODUCT((A3879&gt;=Setup!$C$19:$C$30)*(A3879&lt;=Setup!$D$19:$D$30)*Setup!$A$19:$A$30))</f>
        <v/>
      </c>
      <c r="P3879" s="34">
        <f>IF(A3879="","",IF(G3879="Standard 15% (Box 1)",ROUND(H3879*Setup!$B$9,2),0))</f>
        <v/>
      </c>
      <c r="Q3879" s="34">
        <f>IF(A3879="","",I3879-P3879)</f>
        <v/>
      </c>
      <c r="R3879" s="23">
        <f>IF(A3879="","",IF(O3879=0,"Outside audit periods; ","")&amp;IF(G3879="","No VAT category; ","")&amp;IF(ABS(Q3879)&gt;Setup!$B$10,"VAT ≠ 15% × net; ","")&amp;IF(AND(F3879="B2B - VAT registered",NOT(AND(LEN(E3879)=15,LEFT(E3879,1)="3",RIGHT(E3879,1)="3",ISNUMBER(--E3879)))),"Invalid/missing customer VAT no; ","")&amp;IF(L3879&lt;&gt;"Yes","Not reported/cleared on FATOORA; ","")&amp;IF(AND(OR(G3879="Zero-rated domestic (Box 3)",G3879="Export (Box 4)"),N3879=""),"Zero-rate/export evidence missing; ","")&amp;IF(AND(C3879="Credit Note",H3879&gt;0),"Credit note should be negative; ","")&amp;IF(AND(C3879="Simplified Tax Invoice",F3879="B2B - VAT registered"),"Simplified invoice issued to VAT-registered B2B; ",""))</f>
        <v/>
      </c>
    </row>
    <row r="3880">
      <c r="A3880" s="17" t="n"/>
      <c r="B3880" s="14" t="n"/>
      <c r="C3880" s="14" t="n"/>
      <c r="D3880" s="14" t="n"/>
      <c r="E3880" s="16" t="n"/>
      <c r="F3880" s="14" t="n"/>
      <c r="G3880" s="14" t="n"/>
      <c r="H3880" s="19" t="n"/>
      <c r="I3880" s="19" t="n"/>
      <c r="J3880" s="34">
        <f>IF(A3880="","",H3880+I3880)</f>
        <v/>
      </c>
      <c r="K3880" s="14" t="n"/>
      <c r="L3880" s="14" t="n"/>
      <c r="M3880" s="14" t="n"/>
      <c r="N3880" s="14" t="n"/>
      <c r="O3880" s="20">
        <f>IF(A3880="","",SUMPRODUCT((A3880&gt;=Setup!$C$19:$C$30)*(A3880&lt;=Setup!$D$19:$D$30)*Setup!$A$19:$A$30))</f>
        <v/>
      </c>
      <c r="P3880" s="34">
        <f>IF(A3880="","",IF(G3880="Standard 15% (Box 1)",ROUND(H3880*Setup!$B$9,2),0))</f>
        <v/>
      </c>
      <c r="Q3880" s="34">
        <f>IF(A3880="","",I3880-P3880)</f>
        <v/>
      </c>
      <c r="R3880" s="23">
        <f>IF(A3880="","",IF(O3880=0,"Outside audit periods; ","")&amp;IF(G3880="","No VAT category; ","")&amp;IF(ABS(Q3880)&gt;Setup!$B$10,"VAT ≠ 15% × net; ","")&amp;IF(AND(F3880="B2B - VAT registered",NOT(AND(LEN(E3880)=15,LEFT(E3880,1)="3",RIGHT(E3880,1)="3",ISNUMBER(--E3880)))),"Invalid/missing customer VAT no; ","")&amp;IF(L3880&lt;&gt;"Yes","Not reported/cleared on FATOORA; ","")&amp;IF(AND(OR(G3880="Zero-rated domestic (Box 3)",G3880="Export (Box 4)"),N3880=""),"Zero-rate/export evidence missing; ","")&amp;IF(AND(C3880="Credit Note",H3880&gt;0),"Credit note should be negative; ","")&amp;IF(AND(C3880="Simplified Tax Invoice",F3880="B2B - VAT registered"),"Simplified invoice issued to VAT-registered B2B; ",""))</f>
        <v/>
      </c>
    </row>
    <row r="3881">
      <c r="A3881" s="17" t="n"/>
      <c r="B3881" s="14" t="n"/>
      <c r="C3881" s="14" t="n"/>
      <c r="D3881" s="14" t="n"/>
      <c r="E3881" s="16" t="n"/>
      <c r="F3881" s="14" t="n"/>
      <c r="G3881" s="14" t="n"/>
      <c r="H3881" s="19" t="n"/>
      <c r="I3881" s="19" t="n"/>
      <c r="J3881" s="34">
        <f>IF(A3881="","",H3881+I3881)</f>
        <v/>
      </c>
      <c r="K3881" s="14" t="n"/>
      <c r="L3881" s="14" t="n"/>
      <c r="M3881" s="14" t="n"/>
      <c r="N3881" s="14" t="n"/>
      <c r="O3881" s="20">
        <f>IF(A3881="","",SUMPRODUCT((A3881&gt;=Setup!$C$19:$C$30)*(A3881&lt;=Setup!$D$19:$D$30)*Setup!$A$19:$A$30))</f>
        <v/>
      </c>
      <c r="P3881" s="34">
        <f>IF(A3881="","",IF(G3881="Standard 15% (Box 1)",ROUND(H3881*Setup!$B$9,2),0))</f>
        <v/>
      </c>
      <c r="Q3881" s="34">
        <f>IF(A3881="","",I3881-P3881)</f>
        <v/>
      </c>
      <c r="R3881" s="23">
        <f>IF(A3881="","",IF(O3881=0,"Outside audit periods; ","")&amp;IF(G3881="","No VAT category; ","")&amp;IF(ABS(Q3881)&gt;Setup!$B$10,"VAT ≠ 15% × net; ","")&amp;IF(AND(F3881="B2B - VAT registered",NOT(AND(LEN(E3881)=15,LEFT(E3881,1)="3",RIGHT(E3881,1)="3",ISNUMBER(--E3881)))),"Invalid/missing customer VAT no; ","")&amp;IF(L3881&lt;&gt;"Yes","Not reported/cleared on FATOORA; ","")&amp;IF(AND(OR(G3881="Zero-rated domestic (Box 3)",G3881="Export (Box 4)"),N3881=""),"Zero-rate/export evidence missing; ","")&amp;IF(AND(C3881="Credit Note",H3881&gt;0),"Credit note should be negative; ","")&amp;IF(AND(C3881="Simplified Tax Invoice",F3881="B2B - VAT registered"),"Simplified invoice issued to VAT-registered B2B; ",""))</f>
        <v/>
      </c>
    </row>
    <row r="3882">
      <c r="A3882" s="17" t="n"/>
      <c r="B3882" s="14" t="n"/>
      <c r="C3882" s="14" t="n"/>
      <c r="D3882" s="14" t="n"/>
      <c r="E3882" s="16" t="n"/>
      <c r="F3882" s="14" t="n"/>
      <c r="G3882" s="14" t="n"/>
      <c r="H3882" s="19" t="n"/>
      <c r="I3882" s="19" t="n"/>
      <c r="J3882" s="34">
        <f>IF(A3882="","",H3882+I3882)</f>
        <v/>
      </c>
      <c r="K3882" s="14" t="n"/>
      <c r="L3882" s="14" t="n"/>
      <c r="M3882" s="14" t="n"/>
      <c r="N3882" s="14" t="n"/>
      <c r="O3882" s="20">
        <f>IF(A3882="","",SUMPRODUCT((A3882&gt;=Setup!$C$19:$C$30)*(A3882&lt;=Setup!$D$19:$D$30)*Setup!$A$19:$A$30))</f>
        <v/>
      </c>
      <c r="P3882" s="34">
        <f>IF(A3882="","",IF(G3882="Standard 15% (Box 1)",ROUND(H3882*Setup!$B$9,2),0))</f>
        <v/>
      </c>
      <c r="Q3882" s="34">
        <f>IF(A3882="","",I3882-P3882)</f>
        <v/>
      </c>
      <c r="R3882" s="23">
        <f>IF(A3882="","",IF(O3882=0,"Outside audit periods; ","")&amp;IF(G3882="","No VAT category; ","")&amp;IF(ABS(Q3882)&gt;Setup!$B$10,"VAT ≠ 15% × net; ","")&amp;IF(AND(F3882="B2B - VAT registered",NOT(AND(LEN(E3882)=15,LEFT(E3882,1)="3",RIGHT(E3882,1)="3",ISNUMBER(--E3882)))),"Invalid/missing customer VAT no; ","")&amp;IF(L3882&lt;&gt;"Yes","Not reported/cleared on FATOORA; ","")&amp;IF(AND(OR(G3882="Zero-rated domestic (Box 3)",G3882="Export (Box 4)"),N3882=""),"Zero-rate/export evidence missing; ","")&amp;IF(AND(C3882="Credit Note",H3882&gt;0),"Credit note should be negative; ","")&amp;IF(AND(C3882="Simplified Tax Invoice",F3882="B2B - VAT registered"),"Simplified invoice issued to VAT-registered B2B; ",""))</f>
        <v/>
      </c>
    </row>
    <row r="3883">
      <c r="A3883" s="17" t="n"/>
      <c r="B3883" s="14" t="n"/>
      <c r="C3883" s="14" t="n"/>
      <c r="D3883" s="14" t="n"/>
      <c r="E3883" s="16" t="n"/>
      <c r="F3883" s="14" t="n"/>
      <c r="G3883" s="14" t="n"/>
      <c r="H3883" s="19" t="n"/>
      <c r="I3883" s="19" t="n"/>
      <c r="J3883" s="34">
        <f>IF(A3883="","",H3883+I3883)</f>
        <v/>
      </c>
      <c r="K3883" s="14" t="n"/>
      <c r="L3883" s="14" t="n"/>
      <c r="M3883" s="14" t="n"/>
      <c r="N3883" s="14" t="n"/>
      <c r="O3883" s="20">
        <f>IF(A3883="","",SUMPRODUCT((A3883&gt;=Setup!$C$19:$C$30)*(A3883&lt;=Setup!$D$19:$D$30)*Setup!$A$19:$A$30))</f>
        <v/>
      </c>
      <c r="P3883" s="34">
        <f>IF(A3883="","",IF(G3883="Standard 15% (Box 1)",ROUND(H3883*Setup!$B$9,2),0))</f>
        <v/>
      </c>
      <c r="Q3883" s="34">
        <f>IF(A3883="","",I3883-P3883)</f>
        <v/>
      </c>
      <c r="R3883" s="23">
        <f>IF(A3883="","",IF(O3883=0,"Outside audit periods; ","")&amp;IF(G3883="","No VAT category; ","")&amp;IF(ABS(Q3883)&gt;Setup!$B$10,"VAT ≠ 15% × net; ","")&amp;IF(AND(F3883="B2B - VAT registered",NOT(AND(LEN(E3883)=15,LEFT(E3883,1)="3",RIGHT(E3883,1)="3",ISNUMBER(--E3883)))),"Invalid/missing customer VAT no; ","")&amp;IF(L3883&lt;&gt;"Yes","Not reported/cleared on FATOORA; ","")&amp;IF(AND(OR(G3883="Zero-rated domestic (Box 3)",G3883="Export (Box 4)"),N3883=""),"Zero-rate/export evidence missing; ","")&amp;IF(AND(C3883="Credit Note",H3883&gt;0),"Credit note should be negative; ","")&amp;IF(AND(C3883="Simplified Tax Invoice",F3883="B2B - VAT registered"),"Simplified invoice issued to VAT-registered B2B; ",""))</f>
        <v/>
      </c>
    </row>
    <row r="3884">
      <c r="A3884" s="17" t="n"/>
      <c r="B3884" s="14" t="n"/>
      <c r="C3884" s="14" t="n"/>
      <c r="D3884" s="14" t="n"/>
      <c r="E3884" s="16" t="n"/>
      <c r="F3884" s="14" t="n"/>
      <c r="G3884" s="14" t="n"/>
      <c r="H3884" s="19" t="n"/>
      <c r="I3884" s="19" t="n"/>
      <c r="J3884" s="34">
        <f>IF(A3884="","",H3884+I3884)</f>
        <v/>
      </c>
      <c r="K3884" s="14" t="n"/>
      <c r="L3884" s="14" t="n"/>
      <c r="M3884" s="14" t="n"/>
      <c r="N3884" s="14" t="n"/>
      <c r="O3884" s="20">
        <f>IF(A3884="","",SUMPRODUCT((A3884&gt;=Setup!$C$19:$C$30)*(A3884&lt;=Setup!$D$19:$D$30)*Setup!$A$19:$A$30))</f>
        <v/>
      </c>
      <c r="P3884" s="34">
        <f>IF(A3884="","",IF(G3884="Standard 15% (Box 1)",ROUND(H3884*Setup!$B$9,2),0))</f>
        <v/>
      </c>
      <c r="Q3884" s="34">
        <f>IF(A3884="","",I3884-P3884)</f>
        <v/>
      </c>
      <c r="R3884" s="23">
        <f>IF(A3884="","",IF(O3884=0,"Outside audit periods; ","")&amp;IF(G3884="","No VAT category; ","")&amp;IF(ABS(Q3884)&gt;Setup!$B$10,"VAT ≠ 15% × net; ","")&amp;IF(AND(F3884="B2B - VAT registered",NOT(AND(LEN(E3884)=15,LEFT(E3884,1)="3",RIGHT(E3884,1)="3",ISNUMBER(--E3884)))),"Invalid/missing customer VAT no; ","")&amp;IF(L3884&lt;&gt;"Yes","Not reported/cleared on FATOORA; ","")&amp;IF(AND(OR(G3884="Zero-rated domestic (Box 3)",G3884="Export (Box 4)"),N3884=""),"Zero-rate/export evidence missing; ","")&amp;IF(AND(C3884="Credit Note",H3884&gt;0),"Credit note should be negative; ","")&amp;IF(AND(C3884="Simplified Tax Invoice",F3884="B2B - VAT registered"),"Simplified invoice issued to VAT-registered B2B; ",""))</f>
        <v/>
      </c>
    </row>
    <row r="3885">
      <c r="A3885" s="17" t="n"/>
      <c r="B3885" s="14" t="n"/>
      <c r="C3885" s="14" t="n"/>
      <c r="D3885" s="14" t="n"/>
      <c r="E3885" s="16" t="n"/>
      <c r="F3885" s="14" t="n"/>
      <c r="G3885" s="14" t="n"/>
      <c r="H3885" s="19" t="n"/>
      <c r="I3885" s="19" t="n"/>
      <c r="J3885" s="34">
        <f>IF(A3885="","",H3885+I3885)</f>
        <v/>
      </c>
      <c r="K3885" s="14" t="n"/>
      <c r="L3885" s="14" t="n"/>
      <c r="M3885" s="14" t="n"/>
      <c r="N3885" s="14" t="n"/>
      <c r="O3885" s="20">
        <f>IF(A3885="","",SUMPRODUCT((A3885&gt;=Setup!$C$19:$C$30)*(A3885&lt;=Setup!$D$19:$D$30)*Setup!$A$19:$A$30))</f>
        <v/>
      </c>
      <c r="P3885" s="34">
        <f>IF(A3885="","",IF(G3885="Standard 15% (Box 1)",ROUND(H3885*Setup!$B$9,2),0))</f>
        <v/>
      </c>
      <c r="Q3885" s="34">
        <f>IF(A3885="","",I3885-P3885)</f>
        <v/>
      </c>
      <c r="R3885" s="23">
        <f>IF(A3885="","",IF(O3885=0,"Outside audit periods; ","")&amp;IF(G3885="","No VAT category; ","")&amp;IF(ABS(Q3885)&gt;Setup!$B$10,"VAT ≠ 15% × net; ","")&amp;IF(AND(F3885="B2B - VAT registered",NOT(AND(LEN(E3885)=15,LEFT(E3885,1)="3",RIGHT(E3885,1)="3",ISNUMBER(--E3885)))),"Invalid/missing customer VAT no; ","")&amp;IF(L3885&lt;&gt;"Yes","Not reported/cleared on FATOORA; ","")&amp;IF(AND(OR(G3885="Zero-rated domestic (Box 3)",G3885="Export (Box 4)"),N3885=""),"Zero-rate/export evidence missing; ","")&amp;IF(AND(C3885="Credit Note",H3885&gt;0),"Credit note should be negative; ","")&amp;IF(AND(C3885="Simplified Tax Invoice",F3885="B2B - VAT registered"),"Simplified invoice issued to VAT-registered B2B; ",""))</f>
        <v/>
      </c>
    </row>
    <row r="3886">
      <c r="A3886" s="17" t="n"/>
      <c r="B3886" s="14" t="n"/>
      <c r="C3886" s="14" t="n"/>
      <c r="D3886" s="14" t="n"/>
      <c r="E3886" s="16" t="n"/>
      <c r="F3886" s="14" t="n"/>
      <c r="G3886" s="14" t="n"/>
      <c r="H3886" s="19" t="n"/>
      <c r="I3886" s="19" t="n"/>
      <c r="J3886" s="34">
        <f>IF(A3886="","",H3886+I3886)</f>
        <v/>
      </c>
      <c r="K3886" s="14" t="n"/>
      <c r="L3886" s="14" t="n"/>
      <c r="M3886" s="14" t="n"/>
      <c r="N3886" s="14" t="n"/>
      <c r="O3886" s="20">
        <f>IF(A3886="","",SUMPRODUCT((A3886&gt;=Setup!$C$19:$C$30)*(A3886&lt;=Setup!$D$19:$D$30)*Setup!$A$19:$A$30))</f>
        <v/>
      </c>
      <c r="P3886" s="34">
        <f>IF(A3886="","",IF(G3886="Standard 15% (Box 1)",ROUND(H3886*Setup!$B$9,2),0))</f>
        <v/>
      </c>
      <c r="Q3886" s="34">
        <f>IF(A3886="","",I3886-P3886)</f>
        <v/>
      </c>
      <c r="R3886" s="23">
        <f>IF(A3886="","",IF(O3886=0,"Outside audit periods; ","")&amp;IF(G3886="","No VAT category; ","")&amp;IF(ABS(Q3886)&gt;Setup!$B$10,"VAT ≠ 15% × net; ","")&amp;IF(AND(F3886="B2B - VAT registered",NOT(AND(LEN(E3886)=15,LEFT(E3886,1)="3",RIGHT(E3886,1)="3",ISNUMBER(--E3886)))),"Invalid/missing customer VAT no; ","")&amp;IF(L3886&lt;&gt;"Yes","Not reported/cleared on FATOORA; ","")&amp;IF(AND(OR(G3886="Zero-rated domestic (Box 3)",G3886="Export (Box 4)"),N3886=""),"Zero-rate/export evidence missing; ","")&amp;IF(AND(C3886="Credit Note",H3886&gt;0),"Credit note should be negative; ","")&amp;IF(AND(C3886="Simplified Tax Invoice",F3886="B2B - VAT registered"),"Simplified invoice issued to VAT-registered B2B; ",""))</f>
        <v/>
      </c>
    </row>
    <row r="3887">
      <c r="A3887" s="17" t="n"/>
      <c r="B3887" s="14" t="n"/>
      <c r="C3887" s="14" t="n"/>
      <c r="D3887" s="14" t="n"/>
      <c r="E3887" s="16" t="n"/>
      <c r="F3887" s="14" t="n"/>
      <c r="G3887" s="14" t="n"/>
      <c r="H3887" s="19" t="n"/>
      <c r="I3887" s="19" t="n"/>
      <c r="J3887" s="34">
        <f>IF(A3887="","",H3887+I3887)</f>
        <v/>
      </c>
      <c r="K3887" s="14" t="n"/>
      <c r="L3887" s="14" t="n"/>
      <c r="M3887" s="14" t="n"/>
      <c r="N3887" s="14" t="n"/>
      <c r="O3887" s="20">
        <f>IF(A3887="","",SUMPRODUCT((A3887&gt;=Setup!$C$19:$C$30)*(A3887&lt;=Setup!$D$19:$D$30)*Setup!$A$19:$A$30))</f>
        <v/>
      </c>
      <c r="P3887" s="34">
        <f>IF(A3887="","",IF(G3887="Standard 15% (Box 1)",ROUND(H3887*Setup!$B$9,2),0))</f>
        <v/>
      </c>
      <c r="Q3887" s="34">
        <f>IF(A3887="","",I3887-P3887)</f>
        <v/>
      </c>
      <c r="R3887" s="23">
        <f>IF(A3887="","",IF(O3887=0,"Outside audit periods; ","")&amp;IF(G3887="","No VAT category; ","")&amp;IF(ABS(Q3887)&gt;Setup!$B$10,"VAT ≠ 15% × net; ","")&amp;IF(AND(F3887="B2B - VAT registered",NOT(AND(LEN(E3887)=15,LEFT(E3887,1)="3",RIGHT(E3887,1)="3",ISNUMBER(--E3887)))),"Invalid/missing customer VAT no; ","")&amp;IF(L3887&lt;&gt;"Yes","Not reported/cleared on FATOORA; ","")&amp;IF(AND(OR(G3887="Zero-rated domestic (Box 3)",G3887="Export (Box 4)"),N3887=""),"Zero-rate/export evidence missing; ","")&amp;IF(AND(C3887="Credit Note",H3887&gt;0),"Credit note should be negative; ","")&amp;IF(AND(C3887="Simplified Tax Invoice",F3887="B2B - VAT registered"),"Simplified invoice issued to VAT-registered B2B; ",""))</f>
        <v/>
      </c>
    </row>
    <row r="3888">
      <c r="A3888" s="17" t="n"/>
      <c r="B3888" s="14" t="n"/>
      <c r="C3888" s="14" t="n"/>
      <c r="D3888" s="14" t="n"/>
      <c r="E3888" s="16" t="n"/>
      <c r="F3888" s="14" t="n"/>
      <c r="G3888" s="14" t="n"/>
      <c r="H3888" s="19" t="n"/>
      <c r="I3888" s="19" t="n"/>
      <c r="J3888" s="34">
        <f>IF(A3888="","",H3888+I3888)</f>
        <v/>
      </c>
      <c r="K3888" s="14" t="n"/>
      <c r="L3888" s="14" t="n"/>
      <c r="M3888" s="14" t="n"/>
      <c r="N3888" s="14" t="n"/>
      <c r="O3888" s="20">
        <f>IF(A3888="","",SUMPRODUCT((A3888&gt;=Setup!$C$19:$C$30)*(A3888&lt;=Setup!$D$19:$D$30)*Setup!$A$19:$A$30))</f>
        <v/>
      </c>
      <c r="P3888" s="34">
        <f>IF(A3888="","",IF(G3888="Standard 15% (Box 1)",ROUND(H3888*Setup!$B$9,2),0))</f>
        <v/>
      </c>
      <c r="Q3888" s="34">
        <f>IF(A3888="","",I3888-P3888)</f>
        <v/>
      </c>
      <c r="R3888" s="23">
        <f>IF(A3888="","",IF(O3888=0,"Outside audit periods; ","")&amp;IF(G3888="","No VAT category; ","")&amp;IF(ABS(Q3888)&gt;Setup!$B$10,"VAT ≠ 15% × net; ","")&amp;IF(AND(F3888="B2B - VAT registered",NOT(AND(LEN(E3888)=15,LEFT(E3888,1)="3",RIGHT(E3888,1)="3",ISNUMBER(--E3888)))),"Invalid/missing customer VAT no; ","")&amp;IF(L3888&lt;&gt;"Yes","Not reported/cleared on FATOORA; ","")&amp;IF(AND(OR(G3888="Zero-rated domestic (Box 3)",G3888="Export (Box 4)"),N3888=""),"Zero-rate/export evidence missing; ","")&amp;IF(AND(C3888="Credit Note",H3888&gt;0),"Credit note should be negative; ","")&amp;IF(AND(C3888="Simplified Tax Invoice",F3888="B2B - VAT registered"),"Simplified invoice issued to VAT-registered B2B; ",""))</f>
        <v/>
      </c>
    </row>
    <row r="3889">
      <c r="A3889" s="17" t="n"/>
      <c r="B3889" s="14" t="n"/>
      <c r="C3889" s="14" t="n"/>
      <c r="D3889" s="14" t="n"/>
      <c r="E3889" s="16" t="n"/>
      <c r="F3889" s="14" t="n"/>
      <c r="G3889" s="14" t="n"/>
      <c r="H3889" s="19" t="n"/>
      <c r="I3889" s="19" t="n"/>
      <c r="J3889" s="34">
        <f>IF(A3889="","",H3889+I3889)</f>
        <v/>
      </c>
      <c r="K3889" s="14" t="n"/>
      <c r="L3889" s="14" t="n"/>
      <c r="M3889" s="14" t="n"/>
      <c r="N3889" s="14" t="n"/>
      <c r="O3889" s="20">
        <f>IF(A3889="","",SUMPRODUCT((A3889&gt;=Setup!$C$19:$C$30)*(A3889&lt;=Setup!$D$19:$D$30)*Setup!$A$19:$A$30))</f>
        <v/>
      </c>
      <c r="P3889" s="34">
        <f>IF(A3889="","",IF(G3889="Standard 15% (Box 1)",ROUND(H3889*Setup!$B$9,2),0))</f>
        <v/>
      </c>
      <c r="Q3889" s="34">
        <f>IF(A3889="","",I3889-P3889)</f>
        <v/>
      </c>
      <c r="R3889" s="23">
        <f>IF(A3889="","",IF(O3889=0,"Outside audit periods; ","")&amp;IF(G3889="","No VAT category; ","")&amp;IF(ABS(Q3889)&gt;Setup!$B$10,"VAT ≠ 15% × net; ","")&amp;IF(AND(F3889="B2B - VAT registered",NOT(AND(LEN(E3889)=15,LEFT(E3889,1)="3",RIGHT(E3889,1)="3",ISNUMBER(--E3889)))),"Invalid/missing customer VAT no; ","")&amp;IF(L3889&lt;&gt;"Yes","Not reported/cleared on FATOORA; ","")&amp;IF(AND(OR(G3889="Zero-rated domestic (Box 3)",G3889="Export (Box 4)"),N3889=""),"Zero-rate/export evidence missing; ","")&amp;IF(AND(C3889="Credit Note",H3889&gt;0),"Credit note should be negative; ","")&amp;IF(AND(C3889="Simplified Tax Invoice",F3889="B2B - VAT registered"),"Simplified invoice issued to VAT-registered B2B; ",""))</f>
        <v/>
      </c>
    </row>
    <row r="3890">
      <c r="A3890" s="17" t="n"/>
      <c r="B3890" s="14" t="n"/>
      <c r="C3890" s="14" t="n"/>
      <c r="D3890" s="14" t="n"/>
      <c r="E3890" s="16" t="n"/>
      <c r="F3890" s="14" t="n"/>
      <c r="G3890" s="14" t="n"/>
      <c r="H3890" s="19" t="n"/>
      <c r="I3890" s="19" t="n"/>
      <c r="J3890" s="34">
        <f>IF(A3890="","",H3890+I3890)</f>
        <v/>
      </c>
      <c r="K3890" s="14" t="n"/>
      <c r="L3890" s="14" t="n"/>
      <c r="M3890" s="14" t="n"/>
      <c r="N3890" s="14" t="n"/>
      <c r="O3890" s="20">
        <f>IF(A3890="","",SUMPRODUCT((A3890&gt;=Setup!$C$19:$C$30)*(A3890&lt;=Setup!$D$19:$D$30)*Setup!$A$19:$A$30))</f>
        <v/>
      </c>
      <c r="P3890" s="34">
        <f>IF(A3890="","",IF(G3890="Standard 15% (Box 1)",ROUND(H3890*Setup!$B$9,2),0))</f>
        <v/>
      </c>
      <c r="Q3890" s="34">
        <f>IF(A3890="","",I3890-P3890)</f>
        <v/>
      </c>
      <c r="R3890" s="23">
        <f>IF(A3890="","",IF(O3890=0,"Outside audit periods; ","")&amp;IF(G3890="","No VAT category; ","")&amp;IF(ABS(Q3890)&gt;Setup!$B$10,"VAT ≠ 15% × net; ","")&amp;IF(AND(F3890="B2B - VAT registered",NOT(AND(LEN(E3890)=15,LEFT(E3890,1)="3",RIGHT(E3890,1)="3",ISNUMBER(--E3890)))),"Invalid/missing customer VAT no; ","")&amp;IF(L3890&lt;&gt;"Yes","Not reported/cleared on FATOORA; ","")&amp;IF(AND(OR(G3890="Zero-rated domestic (Box 3)",G3890="Export (Box 4)"),N3890=""),"Zero-rate/export evidence missing; ","")&amp;IF(AND(C3890="Credit Note",H3890&gt;0),"Credit note should be negative; ","")&amp;IF(AND(C3890="Simplified Tax Invoice",F3890="B2B - VAT registered"),"Simplified invoice issued to VAT-registered B2B; ",""))</f>
        <v/>
      </c>
    </row>
    <row r="3891">
      <c r="A3891" s="17" t="n"/>
      <c r="B3891" s="14" t="n"/>
      <c r="C3891" s="14" t="n"/>
      <c r="D3891" s="14" t="n"/>
      <c r="E3891" s="16" t="n"/>
      <c r="F3891" s="14" t="n"/>
      <c r="G3891" s="14" t="n"/>
      <c r="H3891" s="19" t="n"/>
      <c r="I3891" s="19" t="n"/>
      <c r="J3891" s="34">
        <f>IF(A3891="","",H3891+I3891)</f>
        <v/>
      </c>
      <c r="K3891" s="14" t="n"/>
      <c r="L3891" s="14" t="n"/>
      <c r="M3891" s="14" t="n"/>
      <c r="N3891" s="14" t="n"/>
      <c r="O3891" s="20">
        <f>IF(A3891="","",SUMPRODUCT((A3891&gt;=Setup!$C$19:$C$30)*(A3891&lt;=Setup!$D$19:$D$30)*Setup!$A$19:$A$30))</f>
        <v/>
      </c>
      <c r="P3891" s="34">
        <f>IF(A3891="","",IF(G3891="Standard 15% (Box 1)",ROUND(H3891*Setup!$B$9,2),0))</f>
        <v/>
      </c>
      <c r="Q3891" s="34">
        <f>IF(A3891="","",I3891-P3891)</f>
        <v/>
      </c>
      <c r="R3891" s="23">
        <f>IF(A3891="","",IF(O3891=0,"Outside audit periods; ","")&amp;IF(G3891="","No VAT category; ","")&amp;IF(ABS(Q3891)&gt;Setup!$B$10,"VAT ≠ 15% × net; ","")&amp;IF(AND(F3891="B2B - VAT registered",NOT(AND(LEN(E3891)=15,LEFT(E3891,1)="3",RIGHT(E3891,1)="3",ISNUMBER(--E3891)))),"Invalid/missing customer VAT no; ","")&amp;IF(L3891&lt;&gt;"Yes","Not reported/cleared on FATOORA; ","")&amp;IF(AND(OR(G3891="Zero-rated domestic (Box 3)",G3891="Export (Box 4)"),N3891=""),"Zero-rate/export evidence missing; ","")&amp;IF(AND(C3891="Credit Note",H3891&gt;0),"Credit note should be negative; ","")&amp;IF(AND(C3891="Simplified Tax Invoice",F3891="B2B - VAT registered"),"Simplified invoice issued to VAT-registered B2B; ",""))</f>
        <v/>
      </c>
    </row>
    <row r="3892">
      <c r="A3892" s="17" t="n"/>
      <c r="B3892" s="14" t="n"/>
      <c r="C3892" s="14" t="n"/>
      <c r="D3892" s="14" t="n"/>
      <c r="E3892" s="16" t="n"/>
      <c r="F3892" s="14" t="n"/>
      <c r="G3892" s="14" t="n"/>
      <c r="H3892" s="19" t="n"/>
      <c r="I3892" s="19" t="n"/>
      <c r="J3892" s="34">
        <f>IF(A3892="","",H3892+I3892)</f>
        <v/>
      </c>
      <c r="K3892" s="14" t="n"/>
      <c r="L3892" s="14" t="n"/>
      <c r="M3892" s="14" t="n"/>
      <c r="N3892" s="14" t="n"/>
      <c r="O3892" s="20">
        <f>IF(A3892="","",SUMPRODUCT((A3892&gt;=Setup!$C$19:$C$30)*(A3892&lt;=Setup!$D$19:$D$30)*Setup!$A$19:$A$30))</f>
        <v/>
      </c>
      <c r="P3892" s="34">
        <f>IF(A3892="","",IF(G3892="Standard 15% (Box 1)",ROUND(H3892*Setup!$B$9,2),0))</f>
        <v/>
      </c>
      <c r="Q3892" s="34">
        <f>IF(A3892="","",I3892-P3892)</f>
        <v/>
      </c>
      <c r="R3892" s="23">
        <f>IF(A3892="","",IF(O3892=0,"Outside audit periods; ","")&amp;IF(G3892="","No VAT category; ","")&amp;IF(ABS(Q3892)&gt;Setup!$B$10,"VAT ≠ 15% × net; ","")&amp;IF(AND(F3892="B2B - VAT registered",NOT(AND(LEN(E3892)=15,LEFT(E3892,1)="3",RIGHT(E3892,1)="3",ISNUMBER(--E3892)))),"Invalid/missing customer VAT no; ","")&amp;IF(L3892&lt;&gt;"Yes","Not reported/cleared on FATOORA; ","")&amp;IF(AND(OR(G3892="Zero-rated domestic (Box 3)",G3892="Export (Box 4)"),N3892=""),"Zero-rate/export evidence missing; ","")&amp;IF(AND(C3892="Credit Note",H3892&gt;0),"Credit note should be negative; ","")&amp;IF(AND(C3892="Simplified Tax Invoice",F3892="B2B - VAT registered"),"Simplified invoice issued to VAT-registered B2B; ",""))</f>
        <v/>
      </c>
    </row>
    <row r="3893">
      <c r="A3893" s="17" t="n"/>
      <c r="B3893" s="14" t="n"/>
      <c r="C3893" s="14" t="n"/>
      <c r="D3893" s="14" t="n"/>
      <c r="E3893" s="16" t="n"/>
      <c r="F3893" s="14" t="n"/>
      <c r="G3893" s="14" t="n"/>
      <c r="H3893" s="19" t="n"/>
      <c r="I3893" s="19" t="n"/>
      <c r="J3893" s="34">
        <f>IF(A3893="","",H3893+I3893)</f>
        <v/>
      </c>
      <c r="K3893" s="14" t="n"/>
      <c r="L3893" s="14" t="n"/>
      <c r="M3893" s="14" t="n"/>
      <c r="N3893" s="14" t="n"/>
      <c r="O3893" s="20">
        <f>IF(A3893="","",SUMPRODUCT((A3893&gt;=Setup!$C$19:$C$30)*(A3893&lt;=Setup!$D$19:$D$30)*Setup!$A$19:$A$30))</f>
        <v/>
      </c>
      <c r="P3893" s="34">
        <f>IF(A3893="","",IF(G3893="Standard 15% (Box 1)",ROUND(H3893*Setup!$B$9,2),0))</f>
        <v/>
      </c>
      <c r="Q3893" s="34">
        <f>IF(A3893="","",I3893-P3893)</f>
        <v/>
      </c>
      <c r="R3893" s="23">
        <f>IF(A3893="","",IF(O3893=0,"Outside audit periods; ","")&amp;IF(G3893="","No VAT category; ","")&amp;IF(ABS(Q3893)&gt;Setup!$B$10,"VAT ≠ 15% × net; ","")&amp;IF(AND(F3893="B2B - VAT registered",NOT(AND(LEN(E3893)=15,LEFT(E3893,1)="3",RIGHT(E3893,1)="3",ISNUMBER(--E3893)))),"Invalid/missing customer VAT no; ","")&amp;IF(L3893&lt;&gt;"Yes","Not reported/cleared on FATOORA; ","")&amp;IF(AND(OR(G3893="Zero-rated domestic (Box 3)",G3893="Export (Box 4)"),N3893=""),"Zero-rate/export evidence missing; ","")&amp;IF(AND(C3893="Credit Note",H3893&gt;0),"Credit note should be negative; ","")&amp;IF(AND(C3893="Simplified Tax Invoice",F3893="B2B - VAT registered"),"Simplified invoice issued to VAT-registered B2B; ",""))</f>
        <v/>
      </c>
    </row>
    <row r="3894">
      <c r="A3894" s="17" t="n"/>
      <c r="B3894" s="14" t="n"/>
      <c r="C3894" s="14" t="n"/>
      <c r="D3894" s="14" t="n"/>
      <c r="E3894" s="16" t="n"/>
      <c r="F3894" s="14" t="n"/>
      <c r="G3894" s="14" t="n"/>
      <c r="H3894" s="19" t="n"/>
      <c r="I3894" s="19" t="n"/>
      <c r="J3894" s="34">
        <f>IF(A3894="","",H3894+I3894)</f>
        <v/>
      </c>
      <c r="K3894" s="14" t="n"/>
      <c r="L3894" s="14" t="n"/>
      <c r="M3894" s="14" t="n"/>
      <c r="N3894" s="14" t="n"/>
      <c r="O3894" s="20">
        <f>IF(A3894="","",SUMPRODUCT((A3894&gt;=Setup!$C$19:$C$30)*(A3894&lt;=Setup!$D$19:$D$30)*Setup!$A$19:$A$30))</f>
        <v/>
      </c>
      <c r="P3894" s="34">
        <f>IF(A3894="","",IF(G3894="Standard 15% (Box 1)",ROUND(H3894*Setup!$B$9,2),0))</f>
        <v/>
      </c>
      <c r="Q3894" s="34">
        <f>IF(A3894="","",I3894-P3894)</f>
        <v/>
      </c>
      <c r="R3894" s="23">
        <f>IF(A3894="","",IF(O3894=0,"Outside audit periods; ","")&amp;IF(G3894="","No VAT category; ","")&amp;IF(ABS(Q3894)&gt;Setup!$B$10,"VAT ≠ 15% × net; ","")&amp;IF(AND(F3894="B2B - VAT registered",NOT(AND(LEN(E3894)=15,LEFT(E3894,1)="3",RIGHT(E3894,1)="3",ISNUMBER(--E3894)))),"Invalid/missing customer VAT no; ","")&amp;IF(L3894&lt;&gt;"Yes","Not reported/cleared on FATOORA; ","")&amp;IF(AND(OR(G3894="Zero-rated domestic (Box 3)",G3894="Export (Box 4)"),N3894=""),"Zero-rate/export evidence missing; ","")&amp;IF(AND(C3894="Credit Note",H3894&gt;0),"Credit note should be negative; ","")&amp;IF(AND(C3894="Simplified Tax Invoice",F3894="B2B - VAT registered"),"Simplified invoice issued to VAT-registered B2B; ",""))</f>
        <v/>
      </c>
    </row>
    <row r="3895">
      <c r="A3895" s="17" t="n"/>
      <c r="B3895" s="14" t="n"/>
      <c r="C3895" s="14" t="n"/>
      <c r="D3895" s="14" t="n"/>
      <c r="E3895" s="16" t="n"/>
      <c r="F3895" s="14" t="n"/>
      <c r="G3895" s="14" t="n"/>
      <c r="H3895" s="19" t="n"/>
      <c r="I3895" s="19" t="n"/>
      <c r="J3895" s="34">
        <f>IF(A3895="","",H3895+I3895)</f>
        <v/>
      </c>
      <c r="K3895" s="14" t="n"/>
      <c r="L3895" s="14" t="n"/>
      <c r="M3895" s="14" t="n"/>
      <c r="N3895" s="14" t="n"/>
      <c r="O3895" s="20">
        <f>IF(A3895="","",SUMPRODUCT((A3895&gt;=Setup!$C$19:$C$30)*(A3895&lt;=Setup!$D$19:$D$30)*Setup!$A$19:$A$30))</f>
        <v/>
      </c>
      <c r="P3895" s="34">
        <f>IF(A3895="","",IF(G3895="Standard 15% (Box 1)",ROUND(H3895*Setup!$B$9,2),0))</f>
        <v/>
      </c>
      <c r="Q3895" s="34">
        <f>IF(A3895="","",I3895-P3895)</f>
        <v/>
      </c>
      <c r="R3895" s="23">
        <f>IF(A3895="","",IF(O3895=0,"Outside audit periods; ","")&amp;IF(G3895="","No VAT category; ","")&amp;IF(ABS(Q3895)&gt;Setup!$B$10,"VAT ≠ 15% × net; ","")&amp;IF(AND(F3895="B2B - VAT registered",NOT(AND(LEN(E3895)=15,LEFT(E3895,1)="3",RIGHT(E3895,1)="3",ISNUMBER(--E3895)))),"Invalid/missing customer VAT no; ","")&amp;IF(L3895&lt;&gt;"Yes","Not reported/cleared on FATOORA; ","")&amp;IF(AND(OR(G3895="Zero-rated domestic (Box 3)",G3895="Export (Box 4)"),N3895=""),"Zero-rate/export evidence missing; ","")&amp;IF(AND(C3895="Credit Note",H3895&gt;0),"Credit note should be negative; ","")&amp;IF(AND(C3895="Simplified Tax Invoice",F3895="B2B - VAT registered"),"Simplified invoice issued to VAT-registered B2B; ",""))</f>
        <v/>
      </c>
    </row>
    <row r="3896">
      <c r="A3896" s="17" t="n"/>
      <c r="B3896" s="14" t="n"/>
      <c r="C3896" s="14" t="n"/>
      <c r="D3896" s="14" t="n"/>
      <c r="E3896" s="16" t="n"/>
      <c r="F3896" s="14" t="n"/>
      <c r="G3896" s="14" t="n"/>
      <c r="H3896" s="19" t="n"/>
      <c r="I3896" s="19" t="n"/>
      <c r="J3896" s="34">
        <f>IF(A3896="","",H3896+I3896)</f>
        <v/>
      </c>
      <c r="K3896" s="14" t="n"/>
      <c r="L3896" s="14" t="n"/>
      <c r="M3896" s="14" t="n"/>
      <c r="N3896" s="14" t="n"/>
      <c r="O3896" s="20">
        <f>IF(A3896="","",SUMPRODUCT((A3896&gt;=Setup!$C$19:$C$30)*(A3896&lt;=Setup!$D$19:$D$30)*Setup!$A$19:$A$30))</f>
        <v/>
      </c>
      <c r="P3896" s="34">
        <f>IF(A3896="","",IF(G3896="Standard 15% (Box 1)",ROUND(H3896*Setup!$B$9,2),0))</f>
        <v/>
      </c>
      <c r="Q3896" s="34">
        <f>IF(A3896="","",I3896-P3896)</f>
        <v/>
      </c>
      <c r="R3896" s="23">
        <f>IF(A3896="","",IF(O3896=0,"Outside audit periods; ","")&amp;IF(G3896="","No VAT category; ","")&amp;IF(ABS(Q3896)&gt;Setup!$B$10,"VAT ≠ 15% × net; ","")&amp;IF(AND(F3896="B2B - VAT registered",NOT(AND(LEN(E3896)=15,LEFT(E3896,1)="3",RIGHT(E3896,1)="3",ISNUMBER(--E3896)))),"Invalid/missing customer VAT no; ","")&amp;IF(L3896&lt;&gt;"Yes","Not reported/cleared on FATOORA; ","")&amp;IF(AND(OR(G3896="Zero-rated domestic (Box 3)",G3896="Export (Box 4)"),N3896=""),"Zero-rate/export evidence missing; ","")&amp;IF(AND(C3896="Credit Note",H3896&gt;0),"Credit note should be negative; ","")&amp;IF(AND(C3896="Simplified Tax Invoice",F3896="B2B - VAT registered"),"Simplified invoice issued to VAT-registered B2B; ",""))</f>
        <v/>
      </c>
    </row>
    <row r="3897">
      <c r="A3897" s="17" t="n"/>
      <c r="B3897" s="14" t="n"/>
      <c r="C3897" s="14" t="n"/>
      <c r="D3897" s="14" t="n"/>
      <c r="E3897" s="16" t="n"/>
      <c r="F3897" s="14" t="n"/>
      <c r="G3897" s="14" t="n"/>
      <c r="H3897" s="19" t="n"/>
      <c r="I3897" s="19" t="n"/>
      <c r="J3897" s="34">
        <f>IF(A3897="","",H3897+I3897)</f>
        <v/>
      </c>
      <c r="K3897" s="14" t="n"/>
      <c r="L3897" s="14" t="n"/>
      <c r="M3897" s="14" t="n"/>
      <c r="N3897" s="14" t="n"/>
      <c r="O3897" s="20">
        <f>IF(A3897="","",SUMPRODUCT((A3897&gt;=Setup!$C$19:$C$30)*(A3897&lt;=Setup!$D$19:$D$30)*Setup!$A$19:$A$30))</f>
        <v/>
      </c>
      <c r="P3897" s="34">
        <f>IF(A3897="","",IF(G3897="Standard 15% (Box 1)",ROUND(H3897*Setup!$B$9,2),0))</f>
        <v/>
      </c>
      <c r="Q3897" s="34">
        <f>IF(A3897="","",I3897-P3897)</f>
        <v/>
      </c>
      <c r="R3897" s="23">
        <f>IF(A3897="","",IF(O3897=0,"Outside audit periods; ","")&amp;IF(G3897="","No VAT category; ","")&amp;IF(ABS(Q3897)&gt;Setup!$B$10,"VAT ≠ 15% × net; ","")&amp;IF(AND(F3897="B2B - VAT registered",NOT(AND(LEN(E3897)=15,LEFT(E3897,1)="3",RIGHT(E3897,1)="3",ISNUMBER(--E3897)))),"Invalid/missing customer VAT no; ","")&amp;IF(L3897&lt;&gt;"Yes","Not reported/cleared on FATOORA; ","")&amp;IF(AND(OR(G3897="Zero-rated domestic (Box 3)",G3897="Export (Box 4)"),N3897=""),"Zero-rate/export evidence missing; ","")&amp;IF(AND(C3897="Credit Note",H3897&gt;0),"Credit note should be negative; ","")&amp;IF(AND(C3897="Simplified Tax Invoice",F3897="B2B - VAT registered"),"Simplified invoice issued to VAT-registered B2B; ",""))</f>
        <v/>
      </c>
    </row>
    <row r="3898">
      <c r="A3898" s="17" t="n"/>
      <c r="B3898" s="14" t="n"/>
      <c r="C3898" s="14" t="n"/>
      <c r="D3898" s="14" t="n"/>
      <c r="E3898" s="16" t="n"/>
      <c r="F3898" s="14" t="n"/>
      <c r="G3898" s="14" t="n"/>
      <c r="H3898" s="19" t="n"/>
      <c r="I3898" s="19" t="n"/>
      <c r="J3898" s="34">
        <f>IF(A3898="","",H3898+I3898)</f>
        <v/>
      </c>
      <c r="K3898" s="14" t="n"/>
      <c r="L3898" s="14" t="n"/>
      <c r="M3898" s="14" t="n"/>
      <c r="N3898" s="14" t="n"/>
      <c r="O3898" s="20">
        <f>IF(A3898="","",SUMPRODUCT((A3898&gt;=Setup!$C$19:$C$30)*(A3898&lt;=Setup!$D$19:$D$30)*Setup!$A$19:$A$30))</f>
        <v/>
      </c>
      <c r="P3898" s="34">
        <f>IF(A3898="","",IF(G3898="Standard 15% (Box 1)",ROUND(H3898*Setup!$B$9,2),0))</f>
        <v/>
      </c>
      <c r="Q3898" s="34">
        <f>IF(A3898="","",I3898-P3898)</f>
        <v/>
      </c>
      <c r="R3898" s="23">
        <f>IF(A3898="","",IF(O3898=0,"Outside audit periods; ","")&amp;IF(G3898="","No VAT category; ","")&amp;IF(ABS(Q3898)&gt;Setup!$B$10,"VAT ≠ 15% × net; ","")&amp;IF(AND(F3898="B2B - VAT registered",NOT(AND(LEN(E3898)=15,LEFT(E3898,1)="3",RIGHT(E3898,1)="3",ISNUMBER(--E3898)))),"Invalid/missing customer VAT no; ","")&amp;IF(L3898&lt;&gt;"Yes","Not reported/cleared on FATOORA; ","")&amp;IF(AND(OR(G3898="Zero-rated domestic (Box 3)",G3898="Export (Box 4)"),N3898=""),"Zero-rate/export evidence missing; ","")&amp;IF(AND(C3898="Credit Note",H3898&gt;0),"Credit note should be negative; ","")&amp;IF(AND(C3898="Simplified Tax Invoice",F3898="B2B - VAT registered"),"Simplified invoice issued to VAT-registered B2B; ",""))</f>
        <v/>
      </c>
    </row>
    <row r="3899">
      <c r="A3899" s="17" t="n"/>
      <c r="B3899" s="14" t="n"/>
      <c r="C3899" s="14" t="n"/>
      <c r="D3899" s="14" t="n"/>
      <c r="E3899" s="16" t="n"/>
      <c r="F3899" s="14" t="n"/>
      <c r="G3899" s="14" t="n"/>
      <c r="H3899" s="19" t="n"/>
      <c r="I3899" s="19" t="n"/>
      <c r="J3899" s="34">
        <f>IF(A3899="","",H3899+I3899)</f>
        <v/>
      </c>
      <c r="K3899" s="14" t="n"/>
      <c r="L3899" s="14" t="n"/>
      <c r="M3899" s="14" t="n"/>
      <c r="N3899" s="14" t="n"/>
      <c r="O3899" s="20">
        <f>IF(A3899="","",SUMPRODUCT((A3899&gt;=Setup!$C$19:$C$30)*(A3899&lt;=Setup!$D$19:$D$30)*Setup!$A$19:$A$30))</f>
        <v/>
      </c>
      <c r="P3899" s="34">
        <f>IF(A3899="","",IF(G3899="Standard 15% (Box 1)",ROUND(H3899*Setup!$B$9,2),0))</f>
        <v/>
      </c>
      <c r="Q3899" s="34">
        <f>IF(A3899="","",I3899-P3899)</f>
        <v/>
      </c>
      <c r="R3899" s="23">
        <f>IF(A3899="","",IF(O3899=0,"Outside audit periods; ","")&amp;IF(G3899="","No VAT category; ","")&amp;IF(ABS(Q3899)&gt;Setup!$B$10,"VAT ≠ 15% × net; ","")&amp;IF(AND(F3899="B2B - VAT registered",NOT(AND(LEN(E3899)=15,LEFT(E3899,1)="3",RIGHT(E3899,1)="3",ISNUMBER(--E3899)))),"Invalid/missing customer VAT no; ","")&amp;IF(L3899&lt;&gt;"Yes","Not reported/cleared on FATOORA; ","")&amp;IF(AND(OR(G3899="Zero-rated domestic (Box 3)",G3899="Export (Box 4)"),N3899=""),"Zero-rate/export evidence missing; ","")&amp;IF(AND(C3899="Credit Note",H3899&gt;0),"Credit note should be negative; ","")&amp;IF(AND(C3899="Simplified Tax Invoice",F3899="B2B - VAT registered"),"Simplified invoice issued to VAT-registered B2B; ",""))</f>
        <v/>
      </c>
    </row>
    <row r="3900">
      <c r="A3900" s="17" t="n"/>
      <c r="B3900" s="14" t="n"/>
      <c r="C3900" s="14" t="n"/>
      <c r="D3900" s="14" t="n"/>
      <c r="E3900" s="16" t="n"/>
      <c r="F3900" s="14" t="n"/>
      <c r="G3900" s="14" t="n"/>
      <c r="H3900" s="19" t="n"/>
      <c r="I3900" s="19" t="n"/>
      <c r="J3900" s="34">
        <f>IF(A3900="","",H3900+I3900)</f>
        <v/>
      </c>
      <c r="K3900" s="14" t="n"/>
      <c r="L3900" s="14" t="n"/>
      <c r="M3900" s="14" t="n"/>
      <c r="N3900" s="14" t="n"/>
      <c r="O3900" s="20">
        <f>IF(A3900="","",SUMPRODUCT((A3900&gt;=Setup!$C$19:$C$30)*(A3900&lt;=Setup!$D$19:$D$30)*Setup!$A$19:$A$30))</f>
        <v/>
      </c>
      <c r="P3900" s="34">
        <f>IF(A3900="","",IF(G3900="Standard 15% (Box 1)",ROUND(H3900*Setup!$B$9,2),0))</f>
        <v/>
      </c>
      <c r="Q3900" s="34">
        <f>IF(A3900="","",I3900-P3900)</f>
        <v/>
      </c>
      <c r="R3900" s="23">
        <f>IF(A3900="","",IF(O3900=0,"Outside audit periods; ","")&amp;IF(G3900="","No VAT category; ","")&amp;IF(ABS(Q3900)&gt;Setup!$B$10,"VAT ≠ 15% × net; ","")&amp;IF(AND(F3900="B2B - VAT registered",NOT(AND(LEN(E3900)=15,LEFT(E3900,1)="3",RIGHT(E3900,1)="3",ISNUMBER(--E3900)))),"Invalid/missing customer VAT no; ","")&amp;IF(L3900&lt;&gt;"Yes","Not reported/cleared on FATOORA; ","")&amp;IF(AND(OR(G3900="Zero-rated domestic (Box 3)",G3900="Export (Box 4)"),N3900=""),"Zero-rate/export evidence missing; ","")&amp;IF(AND(C3900="Credit Note",H3900&gt;0),"Credit note should be negative; ","")&amp;IF(AND(C3900="Simplified Tax Invoice",F3900="B2B - VAT registered"),"Simplified invoice issued to VAT-registered B2B; ",""))</f>
        <v/>
      </c>
    </row>
    <row r="3901">
      <c r="A3901" s="17" t="n"/>
      <c r="B3901" s="14" t="n"/>
      <c r="C3901" s="14" t="n"/>
      <c r="D3901" s="14" t="n"/>
      <c r="E3901" s="16" t="n"/>
      <c r="F3901" s="14" t="n"/>
      <c r="G3901" s="14" t="n"/>
      <c r="H3901" s="19" t="n"/>
      <c r="I3901" s="19" t="n"/>
      <c r="J3901" s="34">
        <f>IF(A3901="","",H3901+I3901)</f>
        <v/>
      </c>
      <c r="K3901" s="14" t="n"/>
      <c r="L3901" s="14" t="n"/>
      <c r="M3901" s="14" t="n"/>
      <c r="N3901" s="14" t="n"/>
      <c r="O3901" s="20">
        <f>IF(A3901="","",SUMPRODUCT((A3901&gt;=Setup!$C$19:$C$30)*(A3901&lt;=Setup!$D$19:$D$30)*Setup!$A$19:$A$30))</f>
        <v/>
      </c>
      <c r="P3901" s="34">
        <f>IF(A3901="","",IF(G3901="Standard 15% (Box 1)",ROUND(H3901*Setup!$B$9,2),0))</f>
        <v/>
      </c>
      <c r="Q3901" s="34">
        <f>IF(A3901="","",I3901-P3901)</f>
        <v/>
      </c>
      <c r="R3901" s="23">
        <f>IF(A3901="","",IF(O3901=0,"Outside audit periods; ","")&amp;IF(G3901="","No VAT category; ","")&amp;IF(ABS(Q3901)&gt;Setup!$B$10,"VAT ≠ 15% × net; ","")&amp;IF(AND(F3901="B2B - VAT registered",NOT(AND(LEN(E3901)=15,LEFT(E3901,1)="3",RIGHT(E3901,1)="3",ISNUMBER(--E3901)))),"Invalid/missing customer VAT no; ","")&amp;IF(L3901&lt;&gt;"Yes","Not reported/cleared on FATOORA; ","")&amp;IF(AND(OR(G3901="Zero-rated domestic (Box 3)",G3901="Export (Box 4)"),N3901=""),"Zero-rate/export evidence missing; ","")&amp;IF(AND(C3901="Credit Note",H3901&gt;0),"Credit note should be negative; ","")&amp;IF(AND(C3901="Simplified Tax Invoice",F3901="B2B - VAT registered"),"Simplified invoice issued to VAT-registered B2B; ",""))</f>
        <v/>
      </c>
    </row>
    <row r="3902">
      <c r="A3902" s="17" t="n"/>
      <c r="B3902" s="14" t="n"/>
      <c r="C3902" s="14" t="n"/>
      <c r="D3902" s="14" t="n"/>
      <c r="E3902" s="16" t="n"/>
      <c r="F3902" s="14" t="n"/>
      <c r="G3902" s="14" t="n"/>
      <c r="H3902" s="19" t="n"/>
      <c r="I3902" s="19" t="n"/>
      <c r="J3902" s="34">
        <f>IF(A3902="","",H3902+I3902)</f>
        <v/>
      </c>
      <c r="K3902" s="14" t="n"/>
      <c r="L3902" s="14" t="n"/>
      <c r="M3902" s="14" t="n"/>
      <c r="N3902" s="14" t="n"/>
      <c r="O3902" s="20">
        <f>IF(A3902="","",SUMPRODUCT((A3902&gt;=Setup!$C$19:$C$30)*(A3902&lt;=Setup!$D$19:$D$30)*Setup!$A$19:$A$30))</f>
        <v/>
      </c>
      <c r="P3902" s="34">
        <f>IF(A3902="","",IF(G3902="Standard 15% (Box 1)",ROUND(H3902*Setup!$B$9,2),0))</f>
        <v/>
      </c>
      <c r="Q3902" s="34">
        <f>IF(A3902="","",I3902-P3902)</f>
        <v/>
      </c>
      <c r="R3902" s="23">
        <f>IF(A3902="","",IF(O3902=0,"Outside audit periods; ","")&amp;IF(G3902="","No VAT category; ","")&amp;IF(ABS(Q3902)&gt;Setup!$B$10,"VAT ≠ 15% × net; ","")&amp;IF(AND(F3902="B2B - VAT registered",NOT(AND(LEN(E3902)=15,LEFT(E3902,1)="3",RIGHT(E3902,1)="3",ISNUMBER(--E3902)))),"Invalid/missing customer VAT no; ","")&amp;IF(L3902&lt;&gt;"Yes","Not reported/cleared on FATOORA; ","")&amp;IF(AND(OR(G3902="Zero-rated domestic (Box 3)",G3902="Export (Box 4)"),N3902=""),"Zero-rate/export evidence missing; ","")&amp;IF(AND(C3902="Credit Note",H3902&gt;0),"Credit note should be negative; ","")&amp;IF(AND(C3902="Simplified Tax Invoice",F3902="B2B - VAT registered"),"Simplified invoice issued to VAT-registered B2B; ",""))</f>
        <v/>
      </c>
    </row>
    <row r="3903">
      <c r="A3903" s="17" t="n"/>
      <c r="B3903" s="14" t="n"/>
      <c r="C3903" s="14" t="n"/>
      <c r="D3903" s="14" t="n"/>
      <c r="E3903" s="16" t="n"/>
      <c r="F3903" s="14" t="n"/>
      <c r="G3903" s="14" t="n"/>
      <c r="H3903" s="19" t="n"/>
      <c r="I3903" s="19" t="n"/>
      <c r="J3903" s="34">
        <f>IF(A3903="","",H3903+I3903)</f>
        <v/>
      </c>
      <c r="K3903" s="14" t="n"/>
      <c r="L3903" s="14" t="n"/>
      <c r="M3903" s="14" t="n"/>
      <c r="N3903" s="14" t="n"/>
      <c r="O3903" s="20">
        <f>IF(A3903="","",SUMPRODUCT((A3903&gt;=Setup!$C$19:$C$30)*(A3903&lt;=Setup!$D$19:$D$30)*Setup!$A$19:$A$30))</f>
        <v/>
      </c>
      <c r="P3903" s="34">
        <f>IF(A3903="","",IF(G3903="Standard 15% (Box 1)",ROUND(H3903*Setup!$B$9,2),0))</f>
        <v/>
      </c>
      <c r="Q3903" s="34">
        <f>IF(A3903="","",I3903-P3903)</f>
        <v/>
      </c>
      <c r="R3903" s="23">
        <f>IF(A3903="","",IF(O3903=0,"Outside audit periods; ","")&amp;IF(G3903="","No VAT category; ","")&amp;IF(ABS(Q3903)&gt;Setup!$B$10,"VAT ≠ 15% × net; ","")&amp;IF(AND(F3903="B2B - VAT registered",NOT(AND(LEN(E3903)=15,LEFT(E3903,1)="3",RIGHT(E3903,1)="3",ISNUMBER(--E3903)))),"Invalid/missing customer VAT no; ","")&amp;IF(L3903&lt;&gt;"Yes","Not reported/cleared on FATOORA; ","")&amp;IF(AND(OR(G3903="Zero-rated domestic (Box 3)",G3903="Export (Box 4)"),N3903=""),"Zero-rate/export evidence missing; ","")&amp;IF(AND(C3903="Credit Note",H3903&gt;0),"Credit note should be negative; ","")&amp;IF(AND(C3903="Simplified Tax Invoice",F3903="B2B - VAT registered"),"Simplified invoice issued to VAT-registered B2B; ",""))</f>
        <v/>
      </c>
    </row>
    <row r="3904">
      <c r="A3904" s="17" t="n"/>
      <c r="B3904" s="14" t="n"/>
      <c r="C3904" s="14" t="n"/>
      <c r="D3904" s="14" t="n"/>
      <c r="E3904" s="16" t="n"/>
      <c r="F3904" s="14" t="n"/>
      <c r="G3904" s="14" t="n"/>
      <c r="H3904" s="19" t="n"/>
      <c r="I3904" s="19" t="n"/>
      <c r="J3904" s="34">
        <f>IF(A3904="","",H3904+I3904)</f>
        <v/>
      </c>
      <c r="K3904" s="14" t="n"/>
      <c r="L3904" s="14" t="n"/>
      <c r="M3904" s="14" t="n"/>
      <c r="N3904" s="14" t="n"/>
      <c r="O3904" s="20">
        <f>IF(A3904="","",SUMPRODUCT((A3904&gt;=Setup!$C$19:$C$30)*(A3904&lt;=Setup!$D$19:$D$30)*Setup!$A$19:$A$30))</f>
        <v/>
      </c>
      <c r="P3904" s="34">
        <f>IF(A3904="","",IF(G3904="Standard 15% (Box 1)",ROUND(H3904*Setup!$B$9,2),0))</f>
        <v/>
      </c>
      <c r="Q3904" s="34">
        <f>IF(A3904="","",I3904-P3904)</f>
        <v/>
      </c>
      <c r="R3904" s="23">
        <f>IF(A3904="","",IF(O3904=0,"Outside audit periods; ","")&amp;IF(G3904="","No VAT category; ","")&amp;IF(ABS(Q3904)&gt;Setup!$B$10,"VAT ≠ 15% × net; ","")&amp;IF(AND(F3904="B2B - VAT registered",NOT(AND(LEN(E3904)=15,LEFT(E3904,1)="3",RIGHT(E3904,1)="3",ISNUMBER(--E3904)))),"Invalid/missing customer VAT no; ","")&amp;IF(L3904&lt;&gt;"Yes","Not reported/cleared on FATOORA; ","")&amp;IF(AND(OR(G3904="Zero-rated domestic (Box 3)",G3904="Export (Box 4)"),N3904=""),"Zero-rate/export evidence missing; ","")&amp;IF(AND(C3904="Credit Note",H3904&gt;0),"Credit note should be negative; ","")&amp;IF(AND(C3904="Simplified Tax Invoice",F3904="B2B - VAT registered"),"Simplified invoice issued to VAT-registered B2B; ",""))</f>
        <v/>
      </c>
    </row>
    <row r="3905">
      <c r="A3905" s="17" t="n"/>
      <c r="B3905" s="14" t="n"/>
      <c r="C3905" s="14" t="n"/>
      <c r="D3905" s="14" t="n"/>
      <c r="E3905" s="16" t="n"/>
      <c r="F3905" s="14" t="n"/>
      <c r="G3905" s="14" t="n"/>
      <c r="H3905" s="19" t="n"/>
      <c r="I3905" s="19" t="n"/>
      <c r="J3905" s="34">
        <f>IF(A3905="","",H3905+I3905)</f>
        <v/>
      </c>
      <c r="K3905" s="14" t="n"/>
      <c r="L3905" s="14" t="n"/>
      <c r="M3905" s="14" t="n"/>
      <c r="N3905" s="14" t="n"/>
      <c r="O3905" s="20">
        <f>IF(A3905="","",SUMPRODUCT((A3905&gt;=Setup!$C$19:$C$30)*(A3905&lt;=Setup!$D$19:$D$30)*Setup!$A$19:$A$30))</f>
        <v/>
      </c>
      <c r="P3905" s="34">
        <f>IF(A3905="","",IF(G3905="Standard 15% (Box 1)",ROUND(H3905*Setup!$B$9,2),0))</f>
        <v/>
      </c>
      <c r="Q3905" s="34">
        <f>IF(A3905="","",I3905-P3905)</f>
        <v/>
      </c>
      <c r="R3905" s="23">
        <f>IF(A3905="","",IF(O3905=0,"Outside audit periods; ","")&amp;IF(G3905="","No VAT category; ","")&amp;IF(ABS(Q3905)&gt;Setup!$B$10,"VAT ≠ 15% × net; ","")&amp;IF(AND(F3905="B2B - VAT registered",NOT(AND(LEN(E3905)=15,LEFT(E3905,1)="3",RIGHT(E3905,1)="3",ISNUMBER(--E3905)))),"Invalid/missing customer VAT no; ","")&amp;IF(L3905&lt;&gt;"Yes","Not reported/cleared on FATOORA; ","")&amp;IF(AND(OR(G3905="Zero-rated domestic (Box 3)",G3905="Export (Box 4)"),N3905=""),"Zero-rate/export evidence missing; ","")&amp;IF(AND(C3905="Credit Note",H3905&gt;0),"Credit note should be negative; ","")&amp;IF(AND(C3905="Simplified Tax Invoice",F3905="B2B - VAT registered"),"Simplified invoice issued to VAT-registered B2B; ",""))</f>
        <v/>
      </c>
    </row>
    <row r="3906">
      <c r="A3906" s="17" t="n"/>
      <c r="B3906" s="14" t="n"/>
      <c r="C3906" s="14" t="n"/>
      <c r="D3906" s="14" t="n"/>
      <c r="E3906" s="16" t="n"/>
      <c r="F3906" s="14" t="n"/>
      <c r="G3906" s="14" t="n"/>
      <c r="H3906" s="19" t="n"/>
      <c r="I3906" s="19" t="n"/>
      <c r="J3906" s="34">
        <f>IF(A3906="","",H3906+I3906)</f>
        <v/>
      </c>
      <c r="K3906" s="14" t="n"/>
      <c r="L3906" s="14" t="n"/>
      <c r="M3906" s="14" t="n"/>
      <c r="N3906" s="14" t="n"/>
      <c r="O3906" s="20">
        <f>IF(A3906="","",SUMPRODUCT((A3906&gt;=Setup!$C$19:$C$30)*(A3906&lt;=Setup!$D$19:$D$30)*Setup!$A$19:$A$30))</f>
        <v/>
      </c>
      <c r="P3906" s="34">
        <f>IF(A3906="","",IF(G3906="Standard 15% (Box 1)",ROUND(H3906*Setup!$B$9,2),0))</f>
        <v/>
      </c>
      <c r="Q3906" s="34">
        <f>IF(A3906="","",I3906-P3906)</f>
        <v/>
      </c>
      <c r="R3906" s="23">
        <f>IF(A3906="","",IF(O3906=0,"Outside audit periods; ","")&amp;IF(G3906="","No VAT category; ","")&amp;IF(ABS(Q3906)&gt;Setup!$B$10,"VAT ≠ 15% × net; ","")&amp;IF(AND(F3906="B2B - VAT registered",NOT(AND(LEN(E3906)=15,LEFT(E3906,1)="3",RIGHT(E3906,1)="3",ISNUMBER(--E3906)))),"Invalid/missing customer VAT no; ","")&amp;IF(L3906&lt;&gt;"Yes","Not reported/cleared on FATOORA; ","")&amp;IF(AND(OR(G3906="Zero-rated domestic (Box 3)",G3906="Export (Box 4)"),N3906=""),"Zero-rate/export evidence missing; ","")&amp;IF(AND(C3906="Credit Note",H3906&gt;0),"Credit note should be negative; ","")&amp;IF(AND(C3906="Simplified Tax Invoice",F3906="B2B - VAT registered"),"Simplified invoice issued to VAT-registered B2B; ",""))</f>
        <v/>
      </c>
    </row>
    <row r="3907">
      <c r="A3907" s="17" t="n"/>
      <c r="B3907" s="14" t="n"/>
      <c r="C3907" s="14" t="n"/>
      <c r="D3907" s="14" t="n"/>
      <c r="E3907" s="16" t="n"/>
      <c r="F3907" s="14" t="n"/>
      <c r="G3907" s="14" t="n"/>
      <c r="H3907" s="19" t="n"/>
      <c r="I3907" s="19" t="n"/>
      <c r="J3907" s="34">
        <f>IF(A3907="","",H3907+I3907)</f>
        <v/>
      </c>
      <c r="K3907" s="14" t="n"/>
      <c r="L3907" s="14" t="n"/>
      <c r="M3907" s="14" t="n"/>
      <c r="N3907" s="14" t="n"/>
      <c r="O3907" s="20">
        <f>IF(A3907="","",SUMPRODUCT((A3907&gt;=Setup!$C$19:$C$30)*(A3907&lt;=Setup!$D$19:$D$30)*Setup!$A$19:$A$30))</f>
        <v/>
      </c>
      <c r="P3907" s="34">
        <f>IF(A3907="","",IF(G3907="Standard 15% (Box 1)",ROUND(H3907*Setup!$B$9,2),0))</f>
        <v/>
      </c>
      <c r="Q3907" s="34">
        <f>IF(A3907="","",I3907-P3907)</f>
        <v/>
      </c>
      <c r="R3907" s="23">
        <f>IF(A3907="","",IF(O3907=0,"Outside audit periods; ","")&amp;IF(G3907="","No VAT category; ","")&amp;IF(ABS(Q3907)&gt;Setup!$B$10,"VAT ≠ 15% × net; ","")&amp;IF(AND(F3907="B2B - VAT registered",NOT(AND(LEN(E3907)=15,LEFT(E3907,1)="3",RIGHT(E3907,1)="3",ISNUMBER(--E3907)))),"Invalid/missing customer VAT no; ","")&amp;IF(L3907&lt;&gt;"Yes","Not reported/cleared on FATOORA; ","")&amp;IF(AND(OR(G3907="Zero-rated domestic (Box 3)",G3907="Export (Box 4)"),N3907=""),"Zero-rate/export evidence missing; ","")&amp;IF(AND(C3907="Credit Note",H3907&gt;0),"Credit note should be negative; ","")&amp;IF(AND(C3907="Simplified Tax Invoice",F3907="B2B - VAT registered"),"Simplified invoice issued to VAT-registered B2B; ",""))</f>
        <v/>
      </c>
    </row>
    <row r="3908">
      <c r="A3908" s="17" t="n"/>
      <c r="B3908" s="14" t="n"/>
      <c r="C3908" s="14" t="n"/>
      <c r="D3908" s="14" t="n"/>
      <c r="E3908" s="16" t="n"/>
      <c r="F3908" s="14" t="n"/>
      <c r="G3908" s="14" t="n"/>
      <c r="H3908" s="19" t="n"/>
      <c r="I3908" s="19" t="n"/>
      <c r="J3908" s="34">
        <f>IF(A3908="","",H3908+I3908)</f>
        <v/>
      </c>
      <c r="K3908" s="14" t="n"/>
      <c r="L3908" s="14" t="n"/>
      <c r="M3908" s="14" t="n"/>
      <c r="N3908" s="14" t="n"/>
      <c r="O3908" s="20">
        <f>IF(A3908="","",SUMPRODUCT((A3908&gt;=Setup!$C$19:$C$30)*(A3908&lt;=Setup!$D$19:$D$30)*Setup!$A$19:$A$30))</f>
        <v/>
      </c>
      <c r="P3908" s="34">
        <f>IF(A3908="","",IF(G3908="Standard 15% (Box 1)",ROUND(H3908*Setup!$B$9,2),0))</f>
        <v/>
      </c>
      <c r="Q3908" s="34">
        <f>IF(A3908="","",I3908-P3908)</f>
        <v/>
      </c>
      <c r="R3908" s="23">
        <f>IF(A3908="","",IF(O3908=0,"Outside audit periods; ","")&amp;IF(G3908="","No VAT category; ","")&amp;IF(ABS(Q3908)&gt;Setup!$B$10,"VAT ≠ 15% × net; ","")&amp;IF(AND(F3908="B2B - VAT registered",NOT(AND(LEN(E3908)=15,LEFT(E3908,1)="3",RIGHT(E3908,1)="3",ISNUMBER(--E3908)))),"Invalid/missing customer VAT no; ","")&amp;IF(L3908&lt;&gt;"Yes","Not reported/cleared on FATOORA; ","")&amp;IF(AND(OR(G3908="Zero-rated domestic (Box 3)",G3908="Export (Box 4)"),N3908=""),"Zero-rate/export evidence missing; ","")&amp;IF(AND(C3908="Credit Note",H3908&gt;0),"Credit note should be negative; ","")&amp;IF(AND(C3908="Simplified Tax Invoice",F3908="B2B - VAT registered"),"Simplified invoice issued to VAT-registered B2B; ",""))</f>
        <v/>
      </c>
    </row>
    <row r="3909">
      <c r="A3909" s="17" t="n"/>
      <c r="B3909" s="14" t="n"/>
      <c r="C3909" s="14" t="n"/>
      <c r="D3909" s="14" t="n"/>
      <c r="E3909" s="16" t="n"/>
      <c r="F3909" s="14" t="n"/>
      <c r="G3909" s="14" t="n"/>
      <c r="H3909" s="19" t="n"/>
      <c r="I3909" s="19" t="n"/>
      <c r="J3909" s="34">
        <f>IF(A3909="","",H3909+I3909)</f>
        <v/>
      </c>
      <c r="K3909" s="14" t="n"/>
      <c r="L3909" s="14" t="n"/>
      <c r="M3909" s="14" t="n"/>
      <c r="N3909" s="14" t="n"/>
      <c r="O3909" s="20">
        <f>IF(A3909="","",SUMPRODUCT((A3909&gt;=Setup!$C$19:$C$30)*(A3909&lt;=Setup!$D$19:$D$30)*Setup!$A$19:$A$30))</f>
        <v/>
      </c>
      <c r="P3909" s="34">
        <f>IF(A3909="","",IF(G3909="Standard 15% (Box 1)",ROUND(H3909*Setup!$B$9,2),0))</f>
        <v/>
      </c>
      <c r="Q3909" s="34">
        <f>IF(A3909="","",I3909-P3909)</f>
        <v/>
      </c>
      <c r="R3909" s="23">
        <f>IF(A3909="","",IF(O3909=0,"Outside audit periods; ","")&amp;IF(G3909="","No VAT category; ","")&amp;IF(ABS(Q3909)&gt;Setup!$B$10,"VAT ≠ 15% × net; ","")&amp;IF(AND(F3909="B2B - VAT registered",NOT(AND(LEN(E3909)=15,LEFT(E3909,1)="3",RIGHT(E3909,1)="3",ISNUMBER(--E3909)))),"Invalid/missing customer VAT no; ","")&amp;IF(L3909&lt;&gt;"Yes","Not reported/cleared on FATOORA; ","")&amp;IF(AND(OR(G3909="Zero-rated domestic (Box 3)",G3909="Export (Box 4)"),N3909=""),"Zero-rate/export evidence missing; ","")&amp;IF(AND(C3909="Credit Note",H3909&gt;0),"Credit note should be negative; ","")&amp;IF(AND(C3909="Simplified Tax Invoice",F3909="B2B - VAT registered"),"Simplified invoice issued to VAT-registered B2B; ",""))</f>
        <v/>
      </c>
    </row>
    <row r="3910">
      <c r="A3910" s="17" t="n"/>
      <c r="B3910" s="14" t="n"/>
      <c r="C3910" s="14" t="n"/>
      <c r="D3910" s="14" t="n"/>
      <c r="E3910" s="16" t="n"/>
      <c r="F3910" s="14" t="n"/>
      <c r="G3910" s="14" t="n"/>
      <c r="H3910" s="19" t="n"/>
      <c r="I3910" s="19" t="n"/>
      <c r="J3910" s="34">
        <f>IF(A3910="","",H3910+I3910)</f>
        <v/>
      </c>
      <c r="K3910" s="14" t="n"/>
      <c r="L3910" s="14" t="n"/>
      <c r="M3910" s="14" t="n"/>
      <c r="N3910" s="14" t="n"/>
      <c r="O3910" s="20">
        <f>IF(A3910="","",SUMPRODUCT((A3910&gt;=Setup!$C$19:$C$30)*(A3910&lt;=Setup!$D$19:$D$30)*Setup!$A$19:$A$30))</f>
        <v/>
      </c>
      <c r="P3910" s="34">
        <f>IF(A3910="","",IF(G3910="Standard 15% (Box 1)",ROUND(H3910*Setup!$B$9,2),0))</f>
        <v/>
      </c>
      <c r="Q3910" s="34">
        <f>IF(A3910="","",I3910-P3910)</f>
        <v/>
      </c>
      <c r="R3910" s="23">
        <f>IF(A3910="","",IF(O3910=0,"Outside audit periods; ","")&amp;IF(G3910="","No VAT category; ","")&amp;IF(ABS(Q3910)&gt;Setup!$B$10,"VAT ≠ 15% × net; ","")&amp;IF(AND(F3910="B2B - VAT registered",NOT(AND(LEN(E3910)=15,LEFT(E3910,1)="3",RIGHT(E3910,1)="3",ISNUMBER(--E3910)))),"Invalid/missing customer VAT no; ","")&amp;IF(L3910&lt;&gt;"Yes","Not reported/cleared on FATOORA; ","")&amp;IF(AND(OR(G3910="Zero-rated domestic (Box 3)",G3910="Export (Box 4)"),N3910=""),"Zero-rate/export evidence missing; ","")&amp;IF(AND(C3910="Credit Note",H3910&gt;0),"Credit note should be negative; ","")&amp;IF(AND(C3910="Simplified Tax Invoice",F3910="B2B - VAT registered"),"Simplified invoice issued to VAT-registered B2B; ",""))</f>
        <v/>
      </c>
    </row>
    <row r="3911">
      <c r="A3911" s="17" t="n"/>
      <c r="B3911" s="14" t="n"/>
      <c r="C3911" s="14" t="n"/>
      <c r="D3911" s="14" t="n"/>
      <c r="E3911" s="16" t="n"/>
      <c r="F3911" s="14" t="n"/>
      <c r="G3911" s="14" t="n"/>
      <c r="H3911" s="19" t="n"/>
      <c r="I3911" s="19" t="n"/>
      <c r="J3911" s="34">
        <f>IF(A3911="","",H3911+I3911)</f>
        <v/>
      </c>
      <c r="K3911" s="14" t="n"/>
      <c r="L3911" s="14" t="n"/>
      <c r="M3911" s="14" t="n"/>
      <c r="N3911" s="14" t="n"/>
      <c r="O3911" s="20">
        <f>IF(A3911="","",SUMPRODUCT((A3911&gt;=Setup!$C$19:$C$30)*(A3911&lt;=Setup!$D$19:$D$30)*Setup!$A$19:$A$30))</f>
        <v/>
      </c>
      <c r="P3911" s="34">
        <f>IF(A3911="","",IF(G3911="Standard 15% (Box 1)",ROUND(H3911*Setup!$B$9,2),0))</f>
        <v/>
      </c>
      <c r="Q3911" s="34">
        <f>IF(A3911="","",I3911-P3911)</f>
        <v/>
      </c>
      <c r="R3911" s="23">
        <f>IF(A3911="","",IF(O3911=0,"Outside audit periods; ","")&amp;IF(G3911="","No VAT category; ","")&amp;IF(ABS(Q3911)&gt;Setup!$B$10,"VAT ≠ 15% × net; ","")&amp;IF(AND(F3911="B2B - VAT registered",NOT(AND(LEN(E3911)=15,LEFT(E3911,1)="3",RIGHT(E3911,1)="3",ISNUMBER(--E3911)))),"Invalid/missing customer VAT no; ","")&amp;IF(L3911&lt;&gt;"Yes","Not reported/cleared on FATOORA; ","")&amp;IF(AND(OR(G3911="Zero-rated domestic (Box 3)",G3911="Export (Box 4)"),N3911=""),"Zero-rate/export evidence missing; ","")&amp;IF(AND(C3911="Credit Note",H3911&gt;0),"Credit note should be negative; ","")&amp;IF(AND(C3911="Simplified Tax Invoice",F3911="B2B - VAT registered"),"Simplified invoice issued to VAT-registered B2B; ",""))</f>
        <v/>
      </c>
    </row>
    <row r="3912">
      <c r="A3912" s="17" t="n"/>
      <c r="B3912" s="14" t="n"/>
      <c r="C3912" s="14" t="n"/>
      <c r="D3912" s="14" t="n"/>
      <c r="E3912" s="16" t="n"/>
      <c r="F3912" s="14" t="n"/>
      <c r="G3912" s="14" t="n"/>
      <c r="H3912" s="19" t="n"/>
      <c r="I3912" s="19" t="n"/>
      <c r="J3912" s="34">
        <f>IF(A3912="","",H3912+I3912)</f>
        <v/>
      </c>
      <c r="K3912" s="14" t="n"/>
      <c r="L3912" s="14" t="n"/>
      <c r="M3912" s="14" t="n"/>
      <c r="N3912" s="14" t="n"/>
      <c r="O3912" s="20">
        <f>IF(A3912="","",SUMPRODUCT((A3912&gt;=Setup!$C$19:$C$30)*(A3912&lt;=Setup!$D$19:$D$30)*Setup!$A$19:$A$30))</f>
        <v/>
      </c>
      <c r="P3912" s="34">
        <f>IF(A3912="","",IF(G3912="Standard 15% (Box 1)",ROUND(H3912*Setup!$B$9,2),0))</f>
        <v/>
      </c>
      <c r="Q3912" s="34">
        <f>IF(A3912="","",I3912-P3912)</f>
        <v/>
      </c>
      <c r="R3912" s="23">
        <f>IF(A3912="","",IF(O3912=0,"Outside audit periods; ","")&amp;IF(G3912="","No VAT category; ","")&amp;IF(ABS(Q3912)&gt;Setup!$B$10,"VAT ≠ 15% × net; ","")&amp;IF(AND(F3912="B2B - VAT registered",NOT(AND(LEN(E3912)=15,LEFT(E3912,1)="3",RIGHT(E3912,1)="3",ISNUMBER(--E3912)))),"Invalid/missing customer VAT no; ","")&amp;IF(L3912&lt;&gt;"Yes","Not reported/cleared on FATOORA; ","")&amp;IF(AND(OR(G3912="Zero-rated domestic (Box 3)",G3912="Export (Box 4)"),N3912=""),"Zero-rate/export evidence missing; ","")&amp;IF(AND(C3912="Credit Note",H3912&gt;0),"Credit note should be negative; ","")&amp;IF(AND(C3912="Simplified Tax Invoice",F3912="B2B - VAT registered"),"Simplified invoice issued to VAT-registered B2B; ",""))</f>
        <v/>
      </c>
    </row>
    <row r="3913">
      <c r="A3913" s="17" t="n"/>
      <c r="B3913" s="14" t="n"/>
      <c r="C3913" s="14" t="n"/>
      <c r="D3913" s="14" t="n"/>
      <c r="E3913" s="16" t="n"/>
      <c r="F3913" s="14" t="n"/>
      <c r="G3913" s="14" t="n"/>
      <c r="H3913" s="19" t="n"/>
      <c r="I3913" s="19" t="n"/>
      <c r="J3913" s="34">
        <f>IF(A3913="","",H3913+I3913)</f>
        <v/>
      </c>
      <c r="K3913" s="14" t="n"/>
      <c r="L3913" s="14" t="n"/>
      <c r="M3913" s="14" t="n"/>
      <c r="N3913" s="14" t="n"/>
      <c r="O3913" s="20">
        <f>IF(A3913="","",SUMPRODUCT((A3913&gt;=Setup!$C$19:$C$30)*(A3913&lt;=Setup!$D$19:$D$30)*Setup!$A$19:$A$30))</f>
        <v/>
      </c>
      <c r="P3913" s="34">
        <f>IF(A3913="","",IF(G3913="Standard 15% (Box 1)",ROUND(H3913*Setup!$B$9,2),0))</f>
        <v/>
      </c>
      <c r="Q3913" s="34">
        <f>IF(A3913="","",I3913-P3913)</f>
        <v/>
      </c>
      <c r="R3913" s="23">
        <f>IF(A3913="","",IF(O3913=0,"Outside audit periods; ","")&amp;IF(G3913="","No VAT category; ","")&amp;IF(ABS(Q3913)&gt;Setup!$B$10,"VAT ≠ 15% × net; ","")&amp;IF(AND(F3913="B2B - VAT registered",NOT(AND(LEN(E3913)=15,LEFT(E3913,1)="3",RIGHT(E3913,1)="3",ISNUMBER(--E3913)))),"Invalid/missing customer VAT no; ","")&amp;IF(L3913&lt;&gt;"Yes","Not reported/cleared on FATOORA; ","")&amp;IF(AND(OR(G3913="Zero-rated domestic (Box 3)",G3913="Export (Box 4)"),N3913=""),"Zero-rate/export evidence missing; ","")&amp;IF(AND(C3913="Credit Note",H3913&gt;0),"Credit note should be negative; ","")&amp;IF(AND(C3913="Simplified Tax Invoice",F3913="B2B - VAT registered"),"Simplified invoice issued to VAT-registered B2B; ",""))</f>
        <v/>
      </c>
    </row>
    <row r="3914">
      <c r="A3914" s="17" t="n"/>
      <c r="B3914" s="14" t="n"/>
      <c r="C3914" s="14" t="n"/>
      <c r="D3914" s="14" t="n"/>
      <c r="E3914" s="16" t="n"/>
      <c r="F3914" s="14" t="n"/>
      <c r="G3914" s="14" t="n"/>
      <c r="H3914" s="19" t="n"/>
      <c r="I3914" s="19" t="n"/>
      <c r="J3914" s="34">
        <f>IF(A3914="","",H3914+I3914)</f>
        <v/>
      </c>
      <c r="K3914" s="14" t="n"/>
      <c r="L3914" s="14" t="n"/>
      <c r="M3914" s="14" t="n"/>
      <c r="N3914" s="14" t="n"/>
      <c r="O3914" s="20">
        <f>IF(A3914="","",SUMPRODUCT((A3914&gt;=Setup!$C$19:$C$30)*(A3914&lt;=Setup!$D$19:$D$30)*Setup!$A$19:$A$30))</f>
        <v/>
      </c>
      <c r="P3914" s="34">
        <f>IF(A3914="","",IF(G3914="Standard 15% (Box 1)",ROUND(H3914*Setup!$B$9,2),0))</f>
        <v/>
      </c>
      <c r="Q3914" s="34">
        <f>IF(A3914="","",I3914-P3914)</f>
        <v/>
      </c>
      <c r="R3914" s="23">
        <f>IF(A3914="","",IF(O3914=0,"Outside audit periods; ","")&amp;IF(G3914="","No VAT category; ","")&amp;IF(ABS(Q3914)&gt;Setup!$B$10,"VAT ≠ 15% × net; ","")&amp;IF(AND(F3914="B2B - VAT registered",NOT(AND(LEN(E3914)=15,LEFT(E3914,1)="3",RIGHT(E3914,1)="3",ISNUMBER(--E3914)))),"Invalid/missing customer VAT no; ","")&amp;IF(L3914&lt;&gt;"Yes","Not reported/cleared on FATOORA; ","")&amp;IF(AND(OR(G3914="Zero-rated domestic (Box 3)",G3914="Export (Box 4)"),N3914=""),"Zero-rate/export evidence missing; ","")&amp;IF(AND(C3914="Credit Note",H3914&gt;0),"Credit note should be negative; ","")&amp;IF(AND(C3914="Simplified Tax Invoice",F3914="B2B - VAT registered"),"Simplified invoice issued to VAT-registered B2B; ",""))</f>
        <v/>
      </c>
    </row>
    <row r="3915">
      <c r="A3915" s="17" t="n"/>
      <c r="B3915" s="14" t="n"/>
      <c r="C3915" s="14" t="n"/>
      <c r="D3915" s="14" t="n"/>
      <c r="E3915" s="16" t="n"/>
      <c r="F3915" s="14" t="n"/>
      <c r="G3915" s="14" t="n"/>
      <c r="H3915" s="19" t="n"/>
      <c r="I3915" s="19" t="n"/>
      <c r="J3915" s="34">
        <f>IF(A3915="","",H3915+I3915)</f>
        <v/>
      </c>
      <c r="K3915" s="14" t="n"/>
      <c r="L3915" s="14" t="n"/>
      <c r="M3915" s="14" t="n"/>
      <c r="N3915" s="14" t="n"/>
      <c r="O3915" s="20">
        <f>IF(A3915="","",SUMPRODUCT((A3915&gt;=Setup!$C$19:$C$30)*(A3915&lt;=Setup!$D$19:$D$30)*Setup!$A$19:$A$30))</f>
        <v/>
      </c>
      <c r="P3915" s="34">
        <f>IF(A3915="","",IF(G3915="Standard 15% (Box 1)",ROUND(H3915*Setup!$B$9,2),0))</f>
        <v/>
      </c>
      <c r="Q3915" s="34">
        <f>IF(A3915="","",I3915-P3915)</f>
        <v/>
      </c>
      <c r="R3915" s="23">
        <f>IF(A3915="","",IF(O3915=0,"Outside audit periods; ","")&amp;IF(G3915="","No VAT category; ","")&amp;IF(ABS(Q3915)&gt;Setup!$B$10,"VAT ≠ 15% × net; ","")&amp;IF(AND(F3915="B2B - VAT registered",NOT(AND(LEN(E3915)=15,LEFT(E3915,1)="3",RIGHT(E3915,1)="3",ISNUMBER(--E3915)))),"Invalid/missing customer VAT no; ","")&amp;IF(L3915&lt;&gt;"Yes","Not reported/cleared on FATOORA; ","")&amp;IF(AND(OR(G3915="Zero-rated domestic (Box 3)",G3915="Export (Box 4)"),N3915=""),"Zero-rate/export evidence missing; ","")&amp;IF(AND(C3915="Credit Note",H3915&gt;0),"Credit note should be negative; ","")&amp;IF(AND(C3915="Simplified Tax Invoice",F3915="B2B - VAT registered"),"Simplified invoice issued to VAT-registered B2B; ",""))</f>
        <v/>
      </c>
    </row>
    <row r="3916">
      <c r="A3916" s="17" t="n"/>
      <c r="B3916" s="14" t="n"/>
      <c r="C3916" s="14" t="n"/>
      <c r="D3916" s="14" t="n"/>
      <c r="E3916" s="16" t="n"/>
      <c r="F3916" s="14" t="n"/>
      <c r="G3916" s="14" t="n"/>
      <c r="H3916" s="19" t="n"/>
      <c r="I3916" s="19" t="n"/>
      <c r="J3916" s="34">
        <f>IF(A3916="","",H3916+I3916)</f>
        <v/>
      </c>
      <c r="K3916" s="14" t="n"/>
      <c r="L3916" s="14" t="n"/>
      <c r="M3916" s="14" t="n"/>
      <c r="N3916" s="14" t="n"/>
      <c r="O3916" s="20">
        <f>IF(A3916="","",SUMPRODUCT((A3916&gt;=Setup!$C$19:$C$30)*(A3916&lt;=Setup!$D$19:$D$30)*Setup!$A$19:$A$30))</f>
        <v/>
      </c>
      <c r="P3916" s="34">
        <f>IF(A3916="","",IF(G3916="Standard 15% (Box 1)",ROUND(H3916*Setup!$B$9,2),0))</f>
        <v/>
      </c>
      <c r="Q3916" s="34">
        <f>IF(A3916="","",I3916-P3916)</f>
        <v/>
      </c>
      <c r="R3916" s="23">
        <f>IF(A3916="","",IF(O3916=0,"Outside audit periods; ","")&amp;IF(G3916="","No VAT category; ","")&amp;IF(ABS(Q3916)&gt;Setup!$B$10,"VAT ≠ 15% × net; ","")&amp;IF(AND(F3916="B2B - VAT registered",NOT(AND(LEN(E3916)=15,LEFT(E3916,1)="3",RIGHT(E3916,1)="3",ISNUMBER(--E3916)))),"Invalid/missing customer VAT no; ","")&amp;IF(L3916&lt;&gt;"Yes","Not reported/cleared on FATOORA; ","")&amp;IF(AND(OR(G3916="Zero-rated domestic (Box 3)",G3916="Export (Box 4)"),N3916=""),"Zero-rate/export evidence missing; ","")&amp;IF(AND(C3916="Credit Note",H3916&gt;0),"Credit note should be negative; ","")&amp;IF(AND(C3916="Simplified Tax Invoice",F3916="B2B - VAT registered"),"Simplified invoice issued to VAT-registered B2B; ",""))</f>
        <v/>
      </c>
    </row>
    <row r="3917">
      <c r="A3917" s="17" t="n"/>
      <c r="B3917" s="14" t="n"/>
      <c r="C3917" s="14" t="n"/>
      <c r="D3917" s="14" t="n"/>
      <c r="E3917" s="16" t="n"/>
      <c r="F3917" s="14" t="n"/>
      <c r="G3917" s="14" t="n"/>
      <c r="H3917" s="19" t="n"/>
      <c r="I3917" s="19" t="n"/>
      <c r="J3917" s="34">
        <f>IF(A3917="","",H3917+I3917)</f>
        <v/>
      </c>
      <c r="K3917" s="14" t="n"/>
      <c r="L3917" s="14" t="n"/>
      <c r="M3917" s="14" t="n"/>
      <c r="N3917" s="14" t="n"/>
      <c r="O3917" s="20">
        <f>IF(A3917="","",SUMPRODUCT((A3917&gt;=Setup!$C$19:$C$30)*(A3917&lt;=Setup!$D$19:$D$30)*Setup!$A$19:$A$30))</f>
        <v/>
      </c>
      <c r="P3917" s="34">
        <f>IF(A3917="","",IF(G3917="Standard 15% (Box 1)",ROUND(H3917*Setup!$B$9,2),0))</f>
        <v/>
      </c>
      <c r="Q3917" s="34">
        <f>IF(A3917="","",I3917-P3917)</f>
        <v/>
      </c>
      <c r="R3917" s="23">
        <f>IF(A3917="","",IF(O3917=0,"Outside audit periods; ","")&amp;IF(G3917="","No VAT category; ","")&amp;IF(ABS(Q3917)&gt;Setup!$B$10,"VAT ≠ 15% × net; ","")&amp;IF(AND(F3917="B2B - VAT registered",NOT(AND(LEN(E3917)=15,LEFT(E3917,1)="3",RIGHT(E3917,1)="3",ISNUMBER(--E3917)))),"Invalid/missing customer VAT no; ","")&amp;IF(L3917&lt;&gt;"Yes","Not reported/cleared on FATOORA; ","")&amp;IF(AND(OR(G3917="Zero-rated domestic (Box 3)",G3917="Export (Box 4)"),N3917=""),"Zero-rate/export evidence missing; ","")&amp;IF(AND(C3917="Credit Note",H3917&gt;0),"Credit note should be negative; ","")&amp;IF(AND(C3917="Simplified Tax Invoice",F3917="B2B - VAT registered"),"Simplified invoice issued to VAT-registered B2B; ",""))</f>
        <v/>
      </c>
    </row>
    <row r="3918">
      <c r="A3918" s="17" t="n"/>
      <c r="B3918" s="14" t="n"/>
      <c r="C3918" s="14" t="n"/>
      <c r="D3918" s="14" t="n"/>
      <c r="E3918" s="16" t="n"/>
      <c r="F3918" s="14" t="n"/>
      <c r="G3918" s="14" t="n"/>
      <c r="H3918" s="19" t="n"/>
      <c r="I3918" s="19" t="n"/>
      <c r="J3918" s="34">
        <f>IF(A3918="","",H3918+I3918)</f>
        <v/>
      </c>
      <c r="K3918" s="14" t="n"/>
      <c r="L3918" s="14" t="n"/>
      <c r="M3918" s="14" t="n"/>
      <c r="N3918" s="14" t="n"/>
      <c r="O3918" s="20">
        <f>IF(A3918="","",SUMPRODUCT((A3918&gt;=Setup!$C$19:$C$30)*(A3918&lt;=Setup!$D$19:$D$30)*Setup!$A$19:$A$30))</f>
        <v/>
      </c>
      <c r="P3918" s="34">
        <f>IF(A3918="","",IF(G3918="Standard 15% (Box 1)",ROUND(H3918*Setup!$B$9,2),0))</f>
        <v/>
      </c>
      <c r="Q3918" s="34">
        <f>IF(A3918="","",I3918-P3918)</f>
        <v/>
      </c>
      <c r="R3918" s="23">
        <f>IF(A3918="","",IF(O3918=0,"Outside audit periods; ","")&amp;IF(G3918="","No VAT category; ","")&amp;IF(ABS(Q3918)&gt;Setup!$B$10,"VAT ≠ 15% × net; ","")&amp;IF(AND(F3918="B2B - VAT registered",NOT(AND(LEN(E3918)=15,LEFT(E3918,1)="3",RIGHT(E3918,1)="3",ISNUMBER(--E3918)))),"Invalid/missing customer VAT no; ","")&amp;IF(L3918&lt;&gt;"Yes","Not reported/cleared on FATOORA; ","")&amp;IF(AND(OR(G3918="Zero-rated domestic (Box 3)",G3918="Export (Box 4)"),N3918=""),"Zero-rate/export evidence missing; ","")&amp;IF(AND(C3918="Credit Note",H3918&gt;0),"Credit note should be negative; ","")&amp;IF(AND(C3918="Simplified Tax Invoice",F3918="B2B - VAT registered"),"Simplified invoice issued to VAT-registered B2B; ",""))</f>
        <v/>
      </c>
    </row>
    <row r="3919">
      <c r="A3919" s="17" t="n"/>
      <c r="B3919" s="14" t="n"/>
      <c r="C3919" s="14" t="n"/>
      <c r="D3919" s="14" t="n"/>
      <c r="E3919" s="16" t="n"/>
      <c r="F3919" s="14" t="n"/>
      <c r="G3919" s="14" t="n"/>
      <c r="H3919" s="19" t="n"/>
      <c r="I3919" s="19" t="n"/>
      <c r="J3919" s="34">
        <f>IF(A3919="","",H3919+I3919)</f>
        <v/>
      </c>
      <c r="K3919" s="14" t="n"/>
      <c r="L3919" s="14" t="n"/>
      <c r="M3919" s="14" t="n"/>
      <c r="N3919" s="14" t="n"/>
      <c r="O3919" s="20">
        <f>IF(A3919="","",SUMPRODUCT((A3919&gt;=Setup!$C$19:$C$30)*(A3919&lt;=Setup!$D$19:$D$30)*Setup!$A$19:$A$30))</f>
        <v/>
      </c>
      <c r="P3919" s="34">
        <f>IF(A3919="","",IF(G3919="Standard 15% (Box 1)",ROUND(H3919*Setup!$B$9,2),0))</f>
        <v/>
      </c>
      <c r="Q3919" s="34">
        <f>IF(A3919="","",I3919-P3919)</f>
        <v/>
      </c>
      <c r="R3919" s="23">
        <f>IF(A3919="","",IF(O3919=0,"Outside audit periods; ","")&amp;IF(G3919="","No VAT category; ","")&amp;IF(ABS(Q3919)&gt;Setup!$B$10,"VAT ≠ 15% × net; ","")&amp;IF(AND(F3919="B2B - VAT registered",NOT(AND(LEN(E3919)=15,LEFT(E3919,1)="3",RIGHT(E3919,1)="3",ISNUMBER(--E3919)))),"Invalid/missing customer VAT no; ","")&amp;IF(L3919&lt;&gt;"Yes","Not reported/cleared on FATOORA; ","")&amp;IF(AND(OR(G3919="Zero-rated domestic (Box 3)",G3919="Export (Box 4)"),N3919=""),"Zero-rate/export evidence missing; ","")&amp;IF(AND(C3919="Credit Note",H3919&gt;0),"Credit note should be negative; ","")&amp;IF(AND(C3919="Simplified Tax Invoice",F3919="B2B - VAT registered"),"Simplified invoice issued to VAT-registered B2B; ",""))</f>
        <v/>
      </c>
    </row>
    <row r="3920">
      <c r="A3920" s="17" t="n"/>
      <c r="B3920" s="14" t="n"/>
      <c r="C3920" s="14" t="n"/>
      <c r="D3920" s="14" t="n"/>
      <c r="E3920" s="16" t="n"/>
      <c r="F3920" s="14" t="n"/>
      <c r="G3920" s="14" t="n"/>
      <c r="H3920" s="19" t="n"/>
      <c r="I3920" s="19" t="n"/>
      <c r="J3920" s="34">
        <f>IF(A3920="","",H3920+I3920)</f>
        <v/>
      </c>
      <c r="K3920" s="14" t="n"/>
      <c r="L3920" s="14" t="n"/>
      <c r="M3920" s="14" t="n"/>
      <c r="N3920" s="14" t="n"/>
      <c r="O3920" s="20">
        <f>IF(A3920="","",SUMPRODUCT((A3920&gt;=Setup!$C$19:$C$30)*(A3920&lt;=Setup!$D$19:$D$30)*Setup!$A$19:$A$30))</f>
        <v/>
      </c>
      <c r="P3920" s="34">
        <f>IF(A3920="","",IF(G3920="Standard 15% (Box 1)",ROUND(H3920*Setup!$B$9,2),0))</f>
        <v/>
      </c>
      <c r="Q3920" s="34">
        <f>IF(A3920="","",I3920-P3920)</f>
        <v/>
      </c>
      <c r="R3920" s="23">
        <f>IF(A3920="","",IF(O3920=0,"Outside audit periods; ","")&amp;IF(G3920="","No VAT category; ","")&amp;IF(ABS(Q3920)&gt;Setup!$B$10,"VAT ≠ 15% × net; ","")&amp;IF(AND(F3920="B2B - VAT registered",NOT(AND(LEN(E3920)=15,LEFT(E3920,1)="3",RIGHT(E3920,1)="3",ISNUMBER(--E3920)))),"Invalid/missing customer VAT no; ","")&amp;IF(L3920&lt;&gt;"Yes","Not reported/cleared on FATOORA; ","")&amp;IF(AND(OR(G3920="Zero-rated domestic (Box 3)",G3920="Export (Box 4)"),N3920=""),"Zero-rate/export evidence missing; ","")&amp;IF(AND(C3920="Credit Note",H3920&gt;0),"Credit note should be negative; ","")&amp;IF(AND(C3920="Simplified Tax Invoice",F3920="B2B - VAT registered"),"Simplified invoice issued to VAT-registered B2B; ",""))</f>
        <v/>
      </c>
    </row>
    <row r="3921">
      <c r="A3921" s="17" t="n"/>
      <c r="B3921" s="14" t="n"/>
      <c r="C3921" s="14" t="n"/>
      <c r="D3921" s="14" t="n"/>
      <c r="E3921" s="16" t="n"/>
      <c r="F3921" s="14" t="n"/>
      <c r="G3921" s="14" t="n"/>
      <c r="H3921" s="19" t="n"/>
      <c r="I3921" s="19" t="n"/>
      <c r="J3921" s="34">
        <f>IF(A3921="","",H3921+I3921)</f>
        <v/>
      </c>
      <c r="K3921" s="14" t="n"/>
      <c r="L3921" s="14" t="n"/>
      <c r="M3921" s="14" t="n"/>
      <c r="N3921" s="14" t="n"/>
      <c r="O3921" s="20">
        <f>IF(A3921="","",SUMPRODUCT((A3921&gt;=Setup!$C$19:$C$30)*(A3921&lt;=Setup!$D$19:$D$30)*Setup!$A$19:$A$30))</f>
        <v/>
      </c>
      <c r="P3921" s="34">
        <f>IF(A3921="","",IF(G3921="Standard 15% (Box 1)",ROUND(H3921*Setup!$B$9,2),0))</f>
        <v/>
      </c>
      <c r="Q3921" s="34">
        <f>IF(A3921="","",I3921-P3921)</f>
        <v/>
      </c>
      <c r="R3921" s="23">
        <f>IF(A3921="","",IF(O3921=0,"Outside audit periods; ","")&amp;IF(G3921="","No VAT category; ","")&amp;IF(ABS(Q3921)&gt;Setup!$B$10,"VAT ≠ 15% × net; ","")&amp;IF(AND(F3921="B2B - VAT registered",NOT(AND(LEN(E3921)=15,LEFT(E3921,1)="3",RIGHT(E3921,1)="3",ISNUMBER(--E3921)))),"Invalid/missing customer VAT no; ","")&amp;IF(L3921&lt;&gt;"Yes","Not reported/cleared on FATOORA; ","")&amp;IF(AND(OR(G3921="Zero-rated domestic (Box 3)",G3921="Export (Box 4)"),N3921=""),"Zero-rate/export evidence missing; ","")&amp;IF(AND(C3921="Credit Note",H3921&gt;0),"Credit note should be negative; ","")&amp;IF(AND(C3921="Simplified Tax Invoice",F3921="B2B - VAT registered"),"Simplified invoice issued to VAT-registered B2B; ",""))</f>
        <v/>
      </c>
    </row>
    <row r="3922">
      <c r="A3922" s="17" t="n"/>
      <c r="B3922" s="14" t="n"/>
      <c r="C3922" s="14" t="n"/>
      <c r="D3922" s="14" t="n"/>
      <c r="E3922" s="16" t="n"/>
      <c r="F3922" s="14" t="n"/>
      <c r="G3922" s="14" t="n"/>
      <c r="H3922" s="19" t="n"/>
      <c r="I3922" s="19" t="n"/>
      <c r="J3922" s="34">
        <f>IF(A3922="","",H3922+I3922)</f>
        <v/>
      </c>
      <c r="K3922" s="14" t="n"/>
      <c r="L3922" s="14" t="n"/>
      <c r="M3922" s="14" t="n"/>
      <c r="N3922" s="14" t="n"/>
      <c r="O3922" s="20">
        <f>IF(A3922="","",SUMPRODUCT((A3922&gt;=Setup!$C$19:$C$30)*(A3922&lt;=Setup!$D$19:$D$30)*Setup!$A$19:$A$30))</f>
        <v/>
      </c>
      <c r="P3922" s="34">
        <f>IF(A3922="","",IF(G3922="Standard 15% (Box 1)",ROUND(H3922*Setup!$B$9,2),0))</f>
        <v/>
      </c>
      <c r="Q3922" s="34">
        <f>IF(A3922="","",I3922-P3922)</f>
        <v/>
      </c>
      <c r="R3922" s="23">
        <f>IF(A3922="","",IF(O3922=0,"Outside audit periods; ","")&amp;IF(G3922="","No VAT category; ","")&amp;IF(ABS(Q3922)&gt;Setup!$B$10,"VAT ≠ 15% × net; ","")&amp;IF(AND(F3922="B2B - VAT registered",NOT(AND(LEN(E3922)=15,LEFT(E3922,1)="3",RIGHT(E3922,1)="3",ISNUMBER(--E3922)))),"Invalid/missing customer VAT no; ","")&amp;IF(L3922&lt;&gt;"Yes","Not reported/cleared on FATOORA; ","")&amp;IF(AND(OR(G3922="Zero-rated domestic (Box 3)",G3922="Export (Box 4)"),N3922=""),"Zero-rate/export evidence missing; ","")&amp;IF(AND(C3922="Credit Note",H3922&gt;0),"Credit note should be negative; ","")&amp;IF(AND(C3922="Simplified Tax Invoice",F3922="B2B - VAT registered"),"Simplified invoice issued to VAT-registered B2B; ",""))</f>
        <v/>
      </c>
    </row>
    <row r="3923">
      <c r="A3923" s="17" t="n"/>
      <c r="B3923" s="14" t="n"/>
      <c r="C3923" s="14" t="n"/>
      <c r="D3923" s="14" t="n"/>
      <c r="E3923" s="16" t="n"/>
      <c r="F3923" s="14" t="n"/>
      <c r="G3923" s="14" t="n"/>
      <c r="H3923" s="19" t="n"/>
      <c r="I3923" s="19" t="n"/>
      <c r="J3923" s="34">
        <f>IF(A3923="","",H3923+I3923)</f>
        <v/>
      </c>
      <c r="K3923" s="14" t="n"/>
      <c r="L3923" s="14" t="n"/>
      <c r="M3923" s="14" t="n"/>
      <c r="N3923" s="14" t="n"/>
      <c r="O3923" s="20">
        <f>IF(A3923="","",SUMPRODUCT((A3923&gt;=Setup!$C$19:$C$30)*(A3923&lt;=Setup!$D$19:$D$30)*Setup!$A$19:$A$30))</f>
        <v/>
      </c>
      <c r="P3923" s="34">
        <f>IF(A3923="","",IF(G3923="Standard 15% (Box 1)",ROUND(H3923*Setup!$B$9,2),0))</f>
        <v/>
      </c>
      <c r="Q3923" s="34">
        <f>IF(A3923="","",I3923-P3923)</f>
        <v/>
      </c>
      <c r="R3923" s="23">
        <f>IF(A3923="","",IF(O3923=0,"Outside audit periods; ","")&amp;IF(G3923="","No VAT category; ","")&amp;IF(ABS(Q3923)&gt;Setup!$B$10,"VAT ≠ 15% × net; ","")&amp;IF(AND(F3923="B2B - VAT registered",NOT(AND(LEN(E3923)=15,LEFT(E3923,1)="3",RIGHT(E3923,1)="3",ISNUMBER(--E3923)))),"Invalid/missing customer VAT no; ","")&amp;IF(L3923&lt;&gt;"Yes","Not reported/cleared on FATOORA; ","")&amp;IF(AND(OR(G3923="Zero-rated domestic (Box 3)",G3923="Export (Box 4)"),N3923=""),"Zero-rate/export evidence missing; ","")&amp;IF(AND(C3923="Credit Note",H3923&gt;0),"Credit note should be negative; ","")&amp;IF(AND(C3923="Simplified Tax Invoice",F3923="B2B - VAT registered"),"Simplified invoice issued to VAT-registered B2B; ",""))</f>
        <v/>
      </c>
    </row>
    <row r="3924">
      <c r="A3924" s="17" t="n"/>
      <c r="B3924" s="14" t="n"/>
      <c r="C3924" s="14" t="n"/>
      <c r="D3924" s="14" t="n"/>
      <c r="E3924" s="16" t="n"/>
      <c r="F3924" s="14" t="n"/>
      <c r="G3924" s="14" t="n"/>
      <c r="H3924" s="19" t="n"/>
      <c r="I3924" s="19" t="n"/>
      <c r="J3924" s="34">
        <f>IF(A3924="","",H3924+I3924)</f>
        <v/>
      </c>
      <c r="K3924" s="14" t="n"/>
      <c r="L3924" s="14" t="n"/>
      <c r="M3924" s="14" t="n"/>
      <c r="N3924" s="14" t="n"/>
      <c r="O3924" s="20">
        <f>IF(A3924="","",SUMPRODUCT((A3924&gt;=Setup!$C$19:$C$30)*(A3924&lt;=Setup!$D$19:$D$30)*Setup!$A$19:$A$30))</f>
        <v/>
      </c>
      <c r="P3924" s="34">
        <f>IF(A3924="","",IF(G3924="Standard 15% (Box 1)",ROUND(H3924*Setup!$B$9,2),0))</f>
        <v/>
      </c>
      <c r="Q3924" s="34">
        <f>IF(A3924="","",I3924-P3924)</f>
        <v/>
      </c>
      <c r="R3924" s="23">
        <f>IF(A3924="","",IF(O3924=0,"Outside audit periods; ","")&amp;IF(G3924="","No VAT category; ","")&amp;IF(ABS(Q3924)&gt;Setup!$B$10,"VAT ≠ 15% × net; ","")&amp;IF(AND(F3924="B2B - VAT registered",NOT(AND(LEN(E3924)=15,LEFT(E3924,1)="3",RIGHT(E3924,1)="3",ISNUMBER(--E3924)))),"Invalid/missing customer VAT no; ","")&amp;IF(L3924&lt;&gt;"Yes","Not reported/cleared on FATOORA; ","")&amp;IF(AND(OR(G3924="Zero-rated domestic (Box 3)",G3924="Export (Box 4)"),N3924=""),"Zero-rate/export evidence missing; ","")&amp;IF(AND(C3924="Credit Note",H3924&gt;0),"Credit note should be negative; ","")&amp;IF(AND(C3924="Simplified Tax Invoice",F3924="B2B - VAT registered"),"Simplified invoice issued to VAT-registered B2B; ",""))</f>
        <v/>
      </c>
    </row>
    <row r="3925">
      <c r="A3925" s="17" t="n"/>
      <c r="B3925" s="14" t="n"/>
      <c r="C3925" s="14" t="n"/>
      <c r="D3925" s="14" t="n"/>
      <c r="E3925" s="16" t="n"/>
      <c r="F3925" s="14" t="n"/>
      <c r="G3925" s="14" t="n"/>
      <c r="H3925" s="19" t="n"/>
      <c r="I3925" s="19" t="n"/>
      <c r="J3925" s="34">
        <f>IF(A3925="","",H3925+I3925)</f>
        <v/>
      </c>
      <c r="K3925" s="14" t="n"/>
      <c r="L3925" s="14" t="n"/>
      <c r="M3925" s="14" t="n"/>
      <c r="N3925" s="14" t="n"/>
      <c r="O3925" s="20">
        <f>IF(A3925="","",SUMPRODUCT((A3925&gt;=Setup!$C$19:$C$30)*(A3925&lt;=Setup!$D$19:$D$30)*Setup!$A$19:$A$30))</f>
        <v/>
      </c>
      <c r="P3925" s="34">
        <f>IF(A3925="","",IF(G3925="Standard 15% (Box 1)",ROUND(H3925*Setup!$B$9,2),0))</f>
        <v/>
      </c>
      <c r="Q3925" s="34">
        <f>IF(A3925="","",I3925-P3925)</f>
        <v/>
      </c>
      <c r="R3925" s="23">
        <f>IF(A3925="","",IF(O3925=0,"Outside audit periods; ","")&amp;IF(G3925="","No VAT category; ","")&amp;IF(ABS(Q3925)&gt;Setup!$B$10,"VAT ≠ 15% × net; ","")&amp;IF(AND(F3925="B2B - VAT registered",NOT(AND(LEN(E3925)=15,LEFT(E3925,1)="3",RIGHT(E3925,1)="3",ISNUMBER(--E3925)))),"Invalid/missing customer VAT no; ","")&amp;IF(L3925&lt;&gt;"Yes","Not reported/cleared on FATOORA; ","")&amp;IF(AND(OR(G3925="Zero-rated domestic (Box 3)",G3925="Export (Box 4)"),N3925=""),"Zero-rate/export evidence missing; ","")&amp;IF(AND(C3925="Credit Note",H3925&gt;0),"Credit note should be negative; ","")&amp;IF(AND(C3925="Simplified Tax Invoice",F3925="B2B - VAT registered"),"Simplified invoice issued to VAT-registered B2B; ",""))</f>
        <v/>
      </c>
    </row>
    <row r="3926">
      <c r="A3926" s="17" t="n"/>
      <c r="B3926" s="14" t="n"/>
      <c r="C3926" s="14" t="n"/>
      <c r="D3926" s="14" t="n"/>
      <c r="E3926" s="16" t="n"/>
      <c r="F3926" s="14" t="n"/>
      <c r="G3926" s="14" t="n"/>
      <c r="H3926" s="19" t="n"/>
      <c r="I3926" s="19" t="n"/>
      <c r="J3926" s="34">
        <f>IF(A3926="","",H3926+I3926)</f>
        <v/>
      </c>
      <c r="K3926" s="14" t="n"/>
      <c r="L3926" s="14" t="n"/>
      <c r="M3926" s="14" t="n"/>
      <c r="N3926" s="14" t="n"/>
      <c r="O3926" s="20">
        <f>IF(A3926="","",SUMPRODUCT((A3926&gt;=Setup!$C$19:$C$30)*(A3926&lt;=Setup!$D$19:$D$30)*Setup!$A$19:$A$30))</f>
        <v/>
      </c>
      <c r="P3926" s="34">
        <f>IF(A3926="","",IF(G3926="Standard 15% (Box 1)",ROUND(H3926*Setup!$B$9,2),0))</f>
        <v/>
      </c>
      <c r="Q3926" s="34">
        <f>IF(A3926="","",I3926-P3926)</f>
        <v/>
      </c>
      <c r="R3926" s="23">
        <f>IF(A3926="","",IF(O3926=0,"Outside audit periods; ","")&amp;IF(G3926="","No VAT category; ","")&amp;IF(ABS(Q3926)&gt;Setup!$B$10,"VAT ≠ 15% × net; ","")&amp;IF(AND(F3926="B2B - VAT registered",NOT(AND(LEN(E3926)=15,LEFT(E3926,1)="3",RIGHT(E3926,1)="3",ISNUMBER(--E3926)))),"Invalid/missing customer VAT no; ","")&amp;IF(L3926&lt;&gt;"Yes","Not reported/cleared on FATOORA; ","")&amp;IF(AND(OR(G3926="Zero-rated domestic (Box 3)",G3926="Export (Box 4)"),N3926=""),"Zero-rate/export evidence missing; ","")&amp;IF(AND(C3926="Credit Note",H3926&gt;0),"Credit note should be negative; ","")&amp;IF(AND(C3926="Simplified Tax Invoice",F3926="B2B - VAT registered"),"Simplified invoice issued to VAT-registered B2B; ",""))</f>
        <v/>
      </c>
    </row>
    <row r="3927">
      <c r="A3927" s="17" t="n"/>
      <c r="B3927" s="14" t="n"/>
      <c r="C3927" s="14" t="n"/>
      <c r="D3927" s="14" t="n"/>
      <c r="E3927" s="16" t="n"/>
      <c r="F3927" s="14" t="n"/>
      <c r="G3927" s="14" t="n"/>
      <c r="H3927" s="19" t="n"/>
      <c r="I3927" s="19" t="n"/>
      <c r="J3927" s="34">
        <f>IF(A3927="","",H3927+I3927)</f>
        <v/>
      </c>
      <c r="K3927" s="14" t="n"/>
      <c r="L3927" s="14" t="n"/>
      <c r="M3927" s="14" t="n"/>
      <c r="N3927" s="14" t="n"/>
      <c r="O3927" s="20">
        <f>IF(A3927="","",SUMPRODUCT((A3927&gt;=Setup!$C$19:$C$30)*(A3927&lt;=Setup!$D$19:$D$30)*Setup!$A$19:$A$30))</f>
        <v/>
      </c>
      <c r="P3927" s="34">
        <f>IF(A3927="","",IF(G3927="Standard 15% (Box 1)",ROUND(H3927*Setup!$B$9,2),0))</f>
        <v/>
      </c>
      <c r="Q3927" s="34">
        <f>IF(A3927="","",I3927-P3927)</f>
        <v/>
      </c>
      <c r="R3927" s="23">
        <f>IF(A3927="","",IF(O3927=0,"Outside audit periods; ","")&amp;IF(G3927="","No VAT category; ","")&amp;IF(ABS(Q3927)&gt;Setup!$B$10,"VAT ≠ 15% × net; ","")&amp;IF(AND(F3927="B2B - VAT registered",NOT(AND(LEN(E3927)=15,LEFT(E3927,1)="3",RIGHT(E3927,1)="3",ISNUMBER(--E3927)))),"Invalid/missing customer VAT no; ","")&amp;IF(L3927&lt;&gt;"Yes","Not reported/cleared on FATOORA; ","")&amp;IF(AND(OR(G3927="Zero-rated domestic (Box 3)",G3927="Export (Box 4)"),N3927=""),"Zero-rate/export evidence missing; ","")&amp;IF(AND(C3927="Credit Note",H3927&gt;0),"Credit note should be negative; ","")&amp;IF(AND(C3927="Simplified Tax Invoice",F3927="B2B - VAT registered"),"Simplified invoice issued to VAT-registered B2B; ",""))</f>
        <v/>
      </c>
    </row>
    <row r="3928">
      <c r="A3928" s="17" t="n"/>
      <c r="B3928" s="14" t="n"/>
      <c r="C3928" s="14" t="n"/>
      <c r="D3928" s="14" t="n"/>
      <c r="E3928" s="16" t="n"/>
      <c r="F3928" s="14" t="n"/>
      <c r="G3928" s="14" t="n"/>
      <c r="H3928" s="19" t="n"/>
      <c r="I3928" s="19" t="n"/>
      <c r="J3928" s="34">
        <f>IF(A3928="","",H3928+I3928)</f>
        <v/>
      </c>
      <c r="K3928" s="14" t="n"/>
      <c r="L3928" s="14" t="n"/>
      <c r="M3928" s="14" t="n"/>
      <c r="N3928" s="14" t="n"/>
      <c r="O3928" s="20">
        <f>IF(A3928="","",SUMPRODUCT((A3928&gt;=Setup!$C$19:$C$30)*(A3928&lt;=Setup!$D$19:$D$30)*Setup!$A$19:$A$30))</f>
        <v/>
      </c>
      <c r="P3928" s="34">
        <f>IF(A3928="","",IF(G3928="Standard 15% (Box 1)",ROUND(H3928*Setup!$B$9,2),0))</f>
        <v/>
      </c>
      <c r="Q3928" s="34">
        <f>IF(A3928="","",I3928-P3928)</f>
        <v/>
      </c>
      <c r="R3928" s="23">
        <f>IF(A3928="","",IF(O3928=0,"Outside audit periods; ","")&amp;IF(G3928="","No VAT category; ","")&amp;IF(ABS(Q3928)&gt;Setup!$B$10,"VAT ≠ 15% × net; ","")&amp;IF(AND(F3928="B2B - VAT registered",NOT(AND(LEN(E3928)=15,LEFT(E3928,1)="3",RIGHT(E3928,1)="3",ISNUMBER(--E3928)))),"Invalid/missing customer VAT no; ","")&amp;IF(L3928&lt;&gt;"Yes","Not reported/cleared on FATOORA; ","")&amp;IF(AND(OR(G3928="Zero-rated domestic (Box 3)",G3928="Export (Box 4)"),N3928=""),"Zero-rate/export evidence missing; ","")&amp;IF(AND(C3928="Credit Note",H3928&gt;0),"Credit note should be negative; ","")&amp;IF(AND(C3928="Simplified Tax Invoice",F3928="B2B - VAT registered"),"Simplified invoice issued to VAT-registered B2B; ",""))</f>
        <v/>
      </c>
    </row>
    <row r="3929">
      <c r="A3929" s="17" t="n"/>
      <c r="B3929" s="14" t="n"/>
      <c r="C3929" s="14" t="n"/>
      <c r="D3929" s="14" t="n"/>
      <c r="E3929" s="16" t="n"/>
      <c r="F3929" s="14" t="n"/>
      <c r="G3929" s="14" t="n"/>
      <c r="H3929" s="19" t="n"/>
      <c r="I3929" s="19" t="n"/>
      <c r="J3929" s="34">
        <f>IF(A3929="","",H3929+I3929)</f>
        <v/>
      </c>
      <c r="K3929" s="14" t="n"/>
      <c r="L3929" s="14" t="n"/>
      <c r="M3929" s="14" t="n"/>
      <c r="N3929" s="14" t="n"/>
      <c r="O3929" s="20">
        <f>IF(A3929="","",SUMPRODUCT((A3929&gt;=Setup!$C$19:$C$30)*(A3929&lt;=Setup!$D$19:$D$30)*Setup!$A$19:$A$30))</f>
        <v/>
      </c>
      <c r="P3929" s="34">
        <f>IF(A3929="","",IF(G3929="Standard 15% (Box 1)",ROUND(H3929*Setup!$B$9,2),0))</f>
        <v/>
      </c>
      <c r="Q3929" s="34">
        <f>IF(A3929="","",I3929-P3929)</f>
        <v/>
      </c>
      <c r="R3929" s="23">
        <f>IF(A3929="","",IF(O3929=0,"Outside audit periods; ","")&amp;IF(G3929="","No VAT category; ","")&amp;IF(ABS(Q3929)&gt;Setup!$B$10,"VAT ≠ 15% × net; ","")&amp;IF(AND(F3929="B2B - VAT registered",NOT(AND(LEN(E3929)=15,LEFT(E3929,1)="3",RIGHT(E3929,1)="3",ISNUMBER(--E3929)))),"Invalid/missing customer VAT no; ","")&amp;IF(L3929&lt;&gt;"Yes","Not reported/cleared on FATOORA; ","")&amp;IF(AND(OR(G3929="Zero-rated domestic (Box 3)",G3929="Export (Box 4)"),N3929=""),"Zero-rate/export evidence missing; ","")&amp;IF(AND(C3929="Credit Note",H3929&gt;0),"Credit note should be negative; ","")&amp;IF(AND(C3929="Simplified Tax Invoice",F3929="B2B - VAT registered"),"Simplified invoice issued to VAT-registered B2B; ",""))</f>
        <v/>
      </c>
    </row>
    <row r="3930">
      <c r="A3930" s="17" t="n"/>
      <c r="B3930" s="14" t="n"/>
      <c r="C3930" s="14" t="n"/>
      <c r="D3930" s="14" t="n"/>
      <c r="E3930" s="16" t="n"/>
      <c r="F3930" s="14" t="n"/>
      <c r="G3930" s="14" t="n"/>
      <c r="H3930" s="19" t="n"/>
      <c r="I3930" s="19" t="n"/>
      <c r="J3930" s="34">
        <f>IF(A3930="","",H3930+I3930)</f>
        <v/>
      </c>
      <c r="K3930" s="14" t="n"/>
      <c r="L3930" s="14" t="n"/>
      <c r="M3930" s="14" t="n"/>
      <c r="N3930" s="14" t="n"/>
      <c r="O3930" s="20">
        <f>IF(A3930="","",SUMPRODUCT((A3930&gt;=Setup!$C$19:$C$30)*(A3930&lt;=Setup!$D$19:$D$30)*Setup!$A$19:$A$30))</f>
        <v/>
      </c>
      <c r="P3930" s="34">
        <f>IF(A3930="","",IF(G3930="Standard 15% (Box 1)",ROUND(H3930*Setup!$B$9,2),0))</f>
        <v/>
      </c>
      <c r="Q3930" s="34">
        <f>IF(A3930="","",I3930-P3930)</f>
        <v/>
      </c>
      <c r="R3930" s="23">
        <f>IF(A3930="","",IF(O3930=0,"Outside audit periods; ","")&amp;IF(G3930="","No VAT category; ","")&amp;IF(ABS(Q3930)&gt;Setup!$B$10,"VAT ≠ 15% × net; ","")&amp;IF(AND(F3930="B2B - VAT registered",NOT(AND(LEN(E3930)=15,LEFT(E3930,1)="3",RIGHT(E3930,1)="3",ISNUMBER(--E3930)))),"Invalid/missing customer VAT no; ","")&amp;IF(L3930&lt;&gt;"Yes","Not reported/cleared on FATOORA; ","")&amp;IF(AND(OR(G3930="Zero-rated domestic (Box 3)",G3930="Export (Box 4)"),N3930=""),"Zero-rate/export evidence missing; ","")&amp;IF(AND(C3930="Credit Note",H3930&gt;0),"Credit note should be negative; ","")&amp;IF(AND(C3930="Simplified Tax Invoice",F3930="B2B - VAT registered"),"Simplified invoice issued to VAT-registered B2B; ",""))</f>
        <v/>
      </c>
    </row>
    <row r="3931">
      <c r="A3931" s="17" t="n"/>
      <c r="B3931" s="14" t="n"/>
      <c r="C3931" s="14" t="n"/>
      <c r="D3931" s="14" t="n"/>
      <c r="E3931" s="16" t="n"/>
      <c r="F3931" s="14" t="n"/>
      <c r="G3931" s="14" t="n"/>
      <c r="H3931" s="19" t="n"/>
      <c r="I3931" s="19" t="n"/>
      <c r="J3931" s="34">
        <f>IF(A3931="","",H3931+I3931)</f>
        <v/>
      </c>
      <c r="K3931" s="14" t="n"/>
      <c r="L3931" s="14" t="n"/>
      <c r="M3931" s="14" t="n"/>
      <c r="N3931" s="14" t="n"/>
      <c r="O3931" s="20">
        <f>IF(A3931="","",SUMPRODUCT((A3931&gt;=Setup!$C$19:$C$30)*(A3931&lt;=Setup!$D$19:$D$30)*Setup!$A$19:$A$30))</f>
        <v/>
      </c>
      <c r="P3931" s="34">
        <f>IF(A3931="","",IF(G3931="Standard 15% (Box 1)",ROUND(H3931*Setup!$B$9,2),0))</f>
        <v/>
      </c>
      <c r="Q3931" s="34">
        <f>IF(A3931="","",I3931-P3931)</f>
        <v/>
      </c>
      <c r="R3931" s="23">
        <f>IF(A3931="","",IF(O3931=0,"Outside audit periods; ","")&amp;IF(G3931="","No VAT category; ","")&amp;IF(ABS(Q3931)&gt;Setup!$B$10,"VAT ≠ 15% × net; ","")&amp;IF(AND(F3931="B2B - VAT registered",NOT(AND(LEN(E3931)=15,LEFT(E3931,1)="3",RIGHT(E3931,1)="3",ISNUMBER(--E3931)))),"Invalid/missing customer VAT no; ","")&amp;IF(L3931&lt;&gt;"Yes","Not reported/cleared on FATOORA; ","")&amp;IF(AND(OR(G3931="Zero-rated domestic (Box 3)",G3931="Export (Box 4)"),N3931=""),"Zero-rate/export evidence missing; ","")&amp;IF(AND(C3931="Credit Note",H3931&gt;0),"Credit note should be negative; ","")&amp;IF(AND(C3931="Simplified Tax Invoice",F3931="B2B - VAT registered"),"Simplified invoice issued to VAT-registered B2B; ",""))</f>
        <v/>
      </c>
    </row>
    <row r="3932">
      <c r="A3932" s="17" t="n"/>
      <c r="B3932" s="14" t="n"/>
      <c r="C3932" s="14" t="n"/>
      <c r="D3932" s="14" t="n"/>
      <c r="E3932" s="16" t="n"/>
      <c r="F3932" s="14" t="n"/>
      <c r="G3932" s="14" t="n"/>
      <c r="H3932" s="19" t="n"/>
      <c r="I3932" s="19" t="n"/>
      <c r="J3932" s="34">
        <f>IF(A3932="","",H3932+I3932)</f>
        <v/>
      </c>
      <c r="K3932" s="14" t="n"/>
      <c r="L3932" s="14" t="n"/>
      <c r="M3932" s="14" t="n"/>
      <c r="N3932" s="14" t="n"/>
      <c r="O3932" s="20">
        <f>IF(A3932="","",SUMPRODUCT((A3932&gt;=Setup!$C$19:$C$30)*(A3932&lt;=Setup!$D$19:$D$30)*Setup!$A$19:$A$30))</f>
        <v/>
      </c>
      <c r="P3932" s="34">
        <f>IF(A3932="","",IF(G3932="Standard 15% (Box 1)",ROUND(H3932*Setup!$B$9,2),0))</f>
        <v/>
      </c>
      <c r="Q3932" s="34">
        <f>IF(A3932="","",I3932-P3932)</f>
        <v/>
      </c>
      <c r="R3932" s="23">
        <f>IF(A3932="","",IF(O3932=0,"Outside audit periods; ","")&amp;IF(G3932="","No VAT category; ","")&amp;IF(ABS(Q3932)&gt;Setup!$B$10,"VAT ≠ 15% × net; ","")&amp;IF(AND(F3932="B2B - VAT registered",NOT(AND(LEN(E3932)=15,LEFT(E3932,1)="3",RIGHT(E3932,1)="3",ISNUMBER(--E3932)))),"Invalid/missing customer VAT no; ","")&amp;IF(L3932&lt;&gt;"Yes","Not reported/cleared on FATOORA; ","")&amp;IF(AND(OR(G3932="Zero-rated domestic (Box 3)",G3932="Export (Box 4)"),N3932=""),"Zero-rate/export evidence missing; ","")&amp;IF(AND(C3932="Credit Note",H3932&gt;0),"Credit note should be negative; ","")&amp;IF(AND(C3932="Simplified Tax Invoice",F3932="B2B - VAT registered"),"Simplified invoice issued to VAT-registered B2B; ",""))</f>
        <v/>
      </c>
    </row>
    <row r="3933">
      <c r="A3933" s="17" t="n"/>
      <c r="B3933" s="14" t="n"/>
      <c r="C3933" s="14" t="n"/>
      <c r="D3933" s="14" t="n"/>
      <c r="E3933" s="16" t="n"/>
      <c r="F3933" s="14" t="n"/>
      <c r="G3933" s="14" t="n"/>
      <c r="H3933" s="19" t="n"/>
      <c r="I3933" s="19" t="n"/>
      <c r="J3933" s="34">
        <f>IF(A3933="","",H3933+I3933)</f>
        <v/>
      </c>
      <c r="K3933" s="14" t="n"/>
      <c r="L3933" s="14" t="n"/>
      <c r="M3933" s="14" t="n"/>
      <c r="N3933" s="14" t="n"/>
      <c r="O3933" s="20">
        <f>IF(A3933="","",SUMPRODUCT((A3933&gt;=Setup!$C$19:$C$30)*(A3933&lt;=Setup!$D$19:$D$30)*Setup!$A$19:$A$30))</f>
        <v/>
      </c>
      <c r="P3933" s="34">
        <f>IF(A3933="","",IF(G3933="Standard 15% (Box 1)",ROUND(H3933*Setup!$B$9,2),0))</f>
        <v/>
      </c>
      <c r="Q3933" s="34">
        <f>IF(A3933="","",I3933-P3933)</f>
        <v/>
      </c>
      <c r="R3933" s="23">
        <f>IF(A3933="","",IF(O3933=0,"Outside audit periods; ","")&amp;IF(G3933="","No VAT category; ","")&amp;IF(ABS(Q3933)&gt;Setup!$B$10,"VAT ≠ 15% × net; ","")&amp;IF(AND(F3933="B2B - VAT registered",NOT(AND(LEN(E3933)=15,LEFT(E3933,1)="3",RIGHT(E3933,1)="3",ISNUMBER(--E3933)))),"Invalid/missing customer VAT no; ","")&amp;IF(L3933&lt;&gt;"Yes","Not reported/cleared on FATOORA; ","")&amp;IF(AND(OR(G3933="Zero-rated domestic (Box 3)",G3933="Export (Box 4)"),N3933=""),"Zero-rate/export evidence missing; ","")&amp;IF(AND(C3933="Credit Note",H3933&gt;0),"Credit note should be negative; ","")&amp;IF(AND(C3933="Simplified Tax Invoice",F3933="B2B - VAT registered"),"Simplified invoice issued to VAT-registered B2B; ",""))</f>
        <v/>
      </c>
    </row>
    <row r="3934">
      <c r="A3934" s="17" t="n"/>
      <c r="B3934" s="14" t="n"/>
      <c r="C3934" s="14" t="n"/>
      <c r="D3934" s="14" t="n"/>
      <c r="E3934" s="16" t="n"/>
      <c r="F3934" s="14" t="n"/>
      <c r="G3934" s="14" t="n"/>
      <c r="H3934" s="19" t="n"/>
      <c r="I3934" s="19" t="n"/>
      <c r="J3934" s="34">
        <f>IF(A3934="","",H3934+I3934)</f>
        <v/>
      </c>
      <c r="K3934" s="14" t="n"/>
      <c r="L3934" s="14" t="n"/>
      <c r="M3934" s="14" t="n"/>
      <c r="N3934" s="14" t="n"/>
      <c r="O3934" s="20">
        <f>IF(A3934="","",SUMPRODUCT((A3934&gt;=Setup!$C$19:$C$30)*(A3934&lt;=Setup!$D$19:$D$30)*Setup!$A$19:$A$30))</f>
        <v/>
      </c>
      <c r="P3934" s="34">
        <f>IF(A3934="","",IF(G3934="Standard 15% (Box 1)",ROUND(H3934*Setup!$B$9,2),0))</f>
        <v/>
      </c>
      <c r="Q3934" s="34">
        <f>IF(A3934="","",I3934-P3934)</f>
        <v/>
      </c>
      <c r="R3934" s="23">
        <f>IF(A3934="","",IF(O3934=0,"Outside audit periods; ","")&amp;IF(G3934="","No VAT category; ","")&amp;IF(ABS(Q3934)&gt;Setup!$B$10,"VAT ≠ 15% × net; ","")&amp;IF(AND(F3934="B2B - VAT registered",NOT(AND(LEN(E3934)=15,LEFT(E3934,1)="3",RIGHT(E3934,1)="3",ISNUMBER(--E3934)))),"Invalid/missing customer VAT no; ","")&amp;IF(L3934&lt;&gt;"Yes","Not reported/cleared on FATOORA; ","")&amp;IF(AND(OR(G3934="Zero-rated domestic (Box 3)",G3934="Export (Box 4)"),N3934=""),"Zero-rate/export evidence missing; ","")&amp;IF(AND(C3934="Credit Note",H3934&gt;0),"Credit note should be negative; ","")&amp;IF(AND(C3934="Simplified Tax Invoice",F3934="B2B - VAT registered"),"Simplified invoice issued to VAT-registered B2B; ",""))</f>
        <v/>
      </c>
    </row>
    <row r="3935">
      <c r="A3935" s="17" t="n"/>
      <c r="B3935" s="14" t="n"/>
      <c r="C3935" s="14" t="n"/>
      <c r="D3935" s="14" t="n"/>
      <c r="E3935" s="16" t="n"/>
      <c r="F3935" s="14" t="n"/>
      <c r="G3935" s="14" t="n"/>
      <c r="H3935" s="19" t="n"/>
      <c r="I3935" s="19" t="n"/>
      <c r="J3935" s="34">
        <f>IF(A3935="","",H3935+I3935)</f>
        <v/>
      </c>
      <c r="K3935" s="14" t="n"/>
      <c r="L3935" s="14" t="n"/>
      <c r="M3935" s="14" t="n"/>
      <c r="N3935" s="14" t="n"/>
      <c r="O3935" s="20">
        <f>IF(A3935="","",SUMPRODUCT((A3935&gt;=Setup!$C$19:$C$30)*(A3935&lt;=Setup!$D$19:$D$30)*Setup!$A$19:$A$30))</f>
        <v/>
      </c>
      <c r="P3935" s="34">
        <f>IF(A3935="","",IF(G3935="Standard 15% (Box 1)",ROUND(H3935*Setup!$B$9,2),0))</f>
        <v/>
      </c>
      <c r="Q3935" s="34">
        <f>IF(A3935="","",I3935-P3935)</f>
        <v/>
      </c>
      <c r="R3935" s="23">
        <f>IF(A3935="","",IF(O3935=0,"Outside audit periods; ","")&amp;IF(G3935="","No VAT category; ","")&amp;IF(ABS(Q3935)&gt;Setup!$B$10,"VAT ≠ 15% × net; ","")&amp;IF(AND(F3935="B2B - VAT registered",NOT(AND(LEN(E3935)=15,LEFT(E3935,1)="3",RIGHT(E3935,1)="3",ISNUMBER(--E3935)))),"Invalid/missing customer VAT no; ","")&amp;IF(L3935&lt;&gt;"Yes","Not reported/cleared on FATOORA; ","")&amp;IF(AND(OR(G3935="Zero-rated domestic (Box 3)",G3935="Export (Box 4)"),N3935=""),"Zero-rate/export evidence missing; ","")&amp;IF(AND(C3935="Credit Note",H3935&gt;0),"Credit note should be negative; ","")&amp;IF(AND(C3935="Simplified Tax Invoice",F3935="B2B - VAT registered"),"Simplified invoice issued to VAT-registered B2B; ",""))</f>
        <v/>
      </c>
    </row>
    <row r="3936">
      <c r="A3936" s="17" t="n"/>
      <c r="B3936" s="14" t="n"/>
      <c r="C3936" s="14" t="n"/>
      <c r="D3936" s="14" t="n"/>
      <c r="E3936" s="16" t="n"/>
      <c r="F3936" s="14" t="n"/>
      <c r="G3936" s="14" t="n"/>
      <c r="H3936" s="19" t="n"/>
      <c r="I3936" s="19" t="n"/>
      <c r="J3936" s="34">
        <f>IF(A3936="","",H3936+I3936)</f>
        <v/>
      </c>
      <c r="K3936" s="14" t="n"/>
      <c r="L3936" s="14" t="n"/>
      <c r="M3936" s="14" t="n"/>
      <c r="N3936" s="14" t="n"/>
      <c r="O3936" s="20">
        <f>IF(A3936="","",SUMPRODUCT((A3936&gt;=Setup!$C$19:$C$30)*(A3936&lt;=Setup!$D$19:$D$30)*Setup!$A$19:$A$30))</f>
        <v/>
      </c>
      <c r="P3936" s="34">
        <f>IF(A3936="","",IF(G3936="Standard 15% (Box 1)",ROUND(H3936*Setup!$B$9,2),0))</f>
        <v/>
      </c>
      <c r="Q3936" s="34">
        <f>IF(A3936="","",I3936-P3936)</f>
        <v/>
      </c>
      <c r="R3936" s="23">
        <f>IF(A3936="","",IF(O3936=0,"Outside audit periods; ","")&amp;IF(G3936="","No VAT category; ","")&amp;IF(ABS(Q3936)&gt;Setup!$B$10,"VAT ≠ 15% × net; ","")&amp;IF(AND(F3936="B2B - VAT registered",NOT(AND(LEN(E3936)=15,LEFT(E3936,1)="3",RIGHT(E3936,1)="3",ISNUMBER(--E3936)))),"Invalid/missing customer VAT no; ","")&amp;IF(L3936&lt;&gt;"Yes","Not reported/cleared on FATOORA; ","")&amp;IF(AND(OR(G3936="Zero-rated domestic (Box 3)",G3936="Export (Box 4)"),N3936=""),"Zero-rate/export evidence missing; ","")&amp;IF(AND(C3936="Credit Note",H3936&gt;0),"Credit note should be negative; ","")&amp;IF(AND(C3936="Simplified Tax Invoice",F3936="B2B - VAT registered"),"Simplified invoice issued to VAT-registered B2B; ",""))</f>
        <v/>
      </c>
    </row>
    <row r="3937">
      <c r="A3937" s="17" t="n"/>
      <c r="B3937" s="14" t="n"/>
      <c r="C3937" s="14" t="n"/>
      <c r="D3937" s="14" t="n"/>
      <c r="E3937" s="16" t="n"/>
      <c r="F3937" s="14" t="n"/>
      <c r="G3937" s="14" t="n"/>
      <c r="H3937" s="19" t="n"/>
      <c r="I3937" s="19" t="n"/>
      <c r="J3937" s="34">
        <f>IF(A3937="","",H3937+I3937)</f>
        <v/>
      </c>
      <c r="K3937" s="14" t="n"/>
      <c r="L3937" s="14" t="n"/>
      <c r="M3937" s="14" t="n"/>
      <c r="N3937" s="14" t="n"/>
      <c r="O3937" s="20">
        <f>IF(A3937="","",SUMPRODUCT((A3937&gt;=Setup!$C$19:$C$30)*(A3937&lt;=Setup!$D$19:$D$30)*Setup!$A$19:$A$30))</f>
        <v/>
      </c>
      <c r="P3937" s="34">
        <f>IF(A3937="","",IF(G3937="Standard 15% (Box 1)",ROUND(H3937*Setup!$B$9,2),0))</f>
        <v/>
      </c>
      <c r="Q3937" s="34">
        <f>IF(A3937="","",I3937-P3937)</f>
        <v/>
      </c>
      <c r="R3937" s="23">
        <f>IF(A3937="","",IF(O3937=0,"Outside audit periods; ","")&amp;IF(G3937="","No VAT category; ","")&amp;IF(ABS(Q3937)&gt;Setup!$B$10,"VAT ≠ 15% × net; ","")&amp;IF(AND(F3937="B2B - VAT registered",NOT(AND(LEN(E3937)=15,LEFT(E3937,1)="3",RIGHT(E3937,1)="3",ISNUMBER(--E3937)))),"Invalid/missing customer VAT no; ","")&amp;IF(L3937&lt;&gt;"Yes","Not reported/cleared on FATOORA; ","")&amp;IF(AND(OR(G3937="Zero-rated domestic (Box 3)",G3937="Export (Box 4)"),N3937=""),"Zero-rate/export evidence missing; ","")&amp;IF(AND(C3937="Credit Note",H3937&gt;0),"Credit note should be negative; ","")&amp;IF(AND(C3937="Simplified Tax Invoice",F3937="B2B - VAT registered"),"Simplified invoice issued to VAT-registered B2B; ",""))</f>
        <v/>
      </c>
    </row>
    <row r="3938">
      <c r="A3938" s="17" t="n"/>
      <c r="B3938" s="14" t="n"/>
      <c r="C3938" s="14" t="n"/>
      <c r="D3938" s="14" t="n"/>
      <c r="E3938" s="16" t="n"/>
      <c r="F3938" s="14" t="n"/>
      <c r="G3938" s="14" t="n"/>
      <c r="H3938" s="19" t="n"/>
      <c r="I3938" s="19" t="n"/>
      <c r="J3938" s="34">
        <f>IF(A3938="","",H3938+I3938)</f>
        <v/>
      </c>
      <c r="K3938" s="14" t="n"/>
      <c r="L3938" s="14" t="n"/>
      <c r="M3938" s="14" t="n"/>
      <c r="N3938" s="14" t="n"/>
      <c r="O3938" s="20">
        <f>IF(A3938="","",SUMPRODUCT((A3938&gt;=Setup!$C$19:$C$30)*(A3938&lt;=Setup!$D$19:$D$30)*Setup!$A$19:$A$30))</f>
        <v/>
      </c>
      <c r="P3938" s="34">
        <f>IF(A3938="","",IF(G3938="Standard 15% (Box 1)",ROUND(H3938*Setup!$B$9,2),0))</f>
        <v/>
      </c>
      <c r="Q3938" s="34">
        <f>IF(A3938="","",I3938-P3938)</f>
        <v/>
      </c>
      <c r="R3938" s="23">
        <f>IF(A3938="","",IF(O3938=0,"Outside audit periods; ","")&amp;IF(G3938="","No VAT category; ","")&amp;IF(ABS(Q3938)&gt;Setup!$B$10,"VAT ≠ 15% × net; ","")&amp;IF(AND(F3938="B2B - VAT registered",NOT(AND(LEN(E3938)=15,LEFT(E3938,1)="3",RIGHT(E3938,1)="3",ISNUMBER(--E3938)))),"Invalid/missing customer VAT no; ","")&amp;IF(L3938&lt;&gt;"Yes","Not reported/cleared on FATOORA; ","")&amp;IF(AND(OR(G3938="Zero-rated domestic (Box 3)",G3938="Export (Box 4)"),N3938=""),"Zero-rate/export evidence missing; ","")&amp;IF(AND(C3938="Credit Note",H3938&gt;0),"Credit note should be negative; ","")&amp;IF(AND(C3938="Simplified Tax Invoice",F3938="B2B - VAT registered"),"Simplified invoice issued to VAT-registered B2B; ",""))</f>
        <v/>
      </c>
    </row>
    <row r="3939">
      <c r="A3939" s="17" t="n"/>
      <c r="B3939" s="14" t="n"/>
      <c r="C3939" s="14" t="n"/>
      <c r="D3939" s="14" t="n"/>
      <c r="E3939" s="16" t="n"/>
      <c r="F3939" s="14" t="n"/>
      <c r="G3939" s="14" t="n"/>
      <c r="H3939" s="19" t="n"/>
      <c r="I3939" s="19" t="n"/>
      <c r="J3939" s="34">
        <f>IF(A3939="","",H3939+I3939)</f>
        <v/>
      </c>
      <c r="K3939" s="14" t="n"/>
      <c r="L3939" s="14" t="n"/>
      <c r="M3939" s="14" t="n"/>
      <c r="N3939" s="14" t="n"/>
      <c r="O3939" s="20">
        <f>IF(A3939="","",SUMPRODUCT((A3939&gt;=Setup!$C$19:$C$30)*(A3939&lt;=Setup!$D$19:$D$30)*Setup!$A$19:$A$30))</f>
        <v/>
      </c>
      <c r="P3939" s="34">
        <f>IF(A3939="","",IF(G3939="Standard 15% (Box 1)",ROUND(H3939*Setup!$B$9,2),0))</f>
        <v/>
      </c>
      <c r="Q3939" s="34">
        <f>IF(A3939="","",I3939-P3939)</f>
        <v/>
      </c>
      <c r="R3939" s="23">
        <f>IF(A3939="","",IF(O3939=0,"Outside audit periods; ","")&amp;IF(G3939="","No VAT category; ","")&amp;IF(ABS(Q3939)&gt;Setup!$B$10,"VAT ≠ 15% × net; ","")&amp;IF(AND(F3939="B2B - VAT registered",NOT(AND(LEN(E3939)=15,LEFT(E3939,1)="3",RIGHT(E3939,1)="3",ISNUMBER(--E3939)))),"Invalid/missing customer VAT no; ","")&amp;IF(L3939&lt;&gt;"Yes","Not reported/cleared on FATOORA; ","")&amp;IF(AND(OR(G3939="Zero-rated domestic (Box 3)",G3939="Export (Box 4)"),N3939=""),"Zero-rate/export evidence missing; ","")&amp;IF(AND(C3939="Credit Note",H3939&gt;0),"Credit note should be negative; ","")&amp;IF(AND(C3939="Simplified Tax Invoice",F3939="B2B - VAT registered"),"Simplified invoice issued to VAT-registered B2B; ",""))</f>
        <v/>
      </c>
    </row>
    <row r="3940">
      <c r="A3940" s="17" t="n"/>
      <c r="B3940" s="14" t="n"/>
      <c r="C3940" s="14" t="n"/>
      <c r="D3940" s="14" t="n"/>
      <c r="E3940" s="16" t="n"/>
      <c r="F3940" s="14" t="n"/>
      <c r="G3940" s="14" t="n"/>
      <c r="H3940" s="19" t="n"/>
      <c r="I3940" s="19" t="n"/>
      <c r="J3940" s="34">
        <f>IF(A3940="","",H3940+I3940)</f>
        <v/>
      </c>
      <c r="K3940" s="14" t="n"/>
      <c r="L3940" s="14" t="n"/>
      <c r="M3940" s="14" t="n"/>
      <c r="N3940" s="14" t="n"/>
      <c r="O3940" s="20">
        <f>IF(A3940="","",SUMPRODUCT((A3940&gt;=Setup!$C$19:$C$30)*(A3940&lt;=Setup!$D$19:$D$30)*Setup!$A$19:$A$30))</f>
        <v/>
      </c>
      <c r="P3940" s="34">
        <f>IF(A3940="","",IF(G3940="Standard 15% (Box 1)",ROUND(H3940*Setup!$B$9,2),0))</f>
        <v/>
      </c>
      <c r="Q3940" s="34">
        <f>IF(A3940="","",I3940-P3940)</f>
        <v/>
      </c>
      <c r="R3940" s="23">
        <f>IF(A3940="","",IF(O3940=0,"Outside audit periods; ","")&amp;IF(G3940="","No VAT category; ","")&amp;IF(ABS(Q3940)&gt;Setup!$B$10,"VAT ≠ 15% × net; ","")&amp;IF(AND(F3940="B2B - VAT registered",NOT(AND(LEN(E3940)=15,LEFT(E3940,1)="3",RIGHT(E3940,1)="3",ISNUMBER(--E3940)))),"Invalid/missing customer VAT no; ","")&amp;IF(L3940&lt;&gt;"Yes","Not reported/cleared on FATOORA; ","")&amp;IF(AND(OR(G3940="Zero-rated domestic (Box 3)",G3940="Export (Box 4)"),N3940=""),"Zero-rate/export evidence missing; ","")&amp;IF(AND(C3940="Credit Note",H3940&gt;0),"Credit note should be negative; ","")&amp;IF(AND(C3940="Simplified Tax Invoice",F3940="B2B - VAT registered"),"Simplified invoice issued to VAT-registered B2B; ",""))</f>
        <v/>
      </c>
    </row>
    <row r="3941">
      <c r="A3941" s="17" t="n"/>
      <c r="B3941" s="14" t="n"/>
      <c r="C3941" s="14" t="n"/>
      <c r="D3941" s="14" t="n"/>
      <c r="E3941" s="16" t="n"/>
      <c r="F3941" s="14" t="n"/>
      <c r="G3941" s="14" t="n"/>
      <c r="H3941" s="19" t="n"/>
      <c r="I3941" s="19" t="n"/>
      <c r="J3941" s="34">
        <f>IF(A3941="","",H3941+I3941)</f>
        <v/>
      </c>
      <c r="K3941" s="14" t="n"/>
      <c r="L3941" s="14" t="n"/>
      <c r="M3941" s="14" t="n"/>
      <c r="N3941" s="14" t="n"/>
      <c r="O3941" s="20">
        <f>IF(A3941="","",SUMPRODUCT((A3941&gt;=Setup!$C$19:$C$30)*(A3941&lt;=Setup!$D$19:$D$30)*Setup!$A$19:$A$30))</f>
        <v/>
      </c>
      <c r="P3941" s="34">
        <f>IF(A3941="","",IF(G3941="Standard 15% (Box 1)",ROUND(H3941*Setup!$B$9,2),0))</f>
        <v/>
      </c>
      <c r="Q3941" s="34">
        <f>IF(A3941="","",I3941-P3941)</f>
        <v/>
      </c>
      <c r="R3941" s="23">
        <f>IF(A3941="","",IF(O3941=0,"Outside audit periods; ","")&amp;IF(G3941="","No VAT category; ","")&amp;IF(ABS(Q3941)&gt;Setup!$B$10,"VAT ≠ 15% × net; ","")&amp;IF(AND(F3941="B2B - VAT registered",NOT(AND(LEN(E3941)=15,LEFT(E3941,1)="3",RIGHT(E3941,1)="3",ISNUMBER(--E3941)))),"Invalid/missing customer VAT no; ","")&amp;IF(L3941&lt;&gt;"Yes","Not reported/cleared on FATOORA; ","")&amp;IF(AND(OR(G3941="Zero-rated domestic (Box 3)",G3941="Export (Box 4)"),N3941=""),"Zero-rate/export evidence missing; ","")&amp;IF(AND(C3941="Credit Note",H3941&gt;0),"Credit note should be negative; ","")&amp;IF(AND(C3941="Simplified Tax Invoice",F3941="B2B - VAT registered"),"Simplified invoice issued to VAT-registered B2B; ",""))</f>
        <v/>
      </c>
    </row>
    <row r="3942">
      <c r="A3942" s="17" t="n"/>
      <c r="B3942" s="14" t="n"/>
      <c r="C3942" s="14" t="n"/>
      <c r="D3942" s="14" t="n"/>
      <c r="E3942" s="16" t="n"/>
      <c r="F3942" s="14" t="n"/>
      <c r="G3942" s="14" t="n"/>
      <c r="H3942" s="19" t="n"/>
      <c r="I3942" s="19" t="n"/>
      <c r="J3942" s="34">
        <f>IF(A3942="","",H3942+I3942)</f>
        <v/>
      </c>
      <c r="K3942" s="14" t="n"/>
      <c r="L3942" s="14" t="n"/>
      <c r="M3942" s="14" t="n"/>
      <c r="N3942" s="14" t="n"/>
      <c r="O3942" s="20">
        <f>IF(A3942="","",SUMPRODUCT((A3942&gt;=Setup!$C$19:$C$30)*(A3942&lt;=Setup!$D$19:$D$30)*Setup!$A$19:$A$30))</f>
        <v/>
      </c>
      <c r="P3942" s="34">
        <f>IF(A3942="","",IF(G3942="Standard 15% (Box 1)",ROUND(H3942*Setup!$B$9,2),0))</f>
        <v/>
      </c>
      <c r="Q3942" s="34">
        <f>IF(A3942="","",I3942-P3942)</f>
        <v/>
      </c>
      <c r="R3942" s="23">
        <f>IF(A3942="","",IF(O3942=0,"Outside audit periods; ","")&amp;IF(G3942="","No VAT category; ","")&amp;IF(ABS(Q3942)&gt;Setup!$B$10,"VAT ≠ 15% × net; ","")&amp;IF(AND(F3942="B2B - VAT registered",NOT(AND(LEN(E3942)=15,LEFT(E3942,1)="3",RIGHT(E3942,1)="3",ISNUMBER(--E3942)))),"Invalid/missing customer VAT no; ","")&amp;IF(L3942&lt;&gt;"Yes","Not reported/cleared on FATOORA; ","")&amp;IF(AND(OR(G3942="Zero-rated domestic (Box 3)",G3942="Export (Box 4)"),N3942=""),"Zero-rate/export evidence missing; ","")&amp;IF(AND(C3942="Credit Note",H3942&gt;0),"Credit note should be negative; ","")&amp;IF(AND(C3942="Simplified Tax Invoice",F3942="B2B - VAT registered"),"Simplified invoice issued to VAT-registered B2B; ",""))</f>
        <v/>
      </c>
    </row>
    <row r="3943">
      <c r="A3943" s="17" t="n"/>
      <c r="B3943" s="14" t="n"/>
      <c r="C3943" s="14" t="n"/>
      <c r="D3943" s="14" t="n"/>
      <c r="E3943" s="16" t="n"/>
      <c r="F3943" s="14" t="n"/>
      <c r="G3943" s="14" t="n"/>
      <c r="H3943" s="19" t="n"/>
      <c r="I3943" s="19" t="n"/>
      <c r="J3943" s="34">
        <f>IF(A3943="","",H3943+I3943)</f>
        <v/>
      </c>
      <c r="K3943" s="14" t="n"/>
      <c r="L3943" s="14" t="n"/>
      <c r="M3943" s="14" t="n"/>
      <c r="N3943" s="14" t="n"/>
      <c r="O3943" s="20">
        <f>IF(A3943="","",SUMPRODUCT((A3943&gt;=Setup!$C$19:$C$30)*(A3943&lt;=Setup!$D$19:$D$30)*Setup!$A$19:$A$30))</f>
        <v/>
      </c>
      <c r="P3943" s="34">
        <f>IF(A3943="","",IF(G3943="Standard 15% (Box 1)",ROUND(H3943*Setup!$B$9,2),0))</f>
        <v/>
      </c>
      <c r="Q3943" s="34">
        <f>IF(A3943="","",I3943-P3943)</f>
        <v/>
      </c>
      <c r="R3943" s="23">
        <f>IF(A3943="","",IF(O3943=0,"Outside audit periods; ","")&amp;IF(G3943="","No VAT category; ","")&amp;IF(ABS(Q3943)&gt;Setup!$B$10,"VAT ≠ 15% × net; ","")&amp;IF(AND(F3943="B2B - VAT registered",NOT(AND(LEN(E3943)=15,LEFT(E3943,1)="3",RIGHT(E3943,1)="3",ISNUMBER(--E3943)))),"Invalid/missing customer VAT no; ","")&amp;IF(L3943&lt;&gt;"Yes","Not reported/cleared on FATOORA; ","")&amp;IF(AND(OR(G3943="Zero-rated domestic (Box 3)",G3943="Export (Box 4)"),N3943=""),"Zero-rate/export evidence missing; ","")&amp;IF(AND(C3943="Credit Note",H3943&gt;0),"Credit note should be negative; ","")&amp;IF(AND(C3943="Simplified Tax Invoice",F3943="B2B - VAT registered"),"Simplified invoice issued to VAT-registered B2B; ",""))</f>
        <v/>
      </c>
    </row>
    <row r="3944">
      <c r="A3944" s="17" t="n"/>
      <c r="B3944" s="14" t="n"/>
      <c r="C3944" s="14" t="n"/>
      <c r="D3944" s="14" t="n"/>
      <c r="E3944" s="16" t="n"/>
      <c r="F3944" s="14" t="n"/>
      <c r="G3944" s="14" t="n"/>
      <c r="H3944" s="19" t="n"/>
      <c r="I3944" s="19" t="n"/>
      <c r="J3944" s="34">
        <f>IF(A3944="","",H3944+I3944)</f>
        <v/>
      </c>
      <c r="K3944" s="14" t="n"/>
      <c r="L3944" s="14" t="n"/>
      <c r="M3944" s="14" t="n"/>
      <c r="N3944" s="14" t="n"/>
      <c r="O3944" s="20">
        <f>IF(A3944="","",SUMPRODUCT((A3944&gt;=Setup!$C$19:$C$30)*(A3944&lt;=Setup!$D$19:$D$30)*Setup!$A$19:$A$30))</f>
        <v/>
      </c>
      <c r="P3944" s="34">
        <f>IF(A3944="","",IF(G3944="Standard 15% (Box 1)",ROUND(H3944*Setup!$B$9,2),0))</f>
        <v/>
      </c>
      <c r="Q3944" s="34">
        <f>IF(A3944="","",I3944-P3944)</f>
        <v/>
      </c>
      <c r="R3944" s="23">
        <f>IF(A3944="","",IF(O3944=0,"Outside audit periods; ","")&amp;IF(G3944="","No VAT category; ","")&amp;IF(ABS(Q3944)&gt;Setup!$B$10,"VAT ≠ 15% × net; ","")&amp;IF(AND(F3944="B2B - VAT registered",NOT(AND(LEN(E3944)=15,LEFT(E3944,1)="3",RIGHT(E3944,1)="3",ISNUMBER(--E3944)))),"Invalid/missing customer VAT no; ","")&amp;IF(L3944&lt;&gt;"Yes","Not reported/cleared on FATOORA; ","")&amp;IF(AND(OR(G3944="Zero-rated domestic (Box 3)",G3944="Export (Box 4)"),N3944=""),"Zero-rate/export evidence missing; ","")&amp;IF(AND(C3944="Credit Note",H3944&gt;0),"Credit note should be negative; ","")&amp;IF(AND(C3944="Simplified Tax Invoice",F3944="B2B - VAT registered"),"Simplified invoice issued to VAT-registered B2B; ",""))</f>
        <v/>
      </c>
    </row>
    <row r="3945">
      <c r="A3945" s="17" t="n"/>
      <c r="B3945" s="14" t="n"/>
      <c r="C3945" s="14" t="n"/>
      <c r="D3945" s="14" t="n"/>
      <c r="E3945" s="16" t="n"/>
      <c r="F3945" s="14" t="n"/>
      <c r="G3945" s="14" t="n"/>
      <c r="H3945" s="19" t="n"/>
      <c r="I3945" s="19" t="n"/>
      <c r="J3945" s="34">
        <f>IF(A3945="","",H3945+I3945)</f>
        <v/>
      </c>
      <c r="K3945" s="14" t="n"/>
      <c r="L3945" s="14" t="n"/>
      <c r="M3945" s="14" t="n"/>
      <c r="N3945" s="14" t="n"/>
      <c r="O3945" s="20">
        <f>IF(A3945="","",SUMPRODUCT((A3945&gt;=Setup!$C$19:$C$30)*(A3945&lt;=Setup!$D$19:$D$30)*Setup!$A$19:$A$30))</f>
        <v/>
      </c>
      <c r="P3945" s="34">
        <f>IF(A3945="","",IF(G3945="Standard 15% (Box 1)",ROUND(H3945*Setup!$B$9,2),0))</f>
        <v/>
      </c>
      <c r="Q3945" s="34">
        <f>IF(A3945="","",I3945-P3945)</f>
        <v/>
      </c>
      <c r="R3945" s="23">
        <f>IF(A3945="","",IF(O3945=0,"Outside audit periods; ","")&amp;IF(G3945="","No VAT category; ","")&amp;IF(ABS(Q3945)&gt;Setup!$B$10,"VAT ≠ 15% × net; ","")&amp;IF(AND(F3945="B2B - VAT registered",NOT(AND(LEN(E3945)=15,LEFT(E3945,1)="3",RIGHT(E3945,1)="3",ISNUMBER(--E3945)))),"Invalid/missing customer VAT no; ","")&amp;IF(L3945&lt;&gt;"Yes","Not reported/cleared on FATOORA; ","")&amp;IF(AND(OR(G3945="Zero-rated domestic (Box 3)",G3945="Export (Box 4)"),N3945=""),"Zero-rate/export evidence missing; ","")&amp;IF(AND(C3945="Credit Note",H3945&gt;0),"Credit note should be negative; ","")&amp;IF(AND(C3945="Simplified Tax Invoice",F3945="B2B - VAT registered"),"Simplified invoice issued to VAT-registered B2B; ",""))</f>
        <v/>
      </c>
    </row>
    <row r="3946">
      <c r="A3946" s="17" t="n"/>
      <c r="B3946" s="14" t="n"/>
      <c r="C3946" s="14" t="n"/>
      <c r="D3946" s="14" t="n"/>
      <c r="E3946" s="16" t="n"/>
      <c r="F3946" s="14" t="n"/>
      <c r="G3946" s="14" t="n"/>
      <c r="H3946" s="19" t="n"/>
      <c r="I3946" s="19" t="n"/>
      <c r="J3946" s="34">
        <f>IF(A3946="","",H3946+I3946)</f>
        <v/>
      </c>
      <c r="K3946" s="14" t="n"/>
      <c r="L3946" s="14" t="n"/>
      <c r="M3946" s="14" t="n"/>
      <c r="N3946" s="14" t="n"/>
      <c r="O3946" s="20">
        <f>IF(A3946="","",SUMPRODUCT((A3946&gt;=Setup!$C$19:$C$30)*(A3946&lt;=Setup!$D$19:$D$30)*Setup!$A$19:$A$30))</f>
        <v/>
      </c>
      <c r="P3946" s="34">
        <f>IF(A3946="","",IF(G3946="Standard 15% (Box 1)",ROUND(H3946*Setup!$B$9,2),0))</f>
        <v/>
      </c>
      <c r="Q3946" s="34">
        <f>IF(A3946="","",I3946-P3946)</f>
        <v/>
      </c>
      <c r="R3946" s="23">
        <f>IF(A3946="","",IF(O3946=0,"Outside audit periods; ","")&amp;IF(G3946="","No VAT category; ","")&amp;IF(ABS(Q3946)&gt;Setup!$B$10,"VAT ≠ 15% × net; ","")&amp;IF(AND(F3946="B2B - VAT registered",NOT(AND(LEN(E3946)=15,LEFT(E3946,1)="3",RIGHT(E3946,1)="3",ISNUMBER(--E3946)))),"Invalid/missing customer VAT no; ","")&amp;IF(L3946&lt;&gt;"Yes","Not reported/cleared on FATOORA; ","")&amp;IF(AND(OR(G3946="Zero-rated domestic (Box 3)",G3946="Export (Box 4)"),N3946=""),"Zero-rate/export evidence missing; ","")&amp;IF(AND(C3946="Credit Note",H3946&gt;0),"Credit note should be negative; ","")&amp;IF(AND(C3946="Simplified Tax Invoice",F3946="B2B - VAT registered"),"Simplified invoice issued to VAT-registered B2B; ",""))</f>
        <v/>
      </c>
    </row>
    <row r="3947">
      <c r="A3947" s="17" t="n"/>
      <c r="B3947" s="14" t="n"/>
      <c r="C3947" s="14" t="n"/>
      <c r="D3947" s="14" t="n"/>
      <c r="E3947" s="16" t="n"/>
      <c r="F3947" s="14" t="n"/>
      <c r="G3947" s="14" t="n"/>
      <c r="H3947" s="19" t="n"/>
      <c r="I3947" s="19" t="n"/>
      <c r="J3947" s="34">
        <f>IF(A3947="","",H3947+I3947)</f>
        <v/>
      </c>
      <c r="K3947" s="14" t="n"/>
      <c r="L3947" s="14" t="n"/>
      <c r="M3947" s="14" t="n"/>
      <c r="N3947" s="14" t="n"/>
      <c r="O3947" s="20">
        <f>IF(A3947="","",SUMPRODUCT((A3947&gt;=Setup!$C$19:$C$30)*(A3947&lt;=Setup!$D$19:$D$30)*Setup!$A$19:$A$30))</f>
        <v/>
      </c>
      <c r="P3947" s="34">
        <f>IF(A3947="","",IF(G3947="Standard 15% (Box 1)",ROUND(H3947*Setup!$B$9,2),0))</f>
        <v/>
      </c>
      <c r="Q3947" s="34">
        <f>IF(A3947="","",I3947-P3947)</f>
        <v/>
      </c>
      <c r="R3947" s="23">
        <f>IF(A3947="","",IF(O3947=0,"Outside audit periods; ","")&amp;IF(G3947="","No VAT category; ","")&amp;IF(ABS(Q3947)&gt;Setup!$B$10,"VAT ≠ 15% × net; ","")&amp;IF(AND(F3947="B2B - VAT registered",NOT(AND(LEN(E3947)=15,LEFT(E3947,1)="3",RIGHT(E3947,1)="3",ISNUMBER(--E3947)))),"Invalid/missing customer VAT no; ","")&amp;IF(L3947&lt;&gt;"Yes","Not reported/cleared on FATOORA; ","")&amp;IF(AND(OR(G3947="Zero-rated domestic (Box 3)",G3947="Export (Box 4)"),N3947=""),"Zero-rate/export evidence missing; ","")&amp;IF(AND(C3947="Credit Note",H3947&gt;0),"Credit note should be negative; ","")&amp;IF(AND(C3947="Simplified Tax Invoice",F3947="B2B - VAT registered"),"Simplified invoice issued to VAT-registered B2B; ",""))</f>
        <v/>
      </c>
    </row>
    <row r="3948">
      <c r="A3948" s="17" t="n"/>
      <c r="B3948" s="14" t="n"/>
      <c r="C3948" s="14" t="n"/>
      <c r="D3948" s="14" t="n"/>
      <c r="E3948" s="16" t="n"/>
      <c r="F3948" s="14" t="n"/>
      <c r="G3948" s="14" t="n"/>
      <c r="H3948" s="19" t="n"/>
      <c r="I3948" s="19" t="n"/>
      <c r="J3948" s="34">
        <f>IF(A3948="","",H3948+I3948)</f>
        <v/>
      </c>
      <c r="K3948" s="14" t="n"/>
      <c r="L3948" s="14" t="n"/>
      <c r="M3948" s="14" t="n"/>
      <c r="N3948" s="14" t="n"/>
      <c r="O3948" s="20">
        <f>IF(A3948="","",SUMPRODUCT((A3948&gt;=Setup!$C$19:$C$30)*(A3948&lt;=Setup!$D$19:$D$30)*Setup!$A$19:$A$30))</f>
        <v/>
      </c>
      <c r="P3948" s="34">
        <f>IF(A3948="","",IF(G3948="Standard 15% (Box 1)",ROUND(H3948*Setup!$B$9,2),0))</f>
        <v/>
      </c>
      <c r="Q3948" s="34">
        <f>IF(A3948="","",I3948-P3948)</f>
        <v/>
      </c>
      <c r="R3948" s="23">
        <f>IF(A3948="","",IF(O3948=0,"Outside audit periods; ","")&amp;IF(G3948="","No VAT category; ","")&amp;IF(ABS(Q3948)&gt;Setup!$B$10,"VAT ≠ 15% × net; ","")&amp;IF(AND(F3948="B2B - VAT registered",NOT(AND(LEN(E3948)=15,LEFT(E3948,1)="3",RIGHT(E3948,1)="3",ISNUMBER(--E3948)))),"Invalid/missing customer VAT no; ","")&amp;IF(L3948&lt;&gt;"Yes","Not reported/cleared on FATOORA; ","")&amp;IF(AND(OR(G3948="Zero-rated domestic (Box 3)",G3948="Export (Box 4)"),N3948=""),"Zero-rate/export evidence missing; ","")&amp;IF(AND(C3948="Credit Note",H3948&gt;0),"Credit note should be negative; ","")&amp;IF(AND(C3948="Simplified Tax Invoice",F3948="B2B - VAT registered"),"Simplified invoice issued to VAT-registered B2B; ",""))</f>
        <v/>
      </c>
    </row>
    <row r="3949">
      <c r="A3949" s="17" t="n"/>
      <c r="B3949" s="14" t="n"/>
      <c r="C3949" s="14" t="n"/>
      <c r="D3949" s="14" t="n"/>
      <c r="E3949" s="16" t="n"/>
      <c r="F3949" s="14" t="n"/>
      <c r="G3949" s="14" t="n"/>
      <c r="H3949" s="19" t="n"/>
      <c r="I3949" s="19" t="n"/>
      <c r="J3949" s="34">
        <f>IF(A3949="","",H3949+I3949)</f>
        <v/>
      </c>
      <c r="K3949" s="14" t="n"/>
      <c r="L3949" s="14" t="n"/>
      <c r="M3949" s="14" t="n"/>
      <c r="N3949" s="14" t="n"/>
      <c r="O3949" s="20">
        <f>IF(A3949="","",SUMPRODUCT((A3949&gt;=Setup!$C$19:$C$30)*(A3949&lt;=Setup!$D$19:$D$30)*Setup!$A$19:$A$30))</f>
        <v/>
      </c>
      <c r="P3949" s="34">
        <f>IF(A3949="","",IF(G3949="Standard 15% (Box 1)",ROUND(H3949*Setup!$B$9,2),0))</f>
        <v/>
      </c>
      <c r="Q3949" s="34">
        <f>IF(A3949="","",I3949-P3949)</f>
        <v/>
      </c>
      <c r="R3949" s="23">
        <f>IF(A3949="","",IF(O3949=0,"Outside audit periods; ","")&amp;IF(G3949="","No VAT category; ","")&amp;IF(ABS(Q3949)&gt;Setup!$B$10,"VAT ≠ 15% × net; ","")&amp;IF(AND(F3949="B2B - VAT registered",NOT(AND(LEN(E3949)=15,LEFT(E3949,1)="3",RIGHT(E3949,1)="3",ISNUMBER(--E3949)))),"Invalid/missing customer VAT no; ","")&amp;IF(L3949&lt;&gt;"Yes","Not reported/cleared on FATOORA; ","")&amp;IF(AND(OR(G3949="Zero-rated domestic (Box 3)",G3949="Export (Box 4)"),N3949=""),"Zero-rate/export evidence missing; ","")&amp;IF(AND(C3949="Credit Note",H3949&gt;0),"Credit note should be negative; ","")&amp;IF(AND(C3949="Simplified Tax Invoice",F3949="B2B - VAT registered"),"Simplified invoice issued to VAT-registered B2B; ",""))</f>
        <v/>
      </c>
    </row>
    <row r="3950">
      <c r="A3950" s="17" t="n"/>
      <c r="B3950" s="14" t="n"/>
      <c r="C3950" s="14" t="n"/>
      <c r="D3950" s="14" t="n"/>
      <c r="E3950" s="16" t="n"/>
      <c r="F3950" s="14" t="n"/>
      <c r="G3950" s="14" t="n"/>
      <c r="H3950" s="19" t="n"/>
      <c r="I3950" s="19" t="n"/>
      <c r="J3950" s="34">
        <f>IF(A3950="","",H3950+I3950)</f>
        <v/>
      </c>
      <c r="K3950" s="14" t="n"/>
      <c r="L3950" s="14" t="n"/>
      <c r="M3950" s="14" t="n"/>
      <c r="N3950" s="14" t="n"/>
      <c r="O3950" s="20">
        <f>IF(A3950="","",SUMPRODUCT((A3950&gt;=Setup!$C$19:$C$30)*(A3950&lt;=Setup!$D$19:$D$30)*Setup!$A$19:$A$30))</f>
        <v/>
      </c>
      <c r="P3950" s="34">
        <f>IF(A3950="","",IF(G3950="Standard 15% (Box 1)",ROUND(H3950*Setup!$B$9,2),0))</f>
        <v/>
      </c>
      <c r="Q3950" s="34">
        <f>IF(A3950="","",I3950-P3950)</f>
        <v/>
      </c>
      <c r="R3950" s="23">
        <f>IF(A3950="","",IF(O3950=0,"Outside audit periods; ","")&amp;IF(G3950="","No VAT category; ","")&amp;IF(ABS(Q3950)&gt;Setup!$B$10,"VAT ≠ 15% × net; ","")&amp;IF(AND(F3950="B2B - VAT registered",NOT(AND(LEN(E3950)=15,LEFT(E3950,1)="3",RIGHT(E3950,1)="3",ISNUMBER(--E3950)))),"Invalid/missing customer VAT no; ","")&amp;IF(L3950&lt;&gt;"Yes","Not reported/cleared on FATOORA; ","")&amp;IF(AND(OR(G3950="Zero-rated domestic (Box 3)",G3950="Export (Box 4)"),N3950=""),"Zero-rate/export evidence missing; ","")&amp;IF(AND(C3950="Credit Note",H3950&gt;0),"Credit note should be negative; ","")&amp;IF(AND(C3950="Simplified Tax Invoice",F3950="B2B - VAT registered"),"Simplified invoice issued to VAT-registered B2B; ",""))</f>
        <v/>
      </c>
    </row>
    <row r="3951">
      <c r="A3951" s="17" t="n"/>
      <c r="B3951" s="14" t="n"/>
      <c r="C3951" s="14" t="n"/>
      <c r="D3951" s="14" t="n"/>
      <c r="E3951" s="16" t="n"/>
      <c r="F3951" s="14" t="n"/>
      <c r="G3951" s="14" t="n"/>
      <c r="H3951" s="19" t="n"/>
      <c r="I3951" s="19" t="n"/>
      <c r="J3951" s="34">
        <f>IF(A3951="","",H3951+I3951)</f>
        <v/>
      </c>
      <c r="K3951" s="14" t="n"/>
      <c r="L3951" s="14" t="n"/>
      <c r="M3951" s="14" t="n"/>
      <c r="N3951" s="14" t="n"/>
      <c r="O3951" s="20">
        <f>IF(A3951="","",SUMPRODUCT((A3951&gt;=Setup!$C$19:$C$30)*(A3951&lt;=Setup!$D$19:$D$30)*Setup!$A$19:$A$30))</f>
        <v/>
      </c>
      <c r="P3951" s="34">
        <f>IF(A3951="","",IF(G3951="Standard 15% (Box 1)",ROUND(H3951*Setup!$B$9,2),0))</f>
        <v/>
      </c>
      <c r="Q3951" s="34">
        <f>IF(A3951="","",I3951-P3951)</f>
        <v/>
      </c>
      <c r="R3951" s="23">
        <f>IF(A3951="","",IF(O3951=0,"Outside audit periods; ","")&amp;IF(G3951="","No VAT category; ","")&amp;IF(ABS(Q3951)&gt;Setup!$B$10,"VAT ≠ 15% × net; ","")&amp;IF(AND(F3951="B2B - VAT registered",NOT(AND(LEN(E3951)=15,LEFT(E3951,1)="3",RIGHT(E3951,1)="3",ISNUMBER(--E3951)))),"Invalid/missing customer VAT no; ","")&amp;IF(L3951&lt;&gt;"Yes","Not reported/cleared on FATOORA; ","")&amp;IF(AND(OR(G3951="Zero-rated domestic (Box 3)",G3951="Export (Box 4)"),N3951=""),"Zero-rate/export evidence missing; ","")&amp;IF(AND(C3951="Credit Note",H3951&gt;0),"Credit note should be negative; ","")&amp;IF(AND(C3951="Simplified Tax Invoice",F3951="B2B - VAT registered"),"Simplified invoice issued to VAT-registered B2B; ",""))</f>
        <v/>
      </c>
    </row>
    <row r="3952">
      <c r="A3952" s="17" t="n"/>
      <c r="B3952" s="14" t="n"/>
      <c r="C3952" s="14" t="n"/>
      <c r="D3952" s="14" t="n"/>
      <c r="E3952" s="16" t="n"/>
      <c r="F3952" s="14" t="n"/>
      <c r="G3952" s="14" t="n"/>
      <c r="H3952" s="19" t="n"/>
      <c r="I3952" s="19" t="n"/>
      <c r="J3952" s="34">
        <f>IF(A3952="","",H3952+I3952)</f>
        <v/>
      </c>
      <c r="K3952" s="14" t="n"/>
      <c r="L3952" s="14" t="n"/>
      <c r="M3952" s="14" t="n"/>
      <c r="N3952" s="14" t="n"/>
      <c r="O3952" s="20">
        <f>IF(A3952="","",SUMPRODUCT((A3952&gt;=Setup!$C$19:$C$30)*(A3952&lt;=Setup!$D$19:$D$30)*Setup!$A$19:$A$30))</f>
        <v/>
      </c>
      <c r="P3952" s="34">
        <f>IF(A3952="","",IF(G3952="Standard 15% (Box 1)",ROUND(H3952*Setup!$B$9,2),0))</f>
        <v/>
      </c>
      <c r="Q3952" s="34">
        <f>IF(A3952="","",I3952-P3952)</f>
        <v/>
      </c>
      <c r="R3952" s="23">
        <f>IF(A3952="","",IF(O3952=0,"Outside audit periods; ","")&amp;IF(G3952="","No VAT category; ","")&amp;IF(ABS(Q3952)&gt;Setup!$B$10,"VAT ≠ 15% × net; ","")&amp;IF(AND(F3952="B2B - VAT registered",NOT(AND(LEN(E3952)=15,LEFT(E3952,1)="3",RIGHT(E3952,1)="3",ISNUMBER(--E3952)))),"Invalid/missing customer VAT no; ","")&amp;IF(L3952&lt;&gt;"Yes","Not reported/cleared on FATOORA; ","")&amp;IF(AND(OR(G3952="Zero-rated domestic (Box 3)",G3952="Export (Box 4)"),N3952=""),"Zero-rate/export evidence missing; ","")&amp;IF(AND(C3952="Credit Note",H3952&gt;0),"Credit note should be negative; ","")&amp;IF(AND(C3952="Simplified Tax Invoice",F3952="B2B - VAT registered"),"Simplified invoice issued to VAT-registered B2B; ",""))</f>
        <v/>
      </c>
    </row>
    <row r="3953">
      <c r="A3953" s="17" t="n"/>
      <c r="B3953" s="14" t="n"/>
      <c r="C3953" s="14" t="n"/>
      <c r="D3953" s="14" t="n"/>
      <c r="E3953" s="16" t="n"/>
      <c r="F3953" s="14" t="n"/>
      <c r="G3953" s="14" t="n"/>
      <c r="H3953" s="19" t="n"/>
      <c r="I3953" s="19" t="n"/>
      <c r="J3953" s="34">
        <f>IF(A3953="","",H3953+I3953)</f>
        <v/>
      </c>
      <c r="K3953" s="14" t="n"/>
      <c r="L3953" s="14" t="n"/>
      <c r="M3953" s="14" t="n"/>
      <c r="N3953" s="14" t="n"/>
      <c r="O3953" s="20">
        <f>IF(A3953="","",SUMPRODUCT((A3953&gt;=Setup!$C$19:$C$30)*(A3953&lt;=Setup!$D$19:$D$30)*Setup!$A$19:$A$30))</f>
        <v/>
      </c>
      <c r="P3953" s="34">
        <f>IF(A3953="","",IF(G3953="Standard 15% (Box 1)",ROUND(H3953*Setup!$B$9,2),0))</f>
        <v/>
      </c>
      <c r="Q3953" s="34">
        <f>IF(A3953="","",I3953-P3953)</f>
        <v/>
      </c>
      <c r="R3953" s="23">
        <f>IF(A3953="","",IF(O3953=0,"Outside audit periods; ","")&amp;IF(G3953="","No VAT category; ","")&amp;IF(ABS(Q3953)&gt;Setup!$B$10,"VAT ≠ 15% × net; ","")&amp;IF(AND(F3953="B2B - VAT registered",NOT(AND(LEN(E3953)=15,LEFT(E3953,1)="3",RIGHT(E3953,1)="3",ISNUMBER(--E3953)))),"Invalid/missing customer VAT no; ","")&amp;IF(L3953&lt;&gt;"Yes","Not reported/cleared on FATOORA; ","")&amp;IF(AND(OR(G3953="Zero-rated domestic (Box 3)",G3953="Export (Box 4)"),N3953=""),"Zero-rate/export evidence missing; ","")&amp;IF(AND(C3953="Credit Note",H3953&gt;0),"Credit note should be negative; ","")&amp;IF(AND(C3953="Simplified Tax Invoice",F3953="B2B - VAT registered"),"Simplified invoice issued to VAT-registered B2B; ",""))</f>
        <v/>
      </c>
    </row>
    <row r="3954">
      <c r="A3954" s="17" t="n"/>
      <c r="B3954" s="14" t="n"/>
      <c r="C3954" s="14" t="n"/>
      <c r="D3954" s="14" t="n"/>
      <c r="E3954" s="16" t="n"/>
      <c r="F3954" s="14" t="n"/>
      <c r="G3954" s="14" t="n"/>
      <c r="H3954" s="19" t="n"/>
      <c r="I3954" s="19" t="n"/>
      <c r="J3954" s="34">
        <f>IF(A3954="","",H3954+I3954)</f>
        <v/>
      </c>
      <c r="K3954" s="14" t="n"/>
      <c r="L3954" s="14" t="n"/>
      <c r="M3954" s="14" t="n"/>
      <c r="N3954" s="14" t="n"/>
      <c r="O3954" s="20">
        <f>IF(A3954="","",SUMPRODUCT((A3954&gt;=Setup!$C$19:$C$30)*(A3954&lt;=Setup!$D$19:$D$30)*Setup!$A$19:$A$30))</f>
        <v/>
      </c>
      <c r="P3954" s="34">
        <f>IF(A3954="","",IF(G3954="Standard 15% (Box 1)",ROUND(H3954*Setup!$B$9,2),0))</f>
        <v/>
      </c>
      <c r="Q3954" s="34">
        <f>IF(A3954="","",I3954-P3954)</f>
        <v/>
      </c>
      <c r="R3954" s="23">
        <f>IF(A3954="","",IF(O3954=0,"Outside audit periods; ","")&amp;IF(G3954="","No VAT category; ","")&amp;IF(ABS(Q3954)&gt;Setup!$B$10,"VAT ≠ 15% × net; ","")&amp;IF(AND(F3954="B2B - VAT registered",NOT(AND(LEN(E3954)=15,LEFT(E3954,1)="3",RIGHT(E3954,1)="3",ISNUMBER(--E3954)))),"Invalid/missing customer VAT no; ","")&amp;IF(L3954&lt;&gt;"Yes","Not reported/cleared on FATOORA; ","")&amp;IF(AND(OR(G3954="Zero-rated domestic (Box 3)",G3954="Export (Box 4)"),N3954=""),"Zero-rate/export evidence missing; ","")&amp;IF(AND(C3954="Credit Note",H3954&gt;0),"Credit note should be negative; ","")&amp;IF(AND(C3954="Simplified Tax Invoice",F3954="B2B - VAT registered"),"Simplified invoice issued to VAT-registered B2B; ",""))</f>
        <v/>
      </c>
    </row>
    <row r="3955">
      <c r="A3955" s="17" t="n"/>
      <c r="B3955" s="14" t="n"/>
      <c r="C3955" s="14" t="n"/>
      <c r="D3955" s="14" t="n"/>
      <c r="E3955" s="16" t="n"/>
      <c r="F3955" s="14" t="n"/>
      <c r="G3955" s="14" t="n"/>
      <c r="H3955" s="19" t="n"/>
      <c r="I3955" s="19" t="n"/>
      <c r="J3955" s="34">
        <f>IF(A3955="","",H3955+I3955)</f>
        <v/>
      </c>
      <c r="K3955" s="14" t="n"/>
      <c r="L3955" s="14" t="n"/>
      <c r="M3955" s="14" t="n"/>
      <c r="N3955" s="14" t="n"/>
      <c r="O3955" s="20">
        <f>IF(A3955="","",SUMPRODUCT((A3955&gt;=Setup!$C$19:$C$30)*(A3955&lt;=Setup!$D$19:$D$30)*Setup!$A$19:$A$30))</f>
        <v/>
      </c>
      <c r="P3955" s="34">
        <f>IF(A3955="","",IF(G3955="Standard 15% (Box 1)",ROUND(H3955*Setup!$B$9,2),0))</f>
        <v/>
      </c>
      <c r="Q3955" s="34">
        <f>IF(A3955="","",I3955-P3955)</f>
        <v/>
      </c>
      <c r="R3955" s="23">
        <f>IF(A3955="","",IF(O3955=0,"Outside audit periods; ","")&amp;IF(G3955="","No VAT category; ","")&amp;IF(ABS(Q3955)&gt;Setup!$B$10,"VAT ≠ 15% × net; ","")&amp;IF(AND(F3955="B2B - VAT registered",NOT(AND(LEN(E3955)=15,LEFT(E3955,1)="3",RIGHT(E3955,1)="3",ISNUMBER(--E3955)))),"Invalid/missing customer VAT no; ","")&amp;IF(L3955&lt;&gt;"Yes","Not reported/cleared on FATOORA; ","")&amp;IF(AND(OR(G3955="Zero-rated domestic (Box 3)",G3955="Export (Box 4)"),N3955=""),"Zero-rate/export evidence missing; ","")&amp;IF(AND(C3955="Credit Note",H3955&gt;0),"Credit note should be negative; ","")&amp;IF(AND(C3955="Simplified Tax Invoice",F3955="B2B - VAT registered"),"Simplified invoice issued to VAT-registered B2B; ",""))</f>
        <v/>
      </c>
    </row>
    <row r="3956">
      <c r="A3956" s="17" t="n"/>
      <c r="B3956" s="14" t="n"/>
      <c r="C3956" s="14" t="n"/>
      <c r="D3956" s="14" t="n"/>
      <c r="E3956" s="16" t="n"/>
      <c r="F3956" s="14" t="n"/>
      <c r="G3956" s="14" t="n"/>
      <c r="H3956" s="19" t="n"/>
      <c r="I3956" s="19" t="n"/>
      <c r="J3956" s="34">
        <f>IF(A3956="","",H3956+I3956)</f>
        <v/>
      </c>
      <c r="K3956" s="14" t="n"/>
      <c r="L3956" s="14" t="n"/>
      <c r="M3956" s="14" t="n"/>
      <c r="N3956" s="14" t="n"/>
      <c r="O3956" s="20">
        <f>IF(A3956="","",SUMPRODUCT((A3956&gt;=Setup!$C$19:$C$30)*(A3956&lt;=Setup!$D$19:$D$30)*Setup!$A$19:$A$30))</f>
        <v/>
      </c>
      <c r="P3956" s="34">
        <f>IF(A3956="","",IF(G3956="Standard 15% (Box 1)",ROUND(H3956*Setup!$B$9,2),0))</f>
        <v/>
      </c>
      <c r="Q3956" s="34">
        <f>IF(A3956="","",I3956-P3956)</f>
        <v/>
      </c>
      <c r="R3956" s="23">
        <f>IF(A3956="","",IF(O3956=0,"Outside audit periods; ","")&amp;IF(G3956="","No VAT category; ","")&amp;IF(ABS(Q3956)&gt;Setup!$B$10,"VAT ≠ 15% × net; ","")&amp;IF(AND(F3956="B2B - VAT registered",NOT(AND(LEN(E3956)=15,LEFT(E3956,1)="3",RIGHT(E3956,1)="3",ISNUMBER(--E3956)))),"Invalid/missing customer VAT no; ","")&amp;IF(L3956&lt;&gt;"Yes","Not reported/cleared on FATOORA; ","")&amp;IF(AND(OR(G3956="Zero-rated domestic (Box 3)",G3956="Export (Box 4)"),N3956=""),"Zero-rate/export evidence missing; ","")&amp;IF(AND(C3956="Credit Note",H3956&gt;0),"Credit note should be negative; ","")&amp;IF(AND(C3956="Simplified Tax Invoice",F3956="B2B - VAT registered"),"Simplified invoice issued to VAT-registered B2B; ",""))</f>
        <v/>
      </c>
    </row>
    <row r="3957">
      <c r="A3957" s="17" t="n"/>
      <c r="B3957" s="14" t="n"/>
      <c r="C3957" s="14" t="n"/>
      <c r="D3957" s="14" t="n"/>
      <c r="E3957" s="16" t="n"/>
      <c r="F3957" s="14" t="n"/>
      <c r="G3957" s="14" t="n"/>
      <c r="H3957" s="19" t="n"/>
      <c r="I3957" s="19" t="n"/>
      <c r="J3957" s="34">
        <f>IF(A3957="","",H3957+I3957)</f>
        <v/>
      </c>
      <c r="K3957" s="14" t="n"/>
      <c r="L3957" s="14" t="n"/>
      <c r="M3957" s="14" t="n"/>
      <c r="N3957" s="14" t="n"/>
      <c r="O3957" s="20">
        <f>IF(A3957="","",SUMPRODUCT((A3957&gt;=Setup!$C$19:$C$30)*(A3957&lt;=Setup!$D$19:$D$30)*Setup!$A$19:$A$30))</f>
        <v/>
      </c>
      <c r="P3957" s="34">
        <f>IF(A3957="","",IF(G3957="Standard 15% (Box 1)",ROUND(H3957*Setup!$B$9,2),0))</f>
        <v/>
      </c>
      <c r="Q3957" s="34">
        <f>IF(A3957="","",I3957-P3957)</f>
        <v/>
      </c>
      <c r="R3957" s="23">
        <f>IF(A3957="","",IF(O3957=0,"Outside audit periods; ","")&amp;IF(G3957="","No VAT category; ","")&amp;IF(ABS(Q3957)&gt;Setup!$B$10,"VAT ≠ 15% × net; ","")&amp;IF(AND(F3957="B2B - VAT registered",NOT(AND(LEN(E3957)=15,LEFT(E3957,1)="3",RIGHT(E3957,1)="3",ISNUMBER(--E3957)))),"Invalid/missing customer VAT no; ","")&amp;IF(L3957&lt;&gt;"Yes","Not reported/cleared on FATOORA; ","")&amp;IF(AND(OR(G3957="Zero-rated domestic (Box 3)",G3957="Export (Box 4)"),N3957=""),"Zero-rate/export evidence missing; ","")&amp;IF(AND(C3957="Credit Note",H3957&gt;0),"Credit note should be negative; ","")&amp;IF(AND(C3957="Simplified Tax Invoice",F3957="B2B - VAT registered"),"Simplified invoice issued to VAT-registered B2B; ",""))</f>
        <v/>
      </c>
    </row>
    <row r="3958">
      <c r="A3958" s="17" t="n"/>
      <c r="B3958" s="14" t="n"/>
      <c r="C3958" s="14" t="n"/>
      <c r="D3958" s="14" t="n"/>
      <c r="E3958" s="16" t="n"/>
      <c r="F3958" s="14" t="n"/>
      <c r="G3958" s="14" t="n"/>
      <c r="H3958" s="19" t="n"/>
      <c r="I3958" s="19" t="n"/>
      <c r="J3958" s="34">
        <f>IF(A3958="","",H3958+I3958)</f>
        <v/>
      </c>
      <c r="K3958" s="14" t="n"/>
      <c r="L3958" s="14" t="n"/>
      <c r="M3958" s="14" t="n"/>
      <c r="N3958" s="14" t="n"/>
      <c r="O3958" s="20">
        <f>IF(A3958="","",SUMPRODUCT((A3958&gt;=Setup!$C$19:$C$30)*(A3958&lt;=Setup!$D$19:$D$30)*Setup!$A$19:$A$30))</f>
        <v/>
      </c>
      <c r="P3958" s="34">
        <f>IF(A3958="","",IF(G3958="Standard 15% (Box 1)",ROUND(H3958*Setup!$B$9,2),0))</f>
        <v/>
      </c>
      <c r="Q3958" s="34">
        <f>IF(A3958="","",I3958-P3958)</f>
        <v/>
      </c>
      <c r="R3958" s="23">
        <f>IF(A3958="","",IF(O3958=0,"Outside audit periods; ","")&amp;IF(G3958="","No VAT category; ","")&amp;IF(ABS(Q3958)&gt;Setup!$B$10,"VAT ≠ 15% × net; ","")&amp;IF(AND(F3958="B2B - VAT registered",NOT(AND(LEN(E3958)=15,LEFT(E3958,1)="3",RIGHT(E3958,1)="3",ISNUMBER(--E3958)))),"Invalid/missing customer VAT no; ","")&amp;IF(L3958&lt;&gt;"Yes","Not reported/cleared on FATOORA; ","")&amp;IF(AND(OR(G3958="Zero-rated domestic (Box 3)",G3958="Export (Box 4)"),N3958=""),"Zero-rate/export evidence missing; ","")&amp;IF(AND(C3958="Credit Note",H3958&gt;0),"Credit note should be negative; ","")&amp;IF(AND(C3958="Simplified Tax Invoice",F3958="B2B - VAT registered"),"Simplified invoice issued to VAT-registered B2B; ",""))</f>
        <v/>
      </c>
    </row>
    <row r="3959">
      <c r="A3959" s="17" t="n"/>
      <c r="B3959" s="14" t="n"/>
      <c r="C3959" s="14" t="n"/>
      <c r="D3959" s="14" t="n"/>
      <c r="E3959" s="16" t="n"/>
      <c r="F3959" s="14" t="n"/>
      <c r="G3959" s="14" t="n"/>
      <c r="H3959" s="19" t="n"/>
      <c r="I3959" s="19" t="n"/>
      <c r="J3959" s="34">
        <f>IF(A3959="","",H3959+I3959)</f>
        <v/>
      </c>
      <c r="K3959" s="14" t="n"/>
      <c r="L3959" s="14" t="n"/>
      <c r="M3959" s="14" t="n"/>
      <c r="N3959" s="14" t="n"/>
      <c r="O3959" s="20">
        <f>IF(A3959="","",SUMPRODUCT((A3959&gt;=Setup!$C$19:$C$30)*(A3959&lt;=Setup!$D$19:$D$30)*Setup!$A$19:$A$30))</f>
        <v/>
      </c>
      <c r="P3959" s="34">
        <f>IF(A3959="","",IF(G3959="Standard 15% (Box 1)",ROUND(H3959*Setup!$B$9,2),0))</f>
        <v/>
      </c>
      <c r="Q3959" s="34">
        <f>IF(A3959="","",I3959-P3959)</f>
        <v/>
      </c>
      <c r="R3959" s="23">
        <f>IF(A3959="","",IF(O3959=0,"Outside audit periods; ","")&amp;IF(G3959="","No VAT category; ","")&amp;IF(ABS(Q3959)&gt;Setup!$B$10,"VAT ≠ 15% × net; ","")&amp;IF(AND(F3959="B2B - VAT registered",NOT(AND(LEN(E3959)=15,LEFT(E3959,1)="3",RIGHT(E3959,1)="3",ISNUMBER(--E3959)))),"Invalid/missing customer VAT no; ","")&amp;IF(L3959&lt;&gt;"Yes","Not reported/cleared on FATOORA; ","")&amp;IF(AND(OR(G3959="Zero-rated domestic (Box 3)",G3959="Export (Box 4)"),N3959=""),"Zero-rate/export evidence missing; ","")&amp;IF(AND(C3959="Credit Note",H3959&gt;0),"Credit note should be negative; ","")&amp;IF(AND(C3959="Simplified Tax Invoice",F3959="B2B - VAT registered"),"Simplified invoice issued to VAT-registered B2B; ",""))</f>
        <v/>
      </c>
    </row>
    <row r="3960">
      <c r="A3960" s="17" t="n"/>
      <c r="B3960" s="14" t="n"/>
      <c r="C3960" s="14" t="n"/>
      <c r="D3960" s="14" t="n"/>
      <c r="E3960" s="16" t="n"/>
      <c r="F3960" s="14" t="n"/>
      <c r="G3960" s="14" t="n"/>
      <c r="H3960" s="19" t="n"/>
      <c r="I3960" s="19" t="n"/>
      <c r="J3960" s="34">
        <f>IF(A3960="","",H3960+I3960)</f>
        <v/>
      </c>
      <c r="K3960" s="14" t="n"/>
      <c r="L3960" s="14" t="n"/>
      <c r="M3960" s="14" t="n"/>
      <c r="N3960" s="14" t="n"/>
      <c r="O3960" s="20">
        <f>IF(A3960="","",SUMPRODUCT((A3960&gt;=Setup!$C$19:$C$30)*(A3960&lt;=Setup!$D$19:$D$30)*Setup!$A$19:$A$30))</f>
        <v/>
      </c>
      <c r="P3960" s="34">
        <f>IF(A3960="","",IF(G3960="Standard 15% (Box 1)",ROUND(H3960*Setup!$B$9,2),0))</f>
        <v/>
      </c>
      <c r="Q3960" s="34">
        <f>IF(A3960="","",I3960-P3960)</f>
        <v/>
      </c>
      <c r="R3960" s="23">
        <f>IF(A3960="","",IF(O3960=0,"Outside audit periods; ","")&amp;IF(G3960="","No VAT category; ","")&amp;IF(ABS(Q3960)&gt;Setup!$B$10,"VAT ≠ 15% × net; ","")&amp;IF(AND(F3960="B2B - VAT registered",NOT(AND(LEN(E3960)=15,LEFT(E3960,1)="3",RIGHT(E3960,1)="3",ISNUMBER(--E3960)))),"Invalid/missing customer VAT no; ","")&amp;IF(L3960&lt;&gt;"Yes","Not reported/cleared on FATOORA; ","")&amp;IF(AND(OR(G3960="Zero-rated domestic (Box 3)",G3960="Export (Box 4)"),N3960=""),"Zero-rate/export evidence missing; ","")&amp;IF(AND(C3960="Credit Note",H3960&gt;0),"Credit note should be negative; ","")&amp;IF(AND(C3960="Simplified Tax Invoice",F3960="B2B - VAT registered"),"Simplified invoice issued to VAT-registered B2B; ",""))</f>
        <v/>
      </c>
    </row>
    <row r="3961">
      <c r="A3961" s="17" t="n"/>
      <c r="B3961" s="14" t="n"/>
      <c r="C3961" s="14" t="n"/>
      <c r="D3961" s="14" t="n"/>
      <c r="E3961" s="16" t="n"/>
      <c r="F3961" s="14" t="n"/>
      <c r="G3961" s="14" t="n"/>
      <c r="H3961" s="19" t="n"/>
      <c r="I3961" s="19" t="n"/>
      <c r="J3961" s="34">
        <f>IF(A3961="","",H3961+I3961)</f>
        <v/>
      </c>
      <c r="K3961" s="14" t="n"/>
      <c r="L3961" s="14" t="n"/>
      <c r="M3961" s="14" t="n"/>
      <c r="N3961" s="14" t="n"/>
      <c r="O3961" s="20">
        <f>IF(A3961="","",SUMPRODUCT((A3961&gt;=Setup!$C$19:$C$30)*(A3961&lt;=Setup!$D$19:$D$30)*Setup!$A$19:$A$30))</f>
        <v/>
      </c>
      <c r="P3961" s="34">
        <f>IF(A3961="","",IF(G3961="Standard 15% (Box 1)",ROUND(H3961*Setup!$B$9,2),0))</f>
        <v/>
      </c>
      <c r="Q3961" s="34">
        <f>IF(A3961="","",I3961-P3961)</f>
        <v/>
      </c>
      <c r="R3961" s="23">
        <f>IF(A3961="","",IF(O3961=0,"Outside audit periods; ","")&amp;IF(G3961="","No VAT category; ","")&amp;IF(ABS(Q3961)&gt;Setup!$B$10,"VAT ≠ 15% × net; ","")&amp;IF(AND(F3961="B2B - VAT registered",NOT(AND(LEN(E3961)=15,LEFT(E3961,1)="3",RIGHT(E3961,1)="3",ISNUMBER(--E3961)))),"Invalid/missing customer VAT no; ","")&amp;IF(L3961&lt;&gt;"Yes","Not reported/cleared on FATOORA; ","")&amp;IF(AND(OR(G3961="Zero-rated domestic (Box 3)",G3961="Export (Box 4)"),N3961=""),"Zero-rate/export evidence missing; ","")&amp;IF(AND(C3961="Credit Note",H3961&gt;0),"Credit note should be negative; ","")&amp;IF(AND(C3961="Simplified Tax Invoice",F3961="B2B - VAT registered"),"Simplified invoice issued to VAT-registered B2B; ",""))</f>
        <v/>
      </c>
    </row>
    <row r="3962">
      <c r="A3962" s="17" t="n"/>
      <c r="B3962" s="14" t="n"/>
      <c r="C3962" s="14" t="n"/>
      <c r="D3962" s="14" t="n"/>
      <c r="E3962" s="16" t="n"/>
      <c r="F3962" s="14" t="n"/>
      <c r="G3962" s="14" t="n"/>
      <c r="H3962" s="19" t="n"/>
      <c r="I3962" s="19" t="n"/>
      <c r="J3962" s="34">
        <f>IF(A3962="","",H3962+I3962)</f>
        <v/>
      </c>
      <c r="K3962" s="14" t="n"/>
      <c r="L3962" s="14" t="n"/>
      <c r="M3962" s="14" t="n"/>
      <c r="N3962" s="14" t="n"/>
      <c r="O3962" s="20">
        <f>IF(A3962="","",SUMPRODUCT((A3962&gt;=Setup!$C$19:$C$30)*(A3962&lt;=Setup!$D$19:$D$30)*Setup!$A$19:$A$30))</f>
        <v/>
      </c>
      <c r="P3962" s="34">
        <f>IF(A3962="","",IF(G3962="Standard 15% (Box 1)",ROUND(H3962*Setup!$B$9,2),0))</f>
        <v/>
      </c>
      <c r="Q3962" s="34">
        <f>IF(A3962="","",I3962-P3962)</f>
        <v/>
      </c>
      <c r="R3962" s="23">
        <f>IF(A3962="","",IF(O3962=0,"Outside audit periods; ","")&amp;IF(G3962="","No VAT category; ","")&amp;IF(ABS(Q3962)&gt;Setup!$B$10,"VAT ≠ 15% × net; ","")&amp;IF(AND(F3962="B2B - VAT registered",NOT(AND(LEN(E3962)=15,LEFT(E3962,1)="3",RIGHT(E3962,1)="3",ISNUMBER(--E3962)))),"Invalid/missing customer VAT no; ","")&amp;IF(L3962&lt;&gt;"Yes","Not reported/cleared on FATOORA; ","")&amp;IF(AND(OR(G3962="Zero-rated domestic (Box 3)",G3962="Export (Box 4)"),N3962=""),"Zero-rate/export evidence missing; ","")&amp;IF(AND(C3962="Credit Note",H3962&gt;0),"Credit note should be negative; ","")&amp;IF(AND(C3962="Simplified Tax Invoice",F3962="B2B - VAT registered"),"Simplified invoice issued to VAT-registered B2B; ",""))</f>
        <v/>
      </c>
    </row>
    <row r="3963">
      <c r="A3963" s="17" t="n"/>
      <c r="B3963" s="14" t="n"/>
      <c r="C3963" s="14" t="n"/>
      <c r="D3963" s="14" t="n"/>
      <c r="E3963" s="16" t="n"/>
      <c r="F3963" s="14" t="n"/>
      <c r="G3963" s="14" t="n"/>
      <c r="H3963" s="19" t="n"/>
      <c r="I3963" s="19" t="n"/>
      <c r="J3963" s="34">
        <f>IF(A3963="","",H3963+I3963)</f>
        <v/>
      </c>
      <c r="K3963" s="14" t="n"/>
      <c r="L3963" s="14" t="n"/>
      <c r="M3963" s="14" t="n"/>
      <c r="N3963" s="14" t="n"/>
      <c r="O3963" s="20">
        <f>IF(A3963="","",SUMPRODUCT((A3963&gt;=Setup!$C$19:$C$30)*(A3963&lt;=Setup!$D$19:$D$30)*Setup!$A$19:$A$30))</f>
        <v/>
      </c>
      <c r="P3963" s="34">
        <f>IF(A3963="","",IF(G3963="Standard 15% (Box 1)",ROUND(H3963*Setup!$B$9,2),0))</f>
        <v/>
      </c>
      <c r="Q3963" s="34">
        <f>IF(A3963="","",I3963-P3963)</f>
        <v/>
      </c>
      <c r="R3963" s="23">
        <f>IF(A3963="","",IF(O3963=0,"Outside audit periods; ","")&amp;IF(G3963="","No VAT category; ","")&amp;IF(ABS(Q3963)&gt;Setup!$B$10,"VAT ≠ 15% × net; ","")&amp;IF(AND(F3963="B2B - VAT registered",NOT(AND(LEN(E3963)=15,LEFT(E3963,1)="3",RIGHT(E3963,1)="3",ISNUMBER(--E3963)))),"Invalid/missing customer VAT no; ","")&amp;IF(L3963&lt;&gt;"Yes","Not reported/cleared on FATOORA; ","")&amp;IF(AND(OR(G3963="Zero-rated domestic (Box 3)",G3963="Export (Box 4)"),N3963=""),"Zero-rate/export evidence missing; ","")&amp;IF(AND(C3963="Credit Note",H3963&gt;0),"Credit note should be negative; ","")&amp;IF(AND(C3963="Simplified Tax Invoice",F3963="B2B - VAT registered"),"Simplified invoice issued to VAT-registered B2B; ",""))</f>
        <v/>
      </c>
    </row>
    <row r="3964">
      <c r="A3964" s="17" t="n"/>
      <c r="B3964" s="14" t="n"/>
      <c r="C3964" s="14" t="n"/>
      <c r="D3964" s="14" t="n"/>
      <c r="E3964" s="16" t="n"/>
      <c r="F3964" s="14" t="n"/>
      <c r="G3964" s="14" t="n"/>
      <c r="H3964" s="19" t="n"/>
      <c r="I3964" s="19" t="n"/>
      <c r="J3964" s="34">
        <f>IF(A3964="","",H3964+I3964)</f>
        <v/>
      </c>
      <c r="K3964" s="14" t="n"/>
      <c r="L3964" s="14" t="n"/>
      <c r="M3964" s="14" t="n"/>
      <c r="N3964" s="14" t="n"/>
      <c r="O3964" s="20">
        <f>IF(A3964="","",SUMPRODUCT((A3964&gt;=Setup!$C$19:$C$30)*(A3964&lt;=Setup!$D$19:$D$30)*Setup!$A$19:$A$30))</f>
        <v/>
      </c>
      <c r="P3964" s="34">
        <f>IF(A3964="","",IF(G3964="Standard 15% (Box 1)",ROUND(H3964*Setup!$B$9,2),0))</f>
        <v/>
      </c>
      <c r="Q3964" s="34">
        <f>IF(A3964="","",I3964-P3964)</f>
        <v/>
      </c>
      <c r="R3964" s="23">
        <f>IF(A3964="","",IF(O3964=0,"Outside audit periods; ","")&amp;IF(G3964="","No VAT category; ","")&amp;IF(ABS(Q3964)&gt;Setup!$B$10,"VAT ≠ 15% × net; ","")&amp;IF(AND(F3964="B2B - VAT registered",NOT(AND(LEN(E3964)=15,LEFT(E3964,1)="3",RIGHT(E3964,1)="3",ISNUMBER(--E3964)))),"Invalid/missing customer VAT no; ","")&amp;IF(L3964&lt;&gt;"Yes","Not reported/cleared on FATOORA; ","")&amp;IF(AND(OR(G3964="Zero-rated domestic (Box 3)",G3964="Export (Box 4)"),N3964=""),"Zero-rate/export evidence missing; ","")&amp;IF(AND(C3964="Credit Note",H3964&gt;0),"Credit note should be negative; ","")&amp;IF(AND(C3964="Simplified Tax Invoice",F3964="B2B - VAT registered"),"Simplified invoice issued to VAT-registered B2B; ",""))</f>
        <v/>
      </c>
    </row>
    <row r="3965">
      <c r="A3965" s="17" t="n"/>
      <c r="B3965" s="14" t="n"/>
      <c r="C3965" s="14" t="n"/>
      <c r="D3965" s="14" t="n"/>
      <c r="E3965" s="16" t="n"/>
      <c r="F3965" s="14" t="n"/>
      <c r="G3965" s="14" t="n"/>
      <c r="H3965" s="19" t="n"/>
      <c r="I3965" s="19" t="n"/>
      <c r="J3965" s="34">
        <f>IF(A3965="","",H3965+I3965)</f>
        <v/>
      </c>
      <c r="K3965" s="14" t="n"/>
      <c r="L3965" s="14" t="n"/>
      <c r="M3965" s="14" t="n"/>
      <c r="N3965" s="14" t="n"/>
      <c r="O3965" s="20">
        <f>IF(A3965="","",SUMPRODUCT((A3965&gt;=Setup!$C$19:$C$30)*(A3965&lt;=Setup!$D$19:$D$30)*Setup!$A$19:$A$30))</f>
        <v/>
      </c>
      <c r="P3965" s="34">
        <f>IF(A3965="","",IF(G3965="Standard 15% (Box 1)",ROUND(H3965*Setup!$B$9,2),0))</f>
        <v/>
      </c>
      <c r="Q3965" s="34">
        <f>IF(A3965="","",I3965-P3965)</f>
        <v/>
      </c>
      <c r="R3965" s="23">
        <f>IF(A3965="","",IF(O3965=0,"Outside audit periods; ","")&amp;IF(G3965="","No VAT category; ","")&amp;IF(ABS(Q3965)&gt;Setup!$B$10,"VAT ≠ 15% × net; ","")&amp;IF(AND(F3965="B2B - VAT registered",NOT(AND(LEN(E3965)=15,LEFT(E3965,1)="3",RIGHT(E3965,1)="3",ISNUMBER(--E3965)))),"Invalid/missing customer VAT no; ","")&amp;IF(L3965&lt;&gt;"Yes","Not reported/cleared on FATOORA; ","")&amp;IF(AND(OR(G3965="Zero-rated domestic (Box 3)",G3965="Export (Box 4)"),N3965=""),"Zero-rate/export evidence missing; ","")&amp;IF(AND(C3965="Credit Note",H3965&gt;0),"Credit note should be negative; ","")&amp;IF(AND(C3965="Simplified Tax Invoice",F3965="B2B - VAT registered"),"Simplified invoice issued to VAT-registered B2B; ",""))</f>
        <v/>
      </c>
    </row>
    <row r="3966">
      <c r="A3966" s="17" t="n"/>
      <c r="B3966" s="14" t="n"/>
      <c r="C3966" s="14" t="n"/>
      <c r="D3966" s="14" t="n"/>
      <c r="E3966" s="16" t="n"/>
      <c r="F3966" s="14" t="n"/>
      <c r="G3966" s="14" t="n"/>
      <c r="H3966" s="19" t="n"/>
      <c r="I3966" s="19" t="n"/>
      <c r="J3966" s="34">
        <f>IF(A3966="","",H3966+I3966)</f>
        <v/>
      </c>
      <c r="K3966" s="14" t="n"/>
      <c r="L3966" s="14" t="n"/>
      <c r="M3966" s="14" t="n"/>
      <c r="N3966" s="14" t="n"/>
      <c r="O3966" s="20">
        <f>IF(A3966="","",SUMPRODUCT((A3966&gt;=Setup!$C$19:$C$30)*(A3966&lt;=Setup!$D$19:$D$30)*Setup!$A$19:$A$30))</f>
        <v/>
      </c>
      <c r="P3966" s="34">
        <f>IF(A3966="","",IF(G3966="Standard 15% (Box 1)",ROUND(H3966*Setup!$B$9,2),0))</f>
        <v/>
      </c>
      <c r="Q3966" s="34">
        <f>IF(A3966="","",I3966-P3966)</f>
        <v/>
      </c>
      <c r="R3966" s="23">
        <f>IF(A3966="","",IF(O3966=0,"Outside audit periods; ","")&amp;IF(G3966="","No VAT category; ","")&amp;IF(ABS(Q3966)&gt;Setup!$B$10,"VAT ≠ 15% × net; ","")&amp;IF(AND(F3966="B2B - VAT registered",NOT(AND(LEN(E3966)=15,LEFT(E3966,1)="3",RIGHT(E3966,1)="3",ISNUMBER(--E3966)))),"Invalid/missing customer VAT no; ","")&amp;IF(L3966&lt;&gt;"Yes","Not reported/cleared on FATOORA; ","")&amp;IF(AND(OR(G3966="Zero-rated domestic (Box 3)",G3966="Export (Box 4)"),N3966=""),"Zero-rate/export evidence missing; ","")&amp;IF(AND(C3966="Credit Note",H3966&gt;0),"Credit note should be negative; ","")&amp;IF(AND(C3966="Simplified Tax Invoice",F3966="B2B - VAT registered"),"Simplified invoice issued to VAT-registered B2B; ",""))</f>
        <v/>
      </c>
    </row>
    <row r="3967">
      <c r="A3967" s="17" t="n"/>
      <c r="B3967" s="14" t="n"/>
      <c r="C3967" s="14" t="n"/>
      <c r="D3967" s="14" t="n"/>
      <c r="E3967" s="16" t="n"/>
      <c r="F3967" s="14" t="n"/>
      <c r="G3967" s="14" t="n"/>
      <c r="H3967" s="19" t="n"/>
      <c r="I3967" s="19" t="n"/>
      <c r="J3967" s="34">
        <f>IF(A3967="","",H3967+I3967)</f>
        <v/>
      </c>
      <c r="K3967" s="14" t="n"/>
      <c r="L3967" s="14" t="n"/>
      <c r="M3967" s="14" t="n"/>
      <c r="N3967" s="14" t="n"/>
      <c r="O3967" s="20">
        <f>IF(A3967="","",SUMPRODUCT((A3967&gt;=Setup!$C$19:$C$30)*(A3967&lt;=Setup!$D$19:$D$30)*Setup!$A$19:$A$30))</f>
        <v/>
      </c>
      <c r="P3967" s="34">
        <f>IF(A3967="","",IF(G3967="Standard 15% (Box 1)",ROUND(H3967*Setup!$B$9,2),0))</f>
        <v/>
      </c>
      <c r="Q3967" s="34">
        <f>IF(A3967="","",I3967-P3967)</f>
        <v/>
      </c>
      <c r="R3967" s="23">
        <f>IF(A3967="","",IF(O3967=0,"Outside audit periods; ","")&amp;IF(G3967="","No VAT category; ","")&amp;IF(ABS(Q3967)&gt;Setup!$B$10,"VAT ≠ 15% × net; ","")&amp;IF(AND(F3967="B2B - VAT registered",NOT(AND(LEN(E3967)=15,LEFT(E3967,1)="3",RIGHT(E3967,1)="3",ISNUMBER(--E3967)))),"Invalid/missing customer VAT no; ","")&amp;IF(L3967&lt;&gt;"Yes","Not reported/cleared on FATOORA; ","")&amp;IF(AND(OR(G3967="Zero-rated domestic (Box 3)",G3967="Export (Box 4)"),N3967=""),"Zero-rate/export evidence missing; ","")&amp;IF(AND(C3967="Credit Note",H3967&gt;0),"Credit note should be negative; ","")&amp;IF(AND(C3967="Simplified Tax Invoice",F3967="B2B - VAT registered"),"Simplified invoice issued to VAT-registered B2B; ",""))</f>
        <v/>
      </c>
    </row>
    <row r="3968">
      <c r="A3968" s="17" t="n"/>
      <c r="B3968" s="14" t="n"/>
      <c r="C3968" s="14" t="n"/>
      <c r="D3968" s="14" t="n"/>
      <c r="E3968" s="16" t="n"/>
      <c r="F3968" s="14" t="n"/>
      <c r="G3968" s="14" t="n"/>
      <c r="H3968" s="19" t="n"/>
      <c r="I3968" s="19" t="n"/>
      <c r="J3968" s="34">
        <f>IF(A3968="","",H3968+I3968)</f>
        <v/>
      </c>
      <c r="K3968" s="14" t="n"/>
      <c r="L3968" s="14" t="n"/>
      <c r="M3968" s="14" t="n"/>
      <c r="N3968" s="14" t="n"/>
      <c r="O3968" s="20">
        <f>IF(A3968="","",SUMPRODUCT((A3968&gt;=Setup!$C$19:$C$30)*(A3968&lt;=Setup!$D$19:$D$30)*Setup!$A$19:$A$30))</f>
        <v/>
      </c>
      <c r="P3968" s="34">
        <f>IF(A3968="","",IF(G3968="Standard 15% (Box 1)",ROUND(H3968*Setup!$B$9,2),0))</f>
        <v/>
      </c>
      <c r="Q3968" s="34">
        <f>IF(A3968="","",I3968-P3968)</f>
        <v/>
      </c>
      <c r="R3968" s="23">
        <f>IF(A3968="","",IF(O3968=0,"Outside audit periods; ","")&amp;IF(G3968="","No VAT category; ","")&amp;IF(ABS(Q3968)&gt;Setup!$B$10,"VAT ≠ 15% × net; ","")&amp;IF(AND(F3968="B2B - VAT registered",NOT(AND(LEN(E3968)=15,LEFT(E3968,1)="3",RIGHT(E3968,1)="3",ISNUMBER(--E3968)))),"Invalid/missing customer VAT no; ","")&amp;IF(L3968&lt;&gt;"Yes","Not reported/cleared on FATOORA; ","")&amp;IF(AND(OR(G3968="Zero-rated domestic (Box 3)",G3968="Export (Box 4)"),N3968=""),"Zero-rate/export evidence missing; ","")&amp;IF(AND(C3968="Credit Note",H3968&gt;0),"Credit note should be negative; ","")&amp;IF(AND(C3968="Simplified Tax Invoice",F3968="B2B - VAT registered"),"Simplified invoice issued to VAT-registered B2B; ",""))</f>
        <v/>
      </c>
    </row>
    <row r="3969">
      <c r="A3969" s="17" t="n"/>
      <c r="B3969" s="14" t="n"/>
      <c r="C3969" s="14" t="n"/>
      <c r="D3969" s="14" t="n"/>
      <c r="E3969" s="16" t="n"/>
      <c r="F3969" s="14" t="n"/>
      <c r="G3969" s="14" t="n"/>
      <c r="H3969" s="19" t="n"/>
      <c r="I3969" s="19" t="n"/>
      <c r="J3969" s="34">
        <f>IF(A3969="","",H3969+I3969)</f>
        <v/>
      </c>
      <c r="K3969" s="14" t="n"/>
      <c r="L3969" s="14" t="n"/>
      <c r="M3969" s="14" t="n"/>
      <c r="N3969" s="14" t="n"/>
      <c r="O3969" s="20">
        <f>IF(A3969="","",SUMPRODUCT((A3969&gt;=Setup!$C$19:$C$30)*(A3969&lt;=Setup!$D$19:$D$30)*Setup!$A$19:$A$30))</f>
        <v/>
      </c>
      <c r="P3969" s="34">
        <f>IF(A3969="","",IF(G3969="Standard 15% (Box 1)",ROUND(H3969*Setup!$B$9,2),0))</f>
        <v/>
      </c>
      <c r="Q3969" s="34">
        <f>IF(A3969="","",I3969-P3969)</f>
        <v/>
      </c>
      <c r="R3969" s="23">
        <f>IF(A3969="","",IF(O3969=0,"Outside audit periods; ","")&amp;IF(G3969="","No VAT category; ","")&amp;IF(ABS(Q3969)&gt;Setup!$B$10,"VAT ≠ 15% × net; ","")&amp;IF(AND(F3969="B2B - VAT registered",NOT(AND(LEN(E3969)=15,LEFT(E3969,1)="3",RIGHT(E3969,1)="3",ISNUMBER(--E3969)))),"Invalid/missing customer VAT no; ","")&amp;IF(L3969&lt;&gt;"Yes","Not reported/cleared on FATOORA; ","")&amp;IF(AND(OR(G3969="Zero-rated domestic (Box 3)",G3969="Export (Box 4)"),N3969=""),"Zero-rate/export evidence missing; ","")&amp;IF(AND(C3969="Credit Note",H3969&gt;0),"Credit note should be negative; ","")&amp;IF(AND(C3969="Simplified Tax Invoice",F3969="B2B - VAT registered"),"Simplified invoice issued to VAT-registered B2B; ",""))</f>
        <v/>
      </c>
    </row>
    <row r="3970">
      <c r="A3970" s="17" t="n"/>
      <c r="B3970" s="14" t="n"/>
      <c r="C3970" s="14" t="n"/>
      <c r="D3970" s="14" t="n"/>
      <c r="E3970" s="16" t="n"/>
      <c r="F3970" s="14" t="n"/>
      <c r="G3970" s="14" t="n"/>
      <c r="H3970" s="19" t="n"/>
      <c r="I3970" s="19" t="n"/>
      <c r="J3970" s="34">
        <f>IF(A3970="","",H3970+I3970)</f>
        <v/>
      </c>
      <c r="K3970" s="14" t="n"/>
      <c r="L3970" s="14" t="n"/>
      <c r="M3970" s="14" t="n"/>
      <c r="N3970" s="14" t="n"/>
      <c r="O3970" s="20">
        <f>IF(A3970="","",SUMPRODUCT((A3970&gt;=Setup!$C$19:$C$30)*(A3970&lt;=Setup!$D$19:$D$30)*Setup!$A$19:$A$30))</f>
        <v/>
      </c>
      <c r="P3970" s="34">
        <f>IF(A3970="","",IF(G3970="Standard 15% (Box 1)",ROUND(H3970*Setup!$B$9,2),0))</f>
        <v/>
      </c>
      <c r="Q3970" s="34">
        <f>IF(A3970="","",I3970-P3970)</f>
        <v/>
      </c>
      <c r="R3970" s="23">
        <f>IF(A3970="","",IF(O3970=0,"Outside audit periods; ","")&amp;IF(G3970="","No VAT category; ","")&amp;IF(ABS(Q3970)&gt;Setup!$B$10,"VAT ≠ 15% × net; ","")&amp;IF(AND(F3970="B2B - VAT registered",NOT(AND(LEN(E3970)=15,LEFT(E3970,1)="3",RIGHT(E3970,1)="3",ISNUMBER(--E3970)))),"Invalid/missing customer VAT no; ","")&amp;IF(L3970&lt;&gt;"Yes","Not reported/cleared on FATOORA; ","")&amp;IF(AND(OR(G3970="Zero-rated domestic (Box 3)",G3970="Export (Box 4)"),N3970=""),"Zero-rate/export evidence missing; ","")&amp;IF(AND(C3970="Credit Note",H3970&gt;0),"Credit note should be negative; ","")&amp;IF(AND(C3970="Simplified Tax Invoice",F3970="B2B - VAT registered"),"Simplified invoice issued to VAT-registered B2B; ",""))</f>
        <v/>
      </c>
    </row>
    <row r="3971">
      <c r="A3971" s="17" t="n"/>
      <c r="B3971" s="14" t="n"/>
      <c r="C3971" s="14" t="n"/>
      <c r="D3971" s="14" t="n"/>
      <c r="E3971" s="16" t="n"/>
      <c r="F3971" s="14" t="n"/>
      <c r="G3971" s="14" t="n"/>
      <c r="H3971" s="19" t="n"/>
      <c r="I3971" s="19" t="n"/>
      <c r="J3971" s="34">
        <f>IF(A3971="","",H3971+I3971)</f>
        <v/>
      </c>
      <c r="K3971" s="14" t="n"/>
      <c r="L3971" s="14" t="n"/>
      <c r="M3971" s="14" t="n"/>
      <c r="N3971" s="14" t="n"/>
      <c r="O3971" s="20">
        <f>IF(A3971="","",SUMPRODUCT((A3971&gt;=Setup!$C$19:$C$30)*(A3971&lt;=Setup!$D$19:$D$30)*Setup!$A$19:$A$30))</f>
        <v/>
      </c>
      <c r="P3971" s="34">
        <f>IF(A3971="","",IF(G3971="Standard 15% (Box 1)",ROUND(H3971*Setup!$B$9,2),0))</f>
        <v/>
      </c>
      <c r="Q3971" s="34">
        <f>IF(A3971="","",I3971-P3971)</f>
        <v/>
      </c>
      <c r="R3971" s="23">
        <f>IF(A3971="","",IF(O3971=0,"Outside audit periods; ","")&amp;IF(G3971="","No VAT category; ","")&amp;IF(ABS(Q3971)&gt;Setup!$B$10,"VAT ≠ 15% × net; ","")&amp;IF(AND(F3971="B2B - VAT registered",NOT(AND(LEN(E3971)=15,LEFT(E3971,1)="3",RIGHT(E3971,1)="3",ISNUMBER(--E3971)))),"Invalid/missing customer VAT no; ","")&amp;IF(L3971&lt;&gt;"Yes","Not reported/cleared on FATOORA; ","")&amp;IF(AND(OR(G3971="Zero-rated domestic (Box 3)",G3971="Export (Box 4)"),N3971=""),"Zero-rate/export evidence missing; ","")&amp;IF(AND(C3971="Credit Note",H3971&gt;0),"Credit note should be negative; ","")&amp;IF(AND(C3971="Simplified Tax Invoice",F3971="B2B - VAT registered"),"Simplified invoice issued to VAT-registered B2B; ",""))</f>
        <v/>
      </c>
    </row>
    <row r="3972">
      <c r="A3972" s="17" t="n"/>
      <c r="B3972" s="14" t="n"/>
      <c r="C3972" s="14" t="n"/>
      <c r="D3972" s="14" t="n"/>
      <c r="E3972" s="16" t="n"/>
      <c r="F3972" s="14" t="n"/>
      <c r="G3972" s="14" t="n"/>
      <c r="H3972" s="19" t="n"/>
      <c r="I3972" s="19" t="n"/>
      <c r="J3972" s="34">
        <f>IF(A3972="","",H3972+I3972)</f>
        <v/>
      </c>
      <c r="K3972" s="14" t="n"/>
      <c r="L3972" s="14" t="n"/>
      <c r="M3972" s="14" t="n"/>
      <c r="N3972" s="14" t="n"/>
      <c r="O3972" s="20">
        <f>IF(A3972="","",SUMPRODUCT((A3972&gt;=Setup!$C$19:$C$30)*(A3972&lt;=Setup!$D$19:$D$30)*Setup!$A$19:$A$30))</f>
        <v/>
      </c>
      <c r="P3972" s="34">
        <f>IF(A3972="","",IF(G3972="Standard 15% (Box 1)",ROUND(H3972*Setup!$B$9,2),0))</f>
        <v/>
      </c>
      <c r="Q3972" s="34">
        <f>IF(A3972="","",I3972-P3972)</f>
        <v/>
      </c>
      <c r="R3972" s="23">
        <f>IF(A3972="","",IF(O3972=0,"Outside audit periods; ","")&amp;IF(G3972="","No VAT category; ","")&amp;IF(ABS(Q3972)&gt;Setup!$B$10,"VAT ≠ 15% × net; ","")&amp;IF(AND(F3972="B2B - VAT registered",NOT(AND(LEN(E3972)=15,LEFT(E3972,1)="3",RIGHT(E3972,1)="3",ISNUMBER(--E3972)))),"Invalid/missing customer VAT no; ","")&amp;IF(L3972&lt;&gt;"Yes","Not reported/cleared on FATOORA; ","")&amp;IF(AND(OR(G3972="Zero-rated domestic (Box 3)",G3972="Export (Box 4)"),N3972=""),"Zero-rate/export evidence missing; ","")&amp;IF(AND(C3972="Credit Note",H3972&gt;0),"Credit note should be negative; ","")&amp;IF(AND(C3972="Simplified Tax Invoice",F3972="B2B - VAT registered"),"Simplified invoice issued to VAT-registered B2B; ",""))</f>
        <v/>
      </c>
    </row>
    <row r="3973">
      <c r="A3973" s="17" t="n"/>
      <c r="B3973" s="14" t="n"/>
      <c r="C3973" s="14" t="n"/>
      <c r="D3973" s="14" t="n"/>
      <c r="E3973" s="16" t="n"/>
      <c r="F3973" s="14" t="n"/>
      <c r="G3973" s="14" t="n"/>
      <c r="H3973" s="19" t="n"/>
      <c r="I3973" s="19" t="n"/>
      <c r="J3973" s="34">
        <f>IF(A3973="","",H3973+I3973)</f>
        <v/>
      </c>
      <c r="K3973" s="14" t="n"/>
      <c r="L3973" s="14" t="n"/>
      <c r="M3973" s="14" t="n"/>
      <c r="N3973" s="14" t="n"/>
      <c r="O3973" s="20">
        <f>IF(A3973="","",SUMPRODUCT((A3973&gt;=Setup!$C$19:$C$30)*(A3973&lt;=Setup!$D$19:$D$30)*Setup!$A$19:$A$30))</f>
        <v/>
      </c>
      <c r="P3973" s="34">
        <f>IF(A3973="","",IF(G3973="Standard 15% (Box 1)",ROUND(H3973*Setup!$B$9,2),0))</f>
        <v/>
      </c>
      <c r="Q3973" s="34">
        <f>IF(A3973="","",I3973-P3973)</f>
        <v/>
      </c>
      <c r="R3973" s="23">
        <f>IF(A3973="","",IF(O3973=0,"Outside audit periods; ","")&amp;IF(G3973="","No VAT category; ","")&amp;IF(ABS(Q3973)&gt;Setup!$B$10,"VAT ≠ 15% × net; ","")&amp;IF(AND(F3973="B2B - VAT registered",NOT(AND(LEN(E3973)=15,LEFT(E3973,1)="3",RIGHT(E3973,1)="3",ISNUMBER(--E3973)))),"Invalid/missing customer VAT no; ","")&amp;IF(L3973&lt;&gt;"Yes","Not reported/cleared on FATOORA; ","")&amp;IF(AND(OR(G3973="Zero-rated domestic (Box 3)",G3973="Export (Box 4)"),N3973=""),"Zero-rate/export evidence missing; ","")&amp;IF(AND(C3973="Credit Note",H3973&gt;0),"Credit note should be negative; ","")&amp;IF(AND(C3973="Simplified Tax Invoice",F3973="B2B - VAT registered"),"Simplified invoice issued to VAT-registered B2B; ",""))</f>
        <v/>
      </c>
    </row>
    <row r="3974">
      <c r="A3974" s="17" t="n"/>
      <c r="B3974" s="14" t="n"/>
      <c r="C3974" s="14" t="n"/>
      <c r="D3974" s="14" t="n"/>
      <c r="E3974" s="16" t="n"/>
      <c r="F3974" s="14" t="n"/>
      <c r="G3974" s="14" t="n"/>
      <c r="H3974" s="19" t="n"/>
      <c r="I3974" s="19" t="n"/>
      <c r="J3974" s="34">
        <f>IF(A3974="","",H3974+I3974)</f>
        <v/>
      </c>
      <c r="K3974" s="14" t="n"/>
      <c r="L3974" s="14" t="n"/>
      <c r="M3974" s="14" t="n"/>
      <c r="N3974" s="14" t="n"/>
      <c r="O3974" s="20">
        <f>IF(A3974="","",SUMPRODUCT((A3974&gt;=Setup!$C$19:$C$30)*(A3974&lt;=Setup!$D$19:$D$30)*Setup!$A$19:$A$30))</f>
        <v/>
      </c>
      <c r="P3974" s="34">
        <f>IF(A3974="","",IF(G3974="Standard 15% (Box 1)",ROUND(H3974*Setup!$B$9,2),0))</f>
        <v/>
      </c>
      <c r="Q3974" s="34">
        <f>IF(A3974="","",I3974-P3974)</f>
        <v/>
      </c>
      <c r="R3974" s="23">
        <f>IF(A3974="","",IF(O3974=0,"Outside audit periods; ","")&amp;IF(G3974="","No VAT category; ","")&amp;IF(ABS(Q3974)&gt;Setup!$B$10,"VAT ≠ 15% × net; ","")&amp;IF(AND(F3974="B2B - VAT registered",NOT(AND(LEN(E3974)=15,LEFT(E3974,1)="3",RIGHT(E3974,1)="3",ISNUMBER(--E3974)))),"Invalid/missing customer VAT no; ","")&amp;IF(L3974&lt;&gt;"Yes","Not reported/cleared on FATOORA; ","")&amp;IF(AND(OR(G3974="Zero-rated domestic (Box 3)",G3974="Export (Box 4)"),N3974=""),"Zero-rate/export evidence missing; ","")&amp;IF(AND(C3974="Credit Note",H3974&gt;0),"Credit note should be negative; ","")&amp;IF(AND(C3974="Simplified Tax Invoice",F3974="B2B - VAT registered"),"Simplified invoice issued to VAT-registered B2B; ",""))</f>
        <v/>
      </c>
    </row>
    <row r="3975">
      <c r="A3975" s="17" t="n"/>
      <c r="B3975" s="14" t="n"/>
      <c r="C3975" s="14" t="n"/>
      <c r="D3975" s="14" t="n"/>
      <c r="E3975" s="16" t="n"/>
      <c r="F3975" s="14" t="n"/>
      <c r="G3975" s="14" t="n"/>
      <c r="H3975" s="19" t="n"/>
      <c r="I3975" s="19" t="n"/>
      <c r="J3975" s="34">
        <f>IF(A3975="","",H3975+I3975)</f>
        <v/>
      </c>
      <c r="K3975" s="14" t="n"/>
      <c r="L3975" s="14" t="n"/>
      <c r="M3975" s="14" t="n"/>
      <c r="N3975" s="14" t="n"/>
      <c r="O3975" s="20">
        <f>IF(A3975="","",SUMPRODUCT((A3975&gt;=Setup!$C$19:$C$30)*(A3975&lt;=Setup!$D$19:$D$30)*Setup!$A$19:$A$30))</f>
        <v/>
      </c>
      <c r="P3975" s="34">
        <f>IF(A3975="","",IF(G3975="Standard 15% (Box 1)",ROUND(H3975*Setup!$B$9,2),0))</f>
        <v/>
      </c>
      <c r="Q3975" s="34">
        <f>IF(A3975="","",I3975-P3975)</f>
        <v/>
      </c>
      <c r="R3975" s="23">
        <f>IF(A3975="","",IF(O3975=0,"Outside audit periods; ","")&amp;IF(G3975="","No VAT category; ","")&amp;IF(ABS(Q3975)&gt;Setup!$B$10,"VAT ≠ 15% × net; ","")&amp;IF(AND(F3975="B2B - VAT registered",NOT(AND(LEN(E3975)=15,LEFT(E3975,1)="3",RIGHT(E3975,1)="3",ISNUMBER(--E3975)))),"Invalid/missing customer VAT no; ","")&amp;IF(L3975&lt;&gt;"Yes","Not reported/cleared on FATOORA; ","")&amp;IF(AND(OR(G3975="Zero-rated domestic (Box 3)",G3975="Export (Box 4)"),N3975=""),"Zero-rate/export evidence missing; ","")&amp;IF(AND(C3975="Credit Note",H3975&gt;0),"Credit note should be negative; ","")&amp;IF(AND(C3975="Simplified Tax Invoice",F3975="B2B - VAT registered"),"Simplified invoice issued to VAT-registered B2B; ",""))</f>
        <v/>
      </c>
    </row>
    <row r="3976">
      <c r="A3976" s="17" t="n"/>
      <c r="B3976" s="14" t="n"/>
      <c r="C3976" s="14" t="n"/>
      <c r="D3976" s="14" t="n"/>
      <c r="E3976" s="16" t="n"/>
      <c r="F3976" s="14" t="n"/>
      <c r="G3976" s="14" t="n"/>
      <c r="H3976" s="19" t="n"/>
      <c r="I3976" s="19" t="n"/>
      <c r="J3976" s="34">
        <f>IF(A3976="","",H3976+I3976)</f>
        <v/>
      </c>
      <c r="K3976" s="14" t="n"/>
      <c r="L3976" s="14" t="n"/>
      <c r="M3976" s="14" t="n"/>
      <c r="N3976" s="14" t="n"/>
      <c r="O3976" s="20">
        <f>IF(A3976="","",SUMPRODUCT((A3976&gt;=Setup!$C$19:$C$30)*(A3976&lt;=Setup!$D$19:$D$30)*Setup!$A$19:$A$30))</f>
        <v/>
      </c>
      <c r="P3976" s="34">
        <f>IF(A3976="","",IF(G3976="Standard 15% (Box 1)",ROUND(H3976*Setup!$B$9,2),0))</f>
        <v/>
      </c>
      <c r="Q3976" s="34">
        <f>IF(A3976="","",I3976-P3976)</f>
        <v/>
      </c>
      <c r="R3976" s="23">
        <f>IF(A3976="","",IF(O3976=0,"Outside audit periods; ","")&amp;IF(G3976="","No VAT category; ","")&amp;IF(ABS(Q3976)&gt;Setup!$B$10,"VAT ≠ 15% × net; ","")&amp;IF(AND(F3976="B2B - VAT registered",NOT(AND(LEN(E3976)=15,LEFT(E3976,1)="3",RIGHT(E3976,1)="3",ISNUMBER(--E3976)))),"Invalid/missing customer VAT no; ","")&amp;IF(L3976&lt;&gt;"Yes","Not reported/cleared on FATOORA; ","")&amp;IF(AND(OR(G3976="Zero-rated domestic (Box 3)",G3976="Export (Box 4)"),N3976=""),"Zero-rate/export evidence missing; ","")&amp;IF(AND(C3976="Credit Note",H3976&gt;0),"Credit note should be negative; ","")&amp;IF(AND(C3976="Simplified Tax Invoice",F3976="B2B - VAT registered"),"Simplified invoice issued to VAT-registered B2B; ",""))</f>
        <v/>
      </c>
    </row>
    <row r="3977">
      <c r="A3977" s="17" t="n"/>
      <c r="B3977" s="14" t="n"/>
      <c r="C3977" s="14" t="n"/>
      <c r="D3977" s="14" t="n"/>
      <c r="E3977" s="16" t="n"/>
      <c r="F3977" s="14" t="n"/>
      <c r="G3977" s="14" t="n"/>
      <c r="H3977" s="19" t="n"/>
      <c r="I3977" s="19" t="n"/>
      <c r="J3977" s="34">
        <f>IF(A3977="","",H3977+I3977)</f>
        <v/>
      </c>
      <c r="K3977" s="14" t="n"/>
      <c r="L3977" s="14" t="n"/>
      <c r="M3977" s="14" t="n"/>
      <c r="N3977" s="14" t="n"/>
      <c r="O3977" s="20">
        <f>IF(A3977="","",SUMPRODUCT((A3977&gt;=Setup!$C$19:$C$30)*(A3977&lt;=Setup!$D$19:$D$30)*Setup!$A$19:$A$30))</f>
        <v/>
      </c>
      <c r="P3977" s="34">
        <f>IF(A3977="","",IF(G3977="Standard 15% (Box 1)",ROUND(H3977*Setup!$B$9,2),0))</f>
        <v/>
      </c>
      <c r="Q3977" s="34">
        <f>IF(A3977="","",I3977-P3977)</f>
        <v/>
      </c>
      <c r="R3977" s="23">
        <f>IF(A3977="","",IF(O3977=0,"Outside audit periods; ","")&amp;IF(G3977="","No VAT category; ","")&amp;IF(ABS(Q3977)&gt;Setup!$B$10,"VAT ≠ 15% × net; ","")&amp;IF(AND(F3977="B2B - VAT registered",NOT(AND(LEN(E3977)=15,LEFT(E3977,1)="3",RIGHT(E3977,1)="3",ISNUMBER(--E3977)))),"Invalid/missing customer VAT no; ","")&amp;IF(L3977&lt;&gt;"Yes","Not reported/cleared on FATOORA; ","")&amp;IF(AND(OR(G3977="Zero-rated domestic (Box 3)",G3977="Export (Box 4)"),N3977=""),"Zero-rate/export evidence missing; ","")&amp;IF(AND(C3977="Credit Note",H3977&gt;0),"Credit note should be negative; ","")&amp;IF(AND(C3977="Simplified Tax Invoice",F3977="B2B - VAT registered"),"Simplified invoice issued to VAT-registered B2B; ",""))</f>
        <v/>
      </c>
    </row>
    <row r="3978">
      <c r="A3978" s="17" t="n"/>
      <c r="B3978" s="14" t="n"/>
      <c r="C3978" s="14" t="n"/>
      <c r="D3978" s="14" t="n"/>
      <c r="E3978" s="16" t="n"/>
      <c r="F3978" s="14" t="n"/>
      <c r="G3978" s="14" t="n"/>
      <c r="H3978" s="19" t="n"/>
      <c r="I3978" s="19" t="n"/>
      <c r="J3978" s="34">
        <f>IF(A3978="","",H3978+I3978)</f>
        <v/>
      </c>
      <c r="K3978" s="14" t="n"/>
      <c r="L3978" s="14" t="n"/>
      <c r="M3978" s="14" t="n"/>
      <c r="N3978" s="14" t="n"/>
      <c r="O3978" s="20">
        <f>IF(A3978="","",SUMPRODUCT((A3978&gt;=Setup!$C$19:$C$30)*(A3978&lt;=Setup!$D$19:$D$30)*Setup!$A$19:$A$30))</f>
        <v/>
      </c>
      <c r="P3978" s="34">
        <f>IF(A3978="","",IF(G3978="Standard 15% (Box 1)",ROUND(H3978*Setup!$B$9,2),0))</f>
        <v/>
      </c>
      <c r="Q3978" s="34">
        <f>IF(A3978="","",I3978-P3978)</f>
        <v/>
      </c>
      <c r="R3978" s="23">
        <f>IF(A3978="","",IF(O3978=0,"Outside audit periods; ","")&amp;IF(G3978="","No VAT category; ","")&amp;IF(ABS(Q3978)&gt;Setup!$B$10,"VAT ≠ 15% × net; ","")&amp;IF(AND(F3978="B2B - VAT registered",NOT(AND(LEN(E3978)=15,LEFT(E3978,1)="3",RIGHT(E3978,1)="3",ISNUMBER(--E3978)))),"Invalid/missing customer VAT no; ","")&amp;IF(L3978&lt;&gt;"Yes","Not reported/cleared on FATOORA; ","")&amp;IF(AND(OR(G3978="Zero-rated domestic (Box 3)",G3978="Export (Box 4)"),N3978=""),"Zero-rate/export evidence missing; ","")&amp;IF(AND(C3978="Credit Note",H3978&gt;0),"Credit note should be negative; ","")&amp;IF(AND(C3978="Simplified Tax Invoice",F3978="B2B - VAT registered"),"Simplified invoice issued to VAT-registered B2B; ",""))</f>
        <v/>
      </c>
    </row>
    <row r="3979">
      <c r="A3979" s="17" t="n"/>
      <c r="B3979" s="14" t="n"/>
      <c r="C3979" s="14" t="n"/>
      <c r="D3979" s="14" t="n"/>
      <c r="E3979" s="16" t="n"/>
      <c r="F3979" s="14" t="n"/>
      <c r="G3979" s="14" t="n"/>
      <c r="H3979" s="19" t="n"/>
      <c r="I3979" s="19" t="n"/>
      <c r="J3979" s="34">
        <f>IF(A3979="","",H3979+I3979)</f>
        <v/>
      </c>
      <c r="K3979" s="14" t="n"/>
      <c r="L3979" s="14" t="n"/>
      <c r="M3979" s="14" t="n"/>
      <c r="N3979" s="14" t="n"/>
      <c r="O3979" s="20">
        <f>IF(A3979="","",SUMPRODUCT((A3979&gt;=Setup!$C$19:$C$30)*(A3979&lt;=Setup!$D$19:$D$30)*Setup!$A$19:$A$30))</f>
        <v/>
      </c>
      <c r="P3979" s="34">
        <f>IF(A3979="","",IF(G3979="Standard 15% (Box 1)",ROUND(H3979*Setup!$B$9,2),0))</f>
        <v/>
      </c>
      <c r="Q3979" s="34">
        <f>IF(A3979="","",I3979-P3979)</f>
        <v/>
      </c>
      <c r="R3979" s="23">
        <f>IF(A3979="","",IF(O3979=0,"Outside audit periods; ","")&amp;IF(G3979="","No VAT category; ","")&amp;IF(ABS(Q3979)&gt;Setup!$B$10,"VAT ≠ 15% × net; ","")&amp;IF(AND(F3979="B2B - VAT registered",NOT(AND(LEN(E3979)=15,LEFT(E3979,1)="3",RIGHT(E3979,1)="3",ISNUMBER(--E3979)))),"Invalid/missing customer VAT no; ","")&amp;IF(L3979&lt;&gt;"Yes","Not reported/cleared on FATOORA; ","")&amp;IF(AND(OR(G3979="Zero-rated domestic (Box 3)",G3979="Export (Box 4)"),N3979=""),"Zero-rate/export evidence missing; ","")&amp;IF(AND(C3979="Credit Note",H3979&gt;0),"Credit note should be negative; ","")&amp;IF(AND(C3979="Simplified Tax Invoice",F3979="B2B - VAT registered"),"Simplified invoice issued to VAT-registered B2B; ",""))</f>
        <v/>
      </c>
    </row>
    <row r="3980">
      <c r="A3980" s="17" t="n"/>
      <c r="B3980" s="14" t="n"/>
      <c r="C3980" s="14" t="n"/>
      <c r="D3980" s="14" t="n"/>
      <c r="E3980" s="16" t="n"/>
      <c r="F3980" s="14" t="n"/>
      <c r="G3980" s="14" t="n"/>
      <c r="H3980" s="19" t="n"/>
      <c r="I3980" s="19" t="n"/>
      <c r="J3980" s="34">
        <f>IF(A3980="","",H3980+I3980)</f>
        <v/>
      </c>
      <c r="K3980" s="14" t="n"/>
      <c r="L3980" s="14" t="n"/>
      <c r="M3980" s="14" t="n"/>
      <c r="N3980" s="14" t="n"/>
      <c r="O3980" s="20">
        <f>IF(A3980="","",SUMPRODUCT((A3980&gt;=Setup!$C$19:$C$30)*(A3980&lt;=Setup!$D$19:$D$30)*Setup!$A$19:$A$30))</f>
        <v/>
      </c>
      <c r="P3980" s="34">
        <f>IF(A3980="","",IF(G3980="Standard 15% (Box 1)",ROUND(H3980*Setup!$B$9,2),0))</f>
        <v/>
      </c>
      <c r="Q3980" s="34">
        <f>IF(A3980="","",I3980-P3980)</f>
        <v/>
      </c>
      <c r="R3980" s="23">
        <f>IF(A3980="","",IF(O3980=0,"Outside audit periods; ","")&amp;IF(G3980="","No VAT category; ","")&amp;IF(ABS(Q3980)&gt;Setup!$B$10,"VAT ≠ 15% × net; ","")&amp;IF(AND(F3980="B2B - VAT registered",NOT(AND(LEN(E3980)=15,LEFT(E3980,1)="3",RIGHT(E3980,1)="3",ISNUMBER(--E3980)))),"Invalid/missing customer VAT no; ","")&amp;IF(L3980&lt;&gt;"Yes","Not reported/cleared on FATOORA; ","")&amp;IF(AND(OR(G3980="Zero-rated domestic (Box 3)",G3980="Export (Box 4)"),N3980=""),"Zero-rate/export evidence missing; ","")&amp;IF(AND(C3980="Credit Note",H3980&gt;0),"Credit note should be negative; ","")&amp;IF(AND(C3980="Simplified Tax Invoice",F3980="B2B - VAT registered"),"Simplified invoice issued to VAT-registered B2B; ",""))</f>
        <v/>
      </c>
    </row>
    <row r="3981">
      <c r="A3981" s="17" t="n"/>
      <c r="B3981" s="14" t="n"/>
      <c r="C3981" s="14" t="n"/>
      <c r="D3981" s="14" t="n"/>
      <c r="E3981" s="16" t="n"/>
      <c r="F3981" s="14" t="n"/>
      <c r="G3981" s="14" t="n"/>
      <c r="H3981" s="19" t="n"/>
      <c r="I3981" s="19" t="n"/>
      <c r="J3981" s="34">
        <f>IF(A3981="","",H3981+I3981)</f>
        <v/>
      </c>
      <c r="K3981" s="14" t="n"/>
      <c r="L3981" s="14" t="n"/>
      <c r="M3981" s="14" t="n"/>
      <c r="N3981" s="14" t="n"/>
      <c r="O3981" s="20">
        <f>IF(A3981="","",SUMPRODUCT((A3981&gt;=Setup!$C$19:$C$30)*(A3981&lt;=Setup!$D$19:$D$30)*Setup!$A$19:$A$30))</f>
        <v/>
      </c>
      <c r="P3981" s="34">
        <f>IF(A3981="","",IF(G3981="Standard 15% (Box 1)",ROUND(H3981*Setup!$B$9,2),0))</f>
        <v/>
      </c>
      <c r="Q3981" s="34">
        <f>IF(A3981="","",I3981-P3981)</f>
        <v/>
      </c>
      <c r="R3981" s="23">
        <f>IF(A3981="","",IF(O3981=0,"Outside audit periods; ","")&amp;IF(G3981="","No VAT category; ","")&amp;IF(ABS(Q3981)&gt;Setup!$B$10,"VAT ≠ 15% × net; ","")&amp;IF(AND(F3981="B2B - VAT registered",NOT(AND(LEN(E3981)=15,LEFT(E3981,1)="3",RIGHT(E3981,1)="3",ISNUMBER(--E3981)))),"Invalid/missing customer VAT no; ","")&amp;IF(L3981&lt;&gt;"Yes","Not reported/cleared on FATOORA; ","")&amp;IF(AND(OR(G3981="Zero-rated domestic (Box 3)",G3981="Export (Box 4)"),N3981=""),"Zero-rate/export evidence missing; ","")&amp;IF(AND(C3981="Credit Note",H3981&gt;0),"Credit note should be negative; ","")&amp;IF(AND(C3981="Simplified Tax Invoice",F3981="B2B - VAT registered"),"Simplified invoice issued to VAT-registered B2B; ",""))</f>
        <v/>
      </c>
    </row>
    <row r="3982">
      <c r="A3982" s="17" t="n"/>
      <c r="B3982" s="14" t="n"/>
      <c r="C3982" s="14" t="n"/>
      <c r="D3982" s="14" t="n"/>
      <c r="E3982" s="16" t="n"/>
      <c r="F3982" s="14" t="n"/>
      <c r="G3982" s="14" t="n"/>
      <c r="H3982" s="19" t="n"/>
      <c r="I3982" s="19" t="n"/>
      <c r="J3982" s="34">
        <f>IF(A3982="","",H3982+I3982)</f>
        <v/>
      </c>
      <c r="K3982" s="14" t="n"/>
      <c r="L3982" s="14" t="n"/>
      <c r="M3982" s="14" t="n"/>
      <c r="N3982" s="14" t="n"/>
      <c r="O3982" s="20">
        <f>IF(A3982="","",SUMPRODUCT((A3982&gt;=Setup!$C$19:$C$30)*(A3982&lt;=Setup!$D$19:$D$30)*Setup!$A$19:$A$30))</f>
        <v/>
      </c>
      <c r="P3982" s="34">
        <f>IF(A3982="","",IF(G3982="Standard 15% (Box 1)",ROUND(H3982*Setup!$B$9,2),0))</f>
        <v/>
      </c>
      <c r="Q3982" s="34">
        <f>IF(A3982="","",I3982-P3982)</f>
        <v/>
      </c>
      <c r="R3982" s="23">
        <f>IF(A3982="","",IF(O3982=0,"Outside audit periods; ","")&amp;IF(G3982="","No VAT category; ","")&amp;IF(ABS(Q3982)&gt;Setup!$B$10,"VAT ≠ 15% × net; ","")&amp;IF(AND(F3982="B2B - VAT registered",NOT(AND(LEN(E3982)=15,LEFT(E3982,1)="3",RIGHT(E3982,1)="3",ISNUMBER(--E3982)))),"Invalid/missing customer VAT no; ","")&amp;IF(L3982&lt;&gt;"Yes","Not reported/cleared on FATOORA; ","")&amp;IF(AND(OR(G3982="Zero-rated domestic (Box 3)",G3982="Export (Box 4)"),N3982=""),"Zero-rate/export evidence missing; ","")&amp;IF(AND(C3982="Credit Note",H3982&gt;0),"Credit note should be negative; ","")&amp;IF(AND(C3982="Simplified Tax Invoice",F3982="B2B - VAT registered"),"Simplified invoice issued to VAT-registered B2B; ",""))</f>
        <v/>
      </c>
    </row>
    <row r="3983">
      <c r="A3983" s="17" t="n"/>
      <c r="B3983" s="14" t="n"/>
      <c r="C3983" s="14" t="n"/>
      <c r="D3983" s="14" t="n"/>
      <c r="E3983" s="16" t="n"/>
      <c r="F3983" s="14" t="n"/>
      <c r="G3983" s="14" t="n"/>
      <c r="H3983" s="19" t="n"/>
      <c r="I3983" s="19" t="n"/>
      <c r="J3983" s="34">
        <f>IF(A3983="","",H3983+I3983)</f>
        <v/>
      </c>
      <c r="K3983" s="14" t="n"/>
      <c r="L3983" s="14" t="n"/>
      <c r="M3983" s="14" t="n"/>
      <c r="N3983" s="14" t="n"/>
      <c r="O3983" s="20">
        <f>IF(A3983="","",SUMPRODUCT((A3983&gt;=Setup!$C$19:$C$30)*(A3983&lt;=Setup!$D$19:$D$30)*Setup!$A$19:$A$30))</f>
        <v/>
      </c>
      <c r="P3983" s="34">
        <f>IF(A3983="","",IF(G3983="Standard 15% (Box 1)",ROUND(H3983*Setup!$B$9,2),0))</f>
        <v/>
      </c>
      <c r="Q3983" s="34">
        <f>IF(A3983="","",I3983-P3983)</f>
        <v/>
      </c>
      <c r="R3983" s="23">
        <f>IF(A3983="","",IF(O3983=0,"Outside audit periods; ","")&amp;IF(G3983="","No VAT category; ","")&amp;IF(ABS(Q3983)&gt;Setup!$B$10,"VAT ≠ 15% × net; ","")&amp;IF(AND(F3983="B2B - VAT registered",NOT(AND(LEN(E3983)=15,LEFT(E3983,1)="3",RIGHT(E3983,1)="3",ISNUMBER(--E3983)))),"Invalid/missing customer VAT no; ","")&amp;IF(L3983&lt;&gt;"Yes","Not reported/cleared on FATOORA; ","")&amp;IF(AND(OR(G3983="Zero-rated domestic (Box 3)",G3983="Export (Box 4)"),N3983=""),"Zero-rate/export evidence missing; ","")&amp;IF(AND(C3983="Credit Note",H3983&gt;0),"Credit note should be negative; ","")&amp;IF(AND(C3983="Simplified Tax Invoice",F3983="B2B - VAT registered"),"Simplified invoice issued to VAT-registered B2B; ",""))</f>
        <v/>
      </c>
    </row>
    <row r="3984">
      <c r="A3984" s="17" t="n"/>
      <c r="B3984" s="14" t="n"/>
      <c r="C3984" s="14" t="n"/>
      <c r="D3984" s="14" t="n"/>
      <c r="E3984" s="16" t="n"/>
      <c r="F3984" s="14" t="n"/>
      <c r="G3984" s="14" t="n"/>
      <c r="H3984" s="19" t="n"/>
      <c r="I3984" s="19" t="n"/>
      <c r="J3984" s="34">
        <f>IF(A3984="","",H3984+I3984)</f>
        <v/>
      </c>
      <c r="K3984" s="14" t="n"/>
      <c r="L3984" s="14" t="n"/>
      <c r="M3984" s="14" t="n"/>
      <c r="N3984" s="14" t="n"/>
      <c r="O3984" s="20">
        <f>IF(A3984="","",SUMPRODUCT((A3984&gt;=Setup!$C$19:$C$30)*(A3984&lt;=Setup!$D$19:$D$30)*Setup!$A$19:$A$30))</f>
        <v/>
      </c>
      <c r="P3984" s="34">
        <f>IF(A3984="","",IF(G3984="Standard 15% (Box 1)",ROUND(H3984*Setup!$B$9,2),0))</f>
        <v/>
      </c>
      <c r="Q3984" s="34">
        <f>IF(A3984="","",I3984-P3984)</f>
        <v/>
      </c>
      <c r="R3984" s="23">
        <f>IF(A3984="","",IF(O3984=0,"Outside audit periods; ","")&amp;IF(G3984="","No VAT category; ","")&amp;IF(ABS(Q3984)&gt;Setup!$B$10,"VAT ≠ 15% × net; ","")&amp;IF(AND(F3984="B2B - VAT registered",NOT(AND(LEN(E3984)=15,LEFT(E3984,1)="3",RIGHT(E3984,1)="3",ISNUMBER(--E3984)))),"Invalid/missing customer VAT no; ","")&amp;IF(L3984&lt;&gt;"Yes","Not reported/cleared on FATOORA; ","")&amp;IF(AND(OR(G3984="Zero-rated domestic (Box 3)",G3984="Export (Box 4)"),N3984=""),"Zero-rate/export evidence missing; ","")&amp;IF(AND(C3984="Credit Note",H3984&gt;0),"Credit note should be negative; ","")&amp;IF(AND(C3984="Simplified Tax Invoice",F3984="B2B - VAT registered"),"Simplified invoice issued to VAT-registered B2B; ",""))</f>
        <v/>
      </c>
    </row>
    <row r="3985">
      <c r="A3985" s="17" t="n"/>
      <c r="B3985" s="14" t="n"/>
      <c r="C3985" s="14" t="n"/>
      <c r="D3985" s="14" t="n"/>
      <c r="E3985" s="16" t="n"/>
      <c r="F3985" s="14" t="n"/>
      <c r="G3985" s="14" t="n"/>
      <c r="H3985" s="19" t="n"/>
      <c r="I3985" s="19" t="n"/>
      <c r="J3985" s="34">
        <f>IF(A3985="","",H3985+I3985)</f>
        <v/>
      </c>
      <c r="K3985" s="14" t="n"/>
      <c r="L3985" s="14" t="n"/>
      <c r="M3985" s="14" t="n"/>
      <c r="N3985" s="14" t="n"/>
      <c r="O3985" s="20">
        <f>IF(A3985="","",SUMPRODUCT((A3985&gt;=Setup!$C$19:$C$30)*(A3985&lt;=Setup!$D$19:$D$30)*Setup!$A$19:$A$30))</f>
        <v/>
      </c>
      <c r="P3985" s="34">
        <f>IF(A3985="","",IF(G3985="Standard 15% (Box 1)",ROUND(H3985*Setup!$B$9,2),0))</f>
        <v/>
      </c>
      <c r="Q3985" s="34">
        <f>IF(A3985="","",I3985-P3985)</f>
        <v/>
      </c>
      <c r="R3985" s="23">
        <f>IF(A3985="","",IF(O3985=0,"Outside audit periods; ","")&amp;IF(G3985="","No VAT category; ","")&amp;IF(ABS(Q3985)&gt;Setup!$B$10,"VAT ≠ 15% × net; ","")&amp;IF(AND(F3985="B2B - VAT registered",NOT(AND(LEN(E3985)=15,LEFT(E3985,1)="3",RIGHT(E3985,1)="3",ISNUMBER(--E3985)))),"Invalid/missing customer VAT no; ","")&amp;IF(L3985&lt;&gt;"Yes","Not reported/cleared on FATOORA; ","")&amp;IF(AND(OR(G3985="Zero-rated domestic (Box 3)",G3985="Export (Box 4)"),N3985=""),"Zero-rate/export evidence missing; ","")&amp;IF(AND(C3985="Credit Note",H3985&gt;0),"Credit note should be negative; ","")&amp;IF(AND(C3985="Simplified Tax Invoice",F3985="B2B - VAT registered"),"Simplified invoice issued to VAT-registered B2B; ",""))</f>
        <v/>
      </c>
    </row>
    <row r="3986">
      <c r="A3986" s="17" t="n"/>
      <c r="B3986" s="14" t="n"/>
      <c r="C3986" s="14" t="n"/>
      <c r="D3986" s="14" t="n"/>
      <c r="E3986" s="16" t="n"/>
      <c r="F3986" s="14" t="n"/>
      <c r="G3986" s="14" t="n"/>
      <c r="H3986" s="19" t="n"/>
      <c r="I3986" s="19" t="n"/>
      <c r="J3986" s="34">
        <f>IF(A3986="","",H3986+I3986)</f>
        <v/>
      </c>
      <c r="K3986" s="14" t="n"/>
      <c r="L3986" s="14" t="n"/>
      <c r="M3986" s="14" t="n"/>
      <c r="N3986" s="14" t="n"/>
      <c r="O3986" s="20">
        <f>IF(A3986="","",SUMPRODUCT((A3986&gt;=Setup!$C$19:$C$30)*(A3986&lt;=Setup!$D$19:$D$30)*Setup!$A$19:$A$30))</f>
        <v/>
      </c>
      <c r="P3986" s="34">
        <f>IF(A3986="","",IF(G3986="Standard 15% (Box 1)",ROUND(H3986*Setup!$B$9,2),0))</f>
        <v/>
      </c>
      <c r="Q3986" s="34">
        <f>IF(A3986="","",I3986-P3986)</f>
        <v/>
      </c>
      <c r="R3986" s="23">
        <f>IF(A3986="","",IF(O3986=0,"Outside audit periods; ","")&amp;IF(G3986="","No VAT category; ","")&amp;IF(ABS(Q3986)&gt;Setup!$B$10,"VAT ≠ 15% × net; ","")&amp;IF(AND(F3986="B2B - VAT registered",NOT(AND(LEN(E3986)=15,LEFT(E3986,1)="3",RIGHT(E3986,1)="3",ISNUMBER(--E3986)))),"Invalid/missing customer VAT no; ","")&amp;IF(L3986&lt;&gt;"Yes","Not reported/cleared on FATOORA; ","")&amp;IF(AND(OR(G3986="Zero-rated domestic (Box 3)",G3986="Export (Box 4)"),N3986=""),"Zero-rate/export evidence missing; ","")&amp;IF(AND(C3986="Credit Note",H3986&gt;0),"Credit note should be negative; ","")&amp;IF(AND(C3986="Simplified Tax Invoice",F3986="B2B - VAT registered"),"Simplified invoice issued to VAT-registered B2B; ",""))</f>
        <v/>
      </c>
    </row>
    <row r="3987">
      <c r="A3987" s="17" t="n"/>
      <c r="B3987" s="14" t="n"/>
      <c r="C3987" s="14" t="n"/>
      <c r="D3987" s="14" t="n"/>
      <c r="E3987" s="16" t="n"/>
      <c r="F3987" s="14" t="n"/>
      <c r="G3987" s="14" t="n"/>
      <c r="H3987" s="19" t="n"/>
      <c r="I3987" s="19" t="n"/>
      <c r="J3987" s="34">
        <f>IF(A3987="","",H3987+I3987)</f>
        <v/>
      </c>
      <c r="K3987" s="14" t="n"/>
      <c r="L3987" s="14" t="n"/>
      <c r="M3987" s="14" t="n"/>
      <c r="N3987" s="14" t="n"/>
      <c r="O3987" s="20">
        <f>IF(A3987="","",SUMPRODUCT((A3987&gt;=Setup!$C$19:$C$30)*(A3987&lt;=Setup!$D$19:$D$30)*Setup!$A$19:$A$30))</f>
        <v/>
      </c>
      <c r="P3987" s="34">
        <f>IF(A3987="","",IF(G3987="Standard 15% (Box 1)",ROUND(H3987*Setup!$B$9,2),0))</f>
        <v/>
      </c>
      <c r="Q3987" s="34">
        <f>IF(A3987="","",I3987-P3987)</f>
        <v/>
      </c>
      <c r="R3987" s="23">
        <f>IF(A3987="","",IF(O3987=0,"Outside audit periods; ","")&amp;IF(G3987="","No VAT category; ","")&amp;IF(ABS(Q3987)&gt;Setup!$B$10,"VAT ≠ 15% × net; ","")&amp;IF(AND(F3987="B2B - VAT registered",NOT(AND(LEN(E3987)=15,LEFT(E3987,1)="3",RIGHT(E3987,1)="3",ISNUMBER(--E3987)))),"Invalid/missing customer VAT no; ","")&amp;IF(L3987&lt;&gt;"Yes","Not reported/cleared on FATOORA; ","")&amp;IF(AND(OR(G3987="Zero-rated domestic (Box 3)",G3987="Export (Box 4)"),N3987=""),"Zero-rate/export evidence missing; ","")&amp;IF(AND(C3987="Credit Note",H3987&gt;0),"Credit note should be negative; ","")&amp;IF(AND(C3987="Simplified Tax Invoice",F3987="B2B - VAT registered"),"Simplified invoice issued to VAT-registered B2B; ",""))</f>
        <v/>
      </c>
    </row>
    <row r="3988">
      <c r="A3988" s="17" t="n"/>
      <c r="B3988" s="14" t="n"/>
      <c r="C3988" s="14" t="n"/>
      <c r="D3988" s="14" t="n"/>
      <c r="E3988" s="16" t="n"/>
      <c r="F3988" s="14" t="n"/>
      <c r="G3988" s="14" t="n"/>
      <c r="H3988" s="19" t="n"/>
      <c r="I3988" s="19" t="n"/>
      <c r="J3988" s="34">
        <f>IF(A3988="","",H3988+I3988)</f>
        <v/>
      </c>
      <c r="K3988" s="14" t="n"/>
      <c r="L3988" s="14" t="n"/>
      <c r="M3988" s="14" t="n"/>
      <c r="N3988" s="14" t="n"/>
      <c r="O3988" s="20">
        <f>IF(A3988="","",SUMPRODUCT((A3988&gt;=Setup!$C$19:$C$30)*(A3988&lt;=Setup!$D$19:$D$30)*Setup!$A$19:$A$30))</f>
        <v/>
      </c>
      <c r="P3988" s="34">
        <f>IF(A3988="","",IF(G3988="Standard 15% (Box 1)",ROUND(H3988*Setup!$B$9,2),0))</f>
        <v/>
      </c>
      <c r="Q3988" s="34">
        <f>IF(A3988="","",I3988-P3988)</f>
        <v/>
      </c>
      <c r="R3988" s="23">
        <f>IF(A3988="","",IF(O3988=0,"Outside audit periods; ","")&amp;IF(G3988="","No VAT category; ","")&amp;IF(ABS(Q3988)&gt;Setup!$B$10,"VAT ≠ 15% × net; ","")&amp;IF(AND(F3988="B2B - VAT registered",NOT(AND(LEN(E3988)=15,LEFT(E3988,1)="3",RIGHT(E3988,1)="3",ISNUMBER(--E3988)))),"Invalid/missing customer VAT no; ","")&amp;IF(L3988&lt;&gt;"Yes","Not reported/cleared on FATOORA; ","")&amp;IF(AND(OR(G3988="Zero-rated domestic (Box 3)",G3988="Export (Box 4)"),N3988=""),"Zero-rate/export evidence missing; ","")&amp;IF(AND(C3988="Credit Note",H3988&gt;0),"Credit note should be negative; ","")&amp;IF(AND(C3988="Simplified Tax Invoice",F3988="B2B - VAT registered"),"Simplified invoice issued to VAT-registered B2B; ",""))</f>
        <v/>
      </c>
    </row>
    <row r="3989">
      <c r="A3989" s="17" t="n"/>
      <c r="B3989" s="14" t="n"/>
      <c r="C3989" s="14" t="n"/>
      <c r="D3989" s="14" t="n"/>
      <c r="E3989" s="16" t="n"/>
      <c r="F3989" s="14" t="n"/>
      <c r="G3989" s="14" t="n"/>
      <c r="H3989" s="19" t="n"/>
      <c r="I3989" s="19" t="n"/>
      <c r="J3989" s="34">
        <f>IF(A3989="","",H3989+I3989)</f>
        <v/>
      </c>
      <c r="K3989" s="14" t="n"/>
      <c r="L3989" s="14" t="n"/>
      <c r="M3989" s="14" t="n"/>
      <c r="N3989" s="14" t="n"/>
      <c r="O3989" s="20">
        <f>IF(A3989="","",SUMPRODUCT((A3989&gt;=Setup!$C$19:$C$30)*(A3989&lt;=Setup!$D$19:$D$30)*Setup!$A$19:$A$30))</f>
        <v/>
      </c>
      <c r="P3989" s="34">
        <f>IF(A3989="","",IF(G3989="Standard 15% (Box 1)",ROUND(H3989*Setup!$B$9,2),0))</f>
        <v/>
      </c>
      <c r="Q3989" s="34">
        <f>IF(A3989="","",I3989-P3989)</f>
        <v/>
      </c>
      <c r="R3989" s="23">
        <f>IF(A3989="","",IF(O3989=0,"Outside audit periods; ","")&amp;IF(G3989="","No VAT category; ","")&amp;IF(ABS(Q3989)&gt;Setup!$B$10,"VAT ≠ 15% × net; ","")&amp;IF(AND(F3989="B2B - VAT registered",NOT(AND(LEN(E3989)=15,LEFT(E3989,1)="3",RIGHT(E3989,1)="3",ISNUMBER(--E3989)))),"Invalid/missing customer VAT no; ","")&amp;IF(L3989&lt;&gt;"Yes","Not reported/cleared on FATOORA; ","")&amp;IF(AND(OR(G3989="Zero-rated domestic (Box 3)",G3989="Export (Box 4)"),N3989=""),"Zero-rate/export evidence missing; ","")&amp;IF(AND(C3989="Credit Note",H3989&gt;0),"Credit note should be negative; ","")&amp;IF(AND(C3989="Simplified Tax Invoice",F3989="B2B - VAT registered"),"Simplified invoice issued to VAT-registered B2B; ",""))</f>
        <v/>
      </c>
    </row>
    <row r="3990">
      <c r="A3990" s="17" t="n"/>
      <c r="B3990" s="14" t="n"/>
      <c r="C3990" s="14" t="n"/>
      <c r="D3990" s="14" t="n"/>
      <c r="E3990" s="16" t="n"/>
      <c r="F3990" s="14" t="n"/>
      <c r="G3990" s="14" t="n"/>
      <c r="H3990" s="19" t="n"/>
      <c r="I3990" s="19" t="n"/>
      <c r="J3990" s="34">
        <f>IF(A3990="","",H3990+I3990)</f>
        <v/>
      </c>
      <c r="K3990" s="14" t="n"/>
      <c r="L3990" s="14" t="n"/>
      <c r="M3990" s="14" t="n"/>
      <c r="N3990" s="14" t="n"/>
      <c r="O3990" s="20">
        <f>IF(A3990="","",SUMPRODUCT((A3990&gt;=Setup!$C$19:$C$30)*(A3990&lt;=Setup!$D$19:$D$30)*Setup!$A$19:$A$30))</f>
        <v/>
      </c>
      <c r="P3990" s="34">
        <f>IF(A3990="","",IF(G3990="Standard 15% (Box 1)",ROUND(H3990*Setup!$B$9,2),0))</f>
        <v/>
      </c>
      <c r="Q3990" s="34">
        <f>IF(A3990="","",I3990-P3990)</f>
        <v/>
      </c>
      <c r="R3990" s="23">
        <f>IF(A3990="","",IF(O3990=0,"Outside audit periods; ","")&amp;IF(G3990="","No VAT category; ","")&amp;IF(ABS(Q3990)&gt;Setup!$B$10,"VAT ≠ 15% × net; ","")&amp;IF(AND(F3990="B2B - VAT registered",NOT(AND(LEN(E3990)=15,LEFT(E3990,1)="3",RIGHT(E3990,1)="3",ISNUMBER(--E3990)))),"Invalid/missing customer VAT no; ","")&amp;IF(L3990&lt;&gt;"Yes","Not reported/cleared on FATOORA; ","")&amp;IF(AND(OR(G3990="Zero-rated domestic (Box 3)",G3990="Export (Box 4)"),N3990=""),"Zero-rate/export evidence missing; ","")&amp;IF(AND(C3990="Credit Note",H3990&gt;0),"Credit note should be negative; ","")&amp;IF(AND(C3990="Simplified Tax Invoice",F3990="B2B - VAT registered"),"Simplified invoice issued to VAT-registered B2B; ",""))</f>
        <v/>
      </c>
    </row>
    <row r="3991">
      <c r="A3991" s="17" t="n"/>
      <c r="B3991" s="14" t="n"/>
      <c r="C3991" s="14" t="n"/>
      <c r="D3991" s="14" t="n"/>
      <c r="E3991" s="16" t="n"/>
      <c r="F3991" s="14" t="n"/>
      <c r="G3991" s="14" t="n"/>
      <c r="H3991" s="19" t="n"/>
      <c r="I3991" s="19" t="n"/>
      <c r="J3991" s="34">
        <f>IF(A3991="","",H3991+I3991)</f>
        <v/>
      </c>
      <c r="K3991" s="14" t="n"/>
      <c r="L3991" s="14" t="n"/>
      <c r="M3991" s="14" t="n"/>
      <c r="N3991" s="14" t="n"/>
      <c r="O3991" s="20">
        <f>IF(A3991="","",SUMPRODUCT((A3991&gt;=Setup!$C$19:$C$30)*(A3991&lt;=Setup!$D$19:$D$30)*Setup!$A$19:$A$30))</f>
        <v/>
      </c>
      <c r="P3991" s="34">
        <f>IF(A3991="","",IF(G3991="Standard 15% (Box 1)",ROUND(H3991*Setup!$B$9,2),0))</f>
        <v/>
      </c>
      <c r="Q3991" s="34">
        <f>IF(A3991="","",I3991-P3991)</f>
        <v/>
      </c>
      <c r="R3991" s="23">
        <f>IF(A3991="","",IF(O3991=0,"Outside audit periods; ","")&amp;IF(G3991="","No VAT category; ","")&amp;IF(ABS(Q3991)&gt;Setup!$B$10,"VAT ≠ 15% × net; ","")&amp;IF(AND(F3991="B2B - VAT registered",NOT(AND(LEN(E3991)=15,LEFT(E3991,1)="3",RIGHT(E3991,1)="3",ISNUMBER(--E3991)))),"Invalid/missing customer VAT no; ","")&amp;IF(L3991&lt;&gt;"Yes","Not reported/cleared on FATOORA; ","")&amp;IF(AND(OR(G3991="Zero-rated domestic (Box 3)",G3991="Export (Box 4)"),N3991=""),"Zero-rate/export evidence missing; ","")&amp;IF(AND(C3991="Credit Note",H3991&gt;0),"Credit note should be negative; ","")&amp;IF(AND(C3991="Simplified Tax Invoice",F3991="B2B - VAT registered"),"Simplified invoice issued to VAT-registered B2B; ",""))</f>
        <v/>
      </c>
    </row>
    <row r="3992">
      <c r="A3992" s="17" t="n"/>
      <c r="B3992" s="14" t="n"/>
      <c r="C3992" s="14" t="n"/>
      <c r="D3992" s="14" t="n"/>
      <c r="E3992" s="16" t="n"/>
      <c r="F3992" s="14" t="n"/>
      <c r="G3992" s="14" t="n"/>
      <c r="H3992" s="19" t="n"/>
      <c r="I3992" s="19" t="n"/>
      <c r="J3992" s="34">
        <f>IF(A3992="","",H3992+I3992)</f>
        <v/>
      </c>
      <c r="K3992" s="14" t="n"/>
      <c r="L3992" s="14" t="n"/>
      <c r="M3992" s="14" t="n"/>
      <c r="N3992" s="14" t="n"/>
      <c r="O3992" s="20">
        <f>IF(A3992="","",SUMPRODUCT((A3992&gt;=Setup!$C$19:$C$30)*(A3992&lt;=Setup!$D$19:$D$30)*Setup!$A$19:$A$30))</f>
        <v/>
      </c>
      <c r="P3992" s="34">
        <f>IF(A3992="","",IF(G3992="Standard 15% (Box 1)",ROUND(H3992*Setup!$B$9,2),0))</f>
        <v/>
      </c>
      <c r="Q3992" s="34">
        <f>IF(A3992="","",I3992-P3992)</f>
        <v/>
      </c>
      <c r="R3992" s="23">
        <f>IF(A3992="","",IF(O3992=0,"Outside audit periods; ","")&amp;IF(G3992="","No VAT category; ","")&amp;IF(ABS(Q3992)&gt;Setup!$B$10,"VAT ≠ 15% × net; ","")&amp;IF(AND(F3992="B2B - VAT registered",NOT(AND(LEN(E3992)=15,LEFT(E3992,1)="3",RIGHT(E3992,1)="3",ISNUMBER(--E3992)))),"Invalid/missing customer VAT no; ","")&amp;IF(L3992&lt;&gt;"Yes","Not reported/cleared on FATOORA; ","")&amp;IF(AND(OR(G3992="Zero-rated domestic (Box 3)",G3992="Export (Box 4)"),N3992=""),"Zero-rate/export evidence missing; ","")&amp;IF(AND(C3992="Credit Note",H3992&gt;0),"Credit note should be negative; ","")&amp;IF(AND(C3992="Simplified Tax Invoice",F3992="B2B - VAT registered"),"Simplified invoice issued to VAT-registered B2B; ",""))</f>
        <v/>
      </c>
    </row>
    <row r="3993">
      <c r="A3993" s="17" t="n"/>
      <c r="B3993" s="14" t="n"/>
      <c r="C3993" s="14" t="n"/>
      <c r="D3993" s="14" t="n"/>
      <c r="E3993" s="16" t="n"/>
      <c r="F3993" s="14" t="n"/>
      <c r="G3993" s="14" t="n"/>
      <c r="H3993" s="19" t="n"/>
      <c r="I3993" s="19" t="n"/>
      <c r="J3993" s="34">
        <f>IF(A3993="","",H3993+I3993)</f>
        <v/>
      </c>
      <c r="K3993" s="14" t="n"/>
      <c r="L3993" s="14" t="n"/>
      <c r="M3993" s="14" t="n"/>
      <c r="N3993" s="14" t="n"/>
      <c r="O3993" s="20">
        <f>IF(A3993="","",SUMPRODUCT((A3993&gt;=Setup!$C$19:$C$30)*(A3993&lt;=Setup!$D$19:$D$30)*Setup!$A$19:$A$30))</f>
        <v/>
      </c>
      <c r="P3993" s="34">
        <f>IF(A3993="","",IF(G3993="Standard 15% (Box 1)",ROUND(H3993*Setup!$B$9,2),0))</f>
        <v/>
      </c>
      <c r="Q3993" s="34">
        <f>IF(A3993="","",I3993-P3993)</f>
        <v/>
      </c>
      <c r="R3993" s="23">
        <f>IF(A3993="","",IF(O3993=0,"Outside audit periods; ","")&amp;IF(G3993="","No VAT category; ","")&amp;IF(ABS(Q3993)&gt;Setup!$B$10,"VAT ≠ 15% × net; ","")&amp;IF(AND(F3993="B2B - VAT registered",NOT(AND(LEN(E3993)=15,LEFT(E3993,1)="3",RIGHT(E3993,1)="3",ISNUMBER(--E3993)))),"Invalid/missing customer VAT no; ","")&amp;IF(L3993&lt;&gt;"Yes","Not reported/cleared on FATOORA; ","")&amp;IF(AND(OR(G3993="Zero-rated domestic (Box 3)",G3993="Export (Box 4)"),N3993=""),"Zero-rate/export evidence missing; ","")&amp;IF(AND(C3993="Credit Note",H3993&gt;0),"Credit note should be negative; ","")&amp;IF(AND(C3993="Simplified Tax Invoice",F3993="B2B - VAT registered"),"Simplified invoice issued to VAT-registered B2B; ",""))</f>
        <v/>
      </c>
    </row>
    <row r="3994">
      <c r="A3994" s="17" t="n"/>
      <c r="B3994" s="14" t="n"/>
      <c r="C3994" s="14" t="n"/>
      <c r="D3994" s="14" t="n"/>
      <c r="E3994" s="16" t="n"/>
      <c r="F3994" s="14" t="n"/>
      <c r="G3994" s="14" t="n"/>
      <c r="H3994" s="19" t="n"/>
      <c r="I3994" s="19" t="n"/>
      <c r="J3994" s="34">
        <f>IF(A3994="","",H3994+I3994)</f>
        <v/>
      </c>
      <c r="K3994" s="14" t="n"/>
      <c r="L3994" s="14" t="n"/>
      <c r="M3994" s="14" t="n"/>
      <c r="N3994" s="14" t="n"/>
      <c r="O3994" s="20">
        <f>IF(A3994="","",SUMPRODUCT((A3994&gt;=Setup!$C$19:$C$30)*(A3994&lt;=Setup!$D$19:$D$30)*Setup!$A$19:$A$30))</f>
        <v/>
      </c>
      <c r="P3994" s="34">
        <f>IF(A3994="","",IF(G3994="Standard 15% (Box 1)",ROUND(H3994*Setup!$B$9,2),0))</f>
        <v/>
      </c>
      <c r="Q3994" s="34">
        <f>IF(A3994="","",I3994-P3994)</f>
        <v/>
      </c>
      <c r="R3994" s="23">
        <f>IF(A3994="","",IF(O3994=0,"Outside audit periods; ","")&amp;IF(G3994="","No VAT category; ","")&amp;IF(ABS(Q3994)&gt;Setup!$B$10,"VAT ≠ 15% × net; ","")&amp;IF(AND(F3994="B2B - VAT registered",NOT(AND(LEN(E3994)=15,LEFT(E3994,1)="3",RIGHT(E3994,1)="3",ISNUMBER(--E3994)))),"Invalid/missing customer VAT no; ","")&amp;IF(L3994&lt;&gt;"Yes","Not reported/cleared on FATOORA; ","")&amp;IF(AND(OR(G3994="Zero-rated domestic (Box 3)",G3994="Export (Box 4)"),N3994=""),"Zero-rate/export evidence missing; ","")&amp;IF(AND(C3994="Credit Note",H3994&gt;0),"Credit note should be negative; ","")&amp;IF(AND(C3994="Simplified Tax Invoice",F3994="B2B - VAT registered"),"Simplified invoice issued to VAT-registered B2B; ",""))</f>
        <v/>
      </c>
    </row>
    <row r="3995">
      <c r="A3995" s="17" t="n"/>
      <c r="B3995" s="14" t="n"/>
      <c r="C3995" s="14" t="n"/>
      <c r="D3995" s="14" t="n"/>
      <c r="E3995" s="16" t="n"/>
      <c r="F3995" s="14" t="n"/>
      <c r="G3995" s="14" t="n"/>
      <c r="H3995" s="19" t="n"/>
      <c r="I3995" s="19" t="n"/>
      <c r="J3995" s="34">
        <f>IF(A3995="","",H3995+I3995)</f>
        <v/>
      </c>
      <c r="K3995" s="14" t="n"/>
      <c r="L3995" s="14" t="n"/>
      <c r="M3995" s="14" t="n"/>
      <c r="N3995" s="14" t="n"/>
      <c r="O3995" s="20">
        <f>IF(A3995="","",SUMPRODUCT((A3995&gt;=Setup!$C$19:$C$30)*(A3995&lt;=Setup!$D$19:$D$30)*Setup!$A$19:$A$30))</f>
        <v/>
      </c>
      <c r="P3995" s="34">
        <f>IF(A3995="","",IF(G3995="Standard 15% (Box 1)",ROUND(H3995*Setup!$B$9,2),0))</f>
        <v/>
      </c>
      <c r="Q3995" s="34">
        <f>IF(A3995="","",I3995-P3995)</f>
        <v/>
      </c>
      <c r="R3995" s="23">
        <f>IF(A3995="","",IF(O3995=0,"Outside audit periods; ","")&amp;IF(G3995="","No VAT category; ","")&amp;IF(ABS(Q3995)&gt;Setup!$B$10,"VAT ≠ 15% × net; ","")&amp;IF(AND(F3995="B2B - VAT registered",NOT(AND(LEN(E3995)=15,LEFT(E3995,1)="3",RIGHT(E3995,1)="3",ISNUMBER(--E3995)))),"Invalid/missing customer VAT no; ","")&amp;IF(L3995&lt;&gt;"Yes","Not reported/cleared on FATOORA; ","")&amp;IF(AND(OR(G3995="Zero-rated domestic (Box 3)",G3995="Export (Box 4)"),N3995=""),"Zero-rate/export evidence missing; ","")&amp;IF(AND(C3995="Credit Note",H3995&gt;0),"Credit note should be negative; ","")&amp;IF(AND(C3995="Simplified Tax Invoice",F3995="B2B - VAT registered"),"Simplified invoice issued to VAT-registered B2B; ",""))</f>
        <v/>
      </c>
    </row>
    <row r="3996">
      <c r="A3996" s="17" t="n"/>
      <c r="B3996" s="14" t="n"/>
      <c r="C3996" s="14" t="n"/>
      <c r="D3996" s="14" t="n"/>
      <c r="E3996" s="16" t="n"/>
      <c r="F3996" s="14" t="n"/>
      <c r="G3996" s="14" t="n"/>
      <c r="H3996" s="19" t="n"/>
      <c r="I3996" s="19" t="n"/>
      <c r="J3996" s="34">
        <f>IF(A3996="","",H3996+I3996)</f>
        <v/>
      </c>
      <c r="K3996" s="14" t="n"/>
      <c r="L3996" s="14" t="n"/>
      <c r="M3996" s="14" t="n"/>
      <c r="N3996" s="14" t="n"/>
      <c r="O3996" s="20">
        <f>IF(A3996="","",SUMPRODUCT((A3996&gt;=Setup!$C$19:$C$30)*(A3996&lt;=Setup!$D$19:$D$30)*Setup!$A$19:$A$30))</f>
        <v/>
      </c>
      <c r="P3996" s="34">
        <f>IF(A3996="","",IF(G3996="Standard 15% (Box 1)",ROUND(H3996*Setup!$B$9,2),0))</f>
        <v/>
      </c>
      <c r="Q3996" s="34">
        <f>IF(A3996="","",I3996-P3996)</f>
        <v/>
      </c>
      <c r="R3996" s="23">
        <f>IF(A3996="","",IF(O3996=0,"Outside audit periods; ","")&amp;IF(G3996="","No VAT category; ","")&amp;IF(ABS(Q3996)&gt;Setup!$B$10,"VAT ≠ 15% × net; ","")&amp;IF(AND(F3996="B2B - VAT registered",NOT(AND(LEN(E3996)=15,LEFT(E3996,1)="3",RIGHT(E3996,1)="3",ISNUMBER(--E3996)))),"Invalid/missing customer VAT no; ","")&amp;IF(L3996&lt;&gt;"Yes","Not reported/cleared on FATOORA; ","")&amp;IF(AND(OR(G3996="Zero-rated domestic (Box 3)",G3996="Export (Box 4)"),N3996=""),"Zero-rate/export evidence missing; ","")&amp;IF(AND(C3996="Credit Note",H3996&gt;0),"Credit note should be negative; ","")&amp;IF(AND(C3996="Simplified Tax Invoice",F3996="B2B - VAT registered"),"Simplified invoice issued to VAT-registered B2B; ",""))</f>
        <v/>
      </c>
    </row>
    <row r="3997">
      <c r="A3997" s="17" t="n"/>
      <c r="B3997" s="14" t="n"/>
      <c r="C3997" s="14" t="n"/>
      <c r="D3997" s="14" t="n"/>
      <c r="E3997" s="16" t="n"/>
      <c r="F3997" s="14" t="n"/>
      <c r="G3997" s="14" t="n"/>
      <c r="H3997" s="19" t="n"/>
      <c r="I3997" s="19" t="n"/>
      <c r="J3997" s="34">
        <f>IF(A3997="","",H3997+I3997)</f>
        <v/>
      </c>
      <c r="K3997" s="14" t="n"/>
      <c r="L3997" s="14" t="n"/>
      <c r="M3997" s="14" t="n"/>
      <c r="N3997" s="14" t="n"/>
      <c r="O3997" s="20">
        <f>IF(A3997="","",SUMPRODUCT((A3997&gt;=Setup!$C$19:$C$30)*(A3997&lt;=Setup!$D$19:$D$30)*Setup!$A$19:$A$30))</f>
        <v/>
      </c>
      <c r="P3997" s="34">
        <f>IF(A3997="","",IF(G3997="Standard 15% (Box 1)",ROUND(H3997*Setup!$B$9,2),0))</f>
        <v/>
      </c>
      <c r="Q3997" s="34">
        <f>IF(A3997="","",I3997-P3997)</f>
        <v/>
      </c>
      <c r="R3997" s="23">
        <f>IF(A3997="","",IF(O3997=0,"Outside audit periods; ","")&amp;IF(G3997="","No VAT category; ","")&amp;IF(ABS(Q3997)&gt;Setup!$B$10,"VAT ≠ 15% × net; ","")&amp;IF(AND(F3997="B2B - VAT registered",NOT(AND(LEN(E3997)=15,LEFT(E3997,1)="3",RIGHT(E3997,1)="3",ISNUMBER(--E3997)))),"Invalid/missing customer VAT no; ","")&amp;IF(L3997&lt;&gt;"Yes","Not reported/cleared on FATOORA; ","")&amp;IF(AND(OR(G3997="Zero-rated domestic (Box 3)",G3997="Export (Box 4)"),N3997=""),"Zero-rate/export evidence missing; ","")&amp;IF(AND(C3997="Credit Note",H3997&gt;0),"Credit note should be negative; ","")&amp;IF(AND(C3997="Simplified Tax Invoice",F3997="B2B - VAT registered"),"Simplified invoice issued to VAT-registered B2B; ",""))</f>
        <v/>
      </c>
    </row>
    <row r="3998">
      <c r="A3998" s="17" t="n"/>
      <c r="B3998" s="14" t="n"/>
      <c r="C3998" s="14" t="n"/>
      <c r="D3998" s="14" t="n"/>
      <c r="E3998" s="16" t="n"/>
      <c r="F3998" s="14" t="n"/>
      <c r="G3998" s="14" t="n"/>
      <c r="H3998" s="19" t="n"/>
      <c r="I3998" s="19" t="n"/>
      <c r="J3998" s="34">
        <f>IF(A3998="","",H3998+I3998)</f>
        <v/>
      </c>
      <c r="K3998" s="14" t="n"/>
      <c r="L3998" s="14" t="n"/>
      <c r="M3998" s="14" t="n"/>
      <c r="N3998" s="14" t="n"/>
      <c r="O3998" s="20">
        <f>IF(A3998="","",SUMPRODUCT((A3998&gt;=Setup!$C$19:$C$30)*(A3998&lt;=Setup!$D$19:$D$30)*Setup!$A$19:$A$30))</f>
        <v/>
      </c>
      <c r="P3998" s="34">
        <f>IF(A3998="","",IF(G3998="Standard 15% (Box 1)",ROUND(H3998*Setup!$B$9,2),0))</f>
        <v/>
      </c>
      <c r="Q3998" s="34">
        <f>IF(A3998="","",I3998-P3998)</f>
        <v/>
      </c>
      <c r="R3998" s="23">
        <f>IF(A3998="","",IF(O3998=0,"Outside audit periods; ","")&amp;IF(G3998="","No VAT category; ","")&amp;IF(ABS(Q3998)&gt;Setup!$B$10,"VAT ≠ 15% × net; ","")&amp;IF(AND(F3998="B2B - VAT registered",NOT(AND(LEN(E3998)=15,LEFT(E3998,1)="3",RIGHT(E3998,1)="3",ISNUMBER(--E3998)))),"Invalid/missing customer VAT no; ","")&amp;IF(L3998&lt;&gt;"Yes","Not reported/cleared on FATOORA; ","")&amp;IF(AND(OR(G3998="Zero-rated domestic (Box 3)",G3998="Export (Box 4)"),N3998=""),"Zero-rate/export evidence missing; ","")&amp;IF(AND(C3998="Credit Note",H3998&gt;0),"Credit note should be negative; ","")&amp;IF(AND(C3998="Simplified Tax Invoice",F3998="B2B - VAT registered"),"Simplified invoice issued to VAT-registered B2B; ",""))</f>
        <v/>
      </c>
    </row>
    <row r="3999">
      <c r="A3999" s="17" t="n"/>
      <c r="B3999" s="14" t="n"/>
      <c r="C3999" s="14" t="n"/>
      <c r="D3999" s="14" t="n"/>
      <c r="E3999" s="16" t="n"/>
      <c r="F3999" s="14" t="n"/>
      <c r="G3999" s="14" t="n"/>
      <c r="H3999" s="19" t="n"/>
      <c r="I3999" s="19" t="n"/>
      <c r="J3999" s="34">
        <f>IF(A3999="","",H3999+I3999)</f>
        <v/>
      </c>
      <c r="K3999" s="14" t="n"/>
      <c r="L3999" s="14" t="n"/>
      <c r="M3999" s="14" t="n"/>
      <c r="N3999" s="14" t="n"/>
      <c r="O3999" s="20">
        <f>IF(A3999="","",SUMPRODUCT((A3999&gt;=Setup!$C$19:$C$30)*(A3999&lt;=Setup!$D$19:$D$30)*Setup!$A$19:$A$30))</f>
        <v/>
      </c>
      <c r="P3999" s="34">
        <f>IF(A3999="","",IF(G3999="Standard 15% (Box 1)",ROUND(H3999*Setup!$B$9,2),0))</f>
        <v/>
      </c>
      <c r="Q3999" s="34">
        <f>IF(A3999="","",I3999-P3999)</f>
        <v/>
      </c>
      <c r="R3999" s="23">
        <f>IF(A3999="","",IF(O3999=0,"Outside audit periods; ","")&amp;IF(G3999="","No VAT category; ","")&amp;IF(ABS(Q3999)&gt;Setup!$B$10,"VAT ≠ 15% × net; ","")&amp;IF(AND(F3999="B2B - VAT registered",NOT(AND(LEN(E3999)=15,LEFT(E3999,1)="3",RIGHT(E3999,1)="3",ISNUMBER(--E3999)))),"Invalid/missing customer VAT no; ","")&amp;IF(L3999&lt;&gt;"Yes","Not reported/cleared on FATOORA; ","")&amp;IF(AND(OR(G3999="Zero-rated domestic (Box 3)",G3999="Export (Box 4)"),N3999=""),"Zero-rate/export evidence missing; ","")&amp;IF(AND(C3999="Credit Note",H3999&gt;0),"Credit note should be negative; ","")&amp;IF(AND(C3999="Simplified Tax Invoice",F3999="B2B - VAT registered"),"Simplified invoice issued to VAT-registered B2B; ",""))</f>
        <v/>
      </c>
    </row>
    <row r="4000">
      <c r="A4000" s="17" t="n"/>
      <c r="B4000" s="14" t="n"/>
      <c r="C4000" s="14" t="n"/>
      <c r="D4000" s="14" t="n"/>
      <c r="E4000" s="16" t="n"/>
      <c r="F4000" s="14" t="n"/>
      <c r="G4000" s="14" t="n"/>
      <c r="H4000" s="19" t="n"/>
      <c r="I4000" s="19" t="n"/>
      <c r="J4000" s="34">
        <f>IF(A4000="","",H4000+I4000)</f>
        <v/>
      </c>
      <c r="K4000" s="14" t="n"/>
      <c r="L4000" s="14" t="n"/>
      <c r="M4000" s="14" t="n"/>
      <c r="N4000" s="14" t="n"/>
      <c r="O4000" s="20">
        <f>IF(A4000="","",SUMPRODUCT((A4000&gt;=Setup!$C$19:$C$30)*(A4000&lt;=Setup!$D$19:$D$30)*Setup!$A$19:$A$30))</f>
        <v/>
      </c>
      <c r="P4000" s="34">
        <f>IF(A4000="","",IF(G4000="Standard 15% (Box 1)",ROUND(H4000*Setup!$B$9,2),0))</f>
        <v/>
      </c>
      <c r="Q4000" s="34">
        <f>IF(A4000="","",I4000-P4000)</f>
        <v/>
      </c>
      <c r="R4000" s="23">
        <f>IF(A4000="","",IF(O4000=0,"Outside audit periods; ","")&amp;IF(G4000="","No VAT category; ","")&amp;IF(ABS(Q4000)&gt;Setup!$B$10,"VAT ≠ 15% × net; ","")&amp;IF(AND(F4000="B2B - VAT registered",NOT(AND(LEN(E4000)=15,LEFT(E4000,1)="3",RIGHT(E4000,1)="3",ISNUMBER(--E4000)))),"Invalid/missing customer VAT no; ","")&amp;IF(L4000&lt;&gt;"Yes","Not reported/cleared on FATOORA; ","")&amp;IF(AND(OR(G4000="Zero-rated domestic (Box 3)",G4000="Export (Box 4)"),N4000=""),"Zero-rate/export evidence missing; ","")&amp;IF(AND(C4000="Credit Note",H4000&gt;0),"Credit note should be negative; ","")&amp;IF(AND(C4000="Simplified Tax Invoice",F4000="B2B - VAT registered"),"Simplified invoice issued to VAT-registered B2B; ",""))</f>
        <v/>
      </c>
    </row>
    <row r="4001">
      <c r="A4001" s="17" t="n"/>
      <c r="B4001" s="14" t="n"/>
      <c r="C4001" s="14" t="n"/>
      <c r="D4001" s="14" t="n"/>
      <c r="E4001" s="16" t="n"/>
      <c r="F4001" s="14" t="n"/>
      <c r="G4001" s="14" t="n"/>
      <c r="H4001" s="19" t="n"/>
      <c r="I4001" s="19" t="n"/>
      <c r="J4001" s="34">
        <f>IF(A4001="","",H4001+I4001)</f>
        <v/>
      </c>
      <c r="K4001" s="14" t="n"/>
      <c r="L4001" s="14" t="n"/>
      <c r="M4001" s="14" t="n"/>
      <c r="N4001" s="14" t="n"/>
      <c r="O4001" s="20">
        <f>IF(A4001="","",SUMPRODUCT((A4001&gt;=Setup!$C$19:$C$30)*(A4001&lt;=Setup!$D$19:$D$30)*Setup!$A$19:$A$30))</f>
        <v/>
      </c>
      <c r="P4001" s="34">
        <f>IF(A4001="","",IF(G4001="Standard 15% (Box 1)",ROUND(H4001*Setup!$B$9,2),0))</f>
        <v/>
      </c>
      <c r="Q4001" s="34">
        <f>IF(A4001="","",I4001-P4001)</f>
        <v/>
      </c>
      <c r="R4001" s="23">
        <f>IF(A4001="","",IF(O4001=0,"Outside audit periods; ","")&amp;IF(G4001="","No VAT category; ","")&amp;IF(ABS(Q4001)&gt;Setup!$B$10,"VAT ≠ 15% × net; ","")&amp;IF(AND(F4001="B2B - VAT registered",NOT(AND(LEN(E4001)=15,LEFT(E4001,1)="3",RIGHT(E4001,1)="3",ISNUMBER(--E4001)))),"Invalid/missing customer VAT no; ","")&amp;IF(L4001&lt;&gt;"Yes","Not reported/cleared on FATOORA; ","")&amp;IF(AND(OR(G4001="Zero-rated domestic (Box 3)",G4001="Export (Box 4)"),N4001=""),"Zero-rate/export evidence missing; ","")&amp;IF(AND(C4001="Credit Note",H4001&gt;0),"Credit note should be negative; ","")&amp;IF(AND(C4001="Simplified Tax Invoice",F4001="B2B - VAT registered"),"Simplified invoice issued to VAT-registered B2B; ",""))</f>
        <v/>
      </c>
    </row>
    <row r="4002">
      <c r="A4002" s="17" t="n"/>
      <c r="B4002" s="14" t="n"/>
      <c r="C4002" s="14" t="n"/>
      <c r="D4002" s="14" t="n"/>
      <c r="E4002" s="16" t="n"/>
      <c r="F4002" s="14" t="n"/>
      <c r="G4002" s="14" t="n"/>
      <c r="H4002" s="19" t="n"/>
      <c r="I4002" s="19" t="n"/>
      <c r="J4002" s="34">
        <f>IF(A4002="","",H4002+I4002)</f>
        <v/>
      </c>
      <c r="K4002" s="14" t="n"/>
      <c r="L4002" s="14" t="n"/>
      <c r="M4002" s="14" t="n"/>
      <c r="N4002" s="14" t="n"/>
      <c r="O4002" s="20">
        <f>IF(A4002="","",SUMPRODUCT((A4002&gt;=Setup!$C$19:$C$30)*(A4002&lt;=Setup!$D$19:$D$30)*Setup!$A$19:$A$30))</f>
        <v/>
      </c>
      <c r="P4002" s="34">
        <f>IF(A4002="","",IF(G4002="Standard 15% (Box 1)",ROUND(H4002*Setup!$B$9,2),0))</f>
        <v/>
      </c>
      <c r="Q4002" s="34">
        <f>IF(A4002="","",I4002-P4002)</f>
        <v/>
      </c>
      <c r="R4002" s="23">
        <f>IF(A4002="","",IF(O4002=0,"Outside audit periods; ","")&amp;IF(G4002="","No VAT category; ","")&amp;IF(ABS(Q4002)&gt;Setup!$B$10,"VAT ≠ 15% × net; ","")&amp;IF(AND(F4002="B2B - VAT registered",NOT(AND(LEN(E4002)=15,LEFT(E4002,1)="3",RIGHT(E4002,1)="3",ISNUMBER(--E4002)))),"Invalid/missing customer VAT no; ","")&amp;IF(L4002&lt;&gt;"Yes","Not reported/cleared on FATOORA; ","")&amp;IF(AND(OR(G4002="Zero-rated domestic (Box 3)",G4002="Export (Box 4)"),N4002=""),"Zero-rate/export evidence missing; ","")&amp;IF(AND(C4002="Credit Note",H4002&gt;0),"Credit note should be negative; ","")&amp;IF(AND(C4002="Simplified Tax Invoice",F4002="B2B - VAT registered"),"Simplified invoice issued to VAT-registered B2B; ",""))</f>
        <v/>
      </c>
    </row>
    <row r="4003">
      <c r="A4003" s="17" t="n"/>
      <c r="B4003" s="14" t="n"/>
      <c r="C4003" s="14" t="n"/>
      <c r="D4003" s="14" t="n"/>
      <c r="E4003" s="16" t="n"/>
      <c r="F4003" s="14" t="n"/>
      <c r="G4003" s="14" t="n"/>
      <c r="H4003" s="19" t="n"/>
      <c r="I4003" s="19" t="n"/>
      <c r="J4003" s="34">
        <f>IF(A4003="","",H4003+I4003)</f>
        <v/>
      </c>
      <c r="K4003" s="14" t="n"/>
      <c r="L4003" s="14" t="n"/>
      <c r="M4003" s="14" t="n"/>
      <c r="N4003" s="14" t="n"/>
      <c r="O4003" s="20">
        <f>IF(A4003="","",SUMPRODUCT((A4003&gt;=Setup!$C$19:$C$30)*(A4003&lt;=Setup!$D$19:$D$30)*Setup!$A$19:$A$30))</f>
        <v/>
      </c>
      <c r="P4003" s="34">
        <f>IF(A4003="","",IF(G4003="Standard 15% (Box 1)",ROUND(H4003*Setup!$B$9,2),0))</f>
        <v/>
      </c>
      <c r="Q4003" s="34">
        <f>IF(A4003="","",I4003-P4003)</f>
        <v/>
      </c>
      <c r="R4003" s="23">
        <f>IF(A4003="","",IF(O4003=0,"Outside audit periods; ","")&amp;IF(G4003="","No VAT category; ","")&amp;IF(ABS(Q4003)&gt;Setup!$B$10,"VAT ≠ 15% × net; ","")&amp;IF(AND(F4003="B2B - VAT registered",NOT(AND(LEN(E4003)=15,LEFT(E4003,1)="3",RIGHT(E4003,1)="3",ISNUMBER(--E4003)))),"Invalid/missing customer VAT no; ","")&amp;IF(L4003&lt;&gt;"Yes","Not reported/cleared on FATOORA; ","")&amp;IF(AND(OR(G4003="Zero-rated domestic (Box 3)",G4003="Export (Box 4)"),N4003=""),"Zero-rate/export evidence missing; ","")&amp;IF(AND(C4003="Credit Note",H4003&gt;0),"Credit note should be negative; ","")&amp;IF(AND(C4003="Simplified Tax Invoice",F4003="B2B - VAT registered"),"Simplified invoice issued to VAT-registered B2B; ",""))</f>
        <v/>
      </c>
    </row>
    <row r="4004">
      <c r="A4004" s="17" t="n"/>
      <c r="B4004" s="14" t="n"/>
      <c r="C4004" s="14" t="n"/>
      <c r="D4004" s="14" t="n"/>
      <c r="E4004" s="16" t="n"/>
      <c r="F4004" s="14" t="n"/>
      <c r="G4004" s="14" t="n"/>
      <c r="H4004" s="19" t="n"/>
      <c r="I4004" s="19" t="n"/>
      <c r="J4004" s="34">
        <f>IF(A4004="","",H4004+I4004)</f>
        <v/>
      </c>
      <c r="K4004" s="14" t="n"/>
      <c r="L4004" s="14" t="n"/>
      <c r="M4004" s="14" t="n"/>
      <c r="N4004" s="14" t="n"/>
      <c r="O4004" s="20">
        <f>IF(A4004="","",SUMPRODUCT((A4004&gt;=Setup!$C$19:$C$30)*(A4004&lt;=Setup!$D$19:$D$30)*Setup!$A$19:$A$30))</f>
        <v/>
      </c>
      <c r="P4004" s="34">
        <f>IF(A4004="","",IF(G4004="Standard 15% (Box 1)",ROUND(H4004*Setup!$B$9,2),0))</f>
        <v/>
      </c>
      <c r="Q4004" s="34">
        <f>IF(A4004="","",I4004-P4004)</f>
        <v/>
      </c>
      <c r="R4004" s="23">
        <f>IF(A4004="","",IF(O4004=0,"Outside audit periods; ","")&amp;IF(G4004="","No VAT category; ","")&amp;IF(ABS(Q4004)&gt;Setup!$B$10,"VAT ≠ 15% × net; ","")&amp;IF(AND(F4004="B2B - VAT registered",NOT(AND(LEN(E4004)=15,LEFT(E4004,1)="3",RIGHT(E4004,1)="3",ISNUMBER(--E4004)))),"Invalid/missing customer VAT no; ","")&amp;IF(L4004&lt;&gt;"Yes","Not reported/cleared on FATOORA; ","")&amp;IF(AND(OR(G4004="Zero-rated domestic (Box 3)",G4004="Export (Box 4)"),N4004=""),"Zero-rate/export evidence missing; ","")&amp;IF(AND(C4004="Credit Note",H4004&gt;0),"Credit note should be negative; ","")&amp;IF(AND(C4004="Simplified Tax Invoice",F4004="B2B - VAT registered"),"Simplified invoice issued to VAT-registered B2B; ",""))</f>
        <v/>
      </c>
    </row>
    <row r="4005">
      <c r="A4005" s="17" t="n"/>
      <c r="B4005" s="14" t="n"/>
      <c r="C4005" s="14" t="n"/>
      <c r="D4005" s="14" t="n"/>
      <c r="E4005" s="16" t="n"/>
      <c r="F4005" s="14" t="n"/>
      <c r="G4005" s="14" t="n"/>
      <c r="H4005" s="19" t="n"/>
      <c r="I4005" s="19" t="n"/>
      <c r="J4005" s="34">
        <f>IF(A4005="","",H4005+I4005)</f>
        <v/>
      </c>
      <c r="K4005" s="14" t="n"/>
      <c r="L4005" s="14" t="n"/>
      <c r="M4005" s="14" t="n"/>
      <c r="N4005" s="14" t="n"/>
      <c r="O4005" s="20">
        <f>IF(A4005="","",SUMPRODUCT((A4005&gt;=Setup!$C$19:$C$30)*(A4005&lt;=Setup!$D$19:$D$30)*Setup!$A$19:$A$30))</f>
        <v/>
      </c>
      <c r="P4005" s="34">
        <f>IF(A4005="","",IF(G4005="Standard 15% (Box 1)",ROUND(H4005*Setup!$B$9,2),0))</f>
        <v/>
      </c>
      <c r="Q4005" s="34">
        <f>IF(A4005="","",I4005-P4005)</f>
        <v/>
      </c>
      <c r="R4005" s="23">
        <f>IF(A4005="","",IF(O4005=0,"Outside audit periods; ","")&amp;IF(G4005="","No VAT category; ","")&amp;IF(ABS(Q4005)&gt;Setup!$B$10,"VAT ≠ 15% × net; ","")&amp;IF(AND(F4005="B2B - VAT registered",NOT(AND(LEN(E4005)=15,LEFT(E4005,1)="3",RIGHT(E4005,1)="3",ISNUMBER(--E4005)))),"Invalid/missing customer VAT no; ","")&amp;IF(L4005&lt;&gt;"Yes","Not reported/cleared on FATOORA; ","")&amp;IF(AND(OR(G4005="Zero-rated domestic (Box 3)",G4005="Export (Box 4)"),N4005=""),"Zero-rate/export evidence missing; ","")&amp;IF(AND(C4005="Credit Note",H4005&gt;0),"Credit note should be negative; ","")&amp;IF(AND(C4005="Simplified Tax Invoice",F4005="B2B - VAT registered"),"Simplified invoice issued to VAT-registered B2B; ",""))</f>
        <v/>
      </c>
    </row>
    <row r="4006">
      <c r="A4006" s="17" t="n"/>
      <c r="B4006" s="14" t="n"/>
      <c r="C4006" s="14" t="n"/>
      <c r="D4006" s="14" t="n"/>
      <c r="E4006" s="16" t="n"/>
      <c r="F4006" s="14" t="n"/>
      <c r="G4006" s="14" t="n"/>
      <c r="H4006" s="19" t="n"/>
      <c r="I4006" s="19" t="n"/>
      <c r="J4006" s="34">
        <f>IF(A4006="","",H4006+I4006)</f>
        <v/>
      </c>
      <c r="K4006" s="14" t="n"/>
      <c r="L4006" s="14" t="n"/>
      <c r="M4006" s="14" t="n"/>
      <c r="N4006" s="14" t="n"/>
      <c r="O4006" s="20">
        <f>IF(A4006="","",SUMPRODUCT((A4006&gt;=Setup!$C$19:$C$30)*(A4006&lt;=Setup!$D$19:$D$30)*Setup!$A$19:$A$30))</f>
        <v/>
      </c>
      <c r="P4006" s="34">
        <f>IF(A4006="","",IF(G4006="Standard 15% (Box 1)",ROUND(H4006*Setup!$B$9,2),0))</f>
        <v/>
      </c>
      <c r="Q4006" s="34">
        <f>IF(A4006="","",I4006-P4006)</f>
        <v/>
      </c>
      <c r="R4006" s="23">
        <f>IF(A4006="","",IF(O4006=0,"Outside audit periods; ","")&amp;IF(G4006="","No VAT category; ","")&amp;IF(ABS(Q4006)&gt;Setup!$B$10,"VAT ≠ 15% × net; ","")&amp;IF(AND(F4006="B2B - VAT registered",NOT(AND(LEN(E4006)=15,LEFT(E4006,1)="3",RIGHT(E4006,1)="3",ISNUMBER(--E4006)))),"Invalid/missing customer VAT no; ","")&amp;IF(L4006&lt;&gt;"Yes","Not reported/cleared on FATOORA; ","")&amp;IF(AND(OR(G4006="Zero-rated domestic (Box 3)",G4006="Export (Box 4)"),N4006=""),"Zero-rate/export evidence missing; ","")&amp;IF(AND(C4006="Credit Note",H4006&gt;0),"Credit note should be negative; ","")&amp;IF(AND(C4006="Simplified Tax Invoice",F4006="B2B - VAT registered"),"Simplified invoice issued to VAT-registered B2B; ",""))</f>
        <v/>
      </c>
    </row>
    <row r="4007">
      <c r="A4007" s="17" t="n"/>
      <c r="B4007" s="14" t="n"/>
      <c r="C4007" s="14" t="n"/>
      <c r="D4007" s="14" t="n"/>
      <c r="E4007" s="16" t="n"/>
      <c r="F4007" s="14" t="n"/>
      <c r="G4007" s="14" t="n"/>
      <c r="H4007" s="19" t="n"/>
      <c r="I4007" s="19" t="n"/>
      <c r="J4007" s="34">
        <f>IF(A4007="","",H4007+I4007)</f>
        <v/>
      </c>
      <c r="K4007" s="14" t="n"/>
      <c r="L4007" s="14" t="n"/>
      <c r="M4007" s="14" t="n"/>
      <c r="N4007" s="14" t="n"/>
      <c r="O4007" s="20">
        <f>IF(A4007="","",SUMPRODUCT((A4007&gt;=Setup!$C$19:$C$30)*(A4007&lt;=Setup!$D$19:$D$30)*Setup!$A$19:$A$30))</f>
        <v/>
      </c>
      <c r="P4007" s="34">
        <f>IF(A4007="","",IF(G4007="Standard 15% (Box 1)",ROUND(H4007*Setup!$B$9,2),0))</f>
        <v/>
      </c>
      <c r="Q4007" s="34">
        <f>IF(A4007="","",I4007-P4007)</f>
        <v/>
      </c>
      <c r="R4007" s="23">
        <f>IF(A4007="","",IF(O4007=0,"Outside audit periods; ","")&amp;IF(G4007="","No VAT category; ","")&amp;IF(ABS(Q4007)&gt;Setup!$B$10,"VAT ≠ 15% × net; ","")&amp;IF(AND(F4007="B2B - VAT registered",NOT(AND(LEN(E4007)=15,LEFT(E4007,1)="3",RIGHT(E4007,1)="3",ISNUMBER(--E4007)))),"Invalid/missing customer VAT no; ","")&amp;IF(L4007&lt;&gt;"Yes","Not reported/cleared on FATOORA; ","")&amp;IF(AND(OR(G4007="Zero-rated domestic (Box 3)",G4007="Export (Box 4)"),N4007=""),"Zero-rate/export evidence missing; ","")&amp;IF(AND(C4007="Credit Note",H4007&gt;0),"Credit note should be negative; ","")&amp;IF(AND(C4007="Simplified Tax Invoice",F4007="B2B - VAT registered"),"Simplified invoice issued to VAT-registered B2B; ",""))</f>
        <v/>
      </c>
    </row>
    <row r="4008">
      <c r="A4008" s="17" t="n"/>
      <c r="B4008" s="14" t="n"/>
      <c r="C4008" s="14" t="n"/>
      <c r="D4008" s="14" t="n"/>
      <c r="E4008" s="16" t="n"/>
      <c r="F4008" s="14" t="n"/>
      <c r="G4008" s="14" t="n"/>
      <c r="H4008" s="19" t="n"/>
      <c r="I4008" s="19" t="n"/>
      <c r="J4008" s="34">
        <f>IF(A4008="","",H4008+I4008)</f>
        <v/>
      </c>
      <c r="K4008" s="14" t="n"/>
      <c r="L4008" s="14" t="n"/>
      <c r="M4008" s="14" t="n"/>
      <c r="N4008" s="14" t="n"/>
      <c r="O4008" s="20">
        <f>IF(A4008="","",SUMPRODUCT((A4008&gt;=Setup!$C$19:$C$30)*(A4008&lt;=Setup!$D$19:$D$30)*Setup!$A$19:$A$30))</f>
        <v/>
      </c>
      <c r="P4008" s="34">
        <f>IF(A4008="","",IF(G4008="Standard 15% (Box 1)",ROUND(H4008*Setup!$B$9,2),0))</f>
        <v/>
      </c>
      <c r="Q4008" s="34">
        <f>IF(A4008="","",I4008-P4008)</f>
        <v/>
      </c>
      <c r="R4008" s="23">
        <f>IF(A4008="","",IF(O4008=0,"Outside audit periods; ","")&amp;IF(G4008="","No VAT category; ","")&amp;IF(ABS(Q4008)&gt;Setup!$B$10,"VAT ≠ 15% × net; ","")&amp;IF(AND(F4008="B2B - VAT registered",NOT(AND(LEN(E4008)=15,LEFT(E4008,1)="3",RIGHT(E4008,1)="3",ISNUMBER(--E4008)))),"Invalid/missing customer VAT no; ","")&amp;IF(L4008&lt;&gt;"Yes","Not reported/cleared on FATOORA; ","")&amp;IF(AND(OR(G4008="Zero-rated domestic (Box 3)",G4008="Export (Box 4)"),N4008=""),"Zero-rate/export evidence missing; ","")&amp;IF(AND(C4008="Credit Note",H4008&gt;0),"Credit note should be negative; ","")&amp;IF(AND(C4008="Simplified Tax Invoice",F4008="B2B - VAT registered"),"Simplified invoice issued to VAT-registered B2B; ",""))</f>
        <v/>
      </c>
    </row>
    <row r="4009">
      <c r="A4009" s="17" t="n"/>
      <c r="B4009" s="14" t="n"/>
      <c r="C4009" s="14" t="n"/>
      <c r="D4009" s="14" t="n"/>
      <c r="E4009" s="16" t="n"/>
      <c r="F4009" s="14" t="n"/>
      <c r="G4009" s="14" t="n"/>
      <c r="H4009" s="19" t="n"/>
      <c r="I4009" s="19" t="n"/>
      <c r="J4009" s="34">
        <f>IF(A4009="","",H4009+I4009)</f>
        <v/>
      </c>
      <c r="K4009" s="14" t="n"/>
      <c r="L4009" s="14" t="n"/>
      <c r="M4009" s="14" t="n"/>
      <c r="N4009" s="14" t="n"/>
      <c r="O4009" s="20">
        <f>IF(A4009="","",SUMPRODUCT((A4009&gt;=Setup!$C$19:$C$30)*(A4009&lt;=Setup!$D$19:$D$30)*Setup!$A$19:$A$30))</f>
        <v/>
      </c>
      <c r="P4009" s="34">
        <f>IF(A4009="","",IF(G4009="Standard 15% (Box 1)",ROUND(H4009*Setup!$B$9,2),0))</f>
        <v/>
      </c>
      <c r="Q4009" s="34">
        <f>IF(A4009="","",I4009-P4009)</f>
        <v/>
      </c>
      <c r="R4009" s="23">
        <f>IF(A4009="","",IF(O4009=0,"Outside audit periods; ","")&amp;IF(G4009="","No VAT category; ","")&amp;IF(ABS(Q4009)&gt;Setup!$B$10,"VAT ≠ 15% × net; ","")&amp;IF(AND(F4009="B2B - VAT registered",NOT(AND(LEN(E4009)=15,LEFT(E4009,1)="3",RIGHT(E4009,1)="3",ISNUMBER(--E4009)))),"Invalid/missing customer VAT no; ","")&amp;IF(L4009&lt;&gt;"Yes","Not reported/cleared on FATOORA; ","")&amp;IF(AND(OR(G4009="Zero-rated domestic (Box 3)",G4009="Export (Box 4)"),N4009=""),"Zero-rate/export evidence missing; ","")&amp;IF(AND(C4009="Credit Note",H4009&gt;0),"Credit note should be negative; ","")&amp;IF(AND(C4009="Simplified Tax Invoice",F4009="B2B - VAT registered"),"Simplified invoice issued to VAT-registered B2B; ",""))</f>
        <v/>
      </c>
    </row>
    <row r="4010">
      <c r="A4010" s="17" t="n"/>
      <c r="B4010" s="14" t="n"/>
      <c r="C4010" s="14" t="n"/>
      <c r="D4010" s="14" t="n"/>
      <c r="E4010" s="16" t="n"/>
      <c r="F4010" s="14" t="n"/>
      <c r="G4010" s="14" t="n"/>
      <c r="H4010" s="19" t="n"/>
      <c r="I4010" s="19" t="n"/>
      <c r="J4010" s="34">
        <f>IF(A4010="","",H4010+I4010)</f>
        <v/>
      </c>
      <c r="K4010" s="14" t="n"/>
      <c r="L4010" s="14" t="n"/>
      <c r="M4010" s="14" t="n"/>
      <c r="N4010" s="14" t="n"/>
      <c r="O4010" s="20">
        <f>IF(A4010="","",SUMPRODUCT((A4010&gt;=Setup!$C$19:$C$30)*(A4010&lt;=Setup!$D$19:$D$30)*Setup!$A$19:$A$30))</f>
        <v/>
      </c>
      <c r="P4010" s="34">
        <f>IF(A4010="","",IF(G4010="Standard 15% (Box 1)",ROUND(H4010*Setup!$B$9,2),0))</f>
        <v/>
      </c>
      <c r="Q4010" s="34">
        <f>IF(A4010="","",I4010-P4010)</f>
        <v/>
      </c>
      <c r="R4010" s="23">
        <f>IF(A4010="","",IF(O4010=0,"Outside audit periods; ","")&amp;IF(G4010="","No VAT category; ","")&amp;IF(ABS(Q4010)&gt;Setup!$B$10,"VAT ≠ 15% × net; ","")&amp;IF(AND(F4010="B2B - VAT registered",NOT(AND(LEN(E4010)=15,LEFT(E4010,1)="3",RIGHT(E4010,1)="3",ISNUMBER(--E4010)))),"Invalid/missing customer VAT no; ","")&amp;IF(L4010&lt;&gt;"Yes","Not reported/cleared on FATOORA; ","")&amp;IF(AND(OR(G4010="Zero-rated domestic (Box 3)",G4010="Export (Box 4)"),N4010=""),"Zero-rate/export evidence missing; ","")&amp;IF(AND(C4010="Credit Note",H4010&gt;0),"Credit note should be negative; ","")&amp;IF(AND(C4010="Simplified Tax Invoice",F4010="B2B - VAT registered"),"Simplified invoice issued to VAT-registered B2B; ",""))</f>
        <v/>
      </c>
    </row>
    <row r="4011">
      <c r="A4011" s="17" t="n"/>
      <c r="B4011" s="14" t="n"/>
      <c r="C4011" s="14" t="n"/>
      <c r="D4011" s="14" t="n"/>
      <c r="E4011" s="16" t="n"/>
      <c r="F4011" s="14" t="n"/>
      <c r="G4011" s="14" t="n"/>
      <c r="H4011" s="19" t="n"/>
      <c r="I4011" s="19" t="n"/>
      <c r="J4011" s="34">
        <f>IF(A4011="","",H4011+I4011)</f>
        <v/>
      </c>
      <c r="K4011" s="14" t="n"/>
      <c r="L4011" s="14" t="n"/>
      <c r="M4011" s="14" t="n"/>
      <c r="N4011" s="14" t="n"/>
      <c r="O4011" s="20">
        <f>IF(A4011="","",SUMPRODUCT((A4011&gt;=Setup!$C$19:$C$30)*(A4011&lt;=Setup!$D$19:$D$30)*Setup!$A$19:$A$30))</f>
        <v/>
      </c>
      <c r="P4011" s="34">
        <f>IF(A4011="","",IF(G4011="Standard 15% (Box 1)",ROUND(H4011*Setup!$B$9,2),0))</f>
        <v/>
      </c>
      <c r="Q4011" s="34">
        <f>IF(A4011="","",I4011-P4011)</f>
        <v/>
      </c>
      <c r="R4011" s="23">
        <f>IF(A4011="","",IF(O4011=0,"Outside audit periods; ","")&amp;IF(G4011="","No VAT category; ","")&amp;IF(ABS(Q4011)&gt;Setup!$B$10,"VAT ≠ 15% × net; ","")&amp;IF(AND(F4011="B2B - VAT registered",NOT(AND(LEN(E4011)=15,LEFT(E4011,1)="3",RIGHT(E4011,1)="3",ISNUMBER(--E4011)))),"Invalid/missing customer VAT no; ","")&amp;IF(L4011&lt;&gt;"Yes","Not reported/cleared on FATOORA; ","")&amp;IF(AND(OR(G4011="Zero-rated domestic (Box 3)",G4011="Export (Box 4)"),N4011=""),"Zero-rate/export evidence missing; ","")&amp;IF(AND(C4011="Credit Note",H4011&gt;0),"Credit note should be negative; ","")&amp;IF(AND(C4011="Simplified Tax Invoice",F4011="B2B - VAT registered"),"Simplified invoice issued to VAT-registered B2B; ",""))</f>
        <v/>
      </c>
    </row>
    <row r="4012">
      <c r="A4012" s="17" t="n"/>
      <c r="B4012" s="14" t="n"/>
      <c r="C4012" s="14" t="n"/>
      <c r="D4012" s="14" t="n"/>
      <c r="E4012" s="16" t="n"/>
      <c r="F4012" s="14" t="n"/>
      <c r="G4012" s="14" t="n"/>
      <c r="H4012" s="19" t="n"/>
      <c r="I4012" s="19" t="n"/>
      <c r="J4012" s="34">
        <f>IF(A4012="","",H4012+I4012)</f>
        <v/>
      </c>
      <c r="K4012" s="14" t="n"/>
      <c r="L4012" s="14" t="n"/>
      <c r="M4012" s="14" t="n"/>
      <c r="N4012" s="14" t="n"/>
      <c r="O4012" s="20">
        <f>IF(A4012="","",SUMPRODUCT((A4012&gt;=Setup!$C$19:$C$30)*(A4012&lt;=Setup!$D$19:$D$30)*Setup!$A$19:$A$30))</f>
        <v/>
      </c>
      <c r="P4012" s="34">
        <f>IF(A4012="","",IF(G4012="Standard 15% (Box 1)",ROUND(H4012*Setup!$B$9,2),0))</f>
        <v/>
      </c>
      <c r="Q4012" s="34">
        <f>IF(A4012="","",I4012-P4012)</f>
        <v/>
      </c>
      <c r="R4012" s="23">
        <f>IF(A4012="","",IF(O4012=0,"Outside audit periods; ","")&amp;IF(G4012="","No VAT category; ","")&amp;IF(ABS(Q4012)&gt;Setup!$B$10,"VAT ≠ 15% × net; ","")&amp;IF(AND(F4012="B2B - VAT registered",NOT(AND(LEN(E4012)=15,LEFT(E4012,1)="3",RIGHT(E4012,1)="3",ISNUMBER(--E4012)))),"Invalid/missing customer VAT no; ","")&amp;IF(L4012&lt;&gt;"Yes","Not reported/cleared on FATOORA; ","")&amp;IF(AND(OR(G4012="Zero-rated domestic (Box 3)",G4012="Export (Box 4)"),N4012=""),"Zero-rate/export evidence missing; ","")&amp;IF(AND(C4012="Credit Note",H4012&gt;0),"Credit note should be negative; ","")&amp;IF(AND(C4012="Simplified Tax Invoice",F4012="B2B - VAT registered"),"Simplified invoice issued to VAT-registered B2B; ",""))</f>
        <v/>
      </c>
    </row>
    <row r="4013">
      <c r="A4013" s="17" t="n"/>
      <c r="B4013" s="14" t="n"/>
      <c r="C4013" s="14" t="n"/>
      <c r="D4013" s="14" t="n"/>
      <c r="E4013" s="16" t="n"/>
      <c r="F4013" s="14" t="n"/>
      <c r="G4013" s="14" t="n"/>
      <c r="H4013" s="19" t="n"/>
      <c r="I4013" s="19" t="n"/>
      <c r="J4013" s="34">
        <f>IF(A4013="","",H4013+I4013)</f>
        <v/>
      </c>
      <c r="K4013" s="14" t="n"/>
      <c r="L4013" s="14" t="n"/>
      <c r="M4013" s="14" t="n"/>
      <c r="N4013" s="14" t="n"/>
      <c r="O4013" s="20">
        <f>IF(A4013="","",SUMPRODUCT((A4013&gt;=Setup!$C$19:$C$30)*(A4013&lt;=Setup!$D$19:$D$30)*Setup!$A$19:$A$30))</f>
        <v/>
      </c>
      <c r="P4013" s="34">
        <f>IF(A4013="","",IF(G4013="Standard 15% (Box 1)",ROUND(H4013*Setup!$B$9,2),0))</f>
        <v/>
      </c>
      <c r="Q4013" s="34">
        <f>IF(A4013="","",I4013-P4013)</f>
        <v/>
      </c>
      <c r="R4013" s="23">
        <f>IF(A4013="","",IF(O4013=0,"Outside audit periods; ","")&amp;IF(G4013="","No VAT category; ","")&amp;IF(ABS(Q4013)&gt;Setup!$B$10,"VAT ≠ 15% × net; ","")&amp;IF(AND(F4013="B2B - VAT registered",NOT(AND(LEN(E4013)=15,LEFT(E4013,1)="3",RIGHT(E4013,1)="3",ISNUMBER(--E4013)))),"Invalid/missing customer VAT no; ","")&amp;IF(L4013&lt;&gt;"Yes","Not reported/cleared on FATOORA; ","")&amp;IF(AND(OR(G4013="Zero-rated domestic (Box 3)",G4013="Export (Box 4)"),N4013=""),"Zero-rate/export evidence missing; ","")&amp;IF(AND(C4013="Credit Note",H4013&gt;0),"Credit note should be negative; ","")&amp;IF(AND(C4013="Simplified Tax Invoice",F4013="B2B - VAT registered"),"Simplified invoice issued to VAT-registered B2B; ",""))</f>
        <v/>
      </c>
    </row>
    <row r="4014">
      <c r="A4014" s="17" t="n"/>
      <c r="B4014" s="14" t="n"/>
      <c r="C4014" s="14" t="n"/>
      <c r="D4014" s="14" t="n"/>
      <c r="E4014" s="16" t="n"/>
      <c r="F4014" s="14" t="n"/>
      <c r="G4014" s="14" t="n"/>
      <c r="H4014" s="19" t="n"/>
      <c r="I4014" s="19" t="n"/>
      <c r="J4014" s="34">
        <f>IF(A4014="","",H4014+I4014)</f>
        <v/>
      </c>
      <c r="K4014" s="14" t="n"/>
      <c r="L4014" s="14" t="n"/>
      <c r="M4014" s="14" t="n"/>
      <c r="N4014" s="14" t="n"/>
      <c r="O4014" s="20">
        <f>IF(A4014="","",SUMPRODUCT((A4014&gt;=Setup!$C$19:$C$30)*(A4014&lt;=Setup!$D$19:$D$30)*Setup!$A$19:$A$30))</f>
        <v/>
      </c>
      <c r="P4014" s="34">
        <f>IF(A4014="","",IF(G4014="Standard 15% (Box 1)",ROUND(H4014*Setup!$B$9,2),0))</f>
        <v/>
      </c>
      <c r="Q4014" s="34">
        <f>IF(A4014="","",I4014-P4014)</f>
        <v/>
      </c>
      <c r="R4014" s="23">
        <f>IF(A4014="","",IF(O4014=0,"Outside audit periods; ","")&amp;IF(G4014="","No VAT category; ","")&amp;IF(ABS(Q4014)&gt;Setup!$B$10,"VAT ≠ 15% × net; ","")&amp;IF(AND(F4014="B2B - VAT registered",NOT(AND(LEN(E4014)=15,LEFT(E4014,1)="3",RIGHT(E4014,1)="3",ISNUMBER(--E4014)))),"Invalid/missing customer VAT no; ","")&amp;IF(L4014&lt;&gt;"Yes","Not reported/cleared on FATOORA; ","")&amp;IF(AND(OR(G4014="Zero-rated domestic (Box 3)",G4014="Export (Box 4)"),N4014=""),"Zero-rate/export evidence missing; ","")&amp;IF(AND(C4014="Credit Note",H4014&gt;0),"Credit note should be negative; ","")&amp;IF(AND(C4014="Simplified Tax Invoice",F4014="B2B - VAT registered"),"Simplified invoice issued to VAT-registered B2B; ",""))</f>
        <v/>
      </c>
    </row>
    <row r="4015">
      <c r="A4015" s="17" t="n"/>
      <c r="B4015" s="14" t="n"/>
      <c r="C4015" s="14" t="n"/>
      <c r="D4015" s="14" t="n"/>
      <c r="E4015" s="16" t="n"/>
      <c r="F4015" s="14" t="n"/>
      <c r="G4015" s="14" t="n"/>
      <c r="H4015" s="19" t="n"/>
      <c r="I4015" s="19" t="n"/>
      <c r="J4015" s="34">
        <f>IF(A4015="","",H4015+I4015)</f>
        <v/>
      </c>
      <c r="K4015" s="14" t="n"/>
      <c r="L4015" s="14" t="n"/>
      <c r="M4015" s="14" t="n"/>
      <c r="N4015" s="14" t="n"/>
      <c r="O4015" s="20">
        <f>IF(A4015="","",SUMPRODUCT((A4015&gt;=Setup!$C$19:$C$30)*(A4015&lt;=Setup!$D$19:$D$30)*Setup!$A$19:$A$30))</f>
        <v/>
      </c>
      <c r="P4015" s="34">
        <f>IF(A4015="","",IF(G4015="Standard 15% (Box 1)",ROUND(H4015*Setup!$B$9,2),0))</f>
        <v/>
      </c>
      <c r="Q4015" s="34">
        <f>IF(A4015="","",I4015-P4015)</f>
        <v/>
      </c>
      <c r="R4015" s="23">
        <f>IF(A4015="","",IF(O4015=0,"Outside audit periods; ","")&amp;IF(G4015="","No VAT category; ","")&amp;IF(ABS(Q4015)&gt;Setup!$B$10,"VAT ≠ 15% × net; ","")&amp;IF(AND(F4015="B2B - VAT registered",NOT(AND(LEN(E4015)=15,LEFT(E4015,1)="3",RIGHT(E4015,1)="3",ISNUMBER(--E4015)))),"Invalid/missing customer VAT no; ","")&amp;IF(L4015&lt;&gt;"Yes","Not reported/cleared on FATOORA; ","")&amp;IF(AND(OR(G4015="Zero-rated domestic (Box 3)",G4015="Export (Box 4)"),N4015=""),"Zero-rate/export evidence missing; ","")&amp;IF(AND(C4015="Credit Note",H4015&gt;0),"Credit note should be negative; ","")&amp;IF(AND(C4015="Simplified Tax Invoice",F4015="B2B - VAT registered"),"Simplified invoice issued to VAT-registered B2B; ",""))</f>
        <v/>
      </c>
    </row>
    <row r="4016">
      <c r="A4016" s="17" t="n"/>
      <c r="B4016" s="14" t="n"/>
      <c r="C4016" s="14" t="n"/>
      <c r="D4016" s="14" t="n"/>
      <c r="E4016" s="16" t="n"/>
      <c r="F4016" s="14" t="n"/>
      <c r="G4016" s="14" t="n"/>
      <c r="H4016" s="19" t="n"/>
      <c r="I4016" s="19" t="n"/>
      <c r="J4016" s="34">
        <f>IF(A4016="","",H4016+I4016)</f>
        <v/>
      </c>
      <c r="K4016" s="14" t="n"/>
      <c r="L4016" s="14" t="n"/>
      <c r="M4016" s="14" t="n"/>
      <c r="N4016" s="14" t="n"/>
      <c r="O4016" s="20">
        <f>IF(A4016="","",SUMPRODUCT((A4016&gt;=Setup!$C$19:$C$30)*(A4016&lt;=Setup!$D$19:$D$30)*Setup!$A$19:$A$30))</f>
        <v/>
      </c>
      <c r="P4016" s="34">
        <f>IF(A4016="","",IF(G4016="Standard 15% (Box 1)",ROUND(H4016*Setup!$B$9,2),0))</f>
        <v/>
      </c>
      <c r="Q4016" s="34">
        <f>IF(A4016="","",I4016-P4016)</f>
        <v/>
      </c>
      <c r="R4016" s="23">
        <f>IF(A4016="","",IF(O4016=0,"Outside audit periods; ","")&amp;IF(G4016="","No VAT category; ","")&amp;IF(ABS(Q4016)&gt;Setup!$B$10,"VAT ≠ 15% × net; ","")&amp;IF(AND(F4016="B2B - VAT registered",NOT(AND(LEN(E4016)=15,LEFT(E4016,1)="3",RIGHT(E4016,1)="3",ISNUMBER(--E4016)))),"Invalid/missing customer VAT no; ","")&amp;IF(L4016&lt;&gt;"Yes","Not reported/cleared on FATOORA; ","")&amp;IF(AND(OR(G4016="Zero-rated domestic (Box 3)",G4016="Export (Box 4)"),N4016=""),"Zero-rate/export evidence missing; ","")&amp;IF(AND(C4016="Credit Note",H4016&gt;0),"Credit note should be negative; ","")&amp;IF(AND(C4016="Simplified Tax Invoice",F4016="B2B - VAT registered"),"Simplified invoice issued to VAT-registered B2B; ",""))</f>
        <v/>
      </c>
    </row>
    <row r="4017">
      <c r="A4017" s="17" t="n"/>
      <c r="B4017" s="14" t="n"/>
      <c r="C4017" s="14" t="n"/>
      <c r="D4017" s="14" t="n"/>
      <c r="E4017" s="16" t="n"/>
      <c r="F4017" s="14" t="n"/>
      <c r="G4017" s="14" t="n"/>
      <c r="H4017" s="19" t="n"/>
      <c r="I4017" s="19" t="n"/>
      <c r="J4017" s="34">
        <f>IF(A4017="","",H4017+I4017)</f>
        <v/>
      </c>
      <c r="K4017" s="14" t="n"/>
      <c r="L4017" s="14" t="n"/>
      <c r="M4017" s="14" t="n"/>
      <c r="N4017" s="14" t="n"/>
      <c r="O4017" s="20">
        <f>IF(A4017="","",SUMPRODUCT((A4017&gt;=Setup!$C$19:$C$30)*(A4017&lt;=Setup!$D$19:$D$30)*Setup!$A$19:$A$30))</f>
        <v/>
      </c>
      <c r="P4017" s="34">
        <f>IF(A4017="","",IF(G4017="Standard 15% (Box 1)",ROUND(H4017*Setup!$B$9,2),0))</f>
        <v/>
      </c>
      <c r="Q4017" s="34">
        <f>IF(A4017="","",I4017-P4017)</f>
        <v/>
      </c>
      <c r="R4017" s="23">
        <f>IF(A4017="","",IF(O4017=0,"Outside audit periods; ","")&amp;IF(G4017="","No VAT category; ","")&amp;IF(ABS(Q4017)&gt;Setup!$B$10,"VAT ≠ 15% × net; ","")&amp;IF(AND(F4017="B2B - VAT registered",NOT(AND(LEN(E4017)=15,LEFT(E4017,1)="3",RIGHT(E4017,1)="3",ISNUMBER(--E4017)))),"Invalid/missing customer VAT no; ","")&amp;IF(L4017&lt;&gt;"Yes","Not reported/cleared on FATOORA; ","")&amp;IF(AND(OR(G4017="Zero-rated domestic (Box 3)",G4017="Export (Box 4)"),N4017=""),"Zero-rate/export evidence missing; ","")&amp;IF(AND(C4017="Credit Note",H4017&gt;0),"Credit note should be negative; ","")&amp;IF(AND(C4017="Simplified Tax Invoice",F4017="B2B - VAT registered"),"Simplified invoice issued to VAT-registered B2B; ",""))</f>
        <v/>
      </c>
    </row>
    <row r="4018">
      <c r="A4018" s="17" t="n"/>
      <c r="B4018" s="14" t="n"/>
      <c r="C4018" s="14" t="n"/>
      <c r="D4018" s="14" t="n"/>
      <c r="E4018" s="16" t="n"/>
      <c r="F4018" s="14" t="n"/>
      <c r="G4018" s="14" t="n"/>
      <c r="H4018" s="19" t="n"/>
      <c r="I4018" s="19" t="n"/>
      <c r="J4018" s="34">
        <f>IF(A4018="","",H4018+I4018)</f>
        <v/>
      </c>
      <c r="K4018" s="14" t="n"/>
      <c r="L4018" s="14" t="n"/>
      <c r="M4018" s="14" t="n"/>
      <c r="N4018" s="14" t="n"/>
      <c r="O4018" s="20">
        <f>IF(A4018="","",SUMPRODUCT((A4018&gt;=Setup!$C$19:$C$30)*(A4018&lt;=Setup!$D$19:$D$30)*Setup!$A$19:$A$30))</f>
        <v/>
      </c>
      <c r="P4018" s="34">
        <f>IF(A4018="","",IF(G4018="Standard 15% (Box 1)",ROUND(H4018*Setup!$B$9,2),0))</f>
        <v/>
      </c>
      <c r="Q4018" s="34">
        <f>IF(A4018="","",I4018-P4018)</f>
        <v/>
      </c>
      <c r="R4018" s="23">
        <f>IF(A4018="","",IF(O4018=0,"Outside audit periods; ","")&amp;IF(G4018="","No VAT category; ","")&amp;IF(ABS(Q4018)&gt;Setup!$B$10,"VAT ≠ 15% × net; ","")&amp;IF(AND(F4018="B2B - VAT registered",NOT(AND(LEN(E4018)=15,LEFT(E4018,1)="3",RIGHT(E4018,1)="3",ISNUMBER(--E4018)))),"Invalid/missing customer VAT no; ","")&amp;IF(L4018&lt;&gt;"Yes","Not reported/cleared on FATOORA; ","")&amp;IF(AND(OR(G4018="Zero-rated domestic (Box 3)",G4018="Export (Box 4)"),N4018=""),"Zero-rate/export evidence missing; ","")&amp;IF(AND(C4018="Credit Note",H4018&gt;0),"Credit note should be negative; ","")&amp;IF(AND(C4018="Simplified Tax Invoice",F4018="B2B - VAT registered"),"Simplified invoice issued to VAT-registered B2B; ",""))</f>
        <v/>
      </c>
    </row>
    <row r="4019">
      <c r="A4019" s="17" t="n"/>
      <c r="B4019" s="14" t="n"/>
      <c r="C4019" s="14" t="n"/>
      <c r="D4019" s="14" t="n"/>
      <c r="E4019" s="16" t="n"/>
      <c r="F4019" s="14" t="n"/>
      <c r="G4019" s="14" t="n"/>
      <c r="H4019" s="19" t="n"/>
      <c r="I4019" s="19" t="n"/>
      <c r="J4019" s="34">
        <f>IF(A4019="","",H4019+I4019)</f>
        <v/>
      </c>
      <c r="K4019" s="14" t="n"/>
      <c r="L4019" s="14" t="n"/>
      <c r="M4019" s="14" t="n"/>
      <c r="N4019" s="14" t="n"/>
      <c r="O4019" s="20">
        <f>IF(A4019="","",SUMPRODUCT((A4019&gt;=Setup!$C$19:$C$30)*(A4019&lt;=Setup!$D$19:$D$30)*Setup!$A$19:$A$30))</f>
        <v/>
      </c>
      <c r="P4019" s="34">
        <f>IF(A4019="","",IF(G4019="Standard 15% (Box 1)",ROUND(H4019*Setup!$B$9,2),0))</f>
        <v/>
      </c>
      <c r="Q4019" s="34">
        <f>IF(A4019="","",I4019-P4019)</f>
        <v/>
      </c>
      <c r="R4019" s="23">
        <f>IF(A4019="","",IF(O4019=0,"Outside audit periods; ","")&amp;IF(G4019="","No VAT category; ","")&amp;IF(ABS(Q4019)&gt;Setup!$B$10,"VAT ≠ 15% × net; ","")&amp;IF(AND(F4019="B2B - VAT registered",NOT(AND(LEN(E4019)=15,LEFT(E4019,1)="3",RIGHT(E4019,1)="3",ISNUMBER(--E4019)))),"Invalid/missing customer VAT no; ","")&amp;IF(L4019&lt;&gt;"Yes","Not reported/cleared on FATOORA; ","")&amp;IF(AND(OR(G4019="Zero-rated domestic (Box 3)",G4019="Export (Box 4)"),N4019=""),"Zero-rate/export evidence missing; ","")&amp;IF(AND(C4019="Credit Note",H4019&gt;0),"Credit note should be negative; ","")&amp;IF(AND(C4019="Simplified Tax Invoice",F4019="B2B - VAT registered"),"Simplified invoice issued to VAT-registered B2B; ",""))</f>
        <v/>
      </c>
    </row>
    <row r="4020">
      <c r="A4020" s="17" t="n"/>
      <c r="B4020" s="14" t="n"/>
      <c r="C4020" s="14" t="n"/>
      <c r="D4020" s="14" t="n"/>
      <c r="E4020" s="16" t="n"/>
      <c r="F4020" s="14" t="n"/>
      <c r="G4020" s="14" t="n"/>
      <c r="H4020" s="19" t="n"/>
      <c r="I4020" s="19" t="n"/>
      <c r="J4020" s="34">
        <f>IF(A4020="","",H4020+I4020)</f>
        <v/>
      </c>
      <c r="K4020" s="14" t="n"/>
      <c r="L4020" s="14" t="n"/>
      <c r="M4020" s="14" t="n"/>
      <c r="N4020" s="14" t="n"/>
      <c r="O4020" s="20">
        <f>IF(A4020="","",SUMPRODUCT((A4020&gt;=Setup!$C$19:$C$30)*(A4020&lt;=Setup!$D$19:$D$30)*Setup!$A$19:$A$30))</f>
        <v/>
      </c>
      <c r="P4020" s="34">
        <f>IF(A4020="","",IF(G4020="Standard 15% (Box 1)",ROUND(H4020*Setup!$B$9,2),0))</f>
        <v/>
      </c>
      <c r="Q4020" s="34">
        <f>IF(A4020="","",I4020-P4020)</f>
        <v/>
      </c>
      <c r="R4020" s="23">
        <f>IF(A4020="","",IF(O4020=0,"Outside audit periods; ","")&amp;IF(G4020="","No VAT category; ","")&amp;IF(ABS(Q4020)&gt;Setup!$B$10,"VAT ≠ 15% × net; ","")&amp;IF(AND(F4020="B2B - VAT registered",NOT(AND(LEN(E4020)=15,LEFT(E4020,1)="3",RIGHT(E4020,1)="3",ISNUMBER(--E4020)))),"Invalid/missing customer VAT no; ","")&amp;IF(L4020&lt;&gt;"Yes","Not reported/cleared on FATOORA; ","")&amp;IF(AND(OR(G4020="Zero-rated domestic (Box 3)",G4020="Export (Box 4)"),N4020=""),"Zero-rate/export evidence missing; ","")&amp;IF(AND(C4020="Credit Note",H4020&gt;0),"Credit note should be negative; ","")&amp;IF(AND(C4020="Simplified Tax Invoice",F4020="B2B - VAT registered"),"Simplified invoice issued to VAT-registered B2B; ",""))</f>
        <v/>
      </c>
    </row>
    <row r="4021">
      <c r="A4021" s="17" t="n"/>
      <c r="B4021" s="14" t="n"/>
      <c r="C4021" s="14" t="n"/>
      <c r="D4021" s="14" t="n"/>
      <c r="E4021" s="16" t="n"/>
      <c r="F4021" s="14" t="n"/>
      <c r="G4021" s="14" t="n"/>
      <c r="H4021" s="19" t="n"/>
      <c r="I4021" s="19" t="n"/>
      <c r="J4021" s="34">
        <f>IF(A4021="","",H4021+I4021)</f>
        <v/>
      </c>
      <c r="K4021" s="14" t="n"/>
      <c r="L4021" s="14" t="n"/>
      <c r="M4021" s="14" t="n"/>
      <c r="N4021" s="14" t="n"/>
      <c r="O4021" s="20">
        <f>IF(A4021="","",SUMPRODUCT((A4021&gt;=Setup!$C$19:$C$30)*(A4021&lt;=Setup!$D$19:$D$30)*Setup!$A$19:$A$30))</f>
        <v/>
      </c>
      <c r="P4021" s="34">
        <f>IF(A4021="","",IF(G4021="Standard 15% (Box 1)",ROUND(H4021*Setup!$B$9,2),0))</f>
        <v/>
      </c>
      <c r="Q4021" s="34">
        <f>IF(A4021="","",I4021-P4021)</f>
        <v/>
      </c>
      <c r="R4021" s="23">
        <f>IF(A4021="","",IF(O4021=0,"Outside audit periods; ","")&amp;IF(G4021="","No VAT category; ","")&amp;IF(ABS(Q4021)&gt;Setup!$B$10,"VAT ≠ 15% × net; ","")&amp;IF(AND(F4021="B2B - VAT registered",NOT(AND(LEN(E4021)=15,LEFT(E4021,1)="3",RIGHT(E4021,1)="3",ISNUMBER(--E4021)))),"Invalid/missing customer VAT no; ","")&amp;IF(L4021&lt;&gt;"Yes","Not reported/cleared on FATOORA; ","")&amp;IF(AND(OR(G4021="Zero-rated domestic (Box 3)",G4021="Export (Box 4)"),N4021=""),"Zero-rate/export evidence missing; ","")&amp;IF(AND(C4021="Credit Note",H4021&gt;0),"Credit note should be negative; ","")&amp;IF(AND(C4021="Simplified Tax Invoice",F4021="B2B - VAT registered"),"Simplified invoice issued to VAT-registered B2B; ",""))</f>
        <v/>
      </c>
    </row>
    <row r="4022">
      <c r="A4022" s="17" t="n"/>
      <c r="B4022" s="14" t="n"/>
      <c r="C4022" s="14" t="n"/>
      <c r="D4022" s="14" t="n"/>
      <c r="E4022" s="16" t="n"/>
      <c r="F4022" s="14" t="n"/>
      <c r="G4022" s="14" t="n"/>
      <c r="H4022" s="19" t="n"/>
      <c r="I4022" s="19" t="n"/>
      <c r="J4022" s="34">
        <f>IF(A4022="","",H4022+I4022)</f>
        <v/>
      </c>
      <c r="K4022" s="14" t="n"/>
      <c r="L4022" s="14" t="n"/>
      <c r="M4022" s="14" t="n"/>
      <c r="N4022" s="14" t="n"/>
      <c r="O4022" s="20">
        <f>IF(A4022="","",SUMPRODUCT((A4022&gt;=Setup!$C$19:$C$30)*(A4022&lt;=Setup!$D$19:$D$30)*Setup!$A$19:$A$30))</f>
        <v/>
      </c>
      <c r="P4022" s="34">
        <f>IF(A4022="","",IF(G4022="Standard 15% (Box 1)",ROUND(H4022*Setup!$B$9,2),0))</f>
        <v/>
      </c>
      <c r="Q4022" s="34">
        <f>IF(A4022="","",I4022-P4022)</f>
        <v/>
      </c>
      <c r="R4022" s="23">
        <f>IF(A4022="","",IF(O4022=0,"Outside audit periods; ","")&amp;IF(G4022="","No VAT category; ","")&amp;IF(ABS(Q4022)&gt;Setup!$B$10,"VAT ≠ 15% × net; ","")&amp;IF(AND(F4022="B2B - VAT registered",NOT(AND(LEN(E4022)=15,LEFT(E4022,1)="3",RIGHT(E4022,1)="3",ISNUMBER(--E4022)))),"Invalid/missing customer VAT no; ","")&amp;IF(L4022&lt;&gt;"Yes","Not reported/cleared on FATOORA; ","")&amp;IF(AND(OR(G4022="Zero-rated domestic (Box 3)",G4022="Export (Box 4)"),N4022=""),"Zero-rate/export evidence missing; ","")&amp;IF(AND(C4022="Credit Note",H4022&gt;0),"Credit note should be negative; ","")&amp;IF(AND(C4022="Simplified Tax Invoice",F4022="B2B - VAT registered"),"Simplified invoice issued to VAT-registered B2B; ",""))</f>
        <v/>
      </c>
    </row>
    <row r="4023">
      <c r="A4023" s="17" t="n"/>
      <c r="B4023" s="14" t="n"/>
      <c r="C4023" s="14" t="n"/>
      <c r="D4023" s="14" t="n"/>
      <c r="E4023" s="16" t="n"/>
      <c r="F4023" s="14" t="n"/>
      <c r="G4023" s="14" t="n"/>
      <c r="H4023" s="19" t="n"/>
      <c r="I4023" s="19" t="n"/>
      <c r="J4023" s="34">
        <f>IF(A4023="","",H4023+I4023)</f>
        <v/>
      </c>
      <c r="K4023" s="14" t="n"/>
      <c r="L4023" s="14" t="n"/>
      <c r="M4023" s="14" t="n"/>
      <c r="N4023" s="14" t="n"/>
      <c r="O4023" s="20">
        <f>IF(A4023="","",SUMPRODUCT((A4023&gt;=Setup!$C$19:$C$30)*(A4023&lt;=Setup!$D$19:$D$30)*Setup!$A$19:$A$30))</f>
        <v/>
      </c>
      <c r="P4023" s="34">
        <f>IF(A4023="","",IF(G4023="Standard 15% (Box 1)",ROUND(H4023*Setup!$B$9,2),0))</f>
        <v/>
      </c>
      <c r="Q4023" s="34">
        <f>IF(A4023="","",I4023-P4023)</f>
        <v/>
      </c>
      <c r="R4023" s="23">
        <f>IF(A4023="","",IF(O4023=0,"Outside audit periods; ","")&amp;IF(G4023="","No VAT category; ","")&amp;IF(ABS(Q4023)&gt;Setup!$B$10,"VAT ≠ 15% × net; ","")&amp;IF(AND(F4023="B2B - VAT registered",NOT(AND(LEN(E4023)=15,LEFT(E4023,1)="3",RIGHT(E4023,1)="3",ISNUMBER(--E4023)))),"Invalid/missing customer VAT no; ","")&amp;IF(L4023&lt;&gt;"Yes","Not reported/cleared on FATOORA; ","")&amp;IF(AND(OR(G4023="Zero-rated domestic (Box 3)",G4023="Export (Box 4)"),N4023=""),"Zero-rate/export evidence missing; ","")&amp;IF(AND(C4023="Credit Note",H4023&gt;0),"Credit note should be negative; ","")&amp;IF(AND(C4023="Simplified Tax Invoice",F4023="B2B - VAT registered"),"Simplified invoice issued to VAT-registered B2B; ",""))</f>
        <v/>
      </c>
    </row>
    <row r="4024">
      <c r="A4024" s="17" t="n"/>
      <c r="B4024" s="14" t="n"/>
      <c r="C4024" s="14" t="n"/>
      <c r="D4024" s="14" t="n"/>
      <c r="E4024" s="16" t="n"/>
      <c r="F4024" s="14" t="n"/>
      <c r="G4024" s="14" t="n"/>
      <c r="H4024" s="19" t="n"/>
      <c r="I4024" s="19" t="n"/>
      <c r="J4024" s="34">
        <f>IF(A4024="","",H4024+I4024)</f>
        <v/>
      </c>
      <c r="K4024" s="14" t="n"/>
      <c r="L4024" s="14" t="n"/>
      <c r="M4024" s="14" t="n"/>
      <c r="N4024" s="14" t="n"/>
      <c r="O4024" s="20">
        <f>IF(A4024="","",SUMPRODUCT((A4024&gt;=Setup!$C$19:$C$30)*(A4024&lt;=Setup!$D$19:$D$30)*Setup!$A$19:$A$30))</f>
        <v/>
      </c>
      <c r="P4024" s="34">
        <f>IF(A4024="","",IF(G4024="Standard 15% (Box 1)",ROUND(H4024*Setup!$B$9,2),0))</f>
        <v/>
      </c>
      <c r="Q4024" s="34">
        <f>IF(A4024="","",I4024-P4024)</f>
        <v/>
      </c>
      <c r="R4024" s="23">
        <f>IF(A4024="","",IF(O4024=0,"Outside audit periods; ","")&amp;IF(G4024="","No VAT category; ","")&amp;IF(ABS(Q4024)&gt;Setup!$B$10,"VAT ≠ 15% × net; ","")&amp;IF(AND(F4024="B2B - VAT registered",NOT(AND(LEN(E4024)=15,LEFT(E4024,1)="3",RIGHT(E4024,1)="3",ISNUMBER(--E4024)))),"Invalid/missing customer VAT no; ","")&amp;IF(L4024&lt;&gt;"Yes","Not reported/cleared on FATOORA; ","")&amp;IF(AND(OR(G4024="Zero-rated domestic (Box 3)",G4024="Export (Box 4)"),N4024=""),"Zero-rate/export evidence missing; ","")&amp;IF(AND(C4024="Credit Note",H4024&gt;0),"Credit note should be negative; ","")&amp;IF(AND(C4024="Simplified Tax Invoice",F4024="B2B - VAT registered"),"Simplified invoice issued to VAT-registered B2B; ",""))</f>
        <v/>
      </c>
    </row>
    <row r="4025">
      <c r="A4025" s="17" t="n"/>
      <c r="B4025" s="14" t="n"/>
      <c r="C4025" s="14" t="n"/>
      <c r="D4025" s="14" t="n"/>
      <c r="E4025" s="16" t="n"/>
      <c r="F4025" s="14" t="n"/>
      <c r="G4025" s="14" t="n"/>
      <c r="H4025" s="19" t="n"/>
      <c r="I4025" s="19" t="n"/>
      <c r="J4025" s="34">
        <f>IF(A4025="","",H4025+I4025)</f>
        <v/>
      </c>
      <c r="K4025" s="14" t="n"/>
      <c r="L4025" s="14" t="n"/>
      <c r="M4025" s="14" t="n"/>
      <c r="N4025" s="14" t="n"/>
      <c r="O4025" s="20">
        <f>IF(A4025="","",SUMPRODUCT((A4025&gt;=Setup!$C$19:$C$30)*(A4025&lt;=Setup!$D$19:$D$30)*Setup!$A$19:$A$30))</f>
        <v/>
      </c>
      <c r="P4025" s="34">
        <f>IF(A4025="","",IF(G4025="Standard 15% (Box 1)",ROUND(H4025*Setup!$B$9,2),0))</f>
        <v/>
      </c>
      <c r="Q4025" s="34">
        <f>IF(A4025="","",I4025-P4025)</f>
        <v/>
      </c>
      <c r="R4025" s="23">
        <f>IF(A4025="","",IF(O4025=0,"Outside audit periods; ","")&amp;IF(G4025="","No VAT category; ","")&amp;IF(ABS(Q4025)&gt;Setup!$B$10,"VAT ≠ 15% × net; ","")&amp;IF(AND(F4025="B2B - VAT registered",NOT(AND(LEN(E4025)=15,LEFT(E4025,1)="3",RIGHT(E4025,1)="3",ISNUMBER(--E4025)))),"Invalid/missing customer VAT no; ","")&amp;IF(L4025&lt;&gt;"Yes","Not reported/cleared on FATOORA; ","")&amp;IF(AND(OR(G4025="Zero-rated domestic (Box 3)",G4025="Export (Box 4)"),N4025=""),"Zero-rate/export evidence missing; ","")&amp;IF(AND(C4025="Credit Note",H4025&gt;0),"Credit note should be negative; ","")&amp;IF(AND(C4025="Simplified Tax Invoice",F4025="B2B - VAT registered"),"Simplified invoice issued to VAT-registered B2B; ",""))</f>
        <v/>
      </c>
    </row>
    <row r="4026">
      <c r="A4026" s="17" t="n"/>
      <c r="B4026" s="14" t="n"/>
      <c r="C4026" s="14" t="n"/>
      <c r="D4026" s="14" t="n"/>
      <c r="E4026" s="16" t="n"/>
      <c r="F4026" s="14" t="n"/>
      <c r="G4026" s="14" t="n"/>
      <c r="H4026" s="19" t="n"/>
      <c r="I4026" s="19" t="n"/>
      <c r="J4026" s="34">
        <f>IF(A4026="","",H4026+I4026)</f>
        <v/>
      </c>
      <c r="K4026" s="14" t="n"/>
      <c r="L4026" s="14" t="n"/>
      <c r="M4026" s="14" t="n"/>
      <c r="N4026" s="14" t="n"/>
      <c r="O4026" s="20">
        <f>IF(A4026="","",SUMPRODUCT((A4026&gt;=Setup!$C$19:$C$30)*(A4026&lt;=Setup!$D$19:$D$30)*Setup!$A$19:$A$30))</f>
        <v/>
      </c>
      <c r="P4026" s="34">
        <f>IF(A4026="","",IF(G4026="Standard 15% (Box 1)",ROUND(H4026*Setup!$B$9,2),0))</f>
        <v/>
      </c>
      <c r="Q4026" s="34">
        <f>IF(A4026="","",I4026-P4026)</f>
        <v/>
      </c>
      <c r="R4026" s="23">
        <f>IF(A4026="","",IF(O4026=0,"Outside audit periods; ","")&amp;IF(G4026="","No VAT category; ","")&amp;IF(ABS(Q4026)&gt;Setup!$B$10,"VAT ≠ 15% × net; ","")&amp;IF(AND(F4026="B2B - VAT registered",NOT(AND(LEN(E4026)=15,LEFT(E4026,1)="3",RIGHT(E4026,1)="3",ISNUMBER(--E4026)))),"Invalid/missing customer VAT no; ","")&amp;IF(L4026&lt;&gt;"Yes","Not reported/cleared on FATOORA; ","")&amp;IF(AND(OR(G4026="Zero-rated domestic (Box 3)",G4026="Export (Box 4)"),N4026=""),"Zero-rate/export evidence missing; ","")&amp;IF(AND(C4026="Credit Note",H4026&gt;0),"Credit note should be negative; ","")&amp;IF(AND(C4026="Simplified Tax Invoice",F4026="B2B - VAT registered"),"Simplified invoice issued to VAT-registered B2B; ",""))</f>
        <v/>
      </c>
    </row>
    <row r="4027">
      <c r="A4027" s="17" t="n"/>
      <c r="B4027" s="14" t="n"/>
      <c r="C4027" s="14" t="n"/>
      <c r="D4027" s="14" t="n"/>
      <c r="E4027" s="16" t="n"/>
      <c r="F4027" s="14" t="n"/>
      <c r="G4027" s="14" t="n"/>
      <c r="H4027" s="19" t="n"/>
      <c r="I4027" s="19" t="n"/>
      <c r="J4027" s="34">
        <f>IF(A4027="","",H4027+I4027)</f>
        <v/>
      </c>
      <c r="K4027" s="14" t="n"/>
      <c r="L4027" s="14" t="n"/>
      <c r="M4027" s="14" t="n"/>
      <c r="N4027" s="14" t="n"/>
      <c r="O4027" s="20">
        <f>IF(A4027="","",SUMPRODUCT((A4027&gt;=Setup!$C$19:$C$30)*(A4027&lt;=Setup!$D$19:$D$30)*Setup!$A$19:$A$30))</f>
        <v/>
      </c>
      <c r="P4027" s="34">
        <f>IF(A4027="","",IF(G4027="Standard 15% (Box 1)",ROUND(H4027*Setup!$B$9,2),0))</f>
        <v/>
      </c>
      <c r="Q4027" s="34">
        <f>IF(A4027="","",I4027-P4027)</f>
        <v/>
      </c>
      <c r="R4027" s="23">
        <f>IF(A4027="","",IF(O4027=0,"Outside audit periods; ","")&amp;IF(G4027="","No VAT category; ","")&amp;IF(ABS(Q4027)&gt;Setup!$B$10,"VAT ≠ 15% × net; ","")&amp;IF(AND(F4027="B2B - VAT registered",NOT(AND(LEN(E4027)=15,LEFT(E4027,1)="3",RIGHT(E4027,1)="3",ISNUMBER(--E4027)))),"Invalid/missing customer VAT no; ","")&amp;IF(L4027&lt;&gt;"Yes","Not reported/cleared on FATOORA; ","")&amp;IF(AND(OR(G4027="Zero-rated domestic (Box 3)",G4027="Export (Box 4)"),N4027=""),"Zero-rate/export evidence missing; ","")&amp;IF(AND(C4027="Credit Note",H4027&gt;0),"Credit note should be negative; ","")&amp;IF(AND(C4027="Simplified Tax Invoice",F4027="B2B - VAT registered"),"Simplified invoice issued to VAT-registered B2B; ",""))</f>
        <v/>
      </c>
    </row>
    <row r="4028">
      <c r="A4028" s="17" t="n"/>
      <c r="B4028" s="14" t="n"/>
      <c r="C4028" s="14" t="n"/>
      <c r="D4028" s="14" t="n"/>
      <c r="E4028" s="16" t="n"/>
      <c r="F4028" s="14" t="n"/>
      <c r="G4028" s="14" t="n"/>
      <c r="H4028" s="19" t="n"/>
      <c r="I4028" s="19" t="n"/>
      <c r="J4028" s="34">
        <f>IF(A4028="","",H4028+I4028)</f>
        <v/>
      </c>
      <c r="K4028" s="14" t="n"/>
      <c r="L4028" s="14" t="n"/>
      <c r="M4028" s="14" t="n"/>
      <c r="N4028" s="14" t="n"/>
      <c r="O4028" s="20">
        <f>IF(A4028="","",SUMPRODUCT((A4028&gt;=Setup!$C$19:$C$30)*(A4028&lt;=Setup!$D$19:$D$30)*Setup!$A$19:$A$30))</f>
        <v/>
      </c>
      <c r="P4028" s="34">
        <f>IF(A4028="","",IF(G4028="Standard 15% (Box 1)",ROUND(H4028*Setup!$B$9,2),0))</f>
        <v/>
      </c>
      <c r="Q4028" s="34">
        <f>IF(A4028="","",I4028-P4028)</f>
        <v/>
      </c>
      <c r="R4028" s="23">
        <f>IF(A4028="","",IF(O4028=0,"Outside audit periods; ","")&amp;IF(G4028="","No VAT category; ","")&amp;IF(ABS(Q4028)&gt;Setup!$B$10,"VAT ≠ 15% × net; ","")&amp;IF(AND(F4028="B2B - VAT registered",NOT(AND(LEN(E4028)=15,LEFT(E4028,1)="3",RIGHT(E4028,1)="3",ISNUMBER(--E4028)))),"Invalid/missing customer VAT no; ","")&amp;IF(L4028&lt;&gt;"Yes","Not reported/cleared on FATOORA; ","")&amp;IF(AND(OR(G4028="Zero-rated domestic (Box 3)",G4028="Export (Box 4)"),N4028=""),"Zero-rate/export evidence missing; ","")&amp;IF(AND(C4028="Credit Note",H4028&gt;0),"Credit note should be negative; ","")&amp;IF(AND(C4028="Simplified Tax Invoice",F4028="B2B - VAT registered"),"Simplified invoice issued to VAT-registered B2B; ",""))</f>
        <v/>
      </c>
    </row>
    <row r="4029">
      <c r="A4029" s="17" t="n"/>
      <c r="B4029" s="14" t="n"/>
      <c r="C4029" s="14" t="n"/>
      <c r="D4029" s="14" t="n"/>
      <c r="E4029" s="16" t="n"/>
      <c r="F4029" s="14" t="n"/>
      <c r="G4029" s="14" t="n"/>
      <c r="H4029" s="19" t="n"/>
      <c r="I4029" s="19" t="n"/>
      <c r="J4029" s="34">
        <f>IF(A4029="","",H4029+I4029)</f>
        <v/>
      </c>
      <c r="K4029" s="14" t="n"/>
      <c r="L4029" s="14" t="n"/>
      <c r="M4029" s="14" t="n"/>
      <c r="N4029" s="14" t="n"/>
      <c r="O4029" s="20">
        <f>IF(A4029="","",SUMPRODUCT((A4029&gt;=Setup!$C$19:$C$30)*(A4029&lt;=Setup!$D$19:$D$30)*Setup!$A$19:$A$30))</f>
        <v/>
      </c>
      <c r="P4029" s="34">
        <f>IF(A4029="","",IF(G4029="Standard 15% (Box 1)",ROUND(H4029*Setup!$B$9,2),0))</f>
        <v/>
      </c>
      <c r="Q4029" s="34">
        <f>IF(A4029="","",I4029-P4029)</f>
        <v/>
      </c>
      <c r="R4029" s="23">
        <f>IF(A4029="","",IF(O4029=0,"Outside audit periods; ","")&amp;IF(G4029="","No VAT category; ","")&amp;IF(ABS(Q4029)&gt;Setup!$B$10,"VAT ≠ 15% × net; ","")&amp;IF(AND(F4029="B2B - VAT registered",NOT(AND(LEN(E4029)=15,LEFT(E4029,1)="3",RIGHT(E4029,1)="3",ISNUMBER(--E4029)))),"Invalid/missing customer VAT no; ","")&amp;IF(L4029&lt;&gt;"Yes","Not reported/cleared on FATOORA; ","")&amp;IF(AND(OR(G4029="Zero-rated domestic (Box 3)",G4029="Export (Box 4)"),N4029=""),"Zero-rate/export evidence missing; ","")&amp;IF(AND(C4029="Credit Note",H4029&gt;0),"Credit note should be negative; ","")&amp;IF(AND(C4029="Simplified Tax Invoice",F4029="B2B - VAT registered"),"Simplified invoice issued to VAT-registered B2B; ",""))</f>
        <v/>
      </c>
    </row>
    <row r="4030">
      <c r="A4030" s="17" t="n"/>
      <c r="B4030" s="14" t="n"/>
      <c r="C4030" s="14" t="n"/>
      <c r="D4030" s="14" t="n"/>
      <c r="E4030" s="16" t="n"/>
      <c r="F4030" s="14" t="n"/>
      <c r="G4030" s="14" t="n"/>
      <c r="H4030" s="19" t="n"/>
      <c r="I4030" s="19" t="n"/>
      <c r="J4030" s="34">
        <f>IF(A4030="","",H4030+I4030)</f>
        <v/>
      </c>
      <c r="K4030" s="14" t="n"/>
      <c r="L4030" s="14" t="n"/>
      <c r="M4030" s="14" t="n"/>
      <c r="N4030" s="14" t="n"/>
      <c r="O4030" s="20">
        <f>IF(A4030="","",SUMPRODUCT((A4030&gt;=Setup!$C$19:$C$30)*(A4030&lt;=Setup!$D$19:$D$30)*Setup!$A$19:$A$30))</f>
        <v/>
      </c>
      <c r="P4030" s="34">
        <f>IF(A4030="","",IF(G4030="Standard 15% (Box 1)",ROUND(H4030*Setup!$B$9,2),0))</f>
        <v/>
      </c>
      <c r="Q4030" s="34">
        <f>IF(A4030="","",I4030-P4030)</f>
        <v/>
      </c>
      <c r="R4030" s="23">
        <f>IF(A4030="","",IF(O4030=0,"Outside audit periods; ","")&amp;IF(G4030="","No VAT category; ","")&amp;IF(ABS(Q4030)&gt;Setup!$B$10,"VAT ≠ 15% × net; ","")&amp;IF(AND(F4030="B2B - VAT registered",NOT(AND(LEN(E4030)=15,LEFT(E4030,1)="3",RIGHT(E4030,1)="3",ISNUMBER(--E4030)))),"Invalid/missing customer VAT no; ","")&amp;IF(L4030&lt;&gt;"Yes","Not reported/cleared on FATOORA; ","")&amp;IF(AND(OR(G4030="Zero-rated domestic (Box 3)",G4030="Export (Box 4)"),N4030=""),"Zero-rate/export evidence missing; ","")&amp;IF(AND(C4030="Credit Note",H4030&gt;0),"Credit note should be negative; ","")&amp;IF(AND(C4030="Simplified Tax Invoice",F4030="B2B - VAT registered"),"Simplified invoice issued to VAT-registered B2B; ",""))</f>
        <v/>
      </c>
    </row>
    <row r="4031">
      <c r="A4031" s="17" t="n"/>
      <c r="B4031" s="14" t="n"/>
      <c r="C4031" s="14" t="n"/>
      <c r="D4031" s="14" t="n"/>
      <c r="E4031" s="16" t="n"/>
      <c r="F4031" s="14" t="n"/>
      <c r="G4031" s="14" t="n"/>
      <c r="H4031" s="19" t="n"/>
      <c r="I4031" s="19" t="n"/>
      <c r="J4031" s="34">
        <f>IF(A4031="","",H4031+I4031)</f>
        <v/>
      </c>
      <c r="K4031" s="14" t="n"/>
      <c r="L4031" s="14" t="n"/>
      <c r="M4031" s="14" t="n"/>
      <c r="N4031" s="14" t="n"/>
      <c r="O4031" s="20">
        <f>IF(A4031="","",SUMPRODUCT((A4031&gt;=Setup!$C$19:$C$30)*(A4031&lt;=Setup!$D$19:$D$30)*Setup!$A$19:$A$30))</f>
        <v/>
      </c>
      <c r="P4031" s="34">
        <f>IF(A4031="","",IF(G4031="Standard 15% (Box 1)",ROUND(H4031*Setup!$B$9,2),0))</f>
        <v/>
      </c>
      <c r="Q4031" s="34">
        <f>IF(A4031="","",I4031-P4031)</f>
        <v/>
      </c>
      <c r="R4031" s="23">
        <f>IF(A4031="","",IF(O4031=0,"Outside audit periods; ","")&amp;IF(G4031="","No VAT category; ","")&amp;IF(ABS(Q4031)&gt;Setup!$B$10,"VAT ≠ 15% × net; ","")&amp;IF(AND(F4031="B2B - VAT registered",NOT(AND(LEN(E4031)=15,LEFT(E4031,1)="3",RIGHT(E4031,1)="3",ISNUMBER(--E4031)))),"Invalid/missing customer VAT no; ","")&amp;IF(L4031&lt;&gt;"Yes","Not reported/cleared on FATOORA; ","")&amp;IF(AND(OR(G4031="Zero-rated domestic (Box 3)",G4031="Export (Box 4)"),N4031=""),"Zero-rate/export evidence missing; ","")&amp;IF(AND(C4031="Credit Note",H4031&gt;0),"Credit note should be negative; ","")&amp;IF(AND(C4031="Simplified Tax Invoice",F4031="B2B - VAT registered"),"Simplified invoice issued to VAT-registered B2B; ",""))</f>
        <v/>
      </c>
    </row>
    <row r="4032">
      <c r="A4032" s="17" t="n"/>
      <c r="B4032" s="14" t="n"/>
      <c r="C4032" s="14" t="n"/>
      <c r="D4032" s="14" t="n"/>
      <c r="E4032" s="16" t="n"/>
      <c r="F4032" s="14" t="n"/>
      <c r="G4032" s="14" t="n"/>
      <c r="H4032" s="19" t="n"/>
      <c r="I4032" s="19" t="n"/>
      <c r="J4032" s="34">
        <f>IF(A4032="","",H4032+I4032)</f>
        <v/>
      </c>
      <c r="K4032" s="14" t="n"/>
      <c r="L4032" s="14" t="n"/>
      <c r="M4032" s="14" t="n"/>
      <c r="N4032" s="14" t="n"/>
      <c r="O4032" s="20">
        <f>IF(A4032="","",SUMPRODUCT((A4032&gt;=Setup!$C$19:$C$30)*(A4032&lt;=Setup!$D$19:$D$30)*Setup!$A$19:$A$30))</f>
        <v/>
      </c>
      <c r="P4032" s="34">
        <f>IF(A4032="","",IF(G4032="Standard 15% (Box 1)",ROUND(H4032*Setup!$B$9,2),0))</f>
        <v/>
      </c>
      <c r="Q4032" s="34">
        <f>IF(A4032="","",I4032-P4032)</f>
        <v/>
      </c>
      <c r="R4032" s="23">
        <f>IF(A4032="","",IF(O4032=0,"Outside audit periods; ","")&amp;IF(G4032="","No VAT category; ","")&amp;IF(ABS(Q4032)&gt;Setup!$B$10,"VAT ≠ 15% × net; ","")&amp;IF(AND(F4032="B2B - VAT registered",NOT(AND(LEN(E4032)=15,LEFT(E4032,1)="3",RIGHT(E4032,1)="3",ISNUMBER(--E4032)))),"Invalid/missing customer VAT no; ","")&amp;IF(L4032&lt;&gt;"Yes","Not reported/cleared on FATOORA; ","")&amp;IF(AND(OR(G4032="Zero-rated domestic (Box 3)",G4032="Export (Box 4)"),N4032=""),"Zero-rate/export evidence missing; ","")&amp;IF(AND(C4032="Credit Note",H4032&gt;0),"Credit note should be negative; ","")&amp;IF(AND(C4032="Simplified Tax Invoice",F4032="B2B - VAT registered"),"Simplified invoice issued to VAT-registered B2B; ",""))</f>
        <v/>
      </c>
    </row>
    <row r="4033">
      <c r="A4033" s="17" t="n"/>
      <c r="B4033" s="14" t="n"/>
      <c r="C4033" s="14" t="n"/>
      <c r="D4033" s="14" t="n"/>
      <c r="E4033" s="16" t="n"/>
      <c r="F4033" s="14" t="n"/>
      <c r="G4033" s="14" t="n"/>
      <c r="H4033" s="19" t="n"/>
      <c r="I4033" s="19" t="n"/>
      <c r="J4033" s="34">
        <f>IF(A4033="","",H4033+I4033)</f>
        <v/>
      </c>
      <c r="K4033" s="14" t="n"/>
      <c r="L4033" s="14" t="n"/>
      <c r="M4033" s="14" t="n"/>
      <c r="N4033" s="14" t="n"/>
      <c r="O4033" s="20">
        <f>IF(A4033="","",SUMPRODUCT((A4033&gt;=Setup!$C$19:$C$30)*(A4033&lt;=Setup!$D$19:$D$30)*Setup!$A$19:$A$30))</f>
        <v/>
      </c>
      <c r="P4033" s="34">
        <f>IF(A4033="","",IF(G4033="Standard 15% (Box 1)",ROUND(H4033*Setup!$B$9,2),0))</f>
        <v/>
      </c>
      <c r="Q4033" s="34">
        <f>IF(A4033="","",I4033-P4033)</f>
        <v/>
      </c>
      <c r="R4033" s="23">
        <f>IF(A4033="","",IF(O4033=0,"Outside audit periods; ","")&amp;IF(G4033="","No VAT category; ","")&amp;IF(ABS(Q4033)&gt;Setup!$B$10,"VAT ≠ 15% × net; ","")&amp;IF(AND(F4033="B2B - VAT registered",NOT(AND(LEN(E4033)=15,LEFT(E4033,1)="3",RIGHT(E4033,1)="3",ISNUMBER(--E4033)))),"Invalid/missing customer VAT no; ","")&amp;IF(L4033&lt;&gt;"Yes","Not reported/cleared on FATOORA; ","")&amp;IF(AND(OR(G4033="Zero-rated domestic (Box 3)",G4033="Export (Box 4)"),N4033=""),"Zero-rate/export evidence missing; ","")&amp;IF(AND(C4033="Credit Note",H4033&gt;0),"Credit note should be negative; ","")&amp;IF(AND(C4033="Simplified Tax Invoice",F4033="B2B - VAT registered"),"Simplified invoice issued to VAT-registered B2B; ",""))</f>
        <v/>
      </c>
    </row>
    <row r="4034">
      <c r="A4034" s="17" t="n"/>
      <c r="B4034" s="14" t="n"/>
      <c r="C4034" s="14" t="n"/>
      <c r="D4034" s="14" t="n"/>
      <c r="E4034" s="16" t="n"/>
      <c r="F4034" s="14" t="n"/>
      <c r="G4034" s="14" t="n"/>
      <c r="H4034" s="19" t="n"/>
      <c r="I4034" s="19" t="n"/>
      <c r="J4034" s="34">
        <f>IF(A4034="","",H4034+I4034)</f>
        <v/>
      </c>
      <c r="K4034" s="14" t="n"/>
      <c r="L4034" s="14" t="n"/>
      <c r="M4034" s="14" t="n"/>
      <c r="N4034" s="14" t="n"/>
      <c r="O4034" s="20">
        <f>IF(A4034="","",SUMPRODUCT((A4034&gt;=Setup!$C$19:$C$30)*(A4034&lt;=Setup!$D$19:$D$30)*Setup!$A$19:$A$30))</f>
        <v/>
      </c>
      <c r="P4034" s="34">
        <f>IF(A4034="","",IF(G4034="Standard 15% (Box 1)",ROUND(H4034*Setup!$B$9,2),0))</f>
        <v/>
      </c>
      <c r="Q4034" s="34">
        <f>IF(A4034="","",I4034-P4034)</f>
        <v/>
      </c>
      <c r="R4034" s="23">
        <f>IF(A4034="","",IF(O4034=0,"Outside audit periods; ","")&amp;IF(G4034="","No VAT category; ","")&amp;IF(ABS(Q4034)&gt;Setup!$B$10,"VAT ≠ 15% × net; ","")&amp;IF(AND(F4034="B2B - VAT registered",NOT(AND(LEN(E4034)=15,LEFT(E4034,1)="3",RIGHT(E4034,1)="3",ISNUMBER(--E4034)))),"Invalid/missing customer VAT no; ","")&amp;IF(L4034&lt;&gt;"Yes","Not reported/cleared on FATOORA; ","")&amp;IF(AND(OR(G4034="Zero-rated domestic (Box 3)",G4034="Export (Box 4)"),N4034=""),"Zero-rate/export evidence missing; ","")&amp;IF(AND(C4034="Credit Note",H4034&gt;0),"Credit note should be negative; ","")&amp;IF(AND(C4034="Simplified Tax Invoice",F4034="B2B - VAT registered"),"Simplified invoice issued to VAT-registered B2B; ",""))</f>
        <v/>
      </c>
    </row>
    <row r="4035">
      <c r="A4035" s="17" t="n"/>
      <c r="B4035" s="14" t="n"/>
      <c r="C4035" s="14" t="n"/>
      <c r="D4035" s="14" t="n"/>
      <c r="E4035" s="16" t="n"/>
      <c r="F4035" s="14" t="n"/>
      <c r="G4035" s="14" t="n"/>
      <c r="H4035" s="19" t="n"/>
      <c r="I4035" s="19" t="n"/>
      <c r="J4035" s="34">
        <f>IF(A4035="","",H4035+I4035)</f>
        <v/>
      </c>
      <c r="K4035" s="14" t="n"/>
      <c r="L4035" s="14" t="n"/>
      <c r="M4035" s="14" t="n"/>
      <c r="N4035" s="14" t="n"/>
      <c r="O4035" s="20">
        <f>IF(A4035="","",SUMPRODUCT((A4035&gt;=Setup!$C$19:$C$30)*(A4035&lt;=Setup!$D$19:$D$30)*Setup!$A$19:$A$30))</f>
        <v/>
      </c>
      <c r="P4035" s="34">
        <f>IF(A4035="","",IF(G4035="Standard 15% (Box 1)",ROUND(H4035*Setup!$B$9,2),0))</f>
        <v/>
      </c>
      <c r="Q4035" s="34">
        <f>IF(A4035="","",I4035-P4035)</f>
        <v/>
      </c>
      <c r="R4035" s="23">
        <f>IF(A4035="","",IF(O4035=0,"Outside audit periods; ","")&amp;IF(G4035="","No VAT category; ","")&amp;IF(ABS(Q4035)&gt;Setup!$B$10,"VAT ≠ 15% × net; ","")&amp;IF(AND(F4035="B2B - VAT registered",NOT(AND(LEN(E4035)=15,LEFT(E4035,1)="3",RIGHT(E4035,1)="3",ISNUMBER(--E4035)))),"Invalid/missing customer VAT no; ","")&amp;IF(L4035&lt;&gt;"Yes","Not reported/cleared on FATOORA; ","")&amp;IF(AND(OR(G4035="Zero-rated domestic (Box 3)",G4035="Export (Box 4)"),N4035=""),"Zero-rate/export evidence missing; ","")&amp;IF(AND(C4035="Credit Note",H4035&gt;0),"Credit note should be negative; ","")&amp;IF(AND(C4035="Simplified Tax Invoice",F4035="B2B - VAT registered"),"Simplified invoice issued to VAT-registered B2B; ",""))</f>
        <v/>
      </c>
    </row>
    <row r="4036">
      <c r="A4036" s="17" t="n"/>
      <c r="B4036" s="14" t="n"/>
      <c r="C4036" s="14" t="n"/>
      <c r="D4036" s="14" t="n"/>
      <c r="E4036" s="16" t="n"/>
      <c r="F4036" s="14" t="n"/>
      <c r="G4036" s="14" t="n"/>
      <c r="H4036" s="19" t="n"/>
      <c r="I4036" s="19" t="n"/>
      <c r="J4036" s="34">
        <f>IF(A4036="","",H4036+I4036)</f>
        <v/>
      </c>
      <c r="K4036" s="14" t="n"/>
      <c r="L4036" s="14" t="n"/>
      <c r="M4036" s="14" t="n"/>
      <c r="N4036" s="14" t="n"/>
      <c r="O4036" s="20">
        <f>IF(A4036="","",SUMPRODUCT((A4036&gt;=Setup!$C$19:$C$30)*(A4036&lt;=Setup!$D$19:$D$30)*Setup!$A$19:$A$30))</f>
        <v/>
      </c>
      <c r="P4036" s="34">
        <f>IF(A4036="","",IF(G4036="Standard 15% (Box 1)",ROUND(H4036*Setup!$B$9,2),0))</f>
        <v/>
      </c>
      <c r="Q4036" s="34">
        <f>IF(A4036="","",I4036-P4036)</f>
        <v/>
      </c>
      <c r="R4036" s="23">
        <f>IF(A4036="","",IF(O4036=0,"Outside audit periods; ","")&amp;IF(G4036="","No VAT category; ","")&amp;IF(ABS(Q4036)&gt;Setup!$B$10,"VAT ≠ 15% × net; ","")&amp;IF(AND(F4036="B2B - VAT registered",NOT(AND(LEN(E4036)=15,LEFT(E4036,1)="3",RIGHT(E4036,1)="3",ISNUMBER(--E4036)))),"Invalid/missing customer VAT no; ","")&amp;IF(L4036&lt;&gt;"Yes","Not reported/cleared on FATOORA; ","")&amp;IF(AND(OR(G4036="Zero-rated domestic (Box 3)",G4036="Export (Box 4)"),N4036=""),"Zero-rate/export evidence missing; ","")&amp;IF(AND(C4036="Credit Note",H4036&gt;0),"Credit note should be negative; ","")&amp;IF(AND(C4036="Simplified Tax Invoice",F4036="B2B - VAT registered"),"Simplified invoice issued to VAT-registered B2B; ",""))</f>
        <v/>
      </c>
    </row>
    <row r="4037">
      <c r="A4037" s="17" t="n"/>
      <c r="B4037" s="14" t="n"/>
      <c r="C4037" s="14" t="n"/>
      <c r="D4037" s="14" t="n"/>
      <c r="E4037" s="16" t="n"/>
      <c r="F4037" s="14" t="n"/>
      <c r="G4037" s="14" t="n"/>
      <c r="H4037" s="19" t="n"/>
      <c r="I4037" s="19" t="n"/>
      <c r="J4037" s="34">
        <f>IF(A4037="","",H4037+I4037)</f>
        <v/>
      </c>
      <c r="K4037" s="14" t="n"/>
      <c r="L4037" s="14" t="n"/>
      <c r="M4037" s="14" t="n"/>
      <c r="N4037" s="14" t="n"/>
      <c r="O4037" s="20">
        <f>IF(A4037="","",SUMPRODUCT((A4037&gt;=Setup!$C$19:$C$30)*(A4037&lt;=Setup!$D$19:$D$30)*Setup!$A$19:$A$30))</f>
        <v/>
      </c>
      <c r="P4037" s="34">
        <f>IF(A4037="","",IF(G4037="Standard 15% (Box 1)",ROUND(H4037*Setup!$B$9,2),0))</f>
        <v/>
      </c>
      <c r="Q4037" s="34">
        <f>IF(A4037="","",I4037-P4037)</f>
        <v/>
      </c>
      <c r="R4037" s="23">
        <f>IF(A4037="","",IF(O4037=0,"Outside audit periods; ","")&amp;IF(G4037="","No VAT category; ","")&amp;IF(ABS(Q4037)&gt;Setup!$B$10,"VAT ≠ 15% × net; ","")&amp;IF(AND(F4037="B2B - VAT registered",NOT(AND(LEN(E4037)=15,LEFT(E4037,1)="3",RIGHT(E4037,1)="3",ISNUMBER(--E4037)))),"Invalid/missing customer VAT no; ","")&amp;IF(L4037&lt;&gt;"Yes","Not reported/cleared on FATOORA; ","")&amp;IF(AND(OR(G4037="Zero-rated domestic (Box 3)",G4037="Export (Box 4)"),N4037=""),"Zero-rate/export evidence missing; ","")&amp;IF(AND(C4037="Credit Note",H4037&gt;0),"Credit note should be negative; ","")&amp;IF(AND(C4037="Simplified Tax Invoice",F4037="B2B - VAT registered"),"Simplified invoice issued to VAT-registered B2B; ",""))</f>
        <v/>
      </c>
    </row>
    <row r="4038">
      <c r="A4038" s="17" t="n"/>
      <c r="B4038" s="14" t="n"/>
      <c r="C4038" s="14" t="n"/>
      <c r="D4038" s="14" t="n"/>
      <c r="E4038" s="16" t="n"/>
      <c r="F4038" s="14" t="n"/>
      <c r="G4038" s="14" t="n"/>
      <c r="H4038" s="19" t="n"/>
      <c r="I4038" s="19" t="n"/>
      <c r="J4038" s="34">
        <f>IF(A4038="","",H4038+I4038)</f>
        <v/>
      </c>
      <c r="K4038" s="14" t="n"/>
      <c r="L4038" s="14" t="n"/>
      <c r="M4038" s="14" t="n"/>
      <c r="N4038" s="14" t="n"/>
      <c r="O4038" s="20">
        <f>IF(A4038="","",SUMPRODUCT((A4038&gt;=Setup!$C$19:$C$30)*(A4038&lt;=Setup!$D$19:$D$30)*Setup!$A$19:$A$30))</f>
        <v/>
      </c>
      <c r="P4038" s="34">
        <f>IF(A4038="","",IF(G4038="Standard 15% (Box 1)",ROUND(H4038*Setup!$B$9,2),0))</f>
        <v/>
      </c>
      <c r="Q4038" s="34">
        <f>IF(A4038="","",I4038-P4038)</f>
        <v/>
      </c>
      <c r="R4038" s="23">
        <f>IF(A4038="","",IF(O4038=0,"Outside audit periods; ","")&amp;IF(G4038="","No VAT category; ","")&amp;IF(ABS(Q4038)&gt;Setup!$B$10,"VAT ≠ 15% × net; ","")&amp;IF(AND(F4038="B2B - VAT registered",NOT(AND(LEN(E4038)=15,LEFT(E4038,1)="3",RIGHT(E4038,1)="3",ISNUMBER(--E4038)))),"Invalid/missing customer VAT no; ","")&amp;IF(L4038&lt;&gt;"Yes","Not reported/cleared on FATOORA; ","")&amp;IF(AND(OR(G4038="Zero-rated domestic (Box 3)",G4038="Export (Box 4)"),N4038=""),"Zero-rate/export evidence missing; ","")&amp;IF(AND(C4038="Credit Note",H4038&gt;0),"Credit note should be negative; ","")&amp;IF(AND(C4038="Simplified Tax Invoice",F4038="B2B - VAT registered"),"Simplified invoice issued to VAT-registered B2B; ",""))</f>
        <v/>
      </c>
    </row>
    <row r="4039">
      <c r="A4039" s="17" t="n"/>
      <c r="B4039" s="14" t="n"/>
      <c r="C4039" s="14" t="n"/>
      <c r="D4039" s="14" t="n"/>
      <c r="E4039" s="16" t="n"/>
      <c r="F4039" s="14" t="n"/>
      <c r="G4039" s="14" t="n"/>
      <c r="H4039" s="19" t="n"/>
      <c r="I4039" s="19" t="n"/>
      <c r="J4039" s="34">
        <f>IF(A4039="","",H4039+I4039)</f>
        <v/>
      </c>
      <c r="K4039" s="14" t="n"/>
      <c r="L4039" s="14" t="n"/>
      <c r="M4039" s="14" t="n"/>
      <c r="N4039" s="14" t="n"/>
      <c r="O4039" s="20">
        <f>IF(A4039="","",SUMPRODUCT((A4039&gt;=Setup!$C$19:$C$30)*(A4039&lt;=Setup!$D$19:$D$30)*Setup!$A$19:$A$30))</f>
        <v/>
      </c>
      <c r="P4039" s="34">
        <f>IF(A4039="","",IF(G4039="Standard 15% (Box 1)",ROUND(H4039*Setup!$B$9,2),0))</f>
        <v/>
      </c>
      <c r="Q4039" s="34">
        <f>IF(A4039="","",I4039-P4039)</f>
        <v/>
      </c>
      <c r="R4039" s="23">
        <f>IF(A4039="","",IF(O4039=0,"Outside audit periods; ","")&amp;IF(G4039="","No VAT category; ","")&amp;IF(ABS(Q4039)&gt;Setup!$B$10,"VAT ≠ 15% × net; ","")&amp;IF(AND(F4039="B2B - VAT registered",NOT(AND(LEN(E4039)=15,LEFT(E4039,1)="3",RIGHT(E4039,1)="3",ISNUMBER(--E4039)))),"Invalid/missing customer VAT no; ","")&amp;IF(L4039&lt;&gt;"Yes","Not reported/cleared on FATOORA; ","")&amp;IF(AND(OR(G4039="Zero-rated domestic (Box 3)",G4039="Export (Box 4)"),N4039=""),"Zero-rate/export evidence missing; ","")&amp;IF(AND(C4039="Credit Note",H4039&gt;0),"Credit note should be negative; ","")&amp;IF(AND(C4039="Simplified Tax Invoice",F4039="B2B - VAT registered"),"Simplified invoice issued to VAT-registered B2B; ",""))</f>
        <v/>
      </c>
    </row>
    <row r="4040">
      <c r="A4040" s="17" t="n"/>
      <c r="B4040" s="14" t="n"/>
      <c r="C4040" s="14" t="n"/>
      <c r="D4040" s="14" t="n"/>
      <c r="E4040" s="16" t="n"/>
      <c r="F4040" s="14" t="n"/>
      <c r="G4040" s="14" t="n"/>
      <c r="H4040" s="19" t="n"/>
      <c r="I4040" s="19" t="n"/>
      <c r="J4040" s="34">
        <f>IF(A4040="","",H4040+I4040)</f>
        <v/>
      </c>
      <c r="K4040" s="14" t="n"/>
      <c r="L4040" s="14" t="n"/>
      <c r="M4040" s="14" t="n"/>
      <c r="N4040" s="14" t="n"/>
      <c r="O4040" s="20">
        <f>IF(A4040="","",SUMPRODUCT((A4040&gt;=Setup!$C$19:$C$30)*(A4040&lt;=Setup!$D$19:$D$30)*Setup!$A$19:$A$30))</f>
        <v/>
      </c>
      <c r="P4040" s="34">
        <f>IF(A4040="","",IF(G4040="Standard 15% (Box 1)",ROUND(H4040*Setup!$B$9,2),0))</f>
        <v/>
      </c>
      <c r="Q4040" s="34">
        <f>IF(A4040="","",I4040-P4040)</f>
        <v/>
      </c>
      <c r="R4040" s="23">
        <f>IF(A4040="","",IF(O4040=0,"Outside audit periods; ","")&amp;IF(G4040="","No VAT category; ","")&amp;IF(ABS(Q4040)&gt;Setup!$B$10,"VAT ≠ 15% × net; ","")&amp;IF(AND(F4040="B2B - VAT registered",NOT(AND(LEN(E4040)=15,LEFT(E4040,1)="3",RIGHT(E4040,1)="3",ISNUMBER(--E4040)))),"Invalid/missing customer VAT no; ","")&amp;IF(L4040&lt;&gt;"Yes","Not reported/cleared on FATOORA; ","")&amp;IF(AND(OR(G4040="Zero-rated domestic (Box 3)",G4040="Export (Box 4)"),N4040=""),"Zero-rate/export evidence missing; ","")&amp;IF(AND(C4040="Credit Note",H4040&gt;0),"Credit note should be negative; ","")&amp;IF(AND(C4040="Simplified Tax Invoice",F4040="B2B - VAT registered"),"Simplified invoice issued to VAT-registered B2B; ",""))</f>
        <v/>
      </c>
    </row>
    <row r="4041">
      <c r="A4041" s="17" t="n"/>
      <c r="B4041" s="14" t="n"/>
      <c r="C4041" s="14" t="n"/>
      <c r="D4041" s="14" t="n"/>
      <c r="E4041" s="16" t="n"/>
      <c r="F4041" s="14" t="n"/>
      <c r="G4041" s="14" t="n"/>
      <c r="H4041" s="19" t="n"/>
      <c r="I4041" s="19" t="n"/>
      <c r="J4041" s="34">
        <f>IF(A4041="","",H4041+I4041)</f>
        <v/>
      </c>
      <c r="K4041" s="14" t="n"/>
      <c r="L4041" s="14" t="n"/>
      <c r="M4041" s="14" t="n"/>
      <c r="N4041" s="14" t="n"/>
      <c r="O4041" s="20">
        <f>IF(A4041="","",SUMPRODUCT((A4041&gt;=Setup!$C$19:$C$30)*(A4041&lt;=Setup!$D$19:$D$30)*Setup!$A$19:$A$30))</f>
        <v/>
      </c>
      <c r="P4041" s="34">
        <f>IF(A4041="","",IF(G4041="Standard 15% (Box 1)",ROUND(H4041*Setup!$B$9,2),0))</f>
        <v/>
      </c>
      <c r="Q4041" s="34">
        <f>IF(A4041="","",I4041-P4041)</f>
        <v/>
      </c>
      <c r="R4041" s="23">
        <f>IF(A4041="","",IF(O4041=0,"Outside audit periods; ","")&amp;IF(G4041="","No VAT category; ","")&amp;IF(ABS(Q4041)&gt;Setup!$B$10,"VAT ≠ 15% × net; ","")&amp;IF(AND(F4041="B2B - VAT registered",NOT(AND(LEN(E4041)=15,LEFT(E4041,1)="3",RIGHT(E4041,1)="3",ISNUMBER(--E4041)))),"Invalid/missing customer VAT no; ","")&amp;IF(L4041&lt;&gt;"Yes","Not reported/cleared on FATOORA; ","")&amp;IF(AND(OR(G4041="Zero-rated domestic (Box 3)",G4041="Export (Box 4)"),N4041=""),"Zero-rate/export evidence missing; ","")&amp;IF(AND(C4041="Credit Note",H4041&gt;0),"Credit note should be negative; ","")&amp;IF(AND(C4041="Simplified Tax Invoice",F4041="B2B - VAT registered"),"Simplified invoice issued to VAT-registered B2B; ",""))</f>
        <v/>
      </c>
    </row>
    <row r="4042">
      <c r="A4042" s="17" t="n"/>
      <c r="B4042" s="14" t="n"/>
      <c r="C4042" s="14" t="n"/>
      <c r="D4042" s="14" t="n"/>
      <c r="E4042" s="16" t="n"/>
      <c r="F4042" s="14" t="n"/>
      <c r="G4042" s="14" t="n"/>
      <c r="H4042" s="19" t="n"/>
      <c r="I4042" s="19" t="n"/>
      <c r="J4042" s="34">
        <f>IF(A4042="","",H4042+I4042)</f>
        <v/>
      </c>
      <c r="K4042" s="14" t="n"/>
      <c r="L4042" s="14" t="n"/>
      <c r="M4042" s="14" t="n"/>
      <c r="N4042" s="14" t="n"/>
      <c r="O4042" s="20">
        <f>IF(A4042="","",SUMPRODUCT((A4042&gt;=Setup!$C$19:$C$30)*(A4042&lt;=Setup!$D$19:$D$30)*Setup!$A$19:$A$30))</f>
        <v/>
      </c>
      <c r="P4042" s="34">
        <f>IF(A4042="","",IF(G4042="Standard 15% (Box 1)",ROUND(H4042*Setup!$B$9,2),0))</f>
        <v/>
      </c>
      <c r="Q4042" s="34">
        <f>IF(A4042="","",I4042-P4042)</f>
        <v/>
      </c>
      <c r="R4042" s="23">
        <f>IF(A4042="","",IF(O4042=0,"Outside audit periods; ","")&amp;IF(G4042="","No VAT category; ","")&amp;IF(ABS(Q4042)&gt;Setup!$B$10,"VAT ≠ 15% × net; ","")&amp;IF(AND(F4042="B2B - VAT registered",NOT(AND(LEN(E4042)=15,LEFT(E4042,1)="3",RIGHT(E4042,1)="3",ISNUMBER(--E4042)))),"Invalid/missing customer VAT no; ","")&amp;IF(L4042&lt;&gt;"Yes","Not reported/cleared on FATOORA; ","")&amp;IF(AND(OR(G4042="Zero-rated domestic (Box 3)",G4042="Export (Box 4)"),N4042=""),"Zero-rate/export evidence missing; ","")&amp;IF(AND(C4042="Credit Note",H4042&gt;0),"Credit note should be negative; ","")&amp;IF(AND(C4042="Simplified Tax Invoice",F4042="B2B - VAT registered"),"Simplified invoice issued to VAT-registered B2B; ",""))</f>
        <v/>
      </c>
    </row>
    <row r="4043">
      <c r="A4043" s="17" t="n"/>
      <c r="B4043" s="14" t="n"/>
      <c r="C4043" s="14" t="n"/>
      <c r="D4043" s="14" t="n"/>
      <c r="E4043" s="16" t="n"/>
      <c r="F4043" s="14" t="n"/>
      <c r="G4043" s="14" t="n"/>
      <c r="H4043" s="19" t="n"/>
      <c r="I4043" s="19" t="n"/>
      <c r="J4043" s="34">
        <f>IF(A4043="","",H4043+I4043)</f>
        <v/>
      </c>
      <c r="K4043" s="14" t="n"/>
      <c r="L4043" s="14" t="n"/>
      <c r="M4043" s="14" t="n"/>
      <c r="N4043" s="14" t="n"/>
      <c r="O4043" s="20">
        <f>IF(A4043="","",SUMPRODUCT((A4043&gt;=Setup!$C$19:$C$30)*(A4043&lt;=Setup!$D$19:$D$30)*Setup!$A$19:$A$30))</f>
        <v/>
      </c>
      <c r="P4043" s="34">
        <f>IF(A4043="","",IF(G4043="Standard 15% (Box 1)",ROUND(H4043*Setup!$B$9,2),0))</f>
        <v/>
      </c>
      <c r="Q4043" s="34">
        <f>IF(A4043="","",I4043-P4043)</f>
        <v/>
      </c>
      <c r="R4043" s="23">
        <f>IF(A4043="","",IF(O4043=0,"Outside audit periods; ","")&amp;IF(G4043="","No VAT category; ","")&amp;IF(ABS(Q4043)&gt;Setup!$B$10,"VAT ≠ 15% × net; ","")&amp;IF(AND(F4043="B2B - VAT registered",NOT(AND(LEN(E4043)=15,LEFT(E4043,1)="3",RIGHT(E4043,1)="3",ISNUMBER(--E4043)))),"Invalid/missing customer VAT no; ","")&amp;IF(L4043&lt;&gt;"Yes","Not reported/cleared on FATOORA; ","")&amp;IF(AND(OR(G4043="Zero-rated domestic (Box 3)",G4043="Export (Box 4)"),N4043=""),"Zero-rate/export evidence missing; ","")&amp;IF(AND(C4043="Credit Note",H4043&gt;0),"Credit note should be negative; ","")&amp;IF(AND(C4043="Simplified Tax Invoice",F4043="B2B - VAT registered"),"Simplified invoice issued to VAT-registered B2B; ",""))</f>
        <v/>
      </c>
    </row>
    <row r="4044">
      <c r="A4044" s="17" t="n"/>
      <c r="B4044" s="14" t="n"/>
      <c r="C4044" s="14" t="n"/>
      <c r="D4044" s="14" t="n"/>
      <c r="E4044" s="16" t="n"/>
      <c r="F4044" s="14" t="n"/>
      <c r="G4044" s="14" t="n"/>
      <c r="H4044" s="19" t="n"/>
      <c r="I4044" s="19" t="n"/>
      <c r="J4044" s="34">
        <f>IF(A4044="","",H4044+I4044)</f>
        <v/>
      </c>
      <c r="K4044" s="14" t="n"/>
      <c r="L4044" s="14" t="n"/>
      <c r="M4044" s="14" t="n"/>
      <c r="N4044" s="14" t="n"/>
      <c r="O4044" s="20">
        <f>IF(A4044="","",SUMPRODUCT((A4044&gt;=Setup!$C$19:$C$30)*(A4044&lt;=Setup!$D$19:$D$30)*Setup!$A$19:$A$30))</f>
        <v/>
      </c>
      <c r="P4044" s="34">
        <f>IF(A4044="","",IF(G4044="Standard 15% (Box 1)",ROUND(H4044*Setup!$B$9,2),0))</f>
        <v/>
      </c>
      <c r="Q4044" s="34">
        <f>IF(A4044="","",I4044-P4044)</f>
        <v/>
      </c>
      <c r="R4044" s="23">
        <f>IF(A4044="","",IF(O4044=0,"Outside audit periods; ","")&amp;IF(G4044="","No VAT category; ","")&amp;IF(ABS(Q4044)&gt;Setup!$B$10,"VAT ≠ 15% × net; ","")&amp;IF(AND(F4044="B2B - VAT registered",NOT(AND(LEN(E4044)=15,LEFT(E4044,1)="3",RIGHT(E4044,1)="3",ISNUMBER(--E4044)))),"Invalid/missing customer VAT no; ","")&amp;IF(L4044&lt;&gt;"Yes","Not reported/cleared on FATOORA; ","")&amp;IF(AND(OR(G4044="Zero-rated domestic (Box 3)",G4044="Export (Box 4)"),N4044=""),"Zero-rate/export evidence missing; ","")&amp;IF(AND(C4044="Credit Note",H4044&gt;0),"Credit note should be negative; ","")&amp;IF(AND(C4044="Simplified Tax Invoice",F4044="B2B - VAT registered"),"Simplified invoice issued to VAT-registered B2B; ",""))</f>
        <v/>
      </c>
    </row>
    <row r="4045">
      <c r="A4045" s="17" t="n"/>
      <c r="B4045" s="14" t="n"/>
      <c r="C4045" s="14" t="n"/>
      <c r="D4045" s="14" t="n"/>
      <c r="E4045" s="16" t="n"/>
      <c r="F4045" s="14" t="n"/>
      <c r="G4045" s="14" t="n"/>
      <c r="H4045" s="19" t="n"/>
      <c r="I4045" s="19" t="n"/>
      <c r="J4045" s="34">
        <f>IF(A4045="","",H4045+I4045)</f>
        <v/>
      </c>
      <c r="K4045" s="14" t="n"/>
      <c r="L4045" s="14" t="n"/>
      <c r="M4045" s="14" t="n"/>
      <c r="N4045" s="14" t="n"/>
      <c r="O4045" s="20">
        <f>IF(A4045="","",SUMPRODUCT((A4045&gt;=Setup!$C$19:$C$30)*(A4045&lt;=Setup!$D$19:$D$30)*Setup!$A$19:$A$30))</f>
        <v/>
      </c>
      <c r="P4045" s="34">
        <f>IF(A4045="","",IF(G4045="Standard 15% (Box 1)",ROUND(H4045*Setup!$B$9,2),0))</f>
        <v/>
      </c>
      <c r="Q4045" s="34">
        <f>IF(A4045="","",I4045-P4045)</f>
        <v/>
      </c>
      <c r="R4045" s="23">
        <f>IF(A4045="","",IF(O4045=0,"Outside audit periods; ","")&amp;IF(G4045="","No VAT category; ","")&amp;IF(ABS(Q4045)&gt;Setup!$B$10,"VAT ≠ 15% × net; ","")&amp;IF(AND(F4045="B2B - VAT registered",NOT(AND(LEN(E4045)=15,LEFT(E4045,1)="3",RIGHT(E4045,1)="3",ISNUMBER(--E4045)))),"Invalid/missing customer VAT no; ","")&amp;IF(L4045&lt;&gt;"Yes","Not reported/cleared on FATOORA; ","")&amp;IF(AND(OR(G4045="Zero-rated domestic (Box 3)",G4045="Export (Box 4)"),N4045=""),"Zero-rate/export evidence missing; ","")&amp;IF(AND(C4045="Credit Note",H4045&gt;0),"Credit note should be negative; ","")&amp;IF(AND(C4045="Simplified Tax Invoice",F4045="B2B - VAT registered"),"Simplified invoice issued to VAT-registered B2B; ",""))</f>
        <v/>
      </c>
    </row>
    <row r="4046">
      <c r="A4046" s="17" t="n"/>
      <c r="B4046" s="14" t="n"/>
      <c r="C4046" s="14" t="n"/>
      <c r="D4046" s="14" t="n"/>
      <c r="E4046" s="16" t="n"/>
      <c r="F4046" s="14" t="n"/>
      <c r="G4046" s="14" t="n"/>
      <c r="H4046" s="19" t="n"/>
      <c r="I4046" s="19" t="n"/>
      <c r="J4046" s="34">
        <f>IF(A4046="","",H4046+I4046)</f>
        <v/>
      </c>
      <c r="K4046" s="14" t="n"/>
      <c r="L4046" s="14" t="n"/>
      <c r="M4046" s="14" t="n"/>
      <c r="N4046" s="14" t="n"/>
      <c r="O4046" s="20">
        <f>IF(A4046="","",SUMPRODUCT((A4046&gt;=Setup!$C$19:$C$30)*(A4046&lt;=Setup!$D$19:$D$30)*Setup!$A$19:$A$30))</f>
        <v/>
      </c>
      <c r="P4046" s="34">
        <f>IF(A4046="","",IF(G4046="Standard 15% (Box 1)",ROUND(H4046*Setup!$B$9,2),0))</f>
        <v/>
      </c>
      <c r="Q4046" s="34">
        <f>IF(A4046="","",I4046-P4046)</f>
        <v/>
      </c>
      <c r="R4046" s="23">
        <f>IF(A4046="","",IF(O4046=0,"Outside audit periods; ","")&amp;IF(G4046="","No VAT category; ","")&amp;IF(ABS(Q4046)&gt;Setup!$B$10,"VAT ≠ 15% × net; ","")&amp;IF(AND(F4046="B2B - VAT registered",NOT(AND(LEN(E4046)=15,LEFT(E4046,1)="3",RIGHT(E4046,1)="3",ISNUMBER(--E4046)))),"Invalid/missing customer VAT no; ","")&amp;IF(L4046&lt;&gt;"Yes","Not reported/cleared on FATOORA; ","")&amp;IF(AND(OR(G4046="Zero-rated domestic (Box 3)",G4046="Export (Box 4)"),N4046=""),"Zero-rate/export evidence missing; ","")&amp;IF(AND(C4046="Credit Note",H4046&gt;0),"Credit note should be negative; ","")&amp;IF(AND(C4046="Simplified Tax Invoice",F4046="B2B - VAT registered"),"Simplified invoice issued to VAT-registered B2B; ",""))</f>
        <v/>
      </c>
    </row>
    <row r="4047">
      <c r="A4047" s="17" t="n"/>
      <c r="B4047" s="14" t="n"/>
      <c r="C4047" s="14" t="n"/>
      <c r="D4047" s="14" t="n"/>
      <c r="E4047" s="16" t="n"/>
      <c r="F4047" s="14" t="n"/>
      <c r="G4047" s="14" t="n"/>
      <c r="H4047" s="19" t="n"/>
      <c r="I4047" s="19" t="n"/>
      <c r="J4047" s="34">
        <f>IF(A4047="","",H4047+I4047)</f>
        <v/>
      </c>
      <c r="K4047" s="14" t="n"/>
      <c r="L4047" s="14" t="n"/>
      <c r="M4047" s="14" t="n"/>
      <c r="N4047" s="14" t="n"/>
      <c r="O4047" s="20">
        <f>IF(A4047="","",SUMPRODUCT((A4047&gt;=Setup!$C$19:$C$30)*(A4047&lt;=Setup!$D$19:$D$30)*Setup!$A$19:$A$30))</f>
        <v/>
      </c>
      <c r="P4047" s="34">
        <f>IF(A4047="","",IF(G4047="Standard 15% (Box 1)",ROUND(H4047*Setup!$B$9,2),0))</f>
        <v/>
      </c>
      <c r="Q4047" s="34">
        <f>IF(A4047="","",I4047-P4047)</f>
        <v/>
      </c>
      <c r="R4047" s="23">
        <f>IF(A4047="","",IF(O4047=0,"Outside audit periods; ","")&amp;IF(G4047="","No VAT category; ","")&amp;IF(ABS(Q4047)&gt;Setup!$B$10,"VAT ≠ 15% × net; ","")&amp;IF(AND(F4047="B2B - VAT registered",NOT(AND(LEN(E4047)=15,LEFT(E4047,1)="3",RIGHT(E4047,1)="3",ISNUMBER(--E4047)))),"Invalid/missing customer VAT no; ","")&amp;IF(L4047&lt;&gt;"Yes","Not reported/cleared on FATOORA; ","")&amp;IF(AND(OR(G4047="Zero-rated domestic (Box 3)",G4047="Export (Box 4)"),N4047=""),"Zero-rate/export evidence missing; ","")&amp;IF(AND(C4047="Credit Note",H4047&gt;0),"Credit note should be negative; ","")&amp;IF(AND(C4047="Simplified Tax Invoice",F4047="B2B - VAT registered"),"Simplified invoice issued to VAT-registered B2B; ",""))</f>
        <v/>
      </c>
    </row>
    <row r="4048">
      <c r="A4048" s="17" t="n"/>
      <c r="B4048" s="14" t="n"/>
      <c r="C4048" s="14" t="n"/>
      <c r="D4048" s="14" t="n"/>
      <c r="E4048" s="16" t="n"/>
      <c r="F4048" s="14" t="n"/>
      <c r="G4048" s="14" t="n"/>
      <c r="H4048" s="19" t="n"/>
      <c r="I4048" s="19" t="n"/>
      <c r="J4048" s="34">
        <f>IF(A4048="","",H4048+I4048)</f>
        <v/>
      </c>
      <c r="K4048" s="14" t="n"/>
      <c r="L4048" s="14" t="n"/>
      <c r="M4048" s="14" t="n"/>
      <c r="N4048" s="14" t="n"/>
      <c r="O4048" s="20">
        <f>IF(A4048="","",SUMPRODUCT((A4048&gt;=Setup!$C$19:$C$30)*(A4048&lt;=Setup!$D$19:$D$30)*Setup!$A$19:$A$30))</f>
        <v/>
      </c>
      <c r="P4048" s="34">
        <f>IF(A4048="","",IF(G4048="Standard 15% (Box 1)",ROUND(H4048*Setup!$B$9,2),0))</f>
        <v/>
      </c>
      <c r="Q4048" s="34">
        <f>IF(A4048="","",I4048-P4048)</f>
        <v/>
      </c>
      <c r="R4048" s="23">
        <f>IF(A4048="","",IF(O4048=0,"Outside audit periods; ","")&amp;IF(G4048="","No VAT category; ","")&amp;IF(ABS(Q4048)&gt;Setup!$B$10,"VAT ≠ 15% × net; ","")&amp;IF(AND(F4048="B2B - VAT registered",NOT(AND(LEN(E4048)=15,LEFT(E4048,1)="3",RIGHT(E4048,1)="3",ISNUMBER(--E4048)))),"Invalid/missing customer VAT no; ","")&amp;IF(L4048&lt;&gt;"Yes","Not reported/cleared on FATOORA; ","")&amp;IF(AND(OR(G4048="Zero-rated domestic (Box 3)",G4048="Export (Box 4)"),N4048=""),"Zero-rate/export evidence missing; ","")&amp;IF(AND(C4048="Credit Note",H4048&gt;0),"Credit note should be negative; ","")&amp;IF(AND(C4048="Simplified Tax Invoice",F4048="B2B - VAT registered"),"Simplified invoice issued to VAT-registered B2B; ",""))</f>
        <v/>
      </c>
    </row>
    <row r="4049">
      <c r="A4049" s="17" t="n"/>
      <c r="B4049" s="14" t="n"/>
      <c r="C4049" s="14" t="n"/>
      <c r="D4049" s="14" t="n"/>
      <c r="E4049" s="16" t="n"/>
      <c r="F4049" s="14" t="n"/>
      <c r="G4049" s="14" t="n"/>
      <c r="H4049" s="19" t="n"/>
      <c r="I4049" s="19" t="n"/>
      <c r="J4049" s="34">
        <f>IF(A4049="","",H4049+I4049)</f>
        <v/>
      </c>
      <c r="K4049" s="14" t="n"/>
      <c r="L4049" s="14" t="n"/>
      <c r="M4049" s="14" t="n"/>
      <c r="N4049" s="14" t="n"/>
      <c r="O4049" s="20">
        <f>IF(A4049="","",SUMPRODUCT((A4049&gt;=Setup!$C$19:$C$30)*(A4049&lt;=Setup!$D$19:$D$30)*Setup!$A$19:$A$30))</f>
        <v/>
      </c>
      <c r="P4049" s="34">
        <f>IF(A4049="","",IF(G4049="Standard 15% (Box 1)",ROUND(H4049*Setup!$B$9,2),0))</f>
        <v/>
      </c>
      <c r="Q4049" s="34">
        <f>IF(A4049="","",I4049-P4049)</f>
        <v/>
      </c>
      <c r="R4049" s="23">
        <f>IF(A4049="","",IF(O4049=0,"Outside audit periods; ","")&amp;IF(G4049="","No VAT category; ","")&amp;IF(ABS(Q4049)&gt;Setup!$B$10,"VAT ≠ 15% × net; ","")&amp;IF(AND(F4049="B2B - VAT registered",NOT(AND(LEN(E4049)=15,LEFT(E4049,1)="3",RIGHT(E4049,1)="3",ISNUMBER(--E4049)))),"Invalid/missing customer VAT no; ","")&amp;IF(L4049&lt;&gt;"Yes","Not reported/cleared on FATOORA; ","")&amp;IF(AND(OR(G4049="Zero-rated domestic (Box 3)",G4049="Export (Box 4)"),N4049=""),"Zero-rate/export evidence missing; ","")&amp;IF(AND(C4049="Credit Note",H4049&gt;0),"Credit note should be negative; ","")&amp;IF(AND(C4049="Simplified Tax Invoice",F4049="B2B - VAT registered"),"Simplified invoice issued to VAT-registered B2B; ",""))</f>
        <v/>
      </c>
    </row>
    <row r="4050">
      <c r="A4050" s="17" t="n"/>
      <c r="B4050" s="14" t="n"/>
      <c r="C4050" s="14" t="n"/>
      <c r="D4050" s="14" t="n"/>
      <c r="E4050" s="16" t="n"/>
      <c r="F4050" s="14" t="n"/>
      <c r="G4050" s="14" t="n"/>
      <c r="H4050" s="19" t="n"/>
      <c r="I4050" s="19" t="n"/>
      <c r="J4050" s="34">
        <f>IF(A4050="","",H4050+I4050)</f>
        <v/>
      </c>
      <c r="K4050" s="14" t="n"/>
      <c r="L4050" s="14" t="n"/>
      <c r="M4050" s="14" t="n"/>
      <c r="N4050" s="14" t="n"/>
      <c r="O4050" s="20">
        <f>IF(A4050="","",SUMPRODUCT((A4050&gt;=Setup!$C$19:$C$30)*(A4050&lt;=Setup!$D$19:$D$30)*Setup!$A$19:$A$30))</f>
        <v/>
      </c>
      <c r="P4050" s="34">
        <f>IF(A4050="","",IF(G4050="Standard 15% (Box 1)",ROUND(H4050*Setup!$B$9,2),0))</f>
        <v/>
      </c>
      <c r="Q4050" s="34">
        <f>IF(A4050="","",I4050-P4050)</f>
        <v/>
      </c>
      <c r="R4050" s="23">
        <f>IF(A4050="","",IF(O4050=0,"Outside audit periods; ","")&amp;IF(G4050="","No VAT category; ","")&amp;IF(ABS(Q4050)&gt;Setup!$B$10,"VAT ≠ 15% × net; ","")&amp;IF(AND(F4050="B2B - VAT registered",NOT(AND(LEN(E4050)=15,LEFT(E4050,1)="3",RIGHT(E4050,1)="3",ISNUMBER(--E4050)))),"Invalid/missing customer VAT no; ","")&amp;IF(L4050&lt;&gt;"Yes","Not reported/cleared on FATOORA; ","")&amp;IF(AND(OR(G4050="Zero-rated domestic (Box 3)",G4050="Export (Box 4)"),N4050=""),"Zero-rate/export evidence missing; ","")&amp;IF(AND(C4050="Credit Note",H4050&gt;0),"Credit note should be negative; ","")&amp;IF(AND(C4050="Simplified Tax Invoice",F4050="B2B - VAT registered"),"Simplified invoice issued to VAT-registered B2B; ",""))</f>
        <v/>
      </c>
    </row>
    <row r="4051">
      <c r="A4051" s="17" t="n"/>
      <c r="B4051" s="14" t="n"/>
      <c r="C4051" s="14" t="n"/>
      <c r="D4051" s="14" t="n"/>
      <c r="E4051" s="16" t="n"/>
      <c r="F4051" s="14" t="n"/>
      <c r="G4051" s="14" t="n"/>
      <c r="H4051" s="19" t="n"/>
      <c r="I4051" s="19" t="n"/>
      <c r="J4051" s="34">
        <f>IF(A4051="","",H4051+I4051)</f>
        <v/>
      </c>
      <c r="K4051" s="14" t="n"/>
      <c r="L4051" s="14" t="n"/>
      <c r="M4051" s="14" t="n"/>
      <c r="N4051" s="14" t="n"/>
      <c r="O4051" s="20">
        <f>IF(A4051="","",SUMPRODUCT((A4051&gt;=Setup!$C$19:$C$30)*(A4051&lt;=Setup!$D$19:$D$30)*Setup!$A$19:$A$30))</f>
        <v/>
      </c>
      <c r="P4051" s="34">
        <f>IF(A4051="","",IF(G4051="Standard 15% (Box 1)",ROUND(H4051*Setup!$B$9,2),0))</f>
        <v/>
      </c>
      <c r="Q4051" s="34">
        <f>IF(A4051="","",I4051-P4051)</f>
        <v/>
      </c>
      <c r="R4051" s="23">
        <f>IF(A4051="","",IF(O4051=0,"Outside audit periods; ","")&amp;IF(G4051="","No VAT category; ","")&amp;IF(ABS(Q4051)&gt;Setup!$B$10,"VAT ≠ 15% × net; ","")&amp;IF(AND(F4051="B2B - VAT registered",NOT(AND(LEN(E4051)=15,LEFT(E4051,1)="3",RIGHT(E4051,1)="3",ISNUMBER(--E4051)))),"Invalid/missing customer VAT no; ","")&amp;IF(L4051&lt;&gt;"Yes","Not reported/cleared on FATOORA; ","")&amp;IF(AND(OR(G4051="Zero-rated domestic (Box 3)",G4051="Export (Box 4)"),N4051=""),"Zero-rate/export evidence missing; ","")&amp;IF(AND(C4051="Credit Note",H4051&gt;0),"Credit note should be negative; ","")&amp;IF(AND(C4051="Simplified Tax Invoice",F4051="B2B - VAT registered"),"Simplified invoice issued to VAT-registered B2B; ",""))</f>
        <v/>
      </c>
    </row>
    <row r="4052">
      <c r="A4052" s="17" t="n"/>
      <c r="B4052" s="14" t="n"/>
      <c r="C4052" s="14" t="n"/>
      <c r="D4052" s="14" t="n"/>
      <c r="E4052" s="16" t="n"/>
      <c r="F4052" s="14" t="n"/>
      <c r="G4052" s="14" t="n"/>
      <c r="H4052" s="19" t="n"/>
      <c r="I4052" s="19" t="n"/>
      <c r="J4052" s="34">
        <f>IF(A4052="","",H4052+I4052)</f>
        <v/>
      </c>
      <c r="K4052" s="14" t="n"/>
      <c r="L4052" s="14" t="n"/>
      <c r="M4052" s="14" t="n"/>
      <c r="N4052" s="14" t="n"/>
      <c r="O4052" s="20">
        <f>IF(A4052="","",SUMPRODUCT((A4052&gt;=Setup!$C$19:$C$30)*(A4052&lt;=Setup!$D$19:$D$30)*Setup!$A$19:$A$30))</f>
        <v/>
      </c>
      <c r="P4052" s="34">
        <f>IF(A4052="","",IF(G4052="Standard 15% (Box 1)",ROUND(H4052*Setup!$B$9,2),0))</f>
        <v/>
      </c>
      <c r="Q4052" s="34">
        <f>IF(A4052="","",I4052-P4052)</f>
        <v/>
      </c>
      <c r="R4052" s="23">
        <f>IF(A4052="","",IF(O4052=0,"Outside audit periods; ","")&amp;IF(G4052="","No VAT category; ","")&amp;IF(ABS(Q4052)&gt;Setup!$B$10,"VAT ≠ 15% × net; ","")&amp;IF(AND(F4052="B2B - VAT registered",NOT(AND(LEN(E4052)=15,LEFT(E4052,1)="3",RIGHT(E4052,1)="3",ISNUMBER(--E4052)))),"Invalid/missing customer VAT no; ","")&amp;IF(L4052&lt;&gt;"Yes","Not reported/cleared on FATOORA; ","")&amp;IF(AND(OR(G4052="Zero-rated domestic (Box 3)",G4052="Export (Box 4)"),N4052=""),"Zero-rate/export evidence missing; ","")&amp;IF(AND(C4052="Credit Note",H4052&gt;0),"Credit note should be negative; ","")&amp;IF(AND(C4052="Simplified Tax Invoice",F4052="B2B - VAT registered"),"Simplified invoice issued to VAT-registered B2B; ",""))</f>
        <v/>
      </c>
    </row>
    <row r="4053">
      <c r="A4053" s="17" t="n"/>
      <c r="B4053" s="14" t="n"/>
      <c r="C4053" s="14" t="n"/>
      <c r="D4053" s="14" t="n"/>
      <c r="E4053" s="16" t="n"/>
      <c r="F4053" s="14" t="n"/>
      <c r="G4053" s="14" t="n"/>
      <c r="H4053" s="19" t="n"/>
      <c r="I4053" s="19" t="n"/>
      <c r="J4053" s="34">
        <f>IF(A4053="","",H4053+I4053)</f>
        <v/>
      </c>
      <c r="K4053" s="14" t="n"/>
      <c r="L4053" s="14" t="n"/>
      <c r="M4053" s="14" t="n"/>
      <c r="N4053" s="14" t="n"/>
      <c r="O4053" s="20">
        <f>IF(A4053="","",SUMPRODUCT((A4053&gt;=Setup!$C$19:$C$30)*(A4053&lt;=Setup!$D$19:$D$30)*Setup!$A$19:$A$30))</f>
        <v/>
      </c>
      <c r="P4053" s="34">
        <f>IF(A4053="","",IF(G4053="Standard 15% (Box 1)",ROUND(H4053*Setup!$B$9,2),0))</f>
        <v/>
      </c>
      <c r="Q4053" s="34">
        <f>IF(A4053="","",I4053-P4053)</f>
        <v/>
      </c>
      <c r="R4053" s="23">
        <f>IF(A4053="","",IF(O4053=0,"Outside audit periods; ","")&amp;IF(G4053="","No VAT category; ","")&amp;IF(ABS(Q4053)&gt;Setup!$B$10,"VAT ≠ 15% × net; ","")&amp;IF(AND(F4053="B2B - VAT registered",NOT(AND(LEN(E4053)=15,LEFT(E4053,1)="3",RIGHT(E4053,1)="3",ISNUMBER(--E4053)))),"Invalid/missing customer VAT no; ","")&amp;IF(L4053&lt;&gt;"Yes","Not reported/cleared on FATOORA; ","")&amp;IF(AND(OR(G4053="Zero-rated domestic (Box 3)",G4053="Export (Box 4)"),N4053=""),"Zero-rate/export evidence missing; ","")&amp;IF(AND(C4053="Credit Note",H4053&gt;0),"Credit note should be negative; ","")&amp;IF(AND(C4053="Simplified Tax Invoice",F4053="B2B - VAT registered"),"Simplified invoice issued to VAT-registered B2B; ",""))</f>
        <v/>
      </c>
    </row>
    <row r="4054">
      <c r="A4054" s="17" t="n"/>
      <c r="B4054" s="14" t="n"/>
      <c r="C4054" s="14" t="n"/>
      <c r="D4054" s="14" t="n"/>
      <c r="E4054" s="16" t="n"/>
      <c r="F4054" s="14" t="n"/>
      <c r="G4054" s="14" t="n"/>
      <c r="H4054" s="19" t="n"/>
      <c r="I4054" s="19" t="n"/>
      <c r="J4054" s="34">
        <f>IF(A4054="","",H4054+I4054)</f>
        <v/>
      </c>
      <c r="K4054" s="14" t="n"/>
      <c r="L4054" s="14" t="n"/>
      <c r="M4054" s="14" t="n"/>
      <c r="N4054" s="14" t="n"/>
      <c r="O4054" s="20">
        <f>IF(A4054="","",SUMPRODUCT((A4054&gt;=Setup!$C$19:$C$30)*(A4054&lt;=Setup!$D$19:$D$30)*Setup!$A$19:$A$30))</f>
        <v/>
      </c>
      <c r="P4054" s="34">
        <f>IF(A4054="","",IF(G4054="Standard 15% (Box 1)",ROUND(H4054*Setup!$B$9,2),0))</f>
        <v/>
      </c>
      <c r="Q4054" s="34">
        <f>IF(A4054="","",I4054-P4054)</f>
        <v/>
      </c>
      <c r="R4054" s="23">
        <f>IF(A4054="","",IF(O4054=0,"Outside audit periods; ","")&amp;IF(G4054="","No VAT category; ","")&amp;IF(ABS(Q4054)&gt;Setup!$B$10,"VAT ≠ 15% × net; ","")&amp;IF(AND(F4054="B2B - VAT registered",NOT(AND(LEN(E4054)=15,LEFT(E4054,1)="3",RIGHT(E4054,1)="3",ISNUMBER(--E4054)))),"Invalid/missing customer VAT no; ","")&amp;IF(L4054&lt;&gt;"Yes","Not reported/cleared on FATOORA; ","")&amp;IF(AND(OR(G4054="Zero-rated domestic (Box 3)",G4054="Export (Box 4)"),N4054=""),"Zero-rate/export evidence missing; ","")&amp;IF(AND(C4054="Credit Note",H4054&gt;0),"Credit note should be negative; ","")&amp;IF(AND(C4054="Simplified Tax Invoice",F4054="B2B - VAT registered"),"Simplified invoice issued to VAT-registered B2B; ",""))</f>
        <v/>
      </c>
    </row>
    <row r="4055">
      <c r="A4055" s="17" t="n"/>
      <c r="B4055" s="14" t="n"/>
      <c r="C4055" s="14" t="n"/>
      <c r="D4055" s="14" t="n"/>
      <c r="E4055" s="16" t="n"/>
      <c r="F4055" s="14" t="n"/>
      <c r="G4055" s="14" t="n"/>
      <c r="H4055" s="19" t="n"/>
      <c r="I4055" s="19" t="n"/>
      <c r="J4055" s="34">
        <f>IF(A4055="","",H4055+I4055)</f>
        <v/>
      </c>
      <c r="K4055" s="14" t="n"/>
      <c r="L4055" s="14" t="n"/>
      <c r="M4055" s="14" t="n"/>
      <c r="N4055" s="14" t="n"/>
      <c r="O4055" s="20">
        <f>IF(A4055="","",SUMPRODUCT((A4055&gt;=Setup!$C$19:$C$30)*(A4055&lt;=Setup!$D$19:$D$30)*Setup!$A$19:$A$30))</f>
        <v/>
      </c>
      <c r="P4055" s="34">
        <f>IF(A4055="","",IF(G4055="Standard 15% (Box 1)",ROUND(H4055*Setup!$B$9,2),0))</f>
        <v/>
      </c>
      <c r="Q4055" s="34">
        <f>IF(A4055="","",I4055-P4055)</f>
        <v/>
      </c>
      <c r="R4055" s="23">
        <f>IF(A4055="","",IF(O4055=0,"Outside audit periods; ","")&amp;IF(G4055="","No VAT category; ","")&amp;IF(ABS(Q4055)&gt;Setup!$B$10,"VAT ≠ 15% × net; ","")&amp;IF(AND(F4055="B2B - VAT registered",NOT(AND(LEN(E4055)=15,LEFT(E4055,1)="3",RIGHT(E4055,1)="3",ISNUMBER(--E4055)))),"Invalid/missing customer VAT no; ","")&amp;IF(L4055&lt;&gt;"Yes","Not reported/cleared on FATOORA; ","")&amp;IF(AND(OR(G4055="Zero-rated domestic (Box 3)",G4055="Export (Box 4)"),N4055=""),"Zero-rate/export evidence missing; ","")&amp;IF(AND(C4055="Credit Note",H4055&gt;0),"Credit note should be negative; ","")&amp;IF(AND(C4055="Simplified Tax Invoice",F4055="B2B - VAT registered"),"Simplified invoice issued to VAT-registered B2B; ",""))</f>
        <v/>
      </c>
    </row>
    <row r="4056">
      <c r="A4056" s="17" t="n"/>
      <c r="B4056" s="14" t="n"/>
      <c r="C4056" s="14" t="n"/>
      <c r="D4056" s="14" t="n"/>
      <c r="E4056" s="16" t="n"/>
      <c r="F4056" s="14" t="n"/>
      <c r="G4056" s="14" t="n"/>
      <c r="H4056" s="19" t="n"/>
      <c r="I4056" s="19" t="n"/>
      <c r="J4056" s="34">
        <f>IF(A4056="","",H4056+I4056)</f>
        <v/>
      </c>
      <c r="K4056" s="14" t="n"/>
      <c r="L4056" s="14" t="n"/>
      <c r="M4056" s="14" t="n"/>
      <c r="N4056" s="14" t="n"/>
      <c r="O4056" s="20">
        <f>IF(A4056="","",SUMPRODUCT((A4056&gt;=Setup!$C$19:$C$30)*(A4056&lt;=Setup!$D$19:$D$30)*Setup!$A$19:$A$30))</f>
        <v/>
      </c>
      <c r="P4056" s="34">
        <f>IF(A4056="","",IF(G4056="Standard 15% (Box 1)",ROUND(H4056*Setup!$B$9,2),0))</f>
        <v/>
      </c>
      <c r="Q4056" s="34">
        <f>IF(A4056="","",I4056-P4056)</f>
        <v/>
      </c>
      <c r="R4056" s="23">
        <f>IF(A4056="","",IF(O4056=0,"Outside audit periods; ","")&amp;IF(G4056="","No VAT category; ","")&amp;IF(ABS(Q4056)&gt;Setup!$B$10,"VAT ≠ 15% × net; ","")&amp;IF(AND(F4056="B2B - VAT registered",NOT(AND(LEN(E4056)=15,LEFT(E4056,1)="3",RIGHT(E4056,1)="3",ISNUMBER(--E4056)))),"Invalid/missing customer VAT no; ","")&amp;IF(L4056&lt;&gt;"Yes","Not reported/cleared on FATOORA; ","")&amp;IF(AND(OR(G4056="Zero-rated domestic (Box 3)",G4056="Export (Box 4)"),N4056=""),"Zero-rate/export evidence missing; ","")&amp;IF(AND(C4056="Credit Note",H4056&gt;0),"Credit note should be negative; ","")&amp;IF(AND(C4056="Simplified Tax Invoice",F4056="B2B - VAT registered"),"Simplified invoice issued to VAT-registered B2B; ",""))</f>
        <v/>
      </c>
    </row>
    <row r="4057">
      <c r="A4057" s="17" t="n"/>
      <c r="B4057" s="14" t="n"/>
      <c r="C4057" s="14" t="n"/>
      <c r="D4057" s="14" t="n"/>
      <c r="E4057" s="16" t="n"/>
      <c r="F4057" s="14" t="n"/>
      <c r="G4057" s="14" t="n"/>
      <c r="H4057" s="19" t="n"/>
      <c r="I4057" s="19" t="n"/>
      <c r="J4057" s="34">
        <f>IF(A4057="","",H4057+I4057)</f>
        <v/>
      </c>
      <c r="K4057" s="14" t="n"/>
      <c r="L4057" s="14" t="n"/>
      <c r="M4057" s="14" t="n"/>
      <c r="N4057" s="14" t="n"/>
      <c r="O4057" s="20">
        <f>IF(A4057="","",SUMPRODUCT((A4057&gt;=Setup!$C$19:$C$30)*(A4057&lt;=Setup!$D$19:$D$30)*Setup!$A$19:$A$30))</f>
        <v/>
      </c>
      <c r="P4057" s="34">
        <f>IF(A4057="","",IF(G4057="Standard 15% (Box 1)",ROUND(H4057*Setup!$B$9,2),0))</f>
        <v/>
      </c>
      <c r="Q4057" s="34">
        <f>IF(A4057="","",I4057-P4057)</f>
        <v/>
      </c>
      <c r="R4057" s="23">
        <f>IF(A4057="","",IF(O4057=0,"Outside audit periods; ","")&amp;IF(G4057="","No VAT category; ","")&amp;IF(ABS(Q4057)&gt;Setup!$B$10,"VAT ≠ 15% × net; ","")&amp;IF(AND(F4057="B2B - VAT registered",NOT(AND(LEN(E4057)=15,LEFT(E4057,1)="3",RIGHT(E4057,1)="3",ISNUMBER(--E4057)))),"Invalid/missing customer VAT no; ","")&amp;IF(L4057&lt;&gt;"Yes","Not reported/cleared on FATOORA; ","")&amp;IF(AND(OR(G4057="Zero-rated domestic (Box 3)",G4057="Export (Box 4)"),N4057=""),"Zero-rate/export evidence missing; ","")&amp;IF(AND(C4057="Credit Note",H4057&gt;0),"Credit note should be negative; ","")&amp;IF(AND(C4057="Simplified Tax Invoice",F4057="B2B - VAT registered"),"Simplified invoice issued to VAT-registered B2B; ",""))</f>
        <v/>
      </c>
    </row>
    <row r="4058">
      <c r="A4058" s="17" t="n"/>
      <c r="B4058" s="14" t="n"/>
      <c r="C4058" s="14" t="n"/>
      <c r="D4058" s="14" t="n"/>
      <c r="E4058" s="16" t="n"/>
      <c r="F4058" s="14" t="n"/>
      <c r="G4058" s="14" t="n"/>
      <c r="H4058" s="19" t="n"/>
      <c r="I4058" s="19" t="n"/>
      <c r="J4058" s="34">
        <f>IF(A4058="","",H4058+I4058)</f>
        <v/>
      </c>
      <c r="K4058" s="14" t="n"/>
      <c r="L4058" s="14" t="n"/>
      <c r="M4058" s="14" t="n"/>
      <c r="N4058" s="14" t="n"/>
      <c r="O4058" s="20">
        <f>IF(A4058="","",SUMPRODUCT((A4058&gt;=Setup!$C$19:$C$30)*(A4058&lt;=Setup!$D$19:$D$30)*Setup!$A$19:$A$30))</f>
        <v/>
      </c>
      <c r="P4058" s="34">
        <f>IF(A4058="","",IF(G4058="Standard 15% (Box 1)",ROUND(H4058*Setup!$B$9,2),0))</f>
        <v/>
      </c>
      <c r="Q4058" s="34">
        <f>IF(A4058="","",I4058-P4058)</f>
        <v/>
      </c>
      <c r="R4058" s="23">
        <f>IF(A4058="","",IF(O4058=0,"Outside audit periods; ","")&amp;IF(G4058="","No VAT category; ","")&amp;IF(ABS(Q4058)&gt;Setup!$B$10,"VAT ≠ 15% × net; ","")&amp;IF(AND(F4058="B2B - VAT registered",NOT(AND(LEN(E4058)=15,LEFT(E4058,1)="3",RIGHT(E4058,1)="3",ISNUMBER(--E4058)))),"Invalid/missing customer VAT no; ","")&amp;IF(L4058&lt;&gt;"Yes","Not reported/cleared on FATOORA; ","")&amp;IF(AND(OR(G4058="Zero-rated domestic (Box 3)",G4058="Export (Box 4)"),N4058=""),"Zero-rate/export evidence missing; ","")&amp;IF(AND(C4058="Credit Note",H4058&gt;0),"Credit note should be negative; ","")&amp;IF(AND(C4058="Simplified Tax Invoice",F4058="B2B - VAT registered"),"Simplified invoice issued to VAT-registered B2B; ",""))</f>
        <v/>
      </c>
    </row>
    <row r="4059">
      <c r="A4059" s="17" t="n"/>
      <c r="B4059" s="14" t="n"/>
      <c r="C4059" s="14" t="n"/>
      <c r="D4059" s="14" t="n"/>
      <c r="E4059" s="16" t="n"/>
      <c r="F4059" s="14" t="n"/>
      <c r="G4059" s="14" t="n"/>
      <c r="H4059" s="19" t="n"/>
      <c r="I4059" s="19" t="n"/>
      <c r="J4059" s="34">
        <f>IF(A4059="","",H4059+I4059)</f>
        <v/>
      </c>
      <c r="K4059" s="14" t="n"/>
      <c r="L4059" s="14" t="n"/>
      <c r="M4059" s="14" t="n"/>
      <c r="N4059" s="14" t="n"/>
      <c r="O4059" s="20">
        <f>IF(A4059="","",SUMPRODUCT((A4059&gt;=Setup!$C$19:$C$30)*(A4059&lt;=Setup!$D$19:$D$30)*Setup!$A$19:$A$30))</f>
        <v/>
      </c>
      <c r="P4059" s="34">
        <f>IF(A4059="","",IF(G4059="Standard 15% (Box 1)",ROUND(H4059*Setup!$B$9,2),0))</f>
        <v/>
      </c>
      <c r="Q4059" s="34">
        <f>IF(A4059="","",I4059-P4059)</f>
        <v/>
      </c>
      <c r="R4059" s="23">
        <f>IF(A4059="","",IF(O4059=0,"Outside audit periods; ","")&amp;IF(G4059="","No VAT category; ","")&amp;IF(ABS(Q4059)&gt;Setup!$B$10,"VAT ≠ 15% × net; ","")&amp;IF(AND(F4059="B2B - VAT registered",NOT(AND(LEN(E4059)=15,LEFT(E4059,1)="3",RIGHT(E4059,1)="3",ISNUMBER(--E4059)))),"Invalid/missing customer VAT no; ","")&amp;IF(L4059&lt;&gt;"Yes","Not reported/cleared on FATOORA; ","")&amp;IF(AND(OR(G4059="Zero-rated domestic (Box 3)",G4059="Export (Box 4)"),N4059=""),"Zero-rate/export evidence missing; ","")&amp;IF(AND(C4059="Credit Note",H4059&gt;0),"Credit note should be negative; ","")&amp;IF(AND(C4059="Simplified Tax Invoice",F4059="B2B - VAT registered"),"Simplified invoice issued to VAT-registered B2B; ",""))</f>
        <v/>
      </c>
    </row>
    <row r="4060">
      <c r="A4060" s="17" t="n"/>
      <c r="B4060" s="14" t="n"/>
      <c r="C4060" s="14" t="n"/>
      <c r="D4060" s="14" t="n"/>
      <c r="E4060" s="16" t="n"/>
      <c r="F4060" s="14" t="n"/>
      <c r="G4060" s="14" t="n"/>
      <c r="H4060" s="19" t="n"/>
      <c r="I4060" s="19" t="n"/>
      <c r="J4060" s="34">
        <f>IF(A4060="","",H4060+I4060)</f>
        <v/>
      </c>
      <c r="K4060" s="14" t="n"/>
      <c r="L4060" s="14" t="n"/>
      <c r="M4060" s="14" t="n"/>
      <c r="N4060" s="14" t="n"/>
      <c r="O4060" s="20">
        <f>IF(A4060="","",SUMPRODUCT((A4060&gt;=Setup!$C$19:$C$30)*(A4060&lt;=Setup!$D$19:$D$30)*Setup!$A$19:$A$30))</f>
        <v/>
      </c>
      <c r="P4060" s="34">
        <f>IF(A4060="","",IF(G4060="Standard 15% (Box 1)",ROUND(H4060*Setup!$B$9,2),0))</f>
        <v/>
      </c>
      <c r="Q4060" s="34">
        <f>IF(A4060="","",I4060-P4060)</f>
        <v/>
      </c>
      <c r="R4060" s="23">
        <f>IF(A4060="","",IF(O4060=0,"Outside audit periods; ","")&amp;IF(G4060="","No VAT category; ","")&amp;IF(ABS(Q4060)&gt;Setup!$B$10,"VAT ≠ 15% × net; ","")&amp;IF(AND(F4060="B2B - VAT registered",NOT(AND(LEN(E4060)=15,LEFT(E4060,1)="3",RIGHT(E4060,1)="3",ISNUMBER(--E4060)))),"Invalid/missing customer VAT no; ","")&amp;IF(L4060&lt;&gt;"Yes","Not reported/cleared on FATOORA; ","")&amp;IF(AND(OR(G4060="Zero-rated domestic (Box 3)",G4060="Export (Box 4)"),N4060=""),"Zero-rate/export evidence missing; ","")&amp;IF(AND(C4060="Credit Note",H4060&gt;0),"Credit note should be negative; ","")&amp;IF(AND(C4060="Simplified Tax Invoice",F4060="B2B - VAT registered"),"Simplified invoice issued to VAT-registered B2B; ",""))</f>
        <v/>
      </c>
    </row>
    <row r="4061">
      <c r="A4061" s="17" t="n"/>
      <c r="B4061" s="14" t="n"/>
      <c r="C4061" s="14" t="n"/>
      <c r="D4061" s="14" t="n"/>
      <c r="E4061" s="16" t="n"/>
      <c r="F4061" s="14" t="n"/>
      <c r="G4061" s="14" t="n"/>
      <c r="H4061" s="19" t="n"/>
      <c r="I4061" s="19" t="n"/>
      <c r="J4061" s="34">
        <f>IF(A4061="","",H4061+I4061)</f>
        <v/>
      </c>
      <c r="K4061" s="14" t="n"/>
      <c r="L4061" s="14" t="n"/>
      <c r="M4061" s="14" t="n"/>
      <c r="N4061" s="14" t="n"/>
      <c r="O4061" s="20">
        <f>IF(A4061="","",SUMPRODUCT((A4061&gt;=Setup!$C$19:$C$30)*(A4061&lt;=Setup!$D$19:$D$30)*Setup!$A$19:$A$30))</f>
        <v/>
      </c>
      <c r="P4061" s="34">
        <f>IF(A4061="","",IF(G4061="Standard 15% (Box 1)",ROUND(H4061*Setup!$B$9,2),0))</f>
        <v/>
      </c>
      <c r="Q4061" s="34">
        <f>IF(A4061="","",I4061-P4061)</f>
        <v/>
      </c>
      <c r="R4061" s="23">
        <f>IF(A4061="","",IF(O4061=0,"Outside audit periods; ","")&amp;IF(G4061="","No VAT category; ","")&amp;IF(ABS(Q4061)&gt;Setup!$B$10,"VAT ≠ 15% × net; ","")&amp;IF(AND(F4061="B2B - VAT registered",NOT(AND(LEN(E4061)=15,LEFT(E4061,1)="3",RIGHT(E4061,1)="3",ISNUMBER(--E4061)))),"Invalid/missing customer VAT no; ","")&amp;IF(L4061&lt;&gt;"Yes","Not reported/cleared on FATOORA; ","")&amp;IF(AND(OR(G4061="Zero-rated domestic (Box 3)",G4061="Export (Box 4)"),N4061=""),"Zero-rate/export evidence missing; ","")&amp;IF(AND(C4061="Credit Note",H4061&gt;0),"Credit note should be negative; ","")&amp;IF(AND(C4061="Simplified Tax Invoice",F4061="B2B - VAT registered"),"Simplified invoice issued to VAT-registered B2B; ",""))</f>
        <v/>
      </c>
    </row>
    <row r="4062">
      <c r="A4062" s="17" t="n"/>
      <c r="B4062" s="14" t="n"/>
      <c r="C4062" s="14" t="n"/>
      <c r="D4062" s="14" t="n"/>
      <c r="E4062" s="16" t="n"/>
      <c r="F4062" s="14" t="n"/>
      <c r="G4062" s="14" t="n"/>
      <c r="H4062" s="19" t="n"/>
      <c r="I4062" s="19" t="n"/>
      <c r="J4062" s="34">
        <f>IF(A4062="","",H4062+I4062)</f>
        <v/>
      </c>
      <c r="K4062" s="14" t="n"/>
      <c r="L4062" s="14" t="n"/>
      <c r="M4062" s="14" t="n"/>
      <c r="N4062" s="14" t="n"/>
      <c r="O4062" s="20">
        <f>IF(A4062="","",SUMPRODUCT((A4062&gt;=Setup!$C$19:$C$30)*(A4062&lt;=Setup!$D$19:$D$30)*Setup!$A$19:$A$30))</f>
        <v/>
      </c>
      <c r="P4062" s="34">
        <f>IF(A4062="","",IF(G4062="Standard 15% (Box 1)",ROUND(H4062*Setup!$B$9,2),0))</f>
        <v/>
      </c>
      <c r="Q4062" s="34">
        <f>IF(A4062="","",I4062-P4062)</f>
        <v/>
      </c>
      <c r="R4062" s="23">
        <f>IF(A4062="","",IF(O4062=0,"Outside audit periods; ","")&amp;IF(G4062="","No VAT category; ","")&amp;IF(ABS(Q4062)&gt;Setup!$B$10,"VAT ≠ 15% × net; ","")&amp;IF(AND(F4062="B2B - VAT registered",NOT(AND(LEN(E4062)=15,LEFT(E4062,1)="3",RIGHT(E4062,1)="3",ISNUMBER(--E4062)))),"Invalid/missing customer VAT no; ","")&amp;IF(L4062&lt;&gt;"Yes","Not reported/cleared on FATOORA; ","")&amp;IF(AND(OR(G4062="Zero-rated domestic (Box 3)",G4062="Export (Box 4)"),N4062=""),"Zero-rate/export evidence missing; ","")&amp;IF(AND(C4062="Credit Note",H4062&gt;0),"Credit note should be negative; ","")&amp;IF(AND(C4062="Simplified Tax Invoice",F4062="B2B - VAT registered"),"Simplified invoice issued to VAT-registered B2B; ",""))</f>
        <v/>
      </c>
    </row>
    <row r="4063">
      <c r="A4063" s="17" t="n"/>
      <c r="B4063" s="14" t="n"/>
      <c r="C4063" s="14" t="n"/>
      <c r="D4063" s="14" t="n"/>
      <c r="E4063" s="16" t="n"/>
      <c r="F4063" s="14" t="n"/>
      <c r="G4063" s="14" t="n"/>
      <c r="H4063" s="19" t="n"/>
      <c r="I4063" s="19" t="n"/>
      <c r="J4063" s="34">
        <f>IF(A4063="","",H4063+I4063)</f>
        <v/>
      </c>
      <c r="K4063" s="14" t="n"/>
      <c r="L4063" s="14" t="n"/>
      <c r="M4063" s="14" t="n"/>
      <c r="N4063" s="14" t="n"/>
      <c r="O4063" s="20">
        <f>IF(A4063="","",SUMPRODUCT((A4063&gt;=Setup!$C$19:$C$30)*(A4063&lt;=Setup!$D$19:$D$30)*Setup!$A$19:$A$30))</f>
        <v/>
      </c>
      <c r="P4063" s="34">
        <f>IF(A4063="","",IF(G4063="Standard 15% (Box 1)",ROUND(H4063*Setup!$B$9,2),0))</f>
        <v/>
      </c>
      <c r="Q4063" s="34">
        <f>IF(A4063="","",I4063-P4063)</f>
        <v/>
      </c>
      <c r="R4063" s="23">
        <f>IF(A4063="","",IF(O4063=0,"Outside audit periods; ","")&amp;IF(G4063="","No VAT category; ","")&amp;IF(ABS(Q4063)&gt;Setup!$B$10,"VAT ≠ 15% × net; ","")&amp;IF(AND(F4063="B2B - VAT registered",NOT(AND(LEN(E4063)=15,LEFT(E4063,1)="3",RIGHT(E4063,1)="3",ISNUMBER(--E4063)))),"Invalid/missing customer VAT no; ","")&amp;IF(L4063&lt;&gt;"Yes","Not reported/cleared on FATOORA; ","")&amp;IF(AND(OR(G4063="Zero-rated domestic (Box 3)",G4063="Export (Box 4)"),N4063=""),"Zero-rate/export evidence missing; ","")&amp;IF(AND(C4063="Credit Note",H4063&gt;0),"Credit note should be negative; ","")&amp;IF(AND(C4063="Simplified Tax Invoice",F4063="B2B - VAT registered"),"Simplified invoice issued to VAT-registered B2B; ",""))</f>
        <v/>
      </c>
    </row>
    <row r="4064">
      <c r="A4064" s="17" t="n"/>
      <c r="B4064" s="14" t="n"/>
      <c r="C4064" s="14" t="n"/>
      <c r="D4064" s="14" t="n"/>
      <c r="E4064" s="16" t="n"/>
      <c r="F4064" s="14" t="n"/>
      <c r="G4064" s="14" t="n"/>
      <c r="H4064" s="19" t="n"/>
      <c r="I4064" s="19" t="n"/>
      <c r="J4064" s="34">
        <f>IF(A4064="","",H4064+I4064)</f>
        <v/>
      </c>
      <c r="K4064" s="14" t="n"/>
      <c r="L4064" s="14" t="n"/>
      <c r="M4064" s="14" t="n"/>
      <c r="N4064" s="14" t="n"/>
      <c r="O4064" s="20">
        <f>IF(A4064="","",SUMPRODUCT((A4064&gt;=Setup!$C$19:$C$30)*(A4064&lt;=Setup!$D$19:$D$30)*Setup!$A$19:$A$30))</f>
        <v/>
      </c>
      <c r="P4064" s="34">
        <f>IF(A4064="","",IF(G4064="Standard 15% (Box 1)",ROUND(H4064*Setup!$B$9,2),0))</f>
        <v/>
      </c>
      <c r="Q4064" s="34">
        <f>IF(A4064="","",I4064-P4064)</f>
        <v/>
      </c>
      <c r="R4064" s="23">
        <f>IF(A4064="","",IF(O4064=0,"Outside audit periods; ","")&amp;IF(G4064="","No VAT category; ","")&amp;IF(ABS(Q4064)&gt;Setup!$B$10,"VAT ≠ 15% × net; ","")&amp;IF(AND(F4064="B2B - VAT registered",NOT(AND(LEN(E4064)=15,LEFT(E4064,1)="3",RIGHT(E4064,1)="3",ISNUMBER(--E4064)))),"Invalid/missing customer VAT no; ","")&amp;IF(L4064&lt;&gt;"Yes","Not reported/cleared on FATOORA; ","")&amp;IF(AND(OR(G4064="Zero-rated domestic (Box 3)",G4064="Export (Box 4)"),N4064=""),"Zero-rate/export evidence missing; ","")&amp;IF(AND(C4064="Credit Note",H4064&gt;0),"Credit note should be negative; ","")&amp;IF(AND(C4064="Simplified Tax Invoice",F4064="B2B - VAT registered"),"Simplified invoice issued to VAT-registered B2B; ",""))</f>
        <v/>
      </c>
    </row>
    <row r="4065">
      <c r="A4065" s="17" t="n"/>
      <c r="B4065" s="14" t="n"/>
      <c r="C4065" s="14" t="n"/>
      <c r="D4065" s="14" t="n"/>
      <c r="E4065" s="16" t="n"/>
      <c r="F4065" s="14" t="n"/>
      <c r="G4065" s="14" t="n"/>
      <c r="H4065" s="19" t="n"/>
      <c r="I4065" s="19" t="n"/>
      <c r="J4065" s="34">
        <f>IF(A4065="","",H4065+I4065)</f>
        <v/>
      </c>
      <c r="K4065" s="14" t="n"/>
      <c r="L4065" s="14" t="n"/>
      <c r="M4065" s="14" t="n"/>
      <c r="N4065" s="14" t="n"/>
      <c r="O4065" s="20">
        <f>IF(A4065="","",SUMPRODUCT((A4065&gt;=Setup!$C$19:$C$30)*(A4065&lt;=Setup!$D$19:$D$30)*Setup!$A$19:$A$30))</f>
        <v/>
      </c>
      <c r="P4065" s="34">
        <f>IF(A4065="","",IF(G4065="Standard 15% (Box 1)",ROUND(H4065*Setup!$B$9,2),0))</f>
        <v/>
      </c>
      <c r="Q4065" s="34">
        <f>IF(A4065="","",I4065-P4065)</f>
        <v/>
      </c>
      <c r="R4065" s="23">
        <f>IF(A4065="","",IF(O4065=0,"Outside audit periods; ","")&amp;IF(G4065="","No VAT category; ","")&amp;IF(ABS(Q4065)&gt;Setup!$B$10,"VAT ≠ 15% × net; ","")&amp;IF(AND(F4065="B2B - VAT registered",NOT(AND(LEN(E4065)=15,LEFT(E4065,1)="3",RIGHT(E4065,1)="3",ISNUMBER(--E4065)))),"Invalid/missing customer VAT no; ","")&amp;IF(L4065&lt;&gt;"Yes","Not reported/cleared on FATOORA; ","")&amp;IF(AND(OR(G4065="Zero-rated domestic (Box 3)",G4065="Export (Box 4)"),N4065=""),"Zero-rate/export evidence missing; ","")&amp;IF(AND(C4065="Credit Note",H4065&gt;0),"Credit note should be negative; ","")&amp;IF(AND(C4065="Simplified Tax Invoice",F4065="B2B - VAT registered"),"Simplified invoice issued to VAT-registered B2B; ",""))</f>
        <v/>
      </c>
    </row>
    <row r="4066">
      <c r="A4066" s="17" t="n"/>
      <c r="B4066" s="14" t="n"/>
      <c r="C4066" s="14" t="n"/>
      <c r="D4066" s="14" t="n"/>
      <c r="E4066" s="16" t="n"/>
      <c r="F4066" s="14" t="n"/>
      <c r="G4066" s="14" t="n"/>
      <c r="H4066" s="19" t="n"/>
      <c r="I4066" s="19" t="n"/>
      <c r="J4066" s="34">
        <f>IF(A4066="","",H4066+I4066)</f>
        <v/>
      </c>
      <c r="K4066" s="14" t="n"/>
      <c r="L4066" s="14" t="n"/>
      <c r="M4066" s="14" t="n"/>
      <c r="N4066" s="14" t="n"/>
      <c r="O4066" s="20">
        <f>IF(A4066="","",SUMPRODUCT((A4066&gt;=Setup!$C$19:$C$30)*(A4066&lt;=Setup!$D$19:$D$30)*Setup!$A$19:$A$30))</f>
        <v/>
      </c>
      <c r="P4066" s="34">
        <f>IF(A4066="","",IF(G4066="Standard 15% (Box 1)",ROUND(H4066*Setup!$B$9,2),0))</f>
        <v/>
      </c>
      <c r="Q4066" s="34">
        <f>IF(A4066="","",I4066-P4066)</f>
        <v/>
      </c>
      <c r="R4066" s="23">
        <f>IF(A4066="","",IF(O4066=0,"Outside audit periods; ","")&amp;IF(G4066="","No VAT category; ","")&amp;IF(ABS(Q4066)&gt;Setup!$B$10,"VAT ≠ 15% × net; ","")&amp;IF(AND(F4066="B2B - VAT registered",NOT(AND(LEN(E4066)=15,LEFT(E4066,1)="3",RIGHT(E4066,1)="3",ISNUMBER(--E4066)))),"Invalid/missing customer VAT no; ","")&amp;IF(L4066&lt;&gt;"Yes","Not reported/cleared on FATOORA; ","")&amp;IF(AND(OR(G4066="Zero-rated domestic (Box 3)",G4066="Export (Box 4)"),N4066=""),"Zero-rate/export evidence missing; ","")&amp;IF(AND(C4066="Credit Note",H4066&gt;0),"Credit note should be negative; ","")&amp;IF(AND(C4066="Simplified Tax Invoice",F4066="B2B - VAT registered"),"Simplified invoice issued to VAT-registered B2B; ",""))</f>
        <v/>
      </c>
    </row>
    <row r="4067">
      <c r="A4067" s="17" t="n"/>
      <c r="B4067" s="14" t="n"/>
      <c r="C4067" s="14" t="n"/>
      <c r="D4067" s="14" t="n"/>
      <c r="E4067" s="16" t="n"/>
      <c r="F4067" s="14" t="n"/>
      <c r="G4067" s="14" t="n"/>
      <c r="H4067" s="19" t="n"/>
      <c r="I4067" s="19" t="n"/>
      <c r="J4067" s="34">
        <f>IF(A4067="","",H4067+I4067)</f>
        <v/>
      </c>
      <c r="K4067" s="14" t="n"/>
      <c r="L4067" s="14" t="n"/>
      <c r="M4067" s="14" t="n"/>
      <c r="N4067" s="14" t="n"/>
      <c r="O4067" s="20">
        <f>IF(A4067="","",SUMPRODUCT((A4067&gt;=Setup!$C$19:$C$30)*(A4067&lt;=Setup!$D$19:$D$30)*Setup!$A$19:$A$30))</f>
        <v/>
      </c>
      <c r="P4067" s="34">
        <f>IF(A4067="","",IF(G4067="Standard 15% (Box 1)",ROUND(H4067*Setup!$B$9,2),0))</f>
        <v/>
      </c>
      <c r="Q4067" s="34">
        <f>IF(A4067="","",I4067-P4067)</f>
        <v/>
      </c>
      <c r="R4067" s="23">
        <f>IF(A4067="","",IF(O4067=0,"Outside audit periods; ","")&amp;IF(G4067="","No VAT category; ","")&amp;IF(ABS(Q4067)&gt;Setup!$B$10,"VAT ≠ 15% × net; ","")&amp;IF(AND(F4067="B2B - VAT registered",NOT(AND(LEN(E4067)=15,LEFT(E4067,1)="3",RIGHT(E4067,1)="3",ISNUMBER(--E4067)))),"Invalid/missing customer VAT no; ","")&amp;IF(L4067&lt;&gt;"Yes","Not reported/cleared on FATOORA; ","")&amp;IF(AND(OR(G4067="Zero-rated domestic (Box 3)",G4067="Export (Box 4)"),N4067=""),"Zero-rate/export evidence missing; ","")&amp;IF(AND(C4067="Credit Note",H4067&gt;0),"Credit note should be negative; ","")&amp;IF(AND(C4067="Simplified Tax Invoice",F4067="B2B - VAT registered"),"Simplified invoice issued to VAT-registered B2B; ",""))</f>
        <v/>
      </c>
    </row>
    <row r="4068">
      <c r="A4068" s="17" t="n"/>
      <c r="B4068" s="14" t="n"/>
      <c r="C4068" s="14" t="n"/>
      <c r="D4068" s="14" t="n"/>
      <c r="E4068" s="16" t="n"/>
      <c r="F4068" s="14" t="n"/>
      <c r="G4068" s="14" t="n"/>
      <c r="H4068" s="19" t="n"/>
      <c r="I4068" s="19" t="n"/>
      <c r="J4068" s="34">
        <f>IF(A4068="","",H4068+I4068)</f>
        <v/>
      </c>
      <c r="K4068" s="14" t="n"/>
      <c r="L4068" s="14" t="n"/>
      <c r="M4068" s="14" t="n"/>
      <c r="N4068" s="14" t="n"/>
      <c r="O4068" s="20">
        <f>IF(A4068="","",SUMPRODUCT((A4068&gt;=Setup!$C$19:$C$30)*(A4068&lt;=Setup!$D$19:$D$30)*Setup!$A$19:$A$30))</f>
        <v/>
      </c>
      <c r="P4068" s="34">
        <f>IF(A4068="","",IF(G4068="Standard 15% (Box 1)",ROUND(H4068*Setup!$B$9,2),0))</f>
        <v/>
      </c>
      <c r="Q4068" s="34">
        <f>IF(A4068="","",I4068-P4068)</f>
        <v/>
      </c>
      <c r="R4068" s="23">
        <f>IF(A4068="","",IF(O4068=0,"Outside audit periods; ","")&amp;IF(G4068="","No VAT category; ","")&amp;IF(ABS(Q4068)&gt;Setup!$B$10,"VAT ≠ 15% × net; ","")&amp;IF(AND(F4068="B2B - VAT registered",NOT(AND(LEN(E4068)=15,LEFT(E4068,1)="3",RIGHT(E4068,1)="3",ISNUMBER(--E4068)))),"Invalid/missing customer VAT no; ","")&amp;IF(L4068&lt;&gt;"Yes","Not reported/cleared on FATOORA; ","")&amp;IF(AND(OR(G4068="Zero-rated domestic (Box 3)",G4068="Export (Box 4)"),N4068=""),"Zero-rate/export evidence missing; ","")&amp;IF(AND(C4068="Credit Note",H4068&gt;0),"Credit note should be negative; ","")&amp;IF(AND(C4068="Simplified Tax Invoice",F4068="B2B - VAT registered"),"Simplified invoice issued to VAT-registered B2B; ",""))</f>
        <v/>
      </c>
    </row>
    <row r="4069">
      <c r="A4069" s="17" t="n"/>
      <c r="B4069" s="14" t="n"/>
      <c r="C4069" s="14" t="n"/>
      <c r="D4069" s="14" t="n"/>
      <c r="E4069" s="16" t="n"/>
      <c r="F4069" s="14" t="n"/>
      <c r="G4069" s="14" t="n"/>
      <c r="H4069" s="19" t="n"/>
      <c r="I4069" s="19" t="n"/>
      <c r="J4069" s="34">
        <f>IF(A4069="","",H4069+I4069)</f>
        <v/>
      </c>
      <c r="K4069" s="14" t="n"/>
      <c r="L4069" s="14" t="n"/>
      <c r="M4069" s="14" t="n"/>
      <c r="N4069" s="14" t="n"/>
      <c r="O4069" s="20">
        <f>IF(A4069="","",SUMPRODUCT((A4069&gt;=Setup!$C$19:$C$30)*(A4069&lt;=Setup!$D$19:$D$30)*Setup!$A$19:$A$30))</f>
        <v/>
      </c>
      <c r="P4069" s="34">
        <f>IF(A4069="","",IF(G4069="Standard 15% (Box 1)",ROUND(H4069*Setup!$B$9,2),0))</f>
        <v/>
      </c>
      <c r="Q4069" s="34">
        <f>IF(A4069="","",I4069-P4069)</f>
        <v/>
      </c>
      <c r="R4069" s="23">
        <f>IF(A4069="","",IF(O4069=0,"Outside audit periods; ","")&amp;IF(G4069="","No VAT category; ","")&amp;IF(ABS(Q4069)&gt;Setup!$B$10,"VAT ≠ 15% × net; ","")&amp;IF(AND(F4069="B2B - VAT registered",NOT(AND(LEN(E4069)=15,LEFT(E4069,1)="3",RIGHT(E4069,1)="3",ISNUMBER(--E4069)))),"Invalid/missing customer VAT no; ","")&amp;IF(L4069&lt;&gt;"Yes","Not reported/cleared on FATOORA; ","")&amp;IF(AND(OR(G4069="Zero-rated domestic (Box 3)",G4069="Export (Box 4)"),N4069=""),"Zero-rate/export evidence missing; ","")&amp;IF(AND(C4069="Credit Note",H4069&gt;0),"Credit note should be negative; ","")&amp;IF(AND(C4069="Simplified Tax Invoice",F4069="B2B - VAT registered"),"Simplified invoice issued to VAT-registered B2B; ",""))</f>
        <v/>
      </c>
    </row>
    <row r="4070">
      <c r="A4070" s="17" t="n"/>
      <c r="B4070" s="14" t="n"/>
      <c r="C4070" s="14" t="n"/>
      <c r="D4070" s="14" t="n"/>
      <c r="E4070" s="16" t="n"/>
      <c r="F4070" s="14" t="n"/>
      <c r="G4070" s="14" t="n"/>
      <c r="H4070" s="19" t="n"/>
      <c r="I4070" s="19" t="n"/>
      <c r="J4070" s="34">
        <f>IF(A4070="","",H4070+I4070)</f>
        <v/>
      </c>
      <c r="K4070" s="14" t="n"/>
      <c r="L4070" s="14" t="n"/>
      <c r="M4070" s="14" t="n"/>
      <c r="N4070" s="14" t="n"/>
      <c r="O4070" s="20">
        <f>IF(A4070="","",SUMPRODUCT((A4070&gt;=Setup!$C$19:$C$30)*(A4070&lt;=Setup!$D$19:$D$30)*Setup!$A$19:$A$30))</f>
        <v/>
      </c>
      <c r="P4070" s="34">
        <f>IF(A4070="","",IF(G4070="Standard 15% (Box 1)",ROUND(H4070*Setup!$B$9,2),0))</f>
        <v/>
      </c>
      <c r="Q4070" s="34">
        <f>IF(A4070="","",I4070-P4070)</f>
        <v/>
      </c>
      <c r="R4070" s="23">
        <f>IF(A4070="","",IF(O4070=0,"Outside audit periods; ","")&amp;IF(G4070="","No VAT category; ","")&amp;IF(ABS(Q4070)&gt;Setup!$B$10,"VAT ≠ 15% × net; ","")&amp;IF(AND(F4070="B2B - VAT registered",NOT(AND(LEN(E4070)=15,LEFT(E4070,1)="3",RIGHT(E4070,1)="3",ISNUMBER(--E4070)))),"Invalid/missing customer VAT no; ","")&amp;IF(L4070&lt;&gt;"Yes","Not reported/cleared on FATOORA; ","")&amp;IF(AND(OR(G4070="Zero-rated domestic (Box 3)",G4070="Export (Box 4)"),N4070=""),"Zero-rate/export evidence missing; ","")&amp;IF(AND(C4070="Credit Note",H4070&gt;0),"Credit note should be negative; ","")&amp;IF(AND(C4070="Simplified Tax Invoice",F4070="B2B - VAT registered"),"Simplified invoice issued to VAT-registered B2B; ",""))</f>
        <v/>
      </c>
    </row>
    <row r="4071">
      <c r="A4071" s="17" t="n"/>
      <c r="B4071" s="14" t="n"/>
      <c r="C4071" s="14" t="n"/>
      <c r="D4071" s="14" t="n"/>
      <c r="E4071" s="16" t="n"/>
      <c r="F4071" s="14" t="n"/>
      <c r="G4071" s="14" t="n"/>
      <c r="H4071" s="19" t="n"/>
      <c r="I4071" s="19" t="n"/>
      <c r="J4071" s="34">
        <f>IF(A4071="","",H4071+I4071)</f>
        <v/>
      </c>
      <c r="K4071" s="14" t="n"/>
      <c r="L4071" s="14" t="n"/>
      <c r="M4071" s="14" t="n"/>
      <c r="N4071" s="14" t="n"/>
      <c r="O4071" s="20">
        <f>IF(A4071="","",SUMPRODUCT((A4071&gt;=Setup!$C$19:$C$30)*(A4071&lt;=Setup!$D$19:$D$30)*Setup!$A$19:$A$30))</f>
        <v/>
      </c>
      <c r="P4071" s="34">
        <f>IF(A4071="","",IF(G4071="Standard 15% (Box 1)",ROUND(H4071*Setup!$B$9,2),0))</f>
        <v/>
      </c>
      <c r="Q4071" s="34">
        <f>IF(A4071="","",I4071-P4071)</f>
        <v/>
      </c>
      <c r="R4071" s="23">
        <f>IF(A4071="","",IF(O4071=0,"Outside audit periods; ","")&amp;IF(G4071="","No VAT category; ","")&amp;IF(ABS(Q4071)&gt;Setup!$B$10,"VAT ≠ 15% × net; ","")&amp;IF(AND(F4071="B2B - VAT registered",NOT(AND(LEN(E4071)=15,LEFT(E4071,1)="3",RIGHT(E4071,1)="3",ISNUMBER(--E4071)))),"Invalid/missing customer VAT no; ","")&amp;IF(L4071&lt;&gt;"Yes","Not reported/cleared on FATOORA; ","")&amp;IF(AND(OR(G4071="Zero-rated domestic (Box 3)",G4071="Export (Box 4)"),N4071=""),"Zero-rate/export evidence missing; ","")&amp;IF(AND(C4071="Credit Note",H4071&gt;0),"Credit note should be negative; ","")&amp;IF(AND(C4071="Simplified Tax Invoice",F4071="B2B - VAT registered"),"Simplified invoice issued to VAT-registered B2B; ",""))</f>
        <v/>
      </c>
    </row>
    <row r="4072">
      <c r="A4072" s="17" t="n"/>
      <c r="B4072" s="14" t="n"/>
      <c r="C4072" s="14" t="n"/>
      <c r="D4072" s="14" t="n"/>
      <c r="E4072" s="16" t="n"/>
      <c r="F4072" s="14" t="n"/>
      <c r="G4072" s="14" t="n"/>
      <c r="H4072" s="19" t="n"/>
      <c r="I4072" s="19" t="n"/>
      <c r="J4072" s="34">
        <f>IF(A4072="","",H4072+I4072)</f>
        <v/>
      </c>
      <c r="K4072" s="14" t="n"/>
      <c r="L4072" s="14" t="n"/>
      <c r="M4072" s="14" t="n"/>
      <c r="N4072" s="14" t="n"/>
      <c r="O4072" s="20">
        <f>IF(A4072="","",SUMPRODUCT((A4072&gt;=Setup!$C$19:$C$30)*(A4072&lt;=Setup!$D$19:$D$30)*Setup!$A$19:$A$30))</f>
        <v/>
      </c>
      <c r="P4072" s="34">
        <f>IF(A4072="","",IF(G4072="Standard 15% (Box 1)",ROUND(H4072*Setup!$B$9,2),0))</f>
        <v/>
      </c>
      <c r="Q4072" s="34">
        <f>IF(A4072="","",I4072-P4072)</f>
        <v/>
      </c>
      <c r="R4072" s="23">
        <f>IF(A4072="","",IF(O4072=0,"Outside audit periods; ","")&amp;IF(G4072="","No VAT category; ","")&amp;IF(ABS(Q4072)&gt;Setup!$B$10,"VAT ≠ 15% × net; ","")&amp;IF(AND(F4072="B2B - VAT registered",NOT(AND(LEN(E4072)=15,LEFT(E4072,1)="3",RIGHT(E4072,1)="3",ISNUMBER(--E4072)))),"Invalid/missing customer VAT no; ","")&amp;IF(L4072&lt;&gt;"Yes","Not reported/cleared on FATOORA; ","")&amp;IF(AND(OR(G4072="Zero-rated domestic (Box 3)",G4072="Export (Box 4)"),N4072=""),"Zero-rate/export evidence missing; ","")&amp;IF(AND(C4072="Credit Note",H4072&gt;0),"Credit note should be negative; ","")&amp;IF(AND(C4072="Simplified Tax Invoice",F4072="B2B - VAT registered"),"Simplified invoice issued to VAT-registered B2B; ",""))</f>
        <v/>
      </c>
    </row>
    <row r="4073">
      <c r="A4073" s="17" t="n"/>
      <c r="B4073" s="14" t="n"/>
      <c r="C4073" s="14" t="n"/>
      <c r="D4073" s="14" t="n"/>
      <c r="E4073" s="16" t="n"/>
      <c r="F4073" s="14" t="n"/>
      <c r="G4073" s="14" t="n"/>
      <c r="H4073" s="19" t="n"/>
      <c r="I4073" s="19" t="n"/>
      <c r="J4073" s="34">
        <f>IF(A4073="","",H4073+I4073)</f>
        <v/>
      </c>
      <c r="K4073" s="14" t="n"/>
      <c r="L4073" s="14" t="n"/>
      <c r="M4073" s="14" t="n"/>
      <c r="N4073" s="14" t="n"/>
      <c r="O4073" s="20">
        <f>IF(A4073="","",SUMPRODUCT((A4073&gt;=Setup!$C$19:$C$30)*(A4073&lt;=Setup!$D$19:$D$30)*Setup!$A$19:$A$30))</f>
        <v/>
      </c>
      <c r="P4073" s="34">
        <f>IF(A4073="","",IF(G4073="Standard 15% (Box 1)",ROUND(H4073*Setup!$B$9,2),0))</f>
        <v/>
      </c>
      <c r="Q4073" s="34">
        <f>IF(A4073="","",I4073-P4073)</f>
        <v/>
      </c>
      <c r="R4073" s="23">
        <f>IF(A4073="","",IF(O4073=0,"Outside audit periods; ","")&amp;IF(G4073="","No VAT category; ","")&amp;IF(ABS(Q4073)&gt;Setup!$B$10,"VAT ≠ 15% × net; ","")&amp;IF(AND(F4073="B2B - VAT registered",NOT(AND(LEN(E4073)=15,LEFT(E4073,1)="3",RIGHT(E4073,1)="3",ISNUMBER(--E4073)))),"Invalid/missing customer VAT no; ","")&amp;IF(L4073&lt;&gt;"Yes","Not reported/cleared on FATOORA; ","")&amp;IF(AND(OR(G4073="Zero-rated domestic (Box 3)",G4073="Export (Box 4)"),N4073=""),"Zero-rate/export evidence missing; ","")&amp;IF(AND(C4073="Credit Note",H4073&gt;0),"Credit note should be negative; ","")&amp;IF(AND(C4073="Simplified Tax Invoice",F4073="B2B - VAT registered"),"Simplified invoice issued to VAT-registered B2B; ",""))</f>
        <v/>
      </c>
    </row>
    <row r="4074">
      <c r="A4074" s="17" t="n"/>
      <c r="B4074" s="14" t="n"/>
      <c r="C4074" s="14" t="n"/>
      <c r="D4074" s="14" t="n"/>
      <c r="E4074" s="16" t="n"/>
      <c r="F4074" s="14" t="n"/>
      <c r="G4074" s="14" t="n"/>
      <c r="H4074" s="19" t="n"/>
      <c r="I4074" s="19" t="n"/>
      <c r="J4074" s="34">
        <f>IF(A4074="","",H4074+I4074)</f>
        <v/>
      </c>
      <c r="K4074" s="14" t="n"/>
      <c r="L4074" s="14" t="n"/>
      <c r="M4074" s="14" t="n"/>
      <c r="N4074" s="14" t="n"/>
      <c r="O4074" s="20">
        <f>IF(A4074="","",SUMPRODUCT((A4074&gt;=Setup!$C$19:$C$30)*(A4074&lt;=Setup!$D$19:$D$30)*Setup!$A$19:$A$30))</f>
        <v/>
      </c>
      <c r="P4074" s="34">
        <f>IF(A4074="","",IF(G4074="Standard 15% (Box 1)",ROUND(H4074*Setup!$B$9,2),0))</f>
        <v/>
      </c>
      <c r="Q4074" s="34">
        <f>IF(A4074="","",I4074-P4074)</f>
        <v/>
      </c>
      <c r="R4074" s="23">
        <f>IF(A4074="","",IF(O4074=0,"Outside audit periods; ","")&amp;IF(G4074="","No VAT category; ","")&amp;IF(ABS(Q4074)&gt;Setup!$B$10,"VAT ≠ 15% × net; ","")&amp;IF(AND(F4074="B2B - VAT registered",NOT(AND(LEN(E4074)=15,LEFT(E4074,1)="3",RIGHT(E4074,1)="3",ISNUMBER(--E4074)))),"Invalid/missing customer VAT no; ","")&amp;IF(L4074&lt;&gt;"Yes","Not reported/cleared on FATOORA; ","")&amp;IF(AND(OR(G4074="Zero-rated domestic (Box 3)",G4074="Export (Box 4)"),N4074=""),"Zero-rate/export evidence missing; ","")&amp;IF(AND(C4074="Credit Note",H4074&gt;0),"Credit note should be negative; ","")&amp;IF(AND(C4074="Simplified Tax Invoice",F4074="B2B - VAT registered"),"Simplified invoice issued to VAT-registered B2B; ",""))</f>
        <v/>
      </c>
    </row>
    <row r="4075">
      <c r="A4075" s="17" t="n"/>
      <c r="B4075" s="14" t="n"/>
      <c r="C4075" s="14" t="n"/>
      <c r="D4075" s="14" t="n"/>
      <c r="E4075" s="16" t="n"/>
      <c r="F4075" s="14" t="n"/>
      <c r="G4075" s="14" t="n"/>
      <c r="H4075" s="19" t="n"/>
      <c r="I4075" s="19" t="n"/>
      <c r="J4075" s="34">
        <f>IF(A4075="","",H4075+I4075)</f>
        <v/>
      </c>
      <c r="K4075" s="14" t="n"/>
      <c r="L4075" s="14" t="n"/>
      <c r="M4075" s="14" t="n"/>
      <c r="N4075" s="14" t="n"/>
      <c r="O4075" s="20">
        <f>IF(A4075="","",SUMPRODUCT((A4075&gt;=Setup!$C$19:$C$30)*(A4075&lt;=Setup!$D$19:$D$30)*Setup!$A$19:$A$30))</f>
        <v/>
      </c>
      <c r="P4075" s="34">
        <f>IF(A4075="","",IF(G4075="Standard 15% (Box 1)",ROUND(H4075*Setup!$B$9,2),0))</f>
        <v/>
      </c>
      <c r="Q4075" s="34">
        <f>IF(A4075="","",I4075-P4075)</f>
        <v/>
      </c>
      <c r="R4075" s="23">
        <f>IF(A4075="","",IF(O4075=0,"Outside audit periods; ","")&amp;IF(G4075="","No VAT category; ","")&amp;IF(ABS(Q4075)&gt;Setup!$B$10,"VAT ≠ 15% × net; ","")&amp;IF(AND(F4075="B2B - VAT registered",NOT(AND(LEN(E4075)=15,LEFT(E4075,1)="3",RIGHT(E4075,1)="3",ISNUMBER(--E4075)))),"Invalid/missing customer VAT no; ","")&amp;IF(L4075&lt;&gt;"Yes","Not reported/cleared on FATOORA; ","")&amp;IF(AND(OR(G4075="Zero-rated domestic (Box 3)",G4075="Export (Box 4)"),N4075=""),"Zero-rate/export evidence missing; ","")&amp;IF(AND(C4075="Credit Note",H4075&gt;0),"Credit note should be negative; ","")&amp;IF(AND(C4075="Simplified Tax Invoice",F4075="B2B - VAT registered"),"Simplified invoice issued to VAT-registered B2B; ",""))</f>
        <v/>
      </c>
    </row>
    <row r="4076">
      <c r="A4076" s="17" t="n"/>
      <c r="B4076" s="14" t="n"/>
      <c r="C4076" s="14" t="n"/>
      <c r="D4076" s="14" t="n"/>
      <c r="E4076" s="16" t="n"/>
      <c r="F4076" s="14" t="n"/>
      <c r="G4076" s="14" t="n"/>
      <c r="H4076" s="19" t="n"/>
      <c r="I4076" s="19" t="n"/>
      <c r="J4076" s="34">
        <f>IF(A4076="","",H4076+I4076)</f>
        <v/>
      </c>
      <c r="K4076" s="14" t="n"/>
      <c r="L4076" s="14" t="n"/>
      <c r="M4076" s="14" t="n"/>
      <c r="N4076" s="14" t="n"/>
      <c r="O4076" s="20">
        <f>IF(A4076="","",SUMPRODUCT((A4076&gt;=Setup!$C$19:$C$30)*(A4076&lt;=Setup!$D$19:$D$30)*Setup!$A$19:$A$30))</f>
        <v/>
      </c>
      <c r="P4076" s="34">
        <f>IF(A4076="","",IF(G4076="Standard 15% (Box 1)",ROUND(H4076*Setup!$B$9,2),0))</f>
        <v/>
      </c>
      <c r="Q4076" s="34">
        <f>IF(A4076="","",I4076-P4076)</f>
        <v/>
      </c>
      <c r="R4076" s="23">
        <f>IF(A4076="","",IF(O4076=0,"Outside audit periods; ","")&amp;IF(G4076="","No VAT category; ","")&amp;IF(ABS(Q4076)&gt;Setup!$B$10,"VAT ≠ 15% × net; ","")&amp;IF(AND(F4076="B2B - VAT registered",NOT(AND(LEN(E4076)=15,LEFT(E4076,1)="3",RIGHT(E4076,1)="3",ISNUMBER(--E4076)))),"Invalid/missing customer VAT no; ","")&amp;IF(L4076&lt;&gt;"Yes","Not reported/cleared on FATOORA; ","")&amp;IF(AND(OR(G4076="Zero-rated domestic (Box 3)",G4076="Export (Box 4)"),N4076=""),"Zero-rate/export evidence missing; ","")&amp;IF(AND(C4076="Credit Note",H4076&gt;0),"Credit note should be negative; ","")&amp;IF(AND(C4076="Simplified Tax Invoice",F4076="B2B - VAT registered"),"Simplified invoice issued to VAT-registered B2B; ",""))</f>
        <v/>
      </c>
    </row>
    <row r="4077">
      <c r="A4077" s="17" t="n"/>
      <c r="B4077" s="14" t="n"/>
      <c r="C4077" s="14" t="n"/>
      <c r="D4077" s="14" t="n"/>
      <c r="E4077" s="16" t="n"/>
      <c r="F4077" s="14" t="n"/>
      <c r="G4077" s="14" t="n"/>
      <c r="H4077" s="19" t="n"/>
      <c r="I4077" s="19" t="n"/>
      <c r="J4077" s="34">
        <f>IF(A4077="","",H4077+I4077)</f>
        <v/>
      </c>
      <c r="K4077" s="14" t="n"/>
      <c r="L4077" s="14" t="n"/>
      <c r="M4077" s="14" t="n"/>
      <c r="N4077" s="14" t="n"/>
      <c r="O4077" s="20">
        <f>IF(A4077="","",SUMPRODUCT((A4077&gt;=Setup!$C$19:$C$30)*(A4077&lt;=Setup!$D$19:$D$30)*Setup!$A$19:$A$30))</f>
        <v/>
      </c>
      <c r="P4077" s="34">
        <f>IF(A4077="","",IF(G4077="Standard 15% (Box 1)",ROUND(H4077*Setup!$B$9,2),0))</f>
        <v/>
      </c>
      <c r="Q4077" s="34">
        <f>IF(A4077="","",I4077-P4077)</f>
        <v/>
      </c>
      <c r="R4077" s="23">
        <f>IF(A4077="","",IF(O4077=0,"Outside audit periods; ","")&amp;IF(G4077="","No VAT category; ","")&amp;IF(ABS(Q4077)&gt;Setup!$B$10,"VAT ≠ 15% × net; ","")&amp;IF(AND(F4077="B2B - VAT registered",NOT(AND(LEN(E4077)=15,LEFT(E4077,1)="3",RIGHT(E4077,1)="3",ISNUMBER(--E4077)))),"Invalid/missing customer VAT no; ","")&amp;IF(L4077&lt;&gt;"Yes","Not reported/cleared on FATOORA; ","")&amp;IF(AND(OR(G4077="Zero-rated domestic (Box 3)",G4077="Export (Box 4)"),N4077=""),"Zero-rate/export evidence missing; ","")&amp;IF(AND(C4077="Credit Note",H4077&gt;0),"Credit note should be negative; ","")&amp;IF(AND(C4077="Simplified Tax Invoice",F4077="B2B - VAT registered"),"Simplified invoice issued to VAT-registered B2B; ",""))</f>
        <v/>
      </c>
    </row>
    <row r="4078">
      <c r="A4078" s="17" t="n"/>
      <c r="B4078" s="14" t="n"/>
      <c r="C4078" s="14" t="n"/>
      <c r="D4078" s="14" t="n"/>
      <c r="E4078" s="16" t="n"/>
      <c r="F4078" s="14" t="n"/>
      <c r="G4078" s="14" t="n"/>
      <c r="H4078" s="19" t="n"/>
      <c r="I4078" s="19" t="n"/>
      <c r="J4078" s="34">
        <f>IF(A4078="","",H4078+I4078)</f>
        <v/>
      </c>
      <c r="K4078" s="14" t="n"/>
      <c r="L4078" s="14" t="n"/>
      <c r="M4078" s="14" t="n"/>
      <c r="N4078" s="14" t="n"/>
      <c r="O4078" s="20">
        <f>IF(A4078="","",SUMPRODUCT((A4078&gt;=Setup!$C$19:$C$30)*(A4078&lt;=Setup!$D$19:$D$30)*Setup!$A$19:$A$30))</f>
        <v/>
      </c>
      <c r="P4078" s="34">
        <f>IF(A4078="","",IF(G4078="Standard 15% (Box 1)",ROUND(H4078*Setup!$B$9,2),0))</f>
        <v/>
      </c>
      <c r="Q4078" s="34">
        <f>IF(A4078="","",I4078-P4078)</f>
        <v/>
      </c>
      <c r="R4078" s="23">
        <f>IF(A4078="","",IF(O4078=0,"Outside audit periods; ","")&amp;IF(G4078="","No VAT category; ","")&amp;IF(ABS(Q4078)&gt;Setup!$B$10,"VAT ≠ 15% × net; ","")&amp;IF(AND(F4078="B2B - VAT registered",NOT(AND(LEN(E4078)=15,LEFT(E4078,1)="3",RIGHT(E4078,1)="3",ISNUMBER(--E4078)))),"Invalid/missing customer VAT no; ","")&amp;IF(L4078&lt;&gt;"Yes","Not reported/cleared on FATOORA; ","")&amp;IF(AND(OR(G4078="Zero-rated domestic (Box 3)",G4078="Export (Box 4)"),N4078=""),"Zero-rate/export evidence missing; ","")&amp;IF(AND(C4078="Credit Note",H4078&gt;0),"Credit note should be negative; ","")&amp;IF(AND(C4078="Simplified Tax Invoice",F4078="B2B - VAT registered"),"Simplified invoice issued to VAT-registered B2B; ",""))</f>
        <v/>
      </c>
    </row>
    <row r="4079">
      <c r="A4079" s="17" t="n"/>
      <c r="B4079" s="14" t="n"/>
      <c r="C4079" s="14" t="n"/>
      <c r="D4079" s="14" t="n"/>
      <c r="E4079" s="16" t="n"/>
      <c r="F4079" s="14" t="n"/>
      <c r="G4079" s="14" t="n"/>
      <c r="H4079" s="19" t="n"/>
      <c r="I4079" s="19" t="n"/>
      <c r="J4079" s="34">
        <f>IF(A4079="","",H4079+I4079)</f>
        <v/>
      </c>
      <c r="K4079" s="14" t="n"/>
      <c r="L4079" s="14" t="n"/>
      <c r="M4079" s="14" t="n"/>
      <c r="N4079" s="14" t="n"/>
      <c r="O4079" s="20">
        <f>IF(A4079="","",SUMPRODUCT((A4079&gt;=Setup!$C$19:$C$30)*(A4079&lt;=Setup!$D$19:$D$30)*Setup!$A$19:$A$30))</f>
        <v/>
      </c>
      <c r="P4079" s="34">
        <f>IF(A4079="","",IF(G4079="Standard 15% (Box 1)",ROUND(H4079*Setup!$B$9,2),0))</f>
        <v/>
      </c>
      <c r="Q4079" s="34">
        <f>IF(A4079="","",I4079-P4079)</f>
        <v/>
      </c>
      <c r="R4079" s="23">
        <f>IF(A4079="","",IF(O4079=0,"Outside audit periods; ","")&amp;IF(G4079="","No VAT category; ","")&amp;IF(ABS(Q4079)&gt;Setup!$B$10,"VAT ≠ 15% × net; ","")&amp;IF(AND(F4079="B2B - VAT registered",NOT(AND(LEN(E4079)=15,LEFT(E4079,1)="3",RIGHT(E4079,1)="3",ISNUMBER(--E4079)))),"Invalid/missing customer VAT no; ","")&amp;IF(L4079&lt;&gt;"Yes","Not reported/cleared on FATOORA; ","")&amp;IF(AND(OR(G4079="Zero-rated domestic (Box 3)",G4079="Export (Box 4)"),N4079=""),"Zero-rate/export evidence missing; ","")&amp;IF(AND(C4079="Credit Note",H4079&gt;0),"Credit note should be negative; ","")&amp;IF(AND(C4079="Simplified Tax Invoice",F4079="B2B - VAT registered"),"Simplified invoice issued to VAT-registered B2B; ",""))</f>
        <v/>
      </c>
    </row>
    <row r="4080">
      <c r="A4080" s="17" t="n"/>
      <c r="B4080" s="14" t="n"/>
      <c r="C4080" s="14" t="n"/>
      <c r="D4080" s="14" t="n"/>
      <c r="E4080" s="16" t="n"/>
      <c r="F4080" s="14" t="n"/>
      <c r="G4080" s="14" t="n"/>
      <c r="H4080" s="19" t="n"/>
      <c r="I4080" s="19" t="n"/>
      <c r="J4080" s="34">
        <f>IF(A4080="","",H4080+I4080)</f>
        <v/>
      </c>
      <c r="K4080" s="14" t="n"/>
      <c r="L4080" s="14" t="n"/>
      <c r="M4080" s="14" t="n"/>
      <c r="N4080" s="14" t="n"/>
      <c r="O4080" s="20">
        <f>IF(A4080="","",SUMPRODUCT((A4080&gt;=Setup!$C$19:$C$30)*(A4080&lt;=Setup!$D$19:$D$30)*Setup!$A$19:$A$30))</f>
        <v/>
      </c>
      <c r="P4080" s="34">
        <f>IF(A4080="","",IF(G4080="Standard 15% (Box 1)",ROUND(H4080*Setup!$B$9,2),0))</f>
        <v/>
      </c>
      <c r="Q4080" s="34">
        <f>IF(A4080="","",I4080-P4080)</f>
        <v/>
      </c>
      <c r="R4080" s="23">
        <f>IF(A4080="","",IF(O4080=0,"Outside audit periods; ","")&amp;IF(G4080="","No VAT category; ","")&amp;IF(ABS(Q4080)&gt;Setup!$B$10,"VAT ≠ 15% × net; ","")&amp;IF(AND(F4080="B2B - VAT registered",NOT(AND(LEN(E4080)=15,LEFT(E4080,1)="3",RIGHT(E4080,1)="3",ISNUMBER(--E4080)))),"Invalid/missing customer VAT no; ","")&amp;IF(L4080&lt;&gt;"Yes","Not reported/cleared on FATOORA; ","")&amp;IF(AND(OR(G4080="Zero-rated domestic (Box 3)",G4080="Export (Box 4)"),N4080=""),"Zero-rate/export evidence missing; ","")&amp;IF(AND(C4080="Credit Note",H4080&gt;0),"Credit note should be negative; ","")&amp;IF(AND(C4080="Simplified Tax Invoice",F4080="B2B - VAT registered"),"Simplified invoice issued to VAT-registered B2B; ",""))</f>
        <v/>
      </c>
    </row>
    <row r="4081">
      <c r="A4081" s="17" t="n"/>
      <c r="B4081" s="14" t="n"/>
      <c r="C4081" s="14" t="n"/>
      <c r="D4081" s="14" t="n"/>
      <c r="E4081" s="16" t="n"/>
      <c r="F4081" s="14" t="n"/>
      <c r="G4081" s="14" t="n"/>
      <c r="H4081" s="19" t="n"/>
      <c r="I4081" s="19" t="n"/>
      <c r="J4081" s="34">
        <f>IF(A4081="","",H4081+I4081)</f>
        <v/>
      </c>
      <c r="K4081" s="14" t="n"/>
      <c r="L4081" s="14" t="n"/>
      <c r="M4081" s="14" t="n"/>
      <c r="N4081" s="14" t="n"/>
      <c r="O4081" s="20">
        <f>IF(A4081="","",SUMPRODUCT((A4081&gt;=Setup!$C$19:$C$30)*(A4081&lt;=Setup!$D$19:$D$30)*Setup!$A$19:$A$30))</f>
        <v/>
      </c>
      <c r="P4081" s="34">
        <f>IF(A4081="","",IF(G4081="Standard 15% (Box 1)",ROUND(H4081*Setup!$B$9,2),0))</f>
        <v/>
      </c>
      <c r="Q4081" s="34">
        <f>IF(A4081="","",I4081-P4081)</f>
        <v/>
      </c>
      <c r="R4081" s="23">
        <f>IF(A4081="","",IF(O4081=0,"Outside audit periods; ","")&amp;IF(G4081="","No VAT category; ","")&amp;IF(ABS(Q4081)&gt;Setup!$B$10,"VAT ≠ 15% × net; ","")&amp;IF(AND(F4081="B2B - VAT registered",NOT(AND(LEN(E4081)=15,LEFT(E4081,1)="3",RIGHT(E4081,1)="3",ISNUMBER(--E4081)))),"Invalid/missing customer VAT no; ","")&amp;IF(L4081&lt;&gt;"Yes","Not reported/cleared on FATOORA; ","")&amp;IF(AND(OR(G4081="Zero-rated domestic (Box 3)",G4081="Export (Box 4)"),N4081=""),"Zero-rate/export evidence missing; ","")&amp;IF(AND(C4081="Credit Note",H4081&gt;0),"Credit note should be negative; ","")&amp;IF(AND(C4081="Simplified Tax Invoice",F4081="B2B - VAT registered"),"Simplified invoice issued to VAT-registered B2B; ",""))</f>
        <v/>
      </c>
    </row>
    <row r="4082">
      <c r="A4082" s="17" t="n"/>
      <c r="B4082" s="14" t="n"/>
      <c r="C4082" s="14" t="n"/>
      <c r="D4082" s="14" t="n"/>
      <c r="E4082" s="16" t="n"/>
      <c r="F4082" s="14" t="n"/>
      <c r="G4082" s="14" t="n"/>
      <c r="H4082" s="19" t="n"/>
      <c r="I4082" s="19" t="n"/>
      <c r="J4082" s="34">
        <f>IF(A4082="","",H4082+I4082)</f>
        <v/>
      </c>
      <c r="K4082" s="14" t="n"/>
      <c r="L4082" s="14" t="n"/>
      <c r="M4082" s="14" t="n"/>
      <c r="N4082" s="14" t="n"/>
      <c r="O4082" s="20">
        <f>IF(A4082="","",SUMPRODUCT((A4082&gt;=Setup!$C$19:$C$30)*(A4082&lt;=Setup!$D$19:$D$30)*Setup!$A$19:$A$30))</f>
        <v/>
      </c>
      <c r="P4082" s="34">
        <f>IF(A4082="","",IF(G4082="Standard 15% (Box 1)",ROUND(H4082*Setup!$B$9,2),0))</f>
        <v/>
      </c>
      <c r="Q4082" s="34">
        <f>IF(A4082="","",I4082-P4082)</f>
        <v/>
      </c>
      <c r="R4082" s="23">
        <f>IF(A4082="","",IF(O4082=0,"Outside audit periods; ","")&amp;IF(G4082="","No VAT category; ","")&amp;IF(ABS(Q4082)&gt;Setup!$B$10,"VAT ≠ 15% × net; ","")&amp;IF(AND(F4082="B2B - VAT registered",NOT(AND(LEN(E4082)=15,LEFT(E4082,1)="3",RIGHT(E4082,1)="3",ISNUMBER(--E4082)))),"Invalid/missing customer VAT no; ","")&amp;IF(L4082&lt;&gt;"Yes","Not reported/cleared on FATOORA; ","")&amp;IF(AND(OR(G4082="Zero-rated domestic (Box 3)",G4082="Export (Box 4)"),N4082=""),"Zero-rate/export evidence missing; ","")&amp;IF(AND(C4082="Credit Note",H4082&gt;0),"Credit note should be negative; ","")&amp;IF(AND(C4082="Simplified Tax Invoice",F4082="B2B - VAT registered"),"Simplified invoice issued to VAT-registered B2B; ",""))</f>
        <v/>
      </c>
    </row>
    <row r="4083">
      <c r="A4083" s="17" t="n"/>
      <c r="B4083" s="14" t="n"/>
      <c r="C4083" s="14" t="n"/>
      <c r="D4083" s="14" t="n"/>
      <c r="E4083" s="16" t="n"/>
      <c r="F4083" s="14" t="n"/>
      <c r="G4083" s="14" t="n"/>
      <c r="H4083" s="19" t="n"/>
      <c r="I4083" s="19" t="n"/>
      <c r="J4083" s="34">
        <f>IF(A4083="","",H4083+I4083)</f>
        <v/>
      </c>
      <c r="K4083" s="14" t="n"/>
      <c r="L4083" s="14" t="n"/>
      <c r="M4083" s="14" t="n"/>
      <c r="N4083" s="14" t="n"/>
      <c r="O4083" s="20">
        <f>IF(A4083="","",SUMPRODUCT((A4083&gt;=Setup!$C$19:$C$30)*(A4083&lt;=Setup!$D$19:$D$30)*Setup!$A$19:$A$30))</f>
        <v/>
      </c>
      <c r="P4083" s="34">
        <f>IF(A4083="","",IF(G4083="Standard 15% (Box 1)",ROUND(H4083*Setup!$B$9,2),0))</f>
        <v/>
      </c>
      <c r="Q4083" s="34">
        <f>IF(A4083="","",I4083-P4083)</f>
        <v/>
      </c>
      <c r="R4083" s="23">
        <f>IF(A4083="","",IF(O4083=0,"Outside audit periods; ","")&amp;IF(G4083="","No VAT category; ","")&amp;IF(ABS(Q4083)&gt;Setup!$B$10,"VAT ≠ 15% × net; ","")&amp;IF(AND(F4083="B2B - VAT registered",NOT(AND(LEN(E4083)=15,LEFT(E4083,1)="3",RIGHT(E4083,1)="3",ISNUMBER(--E4083)))),"Invalid/missing customer VAT no; ","")&amp;IF(L4083&lt;&gt;"Yes","Not reported/cleared on FATOORA; ","")&amp;IF(AND(OR(G4083="Zero-rated domestic (Box 3)",G4083="Export (Box 4)"),N4083=""),"Zero-rate/export evidence missing; ","")&amp;IF(AND(C4083="Credit Note",H4083&gt;0),"Credit note should be negative; ","")&amp;IF(AND(C4083="Simplified Tax Invoice",F4083="B2B - VAT registered"),"Simplified invoice issued to VAT-registered B2B; ",""))</f>
        <v/>
      </c>
    </row>
    <row r="4084">
      <c r="A4084" s="17" t="n"/>
      <c r="B4084" s="14" t="n"/>
      <c r="C4084" s="14" t="n"/>
      <c r="D4084" s="14" t="n"/>
      <c r="E4084" s="16" t="n"/>
      <c r="F4084" s="14" t="n"/>
      <c r="G4084" s="14" t="n"/>
      <c r="H4084" s="19" t="n"/>
      <c r="I4084" s="19" t="n"/>
      <c r="J4084" s="34">
        <f>IF(A4084="","",H4084+I4084)</f>
        <v/>
      </c>
      <c r="K4084" s="14" t="n"/>
      <c r="L4084" s="14" t="n"/>
      <c r="M4084" s="14" t="n"/>
      <c r="N4084" s="14" t="n"/>
      <c r="O4084" s="20">
        <f>IF(A4084="","",SUMPRODUCT((A4084&gt;=Setup!$C$19:$C$30)*(A4084&lt;=Setup!$D$19:$D$30)*Setup!$A$19:$A$30))</f>
        <v/>
      </c>
      <c r="P4084" s="34">
        <f>IF(A4084="","",IF(G4084="Standard 15% (Box 1)",ROUND(H4084*Setup!$B$9,2),0))</f>
        <v/>
      </c>
      <c r="Q4084" s="34">
        <f>IF(A4084="","",I4084-P4084)</f>
        <v/>
      </c>
      <c r="R4084" s="23">
        <f>IF(A4084="","",IF(O4084=0,"Outside audit periods; ","")&amp;IF(G4084="","No VAT category; ","")&amp;IF(ABS(Q4084)&gt;Setup!$B$10,"VAT ≠ 15% × net; ","")&amp;IF(AND(F4084="B2B - VAT registered",NOT(AND(LEN(E4084)=15,LEFT(E4084,1)="3",RIGHT(E4084,1)="3",ISNUMBER(--E4084)))),"Invalid/missing customer VAT no; ","")&amp;IF(L4084&lt;&gt;"Yes","Not reported/cleared on FATOORA; ","")&amp;IF(AND(OR(G4084="Zero-rated domestic (Box 3)",G4084="Export (Box 4)"),N4084=""),"Zero-rate/export evidence missing; ","")&amp;IF(AND(C4084="Credit Note",H4084&gt;0),"Credit note should be negative; ","")&amp;IF(AND(C4084="Simplified Tax Invoice",F4084="B2B - VAT registered"),"Simplified invoice issued to VAT-registered B2B; ",""))</f>
        <v/>
      </c>
    </row>
    <row r="4085">
      <c r="A4085" s="17" t="n"/>
      <c r="B4085" s="14" t="n"/>
      <c r="C4085" s="14" t="n"/>
      <c r="D4085" s="14" t="n"/>
      <c r="E4085" s="16" t="n"/>
      <c r="F4085" s="14" t="n"/>
      <c r="G4085" s="14" t="n"/>
      <c r="H4085" s="19" t="n"/>
      <c r="I4085" s="19" t="n"/>
      <c r="J4085" s="34">
        <f>IF(A4085="","",H4085+I4085)</f>
        <v/>
      </c>
      <c r="K4085" s="14" t="n"/>
      <c r="L4085" s="14" t="n"/>
      <c r="M4085" s="14" t="n"/>
      <c r="N4085" s="14" t="n"/>
      <c r="O4085" s="20">
        <f>IF(A4085="","",SUMPRODUCT((A4085&gt;=Setup!$C$19:$C$30)*(A4085&lt;=Setup!$D$19:$D$30)*Setup!$A$19:$A$30))</f>
        <v/>
      </c>
      <c r="P4085" s="34">
        <f>IF(A4085="","",IF(G4085="Standard 15% (Box 1)",ROUND(H4085*Setup!$B$9,2),0))</f>
        <v/>
      </c>
      <c r="Q4085" s="34">
        <f>IF(A4085="","",I4085-P4085)</f>
        <v/>
      </c>
      <c r="R4085" s="23">
        <f>IF(A4085="","",IF(O4085=0,"Outside audit periods; ","")&amp;IF(G4085="","No VAT category; ","")&amp;IF(ABS(Q4085)&gt;Setup!$B$10,"VAT ≠ 15% × net; ","")&amp;IF(AND(F4085="B2B - VAT registered",NOT(AND(LEN(E4085)=15,LEFT(E4085,1)="3",RIGHT(E4085,1)="3",ISNUMBER(--E4085)))),"Invalid/missing customer VAT no; ","")&amp;IF(L4085&lt;&gt;"Yes","Not reported/cleared on FATOORA; ","")&amp;IF(AND(OR(G4085="Zero-rated domestic (Box 3)",G4085="Export (Box 4)"),N4085=""),"Zero-rate/export evidence missing; ","")&amp;IF(AND(C4085="Credit Note",H4085&gt;0),"Credit note should be negative; ","")&amp;IF(AND(C4085="Simplified Tax Invoice",F4085="B2B - VAT registered"),"Simplified invoice issued to VAT-registered B2B; ",""))</f>
        <v/>
      </c>
    </row>
    <row r="4086">
      <c r="A4086" s="17" t="n"/>
      <c r="B4086" s="14" t="n"/>
      <c r="C4086" s="14" t="n"/>
      <c r="D4086" s="14" t="n"/>
      <c r="E4086" s="16" t="n"/>
      <c r="F4086" s="14" t="n"/>
      <c r="G4086" s="14" t="n"/>
      <c r="H4086" s="19" t="n"/>
      <c r="I4086" s="19" t="n"/>
      <c r="J4086" s="34">
        <f>IF(A4086="","",H4086+I4086)</f>
        <v/>
      </c>
      <c r="K4086" s="14" t="n"/>
      <c r="L4086" s="14" t="n"/>
      <c r="M4086" s="14" t="n"/>
      <c r="N4086" s="14" t="n"/>
      <c r="O4086" s="20">
        <f>IF(A4086="","",SUMPRODUCT((A4086&gt;=Setup!$C$19:$C$30)*(A4086&lt;=Setup!$D$19:$D$30)*Setup!$A$19:$A$30))</f>
        <v/>
      </c>
      <c r="P4086" s="34">
        <f>IF(A4086="","",IF(G4086="Standard 15% (Box 1)",ROUND(H4086*Setup!$B$9,2),0))</f>
        <v/>
      </c>
      <c r="Q4086" s="34">
        <f>IF(A4086="","",I4086-P4086)</f>
        <v/>
      </c>
      <c r="R4086" s="23">
        <f>IF(A4086="","",IF(O4086=0,"Outside audit periods; ","")&amp;IF(G4086="","No VAT category; ","")&amp;IF(ABS(Q4086)&gt;Setup!$B$10,"VAT ≠ 15% × net; ","")&amp;IF(AND(F4086="B2B - VAT registered",NOT(AND(LEN(E4086)=15,LEFT(E4086,1)="3",RIGHT(E4086,1)="3",ISNUMBER(--E4086)))),"Invalid/missing customer VAT no; ","")&amp;IF(L4086&lt;&gt;"Yes","Not reported/cleared on FATOORA; ","")&amp;IF(AND(OR(G4086="Zero-rated domestic (Box 3)",G4086="Export (Box 4)"),N4086=""),"Zero-rate/export evidence missing; ","")&amp;IF(AND(C4086="Credit Note",H4086&gt;0),"Credit note should be negative; ","")&amp;IF(AND(C4086="Simplified Tax Invoice",F4086="B2B - VAT registered"),"Simplified invoice issued to VAT-registered B2B; ",""))</f>
        <v/>
      </c>
    </row>
    <row r="4087">
      <c r="A4087" s="17" t="n"/>
      <c r="B4087" s="14" t="n"/>
      <c r="C4087" s="14" t="n"/>
      <c r="D4087" s="14" t="n"/>
      <c r="E4087" s="16" t="n"/>
      <c r="F4087" s="14" t="n"/>
      <c r="G4087" s="14" t="n"/>
      <c r="H4087" s="19" t="n"/>
      <c r="I4087" s="19" t="n"/>
      <c r="J4087" s="34">
        <f>IF(A4087="","",H4087+I4087)</f>
        <v/>
      </c>
      <c r="K4087" s="14" t="n"/>
      <c r="L4087" s="14" t="n"/>
      <c r="M4087" s="14" t="n"/>
      <c r="N4087" s="14" t="n"/>
      <c r="O4087" s="20">
        <f>IF(A4087="","",SUMPRODUCT((A4087&gt;=Setup!$C$19:$C$30)*(A4087&lt;=Setup!$D$19:$D$30)*Setup!$A$19:$A$30))</f>
        <v/>
      </c>
      <c r="P4087" s="34">
        <f>IF(A4087="","",IF(G4087="Standard 15% (Box 1)",ROUND(H4087*Setup!$B$9,2),0))</f>
        <v/>
      </c>
      <c r="Q4087" s="34">
        <f>IF(A4087="","",I4087-P4087)</f>
        <v/>
      </c>
      <c r="R4087" s="23">
        <f>IF(A4087="","",IF(O4087=0,"Outside audit periods; ","")&amp;IF(G4087="","No VAT category; ","")&amp;IF(ABS(Q4087)&gt;Setup!$B$10,"VAT ≠ 15% × net; ","")&amp;IF(AND(F4087="B2B - VAT registered",NOT(AND(LEN(E4087)=15,LEFT(E4087,1)="3",RIGHT(E4087,1)="3",ISNUMBER(--E4087)))),"Invalid/missing customer VAT no; ","")&amp;IF(L4087&lt;&gt;"Yes","Not reported/cleared on FATOORA; ","")&amp;IF(AND(OR(G4087="Zero-rated domestic (Box 3)",G4087="Export (Box 4)"),N4087=""),"Zero-rate/export evidence missing; ","")&amp;IF(AND(C4087="Credit Note",H4087&gt;0),"Credit note should be negative; ","")&amp;IF(AND(C4087="Simplified Tax Invoice",F4087="B2B - VAT registered"),"Simplified invoice issued to VAT-registered B2B; ",""))</f>
        <v/>
      </c>
    </row>
    <row r="4088">
      <c r="A4088" s="17" t="n"/>
      <c r="B4088" s="14" t="n"/>
      <c r="C4088" s="14" t="n"/>
      <c r="D4088" s="14" t="n"/>
      <c r="E4088" s="16" t="n"/>
      <c r="F4088" s="14" t="n"/>
      <c r="G4088" s="14" t="n"/>
      <c r="H4088" s="19" t="n"/>
      <c r="I4088" s="19" t="n"/>
      <c r="J4088" s="34">
        <f>IF(A4088="","",H4088+I4088)</f>
        <v/>
      </c>
      <c r="K4088" s="14" t="n"/>
      <c r="L4088" s="14" t="n"/>
      <c r="M4088" s="14" t="n"/>
      <c r="N4088" s="14" t="n"/>
      <c r="O4088" s="20">
        <f>IF(A4088="","",SUMPRODUCT((A4088&gt;=Setup!$C$19:$C$30)*(A4088&lt;=Setup!$D$19:$D$30)*Setup!$A$19:$A$30))</f>
        <v/>
      </c>
      <c r="P4088" s="34">
        <f>IF(A4088="","",IF(G4088="Standard 15% (Box 1)",ROUND(H4088*Setup!$B$9,2),0))</f>
        <v/>
      </c>
      <c r="Q4088" s="34">
        <f>IF(A4088="","",I4088-P4088)</f>
        <v/>
      </c>
      <c r="R4088" s="23">
        <f>IF(A4088="","",IF(O4088=0,"Outside audit periods; ","")&amp;IF(G4088="","No VAT category; ","")&amp;IF(ABS(Q4088)&gt;Setup!$B$10,"VAT ≠ 15% × net; ","")&amp;IF(AND(F4088="B2B - VAT registered",NOT(AND(LEN(E4088)=15,LEFT(E4088,1)="3",RIGHT(E4088,1)="3",ISNUMBER(--E4088)))),"Invalid/missing customer VAT no; ","")&amp;IF(L4088&lt;&gt;"Yes","Not reported/cleared on FATOORA; ","")&amp;IF(AND(OR(G4088="Zero-rated domestic (Box 3)",G4088="Export (Box 4)"),N4088=""),"Zero-rate/export evidence missing; ","")&amp;IF(AND(C4088="Credit Note",H4088&gt;0),"Credit note should be negative; ","")&amp;IF(AND(C4088="Simplified Tax Invoice",F4088="B2B - VAT registered"),"Simplified invoice issued to VAT-registered B2B; ",""))</f>
        <v/>
      </c>
    </row>
    <row r="4089">
      <c r="A4089" s="17" t="n"/>
      <c r="B4089" s="14" t="n"/>
      <c r="C4089" s="14" t="n"/>
      <c r="D4089" s="14" t="n"/>
      <c r="E4089" s="16" t="n"/>
      <c r="F4089" s="14" t="n"/>
      <c r="G4089" s="14" t="n"/>
      <c r="H4089" s="19" t="n"/>
      <c r="I4089" s="19" t="n"/>
      <c r="J4089" s="34">
        <f>IF(A4089="","",H4089+I4089)</f>
        <v/>
      </c>
      <c r="K4089" s="14" t="n"/>
      <c r="L4089" s="14" t="n"/>
      <c r="M4089" s="14" t="n"/>
      <c r="N4089" s="14" t="n"/>
      <c r="O4089" s="20">
        <f>IF(A4089="","",SUMPRODUCT((A4089&gt;=Setup!$C$19:$C$30)*(A4089&lt;=Setup!$D$19:$D$30)*Setup!$A$19:$A$30))</f>
        <v/>
      </c>
      <c r="P4089" s="34">
        <f>IF(A4089="","",IF(G4089="Standard 15% (Box 1)",ROUND(H4089*Setup!$B$9,2),0))</f>
        <v/>
      </c>
      <c r="Q4089" s="34">
        <f>IF(A4089="","",I4089-P4089)</f>
        <v/>
      </c>
      <c r="R4089" s="23">
        <f>IF(A4089="","",IF(O4089=0,"Outside audit periods; ","")&amp;IF(G4089="","No VAT category; ","")&amp;IF(ABS(Q4089)&gt;Setup!$B$10,"VAT ≠ 15% × net; ","")&amp;IF(AND(F4089="B2B - VAT registered",NOT(AND(LEN(E4089)=15,LEFT(E4089,1)="3",RIGHT(E4089,1)="3",ISNUMBER(--E4089)))),"Invalid/missing customer VAT no; ","")&amp;IF(L4089&lt;&gt;"Yes","Not reported/cleared on FATOORA; ","")&amp;IF(AND(OR(G4089="Zero-rated domestic (Box 3)",G4089="Export (Box 4)"),N4089=""),"Zero-rate/export evidence missing; ","")&amp;IF(AND(C4089="Credit Note",H4089&gt;0),"Credit note should be negative; ","")&amp;IF(AND(C4089="Simplified Tax Invoice",F4089="B2B - VAT registered"),"Simplified invoice issued to VAT-registered B2B; ",""))</f>
        <v/>
      </c>
    </row>
    <row r="4090">
      <c r="A4090" s="17" t="n"/>
      <c r="B4090" s="14" t="n"/>
      <c r="C4090" s="14" t="n"/>
      <c r="D4090" s="14" t="n"/>
      <c r="E4090" s="16" t="n"/>
      <c r="F4090" s="14" t="n"/>
      <c r="G4090" s="14" t="n"/>
      <c r="H4090" s="19" t="n"/>
      <c r="I4090" s="19" t="n"/>
      <c r="J4090" s="34">
        <f>IF(A4090="","",H4090+I4090)</f>
        <v/>
      </c>
      <c r="K4090" s="14" t="n"/>
      <c r="L4090" s="14" t="n"/>
      <c r="M4090" s="14" t="n"/>
      <c r="N4090" s="14" t="n"/>
      <c r="O4090" s="20">
        <f>IF(A4090="","",SUMPRODUCT((A4090&gt;=Setup!$C$19:$C$30)*(A4090&lt;=Setup!$D$19:$D$30)*Setup!$A$19:$A$30))</f>
        <v/>
      </c>
      <c r="P4090" s="34">
        <f>IF(A4090="","",IF(G4090="Standard 15% (Box 1)",ROUND(H4090*Setup!$B$9,2),0))</f>
        <v/>
      </c>
      <c r="Q4090" s="34">
        <f>IF(A4090="","",I4090-P4090)</f>
        <v/>
      </c>
      <c r="R4090" s="23">
        <f>IF(A4090="","",IF(O4090=0,"Outside audit periods; ","")&amp;IF(G4090="","No VAT category; ","")&amp;IF(ABS(Q4090)&gt;Setup!$B$10,"VAT ≠ 15% × net; ","")&amp;IF(AND(F4090="B2B - VAT registered",NOT(AND(LEN(E4090)=15,LEFT(E4090,1)="3",RIGHT(E4090,1)="3",ISNUMBER(--E4090)))),"Invalid/missing customer VAT no; ","")&amp;IF(L4090&lt;&gt;"Yes","Not reported/cleared on FATOORA; ","")&amp;IF(AND(OR(G4090="Zero-rated domestic (Box 3)",G4090="Export (Box 4)"),N4090=""),"Zero-rate/export evidence missing; ","")&amp;IF(AND(C4090="Credit Note",H4090&gt;0),"Credit note should be negative; ","")&amp;IF(AND(C4090="Simplified Tax Invoice",F4090="B2B - VAT registered"),"Simplified invoice issued to VAT-registered B2B; ",""))</f>
        <v/>
      </c>
    </row>
    <row r="4091">
      <c r="A4091" s="17" t="n"/>
      <c r="B4091" s="14" t="n"/>
      <c r="C4091" s="14" t="n"/>
      <c r="D4091" s="14" t="n"/>
      <c r="E4091" s="16" t="n"/>
      <c r="F4091" s="14" t="n"/>
      <c r="G4091" s="14" t="n"/>
      <c r="H4091" s="19" t="n"/>
      <c r="I4091" s="19" t="n"/>
      <c r="J4091" s="34">
        <f>IF(A4091="","",H4091+I4091)</f>
        <v/>
      </c>
      <c r="K4091" s="14" t="n"/>
      <c r="L4091" s="14" t="n"/>
      <c r="M4091" s="14" t="n"/>
      <c r="N4091" s="14" t="n"/>
      <c r="O4091" s="20">
        <f>IF(A4091="","",SUMPRODUCT((A4091&gt;=Setup!$C$19:$C$30)*(A4091&lt;=Setup!$D$19:$D$30)*Setup!$A$19:$A$30))</f>
        <v/>
      </c>
      <c r="P4091" s="34">
        <f>IF(A4091="","",IF(G4091="Standard 15% (Box 1)",ROUND(H4091*Setup!$B$9,2),0))</f>
        <v/>
      </c>
      <c r="Q4091" s="34">
        <f>IF(A4091="","",I4091-P4091)</f>
        <v/>
      </c>
      <c r="R4091" s="23">
        <f>IF(A4091="","",IF(O4091=0,"Outside audit periods; ","")&amp;IF(G4091="","No VAT category; ","")&amp;IF(ABS(Q4091)&gt;Setup!$B$10,"VAT ≠ 15% × net; ","")&amp;IF(AND(F4091="B2B - VAT registered",NOT(AND(LEN(E4091)=15,LEFT(E4091,1)="3",RIGHT(E4091,1)="3",ISNUMBER(--E4091)))),"Invalid/missing customer VAT no; ","")&amp;IF(L4091&lt;&gt;"Yes","Not reported/cleared on FATOORA; ","")&amp;IF(AND(OR(G4091="Zero-rated domestic (Box 3)",G4091="Export (Box 4)"),N4091=""),"Zero-rate/export evidence missing; ","")&amp;IF(AND(C4091="Credit Note",H4091&gt;0),"Credit note should be negative; ","")&amp;IF(AND(C4091="Simplified Tax Invoice",F4091="B2B - VAT registered"),"Simplified invoice issued to VAT-registered B2B; ",""))</f>
        <v/>
      </c>
    </row>
    <row r="4092">
      <c r="A4092" s="17" t="n"/>
      <c r="B4092" s="14" t="n"/>
      <c r="C4092" s="14" t="n"/>
      <c r="D4092" s="14" t="n"/>
      <c r="E4092" s="16" t="n"/>
      <c r="F4092" s="14" t="n"/>
      <c r="G4092" s="14" t="n"/>
      <c r="H4092" s="19" t="n"/>
      <c r="I4092" s="19" t="n"/>
      <c r="J4092" s="34">
        <f>IF(A4092="","",H4092+I4092)</f>
        <v/>
      </c>
      <c r="K4092" s="14" t="n"/>
      <c r="L4092" s="14" t="n"/>
      <c r="M4092" s="14" t="n"/>
      <c r="N4092" s="14" t="n"/>
      <c r="O4092" s="20">
        <f>IF(A4092="","",SUMPRODUCT((A4092&gt;=Setup!$C$19:$C$30)*(A4092&lt;=Setup!$D$19:$D$30)*Setup!$A$19:$A$30))</f>
        <v/>
      </c>
      <c r="P4092" s="34">
        <f>IF(A4092="","",IF(G4092="Standard 15% (Box 1)",ROUND(H4092*Setup!$B$9,2),0))</f>
        <v/>
      </c>
      <c r="Q4092" s="34">
        <f>IF(A4092="","",I4092-P4092)</f>
        <v/>
      </c>
      <c r="R4092" s="23">
        <f>IF(A4092="","",IF(O4092=0,"Outside audit periods; ","")&amp;IF(G4092="","No VAT category; ","")&amp;IF(ABS(Q4092)&gt;Setup!$B$10,"VAT ≠ 15% × net; ","")&amp;IF(AND(F4092="B2B - VAT registered",NOT(AND(LEN(E4092)=15,LEFT(E4092,1)="3",RIGHT(E4092,1)="3",ISNUMBER(--E4092)))),"Invalid/missing customer VAT no; ","")&amp;IF(L4092&lt;&gt;"Yes","Not reported/cleared on FATOORA; ","")&amp;IF(AND(OR(G4092="Zero-rated domestic (Box 3)",G4092="Export (Box 4)"),N4092=""),"Zero-rate/export evidence missing; ","")&amp;IF(AND(C4092="Credit Note",H4092&gt;0),"Credit note should be negative; ","")&amp;IF(AND(C4092="Simplified Tax Invoice",F4092="B2B - VAT registered"),"Simplified invoice issued to VAT-registered B2B; ",""))</f>
        <v/>
      </c>
    </row>
    <row r="4093">
      <c r="A4093" s="17" t="n"/>
      <c r="B4093" s="14" t="n"/>
      <c r="C4093" s="14" t="n"/>
      <c r="D4093" s="14" t="n"/>
      <c r="E4093" s="16" t="n"/>
      <c r="F4093" s="14" t="n"/>
      <c r="G4093" s="14" t="n"/>
      <c r="H4093" s="19" t="n"/>
      <c r="I4093" s="19" t="n"/>
      <c r="J4093" s="34">
        <f>IF(A4093="","",H4093+I4093)</f>
        <v/>
      </c>
      <c r="K4093" s="14" t="n"/>
      <c r="L4093" s="14" t="n"/>
      <c r="M4093" s="14" t="n"/>
      <c r="N4093" s="14" t="n"/>
      <c r="O4093" s="20">
        <f>IF(A4093="","",SUMPRODUCT((A4093&gt;=Setup!$C$19:$C$30)*(A4093&lt;=Setup!$D$19:$D$30)*Setup!$A$19:$A$30))</f>
        <v/>
      </c>
      <c r="P4093" s="34">
        <f>IF(A4093="","",IF(G4093="Standard 15% (Box 1)",ROUND(H4093*Setup!$B$9,2),0))</f>
        <v/>
      </c>
      <c r="Q4093" s="34">
        <f>IF(A4093="","",I4093-P4093)</f>
        <v/>
      </c>
      <c r="R4093" s="23">
        <f>IF(A4093="","",IF(O4093=0,"Outside audit periods; ","")&amp;IF(G4093="","No VAT category; ","")&amp;IF(ABS(Q4093)&gt;Setup!$B$10,"VAT ≠ 15% × net; ","")&amp;IF(AND(F4093="B2B - VAT registered",NOT(AND(LEN(E4093)=15,LEFT(E4093,1)="3",RIGHT(E4093,1)="3",ISNUMBER(--E4093)))),"Invalid/missing customer VAT no; ","")&amp;IF(L4093&lt;&gt;"Yes","Not reported/cleared on FATOORA; ","")&amp;IF(AND(OR(G4093="Zero-rated domestic (Box 3)",G4093="Export (Box 4)"),N4093=""),"Zero-rate/export evidence missing; ","")&amp;IF(AND(C4093="Credit Note",H4093&gt;0),"Credit note should be negative; ","")&amp;IF(AND(C4093="Simplified Tax Invoice",F4093="B2B - VAT registered"),"Simplified invoice issued to VAT-registered B2B; ",""))</f>
        <v/>
      </c>
    </row>
    <row r="4094">
      <c r="A4094" s="17" t="n"/>
      <c r="B4094" s="14" t="n"/>
      <c r="C4094" s="14" t="n"/>
      <c r="D4094" s="14" t="n"/>
      <c r="E4094" s="16" t="n"/>
      <c r="F4094" s="14" t="n"/>
      <c r="G4094" s="14" t="n"/>
      <c r="H4094" s="19" t="n"/>
      <c r="I4094" s="19" t="n"/>
      <c r="J4094" s="34">
        <f>IF(A4094="","",H4094+I4094)</f>
        <v/>
      </c>
      <c r="K4094" s="14" t="n"/>
      <c r="L4094" s="14" t="n"/>
      <c r="M4094" s="14" t="n"/>
      <c r="N4094" s="14" t="n"/>
      <c r="O4094" s="20">
        <f>IF(A4094="","",SUMPRODUCT((A4094&gt;=Setup!$C$19:$C$30)*(A4094&lt;=Setup!$D$19:$D$30)*Setup!$A$19:$A$30))</f>
        <v/>
      </c>
      <c r="P4094" s="34">
        <f>IF(A4094="","",IF(G4094="Standard 15% (Box 1)",ROUND(H4094*Setup!$B$9,2),0))</f>
        <v/>
      </c>
      <c r="Q4094" s="34">
        <f>IF(A4094="","",I4094-P4094)</f>
        <v/>
      </c>
      <c r="R4094" s="23">
        <f>IF(A4094="","",IF(O4094=0,"Outside audit periods; ","")&amp;IF(G4094="","No VAT category; ","")&amp;IF(ABS(Q4094)&gt;Setup!$B$10,"VAT ≠ 15% × net; ","")&amp;IF(AND(F4094="B2B - VAT registered",NOT(AND(LEN(E4094)=15,LEFT(E4094,1)="3",RIGHT(E4094,1)="3",ISNUMBER(--E4094)))),"Invalid/missing customer VAT no; ","")&amp;IF(L4094&lt;&gt;"Yes","Not reported/cleared on FATOORA; ","")&amp;IF(AND(OR(G4094="Zero-rated domestic (Box 3)",G4094="Export (Box 4)"),N4094=""),"Zero-rate/export evidence missing; ","")&amp;IF(AND(C4094="Credit Note",H4094&gt;0),"Credit note should be negative; ","")&amp;IF(AND(C4094="Simplified Tax Invoice",F4094="B2B - VAT registered"),"Simplified invoice issued to VAT-registered B2B; ",""))</f>
        <v/>
      </c>
    </row>
    <row r="4095">
      <c r="A4095" s="17" t="n"/>
      <c r="B4095" s="14" t="n"/>
      <c r="C4095" s="14" t="n"/>
      <c r="D4095" s="14" t="n"/>
      <c r="E4095" s="16" t="n"/>
      <c r="F4095" s="14" t="n"/>
      <c r="G4095" s="14" t="n"/>
      <c r="H4095" s="19" t="n"/>
      <c r="I4095" s="19" t="n"/>
      <c r="J4095" s="34">
        <f>IF(A4095="","",H4095+I4095)</f>
        <v/>
      </c>
      <c r="K4095" s="14" t="n"/>
      <c r="L4095" s="14" t="n"/>
      <c r="M4095" s="14" t="n"/>
      <c r="N4095" s="14" t="n"/>
      <c r="O4095" s="20">
        <f>IF(A4095="","",SUMPRODUCT((A4095&gt;=Setup!$C$19:$C$30)*(A4095&lt;=Setup!$D$19:$D$30)*Setup!$A$19:$A$30))</f>
        <v/>
      </c>
      <c r="P4095" s="34">
        <f>IF(A4095="","",IF(G4095="Standard 15% (Box 1)",ROUND(H4095*Setup!$B$9,2),0))</f>
        <v/>
      </c>
      <c r="Q4095" s="34">
        <f>IF(A4095="","",I4095-P4095)</f>
        <v/>
      </c>
      <c r="R4095" s="23">
        <f>IF(A4095="","",IF(O4095=0,"Outside audit periods; ","")&amp;IF(G4095="","No VAT category; ","")&amp;IF(ABS(Q4095)&gt;Setup!$B$10,"VAT ≠ 15% × net; ","")&amp;IF(AND(F4095="B2B - VAT registered",NOT(AND(LEN(E4095)=15,LEFT(E4095,1)="3",RIGHT(E4095,1)="3",ISNUMBER(--E4095)))),"Invalid/missing customer VAT no; ","")&amp;IF(L4095&lt;&gt;"Yes","Not reported/cleared on FATOORA; ","")&amp;IF(AND(OR(G4095="Zero-rated domestic (Box 3)",G4095="Export (Box 4)"),N4095=""),"Zero-rate/export evidence missing; ","")&amp;IF(AND(C4095="Credit Note",H4095&gt;0),"Credit note should be negative; ","")&amp;IF(AND(C4095="Simplified Tax Invoice",F4095="B2B - VAT registered"),"Simplified invoice issued to VAT-registered B2B; ",""))</f>
        <v/>
      </c>
    </row>
    <row r="4096">
      <c r="A4096" s="17" t="n"/>
      <c r="B4096" s="14" t="n"/>
      <c r="C4096" s="14" t="n"/>
      <c r="D4096" s="14" t="n"/>
      <c r="E4096" s="16" t="n"/>
      <c r="F4096" s="14" t="n"/>
      <c r="G4096" s="14" t="n"/>
      <c r="H4096" s="19" t="n"/>
      <c r="I4096" s="19" t="n"/>
      <c r="J4096" s="34">
        <f>IF(A4096="","",H4096+I4096)</f>
        <v/>
      </c>
      <c r="K4096" s="14" t="n"/>
      <c r="L4096" s="14" t="n"/>
      <c r="M4096" s="14" t="n"/>
      <c r="N4096" s="14" t="n"/>
      <c r="O4096" s="20">
        <f>IF(A4096="","",SUMPRODUCT((A4096&gt;=Setup!$C$19:$C$30)*(A4096&lt;=Setup!$D$19:$D$30)*Setup!$A$19:$A$30))</f>
        <v/>
      </c>
      <c r="P4096" s="34">
        <f>IF(A4096="","",IF(G4096="Standard 15% (Box 1)",ROUND(H4096*Setup!$B$9,2),0))</f>
        <v/>
      </c>
      <c r="Q4096" s="34">
        <f>IF(A4096="","",I4096-P4096)</f>
        <v/>
      </c>
      <c r="R4096" s="23">
        <f>IF(A4096="","",IF(O4096=0,"Outside audit periods; ","")&amp;IF(G4096="","No VAT category; ","")&amp;IF(ABS(Q4096)&gt;Setup!$B$10,"VAT ≠ 15% × net; ","")&amp;IF(AND(F4096="B2B - VAT registered",NOT(AND(LEN(E4096)=15,LEFT(E4096,1)="3",RIGHT(E4096,1)="3",ISNUMBER(--E4096)))),"Invalid/missing customer VAT no; ","")&amp;IF(L4096&lt;&gt;"Yes","Not reported/cleared on FATOORA; ","")&amp;IF(AND(OR(G4096="Zero-rated domestic (Box 3)",G4096="Export (Box 4)"),N4096=""),"Zero-rate/export evidence missing; ","")&amp;IF(AND(C4096="Credit Note",H4096&gt;0),"Credit note should be negative; ","")&amp;IF(AND(C4096="Simplified Tax Invoice",F4096="B2B - VAT registered"),"Simplified invoice issued to VAT-registered B2B; ",""))</f>
        <v/>
      </c>
    </row>
    <row r="4097">
      <c r="A4097" s="17" t="n"/>
      <c r="B4097" s="14" t="n"/>
      <c r="C4097" s="14" t="n"/>
      <c r="D4097" s="14" t="n"/>
      <c r="E4097" s="16" t="n"/>
      <c r="F4097" s="14" t="n"/>
      <c r="G4097" s="14" t="n"/>
      <c r="H4097" s="19" t="n"/>
      <c r="I4097" s="19" t="n"/>
      <c r="J4097" s="34">
        <f>IF(A4097="","",H4097+I4097)</f>
        <v/>
      </c>
      <c r="K4097" s="14" t="n"/>
      <c r="L4097" s="14" t="n"/>
      <c r="M4097" s="14" t="n"/>
      <c r="N4097" s="14" t="n"/>
      <c r="O4097" s="20">
        <f>IF(A4097="","",SUMPRODUCT((A4097&gt;=Setup!$C$19:$C$30)*(A4097&lt;=Setup!$D$19:$D$30)*Setup!$A$19:$A$30))</f>
        <v/>
      </c>
      <c r="P4097" s="34">
        <f>IF(A4097="","",IF(G4097="Standard 15% (Box 1)",ROUND(H4097*Setup!$B$9,2),0))</f>
        <v/>
      </c>
      <c r="Q4097" s="34">
        <f>IF(A4097="","",I4097-P4097)</f>
        <v/>
      </c>
      <c r="R4097" s="23">
        <f>IF(A4097="","",IF(O4097=0,"Outside audit periods; ","")&amp;IF(G4097="","No VAT category; ","")&amp;IF(ABS(Q4097)&gt;Setup!$B$10,"VAT ≠ 15% × net; ","")&amp;IF(AND(F4097="B2B - VAT registered",NOT(AND(LEN(E4097)=15,LEFT(E4097,1)="3",RIGHT(E4097,1)="3",ISNUMBER(--E4097)))),"Invalid/missing customer VAT no; ","")&amp;IF(L4097&lt;&gt;"Yes","Not reported/cleared on FATOORA; ","")&amp;IF(AND(OR(G4097="Zero-rated domestic (Box 3)",G4097="Export (Box 4)"),N4097=""),"Zero-rate/export evidence missing; ","")&amp;IF(AND(C4097="Credit Note",H4097&gt;0),"Credit note should be negative; ","")&amp;IF(AND(C4097="Simplified Tax Invoice",F4097="B2B - VAT registered"),"Simplified invoice issued to VAT-registered B2B; ",""))</f>
        <v/>
      </c>
    </row>
    <row r="4098">
      <c r="A4098" s="17" t="n"/>
      <c r="B4098" s="14" t="n"/>
      <c r="C4098" s="14" t="n"/>
      <c r="D4098" s="14" t="n"/>
      <c r="E4098" s="16" t="n"/>
      <c r="F4098" s="14" t="n"/>
      <c r="G4098" s="14" t="n"/>
      <c r="H4098" s="19" t="n"/>
      <c r="I4098" s="19" t="n"/>
      <c r="J4098" s="34">
        <f>IF(A4098="","",H4098+I4098)</f>
        <v/>
      </c>
      <c r="K4098" s="14" t="n"/>
      <c r="L4098" s="14" t="n"/>
      <c r="M4098" s="14" t="n"/>
      <c r="N4098" s="14" t="n"/>
      <c r="O4098" s="20">
        <f>IF(A4098="","",SUMPRODUCT((A4098&gt;=Setup!$C$19:$C$30)*(A4098&lt;=Setup!$D$19:$D$30)*Setup!$A$19:$A$30))</f>
        <v/>
      </c>
      <c r="P4098" s="34">
        <f>IF(A4098="","",IF(G4098="Standard 15% (Box 1)",ROUND(H4098*Setup!$B$9,2),0))</f>
        <v/>
      </c>
      <c r="Q4098" s="34">
        <f>IF(A4098="","",I4098-P4098)</f>
        <v/>
      </c>
      <c r="R4098" s="23">
        <f>IF(A4098="","",IF(O4098=0,"Outside audit periods; ","")&amp;IF(G4098="","No VAT category; ","")&amp;IF(ABS(Q4098)&gt;Setup!$B$10,"VAT ≠ 15% × net; ","")&amp;IF(AND(F4098="B2B - VAT registered",NOT(AND(LEN(E4098)=15,LEFT(E4098,1)="3",RIGHT(E4098,1)="3",ISNUMBER(--E4098)))),"Invalid/missing customer VAT no; ","")&amp;IF(L4098&lt;&gt;"Yes","Not reported/cleared on FATOORA; ","")&amp;IF(AND(OR(G4098="Zero-rated domestic (Box 3)",G4098="Export (Box 4)"),N4098=""),"Zero-rate/export evidence missing; ","")&amp;IF(AND(C4098="Credit Note",H4098&gt;0),"Credit note should be negative; ","")&amp;IF(AND(C4098="Simplified Tax Invoice",F4098="B2B - VAT registered"),"Simplified invoice issued to VAT-registered B2B; ",""))</f>
        <v/>
      </c>
    </row>
    <row r="4099">
      <c r="A4099" s="17" t="n"/>
      <c r="B4099" s="14" t="n"/>
      <c r="C4099" s="14" t="n"/>
      <c r="D4099" s="14" t="n"/>
      <c r="E4099" s="16" t="n"/>
      <c r="F4099" s="14" t="n"/>
      <c r="G4099" s="14" t="n"/>
      <c r="H4099" s="19" t="n"/>
      <c r="I4099" s="19" t="n"/>
      <c r="J4099" s="34">
        <f>IF(A4099="","",H4099+I4099)</f>
        <v/>
      </c>
      <c r="K4099" s="14" t="n"/>
      <c r="L4099" s="14" t="n"/>
      <c r="M4099" s="14" t="n"/>
      <c r="N4099" s="14" t="n"/>
      <c r="O4099" s="20">
        <f>IF(A4099="","",SUMPRODUCT((A4099&gt;=Setup!$C$19:$C$30)*(A4099&lt;=Setup!$D$19:$D$30)*Setup!$A$19:$A$30))</f>
        <v/>
      </c>
      <c r="P4099" s="34">
        <f>IF(A4099="","",IF(G4099="Standard 15% (Box 1)",ROUND(H4099*Setup!$B$9,2),0))</f>
        <v/>
      </c>
      <c r="Q4099" s="34">
        <f>IF(A4099="","",I4099-P4099)</f>
        <v/>
      </c>
      <c r="R4099" s="23">
        <f>IF(A4099="","",IF(O4099=0,"Outside audit periods; ","")&amp;IF(G4099="","No VAT category; ","")&amp;IF(ABS(Q4099)&gt;Setup!$B$10,"VAT ≠ 15% × net; ","")&amp;IF(AND(F4099="B2B - VAT registered",NOT(AND(LEN(E4099)=15,LEFT(E4099,1)="3",RIGHT(E4099,1)="3",ISNUMBER(--E4099)))),"Invalid/missing customer VAT no; ","")&amp;IF(L4099&lt;&gt;"Yes","Not reported/cleared on FATOORA; ","")&amp;IF(AND(OR(G4099="Zero-rated domestic (Box 3)",G4099="Export (Box 4)"),N4099=""),"Zero-rate/export evidence missing; ","")&amp;IF(AND(C4099="Credit Note",H4099&gt;0),"Credit note should be negative; ","")&amp;IF(AND(C4099="Simplified Tax Invoice",F4099="B2B - VAT registered"),"Simplified invoice issued to VAT-registered B2B; ",""))</f>
        <v/>
      </c>
    </row>
    <row r="4100">
      <c r="A4100" s="17" t="n"/>
      <c r="B4100" s="14" t="n"/>
      <c r="C4100" s="14" t="n"/>
      <c r="D4100" s="14" t="n"/>
      <c r="E4100" s="16" t="n"/>
      <c r="F4100" s="14" t="n"/>
      <c r="G4100" s="14" t="n"/>
      <c r="H4100" s="19" t="n"/>
      <c r="I4100" s="19" t="n"/>
      <c r="J4100" s="34">
        <f>IF(A4100="","",H4100+I4100)</f>
        <v/>
      </c>
      <c r="K4100" s="14" t="n"/>
      <c r="L4100" s="14" t="n"/>
      <c r="M4100" s="14" t="n"/>
      <c r="N4100" s="14" t="n"/>
      <c r="O4100" s="20">
        <f>IF(A4100="","",SUMPRODUCT((A4100&gt;=Setup!$C$19:$C$30)*(A4100&lt;=Setup!$D$19:$D$30)*Setup!$A$19:$A$30))</f>
        <v/>
      </c>
      <c r="P4100" s="34">
        <f>IF(A4100="","",IF(G4100="Standard 15% (Box 1)",ROUND(H4100*Setup!$B$9,2),0))</f>
        <v/>
      </c>
      <c r="Q4100" s="34">
        <f>IF(A4100="","",I4100-P4100)</f>
        <v/>
      </c>
      <c r="R4100" s="23">
        <f>IF(A4100="","",IF(O4100=0,"Outside audit periods; ","")&amp;IF(G4100="","No VAT category; ","")&amp;IF(ABS(Q4100)&gt;Setup!$B$10,"VAT ≠ 15% × net; ","")&amp;IF(AND(F4100="B2B - VAT registered",NOT(AND(LEN(E4100)=15,LEFT(E4100,1)="3",RIGHT(E4100,1)="3",ISNUMBER(--E4100)))),"Invalid/missing customer VAT no; ","")&amp;IF(L4100&lt;&gt;"Yes","Not reported/cleared on FATOORA; ","")&amp;IF(AND(OR(G4100="Zero-rated domestic (Box 3)",G4100="Export (Box 4)"),N4100=""),"Zero-rate/export evidence missing; ","")&amp;IF(AND(C4100="Credit Note",H4100&gt;0),"Credit note should be negative; ","")&amp;IF(AND(C4100="Simplified Tax Invoice",F4100="B2B - VAT registered"),"Simplified invoice issued to VAT-registered B2B; ",""))</f>
        <v/>
      </c>
    </row>
    <row r="4101">
      <c r="A4101" s="17" t="n"/>
      <c r="B4101" s="14" t="n"/>
      <c r="C4101" s="14" t="n"/>
      <c r="D4101" s="14" t="n"/>
      <c r="E4101" s="16" t="n"/>
      <c r="F4101" s="14" t="n"/>
      <c r="G4101" s="14" t="n"/>
      <c r="H4101" s="19" t="n"/>
      <c r="I4101" s="19" t="n"/>
      <c r="J4101" s="34">
        <f>IF(A4101="","",H4101+I4101)</f>
        <v/>
      </c>
      <c r="K4101" s="14" t="n"/>
      <c r="L4101" s="14" t="n"/>
      <c r="M4101" s="14" t="n"/>
      <c r="N4101" s="14" t="n"/>
      <c r="O4101" s="20">
        <f>IF(A4101="","",SUMPRODUCT((A4101&gt;=Setup!$C$19:$C$30)*(A4101&lt;=Setup!$D$19:$D$30)*Setup!$A$19:$A$30))</f>
        <v/>
      </c>
      <c r="P4101" s="34">
        <f>IF(A4101="","",IF(G4101="Standard 15% (Box 1)",ROUND(H4101*Setup!$B$9,2),0))</f>
        <v/>
      </c>
      <c r="Q4101" s="34">
        <f>IF(A4101="","",I4101-P4101)</f>
        <v/>
      </c>
      <c r="R4101" s="23">
        <f>IF(A4101="","",IF(O4101=0,"Outside audit periods; ","")&amp;IF(G4101="","No VAT category; ","")&amp;IF(ABS(Q4101)&gt;Setup!$B$10,"VAT ≠ 15% × net; ","")&amp;IF(AND(F4101="B2B - VAT registered",NOT(AND(LEN(E4101)=15,LEFT(E4101,1)="3",RIGHT(E4101,1)="3",ISNUMBER(--E4101)))),"Invalid/missing customer VAT no; ","")&amp;IF(L4101&lt;&gt;"Yes","Not reported/cleared on FATOORA; ","")&amp;IF(AND(OR(G4101="Zero-rated domestic (Box 3)",G4101="Export (Box 4)"),N4101=""),"Zero-rate/export evidence missing; ","")&amp;IF(AND(C4101="Credit Note",H4101&gt;0),"Credit note should be negative; ","")&amp;IF(AND(C4101="Simplified Tax Invoice",F4101="B2B - VAT registered"),"Simplified invoice issued to VAT-registered B2B; ",""))</f>
        <v/>
      </c>
    </row>
    <row r="4102">
      <c r="A4102" s="17" t="n"/>
      <c r="B4102" s="14" t="n"/>
      <c r="C4102" s="14" t="n"/>
      <c r="D4102" s="14" t="n"/>
      <c r="E4102" s="16" t="n"/>
      <c r="F4102" s="14" t="n"/>
      <c r="G4102" s="14" t="n"/>
      <c r="H4102" s="19" t="n"/>
      <c r="I4102" s="19" t="n"/>
      <c r="J4102" s="34">
        <f>IF(A4102="","",H4102+I4102)</f>
        <v/>
      </c>
      <c r="K4102" s="14" t="n"/>
      <c r="L4102" s="14" t="n"/>
      <c r="M4102" s="14" t="n"/>
      <c r="N4102" s="14" t="n"/>
      <c r="O4102" s="20">
        <f>IF(A4102="","",SUMPRODUCT((A4102&gt;=Setup!$C$19:$C$30)*(A4102&lt;=Setup!$D$19:$D$30)*Setup!$A$19:$A$30))</f>
        <v/>
      </c>
      <c r="P4102" s="34">
        <f>IF(A4102="","",IF(G4102="Standard 15% (Box 1)",ROUND(H4102*Setup!$B$9,2),0))</f>
        <v/>
      </c>
      <c r="Q4102" s="34">
        <f>IF(A4102="","",I4102-P4102)</f>
        <v/>
      </c>
      <c r="R4102" s="23">
        <f>IF(A4102="","",IF(O4102=0,"Outside audit periods; ","")&amp;IF(G4102="","No VAT category; ","")&amp;IF(ABS(Q4102)&gt;Setup!$B$10,"VAT ≠ 15% × net; ","")&amp;IF(AND(F4102="B2B - VAT registered",NOT(AND(LEN(E4102)=15,LEFT(E4102,1)="3",RIGHT(E4102,1)="3",ISNUMBER(--E4102)))),"Invalid/missing customer VAT no; ","")&amp;IF(L4102&lt;&gt;"Yes","Not reported/cleared on FATOORA; ","")&amp;IF(AND(OR(G4102="Zero-rated domestic (Box 3)",G4102="Export (Box 4)"),N4102=""),"Zero-rate/export evidence missing; ","")&amp;IF(AND(C4102="Credit Note",H4102&gt;0),"Credit note should be negative; ","")&amp;IF(AND(C4102="Simplified Tax Invoice",F4102="B2B - VAT registered"),"Simplified invoice issued to VAT-registered B2B; ",""))</f>
        <v/>
      </c>
    </row>
    <row r="4103">
      <c r="A4103" s="17" t="n"/>
      <c r="B4103" s="14" t="n"/>
      <c r="C4103" s="14" t="n"/>
      <c r="D4103" s="14" t="n"/>
      <c r="E4103" s="16" t="n"/>
      <c r="F4103" s="14" t="n"/>
      <c r="G4103" s="14" t="n"/>
      <c r="H4103" s="19" t="n"/>
      <c r="I4103" s="19" t="n"/>
      <c r="J4103" s="34">
        <f>IF(A4103="","",H4103+I4103)</f>
        <v/>
      </c>
      <c r="K4103" s="14" t="n"/>
      <c r="L4103" s="14" t="n"/>
      <c r="M4103" s="14" t="n"/>
      <c r="N4103" s="14" t="n"/>
      <c r="O4103" s="20">
        <f>IF(A4103="","",SUMPRODUCT((A4103&gt;=Setup!$C$19:$C$30)*(A4103&lt;=Setup!$D$19:$D$30)*Setup!$A$19:$A$30))</f>
        <v/>
      </c>
      <c r="P4103" s="34">
        <f>IF(A4103="","",IF(G4103="Standard 15% (Box 1)",ROUND(H4103*Setup!$B$9,2),0))</f>
        <v/>
      </c>
      <c r="Q4103" s="34">
        <f>IF(A4103="","",I4103-P4103)</f>
        <v/>
      </c>
      <c r="R4103" s="23">
        <f>IF(A4103="","",IF(O4103=0,"Outside audit periods; ","")&amp;IF(G4103="","No VAT category; ","")&amp;IF(ABS(Q4103)&gt;Setup!$B$10,"VAT ≠ 15% × net; ","")&amp;IF(AND(F4103="B2B - VAT registered",NOT(AND(LEN(E4103)=15,LEFT(E4103,1)="3",RIGHT(E4103,1)="3",ISNUMBER(--E4103)))),"Invalid/missing customer VAT no; ","")&amp;IF(L4103&lt;&gt;"Yes","Not reported/cleared on FATOORA; ","")&amp;IF(AND(OR(G4103="Zero-rated domestic (Box 3)",G4103="Export (Box 4)"),N4103=""),"Zero-rate/export evidence missing; ","")&amp;IF(AND(C4103="Credit Note",H4103&gt;0),"Credit note should be negative; ","")&amp;IF(AND(C4103="Simplified Tax Invoice",F4103="B2B - VAT registered"),"Simplified invoice issued to VAT-registered B2B; ",""))</f>
        <v/>
      </c>
    </row>
    <row r="4104">
      <c r="A4104" s="17" t="n"/>
      <c r="B4104" s="14" t="n"/>
      <c r="C4104" s="14" t="n"/>
      <c r="D4104" s="14" t="n"/>
      <c r="E4104" s="16" t="n"/>
      <c r="F4104" s="14" t="n"/>
      <c r="G4104" s="14" t="n"/>
      <c r="H4104" s="19" t="n"/>
      <c r="I4104" s="19" t="n"/>
      <c r="J4104" s="34">
        <f>IF(A4104="","",H4104+I4104)</f>
        <v/>
      </c>
      <c r="K4104" s="14" t="n"/>
      <c r="L4104" s="14" t="n"/>
      <c r="M4104" s="14" t="n"/>
      <c r="N4104" s="14" t="n"/>
      <c r="O4104" s="20">
        <f>IF(A4104="","",SUMPRODUCT((A4104&gt;=Setup!$C$19:$C$30)*(A4104&lt;=Setup!$D$19:$D$30)*Setup!$A$19:$A$30))</f>
        <v/>
      </c>
      <c r="P4104" s="34">
        <f>IF(A4104="","",IF(G4104="Standard 15% (Box 1)",ROUND(H4104*Setup!$B$9,2),0))</f>
        <v/>
      </c>
      <c r="Q4104" s="34">
        <f>IF(A4104="","",I4104-P4104)</f>
        <v/>
      </c>
      <c r="R4104" s="23">
        <f>IF(A4104="","",IF(O4104=0,"Outside audit periods; ","")&amp;IF(G4104="","No VAT category; ","")&amp;IF(ABS(Q4104)&gt;Setup!$B$10,"VAT ≠ 15% × net; ","")&amp;IF(AND(F4104="B2B - VAT registered",NOT(AND(LEN(E4104)=15,LEFT(E4104,1)="3",RIGHT(E4104,1)="3",ISNUMBER(--E4104)))),"Invalid/missing customer VAT no; ","")&amp;IF(L4104&lt;&gt;"Yes","Not reported/cleared on FATOORA; ","")&amp;IF(AND(OR(G4104="Zero-rated domestic (Box 3)",G4104="Export (Box 4)"),N4104=""),"Zero-rate/export evidence missing; ","")&amp;IF(AND(C4104="Credit Note",H4104&gt;0),"Credit note should be negative; ","")&amp;IF(AND(C4104="Simplified Tax Invoice",F4104="B2B - VAT registered"),"Simplified invoice issued to VAT-registered B2B; ",""))</f>
        <v/>
      </c>
    </row>
    <row r="4105">
      <c r="A4105" s="17" t="n"/>
      <c r="B4105" s="14" t="n"/>
      <c r="C4105" s="14" t="n"/>
      <c r="D4105" s="14" t="n"/>
      <c r="E4105" s="16" t="n"/>
      <c r="F4105" s="14" t="n"/>
      <c r="G4105" s="14" t="n"/>
      <c r="H4105" s="19" t="n"/>
      <c r="I4105" s="19" t="n"/>
      <c r="J4105" s="34">
        <f>IF(A4105="","",H4105+I4105)</f>
        <v/>
      </c>
      <c r="K4105" s="14" t="n"/>
      <c r="L4105" s="14" t="n"/>
      <c r="M4105" s="14" t="n"/>
      <c r="N4105" s="14" t="n"/>
      <c r="O4105" s="20">
        <f>IF(A4105="","",SUMPRODUCT((A4105&gt;=Setup!$C$19:$C$30)*(A4105&lt;=Setup!$D$19:$D$30)*Setup!$A$19:$A$30))</f>
        <v/>
      </c>
      <c r="P4105" s="34">
        <f>IF(A4105="","",IF(G4105="Standard 15% (Box 1)",ROUND(H4105*Setup!$B$9,2),0))</f>
        <v/>
      </c>
      <c r="Q4105" s="34">
        <f>IF(A4105="","",I4105-P4105)</f>
        <v/>
      </c>
      <c r="R4105" s="23">
        <f>IF(A4105="","",IF(O4105=0,"Outside audit periods; ","")&amp;IF(G4105="","No VAT category; ","")&amp;IF(ABS(Q4105)&gt;Setup!$B$10,"VAT ≠ 15% × net; ","")&amp;IF(AND(F4105="B2B - VAT registered",NOT(AND(LEN(E4105)=15,LEFT(E4105,1)="3",RIGHT(E4105,1)="3",ISNUMBER(--E4105)))),"Invalid/missing customer VAT no; ","")&amp;IF(L4105&lt;&gt;"Yes","Not reported/cleared on FATOORA; ","")&amp;IF(AND(OR(G4105="Zero-rated domestic (Box 3)",G4105="Export (Box 4)"),N4105=""),"Zero-rate/export evidence missing; ","")&amp;IF(AND(C4105="Credit Note",H4105&gt;0),"Credit note should be negative; ","")&amp;IF(AND(C4105="Simplified Tax Invoice",F4105="B2B - VAT registered"),"Simplified invoice issued to VAT-registered B2B; ",""))</f>
        <v/>
      </c>
    </row>
    <row r="4106">
      <c r="A4106" s="17" t="n"/>
      <c r="B4106" s="14" t="n"/>
      <c r="C4106" s="14" t="n"/>
      <c r="D4106" s="14" t="n"/>
      <c r="E4106" s="16" t="n"/>
      <c r="F4106" s="14" t="n"/>
      <c r="G4106" s="14" t="n"/>
      <c r="H4106" s="19" t="n"/>
      <c r="I4106" s="19" t="n"/>
      <c r="J4106" s="34">
        <f>IF(A4106="","",H4106+I4106)</f>
        <v/>
      </c>
      <c r="K4106" s="14" t="n"/>
      <c r="L4106" s="14" t="n"/>
      <c r="M4106" s="14" t="n"/>
      <c r="N4106" s="14" t="n"/>
      <c r="O4106" s="20">
        <f>IF(A4106="","",SUMPRODUCT((A4106&gt;=Setup!$C$19:$C$30)*(A4106&lt;=Setup!$D$19:$D$30)*Setup!$A$19:$A$30))</f>
        <v/>
      </c>
      <c r="P4106" s="34">
        <f>IF(A4106="","",IF(G4106="Standard 15% (Box 1)",ROUND(H4106*Setup!$B$9,2),0))</f>
        <v/>
      </c>
      <c r="Q4106" s="34">
        <f>IF(A4106="","",I4106-P4106)</f>
        <v/>
      </c>
      <c r="R4106" s="23">
        <f>IF(A4106="","",IF(O4106=0,"Outside audit periods; ","")&amp;IF(G4106="","No VAT category; ","")&amp;IF(ABS(Q4106)&gt;Setup!$B$10,"VAT ≠ 15% × net; ","")&amp;IF(AND(F4106="B2B - VAT registered",NOT(AND(LEN(E4106)=15,LEFT(E4106,1)="3",RIGHT(E4106,1)="3",ISNUMBER(--E4106)))),"Invalid/missing customer VAT no; ","")&amp;IF(L4106&lt;&gt;"Yes","Not reported/cleared on FATOORA; ","")&amp;IF(AND(OR(G4106="Zero-rated domestic (Box 3)",G4106="Export (Box 4)"),N4106=""),"Zero-rate/export evidence missing; ","")&amp;IF(AND(C4106="Credit Note",H4106&gt;0),"Credit note should be negative; ","")&amp;IF(AND(C4106="Simplified Tax Invoice",F4106="B2B - VAT registered"),"Simplified invoice issued to VAT-registered B2B; ",""))</f>
        <v/>
      </c>
    </row>
    <row r="4107">
      <c r="A4107" s="17" t="n"/>
      <c r="B4107" s="14" t="n"/>
      <c r="C4107" s="14" t="n"/>
      <c r="D4107" s="14" t="n"/>
      <c r="E4107" s="16" t="n"/>
      <c r="F4107" s="14" t="n"/>
      <c r="G4107" s="14" t="n"/>
      <c r="H4107" s="19" t="n"/>
      <c r="I4107" s="19" t="n"/>
      <c r="J4107" s="34">
        <f>IF(A4107="","",H4107+I4107)</f>
        <v/>
      </c>
      <c r="K4107" s="14" t="n"/>
      <c r="L4107" s="14" t="n"/>
      <c r="M4107" s="14" t="n"/>
      <c r="N4107" s="14" t="n"/>
      <c r="O4107" s="20">
        <f>IF(A4107="","",SUMPRODUCT((A4107&gt;=Setup!$C$19:$C$30)*(A4107&lt;=Setup!$D$19:$D$30)*Setup!$A$19:$A$30))</f>
        <v/>
      </c>
      <c r="P4107" s="34">
        <f>IF(A4107="","",IF(G4107="Standard 15% (Box 1)",ROUND(H4107*Setup!$B$9,2),0))</f>
        <v/>
      </c>
      <c r="Q4107" s="34">
        <f>IF(A4107="","",I4107-P4107)</f>
        <v/>
      </c>
      <c r="R4107" s="23">
        <f>IF(A4107="","",IF(O4107=0,"Outside audit periods; ","")&amp;IF(G4107="","No VAT category; ","")&amp;IF(ABS(Q4107)&gt;Setup!$B$10,"VAT ≠ 15% × net; ","")&amp;IF(AND(F4107="B2B - VAT registered",NOT(AND(LEN(E4107)=15,LEFT(E4107,1)="3",RIGHT(E4107,1)="3",ISNUMBER(--E4107)))),"Invalid/missing customer VAT no; ","")&amp;IF(L4107&lt;&gt;"Yes","Not reported/cleared on FATOORA; ","")&amp;IF(AND(OR(G4107="Zero-rated domestic (Box 3)",G4107="Export (Box 4)"),N4107=""),"Zero-rate/export evidence missing; ","")&amp;IF(AND(C4107="Credit Note",H4107&gt;0),"Credit note should be negative; ","")&amp;IF(AND(C4107="Simplified Tax Invoice",F4107="B2B - VAT registered"),"Simplified invoice issued to VAT-registered B2B; ",""))</f>
        <v/>
      </c>
    </row>
    <row r="4108">
      <c r="A4108" s="17" t="n"/>
      <c r="B4108" s="14" t="n"/>
      <c r="C4108" s="14" t="n"/>
      <c r="D4108" s="14" t="n"/>
      <c r="E4108" s="16" t="n"/>
      <c r="F4108" s="14" t="n"/>
      <c r="G4108" s="14" t="n"/>
      <c r="H4108" s="19" t="n"/>
      <c r="I4108" s="19" t="n"/>
      <c r="J4108" s="34">
        <f>IF(A4108="","",H4108+I4108)</f>
        <v/>
      </c>
      <c r="K4108" s="14" t="n"/>
      <c r="L4108" s="14" t="n"/>
      <c r="M4108" s="14" t="n"/>
      <c r="N4108" s="14" t="n"/>
      <c r="O4108" s="20">
        <f>IF(A4108="","",SUMPRODUCT((A4108&gt;=Setup!$C$19:$C$30)*(A4108&lt;=Setup!$D$19:$D$30)*Setup!$A$19:$A$30))</f>
        <v/>
      </c>
      <c r="P4108" s="34">
        <f>IF(A4108="","",IF(G4108="Standard 15% (Box 1)",ROUND(H4108*Setup!$B$9,2),0))</f>
        <v/>
      </c>
      <c r="Q4108" s="34">
        <f>IF(A4108="","",I4108-P4108)</f>
        <v/>
      </c>
      <c r="R4108" s="23">
        <f>IF(A4108="","",IF(O4108=0,"Outside audit periods; ","")&amp;IF(G4108="","No VAT category; ","")&amp;IF(ABS(Q4108)&gt;Setup!$B$10,"VAT ≠ 15% × net; ","")&amp;IF(AND(F4108="B2B - VAT registered",NOT(AND(LEN(E4108)=15,LEFT(E4108,1)="3",RIGHT(E4108,1)="3",ISNUMBER(--E4108)))),"Invalid/missing customer VAT no; ","")&amp;IF(L4108&lt;&gt;"Yes","Not reported/cleared on FATOORA; ","")&amp;IF(AND(OR(G4108="Zero-rated domestic (Box 3)",G4108="Export (Box 4)"),N4108=""),"Zero-rate/export evidence missing; ","")&amp;IF(AND(C4108="Credit Note",H4108&gt;0),"Credit note should be negative; ","")&amp;IF(AND(C4108="Simplified Tax Invoice",F4108="B2B - VAT registered"),"Simplified invoice issued to VAT-registered B2B; ",""))</f>
        <v/>
      </c>
    </row>
    <row r="4109">
      <c r="A4109" s="17" t="n"/>
      <c r="B4109" s="14" t="n"/>
      <c r="C4109" s="14" t="n"/>
      <c r="D4109" s="14" t="n"/>
      <c r="E4109" s="16" t="n"/>
      <c r="F4109" s="14" t="n"/>
      <c r="G4109" s="14" t="n"/>
      <c r="H4109" s="19" t="n"/>
      <c r="I4109" s="19" t="n"/>
      <c r="J4109" s="34">
        <f>IF(A4109="","",H4109+I4109)</f>
        <v/>
      </c>
      <c r="K4109" s="14" t="n"/>
      <c r="L4109" s="14" t="n"/>
      <c r="M4109" s="14" t="n"/>
      <c r="N4109" s="14" t="n"/>
      <c r="O4109" s="20">
        <f>IF(A4109="","",SUMPRODUCT((A4109&gt;=Setup!$C$19:$C$30)*(A4109&lt;=Setup!$D$19:$D$30)*Setup!$A$19:$A$30))</f>
        <v/>
      </c>
      <c r="P4109" s="34">
        <f>IF(A4109="","",IF(G4109="Standard 15% (Box 1)",ROUND(H4109*Setup!$B$9,2),0))</f>
        <v/>
      </c>
      <c r="Q4109" s="34">
        <f>IF(A4109="","",I4109-P4109)</f>
        <v/>
      </c>
      <c r="R4109" s="23">
        <f>IF(A4109="","",IF(O4109=0,"Outside audit periods; ","")&amp;IF(G4109="","No VAT category; ","")&amp;IF(ABS(Q4109)&gt;Setup!$B$10,"VAT ≠ 15% × net; ","")&amp;IF(AND(F4109="B2B - VAT registered",NOT(AND(LEN(E4109)=15,LEFT(E4109,1)="3",RIGHT(E4109,1)="3",ISNUMBER(--E4109)))),"Invalid/missing customer VAT no; ","")&amp;IF(L4109&lt;&gt;"Yes","Not reported/cleared on FATOORA; ","")&amp;IF(AND(OR(G4109="Zero-rated domestic (Box 3)",G4109="Export (Box 4)"),N4109=""),"Zero-rate/export evidence missing; ","")&amp;IF(AND(C4109="Credit Note",H4109&gt;0),"Credit note should be negative; ","")&amp;IF(AND(C4109="Simplified Tax Invoice",F4109="B2B - VAT registered"),"Simplified invoice issued to VAT-registered B2B; ",""))</f>
        <v/>
      </c>
    </row>
    <row r="4110">
      <c r="A4110" s="17" t="n"/>
      <c r="B4110" s="14" t="n"/>
      <c r="C4110" s="14" t="n"/>
      <c r="D4110" s="14" t="n"/>
      <c r="E4110" s="16" t="n"/>
      <c r="F4110" s="14" t="n"/>
      <c r="G4110" s="14" t="n"/>
      <c r="H4110" s="19" t="n"/>
      <c r="I4110" s="19" t="n"/>
      <c r="J4110" s="34">
        <f>IF(A4110="","",H4110+I4110)</f>
        <v/>
      </c>
      <c r="K4110" s="14" t="n"/>
      <c r="L4110" s="14" t="n"/>
      <c r="M4110" s="14" t="n"/>
      <c r="N4110" s="14" t="n"/>
      <c r="O4110" s="20">
        <f>IF(A4110="","",SUMPRODUCT((A4110&gt;=Setup!$C$19:$C$30)*(A4110&lt;=Setup!$D$19:$D$30)*Setup!$A$19:$A$30))</f>
        <v/>
      </c>
      <c r="P4110" s="34">
        <f>IF(A4110="","",IF(G4110="Standard 15% (Box 1)",ROUND(H4110*Setup!$B$9,2),0))</f>
        <v/>
      </c>
      <c r="Q4110" s="34">
        <f>IF(A4110="","",I4110-P4110)</f>
        <v/>
      </c>
      <c r="R4110" s="23">
        <f>IF(A4110="","",IF(O4110=0,"Outside audit periods; ","")&amp;IF(G4110="","No VAT category; ","")&amp;IF(ABS(Q4110)&gt;Setup!$B$10,"VAT ≠ 15% × net; ","")&amp;IF(AND(F4110="B2B - VAT registered",NOT(AND(LEN(E4110)=15,LEFT(E4110,1)="3",RIGHT(E4110,1)="3",ISNUMBER(--E4110)))),"Invalid/missing customer VAT no; ","")&amp;IF(L4110&lt;&gt;"Yes","Not reported/cleared on FATOORA; ","")&amp;IF(AND(OR(G4110="Zero-rated domestic (Box 3)",G4110="Export (Box 4)"),N4110=""),"Zero-rate/export evidence missing; ","")&amp;IF(AND(C4110="Credit Note",H4110&gt;0),"Credit note should be negative; ","")&amp;IF(AND(C4110="Simplified Tax Invoice",F4110="B2B - VAT registered"),"Simplified invoice issued to VAT-registered B2B; ",""))</f>
        <v/>
      </c>
    </row>
    <row r="4111">
      <c r="A4111" s="17" t="n"/>
      <c r="B4111" s="14" t="n"/>
      <c r="C4111" s="14" t="n"/>
      <c r="D4111" s="14" t="n"/>
      <c r="E4111" s="16" t="n"/>
      <c r="F4111" s="14" t="n"/>
      <c r="G4111" s="14" t="n"/>
      <c r="H4111" s="19" t="n"/>
      <c r="I4111" s="19" t="n"/>
      <c r="J4111" s="34">
        <f>IF(A4111="","",H4111+I4111)</f>
        <v/>
      </c>
      <c r="K4111" s="14" t="n"/>
      <c r="L4111" s="14" t="n"/>
      <c r="M4111" s="14" t="n"/>
      <c r="N4111" s="14" t="n"/>
      <c r="O4111" s="20">
        <f>IF(A4111="","",SUMPRODUCT((A4111&gt;=Setup!$C$19:$C$30)*(A4111&lt;=Setup!$D$19:$D$30)*Setup!$A$19:$A$30))</f>
        <v/>
      </c>
      <c r="P4111" s="34">
        <f>IF(A4111="","",IF(G4111="Standard 15% (Box 1)",ROUND(H4111*Setup!$B$9,2),0))</f>
        <v/>
      </c>
      <c r="Q4111" s="34">
        <f>IF(A4111="","",I4111-P4111)</f>
        <v/>
      </c>
      <c r="R4111" s="23">
        <f>IF(A4111="","",IF(O4111=0,"Outside audit periods; ","")&amp;IF(G4111="","No VAT category; ","")&amp;IF(ABS(Q4111)&gt;Setup!$B$10,"VAT ≠ 15% × net; ","")&amp;IF(AND(F4111="B2B - VAT registered",NOT(AND(LEN(E4111)=15,LEFT(E4111,1)="3",RIGHT(E4111,1)="3",ISNUMBER(--E4111)))),"Invalid/missing customer VAT no; ","")&amp;IF(L4111&lt;&gt;"Yes","Not reported/cleared on FATOORA; ","")&amp;IF(AND(OR(G4111="Zero-rated domestic (Box 3)",G4111="Export (Box 4)"),N4111=""),"Zero-rate/export evidence missing; ","")&amp;IF(AND(C4111="Credit Note",H4111&gt;0),"Credit note should be negative; ","")&amp;IF(AND(C4111="Simplified Tax Invoice",F4111="B2B - VAT registered"),"Simplified invoice issued to VAT-registered B2B; ",""))</f>
        <v/>
      </c>
    </row>
    <row r="4112">
      <c r="A4112" s="17" t="n"/>
      <c r="B4112" s="14" t="n"/>
      <c r="C4112" s="14" t="n"/>
      <c r="D4112" s="14" t="n"/>
      <c r="E4112" s="16" t="n"/>
      <c r="F4112" s="14" t="n"/>
      <c r="G4112" s="14" t="n"/>
      <c r="H4112" s="19" t="n"/>
      <c r="I4112" s="19" t="n"/>
      <c r="J4112" s="34">
        <f>IF(A4112="","",H4112+I4112)</f>
        <v/>
      </c>
      <c r="K4112" s="14" t="n"/>
      <c r="L4112" s="14" t="n"/>
      <c r="M4112" s="14" t="n"/>
      <c r="N4112" s="14" t="n"/>
      <c r="O4112" s="20">
        <f>IF(A4112="","",SUMPRODUCT((A4112&gt;=Setup!$C$19:$C$30)*(A4112&lt;=Setup!$D$19:$D$30)*Setup!$A$19:$A$30))</f>
        <v/>
      </c>
      <c r="P4112" s="34">
        <f>IF(A4112="","",IF(G4112="Standard 15% (Box 1)",ROUND(H4112*Setup!$B$9,2),0))</f>
        <v/>
      </c>
      <c r="Q4112" s="34">
        <f>IF(A4112="","",I4112-P4112)</f>
        <v/>
      </c>
      <c r="R4112" s="23">
        <f>IF(A4112="","",IF(O4112=0,"Outside audit periods; ","")&amp;IF(G4112="","No VAT category; ","")&amp;IF(ABS(Q4112)&gt;Setup!$B$10,"VAT ≠ 15% × net; ","")&amp;IF(AND(F4112="B2B - VAT registered",NOT(AND(LEN(E4112)=15,LEFT(E4112,1)="3",RIGHT(E4112,1)="3",ISNUMBER(--E4112)))),"Invalid/missing customer VAT no; ","")&amp;IF(L4112&lt;&gt;"Yes","Not reported/cleared on FATOORA; ","")&amp;IF(AND(OR(G4112="Zero-rated domestic (Box 3)",G4112="Export (Box 4)"),N4112=""),"Zero-rate/export evidence missing; ","")&amp;IF(AND(C4112="Credit Note",H4112&gt;0),"Credit note should be negative; ","")&amp;IF(AND(C4112="Simplified Tax Invoice",F4112="B2B - VAT registered"),"Simplified invoice issued to VAT-registered B2B; ",""))</f>
        <v/>
      </c>
    </row>
    <row r="4113">
      <c r="A4113" s="17" t="n"/>
      <c r="B4113" s="14" t="n"/>
      <c r="C4113" s="14" t="n"/>
      <c r="D4113" s="14" t="n"/>
      <c r="E4113" s="16" t="n"/>
      <c r="F4113" s="14" t="n"/>
      <c r="G4113" s="14" t="n"/>
      <c r="H4113" s="19" t="n"/>
      <c r="I4113" s="19" t="n"/>
      <c r="J4113" s="34">
        <f>IF(A4113="","",H4113+I4113)</f>
        <v/>
      </c>
      <c r="K4113" s="14" t="n"/>
      <c r="L4113" s="14" t="n"/>
      <c r="M4113" s="14" t="n"/>
      <c r="N4113" s="14" t="n"/>
      <c r="O4113" s="20">
        <f>IF(A4113="","",SUMPRODUCT((A4113&gt;=Setup!$C$19:$C$30)*(A4113&lt;=Setup!$D$19:$D$30)*Setup!$A$19:$A$30))</f>
        <v/>
      </c>
      <c r="P4113" s="34">
        <f>IF(A4113="","",IF(G4113="Standard 15% (Box 1)",ROUND(H4113*Setup!$B$9,2),0))</f>
        <v/>
      </c>
      <c r="Q4113" s="34">
        <f>IF(A4113="","",I4113-P4113)</f>
        <v/>
      </c>
      <c r="R4113" s="23">
        <f>IF(A4113="","",IF(O4113=0,"Outside audit periods; ","")&amp;IF(G4113="","No VAT category; ","")&amp;IF(ABS(Q4113)&gt;Setup!$B$10,"VAT ≠ 15% × net; ","")&amp;IF(AND(F4113="B2B - VAT registered",NOT(AND(LEN(E4113)=15,LEFT(E4113,1)="3",RIGHT(E4113,1)="3",ISNUMBER(--E4113)))),"Invalid/missing customer VAT no; ","")&amp;IF(L4113&lt;&gt;"Yes","Not reported/cleared on FATOORA; ","")&amp;IF(AND(OR(G4113="Zero-rated domestic (Box 3)",G4113="Export (Box 4)"),N4113=""),"Zero-rate/export evidence missing; ","")&amp;IF(AND(C4113="Credit Note",H4113&gt;0),"Credit note should be negative; ","")&amp;IF(AND(C4113="Simplified Tax Invoice",F4113="B2B - VAT registered"),"Simplified invoice issued to VAT-registered B2B; ",""))</f>
        <v/>
      </c>
    </row>
    <row r="4114">
      <c r="A4114" s="17" t="n"/>
      <c r="B4114" s="14" t="n"/>
      <c r="C4114" s="14" t="n"/>
      <c r="D4114" s="14" t="n"/>
      <c r="E4114" s="16" t="n"/>
      <c r="F4114" s="14" t="n"/>
      <c r="G4114" s="14" t="n"/>
      <c r="H4114" s="19" t="n"/>
      <c r="I4114" s="19" t="n"/>
      <c r="J4114" s="34">
        <f>IF(A4114="","",H4114+I4114)</f>
        <v/>
      </c>
      <c r="K4114" s="14" t="n"/>
      <c r="L4114" s="14" t="n"/>
      <c r="M4114" s="14" t="n"/>
      <c r="N4114" s="14" t="n"/>
      <c r="O4114" s="20">
        <f>IF(A4114="","",SUMPRODUCT((A4114&gt;=Setup!$C$19:$C$30)*(A4114&lt;=Setup!$D$19:$D$30)*Setup!$A$19:$A$30))</f>
        <v/>
      </c>
      <c r="P4114" s="34">
        <f>IF(A4114="","",IF(G4114="Standard 15% (Box 1)",ROUND(H4114*Setup!$B$9,2),0))</f>
        <v/>
      </c>
      <c r="Q4114" s="34">
        <f>IF(A4114="","",I4114-P4114)</f>
        <v/>
      </c>
      <c r="R4114" s="23">
        <f>IF(A4114="","",IF(O4114=0,"Outside audit periods; ","")&amp;IF(G4114="","No VAT category; ","")&amp;IF(ABS(Q4114)&gt;Setup!$B$10,"VAT ≠ 15% × net; ","")&amp;IF(AND(F4114="B2B - VAT registered",NOT(AND(LEN(E4114)=15,LEFT(E4114,1)="3",RIGHT(E4114,1)="3",ISNUMBER(--E4114)))),"Invalid/missing customer VAT no; ","")&amp;IF(L4114&lt;&gt;"Yes","Not reported/cleared on FATOORA; ","")&amp;IF(AND(OR(G4114="Zero-rated domestic (Box 3)",G4114="Export (Box 4)"),N4114=""),"Zero-rate/export evidence missing; ","")&amp;IF(AND(C4114="Credit Note",H4114&gt;0),"Credit note should be negative; ","")&amp;IF(AND(C4114="Simplified Tax Invoice",F4114="B2B - VAT registered"),"Simplified invoice issued to VAT-registered B2B; ",""))</f>
        <v/>
      </c>
    </row>
    <row r="4115">
      <c r="A4115" s="17" t="n"/>
      <c r="B4115" s="14" t="n"/>
      <c r="C4115" s="14" t="n"/>
      <c r="D4115" s="14" t="n"/>
      <c r="E4115" s="16" t="n"/>
      <c r="F4115" s="14" t="n"/>
      <c r="G4115" s="14" t="n"/>
      <c r="H4115" s="19" t="n"/>
      <c r="I4115" s="19" t="n"/>
      <c r="J4115" s="34">
        <f>IF(A4115="","",H4115+I4115)</f>
        <v/>
      </c>
      <c r="K4115" s="14" t="n"/>
      <c r="L4115" s="14" t="n"/>
      <c r="M4115" s="14" t="n"/>
      <c r="N4115" s="14" t="n"/>
      <c r="O4115" s="20">
        <f>IF(A4115="","",SUMPRODUCT((A4115&gt;=Setup!$C$19:$C$30)*(A4115&lt;=Setup!$D$19:$D$30)*Setup!$A$19:$A$30))</f>
        <v/>
      </c>
      <c r="P4115" s="34">
        <f>IF(A4115="","",IF(G4115="Standard 15% (Box 1)",ROUND(H4115*Setup!$B$9,2),0))</f>
        <v/>
      </c>
      <c r="Q4115" s="34">
        <f>IF(A4115="","",I4115-P4115)</f>
        <v/>
      </c>
      <c r="R4115" s="23">
        <f>IF(A4115="","",IF(O4115=0,"Outside audit periods; ","")&amp;IF(G4115="","No VAT category; ","")&amp;IF(ABS(Q4115)&gt;Setup!$B$10,"VAT ≠ 15% × net; ","")&amp;IF(AND(F4115="B2B - VAT registered",NOT(AND(LEN(E4115)=15,LEFT(E4115,1)="3",RIGHT(E4115,1)="3",ISNUMBER(--E4115)))),"Invalid/missing customer VAT no; ","")&amp;IF(L4115&lt;&gt;"Yes","Not reported/cleared on FATOORA; ","")&amp;IF(AND(OR(G4115="Zero-rated domestic (Box 3)",G4115="Export (Box 4)"),N4115=""),"Zero-rate/export evidence missing; ","")&amp;IF(AND(C4115="Credit Note",H4115&gt;0),"Credit note should be negative; ","")&amp;IF(AND(C4115="Simplified Tax Invoice",F4115="B2B - VAT registered"),"Simplified invoice issued to VAT-registered B2B; ",""))</f>
        <v/>
      </c>
    </row>
    <row r="4116">
      <c r="A4116" s="17" t="n"/>
      <c r="B4116" s="14" t="n"/>
      <c r="C4116" s="14" t="n"/>
      <c r="D4116" s="14" t="n"/>
      <c r="E4116" s="16" t="n"/>
      <c r="F4116" s="14" t="n"/>
      <c r="G4116" s="14" t="n"/>
      <c r="H4116" s="19" t="n"/>
      <c r="I4116" s="19" t="n"/>
      <c r="J4116" s="34">
        <f>IF(A4116="","",H4116+I4116)</f>
        <v/>
      </c>
      <c r="K4116" s="14" t="n"/>
      <c r="L4116" s="14" t="n"/>
      <c r="M4116" s="14" t="n"/>
      <c r="N4116" s="14" t="n"/>
      <c r="O4116" s="20">
        <f>IF(A4116="","",SUMPRODUCT((A4116&gt;=Setup!$C$19:$C$30)*(A4116&lt;=Setup!$D$19:$D$30)*Setup!$A$19:$A$30))</f>
        <v/>
      </c>
      <c r="P4116" s="34">
        <f>IF(A4116="","",IF(G4116="Standard 15% (Box 1)",ROUND(H4116*Setup!$B$9,2),0))</f>
        <v/>
      </c>
      <c r="Q4116" s="34">
        <f>IF(A4116="","",I4116-P4116)</f>
        <v/>
      </c>
      <c r="R4116" s="23">
        <f>IF(A4116="","",IF(O4116=0,"Outside audit periods; ","")&amp;IF(G4116="","No VAT category; ","")&amp;IF(ABS(Q4116)&gt;Setup!$B$10,"VAT ≠ 15% × net; ","")&amp;IF(AND(F4116="B2B - VAT registered",NOT(AND(LEN(E4116)=15,LEFT(E4116,1)="3",RIGHT(E4116,1)="3",ISNUMBER(--E4116)))),"Invalid/missing customer VAT no; ","")&amp;IF(L4116&lt;&gt;"Yes","Not reported/cleared on FATOORA; ","")&amp;IF(AND(OR(G4116="Zero-rated domestic (Box 3)",G4116="Export (Box 4)"),N4116=""),"Zero-rate/export evidence missing; ","")&amp;IF(AND(C4116="Credit Note",H4116&gt;0),"Credit note should be negative; ","")&amp;IF(AND(C4116="Simplified Tax Invoice",F4116="B2B - VAT registered"),"Simplified invoice issued to VAT-registered B2B; ",""))</f>
        <v/>
      </c>
    </row>
    <row r="4117">
      <c r="A4117" s="17" t="n"/>
      <c r="B4117" s="14" t="n"/>
      <c r="C4117" s="14" t="n"/>
      <c r="D4117" s="14" t="n"/>
      <c r="E4117" s="16" t="n"/>
      <c r="F4117" s="14" t="n"/>
      <c r="G4117" s="14" t="n"/>
      <c r="H4117" s="19" t="n"/>
      <c r="I4117" s="19" t="n"/>
      <c r="J4117" s="34">
        <f>IF(A4117="","",H4117+I4117)</f>
        <v/>
      </c>
      <c r="K4117" s="14" t="n"/>
      <c r="L4117" s="14" t="n"/>
      <c r="M4117" s="14" t="n"/>
      <c r="N4117" s="14" t="n"/>
      <c r="O4117" s="20">
        <f>IF(A4117="","",SUMPRODUCT((A4117&gt;=Setup!$C$19:$C$30)*(A4117&lt;=Setup!$D$19:$D$30)*Setup!$A$19:$A$30))</f>
        <v/>
      </c>
      <c r="P4117" s="34">
        <f>IF(A4117="","",IF(G4117="Standard 15% (Box 1)",ROUND(H4117*Setup!$B$9,2),0))</f>
        <v/>
      </c>
      <c r="Q4117" s="34">
        <f>IF(A4117="","",I4117-P4117)</f>
        <v/>
      </c>
      <c r="R4117" s="23">
        <f>IF(A4117="","",IF(O4117=0,"Outside audit periods; ","")&amp;IF(G4117="","No VAT category; ","")&amp;IF(ABS(Q4117)&gt;Setup!$B$10,"VAT ≠ 15% × net; ","")&amp;IF(AND(F4117="B2B - VAT registered",NOT(AND(LEN(E4117)=15,LEFT(E4117,1)="3",RIGHT(E4117,1)="3",ISNUMBER(--E4117)))),"Invalid/missing customer VAT no; ","")&amp;IF(L4117&lt;&gt;"Yes","Not reported/cleared on FATOORA; ","")&amp;IF(AND(OR(G4117="Zero-rated domestic (Box 3)",G4117="Export (Box 4)"),N4117=""),"Zero-rate/export evidence missing; ","")&amp;IF(AND(C4117="Credit Note",H4117&gt;0),"Credit note should be negative; ","")&amp;IF(AND(C4117="Simplified Tax Invoice",F4117="B2B - VAT registered"),"Simplified invoice issued to VAT-registered B2B; ",""))</f>
        <v/>
      </c>
    </row>
    <row r="4118">
      <c r="A4118" s="17" t="n"/>
      <c r="B4118" s="14" t="n"/>
      <c r="C4118" s="14" t="n"/>
      <c r="D4118" s="14" t="n"/>
      <c r="E4118" s="16" t="n"/>
      <c r="F4118" s="14" t="n"/>
      <c r="G4118" s="14" t="n"/>
      <c r="H4118" s="19" t="n"/>
      <c r="I4118" s="19" t="n"/>
      <c r="J4118" s="34">
        <f>IF(A4118="","",H4118+I4118)</f>
        <v/>
      </c>
      <c r="K4118" s="14" t="n"/>
      <c r="L4118" s="14" t="n"/>
      <c r="M4118" s="14" t="n"/>
      <c r="N4118" s="14" t="n"/>
      <c r="O4118" s="20">
        <f>IF(A4118="","",SUMPRODUCT((A4118&gt;=Setup!$C$19:$C$30)*(A4118&lt;=Setup!$D$19:$D$30)*Setup!$A$19:$A$30))</f>
        <v/>
      </c>
      <c r="P4118" s="34">
        <f>IF(A4118="","",IF(G4118="Standard 15% (Box 1)",ROUND(H4118*Setup!$B$9,2),0))</f>
        <v/>
      </c>
      <c r="Q4118" s="34">
        <f>IF(A4118="","",I4118-P4118)</f>
        <v/>
      </c>
      <c r="R4118" s="23">
        <f>IF(A4118="","",IF(O4118=0,"Outside audit periods; ","")&amp;IF(G4118="","No VAT category; ","")&amp;IF(ABS(Q4118)&gt;Setup!$B$10,"VAT ≠ 15% × net; ","")&amp;IF(AND(F4118="B2B - VAT registered",NOT(AND(LEN(E4118)=15,LEFT(E4118,1)="3",RIGHT(E4118,1)="3",ISNUMBER(--E4118)))),"Invalid/missing customer VAT no; ","")&amp;IF(L4118&lt;&gt;"Yes","Not reported/cleared on FATOORA; ","")&amp;IF(AND(OR(G4118="Zero-rated domestic (Box 3)",G4118="Export (Box 4)"),N4118=""),"Zero-rate/export evidence missing; ","")&amp;IF(AND(C4118="Credit Note",H4118&gt;0),"Credit note should be negative; ","")&amp;IF(AND(C4118="Simplified Tax Invoice",F4118="B2B - VAT registered"),"Simplified invoice issued to VAT-registered B2B; ",""))</f>
        <v/>
      </c>
    </row>
    <row r="4119">
      <c r="A4119" s="17" t="n"/>
      <c r="B4119" s="14" t="n"/>
      <c r="C4119" s="14" t="n"/>
      <c r="D4119" s="14" t="n"/>
      <c r="E4119" s="16" t="n"/>
      <c r="F4119" s="14" t="n"/>
      <c r="G4119" s="14" t="n"/>
      <c r="H4119" s="19" t="n"/>
      <c r="I4119" s="19" t="n"/>
      <c r="J4119" s="34">
        <f>IF(A4119="","",H4119+I4119)</f>
        <v/>
      </c>
      <c r="K4119" s="14" t="n"/>
      <c r="L4119" s="14" t="n"/>
      <c r="M4119" s="14" t="n"/>
      <c r="N4119" s="14" t="n"/>
      <c r="O4119" s="20">
        <f>IF(A4119="","",SUMPRODUCT((A4119&gt;=Setup!$C$19:$C$30)*(A4119&lt;=Setup!$D$19:$D$30)*Setup!$A$19:$A$30))</f>
        <v/>
      </c>
      <c r="P4119" s="34">
        <f>IF(A4119="","",IF(G4119="Standard 15% (Box 1)",ROUND(H4119*Setup!$B$9,2),0))</f>
        <v/>
      </c>
      <c r="Q4119" s="34">
        <f>IF(A4119="","",I4119-P4119)</f>
        <v/>
      </c>
      <c r="R4119" s="23">
        <f>IF(A4119="","",IF(O4119=0,"Outside audit periods; ","")&amp;IF(G4119="","No VAT category; ","")&amp;IF(ABS(Q4119)&gt;Setup!$B$10,"VAT ≠ 15% × net; ","")&amp;IF(AND(F4119="B2B - VAT registered",NOT(AND(LEN(E4119)=15,LEFT(E4119,1)="3",RIGHT(E4119,1)="3",ISNUMBER(--E4119)))),"Invalid/missing customer VAT no; ","")&amp;IF(L4119&lt;&gt;"Yes","Not reported/cleared on FATOORA; ","")&amp;IF(AND(OR(G4119="Zero-rated domestic (Box 3)",G4119="Export (Box 4)"),N4119=""),"Zero-rate/export evidence missing; ","")&amp;IF(AND(C4119="Credit Note",H4119&gt;0),"Credit note should be negative; ","")&amp;IF(AND(C4119="Simplified Tax Invoice",F4119="B2B - VAT registered"),"Simplified invoice issued to VAT-registered B2B; ",""))</f>
        <v/>
      </c>
    </row>
    <row r="4120">
      <c r="A4120" s="17" t="n"/>
      <c r="B4120" s="14" t="n"/>
      <c r="C4120" s="14" t="n"/>
      <c r="D4120" s="14" t="n"/>
      <c r="E4120" s="16" t="n"/>
      <c r="F4120" s="14" t="n"/>
      <c r="G4120" s="14" t="n"/>
      <c r="H4120" s="19" t="n"/>
      <c r="I4120" s="19" t="n"/>
      <c r="J4120" s="34">
        <f>IF(A4120="","",H4120+I4120)</f>
        <v/>
      </c>
      <c r="K4120" s="14" t="n"/>
      <c r="L4120" s="14" t="n"/>
      <c r="M4120" s="14" t="n"/>
      <c r="N4120" s="14" t="n"/>
      <c r="O4120" s="20">
        <f>IF(A4120="","",SUMPRODUCT((A4120&gt;=Setup!$C$19:$C$30)*(A4120&lt;=Setup!$D$19:$D$30)*Setup!$A$19:$A$30))</f>
        <v/>
      </c>
      <c r="P4120" s="34">
        <f>IF(A4120="","",IF(G4120="Standard 15% (Box 1)",ROUND(H4120*Setup!$B$9,2),0))</f>
        <v/>
      </c>
      <c r="Q4120" s="34">
        <f>IF(A4120="","",I4120-P4120)</f>
        <v/>
      </c>
      <c r="R4120" s="23">
        <f>IF(A4120="","",IF(O4120=0,"Outside audit periods; ","")&amp;IF(G4120="","No VAT category; ","")&amp;IF(ABS(Q4120)&gt;Setup!$B$10,"VAT ≠ 15% × net; ","")&amp;IF(AND(F4120="B2B - VAT registered",NOT(AND(LEN(E4120)=15,LEFT(E4120,1)="3",RIGHT(E4120,1)="3",ISNUMBER(--E4120)))),"Invalid/missing customer VAT no; ","")&amp;IF(L4120&lt;&gt;"Yes","Not reported/cleared on FATOORA; ","")&amp;IF(AND(OR(G4120="Zero-rated domestic (Box 3)",G4120="Export (Box 4)"),N4120=""),"Zero-rate/export evidence missing; ","")&amp;IF(AND(C4120="Credit Note",H4120&gt;0),"Credit note should be negative; ","")&amp;IF(AND(C4120="Simplified Tax Invoice",F4120="B2B - VAT registered"),"Simplified invoice issued to VAT-registered B2B; ",""))</f>
        <v/>
      </c>
    </row>
    <row r="4121">
      <c r="A4121" s="17" t="n"/>
      <c r="B4121" s="14" t="n"/>
      <c r="C4121" s="14" t="n"/>
      <c r="D4121" s="14" t="n"/>
      <c r="E4121" s="16" t="n"/>
      <c r="F4121" s="14" t="n"/>
      <c r="G4121" s="14" t="n"/>
      <c r="H4121" s="19" t="n"/>
      <c r="I4121" s="19" t="n"/>
      <c r="J4121" s="34">
        <f>IF(A4121="","",H4121+I4121)</f>
        <v/>
      </c>
      <c r="K4121" s="14" t="n"/>
      <c r="L4121" s="14" t="n"/>
      <c r="M4121" s="14" t="n"/>
      <c r="N4121" s="14" t="n"/>
      <c r="O4121" s="20">
        <f>IF(A4121="","",SUMPRODUCT((A4121&gt;=Setup!$C$19:$C$30)*(A4121&lt;=Setup!$D$19:$D$30)*Setup!$A$19:$A$30))</f>
        <v/>
      </c>
      <c r="P4121" s="34">
        <f>IF(A4121="","",IF(G4121="Standard 15% (Box 1)",ROUND(H4121*Setup!$B$9,2),0))</f>
        <v/>
      </c>
      <c r="Q4121" s="34">
        <f>IF(A4121="","",I4121-P4121)</f>
        <v/>
      </c>
      <c r="R4121" s="23">
        <f>IF(A4121="","",IF(O4121=0,"Outside audit periods; ","")&amp;IF(G4121="","No VAT category; ","")&amp;IF(ABS(Q4121)&gt;Setup!$B$10,"VAT ≠ 15% × net; ","")&amp;IF(AND(F4121="B2B - VAT registered",NOT(AND(LEN(E4121)=15,LEFT(E4121,1)="3",RIGHT(E4121,1)="3",ISNUMBER(--E4121)))),"Invalid/missing customer VAT no; ","")&amp;IF(L4121&lt;&gt;"Yes","Not reported/cleared on FATOORA; ","")&amp;IF(AND(OR(G4121="Zero-rated domestic (Box 3)",G4121="Export (Box 4)"),N4121=""),"Zero-rate/export evidence missing; ","")&amp;IF(AND(C4121="Credit Note",H4121&gt;0),"Credit note should be negative; ","")&amp;IF(AND(C4121="Simplified Tax Invoice",F4121="B2B - VAT registered"),"Simplified invoice issued to VAT-registered B2B; ",""))</f>
        <v/>
      </c>
    </row>
    <row r="4122">
      <c r="A4122" s="17" t="n"/>
      <c r="B4122" s="14" t="n"/>
      <c r="C4122" s="14" t="n"/>
      <c r="D4122" s="14" t="n"/>
      <c r="E4122" s="16" t="n"/>
      <c r="F4122" s="14" t="n"/>
      <c r="G4122" s="14" t="n"/>
      <c r="H4122" s="19" t="n"/>
      <c r="I4122" s="19" t="n"/>
      <c r="J4122" s="34">
        <f>IF(A4122="","",H4122+I4122)</f>
        <v/>
      </c>
      <c r="K4122" s="14" t="n"/>
      <c r="L4122" s="14" t="n"/>
      <c r="M4122" s="14" t="n"/>
      <c r="N4122" s="14" t="n"/>
      <c r="O4122" s="20">
        <f>IF(A4122="","",SUMPRODUCT((A4122&gt;=Setup!$C$19:$C$30)*(A4122&lt;=Setup!$D$19:$D$30)*Setup!$A$19:$A$30))</f>
        <v/>
      </c>
      <c r="P4122" s="34">
        <f>IF(A4122="","",IF(G4122="Standard 15% (Box 1)",ROUND(H4122*Setup!$B$9,2),0))</f>
        <v/>
      </c>
      <c r="Q4122" s="34">
        <f>IF(A4122="","",I4122-P4122)</f>
        <v/>
      </c>
      <c r="R4122" s="23">
        <f>IF(A4122="","",IF(O4122=0,"Outside audit periods; ","")&amp;IF(G4122="","No VAT category; ","")&amp;IF(ABS(Q4122)&gt;Setup!$B$10,"VAT ≠ 15% × net; ","")&amp;IF(AND(F4122="B2B - VAT registered",NOT(AND(LEN(E4122)=15,LEFT(E4122,1)="3",RIGHT(E4122,1)="3",ISNUMBER(--E4122)))),"Invalid/missing customer VAT no; ","")&amp;IF(L4122&lt;&gt;"Yes","Not reported/cleared on FATOORA; ","")&amp;IF(AND(OR(G4122="Zero-rated domestic (Box 3)",G4122="Export (Box 4)"),N4122=""),"Zero-rate/export evidence missing; ","")&amp;IF(AND(C4122="Credit Note",H4122&gt;0),"Credit note should be negative; ","")&amp;IF(AND(C4122="Simplified Tax Invoice",F4122="B2B - VAT registered"),"Simplified invoice issued to VAT-registered B2B; ",""))</f>
        <v/>
      </c>
    </row>
    <row r="4123">
      <c r="A4123" s="17" t="n"/>
      <c r="B4123" s="14" t="n"/>
      <c r="C4123" s="14" t="n"/>
      <c r="D4123" s="14" t="n"/>
      <c r="E4123" s="16" t="n"/>
      <c r="F4123" s="14" t="n"/>
      <c r="G4123" s="14" t="n"/>
      <c r="H4123" s="19" t="n"/>
      <c r="I4123" s="19" t="n"/>
      <c r="J4123" s="34">
        <f>IF(A4123="","",H4123+I4123)</f>
        <v/>
      </c>
      <c r="K4123" s="14" t="n"/>
      <c r="L4123" s="14" t="n"/>
      <c r="M4123" s="14" t="n"/>
      <c r="N4123" s="14" t="n"/>
      <c r="O4123" s="20">
        <f>IF(A4123="","",SUMPRODUCT((A4123&gt;=Setup!$C$19:$C$30)*(A4123&lt;=Setup!$D$19:$D$30)*Setup!$A$19:$A$30))</f>
        <v/>
      </c>
      <c r="P4123" s="34">
        <f>IF(A4123="","",IF(G4123="Standard 15% (Box 1)",ROUND(H4123*Setup!$B$9,2),0))</f>
        <v/>
      </c>
      <c r="Q4123" s="34">
        <f>IF(A4123="","",I4123-P4123)</f>
        <v/>
      </c>
      <c r="R4123" s="23">
        <f>IF(A4123="","",IF(O4123=0,"Outside audit periods; ","")&amp;IF(G4123="","No VAT category; ","")&amp;IF(ABS(Q4123)&gt;Setup!$B$10,"VAT ≠ 15% × net; ","")&amp;IF(AND(F4123="B2B - VAT registered",NOT(AND(LEN(E4123)=15,LEFT(E4123,1)="3",RIGHT(E4123,1)="3",ISNUMBER(--E4123)))),"Invalid/missing customer VAT no; ","")&amp;IF(L4123&lt;&gt;"Yes","Not reported/cleared on FATOORA; ","")&amp;IF(AND(OR(G4123="Zero-rated domestic (Box 3)",G4123="Export (Box 4)"),N4123=""),"Zero-rate/export evidence missing; ","")&amp;IF(AND(C4123="Credit Note",H4123&gt;0),"Credit note should be negative; ","")&amp;IF(AND(C4123="Simplified Tax Invoice",F4123="B2B - VAT registered"),"Simplified invoice issued to VAT-registered B2B; ",""))</f>
        <v/>
      </c>
    </row>
    <row r="4124">
      <c r="A4124" s="17" t="n"/>
      <c r="B4124" s="14" t="n"/>
      <c r="C4124" s="14" t="n"/>
      <c r="D4124" s="14" t="n"/>
      <c r="E4124" s="16" t="n"/>
      <c r="F4124" s="14" t="n"/>
      <c r="G4124" s="14" t="n"/>
      <c r="H4124" s="19" t="n"/>
      <c r="I4124" s="19" t="n"/>
      <c r="J4124" s="34">
        <f>IF(A4124="","",H4124+I4124)</f>
        <v/>
      </c>
      <c r="K4124" s="14" t="n"/>
      <c r="L4124" s="14" t="n"/>
      <c r="M4124" s="14" t="n"/>
      <c r="N4124" s="14" t="n"/>
      <c r="O4124" s="20">
        <f>IF(A4124="","",SUMPRODUCT((A4124&gt;=Setup!$C$19:$C$30)*(A4124&lt;=Setup!$D$19:$D$30)*Setup!$A$19:$A$30))</f>
        <v/>
      </c>
      <c r="P4124" s="34">
        <f>IF(A4124="","",IF(G4124="Standard 15% (Box 1)",ROUND(H4124*Setup!$B$9,2),0))</f>
        <v/>
      </c>
      <c r="Q4124" s="34">
        <f>IF(A4124="","",I4124-P4124)</f>
        <v/>
      </c>
      <c r="R4124" s="23">
        <f>IF(A4124="","",IF(O4124=0,"Outside audit periods; ","")&amp;IF(G4124="","No VAT category; ","")&amp;IF(ABS(Q4124)&gt;Setup!$B$10,"VAT ≠ 15% × net; ","")&amp;IF(AND(F4124="B2B - VAT registered",NOT(AND(LEN(E4124)=15,LEFT(E4124,1)="3",RIGHT(E4124,1)="3",ISNUMBER(--E4124)))),"Invalid/missing customer VAT no; ","")&amp;IF(L4124&lt;&gt;"Yes","Not reported/cleared on FATOORA; ","")&amp;IF(AND(OR(G4124="Zero-rated domestic (Box 3)",G4124="Export (Box 4)"),N4124=""),"Zero-rate/export evidence missing; ","")&amp;IF(AND(C4124="Credit Note",H4124&gt;0),"Credit note should be negative; ","")&amp;IF(AND(C4124="Simplified Tax Invoice",F4124="B2B - VAT registered"),"Simplified invoice issued to VAT-registered B2B; ",""))</f>
        <v/>
      </c>
    </row>
    <row r="4125">
      <c r="A4125" s="17" t="n"/>
      <c r="B4125" s="14" t="n"/>
      <c r="C4125" s="14" t="n"/>
      <c r="D4125" s="14" t="n"/>
      <c r="E4125" s="16" t="n"/>
      <c r="F4125" s="14" t="n"/>
      <c r="G4125" s="14" t="n"/>
      <c r="H4125" s="19" t="n"/>
      <c r="I4125" s="19" t="n"/>
      <c r="J4125" s="34">
        <f>IF(A4125="","",H4125+I4125)</f>
        <v/>
      </c>
      <c r="K4125" s="14" t="n"/>
      <c r="L4125" s="14" t="n"/>
      <c r="M4125" s="14" t="n"/>
      <c r="N4125" s="14" t="n"/>
      <c r="O4125" s="20">
        <f>IF(A4125="","",SUMPRODUCT((A4125&gt;=Setup!$C$19:$C$30)*(A4125&lt;=Setup!$D$19:$D$30)*Setup!$A$19:$A$30))</f>
        <v/>
      </c>
      <c r="P4125" s="34">
        <f>IF(A4125="","",IF(G4125="Standard 15% (Box 1)",ROUND(H4125*Setup!$B$9,2),0))</f>
        <v/>
      </c>
      <c r="Q4125" s="34">
        <f>IF(A4125="","",I4125-P4125)</f>
        <v/>
      </c>
      <c r="R4125" s="23">
        <f>IF(A4125="","",IF(O4125=0,"Outside audit periods; ","")&amp;IF(G4125="","No VAT category; ","")&amp;IF(ABS(Q4125)&gt;Setup!$B$10,"VAT ≠ 15% × net; ","")&amp;IF(AND(F4125="B2B - VAT registered",NOT(AND(LEN(E4125)=15,LEFT(E4125,1)="3",RIGHT(E4125,1)="3",ISNUMBER(--E4125)))),"Invalid/missing customer VAT no; ","")&amp;IF(L4125&lt;&gt;"Yes","Not reported/cleared on FATOORA; ","")&amp;IF(AND(OR(G4125="Zero-rated domestic (Box 3)",G4125="Export (Box 4)"),N4125=""),"Zero-rate/export evidence missing; ","")&amp;IF(AND(C4125="Credit Note",H4125&gt;0),"Credit note should be negative; ","")&amp;IF(AND(C4125="Simplified Tax Invoice",F4125="B2B - VAT registered"),"Simplified invoice issued to VAT-registered B2B; ",""))</f>
        <v/>
      </c>
    </row>
    <row r="4126">
      <c r="A4126" s="17" t="n"/>
      <c r="B4126" s="14" t="n"/>
      <c r="C4126" s="14" t="n"/>
      <c r="D4126" s="14" t="n"/>
      <c r="E4126" s="16" t="n"/>
      <c r="F4126" s="14" t="n"/>
      <c r="G4126" s="14" t="n"/>
      <c r="H4126" s="19" t="n"/>
      <c r="I4126" s="19" t="n"/>
      <c r="J4126" s="34">
        <f>IF(A4126="","",H4126+I4126)</f>
        <v/>
      </c>
      <c r="K4126" s="14" t="n"/>
      <c r="L4126" s="14" t="n"/>
      <c r="M4126" s="14" t="n"/>
      <c r="N4126" s="14" t="n"/>
      <c r="O4126" s="20">
        <f>IF(A4126="","",SUMPRODUCT((A4126&gt;=Setup!$C$19:$C$30)*(A4126&lt;=Setup!$D$19:$D$30)*Setup!$A$19:$A$30))</f>
        <v/>
      </c>
      <c r="P4126" s="34">
        <f>IF(A4126="","",IF(G4126="Standard 15% (Box 1)",ROUND(H4126*Setup!$B$9,2),0))</f>
        <v/>
      </c>
      <c r="Q4126" s="34">
        <f>IF(A4126="","",I4126-P4126)</f>
        <v/>
      </c>
      <c r="R4126" s="23">
        <f>IF(A4126="","",IF(O4126=0,"Outside audit periods; ","")&amp;IF(G4126="","No VAT category; ","")&amp;IF(ABS(Q4126)&gt;Setup!$B$10,"VAT ≠ 15% × net; ","")&amp;IF(AND(F4126="B2B - VAT registered",NOT(AND(LEN(E4126)=15,LEFT(E4126,1)="3",RIGHT(E4126,1)="3",ISNUMBER(--E4126)))),"Invalid/missing customer VAT no; ","")&amp;IF(L4126&lt;&gt;"Yes","Not reported/cleared on FATOORA; ","")&amp;IF(AND(OR(G4126="Zero-rated domestic (Box 3)",G4126="Export (Box 4)"),N4126=""),"Zero-rate/export evidence missing; ","")&amp;IF(AND(C4126="Credit Note",H4126&gt;0),"Credit note should be negative; ","")&amp;IF(AND(C4126="Simplified Tax Invoice",F4126="B2B - VAT registered"),"Simplified invoice issued to VAT-registered B2B; ",""))</f>
        <v/>
      </c>
    </row>
    <row r="4127">
      <c r="A4127" s="17" t="n"/>
      <c r="B4127" s="14" t="n"/>
      <c r="C4127" s="14" t="n"/>
      <c r="D4127" s="14" t="n"/>
      <c r="E4127" s="16" t="n"/>
      <c r="F4127" s="14" t="n"/>
      <c r="G4127" s="14" t="n"/>
      <c r="H4127" s="19" t="n"/>
      <c r="I4127" s="19" t="n"/>
      <c r="J4127" s="34">
        <f>IF(A4127="","",H4127+I4127)</f>
        <v/>
      </c>
      <c r="K4127" s="14" t="n"/>
      <c r="L4127" s="14" t="n"/>
      <c r="M4127" s="14" t="n"/>
      <c r="N4127" s="14" t="n"/>
      <c r="O4127" s="20">
        <f>IF(A4127="","",SUMPRODUCT((A4127&gt;=Setup!$C$19:$C$30)*(A4127&lt;=Setup!$D$19:$D$30)*Setup!$A$19:$A$30))</f>
        <v/>
      </c>
      <c r="P4127" s="34">
        <f>IF(A4127="","",IF(G4127="Standard 15% (Box 1)",ROUND(H4127*Setup!$B$9,2),0))</f>
        <v/>
      </c>
      <c r="Q4127" s="34">
        <f>IF(A4127="","",I4127-P4127)</f>
        <v/>
      </c>
      <c r="R4127" s="23">
        <f>IF(A4127="","",IF(O4127=0,"Outside audit periods; ","")&amp;IF(G4127="","No VAT category; ","")&amp;IF(ABS(Q4127)&gt;Setup!$B$10,"VAT ≠ 15% × net; ","")&amp;IF(AND(F4127="B2B - VAT registered",NOT(AND(LEN(E4127)=15,LEFT(E4127,1)="3",RIGHT(E4127,1)="3",ISNUMBER(--E4127)))),"Invalid/missing customer VAT no; ","")&amp;IF(L4127&lt;&gt;"Yes","Not reported/cleared on FATOORA; ","")&amp;IF(AND(OR(G4127="Zero-rated domestic (Box 3)",G4127="Export (Box 4)"),N4127=""),"Zero-rate/export evidence missing; ","")&amp;IF(AND(C4127="Credit Note",H4127&gt;0),"Credit note should be negative; ","")&amp;IF(AND(C4127="Simplified Tax Invoice",F4127="B2B - VAT registered"),"Simplified invoice issued to VAT-registered B2B; ",""))</f>
        <v/>
      </c>
    </row>
    <row r="4128">
      <c r="A4128" s="17" t="n"/>
      <c r="B4128" s="14" t="n"/>
      <c r="C4128" s="14" t="n"/>
      <c r="D4128" s="14" t="n"/>
      <c r="E4128" s="16" t="n"/>
      <c r="F4128" s="14" t="n"/>
      <c r="G4128" s="14" t="n"/>
      <c r="H4128" s="19" t="n"/>
      <c r="I4128" s="19" t="n"/>
      <c r="J4128" s="34">
        <f>IF(A4128="","",H4128+I4128)</f>
        <v/>
      </c>
      <c r="K4128" s="14" t="n"/>
      <c r="L4128" s="14" t="n"/>
      <c r="M4128" s="14" t="n"/>
      <c r="N4128" s="14" t="n"/>
      <c r="O4128" s="20">
        <f>IF(A4128="","",SUMPRODUCT((A4128&gt;=Setup!$C$19:$C$30)*(A4128&lt;=Setup!$D$19:$D$30)*Setup!$A$19:$A$30))</f>
        <v/>
      </c>
      <c r="P4128" s="34">
        <f>IF(A4128="","",IF(G4128="Standard 15% (Box 1)",ROUND(H4128*Setup!$B$9,2),0))</f>
        <v/>
      </c>
      <c r="Q4128" s="34">
        <f>IF(A4128="","",I4128-P4128)</f>
        <v/>
      </c>
      <c r="R4128" s="23">
        <f>IF(A4128="","",IF(O4128=0,"Outside audit periods; ","")&amp;IF(G4128="","No VAT category; ","")&amp;IF(ABS(Q4128)&gt;Setup!$B$10,"VAT ≠ 15% × net; ","")&amp;IF(AND(F4128="B2B - VAT registered",NOT(AND(LEN(E4128)=15,LEFT(E4128,1)="3",RIGHT(E4128,1)="3",ISNUMBER(--E4128)))),"Invalid/missing customer VAT no; ","")&amp;IF(L4128&lt;&gt;"Yes","Not reported/cleared on FATOORA; ","")&amp;IF(AND(OR(G4128="Zero-rated domestic (Box 3)",G4128="Export (Box 4)"),N4128=""),"Zero-rate/export evidence missing; ","")&amp;IF(AND(C4128="Credit Note",H4128&gt;0),"Credit note should be negative; ","")&amp;IF(AND(C4128="Simplified Tax Invoice",F4128="B2B - VAT registered"),"Simplified invoice issued to VAT-registered B2B; ",""))</f>
        <v/>
      </c>
    </row>
    <row r="4129">
      <c r="A4129" s="17" t="n"/>
      <c r="B4129" s="14" t="n"/>
      <c r="C4129" s="14" t="n"/>
      <c r="D4129" s="14" t="n"/>
      <c r="E4129" s="16" t="n"/>
      <c r="F4129" s="14" t="n"/>
      <c r="G4129" s="14" t="n"/>
      <c r="H4129" s="19" t="n"/>
      <c r="I4129" s="19" t="n"/>
      <c r="J4129" s="34">
        <f>IF(A4129="","",H4129+I4129)</f>
        <v/>
      </c>
      <c r="K4129" s="14" t="n"/>
      <c r="L4129" s="14" t="n"/>
      <c r="M4129" s="14" t="n"/>
      <c r="N4129" s="14" t="n"/>
      <c r="O4129" s="20">
        <f>IF(A4129="","",SUMPRODUCT((A4129&gt;=Setup!$C$19:$C$30)*(A4129&lt;=Setup!$D$19:$D$30)*Setup!$A$19:$A$30))</f>
        <v/>
      </c>
      <c r="P4129" s="34">
        <f>IF(A4129="","",IF(G4129="Standard 15% (Box 1)",ROUND(H4129*Setup!$B$9,2),0))</f>
        <v/>
      </c>
      <c r="Q4129" s="34">
        <f>IF(A4129="","",I4129-P4129)</f>
        <v/>
      </c>
      <c r="R4129" s="23">
        <f>IF(A4129="","",IF(O4129=0,"Outside audit periods; ","")&amp;IF(G4129="","No VAT category; ","")&amp;IF(ABS(Q4129)&gt;Setup!$B$10,"VAT ≠ 15% × net; ","")&amp;IF(AND(F4129="B2B - VAT registered",NOT(AND(LEN(E4129)=15,LEFT(E4129,1)="3",RIGHT(E4129,1)="3",ISNUMBER(--E4129)))),"Invalid/missing customer VAT no; ","")&amp;IF(L4129&lt;&gt;"Yes","Not reported/cleared on FATOORA; ","")&amp;IF(AND(OR(G4129="Zero-rated domestic (Box 3)",G4129="Export (Box 4)"),N4129=""),"Zero-rate/export evidence missing; ","")&amp;IF(AND(C4129="Credit Note",H4129&gt;0),"Credit note should be negative; ","")&amp;IF(AND(C4129="Simplified Tax Invoice",F4129="B2B - VAT registered"),"Simplified invoice issued to VAT-registered B2B; ",""))</f>
        <v/>
      </c>
    </row>
    <row r="4130">
      <c r="A4130" s="17" t="n"/>
      <c r="B4130" s="14" t="n"/>
      <c r="C4130" s="14" t="n"/>
      <c r="D4130" s="14" t="n"/>
      <c r="E4130" s="16" t="n"/>
      <c r="F4130" s="14" t="n"/>
      <c r="G4130" s="14" t="n"/>
      <c r="H4130" s="19" t="n"/>
      <c r="I4130" s="19" t="n"/>
      <c r="J4130" s="34">
        <f>IF(A4130="","",H4130+I4130)</f>
        <v/>
      </c>
      <c r="K4130" s="14" t="n"/>
      <c r="L4130" s="14" t="n"/>
      <c r="M4130" s="14" t="n"/>
      <c r="N4130" s="14" t="n"/>
      <c r="O4130" s="20">
        <f>IF(A4130="","",SUMPRODUCT((A4130&gt;=Setup!$C$19:$C$30)*(A4130&lt;=Setup!$D$19:$D$30)*Setup!$A$19:$A$30))</f>
        <v/>
      </c>
      <c r="P4130" s="34">
        <f>IF(A4130="","",IF(G4130="Standard 15% (Box 1)",ROUND(H4130*Setup!$B$9,2),0))</f>
        <v/>
      </c>
      <c r="Q4130" s="34">
        <f>IF(A4130="","",I4130-P4130)</f>
        <v/>
      </c>
      <c r="R4130" s="23">
        <f>IF(A4130="","",IF(O4130=0,"Outside audit periods; ","")&amp;IF(G4130="","No VAT category; ","")&amp;IF(ABS(Q4130)&gt;Setup!$B$10,"VAT ≠ 15% × net; ","")&amp;IF(AND(F4130="B2B - VAT registered",NOT(AND(LEN(E4130)=15,LEFT(E4130,1)="3",RIGHT(E4130,1)="3",ISNUMBER(--E4130)))),"Invalid/missing customer VAT no; ","")&amp;IF(L4130&lt;&gt;"Yes","Not reported/cleared on FATOORA; ","")&amp;IF(AND(OR(G4130="Zero-rated domestic (Box 3)",G4130="Export (Box 4)"),N4130=""),"Zero-rate/export evidence missing; ","")&amp;IF(AND(C4130="Credit Note",H4130&gt;0),"Credit note should be negative; ","")&amp;IF(AND(C4130="Simplified Tax Invoice",F4130="B2B - VAT registered"),"Simplified invoice issued to VAT-registered B2B; ",""))</f>
        <v/>
      </c>
    </row>
    <row r="4131">
      <c r="A4131" s="17" t="n"/>
      <c r="B4131" s="14" t="n"/>
      <c r="C4131" s="14" t="n"/>
      <c r="D4131" s="14" t="n"/>
      <c r="E4131" s="16" t="n"/>
      <c r="F4131" s="14" t="n"/>
      <c r="G4131" s="14" t="n"/>
      <c r="H4131" s="19" t="n"/>
      <c r="I4131" s="19" t="n"/>
      <c r="J4131" s="34">
        <f>IF(A4131="","",H4131+I4131)</f>
        <v/>
      </c>
      <c r="K4131" s="14" t="n"/>
      <c r="L4131" s="14" t="n"/>
      <c r="M4131" s="14" t="n"/>
      <c r="N4131" s="14" t="n"/>
      <c r="O4131" s="20">
        <f>IF(A4131="","",SUMPRODUCT((A4131&gt;=Setup!$C$19:$C$30)*(A4131&lt;=Setup!$D$19:$D$30)*Setup!$A$19:$A$30))</f>
        <v/>
      </c>
      <c r="P4131" s="34">
        <f>IF(A4131="","",IF(G4131="Standard 15% (Box 1)",ROUND(H4131*Setup!$B$9,2),0))</f>
        <v/>
      </c>
      <c r="Q4131" s="34">
        <f>IF(A4131="","",I4131-P4131)</f>
        <v/>
      </c>
      <c r="R4131" s="23">
        <f>IF(A4131="","",IF(O4131=0,"Outside audit periods; ","")&amp;IF(G4131="","No VAT category; ","")&amp;IF(ABS(Q4131)&gt;Setup!$B$10,"VAT ≠ 15% × net; ","")&amp;IF(AND(F4131="B2B - VAT registered",NOT(AND(LEN(E4131)=15,LEFT(E4131,1)="3",RIGHT(E4131,1)="3",ISNUMBER(--E4131)))),"Invalid/missing customer VAT no; ","")&amp;IF(L4131&lt;&gt;"Yes","Not reported/cleared on FATOORA; ","")&amp;IF(AND(OR(G4131="Zero-rated domestic (Box 3)",G4131="Export (Box 4)"),N4131=""),"Zero-rate/export evidence missing; ","")&amp;IF(AND(C4131="Credit Note",H4131&gt;0),"Credit note should be negative; ","")&amp;IF(AND(C4131="Simplified Tax Invoice",F4131="B2B - VAT registered"),"Simplified invoice issued to VAT-registered B2B; ",""))</f>
        <v/>
      </c>
    </row>
    <row r="4132">
      <c r="A4132" s="17" t="n"/>
      <c r="B4132" s="14" t="n"/>
      <c r="C4132" s="14" t="n"/>
      <c r="D4132" s="14" t="n"/>
      <c r="E4132" s="16" t="n"/>
      <c r="F4132" s="14" t="n"/>
      <c r="G4132" s="14" t="n"/>
      <c r="H4132" s="19" t="n"/>
      <c r="I4132" s="19" t="n"/>
      <c r="J4132" s="34">
        <f>IF(A4132="","",H4132+I4132)</f>
        <v/>
      </c>
      <c r="K4132" s="14" t="n"/>
      <c r="L4132" s="14" t="n"/>
      <c r="M4132" s="14" t="n"/>
      <c r="N4132" s="14" t="n"/>
      <c r="O4132" s="20">
        <f>IF(A4132="","",SUMPRODUCT((A4132&gt;=Setup!$C$19:$C$30)*(A4132&lt;=Setup!$D$19:$D$30)*Setup!$A$19:$A$30))</f>
        <v/>
      </c>
      <c r="P4132" s="34">
        <f>IF(A4132="","",IF(G4132="Standard 15% (Box 1)",ROUND(H4132*Setup!$B$9,2),0))</f>
        <v/>
      </c>
      <c r="Q4132" s="34">
        <f>IF(A4132="","",I4132-P4132)</f>
        <v/>
      </c>
      <c r="R4132" s="23">
        <f>IF(A4132="","",IF(O4132=0,"Outside audit periods; ","")&amp;IF(G4132="","No VAT category; ","")&amp;IF(ABS(Q4132)&gt;Setup!$B$10,"VAT ≠ 15% × net; ","")&amp;IF(AND(F4132="B2B - VAT registered",NOT(AND(LEN(E4132)=15,LEFT(E4132,1)="3",RIGHT(E4132,1)="3",ISNUMBER(--E4132)))),"Invalid/missing customer VAT no; ","")&amp;IF(L4132&lt;&gt;"Yes","Not reported/cleared on FATOORA; ","")&amp;IF(AND(OR(G4132="Zero-rated domestic (Box 3)",G4132="Export (Box 4)"),N4132=""),"Zero-rate/export evidence missing; ","")&amp;IF(AND(C4132="Credit Note",H4132&gt;0),"Credit note should be negative; ","")&amp;IF(AND(C4132="Simplified Tax Invoice",F4132="B2B - VAT registered"),"Simplified invoice issued to VAT-registered B2B; ",""))</f>
        <v/>
      </c>
    </row>
    <row r="4133">
      <c r="A4133" s="17" t="n"/>
      <c r="B4133" s="14" t="n"/>
      <c r="C4133" s="14" t="n"/>
      <c r="D4133" s="14" t="n"/>
      <c r="E4133" s="16" t="n"/>
      <c r="F4133" s="14" t="n"/>
      <c r="G4133" s="14" t="n"/>
      <c r="H4133" s="19" t="n"/>
      <c r="I4133" s="19" t="n"/>
      <c r="J4133" s="34">
        <f>IF(A4133="","",H4133+I4133)</f>
        <v/>
      </c>
      <c r="K4133" s="14" t="n"/>
      <c r="L4133" s="14" t="n"/>
      <c r="M4133" s="14" t="n"/>
      <c r="N4133" s="14" t="n"/>
      <c r="O4133" s="20">
        <f>IF(A4133="","",SUMPRODUCT((A4133&gt;=Setup!$C$19:$C$30)*(A4133&lt;=Setup!$D$19:$D$30)*Setup!$A$19:$A$30))</f>
        <v/>
      </c>
      <c r="P4133" s="34">
        <f>IF(A4133="","",IF(G4133="Standard 15% (Box 1)",ROUND(H4133*Setup!$B$9,2),0))</f>
        <v/>
      </c>
      <c r="Q4133" s="34">
        <f>IF(A4133="","",I4133-P4133)</f>
        <v/>
      </c>
      <c r="R4133" s="23">
        <f>IF(A4133="","",IF(O4133=0,"Outside audit periods; ","")&amp;IF(G4133="","No VAT category; ","")&amp;IF(ABS(Q4133)&gt;Setup!$B$10,"VAT ≠ 15% × net; ","")&amp;IF(AND(F4133="B2B - VAT registered",NOT(AND(LEN(E4133)=15,LEFT(E4133,1)="3",RIGHT(E4133,1)="3",ISNUMBER(--E4133)))),"Invalid/missing customer VAT no; ","")&amp;IF(L4133&lt;&gt;"Yes","Not reported/cleared on FATOORA; ","")&amp;IF(AND(OR(G4133="Zero-rated domestic (Box 3)",G4133="Export (Box 4)"),N4133=""),"Zero-rate/export evidence missing; ","")&amp;IF(AND(C4133="Credit Note",H4133&gt;0),"Credit note should be negative; ","")&amp;IF(AND(C4133="Simplified Tax Invoice",F4133="B2B - VAT registered"),"Simplified invoice issued to VAT-registered B2B; ",""))</f>
        <v/>
      </c>
    </row>
    <row r="4134">
      <c r="A4134" s="17" t="n"/>
      <c r="B4134" s="14" t="n"/>
      <c r="C4134" s="14" t="n"/>
      <c r="D4134" s="14" t="n"/>
      <c r="E4134" s="16" t="n"/>
      <c r="F4134" s="14" t="n"/>
      <c r="G4134" s="14" t="n"/>
      <c r="H4134" s="19" t="n"/>
      <c r="I4134" s="19" t="n"/>
      <c r="J4134" s="34">
        <f>IF(A4134="","",H4134+I4134)</f>
        <v/>
      </c>
      <c r="K4134" s="14" t="n"/>
      <c r="L4134" s="14" t="n"/>
      <c r="M4134" s="14" t="n"/>
      <c r="N4134" s="14" t="n"/>
      <c r="O4134" s="20">
        <f>IF(A4134="","",SUMPRODUCT((A4134&gt;=Setup!$C$19:$C$30)*(A4134&lt;=Setup!$D$19:$D$30)*Setup!$A$19:$A$30))</f>
        <v/>
      </c>
      <c r="P4134" s="34">
        <f>IF(A4134="","",IF(G4134="Standard 15% (Box 1)",ROUND(H4134*Setup!$B$9,2),0))</f>
        <v/>
      </c>
      <c r="Q4134" s="34">
        <f>IF(A4134="","",I4134-P4134)</f>
        <v/>
      </c>
      <c r="R4134" s="23">
        <f>IF(A4134="","",IF(O4134=0,"Outside audit periods; ","")&amp;IF(G4134="","No VAT category; ","")&amp;IF(ABS(Q4134)&gt;Setup!$B$10,"VAT ≠ 15% × net; ","")&amp;IF(AND(F4134="B2B - VAT registered",NOT(AND(LEN(E4134)=15,LEFT(E4134,1)="3",RIGHT(E4134,1)="3",ISNUMBER(--E4134)))),"Invalid/missing customer VAT no; ","")&amp;IF(L4134&lt;&gt;"Yes","Not reported/cleared on FATOORA; ","")&amp;IF(AND(OR(G4134="Zero-rated domestic (Box 3)",G4134="Export (Box 4)"),N4134=""),"Zero-rate/export evidence missing; ","")&amp;IF(AND(C4134="Credit Note",H4134&gt;0),"Credit note should be negative; ","")&amp;IF(AND(C4134="Simplified Tax Invoice",F4134="B2B - VAT registered"),"Simplified invoice issued to VAT-registered B2B; ",""))</f>
        <v/>
      </c>
    </row>
    <row r="4135">
      <c r="A4135" s="17" t="n"/>
      <c r="B4135" s="14" t="n"/>
      <c r="C4135" s="14" t="n"/>
      <c r="D4135" s="14" t="n"/>
      <c r="E4135" s="16" t="n"/>
      <c r="F4135" s="14" t="n"/>
      <c r="G4135" s="14" t="n"/>
      <c r="H4135" s="19" t="n"/>
      <c r="I4135" s="19" t="n"/>
      <c r="J4135" s="34">
        <f>IF(A4135="","",H4135+I4135)</f>
        <v/>
      </c>
      <c r="K4135" s="14" t="n"/>
      <c r="L4135" s="14" t="n"/>
      <c r="M4135" s="14" t="n"/>
      <c r="N4135" s="14" t="n"/>
      <c r="O4135" s="20">
        <f>IF(A4135="","",SUMPRODUCT((A4135&gt;=Setup!$C$19:$C$30)*(A4135&lt;=Setup!$D$19:$D$30)*Setup!$A$19:$A$30))</f>
        <v/>
      </c>
      <c r="P4135" s="34">
        <f>IF(A4135="","",IF(G4135="Standard 15% (Box 1)",ROUND(H4135*Setup!$B$9,2),0))</f>
        <v/>
      </c>
      <c r="Q4135" s="34">
        <f>IF(A4135="","",I4135-P4135)</f>
        <v/>
      </c>
      <c r="R4135" s="23">
        <f>IF(A4135="","",IF(O4135=0,"Outside audit periods; ","")&amp;IF(G4135="","No VAT category; ","")&amp;IF(ABS(Q4135)&gt;Setup!$B$10,"VAT ≠ 15% × net; ","")&amp;IF(AND(F4135="B2B - VAT registered",NOT(AND(LEN(E4135)=15,LEFT(E4135,1)="3",RIGHT(E4135,1)="3",ISNUMBER(--E4135)))),"Invalid/missing customer VAT no; ","")&amp;IF(L4135&lt;&gt;"Yes","Not reported/cleared on FATOORA; ","")&amp;IF(AND(OR(G4135="Zero-rated domestic (Box 3)",G4135="Export (Box 4)"),N4135=""),"Zero-rate/export evidence missing; ","")&amp;IF(AND(C4135="Credit Note",H4135&gt;0),"Credit note should be negative; ","")&amp;IF(AND(C4135="Simplified Tax Invoice",F4135="B2B - VAT registered"),"Simplified invoice issued to VAT-registered B2B; ",""))</f>
        <v/>
      </c>
    </row>
    <row r="4136">
      <c r="A4136" s="17" t="n"/>
      <c r="B4136" s="14" t="n"/>
      <c r="C4136" s="14" t="n"/>
      <c r="D4136" s="14" t="n"/>
      <c r="E4136" s="16" t="n"/>
      <c r="F4136" s="14" t="n"/>
      <c r="G4136" s="14" t="n"/>
      <c r="H4136" s="19" t="n"/>
      <c r="I4136" s="19" t="n"/>
      <c r="J4136" s="34">
        <f>IF(A4136="","",H4136+I4136)</f>
        <v/>
      </c>
      <c r="K4136" s="14" t="n"/>
      <c r="L4136" s="14" t="n"/>
      <c r="M4136" s="14" t="n"/>
      <c r="N4136" s="14" t="n"/>
      <c r="O4136" s="20">
        <f>IF(A4136="","",SUMPRODUCT((A4136&gt;=Setup!$C$19:$C$30)*(A4136&lt;=Setup!$D$19:$D$30)*Setup!$A$19:$A$30))</f>
        <v/>
      </c>
      <c r="P4136" s="34">
        <f>IF(A4136="","",IF(G4136="Standard 15% (Box 1)",ROUND(H4136*Setup!$B$9,2),0))</f>
        <v/>
      </c>
      <c r="Q4136" s="34">
        <f>IF(A4136="","",I4136-P4136)</f>
        <v/>
      </c>
      <c r="R4136" s="23">
        <f>IF(A4136="","",IF(O4136=0,"Outside audit periods; ","")&amp;IF(G4136="","No VAT category; ","")&amp;IF(ABS(Q4136)&gt;Setup!$B$10,"VAT ≠ 15% × net; ","")&amp;IF(AND(F4136="B2B - VAT registered",NOT(AND(LEN(E4136)=15,LEFT(E4136,1)="3",RIGHT(E4136,1)="3",ISNUMBER(--E4136)))),"Invalid/missing customer VAT no; ","")&amp;IF(L4136&lt;&gt;"Yes","Not reported/cleared on FATOORA; ","")&amp;IF(AND(OR(G4136="Zero-rated domestic (Box 3)",G4136="Export (Box 4)"),N4136=""),"Zero-rate/export evidence missing; ","")&amp;IF(AND(C4136="Credit Note",H4136&gt;0),"Credit note should be negative; ","")&amp;IF(AND(C4136="Simplified Tax Invoice",F4136="B2B - VAT registered"),"Simplified invoice issued to VAT-registered B2B; ",""))</f>
        <v/>
      </c>
    </row>
    <row r="4137">
      <c r="A4137" s="17" t="n"/>
      <c r="B4137" s="14" t="n"/>
      <c r="C4137" s="14" t="n"/>
      <c r="D4137" s="14" t="n"/>
      <c r="E4137" s="16" t="n"/>
      <c r="F4137" s="14" t="n"/>
      <c r="G4137" s="14" t="n"/>
      <c r="H4137" s="19" t="n"/>
      <c r="I4137" s="19" t="n"/>
      <c r="J4137" s="34">
        <f>IF(A4137="","",H4137+I4137)</f>
        <v/>
      </c>
      <c r="K4137" s="14" t="n"/>
      <c r="L4137" s="14" t="n"/>
      <c r="M4137" s="14" t="n"/>
      <c r="N4137" s="14" t="n"/>
      <c r="O4137" s="20">
        <f>IF(A4137="","",SUMPRODUCT((A4137&gt;=Setup!$C$19:$C$30)*(A4137&lt;=Setup!$D$19:$D$30)*Setup!$A$19:$A$30))</f>
        <v/>
      </c>
      <c r="P4137" s="34">
        <f>IF(A4137="","",IF(G4137="Standard 15% (Box 1)",ROUND(H4137*Setup!$B$9,2),0))</f>
        <v/>
      </c>
      <c r="Q4137" s="34">
        <f>IF(A4137="","",I4137-P4137)</f>
        <v/>
      </c>
      <c r="R4137" s="23">
        <f>IF(A4137="","",IF(O4137=0,"Outside audit periods; ","")&amp;IF(G4137="","No VAT category; ","")&amp;IF(ABS(Q4137)&gt;Setup!$B$10,"VAT ≠ 15% × net; ","")&amp;IF(AND(F4137="B2B - VAT registered",NOT(AND(LEN(E4137)=15,LEFT(E4137,1)="3",RIGHT(E4137,1)="3",ISNUMBER(--E4137)))),"Invalid/missing customer VAT no; ","")&amp;IF(L4137&lt;&gt;"Yes","Not reported/cleared on FATOORA; ","")&amp;IF(AND(OR(G4137="Zero-rated domestic (Box 3)",G4137="Export (Box 4)"),N4137=""),"Zero-rate/export evidence missing; ","")&amp;IF(AND(C4137="Credit Note",H4137&gt;0),"Credit note should be negative; ","")&amp;IF(AND(C4137="Simplified Tax Invoice",F4137="B2B - VAT registered"),"Simplified invoice issued to VAT-registered B2B; ",""))</f>
        <v/>
      </c>
    </row>
    <row r="4138">
      <c r="A4138" s="17" t="n"/>
      <c r="B4138" s="14" t="n"/>
      <c r="C4138" s="14" t="n"/>
      <c r="D4138" s="14" t="n"/>
      <c r="E4138" s="16" t="n"/>
      <c r="F4138" s="14" t="n"/>
      <c r="G4138" s="14" t="n"/>
      <c r="H4138" s="19" t="n"/>
      <c r="I4138" s="19" t="n"/>
      <c r="J4138" s="34">
        <f>IF(A4138="","",H4138+I4138)</f>
        <v/>
      </c>
      <c r="K4138" s="14" t="n"/>
      <c r="L4138" s="14" t="n"/>
      <c r="M4138" s="14" t="n"/>
      <c r="N4138" s="14" t="n"/>
      <c r="O4138" s="20">
        <f>IF(A4138="","",SUMPRODUCT((A4138&gt;=Setup!$C$19:$C$30)*(A4138&lt;=Setup!$D$19:$D$30)*Setup!$A$19:$A$30))</f>
        <v/>
      </c>
      <c r="P4138" s="34">
        <f>IF(A4138="","",IF(G4138="Standard 15% (Box 1)",ROUND(H4138*Setup!$B$9,2),0))</f>
        <v/>
      </c>
      <c r="Q4138" s="34">
        <f>IF(A4138="","",I4138-P4138)</f>
        <v/>
      </c>
      <c r="R4138" s="23">
        <f>IF(A4138="","",IF(O4138=0,"Outside audit periods; ","")&amp;IF(G4138="","No VAT category; ","")&amp;IF(ABS(Q4138)&gt;Setup!$B$10,"VAT ≠ 15% × net; ","")&amp;IF(AND(F4138="B2B - VAT registered",NOT(AND(LEN(E4138)=15,LEFT(E4138,1)="3",RIGHT(E4138,1)="3",ISNUMBER(--E4138)))),"Invalid/missing customer VAT no; ","")&amp;IF(L4138&lt;&gt;"Yes","Not reported/cleared on FATOORA; ","")&amp;IF(AND(OR(G4138="Zero-rated domestic (Box 3)",G4138="Export (Box 4)"),N4138=""),"Zero-rate/export evidence missing; ","")&amp;IF(AND(C4138="Credit Note",H4138&gt;0),"Credit note should be negative; ","")&amp;IF(AND(C4138="Simplified Tax Invoice",F4138="B2B - VAT registered"),"Simplified invoice issued to VAT-registered B2B; ",""))</f>
        <v/>
      </c>
    </row>
    <row r="4139">
      <c r="A4139" s="17" t="n"/>
      <c r="B4139" s="14" t="n"/>
      <c r="C4139" s="14" t="n"/>
      <c r="D4139" s="14" t="n"/>
      <c r="E4139" s="16" t="n"/>
      <c r="F4139" s="14" t="n"/>
      <c r="G4139" s="14" t="n"/>
      <c r="H4139" s="19" t="n"/>
      <c r="I4139" s="19" t="n"/>
      <c r="J4139" s="34">
        <f>IF(A4139="","",H4139+I4139)</f>
        <v/>
      </c>
      <c r="K4139" s="14" t="n"/>
      <c r="L4139" s="14" t="n"/>
      <c r="M4139" s="14" t="n"/>
      <c r="N4139" s="14" t="n"/>
      <c r="O4139" s="20">
        <f>IF(A4139="","",SUMPRODUCT((A4139&gt;=Setup!$C$19:$C$30)*(A4139&lt;=Setup!$D$19:$D$30)*Setup!$A$19:$A$30))</f>
        <v/>
      </c>
      <c r="P4139" s="34">
        <f>IF(A4139="","",IF(G4139="Standard 15% (Box 1)",ROUND(H4139*Setup!$B$9,2),0))</f>
        <v/>
      </c>
      <c r="Q4139" s="34">
        <f>IF(A4139="","",I4139-P4139)</f>
        <v/>
      </c>
      <c r="R4139" s="23">
        <f>IF(A4139="","",IF(O4139=0,"Outside audit periods; ","")&amp;IF(G4139="","No VAT category; ","")&amp;IF(ABS(Q4139)&gt;Setup!$B$10,"VAT ≠ 15% × net; ","")&amp;IF(AND(F4139="B2B - VAT registered",NOT(AND(LEN(E4139)=15,LEFT(E4139,1)="3",RIGHT(E4139,1)="3",ISNUMBER(--E4139)))),"Invalid/missing customer VAT no; ","")&amp;IF(L4139&lt;&gt;"Yes","Not reported/cleared on FATOORA; ","")&amp;IF(AND(OR(G4139="Zero-rated domestic (Box 3)",G4139="Export (Box 4)"),N4139=""),"Zero-rate/export evidence missing; ","")&amp;IF(AND(C4139="Credit Note",H4139&gt;0),"Credit note should be negative; ","")&amp;IF(AND(C4139="Simplified Tax Invoice",F4139="B2B - VAT registered"),"Simplified invoice issued to VAT-registered B2B; ",""))</f>
        <v/>
      </c>
    </row>
    <row r="4140">
      <c r="A4140" s="17" t="n"/>
      <c r="B4140" s="14" t="n"/>
      <c r="C4140" s="14" t="n"/>
      <c r="D4140" s="14" t="n"/>
      <c r="E4140" s="16" t="n"/>
      <c r="F4140" s="14" t="n"/>
      <c r="G4140" s="14" t="n"/>
      <c r="H4140" s="19" t="n"/>
      <c r="I4140" s="19" t="n"/>
      <c r="J4140" s="34">
        <f>IF(A4140="","",H4140+I4140)</f>
        <v/>
      </c>
      <c r="K4140" s="14" t="n"/>
      <c r="L4140" s="14" t="n"/>
      <c r="M4140" s="14" t="n"/>
      <c r="N4140" s="14" t="n"/>
      <c r="O4140" s="20">
        <f>IF(A4140="","",SUMPRODUCT((A4140&gt;=Setup!$C$19:$C$30)*(A4140&lt;=Setup!$D$19:$D$30)*Setup!$A$19:$A$30))</f>
        <v/>
      </c>
      <c r="P4140" s="34">
        <f>IF(A4140="","",IF(G4140="Standard 15% (Box 1)",ROUND(H4140*Setup!$B$9,2),0))</f>
        <v/>
      </c>
      <c r="Q4140" s="34">
        <f>IF(A4140="","",I4140-P4140)</f>
        <v/>
      </c>
      <c r="R4140" s="23">
        <f>IF(A4140="","",IF(O4140=0,"Outside audit periods; ","")&amp;IF(G4140="","No VAT category; ","")&amp;IF(ABS(Q4140)&gt;Setup!$B$10,"VAT ≠ 15% × net; ","")&amp;IF(AND(F4140="B2B - VAT registered",NOT(AND(LEN(E4140)=15,LEFT(E4140,1)="3",RIGHT(E4140,1)="3",ISNUMBER(--E4140)))),"Invalid/missing customer VAT no; ","")&amp;IF(L4140&lt;&gt;"Yes","Not reported/cleared on FATOORA; ","")&amp;IF(AND(OR(G4140="Zero-rated domestic (Box 3)",G4140="Export (Box 4)"),N4140=""),"Zero-rate/export evidence missing; ","")&amp;IF(AND(C4140="Credit Note",H4140&gt;0),"Credit note should be negative; ","")&amp;IF(AND(C4140="Simplified Tax Invoice",F4140="B2B - VAT registered"),"Simplified invoice issued to VAT-registered B2B; ",""))</f>
        <v/>
      </c>
    </row>
    <row r="4141">
      <c r="A4141" s="17" t="n"/>
      <c r="B4141" s="14" t="n"/>
      <c r="C4141" s="14" t="n"/>
      <c r="D4141" s="14" t="n"/>
      <c r="E4141" s="16" t="n"/>
      <c r="F4141" s="14" t="n"/>
      <c r="G4141" s="14" t="n"/>
      <c r="H4141" s="19" t="n"/>
      <c r="I4141" s="19" t="n"/>
      <c r="J4141" s="34">
        <f>IF(A4141="","",H4141+I4141)</f>
        <v/>
      </c>
      <c r="K4141" s="14" t="n"/>
      <c r="L4141" s="14" t="n"/>
      <c r="M4141" s="14" t="n"/>
      <c r="N4141" s="14" t="n"/>
      <c r="O4141" s="20">
        <f>IF(A4141="","",SUMPRODUCT((A4141&gt;=Setup!$C$19:$C$30)*(A4141&lt;=Setup!$D$19:$D$30)*Setup!$A$19:$A$30))</f>
        <v/>
      </c>
      <c r="P4141" s="34">
        <f>IF(A4141="","",IF(G4141="Standard 15% (Box 1)",ROUND(H4141*Setup!$B$9,2),0))</f>
        <v/>
      </c>
      <c r="Q4141" s="34">
        <f>IF(A4141="","",I4141-P4141)</f>
        <v/>
      </c>
      <c r="R4141" s="23">
        <f>IF(A4141="","",IF(O4141=0,"Outside audit periods; ","")&amp;IF(G4141="","No VAT category; ","")&amp;IF(ABS(Q4141)&gt;Setup!$B$10,"VAT ≠ 15% × net; ","")&amp;IF(AND(F4141="B2B - VAT registered",NOT(AND(LEN(E4141)=15,LEFT(E4141,1)="3",RIGHT(E4141,1)="3",ISNUMBER(--E4141)))),"Invalid/missing customer VAT no; ","")&amp;IF(L4141&lt;&gt;"Yes","Not reported/cleared on FATOORA; ","")&amp;IF(AND(OR(G4141="Zero-rated domestic (Box 3)",G4141="Export (Box 4)"),N4141=""),"Zero-rate/export evidence missing; ","")&amp;IF(AND(C4141="Credit Note",H4141&gt;0),"Credit note should be negative; ","")&amp;IF(AND(C4141="Simplified Tax Invoice",F4141="B2B - VAT registered"),"Simplified invoice issued to VAT-registered B2B; ",""))</f>
        <v/>
      </c>
    </row>
    <row r="4142">
      <c r="A4142" s="17" t="n"/>
      <c r="B4142" s="14" t="n"/>
      <c r="C4142" s="14" t="n"/>
      <c r="D4142" s="14" t="n"/>
      <c r="E4142" s="16" t="n"/>
      <c r="F4142" s="14" t="n"/>
      <c r="G4142" s="14" t="n"/>
      <c r="H4142" s="19" t="n"/>
      <c r="I4142" s="19" t="n"/>
      <c r="J4142" s="34">
        <f>IF(A4142="","",H4142+I4142)</f>
        <v/>
      </c>
      <c r="K4142" s="14" t="n"/>
      <c r="L4142" s="14" t="n"/>
      <c r="M4142" s="14" t="n"/>
      <c r="N4142" s="14" t="n"/>
      <c r="O4142" s="20">
        <f>IF(A4142="","",SUMPRODUCT((A4142&gt;=Setup!$C$19:$C$30)*(A4142&lt;=Setup!$D$19:$D$30)*Setup!$A$19:$A$30))</f>
        <v/>
      </c>
      <c r="P4142" s="34">
        <f>IF(A4142="","",IF(G4142="Standard 15% (Box 1)",ROUND(H4142*Setup!$B$9,2),0))</f>
        <v/>
      </c>
      <c r="Q4142" s="34">
        <f>IF(A4142="","",I4142-P4142)</f>
        <v/>
      </c>
      <c r="R4142" s="23">
        <f>IF(A4142="","",IF(O4142=0,"Outside audit periods; ","")&amp;IF(G4142="","No VAT category; ","")&amp;IF(ABS(Q4142)&gt;Setup!$B$10,"VAT ≠ 15% × net; ","")&amp;IF(AND(F4142="B2B - VAT registered",NOT(AND(LEN(E4142)=15,LEFT(E4142,1)="3",RIGHT(E4142,1)="3",ISNUMBER(--E4142)))),"Invalid/missing customer VAT no; ","")&amp;IF(L4142&lt;&gt;"Yes","Not reported/cleared on FATOORA; ","")&amp;IF(AND(OR(G4142="Zero-rated domestic (Box 3)",G4142="Export (Box 4)"),N4142=""),"Zero-rate/export evidence missing; ","")&amp;IF(AND(C4142="Credit Note",H4142&gt;0),"Credit note should be negative; ","")&amp;IF(AND(C4142="Simplified Tax Invoice",F4142="B2B - VAT registered"),"Simplified invoice issued to VAT-registered B2B; ",""))</f>
        <v/>
      </c>
    </row>
    <row r="4143">
      <c r="A4143" s="17" t="n"/>
      <c r="B4143" s="14" t="n"/>
      <c r="C4143" s="14" t="n"/>
      <c r="D4143" s="14" t="n"/>
      <c r="E4143" s="16" t="n"/>
      <c r="F4143" s="14" t="n"/>
      <c r="G4143" s="14" t="n"/>
      <c r="H4143" s="19" t="n"/>
      <c r="I4143" s="19" t="n"/>
      <c r="J4143" s="34">
        <f>IF(A4143="","",H4143+I4143)</f>
        <v/>
      </c>
      <c r="K4143" s="14" t="n"/>
      <c r="L4143" s="14" t="n"/>
      <c r="M4143" s="14" t="n"/>
      <c r="N4143" s="14" t="n"/>
      <c r="O4143" s="20">
        <f>IF(A4143="","",SUMPRODUCT((A4143&gt;=Setup!$C$19:$C$30)*(A4143&lt;=Setup!$D$19:$D$30)*Setup!$A$19:$A$30))</f>
        <v/>
      </c>
      <c r="P4143" s="34">
        <f>IF(A4143="","",IF(G4143="Standard 15% (Box 1)",ROUND(H4143*Setup!$B$9,2),0))</f>
        <v/>
      </c>
      <c r="Q4143" s="34">
        <f>IF(A4143="","",I4143-P4143)</f>
        <v/>
      </c>
      <c r="R4143" s="23">
        <f>IF(A4143="","",IF(O4143=0,"Outside audit periods; ","")&amp;IF(G4143="","No VAT category; ","")&amp;IF(ABS(Q4143)&gt;Setup!$B$10,"VAT ≠ 15% × net; ","")&amp;IF(AND(F4143="B2B - VAT registered",NOT(AND(LEN(E4143)=15,LEFT(E4143,1)="3",RIGHT(E4143,1)="3",ISNUMBER(--E4143)))),"Invalid/missing customer VAT no; ","")&amp;IF(L4143&lt;&gt;"Yes","Not reported/cleared on FATOORA; ","")&amp;IF(AND(OR(G4143="Zero-rated domestic (Box 3)",G4143="Export (Box 4)"),N4143=""),"Zero-rate/export evidence missing; ","")&amp;IF(AND(C4143="Credit Note",H4143&gt;0),"Credit note should be negative; ","")&amp;IF(AND(C4143="Simplified Tax Invoice",F4143="B2B - VAT registered"),"Simplified invoice issued to VAT-registered B2B; ",""))</f>
        <v/>
      </c>
    </row>
    <row r="4144">
      <c r="A4144" s="17" t="n"/>
      <c r="B4144" s="14" t="n"/>
      <c r="C4144" s="14" t="n"/>
      <c r="D4144" s="14" t="n"/>
      <c r="E4144" s="16" t="n"/>
      <c r="F4144" s="14" t="n"/>
      <c r="G4144" s="14" t="n"/>
      <c r="H4144" s="19" t="n"/>
      <c r="I4144" s="19" t="n"/>
      <c r="J4144" s="34">
        <f>IF(A4144="","",H4144+I4144)</f>
        <v/>
      </c>
      <c r="K4144" s="14" t="n"/>
      <c r="L4144" s="14" t="n"/>
      <c r="M4144" s="14" t="n"/>
      <c r="N4144" s="14" t="n"/>
      <c r="O4144" s="20">
        <f>IF(A4144="","",SUMPRODUCT((A4144&gt;=Setup!$C$19:$C$30)*(A4144&lt;=Setup!$D$19:$D$30)*Setup!$A$19:$A$30))</f>
        <v/>
      </c>
      <c r="P4144" s="34">
        <f>IF(A4144="","",IF(G4144="Standard 15% (Box 1)",ROUND(H4144*Setup!$B$9,2),0))</f>
        <v/>
      </c>
      <c r="Q4144" s="34">
        <f>IF(A4144="","",I4144-P4144)</f>
        <v/>
      </c>
      <c r="R4144" s="23">
        <f>IF(A4144="","",IF(O4144=0,"Outside audit periods; ","")&amp;IF(G4144="","No VAT category; ","")&amp;IF(ABS(Q4144)&gt;Setup!$B$10,"VAT ≠ 15% × net; ","")&amp;IF(AND(F4144="B2B - VAT registered",NOT(AND(LEN(E4144)=15,LEFT(E4144,1)="3",RIGHT(E4144,1)="3",ISNUMBER(--E4144)))),"Invalid/missing customer VAT no; ","")&amp;IF(L4144&lt;&gt;"Yes","Not reported/cleared on FATOORA; ","")&amp;IF(AND(OR(G4144="Zero-rated domestic (Box 3)",G4144="Export (Box 4)"),N4144=""),"Zero-rate/export evidence missing; ","")&amp;IF(AND(C4144="Credit Note",H4144&gt;0),"Credit note should be negative; ","")&amp;IF(AND(C4144="Simplified Tax Invoice",F4144="B2B - VAT registered"),"Simplified invoice issued to VAT-registered B2B; ",""))</f>
        <v/>
      </c>
    </row>
    <row r="4145">
      <c r="A4145" s="17" t="n"/>
      <c r="B4145" s="14" t="n"/>
      <c r="C4145" s="14" t="n"/>
      <c r="D4145" s="14" t="n"/>
      <c r="E4145" s="16" t="n"/>
      <c r="F4145" s="14" t="n"/>
      <c r="G4145" s="14" t="n"/>
      <c r="H4145" s="19" t="n"/>
      <c r="I4145" s="19" t="n"/>
      <c r="J4145" s="34">
        <f>IF(A4145="","",H4145+I4145)</f>
        <v/>
      </c>
      <c r="K4145" s="14" t="n"/>
      <c r="L4145" s="14" t="n"/>
      <c r="M4145" s="14" t="n"/>
      <c r="N4145" s="14" t="n"/>
      <c r="O4145" s="20">
        <f>IF(A4145="","",SUMPRODUCT((A4145&gt;=Setup!$C$19:$C$30)*(A4145&lt;=Setup!$D$19:$D$30)*Setup!$A$19:$A$30))</f>
        <v/>
      </c>
      <c r="P4145" s="34">
        <f>IF(A4145="","",IF(G4145="Standard 15% (Box 1)",ROUND(H4145*Setup!$B$9,2),0))</f>
        <v/>
      </c>
      <c r="Q4145" s="34">
        <f>IF(A4145="","",I4145-P4145)</f>
        <v/>
      </c>
      <c r="R4145" s="23">
        <f>IF(A4145="","",IF(O4145=0,"Outside audit periods; ","")&amp;IF(G4145="","No VAT category; ","")&amp;IF(ABS(Q4145)&gt;Setup!$B$10,"VAT ≠ 15% × net; ","")&amp;IF(AND(F4145="B2B - VAT registered",NOT(AND(LEN(E4145)=15,LEFT(E4145,1)="3",RIGHT(E4145,1)="3",ISNUMBER(--E4145)))),"Invalid/missing customer VAT no; ","")&amp;IF(L4145&lt;&gt;"Yes","Not reported/cleared on FATOORA; ","")&amp;IF(AND(OR(G4145="Zero-rated domestic (Box 3)",G4145="Export (Box 4)"),N4145=""),"Zero-rate/export evidence missing; ","")&amp;IF(AND(C4145="Credit Note",H4145&gt;0),"Credit note should be negative; ","")&amp;IF(AND(C4145="Simplified Tax Invoice",F4145="B2B - VAT registered"),"Simplified invoice issued to VAT-registered B2B; ",""))</f>
        <v/>
      </c>
    </row>
    <row r="4146">
      <c r="A4146" s="17" t="n"/>
      <c r="B4146" s="14" t="n"/>
      <c r="C4146" s="14" t="n"/>
      <c r="D4146" s="14" t="n"/>
      <c r="E4146" s="16" t="n"/>
      <c r="F4146" s="14" t="n"/>
      <c r="G4146" s="14" t="n"/>
      <c r="H4146" s="19" t="n"/>
      <c r="I4146" s="19" t="n"/>
      <c r="J4146" s="34">
        <f>IF(A4146="","",H4146+I4146)</f>
        <v/>
      </c>
      <c r="K4146" s="14" t="n"/>
      <c r="L4146" s="14" t="n"/>
      <c r="M4146" s="14" t="n"/>
      <c r="N4146" s="14" t="n"/>
      <c r="O4146" s="20">
        <f>IF(A4146="","",SUMPRODUCT((A4146&gt;=Setup!$C$19:$C$30)*(A4146&lt;=Setup!$D$19:$D$30)*Setup!$A$19:$A$30))</f>
        <v/>
      </c>
      <c r="P4146" s="34">
        <f>IF(A4146="","",IF(G4146="Standard 15% (Box 1)",ROUND(H4146*Setup!$B$9,2),0))</f>
        <v/>
      </c>
      <c r="Q4146" s="34">
        <f>IF(A4146="","",I4146-P4146)</f>
        <v/>
      </c>
      <c r="R4146" s="23">
        <f>IF(A4146="","",IF(O4146=0,"Outside audit periods; ","")&amp;IF(G4146="","No VAT category; ","")&amp;IF(ABS(Q4146)&gt;Setup!$B$10,"VAT ≠ 15% × net; ","")&amp;IF(AND(F4146="B2B - VAT registered",NOT(AND(LEN(E4146)=15,LEFT(E4146,1)="3",RIGHT(E4146,1)="3",ISNUMBER(--E4146)))),"Invalid/missing customer VAT no; ","")&amp;IF(L4146&lt;&gt;"Yes","Not reported/cleared on FATOORA; ","")&amp;IF(AND(OR(G4146="Zero-rated domestic (Box 3)",G4146="Export (Box 4)"),N4146=""),"Zero-rate/export evidence missing; ","")&amp;IF(AND(C4146="Credit Note",H4146&gt;0),"Credit note should be negative; ","")&amp;IF(AND(C4146="Simplified Tax Invoice",F4146="B2B - VAT registered"),"Simplified invoice issued to VAT-registered B2B; ",""))</f>
        <v/>
      </c>
    </row>
    <row r="4147">
      <c r="A4147" s="17" t="n"/>
      <c r="B4147" s="14" t="n"/>
      <c r="C4147" s="14" t="n"/>
      <c r="D4147" s="14" t="n"/>
      <c r="E4147" s="16" t="n"/>
      <c r="F4147" s="14" t="n"/>
      <c r="G4147" s="14" t="n"/>
      <c r="H4147" s="19" t="n"/>
      <c r="I4147" s="19" t="n"/>
      <c r="J4147" s="34">
        <f>IF(A4147="","",H4147+I4147)</f>
        <v/>
      </c>
      <c r="K4147" s="14" t="n"/>
      <c r="L4147" s="14" t="n"/>
      <c r="M4147" s="14" t="n"/>
      <c r="N4147" s="14" t="n"/>
      <c r="O4147" s="20">
        <f>IF(A4147="","",SUMPRODUCT((A4147&gt;=Setup!$C$19:$C$30)*(A4147&lt;=Setup!$D$19:$D$30)*Setup!$A$19:$A$30))</f>
        <v/>
      </c>
      <c r="P4147" s="34">
        <f>IF(A4147="","",IF(G4147="Standard 15% (Box 1)",ROUND(H4147*Setup!$B$9,2),0))</f>
        <v/>
      </c>
      <c r="Q4147" s="34">
        <f>IF(A4147="","",I4147-P4147)</f>
        <v/>
      </c>
      <c r="R4147" s="23">
        <f>IF(A4147="","",IF(O4147=0,"Outside audit periods; ","")&amp;IF(G4147="","No VAT category; ","")&amp;IF(ABS(Q4147)&gt;Setup!$B$10,"VAT ≠ 15% × net; ","")&amp;IF(AND(F4147="B2B - VAT registered",NOT(AND(LEN(E4147)=15,LEFT(E4147,1)="3",RIGHT(E4147,1)="3",ISNUMBER(--E4147)))),"Invalid/missing customer VAT no; ","")&amp;IF(L4147&lt;&gt;"Yes","Not reported/cleared on FATOORA; ","")&amp;IF(AND(OR(G4147="Zero-rated domestic (Box 3)",G4147="Export (Box 4)"),N4147=""),"Zero-rate/export evidence missing; ","")&amp;IF(AND(C4147="Credit Note",H4147&gt;0),"Credit note should be negative; ","")&amp;IF(AND(C4147="Simplified Tax Invoice",F4147="B2B - VAT registered"),"Simplified invoice issued to VAT-registered B2B; ",""))</f>
        <v/>
      </c>
    </row>
    <row r="4148">
      <c r="A4148" s="17" t="n"/>
      <c r="B4148" s="14" t="n"/>
      <c r="C4148" s="14" t="n"/>
      <c r="D4148" s="14" t="n"/>
      <c r="E4148" s="16" t="n"/>
      <c r="F4148" s="14" t="n"/>
      <c r="G4148" s="14" t="n"/>
      <c r="H4148" s="19" t="n"/>
      <c r="I4148" s="19" t="n"/>
      <c r="J4148" s="34">
        <f>IF(A4148="","",H4148+I4148)</f>
        <v/>
      </c>
      <c r="K4148" s="14" t="n"/>
      <c r="L4148" s="14" t="n"/>
      <c r="M4148" s="14" t="n"/>
      <c r="N4148" s="14" t="n"/>
      <c r="O4148" s="20">
        <f>IF(A4148="","",SUMPRODUCT((A4148&gt;=Setup!$C$19:$C$30)*(A4148&lt;=Setup!$D$19:$D$30)*Setup!$A$19:$A$30))</f>
        <v/>
      </c>
      <c r="P4148" s="34">
        <f>IF(A4148="","",IF(G4148="Standard 15% (Box 1)",ROUND(H4148*Setup!$B$9,2),0))</f>
        <v/>
      </c>
      <c r="Q4148" s="34">
        <f>IF(A4148="","",I4148-P4148)</f>
        <v/>
      </c>
      <c r="R4148" s="23">
        <f>IF(A4148="","",IF(O4148=0,"Outside audit periods; ","")&amp;IF(G4148="","No VAT category; ","")&amp;IF(ABS(Q4148)&gt;Setup!$B$10,"VAT ≠ 15% × net; ","")&amp;IF(AND(F4148="B2B - VAT registered",NOT(AND(LEN(E4148)=15,LEFT(E4148,1)="3",RIGHT(E4148,1)="3",ISNUMBER(--E4148)))),"Invalid/missing customer VAT no; ","")&amp;IF(L4148&lt;&gt;"Yes","Not reported/cleared on FATOORA; ","")&amp;IF(AND(OR(G4148="Zero-rated domestic (Box 3)",G4148="Export (Box 4)"),N4148=""),"Zero-rate/export evidence missing; ","")&amp;IF(AND(C4148="Credit Note",H4148&gt;0),"Credit note should be negative; ","")&amp;IF(AND(C4148="Simplified Tax Invoice",F4148="B2B - VAT registered"),"Simplified invoice issued to VAT-registered B2B; ",""))</f>
        <v/>
      </c>
    </row>
    <row r="4149">
      <c r="A4149" s="17" t="n"/>
      <c r="B4149" s="14" t="n"/>
      <c r="C4149" s="14" t="n"/>
      <c r="D4149" s="14" t="n"/>
      <c r="E4149" s="16" t="n"/>
      <c r="F4149" s="14" t="n"/>
      <c r="G4149" s="14" t="n"/>
      <c r="H4149" s="19" t="n"/>
      <c r="I4149" s="19" t="n"/>
      <c r="J4149" s="34">
        <f>IF(A4149="","",H4149+I4149)</f>
        <v/>
      </c>
      <c r="K4149" s="14" t="n"/>
      <c r="L4149" s="14" t="n"/>
      <c r="M4149" s="14" t="n"/>
      <c r="N4149" s="14" t="n"/>
      <c r="O4149" s="20">
        <f>IF(A4149="","",SUMPRODUCT((A4149&gt;=Setup!$C$19:$C$30)*(A4149&lt;=Setup!$D$19:$D$30)*Setup!$A$19:$A$30))</f>
        <v/>
      </c>
      <c r="P4149" s="34">
        <f>IF(A4149="","",IF(G4149="Standard 15% (Box 1)",ROUND(H4149*Setup!$B$9,2),0))</f>
        <v/>
      </c>
      <c r="Q4149" s="34">
        <f>IF(A4149="","",I4149-P4149)</f>
        <v/>
      </c>
      <c r="R4149" s="23">
        <f>IF(A4149="","",IF(O4149=0,"Outside audit periods; ","")&amp;IF(G4149="","No VAT category; ","")&amp;IF(ABS(Q4149)&gt;Setup!$B$10,"VAT ≠ 15% × net; ","")&amp;IF(AND(F4149="B2B - VAT registered",NOT(AND(LEN(E4149)=15,LEFT(E4149,1)="3",RIGHT(E4149,1)="3",ISNUMBER(--E4149)))),"Invalid/missing customer VAT no; ","")&amp;IF(L4149&lt;&gt;"Yes","Not reported/cleared on FATOORA; ","")&amp;IF(AND(OR(G4149="Zero-rated domestic (Box 3)",G4149="Export (Box 4)"),N4149=""),"Zero-rate/export evidence missing; ","")&amp;IF(AND(C4149="Credit Note",H4149&gt;0),"Credit note should be negative; ","")&amp;IF(AND(C4149="Simplified Tax Invoice",F4149="B2B - VAT registered"),"Simplified invoice issued to VAT-registered B2B; ",""))</f>
        <v/>
      </c>
    </row>
    <row r="4150">
      <c r="A4150" s="17" t="n"/>
      <c r="B4150" s="14" t="n"/>
      <c r="C4150" s="14" t="n"/>
      <c r="D4150" s="14" t="n"/>
      <c r="E4150" s="16" t="n"/>
      <c r="F4150" s="14" t="n"/>
      <c r="G4150" s="14" t="n"/>
      <c r="H4150" s="19" t="n"/>
      <c r="I4150" s="19" t="n"/>
      <c r="J4150" s="34">
        <f>IF(A4150="","",H4150+I4150)</f>
        <v/>
      </c>
      <c r="K4150" s="14" t="n"/>
      <c r="L4150" s="14" t="n"/>
      <c r="M4150" s="14" t="n"/>
      <c r="N4150" s="14" t="n"/>
      <c r="O4150" s="20">
        <f>IF(A4150="","",SUMPRODUCT((A4150&gt;=Setup!$C$19:$C$30)*(A4150&lt;=Setup!$D$19:$D$30)*Setup!$A$19:$A$30))</f>
        <v/>
      </c>
      <c r="P4150" s="34">
        <f>IF(A4150="","",IF(G4150="Standard 15% (Box 1)",ROUND(H4150*Setup!$B$9,2),0))</f>
        <v/>
      </c>
      <c r="Q4150" s="34">
        <f>IF(A4150="","",I4150-P4150)</f>
        <v/>
      </c>
      <c r="R4150" s="23">
        <f>IF(A4150="","",IF(O4150=0,"Outside audit periods; ","")&amp;IF(G4150="","No VAT category; ","")&amp;IF(ABS(Q4150)&gt;Setup!$B$10,"VAT ≠ 15% × net; ","")&amp;IF(AND(F4150="B2B - VAT registered",NOT(AND(LEN(E4150)=15,LEFT(E4150,1)="3",RIGHT(E4150,1)="3",ISNUMBER(--E4150)))),"Invalid/missing customer VAT no; ","")&amp;IF(L4150&lt;&gt;"Yes","Not reported/cleared on FATOORA; ","")&amp;IF(AND(OR(G4150="Zero-rated domestic (Box 3)",G4150="Export (Box 4)"),N4150=""),"Zero-rate/export evidence missing; ","")&amp;IF(AND(C4150="Credit Note",H4150&gt;0),"Credit note should be negative; ","")&amp;IF(AND(C4150="Simplified Tax Invoice",F4150="B2B - VAT registered"),"Simplified invoice issued to VAT-registered B2B; ",""))</f>
        <v/>
      </c>
    </row>
    <row r="4151">
      <c r="A4151" s="17" t="n"/>
      <c r="B4151" s="14" t="n"/>
      <c r="C4151" s="14" t="n"/>
      <c r="D4151" s="14" t="n"/>
      <c r="E4151" s="16" t="n"/>
      <c r="F4151" s="14" t="n"/>
      <c r="G4151" s="14" t="n"/>
      <c r="H4151" s="19" t="n"/>
      <c r="I4151" s="19" t="n"/>
      <c r="J4151" s="34">
        <f>IF(A4151="","",H4151+I4151)</f>
        <v/>
      </c>
      <c r="K4151" s="14" t="n"/>
      <c r="L4151" s="14" t="n"/>
      <c r="M4151" s="14" t="n"/>
      <c r="N4151" s="14" t="n"/>
      <c r="O4151" s="20">
        <f>IF(A4151="","",SUMPRODUCT((A4151&gt;=Setup!$C$19:$C$30)*(A4151&lt;=Setup!$D$19:$D$30)*Setup!$A$19:$A$30))</f>
        <v/>
      </c>
      <c r="P4151" s="34">
        <f>IF(A4151="","",IF(G4151="Standard 15% (Box 1)",ROUND(H4151*Setup!$B$9,2),0))</f>
        <v/>
      </c>
      <c r="Q4151" s="34">
        <f>IF(A4151="","",I4151-P4151)</f>
        <v/>
      </c>
      <c r="R4151" s="23">
        <f>IF(A4151="","",IF(O4151=0,"Outside audit periods; ","")&amp;IF(G4151="","No VAT category; ","")&amp;IF(ABS(Q4151)&gt;Setup!$B$10,"VAT ≠ 15% × net; ","")&amp;IF(AND(F4151="B2B - VAT registered",NOT(AND(LEN(E4151)=15,LEFT(E4151,1)="3",RIGHT(E4151,1)="3",ISNUMBER(--E4151)))),"Invalid/missing customer VAT no; ","")&amp;IF(L4151&lt;&gt;"Yes","Not reported/cleared on FATOORA; ","")&amp;IF(AND(OR(G4151="Zero-rated domestic (Box 3)",G4151="Export (Box 4)"),N4151=""),"Zero-rate/export evidence missing; ","")&amp;IF(AND(C4151="Credit Note",H4151&gt;0),"Credit note should be negative; ","")&amp;IF(AND(C4151="Simplified Tax Invoice",F4151="B2B - VAT registered"),"Simplified invoice issued to VAT-registered B2B; ",""))</f>
        <v/>
      </c>
    </row>
    <row r="4152">
      <c r="A4152" s="17" t="n"/>
      <c r="B4152" s="14" t="n"/>
      <c r="C4152" s="14" t="n"/>
      <c r="D4152" s="14" t="n"/>
      <c r="E4152" s="16" t="n"/>
      <c r="F4152" s="14" t="n"/>
      <c r="G4152" s="14" t="n"/>
      <c r="H4152" s="19" t="n"/>
      <c r="I4152" s="19" t="n"/>
      <c r="J4152" s="34">
        <f>IF(A4152="","",H4152+I4152)</f>
        <v/>
      </c>
      <c r="K4152" s="14" t="n"/>
      <c r="L4152" s="14" t="n"/>
      <c r="M4152" s="14" t="n"/>
      <c r="N4152" s="14" t="n"/>
      <c r="O4152" s="20">
        <f>IF(A4152="","",SUMPRODUCT((A4152&gt;=Setup!$C$19:$C$30)*(A4152&lt;=Setup!$D$19:$D$30)*Setup!$A$19:$A$30))</f>
        <v/>
      </c>
      <c r="P4152" s="34">
        <f>IF(A4152="","",IF(G4152="Standard 15% (Box 1)",ROUND(H4152*Setup!$B$9,2),0))</f>
        <v/>
      </c>
      <c r="Q4152" s="34">
        <f>IF(A4152="","",I4152-P4152)</f>
        <v/>
      </c>
      <c r="R4152" s="23">
        <f>IF(A4152="","",IF(O4152=0,"Outside audit periods; ","")&amp;IF(G4152="","No VAT category; ","")&amp;IF(ABS(Q4152)&gt;Setup!$B$10,"VAT ≠ 15% × net; ","")&amp;IF(AND(F4152="B2B - VAT registered",NOT(AND(LEN(E4152)=15,LEFT(E4152,1)="3",RIGHT(E4152,1)="3",ISNUMBER(--E4152)))),"Invalid/missing customer VAT no; ","")&amp;IF(L4152&lt;&gt;"Yes","Not reported/cleared on FATOORA; ","")&amp;IF(AND(OR(G4152="Zero-rated domestic (Box 3)",G4152="Export (Box 4)"),N4152=""),"Zero-rate/export evidence missing; ","")&amp;IF(AND(C4152="Credit Note",H4152&gt;0),"Credit note should be negative; ","")&amp;IF(AND(C4152="Simplified Tax Invoice",F4152="B2B - VAT registered"),"Simplified invoice issued to VAT-registered B2B; ",""))</f>
        <v/>
      </c>
    </row>
    <row r="4153">
      <c r="A4153" s="17" t="n"/>
      <c r="B4153" s="14" t="n"/>
      <c r="C4153" s="14" t="n"/>
      <c r="D4153" s="14" t="n"/>
      <c r="E4153" s="16" t="n"/>
      <c r="F4153" s="14" t="n"/>
      <c r="G4153" s="14" t="n"/>
      <c r="H4153" s="19" t="n"/>
      <c r="I4153" s="19" t="n"/>
      <c r="J4153" s="34">
        <f>IF(A4153="","",H4153+I4153)</f>
        <v/>
      </c>
      <c r="K4153" s="14" t="n"/>
      <c r="L4153" s="14" t="n"/>
      <c r="M4153" s="14" t="n"/>
      <c r="N4153" s="14" t="n"/>
      <c r="O4153" s="20">
        <f>IF(A4153="","",SUMPRODUCT((A4153&gt;=Setup!$C$19:$C$30)*(A4153&lt;=Setup!$D$19:$D$30)*Setup!$A$19:$A$30))</f>
        <v/>
      </c>
      <c r="P4153" s="34">
        <f>IF(A4153="","",IF(G4153="Standard 15% (Box 1)",ROUND(H4153*Setup!$B$9,2),0))</f>
        <v/>
      </c>
      <c r="Q4153" s="34">
        <f>IF(A4153="","",I4153-P4153)</f>
        <v/>
      </c>
      <c r="R4153" s="23">
        <f>IF(A4153="","",IF(O4153=0,"Outside audit periods; ","")&amp;IF(G4153="","No VAT category; ","")&amp;IF(ABS(Q4153)&gt;Setup!$B$10,"VAT ≠ 15% × net; ","")&amp;IF(AND(F4153="B2B - VAT registered",NOT(AND(LEN(E4153)=15,LEFT(E4153,1)="3",RIGHT(E4153,1)="3",ISNUMBER(--E4153)))),"Invalid/missing customer VAT no; ","")&amp;IF(L4153&lt;&gt;"Yes","Not reported/cleared on FATOORA; ","")&amp;IF(AND(OR(G4153="Zero-rated domestic (Box 3)",G4153="Export (Box 4)"),N4153=""),"Zero-rate/export evidence missing; ","")&amp;IF(AND(C4153="Credit Note",H4153&gt;0),"Credit note should be negative; ","")&amp;IF(AND(C4153="Simplified Tax Invoice",F4153="B2B - VAT registered"),"Simplified invoice issued to VAT-registered B2B; ",""))</f>
        <v/>
      </c>
    </row>
    <row r="4154">
      <c r="A4154" s="17" t="n"/>
      <c r="B4154" s="14" t="n"/>
      <c r="C4154" s="14" t="n"/>
      <c r="D4154" s="14" t="n"/>
      <c r="E4154" s="16" t="n"/>
      <c r="F4154" s="14" t="n"/>
      <c r="G4154" s="14" t="n"/>
      <c r="H4154" s="19" t="n"/>
      <c r="I4154" s="19" t="n"/>
      <c r="J4154" s="34">
        <f>IF(A4154="","",H4154+I4154)</f>
        <v/>
      </c>
      <c r="K4154" s="14" t="n"/>
      <c r="L4154" s="14" t="n"/>
      <c r="M4154" s="14" t="n"/>
      <c r="N4154" s="14" t="n"/>
      <c r="O4154" s="20">
        <f>IF(A4154="","",SUMPRODUCT((A4154&gt;=Setup!$C$19:$C$30)*(A4154&lt;=Setup!$D$19:$D$30)*Setup!$A$19:$A$30))</f>
        <v/>
      </c>
      <c r="P4154" s="34">
        <f>IF(A4154="","",IF(G4154="Standard 15% (Box 1)",ROUND(H4154*Setup!$B$9,2),0))</f>
        <v/>
      </c>
      <c r="Q4154" s="34">
        <f>IF(A4154="","",I4154-P4154)</f>
        <v/>
      </c>
      <c r="R4154" s="23">
        <f>IF(A4154="","",IF(O4154=0,"Outside audit periods; ","")&amp;IF(G4154="","No VAT category; ","")&amp;IF(ABS(Q4154)&gt;Setup!$B$10,"VAT ≠ 15% × net; ","")&amp;IF(AND(F4154="B2B - VAT registered",NOT(AND(LEN(E4154)=15,LEFT(E4154,1)="3",RIGHT(E4154,1)="3",ISNUMBER(--E4154)))),"Invalid/missing customer VAT no; ","")&amp;IF(L4154&lt;&gt;"Yes","Not reported/cleared on FATOORA; ","")&amp;IF(AND(OR(G4154="Zero-rated domestic (Box 3)",G4154="Export (Box 4)"),N4154=""),"Zero-rate/export evidence missing; ","")&amp;IF(AND(C4154="Credit Note",H4154&gt;0),"Credit note should be negative; ","")&amp;IF(AND(C4154="Simplified Tax Invoice",F4154="B2B - VAT registered"),"Simplified invoice issued to VAT-registered B2B; ",""))</f>
        <v/>
      </c>
    </row>
    <row r="4155">
      <c r="A4155" s="17" t="n"/>
      <c r="B4155" s="14" t="n"/>
      <c r="C4155" s="14" t="n"/>
      <c r="D4155" s="14" t="n"/>
      <c r="E4155" s="16" t="n"/>
      <c r="F4155" s="14" t="n"/>
      <c r="G4155" s="14" t="n"/>
      <c r="H4155" s="19" t="n"/>
      <c r="I4155" s="19" t="n"/>
      <c r="J4155" s="34">
        <f>IF(A4155="","",H4155+I4155)</f>
        <v/>
      </c>
      <c r="K4155" s="14" t="n"/>
      <c r="L4155" s="14" t="n"/>
      <c r="M4155" s="14" t="n"/>
      <c r="N4155" s="14" t="n"/>
      <c r="O4155" s="20">
        <f>IF(A4155="","",SUMPRODUCT((A4155&gt;=Setup!$C$19:$C$30)*(A4155&lt;=Setup!$D$19:$D$30)*Setup!$A$19:$A$30))</f>
        <v/>
      </c>
      <c r="P4155" s="34">
        <f>IF(A4155="","",IF(G4155="Standard 15% (Box 1)",ROUND(H4155*Setup!$B$9,2),0))</f>
        <v/>
      </c>
      <c r="Q4155" s="34">
        <f>IF(A4155="","",I4155-P4155)</f>
        <v/>
      </c>
      <c r="R4155" s="23">
        <f>IF(A4155="","",IF(O4155=0,"Outside audit periods; ","")&amp;IF(G4155="","No VAT category; ","")&amp;IF(ABS(Q4155)&gt;Setup!$B$10,"VAT ≠ 15% × net; ","")&amp;IF(AND(F4155="B2B - VAT registered",NOT(AND(LEN(E4155)=15,LEFT(E4155,1)="3",RIGHT(E4155,1)="3",ISNUMBER(--E4155)))),"Invalid/missing customer VAT no; ","")&amp;IF(L4155&lt;&gt;"Yes","Not reported/cleared on FATOORA; ","")&amp;IF(AND(OR(G4155="Zero-rated domestic (Box 3)",G4155="Export (Box 4)"),N4155=""),"Zero-rate/export evidence missing; ","")&amp;IF(AND(C4155="Credit Note",H4155&gt;0),"Credit note should be negative; ","")&amp;IF(AND(C4155="Simplified Tax Invoice",F4155="B2B - VAT registered"),"Simplified invoice issued to VAT-registered B2B; ",""))</f>
        <v/>
      </c>
    </row>
    <row r="4156">
      <c r="A4156" s="17" t="n"/>
      <c r="B4156" s="14" t="n"/>
      <c r="C4156" s="14" t="n"/>
      <c r="D4156" s="14" t="n"/>
      <c r="E4156" s="16" t="n"/>
      <c r="F4156" s="14" t="n"/>
      <c r="G4156" s="14" t="n"/>
      <c r="H4156" s="19" t="n"/>
      <c r="I4156" s="19" t="n"/>
      <c r="J4156" s="34">
        <f>IF(A4156="","",H4156+I4156)</f>
        <v/>
      </c>
      <c r="K4156" s="14" t="n"/>
      <c r="L4156" s="14" t="n"/>
      <c r="M4156" s="14" t="n"/>
      <c r="N4156" s="14" t="n"/>
      <c r="O4156" s="20">
        <f>IF(A4156="","",SUMPRODUCT((A4156&gt;=Setup!$C$19:$C$30)*(A4156&lt;=Setup!$D$19:$D$30)*Setup!$A$19:$A$30))</f>
        <v/>
      </c>
      <c r="P4156" s="34">
        <f>IF(A4156="","",IF(G4156="Standard 15% (Box 1)",ROUND(H4156*Setup!$B$9,2),0))</f>
        <v/>
      </c>
      <c r="Q4156" s="34">
        <f>IF(A4156="","",I4156-P4156)</f>
        <v/>
      </c>
      <c r="R4156" s="23">
        <f>IF(A4156="","",IF(O4156=0,"Outside audit periods; ","")&amp;IF(G4156="","No VAT category; ","")&amp;IF(ABS(Q4156)&gt;Setup!$B$10,"VAT ≠ 15% × net; ","")&amp;IF(AND(F4156="B2B - VAT registered",NOT(AND(LEN(E4156)=15,LEFT(E4156,1)="3",RIGHT(E4156,1)="3",ISNUMBER(--E4156)))),"Invalid/missing customer VAT no; ","")&amp;IF(L4156&lt;&gt;"Yes","Not reported/cleared on FATOORA; ","")&amp;IF(AND(OR(G4156="Zero-rated domestic (Box 3)",G4156="Export (Box 4)"),N4156=""),"Zero-rate/export evidence missing; ","")&amp;IF(AND(C4156="Credit Note",H4156&gt;0),"Credit note should be negative; ","")&amp;IF(AND(C4156="Simplified Tax Invoice",F4156="B2B - VAT registered"),"Simplified invoice issued to VAT-registered B2B; ",""))</f>
        <v/>
      </c>
    </row>
    <row r="4157">
      <c r="A4157" s="17" t="n"/>
      <c r="B4157" s="14" t="n"/>
      <c r="C4157" s="14" t="n"/>
      <c r="D4157" s="14" t="n"/>
      <c r="E4157" s="16" t="n"/>
      <c r="F4157" s="14" t="n"/>
      <c r="G4157" s="14" t="n"/>
      <c r="H4157" s="19" t="n"/>
      <c r="I4157" s="19" t="n"/>
      <c r="J4157" s="34">
        <f>IF(A4157="","",H4157+I4157)</f>
        <v/>
      </c>
      <c r="K4157" s="14" t="n"/>
      <c r="L4157" s="14" t="n"/>
      <c r="M4157" s="14" t="n"/>
      <c r="N4157" s="14" t="n"/>
      <c r="O4157" s="20">
        <f>IF(A4157="","",SUMPRODUCT((A4157&gt;=Setup!$C$19:$C$30)*(A4157&lt;=Setup!$D$19:$D$30)*Setup!$A$19:$A$30))</f>
        <v/>
      </c>
      <c r="P4157" s="34">
        <f>IF(A4157="","",IF(G4157="Standard 15% (Box 1)",ROUND(H4157*Setup!$B$9,2),0))</f>
        <v/>
      </c>
      <c r="Q4157" s="34">
        <f>IF(A4157="","",I4157-P4157)</f>
        <v/>
      </c>
      <c r="R4157" s="23">
        <f>IF(A4157="","",IF(O4157=0,"Outside audit periods; ","")&amp;IF(G4157="","No VAT category; ","")&amp;IF(ABS(Q4157)&gt;Setup!$B$10,"VAT ≠ 15% × net; ","")&amp;IF(AND(F4157="B2B - VAT registered",NOT(AND(LEN(E4157)=15,LEFT(E4157,1)="3",RIGHT(E4157,1)="3",ISNUMBER(--E4157)))),"Invalid/missing customer VAT no; ","")&amp;IF(L4157&lt;&gt;"Yes","Not reported/cleared on FATOORA; ","")&amp;IF(AND(OR(G4157="Zero-rated domestic (Box 3)",G4157="Export (Box 4)"),N4157=""),"Zero-rate/export evidence missing; ","")&amp;IF(AND(C4157="Credit Note",H4157&gt;0),"Credit note should be negative; ","")&amp;IF(AND(C4157="Simplified Tax Invoice",F4157="B2B - VAT registered"),"Simplified invoice issued to VAT-registered B2B; ",""))</f>
        <v/>
      </c>
    </row>
    <row r="4158">
      <c r="A4158" s="17" t="n"/>
      <c r="B4158" s="14" t="n"/>
      <c r="C4158" s="14" t="n"/>
      <c r="D4158" s="14" t="n"/>
      <c r="E4158" s="16" t="n"/>
      <c r="F4158" s="14" t="n"/>
      <c r="G4158" s="14" t="n"/>
      <c r="H4158" s="19" t="n"/>
      <c r="I4158" s="19" t="n"/>
      <c r="J4158" s="34">
        <f>IF(A4158="","",H4158+I4158)</f>
        <v/>
      </c>
      <c r="K4158" s="14" t="n"/>
      <c r="L4158" s="14" t="n"/>
      <c r="M4158" s="14" t="n"/>
      <c r="N4158" s="14" t="n"/>
      <c r="O4158" s="20">
        <f>IF(A4158="","",SUMPRODUCT((A4158&gt;=Setup!$C$19:$C$30)*(A4158&lt;=Setup!$D$19:$D$30)*Setup!$A$19:$A$30))</f>
        <v/>
      </c>
      <c r="P4158" s="34">
        <f>IF(A4158="","",IF(G4158="Standard 15% (Box 1)",ROUND(H4158*Setup!$B$9,2),0))</f>
        <v/>
      </c>
      <c r="Q4158" s="34">
        <f>IF(A4158="","",I4158-P4158)</f>
        <v/>
      </c>
      <c r="R4158" s="23">
        <f>IF(A4158="","",IF(O4158=0,"Outside audit periods; ","")&amp;IF(G4158="","No VAT category; ","")&amp;IF(ABS(Q4158)&gt;Setup!$B$10,"VAT ≠ 15% × net; ","")&amp;IF(AND(F4158="B2B - VAT registered",NOT(AND(LEN(E4158)=15,LEFT(E4158,1)="3",RIGHT(E4158,1)="3",ISNUMBER(--E4158)))),"Invalid/missing customer VAT no; ","")&amp;IF(L4158&lt;&gt;"Yes","Not reported/cleared on FATOORA; ","")&amp;IF(AND(OR(G4158="Zero-rated domestic (Box 3)",G4158="Export (Box 4)"),N4158=""),"Zero-rate/export evidence missing; ","")&amp;IF(AND(C4158="Credit Note",H4158&gt;0),"Credit note should be negative; ","")&amp;IF(AND(C4158="Simplified Tax Invoice",F4158="B2B - VAT registered"),"Simplified invoice issued to VAT-registered B2B; ",""))</f>
        <v/>
      </c>
    </row>
    <row r="4159">
      <c r="A4159" s="17" t="n"/>
      <c r="B4159" s="14" t="n"/>
      <c r="C4159" s="14" t="n"/>
      <c r="D4159" s="14" t="n"/>
      <c r="E4159" s="16" t="n"/>
      <c r="F4159" s="14" t="n"/>
      <c r="G4159" s="14" t="n"/>
      <c r="H4159" s="19" t="n"/>
      <c r="I4159" s="19" t="n"/>
      <c r="J4159" s="34">
        <f>IF(A4159="","",H4159+I4159)</f>
        <v/>
      </c>
      <c r="K4159" s="14" t="n"/>
      <c r="L4159" s="14" t="n"/>
      <c r="M4159" s="14" t="n"/>
      <c r="N4159" s="14" t="n"/>
      <c r="O4159" s="20">
        <f>IF(A4159="","",SUMPRODUCT((A4159&gt;=Setup!$C$19:$C$30)*(A4159&lt;=Setup!$D$19:$D$30)*Setup!$A$19:$A$30))</f>
        <v/>
      </c>
      <c r="P4159" s="34">
        <f>IF(A4159="","",IF(G4159="Standard 15% (Box 1)",ROUND(H4159*Setup!$B$9,2),0))</f>
        <v/>
      </c>
      <c r="Q4159" s="34">
        <f>IF(A4159="","",I4159-P4159)</f>
        <v/>
      </c>
      <c r="R4159" s="23">
        <f>IF(A4159="","",IF(O4159=0,"Outside audit periods; ","")&amp;IF(G4159="","No VAT category; ","")&amp;IF(ABS(Q4159)&gt;Setup!$B$10,"VAT ≠ 15% × net; ","")&amp;IF(AND(F4159="B2B - VAT registered",NOT(AND(LEN(E4159)=15,LEFT(E4159,1)="3",RIGHT(E4159,1)="3",ISNUMBER(--E4159)))),"Invalid/missing customer VAT no; ","")&amp;IF(L4159&lt;&gt;"Yes","Not reported/cleared on FATOORA; ","")&amp;IF(AND(OR(G4159="Zero-rated domestic (Box 3)",G4159="Export (Box 4)"),N4159=""),"Zero-rate/export evidence missing; ","")&amp;IF(AND(C4159="Credit Note",H4159&gt;0),"Credit note should be negative; ","")&amp;IF(AND(C4159="Simplified Tax Invoice",F4159="B2B - VAT registered"),"Simplified invoice issued to VAT-registered B2B; ",""))</f>
        <v/>
      </c>
    </row>
    <row r="4160">
      <c r="A4160" s="17" t="n"/>
      <c r="B4160" s="14" t="n"/>
      <c r="C4160" s="14" t="n"/>
      <c r="D4160" s="14" t="n"/>
      <c r="E4160" s="16" t="n"/>
      <c r="F4160" s="14" t="n"/>
      <c r="G4160" s="14" t="n"/>
      <c r="H4160" s="19" t="n"/>
      <c r="I4160" s="19" t="n"/>
      <c r="J4160" s="34">
        <f>IF(A4160="","",H4160+I4160)</f>
        <v/>
      </c>
      <c r="K4160" s="14" t="n"/>
      <c r="L4160" s="14" t="n"/>
      <c r="M4160" s="14" t="n"/>
      <c r="N4160" s="14" t="n"/>
      <c r="O4160" s="20">
        <f>IF(A4160="","",SUMPRODUCT((A4160&gt;=Setup!$C$19:$C$30)*(A4160&lt;=Setup!$D$19:$D$30)*Setup!$A$19:$A$30))</f>
        <v/>
      </c>
      <c r="P4160" s="34">
        <f>IF(A4160="","",IF(G4160="Standard 15% (Box 1)",ROUND(H4160*Setup!$B$9,2),0))</f>
        <v/>
      </c>
      <c r="Q4160" s="34">
        <f>IF(A4160="","",I4160-P4160)</f>
        <v/>
      </c>
      <c r="R4160" s="23">
        <f>IF(A4160="","",IF(O4160=0,"Outside audit periods; ","")&amp;IF(G4160="","No VAT category; ","")&amp;IF(ABS(Q4160)&gt;Setup!$B$10,"VAT ≠ 15% × net; ","")&amp;IF(AND(F4160="B2B - VAT registered",NOT(AND(LEN(E4160)=15,LEFT(E4160,1)="3",RIGHT(E4160,1)="3",ISNUMBER(--E4160)))),"Invalid/missing customer VAT no; ","")&amp;IF(L4160&lt;&gt;"Yes","Not reported/cleared on FATOORA; ","")&amp;IF(AND(OR(G4160="Zero-rated domestic (Box 3)",G4160="Export (Box 4)"),N4160=""),"Zero-rate/export evidence missing; ","")&amp;IF(AND(C4160="Credit Note",H4160&gt;0),"Credit note should be negative; ","")&amp;IF(AND(C4160="Simplified Tax Invoice",F4160="B2B - VAT registered"),"Simplified invoice issued to VAT-registered B2B; ",""))</f>
        <v/>
      </c>
    </row>
    <row r="4161">
      <c r="A4161" s="17" t="n"/>
      <c r="B4161" s="14" t="n"/>
      <c r="C4161" s="14" t="n"/>
      <c r="D4161" s="14" t="n"/>
      <c r="E4161" s="16" t="n"/>
      <c r="F4161" s="14" t="n"/>
      <c r="G4161" s="14" t="n"/>
      <c r="H4161" s="19" t="n"/>
      <c r="I4161" s="19" t="n"/>
      <c r="J4161" s="34">
        <f>IF(A4161="","",H4161+I4161)</f>
        <v/>
      </c>
      <c r="K4161" s="14" t="n"/>
      <c r="L4161" s="14" t="n"/>
      <c r="M4161" s="14" t="n"/>
      <c r="N4161" s="14" t="n"/>
      <c r="O4161" s="20">
        <f>IF(A4161="","",SUMPRODUCT((A4161&gt;=Setup!$C$19:$C$30)*(A4161&lt;=Setup!$D$19:$D$30)*Setup!$A$19:$A$30))</f>
        <v/>
      </c>
      <c r="P4161" s="34">
        <f>IF(A4161="","",IF(G4161="Standard 15% (Box 1)",ROUND(H4161*Setup!$B$9,2),0))</f>
        <v/>
      </c>
      <c r="Q4161" s="34">
        <f>IF(A4161="","",I4161-P4161)</f>
        <v/>
      </c>
      <c r="R4161" s="23">
        <f>IF(A4161="","",IF(O4161=0,"Outside audit periods; ","")&amp;IF(G4161="","No VAT category; ","")&amp;IF(ABS(Q4161)&gt;Setup!$B$10,"VAT ≠ 15% × net; ","")&amp;IF(AND(F4161="B2B - VAT registered",NOT(AND(LEN(E4161)=15,LEFT(E4161,1)="3",RIGHT(E4161,1)="3",ISNUMBER(--E4161)))),"Invalid/missing customer VAT no; ","")&amp;IF(L4161&lt;&gt;"Yes","Not reported/cleared on FATOORA; ","")&amp;IF(AND(OR(G4161="Zero-rated domestic (Box 3)",G4161="Export (Box 4)"),N4161=""),"Zero-rate/export evidence missing; ","")&amp;IF(AND(C4161="Credit Note",H4161&gt;0),"Credit note should be negative; ","")&amp;IF(AND(C4161="Simplified Tax Invoice",F4161="B2B - VAT registered"),"Simplified invoice issued to VAT-registered B2B; ",""))</f>
        <v/>
      </c>
    </row>
    <row r="4162">
      <c r="A4162" s="17" t="n"/>
      <c r="B4162" s="14" t="n"/>
      <c r="C4162" s="14" t="n"/>
      <c r="D4162" s="14" t="n"/>
      <c r="E4162" s="16" t="n"/>
      <c r="F4162" s="14" t="n"/>
      <c r="G4162" s="14" t="n"/>
      <c r="H4162" s="19" t="n"/>
      <c r="I4162" s="19" t="n"/>
      <c r="J4162" s="34">
        <f>IF(A4162="","",H4162+I4162)</f>
        <v/>
      </c>
      <c r="K4162" s="14" t="n"/>
      <c r="L4162" s="14" t="n"/>
      <c r="M4162" s="14" t="n"/>
      <c r="N4162" s="14" t="n"/>
      <c r="O4162" s="20">
        <f>IF(A4162="","",SUMPRODUCT((A4162&gt;=Setup!$C$19:$C$30)*(A4162&lt;=Setup!$D$19:$D$30)*Setup!$A$19:$A$30))</f>
        <v/>
      </c>
      <c r="P4162" s="34">
        <f>IF(A4162="","",IF(G4162="Standard 15% (Box 1)",ROUND(H4162*Setup!$B$9,2),0))</f>
        <v/>
      </c>
      <c r="Q4162" s="34">
        <f>IF(A4162="","",I4162-P4162)</f>
        <v/>
      </c>
      <c r="R4162" s="23">
        <f>IF(A4162="","",IF(O4162=0,"Outside audit periods; ","")&amp;IF(G4162="","No VAT category; ","")&amp;IF(ABS(Q4162)&gt;Setup!$B$10,"VAT ≠ 15% × net; ","")&amp;IF(AND(F4162="B2B - VAT registered",NOT(AND(LEN(E4162)=15,LEFT(E4162,1)="3",RIGHT(E4162,1)="3",ISNUMBER(--E4162)))),"Invalid/missing customer VAT no; ","")&amp;IF(L4162&lt;&gt;"Yes","Not reported/cleared on FATOORA; ","")&amp;IF(AND(OR(G4162="Zero-rated domestic (Box 3)",G4162="Export (Box 4)"),N4162=""),"Zero-rate/export evidence missing; ","")&amp;IF(AND(C4162="Credit Note",H4162&gt;0),"Credit note should be negative; ","")&amp;IF(AND(C4162="Simplified Tax Invoice",F4162="B2B - VAT registered"),"Simplified invoice issued to VAT-registered B2B; ",""))</f>
        <v/>
      </c>
    </row>
    <row r="4163">
      <c r="A4163" s="17" t="n"/>
      <c r="B4163" s="14" t="n"/>
      <c r="C4163" s="14" t="n"/>
      <c r="D4163" s="14" t="n"/>
      <c r="E4163" s="16" t="n"/>
      <c r="F4163" s="14" t="n"/>
      <c r="G4163" s="14" t="n"/>
      <c r="H4163" s="19" t="n"/>
      <c r="I4163" s="19" t="n"/>
      <c r="J4163" s="34">
        <f>IF(A4163="","",H4163+I4163)</f>
        <v/>
      </c>
      <c r="K4163" s="14" t="n"/>
      <c r="L4163" s="14" t="n"/>
      <c r="M4163" s="14" t="n"/>
      <c r="N4163" s="14" t="n"/>
      <c r="O4163" s="20">
        <f>IF(A4163="","",SUMPRODUCT((A4163&gt;=Setup!$C$19:$C$30)*(A4163&lt;=Setup!$D$19:$D$30)*Setup!$A$19:$A$30))</f>
        <v/>
      </c>
      <c r="P4163" s="34">
        <f>IF(A4163="","",IF(G4163="Standard 15% (Box 1)",ROUND(H4163*Setup!$B$9,2),0))</f>
        <v/>
      </c>
      <c r="Q4163" s="34">
        <f>IF(A4163="","",I4163-P4163)</f>
        <v/>
      </c>
      <c r="R4163" s="23">
        <f>IF(A4163="","",IF(O4163=0,"Outside audit periods; ","")&amp;IF(G4163="","No VAT category; ","")&amp;IF(ABS(Q4163)&gt;Setup!$B$10,"VAT ≠ 15% × net; ","")&amp;IF(AND(F4163="B2B - VAT registered",NOT(AND(LEN(E4163)=15,LEFT(E4163,1)="3",RIGHT(E4163,1)="3",ISNUMBER(--E4163)))),"Invalid/missing customer VAT no; ","")&amp;IF(L4163&lt;&gt;"Yes","Not reported/cleared on FATOORA; ","")&amp;IF(AND(OR(G4163="Zero-rated domestic (Box 3)",G4163="Export (Box 4)"),N4163=""),"Zero-rate/export evidence missing; ","")&amp;IF(AND(C4163="Credit Note",H4163&gt;0),"Credit note should be negative; ","")&amp;IF(AND(C4163="Simplified Tax Invoice",F4163="B2B - VAT registered"),"Simplified invoice issued to VAT-registered B2B; ",""))</f>
        <v/>
      </c>
    </row>
    <row r="4164">
      <c r="A4164" s="17" t="n"/>
      <c r="B4164" s="14" t="n"/>
      <c r="C4164" s="14" t="n"/>
      <c r="D4164" s="14" t="n"/>
      <c r="E4164" s="16" t="n"/>
      <c r="F4164" s="14" t="n"/>
      <c r="G4164" s="14" t="n"/>
      <c r="H4164" s="19" t="n"/>
      <c r="I4164" s="19" t="n"/>
      <c r="J4164" s="34">
        <f>IF(A4164="","",H4164+I4164)</f>
        <v/>
      </c>
      <c r="K4164" s="14" t="n"/>
      <c r="L4164" s="14" t="n"/>
      <c r="M4164" s="14" t="n"/>
      <c r="N4164" s="14" t="n"/>
      <c r="O4164" s="20">
        <f>IF(A4164="","",SUMPRODUCT((A4164&gt;=Setup!$C$19:$C$30)*(A4164&lt;=Setup!$D$19:$D$30)*Setup!$A$19:$A$30))</f>
        <v/>
      </c>
      <c r="P4164" s="34">
        <f>IF(A4164="","",IF(G4164="Standard 15% (Box 1)",ROUND(H4164*Setup!$B$9,2),0))</f>
        <v/>
      </c>
      <c r="Q4164" s="34">
        <f>IF(A4164="","",I4164-P4164)</f>
        <v/>
      </c>
      <c r="R4164" s="23">
        <f>IF(A4164="","",IF(O4164=0,"Outside audit periods; ","")&amp;IF(G4164="","No VAT category; ","")&amp;IF(ABS(Q4164)&gt;Setup!$B$10,"VAT ≠ 15% × net; ","")&amp;IF(AND(F4164="B2B - VAT registered",NOT(AND(LEN(E4164)=15,LEFT(E4164,1)="3",RIGHT(E4164,1)="3",ISNUMBER(--E4164)))),"Invalid/missing customer VAT no; ","")&amp;IF(L4164&lt;&gt;"Yes","Not reported/cleared on FATOORA; ","")&amp;IF(AND(OR(G4164="Zero-rated domestic (Box 3)",G4164="Export (Box 4)"),N4164=""),"Zero-rate/export evidence missing; ","")&amp;IF(AND(C4164="Credit Note",H4164&gt;0),"Credit note should be negative; ","")&amp;IF(AND(C4164="Simplified Tax Invoice",F4164="B2B - VAT registered"),"Simplified invoice issued to VAT-registered B2B; ",""))</f>
        <v/>
      </c>
    </row>
    <row r="4165">
      <c r="A4165" s="17" t="n"/>
      <c r="B4165" s="14" t="n"/>
      <c r="C4165" s="14" t="n"/>
      <c r="D4165" s="14" t="n"/>
      <c r="E4165" s="16" t="n"/>
      <c r="F4165" s="14" t="n"/>
      <c r="G4165" s="14" t="n"/>
      <c r="H4165" s="19" t="n"/>
      <c r="I4165" s="19" t="n"/>
      <c r="J4165" s="34">
        <f>IF(A4165="","",H4165+I4165)</f>
        <v/>
      </c>
      <c r="K4165" s="14" t="n"/>
      <c r="L4165" s="14" t="n"/>
      <c r="M4165" s="14" t="n"/>
      <c r="N4165" s="14" t="n"/>
      <c r="O4165" s="20">
        <f>IF(A4165="","",SUMPRODUCT((A4165&gt;=Setup!$C$19:$C$30)*(A4165&lt;=Setup!$D$19:$D$30)*Setup!$A$19:$A$30))</f>
        <v/>
      </c>
      <c r="P4165" s="34">
        <f>IF(A4165="","",IF(G4165="Standard 15% (Box 1)",ROUND(H4165*Setup!$B$9,2),0))</f>
        <v/>
      </c>
      <c r="Q4165" s="34">
        <f>IF(A4165="","",I4165-P4165)</f>
        <v/>
      </c>
      <c r="R4165" s="23">
        <f>IF(A4165="","",IF(O4165=0,"Outside audit periods; ","")&amp;IF(G4165="","No VAT category; ","")&amp;IF(ABS(Q4165)&gt;Setup!$B$10,"VAT ≠ 15% × net; ","")&amp;IF(AND(F4165="B2B - VAT registered",NOT(AND(LEN(E4165)=15,LEFT(E4165,1)="3",RIGHT(E4165,1)="3",ISNUMBER(--E4165)))),"Invalid/missing customer VAT no; ","")&amp;IF(L4165&lt;&gt;"Yes","Not reported/cleared on FATOORA; ","")&amp;IF(AND(OR(G4165="Zero-rated domestic (Box 3)",G4165="Export (Box 4)"),N4165=""),"Zero-rate/export evidence missing; ","")&amp;IF(AND(C4165="Credit Note",H4165&gt;0),"Credit note should be negative; ","")&amp;IF(AND(C4165="Simplified Tax Invoice",F4165="B2B - VAT registered"),"Simplified invoice issued to VAT-registered B2B; ",""))</f>
        <v/>
      </c>
    </row>
    <row r="4166">
      <c r="A4166" s="17" t="n"/>
      <c r="B4166" s="14" t="n"/>
      <c r="C4166" s="14" t="n"/>
      <c r="D4166" s="14" t="n"/>
      <c r="E4166" s="16" t="n"/>
      <c r="F4166" s="14" t="n"/>
      <c r="G4166" s="14" t="n"/>
      <c r="H4166" s="19" t="n"/>
      <c r="I4166" s="19" t="n"/>
      <c r="J4166" s="34">
        <f>IF(A4166="","",H4166+I4166)</f>
        <v/>
      </c>
      <c r="K4166" s="14" t="n"/>
      <c r="L4166" s="14" t="n"/>
      <c r="M4166" s="14" t="n"/>
      <c r="N4166" s="14" t="n"/>
      <c r="O4166" s="20">
        <f>IF(A4166="","",SUMPRODUCT((A4166&gt;=Setup!$C$19:$C$30)*(A4166&lt;=Setup!$D$19:$D$30)*Setup!$A$19:$A$30))</f>
        <v/>
      </c>
      <c r="P4166" s="34">
        <f>IF(A4166="","",IF(G4166="Standard 15% (Box 1)",ROUND(H4166*Setup!$B$9,2),0))</f>
        <v/>
      </c>
      <c r="Q4166" s="34">
        <f>IF(A4166="","",I4166-P4166)</f>
        <v/>
      </c>
      <c r="R4166" s="23">
        <f>IF(A4166="","",IF(O4166=0,"Outside audit periods; ","")&amp;IF(G4166="","No VAT category; ","")&amp;IF(ABS(Q4166)&gt;Setup!$B$10,"VAT ≠ 15% × net; ","")&amp;IF(AND(F4166="B2B - VAT registered",NOT(AND(LEN(E4166)=15,LEFT(E4166,1)="3",RIGHT(E4166,1)="3",ISNUMBER(--E4166)))),"Invalid/missing customer VAT no; ","")&amp;IF(L4166&lt;&gt;"Yes","Not reported/cleared on FATOORA; ","")&amp;IF(AND(OR(G4166="Zero-rated domestic (Box 3)",G4166="Export (Box 4)"),N4166=""),"Zero-rate/export evidence missing; ","")&amp;IF(AND(C4166="Credit Note",H4166&gt;0),"Credit note should be negative; ","")&amp;IF(AND(C4166="Simplified Tax Invoice",F4166="B2B - VAT registered"),"Simplified invoice issued to VAT-registered B2B; ",""))</f>
        <v/>
      </c>
    </row>
    <row r="4167">
      <c r="A4167" s="17" t="n"/>
      <c r="B4167" s="14" t="n"/>
      <c r="C4167" s="14" t="n"/>
      <c r="D4167" s="14" t="n"/>
      <c r="E4167" s="16" t="n"/>
      <c r="F4167" s="14" t="n"/>
      <c r="G4167" s="14" t="n"/>
      <c r="H4167" s="19" t="n"/>
      <c r="I4167" s="19" t="n"/>
      <c r="J4167" s="34">
        <f>IF(A4167="","",H4167+I4167)</f>
        <v/>
      </c>
      <c r="K4167" s="14" t="n"/>
      <c r="L4167" s="14" t="n"/>
      <c r="M4167" s="14" t="n"/>
      <c r="N4167" s="14" t="n"/>
      <c r="O4167" s="20">
        <f>IF(A4167="","",SUMPRODUCT((A4167&gt;=Setup!$C$19:$C$30)*(A4167&lt;=Setup!$D$19:$D$30)*Setup!$A$19:$A$30))</f>
        <v/>
      </c>
      <c r="P4167" s="34">
        <f>IF(A4167="","",IF(G4167="Standard 15% (Box 1)",ROUND(H4167*Setup!$B$9,2),0))</f>
        <v/>
      </c>
      <c r="Q4167" s="34">
        <f>IF(A4167="","",I4167-P4167)</f>
        <v/>
      </c>
      <c r="R4167" s="23">
        <f>IF(A4167="","",IF(O4167=0,"Outside audit periods; ","")&amp;IF(G4167="","No VAT category; ","")&amp;IF(ABS(Q4167)&gt;Setup!$B$10,"VAT ≠ 15% × net; ","")&amp;IF(AND(F4167="B2B - VAT registered",NOT(AND(LEN(E4167)=15,LEFT(E4167,1)="3",RIGHT(E4167,1)="3",ISNUMBER(--E4167)))),"Invalid/missing customer VAT no; ","")&amp;IF(L4167&lt;&gt;"Yes","Not reported/cleared on FATOORA; ","")&amp;IF(AND(OR(G4167="Zero-rated domestic (Box 3)",G4167="Export (Box 4)"),N4167=""),"Zero-rate/export evidence missing; ","")&amp;IF(AND(C4167="Credit Note",H4167&gt;0),"Credit note should be negative; ","")&amp;IF(AND(C4167="Simplified Tax Invoice",F4167="B2B - VAT registered"),"Simplified invoice issued to VAT-registered B2B; ",""))</f>
        <v/>
      </c>
    </row>
    <row r="4168">
      <c r="A4168" s="17" t="n"/>
      <c r="B4168" s="14" t="n"/>
      <c r="C4168" s="14" t="n"/>
      <c r="D4168" s="14" t="n"/>
      <c r="E4168" s="16" t="n"/>
      <c r="F4168" s="14" t="n"/>
      <c r="G4168" s="14" t="n"/>
      <c r="H4168" s="19" t="n"/>
      <c r="I4168" s="19" t="n"/>
      <c r="J4168" s="34">
        <f>IF(A4168="","",H4168+I4168)</f>
        <v/>
      </c>
      <c r="K4168" s="14" t="n"/>
      <c r="L4168" s="14" t="n"/>
      <c r="M4168" s="14" t="n"/>
      <c r="N4168" s="14" t="n"/>
      <c r="O4168" s="20">
        <f>IF(A4168="","",SUMPRODUCT((A4168&gt;=Setup!$C$19:$C$30)*(A4168&lt;=Setup!$D$19:$D$30)*Setup!$A$19:$A$30))</f>
        <v/>
      </c>
      <c r="P4168" s="34">
        <f>IF(A4168="","",IF(G4168="Standard 15% (Box 1)",ROUND(H4168*Setup!$B$9,2),0))</f>
        <v/>
      </c>
      <c r="Q4168" s="34">
        <f>IF(A4168="","",I4168-P4168)</f>
        <v/>
      </c>
      <c r="R4168" s="23">
        <f>IF(A4168="","",IF(O4168=0,"Outside audit periods; ","")&amp;IF(G4168="","No VAT category; ","")&amp;IF(ABS(Q4168)&gt;Setup!$B$10,"VAT ≠ 15% × net; ","")&amp;IF(AND(F4168="B2B - VAT registered",NOT(AND(LEN(E4168)=15,LEFT(E4168,1)="3",RIGHT(E4168,1)="3",ISNUMBER(--E4168)))),"Invalid/missing customer VAT no; ","")&amp;IF(L4168&lt;&gt;"Yes","Not reported/cleared on FATOORA; ","")&amp;IF(AND(OR(G4168="Zero-rated domestic (Box 3)",G4168="Export (Box 4)"),N4168=""),"Zero-rate/export evidence missing; ","")&amp;IF(AND(C4168="Credit Note",H4168&gt;0),"Credit note should be negative; ","")&amp;IF(AND(C4168="Simplified Tax Invoice",F4168="B2B - VAT registered"),"Simplified invoice issued to VAT-registered B2B; ",""))</f>
        <v/>
      </c>
    </row>
    <row r="4169">
      <c r="A4169" s="17" t="n"/>
      <c r="B4169" s="14" t="n"/>
      <c r="C4169" s="14" t="n"/>
      <c r="D4169" s="14" t="n"/>
      <c r="E4169" s="16" t="n"/>
      <c r="F4169" s="14" t="n"/>
      <c r="G4169" s="14" t="n"/>
      <c r="H4169" s="19" t="n"/>
      <c r="I4169" s="19" t="n"/>
      <c r="J4169" s="34">
        <f>IF(A4169="","",H4169+I4169)</f>
        <v/>
      </c>
      <c r="K4169" s="14" t="n"/>
      <c r="L4169" s="14" t="n"/>
      <c r="M4169" s="14" t="n"/>
      <c r="N4169" s="14" t="n"/>
      <c r="O4169" s="20">
        <f>IF(A4169="","",SUMPRODUCT((A4169&gt;=Setup!$C$19:$C$30)*(A4169&lt;=Setup!$D$19:$D$30)*Setup!$A$19:$A$30))</f>
        <v/>
      </c>
      <c r="P4169" s="34">
        <f>IF(A4169="","",IF(G4169="Standard 15% (Box 1)",ROUND(H4169*Setup!$B$9,2),0))</f>
        <v/>
      </c>
      <c r="Q4169" s="34">
        <f>IF(A4169="","",I4169-P4169)</f>
        <v/>
      </c>
      <c r="R4169" s="23">
        <f>IF(A4169="","",IF(O4169=0,"Outside audit periods; ","")&amp;IF(G4169="","No VAT category; ","")&amp;IF(ABS(Q4169)&gt;Setup!$B$10,"VAT ≠ 15% × net; ","")&amp;IF(AND(F4169="B2B - VAT registered",NOT(AND(LEN(E4169)=15,LEFT(E4169,1)="3",RIGHT(E4169,1)="3",ISNUMBER(--E4169)))),"Invalid/missing customer VAT no; ","")&amp;IF(L4169&lt;&gt;"Yes","Not reported/cleared on FATOORA; ","")&amp;IF(AND(OR(G4169="Zero-rated domestic (Box 3)",G4169="Export (Box 4)"),N4169=""),"Zero-rate/export evidence missing; ","")&amp;IF(AND(C4169="Credit Note",H4169&gt;0),"Credit note should be negative; ","")&amp;IF(AND(C4169="Simplified Tax Invoice",F4169="B2B - VAT registered"),"Simplified invoice issued to VAT-registered B2B; ",""))</f>
        <v/>
      </c>
    </row>
    <row r="4170">
      <c r="A4170" s="17" t="n"/>
      <c r="B4170" s="14" t="n"/>
      <c r="C4170" s="14" t="n"/>
      <c r="D4170" s="14" t="n"/>
      <c r="E4170" s="16" t="n"/>
      <c r="F4170" s="14" t="n"/>
      <c r="G4170" s="14" t="n"/>
      <c r="H4170" s="19" t="n"/>
      <c r="I4170" s="19" t="n"/>
      <c r="J4170" s="34">
        <f>IF(A4170="","",H4170+I4170)</f>
        <v/>
      </c>
      <c r="K4170" s="14" t="n"/>
      <c r="L4170" s="14" t="n"/>
      <c r="M4170" s="14" t="n"/>
      <c r="N4170" s="14" t="n"/>
      <c r="O4170" s="20">
        <f>IF(A4170="","",SUMPRODUCT((A4170&gt;=Setup!$C$19:$C$30)*(A4170&lt;=Setup!$D$19:$D$30)*Setup!$A$19:$A$30))</f>
        <v/>
      </c>
      <c r="P4170" s="34">
        <f>IF(A4170="","",IF(G4170="Standard 15% (Box 1)",ROUND(H4170*Setup!$B$9,2),0))</f>
        <v/>
      </c>
      <c r="Q4170" s="34">
        <f>IF(A4170="","",I4170-P4170)</f>
        <v/>
      </c>
      <c r="R4170" s="23">
        <f>IF(A4170="","",IF(O4170=0,"Outside audit periods; ","")&amp;IF(G4170="","No VAT category; ","")&amp;IF(ABS(Q4170)&gt;Setup!$B$10,"VAT ≠ 15% × net; ","")&amp;IF(AND(F4170="B2B - VAT registered",NOT(AND(LEN(E4170)=15,LEFT(E4170,1)="3",RIGHT(E4170,1)="3",ISNUMBER(--E4170)))),"Invalid/missing customer VAT no; ","")&amp;IF(L4170&lt;&gt;"Yes","Not reported/cleared on FATOORA; ","")&amp;IF(AND(OR(G4170="Zero-rated domestic (Box 3)",G4170="Export (Box 4)"),N4170=""),"Zero-rate/export evidence missing; ","")&amp;IF(AND(C4170="Credit Note",H4170&gt;0),"Credit note should be negative; ","")&amp;IF(AND(C4170="Simplified Tax Invoice",F4170="B2B - VAT registered"),"Simplified invoice issued to VAT-registered B2B; ",""))</f>
        <v/>
      </c>
    </row>
    <row r="4171">
      <c r="A4171" s="17" t="n"/>
      <c r="B4171" s="14" t="n"/>
      <c r="C4171" s="14" t="n"/>
      <c r="D4171" s="14" t="n"/>
      <c r="E4171" s="16" t="n"/>
      <c r="F4171" s="14" t="n"/>
      <c r="G4171" s="14" t="n"/>
      <c r="H4171" s="19" t="n"/>
      <c r="I4171" s="19" t="n"/>
      <c r="J4171" s="34">
        <f>IF(A4171="","",H4171+I4171)</f>
        <v/>
      </c>
      <c r="K4171" s="14" t="n"/>
      <c r="L4171" s="14" t="n"/>
      <c r="M4171" s="14" t="n"/>
      <c r="N4171" s="14" t="n"/>
      <c r="O4171" s="20">
        <f>IF(A4171="","",SUMPRODUCT((A4171&gt;=Setup!$C$19:$C$30)*(A4171&lt;=Setup!$D$19:$D$30)*Setup!$A$19:$A$30))</f>
        <v/>
      </c>
      <c r="P4171" s="34">
        <f>IF(A4171="","",IF(G4171="Standard 15% (Box 1)",ROUND(H4171*Setup!$B$9,2),0))</f>
        <v/>
      </c>
      <c r="Q4171" s="34">
        <f>IF(A4171="","",I4171-P4171)</f>
        <v/>
      </c>
      <c r="R4171" s="23">
        <f>IF(A4171="","",IF(O4171=0,"Outside audit periods; ","")&amp;IF(G4171="","No VAT category; ","")&amp;IF(ABS(Q4171)&gt;Setup!$B$10,"VAT ≠ 15% × net; ","")&amp;IF(AND(F4171="B2B - VAT registered",NOT(AND(LEN(E4171)=15,LEFT(E4171,1)="3",RIGHT(E4171,1)="3",ISNUMBER(--E4171)))),"Invalid/missing customer VAT no; ","")&amp;IF(L4171&lt;&gt;"Yes","Not reported/cleared on FATOORA; ","")&amp;IF(AND(OR(G4171="Zero-rated domestic (Box 3)",G4171="Export (Box 4)"),N4171=""),"Zero-rate/export evidence missing; ","")&amp;IF(AND(C4171="Credit Note",H4171&gt;0),"Credit note should be negative; ","")&amp;IF(AND(C4171="Simplified Tax Invoice",F4171="B2B - VAT registered"),"Simplified invoice issued to VAT-registered B2B; ",""))</f>
        <v/>
      </c>
    </row>
    <row r="4172">
      <c r="A4172" s="17" t="n"/>
      <c r="B4172" s="14" t="n"/>
      <c r="C4172" s="14" t="n"/>
      <c r="D4172" s="14" t="n"/>
      <c r="E4172" s="16" t="n"/>
      <c r="F4172" s="14" t="n"/>
      <c r="G4172" s="14" t="n"/>
      <c r="H4172" s="19" t="n"/>
      <c r="I4172" s="19" t="n"/>
      <c r="J4172" s="34">
        <f>IF(A4172="","",H4172+I4172)</f>
        <v/>
      </c>
      <c r="K4172" s="14" t="n"/>
      <c r="L4172" s="14" t="n"/>
      <c r="M4172" s="14" t="n"/>
      <c r="N4172" s="14" t="n"/>
      <c r="O4172" s="20">
        <f>IF(A4172="","",SUMPRODUCT((A4172&gt;=Setup!$C$19:$C$30)*(A4172&lt;=Setup!$D$19:$D$30)*Setup!$A$19:$A$30))</f>
        <v/>
      </c>
      <c r="P4172" s="34">
        <f>IF(A4172="","",IF(G4172="Standard 15% (Box 1)",ROUND(H4172*Setup!$B$9,2),0))</f>
        <v/>
      </c>
      <c r="Q4172" s="34">
        <f>IF(A4172="","",I4172-P4172)</f>
        <v/>
      </c>
      <c r="R4172" s="23">
        <f>IF(A4172="","",IF(O4172=0,"Outside audit periods; ","")&amp;IF(G4172="","No VAT category; ","")&amp;IF(ABS(Q4172)&gt;Setup!$B$10,"VAT ≠ 15% × net; ","")&amp;IF(AND(F4172="B2B - VAT registered",NOT(AND(LEN(E4172)=15,LEFT(E4172,1)="3",RIGHT(E4172,1)="3",ISNUMBER(--E4172)))),"Invalid/missing customer VAT no; ","")&amp;IF(L4172&lt;&gt;"Yes","Not reported/cleared on FATOORA; ","")&amp;IF(AND(OR(G4172="Zero-rated domestic (Box 3)",G4172="Export (Box 4)"),N4172=""),"Zero-rate/export evidence missing; ","")&amp;IF(AND(C4172="Credit Note",H4172&gt;0),"Credit note should be negative; ","")&amp;IF(AND(C4172="Simplified Tax Invoice",F4172="B2B - VAT registered"),"Simplified invoice issued to VAT-registered B2B; ",""))</f>
        <v/>
      </c>
    </row>
    <row r="4173">
      <c r="A4173" s="17" t="n"/>
      <c r="B4173" s="14" t="n"/>
      <c r="C4173" s="14" t="n"/>
      <c r="D4173" s="14" t="n"/>
      <c r="E4173" s="16" t="n"/>
      <c r="F4173" s="14" t="n"/>
      <c r="G4173" s="14" t="n"/>
      <c r="H4173" s="19" t="n"/>
      <c r="I4173" s="19" t="n"/>
      <c r="J4173" s="34">
        <f>IF(A4173="","",H4173+I4173)</f>
        <v/>
      </c>
      <c r="K4173" s="14" t="n"/>
      <c r="L4173" s="14" t="n"/>
      <c r="M4173" s="14" t="n"/>
      <c r="N4173" s="14" t="n"/>
      <c r="O4173" s="20">
        <f>IF(A4173="","",SUMPRODUCT((A4173&gt;=Setup!$C$19:$C$30)*(A4173&lt;=Setup!$D$19:$D$30)*Setup!$A$19:$A$30))</f>
        <v/>
      </c>
      <c r="P4173" s="34">
        <f>IF(A4173="","",IF(G4173="Standard 15% (Box 1)",ROUND(H4173*Setup!$B$9,2),0))</f>
        <v/>
      </c>
      <c r="Q4173" s="34">
        <f>IF(A4173="","",I4173-P4173)</f>
        <v/>
      </c>
      <c r="R4173" s="23">
        <f>IF(A4173="","",IF(O4173=0,"Outside audit periods; ","")&amp;IF(G4173="","No VAT category; ","")&amp;IF(ABS(Q4173)&gt;Setup!$B$10,"VAT ≠ 15% × net; ","")&amp;IF(AND(F4173="B2B - VAT registered",NOT(AND(LEN(E4173)=15,LEFT(E4173,1)="3",RIGHT(E4173,1)="3",ISNUMBER(--E4173)))),"Invalid/missing customer VAT no; ","")&amp;IF(L4173&lt;&gt;"Yes","Not reported/cleared on FATOORA; ","")&amp;IF(AND(OR(G4173="Zero-rated domestic (Box 3)",G4173="Export (Box 4)"),N4173=""),"Zero-rate/export evidence missing; ","")&amp;IF(AND(C4173="Credit Note",H4173&gt;0),"Credit note should be negative; ","")&amp;IF(AND(C4173="Simplified Tax Invoice",F4173="B2B - VAT registered"),"Simplified invoice issued to VAT-registered B2B; ",""))</f>
        <v/>
      </c>
    </row>
    <row r="4174">
      <c r="A4174" s="17" t="n"/>
      <c r="B4174" s="14" t="n"/>
      <c r="C4174" s="14" t="n"/>
      <c r="D4174" s="14" t="n"/>
      <c r="E4174" s="16" t="n"/>
      <c r="F4174" s="14" t="n"/>
      <c r="G4174" s="14" t="n"/>
      <c r="H4174" s="19" t="n"/>
      <c r="I4174" s="19" t="n"/>
      <c r="J4174" s="34">
        <f>IF(A4174="","",H4174+I4174)</f>
        <v/>
      </c>
      <c r="K4174" s="14" t="n"/>
      <c r="L4174" s="14" t="n"/>
      <c r="M4174" s="14" t="n"/>
      <c r="N4174" s="14" t="n"/>
      <c r="O4174" s="20">
        <f>IF(A4174="","",SUMPRODUCT((A4174&gt;=Setup!$C$19:$C$30)*(A4174&lt;=Setup!$D$19:$D$30)*Setup!$A$19:$A$30))</f>
        <v/>
      </c>
      <c r="P4174" s="34">
        <f>IF(A4174="","",IF(G4174="Standard 15% (Box 1)",ROUND(H4174*Setup!$B$9,2),0))</f>
        <v/>
      </c>
      <c r="Q4174" s="34">
        <f>IF(A4174="","",I4174-P4174)</f>
        <v/>
      </c>
      <c r="R4174" s="23">
        <f>IF(A4174="","",IF(O4174=0,"Outside audit periods; ","")&amp;IF(G4174="","No VAT category; ","")&amp;IF(ABS(Q4174)&gt;Setup!$B$10,"VAT ≠ 15% × net; ","")&amp;IF(AND(F4174="B2B - VAT registered",NOT(AND(LEN(E4174)=15,LEFT(E4174,1)="3",RIGHT(E4174,1)="3",ISNUMBER(--E4174)))),"Invalid/missing customer VAT no; ","")&amp;IF(L4174&lt;&gt;"Yes","Not reported/cleared on FATOORA; ","")&amp;IF(AND(OR(G4174="Zero-rated domestic (Box 3)",G4174="Export (Box 4)"),N4174=""),"Zero-rate/export evidence missing; ","")&amp;IF(AND(C4174="Credit Note",H4174&gt;0),"Credit note should be negative; ","")&amp;IF(AND(C4174="Simplified Tax Invoice",F4174="B2B - VAT registered"),"Simplified invoice issued to VAT-registered B2B; ",""))</f>
        <v/>
      </c>
    </row>
    <row r="4175">
      <c r="A4175" s="17" t="n"/>
      <c r="B4175" s="14" t="n"/>
      <c r="C4175" s="14" t="n"/>
      <c r="D4175" s="14" t="n"/>
      <c r="E4175" s="16" t="n"/>
      <c r="F4175" s="14" t="n"/>
      <c r="G4175" s="14" t="n"/>
      <c r="H4175" s="19" t="n"/>
      <c r="I4175" s="19" t="n"/>
      <c r="J4175" s="34">
        <f>IF(A4175="","",H4175+I4175)</f>
        <v/>
      </c>
      <c r="K4175" s="14" t="n"/>
      <c r="L4175" s="14" t="n"/>
      <c r="M4175" s="14" t="n"/>
      <c r="N4175" s="14" t="n"/>
      <c r="O4175" s="20">
        <f>IF(A4175="","",SUMPRODUCT((A4175&gt;=Setup!$C$19:$C$30)*(A4175&lt;=Setup!$D$19:$D$30)*Setup!$A$19:$A$30))</f>
        <v/>
      </c>
      <c r="P4175" s="34">
        <f>IF(A4175="","",IF(G4175="Standard 15% (Box 1)",ROUND(H4175*Setup!$B$9,2),0))</f>
        <v/>
      </c>
      <c r="Q4175" s="34">
        <f>IF(A4175="","",I4175-P4175)</f>
        <v/>
      </c>
      <c r="R4175" s="23">
        <f>IF(A4175="","",IF(O4175=0,"Outside audit periods; ","")&amp;IF(G4175="","No VAT category; ","")&amp;IF(ABS(Q4175)&gt;Setup!$B$10,"VAT ≠ 15% × net; ","")&amp;IF(AND(F4175="B2B - VAT registered",NOT(AND(LEN(E4175)=15,LEFT(E4175,1)="3",RIGHT(E4175,1)="3",ISNUMBER(--E4175)))),"Invalid/missing customer VAT no; ","")&amp;IF(L4175&lt;&gt;"Yes","Not reported/cleared on FATOORA; ","")&amp;IF(AND(OR(G4175="Zero-rated domestic (Box 3)",G4175="Export (Box 4)"),N4175=""),"Zero-rate/export evidence missing; ","")&amp;IF(AND(C4175="Credit Note",H4175&gt;0),"Credit note should be negative; ","")&amp;IF(AND(C4175="Simplified Tax Invoice",F4175="B2B - VAT registered"),"Simplified invoice issued to VAT-registered B2B; ",""))</f>
        <v/>
      </c>
    </row>
    <row r="4176">
      <c r="A4176" s="17" t="n"/>
      <c r="B4176" s="14" t="n"/>
      <c r="C4176" s="14" t="n"/>
      <c r="D4176" s="14" t="n"/>
      <c r="E4176" s="16" t="n"/>
      <c r="F4176" s="14" t="n"/>
      <c r="G4176" s="14" t="n"/>
      <c r="H4176" s="19" t="n"/>
      <c r="I4176" s="19" t="n"/>
      <c r="J4176" s="34">
        <f>IF(A4176="","",H4176+I4176)</f>
        <v/>
      </c>
      <c r="K4176" s="14" t="n"/>
      <c r="L4176" s="14" t="n"/>
      <c r="M4176" s="14" t="n"/>
      <c r="N4176" s="14" t="n"/>
      <c r="O4176" s="20">
        <f>IF(A4176="","",SUMPRODUCT((A4176&gt;=Setup!$C$19:$C$30)*(A4176&lt;=Setup!$D$19:$D$30)*Setup!$A$19:$A$30))</f>
        <v/>
      </c>
      <c r="P4176" s="34">
        <f>IF(A4176="","",IF(G4176="Standard 15% (Box 1)",ROUND(H4176*Setup!$B$9,2),0))</f>
        <v/>
      </c>
      <c r="Q4176" s="34">
        <f>IF(A4176="","",I4176-P4176)</f>
        <v/>
      </c>
      <c r="R4176" s="23">
        <f>IF(A4176="","",IF(O4176=0,"Outside audit periods; ","")&amp;IF(G4176="","No VAT category; ","")&amp;IF(ABS(Q4176)&gt;Setup!$B$10,"VAT ≠ 15% × net; ","")&amp;IF(AND(F4176="B2B - VAT registered",NOT(AND(LEN(E4176)=15,LEFT(E4176,1)="3",RIGHT(E4176,1)="3",ISNUMBER(--E4176)))),"Invalid/missing customer VAT no; ","")&amp;IF(L4176&lt;&gt;"Yes","Not reported/cleared on FATOORA; ","")&amp;IF(AND(OR(G4176="Zero-rated domestic (Box 3)",G4176="Export (Box 4)"),N4176=""),"Zero-rate/export evidence missing; ","")&amp;IF(AND(C4176="Credit Note",H4176&gt;0),"Credit note should be negative; ","")&amp;IF(AND(C4176="Simplified Tax Invoice",F4176="B2B - VAT registered"),"Simplified invoice issued to VAT-registered B2B; ",""))</f>
        <v/>
      </c>
    </row>
    <row r="4177">
      <c r="A4177" s="17" t="n"/>
      <c r="B4177" s="14" t="n"/>
      <c r="C4177" s="14" t="n"/>
      <c r="D4177" s="14" t="n"/>
      <c r="E4177" s="16" t="n"/>
      <c r="F4177" s="14" t="n"/>
      <c r="G4177" s="14" t="n"/>
      <c r="H4177" s="19" t="n"/>
      <c r="I4177" s="19" t="n"/>
      <c r="J4177" s="34">
        <f>IF(A4177="","",H4177+I4177)</f>
        <v/>
      </c>
      <c r="K4177" s="14" t="n"/>
      <c r="L4177" s="14" t="n"/>
      <c r="M4177" s="14" t="n"/>
      <c r="N4177" s="14" t="n"/>
      <c r="O4177" s="20">
        <f>IF(A4177="","",SUMPRODUCT((A4177&gt;=Setup!$C$19:$C$30)*(A4177&lt;=Setup!$D$19:$D$30)*Setup!$A$19:$A$30))</f>
        <v/>
      </c>
      <c r="P4177" s="34">
        <f>IF(A4177="","",IF(G4177="Standard 15% (Box 1)",ROUND(H4177*Setup!$B$9,2),0))</f>
        <v/>
      </c>
      <c r="Q4177" s="34">
        <f>IF(A4177="","",I4177-P4177)</f>
        <v/>
      </c>
      <c r="R4177" s="23">
        <f>IF(A4177="","",IF(O4177=0,"Outside audit periods; ","")&amp;IF(G4177="","No VAT category; ","")&amp;IF(ABS(Q4177)&gt;Setup!$B$10,"VAT ≠ 15% × net; ","")&amp;IF(AND(F4177="B2B - VAT registered",NOT(AND(LEN(E4177)=15,LEFT(E4177,1)="3",RIGHT(E4177,1)="3",ISNUMBER(--E4177)))),"Invalid/missing customer VAT no; ","")&amp;IF(L4177&lt;&gt;"Yes","Not reported/cleared on FATOORA; ","")&amp;IF(AND(OR(G4177="Zero-rated domestic (Box 3)",G4177="Export (Box 4)"),N4177=""),"Zero-rate/export evidence missing; ","")&amp;IF(AND(C4177="Credit Note",H4177&gt;0),"Credit note should be negative; ","")&amp;IF(AND(C4177="Simplified Tax Invoice",F4177="B2B - VAT registered"),"Simplified invoice issued to VAT-registered B2B; ",""))</f>
        <v/>
      </c>
    </row>
    <row r="4178">
      <c r="A4178" s="17" t="n"/>
      <c r="B4178" s="14" t="n"/>
      <c r="C4178" s="14" t="n"/>
      <c r="D4178" s="14" t="n"/>
      <c r="E4178" s="16" t="n"/>
      <c r="F4178" s="14" t="n"/>
      <c r="G4178" s="14" t="n"/>
      <c r="H4178" s="19" t="n"/>
      <c r="I4178" s="19" t="n"/>
      <c r="J4178" s="34">
        <f>IF(A4178="","",H4178+I4178)</f>
        <v/>
      </c>
      <c r="K4178" s="14" t="n"/>
      <c r="L4178" s="14" t="n"/>
      <c r="M4178" s="14" t="n"/>
      <c r="N4178" s="14" t="n"/>
      <c r="O4178" s="20">
        <f>IF(A4178="","",SUMPRODUCT((A4178&gt;=Setup!$C$19:$C$30)*(A4178&lt;=Setup!$D$19:$D$30)*Setup!$A$19:$A$30))</f>
        <v/>
      </c>
      <c r="P4178" s="34">
        <f>IF(A4178="","",IF(G4178="Standard 15% (Box 1)",ROUND(H4178*Setup!$B$9,2),0))</f>
        <v/>
      </c>
      <c r="Q4178" s="34">
        <f>IF(A4178="","",I4178-P4178)</f>
        <v/>
      </c>
      <c r="R4178" s="23">
        <f>IF(A4178="","",IF(O4178=0,"Outside audit periods; ","")&amp;IF(G4178="","No VAT category; ","")&amp;IF(ABS(Q4178)&gt;Setup!$B$10,"VAT ≠ 15% × net; ","")&amp;IF(AND(F4178="B2B - VAT registered",NOT(AND(LEN(E4178)=15,LEFT(E4178,1)="3",RIGHT(E4178,1)="3",ISNUMBER(--E4178)))),"Invalid/missing customer VAT no; ","")&amp;IF(L4178&lt;&gt;"Yes","Not reported/cleared on FATOORA; ","")&amp;IF(AND(OR(G4178="Zero-rated domestic (Box 3)",G4178="Export (Box 4)"),N4178=""),"Zero-rate/export evidence missing; ","")&amp;IF(AND(C4178="Credit Note",H4178&gt;0),"Credit note should be negative; ","")&amp;IF(AND(C4178="Simplified Tax Invoice",F4178="B2B - VAT registered"),"Simplified invoice issued to VAT-registered B2B; ",""))</f>
        <v/>
      </c>
    </row>
    <row r="4179">
      <c r="A4179" s="17" t="n"/>
      <c r="B4179" s="14" t="n"/>
      <c r="C4179" s="14" t="n"/>
      <c r="D4179" s="14" t="n"/>
      <c r="E4179" s="16" t="n"/>
      <c r="F4179" s="14" t="n"/>
      <c r="G4179" s="14" t="n"/>
      <c r="H4179" s="19" t="n"/>
      <c r="I4179" s="19" t="n"/>
      <c r="J4179" s="34">
        <f>IF(A4179="","",H4179+I4179)</f>
        <v/>
      </c>
      <c r="K4179" s="14" t="n"/>
      <c r="L4179" s="14" t="n"/>
      <c r="M4179" s="14" t="n"/>
      <c r="N4179" s="14" t="n"/>
      <c r="O4179" s="20">
        <f>IF(A4179="","",SUMPRODUCT((A4179&gt;=Setup!$C$19:$C$30)*(A4179&lt;=Setup!$D$19:$D$30)*Setup!$A$19:$A$30))</f>
        <v/>
      </c>
      <c r="P4179" s="34">
        <f>IF(A4179="","",IF(G4179="Standard 15% (Box 1)",ROUND(H4179*Setup!$B$9,2),0))</f>
        <v/>
      </c>
      <c r="Q4179" s="34">
        <f>IF(A4179="","",I4179-P4179)</f>
        <v/>
      </c>
      <c r="R4179" s="23">
        <f>IF(A4179="","",IF(O4179=0,"Outside audit periods; ","")&amp;IF(G4179="","No VAT category; ","")&amp;IF(ABS(Q4179)&gt;Setup!$B$10,"VAT ≠ 15% × net; ","")&amp;IF(AND(F4179="B2B - VAT registered",NOT(AND(LEN(E4179)=15,LEFT(E4179,1)="3",RIGHT(E4179,1)="3",ISNUMBER(--E4179)))),"Invalid/missing customer VAT no; ","")&amp;IF(L4179&lt;&gt;"Yes","Not reported/cleared on FATOORA; ","")&amp;IF(AND(OR(G4179="Zero-rated domestic (Box 3)",G4179="Export (Box 4)"),N4179=""),"Zero-rate/export evidence missing; ","")&amp;IF(AND(C4179="Credit Note",H4179&gt;0),"Credit note should be negative; ","")&amp;IF(AND(C4179="Simplified Tax Invoice",F4179="B2B - VAT registered"),"Simplified invoice issued to VAT-registered B2B; ",""))</f>
        <v/>
      </c>
    </row>
    <row r="4180">
      <c r="A4180" s="17" t="n"/>
      <c r="B4180" s="14" t="n"/>
      <c r="C4180" s="14" t="n"/>
      <c r="D4180" s="14" t="n"/>
      <c r="E4180" s="16" t="n"/>
      <c r="F4180" s="14" t="n"/>
      <c r="G4180" s="14" t="n"/>
      <c r="H4180" s="19" t="n"/>
      <c r="I4180" s="19" t="n"/>
      <c r="J4180" s="34">
        <f>IF(A4180="","",H4180+I4180)</f>
        <v/>
      </c>
      <c r="K4180" s="14" t="n"/>
      <c r="L4180" s="14" t="n"/>
      <c r="M4180" s="14" t="n"/>
      <c r="N4180" s="14" t="n"/>
      <c r="O4180" s="20">
        <f>IF(A4180="","",SUMPRODUCT((A4180&gt;=Setup!$C$19:$C$30)*(A4180&lt;=Setup!$D$19:$D$30)*Setup!$A$19:$A$30))</f>
        <v/>
      </c>
      <c r="P4180" s="34">
        <f>IF(A4180="","",IF(G4180="Standard 15% (Box 1)",ROUND(H4180*Setup!$B$9,2),0))</f>
        <v/>
      </c>
      <c r="Q4180" s="34">
        <f>IF(A4180="","",I4180-P4180)</f>
        <v/>
      </c>
      <c r="R4180" s="23">
        <f>IF(A4180="","",IF(O4180=0,"Outside audit periods; ","")&amp;IF(G4180="","No VAT category; ","")&amp;IF(ABS(Q4180)&gt;Setup!$B$10,"VAT ≠ 15% × net; ","")&amp;IF(AND(F4180="B2B - VAT registered",NOT(AND(LEN(E4180)=15,LEFT(E4180,1)="3",RIGHT(E4180,1)="3",ISNUMBER(--E4180)))),"Invalid/missing customer VAT no; ","")&amp;IF(L4180&lt;&gt;"Yes","Not reported/cleared on FATOORA; ","")&amp;IF(AND(OR(G4180="Zero-rated domestic (Box 3)",G4180="Export (Box 4)"),N4180=""),"Zero-rate/export evidence missing; ","")&amp;IF(AND(C4180="Credit Note",H4180&gt;0),"Credit note should be negative; ","")&amp;IF(AND(C4180="Simplified Tax Invoice",F4180="B2B - VAT registered"),"Simplified invoice issued to VAT-registered B2B; ",""))</f>
        <v/>
      </c>
    </row>
    <row r="4181">
      <c r="A4181" s="17" t="n"/>
      <c r="B4181" s="14" t="n"/>
      <c r="C4181" s="14" t="n"/>
      <c r="D4181" s="14" t="n"/>
      <c r="E4181" s="16" t="n"/>
      <c r="F4181" s="14" t="n"/>
      <c r="G4181" s="14" t="n"/>
      <c r="H4181" s="19" t="n"/>
      <c r="I4181" s="19" t="n"/>
      <c r="J4181" s="34">
        <f>IF(A4181="","",H4181+I4181)</f>
        <v/>
      </c>
      <c r="K4181" s="14" t="n"/>
      <c r="L4181" s="14" t="n"/>
      <c r="M4181" s="14" t="n"/>
      <c r="N4181" s="14" t="n"/>
      <c r="O4181" s="20">
        <f>IF(A4181="","",SUMPRODUCT((A4181&gt;=Setup!$C$19:$C$30)*(A4181&lt;=Setup!$D$19:$D$30)*Setup!$A$19:$A$30))</f>
        <v/>
      </c>
      <c r="P4181" s="34">
        <f>IF(A4181="","",IF(G4181="Standard 15% (Box 1)",ROUND(H4181*Setup!$B$9,2),0))</f>
        <v/>
      </c>
      <c r="Q4181" s="34">
        <f>IF(A4181="","",I4181-P4181)</f>
        <v/>
      </c>
      <c r="R4181" s="23">
        <f>IF(A4181="","",IF(O4181=0,"Outside audit periods; ","")&amp;IF(G4181="","No VAT category; ","")&amp;IF(ABS(Q4181)&gt;Setup!$B$10,"VAT ≠ 15% × net; ","")&amp;IF(AND(F4181="B2B - VAT registered",NOT(AND(LEN(E4181)=15,LEFT(E4181,1)="3",RIGHT(E4181,1)="3",ISNUMBER(--E4181)))),"Invalid/missing customer VAT no; ","")&amp;IF(L4181&lt;&gt;"Yes","Not reported/cleared on FATOORA; ","")&amp;IF(AND(OR(G4181="Zero-rated domestic (Box 3)",G4181="Export (Box 4)"),N4181=""),"Zero-rate/export evidence missing; ","")&amp;IF(AND(C4181="Credit Note",H4181&gt;0),"Credit note should be negative; ","")&amp;IF(AND(C4181="Simplified Tax Invoice",F4181="B2B - VAT registered"),"Simplified invoice issued to VAT-registered B2B; ",""))</f>
        <v/>
      </c>
    </row>
    <row r="4182">
      <c r="A4182" s="17" t="n"/>
      <c r="B4182" s="14" t="n"/>
      <c r="C4182" s="14" t="n"/>
      <c r="D4182" s="14" t="n"/>
      <c r="E4182" s="16" t="n"/>
      <c r="F4182" s="14" t="n"/>
      <c r="G4182" s="14" t="n"/>
      <c r="H4182" s="19" t="n"/>
      <c r="I4182" s="19" t="n"/>
      <c r="J4182" s="34">
        <f>IF(A4182="","",H4182+I4182)</f>
        <v/>
      </c>
      <c r="K4182" s="14" t="n"/>
      <c r="L4182" s="14" t="n"/>
      <c r="M4182" s="14" t="n"/>
      <c r="N4182" s="14" t="n"/>
      <c r="O4182" s="20">
        <f>IF(A4182="","",SUMPRODUCT((A4182&gt;=Setup!$C$19:$C$30)*(A4182&lt;=Setup!$D$19:$D$30)*Setup!$A$19:$A$30))</f>
        <v/>
      </c>
      <c r="P4182" s="34">
        <f>IF(A4182="","",IF(G4182="Standard 15% (Box 1)",ROUND(H4182*Setup!$B$9,2),0))</f>
        <v/>
      </c>
      <c r="Q4182" s="34">
        <f>IF(A4182="","",I4182-P4182)</f>
        <v/>
      </c>
      <c r="R4182" s="23">
        <f>IF(A4182="","",IF(O4182=0,"Outside audit periods; ","")&amp;IF(G4182="","No VAT category; ","")&amp;IF(ABS(Q4182)&gt;Setup!$B$10,"VAT ≠ 15% × net; ","")&amp;IF(AND(F4182="B2B - VAT registered",NOT(AND(LEN(E4182)=15,LEFT(E4182,1)="3",RIGHT(E4182,1)="3",ISNUMBER(--E4182)))),"Invalid/missing customer VAT no; ","")&amp;IF(L4182&lt;&gt;"Yes","Not reported/cleared on FATOORA; ","")&amp;IF(AND(OR(G4182="Zero-rated domestic (Box 3)",G4182="Export (Box 4)"),N4182=""),"Zero-rate/export evidence missing; ","")&amp;IF(AND(C4182="Credit Note",H4182&gt;0),"Credit note should be negative; ","")&amp;IF(AND(C4182="Simplified Tax Invoice",F4182="B2B - VAT registered"),"Simplified invoice issued to VAT-registered B2B; ",""))</f>
        <v/>
      </c>
    </row>
    <row r="4183">
      <c r="A4183" s="17" t="n"/>
      <c r="B4183" s="14" t="n"/>
      <c r="C4183" s="14" t="n"/>
      <c r="D4183" s="14" t="n"/>
      <c r="E4183" s="16" t="n"/>
      <c r="F4183" s="14" t="n"/>
      <c r="G4183" s="14" t="n"/>
      <c r="H4183" s="19" t="n"/>
      <c r="I4183" s="19" t="n"/>
      <c r="J4183" s="34">
        <f>IF(A4183="","",H4183+I4183)</f>
        <v/>
      </c>
      <c r="K4183" s="14" t="n"/>
      <c r="L4183" s="14" t="n"/>
      <c r="M4183" s="14" t="n"/>
      <c r="N4183" s="14" t="n"/>
      <c r="O4183" s="20">
        <f>IF(A4183="","",SUMPRODUCT((A4183&gt;=Setup!$C$19:$C$30)*(A4183&lt;=Setup!$D$19:$D$30)*Setup!$A$19:$A$30))</f>
        <v/>
      </c>
      <c r="P4183" s="34">
        <f>IF(A4183="","",IF(G4183="Standard 15% (Box 1)",ROUND(H4183*Setup!$B$9,2),0))</f>
        <v/>
      </c>
      <c r="Q4183" s="34">
        <f>IF(A4183="","",I4183-P4183)</f>
        <v/>
      </c>
      <c r="R4183" s="23">
        <f>IF(A4183="","",IF(O4183=0,"Outside audit periods; ","")&amp;IF(G4183="","No VAT category; ","")&amp;IF(ABS(Q4183)&gt;Setup!$B$10,"VAT ≠ 15% × net; ","")&amp;IF(AND(F4183="B2B - VAT registered",NOT(AND(LEN(E4183)=15,LEFT(E4183,1)="3",RIGHT(E4183,1)="3",ISNUMBER(--E4183)))),"Invalid/missing customer VAT no; ","")&amp;IF(L4183&lt;&gt;"Yes","Not reported/cleared on FATOORA; ","")&amp;IF(AND(OR(G4183="Zero-rated domestic (Box 3)",G4183="Export (Box 4)"),N4183=""),"Zero-rate/export evidence missing; ","")&amp;IF(AND(C4183="Credit Note",H4183&gt;0),"Credit note should be negative; ","")&amp;IF(AND(C4183="Simplified Tax Invoice",F4183="B2B - VAT registered"),"Simplified invoice issued to VAT-registered B2B; ",""))</f>
        <v/>
      </c>
    </row>
    <row r="4184">
      <c r="A4184" s="17" t="n"/>
      <c r="B4184" s="14" t="n"/>
      <c r="C4184" s="14" t="n"/>
      <c r="D4184" s="14" t="n"/>
      <c r="E4184" s="16" t="n"/>
      <c r="F4184" s="14" t="n"/>
      <c r="G4184" s="14" t="n"/>
      <c r="H4184" s="19" t="n"/>
      <c r="I4184" s="19" t="n"/>
      <c r="J4184" s="34">
        <f>IF(A4184="","",H4184+I4184)</f>
        <v/>
      </c>
      <c r="K4184" s="14" t="n"/>
      <c r="L4184" s="14" t="n"/>
      <c r="M4184" s="14" t="n"/>
      <c r="N4184" s="14" t="n"/>
      <c r="O4184" s="20">
        <f>IF(A4184="","",SUMPRODUCT((A4184&gt;=Setup!$C$19:$C$30)*(A4184&lt;=Setup!$D$19:$D$30)*Setup!$A$19:$A$30))</f>
        <v/>
      </c>
      <c r="P4184" s="34">
        <f>IF(A4184="","",IF(G4184="Standard 15% (Box 1)",ROUND(H4184*Setup!$B$9,2),0))</f>
        <v/>
      </c>
      <c r="Q4184" s="34">
        <f>IF(A4184="","",I4184-P4184)</f>
        <v/>
      </c>
      <c r="R4184" s="23">
        <f>IF(A4184="","",IF(O4184=0,"Outside audit periods; ","")&amp;IF(G4184="","No VAT category; ","")&amp;IF(ABS(Q4184)&gt;Setup!$B$10,"VAT ≠ 15% × net; ","")&amp;IF(AND(F4184="B2B - VAT registered",NOT(AND(LEN(E4184)=15,LEFT(E4184,1)="3",RIGHT(E4184,1)="3",ISNUMBER(--E4184)))),"Invalid/missing customer VAT no; ","")&amp;IF(L4184&lt;&gt;"Yes","Not reported/cleared on FATOORA; ","")&amp;IF(AND(OR(G4184="Zero-rated domestic (Box 3)",G4184="Export (Box 4)"),N4184=""),"Zero-rate/export evidence missing; ","")&amp;IF(AND(C4184="Credit Note",H4184&gt;0),"Credit note should be negative; ","")&amp;IF(AND(C4184="Simplified Tax Invoice",F4184="B2B - VAT registered"),"Simplified invoice issued to VAT-registered B2B; ",""))</f>
        <v/>
      </c>
    </row>
    <row r="4185">
      <c r="A4185" s="17" t="n"/>
      <c r="B4185" s="14" t="n"/>
      <c r="C4185" s="14" t="n"/>
      <c r="D4185" s="14" t="n"/>
      <c r="E4185" s="16" t="n"/>
      <c r="F4185" s="14" t="n"/>
      <c r="G4185" s="14" t="n"/>
      <c r="H4185" s="19" t="n"/>
      <c r="I4185" s="19" t="n"/>
      <c r="J4185" s="34">
        <f>IF(A4185="","",H4185+I4185)</f>
        <v/>
      </c>
      <c r="K4185" s="14" t="n"/>
      <c r="L4185" s="14" t="n"/>
      <c r="M4185" s="14" t="n"/>
      <c r="N4185" s="14" t="n"/>
      <c r="O4185" s="20">
        <f>IF(A4185="","",SUMPRODUCT((A4185&gt;=Setup!$C$19:$C$30)*(A4185&lt;=Setup!$D$19:$D$30)*Setup!$A$19:$A$30))</f>
        <v/>
      </c>
      <c r="P4185" s="34">
        <f>IF(A4185="","",IF(G4185="Standard 15% (Box 1)",ROUND(H4185*Setup!$B$9,2),0))</f>
        <v/>
      </c>
      <c r="Q4185" s="34">
        <f>IF(A4185="","",I4185-P4185)</f>
        <v/>
      </c>
      <c r="R4185" s="23">
        <f>IF(A4185="","",IF(O4185=0,"Outside audit periods; ","")&amp;IF(G4185="","No VAT category; ","")&amp;IF(ABS(Q4185)&gt;Setup!$B$10,"VAT ≠ 15% × net; ","")&amp;IF(AND(F4185="B2B - VAT registered",NOT(AND(LEN(E4185)=15,LEFT(E4185,1)="3",RIGHT(E4185,1)="3",ISNUMBER(--E4185)))),"Invalid/missing customer VAT no; ","")&amp;IF(L4185&lt;&gt;"Yes","Not reported/cleared on FATOORA; ","")&amp;IF(AND(OR(G4185="Zero-rated domestic (Box 3)",G4185="Export (Box 4)"),N4185=""),"Zero-rate/export evidence missing; ","")&amp;IF(AND(C4185="Credit Note",H4185&gt;0),"Credit note should be negative; ","")&amp;IF(AND(C4185="Simplified Tax Invoice",F4185="B2B - VAT registered"),"Simplified invoice issued to VAT-registered B2B; ",""))</f>
        <v/>
      </c>
    </row>
    <row r="4186">
      <c r="A4186" s="17" t="n"/>
      <c r="B4186" s="14" t="n"/>
      <c r="C4186" s="14" t="n"/>
      <c r="D4186" s="14" t="n"/>
      <c r="E4186" s="16" t="n"/>
      <c r="F4186" s="14" t="n"/>
      <c r="G4186" s="14" t="n"/>
      <c r="H4186" s="19" t="n"/>
      <c r="I4186" s="19" t="n"/>
      <c r="J4186" s="34">
        <f>IF(A4186="","",H4186+I4186)</f>
        <v/>
      </c>
      <c r="K4186" s="14" t="n"/>
      <c r="L4186" s="14" t="n"/>
      <c r="M4186" s="14" t="n"/>
      <c r="N4186" s="14" t="n"/>
      <c r="O4186" s="20">
        <f>IF(A4186="","",SUMPRODUCT((A4186&gt;=Setup!$C$19:$C$30)*(A4186&lt;=Setup!$D$19:$D$30)*Setup!$A$19:$A$30))</f>
        <v/>
      </c>
      <c r="P4186" s="34">
        <f>IF(A4186="","",IF(G4186="Standard 15% (Box 1)",ROUND(H4186*Setup!$B$9,2),0))</f>
        <v/>
      </c>
      <c r="Q4186" s="34">
        <f>IF(A4186="","",I4186-P4186)</f>
        <v/>
      </c>
      <c r="R4186" s="23">
        <f>IF(A4186="","",IF(O4186=0,"Outside audit periods; ","")&amp;IF(G4186="","No VAT category; ","")&amp;IF(ABS(Q4186)&gt;Setup!$B$10,"VAT ≠ 15% × net; ","")&amp;IF(AND(F4186="B2B - VAT registered",NOT(AND(LEN(E4186)=15,LEFT(E4186,1)="3",RIGHT(E4186,1)="3",ISNUMBER(--E4186)))),"Invalid/missing customer VAT no; ","")&amp;IF(L4186&lt;&gt;"Yes","Not reported/cleared on FATOORA; ","")&amp;IF(AND(OR(G4186="Zero-rated domestic (Box 3)",G4186="Export (Box 4)"),N4186=""),"Zero-rate/export evidence missing; ","")&amp;IF(AND(C4186="Credit Note",H4186&gt;0),"Credit note should be negative; ","")&amp;IF(AND(C4186="Simplified Tax Invoice",F4186="B2B - VAT registered"),"Simplified invoice issued to VAT-registered B2B; ",""))</f>
        <v/>
      </c>
    </row>
    <row r="4187">
      <c r="A4187" s="17" t="n"/>
      <c r="B4187" s="14" t="n"/>
      <c r="C4187" s="14" t="n"/>
      <c r="D4187" s="14" t="n"/>
      <c r="E4187" s="16" t="n"/>
      <c r="F4187" s="14" t="n"/>
      <c r="G4187" s="14" t="n"/>
      <c r="H4187" s="19" t="n"/>
      <c r="I4187" s="19" t="n"/>
      <c r="J4187" s="34">
        <f>IF(A4187="","",H4187+I4187)</f>
        <v/>
      </c>
      <c r="K4187" s="14" t="n"/>
      <c r="L4187" s="14" t="n"/>
      <c r="M4187" s="14" t="n"/>
      <c r="N4187" s="14" t="n"/>
      <c r="O4187" s="20">
        <f>IF(A4187="","",SUMPRODUCT((A4187&gt;=Setup!$C$19:$C$30)*(A4187&lt;=Setup!$D$19:$D$30)*Setup!$A$19:$A$30))</f>
        <v/>
      </c>
      <c r="P4187" s="34">
        <f>IF(A4187="","",IF(G4187="Standard 15% (Box 1)",ROUND(H4187*Setup!$B$9,2),0))</f>
        <v/>
      </c>
      <c r="Q4187" s="34">
        <f>IF(A4187="","",I4187-P4187)</f>
        <v/>
      </c>
      <c r="R4187" s="23">
        <f>IF(A4187="","",IF(O4187=0,"Outside audit periods; ","")&amp;IF(G4187="","No VAT category; ","")&amp;IF(ABS(Q4187)&gt;Setup!$B$10,"VAT ≠ 15% × net; ","")&amp;IF(AND(F4187="B2B - VAT registered",NOT(AND(LEN(E4187)=15,LEFT(E4187,1)="3",RIGHT(E4187,1)="3",ISNUMBER(--E4187)))),"Invalid/missing customer VAT no; ","")&amp;IF(L4187&lt;&gt;"Yes","Not reported/cleared on FATOORA; ","")&amp;IF(AND(OR(G4187="Zero-rated domestic (Box 3)",G4187="Export (Box 4)"),N4187=""),"Zero-rate/export evidence missing; ","")&amp;IF(AND(C4187="Credit Note",H4187&gt;0),"Credit note should be negative; ","")&amp;IF(AND(C4187="Simplified Tax Invoice",F4187="B2B - VAT registered"),"Simplified invoice issued to VAT-registered B2B; ",""))</f>
        <v/>
      </c>
    </row>
    <row r="4188">
      <c r="A4188" s="17" t="n"/>
      <c r="B4188" s="14" t="n"/>
      <c r="C4188" s="14" t="n"/>
      <c r="D4188" s="14" t="n"/>
      <c r="E4188" s="16" t="n"/>
      <c r="F4188" s="14" t="n"/>
      <c r="G4188" s="14" t="n"/>
      <c r="H4188" s="19" t="n"/>
      <c r="I4188" s="19" t="n"/>
      <c r="J4188" s="34">
        <f>IF(A4188="","",H4188+I4188)</f>
        <v/>
      </c>
      <c r="K4188" s="14" t="n"/>
      <c r="L4188" s="14" t="n"/>
      <c r="M4188" s="14" t="n"/>
      <c r="N4188" s="14" t="n"/>
      <c r="O4188" s="20">
        <f>IF(A4188="","",SUMPRODUCT((A4188&gt;=Setup!$C$19:$C$30)*(A4188&lt;=Setup!$D$19:$D$30)*Setup!$A$19:$A$30))</f>
        <v/>
      </c>
      <c r="P4188" s="34">
        <f>IF(A4188="","",IF(G4188="Standard 15% (Box 1)",ROUND(H4188*Setup!$B$9,2),0))</f>
        <v/>
      </c>
      <c r="Q4188" s="34">
        <f>IF(A4188="","",I4188-P4188)</f>
        <v/>
      </c>
      <c r="R4188" s="23">
        <f>IF(A4188="","",IF(O4188=0,"Outside audit periods; ","")&amp;IF(G4188="","No VAT category; ","")&amp;IF(ABS(Q4188)&gt;Setup!$B$10,"VAT ≠ 15% × net; ","")&amp;IF(AND(F4188="B2B - VAT registered",NOT(AND(LEN(E4188)=15,LEFT(E4188,1)="3",RIGHT(E4188,1)="3",ISNUMBER(--E4188)))),"Invalid/missing customer VAT no; ","")&amp;IF(L4188&lt;&gt;"Yes","Not reported/cleared on FATOORA; ","")&amp;IF(AND(OR(G4188="Zero-rated domestic (Box 3)",G4188="Export (Box 4)"),N4188=""),"Zero-rate/export evidence missing; ","")&amp;IF(AND(C4188="Credit Note",H4188&gt;0),"Credit note should be negative; ","")&amp;IF(AND(C4188="Simplified Tax Invoice",F4188="B2B - VAT registered"),"Simplified invoice issued to VAT-registered B2B; ",""))</f>
        <v/>
      </c>
    </row>
    <row r="4189">
      <c r="A4189" s="17" t="n"/>
      <c r="B4189" s="14" t="n"/>
      <c r="C4189" s="14" t="n"/>
      <c r="D4189" s="14" t="n"/>
      <c r="E4189" s="16" t="n"/>
      <c r="F4189" s="14" t="n"/>
      <c r="G4189" s="14" t="n"/>
      <c r="H4189" s="19" t="n"/>
      <c r="I4189" s="19" t="n"/>
      <c r="J4189" s="34">
        <f>IF(A4189="","",H4189+I4189)</f>
        <v/>
      </c>
      <c r="K4189" s="14" t="n"/>
      <c r="L4189" s="14" t="n"/>
      <c r="M4189" s="14" t="n"/>
      <c r="N4189" s="14" t="n"/>
      <c r="O4189" s="20">
        <f>IF(A4189="","",SUMPRODUCT((A4189&gt;=Setup!$C$19:$C$30)*(A4189&lt;=Setup!$D$19:$D$30)*Setup!$A$19:$A$30))</f>
        <v/>
      </c>
      <c r="P4189" s="34">
        <f>IF(A4189="","",IF(G4189="Standard 15% (Box 1)",ROUND(H4189*Setup!$B$9,2),0))</f>
        <v/>
      </c>
      <c r="Q4189" s="34">
        <f>IF(A4189="","",I4189-P4189)</f>
        <v/>
      </c>
      <c r="R4189" s="23">
        <f>IF(A4189="","",IF(O4189=0,"Outside audit periods; ","")&amp;IF(G4189="","No VAT category; ","")&amp;IF(ABS(Q4189)&gt;Setup!$B$10,"VAT ≠ 15% × net; ","")&amp;IF(AND(F4189="B2B - VAT registered",NOT(AND(LEN(E4189)=15,LEFT(E4189,1)="3",RIGHT(E4189,1)="3",ISNUMBER(--E4189)))),"Invalid/missing customer VAT no; ","")&amp;IF(L4189&lt;&gt;"Yes","Not reported/cleared on FATOORA; ","")&amp;IF(AND(OR(G4189="Zero-rated domestic (Box 3)",G4189="Export (Box 4)"),N4189=""),"Zero-rate/export evidence missing; ","")&amp;IF(AND(C4189="Credit Note",H4189&gt;0),"Credit note should be negative; ","")&amp;IF(AND(C4189="Simplified Tax Invoice",F4189="B2B - VAT registered"),"Simplified invoice issued to VAT-registered B2B; ",""))</f>
        <v/>
      </c>
    </row>
    <row r="4190">
      <c r="A4190" s="17" t="n"/>
      <c r="B4190" s="14" t="n"/>
      <c r="C4190" s="14" t="n"/>
      <c r="D4190" s="14" t="n"/>
      <c r="E4190" s="16" t="n"/>
      <c r="F4190" s="14" t="n"/>
      <c r="G4190" s="14" t="n"/>
      <c r="H4190" s="19" t="n"/>
      <c r="I4190" s="19" t="n"/>
      <c r="J4190" s="34">
        <f>IF(A4190="","",H4190+I4190)</f>
        <v/>
      </c>
      <c r="K4190" s="14" t="n"/>
      <c r="L4190" s="14" t="n"/>
      <c r="M4190" s="14" t="n"/>
      <c r="N4190" s="14" t="n"/>
      <c r="O4190" s="20">
        <f>IF(A4190="","",SUMPRODUCT((A4190&gt;=Setup!$C$19:$C$30)*(A4190&lt;=Setup!$D$19:$D$30)*Setup!$A$19:$A$30))</f>
        <v/>
      </c>
      <c r="P4190" s="34">
        <f>IF(A4190="","",IF(G4190="Standard 15% (Box 1)",ROUND(H4190*Setup!$B$9,2),0))</f>
        <v/>
      </c>
      <c r="Q4190" s="34">
        <f>IF(A4190="","",I4190-P4190)</f>
        <v/>
      </c>
      <c r="R4190" s="23">
        <f>IF(A4190="","",IF(O4190=0,"Outside audit periods; ","")&amp;IF(G4190="","No VAT category; ","")&amp;IF(ABS(Q4190)&gt;Setup!$B$10,"VAT ≠ 15% × net; ","")&amp;IF(AND(F4190="B2B - VAT registered",NOT(AND(LEN(E4190)=15,LEFT(E4190,1)="3",RIGHT(E4190,1)="3",ISNUMBER(--E4190)))),"Invalid/missing customer VAT no; ","")&amp;IF(L4190&lt;&gt;"Yes","Not reported/cleared on FATOORA; ","")&amp;IF(AND(OR(G4190="Zero-rated domestic (Box 3)",G4190="Export (Box 4)"),N4190=""),"Zero-rate/export evidence missing; ","")&amp;IF(AND(C4190="Credit Note",H4190&gt;0),"Credit note should be negative; ","")&amp;IF(AND(C4190="Simplified Tax Invoice",F4190="B2B - VAT registered"),"Simplified invoice issued to VAT-registered B2B; ",""))</f>
        <v/>
      </c>
    </row>
    <row r="4191">
      <c r="A4191" s="17" t="n"/>
      <c r="B4191" s="14" t="n"/>
      <c r="C4191" s="14" t="n"/>
      <c r="D4191" s="14" t="n"/>
      <c r="E4191" s="16" t="n"/>
      <c r="F4191" s="14" t="n"/>
      <c r="G4191" s="14" t="n"/>
      <c r="H4191" s="19" t="n"/>
      <c r="I4191" s="19" t="n"/>
      <c r="J4191" s="34">
        <f>IF(A4191="","",H4191+I4191)</f>
        <v/>
      </c>
      <c r="K4191" s="14" t="n"/>
      <c r="L4191" s="14" t="n"/>
      <c r="M4191" s="14" t="n"/>
      <c r="N4191" s="14" t="n"/>
      <c r="O4191" s="20">
        <f>IF(A4191="","",SUMPRODUCT((A4191&gt;=Setup!$C$19:$C$30)*(A4191&lt;=Setup!$D$19:$D$30)*Setup!$A$19:$A$30))</f>
        <v/>
      </c>
      <c r="P4191" s="34">
        <f>IF(A4191="","",IF(G4191="Standard 15% (Box 1)",ROUND(H4191*Setup!$B$9,2),0))</f>
        <v/>
      </c>
      <c r="Q4191" s="34">
        <f>IF(A4191="","",I4191-P4191)</f>
        <v/>
      </c>
      <c r="R4191" s="23">
        <f>IF(A4191="","",IF(O4191=0,"Outside audit periods; ","")&amp;IF(G4191="","No VAT category; ","")&amp;IF(ABS(Q4191)&gt;Setup!$B$10,"VAT ≠ 15% × net; ","")&amp;IF(AND(F4191="B2B - VAT registered",NOT(AND(LEN(E4191)=15,LEFT(E4191,1)="3",RIGHT(E4191,1)="3",ISNUMBER(--E4191)))),"Invalid/missing customer VAT no; ","")&amp;IF(L4191&lt;&gt;"Yes","Not reported/cleared on FATOORA; ","")&amp;IF(AND(OR(G4191="Zero-rated domestic (Box 3)",G4191="Export (Box 4)"),N4191=""),"Zero-rate/export evidence missing; ","")&amp;IF(AND(C4191="Credit Note",H4191&gt;0),"Credit note should be negative; ","")&amp;IF(AND(C4191="Simplified Tax Invoice",F4191="B2B - VAT registered"),"Simplified invoice issued to VAT-registered B2B; ",""))</f>
        <v/>
      </c>
    </row>
    <row r="4192">
      <c r="A4192" s="17" t="n"/>
      <c r="B4192" s="14" t="n"/>
      <c r="C4192" s="14" t="n"/>
      <c r="D4192" s="14" t="n"/>
      <c r="E4192" s="16" t="n"/>
      <c r="F4192" s="14" t="n"/>
      <c r="G4192" s="14" t="n"/>
      <c r="H4192" s="19" t="n"/>
      <c r="I4192" s="19" t="n"/>
      <c r="J4192" s="34">
        <f>IF(A4192="","",H4192+I4192)</f>
        <v/>
      </c>
      <c r="K4192" s="14" t="n"/>
      <c r="L4192" s="14" t="n"/>
      <c r="M4192" s="14" t="n"/>
      <c r="N4192" s="14" t="n"/>
      <c r="O4192" s="20">
        <f>IF(A4192="","",SUMPRODUCT((A4192&gt;=Setup!$C$19:$C$30)*(A4192&lt;=Setup!$D$19:$D$30)*Setup!$A$19:$A$30))</f>
        <v/>
      </c>
      <c r="P4192" s="34">
        <f>IF(A4192="","",IF(G4192="Standard 15% (Box 1)",ROUND(H4192*Setup!$B$9,2),0))</f>
        <v/>
      </c>
      <c r="Q4192" s="34">
        <f>IF(A4192="","",I4192-P4192)</f>
        <v/>
      </c>
      <c r="R4192" s="23">
        <f>IF(A4192="","",IF(O4192=0,"Outside audit periods; ","")&amp;IF(G4192="","No VAT category; ","")&amp;IF(ABS(Q4192)&gt;Setup!$B$10,"VAT ≠ 15% × net; ","")&amp;IF(AND(F4192="B2B - VAT registered",NOT(AND(LEN(E4192)=15,LEFT(E4192,1)="3",RIGHT(E4192,1)="3",ISNUMBER(--E4192)))),"Invalid/missing customer VAT no; ","")&amp;IF(L4192&lt;&gt;"Yes","Not reported/cleared on FATOORA; ","")&amp;IF(AND(OR(G4192="Zero-rated domestic (Box 3)",G4192="Export (Box 4)"),N4192=""),"Zero-rate/export evidence missing; ","")&amp;IF(AND(C4192="Credit Note",H4192&gt;0),"Credit note should be negative; ","")&amp;IF(AND(C4192="Simplified Tax Invoice",F4192="B2B - VAT registered"),"Simplified invoice issued to VAT-registered B2B; ",""))</f>
        <v/>
      </c>
    </row>
    <row r="4193">
      <c r="A4193" s="17" t="n"/>
      <c r="B4193" s="14" t="n"/>
      <c r="C4193" s="14" t="n"/>
      <c r="D4193" s="14" t="n"/>
      <c r="E4193" s="16" t="n"/>
      <c r="F4193" s="14" t="n"/>
      <c r="G4193" s="14" t="n"/>
      <c r="H4193" s="19" t="n"/>
      <c r="I4193" s="19" t="n"/>
      <c r="J4193" s="34">
        <f>IF(A4193="","",H4193+I4193)</f>
        <v/>
      </c>
      <c r="K4193" s="14" t="n"/>
      <c r="L4193" s="14" t="n"/>
      <c r="M4193" s="14" t="n"/>
      <c r="N4193" s="14" t="n"/>
      <c r="O4193" s="20">
        <f>IF(A4193="","",SUMPRODUCT((A4193&gt;=Setup!$C$19:$C$30)*(A4193&lt;=Setup!$D$19:$D$30)*Setup!$A$19:$A$30))</f>
        <v/>
      </c>
      <c r="P4193" s="34">
        <f>IF(A4193="","",IF(G4193="Standard 15% (Box 1)",ROUND(H4193*Setup!$B$9,2),0))</f>
        <v/>
      </c>
      <c r="Q4193" s="34">
        <f>IF(A4193="","",I4193-P4193)</f>
        <v/>
      </c>
      <c r="R4193" s="23">
        <f>IF(A4193="","",IF(O4193=0,"Outside audit periods; ","")&amp;IF(G4193="","No VAT category; ","")&amp;IF(ABS(Q4193)&gt;Setup!$B$10,"VAT ≠ 15% × net; ","")&amp;IF(AND(F4193="B2B - VAT registered",NOT(AND(LEN(E4193)=15,LEFT(E4193,1)="3",RIGHT(E4193,1)="3",ISNUMBER(--E4193)))),"Invalid/missing customer VAT no; ","")&amp;IF(L4193&lt;&gt;"Yes","Not reported/cleared on FATOORA; ","")&amp;IF(AND(OR(G4193="Zero-rated domestic (Box 3)",G4193="Export (Box 4)"),N4193=""),"Zero-rate/export evidence missing; ","")&amp;IF(AND(C4193="Credit Note",H4193&gt;0),"Credit note should be negative; ","")&amp;IF(AND(C4193="Simplified Tax Invoice",F4193="B2B - VAT registered"),"Simplified invoice issued to VAT-registered B2B; ",""))</f>
        <v/>
      </c>
    </row>
    <row r="4194">
      <c r="A4194" s="17" t="n"/>
      <c r="B4194" s="14" t="n"/>
      <c r="C4194" s="14" t="n"/>
      <c r="D4194" s="14" t="n"/>
      <c r="E4194" s="16" t="n"/>
      <c r="F4194" s="14" t="n"/>
      <c r="G4194" s="14" t="n"/>
      <c r="H4194" s="19" t="n"/>
      <c r="I4194" s="19" t="n"/>
      <c r="J4194" s="34">
        <f>IF(A4194="","",H4194+I4194)</f>
        <v/>
      </c>
      <c r="K4194" s="14" t="n"/>
      <c r="L4194" s="14" t="n"/>
      <c r="M4194" s="14" t="n"/>
      <c r="N4194" s="14" t="n"/>
      <c r="O4194" s="20">
        <f>IF(A4194="","",SUMPRODUCT((A4194&gt;=Setup!$C$19:$C$30)*(A4194&lt;=Setup!$D$19:$D$30)*Setup!$A$19:$A$30))</f>
        <v/>
      </c>
      <c r="P4194" s="34">
        <f>IF(A4194="","",IF(G4194="Standard 15% (Box 1)",ROUND(H4194*Setup!$B$9,2),0))</f>
        <v/>
      </c>
      <c r="Q4194" s="34">
        <f>IF(A4194="","",I4194-P4194)</f>
        <v/>
      </c>
      <c r="R4194" s="23">
        <f>IF(A4194="","",IF(O4194=0,"Outside audit periods; ","")&amp;IF(G4194="","No VAT category; ","")&amp;IF(ABS(Q4194)&gt;Setup!$B$10,"VAT ≠ 15% × net; ","")&amp;IF(AND(F4194="B2B - VAT registered",NOT(AND(LEN(E4194)=15,LEFT(E4194,1)="3",RIGHT(E4194,1)="3",ISNUMBER(--E4194)))),"Invalid/missing customer VAT no; ","")&amp;IF(L4194&lt;&gt;"Yes","Not reported/cleared on FATOORA; ","")&amp;IF(AND(OR(G4194="Zero-rated domestic (Box 3)",G4194="Export (Box 4)"),N4194=""),"Zero-rate/export evidence missing; ","")&amp;IF(AND(C4194="Credit Note",H4194&gt;0),"Credit note should be negative; ","")&amp;IF(AND(C4194="Simplified Tax Invoice",F4194="B2B - VAT registered"),"Simplified invoice issued to VAT-registered B2B; ",""))</f>
        <v/>
      </c>
    </row>
    <row r="4195">
      <c r="A4195" s="17" t="n"/>
      <c r="B4195" s="14" t="n"/>
      <c r="C4195" s="14" t="n"/>
      <c r="D4195" s="14" t="n"/>
      <c r="E4195" s="16" t="n"/>
      <c r="F4195" s="14" t="n"/>
      <c r="G4195" s="14" t="n"/>
      <c r="H4195" s="19" t="n"/>
      <c r="I4195" s="19" t="n"/>
      <c r="J4195" s="34">
        <f>IF(A4195="","",H4195+I4195)</f>
        <v/>
      </c>
      <c r="K4195" s="14" t="n"/>
      <c r="L4195" s="14" t="n"/>
      <c r="M4195" s="14" t="n"/>
      <c r="N4195" s="14" t="n"/>
      <c r="O4195" s="20">
        <f>IF(A4195="","",SUMPRODUCT((A4195&gt;=Setup!$C$19:$C$30)*(A4195&lt;=Setup!$D$19:$D$30)*Setup!$A$19:$A$30))</f>
        <v/>
      </c>
      <c r="P4195" s="34">
        <f>IF(A4195="","",IF(G4195="Standard 15% (Box 1)",ROUND(H4195*Setup!$B$9,2),0))</f>
        <v/>
      </c>
      <c r="Q4195" s="34">
        <f>IF(A4195="","",I4195-P4195)</f>
        <v/>
      </c>
      <c r="R4195" s="23">
        <f>IF(A4195="","",IF(O4195=0,"Outside audit periods; ","")&amp;IF(G4195="","No VAT category; ","")&amp;IF(ABS(Q4195)&gt;Setup!$B$10,"VAT ≠ 15% × net; ","")&amp;IF(AND(F4195="B2B - VAT registered",NOT(AND(LEN(E4195)=15,LEFT(E4195,1)="3",RIGHT(E4195,1)="3",ISNUMBER(--E4195)))),"Invalid/missing customer VAT no; ","")&amp;IF(L4195&lt;&gt;"Yes","Not reported/cleared on FATOORA; ","")&amp;IF(AND(OR(G4195="Zero-rated domestic (Box 3)",G4195="Export (Box 4)"),N4195=""),"Zero-rate/export evidence missing; ","")&amp;IF(AND(C4195="Credit Note",H4195&gt;0),"Credit note should be negative; ","")&amp;IF(AND(C4195="Simplified Tax Invoice",F4195="B2B - VAT registered"),"Simplified invoice issued to VAT-registered B2B; ",""))</f>
        <v/>
      </c>
    </row>
    <row r="4196">
      <c r="A4196" s="17" t="n"/>
      <c r="B4196" s="14" t="n"/>
      <c r="C4196" s="14" t="n"/>
      <c r="D4196" s="14" t="n"/>
      <c r="E4196" s="16" t="n"/>
      <c r="F4196" s="14" t="n"/>
      <c r="G4196" s="14" t="n"/>
      <c r="H4196" s="19" t="n"/>
      <c r="I4196" s="19" t="n"/>
      <c r="J4196" s="34">
        <f>IF(A4196="","",H4196+I4196)</f>
        <v/>
      </c>
      <c r="K4196" s="14" t="n"/>
      <c r="L4196" s="14" t="n"/>
      <c r="M4196" s="14" t="n"/>
      <c r="N4196" s="14" t="n"/>
      <c r="O4196" s="20">
        <f>IF(A4196="","",SUMPRODUCT((A4196&gt;=Setup!$C$19:$C$30)*(A4196&lt;=Setup!$D$19:$D$30)*Setup!$A$19:$A$30))</f>
        <v/>
      </c>
      <c r="P4196" s="34">
        <f>IF(A4196="","",IF(G4196="Standard 15% (Box 1)",ROUND(H4196*Setup!$B$9,2),0))</f>
        <v/>
      </c>
      <c r="Q4196" s="34">
        <f>IF(A4196="","",I4196-P4196)</f>
        <v/>
      </c>
      <c r="R4196" s="23">
        <f>IF(A4196="","",IF(O4196=0,"Outside audit periods; ","")&amp;IF(G4196="","No VAT category; ","")&amp;IF(ABS(Q4196)&gt;Setup!$B$10,"VAT ≠ 15% × net; ","")&amp;IF(AND(F4196="B2B - VAT registered",NOT(AND(LEN(E4196)=15,LEFT(E4196,1)="3",RIGHT(E4196,1)="3",ISNUMBER(--E4196)))),"Invalid/missing customer VAT no; ","")&amp;IF(L4196&lt;&gt;"Yes","Not reported/cleared on FATOORA; ","")&amp;IF(AND(OR(G4196="Zero-rated domestic (Box 3)",G4196="Export (Box 4)"),N4196=""),"Zero-rate/export evidence missing; ","")&amp;IF(AND(C4196="Credit Note",H4196&gt;0),"Credit note should be negative; ","")&amp;IF(AND(C4196="Simplified Tax Invoice",F4196="B2B - VAT registered"),"Simplified invoice issued to VAT-registered B2B; ",""))</f>
        <v/>
      </c>
    </row>
    <row r="4197">
      <c r="A4197" s="17" t="n"/>
      <c r="B4197" s="14" t="n"/>
      <c r="C4197" s="14" t="n"/>
      <c r="D4197" s="14" t="n"/>
      <c r="E4197" s="16" t="n"/>
      <c r="F4197" s="14" t="n"/>
      <c r="G4197" s="14" t="n"/>
      <c r="H4197" s="19" t="n"/>
      <c r="I4197" s="19" t="n"/>
      <c r="J4197" s="34">
        <f>IF(A4197="","",H4197+I4197)</f>
        <v/>
      </c>
      <c r="K4197" s="14" t="n"/>
      <c r="L4197" s="14" t="n"/>
      <c r="M4197" s="14" t="n"/>
      <c r="N4197" s="14" t="n"/>
      <c r="O4197" s="20">
        <f>IF(A4197="","",SUMPRODUCT((A4197&gt;=Setup!$C$19:$C$30)*(A4197&lt;=Setup!$D$19:$D$30)*Setup!$A$19:$A$30))</f>
        <v/>
      </c>
      <c r="P4197" s="34">
        <f>IF(A4197="","",IF(G4197="Standard 15% (Box 1)",ROUND(H4197*Setup!$B$9,2),0))</f>
        <v/>
      </c>
      <c r="Q4197" s="34">
        <f>IF(A4197="","",I4197-P4197)</f>
        <v/>
      </c>
      <c r="R4197" s="23">
        <f>IF(A4197="","",IF(O4197=0,"Outside audit periods; ","")&amp;IF(G4197="","No VAT category; ","")&amp;IF(ABS(Q4197)&gt;Setup!$B$10,"VAT ≠ 15% × net; ","")&amp;IF(AND(F4197="B2B - VAT registered",NOT(AND(LEN(E4197)=15,LEFT(E4197,1)="3",RIGHT(E4197,1)="3",ISNUMBER(--E4197)))),"Invalid/missing customer VAT no; ","")&amp;IF(L4197&lt;&gt;"Yes","Not reported/cleared on FATOORA; ","")&amp;IF(AND(OR(G4197="Zero-rated domestic (Box 3)",G4197="Export (Box 4)"),N4197=""),"Zero-rate/export evidence missing; ","")&amp;IF(AND(C4197="Credit Note",H4197&gt;0),"Credit note should be negative; ","")&amp;IF(AND(C4197="Simplified Tax Invoice",F4197="B2B - VAT registered"),"Simplified invoice issued to VAT-registered B2B; ",""))</f>
        <v/>
      </c>
    </row>
    <row r="4198">
      <c r="A4198" s="17" t="n"/>
      <c r="B4198" s="14" t="n"/>
      <c r="C4198" s="14" t="n"/>
      <c r="D4198" s="14" t="n"/>
      <c r="E4198" s="16" t="n"/>
      <c r="F4198" s="14" t="n"/>
      <c r="G4198" s="14" t="n"/>
      <c r="H4198" s="19" t="n"/>
      <c r="I4198" s="19" t="n"/>
      <c r="J4198" s="34">
        <f>IF(A4198="","",H4198+I4198)</f>
        <v/>
      </c>
      <c r="K4198" s="14" t="n"/>
      <c r="L4198" s="14" t="n"/>
      <c r="M4198" s="14" t="n"/>
      <c r="N4198" s="14" t="n"/>
      <c r="O4198" s="20">
        <f>IF(A4198="","",SUMPRODUCT((A4198&gt;=Setup!$C$19:$C$30)*(A4198&lt;=Setup!$D$19:$D$30)*Setup!$A$19:$A$30))</f>
        <v/>
      </c>
      <c r="P4198" s="34">
        <f>IF(A4198="","",IF(G4198="Standard 15% (Box 1)",ROUND(H4198*Setup!$B$9,2),0))</f>
        <v/>
      </c>
      <c r="Q4198" s="34">
        <f>IF(A4198="","",I4198-P4198)</f>
        <v/>
      </c>
      <c r="R4198" s="23">
        <f>IF(A4198="","",IF(O4198=0,"Outside audit periods; ","")&amp;IF(G4198="","No VAT category; ","")&amp;IF(ABS(Q4198)&gt;Setup!$B$10,"VAT ≠ 15% × net; ","")&amp;IF(AND(F4198="B2B - VAT registered",NOT(AND(LEN(E4198)=15,LEFT(E4198,1)="3",RIGHT(E4198,1)="3",ISNUMBER(--E4198)))),"Invalid/missing customer VAT no; ","")&amp;IF(L4198&lt;&gt;"Yes","Not reported/cleared on FATOORA; ","")&amp;IF(AND(OR(G4198="Zero-rated domestic (Box 3)",G4198="Export (Box 4)"),N4198=""),"Zero-rate/export evidence missing; ","")&amp;IF(AND(C4198="Credit Note",H4198&gt;0),"Credit note should be negative; ","")&amp;IF(AND(C4198="Simplified Tax Invoice",F4198="B2B - VAT registered"),"Simplified invoice issued to VAT-registered B2B; ",""))</f>
        <v/>
      </c>
    </row>
    <row r="4199">
      <c r="A4199" s="17" t="n"/>
      <c r="B4199" s="14" t="n"/>
      <c r="C4199" s="14" t="n"/>
      <c r="D4199" s="14" t="n"/>
      <c r="E4199" s="16" t="n"/>
      <c r="F4199" s="14" t="n"/>
      <c r="G4199" s="14" t="n"/>
      <c r="H4199" s="19" t="n"/>
      <c r="I4199" s="19" t="n"/>
      <c r="J4199" s="34">
        <f>IF(A4199="","",H4199+I4199)</f>
        <v/>
      </c>
      <c r="K4199" s="14" t="n"/>
      <c r="L4199" s="14" t="n"/>
      <c r="M4199" s="14" t="n"/>
      <c r="N4199" s="14" t="n"/>
      <c r="O4199" s="20">
        <f>IF(A4199="","",SUMPRODUCT((A4199&gt;=Setup!$C$19:$C$30)*(A4199&lt;=Setup!$D$19:$D$30)*Setup!$A$19:$A$30))</f>
        <v/>
      </c>
      <c r="P4199" s="34">
        <f>IF(A4199="","",IF(G4199="Standard 15% (Box 1)",ROUND(H4199*Setup!$B$9,2),0))</f>
        <v/>
      </c>
      <c r="Q4199" s="34">
        <f>IF(A4199="","",I4199-P4199)</f>
        <v/>
      </c>
      <c r="R4199" s="23">
        <f>IF(A4199="","",IF(O4199=0,"Outside audit periods; ","")&amp;IF(G4199="","No VAT category; ","")&amp;IF(ABS(Q4199)&gt;Setup!$B$10,"VAT ≠ 15% × net; ","")&amp;IF(AND(F4199="B2B - VAT registered",NOT(AND(LEN(E4199)=15,LEFT(E4199,1)="3",RIGHT(E4199,1)="3",ISNUMBER(--E4199)))),"Invalid/missing customer VAT no; ","")&amp;IF(L4199&lt;&gt;"Yes","Not reported/cleared on FATOORA; ","")&amp;IF(AND(OR(G4199="Zero-rated domestic (Box 3)",G4199="Export (Box 4)"),N4199=""),"Zero-rate/export evidence missing; ","")&amp;IF(AND(C4199="Credit Note",H4199&gt;0),"Credit note should be negative; ","")&amp;IF(AND(C4199="Simplified Tax Invoice",F4199="B2B - VAT registered"),"Simplified invoice issued to VAT-registered B2B; ",""))</f>
        <v/>
      </c>
    </row>
    <row r="4200">
      <c r="A4200" s="17" t="n"/>
      <c r="B4200" s="14" t="n"/>
      <c r="C4200" s="14" t="n"/>
      <c r="D4200" s="14" t="n"/>
      <c r="E4200" s="16" t="n"/>
      <c r="F4200" s="14" t="n"/>
      <c r="G4200" s="14" t="n"/>
      <c r="H4200" s="19" t="n"/>
      <c r="I4200" s="19" t="n"/>
      <c r="J4200" s="34">
        <f>IF(A4200="","",H4200+I4200)</f>
        <v/>
      </c>
      <c r="K4200" s="14" t="n"/>
      <c r="L4200" s="14" t="n"/>
      <c r="M4200" s="14" t="n"/>
      <c r="N4200" s="14" t="n"/>
      <c r="O4200" s="20">
        <f>IF(A4200="","",SUMPRODUCT((A4200&gt;=Setup!$C$19:$C$30)*(A4200&lt;=Setup!$D$19:$D$30)*Setup!$A$19:$A$30))</f>
        <v/>
      </c>
      <c r="P4200" s="34">
        <f>IF(A4200="","",IF(G4200="Standard 15% (Box 1)",ROUND(H4200*Setup!$B$9,2),0))</f>
        <v/>
      </c>
      <c r="Q4200" s="34">
        <f>IF(A4200="","",I4200-P4200)</f>
        <v/>
      </c>
      <c r="R4200" s="23">
        <f>IF(A4200="","",IF(O4200=0,"Outside audit periods; ","")&amp;IF(G4200="","No VAT category; ","")&amp;IF(ABS(Q4200)&gt;Setup!$B$10,"VAT ≠ 15% × net; ","")&amp;IF(AND(F4200="B2B - VAT registered",NOT(AND(LEN(E4200)=15,LEFT(E4200,1)="3",RIGHT(E4200,1)="3",ISNUMBER(--E4200)))),"Invalid/missing customer VAT no; ","")&amp;IF(L4200&lt;&gt;"Yes","Not reported/cleared on FATOORA; ","")&amp;IF(AND(OR(G4200="Zero-rated domestic (Box 3)",G4200="Export (Box 4)"),N4200=""),"Zero-rate/export evidence missing; ","")&amp;IF(AND(C4200="Credit Note",H4200&gt;0),"Credit note should be negative; ","")&amp;IF(AND(C4200="Simplified Tax Invoice",F4200="B2B - VAT registered"),"Simplified invoice issued to VAT-registered B2B; ",""))</f>
        <v/>
      </c>
    </row>
    <row r="4201">
      <c r="A4201" s="17" t="n"/>
      <c r="B4201" s="14" t="n"/>
      <c r="C4201" s="14" t="n"/>
      <c r="D4201" s="14" t="n"/>
      <c r="E4201" s="16" t="n"/>
      <c r="F4201" s="14" t="n"/>
      <c r="G4201" s="14" t="n"/>
      <c r="H4201" s="19" t="n"/>
      <c r="I4201" s="19" t="n"/>
      <c r="J4201" s="34">
        <f>IF(A4201="","",H4201+I4201)</f>
        <v/>
      </c>
      <c r="K4201" s="14" t="n"/>
      <c r="L4201" s="14" t="n"/>
      <c r="M4201" s="14" t="n"/>
      <c r="N4201" s="14" t="n"/>
      <c r="O4201" s="20">
        <f>IF(A4201="","",SUMPRODUCT((A4201&gt;=Setup!$C$19:$C$30)*(A4201&lt;=Setup!$D$19:$D$30)*Setup!$A$19:$A$30))</f>
        <v/>
      </c>
      <c r="P4201" s="34">
        <f>IF(A4201="","",IF(G4201="Standard 15% (Box 1)",ROUND(H4201*Setup!$B$9,2),0))</f>
        <v/>
      </c>
      <c r="Q4201" s="34">
        <f>IF(A4201="","",I4201-P4201)</f>
        <v/>
      </c>
      <c r="R4201" s="23">
        <f>IF(A4201="","",IF(O4201=0,"Outside audit periods; ","")&amp;IF(G4201="","No VAT category; ","")&amp;IF(ABS(Q4201)&gt;Setup!$B$10,"VAT ≠ 15% × net; ","")&amp;IF(AND(F4201="B2B - VAT registered",NOT(AND(LEN(E4201)=15,LEFT(E4201,1)="3",RIGHT(E4201,1)="3",ISNUMBER(--E4201)))),"Invalid/missing customer VAT no; ","")&amp;IF(L4201&lt;&gt;"Yes","Not reported/cleared on FATOORA; ","")&amp;IF(AND(OR(G4201="Zero-rated domestic (Box 3)",G4201="Export (Box 4)"),N4201=""),"Zero-rate/export evidence missing; ","")&amp;IF(AND(C4201="Credit Note",H4201&gt;0),"Credit note should be negative; ","")&amp;IF(AND(C4201="Simplified Tax Invoice",F4201="B2B - VAT registered"),"Simplified invoice issued to VAT-registered B2B; ",""))</f>
        <v/>
      </c>
    </row>
    <row r="4202">
      <c r="A4202" s="17" t="n"/>
      <c r="B4202" s="14" t="n"/>
      <c r="C4202" s="14" t="n"/>
      <c r="D4202" s="14" t="n"/>
      <c r="E4202" s="16" t="n"/>
      <c r="F4202" s="14" t="n"/>
      <c r="G4202" s="14" t="n"/>
      <c r="H4202" s="19" t="n"/>
      <c r="I4202" s="19" t="n"/>
      <c r="J4202" s="34">
        <f>IF(A4202="","",H4202+I4202)</f>
        <v/>
      </c>
      <c r="K4202" s="14" t="n"/>
      <c r="L4202" s="14" t="n"/>
      <c r="M4202" s="14" t="n"/>
      <c r="N4202" s="14" t="n"/>
      <c r="O4202" s="20">
        <f>IF(A4202="","",SUMPRODUCT((A4202&gt;=Setup!$C$19:$C$30)*(A4202&lt;=Setup!$D$19:$D$30)*Setup!$A$19:$A$30))</f>
        <v/>
      </c>
      <c r="P4202" s="34">
        <f>IF(A4202="","",IF(G4202="Standard 15% (Box 1)",ROUND(H4202*Setup!$B$9,2),0))</f>
        <v/>
      </c>
      <c r="Q4202" s="34">
        <f>IF(A4202="","",I4202-P4202)</f>
        <v/>
      </c>
      <c r="R4202" s="23">
        <f>IF(A4202="","",IF(O4202=0,"Outside audit periods; ","")&amp;IF(G4202="","No VAT category; ","")&amp;IF(ABS(Q4202)&gt;Setup!$B$10,"VAT ≠ 15% × net; ","")&amp;IF(AND(F4202="B2B - VAT registered",NOT(AND(LEN(E4202)=15,LEFT(E4202,1)="3",RIGHT(E4202,1)="3",ISNUMBER(--E4202)))),"Invalid/missing customer VAT no; ","")&amp;IF(L4202&lt;&gt;"Yes","Not reported/cleared on FATOORA; ","")&amp;IF(AND(OR(G4202="Zero-rated domestic (Box 3)",G4202="Export (Box 4)"),N4202=""),"Zero-rate/export evidence missing; ","")&amp;IF(AND(C4202="Credit Note",H4202&gt;0),"Credit note should be negative; ","")&amp;IF(AND(C4202="Simplified Tax Invoice",F4202="B2B - VAT registered"),"Simplified invoice issued to VAT-registered B2B; ",""))</f>
        <v/>
      </c>
    </row>
    <row r="4203">
      <c r="A4203" s="17" t="n"/>
      <c r="B4203" s="14" t="n"/>
      <c r="C4203" s="14" t="n"/>
      <c r="D4203" s="14" t="n"/>
      <c r="E4203" s="16" t="n"/>
      <c r="F4203" s="14" t="n"/>
      <c r="G4203" s="14" t="n"/>
      <c r="H4203" s="19" t="n"/>
      <c r="I4203" s="19" t="n"/>
      <c r="J4203" s="34">
        <f>IF(A4203="","",H4203+I4203)</f>
        <v/>
      </c>
      <c r="K4203" s="14" t="n"/>
      <c r="L4203" s="14" t="n"/>
      <c r="M4203" s="14" t="n"/>
      <c r="N4203" s="14" t="n"/>
      <c r="O4203" s="20">
        <f>IF(A4203="","",SUMPRODUCT((A4203&gt;=Setup!$C$19:$C$30)*(A4203&lt;=Setup!$D$19:$D$30)*Setup!$A$19:$A$30))</f>
        <v/>
      </c>
      <c r="P4203" s="34">
        <f>IF(A4203="","",IF(G4203="Standard 15% (Box 1)",ROUND(H4203*Setup!$B$9,2),0))</f>
        <v/>
      </c>
      <c r="Q4203" s="34">
        <f>IF(A4203="","",I4203-P4203)</f>
        <v/>
      </c>
      <c r="R4203" s="23">
        <f>IF(A4203="","",IF(O4203=0,"Outside audit periods; ","")&amp;IF(G4203="","No VAT category; ","")&amp;IF(ABS(Q4203)&gt;Setup!$B$10,"VAT ≠ 15% × net; ","")&amp;IF(AND(F4203="B2B - VAT registered",NOT(AND(LEN(E4203)=15,LEFT(E4203,1)="3",RIGHT(E4203,1)="3",ISNUMBER(--E4203)))),"Invalid/missing customer VAT no; ","")&amp;IF(L4203&lt;&gt;"Yes","Not reported/cleared on FATOORA; ","")&amp;IF(AND(OR(G4203="Zero-rated domestic (Box 3)",G4203="Export (Box 4)"),N4203=""),"Zero-rate/export evidence missing; ","")&amp;IF(AND(C4203="Credit Note",H4203&gt;0),"Credit note should be negative; ","")&amp;IF(AND(C4203="Simplified Tax Invoice",F4203="B2B - VAT registered"),"Simplified invoice issued to VAT-registered B2B; ",""))</f>
        <v/>
      </c>
    </row>
    <row r="4204">
      <c r="A4204" s="17" t="n"/>
      <c r="B4204" s="14" t="n"/>
      <c r="C4204" s="14" t="n"/>
      <c r="D4204" s="14" t="n"/>
      <c r="E4204" s="16" t="n"/>
      <c r="F4204" s="14" t="n"/>
      <c r="G4204" s="14" t="n"/>
      <c r="H4204" s="19" t="n"/>
      <c r="I4204" s="19" t="n"/>
      <c r="J4204" s="34">
        <f>IF(A4204="","",H4204+I4204)</f>
        <v/>
      </c>
      <c r="K4204" s="14" t="n"/>
      <c r="L4204" s="14" t="n"/>
      <c r="M4204" s="14" t="n"/>
      <c r="N4204" s="14" t="n"/>
      <c r="O4204" s="20">
        <f>IF(A4204="","",SUMPRODUCT((A4204&gt;=Setup!$C$19:$C$30)*(A4204&lt;=Setup!$D$19:$D$30)*Setup!$A$19:$A$30))</f>
        <v/>
      </c>
      <c r="P4204" s="34">
        <f>IF(A4204="","",IF(G4204="Standard 15% (Box 1)",ROUND(H4204*Setup!$B$9,2),0))</f>
        <v/>
      </c>
      <c r="Q4204" s="34">
        <f>IF(A4204="","",I4204-P4204)</f>
        <v/>
      </c>
      <c r="R4204" s="23">
        <f>IF(A4204="","",IF(O4204=0,"Outside audit periods; ","")&amp;IF(G4204="","No VAT category; ","")&amp;IF(ABS(Q4204)&gt;Setup!$B$10,"VAT ≠ 15% × net; ","")&amp;IF(AND(F4204="B2B - VAT registered",NOT(AND(LEN(E4204)=15,LEFT(E4204,1)="3",RIGHT(E4204,1)="3",ISNUMBER(--E4204)))),"Invalid/missing customer VAT no; ","")&amp;IF(L4204&lt;&gt;"Yes","Not reported/cleared on FATOORA; ","")&amp;IF(AND(OR(G4204="Zero-rated domestic (Box 3)",G4204="Export (Box 4)"),N4204=""),"Zero-rate/export evidence missing; ","")&amp;IF(AND(C4204="Credit Note",H4204&gt;0),"Credit note should be negative; ","")&amp;IF(AND(C4204="Simplified Tax Invoice",F4204="B2B - VAT registered"),"Simplified invoice issued to VAT-registered B2B; ",""))</f>
        <v/>
      </c>
    </row>
    <row r="4205">
      <c r="A4205" s="17" t="n"/>
      <c r="B4205" s="14" t="n"/>
      <c r="C4205" s="14" t="n"/>
      <c r="D4205" s="14" t="n"/>
      <c r="E4205" s="16" t="n"/>
      <c r="F4205" s="14" t="n"/>
      <c r="G4205" s="14" t="n"/>
      <c r="H4205" s="19" t="n"/>
      <c r="I4205" s="19" t="n"/>
      <c r="J4205" s="34">
        <f>IF(A4205="","",H4205+I4205)</f>
        <v/>
      </c>
      <c r="K4205" s="14" t="n"/>
      <c r="L4205" s="14" t="n"/>
      <c r="M4205" s="14" t="n"/>
      <c r="N4205" s="14" t="n"/>
      <c r="O4205" s="20">
        <f>IF(A4205="","",SUMPRODUCT((A4205&gt;=Setup!$C$19:$C$30)*(A4205&lt;=Setup!$D$19:$D$30)*Setup!$A$19:$A$30))</f>
        <v/>
      </c>
      <c r="P4205" s="34">
        <f>IF(A4205="","",IF(G4205="Standard 15% (Box 1)",ROUND(H4205*Setup!$B$9,2),0))</f>
        <v/>
      </c>
      <c r="Q4205" s="34">
        <f>IF(A4205="","",I4205-P4205)</f>
        <v/>
      </c>
      <c r="R4205" s="23">
        <f>IF(A4205="","",IF(O4205=0,"Outside audit periods; ","")&amp;IF(G4205="","No VAT category; ","")&amp;IF(ABS(Q4205)&gt;Setup!$B$10,"VAT ≠ 15% × net; ","")&amp;IF(AND(F4205="B2B - VAT registered",NOT(AND(LEN(E4205)=15,LEFT(E4205,1)="3",RIGHT(E4205,1)="3",ISNUMBER(--E4205)))),"Invalid/missing customer VAT no; ","")&amp;IF(L4205&lt;&gt;"Yes","Not reported/cleared on FATOORA; ","")&amp;IF(AND(OR(G4205="Zero-rated domestic (Box 3)",G4205="Export (Box 4)"),N4205=""),"Zero-rate/export evidence missing; ","")&amp;IF(AND(C4205="Credit Note",H4205&gt;0),"Credit note should be negative; ","")&amp;IF(AND(C4205="Simplified Tax Invoice",F4205="B2B - VAT registered"),"Simplified invoice issued to VAT-registered B2B; ",""))</f>
        <v/>
      </c>
    </row>
    <row r="4206">
      <c r="A4206" s="17" t="n"/>
      <c r="B4206" s="14" t="n"/>
      <c r="C4206" s="14" t="n"/>
      <c r="D4206" s="14" t="n"/>
      <c r="E4206" s="16" t="n"/>
      <c r="F4206" s="14" t="n"/>
      <c r="G4206" s="14" t="n"/>
      <c r="H4206" s="19" t="n"/>
      <c r="I4206" s="19" t="n"/>
      <c r="J4206" s="34">
        <f>IF(A4206="","",H4206+I4206)</f>
        <v/>
      </c>
      <c r="K4206" s="14" t="n"/>
      <c r="L4206" s="14" t="n"/>
      <c r="M4206" s="14" t="n"/>
      <c r="N4206" s="14" t="n"/>
      <c r="O4206" s="20">
        <f>IF(A4206="","",SUMPRODUCT((A4206&gt;=Setup!$C$19:$C$30)*(A4206&lt;=Setup!$D$19:$D$30)*Setup!$A$19:$A$30))</f>
        <v/>
      </c>
      <c r="P4206" s="34">
        <f>IF(A4206="","",IF(G4206="Standard 15% (Box 1)",ROUND(H4206*Setup!$B$9,2),0))</f>
        <v/>
      </c>
      <c r="Q4206" s="34">
        <f>IF(A4206="","",I4206-P4206)</f>
        <v/>
      </c>
      <c r="R4206" s="23">
        <f>IF(A4206="","",IF(O4206=0,"Outside audit periods; ","")&amp;IF(G4206="","No VAT category; ","")&amp;IF(ABS(Q4206)&gt;Setup!$B$10,"VAT ≠ 15% × net; ","")&amp;IF(AND(F4206="B2B - VAT registered",NOT(AND(LEN(E4206)=15,LEFT(E4206,1)="3",RIGHT(E4206,1)="3",ISNUMBER(--E4206)))),"Invalid/missing customer VAT no; ","")&amp;IF(L4206&lt;&gt;"Yes","Not reported/cleared on FATOORA; ","")&amp;IF(AND(OR(G4206="Zero-rated domestic (Box 3)",G4206="Export (Box 4)"),N4206=""),"Zero-rate/export evidence missing; ","")&amp;IF(AND(C4206="Credit Note",H4206&gt;0),"Credit note should be negative; ","")&amp;IF(AND(C4206="Simplified Tax Invoice",F4206="B2B - VAT registered"),"Simplified invoice issued to VAT-registered B2B; ",""))</f>
        <v/>
      </c>
    </row>
    <row r="4207">
      <c r="A4207" s="17" t="n"/>
      <c r="B4207" s="14" t="n"/>
      <c r="C4207" s="14" t="n"/>
      <c r="D4207" s="14" t="n"/>
      <c r="E4207" s="16" t="n"/>
      <c r="F4207" s="14" t="n"/>
      <c r="G4207" s="14" t="n"/>
      <c r="H4207" s="19" t="n"/>
      <c r="I4207" s="19" t="n"/>
      <c r="J4207" s="34">
        <f>IF(A4207="","",H4207+I4207)</f>
        <v/>
      </c>
      <c r="K4207" s="14" t="n"/>
      <c r="L4207" s="14" t="n"/>
      <c r="M4207" s="14" t="n"/>
      <c r="N4207" s="14" t="n"/>
      <c r="O4207" s="20">
        <f>IF(A4207="","",SUMPRODUCT((A4207&gt;=Setup!$C$19:$C$30)*(A4207&lt;=Setup!$D$19:$D$30)*Setup!$A$19:$A$30))</f>
        <v/>
      </c>
      <c r="P4207" s="34">
        <f>IF(A4207="","",IF(G4207="Standard 15% (Box 1)",ROUND(H4207*Setup!$B$9,2),0))</f>
        <v/>
      </c>
      <c r="Q4207" s="34">
        <f>IF(A4207="","",I4207-P4207)</f>
        <v/>
      </c>
      <c r="R4207" s="23">
        <f>IF(A4207="","",IF(O4207=0,"Outside audit periods; ","")&amp;IF(G4207="","No VAT category; ","")&amp;IF(ABS(Q4207)&gt;Setup!$B$10,"VAT ≠ 15% × net; ","")&amp;IF(AND(F4207="B2B - VAT registered",NOT(AND(LEN(E4207)=15,LEFT(E4207,1)="3",RIGHT(E4207,1)="3",ISNUMBER(--E4207)))),"Invalid/missing customer VAT no; ","")&amp;IF(L4207&lt;&gt;"Yes","Not reported/cleared on FATOORA; ","")&amp;IF(AND(OR(G4207="Zero-rated domestic (Box 3)",G4207="Export (Box 4)"),N4207=""),"Zero-rate/export evidence missing; ","")&amp;IF(AND(C4207="Credit Note",H4207&gt;0),"Credit note should be negative; ","")&amp;IF(AND(C4207="Simplified Tax Invoice",F4207="B2B - VAT registered"),"Simplified invoice issued to VAT-registered B2B; ",""))</f>
        <v/>
      </c>
    </row>
    <row r="4208">
      <c r="A4208" s="17" t="n"/>
      <c r="B4208" s="14" t="n"/>
      <c r="C4208" s="14" t="n"/>
      <c r="D4208" s="14" t="n"/>
      <c r="E4208" s="16" t="n"/>
      <c r="F4208" s="14" t="n"/>
      <c r="G4208" s="14" t="n"/>
      <c r="H4208" s="19" t="n"/>
      <c r="I4208" s="19" t="n"/>
      <c r="J4208" s="34">
        <f>IF(A4208="","",H4208+I4208)</f>
        <v/>
      </c>
      <c r="K4208" s="14" t="n"/>
      <c r="L4208" s="14" t="n"/>
      <c r="M4208" s="14" t="n"/>
      <c r="N4208" s="14" t="n"/>
      <c r="O4208" s="20">
        <f>IF(A4208="","",SUMPRODUCT((A4208&gt;=Setup!$C$19:$C$30)*(A4208&lt;=Setup!$D$19:$D$30)*Setup!$A$19:$A$30))</f>
        <v/>
      </c>
      <c r="P4208" s="34">
        <f>IF(A4208="","",IF(G4208="Standard 15% (Box 1)",ROUND(H4208*Setup!$B$9,2),0))</f>
        <v/>
      </c>
      <c r="Q4208" s="34">
        <f>IF(A4208="","",I4208-P4208)</f>
        <v/>
      </c>
      <c r="R4208" s="23">
        <f>IF(A4208="","",IF(O4208=0,"Outside audit periods; ","")&amp;IF(G4208="","No VAT category; ","")&amp;IF(ABS(Q4208)&gt;Setup!$B$10,"VAT ≠ 15% × net; ","")&amp;IF(AND(F4208="B2B - VAT registered",NOT(AND(LEN(E4208)=15,LEFT(E4208,1)="3",RIGHT(E4208,1)="3",ISNUMBER(--E4208)))),"Invalid/missing customer VAT no; ","")&amp;IF(L4208&lt;&gt;"Yes","Not reported/cleared on FATOORA; ","")&amp;IF(AND(OR(G4208="Zero-rated domestic (Box 3)",G4208="Export (Box 4)"),N4208=""),"Zero-rate/export evidence missing; ","")&amp;IF(AND(C4208="Credit Note",H4208&gt;0),"Credit note should be negative; ","")&amp;IF(AND(C4208="Simplified Tax Invoice",F4208="B2B - VAT registered"),"Simplified invoice issued to VAT-registered B2B; ",""))</f>
        <v/>
      </c>
    </row>
    <row r="4209">
      <c r="A4209" s="17" t="n"/>
      <c r="B4209" s="14" t="n"/>
      <c r="C4209" s="14" t="n"/>
      <c r="D4209" s="14" t="n"/>
      <c r="E4209" s="16" t="n"/>
      <c r="F4209" s="14" t="n"/>
      <c r="G4209" s="14" t="n"/>
      <c r="H4209" s="19" t="n"/>
      <c r="I4209" s="19" t="n"/>
      <c r="J4209" s="34">
        <f>IF(A4209="","",H4209+I4209)</f>
        <v/>
      </c>
      <c r="K4209" s="14" t="n"/>
      <c r="L4209" s="14" t="n"/>
      <c r="M4209" s="14" t="n"/>
      <c r="N4209" s="14" t="n"/>
      <c r="O4209" s="20">
        <f>IF(A4209="","",SUMPRODUCT((A4209&gt;=Setup!$C$19:$C$30)*(A4209&lt;=Setup!$D$19:$D$30)*Setup!$A$19:$A$30))</f>
        <v/>
      </c>
      <c r="P4209" s="34">
        <f>IF(A4209="","",IF(G4209="Standard 15% (Box 1)",ROUND(H4209*Setup!$B$9,2),0))</f>
        <v/>
      </c>
      <c r="Q4209" s="34">
        <f>IF(A4209="","",I4209-P4209)</f>
        <v/>
      </c>
      <c r="R4209" s="23">
        <f>IF(A4209="","",IF(O4209=0,"Outside audit periods; ","")&amp;IF(G4209="","No VAT category; ","")&amp;IF(ABS(Q4209)&gt;Setup!$B$10,"VAT ≠ 15% × net; ","")&amp;IF(AND(F4209="B2B - VAT registered",NOT(AND(LEN(E4209)=15,LEFT(E4209,1)="3",RIGHT(E4209,1)="3",ISNUMBER(--E4209)))),"Invalid/missing customer VAT no; ","")&amp;IF(L4209&lt;&gt;"Yes","Not reported/cleared on FATOORA; ","")&amp;IF(AND(OR(G4209="Zero-rated domestic (Box 3)",G4209="Export (Box 4)"),N4209=""),"Zero-rate/export evidence missing; ","")&amp;IF(AND(C4209="Credit Note",H4209&gt;0),"Credit note should be negative; ","")&amp;IF(AND(C4209="Simplified Tax Invoice",F4209="B2B - VAT registered"),"Simplified invoice issued to VAT-registered B2B; ",""))</f>
        <v/>
      </c>
    </row>
    <row r="4210">
      <c r="A4210" s="17" t="n"/>
      <c r="B4210" s="14" t="n"/>
      <c r="C4210" s="14" t="n"/>
      <c r="D4210" s="14" t="n"/>
      <c r="E4210" s="16" t="n"/>
      <c r="F4210" s="14" t="n"/>
      <c r="G4210" s="14" t="n"/>
      <c r="H4210" s="19" t="n"/>
      <c r="I4210" s="19" t="n"/>
      <c r="J4210" s="34">
        <f>IF(A4210="","",H4210+I4210)</f>
        <v/>
      </c>
      <c r="K4210" s="14" t="n"/>
      <c r="L4210" s="14" t="n"/>
      <c r="M4210" s="14" t="n"/>
      <c r="N4210" s="14" t="n"/>
      <c r="O4210" s="20">
        <f>IF(A4210="","",SUMPRODUCT((A4210&gt;=Setup!$C$19:$C$30)*(A4210&lt;=Setup!$D$19:$D$30)*Setup!$A$19:$A$30))</f>
        <v/>
      </c>
      <c r="P4210" s="34">
        <f>IF(A4210="","",IF(G4210="Standard 15% (Box 1)",ROUND(H4210*Setup!$B$9,2),0))</f>
        <v/>
      </c>
      <c r="Q4210" s="34">
        <f>IF(A4210="","",I4210-P4210)</f>
        <v/>
      </c>
      <c r="R4210" s="23">
        <f>IF(A4210="","",IF(O4210=0,"Outside audit periods; ","")&amp;IF(G4210="","No VAT category; ","")&amp;IF(ABS(Q4210)&gt;Setup!$B$10,"VAT ≠ 15% × net; ","")&amp;IF(AND(F4210="B2B - VAT registered",NOT(AND(LEN(E4210)=15,LEFT(E4210,1)="3",RIGHT(E4210,1)="3",ISNUMBER(--E4210)))),"Invalid/missing customer VAT no; ","")&amp;IF(L4210&lt;&gt;"Yes","Not reported/cleared on FATOORA; ","")&amp;IF(AND(OR(G4210="Zero-rated domestic (Box 3)",G4210="Export (Box 4)"),N4210=""),"Zero-rate/export evidence missing; ","")&amp;IF(AND(C4210="Credit Note",H4210&gt;0),"Credit note should be negative; ","")&amp;IF(AND(C4210="Simplified Tax Invoice",F4210="B2B - VAT registered"),"Simplified invoice issued to VAT-registered B2B; ",""))</f>
        <v/>
      </c>
    </row>
    <row r="4211">
      <c r="A4211" s="17" t="n"/>
      <c r="B4211" s="14" t="n"/>
      <c r="C4211" s="14" t="n"/>
      <c r="D4211" s="14" t="n"/>
      <c r="E4211" s="16" t="n"/>
      <c r="F4211" s="14" t="n"/>
      <c r="G4211" s="14" t="n"/>
      <c r="H4211" s="19" t="n"/>
      <c r="I4211" s="19" t="n"/>
      <c r="J4211" s="34">
        <f>IF(A4211="","",H4211+I4211)</f>
        <v/>
      </c>
      <c r="K4211" s="14" t="n"/>
      <c r="L4211" s="14" t="n"/>
      <c r="M4211" s="14" t="n"/>
      <c r="N4211" s="14" t="n"/>
      <c r="O4211" s="20">
        <f>IF(A4211="","",SUMPRODUCT((A4211&gt;=Setup!$C$19:$C$30)*(A4211&lt;=Setup!$D$19:$D$30)*Setup!$A$19:$A$30))</f>
        <v/>
      </c>
      <c r="P4211" s="34">
        <f>IF(A4211="","",IF(G4211="Standard 15% (Box 1)",ROUND(H4211*Setup!$B$9,2),0))</f>
        <v/>
      </c>
      <c r="Q4211" s="34">
        <f>IF(A4211="","",I4211-P4211)</f>
        <v/>
      </c>
      <c r="R4211" s="23">
        <f>IF(A4211="","",IF(O4211=0,"Outside audit periods; ","")&amp;IF(G4211="","No VAT category; ","")&amp;IF(ABS(Q4211)&gt;Setup!$B$10,"VAT ≠ 15% × net; ","")&amp;IF(AND(F4211="B2B - VAT registered",NOT(AND(LEN(E4211)=15,LEFT(E4211,1)="3",RIGHT(E4211,1)="3",ISNUMBER(--E4211)))),"Invalid/missing customer VAT no; ","")&amp;IF(L4211&lt;&gt;"Yes","Not reported/cleared on FATOORA; ","")&amp;IF(AND(OR(G4211="Zero-rated domestic (Box 3)",G4211="Export (Box 4)"),N4211=""),"Zero-rate/export evidence missing; ","")&amp;IF(AND(C4211="Credit Note",H4211&gt;0),"Credit note should be negative; ","")&amp;IF(AND(C4211="Simplified Tax Invoice",F4211="B2B - VAT registered"),"Simplified invoice issued to VAT-registered B2B; ",""))</f>
        <v/>
      </c>
    </row>
    <row r="4212">
      <c r="A4212" s="17" t="n"/>
      <c r="B4212" s="14" t="n"/>
      <c r="C4212" s="14" t="n"/>
      <c r="D4212" s="14" t="n"/>
      <c r="E4212" s="16" t="n"/>
      <c r="F4212" s="14" t="n"/>
      <c r="G4212" s="14" t="n"/>
      <c r="H4212" s="19" t="n"/>
      <c r="I4212" s="19" t="n"/>
      <c r="J4212" s="34">
        <f>IF(A4212="","",H4212+I4212)</f>
        <v/>
      </c>
      <c r="K4212" s="14" t="n"/>
      <c r="L4212" s="14" t="n"/>
      <c r="M4212" s="14" t="n"/>
      <c r="N4212" s="14" t="n"/>
      <c r="O4212" s="20">
        <f>IF(A4212="","",SUMPRODUCT((A4212&gt;=Setup!$C$19:$C$30)*(A4212&lt;=Setup!$D$19:$D$30)*Setup!$A$19:$A$30))</f>
        <v/>
      </c>
      <c r="P4212" s="34">
        <f>IF(A4212="","",IF(G4212="Standard 15% (Box 1)",ROUND(H4212*Setup!$B$9,2),0))</f>
        <v/>
      </c>
      <c r="Q4212" s="34">
        <f>IF(A4212="","",I4212-P4212)</f>
        <v/>
      </c>
      <c r="R4212" s="23">
        <f>IF(A4212="","",IF(O4212=0,"Outside audit periods; ","")&amp;IF(G4212="","No VAT category; ","")&amp;IF(ABS(Q4212)&gt;Setup!$B$10,"VAT ≠ 15% × net; ","")&amp;IF(AND(F4212="B2B - VAT registered",NOT(AND(LEN(E4212)=15,LEFT(E4212,1)="3",RIGHT(E4212,1)="3",ISNUMBER(--E4212)))),"Invalid/missing customer VAT no; ","")&amp;IF(L4212&lt;&gt;"Yes","Not reported/cleared on FATOORA; ","")&amp;IF(AND(OR(G4212="Zero-rated domestic (Box 3)",G4212="Export (Box 4)"),N4212=""),"Zero-rate/export evidence missing; ","")&amp;IF(AND(C4212="Credit Note",H4212&gt;0),"Credit note should be negative; ","")&amp;IF(AND(C4212="Simplified Tax Invoice",F4212="B2B - VAT registered"),"Simplified invoice issued to VAT-registered B2B; ",""))</f>
        <v/>
      </c>
    </row>
    <row r="4213">
      <c r="A4213" s="17" t="n"/>
      <c r="B4213" s="14" t="n"/>
      <c r="C4213" s="14" t="n"/>
      <c r="D4213" s="14" t="n"/>
      <c r="E4213" s="16" t="n"/>
      <c r="F4213" s="14" t="n"/>
      <c r="G4213" s="14" t="n"/>
      <c r="H4213" s="19" t="n"/>
      <c r="I4213" s="19" t="n"/>
      <c r="J4213" s="34">
        <f>IF(A4213="","",H4213+I4213)</f>
        <v/>
      </c>
      <c r="K4213" s="14" t="n"/>
      <c r="L4213" s="14" t="n"/>
      <c r="M4213" s="14" t="n"/>
      <c r="N4213" s="14" t="n"/>
      <c r="O4213" s="20">
        <f>IF(A4213="","",SUMPRODUCT((A4213&gt;=Setup!$C$19:$C$30)*(A4213&lt;=Setup!$D$19:$D$30)*Setup!$A$19:$A$30))</f>
        <v/>
      </c>
      <c r="P4213" s="34">
        <f>IF(A4213="","",IF(G4213="Standard 15% (Box 1)",ROUND(H4213*Setup!$B$9,2),0))</f>
        <v/>
      </c>
      <c r="Q4213" s="34">
        <f>IF(A4213="","",I4213-P4213)</f>
        <v/>
      </c>
      <c r="R4213" s="23">
        <f>IF(A4213="","",IF(O4213=0,"Outside audit periods; ","")&amp;IF(G4213="","No VAT category; ","")&amp;IF(ABS(Q4213)&gt;Setup!$B$10,"VAT ≠ 15% × net; ","")&amp;IF(AND(F4213="B2B - VAT registered",NOT(AND(LEN(E4213)=15,LEFT(E4213,1)="3",RIGHT(E4213,1)="3",ISNUMBER(--E4213)))),"Invalid/missing customer VAT no; ","")&amp;IF(L4213&lt;&gt;"Yes","Not reported/cleared on FATOORA; ","")&amp;IF(AND(OR(G4213="Zero-rated domestic (Box 3)",G4213="Export (Box 4)"),N4213=""),"Zero-rate/export evidence missing; ","")&amp;IF(AND(C4213="Credit Note",H4213&gt;0),"Credit note should be negative; ","")&amp;IF(AND(C4213="Simplified Tax Invoice",F4213="B2B - VAT registered"),"Simplified invoice issued to VAT-registered B2B; ",""))</f>
        <v/>
      </c>
    </row>
    <row r="4214">
      <c r="A4214" s="17" t="n"/>
      <c r="B4214" s="14" t="n"/>
      <c r="C4214" s="14" t="n"/>
      <c r="D4214" s="14" t="n"/>
      <c r="E4214" s="16" t="n"/>
      <c r="F4214" s="14" t="n"/>
      <c r="G4214" s="14" t="n"/>
      <c r="H4214" s="19" t="n"/>
      <c r="I4214" s="19" t="n"/>
      <c r="J4214" s="34">
        <f>IF(A4214="","",H4214+I4214)</f>
        <v/>
      </c>
      <c r="K4214" s="14" t="n"/>
      <c r="L4214" s="14" t="n"/>
      <c r="M4214" s="14" t="n"/>
      <c r="N4214" s="14" t="n"/>
      <c r="O4214" s="20">
        <f>IF(A4214="","",SUMPRODUCT((A4214&gt;=Setup!$C$19:$C$30)*(A4214&lt;=Setup!$D$19:$D$30)*Setup!$A$19:$A$30))</f>
        <v/>
      </c>
      <c r="P4214" s="34">
        <f>IF(A4214="","",IF(G4214="Standard 15% (Box 1)",ROUND(H4214*Setup!$B$9,2),0))</f>
        <v/>
      </c>
      <c r="Q4214" s="34">
        <f>IF(A4214="","",I4214-P4214)</f>
        <v/>
      </c>
      <c r="R4214" s="23">
        <f>IF(A4214="","",IF(O4214=0,"Outside audit periods; ","")&amp;IF(G4214="","No VAT category; ","")&amp;IF(ABS(Q4214)&gt;Setup!$B$10,"VAT ≠ 15% × net; ","")&amp;IF(AND(F4214="B2B - VAT registered",NOT(AND(LEN(E4214)=15,LEFT(E4214,1)="3",RIGHT(E4214,1)="3",ISNUMBER(--E4214)))),"Invalid/missing customer VAT no; ","")&amp;IF(L4214&lt;&gt;"Yes","Not reported/cleared on FATOORA; ","")&amp;IF(AND(OR(G4214="Zero-rated domestic (Box 3)",G4214="Export (Box 4)"),N4214=""),"Zero-rate/export evidence missing; ","")&amp;IF(AND(C4214="Credit Note",H4214&gt;0),"Credit note should be negative; ","")&amp;IF(AND(C4214="Simplified Tax Invoice",F4214="B2B - VAT registered"),"Simplified invoice issued to VAT-registered B2B; ",""))</f>
        <v/>
      </c>
    </row>
    <row r="4215">
      <c r="A4215" s="17" t="n"/>
      <c r="B4215" s="14" t="n"/>
      <c r="C4215" s="14" t="n"/>
      <c r="D4215" s="14" t="n"/>
      <c r="E4215" s="16" t="n"/>
      <c r="F4215" s="14" t="n"/>
      <c r="G4215" s="14" t="n"/>
      <c r="H4215" s="19" t="n"/>
      <c r="I4215" s="19" t="n"/>
      <c r="J4215" s="34">
        <f>IF(A4215="","",H4215+I4215)</f>
        <v/>
      </c>
      <c r="K4215" s="14" t="n"/>
      <c r="L4215" s="14" t="n"/>
      <c r="M4215" s="14" t="n"/>
      <c r="N4215" s="14" t="n"/>
      <c r="O4215" s="20">
        <f>IF(A4215="","",SUMPRODUCT((A4215&gt;=Setup!$C$19:$C$30)*(A4215&lt;=Setup!$D$19:$D$30)*Setup!$A$19:$A$30))</f>
        <v/>
      </c>
      <c r="P4215" s="34">
        <f>IF(A4215="","",IF(G4215="Standard 15% (Box 1)",ROUND(H4215*Setup!$B$9,2),0))</f>
        <v/>
      </c>
      <c r="Q4215" s="34">
        <f>IF(A4215="","",I4215-P4215)</f>
        <v/>
      </c>
      <c r="R4215" s="23">
        <f>IF(A4215="","",IF(O4215=0,"Outside audit periods; ","")&amp;IF(G4215="","No VAT category; ","")&amp;IF(ABS(Q4215)&gt;Setup!$B$10,"VAT ≠ 15% × net; ","")&amp;IF(AND(F4215="B2B - VAT registered",NOT(AND(LEN(E4215)=15,LEFT(E4215,1)="3",RIGHT(E4215,1)="3",ISNUMBER(--E4215)))),"Invalid/missing customer VAT no; ","")&amp;IF(L4215&lt;&gt;"Yes","Not reported/cleared on FATOORA; ","")&amp;IF(AND(OR(G4215="Zero-rated domestic (Box 3)",G4215="Export (Box 4)"),N4215=""),"Zero-rate/export evidence missing; ","")&amp;IF(AND(C4215="Credit Note",H4215&gt;0),"Credit note should be negative; ","")&amp;IF(AND(C4215="Simplified Tax Invoice",F4215="B2B - VAT registered"),"Simplified invoice issued to VAT-registered B2B; ",""))</f>
        <v/>
      </c>
    </row>
    <row r="4216">
      <c r="A4216" s="17" t="n"/>
      <c r="B4216" s="14" t="n"/>
      <c r="C4216" s="14" t="n"/>
      <c r="D4216" s="14" t="n"/>
      <c r="E4216" s="16" t="n"/>
      <c r="F4216" s="14" t="n"/>
      <c r="G4216" s="14" t="n"/>
      <c r="H4216" s="19" t="n"/>
      <c r="I4216" s="19" t="n"/>
      <c r="J4216" s="34">
        <f>IF(A4216="","",H4216+I4216)</f>
        <v/>
      </c>
      <c r="K4216" s="14" t="n"/>
      <c r="L4216" s="14" t="n"/>
      <c r="M4216" s="14" t="n"/>
      <c r="N4216" s="14" t="n"/>
      <c r="O4216" s="20">
        <f>IF(A4216="","",SUMPRODUCT((A4216&gt;=Setup!$C$19:$C$30)*(A4216&lt;=Setup!$D$19:$D$30)*Setup!$A$19:$A$30))</f>
        <v/>
      </c>
      <c r="P4216" s="34">
        <f>IF(A4216="","",IF(G4216="Standard 15% (Box 1)",ROUND(H4216*Setup!$B$9,2),0))</f>
        <v/>
      </c>
      <c r="Q4216" s="34">
        <f>IF(A4216="","",I4216-P4216)</f>
        <v/>
      </c>
      <c r="R4216" s="23">
        <f>IF(A4216="","",IF(O4216=0,"Outside audit periods; ","")&amp;IF(G4216="","No VAT category; ","")&amp;IF(ABS(Q4216)&gt;Setup!$B$10,"VAT ≠ 15% × net; ","")&amp;IF(AND(F4216="B2B - VAT registered",NOT(AND(LEN(E4216)=15,LEFT(E4216,1)="3",RIGHT(E4216,1)="3",ISNUMBER(--E4216)))),"Invalid/missing customer VAT no; ","")&amp;IF(L4216&lt;&gt;"Yes","Not reported/cleared on FATOORA; ","")&amp;IF(AND(OR(G4216="Zero-rated domestic (Box 3)",G4216="Export (Box 4)"),N4216=""),"Zero-rate/export evidence missing; ","")&amp;IF(AND(C4216="Credit Note",H4216&gt;0),"Credit note should be negative; ","")&amp;IF(AND(C4216="Simplified Tax Invoice",F4216="B2B - VAT registered"),"Simplified invoice issued to VAT-registered B2B; ",""))</f>
        <v/>
      </c>
    </row>
    <row r="4217">
      <c r="A4217" s="17" t="n"/>
      <c r="B4217" s="14" t="n"/>
      <c r="C4217" s="14" t="n"/>
      <c r="D4217" s="14" t="n"/>
      <c r="E4217" s="16" t="n"/>
      <c r="F4217" s="14" t="n"/>
      <c r="G4217" s="14" t="n"/>
      <c r="H4217" s="19" t="n"/>
      <c r="I4217" s="19" t="n"/>
      <c r="J4217" s="34">
        <f>IF(A4217="","",H4217+I4217)</f>
        <v/>
      </c>
      <c r="K4217" s="14" t="n"/>
      <c r="L4217" s="14" t="n"/>
      <c r="M4217" s="14" t="n"/>
      <c r="N4217" s="14" t="n"/>
      <c r="O4217" s="20">
        <f>IF(A4217="","",SUMPRODUCT((A4217&gt;=Setup!$C$19:$C$30)*(A4217&lt;=Setup!$D$19:$D$30)*Setup!$A$19:$A$30))</f>
        <v/>
      </c>
      <c r="P4217" s="34">
        <f>IF(A4217="","",IF(G4217="Standard 15% (Box 1)",ROUND(H4217*Setup!$B$9,2),0))</f>
        <v/>
      </c>
      <c r="Q4217" s="34">
        <f>IF(A4217="","",I4217-P4217)</f>
        <v/>
      </c>
      <c r="R4217" s="23">
        <f>IF(A4217="","",IF(O4217=0,"Outside audit periods; ","")&amp;IF(G4217="","No VAT category; ","")&amp;IF(ABS(Q4217)&gt;Setup!$B$10,"VAT ≠ 15% × net; ","")&amp;IF(AND(F4217="B2B - VAT registered",NOT(AND(LEN(E4217)=15,LEFT(E4217,1)="3",RIGHT(E4217,1)="3",ISNUMBER(--E4217)))),"Invalid/missing customer VAT no; ","")&amp;IF(L4217&lt;&gt;"Yes","Not reported/cleared on FATOORA; ","")&amp;IF(AND(OR(G4217="Zero-rated domestic (Box 3)",G4217="Export (Box 4)"),N4217=""),"Zero-rate/export evidence missing; ","")&amp;IF(AND(C4217="Credit Note",H4217&gt;0),"Credit note should be negative; ","")&amp;IF(AND(C4217="Simplified Tax Invoice",F4217="B2B - VAT registered"),"Simplified invoice issued to VAT-registered B2B; ",""))</f>
        <v/>
      </c>
    </row>
    <row r="4218">
      <c r="A4218" s="17" t="n"/>
      <c r="B4218" s="14" t="n"/>
      <c r="C4218" s="14" t="n"/>
      <c r="D4218" s="14" t="n"/>
      <c r="E4218" s="16" t="n"/>
      <c r="F4218" s="14" t="n"/>
      <c r="G4218" s="14" t="n"/>
      <c r="H4218" s="19" t="n"/>
      <c r="I4218" s="19" t="n"/>
      <c r="J4218" s="34">
        <f>IF(A4218="","",H4218+I4218)</f>
        <v/>
      </c>
      <c r="K4218" s="14" t="n"/>
      <c r="L4218" s="14" t="n"/>
      <c r="M4218" s="14" t="n"/>
      <c r="N4218" s="14" t="n"/>
      <c r="O4218" s="20">
        <f>IF(A4218="","",SUMPRODUCT((A4218&gt;=Setup!$C$19:$C$30)*(A4218&lt;=Setup!$D$19:$D$30)*Setup!$A$19:$A$30))</f>
        <v/>
      </c>
      <c r="P4218" s="34">
        <f>IF(A4218="","",IF(G4218="Standard 15% (Box 1)",ROUND(H4218*Setup!$B$9,2),0))</f>
        <v/>
      </c>
      <c r="Q4218" s="34">
        <f>IF(A4218="","",I4218-P4218)</f>
        <v/>
      </c>
      <c r="R4218" s="23">
        <f>IF(A4218="","",IF(O4218=0,"Outside audit periods; ","")&amp;IF(G4218="","No VAT category; ","")&amp;IF(ABS(Q4218)&gt;Setup!$B$10,"VAT ≠ 15% × net; ","")&amp;IF(AND(F4218="B2B - VAT registered",NOT(AND(LEN(E4218)=15,LEFT(E4218,1)="3",RIGHT(E4218,1)="3",ISNUMBER(--E4218)))),"Invalid/missing customer VAT no; ","")&amp;IF(L4218&lt;&gt;"Yes","Not reported/cleared on FATOORA; ","")&amp;IF(AND(OR(G4218="Zero-rated domestic (Box 3)",G4218="Export (Box 4)"),N4218=""),"Zero-rate/export evidence missing; ","")&amp;IF(AND(C4218="Credit Note",H4218&gt;0),"Credit note should be negative; ","")&amp;IF(AND(C4218="Simplified Tax Invoice",F4218="B2B - VAT registered"),"Simplified invoice issued to VAT-registered B2B; ",""))</f>
        <v/>
      </c>
    </row>
    <row r="4219">
      <c r="A4219" s="17" t="n"/>
      <c r="B4219" s="14" t="n"/>
      <c r="C4219" s="14" t="n"/>
      <c r="D4219" s="14" t="n"/>
      <c r="E4219" s="16" t="n"/>
      <c r="F4219" s="14" t="n"/>
      <c r="G4219" s="14" t="n"/>
      <c r="H4219" s="19" t="n"/>
      <c r="I4219" s="19" t="n"/>
      <c r="J4219" s="34">
        <f>IF(A4219="","",H4219+I4219)</f>
        <v/>
      </c>
      <c r="K4219" s="14" t="n"/>
      <c r="L4219" s="14" t="n"/>
      <c r="M4219" s="14" t="n"/>
      <c r="N4219" s="14" t="n"/>
      <c r="O4219" s="20">
        <f>IF(A4219="","",SUMPRODUCT((A4219&gt;=Setup!$C$19:$C$30)*(A4219&lt;=Setup!$D$19:$D$30)*Setup!$A$19:$A$30))</f>
        <v/>
      </c>
      <c r="P4219" s="34">
        <f>IF(A4219="","",IF(G4219="Standard 15% (Box 1)",ROUND(H4219*Setup!$B$9,2),0))</f>
        <v/>
      </c>
      <c r="Q4219" s="34">
        <f>IF(A4219="","",I4219-P4219)</f>
        <v/>
      </c>
      <c r="R4219" s="23">
        <f>IF(A4219="","",IF(O4219=0,"Outside audit periods; ","")&amp;IF(G4219="","No VAT category; ","")&amp;IF(ABS(Q4219)&gt;Setup!$B$10,"VAT ≠ 15% × net; ","")&amp;IF(AND(F4219="B2B - VAT registered",NOT(AND(LEN(E4219)=15,LEFT(E4219,1)="3",RIGHT(E4219,1)="3",ISNUMBER(--E4219)))),"Invalid/missing customer VAT no; ","")&amp;IF(L4219&lt;&gt;"Yes","Not reported/cleared on FATOORA; ","")&amp;IF(AND(OR(G4219="Zero-rated domestic (Box 3)",G4219="Export (Box 4)"),N4219=""),"Zero-rate/export evidence missing; ","")&amp;IF(AND(C4219="Credit Note",H4219&gt;0),"Credit note should be negative; ","")&amp;IF(AND(C4219="Simplified Tax Invoice",F4219="B2B - VAT registered"),"Simplified invoice issued to VAT-registered B2B; ",""))</f>
        <v/>
      </c>
    </row>
    <row r="4220">
      <c r="A4220" s="17" t="n"/>
      <c r="B4220" s="14" t="n"/>
      <c r="C4220" s="14" t="n"/>
      <c r="D4220" s="14" t="n"/>
      <c r="E4220" s="16" t="n"/>
      <c r="F4220" s="14" t="n"/>
      <c r="G4220" s="14" t="n"/>
      <c r="H4220" s="19" t="n"/>
      <c r="I4220" s="19" t="n"/>
      <c r="J4220" s="34">
        <f>IF(A4220="","",H4220+I4220)</f>
        <v/>
      </c>
      <c r="K4220" s="14" t="n"/>
      <c r="L4220" s="14" t="n"/>
      <c r="M4220" s="14" t="n"/>
      <c r="N4220" s="14" t="n"/>
      <c r="O4220" s="20">
        <f>IF(A4220="","",SUMPRODUCT((A4220&gt;=Setup!$C$19:$C$30)*(A4220&lt;=Setup!$D$19:$D$30)*Setup!$A$19:$A$30))</f>
        <v/>
      </c>
      <c r="P4220" s="34">
        <f>IF(A4220="","",IF(G4220="Standard 15% (Box 1)",ROUND(H4220*Setup!$B$9,2),0))</f>
        <v/>
      </c>
      <c r="Q4220" s="34">
        <f>IF(A4220="","",I4220-P4220)</f>
        <v/>
      </c>
      <c r="R4220" s="23">
        <f>IF(A4220="","",IF(O4220=0,"Outside audit periods; ","")&amp;IF(G4220="","No VAT category; ","")&amp;IF(ABS(Q4220)&gt;Setup!$B$10,"VAT ≠ 15% × net; ","")&amp;IF(AND(F4220="B2B - VAT registered",NOT(AND(LEN(E4220)=15,LEFT(E4220,1)="3",RIGHT(E4220,1)="3",ISNUMBER(--E4220)))),"Invalid/missing customer VAT no; ","")&amp;IF(L4220&lt;&gt;"Yes","Not reported/cleared on FATOORA; ","")&amp;IF(AND(OR(G4220="Zero-rated domestic (Box 3)",G4220="Export (Box 4)"),N4220=""),"Zero-rate/export evidence missing; ","")&amp;IF(AND(C4220="Credit Note",H4220&gt;0),"Credit note should be negative; ","")&amp;IF(AND(C4220="Simplified Tax Invoice",F4220="B2B - VAT registered"),"Simplified invoice issued to VAT-registered B2B; ",""))</f>
        <v/>
      </c>
    </row>
    <row r="4221">
      <c r="A4221" s="17" t="n"/>
      <c r="B4221" s="14" t="n"/>
      <c r="C4221" s="14" t="n"/>
      <c r="D4221" s="14" t="n"/>
      <c r="E4221" s="16" t="n"/>
      <c r="F4221" s="14" t="n"/>
      <c r="G4221" s="14" t="n"/>
      <c r="H4221" s="19" t="n"/>
      <c r="I4221" s="19" t="n"/>
      <c r="J4221" s="34">
        <f>IF(A4221="","",H4221+I4221)</f>
        <v/>
      </c>
      <c r="K4221" s="14" t="n"/>
      <c r="L4221" s="14" t="n"/>
      <c r="M4221" s="14" t="n"/>
      <c r="N4221" s="14" t="n"/>
      <c r="O4221" s="20">
        <f>IF(A4221="","",SUMPRODUCT((A4221&gt;=Setup!$C$19:$C$30)*(A4221&lt;=Setup!$D$19:$D$30)*Setup!$A$19:$A$30))</f>
        <v/>
      </c>
      <c r="P4221" s="34">
        <f>IF(A4221="","",IF(G4221="Standard 15% (Box 1)",ROUND(H4221*Setup!$B$9,2),0))</f>
        <v/>
      </c>
      <c r="Q4221" s="34">
        <f>IF(A4221="","",I4221-P4221)</f>
        <v/>
      </c>
      <c r="R4221" s="23">
        <f>IF(A4221="","",IF(O4221=0,"Outside audit periods; ","")&amp;IF(G4221="","No VAT category; ","")&amp;IF(ABS(Q4221)&gt;Setup!$B$10,"VAT ≠ 15% × net; ","")&amp;IF(AND(F4221="B2B - VAT registered",NOT(AND(LEN(E4221)=15,LEFT(E4221,1)="3",RIGHT(E4221,1)="3",ISNUMBER(--E4221)))),"Invalid/missing customer VAT no; ","")&amp;IF(L4221&lt;&gt;"Yes","Not reported/cleared on FATOORA; ","")&amp;IF(AND(OR(G4221="Zero-rated domestic (Box 3)",G4221="Export (Box 4)"),N4221=""),"Zero-rate/export evidence missing; ","")&amp;IF(AND(C4221="Credit Note",H4221&gt;0),"Credit note should be negative; ","")&amp;IF(AND(C4221="Simplified Tax Invoice",F4221="B2B - VAT registered"),"Simplified invoice issued to VAT-registered B2B; ",""))</f>
        <v/>
      </c>
    </row>
    <row r="4222">
      <c r="A4222" s="17" t="n"/>
      <c r="B4222" s="14" t="n"/>
      <c r="C4222" s="14" t="n"/>
      <c r="D4222" s="14" t="n"/>
      <c r="E4222" s="16" t="n"/>
      <c r="F4222" s="14" t="n"/>
      <c r="G4222" s="14" t="n"/>
      <c r="H4222" s="19" t="n"/>
      <c r="I4222" s="19" t="n"/>
      <c r="J4222" s="34">
        <f>IF(A4222="","",H4222+I4222)</f>
        <v/>
      </c>
      <c r="K4222" s="14" t="n"/>
      <c r="L4222" s="14" t="n"/>
      <c r="M4222" s="14" t="n"/>
      <c r="N4222" s="14" t="n"/>
      <c r="O4222" s="20">
        <f>IF(A4222="","",SUMPRODUCT((A4222&gt;=Setup!$C$19:$C$30)*(A4222&lt;=Setup!$D$19:$D$30)*Setup!$A$19:$A$30))</f>
        <v/>
      </c>
      <c r="P4222" s="34">
        <f>IF(A4222="","",IF(G4222="Standard 15% (Box 1)",ROUND(H4222*Setup!$B$9,2),0))</f>
        <v/>
      </c>
      <c r="Q4222" s="34">
        <f>IF(A4222="","",I4222-P4222)</f>
        <v/>
      </c>
      <c r="R4222" s="23">
        <f>IF(A4222="","",IF(O4222=0,"Outside audit periods; ","")&amp;IF(G4222="","No VAT category; ","")&amp;IF(ABS(Q4222)&gt;Setup!$B$10,"VAT ≠ 15% × net; ","")&amp;IF(AND(F4222="B2B - VAT registered",NOT(AND(LEN(E4222)=15,LEFT(E4222,1)="3",RIGHT(E4222,1)="3",ISNUMBER(--E4222)))),"Invalid/missing customer VAT no; ","")&amp;IF(L4222&lt;&gt;"Yes","Not reported/cleared on FATOORA; ","")&amp;IF(AND(OR(G4222="Zero-rated domestic (Box 3)",G4222="Export (Box 4)"),N4222=""),"Zero-rate/export evidence missing; ","")&amp;IF(AND(C4222="Credit Note",H4222&gt;0),"Credit note should be negative; ","")&amp;IF(AND(C4222="Simplified Tax Invoice",F4222="B2B - VAT registered"),"Simplified invoice issued to VAT-registered B2B; ",""))</f>
        <v/>
      </c>
    </row>
    <row r="4223">
      <c r="A4223" s="17" t="n"/>
      <c r="B4223" s="14" t="n"/>
      <c r="C4223" s="14" t="n"/>
      <c r="D4223" s="14" t="n"/>
      <c r="E4223" s="16" t="n"/>
      <c r="F4223" s="14" t="n"/>
      <c r="G4223" s="14" t="n"/>
      <c r="H4223" s="19" t="n"/>
      <c r="I4223" s="19" t="n"/>
      <c r="J4223" s="34">
        <f>IF(A4223="","",H4223+I4223)</f>
        <v/>
      </c>
      <c r="K4223" s="14" t="n"/>
      <c r="L4223" s="14" t="n"/>
      <c r="M4223" s="14" t="n"/>
      <c r="N4223" s="14" t="n"/>
      <c r="O4223" s="20">
        <f>IF(A4223="","",SUMPRODUCT((A4223&gt;=Setup!$C$19:$C$30)*(A4223&lt;=Setup!$D$19:$D$30)*Setup!$A$19:$A$30))</f>
        <v/>
      </c>
      <c r="P4223" s="34">
        <f>IF(A4223="","",IF(G4223="Standard 15% (Box 1)",ROUND(H4223*Setup!$B$9,2),0))</f>
        <v/>
      </c>
      <c r="Q4223" s="34">
        <f>IF(A4223="","",I4223-P4223)</f>
        <v/>
      </c>
      <c r="R4223" s="23">
        <f>IF(A4223="","",IF(O4223=0,"Outside audit periods; ","")&amp;IF(G4223="","No VAT category; ","")&amp;IF(ABS(Q4223)&gt;Setup!$B$10,"VAT ≠ 15% × net; ","")&amp;IF(AND(F4223="B2B - VAT registered",NOT(AND(LEN(E4223)=15,LEFT(E4223,1)="3",RIGHT(E4223,1)="3",ISNUMBER(--E4223)))),"Invalid/missing customer VAT no; ","")&amp;IF(L4223&lt;&gt;"Yes","Not reported/cleared on FATOORA; ","")&amp;IF(AND(OR(G4223="Zero-rated domestic (Box 3)",G4223="Export (Box 4)"),N4223=""),"Zero-rate/export evidence missing; ","")&amp;IF(AND(C4223="Credit Note",H4223&gt;0),"Credit note should be negative; ","")&amp;IF(AND(C4223="Simplified Tax Invoice",F4223="B2B - VAT registered"),"Simplified invoice issued to VAT-registered B2B; ",""))</f>
        <v/>
      </c>
    </row>
    <row r="4224">
      <c r="A4224" s="17" t="n"/>
      <c r="B4224" s="14" t="n"/>
      <c r="C4224" s="14" t="n"/>
      <c r="D4224" s="14" t="n"/>
      <c r="E4224" s="16" t="n"/>
      <c r="F4224" s="14" t="n"/>
      <c r="G4224" s="14" t="n"/>
      <c r="H4224" s="19" t="n"/>
      <c r="I4224" s="19" t="n"/>
      <c r="J4224" s="34">
        <f>IF(A4224="","",H4224+I4224)</f>
        <v/>
      </c>
      <c r="K4224" s="14" t="n"/>
      <c r="L4224" s="14" t="n"/>
      <c r="M4224" s="14" t="n"/>
      <c r="N4224" s="14" t="n"/>
      <c r="O4224" s="20">
        <f>IF(A4224="","",SUMPRODUCT((A4224&gt;=Setup!$C$19:$C$30)*(A4224&lt;=Setup!$D$19:$D$30)*Setup!$A$19:$A$30))</f>
        <v/>
      </c>
      <c r="P4224" s="34">
        <f>IF(A4224="","",IF(G4224="Standard 15% (Box 1)",ROUND(H4224*Setup!$B$9,2),0))</f>
        <v/>
      </c>
      <c r="Q4224" s="34">
        <f>IF(A4224="","",I4224-P4224)</f>
        <v/>
      </c>
      <c r="R4224" s="23">
        <f>IF(A4224="","",IF(O4224=0,"Outside audit periods; ","")&amp;IF(G4224="","No VAT category; ","")&amp;IF(ABS(Q4224)&gt;Setup!$B$10,"VAT ≠ 15% × net; ","")&amp;IF(AND(F4224="B2B - VAT registered",NOT(AND(LEN(E4224)=15,LEFT(E4224,1)="3",RIGHT(E4224,1)="3",ISNUMBER(--E4224)))),"Invalid/missing customer VAT no; ","")&amp;IF(L4224&lt;&gt;"Yes","Not reported/cleared on FATOORA; ","")&amp;IF(AND(OR(G4224="Zero-rated domestic (Box 3)",G4224="Export (Box 4)"),N4224=""),"Zero-rate/export evidence missing; ","")&amp;IF(AND(C4224="Credit Note",H4224&gt;0),"Credit note should be negative; ","")&amp;IF(AND(C4224="Simplified Tax Invoice",F4224="B2B - VAT registered"),"Simplified invoice issued to VAT-registered B2B; ",""))</f>
        <v/>
      </c>
    </row>
    <row r="4225">
      <c r="A4225" s="17" t="n"/>
      <c r="B4225" s="14" t="n"/>
      <c r="C4225" s="14" t="n"/>
      <c r="D4225" s="14" t="n"/>
      <c r="E4225" s="16" t="n"/>
      <c r="F4225" s="14" t="n"/>
      <c r="G4225" s="14" t="n"/>
      <c r="H4225" s="19" t="n"/>
      <c r="I4225" s="19" t="n"/>
      <c r="J4225" s="34">
        <f>IF(A4225="","",H4225+I4225)</f>
        <v/>
      </c>
      <c r="K4225" s="14" t="n"/>
      <c r="L4225" s="14" t="n"/>
      <c r="M4225" s="14" t="n"/>
      <c r="N4225" s="14" t="n"/>
      <c r="O4225" s="20">
        <f>IF(A4225="","",SUMPRODUCT((A4225&gt;=Setup!$C$19:$C$30)*(A4225&lt;=Setup!$D$19:$D$30)*Setup!$A$19:$A$30))</f>
        <v/>
      </c>
      <c r="P4225" s="34">
        <f>IF(A4225="","",IF(G4225="Standard 15% (Box 1)",ROUND(H4225*Setup!$B$9,2),0))</f>
        <v/>
      </c>
      <c r="Q4225" s="34">
        <f>IF(A4225="","",I4225-P4225)</f>
        <v/>
      </c>
      <c r="R4225" s="23">
        <f>IF(A4225="","",IF(O4225=0,"Outside audit periods; ","")&amp;IF(G4225="","No VAT category; ","")&amp;IF(ABS(Q4225)&gt;Setup!$B$10,"VAT ≠ 15% × net; ","")&amp;IF(AND(F4225="B2B - VAT registered",NOT(AND(LEN(E4225)=15,LEFT(E4225,1)="3",RIGHT(E4225,1)="3",ISNUMBER(--E4225)))),"Invalid/missing customer VAT no; ","")&amp;IF(L4225&lt;&gt;"Yes","Not reported/cleared on FATOORA; ","")&amp;IF(AND(OR(G4225="Zero-rated domestic (Box 3)",G4225="Export (Box 4)"),N4225=""),"Zero-rate/export evidence missing; ","")&amp;IF(AND(C4225="Credit Note",H4225&gt;0),"Credit note should be negative; ","")&amp;IF(AND(C4225="Simplified Tax Invoice",F4225="B2B - VAT registered"),"Simplified invoice issued to VAT-registered B2B; ",""))</f>
        <v/>
      </c>
    </row>
    <row r="4226">
      <c r="A4226" s="17" t="n"/>
      <c r="B4226" s="14" t="n"/>
      <c r="C4226" s="14" t="n"/>
      <c r="D4226" s="14" t="n"/>
      <c r="E4226" s="16" t="n"/>
      <c r="F4226" s="14" t="n"/>
      <c r="G4226" s="14" t="n"/>
      <c r="H4226" s="19" t="n"/>
      <c r="I4226" s="19" t="n"/>
      <c r="J4226" s="34">
        <f>IF(A4226="","",H4226+I4226)</f>
        <v/>
      </c>
      <c r="K4226" s="14" t="n"/>
      <c r="L4226" s="14" t="n"/>
      <c r="M4226" s="14" t="n"/>
      <c r="N4226" s="14" t="n"/>
      <c r="O4226" s="20">
        <f>IF(A4226="","",SUMPRODUCT((A4226&gt;=Setup!$C$19:$C$30)*(A4226&lt;=Setup!$D$19:$D$30)*Setup!$A$19:$A$30))</f>
        <v/>
      </c>
      <c r="P4226" s="34">
        <f>IF(A4226="","",IF(G4226="Standard 15% (Box 1)",ROUND(H4226*Setup!$B$9,2),0))</f>
        <v/>
      </c>
      <c r="Q4226" s="34">
        <f>IF(A4226="","",I4226-P4226)</f>
        <v/>
      </c>
      <c r="R4226" s="23">
        <f>IF(A4226="","",IF(O4226=0,"Outside audit periods; ","")&amp;IF(G4226="","No VAT category; ","")&amp;IF(ABS(Q4226)&gt;Setup!$B$10,"VAT ≠ 15% × net; ","")&amp;IF(AND(F4226="B2B - VAT registered",NOT(AND(LEN(E4226)=15,LEFT(E4226,1)="3",RIGHT(E4226,1)="3",ISNUMBER(--E4226)))),"Invalid/missing customer VAT no; ","")&amp;IF(L4226&lt;&gt;"Yes","Not reported/cleared on FATOORA; ","")&amp;IF(AND(OR(G4226="Zero-rated domestic (Box 3)",G4226="Export (Box 4)"),N4226=""),"Zero-rate/export evidence missing; ","")&amp;IF(AND(C4226="Credit Note",H4226&gt;0),"Credit note should be negative; ","")&amp;IF(AND(C4226="Simplified Tax Invoice",F4226="B2B - VAT registered"),"Simplified invoice issued to VAT-registered B2B; ",""))</f>
        <v/>
      </c>
    </row>
    <row r="4227">
      <c r="A4227" s="17" t="n"/>
      <c r="B4227" s="14" t="n"/>
      <c r="C4227" s="14" t="n"/>
      <c r="D4227" s="14" t="n"/>
      <c r="E4227" s="16" t="n"/>
      <c r="F4227" s="14" t="n"/>
      <c r="G4227" s="14" t="n"/>
      <c r="H4227" s="19" t="n"/>
      <c r="I4227" s="19" t="n"/>
      <c r="J4227" s="34">
        <f>IF(A4227="","",H4227+I4227)</f>
        <v/>
      </c>
      <c r="K4227" s="14" t="n"/>
      <c r="L4227" s="14" t="n"/>
      <c r="M4227" s="14" t="n"/>
      <c r="N4227" s="14" t="n"/>
      <c r="O4227" s="20">
        <f>IF(A4227="","",SUMPRODUCT((A4227&gt;=Setup!$C$19:$C$30)*(A4227&lt;=Setup!$D$19:$D$30)*Setup!$A$19:$A$30))</f>
        <v/>
      </c>
      <c r="P4227" s="34">
        <f>IF(A4227="","",IF(G4227="Standard 15% (Box 1)",ROUND(H4227*Setup!$B$9,2),0))</f>
        <v/>
      </c>
      <c r="Q4227" s="34">
        <f>IF(A4227="","",I4227-P4227)</f>
        <v/>
      </c>
      <c r="R4227" s="23">
        <f>IF(A4227="","",IF(O4227=0,"Outside audit periods; ","")&amp;IF(G4227="","No VAT category; ","")&amp;IF(ABS(Q4227)&gt;Setup!$B$10,"VAT ≠ 15% × net; ","")&amp;IF(AND(F4227="B2B - VAT registered",NOT(AND(LEN(E4227)=15,LEFT(E4227,1)="3",RIGHT(E4227,1)="3",ISNUMBER(--E4227)))),"Invalid/missing customer VAT no; ","")&amp;IF(L4227&lt;&gt;"Yes","Not reported/cleared on FATOORA; ","")&amp;IF(AND(OR(G4227="Zero-rated domestic (Box 3)",G4227="Export (Box 4)"),N4227=""),"Zero-rate/export evidence missing; ","")&amp;IF(AND(C4227="Credit Note",H4227&gt;0),"Credit note should be negative; ","")&amp;IF(AND(C4227="Simplified Tax Invoice",F4227="B2B - VAT registered"),"Simplified invoice issued to VAT-registered B2B; ",""))</f>
        <v/>
      </c>
    </row>
    <row r="4228">
      <c r="A4228" s="17" t="n"/>
      <c r="B4228" s="14" t="n"/>
      <c r="C4228" s="14" t="n"/>
      <c r="D4228" s="14" t="n"/>
      <c r="E4228" s="16" t="n"/>
      <c r="F4228" s="14" t="n"/>
      <c r="G4228" s="14" t="n"/>
      <c r="H4228" s="19" t="n"/>
      <c r="I4228" s="19" t="n"/>
      <c r="J4228" s="34">
        <f>IF(A4228="","",H4228+I4228)</f>
        <v/>
      </c>
      <c r="K4228" s="14" t="n"/>
      <c r="L4228" s="14" t="n"/>
      <c r="M4228" s="14" t="n"/>
      <c r="N4228" s="14" t="n"/>
      <c r="O4228" s="20">
        <f>IF(A4228="","",SUMPRODUCT((A4228&gt;=Setup!$C$19:$C$30)*(A4228&lt;=Setup!$D$19:$D$30)*Setup!$A$19:$A$30))</f>
        <v/>
      </c>
      <c r="P4228" s="34">
        <f>IF(A4228="","",IF(G4228="Standard 15% (Box 1)",ROUND(H4228*Setup!$B$9,2),0))</f>
        <v/>
      </c>
      <c r="Q4228" s="34">
        <f>IF(A4228="","",I4228-P4228)</f>
        <v/>
      </c>
      <c r="R4228" s="23">
        <f>IF(A4228="","",IF(O4228=0,"Outside audit periods; ","")&amp;IF(G4228="","No VAT category; ","")&amp;IF(ABS(Q4228)&gt;Setup!$B$10,"VAT ≠ 15% × net; ","")&amp;IF(AND(F4228="B2B - VAT registered",NOT(AND(LEN(E4228)=15,LEFT(E4228,1)="3",RIGHT(E4228,1)="3",ISNUMBER(--E4228)))),"Invalid/missing customer VAT no; ","")&amp;IF(L4228&lt;&gt;"Yes","Not reported/cleared on FATOORA; ","")&amp;IF(AND(OR(G4228="Zero-rated domestic (Box 3)",G4228="Export (Box 4)"),N4228=""),"Zero-rate/export evidence missing; ","")&amp;IF(AND(C4228="Credit Note",H4228&gt;0),"Credit note should be negative; ","")&amp;IF(AND(C4228="Simplified Tax Invoice",F4228="B2B - VAT registered"),"Simplified invoice issued to VAT-registered B2B; ",""))</f>
        <v/>
      </c>
    </row>
    <row r="4229">
      <c r="A4229" s="17" t="n"/>
      <c r="B4229" s="14" t="n"/>
      <c r="C4229" s="14" t="n"/>
      <c r="D4229" s="14" t="n"/>
      <c r="E4229" s="16" t="n"/>
      <c r="F4229" s="14" t="n"/>
      <c r="G4229" s="14" t="n"/>
      <c r="H4229" s="19" t="n"/>
      <c r="I4229" s="19" t="n"/>
      <c r="J4229" s="34">
        <f>IF(A4229="","",H4229+I4229)</f>
        <v/>
      </c>
      <c r="K4229" s="14" t="n"/>
      <c r="L4229" s="14" t="n"/>
      <c r="M4229" s="14" t="n"/>
      <c r="N4229" s="14" t="n"/>
      <c r="O4229" s="20">
        <f>IF(A4229="","",SUMPRODUCT((A4229&gt;=Setup!$C$19:$C$30)*(A4229&lt;=Setup!$D$19:$D$30)*Setup!$A$19:$A$30))</f>
        <v/>
      </c>
      <c r="P4229" s="34">
        <f>IF(A4229="","",IF(G4229="Standard 15% (Box 1)",ROUND(H4229*Setup!$B$9,2),0))</f>
        <v/>
      </c>
      <c r="Q4229" s="34">
        <f>IF(A4229="","",I4229-P4229)</f>
        <v/>
      </c>
      <c r="R4229" s="23">
        <f>IF(A4229="","",IF(O4229=0,"Outside audit periods; ","")&amp;IF(G4229="","No VAT category; ","")&amp;IF(ABS(Q4229)&gt;Setup!$B$10,"VAT ≠ 15% × net; ","")&amp;IF(AND(F4229="B2B - VAT registered",NOT(AND(LEN(E4229)=15,LEFT(E4229,1)="3",RIGHT(E4229,1)="3",ISNUMBER(--E4229)))),"Invalid/missing customer VAT no; ","")&amp;IF(L4229&lt;&gt;"Yes","Not reported/cleared on FATOORA; ","")&amp;IF(AND(OR(G4229="Zero-rated domestic (Box 3)",G4229="Export (Box 4)"),N4229=""),"Zero-rate/export evidence missing; ","")&amp;IF(AND(C4229="Credit Note",H4229&gt;0),"Credit note should be negative; ","")&amp;IF(AND(C4229="Simplified Tax Invoice",F4229="B2B - VAT registered"),"Simplified invoice issued to VAT-registered B2B; ",""))</f>
        <v/>
      </c>
    </row>
    <row r="4230">
      <c r="A4230" s="17" t="n"/>
      <c r="B4230" s="14" t="n"/>
      <c r="C4230" s="14" t="n"/>
      <c r="D4230" s="14" t="n"/>
      <c r="E4230" s="16" t="n"/>
      <c r="F4230" s="14" t="n"/>
      <c r="G4230" s="14" t="n"/>
      <c r="H4230" s="19" t="n"/>
      <c r="I4230" s="19" t="n"/>
      <c r="J4230" s="34">
        <f>IF(A4230="","",H4230+I4230)</f>
        <v/>
      </c>
      <c r="K4230" s="14" t="n"/>
      <c r="L4230" s="14" t="n"/>
      <c r="M4230" s="14" t="n"/>
      <c r="N4230" s="14" t="n"/>
      <c r="O4230" s="20">
        <f>IF(A4230="","",SUMPRODUCT((A4230&gt;=Setup!$C$19:$C$30)*(A4230&lt;=Setup!$D$19:$D$30)*Setup!$A$19:$A$30))</f>
        <v/>
      </c>
      <c r="P4230" s="34">
        <f>IF(A4230="","",IF(G4230="Standard 15% (Box 1)",ROUND(H4230*Setup!$B$9,2),0))</f>
        <v/>
      </c>
      <c r="Q4230" s="34">
        <f>IF(A4230="","",I4230-P4230)</f>
        <v/>
      </c>
      <c r="R4230" s="23">
        <f>IF(A4230="","",IF(O4230=0,"Outside audit periods; ","")&amp;IF(G4230="","No VAT category; ","")&amp;IF(ABS(Q4230)&gt;Setup!$B$10,"VAT ≠ 15% × net; ","")&amp;IF(AND(F4230="B2B - VAT registered",NOT(AND(LEN(E4230)=15,LEFT(E4230,1)="3",RIGHT(E4230,1)="3",ISNUMBER(--E4230)))),"Invalid/missing customer VAT no; ","")&amp;IF(L4230&lt;&gt;"Yes","Not reported/cleared on FATOORA; ","")&amp;IF(AND(OR(G4230="Zero-rated domestic (Box 3)",G4230="Export (Box 4)"),N4230=""),"Zero-rate/export evidence missing; ","")&amp;IF(AND(C4230="Credit Note",H4230&gt;0),"Credit note should be negative; ","")&amp;IF(AND(C4230="Simplified Tax Invoice",F4230="B2B - VAT registered"),"Simplified invoice issued to VAT-registered B2B; ",""))</f>
        <v/>
      </c>
    </row>
    <row r="4231">
      <c r="A4231" s="17" t="n"/>
      <c r="B4231" s="14" t="n"/>
      <c r="C4231" s="14" t="n"/>
      <c r="D4231" s="14" t="n"/>
      <c r="E4231" s="16" t="n"/>
      <c r="F4231" s="14" t="n"/>
      <c r="G4231" s="14" t="n"/>
      <c r="H4231" s="19" t="n"/>
      <c r="I4231" s="19" t="n"/>
      <c r="J4231" s="34">
        <f>IF(A4231="","",H4231+I4231)</f>
        <v/>
      </c>
      <c r="K4231" s="14" t="n"/>
      <c r="L4231" s="14" t="n"/>
      <c r="M4231" s="14" t="n"/>
      <c r="N4231" s="14" t="n"/>
      <c r="O4231" s="20">
        <f>IF(A4231="","",SUMPRODUCT((A4231&gt;=Setup!$C$19:$C$30)*(A4231&lt;=Setup!$D$19:$D$30)*Setup!$A$19:$A$30))</f>
        <v/>
      </c>
      <c r="P4231" s="34">
        <f>IF(A4231="","",IF(G4231="Standard 15% (Box 1)",ROUND(H4231*Setup!$B$9,2),0))</f>
        <v/>
      </c>
      <c r="Q4231" s="34">
        <f>IF(A4231="","",I4231-P4231)</f>
        <v/>
      </c>
      <c r="R4231" s="23">
        <f>IF(A4231="","",IF(O4231=0,"Outside audit periods; ","")&amp;IF(G4231="","No VAT category; ","")&amp;IF(ABS(Q4231)&gt;Setup!$B$10,"VAT ≠ 15% × net; ","")&amp;IF(AND(F4231="B2B - VAT registered",NOT(AND(LEN(E4231)=15,LEFT(E4231,1)="3",RIGHT(E4231,1)="3",ISNUMBER(--E4231)))),"Invalid/missing customer VAT no; ","")&amp;IF(L4231&lt;&gt;"Yes","Not reported/cleared on FATOORA; ","")&amp;IF(AND(OR(G4231="Zero-rated domestic (Box 3)",G4231="Export (Box 4)"),N4231=""),"Zero-rate/export evidence missing; ","")&amp;IF(AND(C4231="Credit Note",H4231&gt;0),"Credit note should be negative; ","")&amp;IF(AND(C4231="Simplified Tax Invoice",F4231="B2B - VAT registered"),"Simplified invoice issued to VAT-registered B2B; ",""))</f>
        <v/>
      </c>
    </row>
    <row r="4232">
      <c r="A4232" s="17" t="n"/>
      <c r="B4232" s="14" t="n"/>
      <c r="C4232" s="14" t="n"/>
      <c r="D4232" s="14" t="n"/>
      <c r="E4232" s="16" t="n"/>
      <c r="F4232" s="14" t="n"/>
      <c r="G4232" s="14" t="n"/>
      <c r="H4232" s="19" t="n"/>
      <c r="I4232" s="19" t="n"/>
      <c r="J4232" s="34">
        <f>IF(A4232="","",H4232+I4232)</f>
        <v/>
      </c>
      <c r="K4232" s="14" t="n"/>
      <c r="L4232" s="14" t="n"/>
      <c r="M4232" s="14" t="n"/>
      <c r="N4232" s="14" t="n"/>
      <c r="O4232" s="20">
        <f>IF(A4232="","",SUMPRODUCT((A4232&gt;=Setup!$C$19:$C$30)*(A4232&lt;=Setup!$D$19:$D$30)*Setup!$A$19:$A$30))</f>
        <v/>
      </c>
      <c r="P4232" s="34">
        <f>IF(A4232="","",IF(G4232="Standard 15% (Box 1)",ROUND(H4232*Setup!$B$9,2),0))</f>
        <v/>
      </c>
      <c r="Q4232" s="34">
        <f>IF(A4232="","",I4232-P4232)</f>
        <v/>
      </c>
      <c r="R4232" s="23">
        <f>IF(A4232="","",IF(O4232=0,"Outside audit periods; ","")&amp;IF(G4232="","No VAT category; ","")&amp;IF(ABS(Q4232)&gt;Setup!$B$10,"VAT ≠ 15% × net; ","")&amp;IF(AND(F4232="B2B - VAT registered",NOT(AND(LEN(E4232)=15,LEFT(E4232,1)="3",RIGHT(E4232,1)="3",ISNUMBER(--E4232)))),"Invalid/missing customer VAT no; ","")&amp;IF(L4232&lt;&gt;"Yes","Not reported/cleared on FATOORA; ","")&amp;IF(AND(OR(G4232="Zero-rated domestic (Box 3)",G4232="Export (Box 4)"),N4232=""),"Zero-rate/export evidence missing; ","")&amp;IF(AND(C4232="Credit Note",H4232&gt;0),"Credit note should be negative; ","")&amp;IF(AND(C4232="Simplified Tax Invoice",F4232="B2B - VAT registered"),"Simplified invoice issued to VAT-registered B2B; ",""))</f>
        <v/>
      </c>
    </row>
    <row r="4233">
      <c r="A4233" s="17" t="n"/>
      <c r="B4233" s="14" t="n"/>
      <c r="C4233" s="14" t="n"/>
      <c r="D4233" s="14" t="n"/>
      <c r="E4233" s="16" t="n"/>
      <c r="F4233" s="14" t="n"/>
      <c r="G4233" s="14" t="n"/>
      <c r="H4233" s="19" t="n"/>
      <c r="I4233" s="19" t="n"/>
      <c r="J4233" s="34">
        <f>IF(A4233="","",H4233+I4233)</f>
        <v/>
      </c>
      <c r="K4233" s="14" t="n"/>
      <c r="L4233" s="14" t="n"/>
      <c r="M4233" s="14" t="n"/>
      <c r="N4233" s="14" t="n"/>
      <c r="O4233" s="20">
        <f>IF(A4233="","",SUMPRODUCT((A4233&gt;=Setup!$C$19:$C$30)*(A4233&lt;=Setup!$D$19:$D$30)*Setup!$A$19:$A$30))</f>
        <v/>
      </c>
      <c r="P4233" s="34">
        <f>IF(A4233="","",IF(G4233="Standard 15% (Box 1)",ROUND(H4233*Setup!$B$9,2),0))</f>
        <v/>
      </c>
      <c r="Q4233" s="34">
        <f>IF(A4233="","",I4233-P4233)</f>
        <v/>
      </c>
      <c r="R4233" s="23">
        <f>IF(A4233="","",IF(O4233=0,"Outside audit periods; ","")&amp;IF(G4233="","No VAT category; ","")&amp;IF(ABS(Q4233)&gt;Setup!$B$10,"VAT ≠ 15% × net; ","")&amp;IF(AND(F4233="B2B - VAT registered",NOT(AND(LEN(E4233)=15,LEFT(E4233,1)="3",RIGHT(E4233,1)="3",ISNUMBER(--E4233)))),"Invalid/missing customer VAT no; ","")&amp;IF(L4233&lt;&gt;"Yes","Not reported/cleared on FATOORA; ","")&amp;IF(AND(OR(G4233="Zero-rated domestic (Box 3)",G4233="Export (Box 4)"),N4233=""),"Zero-rate/export evidence missing; ","")&amp;IF(AND(C4233="Credit Note",H4233&gt;0),"Credit note should be negative; ","")&amp;IF(AND(C4233="Simplified Tax Invoice",F4233="B2B - VAT registered"),"Simplified invoice issued to VAT-registered B2B; ",""))</f>
        <v/>
      </c>
    </row>
    <row r="4234">
      <c r="A4234" s="17" t="n"/>
      <c r="B4234" s="14" t="n"/>
      <c r="C4234" s="14" t="n"/>
      <c r="D4234" s="14" t="n"/>
      <c r="E4234" s="16" t="n"/>
      <c r="F4234" s="14" t="n"/>
      <c r="G4234" s="14" t="n"/>
      <c r="H4234" s="19" t="n"/>
      <c r="I4234" s="19" t="n"/>
      <c r="J4234" s="34">
        <f>IF(A4234="","",H4234+I4234)</f>
        <v/>
      </c>
      <c r="K4234" s="14" t="n"/>
      <c r="L4234" s="14" t="n"/>
      <c r="M4234" s="14" t="n"/>
      <c r="N4234" s="14" t="n"/>
      <c r="O4234" s="20">
        <f>IF(A4234="","",SUMPRODUCT((A4234&gt;=Setup!$C$19:$C$30)*(A4234&lt;=Setup!$D$19:$D$30)*Setup!$A$19:$A$30))</f>
        <v/>
      </c>
      <c r="P4234" s="34">
        <f>IF(A4234="","",IF(G4234="Standard 15% (Box 1)",ROUND(H4234*Setup!$B$9,2),0))</f>
        <v/>
      </c>
      <c r="Q4234" s="34">
        <f>IF(A4234="","",I4234-P4234)</f>
        <v/>
      </c>
      <c r="R4234" s="23">
        <f>IF(A4234="","",IF(O4234=0,"Outside audit periods; ","")&amp;IF(G4234="","No VAT category; ","")&amp;IF(ABS(Q4234)&gt;Setup!$B$10,"VAT ≠ 15% × net; ","")&amp;IF(AND(F4234="B2B - VAT registered",NOT(AND(LEN(E4234)=15,LEFT(E4234,1)="3",RIGHT(E4234,1)="3",ISNUMBER(--E4234)))),"Invalid/missing customer VAT no; ","")&amp;IF(L4234&lt;&gt;"Yes","Not reported/cleared on FATOORA; ","")&amp;IF(AND(OR(G4234="Zero-rated domestic (Box 3)",G4234="Export (Box 4)"),N4234=""),"Zero-rate/export evidence missing; ","")&amp;IF(AND(C4234="Credit Note",H4234&gt;0),"Credit note should be negative; ","")&amp;IF(AND(C4234="Simplified Tax Invoice",F4234="B2B - VAT registered"),"Simplified invoice issued to VAT-registered B2B; ",""))</f>
        <v/>
      </c>
    </row>
    <row r="4235">
      <c r="A4235" s="17" t="n"/>
      <c r="B4235" s="14" t="n"/>
      <c r="C4235" s="14" t="n"/>
      <c r="D4235" s="14" t="n"/>
      <c r="E4235" s="16" t="n"/>
      <c r="F4235" s="14" t="n"/>
      <c r="G4235" s="14" t="n"/>
      <c r="H4235" s="19" t="n"/>
      <c r="I4235" s="19" t="n"/>
      <c r="J4235" s="34">
        <f>IF(A4235="","",H4235+I4235)</f>
        <v/>
      </c>
      <c r="K4235" s="14" t="n"/>
      <c r="L4235" s="14" t="n"/>
      <c r="M4235" s="14" t="n"/>
      <c r="N4235" s="14" t="n"/>
      <c r="O4235" s="20">
        <f>IF(A4235="","",SUMPRODUCT((A4235&gt;=Setup!$C$19:$C$30)*(A4235&lt;=Setup!$D$19:$D$30)*Setup!$A$19:$A$30))</f>
        <v/>
      </c>
      <c r="P4235" s="34">
        <f>IF(A4235="","",IF(G4235="Standard 15% (Box 1)",ROUND(H4235*Setup!$B$9,2),0))</f>
        <v/>
      </c>
      <c r="Q4235" s="34">
        <f>IF(A4235="","",I4235-P4235)</f>
        <v/>
      </c>
      <c r="R4235" s="23">
        <f>IF(A4235="","",IF(O4235=0,"Outside audit periods; ","")&amp;IF(G4235="","No VAT category; ","")&amp;IF(ABS(Q4235)&gt;Setup!$B$10,"VAT ≠ 15% × net; ","")&amp;IF(AND(F4235="B2B - VAT registered",NOT(AND(LEN(E4235)=15,LEFT(E4235,1)="3",RIGHT(E4235,1)="3",ISNUMBER(--E4235)))),"Invalid/missing customer VAT no; ","")&amp;IF(L4235&lt;&gt;"Yes","Not reported/cleared on FATOORA; ","")&amp;IF(AND(OR(G4235="Zero-rated domestic (Box 3)",G4235="Export (Box 4)"),N4235=""),"Zero-rate/export evidence missing; ","")&amp;IF(AND(C4235="Credit Note",H4235&gt;0),"Credit note should be negative; ","")&amp;IF(AND(C4235="Simplified Tax Invoice",F4235="B2B - VAT registered"),"Simplified invoice issued to VAT-registered B2B; ",""))</f>
        <v/>
      </c>
    </row>
    <row r="4236">
      <c r="A4236" s="17" t="n"/>
      <c r="B4236" s="14" t="n"/>
      <c r="C4236" s="14" t="n"/>
      <c r="D4236" s="14" t="n"/>
      <c r="E4236" s="16" t="n"/>
      <c r="F4236" s="14" t="n"/>
      <c r="G4236" s="14" t="n"/>
      <c r="H4236" s="19" t="n"/>
      <c r="I4236" s="19" t="n"/>
      <c r="J4236" s="34">
        <f>IF(A4236="","",H4236+I4236)</f>
        <v/>
      </c>
      <c r="K4236" s="14" t="n"/>
      <c r="L4236" s="14" t="n"/>
      <c r="M4236" s="14" t="n"/>
      <c r="N4236" s="14" t="n"/>
      <c r="O4236" s="20">
        <f>IF(A4236="","",SUMPRODUCT((A4236&gt;=Setup!$C$19:$C$30)*(A4236&lt;=Setup!$D$19:$D$30)*Setup!$A$19:$A$30))</f>
        <v/>
      </c>
      <c r="P4236" s="34">
        <f>IF(A4236="","",IF(G4236="Standard 15% (Box 1)",ROUND(H4236*Setup!$B$9,2),0))</f>
        <v/>
      </c>
      <c r="Q4236" s="34">
        <f>IF(A4236="","",I4236-P4236)</f>
        <v/>
      </c>
      <c r="R4236" s="23">
        <f>IF(A4236="","",IF(O4236=0,"Outside audit periods; ","")&amp;IF(G4236="","No VAT category; ","")&amp;IF(ABS(Q4236)&gt;Setup!$B$10,"VAT ≠ 15% × net; ","")&amp;IF(AND(F4236="B2B - VAT registered",NOT(AND(LEN(E4236)=15,LEFT(E4236,1)="3",RIGHT(E4236,1)="3",ISNUMBER(--E4236)))),"Invalid/missing customer VAT no; ","")&amp;IF(L4236&lt;&gt;"Yes","Not reported/cleared on FATOORA; ","")&amp;IF(AND(OR(G4236="Zero-rated domestic (Box 3)",G4236="Export (Box 4)"),N4236=""),"Zero-rate/export evidence missing; ","")&amp;IF(AND(C4236="Credit Note",H4236&gt;0),"Credit note should be negative; ","")&amp;IF(AND(C4236="Simplified Tax Invoice",F4236="B2B - VAT registered"),"Simplified invoice issued to VAT-registered B2B; ",""))</f>
        <v/>
      </c>
    </row>
    <row r="4237">
      <c r="A4237" s="17" t="n"/>
      <c r="B4237" s="14" t="n"/>
      <c r="C4237" s="14" t="n"/>
      <c r="D4237" s="14" t="n"/>
      <c r="E4237" s="16" t="n"/>
      <c r="F4237" s="14" t="n"/>
      <c r="G4237" s="14" t="n"/>
      <c r="H4237" s="19" t="n"/>
      <c r="I4237" s="19" t="n"/>
      <c r="J4237" s="34">
        <f>IF(A4237="","",H4237+I4237)</f>
        <v/>
      </c>
      <c r="K4237" s="14" t="n"/>
      <c r="L4237" s="14" t="n"/>
      <c r="M4237" s="14" t="n"/>
      <c r="N4237" s="14" t="n"/>
      <c r="O4237" s="20">
        <f>IF(A4237="","",SUMPRODUCT((A4237&gt;=Setup!$C$19:$C$30)*(A4237&lt;=Setup!$D$19:$D$30)*Setup!$A$19:$A$30))</f>
        <v/>
      </c>
      <c r="P4237" s="34">
        <f>IF(A4237="","",IF(G4237="Standard 15% (Box 1)",ROUND(H4237*Setup!$B$9,2),0))</f>
        <v/>
      </c>
      <c r="Q4237" s="34">
        <f>IF(A4237="","",I4237-P4237)</f>
        <v/>
      </c>
      <c r="R4237" s="23">
        <f>IF(A4237="","",IF(O4237=0,"Outside audit periods; ","")&amp;IF(G4237="","No VAT category; ","")&amp;IF(ABS(Q4237)&gt;Setup!$B$10,"VAT ≠ 15% × net; ","")&amp;IF(AND(F4237="B2B - VAT registered",NOT(AND(LEN(E4237)=15,LEFT(E4237,1)="3",RIGHT(E4237,1)="3",ISNUMBER(--E4237)))),"Invalid/missing customer VAT no; ","")&amp;IF(L4237&lt;&gt;"Yes","Not reported/cleared on FATOORA; ","")&amp;IF(AND(OR(G4237="Zero-rated domestic (Box 3)",G4237="Export (Box 4)"),N4237=""),"Zero-rate/export evidence missing; ","")&amp;IF(AND(C4237="Credit Note",H4237&gt;0),"Credit note should be negative; ","")&amp;IF(AND(C4237="Simplified Tax Invoice",F4237="B2B - VAT registered"),"Simplified invoice issued to VAT-registered B2B; ",""))</f>
        <v/>
      </c>
    </row>
    <row r="4238">
      <c r="A4238" s="17" t="n"/>
      <c r="B4238" s="14" t="n"/>
      <c r="C4238" s="14" t="n"/>
      <c r="D4238" s="14" t="n"/>
      <c r="E4238" s="16" t="n"/>
      <c r="F4238" s="14" t="n"/>
      <c r="G4238" s="14" t="n"/>
      <c r="H4238" s="19" t="n"/>
      <c r="I4238" s="19" t="n"/>
      <c r="J4238" s="34">
        <f>IF(A4238="","",H4238+I4238)</f>
        <v/>
      </c>
      <c r="K4238" s="14" t="n"/>
      <c r="L4238" s="14" t="n"/>
      <c r="M4238" s="14" t="n"/>
      <c r="N4238" s="14" t="n"/>
      <c r="O4238" s="20">
        <f>IF(A4238="","",SUMPRODUCT((A4238&gt;=Setup!$C$19:$C$30)*(A4238&lt;=Setup!$D$19:$D$30)*Setup!$A$19:$A$30))</f>
        <v/>
      </c>
      <c r="P4238" s="34">
        <f>IF(A4238="","",IF(G4238="Standard 15% (Box 1)",ROUND(H4238*Setup!$B$9,2),0))</f>
        <v/>
      </c>
      <c r="Q4238" s="34">
        <f>IF(A4238="","",I4238-P4238)</f>
        <v/>
      </c>
      <c r="R4238" s="23">
        <f>IF(A4238="","",IF(O4238=0,"Outside audit periods; ","")&amp;IF(G4238="","No VAT category; ","")&amp;IF(ABS(Q4238)&gt;Setup!$B$10,"VAT ≠ 15% × net; ","")&amp;IF(AND(F4238="B2B - VAT registered",NOT(AND(LEN(E4238)=15,LEFT(E4238,1)="3",RIGHT(E4238,1)="3",ISNUMBER(--E4238)))),"Invalid/missing customer VAT no; ","")&amp;IF(L4238&lt;&gt;"Yes","Not reported/cleared on FATOORA; ","")&amp;IF(AND(OR(G4238="Zero-rated domestic (Box 3)",G4238="Export (Box 4)"),N4238=""),"Zero-rate/export evidence missing; ","")&amp;IF(AND(C4238="Credit Note",H4238&gt;0),"Credit note should be negative; ","")&amp;IF(AND(C4238="Simplified Tax Invoice",F4238="B2B - VAT registered"),"Simplified invoice issued to VAT-registered B2B; ",""))</f>
        <v/>
      </c>
    </row>
    <row r="4239">
      <c r="A4239" s="17" t="n"/>
      <c r="B4239" s="14" t="n"/>
      <c r="C4239" s="14" t="n"/>
      <c r="D4239" s="14" t="n"/>
      <c r="E4239" s="16" t="n"/>
      <c r="F4239" s="14" t="n"/>
      <c r="G4239" s="14" t="n"/>
      <c r="H4239" s="19" t="n"/>
      <c r="I4239" s="19" t="n"/>
      <c r="J4239" s="34">
        <f>IF(A4239="","",H4239+I4239)</f>
        <v/>
      </c>
      <c r="K4239" s="14" t="n"/>
      <c r="L4239" s="14" t="n"/>
      <c r="M4239" s="14" t="n"/>
      <c r="N4239" s="14" t="n"/>
      <c r="O4239" s="20">
        <f>IF(A4239="","",SUMPRODUCT((A4239&gt;=Setup!$C$19:$C$30)*(A4239&lt;=Setup!$D$19:$D$30)*Setup!$A$19:$A$30))</f>
        <v/>
      </c>
      <c r="P4239" s="34">
        <f>IF(A4239="","",IF(G4239="Standard 15% (Box 1)",ROUND(H4239*Setup!$B$9,2),0))</f>
        <v/>
      </c>
      <c r="Q4239" s="34">
        <f>IF(A4239="","",I4239-P4239)</f>
        <v/>
      </c>
      <c r="R4239" s="23">
        <f>IF(A4239="","",IF(O4239=0,"Outside audit periods; ","")&amp;IF(G4239="","No VAT category; ","")&amp;IF(ABS(Q4239)&gt;Setup!$B$10,"VAT ≠ 15% × net; ","")&amp;IF(AND(F4239="B2B - VAT registered",NOT(AND(LEN(E4239)=15,LEFT(E4239,1)="3",RIGHT(E4239,1)="3",ISNUMBER(--E4239)))),"Invalid/missing customer VAT no; ","")&amp;IF(L4239&lt;&gt;"Yes","Not reported/cleared on FATOORA; ","")&amp;IF(AND(OR(G4239="Zero-rated domestic (Box 3)",G4239="Export (Box 4)"),N4239=""),"Zero-rate/export evidence missing; ","")&amp;IF(AND(C4239="Credit Note",H4239&gt;0),"Credit note should be negative; ","")&amp;IF(AND(C4239="Simplified Tax Invoice",F4239="B2B - VAT registered"),"Simplified invoice issued to VAT-registered B2B; ",""))</f>
        <v/>
      </c>
    </row>
    <row r="4240">
      <c r="A4240" s="17" t="n"/>
      <c r="B4240" s="14" t="n"/>
      <c r="C4240" s="14" t="n"/>
      <c r="D4240" s="14" t="n"/>
      <c r="E4240" s="16" t="n"/>
      <c r="F4240" s="14" t="n"/>
      <c r="G4240" s="14" t="n"/>
      <c r="H4240" s="19" t="n"/>
      <c r="I4240" s="19" t="n"/>
      <c r="J4240" s="34">
        <f>IF(A4240="","",H4240+I4240)</f>
        <v/>
      </c>
      <c r="K4240" s="14" t="n"/>
      <c r="L4240" s="14" t="n"/>
      <c r="M4240" s="14" t="n"/>
      <c r="N4240" s="14" t="n"/>
      <c r="O4240" s="20">
        <f>IF(A4240="","",SUMPRODUCT((A4240&gt;=Setup!$C$19:$C$30)*(A4240&lt;=Setup!$D$19:$D$30)*Setup!$A$19:$A$30))</f>
        <v/>
      </c>
      <c r="P4240" s="34">
        <f>IF(A4240="","",IF(G4240="Standard 15% (Box 1)",ROUND(H4240*Setup!$B$9,2),0))</f>
        <v/>
      </c>
      <c r="Q4240" s="34">
        <f>IF(A4240="","",I4240-P4240)</f>
        <v/>
      </c>
      <c r="R4240" s="23">
        <f>IF(A4240="","",IF(O4240=0,"Outside audit periods; ","")&amp;IF(G4240="","No VAT category; ","")&amp;IF(ABS(Q4240)&gt;Setup!$B$10,"VAT ≠ 15% × net; ","")&amp;IF(AND(F4240="B2B - VAT registered",NOT(AND(LEN(E4240)=15,LEFT(E4240,1)="3",RIGHT(E4240,1)="3",ISNUMBER(--E4240)))),"Invalid/missing customer VAT no; ","")&amp;IF(L4240&lt;&gt;"Yes","Not reported/cleared on FATOORA; ","")&amp;IF(AND(OR(G4240="Zero-rated domestic (Box 3)",G4240="Export (Box 4)"),N4240=""),"Zero-rate/export evidence missing; ","")&amp;IF(AND(C4240="Credit Note",H4240&gt;0),"Credit note should be negative; ","")&amp;IF(AND(C4240="Simplified Tax Invoice",F4240="B2B - VAT registered"),"Simplified invoice issued to VAT-registered B2B; ",""))</f>
        <v/>
      </c>
    </row>
    <row r="4241">
      <c r="A4241" s="17" t="n"/>
      <c r="B4241" s="14" t="n"/>
      <c r="C4241" s="14" t="n"/>
      <c r="D4241" s="14" t="n"/>
      <c r="E4241" s="16" t="n"/>
      <c r="F4241" s="14" t="n"/>
      <c r="G4241" s="14" t="n"/>
      <c r="H4241" s="19" t="n"/>
      <c r="I4241" s="19" t="n"/>
      <c r="J4241" s="34">
        <f>IF(A4241="","",H4241+I4241)</f>
        <v/>
      </c>
      <c r="K4241" s="14" t="n"/>
      <c r="L4241" s="14" t="n"/>
      <c r="M4241" s="14" t="n"/>
      <c r="N4241" s="14" t="n"/>
      <c r="O4241" s="20">
        <f>IF(A4241="","",SUMPRODUCT((A4241&gt;=Setup!$C$19:$C$30)*(A4241&lt;=Setup!$D$19:$D$30)*Setup!$A$19:$A$30))</f>
        <v/>
      </c>
      <c r="P4241" s="34">
        <f>IF(A4241="","",IF(G4241="Standard 15% (Box 1)",ROUND(H4241*Setup!$B$9,2),0))</f>
        <v/>
      </c>
      <c r="Q4241" s="34">
        <f>IF(A4241="","",I4241-P4241)</f>
        <v/>
      </c>
      <c r="R4241" s="23">
        <f>IF(A4241="","",IF(O4241=0,"Outside audit periods; ","")&amp;IF(G4241="","No VAT category; ","")&amp;IF(ABS(Q4241)&gt;Setup!$B$10,"VAT ≠ 15% × net; ","")&amp;IF(AND(F4241="B2B - VAT registered",NOT(AND(LEN(E4241)=15,LEFT(E4241,1)="3",RIGHT(E4241,1)="3",ISNUMBER(--E4241)))),"Invalid/missing customer VAT no; ","")&amp;IF(L4241&lt;&gt;"Yes","Not reported/cleared on FATOORA; ","")&amp;IF(AND(OR(G4241="Zero-rated domestic (Box 3)",G4241="Export (Box 4)"),N4241=""),"Zero-rate/export evidence missing; ","")&amp;IF(AND(C4241="Credit Note",H4241&gt;0),"Credit note should be negative; ","")&amp;IF(AND(C4241="Simplified Tax Invoice",F4241="B2B - VAT registered"),"Simplified invoice issued to VAT-registered B2B; ",""))</f>
        <v/>
      </c>
    </row>
    <row r="4242">
      <c r="A4242" s="17" t="n"/>
      <c r="B4242" s="14" t="n"/>
      <c r="C4242" s="14" t="n"/>
      <c r="D4242" s="14" t="n"/>
      <c r="E4242" s="16" t="n"/>
      <c r="F4242" s="14" t="n"/>
      <c r="G4242" s="14" t="n"/>
      <c r="H4242" s="19" t="n"/>
      <c r="I4242" s="19" t="n"/>
      <c r="J4242" s="34">
        <f>IF(A4242="","",H4242+I4242)</f>
        <v/>
      </c>
      <c r="K4242" s="14" t="n"/>
      <c r="L4242" s="14" t="n"/>
      <c r="M4242" s="14" t="n"/>
      <c r="N4242" s="14" t="n"/>
      <c r="O4242" s="20">
        <f>IF(A4242="","",SUMPRODUCT((A4242&gt;=Setup!$C$19:$C$30)*(A4242&lt;=Setup!$D$19:$D$30)*Setup!$A$19:$A$30))</f>
        <v/>
      </c>
      <c r="P4242" s="34">
        <f>IF(A4242="","",IF(G4242="Standard 15% (Box 1)",ROUND(H4242*Setup!$B$9,2),0))</f>
        <v/>
      </c>
      <c r="Q4242" s="34">
        <f>IF(A4242="","",I4242-P4242)</f>
        <v/>
      </c>
      <c r="R4242" s="23">
        <f>IF(A4242="","",IF(O4242=0,"Outside audit periods; ","")&amp;IF(G4242="","No VAT category; ","")&amp;IF(ABS(Q4242)&gt;Setup!$B$10,"VAT ≠ 15% × net; ","")&amp;IF(AND(F4242="B2B - VAT registered",NOT(AND(LEN(E4242)=15,LEFT(E4242,1)="3",RIGHT(E4242,1)="3",ISNUMBER(--E4242)))),"Invalid/missing customer VAT no; ","")&amp;IF(L4242&lt;&gt;"Yes","Not reported/cleared on FATOORA; ","")&amp;IF(AND(OR(G4242="Zero-rated domestic (Box 3)",G4242="Export (Box 4)"),N4242=""),"Zero-rate/export evidence missing; ","")&amp;IF(AND(C4242="Credit Note",H4242&gt;0),"Credit note should be negative; ","")&amp;IF(AND(C4242="Simplified Tax Invoice",F4242="B2B - VAT registered"),"Simplified invoice issued to VAT-registered B2B; ",""))</f>
        <v/>
      </c>
    </row>
    <row r="4243">
      <c r="A4243" s="17" t="n"/>
      <c r="B4243" s="14" t="n"/>
      <c r="C4243" s="14" t="n"/>
      <c r="D4243" s="14" t="n"/>
      <c r="E4243" s="16" t="n"/>
      <c r="F4243" s="14" t="n"/>
      <c r="G4243" s="14" t="n"/>
      <c r="H4243" s="19" t="n"/>
      <c r="I4243" s="19" t="n"/>
      <c r="J4243" s="34">
        <f>IF(A4243="","",H4243+I4243)</f>
        <v/>
      </c>
      <c r="K4243" s="14" t="n"/>
      <c r="L4243" s="14" t="n"/>
      <c r="M4243" s="14" t="n"/>
      <c r="N4243" s="14" t="n"/>
      <c r="O4243" s="20">
        <f>IF(A4243="","",SUMPRODUCT((A4243&gt;=Setup!$C$19:$C$30)*(A4243&lt;=Setup!$D$19:$D$30)*Setup!$A$19:$A$30))</f>
        <v/>
      </c>
      <c r="P4243" s="34">
        <f>IF(A4243="","",IF(G4243="Standard 15% (Box 1)",ROUND(H4243*Setup!$B$9,2),0))</f>
        <v/>
      </c>
      <c r="Q4243" s="34">
        <f>IF(A4243="","",I4243-P4243)</f>
        <v/>
      </c>
      <c r="R4243" s="23">
        <f>IF(A4243="","",IF(O4243=0,"Outside audit periods; ","")&amp;IF(G4243="","No VAT category; ","")&amp;IF(ABS(Q4243)&gt;Setup!$B$10,"VAT ≠ 15% × net; ","")&amp;IF(AND(F4243="B2B - VAT registered",NOT(AND(LEN(E4243)=15,LEFT(E4243,1)="3",RIGHT(E4243,1)="3",ISNUMBER(--E4243)))),"Invalid/missing customer VAT no; ","")&amp;IF(L4243&lt;&gt;"Yes","Not reported/cleared on FATOORA; ","")&amp;IF(AND(OR(G4243="Zero-rated domestic (Box 3)",G4243="Export (Box 4)"),N4243=""),"Zero-rate/export evidence missing; ","")&amp;IF(AND(C4243="Credit Note",H4243&gt;0),"Credit note should be negative; ","")&amp;IF(AND(C4243="Simplified Tax Invoice",F4243="B2B - VAT registered"),"Simplified invoice issued to VAT-registered B2B; ",""))</f>
        <v/>
      </c>
    </row>
    <row r="4244">
      <c r="A4244" s="17" t="n"/>
      <c r="B4244" s="14" t="n"/>
      <c r="C4244" s="14" t="n"/>
      <c r="D4244" s="14" t="n"/>
      <c r="E4244" s="16" t="n"/>
      <c r="F4244" s="14" t="n"/>
      <c r="G4244" s="14" t="n"/>
      <c r="H4244" s="19" t="n"/>
      <c r="I4244" s="19" t="n"/>
      <c r="J4244" s="34">
        <f>IF(A4244="","",H4244+I4244)</f>
        <v/>
      </c>
      <c r="K4244" s="14" t="n"/>
      <c r="L4244" s="14" t="n"/>
      <c r="M4244" s="14" t="n"/>
      <c r="N4244" s="14" t="n"/>
      <c r="O4244" s="20">
        <f>IF(A4244="","",SUMPRODUCT((A4244&gt;=Setup!$C$19:$C$30)*(A4244&lt;=Setup!$D$19:$D$30)*Setup!$A$19:$A$30))</f>
        <v/>
      </c>
      <c r="P4244" s="34">
        <f>IF(A4244="","",IF(G4244="Standard 15% (Box 1)",ROUND(H4244*Setup!$B$9,2),0))</f>
        <v/>
      </c>
      <c r="Q4244" s="34">
        <f>IF(A4244="","",I4244-P4244)</f>
        <v/>
      </c>
      <c r="R4244" s="23">
        <f>IF(A4244="","",IF(O4244=0,"Outside audit periods; ","")&amp;IF(G4244="","No VAT category; ","")&amp;IF(ABS(Q4244)&gt;Setup!$B$10,"VAT ≠ 15% × net; ","")&amp;IF(AND(F4244="B2B - VAT registered",NOT(AND(LEN(E4244)=15,LEFT(E4244,1)="3",RIGHT(E4244,1)="3",ISNUMBER(--E4244)))),"Invalid/missing customer VAT no; ","")&amp;IF(L4244&lt;&gt;"Yes","Not reported/cleared on FATOORA; ","")&amp;IF(AND(OR(G4244="Zero-rated domestic (Box 3)",G4244="Export (Box 4)"),N4244=""),"Zero-rate/export evidence missing; ","")&amp;IF(AND(C4244="Credit Note",H4244&gt;0),"Credit note should be negative; ","")&amp;IF(AND(C4244="Simplified Tax Invoice",F4244="B2B - VAT registered"),"Simplified invoice issued to VAT-registered B2B; ",""))</f>
        <v/>
      </c>
    </row>
    <row r="4245">
      <c r="A4245" s="17" t="n"/>
      <c r="B4245" s="14" t="n"/>
      <c r="C4245" s="14" t="n"/>
      <c r="D4245" s="14" t="n"/>
      <c r="E4245" s="16" t="n"/>
      <c r="F4245" s="14" t="n"/>
      <c r="G4245" s="14" t="n"/>
      <c r="H4245" s="19" t="n"/>
      <c r="I4245" s="19" t="n"/>
      <c r="J4245" s="34">
        <f>IF(A4245="","",H4245+I4245)</f>
        <v/>
      </c>
      <c r="K4245" s="14" t="n"/>
      <c r="L4245" s="14" t="n"/>
      <c r="M4245" s="14" t="n"/>
      <c r="N4245" s="14" t="n"/>
      <c r="O4245" s="20">
        <f>IF(A4245="","",SUMPRODUCT((A4245&gt;=Setup!$C$19:$C$30)*(A4245&lt;=Setup!$D$19:$D$30)*Setup!$A$19:$A$30))</f>
        <v/>
      </c>
      <c r="P4245" s="34">
        <f>IF(A4245="","",IF(G4245="Standard 15% (Box 1)",ROUND(H4245*Setup!$B$9,2),0))</f>
        <v/>
      </c>
      <c r="Q4245" s="34">
        <f>IF(A4245="","",I4245-P4245)</f>
        <v/>
      </c>
      <c r="R4245" s="23">
        <f>IF(A4245="","",IF(O4245=0,"Outside audit periods; ","")&amp;IF(G4245="","No VAT category; ","")&amp;IF(ABS(Q4245)&gt;Setup!$B$10,"VAT ≠ 15% × net; ","")&amp;IF(AND(F4245="B2B - VAT registered",NOT(AND(LEN(E4245)=15,LEFT(E4245,1)="3",RIGHT(E4245,1)="3",ISNUMBER(--E4245)))),"Invalid/missing customer VAT no; ","")&amp;IF(L4245&lt;&gt;"Yes","Not reported/cleared on FATOORA; ","")&amp;IF(AND(OR(G4245="Zero-rated domestic (Box 3)",G4245="Export (Box 4)"),N4245=""),"Zero-rate/export evidence missing; ","")&amp;IF(AND(C4245="Credit Note",H4245&gt;0),"Credit note should be negative; ","")&amp;IF(AND(C4245="Simplified Tax Invoice",F4245="B2B - VAT registered"),"Simplified invoice issued to VAT-registered B2B; ",""))</f>
        <v/>
      </c>
    </row>
    <row r="4246">
      <c r="A4246" s="17" t="n"/>
      <c r="B4246" s="14" t="n"/>
      <c r="C4246" s="14" t="n"/>
      <c r="D4246" s="14" t="n"/>
      <c r="E4246" s="16" t="n"/>
      <c r="F4246" s="14" t="n"/>
      <c r="G4246" s="14" t="n"/>
      <c r="H4246" s="19" t="n"/>
      <c r="I4246" s="19" t="n"/>
      <c r="J4246" s="34">
        <f>IF(A4246="","",H4246+I4246)</f>
        <v/>
      </c>
      <c r="K4246" s="14" t="n"/>
      <c r="L4246" s="14" t="n"/>
      <c r="M4246" s="14" t="n"/>
      <c r="N4246" s="14" t="n"/>
      <c r="O4246" s="20">
        <f>IF(A4246="","",SUMPRODUCT((A4246&gt;=Setup!$C$19:$C$30)*(A4246&lt;=Setup!$D$19:$D$30)*Setup!$A$19:$A$30))</f>
        <v/>
      </c>
      <c r="P4246" s="34">
        <f>IF(A4246="","",IF(G4246="Standard 15% (Box 1)",ROUND(H4246*Setup!$B$9,2),0))</f>
        <v/>
      </c>
      <c r="Q4246" s="34">
        <f>IF(A4246="","",I4246-P4246)</f>
        <v/>
      </c>
      <c r="R4246" s="23">
        <f>IF(A4246="","",IF(O4246=0,"Outside audit periods; ","")&amp;IF(G4246="","No VAT category; ","")&amp;IF(ABS(Q4246)&gt;Setup!$B$10,"VAT ≠ 15% × net; ","")&amp;IF(AND(F4246="B2B - VAT registered",NOT(AND(LEN(E4246)=15,LEFT(E4246,1)="3",RIGHT(E4246,1)="3",ISNUMBER(--E4246)))),"Invalid/missing customer VAT no; ","")&amp;IF(L4246&lt;&gt;"Yes","Not reported/cleared on FATOORA; ","")&amp;IF(AND(OR(G4246="Zero-rated domestic (Box 3)",G4246="Export (Box 4)"),N4246=""),"Zero-rate/export evidence missing; ","")&amp;IF(AND(C4246="Credit Note",H4246&gt;0),"Credit note should be negative; ","")&amp;IF(AND(C4246="Simplified Tax Invoice",F4246="B2B - VAT registered"),"Simplified invoice issued to VAT-registered B2B; ",""))</f>
        <v/>
      </c>
    </row>
    <row r="4247">
      <c r="A4247" s="17" t="n"/>
      <c r="B4247" s="14" t="n"/>
      <c r="C4247" s="14" t="n"/>
      <c r="D4247" s="14" t="n"/>
      <c r="E4247" s="16" t="n"/>
      <c r="F4247" s="14" t="n"/>
      <c r="G4247" s="14" t="n"/>
      <c r="H4247" s="19" t="n"/>
      <c r="I4247" s="19" t="n"/>
      <c r="J4247" s="34">
        <f>IF(A4247="","",H4247+I4247)</f>
        <v/>
      </c>
      <c r="K4247" s="14" t="n"/>
      <c r="L4247" s="14" t="n"/>
      <c r="M4247" s="14" t="n"/>
      <c r="N4247" s="14" t="n"/>
      <c r="O4247" s="20">
        <f>IF(A4247="","",SUMPRODUCT((A4247&gt;=Setup!$C$19:$C$30)*(A4247&lt;=Setup!$D$19:$D$30)*Setup!$A$19:$A$30))</f>
        <v/>
      </c>
      <c r="P4247" s="34">
        <f>IF(A4247="","",IF(G4247="Standard 15% (Box 1)",ROUND(H4247*Setup!$B$9,2),0))</f>
        <v/>
      </c>
      <c r="Q4247" s="34">
        <f>IF(A4247="","",I4247-P4247)</f>
        <v/>
      </c>
      <c r="R4247" s="23">
        <f>IF(A4247="","",IF(O4247=0,"Outside audit periods; ","")&amp;IF(G4247="","No VAT category; ","")&amp;IF(ABS(Q4247)&gt;Setup!$B$10,"VAT ≠ 15% × net; ","")&amp;IF(AND(F4247="B2B - VAT registered",NOT(AND(LEN(E4247)=15,LEFT(E4247,1)="3",RIGHT(E4247,1)="3",ISNUMBER(--E4247)))),"Invalid/missing customer VAT no; ","")&amp;IF(L4247&lt;&gt;"Yes","Not reported/cleared on FATOORA; ","")&amp;IF(AND(OR(G4247="Zero-rated domestic (Box 3)",G4247="Export (Box 4)"),N4247=""),"Zero-rate/export evidence missing; ","")&amp;IF(AND(C4247="Credit Note",H4247&gt;0),"Credit note should be negative; ","")&amp;IF(AND(C4247="Simplified Tax Invoice",F4247="B2B - VAT registered"),"Simplified invoice issued to VAT-registered B2B; ",""))</f>
        <v/>
      </c>
    </row>
    <row r="4248">
      <c r="A4248" s="17" t="n"/>
      <c r="B4248" s="14" t="n"/>
      <c r="C4248" s="14" t="n"/>
      <c r="D4248" s="14" t="n"/>
      <c r="E4248" s="16" t="n"/>
      <c r="F4248" s="14" t="n"/>
      <c r="G4248" s="14" t="n"/>
      <c r="H4248" s="19" t="n"/>
      <c r="I4248" s="19" t="n"/>
      <c r="J4248" s="34">
        <f>IF(A4248="","",H4248+I4248)</f>
        <v/>
      </c>
      <c r="K4248" s="14" t="n"/>
      <c r="L4248" s="14" t="n"/>
      <c r="M4248" s="14" t="n"/>
      <c r="N4248" s="14" t="n"/>
      <c r="O4248" s="20">
        <f>IF(A4248="","",SUMPRODUCT((A4248&gt;=Setup!$C$19:$C$30)*(A4248&lt;=Setup!$D$19:$D$30)*Setup!$A$19:$A$30))</f>
        <v/>
      </c>
      <c r="P4248" s="34">
        <f>IF(A4248="","",IF(G4248="Standard 15% (Box 1)",ROUND(H4248*Setup!$B$9,2),0))</f>
        <v/>
      </c>
      <c r="Q4248" s="34">
        <f>IF(A4248="","",I4248-P4248)</f>
        <v/>
      </c>
      <c r="R4248" s="23">
        <f>IF(A4248="","",IF(O4248=0,"Outside audit periods; ","")&amp;IF(G4248="","No VAT category; ","")&amp;IF(ABS(Q4248)&gt;Setup!$B$10,"VAT ≠ 15% × net; ","")&amp;IF(AND(F4248="B2B - VAT registered",NOT(AND(LEN(E4248)=15,LEFT(E4248,1)="3",RIGHT(E4248,1)="3",ISNUMBER(--E4248)))),"Invalid/missing customer VAT no; ","")&amp;IF(L4248&lt;&gt;"Yes","Not reported/cleared on FATOORA; ","")&amp;IF(AND(OR(G4248="Zero-rated domestic (Box 3)",G4248="Export (Box 4)"),N4248=""),"Zero-rate/export evidence missing; ","")&amp;IF(AND(C4248="Credit Note",H4248&gt;0),"Credit note should be negative; ","")&amp;IF(AND(C4248="Simplified Tax Invoice",F4248="B2B - VAT registered"),"Simplified invoice issued to VAT-registered B2B; ",""))</f>
        <v/>
      </c>
    </row>
    <row r="4249">
      <c r="A4249" s="17" t="n"/>
      <c r="B4249" s="14" t="n"/>
      <c r="C4249" s="14" t="n"/>
      <c r="D4249" s="14" t="n"/>
      <c r="E4249" s="16" t="n"/>
      <c r="F4249" s="14" t="n"/>
      <c r="G4249" s="14" t="n"/>
      <c r="H4249" s="19" t="n"/>
      <c r="I4249" s="19" t="n"/>
      <c r="J4249" s="34">
        <f>IF(A4249="","",H4249+I4249)</f>
        <v/>
      </c>
      <c r="K4249" s="14" t="n"/>
      <c r="L4249" s="14" t="n"/>
      <c r="M4249" s="14" t="n"/>
      <c r="N4249" s="14" t="n"/>
      <c r="O4249" s="20">
        <f>IF(A4249="","",SUMPRODUCT((A4249&gt;=Setup!$C$19:$C$30)*(A4249&lt;=Setup!$D$19:$D$30)*Setup!$A$19:$A$30))</f>
        <v/>
      </c>
      <c r="P4249" s="34">
        <f>IF(A4249="","",IF(G4249="Standard 15% (Box 1)",ROUND(H4249*Setup!$B$9,2),0))</f>
        <v/>
      </c>
      <c r="Q4249" s="34">
        <f>IF(A4249="","",I4249-P4249)</f>
        <v/>
      </c>
      <c r="R4249" s="23">
        <f>IF(A4249="","",IF(O4249=0,"Outside audit periods; ","")&amp;IF(G4249="","No VAT category; ","")&amp;IF(ABS(Q4249)&gt;Setup!$B$10,"VAT ≠ 15% × net; ","")&amp;IF(AND(F4249="B2B - VAT registered",NOT(AND(LEN(E4249)=15,LEFT(E4249,1)="3",RIGHT(E4249,1)="3",ISNUMBER(--E4249)))),"Invalid/missing customer VAT no; ","")&amp;IF(L4249&lt;&gt;"Yes","Not reported/cleared on FATOORA; ","")&amp;IF(AND(OR(G4249="Zero-rated domestic (Box 3)",G4249="Export (Box 4)"),N4249=""),"Zero-rate/export evidence missing; ","")&amp;IF(AND(C4249="Credit Note",H4249&gt;0),"Credit note should be negative; ","")&amp;IF(AND(C4249="Simplified Tax Invoice",F4249="B2B - VAT registered"),"Simplified invoice issued to VAT-registered B2B; ",""))</f>
        <v/>
      </c>
    </row>
    <row r="4250">
      <c r="A4250" s="17" t="n"/>
      <c r="B4250" s="14" t="n"/>
      <c r="C4250" s="14" t="n"/>
      <c r="D4250" s="14" t="n"/>
      <c r="E4250" s="16" t="n"/>
      <c r="F4250" s="14" t="n"/>
      <c r="G4250" s="14" t="n"/>
      <c r="H4250" s="19" t="n"/>
      <c r="I4250" s="19" t="n"/>
      <c r="J4250" s="34">
        <f>IF(A4250="","",H4250+I4250)</f>
        <v/>
      </c>
      <c r="K4250" s="14" t="n"/>
      <c r="L4250" s="14" t="n"/>
      <c r="M4250" s="14" t="n"/>
      <c r="N4250" s="14" t="n"/>
      <c r="O4250" s="20">
        <f>IF(A4250="","",SUMPRODUCT((A4250&gt;=Setup!$C$19:$C$30)*(A4250&lt;=Setup!$D$19:$D$30)*Setup!$A$19:$A$30))</f>
        <v/>
      </c>
      <c r="P4250" s="34">
        <f>IF(A4250="","",IF(G4250="Standard 15% (Box 1)",ROUND(H4250*Setup!$B$9,2),0))</f>
        <v/>
      </c>
      <c r="Q4250" s="34">
        <f>IF(A4250="","",I4250-P4250)</f>
        <v/>
      </c>
      <c r="R4250" s="23">
        <f>IF(A4250="","",IF(O4250=0,"Outside audit periods; ","")&amp;IF(G4250="","No VAT category; ","")&amp;IF(ABS(Q4250)&gt;Setup!$B$10,"VAT ≠ 15% × net; ","")&amp;IF(AND(F4250="B2B - VAT registered",NOT(AND(LEN(E4250)=15,LEFT(E4250,1)="3",RIGHT(E4250,1)="3",ISNUMBER(--E4250)))),"Invalid/missing customer VAT no; ","")&amp;IF(L4250&lt;&gt;"Yes","Not reported/cleared on FATOORA; ","")&amp;IF(AND(OR(G4250="Zero-rated domestic (Box 3)",G4250="Export (Box 4)"),N4250=""),"Zero-rate/export evidence missing; ","")&amp;IF(AND(C4250="Credit Note",H4250&gt;0),"Credit note should be negative; ","")&amp;IF(AND(C4250="Simplified Tax Invoice",F4250="B2B - VAT registered"),"Simplified invoice issued to VAT-registered B2B; ",""))</f>
        <v/>
      </c>
    </row>
    <row r="4251">
      <c r="A4251" s="17" t="n"/>
      <c r="B4251" s="14" t="n"/>
      <c r="C4251" s="14" t="n"/>
      <c r="D4251" s="14" t="n"/>
      <c r="E4251" s="16" t="n"/>
      <c r="F4251" s="14" t="n"/>
      <c r="G4251" s="14" t="n"/>
      <c r="H4251" s="19" t="n"/>
      <c r="I4251" s="19" t="n"/>
      <c r="J4251" s="34">
        <f>IF(A4251="","",H4251+I4251)</f>
        <v/>
      </c>
      <c r="K4251" s="14" t="n"/>
      <c r="L4251" s="14" t="n"/>
      <c r="M4251" s="14" t="n"/>
      <c r="N4251" s="14" t="n"/>
      <c r="O4251" s="20">
        <f>IF(A4251="","",SUMPRODUCT((A4251&gt;=Setup!$C$19:$C$30)*(A4251&lt;=Setup!$D$19:$D$30)*Setup!$A$19:$A$30))</f>
        <v/>
      </c>
      <c r="P4251" s="34">
        <f>IF(A4251="","",IF(G4251="Standard 15% (Box 1)",ROUND(H4251*Setup!$B$9,2),0))</f>
        <v/>
      </c>
      <c r="Q4251" s="34">
        <f>IF(A4251="","",I4251-P4251)</f>
        <v/>
      </c>
      <c r="R4251" s="23">
        <f>IF(A4251="","",IF(O4251=0,"Outside audit periods; ","")&amp;IF(G4251="","No VAT category; ","")&amp;IF(ABS(Q4251)&gt;Setup!$B$10,"VAT ≠ 15% × net; ","")&amp;IF(AND(F4251="B2B - VAT registered",NOT(AND(LEN(E4251)=15,LEFT(E4251,1)="3",RIGHT(E4251,1)="3",ISNUMBER(--E4251)))),"Invalid/missing customer VAT no; ","")&amp;IF(L4251&lt;&gt;"Yes","Not reported/cleared on FATOORA; ","")&amp;IF(AND(OR(G4251="Zero-rated domestic (Box 3)",G4251="Export (Box 4)"),N4251=""),"Zero-rate/export evidence missing; ","")&amp;IF(AND(C4251="Credit Note",H4251&gt;0),"Credit note should be negative; ","")&amp;IF(AND(C4251="Simplified Tax Invoice",F4251="B2B - VAT registered"),"Simplified invoice issued to VAT-registered B2B; ",""))</f>
        <v/>
      </c>
    </row>
    <row r="4252">
      <c r="A4252" s="17" t="n"/>
      <c r="B4252" s="14" t="n"/>
      <c r="C4252" s="14" t="n"/>
      <c r="D4252" s="14" t="n"/>
      <c r="E4252" s="16" t="n"/>
      <c r="F4252" s="14" t="n"/>
      <c r="G4252" s="14" t="n"/>
      <c r="H4252" s="19" t="n"/>
      <c r="I4252" s="19" t="n"/>
      <c r="J4252" s="34">
        <f>IF(A4252="","",H4252+I4252)</f>
        <v/>
      </c>
      <c r="K4252" s="14" t="n"/>
      <c r="L4252" s="14" t="n"/>
      <c r="M4252" s="14" t="n"/>
      <c r="N4252" s="14" t="n"/>
      <c r="O4252" s="20">
        <f>IF(A4252="","",SUMPRODUCT((A4252&gt;=Setup!$C$19:$C$30)*(A4252&lt;=Setup!$D$19:$D$30)*Setup!$A$19:$A$30))</f>
        <v/>
      </c>
      <c r="P4252" s="34">
        <f>IF(A4252="","",IF(G4252="Standard 15% (Box 1)",ROUND(H4252*Setup!$B$9,2),0))</f>
        <v/>
      </c>
      <c r="Q4252" s="34">
        <f>IF(A4252="","",I4252-P4252)</f>
        <v/>
      </c>
      <c r="R4252" s="23">
        <f>IF(A4252="","",IF(O4252=0,"Outside audit periods; ","")&amp;IF(G4252="","No VAT category; ","")&amp;IF(ABS(Q4252)&gt;Setup!$B$10,"VAT ≠ 15% × net; ","")&amp;IF(AND(F4252="B2B - VAT registered",NOT(AND(LEN(E4252)=15,LEFT(E4252,1)="3",RIGHT(E4252,1)="3",ISNUMBER(--E4252)))),"Invalid/missing customer VAT no; ","")&amp;IF(L4252&lt;&gt;"Yes","Not reported/cleared on FATOORA; ","")&amp;IF(AND(OR(G4252="Zero-rated domestic (Box 3)",G4252="Export (Box 4)"),N4252=""),"Zero-rate/export evidence missing; ","")&amp;IF(AND(C4252="Credit Note",H4252&gt;0),"Credit note should be negative; ","")&amp;IF(AND(C4252="Simplified Tax Invoice",F4252="B2B - VAT registered"),"Simplified invoice issued to VAT-registered B2B; ",""))</f>
        <v/>
      </c>
    </row>
    <row r="4253">
      <c r="A4253" s="17" t="n"/>
      <c r="B4253" s="14" t="n"/>
      <c r="C4253" s="14" t="n"/>
      <c r="D4253" s="14" t="n"/>
      <c r="E4253" s="16" t="n"/>
      <c r="F4253" s="14" t="n"/>
      <c r="G4253" s="14" t="n"/>
      <c r="H4253" s="19" t="n"/>
      <c r="I4253" s="19" t="n"/>
      <c r="J4253" s="34">
        <f>IF(A4253="","",H4253+I4253)</f>
        <v/>
      </c>
      <c r="K4253" s="14" t="n"/>
      <c r="L4253" s="14" t="n"/>
      <c r="M4253" s="14" t="n"/>
      <c r="N4253" s="14" t="n"/>
      <c r="O4253" s="20">
        <f>IF(A4253="","",SUMPRODUCT((A4253&gt;=Setup!$C$19:$C$30)*(A4253&lt;=Setup!$D$19:$D$30)*Setup!$A$19:$A$30))</f>
        <v/>
      </c>
      <c r="P4253" s="34">
        <f>IF(A4253="","",IF(G4253="Standard 15% (Box 1)",ROUND(H4253*Setup!$B$9,2),0))</f>
        <v/>
      </c>
      <c r="Q4253" s="34">
        <f>IF(A4253="","",I4253-P4253)</f>
        <v/>
      </c>
      <c r="R4253" s="23">
        <f>IF(A4253="","",IF(O4253=0,"Outside audit periods; ","")&amp;IF(G4253="","No VAT category; ","")&amp;IF(ABS(Q4253)&gt;Setup!$B$10,"VAT ≠ 15% × net; ","")&amp;IF(AND(F4253="B2B - VAT registered",NOT(AND(LEN(E4253)=15,LEFT(E4253,1)="3",RIGHT(E4253,1)="3",ISNUMBER(--E4253)))),"Invalid/missing customer VAT no; ","")&amp;IF(L4253&lt;&gt;"Yes","Not reported/cleared on FATOORA; ","")&amp;IF(AND(OR(G4253="Zero-rated domestic (Box 3)",G4253="Export (Box 4)"),N4253=""),"Zero-rate/export evidence missing; ","")&amp;IF(AND(C4253="Credit Note",H4253&gt;0),"Credit note should be negative; ","")&amp;IF(AND(C4253="Simplified Tax Invoice",F4253="B2B - VAT registered"),"Simplified invoice issued to VAT-registered B2B; ",""))</f>
        <v/>
      </c>
    </row>
    <row r="4254">
      <c r="A4254" s="17" t="n"/>
      <c r="B4254" s="14" t="n"/>
      <c r="C4254" s="14" t="n"/>
      <c r="D4254" s="14" t="n"/>
      <c r="E4254" s="16" t="n"/>
      <c r="F4254" s="14" t="n"/>
      <c r="G4254" s="14" t="n"/>
      <c r="H4254" s="19" t="n"/>
      <c r="I4254" s="19" t="n"/>
      <c r="J4254" s="34">
        <f>IF(A4254="","",H4254+I4254)</f>
        <v/>
      </c>
      <c r="K4254" s="14" t="n"/>
      <c r="L4254" s="14" t="n"/>
      <c r="M4254" s="14" t="n"/>
      <c r="N4254" s="14" t="n"/>
      <c r="O4254" s="20">
        <f>IF(A4254="","",SUMPRODUCT((A4254&gt;=Setup!$C$19:$C$30)*(A4254&lt;=Setup!$D$19:$D$30)*Setup!$A$19:$A$30))</f>
        <v/>
      </c>
      <c r="P4254" s="34">
        <f>IF(A4254="","",IF(G4254="Standard 15% (Box 1)",ROUND(H4254*Setup!$B$9,2),0))</f>
        <v/>
      </c>
      <c r="Q4254" s="34">
        <f>IF(A4254="","",I4254-P4254)</f>
        <v/>
      </c>
      <c r="R4254" s="23">
        <f>IF(A4254="","",IF(O4254=0,"Outside audit periods; ","")&amp;IF(G4254="","No VAT category; ","")&amp;IF(ABS(Q4254)&gt;Setup!$B$10,"VAT ≠ 15% × net; ","")&amp;IF(AND(F4254="B2B - VAT registered",NOT(AND(LEN(E4254)=15,LEFT(E4254,1)="3",RIGHT(E4254,1)="3",ISNUMBER(--E4254)))),"Invalid/missing customer VAT no; ","")&amp;IF(L4254&lt;&gt;"Yes","Not reported/cleared on FATOORA; ","")&amp;IF(AND(OR(G4254="Zero-rated domestic (Box 3)",G4254="Export (Box 4)"),N4254=""),"Zero-rate/export evidence missing; ","")&amp;IF(AND(C4254="Credit Note",H4254&gt;0),"Credit note should be negative; ","")&amp;IF(AND(C4254="Simplified Tax Invoice",F4254="B2B - VAT registered"),"Simplified invoice issued to VAT-registered B2B; ",""))</f>
        <v/>
      </c>
    </row>
    <row r="4255">
      <c r="A4255" s="17" t="n"/>
      <c r="B4255" s="14" t="n"/>
      <c r="C4255" s="14" t="n"/>
      <c r="D4255" s="14" t="n"/>
      <c r="E4255" s="16" t="n"/>
      <c r="F4255" s="14" t="n"/>
      <c r="G4255" s="14" t="n"/>
      <c r="H4255" s="19" t="n"/>
      <c r="I4255" s="19" t="n"/>
      <c r="J4255" s="34">
        <f>IF(A4255="","",H4255+I4255)</f>
        <v/>
      </c>
      <c r="K4255" s="14" t="n"/>
      <c r="L4255" s="14" t="n"/>
      <c r="M4255" s="14" t="n"/>
      <c r="N4255" s="14" t="n"/>
      <c r="O4255" s="20">
        <f>IF(A4255="","",SUMPRODUCT((A4255&gt;=Setup!$C$19:$C$30)*(A4255&lt;=Setup!$D$19:$D$30)*Setup!$A$19:$A$30))</f>
        <v/>
      </c>
      <c r="P4255" s="34">
        <f>IF(A4255="","",IF(G4255="Standard 15% (Box 1)",ROUND(H4255*Setup!$B$9,2),0))</f>
        <v/>
      </c>
      <c r="Q4255" s="34">
        <f>IF(A4255="","",I4255-P4255)</f>
        <v/>
      </c>
      <c r="R4255" s="23">
        <f>IF(A4255="","",IF(O4255=0,"Outside audit periods; ","")&amp;IF(G4255="","No VAT category; ","")&amp;IF(ABS(Q4255)&gt;Setup!$B$10,"VAT ≠ 15% × net; ","")&amp;IF(AND(F4255="B2B - VAT registered",NOT(AND(LEN(E4255)=15,LEFT(E4255,1)="3",RIGHT(E4255,1)="3",ISNUMBER(--E4255)))),"Invalid/missing customer VAT no; ","")&amp;IF(L4255&lt;&gt;"Yes","Not reported/cleared on FATOORA; ","")&amp;IF(AND(OR(G4255="Zero-rated domestic (Box 3)",G4255="Export (Box 4)"),N4255=""),"Zero-rate/export evidence missing; ","")&amp;IF(AND(C4255="Credit Note",H4255&gt;0),"Credit note should be negative; ","")&amp;IF(AND(C4255="Simplified Tax Invoice",F4255="B2B - VAT registered"),"Simplified invoice issued to VAT-registered B2B; ",""))</f>
        <v/>
      </c>
    </row>
    <row r="4256">
      <c r="A4256" s="17" t="n"/>
      <c r="B4256" s="14" t="n"/>
      <c r="C4256" s="14" t="n"/>
      <c r="D4256" s="14" t="n"/>
      <c r="E4256" s="16" t="n"/>
      <c r="F4256" s="14" t="n"/>
      <c r="G4256" s="14" t="n"/>
      <c r="H4256" s="19" t="n"/>
      <c r="I4256" s="19" t="n"/>
      <c r="J4256" s="34">
        <f>IF(A4256="","",H4256+I4256)</f>
        <v/>
      </c>
      <c r="K4256" s="14" t="n"/>
      <c r="L4256" s="14" t="n"/>
      <c r="M4256" s="14" t="n"/>
      <c r="N4256" s="14" t="n"/>
      <c r="O4256" s="20">
        <f>IF(A4256="","",SUMPRODUCT((A4256&gt;=Setup!$C$19:$C$30)*(A4256&lt;=Setup!$D$19:$D$30)*Setup!$A$19:$A$30))</f>
        <v/>
      </c>
      <c r="P4256" s="34">
        <f>IF(A4256="","",IF(G4256="Standard 15% (Box 1)",ROUND(H4256*Setup!$B$9,2),0))</f>
        <v/>
      </c>
      <c r="Q4256" s="34">
        <f>IF(A4256="","",I4256-P4256)</f>
        <v/>
      </c>
      <c r="R4256" s="23">
        <f>IF(A4256="","",IF(O4256=0,"Outside audit periods; ","")&amp;IF(G4256="","No VAT category; ","")&amp;IF(ABS(Q4256)&gt;Setup!$B$10,"VAT ≠ 15% × net; ","")&amp;IF(AND(F4256="B2B - VAT registered",NOT(AND(LEN(E4256)=15,LEFT(E4256,1)="3",RIGHT(E4256,1)="3",ISNUMBER(--E4256)))),"Invalid/missing customer VAT no; ","")&amp;IF(L4256&lt;&gt;"Yes","Not reported/cleared on FATOORA; ","")&amp;IF(AND(OR(G4256="Zero-rated domestic (Box 3)",G4256="Export (Box 4)"),N4256=""),"Zero-rate/export evidence missing; ","")&amp;IF(AND(C4256="Credit Note",H4256&gt;0),"Credit note should be negative; ","")&amp;IF(AND(C4256="Simplified Tax Invoice",F4256="B2B - VAT registered"),"Simplified invoice issued to VAT-registered B2B; ",""))</f>
        <v/>
      </c>
    </row>
    <row r="4257">
      <c r="A4257" s="17" t="n"/>
      <c r="B4257" s="14" t="n"/>
      <c r="C4257" s="14" t="n"/>
      <c r="D4257" s="14" t="n"/>
      <c r="E4257" s="16" t="n"/>
      <c r="F4257" s="14" t="n"/>
      <c r="G4257" s="14" t="n"/>
      <c r="H4257" s="19" t="n"/>
      <c r="I4257" s="19" t="n"/>
      <c r="J4257" s="34">
        <f>IF(A4257="","",H4257+I4257)</f>
        <v/>
      </c>
      <c r="K4257" s="14" t="n"/>
      <c r="L4257" s="14" t="n"/>
      <c r="M4257" s="14" t="n"/>
      <c r="N4257" s="14" t="n"/>
      <c r="O4257" s="20">
        <f>IF(A4257="","",SUMPRODUCT((A4257&gt;=Setup!$C$19:$C$30)*(A4257&lt;=Setup!$D$19:$D$30)*Setup!$A$19:$A$30))</f>
        <v/>
      </c>
      <c r="P4257" s="34">
        <f>IF(A4257="","",IF(G4257="Standard 15% (Box 1)",ROUND(H4257*Setup!$B$9,2),0))</f>
        <v/>
      </c>
      <c r="Q4257" s="34">
        <f>IF(A4257="","",I4257-P4257)</f>
        <v/>
      </c>
      <c r="R4257" s="23">
        <f>IF(A4257="","",IF(O4257=0,"Outside audit periods; ","")&amp;IF(G4257="","No VAT category; ","")&amp;IF(ABS(Q4257)&gt;Setup!$B$10,"VAT ≠ 15% × net; ","")&amp;IF(AND(F4257="B2B - VAT registered",NOT(AND(LEN(E4257)=15,LEFT(E4257,1)="3",RIGHT(E4257,1)="3",ISNUMBER(--E4257)))),"Invalid/missing customer VAT no; ","")&amp;IF(L4257&lt;&gt;"Yes","Not reported/cleared on FATOORA; ","")&amp;IF(AND(OR(G4257="Zero-rated domestic (Box 3)",G4257="Export (Box 4)"),N4257=""),"Zero-rate/export evidence missing; ","")&amp;IF(AND(C4257="Credit Note",H4257&gt;0),"Credit note should be negative; ","")&amp;IF(AND(C4257="Simplified Tax Invoice",F4257="B2B - VAT registered"),"Simplified invoice issued to VAT-registered B2B; ",""))</f>
        <v/>
      </c>
    </row>
    <row r="4258">
      <c r="A4258" s="17" t="n"/>
      <c r="B4258" s="14" t="n"/>
      <c r="C4258" s="14" t="n"/>
      <c r="D4258" s="14" t="n"/>
      <c r="E4258" s="16" t="n"/>
      <c r="F4258" s="14" t="n"/>
      <c r="G4258" s="14" t="n"/>
      <c r="H4258" s="19" t="n"/>
      <c r="I4258" s="19" t="n"/>
      <c r="J4258" s="34">
        <f>IF(A4258="","",H4258+I4258)</f>
        <v/>
      </c>
      <c r="K4258" s="14" t="n"/>
      <c r="L4258" s="14" t="n"/>
      <c r="M4258" s="14" t="n"/>
      <c r="N4258" s="14" t="n"/>
      <c r="O4258" s="20">
        <f>IF(A4258="","",SUMPRODUCT((A4258&gt;=Setup!$C$19:$C$30)*(A4258&lt;=Setup!$D$19:$D$30)*Setup!$A$19:$A$30))</f>
        <v/>
      </c>
      <c r="P4258" s="34">
        <f>IF(A4258="","",IF(G4258="Standard 15% (Box 1)",ROUND(H4258*Setup!$B$9,2),0))</f>
        <v/>
      </c>
      <c r="Q4258" s="34">
        <f>IF(A4258="","",I4258-P4258)</f>
        <v/>
      </c>
      <c r="R4258" s="23">
        <f>IF(A4258="","",IF(O4258=0,"Outside audit periods; ","")&amp;IF(G4258="","No VAT category; ","")&amp;IF(ABS(Q4258)&gt;Setup!$B$10,"VAT ≠ 15% × net; ","")&amp;IF(AND(F4258="B2B - VAT registered",NOT(AND(LEN(E4258)=15,LEFT(E4258,1)="3",RIGHT(E4258,1)="3",ISNUMBER(--E4258)))),"Invalid/missing customer VAT no; ","")&amp;IF(L4258&lt;&gt;"Yes","Not reported/cleared on FATOORA; ","")&amp;IF(AND(OR(G4258="Zero-rated domestic (Box 3)",G4258="Export (Box 4)"),N4258=""),"Zero-rate/export evidence missing; ","")&amp;IF(AND(C4258="Credit Note",H4258&gt;0),"Credit note should be negative; ","")&amp;IF(AND(C4258="Simplified Tax Invoice",F4258="B2B - VAT registered"),"Simplified invoice issued to VAT-registered B2B; ",""))</f>
        <v/>
      </c>
    </row>
    <row r="4259">
      <c r="A4259" s="17" t="n"/>
      <c r="B4259" s="14" t="n"/>
      <c r="C4259" s="14" t="n"/>
      <c r="D4259" s="14" t="n"/>
      <c r="E4259" s="16" t="n"/>
      <c r="F4259" s="14" t="n"/>
      <c r="G4259" s="14" t="n"/>
      <c r="H4259" s="19" t="n"/>
      <c r="I4259" s="19" t="n"/>
      <c r="J4259" s="34">
        <f>IF(A4259="","",H4259+I4259)</f>
        <v/>
      </c>
      <c r="K4259" s="14" t="n"/>
      <c r="L4259" s="14" t="n"/>
      <c r="M4259" s="14" t="n"/>
      <c r="N4259" s="14" t="n"/>
      <c r="O4259" s="20">
        <f>IF(A4259="","",SUMPRODUCT((A4259&gt;=Setup!$C$19:$C$30)*(A4259&lt;=Setup!$D$19:$D$30)*Setup!$A$19:$A$30))</f>
        <v/>
      </c>
      <c r="P4259" s="34">
        <f>IF(A4259="","",IF(G4259="Standard 15% (Box 1)",ROUND(H4259*Setup!$B$9,2),0))</f>
        <v/>
      </c>
      <c r="Q4259" s="34">
        <f>IF(A4259="","",I4259-P4259)</f>
        <v/>
      </c>
      <c r="R4259" s="23">
        <f>IF(A4259="","",IF(O4259=0,"Outside audit periods; ","")&amp;IF(G4259="","No VAT category; ","")&amp;IF(ABS(Q4259)&gt;Setup!$B$10,"VAT ≠ 15% × net; ","")&amp;IF(AND(F4259="B2B - VAT registered",NOT(AND(LEN(E4259)=15,LEFT(E4259,1)="3",RIGHT(E4259,1)="3",ISNUMBER(--E4259)))),"Invalid/missing customer VAT no; ","")&amp;IF(L4259&lt;&gt;"Yes","Not reported/cleared on FATOORA; ","")&amp;IF(AND(OR(G4259="Zero-rated domestic (Box 3)",G4259="Export (Box 4)"),N4259=""),"Zero-rate/export evidence missing; ","")&amp;IF(AND(C4259="Credit Note",H4259&gt;0),"Credit note should be negative; ","")&amp;IF(AND(C4259="Simplified Tax Invoice",F4259="B2B - VAT registered"),"Simplified invoice issued to VAT-registered B2B; ",""))</f>
        <v/>
      </c>
    </row>
    <row r="4260">
      <c r="A4260" s="17" t="n"/>
      <c r="B4260" s="14" t="n"/>
      <c r="C4260" s="14" t="n"/>
      <c r="D4260" s="14" t="n"/>
      <c r="E4260" s="16" t="n"/>
      <c r="F4260" s="14" t="n"/>
      <c r="G4260" s="14" t="n"/>
      <c r="H4260" s="19" t="n"/>
      <c r="I4260" s="19" t="n"/>
      <c r="J4260" s="34">
        <f>IF(A4260="","",H4260+I4260)</f>
        <v/>
      </c>
      <c r="K4260" s="14" t="n"/>
      <c r="L4260" s="14" t="n"/>
      <c r="M4260" s="14" t="n"/>
      <c r="N4260" s="14" t="n"/>
      <c r="O4260" s="20">
        <f>IF(A4260="","",SUMPRODUCT((A4260&gt;=Setup!$C$19:$C$30)*(A4260&lt;=Setup!$D$19:$D$30)*Setup!$A$19:$A$30))</f>
        <v/>
      </c>
      <c r="P4260" s="34">
        <f>IF(A4260="","",IF(G4260="Standard 15% (Box 1)",ROUND(H4260*Setup!$B$9,2),0))</f>
        <v/>
      </c>
      <c r="Q4260" s="34">
        <f>IF(A4260="","",I4260-P4260)</f>
        <v/>
      </c>
      <c r="R4260" s="23">
        <f>IF(A4260="","",IF(O4260=0,"Outside audit periods; ","")&amp;IF(G4260="","No VAT category; ","")&amp;IF(ABS(Q4260)&gt;Setup!$B$10,"VAT ≠ 15% × net; ","")&amp;IF(AND(F4260="B2B - VAT registered",NOT(AND(LEN(E4260)=15,LEFT(E4260,1)="3",RIGHT(E4260,1)="3",ISNUMBER(--E4260)))),"Invalid/missing customer VAT no; ","")&amp;IF(L4260&lt;&gt;"Yes","Not reported/cleared on FATOORA; ","")&amp;IF(AND(OR(G4260="Zero-rated domestic (Box 3)",G4260="Export (Box 4)"),N4260=""),"Zero-rate/export evidence missing; ","")&amp;IF(AND(C4260="Credit Note",H4260&gt;0),"Credit note should be negative; ","")&amp;IF(AND(C4260="Simplified Tax Invoice",F4260="B2B - VAT registered"),"Simplified invoice issued to VAT-registered B2B; ",""))</f>
        <v/>
      </c>
    </row>
    <row r="4261">
      <c r="A4261" s="17" t="n"/>
      <c r="B4261" s="14" t="n"/>
      <c r="C4261" s="14" t="n"/>
      <c r="D4261" s="14" t="n"/>
      <c r="E4261" s="16" t="n"/>
      <c r="F4261" s="14" t="n"/>
      <c r="G4261" s="14" t="n"/>
      <c r="H4261" s="19" t="n"/>
      <c r="I4261" s="19" t="n"/>
      <c r="J4261" s="34">
        <f>IF(A4261="","",H4261+I4261)</f>
        <v/>
      </c>
      <c r="K4261" s="14" t="n"/>
      <c r="L4261" s="14" t="n"/>
      <c r="M4261" s="14" t="n"/>
      <c r="N4261" s="14" t="n"/>
      <c r="O4261" s="20">
        <f>IF(A4261="","",SUMPRODUCT((A4261&gt;=Setup!$C$19:$C$30)*(A4261&lt;=Setup!$D$19:$D$30)*Setup!$A$19:$A$30))</f>
        <v/>
      </c>
      <c r="P4261" s="34">
        <f>IF(A4261="","",IF(G4261="Standard 15% (Box 1)",ROUND(H4261*Setup!$B$9,2),0))</f>
        <v/>
      </c>
      <c r="Q4261" s="34">
        <f>IF(A4261="","",I4261-P4261)</f>
        <v/>
      </c>
      <c r="R4261" s="23">
        <f>IF(A4261="","",IF(O4261=0,"Outside audit periods; ","")&amp;IF(G4261="","No VAT category; ","")&amp;IF(ABS(Q4261)&gt;Setup!$B$10,"VAT ≠ 15% × net; ","")&amp;IF(AND(F4261="B2B - VAT registered",NOT(AND(LEN(E4261)=15,LEFT(E4261,1)="3",RIGHT(E4261,1)="3",ISNUMBER(--E4261)))),"Invalid/missing customer VAT no; ","")&amp;IF(L4261&lt;&gt;"Yes","Not reported/cleared on FATOORA; ","")&amp;IF(AND(OR(G4261="Zero-rated domestic (Box 3)",G4261="Export (Box 4)"),N4261=""),"Zero-rate/export evidence missing; ","")&amp;IF(AND(C4261="Credit Note",H4261&gt;0),"Credit note should be negative; ","")&amp;IF(AND(C4261="Simplified Tax Invoice",F4261="B2B - VAT registered"),"Simplified invoice issued to VAT-registered B2B; ",""))</f>
        <v/>
      </c>
    </row>
    <row r="4262">
      <c r="A4262" s="17" t="n"/>
      <c r="B4262" s="14" t="n"/>
      <c r="C4262" s="14" t="n"/>
      <c r="D4262" s="14" t="n"/>
      <c r="E4262" s="16" t="n"/>
      <c r="F4262" s="14" t="n"/>
      <c r="G4262" s="14" t="n"/>
      <c r="H4262" s="19" t="n"/>
      <c r="I4262" s="19" t="n"/>
      <c r="J4262" s="34">
        <f>IF(A4262="","",H4262+I4262)</f>
        <v/>
      </c>
      <c r="K4262" s="14" t="n"/>
      <c r="L4262" s="14" t="n"/>
      <c r="M4262" s="14" t="n"/>
      <c r="N4262" s="14" t="n"/>
      <c r="O4262" s="20">
        <f>IF(A4262="","",SUMPRODUCT((A4262&gt;=Setup!$C$19:$C$30)*(A4262&lt;=Setup!$D$19:$D$30)*Setup!$A$19:$A$30))</f>
        <v/>
      </c>
      <c r="P4262" s="34">
        <f>IF(A4262="","",IF(G4262="Standard 15% (Box 1)",ROUND(H4262*Setup!$B$9,2),0))</f>
        <v/>
      </c>
      <c r="Q4262" s="34">
        <f>IF(A4262="","",I4262-P4262)</f>
        <v/>
      </c>
      <c r="R4262" s="23">
        <f>IF(A4262="","",IF(O4262=0,"Outside audit periods; ","")&amp;IF(G4262="","No VAT category; ","")&amp;IF(ABS(Q4262)&gt;Setup!$B$10,"VAT ≠ 15% × net; ","")&amp;IF(AND(F4262="B2B - VAT registered",NOT(AND(LEN(E4262)=15,LEFT(E4262,1)="3",RIGHT(E4262,1)="3",ISNUMBER(--E4262)))),"Invalid/missing customer VAT no; ","")&amp;IF(L4262&lt;&gt;"Yes","Not reported/cleared on FATOORA; ","")&amp;IF(AND(OR(G4262="Zero-rated domestic (Box 3)",G4262="Export (Box 4)"),N4262=""),"Zero-rate/export evidence missing; ","")&amp;IF(AND(C4262="Credit Note",H4262&gt;0),"Credit note should be negative; ","")&amp;IF(AND(C4262="Simplified Tax Invoice",F4262="B2B - VAT registered"),"Simplified invoice issued to VAT-registered B2B; ",""))</f>
        <v/>
      </c>
    </row>
    <row r="4263">
      <c r="A4263" s="17" t="n"/>
      <c r="B4263" s="14" t="n"/>
      <c r="C4263" s="14" t="n"/>
      <c r="D4263" s="14" t="n"/>
      <c r="E4263" s="16" t="n"/>
      <c r="F4263" s="14" t="n"/>
      <c r="G4263" s="14" t="n"/>
      <c r="H4263" s="19" t="n"/>
      <c r="I4263" s="19" t="n"/>
      <c r="J4263" s="34">
        <f>IF(A4263="","",H4263+I4263)</f>
        <v/>
      </c>
      <c r="K4263" s="14" t="n"/>
      <c r="L4263" s="14" t="n"/>
      <c r="M4263" s="14" t="n"/>
      <c r="N4263" s="14" t="n"/>
      <c r="O4263" s="20">
        <f>IF(A4263="","",SUMPRODUCT((A4263&gt;=Setup!$C$19:$C$30)*(A4263&lt;=Setup!$D$19:$D$30)*Setup!$A$19:$A$30))</f>
        <v/>
      </c>
      <c r="P4263" s="34">
        <f>IF(A4263="","",IF(G4263="Standard 15% (Box 1)",ROUND(H4263*Setup!$B$9,2),0))</f>
        <v/>
      </c>
      <c r="Q4263" s="34">
        <f>IF(A4263="","",I4263-P4263)</f>
        <v/>
      </c>
      <c r="R4263" s="23">
        <f>IF(A4263="","",IF(O4263=0,"Outside audit periods; ","")&amp;IF(G4263="","No VAT category; ","")&amp;IF(ABS(Q4263)&gt;Setup!$B$10,"VAT ≠ 15% × net; ","")&amp;IF(AND(F4263="B2B - VAT registered",NOT(AND(LEN(E4263)=15,LEFT(E4263,1)="3",RIGHT(E4263,1)="3",ISNUMBER(--E4263)))),"Invalid/missing customer VAT no; ","")&amp;IF(L4263&lt;&gt;"Yes","Not reported/cleared on FATOORA; ","")&amp;IF(AND(OR(G4263="Zero-rated domestic (Box 3)",G4263="Export (Box 4)"),N4263=""),"Zero-rate/export evidence missing; ","")&amp;IF(AND(C4263="Credit Note",H4263&gt;0),"Credit note should be negative; ","")&amp;IF(AND(C4263="Simplified Tax Invoice",F4263="B2B - VAT registered"),"Simplified invoice issued to VAT-registered B2B; ",""))</f>
        <v/>
      </c>
    </row>
    <row r="4264">
      <c r="A4264" s="17" t="n"/>
      <c r="B4264" s="14" t="n"/>
      <c r="C4264" s="14" t="n"/>
      <c r="D4264" s="14" t="n"/>
      <c r="E4264" s="16" t="n"/>
      <c r="F4264" s="14" t="n"/>
      <c r="G4264" s="14" t="n"/>
      <c r="H4264" s="19" t="n"/>
      <c r="I4264" s="19" t="n"/>
      <c r="J4264" s="34">
        <f>IF(A4264="","",H4264+I4264)</f>
        <v/>
      </c>
      <c r="K4264" s="14" t="n"/>
      <c r="L4264" s="14" t="n"/>
      <c r="M4264" s="14" t="n"/>
      <c r="N4264" s="14" t="n"/>
      <c r="O4264" s="20">
        <f>IF(A4264="","",SUMPRODUCT((A4264&gt;=Setup!$C$19:$C$30)*(A4264&lt;=Setup!$D$19:$D$30)*Setup!$A$19:$A$30))</f>
        <v/>
      </c>
      <c r="P4264" s="34">
        <f>IF(A4264="","",IF(G4264="Standard 15% (Box 1)",ROUND(H4264*Setup!$B$9,2),0))</f>
        <v/>
      </c>
      <c r="Q4264" s="34">
        <f>IF(A4264="","",I4264-P4264)</f>
        <v/>
      </c>
      <c r="R4264" s="23">
        <f>IF(A4264="","",IF(O4264=0,"Outside audit periods; ","")&amp;IF(G4264="","No VAT category; ","")&amp;IF(ABS(Q4264)&gt;Setup!$B$10,"VAT ≠ 15% × net; ","")&amp;IF(AND(F4264="B2B - VAT registered",NOT(AND(LEN(E4264)=15,LEFT(E4264,1)="3",RIGHT(E4264,1)="3",ISNUMBER(--E4264)))),"Invalid/missing customer VAT no; ","")&amp;IF(L4264&lt;&gt;"Yes","Not reported/cleared on FATOORA; ","")&amp;IF(AND(OR(G4264="Zero-rated domestic (Box 3)",G4264="Export (Box 4)"),N4264=""),"Zero-rate/export evidence missing; ","")&amp;IF(AND(C4264="Credit Note",H4264&gt;0),"Credit note should be negative; ","")&amp;IF(AND(C4264="Simplified Tax Invoice",F4264="B2B - VAT registered"),"Simplified invoice issued to VAT-registered B2B; ",""))</f>
        <v/>
      </c>
    </row>
    <row r="4265">
      <c r="A4265" s="17" t="n"/>
      <c r="B4265" s="14" t="n"/>
      <c r="C4265" s="14" t="n"/>
      <c r="D4265" s="14" t="n"/>
      <c r="E4265" s="16" t="n"/>
      <c r="F4265" s="14" t="n"/>
      <c r="G4265" s="14" t="n"/>
      <c r="H4265" s="19" t="n"/>
      <c r="I4265" s="19" t="n"/>
      <c r="J4265" s="34">
        <f>IF(A4265="","",H4265+I4265)</f>
        <v/>
      </c>
      <c r="K4265" s="14" t="n"/>
      <c r="L4265" s="14" t="n"/>
      <c r="M4265" s="14" t="n"/>
      <c r="N4265" s="14" t="n"/>
      <c r="O4265" s="20">
        <f>IF(A4265="","",SUMPRODUCT((A4265&gt;=Setup!$C$19:$C$30)*(A4265&lt;=Setup!$D$19:$D$30)*Setup!$A$19:$A$30))</f>
        <v/>
      </c>
      <c r="P4265" s="34">
        <f>IF(A4265="","",IF(G4265="Standard 15% (Box 1)",ROUND(H4265*Setup!$B$9,2),0))</f>
        <v/>
      </c>
      <c r="Q4265" s="34">
        <f>IF(A4265="","",I4265-P4265)</f>
        <v/>
      </c>
      <c r="R4265" s="23">
        <f>IF(A4265="","",IF(O4265=0,"Outside audit periods; ","")&amp;IF(G4265="","No VAT category; ","")&amp;IF(ABS(Q4265)&gt;Setup!$B$10,"VAT ≠ 15% × net; ","")&amp;IF(AND(F4265="B2B - VAT registered",NOT(AND(LEN(E4265)=15,LEFT(E4265,1)="3",RIGHT(E4265,1)="3",ISNUMBER(--E4265)))),"Invalid/missing customer VAT no; ","")&amp;IF(L4265&lt;&gt;"Yes","Not reported/cleared on FATOORA; ","")&amp;IF(AND(OR(G4265="Zero-rated domestic (Box 3)",G4265="Export (Box 4)"),N4265=""),"Zero-rate/export evidence missing; ","")&amp;IF(AND(C4265="Credit Note",H4265&gt;0),"Credit note should be negative; ","")&amp;IF(AND(C4265="Simplified Tax Invoice",F4265="B2B - VAT registered"),"Simplified invoice issued to VAT-registered B2B; ",""))</f>
        <v/>
      </c>
    </row>
    <row r="4266">
      <c r="A4266" s="17" t="n"/>
      <c r="B4266" s="14" t="n"/>
      <c r="C4266" s="14" t="n"/>
      <c r="D4266" s="14" t="n"/>
      <c r="E4266" s="16" t="n"/>
      <c r="F4266" s="14" t="n"/>
      <c r="G4266" s="14" t="n"/>
      <c r="H4266" s="19" t="n"/>
      <c r="I4266" s="19" t="n"/>
      <c r="J4266" s="34">
        <f>IF(A4266="","",H4266+I4266)</f>
        <v/>
      </c>
      <c r="K4266" s="14" t="n"/>
      <c r="L4266" s="14" t="n"/>
      <c r="M4266" s="14" t="n"/>
      <c r="N4266" s="14" t="n"/>
      <c r="O4266" s="20">
        <f>IF(A4266="","",SUMPRODUCT((A4266&gt;=Setup!$C$19:$C$30)*(A4266&lt;=Setup!$D$19:$D$30)*Setup!$A$19:$A$30))</f>
        <v/>
      </c>
      <c r="P4266" s="34">
        <f>IF(A4266="","",IF(G4266="Standard 15% (Box 1)",ROUND(H4266*Setup!$B$9,2),0))</f>
        <v/>
      </c>
      <c r="Q4266" s="34">
        <f>IF(A4266="","",I4266-P4266)</f>
        <v/>
      </c>
      <c r="R4266" s="23">
        <f>IF(A4266="","",IF(O4266=0,"Outside audit periods; ","")&amp;IF(G4266="","No VAT category; ","")&amp;IF(ABS(Q4266)&gt;Setup!$B$10,"VAT ≠ 15% × net; ","")&amp;IF(AND(F4266="B2B - VAT registered",NOT(AND(LEN(E4266)=15,LEFT(E4266,1)="3",RIGHT(E4266,1)="3",ISNUMBER(--E4266)))),"Invalid/missing customer VAT no; ","")&amp;IF(L4266&lt;&gt;"Yes","Not reported/cleared on FATOORA; ","")&amp;IF(AND(OR(G4266="Zero-rated domestic (Box 3)",G4266="Export (Box 4)"),N4266=""),"Zero-rate/export evidence missing; ","")&amp;IF(AND(C4266="Credit Note",H4266&gt;0),"Credit note should be negative; ","")&amp;IF(AND(C4266="Simplified Tax Invoice",F4266="B2B - VAT registered"),"Simplified invoice issued to VAT-registered B2B; ",""))</f>
        <v/>
      </c>
    </row>
    <row r="4267">
      <c r="A4267" s="17" t="n"/>
      <c r="B4267" s="14" t="n"/>
      <c r="C4267" s="14" t="n"/>
      <c r="D4267" s="14" t="n"/>
      <c r="E4267" s="16" t="n"/>
      <c r="F4267" s="14" t="n"/>
      <c r="G4267" s="14" t="n"/>
      <c r="H4267" s="19" t="n"/>
      <c r="I4267" s="19" t="n"/>
      <c r="J4267" s="34">
        <f>IF(A4267="","",H4267+I4267)</f>
        <v/>
      </c>
      <c r="K4267" s="14" t="n"/>
      <c r="L4267" s="14" t="n"/>
      <c r="M4267" s="14" t="n"/>
      <c r="N4267" s="14" t="n"/>
      <c r="O4267" s="20">
        <f>IF(A4267="","",SUMPRODUCT((A4267&gt;=Setup!$C$19:$C$30)*(A4267&lt;=Setup!$D$19:$D$30)*Setup!$A$19:$A$30))</f>
        <v/>
      </c>
      <c r="P4267" s="34">
        <f>IF(A4267="","",IF(G4267="Standard 15% (Box 1)",ROUND(H4267*Setup!$B$9,2),0))</f>
        <v/>
      </c>
      <c r="Q4267" s="34">
        <f>IF(A4267="","",I4267-P4267)</f>
        <v/>
      </c>
      <c r="R4267" s="23">
        <f>IF(A4267="","",IF(O4267=0,"Outside audit periods; ","")&amp;IF(G4267="","No VAT category; ","")&amp;IF(ABS(Q4267)&gt;Setup!$B$10,"VAT ≠ 15% × net; ","")&amp;IF(AND(F4267="B2B - VAT registered",NOT(AND(LEN(E4267)=15,LEFT(E4267,1)="3",RIGHT(E4267,1)="3",ISNUMBER(--E4267)))),"Invalid/missing customer VAT no; ","")&amp;IF(L4267&lt;&gt;"Yes","Not reported/cleared on FATOORA; ","")&amp;IF(AND(OR(G4267="Zero-rated domestic (Box 3)",G4267="Export (Box 4)"),N4267=""),"Zero-rate/export evidence missing; ","")&amp;IF(AND(C4267="Credit Note",H4267&gt;0),"Credit note should be negative; ","")&amp;IF(AND(C4267="Simplified Tax Invoice",F4267="B2B - VAT registered"),"Simplified invoice issued to VAT-registered B2B; ",""))</f>
        <v/>
      </c>
    </row>
    <row r="4268">
      <c r="A4268" s="17" t="n"/>
      <c r="B4268" s="14" t="n"/>
      <c r="C4268" s="14" t="n"/>
      <c r="D4268" s="14" t="n"/>
      <c r="E4268" s="16" t="n"/>
      <c r="F4268" s="14" t="n"/>
      <c r="G4268" s="14" t="n"/>
      <c r="H4268" s="19" t="n"/>
      <c r="I4268" s="19" t="n"/>
      <c r="J4268" s="34">
        <f>IF(A4268="","",H4268+I4268)</f>
        <v/>
      </c>
      <c r="K4268" s="14" t="n"/>
      <c r="L4268" s="14" t="n"/>
      <c r="M4268" s="14" t="n"/>
      <c r="N4268" s="14" t="n"/>
      <c r="O4268" s="20">
        <f>IF(A4268="","",SUMPRODUCT((A4268&gt;=Setup!$C$19:$C$30)*(A4268&lt;=Setup!$D$19:$D$30)*Setup!$A$19:$A$30))</f>
        <v/>
      </c>
      <c r="P4268" s="34">
        <f>IF(A4268="","",IF(G4268="Standard 15% (Box 1)",ROUND(H4268*Setup!$B$9,2),0))</f>
        <v/>
      </c>
      <c r="Q4268" s="34">
        <f>IF(A4268="","",I4268-P4268)</f>
        <v/>
      </c>
      <c r="R4268" s="23">
        <f>IF(A4268="","",IF(O4268=0,"Outside audit periods; ","")&amp;IF(G4268="","No VAT category; ","")&amp;IF(ABS(Q4268)&gt;Setup!$B$10,"VAT ≠ 15% × net; ","")&amp;IF(AND(F4268="B2B - VAT registered",NOT(AND(LEN(E4268)=15,LEFT(E4268,1)="3",RIGHT(E4268,1)="3",ISNUMBER(--E4268)))),"Invalid/missing customer VAT no; ","")&amp;IF(L4268&lt;&gt;"Yes","Not reported/cleared on FATOORA; ","")&amp;IF(AND(OR(G4268="Zero-rated domestic (Box 3)",G4268="Export (Box 4)"),N4268=""),"Zero-rate/export evidence missing; ","")&amp;IF(AND(C4268="Credit Note",H4268&gt;0),"Credit note should be negative; ","")&amp;IF(AND(C4268="Simplified Tax Invoice",F4268="B2B - VAT registered"),"Simplified invoice issued to VAT-registered B2B; ",""))</f>
        <v/>
      </c>
    </row>
    <row r="4269">
      <c r="A4269" s="17" t="n"/>
      <c r="B4269" s="14" t="n"/>
      <c r="C4269" s="14" t="n"/>
      <c r="D4269" s="14" t="n"/>
      <c r="E4269" s="16" t="n"/>
      <c r="F4269" s="14" t="n"/>
      <c r="G4269" s="14" t="n"/>
      <c r="H4269" s="19" t="n"/>
      <c r="I4269" s="19" t="n"/>
      <c r="J4269" s="34">
        <f>IF(A4269="","",H4269+I4269)</f>
        <v/>
      </c>
      <c r="K4269" s="14" t="n"/>
      <c r="L4269" s="14" t="n"/>
      <c r="M4269" s="14" t="n"/>
      <c r="N4269" s="14" t="n"/>
      <c r="O4269" s="20">
        <f>IF(A4269="","",SUMPRODUCT((A4269&gt;=Setup!$C$19:$C$30)*(A4269&lt;=Setup!$D$19:$D$30)*Setup!$A$19:$A$30))</f>
        <v/>
      </c>
      <c r="P4269" s="34">
        <f>IF(A4269="","",IF(G4269="Standard 15% (Box 1)",ROUND(H4269*Setup!$B$9,2),0))</f>
        <v/>
      </c>
      <c r="Q4269" s="34">
        <f>IF(A4269="","",I4269-P4269)</f>
        <v/>
      </c>
      <c r="R4269" s="23">
        <f>IF(A4269="","",IF(O4269=0,"Outside audit periods; ","")&amp;IF(G4269="","No VAT category; ","")&amp;IF(ABS(Q4269)&gt;Setup!$B$10,"VAT ≠ 15% × net; ","")&amp;IF(AND(F4269="B2B - VAT registered",NOT(AND(LEN(E4269)=15,LEFT(E4269,1)="3",RIGHT(E4269,1)="3",ISNUMBER(--E4269)))),"Invalid/missing customer VAT no; ","")&amp;IF(L4269&lt;&gt;"Yes","Not reported/cleared on FATOORA; ","")&amp;IF(AND(OR(G4269="Zero-rated domestic (Box 3)",G4269="Export (Box 4)"),N4269=""),"Zero-rate/export evidence missing; ","")&amp;IF(AND(C4269="Credit Note",H4269&gt;0),"Credit note should be negative; ","")&amp;IF(AND(C4269="Simplified Tax Invoice",F4269="B2B - VAT registered"),"Simplified invoice issued to VAT-registered B2B; ",""))</f>
        <v/>
      </c>
    </row>
    <row r="4270">
      <c r="A4270" s="17" t="n"/>
      <c r="B4270" s="14" t="n"/>
      <c r="C4270" s="14" t="n"/>
      <c r="D4270" s="14" t="n"/>
      <c r="E4270" s="16" t="n"/>
      <c r="F4270" s="14" t="n"/>
      <c r="G4270" s="14" t="n"/>
      <c r="H4270" s="19" t="n"/>
      <c r="I4270" s="19" t="n"/>
      <c r="J4270" s="34">
        <f>IF(A4270="","",H4270+I4270)</f>
        <v/>
      </c>
      <c r="K4270" s="14" t="n"/>
      <c r="L4270" s="14" t="n"/>
      <c r="M4270" s="14" t="n"/>
      <c r="N4270" s="14" t="n"/>
      <c r="O4270" s="20">
        <f>IF(A4270="","",SUMPRODUCT((A4270&gt;=Setup!$C$19:$C$30)*(A4270&lt;=Setup!$D$19:$D$30)*Setup!$A$19:$A$30))</f>
        <v/>
      </c>
      <c r="P4270" s="34">
        <f>IF(A4270="","",IF(G4270="Standard 15% (Box 1)",ROUND(H4270*Setup!$B$9,2),0))</f>
        <v/>
      </c>
      <c r="Q4270" s="34">
        <f>IF(A4270="","",I4270-P4270)</f>
        <v/>
      </c>
      <c r="R4270" s="23">
        <f>IF(A4270="","",IF(O4270=0,"Outside audit periods; ","")&amp;IF(G4270="","No VAT category; ","")&amp;IF(ABS(Q4270)&gt;Setup!$B$10,"VAT ≠ 15% × net; ","")&amp;IF(AND(F4270="B2B - VAT registered",NOT(AND(LEN(E4270)=15,LEFT(E4270,1)="3",RIGHT(E4270,1)="3",ISNUMBER(--E4270)))),"Invalid/missing customer VAT no; ","")&amp;IF(L4270&lt;&gt;"Yes","Not reported/cleared on FATOORA; ","")&amp;IF(AND(OR(G4270="Zero-rated domestic (Box 3)",G4270="Export (Box 4)"),N4270=""),"Zero-rate/export evidence missing; ","")&amp;IF(AND(C4270="Credit Note",H4270&gt;0),"Credit note should be negative; ","")&amp;IF(AND(C4270="Simplified Tax Invoice",F4270="B2B - VAT registered"),"Simplified invoice issued to VAT-registered B2B; ",""))</f>
        <v/>
      </c>
    </row>
    <row r="4271">
      <c r="A4271" s="17" t="n"/>
      <c r="B4271" s="14" t="n"/>
      <c r="C4271" s="14" t="n"/>
      <c r="D4271" s="14" t="n"/>
      <c r="E4271" s="16" t="n"/>
      <c r="F4271" s="14" t="n"/>
      <c r="G4271" s="14" t="n"/>
      <c r="H4271" s="19" t="n"/>
      <c r="I4271" s="19" t="n"/>
      <c r="J4271" s="34">
        <f>IF(A4271="","",H4271+I4271)</f>
        <v/>
      </c>
      <c r="K4271" s="14" t="n"/>
      <c r="L4271" s="14" t="n"/>
      <c r="M4271" s="14" t="n"/>
      <c r="N4271" s="14" t="n"/>
      <c r="O4271" s="20">
        <f>IF(A4271="","",SUMPRODUCT((A4271&gt;=Setup!$C$19:$C$30)*(A4271&lt;=Setup!$D$19:$D$30)*Setup!$A$19:$A$30))</f>
        <v/>
      </c>
      <c r="P4271" s="34">
        <f>IF(A4271="","",IF(G4271="Standard 15% (Box 1)",ROUND(H4271*Setup!$B$9,2),0))</f>
        <v/>
      </c>
      <c r="Q4271" s="34">
        <f>IF(A4271="","",I4271-P4271)</f>
        <v/>
      </c>
      <c r="R4271" s="23">
        <f>IF(A4271="","",IF(O4271=0,"Outside audit periods; ","")&amp;IF(G4271="","No VAT category; ","")&amp;IF(ABS(Q4271)&gt;Setup!$B$10,"VAT ≠ 15% × net; ","")&amp;IF(AND(F4271="B2B - VAT registered",NOT(AND(LEN(E4271)=15,LEFT(E4271,1)="3",RIGHT(E4271,1)="3",ISNUMBER(--E4271)))),"Invalid/missing customer VAT no; ","")&amp;IF(L4271&lt;&gt;"Yes","Not reported/cleared on FATOORA; ","")&amp;IF(AND(OR(G4271="Zero-rated domestic (Box 3)",G4271="Export (Box 4)"),N4271=""),"Zero-rate/export evidence missing; ","")&amp;IF(AND(C4271="Credit Note",H4271&gt;0),"Credit note should be negative; ","")&amp;IF(AND(C4271="Simplified Tax Invoice",F4271="B2B - VAT registered"),"Simplified invoice issued to VAT-registered B2B; ",""))</f>
        <v/>
      </c>
    </row>
    <row r="4272">
      <c r="A4272" s="17" t="n"/>
      <c r="B4272" s="14" t="n"/>
      <c r="C4272" s="14" t="n"/>
      <c r="D4272" s="14" t="n"/>
      <c r="E4272" s="16" t="n"/>
      <c r="F4272" s="14" t="n"/>
      <c r="G4272" s="14" t="n"/>
      <c r="H4272" s="19" t="n"/>
      <c r="I4272" s="19" t="n"/>
      <c r="J4272" s="34">
        <f>IF(A4272="","",H4272+I4272)</f>
        <v/>
      </c>
      <c r="K4272" s="14" t="n"/>
      <c r="L4272" s="14" t="n"/>
      <c r="M4272" s="14" t="n"/>
      <c r="N4272" s="14" t="n"/>
      <c r="O4272" s="20">
        <f>IF(A4272="","",SUMPRODUCT((A4272&gt;=Setup!$C$19:$C$30)*(A4272&lt;=Setup!$D$19:$D$30)*Setup!$A$19:$A$30))</f>
        <v/>
      </c>
      <c r="P4272" s="34">
        <f>IF(A4272="","",IF(G4272="Standard 15% (Box 1)",ROUND(H4272*Setup!$B$9,2),0))</f>
        <v/>
      </c>
      <c r="Q4272" s="34">
        <f>IF(A4272="","",I4272-P4272)</f>
        <v/>
      </c>
      <c r="R4272" s="23">
        <f>IF(A4272="","",IF(O4272=0,"Outside audit periods; ","")&amp;IF(G4272="","No VAT category; ","")&amp;IF(ABS(Q4272)&gt;Setup!$B$10,"VAT ≠ 15% × net; ","")&amp;IF(AND(F4272="B2B - VAT registered",NOT(AND(LEN(E4272)=15,LEFT(E4272,1)="3",RIGHT(E4272,1)="3",ISNUMBER(--E4272)))),"Invalid/missing customer VAT no; ","")&amp;IF(L4272&lt;&gt;"Yes","Not reported/cleared on FATOORA; ","")&amp;IF(AND(OR(G4272="Zero-rated domestic (Box 3)",G4272="Export (Box 4)"),N4272=""),"Zero-rate/export evidence missing; ","")&amp;IF(AND(C4272="Credit Note",H4272&gt;0),"Credit note should be negative; ","")&amp;IF(AND(C4272="Simplified Tax Invoice",F4272="B2B - VAT registered"),"Simplified invoice issued to VAT-registered B2B; ",""))</f>
        <v/>
      </c>
    </row>
    <row r="4273">
      <c r="A4273" s="17" t="n"/>
      <c r="B4273" s="14" t="n"/>
      <c r="C4273" s="14" t="n"/>
      <c r="D4273" s="14" t="n"/>
      <c r="E4273" s="16" t="n"/>
      <c r="F4273" s="14" t="n"/>
      <c r="G4273" s="14" t="n"/>
      <c r="H4273" s="19" t="n"/>
      <c r="I4273" s="19" t="n"/>
      <c r="J4273" s="34">
        <f>IF(A4273="","",H4273+I4273)</f>
        <v/>
      </c>
      <c r="K4273" s="14" t="n"/>
      <c r="L4273" s="14" t="n"/>
      <c r="M4273" s="14" t="n"/>
      <c r="N4273" s="14" t="n"/>
      <c r="O4273" s="20">
        <f>IF(A4273="","",SUMPRODUCT((A4273&gt;=Setup!$C$19:$C$30)*(A4273&lt;=Setup!$D$19:$D$30)*Setup!$A$19:$A$30))</f>
        <v/>
      </c>
      <c r="P4273" s="34">
        <f>IF(A4273="","",IF(G4273="Standard 15% (Box 1)",ROUND(H4273*Setup!$B$9,2),0))</f>
        <v/>
      </c>
      <c r="Q4273" s="34">
        <f>IF(A4273="","",I4273-P4273)</f>
        <v/>
      </c>
      <c r="R4273" s="23">
        <f>IF(A4273="","",IF(O4273=0,"Outside audit periods; ","")&amp;IF(G4273="","No VAT category; ","")&amp;IF(ABS(Q4273)&gt;Setup!$B$10,"VAT ≠ 15% × net; ","")&amp;IF(AND(F4273="B2B - VAT registered",NOT(AND(LEN(E4273)=15,LEFT(E4273,1)="3",RIGHT(E4273,1)="3",ISNUMBER(--E4273)))),"Invalid/missing customer VAT no; ","")&amp;IF(L4273&lt;&gt;"Yes","Not reported/cleared on FATOORA; ","")&amp;IF(AND(OR(G4273="Zero-rated domestic (Box 3)",G4273="Export (Box 4)"),N4273=""),"Zero-rate/export evidence missing; ","")&amp;IF(AND(C4273="Credit Note",H4273&gt;0),"Credit note should be negative; ","")&amp;IF(AND(C4273="Simplified Tax Invoice",F4273="B2B - VAT registered"),"Simplified invoice issued to VAT-registered B2B; ",""))</f>
        <v/>
      </c>
    </row>
    <row r="4274">
      <c r="A4274" s="17" t="n"/>
      <c r="B4274" s="14" t="n"/>
      <c r="C4274" s="14" t="n"/>
      <c r="D4274" s="14" t="n"/>
      <c r="E4274" s="16" t="n"/>
      <c r="F4274" s="14" t="n"/>
      <c r="G4274" s="14" t="n"/>
      <c r="H4274" s="19" t="n"/>
      <c r="I4274" s="19" t="n"/>
      <c r="J4274" s="34">
        <f>IF(A4274="","",H4274+I4274)</f>
        <v/>
      </c>
      <c r="K4274" s="14" t="n"/>
      <c r="L4274" s="14" t="n"/>
      <c r="M4274" s="14" t="n"/>
      <c r="N4274" s="14" t="n"/>
      <c r="O4274" s="20">
        <f>IF(A4274="","",SUMPRODUCT((A4274&gt;=Setup!$C$19:$C$30)*(A4274&lt;=Setup!$D$19:$D$30)*Setup!$A$19:$A$30))</f>
        <v/>
      </c>
      <c r="P4274" s="34">
        <f>IF(A4274="","",IF(G4274="Standard 15% (Box 1)",ROUND(H4274*Setup!$B$9,2),0))</f>
        <v/>
      </c>
      <c r="Q4274" s="34">
        <f>IF(A4274="","",I4274-P4274)</f>
        <v/>
      </c>
      <c r="R4274" s="23">
        <f>IF(A4274="","",IF(O4274=0,"Outside audit periods; ","")&amp;IF(G4274="","No VAT category; ","")&amp;IF(ABS(Q4274)&gt;Setup!$B$10,"VAT ≠ 15% × net; ","")&amp;IF(AND(F4274="B2B - VAT registered",NOT(AND(LEN(E4274)=15,LEFT(E4274,1)="3",RIGHT(E4274,1)="3",ISNUMBER(--E4274)))),"Invalid/missing customer VAT no; ","")&amp;IF(L4274&lt;&gt;"Yes","Not reported/cleared on FATOORA; ","")&amp;IF(AND(OR(G4274="Zero-rated domestic (Box 3)",G4274="Export (Box 4)"),N4274=""),"Zero-rate/export evidence missing; ","")&amp;IF(AND(C4274="Credit Note",H4274&gt;0),"Credit note should be negative; ","")&amp;IF(AND(C4274="Simplified Tax Invoice",F4274="B2B - VAT registered"),"Simplified invoice issued to VAT-registered B2B; ",""))</f>
        <v/>
      </c>
    </row>
    <row r="4275">
      <c r="A4275" s="17" t="n"/>
      <c r="B4275" s="14" t="n"/>
      <c r="C4275" s="14" t="n"/>
      <c r="D4275" s="14" t="n"/>
      <c r="E4275" s="16" t="n"/>
      <c r="F4275" s="14" t="n"/>
      <c r="G4275" s="14" t="n"/>
      <c r="H4275" s="19" t="n"/>
      <c r="I4275" s="19" t="n"/>
      <c r="J4275" s="34">
        <f>IF(A4275="","",H4275+I4275)</f>
        <v/>
      </c>
      <c r="K4275" s="14" t="n"/>
      <c r="L4275" s="14" t="n"/>
      <c r="M4275" s="14" t="n"/>
      <c r="N4275" s="14" t="n"/>
      <c r="O4275" s="20">
        <f>IF(A4275="","",SUMPRODUCT((A4275&gt;=Setup!$C$19:$C$30)*(A4275&lt;=Setup!$D$19:$D$30)*Setup!$A$19:$A$30))</f>
        <v/>
      </c>
      <c r="P4275" s="34">
        <f>IF(A4275="","",IF(G4275="Standard 15% (Box 1)",ROUND(H4275*Setup!$B$9,2),0))</f>
        <v/>
      </c>
      <c r="Q4275" s="34">
        <f>IF(A4275="","",I4275-P4275)</f>
        <v/>
      </c>
      <c r="R4275" s="23">
        <f>IF(A4275="","",IF(O4275=0,"Outside audit periods; ","")&amp;IF(G4275="","No VAT category; ","")&amp;IF(ABS(Q4275)&gt;Setup!$B$10,"VAT ≠ 15% × net; ","")&amp;IF(AND(F4275="B2B - VAT registered",NOT(AND(LEN(E4275)=15,LEFT(E4275,1)="3",RIGHT(E4275,1)="3",ISNUMBER(--E4275)))),"Invalid/missing customer VAT no; ","")&amp;IF(L4275&lt;&gt;"Yes","Not reported/cleared on FATOORA; ","")&amp;IF(AND(OR(G4275="Zero-rated domestic (Box 3)",G4275="Export (Box 4)"),N4275=""),"Zero-rate/export evidence missing; ","")&amp;IF(AND(C4275="Credit Note",H4275&gt;0),"Credit note should be negative; ","")&amp;IF(AND(C4275="Simplified Tax Invoice",F4275="B2B - VAT registered"),"Simplified invoice issued to VAT-registered B2B; ",""))</f>
        <v/>
      </c>
    </row>
    <row r="4276">
      <c r="A4276" s="17" t="n"/>
      <c r="B4276" s="14" t="n"/>
      <c r="C4276" s="14" t="n"/>
      <c r="D4276" s="14" t="n"/>
      <c r="E4276" s="16" t="n"/>
      <c r="F4276" s="14" t="n"/>
      <c r="G4276" s="14" t="n"/>
      <c r="H4276" s="19" t="n"/>
      <c r="I4276" s="19" t="n"/>
      <c r="J4276" s="34">
        <f>IF(A4276="","",H4276+I4276)</f>
        <v/>
      </c>
      <c r="K4276" s="14" t="n"/>
      <c r="L4276" s="14" t="n"/>
      <c r="M4276" s="14" t="n"/>
      <c r="N4276" s="14" t="n"/>
      <c r="O4276" s="20">
        <f>IF(A4276="","",SUMPRODUCT((A4276&gt;=Setup!$C$19:$C$30)*(A4276&lt;=Setup!$D$19:$D$30)*Setup!$A$19:$A$30))</f>
        <v/>
      </c>
      <c r="P4276" s="34">
        <f>IF(A4276="","",IF(G4276="Standard 15% (Box 1)",ROUND(H4276*Setup!$B$9,2),0))</f>
        <v/>
      </c>
      <c r="Q4276" s="34">
        <f>IF(A4276="","",I4276-P4276)</f>
        <v/>
      </c>
      <c r="R4276" s="23">
        <f>IF(A4276="","",IF(O4276=0,"Outside audit periods; ","")&amp;IF(G4276="","No VAT category; ","")&amp;IF(ABS(Q4276)&gt;Setup!$B$10,"VAT ≠ 15% × net; ","")&amp;IF(AND(F4276="B2B - VAT registered",NOT(AND(LEN(E4276)=15,LEFT(E4276,1)="3",RIGHT(E4276,1)="3",ISNUMBER(--E4276)))),"Invalid/missing customer VAT no; ","")&amp;IF(L4276&lt;&gt;"Yes","Not reported/cleared on FATOORA; ","")&amp;IF(AND(OR(G4276="Zero-rated domestic (Box 3)",G4276="Export (Box 4)"),N4276=""),"Zero-rate/export evidence missing; ","")&amp;IF(AND(C4276="Credit Note",H4276&gt;0),"Credit note should be negative; ","")&amp;IF(AND(C4276="Simplified Tax Invoice",F4276="B2B - VAT registered"),"Simplified invoice issued to VAT-registered B2B; ",""))</f>
        <v/>
      </c>
    </row>
    <row r="4277">
      <c r="A4277" s="17" t="n"/>
      <c r="B4277" s="14" t="n"/>
      <c r="C4277" s="14" t="n"/>
      <c r="D4277" s="14" t="n"/>
      <c r="E4277" s="16" t="n"/>
      <c r="F4277" s="14" t="n"/>
      <c r="G4277" s="14" t="n"/>
      <c r="H4277" s="19" t="n"/>
      <c r="I4277" s="19" t="n"/>
      <c r="J4277" s="34">
        <f>IF(A4277="","",H4277+I4277)</f>
        <v/>
      </c>
      <c r="K4277" s="14" t="n"/>
      <c r="L4277" s="14" t="n"/>
      <c r="M4277" s="14" t="n"/>
      <c r="N4277" s="14" t="n"/>
      <c r="O4277" s="20">
        <f>IF(A4277="","",SUMPRODUCT((A4277&gt;=Setup!$C$19:$C$30)*(A4277&lt;=Setup!$D$19:$D$30)*Setup!$A$19:$A$30))</f>
        <v/>
      </c>
      <c r="P4277" s="34">
        <f>IF(A4277="","",IF(G4277="Standard 15% (Box 1)",ROUND(H4277*Setup!$B$9,2),0))</f>
        <v/>
      </c>
      <c r="Q4277" s="34">
        <f>IF(A4277="","",I4277-P4277)</f>
        <v/>
      </c>
      <c r="R4277" s="23">
        <f>IF(A4277="","",IF(O4277=0,"Outside audit periods; ","")&amp;IF(G4277="","No VAT category; ","")&amp;IF(ABS(Q4277)&gt;Setup!$B$10,"VAT ≠ 15% × net; ","")&amp;IF(AND(F4277="B2B - VAT registered",NOT(AND(LEN(E4277)=15,LEFT(E4277,1)="3",RIGHT(E4277,1)="3",ISNUMBER(--E4277)))),"Invalid/missing customer VAT no; ","")&amp;IF(L4277&lt;&gt;"Yes","Not reported/cleared on FATOORA; ","")&amp;IF(AND(OR(G4277="Zero-rated domestic (Box 3)",G4277="Export (Box 4)"),N4277=""),"Zero-rate/export evidence missing; ","")&amp;IF(AND(C4277="Credit Note",H4277&gt;0),"Credit note should be negative; ","")&amp;IF(AND(C4277="Simplified Tax Invoice",F4277="B2B - VAT registered"),"Simplified invoice issued to VAT-registered B2B; ",""))</f>
        <v/>
      </c>
    </row>
    <row r="4278">
      <c r="A4278" s="17" t="n"/>
      <c r="B4278" s="14" t="n"/>
      <c r="C4278" s="14" t="n"/>
      <c r="D4278" s="14" t="n"/>
      <c r="E4278" s="16" t="n"/>
      <c r="F4278" s="14" t="n"/>
      <c r="G4278" s="14" t="n"/>
      <c r="H4278" s="19" t="n"/>
      <c r="I4278" s="19" t="n"/>
      <c r="J4278" s="34">
        <f>IF(A4278="","",H4278+I4278)</f>
        <v/>
      </c>
      <c r="K4278" s="14" t="n"/>
      <c r="L4278" s="14" t="n"/>
      <c r="M4278" s="14" t="n"/>
      <c r="N4278" s="14" t="n"/>
      <c r="O4278" s="20">
        <f>IF(A4278="","",SUMPRODUCT((A4278&gt;=Setup!$C$19:$C$30)*(A4278&lt;=Setup!$D$19:$D$30)*Setup!$A$19:$A$30))</f>
        <v/>
      </c>
      <c r="P4278" s="34">
        <f>IF(A4278="","",IF(G4278="Standard 15% (Box 1)",ROUND(H4278*Setup!$B$9,2),0))</f>
        <v/>
      </c>
      <c r="Q4278" s="34">
        <f>IF(A4278="","",I4278-P4278)</f>
        <v/>
      </c>
      <c r="R4278" s="23">
        <f>IF(A4278="","",IF(O4278=0,"Outside audit periods; ","")&amp;IF(G4278="","No VAT category; ","")&amp;IF(ABS(Q4278)&gt;Setup!$B$10,"VAT ≠ 15% × net; ","")&amp;IF(AND(F4278="B2B - VAT registered",NOT(AND(LEN(E4278)=15,LEFT(E4278,1)="3",RIGHT(E4278,1)="3",ISNUMBER(--E4278)))),"Invalid/missing customer VAT no; ","")&amp;IF(L4278&lt;&gt;"Yes","Not reported/cleared on FATOORA; ","")&amp;IF(AND(OR(G4278="Zero-rated domestic (Box 3)",G4278="Export (Box 4)"),N4278=""),"Zero-rate/export evidence missing; ","")&amp;IF(AND(C4278="Credit Note",H4278&gt;0),"Credit note should be negative; ","")&amp;IF(AND(C4278="Simplified Tax Invoice",F4278="B2B - VAT registered"),"Simplified invoice issued to VAT-registered B2B; ",""))</f>
        <v/>
      </c>
    </row>
    <row r="4279">
      <c r="A4279" s="17" t="n"/>
      <c r="B4279" s="14" t="n"/>
      <c r="C4279" s="14" t="n"/>
      <c r="D4279" s="14" t="n"/>
      <c r="E4279" s="16" t="n"/>
      <c r="F4279" s="14" t="n"/>
      <c r="G4279" s="14" t="n"/>
      <c r="H4279" s="19" t="n"/>
      <c r="I4279" s="19" t="n"/>
      <c r="J4279" s="34">
        <f>IF(A4279="","",H4279+I4279)</f>
        <v/>
      </c>
      <c r="K4279" s="14" t="n"/>
      <c r="L4279" s="14" t="n"/>
      <c r="M4279" s="14" t="n"/>
      <c r="N4279" s="14" t="n"/>
      <c r="O4279" s="20">
        <f>IF(A4279="","",SUMPRODUCT((A4279&gt;=Setup!$C$19:$C$30)*(A4279&lt;=Setup!$D$19:$D$30)*Setup!$A$19:$A$30))</f>
        <v/>
      </c>
      <c r="P4279" s="34">
        <f>IF(A4279="","",IF(G4279="Standard 15% (Box 1)",ROUND(H4279*Setup!$B$9,2),0))</f>
        <v/>
      </c>
      <c r="Q4279" s="34">
        <f>IF(A4279="","",I4279-P4279)</f>
        <v/>
      </c>
      <c r="R4279" s="23">
        <f>IF(A4279="","",IF(O4279=0,"Outside audit periods; ","")&amp;IF(G4279="","No VAT category; ","")&amp;IF(ABS(Q4279)&gt;Setup!$B$10,"VAT ≠ 15% × net; ","")&amp;IF(AND(F4279="B2B - VAT registered",NOT(AND(LEN(E4279)=15,LEFT(E4279,1)="3",RIGHT(E4279,1)="3",ISNUMBER(--E4279)))),"Invalid/missing customer VAT no; ","")&amp;IF(L4279&lt;&gt;"Yes","Not reported/cleared on FATOORA; ","")&amp;IF(AND(OR(G4279="Zero-rated domestic (Box 3)",G4279="Export (Box 4)"),N4279=""),"Zero-rate/export evidence missing; ","")&amp;IF(AND(C4279="Credit Note",H4279&gt;0),"Credit note should be negative; ","")&amp;IF(AND(C4279="Simplified Tax Invoice",F4279="B2B - VAT registered"),"Simplified invoice issued to VAT-registered B2B; ",""))</f>
        <v/>
      </c>
    </row>
    <row r="4280">
      <c r="A4280" s="17" t="n"/>
      <c r="B4280" s="14" t="n"/>
      <c r="C4280" s="14" t="n"/>
      <c r="D4280" s="14" t="n"/>
      <c r="E4280" s="16" t="n"/>
      <c r="F4280" s="14" t="n"/>
      <c r="G4280" s="14" t="n"/>
      <c r="H4280" s="19" t="n"/>
      <c r="I4280" s="19" t="n"/>
      <c r="J4280" s="34">
        <f>IF(A4280="","",H4280+I4280)</f>
        <v/>
      </c>
      <c r="K4280" s="14" t="n"/>
      <c r="L4280" s="14" t="n"/>
      <c r="M4280" s="14" t="n"/>
      <c r="N4280" s="14" t="n"/>
      <c r="O4280" s="20">
        <f>IF(A4280="","",SUMPRODUCT((A4280&gt;=Setup!$C$19:$C$30)*(A4280&lt;=Setup!$D$19:$D$30)*Setup!$A$19:$A$30))</f>
        <v/>
      </c>
      <c r="P4280" s="34">
        <f>IF(A4280="","",IF(G4280="Standard 15% (Box 1)",ROUND(H4280*Setup!$B$9,2),0))</f>
        <v/>
      </c>
      <c r="Q4280" s="34">
        <f>IF(A4280="","",I4280-P4280)</f>
        <v/>
      </c>
      <c r="R4280" s="23">
        <f>IF(A4280="","",IF(O4280=0,"Outside audit periods; ","")&amp;IF(G4280="","No VAT category; ","")&amp;IF(ABS(Q4280)&gt;Setup!$B$10,"VAT ≠ 15% × net; ","")&amp;IF(AND(F4280="B2B - VAT registered",NOT(AND(LEN(E4280)=15,LEFT(E4280,1)="3",RIGHT(E4280,1)="3",ISNUMBER(--E4280)))),"Invalid/missing customer VAT no; ","")&amp;IF(L4280&lt;&gt;"Yes","Not reported/cleared on FATOORA; ","")&amp;IF(AND(OR(G4280="Zero-rated domestic (Box 3)",G4280="Export (Box 4)"),N4280=""),"Zero-rate/export evidence missing; ","")&amp;IF(AND(C4280="Credit Note",H4280&gt;0),"Credit note should be negative; ","")&amp;IF(AND(C4280="Simplified Tax Invoice",F4280="B2B - VAT registered"),"Simplified invoice issued to VAT-registered B2B; ",""))</f>
        <v/>
      </c>
    </row>
    <row r="4281">
      <c r="A4281" s="17" t="n"/>
      <c r="B4281" s="14" t="n"/>
      <c r="C4281" s="14" t="n"/>
      <c r="D4281" s="14" t="n"/>
      <c r="E4281" s="16" t="n"/>
      <c r="F4281" s="14" t="n"/>
      <c r="G4281" s="14" t="n"/>
      <c r="H4281" s="19" t="n"/>
      <c r="I4281" s="19" t="n"/>
      <c r="J4281" s="34">
        <f>IF(A4281="","",H4281+I4281)</f>
        <v/>
      </c>
      <c r="K4281" s="14" t="n"/>
      <c r="L4281" s="14" t="n"/>
      <c r="M4281" s="14" t="n"/>
      <c r="N4281" s="14" t="n"/>
      <c r="O4281" s="20">
        <f>IF(A4281="","",SUMPRODUCT((A4281&gt;=Setup!$C$19:$C$30)*(A4281&lt;=Setup!$D$19:$D$30)*Setup!$A$19:$A$30))</f>
        <v/>
      </c>
      <c r="P4281" s="34">
        <f>IF(A4281="","",IF(G4281="Standard 15% (Box 1)",ROUND(H4281*Setup!$B$9,2),0))</f>
        <v/>
      </c>
      <c r="Q4281" s="34">
        <f>IF(A4281="","",I4281-P4281)</f>
        <v/>
      </c>
      <c r="R4281" s="23">
        <f>IF(A4281="","",IF(O4281=0,"Outside audit periods; ","")&amp;IF(G4281="","No VAT category; ","")&amp;IF(ABS(Q4281)&gt;Setup!$B$10,"VAT ≠ 15% × net; ","")&amp;IF(AND(F4281="B2B - VAT registered",NOT(AND(LEN(E4281)=15,LEFT(E4281,1)="3",RIGHT(E4281,1)="3",ISNUMBER(--E4281)))),"Invalid/missing customer VAT no; ","")&amp;IF(L4281&lt;&gt;"Yes","Not reported/cleared on FATOORA; ","")&amp;IF(AND(OR(G4281="Zero-rated domestic (Box 3)",G4281="Export (Box 4)"),N4281=""),"Zero-rate/export evidence missing; ","")&amp;IF(AND(C4281="Credit Note",H4281&gt;0),"Credit note should be negative; ","")&amp;IF(AND(C4281="Simplified Tax Invoice",F4281="B2B - VAT registered"),"Simplified invoice issued to VAT-registered B2B; ",""))</f>
        <v/>
      </c>
    </row>
    <row r="4282">
      <c r="A4282" s="17" t="n"/>
      <c r="B4282" s="14" t="n"/>
      <c r="C4282" s="14" t="n"/>
      <c r="D4282" s="14" t="n"/>
      <c r="E4282" s="16" t="n"/>
      <c r="F4282" s="14" t="n"/>
      <c r="G4282" s="14" t="n"/>
      <c r="H4282" s="19" t="n"/>
      <c r="I4282" s="19" t="n"/>
      <c r="J4282" s="34">
        <f>IF(A4282="","",H4282+I4282)</f>
        <v/>
      </c>
      <c r="K4282" s="14" t="n"/>
      <c r="L4282" s="14" t="n"/>
      <c r="M4282" s="14" t="n"/>
      <c r="N4282" s="14" t="n"/>
      <c r="O4282" s="20">
        <f>IF(A4282="","",SUMPRODUCT((A4282&gt;=Setup!$C$19:$C$30)*(A4282&lt;=Setup!$D$19:$D$30)*Setup!$A$19:$A$30))</f>
        <v/>
      </c>
      <c r="P4282" s="34">
        <f>IF(A4282="","",IF(G4282="Standard 15% (Box 1)",ROUND(H4282*Setup!$B$9,2),0))</f>
        <v/>
      </c>
      <c r="Q4282" s="34">
        <f>IF(A4282="","",I4282-P4282)</f>
        <v/>
      </c>
      <c r="R4282" s="23">
        <f>IF(A4282="","",IF(O4282=0,"Outside audit periods; ","")&amp;IF(G4282="","No VAT category; ","")&amp;IF(ABS(Q4282)&gt;Setup!$B$10,"VAT ≠ 15% × net; ","")&amp;IF(AND(F4282="B2B - VAT registered",NOT(AND(LEN(E4282)=15,LEFT(E4282,1)="3",RIGHT(E4282,1)="3",ISNUMBER(--E4282)))),"Invalid/missing customer VAT no; ","")&amp;IF(L4282&lt;&gt;"Yes","Not reported/cleared on FATOORA; ","")&amp;IF(AND(OR(G4282="Zero-rated domestic (Box 3)",G4282="Export (Box 4)"),N4282=""),"Zero-rate/export evidence missing; ","")&amp;IF(AND(C4282="Credit Note",H4282&gt;0),"Credit note should be negative; ","")&amp;IF(AND(C4282="Simplified Tax Invoice",F4282="B2B - VAT registered"),"Simplified invoice issued to VAT-registered B2B; ",""))</f>
        <v/>
      </c>
    </row>
    <row r="4283">
      <c r="A4283" s="17" t="n"/>
      <c r="B4283" s="14" t="n"/>
      <c r="C4283" s="14" t="n"/>
      <c r="D4283" s="14" t="n"/>
      <c r="E4283" s="16" t="n"/>
      <c r="F4283" s="14" t="n"/>
      <c r="G4283" s="14" t="n"/>
      <c r="H4283" s="19" t="n"/>
      <c r="I4283" s="19" t="n"/>
      <c r="J4283" s="34">
        <f>IF(A4283="","",H4283+I4283)</f>
        <v/>
      </c>
      <c r="K4283" s="14" t="n"/>
      <c r="L4283" s="14" t="n"/>
      <c r="M4283" s="14" t="n"/>
      <c r="N4283" s="14" t="n"/>
      <c r="O4283" s="20">
        <f>IF(A4283="","",SUMPRODUCT((A4283&gt;=Setup!$C$19:$C$30)*(A4283&lt;=Setup!$D$19:$D$30)*Setup!$A$19:$A$30))</f>
        <v/>
      </c>
      <c r="P4283" s="34">
        <f>IF(A4283="","",IF(G4283="Standard 15% (Box 1)",ROUND(H4283*Setup!$B$9,2),0))</f>
        <v/>
      </c>
      <c r="Q4283" s="34">
        <f>IF(A4283="","",I4283-P4283)</f>
        <v/>
      </c>
      <c r="R4283" s="23">
        <f>IF(A4283="","",IF(O4283=0,"Outside audit periods; ","")&amp;IF(G4283="","No VAT category; ","")&amp;IF(ABS(Q4283)&gt;Setup!$B$10,"VAT ≠ 15% × net; ","")&amp;IF(AND(F4283="B2B - VAT registered",NOT(AND(LEN(E4283)=15,LEFT(E4283,1)="3",RIGHT(E4283,1)="3",ISNUMBER(--E4283)))),"Invalid/missing customer VAT no; ","")&amp;IF(L4283&lt;&gt;"Yes","Not reported/cleared on FATOORA; ","")&amp;IF(AND(OR(G4283="Zero-rated domestic (Box 3)",G4283="Export (Box 4)"),N4283=""),"Zero-rate/export evidence missing; ","")&amp;IF(AND(C4283="Credit Note",H4283&gt;0),"Credit note should be negative; ","")&amp;IF(AND(C4283="Simplified Tax Invoice",F4283="B2B - VAT registered"),"Simplified invoice issued to VAT-registered B2B; ",""))</f>
        <v/>
      </c>
    </row>
    <row r="4284">
      <c r="A4284" s="17" t="n"/>
      <c r="B4284" s="14" t="n"/>
      <c r="C4284" s="14" t="n"/>
      <c r="D4284" s="14" t="n"/>
      <c r="E4284" s="16" t="n"/>
      <c r="F4284" s="14" t="n"/>
      <c r="G4284" s="14" t="n"/>
      <c r="H4284" s="19" t="n"/>
      <c r="I4284" s="19" t="n"/>
      <c r="J4284" s="34">
        <f>IF(A4284="","",H4284+I4284)</f>
        <v/>
      </c>
      <c r="K4284" s="14" t="n"/>
      <c r="L4284" s="14" t="n"/>
      <c r="M4284" s="14" t="n"/>
      <c r="N4284" s="14" t="n"/>
      <c r="O4284" s="20">
        <f>IF(A4284="","",SUMPRODUCT((A4284&gt;=Setup!$C$19:$C$30)*(A4284&lt;=Setup!$D$19:$D$30)*Setup!$A$19:$A$30))</f>
        <v/>
      </c>
      <c r="P4284" s="34">
        <f>IF(A4284="","",IF(G4284="Standard 15% (Box 1)",ROUND(H4284*Setup!$B$9,2),0))</f>
        <v/>
      </c>
      <c r="Q4284" s="34">
        <f>IF(A4284="","",I4284-P4284)</f>
        <v/>
      </c>
      <c r="R4284" s="23">
        <f>IF(A4284="","",IF(O4284=0,"Outside audit periods; ","")&amp;IF(G4284="","No VAT category; ","")&amp;IF(ABS(Q4284)&gt;Setup!$B$10,"VAT ≠ 15% × net; ","")&amp;IF(AND(F4284="B2B - VAT registered",NOT(AND(LEN(E4284)=15,LEFT(E4284,1)="3",RIGHT(E4284,1)="3",ISNUMBER(--E4284)))),"Invalid/missing customer VAT no; ","")&amp;IF(L4284&lt;&gt;"Yes","Not reported/cleared on FATOORA; ","")&amp;IF(AND(OR(G4284="Zero-rated domestic (Box 3)",G4284="Export (Box 4)"),N4284=""),"Zero-rate/export evidence missing; ","")&amp;IF(AND(C4284="Credit Note",H4284&gt;0),"Credit note should be negative; ","")&amp;IF(AND(C4284="Simplified Tax Invoice",F4284="B2B - VAT registered"),"Simplified invoice issued to VAT-registered B2B; ",""))</f>
        <v/>
      </c>
    </row>
    <row r="4285">
      <c r="A4285" s="17" t="n"/>
      <c r="B4285" s="14" t="n"/>
      <c r="C4285" s="14" t="n"/>
      <c r="D4285" s="14" t="n"/>
      <c r="E4285" s="16" t="n"/>
      <c r="F4285" s="14" t="n"/>
      <c r="G4285" s="14" t="n"/>
      <c r="H4285" s="19" t="n"/>
      <c r="I4285" s="19" t="n"/>
      <c r="J4285" s="34">
        <f>IF(A4285="","",H4285+I4285)</f>
        <v/>
      </c>
      <c r="K4285" s="14" t="n"/>
      <c r="L4285" s="14" t="n"/>
      <c r="M4285" s="14" t="n"/>
      <c r="N4285" s="14" t="n"/>
      <c r="O4285" s="20">
        <f>IF(A4285="","",SUMPRODUCT((A4285&gt;=Setup!$C$19:$C$30)*(A4285&lt;=Setup!$D$19:$D$30)*Setup!$A$19:$A$30))</f>
        <v/>
      </c>
      <c r="P4285" s="34">
        <f>IF(A4285="","",IF(G4285="Standard 15% (Box 1)",ROUND(H4285*Setup!$B$9,2),0))</f>
        <v/>
      </c>
      <c r="Q4285" s="34">
        <f>IF(A4285="","",I4285-P4285)</f>
        <v/>
      </c>
      <c r="R4285" s="23">
        <f>IF(A4285="","",IF(O4285=0,"Outside audit periods; ","")&amp;IF(G4285="","No VAT category; ","")&amp;IF(ABS(Q4285)&gt;Setup!$B$10,"VAT ≠ 15% × net; ","")&amp;IF(AND(F4285="B2B - VAT registered",NOT(AND(LEN(E4285)=15,LEFT(E4285,1)="3",RIGHT(E4285,1)="3",ISNUMBER(--E4285)))),"Invalid/missing customer VAT no; ","")&amp;IF(L4285&lt;&gt;"Yes","Not reported/cleared on FATOORA; ","")&amp;IF(AND(OR(G4285="Zero-rated domestic (Box 3)",G4285="Export (Box 4)"),N4285=""),"Zero-rate/export evidence missing; ","")&amp;IF(AND(C4285="Credit Note",H4285&gt;0),"Credit note should be negative; ","")&amp;IF(AND(C4285="Simplified Tax Invoice",F4285="B2B - VAT registered"),"Simplified invoice issued to VAT-registered B2B; ",""))</f>
        <v/>
      </c>
    </row>
    <row r="4286">
      <c r="A4286" s="17" t="n"/>
      <c r="B4286" s="14" t="n"/>
      <c r="C4286" s="14" t="n"/>
      <c r="D4286" s="14" t="n"/>
      <c r="E4286" s="16" t="n"/>
      <c r="F4286" s="14" t="n"/>
      <c r="G4286" s="14" t="n"/>
      <c r="H4286" s="19" t="n"/>
      <c r="I4286" s="19" t="n"/>
      <c r="J4286" s="34">
        <f>IF(A4286="","",H4286+I4286)</f>
        <v/>
      </c>
      <c r="K4286" s="14" t="n"/>
      <c r="L4286" s="14" t="n"/>
      <c r="M4286" s="14" t="n"/>
      <c r="N4286" s="14" t="n"/>
      <c r="O4286" s="20">
        <f>IF(A4286="","",SUMPRODUCT((A4286&gt;=Setup!$C$19:$C$30)*(A4286&lt;=Setup!$D$19:$D$30)*Setup!$A$19:$A$30))</f>
        <v/>
      </c>
      <c r="P4286" s="34">
        <f>IF(A4286="","",IF(G4286="Standard 15% (Box 1)",ROUND(H4286*Setup!$B$9,2),0))</f>
        <v/>
      </c>
      <c r="Q4286" s="34">
        <f>IF(A4286="","",I4286-P4286)</f>
        <v/>
      </c>
      <c r="R4286" s="23">
        <f>IF(A4286="","",IF(O4286=0,"Outside audit periods; ","")&amp;IF(G4286="","No VAT category; ","")&amp;IF(ABS(Q4286)&gt;Setup!$B$10,"VAT ≠ 15% × net; ","")&amp;IF(AND(F4286="B2B - VAT registered",NOT(AND(LEN(E4286)=15,LEFT(E4286,1)="3",RIGHT(E4286,1)="3",ISNUMBER(--E4286)))),"Invalid/missing customer VAT no; ","")&amp;IF(L4286&lt;&gt;"Yes","Not reported/cleared on FATOORA; ","")&amp;IF(AND(OR(G4286="Zero-rated domestic (Box 3)",G4286="Export (Box 4)"),N4286=""),"Zero-rate/export evidence missing; ","")&amp;IF(AND(C4286="Credit Note",H4286&gt;0),"Credit note should be negative; ","")&amp;IF(AND(C4286="Simplified Tax Invoice",F4286="B2B - VAT registered"),"Simplified invoice issued to VAT-registered B2B; ",""))</f>
        <v/>
      </c>
    </row>
    <row r="4287">
      <c r="A4287" s="17" t="n"/>
      <c r="B4287" s="14" t="n"/>
      <c r="C4287" s="14" t="n"/>
      <c r="D4287" s="14" t="n"/>
      <c r="E4287" s="16" t="n"/>
      <c r="F4287" s="14" t="n"/>
      <c r="G4287" s="14" t="n"/>
      <c r="H4287" s="19" t="n"/>
      <c r="I4287" s="19" t="n"/>
      <c r="J4287" s="34">
        <f>IF(A4287="","",H4287+I4287)</f>
        <v/>
      </c>
      <c r="K4287" s="14" t="n"/>
      <c r="L4287" s="14" t="n"/>
      <c r="M4287" s="14" t="n"/>
      <c r="N4287" s="14" t="n"/>
      <c r="O4287" s="20">
        <f>IF(A4287="","",SUMPRODUCT((A4287&gt;=Setup!$C$19:$C$30)*(A4287&lt;=Setup!$D$19:$D$30)*Setup!$A$19:$A$30))</f>
        <v/>
      </c>
      <c r="P4287" s="34">
        <f>IF(A4287="","",IF(G4287="Standard 15% (Box 1)",ROUND(H4287*Setup!$B$9,2),0))</f>
        <v/>
      </c>
      <c r="Q4287" s="34">
        <f>IF(A4287="","",I4287-P4287)</f>
        <v/>
      </c>
      <c r="R4287" s="23">
        <f>IF(A4287="","",IF(O4287=0,"Outside audit periods; ","")&amp;IF(G4287="","No VAT category; ","")&amp;IF(ABS(Q4287)&gt;Setup!$B$10,"VAT ≠ 15% × net; ","")&amp;IF(AND(F4287="B2B - VAT registered",NOT(AND(LEN(E4287)=15,LEFT(E4287,1)="3",RIGHT(E4287,1)="3",ISNUMBER(--E4287)))),"Invalid/missing customer VAT no; ","")&amp;IF(L4287&lt;&gt;"Yes","Not reported/cleared on FATOORA; ","")&amp;IF(AND(OR(G4287="Zero-rated domestic (Box 3)",G4287="Export (Box 4)"),N4287=""),"Zero-rate/export evidence missing; ","")&amp;IF(AND(C4287="Credit Note",H4287&gt;0),"Credit note should be negative; ","")&amp;IF(AND(C4287="Simplified Tax Invoice",F4287="B2B - VAT registered"),"Simplified invoice issued to VAT-registered B2B; ",""))</f>
        <v/>
      </c>
    </row>
    <row r="4288">
      <c r="A4288" s="17" t="n"/>
      <c r="B4288" s="14" t="n"/>
      <c r="C4288" s="14" t="n"/>
      <c r="D4288" s="14" t="n"/>
      <c r="E4288" s="16" t="n"/>
      <c r="F4288" s="14" t="n"/>
      <c r="G4288" s="14" t="n"/>
      <c r="H4288" s="19" t="n"/>
      <c r="I4288" s="19" t="n"/>
      <c r="J4288" s="34">
        <f>IF(A4288="","",H4288+I4288)</f>
        <v/>
      </c>
      <c r="K4288" s="14" t="n"/>
      <c r="L4288" s="14" t="n"/>
      <c r="M4288" s="14" t="n"/>
      <c r="N4288" s="14" t="n"/>
      <c r="O4288" s="20">
        <f>IF(A4288="","",SUMPRODUCT((A4288&gt;=Setup!$C$19:$C$30)*(A4288&lt;=Setup!$D$19:$D$30)*Setup!$A$19:$A$30))</f>
        <v/>
      </c>
      <c r="P4288" s="34">
        <f>IF(A4288="","",IF(G4288="Standard 15% (Box 1)",ROUND(H4288*Setup!$B$9,2),0))</f>
        <v/>
      </c>
      <c r="Q4288" s="34">
        <f>IF(A4288="","",I4288-P4288)</f>
        <v/>
      </c>
      <c r="R4288" s="23">
        <f>IF(A4288="","",IF(O4288=0,"Outside audit periods; ","")&amp;IF(G4288="","No VAT category; ","")&amp;IF(ABS(Q4288)&gt;Setup!$B$10,"VAT ≠ 15% × net; ","")&amp;IF(AND(F4288="B2B - VAT registered",NOT(AND(LEN(E4288)=15,LEFT(E4288,1)="3",RIGHT(E4288,1)="3",ISNUMBER(--E4288)))),"Invalid/missing customer VAT no; ","")&amp;IF(L4288&lt;&gt;"Yes","Not reported/cleared on FATOORA; ","")&amp;IF(AND(OR(G4288="Zero-rated domestic (Box 3)",G4288="Export (Box 4)"),N4288=""),"Zero-rate/export evidence missing; ","")&amp;IF(AND(C4288="Credit Note",H4288&gt;0),"Credit note should be negative; ","")&amp;IF(AND(C4288="Simplified Tax Invoice",F4288="B2B - VAT registered"),"Simplified invoice issued to VAT-registered B2B; ",""))</f>
        <v/>
      </c>
    </row>
    <row r="4289">
      <c r="A4289" s="17" t="n"/>
      <c r="B4289" s="14" t="n"/>
      <c r="C4289" s="14" t="n"/>
      <c r="D4289" s="14" t="n"/>
      <c r="E4289" s="16" t="n"/>
      <c r="F4289" s="14" t="n"/>
      <c r="G4289" s="14" t="n"/>
      <c r="H4289" s="19" t="n"/>
      <c r="I4289" s="19" t="n"/>
      <c r="J4289" s="34">
        <f>IF(A4289="","",H4289+I4289)</f>
        <v/>
      </c>
      <c r="K4289" s="14" t="n"/>
      <c r="L4289" s="14" t="n"/>
      <c r="M4289" s="14" t="n"/>
      <c r="N4289" s="14" t="n"/>
      <c r="O4289" s="20">
        <f>IF(A4289="","",SUMPRODUCT((A4289&gt;=Setup!$C$19:$C$30)*(A4289&lt;=Setup!$D$19:$D$30)*Setup!$A$19:$A$30))</f>
        <v/>
      </c>
      <c r="P4289" s="34">
        <f>IF(A4289="","",IF(G4289="Standard 15% (Box 1)",ROUND(H4289*Setup!$B$9,2),0))</f>
        <v/>
      </c>
      <c r="Q4289" s="34">
        <f>IF(A4289="","",I4289-P4289)</f>
        <v/>
      </c>
      <c r="R4289" s="23">
        <f>IF(A4289="","",IF(O4289=0,"Outside audit periods; ","")&amp;IF(G4289="","No VAT category; ","")&amp;IF(ABS(Q4289)&gt;Setup!$B$10,"VAT ≠ 15% × net; ","")&amp;IF(AND(F4289="B2B - VAT registered",NOT(AND(LEN(E4289)=15,LEFT(E4289,1)="3",RIGHT(E4289,1)="3",ISNUMBER(--E4289)))),"Invalid/missing customer VAT no; ","")&amp;IF(L4289&lt;&gt;"Yes","Not reported/cleared on FATOORA; ","")&amp;IF(AND(OR(G4289="Zero-rated domestic (Box 3)",G4289="Export (Box 4)"),N4289=""),"Zero-rate/export evidence missing; ","")&amp;IF(AND(C4289="Credit Note",H4289&gt;0),"Credit note should be negative; ","")&amp;IF(AND(C4289="Simplified Tax Invoice",F4289="B2B - VAT registered"),"Simplified invoice issued to VAT-registered B2B; ",""))</f>
        <v/>
      </c>
    </row>
    <row r="4290">
      <c r="A4290" s="17" t="n"/>
      <c r="B4290" s="14" t="n"/>
      <c r="C4290" s="14" t="n"/>
      <c r="D4290" s="14" t="n"/>
      <c r="E4290" s="16" t="n"/>
      <c r="F4290" s="14" t="n"/>
      <c r="G4290" s="14" t="n"/>
      <c r="H4290" s="19" t="n"/>
      <c r="I4290" s="19" t="n"/>
      <c r="J4290" s="34">
        <f>IF(A4290="","",H4290+I4290)</f>
        <v/>
      </c>
      <c r="K4290" s="14" t="n"/>
      <c r="L4290" s="14" t="n"/>
      <c r="M4290" s="14" t="n"/>
      <c r="N4290" s="14" t="n"/>
      <c r="O4290" s="20">
        <f>IF(A4290="","",SUMPRODUCT((A4290&gt;=Setup!$C$19:$C$30)*(A4290&lt;=Setup!$D$19:$D$30)*Setup!$A$19:$A$30))</f>
        <v/>
      </c>
      <c r="P4290" s="34">
        <f>IF(A4290="","",IF(G4290="Standard 15% (Box 1)",ROUND(H4290*Setup!$B$9,2),0))</f>
        <v/>
      </c>
      <c r="Q4290" s="34">
        <f>IF(A4290="","",I4290-P4290)</f>
        <v/>
      </c>
      <c r="R4290" s="23">
        <f>IF(A4290="","",IF(O4290=0,"Outside audit periods; ","")&amp;IF(G4290="","No VAT category; ","")&amp;IF(ABS(Q4290)&gt;Setup!$B$10,"VAT ≠ 15% × net; ","")&amp;IF(AND(F4290="B2B - VAT registered",NOT(AND(LEN(E4290)=15,LEFT(E4290,1)="3",RIGHT(E4290,1)="3",ISNUMBER(--E4290)))),"Invalid/missing customer VAT no; ","")&amp;IF(L4290&lt;&gt;"Yes","Not reported/cleared on FATOORA; ","")&amp;IF(AND(OR(G4290="Zero-rated domestic (Box 3)",G4290="Export (Box 4)"),N4290=""),"Zero-rate/export evidence missing; ","")&amp;IF(AND(C4290="Credit Note",H4290&gt;0),"Credit note should be negative; ","")&amp;IF(AND(C4290="Simplified Tax Invoice",F4290="B2B - VAT registered"),"Simplified invoice issued to VAT-registered B2B; ",""))</f>
        <v/>
      </c>
    </row>
    <row r="4291">
      <c r="A4291" s="17" t="n"/>
      <c r="B4291" s="14" t="n"/>
      <c r="C4291" s="14" t="n"/>
      <c r="D4291" s="14" t="n"/>
      <c r="E4291" s="16" t="n"/>
      <c r="F4291" s="14" t="n"/>
      <c r="G4291" s="14" t="n"/>
      <c r="H4291" s="19" t="n"/>
      <c r="I4291" s="19" t="n"/>
      <c r="J4291" s="34">
        <f>IF(A4291="","",H4291+I4291)</f>
        <v/>
      </c>
      <c r="K4291" s="14" t="n"/>
      <c r="L4291" s="14" t="n"/>
      <c r="M4291" s="14" t="n"/>
      <c r="N4291" s="14" t="n"/>
      <c r="O4291" s="20">
        <f>IF(A4291="","",SUMPRODUCT((A4291&gt;=Setup!$C$19:$C$30)*(A4291&lt;=Setup!$D$19:$D$30)*Setup!$A$19:$A$30))</f>
        <v/>
      </c>
      <c r="P4291" s="34">
        <f>IF(A4291="","",IF(G4291="Standard 15% (Box 1)",ROUND(H4291*Setup!$B$9,2),0))</f>
        <v/>
      </c>
      <c r="Q4291" s="34">
        <f>IF(A4291="","",I4291-P4291)</f>
        <v/>
      </c>
      <c r="R4291" s="23">
        <f>IF(A4291="","",IF(O4291=0,"Outside audit periods; ","")&amp;IF(G4291="","No VAT category; ","")&amp;IF(ABS(Q4291)&gt;Setup!$B$10,"VAT ≠ 15% × net; ","")&amp;IF(AND(F4291="B2B - VAT registered",NOT(AND(LEN(E4291)=15,LEFT(E4291,1)="3",RIGHT(E4291,1)="3",ISNUMBER(--E4291)))),"Invalid/missing customer VAT no; ","")&amp;IF(L4291&lt;&gt;"Yes","Not reported/cleared on FATOORA; ","")&amp;IF(AND(OR(G4291="Zero-rated domestic (Box 3)",G4291="Export (Box 4)"),N4291=""),"Zero-rate/export evidence missing; ","")&amp;IF(AND(C4291="Credit Note",H4291&gt;0),"Credit note should be negative; ","")&amp;IF(AND(C4291="Simplified Tax Invoice",F4291="B2B - VAT registered"),"Simplified invoice issued to VAT-registered B2B; ",""))</f>
        <v/>
      </c>
    </row>
    <row r="4292">
      <c r="A4292" s="17" t="n"/>
      <c r="B4292" s="14" t="n"/>
      <c r="C4292" s="14" t="n"/>
      <c r="D4292" s="14" t="n"/>
      <c r="E4292" s="16" t="n"/>
      <c r="F4292" s="14" t="n"/>
      <c r="G4292" s="14" t="n"/>
      <c r="H4292" s="19" t="n"/>
      <c r="I4292" s="19" t="n"/>
      <c r="J4292" s="34">
        <f>IF(A4292="","",H4292+I4292)</f>
        <v/>
      </c>
      <c r="K4292" s="14" t="n"/>
      <c r="L4292" s="14" t="n"/>
      <c r="M4292" s="14" t="n"/>
      <c r="N4292" s="14" t="n"/>
      <c r="O4292" s="20">
        <f>IF(A4292="","",SUMPRODUCT((A4292&gt;=Setup!$C$19:$C$30)*(A4292&lt;=Setup!$D$19:$D$30)*Setup!$A$19:$A$30))</f>
        <v/>
      </c>
      <c r="P4292" s="34">
        <f>IF(A4292="","",IF(G4292="Standard 15% (Box 1)",ROUND(H4292*Setup!$B$9,2),0))</f>
        <v/>
      </c>
      <c r="Q4292" s="34">
        <f>IF(A4292="","",I4292-P4292)</f>
        <v/>
      </c>
      <c r="R4292" s="23">
        <f>IF(A4292="","",IF(O4292=0,"Outside audit periods; ","")&amp;IF(G4292="","No VAT category; ","")&amp;IF(ABS(Q4292)&gt;Setup!$B$10,"VAT ≠ 15% × net; ","")&amp;IF(AND(F4292="B2B - VAT registered",NOT(AND(LEN(E4292)=15,LEFT(E4292,1)="3",RIGHT(E4292,1)="3",ISNUMBER(--E4292)))),"Invalid/missing customer VAT no; ","")&amp;IF(L4292&lt;&gt;"Yes","Not reported/cleared on FATOORA; ","")&amp;IF(AND(OR(G4292="Zero-rated domestic (Box 3)",G4292="Export (Box 4)"),N4292=""),"Zero-rate/export evidence missing; ","")&amp;IF(AND(C4292="Credit Note",H4292&gt;0),"Credit note should be negative; ","")&amp;IF(AND(C4292="Simplified Tax Invoice",F4292="B2B - VAT registered"),"Simplified invoice issued to VAT-registered B2B; ",""))</f>
        <v/>
      </c>
    </row>
    <row r="4293">
      <c r="A4293" s="17" t="n"/>
      <c r="B4293" s="14" t="n"/>
      <c r="C4293" s="14" t="n"/>
      <c r="D4293" s="14" t="n"/>
      <c r="E4293" s="16" t="n"/>
      <c r="F4293" s="14" t="n"/>
      <c r="G4293" s="14" t="n"/>
      <c r="H4293" s="19" t="n"/>
      <c r="I4293" s="19" t="n"/>
      <c r="J4293" s="34">
        <f>IF(A4293="","",H4293+I4293)</f>
        <v/>
      </c>
      <c r="K4293" s="14" t="n"/>
      <c r="L4293" s="14" t="n"/>
      <c r="M4293" s="14" t="n"/>
      <c r="N4293" s="14" t="n"/>
      <c r="O4293" s="20">
        <f>IF(A4293="","",SUMPRODUCT((A4293&gt;=Setup!$C$19:$C$30)*(A4293&lt;=Setup!$D$19:$D$30)*Setup!$A$19:$A$30))</f>
        <v/>
      </c>
      <c r="P4293" s="34">
        <f>IF(A4293="","",IF(G4293="Standard 15% (Box 1)",ROUND(H4293*Setup!$B$9,2),0))</f>
        <v/>
      </c>
      <c r="Q4293" s="34">
        <f>IF(A4293="","",I4293-P4293)</f>
        <v/>
      </c>
      <c r="R4293" s="23">
        <f>IF(A4293="","",IF(O4293=0,"Outside audit periods; ","")&amp;IF(G4293="","No VAT category; ","")&amp;IF(ABS(Q4293)&gt;Setup!$B$10,"VAT ≠ 15% × net; ","")&amp;IF(AND(F4293="B2B - VAT registered",NOT(AND(LEN(E4293)=15,LEFT(E4293,1)="3",RIGHT(E4293,1)="3",ISNUMBER(--E4293)))),"Invalid/missing customer VAT no; ","")&amp;IF(L4293&lt;&gt;"Yes","Not reported/cleared on FATOORA; ","")&amp;IF(AND(OR(G4293="Zero-rated domestic (Box 3)",G4293="Export (Box 4)"),N4293=""),"Zero-rate/export evidence missing; ","")&amp;IF(AND(C4293="Credit Note",H4293&gt;0),"Credit note should be negative; ","")&amp;IF(AND(C4293="Simplified Tax Invoice",F4293="B2B - VAT registered"),"Simplified invoice issued to VAT-registered B2B; ",""))</f>
        <v/>
      </c>
    </row>
    <row r="4294">
      <c r="A4294" s="17" t="n"/>
      <c r="B4294" s="14" t="n"/>
      <c r="C4294" s="14" t="n"/>
      <c r="D4294" s="14" t="n"/>
      <c r="E4294" s="16" t="n"/>
      <c r="F4294" s="14" t="n"/>
      <c r="G4294" s="14" t="n"/>
      <c r="H4294" s="19" t="n"/>
      <c r="I4294" s="19" t="n"/>
      <c r="J4294" s="34">
        <f>IF(A4294="","",H4294+I4294)</f>
        <v/>
      </c>
      <c r="K4294" s="14" t="n"/>
      <c r="L4294" s="14" t="n"/>
      <c r="M4294" s="14" t="n"/>
      <c r="N4294" s="14" t="n"/>
      <c r="O4294" s="20">
        <f>IF(A4294="","",SUMPRODUCT((A4294&gt;=Setup!$C$19:$C$30)*(A4294&lt;=Setup!$D$19:$D$30)*Setup!$A$19:$A$30))</f>
        <v/>
      </c>
      <c r="P4294" s="34">
        <f>IF(A4294="","",IF(G4294="Standard 15% (Box 1)",ROUND(H4294*Setup!$B$9,2),0))</f>
        <v/>
      </c>
      <c r="Q4294" s="34">
        <f>IF(A4294="","",I4294-P4294)</f>
        <v/>
      </c>
      <c r="R4294" s="23">
        <f>IF(A4294="","",IF(O4294=0,"Outside audit periods; ","")&amp;IF(G4294="","No VAT category; ","")&amp;IF(ABS(Q4294)&gt;Setup!$B$10,"VAT ≠ 15% × net; ","")&amp;IF(AND(F4294="B2B - VAT registered",NOT(AND(LEN(E4294)=15,LEFT(E4294,1)="3",RIGHT(E4294,1)="3",ISNUMBER(--E4294)))),"Invalid/missing customer VAT no; ","")&amp;IF(L4294&lt;&gt;"Yes","Not reported/cleared on FATOORA; ","")&amp;IF(AND(OR(G4294="Zero-rated domestic (Box 3)",G4294="Export (Box 4)"),N4294=""),"Zero-rate/export evidence missing; ","")&amp;IF(AND(C4294="Credit Note",H4294&gt;0),"Credit note should be negative; ","")&amp;IF(AND(C4294="Simplified Tax Invoice",F4294="B2B - VAT registered"),"Simplified invoice issued to VAT-registered B2B; ",""))</f>
        <v/>
      </c>
    </row>
    <row r="4295">
      <c r="A4295" s="17" t="n"/>
      <c r="B4295" s="14" t="n"/>
      <c r="C4295" s="14" t="n"/>
      <c r="D4295" s="14" t="n"/>
      <c r="E4295" s="16" t="n"/>
      <c r="F4295" s="14" t="n"/>
      <c r="G4295" s="14" t="n"/>
      <c r="H4295" s="19" t="n"/>
      <c r="I4295" s="19" t="n"/>
      <c r="J4295" s="34">
        <f>IF(A4295="","",H4295+I4295)</f>
        <v/>
      </c>
      <c r="K4295" s="14" t="n"/>
      <c r="L4295" s="14" t="n"/>
      <c r="M4295" s="14" t="n"/>
      <c r="N4295" s="14" t="n"/>
      <c r="O4295" s="20">
        <f>IF(A4295="","",SUMPRODUCT((A4295&gt;=Setup!$C$19:$C$30)*(A4295&lt;=Setup!$D$19:$D$30)*Setup!$A$19:$A$30))</f>
        <v/>
      </c>
      <c r="P4295" s="34">
        <f>IF(A4295="","",IF(G4295="Standard 15% (Box 1)",ROUND(H4295*Setup!$B$9,2),0))</f>
        <v/>
      </c>
      <c r="Q4295" s="34">
        <f>IF(A4295="","",I4295-P4295)</f>
        <v/>
      </c>
      <c r="R4295" s="23">
        <f>IF(A4295="","",IF(O4295=0,"Outside audit periods; ","")&amp;IF(G4295="","No VAT category; ","")&amp;IF(ABS(Q4295)&gt;Setup!$B$10,"VAT ≠ 15% × net; ","")&amp;IF(AND(F4295="B2B - VAT registered",NOT(AND(LEN(E4295)=15,LEFT(E4295,1)="3",RIGHT(E4295,1)="3",ISNUMBER(--E4295)))),"Invalid/missing customer VAT no; ","")&amp;IF(L4295&lt;&gt;"Yes","Not reported/cleared on FATOORA; ","")&amp;IF(AND(OR(G4295="Zero-rated domestic (Box 3)",G4295="Export (Box 4)"),N4295=""),"Zero-rate/export evidence missing; ","")&amp;IF(AND(C4295="Credit Note",H4295&gt;0),"Credit note should be negative; ","")&amp;IF(AND(C4295="Simplified Tax Invoice",F4295="B2B - VAT registered"),"Simplified invoice issued to VAT-registered B2B; ",""))</f>
        <v/>
      </c>
    </row>
    <row r="4296">
      <c r="A4296" s="17" t="n"/>
      <c r="B4296" s="14" t="n"/>
      <c r="C4296" s="14" t="n"/>
      <c r="D4296" s="14" t="n"/>
      <c r="E4296" s="16" t="n"/>
      <c r="F4296" s="14" t="n"/>
      <c r="G4296" s="14" t="n"/>
      <c r="H4296" s="19" t="n"/>
      <c r="I4296" s="19" t="n"/>
      <c r="J4296" s="34">
        <f>IF(A4296="","",H4296+I4296)</f>
        <v/>
      </c>
      <c r="K4296" s="14" t="n"/>
      <c r="L4296" s="14" t="n"/>
      <c r="M4296" s="14" t="n"/>
      <c r="N4296" s="14" t="n"/>
      <c r="O4296" s="20">
        <f>IF(A4296="","",SUMPRODUCT((A4296&gt;=Setup!$C$19:$C$30)*(A4296&lt;=Setup!$D$19:$D$30)*Setup!$A$19:$A$30))</f>
        <v/>
      </c>
      <c r="P4296" s="34">
        <f>IF(A4296="","",IF(G4296="Standard 15% (Box 1)",ROUND(H4296*Setup!$B$9,2),0))</f>
        <v/>
      </c>
      <c r="Q4296" s="34">
        <f>IF(A4296="","",I4296-P4296)</f>
        <v/>
      </c>
      <c r="R4296" s="23">
        <f>IF(A4296="","",IF(O4296=0,"Outside audit periods; ","")&amp;IF(G4296="","No VAT category; ","")&amp;IF(ABS(Q4296)&gt;Setup!$B$10,"VAT ≠ 15% × net; ","")&amp;IF(AND(F4296="B2B - VAT registered",NOT(AND(LEN(E4296)=15,LEFT(E4296,1)="3",RIGHT(E4296,1)="3",ISNUMBER(--E4296)))),"Invalid/missing customer VAT no; ","")&amp;IF(L4296&lt;&gt;"Yes","Not reported/cleared on FATOORA; ","")&amp;IF(AND(OR(G4296="Zero-rated domestic (Box 3)",G4296="Export (Box 4)"),N4296=""),"Zero-rate/export evidence missing; ","")&amp;IF(AND(C4296="Credit Note",H4296&gt;0),"Credit note should be negative; ","")&amp;IF(AND(C4296="Simplified Tax Invoice",F4296="B2B - VAT registered"),"Simplified invoice issued to VAT-registered B2B; ",""))</f>
        <v/>
      </c>
    </row>
    <row r="4297">
      <c r="A4297" s="17" t="n"/>
      <c r="B4297" s="14" t="n"/>
      <c r="C4297" s="14" t="n"/>
      <c r="D4297" s="14" t="n"/>
      <c r="E4297" s="16" t="n"/>
      <c r="F4297" s="14" t="n"/>
      <c r="G4297" s="14" t="n"/>
      <c r="H4297" s="19" t="n"/>
      <c r="I4297" s="19" t="n"/>
      <c r="J4297" s="34">
        <f>IF(A4297="","",H4297+I4297)</f>
        <v/>
      </c>
      <c r="K4297" s="14" t="n"/>
      <c r="L4297" s="14" t="n"/>
      <c r="M4297" s="14" t="n"/>
      <c r="N4297" s="14" t="n"/>
      <c r="O4297" s="20">
        <f>IF(A4297="","",SUMPRODUCT((A4297&gt;=Setup!$C$19:$C$30)*(A4297&lt;=Setup!$D$19:$D$30)*Setup!$A$19:$A$30))</f>
        <v/>
      </c>
      <c r="P4297" s="34">
        <f>IF(A4297="","",IF(G4297="Standard 15% (Box 1)",ROUND(H4297*Setup!$B$9,2),0))</f>
        <v/>
      </c>
      <c r="Q4297" s="34">
        <f>IF(A4297="","",I4297-P4297)</f>
        <v/>
      </c>
      <c r="R4297" s="23">
        <f>IF(A4297="","",IF(O4297=0,"Outside audit periods; ","")&amp;IF(G4297="","No VAT category; ","")&amp;IF(ABS(Q4297)&gt;Setup!$B$10,"VAT ≠ 15% × net; ","")&amp;IF(AND(F4297="B2B - VAT registered",NOT(AND(LEN(E4297)=15,LEFT(E4297,1)="3",RIGHT(E4297,1)="3",ISNUMBER(--E4297)))),"Invalid/missing customer VAT no; ","")&amp;IF(L4297&lt;&gt;"Yes","Not reported/cleared on FATOORA; ","")&amp;IF(AND(OR(G4297="Zero-rated domestic (Box 3)",G4297="Export (Box 4)"),N4297=""),"Zero-rate/export evidence missing; ","")&amp;IF(AND(C4297="Credit Note",H4297&gt;0),"Credit note should be negative; ","")&amp;IF(AND(C4297="Simplified Tax Invoice",F4297="B2B - VAT registered"),"Simplified invoice issued to VAT-registered B2B; ",""))</f>
        <v/>
      </c>
    </row>
    <row r="4298">
      <c r="A4298" s="17" t="n"/>
      <c r="B4298" s="14" t="n"/>
      <c r="C4298" s="14" t="n"/>
      <c r="D4298" s="14" t="n"/>
      <c r="E4298" s="16" t="n"/>
      <c r="F4298" s="14" t="n"/>
      <c r="G4298" s="14" t="n"/>
      <c r="H4298" s="19" t="n"/>
      <c r="I4298" s="19" t="n"/>
      <c r="J4298" s="34">
        <f>IF(A4298="","",H4298+I4298)</f>
        <v/>
      </c>
      <c r="K4298" s="14" t="n"/>
      <c r="L4298" s="14" t="n"/>
      <c r="M4298" s="14" t="n"/>
      <c r="N4298" s="14" t="n"/>
      <c r="O4298" s="20">
        <f>IF(A4298="","",SUMPRODUCT((A4298&gt;=Setup!$C$19:$C$30)*(A4298&lt;=Setup!$D$19:$D$30)*Setup!$A$19:$A$30))</f>
        <v/>
      </c>
      <c r="P4298" s="34">
        <f>IF(A4298="","",IF(G4298="Standard 15% (Box 1)",ROUND(H4298*Setup!$B$9,2),0))</f>
        <v/>
      </c>
      <c r="Q4298" s="34">
        <f>IF(A4298="","",I4298-P4298)</f>
        <v/>
      </c>
      <c r="R4298" s="23">
        <f>IF(A4298="","",IF(O4298=0,"Outside audit periods; ","")&amp;IF(G4298="","No VAT category; ","")&amp;IF(ABS(Q4298)&gt;Setup!$B$10,"VAT ≠ 15% × net; ","")&amp;IF(AND(F4298="B2B - VAT registered",NOT(AND(LEN(E4298)=15,LEFT(E4298,1)="3",RIGHT(E4298,1)="3",ISNUMBER(--E4298)))),"Invalid/missing customer VAT no; ","")&amp;IF(L4298&lt;&gt;"Yes","Not reported/cleared on FATOORA; ","")&amp;IF(AND(OR(G4298="Zero-rated domestic (Box 3)",G4298="Export (Box 4)"),N4298=""),"Zero-rate/export evidence missing; ","")&amp;IF(AND(C4298="Credit Note",H4298&gt;0),"Credit note should be negative; ","")&amp;IF(AND(C4298="Simplified Tax Invoice",F4298="B2B - VAT registered"),"Simplified invoice issued to VAT-registered B2B; ",""))</f>
        <v/>
      </c>
    </row>
    <row r="4299">
      <c r="A4299" s="17" t="n"/>
      <c r="B4299" s="14" t="n"/>
      <c r="C4299" s="14" t="n"/>
      <c r="D4299" s="14" t="n"/>
      <c r="E4299" s="16" t="n"/>
      <c r="F4299" s="14" t="n"/>
      <c r="G4299" s="14" t="n"/>
      <c r="H4299" s="19" t="n"/>
      <c r="I4299" s="19" t="n"/>
      <c r="J4299" s="34">
        <f>IF(A4299="","",H4299+I4299)</f>
        <v/>
      </c>
      <c r="K4299" s="14" t="n"/>
      <c r="L4299" s="14" t="n"/>
      <c r="M4299" s="14" t="n"/>
      <c r="N4299" s="14" t="n"/>
      <c r="O4299" s="20">
        <f>IF(A4299="","",SUMPRODUCT((A4299&gt;=Setup!$C$19:$C$30)*(A4299&lt;=Setup!$D$19:$D$30)*Setup!$A$19:$A$30))</f>
        <v/>
      </c>
      <c r="P4299" s="34">
        <f>IF(A4299="","",IF(G4299="Standard 15% (Box 1)",ROUND(H4299*Setup!$B$9,2),0))</f>
        <v/>
      </c>
      <c r="Q4299" s="34">
        <f>IF(A4299="","",I4299-P4299)</f>
        <v/>
      </c>
      <c r="R4299" s="23">
        <f>IF(A4299="","",IF(O4299=0,"Outside audit periods; ","")&amp;IF(G4299="","No VAT category; ","")&amp;IF(ABS(Q4299)&gt;Setup!$B$10,"VAT ≠ 15% × net; ","")&amp;IF(AND(F4299="B2B - VAT registered",NOT(AND(LEN(E4299)=15,LEFT(E4299,1)="3",RIGHT(E4299,1)="3",ISNUMBER(--E4299)))),"Invalid/missing customer VAT no; ","")&amp;IF(L4299&lt;&gt;"Yes","Not reported/cleared on FATOORA; ","")&amp;IF(AND(OR(G4299="Zero-rated domestic (Box 3)",G4299="Export (Box 4)"),N4299=""),"Zero-rate/export evidence missing; ","")&amp;IF(AND(C4299="Credit Note",H4299&gt;0),"Credit note should be negative; ","")&amp;IF(AND(C4299="Simplified Tax Invoice",F4299="B2B - VAT registered"),"Simplified invoice issued to VAT-registered B2B; ",""))</f>
        <v/>
      </c>
    </row>
    <row r="4300">
      <c r="A4300" s="17" t="n"/>
      <c r="B4300" s="14" t="n"/>
      <c r="C4300" s="14" t="n"/>
      <c r="D4300" s="14" t="n"/>
      <c r="E4300" s="16" t="n"/>
      <c r="F4300" s="14" t="n"/>
      <c r="G4300" s="14" t="n"/>
      <c r="H4300" s="19" t="n"/>
      <c r="I4300" s="19" t="n"/>
      <c r="J4300" s="34">
        <f>IF(A4300="","",H4300+I4300)</f>
        <v/>
      </c>
      <c r="K4300" s="14" t="n"/>
      <c r="L4300" s="14" t="n"/>
      <c r="M4300" s="14" t="n"/>
      <c r="N4300" s="14" t="n"/>
      <c r="O4300" s="20">
        <f>IF(A4300="","",SUMPRODUCT((A4300&gt;=Setup!$C$19:$C$30)*(A4300&lt;=Setup!$D$19:$D$30)*Setup!$A$19:$A$30))</f>
        <v/>
      </c>
      <c r="P4300" s="34">
        <f>IF(A4300="","",IF(G4300="Standard 15% (Box 1)",ROUND(H4300*Setup!$B$9,2),0))</f>
        <v/>
      </c>
      <c r="Q4300" s="34">
        <f>IF(A4300="","",I4300-P4300)</f>
        <v/>
      </c>
      <c r="R4300" s="23">
        <f>IF(A4300="","",IF(O4300=0,"Outside audit periods; ","")&amp;IF(G4300="","No VAT category; ","")&amp;IF(ABS(Q4300)&gt;Setup!$B$10,"VAT ≠ 15% × net; ","")&amp;IF(AND(F4300="B2B - VAT registered",NOT(AND(LEN(E4300)=15,LEFT(E4300,1)="3",RIGHT(E4300,1)="3",ISNUMBER(--E4300)))),"Invalid/missing customer VAT no; ","")&amp;IF(L4300&lt;&gt;"Yes","Not reported/cleared on FATOORA; ","")&amp;IF(AND(OR(G4300="Zero-rated domestic (Box 3)",G4300="Export (Box 4)"),N4300=""),"Zero-rate/export evidence missing; ","")&amp;IF(AND(C4300="Credit Note",H4300&gt;0),"Credit note should be negative; ","")&amp;IF(AND(C4300="Simplified Tax Invoice",F4300="B2B - VAT registered"),"Simplified invoice issued to VAT-registered B2B; ",""))</f>
        <v/>
      </c>
    </row>
    <row r="4301">
      <c r="A4301" s="17" t="n"/>
      <c r="B4301" s="14" t="n"/>
      <c r="C4301" s="14" t="n"/>
      <c r="D4301" s="14" t="n"/>
      <c r="E4301" s="16" t="n"/>
      <c r="F4301" s="14" t="n"/>
      <c r="G4301" s="14" t="n"/>
      <c r="H4301" s="19" t="n"/>
      <c r="I4301" s="19" t="n"/>
      <c r="J4301" s="34">
        <f>IF(A4301="","",H4301+I4301)</f>
        <v/>
      </c>
      <c r="K4301" s="14" t="n"/>
      <c r="L4301" s="14" t="n"/>
      <c r="M4301" s="14" t="n"/>
      <c r="N4301" s="14" t="n"/>
      <c r="O4301" s="20">
        <f>IF(A4301="","",SUMPRODUCT((A4301&gt;=Setup!$C$19:$C$30)*(A4301&lt;=Setup!$D$19:$D$30)*Setup!$A$19:$A$30))</f>
        <v/>
      </c>
      <c r="P4301" s="34">
        <f>IF(A4301="","",IF(G4301="Standard 15% (Box 1)",ROUND(H4301*Setup!$B$9,2),0))</f>
        <v/>
      </c>
      <c r="Q4301" s="34">
        <f>IF(A4301="","",I4301-P4301)</f>
        <v/>
      </c>
      <c r="R4301" s="23">
        <f>IF(A4301="","",IF(O4301=0,"Outside audit periods; ","")&amp;IF(G4301="","No VAT category; ","")&amp;IF(ABS(Q4301)&gt;Setup!$B$10,"VAT ≠ 15% × net; ","")&amp;IF(AND(F4301="B2B - VAT registered",NOT(AND(LEN(E4301)=15,LEFT(E4301,1)="3",RIGHT(E4301,1)="3",ISNUMBER(--E4301)))),"Invalid/missing customer VAT no; ","")&amp;IF(L4301&lt;&gt;"Yes","Not reported/cleared on FATOORA; ","")&amp;IF(AND(OR(G4301="Zero-rated domestic (Box 3)",G4301="Export (Box 4)"),N4301=""),"Zero-rate/export evidence missing; ","")&amp;IF(AND(C4301="Credit Note",H4301&gt;0),"Credit note should be negative; ","")&amp;IF(AND(C4301="Simplified Tax Invoice",F4301="B2B - VAT registered"),"Simplified invoice issued to VAT-registered B2B; ",""))</f>
        <v/>
      </c>
    </row>
    <row r="4302">
      <c r="A4302" s="17" t="n"/>
      <c r="B4302" s="14" t="n"/>
      <c r="C4302" s="14" t="n"/>
      <c r="D4302" s="14" t="n"/>
      <c r="E4302" s="16" t="n"/>
      <c r="F4302" s="14" t="n"/>
      <c r="G4302" s="14" t="n"/>
      <c r="H4302" s="19" t="n"/>
      <c r="I4302" s="19" t="n"/>
      <c r="J4302" s="34">
        <f>IF(A4302="","",H4302+I4302)</f>
        <v/>
      </c>
      <c r="K4302" s="14" t="n"/>
      <c r="L4302" s="14" t="n"/>
      <c r="M4302" s="14" t="n"/>
      <c r="N4302" s="14" t="n"/>
      <c r="O4302" s="20">
        <f>IF(A4302="","",SUMPRODUCT((A4302&gt;=Setup!$C$19:$C$30)*(A4302&lt;=Setup!$D$19:$D$30)*Setup!$A$19:$A$30))</f>
        <v/>
      </c>
      <c r="P4302" s="34">
        <f>IF(A4302="","",IF(G4302="Standard 15% (Box 1)",ROUND(H4302*Setup!$B$9,2),0))</f>
        <v/>
      </c>
      <c r="Q4302" s="34">
        <f>IF(A4302="","",I4302-P4302)</f>
        <v/>
      </c>
      <c r="R4302" s="23">
        <f>IF(A4302="","",IF(O4302=0,"Outside audit periods; ","")&amp;IF(G4302="","No VAT category; ","")&amp;IF(ABS(Q4302)&gt;Setup!$B$10,"VAT ≠ 15% × net; ","")&amp;IF(AND(F4302="B2B - VAT registered",NOT(AND(LEN(E4302)=15,LEFT(E4302,1)="3",RIGHT(E4302,1)="3",ISNUMBER(--E4302)))),"Invalid/missing customer VAT no; ","")&amp;IF(L4302&lt;&gt;"Yes","Not reported/cleared on FATOORA; ","")&amp;IF(AND(OR(G4302="Zero-rated domestic (Box 3)",G4302="Export (Box 4)"),N4302=""),"Zero-rate/export evidence missing; ","")&amp;IF(AND(C4302="Credit Note",H4302&gt;0),"Credit note should be negative; ","")&amp;IF(AND(C4302="Simplified Tax Invoice",F4302="B2B - VAT registered"),"Simplified invoice issued to VAT-registered B2B; ",""))</f>
        <v/>
      </c>
    </row>
    <row r="4303">
      <c r="A4303" s="17" t="n"/>
      <c r="B4303" s="14" t="n"/>
      <c r="C4303" s="14" t="n"/>
      <c r="D4303" s="14" t="n"/>
      <c r="E4303" s="16" t="n"/>
      <c r="F4303" s="14" t="n"/>
      <c r="G4303" s="14" t="n"/>
      <c r="H4303" s="19" t="n"/>
      <c r="I4303" s="19" t="n"/>
      <c r="J4303" s="34">
        <f>IF(A4303="","",H4303+I4303)</f>
        <v/>
      </c>
      <c r="K4303" s="14" t="n"/>
      <c r="L4303" s="14" t="n"/>
      <c r="M4303" s="14" t="n"/>
      <c r="N4303" s="14" t="n"/>
      <c r="O4303" s="20">
        <f>IF(A4303="","",SUMPRODUCT((A4303&gt;=Setup!$C$19:$C$30)*(A4303&lt;=Setup!$D$19:$D$30)*Setup!$A$19:$A$30))</f>
        <v/>
      </c>
      <c r="P4303" s="34">
        <f>IF(A4303="","",IF(G4303="Standard 15% (Box 1)",ROUND(H4303*Setup!$B$9,2),0))</f>
        <v/>
      </c>
      <c r="Q4303" s="34">
        <f>IF(A4303="","",I4303-P4303)</f>
        <v/>
      </c>
      <c r="R4303" s="23">
        <f>IF(A4303="","",IF(O4303=0,"Outside audit periods; ","")&amp;IF(G4303="","No VAT category; ","")&amp;IF(ABS(Q4303)&gt;Setup!$B$10,"VAT ≠ 15% × net; ","")&amp;IF(AND(F4303="B2B - VAT registered",NOT(AND(LEN(E4303)=15,LEFT(E4303,1)="3",RIGHT(E4303,1)="3",ISNUMBER(--E4303)))),"Invalid/missing customer VAT no; ","")&amp;IF(L4303&lt;&gt;"Yes","Not reported/cleared on FATOORA; ","")&amp;IF(AND(OR(G4303="Zero-rated domestic (Box 3)",G4303="Export (Box 4)"),N4303=""),"Zero-rate/export evidence missing; ","")&amp;IF(AND(C4303="Credit Note",H4303&gt;0),"Credit note should be negative; ","")&amp;IF(AND(C4303="Simplified Tax Invoice",F4303="B2B - VAT registered"),"Simplified invoice issued to VAT-registered B2B; ",""))</f>
        <v/>
      </c>
    </row>
    <row r="4304">
      <c r="A4304" s="17" t="n"/>
      <c r="B4304" s="14" t="n"/>
      <c r="C4304" s="14" t="n"/>
      <c r="D4304" s="14" t="n"/>
      <c r="E4304" s="16" t="n"/>
      <c r="F4304" s="14" t="n"/>
      <c r="G4304" s="14" t="n"/>
      <c r="H4304" s="19" t="n"/>
      <c r="I4304" s="19" t="n"/>
      <c r="J4304" s="34">
        <f>IF(A4304="","",H4304+I4304)</f>
        <v/>
      </c>
      <c r="K4304" s="14" t="n"/>
      <c r="L4304" s="14" t="n"/>
      <c r="M4304" s="14" t="n"/>
      <c r="N4304" s="14" t="n"/>
      <c r="O4304" s="20">
        <f>IF(A4304="","",SUMPRODUCT((A4304&gt;=Setup!$C$19:$C$30)*(A4304&lt;=Setup!$D$19:$D$30)*Setup!$A$19:$A$30))</f>
        <v/>
      </c>
      <c r="P4304" s="34">
        <f>IF(A4304="","",IF(G4304="Standard 15% (Box 1)",ROUND(H4304*Setup!$B$9,2),0))</f>
        <v/>
      </c>
      <c r="Q4304" s="34">
        <f>IF(A4304="","",I4304-P4304)</f>
        <v/>
      </c>
      <c r="R4304" s="23">
        <f>IF(A4304="","",IF(O4304=0,"Outside audit periods; ","")&amp;IF(G4304="","No VAT category; ","")&amp;IF(ABS(Q4304)&gt;Setup!$B$10,"VAT ≠ 15% × net; ","")&amp;IF(AND(F4304="B2B - VAT registered",NOT(AND(LEN(E4304)=15,LEFT(E4304,1)="3",RIGHT(E4304,1)="3",ISNUMBER(--E4304)))),"Invalid/missing customer VAT no; ","")&amp;IF(L4304&lt;&gt;"Yes","Not reported/cleared on FATOORA; ","")&amp;IF(AND(OR(G4304="Zero-rated domestic (Box 3)",G4304="Export (Box 4)"),N4304=""),"Zero-rate/export evidence missing; ","")&amp;IF(AND(C4304="Credit Note",H4304&gt;0),"Credit note should be negative; ","")&amp;IF(AND(C4304="Simplified Tax Invoice",F4304="B2B - VAT registered"),"Simplified invoice issued to VAT-registered B2B; ",""))</f>
        <v/>
      </c>
    </row>
    <row r="4305">
      <c r="A4305" s="17" t="n"/>
      <c r="B4305" s="14" t="n"/>
      <c r="C4305" s="14" t="n"/>
      <c r="D4305" s="14" t="n"/>
      <c r="E4305" s="16" t="n"/>
      <c r="F4305" s="14" t="n"/>
      <c r="G4305" s="14" t="n"/>
      <c r="H4305" s="19" t="n"/>
      <c r="I4305" s="19" t="n"/>
      <c r="J4305" s="34">
        <f>IF(A4305="","",H4305+I4305)</f>
        <v/>
      </c>
      <c r="K4305" s="14" t="n"/>
      <c r="L4305" s="14" t="n"/>
      <c r="M4305" s="14" t="n"/>
      <c r="N4305" s="14" t="n"/>
      <c r="O4305" s="20">
        <f>IF(A4305="","",SUMPRODUCT((A4305&gt;=Setup!$C$19:$C$30)*(A4305&lt;=Setup!$D$19:$D$30)*Setup!$A$19:$A$30))</f>
        <v/>
      </c>
      <c r="P4305" s="34">
        <f>IF(A4305="","",IF(G4305="Standard 15% (Box 1)",ROUND(H4305*Setup!$B$9,2),0))</f>
        <v/>
      </c>
      <c r="Q4305" s="34">
        <f>IF(A4305="","",I4305-P4305)</f>
        <v/>
      </c>
      <c r="R4305" s="23">
        <f>IF(A4305="","",IF(O4305=0,"Outside audit periods; ","")&amp;IF(G4305="","No VAT category; ","")&amp;IF(ABS(Q4305)&gt;Setup!$B$10,"VAT ≠ 15% × net; ","")&amp;IF(AND(F4305="B2B - VAT registered",NOT(AND(LEN(E4305)=15,LEFT(E4305,1)="3",RIGHT(E4305,1)="3",ISNUMBER(--E4305)))),"Invalid/missing customer VAT no; ","")&amp;IF(L4305&lt;&gt;"Yes","Not reported/cleared on FATOORA; ","")&amp;IF(AND(OR(G4305="Zero-rated domestic (Box 3)",G4305="Export (Box 4)"),N4305=""),"Zero-rate/export evidence missing; ","")&amp;IF(AND(C4305="Credit Note",H4305&gt;0),"Credit note should be negative; ","")&amp;IF(AND(C4305="Simplified Tax Invoice",F4305="B2B - VAT registered"),"Simplified invoice issued to VAT-registered B2B; ",""))</f>
        <v/>
      </c>
    </row>
    <row r="4306">
      <c r="A4306" s="17" t="n"/>
      <c r="B4306" s="14" t="n"/>
      <c r="C4306" s="14" t="n"/>
      <c r="D4306" s="14" t="n"/>
      <c r="E4306" s="16" t="n"/>
      <c r="F4306" s="14" t="n"/>
      <c r="G4306" s="14" t="n"/>
      <c r="H4306" s="19" t="n"/>
      <c r="I4306" s="19" t="n"/>
      <c r="J4306" s="34">
        <f>IF(A4306="","",H4306+I4306)</f>
        <v/>
      </c>
      <c r="K4306" s="14" t="n"/>
      <c r="L4306" s="14" t="n"/>
      <c r="M4306" s="14" t="n"/>
      <c r="N4306" s="14" t="n"/>
      <c r="O4306" s="20">
        <f>IF(A4306="","",SUMPRODUCT((A4306&gt;=Setup!$C$19:$C$30)*(A4306&lt;=Setup!$D$19:$D$30)*Setup!$A$19:$A$30))</f>
        <v/>
      </c>
      <c r="P4306" s="34">
        <f>IF(A4306="","",IF(G4306="Standard 15% (Box 1)",ROUND(H4306*Setup!$B$9,2),0))</f>
        <v/>
      </c>
      <c r="Q4306" s="34">
        <f>IF(A4306="","",I4306-P4306)</f>
        <v/>
      </c>
      <c r="R4306" s="23">
        <f>IF(A4306="","",IF(O4306=0,"Outside audit periods; ","")&amp;IF(G4306="","No VAT category; ","")&amp;IF(ABS(Q4306)&gt;Setup!$B$10,"VAT ≠ 15% × net; ","")&amp;IF(AND(F4306="B2B - VAT registered",NOT(AND(LEN(E4306)=15,LEFT(E4306,1)="3",RIGHT(E4306,1)="3",ISNUMBER(--E4306)))),"Invalid/missing customer VAT no; ","")&amp;IF(L4306&lt;&gt;"Yes","Not reported/cleared on FATOORA; ","")&amp;IF(AND(OR(G4306="Zero-rated domestic (Box 3)",G4306="Export (Box 4)"),N4306=""),"Zero-rate/export evidence missing; ","")&amp;IF(AND(C4306="Credit Note",H4306&gt;0),"Credit note should be negative; ","")&amp;IF(AND(C4306="Simplified Tax Invoice",F4306="B2B - VAT registered"),"Simplified invoice issued to VAT-registered B2B; ",""))</f>
        <v/>
      </c>
    </row>
    <row r="4307">
      <c r="A4307" s="17" t="n"/>
      <c r="B4307" s="14" t="n"/>
      <c r="C4307" s="14" t="n"/>
      <c r="D4307" s="14" t="n"/>
      <c r="E4307" s="16" t="n"/>
      <c r="F4307" s="14" t="n"/>
      <c r="G4307" s="14" t="n"/>
      <c r="H4307" s="19" t="n"/>
      <c r="I4307" s="19" t="n"/>
      <c r="J4307" s="34">
        <f>IF(A4307="","",H4307+I4307)</f>
        <v/>
      </c>
      <c r="K4307" s="14" t="n"/>
      <c r="L4307" s="14" t="n"/>
      <c r="M4307" s="14" t="n"/>
      <c r="N4307" s="14" t="n"/>
      <c r="O4307" s="20">
        <f>IF(A4307="","",SUMPRODUCT((A4307&gt;=Setup!$C$19:$C$30)*(A4307&lt;=Setup!$D$19:$D$30)*Setup!$A$19:$A$30))</f>
        <v/>
      </c>
      <c r="P4307" s="34">
        <f>IF(A4307="","",IF(G4307="Standard 15% (Box 1)",ROUND(H4307*Setup!$B$9,2),0))</f>
        <v/>
      </c>
      <c r="Q4307" s="34">
        <f>IF(A4307="","",I4307-P4307)</f>
        <v/>
      </c>
      <c r="R4307" s="23">
        <f>IF(A4307="","",IF(O4307=0,"Outside audit periods; ","")&amp;IF(G4307="","No VAT category; ","")&amp;IF(ABS(Q4307)&gt;Setup!$B$10,"VAT ≠ 15% × net; ","")&amp;IF(AND(F4307="B2B - VAT registered",NOT(AND(LEN(E4307)=15,LEFT(E4307,1)="3",RIGHT(E4307,1)="3",ISNUMBER(--E4307)))),"Invalid/missing customer VAT no; ","")&amp;IF(L4307&lt;&gt;"Yes","Not reported/cleared on FATOORA; ","")&amp;IF(AND(OR(G4307="Zero-rated domestic (Box 3)",G4307="Export (Box 4)"),N4307=""),"Zero-rate/export evidence missing; ","")&amp;IF(AND(C4307="Credit Note",H4307&gt;0),"Credit note should be negative; ","")&amp;IF(AND(C4307="Simplified Tax Invoice",F4307="B2B - VAT registered"),"Simplified invoice issued to VAT-registered B2B; ",""))</f>
        <v/>
      </c>
    </row>
    <row r="4308">
      <c r="A4308" s="17" t="n"/>
      <c r="B4308" s="14" t="n"/>
      <c r="C4308" s="14" t="n"/>
      <c r="D4308" s="14" t="n"/>
      <c r="E4308" s="16" t="n"/>
      <c r="F4308" s="14" t="n"/>
      <c r="G4308" s="14" t="n"/>
      <c r="H4308" s="19" t="n"/>
      <c r="I4308" s="19" t="n"/>
      <c r="J4308" s="34">
        <f>IF(A4308="","",H4308+I4308)</f>
        <v/>
      </c>
      <c r="K4308" s="14" t="n"/>
      <c r="L4308" s="14" t="n"/>
      <c r="M4308" s="14" t="n"/>
      <c r="N4308" s="14" t="n"/>
      <c r="O4308" s="20">
        <f>IF(A4308="","",SUMPRODUCT((A4308&gt;=Setup!$C$19:$C$30)*(A4308&lt;=Setup!$D$19:$D$30)*Setup!$A$19:$A$30))</f>
        <v/>
      </c>
      <c r="P4308" s="34">
        <f>IF(A4308="","",IF(G4308="Standard 15% (Box 1)",ROUND(H4308*Setup!$B$9,2),0))</f>
        <v/>
      </c>
      <c r="Q4308" s="34">
        <f>IF(A4308="","",I4308-P4308)</f>
        <v/>
      </c>
      <c r="R4308" s="23">
        <f>IF(A4308="","",IF(O4308=0,"Outside audit periods; ","")&amp;IF(G4308="","No VAT category; ","")&amp;IF(ABS(Q4308)&gt;Setup!$B$10,"VAT ≠ 15% × net; ","")&amp;IF(AND(F4308="B2B - VAT registered",NOT(AND(LEN(E4308)=15,LEFT(E4308,1)="3",RIGHT(E4308,1)="3",ISNUMBER(--E4308)))),"Invalid/missing customer VAT no; ","")&amp;IF(L4308&lt;&gt;"Yes","Not reported/cleared on FATOORA; ","")&amp;IF(AND(OR(G4308="Zero-rated domestic (Box 3)",G4308="Export (Box 4)"),N4308=""),"Zero-rate/export evidence missing; ","")&amp;IF(AND(C4308="Credit Note",H4308&gt;0),"Credit note should be negative; ","")&amp;IF(AND(C4308="Simplified Tax Invoice",F4308="B2B - VAT registered"),"Simplified invoice issued to VAT-registered B2B; ",""))</f>
        <v/>
      </c>
    </row>
    <row r="4309">
      <c r="A4309" s="17" t="n"/>
      <c r="B4309" s="14" t="n"/>
      <c r="C4309" s="14" t="n"/>
      <c r="D4309" s="14" t="n"/>
      <c r="E4309" s="16" t="n"/>
      <c r="F4309" s="14" t="n"/>
      <c r="G4309" s="14" t="n"/>
      <c r="H4309" s="19" t="n"/>
      <c r="I4309" s="19" t="n"/>
      <c r="J4309" s="34">
        <f>IF(A4309="","",H4309+I4309)</f>
        <v/>
      </c>
      <c r="K4309" s="14" t="n"/>
      <c r="L4309" s="14" t="n"/>
      <c r="M4309" s="14" t="n"/>
      <c r="N4309" s="14" t="n"/>
      <c r="O4309" s="20">
        <f>IF(A4309="","",SUMPRODUCT((A4309&gt;=Setup!$C$19:$C$30)*(A4309&lt;=Setup!$D$19:$D$30)*Setup!$A$19:$A$30))</f>
        <v/>
      </c>
      <c r="P4309" s="34">
        <f>IF(A4309="","",IF(G4309="Standard 15% (Box 1)",ROUND(H4309*Setup!$B$9,2),0))</f>
        <v/>
      </c>
      <c r="Q4309" s="34">
        <f>IF(A4309="","",I4309-P4309)</f>
        <v/>
      </c>
      <c r="R4309" s="23">
        <f>IF(A4309="","",IF(O4309=0,"Outside audit periods; ","")&amp;IF(G4309="","No VAT category; ","")&amp;IF(ABS(Q4309)&gt;Setup!$B$10,"VAT ≠ 15% × net; ","")&amp;IF(AND(F4309="B2B - VAT registered",NOT(AND(LEN(E4309)=15,LEFT(E4309,1)="3",RIGHT(E4309,1)="3",ISNUMBER(--E4309)))),"Invalid/missing customer VAT no; ","")&amp;IF(L4309&lt;&gt;"Yes","Not reported/cleared on FATOORA; ","")&amp;IF(AND(OR(G4309="Zero-rated domestic (Box 3)",G4309="Export (Box 4)"),N4309=""),"Zero-rate/export evidence missing; ","")&amp;IF(AND(C4309="Credit Note",H4309&gt;0),"Credit note should be negative; ","")&amp;IF(AND(C4309="Simplified Tax Invoice",F4309="B2B - VAT registered"),"Simplified invoice issued to VAT-registered B2B; ",""))</f>
        <v/>
      </c>
    </row>
    <row r="4310">
      <c r="A4310" s="17" t="n"/>
      <c r="B4310" s="14" t="n"/>
      <c r="C4310" s="14" t="n"/>
      <c r="D4310" s="14" t="n"/>
      <c r="E4310" s="16" t="n"/>
      <c r="F4310" s="14" t="n"/>
      <c r="G4310" s="14" t="n"/>
      <c r="H4310" s="19" t="n"/>
      <c r="I4310" s="19" t="n"/>
      <c r="J4310" s="34">
        <f>IF(A4310="","",H4310+I4310)</f>
        <v/>
      </c>
      <c r="K4310" s="14" t="n"/>
      <c r="L4310" s="14" t="n"/>
      <c r="M4310" s="14" t="n"/>
      <c r="N4310" s="14" t="n"/>
      <c r="O4310" s="20">
        <f>IF(A4310="","",SUMPRODUCT((A4310&gt;=Setup!$C$19:$C$30)*(A4310&lt;=Setup!$D$19:$D$30)*Setup!$A$19:$A$30))</f>
        <v/>
      </c>
      <c r="P4310" s="34">
        <f>IF(A4310="","",IF(G4310="Standard 15% (Box 1)",ROUND(H4310*Setup!$B$9,2),0))</f>
        <v/>
      </c>
      <c r="Q4310" s="34">
        <f>IF(A4310="","",I4310-P4310)</f>
        <v/>
      </c>
      <c r="R4310" s="23">
        <f>IF(A4310="","",IF(O4310=0,"Outside audit periods; ","")&amp;IF(G4310="","No VAT category; ","")&amp;IF(ABS(Q4310)&gt;Setup!$B$10,"VAT ≠ 15% × net; ","")&amp;IF(AND(F4310="B2B - VAT registered",NOT(AND(LEN(E4310)=15,LEFT(E4310,1)="3",RIGHT(E4310,1)="3",ISNUMBER(--E4310)))),"Invalid/missing customer VAT no; ","")&amp;IF(L4310&lt;&gt;"Yes","Not reported/cleared on FATOORA; ","")&amp;IF(AND(OR(G4310="Zero-rated domestic (Box 3)",G4310="Export (Box 4)"),N4310=""),"Zero-rate/export evidence missing; ","")&amp;IF(AND(C4310="Credit Note",H4310&gt;0),"Credit note should be negative; ","")&amp;IF(AND(C4310="Simplified Tax Invoice",F4310="B2B - VAT registered"),"Simplified invoice issued to VAT-registered B2B; ",""))</f>
        <v/>
      </c>
    </row>
    <row r="4311">
      <c r="A4311" s="17" t="n"/>
      <c r="B4311" s="14" t="n"/>
      <c r="C4311" s="14" t="n"/>
      <c r="D4311" s="14" t="n"/>
      <c r="E4311" s="16" t="n"/>
      <c r="F4311" s="14" t="n"/>
      <c r="G4311" s="14" t="n"/>
      <c r="H4311" s="19" t="n"/>
      <c r="I4311" s="19" t="n"/>
      <c r="J4311" s="34">
        <f>IF(A4311="","",H4311+I4311)</f>
        <v/>
      </c>
      <c r="K4311" s="14" t="n"/>
      <c r="L4311" s="14" t="n"/>
      <c r="M4311" s="14" t="n"/>
      <c r="N4311" s="14" t="n"/>
      <c r="O4311" s="20">
        <f>IF(A4311="","",SUMPRODUCT((A4311&gt;=Setup!$C$19:$C$30)*(A4311&lt;=Setup!$D$19:$D$30)*Setup!$A$19:$A$30))</f>
        <v/>
      </c>
      <c r="P4311" s="34">
        <f>IF(A4311="","",IF(G4311="Standard 15% (Box 1)",ROUND(H4311*Setup!$B$9,2),0))</f>
        <v/>
      </c>
      <c r="Q4311" s="34">
        <f>IF(A4311="","",I4311-P4311)</f>
        <v/>
      </c>
      <c r="R4311" s="23">
        <f>IF(A4311="","",IF(O4311=0,"Outside audit periods; ","")&amp;IF(G4311="","No VAT category; ","")&amp;IF(ABS(Q4311)&gt;Setup!$B$10,"VAT ≠ 15% × net; ","")&amp;IF(AND(F4311="B2B - VAT registered",NOT(AND(LEN(E4311)=15,LEFT(E4311,1)="3",RIGHT(E4311,1)="3",ISNUMBER(--E4311)))),"Invalid/missing customer VAT no; ","")&amp;IF(L4311&lt;&gt;"Yes","Not reported/cleared on FATOORA; ","")&amp;IF(AND(OR(G4311="Zero-rated domestic (Box 3)",G4311="Export (Box 4)"),N4311=""),"Zero-rate/export evidence missing; ","")&amp;IF(AND(C4311="Credit Note",H4311&gt;0),"Credit note should be negative; ","")&amp;IF(AND(C4311="Simplified Tax Invoice",F4311="B2B - VAT registered"),"Simplified invoice issued to VAT-registered B2B; ",""))</f>
        <v/>
      </c>
    </row>
    <row r="4312">
      <c r="A4312" s="17" t="n"/>
      <c r="B4312" s="14" t="n"/>
      <c r="C4312" s="14" t="n"/>
      <c r="D4312" s="14" t="n"/>
      <c r="E4312" s="16" t="n"/>
      <c r="F4312" s="14" t="n"/>
      <c r="G4312" s="14" t="n"/>
      <c r="H4312" s="19" t="n"/>
      <c r="I4312" s="19" t="n"/>
      <c r="J4312" s="34">
        <f>IF(A4312="","",H4312+I4312)</f>
        <v/>
      </c>
      <c r="K4312" s="14" t="n"/>
      <c r="L4312" s="14" t="n"/>
      <c r="M4312" s="14" t="n"/>
      <c r="N4312" s="14" t="n"/>
      <c r="O4312" s="20">
        <f>IF(A4312="","",SUMPRODUCT((A4312&gt;=Setup!$C$19:$C$30)*(A4312&lt;=Setup!$D$19:$D$30)*Setup!$A$19:$A$30))</f>
        <v/>
      </c>
      <c r="P4312" s="34">
        <f>IF(A4312="","",IF(G4312="Standard 15% (Box 1)",ROUND(H4312*Setup!$B$9,2),0))</f>
        <v/>
      </c>
      <c r="Q4312" s="34">
        <f>IF(A4312="","",I4312-P4312)</f>
        <v/>
      </c>
      <c r="R4312" s="23">
        <f>IF(A4312="","",IF(O4312=0,"Outside audit periods; ","")&amp;IF(G4312="","No VAT category; ","")&amp;IF(ABS(Q4312)&gt;Setup!$B$10,"VAT ≠ 15% × net; ","")&amp;IF(AND(F4312="B2B - VAT registered",NOT(AND(LEN(E4312)=15,LEFT(E4312,1)="3",RIGHT(E4312,1)="3",ISNUMBER(--E4312)))),"Invalid/missing customer VAT no; ","")&amp;IF(L4312&lt;&gt;"Yes","Not reported/cleared on FATOORA; ","")&amp;IF(AND(OR(G4312="Zero-rated domestic (Box 3)",G4312="Export (Box 4)"),N4312=""),"Zero-rate/export evidence missing; ","")&amp;IF(AND(C4312="Credit Note",H4312&gt;0),"Credit note should be negative; ","")&amp;IF(AND(C4312="Simplified Tax Invoice",F4312="B2B - VAT registered"),"Simplified invoice issued to VAT-registered B2B; ",""))</f>
        <v/>
      </c>
    </row>
    <row r="4313">
      <c r="A4313" s="17" t="n"/>
      <c r="B4313" s="14" t="n"/>
      <c r="C4313" s="14" t="n"/>
      <c r="D4313" s="14" t="n"/>
      <c r="E4313" s="16" t="n"/>
      <c r="F4313" s="14" t="n"/>
      <c r="G4313" s="14" t="n"/>
      <c r="H4313" s="19" t="n"/>
      <c r="I4313" s="19" t="n"/>
      <c r="J4313" s="34">
        <f>IF(A4313="","",H4313+I4313)</f>
        <v/>
      </c>
      <c r="K4313" s="14" t="n"/>
      <c r="L4313" s="14" t="n"/>
      <c r="M4313" s="14" t="n"/>
      <c r="N4313" s="14" t="n"/>
      <c r="O4313" s="20">
        <f>IF(A4313="","",SUMPRODUCT((A4313&gt;=Setup!$C$19:$C$30)*(A4313&lt;=Setup!$D$19:$D$30)*Setup!$A$19:$A$30))</f>
        <v/>
      </c>
      <c r="P4313" s="34">
        <f>IF(A4313="","",IF(G4313="Standard 15% (Box 1)",ROUND(H4313*Setup!$B$9,2),0))</f>
        <v/>
      </c>
      <c r="Q4313" s="34">
        <f>IF(A4313="","",I4313-P4313)</f>
        <v/>
      </c>
      <c r="R4313" s="23">
        <f>IF(A4313="","",IF(O4313=0,"Outside audit periods; ","")&amp;IF(G4313="","No VAT category; ","")&amp;IF(ABS(Q4313)&gt;Setup!$B$10,"VAT ≠ 15% × net; ","")&amp;IF(AND(F4313="B2B - VAT registered",NOT(AND(LEN(E4313)=15,LEFT(E4313,1)="3",RIGHT(E4313,1)="3",ISNUMBER(--E4313)))),"Invalid/missing customer VAT no; ","")&amp;IF(L4313&lt;&gt;"Yes","Not reported/cleared on FATOORA; ","")&amp;IF(AND(OR(G4313="Zero-rated domestic (Box 3)",G4313="Export (Box 4)"),N4313=""),"Zero-rate/export evidence missing; ","")&amp;IF(AND(C4313="Credit Note",H4313&gt;0),"Credit note should be negative; ","")&amp;IF(AND(C4313="Simplified Tax Invoice",F4313="B2B - VAT registered"),"Simplified invoice issued to VAT-registered B2B; ",""))</f>
        <v/>
      </c>
    </row>
    <row r="4314">
      <c r="A4314" s="17" t="n"/>
      <c r="B4314" s="14" t="n"/>
      <c r="C4314" s="14" t="n"/>
      <c r="D4314" s="14" t="n"/>
      <c r="E4314" s="16" t="n"/>
      <c r="F4314" s="14" t="n"/>
      <c r="G4314" s="14" t="n"/>
      <c r="H4314" s="19" t="n"/>
      <c r="I4314" s="19" t="n"/>
      <c r="J4314" s="34">
        <f>IF(A4314="","",H4314+I4314)</f>
        <v/>
      </c>
      <c r="K4314" s="14" t="n"/>
      <c r="L4314" s="14" t="n"/>
      <c r="M4314" s="14" t="n"/>
      <c r="N4314" s="14" t="n"/>
      <c r="O4314" s="20">
        <f>IF(A4314="","",SUMPRODUCT((A4314&gt;=Setup!$C$19:$C$30)*(A4314&lt;=Setup!$D$19:$D$30)*Setup!$A$19:$A$30))</f>
        <v/>
      </c>
      <c r="P4314" s="34">
        <f>IF(A4314="","",IF(G4314="Standard 15% (Box 1)",ROUND(H4314*Setup!$B$9,2),0))</f>
        <v/>
      </c>
      <c r="Q4314" s="34">
        <f>IF(A4314="","",I4314-P4314)</f>
        <v/>
      </c>
      <c r="R4314" s="23">
        <f>IF(A4314="","",IF(O4314=0,"Outside audit periods; ","")&amp;IF(G4314="","No VAT category; ","")&amp;IF(ABS(Q4314)&gt;Setup!$B$10,"VAT ≠ 15% × net; ","")&amp;IF(AND(F4314="B2B - VAT registered",NOT(AND(LEN(E4314)=15,LEFT(E4314,1)="3",RIGHT(E4314,1)="3",ISNUMBER(--E4314)))),"Invalid/missing customer VAT no; ","")&amp;IF(L4314&lt;&gt;"Yes","Not reported/cleared on FATOORA; ","")&amp;IF(AND(OR(G4314="Zero-rated domestic (Box 3)",G4314="Export (Box 4)"),N4314=""),"Zero-rate/export evidence missing; ","")&amp;IF(AND(C4314="Credit Note",H4314&gt;0),"Credit note should be negative; ","")&amp;IF(AND(C4314="Simplified Tax Invoice",F4314="B2B - VAT registered"),"Simplified invoice issued to VAT-registered B2B; ",""))</f>
        <v/>
      </c>
    </row>
    <row r="4315">
      <c r="A4315" s="17" t="n"/>
      <c r="B4315" s="14" t="n"/>
      <c r="C4315" s="14" t="n"/>
      <c r="D4315" s="14" t="n"/>
      <c r="E4315" s="16" t="n"/>
      <c r="F4315" s="14" t="n"/>
      <c r="G4315" s="14" t="n"/>
      <c r="H4315" s="19" t="n"/>
      <c r="I4315" s="19" t="n"/>
      <c r="J4315" s="34">
        <f>IF(A4315="","",H4315+I4315)</f>
        <v/>
      </c>
      <c r="K4315" s="14" t="n"/>
      <c r="L4315" s="14" t="n"/>
      <c r="M4315" s="14" t="n"/>
      <c r="N4315" s="14" t="n"/>
      <c r="O4315" s="20">
        <f>IF(A4315="","",SUMPRODUCT((A4315&gt;=Setup!$C$19:$C$30)*(A4315&lt;=Setup!$D$19:$D$30)*Setup!$A$19:$A$30))</f>
        <v/>
      </c>
      <c r="P4315" s="34">
        <f>IF(A4315="","",IF(G4315="Standard 15% (Box 1)",ROUND(H4315*Setup!$B$9,2),0))</f>
        <v/>
      </c>
      <c r="Q4315" s="34">
        <f>IF(A4315="","",I4315-P4315)</f>
        <v/>
      </c>
      <c r="R4315" s="23">
        <f>IF(A4315="","",IF(O4315=0,"Outside audit periods; ","")&amp;IF(G4315="","No VAT category; ","")&amp;IF(ABS(Q4315)&gt;Setup!$B$10,"VAT ≠ 15% × net; ","")&amp;IF(AND(F4315="B2B - VAT registered",NOT(AND(LEN(E4315)=15,LEFT(E4315,1)="3",RIGHT(E4315,1)="3",ISNUMBER(--E4315)))),"Invalid/missing customer VAT no; ","")&amp;IF(L4315&lt;&gt;"Yes","Not reported/cleared on FATOORA; ","")&amp;IF(AND(OR(G4315="Zero-rated domestic (Box 3)",G4315="Export (Box 4)"),N4315=""),"Zero-rate/export evidence missing; ","")&amp;IF(AND(C4315="Credit Note",H4315&gt;0),"Credit note should be negative; ","")&amp;IF(AND(C4315="Simplified Tax Invoice",F4315="B2B - VAT registered"),"Simplified invoice issued to VAT-registered B2B; ",""))</f>
        <v/>
      </c>
    </row>
    <row r="4316">
      <c r="A4316" s="17" t="n"/>
      <c r="B4316" s="14" t="n"/>
      <c r="C4316" s="14" t="n"/>
      <c r="D4316" s="14" t="n"/>
      <c r="E4316" s="16" t="n"/>
      <c r="F4316" s="14" t="n"/>
      <c r="G4316" s="14" t="n"/>
      <c r="H4316" s="19" t="n"/>
      <c r="I4316" s="19" t="n"/>
      <c r="J4316" s="34">
        <f>IF(A4316="","",H4316+I4316)</f>
        <v/>
      </c>
      <c r="K4316" s="14" t="n"/>
      <c r="L4316" s="14" t="n"/>
      <c r="M4316" s="14" t="n"/>
      <c r="N4316" s="14" t="n"/>
      <c r="O4316" s="20">
        <f>IF(A4316="","",SUMPRODUCT((A4316&gt;=Setup!$C$19:$C$30)*(A4316&lt;=Setup!$D$19:$D$30)*Setup!$A$19:$A$30))</f>
        <v/>
      </c>
      <c r="P4316" s="34">
        <f>IF(A4316="","",IF(G4316="Standard 15% (Box 1)",ROUND(H4316*Setup!$B$9,2),0))</f>
        <v/>
      </c>
      <c r="Q4316" s="34">
        <f>IF(A4316="","",I4316-P4316)</f>
        <v/>
      </c>
      <c r="R4316" s="23">
        <f>IF(A4316="","",IF(O4316=0,"Outside audit periods; ","")&amp;IF(G4316="","No VAT category; ","")&amp;IF(ABS(Q4316)&gt;Setup!$B$10,"VAT ≠ 15% × net; ","")&amp;IF(AND(F4316="B2B - VAT registered",NOT(AND(LEN(E4316)=15,LEFT(E4316,1)="3",RIGHT(E4316,1)="3",ISNUMBER(--E4316)))),"Invalid/missing customer VAT no; ","")&amp;IF(L4316&lt;&gt;"Yes","Not reported/cleared on FATOORA; ","")&amp;IF(AND(OR(G4316="Zero-rated domestic (Box 3)",G4316="Export (Box 4)"),N4316=""),"Zero-rate/export evidence missing; ","")&amp;IF(AND(C4316="Credit Note",H4316&gt;0),"Credit note should be negative; ","")&amp;IF(AND(C4316="Simplified Tax Invoice",F4316="B2B - VAT registered"),"Simplified invoice issued to VAT-registered B2B; ",""))</f>
        <v/>
      </c>
    </row>
    <row r="4317">
      <c r="A4317" s="17" t="n"/>
      <c r="B4317" s="14" t="n"/>
      <c r="C4317" s="14" t="n"/>
      <c r="D4317" s="14" t="n"/>
      <c r="E4317" s="16" t="n"/>
      <c r="F4317" s="14" t="n"/>
      <c r="G4317" s="14" t="n"/>
      <c r="H4317" s="19" t="n"/>
      <c r="I4317" s="19" t="n"/>
      <c r="J4317" s="34">
        <f>IF(A4317="","",H4317+I4317)</f>
        <v/>
      </c>
      <c r="K4317" s="14" t="n"/>
      <c r="L4317" s="14" t="n"/>
      <c r="M4317" s="14" t="n"/>
      <c r="N4317" s="14" t="n"/>
      <c r="O4317" s="20">
        <f>IF(A4317="","",SUMPRODUCT((A4317&gt;=Setup!$C$19:$C$30)*(A4317&lt;=Setup!$D$19:$D$30)*Setup!$A$19:$A$30))</f>
        <v/>
      </c>
      <c r="P4317" s="34">
        <f>IF(A4317="","",IF(G4317="Standard 15% (Box 1)",ROUND(H4317*Setup!$B$9,2),0))</f>
        <v/>
      </c>
      <c r="Q4317" s="34">
        <f>IF(A4317="","",I4317-P4317)</f>
        <v/>
      </c>
      <c r="R4317" s="23">
        <f>IF(A4317="","",IF(O4317=0,"Outside audit periods; ","")&amp;IF(G4317="","No VAT category; ","")&amp;IF(ABS(Q4317)&gt;Setup!$B$10,"VAT ≠ 15% × net; ","")&amp;IF(AND(F4317="B2B - VAT registered",NOT(AND(LEN(E4317)=15,LEFT(E4317,1)="3",RIGHT(E4317,1)="3",ISNUMBER(--E4317)))),"Invalid/missing customer VAT no; ","")&amp;IF(L4317&lt;&gt;"Yes","Not reported/cleared on FATOORA; ","")&amp;IF(AND(OR(G4317="Zero-rated domestic (Box 3)",G4317="Export (Box 4)"),N4317=""),"Zero-rate/export evidence missing; ","")&amp;IF(AND(C4317="Credit Note",H4317&gt;0),"Credit note should be negative; ","")&amp;IF(AND(C4317="Simplified Tax Invoice",F4317="B2B - VAT registered"),"Simplified invoice issued to VAT-registered B2B; ",""))</f>
        <v/>
      </c>
    </row>
    <row r="4318">
      <c r="A4318" s="17" t="n"/>
      <c r="B4318" s="14" t="n"/>
      <c r="C4318" s="14" t="n"/>
      <c r="D4318" s="14" t="n"/>
      <c r="E4318" s="16" t="n"/>
      <c r="F4318" s="14" t="n"/>
      <c r="G4318" s="14" t="n"/>
      <c r="H4318" s="19" t="n"/>
      <c r="I4318" s="19" t="n"/>
      <c r="J4318" s="34">
        <f>IF(A4318="","",H4318+I4318)</f>
        <v/>
      </c>
      <c r="K4318" s="14" t="n"/>
      <c r="L4318" s="14" t="n"/>
      <c r="M4318" s="14" t="n"/>
      <c r="N4318" s="14" t="n"/>
      <c r="O4318" s="20">
        <f>IF(A4318="","",SUMPRODUCT((A4318&gt;=Setup!$C$19:$C$30)*(A4318&lt;=Setup!$D$19:$D$30)*Setup!$A$19:$A$30))</f>
        <v/>
      </c>
      <c r="P4318" s="34">
        <f>IF(A4318="","",IF(G4318="Standard 15% (Box 1)",ROUND(H4318*Setup!$B$9,2),0))</f>
        <v/>
      </c>
      <c r="Q4318" s="34">
        <f>IF(A4318="","",I4318-P4318)</f>
        <v/>
      </c>
      <c r="R4318" s="23">
        <f>IF(A4318="","",IF(O4318=0,"Outside audit periods; ","")&amp;IF(G4318="","No VAT category; ","")&amp;IF(ABS(Q4318)&gt;Setup!$B$10,"VAT ≠ 15% × net; ","")&amp;IF(AND(F4318="B2B - VAT registered",NOT(AND(LEN(E4318)=15,LEFT(E4318,1)="3",RIGHT(E4318,1)="3",ISNUMBER(--E4318)))),"Invalid/missing customer VAT no; ","")&amp;IF(L4318&lt;&gt;"Yes","Not reported/cleared on FATOORA; ","")&amp;IF(AND(OR(G4318="Zero-rated domestic (Box 3)",G4318="Export (Box 4)"),N4318=""),"Zero-rate/export evidence missing; ","")&amp;IF(AND(C4318="Credit Note",H4318&gt;0),"Credit note should be negative; ","")&amp;IF(AND(C4318="Simplified Tax Invoice",F4318="B2B - VAT registered"),"Simplified invoice issued to VAT-registered B2B; ",""))</f>
        <v/>
      </c>
    </row>
    <row r="4319">
      <c r="A4319" s="17" t="n"/>
      <c r="B4319" s="14" t="n"/>
      <c r="C4319" s="14" t="n"/>
      <c r="D4319" s="14" t="n"/>
      <c r="E4319" s="16" t="n"/>
      <c r="F4319" s="14" t="n"/>
      <c r="G4319" s="14" t="n"/>
      <c r="H4319" s="19" t="n"/>
      <c r="I4319" s="19" t="n"/>
      <c r="J4319" s="34">
        <f>IF(A4319="","",H4319+I4319)</f>
        <v/>
      </c>
      <c r="K4319" s="14" t="n"/>
      <c r="L4319" s="14" t="n"/>
      <c r="M4319" s="14" t="n"/>
      <c r="N4319" s="14" t="n"/>
      <c r="O4319" s="20">
        <f>IF(A4319="","",SUMPRODUCT((A4319&gt;=Setup!$C$19:$C$30)*(A4319&lt;=Setup!$D$19:$D$30)*Setup!$A$19:$A$30))</f>
        <v/>
      </c>
      <c r="P4319" s="34">
        <f>IF(A4319="","",IF(G4319="Standard 15% (Box 1)",ROUND(H4319*Setup!$B$9,2),0))</f>
        <v/>
      </c>
      <c r="Q4319" s="34">
        <f>IF(A4319="","",I4319-P4319)</f>
        <v/>
      </c>
      <c r="R4319" s="23">
        <f>IF(A4319="","",IF(O4319=0,"Outside audit periods; ","")&amp;IF(G4319="","No VAT category; ","")&amp;IF(ABS(Q4319)&gt;Setup!$B$10,"VAT ≠ 15% × net; ","")&amp;IF(AND(F4319="B2B - VAT registered",NOT(AND(LEN(E4319)=15,LEFT(E4319,1)="3",RIGHT(E4319,1)="3",ISNUMBER(--E4319)))),"Invalid/missing customer VAT no; ","")&amp;IF(L4319&lt;&gt;"Yes","Not reported/cleared on FATOORA; ","")&amp;IF(AND(OR(G4319="Zero-rated domestic (Box 3)",G4319="Export (Box 4)"),N4319=""),"Zero-rate/export evidence missing; ","")&amp;IF(AND(C4319="Credit Note",H4319&gt;0),"Credit note should be negative; ","")&amp;IF(AND(C4319="Simplified Tax Invoice",F4319="B2B - VAT registered"),"Simplified invoice issued to VAT-registered B2B; ",""))</f>
        <v/>
      </c>
    </row>
    <row r="4320">
      <c r="A4320" s="17" t="n"/>
      <c r="B4320" s="14" t="n"/>
      <c r="C4320" s="14" t="n"/>
      <c r="D4320" s="14" t="n"/>
      <c r="E4320" s="16" t="n"/>
      <c r="F4320" s="14" t="n"/>
      <c r="G4320" s="14" t="n"/>
      <c r="H4320" s="19" t="n"/>
      <c r="I4320" s="19" t="n"/>
      <c r="J4320" s="34">
        <f>IF(A4320="","",H4320+I4320)</f>
        <v/>
      </c>
      <c r="K4320" s="14" t="n"/>
      <c r="L4320" s="14" t="n"/>
      <c r="M4320" s="14" t="n"/>
      <c r="N4320" s="14" t="n"/>
      <c r="O4320" s="20">
        <f>IF(A4320="","",SUMPRODUCT((A4320&gt;=Setup!$C$19:$C$30)*(A4320&lt;=Setup!$D$19:$D$30)*Setup!$A$19:$A$30))</f>
        <v/>
      </c>
      <c r="P4320" s="34">
        <f>IF(A4320="","",IF(G4320="Standard 15% (Box 1)",ROUND(H4320*Setup!$B$9,2),0))</f>
        <v/>
      </c>
      <c r="Q4320" s="34">
        <f>IF(A4320="","",I4320-P4320)</f>
        <v/>
      </c>
      <c r="R4320" s="23">
        <f>IF(A4320="","",IF(O4320=0,"Outside audit periods; ","")&amp;IF(G4320="","No VAT category; ","")&amp;IF(ABS(Q4320)&gt;Setup!$B$10,"VAT ≠ 15% × net; ","")&amp;IF(AND(F4320="B2B - VAT registered",NOT(AND(LEN(E4320)=15,LEFT(E4320,1)="3",RIGHT(E4320,1)="3",ISNUMBER(--E4320)))),"Invalid/missing customer VAT no; ","")&amp;IF(L4320&lt;&gt;"Yes","Not reported/cleared on FATOORA; ","")&amp;IF(AND(OR(G4320="Zero-rated domestic (Box 3)",G4320="Export (Box 4)"),N4320=""),"Zero-rate/export evidence missing; ","")&amp;IF(AND(C4320="Credit Note",H4320&gt;0),"Credit note should be negative; ","")&amp;IF(AND(C4320="Simplified Tax Invoice",F4320="B2B - VAT registered"),"Simplified invoice issued to VAT-registered B2B; ",""))</f>
        <v/>
      </c>
    </row>
    <row r="4321">
      <c r="A4321" s="17" t="n"/>
      <c r="B4321" s="14" t="n"/>
      <c r="C4321" s="14" t="n"/>
      <c r="D4321" s="14" t="n"/>
      <c r="E4321" s="16" t="n"/>
      <c r="F4321" s="14" t="n"/>
      <c r="G4321" s="14" t="n"/>
      <c r="H4321" s="19" t="n"/>
      <c r="I4321" s="19" t="n"/>
      <c r="J4321" s="34">
        <f>IF(A4321="","",H4321+I4321)</f>
        <v/>
      </c>
      <c r="K4321" s="14" t="n"/>
      <c r="L4321" s="14" t="n"/>
      <c r="M4321" s="14" t="n"/>
      <c r="N4321" s="14" t="n"/>
      <c r="O4321" s="20">
        <f>IF(A4321="","",SUMPRODUCT((A4321&gt;=Setup!$C$19:$C$30)*(A4321&lt;=Setup!$D$19:$D$30)*Setup!$A$19:$A$30))</f>
        <v/>
      </c>
      <c r="P4321" s="34">
        <f>IF(A4321="","",IF(G4321="Standard 15% (Box 1)",ROUND(H4321*Setup!$B$9,2),0))</f>
        <v/>
      </c>
      <c r="Q4321" s="34">
        <f>IF(A4321="","",I4321-P4321)</f>
        <v/>
      </c>
      <c r="R4321" s="23">
        <f>IF(A4321="","",IF(O4321=0,"Outside audit periods; ","")&amp;IF(G4321="","No VAT category; ","")&amp;IF(ABS(Q4321)&gt;Setup!$B$10,"VAT ≠ 15% × net; ","")&amp;IF(AND(F4321="B2B - VAT registered",NOT(AND(LEN(E4321)=15,LEFT(E4321,1)="3",RIGHT(E4321,1)="3",ISNUMBER(--E4321)))),"Invalid/missing customer VAT no; ","")&amp;IF(L4321&lt;&gt;"Yes","Not reported/cleared on FATOORA; ","")&amp;IF(AND(OR(G4321="Zero-rated domestic (Box 3)",G4321="Export (Box 4)"),N4321=""),"Zero-rate/export evidence missing; ","")&amp;IF(AND(C4321="Credit Note",H4321&gt;0),"Credit note should be negative; ","")&amp;IF(AND(C4321="Simplified Tax Invoice",F4321="B2B - VAT registered"),"Simplified invoice issued to VAT-registered B2B; ",""))</f>
        <v/>
      </c>
    </row>
    <row r="4322">
      <c r="A4322" s="17" t="n"/>
      <c r="B4322" s="14" t="n"/>
      <c r="C4322" s="14" t="n"/>
      <c r="D4322" s="14" t="n"/>
      <c r="E4322" s="16" t="n"/>
      <c r="F4322" s="14" t="n"/>
      <c r="G4322" s="14" t="n"/>
      <c r="H4322" s="19" t="n"/>
      <c r="I4322" s="19" t="n"/>
      <c r="J4322" s="34">
        <f>IF(A4322="","",H4322+I4322)</f>
        <v/>
      </c>
      <c r="K4322" s="14" t="n"/>
      <c r="L4322" s="14" t="n"/>
      <c r="M4322" s="14" t="n"/>
      <c r="N4322" s="14" t="n"/>
      <c r="O4322" s="20">
        <f>IF(A4322="","",SUMPRODUCT((A4322&gt;=Setup!$C$19:$C$30)*(A4322&lt;=Setup!$D$19:$D$30)*Setup!$A$19:$A$30))</f>
        <v/>
      </c>
      <c r="P4322" s="34">
        <f>IF(A4322="","",IF(G4322="Standard 15% (Box 1)",ROUND(H4322*Setup!$B$9,2),0))</f>
        <v/>
      </c>
      <c r="Q4322" s="34">
        <f>IF(A4322="","",I4322-P4322)</f>
        <v/>
      </c>
      <c r="R4322" s="23">
        <f>IF(A4322="","",IF(O4322=0,"Outside audit periods; ","")&amp;IF(G4322="","No VAT category; ","")&amp;IF(ABS(Q4322)&gt;Setup!$B$10,"VAT ≠ 15% × net; ","")&amp;IF(AND(F4322="B2B - VAT registered",NOT(AND(LEN(E4322)=15,LEFT(E4322,1)="3",RIGHT(E4322,1)="3",ISNUMBER(--E4322)))),"Invalid/missing customer VAT no; ","")&amp;IF(L4322&lt;&gt;"Yes","Not reported/cleared on FATOORA; ","")&amp;IF(AND(OR(G4322="Zero-rated domestic (Box 3)",G4322="Export (Box 4)"),N4322=""),"Zero-rate/export evidence missing; ","")&amp;IF(AND(C4322="Credit Note",H4322&gt;0),"Credit note should be negative; ","")&amp;IF(AND(C4322="Simplified Tax Invoice",F4322="B2B - VAT registered"),"Simplified invoice issued to VAT-registered B2B; ",""))</f>
        <v/>
      </c>
    </row>
    <row r="4323">
      <c r="A4323" s="17" t="n"/>
      <c r="B4323" s="14" t="n"/>
      <c r="C4323" s="14" t="n"/>
      <c r="D4323" s="14" t="n"/>
      <c r="E4323" s="16" t="n"/>
      <c r="F4323" s="14" t="n"/>
      <c r="G4323" s="14" t="n"/>
      <c r="H4323" s="19" t="n"/>
      <c r="I4323" s="19" t="n"/>
      <c r="J4323" s="34">
        <f>IF(A4323="","",H4323+I4323)</f>
        <v/>
      </c>
      <c r="K4323" s="14" t="n"/>
      <c r="L4323" s="14" t="n"/>
      <c r="M4323" s="14" t="n"/>
      <c r="N4323" s="14" t="n"/>
      <c r="O4323" s="20">
        <f>IF(A4323="","",SUMPRODUCT((A4323&gt;=Setup!$C$19:$C$30)*(A4323&lt;=Setup!$D$19:$D$30)*Setup!$A$19:$A$30))</f>
        <v/>
      </c>
      <c r="P4323" s="34">
        <f>IF(A4323="","",IF(G4323="Standard 15% (Box 1)",ROUND(H4323*Setup!$B$9,2),0))</f>
        <v/>
      </c>
      <c r="Q4323" s="34">
        <f>IF(A4323="","",I4323-P4323)</f>
        <v/>
      </c>
      <c r="R4323" s="23">
        <f>IF(A4323="","",IF(O4323=0,"Outside audit periods; ","")&amp;IF(G4323="","No VAT category; ","")&amp;IF(ABS(Q4323)&gt;Setup!$B$10,"VAT ≠ 15% × net; ","")&amp;IF(AND(F4323="B2B - VAT registered",NOT(AND(LEN(E4323)=15,LEFT(E4323,1)="3",RIGHT(E4323,1)="3",ISNUMBER(--E4323)))),"Invalid/missing customer VAT no; ","")&amp;IF(L4323&lt;&gt;"Yes","Not reported/cleared on FATOORA; ","")&amp;IF(AND(OR(G4323="Zero-rated domestic (Box 3)",G4323="Export (Box 4)"),N4323=""),"Zero-rate/export evidence missing; ","")&amp;IF(AND(C4323="Credit Note",H4323&gt;0),"Credit note should be negative; ","")&amp;IF(AND(C4323="Simplified Tax Invoice",F4323="B2B - VAT registered"),"Simplified invoice issued to VAT-registered B2B; ",""))</f>
        <v/>
      </c>
    </row>
    <row r="4324">
      <c r="A4324" s="17" t="n"/>
      <c r="B4324" s="14" t="n"/>
      <c r="C4324" s="14" t="n"/>
      <c r="D4324" s="14" t="n"/>
      <c r="E4324" s="16" t="n"/>
      <c r="F4324" s="14" t="n"/>
      <c r="G4324" s="14" t="n"/>
      <c r="H4324" s="19" t="n"/>
      <c r="I4324" s="19" t="n"/>
      <c r="J4324" s="34">
        <f>IF(A4324="","",H4324+I4324)</f>
        <v/>
      </c>
      <c r="K4324" s="14" t="n"/>
      <c r="L4324" s="14" t="n"/>
      <c r="M4324" s="14" t="n"/>
      <c r="N4324" s="14" t="n"/>
      <c r="O4324" s="20">
        <f>IF(A4324="","",SUMPRODUCT((A4324&gt;=Setup!$C$19:$C$30)*(A4324&lt;=Setup!$D$19:$D$30)*Setup!$A$19:$A$30))</f>
        <v/>
      </c>
      <c r="P4324" s="34">
        <f>IF(A4324="","",IF(G4324="Standard 15% (Box 1)",ROUND(H4324*Setup!$B$9,2),0))</f>
        <v/>
      </c>
      <c r="Q4324" s="34">
        <f>IF(A4324="","",I4324-P4324)</f>
        <v/>
      </c>
      <c r="R4324" s="23">
        <f>IF(A4324="","",IF(O4324=0,"Outside audit periods; ","")&amp;IF(G4324="","No VAT category; ","")&amp;IF(ABS(Q4324)&gt;Setup!$B$10,"VAT ≠ 15% × net; ","")&amp;IF(AND(F4324="B2B - VAT registered",NOT(AND(LEN(E4324)=15,LEFT(E4324,1)="3",RIGHT(E4324,1)="3",ISNUMBER(--E4324)))),"Invalid/missing customer VAT no; ","")&amp;IF(L4324&lt;&gt;"Yes","Not reported/cleared on FATOORA; ","")&amp;IF(AND(OR(G4324="Zero-rated domestic (Box 3)",G4324="Export (Box 4)"),N4324=""),"Zero-rate/export evidence missing; ","")&amp;IF(AND(C4324="Credit Note",H4324&gt;0),"Credit note should be negative; ","")&amp;IF(AND(C4324="Simplified Tax Invoice",F4324="B2B - VAT registered"),"Simplified invoice issued to VAT-registered B2B; ",""))</f>
        <v/>
      </c>
    </row>
    <row r="4325">
      <c r="A4325" s="17" t="n"/>
      <c r="B4325" s="14" t="n"/>
      <c r="C4325" s="14" t="n"/>
      <c r="D4325" s="14" t="n"/>
      <c r="E4325" s="16" t="n"/>
      <c r="F4325" s="14" t="n"/>
      <c r="G4325" s="14" t="n"/>
      <c r="H4325" s="19" t="n"/>
      <c r="I4325" s="19" t="n"/>
      <c r="J4325" s="34">
        <f>IF(A4325="","",H4325+I4325)</f>
        <v/>
      </c>
      <c r="K4325" s="14" t="n"/>
      <c r="L4325" s="14" t="n"/>
      <c r="M4325" s="14" t="n"/>
      <c r="N4325" s="14" t="n"/>
      <c r="O4325" s="20">
        <f>IF(A4325="","",SUMPRODUCT((A4325&gt;=Setup!$C$19:$C$30)*(A4325&lt;=Setup!$D$19:$D$30)*Setup!$A$19:$A$30))</f>
        <v/>
      </c>
      <c r="P4325" s="34">
        <f>IF(A4325="","",IF(G4325="Standard 15% (Box 1)",ROUND(H4325*Setup!$B$9,2),0))</f>
        <v/>
      </c>
      <c r="Q4325" s="34">
        <f>IF(A4325="","",I4325-P4325)</f>
        <v/>
      </c>
      <c r="R4325" s="23">
        <f>IF(A4325="","",IF(O4325=0,"Outside audit periods; ","")&amp;IF(G4325="","No VAT category; ","")&amp;IF(ABS(Q4325)&gt;Setup!$B$10,"VAT ≠ 15% × net; ","")&amp;IF(AND(F4325="B2B - VAT registered",NOT(AND(LEN(E4325)=15,LEFT(E4325,1)="3",RIGHT(E4325,1)="3",ISNUMBER(--E4325)))),"Invalid/missing customer VAT no; ","")&amp;IF(L4325&lt;&gt;"Yes","Not reported/cleared on FATOORA; ","")&amp;IF(AND(OR(G4325="Zero-rated domestic (Box 3)",G4325="Export (Box 4)"),N4325=""),"Zero-rate/export evidence missing; ","")&amp;IF(AND(C4325="Credit Note",H4325&gt;0),"Credit note should be negative; ","")&amp;IF(AND(C4325="Simplified Tax Invoice",F4325="B2B - VAT registered"),"Simplified invoice issued to VAT-registered B2B; ",""))</f>
        <v/>
      </c>
    </row>
    <row r="4326">
      <c r="A4326" s="17" t="n"/>
      <c r="B4326" s="14" t="n"/>
      <c r="C4326" s="14" t="n"/>
      <c r="D4326" s="14" t="n"/>
      <c r="E4326" s="16" t="n"/>
      <c r="F4326" s="14" t="n"/>
      <c r="G4326" s="14" t="n"/>
      <c r="H4326" s="19" t="n"/>
      <c r="I4326" s="19" t="n"/>
      <c r="J4326" s="34">
        <f>IF(A4326="","",H4326+I4326)</f>
        <v/>
      </c>
      <c r="K4326" s="14" t="n"/>
      <c r="L4326" s="14" t="n"/>
      <c r="M4326" s="14" t="n"/>
      <c r="N4326" s="14" t="n"/>
      <c r="O4326" s="20">
        <f>IF(A4326="","",SUMPRODUCT((A4326&gt;=Setup!$C$19:$C$30)*(A4326&lt;=Setup!$D$19:$D$30)*Setup!$A$19:$A$30))</f>
        <v/>
      </c>
      <c r="P4326" s="34">
        <f>IF(A4326="","",IF(G4326="Standard 15% (Box 1)",ROUND(H4326*Setup!$B$9,2),0))</f>
        <v/>
      </c>
      <c r="Q4326" s="34">
        <f>IF(A4326="","",I4326-P4326)</f>
        <v/>
      </c>
      <c r="R4326" s="23">
        <f>IF(A4326="","",IF(O4326=0,"Outside audit periods; ","")&amp;IF(G4326="","No VAT category; ","")&amp;IF(ABS(Q4326)&gt;Setup!$B$10,"VAT ≠ 15% × net; ","")&amp;IF(AND(F4326="B2B - VAT registered",NOT(AND(LEN(E4326)=15,LEFT(E4326,1)="3",RIGHT(E4326,1)="3",ISNUMBER(--E4326)))),"Invalid/missing customer VAT no; ","")&amp;IF(L4326&lt;&gt;"Yes","Not reported/cleared on FATOORA; ","")&amp;IF(AND(OR(G4326="Zero-rated domestic (Box 3)",G4326="Export (Box 4)"),N4326=""),"Zero-rate/export evidence missing; ","")&amp;IF(AND(C4326="Credit Note",H4326&gt;0),"Credit note should be negative; ","")&amp;IF(AND(C4326="Simplified Tax Invoice",F4326="B2B - VAT registered"),"Simplified invoice issued to VAT-registered B2B; ",""))</f>
        <v/>
      </c>
    </row>
    <row r="4327">
      <c r="A4327" s="17" t="n"/>
      <c r="B4327" s="14" t="n"/>
      <c r="C4327" s="14" t="n"/>
      <c r="D4327" s="14" t="n"/>
      <c r="E4327" s="16" t="n"/>
      <c r="F4327" s="14" t="n"/>
      <c r="G4327" s="14" t="n"/>
      <c r="H4327" s="19" t="n"/>
      <c r="I4327" s="19" t="n"/>
      <c r="J4327" s="34">
        <f>IF(A4327="","",H4327+I4327)</f>
        <v/>
      </c>
      <c r="K4327" s="14" t="n"/>
      <c r="L4327" s="14" t="n"/>
      <c r="M4327" s="14" t="n"/>
      <c r="N4327" s="14" t="n"/>
      <c r="O4327" s="20">
        <f>IF(A4327="","",SUMPRODUCT((A4327&gt;=Setup!$C$19:$C$30)*(A4327&lt;=Setup!$D$19:$D$30)*Setup!$A$19:$A$30))</f>
        <v/>
      </c>
      <c r="P4327" s="34">
        <f>IF(A4327="","",IF(G4327="Standard 15% (Box 1)",ROUND(H4327*Setup!$B$9,2),0))</f>
        <v/>
      </c>
      <c r="Q4327" s="34">
        <f>IF(A4327="","",I4327-P4327)</f>
        <v/>
      </c>
      <c r="R4327" s="23">
        <f>IF(A4327="","",IF(O4327=0,"Outside audit periods; ","")&amp;IF(G4327="","No VAT category; ","")&amp;IF(ABS(Q4327)&gt;Setup!$B$10,"VAT ≠ 15% × net; ","")&amp;IF(AND(F4327="B2B - VAT registered",NOT(AND(LEN(E4327)=15,LEFT(E4327,1)="3",RIGHT(E4327,1)="3",ISNUMBER(--E4327)))),"Invalid/missing customer VAT no; ","")&amp;IF(L4327&lt;&gt;"Yes","Not reported/cleared on FATOORA; ","")&amp;IF(AND(OR(G4327="Zero-rated domestic (Box 3)",G4327="Export (Box 4)"),N4327=""),"Zero-rate/export evidence missing; ","")&amp;IF(AND(C4327="Credit Note",H4327&gt;0),"Credit note should be negative; ","")&amp;IF(AND(C4327="Simplified Tax Invoice",F4327="B2B - VAT registered"),"Simplified invoice issued to VAT-registered B2B; ",""))</f>
        <v/>
      </c>
    </row>
    <row r="4328">
      <c r="A4328" s="17" t="n"/>
      <c r="B4328" s="14" t="n"/>
      <c r="C4328" s="14" t="n"/>
      <c r="D4328" s="14" t="n"/>
      <c r="E4328" s="16" t="n"/>
      <c r="F4328" s="14" t="n"/>
      <c r="G4328" s="14" t="n"/>
      <c r="H4328" s="19" t="n"/>
      <c r="I4328" s="19" t="n"/>
      <c r="J4328" s="34">
        <f>IF(A4328="","",H4328+I4328)</f>
        <v/>
      </c>
      <c r="K4328" s="14" t="n"/>
      <c r="L4328" s="14" t="n"/>
      <c r="M4328" s="14" t="n"/>
      <c r="N4328" s="14" t="n"/>
      <c r="O4328" s="20">
        <f>IF(A4328="","",SUMPRODUCT((A4328&gt;=Setup!$C$19:$C$30)*(A4328&lt;=Setup!$D$19:$D$30)*Setup!$A$19:$A$30))</f>
        <v/>
      </c>
      <c r="P4328" s="34">
        <f>IF(A4328="","",IF(G4328="Standard 15% (Box 1)",ROUND(H4328*Setup!$B$9,2),0))</f>
        <v/>
      </c>
      <c r="Q4328" s="34">
        <f>IF(A4328="","",I4328-P4328)</f>
        <v/>
      </c>
      <c r="R4328" s="23">
        <f>IF(A4328="","",IF(O4328=0,"Outside audit periods; ","")&amp;IF(G4328="","No VAT category; ","")&amp;IF(ABS(Q4328)&gt;Setup!$B$10,"VAT ≠ 15% × net; ","")&amp;IF(AND(F4328="B2B - VAT registered",NOT(AND(LEN(E4328)=15,LEFT(E4328,1)="3",RIGHT(E4328,1)="3",ISNUMBER(--E4328)))),"Invalid/missing customer VAT no; ","")&amp;IF(L4328&lt;&gt;"Yes","Not reported/cleared on FATOORA; ","")&amp;IF(AND(OR(G4328="Zero-rated domestic (Box 3)",G4328="Export (Box 4)"),N4328=""),"Zero-rate/export evidence missing; ","")&amp;IF(AND(C4328="Credit Note",H4328&gt;0),"Credit note should be negative; ","")&amp;IF(AND(C4328="Simplified Tax Invoice",F4328="B2B - VAT registered"),"Simplified invoice issued to VAT-registered B2B; ",""))</f>
        <v/>
      </c>
    </row>
    <row r="4329">
      <c r="A4329" s="17" t="n"/>
      <c r="B4329" s="14" t="n"/>
      <c r="C4329" s="14" t="n"/>
      <c r="D4329" s="14" t="n"/>
      <c r="E4329" s="16" t="n"/>
      <c r="F4329" s="14" t="n"/>
      <c r="G4329" s="14" t="n"/>
      <c r="H4329" s="19" t="n"/>
      <c r="I4329" s="19" t="n"/>
      <c r="J4329" s="34">
        <f>IF(A4329="","",H4329+I4329)</f>
        <v/>
      </c>
      <c r="K4329" s="14" t="n"/>
      <c r="L4329" s="14" t="n"/>
      <c r="M4329" s="14" t="n"/>
      <c r="N4329" s="14" t="n"/>
      <c r="O4329" s="20">
        <f>IF(A4329="","",SUMPRODUCT((A4329&gt;=Setup!$C$19:$C$30)*(A4329&lt;=Setup!$D$19:$D$30)*Setup!$A$19:$A$30))</f>
        <v/>
      </c>
      <c r="P4329" s="34">
        <f>IF(A4329="","",IF(G4329="Standard 15% (Box 1)",ROUND(H4329*Setup!$B$9,2),0))</f>
        <v/>
      </c>
      <c r="Q4329" s="34">
        <f>IF(A4329="","",I4329-P4329)</f>
        <v/>
      </c>
      <c r="R4329" s="23">
        <f>IF(A4329="","",IF(O4329=0,"Outside audit periods; ","")&amp;IF(G4329="","No VAT category; ","")&amp;IF(ABS(Q4329)&gt;Setup!$B$10,"VAT ≠ 15% × net; ","")&amp;IF(AND(F4329="B2B - VAT registered",NOT(AND(LEN(E4329)=15,LEFT(E4329,1)="3",RIGHT(E4329,1)="3",ISNUMBER(--E4329)))),"Invalid/missing customer VAT no; ","")&amp;IF(L4329&lt;&gt;"Yes","Not reported/cleared on FATOORA; ","")&amp;IF(AND(OR(G4329="Zero-rated domestic (Box 3)",G4329="Export (Box 4)"),N4329=""),"Zero-rate/export evidence missing; ","")&amp;IF(AND(C4329="Credit Note",H4329&gt;0),"Credit note should be negative; ","")&amp;IF(AND(C4329="Simplified Tax Invoice",F4329="B2B - VAT registered"),"Simplified invoice issued to VAT-registered B2B; ",""))</f>
        <v/>
      </c>
    </row>
    <row r="4330">
      <c r="A4330" s="17" t="n"/>
      <c r="B4330" s="14" t="n"/>
      <c r="C4330" s="14" t="n"/>
      <c r="D4330" s="14" t="n"/>
      <c r="E4330" s="16" t="n"/>
      <c r="F4330" s="14" t="n"/>
      <c r="G4330" s="14" t="n"/>
      <c r="H4330" s="19" t="n"/>
      <c r="I4330" s="19" t="n"/>
      <c r="J4330" s="34">
        <f>IF(A4330="","",H4330+I4330)</f>
        <v/>
      </c>
      <c r="K4330" s="14" t="n"/>
      <c r="L4330" s="14" t="n"/>
      <c r="M4330" s="14" t="n"/>
      <c r="N4330" s="14" t="n"/>
      <c r="O4330" s="20">
        <f>IF(A4330="","",SUMPRODUCT((A4330&gt;=Setup!$C$19:$C$30)*(A4330&lt;=Setup!$D$19:$D$30)*Setup!$A$19:$A$30))</f>
        <v/>
      </c>
      <c r="P4330" s="34">
        <f>IF(A4330="","",IF(G4330="Standard 15% (Box 1)",ROUND(H4330*Setup!$B$9,2),0))</f>
        <v/>
      </c>
      <c r="Q4330" s="34">
        <f>IF(A4330="","",I4330-P4330)</f>
        <v/>
      </c>
      <c r="R4330" s="23">
        <f>IF(A4330="","",IF(O4330=0,"Outside audit periods; ","")&amp;IF(G4330="","No VAT category; ","")&amp;IF(ABS(Q4330)&gt;Setup!$B$10,"VAT ≠ 15% × net; ","")&amp;IF(AND(F4330="B2B - VAT registered",NOT(AND(LEN(E4330)=15,LEFT(E4330,1)="3",RIGHT(E4330,1)="3",ISNUMBER(--E4330)))),"Invalid/missing customer VAT no; ","")&amp;IF(L4330&lt;&gt;"Yes","Not reported/cleared on FATOORA; ","")&amp;IF(AND(OR(G4330="Zero-rated domestic (Box 3)",G4330="Export (Box 4)"),N4330=""),"Zero-rate/export evidence missing; ","")&amp;IF(AND(C4330="Credit Note",H4330&gt;0),"Credit note should be negative; ","")&amp;IF(AND(C4330="Simplified Tax Invoice",F4330="B2B - VAT registered"),"Simplified invoice issued to VAT-registered B2B; ",""))</f>
        <v/>
      </c>
    </row>
    <row r="4331">
      <c r="A4331" s="17" t="n"/>
      <c r="B4331" s="14" t="n"/>
      <c r="C4331" s="14" t="n"/>
      <c r="D4331" s="14" t="n"/>
      <c r="E4331" s="16" t="n"/>
      <c r="F4331" s="14" t="n"/>
      <c r="G4331" s="14" t="n"/>
      <c r="H4331" s="19" t="n"/>
      <c r="I4331" s="19" t="n"/>
      <c r="J4331" s="34">
        <f>IF(A4331="","",H4331+I4331)</f>
        <v/>
      </c>
      <c r="K4331" s="14" t="n"/>
      <c r="L4331" s="14" t="n"/>
      <c r="M4331" s="14" t="n"/>
      <c r="N4331" s="14" t="n"/>
      <c r="O4331" s="20">
        <f>IF(A4331="","",SUMPRODUCT((A4331&gt;=Setup!$C$19:$C$30)*(A4331&lt;=Setup!$D$19:$D$30)*Setup!$A$19:$A$30))</f>
        <v/>
      </c>
      <c r="P4331" s="34">
        <f>IF(A4331="","",IF(G4331="Standard 15% (Box 1)",ROUND(H4331*Setup!$B$9,2),0))</f>
        <v/>
      </c>
      <c r="Q4331" s="34">
        <f>IF(A4331="","",I4331-P4331)</f>
        <v/>
      </c>
      <c r="R4331" s="23">
        <f>IF(A4331="","",IF(O4331=0,"Outside audit periods; ","")&amp;IF(G4331="","No VAT category; ","")&amp;IF(ABS(Q4331)&gt;Setup!$B$10,"VAT ≠ 15% × net; ","")&amp;IF(AND(F4331="B2B - VAT registered",NOT(AND(LEN(E4331)=15,LEFT(E4331,1)="3",RIGHT(E4331,1)="3",ISNUMBER(--E4331)))),"Invalid/missing customer VAT no; ","")&amp;IF(L4331&lt;&gt;"Yes","Not reported/cleared on FATOORA; ","")&amp;IF(AND(OR(G4331="Zero-rated domestic (Box 3)",G4331="Export (Box 4)"),N4331=""),"Zero-rate/export evidence missing; ","")&amp;IF(AND(C4331="Credit Note",H4331&gt;0),"Credit note should be negative; ","")&amp;IF(AND(C4331="Simplified Tax Invoice",F4331="B2B - VAT registered"),"Simplified invoice issued to VAT-registered B2B; ",""))</f>
        <v/>
      </c>
    </row>
    <row r="4332">
      <c r="A4332" s="17" t="n"/>
      <c r="B4332" s="14" t="n"/>
      <c r="C4332" s="14" t="n"/>
      <c r="D4332" s="14" t="n"/>
      <c r="E4332" s="16" t="n"/>
      <c r="F4332" s="14" t="n"/>
      <c r="G4332" s="14" t="n"/>
      <c r="H4332" s="19" t="n"/>
      <c r="I4332" s="19" t="n"/>
      <c r="J4332" s="34">
        <f>IF(A4332="","",H4332+I4332)</f>
        <v/>
      </c>
      <c r="K4332" s="14" t="n"/>
      <c r="L4332" s="14" t="n"/>
      <c r="M4332" s="14" t="n"/>
      <c r="N4332" s="14" t="n"/>
      <c r="O4332" s="20">
        <f>IF(A4332="","",SUMPRODUCT((A4332&gt;=Setup!$C$19:$C$30)*(A4332&lt;=Setup!$D$19:$D$30)*Setup!$A$19:$A$30))</f>
        <v/>
      </c>
      <c r="P4332" s="34">
        <f>IF(A4332="","",IF(G4332="Standard 15% (Box 1)",ROUND(H4332*Setup!$B$9,2),0))</f>
        <v/>
      </c>
      <c r="Q4332" s="34">
        <f>IF(A4332="","",I4332-P4332)</f>
        <v/>
      </c>
      <c r="R4332" s="23">
        <f>IF(A4332="","",IF(O4332=0,"Outside audit periods; ","")&amp;IF(G4332="","No VAT category; ","")&amp;IF(ABS(Q4332)&gt;Setup!$B$10,"VAT ≠ 15% × net; ","")&amp;IF(AND(F4332="B2B - VAT registered",NOT(AND(LEN(E4332)=15,LEFT(E4332,1)="3",RIGHT(E4332,1)="3",ISNUMBER(--E4332)))),"Invalid/missing customer VAT no; ","")&amp;IF(L4332&lt;&gt;"Yes","Not reported/cleared on FATOORA; ","")&amp;IF(AND(OR(G4332="Zero-rated domestic (Box 3)",G4332="Export (Box 4)"),N4332=""),"Zero-rate/export evidence missing; ","")&amp;IF(AND(C4332="Credit Note",H4332&gt;0),"Credit note should be negative; ","")&amp;IF(AND(C4332="Simplified Tax Invoice",F4332="B2B - VAT registered"),"Simplified invoice issued to VAT-registered B2B; ",""))</f>
        <v/>
      </c>
    </row>
    <row r="4333">
      <c r="A4333" s="17" t="n"/>
      <c r="B4333" s="14" t="n"/>
      <c r="C4333" s="14" t="n"/>
      <c r="D4333" s="14" t="n"/>
      <c r="E4333" s="16" t="n"/>
      <c r="F4333" s="14" t="n"/>
      <c r="G4333" s="14" t="n"/>
      <c r="H4333" s="19" t="n"/>
      <c r="I4333" s="19" t="n"/>
      <c r="J4333" s="34">
        <f>IF(A4333="","",H4333+I4333)</f>
        <v/>
      </c>
      <c r="K4333" s="14" t="n"/>
      <c r="L4333" s="14" t="n"/>
      <c r="M4333" s="14" t="n"/>
      <c r="N4333" s="14" t="n"/>
      <c r="O4333" s="20">
        <f>IF(A4333="","",SUMPRODUCT((A4333&gt;=Setup!$C$19:$C$30)*(A4333&lt;=Setup!$D$19:$D$30)*Setup!$A$19:$A$30))</f>
        <v/>
      </c>
      <c r="P4333" s="34">
        <f>IF(A4333="","",IF(G4333="Standard 15% (Box 1)",ROUND(H4333*Setup!$B$9,2),0))</f>
        <v/>
      </c>
      <c r="Q4333" s="34">
        <f>IF(A4333="","",I4333-P4333)</f>
        <v/>
      </c>
      <c r="R4333" s="23">
        <f>IF(A4333="","",IF(O4333=0,"Outside audit periods; ","")&amp;IF(G4333="","No VAT category; ","")&amp;IF(ABS(Q4333)&gt;Setup!$B$10,"VAT ≠ 15% × net; ","")&amp;IF(AND(F4333="B2B - VAT registered",NOT(AND(LEN(E4333)=15,LEFT(E4333,1)="3",RIGHT(E4333,1)="3",ISNUMBER(--E4333)))),"Invalid/missing customer VAT no; ","")&amp;IF(L4333&lt;&gt;"Yes","Not reported/cleared on FATOORA; ","")&amp;IF(AND(OR(G4333="Zero-rated domestic (Box 3)",G4333="Export (Box 4)"),N4333=""),"Zero-rate/export evidence missing; ","")&amp;IF(AND(C4333="Credit Note",H4333&gt;0),"Credit note should be negative; ","")&amp;IF(AND(C4333="Simplified Tax Invoice",F4333="B2B - VAT registered"),"Simplified invoice issued to VAT-registered B2B; ",""))</f>
        <v/>
      </c>
    </row>
    <row r="4334">
      <c r="A4334" s="17" t="n"/>
      <c r="B4334" s="14" t="n"/>
      <c r="C4334" s="14" t="n"/>
      <c r="D4334" s="14" t="n"/>
      <c r="E4334" s="16" t="n"/>
      <c r="F4334" s="14" t="n"/>
      <c r="G4334" s="14" t="n"/>
      <c r="H4334" s="19" t="n"/>
      <c r="I4334" s="19" t="n"/>
      <c r="J4334" s="34">
        <f>IF(A4334="","",H4334+I4334)</f>
        <v/>
      </c>
      <c r="K4334" s="14" t="n"/>
      <c r="L4334" s="14" t="n"/>
      <c r="M4334" s="14" t="n"/>
      <c r="N4334" s="14" t="n"/>
      <c r="O4334" s="20">
        <f>IF(A4334="","",SUMPRODUCT((A4334&gt;=Setup!$C$19:$C$30)*(A4334&lt;=Setup!$D$19:$D$30)*Setup!$A$19:$A$30))</f>
        <v/>
      </c>
      <c r="P4334" s="34">
        <f>IF(A4334="","",IF(G4334="Standard 15% (Box 1)",ROUND(H4334*Setup!$B$9,2),0))</f>
        <v/>
      </c>
      <c r="Q4334" s="34">
        <f>IF(A4334="","",I4334-P4334)</f>
        <v/>
      </c>
      <c r="R4334" s="23">
        <f>IF(A4334="","",IF(O4334=0,"Outside audit periods; ","")&amp;IF(G4334="","No VAT category; ","")&amp;IF(ABS(Q4334)&gt;Setup!$B$10,"VAT ≠ 15% × net; ","")&amp;IF(AND(F4334="B2B - VAT registered",NOT(AND(LEN(E4334)=15,LEFT(E4334,1)="3",RIGHT(E4334,1)="3",ISNUMBER(--E4334)))),"Invalid/missing customer VAT no; ","")&amp;IF(L4334&lt;&gt;"Yes","Not reported/cleared on FATOORA; ","")&amp;IF(AND(OR(G4334="Zero-rated domestic (Box 3)",G4334="Export (Box 4)"),N4334=""),"Zero-rate/export evidence missing; ","")&amp;IF(AND(C4334="Credit Note",H4334&gt;0),"Credit note should be negative; ","")&amp;IF(AND(C4334="Simplified Tax Invoice",F4334="B2B - VAT registered"),"Simplified invoice issued to VAT-registered B2B; ",""))</f>
        <v/>
      </c>
    </row>
    <row r="4335">
      <c r="A4335" s="17" t="n"/>
      <c r="B4335" s="14" t="n"/>
      <c r="C4335" s="14" t="n"/>
      <c r="D4335" s="14" t="n"/>
      <c r="E4335" s="16" t="n"/>
      <c r="F4335" s="14" t="n"/>
      <c r="G4335" s="14" t="n"/>
      <c r="H4335" s="19" t="n"/>
      <c r="I4335" s="19" t="n"/>
      <c r="J4335" s="34">
        <f>IF(A4335="","",H4335+I4335)</f>
        <v/>
      </c>
      <c r="K4335" s="14" t="n"/>
      <c r="L4335" s="14" t="n"/>
      <c r="M4335" s="14" t="n"/>
      <c r="N4335" s="14" t="n"/>
      <c r="O4335" s="20">
        <f>IF(A4335="","",SUMPRODUCT((A4335&gt;=Setup!$C$19:$C$30)*(A4335&lt;=Setup!$D$19:$D$30)*Setup!$A$19:$A$30))</f>
        <v/>
      </c>
      <c r="P4335" s="34">
        <f>IF(A4335="","",IF(G4335="Standard 15% (Box 1)",ROUND(H4335*Setup!$B$9,2),0))</f>
        <v/>
      </c>
      <c r="Q4335" s="34">
        <f>IF(A4335="","",I4335-P4335)</f>
        <v/>
      </c>
      <c r="R4335" s="23">
        <f>IF(A4335="","",IF(O4335=0,"Outside audit periods; ","")&amp;IF(G4335="","No VAT category; ","")&amp;IF(ABS(Q4335)&gt;Setup!$B$10,"VAT ≠ 15% × net; ","")&amp;IF(AND(F4335="B2B - VAT registered",NOT(AND(LEN(E4335)=15,LEFT(E4335,1)="3",RIGHT(E4335,1)="3",ISNUMBER(--E4335)))),"Invalid/missing customer VAT no; ","")&amp;IF(L4335&lt;&gt;"Yes","Not reported/cleared on FATOORA; ","")&amp;IF(AND(OR(G4335="Zero-rated domestic (Box 3)",G4335="Export (Box 4)"),N4335=""),"Zero-rate/export evidence missing; ","")&amp;IF(AND(C4335="Credit Note",H4335&gt;0),"Credit note should be negative; ","")&amp;IF(AND(C4335="Simplified Tax Invoice",F4335="B2B - VAT registered"),"Simplified invoice issued to VAT-registered B2B; ",""))</f>
        <v/>
      </c>
    </row>
    <row r="4336">
      <c r="A4336" s="17" t="n"/>
      <c r="B4336" s="14" t="n"/>
      <c r="C4336" s="14" t="n"/>
      <c r="D4336" s="14" t="n"/>
      <c r="E4336" s="16" t="n"/>
      <c r="F4336" s="14" t="n"/>
      <c r="G4336" s="14" t="n"/>
      <c r="H4336" s="19" t="n"/>
      <c r="I4336" s="19" t="n"/>
      <c r="J4336" s="34">
        <f>IF(A4336="","",H4336+I4336)</f>
        <v/>
      </c>
      <c r="K4336" s="14" t="n"/>
      <c r="L4336" s="14" t="n"/>
      <c r="M4336" s="14" t="n"/>
      <c r="N4336" s="14" t="n"/>
      <c r="O4336" s="20">
        <f>IF(A4336="","",SUMPRODUCT((A4336&gt;=Setup!$C$19:$C$30)*(A4336&lt;=Setup!$D$19:$D$30)*Setup!$A$19:$A$30))</f>
        <v/>
      </c>
      <c r="P4336" s="34">
        <f>IF(A4336="","",IF(G4336="Standard 15% (Box 1)",ROUND(H4336*Setup!$B$9,2),0))</f>
        <v/>
      </c>
      <c r="Q4336" s="34">
        <f>IF(A4336="","",I4336-P4336)</f>
        <v/>
      </c>
      <c r="R4336" s="23">
        <f>IF(A4336="","",IF(O4336=0,"Outside audit periods; ","")&amp;IF(G4336="","No VAT category; ","")&amp;IF(ABS(Q4336)&gt;Setup!$B$10,"VAT ≠ 15% × net; ","")&amp;IF(AND(F4336="B2B - VAT registered",NOT(AND(LEN(E4336)=15,LEFT(E4336,1)="3",RIGHT(E4336,1)="3",ISNUMBER(--E4336)))),"Invalid/missing customer VAT no; ","")&amp;IF(L4336&lt;&gt;"Yes","Not reported/cleared on FATOORA; ","")&amp;IF(AND(OR(G4336="Zero-rated domestic (Box 3)",G4336="Export (Box 4)"),N4336=""),"Zero-rate/export evidence missing; ","")&amp;IF(AND(C4336="Credit Note",H4336&gt;0),"Credit note should be negative; ","")&amp;IF(AND(C4336="Simplified Tax Invoice",F4336="B2B - VAT registered"),"Simplified invoice issued to VAT-registered B2B; ",""))</f>
        <v/>
      </c>
    </row>
    <row r="4337">
      <c r="A4337" s="17" t="n"/>
      <c r="B4337" s="14" t="n"/>
      <c r="C4337" s="14" t="n"/>
      <c r="D4337" s="14" t="n"/>
      <c r="E4337" s="16" t="n"/>
      <c r="F4337" s="14" t="n"/>
      <c r="G4337" s="14" t="n"/>
      <c r="H4337" s="19" t="n"/>
      <c r="I4337" s="19" t="n"/>
      <c r="J4337" s="34">
        <f>IF(A4337="","",H4337+I4337)</f>
        <v/>
      </c>
      <c r="K4337" s="14" t="n"/>
      <c r="L4337" s="14" t="n"/>
      <c r="M4337" s="14" t="n"/>
      <c r="N4337" s="14" t="n"/>
      <c r="O4337" s="20">
        <f>IF(A4337="","",SUMPRODUCT((A4337&gt;=Setup!$C$19:$C$30)*(A4337&lt;=Setup!$D$19:$D$30)*Setup!$A$19:$A$30))</f>
        <v/>
      </c>
      <c r="P4337" s="34">
        <f>IF(A4337="","",IF(G4337="Standard 15% (Box 1)",ROUND(H4337*Setup!$B$9,2),0))</f>
        <v/>
      </c>
      <c r="Q4337" s="34">
        <f>IF(A4337="","",I4337-P4337)</f>
        <v/>
      </c>
      <c r="R4337" s="23">
        <f>IF(A4337="","",IF(O4337=0,"Outside audit periods; ","")&amp;IF(G4337="","No VAT category; ","")&amp;IF(ABS(Q4337)&gt;Setup!$B$10,"VAT ≠ 15% × net; ","")&amp;IF(AND(F4337="B2B - VAT registered",NOT(AND(LEN(E4337)=15,LEFT(E4337,1)="3",RIGHT(E4337,1)="3",ISNUMBER(--E4337)))),"Invalid/missing customer VAT no; ","")&amp;IF(L4337&lt;&gt;"Yes","Not reported/cleared on FATOORA; ","")&amp;IF(AND(OR(G4337="Zero-rated domestic (Box 3)",G4337="Export (Box 4)"),N4337=""),"Zero-rate/export evidence missing; ","")&amp;IF(AND(C4337="Credit Note",H4337&gt;0),"Credit note should be negative; ","")&amp;IF(AND(C4337="Simplified Tax Invoice",F4337="B2B - VAT registered"),"Simplified invoice issued to VAT-registered B2B; ",""))</f>
        <v/>
      </c>
    </row>
    <row r="4338">
      <c r="A4338" s="17" t="n"/>
      <c r="B4338" s="14" t="n"/>
      <c r="C4338" s="14" t="n"/>
      <c r="D4338" s="14" t="n"/>
      <c r="E4338" s="16" t="n"/>
      <c r="F4338" s="14" t="n"/>
      <c r="G4338" s="14" t="n"/>
      <c r="H4338" s="19" t="n"/>
      <c r="I4338" s="19" t="n"/>
      <c r="J4338" s="34">
        <f>IF(A4338="","",H4338+I4338)</f>
        <v/>
      </c>
      <c r="K4338" s="14" t="n"/>
      <c r="L4338" s="14" t="n"/>
      <c r="M4338" s="14" t="n"/>
      <c r="N4338" s="14" t="n"/>
      <c r="O4338" s="20">
        <f>IF(A4338="","",SUMPRODUCT((A4338&gt;=Setup!$C$19:$C$30)*(A4338&lt;=Setup!$D$19:$D$30)*Setup!$A$19:$A$30))</f>
        <v/>
      </c>
      <c r="P4338" s="34">
        <f>IF(A4338="","",IF(G4338="Standard 15% (Box 1)",ROUND(H4338*Setup!$B$9,2),0))</f>
        <v/>
      </c>
      <c r="Q4338" s="34">
        <f>IF(A4338="","",I4338-P4338)</f>
        <v/>
      </c>
      <c r="R4338" s="23">
        <f>IF(A4338="","",IF(O4338=0,"Outside audit periods; ","")&amp;IF(G4338="","No VAT category; ","")&amp;IF(ABS(Q4338)&gt;Setup!$B$10,"VAT ≠ 15% × net; ","")&amp;IF(AND(F4338="B2B - VAT registered",NOT(AND(LEN(E4338)=15,LEFT(E4338,1)="3",RIGHT(E4338,1)="3",ISNUMBER(--E4338)))),"Invalid/missing customer VAT no; ","")&amp;IF(L4338&lt;&gt;"Yes","Not reported/cleared on FATOORA; ","")&amp;IF(AND(OR(G4338="Zero-rated domestic (Box 3)",G4338="Export (Box 4)"),N4338=""),"Zero-rate/export evidence missing; ","")&amp;IF(AND(C4338="Credit Note",H4338&gt;0),"Credit note should be negative; ","")&amp;IF(AND(C4338="Simplified Tax Invoice",F4338="B2B - VAT registered"),"Simplified invoice issued to VAT-registered B2B; ",""))</f>
        <v/>
      </c>
    </row>
    <row r="4339">
      <c r="A4339" s="17" t="n"/>
      <c r="B4339" s="14" t="n"/>
      <c r="C4339" s="14" t="n"/>
      <c r="D4339" s="14" t="n"/>
      <c r="E4339" s="16" t="n"/>
      <c r="F4339" s="14" t="n"/>
      <c r="G4339" s="14" t="n"/>
      <c r="H4339" s="19" t="n"/>
      <c r="I4339" s="19" t="n"/>
      <c r="J4339" s="34">
        <f>IF(A4339="","",H4339+I4339)</f>
        <v/>
      </c>
      <c r="K4339" s="14" t="n"/>
      <c r="L4339" s="14" t="n"/>
      <c r="M4339" s="14" t="n"/>
      <c r="N4339" s="14" t="n"/>
      <c r="O4339" s="20">
        <f>IF(A4339="","",SUMPRODUCT((A4339&gt;=Setup!$C$19:$C$30)*(A4339&lt;=Setup!$D$19:$D$30)*Setup!$A$19:$A$30))</f>
        <v/>
      </c>
      <c r="P4339" s="34">
        <f>IF(A4339="","",IF(G4339="Standard 15% (Box 1)",ROUND(H4339*Setup!$B$9,2),0))</f>
        <v/>
      </c>
      <c r="Q4339" s="34">
        <f>IF(A4339="","",I4339-P4339)</f>
        <v/>
      </c>
      <c r="R4339" s="23">
        <f>IF(A4339="","",IF(O4339=0,"Outside audit periods; ","")&amp;IF(G4339="","No VAT category; ","")&amp;IF(ABS(Q4339)&gt;Setup!$B$10,"VAT ≠ 15% × net; ","")&amp;IF(AND(F4339="B2B - VAT registered",NOT(AND(LEN(E4339)=15,LEFT(E4339,1)="3",RIGHT(E4339,1)="3",ISNUMBER(--E4339)))),"Invalid/missing customer VAT no; ","")&amp;IF(L4339&lt;&gt;"Yes","Not reported/cleared on FATOORA; ","")&amp;IF(AND(OR(G4339="Zero-rated domestic (Box 3)",G4339="Export (Box 4)"),N4339=""),"Zero-rate/export evidence missing; ","")&amp;IF(AND(C4339="Credit Note",H4339&gt;0),"Credit note should be negative; ","")&amp;IF(AND(C4339="Simplified Tax Invoice",F4339="B2B - VAT registered"),"Simplified invoice issued to VAT-registered B2B; ",""))</f>
        <v/>
      </c>
    </row>
    <row r="4340">
      <c r="A4340" s="17" t="n"/>
      <c r="B4340" s="14" t="n"/>
      <c r="C4340" s="14" t="n"/>
      <c r="D4340" s="14" t="n"/>
      <c r="E4340" s="16" t="n"/>
      <c r="F4340" s="14" t="n"/>
      <c r="G4340" s="14" t="n"/>
      <c r="H4340" s="19" t="n"/>
      <c r="I4340" s="19" t="n"/>
      <c r="J4340" s="34">
        <f>IF(A4340="","",H4340+I4340)</f>
        <v/>
      </c>
      <c r="K4340" s="14" t="n"/>
      <c r="L4340" s="14" t="n"/>
      <c r="M4340" s="14" t="n"/>
      <c r="N4340" s="14" t="n"/>
      <c r="O4340" s="20">
        <f>IF(A4340="","",SUMPRODUCT((A4340&gt;=Setup!$C$19:$C$30)*(A4340&lt;=Setup!$D$19:$D$30)*Setup!$A$19:$A$30))</f>
        <v/>
      </c>
      <c r="P4340" s="34">
        <f>IF(A4340="","",IF(G4340="Standard 15% (Box 1)",ROUND(H4340*Setup!$B$9,2),0))</f>
        <v/>
      </c>
      <c r="Q4340" s="34">
        <f>IF(A4340="","",I4340-P4340)</f>
        <v/>
      </c>
      <c r="R4340" s="23">
        <f>IF(A4340="","",IF(O4340=0,"Outside audit periods; ","")&amp;IF(G4340="","No VAT category; ","")&amp;IF(ABS(Q4340)&gt;Setup!$B$10,"VAT ≠ 15% × net; ","")&amp;IF(AND(F4340="B2B - VAT registered",NOT(AND(LEN(E4340)=15,LEFT(E4340,1)="3",RIGHT(E4340,1)="3",ISNUMBER(--E4340)))),"Invalid/missing customer VAT no; ","")&amp;IF(L4340&lt;&gt;"Yes","Not reported/cleared on FATOORA; ","")&amp;IF(AND(OR(G4340="Zero-rated domestic (Box 3)",G4340="Export (Box 4)"),N4340=""),"Zero-rate/export evidence missing; ","")&amp;IF(AND(C4340="Credit Note",H4340&gt;0),"Credit note should be negative; ","")&amp;IF(AND(C4340="Simplified Tax Invoice",F4340="B2B - VAT registered"),"Simplified invoice issued to VAT-registered B2B; ",""))</f>
        <v/>
      </c>
    </row>
    <row r="4341">
      <c r="A4341" s="17" t="n"/>
      <c r="B4341" s="14" t="n"/>
      <c r="C4341" s="14" t="n"/>
      <c r="D4341" s="14" t="n"/>
      <c r="E4341" s="16" t="n"/>
      <c r="F4341" s="14" t="n"/>
      <c r="G4341" s="14" t="n"/>
      <c r="H4341" s="19" t="n"/>
      <c r="I4341" s="19" t="n"/>
      <c r="J4341" s="34">
        <f>IF(A4341="","",H4341+I4341)</f>
        <v/>
      </c>
      <c r="K4341" s="14" t="n"/>
      <c r="L4341" s="14" t="n"/>
      <c r="M4341" s="14" t="n"/>
      <c r="N4341" s="14" t="n"/>
      <c r="O4341" s="20">
        <f>IF(A4341="","",SUMPRODUCT((A4341&gt;=Setup!$C$19:$C$30)*(A4341&lt;=Setup!$D$19:$D$30)*Setup!$A$19:$A$30))</f>
        <v/>
      </c>
      <c r="P4341" s="34">
        <f>IF(A4341="","",IF(G4341="Standard 15% (Box 1)",ROUND(H4341*Setup!$B$9,2),0))</f>
        <v/>
      </c>
      <c r="Q4341" s="34">
        <f>IF(A4341="","",I4341-P4341)</f>
        <v/>
      </c>
      <c r="R4341" s="23">
        <f>IF(A4341="","",IF(O4341=0,"Outside audit periods; ","")&amp;IF(G4341="","No VAT category; ","")&amp;IF(ABS(Q4341)&gt;Setup!$B$10,"VAT ≠ 15% × net; ","")&amp;IF(AND(F4341="B2B - VAT registered",NOT(AND(LEN(E4341)=15,LEFT(E4341,1)="3",RIGHT(E4341,1)="3",ISNUMBER(--E4341)))),"Invalid/missing customer VAT no; ","")&amp;IF(L4341&lt;&gt;"Yes","Not reported/cleared on FATOORA; ","")&amp;IF(AND(OR(G4341="Zero-rated domestic (Box 3)",G4341="Export (Box 4)"),N4341=""),"Zero-rate/export evidence missing; ","")&amp;IF(AND(C4341="Credit Note",H4341&gt;0),"Credit note should be negative; ","")&amp;IF(AND(C4341="Simplified Tax Invoice",F4341="B2B - VAT registered"),"Simplified invoice issued to VAT-registered B2B; ",""))</f>
        <v/>
      </c>
    </row>
    <row r="4342">
      <c r="A4342" s="17" t="n"/>
      <c r="B4342" s="14" t="n"/>
      <c r="C4342" s="14" t="n"/>
      <c r="D4342" s="14" t="n"/>
      <c r="E4342" s="16" t="n"/>
      <c r="F4342" s="14" t="n"/>
      <c r="G4342" s="14" t="n"/>
      <c r="H4342" s="19" t="n"/>
      <c r="I4342" s="19" t="n"/>
      <c r="J4342" s="34">
        <f>IF(A4342="","",H4342+I4342)</f>
        <v/>
      </c>
      <c r="K4342" s="14" t="n"/>
      <c r="L4342" s="14" t="n"/>
      <c r="M4342" s="14" t="n"/>
      <c r="N4342" s="14" t="n"/>
      <c r="O4342" s="20">
        <f>IF(A4342="","",SUMPRODUCT((A4342&gt;=Setup!$C$19:$C$30)*(A4342&lt;=Setup!$D$19:$D$30)*Setup!$A$19:$A$30))</f>
        <v/>
      </c>
      <c r="P4342" s="34">
        <f>IF(A4342="","",IF(G4342="Standard 15% (Box 1)",ROUND(H4342*Setup!$B$9,2),0))</f>
        <v/>
      </c>
      <c r="Q4342" s="34">
        <f>IF(A4342="","",I4342-P4342)</f>
        <v/>
      </c>
      <c r="R4342" s="23">
        <f>IF(A4342="","",IF(O4342=0,"Outside audit periods; ","")&amp;IF(G4342="","No VAT category; ","")&amp;IF(ABS(Q4342)&gt;Setup!$B$10,"VAT ≠ 15% × net; ","")&amp;IF(AND(F4342="B2B - VAT registered",NOT(AND(LEN(E4342)=15,LEFT(E4342,1)="3",RIGHT(E4342,1)="3",ISNUMBER(--E4342)))),"Invalid/missing customer VAT no; ","")&amp;IF(L4342&lt;&gt;"Yes","Not reported/cleared on FATOORA; ","")&amp;IF(AND(OR(G4342="Zero-rated domestic (Box 3)",G4342="Export (Box 4)"),N4342=""),"Zero-rate/export evidence missing; ","")&amp;IF(AND(C4342="Credit Note",H4342&gt;0),"Credit note should be negative; ","")&amp;IF(AND(C4342="Simplified Tax Invoice",F4342="B2B - VAT registered"),"Simplified invoice issued to VAT-registered B2B; ",""))</f>
        <v/>
      </c>
    </row>
    <row r="4343">
      <c r="A4343" s="17" t="n"/>
      <c r="B4343" s="14" t="n"/>
      <c r="C4343" s="14" t="n"/>
      <c r="D4343" s="14" t="n"/>
      <c r="E4343" s="16" t="n"/>
      <c r="F4343" s="14" t="n"/>
      <c r="G4343" s="14" t="n"/>
      <c r="H4343" s="19" t="n"/>
      <c r="I4343" s="19" t="n"/>
      <c r="J4343" s="34">
        <f>IF(A4343="","",H4343+I4343)</f>
        <v/>
      </c>
      <c r="K4343" s="14" t="n"/>
      <c r="L4343" s="14" t="n"/>
      <c r="M4343" s="14" t="n"/>
      <c r="N4343" s="14" t="n"/>
      <c r="O4343" s="20">
        <f>IF(A4343="","",SUMPRODUCT((A4343&gt;=Setup!$C$19:$C$30)*(A4343&lt;=Setup!$D$19:$D$30)*Setup!$A$19:$A$30))</f>
        <v/>
      </c>
      <c r="P4343" s="34">
        <f>IF(A4343="","",IF(G4343="Standard 15% (Box 1)",ROUND(H4343*Setup!$B$9,2),0))</f>
        <v/>
      </c>
      <c r="Q4343" s="34">
        <f>IF(A4343="","",I4343-P4343)</f>
        <v/>
      </c>
      <c r="R4343" s="23">
        <f>IF(A4343="","",IF(O4343=0,"Outside audit periods; ","")&amp;IF(G4343="","No VAT category; ","")&amp;IF(ABS(Q4343)&gt;Setup!$B$10,"VAT ≠ 15% × net; ","")&amp;IF(AND(F4343="B2B - VAT registered",NOT(AND(LEN(E4343)=15,LEFT(E4343,1)="3",RIGHT(E4343,1)="3",ISNUMBER(--E4343)))),"Invalid/missing customer VAT no; ","")&amp;IF(L4343&lt;&gt;"Yes","Not reported/cleared on FATOORA; ","")&amp;IF(AND(OR(G4343="Zero-rated domestic (Box 3)",G4343="Export (Box 4)"),N4343=""),"Zero-rate/export evidence missing; ","")&amp;IF(AND(C4343="Credit Note",H4343&gt;0),"Credit note should be negative; ","")&amp;IF(AND(C4343="Simplified Tax Invoice",F4343="B2B - VAT registered"),"Simplified invoice issued to VAT-registered B2B; ",""))</f>
        <v/>
      </c>
    </row>
    <row r="4344">
      <c r="A4344" s="17" t="n"/>
      <c r="B4344" s="14" t="n"/>
      <c r="C4344" s="14" t="n"/>
      <c r="D4344" s="14" t="n"/>
      <c r="E4344" s="16" t="n"/>
      <c r="F4344" s="14" t="n"/>
      <c r="G4344" s="14" t="n"/>
      <c r="H4344" s="19" t="n"/>
      <c r="I4344" s="19" t="n"/>
      <c r="J4344" s="34">
        <f>IF(A4344="","",H4344+I4344)</f>
        <v/>
      </c>
      <c r="K4344" s="14" t="n"/>
      <c r="L4344" s="14" t="n"/>
      <c r="M4344" s="14" t="n"/>
      <c r="N4344" s="14" t="n"/>
      <c r="O4344" s="20">
        <f>IF(A4344="","",SUMPRODUCT((A4344&gt;=Setup!$C$19:$C$30)*(A4344&lt;=Setup!$D$19:$D$30)*Setup!$A$19:$A$30))</f>
        <v/>
      </c>
      <c r="P4344" s="34">
        <f>IF(A4344="","",IF(G4344="Standard 15% (Box 1)",ROUND(H4344*Setup!$B$9,2),0))</f>
        <v/>
      </c>
      <c r="Q4344" s="34">
        <f>IF(A4344="","",I4344-P4344)</f>
        <v/>
      </c>
      <c r="R4344" s="23">
        <f>IF(A4344="","",IF(O4344=0,"Outside audit periods; ","")&amp;IF(G4344="","No VAT category; ","")&amp;IF(ABS(Q4344)&gt;Setup!$B$10,"VAT ≠ 15% × net; ","")&amp;IF(AND(F4344="B2B - VAT registered",NOT(AND(LEN(E4344)=15,LEFT(E4344,1)="3",RIGHT(E4344,1)="3",ISNUMBER(--E4344)))),"Invalid/missing customer VAT no; ","")&amp;IF(L4344&lt;&gt;"Yes","Not reported/cleared on FATOORA; ","")&amp;IF(AND(OR(G4344="Zero-rated domestic (Box 3)",G4344="Export (Box 4)"),N4344=""),"Zero-rate/export evidence missing; ","")&amp;IF(AND(C4344="Credit Note",H4344&gt;0),"Credit note should be negative; ","")&amp;IF(AND(C4344="Simplified Tax Invoice",F4344="B2B - VAT registered"),"Simplified invoice issued to VAT-registered B2B; ",""))</f>
        <v/>
      </c>
    </row>
    <row r="4345">
      <c r="A4345" s="17" t="n"/>
      <c r="B4345" s="14" t="n"/>
      <c r="C4345" s="14" t="n"/>
      <c r="D4345" s="14" t="n"/>
      <c r="E4345" s="16" t="n"/>
      <c r="F4345" s="14" t="n"/>
      <c r="G4345" s="14" t="n"/>
      <c r="H4345" s="19" t="n"/>
      <c r="I4345" s="19" t="n"/>
      <c r="J4345" s="34">
        <f>IF(A4345="","",H4345+I4345)</f>
        <v/>
      </c>
      <c r="K4345" s="14" t="n"/>
      <c r="L4345" s="14" t="n"/>
      <c r="M4345" s="14" t="n"/>
      <c r="N4345" s="14" t="n"/>
      <c r="O4345" s="20">
        <f>IF(A4345="","",SUMPRODUCT((A4345&gt;=Setup!$C$19:$C$30)*(A4345&lt;=Setup!$D$19:$D$30)*Setup!$A$19:$A$30))</f>
        <v/>
      </c>
      <c r="P4345" s="34">
        <f>IF(A4345="","",IF(G4345="Standard 15% (Box 1)",ROUND(H4345*Setup!$B$9,2),0))</f>
        <v/>
      </c>
      <c r="Q4345" s="34">
        <f>IF(A4345="","",I4345-P4345)</f>
        <v/>
      </c>
      <c r="R4345" s="23">
        <f>IF(A4345="","",IF(O4345=0,"Outside audit periods; ","")&amp;IF(G4345="","No VAT category; ","")&amp;IF(ABS(Q4345)&gt;Setup!$B$10,"VAT ≠ 15% × net; ","")&amp;IF(AND(F4345="B2B - VAT registered",NOT(AND(LEN(E4345)=15,LEFT(E4345,1)="3",RIGHT(E4345,1)="3",ISNUMBER(--E4345)))),"Invalid/missing customer VAT no; ","")&amp;IF(L4345&lt;&gt;"Yes","Not reported/cleared on FATOORA; ","")&amp;IF(AND(OR(G4345="Zero-rated domestic (Box 3)",G4345="Export (Box 4)"),N4345=""),"Zero-rate/export evidence missing; ","")&amp;IF(AND(C4345="Credit Note",H4345&gt;0),"Credit note should be negative; ","")&amp;IF(AND(C4345="Simplified Tax Invoice",F4345="B2B - VAT registered"),"Simplified invoice issued to VAT-registered B2B; ",""))</f>
        <v/>
      </c>
    </row>
    <row r="4346">
      <c r="A4346" s="17" t="n"/>
      <c r="B4346" s="14" t="n"/>
      <c r="C4346" s="14" t="n"/>
      <c r="D4346" s="14" t="n"/>
      <c r="E4346" s="16" t="n"/>
      <c r="F4346" s="14" t="n"/>
      <c r="G4346" s="14" t="n"/>
      <c r="H4346" s="19" t="n"/>
      <c r="I4346" s="19" t="n"/>
      <c r="J4346" s="34">
        <f>IF(A4346="","",H4346+I4346)</f>
        <v/>
      </c>
      <c r="K4346" s="14" t="n"/>
      <c r="L4346" s="14" t="n"/>
      <c r="M4346" s="14" t="n"/>
      <c r="N4346" s="14" t="n"/>
      <c r="O4346" s="20">
        <f>IF(A4346="","",SUMPRODUCT((A4346&gt;=Setup!$C$19:$C$30)*(A4346&lt;=Setup!$D$19:$D$30)*Setup!$A$19:$A$30))</f>
        <v/>
      </c>
      <c r="P4346" s="34">
        <f>IF(A4346="","",IF(G4346="Standard 15% (Box 1)",ROUND(H4346*Setup!$B$9,2),0))</f>
        <v/>
      </c>
      <c r="Q4346" s="34">
        <f>IF(A4346="","",I4346-P4346)</f>
        <v/>
      </c>
      <c r="R4346" s="23">
        <f>IF(A4346="","",IF(O4346=0,"Outside audit periods; ","")&amp;IF(G4346="","No VAT category; ","")&amp;IF(ABS(Q4346)&gt;Setup!$B$10,"VAT ≠ 15% × net; ","")&amp;IF(AND(F4346="B2B - VAT registered",NOT(AND(LEN(E4346)=15,LEFT(E4346,1)="3",RIGHT(E4346,1)="3",ISNUMBER(--E4346)))),"Invalid/missing customer VAT no; ","")&amp;IF(L4346&lt;&gt;"Yes","Not reported/cleared on FATOORA; ","")&amp;IF(AND(OR(G4346="Zero-rated domestic (Box 3)",G4346="Export (Box 4)"),N4346=""),"Zero-rate/export evidence missing; ","")&amp;IF(AND(C4346="Credit Note",H4346&gt;0),"Credit note should be negative; ","")&amp;IF(AND(C4346="Simplified Tax Invoice",F4346="B2B - VAT registered"),"Simplified invoice issued to VAT-registered B2B; ",""))</f>
        <v/>
      </c>
    </row>
    <row r="4347">
      <c r="A4347" s="17" t="n"/>
      <c r="B4347" s="14" t="n"/>
      <c r="C4347" s="14" t="n"/>
      <c r="D4347" s="14" t="n"/>
      <c r="E4347" s="16" t="n"/>
      <c r="F4347" s="14" t="n"/>
      <c r="G4347" s="14" t="n"/>
      <c r="H4347" s="19" t="n"/>
      <c r="I4347" s="19" t="n"/>
      <c r="J4347" s="34">
        <f>IF(A4347="","",H4347+I4347)</f>
        <v/>
      </c>
      <c r="K4347" s="14" t="n"/>
      <c r="L4347" s="14" t="n"/>
      <c r="M4347" s="14" t="n"/>
      <c r="N4347" s="14" t="n"/>
      <c r="O4347" s="20">
        <f>IF(A4347="","",SUMPRODUCT((A4347&gt;=Setup!$C$19:$C$30)*(A4347&lt;=Setup!$D$19:$D$30)*Setup!$A$19:$A$30))</f>
        <v/>
      </c>
      <c r="P4347" s="34">
        <f>IF(A4347="","",IF(G4347="Standard 15% (Box 1)",ROUND(H4347*Setup!$B$9,2),0))</f>
        <v/>
      </c>
      <c r="Q4347" s="34">
        <f>IF(A4347="","",I4347-P4347)</f>
        <v/>
      </c>
      <c r="R4347" s="23">
        <f>IF(A4347="","",IF(O4347=0,"Outside audit periods; ","")&amp;IF(G4347="","No VAT category; ","")&amp;IF(ABS(Q4347)&gt;Setup!$B$10,"VAT ≠ 15% × net; ","")&amp;IF(AND(F4347="B2B - VAT registered",NOT(AND(LEN(E4347)=15,LEFT(E4347,1)="3",RIGHT(E4347,1)="3",ISNUMBER(--E4347)))),"Invalid/missing customer VAT no; ","")&amp;IF(L4347&lt;&gt;"Yes","Not reported/cleared on FATOORA; ","")&amp;IF(AND(OR(G4347="Zero-rated domestic (Box 3)",G4347="Export (Box 4)"),N4347=""),"Zero-rate/export evidence missing; ","")&amp;IF(AND(C4347="Credit Note",H4347&gt;0),"Credit note should be negative; ","")&amp;IF(AND(C4347="Simplified Tax Invoice",F4347="B2B - VAT registered"),"Simplified invoice issued to VAT-registered B2B; ",""))</f>
        <v/>
      </c>
    </row>
    <row r="4348">
      <c r="A4348" s="17" t="n"/>
      <c r="B4348" s="14" t="n"/>
      <c r="C4348" s="14" t="n"/>
      <c r="D4348" s="14" t="n"/>
      <c r="E4348" s="16" t="n"/>
      <c r="F4348" s="14" t="n"/>
      <c r="G4348" s="14" t="n"/>
      <c r="H4348" s="19" t="n"/>
      <c r="I4348" s="19" t="n"/>
      <c r="J4348" s="34">
        <f>IF(A4348="","",H4348+I4348)</f>
        <v/>
      </c>
      <c r="K4348" s="14" t="n"/>
      <c r="L4348" s="14" t="n"/>
      <c r="M4348" s="14" t="n"/>
      <c r="N4348" s="14" t="n"/>
      <c r="O4348" s="20">
        <f>IF(A4348="","",SUMPRODUCT((A4348&gt;=Setup!$C$19:$C$30)*(A4348&lt;=Setup!$D$19:$D$30)*Setup!$A$19:$A$30))</f>
        <v/>
      </c>
      <c r="P4348" s="34">
        <f>IF(A4348="","",IF(G4348="Standard 15% (Box 1)",ROUND(H4348*Setup!$B$9,2),0))</f>
        <v/>
      </c>
      <c r="Q4348" s="34">
        <f>IF(A4348="","",I4348-P4348)</f>
        <v/>
      </c>
      <c r="R4348" s="23">
        <f>IF(A4348="","",IF(O4348=0,"Outside audit periods; ","")&amp;IF(G4348="","No VAT category; ","")&amp;IF(ABS(Q4348)&gt;Setup!$B$10,"VAT ≠ 15% × net; ","")&amp;IF(AND(F4348="B2B - VAT registered",NOT(AND(LEN(E4348)=15,LEFT(E4348,1)="3",RIGHT(E4348,1)="3",ISNUMBER(--E4348)))),"Invalid/missing customer VAT no; ","")&amp;IF(L4348&lt;&gt;"Yes","Not reported/cleared on FATOORA; ","")&amp;IF(AND(OR(G4348="Zero-rated domestic (Box 3)",G4348="Export (Box 4)"),N4348=""),"Zero-rate/export evidence missing; ","")&amp;IF(AND(C4348="Credit Note",H4348&gt;0),"Credit note should be negative; ","")&amp;IF(AND(C4348="Simplified Tax Invoice",F4348="B2B - VAT registered"),"Simplified invoice issued to VAT-registered B2B; ",""))</f>
        <v/>
      </c>
    </row>
    <row r="4349">
      <c r="A4349" s="17" t="n"/>
      <c r="B4349" s="14" t="n"/>
      <c r="C4349" s="14" t="n"/>
      <c r="D4349" s="14" t="n"/>
      <c r="E4349" s="16" t="n"/>
      <c r="F4349" s="14" t="n"/>
      <c r="G4349" s="14" t="n"/>
      <c r="H4349" s="19" t="n"/>
      <c r="I4349" s="19" t="n"/>
      <c r="J4349" s="34">
        <f>IF(A4349="","",H4349+I4349)</f>
        <v/>
      </c>
      <c r="K4349" s="14" t="n"/>
      <c r="L4349" s="14" t="n"/>
      <c r="M4349" s="14" t="n"/>
      <c r="N4349" s="14" t="n"/>
      <c r="O4349" s="20">
        <f>IF(A4349="","",SUMPRODUCT((A4349&gt;=Setup!$C$19:$C$30)*(A4349&lt;=Setup!$D$19:$D$30)*Setup!$A$19:$A$30))</f>
        <v/>
      </c>
      <c r="P4349" s="34">
        <f>IF(A4349="","",IF(G4349="Standard 15% (Box 1)",ROUND(H4349*Setup!$B$9,2),0))</f>
        <v/>
      </c>
      <c r="Q4349" s="34">
        <f>IF(A4349="","",I4349-P4349)</f>
        <v/>
      </c>
      <c r="R4349" s="23">
        <f>IF(A4349="","",IF(O4349=0,"Outside audit periods; ","")&amp;IF(G4349="","No VAT category; ","")&amp;IF(ABS(Q4349)&gt;Setup!$B$10,"VAT ≠ 15% × net; ","")&amp;IF(AND(F4349="B2B - VAT registered",NOT(AND(LEN(E4349)=15,LEFT(E4349,1)="3",RIGHT(E4349,1)="3",ISNUMBER(--E4349)))),"Invalid/missing customer VAT no; ","")&amp;IF(L4349&lt;&gt;"Yes","Not reported/cleared on FATOORA; ","")&amp;IF(AND(OR(G4349="Zero-rated domestic (Box 3)",G4349="Export (Box 4)"),N4349=""),"Zero-rate/export evidence missing; ","")&amp;IF(AND(C4349="Credit Note",H4349&gt;0),"Credit note should be negative; ","")&amp;IF(AND(C4349="Simplified Tax Invoice",F4349="B2B - VAT registered"),"Simplified invoice issued to VAT-registered B2B; ",""))</f>
        <v/>
      </c>
    </row>
    <row r="4350">
      <c r="A4350" s="17" t="n"/>
      <c r="B4350" s="14" t="n"/>
      <c r="C4350" s="14" t="n"/>
      <c r="D4350" s="14" t="n"/>
      <c r="E4350" s="16" t="n"/>
      <c r="F4350" s="14" t="n"/>
      <c r="G4350" s="14" t="n"/>
      <c r="H4350" s="19" t="n"/>
      <c r="I4350" s="19" t="n"/>
      <c r="J4350" s="34">
        <f>IF(A4350="","",H4350+I4350)</f>
        <v/>
      </c>
      <c r="K4350" s="14" t="n"/>
      <c r="L4350" s="14" t="n"/>
      <c r="M4350" s="14" t="n"/>
      <c r="N4350" s="14" t="n"/>
      <c r="O4350" s="20">
        <f>IF(A4350="","",SUMPRODUCT((A4350&gt;=Setup!$C$19:$C$30)*(A4350&lt;=Setup!$D$19:$D$30)*Setup!$A$19:$A$30))</f>
        <v/>
      </c>
      <c r="P4350" s="34">
        <f>IF(A4350="","",IF(G4350="Standard 15% (Box 1)",ROUND(H4350*Setup!$B$9,2),0))</f>
        <v/>
      </c>
      <c r="Q4350" s="34">
        <f>IF(A4350="","",I4350-P4350)</f>
        <v/>
      </c>
      <c r="R4350" s="23">
        <f>IF(A4350="","",IF(O4350=0,"Outside audit periods; ","")&amp;IF(G4350="","No VAT category; ","")&amp;IF(ABS(Q4350)&gt;Setup!$B$10,"VAT ≠ 15% × net; ","")&amp;IF(AND(F4350="B2B - VAT registered",NOT(AND(LEN(E4350)=15,LEFT(E4350,1)="3",RIGHT(E4350,1)="3",ISNUMBER(--E4350)))),"Invalid/missing customer VAT no; ","")&amp;IF(L4350&lt;&gt;"Yes","Not reported/cleared on FATOORA; ","")&amp;IF(AND(OR(G4350="Zero-rated domestic (Box 3)",G4350="Export (Box 4)"),N4350=""),"Zero-rate/export evidence missing; ","")&amp;IF(AND(C4350="Credit Note",H4350&gt;0),"Credit note should be negative; ","")&amp;IF(AND(C4350="Simplified Tax Invoice",F4350="B2B - VAT registered"),"Simplified invoice issued to VAT-registered B2B; ",""))</f>
        <v/>
      </c>
    </row>
    <row r="4351">
      <c r="A4351" s="17" t="n"/>
      <c r="B4351" s="14" t="n"/>
      <c r="C4351" s="14" t="n"/>
      <c r="D4351" s="14" t="n"/>
      <c r="E4351" s="16" t="n"/>
      <c r="F4351" s="14" t="n"/>
      <c r="G4351" s="14" t="n"/>
      <c r="H4351" s="19" t="n"/>
      <c r="I4351" s="19" t="n"/>
      <c r="J4351" s="34">
        <f>IF(A4351="","",H4351+I4351)</f>
        <v/>
      </c>
      <c r="K4351" s="14" t="n"/>
      <c r="L4351" s="14" t="n"/>
      <c r="M4351" s="14" t="n"/>
      <c r="N4351" s="14" t="n"/>
      <c r="O4351" s="20">
        <f>IF(A4351="","",SUMPRODUCT((A4351&gt;=Setup!$C$19:$C$30)*(A4351&lt;=Setup!$D$19:$D$30)*Setup!$A$19:$A$30))</f>
        <v/>
      </c>
      <c r="P4351" s="34">
        <f>IF(A4351="","",IF(G4351="Standard 15% (Box 1)",ROUND(H4351*Setup!$B$9,2),0))</f>
        <v/>
      </c>
      <c r="Q4351" s="34">
        <f>IF(A4351="","",I4351-P4351)</f>
        <v/>
      </c>
      <c r="R4351" s="23">
        <f>IF(A4351="","",IF(O4351=0,"Outside audit periods; ","")&amp;IF(G4351="","No VAT category; ","")&amp;IF(ABS(Q4351)&gt;Setup!$B$10,"VAT ≠ 15% × net; ","")&amp;IF(AND(F4351="B2B - VAT registered",NOT(AND(LEN(E4351)=15,LEFT(E4351,1)="3",RIGHT(E4351,1)="3",ISNUMBER(--E4351)))),"Invalid/missing customer VAT no; ","")&amp;IF(L4351&lt;&gt;"Yes","Not reported/cleared on FATOORA; ","")&amp;IF(AND(OR(G4351="Zero-rated domestic (Box 3)",G4351="Export (Box 4)"),N4351=""),"Zero-rate/export evidence missing; ","")&amp;IF(AND(C4351="Credit Note",H4351&gt;0),"Credit note should be negative; ","")&amp;IF(AND(C4351="Simplified Tax Invoice",F4351="B2B - VAT registered"),"Simplified invoice issued to VAT-registered B2B; ",""))</f>
        <v/>
      </c>
    </row>
    <row r="4352">
      <c r="A4352" s="17" t="n"/>
      <c r="B4352" s="14" t="n"/>
      <c r="C4352" s="14" t="n"/>
      <c r="D4352" s="14" t="n"/>
      <c r="E4352" s="16" t="n"/>
      <c r="F4352" s="14" t="n"/>
      <c r="G4352" s="14" t="n"/>
      <c r="H4352" s="19" t="n"/>
      <c r="I4352" s="19" t="n"/>
      <c r="J4352" s="34">
        <f>IF(A4352="","",H4352+I4352)</f>
        <v/>
      </c>
      <c r="K4352" s="14" t="n"/>
      <c r="L4352" s="14" t="n"/>
      <c r="M4352" s="14" t="n"/>
      <c r="N4352" s="14" t="n"/>
      <c r="O4352" s="20">
        <f>IF(A4352="","",SUMPRODUCT((A4352&gt;=Setup!$C$19:$C$30)*(A4352&lt;=Setup!$D$19:$D$30)*Setup!$A$19:$A$30))</f>
        <v/>
      </c>
      <c r="P4352" s="34">
        <f>IF(A4352="","",IF(G4352="Standard 15% (Box 1)",ROUND(H4352*Setup!$B$9,2),0))</f>
        <v/>
      </c>
      <c r="Q4352" s="34">
        <f>IF(A4352="","",I4352-P4352)</f>
        <v/>
      </c>
      <c r="R4352" s="23">
        <f>IF(A4352="","",IF(O4352=0,"Outside audit periods; ","")&amp;IF(G4352="","No VAT category; ","")&amp;IF(ABS(Q4352)&gt;Setup!$B$10,"VAT ≠ 15% × net; ","")&amp;IF(AND(F4352="B2B - VAT registered",NOT(AND(LEN(E4352)=15,LEFT(E4352,1)="3",RIGHT(E4352,1)="3",ISNUMBER(--E4352)))),"Invalid/missing customer VAT no; ","")&amp;IF(L4352&lt;&gt;"Yes","Not reported/cleared on FATOORA; ","")&amp;IF(AND(OR(G4352="Zero-rated domestic (Box 3)",G4352="Export (Box 4)"),N4352=""),"Zero-rate/export evidence missing; ","")&amp;IF(AND(C4352="Credit Note",H4352&gt;0),"Credit note should be negative; ","")&amp;IF(AND(C4352="Simplified Tax Invoice",F4352="B2B - VAT registered"),"Simplified invoice issued to VAT-registered B2B; ",""))</f>
        <v/>
      </c>
    </row>
    <row r="4353">
      <c r="A4353" s="17" t="n"/>
      <c r="B4353" s="14" t="n"/>
      <c r="C4353" s="14" t="n"/>
      <c r="D4353" s="14" t="n"/>
      <c r="E4353" s="16" t="n"/>
      <c r="F4353" s="14" t="n"/>
      <c r="G4353" s="14" t="n"/>
      <c r="H4353" s="19" t="n"/>
      <c r="I4353" s="19" t="n"/>
      <c r="J4353" s="34">
        <f>IF(A4353="","",H4353+I4353)</f>
        <v/>
      </c>
      <c r="K4353" s="14" t="n"/>
      <c r="L4353" s="14" t="n"/>
      <c r="M4353" s="14" t="n"/>
      <c r="N4353" s="14" t="n"/>
      <c r="O4353" s="20">
        <f>IF(A4353="","",SUMPRODUCT((A4353&gt;=Setup!$C$19:$C$30)*(A4353&lt;=Setup!$D$19:$D$30)*Setup!$A$19:$A$30))</f>
        <v/>
      </c>
      <c r="P4353" s="34">
        <f>IF(A4353="","",IF(G4353="Standard 15% (Box 1)",ROUND(H4353*Setup!$B$9,2),0))</f>
        <v/>
      </c>
      <c r="Q4353" s="34">
        <f>IF(A4353="","",I4353-P4353)</f>
        <v/>
      </c>
      <c r="R4353" s="23">
        <f>IF(A4353="","",IF(O4353=0,"Outside audit periods; ","")&amp;IF(G4353="","No VAT category; ","")&amp;IF(ABS(Q4353)&gt;Setup!$B$10,"VAT ≠ 15% × net; ","")&amp;IF(AND(F4353="B2B - VAT registered",NOT(AND(LEN(E4353)=15,LEFT(E4353,1)="3",RIGHT(E4353,1)="3",ISNUMBER(--E4353)))),"Invalid/missing customer VAT no; ","")&amp;IF(L4353&lt;&gt;"Yes","Not reported/cleared on FATOORA; ","")&amp;IF(AND(OR(G4353="Zero-rated domestic (Box 3)",G4353="Export (Box 4)"),N4353=""),"Zero-rate/export evidence missing; ","")&amp;IF(AND(C4353="Credit Note",H4353&gt;0),"Credit note should be negative; ","")&amp;IF(AND(C4353="Simplified Tax Invoice",F4353="B2B - VAT registered"),"Simplified invoice issued to VAT-registered B2B; ",""))</f>
        <v/>
      </c>
    </row>
    <row r="4354">
      <c r="A4354" s="17" t="n"/>
      <c r="B4354" s="14" t="n"/>
      <c r="C4354" s="14" t="n"/>
      <c r="D4354" s="14" t="n"/>
      <c r="E4354" s="16" t="n"/>
      <c r="F4354" s="14" t="n"/>
      <c r="G4354" s="14" t="n"/>
      <c r="H4354" s="19" t="n"/>
      <c r="I4354" s="19" t="n"/>
      <c r="J4354" s="34">
        <f>IF(A4354="","",H4354+I4354)</f>
        <v/>
      </c>
      <c r="K4354" s="14" t="n"/>
      <c r="L4354" s="14" t="n"/>
      <c r="M4354" s="14" t="n"/>
      <c r="N4354" s="14" t="n"/>
      <c r="O4354" s="20">
        <f>IF(A4354="","",SUMPRODUCT((A4354&gt;=Setup!$C$19:$C$30)*(A4354&lt;=Setup!$D$19:$D$30)*Setup!$A$19:$A$30))</f>
        <v/>
      </c>
      <c r="P4354" s="34">
        <f>IF(A4354="","",IF(G4354="Standard 15% (Box 1)",ROUND(H4354*Setup!$B$9,2),0))</f>
        <v/>
      </c>
      <c r="Q4354" s="34">
        <f>IF(A4354="","",I4354-P4354)</f>
        <v/>
      </c>
      <c r="R4354" s="23">
        <f>IF(A4354="","",IF(O4354=0,"Outside audit periods; ","")&amp;IF(G4354="","No VAT category; ","")&amp;IF(ABS(Q4354)&gt;Setup!$B$10,"VAT ≠ 15% × net; ","")&amp;IF(AND(F4354="B2B - VAT registered",NOT(AND(LEN(E4354)=15,LEFT(E4354,1)="3",RIGHT(E4354,1)="3",ISNUMBER(--E4354)))),"Invalid/missing customer VAT no; ","")&amp;IF(L4354&lt;&gt;"Yes","Not reported/cleared on FATOORA; ","")&amp;IF(AND(OR(G4354="Zero-rated domestic (Box 3)",G4354="Export (Box 4)"),N4354=""),"Zero-rate/export evidence missing; ","")&amp;IF(AND(C4354="Credit Note",H4354&gt;0),"Credit note should be negative; ","")&amp;IF(AND(C4354="Simplified Tax Invoice",F4354="B2B - VAT registered"),"Simplified invoice issued to VAT-registered B2B; ",""))</f>
        <v/>
      </c>
    </row>
    <row r="4355">
      <c r="A4355" s="17" t="n"/>
      <c r="B4355" s="14" t="n"/>
      <c r="C4355" s="14" t="n"/>
      <c r="D4355" s="14" t="n"/>
      <c r="E4355" s="16" t="n"/>
      <c r="F4355" s="14" t="n"/>
      <c r="G4355" s="14" t="n"/>
      <c r="H4355" s="19" t="n"/>
      <c r="I4355" s="19" t="n"/>
      <c r="J4355" s="34">
        <f>IF(A4355="","",H4355+I4355)</f>
        <v/>
      </c>
      <c r="K4355" s="14" t="n"/>
      <c r="L4355" s="14" t="n"/>
      <c r="M4355" s="14" t="n"/>
      <c r="N4355" s="14" t="n"/>
      <c r="O4355" s="20">
        <f>IF(A4355="","",SUMPRODUCT((A4355&gt;=Setup!$C$19:$C$30)*(A4355&lt;=Setup!$D$19:$D$30)*Setup!$A$19:$A$30))</f>
        <v/>
      </c>
      <c r="P4355" s="34">
        <f>IF(A4355="","",IF(G4355="Standard 15% (Box 1)",ROUND(H4355*Setup!$B$9,2),0))</f>
        <v/>
      </c>
      <c r="Q4355" s="34">
        <f>IF(A4355="","",I4355-P4355)</f>
        <v/>
      </c>
      <c r="R4355" s="23">
        <f>IF(A4355="","",IF(O4355=0,"Outside audit periods; ","")&amp;IF(G4355="","No VAT category; ","")&amp;IF(ABS(Q4355)&gt;Setup!$B$10,"VAT ≠ 15% × net; ","")&amp;IF(AND(F4355="B2B - VAT registered",NOT(AND(LEN(E4355)=15,LEFT(E4355,1)="3",RIGHT(E4355,1)="3",ISNUMBER(--E4355)))),"Invalid/missing customer VAT no; ","")&amp;IF(L4355&lt;&gt;"Yes","Not reported/cleared on FATOORA; ","")&amp;IF(AND(OR(G4355="Zero-rated domestic (Box 3)",G4355="Export (Box 4)"),N4355=""),"Zero-rate/export evidence missing; ","")&amp;IF(AND(C4355="Credit Note",H4355&gt;0),"Credit note should be negative; ","")&amp;IF(AND(C4355="Simplified Tax Invoice",F4355="B2B - VAT registered"),"Simplified invoice issued to VAT-registered B2B; ",""))</f>
        <v/>
      </c>
    </row>
    <row r="4356">
      <c r="A4356" s="17" t="n"/>
      <c r="B4356" s="14" t="n"/>
      <c r="C4356" s="14" t="n"/>
      <c r="D4356" s="14" t="n"/>
      <c r="E4356" s="16" t="n"/>
      <c r="F4356" s="14" t="n"/>
      <c r="G4356" s="14" t="n"/>
      <c r="H4356" s="19" t="n"/>
      <c r="I4356" s="19" t="n"/>
      <c r="J4356" s="34">
        <f>IF(A4356="","",H4356+I4356)</f>
        <v/>
      </c>
      <c r="K4356" s="14" t="n"/>
      <c r="L4356" s="14" t="n"/>
      <c r="M4356" s="14" t="n"/>
      <c r="N4356" s="14" t="n"/>
      <c r="O4356" s="20">
        <f>IF(A4356="","",SUMPRODUCT((A4356&gt;=Setup!$C$19:$C$30)*(A4356&lt;=Setup!$D$19:$D$30)*Setup!$A$19:$A$30))</f>
        <v/>
      </c>
      <c r="P4356" s="34">
        <f>IF(A4356="","",IF(G4356="Standard 15% (Box 1)",ROUND(H4356*Setup!$B$9,2),0))</f>
        <v/>
      </c>
      <c r="Q4356" s="34">
        <f>IF(A4356="","",I4356-P4356)</f>
        <v/>
      </c>
      <c r="R4356" s="23">
        <f>IF(A4356="","",IF(O4356=0,"Outside audit periods; ","")&amp;IF(G4356="","No VAT category; ","")&amp;IF(ABS(Q4356)&gt;Setup!$B$10,"VAT ≠ 15% × net; ","")&amp;IF(AND(F4356="B2B - VAT registered",NOT(AND(LEN(E4356)=15,LEFT(E4356,1)="3",RIGHT(E4356,1)="3",ISNUMBER(--E4356)))),"Invalid/missing customer VAT no; ","")&amp;IF(L4356&lt;&gt;"Yes","Not reported/cleared on FATOORA; ","")&amp;IF(AND(OR(G4356="Zero-rated domestic (Box 3)",G4356="Export (Box 4)"),N4356=""),"Zero-rate/export evidence missing; ","")&amp;IF(AND(C4356="Credit Note",H4356&gt;0),"Credit note should be negative; ","")&amp;IF(AND(C4356="Simplified Tax Invoice",F4356="B2B - VAT registered"),"Simplified invoice issued to VAT-registered B2B; ",""))</f>
        <v/>
      </c>
    </row>
    <row r="4357">
      <c r="A4357" s="17" t="n"/>
      <c r="B4357" s="14" t="n"/>
      <c r="C4357" s="14" t="n"/>
      <c r="D4357" s="14" t="n"/>
      <c r="E4357" s="16" t="n"/>
      <c r="F4357" s="14" t="n"/>
      <c r="G4357" s="14" t="n"/>
      <c r="H4357" s="19" t="n"/>
      <c r="I4357" s="19" t="n"/>
      <c r="J4357" s="34">
        <f>IF(A4357="","",H4357+I4357)</f>
        <v/>
      </c>
      <c r="K4357" s="14" t="n"/>
      <c r="L4357" s="14" t="n"/>
      <c r="M4357" s="14" t="n"/>
      <c r="N4357" s="14" t="n"/>
      <c r="O4357" s="20">
        <f>IF(A4357="","",SUMPRODUCT((A4357&gt;=Setup!$C$19:$C$30)*(A4357&lt;=Setup!$D$19:$D$30)*Setup!$A$19:$A$30))</f>
        <v/>
      </c>
      <c r="P4357" s="34">
        <f>IF(A4357="","",IF(G4357="Standard 15% (Box 1)",ROUND(H4357*Setup!$B$9,2),0))</f>
        <v/>
      </c>
      <c r="Q4357" s="34">
        <f>IF(A4357="","",I4357-P4357)</f>
        <v/>
      </c>
      <c r="R4357" s="23">
        <f>IF(A4357="","",IF(O4357=0,"Outside audit periods; ","")&amp;IF(G4357="","No VAT category; ","")&amp;IF(ABS(Q4357)&gt;Setup!$B$10,"VAT ≠ 15% × net; ","")&amp;IF(AND(F4357="B2B - VAT registered",NOT(AND(LEN(E4357)=15,LEFT(E4357,1)="3",RIGHT(E4357,1)="3",ISNUMBER(--E4357)))),"Invalid/missing customer VAT no; ","")&amp;IF(L4357&lt;&gt;"Yes","Not reported/cleared on FATOORA; ","")&amp;IF(AND(OR(G4357="Zero-rated domestic (Box 3)",G4357="Export (Box 4)"),N4357=""),"Zero-rate/export evidence missing; ","")&amp;IF(AND(C4357="Credit Note",H4357&gt;0),"Credit note should be negative; ","")&amp;IF(AND(C4357="Simplified Tax Invoice",F4357="B2B - VAT registered"),"Simplified invoice issued to VAT-registered B2B; ",""))</f>
        <v/>
      </c>
    </row>
    <row r="4358">
      <c r="A4358" s="17" t="n"/>
      <c r="B4358" s="14" t="n"/>
      <c r="C4358" s="14" t="n"/>
      <c r="D4358" s="14" t="n"/>
      <c r="E4358" s="16" t="n"/>
      <c r="F4358" s="14" t="n"/>
      <c r="G4358" s="14" t="n"/>
      <c r="H4358" s="19" t="n"/>
      <c r="I4358" s="19" t="n"/>
      <c r="J4358" s="34">
        <f>IF(A4358="","",H4358+I4358)</f>
        <v/>
      </c>
      <c r="K4358" s="14" t="n"/>
      <c r="L4358" s="14" t="n"/>
      <c r="M4358" s="14" t="n"/>
      <c r="N4358" s="14" t="n"/>
      <c r="O4358" s="20">
        <f>IF(A4358="","",SUMPRODUCT((A4358&gt;=Setup!$C$19:$C$30)*(A4358&lt;=Setup!$D$19:$D$30)*Setup!$A$19:$A$30))</f>
        <v/>
      </c>
      <c r="P4358" s="34">
        <f>IF(A4358="","",IF(G4358="Standard 15% (Box 1)",ROUND(H4358*Setup!$B$9,2),0))</f>
        <v/>
      </c>
      <c r="Q4358" s="34">
        <f>IF(A4358="","",I4358-P4358)</f>
        <v/>
      </c>
      <c r="R4358" s="23">
        <f>IF(A4358="","",IF(O4358=0,"Outside audit periods; ","")&amp;IF(G4358="","No VAT category; ","")&amp;IF(ABS(Q4358)&gt;Setup!$B$10,"VAT ≠ 15% × net; ","")&amp;IF(AND(F4358="B2B - VAT registered",NOT(AND(LEN(E4358)=15,LEFT(E4358,1)="3",RIGHT(E4358,1)="3",ISNUMBER(--E4358)))),"Invalid/missing customer VAT no; ","")&amp;IF(L4358&lt;&gt;"Yes","Not reported/cleared on FATOORA; ","")&amp;IF(AND(OR(G4358="Zero-rated domestic (Box 3)",G4358="Export (Box 4)"),N4358=""),"Zero-rate/export evidence missing; ","")&amp;IF(AND(C4358="Credit Note",H4358&gt;0),"Credit note should be negative; ","")&amp;IF(AND(C4358="Simplified Tax Invoice",F4358="B2B - VAT registered"),"Simplified invoice issued to VAT-registered B2B; ",""))</f>
        <v/>
      </c>
    </row>
    <row r="4359">
      <c r="A4359" s="17" t="n"/>
      <c r="B4359" s="14" t="n"/>
      <c r="C4359" s="14" t="n"/>
      <c r="D4359" s="14" t="n"/>
      <c r="E4359" s="16" t="n"/>
      <c r="F4359" s="14" t="n"/>
      <c r="G4359" s="14" t="n"/>
      <c r="H4359" s="19" t="n"/>
      <c r="I4359" s="19" t="n"/>
      <c r="J4359" s="34">
        <f>IF(A4359="","",H4359+I4359)</f>
        <v/>
      </c>
      <c r="K4359" s="14" t="n"/>
      <c r="L4359" s="14" t="n"/>
      <c r="M4359" s="14" t="n"/>
      <c r="N4359" s="14" t="n"/>
      <c r="O4359" s="20">
        <f>IF(A4359="","",SUMPRODUCT((A4359&gt;=Setup!$C$19:$C$30)*(A4359&lt;=Setup!$D$19:$D$30)*Setup!$A$19:$A$30))</f>
        <v/>
      </c>
      <c r="P4359" s="34">
        <f>IF(A4359="","",IF(G4359="Standard 15% (Box 1)",ROUND(H4359*Setup!$B$9,2),0))</f>
        <v/>
      </c>
      <c r="Q4359" s="34">
        <f>IF(A4359="","",I4359-P4359)</f>
        <v/>
      </c>
      <c r="R4359" s="23">
        <f>IF(A4359="","",IF(O4359=0,"Outside audit periods; ","")&amp;IF(G4359="","No VAT category; ","")&amp;IF(ABS(Q4359)&gt;Setup!$B$10,"VAT ≠ 15% × net; ","")&amp;IF(AND(F4359="B2B - VAT registered",NOT(AND(LEN(E4359)=15,LEFT(E4359,1)="3",RIGHT(E4359,1)="3",ISNUMBER(--E4359)))),"Invalid/missing customer VAT no; ","")&amp;IF(L4359&lt;&gt;"Yes","Not reported/cleared on FATOORA; ","")&amp;IF(AND(OR(G4359="Zero-rated domestic (Box 3)",G4359="Export (Box 4)"),N4359=""),"Zero-rate/export evidence missing; ","")&amp;IF(AND(C4359="Credit Note",H4359&gt;0),"Credit note should be negative; ","")&amp;IF(AND(C4359="Simplified Tax Invoice",F4359="B2B - VAT registered"),"Simplified invoice issued to VAT-registered B2B; ",""))</f>
        <v/>
      </c>
    </row>
    <row r="4360">
      <c r="A4360" s="17" t="n"/>
      <c r="B4360" s="14" t="n"/>
      <c r="C4360" s="14" t="n"/>
      <c r="D4360" s="14" t="n"/>
      <c r="E4360" s="16" t="n"/>
      <c r="F4360" s="14" t="n"/>
      <c r="G4360" s="14" t="n"/>
      <c r="H4360" s="19" t="n"/>
      <c r="I4360" s="19" t="n"/>
      <c r="J4360" s="34">
        <f>IF(A4360="","",H4360+I4360)</f>
        <v/>
      </c>
      <c r="K4360" s="14" t="n"/>
      <c r="L4360" s="14" t="n"/>
      <c r="M4360" s="14" t="n"/>
      <c r="N4360" s="14" t="n"/>
      <c r="O4360" s="20">
        <f>IF(A4360="","",SUMPRODUCT((A4360&gt;=Setup!$C$19:$C$30)*(A4360&lt;=Setup!$D$19:$D$30)*Setup!$A$19:$A$30))</f>
        <v/>
      </c>
      <c r="P4360" s="34">
        <f>IF(A4360="","",IF(G4360="Standard 15% (Box 1)",ROUND(H4360*Setup!$B$9,2),0))</f>
        <v/>
      </c>
      <c r="Q4360" s="34">
        <f>IF(A4360="","",I4360-P4360)</f>
        <v/>
      </c>
      <c r="R4360" s="23">
        <f>IF(A4360="","",IF(O4360=0,"Outside audit periods; ","")&amp;IF(G4360="","No VAT category; ","")&amp;IF(ABS(Q4360)&gt;Setup!$B$10,"VAT ≠ 15% × net; ","")&amp;IF(AND(F4360="B2B - VAT registered",NOT(AND(LEN(E4360)=15,LEFT(E4360,1)="3",RIGHT(E4360,1)="3",ISNUMBER(--E4360)))),"Invalid/missing customer VAT no; ","")&amp;IF(L4360&lt;&gt;"Yes","Not reported/cleared on FATOORA; ","")&amp;IF(AND(OR(G4360="Zero-rated domestic (Box 3)",G4360="Export (Box 4)"),N4360=""),"Zero-rate/export evidence missing; ","")&amp;IF(AND(C4360="Credit Note",H4360&gt;0),"Credit note should be negative; ","")&amp;IF(AND(C4360="Simplified Tax Invoice",F4360="B2B - VAT registered"),"Simplified invoice issued to VAT-registered B2B; ",""))</f>
        <v/>
      </c>
    </row>
    <row r="4361">
      <c r="A4361" s="17" t="n"/>
      <c r="B4361" s="14" t="n"/>
      <c r="C4361" s="14" t="n"/>
      <c r="D4361" s="14" t="n"/>
      <c r="E4361" s="16" t="n"/>
      <c r="F4361" s="14" t="n"/>
      <c r="G4361" s="14" t="n"/>
      <c r="H4361" s="19" t="n"/>
      <c r="I4361" s="19" t="n"/>
      <c r="J4361" s="34">
        <f>IF(A4361="","",H4361+I4361)</f>
        <v/>
      </c>
      <c r="K4361" s="14" t="n"/>
      <c r="L4361" s="14" t="n"/>
      <c r="M4361" s="14" t="n"/>
      <c r="N4361" s="14" t="n"/>
      <c r="O4361" s="20">
        <f>IF(A4361="","",SUMPRODUCT((A4361&gt;=Setup!$C$19:$C$30)*(A4361&lt;=Setup!$D$19:$D$30)*Setup!$A$19:$A$30))</f>
        <v/>
      </c>
      <c r="P4361" s="34">
        <f>IF(A4361="","",IF(G4361="Standard 15% (Box 1)",ROUND(H4361*Setup!$B$9,2),0))</f>
        <v/>
      </c>
      <c r="Q4361" s="34">
        <f>IF(A4361="","",I4361-P4361)</f>
        <v/>
      </c>
      <c r="R4361" s="23">
        <f>IF(A4361="","",IF(O4361=0,"Outside audit periods; ","")&amp;IF(G4361="","No VAT category; ","")&amp;IF(ABS(Q4361)&gt;Setup!$B$10,"VAT ≠ 15% × net; ","")&amp;IF(AND(F4361="B2B - VAT registered",NOT(AND(LEN(E4361)=15,LEFT(E4361,1)="3",RIGHT(E4361,1)="3",ISNUMBER(--E4361)))),"Invalid/missing customer VAT no; ","")&amp;IF(L4361&lt;&gt;"Yes","Not reported/cleared on FATOORA; ","")&amp;IF(AND(OR(G4361="Zero-rated domestic (Box 3)",G4361="Export (Box 4)"),N4361=""),"Zero-rate/export evidence missing; ","")&amp;IF(AND(C4361="Credit Note",H4361&gt;0),"Credit note should be negative; ","")&amp;IF(AND(C4361="Simplified Tax Invoice",F4361="B2B - VAT registered"),"Simplified invoice issued to VAT-registered B2B; ",""))</f>
        <v/>
      </c>
    </row>
    <row r="4362">
      <c r="A4362" s="17" t="n"/>
      <c r="B4362" s="14" t="n"/>
      <c r="C4362" s="14" t="n"/>
      <c r="D4362" s="14" t="n"/>
      <c r="E4362" s="16" t="n"/>
      <c r="F4362" s="14" t="n"/>
      <c r="G4362" s="14" t="n"/>
      <c r="H4362" s="19" t="n"/>
      <c r="I4362" s="19" t="n"/>
      <c r="J4362" s="34">
        <f>IF(A4362="","",H4362+I4362)</f>
        <v/>
      </c>
      <c r="K4362" s="14" t="n"/>
      <c r="L4362" s="14" t="n"/>
      <c r="M4362" s="14" t="n"/>
      <c r="N4362" s="14" t="n"/>
      <c r="O4362" s="20">
        <f>IF(A4362="","",SUMPRODUCT((A4362&gt;=Setup!$C$19:$C$30)*(A4362&lt;=Setup!$D$19:$D$30)*Setup!$A$19:$A$30))</f>
        <v/>
      </c>
      <c r="P4362" s="34">
        <f>IF(A4362="","",IF(G4362="Standard 15% (Box 1)",ROUND(H4362*Setup!$B$9,2),0))</f>
        <v/>
      </c>
      <c r="Q4362" s="34">
        <f>IF(A4362="","",I4362-P4362)</f>
        <v/>
      </c>
      <c r="R4362" s="23">
        <f>IF(A4362="","",IF(O4362=0,"Outside audit periods; ","")&amp;IF(G4362="","No VAT category; ","")&amp;IF(ABS(Q4362)&gt;Setup!$B$10,"VAT ≠ 15% × net; ","")&amp;IF(AND(F4362="B2B - VAT registered",NOT(AND(LEN(E4362)=15,LEFT(E4362,1)="3",RIGHT(E4362,1)="3",ISNUMBER(--E4362)))),"Invalid/missing customer VAT no; ","")&amp;IF(L4362&lt;&gt;"Yes","Not reported/cleared on FATOORA; ","")&amp;IF(AND(OR(G4362="Zero-rated domestic (Box 3)",G4362="Export (Box 4)"),N4362=""),"Zero-rate/export evidence missing; ","")&amp;IF(AND(C4362="Credit Note",H4362&gt;0),"Credit note should be negative; ","")&amp;IF(AND(C4362="Simplified Tax Invoice",F4362="B2B - VAT registered"),"Simplified invoice issued to VAT-registered B2B; ",""))</f>
        <v/>
      </c>
    </row>
    <row r="4363">
      <c r="A4363" s="17" t="n"/>
      <c r="B4363" s="14" t="n"/>
      <c r="C4363" s="14" t="n"/>
      <c r="D4363" s="14" t="n"/>
      <c r="E4363" s="16" t="n"/>
      <c r="F4363" s="14" t="n"/>
      <c r="G4363" s="14" t="n"/>
      <c r="H4363" s="19" t="n"/>
      <c r="I4363" s="19" t="n"/>
      <c r="J4363" s="34">
        <f>IF(A4363="","",H4363+I4363)</f>
        <v/>
      </c>
      <c r="K4363" s="14" t="n"/>
      <c r="L4363" s="14" t="n"/>
      <c r="M4363" s="14" t="n"/>
      <c r="N4363" s="14" t="n"/>
      <c r="O4363" s="20">
        <f>IF(A4363="","",SUMPRODUCT((A4363&gt;=Setup!$C$19:$C$30)*(A4363&lt;=Setup!$D$19:$D$30)*Setup!$A$19:$A$30))</f>
        <v/>
      </c>
      <c r="P4363" s="34">
        <f>IF(A4363="","",IF(G4363="Standard 15% (Box 1)",ROUND(H4363*Setup!$B$9,2),0))</f>
        <v/>
      </c>
      <c r="Q4363" s="34">
        <f>IF(A4363="","",I4363-P4363)</f>
        <v/>
      </c>
      <c r="R4363" s="23">
        <f>IF(A4363="","",IF(O4363=0,"Outside audit periods; ","")&amp;IF(G4363="","No VAT category; ","")&amp;IF(ABS(Q4363)&gt;Setup!$B$10,"VAT ≠ 15% × net; ","")&amp;IF(AND(F4363="B2B - VAT registered",NOT(AND(LEN(E4363)=15,LEFT(E4363,1)="3",RIGHT(E4363,1)="3",ISNUMBER(--E4363)))),"Invalid/missing customer VAT no; ","")&amp;IF(L4363&lt;&gt;"Yes","Not reported/cleared on FATOORA; ","")&amp;IF(AND(OR(G4363="Zero-rated domestic (Box 3)",G4363="Export (Box 4)"),N4363=""),"Zero-rate/export evidence missing; ","")&amp;IF(AND(C4363="Credit Note",H4363&gt;0),"Credit note should be negative; ","")&amp;IF(AND(C4363="Simplified Tax Invoice",F4363="B2B - VAT registered"),"Simplified invoice issued to VAT-registered B2B; ",""))</f>
        <v/>
      </c>
    </row>
    <row r="4364">
      <c r="A4364" s="17" t="n"/>
      <c r="B4364" s="14" t="n"/>
      <c r="C4364" s="14" t="n"/>
      <c r="D4364" s="14" t="n"/>
      <c r="E4364" s="16" t="n"/>
      <c r="F4364" s="14" t="n"/>
      <c r="G4364" s="14" t="n"/>
      <c r="H4364" s="19" t="n"/>
      <c r="I4364" s="19" t="n"/>
      <c r="J4364" s="34">
        <f>IF(A4364="","",H4364+I4364)</f>
        <v/>
      </c>
      <c r="K4364" s="14" t="n"/>
      <c r="L4364" s="14" t="n"/>
      <c r="M4364" s="14" t="n"/>
      <c r="N4364" s="14" t="n"/>
      <c r="O4364" s="20">
        <f>IF(A4364="","",SUMPRODUCT((A4364&gt;=Setup!$C$19:$C$30)*(A4364&lt;=Setup!$D$19:$D$30)*Setup!$A$19:$A$30))</f>
        <v/>
      </c>
      <c r="P4364" s="34">
        <f>IF(A4364="","",IF(G4364="Standard 15% (Box 1)",ROUND(H4364*Setup!$B$9,2),0))</f>
        <v/>
      </c>
      <c r="Q4364" s="34">
        <f>IF(A4364="","",I4364-P4364)</f>
        <v/>
      </c>
      <c r="R4364" s="23">
        <f>IF(A4364="","",IF(O4364=0,"Outside audit periods; ","")&amp;IF(G4364="","No VAT category; ","")&amp;IF(ABS(Q4364)&gt;Setup!$B$10,"VAT ≠ 15% × net; ","")&amp;IF(AND(F4364="B2B - VAT registered",NOT(AND(LEN(E4364)=15,LEFT(E4364,1)="3",RIGHT(E4364,1)="3",ISNUMBER(--E4364)))),"Invalid/missing customer VAT no; ","")&amp;IF(L4364&lt;&gt;"Yes","Not reported/cleared on FATOORA; ","")&amp;IF(AND(OR(G4364="Zero-rated domestic (Box 3)",G4364="Export (Box 4)"),N4364=""),"Zero-rate/export evidence missing; ","")&amp;IF(AND(C4364="Credit Note",H4364&gt;0),"Credit note should be negative; ","")&amp;IF(AND(C4364="Simplified Tax Invoice",F4364="B2B - VAT registered"),"Simplified invoice issued to VAT-registered B2B; ",""))</f>
        <v/>
      </c>
    </row>
    <row r="4365">
      <c r="A4365" s="17" t="n"/>
      <c r="B4365" s="14" t="n"/>
      <c r="C4365" s="14" t="n"/>
      <c r="D4365" s="14" t="n"/>
      <c r="E4365" s="16" t="n"/>
      <c r="F4365" s="14" t="n"/>
      <c r="G4365" s="14" t="n"/>
      <c r="H4365" s="19" t="n"/>
      <c r="I4365" s="19" t="n"/>
      <c r="J4365" s="34">
        <f>IF(A4365="","",H4365+I4365)</f>
        <v/>
      </c>
      <c r="K4365" s="14" t="n"/>
      <c r="L4365" s="14" t="n"/>
      <c r="M4365" s="14" t="n"/>
      <c r="N4365" s="14" t="n"/>
      <c r="O4365" s="20">
        <f>IF(A4365="","",SUMPRODUCT((A4365&gt;=Setup!$C$19:$C$30)*(A4365&lt;=Setup!$D$19:$D$30)*Setup!$A$19:$A$30))</f>
        <v/>
      </c>
      <c r="P4365" s="34">
        <f>IF(A4365="","",IF(G4365="Standard 15% (Box 1)",ROUND(H4365*Setup!$B$9,2),0))</f>
        <v/>
      </c>
      <c r="Q4365" s="34">
        <f>IF(A4365="","",I4365-P4365)</f>
        <v/>
      </c>
      <c r="R4365" s="23">
        <f>IF(A4365="","",IF(O4365=0,"Outside audit periods; ","")&amp;IF(G4365="","No VAT category; ","")&amp;IF(ABS(Q4365)&gt;Setup!$B$10,"VAT ≠ 15% × net; ","")&amp;IF(AND(F4365="B2B - VAT registered",NOT(AND(LEN(E4365)=15,LEFT(E4365,1)="3",RIGHT(E4365,1)="3",ISNUMBER(--E4365)))),"Invalid/missing customer VAT no; ","")&amp;IF(L4365&lt;&gt;"Yes","Not reported/cleared on FATOORA; ","")&amp;IF(AND(OR(G4365="Zero-rated domestic (Box 3)",G4365="Export (Box 4)"),N4365=""),"Zero-rate/export evidence missing; ","")&amp;IF(AND(C4365="Credit Note",H4365&gt;0),"Credit note should be negative; ","")&amp;IF(AND(C4365="Simplified Tax Invoice",F4365="B2B - VAT registered"),"Simplified invoice issued to VAT-registered B2B; ",""))</f>
        <v/>
      </c>
    </row>
    <row r="4366">
      <c r="A4366" s="17" t="n"/>
      <c r="B4366" s="14" t="n"/>
      <c r="C4366" s="14" t="n"/>
      <c r="D4366" s="14" t="n"/>
      <c r="E4366" s="16" t="n"/>
      <c r="F4366" s="14" t="n"/>
      <c r="G4366" s="14" t="n"/>
      <c r="H4366" s="19" t="n"/>
      <c r="I4366" s="19" t="n"/>
      <c r="J4366" s="34">
        <f>IF(A4366="","",H4366+I4366)</f>
        <v/>
      </c>
      <c r="K4366" s="14" t="n"/>
      <c r="L4366" s="14" t="n"/>
      <c r="M4366" s="14" t="n"/>
      <c r="N4366" s="14" t="n"/>
      <c r="O4366" s="20">
        <f>IF(A4366="","",SUMPRODUCT((A4366&gt;=Setup!$C$19:$C$30)*(A4366&lt;=Setup!$D$19:$D$30)*Setup!$A$19:$A$30))</f>
        <v/>
      </c>
      <c r="P4366" s="34">
        <f>IF(A4366="","",IF(G4366="Standard 15% (Box 1)",ROUND(H4366*Setup!$B$9,2),0))</f>
        <v/>
      </c>
      <c r="Q4366" s="34">
        <f>IF(A4366="","",I4366-P4366)</f>
        <v/>
      </c>
      <c r="R4366" s="23">
        <f>IF(A4366="","",IF(O4366=0,"Outside audit periods; ","")&amp;IF(G4366="","No VAT category; ","")&amp;IF(ABS(Q4366)&gt;Setup!$B$10,"VAT ≠ 15% × net; ","")&amp;IF(AND(F4366="B2B - VAT registered",NOT(AND(LEN(E4366)=15,LEFT(E4366,1)="3",RIGHT(E4366,1)="3",ISNUMBER(--E4366)))),"Invalid/missing customer VAT no; ","")&amp;IF(L4366&lt;&gt;"Yes","Not reported/cleared on FATOORA; ","")&amp;IF(AND(OR(G4366="Zero-rated domestic (Box 3)",G4366="Export (Box 4)"),N4366=""),"Zero-rate/export evidence missing; ","")&amp;IF(AND(C4366="Credit Note",H4366&gt;0),"Credit note should be negative; ","")&amp;IF(AND(C4366="Simplified Tax Invoice",F4366="B2B - VAT registered"),"Simplified invoice issued to VAT-registered B2B; ",""))</f>
        <v/>
      </c>
    </row>
    <row r="4367">
      <c r="A4367" s="17" t="n"/>
      <c r="B4367" s="14" t="n"/>
      <c r="C4367" s="14" t="n"/>
      <c r="D4367" s="14" t="n"/>
      <c r="E4367" s="16" t="n"/>
      <c r="F4367" s="14" t="n"/>
      <c r="G4367" s="14" t="n"/>
      <c r="H4367" s="19" t="n"/>
      <c r="I4367" s="19" t="n"/>
      <c r="J4367" s="34">
        <f>IF(A4367="","",H4367+I4367)</f>
        <v/>
      </c>
      <c r="K4367" s="14" t="n"/>
      <c r="L4367" s="14" t="n"/>
      <c r="M4367" s="14" t="n"/>
      <c r="N4367" s="14" t="n"/>
      <c r="O4367" s="20">
        <f>IF(A4367="","",SUMPRODUCT((A4367&gt;=Setup!$C$19:$C$30)*(A4367&lt;=Setup!$D$19:$D$30)*Setup!$A$19:$A$30))</f>
        <v/>
      </c>
      <c r="P4367" s="34">
        <f>IF(A4367="","",IF(G4367="Standard 15% (Box 1)",ROUND(H4367*Setup!$B$9,2),0))</f>
        <v/>
      </c>
      <c r="Q4367" s="34">
        <f>IF(A4367="","",I4367-P4367)</f>
        <v/>
      </c>
      <c r="R4367" s="23">
        <f>IF(A4367="","",IF(O4367=0,"Outside audit periods; ","")&amp;IF(G4367="","No VAT category; ","")&amp;IF(ABS(Q4367)&gt;Setup!$B$10,"VAT ≠ 15% × net; ","")&amp;IF(AND(F4367="B2B - VAT registered",NOT(AND(LEN(E4367)=15,LEFT(E4367,1)="3",RIGHT(E4367,1)="3",ISNUMBER(--E4367)))),"Invalid/missing customer VAT no; ","")&amp;IF(L4367&lt;&gt;"Yes","Not reported/cleared on FATOORA; ","")&amp;IF(AND(OR(G4367="Zero-rated domestic (Box 3)",G4367="Export (Box 4)"),N4367=""),"Zero-rate/export evidence missing; ","")&amp;IF(AND(C4367="Credit Note",H4367&gt;0),"Credit note should be negative; ","")&amp;IF(AND(C4367="Simplified Tax Invoice",F4367="B2B - VAT registered"),"Simplified invoice issued to VAT-registered B2B; ",""))</f>
        <v/>
      </c>
    </row>
    <row r="4368">
      <c r="A4368" s="17" t="n"/>
      <c r="B4368" s="14" t="n"/>
      <c r="C4368" s="14" t="n"/>
      <c r="D4368" s="14" t="n"/>
      <c r="E4368" s="16" t="n"/>
      <c r="F4368" s="14" t="n"/>
      <c r="G4368" s="14" t="n"/>
      <c r="H4368" s="19" t="n"/>
      <c r="I4368" s="19" t="n"/>
      <c r="J4368" s="34">
        <f>IF(A4368="","",H4368+I4368)</f>
        <v/>
      </c>
      <c r="K4368" s="14" t="n"/>
      <c r="L4368" s="14" t="n"/>
      <c r="M4368" s="14" t="n"/>
      <c r="N4368" s="14" t="n"/>
      <c r="O4368" s="20">
        <f>IF(A4368="","",SUMPRODUCT((A4368&gt;=Setup!$C$19:$C$30)*(A4368&lt;=Setup!$D$19:$D$30)*Setup!$A$19:$A$30))</f>
        <v/>
      </c>
      <c r="P4368" s="34">
        <f>IF(A4368="","",IF(G4368="Standard 15% (Box 1)",ROUND(H4368*Setup!$B$9,2),0))</f>
        <v/>
      </c>
      <c r="Q4368" s="34">
        <f>IF(A4368="","",I4368-P4368)</f>
        <v/>
      </c>
      <c r="R4368" s="23">
        <f>IF(A4368="","",IF(O4368=0,"Outside audit periods; ","")&amp;IF(G4368="","No VAT category; ","")&amp;IF(ABS(Q4368)&gt;Setup!$B$10,"VAT ≠ 15% × net; ","")&amp;IF(AND(F4368="B2B - VAT registered",NOT(AND(LEN(E4368)=15,LEFT(E4368,1)="3",RIGHT(E4368,1)="3",ISNUMBER(--E4368)))),"Invalid/missing customer VAT no; ","")&amp;IF(L4368&lt;&gt;"Yes","Not reported/cleared on FATOORA; ","")&amp;IF(AND(OR(G4368="Zero-rated domestic (Box 3)",G4368="Export (Box 4)"),N4368=""),"Zero-rate/export evidence missing; ","")&amp;IF(AND(C4368="Credit Note",H4368&gt;0),"Credit note should be negative; ","")&amp;IF(AND(C4368="Simplified Tax Invoice",F4368="B2B - VAT registered"),"Simplified invoice issued to VAT-registered B2B; ",""))</f>
        <v/>
      </c>
    </row>
    <row r="4369">
      <c r="A4369" s="17" t="n"/>
      <c r="B4369" s="14" t="n"/>
      <c r="C4369" s="14" t="n"/>
      <c r="D4369" s="14" t="n"/>
      <c r="E4369" s="16" t="n"/>
      <c r="F4369" s="14" t="n"/>
      <c r="G4369" s="14" t="n"/>
      <c r="H4369" s="19" t="n"/>
      <c r="I4369" s="19" t="n"/>
      <c r="J4369" s="34">
        <f>IF(A4369="","",H4369+I4369)</f>
        <v/>
      </c>
      <c r="K4369" s="14" t="n"/>
      <c r="L4369" s="14" t="n"/>
      <c r="M4369" s="14" t="n"/>
      <c r="N4369" s="14" t="n"/>
      <c r="O4369" s="20">
        <f>IF(A4369="","",SUMPRODUCT((A4369&gt;=Setup!$C$19:$C$30)*(A4369&lt;=Setup!$D$19:$D$30)*Setup!$A$19:$A$30))</f>
        <v/>
      </c>
      <c r="P4369" s="34">
        <f>IF(A4369="","",IF(G4369="Standard 15% (Box 1)",ROUND(H4369*Setup!$B$9,2),0))</f>
        <v/>
      </c>
      <c r="Q4369" s="34">
        <f>IF(A4369="","",I4369-P4369)</f>
        <v/>
      </c>
      <c r="R4369" s="23">
        <f>IF(A4369="","",IF(O4369=0,"Outside audit periods; ","")&amp;IF(G4369="","No VAT category; ","")&amp;IF(ABS(Q4369)&gt;Setup!$B$10,"VAT ≠ 15% × net; ","")&amp;IF(AND(F4369="B2B - VAT registered",NOT(AND(LEN(E4369)=15,LEFT(E4369,1)="3",RIGHT(E4369,1)="3",ISNUMBER(--E4369)))),"Invalid/missing customer VAT no; ","")&amp;IF(L4369&lt;&gt;"Yes","Not reported/cleared on FATOORA; ","")&amp;IF(AND(OR(G4369="Zero-rated domestic (Box 3)",G4369="Export (Box 4)"),N4369=""),"Zero-rate/export evidence missing; ","")&amp;IF(AND(C4369="Credit Note",H4369&gt;0),"Credit note should be negative; ","")&amp;IF(AND(C4369="Simplified Tax Invoice",F4369="B2B - VAT registered"),"Simplified invoice issued to VAT-registered B2B; ",""))</f>
        <v/>
      </c>
    </row>
    <row r="4370">
      <c r="A4370" s="17" t="n"/>
      <c r="B4370" s="14" t="n"/>
      <c r="C4370" s="14" t="n"/>
      <c r="D4370" s="14" t="n"/>
      <c r="E4370" s="16" t="n"/>
      <c r="F4370" s="14" t="n"/>
      <c r="G4370" s="14" t="n"/>
      <c r="H4370" s="19" t="n"/>
      <c r="I4370" s="19" t="n"/>
      <c r="J4370" s="34">
        <f>IF(A4370="","",H4370+I4370)</f>
        <v/>
      </c>
      <c r="K4370" s="14" t="n"/>
      <c r="L4370" s="14" t="n"/>
      <c r="M4370" s="14" t="n"/>
      <c r="N4370" s="14" t="n"/>
      <c r="O4370" s="20">
        <f>IF(A4370="","",SUMPRODUCT((A4370&gt;=Setup!$C$19:$C$30)*(A4370&lt;=Setup!$D$19:$D$30)*Setup!$A$19:$A$30))</f>
        <v/>
      </c>
      <c r="P4370" s="34">
        <f>IF(A4370="","",IF(G4370="Standard 15% (Box 1)",ROUND(H4370*Setup!$B$9,2),0))</f>
        <v/>
      </c>
      <c r="Q4370" s="34">
        <f>IF(A4370="","",I4370-P4370)</f>
        <v/>
      </c>
      <c r="R4370" s="23">
        <f>IF(A4370="","",IF(O4370=0,"Outside audit periods; ","")&amp;IF(G4370="","No VAT category; ","")&amp;IF(ABS(Q4370)&gt;Setup!$B$10,"VAT ≠ 15% × net; ","")&amp;IF(AND(F4370="B2B - VAT registered",NOT(AND(LEN(E4370)=15,LEFT(E4370,1)="3",RIGHT(E4370,1)="3",ISNUMBER(--E4370)))),"Invalid/missing customer VAT no; ","")&amp;IF(L4370&lt;&gt;"Yes","Not reported/cleared on FATOORA; ","")&amp;IF(AND(OR(G4370="Zero-rated domestic (Box 3)",G4370="Export (Box 4)"),N4370=""),"Zero-rate/export evidence missing; ","")&amp;IF(AND(C4370="Credit Note",H4370&gt;0),"Credit note should be negative; ","")&amp;IF(AND(C4370="Simplified Tax Invoice",F4370="B2B - VAT registered"),"Simplified invoice issued to VAT-registered B2B; ",""))</f>
        <v/>
      </c>
    </row>
    <row r="4371">
      <c r="A4371" s="17" t="n"/>
      <c r="B4371" s="14" t="n"/>
      <c r="C4371" s="14" t="n"/>
      <c r="D4371" s="14" t="n"/>
      <c r="E4371" s="16" t="n"/>
      <c r="F4371" s="14" t="n"/>
      <c r="G4371" s="14" t="n"/>
      <c r="H4371" s="19" t="n"/>
      <c r="I4371" s="19" t="n"/>
      <c r="J4371" s="34">
        <f>IF(A4371="","",H4371+I4371)</f>
        <v/>
      </c>
      <c r="K4371" s="14" t="n"/>
      <c r="L4371" s="14" t="n"/>
      <c r="M4371" s="14" t="n"/>
      <c r="N4371" s="14" t="n"/>
      <c r="O4371" s="20">
        <f>IF(A4371="","",SUMPRODUCT((A4371&gt;=Setup!$C$19:$C$30)*(A4371&lt;=Setup!$D$19:$D$30)*Setup!$A$19:$A$30))</f>
        <v/>
      </c>
      <c r="P4371" s="34">
        <f>IF(A4371="","",IF(G4371="Standard 15% (Box 1)",ROUND(H4371*Setup!$B$9,2),0))</f>
        <v/>
      </c>
      <c r="Q4371" s="34">
        <f>IF(A4371="","",I4371-P4371)</f>
        <v/>
      </c>
      <c r="R4371" s="23">
        <f>IF(A4371="","",IF(O4371=0,"Outside audit periods; ","")&amp;IF(G4371="","No VAT category; ","")&amp;IF(ABS(Q4371)&gt;Setup!$B$10,"VAT ≠ 15% × net; ","")&amp;IF(AND(F4371="B2B - VAT registered",NOT(AND(LEN(E4371)=15,LEFT(E4371,1)="3",RIGHT(E4371,1)="3",ISNUMBER(--E4371)))),"Invalid/missing customer VAT no; ","")&amp;IF(L4371&lt;&gt;"Yes","Not reported/cleared on FATOORA; ","")&amp;IF(AND(OR(G4371="Zero-rated domestic (Box 3)",G4371="Export (Box 4)"),N4371=""),"Zero-rate/export evidence missing; ","")&amp;IF(AND(C4371="Credit Note",H4371&gt;0),"Credit note should be negative; ","")&amp;IF(AND(C4371="Simplified Tax Invoice",F4371="B2B - VAT registered"),"Simplified invoice issued to VAT-registered B2B; ",""))</f>
        <v/>
      </c>
    </row>
    <row r="4372">
      <c r="A4372" s="17" t="n"/>
      <c r="B4372" s="14" t="n"/>
      <c r="C4372" s="14" t="n"/>
      <c r="D4372" s="14" t="n"/>
      <c r="E4372" s="16" t="n"/>
      <c r="F4372" s="14" t="n"/>
      <c r="G4372" s="14" t="n"/>
      <c r="H4372" s="19" t="n"/>
      <c r="I4372" s="19" t="n"/>
      <c r="J4372" s="34">
        <f>IF(A4372="","",H4372+I4372)</f>
        <v/>
      </c>
      <c r="K4372" s="14" t="n"/>
      <c r="L4372" s="14" t="n"/>
      <c r="M4372" s="14" t="n"/>
      <c r="N4372" s="14" t="n"/>
      <c r="O4372" s="20">
        <f>IF(A4372="","",SUMPRODUCT((A4372&gt;=Setup!$C$19:$C$30)*(A4372&lt;=Setup!$D$19:$D$30)*Setup!$A$19:$A$30))</f>
        <v/>
      </c>
      <c r="P4372" s="34">
        <f>IF(A4372="","",IF(G4372="Standard 15% (Box 1)",ROUND(H4372*Setup!$B$9,2),0))</f>
        <v/>
      </c>
      <c r="Q4372" s="34">
        <f>IF(A4372="","",I4372-P4372)</f>
        <v/>
      </c>
      <c r="R4372" s="23">
        <f>IF(A4372="","",IF(O4372=0,"Outside audit periods; ","")&amp;IF(G4372="","No VAT category; ","")&amp;IF(ABS(Q4372)&gt;Setup!$B$10,"VAT ≠ 15% × net; ","")&amp;IF(AND(F4372="B2B - VAT registered",NOT(AND(LEN(E4372)=15,LEFT(E4372,1)="3",RIGHT(E4372,1)="3",ISNUMBER(--E4372)))),"Invalid/missing customer VAT no; ","")&amp;IF(L4372&lt;&gt;"Yes","Not reported/cleared on FATOORA; ","")&amp;IF(AND(OR(G4372="Zero-rated domestic (Box 3)",G4372="Export (Box 4)"),N4372=""),"Zero-rate/export evidence missing; ","")&amp;IF(AND(C4372="Credit Note",H4372&gt;0),"Credit note should be negative; ","")&amp;IF(AND(C4372="Simplified Tax Invoice",F4372="B2B - VAT registered"),"Simplified invoice issued to VAT-registered B2B; ",""))</f>
        <v/>
      </c>
    </row>
    <row r="4373">
      <c r="A4373" s="17" t="n"/>
      <c r="B4373" s="14" t="n"/>
      <c r="C4373" s="14" t="n"/>
      <c r="D4373" s="14" t="n"/>
      <c r="E4373" s="16" t="n"/>
      <c r="F4373" s="14" t="n"/>
      <c r="G4373" s="14" t="n"/>
      <c r="H4373" s="19" t="n"/>
      <c r="I4373" s="19" t="n"/>
      <c r="J4373" s="34">
        <f>IF(A4373="","",H4373+I4373)</f>
        <v/>
      </c>
      <c r="K4373" s="14" t="n"/>
      <c r="L4373" s="14" t="n"/>
      <c r="M4373" s="14" t="n"/>
      <c r="N4373" s="14" t="n"/>
      <c r="O4373" s="20">
        <f>IF(A4373="","",SUMPRODUCT((A4373&gt;=Setup!$C$19:$C$30)*(A4373&lt;=Setup!$D$19:$D$30)*Setup!$A$19:$A$30))</f>
        <v/>
      </c>
      <c r="P4373" s="34">
        <f>IF(A4373="","",IF(G4373="Standard 15% (Box 1)",ROUND(H4373*Setup!$B$9,2),0))</f>
        <v/>
      </c>
      <c r="Q4373" s="34">
        <f>IF(A4373="","",I4373-P4373)</f>
        <v/>
      </c>
      <c r="R4373" s="23">
        <f>IF(A4373="","",IF(O4373=0,"Outside audit periods; ","")&amp;IF(G4373="","No VAT category; ","")&amp;IF(ABS(Q4373)&gt;Setup!$B$10,"VAT ≠ 15% × net; ","")&amp;IF(AND(F4373="B2B - VAT registered",NOT(AND(LEN(E4373)=15,LEFT(E4373,1)="3",RIGHT(E4373,1)="3",ISNUMBER(--E4373)))),"Invalid/missing customer VAT no; ","")&amp;IF(L4373&lt;&gt;"Yes","Not reported/cleared on FATOORA; ","")&amp;IF(AND(OR(G4373="Zero-rated domestic (Box 3)",G4373="Export (Box 4)"),N4373=""),"Zero-rate/export evidence missing; ","")&amp;IF(AND(C4373="Credit Note",H4373&gt;0),"Credit note should be negative; ","")&amp;IF(AND(C4373="Simplified Tax Invoice",F4373="B2B - VAT registered"),"Simplified invoice issued to VAT-registered B2B; ",""))</f>
        <v/>
      </c>
    </row>
    <row r="4374">
      <c r="A4374" s="17" t="n"/>
      <c r="B4374" s="14" t="n"/>
      <c r="C4374" s="14" t="n"/>
      <c r="D4374" s="14" t="n"/>
      <c r="E4374" s="16" t="n"/>
      <c r="F4374" s="14" t="n"/>
      <c r="G4374" s="14" t="n"/>
      <c r="H4374" s="19" t="n"/>
      <c r="I4374" s="19" t="n"/>
      <c r="J4374" s="34">
        <f>IF(A4374="","",H4374+I4374)</f>
        <v/>
      </c>
      <c r="K4374" s="14" t="n"/>
      <c r="L4374" s="14" t="n"/>
      <c r="M4374" s="14" t="n"/>
      <c r="N4374" s="14" t="n"/>
      <c r="O4374" s="20">
        <f>IF(A4374="","",SUMPRODUCT((A4374&gt;=Setup!$C$19:$C$30)*(A4374&lt;=Setup!$D$19:$D$30)*Setup!$A$19:$A$30))</f>
        <v/>
      </c>
      <c r="P4374" s="34">
        <f>IF(A4374="","",IF(G4374="Standard 15% (Box 1)",ROUND(H4374*Setup!$B$9,2),0))</f>
        <v/>
      </c>
      <c r="Q4374" s="34">
        <f>IF(A4374="","",I4374-P4374)</f>
        <v/>
      </c>
      <c r="R4374" s="23">
        <f>IF(A4374="","",IF(O4374=0,"Outside audit periods; ","")&amp;IF(G4374="","No VAT category; ","")&amp;IF(ABS(Q4374)&gt;Setup!$B$10,"VAT ≠ 15% × net; ","")&amp;IF(AND(F4374="B2B - VAT registered",NOT(AND(LEN(E4374)=15,LEFT(E4374,1)="3",RIGHT(E4374,1)="3",ISNUMBER(--E4374)))),"Invalid/missing customer VAT no; ","")&amp;IF(L4374&lt;&gt;"Yes","Not reported/cleared on FATOORA; ","")&amp;IF(AND(OR(G4374="Zero-rated domestic (Box 3)",G4374="Export (Box 4)"),N4374=""),"Zero-rate/export evidence missing; ","")&amp;IF(AND(C4374="Credit Note",H4374&gt;0),"Credit note should be negative; ","")&amp;IF(AND(C4374="Simplified Tax Invoice",F4374="B2B - VAT registered"),"Simplified invoice issued to VAT-registered B2B; ",""))</f>
        <v/>
      </c>
    </row>
    <row r="4375">
      <c r="A4375" s="17" t="n"/>
      <c r="B4375" s="14" t="n"/>
      <c r="C4375" s="14" t="n"/>
      <c r="D4375" s="14" t="n"/>
      <c r="E4375" s="16" t="n"/>
      <c r="F4375" s="14" t="n"/>
      <c r="G4375" s="14" t="n"/>
      <c r="H4375" s="19" t="n"/>
      <c r="I4375" s="19" t="n"/>
      <c r="J4375" s="34">
        <f>IF(A4375="","",H4375+I4375)</f>
        <v/>
      </c>
      <c r="K4375" s="14" t="n"/>
      <c r="L4375" s="14" t="n"/>
      <c r="M4375" s="14" t="n"/>
      <c r="N4375" s="14" t="n"/>
      <c r="O4375" s="20">
        <f>IF(A4375="","",SUMPRODUCT((A4375&gt;=Setup!$C$19:$C$30)*(A4375&lt;=Setup!$D$19:$D$30)*Setup!$A$19:$A$30))</f>
        <v/>
      </c>
      <c r="P4375" s="34">
        <f>IF(A4375="","",IF(G4375="Standard 15% (Box 1)",ROUND(H4375*Setup!$B$9,2),0))</f>
        <v/>
      </c>
      <c r="Q4375" s="34">
        <f>IF(A4375="","",I4375-P4375)</f>
        <v/>
      </c>
      <c r="R4375" s="23">
        <f>IF(A4375="","",IF(O4375=0,"Outside audit periods; ","")&amp;IF(G4375="","No VAT category; ","")&amp;IF(ABS(Q4375)&gt;Setup!$B$10,"VAT ≠ 15% × net; ","")&amp;IF(AND(F4375="B2B - VAT registered",NOT(AND(LEN(E4375)=15,LEFT(E4375,1)="3",RIGHT(E4375,1)="3",ISNUMBER(--E4375)))),"Invalid/missing customer VAT no; ","")&amp;IF(L4375&lt;&gt;"Yes","Not reported/cleared on FATOORA; ","")&amp;IF(AND(OR(G4375="Zero-rated domestic (Box 3)",G4375="Export (Box 4)"),N4375=""),"Zero-rate/export evidence missing; ","")&amp;IF(AND(C4375="Credit Note",H4375&gt;0),"Credit note should be negative; ","")&amp;IF(AND(C4375="Simplified Tax Invoice",F4375="B2B - VAT registered"),"Simplified invoice issued to VAT-registered B2B; ",""))</f>
        <v/>
      </c>
    </row>
    <row r="4376">
      <c r="A4376" s="17" t="n"/>
      <c r="B4376" s="14" t="n"/>
      <c r="C4376" s="14" t="n"/>
      <c r="D4376" s="14" t="n"/>
      <c r="E4376" s="16" t="n"/>
      <c r="F4376" s="14" t="n"/>
      <c r="G4376" s="14" t="n"/>
      <c r="H4376" s="19" t="n"/>
      <c r="I4376" s="19" t="n"/>
      <c r="J4376" s="34">
        <f>IF(A4376="","",H4376+I4376)</f>
        <v/>
      </c>
      <c r="K4376" s="14" t="n"/>
      <c r="L4376" s="14" t="n"/>
      <c r="M4376" s="14" t="n"/>
      <c r="N4376" s="14" t="n"/>
      <c r="O4376" s="20">
        <f>IF(A4376="","",SUMPRODUCT((A4376&gt;=Setup!$C$19:$C$30)*(A4376&lt;=Setup!$D$19:$D$30)*Setup!$A$19:$A$30))</f>
        <v/>
      </c>
      <c r="P4376" s="34">
        <f>IF(A4376="","",IF(G4376="Standard 15% (Box 1)",ROUND(H4376*Setup!$B$9,2),0))</f>
        <v/>
      </c>
      <c r="Q4376" s="34">
        <f>IF(A4376="","",I4376-P4376)</f>
        <v/>
      </c>
      <c r="R4376" s="23">
        <f>IF(A4376="","",IF(O4376=0,"Outside audit periods; ","")&amp;IF(G4376="","No VAT category; ","")&amp;IF(ABS(Q4376)&gt;Setup!$B$10,"VAT ≠ 15% × net; ","")&amp;IF(AND(F4376="B2B - VAT registered",NOT(AND(LEN(E4376)=15,LEFT(E4376,1)="3",RIGHT(E4376,1)="3",ISNUMBER(--E4376)))),"Invalid/missing customer VAT no; ","")&amp;IF(L4376&lt;&gt;"Yes","Not reported/cleared on FATOORA; ","")&amp;IF(AND(OR(G4376="Zero-rated domestic (Box 3)",G4376="Export (Box 4)"),N4376=""),"Zero-rate/export evidence missing; ","")&amp;IF(AND(C4376="Credit Note",H4376&gt;0),"Credit note should be negative; ","")&amp;IF(AND(C4376="Simplified Tax Invoice",F4376="B2B - VAT registered"),"Simplified invoice issued to VAT-registered B2B; ",""))</f>
        <v/>
      </c>
    </row>
    <row r="4377">
      <c r="A4377" s="17" t="n"/>
      <c r="B4377" s="14" t="n"/>
      <c r="C4377" s="14" t="n"/>
      <c r="D4377" s="14" t="n"/>
      <c r="E4377" s="16" t="n"/>
      <c r="F4377" s="14" t="n"/>
      <c r="G4377" s="14" t="n"/>
      <c r="H4377" s="19" t="n"/>
      <c r="I4377" s="19" t="n"/>
      <c r="J4377" s="34">
        <f>IF(A4377="","",H4377+I4377)</f>
        <v/>
      </c>
      <c r="K4377" s="14" t="n"/>
      <c r="L4377" s="14" t="n"/>
      <c r="M4377" s="14" t="n"/>
      <c r="N4377" s="14" t="n"/>
      <c r="O4377" s="20">
        <f>IF(A4377="","",SUMPRODUCT((A4377&gt;=Setup!$C$19:$C$30)*(A4377&lt;=Setup!$D$19:$D$30)*Setup!$A$19:$A$30))</f>
        <v/>
      </c>
      <c r="P4377" s="34">
        <f>IF(A4377="","",IF(G4377="Standard 15% (Box 1)",ROUND(H4377*Setup!$B$9,2),0))</f>
        <v/>
      </c>
      <c r="Q4377" s="34">
        <f>IF(A4377="","",I4377-P4377)</f>
        <v/>
      </c>
      <c r="R4377" s="23">
        <f>IF(A4377="","",IF(O4377=0,"Outside audit periods; ","")&amp;IF(G4377="","No VAT category; ","")&amp;IF(ABS(Q4377)&gt;Setup!$B$10,"VAT ≠ 15% × net; ","")&amp;IF(AND(F4377="B2B - VAT registered",NOT(AND(LEN(E4377)=15,LEFT(E4377,1)="3",RIGHT(E4377,1)="3",ISNUMBER(--E4377)))),"Invalid/missing customer VAT no; ","")&amp;IF(L4377&lt;&gt;"Yes","Not reported/cleared on FATOORA; ","")&amp;IF(AND(OR(G4377="Zero-rated domestic (Box 3)",G4377="Export (Box 4)"),N4377=""),"Zero-rate/export evidence missing; ","")&amp;IF(AND(C4377="Credit Note",H4377&gt;0),"Credit note should be negative; ","")&amp;IF(AND(C4377="Simplified Tax Invoice",F4377="B2B - VAT registered"),"Simplified invoice issued to VAT-registered B2B; ",""))</f>
        <v/>
      </c>
    </row>
    <row r="4378">
      <c r="A4378" s="17" t="n"/>
      <c r="B4378" s="14" t="n"/>
      <c r="C4378" s="14" t="n"/>
      <c r="D4378" s="14" t="n"/>
      <c r="E4378" s="16" t="n"/>
      <c r="F4378" s="14" t="n"/>
      <c r="G4378" s="14" t="n"/>
      <c r="H4378" s="19" t="n"/>
      <c r="I4378" s="19" t="n"/>
      <c r="J4378" s="34">
        <f>IF(A4378="","",H4378+I4378)</f>
        <v/>
      </c>
      <c r="K4378" s="14" t="n"/>
      <c r="L4378" s="14" t="n"/>
      <c r="M4378" s="14" t="n"/>
      <c r="N4378" s="14" t="n"/>
      <c r="O4378" s="20">
        <f>IF(A4378="","",SUMPRODUCT((A4378&gt;=Setup!$C$19:$C$30)*(A4378&lt;=Setup!$D$19:$D$30)*Setup!$A$19:$A$30))</f>
        <v/>
      </c>
      <c r="P4378" s="34">
        <f>IF(A4378="","",IF(G4378="Standard 15% (Box 1)",ROUND(H4378*Setup!$B$9,2),0))</f>
        <v/>
      </c>
      <c r="Q4378" s="34">
        <f>IF(A4378="","",I4378-P4378)</f>
        <v/>
      </c>
      <c r="R4378" s="23">
        <f>IF(A4378="","",IF(O4378=0,"Outside audit periods; ","")&amp;IF(G4378="","No VAT category; ","")&amp;IF(ABS(Q4378)&gt;Setup!$B$10,"VAT ≠ 15% × net; ","")&amp;IF(AND(F4378="B2B - VAT registered",NOT(AND(LEN(E4378)=15,LEFT(E4378,1)="3",RIGHT(E4378,1)="3",ISNUMBER(--E4378)))),"Invalid/missing customer VAT no; ","")&amp;IF(L4378&lt;&gt;"Yes","Not reported/cleared on FATOORA; ","")&amp;IF(AND(OR(G4378="Zero-rated domestic (Box 3)",G4378="Export (Box 4)"),N4378=""),"Zero-rate/export evidence missing; ","")&amp;IF(AND(C4378="Credit Note",H4378&gt;0),"Credit note should be negative; ","")&amp;IF(AND(C4378="Simplified Tax Invoice",F4378="B2B - VAT registered"),"Simplified invoice issued to VAT-registered B2B; ",""))</f>
        <v/>
      </c>
    </row>
    <row r="4379">
      <c r="A4379" s="17" t="n"/>
      <c r="B4379" s="14" t="n"/>
      <c r="C4379" s="14" t="n"/>
      <c r="D4379" s="14" t="n"/>
      <c r="E4379" s="16" t="n"/>
      <c r="F4379" s="14" t="n"/>
      <c r="G4379" s="14" t="n"/>
      <c r="H4379" s="19" t="n"/>
      <c r="I4379" s="19" t="n"/>
      <c r="J4379" s="34">
        <f>IF(A4379="","",H4379+I4379)</f>
        <v/>
      </c>
      <c r="K4379" s="14" t="n"/>
      <c r="L4379" s="14" t="n"/>
      <c r="M4379" s="14" t="n"/>
      <c r="N4379" s="14" t="n"/>
      <c r="O4379" s="20">
        <f>IF(A4379="","",SUMPRODUCT((A4379&gt;=Setup!$C$19:$C$30)*(A4379&lt;=Setup!$D$19:$D$30)*Setup!$A$19:$A$30))</f>
        <v/>
      </c>
      <c r="P4379" s="34">
        <f>IF(A4379="","",IF(G4379="Standard 15% (Box 1)",ROUND(H4379*Setup!$B$9,2),0))</f>
        <v/>
      </c>
      <c r="Q4379" s="34">
        <f>IF(A4379="","",I4379-P4379)</f>
        <v/>
      </c>
      <c r="R4379" s="23">
        <f>IF(A4379="","",IF(O4379=0,"Outside audit periods; ","")&amp;IF(G4379="","No VAT category; ","")&amp;IF(ABS(Q4379)&gt;Setup!$B$10,"VAT ≠ 15% × net; ","")&amp;IF(AND(F4379="B2B - VAT registered",NOT(AND(LEN(E4379)=15,LEFT(E4379,1)="3",RIGHT(E4379,1)="3",ISNUMBER(--E4379)))),"Invalid/missing customer VAT no; ","")&amp;IF(L4379&lt;&gt;"Yes","Not reported/cleared on FATOORA; ","")&amp;IF(AND(OR(G4379="Zero-rated domestic (Box 3)",G4379="Export (Box 4)"),N4379=""),"Zero-rate/export evidence missing; ","")&amp;IF(AND(C4379="Credit Note",H4379&gt;0),"Credit note should be negative; ","")&amp;IF(AND(C4379="Simplified Tax Invoice",F4379="B2B - VAT registered"),"Simplified invoice issued to VAT-registered B2B; ",""))</f>
        <v/>
      </c>
    </row>
    <row r="4380">
      <c r="A4380" s="17" t="n"/>
      <c r="B4380" s="14" t="n"/>
      <c r="C4380" s="14" t="n"/>
      <c r="D4380" s="14" t="n"/>
      <c r="E4380" s="16" t="n"/>
      <c r="F4380" s="14" t="n"/>
      <c r="G4380" s="14" t="n"/>
      <c r="H4380" s="19" t="n"/>
      <c r="I4380" s="19" t="n"/>
      <c r="J4380" s="34">
        <f>IF(A4380="","",H4380+I4380)</f>
        <v/>
      </c>
      <c r="K4380" s="14" t="n"/>
      <c r="L4380" s="14" t="n"/>
      <c r="M4380" s="14" t="n"/>
      <c r="N4380" s="14" t="n"/>
      <c r="O4380" s="20">
        <f>IF(A4380="","",SUMPRODUCT((A4380&gt;=Setup!$C$19:$C$30)*(A4380&lt;=Setup!$D$19:$D$30)*Setup!$A$19:$A$30))</f>
        <v/>
      </c>
      <c r="P4380" s="34">
        <f>IF(A4380="","",IF(G4380="Standard 15% (Box 1)",ROUND(H4380*Setup!$B$9,2),0))</f>
        <v/>
      </c>
      <c r="Q4380" s="34">
        <f>IF(A4380="","",I4380-P4380)</f>
        <v/>
      </c>
      <c r="R4380" s="23">
        <f>IF(A4380="","",IF(O4380=0,"Outside audit periods; ","")&amp;IF(G4380="","No VAT category; ","")&amp;IF(ABS(Q4380)&gt;Setup!$B$10,"VAT ≠ 15% × net; ","")&amp;IF(AND(F4380="B2B - VAT registered",NOT(AND(LEN(E4380)=15,LEFT(E4380,1)="3",RIGHT(E4380,1)="3",ISNUMBER(--E4380)))),"Invalid/missing customer VAT no; ","")&amp;IF(L4380&lt;&gt;"Yes","Not reported/cleared on FATOORA; ","")&amp;IF(AND(OR(G4380="Zero-rated domestic (Box 3)",G4380="Export (Box 4)"),N4380=""),"Zero-rate/export evidence missing; ","")&amp;IF(AND(C4380="Credit Note",H4380&gt;0),"Credit note should be negative; ","")&amp;IF(AND(C4380="Simplified Tax Invoice",F4380="B2B - VAT registered"),"Simplified invoice issued to VAT-registered B2B; ",""))</f>
        <v/>
      </c>
    </row>
    <row r="4381">
      <c r="A4381" s="17" t="n"/>
      <c r="B4381" s="14" t="n"/>
      <c r="C4381" s="14" t="n"/>
      <c r="D4381" s="14" t="n"/>
      <c r="E4381" s="16" t="n"/>
      <c r="F4381" s="14" t="n"/>
      <c r="G4381" s="14" t="n"/>
      <c r="H4381" s="19" t="n"/>
      <c r="I4381" s="19" t="n"/>
      <c r="J4381" s="34">
        <f>IF(A4381="","",H4381+I4381)</f>
        <v/>
      </c>
      <c r="K4381" s="14" t="n"/>
      <c r="L4381" s="14" t="n"/>
      <c r="M4381" s="14" t="n"/>
      <c r="N4381" s="14" t="n"/>
      <c r="O4381" s="20">
        <f>IF(A4381="","",SUMPRODUCT((A4381&gt;=Setup!$C$19:$C$30)*(A4381&lt;=Setup!$D$19:$D$30)*Setup!$A$19:$A$30))</f>
        <v/>
      </c>
      <c r="P4381" s="34">
        <f>IF(A4381="","",IF(G4381="Standard 15% (Box 1)",ROUND(H4381*Setup!$B$9,2),0))</f>
        <v/>
      </c>
      <c r="Q4381" s="34">
        <f>IF(A4381="","",I4381-P4381)</f>
        <v/>
      </c>
      <c r="R4381" s="23">
        <f>IF(A4381="","",IF(O4381=0,"Outside audit periods; ","")&amp;IF(G4381="","No VAT category; ","")&amp;IF(ABS(Q4381)&gt;Setup!$B$10,"VAT ≠ 15% × net; ","")&amp;IF(AND(F4381="B2B - VAT registered",NOT(AND(LEN(E4381)=15,LEFT(E4381,1)="3",RIGHT(E4381,1)="3",ISNUMBER(--E4381)))),"Invalid/missing customer VAT no; ","")&amp;IF(L4381&lt;&gt;"Yes","Not reported/cleared on FATOORA; ","")&amp;IF(AND(OR(G4381="Zero-rated domestic (Box 3)",G4381="Export (Box 4)"),N4381=""),"Zero-rate/export evidence missing; ","")&amp;IF(AND(C4381="Credit Note",H4381&gt;0),"Credit note should be negative; ","")&amp;IF(AND(C4381="Simplified Tax Invoice",F4381="B2B - VAT registered"),"Simplified invoice issued to VAT-registered B2B; ",""))</f>
        <v/>
      </c>
    </row>
    <row r="4382">
      <c r="A4382" s="17" t="n"/>
      <c r="B4382" s="14" t="n"/>
      <c r="C4382" s="14" t="n"/>
      <c r="D4382" s="14" t="n"/>
      <c r="E4382" s="16" t="n"/>
      <c r="F4382" s="14" t="n"/>
      <c r="G4382" s="14" t="n"/>
      <c r="H4382" s="19" t="n"/>
      <c r="I4382" s="19" t="n"/>
      <c r="J4382" s="34">
        <f>IF(A4382="","",H4382+I4382)</f>
        <v/>
      </c>
      <c r="K4382" s="14" t="n"/>
      <c r="L4382" s="14" t="n"/>
      <c r="M4382" s="14" t="n"/>
      <c r="N4382" s="14" t="n"/>
      <c r="O4382" s="20">
        <f>IF(A4382="","",SUMPRODUCT((A4382&gt;=Setup!$C$19:$C$30)*(A4382&lt;=Setup!$D$19:$D$30)*Setup!$A$19:$A$30))</f>
        <v/>
      </c>
      <c r="P4382" s="34">
        <f>IF(A4382="","",IF(G4382="Standard 15% (Box 1)",ROUND(H4382*Setup!$B$9,2),0))</f>
        <v/>
      </c>
      <c r="Q4382" s="34">
        <f>IF(A4382="","",I4382-P4382)</f>
        <v/>
      </c>
      <c r="R4382" s="23">
        <f>IF(A4382="","",IF(O4382=0,"Outside audit periods; ","")&amp;IF(G4382="","No VAT category; ","")&amp;IF(ABS(Q4382)&gt;Setup!$B$10,"VAT ≠ 15% × net; ","")&amp;IF(AND(F4382="B2B - VAT registered",NOT(AND(LEN(E4382)=15,LEFT(E4382,1)="3",RIGHT(E4382,1)="3",ISNUMBER(--E4382)))),"Invalid/missing customer VAT no; ","")&amp;IF(L4382&lt;&gt;"Yes","Not reported/cleared on FATOORA; ","")&amp;IF(AND(OR(G4382="Zero-rated domestic (Box 3)",G4382="Export (Box 4)"),N4382=""),"Zero-rate/export evidence missing; ","")&amp;IF(AND(C4382="Credit Note",H4382&gt;0),"Credit note should be negative; ","")&amp;IF(AND(C4382="Simplified Tax Invoice",F4382="B2B - VAT registered"),"Simplified invoice issued to VAT-registered B2B; ",""))</f>
        <v/>
      </c>
    </row>
    <row r="4383">
      <c r="A4383" s="17" t="n"/>
      <c r="B4383" s="14" t="n"/>
      <c r="C4383" s="14" t="n"/>
      <c r="D4383" s="14" t="n"/>
      <c r="E4383" s="16" t="n"/>
      <c r="F4383" s="14" t="n"/>
      <c r="G4383" s="14" t="n"/>
      <c r="H4383" s="19" t="n"/>
      <c r="I4383" s="19" t="n"/>
      <c r="J4383" s="34">
        <f>IF(A4383="","",H4383+I4383)</f>
        <v/>
      </c>
      <c r="K4383" s="14" t="n"/>
      <c r="L4383" s="14" t="n"/>
      <c r="M4383" s="14" t="n"/>
      <c r="N4383" s="14" t="n"/>
      <c r="O4383" s="20">
        <f>IF(A4383="","",SUMPRODUCT((A4383&gt;=Setup!$C$19:$C$30)*(A4383&lt;=Setup!$D$19:$D$30)*Setup!$A$19:$A$30))</f>
        <v/>
      </c>
      <c r="P4383" s="34">
        <f>IF(A4383="","",IF(G4383="Standard 15% (Box 1)",ROUND(H4383*Setup!$B$9,2),0))</f>
        <v/>
      </c>
      <c r="Q4383" s="34">
        <f>IF(A4383="","",I4383-P4383)</f>
        <v/>
      </c>
      <c r="R4383" s="23">
        <f>IF(A4383="","",IF(O4383=0,"Outside audit periods; ","")&amp;IF(G4383="","No VAT category; ","")&amp;IF(ABS(Q4383)&gt;Setup!$B$10,"VAT ≠ 15% × net; ","")&amp;IF(AND(F4383="B2B - VAT registered",NOT(AND(LEN(E4383)=15,LEFT(E4383,1)="3",RIGHT(E4383,1)="3",ISNUMBER(--E4383)))),"Invalid/missing customer VAT no; ","")&amp;IF(L4383&lt;&gt;"Yes","Not reported/cleared on FATOORA; ","")&amp;IF(AND(OR(G4383="Zero-rated domestic (Box 3)",G4383="Export (Box 4)"),N4383=""),"Zero-rate/export evidence missing; ","")&amp;IF(AND(C4383="Credit Note",H4383&gt;0),"Credit note should be negative; ","")&amp;IF(AND(C4383="Simplified Tax Invoice",F4383="B2B - VAT registered"),"Simplified invoice issued to VAT-registered B2B; ",""))</f>
        <v/>
      </c>
    </row>
    <row r="4384">
      <c r="A4384" s="17" t="n"/>
      <c r="B4384" s="14" t="n"/>
      <c r="C4384" s="14" t="n"/>
      <c r="D4384" s="14" t="n"/>
      <c r="E4384" s="16" t="n"/>
      <c r="F4384" s="14" t="n"/>
      <c r="G4384" s="14" t="n"/>
      <c r="H4384" s="19" t="n"/>
      <c r="I4384" s="19" t="n"/>
      <c r="J4384" s="34">
        <f>IF(A4384="","",H4384+I4384)</f>
        <v/>
      </c>
      <c r="K4384" s="14" t="n"/>
      <c r="L4384" s="14" t="n"/>
      <c r="M4384" s="14" t="n"/>
      <c r="N4384" s="14" t="n"/>
      <c r="O4384" s="20">
        <f>IF(A4384="","",SUMPRODUCT((A4384&gt;=Setup!$C$19:$C$30)*(A4384&lt;=Setup!$D$19:$D$30)*Setup!$A$19:$A$30))</f>
        <v/>
      </c>
      <c r="P4384" s="34">
        <f>IF(A4384="","",IF(G4384="Standard 15% (Box 1)",ROUND(H4384*Setup!$B$9,2),0))</f>
        <v/>
      </c>
      <c r="Q4384" s="34">
        <f>IF(A4384="","",I4384-P4384)</f>
        <v/>
      </c>
      <c r="R4384" s="23">
        <f>IF(A4384="","",IF(O4384=0,"Outside audit periods; ","")&amp;IF(G4384="","No VAT category; ","")&amp;IF(ABS(Q4384)&gt;Setup!$B$10,"VAT ≠ 15% × net; ","")&amp;IF(AND(F4384="B2B - VAT registered",NOT(AND(LEN(E4384)=15,LEFT(E4384,1)="3",RIGHT(E4384,1)="3",ISNUMBER(--E4384)))),"Invalid/missing customer VAT no; ","")&amp;IF(L4384&lt;&gt;"Yes","Not reported/cleared on FATOORA; ","")&amp;IF(AND(OR(G4384="Zero-rated domestic (Box 3)",G4384="Export (Box 4)"),N4384=""),"Zero-rate/export evidence missing; ","")&amp;IF(AND(C4384="Credit Note",H4384&gt;0),"Credit note should be negative; ","")&amp;IF(AND(C4384="Simplified Tax Invoice",F4384="B2B - VAT registered"),"Simplified invoice issued to VAT-registered B2B; ",""))</f>
        <v/>
      </c>
    </row>
    <row r="4385">
      <c r="A4385" s="17" t="n"/>
      <c r="B4385" s="14" t="n"/>
      <c r="C4385" s="14" t="n"/>
      <c r="D4385" s="14" t="n"/>
      <c r="E4385" s="16" t="n"/>
      <c r="F4385" s="14" t="n"/>
      <c r="G4385" s="14" t="n"/>
      <c r="H4385" s="19" t="n"/>
      <c r="I4385" s="19" t="n"/>
      <c r="J4385" s="34">
        <f>IF(A4385="","",H4385+I4385)</f>
        <v/>
      </c>
      <c r="K4385" s="14" t="n"/>
      <c r="L4385" s="14" t="n"/>
      <c r="M4385" s="14" t="n"/>
      <c r="N4385" s="14" t="n"/>
      <c r="O4385" s="20">
        <f>IF(A4385="","",SUMPRODUCT((A4385&gt;=Setup!$C$19:$C$30)*(A4385&lt;=Setup!$D$19:$D$30)*Setup!$A$19:$A$30))</f>
        <v/>
      </c>
      <c r="P4385" s="34">
        <f>IF(A4385="","",IF(G4385="Standard 15% (Box 1)",ROUND(H4385*Setup!$B$9,2),0))</f>
        <v/>
      </c>
      <c r="Q4385" s="34">
        <f>IF(A4385="","",I4385-P4385)</f>
        <v/>
      </c>
      <c r="R4385" s="23">
        <f>IF(A4385="","",IF(O4385=0,"Outside audit periods; ","")&amp;IF(G4385="","No VAT category; ","")&amp;IF(ABS(Q4385)&gt;Setup!$B$10,"VAT ≠ 15% × net; ","")&amp;IF(AND(F4385="B2B - VAT registered",NOT(AND(LEN(E4385)=15,LEFT(E4385,1)="3",RIGHT(E4385,1)="3",ISNUMBER(--E4385)))),"Invalid/missing customer VAT no; ","")&amp;IF(L4385&lt;&gt;"Yes","Not reported/cleared on FATOORA; ","")&amp;IF(AND(OR(G4385="Zero-rated domestic (Box 3)",G4385="Export (Box 4)"),N4385=""),"Zero-rate/export evidence missing; ","")&amp;IF(AND(C4385="Credit Note",H4385&gt;0),"Credit note should be negative; ","")&amp;IF(AND(C4385="Simplified Tax Invoice",F4385="B2B - VAT registered"),"Simplified invoice issued to VAT-registered B2B; ",""))</f>
        <v/>
      </c>
    </row>
    <row r="4386">
      <c r="A4386" s="17" t="n"/>
      <c r="B4386" s="14" t="n"/>
      <c r="C4386" s="14" t="n"/>
      <c r="D4386" s="14" t="n"/>
      <c r="E4386" s="16" t="n"/>
      <c r="F4386" s="14" t="n"/>
      <c r="G4386" s="14" t="n"/>
      <c r="H4386" s="19" t="n"/>
      <c r="I4386" s="19" t="n"/>
      <c r="J4386" s="34">
        <f>IF(A4386="","",H4386+I4386)</f>
        <v/>
      </c>
      <c r="K4386" s="14" t="n"/>
      <c r="L4386" s="14" t="n"/>
      <c r="M4386" s="14" t="n"/>
      <c r="N4386" s="14" t="n"/>
      <c r="O4386" s="20">
        <f>IF(A4386="","",SUMPRODUCT((A4386&gt;=Setup!$C$19:$C$30)*(A4386&lt;=Setup!$D$19:$D$30)*Setup!$A$19:$A$30))</f>
        <v/>
      </c>
      <c r="P4386" s="34">
        <f>IF(A4386="","",IF(G4386="Standard 15% (Box 1)",ROUND(H4386*Setup!$B$9,2),0))</f>
        <v/>
      </c>
      <c r="Q4386" s="34">
        <f>IF(A4386="","",I4386-P4386)</f>
        <v/>
      </c>
      <c r="R4386" s="23">
        <f>IF(A4386="","",IF(O4386=0,"Outside audit periods; ","")&amp;IF(G4386="","No VAT category; ","")&amp;IF(ABS(Q4386)&gt;Setup!$B$10,"VAT ≠ 15% × net; ","")&amp;IF(AND(F4386="B2B - VAT registered",NOT(AND(LEN(E4386)=15,LEFT(E4386,1)="3",RIGHT(E4386,1)="3",ISNUMBER(--E4386)))),"Invalid/missing customer VAT no; ","")&amp;IF(L4386&lt;&gt;"Yes","Not reported/cleared on FATOORA; ","")&amp;IF(AND(OR(G4386="Zero-rated domestic (Box 3)",G4386="Export (Box 4)"),N4386=""),"Zero-rate/export evidence missing; ","")&amp;IF(AND(C4386="Credit Note",H4386&gt;0),"Credit note should be negative; ","")&amp;IF(AND(C4386="Simplified Tax Invoice",F4386="B2B - VAT registered"),"Simplified invoice issued to VAT-registered B2B; ",""))</f>
        <v/>
      </c>
    </row>
    <row r="4387">
      <c r="A4387" s="17" t="n"/>
      <c r="B4387" s="14" t="n"/>
      <c r="C4387" s="14" t="n"/>
      <c r="D4387" s="14" t="n"/>
      <c r="E4387" s="16" t="n"/>
      <c r="F4387" s="14" t="n"/>
      <c r="G4387" s="14" t="n"/>
      <c r="H4387" s="19" t="n"/>
      <c r="I4387" s="19" t="n"/>
      <c r="J4387" s="34">
        <f>IF(A4387="","",H4387+I4387)</f>
        <v/>
      </c>
      <c r="K4387" s="14" t="n"/>
      <c r="L4387" s="14" t="n"/>
      <c r="M4387" s="14" t="n"/>
      <c r="N4387" s="14" t="n"/>
      <c r="O4387" s="20">
        <f>IF(A4387="","",SUMPRODUCT((A4387&gt;=Setup!$C$19:$C$30)*(A4387&lt;=Setup!$D$19:$D$30)*Setup!$A$19:$A$30))</f>
        <v/>
      </c>
      <c r="P4387" s="34">
        <f>IF(A4387="","",IF(G4387="Standard 15% (Box 1)",ROUND(H4387*Setup!$B$9,2),0))</f>
        <v/>
      </c>
      <c r="Q4387" s="34">
        <f>IF(A4387="","",I4387-P4387)</f>
        <v/>
      </c>
      <c r="R4387" s="23">
        <f>IF(A4387="","",IF(O4387=0,"Outside audit periods; ","")&amp;IF(G4387="","No VAT category; ","")&amp;IF(ABS(Q4387)&gt;Setup!$B$10,"VAT ≠ 15% × net; ","")&amp;IF(AND(F4387="B2B - VAT registered",NOT(AND(LEN(E4387)=15,LEFT(E4387,1)="3",RIGHT(E4387,1)="3",ISNUMBER(--E4387)))),"Invalid/missing customer VAT no; ","")&amp;IF(L4387&lt;&gt;"Yes","Not reported/cleared on FATOORA; ","")&amp;IF(AND(OR(G4387="Zero-rated domestic (Box 3)",G4387="Export (Box 4)"),N4387=""),"Zero-rate/export evidence missing; ","")&amp;IF(AND(C4387="Credit Note",H4387&gt;0),"Credit note should be negative; ","")&amp;IF(AND(C4387="Simplified Tax Invoice",F4387="B2B - VAT registered"),"Simplified invoice issued to VAT-registered B2B; ",""))</f>
        <v/>
      </c>
    </row>
    <row r="4388">
      <c r="A4388" s="17" t="n"/>
      <c r="B4388" s="14" t="n"/>
      <c r="C4388" s="14" t="n"/>
      <c r="D4388" s="14" t="n"/>
      <c r="E4388" s="16" t="n"/>
      <c r="F4388" s="14" t="n"/>
      <c r="G4388" s="14" t="n"/>
      <c r="H4388" s="19" t="n"/>
      <c r="I4388" s="19" t="n"/>
      <c r="J4388" s="34">
        <f>IF(A4388="","",H4388+I4388)</f>
        <v/>
      </c>
      <c r="K4388" s="14" t="n"/>
      <c r="L4388" s="14" t="n"/>
      <c r="M4388" s="14" t="n"/>
      <c r="N4388" s="14" t="n"/>
      <c r="O4388" s="20">
        <f>IF(A4388="","",SUMPRODUCT((A4388&gt;=Setup!$C$19:$C$30)*(A4388&lt;=Setup!$D$19:$D$30)*Setup!$A$19:$A$30))</f>
        <v/>
      </c>
      <c r="P4388" s="34">
        <f>IF(A4388="","",IF(G4388="Standard 15% (Box 1)",ROUND(H4388*Setup!$B$9,2),0))</f>
        <v/>
      </c>
      <c r="Q4388" s="34">
        <f>IF(A4388="","",I4388-P4388)</f>
        <v/>
      </c>
      <c r="R4388" s="23">
        <f>IF(A4388="","",IF(O4388=0,"Outside audit periods; ","")&amp;IF(G4388="","No VAT category; ","")&amp;IF(ABS(Q4388)&gt;Setup!$B$10,"VAT ≠ 15% × net; ","")&amp;IF(AND(F4388="B2B - VAT registered",NOT(AND(LEN(E4388)=15,LEFT(E4388,1)="3",RIGHT(E4388,1)="3",ISNUMBER(--E4388)))),"Invalid/missing customer VAT no; ","")&amp;IF(L4388&lt;&gt;"Yes","Not reported/cleared on FATOORA; ","")&amp;IF(AND(OR(G4388="Zero-rated domestic (Box 3)",G4388="Export (Box 4)"),N4388=""),"Zero-rate/export evidence missing; ","")&amp;IF(AND(C4388="Credit Note",H4388&gt;0),"Credit note should be negative; ","")&amp;IF(AND(C4388="Simplified Tax Invoice",F4388="B2B - VAT registered"),"Simplified invoice issued to VAT-registered B2B; ",""))</f>
        <v/>
      </c>
    </row>
    <row r="4389">
      <c r="A4389" s="17" t="n"/>
      <c r="B4389" s="14" t="n"/>
      <c r="C4389" s="14" t="n"/>
      <c r="D4389" s="14" t="n"/>
      <c r="E4389" s="16" t="n"/>
      <c r="F4389" s="14" t="n"/>
      <c r="G4389" s="14" t="n"/>
      <c r="H4389" s="19" t="n"/>
      <c r="I4389" s="19" t="n"/>
      <c r="J4389" s="34">
        <f>IF(A4389="","",H4389+I4389)</f>
        <v/>
      </c>
      <c r="K4389" s="14" t="n"/>
      <c r="L4389" s="14" t="n"/>
      <c r="M4389" s="14" t="n"/>
      <c r="N4389" s="14" t="n"/>
      <c r="O4389" s="20">
        <f>IF(A4389="","",SUMPRODUCT((A4389&gt;=Setup!$C$19:$C$30)*(A4389&lt;=Setup!$D$19:$D$30)*Setup!$A$19:$A$30))</f>
        <v/>
      </c>
      <c r="P4389" s="34">
        <f>IF(A4389="","",IF(G4389="Standard 15% (Box 1)",ROUND(H4389*Setup!$B$9,2),0))</f>
        <v/>
      </c>
      <c r="Q4389" s="34">
        <f>IF(A4389="","",I4389-P4389)</f>
        <v/>
      </c>
      <c r="R4389" s="23">
        <f>IF(A4389="","",IF(O4389=0,"Outside audit periods; ","")&amp;IF(G4389="","No VAT category; ","")&amp;IF(ABS(Q4389)&gt;Setup!$B$10,"VAT ≠ 15% × net; ","")&amp;IF(AND(F4389="B2B - VAT registered",NOT(AND(LEN(E4389)=15,LEFT(E4389,1)="3",RIGHT(E4389,1)="3",ISNUMBER(--E4389)))),"Invalid/missing customer VAT no; ","")&amp;IF(L4389&lt;&gt;"Yes","Not reported/cleared on FATOORA; ","")&amp;IF(AND(OR(G4389="Zero-rated domestic (Box 3)",G4389="Export (Box 4)"),N4389=""),"Zero-rate/export evidence missing; ","")&amp;IF(AND(C4389="Credit Note",H4389&gt;0),"Credit note should be negative; ","")&amp;IF(AND(C4389="Simplified Tax Invoice",F4389="B2B - VAT registered"),"Simplified invoice issued to VAT-registered B2B; ",""))</f>
        <v/>
      </c>
    </row>
    <row r="4390">
      <c r="A4390" s="17" t="n"/>
      <c r="B4390" s="14" t="n"/>
      <c r="C4390" s="14" t="n"/>
      <c r="D4390" s="14" t="n"/>
      <c r="E4390" s="16" t="n"/>
      <c r="F4390" s="14" t="n"/>
      <c r="G4390" s="14" t="n"/>
      <c r="H4390" s="19" t="n"/>
      <c r="I4390" s="19" t="n"/>
      <c r="J4390" s="34">
        <f>IF(A4390="","",H4390+I4390)</f>
        <v/>
      </c>
      <c r="K4390" s="14" t="n"/>
      <c r="L4390" s="14" t="n"/>
      <c r="M4390" s="14" t="n"/>
      <c r="N4390" s="14" t="n"/>
      <c r="O4390" s="20">
        <f>IF(A4390="","",SUMPRODUCT((A4390&gt;=Setup!$C$19:$C$30)*(A4390&lt;=Setup!$D$19:$D$30)*Setup!$A$19:$A$30))</f>
        <v/>
      </c>
      <c r="P4390" s="34">
        <f>IF(A4390="","",IF(G4390="Standard 15% (Box 1)",ROUND(H4390*Setup!$B$9,2),0))</f>
        <v/>
      </c>
      <c r="Q4390" s="34">
        <f>IF(A4390="","",I4390-P4390)</f>
        <v/>
      </c>
      <c r="R4390" s="23">
        <f>IF(A4390="","",IF(O4390=0,"Outside audit periods; ","")&amp;IF(G4390="","No VAT category; ","")&amp;IF(ABS(Q4390)&gt;Setup!$B$10,"VAT ≠ 15% × net; ","")&amp;IF(AND(F4390="B2B - VAT registered",NOT(AND(LEN(E4390)=15,LEFT(E4390,1)="3",RIGHT(E4390,1)="3",ISNUMBER(--E4390)))),"Invalid/missing customer VAT no; ","")&amp;IF(L4390&lt;&gt;"Yes","Not reported/cleared on FATOORA; ","")&amp;IF(AND(OR(G4390="Zero-rated domestic (Box 3)",G4390="Export (Box 4)"),N4390=""),"Zero-rate/export evidence missing; ","")&amp;IF(AND(C4390="Credit Note",H4390&gt;0),"Credit note should be negative; ","")&amp;IF(AND(C4390="Simplified Tax Invoice",F4390="B2B - VAT registered"),"Simplified invoice issued to VAT-registered B2B; ",""))</f>
        <v/>
      </c>
    </row>
    <row r="4391">
      <c r="A4391" s="17" t="n"/>
      <c r="B4391" s="14" t="n"/>
      <c r="C4391" s="14" t="n"/>
      <c r="D4391" s="14" t="n"/>
      <c r="E4391" s="16" t="n"/>
      <c r="F4391" s="14" t="n"/>
      <c r="G4391" s="14" t="n"/>
      <c r="H4391" s="19" t="n"/>
      <c r="I4391" s="19" t="n"/>
      <c r="J4391" s="34">
        <f>IF(A4391="","",H4391+I4391)</f>
        <v/>
      </c>
      <c r="K4391" s="14" t="n"/>
      <c r="L4391" s="14" t="n"/>
      <c r="M4391" s="14" t="n"/>
      <c r="N4391" s="14" t="n"/>
      <c r="O4391" s="20">
        <f>IF(A4391="","",SUMPRODUCT((A4391&gt;=Setup!$C$19:$C$30)*(A4391&lt;=Setup!$D$19:$D$30)*Setup!$A$19:$A$30))</f>
        <v/>
      </c>
      <c r="P4391" s="34">
        <f>IF(A4391="","",IF(G4391="Standard 15% (Box 1)",ROUND(H4391*Setup!$B$9,2),0))</f>
        <v/>
      </c>
      <c r="Q4391" s="34">
        <f>IF(A4391="","",I4391-P4391)</f>
        <v/>
      </c>
      <c r="R4391" s="23">
        <f>IF(A4391="","",IF(O4391=0,"Outside audit periods; ","")&amp;IF(G4391="","No VAT category; ","")&amp;IF(ABS(Q4391)&gt;Setup!$B$10,"VAT ≠ 15% × net; ","")&amp;IF(AND(F4391="B2B - VAT registered",NOT(AND(LEN(E4391)=15,LEFT(E4391,1)="3",RIGHT(E4391,1)="3",ISNUMBER(--E4391)))),"Invalid/missing customer VAT no; ","")&amp;IF(L4391&lt;&gt;"Yes","Not reported/cleared on FATOORA; ","")&amp;IF(AND(OR(G4391="Zero-rated domestic (Box 3)",G4391="Export (Box 4)"),N4391=""),"Zero-rate/export evidence missing; ","")&amp;IF(AND(C4391="Credit Note",H4391&gt;0),"Credit note should be negative; ","")&amp;IF(AND(C4391="Simplified Tax Invoice",F4391="B2B - VAT registered"),"Simplified invoice issued to VAT-registered B2B; ",""))</f>
        <v/>
      </c>
    </row>
    <row r="4392">
      <c r="A4392" s="17" t="n"/>
      <c r="B4392" s="14" t="n"/>
      <c r="C4392" s="14" t="n"/>
      <c r="D4392" s="14" t="n"/>
      <c r="E4392" s="16" t="n"/>
      <c r="F4392" s="14" t="n"/>
      <c r="G4392" s="14" t="n"/>
      <c r="H4392" s="19" t="n"/>
      <c r="I4392" s="19" t="n"/>
      <c r="J4392" s="34">
        <f>IF(A4392="","",H4392+I4392)</f>
        <v/>
      </c>
      <c r="K4392" s="14" t="n"/>
      <c r="L4392" s="14" t="n"/>
      <c r="M4392" s="14" t="n"/>
      <c r="N4392" s="14" t="n"/>
      <c r="O4392" s="20">
        <f>IF(A4392="","",SUMPRODUCT((A4392&gt;=Setup!$C$19:$C$30)*(A4392&lt;=Setup!$D$19:$D$30)*Setup!$A$19:$A$30))</f>
        <v/>
      </c>
      <c r="P4392" s="34">
        <f>IF(A4392="","",IF(G4392="Standard 15% (Box 1)",ROUND(H4392*Setup!$B$9,2),0))</f>
        <v/>
      </c>
      <c r="Q4392" s="34">
        <f>IF(A4392="","",I4392-P4392)</f>
        <v/>
      </c>
      <c r="R4392" s="23">
        <f>IF(A4392="","",IF(O4392=0,"Outside audit periods; ","")&amp;IF(G4392="","No VAT category; ","")&amp;IF(ABS(Q4392)&gt;Setup!$B$10,"VAT ≠ 15% × net; ","")&amp;IF(AND(F4392="B2B - VAT registered",NOT(AND(LEN(E4392)=15,LEFT(E4392,1)="3",RIGHT(E4392,1)="3",ISNUMBER(--E4392)))),"Invalid/missing customer VAT no; ","")&amp;IF(L4392&lt;&gt;"Yes","Not reported/cleared on FATOORA; ","")&amp;IF(AND(OR(G4392="Zero-rated domestic (Box 3)",G4392="Export (Box 4)"),N4392=""),"Zero-rate/export evidence missing; ","")&amp;IF(AND(C4392="Credit Note",H4392&gt;0),"Credit note should be negative; ","")&amp;IF(AND(C4392="Simplified Tax Invoice",F4392="B2B - VAT registered"),"Simplified invoice issued to VAT-registered B2B; ",""))</f>
        <v/>
      </c>
    </row>
    <row r="4393">
      <c r="A4393" s="17" t="n"/>
      <c r="B4393" s="14" t="n"/>
      <c r="C4393" s="14" t="n"/>
      <c r="D4393" s="14" t="n"/>
      <c r="E4393" s="16" t="n"/>
      <c r="F4393" s="14" t="n"/>
      <c r="G4393" s="14" t="n"/>
      <c r="H4393" s="19" t="n"/>
      <c r="I4393" s="19" t="n"/>
      <c r="J4393" s="34">
        <f>IF(A4393="","",H4393+I4393)</f>
        <v/>
      </c>
      <c r="K4393" s="14" t="n"/>
      <c r="L4393" s="14" t="n"/>
      <c r="M4393" s="14" t="n"/>
      <c r="N4393" s="14" t="n"/>
      <c r="O4393" s="20">
        <f>IF(A4393="","",SUMPRODUCT((A4393&gt;=Setup!$C$19:$C$30)*(A4393&lt;=Setup!$D$19:$D$30)*Setup!$A$19:$A$30))</f>
        <v/>
      </c>
      <c r="P4393" s="34">
        <f>IF(A4393="","",IF(G4393="Standard 15% (Box 1)",ROUND(H4393*Setup!$B$9,2),0))</f>
        <v/>
      </c>
      <c r="Q4393" s="34">
        <f>IF(A4393="","",I4393-P4393)</f>
        <v/>
      </c>
      <c r="R4393" s="23">
        <f>IF(A4393="","",IF(O4393=0,"Outside audit periods; ","")&amp;IF(G4393="","No VAT category; ","")&amp;IF(ABS(Q4393)&gt;Setup!$B$10,"VAT ≠ 15% × net; ","")&amp;IF(AND(F4393="B2B - VAT registered",NOT(AND(LEN(E4393)=15,LEFT(E4393,1)="3",RIGHT(E4393,1)="3",ISNUMBER(--E4393)))),"Invalid/missing customer VAT no; ","")&amp;IF(L4393&lt;&gt;"Yes","Not reported/cleared on FATOORA; ","")&amp;IF(AND(OR(G4393="Zero-rated domestic (Box 3)",G4393="Export (Box 4)"),N4393=""),"Zero-rate/export evidence missing; ","")&amp;IF(AND(C4393="Credit Note",H4393&gt;0),"Credit note should be negative; ","")&amp;IF(AND(C4393="Simplified Tax Invoice",F4393="B2B - VAT registered"),"Simplified invoice issued to VAT-registered B2B; ",""))</f>
        <v/>
      </c>
    </row>
    <row r="4394">
      <c r="A4394" s="17" t="n"/>
      <c r="B4394" s="14" t="n"/>
      <c r="C4394" s="14" t="n"/>
      <c r="D4394" s="14" t="n"/>
      <c r="E4394" s="16" t="n"/>
      <c r="F4394" s="14" t="n"/>
      <c r="G4394" s="14" t="n"/>
      <c r="H4394" s="19" t="n"/>
      <c r="I4394" s="19" t="n"/>
      <c r="J4394" s="34">
        <f>IF(A4394="","",H4394+I4394)</f>
        <v/>
      </c>
      <c r="K4394" s="14" t="n"/>
      <c r="L4394" s="14" t="n"/>
      <c r="M4394" s="14" t="n"/>
      <c r="N4394" s="14" t="n"/>
      <c r="O4394" s="20">
        <f>IF(A4394="","",SUMPRODUCT((A4394&gt;=Setup!$C$19:$C$30)*(A4394&lt;=Setup!$D$19:$D$30)*Setup!$A$19:$A$30))</f>
        <v/>
      </c>
      <c r="P4394" s="34">
        <f>IF(A4394="","",IF(G4394="Standard 15% (Box 1)",ROUND(H4394*Setup!$B$9,2),0))</f>
        <v/>
      </c>
      <c r="Q4394" s="34">
        <f>IF(A4394="","",I4394-P4394)</f>
        <v/>
      </c>
      <c r="R4394" s="23">
        <f>IF(A4394="","",IF(O4394=0,"Outside audit periods; ","")&amp;IF(G4394="","No VAT category; ","")&amp;IF(ABS(Q4394)&gt;Setup!$B$10,"VAT ≠ 15% × net; ","")&amp;IF(AND(F4394="B2B - VAT registered",NOT(AND(LEN(E4394)=15,LEFT(E4394,1)="3",RIGHT(E4394,1)="3",ISNUMBER(--E4394)))),"Invalid/missing customer VAT no; ","")&amp;IF(L4394&lt;&gt;"Yes","Not reported/cleared on FATOORA; ","")&amp;IF(AND(OR(G4394="Zero-rated domestic (Box 3)",G4394="Export (Box 4)"),N4394=""),"Zero-rate/export evidence missing; ","")&amp;IF(AND(C4394="Credit Note",H4394&gt;0),"Credit note should be negative; ","")&amp;IF(AND(C4394="Simplified Tax Invoice",F4394="B2B - VAT registered"),"Simplified invoice issued to VAT-registered B2B; ",""))</f>
        <v/>
      </c>
    </row>
    <row r="4395">
      <c r="A4395" s="17" t="n"/>
      <c r="B4395" s="14" t="n"/>
      <c r="C4395" s="14" t="n"/>
      <c r="D4395" s="14" t="n"/>
      <c r="E4395" s="16" t="n"/>
      <c r="F4395" s="14" t="n"/>
      <c r="G4395" s="14" t="n"/>
      <c r="H4395" s="19" t="n"/>
      <c r="I4395" s="19" t="n"/>
      <c r="J4395" s="34">
        <f>IF(A4395="","",H4395+I4395)</f>
        <v/>
      </c>
      <c r="K4395" s="14" t="n"/>
      <c r="L4395" s="14" t="n"/>
      <c r="M4395" s="14" t="n"/>
      <c r="N4395" s="14" t="n"/>
      <c r="O4395" s="20">
        <f>IF(A4395="","",SUMPRODUCT((A4395&gt;=Setup!$C$19:$C$30)*(A4395&lt;=Setup!$D$19:$D$30)*Setup!$A$19:$A$30))</f>
        <v/>
      </c>
      <c r="P4395" s="34">
        <f>IF(A4395="","",IF(G4395="Standard 15% (Box 1)",ROUND(H4395*Setup!$B$9,2),0))</f>
        <v/>
      </c>
      <c r="Q4395" s="34">
        <f>IF(A4395="","",I4395-P4395)</f>
        <v/>
      </c>
      <c r="R4395" s="23">
        <f>IF(A4395="","",IF(O4395=0,"Outside audit periods; ","")&amp;IF(G4395="","No VAT category; ","")&amp;IF(ABS(Q4395)&gt;Setup!$B$10,"VAT ≠ 15% × net; ","")&amp;IF(AND(F4395="B2B - VAT registered",NOT(AND(LEN(E4395)=15,LEFT(E4395,1)="3",RIGHT(E4395,1)="3",ISNUMBER(--E4395)))),"Invalid/missing customer VAT no; ","")&amp;IF(L4395&lt;&gt;"Yes","Not reported/cleared on FATOORA; ","")&amp;IF(AND(OR(G4395="Zero-rated domestic (Box 3)",G4395="Export (Box 4)"),N4395=""),"Zero-rate/export evidence missing; ","")&amp;IF(AND(C4395="Credit Note",H4395&gt;0),"Credit note should be negative; ","")&amp;IF(AND(C4395="Simplified Tax Invoice",F4395="B2B - VAT registered"),"Simplified invoice issued to VAT-registered B2B; ",""))</f>
        <v/>
      </c>
    </row>
    <row r="4396">
      <c r="A4396" s="17" t="n"/>
      <c r="B4396" s="14" t="n"/>
      <c r="C4396" s="14" t="n"/>
      <c r="D4396" s="14" t="n"/>
      <c r="E4396" s="16" t="n"/>
      <c r="F4396" s="14" t="n"/>
      <c r="G4396" s="14" t="n"/>
      <c r="H4396" s="19" t="n"/>
      <c r="I4396" s="19" t="n"/>
      <c r="J4396" s="34">
        <f>IF(A4396="","",H4396+I4396)</f>
        <v/>
      </c>
      <c r="K4396" s="14" t="n"/>
      <c r="L4396" s="14" t="n"/>
      <c r="M4396" s="14" t="n"/>
      <c r="N4396" s="14" t="n"/>
      <c r="O4396" s="20">
        <f>IF(A4396="","",SUMPRODUCT((A4396&gt;=Setup!$C$19:$C$30)*(A4396&lt;=Setup!$D$19:$D$30)*Setup!$A$19:$A$30))</f>
        <v/>
      </c>
      <c r="P4396" s="34">
        <f>IF(A4396="","",IF(G4396="Standard 15% (Box 1)",ROUND(H4396*Setup!$B$9,2),0))</f>
        <v/>
      </c>
      <c r="Q4396" s="34">
        <f>IF(A4396="","",I4396-P4396)</f>
        <v/>
      </c>
      <c r="R4396" s="23">
        <f>IF(A4396="","",IF(O4396=0,"Outside audit periods; ","")&amp;IF(G4396="","No VAT category; ","")&amp;IF(ABS(Q4396)&gt;Setup!$B$10,"VAT ≠ 15% × net; ","")&amp;IF(AND(F4396="B2B - VAT registered",NOT(AND(LEN(E4396)=15,LEFT(E4396,1)="3",RIGHT(E4396,1)="3",ISNUMBER(--E4396)))),"Invalid/missing customer VAT no; ","")&amp;IF(L4396&lt;&gt;"Yes","Not reported/cleared on FATOORA; ","")&amp;IF(AND(OR(G4396="Zero-rated domestic (Box 3)",G4396="Export (Box 4)"),N4396=""),"Zero-rate/export evidence missing; ","")&amp;IF(AND(C4396="Credit Note",H4396&gt;0),"Credit note should be negative; ","")&amp;IF(AND(C4396="Simplified Tax Invoice",F4396="B2B - VAT registered"),"Simplified invoice issued to VAT-registered B2B; ",""))</f>
        <v/>
      </c>
    </row>
    <row r="4397">
      <c r="A4397" s="17" t="n"/>
      <c r="B4397" s="14" t="n"/>
      <c r="C4397" s="14" t="n"/>
      <c r="D4397" s="14" t="n"/>
      <c r="E4397" s="16" t="n"/>
      <c r="F4397" s="14" t="n"/>
      <c r="G4397" s="14" t="n"/>
      <c r="H4397" s="19" t="n"/>
      <c r="I4397" s="19" t="n"/>
      <c r="J4397" s="34">
        <f>IF(A4397="","",H4397+I4397)</f>
        <v/>
      </c>
      <c r="K4397" s="14" t="n"/>
      <c r="L4397" s="14" t="n"/>
      <c r="M4397" s="14" t="n"/>
      <c r="N4397" s="14" t="n"/>
      <c r="O4397" s="20">
        <f>IF(A4397="","",SUMPRODUCT((A4397&gt;=Setup!$C$19:$C$30)*(A4397&lt;=Setup!$D$19:$D$30)*Setup!$A$19:$A$30))</f>
        <v/>
      </c>
      <c r="P4397" s="34">
        <f>IF(A4397="","",IF(G4397="Standard 15% (Box 1)",ROUND(H4397*Setup!$B$9,2),0))</f>
        <v/>
      </c>
      <c r="Q4397" s="34">
        <f>IF(A4397="","",I4397-P4397)</f>
        <v/>
      </c>
      <c r="R4397" s="23">
        <f>IF(A4397="","",IF(O4397=0,"Outside audit periods; ","")&amp;IF(G4397="","No VAT category; ","")&amp;IF(ABS(Q4397)&gt;Setup!$B$10,"VAT ≠ 15% × net; ","")&amp;IF(AND(F4397="B2B - VAT registered",NOT(AND(LEN(E4397)=15,LEFT(E4397,1)="3",RIGHT(E4397,1)="3",ISNUMBER(--E4397)))),"Invalid/missing customer VAT no; ","")&amp;IF(L4397&lt;&gt;"Yes","Not reported/cleared on FATOORA; ","")&amp;IF(AND(OR(G4397="Zero-rated domestic (Box 3)",G4397="Export (Box 4)"),N4397=""),"Zero-rate/export evidence missing; ","")&amp;IF(AND(C4397="Credit Note",H4397&gt;0),"Credit note should be negative; ","")&amp;IF(AND(C4397="Simplified Tax Invoice",F4397="B2B - VAT registered"),"Simplified invoice issued to VAT-registered B2B; ",""))</f>
        <v/>
      </c>
    </row>
    <row r="4398">
      <c r="A4398" s="17" t="n"/>
      <c r="B4398" s="14" t="n"/>
      <c r="C4398" s="14" t="n"/>
      <c r="D4398" s="14" t="n"/>
      <c r="E4398" s="16" t="n"/>
      <c r="F4398" s="14" t="n"/>
      <c r="G4398" s="14" t="n"/>
      <c r="H4398" s="19" t="n"/>
      <c r="I4398" s="19" t="n"/>
      <c r="J4398" s="34">
        <f>IF(A4398="","",H4398+I4398)</f>
        <v/>
      </c>
      <c r="K4398" s="14" t="n"/>
      <c r="L4398" s="14" t="n"/>
      <c r="M4398" s="14" t="n"/>
      <c r="N4398" s="14" t="n"/>
      <c r="O4398" s="20">
        <f>IF(A4398="","",SUMPRODUCT((A4398&gt;=Setup!$C$19:$C$30)*(A4398&lt;=Setup!$D$19:$D$30)*Setup!$A$19:$A$30))</f>
        <v/>
      </c>
      <c r="P4398" s="34">
        <f>IF(A4398="","",IF(G4398="Standard 15% (Box 1)",ROUND(H4398*Setup!$B$9,2),0))</f>
        <v/>
      </c>
      <c r="Q4398" s="34">
        <f>IF(A4398="","",I4398-P4398)</f>
        <v/>
      </c>
      <c r="R4398" s="23">
        <f>IF(A4398="","",IF(O4398=0,"Outside audit periods; ","")&amp;IF(G4398="","No VAT category; ","")&amp;IF(ABS(Q4398)&gt;Setup!$B$10,"VAT ≠ 15% × net; ","")&amp;IF(AND(F4398="B2B - VAT registered",NOT(AND(LEN(E4398)=15,LEFT(E4398,1)="3",RIGHT(E4398,1)="3",ISNUMBER(--E4398)))),"Invalid/missing customer VAT no; ","")&amp;IF(L4398&lt;&gt;"Yes","Not reported/cleared on FATOORA; ","")&amp;IF(AND(OR(G4398="Zero-rated domestic (Box 3)",G4398="Export (Box 4)"),N4398=""),"Zero-rate/export evidence missing; ","")&amp;IF(AND(C4398="Credit Note",H4398&gt;0),"Credit note should be negative; ","")&amp;IF(AND(C4398="Simplified Tax Invoice",F4398="B2B - VAT registered"),"Simplified invoice issued to VAT-registered B2B; ",""))</f>
        <v/>
      </c>
    </row>
    <row r="4399">
      <c r="A4399" s="17" t="n"/>
      <c r="B4399" s="14" t="n"/>
      <c r="C4399" s="14" t="n"/>
      <c r="D4399" s="14" t="n"/>
      <c r="E4399" s="16" t="n"/>
      <c r="F4399" s="14" t="n"/>
      <c r="G4399" s="14" t="n"/>
      <c r="H4399" s="19" t="n"/>
      <c r="I4399" s="19" t="n"/>
      <c r="J4399" s="34">
        <f>IF(A4399="","",H4399+I4399)</f>
        <v/>
      </c>
      <c r="K4399" s="14" t="n"/>
      <c r="L4399" s="14" t="n"/>
      <c r="M4399" s="14" t="n"/>
      <c r="N4399" s="14" t="n"/>
      <c r="O4399" s="20">
        <f>IF(A4399="","",SUMPRODUCT((A4399&gt;=Setup!$C$19:$C$30)*(A4399&lt;=Setup!$D$19:$D$30)*Setup!$A$19:$A$30))</f>
        <v/>
      </c>
      <c r="P4399" s="34">
        <f>IF(A4399="","",IF(G4399="Standard 15% (Box 1)",ROUND(H4399*Setup!$B$9,2),0))</f>
        <v/>
      </c>
      <c r="Q4399" s="34">
        <f>IF(A4399="","",I4399-P4399)</f>
        <v/>
      </c>
      <c r="R4399" s="23">
        <f>IF(A4399="","",IF(O4399=0,"Outside audit periods; ","")&amp;IF(G4399="","No VAT category; ","")&amp;IF(ABS(Q4399)&gt;Setup!$B$10,"VAT ≠ 15% × net; ","")&amp;IF(AND(F4399="B2B - VAT registered",NOT(AND(LEN(E4399)=15,LEFT(E4399,1)="3",RIGHT(E4399,1)="3",ISNUMBER(--E4399)))),"Invalid/missing customer VAT no; ","")&amp;IF(L4399&lt;&gt;"Yes","Not reported/cleared on FATOORA; ","")&amp;IF(AND(OR(G4399="Zero-rated domestic (Box 3)",G4399="Export (Box 4)"),N4399=""),"Zero-rate/export evidence missing; ","")&amp;IF(AND(C4399="Credit Note",H4399&gt;0),"Credit note should be negative; ","")&amp;IF(AND(C4399="Simplified Tax Invoice",F4399="B2B - VAT registered"),"Simplified invoice issued to VAT-registered B2B; ",""))</f>
        <v/>
      </c>
    </row>
    <row r="4400">
      <c r="A4400" s="17" t="n"/>
      <c r="B4400" s="14" t="n"/>
      <c r="C4400" s="14" t="n"/>
      <c r="D4400" s="14" t="n"/>
      <c r="E4400" s="16" t="n"/>
      <c r="F4400" s="14" t="n"/>
      <c r="G4400" s="14" t="n"/>
      <c r="H4400" s="19" t="n"/>
      <c r="I4400" s="19" t="n"/>
      <c r="J4400" s="34">
        <f>IF(A4400="","",H4400+I4400)</f>
        <v/>
      </c>
      <c r="K4400" s="14" t="n"/>
      <c r="L4400" s="14" t="n"/>
      <c r="M4400" s="14" t="n"/>
      <c r="N4400" s="14" t="n"/>
      <c r="O4400" s="20">
        <f>IF(A4400="","",SUMPRODUCT((A4400&gt;=Setup!$C$19:$C$30)*(A4400&lt;=Setup!$D$19:$D$30)*Setup!$A$19:$A$30))</f>
        <v/>
      </c>
      <c r="P4400" s="34">
        <f>IF(A4400="","",IF(G4400="Standard 15% (Box 1)",ROUND(H4400*Setup!$B$9,2),0))</f>
        <v/>
      </c>
      <c r="Q4400" s="34">
        <f>IF(A4400="","",I4400-P4400)</f>
        <v/>
      </c>
      <c r="R4400" s="23">
        <f>IF(A4400="","",IF(O4400=0,"Outside audit periods; ","")&amp;IF(G4400="","No VAT category; ","")&amp;IF(ABS(Q4400)&gt;Setup!$B$10,"VAT ≠ 15% × net; ","")&amp;IF(AND(F4400="B2B - VAT registered",NOT(AND(LEN(E4400)=15,LEFT(E4400,1)="3",RIGHT(E4400,1)="3",ISNUMBER(--E4400)))),"Invalid/missing customer VAT no; ","")&amp;IF(L4400&lt;&gt;"Yes","Not reported/cleared on FATOORA; ","")&amp;IF(AND(OR(G4400="Zero-rated domestic (Box 3)",G4400="Export (Box 4)"),N4400=""),"Zero-rate/export evidence missing; ","")&amp;IF(AND(C4400="Credit Note",H4400&gt;0),"Credit note should be negative; ","")&amp;IF(AND(C4400="Simplified Tax Invoice",F4400="B2B - VAT registered"),"Simplified invoice issued to VAT-registered B2B; ",""))</f>
        <v/>
      </c>
    </row>
    <row r="4401">
      <c r="A4401" s="17" t="n"/>
      <c r="B4401" s="14" t="n"/>
      <c r="C4401" s="14" t="n"/>
      <c r="D4401" s="14" t="n"/>
      <c r="E4401" s="16" t="n"/>
      <c r="F4401" s="14" t="n"/>
      <c r="G4401" s="14" t="n"/>
      <c r="H4401" s="19" t="n"/>
      <c r="I4401" s="19" t="n"/>
      <c r="J4401" s="34">
        <f>IF(A4401="","",H4401+I4401)</f>
        <v/>
      </c>
      <c r="K4401" s="14" t="n"/>
      <c r="L4401" s="14" t="n"/>
      <c r="M4401" s="14" t="n"/>
      <c r="N4401" s="14" t="n"/>
      <c r="O4401" s="20">
        <f>IF(A4401="","",SUMPRODUCT((A4401&gt;=Setup!$C$19:$C$30)*(A4401&lt;=Setup!$D$19:$D$30)*Setup!$A$19:$A$30))</f>
        <v/>
      </c>
      <c r="P4401" s="34">
        <f>IF(A4401="","",IF(G4401="Standard 15% (Box 1)",ROUND(H4401*Setup!$B$9,2),0))</f>
        <v/>
      </c>
      <c r="Q4401" s="34">
        <f>IF(A4401="","",I4401-P4401)</f>
        <v/>
      </c>
      <c r="R4401" s="23">
        <f>IF(A4401="","",IF(O4401=0,"Outside audit periods; ","")&amp;IF(G4401="","No VAT category; ","")&amp;IF(ABS(Q4401)&gt;Setup!$B$10,"VAT ≠ 15% × net; ","")&amp;IF(AND(F4401="B2B - VAT registered",NOT(AND(LEN(E4401)=15,LEFT(E4401,1)="3",RIGHT(E4401,1)="3",ISNUMBER(--E4401)))),"Invalid/missing customer VAT no; ","")&amp;IF(L4401&lt;&gt;"Yes","Not reported/cleared on FATOORA; ","")&amp;IF(AND(OR(G4401="Zero-rated domestic (Box 3)",G4401="Export (Box 4)"),N4401=""),"Zero-rate/export evidence missing; ","")&amp;IF(AND(C4401="Credit Note",H4401&gt;0),"Credit note should be negative; ","")&amp;IF(AND(C4401="Simplified Tax Invoice",F4401="B2B - VAT registered"),"Simplified invoice issued to VAT-registered B2B; ",""))</f>
        <v/>
      </c>
    </row>
    <row r="4402">
      <c r="A4402" s="17" t="n"/>
      <c r="B4402" s="14" t="n"/>
      <c r="C4402" s="14" t="n"/>
      <c r="D4402" s="14" t="n"/>
      <c r="E4402" s="16" t="n"/>
      <c r="F4402" s="14" t="n"/>
      <c r="G4402" s="14" t="n"/>
      <c r="H4402" s="19" t="n"/>
      <c r="I4402" s="19" t="n"/>
      <c r="J4402" s="34">
        <f>IF(A4402="","",H4402+I4402)</f>
        <v/>
      </c>
      <c r="K4402" s="14" t="n"/>
      <c r="L4402" s="14" t="n"/>
      <c r="M4402" s="14" t="n"/>
      <c r="N4402" s="14" t="n"/>
      <c r="O4402" s="20">
        <f>IF(A4402="","",SUMPRODUCT((A4402&gt;=Setup!$C$19:$C$30)*(A4402&lt;=Setup!$D$19:$D$30)*Setup!$A$19:$A$30))</f>
        <v/>
      </c>
      <c r="P4402" s="34">
        <f>IF(A4402="","",IF(G4402="Standard 15% (Box 1)",ROUND(H4402*Setup!$B$9,2),0))</f>
        <v/>
      </c>
      <c r="Q4402" s="34">
        <f>IF(A4402="","",I4402-P4402)</f>
        <v/>
      </c>
      <c r="R4402" s="23">
        <f>IF(A4402="","",IF(O4402=0,"Outside audit periods; ","")&amp;IF(G4402="","No VAT category; ","")&amp;IF(ABS(Q4402)&gt;Setup!$B$10,"VAT ≠ 15% × net; ","")&amp;IF(AND(F4402="B2B - VAT registered",NOT(AND(LEN(E4402)=15,LEFT(E4402,1)="3",RIGHT(E4402,1)="3",ISNUMBER(--E4402)))),"Invalid/missing customer VAT no; ","")&amp;IF(L4402&lt;&gt;"Yes","Not reported/cleared on FATOORA; ","")&amp;IF(AND(OR(G4402="Zero-rated domestic (Box 3)",G4402="Export (Box 4)"),N4402=""),"Zero-rate/export evidence missing; ","")&amp;IF(AND(C4402="Credit Note",H4402&gt;0),"Credit note should be negative; ","")&amp;IF(AND(C4402="Simplified Tax Invoice",F4402="B2B - VAT registered"),"Simplified invoice issued to VAT-registered B2B; ",""))</f>
        <v/>
      </c>
    </row>
    <row r="4403">
      <c r="A4403" s="17" t="n"/>
      <c r="B4403" s="14" t="n"/>
      <c r="C4403" s="14" t="n"/>
      <c r="D4403" s="14" t="n"/>
      <c r="E4403" s="16" t="n"/>
      <c r="F4403" s="14" t="n"/>
      <c r="G4403" s="14" t="n"/>
      <c r="H4403" s="19" t="n"/>
      <c r="I4403" s="19" t="n"/>
      <c r="J4403" s="34">
        <f>IF(A4403="","",H4403+I4403)</f>
        <v/>
      </c>
      <c r="K4403" s="14" t="n"/>
      <c r="L4403" s="14" t="n"/>
      <c r="M4403" s="14" t="n"/>
      <c r="N4403" s="14" t="n"/>
      <c r="O4403" s="20">
        <f>IF(A4403="","",SUMPRODUCT((A4403&gt;=Setup!$C$19:$C$30)*(A4403&lt;=Setup!$D$19:$D$30)*Setup!$A$19:$A$30))</f>
        <v/>
      </c>
      <c r="P4403" s="34">
        <f>IF(A4403="","",IF(G4403="Standard 15% (Box 1)",ROUND(H4403*Setup!$B$9,2),0))</f>
        <v/>
      </c>
      <c r="Q4403" s="34">
        <f>IF(A4403="","",I4403-P4403)</f>
        <v/>
      </c>
      <c r="R4403" s="23">
        <f>IF(A4403="","",IF(O4403=0,"Outside audit periods; ","")&amp;IF(G4403="","No VAT category; ","")&amp;IF(ABS(Q4403)&gt;Setup!$B$10,"VAT ≠ 15% × net; ","")&amp;IF(AND(F4403="B2B - VAT registered",NOT(AND(LEN(E4403)=15,LEFT(E4403,1)="3",RIGHT(E4403,1)="3",ISNUMBER(--E4403)))),"Invalid/missing customer VAT no; ","")&amp;IF(L4403&lt;&gt;"Yes","Not reported/cleared on FATOORA; ","")&amp;IF(AND(OR(G4403="Zero-rated domestic (Box 3)",G4403="Export (Box 4)"),N4403=""),"Zero-rate/export evidence missing; ","")&amp;IF(AND(C4403="Credit Note",H4403&gt;0),"Credit note should be negative; ","")&amp;IF(AND(C4403="Simplified Tax Invoice",F4403="B2B - VAT registered"),"Simplified invoice issued to VAT-registered B2B; ",""))</f>
        <v/>
      </c>
    </row>
    <row r="4404">
      <c r="A4404" s="17" t="n"/>
      <c r="B4404" s="14" t="n"/>
      <c r="C4404" s="14" t="n"/>
      <c r="D4404" s="14" t="n"/>
      <c r="E4404" s="16" t="n"/>
      <c r="F4404" s="14" t="n"/>
      <c r="G4404" s="14" t="n"/>
      <c r="H4404" s="19" t="n"/>
      <c r="I4404" s="19" t="n"/>
      <c r="J4404" s="34">
        <f>IF(A4404="","",H4404+I4404)</f>
        <v/>
      </c>
      <c r="K4404" s="14" t="n"/>
      <c r="L4404" s="14" t="n"/>
      <c r="M4404" s="14" t="n"/>
      <c r="N4404" s="14" t="n"/>
      <c r="O4404" s="20">
        <f>IF(A4404="","",SUMPRODUCT((A4404&gt;=Setup!$C$19:$C$30)*(A4404&lt;=Setup!$D$19:$D$30)*Setup!$A$19:$A$30))</f>
        <v/>
      </c>
      <c r="P4404" s="34">
        <f>IF(A4404="","",IF(G4404="Standard 15% (Box 1)",ROUND(H4404*Setup!$B$9,2),0))</f>
        <v/>
      </c>
      <c r="Q4404" s="34">
        <f>IF(A4404="","",I4404-P4404)</f>
        <v/>
      </c>
      <c r="R4404" s="23">
        <f>IF(A4404="","",IF(O4404=0,"Outside audit periods; ","")&amp;IF(G4404="","No VAT category; ","")&amp;IF(ABS(Q4404)&gt;Setup!$B$10,"VAT ≠ 15% × net; ","")&amp;IF(AND(F4404="B2B - VAT registered",NOT(AND(LEN(E4404)=15,LEFT(E4404,1)="3",RIGHT(E4404,1)="3",ISNUMBER(--E4404)))),"Invalid/missing customer VAT no; ","")&amp;IF(L4404&lt;&gt;"Yes","Not reported/cleared on FATOORA; ","")&amp;IF(AND(OR(G4404="Zero-rated domestic (Box 3)",G4404="Export (Box 4)"),N4404=""),"Zero-rate/export evidence missing; ","")&amp;IF(AND(C4404="Credit Note",H4404&gt;0),"Credit note should be negative; ","")&amp;IF(AND(C4404="Simplified Tax Invoice",F4404="B2B - VAT registered"),"Simplified invoice issued to VAT-registered B2B; ",""))</f>
        <v/>
      </c>
    </row>
    <row r="4405">
      <c r="A4405" s="17" t="n"/>
      <c r="B4405" s="14" t="n"/>
      <c r="C4405" s="14" t="n"/>
      <c r="D4405" s="14" t="n"/>
      <c r="E4405" s="16" t="n"/>
      <c r="F4405" s="14" t="n"/>
      <c r="G4405" s="14" t="n"/>
      <c r="H4405" s="19" t="n"/>
      <c r="I4405" s="19" t="n"/>
      <c r="J4405" s="34">
        <f>IF(A4405="","",H4405+I4405)</f>
        <v/>
      </c>
      <c r="K4405" s="14" t="n"/>
      <c r="L4405" s="14" t="n"/>
      <c r="M4405" s="14" t="n"/>
      <c r="N4405" s="14" t="n"/>
      <c r="O4405" s="20">
        <f>IF(A4405="","",SUMPRODUCT((A4405&gt;=Setup!$C$19:$C$30)*(A4405&lt;=Setup!$D$19:$D$30)*Setup!$A$19:$A$30))</f>
        <v/>
      </c>
      <c r="P4405" s="34">
        <f>IF(A4405="","",IF(G4405="Standard 15% (Box 1)",ROUND(H4405*Setup!$B$9,2),0))</f>
        <v/>
      </c>
      <c r="Q4405" s="34">
        <f>IF(A4405="","",I4405-P4405)</f>
        <v/>
      </c>
      <c r="R4405" s="23">
        <f>IF(A4405="","",IF(O4405=0,"Outside audit periods; ","")&amp;IF(G4405="","No VAT category; ","")&amp;IF(ABS(Q4405)&gt;Setup!$B$10,"VAT ≠ 15% × net; ","")&amp;IF(AND(F4405="B2B - VAT registered",NOT(AND(LEN(E4405)=15,LEFT(E4405,1)="3",RIGHT(E4405,1)="3",ISNUMBER(--E4405)))),"Invalid/missing customer VAT no; ","")&amp;IF(L4405&lt;&gt;"Yes","Not reported/cleared on FATOORA; ","")&amp;IF(AND(OR(G4405="Zero-rated domestic (Box 3)",G4405="Export (Box 4)"),N4405=""),"Zero-rate/export evidence missing; ","")&amp;IF(AND(C4405="Credit Note",H4405&gt;0),"Credit note should be negative; ","")&amp;IF(AND(C4405="Simplified Tax Invoice",F4405="B2B - VAT registered"),"Simplified invoice issued to VAT-registered B2B; ",""))</f>
        <v/>
      </c>
    </row>
    <row r="4406">
      <c r="A4406" s="17" t="n"/>
      <c r="B4406" s="14" t="n"/>
      <c r="C4406" s="14" t="n"/>
      <c r="D4406" s="14" t="n"/>
      <c r="E4406" s="16" t="n"/>
      <c r="F4406" s="14" t="n"/>
      <c r="G4406" s="14" t="n"/>
      <c r="H4406" s="19" t="n"/>
      <c r="I4406" s="19" t="n"/>
      <c r="J4406" s="34">
        <f>IF(A4406="","",H4406+I4406)</f>
        <v/>
      </c>
      <c r="K4406" s="14" t="n"/>
      <c r="L4406" s="14" t="n"/>
      <c r="M4406" s="14" t="n"/>
      <c r="N4406" s="14" t="n"/>
      <c r="O4406" s="20">
        <f>IF(A4406="","",SUMPRODUCT((A4406&gt;=Setup!$C$19:$C$30)*(A4406&lt;=Setup!$D$19:$D$30)*Setup!$A$19:$A$30))</f>
        <v/>
      </c>
      <c r="P4406" s="34">
        <f>IF(A4406="","",IF(G4406="Standard 15% (Box 1)",ROUND(H4406*Setup!$B$9,2),0))</f>
        <v/>
      </c>
      <c r="Q4406" s="34">
        <f>IF(A4406="","",I4406-P4406)</f>
        <v/>
      </c>
      <c r="R4406" s="23">
        <f>IF(A4406="","",IF(O4406=0,"Outside audit periods; ","")&amp;IF(G4406="","No VAT category; ","")&amp;IF(ABS(Q4406)&gt;Setup!$B$10,"VAT ≠ 15% × net; ","")&amp;IF(AND(F4406="B2B - VAT registered",NOT(AND(LEN(E4406)=15,LEFT(E4406,1)="3",RIGHT(E4406,1)="3",ISNUMBER(--E4406)))),"Invalid/missing customer VAT no; ","")&amp;IF(L4406&lt;&gt;"Yes","Not reported/cleared on FATOORA; ","")&amp;IF(AND(OR(G4406="Zero-rated domestic (Box 3)",G4406="Export (Box 4)"),N4406=""),"Zero-rate/export evidence missing; ","")&amp;IF(AND(C4406="Credit Note",H4406&gt;0),"Credit note should be negative; ","")&amp;IF(AND(C4406="Simplified Tax Invoice",F4406="B2B - VAT registered"),"Simplified invoice issued to VAT-registered B2B; ",""))</f>
        <v/>
      </c>
    </row>
    <row r="4407">
      <c r="A4407" s="17" t="n"/>
      <c r="B4407" s="14" t="n"/>
      <c r="C4407" s="14" t="n"/>
      <c r="D4407" s="14" t="n"/>
      <c r="E4407" s="16" t="n"/>
      <c r="F4407" s="14" t="n"/>
      <c r="G4407" s="14" t="n"/>
      <c r="H4407" s="19" t="n"/>
      <c r="I4407" s="19" t="n"/>
      <c r="J4407" s="34">
        <f>IF(A4407="","",H4407+I4407)</f>
        <v/>
      </c>
      <c r="K4407" s="14" t="n"/>
      <c r="L4407" s="14" t="n"/>
      <c r="M4407" s="14" t="n"/>
      <c r="N4407" s="14" t="n"/>
      <c r="O4407" s="20">
        <f>IF(A4407="","",SUMPRODUCT((A4407&gt;=Setup!$C$19:$C$30)*(A4407&lt;=Setup!$D$19:$D$30)*Setup!$A$19:$A$30))</f>
        <v/>
      </c>
      <c r="P4407" s="34">
        <f>IF(A4407="","",IF(G4407="Standard 15% (Box 1)",ROUND(H4407*Setup!$B$9,2),0))</f>
        <v/>
      </c>
      <c r="Q4407" s="34">
        <f>IF(A4407="","",I4407-P4407)</f>
        <v/>
      </c>
      <c r="R4407" s="23">
        <f>IF(A4407="","",IF(O4407=0,"Outside audit periods; ","")&amp;IF(G4407="","No VAT category; ","")&amp;IF(ABS(Q4407)&gt;Setup!$B$10,"VAT ≠ 15% × net; ","")&amp;IF(AND(F4407="B2B - VAT registered",NOT(AND(LEN(E4407)=15,LEFT(E4407,1)="3",RIGHT(E4407,1)="3",ISNUMBER(--E4407)))),"Invalid/missing customer VAT no; ","")&amp;IF(L4407&lt;&gt;"Yes","Not reported/cleared on FATOORA; ","")&amp;IF(AND(OR(G4407="Zero-rated domestic (Box 3)",G4407="Export (Box 4)"),N4407=""),"Zero-rate/export evidence missing; ","")&amp;IF(AND(C4407="Credit Note",H4407&gt;0),"Credit note should be negative; ","")&amp;IF(AND(C4407="Simplified Tax Invoice",F4407="B2B - VAT registered"),"Simplified invoice issued to VAT-registered B2B; ",""))</f>
        <v/>
      </c>
    </row>
    <row r="4408">
      <c r="A4408" s="17" t="n"/>
      <c r="B4408" s="14" t="n"/>
      <c r="C4408" s="14" t="n"/>
      <c r="D4408" s="14" t="n"/>
      <c r="E4408" s="16" t="n"/>
      <c r="F4408" s="14" t="n"/>
      <c r="G4408" s="14" t="n"/>
      <c r="H4408" s="19" t="n"/>
      <c r="I4408" s="19" t="n"/>
      <c r="J4408" s="34">
        <f>IF(A4408="","",H4408+I4408)</f>
        <v/>
      </c>
      <c r="K4408" s="14" t="n"/>
      <c r="L4408" s="14" t="n"/>
      <c r="M4408" s="14" t="n"/>
      <c r="N4408" s="14" t="n"/>
      <c r="O4408" s="20">
        <f>IF(A4408="","",SUMPRODUCT((A4408&gt;=Setup!$C$19:$C$30)*(A4408&lt;=Setup!$D$19:$D$30)*Setup!$A$19:$A$30))</f>
        <v/>
      </c>
      <c r="P4408" s="34">
        <f>IF(A4408="","",IF(G4408="Standard 15% (Box 1)",ROUND(H4408*Setup!$B$9,2),0))</f>
        <v/>
      </c>
      <c r="Q4408" s="34">
        <f>IF(A4408="","",I4408-P4408)</f>
        <v/>
      </c>
      <c r="R4408" s="23">
        <f>IF(A4408="","",IF(O4408=0,"Outside audit periods; ","")&amp;IF(G4408="","No VAT category; ","")&amp;IF(ABS(Q4408)&gt;Setup!$B$10,"VAT ≠ 15% × net; ","")&amp;IF(AND(F4408="B2B - VAT registered",NOT(AND(LEN(E4408)=15,LEFT(E4408,1)="3",RIGHT(E4408,1)="3",ISNUMBER(--E4408)))),"Invalid/missing customer VAT no; ","")&amp;IF(L4408&lt;&gt;"Yes","Not reported/cleared on FATOORA; ","")&amp;IF(AND(OR(G4408="Zero-rated domestic (Box 3)",G4408="Export (Box 4)"),N4408=""),"Zero-rate/export evidence missing; ","")&amp;IF(AND(C4408="Credit Note",H4408&gt;0),"Credit note should be negative; ","")&amp;IF(AND(C4408="Simplified Tax Invoice",F4408="B2B - VAT registered"),"Simplified invoice issued to VAT-registered B2B; ",""))</f>
        <v/>
      </c>
    </row>
    <row r="4409">
      <c r="A4409" s="17" t="n"/>
      <c r="B4409" s="14" t="n"/>
      <c r="C4409" s="14" t="n"/>
      <c r="D4409" s="14" t="n"/>
      <c r="E4409" s="16" t="n"/>
      <c r="F4409" s="14" t="n"/>
      <c r="G4409" s="14" t="n"/>
      <c r="H4409" s="19" t="n"/>
      <c r="I4409" s="19" t="n"/>
      <c r="J4409" s="34">
        <f>IF(A4409="","",H4409+I4409)</f>
        <v/>
      </c>
      <c r="K4409" s="14" t="n"/>
      <c r="L4409" s="14" t="n"/>
      <c r="M4409" s="14" t="n"/>
      <c r="N4409" s="14" t="n"/>
      <c r="O4409" s="20">
        <f>IF(A4409="","",SUMPRODUCT((A4409&gt;=Setup!$C$19:$C$30)*(A4409&lt;=Setup!$D$19:$D$30)*Setup!$A$19:$A$30))</f>
        <v/>
      </c>
      <c r="P4409" s="34">
        <f>IF(A4409="","",IF(G4409="Standard 15% (Box 1)",ROUND(H4409*Setup!$B$9,2),0))</f>
        <v/>
      </c>
      <c r="Q4409" s="34">
        <f>IF(A4409="","",I4409-P4409)</f>
        <v/>
      </c>
      <c r="R4409" s="23">
        <f>IF(A4409="","",IF(O4409=0,"Outside audit periods; ","")&amp;IF(G4409="","No VAT category; ","")&amp;IF(ABS(Q4409)&gt;Setup!$B$10,"VAT ≠ 15% × net; ","")&amp;IF(AND(F4409="B2B - VAT registered",NOT(AND(LEN(E4409)=15,LEFT(E4409,1)="3",RIGHT(E4409,1)="3",ISNUMBER(--E4409)))),"Invalid/missing customer VAT no; ","")&amp;IF(L4409&lt;&gt;"Yes","Not reported/cleared on FATOORA; ","")&amp;IF(AND(OR(G4409="Zero-rated domestic (Box 3)",G4409="Export (Box 4)"),N4409=""),"Zero-rate/export evidence missing; ","")&amp;IF(AND(C4409="Credit Note",H4409&gt;0),"Credit note should be negative; ","")&amp;IF(AND(C4409="Simplified Tax Invoice",F4409="B2B - VAT registered"),"Simplified invoice issued to VAT-registered B2B; ",""))</f>
        <v/>
      </c>
    </row>
    <row r="4410">
      <c r="A4410" s="17" t="n"/>
      <c r="B4410" s="14" t="n"/>
      <c r="C4410" s="14" t="n"/>
      <c r="D4410" s="14" t="n"/>
      <c r="E4410" s="16" t="n"/>
      <c r="F4410" s="14" t="n"/>
      <c r="G4410" s="14" t="n"/>
      <c r="H4410" s="19" t="n"/>
      <c r="I4410" s="19" t="n"/>
      <c r="J4410" s="34">
        <f>IF(A4410="","",H4410+I4410)</f>
        <v/>
      </c>
      <c r="K4410" s="14" t="n"/>
      <c r="L4410" s="14" t="n"/>
      <c r="M4410" s="14" t="n"/>
      <c r="N4410" s="14" t="n"/>
      <c r="O4410" s="20">
        <f>IF(A4410="","",SUMPRODUCT((A4410&gt;=Setup!$C$19:$C$30)*(A4410&lt;=Setup!$D$19:$D$30)*Setup!$A$19:$A$30))</f>
        <v/>
      </c>
      <c r="P4410" s="34">
        <f>IF(A4410="","",IF(G4410="Standard 15% (Box 1)",ROUND(H4410*Setup!$B$9,2),0))</f>
        <v/>
      </c>
      <c r="Q4410" s="34">
        <f>IF(A4410="","",I4410-P4410)</f>
        <v/>
      </c>
      <c r="R4410" s="23">
        <f>IF(A4410="","",IF(O4410=0,"Outside audit periods; ","")&amp;IF(G4410="","No VAT category; ","")&amp;IF(ABS(Q4410)&gt;Setup!$B$10,"VAT ≠ 15% × net; ","")&amp;IF(AND(F4410="B2B - VAT registered",NOT(AND(LEN(E4410)=15,LEFT(E4410,1)="3",RIGHT(E4410,1)="3",ISNUMBER(--E4410)))),"Invalid/missing customer VAT no; ","")&amp;IF(L4410&lt;&gt;"Yes","Not reported/cleared on FATOORA; ","")&amp;IF(AND(OR(G4410="Zero-rated domestic (Box 3)",G4410="Export (Box 4)"),N4410=""),"Zero-rate/export evidence missing; ","")&amp;IF(AND(C4410="Credit Note",H4410&gt;0),"Credit note should be negative; ","")&amp;IF(AND(C4410="Simplified Tax Invoice",F4410="B2B - VAT registered"),"Simplified invoice issued to VAT-registered B2B; ",""))</f>
        <v/>
      </c>
    </row>
    <row r="4411">
      <c r="A4411" s="17" t="n"/>
      <c r="B4411" s="14" t="n"/>
      <c r="C4411" s="14" t="n"/>
      <c r="D4411" s="14" t="n"/>
      <c r="E4411" s="16" t="n"/>
      <c r="F4411" s="14" t="n"/>
      <c r="G4411" s="14" t="n"/>
      <c r="H4411" s="19" t="n"/>
      <c r="I4411" s="19" t="n"/>
      <c r="J4411" s="34">
        <f>IF(A4411="","",H4411+I4411)</f>
        <v/>
      </c>
      <c r="K4411" s="14" t="n"/>
      <c r="L4411" s="14" t="n"/>
      <c r="M4411" s="14" t="n"/>
      <c r="N4411" s="14" t="n"/>
      <c r="O4411" s="20">
        <f>IF(A4411="","",SUMPRODUCT((A4411&gt;=Setup!$C$19:$C$30)*(A4411&lt;=Setup!$D$19:$D$30)*Setup!$A$19:$A$30))</f>
        <v/>
      </c>
      <c r="P4411" s="34">
        <f>IF(A4411="","",IF(G4411="Standard 15% (Box 1)",ROUND(H4411*Setup!$B$9,2),0))</f>
        <v/>
      </c>
      <c r="Q4411" s="34">
        <f>IF(A4411="","",I4411-P4411)</f>
        <v/>
      </c>
      <c r="R4411" s="23">
        <f>IF(A4411="","",IF(O4411=0,"Outside audit periods; ","")&amp;IF(G4411="","No VAT category; ","")&amp;IF(ABS(Q4411)&gt;Setup!$B$10,"VAT ≠ 15% × net; ","")&amp;IF(AND(F4411="B2B - VAT registered",NOT(AND(LEN(E4411)=15,LEFT(E4411,1)="3",RIGHT(E4411,1)="3",ISNUMBER(--E4411)))),"Invalid/missing customer VAT no; ","")&amp;IF(L4411&lt;&gt;"Yes","Not reported/cleared on FATOORA; ","")&amp;IF(AND(OR(G4411="Zero-rated domestic (Box 3)",G4411="Export (Box 4)"),N4411=""),"Zero-rate/export evidence missing; ","")&amp;IF(AND(C4411="Credit Note",H4411&gt;0),"Credit note should be negative; ","")&amp;IF(AND(C4411="Simplified Tax Invoice",F4411="B2B - VAT registered"),"Simplified invoice issued to VAT-registered B2B; ",""))</f>
        <v/>
      </c>
    </row>
    <row r="4412">
      <c r="A4412" s="17" t="n"/>
      <c r="B4412" s="14" t="n"/>
      <c r="C4412" s="14" t="n"/>
      <c r="D4412" s="14" t="n"/>
      <c r="E4412" s="16" t="n"/>
      <c r="F4412" s="14" t="n"/>
      <c r="G4412" s="14" t="n"/>
      <c r="H4412" s="19" t="n"/>
      <c r="I4412" s="19" t="n"/>
      <c r="J4412" s="34">
        <f>IF(A4412="","",H4412+I4412)</f>
        <v/>
      </c>
      <c r="K4412" s="14" t="n"/>
      <c r="L4412" s="14" t="n"/>
      <c r="M4412" s="14" t="n"/>
      <c r="N4412" s="14" t="n"/>
      <c r="O4412" s="20">
        <f>IF(A4412="","",SUMPRODUCT((A4412&gt;=Setup!$C$19:$C$30)*(A4412&lt;=Setup!$D$19:$D$30)*Setup!$A$19:$A$30))</f>
        <v/>
      </c>
      <c r="P4412" s="34">
        <f>IF(A4412="","",IF(G4412="Standard 15% (Box 1)",ROUND(H4412*Setup!$B$9,2),0))</f>
        <v/>
      </c>
      <c r="Q4412" s="34">
        <f>IF(A4412="","",I4412-P4412)</f>
        <v/>
      </c>
      <c r="R4412" s="23">
        <f>IF(A4412="","",IF(O4412=0,"Outside audit periods; ","")&amp;IF(G4412="","No VAT category; ","")&amp;IF(ABS(Q4412)&gt;Setup!$B$10,"VAT ≠ 15% × net; ","")&amp;IF(AND(F4412="B2B - VAT registered",NOT(AND(LEN(E4412)=15,LEFT(E4412,1)="3",RIGHT(E4412,1)="3",ISNUMBER(--E4412)))),"Invalid/missing customer VAT no; ","")&amp;IF(L4412&lt;&gt;"Yes","Not reported/cleared on FATOORA; ","")&amp;IF(AND(OR(G4412="Zero-rated domestic (Box 3)",G4412="Export (Box 4)"),N4412=""),"Zero-rate/export evidence missing; ","")&amp;IF(AND(C4412="Credit Note",H4412&gt;0),"Credit note should be negative; ","")&amp;IF(AND(C4412="Simplified Tax Invoice",F4412="B2B - VAT registered"),"Simplified invoice issued to VAT-registered B2B; ",""))</f>
        <v/>
      </c>
    </row>
    <row r="4413">
      <c r="A4413" s="17" t="n"/>
      <c r="B4413" s="14" t="n"/>
      <c r="C4413" s="14" t="n"/>
      <c r="D4413" s="14" t="n"/>
      <c r="E4413" s="16" t="n"/>
      <c r="F4413" s="14" t="n"/>
      <c r="G4413" s="14" t="n"/>
      <c r="H4413" s="19" t="n"/>
      <c r="I4413" s="19" t="n"/>
      <c r="J4413" s="34">
        <f>IF(A4413="","",H4413+I4413)</f>
        <v/>
      </c>
      <c r="K4413" s="14" t="n"/>
      <c r="L4413" s="14" t="n"/>
      <c r="M4413" s="14" t="n"/>
      <c r="N4413" s="14" t="n"/>
      <c r="O4413" s="20">
        <f>IF(A4413="","",SUMPRODUCT((A4413&gt;=Setup!$C$19:$C$30)*(A4413&lt;=Setup!$D$19:$D$30)*Setup!$A$19:$A$30))</f>
        <v/>
      </c>
      <c r="P4413" s="34">
        <f>IF(A4413="","",IF(G4413="Standard 15% (Box 1)",ROUND(H4413*Setup!$B$9,2),0))</f>
        <v/>
      </c>
      <c r="Q4413" s="34">
        <f>IF(A4413="","",I4413-P4413)</f>
        <v/>
      </c>
      <c r="R4413" s="23">
        <f>IF(A4413="","",IF(O4413=0,"Outside audit periods; ","")&amp;IF(G4413="","No VAT category; ","")&amp;IF(ABS(Q4413)&gt;Setup!$B$10,"VAT ≠ 15% × net; ","")&amp;IF(AND(F4413="B2B - VAT registered",NOT(AND(LEN(E4413)=15,LEFT(E4413,1)="3",RIGHT(E4413,1)="3",ISNUMBER(--E4413)))),"Invalid/missing customer VAT no; ","")&amp;IF(L4413&lt;&gt;"Yes","Not reported/cleared on FATOORA; ","")&amp;IF(AND(OR(G4413="Zero-rated domestic (Box 3)",G4413="Export (Box 4)"),N4413=""),"Zero-rate/export evidence missing; ","")&amp;IF(AND(C4413="Credit Note",H4413&gt;0),"Credit note should be negative; ","")&amp;IF(AND(C4413="Simplified Tax Invoice",F4413="B2B - VAT registered"),"Simplified invoice issued to VAT-registered B2B; ",""))</f>
        <v/>
      </c>
    </row>
    <row r="4414">
      <c r="A4414" s="17" t="n"/>
      <c r="B4414" s="14" t="n"/>
      <c r="C4414" s="14" t="n"/>
      <c r="D4414" s="14" t="n"/>
      <c r="E4414" s="16" t="n"/>
      <c r="F4414" s="14" t="n"/>
      <c r="G4414" s="14" t="n"/>
      <c r="H4414" s="19" t="n"/>
      <c r="I4414" s="19" t="n"/>
      <c r="J4414" s="34">
        <f>IF(A4414="","",H4414+I4414)</f>
        <v/>
      </c>
      <c r="K4414" s="14" t="n"/>
      <c r="L4414" s="14" t="n"/>
      <c r="M4414" s="14" t="n"/>
      <c r="N4414" s="14" t="n"/>
      <c r="O4414" s="20">
        <f>IF(A4414="","",SUMPRODUCT((A4414&gt;=Setup!$C$19:$C$30)*(A4414&lt;=Setup!$D$19:$D$30)*Setup!$A$19:$A$30))</f>
        <v/>
      </c>
      <c r="P4414" s="34">
        <f>IF(A4414="","",IF(G4414="Standard 15% (Box 1)",ROUND(H4414*Setup!$B$9,2),0))</f>
        <v/>
      </c>
      <c r="Q4414" s="34">
        <f>IF(A4414="","",I4414-P4414)</f>
        <v/>
      </c>
      <c r="R4414" s="23">
        <f>IF(A4414="","",IF(O4414=0,"Outside audit periods; ","")&amp;IF(G4414="","No VAT category; ","")&amp;IF(ABS(Q4414)&gt;Setup!$B$10,"VAT ≠ 15% × net; ","")&amp;IF(AND(F4414="B2B - VAT registered",NOT(AND(LEN(E4414)=15,LEFT(E4414,1)="3",RIGHT(E4414,1)="3",ISNUMBER(--E4414)))),"Invalid/missing customer VAT no; ","")&amp;IF(L4414&lt;&gt;"Yes","Not reported/cleared on FATOORA; ","")&amp;IF(AND(OR(G4414="Zero-rated domestic (Box 3)",G4414="Export (Box 4)"),N4414=""),"Zero-rate/export evidence missing; ","")&amp;IF(AND(C4414="Credit Note",H4414&gt;0),"Credit note should be negative; ","")&amp;IF(AND(C4414="Simplified Tax Invoice",F4414="B2B - VAT registered"),"Simplified invoice issued to VAT-registered B2B; ",""))</f>
        <v/>
      </c>
    </row>
    <row r="4415">
      <c r="A4415" s="17" t="n"/>
      <c r="B4415" s="14" t="n"/>
      <c r="C4415" s="14" t="n"/>
      <c r="D4415" s="14" t="n"/>
      <c r="E4415" s="16" t="n"/>
      <c r="F4415" s="14" t="n"/>
      <c r="G4415" s="14" t="n"/>
      <c r="H4415" s="19" t="n"/>
      <c r="I4415" s="19" t="n"/>
      <c r="J4415" s="34">
        <f>IF(A4415="","",H4415+I4415)</f>
        <v/>
      </c>
      <c r="K4415" s="14" t="n"/>
      <c r="L4415" s="14" t="n"/>
      <c r="M4415" s="14" t="n"/>
      <c r="N4415" s="14" t="n"/>
      <c r="O4415" s="20">
        <f>IF(A4415="","",SUMPRODUCT((A4415&gt;=Setup!$C$19:$C$30)*(A4415&lt;=Setup!$D$19:$D$30)*Setup!$A$19:$A$30))</f>
        <v/>
      </c>
      <c r="P4415" s="34">
        <f>IF(A4415="","",IF(G4415="Standard 15% (Box 1)",ROUND(H4415*Setup!$B$9,2),0))</f>
        <v/>
      </c>
      <c r="Q4415" s="34">
        <f>IF(A4415="","",I4415-P4415)</f>
        <v/>
      </c>
      <c r="R4415" s="23">
        <f>IF(A4415="","",IF(O4415=0,"Outside audit periods; ","")&amp;IF(G4415="","No VAT category; ","")&amp;IF(ABS(Q4415)&gt;Setup!$B$10,"VAT ≠ 15% × net; ","")&amp;IF(AND(F4415="B2B - VAT registered",NOT(AND(LEN(E4415)=15,LEFT(E4415,1)="3",RIGHT(E4415,1)="3",ISNUMBER(--E4415)))),"Invalid/missing customer VAT no; ","")&amp;IF(L4415&lt;&gt;"Yes","Not reported/cleared on FATOORA; ","")&amp;IF(AND(OR(G4415="Zero-rated domestic (Box 3)",G4415="Export (Box 4)"),N4415=""),"Zero-rate/export evidence missing; ","")&amp;IF(AND(C4415="Credit Note",H4415&gt;0),"Credit note should be negative; ","")&amp;IF(AND(C4415="Simplified Tax Invoice",F4415="B2B - VAT registered"),"Simplified invoice issued to VAT-registered B2B; ",""))</f>
        <v/>
      </c>
    </row>
    <row r="4416">
      <c r="A4416" s="17" t="n"/>
      <c r="B4416" s="14" t="n"/>
      <c r="C4416" s="14" t="n"/>
      <c r="D4416" s="14" t="n"/>
      <c r="E4416" s="16" t="n"/>
      <c r="F4416" s="14" t="n"/>
      <c r="G4416" s="14" t="n"/>
      <c r="H4416" s="19" t="n"/>
      <c r="I4416" s="19" t="n"/>
      <c r="J4416" s="34">
        <f>IF(A4416="","",H4416+I4416)</f>
        <v/>
      </c>
      <c r="K4416" s="14" t="n"/>
      <c r="L4416" s="14" t="n"/>
      <c r="M4416" s="14" t="n"/>
      <c r="N4416" s="14" t="n"/>
      <c r="O4416" s="20">
        <f>IF(A4416="","",SUMPRODUCT((A4416&gt;=Setup!$C$19:$C$30)*(A4416&lt;=Setup!$D$19:$D$30)*Setup!$A$19:$A$30))</f>
        <v/>
      </c>
      <c r="P4416" s="34">
        <f>IF(A4416="","",IF(G4416="Standard 15% (Box 1)",ROUND(H4416*Setup!$B$9,2),0))</f>
        <v/>
      </c>
      <c r="Q4416" s="34">
        <f>IF(A4416="","",I4416-P4416)</f>
        <v/>
      </c>
      <c r="R4416" s="23">
        <f>IF(A4416="","",IF(O4416=0,"Outside audit periods; ","")&amp;IF(G4416="","No VAT category; ","")&amp;IF(ABS(Q4416)&gt;Setup!$B$10,"VAT ≠ 15% × net; ","")&amp;IF(AND(F4416="B2B - VAT registered",NOT(AND(LEN(E4416)=15,LEFT(E4416,1)="3",RIGHT(E4416,1)="3",ISNUMBER(--E4416)))),"Invalid/missing customer VAT no; ","")&amp;IF(L4416&lt;&gt;"Yes","Not reported/cleared on FATOORA; ","")&amp;IF(AND(OR(G4416="Zero-rated domestic (Box 3)",G4416="Export (Box 4)"),N4416=""),"Zero-rate/export evidence missing; ","")&amp;IF(AND(C4416="Credit Note",H4416&gt;0),"Credit note should be negative; ","")&amp;IF(AND(C4416="Simplified Tax Invoice",F4416="B2B - VAT registered"),"Simplified invoice issued to VAT-registered B2B; ",""))</f>
        <v/>
      </c>
    </row>
    <row r="4417">
      <c r="A4417" s="17" t="n"/>
      <c r="B4417" s="14" t="n"/>
      <c r="C4417" s="14" t="n"/>
      <c r="D4417" s="14" t="n"/>
      <c r="E4417" s="16" t="n"/>
      <c r="F4417" s="14" t="n"/>
      <c r="G4417" s="14" t="n"/>
      <c r="H4417" s="19" t="n"/>
      <c r="I4417" s="19" t="n"/>
      <c r="J4417" s="34">
        <f>IF(A4417="","",H4417+I4417)</f>
        <v/>
      </c>
      <c r="K4417" s="14" t="n"/>
      <c r="L4417" s="14" t="n"/>
      <c r="M4417" s="14" t="n"/>
      <c r="N4417" s="14" t="n"/>
      <c r="O4417" s="20">
        <f>IF(A4417="","",SUMPRODUCT((A4417&gt;=Setup!$C$19:$C$30)*(A4417&lt;=Setup!$D$19:$D$30)*Setup!$A$19:$A$30))</f>
        <v/>
      </c>
      <c r="P4417" s="34">
        <f>IF(A4417="","",IF(G4417="Standard 15% (Box 1)",ROUND(H4417*Setup!$B$9,2),0))</f>
        <v/>
      </c>
      <c r="Q4417" s="34">
        <f>IF(A4417="","",I4417-P4417)</f>
        <v/>
      </c>
      <c r="R4417" s="23">
        <f>IF(A4417="","",IF(O4417=0,"Outside audit periods; ","")&amp;IF(G4417="","No VAT category; ","")&amp;IF(ABS(Q4417)&gt;Setup!$B$10,"VAT ≠ 15% × net; ","")&amp;IF(AND(F4417="B2B - VAT registered",NOT(AND(LEN(E4417)=15,LEFT(E4417,1)="3",RIGHT(E4417,1)="3",ISNUMBER(--E4417)))),"Invalid/missing customer VAT no; ","")&amp;IF(L4417&lt;&gt;"Yes","Not reported/cleared on FATOORA; ","")&amp;IF(AND(OR(G4417="Zero-rated domestic (Box 3)",G4417="Export (Box 4)"),N4417=""),"Zero-rate/export evidence missing; ","")&amp;IF(AND(C4417="Credit Note",H4417&gt;0),"Credit note should be negative; ","")&amp;IF(AND(C4417="Simplified Tax Invoice",F4417="B2B - VAT registered"),"Simplified invoice issued to VAT-registered B2B; ",""))</f>
        <v/>
      </c>
    </row>
    <row r="4418">
      <c r="A4418" s="17" t="n"/>
      <c r="B4418" s="14" t="n"/>
      <c r="C4418" s="14" t="n"/>
      <c r="D4418" s="14" t="n"/>
      <c r="E4418" s="16" t="n"/>
      <c r="F4418" s="14" t="n"/>
      <c r="G4418" s="14" t="n"/>
      <c r="H4418" s="19" t="n"/>
      <c r="I4418" s="19" t="n"/>
      <c r="J4418" s="34">
        <f>IF(A4418="","",H4418+I4418)</f>
        <v/>
      </c>
      <c r="K4418" s="14" t="n"/>
      <c r="L4418" s="14" t="n"/>
      <c r="M4418" s="14" t="n"/>
      <c r="N4418" s="14" t="n"/>
      <c r="O4418" s="20">
        <f>IF(A4418="","",SUMPRODUCT((A4418&gt;=Setup!$C$19:$C$30)*(A4418&lt;=Setup!$D$19:$D$30)*Setup!$A$19:$A$30))</f>
        <v/>
      </c>
      <c r="P4418" s="34">
        <f>IF(A4418="","",IF(G4418="Standard 15% (Box 1)",ROUND(H4418*Setup!$B$9,2),0))</f>
        <v/>
      </c>
      <c r="Q4418" s="34">
        <f>IF(A4418="","",I4418-P4418)</f>
        <v/>
      </c>
      <c r="R4418" s="23">
        <f>IF(A4418="","",IF(O4418=0,"Outside audit periods; ","")&amp;IF(G4418="","No VAT category; ","")&amp;IF(ABS(Q4418)&gt;Setup!$B$10,"VAT ≠ 15% × net; ","")&amp;IF(AND(F4418="B2B - VAT registered",NOT(AND(LEN(E4418)=15,LEFT(E4418,1)="3",RIGHT(E4418,1)="3",ISNUMBER(--E4418)))),"Invalid/missing customer VAT no; ","")&amp;IF(L4418&lt;&gt;"Yes","Not reported/cleared on FATOORA; ","")&amp;IF(AND(OR(G4418="Zero-rated domestic (Box 3)",G4418="Export (Box 4)"),N4418=""),"Zero-rate/export evidence missing; ","")&amp;IF(AND(C4418="Credit Note",H4418&gt;0),"Credit note should be negative; ","")&amp;IF(AND(C4418="Simplified Tax Invoice",F4418="B2B - VAT registered"),"Simplified invoice issued to VAT-registered B2B; ",""))</f>
        <v/>
      </c>
    </row>
    <row r="4419">
      <c r="A4419" s="17" t="n"/>
      <c r="B4419" s="14" t="n"/>
      <c r="C4419" s="14" t="n"/>
      <c r="D4419" s="14" t="n"/>
      <c r="E4419" s="16" t="n"/>
      <c r="F4419" s="14" t="n"/>
      <c r="G4419" s="14" t="n"/>
      <c r="H4419" s="19" t="n"/>
      <c r="I4419" s="19" t="n"/>
      <c r="J4419" s="34">
        <f>IF(A4419="","",H4419+I4419)</f>
        <v/>
      </c>
      <c r="K4419" s="14" t="n"/>
      <c r="L4419" s="14" t="n"/>
      <c r="M4419" s="14" t="n"/>
      <c r="N4419" s="14" t="n"/>
      <c r="O4419" s="20">
        <f>IF(A4419="","",SUMPRODUCT((A4419&gt;=Setup!$C$19:$C$30)*(A4419&lt;=Setup!$D$19:$D$30)*Setup!$A$19:$A$30))</f>
        <v/>
      </c>
      <c r="P4419" s="34">
        <f>IF(A4419="","",IF(G4419="Standard 15% (Box 1)",ROUND(H4419*Setup!$B$9,2),0))</f>
        <v/>
      </c>
      <c r="Q4419" s="34">
        <f>IF(A4419="","",I4419-P4419)</f>
        <v/>
      </c>
      <c r="R4419" s="23">
        <f>IF(A4419="","",IF(O4419=0,"Outside audit periods; ","")&amp;IF(G4419="","No VAT category; ","")&amp;IF(ABS(Q4419)&gt;Setup!$B$10,"VAT ≠ 15% × net; ","")&amp;IF(AND(F4419="B2B - VAT registered",NOT(AND(LEN(E4419)=15,LEFT(E4419,1)="3",RIGHT(E4419,1)="3",ISNUMBER(--E4419)))),"Invalid/missing customer VAT no; ","")&amp;IF(L4419&lt;&gt;"Yes","Not reported/cleared on FATOORA; ","")&amp;IF(AND(OR(G4419="Zero-rated domestic (Box 3)",G4419="Export (Box 4)"),N4419=""),"Zero-rate/export evidence missing; ","")&amp;IF(AND(C4419="Credit Note",H4419&gt;0),"Credit note should be negative; ","")&amp;IF(AND(C4419="Simplified Tax Invoice",F4419="B2B - VAT registered"),"Simplified invoice issued to VAT-registered B2B; ",""))</f>
        <v/>
      </c>
    </row>
    <row r="4420">
      <c r="A4420" s="17" t="n"/>
      <c r="B4420" s="14" t="n"/>
      <c r="C4420" s="14" t="n"/>
      <c r="D4420" s="14" t="n"/>
      <c r="E4420" s="16" t="n"/>
      <c r="F4420" s="14" t="n"/>
      <c r="G4420" s="14" t="n"/>
      <c r="H4420" s="19" t="n"/>
      <c r="I4420" s="19" t="n"/>
      <c r="J4420" s="34">
        <f>IF(A4420="","",H4420+I4420)</f>
        <v/>
      </c>
      <c r="K4420" s="14" t="n"/>
      <c r="L4420" s="14" t="n"/>
      <c r="M4420" s="14" t="n"/>
      <c r="N4420" s="14" t="n"/>
      <c r="O4420" s="20">
        <f>IF(A4420="","",SUMPRODUCT((A4420&gt;=Setup!$C$19:$C$30)*(A4420&lt;=Setup!$D$19:$D$30)*Setup!$A$19:$A$30))</f>
        <v/>
      </c>
      <c r="P4420" s="34">
        <f>IF(A4420="","",IF(G4420="Standard 15% (Box 1)",ROUND(H4420*Setup!$B$9,2),0))</f>
        <v/>
      </c>
      <c r="Q4420" s="34">
        <f>IF(A4420="","",I4420-P4420)</f>
        <v/>
      </c>
      <c r="R4420" s="23">
        <f>IF(A4420="","",IF(O4420=0,"Outside audit periods; ","")&amp;IF(G4420="","No VAT category; ","")&amp;IF(ABS(Q4420)&gt;Setup!$B$10,"VAT ≠ 15% × net; ","")&amp;IF(AND(F4420="B2B - VAT registered",NOT(AND(LEN(E4420)=15,LEFT(E4420,1)="3",RIGHT(E4420,1)="3",ISNUMBER(--E4420)))),"Invalid/missing customer VAT no; ","")&amp;IF(L4420&lt;&gt;"Yes","Not reported/cleared on FATOORA; ","")&amp;IF(AND(OR(G4420="Zero-rated domestic (Box 3)",G4420="Export (Box 4)"),N4420=""),"Zero-rate/export evidence missing; ","")&amp;IF(AND(C4420="Credit Note",H4420&gt;0),"Credit note should be negative; ","")&amp;IF(AND(C4420="Simplified Tax Invoice",F4420="B2B - VAT registered"),"Simplified invoice issued to VAT-registered B2B; ",""))</f>
        <v/>
      </c>
    </row>
    <row r="4421">
      <c r="A4421" s="17" t="n"/>
      <c r="B4421" s="14" t="n"/>
      <c r="C4421" s="14" t="n"/>
      <c r="D4421" s="14" t="n"/>
      <c r="E4421" s="16" t="n"/>
      <c r="F4421" s="14" t="n"/>
      <c r="G4421" s="14" t="n"/>
      <c r="H4421" s="19" t="n"/>
      <c r="I4421" s="19" t="n"/>
      <c r="J4421" s="34">
        <f>IF(A4421="","",H4421+I4421)</f>
        <v/>
      </c>
      <c r="K4421" s="14" t="n"/>
      <c r="L4421" s="14" t="n"/>
      <c r="M4421" s="14" t="n"/>
      <c r="N4421" s="14" t="n"/>
      <c r="O4421" s="20">
        <f>IF(A4421="","",SUMPRODUCT((A4421&gt;=Setup!$C$19:$C$30)*(A4421&lt;=Setup!$D$19:$D$30)*Setup!$A$19:$A$30))</f>
        <v/>
      </c>
      <c r="P4421" s="34">
        <f>IF(A4421="","",IF(G4421="Standard 15% (Box 1)",ROUND(H4421*Setup!$B$9,2),0))</f>
        <v/>
      </c>
      <c r="Q4421" s="34">
        <f>IF(A4421="","",I4421-P4421)</f>
        <v/>
      </c>
      <c r="R4421" s="23">
        <f>IF(A4421="","",IF(O4421=0,"Outside audit periods; ","")&amp;IF(G4421="","No VAT category; ","")&amp;IF(ABS(Q4421)&gt;Setup!$B$10,"VAT ≠ 15% × net; ","")&amp;IF(AND(F4421="B2B - VAT registered",NOT(AND(LEN(E4421)=15,LEFT(E4421,1)="3",RIGHT(E4421,1)="3",ISNUMBER(--E4421)))),"Invalid/missing customer VAT no; ","")&amp;IF(L4421&lt;&gt;"Yes","Not reported/cleared on FATOORA; ","")&amp;IF(AND(OR(G4421="Zero-rated domestic (Box 3)",G4421="Export (Box 4)"),N4421=""),"Zero-rate/export evidence missing; ","")&amp;IF(AND(C4421="Credit Note",H4421&gt;0),"Credit note should be negative; ","")&amp;IF(AND(C4421="Simplified Tax Invoice",F4421="B2B - VAT registered"),"Simplified invoice issued to VAT-registered B2B; ",""))</f>
        <v/>
      </c>
    </row>
    <row r="4422">
      <c r="A4422" s="17" t="n"/>
      <c r="B4422" s="14" t="n"/>
      <c r="C4422" s="14" t="n"/>
      <c r="D4422" s="14" t="n"/>
      <c r="E4422" s="16" t="n"/>
      <c r="F4422" s="14" t="n"/>
      <c r="G4422" s="14" t="n"/>
      <c r="H4422" s="19" t="n"/>
      <c r="I4422" s="19" t="n"/>
      <c r="J4422" s="34">
        <f>IF(A4422="","",H4422+I4422)</f>
        <v/>
      </c>
      <c r="K4422" s="14" t="n"/>
      <c r="L4422" s="14" t="n"/>
      <c r="M4422" s="14" t="n"/>
      <c r="N4422" s="14" t="n"/>
      <c r="O4422" s="20">
        <f>IF(A4422="","",SUMPRODUCT((A4422&gt;=Setup!$C$19:$C$30)*(A4422&lt;=Setup!$D$19:$D$30)*Setup!$A$19:$A$30))</f>
        <v/>
      </c>
      <c r="P4422" s="34">
        <f>IF(A4422="","",IF(G4422="Standard 15% (Box 1)",ROUND(H4422*Setup!$B$9,2),0))</f>
        <v/>
      </c>
      <c r="Q4422" s="34">
        <f>IF(A4422="","",I4422-P4422)</f>
        <v/>
      </c>
      <c r="R4422" s="23">
        <f>IF(A4422="","",IF(O4422=0,"Outside audit periods; ","")&amp;IF(G4422="","No VAT category; ","")&amp;IF(ABS(Q4422)&gt;Setup!$B$10,"VAT ≠ 15% × net; ","")&amp;IF(AND(F4422="B2B - VAT registered",NOT(AND(LEN(E4422)=15,LEFT(E4422,1)="3",RIGHT(E4422,1)="3",ISNUMBER(--E4422)))),"Invalid/missing customer VAT no; ","")&amp;IF(L4422&lt;&gt;"Yes","Not reported/cleared on FATOORA; ","")&amp;IF(AND(OR(G4422="Zero-rated domestic (Box 3)",G4422="Export (Box 4)"),N4422=""),"Zero-rate/export evidence missing; ","")&amp;IF(AND(C4422="Credit Note",H4422&gt;0),"Credit note should be negative; ","")&amp;IF(AND(C4422="Simplified Tax Invoice",F4422="B2B - VAT registered"),"Simplified invoice issued to VAT-registered B2B; ",""))</f>
        <v/>
      </c>
    </row>
    <row r="4423">
      <c r="A4423" s="17" t="n"/>
      <c r="B4423" s="14" t="n"/>
      <c r="C4423" s="14" t="n"/>
      <c r="D4423" s="14" t="n"/>
      <c r="E4423" s="16" t="n"/>
      <c r="F4423" s="14" t="n"/>
      <c r="G4423" s="14" t="n"/>
      <c r="H4423" s="19" t="n"/>
      <c r="I4423" s="19" t="n"/>
      <c r="J4423" s="34">
        <f>IF(A4423="","",H4423+I4423)</f>
        <v/>
      </c>
      <c r="K4423" s="14" t="n"/>
      <c r="L4423" s="14" t="n"/>
      <c r="M4423" s="14" t="n"/>
      <c r="N4423" s="14" t="n"/>
      <c r="O4423" s="20">
        <f>IF(A4423="","",SUMPRODUCT((A4423&gt;=Setup!$C$19:$C$30)*(A4423&lt;=Setup!$D$19:$D$30)*Setup!$A$19:$A$30))</f>
        <v/>
      </c>
      <c r="P4423" s="34">
        <f>IF(A4423="","",IF(G4423="Standard 15% (Box 1)",ROUND(H4423*Setup!$B$9,2),0))</f>
        <v/>
      </c>
      <c r="Q4423" s="34">
        <f>IF(A4423="","",I4423-P4423)</f>
        <v/>
      </c>
      <c r="R4423" s="23">
        <f>IF(A4423="","",IF(O4423=0,"Outside audit periods; ","")&amp;IF(G4423="","No VAT category; ","")&amp;IF(ABS(Q4423)&gt;Setup!$B$10,"VAT ≠ 15% × net; ","")&amp;IF(AND(F4423="B2B - VAT registered",NOT(AND(LEN(E4423)=15,LEFT(E4423,1)="3",RIGHT(E4423,1)="3",ISNUMBER(--E4423)))),"Invalid/missing customer VAT no; ","")&amp;IF(L4423&lt;&gt;"Yes","Not reported/cleared on FATOORA; ","")&amp;IF(AND(OR(G4423="Zero-rated domestic (Box 3)",G4423="Export (Box 4)"),N4423=""),"Zero-rate/export evidence missing; ","")&amp;IF(AND(C4423="Credit Note",H4423&gt;0),"Credit note should be negative; ","")&amp;IF(AND(C4423="Simplified Tax Invoice",F4423="B2B - VAT registered"),"Simplified invoice issued to VAT-registered B2B; ",""))</f>
        <v/>
      </c>
    </row>
    <row r="4424">
      <c r="A4424" s="17" t="n"/>
      <c r="B4424" s="14" t="n"/>
      <c r="C4424" s="14" t="n"/>
      <c r="D4424" s="14" t="n"/>
      <c r="E4424" s="16" t="n"/>
      <c r="F4424" s="14" t="n"/>
      <c r="G4424" s="14" t="n"/>
      <c r="H4424" s="19" t="n"/>
      <c r="I4424" s="19" t="n"/>
      <c r="J4424" s="34">
        <f>IF(A4424="","",H4424+I4424)</f>
        <v/>
      </c>
      <c r="K4424" s="14" t="n"/>
      <c r="L4424" s="14" t="n"/>
      <c r="M4424" s="14" t="n"/>
      <c r="N4424" s="14" t="n"/>
      <c r="O4424" s="20">
        <f>IF(A4424="","",SUMPRODUCT((A4424&gt;=Setup!$C$19:$C$30)*(A4424&lt;=Setup!$D$19:$D$30)*Setup!$A$19:$A$30))</f>
        <v/>
      </c>
      <c r="P4424" s="34">
        <f>IF(A4424="","",IF(G4424="Standard 15% (Box 1)",ROUND(H4424*Setup!$B$9,2),0))</f>
        <v/>
      </c>
      <c r="Q4424" s="34">
        <f>IF(A4424="","",I4424-P4424)</f>
        <v/>
      </c>
      <c r="R4424" s="23">
        <f>IF(A4424="","",IF(O4424=0,"Outside audit periods; ","")&amp;IF(G4424="","No VAT category; ","")&amp;IF(ABS(Q4424)&gt;Setup!$B$10,"VAT ≠ 15% × net; ","")&amp;IF(AND(F4424="B2B - VAT registered",NOT(AND(LEN(E4424)=15,LEFT(E4424,1)="3",RIGHT(E4424,1)="3",ISNUMBER(--E4424)))),"Invalid/missing customer VAT no; ","")&amp;IF(L4424&lt;&gt;"Yes","Not reported/cleared on FATOORA; ","")&amp;IF(AND(OR(G4424="Zero-rated domestic (Box 3)",G4424="Export (Box 4)"),N4424=""),"Zero-rate/export evidence missing; ","")&amp;IF(AND(C4424="Credit Note",H4424&gt;0),"Credit note should be negative; ","")&amp;IF(AND(C4424="Simplified Tax Invoice",F4424="B2B - VAT registered"),"Simplified invoice issued to VAT-registered B2B; ",""))</f>
        <v/>
      </c>
    </row>
    <row r="4425">
      <c r="A4425" s="17" t="n"/>
      <c r="B4425" s="14" t="n"/>
      <c r="C4425" s="14" t="n"/>
      <c r="D4425" s="14" t="n"/>
      <c r="E4425" s="16" t="n"/>
      <c r="F4425" s="14" t="n"/>
      <c r="G4425" s="14" t="n"/>
      <c r="H4425" s="19" t="n"/>
      <c r="I4425" s="19" t="n"/>
      <c r="J4425" s="34">
        <f>IF(A4425="","",H4425+I4425)</f>
        <v/>
      </c>
      <c r="K4425" s="14" t="n"/>
      <c r="L4425" s="14" t="n"/>
      <c r="M4425" s="14" t="n"/>
      <c r="N4425" s="14" t="n"/>
      <c r="O4425" s="20">
        <f>IF(A4425="","",SUMPRODUCT((A4425&gt;=Setup!$C$19:$C$30)*(A4425&lt;=Setup!$D$19:$D$30)*Setup!$A$19:$A$30))</f>
        <v/>
      </c>
      <c r="P4425" s="34">
        <f>IF(A4425="","",IF(G4425="Standard 15% (Box 1)",ROUND(H4425*Setup!$B$9,2),0))</f>
        <v/>
      </c>
      <c r="Q4425" s="34">
        <f>IF(A4425="","",I4425-P4425)</f>
        <v/>
      </c>
      <c r="R4425" s="23">
        <f>IF(A4425="","",IF(O4425=0,"Outside audit periods; ","")&amp;IF(G4425="","No VAT category; ","")&amp;IF(ABS(Q4425)&gt;Setup!$B$10,"VAT ≠ 15% × net; ","")&amp;IF(AND(F4425="B2B - VAT registered",NOT(AND(LEN(E4425)=15,LEFT(E4425,1)="3",RIGHT(E4425,1)="3",ISNUMBER(--E4425)))),"Invalid/missing customer VAT no; ","")&amp;IF(L4425&lt;&gt;"Yes","Not reported/cleared on FATOORA; ","")&amp;IF(AND(OR(G4425="Zero-rated domestic (Box 3)",G4425="Export (Box 4)"),N4425=""),"Zero-rate/export evidence missing; ","")&amp;IF(AND(C4425="Credit Note",H4425&gt;0),"Credit note should be negative; ","")&amp;IF(AND(C4425="Simplified Tax Invoice",F4425="B2B - VAT registered"),"Simplified invoice issued to VAT-registered B2B; ",""))</f>
        <v/>
      </c>
    </row>
    <row r="4426">
      <c r="A4426" s="17" t="n"/>
      <c r="B4426" s="14" t="n"/>
      <c r="C4426" s="14" t="n"/>
      <c r="D4426" s="14" t="n"/>
      <c r="E4426" s="16" t="n"/>
      <c r="F4426" s="14" t="n"/>
      <c r="G4426" s="14" t="n"/>
      <c r="H4426" s="19" t="n"/>
      <c r="I4426" s="19" t="n"/>
      <c r="J4426" s="34">
        <f>IF(A4426="","",H4426+I4426)</f>
        <v/>
      </c>
      <c r="K4426" s="14" t="n"/>
      <c r="L4426" s="14" t="n"/>
      <c r="M4426" s="14" t="n"/>
      <c r="N4426" s="14" t="n"/>
      <c r="O4426" s="20">
        <f>IF(A4426="","",SUMPRODUCT((A4426&gt;=Setup!$C$19:$C$30)*(A4426&lt;=Setup!$D$19:$D$30)*Setup!$A$19:$A$30))</f>
        <v/>
      </c>
      <c r="P4426" s="34">
        <f>IF(A4426="","",IF(G4426="Standard 15% (Box 1)",ROUND(H4426*Setup!$B$9,2),0))</f>
        <v/>
      </c>
      <c r="Q4426" s="34">
        <f>IF(A4426="","",I4426-P4426)</f>
        <v/>
      </c>
      <c r="R4426" s="23">
        <f>IF(A4426="","",IF(O4426=0,"Outside audit periods; ","")&amp;IF(G4426="","No VAT category; ","")&amp;IF(ABS(Q4426)&gt;Setup!$B$10,"VAT ≠ 15% × net; ","")&amp;IF(AND(F4426="B2B - VAT registered",NOT(AND(LEN(E4426)=15,LEFT(E4426,1)="3",RIGHT(E4426,1)="3",ISNUMBER(--E4426)))),"Invalid/missing customer VAT no; ","")&amp;IF(L4426&lt;&gt;"Yes","Not reported/cleared on FATOORA; ","")&amp;IF(AND(OR(G4426="Zero-rated domestic (Box 3)",G4426="Export (Box 4)"),N4426=""),"Zero-rate/export evidence missing; ","")&amp;IF(AND(C4426="Credit Note",H4426&gt;0),"Credit note should be negative; ","")&amp;IF(AND(C4426="Simplified Tax Invoice",F4426="B2B - VAT registered"),"Simplified invoice issued to VAT-registered B2B; ",""))</f>
        <v/>
      </c>
    </row>
    <row r="4427">
      <c r="A4427" s="17" t="n"/>
      <c r="B4427" s="14" t="n"/>
      <c r="C4427" s="14" t="n"/>
      <c r="D4427" s="14" t="n"/>
      <c r="E4427" s="16" t="n"/>
      <c r="F4427" s="14" t="n"/>
      <c r="G4427" s="14" t="n"/>
      <c r="H4427" s="19" t="n"/>
      <c r="I4427" s="19" t="n"/>
      <c r="J4427" s="34">
        <f>IF(A4427="","",H4427+I4427)</f>
        <v/>
      </c>
      <c r="K4427" s="14" t="n"/>
      <c r="L4427" s="14" t="n"/>
      <c r="M4427" s="14" t="n"/>
      <c r="N4427" s="14" t="n"/>
      <c r="O4427" s="20">
        <f>IF(A4427="","",SUMPRODUCT((A4427&gt;=Setup!$C$19:$C$30)*(A4427&lt;=Setup!$D$19:$D$30)*Setup!$A$19:$A$30))</f>
        <v/>
      </c>
      <c r="P4427" s="34">
        <f>IF(A4427="","",IF(G4427="Standard 15% (Box 1)",ROUND(H4427*Setup!$B$9,2),0))</f>
        <v/>
      </c>
      <c r="Q4427" s="34">
        <f>IF(A4427="","",I4427-P4427)</f>
        <v/>
      </c>
      <c r="R4427" s="23">
        <f>IF(A4427="","",IF(O4427=0,"Outside audit periods; ","")&amp;IF(G4427="","No VAT category; ","")&amp;IF(ABS(Q4427)&gt;Setup!$B$10,"VAT ≠ 15% × net; ","")&amp;IF(AND(F4427="B2B - VAT registered",NOT(AND(LEN(E4427)=15,LEFT(E4427,1)="3",RIGHT(E4427,1)="3",ISNUMBER(--E4427)))),"Invalid/missing customer VAT no; ","")&amp;IF(L4427&lt;&gt;"Yes","Not reported/cleared on FATOORA; ","")&amp;IF(AND(OR(G4427="Zero-rated domestic (Box 3)",G4427="Export (Box 4)"),N4427=""),"Zero-rate/export evidence missing; ","")&amp;IF(AND(C4427="Credit Note",H4427&gt;0),"Credit note should be negative; ","")&amp;IF(AND(C4427="Simplified Tax Invoice",F4427="B2B - VAT registered"),"Simplified invoice issued to VAT-registered B2B; ",""))</f>
        <v/>
      </c>
    </row>
    <row r="4428">
      <c r="A4428" s="17" t="n"/>
      <c r="B4428" s="14" t="n"/>
      <c r="C4428" s="14" t="n"/>
      <c r="D4428" s="14" t="n"/>
      <c r="E4428" s="16" t="n"/>
      <c r="F4428" s="14" t="n"/>
      <c r="G4428" s="14" t="n"/>
      <c r="H4428" s="19" t="n"/>
      <c r="I4428" s="19" t="n"/>
      <c r="J4428" s="34">
        <f>IF(A4428="","",H4428+I4428)</f>
        <v/>
      </c>
      <c r="K4428" s="14" t="n"/>
      <c r="L4428" s="14" t="n"/>
      <c r="M4428" s="14" t="n"/>
      <c r="N4428" s="14" t="n"/>
      <c r="O4428" s="20">
        <f>IF(A4428="","",SUMPRODUCT((A4428&gt;=Setup!$C$19:$C$30)*(A4428&lt;=Setup!$D$19:$D$30)*Setup!$A$19:$A$30))</f>
        <v/>
      </c>
      <c r="P4428" s="34">
        <f>IF(A4428="","",IF(G4428="Standard 15% (Box 1)",ROUND(H4428*Setup!$B$9,2),0))</f>
        <v/>
      </c>
      <c r="Q4428" s="34">
        <f>IF(A4428="","",I4428-P4428)</f>
        <v/>
      </c>
      <c r="R4428" s="23">
        <f>IF(A4428="","",IF(O4428=0,"Outside audit periods; ","")&amp;IF(G4428="","No VAT category; ","")&amp;IF(ABS(Q4428)&gt;Setup!$B$10,"VAT ≠ 15% × net; ","")&amp;IF(AND(F4428="B2B - VAT registered",NOT(AND(LEN(E4428)=15,LEFT(E4428,1)="3",RIGHT(E4428,1)="3",ISNUMBER(--E4428)))),"Invalid/missing customer VAT no; ","")&amp;IF(L4428&lt;&gt;"Yes","Not reported/cleared on FATOORA; ","")&amp;IF(AND(OR(G4428="Zero-rated domestic (Box 3)",G4428="Export (Box 4)"),N4428=""),"Zero-rate/export evidence missing; ","")&amp;IF(AND(C4428="Credit Note",H4428&gt;0),"Credit note should be negative; ","")&amp;IF(AND(C4428="Simplified Tax Invoice",F4428="B2B - VAT registered"),"Simplified invoice issued to VAT-registered B2B; ",""))</f>
        <v/>
      </c>
    </row>
    <row r="4429">
      <c r="A4429" s="17" t="n"/>
      <c r="B4429" s="14" t="n"/>
      <c r="C4429" s="14" t="n"/>
      <c r="D4429" s="14" t="n"/>
      <c r="E4429" s="16" t="n"/>
      <c r="F4429" s="14" t="n"/>
      <c r="G4429" s="14" t="n"/>
      <c r="H4429" s="19" t="n"/>
      <c r="I4429" s="19" t="n"/>
      <c r="J4429" s="34">
        <f>IF(A4429="","",H4429+I4429)</f>
        <v/>
      </c>
      <c r="K4429" s="14" t="n"/>
      <c r="L4429" s="14" t="n"/>
      <c r="M4429" s="14" t="n"/>
      <c r="N4429" s="14" t="n"/>
      <c r="O4429" s="20">
        <f>IF(A4429="","",SUMPRODUCT((A4429&gt;=Setup!$C$19:$C$30)*(A4429&lt;=Setup!$D$19:$D$30)*Setup!$A$19:$A$30))</f>
        <v/>
      </c>
      <c r="P4429" s="34">
        <f>IF(A4429="","",IF(G4429="Standard 15% (Box 1)",ROUND(H4429*Setup!$B$9,2),0))</f>
        <v/>
      </c>
      <c r="Q4429" s="34">
        <f>IF(A4429="","",I4429-P4429)</f>
        <v/>
      </c>
      <c r="R4429" s="23">
        <f>IF(A4429="","",IF(O4429=0,"Outside audit periods; ","")&amp;IF(G4429="","No VAT category; ","")&amp;IF(ABS(Q4429)&gt;Setup!$B$10,"VAT ≠ 15% × net; ","")&amp;IF(AND(F4429="B2B - VAT registered",NOT(AND(LEN(E4429)=15,LEFT(E4429,1)="3",RIGHT(E4429,1)="3",ISNUMBER(--E4429)))),"Invalid/missing customer VAT no; ","")&amp;IF(L4429&lt;&gt;"Yes","Not reported/cleared on FATOORA; ","")&amp;IF(AND(OR(G4429="Zero-rated domestic (Box 3)",G4429="Export (Box 4)"),N4429=""),"Zero-rate/export evidence missing; ","")&amp;IF(AND(C4429="Credit Note",H4429&gt;0),"Credit note should be negative; ","")&amp;IF(AND(C4429="Simplified Tax Invoice",F4429="B2B - VAT registered"),"Simplified invoice issued to VAT-registered B2B; ",""))</f>
        <v/>
      </c>
    </row>
    <row r="4430">
      <c r="A4430" s="17" t="n"/>
      <c r="B4430" s="14" t="n"/>
      <c r="C4430" s="14" t="n"/>
      <c r="D4430" s="14" t="n"/>
      <c r="E4430" s="16" t="n"/>
      <c r="F4430" s="14" t="n"/>
      <c r="G4430" s="14" t="n"/>
      <c r="H4430" s="19" t="n"/>
      <c r="I4430" s="19" t="n"/>
      <c r="J4430" s="34">
        <f>IF(A4430="","",H4430+I4430)</f>
        <v/>
      </c>
      <c r="K4430" s="14" t="n"/>
      <c r="L4430" s="14" t="n"/>
      <c r="M4430" s="14" t="n"/>
      <c r="N4430" s="14" t="n"/>
      <c r="O4430" s="20">
        <f>IF(A4430="","",SUMPRODUCT((A4430&gt;=Setup!$C$19:$C$30)*(A4430&lt;=Setup!$D$19:$D$30)*Setup!$A$19:$A$30))</f>
        <v/>
      </c>
      <c r="P4430" s="34">
        <f>IF(A4430="","",IF(G4430="Standard 15% (Box 1)",ROUND(H4430*Setup!$B$9,2),0))</f>
        <v/>
      </c>
      <c r="Q4430" s="34">
        <f>IF(A4430="","",I4430-P4430)</f>
        <v/>
      </c>
      <c r="R4430" s="23">
        <f>IF(A4430="","",IF(O4430=0,"Outside audit periods; ","")&amp;IF(G4430="","No VAT category; ","")&amp;IF(ABS(Q4430)&gt;Setup!$B$10,"VAT ≠ 15% × net; ","")&amp;IF(AND(F4430="B2B - VAT registered",NOT(AND(LEN(E4430)=15,LEFT(E4430,1)="3",RIGHT(E4430,1)="3",ISNUMBER(--E4430)))),"Invalid/missing customer VAT no; ","")&amp;IF(L4430&lt;&gt;"Yes","Not reported/cleared on FATOORA; ","")&amp;IF(AND(OR(G4430="Zero-rated domestic (Box 3)",G4430="Export (Box 4)"),N4430=""),"Zero-rate/export evidence missing; ","")&amp;IF(AND(C4430="Credit Note",H4430&gt;0),"Credit note should be negative; ","")&amp;IF(AND(C4430="Simplified Tax Invoice",F4430="B2B - VAT registered"),"Simplified invoice issued to VAT-registered B2B; ",""))</f>
        <v/>
      </c>
    </row>
    <row r="4431">
      <c r="A4431" s="17" t="n"/>
      <c r="B4431" s="14" t="n"/>
      <c r="C4431" s="14" t="n"/>
      <c r="D4431" s="14" t="n"/>
      <c r="E4431" s="16" t="n"/>
      <c r="F4431" s="14" t="n"/>
      <c r="G4431" s="14" t="n"/>
      <c r="H4431" s="19" t="n"/>
      <c r="I4431" s="19" t="n"/>
      <c r="J4431" s="34">
        <f>IF(A4431="","",H4431+I4431)</f>
        <v/>
      </c>
      <c r="K4431" s="14" t="n"/>
      <c r="L4431" s="14" t="n"/>
      <c r="M4431" s="14" t="n"/>
      <c r="N4431" s="14" t="n"/>
      <c r="O4431" s="20">
        <f>IF(A4431="","",SUMPRODUCT((A4431&gt;=Setup!$C$19:$C$30)*(A4431&lt;=Setup!$D$19:$D$30)*Setup!$A$19:$A$30))</f>
        <v/>
      </c>
      <c r="P4431" s="34">
        <f>IF(A4431="","",IF(G4431="Standard 15% (Box 1)",ROUND(H4431*Setup!$B$9,2),0))</f>
        <v/>
      </c>
      <c r="Q4431" s="34">
        <f>IF(A4431="","",I4431-P4431)</f>
        <v/>
      </c>
      <c r="R4431" s="23">
        <f>IF(A4431="","",IF(O4431=0,"Outside audit periods; ","")&amp;IF(G4431="","No VAT category; ","")&amp;IF(ABS(Q4431)&gt;Setup!$B$10,"VAT ≠ 15% × net; ","")&amp;IF(AND(F4431="B2B - VAT registered",NOT(AND(LEN(E4431)=15,LEFT(E4431,1)="3",RIGHT(E4431,1)="3",ISNUMBER(--E4431)))),"Invalid/missing customer VAT no; ","")&amp;IF(L4431&lt;&gt;"Yes","Not reported/cleared on FATOORA; ","")&amp;IF(AND(OR(G4431="Zero-rated domestic (Box 3)",G4431="Export (Box 4)"),N4431=""),"Zero-rate/export evidence missing; ","")&amp;IF(AND(C4431="Credit Note",H4431&gt;0),"Credit note should be negative; ","")&amp;IF(AND(C4431="Simplified Tax Invoice",F4431="B2B - VAT registered"),"Simplified invoice issued to VAT-registered B2B; ",""))</f>
        <v/>
      </c>
    </row>
    <row r="4432">
      <c r="A4432" s="17" t="n"/>
      <c r="B4432" s="14" t="n"/>
      <c r="C4432" s="14" t="n"/>
      <c r="D4432" s="14" t="n"/>
      <c r="E4432" s="16" t="n"/>
      <c r="F4432" s="14" t="n"/>
      <c r="G4432" s="14" t="n"/>
      <c r="H4432" s="19" t="n"/>
      <c r="I4432" s="19" t="n"/>
      <c r="J4432" s="34">
        <f>IF(A4432="","",H4432+I4432)</f>
        <v/>
      </c>
      <c r="K4432" s="14" t="n"/>
      <c r="L4432" s="14" t="n"/>
      <c r="M4432" s="14" t="n"/>
      <c r="N4432" s="14" t="n"/>
      <c r="O4432" s="20">
        <f>IF(A4432="","",SUMPRODUCT((A4432&gt;=Setup!$C$19:$C$30)*(A4432&lt;=Setup!$D$19:$D$30)*Setup!$A$19:$A$30))</f>
        <v/>
      </c>
      <c r="P4432" s="34">
        <f>IF(A4432="","",IF(G4432="Standard 15% (Box 1)",ROUND(H4432*Setup!$B$9,2),0))</f>
        <v/>
      </c>
      <c r="Q4432" s="34">
        <f>IF(A4432="","",I4432-P4432)</f>
        <v/>
      </c>
      <c r="R4432" s="23">
        <f>IF(A4432="","",IF(O4432=0,"Outside audit periods; ","")&amp;IF(G4432="","No VAT category; ","")&amp;IF(ABS(Q4432)&gt;Setup!$B$10,"VAT ≠ 15% × net; ","")&amp;IF(AND(F4432="B2B - VAT registered",NOT(AND(LEN(E4432)=15,LEFT(E4432,1)="3",RIGHT(E4432,1)="3",ISNUMBER(--E4432)))),"Invalid/missing customer VAT no; ","")&amp;IF(L4432&lt;&gt;"Yes","Not reported/cleared on FATOORA; ","")&amp;IF(AND(OR(G4432="Zero-rated domestic (Box 3)",G4432="Export (Box 4)"),N4432=""),"Zero-rate/export evidence missing; ","")&amp;IF(AND(C4432="Credit Note",H4432&gt;0),"Credit note should be negative; ","")&amp;IF(AND(C4432="Simplified Tax Invoice",F4432="B2B - VAT registered"),"Simplified invoice issued to VAT-registered B2B; ",""))</f>
        <v/>
      </c>
    </row>
    <row r="4433">
      <c r="A4433" s="17" t="n"/>
      <c r="B4433" s="14" t="n"/>
      <c r="C4433" s="14" t="n"/>
      <c r="D4433" s="14" t="n"/>
      <c r="E4433" s="16" t="n"/>
      <c r="F4433" s="14" t="n"/>
      <c r="G4433" s="14" t="n"/>
      <c r="H4433" s="19" t="n"/>
      <c r="I4433" s="19" t="n"/>
      <c r="J4433" s="34">
        <f>IF(A4433="","",H4433+I4433)</f>
        <v/>
      </c>
      <c r="K4433" s="14" t="n"/>
      <c r="L4433" s="14" t="n"/>
      <c r="M4433" s="14" t="n"/>
      <c r="N4433" s="14" t="n"/>
      <c r="O4433" s="20">
        <f>IF(A4433="","",SUMPRODUCT((A4433&gt;=Setup!$C$19:$C$30)*(A4433&lt;=Setup!$D$19:$D$30)*Setup!$A$19:$A$30))</f>
        <v/>
      </c>
      <c r="P4433" s="34">
        <f>IF(A4433="","",IF(G4433="Standard 15% (Box 1)",ROUND(H4433*Setup!$B$9,2),0))</f>
        <v/>
      </c>
      <c r="Q4433" s="34">
        <f>IF(A4433="","",I4433-P4433)</f>
        <v/>
      </c>
      <c r="R4433" s="23">
        <f>IF(A4433="","",IF(O4433=0,"Outside audit periods; ","")&amp;IF(G4433="","No VAT category; ","")&amp;IF(ABS(Q4433)&gt;Setup!$B$10,"VAT ≠ 15% × net; ","")&amp;IF(AND(F4433="B2B - VAT registered",NOT(AND(LEN(E4433)=15,LEFT(E4433,1)="3",RIGHT(E4433,1)="3",ISNUMBER(--E4433)))),"Invalid/missing customer VAT no; ","")&amp;IF(L4433&lt;&gt;"Yes","Not reported/cleared on FATOORA; ","")&amp;IF(AND(OR(G4433="Zero-rated domestic (Box 3)",G4433="Export (Box 4)"),N4433=""),"Zero-rate/export evidence missing; ","")&amp;IF(AND(C4433="Credit Note",H4433&gt;0),"Credit note should be negative; ","")&amp;IF(AND(C4433="Simplified Tax Invoice",F4433="B2B - VAT registered"),"Simplified invoice issued to VAT-registered B2B; ",""))</f>
        <v/>
      </c>
    </row>
    <row r="4434">
      <c r="A4434" s="17" t="n"/>
      <c r="B4434" s="14" t="n"/>
      <c r="C4434" s="14" t="n"/>
      <c r="D4434" s="14" t="n"/>
      <c r="E4434" s="16" t="n"/>
      <c r="F4434" s="14" t="n"/>
      <c r="G4434" s="14" t="n"/>
      <c r="H4434" s="19" t="n"/>
      <c r="I4434" s="19" t="n"/>
      <c r="J4434" s="34">
        <f>IF(A4434="","",H4434+I4434)</f>
        <v/>
      </c>
      <c r="K4434" s="14" t="n"/>
      <c r="L4434" s="14" t="n"/>
      <c r="M4434" s="14" t="n"/>
      <c r="N4434" s="14" t="n"/>
      <c r="O4434" s="20">
        <f>IF(A4434="","",SUMPRODUCT((A4434&gt;=Setup!$C$19:$C$30)*(A4434&lt;=Setup!$D$19:$D$30)*Setup!$A$19:$A$30))</f>
        <v/>
      </c>
      <c r="P4434" s="34">
        <f>IF(A4434="","",IF(G4434="Standard 15% (Box 1)",ROUND(H4434*Setup!$B$9,2),0))</f>
        <v/>
      </c>
      <c r="Q4434" s="34">
        <f>IF(A4434="","",I4434-P4434)</f>
        <v/>
      </c>
      <c r="R4434" s="23">
        <f>IF(A4434="","",IF(O4434=0,"Outside audit periods; ","")&amp;IF(G4434="","No VAT category; ","")&amp;IF(ABS(Q4434)&gt;Setup!$B$10,"VAT ≠ 15% × net; ","")&amp;IF(AND(F4434="B2B - VAT registered",NOT(AND(LEN(E4434)=15,LEFT(E4434,1)="3",RIGHT(E4434,1)="3",ISNUMBER(--E4434)))),"Invalid/missing customer VAT no; ","")&amp;IF(L4434&lt;&gt;"Yes","Not reported/cleared on FATOORA; ","")&amp;IF(AND(OR(G4434="Zero-rated domestic (Box 3)",G4434="Export (Box 4)"),N4434=""),"Zero-rate/export evidence missing; ","")&amp;IF(AND(C4434="Credit Note",H4434&gt;0),"Credit note should be negative; ","")&amp;IF(AND(C4434="Simplified Tax Invoice",F4434="B2B - VAT registered"),"Simplified invoice issued to VAT-registered B2B; ",""))</f>
        <v/>
      </c>
    </row>
    <row r="4435">
      <c r="A4435" s="17" t="n"/>
      <c r="B4435" s="14" t="n"/>
      <c r="C4435" s="14" t="n"/>
      <c r="D4435" s="14" t="n"/>
      <c r="E4435" s="16" t="n"/>
      <c r="F4435" s="14" t="n"/>
      <c r="G4435" s="14" t="n"/>
      <c r="H4435" s="19" t="n"/>
      <c r="I4435" s="19" t="n"/>
      <c r="J4435" s="34">
        <f>IF(A4435="","",H4435+I4435)</f>
        <v/>
      </c>
      <c r="K4435" s="14" t="n"/>
      <c r="L4435" s="14" t="n"/>
      <c r="M4435" s="14" t="n"/>
      <c r="N4435" s="14" t="n"/>
      <c r="O4435" s="20">
        <f>IF(A4435="","",SUMPRODUCT((A4435&gt;=Setup!$C$19:$C$30)*(A4435&lt;=Setup!$D$19:$D$30)*Setup!$A$19:$A$30))</f>
        <v/>
      </c>
      <c r="P4435" s="34">
        <f>IF(A4435="","",IF(G4435="Standard 15% (Box 1)",ROUND(H4435*Setup!$B$9,2),0))</f>
        <v/>
      </c>
      <c r="Q4435" s="34">
        <f>IF(A4435="","",I4435-P4435)</f>
        <v/>
      </c>
      <c r="R4435" s="23">
        <f>IF(A4435="","",IF(O4435=0,"Outside audit periods; ","")&amp;IF(G4435="","No VAT category; ","")&amp;IF(ABS(Q4435)&gt;Setup!$B$10,"VAT ≠ 15% × net; ","")&amp;IF(AND(F4435="B2B - VAT registered",NOT(AND(LEN(E4435)=15,LEFT(E4435,1)="3",RIGHT(E4435,1)="3",ISNUMBER(--E4435)))),"Invalid/missing customer VAT no; ","")&amp;IF(L4435&lt;&gt;"Yes","Not reported/cleared on FATOORA; ","")&amp;IF(AND(OR(G4435="Zero-rated domestic (Box 3)",G4435="Export (Box 4)"),N4435=""),"Zero-rate/export evidence missing; ","")&amp;IF(AND(C4435="Credit Note",H4435&gt;0),"Credit note should be negative; ","")&amp;IF(AND(C4435="Simplified Tax Invoice",F4435="B2B - VAT registered"),"Simplified invoice issued to VAT-registered B2B; ",""))</f>
        <v/>
      </c>
    </row>
    <row r="4436">
      <c r="A4436" s="17" t="n"/>
      <c r="B4436" s="14" t="n"/>
      <c r="C4436" s="14" t="n"/>
      <c r="D4436" s="14" t="n"/>
      <c r="E4436" s="16" t="n"/>
      <c r="F4436" s="14" t="n"/>
      <c r="G4436" s="14" t="n"/>
      <c r="H4436" s="19" t="n"/>
      <c r="I4436" s="19" t="n"/>
      <c r="J4436" s="34">
        <f>IF(A4436="","",H4436+I4436)</f>
        <v/>
      </c>
      <c r="K4436" s="14" t="n"/>
      <c r="L4436" s="14" t="n"/>
      <c r="M4436" s="14" t="n"/>
      <c r="N4436" s="14" t="n"/>
      <c r="O4436" s="20">
        <f>IF(A4436="","",SUMPRODUCT((A4436&gt;=Setup!$C$19:$C$30)*(A4436&lt;=Setup!$D$19:$D$30)*Setup!$A$19:$A$30))</f>
        <v/>
      </c>
      <c r="P4436" s="34">
        <f>IF(A4436="","",IF(G4436="Standard 15% (Box 1)",ROUND(H4436*Setup!$B$9,2),0))</f>
        <v/>
      </c>
      <c r="Q4436" s="34">
        <f>IF(A4436="","",I4436-P4436)</f>
        <v/>
      </c>
      <c r="R4436" s="23">
        <f>IF(A4436="","",IF(O4436=0,"Outside audit periods; ","")&amp;IF(G4436="","No VAT category; ","")&amp;IF(ABS(Q4436)&gt;Setup!$B$10,"VAT ≠ 15% × net; ","")&amp;IF(AND(F4436="B2B - VAT registered",NOT(AND(LEN(E4436)=15,LEFT(E4436,1)="3",RIGHT(E4436,1)="3",ISNUMBER(--E4436)))),"Invalid/missing customer VAT no; ","")&amp;IF(L4436&lt;&gt;"Yes","Not reported/cleared on FATOORA; ","")&amp;IF(AND(OR(G4436="Zero-rated domestic (Box 3)",G4436="Export (Box 4)"),N4436=""),"Zero-rate/export evidence missing; ","")&amp;IF(AND(C4436="Credit Note",H4436&gt;0),"Credit note should be negative; ","")&amp;IF(AND(C4436="Simplified Tax Invoice",F4436="B2B - VAT registered"),"Simplified invoice issued to VAT-registered B2B; ",""))</f>
        <v/>
      </c>
    </row>
    <row r="4437">
      <c r="A4437" s="17" t="n"/>
      <c r="B4437" s="14" t="n"/>
      <c r="C4437" s="14" t="n"/>
      <c r="D4437" s="14" t="n"/>
      <c r="E4437" s="16" t="n"/>
      <c r="F4437" s="14" t="n"/>
      <c r="G4437" s="14" t="n"/>
      <c r="H4437" s="19" t="n"/>
      <c r="I4437" s="19" t="n"/>
      <c r="J4437" s="34">
        <f>IF(A4437="","",H4437+I4437)</f>
        <v/>
      </c>
      <c r="K4437" s="14" t="n"/>
      <c r="L4437" s="14" t="n"/>
      <c r="M4437" s="14" t="n"/>
      <c r="N4437" s="14" t="n"/>
      <c r="O4437" s="20">
        <f>IF(A4437="","",SUMPRODUCT((A4437&gt;=Setup!$C$19:$C$30)*(A4437&lt;=Setup!$D$19:$D$30)*Setup!$A$19:$A$30))</f>
        <v/>
      </c>
      <c r="P4437" s="34">
        <f>IF(A4437="","",IF(G4437="Standard 15% (Box 1)",ROUND(H4437*Setup!$B$9,2),0))</f>
        <v/>
      </c>
      <c r="Q4437" s="34">
        <f>IF(A4437="","",I4437-P4437)</f>
        <v/>
      </c>
      <c r="R4437" s="23">
        <f>IF(A4437="","",IF(O4437=0,"Outside audit periods; ","")&amp;IF(G4437="","No VAT category; ","")&amp;IF(ABS(Q4437)&gt;Setup!$B$10,"VAT ≠ 15% × net; ","")&amp;IF(AND(F4437="B2B - VAT registered",NOT(AND(LEN(E4437)=15,LEFT(E4437,1)="3",RIGHT(E4437,1)="3",ISNUMBER(--E4437)))),"Invalid/missing customer VAT no; ","")&amp;IF(L4437&lt;&gt;"Yes","Not reported/cleared on FATOORA; ","")&amp;IF(AND(OR(G4437="Zero-rated domestic (Box 3)",G4437="Export (Box 4)"),N4437=""),"Zero-rate/export evidence missing; ","")&amp;IF(AND(C4437="Credit Note",H4437&gt;0),"Credit note should be negative; ","")&amp;IF(AND(C4437="Simplified Tax Invoice",F4437="B2B - VAT registered"),"Simplified invoice issued to VAT-registered B2B; ",""))</f>
        <v/>
      </c>
    </row>
    <row r="4438">
      <c r="A4438" s="17" t="n"/>
      <c r="B4438" s="14" t="n"/>
      <c r="C4438" s="14" t="n"/>
      <c r="D4438" s="14" t="n"/>
      <c r="E4438" s="16" t="n"/>
      <c r="F4438" s="14" t="n"/>
      <c r="G4438" s="14" t="n"/>
      <c r="H4438" s="19" t="n"/>
      <c r="I4438" s="19" t="n"/>
      <c r="J4438" s="34">
        <f>IF(A4438="","",H4438+I4438)</f>
        <v/>
      </c>
      <c r="K4438" s="14" t="n"/>
      <c r="L4438" s="14" t="n"/>
      <c r="M4438" s="14" t="n"/>
      <c r="N4438" s="14" t="n"/>
      <c r="O4438" s="20">
        <f>IF(A4438="","",SUMPRODUCT((A4438&gt;=Setup!$C$19:$C$30)*(A4438&lt;=Setup!$D$19:$D$30)*Setup!$A$19:$A$30))</f>
        <v/>
      </c>
      <c r="P4438" s="34">
        <f>IF(A4438="","",IF(G4438="Standard 15% (Box 1)",ROUND(H4438*Setup!$B$9,2),0))</f>
        <v/>
      </c>
      <c r="Q4438" s="34">
        <f>IF(A4438="","",I4438-P4438)</f>
        <v/>
      </c>
      <c r="R4438" s="23">
        <f>IF(A4438="","",IF(O4438=0,"Outside audit periods; ","")&amp;IF(G4438="","No VAT category; ","")&amp;IF(ABS(Q4438)&gt;Setup!$B$10,"VAT ≠ 15% × net; ","")&amp;IF(AND(F4438="B2B - VAT registered",NOT(AND(LEN(E4438)=15,LEFT(E4438,1)="3",RIGHT(E4438,1)="3",ISNUMBER(--E4438)))),"Invalid/missing customer VAT no; ","")&amp;IF(L4438&lt;&gt;"Yes","Not reported/cleared on FATOORA; ","")&amp;IF(AND(OR(G4438="Zero-rated domestic (Box 3)",G4438="Export (Box 4)"),N4438=""),"Zero-rate/export evidence missing; ","")&amp;IF(AND(C4438="Credit Note",H4438&gt;0),"Credit note should be negative; ","")&amp;IF(AND(C4438="Simplified Tax Invoice",F4438="B2B - VAT registered"),"Simplified invoice issued to VAT-registered B2B; ",""))</f>
        <v/>
      </c>
    </row>
    <row r="4439">
      <c r="A4439" s="17" t="n"/>
      <c r="B4439" s="14" t="n"/>
      <c r="C4439" s="14" t="n"/>
      <c r="D4439" s="14" t="n"/>
      <c r="E4439" s="16" t="n"/>
      <c r="F4439" s="14" t="n"/>
      <c r="G4439" s="14" t="n"/>
      <c r="H4439" s="19" t="n"/>
      <c r="I4439" s="19" t="n"/>
      <c r="J4439" s="34">
        <f>IF(A4439="","",H4439+I4439)</f>
        <v/>
      </c>
      <c r="K4439" s="14" t="n"/>
      <c r="L4439" s="14" t="n"/>
      <c r="M4439" s="14" t="n"/>
      <c r="N4439" s="14" t="n"/>
      <c r="O4439" s="20">
        <f>IF(A4439="","",SUMPRODUCT((A4439&gt;=Setup!$C$19:$C$30)*(A4439&lt;=Setup!$D$19:$D$30)*Setup!$A$19:$A$30))</f>
        <v/>
      </c>
      <c r="P4439" s="34">
        <f>IF(A4439="","",IF(G4439="Standard 15% (Box 1)",ROUND(H4439*Setup!$B$9,2),0))</f>
        <v/>
      </c>
      <c r="Q4439" s="34">
        <f>IF(A4439="","",I4439-P4439)</f>
        <v/>
      </c>
      <c r="R4439" s="23">
        <f>IF(A4439="","",IF(O4439=0,"Outside audit periods; ","")&amp;IF(G4439="","No VAT category; ","")&amp;IF(ABS(Q4439)&gt;Setup!$B$10,"VAT ≠ 15% × net; ","")&amp;IF(AND(F4439="B2B - VAT registered",NOT(AND(LEN(E4439)=15,LEFT(E4439,1)="3",RIGHT(E4439,1)="3",ISNUMBER(--E4439)))),"Invalid/missing customer VAT no; ","")&amp;IF(L4439&lt;&gt;"Yes","Not reported/cleared on FATOORA; ","")&amp;IF(AND(OR(G4439="Zero-rated domestic (Box 3)",G4439="Export (Box 4)"),N4439=""),"Zero-rate/export evidence missing; ","")&amp;IF(AND(C4439="Credit Note",H4439&gt;0),"Credit note should be negative; ","")&amp;IF(AND(C4439="Simplified Tax Invoice",F4439="B2B - VAT registered"),"Simplified invoice issued to VAT-registered B2B; ",""))</f>
        <v/>
      </c>
    </row>
    <row r="4440">
      <c r="A4440" s="17" t="n"/>
      <c r="B4440" s="14" t="n"/>
      <c r="C4440" s="14" t="n"/>
      <c r="D4440" s="14" t="n"/>
      <c r="E4440" s="16" t="n"/>
      <c r="F4440" s="14" t="n"/>
      <c r="G4440" s="14" t="n"/>
      <c r="H4440" s="19" t="n"/>
      <c r="I4440" s="19" t="n"/>
      <c r="J4440" s="34">
        <f>IF(A4440="","",H4440+I4440)</f>
        <v/>
      </c>
      <c r="K4440" s="14" t="n"/>
      <c r="L4440" s="14" t="n"/>
      <c r="M4440" s="14" t="n"/>
      <c r="N4440" s="14" t="n"/>
      <c r="O4440" s="20">
        <f>IF(A4440="","",SUMPRODUCT((A4440&gt;=Setup!$C$19:$C$30)*(A4440&lt;=Setup!$D$19:$D$30)*Setup!$A$19:$A$30))</f>
        <v/>
      </c>
      <c r="P4440" s="34">
        <f>IF(A4440="","",IF(G4440="Standard 15% (Box 1)",ROUND(H4440*Setup!$B$9,2),0))</f>
        <v/>
      </c>
      <c r="Q4440" s="34">
        <f>IF(A4440="","",I4440-P4440)</f>
        <v/>
      </c>
      <c r="R4440" s="23">
        <f>IF(A4440="","",IF(O4440=0,"Outside audit periods; ","")&amp;IF(G4440="","No VAT category; ","")&amp;IF(ABS(Q4440)&gt;Setup!$B$10,"VAT ≠ 15% × net; ","")&amp;IF(AND(F4440="B2B - VAT registered",NOT(AND(LEN(E4440)=15,LEFT(E4440,1)="3",RIGHT(E4440,1)="3",ISNUMBER(--E4440)))),"Invalid/missing customer VAT no; ","")&amp;IF(L4440&lt;&gt;"Yes","Not reported/cleared on FATOORA; ","")&amp;IF(AND(OR(G4440="Zero-rated domestic (Box 3)",G4440="Export (Box 4)"),N4440=""),"Zero-rate/export evidence missing; ","")&amp;IF(AND(C4440="Credit Note",H4440&gt;0),"Credit note should be negative; ","")&amp;IF(AND(C4440="Simplified Tax Invoice",F4440="B2B - VAT registered"),"Simplified invoice issued to VAT-registered B2B; ",""))</f>
        <v/>
      </c>
    </row>
    <row r="4441">
      <c r="A4441" s="17" t="n"/>
      <c r="B4441" s="14" t="n"/>
      <c r="C4441" s="14" t="n"/>
      <c r="D4441" s="14" t="n"/>
      <c r="E4441" s="16" t="n"/>
      <c r="F4441" s="14" t="n"/>
      <c r="G4441" s="14" t="n"/>
      <c r="H4441" s="19" t="n"/>
      <c r="I4441" s="19" t="n"/>
      <c r="J4441" s="34">
        <f>IF(A4441="","",H4441+I4441)</f>
        <v/>
      </c>
      <c r="K4441" s="14" t="n"/>
      <c r="L4441" s="14" t="n"/>
      <c r="M4441" s="14" t="n"/>
      <c r="N4441" s="14" t="n"/>
      <c r="O4441" s="20">
        <f>IF(A4441="","",SUMPRODUCT((A4441&gt;=Setup!$C$19:$C$30)*(A4441&lt;=Setup!$D$19:$D$30)*Setup!$A$19:$A$30))</f>
        <v/>
      </c>
      <c r="P4441" s="34">
        <f>IF(A4441="","",IF(G4441="Standard 15% (Box 1)",ROUND(H4441*Setup!$B$9,2),0))</f>
        <v/>
      </c>
      <c r="Q4441" s="34">
        <f>IF(A4441="","",I4441-P4441)</f>
        <v/>
      </c>
      <c r="R4441" s="23">
        <f>IF(A4441="","",IF(O4441=0,"Outside audit periods; ","")&amp;IF(G4441="","No VAT category; ","")&amp;IF(ABS(Q4441)&gt;Setup!$B$10,"VAT ≠ 15% × net; ","")&amp;IF(AND(F4441="B2B - VAT registered",NOT(AND(LEN(E4441)=15,LEFT(E4441,1)="3",RIGHT(E4441,1)="3",ISNUMBER(--E4441)))),"Invalid/missing customer VAT no; ","")&amp;IF(L4441&lt;&gt;"Yes","Not reported/cleared on FATOORA; ","")&amp;IF(AND(OR(G4441="Zero-rated domestic (Box 3)",G4441="Export (Box 4)"),N4441=""),"Zero-rate/export evidence missing; ","")&amp;IF(AND(C4441="Credit Note",H4441&gt;0),"Credit note should be negative; ","")&amp;IF(AND(C4441="Simplified Tax Invoice",F4441="B2B - VAT registered"),"Simplified invoice issued to VAT-registered B2B; ",""))</f>
        <v/>
      </c>
    </row>
    <row r="4442">
      <c r="A4442" s="17" t="n"/>
      <c r="B4442" s="14" t="n"/>
      <c r="C4442" s="14" t="n"/>
      <c r="D4442" s="14" t="n"/>
      <c r="E4442" s="16" t="n"/>
      <c r="F4442" s="14" t="n"/>
      <c r="G4442" s="14" t="n"/>
      <c r="H4442" s="19" t="n"/>
      <c r="I4442" s="19" t="n"/>
      <c r="J4442" s="34">
        <f>IF(A4442="","",H4442+I4442)</f>
        <v/>
      </c>
      <c r="K4442" s="14" t="n"/>
      <c r="L4442" s="14" t="n"/>
      <c r="M4442" s="14" t="n"/>
      <c r="N4442" s="14" t="n"/>
      <c r="O4442" s="20">
        <f>IF(A4442="","",SUMPRODUCT((A4442&gt;=Setup!$C$19:$C$30)*(A4442&lt;=Setup!$D$19:$D$30)*Setup!$A$19:$A$30))</f>
        <v/>
      </c>
      <c r="P4442" s="34">
        <f>IF(A4442="","",IF(G4442="Standard 15% (Box 1)",ROUND(H4442*Setup!$B$9,2),0))</f>
        <v/>
      </c>
      <c r="Q4442" s="34">
        <f>IF(A4442="","",I4442-P4442)</f>
        <v/>
      </c>
      <c r="R4442" s="23">
        <f>IF(A4442="","",IF(O4442=0,"Outside audit periods; ","")&amp;IF(G4442="","No VAT category; ","")&amp;IF(ABS(Q4442)&gt;Setup!$B$10,"VAT ≠ 15% × net; ","")&amp;IF(AND(F4442="B2B - VAT registered",NOT(AND(LEN(E4442)=15,LEFT(E4442,1)="3",RIGHT(E4442,1)="3",ISNUMBER(--E4442)))),"Invalid/missing customer VAT no; ","")&amp;IF(L4442&lt;&gt;"Yes","Not reported/cleared on FATOORA; ","")&amp;IF(AND(OR(G4442="Zero-rated domestic (Box 3)",G4442="Export (Box 4)"),N4442=""),"Zero-rate/export evidence missing; ","")&amp;IF(AND(C4442="Credit Note",H4442&gt;0),"Credit note should be negative; ","")&amp;IF(AND(C4442="Simplified Tax Invoice",F4442="B2B - VAT registered"),"Simplified invoice issued to VAT-registered B2B; ",""))</f>
        <v/>
      </c>
    </row>
    <row r="4443">
      <c r="A4443" s="17" t="n"/>
      <c r="B4443" s="14" t="n"/>
      <c r="C4443" s="14" t="n"/>
      <c r="D4443" s="14" t="n"/>
      <c r="E4443" s="16" t="n"/>
      <c r="F4443" s="14" t="n"/>
      <c r="G4443" s="14" t="n"/>
      <c r="H4443" s="19" t="n"/>
      <c r="I4443" s="19" t="n"/>
      <c r="J4443" s="34">
        <f>IF(A4443="","",H4443+I4443)</f>
        <v/>
      </c>
      <c r="K4443" s="14" t="n"/>
      <c r="L4443" s="14" t="n"/>
      <c r="M4443" s="14" t="n"/>
      <c r="N4443" s="14" t="n"/>
      <c r="O4443" s="20">
        <f>IF(A4443="","",SUMPRODUCT((A4443&gt;=Setup!$C$19:$C$30)*(A4443&lt;=Setup!$D$19:$D$30)*Setup!$A$19:$A$30))</f>
        <v/>
      </c>
      <c r="P4443" s="34">
        <f>IF(A4443="","",IF(G4443="Standard 15% (Box 1)",ROUND(H4443*Setup!$B$9,2),0))</f>
        <v/>
      </c>
      <c r="Q4443" s="34">
        <f>IF(A4443="","",I4443-P4443)</f>
        <v/>
      </c>
      <c r="R4443" s="23">
        <f>IF(A4443="","",IF(O4443=0,"Outside audit periods; ","")&amp;IF(G4443="","No VAT category; ","")&amp;IF(ABS(Q4443)&gt;Setup!$B$10,"VAT ≠ 15% × net; ","")&amp;IF(AND(F4443="B2B - VAT registered",NOT(AND(LEN(E4443)=15,LEFT(E4443,1)="3",RIGHT(E4443,1)="3",ISNUMBER(--E4443)))),"Invalid/missing customer VAT no; ","")&amp;IF(L4443&lt;&gt;"Yes","Not reported/cleared on FATOORA; ","")&amp;IF(AND(OR(G4443="Zero-rated domestic (Box 3)",G4443="Export (Box 4)"),N4443=""),"Zero-rate/export evidence missing; ","")&amp;IF(AND(C4443="Credit Note",H4443&gt;0),"Credit note should be negative; ","")&amp;IF(AND(C4443="Simplified Tax Invoice",F4443="B2B - VAT registered"),"Simplified invoice issued to VAT-registered B2B; ",""))</f>
        <v/>
      </c>
    </row>
    <row r="4444">
      <c r="A4444" s="17" t="n"/>
      <c r="B4444" s="14" t="n"/>
      <c r="C4444" s="14" t="n"/>
      <c r="D4444" s="14" t="n"/>
      <c r="E4444" s="16" t="n"/>
      <c r="F4444" s="14" t="n"/>
      <c r="G4444" s="14" t="n"/>
      <c r="H4444" s="19" t="n"/>
      <c r="I4444" s="19" t="n"/>
      <c r="J4444" s="34">
        <f>IF(A4444="","",H4444+I4444)</f>
        <v/>
      </c>
      <c r="K4444" s="14" t="n"/>
      <c r="L4444" s="14" t="n"/>
      <c r="M4444" s="14" t="n"/>
      <c r="N4444" s="14" t="n"/>
      <c r="O4444" s="20">
        <f>IF(A4444="","",SUMPRODUCT((A4444&gt;=Setup!$C$19:$C$30)*(A4444&lt;=Setup!$D$19:$D$30)*Setup!$A$19:$A$30))</f>
        <v/>
      </c>
      <c r="P4444" s="34">
        <f>IF(A4444="","",IF(G4444="Standard 15% (Box 1)",ROUND(H4444*Setup!$B$9,2),0))</f>
        <v/>
      </c>
      <c r="Q4444" s="34">
        <f>IF(A4444="","",I4444-P4444)</f>
        <v/>
      </c>
      <c r="R4444" s="23">
        <f>IF(A4444="","",IF(O4444=0,"Outside audit periods; ","")&amp;IF(G4444="","No VAT category; ","")&amp;IF(ABS(Q4444)&gt;Setup!$B$10,"VAT ≠ 15% × net; ","")&amp;IF(AND(F4444="B2B - VAT registered",NOT(AND(LEN(E4444)=15,LEFT(E4444,1)="3",RIGHT(E4444,1)="3",ISNUMBER(--E4444)))),"Invalid/missing customer VAT no; ","")&amp;IF(L4444&lt;&gt;"Yes","Not reported/cleared on FATOORA; ","")&amp;IF(AND(OR(G4444="Zero-rated domestic (Box 3)",G4444="Export (Box 4)"),N4444=""),"Zero-rate/export evidence missing; ","")&amp;IF(AND(C4444="Credit Note",H4444&gt;0),"Credit note should be negative; ","")&amp;IF(AND(C4444="Simplified Tax Invoice",F4444="B2B - VAT registered"),"Simplified invoice issued to VAT-registered B2B; ",""))</f>
        <v/>
      </c>
    </row>
    <row r="4445">
      <c r="A4445" s="17" t="n"/>
      <c r="B4445" s="14" t="n"/>
      <c r="C4445" s="14" t="n"/>
      <c r="D4445" s="14" t="n"/>
      <c r="E4445" s="16" t="n"/>
      <c r="F4445" s="14" t="n"/>
      <c r="G4445" s="14" t="n"/>
      <c r="H4445" s="19" t="n"/>
      <c r="I4445" s="19" t="n"/>
      <c r="J4445" s="34">
        <f>IF(A4445="","",H4445+I4445)</f>
        <v/>
      </c>
      <c r="K4445" s="14" t="n"/>
      <c r="L4445" s="14" t="n"/>
      <c r="M4445" s="14" t="n"/>
      <c r="N4445" s="14" t="n"/>
      <c r="O4445" s="20">
        <f>IF(A4445="","",SUMPRODUCT((A4445&gt;=Setup!$C$19:$C$30)*(A4445&lt;=Setup!$D$19:$D$30)*Setup!$A$19:$A$30))</f>
        <v/>
      </c>
      <c r="P4445" s="34">
        <f>IF(A4445="","",IF(G4445="Standard 15% (Box 1)",ROUND(H4445*Setup!$B$9,2),0))</f>
        <v/>
      </c>
      <c r="Q4445" s="34">
        <f>IF(A4445="","",I4445-P4445)</f>
        <v/>
      </c>
      <c r="R4445" s="23">
        <f>IF(A4445="","",IF(O4445=0,"Outside audit periods; ","")&amp;IF(G4445="","No VAT category; ","")&amp;IF(ABS(Q4445)&gt;Setup!$B$10,"VAT ≠ 15% × net; ","")&amp;IF(AND(F4445="B2B - VAT registered",NOT(AND(LEN(E4445)=15,LEFT(E4445,1)="3",RIGHT(E4445,1)="3",ISNUMBER(--E4445)))),"Invalid/missing customer VAT no; ","")&amp;IF(L4445&lt;&gt;"Yes","Not reported/cleared on FATOORA; ","")&amp;IF(AND(OR(G4445="Zero-rated domestic (Box 3)",G4445="Export (Box 4)"),N4445=""),"Zero-rate/export evidence missing; ","")&amp;IF(AND(C4445="Credit Note",H4445&gt;0),"Credit note should be negative; ","")&amp;IF(AND(C4445="Simplified Tax Invoice",F4445="B2B - VAT registered"),"Simplified invoice issued to VAT-registered B2B; ",""))</f>
        <v/>
      </c>
    </row>
    <row r="4446">
      <c r="A4446" s="17" t="n"/>
      <c r="B4446" s="14" t="n"/>
      <c r="C4446" s="14" t="n"/>
      <c r="D4446" s="14" t="n"/>
      <c r="E4446" s="16" t="n"/>
      <c r="F4446" s="14" t="n"/>
      <c r="G4446" s="14" t="n"/>
      <c r="H4446" s="19" t="n"/>
      <c r="I4446" s="19" t="n"/>
      <c r="J4446" s="34">
        <f>IF(A4446="","",H4446+I4446)</f>
        <v/>
      </c>
      <c r="K4446" s="14" t="n"/>
      <c r="L4446" s="14" t="n"/>
      <c r="M4446" s="14" t="n"/>
      <c r="N4446" s="14" t="n"/>
      <c r="O4446" s="20">
        <f>IF(A4446="","",SUMPRODUCT((A4446&gt;=Setup!$C$19:$C$30)*(A4446&lt;=Setup!$D$19:$D$30)*Setup!$A$19:$A$30))</f>
        <v/>
      </c>
      <c r="P4446" s="34">
        <f>IF(A4446="","",IF(G4446="Standard 15% (Box 1)",ROUND(H4446*Setup!$B$9,2),0))</f>
        <v/>
      </c>
      <c r="Q4446" s="34">
        <f>IF(A4446="","",I4446-P4446)</f>
        <v/>
      </c>
      <c r="R4446" s="23">
        <f>IF(A4446="","",IF(O4446=0,"Outside audit periods; ","")&amp;IF(G4446="","No VAT category; ","")&amp;IF(ABS(Q4446)&gt;Setup!$B$10,"VAT ≠ 15% × net; ","")&amp;IF(AND(F4446="B2B - VAT registered",NOT(AND(LEN(E4446)=15,LEFT(E4446,1)="3",RIGHT(E4446,1)="3",ISNUMBER(--E4446)))),"Invalid/missing customer VAT no; ","")&amp;IF(L4446&lt;&gt;"Yes","Not reported/cleared on FATOORA; ","")&amp;IF(AND(OR(G4446="Zero-rated domestic (Box 3)",G4446="Export (Box 4)"),N4446=""),"Zero-rate/export evidence missing; ","")&amp;IF(AND(C4446="Credit Note",H4446&gt;0),"Credit note should be negative; ","")&amp;IF(AND(C4446="Simplified Tax Invoice",F4446="B2B - VAT registered"),"Simplified invoice issued to VAT-registered B2B; ",""))</f>
        <v/>
      </c>
    </row>
    <row r="4447">
      <c r="A4447" s="17" t="n"/>
      <c r="B4447" s="14" t="n"/>
      <c r="C4447" s="14" t="n"/>
      <c r="D4447" s="14" t="n"/>
      <c r="E4447" s="16" t="n"/>
      <c r="F4447" s="14" t="n"/>
      <c r="G4447" s="14" t="n"/>
      <c r="H4447" s="19" t="n"/>
      <c r="I4447" s="19" t="n"/>
      <c r="J4447" s="34">
        <f>IF(A4447="","",H4447+I4447)</f>
        <v/>
      </c>
      <c r="K4447" s="14" t="n"/>
      <c r="L4447" s="14" t="n"/>
      <c r="M4447" s="14" t="n"/>
      <c r="N4447" s="14" t="n"/>
      <c r="O4447" s="20">
        <f>IF(A4447="","",SUMPRODUCT((A4447&gt;=Setup!$C$19:$C$30)*(A4447&lt;=Setup!$D$19:$D$30)*Setup!$A$19:$A$30))</f>
        <v/>
      </c>
      <c r="P4447" s="34">
        <f>IF(A4447="","",IF(G4447="Standard 15% (Box 1)",ROUND(H4447*Setup!$B$9,2),0))</f>
        <v/>
      </c>
      <c r="Q4447" s="34">
        <f>IF(A4447="","",I4447-P4447)</f>
        <v/>
      </c>
      <c r="R4447" s="23">
        <f>IF(A4447="","",IF(O4447=0,"Outside audit periods; ","")&amp;IF(G4447="","No VAT category; ","")&amp;IF(ABS(Q4447)&gt;Setup!$B$10,"VAT ≠ 15% × net; ","")&amp;IF(AND(F4447="B2B - VAT registered",NOT(AND(LEN(E4447)=15,LEFT(E4447,1)="3",RIGHT(E4447,1)="3",ISNUMBER(--E4447)))),"Invalid/missing customer VAT no; ","")&amp;IF(L4447&lt;&gt;"Yes","Not reported/cleared on FATOORA; ","")&amp;IF(AND(OR(G4447="Zero-rated domestic (Box 3)",G4447="Export (Box 4)"),N4447=""),"Zero-rate/export evidence missing; ","")&amp;IF(AND(C4447="Credit Note",H4447&gt;0),"Credit note should be negative; ","")&amp;IF(AND(C4447="Simplified Tax Invoice",F4447="B2B - VAT registered"),"Simplified invoice issued to VAT-registered B2B; ",""))</f>
        <v/>
      </c>
    </row>
    <row r="4448">
      <c r="A4448" s="17" t="n"/>
      <c r="B4448" s="14" t="n"/>
      <c r="C4448" s="14" t="n"/>
      <c r="D4448" s="14" t="n"/>
      <c r="E4448" s="16" t="n"/>
      <c r="F4448" s="14" t="n"/>
      <c r="G4448" s="14" t="n"/>
      <c r="H4448" s="19" t="n"/>
      <c r="I4448" s="19" t="n"/>
      <c r="J4448" s="34">
        <f>IF(A4448="","",H4448+I4448)</f>
        <v/>
      </c>
      <c r="K4448" s="14" t="n"/>
      <c r="L4448" s="14" t="n"/>
      <c r="M4448" s="14" t="n"/>
      <c r="N4448" s="14" t="n"/>
      <c r="O4448" s="20">
        <f>IF(A4448="","",SUMPRODUCT((A4448&gt;=Setup!$C$19:$C$30)*(A4448&lt;=Setup!$D$19:$D$30)*Setup!$A$19:$A$30))</f>
        <v/>
      </c>
      <c r="P4448" s="34">
        <f>IF(A4448="","",IF(G4448="Standard 15% (Box 1)",ROUND(H4448*Setup!$B$9,2),0))</f>
        <v/>
      </c>
      <c r="Q4448" s="34">
        <f>IF(A4448="","",I4448-P4448)</f>
        <v/>
      </c>
      <c r="R4448" s="23">
        <f>IF(A4448="","",IF(O4448=0,"Outside audit periods; ","")&amp;IF(G4448="","No VAT category; ","")&amp;IF(ABS(Q4448)&gt;Setup!$B$10,"VAT ≠ 15% × net; ","")&amp;IF(AND(F4448="B2B - VAT registered",NOT(AND(LEN(E4448)=15,LEFT(E4448,1)="3",RIGHT(E4448,1)="3",ISNUMBER(--E4448)))),"Invalid/missing customer VAT no; ","")&amp;IF(L4448&lt;&gt;"Yes","Not reported/cleared on FATOORA; ","")&amp;IF(AND(OR(G4448="Zero-rated domestic (Box 3)",G4448="Export (Box 4)"),N4448=""),"Zero-rate/export evidence missing; ","")&amp;IF(AND(C4448="Credit Note",H4448&gt;0),"Credit note should be negative; ","")&amp;IF(AND(C4448="Simplified Tax Invoice",F4448="B2B - VAT registered"),"Simplified invoice issued to VAT-registered B2B; ",""))</f>
        <v/>
      </c>
    </row>
    <row r="4449">
      <c r="A4449" s="17" t="n"/>
      <c r="B4449" s="14" t="n"/>
      <c r="C4449" s="14" t="n"/>
      <c r="D4449" s="14" t="n"/>
      <c r="E4449" s="16" t="n"/>
      <c r="F4449" s="14" t="n"/>
      <c r="G4449" s="14" t="n"/>
      <c r="H4449" s="19" t="n"/>
      <c r="I4449" s="19" t="n"/>
      <c r="J4449" s="34">
        <f>IF(A4449="","",H4449+I4449)</f>
        <v/>
      </c>
      <c r="K4449" s="14" t="n"/>
      <c r="L4449" s="14" t="n"/>
      <c r="M4449" s="14" t="n"/>
      <c r="N4449" s="14" t="n"/>
      <c r="O4449" s="20">
        <f>IF(A4449="","",SUMPRODUCT((A4449&gt;=Setup!$C$19:$C$30)*(A4449&lt;=Setup!$D$19:$D$30)*Setup!$A$19:$A$30))</f>
        <v/>
      </c>
      <c r="P4449" s="34">
        <f>IF(A4449="","",IF(G4449="Standard 15% (Box 1)",ROUND(H4449*Setup!$B$9,2),0))</f>
        <v/>
      </c>
      <c r="Q4449" s="34">
        <f>IF(A4449="","",I4449-P4449)</f>
        <v/>
      </c>
      <c r="R4449" s="23">
        <f>IF(A4449="","",IF(O4449=0,"Outside audit periods; ","")&amp;IF(G4449="","No VAT category; ","")&amp;IF(ABS(Q4449)&gt;Setup!$B$10,"VAT ≠ 15% × net; ","")&amp;IF(AND(F4449="B2B - VAT registered",NOT(AND(LEN(E4449)=15,LEFT(E4449,1)="3",RIGHT(E4449,1)="3",ISNUMBER(--E4449)))),"Invalid/missing customer VAT no; ","")&amp;IF(L4449&lt;&gt;"Yes","Not reported/cleared on FATOORA; ","")&amp;IF(AND(OR(G4449="Zero-rated domestic (Box 3)",G4449="Export (Box 4)"),N4449=""),"Zero-rate/export evidence missing; ","")&amp;IF(AND(C4449="Credit Note",H4449&gt;0),"Credit note should be negative; ","")&amp;IF(AND(C4449="Simplified Tax Invoice",F4449="B2B - VAT registered"),"Simplified invoice issued to VAT-registered B2B; ",""))</f>
        <v/>
      </c>
    </row>
    <row r="4450">
      <c r="A4450" s="17" t="n"/>
      <c r="B4450" s="14" t="n"/>
      <c r="C4450" s="14" t="n"/>
      <c r="D4450" s="14" t="n"/>
      <c r="E4450" s="16" t="n"/>
      <c r="F4450" s="14" t="n"/>
      <c r="G4450" s="14" t="n"/>
      <c r="H4450" s="19" t="n"/>
      <c r="I4450" s="19" t="n"/>
      <c r="J4450" s="34">
        <f>IF(A4450="","",H4450+I4450)</f>
        <v/>
      </c>
      <c r="K4450" s="14" t="n"/>
      <c r="L4450" s="14" t="n"/>
      <c r="M4450" s="14" t="n"/>
      <c r="N4450" s="14" t="n"/>
      <c r="O4450" s="20">
        <f>IF(A4450="","",SUMPRODUCT((A4450&gt;=Setup!$C$19:$C$30)*(A4450&lt;=Setup!$D$19:$D$30)*Setup!$A$19:$A$30))</f>
        <v/>
      </c>
      <c r="P4450" s="34">
        <f>IF(A4450="","",IF(G4450="Standard 15% (Box 1)",ROUND(H4450*Setup!$B$9,2),0))</f>
        <v/>
      </c>
      <c r="Q4450" s="34">
        <f>IF(A4450="","",I4450-P4450)</f>
        <v/>
      </c>
      <c r="R4450" s="23">
        <f>IF(A4450="","",IF(O4450=0,"Outside audit periods; ","")&amp;IF(G4450="","No VAT category; ","")&amp;IF(ABS(Q4450)&gt;Setup!$B$10,"VAT ≠ 15% × net; ","")&amp;IF(AND(F4450="B2B - VAT registered",NOT(AND(LEN(E4450)=15,LEFT(E4450,1)="3",RIGHT(E4450,1)="3",ISNUMBER(--E4450)))),"Invalid/missing customer VAT no; ","")&amp;IF(L4450&lt;&gt;"Yes","Not reported/cleared on FATOORA; ","")&amp;IF(AND(OR(G4450="Zero-rated domestic (Box 3)",G4450="Export (Box 4)"),N4450=""),"Zero-rate/export evidence missing; ","")&amp;IF(AND(C4450="Credit Note",H4450&gt;0),"Credit note should be negative; ","")&amp;IF(AND(C4450="Simplified Tax Invoice",F4450="B2B - VAT registered"),"Simplified invoice issued to VAT-registered B2B; ",""))</f>
        <v/>
      </c>
    </row>
    <row r="4451">
      <c r="A4451" s="17" t="n"/>
      <c r="B4451" s="14" t="n"/>
      <c r="C4451" s="14" t="n"/>
      <c r="D4451" s="14" t="n"/>
      <c r="E4451" s="16" t="n"/>
      <c r="F4451" s="14" t="n"/>
      <c r="G4451" s="14" t="n"/>
      <c r="H4451" s="19" t="n"/>
      <c r="I4451" s="19" t="n"/>
      <c r="J4451" s="34">
        <f>IF(A4451="","",H4451+I4451)</f>
        <v/>
      </c>
      <c r="K4451" s="14" t="n"/>
      <c r="L4451" s="14" t="n"/>
      <c r="M4451" s="14" t="n"/>
      <c r="N4451" s="14" t="n"/>
      <c r="O4451" s="20">
        <f>IF(A4451="","",SUMPRODUCT((A4451&gt;=Setup!$C$19:$C$30)*(A4451&lt;=Setup!$D$19:$D$30)*Setup!$A$19:$A$30))</f>
        <v/>
      </c>
      <c r="P4451" s="34">
        <f>IF(A4451="","",IF(G4451="Standard 15% (Box 1)",ROUND(H4451*Setup!$B$9,2),0))</f>
        <v/>
      </c>
      <c r="Q4451" s="34">
        <f>IF(A4451="","",I4451-P4451)</f>
        <v/>
      </c>
      <c r="R4451" s="23">
        <f>IF(A4451="","",IF(O4451=0,"Outside audit periods; ","")&amp;IF(G4451="","No VAT category; ","")&amp;IF(ABS(Q4451)&gt;Setup!$B$10,"VAT ≠ 15% × net; ","")&amp;IF(AND(F4451="B2B - VAT registered",NOT(AND(LEN(E4451)=15,LEFT(E4451,1)="3",RIGHT(E4451,1)="3",ISNUMBER(--E4451)))),"Invalid/missing customer VAT no; ","")&amp;IF(L4451&lt;&gt;"Yes","Not reported/cleared on FATOORA; ","")&amp;IF(AND(OR(G4451="Zero-rated domestic (Box 3)",G4451="Export (Box 4)"),N4451=""),"Zero-rate/export evidence missing; ","")&amp;IF(AND(C4451="Credit Note",H4451&gt;0),"Credit note should be negative; ","")&amp;IF(AND(C4451="Simplified Tax Invoice",F4451="B2B - VAT registered"),"Simplified invoice issued to VAT-registered B2B; ",""))</f>
        <v/>
      </c>
    </row>
    <row r="4452">
      <c r="A4452" s="17" t="n"/>
      <c r="B4452" s="14" t="n"/>
      <c r="C4452" s="14" t="n"/>
      <c r="D4452" s="14" t="n"/>
      <c r="E4452" s="16" t="n"/>
      <c r="F4452" s="14" t="n"/>
      <c r="G4452" s="14" t="n"/>
      <c r="H4452" s="19" t="n"/>
      <c r="I4452" s="19" t="n"/>
      <c r="J4452" s="34">
        <f>IF(A4452="","",H4452+I4452)</f>
        <v/>
      </c>
      <c r="K4452" s="14" t="n"/>
      <c r="L4452" s="14" t="n"/>
      <c r="M4452" s="14" t="n"/>
      <c r="N4452" s="14" t="n"/>
      <c r="O4452" s="20">
        <f>IF(A4452="","",SUMPRODUCT((A4452&gt;=Setup!$C$19:$C$30)*(A4452&lt;=Setup!$D$19:$D$30)*Setup!$A$19:$A$30))</f>
        <v/>
      </c>
      <c r="P4452" s="34">
        <f>IF(A4452="","",IF(G4452="Standard 15% (Box 1)",ROUND(H4452*Setup!$B$9,2),0))</f>
        <v/>
      </c>
      <c r="Q4452" s="34">
        <f>IF(A4452="","",I4452-P4452)</f>
        <v/>
      </c>
      <c r="R4452" s="23">
        <f>IF(A4452="","",IF(O4452=0,"Outside audit periods; ","")&amp;IF(G4452="","No VAT category; ","")&amp;IF(ABS(Q4452)&gt;Setup!$B$10,"VAT ≠ 15% × net; ","")&amp;IF(AND(F4452="B2B - VAT registered",NOT(AND(LEN(E4452)=15,LEFT(E4452,1)="3",RIGHT(E4452,1)="3",ISNUMBER(--E4452)))),"Invalid/missing customer VAT no; ","")&amp;IF(L4452&lt;&gt;"Yes","Not reported/cleared on FATOORA; ","")&amp;IF(AND(OR(G4452="Zero-rated domestic (Box 3)",G4452="Export (Box 4)"),N4452=""),"Zero-rate/export evidence missing; ","")&amp;IF(AND(C4452="Credit Note",H4452&gt;0),"Credit note should be negative; ","")&amp;IF(AND(C4452="Simplified Tax Invoice",F4452="B2B - VAT registered"),"Simplified invoice issued to VAT-registered B2B; ",""))</f>
        <v/>
      </c>
    </row>
    <row r="4453">
      <c r="A4453" s="17" t="n"/>
      <c r="B4453" s="14" t="n"/>
      <c r="C4453" s="14" t="n"/>
      <c r="D4453" s="14" t="n"/>
      <c r="E4453" s="16" t="n"/>
      <c r="F4453" s="14" t="n"/>
      <c r="G4453" s="14" t="n"/>
      <c r="H4453" s="19" t="n"/>
      <c r="I4453" s="19" t="n"/>
      <c r="J4453" s="34">
        <f>IF(A4453="","",H4453+I4453)</f>
        <v/>
      </c>
      <c r="K4453" s="14" t="n"/>
      <c r="L4453" s="14" t="n"/>
      <c r="M4453" s="14" t="n"/>
      <c r="N4453" s="14" t="n"/>
      <c r="O4453" s="20">
        <f>IF(A4453="","",SUMPRODUCT((A4453&gt;=Setup!$C$19:$C$30)*(A4453&lt;=Setup!$D$19:$D$30)*Setup!$A$19:$A$30))</f>
        <v/>
      </c>
      <c r="P4453" s="34">
        <f>IF(A4453="","",IF(G4453="Standard 15% (Box 1)",ROUND(H4453*Setup!$B$9,2),0))</f>
        <v/>
      </c>
      <c r="Q4453" s="34">
        <f>IF(A4453="","",I4453-P4453)</f>
        <v/>
      </c>
      <c r="R4453" s="23">
        <f>IF(A4453="","",IF(O4453=0,"Outside audit periods; ","")&amp;IF(G4453="","No VAT category; ","")&amp;IF(ABS(Q4453)&gt;Setup!$B$10,"VAT ≠ 15% × net; ","")&amp;IF(AND(F4453="B2B - VAT registered",NOT(AND(LEN(E4453)=15,LEFT(E4453,1)="3",RIGHT(E4453,1)="3",ISNUMBER(--E4453)))),"Invalid/missing customer VAT no; ","")&amp;IF(L4453&lt;&gt;"Yes","Not reported/cleared on FATOORA; ","")&amp;IF(AND(OR(G4453="Zero-rated domestic (Box 3)",G4453="Export (Box 4)"),N4453=""),"Zero-rate/export evidence missing; ","")&amp;IF(AND(C4453="Credit Note",H4453&gt;0),"Credit note should be negative; ","")&amp;IF(AND(C4453="Simplified Tax Invoice",F4453="B2B - VAT registered"),"Simplified invoice issued to VAT-registered B2B; ",""))</f>
        <v/>
      </c>
    </row>
    <row r="4454">
      <c r="A4454" s="17" t="n"/>
      <c r="B4454" s="14" t="n"/>
      <c r="C4454" s="14" t="n"/>
      <c r="D4454" s="14" t="n"/>
      <c r="E4454" s="16" t="n"/>
      <c r="F4454" s="14" t="n"/>
      <c r="G4454" s="14" t="n"/>
      <c r="H4454" s="19" t="n"/>
      <c r="I4454" s="19" t="n"/>
      <c r="J4454" s="34">
        <f>IF(A4454="","",H4454+I4454)</f>
        <v/>
      </c>
      <c r="K4454" s="14" t="n"/>
      <c r="L4454" s="14" t="n"/>
      <c r="M4454" s="14" t="n"/>
      <c r="N4454" s="14" t="n"/>
      <c r="O4454" s="20">
        <f>IF(A4454="","",SUMPRODUCT((A4454&gt;=Setup!$C$19:$C$30)*(A4454&lt;=Setup!$D$19:$D$30)*Setup!$A$19:$A$30))</f>
        <v/>
      </c>
      <c r="P4454" s="34">
        <f>IF(A4454="","",IF(G4454="Standard 15% (Box 1)",ROUND(H4454*Setup!$B$9,2),0))</f>
        <v/>
      </c>
      <c r="Q4454" s="34">
        <f>IF(A4454="","",I4454-P4454)</f>
        <v/>
      </c>
      <c r="R4454" s="23">
        <f>IF(A4454="","",IF(O4454=0,"Outside audit periods; ","")&amp;IF(G4454="","No VAT category; ","")&amp;IF(ABS(Q4454)&gt;Setup!$B$10,"VAT ≠ 15% × net; ","")&amp;IF(AND(F4454="B2B - VAT registered",NOT(AND(LEN(E4454)=15,LEFT(E4454,1)="3",RIGHT(E4454,1)="3",ISNUMBER(--E4454)))),"Invalid/missing customer VAT no; ","")&amp;IF(L4454&lt;&gt;"Yes","Not reported/cleared on FATOORA; ","")&amp;IF(AND(OR(G4454="Zero-rated domestic (Box 3)",G4454="Export (Box 4)"),N4454=""),"Zero-rate/export evidence missing; ","")&amp;IF(AND(C4454="Credit Note",H4454&gt;0),"Credit note should be negative; ","")&amp;IF(AND(C4454="Simplified Tax Invoice",F4454="B2B - VAT registered"),"Simplified invoice issued to VAT-registered B2B; ",""))</f>
        <v/>
      </c>
    </row>
    <row r="4455">
      <c r="A4455" s="17" t="n"/>
      <c r="B4455" s="14" t="n"/>
      <c r="C4455" s="14" t="n"/>
      <c r="D4455" s="14" t="n"/>
      <c r="E4455" s="16" t="n"/>
      <c r="F4455" s="14" t="n"/>
      <c r="G4455" s="14" t="n"/>
      <c r="H4455" s="19" t="n"/>
      <c r="I4455" s="19" t="n"/>
      <c r="J4455" s="34">
        <f>IF(A4455="","",H4455+I4455)</f>
        <v/>
      </c>
      <c r="K4455" s="14" t="n"/>
      <c r="L4455" s="14" t="n"/>
      <c r="M4455" s="14" t="n"/>
      <c r="N4455" s="14" t="n"/>
      <c r="O4455" s="20">
        <f>IF(A4455="","",SUMPRODUCT((A4455&gt;=Setup!$C$19:$C$30)*(A4455&lt;=Setup!$D$19:$D$30)*Setup!$A$19:$A$30))</f>
        <v/>
      </c>
      <c r="P4455" s="34">
        <f>IF(A4455="","",IF(G4455="Standard 15% (Box 1)",ROUND(H4455*Setup!$B$9,2),0))</f>
        <v/>
      </c>
      <c r="Q4455" s="34">
        <f>IF(A4455="","",I4455-P4455)</f>
        <v/>
      </c>
      <c r="R4455" s="23">
        <f>IF(A4455="","",IF(O4455=0,"Outside audit periods; ","")&amp;IF(G4455="","No VAT category; ","")&amp;IF(ABS(Q4455)&gt;Setup!$B$10,"VAT ≠ 15% × net; ","")&amp;IF(AND(F4455="B2B - VAT registered",NOT(AND(LEN(E4455)=15,LEFT(E4455,1)="3",RIGHT(E4455,1)="3",ISNUMBER(--E4455)))),"Invalid/missing customer VAT no; ","")&amp;IF(L4455&lt;&gt;"Yes","Not reported/cleared on FATOORA; ","")&amp;IF(AND(OR(G4455="Zero-rated domestic (Box 3)",G4455="Export (Box 4)"),N4455=""),"Zero-rate/export evidence missing; ","")&amp;IF(AND(C4455="Credit Note",H4455&gt;0),"Credit note should be negative; ","")&amp;IF(AND(C4455="Simplified Tax Invoice",F4455="B2B - VAT registered"),"Simplified invoice issued to VAT-registered B2B; ",""))</f>
        <v/>
      </c>
    </row>
    <row r="4456">
      <c r="A4456" s="17" t="n"/>
      <c r="B4456" s="14" t="n"/>
      <c r="C4456" s="14" t="n"/>
      <c r="D4456" s="14" t="n"/>
      <c r="E4456" s="16" t="n"/>
      <c r="F4456" s="14" t="n"/>
      <c r="G4456" s="14" t="n"/>
      <c r="H4456" s="19" t="n"/>
      <c r="I4456" s="19" t="n"/>
      <c r="J4456" s="34">
        <f>IF(A4456="","",H4456+I4456)</f>
        <v/>
      </c>
      <c r="K4456" s="14" t="n"/>
      <c r="L4456" s="14" t="n"/>
      <c r="M4456" s="14" t="n"/>
      <c r="N4456" s="14" t="n"/>
      <c r="O4456" s="20">
        <f>IF(A4456="","",SUMPRODUCT((A4456&gt;=Setup!$C$19:$C$30)*(A4456&lt;=Setup!$D$19:$D$30)*Setup!$A$19:$A$30))</f>
        <v/>
      </c>
      <c r="P4456" s="34">
        <f>IF(A4456="","",IF(G4456="Standard 15% (Box 1)",ROUND(H4456*Setup!$B$9,2),0))</f>
        <v/>
      </c>
      <c r="Q4456" s="34">
        <f>IF(A4456="","",I4456-P4456)</f>
        <v/>
      </c>
      <c r="R4456" s="23">
        <f>IF(A4456="","",IF(O4456=0,"Outside audit periods; ","")&amp;IF(G4456="","No VAT category; ","")&amp;IF(ABS(Q4456)&gt;Setup!$B$10,"VAT ≠ 15% × net; ","")&amp;IF(AND(F4456="B2B - VAT registered",NOT(AND(LEN(E4456)=15,LEFT(E4456,1)="3",RIGHT(E4456,1)="3",ISNUMBER(--E4456)))),"Invalid/missing customer VAT no; ","")&amp;IF(L4456&lt;&gt;"Yes","Not reported/cleared on FATOORA; ","")&amp;IF(AND(OR(G4456="Zero-rated domestic (Box 3)",G4456="Export (Box 4)"),N4456=""),"Zero-rate/export evidence missing; ","")&amp;IF(AND(C4456="Credit Note",H4456&gt;0),"Credit note should be negative; ","")&amp;IF(AND(C4456="Simplified Tax Invoice",F4456="B2B - VAT registered"),"Simplified invoice issued to VAT-registered B2B; ",""))</f>
        <v/>
      </c>
    </row>
    <row r="4457">
      <c r="A4457" s="17" t="n"/>
      <c r="B4457" s="14" t="n"/>
      <c r="C4457" s="14" t="n"/>
      <c r="D4457" s="14" t="n"/>
      <c r="E4457" s="16" t="n"/>
      <c r="F4457" s="14" t="n"/>
      <c r="G4457" s="14" t="n"/>
      <c r="H4457" s="19" t="n"/>
      <c r="I4457" s="19" t="n"/>
      <c r="J4457" s="34">
        <f>IF(A4457="","",H4457+I4457)</f>
        <v/>
      </c>
      <c r="K4457" s="14" t="n"/>
      <c r="L4457" s="14" t="n"/>
      <c r="M4457" s="14" t="n"/>
      <c r="N4457" s="14" t="n"/>
      <c r="O4457" s="20">
        <f>IF(A4457="","",SUMPRODUCT((A4457&gt;=Setup!$C$19:$C$30)*(A4457&lt;=Setup!$D$19:$D$30)*Setup!$A$19:$A$30))</f>
        <v/>
      </c>
      <c r="P4457" s="34">
        <f>IF(A4457="","",IF(G4457="Standard 15% (Box 1)",ROUND(H4457*Setup!$B$9,2),0))</f>
        <v/>
      </c>
      <c r="Q4457" s="34">
        <f>IF(A4457="","",I4457-P4457)</f>
        <v/>
      </c>
      <c r="R4457" s="23">
        <f>IF(A4457="","",IF(O4457=0,"Outside audit periods; ","")&amp;IF(G4457="","No VAT category; ","")&amp;IF(ABS(Q4457)&gt;Setup!$B$10,"VAT ≠ 15% × net; ","")&amp;IF(AND(F4457="B2B - VAT registered",NOT(AND(LEN(E4457)=15,LEFT(E4457,1)="3",RIGHT(E4457,1)="3",ISNUMBER(--E4457)))),"Invalid/missing customer VAT no; ","")&amp;IF(L4457&lt;&gt;"Yes","Not reported/cleared on FATOORA; ","")&amp;IF(AND(OR(G4457="Zero-rated domestic (Box 3)",G4457="Export (Box 4)"),N4457=""),"Zero-rate/export evidence missing; ","")&amp;IF(AND(C4457="Credit Note",H4457&gt;0),"Credit note should be negative; ","")&amp;IF(AND(C4457="Simplified Tax Invoice",F4457="B2B - VAT registered"),"Simplified invoice issued to VAT-registered B2B; ",""))</f>
        <v/>
      </c>
    </row>
    <row r="4458">
      <c r="A4458" s="17" t="n"/>
      <c r="B4458" s="14" t="n"/>
      <c r="C4458" s="14" t="n"/>
      <c r="D4458" s="14" t="n"/>
      <c r="E4458" s="16" t="n"/>
      <c r="F4458" s="14" t="n"/>
      <c r="G4458" s="14" t="n"/>
      <c r="H4458" s="19" t="n"/>
      <c r="I4458" s="19" t="n"/>
      <c r="J4458" s="34">
        <f>IF(A4458="","",H4458+I4458)</f>
        <v/>
      </c>
      <c r="K4458" s="14" t="n"/>
      <c r="L4458" s="14" t="n"/>
      <c r="M4458" s="14" t="n"/>
      <c r="N4458" s="14" t="n"/>
      <c r="O4458" s="20">
        <f>IF(A4458="","",SUMPRODUCT((A4458&gt;=Setup!$C$19:$C$30)*(A4458&lt;=Setup!$D$19:$D$30)*Setup!$A$19:$A$30))</f>
        <v/>
      </c>
      <c r="P4458" s="34">
        <f>IF(A4458="","",IF(G4458="Standard 15% (Box 1)",ROUND(H4458*Setup!$B$9,2),0))</f>
        <v/>
      </c>
      <c r="Q4458" s="34">
        <f>IF(A4458="","",I4458-P4458)</f>
        <v/>
      </c>
      <c r="R4458" s="23">
        <f>IF(A4458="","",IF(O4458=0,"Outside audit periods; ","")&amp;IF(G4458="","No VAT category; ","")&amp;IF(ABS(Q4458)&gt;Setup!$B$10,"VAT ≠ 15% × net; ","")&amp;IF(AND(F4458="B2B - VAT registered",NOT(AND(LEN(E4458)=15,LEFT(E4458,1)="3",RIGHT(E4458,1)="3",ISNUMBER(--E4458)))),"Invalid/missing customer VAT no; ","")&amp;IF(L4458&lt;&gt;"Yes","Not reported/cleared on FATOORA; ","")&amp;IF(AND(OR(G4458="Zero-rated domestic (Box 3)",G4458="Export (Box 4)"),N4458=""),"Zero-rate/export evidence missing; ","")&amp;IF(AND(C4458="Credit Note",H4458&gt;0),"Credit note should be negative; ","")&amp;IF(AND(C4458="Simplified Tax Invoice",F4458="B2B - VAT registered"),"Simplified invoice issued to VAT-registered B2B; ",""))</f>
        <v/>
      </c>
    </row>
    <row r="4459">
      <c r="A4459" s="17" t="n"/>
      <c r="B4459" s="14" t="n"/>
      <c r="C4459" s="14" t="n"/>
      <c r="D4459" s="14" t="n"/>
      <c r="E4459" s="16" t="n"/>
      <c r="F4459" s="14" t="n"/>
      <c r="G4459" s="14" t="n"/>
      <c r="H4459" s="19" t="n"/>
      <c r="I4459" s="19" t="n"/>
      <c r="J4459" s="34">
        <f>IF(A4459="","",H4459+I4459)</f>
        <v/>
      </c>
      <c r="K4459" s="14" t="n"/>
      <c r="L4459" s="14" t="n"/>
      <c r="M4459" s="14" t="n"/>
      <c r="N4459" s="14" t="n"/>
      <c r="O4459" s="20">
        <f>IF(A4459="","",SUMPRODUCT((A4459&gt;=Setup!$C$19:$C$30)*(A4459&lt;=Setup!$D$19:$D$30)*Setup!$A$19:$A$30))</f>
        <v/>
      </c>
      <c r="P4459" s="34">
        <f>IF(A4459="","",IF(G4459="Standard 15% (Box 1)",ROUND(H4459*Setup!$B$9,2),0))</f>
        <v/>
      </c>
      <c r="Q4459" s="34">
        <f>IF(A4459="","",I4459-P4459)</f>
        <v/>
      </c>
      <c r="R4459" s="23">
        <f>IF(A4459="","",IF(O4459=0,"Outside audit periods; ","")&amp;IF(G4459="","No VAT category; ","")&amp;IF(ABS(Q4459)&gt;Setup!$B$10,"VAT ≠ 15% × net; ","")&amp;IF(AND(F4459="B2B - VAT registered",NOT(AND(LEN(E4459)=15,LEFT(E4459,1)="3",RIGHT(E4459,1)="3",ISNUMBER(--E4459)))),"Invalid/missing customer VAT no; ","")&amp;IF(L4459&lt;&gt;"Yes","Not reported/cleared on FATOORA; ","")&amp;IF(AND(OR(G4459="Zero-rated domestic (Box 3)",G4459="Export (Box 4)"),N4459=""),"Zero-rate/export evidence missing; ","")&amp;IF(AND(C4459="Credit Note",H4459&gt;0),"Credit note should be negative; ","")&amp;IF(AND(C4459="Simplified Tax Invoice",F4459="B2B - VAT registered"),"Simplified invoice issued to VAT-registered B2B; ",""))</f>
        <v/>
      </c>
    </row>
    <row r="4460">
      <c r="A4460" s="17" t="n"/>
      <c r="B4460" s="14" t="n"/>
      <c r="C4460" s="14" t="n"/>
      <c r="D4460" s="14" t="n"/>
      <c r="E4460" s="16" t="n"/>
      <c r="F4460" s="14" t="n"/>
      <c r="G4460" s="14" t="n"/>
      <c r="H4460" s="19" t="n"/>
      <c r="I4460" s="19" t="n"/>
      <c r="J4460" s="34">
        <f>IF(A4460="","",H4460+I4460)</f>
        <v/>
      </c>
      <c r="K4460" s="14" t="n"/>
      <c r="L4460" s="14" t="n"/>
      <c r="M4460" s="14" t="n"/>
      <c r="N4460" s="14" t="n"/>
      <c r="O4460" s="20">
        <f>IF(A4460="","",SUMPRODUCT((A4460&gt;=Setup!$C$19:$C$30)*(A4460&lt;=Setup!$D$19:$D$30)*Setup!$A$19:$A$30))</f>
        <v/>
      </c>
      <c r="P4460" s="34">
        <f>IF(A4460="","",IF(G4460="Standard 15% (Box 1)",ROUND(H4460*Setup!$B$9,2),0))</f>
        <v/>
      </c>
      <c r="Q4460" s="34">
        <f>IF(A4460="","",I4460-P4460)</f>
        <v/>
      </c>
      <c r="R4460" s="23">
        <f>IF(A4460="","",IF(O4460=0,"Outside audit periods; ","")&amp;IF(G4460="","No VAT category; ","")&amp;IF(ABS(Q4460)&gt;Setup!$B$10,"VAT ≠ 15% × net; ","")&amp;IF(AND(F4460="B2B - VAT registered",NOT(AND(LEN(E4460)=15,LEFT(E4460,1)="3",RIGHT(E4460,1)="3",ISNUMBER(--E4460)))),"Invalid/missing customer VAT no; ","")&amp;IF(L4460&lt;&gt;"Yes","Not reported/cleared on FATOORA; ","")&amp;IF(AND(OR(G4460="Zero-rated domestic (Box 3)",G4460="Export (Box 4)"),N4460=""),"Zero-rate/export evidence missing; ","")&amp;IF(AND(C4460="Credit Note",H4460&gt;0),"Credit note should be negative; ","")&amp;IF(AND(C4460="Simplified Tax Invoice",F4460="B2B - VAT registered"),"Simplified invoice issued to VAT-registered B2B; ",""))</f>
        <v/>
      </c>
    </row>
    <row r="4461">
      <c r="A4461" s="17" t="n"/>
      <c r="B4461" s="14" t="n"/>
      <c r="C4461" s="14" t="n"/>
      <c r="D4461" s="14" t="n"/>
      <c r="E4461" s="16" t="n"/>
      <c r="F4461" s="14" t="n"/>
      <c r="G4461" s="14" t="n"/>
      <c r="H4461" s="19" t="n"/>
      <c r="I4461" s="19" t="n"/>
      <c r="J4461" s="34">
        <f>IF(A4461="","",H4461+I4461)</f>
        <v/>
      </c>
      <c r="K4461" s="14" t="n"/>
      <c r="L4461" s="14" t="n"/>
      <c r="M4461" s="14" t="n"/>
      <c r="N4461" s="14" t="n"/>
      <c r="O4461" s="20">
        <f>IF(A4461="","",SUMPRODUCT((A4461&gt;=Setup!$C$19:$C$30)*(A4461&lt;=Setup!$D$19:$D$30)*Setup!$A$19:$A$30))</f>
        <v/>
      </c>
      <c r="P4461" s="34">
        <f>IF(A4461="","",IF(G4461="Standard 15% (Box 1)",ROUND(H4461*Setup!$B$9,2),0))</f>
        <v/>
      </c>
      <c r="Q4461" s="34">
        <f>IF(A4461="","",I4461-P4461)</f>
        <v/>
      </c>
      <c r="R4461" s="23">
        <f>IF(A4461="","",IF(O4461=0,"Outside audit periods; ","")&amp;IF(G4461="","No VAT category; ","")&amp;IF(ABS(Q4461)&gt;Setup!$B$10,"VAT ≠ 15% × net; ","")&amp;IF(AND(F4461="B2B - VAT registered",NOT(AND(LEN(E4461)=15,LEFT(E4461,1)="3",RIGHT(E4461,1)="3",ISNUMBER(--E4461)))),"Invalid/missing customer VAT no; ","")&amp;IF(L4461&lt;&gt;"Yes","Not reported/cleared on FATOORA; ","")&amp;IF(AND(OR(G4461="Zero-rated domestic (Box 3)",G4461="Export (Box 4)"),N4461=""),"Zero-rate/export evidence missing; ","")&amp;IF(AND(C4461="Credit Note",H4461&gt;0),"Credit note should be negative; ","")&amp;IF(AND(C4461="Simplified Tax Invoice",F4461="B2B - VAT registered"),"Simplified invoice issued to VAT-registered B2B; ",""))</f>
        <v/>
      </c>
    </row>
    <row r="4462">
      <c r="A4462" s="17" t="n"/>
      <c r="B4462" s="14" t="n"/>
      <c r="C4462" s="14" t="n"/>
      <c r="D4462" s="14" t="n"/>
      <c r="E4462" s="16" t="n"/>
      <c r="F4462" s="14" t="n"/>
      <c r="G4462" s="14" t="n"/>
      <c r="H4462" s="19" t="n"/>
      <c r="I4462" s="19" t="n"/>
      <c r="J4462" s="34">
        <f>IF(A4462="","",H4462+I4462)</f>
        <v/>
      </c>
      <c r="K4462" s="14" t="n"/>
      <c r="L4462" s="14" t="n"/>
      <c r="M4462" s="14" t="n"/>
      <c r="N4462" s="14" t="n"/>
      <c r="O4462" s="20">
        <f>IF(A4462="","",SUMPRODUCT((A4462&gt;=Setup!$C$19:$C$30)*(A4462&lt;=Setup!$D$19:$D$30)*Setup!$A$19:$A$30))</f>
        <v/>
      </c>
      <c r="P4462" s="34">
        <f>IF(A4462="","",IF(G4462="Standard 15% (Box 1)",ROUND(H4462*Setup!$B$9,2),0))</f>
        <v/>
      </c>
      <c r="Q4462" s="34">
        <f>IF(A4462="","",I4462-P4462)</f>
        <v/>
      </c>
      <c r="R4462" s="23">
        <f>IF(A4462="","",IF(O4462=0,"Outside audit periods; ","")&amp;IF(G4462="","No VAT category; ","")&amp;IF(ABS(Q4462)&gt;Setup!$B$10,"VAT ≠ 15% × net; ","")&amp;IF(AND(F4462="B2B - VAT registered",NOT(AND(LEN(E4462)=15,LEFT(E4462,1)="3",RIGHT(E4462,1)="3",ISNUMBER(--E4462)))),"Invalid/missing customer VAT no; ","")&amp;IF(L4462&lt;&gt;"Yes","Not reported/cleared on FATOORA; ","")&amp;IF(AND(OR(G4462="Zero-rated domestic (Box 3)",G4462="Export (Box 4)"),N4462=""),"Zero-rate/export evidence missing; ","")&amp;IF(AND(C4462="Credit Note",H4462&gt;0),"Credit note should be negative; ","")&amp;IF(AND(C4462="Simplified Tax Invoice",F4462="B2B - VAT registered"),"Simplified invoice issued to VAT-registered B2B; ",""))</f>
        <v/>
      </c>
    </row>
    <row r="4463">
      <c r="A4463" s="17" t="n"/>
      <c r="B4463" s="14" t="n"/>
      <c r="C4463" s="14" t="n"/>
      <c r="D4463" s="14" t="n"/>
      <c r="E4463" s="16" t="n"/>
      <c r="F4463" s="14" t="n"/>
      <c r="G4463" s="14" t="n"/>
      <c r="H4463" s="19" t="n"/>
      <c r="I4463" s="19" t="n"/>
      <c r="J4463" s="34">
        <f>IF(A4463="","",H4463+I4463)</f>
        <v/>
      </c>
      <c r="K4463" s="14" t="n"/>
      <c r="L4463" s="14" t="n"/>
      <c r="M4463" s="14" t="n"/>
      <c r="N4463" s="14" t="n"/>
      <c r="O4463" s="20">
        <f>IF(A4463="","",SUMPRODUCT((A4463&gt;=Setup!$C$19:$C$30)*(A4463&lt;=Setup!$D$19:$D$30)*Setup!$A$19:$A$30))</f>
        <v/>
      </c>
      <c r="P4463" s="34">
        <f>IF(A4463="","",IF(G4463="Standard 15% (Box 1)",ROUND(H4463*Setup!$B$9,2),0))</f>
        <v/>
      </c>
      <c r="Q4463" s="34">
        <f>IF(A4463="","",I4463-P4463)</f>
        <v/>
      </c>
      <c r="R4463" s="23">
        <f>IF(A4463="","",IF(O4463=0,"Outside audit periods; ","")&amp;IF(G4463="","No VAT category; ","")&amp;IF(ABS(Q4463)&gt;Setup!$B$10,"VAT ≠ 15% × net; ","")&amp;IF(AND(F4463="B2B - VAT registered",NOT(AND(LEN(E4463)=15,LEFT(E4463,1)="3",RIGHT(E4463,1)="3",ISNUMBER(--E4463)))),"Invalid/missing customer VAT no; ","")&amp;IF(L4463&lt;&gt;"Yes","Not reported/cleared on FATOORA; ","")&amp;IF(AND(OR(G4463="Zero-rated domestic (Box 3)",G4463="Export (Box 4)"),N4463=""),"Zero-rate/export evidence missing; ","")&amp;IF(AND(C4463="Credit Note",H4463&gt;0),"Credit note should be negative; ","")&amp;IF(AND(C4463="Simplified Tax Invoice",F4463="B2B - VAT registered"),"Simplified invoice issued to VAT-registered B2B; ",""))</f>
        <v/>
      </c>
    </row>
    <row r="4464">
      <c r="A4464" s="17" t="n"/>
      <c r="B4464" s="14" t="n"/>
      <c r="C4464" s="14" t="n"/>
      <c r="D4464" s="14" t="n"/>
      <c r="E4464" s="16" t="n"/>
      <c r="F4464" s="14" t="n"/>
      <c r="G4464" s="14" t="n"/>
      <c r="H4464" s="19" t="n"/>
      <c r="I4464" s="19" t="n"/>
      <c r="J4464" s="34">
        <f>IF(A4464="","",H4464+I4464)</f>
        <v/>
      </c>
      <c r="K4464" s="14" t="n"/>
      <c r="L4464" s="14" t="n"/>
      <c r="M4464" s="14" t="n"/>
      <c r="N4464" s="14" t="n"/>
      <c r="O4464" s="20">
        <f>IF(A4464="","",SUMPRODUCT((A4464&gt;=Setup!$C$19:$C$30)*(A4464&lt;=Setup!$D$19:$D$30)*Setup!$A$19:$A$30))</f>
        <v/>
      </c>
      <c r="P4464" s="34">
        <f>IF(A4464="","",IF(G4464="Standard 15% (Box 1)",ROUND(H4464*Setup!$B$9,2),0))</f>
        <v/>
      </c>
      <c r="Q4464" s="34">
        <f>IF(A4464="","",I4464-P4464)</f>
        <v/>
      </c>
      <c r="R4464" s="23">
        <f>IF(A4464="","",IF(O4464=0,"Outside audit periods; ","")&amp;IF(G4464="","No VAT category; ","")&amp;IF(ABS(Q4464)&gt;Setup!$B$10,"VAT ≠ 15% × net; ","")&amp;IF(AND(F4464="B2B - VAT registered",NOT(AND(LEN(E4464)=15,LEFT(E4464,1)="3",RIGHT(E4464,1)="3",ISNUMBER(--E4464)))),"Invalid/missing customer VAT no; ","")&amp;IF(L4464&lt;&gt;"Yes","Not reported/cleared on FATOORA; ","")&amp;IF(AND(OR(G4464="Zero-rated domestic (Box 3)",G4464="Export (Box 4)"),N4464=""),"Zero-rate/export evidence missing; ","")&amp;IF(AND(C4464="Credit Note",H4464&gt;0),"Credit note should be negative; ","")&amp;IF(AND(C4464="Simplified Tax Invoice",F4464="B2B - VAT registered"),"Simplified invoice issued to VAT-registered B2B; ",""))</f>
        <v/>
      </c>
    </row>
    <row r="4465">
      <c r="A4465" s="17" t="n"/>
      <c r="B4465" s="14" t="n"/>
      <c r="C4465" s="14" t="n"/>
      <c r="D4465" s="14" t="n"/>
      <c r="E4465" s="16" t="n"/>
      <c r="F4465" s="14" t="n"/>
      <c r="G4465" s="14" t="n"/>
      <c r="H4465" s="19" t="n"/>
      <c r="I4465" s="19" t="n"/>
      <c r="J4465" s="34">
        <f>IF(A4465="","",H4465+I4465)</f>
        <v/>
      </c>
      <c r="K4465" s="14" t="n"/>
      <c r="L4465" s="14" t="n"/>
      <c r="M4465" s="14" t="n"/>
      <c r="N4465" s="14" t="n"/>
      <c r="O4465" s="20">
        <f>IF(A4465="","",SUMPRODUCT((A4465&gt;=Setup!$C$19:$C$30)*(A4465&lt;=Setup!$D$19:$D$30)*Setup!$A$19:$A$30))</f>
        <v/>
      </c>
      <c r="P4465" s="34">
        <f>IF(A4465="","",IF(G4465="Standard 15% (Box 1)",ROUND(H4465*Setup!$B$9,2),0))</f>
        <v/>
      </c>
      <c r="Q4465" s="34">
        <f>IF(A4465="","",I4465-P4465)</f>
        <v/>
      </c>
      <c r="R4465" s="23">
        <f>IF(A4465="","",IF(O4465=0,"Outside audit periods; ","")&amp;IF(G4465="","No VAT category; ","")&amp;IF(ABS(Q4465)&gt;Setup!$B$10,"VAT ≠ 15% × net; ","")&amp;IF(AND(F4465="B2B - VAT registered",NOT(AND(LEN(E4465)=15,LEFT(E4465,1)="3",RIGHT(E4465,1)="3",ISNUMBER(--E4465)))),"Invalid/missing customer VAT no; ","")&amp;IF(L4465&lt;&gt;"Yes","Not reported/cleared on FATOORA; ","")&amp;IF(AND(OR(G4465="Zero-rated domestic (Box 3)",G4465="Export (Box 4)"),N4465=""),"Zero-rate/export evidence missing; ","")&amp;IF(AND(C4465="Credit Note",H4465&gt;0),"Credit note should be negative; ","")&amp;IF(AND(C4465="Simplified Tax Invoice",F4465="B2B - VAT registered"),"Simplified invoice issued to VAT-registered B2B; ",""))</f>
        <v/>
      </c>
    </row>
    <row r="4466">
      <c r="A4466" s="17" t="n"/>
      <c r="B4466" s="14" t="n"/>
      <c r="C4466" s="14" t="n"/>
      <c r="D4466" s="14" t="n"/>
      <c r="E4466" s="16" t="n"/>
      <c r="F4466" s="14" t="n"/>
      <c r="G4466" s="14" t="n"/>
      <c r="H4466" s="19" t="n"/>
      <c r="I4466" s="19" t="n"/>
      <c r="J4466" s="34">
        <f>IF(A4466="","",H4466+I4466)</f>
        <v/>
      </c>
      <c r="K4466" s="14" t="n"/>
      <c r="L4466" s="14" t="n"/>
      <c r="M4466" s="14" t="n"/>
      <c r="N4466" s="14" t="n"/>
      <c r="O4466" s="20">
        <f>IF(A4466="","",SUMPRODUCT((A4466&gt;=Setup!$C$19:$C$30)*(A4466&lt;=Setup!$D$19:$D$30)*Setup!$A$19:$A$30))</f>
        <v/>
      </c>
      <c r="P4466" s="34">
        <f>IF(A4466="","",IF(G4466="Standard 15% (Box 1)",ROUND(H4466*Setup!$B$9,2),0))</f>
        <v/>
      </c>
      <c r="Q4466" s="34">
        <f>IF(A4466="","",I4466-P4466)</f>
        <v/>
      </c>
      <c r="R4466" s="23">
        <f>IF(A4466="","",IF(O4466=0,"Outside audit periods; ","")&amp;IF(G4466="","No VAT category; ","")&amp;IF(ABS(Q4466)&gt;Setup!$B$10,"VAT ≠ 15% × net; ","")&amp;IF(AND(F4466="B2B - VAT registered",NOT(AND(LEN(E4466)=15,LEFT(E4466,1)="3",RIGHT(E4466,1)="3",ISNUMBER(--E4466)))),"Invalid/missing customer VAT no; ","")&amp;IF(L4466&lt;&gt;"Yes","Not reported/cleared on FATOORA; ","")&amp;IF(AND(OR(G4466="Zero-rated domestic (Box 3)",G4466="Export (Box 4)"),N4466=""),"Zero-rate/export evidence missing; ","")&amp;IF(AND(C4466="Credit Note",H4466&gt;0),"Credit note should be negative; ","")&amp;IF(AND(C4466="Simplified Tax Invoice",F4466="B2B - VAT registered"),"Simplified invoice issued to VAT-registered B2B; ",""))</f>
        <v/>
      </c>
    </row>
    <row r="4467">
      <c r="A4467" s="17" t="n"/>
      <c r="B4467" s="14" t="n"/>
      <c r="C4467" s="14" t="n"/>
      <c r="D4467" s="14" t="n"/>
      <c r="E4467" s="16" t="n"/>
      <c r="F4467" s="14" t="n"/>
      <c r="G4467" s="14" t="n"/>
      <c r="H4467" s="19" t="n"/>
      <c r="I4467" s="19" t="n"/>
      <c r="J4467" s="34">
        <f>IF(A4467="","",H4467+I4467)</f>
        <v/>
      </c>
      <c r="K4467" s="14" t="n"/>
      <c r="L4467" s="14" t="n"/>
      <c r="M4467" s="14" t="n"/>
      <c r="N4467" s="14" t="n"/>
      <c r="O4467" s="20">
        <f>IF(A4467="","",SUMPRODUCT((A4467&gt;=Setup!$C$19:$C$30)*(A4467&lt;=Setup!$D$19:$D$30)*Setup!$A$19:$A$30))</f>
        <v/>
      </c>
      <c r="P4467" s="34">
        <f>IF(A4467="","",IF(G4467="Standard 15% (Box 1)",ROUND(H4467*Setup!$B$9,2),0))</f>
        <v/>
      </c>
      <c r="Q4467" s="34">
        <f>IF(A4467="","",I4467-P4467)</f>
        <v/>
      </c>
      <c r="R4467" s="23">
        <f>IF(A4467="","",IF(O4467=0,"Outside audit periods; ","")&amp;IF(G4467="","No VAT category; ","")&amp;IF(ABS(Q4467)&gt;Setup!$B$10,"VAT ≠ 15% × net; ","")&amp;IF(AND(F4467="B2B - VAT registered",NOT(AND(LEN(E4467)=15,LEFT(E4467,1)="3",RIGHT(E4467,1)="3",ISNUMBER(--E4467)))),"Invalid/missing customer VAT no; ","")&amp;IF(L4467&lt;&gt;"Yes","Not reported/cleared on FATOORA; ","")&amp;IF(AND(OR(G4467="Zero-rated domestic (Box 3)",G4467="Export (Box 4)"),N4467=""),"Zero-rate/export evidence missing; ","")&amp;IF(AND(C4467="Credit Note",H4467&gt;0),"Credit note should be negative; ","")&amp;IF(AND(C4467="Simplified Tax Invoice",F4467="B2B - VAT registered"),"Simplified invoice issued to VAT-registered B2B; ",""))</f>
        <v/>
      </c>
    </row>
    <row r="4468">
      <c r="A4468" s="17" t="n"/>
      <c r="B4468" s="14" t="n"/>
      <c r="C4468" s="14" t="n"/>
      <c r="D4468" s="14" t="n"/>
      <c r="E4468" s="16" t="n"/>
      <c r="F4468" s="14" t="n"/>
      <c r="G4468" s="14" t="n"/>
      <c r="H4468" s="19" t="n"/>
      <c r="I4468" s="19" t="n"/>
      <c r="J4468" s="34">
        <f>IF(A4468="","",H4468+I4468)</f>
        <v/>
      </c>
      <c r="K4468" s="14" t="n"/>
      <c r="L4468" s="14" t="n"/>
      <c r="M4468" s="14" t="n"/>
      <c r="N4468" s="14" t="n"/>
      <c r="O4468" s="20">
        <f>IF(A4468="","",SUMPRODUCT((A4468&gt;=Setup!$C$19:$C$30)*(A4468&lt;=Setup!$D$19:$D$30)*Setup!$A$19:$A$30))</f>
        <v/>
      </c>
      <c r="P4468" s="34">
        <f>IF(A4468="","",IF(G4468="Standard 15% (Box 1)",ROUND(H4468*Setup!$B$9,2),0))</f>
        <v/>
      </c>
      <c r="Q4468" s="34">
        <f>IF(A4468="","",I4468-P4468)</f>
        <v/>
      </c>
      <c r="R4468" s="23">
        <f>IF(A4468="","",IF(O4468=0,"Outside audit periods; ","")&amp;IF(G4468="","No VAT category; ","")&amp;IF(ABS(Q4468)&gt;Setup!$B$10,"VAT ≠ 15% × net; ","")&amp;IF(AND(F4468="B2B - VAT registered",NOT(AND(LEN(E4468)=15,LEFT(E4468,1)="3",RIGHT(E4468,1)="3",ISNUMBER(--E4468)))),"Invalid/missing customer VAT no; ","")&amp;IF(L4468&lt;&gt;"Yes","Not reported/cleared on FATOORA; ","")&amp;IF(AND(OR(G4468="Zero-rated domestic (Box 3)",G4468="Export (Box 4)"),N4468=""),"Zero-rate/export evidence missing; ","")&amp;IF(AND(C4468="Credit Note",H4468&gt;0),"Credit note should be negative; ","")&amp;IF(AND(C4468="Simplified Tax Invoice",F4468="B2B - VAT registered"),"Simplified invoice issued to VAT-registered B2B; ",""))</f>
        <v/>
      </c>
    </row>
    <row r="4469">
      <c r="A4469" s="17" t="n"/>
      <c r="B4469" s="14" t="n"/>
      <c r="C4469" s="14" t="n"/>
      <c r="D4469" s="14" t="n"/>
      <c r="E4469" s="16" t="n"/>
      <c r="F4469" s="14" t="n"/>
      <c r="G4469" s="14" t="n"/>
      <c r="H4469" s="19" t="n"/>
      <c r="I4469" s="19" t="n"/>
      <c r="J4469" s="34">
        <f>IF(A4469="","",H4469+I4469)</f>
        <v/>
      </c>
      <c r="K4469" s="14" t="n"/>
      <c r="L4469" s="14" t="n"/>
      <c r="M4469" s="14" t="n"/>
      <c r="N4469" s="14" t="n"/>
      <c r="O4469" s="20">
        <f>IF(A4469="","",SUMPRODUCT((A4469&gt;=Setup!$C$19:$C$30)*(A4469&lt;=Setup!$D$19:$D$30)*Setup!$A$19:$A$30))</f>
        <v/>
      </c>
      <c r="P4469" s="34">
        <f>IF(A4469="","",IF(G4469="Standard 15% (Box 1)",ROUND(H4469*Setup!$B$9,2),0))</f>
        <v/>
      </c>
      <c r="Q4469" s="34">
        <f>IF(A4469="","",I4469-P4469)</f>
        <v/>
      </c>
      <c r="R4469" s="23">
        <f>IF(A4469="","",IF(O4469=0,"Outside audit periods; ","")&amp;IF(G4469="","No VAT category; ","")&amp;IF(ABS(Q4469)&gt;Setup!$B$10,"VAT ≠ 15% × net; ","")&amp;IF(AND(F4469="B2B - VAT registered",NOT(AND(LEN(E4469)=15,LEFT(E4469,1)="3",RIGHT(E4469,1)="3",ISNUMBER(--E4469)))),"Invalid/missing customer VAT no; ","")&amp;IF(L4469&lt;&gt;"Yes","Not reported/cleared on FATOORA; ","")&amp;IF(AND(OR(G4469="Zero-rated domestic (Box 3)",G4469="Export (Box 4)"),N4469=""),"Zero-rate/export evidence missing; ","")&amp;IF(AND(C4469="Credit Note",H4469&gt;0),"Credit note should be negative; ","")&amp;IF(AND(C4469="Simplified Tax Invoice",F4469="B2B - VAT registered"),"Simplified invoice issued to VAT-registered B2B; ",""))</f>
        <v/>
      </c>
    </row>
    <row r="4470">
      <c r="A4470" s="17" t="n"/>
      <c r="B4470" s="14" t="n"/>
      <c r="C4470" s="14" t="n"/>
      <c r="D4470" s="14" t="n"/>
      <c r="E4470" s="16" t="n"/>
      <c r="F4470" s="14" t="n"/>
      <c r="G4470" s="14" t="n"/>
      <c r="H4470" s="19" t="n"/>
      <c r="I4470" s="19" t="n"/>
      <c r="J4470" s="34">
        <f>IF(A4470="","",H4470+I4470)</f>
        <v/>
      </c>
      <c r="K4470" s="14" t="n"/>
      <c r="L4470" s="14" t="n"/>
      <c r="M4470" s="14" t="n"/>
      <c r="N4470" s="14" t="n"/>
      <c r="O4470" s="20">
        <f>IF(A4470="","",SUMPRODUCT((A4470&gt;=Setup!$C$19:$C$30)*(A4470&lt;=Setup!$D$19:$D$30)*Setup!$A$19:$A$30))</f>
        <v/>
      </c>
      <c r="P4470" s="34">
        <f>IF(A4470="","",IF(G4470="Standard 15% (Box 1)",ROUND(H4470*Setup!$B$9,2),0))</f>
        <v/>
      </c>
      <c r="Q4470" s="34">
        <f>IF(A4470="","",I4470-P4470)</f>
        <v/>
      </c>
      <c r="R4470" s="23">
        <f>IF(A4470="","",IF(O4470=0,"Outside audit periods; ","")&amp;IF(G4470="","No VAT category; ","")&amp;IF(ABS(Q4470)&gt;Setup!$B$10,"VAT ≠ 15% × net; ","")&amp;IF(AND(F4470="B2B - VAT registered",NOT(AND(LEN(E4470)=15,LEFT(E4470,1)="3",RIGHT(E4470,1)="3",ISNUMBER(--E4470)))),"Invalid/missing customer VAT no; ","")&amp;IF(L4470&lt;&gt;"Yes","Not reported/cleared on FATOORA; ","")&amp;IF(AND(OR(G4470="Zero-rated domestic (Box 3)",G4470="Export (Box 4)"),N4470=""),"Zero-rate/export evidence missing; ","")&amp;IF(AND(C4470="Credit Note",H4470&gt;0),"Credit note should be negative; ","")&amp;IF(AND(C4470="Simplified Tax Invoice",F4470="B2B - VAT registered"),"Simplified invoice issued to VAT-registered B2B; ",""))</f>
        <v/>
      </c>
    </row>
    <row r="4471">
      <c r="A4471" s="17" t="n"/>
      <c r="B4471" s="14" t="n"/>
      <c r="C4471" s="14" t="n"/>
      <c r="D4471" s="14" t="n"/>
      <c r="E4471" s="16" t="n"/>
      <c r="F4471" s="14" t="n"/>
      <c r="G4471" s="14" t="n"/>
      <c r="H4471" s="19" t="n"/>
      <c r="I4471" s="19" t="n"/>
      <c r="J4471" s="34">
        <f>IF(A4471="","",H4471+I4471)</f>
        <v/>
      </c>
      <c r="K4471" s="14" t="n"/>
      <c r="L4471" s="14" t="n"/>
      <c r="M4471" s="14" t="n"/>
      <c r="N4471" s="14" t="n"/>
      <c r="O4471" s="20">
        <f>IF(A4471="","",SUMPRODUCT((A4471&gt;=Setup!$C$19:$C$30)*(A4471&lt;=Setup!$D$19:$D$30)*Setup!$A$19:$A$30))</f>
        <v/>
      </c>
      <c r="P4471" s="34">
        <f>IF(A4471="","",IF(G4471="Standard 15% (Box 1)",ROUND(H4471*Setup!$B$9,2),0))</f>
        <v/>
      </c>
      <c r="Q4471" s="34">
        <f>IF(A4471="","",I4471-P4471)</f>
        <v/>
      </c>
      <c r="R4471" s="23">
        <f>IF(A4471="","",IF(O4471=0,"Outside audit periods; ","")&amp;IF(G4471="","No VAT category; ","")&amp;IF(ABS(Q4471)&gt;Setup!$B$10,"VAT ≠ 15% × net; ","")&amp;IF(AND(F4471="B2B - VAT registered",NOT(AND(LEN(E4471)=15,LEFT(E4471,1)="3",RIGHT(E4471,1)="3",ISNUMBER(--E4471)))),"Invalid/missing customer VAT no; ","")&amp;IF(L4471&lt;&gt;"Yes","Not reported/cleared on FATOORA; ","")&amp;IF(AND(OR(G4471="Zero-rated domestic (Box 3)",G4471="Export (Box 4)"),N4471=""),"Zero-rate/export evidence missing; ","")&amp;IF(AND(C4471="Credit Note",H4471&gt;0),"Credit note should be negative; ","")&amp;IF(AND(C4471="Simplified Tax Invoice",F4471="B2B - VAT registered"),"Simplified invoice issued to VAT-registered B2B; ",""))</f>
        <v/>
      </c>
    </row>
    <row r="4472">
      <c r="A4472" s="17" t="n"/>
      <c r="B4472" s="14" t="n"/>
      <c r="C4472" s="14" t="n"/>
      <c r="D4472" s="14" t="n"/>
      <c r="E4472" s="16" t="n"/>
      <c r="F4472" s="14" t="n"/>
      <c r="G4472" s="14" t="n"/>
      <c r="H4472" s="19" t="n"/>
      <c r="I4472" s="19" t="n"/>
      <c r="J4472" s="34">
        <f>IF(A4472="","",H4472+I4472)</f>
        <v/>
      </c>
      <c r="K4472" s="14" t="n"/>
      <c r="L4472" s="14" t="n"/>
      <c r="M4472" s="14" t="n"/>
      <c r="N4472" s="14" t="n"/>
      <c r="O4472" s="20">
        <f>IF(A4472="","",SUMPRODUCT((A4472&gt;=Setup!$C$19:$C$30)*(A4472&lt;=Setup!$D$19:$D$30)*Setup!$A$19:$A$30))</f>
        <v/>
      </c>
      <c r="P4472" s="34">
        <f>IF(A4472="","",IF(G4472="Standard 15% (Box 1)",ROUND(H4472*Setup!$B$9,2),0))</f>
        <v/>
      </c>
      <c r="Q4472" s="34">
        <f>IF(A4472="","",I4472-P4472)</f>
        <v/>
      </c>
      <c r="R4472" s="23">
        <f>IF(A4472="","",IF(O4472=0,"Outside audit periods; ","")&amp;IF(G4472="","No VAT category; ","")&amp;IF(ABS(Q4472)&gt;Setup!$B$10,"VAT ≠ 15% × net; ","")&amp;IF(AND(F4472="B2B - VAT registered",NOT(AND(LEN(E4472)=15,LEFT(E4472,1)="3",RIGHT(E4472,1)="3",ISNUMBER(--E4472)))),"Invalid/missing customer VAT no; ","")&amp;IF(L4472&lt;&gt;"Yes","Not reported/cleared on FATOORA; ","")&amp;IF(AND(OR(G4472="Zero-rated domestic (Box 3)",G4472="Export (Box 4)"),N4472=""),"Zero-rate/export evidence missing; ","")&amp;IF(AND(C4472="Credit Note",H4472&gt;0),"Credit note should be negative; ","")&amp;IF(AND(C4472="Simplified Tax Invoice",F4472="B2B - VAT registered"),"Simplified invoice issued to VAT-registered B2B; ",""))</f>
        <v/>
      </c>
    </row>
    <row r="4473">
      <c r="A4473" s="17" t="n"/>
      <c r="B4473" s="14" t="n"/>
      <c r="C4473" s="14" t="n"/>
      <c r="D4473" s="14" t="n"/>
      <c r="E4473" s="16" t="n"/>
      <c r="F4473" s="14" t="n"/>
      <c r="G4473" s="14" t="n"/>
      <c r="H4473" s="19" t="n"/>
      <c r="I4473" s="19" t="n"/>
      <c r="J4473" s="34">
        <f>IF(A4473="","",H4473+I4473)</f>
        <v/>
      </c>
      <c r="K4473" s="14" t="n"/>
      <c r="L4473" s="14" t="n"/>
      <c r="M4473" s="14" t="n"/>
      <c r="N4473" s="14" t="n"/>
      <c r="O4473" s="20">
        <f>IF(A4473="","",SUMPRODUCT((A4473&gt;=Setup!$C$19:$C$30)*(A4473&lt;=Setup!$D$19:$D$30)*Setup!$A$19:$A$30))</f>
        <v/>
      </c>
      <c r="P4473" s="34">
        <f>IF(A4473="","",IF(G4473="Standard 15% (Box 1)",ROUND(H4473*Setup!$B$9,2),0))</f>
        <v/>
      </c>
      <c r="Q4473" s="34">
        <f>IF(A4473="","",I4473-P4473)</f>
        <v/>
      </c>
      <c r="R4473" s="23">
        <f>IF(A4473="","",IF(O4473=0,"Outside audit periods; ","")&amp;IF(G4473="","No VAT category; ","")&amp;IF(ABS(Q4473)&gt;Setup!$B$10,"VAT ≠ 15% × net; ","")&amp;IF(AND(F4473="B2B - VAT registered",NOT(AND(LEN(E4473)=15,LEFT(E4473,1)="3",RIGHT(E4473,1)="3",ISNUMBER(--E4473)))),"Invalid/missing customer VAT no; ","")&amp;IF(L4473&lt;&gt;"Yes","Not reported/cleared on FATOORA; ","")&amp;IF(AND(OR(G4473="Zero-rated domestic (Box 3)",G4473="Export (Box 4)"),N4473=""),"Zero-rate/export evidence missing; ","")&amp;IF(AND(C4473="Credit Note",H4473&gt;0),"Credit note should be negative; ","")&amp;IF(AND(C4473="Simplified Tax Invoice",F4473="B2B - VAT registered"),"Simplified invoice issued to VAT-registered B2B; ",""))</f>
        <v/>
      </c>
    </row>
    <row r="4474">
      <c r="A4474" s="17" t="n"/>
      <c r="B4474" s="14" t="n"/>
      <c r="C4474" s="14" t="n"/>
      <c r="D4474" s="14" t="n"/>
      <c r="E4474" s="16" t="n"/>
      <c r="F4474" s="14" t="n"/>
      <c r="G4474" s="14" t="n"/>
      <c r="H4474" s="19" t="n"/>
      <c r="I4474" s="19" t="n"/>
      <c r="J4474" s="34">
        <f>IF(A4474="","",H4474+I4474)</f>
        <v/>
      </c>
      <c r="K4474" s="14" t="n"/>
      <c r="L4474" s="14" t="n"/>
      <c r="M4474" s="14" t="n"/>
      <c r="N4474" s="14" t="n"/>
      <c r="O4474" s="20">
        <f>IF(A4474="","",SUMPRODUCT((A4474&gt;=Setup!$C$19:$C$30)*(A4474&lt;=Setup!$D$19:$D$30)*Setup!$A$19:$A$30))</f>
        <v/>
      </c>
      <c r="P4474" s="34">
        <f>IF(A4474="","",IF(G4474="Standard 15% (Box 1)",ROUND(H4474*Setup!$B$9,2),0))</f>
        <v/>
      </c>
      <c r="Q4474" s="34">
        <f>IF(A4474="","",I4474-P4474)</f>
        <v/>
      </c>
      <c r="R4474" s="23">
        <f>IF(A4474="","",IF(O4474=0,"Outside audit periods; ","")&amp;IF(G4474="","No VAT category; ","")&amp;IF(ABS(Q4474)&gt;Setup!$B$10,"VAT ≠ 15% × net; ","")&amp;IF(AND(F4474="B2B - VAT registered",NOT(AND(LEN(E4474)=15,LEFT(E4474,1)="3",RIGHT(E4474,1)="3",ISNUMBER(--E4474)))),"Invalid/missing customer VAT no; ","")&amp;IF(L4474&lt;&gt;"Yes","Not reported/cleared on FATOORA; ","")&amp;IF(AND(OR(G4474="Zero-rated domestic (Box 3)",G4474="Export (Box 4)"),N4474=""),"Zero-rate/export evidence missing; ","")&amp;IF(AND(C4474="Credit Note",H4474&gt;0),"Credit note should be negative; ","")&amp;IF(AND(C4474="Simplified Tax Invoice",F4474="B2B - VAT registered"),"Simplified invoice issued to VAT-registered B2B; ",""))</f>
        <v/>
      </c>
    </row>
    <row r="4475">
      <c r="A4475" s="17" t="n"/>
      <c r="B4475" s="14" t="n"/>
      <c r="C4475" s="14" t="n"/>
      <c r="D4475" s="14" t="n"/>
      <c r="E4475" s="16" t="n"/>
      <c r="F4475" s="14" t="n"/>
      <c r="G4475" s="14" t="n"/>
      <c r="H4475" s="19" t="n"/>
      <c r="I4475" s="19" t="n"/>
      <c r="J4475" s="34">
        <f>IF(A4475="","",H4475+I4475)</f>
        <v/>
      </c>
      <c r="K4475" s="14" t="n"/>
      <c r="L4475" s="14" t="n"/>
      <c r="M4475" s="14" t="n"/>
      <c r="N4475" s="14" t="n"/>
      <c r="O4475" s="20">
        <f>IF(A4475="","",SUMPRODUCT((A4475&gt;=Setup!$C$19:$C$30)*(A4475&lt;=Setup!$D$19:$D$30)*Setup!$A$19:$A$30))</f>
        <v/>
      </c>
      <c r="P4475" s="34">
        <f>IF(A4475="","",IF(G4475="Standard 15% (Box 1)",ROUND(H4475*Setup!$B$9,2),0))</f>
        <v/>
      </c>
      <c r="Q4475" s="34">
        <f>IF(A4475="","",I4475-P4475)</f>
        <v/>
      </c>
      <c r="R4475" s="23">
        <f>IF(A4475="","",IF(O4475=0,"Outside audit periods; ","")&amp;IF(G4475="","No VAT category; ","")&amp;IF(ABS(Q4475)&gt;Setup!$B$10,"VAT ≠ 15% × net; ","")&amp;IF(AND(F4475="B2B - VAT registered",NOT(AND(LEN(E4475)=15,LEFT(E4475,1)="3",RIGHT(E4475,1)="3",ISNUMBER(--E4475)))),"Invalid/missing customer VAT no; ","")&amp;IF(L4475&lt;&gt;"Yes","Not reported/cleared on FATOORA; ","")&amp;IF(AND(OR(G4475="Zero-rated domestic (Box 3)",G4475="Export (Box 4)"),N4475=""),"Zero-rate/export evidence missing; ","")&amp;IF(AND(C4475="Credit Note",H4475&gt;0),"Credit note should be negative; ","")&amp;IF(AND(C4475="Simplified Tax Invoice",F4475="B2B - VAT registered"),"Simplified invoice issued to VAT-registered B2B; ",""))</f>
        <v/>
      </c>
    </row>
    <row r="4476">
      <c r="A4476" s="17" t="n"/>
      <c r="B4476" s="14" t="n"/>
      <c r="C4476" s="14" t="n"/>
      <c r="D4476" s="14" t="n"/>
      <c r="E4476" s="16" t="n"/>
      <c r="F4476" s="14" t="n"/>
      <c r="G4476" s="14" t="n"/>
      <c r="H4476" s="19" t="n"/>
      <c r="I4476" s="19" t="n"/>
      <c r="J4476" s="34">
        <f>IF(A4476="","",H4476+I4476)</f>
        <v/>
      </c>
      <c r="K4476" s="14" t="n"/>
      <c r="L4476" s="14" t="n"/>
      <c r="M4476" s="14" t="n"/>
      <c r="N4476" s="14" t="n"/>
      <c r="O4476" s="20">
        <f>IF(A4476="","",SUMPRODUCT((A4476&gt;=Setup!$C$19:$C$30)*(A4476&lt;=Setup!$D$19:$D$30)*Setup!$A$19:$A$30))</f>
        <v/>
      </c>
      <c r="P4476" s="34">
        <f>IF(A4476="","",IF(G4476="Standard 15% (Box 1)",ROUND(H4476*Setup!$B$9,2),0))</f>
        <v/>
      </c>
      <c r="Q4476" s="34">
        <f>IF(A4476="","",I4476-P4476)</f>
        <v/>
      </c>
      <c r="R4476" s="23">
        <f>IF(A4476="","",IF(O4476=0,"Outside audit periods; ","")&amp;IF(G4476="","No VAT category; ","")&amp;IF(ABS(Q4476)&gt;Setup!$B$10,"VAT ≠ 15% × net; ","")&amp;IF(AND(F4476="B2B - VAT registered",NOT(AND(LEN(E4476)=15,LEFT(E4476,1)="3",RIGHT(E4476,1)="3",ISNUMBER(--E4476)))),"Invalid/missing customer VAT no; ","")&amp;IF(L4476&lt;&gt;"Yes","Not reported/cleared on FATOORA; ","")&amp;IF(AND(OR(G4476="Zero-rated domestic (Box 3)",G4476="Export (Box 4)"),N4476=""),"Zero-rate/export evidence missing; ","")&amp;IF(AND(C4476="Credit Note",H4476&gt;0),"Credit note should be negative; ","")&amp;IF(AND(C4476="Simplified Tax Invoice",F4476="B2B - VAT registered"),"Simplified invoice issued to VAT-registered B2B; ",""))</f>
        <v/>
      </c>
    </row>
    <row r="4477">
      <c r="A4477" s="17" t="n"/>
      <c r="B4477" s="14" t="n"/>
      <c r="C4477" s="14" t="n"/>
      <c r="D4477" s="14" t="n"/>
      <c r="E4477" s="16" t="n"/>
      <c r="F4477" s="14" t="n"/>
      <c r="G4477" s="14" t="n"/>
      <c r="H4477" s="19" t="n"/>
      <c r="I4477" s="19" t="n"/>
      <c r="J4477" s="34">
        <f>IF(A4477="","",H4477+I4477)</f>
        <v/>
      </c>
      <c r="K4477" s="14" t="n"/>
      <c r="L4477" s="14" t="n"/>
      <c r="M4477" s="14" t="n"/>
      <c r="N4477" s="14" t="n"/>
      <c r="O4477" s="20">
        <f>IF(A4477="","",SUMPRODUCT((A4477&gt;=Setup!$C$19:$C$30)*(A4477&lt;=Setup!$D$19:$D$30)*Setup!$A$19:$A$30))</f>
        <v/>
      </c>
      <c r="P4477" s="34">
        <f>IF(A4477="","",IF(G4477="Standard 15% (Box 1)",ROUND(H4477*Setup!$B$9,2),0))</f>
        <v/>
      </c>
      <c r="Q4477" s="34">
        <f>IF(A4477="","",I4477-P4477)</f>
        <v/>
      </c>
      <c r="R4477" s="23">
        <f>IF(A4477="","",IF(O4477=0,"Outside audit periods; ","")&amp;IF(G4477="","No VAT category; ","")&amp;IF(ABS(Q4477)&gt;Setup!$B$10,"VAT ≠ 15% × net; ","")&amp;IF(AND(F4477="B2B - VAT registered",NOT(AND(LEN(E4477)=15,LEFT(E4477,1)="3",RIGHT(E4477,1)="3",ISNUMBER(--E4477)))),"Invalid/missing customer VAT no; ","")&amp;IF(L4477&lt;&gt;"Yes","Not reported/cleared on FATOORA; ","")&amp;IF(AND(OR(G4477="Zero-rated domestic (Box 3)",G4477="Export (Box 4)"),N4477=""),"Zero-rate/export evidence missing; ","")&amp;IF(AND(C4477="Credit Note",H4477&gt;0),"Credit note should be negative; ","")&amp;IF(AND(C4477="Simplified Tax Invoice",F4477="B2B - VAT registered"),"Simplified invoice issued to VAT-registered B2B; ",""))</f>
        <v/>
      </c>
    </row>
    <row r="4478">
      <c r="A4478" s="17" t="n"/>
      <c r="B4478" s="14" t="n"/>
      <c r="C4478" s="14" t="n"/>
      <c r="D4478" s="14" t="n"/>
      <c r="E4478" s="16" t="n"/>
      <c r="F4478" s="14" t="n"/>
      <c r="G4478" s="14" t="n"/>
      <c r="H4478" s="19" t="n"/>
      <c r="I4478" s="19" t="n"/>
      <c r="J4478" s="34">
        <f>IF(A4478="","",H4478+I4478)</f>
        <v/>
      </c>
      <c r="K4478" s="14" t="n"/>
      <c r="L4478" s="14" t="n"/>
      <c r="M4478" s="14" t="n"/>
      <c r="N4478" s="14" t="n"/>
      <c r="O4478" s="20">
        <f>IF(A4478="","",SUMPRODUCT((A4478&gt;=Setup!$C$19:$C$30)*(A4478&lt;=Setup!$D$19:$D$30)*Setup!$A$19:$A$30))</f>
        <v/>
      </c>
      <c r="P4478" s="34">
        <f>IF(A4478="","",IF(G4478="Standard 15% (Box 1)",ROUND(H4478*Setup!$B$9,2),0))</f>
        <v/>
      </c>
      <c r="Q4478" s="34">
        <f>IF(A4478="","",I4478-P4478)</f>
        <v/>
      </c>
      <c r="R4478" s="23">
        <f>IF(A4478="","",IF(O4478=0,"Outside audit periods; ","")&amp;IF(G4478="","No VAT category; ","")&amp;IF(ABS(Q4478)&gt;Setup!$B$10,"VAT ≠ 15% × net; ","")&amp;IF(AND(F4478="B2B - VAT registered",NOT(AND(LEN(E4478)=15,LEFT(E4478,1)="3",RIGHT(E4478,1)="3",ISNUMBER(--E4478)))),"Invalid/missing customer VAT no; ","")&amp;IF(L4478&lt;&gt;"Yes","Not reported/cleared on FATOORA; ","")&amp;IF(AND(OR(G4478="Zero-rated domestic (Box 3)",G4478="Export (Box 4)"),N4478=""),"Zero-rate/export evidence missing; ","")&amp;IF(AND(C4478="Credit Note",H4478&gt;0),"Credit note should be negative; ","")&amp;IF(AND(C4478="Simplified Tax Invoice",F4478="B2B - VAT registered"),"Simplified invoice issued to VAT-registered B2B; ",""))</f>
        <v/>
      </c>
    </row>
    <row r="4479">
      <c r="A4479" s="17" t="n"/>
      <c r="B4479" s="14" t="n"/>
      <c r="C4479" s="14" t="n"/>
      <c r="D4479" s="14" t="n"/>
      <c r="E4479" s="16" t="n"/>
      <c r="F4479" s="14" t="n"/>
      <c r="G4479" s="14" t="n"/>
      <c r="H4479" s="19" t="n"/>
      <c r="I4479" s="19" t="n"/>
      <c r="J4479" s="34">
        <f>IF(A4479="","",H4479+I4479)</f>
        <v/>
      </c>
      <c r="K4479" s="14" t="n"/>
      <c r="L4479" s="14" t="n"/>
      <c r="M4479" s="14" t="n"/>
      <c r="N4479" s="14" t="n"/>
      <c r="O4479" s="20">
        <f>IF(A4479="","",SUMPRODUCT((A4479&gt;=Setup!$C$19:$C$30)*(A4479&lt;=Setup!$D$19:$D$30)*Setup!$A$19:$A$30))</f>
        <v/>
      </c>
      <c r="P4479" s="34">
        <f>IF(A4479="","",IF(G4479="Standard 15% (Box 1)",ROUND(H4479*Setup!$B$9,2),0))</f>
        <v/>
      </c>
      <c r="Q4479" s="34">
        <f>IF(A4479="","",I4479-P4479)</f>
        <v/>
      </c>
      <c r="R4479" s="23">
        <f>IF(A4479="","",IF(O4479=0,"Outside audit periods; ","")&amp;IF(G4479="","No VAT category; ","")&amp;IF(ABS(Q4479)&gt;Setup!$B$10,"VAT ≠ 15% × net; ","")&amp;IF(AND(F4479="B2B - VAT registered",NOT(AND(LEN(E4479)=15,LEFT(E4479,1)="3",RIGHT(E4479,1)="3",ISNUMBER(--E4479)))),"Invalid/missing customer VAT no; ","")&amp;IF(L4479&lt;&gt;"Yes","Not reported/cleared on FATOORA; ","")&amp;IF(AND(OR(G4479="Zero-rated domestic (Box 3)",G4479="Export (Box 4)"),N4479=""),"Zero-rate/export evidence missing; ","")&amp;IF(AND(C4479="Credit Note",H4479&gt;0),"Credit note should be negative; ","")&amp;IF(AND(C4479="Simplified Tax Invoice",F4479="B2B - VAT registered"),"Simplified invoice issued to VAT-registered B2B; ",""))</f>
        <v/>
      </c>
    </row>
    <row r="4480">
      <c r="A4480" s="17" t="n"/>
      <c r="B4480" s="14" t="n"/>
      <c r="C4480" s="14" t="n"/>
      <c r="D4480" s="14" t="n"/>
      <c r="E4480" s="16" t="n"/>
      <c r="F4480" s="14" t="n"/>
      <c r="G4480" s="14" t="n"/>
      <c r="H4480" s="19" t="n"/>
      <c r="I4480" s="19" t="n"/>
      <c r="J4480" s="34">
        <f>IF(A4480="","",H4480+I4480)</f>
        <v/>
      </c>
      <c r="K4480" s="14" t="n"/>
      <c r="L4480" s="14" t="n"/>
      <c r="M4480" s="14" t="n"/>
      <c r="N4480" s="14" t="n"/>
      <c r="O4480" s="20">
        <f>IF(A4480="","",SUMPRODUCT((A4480&gt;=Setup!$C$19:$C$30)*(A4480&lt;=Setup!$D$19:$D$30)*Setup!$A$19:$A$30))</f>
        <v/>
      </c>
      <c r="P4480" s="34">
        <f>IF(A4480="","",IF(G4480="Standard 15% (Box 1)",ROUND(H4480*Setup!$B$9,2),0))</f>
        <v/>
      </c>
      <c r="Q4480" s="34">
        <f>IF(A4480="","",I4480-P4480)</f>
        <v/>
      </c>
      <c r="R4480" s="23">
        <f>IF(A4480="","",IF(O4480=0,"Outside audit periods; ","")&amp;IF(G4480="","No VAT category; ","")&amp;IF(ABS(Q4480)&gt;Setup!$B$10,"VAT ≠ 15% × net; ","")&amp;IF(AND(F4480="B2B - VAT registered",NOT(AND(LEN(E4480)=15,LEFT(E4480,1)="3",RIGHT(E4480,1)="3",ISNUMBER(--E4480)))),"Invalid/missing customer VAT no; ","")&amp;IF(L4480&lt;&gt;"Yes","Not reported/cleared on FATOORA; ","")&amp;IF(AND(OR(G4480="Zero-rated domestic (Box 3)",G4480="Export (Box 4)"),N4480=""),"Zero-rate/export evidence missing; ","")&amp;IF(AND(C4480="Credit Note",H4480&gt;0),"Credit note should be negative; ","")&amp;IF(AND(C4480="Simplified Tax Invoice",F4480="B2B - VAT registered"),"Simplified invoice issued to VAT-registered B2B; ",""))</f>
        <v/>
      </c>
    </row>
    <row r="4481">
      <c r="A4481" s="17" t="n"/>
      <c r="B4481" s="14" t="n"/>
      <c r="C4481" s="14" t="n"/>
      <c r="D4481" s="14" t="n"/>
      <c r="E4481" s="16" t="n"/>
      <c r="F4481" s="14" t="n"/>
      <c r="G4481" s="14" t="n"/>
      <c r="H4481" s="19" t="n"/>
      <c r="I4481" s="19" t="n"/>
      <c r="J4481" s="34">
        <f>IF(A4481="","",H4481+I4481)</f>
        <v/>
      </c>
      <c r="K4481" s="14" t="n"/>
      <c r="L4481" s="14" t="n"/>
      <c r="M4481" s="14" t="n"/>
      <c r="N4481" s="14" t="n"/>
      <c r="O4481" s="20">
        <f>IF(A4481="","",SUMPRODUCT((A4481&gt;=Setup!$C$19:$C$30)*(A4481&lt;=Setup!$D$19:$D$30)*Setup!$A$19:$A$30))</f>
        <v/>
      </c>
      <c r="P4481" s="34">
        <f>IF(A4481="","",IF(G4481="Standard 15% (Box 1)",ROUND(H4481*Setup!$B$9,2),0))</f>
        <v/>
      </c>
      <c r="Q4481" s="34">
        <f>IF(A4481="","",I4481-P4481)</f>
        <v/>
      </c>
      <c r="R4481" s="23">
        <f>IF(A4481="","",IF(O4481=0,"Outside audit periods; ","")&amp;IF(G4481="","No VAT category; ","")&amp;IF(ABS(Q4481)&gt;Setup!$B$10,"VAT ≠ 15% × net; ","")&amp;IF(AND(F4481="B2B - VAT registered",NOT(AND(LEN(E4481)=15,LEFT(E4481,1)="3",RIGHT(E4481,1)="3",ISNUMBER(--E4481)))),"Invalid/missing customer VAT no; ","")&amp;IF(L4481&lt;&gt;"Yes","Not reported/cleared on FATOORA; ","")&amp;IF(AND(OR(G4481="Zero-rated domestic (Box 3)",G4481="Export (Box 4)"),N4481=""),"Zero-rate/export evidence missing; ","")&amp;IF(AND(C4481="Credit Note",H4481&gt;0),"Credit note should be negative; ","")&amp;IF(AND(C4481="Simplified Tax Invoice",F4481="B2B - VAT registered"),"Simplified invoice issued to VAT-registered B2B; ",""))</f>
        <v/>
      </c>
    </row>
    <row r="4482">
      <c r="A4482" s="17" t="n"/>
      <c r="B4482" s="14" t="n"/>
      <c r="C4482" s="14" t="n"/>
      <c r="D4482" s="14" t="n"/>
      <c r="E4482" s="16" t="n"/>
      <c r="F4482" s="14" t="n"/>
      <c r="G4482" s="14" t="n"/>
      <c r="H4482" s="19" t="n"/>
      <c r="I4482" s="19" t="n"/>
      <c r="J4482" s="34">
        <f>IF(A4482="","",H4482+I4482)</f>
        <v/>
      </c>
      <c r="K4482" s="14" t="n"/>
      <c r="L4482" s="14" t="n"/>
      <c r="M4482" s="14" t="n"/>
      <c r="N4482" s="14" t="n"/>
      <c r="O4482" s="20">
        <f>IF(A4482="","",SUMPRODUCT((A4482&gt;=Setup!$C$19:$C$30)*(A4482&lt;=Setup!$D$19:$D$30)*Setup!$A$19:$A$30))</f>
        <v/>
      </c>
      <c r="P4482" s="34">
        <f>IF(A4482="","",IF(G4482="Standard 15% (Box 1)",ROUND(H4482*Setup!$B$9,2),0))</f>
        <v/>
      </c>
      <c r="Q4482" s="34">
        <f>IF(A4482="","",I4482-P4482)</f>
        <v/>
      </c>
      <c r="R4482" s="23">
        <f>IF(A4482="","",IF(O4482=0,"Outside audit periods; ","")&amp;IF(G4482="","No VAT category; ","")&amp;IF(ABS(Q4482)&gt;Setup!$B$10,"VAT ≠ 15% × net; ","")&amp;IF(AND(F4482="B2B - VAT registered",NOT(AND(LEN(E4482)=15,LEFT(E4482,1)="3",RIGHT(E4482,1)="3",ISNUMBER(--E4482)))),"Invalid/missing customer VAT no; ","")&amp;IF(L4482&lt;&gt;"Yes","Not reported/cleared on FATOORA; ","")&amp;IF(AND(OR(G4482="Zero-rated domestic (Box 3)",G4482="Export (Box 4)"),N4482=""),"Zero-rate/export evidence missing; ","")&amp;IF(AND(C4482="Credit Note",H4482&gt;0),"Credit note should be negative; ","")&amp;IF(AND(C4482="Simplified Tax Invoice",F4482="B2B - VAT registered"),"Simplified invoice issued to VAT-registered B2B; ",""))</f>
        <v/>
      </c>
    </row>
    <row r="4483">
      <c r="A4483" s="17" t="n"/>
      <c r="B4483" s="14" t="n"/>
      <c r="C4483" s="14" t="n"/>
      <c r="D4483" s="14" t="n"/>
      <c r="E4483" s="16" t="n"/>
      <c r="F4483" s="14" t="n"/>
      <c r="G4483" s="14" t="n"/>
      <c r="H4483" s="19" t="n"/>
      <c r="I4483" s="19" t="n"/>
      <c r="J4483" s="34">
        <f>IF(A4483="","",H4483+I4483)</f>
        <v/>
      </c>
      <c r="K4483" s="14" t="n"/>
      <c r="L4483" s="14" t="n"/>
      <c r="M4483" s="14" t="n"/>
      <c r="N4483" s="14" t="n"/>
      <c r="O4483" s="20">
        <f>IF(A4483="","",SUMPRODUCT((A4483&gt;=Setup!$C$19:$C$30)*(A4483&lt;=Setup!$D$19:$D$30)*Setup!$A$19:$A$30))</f>
        <v/>
      </c>
      <c r="P4483" s="34">
        <f>IF(A4483="","",IF(G4483="Standard 15% (Box 1)",ROUND(H4483*Setup!$B$9,2),0))</f>
        <v/>
      </c>
      <c r="Q4483" s="34">
        <f>IF(A4483="","",I4483-P4483)</f>
        <v/>
      </c>
      <c r="R4483" s="23">
        <f>IF(A4483="","",IF(O4483=0,"Outside audit periods; ","")&amp;IF(G4483="","No VAT category; ","")&amp;IF(ABS(Q4483)&gt;Setup!$B$10,"VAT ≠ 15% × net; ","")&amp;IF(AND(F4483="B2B - VAT registered",NOT(AND(LEN(E4483)=15,LEFT(E4483,1)="3",RIGHT(E4483,1)="3",ISNUMBER(--E4483)))),"Invalid/missing customer VAT no; ","")&amp;IF(L4483&lt;&gt;"Yes","Not reported/cleared on FATOORA; ","")&amp;IF(AND(OR(G4483="Zero-rated domestic (Box 3)",G4483="Export (Box 4)"),N4483=""),"Zero-rate/export evidence missing; ","")&amp;IF(AND(C4483="Credit Note",H4483&gt;0),"Credit note should be negative; ","")&amp;IF(AND(C4483="Simplified Tax Invoice",F4483="B2B - VAT registered"),"Simplified invoice issued to VAT-registered B2B; ",""))</f>
        <v/>
      </c>
    </row>
    <row r="4484">
      <c r="A4484" s="17" t="n"/>
      <c r="B4484" s="14" t="n"/>
      <c r="C4484" s="14" t="n"/>
      <c r="D4484" s="14" t="n"/>
      <c r="E4484" s="16" t="n"/>
      <c r="F4484" s="14" t="n"/>
      <c r="G4484" s="14" t="n"/>
      <c r="H4484" s="19" t="n"/>
      <c r="I4484" s="19" t="n"/>
      <c r="J4484" s="34">
        <f>IF(A4484="","",H4484+I4484)</f>
        <v/>
      </c>
      <c r="K4484" s="14" t="n"/>
      <c r="L4484" s="14" t="n"/>
      <c r="M4484" s="14" t="n"/>
      <c r="N4484" s="14" t="n"/>
      <c r="O4484" s="20">
        <f>IF(A4484="","",SUMPRODUCT((A4484&gt;=Setup!$C$19:$C$30)*(A4484&lt;=Setup!$D$19:$D$30)*Setup!$A$19:$A$30))</f>
        <v/>
      </c>
      <c r="P4484" s="34">
        <f>IF(A4484="","",IF(G4484="Standard 15% (Box 1)",ROUND(H4484*Setup!$B$9,2),0))</f>
        <v/>
      </c>
      <c r="Q4484" s="34">
        <f>IF(A4484="","",I4484-P4484)</f>
        <v/>
      </c>
      <c r="R4484" s="23">
        <f>IF(A4484="","",IF(O4484=0,"Outside audit periods; ","")&amp;IF(G4484="","No VAT category; ","")&amp;IF(ABS(Q4484)&gt;Setup!$B$10,"VAT ≠ 15% × net; ","")&amp;IF(AND(F4484="B2B - VAT registered",NOT(AND(LEN(E4484)=15,LEFT(E4484,1)="3",RIGHT(E4484,1)="3",ISNUMBER(--E4484)))),"Invalid/missing customer VAT no; ","")&amp;IF(L4484&lt;&gt;"Yes","Not reported/cleared on FATOORA; ","")&amp;IF(AND(OR(G4484="Zero-rated domestic (Box 3)",G4484="Export (Box 4)"),N4484=""),"Zero-rate/export evidence missing; ","")&amp;IF(AND(C4484="Credit Note",H4484&gt;0),"Credit note should be negative; ","")&amp;IF(AND(C4484="Simplified Tax Invoice",F4484="B2B - VAT registered"),"Simplified invoice issued to VAT-registered B2B; ",""))</f>
        <v/>
      </c>
    </row>
    <row r="4485">
      <c r="A4485" s="17" t="n"/>
      <c r="B4485" s="14" t="n"/>
      <c r="C4485" s="14" t="n"/>
      <c r="D4485" s="14" t="n"/>
      <c r="E4485" s="16" t="n"/>
      <c r="F4485" s="14" t="n"/>
      <c r="G4485" s="14" t="n"/>
      <c r="H4485" s="19" t="n"/>
      <c r="I4485" s="19" t="n"/>
      <c r="J4485" s="34">
        <f>IF(A4485="","",H4485+I4485)</f>
        <v/>
      </c>
      <c r="K4485" s="14" t="n"/>
      <c r="L4485" s="14" t="n"/>
      <c r="M4485" s="14" t="n"/>
      <c r="N4485" s="14" t="n"/>
      <c r="O4485" s="20">
        <f>IF(A4485="","",SUMPRODUCT((A4485&gt;=Setup!$C$19:$C$30)*(A4485&lt;=Setup!$D$19:$D$30)*Setup!$A$19:$A$30))</f>
        <v/>
      </c>
      <c r="P4485" s="34">
        <f>IF(A4485="","",IF(G4485="Standard 15% (Box 1)",ROUND(H4485*Setup!$B$9,2),0))</f>
        <v/>
      </c>
      <c r="Q4485" s="34">
        <f>IF(A4485="","",I4485-P4485)</f>
        <v/>
      </c>
      <c r="R4485" s="23">
        <f>IF(A4485="","",IF(O4485=0,"Outside audit periods; ","")&amp;IF(G4485="","No VAT category; ","")&amp;IF(ABS(Q4485)&gt;Setup!$B$10,"VAT ≠ 15% × net; ","")&amp;IF(AND(F4485="B2B - VAT registered",NOT(AND(LEN(E4485)=15,LEFT(E4485,1)="3",RIGHT(E4485,1)="3",ISNUMBER(--E4485)))),"Invalid/missing customer VAT no; ","")&amp;IF(L4485&lt;&gt;"Yes","Not reported/cleared on FATOORA; ","")&amp;IF(AND(OR(G4485="Zero-rated domestic (Box 3)",G4485="Export (Box 4)"),N4485=""),"Zero-rate/export evidence missing; ","")&amp;IF(AND(C4485="Credit Note",H4485&gt;0),"Credit note should be negative; ","")&amp;IF(AND(C4485="Simplified Tax Invoice",F4485="B2B - VAT registered"),"Simplified invoice issued to VAT-registered B2B; ",""))</f>
        <v/>
      </c>
    </row>
    <row r="4486">
      <c r="A4486" s="17" t="n"/>
      <c r="B4486" s="14" t="n"/>
      <c r="C4486" s="14" t="n"/>
      <c r="D4486" s="14" t="n"/>
      <c r="E4486" s="16" t="n"/>
      <c r="F4486" s="14" t="n"/>
      <c r="G4486" s="14" t="n"/>
      <c r="H4486" s="19" t="n"/>
      <c r="I4486" s="19" t="n"/>
      <c r="J4486" s="34">
        <f>IF(A4486="","",H4486+I4486)</f>
        <v/>
      </c>
      <c r="K4486" s="14" t="n"/>
      <c r="L4486" s="14" t="n"/>
      <c r="M4486" s="14" t="n"/>
      <c r="N4486" s="14" t="n"/>
      <c r="O4486" s="20">
        <f>IF(A4486="","",SUMPRODUCT((A4486&gt;=Setup!$C$19:$C$30)*(A4486&lt;=Setup!$D$19:$D$30)*Setup!$A$19:$A$30))</f>
        <v/>
      </c>
      <c r="P4486" s="34">
        <f>IF(A4486="","",IF(G4486="Standard 15% (Box 1)",ROUND(H4486*Setup!$B$9,2),0))</f>
        <v/>
      </c>
      <c r="Q4486" s="34">
        <f>IF(A4486="","",I4486-P4486)</f>
        <v/>
      </c>
      <c r="R4486" s="23">
        <f>IF(A4486="","",IF(O4486=0,"Outside audit periods; ","")&amp;IF(G4486="","No VAT category; ","")&amp;IF(ABS(Q4486)&gt;Setup!$B$10,"VAT ≠ 15% × net; ","")&amp;IF(AND(F4486="B2B - VAT registered",NOT(AND(LEN(E4486)=15,LEFT(E4486,1)="3",RIGHT(E4486,1)="3",ISNUMBER(--E4486)))),"Invalid/missing customer VAT no; ","")&amp;IF(L4486&lt;&gt;"Yes","Not reported/cleared on FATOORA; ","")&amp;IF(AND(OR(G4486="Zero-rated domestic (Box 3)",G4486="Export (Box 4)"),N4486=""),"Zero-rate/export evidence missing; ","")&amp;IF(AND(C4486="Credit Note",H4486&gt;0),"Credit note should be negative; ","")&amp;IF(AND(C4486="Simplified Tax Invoice",F4486="B2B - VAT registered"),"Simplified invoice issued to VAT-registered B2B; ",""))</f>
        <v/>
      </c>
    </row>
    <row r="4487">
      <c r="A4487" s="17" t="n"/>
      <c r="B4487" s="14" t="n"/>
      <c r="C4487" s="14" t="n"/>
      <c r="D4487" s="14" t="n"/>
      <c r="E4487" s="16" t="n"/>
      <c r="F4487" s="14" t="n"/>
      <c r="G4487" s="14" t="n"/>
      <c r="H4487" s="19" t="n"/>
      <c r="I4487" s="19" t="n"/>
      <c r="J4487" s="34">
        <f>IF(A4487="","",H4487+I4487)</f>
        <v/>
      </c>
      <c r="K4487" s="14" t="n"/>
      <c r="L4487" s="14" t="n"/>
      <c r="M4487" s="14" t="n"/>
      <c r="N4487" s="14" t="n"/>
      <c r="O4487" s="20">
        <f>IF(A4487="","",SUMPRODUCT((A4487&gt;=Setup!$C$19:$C$30)*(A4487&lt;=Setup!$D$19:$D$30)*Setup!$A$19:$A$30))</f>
        <v/>
      </c>
      <c r="P4487" s="34">
        <f>IF(A4487="","",IF(G4487="Standard 15% (Box 1)",ROUND(H4487*Setup!$B$9,2),0))</f>
        <v/>
      </c>
      <c r="Q4487" s="34">
        <f>IF(A4487="","",I4487-P4487)</f>
        <v/>
      </c>
      <c r="R4487" s="23">
        <f>IF(A4487="","",IF(O4487=0,"Outside audit periods; ","")&amp;IF(G4487="","No VAT category; ","")&amp;IF(ABS(Q4487)&gt;Setup!$B$10,"VAT ≠ 15% × net; ","")&amp;IF(AND(F4487="B2B - VAT registered",NOT(AND(LEN(E4487)=15,LEFT(E4487,1)="3",RIGHT(E4487,1)="3",ISNUMBER(--E4487)))),"Invalid/missing customer VAT no; ","")&amp;IF(L4487&lt;&gt;"Yes","Not reported/cleared on FATOORA; ","")&amp;IF(AND(OR(G4487="Zero-rated domestic (Box 3)",G4487="Export (Box 4)"),N4487=""),"Zero-rate/export evidence missing; ","")&amp;IF(AND(C4487="Credit Note",H4487&gt;0),"Credit note should be negative; ","")&amp;IF(AND(C4487="Simplified Tax Invoice",F4487="B2B - VAT registered"),"Simplified invoice issued to VAT-registered B2B; ",""))</f>
        <v/>
      </c>
    </row>
    <row r="4488">
      <c r="A4488" s="17" t="n"/>
      <c r="B4488" s="14" t="n"/>
      <c r="C4488" s="14" t="n"/>
      <c r="D4488" s="14" t="n"/>
      <c r="E4488" s="16" t="n"/>
      <c r="F4488" s="14" t="n"/>
      <c r="G4488" s="14" t="n"/>
      <c r="H4488" s="19" t="n"/>
      <c r="I4488" s="19" t="n"/>
      <c r="J4488" s="34">
        <f>IF(A4488="","",H4488+I4488)</f>
        <v/>
      </c>
      <c r="K4488" s="14" t="n"/>
      <c r="L4488" s="14" t="n"/>
      <c r="M4488" s="14" t="n"/>
      <c r="N4488" s="14" t="n"/>
      <c r="O4488" s="20">
        <f>IF(A4488="","",SUMPRODUCT((A4488&gt;=Setup!$C$19:$C$30)*(A4488&lt;=Setup!$D$19:$D$30)*Setup!$A$19:$A$30))</f>
        <v/>
      </c>
      <c r="P4488" s="34">
        <f>IF(A4488="","",IF(G4488="Standard 15% (Box 1)",ROUND(H4488*Setup!$B$9,2),0))</f>
        <v/>
      </c>
      <c r="Q4488" s="34">
        <f>IF(A4488="","",I4488-P4488)</f>
        <v/>
      </c>
      <c r="R4488" s="23">
        <f>IF(A4488="","",IF(O4488=0,"Outside audit periods; ","")&amp;IF(G4488="","No VAT category; ","")&amp;IF(ABS(Q4488)&gt;Setup!$B$10,"VAT ≠ 15% × net; ","")&amp;IF(AND(F4488="B2B - VAT registered",NOT(AND(LEN(E4488)=15,LEFT(E4488,1)="3",RIGHT(E4488,1)="3",ISNUMBER(--E4488)))),"Invalid/missing customer VAT no; ","")&amp;IF(L4488&lt;&gt;"Yes","Not reported/cleared on FATOORA; ","")&amp;IF(AND(OR(G4488="Zero-rated domestic (Box 3)",G4488="Export (Box 4)"),N4488=""),"Zero-rate/export evidence missing; ","")&amp;IF(AND(C4488="Credit Note",H4488&gt;0),"Credit note should be negative; ","")&amp;IF(AND(C4488="Simplified Tax Invoice",F4488="B2B - VAT registered"),"Simplified invoice issued to VAT-registered B2B; ",""))</f>
        <v/>
      </c>
    </row>
    <row r="4489">
      <c r="A4489" s="17" t="n"/>
      <c r="B4489" s="14" t="n"/>
      <c r="C4489" s="14" t="n"/>
      <c r="D4489" s="14" t="n"/>
      <c r="E4489" s="16" t="n"/>
      <c r="F4489" s="14" t="n"/>
      <c r="G4489" s="14" t="n"/>
      <c r="H4489" s="19" t="n"/>
      <c r="I4489" s="19" t="n"/>
      <c r="J4489" s="34">
        <f>IF(A4489="","",H4489+I4489)</f>
        <v/>
      </c>
      <c r="K4489" s="14" t="n"/>
      <c r="L4489" s="14" t="n"/>
      <c r="M4489" s="14" t="n"/>
      <c r="N4489" s="14" t="n"/>
      <c r="O4489" s="20">
        <f>IF(A4489="","",SUMPRODUCT((A4489&gt;=Setup!$C$19:$C$30)*(A4489&lt;=Setup!$D$19:$D$30)*Setup!$A$19:$A$30))</f>
        <v/>
      </c>
      <c r="P4489" s="34">
        <f>IF(A4489="","",IF(G4489="Standard 15% (Box 1)",ROUND(H4489*Setup!$B$9,2),0))</f>
        <v/>
      </c>
      <c r="Q4489" s="34">
        <f>IF(A4489="","",I4489-P4489)</f>
        <v/>
      </c>
      <c r="R4489" s="23">
        <f>IF(A4489="","",IF(O4489=0,"Outside audit periods; ","")&amp;IF(G4489="","No VAT category; ","")&amp;IF(ABS(Q4489)&gt;Setup!$B$10,"VAT ≠ 15% × net; ","")&amp;IF(AND(F4489="B2B - VAT registered",NOT(AND(LEN(E4489)=15,LEFT(E4489,1)="3",RIGHT(E4489,1)="3",ISNUMBER(--E4489)))),"Invalid/missing customer VAT no; ","")&amp;IF(L4489&lt;&gt;"Yes","Not reported/cleared on FATOORA; ","")&amp;IF(AND(OR(G4489="Zero-rated domestic (Box 3)",G4489="Export (Box 4)"),N4489=""),"Zero-rate/export evidence missing; ","")&amp;IF(AND(C4489="Credit Note",H4489&gt;0),"Credit note should be negative; ","")&amp;IF(AND(C4489="Simplified Tax Invoice",F4489="B2B - VAT registered"),"Simplified invoice issued to VAT-registered B2B; ",""))</f>
        <v/>
      </c>
    </row>
    <row r="4490">
      <c r="A4490" s="17" t="n"/>
      <c r="B4490" s="14" t="n"/>
      <c r="C4490" s="14" t="n"/>
      <c r="D4490" s="14" t="n"/>
      <c r="E4490" s="16" t="n"/>
      <c r="F4490" s="14" t="n"/>
      <c r="G4490" s="14" t="n"/>
      <c r="H4490" s="19" t="n"/>
      <c r="I4490" s="19" t="n"/>
      <c r="J4490" s="34">
        <f>IF(A4490="","",H4490+I4490)</f>
        <v/>
      </c>
      <c r="K4490" s="14" t="n"/>
      <c r="L4490" s="14" t="n"/>
      <c r="M4490" s="14" t="n"/>
      <c r="N4490" s="14" t="n"/>
      <c r="O4490" s="20">
        <f>IF(A4490="","",SUMPRODUCT((A4490&gt;=Setup!$C$19:$C$30)*(A4490&lt;=Setup!$D$19:$D$30)*Setup!$A$19:$A$30))</f>
        <v/>
      </c>
      <c r="P4490" s="34">
        <f>IF(A4490="","",IF(G4490="Standard 15% (Box 1)",ROUND(H4490*Setup!$B$9,2),0))</f>
        <v/>
      </c>
      <c r="Q4490" s="34">
        <f>IF(A4490="","",I4490-P4490)</f>
        <v/>
      </c>
      <c r="R4490" s="23">
        <f>IF(A4490="","",IF(O4490=0,"Outside audit periods; ","")&amp;IF(G4490="","No VAT category; ","")&amp;IF(ABS(Q4490)&gt;Setup!$B$10,"VAT ≠ 15% × net; ","")&amp;IF(AND(F4490="B2B - VAT registered",NOT(AND(LEN(E4490)=15,LEFT(E4490,1)="3",RIGHT(E4490,1)="3",ISNUMBER(--E4490)))),"Invalid/missing customer VAT no; ","")&amp;IF(L4490&lt;&gt;"Yes","Not reported/cleared on FATOORA; ","")&amp;IF(AND(OR(G4490="Zero-rated domestic (Box 3)",G4490="Export (Box 4)"),N4490=""),"Zero-rate/export evidence missing; ","")&amp;IF(AND(C4490="Credit Note",H4490&gt;0),"Credit note should be negative; ","")&amp;IF(AND(C4490="Simplified Tax Invoice",F4490="B2B - VAT registered"),"Simplified invoice issued to VAT-registered B2B; ",""))</f>
        <v/>
      </c>
    </row>
    <row r="4491">
      <c r="A4491" s="17" t="n"/>
      <c r="B4491" s="14" t="n"/>
      <c r="C4491" s="14" t="n"/>
      <c r="D4491" s="14" t="n"/>
      <c r="E4491" s="16" t="n"/>
      <c r="F4491" s="14" t="n"/>
      <c r="G4491" s="14" t="n"/>
      <c r="H4491" s="19" t="n"/>
      <c r="I4491" s="19" t="n"/>
      <c r="J4491" s="34">
        <f>IF(A4491="","",H4491+I4491)</f>
        <v/>
      </c>
      <c r="K4491" s="14" t="n"/>
      <c r="L4491" s="14" t="n"/>
      <c r="M4491" s="14" t="n"/>
      <c r="N4491" s="14" t="n"/>
      <c r="O4491" s="20">
        <f>IF(A4491="","",SUMPRODUCT((A4491&gt;=Setup!$C$19:$C$30)*(A4491&lt;=Setup!$D$19:$D$30)*Setup!$A$19:$A$30))</f>
        <v/>
      </c>
      <c r="P4491" s="34">
        <f>IF(A4491="","",IF(G4491="Standard 15% (Box 1)",ROUND(H4491*Setup!$B$9,2),0))</f>
        <v/>
      </c>
      <c r="Q4491" s="34">
        <f>IF(A4491="","",I4491-P4491)</f>
        <v/>
      </c>
      <c r="R4491" s="23">
        <f>IF(A4491="","",IF(O4491=0,"Outside audit periods; ","")&amp;IF(G4491="","No VAT category; ","")&amp;IF(ABS(Q4491)&gt;Setup!$B$10,"VAT ≠ 15% × net; ","")&amp;IF(AND(F4491="B2B - VAT registered",NOT(AND(LEN(E4491)=15,LEFT(E4491,1)="3",RIGHT(E4491,1)="3",ISNUMBER(--E4491)))),"Invalid/missing customer VAT no; ","")&amp;IF(L4491&lt;&gt;"Yes","Not reported/cleared on FATOORA; ","")&amp;IF(AND(OR(G4491="Zero-rated domestic (Box 3)",G4491="Export (Box 4)"),N4491=""),"Zero-rate/export evidence missing; ","")&amp;IF(AND(C4491="Credit Note",H4491&gt;0),"Credit note should be negative; ","")&amp;IF(AND(C4491="Simplified Tax Invoice",F4491="B2B - VAT registered"),"Simplified invoice issued to VAT-registered B2B; ",""))</f>
        <v/>
      </c>
    </row>
    <row r="4492">
      <c r="A4492" s="17" t="n"/>
      <c r="B4492" s="14" t="n"/>
      <c r="C4492" s="14" t="n"/>
      <c r="D4492" s="14" t="n"/>
      <c r="E4492" s="16" t="n"/>
      <c r="F4492" s="14" t="n"/>
      <c r="G4492" s="14" t="n"/>
      <c r="H4492" s="19" t="n"/>
      <c r="I4492" s="19" t="n"/>
      <c r="J4492" s="34">
        <f>IF(A4492="","",H4492+I4492)</f>
        <v/>
      </c>
      <c r="K4492" s="14" t="n"/>
      <c r="L4492" s="14" t="n"/>
      <c r="M4492" s="14" t="n"/>
      <c r="N4492" s="14" t="n"/>
      <c r="O4492" s="20">
        <f>IF(A4492="","",SUMPRODUCT((A4492&gt;=Setup!$C$19:$C$30)*(A4492&lt;=Setup!$D$19:$D$30)*Setup!$A$19:$A$30))</f>
        <v/>
      </c>
      <c r="P4492" s="34">
        <f>IF(A4492="","",IF(G4492="Standard 15% (Box 1)",ROUND(H4492*Setup!$B$9,2),0))</f>
        <v/>
      </c>
      <c r="Q4492" s="34">
        <f>IF(A4492="","",I4492-P4492)</f>
        <v/>
      </c>
      <c r="R4492" s="23">
        <f>IF(A4492="","",IF(O4492=0,"Outside audit periods; ","")&amp;IF(G4492="","No VAT category; ","")&amp;IF(ABS(Q4492)&gt;Setup!$B$10,"VAT ≠ 15% × net; ","")&amp;IF(AND(F4492="B2B - VAT registered",NOT(AND(LEN(E4492)=15,LEFT(E4492,1)="3",RIGHT(E4492,1)="3",ISNUMBER(--E4492)))),"Invalid/missing customer VAT no; ","")&amp;IF(L4492&lt;&gt;"Yes","Not reported/cleared on FATOORA; ","")&amp;IF(AND(OR(G4492="Zero-rated domestic (Box 3)",G4492="Export (Box 4)"),N4492=""),"Zero-rate/export evidence missing; ","")&amp;IF(AND(C4492="Credit Note",H4492&gt;0),"Credit note should be negative; ","")&amp;IF(AND(C4492="Simplified Tax Invoice",F4492="B2B - VAT registered"),"Simplified invoice issued to VAT-registered B2B; ",""))</f>
        <v/>
      </c>
    </row>
    <row r="4493">
      <c r="A4493" s="17" t="n"/>
      <c r="B4493" s="14" t="n"/>
      <c r="C4493" s="14" t="n"/>
      <c r="D4493" s="14" t="n"/>
      <c r="E4493" s="16" t="n"/>
      <c r="F4493" s="14" t="n"/>
      <c r="G4493" s="14" t="n"/>
      <c r="H4493" s="19" t="n"/>
      <c r="I4493" s="19" t="n"/>
      <c r="J4493" s="34">
        <f>IF(A4493="","",H4493+I4493)</f>
        <v/>
      </c>
      <c r="K4493" s="14" t="n"/>
      <c r="L4493" s="14" t="n"/>
      <c r="M4493" s="14" t="n"/>
      <c r="N4493" s="14" t="n"/>
      <c r="O4493" s="20">
        <f>IF(A4493="","",SUMPRODUCT((A4493&gt;=Setup!$C$19:$C$30)*(A4493&lt;=Setup!$D$19:$D$30)*Setup!$A$19:$A$30))</f>
        <v/>
      </c>
      <c r="P4493" s="34">
        <f>IF(A4493="","",IF(G4493="Standard 15% (Box 1)",ROUND(H4493*Setup!$B$9,2),0))</f>
        <v/>
      </c>
      <c r="Q4493" s="34">
        <f>IF(A4493="","",I4493-P4493)</f>
        <v/>
      </c>
      <c r="R4493" s="23">
        <f>IF(A4493="","",IF(O4493=0,"Outside audit periods; ","")&amp;IF(G4493="","No VAT category; ","")&amp;IF(ABS(Q4493)&gt;Setup!$B$10,"VAT ≠ 15% × net; ","")&amp;IF(AND(F4493="B2B - VAT registered",NOT(AND(LEN(E4493)=15,LEFT(E4493,1)="3",RIGHT(E4493,1)="3",ISNUMBER(--E4493)))),"Invalid/missing customer VAT no; ","")&amp;IF(L4493&lt;&gt;"Yes","Not reported/cleared on FATOORA; ","")&amp;IF(AND(OR(G4493="Zero-rated domestic (Box 3)",G4493="Export (Box 4)"),N4493=""),"Zero-rate/export evidence missing; ","")&amp;IF(AND(C4493="Credit Note",H4493&gt;0),"Credit note should be negative; ","")&amp;IF(AND(C4493="Simplified Tax Invoice",F4493="B2B - VAT registered"),"Simplified invoice issued to VAT-registered B2B; ",""))</f>
        <v/>
      </c>
    </row>
    <row r="4494">
      <c r="A4494" s="17" t="n"/>
      <c r="B4494" s="14" t="n"/>
      <c r="C4494" s="14" t="n"/>
      <c r="D4494" s="14" t="n"/>
      <c r="E4494" s="16" t="n"/>
      <c r="F4494" s="14" t="n"/>
      <c r="G4494" s="14" t="n"/>
      <c r="H4494" s="19" t="n"/>
      <c r="I4494" s="19" t="n"/>
      <c r="J4494" s="34">
        <f>IF(A4494="","",H4494+I4494)</f>
        <v/>
      </c>
      <c r="K4494" s="14" t="n"/>
      <c r="L4494" s="14" t="n"/>
      <c r="M4494" s="14" t="n"/>
      <c r="N4494" s="14" t="n"/>
      <c r="O4494" s="20">
        <f>IF(A4494="","",SUMPRODUCT((A4494&gt;=Setup!$C$19:$C$30)*(A4494&lt;=Setup!$D$19:$D$30)*Setup!$A$19:$A$30))</f>
        <v/>
      </c>
      <c r="P4494" s="34">
        <f>IF(A4494="","",IF(G4494="Standard 15% (Box 1)",ROUND(H4494*Setup!$B$9,2),0))</f>
        <v/>
      </c>
      <c r="Q4494" s="34">
        <f>IF(A4494="","",I4494-P4494)</f>
        <v/>
      </c>
      <c r="R4494" s="23">
        <f>IF(A4494="","",IF(O4494=0,"Outside audit periods; ","")&amp;IF(G4494="","No VAT category; ","")&amp;IF(ABS(Q4494)&gt;Setup!$B$10,"VAT ≠ 15% × net; ","")&amp;IF(AND(F4494="B2B - VAT registered",NOT(AND(LEN(E4494)=15,LEFT(E4494,1)="3",RIGHT(E4494,1)="3",ISNUMBER(--E4494)))),"Invalid/missing customer VAT no; ","")&amp;IF(L4494&lt;&gt;"Yes","Not reported/cleared on FATOORA; ","")&amp;IF(AND(OR(G4494="Zero-rated domestic (Box 3)",G4494="Export (Box 4)"),N4494=""),"Zero-rate/export evidence missing; ","")&amp;IF(AND(C4494="Credit Note",H4494&gt;0),"Credit note should be negative; ","")&amp;IF(AND(C4494="Simplified Tax Invoice",F4494="B2B - VAT registered"),"Simplified invoice issued to VAT-registered B2B; ",""))</f>
        <v/>
      </c>
    </row>
    <row r="4495">
      <c r="A4495" s="17" t="n"/>
      <c r="B4495" s="14" t="n"/>
      <c r="C4495" s="14" t="n"/>
      <c r="D4495" s="14" t="n"/>
      <c r="E4495" s="16" t="n"/>
      <c r="F4495" s="14" t="n"/>
      <c r="G4495" s="14" t="n"/>
      <c r="H4495" s="19" t="n"/>
      <c r="I4495" s="19" t="n"/>
      <c r="J4495" s="34">
        <f>IF(A4495="","",H4495+I4495)</f>
        <v/>
      </c>
      <c r="K4495" s="14" t="n"/>
      <c r="L4495" s="14" t="n"/>
      <c r="M4495" s="14" t="n"/>
      <c r="N4495" s="14" t="n"/>
      <c r="O4495" s="20">
        <f>IF(A4495="","",SUMPRODUCT((A4495&gt;=Setup!$C$19:$C$30)*(A4495&lt;=Setup!$D$19:$D$30)*Setup!$A$19:$A$30))</f>
        <v/>
      </c>
      <c r="P4495" s="34">
        <f>IF(A4495="","",IF(G4495="Standard 15% (Box 1)",ROUND(H4495*Setup!$B$9,2),0))</f>
        <v/>
      </c>
      <c r="Q4495" s="34">
        <f>IF(A4495="","",I4495-P4495)</f>
        <v/>
      </c>
      <c r="R4495" s="23">
        <f>IF(A4495="","",IF(O4495=0,"Outside audit periods; ","")&amp;IF(G4495="","No VAT category; ","")&amp;IF(ABS(Q4495)&gt;Setup!$B$10,"VAT ≠ 15% × net; ","")&amp;IF(AND(F4495="B2B - VAT registered",NOT(AND(LEN(E4495)=15,LEFT(E4495,1)="3",RIGHT(E4495,1)="3",ISNUMBER(--E4495)))),"Invalid/missing customer VAT no; ","")&amp;IF(L4495&lt;&gt;"Yes","Not reported/cleared on FATOORA; ","")&amp;IF(AND(OR(G4495="Zero-rated domestic (Box 3)",G4495="Export (Box 4)"),N4495=""),"Zero-rate/export evidence missing; ","")&amp;IF(AND(C4495="Credit Note",H4495&gt;0),"Credit note should be negative; ","")&amp;IF(AND(C4495="Simplified Tax Invoice",F4495="B2B - VAT registered"),"Simplified invoice issued to VAT-registered B2B; ",""))</f>
        <v/>
      </c>
    </row>
    <row r="4496">
      <c r="A4496" s="17" t="n"/>
      <c r="B4496" s="14" t="n"/>
      <c r="C4496" s="14" t="n"/>
      <c r="D4496" s="14" t="n"/>
      <c r="E4496" s="16" t="n"/>
      <c r="F4496" s="14" t="n"/>
      <c r="G4496" s="14" t="n"/>
      <c r="H4496" s="19" t="n"/>
      <c r="I4496" s="19" t="n"/>
      <c r="J4496" s="34">
        <f>IF(A4496="","",H4496+I4496)</f>
        <v/>
      </c>
      <c r="K4496" s="14" t="n"/>
      <c r="L4496" s="14" t="n"/>
      <c r="M4496" s="14" t="n"/>
      <c r="N4496" s="14" t="n"/>
      <c r="O4496" s="20">
        <f>IF(A4496="","",SUMPRODUCT((A4496&gt;=Setup!$C$19:$C$30)*(A4496&lt;=Setup!$D$19:$D$30)*Setup!$A$19:$A$30))</f>
        <v/>
      </c>
      <c r="P4496" s="34">
        <f>IF(A4496="","",IF(G4496="Standard 15% (Box 1)",ROUND(H4496*Setup!$B$9,2),0))</f>
        <v/>
      </c>
      <c r="Q4496" s="34">
        <f>IF(A4496="","",I4496-P4496)</f>
        <v/>
      </c>
      <c r="R4496" s="23">
        <f>IF(A4496="","",IF(O4496=0,"Outside audit periods; ","")&amp;IF(G4496="","No VAT category; ","")&amp;IF(ABS(Q4496)&gt;Setup!$B$10,"VAT ≠ 15% × net; ","")&amp;IF(AND(F4496="B2B - VAT registered",NOT(AND(LEN(E4496)=15,LEFT(E4496,1)="3",RIGHT(E4496,1)="3",ISNUMBER(--E4496)))),"Invalid/missing customer VAT no; ","")&amp;IF(L4496&lt;&gt;"Yes","Not reported/cleared on FATOORA; ","")&amp;IF(AND(OR(G4496="Zero-rated domestic (Box 3)",G4496="Export (Box 4)"),N4496=""),"Zero-rate/export evidence missing; ","")&amp;IF(AND(C4496="Credit Note",H4496&gt;0),"Credit note should be negative; ","")&amp;IF(AND(C4496="Simplified Tax Invoice",F4496="B2B - VAT registered"),"Simplified invoice issued to VAT-registered B2B; ",""))</f>
        <v/>
      </c>
    </row>
    <row r="4497">
      <c r="A4497" s="17" t="n"/>
      <c r="B4497" s="14" t="n"/>
      <c r="C4497" s="14" t="n"/>
      <c r="D4497" s="14" t="n"/>
      <c r="E4497" s="16" t="n"/>
      <c r="F4497" s="14" t="n"/>
      <c r="G4497" s="14" t="n"/>
      <c r="H4497" s="19" t="n"/>
      <c r="I4497" s="19" t="n"/>
      <c r="J4497" s="34">
        <f>IF(A4497="","",H4497+I4497)</f>
        <v/>
      </c>
      <c r="K4497" s="14" t="n"/>
      <c r="L4497" s="14" t="n"/>
      <c r="M4497" s="14" t="n"/>
      <c r="N4497" s="14" t="n"/>
      <c r="O4497" s="20">
        <f>IF(A4497="","",SUMPRODUCT((A4497&gt;=Setup!$C$19:$C$30)*(A4497&lt;=Setup!$D$19:$D$30)*Setup!$A$19:$A$30))</f>
        <v/>
      </c>
      <c r="P4497" s="34">
        <f>IF(A4497="","",IF(G4497="Standard 15% (Box 1)",ROUND(H4497*Setup!$B$9,2),0))</f>
        <v/>
      </c>
      <c r="Q4497" s="34">
        <f>IF(A4497="","",I4497-P4497)</f>
        <v/>
      </c>
      <c r="R4497" s="23">
        <f>IF(A4497="","",IF(O4497=0,"Outside audit periods; ","")&amp;IF(G4497="","No VAT category; ","")&amp;IF(ABS(Q4497)&gt;Setup!$B$10,"VAT ≠ 15% × net; ","")&amp;IF(AND(F4497="B2B - VAT registered",NOT(AND(LEN(E4497)=15,LEFT(E4497,1)="3",RIGHT(E4497,1)="3",ISNUMBER(--E4497)))),"Invalid/missing customer VAT no; ","")&amp;IF(L4497&lt;&gt;"Yes","Not reported/cleared on FATOORA; ","")&amp;IF(AND(OR(G4497="Zero-rated domestic (Box 3)",G4497="Export (Box 4)"),N4497=""),"Zero-rate/export evidence missing; ","")&amp;IF(AND(C4497="Credit Note",H4497&gt;0),"Credit note should be negative; ","")&amp;IF(AND(C4497="Simplified Tax Invoice",F4497="B2B - VAT registered"),"Simplified invoice issued to VAT-registered B2B; ",""))</f>
        <v/>
      </c>
    </row>
    <row r="4498">
      <c r="A4498" s="17" t="n"/>
      <c r="B4498" s="14" t="n"/>
      <c r="C4498" s="14" t="n"/>
      <c r="D4498" s="14" t="n"/>
      <c r="E4498" s="16" t="n"/>
      <c r="F4498" s="14" t="n"/>
      <c r="G4498" s="14" t="n"/>
      <c r="H4498" s="19" t="n"/>
      <c r="I4498" s="19" t="n"/>
      <c r="J4498" s="34">
        <f>IF(A4498="","",H4498+I4498)</f>
        <v/>
      </c>
      <c r="K4498" s="14" t="n"/>
      <c r="L4498" s="14" t="n"/>
      <c r="M4498" s="14" t="n"/>
      <c r="N4498" s="14" t="n"/>
      <c r="O4498" s="20">
        <f>IF(A4498="","",SUMPRODUCT((A4498&gt;=Setup!$C$19:$C$30)*(A4498&lt;=Setup!$D$19:$D$30)*Setup!$A$19:$A$30))</f>
        <v/>
      </c>
      <c r="P4498" s="34">
        <f>IF(A4498="","",IF(G4498="Standard 15% (Box 1)",ROUND(H4498*Setup!$B$9,2),0))</f>
        <v/>
      </c>
      <c r="Q4498" s="34">
        <f>IF(A4498="","",I4498-P4498)</f>
        <v/>
      </c>
      <c r="R4498" s="23">
        <f>IF(A4498="","",IF(O4498=0,"Outside audit periods; ","")&amp;IF(G4498="","No VAT category; ","")&amp;IF(ABS(Q4498)&gt;Setup!$B$10,"VAT ≠ 15% × net; ","")&amp;IF(AND(F4498="B2B - VAT registered",NOT(AND(LEN(E4498)=15,LEFT(E4498,1)="3",RIGHT(E4498,1)="3",ISNUMBER(--E4498)))),"Invalid/missing customer VAT no; ","")&amp;IF(L4498&lt;&gt;"Yes","Not reported/cleared on FATOORA; ","")&amp;IF(AND(OR(G4498="Zero-rated domestic (Box 3)",G4498="Export (Box 4)"),N4498=""),"Zero-rate/export evidence missing; ","")&amp;IF(AND(C4498="Credit Note",H4498&gt;0),"Credit note should be negative; ","")&amp;IF(AND(C4498="Simplified Tax Invoice",F4498="B2B - VAT registered"),"Simplified invoice issued to VAT-registered B2B; ",""))</f>
        <v/>
      </c>
    </row>
    <row r="4499">
      <c r="A4499" s="17" t="n"/>
      <c r="B4499" s="14" t="n"/>
      <c r="C4499" s="14" t="n"/>
      <c r="D4499" s="14" t="n"/>
      <c r="E4499" s="16" t="n"/>
      <c r="F4499" s="14" t="n"/>
      <c r="G4499" s="14" t="n"/>
      <c r="H4499" s="19" t="n"/>
      <c r="I4499" s="19" t="n"/>
      <c r="J4499" s="34">
        <f>IF(A4499="","",H4499+I4499)</f>
        <v/>
      </c>
      <c r="K4499" s="14" t="n"/>
      <c r="L4499" s="14" t="n"/>
      <c r="M4499" s="14" t="n"/>
      <c r="N4499" s="14" t="n"/>
      <c r="O4499" s="20">
        <f>IF(A4499="","",SUMPRODUCT((A4499&gt;=Setup!$C$19:$C$30)*(A4499&lt;=Setup!$D$19:$D$30)*Setup!$A$19:$A$30))</f>
        <v/>
      </c>
      <c r="P4499" s="34">
        <f>IF(A4499="","",IF(G4499="Standard 15% (Box 1)",ROUND(H4499*Setup!$B$9,2),0))</f>
        <v/>
      </c>
      <c r="Q4499" s="34">
        <f>IF(A4499="","",I4499-P4499)</f>
        <v/>
      </c>
      <c r="R4499" s="23">
        <f>IF(A4499="","",IF(O4499=0,"Outside audit periods; ","")&amp;IF(G4499="","No VAT category; ","")&amp;IF(ABS(Q4499)&gt;Setup!$B$10,"VAT ≠ 15% × net; ","")&amp;IF(AND(F4499="B2B - VAT registered",NOT(AND(LEN(E4499)=15,LEFT(E4499,1)="3",RIGHT(E4499,1)="3",ISNUMBER(--E4499)))),"Invalid/missing customer VAT no; ","")&amp;IF(L4499&lt;&gt;"Yes","Not reported/cleared on FATOORA; ","")&amp;IF(AND(OR(G4499="Zero-rated domestic (Box 3)",G4499="Export (Box 4)"),N4499=""),"Zero-rate/export evidence missing; ","")&amp;IF(AND(C4499="Credit Note",H4499&gt;0),"Credit note should be negative; ","")&amp;IF(AND(C4499="Simplified Tax Invoice",F4499="B2B - VAT registered"),"Simplified invoice issued to VAT-registered B2B; ",""))</f>
        <v/>
      </c>
    </row>
    <row r="4500">
      <c r="A4500" s="17" t="n"/>
      <c r="B4500" s="14" t="n"/>
      <c r="C4500" s="14" t="n"/>
      <c r="D4500" s="14" t="n"/>
      <c r="E4500" s="16" t="n"/>
      <c r="F4500" s="14" t="n"/>
      <c r="G4500" s="14" t="n"/>
      <c r="H4500" s="19" t="n"/>
      <c r="I4500" s="19" t="n"/>
      <c r="J4500" s="34">
        <f>IF(A4500="","",H4500+I4500)</f>
        <v/>
      </c>
      <c r="K4500" s="14" t="n"/>
      <c r="L4500" s="14" t="n"/>
      <c r="M4500" s="14" t="n"/>
      <c r="N4500" s="14" t="n"/>
      <c r="O4500" s="20">
        <f>IF(A4500="","",SUMPRODUCT((A4500&gt;=Setup!$C$19:$C$30)*(A4500&lt;=Setup!$D$19:$D$30)*Setup!$A$19:$A$30))</f>
        <v/>
      </c>
      <c r="P4500" s="34">
        <f>IF(A4500="","",IF(G4500="Standard 15% (Box 1)",ROUND(H4500*Setup!$B$9,2),0))</f>
        <v/>
      </c>
      <c r="Q4500" s="34">
        <f>IF(A4500="","",I4500-P4500)</f>
        <v/>
      </c>
      <c r="R4500" s="23">
        <f>IF(A4500="","",IF(O4500=0,"Outside audit periods; ","")&amp;IF(G4500="","No VAT category; ","")&amp;IF(ABS(Q4500)&gt;Setup!$B$10,"VAT ≠ 15% × net; ","")&amp;IF(AND(F4500="B2B - VAT registered",NOT(AND(LEN(E4500)=15,LEFT(E4500,1)="3",RIGHT(E4500,1)="3",ISNUMBER(--E4500)))),"Invalid/missing customer VAT no; ","")&amp;IF(L4500&lt;&gt;"Yes","Not reported/cleared on FATOORA; ","")&amp;IF(AND(OR(G4500="Zero-rated domestic (Box 3)",G4500="Export (Box 4)"),N4500=""),"Zero-rate/export evidence missing; ","")&amp;IF(AND(C4500="Credit Note",H4500&gt;0),"Credit note should be negative; ","")&amp;IF(AND(C4500="Simplified Tax Invoice",F4500="B2B - VAT registered"),"Simplified invoice issued to VAT-registered B2B; ",""))</f>
        <v/>
      </c>
    </row>
    <row r="4501">
      <c r="A4501" s="17" t="n"/>
      <c r="B4501" s="14" t="n"/>
      <c r="C4501" s="14" t="n"/>
      <c r="D4501" s="14" t="n"/>
      <c r="E4501" s="16" t="n"/>
      <c r="F4501" s="14" t="n"/>
      <c r="G4501" s="14" t="n"/>
      <c r="H4501" s="19" t="n"/>
      <c r="I4501" s="19" t="n"/>
      <c r="J4501" s="34">
        <f>IF(A4501="","",H4501+I4501)</f>
        <v/>
      </c>
      <c r="K4501" s="14" t="n"/>
      <c r="L4501" s="14" t="n"/>
      <c r="M4501" s="14" t="n"/>
      <c r="N4501" s="14" t="n"/>
      <c r="O4501" s="20">
        <f>IF(A4501="","",SUMPRODUCT((A4501&gt;=Setup!$C$19:$C$30)*(A4501&lt;=Setup!$D$19:$D$30)*Setup!$A$19:$A$30))</f>
        <v/>
      </c>
      <c r="P4501" s="34">
        <f>IF(A4501="","",IF(G4501="Standard 15% (Box 1)",ROUND(H4501*Setup!$B$9,2),0))</f>
        <v/>
      </c>
      <c r="Q4501" s="34">
        <f>IF(A4501="","",I4501-P4501)</f>
        <v/>
      </c>
      <c r="R4501" s="23">
        <f>IF(A4501="","",IF(O4501=0,"Outside audit periods; ","")&amp;IF(G4501="","No VAT category; ","")&amp;IF(ABS(Q4501)&gt;Setup!$B$10,"VAT ≠ 15% × net; ","")&amp;IF(AND(F4501="B2B - VAT registered",NOT(AND(LEN(E4501)=15,LEFT(E4501,1)="3",RIGHT(E4501,1)="3",ISNUMBER(--E4501)))),"Invalid/missing customer VAT no; ","")&amp;IF(L4501&lt;&gt;"Yes","Not reported/cleared on FATOORA; ","")&amp;IF(AND(OR(G4501="Zero-rated domestic (Box 3)",G4501="Export (Box 4)"),N4501=""),"Zero-rate/export evidence missing; ","")&amp;IF(AND(C4501="Credit Note",H4501&gt;0),"Credit note should be negative; ","")&amp;IF(AND(C4501="Simplified Tax Invoice",F4501="B2B - VAT registered"),"Simplified invoice issued to VAT-registered B2B; ",""))</f>
        <v/>
      </c>
    </row>
    <row r="4502">
      <c r="A4502" s="17" t="n"/>
      <c r="B4502" s="14" t="n"/>
      <c r="C4502" s="14" t="n"/>
      <c r="D4502" s="14" t="n"/>
      <c r="E4502" s="16" t="n"/>
      <c r="F4502" s="14" t="n"/>
      <c r="G4502" s="14" t="n"/>
      <c r="H4502" s="19" t="n"/>
      <c r="I4502" s="19" t="n"/>
      <c r="J4502" s="34">
        <f>IF(A4502="","",H4502+I4502)</f>
        <v/>
      </c>
      <c r="K4502" s="14" t="n"/>
      <c r="L4502" s="14" t="n"/>
      <c r="M4502" s="14" t="n"/>
      <c r="N4502" s="14" t="n"/>
      <c r="O4502" s="20">
        <f>IF(A4502="","",SUMPRODUCT((A4502&gt;=Setup!$C$19:$C$30)*(A4502&lt;=Setup!$D$19:$D$30)*Setup!$A$19:$A$30))</f>
        <v/>
      </c>
      <c r="P4502" s="34">
        <f>IF(A4502="","",IF(G4502="Standard 15% (Box 1)",ROUND(H4502*Setup!$B$9,2),0))</f>
        <v/>
      </c>
      <c r="Q4502" s="34">
        <f>IF(A4502="","",I4502-P4502)</f>
        <v/>
      </c>
      <c r="R4502" s="23">
        <f>IF(A4502="","",IF(O4502=0,"Outside audit periods; ","")&amp;IF(G4502="","No VAT category; ","")&amp;IF(ABS(Q4502)&gt;Setup!$B$10,"VAT ≠ 15% × net; ","")&amp;IF(AND(F4502="B2B - VAT registered",NOT(AND(LEN(E4502)=15,LEFT(E4502,1)="3",RIGHT(E4502,1)="3",ISNUMBER(--E4502)))),"Invalid/missing customer VAT no; ","")&amp;IF(L4502&lt;&gt;"Yes","Not reported/cleared on FATOORA; ","")&amp;IF(AND(OR(G4502="Zero-rated domestic (Box 3)",G4502="Export (Box 4)"),N4502=""),"Zero-rate/export evidence missing; ","")&amp;IF(AND(C4502="Credit Note",H4502&gt;0),"Credit note should be negative; ","")&amp;IF(AND(C4502="Simplified Tax Invoice",F4502="B2B - VAT registered"),"Simplified invoice issued to VAT-registered B2B; ",""))</f>
        <v/>
      </c>
    </row>
    <row r="4503">
      <c r="A4503" s="17" t="n"/>
      <c r="B4503" s="14" t="n"/>
      <c r="C4503" s="14" t="n"/>
      <c r="D4503" s="14" t="n"/>
      <c r="E4503" s="16" t="n"/>
      <c r="F4503" s="14" t="n"/>
      <c r="G4503" s="14" t="n"/>
      <c r="H4503" s="19" t="n"/>
      <c r="I4503" s="19" t="n"/>
      <c r="J4503" s="34">
        <f>IF(A4503="","",H4503+I4503)</f>
        <v/>
      </c>
      <c r="K4503" s="14" t="n"/>
      <c r="L4503" s="14" t="n"/>
      <c r="M4503" s="14" t="n"/>
      <c r="N4503" s="14" t="n"/>
      <c r="O4503" s="20">
        <f>IF(A4503="","",SUMPRODUCT((A4503&gt;=Setup!$C$19:$C$30)*(A4503&lt;=Setup!$D$19:$D$30)*Setup!$A$19:$A$30))</f>
        <v/>
      </c>
      <c r="P4503" s="34">
        <f>IF(A4503="","",IF(G4503="Standard 15% (Box 1)",ROUND(H4503*Setup!$B$9,2),0))</f>
        <v/>
      </c>
      <c r="Q4503" s="34">
        <f>IF(A4503="","",I4503-P4503)</f>
        <v/>
      </c>
      <c r="R4503" s="23">
        <f>IF(A4503="","",IF(O4503=0,"Outside audit periods; ","")&amp;IF(G4503="","No VAT category; ","")&amp;IF(ABS(Q4503)&gt;Setup!$B$10,"VAT ≠ 15% × net; ","")&amp;IF(AND(F4503="B2B - VAT registered",NOT(AND(LEN(E4503)=15,LEFT(E4503,1)="3",RIGHT(E4503,1)="3",ISNUMBER(--E4503)))),"Invalid/missing customer VAT no; ","")&amp;IF(L4503&lt;&gt;"Yes","Not reported/cleared on FATOORA; ","")&amp;IF(AND(OR(G4503="Zero-rated domestic (Box 3)",G4503="Export (Box 4)"),N4503=""),"Zero-rate/export evidence missing; ","")&amp;IF(AND(C4503="Credit Note",H4503&gt;0),"Credit note should be negative; ","")&amp;IF(AND(C4503="Simplified Tax Invoice",F4503="B2B - VAT registered"),"Simplified invoice issued to VAT-registered B2B; ",""))</f>
        <v/>
      </c>
    </row>
    <row r="4504">
      <c r="A4504" s="17" t="n"/>
      <c r="B4504" s="14" t="n"/>
      <c r="C4504" s="14" t="n"/>
      <c r="D4504" s="14" t="n"/>
      <c r="E4504" s="16" t="n"/>
      <c r="F4504" s="14" t="n"/>
      <c r="G4504" s="14" t="n"/>
      <c r="H4504" s="19" t="n"/>
      <c r="I4504" s="19" t="n"/>
      <c r="J4504" s="34">
        <f>IF(A4504="","",H4504+I4504)</f>
        <v/>
      </c>
      <c r="K4504" s="14" t="n"/>
      <c r="L4504" s="14" t="n"/>
      <c r="M4504" s="14" t="n"/>
      <c r="N4504" s="14" t="n"/>
      <c r="O4504" s="20">
        <f>IF(A4504="","",SUMPRODUCT((A4504&gt;=Setup!$C$19:$C$30)*(A4504&lt;=Setup!$D$19:$D$30)*Setup!$A$19:$A$30))</f>
        <v/>
      </c>
      <c r="P4504" s="34">
        <f>IF(A4504="","",IF(G4504="Standard 15% (Box 1)",ROUND(H4504*Setup!$B$9,2),0))</f>
        <v/>
      </c>
      <c r="Q4504" s="34">
        <f>IF(A4504="","",I4504-P4504)</f>
        <v/>
      </c>
      <c r="R4504" s="23">
        <f>IF(A4504="","",IF(O4504=0,"Outside audit periods; ","")&amp;IF(G4504="","No VAT category; ","")&amp;IF(ABS(Q4504)&gt;Setup!$B$10,"VAT ≠ 15% × net; ","")&amp;IF(AND(F4504="B2B - VAT registered",NOT(AND(LEN(E4504)=15,LEFT(E4504,1)="3",RIGHT(E4504,1)="3",ISNUMBER(--E4504)))),"Invalid/missing customer VAT no; ","")&amp;IF(L4504&lt;&gt;"Yes","Not reported/cleared on FATOORA; ","")&amp;IF(AND(OR(G4504="Zero-rated domestic (Box 3)",G4504="Export (Box 4)"),N4504=""),"Zero-rate/export evidence missing; ","")&amp;IF(AND(C4504="Credit Note",H4504&gt;0),"Credit note should be negative; ","")&amp;IF(AND(C4504="Simplified Tax Invoice",F4504="B2B - VAT registered"),"Simplified invoice issued to VAT-registered B2B; ",""))</f>
        <v/>
      </c>
    </row>
    <row r="4505">
      <c r="A4505" s="17" t="n"/>
      <c r="B4505" s="14" t="n"/>
      <c r="C4505" s="14" t="n"/>
      <c r="D4505" s="14" t="n"/>
      <c r="E4505" s="16" t="n"/>
      <c r="F4505" s="14" t="n"/>
      <c r="G4505" s="14" t="n"/>
      <c r="H4505" s="19" t="n"/>
      <c r="I4505" s="19" t="n"/>
      <c r="J4505" s="34">
        <f>IF(A4505="","",H4505+I4505)</f>
        <v/>
      </c>
      <c r="K4505" s="14" t="n"/>
      <c r="L4505" s="14" t="n"/>
      <c r="M4505" s="14" t="n"/>
      <c r="N4505" s="14" t="n"/>
      <c r="O4505" s="20">
        <f>IF(A4505="","",SUMPRODUCT((A4505&gt;=Setup!$C$19:$C$30)*(A4505&lt;=Setup!$D$19:$D$30)*Setup!$A$19:$A$30))</f>
        <v/>
      </c>
      <c r="P4505" s="34">
        <f>IF(A4505="","",IF(G4505="Standard 15% (Box 1)",ROUND(H4505*Setup!$B$9,2),0))</f>
        <v/>
      </c>
      <c r="Q4505" s="34">
        <f>IF(A4505="","",I4505-P4505)</f>
        <v/>
      </c>
      <c r="R4505" s="23">
        <f>IF(A4505="","",IF(O4505=0,"Outside audit periods; ","")&amp;IF(G4505="","No VAT category; ","")&amp;IF(ABS(Q4505)&gt;Setup!$B$10,"VAT ≠ 15% × net; ","")&amp;IF(AND(F4505="B2B - VAT registered",NOT(AND(LEN(E4505)=15,LEFT(E4505,1)="3",RIGHT(E4505,1)="3",ISNUMBER(--E4505)))),"Invalid/missing customer VAT no; ","")&amp;IF(L4505&lt;&gt;"Yes","Not reported/cleared on FATOORA; ","")&amp;IF(AND(OR(G4505="Zero-rated domestic (Box 3)",G4505="Export (Box 4)"),N4505=""),"Zero-rate/export evidence missing; ","")&amp;IF(AND(C4505="Credit Note",H4505&gt;0),"Credit note should be negative; ","")&amp;IF(AND(C4505="Simplified Tax Invoice",F4505="B2B - VAT registered"),"Simplified invoice issued to VAT-registered B2B; ",""))</f>
        <v/>
      </c>
    </row>
    <row r="4506">
      <c r="A4506" s="17" t="n"/>
      <c r="B4506" s="14" t="n"/>
      <c r="C4506" s="14" t="n"/>
      <c r="D4506" s="14" t="n"/>
      <c r="E4506" s="16" t="n"/>
      <c r="F4506" s="14" t="n"/>
      <c r="G4506" s="14" t="n"/>
      <c r="H4506" s="19" t="n"/>
      <c r="I4506" s="19" t="n"/>
      <c r="J4506" s="34">
        <f>IF(A4506="","",H4506+I4506)</f>
        <v/>
      </c>
      <c r="K4506" s="14" t="n"/>
      <c r="L4506" s="14" t="n"/>
      <c r="M4506" s="14" t="n"/>
      <c r="N4506" s="14" t="n"/>
      <c r="O4506" s="20">
        <f>IF(A4506="","",SUMPRODUCT((A4506&gt;=Setup!$C$19:$C$30)*(A4506&lt;=Setup!$D$19:$D$30)*Setup!$A$19:$A$30))</f>
        <v/>
      </c>
      <c r="P4506" s="34">
        <f>IF(A4506="","",IF(G4506="Standard 15% (Box 1)",ROUND(H4506*Setup!$B$9,2),0))</f>
        <v/>
      </c>
      <c r="Q4506" s="34">
        <f>IF(A4506="","",I4506-P4506)</f>
        <v/>
      </c>
      <c r="R4506" s="23">
        <f>IF(A4506="","",IF(O4506=0,"Outside audit periods; ","")&amp;IF(G4506="","No VAT category; ","")&amp;IF(ABS(Q4506)&gt;Setup!$B$10,"VAT ≠ 15% × net; ","")&amp;IF(AND(F4506="B2B - VAT registered",NOT(AND(LEN(E4506)=15,LEFT(E4506,1)="3",RIGHT(E4506,1)="3",ISNUMBER(--E4506)))),"Invalid/missing customer VAT no; ","")&amp;IF(L4506&lt;&gt;"Yes","Not reported/cleared on FATOORA; ","")&amp;IF(AND(OR(G4506="Zero-rated domestic (Box 3)",G4506="Export (Box 4)"),N4506=""),"Zero-rate/export evidence missing; ","")&amp;IF(AND(C4506="Credit Note",H4506&gt;0),"Credit note should be negative; ","")&amp;IF(AND(C4506="Simplified Tax Invoice",F4506="B2B - VAT registered"),"Simplified invoice issued to VAT-registered B2B; ",""))</f>
        <v/>
      </c>
    </row>
    <row r="4507">
      <c r="A4507" s="17" t="n"/>
      <c r="B4507" s="14" t="n"/>
      <c r="C4507" s="14" t="n"/>
      <c r="D4507" s="14" t="n"/>
      <c r="E4507" s="16" t="n"/>
      <c r="F4507" s="14" t="n"/>
      <c r="G4507" s="14" t="n"/>
      <c r="H4507" s="19" t="n"/>
      <c r="I4507" s="19" t="n"/>
      <c r="J4507" s="34">
        <f>IF(A4507="","",H4507+I4507)</f>
        <v/>
      </c>
      <c r="K4507" s="14" t="n"/>
      <c r="L4507" s="14" t="n"/>
      <c r="M4507" s="14" t="n"/>
      <c r="N4507" s="14" t="n"/>
      <c r="O4507" s="20">
        <f>IF(A4507="","",SUMPRODUCT((A4507&gt;=Setup!$C$19:$C$30)*(A4507&lt;=Setup!$D$19:$D$30)*Setup!$A$19:$A$30))</f>
        <v/>
      </c>
      <c r="P4507" s="34">
        <f>IF(A4507="","",IF(G4507="Standard 15% (Box 1)",ROUND(H4507*Setup!$B$9,2),0))</f>
        <v/>
      </c>
      <c r="Q4507" s="34">
        <f>IF(A4507="","",I4507-P4507)</f>
        <v/>
      </c>
      <c r="R4507" s="23">
        <f>IF(A4507="","",IF(O4507=0,"Outside audit periods; ","")&amp;IF(G4507="","No VAT category; ","")&amp;IF(ABS(Q4507)&gt;Setup!$B$10,"VAT ≠ 15% × net; ","")&amp;IF(AND(F4507="B2B - VAT registered",NOT(AND(LEN(E4507)=15,LEFT(E4507,1)="3",RIGHT(E4507,1)="3",ISNUMBER(--E4507)))),"Invalid/missing customer VAT no; ","")&amp;IF(L4507&lt;&gt;"Yes","Not reported/cleared on FATOORA; ","")&amp;IF(AND(OR(G4507="Zero-rated domestic (Box 3)",G4507="Export (Box 4)"),N4507=""),"Zero-rate/export evidence missing; ","")&amp;IF(AND(C4507="Credit Note",H4507&gt;0),"Credit note should be negative; ","")&amp;IF(AND(C4507="Simplified Tax Invoice",F4507="B2B - VAT registered"),"Simplified invoice issued to VAT-registered B2B; ",""))</f>
        <v/>
      </c>
    </row>
    <row r="4508">
      <c r="A4508" s="17" t="n"/>
      <c r="B4508" s="14" t="n"/>
      <c r="C4508" s="14" t="n"/>
      <c r="D4508" s="14" t="n"/>
      <c r="E4508" s="16" t="n"/>
      <c r="F4508" s="14" t="n"/>
      <c r="G4508" s="14" t="n"/>
      <c r="H4508" s="19" t="n"/>
      <c r="I4508" s="19" t="n"/>
      <c r="J4508" s="34">
        <f>IF(A4508="","",H4508+I4508)</f>
        <v/>
      </c>
      <c r="K4508" s="14" t="n"/>
      <c r="L4508" s="14" t="n"/>
      <c r="M4508" s="14" t="n"/>
      <c r="N4508" s="14" t="n"/>
      <c r="O4508" s="20">
        <f>IF(A4508="","",SUMPRODUCT((A4508&gt;=Setup!$C$19:$C$30)*(A4508&lt;=Setup!$D$19:$D$30)*Setup!$A$19:$A$30))</f>
        <v/>
      </c>
      <c r="P4508" s="34">
        <f>IF(A4508="","",IF(G4508="Standard 15% (Box 1)",ROUND(H4508*Setup!$B$9,2),0))</f>
        <v/>
      </c>
      <c r="Q4508" s="34">
        <f>IF(A4508="","",I4508-P4508)</f>
        <v/>
      </c>
      <c r="R4508" s="23">
        <f>IF(A4508="","",IF(O4508=0,"Outside audit periods; ","")&amp;IF(G4508="","No VAT category; ","")&amp;IF(ABS(Q4508)&gt;Setup!$B$10,"VAT ≠ 15% × net; ","")&amp;IF(AND(F4508="B2B - VAT registered",NOT(AND(LEN(E4508)=15,LEFT(E4508,1)="3",RIGHT(E4508,1)="3",ISNUMBER(--E4508)))),"Invalid/missing customer VAT no; ","")&amp;IF(L4508&lt;&gt;"Yes","Not reported/cleared on FATOORA; ","")&amp;IF(AND(OR(G4508="Zero-rated domestic (Box 3)",G4508="Export (Box 4)"),N4508=""),"Zero-rate/export evidence missing; ","")&amp;IF(AND(C4508="Credit Note",H4508&gt;0),"Credit note should be negative; ","")&amp;IF(AND(C4508="Simplified Tax Invoice",F4508="B2B - VAT registered"),"Simplified invoice issued to VAT-registered B2B; ",""))</f>
        <v/>
      </c>
    </row>
    <row r="4509">
      <c r="A4509" s="17" t="n"/>
      <c r="B4509" s="14" t="n"/>
      <c r="C4509" s="14" t="n"/>
      <c r="D4509" s="14" t="n"/>
      <c r="E4509" s="16" t="n"/>
      <c r="F4509" s="14" t="n"/>
      <c r="G4509" s="14" t="n"/>
      <c r="H4509" s="19" t="n"/>
      <c r="I4509" s="19" t="n"/>
      <c r="J4509" s="34">
        <f>IF(A4509="","",H4509+I4509)</f>
        <v/>
      </c>
      <c r="K4509" s="14" t="n"/>
      <c r="L4509" s="14" t="n"/>
      <c r="M4509" s="14" t="n"/>
      <c r="N4509" s="14" t="n"/>
      <c r="O4509" s="20">
        <f>IF(A4509="","",SUMPRODUCT((A4509&gt;=Setup!$C$19:$C$30)*(A4509&lt;=Setup!$D$19:$D$30)*Setup!$A$19:$A$30))</f>
        <v/>
      </c>
      <c r="P4509" s="34">
        <f>IF(A4509="","",IF(G4509="Standard 15% (Box 1)",ROUND(H4509*Setup!$B$9,2),0))</f>
        <v/>
      </c>
      <c r="Q4509" s="34">
        <f>IF(A4509="","",I4509-P4509)</f>
        <v/>
      </c>
      <c r="R4509" s="23">
        <f>IF(A4509="","",IF(O4509=0,"Outside audit periods; ","")&amp;IF(G4509="","No VAT category; ","")&amp;IF(ABS(Q4509)&gt;Setup!$B$10,"VAT ≠ 15% × net; ","")&amp;IF(AND(F4509="B2B - VAT registered",NOT(AND(LEN(E4509)=15,LEFT(E4509,1)="3",RIGHT(E4509,1)="3",ISNUMBER(--E4509)))),"Invalid/missing customer VAT no; ","")&amp;IF(L4509&lt;&gt;"Yes","Not reported/cleared on FATOORA; ","")&amp;IF(AND(OR(G4509="Zero-rated domestic (Box 3)",G4509="Export (Box 4)"),N4509=""),"Zero-rate/export evidence missing; ","")&amp;IF(AND(C4509="Credit Note",H4509&gt;0),"Credit note should be negative; ","")&amp;IF(AND(C4509="Simplified Tax Invoice",F4509="B2B - VAT registered"),"Simplified invoice issued to VAT-registered B2B; ",""))</f>
        <v/>
      </c>
    </row>
    <row r="4510">
      <c r="A4510" s="17" t="n"/>
      <c r="B4510" s="14" t="n"/>
      <c r="C4510" s="14" t="n"/>
      <c r="D4510" s="14" t="n"/>
      <c r="E4510" s="16" t="n"/>
      <c r="F4510" s="14" t="n"/>
      <c r="G4510" s="14" t="n"/>
      <c r="H4510" s="19" t="n"/>
      <c r="I4510" s="19" t="n"/>
      <c r="J4510" s="34">
        <f>IF(A4510="","",H4510+I4510)</f>
        <v/>
      </c>
      <c r="K4510" s="14" t="n"/>
      <c r="L4510" s="14" t="n"/>
      <c r="M4510" s="14" t="n"/>
      <c r="N4510" s="14" t="n"/>
      <c r="O4510" s="20">
        <f>IF(A4510="","",SUMPRODUCT((A4510&gt;=Setup!$C$19:$C$30)*(A4510&lt;=Setup!$D$19:$D$30)*Setup!$A$19:$A$30))</f>
        <v/>
      </c>
      <c r="P4510" s="34">
        <f>IF(A4510="","",IF(G4510="Standard 15% (Box 1)",ROUND(H4510*Setup!$B$9,2),0))</f>
        <v/>
      </c>
      <c r="Q4510" s="34">
        <f>IF(A4510="","",I4510-P4510)</f>
        <v/>
      </c>
      <c r="R4510" s="23">
        <f>IF(A4510="","",IF(O4510=0,"Outside audit periods; ","")&amp;IF(G4510="","No VAT category; ","")&amp;IF(ABS(Q4510)&gt;Setup!$B$10,"VAT ≠ 15% × net; ","")&amp;IF(AND(F4510="B2B - VAT registered",NOT(AND(LEN(E4510)=15,LEFT(E4510,1)="3",RIGHT(E4510,1)="3",ISNUMBER(--E4510)))),"Invalid/missing customer VAT no; ","")&amp;IF(L4510&lt;&gt;"Yes","Not reported/cleared on FATOORA; ","")&amp;IF(AND(OR(G4510="Zero-rated domestic (Box 3)",G4510="Export (Box 4)"),N4510=""),"Zero-rate/export evidence missing; ","")&amp;IF(AND(C4510="Credit Note",H4510&gt;0),"Credit note should be negative; ","")&amp;IF(AND(C4510="Simplified Tax Invoice",F4510="B2B - VAT registered"),"Simplified invoice issued to VAT-registered B2B; ",""))</f>
        <v/>
      </c>
    </row>
    <row r="4511">
      <c r="A4511" s="17" t="n"/>
      <c r="B4511" s="14" t="n"/>
      <c r="C4511" s="14" t="n"/>
      <c r="D4511" s="14" t="n"/>
      <c r="E4511" s="16" t="n"/>
      <c r="F4511" s="14" t="n"/>
      <c r="G4511" s="14" t="n"/>
      <c r="H4511" s="19" t="n"/>
      <c r="I4511" s="19" t="n"/>
      <c r="J4511" s="34">
        <f>IF(A4511="","",H4511+I4511)</f>
        <v/>
      </c>
      <c r="K4511" s="14" t="n"/>
      <c r="L4511" s="14" t="n"/>
      <c r="M4511" s="14" t="n"/>
      <c r="N4511" s="14" t="n"/>
      <c r="O4511" s="20">
        <f>IF(A4511="","",SUMPRODUCT((A4511&gt;=Setup!$C$19:$C$30)*(A4511&lt;=Setup!$D$19:$D$30)*Setup!$A$19:$A$30))</f>
        <v/>
      </c>
      <c r="P4511" s="34">
        <f>IF(A4511="","",IF(G4511="Standard 15% (Box 1)",ROUND(H4511*Setup!$B$9,2),0))</f>
        <v/>
      </c>
      <c r="Q4511" s="34">
        <f>IF(A4511="","",I4511-P4511)</f>
        <v/>
      </c>
      <c r="R4511" s="23">
        <f>IF(A4511="","",IF(O4511=0,"Outside audit periods; ","")&amp;IF(G4511="","No VAT category; ","")&amp;IF(ABS(Q4511)&gt;Setup!$B$10,"VAT ≠ 15% × net; ","")&amp;IF(AND(F4511="B2B - VAT registered",NOT(AND(LEN(E4511)=15,LEFT(E4511,1)="3",RIGHT(E4511,1)="3",ISNUMBER(--E4511)))),"Invalid/missing customer VAT no; ","")&amp;IF(L4511&lt;&gt;"Yes","Not reported/cleared on FATOORA; ","")&amp;IF(AND(OR(G4511="Zero-rated domestic (Box 3)",G4511="Export (Box 4)"),N4511=""),"Zero-rate/export evidence missing; ","")&amp;IF(AND(C4511="Credit Note",H4511&gt;0),"Credit note should be negative; ","")&amp;IF(AND(C4511="Simplified Tax Invoice",F4511="B2B - VAT registered"),"Simplified invoice issued to VAT-registered B2B; ",""))</f>
        <v/>
      </c>
    </row>
    <row r="4512">
      <c r="A4512" s="17" t="n"/>
      <c r="B4512" s="14" t="n"/>
      <c r="C4512" s="14" t="n"/>
      <c r="D4512" s="14" t="n"/>
      <c r="E4512" s="16" t="n"/>
      <c r="F4512" s="14" t="n"/>
      <c r="G4512" s="14" t="n"/>
      <c r="H4512" s="19" t="n"/>
      <c r="I4512" s="19" t="n"/>
      <c r="J4512" s="34">
        <f>IF(A4512="","",H4512+I4512)</f>
        <v/>
      </c>
      <c r="K4512" s="14" t="n"/>
      <c r="L4512" s="14" t="n"/>
      <c r="M4512" s="14" t="n"/>
      <c r="N4512" s="14" t="n"/>
      <c r="O4512" s="20">
        <f>IF(A4512="","",SUMPRODUCT((A4512&gt;=Setup!$C$19:$C$30)*(A4512&lt;=Setup!$D$19:$D$30)*Setup!$A$19:$A$30))</f>
        <v/>
      </c>
      <c r="P4512" s="34">
        <f>IF(A4512="","",IF(G4512="Standard 15% (Box 1)",ROUND(H4512*Setup!$B$9,2),0))</f>
        <v/>
      </c>
      <c r="Q4512" s="34">
        <f>IF(A4512="","",I4512-P4512)</f>
        <v/>
      </c>
      <c r="R4512" s="23">
        <f>IF(A4512="","",IF(O4512=0,"Outside audit periods; ","")&amp;IF(G4512="","No VAT category; ","")&amp;IF(ABS(Q4512)&gt;Setup!$B$10,"VAT ≠ 15% × net; ","")&amp;IF(AND(F4512="B2B - VAT registered",NOT(AND(LEN(E4512)=15,LEFT(E4512,1)="3",RIGHT(E4512,1)="3",ISNUMBER(--E4512)))),"Invalid/missing customer VAT no; ","")&amp;IF(L4512&lt;&gt;"Yes","Not reported/cleared on FATOORA; ","")&amp;IF(AND(OR(G4512="Zero-rated domestic (Box 3)",G4512="Export (Box 4)"),N4512=""),"Zero-rate/export evidence missing; ","")&amp;IF(AND(C4512="Credit Note",H4512&gt;0),"Credit note should be negative; ","")&amp;IF(AND(C4512="Simplified Tax Invoice",F4512="B2B - VAT registered"),"Simplified invoice issued to VAT-registered B2B; ",""))</f>
        <v/>
      </c>
    </row>
    <row r="4513">
      <c r="A4513" s="17" t="n"/>
      <c r="B4513" s="14" t="n"/>
      <c r="C4513" s="14" t="n"/>
      <c r="D4513" s="14" t="n"/>
      <c r="E4513" s="16" t="n"/>
      <c r="F4513" s="14" t="n"/>
      <c r="G4513" s="14" t="n"/>
      <c r="H4513" s="19" t="n"/>
      <c r="I4513" s="19" t="n"/>
      <c r="J4513" s="34">
        <f>IF(A4513="","",H4513+I4513)</f>
        <v/>
      </c>
      <c r="K4513" s="14" t="n"/>
      <c r="L4513" s="14" t="n"/>
      <c r="M4513" s="14" t="n"/>
      <c r="N4513" s="14" t="n"/>
      <c r="O4513" s="20">
        <f>IF(A4513="","",SUMPRODUCT((A4513&gt;=Setup!$C$19:$C$30)*(A4513&lt;=Setup!$D$19:$D$30)*Setup!$A$19:$A$30))</f>
        <v/>
      </c>
      <c r="P4513" s="34">
        <f>IF(A4513="","",IF(G4513="Standard 15% (Box 1)",ROUND(H4513*Setup!$B$9,2),0))</f>
        <v/>
      </c>
      <c r="Q4513" s="34">
        <f>IF(A4513="","",I4513-P4513)</f>
        <v/>
      </c>
      <c r="R4513" s="23">
        <f>IF(A4513="","",IF(O4513=0,"Outside audit periods; ","")&amp;IF(G4513="","No VAT category; ","")&amp;IF(ABS(Q4513)&gt;Setup!$B$10,"VAT ≠ 15% × net; ","")&amp;IF(AND(F4513="B2B - VAT registered",NOT(AND(LEN(E4513)=15,LEFT(E4513,1)="3",RIGHT(E4513,1)="3",ISNUMBER(--E4513)))),"Invalid/missing customer VAT no; ","")&amp;IF(L4513&lt;&gt;"Yes","Not reported/cleared on FATOORA; ","")&amp;IF(AND(OR(G4513="Zero-rated domestic (Box 3)",G4513="Export (Box 4)"),N4513=""),"Zero-rate/export evidence missing; ","")&amp;IF(AND(C4513="Credit Note",H4513&gt;0),"Credit note should be negative; ","")&amp;IF(AND(C4513="Simplified Tax Invoice",F4513="B2B - VAT registered"),"Simplified invoice issued to VAT-registered B2B; ",""))</f>
        <v/>
      </c>
    </row>
    <row r="4514">
      <c r="A4514" s="17" t="n"/>
      <c r="B4514" s="14" t="n"/>
      <c r="C4514" s="14" t="n"/>
      <c r="D4514" s="14" t="n"/>
      <c r="E4514" s="16" t="n"/>
      <c r="F4514" s="14" t="n"/>
      <c r="G4514" s="14" t="n"/>
      <c r="H4514" s="19" t="n"/>
      <c r="I4514" s="19" t="n"/>
      <c r="J4514" s="34">
        <f>IF(A4514="","",H4514+I4514)</f>
        <v/>
      </c>
      <c r="K4514" s="14" t="n"/>
      <c r="L4514" s="14" t="n"/>
      <c r="M4514" s="14" t="n"/>
      <c r="N4514" s="14" t="n"/>
      <c r="O4514" s="20">
        <f>IF(A4514="","",SUMPRODUCT((A4514&gt;=Setup!$C$19:$C$30)*(A4514&lt;=Setup!$D$19:$D$30)*Setup!$A$19:$A$30))</f>
        <v/>
      </c>
      <c r="P4514" s="34">
        <f>IF(A4514="","",IF(G4514="Standard 15% (Box 1)",ROUND(H4514*Setup!$B$9,2),0))</f>
        <v/>
      </c>
      <c r="Q4514" s="34">
        <f>IF(A4514="","",I4514-P4514)</f>
        <v/>
      </c>
      <c r="R4514" s="23">
        <f>IF(A4514="","",IF(O4514=0,"Outside audit periods; ","")&amp;IF(G4514="","No VAT category; ","")&amp;IF(ABS(Q4514)&gt;Setup!$B$10,"VAT ≠ 15% × net; ","")&amp;IF(AND(F4514="B2B - VAT registered",NOT(AND(LEN(E4514)=15,LEFT(E4514,1)="3",RIGHT(E4514,1)="3",ISNUMBER(--E4514)))),"Invalid/missing customer VAT no; ","")&amp;IF(L4514&lt;&gt;"Yes","Not reported/cleared on FATOORA; ","")&amp;IF(AND(OR(G4514="Zero-rated domestic (Box 3)",G4514="Export (Box 4)"),N4514=""),"Zero-rate/export evidence missing; ","")&amp;IF(AND(C4514="Credit Note",H4514&gt;0),"Credit note should be negative; ","")&amp;IF(AND(C4514="Simplified Tax Invoice",F4514="B2B - VAT registered"),"Simplified invoice issued to VAT-registered B2B; ",""))</f>
        <v/>
      </c>
    </row>
    <row r="4515">
      <c r="A4515" s="17" t="n"/>
      <c r="B4515" s="14" t="n"/>
      <c r="C4515" s="14" t="n"/>
      <c r="D4515" s="14" t="n"/>
      <c r="E4515" s="16" t="n"/>
      <c r="F4515" s="14" t="n"/>
      <c r="G4515" s="14" t="n"/>
      <c r="H4515" s="19" t="n"/>
      <c r="I4515" s="19" t="n"/>
      <c r="J4515" s="34">
        <f>IF(A4515="","",H4515+I4515)</f>
        <v/>
      </c>
      <c r="K4515" s="14" t="n"/>
      <c r="L4515" s="14" t="n"/>
      <c r="M4515" s="14" t="n"/>
      <c r="N4515" s="14" t="n"/>
      <c r="O4515" s="20">
        <f>IF(A4515="","",SUMPRODUCT((A4515&gt;=Setup!$C$19:$C$30)*(A4515&lt;=Setup!$D$19:$D$30)*Setup!$A$19:$A$30))</f>
        <v/>
      </c>
      <c r="P4515" s="34">
        <f>IF(A4515="","",IF(G4515="Standard 15% (Box 1)",ROUND(H4515*Setup!$B$9,2),0))</f>
        <v/>
      </c>
      <c r="Q4515" s="34">
        <f>IF(A4515="","",I4515-P4515)</f>
        <v/>
      </c>
      <c r="R4515" s="23">
        <f>IF(A4515="","",IF(O4515=0,"Outside audit periods; ","")&amp;IF(G4515="","No VAT category; ","")&amp;IF(ABS(Q4515)&gt;Setup!$B$10,"VAT ≠ 15% × net; ","")&amp;IF(AND(F4515="B2B - VAT registered",NOT(AND(LEN(E4515)=15,LEFT(E4515,1)="3",RIGHT(E4515,1)="3",ISNUMBER(--E4515)))),"Invalid/missing customer VAT no; ","")&amp;IF(L4515&lt;&gt;"Yes","Not reported/cleared on FATOORA; ","")&amp;IF(AND(OR(G4515="Zero-rated domestic (Box 3)",G4515="Export (Box 4)"),N4515=""),"Zero-rate/export evidence missing; ","")&amp;IF(AND(C4515="Credit Note",H4515&gt;0),"Credit note should be negative; ","")&amp;IF(AND(C4515="Simplified Tax Invoice",F4515="B2B - VAT registered"),"Simplified invoice issued to VAT-registered B2B; ",""))</f>
        <v/>
      </c>
    </row>
    <row r="4516">
      <c r="A4516" s="17" t="n"/>
      <c r="B4516" s="14" t="n"/>
      <c r="C4516" s="14" t="n"/>
      <c r="D4516" s="14" t="n"/>
      <c r="E4516" s="16" t="n"/>
      <c r="F4516" s="14" t="n"/>
      <c r="G4516" s="14" t="n"/>
      <c r="H4516" s="19" t="n"/>
      <c r="I4516" s="19" t="n"/>
      <c r="J4516" s="34">
        <f>IF(A4516="","",H4516+I4516)</f>
        <v/>
      </c>
      <c r="K4516" s="14" t="n"/>
      <c r="L4516" s="14" t="n"/>
      <c r="M4516" s="14" t="n"/>
      <c r="N4516" s="14" t="n"/>
      <c r="O4516" s="20">
        <f>IF(A4516="","",SUMPRODUCT((A4516&gt;=Setup!$C$19:$C$30)*(A4516&lt;=Setup!$D$19:$D$30)*Setup!$A$19:$A$30))</f>
        <v/>
      </c>
      <c r="P4516" s="34">
        <f>IF(A4516="","",IF(G4516="Standard 15% (Box 1)",ROUND(H4516*Setup!$B$9,2),0))</f>
        <v/>
      </c>
      <c r="Q4516" s="34">
        <f>IF(A4516="","",I4516-P4516)</f>
        <v/>
      </c>
      <c r="R4516" s="23">
        <f>IF(A4516="","",IF(O4516=0,"Outside audit periods; ","")&amp;IF(G4516="","No VAT category; ","")&amp;IF(ABS(Q4516)&gt;Setup!$B$10,"VAT ≠ 15% × net; ","")&amp;IF(AND(F4516="B2B - VAT registered",NOT(AND(LEN(E4516)=15,LEFT(E4516,1)="3",RIGHT(E4516,1)="3",ISNUMBER(--E4516)))),"Invalid/missing customer VAT no; ","")&amp;IF(L4516&lt;&gt;"Yes","Not reported/cleared on FATOORA; ","")&amp;IF(AND(OR(G4516="Zero-rated domestic (Box 3)",G4516="Export (Box 4)"),N4516=""),"Zero-rate/export evidence missing; ","")&amp;IF(AND(C4516="Credit Note",H4516&gt;0),"Credit note should be negative; ","")&amp;IF(AND(C4516="Simplified Tax Invoice",F4516="B2B - VAT registered"),"Simplified invoice issued to VAT-registered B2B; ",""))</f>
        <v/>
      </c>
    </row>
    <row r="4517">
      <c r="A4517" s="17" t="n"/>
      <c r="B4517" s="14" t="n"/>
      <c r="C4517" s="14" t="n"/>
      <c r="D4517" s="14" t="n"/>
      <c r="E4517" s="16" t="n"/>
      <c r="F4517" s="14" t="n"/>
      <c r="G4517" s="14" t="n"/>
      <c r="H4517" s="19" t="n"/>
      <c r="I4517" s="19" t="n"/>
      <c r="J4517" s="34">
        <f>IF(A4517="","",H4517+I4517)</f>
        <v/>
      </c>
      <c r="K4517" s="14" t="n"/>
      <c r="L4517" s="14" t="n"/>
      <c r="M4517" s="14" t="n"/>
      <c r="N4517" s="14" t="n"/>
      <c r="O4517" s="20">
        <f>IF(A4517="","",SUMPRODUCT((A4517&gt;=Setup!$C$19:$C$30)*(A4517&lt;=Setup!$D$19:$D$30)*Setup!$A$19:$A$30))</f>
        <v/>
      </c>
      <c r="P4517" s="34">
        <f>IF(A4517="","",IF(G4517="Standard 15% (Box 1)",ROUND(H4517*Setup!$B$9,2),0))</f>
        <v/>
      </c>
      <c r="Q4517" s="34">
        <f>IF(A4517="","",I4517-P4517)</f>
        <v/>
      </c>
      <c r="R4517" s="23">
        <f>IF(A4517="","",IF(O4517=0,"Outside audit periods; ","")&amp;IF(G4517="","No VAT category; ","")&amp;IF(ABS(Q4517)&gt;Setup!$B$10,"VAT ≠ 15% × net; ","")&amp;IF(AND(F4517="B2B - VAT registered",NOT(AND(LEN(E4517)=15,LEFT(E4517,1)="3",RIGHT(E4517,1)="3",ISNUMBER(--E4517)))),"Invalid/missing customer VAT no; ","")&amp;IF(L4517&lt;&gt;"Yes","Not reported/cleared on FATOORA; ","")&amp;IF(AND(OR(G4517="Zero-rated domestic (Box 3)",G4517="Export (Box 4)"),N4517=""),"Zero-rate/export evidence missing; ","")&amp;IF(AND(C4517="Credit Note",H4517&gt;0),"Credit note should be negative; ","")&amp;IF(AND(C4517="Simplified Tax Invoice",F4517="B2B - VAT registered"),"Simplified invoice issued to VAT-registered B2B; ",""))</f>
        <v/>
      </c>
    </row>
    <row r="4518">
      <c r="A4518" s="17" t="n"/>
      <c r="B4518" s="14" t="n"/>
      <c r="C4518" s="14" t="n"/>
      <c r="D4518" s="14" t="n"/>
      <c r="E4518" s="16" t="n"/>
      <c r="F4518" s="14" t="n"/>
      <c r="G4518" s="14" t="n"/>
      <c r="H4518" s="19" t="n"/>
      <c r="I4518" s="19" t="n"/>
      <c r="J4518" s="34">
        <f>IF(A4518="","",H4518+I4518)</f>
        <v/>
      </c>
      <c r="K4518" s="14" t="n"/>
      <c r="L4518" s="14" t="n"/>
      <c r="M4518" s="14" t="n"/>
      <c r="N4518" s="14" t="n"/>
      <c r="O4518" s="20">
        <f>IF(A4518="","",SUMPRODUCT((A4518&gt;=Setup!$C$19:$C$30)*(A4518&lt;=Setup!$D$19:$D$30)*Setup!$A$19:$A$30))</f>
        <v/>
      </c>
      <c r="P4518" s="34">
        <f>IF(A4518="","",IF(G4518="Standard 15% (Box 1)",ROUND(H4518*Setup!$B$9,2),0))</f>
        <v/>
      </c>
      <c r="Q4518" s="34">
        <f>IF(A4518="","",I4518-P4518)</f>
        <v/>
      </c>
      <c r="R4518" s="23">
        <f>IF(A4518="","",IF(O4518=0,"Outside audit periods; ","")&amp;IF(G4518="","No VAT category; ","")&amp;IF(ABS(Q4518)&gt;Setup!$B$10,"VAT ≠ 15% × net; ","")&amp;IF(AND(F4518="B2B - VAT registered",NOT(AND(LEN(E4518)=15,LEFT(E4518,1)="3",RIGHT(E4518,1)="3",ISNUMBER(--E4518)))),"Invalid/missing customer VAT no; ","")&amp;IF(L4518&lt;&gt;"Yes","Not reported/cleared on FATOORA; ","")&amp;IF(AND(OR(G4518="Zero-rated domestic (Box 3)",G4518="Export (Box 4)"),N4518=""),"Zero-rate/export evidence missing; ","")&amp;IF(AND(C4518="Credit Note",H4518&gt;0),"Credit note should be negative; ","")&amp;IF(AND(C4518="Simplified Tax Invoice",F4518="B2B - VAT registered"),"Simplified invoice issued to VAT-registered B2B; ",""))</f>
        <v/>
      </c>
    </row>
    <row r="4519">
      <c r="A4519" s="17" t="n"/>
      <c r="B4519" s="14" t="n"/>
      <c r="C4519" s="14" t="n"/>
      <c r="D4519" s="14" t="n"/>
      <c r="E4519" s="16" t="n"/>
      <c r="F4519" s="14" t="n"/>
      <c r="G4519" s="14" t="n"/>
      <c r="H4519" s="19" t="n"/>
      <c r="I4519" s="19" t="n"/>
      <c r="J4519" s="34">
        <f>IF(A4519="","",H4519+I4519)</f>
        <v/>
      </c>
      <c r="K4519" s="14" t="n"/>
      <c r="L4519" s="14" t="n"/>
      <c r="M4519" s="14" t="n"/>
      <c r="N4519" s="14" t="n"/>
      <c r="O4519" s="20">
        <f>IF(A4519="","",SUMPRODUCT((A4519&gt;=Setup!$C$19:$C$30)*(A4519&lt;=Setup!$D$19:$D$30)*Setup!$A$19:$A$30))</f>
        <v/>
      </c>
      <c r="P4519" s="34">
        <f>IF(A4519="","",IF(G4519="Standard 15% (Box 1)",ROUND(H4519*Setup!$B$9,2),0))</f>
        <v/>
      </c>
      <c r="Q4519" s="34">
        <f>IF(A4519="","",I4519-P4519)</f>
        <v/>
      </c>
      <c r="R4519" s="23">
        <f>IF(A4519="","",IF(O4519=0,"Outside audit periods; ","")&amp;IF(G4519="","No VAT category; ","")&amp;IF(ABS(Q4519)&gt;Setup!$B$10,"VAT ≠ 15% × net; ","")&amp;IF(AND(F4519="B2B - VAT registered",NOT(AND(LEN(E4519)=15,LEFT(E4519,1)="3",RIGHT(E4519,1)="3",ISNUMBER(--E4519)))),"Invalid/missing customer VAT no; ","")&amp;IF(L4519&lt;&gt;"Yes","Not reported/cleared on FATOORA; ","")&amp;IF(AND(OR(G4519="Zero-rated domestic (Box 3)",G4519="Export (Box 4)"),N4519=""),"Zero-rate/export evidence missing; ","")&amp;IF(AND(C4519="Credit Note",H4519&gt;0),"Credit note should be negative; ","")&amp;IF(AND(C4519="Simplified Tax Invoice",F4519="B2B - VAT registered"),"Simplified invoice issued to VAT-registered B2B; ",""))</f>
        <v/>
      </c>
    </row>
    <row r="4520">
      <c r="A4520" s="17" t="n"/>
      <c r="B4520" s="14" t="n"/>
      <c r="C4520" s="14" t="n"/>
      <c r="D4520" s="14" t="n"/>
      <c r="E4520" s="16" t="n"/>
      <c r="F4520" s="14" t="n"/>
      <c r="G4520" s="14" t="n"/>
      <c r="H4520" s="19" t="n"/>
      <c r="I4520" s="19" t="n"/>
      <c r="J4520" s="34">
        <f>IF(A4520="","",H4520+I4520)</f>
        <v/>
      </c>
      <c r="K4520" s="14" t="n"/>
      <c r="L4520" s="14" t="n"/>
      <c r="M4520" s="14" t="n"/>
      <c r="N4520" s="14" t="n"/>
      <c r="O4520" s="20">
        <f>IF(A4520="","",SUMPRODUCT((A4520&gt;=Setup!$C$19:$C$30)*(A4520&lt;=Setup!$D$19:$D$30)*Setup!$A$19:$A$30))</f>
        <v/>
      </c>
      <c r="P4520" s="34">
        <f>IF(A4520="","",IF(G4520="Standard 15% (Box 1)",ROUND(H4520*Setup!$B$9,2),0))</f>
        <v/>
      </c>
      <c r="Q4520" s="34">
        <f>IF(A4520="","",I4520-P4520)</f>
        <v/>
      </c>
      <c r="R4520" s="23">
        <f>IF(A4520="","",IF(O4520=0,"Outside audit periods; ","")&amp;IF(G4520="","No VAT category; ","")&amp;IF(ABS(Q4520)&gt;Setup!$B$10,"VAT ≠ 15% × net; ","")&amp;IF(AND(F4520="B2B - VAT registered",NOT(AND(LEN(E4520)=15,LEFT(E4520,1)="3",RIGHT(E4520,1)="3",ISNUMBER(--E4520)))),"Invalid/missing customer VAT no; ","")&amp;IF(L4520&lt;&gt;"Yes","Not reported/cleared on FATOORA; ","")&amp;IF(AND(OR(G4520="Zero-rated domestic (Box 3)",G4520="Export (Box 4)"),N4520=""),"Zero-rate/export evidence missing; ","")&amp;IF(AND(C4520="Credit Note",H4520&gt;0),"Credit note should be negative; ","")&amp;IF(AND(C4520="Simplified Tax Invoice",F4520="B2B - VAT registered"),"Simplified invoice issued to VAT-registered B2B; ",""))</f>
        <v/>
      </c>
    </row>
    <row r="4521">
      <c r="A4521" s="17" t="n"/>
      <c r="B4521" s="14" t="n"/>
      <c r="C4521" s="14" t="n"/>
      <c r="D4521" s="14" t="n"/>
      <c r="E4521" s="16" t="n"/>
      <c r="F4521" s="14" t="n"/>
      <c r="G4521" s="14" t="n"/>
      <c r="H4521" s="19" t="n"/>
      <c r="I4521" s="19" t="n"/>
      <c r="J4521" s="34">
        <f>IF(A4521="","",H4521+I4521)</f>
        <v/>
      </c>
      <c r="K4521" s="14" t="n"/>
      <c r="L4521" s="14" t="n"/>
      <c r="M4521" s="14" t="n"/>
      <c r="N4521" s="14" t="n"/>
      <c r="O4521" s="20">
        <f>IF(A4521="","",SUMPRODUCT((A4521&gt;=Setup!$C$19:$C$30)*(A4521&lt;=Setup!$D$19:$D$30)*Setup!$A$19:$A$30))</f>
        <v/>
      </c>
      <c r="P4521" s="34">
        <f>IF(A4521="","",IF(G4521="Standard 15% (Box 1)",ROUND(H4521*Setup!$B$9,2),0))</f>
        <v/>
      </c>
      <c r="Q4521" s="34">
        <f>IF(A4521="","",I4521-P4521)</f>
        <v/>
      </c>
      <c r="R4521" s="23">
        <f>IF(A4521="","",IF(O4521=0,"Outside audit periods; ","")&amp;IF(G4521="","No VAT category; ","")&amp;IF(ABS(Q4521)&gt;Setup!$B$10,"VAT ≠ 15% × net; ","")&amp;IF(AND(F4521="B2B - VAT registered",NOT(AND(LEN(E4521)=15,LEFT(E4521,1)="3",RIGHT(E4521,1)="3",ISNUMBER(--E4521)))),"Invalid/missing customer VAT no; ","")&amp;IF(L4521&lt;&gt;"Yes","Not reported/cleared on FATOORA; ","")&amp;IF(AND(OR(G4521="Zero-rated domestic (Box 3)",G4521="Export (Box 4)"),N4521=""),"Zero-rate/export evidence missing; ","")&amp;IF(AND(C4521="Credit Note",H4521&gt;0),"Credit note should be negative; ","")&amp;IF(AND(C4521="Simplified Tax Invoice",F4521="B2B - VAT registered"),"Simplified invoice issued to VAT-registered B2B; ",""))</f>
        <v/>
      </c>
    </row>
    <row r="4522">
      <c r="A4522" s="17" t="n"/>
      <c r="B4522" s="14" t="n"/>
      <c r="C4522" s="14" t="n"/>
      <c r="D4522" s="14" t="n"/>
      <c r="E4522" s="16" t="n"/>
      <c r="F4522" s="14" t="n"/>
      <c r="G4522" s="14" t="n"/>
      <c r="H4522" s="19" t="n"/>
      <c r="I4522" s="19" t="n"/>
      <c r="J4522" s="34">
        <f>IF(A4522="","",H4522+I4522)</f>
        <v/>
      </c>
      <c r="K4522" s="14" t="n"/>
      <c r="L4522" s="14" t="n"/>
      <c r="M4522" s="14" t="n"/>
      <c r="N4522" s="14" t="n"/>
      <c r="O4522" s="20">
        <f>IF(A4522="","",SUMPRODUCT((A4522&gt;=Setup!$C$19:$C$30)*(A4522&lt;=Setup!$D$19:$D$30)*Setup!$A$19:$A$30))</f>
        <v/>
      </c>
      <c r="P4522" s="34">
        <f>IF(A4522="","",IF(G4522="Standard 15% (Box 1)",ROUND(H4522*Setup!$B$9,2),0))</f>
        <v/>
      </c>
      <c r="Q4522" s="34">
        <f>IF(A4522="","",I4522-P4522)</f>
        <v/>
      </c>
      <c r="R4522" s="23">
        <f>IF(A4522="","",IF(O4522=0,"Outside audit periods; ","")&amp;IF(G4522="","No VAT category; ","")&amp;IF(ABS(Q4522)&gt;Setup!$B$10,"VAT ≠ 15% × net; ","")&amp;IF(AND(F4522="B2B - VAT registered",NOT(AND(LEN(E4522)=15,LEFT(E4522,1)="3",RIGHT(E4522,1)="3",ISNUMBER(--E4522)))),"Invalid/missing customer VAT no; ","")&amp;IF(L4522&lt;&gt;"Yes","Not reported/cleared on FATOORA; ","")&amp;IF(AND(OR(G4522="Zero-rated domestic (Box 3)",G4522="Export (Box 4)"),N4522=""),"Zero-rate/export evidence missing; ","")&amp;IF(AND(C4522="Credit Note",H4522&gt;0),"Credit note should be negative; ","")&amp;IF(AND(C4522="Simplified Tax Invoice",F4522="B2B - VAT registered"),"Simplified invoice issued to VAT-registered B2B; ",""))</f>
        <v/>
      </c>
    </row>
    <row r="4523">
      <c r="A4523" s="17" t="n"/>
      <c r="B4523" s="14" t="n"/>
      <c r="C4523" s="14" t="n"/>
      <c r="D4523" s="14" t="n"/>
      <c r="E4523" s="16" t="n"/>
      <c r="F4523" s="14" t="n"/>
      <c r="G4523" s="14" t="n"/>
      <c r="H4523" s="19" t="n"/>
      <c r="I4523" s="19" t="n"/>
      <c r="J4523" s="34">
        <f>IF(A4523="","",H4523+I4523)</f>
        <v/>
      </c>
      <c r="K4523" s="14" t="n"/>
      <c r="L4523" s="14" t="n"/>
      <c r="M4523" s="14" t="n"/>
      <c r="N4523" s="14" t="n"/>
      <c r="O4523" s="20">
        <f>IF(A4523="","",SUMPRODUCT((A4523&gt;=Setup!$C$19:$C$30)*(A4523&lt;=Setup!$D$19:$D$30)*Setup!$A$19:$A$30))</f>
        <v/>
      </c>
      <c r="P4523" s="34">
        <f>IF(A4523="","",IF(G4523="Standard 15% (Box 1)",ROUND(H4523*Setup!$B$9,2),0))</f>
        <v/>
      </c>
      <c r="Q4523" s="34">
        <f>IF(A4523="","",I4523-P4523)</f>
        <v/>
      </c>
      <c r="R4523" s="23">
        <f>IF(A4523="","",IF(O4523=0,"Outside audit periods; ","")&amp;IF(G4523="","No VAT category; ","")&amp;IF(ABS(Q4523)&gt;Setup!$B$10,"VAT ≠ 15% × net; ","")&amp;IF(AND(F4523="B2B - VAT registered",NOT(AND(LEN(E4523)=15,LEFT(E4523,1)="3",RIGHT(E4523,1)="3",ISNUMBER(--E4523)))),"Invalid/missing customer VAT no; ","")&amp;IF(L4523&lt;&gt;"Yes","Not reported/cleared on FATOORA; ","")&amp;IF(AND(OR(G4523="Zero-rated domestic (Box 3)",G4523="Export (Box 4)"),N4523=""),"Zero-rate/export evidence missing; ","")&amp;IF(AND(C4523="Credit Note",H4523&gt;0),"Credit note should be negative; ","")&amp;IF(AND(C4523="Simplified Tax Invoice",F4523="B2B - VAT registered"),"Simplified invoice issued to VAT-registered B2B; ",""))</f>
        <v/>
      </c>
    </row>
    <row r="4524">
      <c r="A4524" s="17" t="n"/>
      <c r="B4524" s="14" t="n"/>
      <c r="C4524" s="14" t="n"/>
      <c r="D4524" s="14" t="n"/>
      <c r="E4524" s="16" t="n"/>
      <c r="F4524" s="14" t="n"/>
      <c r="G4524" s="14" t="n"/>
      <c r="H4524" s="19" t="n"/>
      <c r="I4524" s="19" t="n"/>
      <c r="J4524" s="34">
        <f>IF(A4524="","",H4524+I4524)</f>
        <v/>
      </c>
      <c r="K4524" s="14" t="n"/>
      <c r="L4524" s="14" t="n"/>
      <c r="M4524" s="14" t="n"/>
      <c r="N4524" s="14" t="n"/>
      <c r="O4524" s="20">
        <f>IF(A4524="","",SUMPRODUCT((A4524&gt;=Setup!$C$19:$C$30)*(A4524&lt;=Setup!$D$19:$D$30)*Setup!$A$19:$A$30))</f>
        <v/>
      </c>
      <c r="P4524" s="34">
        <f>IF(A4524="","",IF(G4524="Standard 15% (Box 1)",ROUND(H4524*Setup!$B$9,2),0))</f>
        <v/>
      </c>
      <c r="Q4524" s="34">
        <f>IF(A4524="","",I4524-P4524)</f>
        <v/>
      </c>
      <c r="R4524" s="23">
        <f>IF(A4524="","",IF(O4524=0,"Outside audit periods; ","")&amp;IF(G4524="","No VAT category; ","")&amp;IF(ABS(Q4524)&gt;Setup!$B$10,"VAT ≠ 15% × net; ","")&amp;IF(AND(F4524="B2B - VAT registered",NOT(AND(LEN(E4524)=15,LEFT(E4524,1)="3",RIGHT(E4524,1)="3",ISNUMBER(--E4524)))),"Invalid/missing customer VAT no; ","")&amp;IF(L4524&lt;&gt;"Yes","Not reported/cleared on FATOORA; ","")&amp;IF(AND(OR(G4524="Zero-rated domestic (Box 3)",G4524="Export (Box 4)"),N4524=""),"Zero-rate/export evidence missing; ","")&amp;IF(AND(C4524="Credit Note",H4524&gt;0),"Credit note should be negative; ","")&amp;IF(AND(C4524="Simplified Tax Invoice",F4524="B2B - VAT registered"),"Simplified invoice issued to VAT-registered B2B; ",""))</f>
        <v/>
      </c>
    </row>
    <row r="4525">
      <c r="A4525" s="17" t="n"/>
      <c r="B4525" s="14" t="n"/>
      <c r="C4525" s="14" t="n"/>
      <c r="D4525" s="14" t="n"/>
      <c r="E4525" s="16" t="n"/>
      <c r="F4525" s="14" t="n"/>
      <c r="G4525" s="14" t="n"/>
      <c r="H4525" s="19" t="n"/>
      <c r="I4525" s="19" t="n"/>
      <c r="J4525" s="34">
        <f>IF(A4525="","",H4525+I4525)</f>
        <v/>
      </c>
      <c r="K4525" s="14" t="n"/>
      <c r="L4525" s="14" t="n"/>
      <c r="M4525" s="14" t="n"/>
      <c r="N4525" s="14" t="n"/>
      <c r="O4525" s="20">
        <f>IF(A4525="","",SUMPRODUCT((A4525&gt;=Setup!$C$19:$C$30)*(A4525&lt;=Setup!$D$19:$D$30)*Setup!$A$19:$A$30))</f>
        <v/>
      </c>
      <c r="P4525" s="34">
        <f>IF(A4525="","",IF(G4525="Standard 15% (Box 1)",ROUND(H4525*Setup!$B$9,2),0))</f>
        <v/>
      </c>
      <c r="Q4525" s="34">
        <f>IF(A4525="","",I4525-P4525)</f>
        <v/>
      </c>
      <c r="R4525" s="23">
        <f>IF(A4525="","",IF(O4525=0,"Outside audit periods; ","")&amp;IF(G4525="","No VAT category; ","")&amp;IF(ABS(Q4525)&gt;Setup!$B$10,"VAT ≠ 15% × net; ","")&amp;IF(AND(F4525="B2B - VAT registered",NOT(AND(LEN(E4525)=15,LEFT(E4525,1)="3",RIGHT(E4525,1)="3",ISNUMBER(--E4525)))),"Invalid/missing customer VAT no; ","")&amp;IF(L4525&lt;&gt;"Yes","Not reported/cleared on FATOORA; ","")&amp;IF(AND(OR(G4525="Zero-rated domestic (Box 3)",G4525="Export (Box 4)"),N4525=""),"Zero-rate/export evidence missing; ","")&amp;IF(AND(C4525="Credit Note",H4525&gt;0),"Credit note should be negative; ","")&amp;IF(AND(C4525="Simplified Tax Invoice",F4525="B2B - VAT registered"),"Simplified invoice issued to VAT-registered B2B; ",""))</f>
        <v/>
      </c>
    </row>
    <row r="4526">
      <c r="A4526" s="17" t="n"/>
      <c r="B4526" s="14" t="n"/>
      <c r="C4526" s="14" t="n"/>
      <c r="D4526" s="14" t="n"/>
      <c r="E4526" s="16" t="n"/>
      <c r="F4526" s="14" t="n"/>
      <c r="G4526" s="14" t="n"/>
      <c r="H4526" s="19" t="n"/>
      <c r="I4526" s="19" t="n"/>
      <c r="J4526" s="34">
        <f>IF(A4526="","",H4526+I4526)</f>
        <v/>
      </c>
      <c r="K4526" s="14" t="n"/>
      <c r="L4526" s="14" t="n"/>
      <c r="M4526" s="14" t="n"/>
      <c r="N4526" s="14" t="n"/>
      <c r="O4526" s="20">
        <f>IF(A4526="","",SUMPRODUCT((A4526&gt;=Setup!$C$19:$C$30)*(A4526&lt;=Setup!$D$19:$D$30)*Setup!$A$19:$A$30))</f>
        <v/>
      </c>
      <c r="P4526" s="34">
        <f>IF(A4526="","",IF(G4526="Standard 15% (Box 1)",ROUND(H4526*Setup!$B$9,2),0))</f>
        <v/>
      </c>
      <c r="Q4526" s="34">
        <f>IF(A4526="","",I4526-P4526)</f>
        <v/>
      </c>
      <c r="R4526" s="23">
        <f>IF(A4526="","",IF(O4526=0,"Outside audit periods; ","")&amp;IF(G4526="","No VAT category; ","")&amp;IF(ABS(Q4526)&gt;Setup!$B$10,"VAT ≠ 15% × net; ","")&amp;IF(AND(F4526="B2B - VAT registered",NOT(AND(LEN(E4526)=15,LEFT(E4526,1)="3",RIGHT(E4526,1)="3",ISNUMBER(--E4526)))),"Invalid/missing customer VAT no; ","")&amp;IF(L4526&lt;&gt;"Yes","Not reported/cleared on FATOORA; ","")&amp;IF(AND(OR(G4526="Zero-rated domestic (Box 3)",G4526="Export (Box 4)"),N4526=""),"Zero-rate/export evidence missing; ","")&amp;IF(AND(C4526="Credit Note",H4526&gt;0),"Credit note should be negative; ","")&amp;IF(AND(C4526="Simplified Tax Invoice",F4526="B2B - VAT registered"),"Simplified invoice issued to VAT-registered B2B; ",""))</f>
        <v/>
      </c>
    </row>
    <row r="4527">
      <c r="A4527" s="17" t="n"/>
      <c r="B4527" s="14" t="n"/>
      <c r="C4527" s="14" t="n"/>
      <c r="D4527" s="14" t="n"/>
      <c r="E4527" s="16" t="n"/>
      <c r="F4527" s="14" t="n"/>
      <c r="G4527" s="14" t="n"/>
      <c r="H4527" s="19" t="n"/>
      <c r="I4527" s="19" t="n"/>
      <c r="J4527" s="34">
        <f>IF(A4527="","",H4527+I4527)</f>
        <v/>
      </c>
      <c r="K4527" s="14" t="n"/>
      <c r="L4527" s="14" t="n"/>
      <c r="M4527" s="14" t="n"/>
      <c r="N4527" s="14" t="n"/>
      <c r="O4527" s="20">
        <f>IF(A4527="","",SUMPRODUCT((A4527&gt;=Setup!$C$19:$C$30)*(A4527&lt;=Setup!$D$19:$D$30)*Setup!$A$19:$A$30))</f>
        <v/>
      </c>
      <c r="P4527" s="34">
        <f>IF(A4527="","",IF(G4527="Standard 15% (Box 1)",ROUND(H4527*Setup!$B$9,2),0))</f>
        <v/>
      </c>
      <c r="Q4527" s="34">
        <f>IF(A4527="","",I4527-P4527)</f>
        <v/>
      </c>
      <c r="R4527" s="23">
        <f>IF(A4527="","",IF(O4527=0,"Outside audit periods; ","")&amp;IF(G4527="","No VAT category; ","")&amp;IF(ABS(Q4527)&gt;Setup!$B$10,"VAT ≠ 15% × net; ","")&amp;IF(AND(F4527="B2B - VAT registered",NOT(AND(LEN(E4527)=15,LEFT(E4527,1)="3",RIGHT(E4527,1)="3",ISNUMBER(--E4527)))),"Invalid/missing customer VAT no; ","")&amp;IF(L4527&lt;&gt;"Yes","Not reported/cleared on FATOORA; ","")&amp;IF(AND(OR(G4527="Zero-rated domestic (Box 3)",G4527="Export (Box 4)"),N4527=""),"Zero-rate/export evidence missing; ","")&amp;IF(AND(C4527="Credit Note",H4527&gt;0),"Credit note should be negative; ","")&amp;IF(AND(C4527="Simplified Tax Invoice",F4527="B2B - VAT registered"),"Simplified invoice issued to VAT-registered B2B; ",""))</f>
        <v/>
      </c>
    </row>
    <row r="4528">
      <c r="A4528" s="17" t="n"/>
      <c r="B4528" s="14" t="n"/>
      <c r="C4528" s="14" t="n"/>
      <c r="D4528" s="14" t="n"/>
      <c r="E4528" s="16" t="n"/>
      <c r="F4528" s="14" t="n"/>
      <c r="G4528" s="14" t="n"/>
      <c r="H4528" s="19" t="n"/>
      <c r="I4528" s="19" t="n"/>
      <c r="J4528" s="34">
        <f>IF(A4528="","",H4528+I4528)</f>
        <v/>
      </c>
      <c r="K4528" s="14" t="n"/>
      <c r="L4528" s="14" t="n"/>
      <c r="M4528" s="14" t="n"/>
      <c r="N4528" s="14" t="n"/>
      <c r="O4528" s="20">
        <f>IF(A4528="","",SUMPRODUCT((A4528&gt;=Setup!$C$19:$C$30)*(A4528&lt;=Setup!$D$19:$D$30)*Setup!$A$19:$A$30))</f>
        <v/>
      </c>
      <c r="P4528" s="34">
        <f>IF(A4528="","",IF(G4528="Standard 15% (Box 1)",ROUND(H4528*Setup!$B$9,2),0))</f>
        <v/>
      </c>
      <c r="Q4528" s="34">
        <f>IF(A4528="","",I4528-P4528)</f>
        <v/>
      </c>
      <c r="R4528" s="23">
        <f>IF(A4528="","",IF(O4528=0,"Outside audit periods; ","")&amp;IF(G4528="","No VAT category; ","")&amp;IF(ABS(Q4528)&gt;Setup!$B$10,"VAT ≠ 15% × net; ","")&amp;IF(AND(F4528="B2B - VAT registered",NOT(AND(LEN(E4528)=15,LEFT(E4528,1)="3",RIGHT(E4528,1)="3",ISNUMBER(--E4528)))),"Invalid/missing customer VAT no; ","")&amp;IF(L4528&lt;&gt;"Yes","Not reported/cleared on FATOORA; ","")&amp;IF(AND(OR(G4528="Zero-rated domestic (Box 3)",G4528="Export (Box 4)"),N4528=""),"Zero-rate/export evidence missing; ","")&amp;IF(AND(C4528="Credit Note",H4528&gt;0),"Credit note should be negative; ","")&amp;IF(AND(C4528="Simplified Tax Invoice",F4528="B2B - VAT registered"),"Simplified invoice issued to VAT-registered B2B; ",""))</f>
        <v/>
      </c>
    </row>
    <row r="4529">
      <c r="A4529" s="17" t="n"/>
      <c r="B4529" s="14" t="n"/>
      <c r="C4529" s="14" t="n"/>
      <c r="D4529" s="14" t="n"/>
      <c r="E4529" s="16" t="n"/>
      <c r="F4529" s="14" t="n"/>
      <c r="G4529" s="14" t="n"/>
      <c r="H4529" s="19" t="n"/>
      <c r="I4529" s="19" t="n"/>
      <c r="J4529" s="34">
        <f>IF(A4529="","",H4529+I4529)</f>
        <v/>
      </c>
      <c r="K4529" s="14" t="n"/>
      <c r="L4529" s="14" t="n"/>
      <c r="M4529" s="14" t="n"/>
      <c r="N4529" s="14" t="n"/>
      <c r="O4529" s="20">
        <f>IF(A4529="","",SUMPRODUCT((A4529&gt;=Setup!$C$19:$C$30)*(A4529&lt;=Setup!$D$19:$D$30)*Setup!$A$19:$A$30))</f>
        <v/>
      </c>
      <c r="P4529" s="34">
        <f>IF(A4529="","",IF(G4529="Standard 15% (Box 1)",ROUND(H4529*Setup!$B$9,2),0))</f>
        <v/>
      </c>
      <c r="Q4529" s="34">
        <f>IF(A4529="","",I4529-P4529)</f>
        <v/>
      </c>
      <c r="R4529" s="23">
        <f>IF(A4529="","",IF(O4529=0,"Outside audit periods; ","")&amp;IF(G4529="","No VAT category; ","")&amp;IF(ABS(Q4529)&gt;Setup!$B$10,"VAT ≠ 15% × net; ","")&amp;IF(AND(F4529="B2B - VAT registered",NOT(AND(LEN(E4529)=15,LEFT(E4529,1)="3",RIGHT(E4529,1)="3",ISNUMBER(--E4529)))),"Invalid/missing customer VAT no; ","")&amp;IF(L4529&lt;&gt;"Yes","Not reported/cleared on FATOORA; ","")&amp;IF(AND(OR(G4529="Zero-rated domestic (Box 3)",G4529="Export (Box 4)"),N4529=""),"Zero-rate/export evidence missing; ","")&amp;IF(AND(C4529="Credit Note",H4529&gt;0),"Credit note should be negative; ","")&amp;IF(AND(C4529="Simplified Tax Invoice",F4529="B2B - VAT registered"),"Simplified invoice issued to VAT-registered B2B; ",""))</f>
        <v/>
      </c>
    </row>
    <row r="4530">
      <c r="A4530" s="17" t="n"/>
      <c r="B4530" s="14" t="n"/>
      <c r="C4530" s="14" t="n"/>
      <c r="D4530" s="14" t="n"/>
      <c r="E4530" s="16" t="n"/>
      <c r="F4530" s="14" t="n"/>
      <c r="G4530" s="14" t="n"/>
      <c r="H4530" s="19" t="n"/>
      <c r="I4530" s="19" t="n"/>
      <c r="J4530" s="34">
        <f>IF(A4530="","",H4530+I4530)</f>
        <v/>
      </c>
      <c r="K4530" s="14" t="n"/>
      <c r="L4530" s="14" t="n"/>
      <c r="M4530" s="14" t="n"/>
      <c r="N4530" s="14" t="n"/>
      <c r="O4530" s="20">
        <f>IF(A4530="","",SUMPRODUCT((A4530&gt;=Setup!$C$19:$C$30)*(A4530&lt;=Setup!$D$19:$D$30)*Setup!$A$19:$A$30))</f>
        <v/>
      </c>
      <c r="P4530" s="34">
        <f>IF(A4530="","",IF(G4530="Standard 15% (Box 1)",ROUND(H4530*Setup!$B$9,2),0))</f>
        <v/>
      </c>
      <c r="Q4530" s="34">
        <f>IF(A4530="","",I4530-P4530)</f>
        <v/>
      </c>
      <c r="R4530" s="23">
        <f>IF(A4530="","",IF(O4530=0,"Outside audit periods; ","")&amp;IF(G4530="","No VAT category; ","")&amp;IF(ABS(Q4530)&gt;Setup!$B$10,"VAT ≠ 15% × net; ","")&amp;IF(AND(F4530="B2B - VAT registered",NOT(AND(LEN(E4530)=15,LEFT(E4530,1)="3",RIGHT(E4530,1)="3",ISNUMBER(--E4530)))),"Invalid/missing customer VAT no; ","")&amp;IF(L4530&lt;&gt;"Yes","Not reported/cleared on FATOORA; ","")&amp;IF(AND(OR(G4530="Zero-rated domestic (Box 3)",G4530="Export (Box 4)"),N4530=""),"Zero-rate/export evidence missing; ","")&amp;IF(AND(C4530="Credit Note",H4530&gt;0),"Credit note should be negative; ","")&amp;IF(AND(C4530="Simplified Tax Invoice",F4530="B2B - VAT registered"),"Simplified invoice issued to VAT-registered B2B; ",""))</f>
        <v/>
      </c>
    </row>
    <row r="4531">
      <c r="A4531" s="17" t="n"/>
      <c r="B4531" s="14" t="n"/>
      <c r="C4531" s="14" t="n"/>
      <c r="D4531" s="14" t="n"/>
      <c r="E4531" s="16" t="n"/>
      <c r="F4531" s="14" t="n"/>
      <c r="G4531" s="14" t="n"/>
      <c r="H4531" s="19" t="n"/>
      <c r="I4531" s="19" t="n"/>
      <c r="J4531" s="34">
        <f>IF(A4531="","",H4531+I4531)</f>
        <v/>
      </c>
      <c r="K4531" s="14" t="n"/>
      <c r="L4531" s="14" t="n"/>
      <c r="M4531" s="14" t="n"/>
      <c r="N4531" s="14" t="n"/>
      <c r="O4531" s="20">
        <f>IF(A4531="","",SUMPRODUCT((A4531&gt;=Setup!$C$19:$C$30)*(A4531&lt;=Setup!$D$19:$D$30)*Setup!$A$19:$A$30))</f>
        <v/>
      </c>
      <c r="P4531" s="34">
        <f>IF(A4531="","",IF(G4531="Standard 15% (Box 1)",ROUND(H4531*Setup!$B$9,2),0))</f>
        <v/>
      </c>
      <c r="Q4531" s="34">
        <f>IF(A4531="","",I4531-P4531)</f>
        <v/>
      </c>
      <c r="R4531" s="23">
        <f>IF(A4531="","",IF(O4531=0,"Outside audit periods; ","")&amp;IF(G4531="","No VAT category; ","")&amp;IF(ABS(Q4531)&gt;Setup!$B$10,"VAT ≠ 15% × net; ","")&amp;IF(AND(F4531="B2B - VAT registered",NOT(AND(LEN(E4531)=15,LEFT(E4531,1)="3",RIGHT(E4531,1)="3",ISNUMBER(--E4531)))),"Invalid/missing customer VAT no; ","")&amp;IF(L4531&lt;&gt;"Yes","Not reported/cleared on FATOORA; ","")&amp;IF(AND(OR(G4531="Zero-rated domestic (Box 3)",G4531="Export (Box 4)"),N4531=""),"Zero-rate/export evidence missing; ","")&amp;IF(AND(C4531="Credit Note",H4531&gt;0),"Credit note should be negative; ","")&amp;IF(AND(C4531="Simplified Tax Invoice",F4531="B2B - VAT registered"),"Simplified invoice issued to VAT-registered B2B; ",""))</f>
        <v/>
      </c>
    </row>
    <row r="4532">
      <c r="A4532" s="17" t="n"/>
      <c r="B4532" s="14" t="n"/>
      <c r="C4532" s="14" t="n"/>
      <c r="D4532" s="14" t="n"/>
      <c r="E4532" s="16" t="n"/>
      <c r="F4532" s="14" t="n"/>
      <c r="G4532" s="14" t="n"/>
      <c r="H4532" s="19" t="n"/>
      <c r="I4532" s="19" t="n"/>
      <c r="J4532" s="34">
        <f>IF(A4532="","",H4532+I4532)</f>
        <v/>
      </c>
      <c r="K4532" s="14" t="n"/>
      <c r="L4532" s="14" t="n"/>
      <c r="M4532" s="14" t="n"/>
      <c r="N4532" s="14" t="n"/>
      <c r="O4532" s="20">
        <f>IF(A4532="","",SUMPRODUCT((A4532&gt;=Setup!$C$19:$C$30)*(A4532&lt;=Setup!$D$19:$D$30)*Setup!$A$19:$A$30))</f>
        <v/>
      </c>
      <c r="P4532" s="34">
        <f>IF(A4532="","",IF(G4532="Standard 15% (Box 1)",ROUND(H4532*Setup!$B$9,2),0))</f>
        <v/>
      </c>
      <c r="Q4532" s="34">
        <f>IF(A4532="","",I4532-P4532)</f>
        <v/>
      </c>
      <c r="R4532" s="23">
        <f>IF(A4532="","",IF(O4532=0,"Outside audit periods; ","")&amp;IF(G4532="","No VAT category; ","")&amp;IF(ABS(Q4532)&gt;Setup!$B$10,"VAT ≠ 15% × net; ","")&amp;IF(AND(F4532="B2B - VAT registered",NOT(AND(LEN(E4532)=15,LEFT(E4532,1)="3",RIGHT(E4532,1)="3",ISNUMBER(--E4532)))),"Invalid/missing customer VAT no; ","")&amp;IF(L4532&lt;&gt;"Yes","Not reported/cleared on FATOORA; ","")&amp;IF(AND(OR(G4532="Zero-rated domestic (Box 3)",G4532="Export (Box 4)"),N4532=""),"Zero-rate/export evidence missing; ","")&amp;IF(AND(C4532="Credit Note",H4532&gt;0),"Credit note should be negative; ","")&amp;IF(AND(C4532="Simplified Tax Invoice",F4532="B2B - VAT registered"),"Simplified invoice issued to VAT-registered B2B; ",""))</f>
        <v/>
      </c>
    </row>
    <row r="4533">
      <c r="A4533" s="17" t="n"/>
      <c r="B4533" s="14" t="n"/>
      <c r="C4533" s="14" t="n"/>
      <c r="D4533" s="14" t="n"/>
      <c r="E4533" s="16" t="n"/>
      <c r="F4533" s="14" t="n"/>
      <c r="G4533" s="14" t="n"/>
      <c r="H4533" s="19" t="n"/>
      <c r="I4533" s="19" t="n"/>
      <c r="J4533" s="34">
        <f>IF(A4533="","",H4533+I4533)</f>
        <v/>
      </c>
      <c r="K4533" s="14" t="n"/>
      <c r="L4533" s="14" t="n"/>
      <c r="M4533" s="14" t="n"/>
      <c r="N4533" s="14" t="n"/>
      <c r="O4533" s="20">
        <f>IF(A4533="","",SUMPRODUCT((A4533&gt;=Setup!$C$19:$C$30)*(A4533&lt;=Setup!$D$19:$D$30)*Setup!$A$19:$A$30))</f>
        <v/>
      </c>
      <c r="P4533" s="34">
        <f>IF(A4533="","",IF(G4533="Standard 15% (Box 1)",ROUND(H4533*Setup!$B$9,2),0))</f>
        <v/>
      </c>
      <c r="Q4533" s="34">
        <f>IF(A4533="","",I4533-P4533)</f>
        <v/>
      </c>
      <c r="R4533" s="23">
        <f>IF(A4533="","",IF(O4533=0,"Outside audit periods; ","")&amp;IF(G4533="","No VAT category; ","")&amp;IF(ABS(Q4533)&gt;Setup!$B$10,"VAT ≠ 15% × net; ","")&amp;IF(AND(F4533="B2B - VAT registered",NOT(AND(LEN(E4533)=15,LEFT(E4533,1)="3",RIGHT(E4533,1)="3",ISNUMBER(--E4533)))),"Invalid/missing customer VAT no; ","")&amp;IF(L4533&lt;&gt;"Yes","Not reported/cleared on FATOORA; ","")&amp;IF(AND(OR(G4533="Zero-rated domestic (Box 3)",G4533="Export (Box 4)"),N4533=""),"Zero-rate/export evidence missing; ","")&amp;IF(AND(C4533="Credit Note",H4533&gt;0),"Credit note should be negative; ","")&amp;IF(AND(C4533="Simplified Tax Invoice",F4533="B2B - VAT registered"),"Simplified invoice issued to VAT-registered B2B; ",""))</f>
        <v/>
      </c>
    </row>
    <row r="4534">
      <c r="A4534" s="17" t="n"/>
      <c r="B4534" s="14" t="n"/>
      <c r="C4534" s="14" t="n"/>
      <c r="D4534" s="14" t="n"/>
      <c r="E4534" s="16" t="n"/>
      <c r="F4534" s="14" t="n"/>
      <c r="G4534" s="14" t="n"/>
      <c r="H4534" s="19" t="n"/>
      <c r="I4534" s="19" t="n"/>
      <c r="J4534" s="34">
        <f>IF(A4534="","",H4534+I4534)</f>
        <v/>
      </c>
      <c r="K4534" s="14" t="n"/>
      <c r="L4534" s="14" t="n"/>
      <c r="M4534" s="14" t="n"/>
      <c r="N4534" s="14" t="n"/>
      <c r="O4534" s="20">
        <f>IF(A4534="","",SUMPRODUCT((A4534&gt;=Setup!$C$19:$C$30)*(A4534&lt;=Setup!$D$19:$D$30)*Setup!$A$19:$A$30))</f>
        <v/>
      </c>
      <c r="P4534" s="34">
        <f>IF(A4534="","",IF(G4534="Standard 15% (Box 1)",ROUND(H4534*Setup!$B$9,2),0))</f>
        <v/>
      </c>
      <c r="Q4534" s="34">
        <f>IF(A4534="","",I4534-P4534)</f>
        <v/>
      </c>
      <c r="R4534" s="23">
        <f>IF(A4534="","",IF(O4534=0,"Outside audit periods; ","")&amp;IF(G4534="","No VAT category; ","")&amp;IF(ABS(Q4534)&gt;Setup!$B$10,"VAT ≠ 15% × net; ","")&amp;IF(AND(F4534="B2B - VAT registered",NOT(AND(LEN(E4534)=15,LEFT(E4534,1)="3",RIGHT(E4534,1)="3",ISNUMBER(--E4534)))),"Invalid/missing customer VAT no; ","")&amp;IF(L4534&lt;&gt;"Yes","Not reported/cleared on FATOORA; ","")&amp;IF(AND(OR(G4534="Zero-rated domestic (Box 3)",G4534="Export (Box 4)"),N4534=""),"Zero-rate/export evidence missing; ","")&amp;IF(AND(C4534="Credit Note",H4534&gt;0),"Credit note should be negative; ","")&amp;IF(AND(C4534="Simplified Tax Invoice",F4534="B2B - VAT registered"),"Simplified invoice issued to VAT-registered B2B; ",""))</f>
        <v/>
      </c>
    </row>
    <row r="4535">
      <c r="A4535" s="17" t="n"/>
      <c r="B4535" s="14" t="n"/>
      <c r="C4535" s="14" t="n"/>
      <c r="D4535" s="14" t="n"/>
      <c r="E4535" s="16" t="n"/>
      <c r="F4535" s="14" t="n"/>
      <c r="G4535" s="14" t="n"/>
      <c r="H4535" s="19" t="n"/>
      <c r="I4535" s="19" t="n"/>
      <c r="J4535" s="34">
        <f>IF(A4535="","",H4535+I4535)</f>
        <v/>
      </c>
      <c r="K4535" s="14" t="n"/>
      <c r="L4535" s="14" t="n"/>
      <c r="M4535" s="14" t="n"/>
      <c r="N4535" s="14" t="n"/>
      <c r="O4535" s="20">
        <f>IF(A4535="","",SUMPRODUCT((A4535&gt;=Setup!$C$19:$C$30)*(A4535&lt;=Setup!$D$19:$D$30)*Setup!$A$19:$A$30))</f>
        <v/>
      </c>
      <c r="P4535" s="34">
        <f>IF(A4535="","",IF(G4535="Standard 15% (Box 1)",ROUND(H4535*Setup!$B$9,2),0))</f>
        <v/>
      </c>
      <c r="Q4535" s="34">
        <f>IF(A4535="","",I4535-P4535)</f>
        <v/>
      </c>
      <c r="R4535" s="23">
        <f>IF(A4535="","",IF(O4535=0,"Outside audit periods; ","")&amp;IF(G4535="","No VAT category; ","")&amp;IF(ABS(Q4535)&gt;Setup!$B$10,"VAT ≠ 15% × net; ","")&amp;IF(AND(F4535="B2B - VAT registered",NOT(AND(LEN(E4535)=15,LEFT(E4535,1)="3",RIGHT(E4535,1)="3",ISNUMBER(--E4535)))),"Invalid/missing customer VAT no; ","")&amp;IF(L4535&lt;&gt;"Yes","Not reported/cleared on FATOORA; ","")&amp;IF(AND(OR(G4535="Zero-rated domestic (Box 3)",G4535="Export (Box 4)"),N4535=""),"Zero-rate/export evidence missing; ","")&amp;IF(AND(C4535="Credit Note",H4535&gt;0),"Credit note should be negative; ","")&amp;IF(AND(C4535="Simplified Tax Invoice",F4535="B2B - VAT registered"),"Simplified invoice issued to VAT-registered B2B; ",""))</f>
        <v/>
      </c>
    </row>
    <row r="4536">
      <c r="A4536" s="17" t="n"/>
      <c r="B4536" s="14" t="n"/>
      <c r="C4536" s="14" t="n"/>
      <c r="D4536" s="14" t="n"/>
      <c r="E4536" s="16" t="n"/>
      <c r="F4536" s="14" t="n"/>
      <c r="G4536" s="14" t="n"/>
      <c r="H4536" s="19" t="n"/>
      <c r="I4536" s="19" t="n"/>
      <c r="J4536" s="34">
        <f>IF(A4536="","",H4536+I4536)</f>
        <v/>
      </c>
      <c r="K4536" s="14" t="n"/>
      <c r="L4536" s="14" t="n"/>
      <c r="M4536" s="14" t="n"/>
      <c r="N4536" s="14" t="n"/>
      <c r="O4536" s="20">
        <f>IF(A4536="","",SUMPRODUCT((A4536&gt;=Setup!$C$19:$C$30)*(A4536&lt;=Setup!$D$19:$D$30)*Setup!$A$19:$A$30))</f>
        <v/>
      </c>
      <c r="P4536" s="34">
        <f>IF(A4536="","",IF(G4536="Standard 15% (Box 1)",ROUND(H4536*Setup!$B$9,2),0))</f>
        <v/>
      </c>
      <c r="Q4536" s="34">
        <f>IF(A4536="","",I4536-P4536)</f>
        <v/>
      </c>
      <c r="R4536" s="23">
        <f>IF(A4536="","",IF(O4536=0,"Outside audit periods; ","")&amp;IF(G4536="","No VAT category; ","")&amp;IF(ABS(Q4536)&gt;Setup!$B$10,"VAT ≠ 15% × net; ","")&amp;IF(AND(F4536="B2B - VAT registered",NOT(AND(LEN(E4536)=15,LEFT(E4536,1)="3",RIGHT(E4536,1)="3",ISNUMBER(--E4536)))),"Invalid/missing customer VAT no; ","")&amp;IF(L4536&lt;&gt;"Yes","Not reported/cleared on FATOORA; ","")&amp;IF(AND(OR(G4536="Zero-rated domestic (Box 3)",G4536="Export (Box 4)"),N4536=""),"Zero-rate/export evidence missing; ","")&amp;IF(AND(C4536="Credit Note",H4536&gt;0),"Credit note should be negative; ","")&amp;IF(AND(C4536="Simplified Tax Invoice",F4536="B2B - VAT registered"),"Simplified invoice issued to VAT-registered B2B; ",""))</f>
        <v/>
      </c>
    </row>
    <row r="4537">
      <c r="A4537" s="17" t="n"/>
      <c r="B4537" s="14" t="n"/>
      <c r="C4537" s="14" t="n"/>
      <c r="D4537" s="14" t="n"/>
      <c r="E4537" s="16" t="n"/>
      <c r="F4537" s="14" t="n"/>
      <c r="G4537" s="14" t="n"/>
      <c r="H4537" s="19" t="n"/>
      <c r="I4537" s="19" t="n"/>
      <c r="J4537" s="34">
        <f>IF(A4537="","",H4537+I4537)</f>
        <v/>
      </c>
      <c r="K4537" s="14" t="n"/>
      <c r="L4537" s="14" t="n"/>
      <c r="M4537" s="14" t="n"/>
      <c r="N4537" s="14" t="n"/>
      <c r="O4537" s="20">
        <f>IF(A4537="","",SUMPRODUCT((A4537&gt;=Setup!$C$19:$C$30)*(A4537&lt;=Setup!$D$19:$D$30)*Setup!$A$19:$A$30))</f>
        <v/>
      </c>
      <c r="P4537" s="34">
        <f>IF(A4537="","",IF(G4537="Standard 15% (Box 1)",ROUND(H4537*Setup!$B$9,2),0))</f>
        <v/>
      </c>
      <c r="Q4537" s="34">
        <f>IF(A4537="","",I4537-P4537)</f>
        <v/>
      </c>
      <c r="R4537" s="23">
        <f>IF(A4537="","",IF(O4537=0,"Outside audit periods; ","")&amp;IF(G4537="","No VAT category; ","")&amp;IF(ABS(Q4537)&gt;Setup!$B$10,"VAT ≠ 15% × net; ","")&amp;IF(AND(F4537="B2B - VAT registered",NOT(AND(LEN(E4537)=15,LEFT(E4537,1)="3",RIGHT(E4537,1)="3",ISNUMBER(--E4537)))),"Invalid/missing customer VAT no; ","")&amp;IF(L4537&lt;&gt;"Yes","Not reported/cleared on FATOORA; ","")&amp;IF(AND(OR(G4537="Zero-rated domestic (Box 3)",G4537="Export (Box 4)"),N4537=""),"Zero-rate/export evidence missing; ","")&amp;IF(AND(C4537="Credit Note",H4537&gt;0),"Credit note should be negative; ","")&amp;IF(AND(C4537="Simplified Tax Invoice",F4537="B2B - VAT registered"),"Simplified invoice issued to VAT-registered B2B; ",""))</f>
        <v/>
      </c>
    </row>
    <row r="4538">
      <c r="A4538" s="17" t="n"/>
      <c r="B4538" s="14" t="n"/>
      <c r="C4538" s="14" t="n"/>
      <c r="D4538" s="14" t="n"/>
      <c r="E4538" s="16" t="n"/>
      <c r="F4538" s="14" t="n"/>
      <c r="G4538" s="14" t="n"/>
      <c r="H4538" s="19" t="n"/>
      <c r="I4538" s="19" t="n"/>
      <c r="J4538" s="34">
        <f>IF(A4538="","",H4538+I4538)</f>
        <v/>
      </c>
      <c r="K4538" s="14" t="n"/>
      <c r="L4538" s="14" t="n"/>
      <c r="M4538" s="14" t="n"/>
      <c r="N4538" s="14" t="n"/>
      <c r="O4538" s="20">
        <f>IF(A4538="","",SUMPRODUCT((A4538&gt;=Setup!$C$19:$C$30)*(A4538&lt;=Setup!$D$19:$D$30)*Setup!$A$19:$A$30))</f>
        <v/>
      </c>
      <c r="P4538" s="34">
        <f>IF(A4538="","",IF(G4538="Standard 15% (Box 1)",ROUND(H4538*Setup!$B$9,2),0))</f>
        <v/>
      </c>
      <c r="Q4538" s="34">
        <f>IF(A4538="","",I4538-P4538)</f>
        <v/>
      </c>
      <c r="R4538" s="23">
        <f>IF(A4538="","",IF(O4538=0,"Outside audit periods; ","")&amp;IF(G4538="","No VAT category; ","")&amp;IF(ABS(Q4538)&gt;Setup!$B$10,"VAT ≠ 15% × net; ","")&amp;IF(AND(F4538="B2B - VAT registered",NOT(AND(LEN(E4538)=15,LEFT(E4538,1)="3",RIGHT(E4538,1)="3",ISNUMBER(--E4538)))),"Invalid/missing customer VAT no; ","")&amp;IF(L4538&lt;&gt;"Yes","Not reported/cleared on FATOORA; ","")&amp;IF(AND(OR(G4538="Zero-rated domestic (Box 3)",G4538="Export (Box 4)"),N4538=""),"Zero-rate/export evidence missing; ","")&amp;IF(AND(C4538="Credit Note",H4538&gt;0),"Credit note should be negative; ","")&amp;IF(AND(C4538="Simplified Tax Invoice",F4538="B2B - VAT registered"),"Simplified invoice issued to VAT-registered B2B; ",""))</f>
        <v/>
      </c>
    </row>
    <row r="4539">
      <c r="A4539" s="17" t="n"/>
      <c r="B4539" s="14" t="n"/>
      <c r="C4539" s="14" t="n"/>
      <c r="D4539" s="14" t="n"/>
      <c r="E4539" s="16" t="n"/>
      <c r="F4539" s="14" t="n"/>
      <c r="G4539" s="14" t="n"/>
      <c r="H4539" s="19" t="n"/>
      <c r="I4539" s="19" t="n"/>
      <c r="J4539" s="34">
        <f>IF(A4539="","",H4539+I4539)</f>
        <v/>
      </c>
      <c r="K4539" s="14" t="n"/>
      <c r="L4539" s="14" t="n"/>
      <c r="M4539" s="14" t="n"/>
      <c r="N4539" s="14" t="n"/>
      <c r="O4539" s="20">
        <f>IF(A4539="","",SUMPRODUCT((A4539&gt;=Setup!$C$19:$C$30)*(A4539&lt;=Setup!$D$19:$D$30)*Setup!$A$19:$A$30))</f>
        <v/>
      </c>
      <c r="P4539" s="34">
        <f>IF(A4539="","",IF(G4539="Standard 15% (Box 1)",ROUND(H4539*Setup!$B$9,2),0))</f>
        <v/>
      </c>
      <c r="Q4539" s="34">
        <f>IF(A4539="","",I4539-P4539)</f>
        <v/>
      </c>
      <c r="R4539" s="23">
        <f>IF(A4539="","",IF(O4539=0,"Outside audit periods; ","")&amp;IF(G4539="","No VAT category; ","")&amp;IF(ABS(Q4539)&gt;Setup!$B$10,"VAT ≠ 15% × net; ","")&amp;IF(AND(F4539="B2B - VAT registered",NOT(AND(LEN(E4539)=15,LEFT(E4539,1)="3",RIGHT(E4539,1)="3",ISNUMBER(--E4539)))),"Invalid/missing customer VAT no; ","")&amp;IF(L4539&lt;&gt;"Yes","Not reported/cleared on FATOORA; ","")&amp;IF(AND(OR(G4539="Zero-rated domestic (Box 3)",G4539="Export (Box 4)"),N4539=""),"Zero-rate/export evidence missing; ","")&amp;IF(AND(C4539="Credit Note",H4539&gt;0),"Credit note should be negative; ","")&amp;IF(AND(C4539="Simplified Tax Invoice",F4539="B2B - VAT registered"),"Simplified invoice issued to VAT-registered B2B; ",""))</f>
        <v/>
      </c>
    </row>
    <row r="4540">
      <c r="A4540" s="17" t="n"/>
      <c r="B4540" s="14" t="n"/>
      <c r="C4540" s="14" t="n"/>
      <c r="D4540" s="14" t="n"/>
      <c r="E4540" s="16" t="n"/>
      <c r="F4540" s="14" t="n"/>
      <c r="G4540" s="14" t="n"/>
      <c r="H4540" s="19" t="n"/>
      <c r="I4540" s="19" t="n"/>
      <c r="J4540" s="34">
        <f>IF(A4540="","",H4540+I4540)</f>
        <v/>
      </c>
      <c r="K4540" s="14" t="n"/>
      <c r="L4540" s="14" t="n"/>
      <c r="M4540" s="14" t="n"/>
      <c r="N4540" s="14" t="n"/>
      <c r="O4540" s="20">
        <f>IF(A4540="","",SUMPRODUCT((A4540&gt;=Setup!$C$19:$C$30)*(A4540&lt;=Setup!$D$19:$D$30)*Setup!$A$19:$A$30))</f>
        <v/>
      </c>
      <c r="P4540" s="34">
        <f>IF(A4540="","",IF(G4540="Standard 15% (Box 1)",ROUND(H4540*Setup!$B$9,2),0))</f>
        <v/>
      </c>
      <c r="Q4540" s="34">
        <f>IF(A4540="","",I4540-P4540)</f>
        <v/>
      </c>
      <c r="R4540" s="23">
        <f>IF(A4540="","",IF(O4540=0,"Outside audit periods; ","")&amp;IF(G4540="","No VAT category; ","")&amp;IF(ABS(Q4540)&gt;Setup!$B$10,"VAT ≠ 15% × net; ","")&amp;IF(AND(F4540="B2B - VAT registered",NOT(AND(LEN(E4540)=15,LEFT(E4540,1)="3",RIGHT(E4540,1)="3",ISNUMBER(--E4540)))),"Invalid/missing customer VAT no; ","")&amp;IF(L4540&lt;&gt;"Yes","Not reported/cleared on FATOORA; ","")&amp;IF(AND(OR(G4540="Zero-rated domestic (Box 3)",G4540="Export (Box 4)"),N4540=""),"Zero-rate/export evidence missing; ","")&amp;IF(AND(C4540="Credit Note",H4540&gt;0),"Credit note should be negative; ","")&amp;IF(AND(C4540="Simplified Tax Invoice",F4540="B2B - VAT registered"),"Simplified invoice issued to VAT-registered B2B; ",""))</f>
        <v/>
      </c>
    </row>
    <row r="4541">
      <c r="A4541" s="17" t="n"/>
      <c r="B4541" s="14" t="n"/>
      <c r="C4541" s="14" t="n"/>
      <c r="D4541" s="14" t="n"/>
      <c r="E4541" s="16" t="n"/>
      <c r="F4541" s="14" t="n"/>
      <c r="G4541" s="14" t="n"/>
      <c r="H4541" s="19" t="n"/>
      <c r="I4541" s="19" t="n"/>
      <c r="J4541" s="34">
        <f>IF(A4541="","",H4541+I4541)</f>
        <v/>
      </c>
      <c r="K4541" s="14" t="n"/>
      <c r="L4541" s="14" t="n"/>
      <c r="M4541" s="14" t="n"/>
      <c r="N4541" s="14" t="n"/>
      <c r="O4541" s="20">
        <f>IF(A4541="","",SUMPRODUCT((A4541&gt;=Setup!$C$19:$C$30)*(A4541&lt;=Setup!$D$19:$D$30)*Setup!$A$19:$A$30))</f>
        <v/>
      </c>
      <c r="P4541" s="34">
        <f>IF(A4541="","",IF(G4541="Standard 15% (Box 1)",ROUND(H4541*Setup!$B$9,2),0))</f>
        <v/>
      </c>
      <c r="Q4541" s="34">
        <f>IF(A4541="","",I4541-P4541)</f>
        <v/>
      </c>
      <c r="R4541" s="23">
        <f>IF(A4541="","",IF(O4541=0,"Outside audit periods; ","")&amp;IF(G4541="","No VAT category; ","")&amp;IF(ABS(Q4541)&gt;Setup!$B$10,"VAT ≠ 15% × net; ","")&amp;IF(AND(F4541="B2B - VAT registered",NOT(AND(LEN(E4541)=15,LEFT(E4541,1)="3",RIGHT(E4541,1)="3",ISNUMBER(--E4541)))),"Invalid/missing customer VAT no; ","")&amp;IF(L4541&lt;&gt;"Yes","Not reported/cleared on FATOORA; ","")&amp;IF(AND(OR(G4541="Zero-rated domestic (Box 3)",G4541="Export (Box 4)"),N4541=""),"Zero-rate/export evidence missing; ","")&amp;IF(AND(C4541="Credit Note",H4541&gt;0),"Credit note should be negative; ","")&amp;IF(AND(C4541="Simplified Tax Invoice",F4541="B2B - VAT registered"),"Simplified invoice issued to VAT-registered B2B; ",""))</f>
        <v/>
      </c>
    </row>
    <row r="4542">
      <c r="A4542" s="17" t="n"/>
      <c r="B4542" s="14" t="n"/>
      <c r="C4542" s="14" t="n"/>
      <c r="D4542" s="14" t="n"/>
      <c r="E4542" s="16" t="n"/>
      <c r="F4542" s="14" t="n"/>
      <c r="G4542" s="14" t="n"/>
      <c r="H4542" s="19" t="n"/>
      <c r="I4542" s="19" t="n"/>
      <c r="J4542" s="34">
        <f>IF(A4542="","",H4542+I4542)</f>
        <v/>
      </c>
      <c r="K4542" s="14" t="n"/>
      <c r="L4542" s="14" t="n"/>
      <c r="M4542" s="14" t="n"/>
      <c r="N4542" s="14" t="n"/>
      <c r="O4542" s="20">
        <f>IF(A4542="","",SUMPRODUCT((A4542&gt;=Setup!$C$19:$C$30)*(A4542&lt;=Setup!$D$19:$D$30)*Setup!$A$19:$A$30))</f>
        <v/>
      </c>
      <c r="P4542" s="34">
        <f>IF(A4542="","",IF(G4542="Standard 15% (Box 1)",ROUND(H4542*Setup!$B$9,2),0))</f>
        <v/>
      </c>
      <c r="Q4542" s="34">
        <f>IF(A4542="","",I4542-P4542)</f>
        <v/>
      </c>
      <c r="R4542" s="23">
        <f>IF(A4542="","",IF(O4542=0,"Outside audit periods; ","")&amp;IF(G4542="","No VAT category; ","")&amp;IF(ABS(Q4542)&gt;Setup!$B$10,"VAT ≠ 15% × net; ","")&amp;IF(AND(F4542="B2B - VAT registered",NOT(AND(LEN(E4542)=15,LEFT(E4542,1)="3",RIGHT(E4542,1)="3",ISNUMBER(--E4542)))),"Invalid/missing customer VAT no; ","")&amp;IF(L4542&lt;&gt;"Yes","Not reported/cleared on FATOORA; ","")&amp;IF(AND(OR(G4542="Zero-rated domestic (Box 3)",G4542="Export (Box 4)"),N4542=""),"Zero-rate/export evidence missing; ","")&amp;IF(AND(C4542="Credit Note",H4542&gt;0),"Credit note should be negative; ","")&amp;IF(AND(C4542="Simplified Tax Invoice",F4542="B2B - VAT registered"),"Simplified invoice issued to VAT-registered B2B; ",""))</f>
        <v/>
      </c>
    </row>
    <row r="4543">
      <c r="A4543" s="17" t="n"/>
      <c r="B4543" s="14" t="n"/>
      <c r="C4543" s="14" t="n"/>
      <c r="D4543" s="14" t="n"/>
      <c r="E4543" s="16" t="n"/>
      <c r="F4543" s="14" t="n"/>
      <c r="G4543" s="14" t="n"/>
      <c r="H4543" s="19" t="n"/>
      <c r="I4543" s="19" t="n"/>
      <c r="J4543" s="34">
        <f>IF(A4543="","",H4543+I4543)</f>
        <v/>
      </c>
      <c r="K4543" s="14" t="n"/>
      <c r="L4543" s="14" t="n"/>
      <c r="M4543" s="14" t="n"/>
      <c r="N4543" s="14" t="n"/>
      <c r="O4543" s="20">
        <f>IF(A4543="","",SUMPRODUCT((A4543&gt;=Setup!$C$19:$C$30)*(A4543&lt;=Setup!$D$19:$D$30)*Setup!$A$19:$A$30))</f>
        <v/>
      </c>
      <c r="P4543" s="34">
        <f>IF(A4543="","",IF(G4543="Standard 15% (Box 1)",ROUND(H4543*Setup!$B$9,2),0))</f>
        <v/>
      </c>
      <c r="Q4543" s="34">
        <f>IF(A4543="","",I4543-P4543)</f>
        <v/>
      </c>
      <c r="R4543" s="23">
        <f>IF(A4543="","",IF(O4543=0,"Outside audit periods; ","")&amp;IF(G4543="","No VAT category; ","")&amp;IF(ABS(Q4543)&gt;Setup!$B$10,"VAT ≠ 15% × net; ","")&amp;IF(AND(F4543="B2B - VAT registered",NOT(AND(LEN(E4543)=15,LEFT(E4543,1)="3",RIGHT(E4543,1)="3",ISNUMBER(--E4543)))),"Invalid/missing customer VAT no; ","")&amp;IF(L4543&lt;&gt;"Yes","Not reported/cleared on FATOORA; ","")&amp;IF(AND(OR(G4543="Zero-rated domestic (Box 3)",G4543="Export (Box 4)"),N4543=""),"Zero-rate/export evidence missing; ","")&amp;IF(AND(C4543="Credit Note",H4543&gt;0),"Credit note should be negative; ","")&amp;IF(AND(C4543="Simplified Tax Invoice",F4543="B2B - VAT registered"),"Simplified invoice issued to VAT-registered B2B; ",""))</f>
        <v/>
      </c>
    </row>
    <row r="4544">
      <c r="A4544" s="17" t="n"/>
      <c r="B4544" s="14" t="n"/>
      <c r="C4544" s="14" t="n"/>
      <c r="D4544" s="14" t="n"/>
      <c r="E4544" s="16" t="n"/>
      <c r="F4544" s="14" t="n"/>
      <c r="G4544" s="14" t="n"/>
      <c r="H4544" s="19" t="n"/>
      <c r="I4544" s="19" t="n"/>
      <c r="J4544" s="34">
        <f>IF(A4544="","",H4544+I4544)</f>
        <v/>
      </c>
      <c r="K4544" s="14" t="n"/>
      <c r="L4544" s="14" t="n"/>
      <c r="M4544" s="14" t="n"/>
      <c r="N4544" s="14" t="n"/>
      <c r="O4544" s="20">
        <f>IF(A4544="","",SUMPRODUCT((A4544&gt;=Setup!$C$19:$C$30)*(A4544&lt;=Setup!$D$19:$D$30)*Setup!$A$19:$A$30))</f>
        <v/>
      </c>
      <c r="P4544" s="34">
        <f>IF(A4544="","",IF(G4544="Standard 15% (Box 1)",ROUND(H4544*Setup!$B$9,2),0))</f>
        <v/>
      </c>
      <c r="Q4544" s="34">
        <f>IF(A4544="","",I4544-P4544)</f>
        <v/>
      </c>
      <c r="R4544" s="23">
        <f>IF(A4544="","",IF(O4544=0,"Outside audit periods; ","")&amp;IF(G4544="","No VAT category; ","")&amp;IF(ABS(Q4544)&gt;Setup!$B$10,"VAT ≠ 15% × net; ","")&amp;IF(AND(F4544="B2B - VAT registered",NOT(AND(LEN(E4544)=15,LEFT(E4544,1)="3",RIGHT(E4544,1)="3",ISNUMBER(--E4544)))),"Invalid/missing customer VAT no; ","")&amp;IF(L4544&lt;&gt;"Yes","Not reported/cleared on FATOORA; ","")&amp;IF(AND(OR(G4544="Zero-rated domestic (Box 3)",G4544="Export (Box 4)"),N4544=""),"Zero-rate/export evidence missing; ","")&amp;IF(AND(C4544="Credit Note",H4544&gt;0),"Credit note should be negative; ","")&amp;IF(AND(C4544="Simplified Tax Invoice",F4544="B2B - VAT registered"),"Simplified invoice issued to VAT-registered B2B; ",""))</f>
        <v/>
      </c>
    </row>
    <row r="4545">
      <c r="A4545" s="17" t="n"/>
      <c r="B4545" s="14" t="n"/>
      <c r="C4545" s="14" t="n"/>
      <c r="D4545" s="14" t="n"/>
      <c r="E4545" s="16" t="n"/>
      <c r="F4545" s="14" t="n"/>
      <c r="G4545" s="14" t="n"/>
      <c r="H4545" s="19" t="n"/>
      <c r="I4545" s="19" t="n"/>
      <c r="J4545" s="34">
        <f>IF(A4545="","",H4545+I4545)</f>
        <v/>
      </c>
      <c r="K4545" s="14" t="n"/>
      <c r="L4545" s="14" t="n"/>
      <c r="M4545" s="14" t="n"/>
      <c r="N4545" s="14" t="n"/>
      <c r="O4545" s="20">
        <f>IF(A4545="","",SUMPRODUCT((A4545&gt;=Setup!$C$19:$C$30)*(A4545&lt;=Setup!$D$19:$D$30)*Setup!$A$19:$A$30))</f>
        <v/>
      </c>
      <c r="P4545" s="34">
        <f>IF(A4545="","",IF(G4545="Standard 15% (Box 1)",ROUND(H4545*Setup!$B$9,2),0))</f>
        <v/>
      </c>
      <c r="Q4545" s="34">
        <f>IF(A4545="","",I4545-P4545)</f>
        <v/>
      </c>
      <c r="R4545" s="23">
        <f>IF(A4545="","",IF(O4545=0,"Outside audit periods; ","")&amp;IF(G4545="","No VAT category; ","")&amp;IF(ABS(Q4545)&gt;Setup!$B$10,"VAT ≠ 15% × net; ","")&amp;IF(AND(F4545="B2B - VAT registered",NOT(AND(LEN(E4545)=15,LEFT(E4545,1)="3",RIGHT(E4545,1)="3",ISNUMBER(--E4545)))),"Invalid/missing customer VAT no; ","")&amp;IF(L4545&lt;&gt;"Yes","Not reported/cleared on FATOORA; ","")&amp;IF(AND(OR(G4545="Zero-rated domestic (Box 3)",G4545="Export (Box 4)"),N4545=""),"Zero-rate/export evidence missing; ","")&amp;IF(AND(C4545="Credit Note",H4545&gt;0),"Credit note should be negative; ","")&amp;IF(AND(C4545="Simplified Tax Invoice",F4545="B2B - VAT registered"),"Simplified invoice issued to VAT-registered B2B; ",""))</f>
        <v/>
      </c>
    </row>
    <row r="4546">
      <c r="A4546" s="17" t="n"/>
      <c r="B4546" s="14" t="n"/>
      <c r="C4546" s="14" t="n"/>
      <c r="D4546" s="14" t="n"/>
      <c r="E4546" s="16" t="n"/>
      <c r="F4546" s="14" t="n"/>
      <c r="G4546" s="14" t="n"/>
      <c r="H4546" s="19" t="n"/>
      <c r="I4546" s="19" t="n"/>
      <c r="J4546" s="34">
        <f>IF(A4546="","",H4546+I4546)</f>
        <v/>
      </c>
      <c r="K4546" s="14" t="n"/>
      <c r="L4546" s="14" t="n"/>
      <c r="M4546" s="14" t="n"/>
      <c r="N4546" s="14" t="n"/>
      <c r="O4546" s="20">
        <f>IF(A4546="","",SUMPRODUCT((A4546&gt;=Setup!$C$19:$C$30)*(A4546&lt;=Setup!$D$19:$D$30)*Setup!$A$19:$A$30))</f>
        <v/>
      </c>
      <c r="P4546" s="34">
        <f>IF(A4546="","",IF(G4546="Standard 15% (Box 1)",ROUND(H4546*Setup!$B$9,2),0))</f>
        <v/>
      </c>
      <c r="Q4546" s="34">
        <f>IF(A4546="","",I4546-P4546)</f>
        <v/>
      </c>
      <c r="R4546" s="23">
        <f>IF(A4546="","",IF(O4546=0,"Outside audit periods; ","")&amp;IF(G4546="","No VAT category; ","")&amp;IF(ABS(Q4546)&gt;Setup!$B$10,"VAT ≠ 15% × net; ","")&amp;IF(AND(F4546="B2B - VAT registered",NOT(AND(LEN(E4546)=15,LEFT(E4546,1)="3",RIGHT(E4546,1)="3",ISNUMBER(--E4546)))),"Invalid/missing customer VAT no; ","")&amp;IF(L4546&lt;&gt;"Yes","Not reported/cleared on FATOORA; ","")&amp;IF(AND(OR(G4546="Zero-rated domestic (Box 3)",G4546="Export (Box 4)"),N4546=""),"Zero-rate/export evidence missing; ","")&amp;IF(AND(C4546="Credit Note",H4546&gt;0),"Credit note should be negative; ","")&amp;IF(AND(C4546="Simplified Tax Invoice",F4546="B2B - VAT registered"),"Simplified invoice issued to VAT-registered B2B; ",""))</f>
        <v/>
      </c>
    </row>
    <row r="4547">
      <c r="A4547" s="17" t="n"/>
      <c r="B4547" s="14" t="n"/>
      <c r="C4547" s="14" t="n"/>
      <c r="D4547" s="14" t="n"/>
      <c r="E4547" s="16" t="n"/>
      <c r="F4547" s="14" t="n"/>
      <c r="G4547" s="14" t="n"/>
      <c r="H4547" s="19" t="n"/>
      <c r="I4547" s="19" t="n"/>
      <c r="J4547" s="34">
        <f>IF(A4547="","",H4547+I4547)</f>
        <v/>
      </c>
      <c r="K4547" s="14" t="n"/>
      <c r="L4547" s="14" t="n"/>
      <c r="M4547" s="14" t="n"/>
      <c r="N4547" s="14" t="n"/>
      <c r="O4547" s="20">
        <f>IF(A4547="","",SUMPRODUCT((A4547&gt;=Setup!$C$19:$C$30)*(A4547&lt;=Setup!$D$19:$D$30)*Setup!$A$19:$A$30))</f>
        <v/>
      </c>
      <c r="P4547" s="34">
        <f>IF(A4547="","",IF(G4547="Standard 15% (Box 1)",ROUND(H4547*Setup!$B$9,2),0))</f>
        <v/>
      </c>
      <c r="Q4547" s="34">
        <f>IF(A4547="","",I4547-P4547)</f>
        <v/>
      </c>
      <c r="R4547" s="23">
        <f>IF(A4547="","",IF(O4547=0,"Outside audit periods; ","")&amp;IF(G4547="","No VAT category; ","")&amp;IF(ABS(Q4547)&gt;Setup!$B$10,"VAT ≠ 15% × net; ","")&amp;IF(AND(F4547="B2B - VAT registered",NOT(AND(LEN(E4547)=15,LEFT(E4547,1)="3",RIGHT(E4547,1)="3",ISNUMBER(--E4547)))),"Invalid/missing customer VAT no; ","")&amp;IF(L4547&lt;&gt;"Yes","Not reported/cleared on FATOORA; ","")&amp;IF(AND(OR(G4547="Zero-rated domestic (Box 3)",G4547="Export (Box 4)"),N4547=""),"Zero-rate/export evidence missing; ","")&amp;IF(AND(C4547="Credit Note",H4547&gt;0),"Credit note should be negative; ","")&amp;IF(AND(C4547="Simplified Tax Invoice",F4547="B2B - VAT registered"),"Simplified invoice issued to VAT-registered B2B; ",""))</f>
        <v/>
      </c>
    </row>
    <row r="4548">
      <c r="A4548" s="17" t="n"/>
      <c r="B4548" s="14" t="n"/>
      <c r="C4548" s="14" t="n"/>
      <c r="D4548" s="14" t="n"/>
      <c r="E4548" s="16" t="n"/>
      <c r="F4548" s="14" t="n"/>
      <c r="G4548" s="14" t="n"/>
      <c r="H4548" s="19" t="n"/>
      <c r="I4548" s="19" t="n"/>
      <c r="J4548" s="34">
        <f>IF(A4548="","",H4548+I4548)</f>
        <v/>
      </c>
      <c r="K4548" s="14" t="n"/>
      <c r="L4548" s="14" t="n"/>
      <c r="M4548" s="14" t="n"/>
      <c r="N4548" s="14" t="n"/>
      <c r="O4548" s="20">
        <f>IF(A4548="","",SUMPRODUCT((A4548&gt;=Setup!$C$19:$C$30)*(A4548&lt;=Setup!$D$19:$D$30)*Setup!$A$19:$A$30))</f>
        <v/>
      </c>
      <c r="P4548" s="34">
        <f>IF(A4548="","",IF(G4548="Standard 15% (Box 1)",ROUND(H4548*Setup!$B$9,2),0))</f>
        <v/>
      </c>
      <c r="Q4548" s="34">
        <f>IF(A4548="","",I4548-P4548)</f>
        <v/>
      </c>
      <c r="R4548" s="23">
        <f>IF(A4548="","",IF(O4548=0,"Outside audit periods; ","")&amp;IF(G4548="","No VAT category; ","")&amp;IF(ABS(Q4548)&gt;Setup!$B$10,"VAT ≠ 15% × net; ","")&amp;IF(AND(F4548="B2B - VAT registered",NOT(AND(LEN(E4548)=15,LEFT(E4548,1)="3",RIGHT(E4548,1)="3",ISNUMBER(--E4548)))),"Invalid/missing customer VAT no; ","")&amp;IF(L4548&lt;&gt;"Yes","Not reported/cleared on FATOORA; ","")&amp;IF(AND(OR(G4548="Zero-rated domestic (Box 3)",G4548="Export (Box 4)"),N4548=""),"Zero-rate/export evidence missing; ","")&amp;IF(AND(C4548="Credit Note",H4548&gt;0),"Credit note should be negative; ","")&amp;IF(AND(C4548="Simplified Tax Invoice",F4548="B2B - VAT registered"),"Simplified invoice issued to VAT-registered B2B; ",""))</f>
        <v/>
      </c>
    </row>
    <row r="4549">
      <c r="A4549" s="17" t="n"/>
      <c r="B4549" s="14" t="n"/>
      <c r="C4549" s="14" t="n"/>
      <c r="D4549" s="14" t="n"/>
      <c r="E4549" s="16" t="n"/>
      <c r="F4549" s="14" t="n"/>
      <c r="G4549" s="14" t="n"/>
      <c r="H4549" s="19" t="n"/>
      <c r="I4549" s="19" t="n"/>
      <c r="J4549" s="34">
        <f>IF(A4549="","",H4549+I4549)</f>
        <v/>
      </c>
      <c r="K4549" s="14" t="n"/>
      <c r="L4549" s="14" t="n"/>
      <c r="M4549" s="14" t="n"/>
      <c r="N4549" s="14" t="n"/>
      <c r="O4549" s="20">
        <f>IF(A4549="","",SUMPRODUCT((A4549&gt;=Setup!$C$19:$C$30)*(A4549&lt;=Setup!$D$19:$D$30)*Setup!$A$19:$A$30))</f>
        <v/>
      </c>
      <c r="P4549" s="34">
        <f>IF(A4549="","",IF(G4549="Standard 15% (Box 1)",ROUND(H4549*Setup!$B$9,2),0))</f>
        <v/>
      </c>
      <c r="Q4549" s="34">
        <f>IF(A4549="","",I4549-P4549)</f>
        <v/>
      </c>
      <c r="R4549" s="23">
        <f>IF(A4549="","",IF(O4549=0,"Outside audit periods; ","")&amp;IF(G4549="","No VAT category; ","")&amp;IF(ABS(Q4549)&gt;Setup!$B$10,"VAT ≠ 15% × net; ","")&amp;IF(AND(F4549="B2B - VAT registered",NOT(AND(LEN(E4549)=15,LEFT(E4549,1)="3",RIGHT(E4549,1)="3",ISNUMBER(--E4549)))),"Invalid/missing customer VAT no; ","")&amp;IF(L4549&lt;&gt;"Yes","Not reported/cleared on FATOORA; ","")&amp;IF(AND(OR(G4549="Zero-rated domestic (Box 3)",G4549="Export (Box 4)"),N4549=""),"Zero-rate/export evidence missing; ","")&amp;IF(AND(C4549="Credit Note",H4549&gt;0),"Credit note should be negative; ","")&amp;IF(AND(C4549="Simplified Tax Invoice",F4549="B2B - VAT registered"),"Simplified invoice issued to VAT-registered B2B; ",""))</f>
        <v/>
      </c>
    </row>
    <row r="4550">
      <c r="A4550" s="17" t="n"/>
      <c r="B4550" s="14" t="n"/>
      <c r="C4550" s="14" t="n"/>
      <c r="D4550" s="14" t="n"/>
      <c r="E4550" s="16" t="n"/>
      <c r="F4550" s="14" t="n"/>
      <c r="G4550" s="14" t="n"/>
      <c r="H4550" s="19" t="n"/>
      <c r="I4550" s="19" t="n"/>
      <c r="J4550" s="34">
        <f>IF(A4550="","",H4550+I4550)</f>
        <v/>
      </c>
      <c r="K4550" s="14" t="n"/>
      <c r="L4550" s="14" t="n"/>
      <c r="M4550" s="14" t="n"/>
      <c r="N4550" s="14" t="n"/>
      <c r="O4550" s="20">
        <f>IF(A4550="","",SUMPRODUCT((A4550&gt;=Setup!$C$19:$C$30)*(A4550&lt;=Setup!$D$19:$D$30)*Setup!$A$19:$A$30))</f>
        <v/>
      </c>
      <c r="P4550" s="34">
        <f>IF(A4550="","",IF(G4550="Standard 15% (Box 1)",ROUND(H4550*Setup!$B$9,2),0))</f>
        <v/>
      </c>
      <c r="Q4550" s="34">
        <f>IF(A4550="","",I4550-P4550)</f>
        <v/>
      </c>
      <c r="R4550" s="23">
        <f>IF(A4550="","",IF(O4550=0,"Outside audit periods; ","")&amp;IF(G4550="","No VAT category; ","")&amp;IF(ABS(Q4550)&gt;Setup!$B$10,"VAT ≠ 15% × net; ","")&amp;IF(AND(F4550="B2B - VAT registered",NOT(AND(LEN(E4550)=15,LEFT(E4550,1)="3",RIGHT(E4550,1)="3",ISNUMBER(--E4550)))),"Invalid/missing customer VAT no; ","")&amp;IF(L4550&lt;&gt;"Yes","Not reported/cleared on FATOORA; ","")&amp;IF(AND(OR(G4550="Zero-rated domestic (Box 3)",G4550="Export (Box 4)"),N4550=""),"Zero-rate/export evidence missing; ","")&amp;IF(AND(C4550="Credit Note",H4550&gt;0),"Credit note should be negative; ","")&amp;IF(AND(C4550="Simplified Tax Invoice",F4550="B2B - VAT registered"),"Simplified invoice issued to VAT-registered B2B; ",""))</f>
        <v/>
      </c>
    </row>
    <row r="4551">
      <c r="A4551" s="17" t="n"/>
      <c r="B4551" s="14" t="n"/>
      <c r="C4551" s="14" t="n"/>
      <c r="D4551" s="14" t="n"/>
      <c r="E4551" s="16" t="n"/>
      <c r="F4551" s="14" t="n"/>
      <c r="G4551" s="14" t="n"/>
      <c r="H4551" s="19" t="n"/>
      <c r="I4551" s="19" t="n"/>
      <c r="J4551" s="34">
        <f>IF(A4551="","",H4551+I4551)</f>
        <v/>
      </c>
      <c r="K4551" s="14" t="n"/>
      <c r="L4551" s="14" t="n"/>
      <c r="M4551" s="14" t="n"/>
      <c r="N4551" s="14" t="n"/>
      <c r="O4551" s="20">
        <f>IF(A4551="","",SUMPRODUCT((A4551&gt;=Setup!$C$19:$C$30)*(A4551&lt;=Setup!$D$19:$D$30)*Setup!$A$19:$A$30))</f>
        <v/>
      </c>
      <c r="P4551" s="34">
        <f>IF(A4551="","",IF(G4551="Standard 15% (Box 1)",ROUND(H4551*Setup!$B$9,2),0))</f>
        <v/>
      </c>
      <c r="Q4551" s="34">
        <f>IF(A4551="","",I4551-P4551)</f>
        <v/>
      </c>
      <c r="R4551" s="23">
        <f>IF(A4551="","",IF(O4551=0,"Outside audit periods; ","")&amp;IF(G4551="","No VAT category; ","")&amp;IF(ABS(Q4551)&gt;Setup!$B$10,"VAT ≠ 15% × net; ","")&amp;IF(AND(F4551="B2B - VAT registered",NOT(AND(LEN(E4551)=15,LEFT(E4551,1)="3",RIGHT(E4551,1)="3",ISNUMBER(--E4551)))),"Invalid/missing customer VAT no; ","")&amp;IF(L4551&lt;&gt;"Yes","Not reported/cleared on FATOORA; ","")&amp;IF(AND(OR(G4551="Zero-rated domestic (Box 3)",G4551="Export (Box 4)"),N4551=""),"Zero-rate/export evidence missing; ","")&amp;IF(AND(C4551="Credit Note",H4551&gt;0),"Credit note should be negative; ","")&amp;IF(AND(C4551="Simplified Tax Invoice",F4551="B2B - VAT registered"),"Simplified invoice issued to VAT-registered B2B; ",""))</f>
        <v/>
      </c>
    </row>
    <row r="4552">
      <c r="A4552" s="17" t="n"/>
      <c r="B4552" s="14" t="n"/>
      <c r="C4552" s="14" t="n"/>
      <c r="D4552" s="14" t="n"/>
      <c r="E4552" s="16" t="n"/>
      <c r="F4552" s="14" t="n"/>
      <c r="G4552" s="14" t="n"/>
      <c r="H4552" s="19" t="n"/>
      <c r="I4552" s="19" t="n"/>
      <c r="J4552" s="34">
        <f>IF(A4552="","",H4552+I4552)</f>
        <v/>
      </c>
      <c r="K4552" s="14" t="n"/>
      <c r="L4552" s="14" t="n"/>
      <c r="M4552" s="14" t="n"/>
      <c r="N4552" s="14" t="n"/>
      <c r="O4552" s="20">
        <f>IF(A4552="","",SUMPRODUCT((A4552&gt;=Setup!$C$19:$C$30)*(A4552&lt;=Setup!$D$19:$D$30)*Setup!$A$19:$A$30))</f>
        <v/>
      </c>
      <c r="P4552" s="34">
        <f>IF(A4552="","",IF(G4552="Standard 15% (Box 1)",ROUND(H4552*Setup!$B$9,2),0))</f>
        <v/>
      </c>
      <c r="Q4552" s="34">
        <f>IF(A4552="","",I4552-P4552)</f>
        <v/>
      </c>
      <c r="R4552" s="23">
        <f>IF(A4552="","",IF(O4552=0,"Outside audit periods; ","")&amp;IF(G4552="","No VAT category; ","")&amp;IF(ABS(Q4552)&gt;Setup!$B$10,"VAT ≠ 15% × net; ","")&amp;IF(AND(F4552="B2B - VAT registered",NOT(AND(LEN(E4552)=15,LEFT(E4552,1)="3",RIGHT(E4552,1)="3",ISNUMBER(--E4552)))),"Invalid/missing customer VAT no; ","")&amp;IF(L4552&lt;&gt;"Yes","Not reported/cleared on FATOORA; ","")&amp;IF(AND(OR(G4552="Zero-rated domestic (Box 3)",G4552="Export (Box 4)"),N4552=""),"Zero-rate/export evidence missing; ","")&amp;IF(AND(C4552="Credit Note",H4552&gt;0),"Credit note should be negative; ","")&amp;IF(AND(C4552="Simplified Tax Invoice",F4552="B2B - VAT registered"),"Simplified invoice issued to VAT-registered B2B; ",""))</f>
        <v/>
      </c>
    </row>
    <row r="4553">
      <c r="A4553" s="17" t="n"/>
      <c r="B4553" s="14" t="n"/>
      <c r="C4553" s="14" t="n"/>
      <c r="D4553" s="14" t="n"/>
      <c r="E4553" s="16" t="n"/>
      <c r="F4553" s="14" t="n"/>
      <c r="G4553" s="14" t="n"/>
      <c r="H4553" s="19" t="n"/>
      <c r="I4553" s="19" t="n"/>
      <c r="J4553" s="34">
        <f>IF(A4553="","",H4553+I4553)</f>
        <v/>
      </c>
      <c r="K4553" s="14" t="n"/>
      <c r="L4553" s="14" t="n"/>
      <c r="M4553" s="14" t="n"/>
      <c r="N4553" s="14" t="n"/>
      <c r="O4553" s="20">
        <f>IF(A4553="","",SUMPRODUCT((A4553&gt;=Setup!$C$19:$C$30)*(A4553&lt;=Setup!$D$19:$D$30)*Setup!$A$19:$A$30))</f>
        <v/>
      </c>
      <c r="P4553" s="34">
        <f>IF(A4553="","",IF(G4553="Standard 15% (Box 1)",ROUND(H4553*Setup!$B$9,2),0))</f>
        <v/>
      </c>
      <c r="Q4553" s="34">
        <f>IF(A4553="","",I4553-P4553)</f>
        <v/>
      </c>
      <c r="R4553" s="23">
        <f>IF(A4553="","",IF(O4553=0,"Outside audit periods; ","")&amp;IF(G4553="","No VAT category; ","")&amp;IF(ABS(Q4553)&gt;Setup!$B$10,"VAT ≠ 15% × net; ","")&amp;IF(AND(F4553="B2B - VAT registered",NOT(AND(LEN(E4553)=15,LEFT(E4553,1)="3",RIGHT(E4553,1)="3",ISNUMBER(--E4553)))),"Invalid/missing customer VAT no; ","")&amp;IF(L4553&lt;&gt;"Yes","Not reported/cleared on FATOORA; ","")&amp;IF(AND(OR(G4553="Zero-rated domestic (Box 3)",G4553="Export (Box 4)"),N4553=""),"Zero-rate/export evidence missing; ","")&amp;IF(AND(C4553="Credit Note",H4553&gt;0),"Credit note should be negative; ","")&amp;IF(AND(C4553="Simplified Tax Invoice",F4553="B2B - VAT registered"),"Simplified invoice issued to VAT-registered B2B; ",""))</f>
        <v/>
      </c>
    </row>
    <row r="4554">
      <c r="A4554" s="17" t="n"/>
      <c r="B4554" s="14" t="n"/>
      <c r="C4554" s="14" t="n"/>
      <c r="D4554" s="14" t="n"/>
      <c r="E4554" s="16" t="n"/>
      <c r="F4554" s="14" t="n"/>
      <c r="G4554" s="14" t="n"/>
      <c r="H4554" s="19" t="n"/>
      <c r="I4554" s="19" t="n"/>
      <c r="J4554" s="34">
        <f>IF(A4554="","",H4554+I4554)</f>
        <v/>
      </c>
      <c r="K4554" s="14" t="n"/>
      <c r="L4554" s="14" t="n"/>
      <c r="M4554" s="14" t="n"/>
      <c r="N4554" s="14" t="n"/>
      <c r="O4554" s="20">
        <f>IF(A4554="","",SUMPRODUCT((A4554&gt;=Setup!$C$19:$C$30)*(A4554&lt;=Setup!$D$19:$D$30)*Setup!$A$19:$A$30))</f>
        <v/>
      </c>
      <c r="P4554" s="34">
        <f>IF(A4554="","",IF(G4554="Standard 15% (Box 1)",ROUND(H4554*Setup!$B$9,2),0))</f>
        <v/>
      </c>
      <c r="Q4554" s="34">
        <f>IF(A4554="","",I4554-P4554)</f>
        <v/>
      </c>
      <c r="R4554" s="23">
        <f>IF(A4554="","",IF(O4554=0,"Outside audit periods; ","")&amp;IF(G4554="","No VAT category; ","")&amp;IF(ABS(Q4554)&gt;Setup!$B$10,"VAT ≠ 15% × net; ","")&amp;IF(AND(F4554="B2B - VAT registered",NOT(AND(LEN(E4554)=15,LEFT(E4554,1)="3",RIGHT(E4554,1)="3",ISNUMBER(--E4554)))),"Invalid/missing customer VAT no; ","")&amp;IF(L4554&lt;&gt;"Yes","Not reported/cleared on FATOORA; ","")&amp;IF(AND(OR(G4554="Zero-rated domestic (Box 3)",G4554="Export (Box 4)"),N4554=""),"Zero-rate/export evidence missing; ","")&amp;IF(AND(C4554="Credit Note",H4554&gt;0),"Credit note should be negative; ","")&amp;IF(AND(C4554="Simplified Tax Invoice",F4554="B2B - VAT registered"),"Simplified invoice issued to VAT-registered B2B; ",""))</f>
        <v/>
      </c>
    </row>
    <row r="4555">
      <c r="A4555" s="17" t="n"/>
      <c r="B4555" s="14" t="n"/>
      <c r="C4555" s="14" t="n"/>
      <c r="D4555" s="14" t="n"/>
      <c r="E4555" s="16" t="n"/>
      <c r="F4555" s="14" t="n"/>
      <c r="G4555" s="14" t="n"/>
      <c r="H4555" s="19" t="n"/>
      <c r="I4555" s="19" t="n"/>
      <c r="J4555" s="34">
        <f>IF(A4555="","",H4555+I4555)</f>
        <v/>
      </c>
      <c r="K4555" s="14" t="n"/>
      <c r="L4555" s="14" t="n"/>
      <c r="M4555" s="14" t="n"/>
      <c r="N4555" s="14" t="n"/>
      <c r="O4555" s="20">
        <f>IF(A4555="","",SUMPRODUCT((A4555&gt;=Setup!$C$19:$C$30)*(A4555&lt;=Setup!$D$19:$D$30)*Setup!$A$19:$A$30))</f>
        <v/>
      </c>
      <c r="P4555" s="34">
        <f>IF(A4555="","",IF(G4555="Standard 15% (Box 1)",ROUND(H4555*Setup!$B$9,2),0))</f>
        <v/>
      </c>
      <c r="Q4555" s="34">
        <f>IF(A4555="","",I4555-P4555)</f>
        <v/>
      </c>
      <c r="R4555" s="23">
        <f>IF(A4555="","",IF(O4555=0,"Outside audit periods; ","")&amp;IF(G4555="","No VAT category; ","")&amp;IF(ABS(Q4555)&gt;Setup!$B$10,"VAT ≠ 15% × net; ","")&amp;IF(AND(F4555="B2B - VAT registered",NOT(AND(LEN(E4555)=15,LEFT(E4555,1)="3",RIGHT(E4555,1)="3",ISNUMBER(--E4555)))),"Invalid/missing customer VAT no; ","")&amp;IF(L4555&lt;&gt;"Yes","Not reported/cleared on FATOORA; ","")&amp;IF(AND(OR(G4555="Zero-rated domestic (Box 3)",G4555="Export (Box 4)"),N4555=""),"Zero-rate/export evidence missing; ","")&amp;IF(AND(C4555="Credit Note",H4555&gt;0),"Credit note should be negative; ","")&amp;IF(AND(C4555="Simplified Tax Invoice",F4555="B2B - VAT registered"),"Simplified invoice issued to VAT-registered B2B; ",""))</f>
        <v/>
      </c>
    </row>
    <row r="4556">
      <c r="A4556" s="17" t="n"/>
      <c r="B4556" s="14" t="n"/>
      <c r="C4556" s="14" t="n"/>
      <c r="D4556" s="14" t="n"/>
      <c r="E4556" s="16" t="n"/>
      <c r="F4556" s="14" t="n"/>
      <c r="G4556" s="14" t="n"/>
      <c r="H4556" s="19" t="n"/>
      <c r="I4556" s="19" t="n"/>
      <c r="J4556" s="34">
        <f>IF(A4556="","",H4556+I4556)</f>
        <v/>
      </c>
      <c r="K4556" s="14" t="n"/>
      <c r="L4556" s="14" t="n"/>
      <c r="M4556" s="14" t="n"/>
      <c r="N4556" s="14" t="n"/>
      <c r="O4556" s="20">
        <f>IF(A4556="","",SUMPRODUCT((A4556&gt;=Setup!$C$19:$C$30)*(A4556&lt;=Setup!$D$19:$D$30)*Setup!$A$19:$A$30))</f>
        <v/>
      </c>
      <c r="P4556" s="34">
        <f>IF(A4556="","",IF(G4556="Standard 15% (Box 1)",ROUND(H4556*Setup!$B$9,2),0))</f>
        <v/>
      </c>
      <c r="Q4556" s="34">
        <f>IF(A4556="","",I4556-P4556)</f>
        <v/>
      </c>
      <c r="R4556" s="23">
        <f>IF(A4556="","",IF(O4556=0,"Outside audit periods; ","")&amp;IF(G4556="","No VAT category; ","")&amp;IF(ABS(Q4556)&gt;Setup!$B$10,"VAT ≠ 15% × net; ","")&amp;IF(AND(F4556="B2B - VAT registered",NOT(AND(LEN(E4556)=15,LEFT(E4556,1)="3",RIGHT(E4556,1)="3",ISNUMBER(--E4556)))),"Invalid/missing customer VAT no; ","")&amp;IF(L4556&lt;&gt;"Yes","Not reported/cleared on FATOORA; ","")&amp;IF(AND(OR(G4556="Zero-rated domestic (Box 3)",G4556="Export (Box 4)"),N4556=""),"Zero-rate/export evidence missing; ","")&amp;IF(AND(C4556="Credit Note",H4556&gt;0),"Credit note should be negative; ","")&amp;IF(AND(C4556="Simplified Tax Invoice",F4556="B2B - VAT registered"),"Simplified invoice issued to VAT-registered B2B; ",""))</f>
        <v/>
      </c>
    </row>
    <row r="4557">
      <c r="A4557" s="17" t="n"/>
      <c r="B4557" s="14" t="n"/>
      <c r="C4557" s="14" t="n"/>
      <c r="D4557" s="14" t="n"/>
      <c r="E4557" s="16" t="n"/>
      <c r="F4557" s="14" t="n"/>
      <c r="G4557" s="14" t="n"/>
      <c r="H4557" s="19" t="n"/>
      <c r="I4557" s="19" t="n"/>
      <c r="J4557" s="34">
        <f>IF(A4557="","",H4557+I4557)</f>
        <v/>
      </c>
      <c r="K4557" s="14" t="n"/>
      <c r="L4557" s="14" t="n"/>
      <c r="M4557" s="14" t="n"/>
      <c r="N4557" s="14" t="n"/>
      <c r="O4557" s="20">
        <f>IF(A4557="","",SUMPRODUCT((A4557&gt;=Setup!$C$19:$C$30)*(A4557&lt;=Setup!$D$19:$D$30)*Setup!$A$19:$A$30))</f>
        <v/>
      </c>
      <c r="P4557" s="34">
        <f>IF(A4557="","",IF(G4557="Standard 15% (Box 1)",ROUND(H4557*Setup!$B$9,2),0))</f>
        <v/>
      </c>
      <c r="Q4557" s="34">
        <f>IF(A4557="","",I4557-P4557)</f>
        <v/>
      </c>
      <c r="R4557" s="23">
        <f>IF(A4557="","",IF(O4557=0,"Outside audit periods; ","")&amp;IF(G4557="","No VAT category; ","")&amp;IF(ABS(Q4557)&gt;Setup!$B$10,"VAT ≠ 15% × net; ","")&amp;IF(AND(F4557="B2B - VAT registered",NOT(AND(LEN(E4557)=15,LEFT(E4557,1)="3",RIGHT(E4557,1)="3",ISNUMBER(--E4557)))),"Invalid/missing customer VAT no; ","")&amp;IF(L4557&lt;&gt;"Yes","Not reported/cleared on FATOORA; ","")&amp;IF(AND(OR(G4557="Zero-rated domestic (Box 3)",G4557="Export (Box 4)"),N4557=""),"Zero-rate/export evidence missing; ","")&amp;IF(AND(C4557="Credit Note",H4557&gt;0),"Credit note should be negative; ","")&amp;IF(AND(C4557="Simplified Tax Invoice",F4557="B2B - VAT registered"),"Simplified invoice issued to VAT-registered B2B; ",""))</f>
        <v/>
      </c>
    </row>
    <row r="4558">
      <c r="A4558" s="17" t="n"/>
      <c r="B4558" s="14" t="n"/>
      <c r="C4558" s="14" t="n"/>
      <c r="D4558" s="14" t="n"/>
      <c r="E4558" s="16" t="n"/>
      <c r="F4558" s="14" t="n"/>
      <c r="G4558" s="14" t="n"/>
      <c r="H4558" s="19" t="n"/>
      <c r="I4558" s="19" t="n"/>
      <c r="J4558" s="34">
        <f>IF(A4558="","",H4558+I4558)</f>
        <v/>
      </c>
      <c r="K4558" s="14" t="n"/>
      <c r="L4558" s="14" t="n"/>
      <c r="M4558" s="14" t="n"/>
      <c r="N4558" s="14" t="n"/>
      <c r="O4558" s="20">
        <f>IF(A4558="","",SUMPRODUCT((A4558&gt;=Setup!$C$19:$C$30)*(A4558&lt;=Setup!$D$19:$D$30)*Setup!$A$19:$A$30))</f>
        <v/>
      </c>
      <c r="P4558" s="34">
        <f>IF(A4558="","",IF(G4558="Standard 15% (Box 1)",ROUND(H4558*Setup!$B$9,2),0))</f>
        <v/>
      </c>
      <c r="Q4558" s="34">
        <f>IF(A4558="","",I4558-P4558)</f>
        <v/>
      </c>
      <c r="R4558" s="23">
        <f>IF(A4558="","",IF(O4558=0,"Outside audit periods; ","")&amp;IF(G4558="","No VAT category; ","")&amp;IF(ABS(Q4558)&gt;Setup!$B$10,"VAT ≠ 15% × net; ","")&amp;IF(AND(F4558="B2B - VAT registered",NOT(AND(LEN(E4558)=15,LEFT(E4558,1)="3",RIGHT(E4558,1)="3",ISNUMBER(--E4558)))),"Invalid/missing customer VAT no; ","")&amp;IF(L4558&lt;&gt;"Yes","Not reported/cleared on FATOORA; ","")&amp;IF(AND(OR(G4558="Zero-rated domestic (Box 3)",G4558="Export (Box 4)"),N4558=""),"Zero-rate/export evidence missing; ","")&amp;IF(AND(C4558="Credit Note",H4558&gt;0),"Credit note should be negative; ","")&amp;IF(AND(C4558="Simplified Tax Invoice",F4558="B2B - VAT registered"),"Simplified invoice issued to VAT-registered B2B; ",""))</f>
        <v/>
      </c>
    </row>
    <row r="4559">
      <c r="A4559" s="17" t="n"/>
      <c r="B4559" s="14" t="n"/>
      <c r="C4559" s="14" t="n"/>
      <c r="D4559" s="14" t="n"/>
      <c r="E4559" s="16" t="n"/>
      <c r="F4559" s="14" t="n"/>
      <c r="G4559" s="14" t="n"/>
      <c r="H4559" s="19" t="n"/>
      <c r="I4559" s="19" t="n"/>
      <c r="J4559" s="34">
        <f>IF(A4559="","",H4559+I4559)</f>
        <v/>
      </c>
      <c r="K4559" s="14" t="n"/>
      <c r="L4559" s="14" t="n"/>
      <c r="M4559" s="14" t="n"/>
      <c r="N4559" s="14" t="n"/>
      <c r="O4559" s="20">
        <f>IF(A4559="","",SUMPRODUCT((A4559&gt;=Setup!$C$19:$C$30)*(A4559&lt;=Setup!$D$19:$D$30)*Setup!$A$19:$A$30))</f>
        <v/>
      </c>
      <c r="P4559" s="34">
        <f>IF(A4559="","",IF(G4559="Standard 15% (Box 1)",ROUND(H4559*Setup!$B$9,2),0))</f>
        <v/>
      </c>
      <c r="Q4559" s="34">
        <f>IF(A4559="","",I4559-P4559)</f>
        <v/>
      </c>
      <c r="R4559" s="23">
        <f>IF(A4559="","",IF(O4559=0,"Outside audit periods; ","")&amp;IF(G4559="","No VAT category; ","")&amp;IF(ABS(Q4559)&gt;Setup!$B$10,"VAT ≠ 15% × net; ","")&amp;IF(AND(F4559="B2B - VAT registered",NOT(AND(LEN(E4559)=15,LEFT(E4559,1)="3",RIGHT(E4559,1)="3",ISNUMBER(--E4559)))),"Invalid/missing customer VAT no; ","")&amp;IF(L4559&lt;&gt;"Yes","Not reported/cleared on FATOORA; ","")&amp;IF(AND(OR(G4559="Zero-rated domestic (Box 3)",G4559="Export (Box 4)"),N4559=""),"Zero-rate/export evidence missing; ","")&amp;IF(AND(C4559="Credit Note",H4559&gt;0),"Credit note should be negative; ","")&amp;IF(AND(C4559="Simplified Tax Invoice",F4559="B2B - VAT registered"),"Simplified invoice issued to VAT-registered B2B; ",""))</f>
        <v/>
      </c>
    </row>
    <row r="4560">
      <c r="A4560" s="17" t="n"/>
      <c r="B4560" s="14" t="n"/>
      <c r="C4560" s="14" t="n"/>
      <c r="D4560" s="14" t="n"/>
      <c r="E4560" s="16" t="n"/>
      <c r="F4560" s="14" t="n"/>
      <c r="G4560" s="14" t="n"/>
      <c r="H4560" s="19" t="n"/>
      <c r="I4560" s="19" t="n"/>
      <c r="J4560" s="34">
        <f>IF(A4560="","",H4560+I4560)</f>
        <v/>
      </c>
      <c r="K4560" s="14" t="n"/>
      <c r="L4560" s="14" t="n"/>
      <c r="M4560" s="14" t="n"/>
      <c r="N4560" s="14" t="n"/>
      <c r="O4560" s="20">
        <f>IF(A4560="","",SUMPRODUCT((A4560&gt;=Setup!$C$19:$C$30)*(A4560&lt;=Setup!$D$19:$D$30)*Setup!$A$19:$A$30))</f>
        <v/>
      </c>
      <c r="P4560" s="34">
        <f>IF(A4560="","",IF(G4560="Standard 15% (Box 1)",ROUND(H4560*Setup!$B$9,2),0))</f>
        <v/>
      </c>
      <c r="Q4560" s="34">
        <f>IF(A4560="","",I4560-P4560)</f>
        <v/>
      </c>
      <c r="R4560" s="23">
        <f>IF(A4560="","",IF(O4560=0,"Outside audit periods; ","")&amp;IF(G4560="","No VAT category; ","")&amp;IF(ABS(Q4560)&gt;Setup!$B$10,"VAT ≠ 15% × net; ","")&amp;IF(AND(F4560="B2B - VAT registered",NOT(AND(LEN(E4560)=15,LEFT(E4560,1)="3",RIGHT(E4560,1)="3",ISNUMBER(--E4560)))),"Invalid/missing customer VAT no; ","")&amp;IF(L4560&lt;&gt;"Yes","Not reported/cleared on FATOORA; ","")&amp;IF(AND(OR(G4560="Zero-rated domestic (Box 3)",G4560="Export (Box 4)"),N4560=""),"Zero-rate/export evidence missing; ","")&amp;IF(AND(C4560="Credit Note",H4560&gt;0),"Credit note should be negative; ","")&amp;IF(AND(C4560="Simplified Tax Invoice",F4560="B2B - VAT registered"),"Simplified invoice issued to VAT-registered B2B; ",""))</f>
        <v/>
      </c>
    </row>
    <row r="4561">
      <c r="A4561" s="17" t="n"/>
      <c r="B4561" s="14" t="n"/>
      <c r="C4561" s="14" t="n"/>
      <c r="D4561" s="14" t="n"/>
      <c r="E4561" s="16" t="n"/>
      <c r="F4561" s="14" t="n"/>
      <c r="G4561" s="14" t="n"/>
      <c r="H4561" s="19" t="n"/>
      <c r="I4561" s="19" t="n"/>
      <c r="J4561" s="34">
        <f>IF(A4561="","",H4561+I4561)</f>
        <v/>
      </c>
      <c r="K4561" s="14" t="n"/>
      <c r="L4561" s="14" t="n"/>
      <c r="M4561" s="14" t="n"/>
      <c r="N4561" s="14" t="n"/>
      <c r="O4561" s="20">
        <f>IF(A4561="","",SUMPRODUCT((A4561&gt;=Setup!$C$19:$C$30)*(A4561&lt;=Setup!$D$19:$D$30)*Setup!$A$19:$A$30))</f>
        <v/>
      </c>
      <c r="P4561" s="34">
        <f>IF(A4561="","",IF(G4561="Standard 15% (Box 1)",ROUND(H4561*Setup!$B$9,2),0))</f>
        <v/>
      </c>
      <c r="Q4561" s="34">
        <f>IF(A4561="","",I4561-P4561)</f>
        <v/>
      </c>
      <c r="R4561" s="23">
        <f>IF(A4561="","",IF(O4561=0,"Outside audit periods; ","")&amp;IF(G4561="","No VAT category; ","")&amp;IF(ABS(Q4561)&gt;Setup!$B$10,"VAT ≠ 15% × net; ","")&amp;IF(AND(F4561="B2B - VAT registered",NOT(AND(LEN(E4561)=15,LEFT(E4561,1)="3",RIGHT(E4561,1)="3",ISNUMBER(--E4561)))),"Invalid/missing customer VAT no; ","")&amp;IF(L4561&lt;&gt;"Yes","Not reported/cleared on FATOORA; ","")&amp;IF(AND(OR(G4561="Zero-rated domestic (Box 3)",G4561="Export (Box 4)"),N4561=""),"Zero-rate/export evidence missing; ","")&amp;IF(AND(C4561="Credit Note",H4561&gt;0),"Credit note should be negative; ","")&amp;IF(AND(C4561="Simplified Tax Invoice",F4561="B2B - VAT registered"),"Simplified invoice issued to VAT-registered B2B; ",""))</f>
        <v/>
      </c>
    </row>
    <row r="4562">
      <c r="A4562" s="17" t="n"/>
      <c r="B4562" s="14" t="n"/>
      <c r="C4562" s="14" t="n"/>
      <c r="D4562" s="14" t="n"/>
      <c r="E4562" s="16" t="n"/>
      <c r="F4562" s="14" t="n"/>
      <c r="G4562" s="14" t="n"/>
      <c r="H4562" s="19" t="n"/>
      <c r="I4562" s="19" t="n"/>
      <c r="J4562" s="34">
        <f>IF(A4562="","",H4562+I4562)</f>
        <v/>
      </c>
      <c r="K4562" s="14" t="n"/>
      <c r="L4562" s="14" t="n"/>
      <c r="M4562" s="14" t="n"/>
      <c r="N4562" s="14" t="n"/>
      <c r="O4562" s="20">
        <f>IF(A4562="","",SUMPRODUCT((A4562&gt;=Setup!$C$19:$C$30)*(A4562&lt;=Setup!$D$19:$D$30)*Setup!$A$19:$A$30))</f>
        <v/>
      </c>
      <c r="P4562" s="34">
        <f>IF(A4562="","",IF(G4562="Standard 15% (Box 1)",ROUND(H4562*Setup!$B$9,2),0))</f>
        <v/>
      </c>
      <c r="Q4562" s="34">
        <f>IF(A4562="","",I4562-P4562)</f>
        <v/>
      </c>
      <c r="R4562" s="23">
        <f>IF(A4562="","",IF(O4562=0,"Outside audit periods; ","")&amp;IF(G4562="","No VAT category; ","")&amp;IF(ABS(Q4562)&gt;Setup!$B$10,"VAT ≠ 15% × net; ","")&amp;IF(AND(F4562="B2B - VAT registered",NOT(AND(LEN(E4562)=15,LEFT(E4562,1)="3",RIGHT(E4562,1)="3",ISNUMBER(--E4562)))),"Invalid/missing customer VAT no; ","")&amp;IF(L4562&lt;&gt;"Yes","Not reported/cleared on FATOORA; ","")&amp;IF(AND(OR(G4562="Zero-rated domestic (Box 3)",G4562="Export (Box 4)"),N4562=""),"Zero-rate/export evidence missing; ","")&amp;IF(AND(C4562="Credit Note",H4562&gt;0),"Credit note should be negative; ","")&amp;IF(AND(C4562="Simplified Tax Invoice",F4562="B2B - VAT registered"),"Simplified invoice issued to VAT-registered B2B; ",""))</f>
        <v/>
      </c>
    </row>
    <row r="4563">
      <c r="A4563" s="17" t="n"/>
      <c r="B4563" s="14" t="n"/>
      <c r="C4563" s="14" t="n"/>
      <c r="D4563" s="14" t="n"/>
      <c r="E4563" s="16" t="n"/>
      <c r="F4563" s="14" t="n"/>
      <c r="G4563" s="14" t="n"/>
      <c r="H4563" s="19" t="n"/>
      <c r="I4563" s="19" t="n"/>
      <c r="J4563" s="34">
        <f>IF(A4563="","",H4563+I4563)</f>
        <v/>
      </c>
      <c r="K4563" s="14" t="n"/>
      <c r="L4563" s="14" t="n"/>
      <c r="M4563" s="14" t="n"/>
      <c r="N4563" s="14" t="n"/>
      <c r="O4563" s="20">
        <f>IF(A4563="","",SUMPRODUCT((A4563&gt;=Setup!$C$19:$C$30)*(A4563&lt;=Setup!$D$19:$D$30)*Setup!$A$19:$A$30))</f>
        <v/>
      </c>
      <c r="P4563" s="34">
        <f>IF(A4563="","",IF(G4563="Standard 15% (Box 1)",ROUND(H4563*Setup!$B$9,2),0))</f>
        <v/>
      </c>
      <c r="Q4563" s="34">
        <f>IF(A4563="","",I4563-P4563)</f>
        <v/>
      </c>
      <c r="R4563" s="23">
        <f>IF(A4563="","",IF(O4563=0,"Outside audit periods; ","")&amp;IF(G4563="","No VAT category; ","")&amp;IF(ABS(Q4563)&gt;Setup!$B$10,"VAT ≠ 15% × net; ","")&amp;IF(AND(F4563="B2B - VAT registered",NOT(AND(LEN(E4563)=15,LEFT(E4563,1)="3",RIGHT(E4563,1)="3",ISNUMBER(--E4563)))),"Invalid/missing customer VAT no; ","")&amp;IF(L4563&lt;&gt;"Yes","Not reported/cleared on FATOORA; ","")&amp;IF(AND(OR(G4563="Zero-rated domestic (Box 3)",G4563="Export (Box 4)"),N4563=""),"Zero-rate/export evidence missing; ","")&amp;IF(AND(C4563="Credit Note",H4563&gt;0),"Credit note should be negative; ","")&amp;IF(AND(C4563="Simplified Tax Invoice",F4563="B2B - VAT registered"),"Simplified invoice issued to VAT-registered B2B; ",""))</f>
        <v/>
      </c>
    </row>
    <row r="4564">
      <c r="A4564" s="17" t="n"/>
      <c r="B4564" s="14" t="n"/>
      <c r="C4564" s="14" t="n"/>
      <c r="D4564" s="14" t="n"/>
      <c r="E4564" s="16" t="n"/>
      <c r="F4564" s="14" t="n"/>
      <c r="G4564" s="14" t="n"/>
      <c r="H4564" s="19" t="n"/>
      <c r="I4564" s="19" t="n"/>
      <c r="J4564" s="34">
        <f>IF(A4564="","",H4564+I4564)</f>
        <v/>
      </c>
      <c r="K4564" s="14" t="n"/>
      <c r="L4564" s="14" t="n"/>
      <c r="M4564" s="14" t="n"/>
      <c r="N4564" s="14" t="n"/>
      <c r="O4564" s="20">
        <f>IF(A4564="","",SUMPRODUCT((A4564&gt;=Setup!$C$19:$C$30)*(A4564&lt;=Setup!$D$19:$D$30)*Setup!$A$19:$A$30))</f>
        <v/>
      </c>
      <c r="P4564" s="34">
        <f>IF(A4564="","",IF(G4564="Standard 15% (Box 1)",ROUND(H4564*Setup!$B$9,2),0))</f>
        <v/>
      </c>
      <c r="Q4564" s="34">
        <f>IF(A4564="","",I4564-P4564)</f>
        <v/>
      </c>
      <c r="R4564" s="23">
        <f>IF(A4564="","",IF(O4564=0,"Outside audit periods; ","")&amp;IF(G4564="","No VAT category; ","")&amp;IF(ABS(Q4564)&gt;Setup!$B$10,"VAT ≠ 15% × net; ","")&amp;IF(AND(F4564="B2B - VAT registered",NOT(AND(LEN(E4564)=15,LEFT(E4564,1)="3",RIGHT(E4564,1)="3",ISNUMBER(--E4564)))),"Invalid/missing customer VAT no; ","")&amp;IF(L4564&lt;&gt;"Yes","Not reported/cleared on FATOORA; ","")&amp;IF(AND(OR(G4564="Zero-rated domestic (Box 3)",G4564="Export (Box 4)"),N4564=""),"Zero-rate/export evidence missing; ","")&amp;IF(AND(C4564="Credit Note",H4564&gt;0),"Credit note should be negative; ","")&amp;IF(AND(C4564="Simplified Tax Invoice",F4564="B2B - VAT registered"),"Simplified invoice issued to VAT-registered B2B; ",""))</f>
        <v/>
      </c>
    </row>
    <row r="4565">
      <c r="A4565" s="17" t="n"/>
      <c r="B4565" s="14" t="n"/>
      <c r="C4565" s="14" t="n"/>
      <c r="D4565" s="14" t="n"/>
      <c r="E4565" s="16" t="n"/>
      <c r="F4565" s="14" t="n"/>
      <c r="G4565" s="14" t="n"/>
      <c r="H4565" s="19" t="n"/>
      <c r="I4565" s="19" t="n"/>
      <c r="J4565" s="34">
        <f>IF(A4565="","",H4565+I4565)</f>
        <v/>
      </c>
      <c r="K4565" s="14" t="n"/>
      <c r="L4565" s="14" t="n"/>
      <c r="M4565" s="14" t="n"/>
      <c r="N4565" s="14" t="n"/>
      <c r="O4565" s="20">
        <f>IF(A4565="","",SUMPRODUCT((A4565&gt;=Setup!$C$19:$C$30)*(A4565&lt;=Setup!$D$19:$D$30)*Setup!$A$19:$A$30))</f>
        <v/>
      </c>
      <c r="P4565" s="34">
        <f>IF(A4565="","",IF(G4565="Standard 15% (Box 1)",ROUND(H4565*Setup!$B$9,2),0))</f>
        <v/>
      </c>
      <c r="Q4565" s="34">
        <f>IF(A4565="","",I4565-P4565)</f>
        <v/>
      </c>
      <c r="R4565" s="23">
        <f>IF(A4565="","",IF(O4565=0,"Outside audit periods; ","")&amp;IF(G4565="","No VAT category; ","")&amp;IF(ABS(Q4565)&gt;Setup!$B$10,"VAT ≠ 15% × net; ","")&amp;IF(AND(F4565="B2B - VAT registered",NOT(AND(LEN(E4565)=15,LEFT(E4565,1)="3",RIGHT(E4565,1)="3",ISNUMBER(--E4565)))),"Invalid/missing customer VAT no; ","")&amp;IF(L4565&lt;&gt;"Yes","Not reported/cleared on FATOORA; ","")&amp;IF(AND(OR(G4565="Zero-rated domestic (Box 3)",G4565="Export (Box 4)"),N4565=""),"Zero-rate/export evidence missing; ","")&amp;IF(AND(C4565="Credit Note",H4565&gt;0),"Credit note should be negative; ","")&amp;IF(AND(C4565="Simplified Tax Invoice",F4565="B2B - VAT registered"),"Simplified invoice issued to VAT-registered B2B; ",""))</f>
        <v/>
      </c>
    </row>
    <row r="4566">
      <c r="A4566" s="17" t="n"/>
      <c r="B4566" s="14" t="n"/>
      <c r="C4566" s="14" t="n"/>
      <c r="D4566" s="14" t="n"/>
      <c r="E4566" s="16" t="n"/>
      <c r="F4566" s="14" t="n"/>
      <c r="G4566" s="14" t="n"/>
      <c r="H4566" s="19" t="n"/>
      <c r="I4566" s="19" t="n"/>
      <c r="J4566" s="34">
        <f>IF(A4566="","",H4566+I4566)</f>
        <v/>
      </c>
      <c r="K4566" s="14" t="n"/>
      <c r="L4566" s="14" t="n"/>
      <c r="M4566" s="14" t="n"/>
      <c r="N4566" s="14" t="n"/>
      <c r="O4566" s="20">
        <f>IF(A4566="","",SUMPRODUCT((A4566&gt;=Setup!$C$19:$C$30)*(A4566&lt;=Setup!$D$19:$D$30)*Setup!$A$19:$A$30))</f>
        <v/>
      </c>
      <c r="P4566" s="34">
        <f>IF(A4566="","",IF(G4566="Standard 15% (Box 1)",ROUND(H4566*Setup!$B$9,2),0))</f>
        <v/>
      </c>
      <c r="Q4566" s="34">
        <f>IF(A4566="","",I4566-P4566)</f>
        <v/>
      </c>
      <c r="R4566" s="23">
        <f>IF(A4566="","",IF(O4566=0,"Outside audit periods; ","")&amp;IF(G4566="","No VAT category; ","")&amp;IF(ABS(Q4566)&gt;Setup!$B$10,"VAT ≠ 15% × net; ","")&amp;IF(AND(F4566="B2B - VAT registered",NOT(AND(LEN(E4566)=15,LEFT(E4566,1)="3",RIGHT(E4566,1)="3",ISNUMBER(--E4566)))),"Invalid/missing customer VAT no; ","")&amp;IF(L4566&lt;&gt;"Yes","Not reported/cleared on FATOORA; ","")&amp;IF(AND(OR(G4566="Zero-rated domestic (Box 3)",G4566="Export (Box 4)"),N4566=""),"Zero-rate/export evidence missing; ","")&amp;IF(AND(C4566="Credit Note",H4566&gt;0),"Credit note should be negative; ","")&amp;IF(AND(C4566="Simplified Tax Invoice",F4566="B2B - VAT registered"),"Simplified invoice issued to VAT-registered B2B; ",""))</f>
        <v/>
      </c>
    </row>
    <row r="4567">
      <c r="A4567" s="17" t="n"/>
      <c r="B4567" s="14" t="n"/>
      <c r="C4567" s="14" t="n"/>
      <c r="D4567" s="14" t="n"/>
      <c r="E4567" s="16" t="n"/>
      <c r="F4567" s="14" t="n"/>
      <c r="G4567" s="14" t="n"/>
      <c r="H4567" s="19" t="n"/>
      <c r="I4567" s="19" t="n"/>
      <c r="J4567" s="34">
        <f>IF(A4567="","",H4567+I4567)</f>
        <v/>
      </c>
      <c r="K4567" s="14" t="n"/>
      <c r="L4567" s="14" t="n"/>
      <c r="M4567" s="14" t="n"/>
      <c r="N4567" s="14" t="n"/>
      <c r="O4567" s="20">
        <f>IF(A4567="","",SUMPRODUCT((A4567&gt;=Setup!$C$19:$C$30)*(A4567&lt;=Setup!$D$19:$D$30)*Setup!$A$19:$A$30))</f>
        <v/>
      </c>
      <c r="P4567" s="34">
        <f>IF(A4567="","",IF(G4567="Standard 15% (Box 1)",ROUND(H4567*Setup!$B$9,2),0))</f>
        <v/>
      </c>
      <c r="Q4567" s="34">
        <f>IF(A4567="","",I4567-P4567)</f>
        <v/>
      </c>
      <c r="R4567" s="23">
        <f>IF(A4567="","",IF(O4567=0,"Outside audit periods; ","")&amp;IF(G4567="","No VAT category; ","")&amp;IF(ABS(Q4567)&gt;Setup!$B$10,"VAT ≠ 15% × net; ","")&amp;IF(AND(F4567="B2B - VAT registered",NOT(AND(LEN(E4567)=15,LEFT(E4567,1)="3",RIGHT(E4567,1)="3",ISNUMBER(--E4567)))),"Invalid/missing customer VAT no; ","")&amp;IF(L4567&lt;&gt;"Yes","Not reported/cleared on FATOORA; ","")&amp;IF(AND(OR(G4567="Zero-rated domestic (Box 3)",G4567="Export (Box 4)"),N4567=""),"Zero-rate/export evidence missing; ","")&amp;IF(AND(C4567="Credit Note",H4567&gt;0),"Credit note should be negative; ","")&amp;IF(AND(C4567="Simplified Tax Invoice",F4567="B2B - VAT registered"),"Simplified invoice issued to VAT-registered B2B; ",""))</f>
        <v/>
      </c>
    </row>
    <row r="4568">
      <c r="A4568" s="17" t="n"/>
      <c r="B4568" s="14" t="n"/>
      <c r="C4568" s="14" t="n"/>
      <c r="D4568" s="14" t="n"/>
      <c r="E4568" s="16" t="n"/>
      <c r="F4568" s="14" t="n"/>
      <c r="G4568" s="14" t="n"/>
      <c r="H4568" s="19" t="n"/>
      <c r="I4568" s="19" t="n"/>
      <c r="J4568" s="34">
        <f>IF(A4568="","",H4568+I4568)</f>
        <v/>
      </c>
      <c r="K4568" s="14" t="n"/>
      <c r="L4568" s="14" t="n"/>
      <c r="M4568" s="14" t="n"/>
      <c r="N4568" s="14" t="n"/>
      <c r="O4568" s="20">
        <f>IF(A4568="","",SUMPRODUCT((A4568&gt;=Setup!$C$19:$C$30)*(A4568&lt;=Setup!$D$19:$D$30)*Setup!$A$19:$A$30))</f>
        <v/>
      </c>
      <c r="P4568" s="34">
        <f>IF(A4568="","",IF(G4568="Standard 15% (Box 1)",ROUND(H4568*Setup!$B$9,2),0))</f>
        <v/>
      </c>
      <c r="Q4568" s="34">
        <f>IF(A4568="","",I4568-P4568)</f>
        <v/>
      </c>
      <c r="R4568" s="23">
        <f>IF(A4568="","",IF(O4568=0,"Outside audit periods; ","")&amp;IF(G4568="","No VAT category; ","")&amp;IF(ABS(Q4568)&gt;Setup!$B$10,"VAT ≠ 15% × net; ","")&amp;IF(AND(F4568="B2B - VAT registered",NOT(AND(LEN(E4568)=15,LEFT(E4568,1)="3",RIGHT(E4568,1)="3",ISNUMBER(--E4568)))),"Invalid/missing customer VAT no; ","")&amp;IF(L4568&lt;&gt;"Yes","Not reported/cleared on FATOORA; ","")&amp;IF(AND(OR(G4568="Zero-rated domestic (Box 3)",G4568="Export (Box 4)"),N4568=""),"Zero-rate/export evidence missing; ","")&amp;IF(AND(C4568="Credit Note",H4568&gt;0),"Credit note should be negative; ","")&amp;IF(AND(C4568="Simplified Tax Invoice",F4568="B2B - VAT registered"),"Simplified invoice issued to VAT-registered B2B; ",""))</f>
        <v/>
      </c>
    </row>
    <row r="4569">
      <c r="A4569" s="17" t="n"/>
      <c r="B4569" s="14" t="n"/>
      <c r="C4569" s="14" t="n"/>
      <c r="D4569" s="14" t="n"/>
      <c r="E4569" s="16" t="n"/>
      <c r="F4569" s="14" t="n"/>
      <c r="G4569" s="14" t="n"/>
      <c r="H4569" s="19" t="n"/>
      <c r="I4569" s="19" t="n"/>
      <c r="J4569" s="34">
        <f>IF(A4569="","",H4569+I4569)</f>
        <v/>
      </c>
      <c r="K4569" s="14" t="n"/>
      <c r="L4569" s="14" t="n"/>
      <c r="M4569" s="14" t="n"/>
      <c r="N4569" s="14" t="n"/>
      <c r="O4569" s="20">
        <f>IF(A4569="","",SUMPRODUCT((A4569&gt;=Setup!$C$19:$C$30)*(A4569&lt;=Setup!$D$19:$D$30)*Setup!$A$19:$A$30))</f>
        <v/>
      </c>
      <c r="P4569" s="34">
        <f>IF(A4569="","",IF(G4569="Standard 15% (Box 1)",ROUND(H4569*Setup!$B$9,2),0))</f>
        <v/>
      </c>
      <c r="Q4569" s="34">
        <f>IF(A4569="","",I4569-P4569)</f>
        <v/>
      </c>
      <c r="R4569" s="23">
        <f>IF(A4569="","",IF(O4569=0,"Outside audit periods; ","")&amp;IF(G4569="","No VAT category; ","")&amp;IF(ABS(Q4569)&gt;Setup!$B$10,"VAT ≠ 15% × net; ","")&amp;IF(AND(F4569="B2B - VAT registered",NOT(AND(LEN(E4569)=15,LEFT(E4569,1)="3",RIGHT(E4569,1)="3",ISNUMBER(--E4569)))),"Invalid/missing customer VAT no; ","")&amp;IF(L4569&lt;&gt;"Yes","Not reported/cleared on FATOORA; ","")&amp;IF(AND(OR(G4569="Zero-rated domestic (Box 3)",G4569="Export (Box 4)"),N4569=""),"Zero-rate/export evidence missing; ","")&amp;IF(AND(C4569="Credit Note",H4569&gt;0),"Credit note should be negative; ","")&amp;IF(AND(C4569="Simplified Tax Invoice",F4569="B2B - VAT registered"),"Simplified invoice issued to VAT-registered B2B; ",""))</f>
        <v/>
      </c>
    </row>
    <row r="4570">
      <c r="A4570" s="17" t="n"/>
      <c r="B4570" s="14" t="n"/>
      <c r="C4570" s="14" t="n"/>
      <c r="D4570" s="14" t="n"/>
      <c r="E4570" s="16" t="n"/>
      <c r="F4570" s="14" t="n"/>
      <c r="G4570" s="14" t="n"/>
      <c r="H4570" s="19" t="n"/>
      <c r="I4570" s="19" t="n"/>
      <c r="J4570" s="34">
        <f>IF(A4570="","",H4570+I4570)</f>
        <v/>
      </c>
      <c r="K4570" s="14" t="n"/>
      <c r="L4570" s="14" t="n"/>
      <c r="M4570" s="14" t="n"/>
      <c r="N4570" s="14" t="n"/>
      <c r="O4570" s="20">
        <f>IF(A4570="","",SUMPRODUCT((A4570&gt;=Setup!$C$19:$C$30)*(A4570&lt;=Setup!$D$19:$D$30)*Setup!$A$19:$A$30))</f>
        <v/>
      </c>
      <c r="P4570" s="34">
        <f>IF(A4570="","",IF(G4570="Standard 15% (Box 1)",ROUND(H4570*Setup!$B$9,2),0))</f>
        <v/>
      </c>
      <c r="Q4570" s="34">
        <f>IF(A4570="","",I4570-P4570)</f>
        <v/>
      </c>
      <c r="R4570" s="23">
        <f>IF(A4570="","",IF(O4570=0,"Outside audit periods; ","")&amp;IF(G4570="","No VAT category; ","")&amp;IF(ABS(Q4570)&gt;Setup!$B$10,"VAT ≠ 15% × net; ","")&amp;IF(AND(F4570="B2B - VAT registered",NOT(AND(LEN(E4570)=15,LEFT(E4570,1)="3",RIGHT(E4570,1)="3",ISNUMBER(--E4570)))),"Invalid/missing customer VAT no; ","")&amp;IF(L4570&lt;&gt;"Yes","Not reported/cleared on FATOORA; ","")&amp;IF(AND(OR(G4570="Zero-rated domestic (Box 3)",G4570="Export (Box 4)"),N4570=""),"Zero-rate/export evidence missing; ","")&amp;IF(AND(C4570="Credit Note",H4570&gt;0),"Credit note should be negative; ","")&amp;IF(AND(C4570="Simplified Tax Invoice",F4570="B2B - VAT registered"),"Simplified invoice issued to VAT-registered B2B; ",""))</f>
        <v/>
      </c>
    </row>
    <row r="4571">
      <c r="A4571" s="17" t="n"/>
      <c r="B4571" s="14" t="n"/>
      <c r="C4571" s="14" t="n"/>
      <c r="D4571" s="14" t="n"/>
      <c r="E4571" s="16" t="n"/>
      <c r="F4571" s="14" t="n"/>
      <c r="G4571" s="14" t="n"/>
      <c r="H4571" s="19" t="n"/>
      <c r="I4571" s="19" t="n"/>
      <c r="J4571" s="34">
        <f>IF(A4571="","",H4571+I4571)</f>
        <v/>
      </c>
      <c r="K4571" s="14" t="n"/>
      <c r="L4571" s="14" t="n"/>
      <c r="M4571" s="14" t="n"/>
      <c r="N4571" s="14" t="n"/>
      <c r="O4571" s="20">
        <f>IF(A4571="","",SUMPRODUCT((A4571&gt;=Setup!$C$19:$C$30)*(A4571&lt;=Setup!$D$19:$D$30)*Setup!$A$19:$A$30))</f>
        <v/>
      </c>
      <c r="P4571" s="34">
        <f>IF(A4571="","",IF(G4571="Standard 15% (Box 1)",ROUND(H4571*Setup!$B$9,2),0))</f>
        <v/>
      </c>
      <c r="Q4571" s="34">
        <f>IF(A4571="","",I4571-P4571)</f>
        <v/>
      </c>
      <c r="R4571" s="23">
        <f>IF(A4571="","",IF(O4571=0,"Outside audit periods; ","")&amp;IF(G4571="","No VAT category; ","")&amp;IF(ABS(Q4571)&gt;Setup!$B$10,"VAT ≠ 15% × net; ","")&amp;IF(AND(F4571="B2B - VAT registered",NOT(AND(LEN(E4571)=15,LEFT(E4571,1)="3",RIGHT(E4571,1)="3",ISNUMBER(--E4571)))),"Invalid/missing customer VAT no; ","")&amp;IF(L4571&lt;&gt;"Yes","Not reported/cleared on FATOORA; ","")&amp;IF(AND(OR(G4571="Zero-rated domestic (Box 3)",G4571="Export (Box 4)"),N4571=""),"Zero-rate/export evidence missing; ","")&amp;IF(AND(C4571="Credit Note",H4571&gt;0),"Credit note should be negative; ","")&amp;IF(AND(C4571="Simplified Tax Invoice",F4571="B2B - VAT registered"),"Simplified invoice issued to VAT-registered B2B; ",""))</f>
        <v/>
      </c>
    </row>
    <row r="4572">
      <c r="A4572" s="17" t="n"/>
      <c r="B4572" s="14" t="n"/>
      <c r="C4572" s="14" t="n"/>
      <c r="D4572" s="14" t="n"/>
      <c r="E4572" s="16" t="n"/>
      <c r="F4572" s="14" t="n"/>
      <c r="G4572" s="14" t="n"/>
      <c r="H4572" s="19" t="n"/>
      <c r="I4572" s="19" t="n"/>
      <c r="J4572" s="34">
        <f>IF(A4572="","",H4572+I4572)</f>
        <v/>
      </c>
      <c r="K4572" s="14" t="n"/>
      <c r="L4572" s="14" t="n"/>
      <c r="M4572" s="14" t="n"/>
      <c r="N4572" s="14" t="n"/>
      <c r="O4572" s="20">
        <f>IF(A4572="","",SUMPRODUCT((A4572&gt;=Setup!$C$19:$C$30)*(A4572&lt;=Setup!$D$19:$D$30)*Setup!$A$19:$A$30))</f>
        <v/>
      </c>
      <c r="P4572" s="34">
        <f>IF(A4572="","",IF(G4572="Standard 15% (Box 1)",ROUND(H4572*Setup!$B$9,2),0))</f>
        <v/>
      </c>
      <c r="Q4572" s="34">
        <f>IF(A4572="","",I4572-P4572)</f>
        <v/>
      </c>
      <c r="R4572" s="23">
        <f>IF(A4572="","",IF(O4572=0,"Outside audit periods; ","")&amp;IF(G4572="","No VAT category; ","")&amp;IF(ABS(Q4572)&gt;Setup!$B$10,"VAT ≠ 15% × net; ","")&amp;IF(AND(F4572="B2B - VAT registered",NOT(AND(LEN(E4572)=15,LEFT(E4572,1)="3",RIGHT(E4572,1)="3",ISNUMBER(--E4572)))),"Invalid/missing customer VAT no; ","")&amp;IF(L4572&lt;&gt;"Yes","Not reported/cleared on FATOORA; ","")&amp;IF(AND(OR(G4572="Zero-rated domestic (Box 3)",G4572="Export (Box 4)"),N4572=""),"Zero-rate/export evidence missing; ","")&amp;IF(AND(C4572="Credit Note",H4572&gt;0),"Credit note should be negative; ","")&amp;IF(AND(C4572="Simplified Tax Invoice",F4572="B2B - VAT registered"),"Simplified invoice issued to VAT-registered B2B; ",""))</f>
        <v/>
      </c>
    </row>
    <row r="4573">
      <c r="A4573" s="17" t="n"/>
      <c r="B4573" s="14" t="n"/>
      <c r="C4573" s="14" t="n"/>
      <c r="D4573" s="14" t="n"/>
      <c r="E4573" s="16" t="n"/>
      <c r="F4573" s="14" t="n"/>
      <c r="G4573" s="14" t="n"/>
      <c r="H4573" s="19" t="n"/>
      <c r="I4573" s="19" t="n"/>
      <c r="J4573" s="34">
        <f>IF(A4573="","",H4573+I4573)</f>
        <v/>
      </c>
      <c r="K4573" s="14" t="n"/>
      <c r="L4573" s="14" t="n"/>
      <c r="M4573" s="14" t="n"/>
      <c r="N4573" s="14" t="n"/>
      <c r="O4573" s="20">
        <f>IF(A4573="","",SUMPRODUCT((A4573&gt;=Setup!$C$19:$C$30)*(A4573&lt;=Setup!$D$19:$D$30)*Setup!$A$19:$A$30))</f>
        <v/>
      </c>
      <c r="P4573" s="34">
        <f>IF(A4573="","",IF(G4573="Standard 15% (Box 1)",ROUND(H4573*Setup!$B$9,2),0))</f>
        <v/>
      </c>
      <c r="Q4573" s="34">
        <f>IF(A4573="","",I4573-P4573)</f>
        <v/>
      </c>
      <c r="R4573" s="23">
        <f>IF(A4573="","",IF(O4573=0,"Outside audit periods; ","")&amp;IF(G4573="","No VAT category; ","")&amp;IF(ABS(Q4573)&gt;Setup!$B$10,"VAT ≠ 15% × net; ","")&amp;IF(AND(F4573="B2B - VAT registered",NOT(AND(LEN(E4573)=15,LEFT(E4573,1)="3",RIGHT(E4573,1)="3",ISNUMBER(--E4573)))),"Invalid/missing customer VAT no; ","")&amp;IF(L4573&lt;&gt;"Yes","Not reported/cleared on FATOORA; ","")&amp;IF(AND(OR(G4573="Zero-rated domestic (Box 3)",G4573="Export (Box 4)"),N4573=""),"Zero-rate/export evidence missing; ","")&amp;IF(AND(C4573="Credit Note",H4573&gt;0),"Credit note should be negative; ","")&amp;IF(AND(C4573="Simplified Tax Invoice",F4573="B2B - VAT registered"),"Simplified invoice issued to VAT-registered B2B; ",""))</f>
        <v/>
      </c>
    </row>
    <row r="4574">
      <c r="A4574" s="17" t="n"/>
      <c r="B4574" s="14" t="n"/>
      <c r="C4574" s="14" t="n"/>
      <c r="D4574" s="14" t="n"/>
      <c r="E4574" s="16" t="n"/>
      <c r="F4574" s="14" t="n"/>
      <c r="G4574" s="14" t="n"/>
      <c r="H4574" s="19" t="n"/>
      <c r="I4574" s="19" t="n"/>
      <c r="J4574" s="34">
        <f>IF(A4574="","",H4574+I4574)</f>
        <v/>
      </c>
      <c r="K4574" s="14" t="n"/>
      <c r="L4574" s="14" t="n"/>
      <c r="M4574" s="14" t="n"/>
      <c r="N4574" s="14" t="n"/>
      <c r="O4574" s="20">
        <f>IF(A4574="","",SUMPRODUCT((A4574&gt;=Setup!$C$19:$C$30)*(A4574&lt;=Setup!$D$19:$D$30)*Setup!$A$19:$A$30))</f>
        <v/>
      </c>
      <c r="P4574" s="34">
        <f>IF(A4574="","",IF(G4574="Standard 15% (Box 1)",ROUND(H4574*Setup!$B$9,2),0))</f>
        <v/>
      </c>
      <c r="Q4574" s="34">
        <f>IF(A4574="","",I4574-P4574)</f>
        <v/>
      </c>
      <c r="R4574" s="23">
        <f>IF(A4574="","",IF(O4574=0,"Outside audit periods; ","")&amp;IF(G4574="","No VAT category; ","")&amp;IF(ABS(Q4574)&gt;Setup!$B$10,"VAT ≠ 15% × net; ","")&amp;IF(AND(F4574="B2B - VAT registered",NOT(AND(LEN(E4574)=15,LEFT(E4574,1)="3",RIGHT(E4574,1)="3",ISNUMBER(--E4574)))),"Invalid/missing customer VAT no; ","")&amp;IF(L4574&lt;&gt;"Yes","Not reported/cleared on FATOORA; ","")&amp;IF(AND(OR(G4574="Zero-rated domestic (Box 3)",G4574="Export (Box 4)"),N4574=""),"Zero-rate/export evidence missing; ","")&amp;IF(AND(C4574="Credit Note",H4574&gt;0),"Credit note should be negative; ","")&amp;IF(AND(C4574="Simplified Tax Invoice",F4574="B2B - VAT registered"),"Simplified invoice issued to VAT-registered B2B; ",""))</f>
        <v/>
      </c>
    </row>
    <row r="4575">
      <c r="A4575" s="17" t="n"/>
      <c r="B4575" s="14" t="n"/>
      <c r="C4575" s="14" t="n"/>
      <c r="D4575" s="14" t="n"/>
      <c r="E4575" s="16" t="n"/>
      <c r="F4575" s="14" t="n"/>
      <c r="G4575" s="14" t="n"/>
      <c r="H4575" s="19" t="n"/>
      <c r="I4575" s="19" t="n"/>
      <c r="J4575" s="34">
        <f>IF(A4575="","",H4575+I4575)</f>
        <v/>
      </c>
      <c r="K4575" s="14" t="n"/>
      <c r="L4575" s="14" t="n"/>
      <c r="M4575" s="14" t="n"/>
      <c r="N4575" s="14" t="n"/>
      <c r="O4575" s="20">
        <f>IF(A4575="","",SUMPRODUCT((A4575&gt;=Setup!$C$19:$C$30)*(A4575&lt;=Setup!$D$19:$D$30)*Setup!$A$19:$A$30))</f>
        <v/>
      </c>
      <c r="P4575" s="34">
        <f>IF(A4575="","",IF(G4575="Standard 15% (Box 1)",ROUND(H4575*Setup!$B$9,2),0))</f>
        <v/>
      </c>
      <c r="Q4575" s="34">
        <f>IF(A4575="","",I4575-P4575)</f>
        <v/>
      </c>
      <c r="R4575" s="23">
        <f>IF(A4575="","",IF(O4575=0,"Outside audit periods; ","")&amp;IF(G4575="","No VAT category; ","")&amp;IF(ABS(Q4575)&gt;Setup!$B$10,"VAT ≠ 15% × net; ","")&amp;IF(AND(F4575="B2B - VAT registered",NOT(AND(LEN(E4575)=15,LEFT(E4575,1)="3",RIGHT(E4575,1)="3",ISNUMBER(--E4575)))),"Invalid/missing customer VAT no; ","")&amp;IF(L4575&lt;&gt;"Yes","Not reported/cleared on FATOORA; ","")&amp;IF(AND(OR(G4575="Zero-rated domestic (Box 3)",G4575="Export (Box 4)"),N4575=""),"Zero-rate/export evidence missing; ","")&amp;IF(AND(C4575="Credit Note",H4575&gt;0),"Credit note should be negative; ","")&amp;IF(AND(C4575="Simplified Tax Invoice",F4575="B2B - VAT registered"),"Simplified invoice issued to VAT-registered B2B; ",""))</f>
        <v/>
      </c>
    </row>
    <row r="4576">
      <c r="A4576" s="17" t="n"/>
      <c r="B4576" s="14" t="n"/>
      <c r="C4576" s="14" t="n"/>
      <c r="D4576" s="14" t="n"/>
      <c r="E4576" s="16" t="n"/>
      <c r="F4576" s="14" t="n"/>
      <c r="G4576" s="14" t="n"/>
      <c r="H4576" s="19" t="n"/>
      <c r="I4576" s="19" t="n"/>
      <c r="J4576" s="34">
        <f>IF(A4576="","",H4576+I4576)</f>
        <v/>
      </c>
      <c r="K4576" s="14" t="n"/>
      <c r="L4576" s="14" t="n"/>
      <c r="M4576" s="14" t="n"/>
      <c r="N4576" s="14" t="n"/>
      <c r="O4576" s="20">
        <f>IF(A4576="","",SUMPRODUCT((A4576&gt;=Setup!$C$19:$C$30)*(A4576&lt;=Setup!$D$19:$D$30)*Setup!$A$19:$A$30))</f>
        <v/>
      </c>
      <c r="P4576" s="34">
        <f>IF(A4576="","",IF(G4576="Standard 15% (Box 1)",ROUND(H4576*Setup!$B$9,2),0))</f>
        <v/>
      </c>
      <c r="Q4576" s="34">
        <f>IF(A4576="","",I4576-P4576)</f>
        <v/>
      </c>
      <c r="R4576" s="23">
        <f>IF(A4576="","",IF(O4576=0,"Outside audit periods; ","")&amp;IF(G4576="","No VAT category; ","")&amp;IF(ABS(Q4576)&gt;Setup!$B$10,"VAT ≠ 15% × net; ","")&amp;IF(AND(F4576="B2B - VAT registered",NOT(AND(LEN(E4576)=15,LEFT(E4576,1)="3",RIGHT(E4576,1)="3",ISNUMBER(--E4576)))),"Invalid/missing customer VAT no; ","")&amp;IF(L4576&lt;&gt;"Yes","Not reported/cleared on FATOORA; ","")&amp;IF(AND(OR(G4576="Zero-rated domestic (Box 3)",G4576="Export (Box 4)"),N4576=""),"Zero-rate/export evidence missing; ","")&amp;IF(AND(C4576="Credit Note",H4576&gt;0),"Credit note should be negative; ","")&amp;IF(AND(C4576="Simplified Tax Invoice",F4576="B2B - VAT registered"),"Simplified invoice issued to VAT-registered B2B; ",""))</f>
        <v/>
      </c>
    </row>
    <row r="4577">
      <c r="A4577" s="17" t="n"/>
      <c r="B4577" s="14" t="n"/>
      <c r="C4577" s="14" t="n"/>
      <c r="D4577" s="14" t="n"/>
      <c r="E4577" s="16" t="n"/>
      <c r="F4577" s="14" t="n"/>
      <c r="G4577" s="14" t="n"/>
      <c r="H4577" s="19" t="n"/>
      <c r="I4577" s="19" t="n"/>
      <c r="J4577" s="34">
        <f>IF(A4577="","",H4577+I4577)</f>
        <v/>
      </c>
      <c r="K4577" s="14" t="n"/>
      <c r="L4577" s="14" t="n"/>
      <c r="M4577" s="14" t="n"/>
      <c r="N4577" s="14" t="n"/>
      <c r="O4577" s="20">
        <f>IF(A4577="","",SUMPRODUCT((A4577&gt;=Setup!$C$19:$C$30)*(A4577&lt;=Setup!$D$19:$D$30)*Setup!$A$19:$A$30))</f>
        <v/>
      </c>
      <c r="P4577" s="34">
        <f>IF(A4577="","",IF(G4577="Standard 15% (Box 1)",ROUND(H4577*Setup!$B$9,2),0))</f>
        <v/>
      </c>
      <c r="Q4577" s="34">
        <f>IF(A4577="","",I4577-P4577)</f>
        <v/>
      </c>
      <c r="R4577" s="23">
        <f>IF(A4577="","",IF(O4577=0,"Outside audit periods; ","")&amp;IF(G4577="","No VAT category; ","")&amp;IF(ABS(Q4577)&gt;Setup!$B$10,"VAT ≠ 15% × net; ","")&amp;IF(AND(F4577="B2B - VAT registered",NOT(AND(LEN(E4577)=15,LEFT(E4577,1)="3",RIGHT(E4577,1)="3",ISNUMBER(--E4577)))),"Invalid/missing customer VAT no; ","")&amp;IF(L4577&lt;&gt;"Yes","Not reported/cleared on FATOORA; ","")&amp;IF(AND(OR(G4577="Zero-rated domestic (Box 3)",G4577="Export (Box 4)"),N4577=""),"Zero-rate/export evidence missing; ","")&amp;IF(AND(C4577="Credit Note",H4577&gt;0),"Credit note should be negative; ","")&amp;IF(AND(C4577="Simplified Tax Invoice",F4577="B2B - VAT registered"),"Simplified invoice issued to VAT-registered B2B; ",""))</f>
        <v/>
      </c>
    </row>
    <row r="4578">
      <c r="A4578" s="17" t="n"/>
      <c r="B4578" s="14" t="n"/>
      <c r="C4578" s="14" t="n"/>
      <c r="D4578" s="14" t="n"/>
      <c r="E4578" s="16" t="n"/>
      <c r="F4578" s="14" t="n"/>
      <c r="G4578" s="14" t="n"/>
      <c r="H4578" s="19" t="n"/>
      <c r="I4578" s="19" t="n"/>
      <c r="J4578" s="34">
        <f>IF(A4578="","",H4578+I4578)</f>
        <v/>
      </c>
      <c r="K4578" s="14" t="n"/>
      <c r="L4578" s="14" t="n"/>
      <c r="M4578" s="14" t="n"/>
      <c r="N4578" s="14" t="n"/>
      <c r="O4578" s="20">
        <f>IF(A4578="","",SUMPRODUCT((A4578&gt;=Setup!$C$19:$C$30)*(A4578&lt;=Setup!$D$19:$D$30)*Setup!$A$19:$A$30))</f>
        <v/>
      </c>
      <c r="P4578" s="34">
        <f>IF(A4578="","",IF(G4578="Standard 15% (Box 1)",ROUND(H4578*Setup!$B$9,2),0))</f>
        <v/>
      </c>
      <c r="Q4578" s="34">
        <f>IF(A4578="","",I4578-P4578)</f>
        <v/>
      </c>
      <c r="R4578" s="23">
        <f>IF(A4578="","",IF(O4578=0,"Outside audit periods; ","")&amp;IF(G4578="","No VAT category; ","")&amp;IF(ABS(Q4578)&gt;Setup!$B$10,"VAT ≠ 15% × net; ","")&amp;IF(AND(F4578="B2B - VAT registered",NOT(AND(LEN(E4578)=15,LEFT(E4578,1)="3",RIGHT(E4578,1)="3",ISNUMBER(--E4578)))),"Invalid/missing customer VAT no; ","")&amp;IF(L4578&lt;&gt;"Yes","Not reported/cleared on FATOORA; ","")&amp;IF(AND(OR(G4578="Zero-rated domestic (Box 3)",G4578="Export (Box 4)"),N4578=""),"Zero-rate/export evidence missing; ","")&amp;IF(AND(C4578="Credit Note",H4578&gt;0),"Credit note should be negative; ","")&amp;IF(AND(C4578="Simplified Tax Invoice",F4578="B2B - VAT registered"),"Simplified invoice issued to VAT-registered B2B; ",""))</f>
        <v/>
      </c>
    </row>
    <row r="4579">
      <c r="A4579" s="17" t="n"/>
      <c r="B4579" s="14" t="n"/>
      <c r="C4579" s="14" t="n"/>
      <c r="D4579" s="14" t="n"/>
      <c r="E4579" s="16" t="n"/>
      <c r="F4579" s="14" t="n"/>
      <c r="G4579" s="14" t="n"/>
      <c r="H4579" s="19" t="n"/>
      <c r="I4579" s="19" t="n"/>
      <c r="J4579" s="34">
        <f>IF(A4579="","",H4579+I4579)</f>
        <v/>
      </c>
      <c r="K4579" s="14" t="n"/>
      <c r="L4579" s="14" t="n"/>
      <c r="M4579" s="14" t="n"/>
      <c r="N4579" s="14" t="n"/>
      <c r="O4579" s="20">
        <f>IF(A4579="","",SUMPRODUCT((A4579&gt;=Setup!$C$19:$C$30)*(A4579&lt;=Setup!$D$19:$D$30)*Setup!$A$19:$A$30))</f>
        <v/>
      </c>
      <c r="P4579" s="34">
        <f>IF(A4579="","",IF(G4579="Standard 15% (Box 1)",ROUND(H4579*Setup!$B$9,2),0))</f>
        <v/>
      </c>
      <c r="Q4579" s="34">
        <f>IF(A4579="","",I4579-P4579)</f>
        <v/>
      </c>
      <c r="R4579" s="23">
        <f>IF(A4579="","",IF(O4579=0,"Outside audit periods; ","")&amp;IF(G4579="","No VAT category; ","")&amp;IF(ABS(Q4579)&gt;Setup!$B$10,"VAT ≠ 15% × net; ","")&amp;IF(AND(F4579="B2B - VAT registered",NOT(AND(LEN(E4579)=15,LEFT(E4579,1)="3",RIGHT(E4579,1)="3",ISNUMBER(--E4579)))),"Invalid/missing customer VAT no; ","")&amp;IF(L4579&lt;&gt;"Yes","Not reported/cleared on FATOORA; ","")&amp;IF(AND(OR(G4579="Zero-rated domestic (Box 3)",G4579="Export (Box 4)"),N4579=""),"Zero-rate/export evidence missing; ","")&amp;IF(AND(C4579="Credit Note",H4579&gt;0),"Credit note should be negative; ","")&amp;IF(AND(C4579="Simplified Tax Invoice",F4579="B2B - VAT registered"),"Simplified invoice issued to VAT-registered B2B; ",""))</f>
        <v/>
      </c>
    </row>
    <row r="4580">
      <c r="A4580" s="17" t="n"/>
      <c r="B4580" s="14" t="n"/>
      <c r="C4580" s="14" t="n"/>
      <c r="D4580" s="14" t="n"/>
      <c r="E4580" s="16" t="n"/>
      <c r="F4580" s="14" t="n"/>
      <c r="G4580" s="14" t="n"/>
      <c r="H4580" s="19" t="n"/>
      <c r="I4580" s="19" t="n"/>
      <c r="J4580" s="34">
        <f>IF(A4580="","",H4580+I4580)</f>
        <v/>
      </c>
      <c r="K4580" s="14" t="n"/>
      <c r="L4580" s="14" t="n"/>
      <c r="M4580" s="14" t="n"/>
      <c r="N4580" s="14" t="n"/>
      <c r="O4580" s="20">
        <f>IF(A4580="","",SUMPRODUCT((A4580&gt;=Setup!$C$19:$C$30)*(A4580&lt;=Setup!$D$19:$D$30)*Setup!$A$19:$A$30))</f>
        <v/>
      </c>
      <c r="P4580" s="34">
        <f>IF(A4580="","",IF(G4580="Standard 15% (Box 1)",ROUND(H4580*Setup!$B$9,2),0))</f>
        <v/>
      </c>
      <c r="Q4580" s="34">
        <f>IF(A4580="","",I4580-P4580)</f>
        <v/>
      </c>
      <c r="R4580" s="23">
        <f>IF(A4580="","",IF(O4580=0,"Outside audit periods; ","")&amp;IF(G4580="","No VAT category; ","")&amp;IF(ABS(Q4580)&gt;Setup!$B$10,"VAT ≠ 15% × net; ","")&amp;IF(AND(F4580="B2B - VAT registered",NOT(AND(LEN(E4580)=15,LEFT(E4580,1)="3",RIGHT(E4580,1)="3",ISNUMBER(--E4580)))),"Invalid/missing customer VAT no; ","")&amp;IF(L4580&lt;&gt;"Yes","Not reported/cleared on FATOORA; ","")&amp;IF(AND(OR(G4580="Zero-rated domestic (Box 3)",G4580="Export (Box 4)"),N4580=""),"Zero-rate/export evidence missing; ","")&amp;IF(AND(C4580="Credit Note",H4580&gt;0),"Credit note should be negative; ","")&amp;IF(AND(C4580="Simplified Tax Invoice",F4580="B2B - VAT registered"),"Simplified invoice issued to VAT-registered B2B; ",""))</f>
        <v/>
      </c>
    </row>
    <row r="4581">
      <c r="A4581" s="17" t="n"/>
      <c r="B4581" s="14" t="n"/>
      <c r="C4581" s="14" t="n"/>
      <c r="D4581" s="14" t="n"/>
      <c r="E4581" s="16" t="n"/>
      <c r="F4581" s="14" t="n"/>
      <c r="G4581" s="14" t="n"/>
      <c r="H4581" s="19" t="n"/>
      <c r="I4581" s="19" t="n"/>
      <c r="J4581" s="34">
        <f>IF(A4581="","",H4581+I4581)</f>
        <v/>
      </c>
      <c r="K4581" s="14" t="n"/>
      <c r="L4581" s="14" t="n"/>
      <c r="M4581" s="14" t="n"/>
      <c r="N4581" s="14" t="n"/>
      <c r="O4581" s="20">
        <f>IF(A4581="","",SUMPRODUCT((A4581&gt;=Setup!$C$19:$C$30)*(A4581&lt;=Setup!$D$19:$D$30)*Setup!$A$19:$A$30))</f>
        <v/>
      </c>
      <c r="P4581" s="34">
        <f>IF(A4581="","",IF(G4581="Standard 15% (Box 1)",ROUND(H4581*Setup!$B$9,2),0))</f>
        <v/>
      </c>
      <c r="Q4581" s="34">
        <f>IF(A4581="","",I4581-P4581)</f>
        <v/>
      </c>
      <c r="R4581" s="23">
        <f>IF(A4581="","",IF(O4581=0,"Outside audit periods; ","")&amp;IF(G4581="","No VAT category; ","")&amp;IF(ABS(Q4581)&gt;Setup!$B$10,"VAT ≠ 15% × net; ","")&amp;IF(AND(F4581="B2B - VAT registered",NOT(AND(LEN(E4581)=15,LEFT(E4581,1)="3",RIGHT(E4581,1)="3",ISNUMBER(--E4581)))),"Invalid/missing customer VAT no; ","")&amp;IF(L4581&lt;&gt;"Yes","Not reported/cleared on FATOORA; ","")&amp;IF(AND(OR(G4581="Zero-rated domestic (Box 3)",G4581="Export (Box 4)"),N4581=""),"Zero-rate/export evidence missing; ","")&amp;IF(AND(C4581="Credit Note",H4581&gt;0),"Credit note should be negative; ","")&amp;IF(AND(C4581="Simplified Tax Invoice",F4581="B2B - VAT registered"),"Simplified invoice issued to VAT-registered B2B; ",""))</f>
        <v/>
      </c>
    </row>
    <row r="4582">
      <c r="A4582" s="17" t="n"/>
      <c r="B4582" s="14" t="n"/>
      <c r="C4582" s="14" t="n"/>
      <c r="D4582" s="14" t="n"/>
      <c r="E4582" s="16" t="n"/>
      <c r="F4582" s="14" t="n"/>
      <c r="G4582" s="14" t="n"/>
      <c r="H4582" s="19" t="n"/>
      <c r="I4582" s="19" t="n"/>
      <c r="J4582" s="34">
        <f>IF(A4582="","",H4582+I4582)</f>
        <v/>
      </c>
      <c r="K4582" s="14" t="n"/>
      <c r="L4582" s="14" t="n"/>
      <c r="M4582" s="14" t="n"/>
      <c r="N4582" s="14" t="n"/>
      <c r="O4582" s="20">
        <f>IF(A4582="","",SUMPRODUCT((A4582&gt;=Setup!$C$19:$C$30)*(A4582&lt;=Setup!$D$19:$D$30)*Setup!$A$19:$A$30))</f>
        <v/>
      </c>
      <c r="P4582" s="34">
        <f>IF(A4582="","",IF(G4582="Standard 15% (Box 1)",ROUND(H4582*Setup!$B$9,2),0))</f>
        <v/>
      </c>
      <c r="Q4582" s="34">
        <f>IF(A4582="","",I4582-P4582)</f>
        <v/>
      </c>
      <c r="R4582" s="23">
        <f>IF(A4582="","",IF(O4582=0,"Outside audit periods; ","")&amp;IF(G4582="","No VAT category; ","")&amp;IF(ABS(Q4582)&gt;Setup!$B$10,"VAT ≠ 15% × net; ","")&amp;IF(AND(F4582="B2B - VAT registered",NOT(AND(LEN(E4582)=15,LEFT(E4582,1)="3",RIGHT(E4582,1)="3",ISNUMBER(--E4582)))),"Invalid/missing customer VAT no; ","")&amp;IF(L4582&lt;&gt;"Yes","Not reported/cleared on FATOORA; ","")&amp;IF(AND(OR(G4582="Zero-rated domestic (Box 3)",G4582="Export (Box 4)"),N4582=""),"Zero-rate/export evidence missing; ","")&amp;IF(AND(C4582="Credit Note",H4582&gt;0),"Credit note should be negative; ","")&amp;IF(AND(C4582="Simplified Tax Invoice",F4582="B2B - VAT registered"),"Simplified invoice issued to VAT-registered B2B; ",""))</f>
        <v/>
      </c>
    </row>
    <row r="4583">
      <c r="A4583" s="17" t="n"/>
      <c r="B4583" s="14" t="n"/>
      <c r="C4583" s="14" t="n"/>
      <c r="D4583" s="14" t="n"/>
      <c r="E4583" s="16" t="n"/>
      <c r="F4583" s="14" t="n"/>
      <c r="G4583" s="14" t="n"/>
      <c r="H4583" s="19" t="n"/>
      <c r="I4583" s="19" t="n"/>
      <c r="J4583" s="34">
        <f>IF(A4583="","",H4583+I4583)</f>
        <v/>
      </c>
      <c r="K4583" s="14" t="n"/>
      <c r="L4583" s="14" t="n"/>
      <c r="M4583" s="14" t="n"/>
      <c r="N4583" s="14" t="n"/>
      <c r="O4583" s="20">
        <f>IF(A4583="","",SUMPRODUCT((A4583&gt;=Setup!$C$19:$C$30)*(A4583&lt;=Setup!$D$19:$D$30)*Setup!$A$19:$A$30))</f>
        <v/>
      </c>
      <c r="P4583" s="34">
        <f>IF(A4583="","",IF(G4583="Standard 15% (Box 1)",ROUND(H4583*Setup!$B$9,2),0))</f>
        <v/>
      </c>
      <c r="Q4583" s="34">
        <f>IF(A4583="","",I4583-P4583)</f>
        <v/>
      </c>
      <c r="R4583" s="23">
        <f>IF(A4583="","",IF(O4583=0,"Outside audit periods; ","")&amp;IF(G4583="","No VAT category; ","")&amp;IF(ABS(Q4583)&gt;Setup!$B$10,"VAT ≠ 15% × net; ","")&amp;IF(AND(F4583="B2B - VAT registered",NOT(AND(LEN(E4583)=15,LEFT(E4583,1)="3",RIGHT(E4583,1)="3",ISNUMBER(--E4583)))),"Invalid/missing customer VAT no; ","")&amp;IF(L4583&lt;&gt;"Yes","Not reported/cleared on FATOORA; ","")&amp;IF(AND(OR(G4583="Zero-rated domestic (Box 3)",G4583="Export (Box 4)"),N4583=""),"Zero-rate/export evidence missing; ","")&amp;IF(AND(C4583="Credit Note",H4583&gt;0),"Credit note should be negative; ","")&amp;IF(AND(C4583="Simplified Tax Invoice",F4583="B2B - VAT registered"),"Simplified invoice issued to VAT-registered B2B; ",""))</f>
        <v/>
      </c>
    </row>
    <row r="4584">
      <c r="A4584" s="17" t="n"/>
      <c r="B4584" s="14" t="n"/>
      <c r="C4584" s="14" t="n"/>
      <c r="D4584" s="14" t="n"/>
      <c r="E4584" s="16" t="n"/>
      <c r="F4584" s="14" t="n"/>
      <c r="G4584" s="14" t="n"/>
      <c r="H4584" s="19" t="n"/>
      <c r="I4584" s="19" t="n"/>
      <c r="J4584" s="34">
        <f>IF(A4584="","",H4584+I4584)</f>
        <v/>
      </c>
      <c r="K4584" s="14" t="n"/>
      <c r="L4584" s="14" t="n"/>
      <c r="M4584" s="14" t="n"/>
      <c r="N4584" s="14" t="n"/>
      <c r="O4584" s="20">
        <f>IF(A4584="","",SUMPRODUCT((A4584&gt;=Setup!$C$19:$C$30)*(A4584&lt;=Setup!$D$19:$D$30)*Setup!$A$19:$A$30))</f>
        <v/>
      </c>
      <c r="P4584" s="34">
        <f>IF(A4584="","",IF(G4584="Standard 15% (Box 1)",ROUND(H4584*Setup!$B$9,2),0))</f>
        <v/>
      </c>
      <c r="Q4584" s="34">
        <f>IF(A4584="","",I4584-P4584)</f>
        <v/>
      </c>
      <c r="R4584" s="23">
        <f>IF(A4584="","",IF(O4584=0,"Outside audit periods; ","")&amp;IF(G4584="","No VAT category; ","")&amp;IF(ABS(Q4584)&gt;Setup!$B$10,"VAT ≠ 15% × net; ","")&amp;IF(AND(F4584="B2B - VAT registered",NOT(AND(LEN(E4584)=15,LEFT(E4584,1)="3",RIGHT(E4584,1)="3",ISNUMBER(--E4584)))),"Invalid/missing customer VAT no; ","")&amp;IF(L4584&lt;&gt;"Yes","Not reported/cleared on FATOORA; ","")&amp;IF(AND(OR(G4584="Zero-rated domestic (Box 3)",G4584="Export (Box 4)"),N4584=""),"Zero-rate/export evidence missing; ","")&amp;IF(AND(C4584="Credit Note",H4584&gt;0),"Credit note should be negative; ","")&amp;IF(AND(C4584="Simplified Tax Invoice",F4584="B2B - VAT registered"),"Simplified invoice issued to VAT-registered B2B; ",""))</f>
        <v/>
      </c>
    </row>
    <row r="4585">
      <c r="A4585" s="17" t="n"/>
      <c r="B4585" s="14" t="n"/>
      <c r="C4585" s="14" t="n"/>
      <c r="D4585" s="14" t="n"/>
      <c r="E4585" s="16" t="n"/>
      <c r="F4585" s="14" t="n"/>
      <c r="G4585" s="14" t="n"/>
      <c r="H4585" s="19" t="n"/>
      <c r="I4585" s="19" t="n"/>
      <c r="J4585" s="34">
        <f>IF(A4585="","",H4585+I4585)</f>
        <v/>
      </c>
      <c r="K4585" s="14" t="n"/>
      <c r="L4585" s="14" t="n"/>
      <c r="M4585" s="14" t="n"/>
      <c r="N4585" s="14" t="n"/>
      <c r="O4585" s="20">
        <f>IF(A4585="","",SUMPRODUCT((A4585&gt;=Setup!$C$19:$C$30)*(A4585&lt;=Setup!$D$19:$D$30)*Setup!$A$19:$A$30))</f>
        <v/>
      </c>
      <c r="P4585" s="34">
        <f>IF(A4585="","",IF(G4585="Standard 15% (Box 1)",ROUND(H4585*Setup!$B$9,2),0))</f>
        <v/>
      </c>
      <c r="Q4585" s="34">
        <f>IF(A4585="","",I4585-P4585)</f>
        <v/>
      </c>
      <c r="R4585" s="23">
        <f>IF(A4585="","",IF(O4585=0,"Outside audit periods; ","")&amp;IF(G4585="","No VAT category; ","")&amp;IF(ABS(Q4585)&gt;Setup!$B$10,"VAT ≠ 15% × net; ","")&amp;IF(AND(F4585="B2B - VAT registered",NOT(AND(LEN(E4585)=15,LEFT(E4585,1)="3",RIGHT(E4585,1)="3",ISNUMBER(--E4585)))),"Invalid/missing customer VAT no; ","")&amp;IF(L4585&lt;&gt;"Yes","Not reported/cleared on FATOORA; ","")&amp;IF(AND(OR(G4585="Zero-rated domestic (Box 3)",G4585="Export (Box 4)"),N4585=""),"Zero-rate/export evidence missing; ","")&amp;IF(AND(C4585="Credit Note",H4585&gt;0),"Credit note should be negative; ","")&amp;IF(AND(C4585="Simplified Tax Invoice",F4585="B2B - VAT registered"),"Simplified invoice issued to VAT-registered B2B; ",""))</f>
        <v/>
      </c>
    </row>
    <row r="4586">
      <c r="A4586" s="17" t="n"/>
      <c r="B4586" s="14" t="n"/>
      <c r="C4586" s="14" t="n"/>
      <c r="D4586" s="14" t="n"/>
      <c r="E4586" s="16" t="n"/>
      <c r="F4586" s="14" t="n"/>
      <c r="G4586" s="14" t="n"/>
      <c r="H4586" s="19" t="n"/>
      <c r="I4586" s="19" t="n"/>
      <c r="J4586" s="34">
        <f>IF(A4586="","",H4586+I4586)</f>
        <v/>
      </c>
      <c r="K4586" s="14" t="n"/>
      <c r="L4586" s="14" t="n"/>
      <c r="M4586" s="14" t="n"/>
      <c r="N4586" s="14" t="n"/>
      <c r="O4586" s="20">
        <f>IF(A4586="","",SUMPRODUCT((A4586&gt;=Setup!$C$19:$C$30)*(A4586&lt;=Setup!$D$19:$D$30)*Setup!$A$19:$A$30))</f>
        <v/>
      </c>
      <c r="P4586" s="34">
        <f>IF(A4586="","",IF(G4586="Standard 15% (Box 1)",ROUND(H4586*Setup!$B$9,2),0))</f>
        <v/>
      </c>
      <c r="Q4586" s="34">
        <f>IF(A4586="","",I4586-P4586)</f>
        <v/>
      </c>
      <c r="R4586" s="23">
        <f>IF(A4586="","",IF(O4586=0,"Outside audit periods; ","")&amp;IF(G4586="","No VAT category; ","")&amp;IF(ABS(Q4586)&gt;Setup!$B$10,"VAT ≠ 15% × net; ","")&amp;IF(AND(F4586="B2B - VAT registered",NOT(AND(LEN(E4586)=15,LEFT(E4586,1)="3",RIGHT(E4586,1)="3",ISNUMBER(--E4586)))),"Invalid/missing customer VAT no; ","")&amp;IF(L4586&lt;&gt;"Yes","Not reported/cleared on FATOORA; ","")&amp;IF(AND(OR(G4586="Zero-rated domestic (Box 3)",G4586="Export (Box 4)"),N4586=""),"Zero-rate/export evidence missing; ","")&amp;IF(AND(C4586="Credit Note",H4586&gt;0),"Credit note should be negative; ","")&amp;IF(AND(C4586="Simplified Tax Invoice",F4586="B2B - VAT registered"),"Simplified invoice issued to VAT-registered B2B; ",""))</f>
        <v/>
      </c>
    </row>
    <row r="4587">
      <c r="A4587" s="17" t="n"/>
      <c r="B4587" s="14" t="n"/>
      <c r="C4587" s="14" t="n"/>
      <c r="D4587" s="14" t="n"/>
      <c r="E4587" s="16" t="n"/>
      <c r="F4587" s="14" t="n"/>
      <c r="G4587" s="14" t="n"/>
      <c r="H4587" s="19" t="n"/>
      <c r="I4587" s="19" t="n"/>
      <c r="J4587" s="34">
        <f>IF(A4587="","",H4587+I4587)</f>
        <v/>
      </c>
      <c r="K4587" s="14" t="n"/>
      <c r="L4587" s="14" t="n"/>
      <c r="M4587" s="14" t="n"/>
      <c r="N4587" s="14" t="n"/>
      <c r="O4587" s="20">
        <f>IF(A4587="","",SUMPRODUCT((A4587&gt;=Setup!$C$19:$C$30)*(A4587&lt;=Setup!$D$19:$D$30)*Setup!$A$19:$A$30))</f>
        <v/>
      </c>
      <c r="P4587" s="34">
        <f>IF(A4587="","",IF(G4587="Standard 15% (Box 1)",ROUND(H4587*Setup!$B$9,2),0))</f>
        <v/>
      </c>
      <c r="Q4587" s="34">
        <f>IF(A4587="","",I4587-P4587)</f>
        <v/>
      </c>
      <c r="R4587" s="23">
        <f>IF(A4587="","",IF(O4587=0,"Outside audit periods; ","")&amp;IF(G4587="","No VAT category; ","")&amp;IF(ABS(Q4587)&gt;Setup!$B$10,"VAT ≠ 15% × net; ","")&amp;IF(AND(F4587="B2B - VAT registered",NOT(AND(LEN(E4587)=15,LEFT(E4587,1)="3",RIGHT(E4587,1)="3",ISNUMBER(--E4587)))),"Invalid/missing customer VAT no; ","")&amp;IF(L4587&lt;&gt;"Yes","Not reported/cleared on FATOORA; ","")&amp;IF(AND(OR(G4587="Zero-rated domestic (Box 3)",G4587="Export (Box 4)"),N4587=""),"Zero-rate/export evidence missing; ","")&amp;IF(AND(C4587="Credit Note",H4587&gt;0),"Credit note should be negative; ","")&amp;IF(AND(C4587="Simplified Tax Invoice",F4587="B2B - VAT registered"),"Simplified invoice issued to VAT-registered B2B; ",""))</f>
        <v/>
      </c>
    </row>
    <row r="4588">
      <c r="A4588" s="17" t="n"/>
      <c r="B4588" s="14" t="n"/>
      <c r="C4588" s="14" t="n"/>
      <c r="D4588" s="14" t="n"/>
      <c r="E4588" s="16" t="n"/>
      <c r="F4588" s="14" t="n"/>
      <c r="G4588" s="14" t="n"/>
      <c r="H4588" s="19" t="n"/>
      <c r="I4588" s="19" t="n"/>
      <c r="J4588" s="34">
        <f>IF(A4588="","",H4588+I4588)</f>
        <v/>
      </c>
      <c r="K4588" s="14" t="n"/>
      <c r="L4588" s="14" t="n"/>
      <c r="M4588" s="14" t="n"/>
      <c r="N4588" s="14" t="n"/>
      <c r="O4588" s="20">
        <f>IF(A4588="","",SUMPRODUCT((A4588&gt;=Setup!$C$19:$C$30)*(A4588&lt;=Setup!$D$19:$D$30)*Setup!$A$19:$A$30))</f>
        <v/>
      </c>
      <c r="P4588" s="34">
        <f>IF(A4588="","",IF(G4588="Standard 15% (Box 1)",ROUND(H4588*Setup!$B$9,2),0))</f>
        <v/>
      </c>
      <c r="Q4588" s="34">
        <f>IF(A4588="","",I4588-P4588)</f>
        <v/>
      </c>
      <c r="R4588" s="23">
        <f>IF(A4588="","",IF(O4588=0,"Outside audit periods; ","")&amp;IF(G4588="","No VAT category; ","")&amp;IF(ABS(Q4588)&gt;Setup!$B$10,"VAT ≠ 15% × net; ","")&amp;IF(AND(F4588="B2B - VAT registered",NOT(AND(LEN(E4588)=15,LEFT(E4588,1)="3",RIGHT(E4588,1)="3",ISNUMBER(--E4588)))),"Invalid/missing customer VAT no; ","")&amp;IF(L4588&lt;&gt;"Yes","Not reported/cleared on FATOORA; ","")&amp;IF(AND(OR(G4588="Zero-rated domestic (Box 3)",G4588="Export (Box 4)"),N4588=""),"Zero-rate/export evidence missing; ","")&amp;IF(AND(C4588="Credit Note",H4588&gt;0),"Credit note should be negative; ","")&amp;IF(AND(C4588="Simplified Tax Invoice",F4588="B2B - VAT registered"),"Simplified invoice issued to VAT-registered B2B; ",""))</f>
        <v/>
      </c>
    </row>
    <row r="4589">
      <c r="A4589" s="17" t="n"/>
      <c r="B4589" s="14" t="n"/>
      <c r="C4589" s="14" t="n"/>
      <c r="D4589" s="14" t="n"/>
      <c r="E4589" s="16" t="n"/>
      <c r="F4589" s="14" t="n"/>
      <c r="G4589" s="14" t="n"/>
      <c r="H4589" s="19" t="n"/>
      <c r="I4589" s="19" t="n"/>
      <c r="J4589" s="34">
        <f>IF(A4589="","",H4589+I4589)</f>
        <v/>
      </c>
      <c r="K4589" s="14" t="n"/>
      <c r="L4589" s="14" t="n"/>
      <c r="M4589" s="14" t="n"/>
      <c r="N4589" s="14" t="n"/>
      <c r="O4589" s="20">
        <f>IF(A4589="","",SUMPRODUCT((A4589&gt;=Setup!$C$19:$C$30)*(A4589&lt;=Setup!$D$19:$D$30)*Setup!$A$19:$A$30))</f>
        <v/>
      </c>
      <c r="P4589" s="34">
        <f>IF(A4589="","",IF(G4589="Standard 15% (Box 1)",ROUND(H4589*Setup!$B$9,2),0))</f>
        <v/>
      </c>
      <c r="Q4589" s="34">
        <f>IF(A4589="","",I4589-P4589)</f>
        <v/>
      </c>
      <c r="R4589" s="23">
        <f>IF(A4589="","",IF(O4589=0,"Outside audit periods; ","")&amp;IF(G4589="","No VAT category; ","")&amp;IF(ABS(Q4589)&gt;Setup!$B$10,"VAT ≠ 15% × net; ","")&amp;IF(AND(F4589="B2B - VAT registered",NOT(AND(LEN(E4589)=15,LEFT(E4589,1)="3",RIGHT(E4589,1)="3",ISNUMBER(--E4589)))),"Invalid/missing customer VAT no; ","")&amp;IF(L4589&lt;&gt;"Yes","Not reported/cleared on FATOORA; ","")&amp;IF(AND(OR(G4589="Zero-rated domestic (Box 3)",G4589="Export (Box 4)"),N4589=""),"Zero-rate/export evidence missing; ","")&amp;IF(AND(C4589="Credit Note",H4589&gt;0),"Credit note should be negative; ","")&amp;IF(AND(C4589="Simplified Tax Invoice",F4589="B2B - VAT registered"),"Simplified invoice issued to VAT-registered B2B; ",""))</f>
        <v/>
      </c>
    </row>
    <row r="4590">
      <c r="A4590" s="17" t="n"/>
      <c r="B4590" s="14" t="n"/>
      <c r="C4590" s="14" t="n"/>
      <c r="D4590" s="14" t="n"/>
      <c r="E4590" s="16" t="n"/>
      <c r="F4590" s="14" t="n"/>
      <c r="G4590" s="14" t="n"/>
      <c r="H4590" s="19" t="n"/>
      <c r="I4590" s="19" t="n"/>
      <c r="J4590" s="34">
        <f>IF(A4590="","",H4590+I4590)</f>
        <v/>
      </c>
      <c r="K4590" s="14" t="n"/>
      <c r="L4590" s="14" t="n"/>
      <c r="M4590" s="14" t="n"/>
      <c r="N4590" s="14" t="n"/>
      <c r="O4590" s="20">
        <f>IF(A4590="","",SUMPRODUCT((A4590&gt;=Setup!$C$19:$C$30)*(A4590&lt;=Setup!$D$19:$D$30)*Setup!$A$19:$A$30))</f>
        <v/>
      </c>
      <c r="P4590" s="34">
        <f>IF(A4590="","",IF(G4590="Standard 15% (Box 1)",ROUND(H4590*Setup!$B$9,2),0))</f>
        <v/>
      </c>
      <c r="Q4590" s="34">
        <f>IF(A4590="","",I4590-P4590)</f>
        <v/>
      </c>
      <c r="R4590" s="23">
        <f>IF(A4590="","",IF(O4590=0,"Outside audit periods; ","")&amp;IF(G4590="","No VAT category; ","")&amp;IF(ABS(Q4590)&gt;Setup!$B$10,"VAT ≠ 15% × net; ","")&amp;IF(AND(F4590="B2B - VAT registered",NOT(AND(LEN(E4590)=15,LEFT(E4590,1)="3",RIGHT(E4590,1)="3",ISNUMBER(--E4590)))),"Invalid/missing customer VAT no; ","")&amp;IF(L4590&lt;&gt;"Yes","Not reported/cleared on FATOORA; ","")&amp;IF(AND(OR(G4590="Zero-rated domestic (Box 3)",G4590="Export (Box 4)"),N4590=""),"Zero-rate/export evidence missing; ","")&amp;IF(AND(C4590="Credit Note",H4590&gt;0),"Credit note should be negative; ","")&amp;IF(AND(C4590="Simplified Tax Invoice",F4590="B2B - VAT registered"),"Simplified invoice issued to VAT-registered B2B; ",""))</f>
        <v/>
      </c>
    </row>
    <row r="4591">
      <c r="A4591" s="17" t="n"/>
      <c r="B4591" s="14" t="n"/>
      <c r="C4591" s="14" t="n"/>
      <c r="D4591" s="14" t="n"/>
      <c r="E4591" s="16" t="n"/>
      <c r="F4591" s="14" t="n"/>
      <c r="G4591" s="14" t="n"/>
      <c r="H4591" s="19" t="n"/>
      <c r="I4591" s="19" t="n"/>
      <c r="J4591" s="34">
        <f>IF(A4591="","",H4591+I4591)</f>
        <v/>
      </c>
      <c r="K4591" s="14" t="n"/>
      <c r="L4591" s="14" t="n"/>
      <c r="M4591" s="14" t="n"/>
      <c r="N4591" s="14" t="n"/>
      <c r="O4591" s="20">
        <f>IF(A4591="","",SUMPRODUCT((A4591&gt;=Setup!$C$19:$C$30)*(A4591&lt;=Setup!$D$19:$D$30)*Setup!$A$19:$A$30))</f>
        <v/>
      </c>
      <c r="P4591" s="34">
        <f>IF(A4591="","",IF(G4591="Standard 15% (Box 1)",ROUND(H4591*Setup!$B$9,2),0))</f>
        <v/>
      </c>
      <c r="Q4591" s="34">
        <f>IF(A4591="","",I4591-P4591)</f>
        <v/>
      </c>
      <c r="R4591" s="23">
        <f>IF(A4591="","",IF(O4591=0,"Outside audit periods; ","")&amp;IF(G4591="","No VAT category; ","")&amp;IF(ABS(Q4591)&gt;Setup!$B$10,"VAT ≠ 15% × net; ","")&amp;IF(AND(F4591="B2B - VAT registered",NOT(AND(LEN(E4591)=15,LEFT(E4591,1)="3",RIGHT(E4591,1)="3",ISNUMBER(--E4591)))),"Invalid/missing customer VAT no; ","")&amp;IF(L4591&lt;&gt;"Yes","Not reported/cleared on FATOORA; ","")&amp;IF(AND(OR(G4591="Zero-rated domestic (Box 3)",G4591="Export (Box 4)"),N4591=""),"Zero-rate/export evidence missing; ","")&amp;IF(AND(C4591="Credit Note",H4591&gt;0),"Credit note should be negative; ","")&amp;IF(AND(C4591="Simplified Tax Invoice",F4591="B2B - VAT registered"),"Simplified invoice issued to VAT-registered B2B; ",""))</f>
        <v/>
      </c>
    </row>
    <row r="4592">
      <c r="A4592" s="17" t="n"/>
      <c r="B4592" s="14" t="n"/>
      <c r="C4592" s="14" t="n"/>
      <c r="D4592" s="14" t="n"/>
      <c r="E4592" s="16" t="n"/>
      <c r="F4592" s="14" t="n"/>
      <c r="G4592" s="14" t="n"/>
      <c r="H4592" s="19" t="n"/>
      <c r="I4592" s="19" t="n"/>
      <c r="J4592" s="34">
        <f>IF(A4592="","",H4592+I4592)</f>
        <v/>
      </c>
      <c r="K4592" s="14" t="n"/>
      <c r="L4592" s="14" t="n"/>
      <c r="M4592" s="14" t="n"/>
      <c r="N4592" s="14" t="n"/>
      <c r="O4592" s="20">
        <f>IF(A4592="","",SUMPRODUCT((A4592&gt;=Setup!$C$19:$C$30)*(A4592&lt;=Setup!$D$19:$D$30)*Setup!$A$19:$A$30))</f>
        <v/>
      </c>
      <c r="P4592" s="34">
        <f>IF(A4592="","",IF(G4592="Standard 15% (Box 1)",ROUND(H4592*Setup!$B$9,2),0))</f>
        <v/>
      </c>
      <c r="Q4592" s="34">
        <f>IF(A4592="","",I4592-P4592)</f>
        <v/>
      </c>
      <c r="R4592" s="23">
        <f>IF(A4592="","",IF(O4592=0,"Outside audit periods; ","")&amp;IF(G4592="","No VAT category; ","")&amp;IF(ABS(Q4592)&gt;Setup!$B$10,"VAT ≠ 15% × net; ","")&amp;IF(AND(F4592="B2B - VAT registered",NOT(AND(LEN(E4592)=15,LEFT(E4592,1)="3",RIGHT(E4592,1)="3",ISNUMBER(--E4592)))),"Invalid/missing customer VAT no; ","")&amp;IF(L4592&lt;&gt;"Yes","Not reported/cleared on FATOORA; ","")&amp;IF(AND(OR(G4592="Zero-rated domestic (Box 3)",G4592="Export (Box 4)"),N4592=""),"Zero-rate/export evidence missing; ","")&amp;IF(AND(C4592="Credit Note",H4592&gt;0),"Credit note should be negative; ","")&amp;IF(AND(C4592="Simplified Tax Invoice",F4592="B2B - VAT registered"),"Simplified invoice issued to VAT-registered B2B; ",""))</f>
        <v/>
      </c>
    </row>
    <row r="4593">
      <c r="A4593" s="17" t="n"/>
      <c r="B4593" s="14" t="n"/>
      <c r="C4593" s="14" t="n"/>
      <c r="D4593" s="14" t="n"/>
      <c r="E4593" s="16" t="n"/>
      <c r="F4593" s="14" t="n"/>
      <c r="G4593" s="14" t="n"/>
      <c r="H4593" s="19" t="n"/>
      <c r="I4593" s="19" t="n"/>
      <c r="J4593" s="34">
        <f>IF(A4593="","",H4593+I4593)</f>
        <v/>
      </c>
      <c r="K4593" s="14" t="n"/>
      <c r="L4593" s="14" t="n"/>
      <c r="M4593" s="14" t="n"/>
      <c r="N4593" s="14" t="n"/>
      <c r="O4593" s="20">
        <f>IF(A4593="","",SUMPRODUCT((A4593&gt;=Setup!$C$19:$C$30)*(A4593&lt;=Setup!$D$19:$D$30)*Setup!$A$19:$A$30))</f>
        <v/>
      </c>
      <c r="P4593" s="34">
        <f>IF(A4593="","",IF(G4593="Standard 15% (Box 1)",ROUND(H4593*Setup!$B$9,2),0))</f>
        <v/>
      </c>
      <c r="Q4593" s="34">
        <f>IF(A4593="","",I4593-P4593)</f>
        <v/>
      </c>
      <c r="R4593" s="23">
        <f>IF(A4593="","",IF(O4593=0,"Outside audit periods; ","")&amp;IF(G4593="","No VAT category; ","")&amp;IF(ABS(Q4593)&gt;Setup!$B$10,"VAT ≠ 15% × net; ","")&amp;IF(AND(F4593="B2B - VAT registered",NOT(AND(LEN(E4593)=15,LEFT(E4593,1)="3",RIGHT(E4593,1)="3",ISNUMBER(--E4593)))),"Invalid/missing customer VAT no; ","")&amp;IF(L4593&lt;&gt;"Yes","Not reported/cleared on FATOORA; ","")&amp;IF(AND(OR(G4593="Zero-rated domestic (Box 3)",G4593="Export (Box 4)"),N4593=""),"Zero-rate/export evidence missing; ","")&amp;IF(AND(C4593="Credit Note",H4593&gt;0),"Credit note should be negative; ","")&amp;IF(AND(C4593="Simplified Tax Invoice",F4593="B2B - VAT registered"),"Simplified invoice issued to VAT-registered B2B; ",""))</f>
        <v/>
      </c>
    </row>
    <row r="4594">
      <c r="A4594" s="17" t="n"/>
      <c r="B4594" s="14" t="n"/>
      <c r="C4594" s="14" t="n"/>
      <c r="D4594" s="14" t="n"/>
      <c r="E4594" s="16" t="n"/>
      <c r="F4594" s="14" t="n"/>
      <c r="G4594" s="14" t="n"/>
      <c r="H4594" s="19" t="n"/>
      <c r="I4594" s="19" t="n"/>
      <c r="J4594" s="34">
        <f>IF(A4594="","",H4594+I4594)</f>
        <v/>
      </c>
      <c r="K4594" s="14" t="n"/>
      <c r="L4594" s="14" t="n"/>
      <c r="M4594" s="14" t="n"/>
      <c r="N4594" s="14" t="n"/>
      <c r="O4594" s="20">
        <f>IF(A4594="","",SUMPRODUCT((A4594&gt;=Setup!$C$19:$C$30)*(A4594&lt;=Setup!$D$19:$D$30)*Setup!$A$19:$A$30))</f>
        <v/>
      </c>
      <c r="P4594" s="34">
        <f>IF(A4594="","",IF(G4594="Standard 15% (Box 1)",ROUND(H4594*Setup!$B$9,2),0))</f>
        <v/>
      </c>
      <c r="Q4594" s="34">
        <f>IF(A4594="","",I4594-P4594)</f>
        <v/>
      </c>
      <c r="R4594" s="23">
        <f>IF(A4594="","",IF(O4594=0,"Outside audit periods; ","")&amp;IF(G4594="","No VAT category; ","")&amp;IF(ABS(Q4594)&gt;Setup!$B$10,"VAT ≠ 15% × net; ","")&amp;IF(AND(F4594="B2B - VAT registered",NOT(AND(LEN(E4594)=15,LEFT(E4594,1)="3",RIGHT(E4594,1)="3",ISNUMBER(--E4594)))),"Invalid/missing customer VAT no; ","")&amp;IF(L4594&lt;&gt;"Yes","Not reported/cleared on FATOORA; ","")&amp;IF(AND(OR(G4594="Zero-rated domestic (Box 3)",G4594="Export (Box 4)"),N4594=""),"Zero-rate/export evidence missing; ","")&amp;IF(AND(C4594="Credit Note",H4594&gt;0),"Credit note should be negative; ","")&amp;IF(AND(C4594="Simplified Tax Invoice",F4594="B2B - VAT registered"),"Simplified invoice issued to VAT-registered B2B; ",""))</f>
        <v/>
      </c>
    </row>
    <row r="4595">
      <c r="A4595" s="17" t="n"/>
      <c r="B4595" s="14" t="n"/>
      <c r="C4595" s="14" t="n"/>
      <c r="D4595" s="14" t="n"/>
      <c r="E4595" s="16" t="n"/>
      <c r="F4595" s="14" t="n"/>
      <c r="G4595" s="14" t="n"/>
      <c r="H4595" s="19" t="n"/>
      <c r="I4595" s="19" t="n"/>
      <c r="J4595" s="34">
        <f>IF(A4595="","",H4595+I4595)</f>
        <v/>
      </c>
      <c r="K4595" s="14" t="n"/>
      <c r="L4595" s="14" t="n"/>
      <c r="M4595" s="14" t="n"/>
      <c r="N4595" s="14" t="n"/>
      <c r="O4595" s="20">
        <f>IF(A4595="","",SUMPRODUCT((A4595&gt;=Setup!$C$19:$C$30)*(A4595&lt;=Setup!$D$19:$D$30)*Setup!$A$19:$A$30))</f>
        <v/>
      </c>
      <c r="P4595" s="34">
        <f>IF(A4595="","",IF(G4595="Standard 15% (Box 1)",ROUND(H4595*Setup!$B$9,2),0))</f>
        <v/>
      </c>
      <c r="Q4595" s="34">
        <f>IF(A4595="","",I4595-P4595)</f>
        <v/>
      </c>
      <c r="R4595" s="23">
        <f>IF(A4595="","",IF(O4595=0,"Outside audit periods; ","")&amp;IF(G4595="","No VAT category; ","")&amp;IF(ABS(Q4595)&gt;Setup!$B$10,"VAT ≠ 15% × net; ","")&amp;IF(AND(F4595="B2B - VAT registered",NOT(AND(LEN(E4595)=15,LEFT(E4595,1)="3",RIGHT(E4595,1)="3",ISNUMBER(--E4595)))),"Invalid/missing customer VAT no; ","")&amp;IF(L4595&lt;&gt;"Yes","Not reported/cleared on FATOORA; ","")&amp;IF(AND(OR(G4595="Zero-rated domestic (Box 3)",G4595="Export (Box 4)"),N4595=""),"Zero-rate/export evidence missing; ","")&amp;IF(AND(C4595="Credit Note",H4595&gt;0),"Credit note should be negative; ","")&amp;IF(AND(C4595="Simplified Tax Invoice",F4595="B2B - VAT registered"),"Simplified invoice issued to VAT-registered B2B; ",""))</f>
        <v/>
      </c>
    </row>
    <row r="4596">
      <c r="A4596" s="17" t="n"/>
      <c r="B4596" s="14" t="n"/>
      <c r="C4596" s="14" t="n"/>
      <c r="D4596" s="14" t="n"/>
      <c r="E4596" s="16" t="n"/>
      <c r="F4596" s="14" t="n"/>
      <c r="G4596" s="14" t="n"/>
      <c r="H4596" s="19" t="n"/>
      <c r="I4596" s="19" t="n"/>
      <c r="J4596" s="34">
        <f>IF(A4596="","",H4596+I4596)</f>
        <v/>
      </c>
      <c r="K4596" s="14" t="n"/>
      <c r="L4596" s="14" t="n"/>
      <c r="M4596" s="14" t="n"/>
      <c r="N4596" s="14" t="n"/>
      <c r="O4596" s="20">
        <f>IF(A4596="","",SUMPRODUCT((A4596&gt;=Setup!$C$19:$C$30)*(A4596&lt;=Setup!$D$19:$D$30)*Setup!$A$19:$A$30))</f>
        <v/>
      </c>
      <c r="P4596" s="34">
        <f>IF(A4596="","",IF(G4596="Standard 15% (Box 1)",ROUND(H4596*Setup!$B$9,2),0))</f>
        <v/>
      </c>
      <c r="Q4596" s="34">
        <f>IF(A4596="","",I4596-P4596)</f>
        <v/>
      </c>
      <c r="R4596" s="23">
        <f>IF(A4596="","",IF(O4596=0,"Outside audit periods; ","")&amp;IF(G4596="","No VAT category; ","")&amp;IF(ABS(Q4596)&gt;Setup!$B$10,"VAT ≠ 15% × net; ","")&amp;IF(AND(F4596="B2B - VAT registered",NOT(AND(LEN(E4596)=15,LEFT(E4596,1)="3",RIGHT(E4596,1)="3",ISNUMBER(--E4596)))),"Invalid/missing customer VAT no; ","")&amp;IF(L4596&lt;&gt;"Yes","Not reported/cleared on FATOORA; ","")&amp;IF(AND(OR(G4596="Zero-rated domestic (Box 3)",G4596="Export (Box 4)"),N4596=""),"Zero-rate/export evidence missing; ","")&amp;IF(AND(C4596="Credit Note",H4596&gt;0),"Credit note should be negative; ","")&amp;IF(AND(C4596="Simplified Tax Invoice",F4596="B2B - VAT registered"),"Simplified invoice issued to VAT-registered B2B; ",""))</f>
        <v/>
      </c>
    </row>
    <row r="4597">
      <c r="A4597" s="17" t="n"/>
      <c r="B4597" s="14" t="n"/>
      <c r="C4597" s="14" t="n"/>
      <c r="D4597" s="14" t="n"/>
      <c r="E4597" s="16" t="n"/>
      <c r="F4597" s="14" t="n"/>
      <c r="G4597" s="14" t="n"/>
      <c r="H4597" s="19" t="n"/>
      <c r="I4597" s="19" t="n"/>
      <c r="J4597" s="34">
        <f>IF(A4597="","",H4597+I4597)</f>
        <v/>
      </c>
      <c r="K4597" s="14" t="n"/>
      <c r="L4597" s="14" t="n"/>
      <c r="M4597" s="14" t="n"/>
      <c r="N4597" s="14" t="n"/>
      <c r="O4597" s="20">
        <f>IF(A4597="","",SUMPRODUCT((A4597&gt;=Setup!$C$19:$C$30)*(A4597&lt;=Setup!$D$19:$D$30)*Setup!$A$19:$A$30))</f>
        <v/>
      </c>
      <c r="P4597" s="34">
        <f>IF(A4597="","",IF(G4597="Standard 15% (Box 1)",ROUND(H4597*Setup!$B$9,2),0))</f>
        <v/>
      </c>
      <c r="Q4597" s="34">
        <f>IF(A4597="","",I4597-P4597)</f>
        <v/>
      </c>
      <c r="R4597" s="23">
        <f>IF(A4597="","",IF(O4597=0,"Outside audit periods; ","")&amp;IF(G4597="","No VAT category; ","")&amp;IF(ABS(Q4597)&gt;Setup!$B$10,"VAT ≠ 15% × net; ","")&amp;IF(AND(F4597="B2B - VAT registered",NOT(AND(LEN(E4597)=15,LEFT(E4597,1)="3",RIGHT(E4597,1)="3",ISNUMBER(--E4597)))),"Invalid/missing customer VAT no; ","")&amp;IF(L4597&lt;&gt;"Yes","Not reported/cleared on FATOORA; ","")&amp;IF(AND(OR(G4597="Zero-rated domestic (Box 3)",G4597="Export (Box 4)"),N4597=""),"Zero-rate/export evidence missing; ","")&amp;IF(AND(C4597="Credit Note",H4597&gt;0),"Credit note should be negative; ","")&amp;IF(AND(C4597="Simplified Tax Invoice",F4597="B2B - VAT registered"),"Simplified invoice issued to VAT-registered B2B; ",""))</f>
        <v/>
      </c>
    </row>
    <row r="4598">
      <c r="A4598" s="17" t="n"/>
      <c r="B4598" s="14" t="n"/>
      <c r="C4598" s="14" t="n"/>
      <c r="D4598" s="14" t="n"/>
      <c r="E4598" s="16" t="n"/>
      <c r="F4598" s="14" t="n"/>
      <c r="G4598" s="14" t="n"/>
      <c r="H4598" s="19" t="n"/>
      <c r="I4598" s="19" t="n"/>
      <c r="J4598" s="34">
        <f>IF(A4598="","",H4598+I4598)</f>
        <v/>
      </c>
      <c r="K4598" s="14" t="n"/>
      <c r="L4598" s="14" t="n"/>
      <c r="M4598" s="14" t="n"/>
      <c r="N4598" s="14" t="n"/>
      <c r="O4598" s="20">
        <f>IF(A4598="","",SUMPRODUCT((A4598&gt;=Setup!$C$19:$C$30)*(A4598&lt;=Setup!$D$19:$D$30)*Setup!$A$19:$A$30))</f>
        <v/>
      </c>
      <c r="P4598" s="34">
        <f>IF(A4598="","",IF(G4598="Standard 15% (Box 1)",ROUND(H4598*Setup!$B$9,2),0))</f>
        <v/>
      </c>
      <c r="Q4598" s="34">
        <f>IF(A4598="","",I4598-P4598)</f>
        <v/>
      </c>
      <c r="R4598" s="23">
        <f>IF(A4598="","",IF(O4598=0,"Outside audit periods; ","")&amp;IF(G4598="","No VAT category; ","")&amp;IF(ABS(Q4598)&gt;Setup!$B$10,"VAT ≠ 15% × net; ","")&amp;IF(AND(F4598="B2B - VAT registered",NOT(AND(LEN(E4598)=15,LEFT(E4598,1)="3",RIGHT(E4598,1)="3",ISNUMBER(--E4598)))),"Invalid/missing customer VAT no; ","")&amp;IF(L4598&lt;&gt;"Yes","Not reported/cleared on FATOORA; ","")&amp;IF(AND(OR(G4598="Zero-rated domestic (Box 3)",G4598="Export (Box 4)"),N4598=""),"Zero-rate/export evidence missing; ","")&amp;IF(AND(C4598="Credit Note",H4598&gt;0),"Credit note should be negative; ","")&amp;IF(AND(C4598="Simplified Tax Invoice",F4598="B2B - VAT registered"),"Simplified invoice issued to VAT-registered B2B; ",""))</f>
        <v/>
      </c>
    </row>
    <row r="4599">
      <c r="A4599" s="17" t="n"/>
      <c r="B4599" s="14" t="n"/>
      <c r="C4599" s="14" t="n"/>
      <c r="D4599" s="14" t="n"/>
      <c r="E4599" s="16" t="n"/>
      <c r="F4599" s="14" t="n"/>
      <c r="G4599" s="14" t="n"/>
      <c r="H4599" s="19" t="n"/>
      <c r="I4599" s="19" t="n"/>
      <c r="J4599" s="34">
        <f>IF(A4599="","",H4599+I4599)</f>
        <v/>
      </c>
      <c r="K4599" s="14" t="n"/>
      <c r="L4599" s="14" t="n"/>
      <c r="M4599" s="14" t="n"/>
      <c r="N4599" s="14" t="n"/>
      <c r="O4599" s="20">
        <f>IF(A4599="","",SUMPRODUCT((A4599&gt;=Setup!$C$19:$C$30)*(A4599&lt;=Setup!$D$19:$D$30)*Setup!$A$19:$A$30))</f>
        <v/>
      </c>
      <c r="P4599" s="34">
        <f>IF(A4599="","",IF(G4599="Standard 15% (Box 1)",ROUND(H4599*Setup!$B$9,2),0))</f>
        <v/>
      </c>
      <c r="Q4599" s="34">
        <f>IF(A4599="","",I4599-P4599)</f>
        <v/>
      </c>
      <c r="R4599" s="23">
        <f>IF(A4599="","",IF(O4599=0,"Outside audit periods; ","")&amp;IF(G4599="","No VAT category; ","")&amp;IF(ABS(Q4599)&gt;Setup!$B$10,"VAT ≠ 15% × net; ","")&amp;IF(AND(F4599="B2B - VAT registered",NOT(AND(LEN(E4599)=15,LEFT(E4599,1)="3",RIGHT(E4599,1)="3",ISNUMBER(--E4599)))),"Invalid/missing customer VAT no; ","")&amp;IF(L4599&lt;&gt;"Yes","Not reported/cleared on FATOORA; ","")&amp;IF(AND(OR(G4599="Zero-rated domestic (Box 3)",G4599="Export (Box 4)"),N4599=""),"Zero-rate/export evidence missing; ","")&amp;IF(AND(C4599="Credit Note",H4599&gt;0),"Credit note should be negative; ","")&amp;IF(AND(C4599="Simplified Tax Invoice",F4599="B2B - VAT registered"),"Simplified invoice issued to VAT-registered B2B; ",""))</f>
        <v/>
      </c>
    </row>
    <row r="4600">
      <c r="A4600" s="17" t="n"/>
      <c r="B4600" s="14" t="n"/>
      <c r="C4600" s="14" t="n"/>
      <c r="D4600" s="14" t="n"/>
      <c r="E4600" s="16" t="n"/>
      <c r="F4600" s="14" t="n"/>
      <c r="G4600" s="14" t="n"/>
      <c r="H4600" s="19" t="n"/>
      <c r="I4600" s="19" t="n"/>
      <c r="J4600" s="34">
        <f>IF(A4600="","",H4600+I4600)</f>
        <v/>
      </c>
      <c r="K4600" s="14" t="n"/>
      <c r="L4600" s="14" t="n"/>
      <c r="M4600" s="14" t="n"/>
      <c r="N4600" s="14" t="n"/>
      <c r="O4600" s="20">
        <f>IF(A4600="","",SUMPRODUCT((A4600&gt;=Setup!$C$19:$C$30)*(A4600&lt;=Setup!$D$19:$D$30)*Setup!$A$19:$A$30))</f>
        <v/>
      </c>
      <c r="P4600" s="34">
        <f>IF(A4600="","",IF(G4600="Standard 15% (Box 1)",ROUND(H4600*Setup!$B$9,2),0))</f>
        <v/>
      </c>
      <c r="Q4600" s="34">
        <f>IF(A4600="","",I4600-P4600)</f>
        <v/>
      </c>
      <c r="R4600" s="23">
        <f>IF(A4600="","",IF(O4600=0,"Outside audit periods; ","")&amp;IF(G4600="","No VAT category; ","")&amp;IF(ABS(Q4600)&gt;Setup!$B$10,"VAT ≠ 15% × net; ","")&amp;IF(AND(F4600="B2B - VAT registered",NOT(AND(LEN(E4600)=15,LEFT(E4600,1)="3",RIGHT(E4600,1)="3",ISNUMBER(--E4600)))),"Invalid/missing customer VAT no; ","")&amp;IF(L4600&lt;&gt;"Yes","Not reported/cleared on FATOORA; ","")&amp;IF(AND(OR(G4600="Zero-rated domestic (Box 3)",G4600="Export (Box 4)"),N4600=""),"Zero-rate/export evidence missing; ","")&amp;IF(AND(C4600="Credit Note",H4600&gt;0),"Credit note should be negative; ","")&amp;IF(AND(C4600="Simplified Tax Invoice",F4600="B2B - VAT registered"),"Simplified invoice issued to VAT-registered B2B; ",""))</f>
        <v/>
      </c>
    </row>
    <row r="4601">
      <c r="A4601" s="17" t="n"/>
      <c r="B4601" s="14" t="n"/>
      <c r="C4601" s="14" t="n"/>
      <c r="D4601" s="14" t="n"/>
      <c r="E4601" s="16" t="n"/>
      <c r="F4601" s="14" t="n"/>
      <c r="G4601" s="14" t="n"/>
      <c r="H4601" s="19" t="n"/>
      <c r="I4601" s="19" t="n"/>
      <c r="J4601" s="34">
        <f>IF(A4601="","",H4601+I4601)</f>
        <v/>
      </c>
      <c r="K4601" s="14" t="n"/>
      <c r="L4601" s="14" t="n"/>
      <c r="M4601" s="14" t="n"/>
      <c r="N4601" s="14" t="n"/>
      <c r="O4601" s="20">
        <f>IF(A4601="","",SUMPRODUCT((A4601&gt;=Setup!$C$19:$C$30)*(A4601&lt;=Setup!$D$19:$D$30)*Setup!$A$19:$A$30))</f>
        <v/>
      </c>
      <c r="P4601" s="34">
        <f>IF(A4601="","",IF(G4601="Standard 15% (Box 1)",ROUND(H4601*Setup!$B$9,2),0))</f>
        <v/>
      </c>
      <c r="Q4601" s="34">
        <f>IF(A4601="","",I4601-P4601)</f>
        <v/>
      </c>
      <c r="R4601" s="23">
        <f>IF(A4601="","",IF(O4601=0,"Outside audit periods; ","")&amp;IF(G4601="","No VAT category; ","")&amp;IF(ABS(Q4601)&gt;Setup!$B$10,"VAT ≠ 15% × net; ","")&amp;IF(AND(F4601="B2B - VAT registered",NOT(AND(LEN(E4601)=15,LEFT(E4601,1)="3",RIGHT(E4601,1)="3",ISNUMBER(--E4601)))),"Invalid/missing customer VAT no; ","")&amp;IF(L4601&lt;&gt;"Yes","Not reported/cleared on FATOORA; ","")&amp;IF(AND(OR(G4601="Zero-rated domestic (Box 3)",G4601="Export (Box 4)"),N4601=""),"Zero-rate/export evidence missing; ","")&amp;IF(AND(C4601="Credit Note",H4601&gt;0),"Credit note should be negative; ","")&amp;IF(AND(C4601="Simplified Tax Invoice",F4601="B2B - VAT registered"),"Simplified invoice issued to VAT-registered B2B; ",""))</f>
        <v/>
      </c>
    </row>
    <row r="4602">
      <c r="A4602" s="17" t="n"/>
      <c r="B4602" s="14" t="n"/>
      <c r="C4602" s="14" t="n"/>
      <c r="D4602" s="14" t="n"/>
      <c r="E4602" s="16" t="n"/>
      <c r="F4602" s="14" t="n"/>
      <c r="G4602" s="14" t="n"/>
      <c r="H4602" s="19" t="n"/>
      <c r="I4602" s="19" t="n"/>
      <c r="J4602" s="34">
        <f>IF(A4602="","",H4602+I4602)</f>
        <v/>
      </c>
      <c r="K4602" s="14" t="n"/>
      <c r="L4602" s="14" t="n"/>
      <c r="M4602" s="14" t="n"/>
      <c r="N4602" s="14" t="n"/>
      <c r="O4602" s="20">
        <f>IF(A4602="","",SUMPRODUCT((A4602&gt;=Setup!$C$19:$C$30)*(A4602&lt;=Setup!$D$19:$D$30)*Setup!$A$19:$A$30))</f>
        <v/>
      </c>
      <c r="P4602" s="34">
        <f>IF(A4602="","",IF(G4602="Standard 15% (Box 1)",ROUND(H4602*Setup!$B$9,2),0))</f>
        <v/>
      </c>
      <c r="Q4602" s="34">
        <f>IF(A4602="","",I4602-P4602)</f>
        <v/>
      </c>
      <c r="R4602" s="23">
        <f>IF(A4602="","",IF(O4602=0,"Outside audit periods; ","")&amp;IF(G4602="","No VAT category; ","")&amp;IF(ABS(Q4602)&gt;Setup!$B$10,"VAT ≠ 15% × net; ","")&amp;IF(AND(F4602="B2B - VAT registered",NOT(AND(LEN(E4602)=15,LEFT(E4602,1)="3",RIGHT(E4602,1)="3",ISNUMBER(--E4602)))),"Invalid/missing customer VAT no; ","")&amp;IF(L4602&lt;&gt;"Yes","Not reported/cleared on FATOORA; ","")&amp;IF(AND(OR(G4602="Zero-rated domestic (Box 3)",G4602="Export (Box 4)"),N4602=""),"Zero-rate/export evidence missing; ","")&amp;IF(AND(C4602="Credit Note",H4602&gt;0),"Credit note should be negative; ","")&amp;IF(AND(C4602="Simplified Tax Invoice",F4602="B2B - VAT registered"),"Simplified invoice issued to VAT-registered B2B; ",""))</f>
        <v/>
      </c>
    </row>
    <row r="4603">
      <c r="A4603" s="17" t="n"/>
      <c r="B4603" s="14" t="n"/>
      <c r="C4603" s="14" t="n"/>
      <c r="D4603" s="14" t="n"/>
      <c r="E4603" s="16" t="n"/>
      <c r="F4603" s="14" t="n"/>
      <c r="G4603" s="14" t="n"/>
      <c r="H4603" s="19" t="n"/>
      <c r="I4603" s="19" t="n"/>
      <c r="J4603" s="34">
        <f>IF(A4603="","",H4603+I4603)</f>
        <v/>
      </c>
      <c r="K4603" s="14" t="n"/>
      <c r="L4603" s="14" t="n"/>
      <c r="M4603" s="14" t="n"/>
      <c r="N4603" s="14" t="n"/>
      <c r="O4603" s="20">
        <f>IF(A4603="","",SUMPRODUCT((A4603&gt;=Setup!$C$19:$C$30)*(A4603&lt;=Setup!$D$19:$D$30)*Setup!$A$19:$A$30))</f>
        <v/>
      </c>
      <c r="P4603" s="34">
        <f>IF(A4603="","",IF(G4603="Standard 15% (Box 1)",ROUND(H4603*Setup!$B$9,2),0))</f>
        <v/>
      </c>
      <c r="Q4603" s="34">
        <f>IF(A4603="","",I4603-P4603)</f>
        <v/>
      </c>
      <c r="R4603" s="23">
        <f>IF(A4603="","",IF(O4603=0,"Outside audit periods; ","")&amp;IF(G4603="","No VAT category; ","")&amp;IF(ABS(Q4603)&gt;Setup!$B$10,"VAT ≠ 15% × net; ","")&amp;IF(AND(F4603="B2B - VAT registered",NOT(AND(LEN(E4603)=15,LEFT(E4603,1)="3",RIGHT(E4603,1)="3",ISNUMBER(--E4603)))),"Invalid/missing customer VAT no; ","")&amp;IF(L4603&lt;&gt;"Yes","Not reported/cleared on FATOORA; ","")&amp;IF(AND(OR(G4603="Zero-rated domestic (Box 3)",G4603="Export (Box 4)"),N4603=""),"Zero-rate/export evidence missing; ","")&amp;IF(AND(C4603="Credit Note",H4603&gt;0),"Credit note should be negative; ","")&amp;IF(AND(C4603="Simplified Tax Invoice",F4603="B2B - VAT registered"),"Simplified invoice issued to VAT-registered B2B; ",""))</f>
        <v/>
      </c>
    </row>
    <row r="4604">
      <c r="A4604" s="17" t="n"/>
      <c r="B4604" s="14" t="n"/>
      <c r="C4604" s="14" t="n"/>
      <c r="D4604" s="14" t="n"/>
      <c r="E4604" s="16" t="n"/>
      <c r="F4604" s="14" t="n"/>
      <c r="G4604" s="14" t="n"/>
      <c r="H4604" s="19" t="n"/>
      <c r="I4604" s="19" t="n"/>
      <c r="J4604" s="34">
        <f>IF(A4604="","",H4604+I4604)</f>
        <v/>
      </c>
      <c r="K4604" s="14" t="n"/>
      <c r="L4604" s="14" t="n"/>
      <c r="M4604" s="14" t="n"/>
      <c r="N4604" s="14" t="n"/>
      <c r="O4604" s="20">
        <f>IF(A4604="","",SUMPRODUCT((A4604&gt;=Setup!$C$19:$C$30)*(A4604&lt;=Setup!$D$19:$D$30)*Setup!$A$19:$A$30))</f>
        <v/>
      </c>
      <c r="P4604" s="34">
        <f>IF(A4604="","",IF(G4604="Standard 15% (Box 1)",ROUND(H4604*Setup!$B$9,2),0))</f>
        <v/>
      </c>
      <c r="Q4604" s="34">
        <f>IF(A4604="","",I4604-P4604)</f>
        <v/>
      </c>
      <c r="R4604" s="23">
        <f>IF(A4604="","",IF(O4604=0,"Outside audit periods; ","")&amp;IF(G4604="","No VAT category; ","")&amp;IF(ABS(Q4604)&gt;Setup!$B$10,"VAT ≠ 15% × net; ","")&amp;IF(AND(F4604="B2B - VAT registered",NOT(AND(LEN(E4604)=15,LEFT(E4604,1)="3",RIGHT(E4604,1)="3",ISNUMBER(--E4604)))),"Invalid/missing customer VAT no; ","")&amp;IF(L4604&lt;&gt;"Yes","Not reported/cleared on FATOORA; ","")&amp;IF(AND(OR(G4604="Zero-rated domestic (Box 3)",G4604="Export (Box 4)"),N4604=""),"Zero-rate/export evidence missing; ","")&amp;IF(AND(C4604="Credit Note",H4604&gt;0),"Credit note should be negative; ","")&amp;IF(AND(C4604="Simplified Tax Invoice",F4604="B2B - VAT registered"),"Simplified invoice issued to VAT-registered B2B; ",""))</f>
        <v/>
      </c>
    </row>
    <row r="4605">
      <c r="A4605" s="17" t="n"/>
      <c r="B4605" s="14" t="n"/>
      <c r="C4605" s="14" t="n"/>
      <c r="D4605" s="14" t="n"/>
      <c r="E4605" s="16" t="n"/>
      <c r="F4605" s="14" t="n"/>
      <c r="G4605" s="14" t="n"/>
      <c r="H4605" s="19" t="n"/>
      <c r="I4605" s="19" t="n"/>
      <c r="J4605" s="34">
        <f>IF(A4605="","",H4605+I4605)</f>
        <v/>
      </c>
      <c r="K4605" s="14" t="n"/>
      <c r="L4605" s="14" t="n"/>
      <c r="M4605" s="14" t="n"/>
      <c r="N4605" s="14" t="n"/>
      <c r="O4605" s="20">
        <f>IF(A4605="","",SUMPRODUCT((A4605&gt;=Setup!$C$19:$C$30)*(A4605&lt;=Setup!$D$19:$D$30)*Setup!$A$19:$A$30))</f>
        <v/>
      </c>
      <c r="P4605" s="34">
        <f>IF(A4605="","",IF(G4605="Standard 15% (Box 1)",ROUND(H4605*Setup!$B$9,2),0))</f>
        <v/>
      </c>
      <c r="Q4605" s="34">
        <f>IF(A4605="","",I4605-P4605)</f>
        <v/>
      </c>
      <c r="R4605" s="23">
        <f>IF(A4605="","",IF(O4605=0,"Outside audit periods; ","")&amp;IF(G4605="","No VAT category; ","")&amp;IF(ABS(Q4605)&gt;Setup!$B$10,"VAT ≠ 15% × net; ","")&amp;IF(AND(F4605="B2B - VAT registered",NOT(AND(LEN(E4605)=15,LEFT(E4605,1)="3",RIGHT(E4605,1)="3",ISNUMBER(--E4605)))),"Invalid/missing customer VAT no; ","")&amp;IF(L4605&lt;&gt;"Yes","Not reported/cleared on FATOORA; ","")&amp;IF(AND(OR(G4605="Zero-rated domestic (Box 3)",G4605="Export (Box 4)"),N4605=""),"Zero-rate/export evidence missing; ","")&amp;IF(AND(C4605="Credit Note",H4605&gt;0),"Credit note should be negative; ","")&amp;IF(AND(C4605="Simplified Tax Invoice",F4605="B2B - VAT registered"),"Simplified invoice issued to VAT-registered B2B; ",""))</f>
        <v/>
      </c>
    </row>
    <row r="4606">
      <c r="A4606" s="17" t="n"/>
      <c r="B4606" s="14" t="n"/>
      <c r="C4606" s="14" t="n"/>
      <c r="D4606" s="14" t="n"/>
      <c r="E4606" s="16" t="n"/>
      <c r="F4606" s="14" t="n"/>
      <c r="G4606" s="14" t="n"/>
      <c r="H4606" s="19" t="n"/>
      <c r="I4606" s="19" t="n"/>
      <c r="J4606" s="34">
        <f>IF(A4606="","",H4606+I4606)</f>
        <v/>
      </c>
      <c r="K4606" s="14" t="n"/>
      <c r="L4606" s="14" t="n"/>
      <c r="M4606" s="14" t="n"/>
      <c r="N4606" s="14" t="n"/>
      <c r="O4606" s="20">
        <f>IF(A4606="","",SUMPRODUCT((A4606&gt;=Setup!$C$19:$C$30)*(A4606&lt;=Setup!$D$19:$D$30)*Setup!$A$19:$A$30))</f>
        <v/>
      </c>
      <c r="P4606" s="34">
        <f>IF(A4606="","",IF(G4606="Standard 15% (Box 1)",ROUND(H4606*Setup!$B$9,2),0))</f>
        <v/>
      </c>
      <c r="Q4606" s="34">
        <f>IF(A4606="","",I4606-P4606)</f>
        <v/>
      </c>
      <c r="R4606" s="23">
        <f>IF(A4606="","",IF(O4606=0,"Outside audit periods; ","")&amp;IF(G4606="","No VAT category; ","")&amp;IF(ABS(Q4606)&gt;Setup!$B$10,"VAT ≠ 15% × net; ","")&amp;IF(AND(F4606="B2B - VAT registered",NOT(AND(LEN(E4606)=15,LEFT(E4606,1)="3",RIGHT(E4606,1)="3",ISNUMBER(--E4606)))),"Invalid/missing customer VAT no; ","")&amp;IF(L4606&lt;&gt;"Yes","Not reported/cleared on FATOORA; ","")&amp;IF(AND(OR(G4606="Zero-rated domestic (Box 3)",G4606="Export (Box 4)"),N4606=""),"Zero-rate/export evidence missing; ","")&amp;IF(AND(C4606="Credit Note",H4606&gt;0),"Credit note should be negative; ","")&amp;IF(AND(C4606="Simplified Tax Invoice",F4606="B2B - VAT registered"),"Simplified invoice issued to VAT-registered B2B; ",""))</f>
        <v/>
      </c>
    </row>
    <row r="4607">
      <c r="A4607" s="17" t="n"/>
      <c r="B4607" s="14" t="n"/>
      <c r="C4607" s="14" t="n"/>
      <c r="D4607" s="14" t="n"/>
      <c r="E4607" s="16" t="n"/>
      <c r="F4607" s="14" t="n"/>
      <c r="G4607" s="14" t="n"/>
      <c r="H4607" s="19" t="n"/>
      <c r="I4607" s="19" t="n"/>
      <c r="J4607" s="34">
        <f>IF(A4607="","",H4607+I4607)</f>
        <v/>
      </c>
      <c r="K4607" s="14" t="n"/>
      <c r="L4607" s="14" t="n"/>
      <c r="M4607" s="14" t="n"/>
      <c r="N4607" s="14" t="n"/>
      <c r="O4607" s="20">
        <f>IF(A4607="","",SUMPRODUCT((A4607&gt;=Setup!$C$19:$C$30)*(A4607&lt;=Setup!$D$19:$D$30)*Setup!$A$19:$A$30))</f>
        <v/>
      </c>
      <c r="P4607" s="34">
        <f>IF(A4607="","",IF(G4607="Standard 15% (Box 1)",ROUND(H4607*Setup!$B$9,2),0))</f>
        <v/>
      </c>
      <c r="Q4607" s="34">
        <f>IF(A4607="","",I4607-P4607)</f>
        <v/>
      </c>
      <c r="R4607" s="23">
        <f>IF(A4607="","",IF(O4607=0,"Outside audit periods; ","")&amp;IF(G4607="","No VAT category; ","")&amp;IF(ABS(Q4607)&gt;Setup!$B$10,"VAT ≠ 15% × net; ","")&amp;IF(AND(F4607="B2B - VAT registered",NOT(AND(LEN(E4607)=15,LEFT(E4607,1)="3",RIGHT(E4607,1)="3",ISNUMBER(--E4607)))),"Invalid/missing customer VAT no; ","")&amp;IF(L4607&lt;&gt;"Yes","Not reported/cleared on FATOORA; ","")&amp;IF(AND(OR(G4607="Zero-rated domestic (Box 3)",G4607="Export (Box 4)"),N4607=""),"Zero-rate/export evidence missing; ","")&amp;IF(AND(C4607="Credit Note",H4607&gt;0),"Credit note should be negative; ","")&amp;IF(AND(C4607="Simplified Tax Invoice",F4607="B2B - VAT registered"),"Simplified invoice issued to VAT-registered B2B; ",""))</f>
        <v/>
      </c>
    </row>
    <row r="4608">
      <c r="A4608" s="17" t="n"/>
      <c r="B4608" s="14" t="n"/>
      <c r="C4608" s="14" t="n"/>
      <c r="D4608" s="14" t="n"/>
      <c r="E4608" s="16" t="n"/>
      <c r="F4608" s="14" t="n"/>
      <c r="G4608" s="14" t="n"/>
      <c r="H4608" s="19" t="n"/>
      <c r="I4608" s="19" t="n"/>
      <c r="J4608" s="34">
        <f>IF(A4608="","",H4608+I4608)</f>
        <v/>
      </c>
      <c r="K4608" s="14" t="n"/>
      <c r="L4608" s="14" t="n"/>
      <c r="M4608" s="14" t="n"/>
      <c r="N4608" s="14" t="n"/>
      <c r="O4608" s="20">
        <f>IF(A4608="","",SUMPRODUCT((A4608&gt;=Setup!$C$19:$C$30)*(A4608&lt;=Setup!$D$19:$D$30)*Setup!$A$19:$A$30))</f>
        <v/>
      </c>
      <c r="P4608" s="34">
        <f>IF(A4608="","",IF(G4608="Standard 15% (Box 1)",ROUND(H4608*Setup!$B$9,2),0))</f>
        <v/>
      </c>
      <c r="Q4608" s="34">
        <f>IF(A4608="","",I4608-P4608)</f>
        <v/>
      </c>
      <c r="R4608" s="23">
        <f>IF(A4608="","",IF(O4608=0,"Outside audit periods; ","")&amp;IF(G4608="","No VAT category; ","")&amp;IF(ABS(Q4608)&gt;Setup!$B$10,"VAT ≠ 15% × net; ","")&amp;IF(AND(F4608="B2B - VAT registered",NOT(AND(LEN(E4608)=15,LEFT(E4608,1)="3",RIGHT(E4608,1)="3",ISNUMBER(--E4608)))),"Invalid/missing customer VAT no; ","")&amp;IF(L4608&lt;&gt;"Yes","Not reported/cleared on FATOORA; ","")&amp;IF(AND(OR(G4608="Zero-rated domestic (Box 3)",G4608="Export (Box 4)"),N4608=""),"Zero-rate/export evidence missing; ","")&amp;IF(AND(C4608="Credit Note",H4608&gt;0),"Credit note should be negative; ","")&amp;IF(AND(C4608="Simplified Tax Invoice",F4608="B2B - VAT registered"),"Simplified invoice issued to VAT-registered B2B; ",""))</f>
        <v/>
      </c>
    </row>
    <row r="4609">
      <c r="A4609" s="17" t="n"/>
      <c r="B4609" s="14" t="n"/>
      <c r="C4609" s="14" t="n"/>
      <c r="D4609" s="14" t="n"/>
      <c r="E4609" s="16" t="n"/>
      <c r="F4609" s="14" t="n"/>
      <c r="G4609" s="14" t="n"/>
      <c r="H4609" s="19" t="n"/>
      <c r="I4609" s="19" t="n"/>
      <c r="J4609" s="34">
        <f>IF(A4609="","",H4609+I4609)</f>
        <v/>
      </c>
      <c r="K4609" s="14" t="n"/>
      <c r="L4609" s="14" t="n"/>
      <c r="M4609" s="14" t="n"/>
      <c r="N4609" s="14" t="n"/>
      <c r="O4609" s="20">
        <f>IF(A4609="","",SUMPRODUCT((A4609&gt;=Setup!$C$19:$C$30)*(A4609&lt;=Setup!$D$19:$D$30)*Setup!$A$19:$A$30))</f>
        <v/>
      </c>
      <c r="P4609" s="34">
        <f>IF(A4609="","",IF(G4609="Standard 15% (Box 1)",ROUND(H4609*Setup!$B$9,2),0))</f>
        <v/>
      </c>
      <c r="Q4609" s="34">
        <f>IF(A4609="","",I4609-P4609)</f>
        <v/>
      </c>
      <c r="R4609" s="23">
        <f>IF(A4609="","",IF(O4609=0,"Outside audit periods; ","")&amp;IF(G4609="","No VAT category; ","")&amp;IF(ABS(Q4609)&gt;Setup!$B$10,"VAT ≠ 15% × net; ","")&amp;IF(AND(F4609="B2B - VAT registered",NOT(AND(LEN(E4609)=15,LEFT(E4609,1)="3",RIGHT(E4609,1)="3",ISNUMBER(--E4609)))),"Invalid/missing customer VAT no; ","")&amp;IF(L4609&lt;&gt;"Yes","Not reported/cleared on FATOORA; ","")&amp;IF(AND(OR(G4609="Zero-rated domestic (Box 3)",G4609="Export (Box 4)"),N4609=""),"Zero-rate/export evidence missing; ","")&amp;IF(AND(C4609="Credit Note",H4609&gt;0),"Credit note should be negative; ","")&amp;IF(AND(C4609="Simplified Tax Invoice",F4609="B2B - VAT registered"),"Simplified invoice issued to VAT-registered B2B; ",""))</f>
        <v/>
      </c>
    </row>
    <row r="4610">
      <c r="A4610" s="17" t="n"/>
      <c r="B4610" s="14" t="n"/>
      <c r="C4610" s="14" t="n"/>
      <c r="D4610" s="14" t="n"/>
      <c r="E4610" s="16" t="n"/>
      <c r="F4610" s="14" t="n"/>
      <c r="G4610" s="14" t="n"/>
      <c r="H4610" s="19" t="n"/>
      <c r="I4610" s="19" t="n"/>
      <c r="J4610" s="34">
        <f>IF(A4610="","",H4610+I4610)</f>
        <v/>
      </c>
      <c r="K4610" s="14" t="n"/>
      <c r="L4610" s="14" t="n"/>
      <c r="M4610" s="14" t="n"/>
      <c r="N4610" s="14" t="n"/>
      <c r="O4610" s="20">
        <f>IF(A4610="","",SUMPRODUCT((A4610&gt;=Setup!$C$19:$C$30)*(A4610&lt;=Setup!$D$19:$D$30)*Setup!$A$19:$A$30))</f>
        <v/>
      </c>
      <c r="P4610" s="34">
        <f>IF(A4610="","",IF(G4610="Standard 15% (Box 1)",ROUND(H4610*Setup!$B$9,2),0))</f>
        <v/>
      </c>
      <c r="Q4610" s="34">
        <f>IF(A4610="","",I4610-P4610)</f>
        <v/>
      </c>
      <c r="R4610" s="23">
        <f>IF(A4610="","",IF(O4610=0,"Outside audit periods; ","")&amp;IF(G4610="","No VAT category; ","")&amp;IF(ABS(Q4610)&gt;Setup!$B$10,"VAT ≠ 15% × net; ","")&amp;IF(AND(F4610="B2B - VAT registered",NOT(AND(LEN(E4610)=15,LEFT(E4610,1)="3",RIGHT(E4610,1)="3",ISNUMBER(--E4610)))),"Invalid/missing customer VAT no; ","")&amp;IF(L4610&lt;&gt;"Yes","Not reported/cleared on FATOORA; ","")&amp;IF(AND(OR(G4610="Zero-rated domestic (Box 3)",G4610="Export (Box 4)"),N4610=""),"Zero-rate/export evidence missing; ","")&amp;IF(AND(C4610="Credit Note",H4610&gt;0),"Credit note should be negative; ","")&amp;IF(AND(C4610="Simplified Tax Invoice",F4610="B2B - VAT registered"),"Simplified invoice issued to VAT-registered B2B; ",""))</f>
        <v/>
      </c>
    </row>
    <row r="4611">
      <c r="A4611" s="17" t="n"/>
      <c r="B4611" s="14" t="n"/>
      <c r="C4611" s="14" t="n"/>
      <c r="D4611" s="14" t="n"/>
      <c r="E4611" s="16" t="n"/>
      <c r="F4611" s="14" t="n"/>
      <c r="G4611" s="14" t="n"/>
      <c r="H4611" s="19" t="n"/>
      <c r="I4611" s="19" t="n"/>
      <c r="J4611" s="34">
        <f>IF(A4611="","",H4611+I4611)</f>
        <v/>
      </c>
      <c r="K4611" s="14" t="n"/>
      <c r="L4611" s="14" t="n"/>
      <c r="M4611" s="14" t="n"/>
      <c r="N4611" s="14" t="n"/>
      <c r="O4611" s="20">
        <f>IF(A4611="","",SUMPRODUCT((A4611&gt;=Setup!$C$19:$C$30)*(A4611&lt;=Setup!$D$19:$D$30)*Setup!$A$19:$A$30))</f>
        <v/>
      </c>
      <c r="P4611" s="34">
        <f>IF(A4611="","",IF(G4611="Standard 15% (Box 1)",ROUND(H4611*Setup!$B$9,2),0))</f>
        <v/>
      </c>
      <c r="Q4611" s="34">
        <f>IF(A4611="","",I4611-P4611)</f>
        <v/>
      </c>
      <c r="R4611" s="23">
        <f>IF(A4611="","",IF(O4611=0,"Outside audit periods; ","")&amp;IF(G4611="","No VAT category; ","")&amp;IF(ABS(Q4611)&gt;Setup!$B$10,"VAT ≠ 15% × net; ","")&amp;IF(AND(F4611="B2B - VAT registered",NOT(AND(LEN(E4611)=15,LEFT(E4611,1)="3",RIGHT(E4611,1)="3",ISNUMBER(--E4611)))),"Invalid/missing customer VAT no; ","")&amp;IF(L4611&lt;&gt;"Yes","Not reported/cleared on FATOORA; ","")&amp;IF(AND(OR(G4611="Zero-rated domestic (Box 3)",G4611="Export (Box 4)"),N4611=""),"Zero-rate/export evidence missing; ","")&amp;IF(AND(C4611="Credit Note",H4611&gt;0),"Credit note should be negative; ","")&amp;IF(AND(C4611="Simplified Tax Invoice",F4611="B2B - VAT registered"),"Simplified invoice issued to VAT-registered B2B; ",""))</f>
        <v/>
      </c>
    </row>
    <row r="4612">
      <c r="A4612" s="17" t="n"/>
      <c r="B4612" s="14" t="n"/>
      <c r="C4612" s="14" t="n"/>
      <c r="D4612" s="14" t="n"/>
      <c r="E4612" s="16" t="n"/>
      <c r="F4612" s="14" t="n"/>
      <c r="G4612" s="14" t="n"/>
      <c r="H4612" s="19" t="n"/>
      <c r="I4612" s="19" t="n"/>
      <c r="J4612" s="34">
        <f>IF(A4612="","",H4612+I4612)</f>
        <v/>
      </c>
      <c r="K4612" s="14" t="n"/>
      <c r="L4612" s="14" t="n"/>
      <c r="M4612" s="14" t="n"/>
      <c r="N4612" s="14" t="n"/>
      <c r="O4612" s="20">
        <f>IF(A4612="","",SUMPRODUCT((A4612&gt;=Setup!$C$19:$C$30)*(A4612&lt;=Setup!$D$19:$D$30)*Setup!$A$19:$A$30))</f>
        <v/>
      </c>
      <c r="P4612" s="34">
        <f>IF(A4612="","",IF(G4612="Standard 15% (Box 1)",ROUND(H4612*Setup!$B$9,2),0))</f>
        <v/>
      </c>
      <c r="Q4612" s="34">
        <f>IF(A4612="","",I4612-P4612)</f>
        <v/>
      </c>
      <c r="R4612" s="23">
        <f>IF(A4612="","",IF(O4612=0,"Outside audit periods; ","")&amp;IF(G4612="","No VAT category; ","")&amp;IF(ABS(Q4612)&gt;Setup!$B$10,"VAT ≠ 15% × net; ","")&amp;IF(AND(F4612="B2B - VAT registered",NOT(AND(LEN(E4612)=15,LEFT(E4612,1)="3",RIGHT(E4612,1)="3",ISNUMBER(--E4612)))),"Invalid/missing customer VAT no; ","")&amp;IF(L4612&lt;&gt;"Yes","Not reported/cleared on FATOORA; ","")&amp;IF(AND(OR(G4612="Zero-rated domestic (Box 3)",G4612="Export (Box 4)"),N4612=""),"Zero-rate/export evidence missing; ","")&amp;IF(AND(C4612="Credit Note",H4612&gt;0),"Credit note should be negative; ","")&amp;IF(AND(C4612="Simplified Tax Invoice",F4612="B2B - VAT registered"),"Simplified invoice issued to VAT-registered B2B; ",""))</f>
        <v/>
      </c>
    </row>
    <row r="4613">
      <c r="A4613" s="17" t="n"/>
      <c r="B4613" s="14" t="n"/>
      <c r="C4613" s="14" t="n"/>
      <c r="D4613" s="14" t="n"/>
      <c r="E4613" s="16" t="n"/>
      <c r="F4613" s="14" t="n"/>
      <c r="G4613" s="14" t="n"/>
      <c r="H4613" s="19" t="n"/>
      <c r="I4613" s="19" t="n"/>
      <c r="J4613" s="34">
        <f>IF(A4613="","",H4613+I4613)</f>
        <v/>
      </c>
      <c r="K4613" s="14" t="n"/>
      <c r="L4613" s="14" t="n"/>
      <c r="M4613" s="14" t="n"/>
      <c r="N4613" s="14" t="n"/>
      <c r="O4613" s="20">
        <f>IF(A4613="","",SUMPRODUCT((A4613&gt;=Setup!$C$19:$C$30)*(A4613&lt;=Setup!$D$19:$D$30)*Setup!$A$19:$A$30))</f>
        <v/>
      </c>
      <c r="P4613" s="34">
        <f>IF(A4613="","",IF(G4613="Standard 15% (Box 1)",ROUND(H4613*Setup!$B$9,2),0))</f>
        <v/>
      </c>
      <c r="Q4613" s="34">
        <f>IF(A4613="","",I4613-P4613)</f>
        <v/>
      </c>
      <c r="R4613" s="23">
        <f>IF(A4613="","",IF(O4613=0,"Outside audit periods; ","")&amp;IF(G4613="","No VAT category; ","")&amp;IF(ABS(Q4613)&gt;Setup!$B$10,"VAT ≠ 15% × net; ","")&amp;IF(AND(F4613="B2B - VAT registered",NOT(AND(LEN(E4613)=15,LEFT(E4613,1)="3",RIGHT(E4613,1)="3",ISNUMBER(--E4613)))),"Invalid/missing customer VAT no; ","")&amp;IF(L4613&lt;&gt;"Yes","Not reported/cleared on FATOORA; ","")&amp;IF(AND(OR(G4613="Zero-rated domestic (Box 3)",G4613="Export (Box 4)"),N4613=""),"Zero-rate/export evidence missing; ","")&amp;IF(AND(C4613="Credit Note",H4613&gt;0),"Credit note should be negative; ","")&amp;IF(AND(C4613="Simplified Tax Invoice",F4613="B2B - VAT registered"),"Simplified invoice issued to VAT-registered B2B; ",""))</f>
        <v/>
      </c>
    </row>
    <row r="4614">
      <c r="A4614" s="17" t="n"/>
      <c r="B4614" s="14" t="n"/>
      <c r="C4614" s="14" t="n"/>
      <c r="D4614" s="14" t="n"/>
      <c r="E4614" s="16" t="n"/>
      <c r="F4614" s="14" t="n"/>
      <c r="G4614" s="14" t="n"/>
      <c r="H4614" s="19" t="n"/>
      <c r="I4614" s="19" t="n"/>
      <c r="J4614" s="34">
        <f>IF(A4614="","",H4614+I4614)</f>
        <v/>
      </c>
      <c r="K4614" s="14" t="n"/>
      <c r="L4614" s="14" t="n"/>
      <c r="M4614" s="14" t="n"/>
      <c r="N4614" s="14" t="n"/>
      <c r="O4614" s="20">
        <f>IF(A4614="","",SUMPRODUCT((A4614&gt;=Setup!$C$19:$C$30)*(A4614&lt;=Setup!$D$19:$D$30)*Setup!$A$19:$A$30))</f>
        <v/>
      </c>
      <c r="P4614" s="34">
        <f>IF(A4614="","",IF(G4614="Standard 15% (Box 1)",ROUND(H4614*Setup!$B$9,2),0))</f>
        <v/>
      </c>
      <c r="Q4614" s="34">
        <f>IF(A4614="","",I4614-P4614)</f>
        <v/>
      </c>
      <c r="R4614" s="23">
        <f>IF(A4614="","",IF(O4614=0,"Outside audit periods; ","")&amp;IF(G4614="","No VAT category; ","")&amp;IF(ABS(Q4614)&gt;Setup!$B$10,"VAT ≠ 15% × net; ","")&amp;IF(AND(F4614="B2B - VAT registered",NOT(AND(LEN(E4614)=15,LEFT(E4614,1)="3",RIGHT(E4614,1)="3",ISNUMBER(--E4614)))),"Invalid/missing customer VAT no; ","")&amp;IF(L4614&lt;&gt;"Yes","Not reported/cleared on FATOORA; ","")&amp;IF(AND(OR(G4614="Zero-rated domestic (Box 3)",G4614="Export (Box 4)"),N4614=""),"Zero-rate/export evidence missing; ","")&amp;IF(AND(C4614="Credit Note",H4614&gt;0),"Credit note should be negative; ","")&amp;IF(AND(C4614="Simplified Tax Invoice",F4614="B2B - VAT registered"),"Simplified invoice issued to VAT-registered B2B; ",""))</f>
        <v/>
      </c>
    </row>
    <row r="4615">
      <c r="A4615" s="17" t="n"/>
      <c r="B4615" s="14" t="n"/>
      <c r="C4615" s="14" t="n"/>
      <c r="D4615" s="14" t="n"/>
      <c r="E4615" s="16" t="n"/>
      <c r="F4615" s="14" t="n"/>
      <c r="G4615" s="14" t="n"/>
      <c r="H4615" s="19" t="n"/>
      <c r="I4615" s="19" t="n"/>
      <c r="J4615" s="34">
        <f>IF(A4615="","",H4615+I4615)</f>
        <v/>
      </c>
      <c r="K4615" s="14" t="n"/>
      <c r="L4615" s="14" t="n"/>
      <c r="M4615" s="14" t="n"/>
      <c r="N4615" s="14" t="n"/>
      <c r="O4615" s="20">
        <f>IF(A4615="","",SUMPRODUCT((A4615&gt;=Setup!$C$19:$C$30)*(A4615&lt;=Setup!$D$19:$D$30)*Setup!$A$19:$A$30))</f>
        <v/>
      </c>
      <c r="P4615" s="34">
        <f>IF(A4615="","",IF(G4615="Standard 15% (Box 1)",ROUND(H4615*Setup!$B$9,2),0))</f>
        <v/>
      </c>
      <c r="Q4615" s="34">
        <f>IF(A4615="","",I4615-P4615)</f>
        <v/>
      </c>
      <c r="R4615" s="23">
        <f>IF(A4615="","",IF(O4615=0,"Outside audit periods; ","")&amp;IF(G4615="","No VAT category; ","")&amp;IF(ABS(Q4615)&gt;Setup!$B$10,"VAT ≠ 15% × net; ","")&amp;IF(AND(F4615="B2B - VAT registered",NOT(AND(LEN(E4615)=15,LEFT(E4615,1)="3",RIGHT(E4615,1)="3",ISNUMBER(--E4615)))),"Invalid/missing customer VAT no; ","")&amp;IF(L4615&lt;&gt;"Yes","Not reported/cleared on FATOORA; ","")&amp;IF(AND(OR(G4615="Zero-rated domestic (Box 3)",G4615="Export (Box 4)"),N4615=""),"Zero-rate/export evidence missing; ","")&amp;IF(AND(C4615="Credit Note",H4615&gt;0),"Credit note should be negative; ","")&amp;IF(AND(C4615="Simplified Tax Invoice",F4615="B2B - VAT registered"),"Simplified invoice issued to VAT-registered B2B; ",""))</f>
        <v/>
      </c>
    </row>
    <row r="4616">
      <c r="A4616" s="17" t="n"/>
      <c r="B4616" s="14" t="n"/>
      <c r="C4616" s="14" t="n"/>
      <c r="D4616" s="14" t="n"/>
      <c r="E4616" s="16" t="n"/>
      <c r="F4616" s="14" t="n"/>
      <c r="G4616" s="14" t="n"/>
      <c r="H4616" s="19" t="n"/>
      <c r="I4616" s="19" t="n"/>
      <c r="J4616" s="34">
        <f>IF(A4616="","",H4616+I4616)</f>
        <v/>
      </c>
      <c r="K4616" s="14" t="n"/>
      <c r="L4616" s="14" t="n"/>
      <c r="M4616" s="14" t="n"/>
      <c r="N4616" s="14" t="n"/>
      <c r="O4616" s="20">
        <f>IF(A4616="","",SUMPRODUCT((A4616&gt;=Setup!$C$19:$C$30)*(A4616&lt;=Setup!$D$19:$D$30)*Setup!$A$19:$A$30))</f>
        <v/>
      </c>
      <c r="P4616" s="34">
        <f>IF(A4616="","",IF(G4616="Standard 15% (Box 1)",ROUND(H4616*Setup!$B$9,2),0))</f>
        <v/>
      </c>
      <c r="Q4616" s="34">
        <f>IF(A4616="","",I4616-P4616)</f>
        <v/>
      </c>
      <c r="R4616" s="23">
        <f>IF(A4616="","",IF(O4616=0,"Outside audit periods; ","")&amp;IF(G4616="","No VAT category; ","")&amp;IF(ABS(Q4616)&gt;Setup!$B$10,"VAT ≠ 15% × net; ","")&amp;IF(AND(F4616="B2B - VAT registered",NOT(AND(LEN(E4616)=15,LEFT(E4616,1)="3",RIGHT(E4616,1)="3",ISNUMBER(--E4616)))),"Invalid/missing customer VAT no; ","")&amp;IF(L4616&lt;&gt;"Yes","Not reported/cleared on FATOORA; ","")&amp;IF(AND(OR(G4616="Zero-rated domestic (Box 3)",G4616="Export (Box 4)"),N4616=""),"Zero-rate/export evidence missing; ","")&amp;IF(AND(C4616="Credit Note",H4616&gt;0),"Credit note should be negative; ","")&amp;IF(AND(C4616="Simplified Tax Invoice",F4616="B2B - VAT registered"),"Simplified invoice issued to VAT-registered B2B; ",""))</f>
        <v/>
      </c>
    </row>
    <row r="4617">
      <c r="A4617" s="17" t="n"/>
      <c r="B4617" s="14" t="n"/>
      <c r="C4617" s="14" t="n"/>
      <c r="D4617" s="14" t="n"/>
      <c r="E4617" s="16" t="n"/>
      <c r="F4617" s="14" t="n"/>
      <c r="G4617" s="14" t="n"/>
      <c r="H4617" s="19" t="n"/>
      <c r="I4617" s="19" t="n"/>
      <c r="J4617" s="34">
        <f>IF(A4617="","",H4617+I4617)</f>
        <v/>
      </c>
      <c r="K4617" s="14" t="n"/>
      <c r="L4617" s="14" t="n"/>
      <c r="M4617" s="14" t="n"/>
      <c r="N4617" s="14" t="n"/>
      <c r="O4617" s="20">
        <f>IF(A4617="","",SUMPRODUCT((A4617&gt;=Setup!$C$19:$C$30)*(A4617&lt;=Setup!$D$19:$D$30)*Setup!$A$19:$A$30))</f>
        <v/>
      </c>
      <c r="P4617" s="34">
        <f>IF(A4617="","",IF(G4617="Standard 15% (Box 1)",ROUND(H4617*Setup!$B$9,2),0))</f>
        <v/>
      </c>
      <c r="Q4617" s="34">
        <f>IF(A4617="","",I4617-P4617)</f>
        <v/>
      </c>
      <c r="R4617" s="23">
        <f>IF(A4617="","",IF(O4617=0,"Outside audit periods; ","")&amp;IF(G4617="","No VAT category; ","")&amp;IF(ABS(Q4617)&gt;Setup!$B$10,"VAT ≠ 15% × net; ","")&amp;IF(AND(F4617="B2B - VAT registered",NOT(AND(LEN(E4617)=15,LEFT(E4617,1)="3",RIGHT(E4617,1)="3",ISNUMBER(--E4617)))),"Invalid/missing customer VAT no; ","")&amp;IF(L4617&lt;&gt;"Yes","Not reported/cleared on FATOORA; ","")&amp;IF(AND(OR(G4617="Zero-rated domestic (Box 3)",G4617="Export (Box 4)"),N4617=""),"Zero-rate/export evidence missing; ","")&amp;IF(AND(C4617="Credit Note",H4617&gt;0),"Credit note should be negative; ","")&amp;IF(AND(C4617="Simplified Tax Invoice",F4617="B2B - VAT registered"),"Simplified invoice issued to VAT-registered B2B; ",""))</f>
        <v/>
      </c>
    </row>
    <row r="4618">
      <c r="A4618" s="17" t="n"/>
      <c r="B4618" s="14" t="n"/>
      <c r="C4618" s="14" t="n"/>
      <c r="D4618" s="14" t="n"/>
      <c r="E4618" s="16" t="n"/>
      <c r="F4618" s="14" t="n"/>
      <c r="G4618" s="14" t="n"/>
      <c r="H4618" s="19" t="n"/>
      <c r="I4618" s="19" t="n"/>
      <c r="J4618" s="34">
        <f>IF(A4618="","",H4618+I4618)</f>
        <v/>
      </c>
      <c r="K4618" s="14" t="n"/>
      <c r="L4618" s="14" t="n"/>
      <c r="M4618" s="14" t="n"/>
      <c r="N4618" s="14" t="n"/>
      <c r="O4618" s="20">
        <f>IF(A4618="","",SUMPRODUCT((A4618&gt;=Setup!$C$19:$C$30)*(A4618&lt;=Setup!$D$19:$D$30)*Setup!$A$19:$A$30))</f>
        <v/>
      </c>
      <c r="P4618" s="34">
        <f>IF(A4618="","",IF(G4618="Standard 15% (Box 1)",ROUND(H4618*Setup!$B$9,2),0))</f>
        <v/>
      </c>
      <c r="Q4618" s="34">
        <f>IF(A4618="","",I4618-P4618)</f>
        <v/>
      </c>
      <c r="R4618" s="23">
        <f>IF(A4618="","",IF(O4618=0,"Outside audit periods; ","")&amp;IF(G4618="","No VAT category; ","")&amp;IF(ABS(Q4618)&gt;Setup!$B$10,"VAT ≠ 15% × net; ","")&amp;IF(AND(F4618="B2B - VAT registered",NOT(AND(LEN(E4618)=15,LEFT(E4618,1)="3",RIGHT(E4618,1)="3",ISNUMBER(--E4618)))),"Invalid/missing customer VAT no; ","")&amp;IF(L4618&lt;&gt;"Yes","Not reported/cleared on FATOORA; ","")&amp;IF(AND(OR(G4618="Zero-rated domestic (Box 3)",G4618="Export (Box 4)"),N4618=""),"Zero-rate/export evidence missing; ","")&amp;IF(AND(C4618="Credit Note",H4618&gt;0),"Credit note should be negative; ","")&amp;IF(AND(C4618="Simplified Tax Invoice",F4618="B2B - VAT registered"),"Simplified invoice issued to VAT-registered B2B; ",""))</f>
        <v/>
      </c>
    </row>
    <row r="4619">
      <c r="A4619" s="17" t="n"/>
      <c r="B4619" s="14" t="n"/>
      <c r="C4619" s="14" t="n"/>
      <c r="D4619" s="14" t="n"/>
      <c r="E4619" s="16" t="n"/>
      <c r="F4619" s="14" t="n"/>
      <c r="G4619" s="14" t="n"/>
      <c r="H4619" s="19" t="n"/>
      <c r="I4619" s="19" t="n"/>
      <c r="J4619" s="34">
        <f>IF(A4619="","",H4619+I4619)</f>
        <v/>
      </c>
      <c r="K4619" s="14" t="n"/>
      <c r="L4619" s="14" t="n"/>
      <c r="M4619" s="14" t="n"/>
      <c r="N4619" s="14" t="n"/>
      <c r="O4619" s="20">
        <f>IF(A4619="","",SUMPRODUCT((A4619&gt;=Setup!$C$19:$C$30)*(A4619&lt;=Setup!$D$19:$D$30)*Setup!$A$19:$A$30))</f>
        <v/>
      </c>
      <c r="P4619" s="34">
        <f>IF(A4619="","",IF(G4619="Standard 15% (Box 1)",ROUND(H4619*Setup!$B$9,2),0))</f>
        <v/>
      </c>
      <c r="Q4619" s="34">
        <f>IF(A4619="","",I4619-P4619)</f>
        <v/>
      </c>
      <c r="R4619" s="23">
        <f>IF(A4619="","",IF(O4619=0,"Outside audit periods; ","")&amp;IF(G4619="","No VAT category; ","")&amp;IF(ABS(Q4619)&gt;Setup!$B$10,"VAT ≠ 15% × net; ","")&amp;IF(AND(F4619="B2B - VAT registered",NOT(AND(LEN(E4619)=15,LEFT(E4619,1)="3",RIGHT(E4619,1)="3",ISNUMBER(--E4619)))),"Invalid/missing customer VAT no; ","")&amp;IF(L4619&lt;&gt;"Yes","Not reported/cleared on FATOORA; ","")&amp;IF(AND(OR(G4619="Zero-rated domestic (Box 3)",G4619="Export (Box 4)"),N4619=""),"Zero-rate/export evidence missing; ","")&amp;IF(AND(C4619="Credit Note",H4619&gt;0),"Credit note should be negative; ","")&amp;IF(AND(C4619="Simplified Tax Invoice",F4619="B2B - VAT registered"),"Simplified invoice issued to VAT-registered B2B; ",""))</f>
        <v/>
      </c>
    </row>
    <row r="4620">
      <c r="A4620" s="17" t="n"/>
      <c r="B4620" s="14" t="n"/>
      <c r="C4620" s="14" t="n"/>
      <c r="D4620" s="14" t="n"/>
      <c r="E4620" s="16" t="n"/>
      <c r="F4620" s="14" t="n"/>
      <c r="G4620" s="14" t="n"/>
      <c r="H4620" s="19" t="n"/>
      <c r="I4620" s="19" t="n"/>
      <c r="J4620" s="34">
        <f>IF(A4620="","",H4620+I4620)</f>
        <v/>
      </c>
      <c r="K4620" s="14" t="n"/>
      <c r="L4620" s="14" t="n"/>
      <c r="M4620" s="14" t="n"/>
      <c r="N4620" s="14" t="n"/>
      <c r="O4620" s="20">
        <f>IF(A4620="","",SUMPRODUCT((A4620&gt;=Setup!$C$19:$C$30)*(A4620&lt;=Setup!$D$19:$D$30)*Setup!$A$19:$A$30))</f>
        <v/>
      </c>
      <c r="P4620" s="34">
        <f>IF(A4620="","",IF(G4620="Standard 15% (Box 1)",ROUND(H4620*Setup!$B$9,2),0))</f>
        <v/>
      </c>
      <c r="Q4620" s="34">
        <f>IF(A4620="","",I4620-P4620)</f>
        <v/>
      </c>
      <c r="R4620" s="23">
        <f>IF(A4620="","",IF(O4620=0,"Outside audit periods; ","")&amp;IF(G4620="","No VAT category; ","")&amp;IF(ABS(Q4620)&gt;Setup!$B$10,"VAT ≠ 15% × net; ","")&amp;IF(AND(F4620="B2B - VAT registered",NOT(AND(LEN(E4620)=15,LEFT(E4620,1)="3",RIGHT(E4620,1)="3",ISNUMBER(--E4620)))),"Invalid/missing customer VAT no; ","")&amp;IF(L4620&lt;&gt;"Yes","Not reported/cleared on FATOORA; ","")&amp;IF(AND(OR(G4620="Zero-rated domestic (Box 3)",G4620="Export (Box 4)"),N4620=""),"Zero-rate/export evidence missing; ","")&amp;IF(AND(C4620="Credit Note",H4620&gt;0),"Credit note should be negative; ","")&amp;IF(AND(C4620="Simplified Tax Invoice",F4620="B2B - VAT registered"),"Simplified invoice issued to VAT-registered B2B; ",""))</f>
        <v/>
      </c>
    </row>
    <row r="4621">
      <c r="A4621" s="17" t="n"/>
      <c r="B4621" s="14" t="n"/>
      <c r="C4621" s="14" t="n"/>
      <c r="D4621" s="14" t="n"/>
      <c r="E4621" s="16" t="n"/>
      <c r="F4621" s="14" t="n"/>
      <c r="G4621" s="14" t="n"/>
      <c r="H4621" s="19" t="n"/>
      <c r="I4621" s="19" t="n"/>
      <c r="J4621" s="34">
        <f>IF(A4621="","",H4621+I4621)</f>
        <v/>
      </c>
      <c r="K4621" s="14" t="n"/>
      <c r="L4621" s="14" t="n"/>
      <c r="M4621" s="14" t="n"/>
      <c r="N4621" s="14" t="n"/>
      <c r="O4621" s="20">
        <f>IF(A4621="","",SUMPRODUCT((A4621&gt;=Setup!$C$19:$C$30)*(A4621&lt;=Setup!$D$19:$D$30)*Setup!$A$19:$A$30))</f>
        <v/>
      </c>
      <c r="P4621" s="34">
        <f>IF(A4621="","",IF(G4621="Standard 15% (Box 1)",ROUND(H4621*Setup!$B$9,2),0))</f>
        <v/>
      </c>
      <c r="Q4621" s="34">
        <f>IF(A4621="","",I4621-P4621)</f>
        <v/>
      </c>
      <c r="R4621" s="23">
        <f>IF(A4621="","",IF(O4621=0,"Outside audit periods; ","")&amp;IF(G4621="","No VAT category; ","")&amp;IF(ABS(Q4621)&gt;Setup!$B$10,"VAT ≠ 15% × net; ","")&amp;IF(AND(F4621="B2B - VAT registered",NOT(AND(LEN(E4621)=15,LEFT(E4621,1)="3",RIGHT(E4621,1)="3",ISNUMBER(--E4621)))),"Invalid/missing customer VAT no; ","")&amp;IF(L4621&lt;&gt;"Yes","Not reported/cleared on FATOORA; ","")&amp;IF(AND(OR(G4621="Zero-rated domestic (Box 3)",G4621="Export (Box 4)"),N4621=""),"Zero-rate/export evidence missing; ","")&amp;IF(AND(C4621="Credit Note",H4621&gt;0),"Credit note should be negative; ","")&amp;IF(AND(C4621="Simplified Tax Invoice",F4621="B2B - VAT registered"),"Simplified invoice issued to VAT-registered B2B; ",""))</f>
        <v/>
      </c>
    </row>
    <row r="4622">
      <c r="A4622" s="17" t="n"/>
      <c r="B4622" s="14" t="n"/>
      <c r="C4622" s="14" t="n"/>
      <c r="D4622" s="14" t="n"/>
      <c r="E4622" s="16" t="n"/>
      <c r="F4622" s="14" t="n"/>
      <c r="G4622" s="14" t="n"/>
      <c r="H4622" s="19" t="n"/>
      <c r="I4622" s="19" t="n"/>
      <c r="J4622" s="34">
        <f>IF(A4622="","",H4622+I4622)</f>
        <v/>
      </c>
      <c r="K4622" s="14" t="n"/>
      <c r="L4622" s="14" t="n"/>
      <c r="M4622" s="14" t="n"/>
      <c r="N4622" s="14" t="n"/>
      <c r="O4622" s="20">
        <f>IF(A4622="","",SUMPRODUCT((A4622&gt;=Setup!$C$19:$C$30)*(A4622&lt;=Setup!$D$19:$D$30)*Setup!$A$19:$A$30))</f>
        <v/>
      </c>
      <c r="P4622" s="34">
        <f>IF(A4622="","",IF(G4622="Standard 15% (Box 1)",ROUND(H4622*Setup!$B$9,2),0))</f>
        <v/>
      </c>
      <c r="Q4622" s="34">
        <f>IF(A4622="","",I4622-P4622)</f>
        <v/>
      </c>
      <c r="R4622" s="23">
        <f>IF(A4622="","",IF(O4622=0,"Outside audit periods; ","")&amp;IF(G4622="","No VAT category; ","")&amp;IF(ABS(Q4622)&gt;Setup!$B$10,"VAT ≠ 15% × net; ","")&amp;IF(AND(F4622="B2B - VAT registered",NOT(AND(LEN(E4622)=15,LEFT(E4622,1)="3",RIGHT(E4622,1)="3",ISNUMBER(--E4622)))),"Invalid/missing customer VAT no; ","")&amp;IF(L4622&lt;&gt;"Yes","Not reported/cleared on FATOORA; ","")&amp;IF(AND(OR(G4622="Zero-rated domestic (Box 3)",G4622="Export (Box 4)"),N4622=""),"Zero-rate/export evidence missing; ","")&amp;IF(AND(C4622="Credit Note",H4622&gt;0),"Credit note should be negative; ","")&amp;IF(AND(C4622="Simplified Tax Invoice",F4622="B2B - VAT registered"),"Simplified invoice issued to VAT-registered B2B; ",""))</f>
        <v/>
      </c>
    </row>
    <row r="4623">
      <c r="A4623" s="17" t="n"/>
      <c r="B4623" s="14" t="n"/>
      <c r="C4623" s="14" t="n"/>
      <c r="D4623" s="14" t="n"/>
      <c r="E4623" s="16" t="n"/>
      <c r="F4623" s="14" t="n"/>
      <c r="G4623" s="14" t="n"/>
      <c r="H4623" s="19" t="n"/>
      <c r="I4623" s="19" t="n"/>
      <c r="J4623" s="34">
        <f>IF(A4623="","",H4623+I4623)</f>
        <v/>
      </c>
      <c r="K4623" s="14" t="n"/>
      <c r="L4623" s="14" t="n"/>
      <c r="M4623" s="14" t="n"/>
      <c r="N4623" s="14" t="n"/>
      <c r="O4623" s="20">
        <f>IF(A4623="","",SUMPRODUCT((A4623&gt;=Setup!$C$19:$C$30)*(A4623&lt;=Setup!$D$19:$D$30)*Setup!$A$19:$A$30))</f>
        <v/>
      </c>
      <c r="P4623" s="34">
        <f>IF(A4623="","",IF(G4623="Standard 15% (Box 1)",ROUND(H4623*Setup!$B$9,2),0))</f>
        <v/>
      </c>
      <c r="Q4623" s="34">
        <f>IF(A4623="","",I4623-P4623)</f>
        <v/>
      </c>
      <c r="R4623" s="23">
        <f>IF(A4623="","",IF(O4623=0,"Outside audit periods; ","")&amp;IF(G4623="","No VAT category; ","")&amp;IF(ABS(Q4623)&gt;Setup!$B$10,"VAT ≠ 15% × net; ","")&amp;IF(AND(F4623="B2B - VAT registered",NOT(AND(LEN(E4623)=15,LEFT(E4623,1)="3",RIGHT(E4623,1)="3",ISNUMBER(--E4623)))),"Invalid/missing customer VAT no; ","")&amp;IF(L4623&lt;&gt;"Yes","Not reported/cleared on FATOORA; ","")&amp;IF(AND(OR(G4623="Zero-rated domestic (Box 3)",G4623="Export (Box 4)"),N4623=""),"Zero-rate/export evidence missing; ","")&amp;IF(AND(C4623="Credit Note",H4623&gt;0),"Credit note should be negative; ","")&amp;IF(AND(C4623="Simplified Tax Invoice",F4623="B2B - VAT registered"),"Simplified invoice issued to VAT-registered B2B; ",""))</f>
        <v/>
      </c>
    </row>
    <row r="4624">
      <c r="A4624" s="17" t="n"/>
      <c r="B4624" s="14" t="n"/>
      <c r="C4624" s="14" t="n"/>
      <c r="D4624" s="14" t="n"/>
      <c r="E4624" s="16" t="n"/>
      <c r="F4624" s="14" t="n"/>
      <c r="G4624" s="14" t="n"/>
      <c r="H4624" s="19" t="n"/>
      <c r="I4624" s="19" t="n"/>
      <c r="J4624" s="34">
        <f>IF(A4624="","",H4624+I4624)</f>
        <v/>
      </c>
      <c r="K4624" s="14" t="n"/>
      <c r="L4624" s="14" t="n"/>
      <c r="M4624" s="14" t="n"/>
      <c r="N4624" s="14" t="n"/>
      <c r="O4624" s="20">
        <f>IF(A4624="","",SUMPRODUCT((A4624&gt;=Setup!$C$19:$C$30)*(A4624&lt;=Setup!$D$19:$D$30)*Setup!$A$19:$A$30))</f>
        <v/>
      </c>
      <c r="P4624" s="34">
        <f>IF(A4624="","",IF(G4624="Standard 15% (Box 1)",ROUND(H4624*Setup!$B$9,2),0))</f>
        <v/>
      </c>
      <c r="Q4624" s="34">
        <f>IF(A4624="","",I4624-P4624)</f>
        <v/>
      </c>
      <c r="R4624" s="23">
        <f>IF(A4624="","",IF(O4624=0,"Outside audit periods; ","")&amp;IF(G4624="","No VAT category; ","")&amp;IF(ABS(Q4624)&gt;Setup!$B$10,"VAT ≠ 15% × net; ","")&amp;IF(AND(F4624="B2B - VAT registered",NOT(AND(LEN(E4624)=15,LEFT(E4624,1)="3",RIGHT(E4624,1)="3",ISNUMBER(--E4624)))),"Invalid/missing customer VAT no; ","")&amp;IF(L4624&lt;&gt;"Yes","Not reported/cleared on FATOORA; ","")&amp;IF(AND(OR(G4624="Zero-rated domestic (Box 3)",G4624="Export (Box 4)"),N4624=""),"Zero-rate/export evidence missing; ","")&amp;IF(AND(C4624="Credit Note",H4624&gt;0),"Credit note should be negative; ","")&amp;IF(AND(C4624="Simplified Tax Invoice",F4624="B2B - VAT registered"),"Simplified invoice issued to VAT-registered B2B; ",""))</f>
        <v/>
      </c>
    </row>
    <row r="4625">
      <c r="A4625" s="17" t="n"/>
      <c r="B4625" s="14" t="n"/>
      <c r="C4625" s="14" t="n"/>
      <c r="D4625" s="14" t="n"/>
      <c r="E4625" s="16" t="n"/>
      <c r="F4625" s="14" t="n"/>
      <c r="G4625" s="14" t="n"/>
      <c r="H4625" s="19" t="n"/>
      <c r="I4625" s="19" t="n"/>
      <c r="J4625" s="34">
        <f>IF(A4625="","",H4625+I4625)</f>
        <v/>
      </c>
      <c r="K4625" s="14" t="n"/>
      <c r="L4625" s="14" t="n"/>
      <c r="M4625" s="14" t="n"/>
      <c r="N4625" s="14" t="n"/>
      <c r="O4625" s="20">
        <f>IF(A4625="","",SUMPRODUCT((A4625&gt;=Setup!$C$19:$C$30)*(A4625&lt;=Setup!$D$19:$D$30)*Setup!$A$19:$A$30))</f>
        <v/>
      </c>
      <c r="P4625" s="34">
        <f>IF(A4625="","",IF(G4625="Standard 15% (Box 1)",ROUND(H4625*Setup!$B$9,2),0))</f>
        <v/>
      </c>
      <c r="Q4625" s="34">
        <f>IF(A4625="","",I4625-P4625)</f>
        <v/>
      </c>
      <c r="R4625" s="23">
        <f>IF(A4625="","",IF(O4625=0,"Outside audit periods; ","")&amp;IF(G4625="","No VAT category; ","")&amp;IF(ABS(Q4625)&gt;Setup!$B$10,"VAT ≠ 15% × net; ","")&amp;IF(AND(F4625="B2B - VAT registered",NOT(AND(LEN(E4625)=15,LEFT(E4625,1)="3",RIGHT(E4625,1)="3",ISNUMBER(--E4625)))),"Invalid/missing customer VAT no; ","")&amp;IF(L4625&lt;&gt;"Yes","Not reported/cleared on FATOORA; ","")&amp;IF(AND(OR(G4625="Zero-rated domestic (Box 3)",G4625="Export (Box 4)"),N4625=""),"Zero-rate/export evidence missing; ","")&amp;IF(AND(C4625="Credit Note",H4625&gt;0),"Credit note should be negative; ","")&amp;IF(AND(C4625="Simplified Tax Invoice",F4625="B2B - VAT registered"),"Simplified invoice issued to VAT-registered B2B; ",""))</f>
        <v/>
      </c>
    </row>
    <row r="4626">
      <c r="A4626" s="17" t="n"/>
      <c r="B4626" s="14" t="n"/>
      <c r="C4626" s="14" t="n"/>
      <c r="D4626" s="14" t="n"/>
      <c r="E4626" s="16" t="n"/>
      <c r="F4626" s="14" t="n"/>
      <c r="G4626" s="14" t="n"/>
      <c r="H4626" s="19" t="n"/>
      <c r="I4626" s="19" t="n"/>
      <c r="J4626" s="34">
        <f>IF(A4626="","",H4626+I4626)</f>
        <v/>
      </c>
      <c r="K4626" s="14" t="n"/>
      <c r="L4626" s="14" t="n"/>
      <c r="M4626" s="14" t="n"/>
      <c r="N4626" s="14" t="n"/>
      <c r="O4626" s="20">
        <f>IF(A4626="","",SUMPRODUCT((A4626&gt;=Setup!$C$19:$C$30)*(A4626&lt;=Setup!$D$19:$D$30)*Setup!$A$19:$A$30))</f>
        <v/>
      </c>
      <c r="P4626" s="34">
        <f>IF(A4626="","",IF(G4626="Standard 15% (Box 1)",ROUND(H4626*Setup!$B$9,2),0))</f>
        <v/>
      </c>
      <c r="Q4626" s="34">
        <f>IF(A4626="","",I4626-P4626)</f>
        <v/>
      </c>
      <c r="R4626" s="23">
        <f>IF(A4626="","",IF(O4626=0,"Outside audit periods; ","")&amp;IF(G4626="","No VAT category; ","")&amp;IF(ABS(Q4626)&gt;Setup!$B$10,"VAT ≠ 15% × net; ","")&amp;IF(AND(F4626="B2B - VAT registered",NOT(AND(LEN(E4626)=15,LEFT(E4626,1)="3",RIGHT(E4626,1)="3",ISNUMBER(--E4626)))),"Invalid/missing customer VAT no; ","")&amp;IF(L4626&lt;&gt;"Yes","Not reported/cleared on FATOORA; ","")&amp;IF(AND(OR(G4626="Zero-rated domestic (Box 3)",G4626="Export (Box 4)"),N4626=""),"Zero-rate/export evidence missing; ","")&amp;IF(AND(C4626="Credit Note",H4626&gt;0),"Credit note should be negative; ","")&amp;IF(AND(C4626="Simplified Tax Invoice",F4626="B2B - VAT registered"),"Simplified invoice issued to VAT-registered B2B; ",""))</f>
        <v/>
      </c>
    </row>
    <row r="4627">
      <c r="A4627" s="17" t="n"/>
      <c r="B4627" s="14" t="n"/>
      <c r="C4627" s="14" t="n"/>
      <c r="D4627" s="14" t="n"/>
      <c r="E4627" s="16" t="n"/>
      <c r="F4627" s="14" t="n"/>
      <c r="G4627" s="14" t="n"/>
      <c r="H4627" s="19" t="n"/>
      <c r="I4627" s="19" t="n"/>
      <c r="J4627" s="34">
        <f>IF(A4627="","",H4627+I4627)</f>
        <v/>
      </c>
      <c r="K4627" s="14" t="n"/>
      <c r="L4627" s="14" t="n"/>
      <c r="M4627" s="14" t="n"/>
      <c r="N4627" s="14" t="n"/>
      <c r="O4627" s="20">
        <f>IF(A4627="","",SUMPRODUCT((A4627&gt;=Setup!$C$19:$C$30)*(A4627&lt;=Setup!$D$19:$D$30)*Setup!$A$19:$A$30))</f>
        <v/>
      </c>
      <c r="P4627" s="34">
        <f>IF(A4627="","",IF(G4627="Standard 15% (Box 1)",ROUND(H4627*Setup!$B$9,2),0))</f>
        <v/>
      </c>
      <c r="Q4627" s="34">
        <f>IF(A4627="","",I4627-P4627)</f>
        <v/>
      </c>
      <c r="R4627" s="23">
        <f>IF(A4627="","",IF(O4627=0,"Outside audit periods; ","")&amp;IF(G4627="","No VAT category; ","")&amp;IF(ABS(Q4627)&gt;Setup!$B$10,"VAT ≠ 15% × net; ","")&amp;IF(AND(F4627="B2B - VAT registered",NOT(AND(LEN(E4627)=15,LEFT(E4627,1)="3",RIGHT(E4627,1)="3",ISNUMBER(--E4627)))),"Invalid/missing customer VAT no; ","")&amp;IF(L4627&lt;&gt;"Yes","Not reported/cleared on FATOORA; ","")&amp;IF(AND(OR(G4627="Zero-rated domestic (Box 3)",G4627="Export (Box 4)"),N4627=""),"Zero-rate/export evidence missing; ","")&amp;IF(AND(C4627="Credit Note",H4627&gt;0),"Credit note should be negative; ","")&amp;IF(AND(C4627="Simplified Tax Invoice",F4627="B2B - VAT registered"),"Simplified invoice issued to VAT-registered B2B; ",""))</f>
        <v/>
      </c>
    </row>
    <row r="4628">
      <c r="A4628" s="17" t="n"/>
      <c r="B4628" s="14" t="n"/>
      <c r="C4628" s="14" t="n"/>
      <c r="D4628" s="14" t="n"/>
      <c r="E4628" s="16" t="n"/>
      <c r="F4628" s="14" t="n"/>
      <c r="G4628" s="14" t="n"/>
      <c r="H4628" s="19" t="n"/>
      <c r="I4628" s="19" t="n"/>
      <c r="J4628" s="34">
        <f>IF(A4628="","",H4628+I4628)</f>
        <v/>
      </c>
      <c r="K4628" s="14" t="n"/>
      <c r="L4628" s="14" t="n"/>
      <c r="M4628" s="14" t="n"/>
      <c r="N4628" s="14" t="n"/>
      <c r="O4628" s="20">
        <f>IF(A4628="","",SUMPRODUCT((A4628&gt;=Setup!$C$19:$C$30)*(A4628&lt;=Setup!$D$19:$D$30)*Setup!$A$19:$A$30))</f>
        <v/>
      </c>
      <c r="P4628" s="34">
        <f>IF(A4628="","",IF(G4628="Standard 15% (Box 1)",ROUND(H4628*Setup!$B$9,2),0))</f>
        <v/>
      </c>
      <c r="Q4628" s="34">
        <f>IF(A4628="","",I4628-P4628)</f>
        <v/>
      </c>
      <c r="R4628" s="23">
        <f>IF(A4628="","",IF(O4628=0,"Outside audit periods; ","")&amp;IF(G4628="","No VAT category; ","")&amp;IF(ABS(Q4628)&gt;Setup!$B$10,"VAT ≠ 15% × net; ","")&amp;IF(AND(F4628="B2B - VAT registered",NOT(AND(LEN(E4628)=15,LEFT(E4628,1)="3",RIGHT(E4628,1)="3",ISNUMBER(--E4628)))),"Invalid/missing customer VAT no; ","")&amp;IF(L4628&lt;&gt;"Yes","Not reported/cleared on FATOORA; ","")&amp;IF(AND(OR(G4628="Zero-rated domestic (Box 3)",G4628="Export (Box 4)"),N4628=""),"Zero-rate/export evidence missing; ","")&amp;IF(AND(C4628="Credit Note",H4628&gt;0),"Credit note should be negative; ","")&amp;IF(AND(C4628="Simplified Tax Invoice",F4628="B2B - VAT registered"),"Simplified invoice issued to VAT-registered B2B; ",""))</f>
        <v/>
      </c>
    </row>
    <row r="4629">
      <c r="A4629" s="17" t="n"/>
      <c r="B4629" s="14" t="n"/>
      <c r="C4629" s="14" t="n"/>
      <c r="D4629" s="14" t="n"/>
      <c r="E4629" s="16" t="n"/>
      <c r="F4629" s="14" t="n"/>
      <c r="G4629" s="14" t="n"/>
      <c r="H4629" s="19" t="n"/>
      <c r="I4629" s="19" t="n"/>
      <c r="J4629" s="34">
        <f>IF(A4629="","",H4629+I4629)</f>
        <v/>
      </c>
      <c r="K4629" s="14" t="n"/>
      <c r="L4629" s="14" t="n"/>
      <c r="M4629" s="14" t="n"/>
      <c r="N4629" s="14" t="n"/>
      <c r="O4629" s="20">
        <f>IF(A4629="","",SUMPRODUCT((A4629&gt;=Setup!$C$19:$C$30)*(A4629&lt;=Setup!$D$19:$D$30)*Setup!$A$19:$A$30))</f>
        <v/>
      </c>
      <c r="P4629" s="34">
        <f>IF(A4629="","",IF(G4629="Standard 15% (Box 1)",ROUND(H4629*Setup!$B$9,2),0))</f>
        <v/>
      </c>
      <c r="Q4629" s="34">
        <f>IF(A4629="","",I4629-P4629)</f>
        <v/>
      </c>
      <c r="R4629" s="23">
        <f>IF(A4629="","",IF(O4629=0,"Outside audit periods; ","")&amp;IF(G4629="","No VAT category; ","")&amp;IF(ABS(Q4629)&gt;Setup!$B$10,"VAT ≠ 15% × net; ","")&amp;IF(AND(F4629="B2B - VAT registered",NOT(AND(LEN(E4629)=15,LEFT(E4629,1)="3",RIGHT(E4629,1)="3",ISNUMBER(--E4629)))),"Invalid/missing customer VAT no; ","")&amp;IF(L4629&lt;&gt;"Yes","Not reported/cleared on FATOORA; ","")&amp;IF(AND(OR(G4629="Zero-rated domestic (Box 3)",G4629="Export (Box 4)"),N4629=""),"Zero-rate/export evidence missing; ","")&amp;IF(AND(C4629="Credit Note",H4629&gt;0),"Credit note should be negative; ","")&amp;IF(AND(C4629="Simplified Tax Invoice",F4629="B2B - VAT registered"),"Simplified invoice issued to VAT-registered B2B; ",""))</f>
        <v/>
      </c>
    </row>
    <row r="4630">
      <c r="A4630" s="17" t="n"/>
      <c r="B4630" s="14" t="n"/>
      <c r="C4630" s="14" t="n"/>
      <c r="D4630" s="14" t="n"/>
      <c r="E4630" s="16" t="n"/>
      <c r="F4630" s="14" t="n"/>
      <c r="G4630" s="14" t="n"/>
      <c r="H4630" s="19" t="n"/>
      <c r="I4630" s="19" t="n"/>
      <c r="J4630" s="34">
        <f>IF(A4630="","",H4630+I4630)</f>
        <v/>
      </c>
      <c r="K4630" s="14" t="n"/>
      <c r="L4630" s="14" t="n"/>
      <c r="M4630" s="14" t="n"/>
      <c r="N4630" s="14" t="n"/>
      <c r="O4630" s="20">
        <f>IF(A4630="","",SUMPRODUCT((A4630&gt;=Setup!$C$19:$C$30)*(A4630&lt;=Setup!$D$19:$D$30)*Setup!$A$19:$A$30))</f>
        <v/>
      </c>
      <c r="P4630" s="34">
        <f>IF(A4630="","",IF(G4630="Standard 15% (Box 1)",ROUND(H4630*Setup!$B$9,2),0))</f>
        <v/>
      </c>
      <c r="Q4630" s="34">
        <f>IF(A4630="","",I4630-P4630)</f>
        <v/>
      </c>
      <c r="R4630" s="23">
        <f>IF(A4630="","",IF(O4630=0,"Outside audit periods; ","")&amp;IF(G4630="","No VAT category; ","")&amp;IF(ABS(Q4630)&gt;Setup!$B$10,"VAT ≠ 15% × net; ","")&amp;IF(AND(F4630="B2B - VAT registered",NOT(AND(LEN(E4630)=15,LEFT(E4630,1)="3",RIGHT(E4630,1)="3",ISNUMBER(--E4630)))),"Invalid/missing customer VAT no; ","")&amp;IF(L4630&lt;&gt;"Yes","Not reported/cleared on FATOORA; ","")&amp;IF(AND(OR(G4630="Zero-rated domestic (Box 3)",G4630="Export (Box 4)"),N4630=""),"Zero-rate/export evidence missing; ","")&amp;IF(AND(C4630="Credit Note",H4630&gt;0),"Credit note should be negative; ","")&amp;IF(AND(C4630="Simplified Tax Invoice",F4630="B2B - VAT registered"),"Simplified invoice issued to VAT-registered B2B; ",""))</f>
        <v/>
      </c>
    </row>
    <row r="4631">
      <c r="A4631" s="17" t="n"/>
      <c r="B4631" s="14" t="n"/>
      <c r="C4631" s="14" t="n"/>
      <c r="D4631" s="14" t="n"/>
      <c r="E4631" s="16" t="n"/>
      <c r="F4631" s="14" t="n"/>
      <c r="G4631" s="14" t="n"/>
      <c r="H4631" s="19" t="n"/>
      <c r="I4631" s="19" t="n"/>
      <c r="J4631" s="34">
        <f>IF(A4631="","",H4631+I4631)</f>
        <v/>
      </c>
      <c r="K4631" s="14" t="n"/>
      <c r="L4631" s="14" t="n"/>
      <c r="M4631" s="14" t="n"/>
      <c r="N4631" s="14" t="n"/>
      <c r="O4631" s="20">
        <f>IF(A4631="","",SUMPRODUCT((A4631&gt;=Setup!$C$19:$C$30)*(A4631&lt;=Setup!$D$19:$D$30)*Setup!$A$19:$A$30))</f>
        <v/>
      </c>
      <c r="P4631" s="34">
        <f>IF(A4631="","",IF(G4631="Standard 15% (Box 1)",ROUND(H4631*Setup!$B$9,2),0))</f>
        <v/>
      </c>
      <c r="Q4631" s="34">
        <f>IF(A4631="","",I4631-P4631)</f>
        <v/>
      </c>
      <c r="R4631" s="23">
        <f>IF(A4631="","",IF(O4631=0,"Outside audit periods; ","")&amp;IF(G4631="","No VAT category; ","")&amp;IF(ABS(Q4631)&gt;Setup!$B$10,"VAT ≠ 15% × net; ","")&amp;IF(AND(F4631="B2B - VAT registered",NOT(AND(LEN(E4631)=15,LEFT(E4631,1)="3",RIGHT(E4631,1)="3",ISNUMBER(--E4631)))),"Invalid/missing customer VAT no; ","")&amp;IF(L4631&lt;&gt;"Yes","Not reported/cleared on FATOORA; ","")&amp;IF(AND(OR(G4631="Zero-rated domestic (Box 3)",G4631="Export (Box 4)"),N4631=""),"Zero-rate/export evidence missing; ","")&amp;IF(AND(C4631="Credit Note",H4631&gt;0),"Credit note should be negative; ","")&amp;IF(AND(C4631="Simplified Tax Invoice",F4631="B2B - VAT registered"),"Simplified invoice issued to VAT-registered B2B; ",""))</f>
        <v/>
      </c>
    </row>
    <row r="4632">
      <c r="A4632" s="17" t="n"/>
      <c r="B4632" s="14" t="n"/>
      <c r="C4632" s="14" t="n"/>
      <c r="D4632" s="14" t="n"/>
      <c r="E4632" s="16" t="n"/>
      <c r="F4632" s="14" t="n"/>
      <c r="G4632" s="14" t="n"/>
      <c r="H4632" s="19" t="n"/>
      <c r="I4632" s="19" t="n"/>
      <c r="J4632" s="34">
        <f>IF(A4632="","",H4632+I4632)</f>
        <v/>
      </c>
      <c r="K4632" s="14" t="n"/>
      <c r="L4632" s="14" t="n"/>
      <c r="M4632" s="14" t="n"/>
      <c r="N4632" s="14" t="n"/>
      <c r="O4632" s="20">
        <f>IF(A4632="","",SUMPRODUCT((A4632&gt;=Setup!$C$19:$C$30)*(A4632&lt;=Setup!$D$19:$D$30)*Setup!$A$19:$A$30))</f>
        <v/>
      </c>
      <c r="P4632" s="34">
        <f>IF(A4632="","",IF(G4632="Standard 15% (Box 1)",ROUND(H4632*Setup!$B$9,2),0))</f>
        <v/>
      </c>
      <c r="Q4632" s="34">
        <f>IF(A4632="","",I4632-P4632)</f>
        <v/>
      </c>
      <c r="R4632" s="23">
        <f>IF(A4632="","",IF(O4632=0,"Outside audit periods; ","")&amp;IF(G4632="","No VAT category; ","")&amp;IF(ABS(Q4632)&gt;Setup!$B$10,"VAT ≠ 15% × net; ","")&amp;IF(AND(F4632="B2B - VAT registered",NOT(AND(LEN(E4632)=15,LEFT(E4632,1)="3",RIGHT(E4632,1)="3",ISNUMBER(--E4632)))),"Invalid/missing customer VAT no; ","")&amp;IF(L4632&lt;&gt;"Yes","Not reported/cleared on FATOORA; ","")&amp;IF(AND(OR(G4632="Zero-rated domestic (Box 3)",G4632="Export (Box 4)"),N4632=""),"Zero-rate/export evidence missing; ","")&amp;IF(AND(C4632="Credit Note",H4632&gt;0),"Credit note should be negative; ","")&amp;IF(AND(C4632="Simplified Tax Invoice",F4632="B2B - VAT registered"),"Simplified invoice issued to VAT-registered B2B; ",""))</f>
        <v/>
      </c>
    </row>
    <row r="4633">
      <c r="A4633" s="17" t="n"/>
      <c r="B4633" s="14" t="n"/>
      <c r="C4633" s="14" t="n"/>
      <c r="D4633" s="14" t="n"/>
      <c r="E4633" s="16" t="n"/>
      <c r="F4633" s="14" t="n"/>
      <c r="G4633" s="14" t="n"/>
      <c r="H4633" s="19" t="n"/>
      <c r="I4633" s="19" t="n"/>
      <c r="J4633" s="34">
        <f>IF(A4633="","",H4633+I4633)</f>
        <v/>
      </c>
      <c r="K4633" s="14" t="n"/>
      <c r="L4633" s="14" t="n"/>
      <c r="M4633" s="14" t="n"/>
      <c r="N4633" s="14" t="n"/>
      <c r="O4633" s="20">
        <f>IF(A4633="","",SUMPRODUCT((A4633&gt;=Setup!$C$19:$C$30)*(A4633&lt;=Setup!$D$19:$D$30)*Setup!$A$19:$A$30))</f>
        <v/>
      </c>
      <c r="P4633" s="34">
        <f>IF(A4633="","",IF(G4633="Standard 15% (Box 1)",ROUND(H4633*Setup!$B$9,2),0))</f>
        <v/>
      </c>
      <c r="Q4633" s="34">
        <f>IF(A4633="","",I4633-P4633)</f>
        <v/>
      </c>
      <c r="R4633" s="23">
        <f>IF(A4633="","",IF(O4633=0,"Outside audit periods; ","")&amp;IF(G4633="","No VAT category; ","")&amp;IF(ABS(Q4633)&gt;Setup!$B$10,"VAT ≠ 15% × net; ","")&amp;IF(AND(F4633="B2B - VAT registered",NOT(AND(LEN(E4633)=15,LEFT(E4633,1)="3",RIGHT(E4633,1)="3",ISNUMBER(--E4633)))),"Invalid/missing customer VAT no; ","")&amp;IF(L4633&lt;&gt;"Yes","Not reported/cleared on FATOORA; ","")&amp;IF(AND(OR(G4633="Zero-rated domestic (Box 3)",G4633="Export (Box 4)"),N4633=""),"Zero-rate/export evidence missing; ","")&amp;IF(AND(C4633="Credit Note",H4633&gt;0),"Credit note should be negative; ","")&amp;IF(AND(C4633="Simplified Tax Invoice",F4633="B2B - VAT registered"),"Simplified invoice issued to VAT-registered B2B; ",""))</f>
        <v/>
      </c>
    </row>
    <row r="4634">
      <c r="A4634" s="17" t="n"/>
      <c r="B4634" s="14" t="n"/>
      <c r="C4634" s="14" t="n"/>
      <c r="D4634" s="14" t="n"/>
      <c r="E4634" s="16" t="n"/>
      <c r="F4634" s="14" t="n"/>
      <c r="G4634" s="14" t="n"/>
      <c r="H4634" s="19" t="n"/>
      <c r="I4634" s="19" t="n"/>
      <c r="J4634" s="34">
        <f>IF(A4634="","",H4634+I4634)</f>
        <v/>
      </c>
      <c r="K4634" s="14" t="n"/>
      <c r="L4634" s="14" t="n"/>
      <c r="M4634" s="14" t="n"/>
      <c r="N4634" s="14" t="n"/>
      <c r="O4634" s="20">
        <f>IF(A4634="","",SUMPRODUCT((A4634&gt;=Setup!$C$19:$C$30)*(A4634&lt;=Setup!$D$19:$D$30)*Setup!$A$19:$A$30))</f>
        <v/>
      </c>
      <c r="P4634" s="34">
        <f>IF(A4634="","",IF(G4634="Standard 15% (Box 1)",ROUND(H4634*Setup!$B$9,2),0))</f>
        <v/>
      </c>
      <c r="Q4634" s="34">
        <f>IF(A4634="","",I4634-P4634)</f>
        <v/>
      </c>
      <c r="R4634" s="23">
        <f>IF(A4634="","",IF(O4634=0,"Outside audit periods; ","")&amp;IF(G4634="","No VAT category; ","")&amp;IF(ABS(Q4634)&gt;Setup!$B$10,"VAT ≠ 15% × net; ","")&amp;IF(AND(F4634="B2B - VAT registered",NOT(AND(LEN(E4634)=15,LEFT(E4634,1)="3",RIGHT(E4634,1)="3",ISNUMBER(--E4634)))),"Invalid/missing customer VAT no; ","")&amp;IF(L4634&lt;&gt;"Yes","Not reported/cleared on FATOORA; ","")&amp;IF(AND(OR(G4634="Zero-rated domestic (Box 3)",G4634="Export (Box 4)"),N4634=""),"Zero-rate/export evidence missing; ","")&amp;IF(AND(C4634="Credit Note",H4634&gt;0),"Credit note should be negative; ","")&amp;IF(AND(C4634="Simplified Tax Invoice",F4634="B2B - VAT registered"),"Simplified invoice issued to VAT-registered B2B; ",""))</f>
        <v/>
      </c>
    </row>
    <row r="4635">
      <c r="A4635" s="17" t="n"/>
      <c r="B4635" s="14" t="n"/>
      <c r="C4635" s="14" t="n"/>
      <c r="D4635" s="14" t="n"/>
      <c r="E4635" s="16" t="n"/>
      <c r="F4635" s="14" t="n"/>
      <c r="G4635" s="14" t="n"/>
      <c r="H4635" s="19" t="n"/>
      <c r="I4635" s="19" t="n"/>
      <c r="J4635" s="34">
        <f>IF(A4635="","",H4635+I4635)</f>
        <v/>
      </c>
      <c r="K4635" s="14" t="n"/>
      <c r="L4635" s="14" t="n"/>
      <c r="M4635" s="14" t="n"/>
      <c r="N4635" s="14" t="n"/>
      <c r="O4635" s="20">
        <f>IF(A4635="","",SUMPRODUCT((A4635&gt;=Setup!$C$19:$C$30)*(A4635&lt;=Setup!$D$19:$D$30)*Setup!$A$19:$A$30))</f>
        <v/>
      </c>
      <c r="P4635" s="34">
        <f>IF(A4635="","",IF(G4635="Standard 15% (Box 1)",ROUND(H4635*Setup!$B$9,2),0))</f>
        <v/>
      </c>
      <c r="Q4635" s="34">
        <f>IF(A4635="","",I4635-P4635)</f>
        <v/>
      </c>
      <c r="R4635" s="23">
        <f>IF(A4635="","",IF(O4635=0,"Outside audit periods; ","")&amp;IF(G4635="","No VAT category; ","")&amp;IF(ABS(Q4635)&gt;Setup!$B$10,"VAT ≠ 15% × net; ","")&amp;IF(AND(F4635="B2B - VAT registered",NOT(AND(LEN(E4635)=15,LEFT(E4635,1)="3",RIGHT(E4635,1)="3",ISNUMBER(--E4635)))),"Invalid/missing customer VAT no; ","")&amp;IF(L4635&lt;&gt;"Yes","Not reported/cleared on FATOORA; ","")&amp;IF(AND(OR(G4635="Zero-rated domestic (Box 3)",G4635="Export (Box 4)"),N4635=""),"Zero-rate/export evidence missing; ","")&amp;IF(AND(C4635="Credit Note",H4635&gt;0),"Credit note should be negative; ","")&amp;IF(AND(C4635="Simplified Tax Invoice",F4635="B2B - VAT registered"),"Simplified invoice issued to VAT-registered B2B; ",""))</f>
        <v/>
      </c>
    </row>
    <row r="4636">
      <c r="A4636" s="17" t="n"/>
      <c r="B4636" s="14" t="n"/>
      <c r="C4636" s="14" t="n"/>
      <c r="D4636" s="14" t="n"/>
      <c r="E4636" s="16" t="n"/>
      <c r="F4636" s="14" t="n"/>
      <c r="G4636" s="14" t="n"/>
      <c r="H4636" s="19" t="n"/>
      <c r="I4636" s="19" t="n"/>
      <c r="J4636" s="34">
        <f>IF(A4636="","",H4636+I4636)</f>
        <v/>
      </c>
      <c r="K4636" s="14" t="n"/>
      <c r="L4636" s="14" t="n"/>
      <c r="M4636" s="14" t="n"/>
      <c r="N4636" s="14" t="n"/>
      <c r="O4636" s="20">
        <f>IF(A4636="","",SUMPRODUCT((A4636&gt;=Setup!$C$19:$C$30)*(A4636&lt;=Setup!$D$19:$D$30)*Setup!$A$19:$A$30))</f>
        <v/>
      </c>
      <c r="P4636" s="34">
        <f>IF(A4636="","",IF(G4636="Standard 15% (Box 1)",ROUND(H4636*Setup!$B$9,2),0))</f>
        <v/>
      </c>
      <c r="Q4636" s="34">
        <f>IF(A4636="","",I4636-P4636)</f>
        <v/>
      </c>
      <c r="R4636" s="23">
        <f>IF(A4636="","",IF(O4636=0,"Outside audit periods; ","")&amp;IF(G4636="","No VAT category; ","")&amp;IF(ABS(Q4636)&gt;Setup!$B$10,"VAT ≠ 15% × net; ","")&amp;IF(AND(F4636="B2B - VAT registered",NOT(AND(LEN(E4636)=15,LEFT(E4636,1)="3",RIGHT(E4636,1)="3",ISNUMBER(--E4636)))),"Invalid/missing customer VAT no; ","")&amp;IF(L4636&lt;&gt;"Yes","Not reported/cleared on FATOORA; ","")&amp;IF(AND(OR(G4636="Zero-rated domestic (Box 3)",G4636="Export (Box 4)"),N4636=""),"Zero-rate/export evidence missing; ","")&amp;IF(AND(C4636="Credit Note",H4636&gt;0),"Credit note should be negative; ","")&amp;IF(AND(C4636="Simplified Tax Invoice",F4636="B2B - VAT registered"),"Simplified invoice issued to VAT-registered B2B; ",""))</f>
        <v/>
      </c>
    </row>
    <row r="4637">
      <c r="A4637" s="17" t="n"/>
      <c r="B4637" s="14" t="n"/>
      <c r="C4637" s="14" t="n"/>
      <c r="D4637" s="14" t="n"/>
      <c r="E4637" s="16" t="n"/>
      <c r="F4637" s="14" t="n"/>
      <c r="G4637" s="14" t="n"/>
      <c r="H4637" s="19" t="n"/>
      <c r="I4637" s="19" t="n"/>
      <c r="J4637" s="34">
        <f>IF(A4637="","",H4637+I4637)</f>
        <v/>
      </c>
      <c r="K4637" s="14" t="n"/>
      <c r="L4637" s="14" t="n"/>
      <c r="M4637" s="14" t="n"/>
      <c r="N4637" s="14" t="n"/>
      <c r="O4637" s="20">
        <f>IF(A4637="","",SUMPRODUCT((A4637&gt;=Setup!$C$19:$C$30)*(A4637&lt;=Setup!$D$19:$D$30)*Setup!$A$19:$A$30))</f>
        <v/>
      </c>
      <c r="P4637" s="34">
        <f>IF(A4637="","",IF(G4637="Standard 15% (Box 1)",ROUND(H4637*Setup!$B$9,2),0))</f>
        <v/>
      </c>
      <c r="Q4637" s="34">
        <f>IF(A4637="","",I4637-P4637)</f>
        <v/>
      </c>
      <c r="R4637" s="23">
        <f>IF(A4637="","",IF(O4637=0,"Outside audit periods; ","")&amp;IF(G4637="","No VAT category; ","")&amp;IF(ABS(Q4637)&gt;Setup!$B$10,"VAT ≠ 15% × net; ","")&amp;IF(AND(F4637="B2B - VAT registered",NOT(AND(LEN(E4637)=15,LEFT(E4637,1)="3",RIGHT(E4637,1)="3",ISNUMBER(--E4637)))),"Invalid/missing customer VAT no; ","")&amp;IF(L4637&lt;&gt;"Yes","Not reported/cleared on FATOORA; ","")&amp;IF(AND(OR(G4637="Zero-rated domestic (Box 3)",G4637="Export (Box 4)"),N4637=""),"Zero-rate/export evidence missing; ","")&amp;IF(AND(C4637="Credit Note",H4637&gt;0),"Credit note should be negative; ","")&amp;IF(AND(C4637="Simplified Tax Invoice",F4637="B2B - VAT registered"),"Simplified invoice issued to VAT-registered B2B; ",""))</f>
        <v/>
      </c>
    </row>
    <row r="4638">
      <c r="A4638" s="17" t="n"/>
      <c r="B4638" s="14" t="n"/>
      <c r="C4638" s="14" t="n"/>
      <c r="D4638" s="14" t="n"/>
      <c r="E4638" s="16" t="n"/>
      <c r="F4638" s="14" t="n"/>
      <c r="G4638" s="14" t="n"/>
      <c r="H4638" s="19" t="n"/>
      <c r="I4638" s="19" t="n"/>
      <c r="J4638" s="34">
        <f>IF(A4638="","",H4638+I4638)</f>
        <v/>
      </c>
      <c r="K4638" s="14" t="n"/>
      <c r="L4638" s="14" t="n"/>
      <c r="M4638" s="14" t="n"/>
      <c r="N4638" s="14" t="n"/>
      <c r="O4638" s="20">
        <f>IF(A4638="","",SUMPRODUCT((A4638&gt;=Setup!$C$19:$C$30)*(A4638&lt;=Setup!$D$19:$D$30)*Setup!$A$19:$A$30))</f>
        <v/>
      </c>
      <c r="P4638" s="34">
        <f>IF(A4638="","",IF(G4638="Standard 15% (Box 1)",ROUND(H4638*Setup!$B$9,2),0))</f>
        <v/>
      </c>
      <c r="Q4638" s="34">
        <f>IF(A4638="","",I4638-P4638)</f>
        <v/>
      </c>
      <c r="R4638" s="23">
        <f>IF(A4638="","",IF(O4638=0,"Outside audit periods; ","")&amp;IF(G4638="","No VAT category; ","")&amp;IF(ABS(Q4638)&gt;Setup!$B$10,"VAT ≠ 15% × net; ","")&amp;IF(AND(F4638="B2B - VAT registered",NOT(AND(LEN(E4638)=15,LEFT(E4638,1)="3",RIGHT(E4638,1)="3",ISNUMBER(--E4638)))),"Invalid/missing customer VAT no; ","")&amp;IF(L4638&lt;&gt;"Yes","Not reported/cleared on FATOORA; ","")&amp;IF(AND(OR(G4638="Zero-rated domestic (Box 3)",G4638="Export (Box 4)"),N4638=""),"Zero-rate/export evidence missing; ","")&amp;IF(AND(C4638="Credit Note",H4638&gt;0),"Credit note should be negative; ","")&amp;IF(AND(C4638="Simplified Tax Invoice",F4638="B2B - VAT registered"),"Simplified invoice issued to VAT-registered B2B; ",""))</f>
        <v/>
      </c>
    </row>
    <row r="4639">
      <c r="A4639" s="17" t="n"/>
      <c r="B4639" s="14" t="n"/>
      <c r="C4639" s="14" t="n"/>
      <c r="D4639" s="14" t="n"/>
      <c r="E4639" s="16" t="n"/>
      <c r="F4639" s="14" t="n"/>
      <c r="G4639" s="14" t="n"/>
      <c r="H4639" s="19" t="n"/>
      <c r="I4639" s="19" t="n"/>
      <c r="J4639" s="34">
        <f>IF(A4639="","",H4639+I4639)</f>
        <v/>
      </c>
      <c r="K4639" s="14" t="n"/>
      <c r="L4639" s="14" t="n"/>
      <c r="M4639" s="14" t="n"/>
      <c r="N4639" s="14" t="n"/>
      <c r="O4639" s="20">
        <f>IF(A4639="","",SUMPRODUCT((A4639&gt;=Setup!$C$19:$C$30)*(A4639&lt;=Setup!$D$19:$D$30)*Setup!$A$19:$A$30))</f>
        <v/>
      </c>
      <c r="P4639" s="34">
        <f>IF(A4639="","",IF(G4639="Standard 15% (Box 1)",ROUND(H4639*Setup!$B$9,2),0))</f>
        <v/>
      </c>
      <c r="Q4639" s="34">
        <f>IF(A4639="","",I4639-P4639)</f>
        <v/>
      </c>
      <c r="R4639" s="23">
        <f>IF(A4639="","",IF(O4639=0,"Outside audit periods; ","")&amp;IF(G4639="","No VAT category; ","")&amp;IF(ABS(Q4639)&gt;Setup!$B$10,"VAT ≠ 15% × net; ","")&amp;IF(AND(F4639="B2B - VAT registered",NOT(AND(LEN(E4639)=15,LEFT(E4639,1)="3",RIGHT(E4639,1)="3",ISNUMBER(--E4639)))),"Invalid/missing customer VAT no; ","")&amp;IF(L4639&lt;&gt;"Yes","Not reported/cleared on FATOORA; ","")&amp;IF(AND(OR(G4639="Zero-rated domestic (Box 3)",G4639="Export (Box 4)"),N4639=""),"Zero-rate/export evidence missing; ","")&amp;IF(AND(C4639="Credit Note",H4639&gt;0),"Credit note should be negative; ","")&amp;IF(AND(C4639="Simplified Tax Invoice",F4639="B2B - VAT registered"),"Simplified invoice issued to VAT-registered B2B; ",""))</f>
        <v/>
      </c>
    </row>
    <row r="4640">
      <c r="A4640" s="17" t="n"/>
      <c r="B4640" s="14" t="n"/>
      <c r="C4640" s="14" t="n"/>
      <c r="D4640" s="14" t="n"/>
      <c r="E4640" s="16" t="n"/>
      <c r="F4640" s="14" t="n"/>
      <c r="G4640" s="14" t="n"/>
      <c r="H4640" s="19" t="n"/>
      <c r="I4640" s="19" t="n"/>
      <c r="J4640" s="34">
        <f>IF(A4640="","",H4640+I4640)</f>
        <v/>
      </c>
      <c r="K4640" s="14" t="n"/>
      <c r="L4640" s="14" t="n"/>
      <c r="M4640" s="14" t="n"/>
      <c r="N4640" s="14" t="n"/>
      <c r="O4640" s="20">
        <f>IF(A4640="","",SUMPRODUCT((A4640&gt;=Setup!$C$19:$C$30)*(A4640&lt;=Setup!$D$19:$D$30)*Setup!$A$19:$A$30))</f>
        <v/>
      </c>
      <c r="P4640" s="34">
        <f>IF(A4640="","",IF(G4640="Standard 15% (Box 1)",ROUND(H4640*Setup!$B$9,2),0))</f>
        <v/>
      </c>
      <c r="Q4640" s="34">
        <f>IF(A4640="","",I4640-P4640)</f>
        <v/>
      </c>
      <c r="R4640" s="23">
        <f>IF(A4640="","",IF(O4640=0,"Outside audit periods; ","")&amp;IF(G4640="","No VAT category; ","")&amp;IF(ABS(Q4640)&gt;Setup!$B$10,"VAT ≠ 15% × net; ","")&amp;IF(AND(F4640="B2B - VAT registered",NOT(AND(LEN(E4640)=15,LEFT(E4640,1)="3",RIGHT(E4640,1)="3",ISNUMBER(--E4640)))),"Invalid/missing customer VAT no; ","")&amp;IF(L4640&lt;&gt;"Yes","Not reported/cleared on FATOORA; ","")&amp;IF(AND(OR(G4640="Zero-rated domestic (Box 3)",G4640="Export (Box 4)"),N4640=""),"Zero-rate/export evidence missing; ","")&amp;IF(AND(C4640="Credit Note",H4640&gt;0),"Credit note should be negative; ","")&amp;IF(AND(C4640="Simplified Tax Invoice",F4640="B2B - VAT registered"),"Simplified invoice issued to VAT-registered B2B; ",""))</f>
        <v/>
      </c>
    </row>
    <row r="4641">
      <c r="A4641" s="17" t="n"/>
      <c r="B4641" s="14" t="n"/>
      <c r="C4641" s="14" t="n"/>
      <c r="D4641" s="14" t="n"/>
      <c r="E4641" s="16" t="n"/>
      <c r="F4641" s="14" t="n"/>
      <c r="G4641" s="14" t="n"/>
      <c r="H4641" s="19" t="n"/>
      <c r="I4641" s="19" t="n"/>
      <c r="J4641" s="34">
        <f>IF(A4641="","",H4641+I4641)</f>
        <v/>
      </c>
      <c r="K4641" s="14" t="n"/>
      <c r="L4641" s="14" t="n"/>
      <c r="M4641" s="14" t="n"/>
      <c r="N4641" s="14" t="n"/>
      <c r="O4641" s="20">
        <f>IF(A4641="","",SUMPRODUCT((A4641&gt;=Setup!$C$19:$C$30)*(A4641&lt;=Setup!$D$19:$D$30)*Setup!$A$19:$A$30))</f>
        <v/>
      </c>
      <c r="P4641" s="34">
        <f>IF(A4641="","",IF(G4641="Standard 15% (Box 1)",ROUND(H4641*Setup!$B$9,2),0))</f>
        <v/>
      </c>
      <c r="Q4641" s="34">
        <f>IF(A4641="","",I4641-P4641)</f>
        <v/>
      </c>
      <c r="R4641" s="23">
        <f>IF(A4641="","",IF(O4641=0,"Outside audit periods; ","")&amp;IF(G4641="","No VAT category; ","")&amp;IF(ABS(Q4641)&gt;Setup!$B$10,"VAT ≠ 15% × net; ","")&amp;IF(AND(F4641="B2B - VAT registered",NOT(AND(LEN(E4641)=15,LEFT(E4641,1)="3",RIGHT(E4641,1)="3",ISNUMBER(--E4641)))),"Invalid/missing customer VAT no; ","")&amp;IF(L4641&lt;&gt;"Yes","Not reported/cleared on FATOORA; ","")&amp;IF(AND(OR(G4641="Zero-rated domestic (Box 3)",G4641="Export (Box 4)"),N4641=""),"Zero-rate/export evidence missing; ","")&amp;IF(AND(C4641="Credit Note",H4641&gt;0),"Credit note should be negative; ","")&amp;IF(AND(C4641="Simplified Tax Invoice",F4641="B2B - VAT registered"),"Simplified invoice issued to VAT-registered B2B; ",""))</f>
        <v/>
      </c>
    </row>
    <row r="4642">
      <c r="A4642" s="17" t="n"/>
      <c r="B4642" s="14" t="n"/>
      <c r="C4642" s="14" t="n"/>
      <c r="D4642" s="14" t="n"/>
      <c r="E4642" s="16" t="n"/>
      <c r="F4642" s="14" t="n"/>
      <c r="G4642" s="14" t="n"/>
      <c r="H4642" s="19" t="n"/>
      <c r="I4642" s="19" t="n"/>
      <c r="J4642" s="34">
        <f>IF(A4642="","",H4642+I4642)</f>
        <v/>
      </c>
      <c r="K4642" s="14" t="n"/>
      <c r="L4642" s="14" t="n"/>
      <c r="M4642" s="14" t="n"/>
      <c r="N4642" s="14" t="n"/>
      <c r="O4642" s="20">
        <f>IF(A4642="","",SUMPRODUCT((A4642&gt;=Setup!$C$19:$C$30)*(A4642&lt;=Setup!$D$19:$D$30)*Setup!$A$19:$A$30))</f>
        <v/>
      </c>
      <c r="P4642" s="34">
        <f>IF(A4642="","",IF(G4642="Standard 15% (Box 1)",ROUND(H4642*Setup!$B$9,2),0))</f>
        <v/>
      </c>
      <c r="Q4642" s="34">
        <f>IF(A4642="","",I4642-P4642)</f>
        <v/>
      </c>
      <c r="R4642" s="23">
        <f>IF(A4642="","",IF(O4642=0,"Outside audit periods; ","")&amp;IF(G4642="","No VAT category; ","")&amp;IF(ABS(Q4642)&gt;Setup!$B$10,"VAT ≠ 15% × net; ","")&amp;IF(AND(F4642="B2B - VAT registered",NOT(AND(LEN(E4642)=15,LEFT(E4642,1)="3",RIGHT(E4642,1)="3",ISNUMBER(--E4642)))),"Invalid/missing customer VAT no; ","")&amp;IF(L4642&lt;&gt;"Yes","Not reported/cleared on FATOORA; ","")&amp;IF(AND(OR(G4642="Zero-rated domestic (Box 3)",G4642="Export (Box 4)"),N4642=""),"Zero-rate/export evidence missing; ","")&amp;IF(AND(C4642="Credit Note",H4642&gt;0),"Credit note should be negative; ","")&amp;IF(AND(C4642="Simplified Tax Invoice",F4642="B2B - VAT registered"),"Simplified invoice issued to VAT-registered B2B; ",""))</f>
        <v/>
      </c>
    </row>
    <row r="4643">
      <c r="A4643" s="17" t="n"/>
      <c r="B4643" s="14" t="n"/>
      <c r="C4643" s="14" t="n"/>
      <c r="D4643" s="14" t="n"/>
      <c r="E4643" s="16" t="n"/>
      <c r="F4643" s="14" t="n"/>
      <c r="G4643" s="14" t="n"/>
      <c r="H4643" s="19" t="n"/>
      <c r="I4643" s="19" t="n"/>
      <c r="J4643" s="34">
        <f>IF(A4643="","",H4643+I4643)</f>
        <v/>
      </c>
      <c r="K4643" s="14" t="n"/>
      <c r="L4643" s="14" t="n"/>
      <c r="M4643" s="14" t="n"/>
      <c r="N4643" s="14" t="n"/>
      <c r="O4643" s="20">
        <f>IF(A4643="","",SUMPRODUCT((A4643&gt;=Setup!$C$19:$C$30)*(A4643&lt;=Setup!$D$19:$D$30)*Setup!$A$19:$A$30))</f>
        <v/>
      </c>
      <c r="P4643" s="34">
        <f>IF(A4643="","",IF(G4643="Standard 15% (Box 1)",ROUND(H4643*Setup!$B$9,2),0))</f>
        <v/>
      </c>
      <c r="Q4643" s="34">
        <f>IF(A4643="","",I4643-P4643)</f>
        <v/>
      </c>
      <c r="R4643" s="23">
        <f>IF(A4643="","",IF(O4643=0,"Outside audit periods; ","")&amp;IF(G4643="","No VAT category; ","")&amp;IF(ABS(Q4643)&gt;Setup!$B$10,"VAT ≠ 15% × net; ","")&amp;IF(AND(F4643="B2B - VAT registered",NOT(AND(LEN(E4643)=15,LEFT(E4643,1)="3",RIGHT(E4643,1)="3",ISNUMBER(--E4643)))),"Invalid/missing customer VAT no; ","")&amp;IF(L4643&lt;&gt;"Yes","Not reported/cleared on FATOORA; ","")&amp;IF(AND(OR(G4643="Zero-rated domestic (Box 3)",G4643="Export (Box 4)"),N4643=""),"Zero-rate/export evidence missing; ","")&amp;IF(AND(C4643="Credit Note",H4643&gt;0),"Credit note should be negative; ","")&amp;IF(AND(C4643="Simplified Tax Invoice",F4643="B2B - VAT registered"),"Simplified invoice issued to VAT-registered B2B; ",""))</f>
        <v/>
      </c>
    </row>
    <row r="4644">
      <c r="A4644" s="17" t="n"/>
      <c r="B4644" s="14" t="n"/>
      <c r="C4644" s="14" t="n"/>
      <c r="D4644" s="14" t="n"/>
      <c r="E4644" s="16" t="n"/>
      <c r="F4644" s="14" t="n"/>
      <c r="G4644" s="14" t="n"/>
      <c r="H4644" s="19" t="n"/>
      <c r="I4644" s="19" t="n"/>
      <c r="J4644" s="34">
        <f>IF(A4644="","",H4644+I4644)</f>
        <v/>
      </c>
      <c r="K4644" s="14" t="n"/>
      <c r="L4644" s="14" t="n"/>
      <c r="M4644" s="14" t="n"/>
      <c r="N4644" s="14" t="n"/>
      <c r="O4644" s="20">
        <f>IF(A4644="","",SUMPRODUCT((A4644&gt;=Setup!$C$19:$C$30)*(A4644&lt;=Setup!$D$19:$D$30)*Setup!$A$19:$A$30))</f>
        <v/>
      </c>
      <c r="P4644" s="34">
        <f>IF(A4644="","",IF(G4644="Standard 15% (Box 1)",ROUND(H4644*Setup!$B$9,2),0))</f>
        <v/>
      </c>
      <c r="Q4644" s="34">
        <f>IF(A4644="","",I4644-P4644)</f>
        <v/>
      </c>
      <c r="R4644" s="23">
        <f>IF(A4644="","",IF(O4644=0,"Outside audit periods; ","")&amp;IF(G4644="","No VAT category; ","")&amp;IF(ABS(Q4644)&gt;Setup!$B$10,"VAT ≠ 15% × net; ","")&amp;IF(AND(F4644="B2B - VAT registered",NOT(AND(LEN(E4644)=15,LEFT(E4644,1)="3",RIGHT(E4644,1)="3",ISNUMBER(--E4644)))),"Invalid/missing customer VAT no; ","")&amp;IF(L4644&lt;&gt;"Yes","Not reported/cleared on FATOORA; ","")&amp;IF(AND(OR(G4644="Zero-rated domestic (Box 3)",G4644="Export (Box 4)"),N4644=""),"Zero-rate/export evidence missing; ","")&amp;IF(AND(C4644="Credit Note",H4644&gt;0),"Credit note should be negative; ","")&amp;IF(AND(C4644="Simplified Tax Invoice",F4644="B2B - VAT registered"),"Simplified invoice issued to VAT-registered B2B; ",""))</f>
        <v/>
      </c>
    </row>
    <row r="4645">
      <c r="A4645" s="17" t="n"/>
      <c r="B4645" s="14" t="n"/>
      <c r="C4645" s="14" t="n"/>
      <c r="D4645" s="14" t="n"/>
      <c r="E4645" s="16" t="n"/>
      <c r="F4645" s="14" t="n"/>
      <c r="G4645" s="14" t="n"/>
      <c r="H4645" s="19" t="n"/>
      <c r="I4645" s="19" t="n"/>
      <c r="J4645" s="34">
        <f>IF(A4645="","",H4645+I4645)</f>
        <v/>
      </c>
      <c r="K4645" s="14" t="n"/>
      <c r="L4645" s="14" t="n"/>
      <c r="M4645" s="14" t="n"/>
      <c r="N4645" s="14" t="n"/>
      <c r="O4645" s="20">
        <f>IF(A4645="","",SUMPRODUCT((A4645&gt;=Setup!$C$19:$C$30)*(A4645&lt;=Setup!$D$19:$D$30)*Setup!$A$19:$A$30))</f>
        <v/>
      </c>
      <c r="P4645" s="34">
        <f>IF(A4645="","",IF(G4645="Standard 15% (Box 1)",ROUND(H4645*Setup!$B$9,2),0))</f>
        <v/>
      </c>
      <c r="Q4645" s="34">
        <f>IF(A4645="","",I4645-P4645)</f>
        <v/>
      </c>
      <c r="R4645" s="23">
        <f>IF(A4645="","",IF(O4645=0,"Outside audit periods; ","")&amp;IF(G4645="","No VAT category; ","")&amp;IF(ABS(Q4645)&gt;Setup!$B$10,"VAT ≠ 15% × net; ","")&amp;IF(AND(F4645="B2B - VAT registered",NOT(AND(LEN(E4645)=15,LEFT(E4645,1)="3",RIGHT(E4645,1)="3",ISNUMBER(--E4645)))),"Invalid/missing customer VAT no; ","")&amp;IF(L4645&lt;&gt;"Yes","Not reported/cleared on FATOORA; ","")&amp;IF(AND(OR(G4645="Zero-rated domestic (Box 3)",G4645="Export (Box 4)"),N4645=""),"Zero-rate/export evidence missing; ","")&amp;IF(AND(C4645="Credit Note",H4645&gt;0),"Credit note should be negative; ","")&amp;IF(AND(C4645="Simplified Tax Invoice",F4645="B2B - VAT registered"),"Simplified invoice issued to VAT-registered B2B; ",""))</f>
        <v/>
      </c>
    </row>
    <row r="4646">
      <c r="A4646" s="17" t="n"/>
      <c r="B4646" s="14" t="n"/>
      <c r="C4646" s="14" t="n"/>
      <c r="D4646" s="14" t="n"/>
      <c r="E4646" s="16" t="n"/>
      <c r="F4646" s="14" t="n"/>
      <c r="G4646" s="14" t="n"/>
      <c r="H4646" s="19" t="n"/>
      <c r="I4646" s="19" t="n"/>
      <c r="J4646" s="34">
        <f>IF(A4646="","",H4646+I4646)</f>
        <v/>
      </c>
      <c r="K4646" s="14" t="n"/>
      <c r="L4646" s="14" t="n"/>
      <c r="M4646" s="14" t="n"/>
      <c r="N4646" s="14" t="n"/>
      <c r="O4646" s="20">
        <f>IF(A4646="","",SUMPRODUCT((A4646&gt;=Setup!$C$19:$C$30)*(A4646&lt;=Setup!$D$19:$D$30)*Setup!$A$19:$A$30))</f>
        <v/>
      </c>
      <c r="P4646" s="34">
        <f>IF(A4646="","",IF(G4646="Standard 15% (Box 1)",ROUND(H4646*Setup!$B$9,2),0))</f>
        <v/>
      </c>
      <c r="Q4646" s="34">
        <f>IF(A4646="","",I4646-P4646)</f>
        <v/>
      </c>
      <c r="R4646" s="23">
        <f>IF(A4646="","",IF(O4646=0,"Outside audit periods; ","")&amp;IF(G4646="","No VAT category; ","")&amp;IF(ABS(Q4646)&gt;Setup!$B$10,"VAT ≠ 15% × net; ","")&amp;IF(AND(F4646="B2B - VAT registered",NOT(AND(LEN(E4646)=15,LEFT(E4646,1)="3",RIGHT(E4646,1)="3",ISNUMBER(--E4646)))),"Invalid/missing customer VAT no; ","")&amp;IF(L4646&lt;&gt;"Yes","Not reported/cleared on FATOORA; ","")&amp;IF(AND(OR(G4646="Zero-rated domestic (Box 3)",G4646="Export (Box 4)"),N4646=""),"Zero-rate/export evidence missing; ","")&amp;IF(AND(C4646="Credit Note",H4646&gt;0),"Credit note should be negative; ","")&amp;IF(AND(C4646="Simplified Tax Invoice",F4646="B2B - VAT registered"),"Simplified invoice issued to VAT-registered B2B; ",""))</f>
        <v/>
      </c>
    </row>
    <row r="4647">
      <c r="A4647" s="17" t="n"/>
      <c r="B4647" s="14" t="n"/>
      <c r="C4647" s="14" t="n"/>
      <c r="D4647" s="14" t="n"/>
      <c r="E4647" s="16" t="n"/>
      <c r="F4647" s="14" t="n"/>
      <c r="G4647" s="14" t="n"/>
      <c r="H4647" s="19" t="n"/>
      <c r="I4647" s="19" t="n"/>
      <c r="J4647" s="34">
        <f>IF(A4647="","",H4647+I4647)</f>
        <v/>
      </c>
      <c r="K4647" s="14" t="n"/>
      <c r="L4647" s="14" t="n"/>
      <c r="M4647" s="14" t="n"/>
      <c r="N4647" s="14" t="n"/>
      <c r="O4647" s="20">
        <f>IF(A4647="","",SUMPRODUCT((A4647&gt;=Setup!$C$19:$C$30)*(A4647&lt;=Setup!$D$19:$D$30)*Setup!$A$19:$A$30))</f>
        <v/>
      </c>
      <c r="P4647" s="34">
        <f>IF(A4647="","",IF(G4647="Standard 15% (Box 1)",ROUND(H4647*Setup!$B$9,2),0))</f>
        <v/>
      </c>
      <c r="Q4647" s="34">
        <f>IF(A4647="","",I4647-P4647)</f>
        <v/>
      </c>
      <c r="R4647" s="23">
        <f>IF(A4647="","",IF(O4647=0,"Outside audit periods; ","")&amp;IF(G4647="","No VAT category; ","")&amp;IF(ABS(Q4647)&gt;Setup!$B$10,"VAT ≠ 15% × net; ","")&amp;IF(AND(F4647="B2B - VAT registered",NOT(AND(LEN(E4647)=15,LEFT(E4647,1)="3",RIGHT(E4647,1)="3",ISNUMBER(--E4647)))),"Invalid/missing customer VAT no; ","")&amp;IF(L4647&lt;&gt;"Yes","Not reported/cleared on FATOORA; ","")&amp;IF(AND(OR(G4647="Zero-rated domestic (Box 3)",G4647="Export (Box 4)"),N4647=""),"Zero-rate/export evidence missing; ","")&amp;IF(AND(C4647="Credit Note",H4647&gt;0),"Credit note should be negative; ","")&amp;IF(AND(C4647="Simplified Tax Invoice",F4647="B2B - VAT registered"),"Simplified invoice issued to VAT-registered B2B; ",""))</f>
        <v/>
      </c>
    </row>
    <row r="4648">
      <c r="A4648" s="17" t="n"/>
      <c r="B4648" s="14" t="n"/>
      <c r="C4648" s="14" t="n"/>
      <c r="D4648" s="14" t="n"/>
      <c r="E4648" s="16" t="n"/>
      <c r="F4648" s="14" t="n"/>
      <c r="G4648" s="14" t="n"/>
      <c r="H4648" s="19" t="n"/>
      <c r="I4648" s="19" t="n"/>
      <c r="J4648" s="34">
        <f>IF(A4648="","",H4648+I4648)</f>
        <v/>
      </c>
      <c r="K4648" s="14" t="n"/>
      <c r="L4648" s="14" t="n"/>
      <c r="M4648" s="14" t="n"/>
      <c r="N4648" s="14" t="n"/>
      <c r="O4648" s="20">
        <f>IF(A4648="","",SUMPRODUCT((A4648&gt;=Setup!$C$19:$C$30)*(A4648&lt;=Setup!$D$19:$D$30)*Setup!$A$19:$A$30))</f>
        <v/>
      </c>
      <c r="P4648" s="34">
        <f>IF(A4648="","",IF(G4648="Standard 15% (Box 1)",ROUND(H4648*Setup!$B$9,2),0))</f>
        <v/>
      </c>
      <c r="Q4648" s="34">
        <f>IF(A4648="","",I4648-P4648)</f>
        <v/>
      </c>
      <c r="R4648" s="23">
        <f>IF(A4648="","",IF(O4648=0,"Outside audit periods; ","")&amp;IF(G4648="","No VAT category; ","")&amp;IF(ABS(Q4648)&gt;Setup!$B$10,"VAT ≠ 15% × net; ","")&amp;IF(AND(F4648="B2B - VAT registered",NOT(AND(LEN(E4648)=15,LEFT(E4648,1)="3",RIGHT(E4648,1)="3",ISNUMBER(--E4648)))),"Invalid/missing customer VAT no; ","")&amp;IF(L4648&lt;&gt;"Yes","Not reported/cleared on FATOORA; ","")&amp;IF(AND(OR(G4648="Zero-rated domestic (Box 3)",G4648="Export (Box 4)"),N4648=""),"Zero-rate/export evidence missing; ","")&amp;IF(AND(C4648="Credit Note",H4648&gt;0),"Credit note should be negative; ","")&amp;IF(AND(C4648="Simplified Tax Invoice",F4648="B2B - VAT registered"),"Simplified invoice issued to VAT-registered B2B; ",""))</f>
        <v/>
      </c>
    </row>
    <row r="4649">
      <c r="A4649" s="17" t="n"/>
      <c r="B4649" s="14" t="n"/>
      <c r="C4649" s="14" t="n"/>
      <c r="D4649" s="14" t="n"/>
      <c r="E4649" s="16" t="n"/>
      <c r="F4649" s="14" t="n"/>
      <c r="G4649" s="14" t="n"/>
      <c r="H4649" s="19" t="n"/>
      <c r="I4649" s="19" t="n"/>
      <c r="J4649" s="34">
        <f>IF(A4649="","",H4649+I4649)</f>
        <v/>
      </c>
      <c r="K4649" s="14" t="n"/>
      <c r="L4649" s="14" t="n"/>
      <c r="M4649" s="14" t="n"/>
      <c r="N4649" s="14" t="n"/>
      <c r="O4649" s="20">
        <f>IF(A4649="","",SUMPRODUCT((A4649&gt;=Setup!$C$19:$C$30)*(A4649&lt;=Setup!$D$19:$D$30)*Setup!$A$19:$A$30))</f>
        <v/>
      </c>
      <c r="P4649" s="34">
        <f>IF(A4649="","",IF(G4649="Standard 15% (Box 1)",ROUND(H4649*Setup!$B$9,2),0))</f>
        <v/>
      </c>
      <c r="Q4649" s="34">
        <f>IF(A4649="","",I4649-P4649)</f>
        <v/>
      </c>
      <c r="R4649" s="23">
        <f>IF(A4649="","",IF(O4649=0,"Outside audit periods; ","")&amp;IF(G4649="","No VAT category; ","")&amp;IF(ABS(Q4649)&gt;Setup!$B$10,"VAT ≠ 15% × net; ","")&amp;IF(AND(F4649="B2B - VAT registered",NOT(AND(LEN(E4649)=15,LEFT(E4649,1)="3",RIGHT(E4649,1)="3",ISNUMBER(--E4649)))),"Invalid/missing customer VAT no; ","")&amp;IF(L4649&lt;&gt;"Yes","Not reported/cleared on FATOORA; ","")&amp;IF(AND(OR(G4649="Zero-rated domestic (Box 3)",G4649="Export (Box 4)"),N4649=""),"Zero-rate/export evidence missing; ","")&amp;IF(AND(C4649="Credit Note",H4649&gt;0),"Credit note should be negative; ","")&amp;IF(AND(C4649="Simplified Tax Invoice",F4649="B2B - VAT registered"),"Simplified invoice issued to VAT-registered B2B; ",""))</f>
        <v/>
      </c>
    </row>
    <row r="4650">
      <c r="A4650" s="17" t="n"/>
      <c r="B4650" s="14" t="n"/>
      <c r="C4650" s="14" t="n"/>
      <c r="D4650" s="14" t="n"/>
      <c r="E4650" s="16" t="n"/>
      <c r="F4650" s="14" t="n"/>
      <c r="G4650" s="14" t="n"/>
      <c r="H4650" s="19" t="n"/>
      <c r="I4650" s="19" t="n"/>
      <c r="J4650" s="34">
        <f>IF(A4650="","",H4650+I4650)</f>
        <v/>
      </c>
      <c r="K4650" s="14" t="n"/>
      <c r="L4650" s="14" t="n"/>
      <c r="M4650" s="14" t="n"/>
      <c r="N4650" s="14" t="n"/>
      <c r="O4650" s="20">
        <f>IF(A4650="","",SUMPRODUCT((A4650&gt;=Setup!$C$19:$C$30)*(A4650&lt;=Setup!$D$19:$D$30)*Setup!$A$19:$A$30))</f>
        <v/>
      </c>
      <c r="P4650" s="34">
        <f>IF(A4650="","",IF(G4650="Standard 15% (Box 1)",ROUND(H4650*Setup!$B$9,2),0))</f>
        <v/>
      </c>
      <c r="Q4650" s="34">
        <f>IF(A4650="","",I4650-P4650)</f>
        <v/>
      </c>
      <c r="R4650" s="23">
        <f>IF(A4650="","",IF(O4650=0,"Outside audit periods; ","")&amp;IF(G4650="","No VAT category; ","")&amp;IF(ABS(Q4650)&gt;Setup!$B$10,"VAT ≠ 15% × net; ","")&amp;IF(AND(F4650="B2B - VAT registered",NOT(AND(LEN(E4650)=15,LEFT(E4650,1)="3",RIGHT(E4650,1)="3",ISNUMBER(--E4650)))),"Invalid/missing customer VAT no; ","")&amp;IF(L4650&lt;&gt;"Yes","Not reported/cleared on FATOORA; ","")&amp;IF(AND(OR(G4650="Zero-rated domestic (Box 3)",G4650="Export (Box 4)"),N4650=""),"Zero-rate/export evidence missing; ","")&amp;IF(AND(C4650="Credit Note",H4650&gt;0),"Credit note should be negative; ","")&amp;IF(AND(C4650="Simplified Tax Invoice",F4650="B2B - VAT registered"),"Simplified invoice issued to VAT-registered B2B; ",""))</f>
        <v/>
      </c>
    </row>
    <row r="4651">
      <c r="A4651" s="17" t="n"/>
      <c r="B4651" s="14" t="n"/>
      <c r="C4651" s="14" t="n"/>
      <c r="D4651" s="14" t="n"/>
      <c r="E4651" s="16" t="n"/>
      <c r="F4651" s="14" t="n"/>
      <c r="G4651" s="14" t="n"/>
      <c r="H4651" s="19" t="n"/>
      <c r="I4651" s="19" t="n"/>
      <c r="J4651" s="34">
        <f>IF(A4651="","",H4651+I4651)</f>
        <v/>
      </c>
      <c r="K4651" s="14" t="n"/>
      <c r="L4651" s="14" t="n"/>
      <c r="M4651" s="14" t="n"/>
      <c r="N4651" s="14" t="n"/>
      <c r="O4651" s="20">
        <f>IF(A4651="","",SUMPRODUCT((A4651&gt;=Setup!$C$19:$C$30)*(A4651&lt;=Setup!$D$19:$D$30)*Setup!$A$19:$A$30))</f>
        <v/>
      </c>
      <c r="P4651" s="34">
        <f>IF(A4651="","",IF(G4651="Standard 15% (Box 1)",ROUND(H4651*Setup!$B$9,2),0))</f>
        <v/>
      </c>
      <c r="Q4651" s="34">
        <f>IF(A4651="","",I4651-P4651)</f>
        <v/>
      </c>
      <c r="R4651" s="23">
        <f>IF(A4651="","",IF(O4651=0,"Outside audit periods; ","")&amp;IF(G4651="","No VAT category; ","")&amp;IF(ABS(Q4651)&gt;Setup!$B$10,"VAT ≠ 15% × net; ","")&amp;IF(AND(F4651="B2B - VAT registered",NOT(AND(LEN(E4651)=15,LEFT(E4651,1)="3",RIGHT(E4651,1)="3",ISNUMBER(--E4651)))),"Invalid/missing customer VAT no; ","")&amp;IF(L4651&lt;&gt;"Yes","Not reported/cleared on FATOORA; ","")&amp;IF(AND(OR(G4651="Zero-rated domestic (Box 3)",G4651="Export (Box 4)"),N4651=""),"Zero-rate/export evidence missing; ","")&amp;IF(AND(C4651="Credit Note",H4651&gt;0),"Credit note should be negative; ","")&amp;IF(AND(C4651="Simplified Tax Invoice",F4651="B2B - VAT registered"),"Simplified invoice issued to VAT-registered B2B; ",""))</f>
        <v/>
      </c>
    </row>
    <row r="4652">
      <c r="A4652" s="17" t="n"/>
      <c r="B4652" s="14" t="n"/>
      <c r="C4652" s="14" t="n"/>
      <c r="D4652" s="14" t="n"/>
      <c r="E4652" s="16" t="n"/>
      <c r="F4652" s="14" t="n"/>
      <c r="G4652" s="14" t="n"/>
      <c r="H4652" s="19" t="n"/>
      <c r="I4652" s="19" t="n"/>
      <c r="J4652" s="34">
        <f>IF(A4652="","",H4652+I4652)</f>
        <v/>
      </c>
      <c r="K4652" s="14" t="n"/>
      <c r="L4652" s="14" t="n"/>
      <c r="M4652" s="14" t="n"/>
      <c r="N4652" s="14" t="n"/>
      <c r="O4652" s="20">
        <f>IF(A4652="","",SUMPRODUCT((A4652&gt;=Setup!$C$19:$C$30)*(A4652&lt;=Setup!$D$19:$D$30)*Setup!$A$19:$A$30))</f>
        <v/>
      </c>
      <c r="P4652" s="34">
        <f>IF(A4652="","",IF(G4652="Standard 15% (Box 1)",ROUND(H4652*Setup!$B$9,2),0))</f>
        <v/>
      </c>
      <c r="Q4652" s="34">
        <f>IF(A4652="","",I4652-P4652)</f>
        <v/>
      </c>
      <c r="R4652" s="23">
        <f>IF(A4652="","",IF(O4652=0,"Outside audit periods; ","")&amp;IF(G4652="","No VAT category; ","")&amp;IF(ABS(Q4652)&gt;Setup!$B$10,"VAT ≠ 15% × net; ","")&amp;IF(AND(F4652="B2B - VAT registered",NOT(AND(LEN(E4652)=15,LEFT(E4652,1)="3",RIGHT(E4652,1)="3",ISNUMBER(--E4652)))),"Invalid/missing customer VAT no; ","")&amp;IF(L4652&lt;&gt;"Yes","Not reported/cleared on FATOORA; ","")&amp;IF(AND(OR(G4652="Zero-rated domestic (Box 3)",G4652="Export (Box 4)"),N4652=""),"Zero-rate/export evidence missing; ","")&amp;IF(AND(C4652="Credit Note",H4652&gt;0),"Credit note should be negative; ","")&amp;IF(AND(C4652="Simplified Tax Invoice",F4652="B2B - VAT registered"),"Simplified invoice issued to VAT-registered B2B; ",""))</f>
        <v/>
      </c>
    </row>
    <row r="4653">
      <c r="A4653" s="17" t="n"/>
      <c r="B4653" s="14" t="n"/>
      <c r="C4653" s="14" t="n"/>
      <c r="D4653" s="14" t="n"/>
      <c r="E4653" s="16" t="n"/>
      <c r="F4653" s="14" t="n"/>
      <c r="G4653" s="14" t="n"/>
      <c r="H4653" s="19" t="n"/>
      <c r="I4653" s="19" t="n"/>
      <c r="J4653" s="34">
        <f>IF(A4653="","",H4653+I4653)</f>
        <v/>
      </c>
      <c r="K4653" s="14" t="n"/>
      <c r="L4653" s="14" t="n"/>
      <c r="M4653" s="14" t="n"/>
      <c r="N4653" s="14" t="n"/>
      <c r="O4653" s="20">
        <f>IF(A4653="","",SUMPRODUCT((A4653&gt;=Setup!$C$19:$C$30)*(A4653&lt;=Setup!$D$19:$D$30)*Setup!$A$19:$A$30))</f>
        <v/>
      </c>
      <c r="P4653" s="34">
        <f>IF(A4653="","",IF(G4653="Standard 15% (Box 1)",ROUND(H4653*Setup!$B$9,2),0))</f>
        <v/>
      </c>
      <c r="Q4653" s="34">
        <f>IF(A4653="","",I4653-P4653)</f>
        <v/>
      </c>
      <c r="R4653" s="23">
        <f>IF(A4653="","",IF(O4653=0,"Outside audit periods; ","")&amp;IF(G4653="","No VAT category; ","")&amp;IF(ABS(Q4653)&gt;Setup!$B$10,"VAT ≠ 15% × net; ","")&amp;IF(AND(F4653="B2B - VAT registered",NOT(AND(LEN(E4653)=15,LEFT(E4653,1)="3",RIGHT(E4653,1)="3",ISNUMBER(--E4653)))),"Invalid/missing customer VAT no; ","")&amp;IF(L4653&lt;&gt;"Yes","Not reported/cleared on FATOORA; ","")&amp;IF(AND(OR(G4653="Zero-rated domestic (Box 3)",G4653="Export (Box 4)"),N4653=""),"Zero-rate/export evidence missing; ","")&amp;IF(AND(C4653="Credit Note",H4653&gt;0),"Credit note should be negative; ","")&amp;IF(AND(C4653="Simplified Tax Invoice",F4653="B2B - VAT registered"),"Simplified invoice issued to VAT-registered B2B; ",""))</f>
        <v/>
      </c>
    </row>
    <row r="4654">
      <c r="A4654" s="17" t="n"/>
      <c r="B4654" s="14" t="n"/>
      <c r="C4654" s="14" t="n"/>
      <c r="D4654" s="14" t="n"/>
      <c r="E4654" s="16" t="n"/>
      <c r="F4654" s="14" t="n"/>
      <c r="G4654" s="14" t="n"/>
      <c r="H4654" s="19" t="n"/>
      <c r="I4654" s="19" t="n"/>
      <c r="J4654" s="34">
        <f>IF(A4654="","",H4654+I4654)</f>
        <v/>
      </c>
      <c r="K4654" s="14" t="n"/>
      <c r="L4654" s="14" t="n"/>
      <c r="M4654" s="14" t="n"/>
      <c r="N4654" s="14" t="n"/>
      <c r="O4654" s="20">
        <f>IF(A4654="","",SUMPRODUCT((A4654&gt;=Setup!$C$19:$C$30)*(A4654&lt;=Setup!$D$19:$D$30)*Setup!$A$19:$A$30))</f>
        <v/>
      </c>
      <c r="P4654" s="34">
        <f>IF(A4654="","",IF(G4654="Standard 15% (Box 1)",ROUND(H4654*Setup!$B$9,2),0))</f>
        <v/>
      </c>
      <c r="Q4654" s="34">
        <f>IF(A4654="","",I4654-P4654)</f>
        <v/>
      </c>
      <c r="R4654" s="23">
        <f>IF(A4654="","",IF(O4654=0,"Outside audit periods; ","")&amp;IF(G4654="","No VAT category; ","")&amp;IF(ABS(Q4654)&gt;Setup!$B$10,"VAT ≠ 15% × net; ","")&amp;IF(AND(F4654="B2B - VAT registered",NOT(AND(LEN(E4654)=15,LEFT(E4654,1)="3",RIGHT(E4654,1)="3",ISNUMBER(--E4654)))),"Invalid/missing customer VAT no; ","")&amp;IF(L4654&lt;&gt;"Yes","Not reported/cleared on FATOORA; ","")&amp;IF(AND(OR(G4654="Zero-rated domestic (Box 3)",G4654="Export (Box 4)"),N4654=""),"Zero-rate/export evidence missing; ","")&amp;IF(AND(C4654="Credit Note",H4654&gt;0),"Credit note should be negative; ","")&amp;IF(AND(C4654="Simplified Tax Invoice",F4654="B2B - VAT registered"),"Simplified invoice issued to VAT-registered B2B; ",""))</f>
        <v/>
      </c>
    </row>
    <row r="4655">
      <c r="A4655" s="17" t="n"/>
      <c r="B4655" s="14" t="n"/>
      <c r="C4655" s="14" t="n"/>
      <c r="D4655" s="14" t="n"/>
      <c r="E4655" s="16" t="n"/>
      <c r="F4655" s="14" t="n"/>
      <c r="G4655" s="14" t="n"/>
      <c r="H4655" s="19" t="n"/>
      <c r="I4655" s="19" t="n"/>
      <c r="J4655" s="34">
        <f>IF(A4655="","",H4655+I4655)</f>
        <v/>
      </c>
      <c r="K4655" s="14" t="n"/>
      <c r="L4655" s="14" t="n"/>
      <c r="M4655" s="14" t="n"/>
      <c r="N4655" s="14" t="n"/>
      <c r="O4655" s="20">
        <f>IF(A4655="","",SUMPRODUCT((A4655&gt;=Setup!$C$19:$C$30)*(A4655&lt;=Setup!$D$19:$D$30)*Setup!$A$19:$A$30))</f>
        <v/>
      </c>
      <c r="P4655" s="34">
        <f>IF(A4655="","",IF(G4655="Standard 15% (Box 1)",ROUND(H4655*Setup!$B$9,2),0))</f>
        <v/>
      </c>
      <c r="Q4655" s="34">
        <f>IF(A4655="","",I4655-P4655)</f>
        <v/>
      </c>
      <c r="R4655" s="23">
        <f>IF(A4655="","",IF(O4655=0,"Outside audit periods; ","")&amp;IF(G4655="","No VAT category; ","")&amp;IF(ABS(Q4655)&gt;Setup!$B$10,"VAT ≠ 15% × net; ","")&amp;IF(AND(F4655="B2B - VAT registered",NOT(AND(LEN(E4655)=15,LEFT(E4655,1)="3",RIGHT(E4655,1)="3",ISNUMBER(--E4655)))),"Invalid/missing customer VAT no; ","")&amp;IF(L4655&lt;&gt;"Yes","Not reported/cleared on FATOORA; ","")&amp;IF(AND(OR(G4655="Zero-rated domestic (Box 3)",G4655="Export (Box 4)"),N4655=""),"Zero-rate/export evidence missing; ","")&amp;IF(AND(C4655="Credit Note",H4655&gt;0),"Credit note should be negative; ","")&amp;IF(AND(C4655="Simplified Tax Invoice",F4655="B2B - VAT registered"),"Simplified invoice issued to VAT-registered B2B; ",""))</f>
        <v/>
      </c>
    </row>
    <row r="4656">
      <c r="A4656" s="17" t="n"/>
      <c r="B4656" s="14" t="n"/>
      <c r="C4656" s="14" t="n"/>
      <c r="D4656" s="14" t="n"/>
      <c r="E4656" s="16" t="n"/>
      <c r="F4656" s="14" t="n"/>
      <c r="G4656" s="14" t="n"/>
      <c r="H4656" s="19" t="n"/>
      <c r="I4656" s="19" t="n"/>
      <c r="J4656" s="34">
        <f>IF(A4656="","",H4656+I4656)</f>
        <v/>
      </c>
      <c r="K4656" s="14" t="n"/>
      <c r="L4656" s="14" t="n"/>
      <c r="M4656" s="14" t="n"/>
      <c r="N4656" s="14" t="n"/>
      <c r="O4656" s="20">
        <f>IF(A4656="","",SUMPRODUCT((A4656&gt;=Setup!$C$19:$C$30)*(A4656&lt;=Setup!$D$19:$D$30)*Setup!$A$19:$A$30))</f>
        <v/>
      </c>
      <c r="P4656" s="34">
        <f>IF(A4656="","",IF(G4656="Standard 15% (Box 1)",ROUND(H4656*Setup!$B$9,2),0))</f>
        <v/>
      </c>
      <c r="Q4656" s="34">
        <f>IF(A4656="","",I4656-P4656)</f>
        <v/>
      </c>
      <c r="R4656" s="23">
        <f>IF(A4656="","",IF(O4656=0,"Outside audit periods; ","")&amp;IF(G4656="","No VAT category; ","")&amp;IF(ABS(Q4656)&gt;Setup!$B$10,"VAT ≠ 15% × net; ","")&amp;IF(AND(F4656="B2B - VAT registered",NOT(AND(LEN(E4656)=15,LEFT(E4656,1)="3",RIGHT(E4656,1)="3",ISNUMBER(--E4656)))),"Invalid/missing customer VAT no; ","")&amp;IF(L4656&lt;&gt;"Yes","Not reported/cleared on FATOORA; ","")&amp;IF(AND(OR(G4656="Zero-rated domestic (Box 3)",G4656="Export (Box 4)"),N4656=""),"Zero-rate/export evidence missing; ","")&amp;IF(AND(C4656="Credit Note",H4656&gt;0),"Credit note should be negative; ","")&amp;IF(AND(C4656="Simplified Tax Invoice",F4656="B2B - VAT registered"),"Simplified invoice issued to VAT-registered B2B; ",""))</f>
        <v/>
      </c>
    </row>
    <row r="4657">
      <c r="A4657" s="17" t="n"/>
      <c r="B4657" s="14" t="n"/>
      <c r="C4657" s="14" t="n"/>
      <c r="D4657" s="14" t="n"/>
      <c r="E4657" s="16" t="n"/>
      <c r="F4657" s="14" t="n"/>
      <c r="G4657" s="14" t="n"/>
      <c r="H4657" s="19" t="n"/>
      <c r="I4657" s="19" t="n"/>
      <c r="J4657" s="34">
        <f>IF(A4657="","",H4657+I4657)</f>
        <v/>
      </c>
      <c r="K4657" s="14" t="n"/>
      <c r="L4657" s="14" t="n"/>
      <c r="M4657" s="14" t="n"/>
      <c r="N4657" s="14" t="n"/>
      <c r="O4657" s="20">
        <f>IF(A4657="","",SUMPRODUCT((A4657&gt;=Setup!$C$19:$C$30)*(A4657&lt;=Setup!$D$19:$D$30)*Setup!$A$19:$A$30))</f>
        <v/>
      </c>
      <c r="P4657" s="34">
        <f>IF(A4657="","",IF(G4657="Standard 15% (Box 1)",ROUND(H4657*Setup!$B$9,2),0))</f>
        <v/>
      </c>
      <c r="Q4657" s="34">
        <f>IF(A4657="","",I4657-P4657)</f>
        <v/>
      </c>
      <c r="R4657" s="23">
        <f>IF(A4657="","",IF(O4657=0,"Outside audit periods; ","")&amp;IF(G4657="","No VAT category; ","")&amp;IF(ABS(Q4657)&gt;Setup!$B$10,"VAT ≠ 15% × net; ","")&amp;IF(AND(F4657="B2B - VAT registered",NOT(AND(LEN(E4657)=15,LEFT(E4657,1)="3",RIGHT(E4657,1)="3",ISNUMBER(--E4657)))),"Invalid/missing customer VAT no; ","")&amp;IF(L4657&lt;&gt;"Yes","Not reported/cleared on FATOORA; ","")&amp;IF(AND(OR(G4657="Zero-rated domestic (Box 3)",G4657="Export (Box 4)"),N4657=""),"Zero-rate/export evidence missing; ","")&amp;IF(AND(C4657="Credit Note",H4657&gt;0),"Credit note should be negative; ","")&amp;IF(AND(C4657="Simplified Tax Invoice",F4657="B2B - VAT registered"),"Simplified invoice issued to VAT-registered B2B; ",""))</f>
        <v/>
      </c>
    </row>
    <row r="4658">
      <c r="A4658" s="17" t="n"/>
      <c r="B4658" s="14" t="n"/>
      <c r="C4658" s="14" t="n"/>
      <c r="D4658" s="14" t="n"/>
      <c r="E4658" s="16" t="n"/>
      <c r="F4658" s="14" t="n"/>
      <c r="G4658" s="14" t="n"/>
      <c r="H4658" s="19" t="n"/>
      <c r="I4658" s="19" t="n"/>
      <c r="J4658" s="34">
        <f>IF(A4658="","",H4658+I4658)</f>
        <v/>
      </c>
      <c r="K4658" s="14" t="n"/>
      <c r="L4658" s="14" t="n"/>
      <c r="M4658" s="14" t="n"/>
      <c r="N4658" s="14" t="n"/>
      <c r="O4658" s="20">
        <f>IF(A4658="","",SUMPRODUCT((A4658&gt;=Setup!$C$19:$C$30)*(A4658&lt;=Setup!$D$19:$D$30)*Setup!$A$19:$A$30))</f>
        <v/>
      </c>
      <c r="P4658" s="34">
        <f>IF(A4658="","",IF(G4658="Standard 15% (Box 1)",ROUND(H4658*Setup!$B$9,2),0))</f>
        <v/>
      </c>
      <c r="Q4658" s="34">
        <f>IF(A4658="","",I4658-P4658)</f>
        <v/>
      </c>
      <c r="R4658" s="23">
        <f>IF(A4658="","",IF(O4658=0,"Outside audit periods; ","")&amp;IF(G4658="","No VAT category; ","")&amp;IF(ABS(Q4658)&gt;Setup!$B$10,"VAT ≠ 15% × net; ","")&amp;IF(AND(F4658="B2B - VAT registered",NOT(AND(LEN(E4658)=15,LEFT(E4658,1)="3",RIGHT(E4658,1)="3",ISNUMBER(--E4658)))),"Invalid/missing customer VAT no; ","")&amp;IF(L4658&lt;&gt;"Yes","Not reported/cleared on FATOORA; ","")&amp;IF(AND(OR(G4658="Zero-rated domestic (Box 3)",G4658="Export (Box 4)"),N4658=""),"Zero-rate/export evidence missing; ","")&amp;IF(AND(C4658="Credit Note",H4658&gt;0),"Credit note should be negative; ","")&amp;IF(AND(C4658="Simplified Tax Invoice",F4658="B2B - VAT registered"),"Simplified invoice issued to VAT-registered B2B; ",""))</f>
        <v/>
      </c>
    </row>
    <row r="4659">
      <c r="A4659" s="17" t="n"/>
      <c r="B4659" s="14" t="n"/>
      <c r="C4659" s="14" t="n"/>
      <c r="D4659" s="14" t="n"/>
      <c r="E4659" s="16" t="n"/>
      <c r="F4659" s="14" t="n"/>
      <c r="G4659" s="14" t="n"/>
      <c r="H4659" s="19" t="n"/>
      <c r="I4659" s="19" t="n"/>
      <c r="J4659" s="34">
        <f>IF(A4659="","",H4659+I4659)</f>
        <v/>
      </c>
      <c r="K4659" s="14" t="n"/>
      <c r="L4659" s="14" t="n"/>
      <c r="M4659" s="14" t="n"/>
      <c r="N4659" s="14" t="n"/>
      <c r="O4659" s="20">
        <f>IF(A4659="","",SUMPRODUCT((A4659&gt;=Setup!$C$19:$C$30)*(A4659&lt;=Setup!$D$19:$D$30)*Setup!$A$19:$A$30))</f>
        <v/>
      </c>
      <c r="P4659" s="34">
        <f>IF(A4659="","",IF(G4659="Standard 15% (Box 1)",ROUND(H4659*Setup!$B$9,2),0))</f>
        <v/>
      </c>
      <c r="Q4659" s="34">
        <f>IF(A4659="","",I4659-P4659)</f>
        <v/>
      </c>
      <c r="R4659" s="23">
        <f>IF(A4659="","",IF(O4659=0,"Outside audit periods; ","")&amp;IF(G4659="","No VAT category; ","")&amp;IF(ABS(Q4659)&gt;Setup!$B$10,"VAT ≠ 15% × net; ","")&amp;IF(AND(F4659="B2B - VAT registered",NOT(AND(LEN(E4659)=15,LEFT(E4659,1)="3",RIGHT(E4659,1)="3",ISNUMBER(--E4659)))),"Invalid/missing customer VAT no; ","")&amp;IF(L4659&lt;&gt;"Yes","Not reported/cleared on FATOORA; ","")&amp;IF(AND(OR(G4659="Zero-rated domestic (Box 3)",G4659="Export (Box 4)"),N4659=""),"Zero-rate/export evidence missing; ","")&amp;IF(AND(C4659="Credit Note",H4659&gt;0),"Credit note should be negative; ","")&amp;IF(AND(C4659="Simplified Tax Invoice",F4659="B2B - VAT registered"),"Simplified invoice issued to VAT-registered B2B; ",""))</f>
        <v/>
      </c>
    </row>
    <row r="4660">
      <c r="A4660" s="17" t="n"/>
      <c r="B4660" s="14" t="n"/>
      <c r="C4660" s="14" t="n"/>
      <c r="D4660" s="14" t="n"/>
      <c r="E4660" s="16" t="n"/>
      <c r="F4660" s="14" t="n"/>
      <c r="G4660" s="14" t="n"/>
      <c r="H4660" s="19" t="n"/>
      <c r="I4660" s="19" t="n"/>
      <c r="J4660" s="34">
        <f>IF(A4660="","",H4660+I4660)</f>
        <v/>
      </c>
      <c r="K4660" s="14" t="n"/>
      <c r="L4660" s="14" t="n"/>
      <c r="M4660" s="14" t="n"/>
      <c r="N4660" s="14" t="n"/>
      <c r="O4660" s="20">
        <f>IF(A4660="","",SUMPRODUCT((A4660&gt;=Setup!$C$19:$C$30)*(A4660&lt;=Setup!$D$19:$D$30)*Setup!$A$19:$A$30))</f>
        <v/>
      </c>
      <c r="P4660" s="34">
        <f>IF(A4660="","",IF(G4660="Standard 15% (Box 1)",ROUND(H4660*Setup!$B$9,2),0))</f>
        <v/>
      </c>
      <c r="Q4660" s="34">
        <f>IF(A4660="","",I4660-P4660)</f>
        <v/>
      </c>
      <c r="R4660" s="23">
        <f>IF(A4660="","",IF(O4660=0,"Outside audit periods; ","")&amp;IF(G4660="","No VAT category; ","")&amp;IF(ABS(Q4660)&gt;Setup!$B$10,"VAT ≠ 15% × net; ","")&amp;IF(AND(F4660="B2B - VAT registered",NOT(AND(LEN(E4660)=15,LEFT(E4660,1)="3",RIGHT(E4660,1)="3",ISNUMBER(--E4660)))),"Invalid/missing customer VAT no; ","")&amp;IF(L4660&lt;&gt;"Yes","Not reported/cleared on FATOORA; ","")&amp;IF(AND(OR(G4660="Zero-rated domestic (Box 3)",G4660="Export (Box 4)"),N4660=""),"Zero-rate/export evidence missing; ","")&amp;IF(AND(C4660="Credit Note",H4660&gt;0),"Credit note should be negative; ","")&amp;IF(AND(C4660="Simplified Tax Invoice",F4660="B2B - VAT registered"),"Simplified invoice issued to VAT-registered B2B; ",""))</f>
        <v/>
      </c>
    </row>
    <row r="4661">
      <c r="A4661" s="17" t="n"/>
      <c r="B4661" s="14" t="n"/>
      <c r="C4661" s="14" t="n"/>
      <c r="D4661" s="14" t="n"/>
      <c r="E4661" s="16" t="n"/>
      <c r="F4661" s="14" t="n"/>
      <c r="G4661" s="14" t="n"/>
      <c r="H4661" s="19" t="n"/>
      <c r="I4661" s="19" t="n"/>
      <c r="J4661" s="34">
        <f>IF(A4661="","",H4661+I4661)</f>
        <v/>
      </c>
      <c r="K4661" s="14" t="n"/>
      <c r="L4661" s="14" t="n"/>
      <c r="M4661" s="14" t="n"/>
      <c r="N4661" s="14" t="n"/>
      <c r="O4661" s="20">
        <f>IF(A4661="","",SUMPRODUCT((A4661&gt;=Setup!$C$19:$C$30)*(A4661&lt;=Setup!$D$19:$D$30)*Setup!$A$19:$A$30))</f>
        <v/>
      </c>
      <c r="P4661" s="34">
        <f>IF(A4661="","",IF(G4661="Standard 15% (Box 1)",ROUND(H4661*Setup!$B$9,2),0))</f>
        <v/>
      </c>
      <c r="Q4661" s="34">
        <f>IF(A4661="","",I4661-P4661)</f>
        <v/>
      </c>
      <c r="R4661" s="23">
        <f>IF(A4661="","",IF(O4661=0,"Outside audit periods; ","")&amp;IF(G4661="","No VAT category; ","")&amp;IF(ABS(Q4661)&gt;Setup!$B$10,"VAT ≠ 15% × net; ","")&amp;IF(AND(F4661="B2B - VAT registered",NOT(AND(LEN(E4661)=15,LEFT(E4661,1)="3",RIGHT(E4661,1)="3",ISNUMBER(--E4661)))),"Invalid/missing customer VAT no; ","")&amp;IF(L4661&lt;&gt;"Yes","Not reported/cleared on FATOORA; ","")&amp;IF(AND(OR(G4661="Zero-rated domestic (Box 3)",G4661="Export (Box 4)"),N4661=""),"Zero-rate/export evidence missing; ","")&amp;IF(AND(C4661="Credit Note",H4661&gt;0),"Credit note should be negative; ","")&amp;IF(AND(C4661="Simplified Tax Invoice",F4661="B2B - VAT registered"),"Simplified invoice issued to VAT-registered B2B; ",""))</f>
        <v/>
      </c>
    </row>
    <row r="4662">
      <c r="A4662" s="17" t="n"/>
      <c r="B4662" s="14" t="n"/>
      <c r="C4662" s="14" t="n"/>
      <c r="D4662" s="14" t="n"/>
      <c r="E4662" s="16" t="n"/>
      <c r="F4662" s="14" t="n"/>
      <c r="G4662" s="14" t="n"/>
      <c r="H4662" s="19" t="n"/>
      <c r="I4662" s="19" t="n"/>
      <c r="J4662" s="34">
        <f>IF(A4662="","",H4662+I4662)</f>
        <v/>
      </c>
      <c r="K4662" s="14" t="n"/>
      <c r="L4662" s="14" t="n"/>
      <c r="M4662" s="14" t="n"/>
      <c r="N4662" s="14" t="n"/>
      <c r="O4662" s="20">
        <f>IF(A4662="","",SUMPRODUCT((A4662&gt;=Setup!$C$19:$C$30)*(A4662&lt;=Setup!$D$19:$D$30)*Setup!$A$19:$A$30))</f>
        <v/>
      </c>
      <c r="P4662" s="34">
        <f>IF(A4662="","",IF(G4662="Standard 15% (Box 1)",ROUND(H4662*Setup!$B$9,2),0))</f>
        <v/>
      </c>
      <c r="Q4662" s="34">
        <f>IF(A4662="","",I4662-P4662)</f>
        <v/>
      </c>
      <c r="R4662" s="23">
        <f>IF(A4662="","",IF(O4662=0,"Outside audit periods; ","")&amp;IF(G4662="","No VAT category; ","")&amp;IF(ABS(Q4662)&gt;Setup!$B$10,"VAT ≠ 15% × net; ","")&amp;IF(AND(F4662="B2B - VAT registered",NOT(AND(LEN(E4662)=15,LEFT(E4662,1)="3",RIGHT(E4662,1)="3",ISNUMBER(--E4662)))),"Invalid/missing customer VAT no; ","")&amp;IF(L4662&lt;&gt;"Yes","Not reported/cleared on FATOORA; ","")&amp;IF(AND(OR(G4662="Zero-rated domestic (Box 3)",G4662="Export (Box 4)"),N4662=""),"Zero-rate/export evidence missing; ","")&amp;IF(AND(C4662="Credit Note",H4662&gt;0),"Credit note should be negative; ","")&amp;IF(AND(C4662="Simplified Tax Invoice",F4662="B2B - VAT registered"),"Simplified invoice issued to VAT-registered B2B; ",""))</f>
        <v/>
      </c>
    </row>
    <row r="4663">
      <c r="A4663" s="17" t="n"/>
      <c r="B4663" s="14" t="n"/>
      <c r="C4663" s="14" t="n"/>
      <c r="D4663" s="14" t="n"/>
      <c r="E4663" s="16" t="n"/>
      <c r="F4663" s="14" t="n"/>
      <c r="G4663" s="14" t="n"/>
      <c r="H4663" s="19" t="n"/>
      <c r="I4663" s="19" t="n"/>
      <c r="J4663" s="34">
        <f>IF(A4663="","",H4663+I4663)</f>
        <v/>
      </c>
      <c r="K4663" s="14" t="n"/>
      <c r="L4663" s="14" t="n"/>
      <c r="M4663" s="14" t="n"/>
      <c r="N4663" s="14" t="n"/>
      <c r="O4663" s="20">
        <f>IF(A4663="","",SUMPRODUCT((A4663&gt;=Setup!$C$19:$C$30)*(A4663&lt;=Setup!$D$19:$D$30)*Setup!$A$19:$A$30))</f>
        <v/>
      </c>
      <c r="P4663" s="34">
        <f>IF(A4663="","",IF(G4663="Standard 15% (Box 1)",ROUND(H4663*Setup!$B$9,2),0))</f>
        <v/>
      </c>
      <c r="Q4663" s="34">
        <f>IF(A4663="","",I4663-P4663)</f>
        <v/>
      </c>
      <c r="R4663" s="23">
        <f>IF(A4663="","",IF(O4663=0,"Outside audit periods; ","")&amp;IF(G4663="","No VAT category; ","")&amp;IF(ABS(Q4663)&gt;Setup!$B$10,"VAT ≠ 15% × net; ","")&amp;IF(AND(F4663="B2B - VAT registered",NOT(AND(LEN(E4663)=15,LEFT(E4663,1)="3",RIGHT(E4663,1)="3",ISNUMBER(--E4663)))),"Invalid/missing customer VAT no; ","")&amp;IF(L4663&lt;&gt;"Yes","Not reported/cleared on FATOORA; ","")&amp;IF(AND(OR(G4663="Zero-rated domestic (Box 3)",G4663="Export (Box 4)"),N4663=""),"Zero-rate/export evidence missing; ","")&amp;IF(AND(C4663="Credit Note",H4663&gt;0),"Credit note should be negative; ","")&amp;IF(AND(C4663="Simplified Tax Invoice",F4663="B2B - VAT registered"),"Simplified invoice issued to VAT-registered B2B; ",""))</f>
        <v/>
      </c>
    </row>
    <row r="4664">
      <c r="A4664" s="17" t="n"/>
      <c r="B4664" s="14" t="n"/>
      <c r="C4664" s="14" t="n"/>
      <c r="D4664" s="14" t="n"/>
      <c r="E4664" s="16" t="n"/>
      <c r="F4664" s="14" t="n"/>
      <c r="G4664" s="14" t="n"/>
      <c r="H4664" s="19" t="n"/>
      <c r="I4664" s="19" t="n"/>
      <c r="J4664" s="34">
        <f>IF(A4664="","",H4664+I4664)</f>
        <v/>
      </c>
      <c r="K4664" s="14" t="n"/>
      <c r="L4664" s="14" t="n"/>
      <c r="M4664" s="14" t="n"/>
      <c r="N4664" s="14" t="n"/>
      <c r="O4664" s="20">
        <f>IF(A4664="","",SUMPRODUCT((A4664&gt;=Setup!$C$19:$C$30)*(A4664&lt;=Setup!$D$19:$D$30)*Setup!$A$19:$A$30))</f>
        <v/>
      </c>
      <c r="P4664" s="34">
        <f>IF(A4664="","",IF(G4664="Standard 15% (Box 1)",ROUND(H4664*Setup!$B$9,2),0))</f>
        <v/>
      </c>
      <c r="Q4664" s="34">
        <f>IF(A4664="","",I4664-P4664)</f>
        <v/>
      </c>
      <c r="R4664" s="23">
        <f>IF(A4664="","",IF(O4664=0,"Outside audit periods; ","")&amp;IF(G4664="","No VAT category; ","")&amp;IF(ABS(Q4664)&gt;Setup!$B$10,"VAT ≠ 15% × net; ","")&amp;IF(AND(F4664="B2B - VAT registered",NOT(AND(LEN(E4664)=15,LEFT(E4664,1)="3",RIGHT(E4664,1)="3",ISNUMBER(--E4664)))),"Invalid/missing customer VAT no; ","")&amp;IF(L4664&lt;&gt;"Yes","Not reported/cleared on FATOORA; ","")&amp;IF(AND(OR(G4664="Zero-rated domestic (Box 3)",G4664="Export (Box 4)"),N4664=""),"Zero-rate/export evidence missing; ","")&amp;IF(AND(C4664="Credit Note",H4664&gt;0),"Credit note should be negative; ","")&amp;IF(AND(C4664="Simplified Tax Invoice",F4664="B2B - VAT registered"),"Simplified invoice issued to VAT-registered B2B; ",""))</f>
        <v/>
      </c>
    </row>
    <row r="4665">
      <c r="A4665" s="17" t="n"/>
      <c r="B4665" s="14" t="n"/>
      <c r="C4665" s="14" t="n"/>
      <c r="D4665" s="14" t="n"/>
      <c r="E4665" s="16" t="n"/>
      <c r="F4665" s="14" t="n"/>
      <c r="G4665" s="14" t="n"/>
      <c r="H4665" s="19" t="n"/>
      <c r="I4665" s="19" t="n"/>
      <c r="J4665" s="34">
        <f>IF(A4665="","",H4665+I4665)</f>
        <v/>
      </c>
      <c r="K4665" s="14" t="n"/>
      <c r="L4665" s="14" t="n"/>
      <c r="M4665" s="14" t="n"/>
      <c r="N4665" s="14" t="n"/>
      <c r="O4665" s="20">
        <f>IF(A4665="","",SUMPRODUCT((A4665&gt;=Setup!$C$19:$C$30)*(A4665&lt;=Setup!$D$19:$D$30)*Setup!$A$19:$A$30))</f>
        <v/>
      </c>
      <c r="P4665" s="34">
        <f>IF(A4665="","",IF(G4665="Standard 15% (Box 1)",ROUND(H4665*Setup!$B$9,2),0))</f>
        <v/>
      </c>
      <c r="Q4665" s="34">
        <f>IF(A4665="","",I4665-P4665)</f>
        <v/>
      </c>
      <c r="R4665" s="23">
        <f>IF(A4665="","",IF(O4665=0,"Outside audit periods; ","")&amp;IF(G4665="","No VAT category; ","")&amp;IF(ABS(Q4665)&gt;Setup!$B$10,"VAT ≠ 15% × net; ","")&amp;IF(AND(F4665="B2B - VAT registered",NOT(AND(LEN(E4665)=15,LEFT(E4665,1)="3",RIGHT(E4665,1)="3",ISNUMBER(--E4665)))),"Invalid/missing customer VAT no; ","")&amp;IF(L4665&lt;&gt;"Yes","Not reported/cleared on FATOORA; ","")&amp;IF(AND(OR(G4665="Zero-rated domestic (Box 3)",G4665="Export (Box 4)"),N4665=""),"Zero-rate/export evidence missing; ","")&amp;IF(AND(C4665="Credit Note",H4665&gt;0),"Credit note should be negative; ","")&amp;IF(AND(C4665="Simplified Tax Invoice",F4665="B2B - VAT registered"),"Simplified invoice issued to VAT-registered B2B; ",""))</f>
        <v/>
      </c>
    </row>
    <row r="4666">
      <c r="A4666" s="17" t="n"/>
      <c r="B4666" s="14" t="n"/>
      <c r="C4666" s="14" t="n"/>
      <c r="D4666" s="14" t="n"/>
      <c r="E4666" s="16" t="n"/>
      <c r="F4666" s="14" t="n"/>
      <c r="G4666" s="14" t="n"/>
      <c r="H4666" s="19" t="n"/>
      <c r="I4666" s="19" t="n"/>
      <c r="J4666" s="34">
        <f>IF(A4666="","",H4666+I4666)</f>
        <v/>
      </c>
      <c r="K4666" s="14" t="n"/>
      <c r="L4666" s="14" t="n"/>
      <c r="M4666" s="14" t="n"/>
      <c r="N4666" s="14" t="n"/>
      <c r="O4666" s="20">
        <f>IF(A4666="","",SUMPRODUCT((A4666&gt;=Setup!$C$19:$C$30)*(A4666&lt;=Setup!$D$19:$D$30)*Setup!$A$19:$A$30))</f>
        <v/>
      </c>
      <c r="P4666" s="34">
        <f>IF(A4666="","",IF(G4666="Standard 15% (Box 1)",ROUND(H4666*Setup!$B$9,2),0))</f>
        <v/>
      </c>
      <c r="Q4666" s="34">
        <f>IF(A4666="","",I4666-P4666)</f>
        <v/>
      </c>
      <c r="R4666" s="23">
        <f>IF(A4666="","",IF(O4666=0,"Outside audit periods; ","")&amp;IF(G4666="","No VAT category; ","")&amp;IF(ABS(Q4666)&gt;Setup!$B$10,"VAT ≠ 15% × net; ","")&amp;IF(AND(F4666="B2B - VAT registered",NOT(AND(LEN(E4666)=15,LEFT(E4666,1)="3",RIGHT(E4666,1)="3",ISNUMBER(--E4666)))),"Invalid/missing customer VAT no; ","")&amp;IF(L4666&lt;&gt;"Yes","Not reported/cleared on FATOORA; ","")&amp;IF(AND(OR(G4666="Zero-rated domestic (Box 3)",G4666="Export (Box 4)"),N4666=""),"Zero-rate/export evidence missing; ","")&amp;IF(AND(C4666="Credit Note",H4666&gt;0),"Credit note should be negative; ","")&amp;IF(AND(C4666="Simplified Tax Invoice",F4666="B2B - VAT registered"),"Simplified invoice issued to VAT-registered B2B; ",""))</f>
        <v/>
      </c>
    </row>
    <row r="4667">
      <c r="A4667" s="17" t="n"/>
      <c r="B4667" s="14" t="n"/>
      <c r="C4667" s="14" t="n"/>
      <c r="D4667" s="14" t="n"/>
      <c r="E4667" s="16" t="n"/>
      <c r="F4667" s="14" t="n"/>
      <c r="G4667" s="14" t="n"/>
      <c r="H4667" s="19" t="n"/>
      <c r="I4667" s="19" t="n"/>
      <c r="J4667" s="34">
        <f>IF(A4667="","",H4667+I4667)</f>
        <v/>
      </c>
      <c r="K4667" s="14" t="n"/>
      <c r="L4667" s="14" t="n"/>
      <c r="M4667" s="14" t="n"/>
      <c r="N4667" s="14" t="n"/>
      <c r="O4667" s="20">
        <f>IF(A4667="","",SUMPRODUCT((A4667&gt;=Setup!$C$19:$C$30)*(A4667&lt;=Setup!$D$19:$D$30)*Setup!$A$19:$A$30))</f>
        <v/>
      </c>
      <c r="P4667" s="34">
        <f>IF(A4667="","",IF(G4667="Standard 15% (Box 1)",ROUND(H4667*Setup!$B$9,2),0))</f>
        <v/>
      </c>
      <c r="Q4667" s="34">
        <f>IF(A4667="","",I4667-P4667)</f>
        <v/>
      </c>
      <c r="R4667" s="23">
        <f>IF(A4667="","",IF(O4667=0,"Outside audit periods; ","")&amp;IF(G4667="","No VAT category; ","")&amp;IF(ABS(Q4667)&gt;Setup!$B$10,"VAT ≠ 15% × net; ","")&amp;IF(AND(F4667="B2B - VAT registered",NOT(AND(LEN(E4667)=15,LEFT(E4667,1)="3",RIGHT(E4667,1)="3",ISNUMBER(--E4667)))),"Invalid/missing customer VAT no; ","")&amp;IF(L4667&lt;&gt;"Yes","Not reported/cleared on FATOORA; ","")&amp;IF(AND(OR(G4667="Zero-rated domestic (Box 3)",G4667="Export (Box 4)"),N4667=""),"Zero-rate/export evidence missing; ","")&amp;IF(AND(C4667="Credit Note",H4667&gt;0),"Credit note should be negative; ","")&amp;IF(AND(C4667="Simplified Tax Invoice",F4667="B2B - VAT registered"),"Simplified invoice issued to VAT-registered B2B; ",""))</f>
        <v/>
      </c>
    </row>
    <row r="4668">
      <c r="A4668" s="17" t="n"/>
      <c r="B4668" s="14" t="n"/>
      <c r="C4668" s="14" t="n"/>
      <c r="D4668" s="14" t="n"/>
      <c r="E4668" s="16" t="n"/>
      <c r="F4668" s="14" t="n"/>
      <c r="G4668" s="14" t="n"/>
      <c r="H4668" s="19" t="n"/>
      <c r="I4668" s="19" t="n"/>
      <c r="J4668" s="34">
        <f>IF(A4668="","",H4668+I4668)</f>
        <v/>
      </c>
      <c r="K4668" s="14" t="n"/>
      <c r="L4668" s="14" t="n"/>
      <c r="M4668" s="14" t="n"/>
      <c r="N4668" s="14" t="n"/>
      <c r="O4668" s="20">
        <f>IF(A4668="","",SUMPRODUCT((A4668&gt;=Setup!$C$19:$C$30)*(A4668&lt;=Setup!$D$19:$D$30)*Setup!$A$19:$A$30))</f>
        <v/>
      </c>
      <c r="P4668" s="34">
        <f>IF(A4668="","",IF(G4668="Standard 15% (Box 1)",ROUND(H4668*Setup!$B$9,2),0))</f>
        <v/>
      </c>
      <c r="Q4668" s="34">
        <f>IF(A4668="","",I4668-P4668)</f>
        <v/>
      </c>
      <c r="R4668" s="23">
        <f>IF(A4668="","",IF(O4668=0,"Outside audit periods; ","")&amp;IF(G4668="","No VAT category; ","")&amp;IF(ABS(Q4668)&gt;Setup!$B$10,"VAT ≠ 15% × net; ","")&amp;IF(AND(F4668="B2B - VAT registered",NOT(AND(LEN(E4668)=15,LEFT(E4668,1)="3",RIGHT(E4668,1)="3",ISNUMBER(--E4668)))),"Invalid/missing customer VAT no; ","")&amp;IF(L4668&lt;&gt;"Yes","Not reported/cleared on FATOORA; ","")&amp;IF(AND(OR(G4668="Zero-rated domestic (Box 3)",G4668="Export (Box 4)"),N4668=""),"Zero-rate/export evidence missing; ","")&amp;IF(AND(C4668="Credit Note",H4668&gt;0),"Credit note should be negative; ","")&amp;IF(AND(C4668="Simplified Tax Invoice",F4668="B2B - VAT registered"),"Simplified invoice issued to VAT-registered B2B; ",""))</f>
        <v/>
      </c>
    </row>
    <row r="4669">
      <c r="A4669" s="17" t="n"/>
      <c r="B4669" s="14" t="n"/>
      <c r="C4669" s="14" t="n"/>
      <c r="D4669" s="14" t="n"/>
      <c r="E4669" s="16" t="n"/>
      <c r="F4669" s="14" t="n"/>
      <c r="G4669" s="14" t="n"/>
      <c r="H4669" s="19" t="n"/>
      <c r="I4669" s="19" t="n"/>
      <c r="J4669" s="34">
        <f>IF(A4669="","",H4669+I4669)</f>
        <v/>
      </c>
      <c r="K4669" s="14" t="n"/>
      <c r="L4669" s="14" t="n"/>
      <c r="M4669" s="14" t="n"/>
      <c r="N4669" s="14" t="n"/>
      <c r="O4669" s="20">
        <f>IF(A4669="","",SUMPRODUCT((A4669&gt;=Setup!$C$19:$C$30)*(A4669&lt;=Setup!$D$19:$D$30)*Setup!$A$19:$A$30))</f>
        <v/>
      </c>
      <c r="P4669" s="34">
        <f>IF(A4669="","",IF(G4669="Standard 15% (Box 1)",ROUND(H4669*Setup!$B$9,2),0))</f>
        <v/>
      </c>
      <c r="Q4669" s="34">
        <f>IF(A4669="","",I4669-P4669)</f>
        <v/>
      </c>
      <c r="R4669" s="23">
        <f>IF(A4669="","",IF(O4669=0,"Outside audit periods; ","")&amp;IF(G4669="","No VAT category; ","")&amp;IF(ABS(Q4669)&gt;Setup!$B$10,"VAT ≠ 15% × net; ","")&amp;IF(AND(F4669="B2B - VAT registered",NOT(AND(LEN(E4669)=15,LEFT(E4669,1)="3",RIGHT(E4669,1)="3",ISNUMBER(--E4669)))),"Invalid/missing customer VAT no; ","")&amp;IF(L4669&lt;&gt;"Yes","Not reported/cleared on FATOORA; ","")&amp;IF(AND(OR(G4669="Zero-rated domestic (Box 3)",G4669="Export (Box 4)"),N4669=""),"Zero-rate/export evidence missing; ","")&amp;IF(AND(C4669="Credit Note",H4669&gt;0),"Credit note should be negative; ","")&amp;IF(AND(C4669="Simplified Tax Invoice",F4669="B2B - VAT registered"),"Simplified invoice issued to VAT-registered B2B; ",""))</f>
        <v/>
      </c>
    </row>
    <row r="4670">
      <c r="A4670" s="17" t="n"/>
      <c r="B4670" s="14" t="n"/>
      <c r="C4670" s="14" t="n"/>
      <c r="D4670" s="14" t="n"/>
      <c r="E4670" s="16" t="n"/>
      <c r="F4670" s="14" t="n"/>
      <c r="G4670" s="14" t="n"/>
      <c r="H4670" s="19" t="n"/>
      <c r="I4670" s="19" t="n"/>
      <c r="J4670" s="34">
        <f>IF(A4670="","",H4670+I4670)</f>
        <v/>
      </c>
      <c r="K4670" s="14" t="n"/>
      <c r="L4670" s="14" t="n"/>
      <c r="M4670" s="14" t="n"/>
      <c r="N4670" s="14" t="n"/>
      <c r="O4670" s="20">
        <f>IF(A4670="","",SUMPRODUCT((A4670&gt;=Setup!$C$19:$C$30)*(A4670&lt;=Setup!$D$19:$D$30)*Setup!$A$19:$A$30))</f>
        <v/>
      </c>
      <c r="P4670" s="34">
        <f>IF(A4670="","",IF(G4670="Standard 15% (Box 1)",ROUND(H4670*Setup!$B$9,2),0))</f>
        <v/>
      </c>
      <c r="Q4670" s="34">
        <f>IF(A4670="","",I4670-P4670)</f>
        <v/>
      </c>
      <c r="R4670" s="23">
        <f>IF(A4670="","",IF(O4670=0,"Outside audit periods; ","")&amp;IF(G4670="","No VAT category; ","")&amp;IF(ABS(Q4670)&gt;Setup!$B$10,"VAT ≠ 15% × net; ","")&amp;IF(AND(F4670="B2B - VAT registered",NOT(AND(LEN(E4670)=15,LEFT(E4670,1)="3",RIGHT(E4670,1)="3",ISNUMBER(--E4670)))),"Invalid/missing customer VAT no; ","")&amp;IF(L4670&lt;&gt;"Yes","Not reported/cleared on FATOORA; ","")&amp;IF(AND(OR(G4670="Zero-rated domestic (Box 3)",G4670="Export (Box 4)"),N4670=""),"Zero-rate/export evidence missing; ","")&amp;IF(AND(C4670="Credit Note",H4670&gt;0),"Credit note should be negative; ","")&amp;IF(AND(C4670="Simplified Tax Invoice",F4670="B2B - VAT registered"),"Simplified invoice issued to VAT-registered B2B; ",""))</f>
        <v/>
      </c>
    </row>
    <row r="4671">
      <c r="A4671" s="17" t="n"/>
      <c r="B4671" s="14" t="n"/>
      <c r="C4671" s="14" t="n"/>
      <c r="D4671" s="14" t="n"/>
      <c r="E4671" s="16" t="n"/>
      <c r="F4671" s="14" t="n"/>
      <c r="G4671" s="14" t="n"/>
      <c r="H4671" s="19" t="n"/>
      <c r="I4671" s="19" t="n"/>
      <c r="J4671" s="34">
        <f>IF(A4671="","",H4671+I4671)</f>
        <v/>
      </c>
      <c r="K4671" s="14" t="n"/>
      <c r="L4671" s="14" t="n"/>
      <c r="M4671" s="14" t="n"/>
      <c r="N4671" s="14" t="n"/>
      <c r="O4671" s="20">
        <f>IF(A4671="","",SUMPRODUCT((A4671&gt;=Setup!$C$19:$C$30)*(A4671&lt;=Setup!$D$19:$D$30)*Setup!$A$19:$A$30))</f>
        <v/>
      </c>
      <c r="P4671" s="34">
        <f>IF(A4671="","",IF(G4671="Standard 15% (Box 1)",ROUND(H4671*Setup!$B$9,2),0))</f>
        <v/>
      </c>
      <c r="Q4671" s="34">
        <f>IF(A4671="","",I4671-P4671)</f>
        <v/>
      </c>
      <c r="R4671" s="23">
        <f>IF(A4671="","",IF(O4671=0,"Outside audit periods; ","")&amp;IF(G4671="","No VAT category; ","")&amp;IF(ABS(Q4671)&gt;Setup!$B$10,"VAT ≠ 15% × net; ","")&amp;IF(AND(F4671="B2B - VAT registered",NOT(AND(LEN(E4671)=15,LEFT(E4671,1)="3",RIGHT(E4671,1)="3",ISNUMBER(--E4671)))),"Invalid/missing customer VAT no; ","")&amp;IF(L4671&lt;&gt;"Yes","Not reported/cleared on FATOORA; ","")&amp;IF(AND(OR(G4671="Zero-rated domestic (Box 3)",G4671="Export (Box 4)"),N4671=""),"Zero-rate/export evidence missing; ","")&amp;IF(AND(C4671="Credit Note",H4671&gt;0),"Credit note should be negative; ","")&amp;IF(AND(C4671="Simplified Tax Invoice",F4671="B2B - VAT registered"),"Simplified invoice issued to VAT-registered B2B; ",""))</f>
        <v/>
      </c>
    </row>
    <row r="4672">
      <c r="A4672" s="17" t="n"/>
      <c r="B4672" s="14" t="n"/>
      <c r="C4672" s="14" t="n"/>
      <c r="D4672" s="14" t="n"/>
      <c r="E4672" s="16" t="n"/>
      <c r="F4672" s="14" t="n"/>
      <c r="G4672" s="14" t="n"/>
      <c r="H4672" s="19" t="n"/>
      <c r="I4672" s="19" t="n"/>
      <c r="J4672" s="34">
        <f>IF(A4672="","",H4672+I4672)</f>
        <v/>
      </c>
      <c r="K4672" s="14" t="n"/>
      <c r="L4672" s="14" t="n"/>
      <c r="M4672" s="14" t="n"/>
      <c r="N4672" s="14" t="n"/>
      <c r="O4672" s="20">
        <f>IF(A4672="","",SUMPRODUCT((A4672&gt;=Setup!$C$19:$C$30)*(A4672&lt;=Setup!$D$19:$D$30)*Setup!$A$19:$A$30))</f>
        <v/>
      </c>
      <c r="P4672" s="34">
        <f>IF(A4672="","",IF(G4672="Standard 15% (Box 1)",ROUND(H4672*Setup!$B$9,2),0))</f>
        <v/>
      </c>
      <c r="Q4672" s="34">
        <f>IF(A4672="","",I4672-P4672)</f>
        <v/>
      </c>
      <c r="R4672" s="23">
        <f>IF(A4672="","",IF(O4672=0,"Outside audit periods; ","")&amp;IF(G4672="","No VAT category; ","")&amp;IF(ABS(Q4672)&gt;Setup!$B$10,"VAT ≠ 15% × net; ","")&amp;IF(AND(F4672="B2B - VAT registered",NOT(AND(LEN(E4672)=15,LEFT(E4672,1)="3",RIGHT(E4672,1)="3",ISNUMBER(--E4672)))),"Invalid/missing customer VAT no; ","")&amp;IF(L4672&lt;&gt;"Yes","Not reported/cleared on FATOORA; ","")&amp;IF(AND(OR(G4672="Zero-rated domestic (Box 3)",G4672="Export (Box 4)"),N4672=""),"Zero-rate/export evidence missing; ","")&amp;IF(AND(C4672="Credit Note",H4672&gt;0),"Credit note should be negative; ","")&amp;IF(AND(C4672="Simplified Tax Invoice",F4672="B2B - VAT registered"),"Simplified invoice issued to VAT-registered B2B; ",""))</f>
        <v/>
      </c>
    </row>
    <row r="4673">
      <c r="A4673" s="17" t="n"/>
      <c r="B4673" s="14" t="n"/>
      <c r="C4673" s="14" t="n"/>
      <c r="D4673" s="14" t="n"/>
      <c r="E4673" s="16" t="n"/>
      <c r="F4673" s="14" t="n"/>
      <c r="G4673" s="14" t="n"/>
      <c r="H4673" s="19" t="n"/>
      <c r="I4673" s="19" t="n"/>
      <c r="J4673" s="34">
        <f>IF(A4673="","",H4673+I4673)</f>
        <v/>
      </c>
      <c r="K4673" s="14" t="n"/>
      <c r="L4673" s="14" t="n"/>
      <c r="M4673" s="14" t="n"/>
      <c r="N4673" s="14" t="n"/>
      <c r="O4673" s="20">
        <f>IF(A4673="","",SUMPRODUCT((A4673&gt;=Setup!$C$19:$C$30)*(A4673&lt;=Setup!$D$19:$D$30)*Setup!$A$19:$A$30))</f>
        <v/>
      </c>
      <c r="P4673" s="34">
        <f>IF(A4673="","",IF(G4673="Standard 15% (Box 1)",ROUND(H4673*Setup!$B$9,2),0))</f>
        <v/>
      </c>
      <c r="Q4673" s="34">
        <f>IF(A4673="","",I4673-P4673)</f>
        <v/>
      </c>
      <c r="R4673" s="23">
        <f>IF(A4673="","",IF(O4673=0,"Outside audit periods; ","")&amp;IF(G4673="","No VAT category; ","")&amp;IF(ABS(Q4673)&gt;Setup!$B$10,"VAT ≠ 15% × net; ","")&amp;IF(AND(F4673="B2B - VAT registered",NOT(AND(LEN(E4673)=15,LEFT(E4673,1)="3",RIGHT(E4673,1)="3",ISNUMBER(--E4673)))),"Invalid/missing customer VAT no; ","")&amp;IF(L4673&lt;&gt;"Yes","Not reported/cleared on FATOORA; ","")&amp;IF(AND(OR(G4673="Zero-rated domestic (Box 3)",G4673="Export (Box 4)"),N4673=""),"Zero-rate/export evidence missing; ","")&amp;IF(AND(C4673="Credit Note",H4673&gt;0),"Credit note should be negative; ","")&amp;IF(AND(C4673="Simplified Tax Invoice",F4673="B2B - VAT registered"),"Simplified invoice issued to VAT-registered B2B; ",""))</f>
        <v/>
      </c>
    </row>
    <row r="4674">
      <c r="A4674" s="17" t="n"/>
      <c r="B4674" s="14" t="n"/>
      <c r="C4674" s="14" t="n"/>
      <c r="D4674" s="14" t="n"/>
      <c r="E4674" s="16" t="n"/>
      <c r="F4674" s="14" t="n"/>
      <c r="G4674" s="14" t="n"/>
      <c r="H4674" s="19" t="n"/>
      <c r="I4674" s="19" t="n"/>
      <c r="J4674" s="34">
        <f>IF(A4674="","",H4674+I4674)</f>
        <v/>
      </c>
      <c r="K4674" s="14" t="n"/>
      <c r="L4674" s="14" t="n"/>
      <c r="M4674" s="14" t="n"/>
      <c r="N4674" s="14" t="n"/>
      <c r="O4674" s="20">
        <f>IF(A4674="","",SUMPRODUCT((A4674&gt;=Setup!$C$19:$C$30)*(A4674&lt;=Setup!$D$19:$D$30)*Setup!$A$19:$A$30))</f>
        <v/>
      </c>
      <c r="P4674" s="34">
        <f>IF(A4674="","",IF(G4674="Standard 15% (Box 1)",ROUND(H4674*Setup!$B$9,2),0))</f>
        <v/>
      </c>
      <c r="Q4674" s="34">
        <f>IF(A4674="","",I4674-P4674)</f>
        <v/>
      </c>
      <c r="R4674" s="23">
        <f>IF(A4674="","",IF(O4674=0,"Outside audit periods; ","")&amp;IF(G4674="","No VAT category; ","")&amp;IF(ABS(Q4674)&gt;Setup!$B$10,"VAT ≠ 15% × net; ","")&amp;IF(AND(F4674="B2B - VAT registered",NOT(AND(LEN(E4674)=15,LEFT(E4674,1)="3",RIGHT(E4674,1)="3",ISNUMBER(--E4674)))),"Invalid/missing customer VAT no; ","")&amp;IF(L4674&lt;&gt;"Yes","Not reported/cleared on FATOORA; ","")&amp;IF(AND(OR(G4674="Zero-rated domestic (Box 3)",G4674="Export (Box 4)"),N4674=""),"Zero-rate/export evidence missing; ","")&amp;IF(AND(C4674="Credit Note",H4674&gt;0),"Credit note should be negative; ","")&amp;IF(AND(C4674="Simplified Tax Invoice",F4674="B2B - VAT registered"),"Simplified invoice issued to VAT-registered B2B; ",""))</f>
        <v/>
      </c>
    </row>
    <row r="4675">
      <c r="A4675" s="17" t="n"/>
      <c r="B4675" s="14" t="n"/>
      <c r="C4675" s="14" t="n"/>
      <c r="D4675" s="14" t="n"/>
      <c r="E4675" s="16" t="n"/>
      <c r="F4675" s="14" t="n"/>
      <c r="G4675" s="14" t="n"/>
      <c r="H4675" s="19" t="n"/>
      <c r="I4675" s="19" t="n"/>
      <c r="J4675" s="34">
        <f>IF(A4675="","",H4675+I4675)</f>
        <v/>
      </c>
      <c r="K4675" s="14" t="n"/>
      <c r="L4675" s="14" t="n"/>
      <c r="M4675" s="14" t="n"/>
      <c r="N4675" s="14" t="n"/>
      <c r="O4675" s="20">
        <f>IF(A4675="","",SUMPRODUCT((A4675&gt;=Setup!$C$19:$C$30)*(A4675&lt;=Setup!$D$19:$D$30)*Setup!$A$19:$A$30))</f>
        <v/>
      </c>
      <c r="P4675" s="34">
        <f>IF(A4675="","",IF(G4675="Standard 15% (Box 1)",ROUND(H4675*Setup!$B$9,2),0))</f>
        <v/>
      </c>
      <c r="Q4675" s="34">
        <f>IF(A4675="","",I4675-P4675)</f>
        <v/>
      </c>
      <c r="R4675" s="23">
        <f>IF(A4675="","",IF(O4675=0,"Outside audit periods; ","")&amp;IF(G4675="","No VAT category; ","")&amp;IF(ABS(Q4675)&gt;Setup!$B$10,"VAT ≠ 15% × net; ","")&amp;IF(AND(F4675="B2B - VAT registered",NOT(AND(LEN(E4675)=15,LEFT(E4675,1)="3",RIGHT(E4675,1)="3",ISNUMBER(--E4675)))),"Invalid/missing customer VAT no; ","")&amp;IF(L4675&lt;&gt;"Yes","Not reported/cleared on FATOORA; ","")&amp;IF(AND(OR(G4675="Zero-rated domestic (Box 3)",G4675="Export (Box 4)"),N4675=""),"Zero-rate/export evidence missing; ","")&amp;IF(AND(C4675="Credit Note",H4675&gt;0),"Credit note should be negative; ","")&amp;IF(AND(C4675="Simplified Tax Invoice",F4675="B2B - VAT registered"),"Simplified invoice issued to VAT-registered B2B; ",""))</f>
        <v/>
      </c>
    </row>
    <row r="4676">
      <c r="A4676" s="17" t="n"/>
      <c r="B4676" s="14" t="n"/>
      <c r="C4676" s="14" t="n"/>
      <c r="D4676" s="14" t="n"/>
      <c r="E4676" s="16" t="n"/>
      <c r="F4676" s="14" t="n"/>
      <c r="G4676" s="14" t="n"/>
      <c r="H4676" s="19" t="n"/>
      <c r="I4676" s="19" t="n"/>
      <c r="J4676" s="34">
        <f>IF(A4676="","",H4676+I4676)</f>
        <v/>
      </c>
      <c r="K4676" s="14" t="n"/>
      <c r="L4676" s="14" t="n"/>
      <c r="M4676" s="14" t="n"/>
      <c r="N4676" s="14" t="n"/>
      <c r="O4676" s="20">
        <f>IF(A4676="","",SUMPRODUCT((A4676&gt;=Setup!$C$19:$C$30)*(A4676&lt;=Setup!$D$19:$D$30)*Setup!$A$19:$A$30))</f>
        <v/>
      </c>
      <c r="P4676" s="34">
        <f>IF(A4676="","",IF(G4676="Standard 15% (Box 1)",ROUND(H4676*Setup!$B$9,2),0))</f>
        <v/>
      </c>
      <c r="Q4676" s="34">
        <f>IF(A4676="","",I4676-P4676)</f>
        <v/>
      </c>
      <c r="R4676" s="23">
        <f>IF(A4676="","",IF(O4676=0,"Outside audit periods; ","")&amp;IF(G4676="","No VAT category; ","")&amp;IF(ABS(Q4676)&gt;Setup!$B$10,"VAT ≠ 15% × net; ","")&amp;IF(AND(F4676="B2B - VAT registered",NOT(AND(LEN(E4676)=15,LEFT(E4676,1)="3",RIGHT(E4676,1)="3",ISNUMBER(--E4676)))),"Invalid/missing customer VAT no; ","")&amp;IF(L4676&lt;&gt;"Yes","Not reported/cleared on FATOORA; ","")&amp;IF(AND(OR(G4676="Zero-rated domestic (Box 3)",G4676="Export (Box 4)"),N4676=""),"Zero-rate/export evidence missing; ","")&amp;IF(AND(C4676="Credit Note",H4676&gt;0),"Credit note should be negative; ","")&amp;IF(AND(C4676="Simplified Tax Invoice",F4676="B2B - VAT registered"),"Simplified invoice issued to VAT-registered B2B; ",""))</f>
        <v/>
      </c>
    </row>
    <row r="4677">
      <c r="A4677" s="17" t="n"/>
      <c r="B4677" s="14" t="n"/>
      <c r="C4677" s="14" t="n"/>
      <c r="D4677" s="14" t="n"/>
      <c r="E4677" s="16" t="n"/>
      <c r="F4677" s="14" t="n"/>
      <c r="G4677" s="14" t="n"/>
      <c r="H4677" s="19" t="n"/>
      <c r="I4677" s="19" t="n"/>
      <c r="J4677" s="34">
        <f>IF(A4677="","",H4677+I4677)</f>
        <v/>
      </c>
      <c r="K4677" s="14" t="n"/>
      <c r="L4677" s="14" t="n"/>
      <c r="M4677" s="14" t="n"/>
      <c r="N4677" s="14" t="n"/>
      <c r="O4677" s="20">
        <f>IF(A4677="","",SUMPRODUCT((A4677&gt;=Setup!$C$19:$C$30)*(A4677&lt;=Setup!$D$19:$D$30)*Setup!$A$19:$A$30))</f>
        <v/>
      </c>
      <c r="P4677" s="34">
        <f>IF(A4677="","",IF(G4677="Standard 15% (Box 1)",ROUND(H4677*Setup!$B$9,2),0))</f>
        <v/>
      </c>
      <c r="Q4677" s="34">
        <f>IF(A4677="","",I4677-P4677)</f>
        <v/>
      </c>
      <c r="R4677" s="23">
        <f>IF(A4677="","",IF(O4677=0,"Outside audit periods; ","")&amp;IF(G4677="","No VAT category; ","")&amp;IF(ABS(Q4677)&gt;Setup!$B$10,"VAT ≠ 15% × net; ","")&amp;IF(AND(F4677="B2B - VAT registered",NOT(AND(LEN(E4677)=15,LEFT(E4677,1)="3",RIGHT(E4677,1)="3",ISNUMBER(--E4677)))),"Invalid/missing customer VAT no; ","")&amp;IF(L4677&lt;&gt;"Yes","Not reported/cleared on FATOORA; ","")&amp;IF(AND(OR(G4677="Zero-rated domestic (Box 3)",G4677="Export (Box 4)"),N4677=""),"Zero-rate/export evidence missing; ","")&amp;IF(AND(C4677="Credit Note",H4677&gt;0),"Credit note should be negative; ","")&amp;IF(AND(C4677="Simplified Tax Invoice",F4677="B2B - VAT registered"),"Simplified invoice issued to VAT-registered B2B; ",""))</f>
        <v/>
      </c>
    </row>
    <row r="4678">
      <c r="A4678" s="17" t="n"/>
      <c r="B4678" s="14" t="n"/>
      <c r="C4678" s="14" t="n"/>
      <c r="D4678" s="14" t="n"/>
      <c r="E4678" s="16" t="n"/>
      <c r="F4678" s="14" t="n"/>
      <c r="G4678" s="14" t="n"/>
      <c r="H4678" s="19" t="n"/>
      <c r="I4678" s="19" t="n"/>
      <c r="J4678" s="34">
        <f>IF(A4678="","",H4678+I4678)</f>
        <v/>
      </c>
      <c r="K4678" s="14" t="n"/>
      <c r="L4678" s="14" t="n"/>
      <c r="M4678" s="14" t="n"/>
      <c r="N4678" s="14" t="n"/>
      <c r="O4678" s="20">
        <f>IF(A4678="","",SUMPRODUCT((A4678&gt;=Setup!$C$19:$C$30)*(A4678&lt;=Setup!$D$19:$D$30)*Setup!$A$19:$A$30))</f>
        <v/>
      </c>
      <c r="P4678" s="34">
        <f>IF(A4678="","",IF(G4678="Standard 15% (Box 1)",ROUND(H4678*Setup!$B$9,2),0))</f>
        <v/>
      </c>
      <c r="Q4678" s="34">
        <f>IF(A4678="","",I4678-P4678)</f>
        <v/>
      </c>
      <c r="R4678" s="23">
        <f>IF(A4678="","",IF(O4678=0,"Outside audit periods; ","")&amp;IF(G4678="","No VAT category; ","")&amp;IF(ABS(Q4678)&gt;Setup!$B$10,"VAT ≠ 15% × net; ","")&amp;IF(AND(F4678="B2B - VAT registered",NOT(AND(LEN(E4678)=15,LEFT(E4678,1)="3",RIGHT(E4678,1)="3",ISNUMBER(--E4678)))),"Invalid/missing customer VAT no; ","")&amp;IF(L4678&lt;&gt;"Yes","Not reported/cleared on FATOORA; ","")&amp;IF(AND(OR(G4678="Zero-rated domestic (Box 3)",G4678="Export (Box 4)"),N4678=""),"Zero-rate/export evidence missing; ","")&amp;IF(AND(C4678="Credit Note",H4678&gt;0),"Credit note should be negative; ","")&amp;IF(AND(C4678="Simplified Tax Invoice",F4678="B2B - VAT registered"),"Simplified invoice issued to VAT-registered B2B; ",""))</f>
        <v/>
      </c>
    </row>
    <row r="4679">
      <c r="A4679" s="17" t="n"/>
      <c r="B4679" s="14" t="n"/>
      <c r="C4679" s="14" t="n"/>
      <c r="D4679" s="14" t="n"/>
      <c r="E4679" s="16" t="n"/>
      <c r="F4679" s="14" t="n"/>
      <c r="G4679" s="14" t="n"/>
      <c r="H4679" s="19" t="n"/>
      <c r="I4679" s="19" t="n"/>
      <c r="J4679" s="34">
        <f>IF(A4679="","",H4679+I4679)</f>
        <v/>
      </c>
      <c r="K4679" s="14" t="n"/>
      <c r="L4679" s="14" t="n"/>
      <c r="M4679" s="14" t="n"/>
      <c r="N4679" s="14" t="n"/>
      <c r="O4679" s="20">
        <f>IF(A4679="","",SUMPRODUCT((A4679&gt;=Setup!$C$19:$C$30)*(A4679&lt;=Setup!$D$19:$D$30)*Setup!$A$19:$A$30))</f>
        <v/>
      </c>
      <c r="P4679" s="34">
        <f>IF(A4679="","",IF(G4679="Standard 15% (Box 1)",ROUND(H4679*Setup!$B$9,2),0))</f>
        <v/>
      </c>
      <c r="Q4679" s="34">
        <f>IF(A4679="","",I4679-P4679)</f>
        <v/>
      </c>
      <c r="R4679" s="23">
        <f>IF(A4679="","",IF(O4679=0,"Outside audit periods; ","")&amp;IF(G4679="","No VAT category; ","")&amp;IF(ABS(Q4679)&gt;Setup!$B$10,"VAT ≠ 15% × net; ","")&amp;IF(AND(F4679="B2B - VAT registered",NOT(AND(LEN(E4679)=15,LEFT(E4679,1)="3",RIGHT(E4679,1)="3",ISNUMBER(--E4679)))),"Invalid/missing customer VAT no; ","")&amp;IF(L4679&lt;&gt;"Yes","Not reported/cleared on FATOORA; ","")&amp;IF(AND(OR(G4679="Zero-rated domestic (Box 3)",G4679="Export (Box 4)"),N4679=""),"Zero-rate/export evidence missing; ","")&amp;IF(AND(C4679="Credit Note",H4679&gt;0),"Credit note should be negative; ","")&amp;IF(AND(C4679="Simplified Tax Invoice",F4679="B2B - VAT registered"),"Simplified invoice issued to VAT-registered B2B; ",""))</f>
        <v/>
      </c>
    </row>
    <row r="4680">
      <c r="A4680" s="17" t="n"/>
      <c r="B4680" s="14" t="n"/>
      <c r="C4680" s="14" t="n"/>
      <c r="D4680" s="14" t="n"/>
      <c r="E4680" s="16" t="n"/>
      <c r="F4680" s="14" t="n"/>
      <c r="G4680" s="14" t="n"/>
      <c r="H4680" s="19" t="n"/>
      <c r="I4680" s="19" t="n"/>
      <c r="J4680" s="34">
        <f>IF(A4680="","",H4680+I4680)</f>
        <v/>
      </c>
      <c r="K4680" s="14" t="n"/>
      <c r="L4680" s="14" t="n"/>
      <c r="M4680" s="14" t="n"/>
      <c r="N4680" s="14" t="n"/>
      <c r="O4680" s="20">
        <f>IF(A4680="","",SUMPRODUCT((A4680&gt;=Setup!$C$19:$C$30)*(A4680&lt;=Setup!$D$19:$D$30)*Setup!$A$19:$A$30))</f>
        <v/>
      </c>
      <c r="P4680" s="34">
        <f>IF(A4680="","",IF(G4680="Standard 15% (Box 1)",ROUND(H4680*Setup!$B$9,2),0))</f>
        <v/>
      </c>
      <c r="Q4680" s="34">
        <f>IF(A4680="","",I4680-P4680)</f>
        <v/>
      </c>
      <c r="R4680" s="23">
        <f>IF(A4680="","",IF(O4680=0,"Outside audit periods; ","")&amp;IF(G4680="","No VAT category; ","")&amp;IF(ABS(Q4680)&gt;Setup!$B$10,"VAT ≠ 15% × net; ","")&amp;IF(AND(F4680="B2B - VAT registered",NOT(AND(LEN(E4680)=15,LEFT(E4680,1)="3",RIGHT(E4680,1)="3",ISNUMBER(--E4680)))),"Invalid/missing customer VAT no; ","")&amp;IF(L4680&lt;&gt;"Yes","Not reported/cleared on FATOORA; ","")&amp;IF(AND(OR(G4680="Zero-rated domestic (Box 3)",G4680="Export (Box 4)"),N4680=""),"Zero-rate/export evidence missing; ","")&amp;IF(AND(C4680="Credit Note",H4680&gt;0),"Credit note should be negative; ","")&amp;IF(AND(C4680="Simplified Tax Invoice",F4680="B2B - VAT registered"),"Simplified invoice issued to VAT-registered B2B; ",""))</f>
        <v/>
      </c>
    </row>
    <row r="4681">
      <c r="A4681" s="17" t="n"/>
      <c r="B4681" s="14" t="n"/>
      <c r="C4681" s="14" t="n"/>
      <c r="D4681" s="14" t="n"/>
      <c r="E4681" s="16" t="n"/>
      <c r="F4681" s="14" t="n"/>
      <c r="G4681" s="14" t="n"/>
      <c r="H4681" s="19" t="n"/>
      <c r="I4681" s="19" t="n"/>
      <c r="J4681" s="34">
        <f>IF(A4681="","",H4681+I4681)</f>
        <v/>
      </c>
      <c r="K4681" s="14" t="n"/>
      <c r="L4681" s="14" t="n"/>
      <c r="M4681" s="14" t="n"/>
      <c r="N4681" s="14" t="n"/>
      <c r="O4681" s="20">
        <f>IF(A4681="","",SUMPRODUCT((A4681&gt;=Setup!$C$19:$C$30)*(A4681&lt;=Setup!$D$19:$D$30)*Setup!$A$19:$A$30))</f>
        <v/>
      </c>
      <c r="P4681" s="34">
        <f>IF(A4681="","",IF(G4681="Standard 15% (Box 1)",ROUND(H4681*Setup!$B$9,2),0))</f>
        <v/>
      </c>
      <c r="Q4681" s="34">
        <f>IF(A4681="","",I4681-P4681)</f>
        <v/>
      </c>
      <c r="R4681" s="23">
        <f>IF(A4681="","",IF(O4681=0,"Outside audit periods; ","")&amp;IF(G4681="","No VAT category; ","")&amp;IF(ABS(Q4681)&gt;Setup!$B$10,"VAT ≠ 15% × net; ","")&amp;IF(AND(F4681="B2B - VAT registered",NOT(AND(LEN(E4681)=15,LEFT(E4681,1)="3",RIGHT(E4681,1)="3",ISNUMBER(--E4681)))),"Invalid/missing customer VAT no; ","")&amp;IF(L4681&lt;&gt;"Yes","Not reported/cleared on FATOORA; ","")&amp;IF(AND(OR(G4681="Zero-rated domestic (Box 3)",G4681="Export (Box 4)"),N4681=""),"Zero-rate/export evidence missing; ","")&amp;IF(AND(C4681="Credit Note",H4681&gt;0),"Credit note should be negative; ","")&amp;IF(AND(C4681="Simplified Tax Invoice",F4681="B2B - VAT registered"),"Simplified invoice issued to VAT-registered B2B; ",""))</f>
        <v/>
      </c>
    </row>
    <row r="4682">
      <c r="A4682" s="17" t="n"/>
      <c r="B4682" s="14" t="n"/>
      <c r="C4682" s="14" t="n"/>
      <c r="D4682" s="14" t="n"/>
      <c r="E4682" s="16" t="n"/>
      <c r="F4682" s="14" t="n"/>
      <c r="G4682" s="14" t="n"/>
      <c r="H4682" s="19" t="n"/>
      <c r="I4682" s="19" t="n"/>
      <c r="J4682" s="34">
        <f>IF(A4682="","",H4682+I4682)</f>
        <v/>
      </c>
      <c r="K4682" s="14" t="n"/>
      <c r="L4682" s="14" t="n"/>
      <c r="M4682" s="14" t="n"/>
      <c r="N4682" s="14" t="n"/>
      <c r="O4682" s="20">
        <f>IF(A4682="","",SUMPRODUCT((A4682&gt;=Setup!$C$19:$C$30)*(A4682&lt;=Setup!$D$19:$D$30)*Setup!$A$19:$A$30))</f>
        <v/>
      </c>
      <c r="P4682" s="34">
        <f>IF(A4682="","",IF(G4682="Standard 15% (Box 1)",ROUND(H4682*Setup!$B$9,2),0))</f>
        <v/>
      </c>
      <c r="Q4682" s="34">
        <f>IF(A4682="","",I4682-P4682)</f>
        <v/>
      </c>
      <c r="R4682" s="23">
        <f>IF(A4682="","",IF(O4682=0,"Outside audit periods; ","")&amp;IF(G4682="","No VAT category; ","")&amp;IF(ABS(Q4682)&gt;Setup!$B$10,"VAT ≠ 15% × net; ","")&amp;IF(AND(F4682="B2B - VAT registered",NOT(AND(LEN(E4682)=15,LEFT(E4682,1)="3",RIGHT(E4682,1)="3",ISNUMBER(--E4682)))),"Invalid/missing customer VAT no; ","")&amp;IF(L4682&lt;&gt;"Yes","Not reported/cleared on FATOORA; ","")&amp;IF(AND(OR(G4682="Zero-rated domestic (Box 3)",G4682="Export (Box 4)"),N4682=""),"Zero-rate/export evidence missing; ","")&amp;IF(AND(C4682="Credit Note",H4682&gt;0),"Credit note should be negative; ","")&amp;IF(AND(C4682="Simplified Tax Invoice",F4682="B2B - VAT registered"),"Simplified invoice issued to VAT-registered B2B; ",""))</f>
        <v/>
      </c>
    </row>
    <row r="4683">
      <c r="A4683" s="17" t="n"/>
      <c r="B4683" s="14" t="n"/>
      <c r="C4683" s="14" t="n"/>
      <c r="D4683" s="14" t="n"/>
      <c r="E4683" s="16" t="n"/>
      <c r="F4683" s="14" t="n"/>
      <c r="G4683" s="14" t="n"/>
      <c r="H4683" s="19" t="n"/>
      <c r="I4683" s="19" t="n"/>
      <c r="J4683" s="34">
        <f>IF(A4683="","",H4683+I4683)</f>
        <v/>
      </c>
      <c r="K4683" s="14" t="n"/>
      <c r="L4683" s="14" t="n"/>
      <c r="M4683" s="14" t="n"/>
      <c r="N4683" s="14" t="n"/>
      <c r="O4683" s="20">
        <f>IF(A4683="","",SUMPRODUCT((A4683&gt;=Setup!$C$19:$C$30)*(A4683&lt;=Setup!$D$19:$D$30)*Setup!$A$19:$A$30))</f>
        <v/>
      </c>
      <c r="P4683" s="34">
        <f>IF(A4683="","",IF(G4683="Standard 15% (Box 1)",ROUND(H4683*Setup!$B$9,2),0))</f>
        <v/>
      </c>
      <c r="Q4683" s="34">
        <f>IF(A4683="","",I4683-P4683)</f>
        <v/>
      </c>
      <c r="R4683" s="23">
        <f>IF(A4683="","",IF(O4683=0,"Outside audit periods; ","")&amp;IF(G4683="","No VAT category; ","")&amp;IF(ABS(Q4683)&gt;Setup!$B$10,"VAT ≠ 15% × net; ","")&amp;IF(AND(F4683="B2B - VAT registered",NOT(AND(LEN(E4683)=15,LEFT(E4683,1)="3",RIGHT(E4683,1)="3",ISNUMBER(--E4683)))),"Invalid/missing customer VAT no; ","")&amp;IF(L4683&lt;&gt;"Yes","Not reported/cleared on FATOORA; ","")&amp;IF(AND(OR(G4683="Zero-rated domestic (Box 3)",G4683="Export (Box 4)"),N4683=""),"Zero-rate/export evidence missing; ","")&amp;IF(AND(C4683="Credit Note",H4683&gt;0),"Credit note should be negative; ","")&amp;IF(AND(C4683="Simplified Tax Invoice",F4683="B2B - VAT registered"),"Simplified invoice issued to VAT-registered B2B; ",""))</f>
        <v/>
      </c>
    </row>
    <row r="4684">
      <c r="A4684" s="17" t="n"/>
      <c r="B4684" s="14" t="n"/>
      <c r="C4684" s="14" t="n"/>
      <c r="D4684" s="14" t="n"/>
      <c r="E4684" s="16" t="n"/>
      <c r="F4684" s="14" t="n"/>
      <c r="G4684" s="14" t="n"/>
      <c r="H4684" s="19" t="n"/>
      <c r="I4684" s="19" t="n"/>
      <c r="J4684" s="34">
        <f>IF(A4684="","",H4684+I4684)</f>
        <v/>
      </c>
      <c r="K4684" s="14" t="n"/>
      <c r="L4684" s="14" t="n"/>
      <c r="M4684" s="14" t="n"/>
      <c r="N4684" s="14" t="n"/>
      <c r="O4684" s="20">
        <f>IF(A4684="","",SUMPRODUCT((A4684&gt;=Setup!$C$19:$C$30)*(A4684&lt;=Setup!$D$19:$D$30)*Setup!$A$19:$A$30))</f>
        <v/>
      </c>
      <c r="P4684" s="34">
        <f>IF(A4684="","",IF(G4684="Standard 15% (Box 1)",ROUND(H4684*Setup!$B$9,2),0))</f>
        <v/>
      </c>
      <c r="Q4684" s="34">
        <f>IF(A4684="","",I4684-P4684)</f>
        <v/>
      </c>
      <c r="R4684" s="23">
        <f>IF(A4684="","",IF(O4684=0,"Outside audit periods; ","")&amp;IF(G4684="","No VAT category; ","")&amp;IF(ABS(Q4684)&gt;Setup!$B$10,"VAT ≠ 15% × net; ","")&amp;IF(AND(F4684="B2B - VAT registered",NOT(AND(LEN(E4684)=15,LEFT(E4684,1)="3",RIGHT(E4684,1)="3",ISNUMBER(--E4684)))),"Invalid/missing customer VAT no; ","")&amp;IF(L4684&lt;&gt;"Yes","Not reported/cleared on FATOORA; ","")&amp;IF(AND(OR(G4684="Zero-rated domestic (Box 3)",G4684="Export (Box 4)"),N4684=""),"Zero-rate/export evidence missing; ","")&amp;IF(AND(C4684="Credit Note",H4684&gt;0),"Credit note should be negative; ","")&amp;IF(AND(C4684="Simplified Tax Invoice",F4684="B2B - VAT registered"),"Simplified invoice issued to VAT-registered B2B; ",""))</f>
        <v/>
      </c>
    </row>
    <row r="4685">
      <c r="A4685" s="17" t="n"/>
      <c r="B4685" s="14" t="n"/>
      <c r="C4685" s="14" t="n"/>
      <c r="D4685" s="14" t="n"/>
      <c r="E4685" s="16" t="n"/>
      <c r="F4685" s="14" t="n"/>
      <c r="G4685" s="14" t="n"/>
      <c r="H4685" s="19" t="n"/>
      <c r="I4685" s="19" t="n"/>
      <c r="J4685" s="34">
        <f>IF(A4685="","",H4685+I4685)</f>
        <v/>
      </c>
      <c r="K4685" s="14" t="n"/>
      <c r="L4685" s="14" t="n"/>
      <c r="M4685" s="14" t="n"/>
      <c r="N4685" s="14" t="n"/>
      <c r="O4685" s="20">
        <f>IF(A4685="","",SUMPRODUCT((A4685&gt;=Setup!$C$19:$C$30)*(A4685&lt;=Setup!$D$19:$D$30)*Setup!$A$19:$A$30))</f>
        <v/>
      </c>
      <c r="P4685" s="34">
        <f>IF(A4685="","",IF(G4685="Standard 15% (Box 1)",ROUND(H4685*Setup!$B$9,2),0))</f>
        <v/>
      </c>
      <c r="Q4685" s="34">
        <f>IF(A4685="","",I4685-P4685)</f>
        <v/>
      </c>
      <c r="R4685" s="23">
        <f>IF(A4685="","",IF(O4685=0,"Outside audit periods; ","")&amp;IF(G4685="","No VAT category; ","")&amp;IF(ABS(Q4685)&gt;Setup!$B$10,"VAT ≠ 15% × net; ","")&amp;IF(AND(F4685="B2B - VAT registered",NOT(AND(LEN(E4685)=15,LEFT(E4685,1)="3",RIGHT(E4685,1)="3",ISNUMBER(--E4685)))),"Invalid/missing customer VAT no; ","")&amp;IF(L4685&lt;&gt;"Yes","Not reported/cleared on FATOORA; ","")&amp;IF(AND(OR(G4685="Zero-rated domestic (Box 3)",G4685="Export (Box 4)"),N4685=""),"Zero-rate/export evidence missing; ","")&amp;IF(AND(C4685="Credit Note",H4685&gt;0),"Credit note should be negative; ","")&amp;IF(AND(C4685="Simplified Tax Invoice",F4685="B2B - VAT registered"),"Simplified invoice issued to VAT-registered B2B; ",""))</f>
        <v/>
      </c>
    </row>
    <row r="4686">
      <c r="A4686" s="17" t="n"/>
      <c r="B4686" s="14" t="n"/>
      <c r="C4686" s="14" t="n"/>
      <c r="D4686" s="14" t="n"/>
      <c r="E4686" s="16" t="n"/>
      <c r="F4686" s="14" t="n"/>
      <c r="G4686" s="14" t="n"/>
      <c r="H4686" s="19" t="n"/>
      <c r="I4686" s="19" t="n"/>
      <c r="J4686" s="34">
        <f>IF(A4686="","",H4686+I4686)</f>
        <v/>
      </c>
      <c r="K4686" s="14" t="n"/>
      <c r="L4686" s="14" t="n"/>
      <c r="M4686" s="14" t="n"/>
      <c r="N4686" s="14" t="n"/>
      <c r="O4686" s="20">
        <f>IF(A4686="","",SUMPRODUCT((A4686&gt;=Setup!$C$19:$C$30)*(A4686&lt;=Setup!$D$19:$D$30)*Setup!$A$19:$A$30))</f>
        <v/>
      </c>
      <c r="P4686" s="34">
        <f>IF(A4686="","",IF(G4686="Standard 15% (Box 1)",ROUND(H4686*Setup!$B$9,2),0))</f>
        <v/>
      </c>
      <c r="Q4686" s="34">
        <f>IF(A4686="","",I4686-P4686)</f>
        <v/>
      </c>
      <c r="R4686" s="23">
        <f>IF(A4686="","",IF(O4686=0,"Outside audit periods; ","")&amp;IF(G4686="","No VAT category; ","")&amp;IF(ABS(Q4686)&gt;Setup!$B$10,"VAT ≠ 15% × net; ","")&amp;IF(AND(F4686="B2B - VAT registered",NOT(AND(LEN(E4686)=15,LEFT(E4686,1)="3",RIGHT(E4686,1)="3",ISNUMBER(--E4686)))),"Invalid/missing customer VAT no; ","")&amp;IF(L4686&lt;&gt;"Yes","Not reported/cleared on FATOORA; ","")&amp;IF(AND(OR(G4686="Zero-rated domestic (Box 3)",G4686="Export (Box 4)"),N4686=""),"Zero-rate/export evidence missing; ","")&amp;IF(AND(C4686="Credit Note",H4686&gt;0),"Credit note should be negative; ","")&amp;IF(AND(C4686="Simplified Tax Invoice",F4686="B2B - VAT registered"),"Simplified invoice issued to VAT-registered B2B; ",""))</f>
        <v/>
      </c>
    </row>
    <row r="4687">
      <c r="A4687" s="17" t="n"/>
      <c r="B4687" s="14" t="n"/>
      <c r="C4687" s="14" t="n"/>
      <c r="D4687" s="14" t="n"/>
      <c r="E4687" s="16" t="n"/>
      <c r="F4687" s="14" t="n"/>
      <c r="G4687" s="14" t="n"/>
      <c r="H4687" s="19" t="n"/>
      <c r="I4687" s="19" t="n"/>
      <c r="J4687" s="34">
        <f>IF(A4687="","",H4687+I4687)</f>
        <v/>
      </c>
      <c r="K4687" s="14" t="n"/>
      <c r="L4687" s="14" t="n"/>
      <c r="M4687" s="14" t="n"/>
      <c r="N4687" s="14" t="n"/>
      <c r="O4687" s="20">
        <f>IF(A4687="","",SUMPRODUCT((A4687&gt;=Setup!$C$19:$C$30)*(A4687&lt;=Setup!$D$19:$D$30)*Setup!$A$19:$A$30))</f>
        <v/>
      </c>
      <c r="P4687" s="34">
        <f>IF(A4687="","",IF(G4687="Standard 15% (Box 1)",ROUND(H4687*Setup!$B$9,2),0))</f>
        <v/>
      </c>
      <c r="Q4687" s="34">
        <f>IF(A4687="","",I4687-P4687)</f>
        <v/>
      </c>
      <c r="R4687" s="23">
        <f>IF(A4687="","",IF(O4687=0,"Outside audit periods; ","")&amp;IF(G4687="","No VAT category; ","")&amp;IF(ABS(Q4687)&gt;Setup!$B$10,"VAT ≠ 15% × net; ","")&amp;IF(AND(F4687="B2B - VAT registered",NOT(AND(LEN(E4687)=15,LEFT(E4687,1)="3",RIGHT(E4687,1)="3",ISNUMBER(--E4687)))),"Invalid/missing customer VAT no; ","")&amp;IF(L4687&lt;&gt;"Yes","Not reported/cleared on FATOORA; ","")&amp;IF(AND(OR(G4687="Zero-rated domestic (Box 3)",G4687="Export (Box 4)"),N4687=""),"Zero-rate/export evidence missing; ","")&amp;IF(AND(C4687="Credit Note",H4687&gt;0),"Credit note should be negative; ","")&amp;IF(AND(C4687="Simplified Tax Invoice",F4687="B2B - VAT registered"),"Simplified invoice issued to VAT-registered B2B; ",""))</f>
        <v/>
      </c>
    </row>
    <row r="4688">
      <c r="A4688" s="17" t="n"/>
      <c r="B4688" s="14" t="n"/>
      <c r="C4688" s="14" t="n"/>
      <c r="D4688" s="14" t="n"/>
      <c r="E4688" s="16" t="n"/>
      <c r="F4688" s="14" t="n"/>
      <c r="G4688" s="14" t="n"/>
      <c r="H4688" s="19" t="n"/>
      <c r="I4688" s="19" t="n"/>
      <c r="J4688" s="34">
        <f>IF(A4688="","",H4688+I4688)</f>
        <v/>
      </c>
      <c r="K4688" s="14" t="n"/>
      <c r="L4688" s="14" t="n"/>
      <c r="M4688" s="14" t="n"/>
      <c r="N4688" s="14" t="n"/>
      <c r="O4688" s="20">
        <f>IF(A4688="","",SUMPRODUCT((A4688&gt;=Setup!$C$19:$C$30)*(A4688&lt;=Setup!$D$19:$D$30)*Setup!$A$19:$A$30))</f>
        <v/>
      </c>
      <c r="P4688" s="34">
        <f>IF(A4688="","",IF(G4688="Standard 15% (Box 1)",ROUND(H4688*Setup!$B$9,2),0))</f>
        <v/>
      </c>
      <c r="Q4688" s="34">
        <f>IF(A4688="","",I4688-P4688)</f>
        <v/>
      </c>
      <c r="R4688" s="23">
        <f>IF(A4688="","",IF(O4688=0,"Outside audit periods; ","")&amp;IF(G4688="","No VAT category; ","")&amp;IF(ABS(Q4688)&gt;Setup!$B$10,"VAT ≠ 15% × net; ","")&amp;IF(AND(F4688="B2B - VAT registered",NOT(AND(LEN(E4688)=15,LEFT(E4688,1)="3",RIGHT(E4688,1)="3",ISNUMBER(--E4688)))),"Invalid/missing customer VAT no; ","")&amp;IF(L4688&lt;&gt;"Yes","Not reported/cleared on FATOORA; ","")&amp;IF(AND(OR(G4688="Zero-rated domestic (Box 3)",G4688="Export (Box 4)"),N4688=""),"Zero-rate/export evidence missing; ","")&amp;IF(AND(C4688="Credit Note",H4688&gt;0),"Credit note should be negative; ","")&amp;IF(AND(C4688="Simplified Tax Invoice",F4688="B2B - VAT registered"),"Simplified invoice issued to VAT-registered B2B; ",""))</f>
        <v/>
      </c>
    </row>
    <row r="4689">
      <c r="A4689" s="17" t="n"/>
      <c r="B4689" s="14" t="n"/>
      <c r="C4689" s="14" t="n"/>
      <c r="D4689" s="14" t="n"/>
      <c r="E4689" s="16" t="n"/>
      <c r="F4689" s="14" t="n"/>
      <c r="G4689" s="14" t="n"/>
      <c r="H4689" s="19" t="n"/>
      <c r="I4689" s="19" t="n"/>
      <c r="J4689" s="34">
        <f>IF(A4689="","",H4689+I4689)</f>
        <v/>
      </c>
      <c r="K4689" s="14" t="n"/>
      <c r="L4689" s="14" t="n"/>
      <c r="M4689" s="14" t="n"/>
      <c r="N4689" s="14" t="n"/>
      <c r="O4689" s="20">
        <f>IF(A4689="","",SUMPRODUCT((A4689&gt;=Setup!$C$19:$C$30)*(A4689&lt;=Setup!$D$19:$D$30)*Setup!$A$19:$A$30))</f>
        <v/>
      </c>
      <c r="P4689" s="34">
        <f>IF(A4689="","",IF(G4689="Standard 15% (Box 1)",ROUND(H4689*Setup!$B$9,2),0))</f>
        <v/>
      </c>
      <c r="Q4689" s="34">
        <f>IF(A4689="","",I4689-P4689)</f>
        <v/>
      </c>
      <c r="R4689" s="23">
        <f>IF(A4689="","",IF(O4689=0,"Outside audit periods; ","")&amp;IF(G4689="","No VAT category; ","")&amp;IF(ABS(Q4689)&gt;Setup!$B$10,"VAT ≠ 15% × net; ","")&amp;IF(AND(F4689="B2B - VAT registered",NOT(AND(LEN(E4689)=15,LEFT(E4689,1)="3",RIGHT(E4689,1)="3",ISNUMBER(--E4689)))),"Invalid/missing customer VAT no; ","")&amp;IF(L4689&lt;&gt;"Yes","Not reported/cleared on FATOORA; ","")&amp;IF(AND(OR(G4689="Zero-rated domestic (Box 3)",G4689="Export (Box 4)"),N4689=""),"Zero-rate/export evidence missing; ","")&amp;IF(AND(C4689="Credit Note",H4689&gt;0),"Credit note should be negative; ","")&amp;IF(AND(C4689="Simplified Tax Invoice",F4689="B2B - VAT registered"),"Simplified invoice issued to VAT-registered B2B; ",""))</f>
        <v/>
      </c>
    </row>
    <row r="4690">
      <c r="A4690" s="17" t="n"/>
      <c r="B4690" s="14" t="n"/>
      <c r="C4690" s="14" t="n"/>
      <c r="D4690" s="14" t="n"/>
      <c r="E4690" s="16" t="n"/>
      <c r="F4690" s="14" t="n"/>
      <c r="G4690" s="14" t="n"/>
      <c r="H4690" s="19" t="n"/>
      <c r="I4690" s="19" t="n"/>
      <c r="J4690" s="34">
        <f>IF(A4690="","",H4690+I4690)</f>
        <v/>
      </c>
      <c r="K4690" s="14" t="n"/>
      <c r="L4690" s="14" t="n"/>
      <c r="M4690" s="14" t="n"/>
      <c r="N4690" s="14" t="n"/>
      <c r="O4690" s="20">
        <f>IF(A4690="","",SUMPRODUCT((A4690&gt;=Setup!$C$19:$C$30)*(A4690&lt;=Setup!$D$19:$D$30)*Setup!$A$19:$A$30))</f>
        <v/>
      </c>
      <c r="P4690" s="34">
        <f>IF(A4690="","",IF(G4690="Standard 15% (Box 1)",ROUND(H4690*Setup!$B$9,2),0))</f>
        <v/>
      </c>
      <c r="Q4690" s="34">
        <f>IF(A4690="","",I4690-P4690)</f>
        <v/>
      </c>
      <c r="R4690" s="23">
        <f>IF(A4690="","",IF(O4690=0,"Outside audit periods; ","")&amp;IF(G4690="","No VAT category; ","")&amp;IF(ABS(Q4690)&gt;Setup!$B$10,"VAT ≠ 15% × net; ","")&amp;IF(AND(F4690="B2B - VAT registered",NOT(AND(LEN(E4690)=15,LEFT(E4690,1)="3",RIGHT(E4690,1)="3",ISNUMBER(--E4690)))),"Invalid/missing customer VAT no; ","")&amp;IF(L4690&lt;&gt;"Yes","Not reported/cleared on FATOORA; ","")&amp;IF(AND(OR(G4690="Zero-rated domestic (Box 3)",G4690="Export (Box 4)"),N4690=""),"Zero-rate/export evidence missing; ","")&amp;IF(AND(C4690="Credit Note",H4690&gt;0),"Credit note should be negative; ","")&amp;IF(AND(C4690="Simplified Tax Invoice",F4690="B2B - VAT registered"),"Simplified invoice issued to VAT-registered B2B; ",""))</f>
        <v/>
      </c>
    </row>
    <row r="4691">
      <c r="A4691" s="17" t="n"/>
      <c r="B4691" s="14" t="n"/>
      <c r="C4691" s="14" t="n"/>
      <c r="D4691" s="14" t="n"/>
      <c r="E4691" s="16" t="n"/>
      <c r="F4691" s="14" t="n"/>
      <c r="G4691" s="14" t="n"/>
      <c r="H4691" s="19" t="n"/>
      <c r="I4691" s="19" t="n"/>
      <c r="J4691" s="34">
        <f>IF(A4691="","",H4691+I4691)</f>
        <v/>
      </c>
      <c r="K4691" s="14" t="n"/>
      <c r="L4691" s="14" t="n"/>
      <c r="M4691" s="14" t="n"/>
      <c r="N4691" s="14" t="n"/>
      <c r="O4691" s="20">
        <f>IF(A4691="","",SUMPRODUCT((A4691&gt;=Setup!$C$19:$C$30)*(A4691&lt;=Setup!$D$19:$D$30)*Setup!$A$19:$A$30))</f>
        <v/>
      </c>
      <c r="P4691" s="34">
        <f>IF(A4691="","",IF(G4691="Standard 15% (Box 1)",ROUND(H4691*Setup!$B$9,2),0))</f>
        <v/>
      </c>
      <c r="Q4691" s="34">
        <f>IF(A4691="","",I4691-P4691)</f>
        <v/>
      </c>
      <c r="R4691" s="23">
        <f>IF(A4691="","",IF(O4691=0,"Outside audit periods; ","")&amp;IF(G4691="","No VAT category; ","")&amp;IF(ABS(Q4691)&gt;Setup!$B$10,"VAT ≠ 15% × net; ","")&amp;IF(AND(F4691="B2B - VAT registered",NOT(AND(LEN(E4691)=15,LEFT(E4691,1)="3",RIGHT(E4691,1)="3",ISNUMBER(--E4691)))),"Invalid/missing customer VAT no; ","")&amp;IF(L4691&lt;&gt;"Yes","Not reported/cleared on FATOORA; ","")&amp;IF(AND(OR(G4691="Zero-rated domestic (Box 3)",G4691="Export (Box 4)"),N4691=""),"Zero-rate/export evidence missing; ","")&amp;IF(AND(C4691="Credit Note",H4691&gt;0),"Credit note should be negative; ","")&amp;IF(AND(C4691="Simplified Tax Invoice",F4691="B2B - VAT registered"),"Simplified invoice issued to VAT-registered B2B; ",""))</f>
        <v/>
      </c>
    </row>
    <row r="4692">
      <c r="A4692" s="17" t="n"/>
      <c r="B4692" s="14" t="n"/>
      <c r="C4692" s="14" t="n"/>
      <c r="D4692" s="14" t="n"/>
      <c r="E4692" s="16" t="n"/>
      <c r="F4692" s="14" t="n"/>
      <c r="G4692" s="14" t="n"/>
      <c r="H4692" s="19" t="n"/>
      <c r="I4692" s="19" t="n"/>
      <c r="J4692" s="34">
        <f>IF(A4692="","",H4692+I4692)</f>
        <v/>
      </c>
      <c r="K4692" s="14" t="n"/>
      <c r="L4692" s="14" t="n"/>
      <c r="M4692" s="14" t="n"/>
      <c r="N4692" s="14" t="n"/>
      <c r="O4692" s="20">
        <f>IF(A4692="","",SUMPRODUCT((A4692&gt;=Setup!$C$19:$C$30)*(A4692&lt;=Setup!$D$19:$D$30)*Setup!$A$19:$A$30))</f>
        <v/>
      </c>
      <c r="P4692" s="34">
        <f>IF(A4692="","",IF(G4692="Standard 15% (Box 1)",ROUND(H4692*Setup!$B$9,2),0))</f>
        <v/>
      </c>
      <c r="Q4692" s="34">
        <f>IF(A4692="","",I4692-P4692)</f>
        <v/>
      </c>
      <c r="R4692" s="23">
        <f>IF(A4692="","",IF(O4692=0,"Outside audit periods; ","")&amp;IF(G4692="","No VAT category; ","")&amp;IF(ABS(Q4692)&gt;Setup!$B$10,"VAT ≠ 15% × net; ","")&amp;IF(AND(F4692="B2B - VAT registered",NOT(AND(LEN(E4692)=15,LEFT(E4692,1)="3",RIGHT(E4692,1)="3",ISNUMBER(--E4692)))),"Invalid/missing customer VAT no; ","")&amp;IF(L4692&lt;&gt;"Yes","Not reported/cleared on FATOORA; ","")&amp;IF(AND(OR(G4692="Zero-rated domestic (Box 3)",G4692="Export (Box 4)"),N4692=""),"Zero-rate/export evidence missing; ","")&amp;IF(AND(C4692="Credit Note",H4692&gt;0),"Credit note should be negative; ","")&amp;IF(AND(C4692="Simplified Tax Invoice",F4692="B2B - VAT registered"),"Simplified invoice issued to VAT-registered B2B; ",""))</f>
        <v/>
      </c>
    </row>
    <row r="4693">
      <c r="A4693" s="17" t="n"/>
      <c r="B4693" s="14" t="n"/>
      <c r="C4693" s="14" t="n"/>
      <c r="D4693" s="14" t="n"/>
      <c r="E4693" s="16" t="n"/>
      <c r="F4693" s="14" t="n"/>
      <c r="G4693" s="14" t="n"/>
      <c r="H4693" s="19" t="n"/>
      <c r="I4693" s="19" t="n"/>
      <c r="J4693" s="34">
        <f>IF(A4693="","",H4693+I4693)</f>
        <v/>
      </c>
      <c r="K4693" s="14" t="n"/>
      <c r="L4693" s="14" t="n"/>
      <c r="M4693" s="14" t="n"/>
      <c r="N4693" s="14" t="n"/>
      <c r="O4693" s="20">
        <f>IF(A4693="","",SUMPRODUCT((A4693&gt;=Setup!$C$19:$C$30)*(A4693&lt;=Setup!$D$19:$D$30)*Setup!$A$19:$A$30))</f>
        <v/>
      </c>
      <c r="P4693" s="34">
        <f>IF(A4693="","",IF(G4693="Standard 15% (Box 1)",ROUND(H4693*Setup!$B$9,2),0))</f>
        <v/>
      </c>
      <c r="Q4693" s="34">
        <f>IF(A4693="","",I4693-P4693)</f>
        <v/>
      </c>
      <c r="R4693" s="23">
        <f>IF(A4693="","",IF(O4693=0,"Outside audit periods; ","")&amp;IF(G4693="","No VAT category; ","")&amp;IF(ABS(Q4693)&gt;Setup!$B$10,"VAT ≠ 15% × net; ","")&amp;IF(AND(F4693="B2B - VAT registered",NOT(AND(LEN(E4693)=15,LEFT(E4693,1)="3",RIGHT(E4693,1)="3",ISNUMBER(--E4693)))),"Invalid/missing customer VAT no; ","")&amp;IF(L4693&lt;&gt;"Yes","Not reported/cleared on FATOORA; ","")&amp;IF(AND(OR(G4693="Zero-rated domestic (Box 3)",G4693="Export (Box 4)"),N4693=""),"Zero-rate/export evidence missing; ","")&amp;IF(AND(C4693="Credit Note",H4693&gt;0),"Credit note should be negative; ","")&amp;IF(AND(C4693="Simplified Tax Invoice",F4693="B2B - VAT registered"),"Simplified invoice issued to VAT-registered B2B; ",""))</f>
        <v/>
      </c>
    </row>
    <row r="4694">
      <c r="A4694" s="17" t="n"/>
      <c r="B4694" s="14" t="n"/>
      <c r="C4694" s="14" t="n"/>
      <c r="D4694" s="14" t="n"/>
      <c r="E4694" s="16" t="n"/>
      <c r="F4694" s="14" t="n"/>
      <c r="G4694" s="14" t="n"/>
      <c r="H4694" s="19" t="n"/>
      <c r="I4694" s="19" t="n"/>
      <c r="J4694" s="34">
        <f>IF(A4694="","",H4694+I4694)</f>
        <v/>
      </c>
      <c r="K4694" s="14" t="n"/>
      <c r="L4694" s="14" t="n"/>
      <c r="M4694" s="14" t="n"/>
      <c r="N4694" s="14" t="n"/>
      <c r="O4694" s="20">
        <f>IF(A4694="","",SUMPRODUCT((A4694&gt;=Setup!$C$19:$C$30)*(A4694&lt;=Setup!$D$19:$D$30)*Setup!$A$19:$A$30))</f>
        <v/>
      </c>
      <c r="P4694" s="34">
        <f>IF(A4694="","",IF(G4694="Standard 15% (Box 1)",ROUND(H4694*Setup!$B$9,2),0))</f>
        <v/>
      </c>
      <c r="Q4694" s="34">
        <f>IF(A4694="","",I4694-P4694)</f>
        <v/>
      </c>
      <c r="R4694" s="23">
        <f>IF(A4694="","",IF(O4694=0,"Outside audit periods; ","")&amp;IF(G4694="","No VAT category; ","")&amp;IF(ABS(Q4694)&gt;Setup!$B$10,"VAT ≠ 15% × net; ","")&amp;IF(AND(F4694="B2B - VAT registered",NOT(AND(LEN(E4694)=15,LEFT(E4694,1)="3",RIGHT(E4694,1)="3",ISNUMBER(--E4694)))),"Invalid/missing customer VAT no; ","")&amp;IF(L4694&lt;&gt;"Yes","Not reported/cleared on FATOORA; ","")&amp;IF(AND(OR(G4694="Zero-rated domestic (Box 3)",G4694="Export (Box 4)"),N4694=""),"Zero-rate/export evidence missing; ","")&amp;IF(AND(C4694="Credit Note",H4694&gt;0),"Credit note should be negative; ","")&amp;IF(AND(C4694="Simplified Tax Invoice",F4694="B2B - VAT registered"),"Simplified invoice issued to VAT-registered B2B; ",""))</f>
        <v/>
      </c>
    </row>
    <row r="4695">
      <c r="A4695" s="17" t="n"/>
      <c r="B4695" s="14" t="n"/>
      <c r="C4695" s="14" t="n"/>
      <c r="D4695" s="14" t="n"/>
      <c r="E4695" s="16" t="n"/>
      <c r="F4695" s="14" t="n"/>
      <c r="G4695" s="14" t="n"/>
      <c r="H4695" s="19" t="n"/>
      <c r="I4695" s="19" t="n"/>
      <c r="J4695" s="34">
        <f>IF(A4695="","",H4695+I4695)</f>
        <v/>
      </c>
      <c r="K4695" s="14" t="n"/>
      <c r="L4695" s="14" t="n"/>
      <c r="M4695" s="14" t="n"/>
      <c r="N4695" s="14" t="n"/>
      <c r="O4695" s="20">
        <f>IF(A4695="","",SUMPRODUCT((A4695&gt;=Setup!$C$19:$C$30)*(A4695&lt;=Setup!$D$19:$D$30)*Setup!$A$19:$A$30))</f>
        <v/>
      </c>
      <c r="P4695" s="34">
        <f>IF(A4695="","",IF(G4695="Standard 15% (Box 1)",ROUND(H4695*Setup!$B$9,2),0))</f>
        <v/>
      </c>
      <c r="Q4695" s="34">
        <f>IF(A4695="","",I4695-P4695)</f>
        <v/>
      </c>
      <c r="R4695" s="23">
        <f>IF(A4695="","",IF(O4695=0,"Outside audit periods; ","")&amp;IF(G4695="","No VAT category; ","")&amp;IF(ABS(Q4695)&gt;Setup!$B$10,"VAT ≠ 15% × net; ","")&amp;IF(AND(F4695="B2B - VAT registered",NOT(AND(LEN(E4695)=15,LEFT(E4695,1)="3",RIGHT(E4695,1)="3",ISNUMBER(--E4695)))),"Invalid/missing customer VAT no; ","")&amp;IF(L4695&lt;&gt;"Yes","Not reported/cleared on FATOORA; ","")&amp;IF(AND(OR(G4695="Zero-rated domestic (Box 3)",G4695="Export (Box 4)"),N4695=""),"Zero-rate/export evidence missing; ","")&amp;IF(AND(C4695="Credit Note",H4695&gt;0),"Credit note should be negative; ","")&amp;IF(AND(C4695="Simplified Tax Invoice",F4695="B2B - VAT registered"),"Simplified invoice issued to VAT-registered B2B; ",""))</f>
        <v/>
      </c>
    </row>
    <row r="4696">
      <c r="A4696" s="17" t="n"/>
      <c r="B4696" s="14" t="n"/>
      <c r="C4696" s="14" t="n"/>
      <c r="D4696" s="14" t="n"/>
      <c r="E4696" s="16" t="n"/>
      <c r="F4696" s="14" t="n"/>
      <c r="G4696" s="14" t="n"/>
      <c r="H4696" s="19" t="n"/>
      <c r="I4696" s="19" t="n"/>
      <c r="J4696" s="34">
        <f>IF(A4696="","",H4696+I4696)</f>
        <v/>
      </c>
      <c r="K4696" s="14" t="n"/>
      <c r="L4696" s="14" t="n"/>
      <c r="M4696" s="14" t="n"/>
      <c r="N4696" s="14" t="n"/>
      <c r="O4696" s="20">
        <f>IF(A4696="","",SUMPRODUCT((A4696&gt;=Setup!$C$19:$C$30)*(A4696&lt;=Setup!$D$19:$D$30)*Setup!$A$19:$A$30))</f>
        <v/>
      </c>
      <c r="P4696" s="34">
        <f>IF(A4696="","",IF(G4696="Standard 15% (Box 1)",ROUND(H4696*Setup!$B$9,2),0))</f>
        <v/>
      </c>
      <c r="Q4696" s="34">
        <f>IF(A4696="","",I4696-P4696)</f>
        <v/>
      </c>
      <c r="R4696" s="23">
        <f>IF(A4696="","",IF(O4696=0,"Outside audit periods; ","")&amp;IF(G4696="","No VAT category; ","")&amp;IF(ABS(Q4696)&gt;Setup!$B$10,"VAT ≠ 15% × net; ","")&amp;IF(AND(F4696="B2B - VAT registered",NOT(AND(LEN(E4696)=15,LEFT(E4696,1)="3",RIGHT(E4696,1)="3",ISNUMBER(--E4696)))),"Invalid/missing customer VAT no; ","")&amp;IF(L4696&lt;&gt;"Yes","Not reported/cleared on FATOORA; ","")&amp;IF(AND(OR(G4696="Zero-rated domestic (Box 3)",G4696="Export (Box 4)"),N4696=""),"Zero-rate/export evidence missing; ","")&amp;IF(AND(C4696="Credit Note",H4696&gt;0),"Credit note should be negative; ","")&amp;IF(AND(C4696="Simplified Tax Invoice",F4696="B2B - VAT registered"),"Simplified invoice issued to VAT-registered B2B; ",""))</f>
        <v/>
      </c>
    </row>
    <row r="4697">
      <c r="A4697" s="17" t="n"/>
      <c r="B4697" s="14" t="n"/>
      <c r="C4697" s="14" t="n"/>
      <c r="D4697" s="14" t="n"/>
      <c r="E4697" s="16" t="n"/>
      <c r="F4697" s="14" t="n"/>
      <c r="G4697" s="14" t="n"/>
      <c r="H4697" s="19" t="n"/>
      <c r="I4697" s="19" t="n"/>
      <c r="J4697" s="34">
        <f>IF(A4697="","",H4697+I4697)</f>
        <v/>
      </c>
      <c r="K4697" s="14" t="n"/>
      <c r="L4697" s="14" t="n"/>
      <c r="M4697" s="14" t="n"/>
      <c r="N4697" s="14" t="n"/>
      <c r="O4697" s="20">
        <f>IF(A4697="","",SUMPRODUCT((A4697&gt;=Setup!$C$19:$C$30)*(A4697&lt;=Setup!$D$19:$D$30)*Setup!$A$19:$A$30))</f>
        <v/>
      </c>
      <c r="P4697" s="34">
        <f>IF(A4697="","",IF(G4697="Standard 15% (Box 1)",ROUND(H4697*Setup!$B$9,2),0))</f>
        <v/>
      </c>
      <c r="Q4697" s="34">
        <f>IF(A4697="","",I4697-P4697)</f>
        <v/>
      </c>
      <c r="R4697" s="23">
        <f>IF(A4697="","",IF(O4697=0,"Outside audit periods; ","")&amp;IF(G4697="","No VAT category; ","")&amp;IF(ABS(Q4697)&gt;Setup!$B$10,"VAT ≠ 15% × net; ","")&amp;IF(AND(F4697="B2B - VAT registered",NOT(AND(LEN(E4697)=15,LEFT(E4697,1)="3",RIGHT(E4697,1)="3",ISNUMBER(--E4697)))),"Invalid/missing customer VAT no; ","")&amp;IF(L4697&lt;&gt;"Yes","Not reported/cleared on FATOORA; ","")&amp;IF(AND(OR(G4697="Zero-rated domestic (Box 3)",G4697="Export (Box 4)"),N4697=""),"Zero-rate/export evidence missing; ","")&amp;IF(AND(C4697="Credit Note",H4697&gt;0),"Credit note should be negative; ","")&amp;IF(AND(C4697="Simplified Tax Invoice",F4697="B2B - VAT registered"),"Simplified invoice issued to VAT-registered B2B; ",""))</f>
        <v/>
      </c>
    </row>
    <row r="4698">
      <c r="A4698" s="17" t="n"/>
      <c r="B4698" s="14" t="n"/>
      <c r="C4698" s="14" t="n"/>
      <c r="D4698" s="14" t="n"/>
      <c r="E4698" s="16" t="n"/>
      <c r="F4698" s="14" t="n"/>
      <c r="G4698" s="14" t="n"/>
      <c r="H4698" s="19" t="n"/>
      <c r="I4698" s="19" t="n"/>
      <c r="J4698" s="34">
        <f>IF(A4698="","",H4698+I4698)</f>
        <v/>
      </c>
      <c r="K4698" s="14" t="n"/>
      <c r="L4698" s="14" t="n"/>
      <c r="M4698" s="14" t="n"/>
      <c r="N4698" s="14" t="n"/>
      <c r="O4698" s="20">
        <f>IF(A4698="","",SUMPRODUCT((A4698&gt;=Setup!$C$19:$C$30)*(A4698&lt;=Setup!$D$19:$D$30)*Setup!$A$19:$A$30))</f>
        <v/>
      </c>
      <c r="P4698" s="34">
        <f>IF(A4698="","",IF(G4698="Standard 15% (Box 1)",ROUND(H4698*Setup!$B$9,2),0))</f>
        <v/>
      </c>
      <c r="Q4698" s="34">
        <f>IF(A4698="","",I4698-P4698)</f>
        <v/>
      </c>
      <c r="R4698" s="23">
        <f>IF(A4698="","",IF(O4698=0,"Outside audit periods; ","")&amp;IF(G4698="","No VAT category; ","")&amp;IF(ABS(Q4698)&gt;Setup!$B$10,"VAT ≠ 15% × net; ","")&amp;IF(AND(F4698="B2B - VAT registered",NOT(AND(LEN(E4698)=15,LEFT(E4698,1)="3",RIGHT(E4698,1)="3",ISNUMBER(--E4698)))),"Invalid/missing customer VAT no; ","")&amp;IF(L4698&lt;&gt;"Yes","Not reported/cleared on FATOORA; ","")&amp;IF(AND(OR(G4698="Zero-rated domestic (Box 3)",G4698="Export (Box 4)"),N4698=""),"Zero-rate/export evidence missing; ","")&amp;IF(AND(C4698="Credit Note",H4698&gt;0),"Credit note should be negative; ","")&amp;IF(AND(C4698="Simplified Tax Invoice",F4698="B2B - VAT registered"),"Simplified invoice issued to VAT-registered B2B; ",""))</f>
        <v/>
      </c>
    </row>
    <row r="4699">
      <c r="A4699" s="17" t="n"/>
      <c r="B4699" s="14" t="n"/>
      <c r="C4699" s="14" t="n"/>
      <c r="D4699" s="14" t="n"/>
      <c r="E4699" s="16" t="n"/>
      <c r="F4699" s="14" t="n"/>
      <c r="G4699" s="14" t="n"/>
      <c r="H4699" s="19" t="n"/>
      <c r="I4699" s="19" t="n"/>
      <c r="J4699" s="34">
        <f>IF(A4699="","",H4699+I4699)</f>
        <v/>
      </c>
      <c r="K4699" s="14" t="n"/>
      <c r="L4699" s="14" t="n"/>
      <c r="M4699" s="14" t="n"/>
      <c r="N4699" s="14" t="n"/>
      <c r="O4699" s="20">
        <f>IF(A4699="","",SUMPRODUCT((A4699&gt;=Setup!$C$19:$C$30)*(A4699&lt;=Setup!$D$19:$D$30)*Setup!$A$19:$A$30))</f>
        <v/>
      </c>
      <c r="P4699" s="34">
        <f>IF(A4699="","",IF(G4699="Standard 15% (Box 1)",ROUND(H4699*Setup!$B$9,2),0))</f>
        <v/>
      </c>
      <c r="Q4699" s="34">
        <f>IF(A4699="","",I4699-P4699)</f>
        <v/>
      </c>
      <c r="R4699" s="23">
        <f>IF(A4699="","",IF(O4699=0,"Outside audit periods; ","")&amp;IF(G4699="","No VAT category; ","")&amp;IF(ABS(Q4699)&gt;Setup!$B$10,"VAT ≠ 15% × net; ","")&amp;IF(AND(F4699="B2B - VAT registered",NOT(AND(LEN(E4699)=15,LEFT(E4699,1)="3",RIGHT(E4699,1)="3",ISNUMBER(--E4699)))),"Invalid/missing customer VAT no; ","")&amp;IF(L4699&lt;&gt;"Yes","Not reported/cleared on FATOORA; ","")&amp;IF(AND(OR(G4699="Zero-rated domestic (Box 3)",G4699="Export (Box 4)"),N4699=""),"Zero-rate/export evidence missing; ","")&amp;IF(AND(C4699="Credit Note",H4699&gt;0),"Credit note should be negative; ","")&amp;IF(AND(C4699="Simplified Tax Invoice",F4699="B2B - VAT registered"),"Simplified invoice issued to VAT-registered B2B; ",""))</f>
        <v/>
      </c>
    </row>
    <row r="4700">
      <c r="A4700" s="17" t="n"/>
      <c r="B4700" s="14" t="n"/>
      <c r="C4700" s="14" t="n"/>
      <c r="D4700" s="14" t="n"/>
      <c r="E4700" s="16" t="n"/>
      <c r="F4700" s="14" t="n"/>
      <c r="G4700" s="14" t="n"/>
      <c r="H4700" s="19" t="n"/>
      <c r="I4700" s="19" t="n"/>
      <c r="J4700" s="34">
        <f>IF(A4700="","",H4700+I4700)</f>
        <v/>
      </c>
      <c r="K4700" s="14" t="n"/>
      <c r="L4700" s="14" t="n"/>
      <c r="M4700" s="14" t="n"/>
      <c r="N4700" s="14" t="n"/>
      <c r="O4700" s="20">
        <f>IF(A4700="","",SUMPRODUCT((A4700&gt;=Setup!$C$19:$C$30)*(A4700&lt;=Setup!$D$19:$D$30)*Setup!$A$19:$A$30))</f>
        <v/>
      </c>
      <c r="P4700" s="34">
        <f>IF(A4700="","",IF(G4700="Standard 15% (Box 1)",ROUND(H4700*Setup!$B$9,2),0))</f>
        <v/>
      </c>
      <c r="Q4700" s="34">
        <f>IF(A4700="","",I4700-P4700)</f>
        <v/>
      </c>
      <c r="R4700" s="23">
        <f>IF(A4700="","",IF(O4700=0,"Outside audit periods; ","")&amp;IF(G4700="","No VAT category; ","")&amp;IF(ABS(Q4700)&gt;Setup!$B$10,"VAT ≠ 15% × net; ","")&amp;IF(AND(F4700="B2B - VAT registered",NOT(AND(LEN(E4700)=15,LEFT(E4700,1)="3",RIGHT(E4700,1)="3",ISNUMBER(--E4700)))),"Invalid/missing customer VAT no; ","")&amp;IF(L4700&lt;&gt;"Yes","Not reported/cleared on FATOORA; ","")&amp;IF(AND(OR(G4700="Zero-rated domestic (Box 3)",G4700="Export (Box 4)"),N4700=""),"Zero-rate/export evidence missing; ","")&amp;IF(AND(C4700="Credit Note",H4700&gt;0),"Credit note should be negative; ","")&amp;IF(AND(C4700="Simplified Tax Invoice",F4700="B2B - VAT registered"),"Simplified invoice issued to VAT-registered B2B; ",""))</f>
        <v/>
      </c>
    </row>
    <row r="4701">
      <c r="A4701" s="17" t="n"/>
      <c r="B4701" s="14" t="n"/>
      <c r="C4701" s="14" t="n"/>
      <c r="D4701" s="14" t="n"/>
      <c r="E4701" s="16" t="n"/>
      <c r="F4701" s="14" t="n"/>
      <c r="G4701" s="14" t="n"/>
      <c r="H4701" s="19" t="n"/>
      <c r="I4701" s="19" t="n"/>
      <c r="J4701" s="34">
        <f>IF(A4701="","",H4701+I4701)</f>
        <v/>
      </c>
      <c r="K4701" s="14" t="n"/>
      <c r="L4701" s="14" t="n"/>
      <c r="M4701" s="14" t="n"/>
      <c r="N4701" s="14" t="n"/>
      <c r="O4701" s="20">
        <f>IF(A4701="","",SUMPRODUCT((A4701&gt;=Setup!$C$19:$C$30)*(A4701&lt;=Setup!$D$19:$D$30)*Setup!$A$19:$A$30))</f>
        <v/>
      </c>
      <c r="P4701" s="34">
        <f>IF(A4701="","",IF(G4701="Standard 15% (Box 1)",ROUND(H4701*Setup!$B$9,2),0))</f>
        <v/>
      </c>
      <c r="Q4701" s="34">
        <f>IF(A4701="","",I4701-P4701)</f>
        <v/>
      </c>
      <c r="R4701" s="23">
        <f>IF(A4701="","",IF(O4701=0,"Outside audit periods; ","")&amp;IF(G4701="","No VAT category; ","")&amp;IF(ABS(Q4701)&gt;Setup!$B$10,"VAT ≠ 15% × net; ","")&amp;IF(AND(F4701="B2B - VAT registered",NOT(AND(LEN(E4701)=15,LEFT(E4701,1)="3",RIGHT(E4701,1)="3",ISNUMBER(--E4701)))),"Invalid/missing customer VAT no; ","")&amp;IF(L4701&lt;&gt;"Yes","Not reported/cleared on FATOORA; ","")&amp;IF(AND(OR(G4701="Zero-rated domestic (Box 3)",G4701="Export (Box 4)"),N4701=""),"Zero-rate/export evidence missing; ","")&amp;IF(AND(C4701="Credit Note",H4701&gt;0),"Credit note should be negative; ","")&amp;IF(AND(C4701="Simplified Tax Invoice",F4701="B2B - VAT registered"),"Simplified invoice issued to VAT-registered B2B; ",""))</f>
        <v/>
      </c>
    </row>
    <row r="4702">
      <c r="A4702" s="17" t="n"/>
      <c r="B4702" s="14" t="n"/>
      <c r="C4702" s="14" t="n"/>
      <c r="D4702" s="14" t="n"/>
      <c r="E4702" s="16" t="n"/>
      <c r="F4702" s="14" t="n"/>
      <c r="G4702" s="14" t="n"/>
      <c r="H4702" s="19" t="n"/>
      <c r="I4702" s="19" t="n"/>
      <c r="J4702" s="34">
        <f>IF(A4702="","",H4702+I4702)</f>
        <v/>
      </c>
      <c r="K4702" s="14" t="n"/>
      <c r="L4702" s="14" t="n"/>
      <c r="M4702" s="14" t="n"/>
      <c r="N4702" s="14" t="n"/>
      <c r="O4702" s="20">
        <f>IF(A4702="","",SUMPRODUCT((A4702&gt;=Setup!$C$19:$C$30)*(A4702&lt;=Setup!$D$19:$D$30)*Setup!$A$19:$A$30))</f>
        <v/>
      </c>
      <c r="P4702" s="34">
        <f>IF(A4702="","",IF(G4702="Standard 15% (Box 1)",ROUND(H4702*Setup!$B$9,2),0))</f>
        <v/>
      </c>
      <c r="Q4702" s="34">
        <f>IF(A4702="","",I4702-P4702)</f>
        <v/>
      </c>
      <c r="R4702" s="23">
        <f>IF(A4702="","",IF(O4702=0,"Outside audit periods; ","")&amp;IF(G4702="","No VAT category; ","")&amp;IF(ABS(Q4702)&gt;Setup!$B$10,"VAT ≠ 15% × net; ","")&amp;IF(AND(F4702="B2B - VAT registered",NOT(AND(LEN(E4702)=15,LEFT(E4702,1)="3",RIGHT(E4702,1)="3",ISNUMBER(--E4702)))),"Invalid/missing customer VAT no; ","")&amp;IF(L4702&lt;&gt;"Yes","Not reported/cleared on FATOORA; ","")&amp;IF(AND(OR(G4702="Zero-rated domestic (Box 3)",G4702="Export (Box 4)"),N4702=""),"Zero-rate/export evidence missing; ","")&amp;IF(AND(C4702="Credit Note",H4702&gt;0),"Credit note should be negative; ","")&amp;IF(AND(C4702="Simplified Tax Invoice",F4702="B2B - VAT registered"),"Simplified invoice issued to VAT-registered B2B; ",""))</f>
        <v/>
      </c>
    </row>
    <row r="4703">
      <c r="A4703" s="17" t="n"/>
      <c r="B4703" s="14" t="n"/>
      <c r="C4703" s="14" t="n"/>
      <c r="D4703" s="14" t="n"/>
      <c r="E4703" s="16" t="n"/>
      <c r="F4703" s="14" t="n"/>
      <c r="G4703" s="14" t="n"/>
      <c r="H4703" s="19" t="n"/>
      <c r="I4703" s="19" t="n"/>
      <c r="J4703" s="34">
        <f>IF(A4703="","",H4703+I4703)</f>
        <v/>
      </c>
      <c r="K4703" s="14" t="n"/>
      <c r="L4703" s="14" t="n"/>
      <c r="M4703" s="14" t="n"/>
      <c r="N4703" s="14" t="n"/>
      <c r="O4703" s="20">
        <f>IF(A4703="","",SUMPRODUCT((A4703&gt;=Setup!$C$19:$C$30)*(A4703&lt;=Setup!$D$19:$D$30)*Setup!$A$19:$A$30))</f>
        <v/>
      </c>
      <c r="P4703" s="34">
        <f>IF(A4703="","",IF(G4703="Standard 15% (Box 1)",ROUND(H4703*Setup!$B$9,2),0))</f>
        <v/>
      </c>
      <c r="Q4703" s="34">
        <f>IF(A4703="","",I4703-P4703)</f>
        <v/>
      </c>
      <c r="R4703" s="23">
        <f>IF(A4703="","",IF(O4703=0,"Outside audit periods; ","")&amp;IF(G4703="","No VAT category; ","")&amp;IF(ABS(Q4703)&gt;Setup!$B$10,"VAT ≠ 15% × net; ","")&amp;IF(AND(F4703="B2B - VAT registered",NOT(AND(LEN(E4703)=15,LEFT(E4703,1)="3",RIGHT(E4703,1)="3",ISNUMBER(--E4703)))),"Invalid/missing customer VAT no; ","")&amp;IF(L4703&lt;&gt;"Yes","Not reported/cleared on FATOORA; ","")&amp;IF(AND(OR(G4703="Zero-rated domestic (Box 3)",G4703="Export (Box 4)"),N4703=""),"Zero-rate/export evidence missing; ","")&amp;IF(AND(C4703="Credit Note",H4703&gt;0),"Credit note should be negative; ","")&amp;IF(AND(C4703="Simplified Tax Invoice",F4703="B2B - VAT registered"),"Simplified invoice issued to VAT-registered B2B; ",""))</f>
        <v/>
      </c>
    </row>
    <row r="4704">
      <c r="A4704" s="17" t="n"/>
      <c r="B4704" s="14" t="n"/>
      <c r="C4704" s="14" t="n"/>
      <c r="D4704" s="14" t="n"/>
      <c r="E4704" s="16" t="n"/>
      <c r="F4704" s="14" t="n"/>
      <c r="G4704" s="14" t="n"/>
      <c r="H4704" s="19" t="n"/>
      <c r="I4704" s="19" t="n"/>
      <c r="J4704" s="34">
        <f>IF(A4704="","",H4704+I4704)</f>
        <v/>
      </c>
      <c r="K4704" s="14" t="n"/>
      <c r="L4704" s="14" t="n"/>
      <c r="M4704" s="14" t="n"/>
      <c r="N4704" s="14" t="n"/>
      <c r="O4704" s="20">
        <f>IF(A4704="","",SUMPRODUCT((A4704&gt;=Setup!$C$19:$C$30)*(A4704&lt;=Setup!$D$19:$D$30)*Setup!$A$19:$A$30))</f>
        <v/>
      </c>
      <c r="P4704" s="34">
        <f>IF(A4704="","",IF(G4704="Standard 15% (Box 1)",ROUND(H4704*Setup!$B$9,2),0))</f>
        <v/>
      </c>
      <c r="Q4704" s="34">
        <f>IF(A4704="","",I4704-P4704)</f>
        <v/>
      </c>
      <c r="R4704" s="23">
        <f>IF(A4704="","",IF(O4704=0,"Outside audit periods; ","")&amp;IF(G4704="","No VAT category; ","")&amp;IF(ABS(Q4704)&gt;Setup!$B$10,"VAT ≠ 15% × net; ","")&amp;IF(AND(F4704="B2B - VAT registered",NOT(AND(LEN(E4704)=15,LEFT(E4704,1)="3",RIGHT(E4704,1)="3",ISNUMBER(--E4704)))),"Invalid/missing customer VAT no; ","")&amp;IF(L4704&lt;&gt;"Yes","Not reported/cleared on FATOORA; ","")&amp;IF(AND(OR(G4704="Zero-rated domestic (Box 3)",G4704="Export (Box 4)"),N4704=""),"Zero-rate/export evidence missing; ","")&amp;IF(AND(C4704="Credit Note",H4704&gt;0),"Credit note should be negative; ","")&amp;IF(AND(C4704="Simplified Tax Invoice",F4704="B2B - VAT registered"),"Simplified invoice issued to VAT-registered B2B; ",""))</f>
        <v/>
      </c>
    </row>
    <row r="4705">
      <c r="A4705" s="17" t="n"/>
      <c r="B4705" s="14" t="n"/>
      <c r="C4705" s="14" t="n"/>
      <c r="D4705" s="14" t="n"/>
      <c r="E4705" s="16" t="n"/>
      <c r="F4705" s="14" t="n"/>
      <c r="G4705" s="14" t="n"/>
      <c r="H4705" s="19" t="n"/>
      <c r="I4705" s="19" t="n"/>
      <c r="J4705" s="34">
        <f>IF(A4705="","",H4705+I4705)</f>
        <v/>
      </c>
      <c r="K4705" s="14" t="n"/>
      <c r="L4705" s="14" t="n"/>
      <c r="M4705" s="14" t="n"/>
      <c r="N4705" s="14" t="n"/>
      <c r="O4705" s="20">
        <f>IF(A4705="","",SUMPRODUCT((A4705&gt;=Setup!$C$19:$C$30)*(A4705&lt;=Setup!$D$19:$D$30)*Setup!$A$19:$A$30))</f>
        <v/>
      </c>
      <c r="P4705" s="34">
        <f>IF(A4705="","",IF(G4705="Standard 15% (Box 1)",ROUND(H4705*Setup!$B$9,2),0))</f>
        <v/>
      </c>
      <c r="Q4705" s="34">
        <f>IF(A4705="","",I4705-P4705)</f>
        <v/>
      </c>
      <c r="R4705" s="23">
        <f>IF(A4705="","",IF(O4705=0,"Outside audit periods; ","")&amp;IF(G4705="","No VAT category; ","")&amp;IF(ABS(Q4705)&gt;Setup!$B$10,"VAT ≠ 15% × net; ","")&amp;IF(AND(F4705="B2B - VAT registered",NOT(AND(LEN(E4705)=15,LEFT(E4705,1)="3",RIGHT(E4705,1)="3",ISNUMBER(--E4705)))),"Invalid/missing customer VAT no; ","")&amp;IF(L4705&lt;&gt;"Yes","Not reported/cleared on FATOORA; ","")&amp;IF(AND(OR(G4705="Zero-rated domestic (Box 3)",G4705="Export (Box 4)"),N4705=""),"Zero-rate/export evidence missing; ","")&amp;IF(AND(C4705="Credit Note",H4705&gt;0),"Credit note should be negative; ","")&amp;IF(AND(C4705="Simplified Tax Invoice",F4705="B2B - VAT registered"),"Simplified invoice issued to VAT-registered B2B; ",""))</f>
        <v/>
      </c>
    </row>
    <row r="4706">
      <c r="A4706" s="17" t="n"/>
      <c r="B4706" s="14" t="n"/>
      <c r="C4706" s="14" t="n"/>
      <c r="D4706" s="14" t="n"/>
      <c r="E4706" s="16" t="n"/>
      <c r="F4706" s="14" t="n"/>
      <c r="G4706" s="14" t="n"/>
      <c r="H4706" s="19" t="n"/>
      <c r="I4706" s="19" t="n"/>
      <c r="J4706" s="34">
        <f>IF(A4706="","",H4706+I4706)</f>
        <v/>
      </c>
      <c r="K4706" s="14" t="n"/>
      <c r="L4706" s="14" t="n"/>
      <c r="M4706" s="14" t="n"/>
      <c r="N4706" s="14" t="n"/>
      <c r="O4706" s="20">
        <f>IF(A4706="","",SUMPRODUCT((A4706&gt;=Setup!$C$19:$C$30)*(A4706&lt;=Setup!$D$19:$D$30)*Setup!$A$19:$A$30))</f>
        <v/>
      </c>
      <c r="P4706" s="34">
        <f>IF(A4706="","",IF(G4706="Standard 15% (Box 1)",ROUND(H4706*Setup!$B$9,2),0))</f>
        <v/>
      </c>
      <c r="Q4706" s="34">
        <f>IF(A4706="","",I4706-P4706)</f>
        <v/>
      </c>
      <c r="R4706" s="23">
        <f>IF(A4706="","",IF(O4706=0,"Outside audit periods; ","")&amp;IF(G4706="","No VAT category; ","")&amp;IF(ABS(Q4706)&gt;Setup!$B$10,"VAT ≠ 15% × net; ","")&amp;IF(AND(F4706="B2B - VAT registered",NOT(AND(LEN(E4706)=15,LEFT(E4706,1)="3",RIGHT(E4706,1)="3",ISNUMBER(--E4706)))),"Invalid/missing customer VAT no; ","")&amp;IF(L4706&lt;&gt;"Yes","Not reported/cleared on FATOORA; ","")&amp;IF(AND(OR(G4706="Zero-rated domestic (Box 3)",G4706="Export (Box 4)"),N4706=""),"Zero-rate/export evidence missing; ","")&amp;IF(AND(C4706="Credit Note",H4706&gt;0),"Credit note should be negative; ","")&amp;IF(AND(C4706="Simplified Tax Invoice",F4706="B2B - VAT registered"),"Simplified invoice issued to VAT-registered B2B; ",""))</f>
        <v/>
      </c>
    </row>
    <row r="4707">
      <c r="A4707" s="17" t="n"/>
      <c r="B4707" s="14" t="n"/>
      <c r="C4707" s="14" t="n"/>
      <c r="D4707" s="14" t="n"/>
      <c r="E4707" s="16" t="n"/>
      <c r="F4707" s="14" t="n"/>
      <c r="G4707" s="14" t="n"/>
      <c r="H4707" s="19" t="n"/>
      <c r="I4707" s="19" t="n"/>
      <c r="J4707" s="34">
        <f>IF(A4707="","",H4707+I4707)</f>
        <v/>
      </c>
      <c r="K4707" s="14" t="n"/>
      <c r="L4707" s="14" t="n"/>
      <c r="M4707" s="14" t="n"/>
      <c r="N4707" s="14" t="n"/>
      <c r="O4707" s="20">
        <f>IF(A4707="","",SUMPRODUCT((A4707&gt;=Setup!$C$19:$C$30)*(A4707&lt;=Setup!$D$19:$D$30)*Setup!$A$19:$A$30))</f>
        <v/>
      </c>
      <c r="P4707" s="34">
        <f>IF(A4707="","",IF(G4707="Standard 15% (Box 1)",ROUND(H4707*Setup!$B$9,2),0))</f>
        <v/>
      </c>
      <c r="Q4707" s="34">
        <f>IF(A4707="","",I4707-P4707)</f>
        <v/>
      </c>
      <c r="R4707" s="23">
        <f>IF(A4707="","",IF(O4707=0,"Outside audit periods; ","")&amp;IF(G4707="","No VAT category; ","")&amp;IF(ABS(Q4707)&gt;Setup!$B$10,"VAT ≠ 15% × net; ","")&amp;IF(AND(F4707="B2B - VAT registered",NOT(AND(LEN(E4707)=15,LEFT(E4707,1)="3",RIGHT(E4707,1)="3",ISNUMBER(--E4707)))),"Invalid/missing customer VAT no; ","")&amp;IF(L4707&lt;&gt;"Yes","Not reported/cleared on FATOORA; ","")&amp;IF(AND(OR(G4707="Zero-rated domestic (Box 3)",G4707="Export (Box 4)"),N4707=""),"Zero-rate/export evidence missing; ","")&amp;IF(AND(C4707="Credit Note",H4707&gt;0),"Credit note should be negative; ","")&amp;IF(AND(C4707="Simplified Tax Invoice",F4707="B2B - VAT registered"),"Simplified invoice issued to VAT-registered B2B; ",""))</f>
        <v/>
      </c>
    </row>
    <row r="4708">
      <c r="A4708" s="17" t="n"/>
      <c r="B4708" s="14" t="n"/>
      <c r="C4708" s="14" t="n"/>
      <c r="D4708" s="14" t="n"/>
      <c r="E4708" s="16" t="n"/>
      <c r="F4708" s="14" t="n"/>
      <c r="G4708" s="14" t="n"/>
      <c r="H4708" s="19" t="n"/>
      <c r="I4708" s="19" t="n"/>
      <c r="J4708" s="34">
        <f>IF(A4708="","",H4708+I4708)</f>
        <v/>
      </c>
      <c r="K4708" s="14" t="n"/>
      <c r="L4708" s="14" t="n"/>
      <c r="M4708" s="14" t="n"/>
      <c r="N4708" s="14" t="n"/>
      <c r="O4708" s="20">
        <f>IF(A4708="","",SUMPRODUCT((A4708&gt;=Setup!$C$19:$C$30)*(A4708&lt;=Setup!$D$19:$D$30)*Setup!$A$19:$A$30))</f>
        <v/>
      </c>
      <c r="P4708" s="34">
        <f>IF(A4708="","",IF(G4708="Standard 15% (Box 1)",ROUND(H4708*Setup!$B$9,2),0))</f>
        <v/>
      </c>
      <c r="Q4708" s="34">
        <f>IF(A4708="","",I4708-P4708)</f>
        <v/>
      </c>
      <c r="R4708" s="23">
        <f>IF(A4708="","",IF(O4708=0,"Outside audit periods; ","")&amp;IF(G4708="","No VAT category; ","")&amp;IF(ABS(Q4708)&gt;Setup!$B$10,"VAT ≠ 15% × net; ","")&amp;IF(AND(F4708="B2B - VAT registered",NOT(AND(LEN(E4708)=15,LEFT(E4708,1)="3",RIGHT(E4708,1)="3",ISNUMBER(--E4708)))),"Invalid/missing customer VAT no; ","")&amp;IF(L4708&lt;&gt;"Yes","Not reported/cleared on FATOORA; ","")&amp;IF(AND(OR(G4708="Zero-rated domestic (Box 3)",G4708="Export (Box 4)"),N4708=""),"Zero-rate/export evidence missing; ","")&amp;IF(AND(C4708="Credit Note",H4708&gt;0),"Credit note should be negative; ","")&amp;IF(AND(C4708="Simplified Tax Invoice",F4708="B2B - VAT registered"),"Simplified invoice issued to VAT-registered B2B; ",""))</f>
        <v/>
      </c>
    </row>
    <row r="4709">
      <c r="A4709" s="17" t="n"/>
      <c r="B4709" s="14" t="n"/>
      <c r="C4709" s="14" t="n"/>
      <c r="D4709" s="14" t="n"/>
      <c r="E4709" s="16" t="n"/>
      <c r="F4709" s="14" t="n"/>
      <c r="G4709" s="14" t="n"/>
      <c r="H4709" s="19" t="n"/>
      <c r="I4709" s="19" t="n"/>
      <c r="J4709" s="34">
        <f>IF(A4709="","",H4709+I4709)</f>
        <v/>
      </c>
      <c r="K4709" s="14" t="n"/>
      <c r="L4709" s="14" t="n"/>
      <c r="M4709" s="14" t="n"/>
      <c r="N4709" s="14" t="n"/>
      <c r="O4709" s="20">
        <f>IF(A4709="","",SUMPRODUCT((A4709&gt;=Setup!$C$19:$C$30)*(A4709&lt;=Setup!$D$19:$D$30)*Setup!$A$19:$A$30))</f>
        <v/>
      </c>
      <c r="P4709" s="34">
        <f>IF(A4709="","",IF(G4709="Standard 15% (Box 1)",ROUND(H4709*Setup!$B$9,2),0))</f>
        <v/>
      </c>
      <c r="Q4709" s="34">
        <f>IF(A4709="","",I4709-P4709)</f>
        <v/>
      </c>
      <c r="R4709" s="23">
        <f>IF(A4709="","",IF(O4709=0,"Outside audit periods; ","")&amp;IF(G4709="","No VAT category; ","")&amp;IF(ABS(Q4709)&gt;Setup!$B$10,"VAT ≠ 15% × net; ","")&amp;IF(AND(F4709="B2B - VAT registered",NOT(AND(LEN(E4709)=15,LEFT(E4709,1)="3",RIGHT(E4709,1)="3",ISNUMBER(--E4709)))),"Invalid/missing customer VAT no; ","")&amp;IF(L4709&lt;&gt;"Yes","Not reported/cleared on FATOORA; ","")&amp;IF(AND(OR(G4709="Zero-rated domestic (Box 3)",G4709="Export (Box 4)"),N4709=""),"Zero-rate/export evidence missing; ","")&amp;IF(AND(C4709="Credit Note",H4709&gt;0),"Credit note should be negative; ","")&amp;IF(AND(C4709="Simplified Tax Invoice",F4709="B2B - VAT registered"),"Simplified invoice issued to VAT-registered B2B; ",""))</f>
        <v/>
      </c>
    </row>
    <row r="4710">
      <c r="A4710" s="17" t="n"/>
      <c r="B4710" s="14" t="n"/>
      <c r="C4710" s="14" t="n"/>
      <c r="D4710" s="14" t="n"/>
      <c r="E4710" s="16" t="n"/>
      <c r="F4710" s="14" t="n"/>
      <c r="G4710" s="14" t="n"/>
      <c r="H4710" s="19" t="n"/>
      <c r="I4710" s="19" t="n"/>
      <c r="J4710" s="34">
        <f>IF(A4710="","",H4710+I4710)</f>
        <v/>
      </c>
      <c r="K4710" s="14" t="n"/>
      <c r="L4710" s="14" t="n"/>
      <c r="M4710" s="14" t="n"/>
      <c r="N4710" s="14" t="n"/>
      <c r="O4710" s="20">
        <f>IF(A4710="","",SUMPRODUCT((A4710&gt;=Setup!$C$19:$C$30)*(A4710&lt;=Setup!$D$19:$D$30)*Setup!$A$19:$A$30))</f>
        <v/>
      </c>
      <c r="P4710" s="34">
        <f>IF(A4710="","",IF(G4710="Standard 15% (Box 1)",ROUND(H4710*Setup!$B$9,2),0))</f>
        <v/>
      </c>
      <c r="Q4710" s="34">
        <f>IF(A4710="","",I4710-P4710)</f>
        <v/>
      </c>
      <c r="R4710" s="23">
        <f>IF(A4710="","",IF(O4710=0,"Outside audit periods; ","")&amp;IF(G4710="","No VAT category; ","")&amp;IF(ABS(Q4710)&gt;Setup!$B$10,"VAT ≠ 15% × net; ","")&amp;IF(AND(F4710="B2B - VAT registered",NOT(AND(LEN(E4710)=15,LEFT(E4710,1)="3",RIGHT(E4710,1)="3",ISNUMBER(--E4710)))),"Invalid/missing customer VAT no; ","")&amp;IF(L4710&lt;&gt;"Yes","Not reported/cleared on FATOORA; ","")&amp;IF(AND(OR(G4710="Zero-rated domestic (Box 3)",G4710="Export (Box 4)"),N4710=""),"Zero-rate/export evidence missing; ","")&amp;IF(AND(C4710="Credit Note",H4710&gt;0),"Credit note should be negative; ","")&amp;IF(AND(C4710="Simplified Tax Invoice",F4710="B2B - VAT registered"),"Simplified invoice issued to VAT-registered B2B; ",""))</f>
        <v/>
      </c>
    </row>
    <row r="4711">
      <c r="A4711" s="17" t="n"/>
      <c r="B4711" s="14" t="n"/>
      <c r="C4711" s="14" t="n"/>
      <c r="D4711" s="14" t="n"/>
      <c r="E4711" s="16" t="n"/>
      <c r="F4711" s="14" t="n"/>
      <c r="G4711" s="14" t="n"/>
      <c r="H4711" s="19" t="n"/>
      <c r="I4711" s="19" t="n"/>
      <c r="J4711" s="34">
        <f>IF(A4711="","",H4711+I4711)</f>
        <v/>
      </c>
      <c r="K4711" s="14" t="n"/>
      <c r="L4711" s="14" t="n"/>
      <c r="M4711" s="14" t="n"/>
      <c r="N4711" s="14" t="n"/>
      <c r="O4711" s="20">
        <f>IF(A4711="","",SUMPRODUCT((A4711&gt;=Setup!$C$19:$C$30)*(A4711&lt;=Setup!$D$19:$D$30)*Setup!$A$19:$A$30))</f>
        <v/>
      </c>
      <c r="P4711" s="34">
        <f>IF(A4711="","",IF(G4711="Standard 15% (Box 1)",ROUND(H4711*Setup!$B$9,2),0))</f>
        <v/>
      </c>
      <c r="Q4711" s="34">
        <f>IF(A4711="","",I4711-P4711)</f>
        <v/>
      </c>
      <c r="R4711" s="23">
        <f>IF(A4711="","",IF(O4711=0,"Outside audit periods; ","")&amp;IF(G4711="","No VAT category; ","")&amp;IF(ABS(Q4711)&gt;Setup!$B$10,"VAT ≠ 15% × net; ","")&amp;IF(AND(F4711="B2B - VAT registered",NOT(AND(LEN(E4711)=15,LEFT(E4711,1)="3",RIGHT(E4711,1)="3",ISNUMBER(--E4711)))),"Invalid/missing customer VAT no; ","")&amp;IF(L4711&lt;&gt;"Yes","Not reported/cleared on FATOORA; ","")&amp;IF(AND(OR(G4711="Zero-rated domestic (Box 3)",G4711="Export (Box 4)"),N4711=""),"Zero-rate/export evidence missing; ","")&amp;IF(AND(C4711="Credit Note",H4711&gt;0),"Credit note should be negative; ","")&amp;IF(AND(C4711="Simplified Tax Invoice",F4711="B2B - VAT registered"),"Simplified invoice issued to VAT-registered B2B; ",""))</f>
        <v/>
      </c>
    </row>
    <row r="4712">
      <c r="A4712" s="17" t="n"/>
      <c r="B4712" s="14" t="n"/>
      <c r="C4712" s="14" t="n"/>
      <c r="D4712" s="14" t="n"/>
      <c r="E4712" s="16" t="n"/>
      <c r="F4712" s="14" t="n"/>
      <c r="G4712" s="14" t="n"/>
      <c r="H4712" s="19" t="n"/>
      <c r="I4712" s="19" t="n"/>
      <c r="J4712" s="34">
        <f>IF(A4712="","",H4712+I4712)</f>
        <v/>
      </c>
      <c r="K4712" s="14" t="n"/>
      <c r="L4712" s="14" t="n"/>
      <c r="M4712" s="14" t="n"/>
      <c r="N4712" s="14" t="n"/>
      <c r="O4712" s="20">
        <f>IF(A4712="","",SUMPRODUCT((A4712&gt;=Setup!$C$19:$C$30)*(A4712&lt;=Setup!$D$19:$D$30)*Setup!$A$19:$A$30))</f>
        <v/>
      </c>
      <c r="P4712" s="34">
        <f>IF(A4712="","",IF(G4712="Standard 15% (Box 1)",ROUND(H4712*Setup!$B$9,2),0))</f>
        <v/>
      </c>
      <c r="Q4712" s="34">
        <f>IF(A4712="","",I4712-P4712)</f>
        <v/>
      </c>
      <c r="R4712" s="23">
        <f>IF(A4712="","",IF(O4712=0,"Outside audit periods; ","")&amp;IF(G4712="","No VAT category; ","")&amp;IF(ABS(Q4712)&gt;Setup!$B$10,"VAT ≠ 15% × net; ","")&amp;IF(AND(F4712="B2B - VAT registered",NOT(AND(LEN(E4712)=15,LEFT(E4712,1)="3",RIGHT(E4712,1)="3",ISNUMBER(--E4712)))),"Invalid/missing customer VAT no; ","")&amp;IF(L4712&lt;&gt;"Yes","Not reported/cleared on FATOORA; ","")&amp;IF(AND(OR(G4712="Zero-rated domestic (Box 3)",G4712="Export (Box 4)"),N4712=""),"Zero-rate/export evidence missing; ","")&amp;IF(AND(C4712="Credit Note",H4712&gt;0),"Credit note should be negative; ","")&amp;IF(AND(C4712="Simplified Tax Invoice",F4712="B2B - VAT registered"),"Simplified invoice issued to VAT-registered B2B; ",""))</f>
        <v/>
      </c>
    </row>
    <row r="4713">
      <c r="A4713" s="17" t="n"/>
      <c r="B4713" s="14" t="n"/>
      <c r="C4713" s="14" t="n"/>
      <c r="D4713" s="14" t="n"/>
      <c r="E4713" s="16" t="n"/>
      <c r="F4713" s="14" t="n"/>
      <c r="G4713" s="14" t="n"/>
      <c r="H4713" s="19" t="n"/>
      <c r="I4713" s="19" t="n"/>
      <c r="J4713" s="34">
        <f>IF(A4713="","",H4713+I4713)</f>
        <v/>
      </c>
      <c r="K4713" s="14" t="n"/>
      <c r="L4713" s="14" t="n"/>
      <c r="M4713" s="14" t="n"/>
      <c r="N4713" s="14" t="n"/>
      <c r="O4713" s="20">
        <f>IF(A4713="","",SUMPRODUCT((A4713&gt;=Setup!$C$19:$C$30)*(A4713&lt;=Setup!$D$19:$D$30)*Setup!$A$19:$A$30))</f>
        <v/>
      </c>
      <c r="P4713" s="34">
        <f>IF(A4713="","",IF(G4713="Standard 15% (Box 1)",ROUND(H4713*Setup!$B$9,2),0))</f>
        <v/>
      </c>
      <c r="Q4713" s="34">
        <f>IF(A4713="","",I4713-P4713)</f>
        <v/>
      </c>
      <c r="R4713" s="23">
        <f>IF(A4713="","",IF(O4713=0,"Outside audit periods; ","")&amp;IF(G4713="","No VAT category; ","")&amp;IF(ABS(Q4713)&gt;Setup!$B$10,"VAT ≠ 15% × net; ","")&amp;IF(AND(F4713="B2B - VAT registered",NOT(AND(LEN(E4713)=15,LEFT(E4713,1)="3",RIGHT(E4713,1)="3",ISNUMBER(--E4713)))),"Invalid/missing customer VAT no; ","")&amp;IF(L4713&lt;&gt;"Yes","Not reported/cleared on FATOORA; ","")&amp;IF(AND(OR(G4713="Zero-rated domestic (Box 3)",G4713="Export (Box 4)"),N4713=""),"Zero-rate/export evidence missing; ","")&amp;IF(AND(C4713="Credit Note",H4713&gt;0),"Credit note should be negative; ","")&amp;IF(AND(C4713="Simplified Tax Invoice",F4713="B2B - VAT registered"),"Simplified invoice issued to VAT-registered B2B; ",""))</f>
        <v/>
      </c>
    </row>
    <row r="4714">
      <c r="A4714" s="17" t="n"/>
      <c r="B4714" s="14" t="n"/>
      <c r="C4714" s="14" t="n"/>
      <c r="D4714" s="14" t="n"/>
      <c r="E4714" s="16" t="n"/>
      <c r="F4714" s="14" t="n"/>
      <c r="G4714" s="14" t="n"/>
      <c r="H4714" s="19" t="n"/>
      <c r="I4714" s="19" t="n"/>
      <c r="J4714" s="34">
        <f>IF(A4714="","",H4714+I4714)</f>
        <v/>
      </c>
      <c r="K4714" s="14" t="n"/>
      <c r="L4714" s="14" t="n"/>
      <c r="M4714" s="14" t="n"/>
      <c r="N4714" s="14" t="n"/>
      <c r="O4714" s="20">
        <f>IF(A4714="","",SUMPRODUCT((A4714&gt;=Setup!$C$19:$C$30)*(A4714&lt;=Setup!$D$19:$D$30)*Setup!$A$19:$A$30))</f>
        <v/>
      </c>
      <c r="P4714" s="34">
        <f>IF(A4714="","",IF(G4714="Standard 15% (Box 1)",ROUND(H4714*Setup!$B$9,2),0))</f>
        <v/>
      </c>
      <c r="Q4714" s="34">
        <f>IF(A4714="","",I4714-P4714)</f>
        <v/>
      </c>
      <c r="R4714" s="23">
        <f>IF(A4714="","",IF(O4714=0,"Outside audit periods; ","")&amp;IF(G4714="","No VAT category; ","")&amp;IF(ABS(Q4714)&gt;Setup!$B$10,"VAT ≠ 15% × net; ","")&amp;IF(AND(F4714="B2B - VAT registered",NOT(AND(LEN(E4714)=15,LEFT(E4714,1)="3",RIGHT(E4714,1)="3",ISNUMBER(--E4714)))),"Invalid/missing customer VAT no; ","")&amp;IF(L4714&lt;&gt;"Yes","Not reported/cleared on FATOORA; ","")&amp;IF(AND(OR(G4714="Zero-rated domestic (Box 3)",G4714="Export (Box 4)"),N4714=""),"Zero-rate/export evidence missing; ","")&amp;IF(AND(C4714="Credit Note",H4714&gt;0),"Credit note should be negative; ","")&amp;IF(AND(C4714="Simplified Tax Invoice",F4714="B2B - VAT registered"),"Simplified invoice issued to VAT-registered B2B; ",""))</f>
        <v/>
      </c>
    </row>
    <row r="4715">
      <c r="A4715" s="17" t="n"/>
      <c r="B4715" s="14" t="n"/>
      <c r="C4715" s="14" t="n"/>
      <c r="D4715" s="14" t="n"/>
      <c r="E4715" s="16" t="n"/>
      <c r="F4715" s="14" t="n"/>
      <c r="G4715" s="14" t="n"/>
      <c r="H4715" s="19" t="n"/>
      <c r="I4715" s="19" t="n"/>
      <c r="J4715" s="34">
        <f>IF(A4715="","",H4715+I4715)</f>
        <v/>
      </c>
      <c r="K4715" s="14" t="n"/>
      <c r="L4715" s="14" t="n"/>
      <c r="M4715" s="14" t="n"/>
      <c r="N4715" s="14" t="n"/>
      <c r="O4715" s="20">
        <f>IF(A4715="","",SUMPRODUCT((A4715&gt;=Setup!$C$19:$C$30)*(A4715&lt;=Setup!$D$19:$D$30)*Setup!$A$19:$A$30))</f>
        <v/>
      </c>
      <c r="P4715" s="34">
        <f>IF(A4715="","",IF(G4715="Standard 15% (Box 1)",ROUND(H4715*Setup!$B$9,2),0))</f>
        <v/>
      </c>
      <c r="Q4715" s="34">
        <f>IF(A4715="","",I4715-P4715)</f>
        <v/>
      </c>
      <c r="R4715" s="23">
        <f>IF(A4715="","",IF(O4715=0,"Outside audit periods; ","")&amp;IF(G4715="","No VAT category; ","")&amp;IF(ABS(Q4715)&gt;Setup!$B$10,"VAT ≠ 15% × net; ","")&amp;IF(AND(F4715="B2B - VAT registered",NOT(AND(LEN(E4715)=15,LEFT(E4715,1)="3",RIGHT(E4715,1)="3",ISNUMBER(--E4715)))),"Invalid/missing customer VAT no; ","")&amp;IF(L4715&lt;&gt;"Yes","Not reported/cleared on FATOORA; ","")&amp;IF(AND(OR(G4715="Zero-rated domestic (Box 3)",G4715="Export (Box 4)"),N4715=""),"Zero-rate/export evidence missing; ","")&amp;IF(AND(C4715="Credit Note",H4715&gt;0),"Credit note should be negative; ","")&amp;IF(AND(C4715="Simplified Tax Invoice",F4715="B2B - VAT registered"),"Simplified invoice issued to VAT-registered B2B; ",""))</f>
        <v/>
      </c>
    </row>
    <row r="4716">
      <c r="A4716" s="17" t="n"/>
      <c r="B4716" s="14" t="n"/>
      <c r="C4716" s="14" t="n"/>
      <c r="D4716" s="14" t="n"/>
      <c r="E4716" s="16" t="n"/>
      <c r="F4716" s="14" t="n"/>
      <c r="G4716" s="14" t="n"/>
      <c r="H4716" s="19" t="n"/>
      <c r="I4716" s="19" t="n"/>
      <c r="J4716" s="34">
        <f>IF(A4716="","",H4716+I4716)</f>
        <v/>
      </c>
      <c r="K4716" s="14" t="n"/>
      <c r="L4716" s="14" t="n"/>
      <c r="M4716" s="14" t="n"/>
      <c r="N4716" s="14" t="n"/>
      <c r="O4716" s="20">
        <f>IF(A4716="","",SUMPRODUCT((A4716&gt;=Setup!$C$19:$C$30)*(A4716&lt;=Setup!$D$19:$D$30)*Setup!$A$19:$A$30))</f>
        <v/>
      </c>
      <c r="P4716" s="34">
        <f>IF(A4716="","",IF(G4716="Standard 15% (Box 1)",ROUND(H4716*Setup!$B$9,2),0))</f>
        <v/>
      </c>
      <c r="Q4716" s="34">
        <f>IF(A4716="","",I4716-P4716)</f>
        <v/>
      </c>
      <c r="R4716" s="23">
        <f>IF(A4716="","",IF(O4716=0,"Outside audit periods; ","")&amp;IF(G4716="","No VAT category; ","")&amp;IF(ABS(Q4716)&gt;Setup!$B$10,"VAT ≠ 15% × net; ","")&amp;IF(AND(F4716="B2B - VAT registered",NOT(AND(LEN(E4716)=15,LEFT(E4716,1)="3",RIGHT(E4716,1)="3",ISNUMBER(--E4716)))),"Invalid/missing customer VAT no; ","")&amp;IF(L4716&lt;&gt;"Yes","Not reported/cleared on FATOORA; ","")&amp;IF(AND(OR(G4716="Zero-rated domestic (Box 3)",G4716="Export (Box 4)"),N4716=""),"Zero-rate/export evidence missing; ","")&amp;IF(AND(C4716="Credit Note",H4716&gt;0),"Credit note should be negative; ","")&amp;IF(AND(C4716="Simplified Tax Invoice",F4716="B2B - VAT registered"),"Simplified invoice issued to VAT-registered B2B; ",""))</f>
        <v/>
      </c>
    </row>
    <row r="4717">
      <c r="A4717" s="17" t="n"/>
      <c r="B4717" s="14" t="n"/>
      <c r="C4717" s="14" t="n"/>
      <c r="D4717" s="14" t="n"/>
      <c r="E4717" s="16" t="n"/>
      <c r="F4717" s="14" t="n"/>
      <c r="G4717" s="14" t="n"/>
      <c r="H4717" s="19" t="n"/>
      <c r="I4717" s="19" t="n"/>
      <c r="J4717" s="34">
        <f>IF(A4717="","",H4717+I4717)</f>
        <v/>
      </c>
      <c r="K4717" s="14" t="n"/>
      <c r="L4717" s="14" t="n"/>
      <c r="M4717" s="14" t="n"/>
      <c r="N4717" s="14" t="n"/>
      <c r="O4717" s="20">
        <f>IF(A4717="","",SUMPRODUCT((A4717&gt;=Setup!$C$19:$C$30)*(A4717&lt;=Setup!$D$19:$D$30)*Setup!$A$19:$A$30))</f>
        <v/>
      </c>
      <c r="P4717" s="34">
        <f>IF(A4717="","",IF(G4717="Standard 15% (Box 1)",ROUND(H4717*Setup!$B$9,2),0))</f>
        <v/>
      </c>
      <c r="Q4717" s="34">
        <f>IF(A4717="","",I4717-P4717)</f>
        <v/>
      </c>
      <c r="R4717" s="23">
        <f>IF(A4717="","",IF(O4717=0,"Outside audit periods; ","")&amp;IF(G4717="","No VAT category; ","")&amp;IF(ABS(Q4717)&gt;Setup!$B$10,"VAT ≠ 15% × net; ","")&amp;IF(AND(F4717="B2B - VAT registered",NOT(AND(LEN(E4717)=15,LEFT(E4717,1)="3",RIGHT(E4717,1)="3",ISNUMBER(--E4717)))),"Invalid/missing customer VAT no; ","")&amp;IF(L4717&lt;&gt;"Yes","Not reported/cleared on FATOORA; ","")&amp;IF(AND(OR(G4717="Zero-rated domestic (Box 3)",G4717="Export (Box 4)"),N4717=""),"Zero-rate/export evidence missing; ","")&amp;IF(AND(C4717="Credit Note",H4717&gt;0),"Credit note should be negative; ","")&amp;IF(AND(C4717="Simplified Tax Invoice",F4717="B2B - VAT registered"),"Simplified invoice issued to VAT-registered B2B; ",""))</f>
        <v/>
      </c>
    </row>
    <row r="4718">
      <c r="A4718" s="17" t="n"/>
      <c r="B4718" s="14" t="n"/>
      <c r="C4718" s="14" t="n"/>
      <c r="D4718" s="14" t="n"/>
      <c r="E4718" s="16" t="n"/>
      <c r="F4718" s="14" t="n"/>
      <c r="G4718" s="14" t="n"/>
      <c r="H4718" s="19" t="n"/>
      <c r="I4718" s="19" t="n"/>
      <c r="J4718" s="34">
        <f>IF(A4718="","",H4718+I4718)</f>
        <v/>
      </c>
      <c r="K4718" s="14" t="n"/>
      <c r="L4718" s="14" t="n"/>
      <c r="M4718" s="14" t="n"/>
      <c r="N4718" s="14" t="n"/>
      <c r="O4718" s="20">
        <f>IF(A4718="","",SUMPRODUCT((A4718&gt;=Setup!$C$19:$C$30)*(A4718&lt;=Setup!$D$19:$D$30)*Setup!$A$19:$A$30))</f>
        <v/>
      </c>
      <c r="P4718" s="34">
        <f>IF(A4718="","",IF(G4718="Standard 15% (Box 1)",ROUND(H4718*Setup!$B$9,2),0))</f>
        <v/>
      </c>
      <c r="Q4718" s="34">
        <f>IF(A4718="","",I4718-P4718)</f>
        <v/>
      </c>
      <c r="R4718" s="23">
        <f>IF(A4718="","",IF(O4718=0,"Outside audit periods; ","")&amp;IF(G4718="","No VAT category; ","")&amp;IF(ABS(Q4718)&gt;Setup!$B$10,"VAT ≠ 15% × net; ","")&amp;IF(AND(F4718="B2B - VAT registered",NOT(AND(LEN(E4718)=15,LEFT(E4718,1)="3",RIGHT(E4718,1)="3",ISNUMBER(--E4718)))),"Invalid/missing customer VAT no; ","")&amp;IF(L4718&lt;&gt;"Yes","Not reported/cleared on FATOORA; ","")&amp;IF(AND(OR(G4718="Zero-rated domestic (Box 3)",G4718="Export (Box 4)"),N4718=""),"Zero-rate/export evidence missing; ","")&amp;IF(AND(C4718="Credit Note",H4718&gt;0),"Credit note should be negative; ","")&amp;IF(AND(C4718="Simplified Tax Invoice",F4718="B2B - VAT registered"),"Simplified invoice issued to VAT-registered B2B; ",""))</f>
        <v/>
      </c>
    </row>
    <row r="4719">
      <c r="A4719" s="17" t="n"/>
      <c r="B4719" s="14" t="n"/>
      <c r="C4719" s="14" t="n"/>
      <c r="D4719" s="14" t="n"/>
      <c r="E4719" s="16" t="n"/>
      <c r="F4719" s="14" t="n"/>
      <c r="G4719" s="14" t="n"/>
      <c r="H4719" s="19" t="n"/>
      <c r="I4719" s="19" t="n"/>
      <c r="J4719" s="34">
        <f>IF(A4719="","",H4719+I4719)</f>
        <v/>
      </c>
      <c r="K4719" s="14" t="n"/>
      <c r="L4719" s="14" t="n"/>
      <c r="M4719" s="14" t="n"/>
      <c r="N4719" s="14" t="n"/>
      <c r="O4719" s="20">
        <f>IF(A4719="","",SUMPRODUCT((A4719&gt;=Setup!$C$19:$C$30)*(A4719&lt;=Setup!$D$19:$D$30)*Setup!$A$19:$A$30))</f>
        <v/>
      </c>
      <c r="P4719" s="34">
        <f>IF(A4719="","",IF(G4719="Standard 15% (Box 1)",ROUND(H4719*Setup!$B$9,2),0))</f>
        <v/>
      </c>
      <c r="Q4719" s="34">
        <f>IF(A4719="","",I4719-P4719)</f>
        <v/>
      </c>
      <c r="R4719" s="23">
        <f>IF(A4719="","",IF(O4719=0,"Outside audit periods; ","")&amp;IF(G4719="","No VAT category; ","")&amp;IF(ABS(Q4719)&gt;Setup!$B$10,"VAT ≠ 15% × net; ","")&amp;IF(AND(F4719="B2B - VAT registered",NOT(AND(LEN(E4719)=15,LEFT(E4719,1)="3",RIGHT(E4719,1)="3",ISNUMBER(--E4719)))),"Invalid/missing customer VAT no; ","")&amp;IF(L4719&lt;&gt;"Yes","Not reported/cleared on FATOORA; ","")&amp;IF(AND(OR(G4719="Zero-rated domestic (Box 3)",G4719="Export (Box 4)"),N4719=""),"Zero-rate/export evidence missing; ","")&amp;IF(AND(C4719="Credit Note",H4719&gt;0),"Credit note should be negative; ","")&amp;IF(AND(C4719="Simplified Tax Invoice",F4719="B2B - VAT registered"),"Simplified invoice issued to VAT-registered B2B; ",""))</f>
        <v/>
      </c>
    </row>
    <row r="4720">
      <c r="A4720" s="17" t="n"/>
      <c r="B4720" s="14" t="n"/>
      <c r="C4720" s="14" t="n"/>
      <c r="D4720" s="14" t="n"/>
      <c r="E4720" s="16" t="n"/>
      <c r="F4720" s="14" t="n"/>
      <c r="G4720" s="14" t="n"/>
      <c r="H4720" s="19" t="n"/>
      <c r="I4720" s="19" t="n"/>
      <c r="J4720" s="34">
        <f>IF(A4720="","",H4720+I4720)</f>
        <v/>
      </c>
      <c r="K4720" s="14" t="n"/>
      <c r="L4720" s="14" t="n"/>
      <c r="M4720" s="14" t="n"/>
      <c r="N4720" s="14" t="n"/>
      <c r="O4720" s="20">
        <f>IF(A4720="","",SUMPRODUCT((A4720&gt;=Setup!$C$19:$C$30)*(A4720&lt;=Setup!$D$19:$D$30)*Setup!$A$19:$A$30))</f>
        <v/>
      </c>
      <c r="P4720" s="34">
        <f>IF(A4720="","",IF(G4720="Standard 15% (Box 1)",ROUND(H4720*Setup!$B$9,2),0))</f>
        <v/>
      </c>
      <c r="Q4720" s="34">
        <f>IF(A4720="","",I4720-P4720)</f>
        <v/>
      </c>
      <c r="R4720" s="23">
        <f>IF(A4720="","",IF(O4720=0,"Outside audit periods; ","")&amp;IF(G4720="","No VAT category; ","")&amp;IF(ABS(Q4720)&gt;Setup!$B$10,"VAT ≠ 15% × net; ","")&amp;IF(AND(F4720="B2B - VAT registered",NOT(AND(LEN(E4720)=15,LEFT(E4720,1)="3",RIGHT(E4720,1)="3",ISNUMBER(--E4720)))),"Invalid/missing customer VAT no; ","")&amp;IF(L4720&lt;&gt;"Yes","Not reported/cleared on FATOORA; ","")&amp;IF(AND(OR(G4720="Zero-rated domestic (Box 3)",G4720="Export (Box 4)"),N4720=""),"Zero-rate/export evidence missing; ","")&amp;IF(AND(C4720="Credit Note",H4720&gt;0),"Credit note should be negative; ","")&amp;IF(AND(C4720="Simplified Tax Invoice",F4720="B2B - VAT registered"),"Simplified invoice issued to VAT-registered B2B; ",""))</f>
        <v/>
      </c>
    </row>
    <row r="4721">
      <c r="A4721" s="17" t="n"/>
      <c r="B4721" s="14" t="n"/>
      <c r="C4721" s="14" t="n"/>
      <c r="D4721" s="14" t="n"/>
      <c r="E4721" s="16" t="n"/>
      <c r="F4721" s="14" t="n"/>
      <c r="G4721" s="14" t="n"/>
      <c r="H4721" s="19" t="n"/>
      <c r="I4721" s="19" t="n"/>
      <c r="J4721" s="34">
        <f>IF(A4721="","",H4721+I4721)</f>
        <v/>
      </c>
      <c r="K4721" s="14" t="n"/>
      <c r="L4721" s="14" t="n"/>
      <c r="M4721" s="14" t="n"/>
      <c r="N4721" s="14" t="n"/>
      <c r="O4721" s="20">
        <f>IF(A4721="","",SUMPRODUCT((A4721&gt;=Setup!$C$19:$C$30)*(A4721&lt;=Setup!$D$19:$D$30)*Setup!$A$19:$A$30))</f>
        <v/>
      </c>
      <c r="P4721" s="34">
        <f>IF(A4721="","",IF(G4721="Standard 15% (Box 1)",ROUND(H4721*Setup!$B$9,2),0))</f>
        <v/>
      </c>
      <c r="Q4721" s="34">
        <f>IF(A4721="","",I4721-P4721)</f>
        <v/>
      </c>
      <c r="R4721" s="23">
        <f>IF(A4721="","",IF(O4721=0,"Outside audit periods; ","")&amp;IF(G4721="","No VAT category; ","")&amp;IF(ABS(Q4721)&gt;Setup!$B$10,"VAT ≠ 15% × net; ","")&amp;IF(AND(F4721="B2B - VAT registered",NOT(AND(LEN(E4721)=15,LEFT(E4721,1)="3",RIGHT(E4721,1)="3",ISNUMBER(--E4721)))),"Invalid/missing customer VAT no; ","")&amp;IF(L4721&lt;&gt;"Yes","Not reported/cleared on FATOORA; ","")&amp;IF(AND(OR(G4721="Zero-rated domestic (Box 3)",G4721="Export (Box 4)"),N4721=""),"Zero-rate/export evidence missing; ","")&amp;IF(AND(C4721="Credit Note",H4721&gt;0),"Credit note should be negative; ","")&amp;IF(AND(C4721="Simplified Tax Invoice",F4721="B2B - VAT registered"),"Simplified invoice issued to VAT-registered B2B; ",""))</f>
        <v/>
      </c>
    </row>
    <row r="4722">
      <c r="A4722" s="17" t="n"/>
      <c r="B4722" s="14" t="n"/>
      <c r="C4722" s="14" t="n"/>
      <c r="D4722" s="14" t="n"/>
      <c r="E4722" s="16" t="n"/>
      <c r="F4722" s="14" t="n"/>
      <c r="G4722" s="14" t="n"/>
      <c r="H4722" s="19" t="n"/>
      <c r="I4722" s="19" t="n"/>
      <c r="J4722" s="34">
        <f>IF(A4722="","",H4722+I4722)</f>
        <v/>
      </c>
      <c r="K4722" s="14" t="n"/>
      <c r="L4722" s="14" t="n"/>
      <c r="M4722" s="14" t="n"/>
      <c r="N4722" s="14" t="n"/>
      <c r="O4722" s="20">
        <f>IF(A4722="","",SUMPRODUCT((A4722&gt;=Setup!$C$19:$C$30)*(A4722&lt;=Setup!$D$19:$D$30)*Setup!$A$19:$A$30))</f>
        <v/>
      </c>
      <c r="P4722" s="34">
        <f>IF(A4722="","",IF(G4722="Standard 15% (Box 1)",ROUND(H4722*Setup!$B$9,2),0))</f>
        <v/>
      </c>
      <c r="Q4722" s="34">
        <f>IF(A4722="","",I4722-P4722)</f>
        <v/>
      </c>
      <c r="R4722" s="23">
        <f>IF(A4722="","",IF(O4722=0,"Outside audit periods; ","")&amp;IF(G4722="","No VAT category; ","")&amp;IF(ABS(Q4722)&gt;Setup!$B$10,"VAT ≠ 15% × net; ","")&amp;IF(AND(F4722="B2B - VAT registered",NOT(AND(LEN(E4722)=15,LEFT(E4722,1)="3",RIGHT(E4722,1)="3",ISNUMBER(--E4722)))),"Invalid/missing customer VAT no; ","")&amp;IF(L4722&lt;&gt;"Yes","Not reported/cleared on FATOORA; ","")&amp;IF(AND(OR(G4722="Zero-rated domestic (Box 3)",G4722="Export (Box 4)"),N4722=""),"Zero-rate/export evidence missing; ","")&amp;IF(AND(C4722="Credit Note",H4722&gt;0),"Credit note should be negative; ","")&amp;IF(AND(C4722="Simplified Tax Invoice",F4722="B2B - VAT registered"),"Simplified invoice issued to VAT-registered B2B; ",""))</f>
        <v/>
      </c>
    </row>
    <row r="4723">
      <c r="A4723" s="17" t="n"/>
      <c r="B4723" s="14" t="n"/>
      <c r="C4723" s="14" t="n"/>
      <c r="D4723" s="14" t="n"/>
      <c r="E4723" s="16" t="n"/>
      <c r="F4723" s="14" t="n"/>
      <c r="G4723" s="14" t="n"/>
      <c r="H4723" s="19" t="n"/>
      <c r="I4723" s="19" t="n"/>
      <c r="J4723" s="34">
        <f>IF(A4723="","",H4723+I4723)</f>
        <v/>
      </c>
      <c r="K4723" s="14" t="n"/>
      <c r="L4723" s="14" t="n"/>
      <c r="M4723" s="14" t="n"/>
      <c r="N4723" s="14" t="n"/>
      <c r="O4723" s="20">
        <f>IF(A4723="","",SUMPRODUCT((A4723&gt;=Setup!$C$19:$C$30)*(A4723&lt;=Setup!$D$19:$D$30)*Setup!$A$19:$A$30))</f>
        <v/>
      </c>
      <c r="P4723" s="34">
        <f>IF(A4723="","",IF(G4723="Standard 15% (Box 1)",ROUND(H4723*Setup!$B$9,2),0))</f>
        <v/>
      </c>
      <c r="Q4723" s="34">
        <f>IF(A4723="","",I4723-P4723)</f>
        <v/>
      </c>
      <c r="R4723" s="23">
        <f>IF(A4723="","",IF(O4723=0,"Outside audit periods; ","")&amp;IF(G4723="","No VAT category; ","")&amp;IF(ABS(Q4723)&gt;Setup!$B$10,"VAT ≠ 15% × net; ","")&amp;IF(AND(F4723="B2B - VAT registered",NOT(AND(LEN(E4723)=15,LEFT(E4723,1)="3",RIGHT(E4723,1)="3",ISNUMBER(--E4723)))),"Invalid/missing customer VAT no; ","")&amp;IF(L4723&lt;&gt;"Yes","Not reported/cleared on FATOORA; ","")&amp;IF(AND(OR(G4723="Zero-rated domestic (Box 3)",G4723="Export (Box 4)"),N4723=""),"Zero-rate/export evidence missing; ","")&amp;IF(AND(C4723="Credit Note",H4723&gt;0),"Credit note should be negative; ","")&amp;IF(AND(C4723="Simplified Tax Invoice",F4723="B2B - VAT registered"),"Simplified invoice issued to VAT-registered B2B; ",""))</f>
        <v/>
      </c>
    </row>
    <row r="4724">
      <c r="A4724" s="17" t="n"/>
      <c r="B4724" s="14" t="n"/>
      <c r="C4724" s="14" t="n"/>
      <c r="D4724" s="14" t="n"/>
      <c r="E4724" s="16" t="n"/>
      <c r="F4724" s="14" t="n"/>
      <c r="G4724" s="14" t="n"/>
      <c r="H4724" s="19" t="n"/>
      <c r="I4724" s="19" t="n"/>
      <c r="J4724" s="34">
        <f>IF(A4724="","",H4724+I4724)</f>
        <v/>
      </c>
      <c r="K4724" s="14" t="n"/>
      <c r="L4724" s="14" t="n"/>
      <c r="M4724" s="14" t="n"/>
      <c r="N4724" s="14" t="n"/>
      <c r="O4724" s="20">
        <f>IF(A4724="","",SUMPRODUCT((A4724&gt;=Setup!$C$19:$C$30)*(A4724&lt;=Setup!$D$19:$D$30)*Setup!$A$19:$A$30))</f>
        <v/>
      </c>
      <c r="P4724" s="34">
        <f>IF(A4724="","",IF(G4724="Standard 15% (Box 1)",ROUND(H4724*Setup!$B$9,2),0))</f>
        <v/>
      </c>
      <c r="Q4724" s="34">
        <f>IF(A4724="","",I4724-P4724)</f>
        <v/>
      </c>
      <c r="R4724" s="23">
        <f>IF(A4724="","",IF(O4724=0,"Outside audit periods; ","")&amp;IF(G4724="","No VAT category; ","")&amp;IF(ABS(Q4724)&gt;Setup!$B$10,"VAT ≠ 15% × net; ","")&amp;IF(AND(F4724="B2B - VAT registered",NOT(AND(LEN(E4724)=15,LEFT(E4724,1)="3",RIGHT(E4724,1)="3",ISNUMBER(--E4724)))),"Invalid/missing customer VAT no; ","")&amp;IF(L4724&lt;&gt;"Yes","Not reported/cleared on FATOORA; ","")&amp;IF(AND(OR(G4724="Zero-rated domestic (Box 3)",G4724="Export (Box 4)"),N4724=""),"Zero-rate/export evidence missing; ","")&amp;IF(AND(C4724="Credit Note",H4724&gt;0),"Credit note should be negative; ","")&amp;IF(AND(C4724="Simplified Tax Invoice",F4724="B2B - VAT registered"),"Simplified invoice issued to VAT-registered B2B; ",""))</f>
        <v/>
      </c>
    </row>
    <row r="4725">
      <c r="A4725" s="17" t="n"/>
      <c r="B4725" s="14" t="n"/>
      <c r="C4725" s="14" t="n"/>
      <c r="D4725" s="14" t="n"/>
      <c r="E4725" s="16" t="n"/>
      <c r="F4725" s="14" t="n"/>
      <c r="G4725" s="14" t="n"/>
      <c r="H4725" s="19" t="n"/>
      <c r="I4725" s="19" t="n"/>
      <c r="J4725" s="34">
        <f>IF(A4725="","",H4725+I4725)</f>
        <v/>
      </c>
      <c r="K4725" s="14" t="n"/>
      <c r="L4725" s="14" t="n"/>
      <c r="M4725" s="14" t="n"/>
      <c r="N4725" s="14" t="n"/>
      <c r="O4725" s="20">
        <f>IF(A4725="","",SUMPRODUCT((A4725&gt;=Setup!$C$19:$C$30)*(A4725&lt;=Setup!$D$19:$D$30)*Setup!$A$19:$A$30))</f>
        <v/>
      </c>
      <c r="P4725" s="34">
        <f>IF(A4725="","",IF(G4725="Standard 15% (Box 1)",ROUND(H4725*Setup!$B$9,2),0))</f>
        <v/>
      </c>
      <c r="Q4725" s="34">
        <f>IF(A4725="","",I4725-P4725)</f>
        <v/>
      </c>
      <c r="R4725" s="23">
        <f>IF(A4725="","",IF(O4725=0,"Outside audit periods; ","")&amp;IF(G4725="","No VAT category; ","")&amp;IF(ABS(Q4725)&gt;Setup!$B$10,"VAT ≠ 15% × net; ","")&amp;IF(AND(F4725="B2B - VAT registered",NOT(AND(LEN(E4725)=15,LEFT(E4725,1)="3",RIGHT(E4725,1)="3",ISNUMBER(--E4725)))),"Invalid/missing customer VAT no; ","")&amp;IF(L4725&lt;&gt;"Yes","Not reported/cleared on FATOORA; ","")&amp;IF(AND(OR(G4725="Zero-rated domestic (Box 3)",G4725="Export (Box 4)"),N4725=""),"Zero-rate/export evidence missing; ","")&amp;IF(AND(C4725="Credit Note",H4725&gt;0),"Credit note should be negative; ","")&amp;IF(AND(C4725="Simplified Tax Invoice",F4725="B2B - VAT registered"),"Simplified invoice issued to VAT-registered B2B; ",""))</f>
        <v/>
      </c>
    </row>
    <row r="4726">
      <c r="A4726" s="17" t="n"/>
      <c r="B4726" s="14" t="n"/>
      <c r="C4726" s="14" t="n"/>
      <c r="D4726" s="14" t="n"/>
      <c r="E4726" s="16" t="n"/>
      <c r="F4726" s="14" t="n"/>
      <c r="G4726" s="14" t="n"/>
      <c r="H4726" s="19" t="n"/>
      <c r="I4726" s="19" t="n"/>
      <c r="J4726" s="34">
        <f>IF(A4726="","",H4726+I4726)</f>
        <v/>
      </c>
      <c r="K4726" s="14" t="n"/>
      <c r="L4726" s="14" t="n"/>
      <c r="M4726" s="14" t="n"/>
      <c r="N4726" s="14" t="n"/>
      <c r="O4726" s="20">
        <f>IF(A4726="","",SUMPRODUCT((A4726&gt;=Setup!$C$19:$C$30)*(A4726&lt;=Setup!$D$19:$D$30)*Setup!$A$19:$A$30))</f>
        <v/>
      </c>
      <c r="P4726" s="34">
        <f>IF(A4726="","",IF(G4726="Standard 15% (Box 1)",ROUND(H4726*Setup!$B$9,2),0))</f>
        <v/>
      </c>
      <c r="Q4726" s="34">
        <f>IF(A4726="","",I4726-P4726)</f>
        <v/>
      </c>
      <c r="R4726" s="23">
        <f>IF(A4726="","",IF(O4726=0,"Outside audit periods; ","")&amp;IF(G4726="","No VAT category; ","")&amp;IF(ABS(Q4726)&gt;Setup!$B$10,"VAT ≠ 15% × net; ","")&amp;IF(AND(F4726="B2B - VAT registered",NOT(AND(LEN(E4726)=15,LEFT(E4726,1)="3",RIGHT(E4726,1)="3",ISNUMBER(--E4726)))),"Invalid/missing customer VAT no; ","")&amp;IF(L4726&lt;&gt;"Yes","Not reported/cleared on FATOORA; ","")&amp;IF(AND(OR(G4726="Zero-rated domestic (Box 3)",G4726="Export (Box 4)"),N4726=""),"Zero-rate/export evidence missing; ","")&amp;IF(AND(C4726="Credit Note",H4726&gt;0),"Credit note should be negative; ","")&amp;IF(AND(C4726="Simplified Tax Invoice",F4726="B2B - VAT registered"),"Simplified invoice issued to VAT-registered B2B; ",""))</f>
        <v/>
      </c>
    </row>
    <row r="4727">
      <c r="A4727" s="17" t="n"/>
      <c r="B4727" s="14" t="n"/>
      <c r="C4727" s="14" t="n"/>
      <c r="D4727" s="14" t="n"/>
      <c r="E4727" s="16" t="n"/>
      <c r="F4727" s="14" t="n"/>
      <c r="G4727" s="14" t="n"/>
      <c r="H4727" s="19" t="n"/>
      <c r="I4727" s="19" t="n"/>
      <c r="J4727" s="34">
        <f>IF(A4727="","",H4727+I4727)</f>
        <v/>
      </c>
      <c r="K4727" s="14" t="n"/>
      <c r="L4727" s="14" t="n"/>
      <c r="M4727" s="14" t="n"/>
      <c r="N4727" s="14" t="n"/>
      <c r="O4727" s="20">
        <f>IF(A4727="","",SUMPRODUCT((A4727&gt;=Setup!$C$19:$C$30)*(A4727&lt;=Setup!$D$19:$D$30)*Setup!$A$19:$A$30))</f>
        <v/>
      </c>
      <c r="P4727" s="34">
        <f>IF(A4727="","",IF(G4727="Standard 15% (Box 1)",ROUND(H4727*Setup!$B$9,2),0))</f>
        <v/>
      </c>
      <c r="Q4727" s="34">
        <f>IF(A4727="","",I4727-P4727)</f>
        <v/>
      </c>
      <c r="R4727" s="23">
        <f>IF(A4727="","",IF(O4727=0,"Outside audit periods; ","")&amp;IF(G4727="","No VAT category; ","")&amp;IF(ABS(Q4727)&gt;Setup!$B$10,"VAT ≠ 15% × net; ","")&amp;IF(AND(F4727="B2B - VAT registered",NOT(AND(LEN(E4727)=15,LEFT(E4727,1)="3",RIGHT(E4727,1)="3",ISNUMBER(--E4727)))),"Invalid/missing customer VAT no; ","")&amp;IF(L4727&lt;&gt;"Yes","Not reported/cleared on FATOORA; ","")&amp;IF(AND(OR(G4727="Zero-rated domestic (Box 3)",G4727="Export (Box 4)"),N4727=""),"Zero-rate/export evidence missing; ","")&amp;IF(AND(C4727="Credit Note",H4727&gt;0),"Credit note should be negative; ","")&amp;IF(AND(C4727="Simplified Tax Invoice",F4727="B2B - VAT registered"),"Simplified invoice issued to VAT-registered B2B; ",""))</f>
        <v/>
      </c>
    </row>
    <row r="4728">
      <c r="A4728" s="17" t="n"/>
      <c r="B4728" s="14" t="n"/>
      <c r="C4728" s="14" t="n"/>
      <c r="D4728" s="14" t="n"/>
      <c r="E4728" s="16" t="n"/>
      <c r="F4728" s="14" t="n"/>
      <c r="G4728" s="14" t="n"/>
      <c r="H4728" s="19" t="n"/>
      <c r="I4728" s="19" t="n"/>
      <c r="J4728" s="34">
        <f>IF(A4728="","",H4728+I4728)</f>
        <v/>
      </c>
      <c r="K4728" s="14" t="n"/>
      <c r="L4728" s="14" t="n"/>
      <c r="M4728" s="14" t="n"/>
      <c r="N4728" s="14" t="n"/>
      <c r="O4728" s="20">
        <f>IF(A4728="","",SUMPRODUCT((A4728&gt;=Setup!$C$19:$C$30)*(A4728&lt;=Setup!$D$19:$D$30)*Setup!$A$19:$A$30))</f>
        <v/>
      </c>
      <c r="P4728" s="34">
        <f>IF(A4728="","",IF(G4728="Standard 15% (Box 1)",ROUND(H4728*Setup!$B$9,2),0))</f>
        <v/>
      </c>
      <c r="Q4728" s="34">
        <f>IF(A4728="","",I4728-P4728)</f>
        <v/>
      </c>
      <c r="R4728" s="23">
        <f>IF(A4728="","",IF(O4728=0,"Outside audit periods; ","")&amp;IF(G4728="","No VAT category; ","")&amp;IF(ABS(Q4728)&gt;Setup!$B$10,"VAT ≠ 15% × net; ","")&amp;IF(AND(F4728="B2B - VAT registered",NOT(AND(LEN(E4728)=15,LEFT(E4728,1)="3",RIGHT(E4728,1)="3",ISNUMBER(--E4728)))),"Invalid/missing customer VAT no; ","")&amp;IF(L4728&lt;&gt;"Yes","Not reported/cleared on FATOORA; ","")&amp;IF(AND(OR(G4728="Zero-rated domestic (Box 3)",G4728="Export (Box 4)"),N4728=""),"Zero-rate/export evidence missing; ","")&amp;IF(AND(C4728="Credit Note",H4728&gt;0),"Credit note should be negative; ","")&amp;IF(AND(C4728="Simplified Tax Invoice",F4728="B2B - VAT registered"),"Simplified invoice issued to VAT-registered B2B; ",""))</f>
        <v/>
      </c>
    </row>
    <row r="4729">
      <c r="A4729" s="17" t="n"/>
      <c r="B4729" s="14" t="n"/>
      <c r="C4729" s="14" t="n"/>
      <c r="D4729" s="14" t="n"/>
      <c r="E4729" s="16" t="n"/>
      <c r="F4729" s="14" t="n"/>
      <c r="G4729" s="14" t="n"/>
      <c r="H4729" s="19" t="n"/>
      <c r="I4729" s="19" t="n"/>
      <c r="J4729" s="34">
        <f>IF(A4729="","",H4729+I4729)</f>
        <v/>
      </c>
      <c r="K4729" s="14" t="n"/>
      <c r="L4729" s="14" t="n"/>
      <c r="M4729" s="14" t="n"/>
      <c r="N4729" s="14" t="n"/>
      <c r="O4729" s="20">
        <f>IF(A4729="","",SUMPRODUCT((A4729&gt;=Setup!$C$19:$C$30)*(A4729&lt;=Setup!$D$19:$D$30)*Setup!$A$19:$A$30))</f>
        <v/>
      </c>
      <c r="P4729" s="34">
        <f>IF(A4729="","",IF(G4729="Standard 15% (Box 1)",ROUND(H4729*Setup!$B$9,2),0))</f>
        <v/>
      </c>
      <c r="Q4729" s="34">
        <f>IF(A4729="","",I4729-P4729)</f>
        <v/>
      </c>
      <c r="R4729" s="23">
        <f>IF(A4729="","",IF(O4729=0,"Outside audit periods; ","")&amp;IF(G4729="","No VAT category; ","")&amp;IF(ABS(Q4729)&gt;Setup!$B$10,"VAT ≠ 15% × net; ","")&amp;IF(AND(F4729="B2B - VAT registered",NOT(AND(LEN(E4729)=15,LEFT(E4729,1)="3",RIGHT(E4729,1)="3",ISNUMBER(--E4729)))),"Invalid/missing customer VAT no; ","")&amp;IF(L4729&lt;&gt;"Yes","Not reported/cleared on FATOORA; ","")&amp;IF(AND(OR(G4729="Zero-rated domestic (Box 3)",G4729="Export (Box 4)"),N4729=""),"Zero-rate/export evidence missing; ","")&amp;IF(AND(C4729="Credit Note",H4729&gt;0),"Credit note should be negative; ","")&amp;IF(AND(C4729="Simplified Tax Invoice",F4729="B2B - VAT registered"),"Simplified invoice issued to VAT-registered B2B; ",""))</f>
        <v/>
      </c>
    </row>
    <row r="4730">
      <c r="A4730" s="17" t="n"/>
      <c r="B4730" s="14" t="n"/>
      <c r="C4730" s="14" t="n"/>
      <c r="D4730" s="14" t="n"/>
      <c r="E4730" s="16" t="n"/>
      <c r="F4730" s="14" t="n"/>
      <c r="G4730" s="14" t="n"/>
      <c r="H4730" s="19" t="n"/>
      <c r="I4730" s="19" t="n"/>
      <c r="J4730" s="34">
        <f>IF(A4730="","",H4730+I4730)</f>
        <v/>
      </c>
      <c r="K4730" s="14" t="n"/>
      <c r="L4730" s="14" t="n"/>
      <c r="M4730" s="14" t="n"/>
      <c r="N4730" s="14" t="n"/>
      <c r="O4730" s="20">
        <f>IF(A4730="","",SUMPRODUCT((A4730&gt;=Setup!$C$19:$C$30)*(A4730&lt;=Setup!$D$19:$D$30)*Setup!$A$19:$A$30))</f>
        <v/>
      </c>
      <c r="P4730" s="34">
        <f>IF(A4730="","",IF(G4730="Standard 15% (Box 1)",ROUND(H4730*Setup!$B$9,2),0))</f>
        <v/>
      </c>
      <c r="Q4730" s="34">
        <f>IF(A4730="","",I4730-P4730)</f>
        <v/>
      </c>
      <c r="R4730" s="23">
        <f>IF(A4730="","",IF(O4730=0,"Outside audit periods; ","")&amp;IF(G4730="","No VAT category; ","")&amp;IF(ABS(Q4730)&gt;Setup!$B$10,"VAT ≠ 15% × net; ","")&amp;IF(AND(F4730="B2B - VAT registered",NOT(AND(LEN(E4730)=15,LEFT(E4730,1)="3",RIGHT(E4730,1)="3",ISNUMBER(--E4730)))),"Invalid/missing customer VAT no; ","")&amp;IF(L4730&lt;&gt;"Yes","Not reported/cleared on FATOORA; ","")&amp;IF(AND(OR(G4730="Zero-rated domestic (Box 3)",G4730="Export (Box 4)"),N4730=""),"Zero-rate/export evidence missing; ","")&amp;IF(AND(C4730="Credit Note",H4730&gt;0),"Credit note should be negative; ","")&amp;IF(AND(C4730="Simplified Tax Invoice",F4730="B2B - VAT registered"),"Simplified invoice issued to VAT-registered B2B; ",""))</f>
        <v/>
      </c>
    </row>
    <row r="4731">
      <c r="A4731" s="17" t="n"/>
      <c r="B4731" s="14" t="n"/>
      <c r="C4731" s="14" t="n"/>
      <c r="D4731" s="14" t="n"/>
      <c r="E4731" s="16" t="n"/>
      <c r="F4731" s="14" t="n"/>
      <c r="G4731" s="14" t="n"/>
      <c r="H4731" s="19" t="n"/>
      <c r="I4731" s="19" t="n"/>
      <c r="J4731" s="34">
        <f>IF(A4731="","",H4731+I4731)</f>
        <v/>
      </c>
      <c r="K4731" s="14" t="n"/>
      <c r="L4731" s="14" t="n"/>
      <c r="M4731" s="14" t="n"/>
      <c r="N4731" s="14" t="n"/>
      <c r="O4731" s="20">
        <f>IF(A4731="","",SUMPRODUCT((A4731&gt;=Setup!$C$19:$C$30)*(A4731&lt;=Setup!$D$19:$D$30)*Setup!$A$19:$A$30))</f>
        <v/>
      </c>
      <c r="P4731" s="34">
        <f>IF(A4731="","",IF(G4731="Standard 15% (Box 1)",ROUND(H4731*Setup!$B$9,2),0))</f>
        <v/>
      </c>
      <c r="Q4731" s="34">
        <f>IF(A4731="","",I4731-P4731)</f>
        <v/>
      </c>
      <c r="R4731" s="23">
        <f>IF(A4731="","",IF(O4731=0,"Outside audit periods; ","")&amp;IF(G4731="","No VAT category; ","")&amp;IF(ABS(Q4731)&gt;Setup!$B$10,"VAT ≠ 15% × net; ","")&amp;IF(AND(F4731="B2B - VAT registered",NOT(AND(LEN(E4731)=15,LEFT(E4731,1)="3",RIGHT(E4731,1)="3",ISNUMBER(--E4731)))),"Invalid/missing customer VAT no; ","")&amp;IF(L4731&lt;&gt;"Yes","Not reported/cleared on FATOORA; ","")&amp;IF(AND(OR(G4731="Zero-rated domestic (Box 3)",G4731="Export (Box 4)"),N4731=""),"Zero-rate/export evidence missing; ","")&amp;IF(AND(C4731="Credit Note",H4731&gt;0),"Credit note should be negative; ","")&amp;IF(AND(C4731="Simplified Tax Invoice",F4731="B2B - VAT registered"),"Simplified invoice issued to VAT-registered B2B; ",""))</f>
        <v/>
      </c>
    </row>
    <row r="4732">
      <c r="A4732" s="17" t="n"/>
      <c r="B4732" s="14" t="n"/>
      <c r="C4732" s="14" t="n"/>
      <c r="D4732" s="14" t="n"/>
      <c r="E4732" s="16" t="n"/>
      <c r="F4732" s="14" t="n"/>
      <c r="G4732" s="14" t="n"/>
      <c r="H4732" s="19" t="n"/>
      <c r="I4732" s="19" t="n"/>
      <c r="J4732" s="34">
        <f>IF(A4732="","",H4732+I4732)</f>
        <v/>
      </c>
      <c r="K4732" s="14" t="n"/>
      <c r="L4732" s="14" t="n"/>
      <c r="M4732" s="14" t="n"/>
      <c r="N4732" s="14" t="n"/>
      <c r="O4732" s="20">
        <f>IF(A4732="","",SUMPRODUCT((A4732&gt;=Setup!$C$19:$C$30)*(A4732&lt;=Setup!$D$19:$D$30)*Setup!$A$19:$A$30))</f>
        <v/>
      </c>
      <c r="P4732" s="34">
        <f>IF(A4732="","",IF(G4732="Standard 15% (Box 1)",ROUND(H4732*Setup!$B$9,2),0))</f>
        <v/>
      </c>
      <c r="Q4732" s="34">
        <f>IF(A4732="","",I4732-P4732)</f>
        <v/>
      </c>
      <c r="R4732" s="23">
        <f>IF(A4732="","",IF(O4732=0,"Outside audit periods; ","")&amp;IF(G4732="","No VAT category; ","")&amp;IF(ABS(Q4732)&gt;Setup!$B$10,"VAT ≠ 15% × net; ","")&amp;IF(AND(F4732="B2B - VAT registered",NOT(AND(LEN(E4732)=15,LEFT(E4732,1)="3",RIGHT(E4732,1)="3",ISNUMBER(--E4732)))),"Invalid/missing customer VAT no; ","")&amp;IF(L4732&lt;&gt;"Yes","Not reported/cleared on FATOORA; ","")&amp;IF(AND(OR(G4732="Zero-rated domestic (Box 3)",G4732="Export (Box 4)"),N4732=""),"Zero-rate/export evidence missing; ","")&amp;IF(AND(C4732="Credit Note",H4732&gt;0),"Credit note should be negative; ","")&amp;IF(AND(C4732="Simplified Tax Invoice",F4732="B2B - VAT registered"),"Simplified invoice issued to VAT-registered B2B; ",""))</f>
        <v/>
      </c>
    </row>
    <row r="4733">
      <c r="A4733" s="17" t="n"/>
      <c r="B4733" s="14" t="n"/>
      <c r="C4733" s="14" t="n"/>
      <c r="D4733" s="14" t="n"/>
      <c r="E4733" s="16" t="n"/>
      <c r="F4733" s="14" t="n"/>
      <c r="G4733" s="14" t="n"/>
      <c r="H4733" s="19" t="n"/>
      <c r="I4733" s="19" t="n"/>
      <c r="J4733" s="34">
        <f>IF(A4733="","",H4733+I4733)</f>
        <v/>
      </c>
      <c r="K4733" s="14" t="n"/>
      <c r="L4733" s="14" t="n"/>
      <c r="M4733" s="14" t="n"/>
      <c r="N4733" s="14" t="n"/>
      <c r="O4733" s="20">
        <f>IF(A4733="","",SUMPRODUCT((A4733&gt;=Setup!$C$19:$C$30)*(A4733&lt;=Setup!$D$19:$D$30)*Setup!$A$19:$A$30))</f>
        <v/>
      </c>
      <c r="P4733" s="34">
        <f>IF(A4733="","",IF(G4733="Standard 15% (Box 1)",ROUND(H4733*Setup!$B$9,2),0))</f>
        <v/>
      </c>
      <c r="Q4733" s="34">
        <f>IF(A4733="","",I4733-P4733)</f>
        <v/>
      </c>
      <c r="R4733" s="23">
        <f>IF(A4733="","",IF(O4733=0,"Outside audit periods; ","")&amp;IF(G4733="","No VAT category; ","")&amp;IF(ABS(Q4733)&gt;Setup!$B$10,"VAT ≠ 15% × net; ","")&amp;IF(AND(F4733="B2B - VAT registered",NOT(AND(LEN(E4733)=15,LEFT(E4733,1)="3",RIGHT(E4733,1)="3",ISNUMBER(--E4733)))),"Invalid/missing customer VAT no; ","")&amp;IF(L4733&lt;&gt;"Yes","Not reported/cleared on FATOORA; ","")&amp;IF(AND(OR(G4733="Zero-rated domestic (Box 3)",G4733="Export (Box 4)"),N4733=""),"Zero-rate/export evidence missing; ","")&amp;IF(AND(C4733="Credit Note",H4733&gt;0),"Credit note should be negative; ","")&amp;IF(AND(C4733="Simplified Tax Invoice",F4733="B2B - VAT registered"),"Simplified invoice issued to VAT-registered B2B; ",""))</f>
        <v/>
      </c>
    </row>
    <row r="4734">
      <c r="A4734" s="17" t="n"/>
      <c r="B4734" s="14" t="n"/>
      <c r="C4734" s="14" t="n"/>
      <c r="D4734" s="14" t="n"/>
      <c r="E4734" s="16" t="n"/>
      <c r="F4734" s="14" t="n"/>
      <c r="G4734" s="14" t="n"/>
      <c r="H4734" s="19" t="n"/>
      <c r="I4734" s="19" t="n"/>
      <c r="J4734" s="34">
        <f>IF(A4734="","",H4734+I4734)</f>
        <v/>
      </c>
      <c r="K4734" s="14" t="n"/>
      <c r="L4734" s="14" t="n"/>
      <c r="M4734" s="14" t="n"/>
      <c r="N4734" s="14" t="n"/>
      <c r="O4734" s="20">
        <f>IF(A4734="","",SUMPRODUCT((A4734&gt;=Setup!$C$19:$C$30)*(A4734&lt;=Setup!$D$19:$D$30)*Setup!$A$19:$A$30))</f>
        <v/>
      </c>
      <c r="P4734" s="34">
        <f>IF(A4734="","",IF(G4734="Standard 15% (Box 1)",ROUND(H4734*Setup!$B$9,2),0))</f>
        <v/>
      </c>
      <c r="Q4734" s="34">
        <f>IF(A4734="","",I4734-P4734)</f>
        <v/>
      </c>
      <c r="R4734" s="23">
        <f>IF(A4734="","",IF(O4734=0,"Outside audit periods; ","")&amp;IF(G4734="","No VAT category; ","")&amp;IF(ABS(Q4734)&gt;Setup!$B$10,"VAT ≠ 15% × net; ","")&amp;IF(AND(F4734="B2B - VAT registered",NOT(AND(LEN(E4734)=15,LEFT(E4734,1)="3",RIGHT(E4734,1)="3",ISNUMBER(--E4734)))),"Invalid/missing customer VAT no; ","")&amp;IF(L4734&lt;&gt;"Yes","Not reported/cleared on FATOORA; ","")&amp;IF(AND(OR(G4734="Zero-rated domestic (Box 3)",G4734="Export (Box 4)"),N4734=""),"Zero-rate/export evidence missing; ","")&amp;IF(AND(C4734="Credit Note",H4734&gt;0),"Credit note should be negative; ","")&amp;IF(AND(C4734="Simplified Tax Invoice",F4734="B2B - VAT registered"),"Simplified invoice issued to VAT-registered B2B; ",""))</f>
        <v/>
      </c>
    </row>
    <row r="4735">
      <c r="A4735" s="17" t="n"/>
      <c r="B4735" s="14" t="n"/>
      <c r="C4735" s="14" t="n"/>
      <c r="D4735" s="14" t="n"/>
      <c r="E4735" s="16" t="n"/>
      <c r="F4735" s="14" t="n"/>
      <c r="G4735" s="14" t="n"/>
      <c r="H4735" s="19" t="n"/>
      <c r="I4735" s="19" t="n"/>
      <c r="J4735" s="34">
        <f>IF(A4735="","",H4735+I4735)</f>
        <v/>
      </c>
      <c r="K4735" s="14" t="n"/>
      <c r="L4735" s="14" t="n"/>
      <c r="M4735" s="14" t="n"/>
      <c r="N4735" s="14" t="n"/>
      <c r="O4735" s="20">
        <f>IF(A4735="","",SUMPRODUCT((A4735&gt;=Setup!$C$19:$C$30)*(A4735&lt;=Setup!$D$19:$D$30)*Setup!$A$19:$A$30))</f>
        <v/>
      </c>
      <c r="P4735" s="34">
        <f>IF(A4735="","",IF(G4735="Standard 15% (Box 1)",ROUND(H4735*Setup!$B$9,2),0))</f>
        <v/>
      </c>
      <c r="Q4735" s="34">
        <f>IF(A4735="","",I4735-P4735)</f>
        <v/>
      </c>
      <c r="R4735" s="23">
        <f>IF(A4735="","",IF(O4735=0,"Outside audit periods; ","")&amp;IF(G4735="","No VAT category; ","")&amp;IF(ABS(Q4735)&gt;Setup!$B$10,"VAT ≠ 15% × net; ","")&amp;IF(AND(F4735="B2B - VAT registered",NOT(AND(LEN(E4735)=15,LEFT(E4735,1)="3",RIGHT(E4735,1)="3",ISNUMBER(--E4735)))),"Invalid/missing customer VAT no; ","")&amp;IF(L4735&lt;&gt;"Yes","Not reported/cleared on FATOORA; ","")&amp;IF(AND(OR(G4735="Zero-rated domestic (Box 3)",G4735="Export (Box 4)"),N4735=""),"Zero-rate/export evidence missing; ","")&amp;IF(AND(C4735="Credit Note",H4735&gt;0),"Credit note should be negative; ","")&amp;IF(AND(C4735="Simplified Tax Invoice",F4735="B2B - VAT registered"),"Simplified invoice issued to VAT-registered B2B; ",""))</f>
        <v/>
      </c>
    </row>
    <row r="4736">
      <c r="A4736" s="17" t="n"/>
      <c r="B4736" s="14" t="n"/>
      <c r="C4736" s="14" t="n"/>
      <c r="D4736" s="14" t="n"/>
      <c r="E4736" s="16" t="n"/>
      <c r="F4736" s="14" t="n"/>
      <c r="G4736" s="14" t="n"/>
      <c r="H4736" s="19" t="n"/>
      <c r="I4736" s="19" t="n"/>
      <c r="J4736" s="34">
        <f>IF(A4736="","",H4736+I4736)</f>
        <v/>
      </c>
      <c r="K4736" s="14" t="n"/>
      <c r="L4736" s="14" t="n"/>
      <c r="M4736" s="14" t="n"/>
      <c r="N4736" s="14" t="n"/>
      <c r="O4736" s="20">
        <f>IF(A4736="","",SUMPRODUCT((A4736&gt;=Setup!$C$19:$C$30)*(A4736&lt;=Setup!$D$19:$D$30)*Setup!$A$19:$A$30))</f>
        <v/>
      </c>
      <c r="P4736" s="34">
        <f>IF(A4736="","",IF(G4736="Standard 15% (Box 1)",ROUND(H4736*Setup!$B$9,2),0))</f>
        <v/>
      </c>
      <c r="Q4736" s="34">
        <f>IF(A4736="","",I4736-P4736)</f>
        <v/>
      </c>
      <c r="R4736" s="23">
        <f>IF(A4736="","",IF(O4736=0,"Outside audit periods; ","")&amp;IF(G4736="","No VAT category; ","")&amp;IF(ABS(Q4736)&gt;Setup!$B$10,"VAT ≠ 15% × net; ","")&amp;IF(AND(F4736="B2B - VAT registered",NOT(AND(LEN(E4736)=15,LEFT(E4736,1)="3",RIGHT(E4736,1)="3",ISNUMBER(--E4736)))),"Invalid/missing customer VAT no; ","")&amp;IF(L4736&lt;&gt;"Yes","Not reported/cleared on FATOORA; ","")&amp;IF(AND(OR(G4736="Zero-rated domestic (Box 3)",G4736="Export (Box 4)"),N4736=""),"Zero-rate/export evidence missing; ","")&amp;IF(AND(C4736="Credit Note",H4736&gt;0),"Credit note should be negative; ","")&amp;IF(AND(C4736="Simplified Tax Invoice",F4736="B2B - VAT registered"),"Simplified invoice issued to VAT-registered B2B; ",""))</f>
        <v/>
      </c>
    </row>
    <row r="4737">
      <c r="A4737" s="17" t="n"/>
      <c r="B4737" s="14" t="n"/>
      <c r="C4737" s="14" t="n"/>
      <c r="D4737" s="14" t="n"/>
      <c r="E4737" s="16" t="n"/>
      <c r="F4737" s="14" t="n"/>
      <c r="G4737" s="14" t="n"/>
      <c r="H4737" s="19" t="n"/>
      <c r="I4737" s="19" t="n"/>
      <c r="J4737" s="34">
        <f>IF(A4737="","",H4737+I4737)</f>
        <v/>
      </c>
      <c r="K4737" s="14" t="n"/>
      <c r="L4737" s="14" t="n"/>
      <c r="M4737" s="14" t="n"/>
      <c r="N4737" s="14" t="n"/>
      <c r="O4737" s="20">
        <f>IF(A4737="","",SUMPRODUCT((A4737&gt;=Setup!$C$19:$C$30)*(A4737&lt;=Setup!$D$19:$D$30)*Setup!$A$19:$A$30))</f>
        <v/>
      </c>
      <c r="P4737" s="34">
        <f>IF(A4737="","",IF(G4737="Standard 15% (Box 1)",ROUND(H4737*Setup!$B$9,2),0))</f>
        <v/>
      </c>
      <c r="Q4737" s="34">
        <f>IF(A4737="","",I4737-P4737)</f>
        <v/>
      </c>
      <c r="R4737" s="23">
        <f>IF(A4737="","",IF(O4737=0,"Outside audit periods; ","")&amp;IF(G4737="","No VAT category; ","")&amp;IF(ABS(Q4737)&gt;Setup!$B$10,"VAT ≠ 15% × net; ","")&amp;IF(AND(F4737="B2B - VAT registered",NOT(AND(LEN(E4737)=15,LEFT(E4737,1)="3",RIGHT(E4737,1)="3",ISNUMBER(--E4737)))),"Invalid/missing customer VAT no; ","")&amp;IF(L4737&lt;&gt;"Yes","Not reported/cleared on FATOORA; ","")&amp;IF(AND(OR(G4737="Zero-rated domestic (Box 3)",G4737="Export (Box 4)"),N4737=""),"Zero-rate/export evidence missing; ","")&amp;IF(AND(C4737="Credit Note",H4737&gt;0),"Credit note should be negative; ","")&amp;IF(AND(C4737="Simplified Tax Invoice",F4737="B2B - VAT registered"),"Simplified invoice issued to VAT-registered B2B; ",""))</f>
        <v/>
      </c>
    </row>
    <row r="4738">
      <c r="A4738" s="17" t="n"/>
      <c r="B4738" s="14" t="n"/>
      <c r="C4738" s="14" t="n"/>
      <c r="D4738" s="14" t="n"/>
      <c r="E4738" s="16" t="n"/>
      <c r="F4738" s="14" t="n"/>
      <c r="G4738" s="14" t="n"/>
      <c r="H4738" s="19" t="n"/>
      <c r="I4738" s="19" t="n"/>
      <c r="J4738" s="34">
        <f>IF(A4738="","",H4738+I4738)</f>
        <v/>
      </c>
      <c r="K4738" s="14" t="n"/>
      <c r="L4738" s="14" t="n"/>
      <c r="M4738" s="14" t="n"/>
      <c r="N4738" s="14" t="n"/>
      <c r="O4738" s="20">
        <f>IF(A4738="","",SUMPRODUCT((A4738&gt;=Setup!$C$19:$C$30)*(A4738&lt;=Setup!$D$19:$D$30)*Setup!$A$19:$A$30))</f>
        <v/>
      </c>
      <c r="P4738" s="34">
        <f>IF(A4738="","",IF(G4738="Standard 15% (Box 1)",ROUND(H4738*Setup!$B$9,2),0))</f>
        <v/>
      </c>
      <c r="Q4738" s="34">
        <f>IF(A4738="","",I4738-P4738)</f>
        <v/>
      </c>
      <c r="R4738" s="23">
        <f>IF(A4738="","",IF(O4738=0,"Outside audit periods; ","")&amp;IF(G4738="","No VAT category; ","")&amp;IF(ABS(Q4738)&gt;Setup!$B$10,"VAT ≠ 15% × net; ","")&amp;IF(AND(F4738="B2B - VAT registered",NOT(AND(LEN(E4738)=15,LEFT(E4738,1)="3",RIGHT(E4738,1)="3",ISNUMBER(--E4738)))),"Invalid/missing customer VAT no; ","")&amp;IF(L4738&lt;&gt;"Yes","Not reported/cleared on FATOORA; ","")&amp;IF(AND(OR(G4738="Zero-rated domestic (Box 3)",G4738="Export (Box 4)"),N4738=""),"Zero-rate/export evidence missing; ","")&amp;IF(AND(C4738="Credit Note",H4738&gt;0),"Credit note should be negative; ","")&amp;IF(AND(C4738="Simplified Tax Invoice",F4738="B2B - VAT registered"),"Simplified invoice issued to VAT-registered B2B; ",""))</f>
        <v/>
      </c>
    </row>
    <row r="4739">
      <c r="A4739" s="17" t="n"/>
      <c r="B4739" s="14" t="n"/>
      <c r="C4739" s="14" t="n"/>
      <c r="D4739" s="14" t="n"/>
      <c r="E4739" s="16" t="n"/>
      <c r="F4739" s="14" t="n"/>
      <c r="G4739" s="14" t="n"/>
      <c r="H4739" s="19" t="n"/>
      <c r="I4739" s="19" t="n"/>
      <c r="J4739" s="34">
        <f>IF(A4739="","",H4739+I4739)</f>
        <v/>
      </c>
      <c r="K4739" s="14" t="n"/>
      <c r="L4739" s="14" t="n"/>
      <c r="M4739" s="14" t="n"/>
      <c r="N4739" s="14" t="n"/>
      <c r="O4739" s="20">
        <f>IF(A4739="","",SUMPRODUCT((A4739&gt;=Setup!$C$19:$C$30)*(A4739&lt;=Setup!$D$19:$D$30)*Setup!$A$19:$A$30))</f>
        <v/>
      </c>
      <c r="P4739" s="34">
        <f>IF(A4739="","",IF(G4739="Standard 15% (Box 1)",ROUND(H4739*Setup!$B$9,2),0))</f>
        <v/>
      </c>
      <c r="Q4739" s="34">
        <f>IF(A4739="","",I4739-P4739)</f>
        <v/>
      </c>
      <c r="R4739" s="23">
        <f>IF(A4739="","",IF(O4739=0,"Outside audit periods; ","")&amp;IF(G4739="","No VAT category; ","")&amp;IF(ABS(Q4739)&gt;Setup!$B$10,"VAT ≠ 15% × net; ","")&amp;IF(AND(F4739="B2B - VAT registered",NOT(AND(LEN(E4739)=15,LEFT(E4739,1)="3",RIGHT(E4739,1)="3",ISNUMBER(--E4739)))),"Invalid/missing customer VAT no; ","")&amp;IF(L4739&lt;&gt;"Yes","Not reported/cleared on FATOORA; ","")&amp;IF(AND(OR(G4739="Zero-rated domestic (Box 3)",G4739="Export (Box 4)"),N4739=""),"Zero-rate/export evidence missing; ","")&amp;IF(AND(C4739="Credit Note",H4739&gt;0),"Credit note should be negative; ","")&amp;IF(AND(C4739="Simplified Tax Invoice",F4739="B2B - VAT registered"),"Simplified invoice issued to VAT-registered B2B; ",""))</f>
        <v/>
      </c>
    </row>
    <row r="4740">
      <c r="A4740" s="17" t="n"/>
      <c r="B4740" s="14" t="n"/>
      <c r="C4740" s="14" t="n"/>
      <c r="D4740" s="14" t="n"/>
      <c r="E4740" s="16" t="n"/>
      <c r="F4740" s="14" t="n"/>
      <c r="G4740" s="14" t="n"/>
      <c r="H4740" s="19" t="n"/>
      <c r="I4740" s="19" t="n"/>
      <c r="J4740" s="34">
        <f>IF(A4740="","",H4740+I4740)</f>
        <v/>
      </c>
      <c r="K4740" s="14" t="n"/>
      <c r="L4740" s="14" t="n"/>
      <c r="M4740" s="14" t="n"/>
      <c r="N4740" s="14" t="n"/>
      <c r="O4740" s="20">
        <f>IF(A4740="","",SUMPRODUCT((A4740&gt;=Setup!$C$19:$C$30)*(A4740&lt;=Setup!$D$19:$D$30)*Setup!$A$19:$A$30))</f>
        <v/>
      </c>
      <c r="P4740" s="34">
        <f>IF(A4740="","",IF(G4740="Standard 15% (Box 1)",ROUND(H4740*Setup!$B$9,2),0))</f>
        <v/>
      </c>
      <c r="Q4740" s="34">
        <f>IF(A4740="","",I4740-P4740)</f>
        <v/>
      </c>
      <c r="R4740" s="23">
        <f>IF(A4740="","",IF(O4740=0,"Outside audit periods; ","")&amp;IF(G4740="","No VAT category; ","")&amp;IF(ABS(Q4740)&gt;Setup!$B$10,"VAT ≠ 15% × net; ","")&amp;IF(AND(F4740="B2B - VAT registered",NOT(AND(LEN(E4740)=15,LEFT(E4740,1)="3",RIGHT(E4740,1)="3",ISNUMBER(--E4740)))),"Invalid/missing customer VAT no; ","")&amp;IF(L4740&lt;&gt;"Yes","Not reported/cleared on FATOORA; ","")&amp;IF(AND(OR(G4740="Zero-rated domestic (Box 3)",G4740="Export (Box 4)"),N4740=""),"Zero-rate/export evidence missing; ","")&amp;IF(AND(C4740="Credit Note",H4740&gt;0),"Credit note should be negative; ","")&amp;IF(AND(C4740="Simplified Tax Invoice",F4740="B2B - VAT registered"),"Simplified invoice issued to VAT-registered B2B; ",""))</f>
        <v/>
      </c>
    </row>
    <row r="4741">
      <c r="A4741" s="17" t="n"/>
      <c r="B4741" s="14" t="n"/>
      <c r="C4741" s="14" t="n"/>
      <c r="D4741" s="14" t="n"/>
      <c r="E4741" s="16" t="n"/>
      <c r="F4741" s="14" t="n"/>
      <c r="G4741" s="14" t="n"/>
      <c r="H4741" s="19" t="n"/>
      <c r="I4741" s="19" t="n"/>
      <c r="J4741" s="34">
        <f>IF(A4741="","",H4741+I4741)</f>
        <v/>
      </c>
      <c r="K4741" s="14" t="n"/>
      <c r="L4741" s="14" t="n"/>
      <c r="M4741" s="14" t="n"/>
      <c r="N4741" s="14" t="n"/>
      <c r="O4741" s="20">
        <f>IF(A4741="","",SUMPRODUCT((A4741&gt;=Setup!$C$19:$C$30)*(A4741&lt;=Setup!$D$19:$D$30)*Setup!$A$19:$A$30))</f>
        <v/>
      </c>
      <c r="P4741" s="34">
        <f>IF(A4741="","",IF(G4741="Standard 15% (Box 1)",ROUND(H4741*Setup!$B$9,2),0))</f>
        <v/>
      </c>
      <c r="Q4741" s="34">
        <f>IF(A4741="","",I4741-P4741)</f>
        <v/>
      </c>
      <c r="R4741" s="23">
        <f>IF(A4741="","",IF(O4741=0,"Outside audit periods; ","")&amp;IF(G4741="","No VAT category; ","")&amp;IF(ABS(Q4741)&gt;Setup!$B$10,"VAT ≠ 15% × net; ","")&amp;IF(AND(F4741="B2B - VAT registered",NOT(AND(LEN(E4741)=15,LEFT(E4741,1)="3",RIGHT(E4741,1)="3",ISNUMBER(--E4741)))),"Invalid/missing customer VAT no; ","")&amp;IF(L4741&lt;&gt;"Yes","Not reported/cleared on FATOORA; ","")&amp;IF(AND(OR(G4741="Zero-rated domestic (Box 3)",G4741="Export (Box 4)"),N4741=""),"Zero-rate/export evidence missing; ","")&amp;IF(AND(C4741="Credit Note",H4741&gt;0),"Credit note should be negative; ","")&amp;IF(AND(C4741="Simplified Tax Invoice",F4741="B2B - VAT registered"),"Simplified invoice issued to VAT-registered B2B; ",""))</f>
        <v/>
      </c>
    </row>
    <row r="4742">
      <c r="A4742" s="17" t="n"/>
      <c r="B4742" s="14" t="n"/>
      <c r="C4742" s="14" t="n"/>
      <c r="D4742" s="14" t="n"/>
      <c r="E4742" s="16" t="n"/>
      <c r="F4742" s="14" t="n"/>
      <c r="G4742" s="14" t="n"/>
      <c r="H4742" s="19" t="n"/>
      <c r="I4742" s="19" t="n"/>
      <c r="J4742" s="34">
        <f>IF(A4742="","",H4742+I4742)</f>
        <v/>
      </c>
      <c r="K4742" s="14" t="n"/>
      <c r="L4742" s="14" t="n"/>
      <c r="M4742" s="14" t="n"/>
      <c r="N4742" s="14" t="n"/>
      <c r="O4742" s="20">
        <f>IF(A4742="","",SUMPRODUCT((A4742&gt;=Setup!$C$19:$C$30)*(A4742&lt;=Setup!$D$19:$D$30)*Setup!$A$19:$A$30))</f>
        <v/>
      </c>
      <c r="P4742" s="34">
        <f>IF(A4742="","",IF(G4742="Standard 15% (Box 1)",ROUND(H4742*Setup!$B$9,2),0))</f>
        <v/>
      </c>
      <c r="Q4742" s="34">
        <f>IF(A4742="","",I4742-P4742)</f>
        <v/>
      </c>
      <c r="R4742" s="23">
        <f>IF(A4742="","",IF(O4742=0,"Outside audit periods; ","")&amp;IF(G4742="","No VAT category; ","")&amp;IF(ABS(Q4742)&gt;Setup!$B$10,"VAT ≠ 15% × net; ","")&amp;IF(AND(F4742="B2B - VAT registered",NOT(AND(LEN(E4742)=15,LEFT(E4742,1)="3",RIGHT(E4742,1)="3",ISNUMBER(--E4742)))),"Invalid/missing customer VAT no; ","")&amp;IF(L4742&lt;&gt;"Yes","Not reported/cleared on FATOORA; ","")&amp;IF(AND(OR(G4742="Zero-rated domestic (Box 3)",G4742="Export (Box 4)"),N4742=""),"Zero-rate/export evidence missing; ","")&amp;IF(AND(C4742="Credit Note",H4742&gt;0),"Credit note should be negative; ","")&amp;IF(AND(C4742="Simplified Tax Invoice",F4742="B2B - VAT registered"),"Simplified invoice issued to VAT-registered B2B; ",""))</f>
        <v/>
      </c>
    </row>
    <row r="4743">
      <c r="A4743" s="17" t="n"/>
      <c r="B4743" s="14" t="n"/>
      <c r="C4743" s="14" t="n"/>
      <c r="D4743" s="14" t="n"/>
      <c r="E4743" s="16" t="n"/>
      <c r="F4743" s="14" t="n"/>
      <c r="G4743" s="14" t="n"/>
      <c r="H4743" s="19" t="n"/>
      <c r="I4743" s="19" t="n"/>
      <c r="J4743" s="34">
        <f>IF(A4743="","",H4743+I4743)</f>
        <v/>
      </c>
      <c r="K4743" s="14" t="n"/>
      <c r="L4743" s="14" t="n"/>
      <c r="M4743" s="14" t="n"/>
      <c r="N4743" s="14" t="n"/>
      <c r="O4743" s="20">
        <f>IF(A4743="","",SUMPRODUCT((A4743&gt;=Setup!$C$19:$C$30)*(A4743&lt;=Setup!$D$19:$D$30)*Setup!$A$19:$A$30))</f>
        <v/>
      </c>
      <c r="P4743" s="34">
        <f>IF(A4743="","",IF(G4743="Standard 15% (Box 1)",ROUND(H4743*Setup!$B$9,2),0))</f>
        <v/>
      </c>
      <c r="Q4743" s="34">
        <f>IF(A4743="","",I4743-P4743)</f>
        <v/>
      </c>
      <c r="R4743" s="23">
        <f>IF(A4743="","",IF(O4743=0,"Outside audit periods; ","")&amp;IF(G4743="","No VAT category; ","")&amp;IF(ABS(Q4743)&gt;Setup!$B$10,"VAT ≠ 15% × net; ","")&amp;IF(AND(F4743="B2B - VAT registered",NOT(AND(LEN(E4743)=15,LEFT(E4743,1)="3",RIGHT(E4743,1)="3",ISNUMBER(--E4743)))),"Invalid/missing customer VAT no; ","")&amp;IF(L4743&lt;&gt;"Yes","Not reported/cleared on FATOORA; ","")&amp;IF(AND(OR(G4743="Zero-rated domestic (Box 3)",G4743="Export (Box 4)"),N4743=""),"Zero-rate/export evidence missing; ","")&amp;IF(AND(C4743="Credit Note",H4743&gt;0),"Credit note should be negative; ","")&amp;IF(AND(C4743="Simplified Tax Invoice",F4743="B2B - VAT registered"),"Simplified invoice issued to VAT-registered B2B; ",""))</f>
        <v/>
      </c>
    </row>
    <row r="4744">
      <c r="A4744" s="17" t="n"/>
      <c r="B4744" s="14" t="n"/>
      <c r="C4744" s="14" t="n"/>
      <c r="D4744" s="14" t="n"/>
      <c r="E4744" s="16" t="n"/>
      <c r="F4744" s="14" t="n"/>
      <c r="G4744" s="14" t="n"/>
      <c r="H4744" s="19" t="n"/>
      <c r="I4744" s="19" t="n"/>
      <c r="J4744" s="34">
        <f>IF(A4744="","",H4744+I4744)</f>
        <v/>
      </c>
      <c r="K4744" s="14" t="n"/>
      <c r="L4744" s="14" t="n"/>
      <c r="M4744" s="14" t="n"/>
      <c r="N4744" s="14" t="n"/>
      <c r="O4744" s="20">
        <f>IF(A4744="","",SUMPRODUCT((A4744&gt;=Setup!$C$19:$C$30)*(A4744&lt;=Setup!$D$19:$D$30)*Setup!$A$19:$A$30))</f>
        <v/>
      </c>
      <c r="P4744" s="34">
        <f>IF(A4744="","",IF(G4744="Standard 15% (Box 1)",ROUND(H4744*Setup!$B$9,2),0))</f>
        <v/>
      </c>
      <c r="Q4744" s="34">
        <f>IF(A4744="","",I4744-P4744)</f>
        <v/>
      </c>
      <c r="R4744" s="23">
        <f>IF(A4744="","",IF(O4744=0,"Outside audit periods; ","")&amp;IF(G4744="","No VAT category; ","")&amp;IF(ABS(Q4744)&gt;Setup!$B$10,"VAT ≠ 15% × net; ","")&amp;IF(AND(F4744="B2B - VAT registered",NOT(AND(LEN(E4744)=15,LEFT(E4744,1)="3",RIGHT(E4744,1)="3",ISNUMBER(--E4744)))),"Invalid/missing customer VAT no; ","")&amp;IF(L4744&lt;&gt;"Yes","Not reported/cleared on FATOORA; ","")&amp;IF(AND(OR(G4744="Zero-rated domestic (Box 3)",G4744="Export (Box 4)"),N4744=""),"Zero-rate/export evidence missing; ","")&amp;IF(AND(C4744="Credit Note",H4744&gt;0),"Credit note should be negative; ","")&amp;IF(AND(C4744="Simplified Tax Invoice",F4744="B2B - VAT registered"),"Simplified invoice issued to VAT-registered B2B; ",""))</f>
        <v/>
      </c>
    </row>
    <row r="4745">
      <c r="A4745" s="17" t="n"/>
      <c r="B4745" s="14" t="n"/>
      <c r="C4745" s="14" t="n"/>
      <c r="D4745" s="14" t="n"/>
      <c r="E4745" s="16" t="n"/>
      <c r="F4745" s="14" t="n"/>
      <c r="G4745" s="14" t="n"/>
      <c r="H4745" s="19" t="n"/>
      <c r="I4745" s="19" t="n"/>
      <c r="J4745" s="34">
        <f>IF(A4745="","",H4745+I4745)</f>
        <v/>
      </c>
      <c r="K4745" s="14" t="n"/>
      <c r="L4745" s="14" t="n"/>
      <c r="M4745" s="14" t="n"/>
      <c r="N4745" s="14" t="n"/>
      <c r="O4745" s="20">
        <f>IF(A4745="","",SUMPRODUCT((A4745&gt;=Setup!$C$19:$C$30)*(A4745&lt;=Setup!$D$19:$D$30)*Setup!$A$19:$A$30))</f>
        <v/>
      </c>
      <c r="P4745" s="34">
        <f>IF(A4745="","",IF(G4745="Standard 15% (Box 1)",ROUND(H4745*Setup!$B$9,2),0))</f>
        <v/>
      </c>
      <c r="Q4745" s="34">
        <f>IF(A4745="","",I4745-P4745)</f>
        <v/>
      </c>
      <c r="R4745" s="23">
        <f>IF(A4745="","",IF(O4745=0,"Outside audit periods; ","")&amp;IF(G4745="","No VAT category; ","")&amp;IF(ABS(Q4745)&gt;Setup!$B$10,"VAT ≠ 15% × net; ","")&amp;IF(AND(F4745="B2B - VAT registered",NOT(AND(LEN(E4745)=15,LEFT(E4745,1)="3",RIGHT(E4745,1)="3",ISNUMBER(--E4745)))),"Invalid/missing customer VAT no; ","")&amp;IF(L4745&lt;&gt;"Yes","Not reported/cleared on FATOORA; ","")&amp;IF(AND(OR(G4745="Zero-rated domestic (Box 3)",G4745="Export (Box 4)"),N4745=""),"Zero-rate/export evidence missing; ","")&amp;IF(AND(C4745="Credit Note",H4745&gt;0),"Credit note should be negative; ","")&amp;IF(AND(C4745="Simplified Tax Invoice",F4745="B2B - VAT registered"),"Simplified invoice issued to VAT-registered B2B; ",""))</f>
        <v/>
      </c>
    </row>
    <row r="4746">
      <c r="A4746" s="17" t="n"/>
      <c r="B4746" s="14" t="n"/>
      <c r="C4746" s="14" t="n"/>
      <c r="D4746" s="14" t="n"/>
      <c r="E4746" s="16" t="n"/>
      <c r="F4746" s="14" t="n"/>
      <c r="G4746" s="14" t="n"/>
      <c r="H4746" s="19" t="n"/>
      <c r="I4746" s="19" t="n"/>
      <c r="J4746" s="34">
        <f>IF(A4746="","",H4746+I4746)</f>
        <v/>
      </c>
      <c r="K4746" s="14" t="n"/>
      <c r="L4746" s="14" t="n"/>
      <c r="M4746" s="14" t="n"/>
      <c r="N4746" s="14" t="n"/>
      <c r="O4746" s="20">
        <f>IF(A4746="","",SUMPRODUCT((A4746&gt;=Setup!$C$19:$C$30)*(A4746&lt;=Setup!$D$19:$D$30)*Setup!$A$19:$A$30))</f>
        <v/>
      </c>
      <c r="P4746" s="34">
        <f>IF(A4746="","",IF(G4746="Standard 15% (Box 1)",ROUND(H4746*Setup!$B$9,2),0))</f>
        <v/>
      </c>
      <c r="Q4746" s="34">
        <f>IF(A4746="","",I4746-P4746)</f>
        <v/>
      </c>
      <c r="R4746" s="23">
        <f>IF(A4746="","",IF(O4746=0,"Outside audit periods; ","")&amp;IF(G4746="","No VAT category; ","")&amp;IF(ABS(Q4746)&gt;Setup!$B$10,"VAT ≠ 15% × net; ","")&amp;IF(AND(F4746="B2B - VAT registered",NOT(AND(LEN(E4746)=15,LEFT(E4746,1)="3",RIGHT(E4746,1)="3",ISNUMBER(--E4746)))),"Invalid/missing customer VAT no; ","")&amp;IF(L4746&lt;&gt;"Yes","Not reported/cleared on FATOORA; ","")&amp;IF(AND(OR(G4746="Zero-rated domestic (Box 3)",G4746="Export (Box 4)"),N4746=""),"Zero-rate/export evidence missing; ","")&amp;IF(AND(C4746="Credit Note",H4746&gt;0),"Credit note should be negative; ","")&amp;IF(AND(C4746="Simplified Tax Invoice",F4746="B2B - VAT registered"),"Simplified invoice issued to VAT-registered B2B; ",""))</f>
        <v/>
      </c>
    </row>
    <row r="4747">
      <c r="A4747" s="17" t="n"/>
      <c r="B4747" s="14" t="n"/>
      <c r="C4747" s="14" t="n"/>
      <c r="D4747" s="14" t="n"/>
      <c r="E4747" s="16" t="n"/>
      <c r="F4747" s="14" t="n"/>
      <c r="G4747" s="14" t="n"/>
      <c r="H4747" s="19" t="n"/>
      <c r="I4747" s="19" t="n"/>
      <c r="J4747" s="34">
        <f>IF(A4747="","",H4747+I4747)</f>
        <v/>
      </c>
      <c r="K4747" s="14" t="n"/>
      <c r="L4747" s="14" t="n"/>
      <c r="M4747" s="14" t="n"/>
      <c r="N4747" s="14" t="n"/>
      <c r="O4747" s="20">
        <f>IF(A4747="","",SUMPRODUCT((A4747&gt;=Setup!$C$19:$C$30)*(A4747&lt;=Setup!$D$19:$D$30)*Setup!$A$19:$A$30))</f>
        <v/>
      </c>
      <c r="P4747" s="34">
        <f>IF(A4747="","",IF(G4747="Standard 15% (Box 1)",ROUND(H4747*Setup!$B$9,2),0))</f>
        <v/>
      </c>
      <c r="Q4747" s="34">
        <f>IF(A4747="","",I4747-P4747)</f>
        <v/>
      </c>
      <c r="R4747" s="23">
        <f>IF(A4747="","",IF(O4747=0,"Outside audit periods; ","")&amp;IF(G4747="","No VAT category; ","")&amp;IF(ABS(Q4747)&gt;Setup!$B$10,"VAT ≠ 15% × net; ","")&amp;IF(AND(F4747="B2B - VAT registered",NOT(AND(LEN(E4747)=15,LEFT(E4747,1)="3",RIGHT(E4747,1)="3",ISNUMBER(--E4747)))),"Invalid/missing customer VAT no; ","")&amp;IF(L4747&lt;&gt;"Yes","Not reported/cleared on FATOORA; ","")&amp;IF(AND(OR(G4747="Zero-rated domestic (Box 3)",G4747="Export (Box 4)"),N4747=""),"Zero-rate/export evidence missing; ","")&amp;IF(AND(C4747="Credit Note",H4747&gt;0),"Credit note should be negative; ","")&amp;IF(AND(C4747="Simplified Tax Invoice",F4747="B2B - VAT registered"),"Simplified invoice issued to VAT-registered B2B; ",""))</f>
        <v/>
      </c>
    </row>
    <row r="4748">
      <c r="A4748" s="17" t="n"/>
      <c r="B4748" s="14" t="n"/>
      <c r="C4748" s="14" t="n"/>
      <c r="D4748" s="14" t="n"/>
      <c r="E4748" s="16" t="n"/>
      <c r="F4748" s="14" t="n"/>
      <c r="G4748" s="14" t="n"/>
      <c r="H4748" s="19" t="n"/>
      <c r="I4748" s="19" t="n"/>
      <c r="J4748" s="34">
        <f>IF(A4748="","",H4748+I4748)</f>
        <v/>
      </c>
      <c r="K4748" s="14" t="n"/>
      <c r="L4748" s="14" t="n"/>
      <c r="M4748" s="14" t="n"/>
      <c r="N4748" s="14" t="n"/>
      <c r="O4748" s="20">
        <f>IF(A4748="","",SUMPRODUCT((A4748&gt;=Setup!$C$19:$C$30)*(A4748&lt;=Setup!$D$19:$D$30)*Setup!$A$19:$A$30))</f>
        <v/>
      </c>
      <c r="P4748" s="34">
        <f>IF(A4748="","",IF(G4748="Standard 15% (Box 1)",ROUND(H4748*Setup!$B$9,2),0))</f>
        <v/>
      </c>
      <c r="Q4748" s="34">
        <f>IF(A4748="","",I4748-P4748)</f>
        <v/>
      </c>
      <c r="R4748" s="23">
        <f>IF(A4748="","",IF(O4748=0,"Outside audit periods; ","")&amp;IF(G4748="","No VAT category; ","")&amp;IF(ABS(Q4748)&gt;Setup!$B$10,"VAT ≠ 15% × net; ","")&amp;IF(AND(F4748="B2B - VAT registered",NOT(AND(LEN(E4748)=15,LEFT(E4748,1)="3",RIGHT(E4748,1)="3",ISNUMBER(--E4748)))),"Invalid/missing customer VAT no; ","")&amp;IF(L4748&lt;&gt;"Yes","Not reported/cleared on FATOORA; ","")&amp;IF(AND(OR(G4748="Zero-rated domestic (Box 3)",G4748="Export (Box 4)"),N4748=""),"Zero-rate/export evidence missing; ","")&amp;IF(AND(C4748="Credit Note",H4748&gt;0),"Credit note should be negative; ","")&amp;IF(AND(C4748="Simplified Tax Invoice",F4748="B2B - VAT registered"),"Simplified invoice issued to VAT-registered B2B; ",""))</f>
        <v/>
      </c>
    </row>
    <row r="4749">
      <c r="A4749" s="17" t="n"/>
      <c r="B4749" s="14" t="n"/>
      <c r="C4749" s="14" t="n"/>
      <c r="D4749" s="14" t="n"/>
      <c r="E4749" s="16" t="n"/>
      <c r="F4749" s="14" t="n"/>
      <c r="G4749" s="14" t="n"/>
      <c r="H4749" s="19" t="n"/>
      <c r="I4749" s="19" t="n"/>
      <c r="J4749" s="34">
        <f>IF(A4749="","",H4749+I4749)</f>
        <v/>
      </c>
      <c r="K4749" s="14" t="n"/>
      <c r="L4749" s="14" t="n"/>
      <c r="M4749" s="14" t="n"/>
      <c r="N4749" s="14" t="n"/>
      <c r="O4749" s="20">
        <f>IF(A4749="","",SUMPRODUCT((A4749&gt;=Setup!$C$19:$C$30)*(A4749&lt;=Setup!$D$19:$D$30)*Setup!$A$19:$A$30))</f>
        <v/>
      </c>
      <c r="P4749" s="34">
        <f>IF(A4749="","",IF(G4749="Standard 15% (Box 1)",ROUND(H4749*Setup!$B$9,2),0))</f>
        <v/>
      </c>
      <c r="Q4749" s="34">
        <f>IF(A4749="","",I4749-P4749)</f>
        <v/>
      </c>
      <c r="R4749" s="23">
        <f>IF(A4749="","",IF(O4749=0,"Outside audit periods; ","")&amp;IF(G4749="","No VAT category; ","")&amp;IF(ABS(Q4749)&gt;Setup!$B$10,"VAT ≠ 15% × net; ","")&amp;IF(AND(F4749="B2B - VAT registered",NOT(AND(LEN(E4749)=15,LEFT(E4749,1)="3",RIGHT(E4749,1)="3",ISNUMBER(--E4749)))),"Invalid/missing customer VAT no; ","")&amp;IF(L4749&lt;&gt;"Yes","Not reported/cleared on FATOORA; ","")&amp;IF(AND(OR(G4749="Zero-rated domestic (Box 3)",G4749="Export (Box 4)"),N4749=""),"Zero-rate/export evidence missing; ","")&amp;IF(AND(C4749="Credit Note",H4749&gt;0),"Credit note should be negative; ","")&amp;IF(AND(C4749="Simplified Tax Invoice",F4749="B2B - VAT registered"),"Simplified invoice issued to VAT-registered B2B; ",""))</f>
        <v/>
      </c>
    </row>
    <row r="4750">
      <c r="A4750" s="17" t="n"/>
      <c r="B4750" s="14" t="n"/>
      <c r="C4750" s="14" t="n"/>
      <c r="D4750" s="14" t="n"/>
      <c r="E4750" s="16" t="n"/>
      <c r="F4750" s="14" t="n"/>
      <c r="G4750" s="14" t="n"/>
      <c r="H4750" s="19" t="n"/>
      <c r="I4750" s="19" t="n"/>
      <c r="J4750" s="34">
        <f>IF(A4750="","",H4750+I4750)</f>
        <v/>
      </c>
      <c r="K4750" s="14" t="n"/>
      <c r="L4750" s="14" t="n"/>
      <c r="M4750" s="14" t="n"/>
      <c r="N4750" s="14" t="n"/>
      <c r="O4750" s="20">
        <f>IF(A4750="","",SUMPRODUCT((A4750&gt;=Setup!$C$19:$C$30)*(A4750&lt;=Setup!$D$19:$D$30)*Setup!$A$19:$A$30))</f>
        <v/>
      </c>
      <c r="P4750" s="34">
        <f>IF(A4750="","",IF(G4750="Standard 15% (Box 1)",ROUND(H4750*Setup!$B$9,2),0))</f>
        <v/>
      </c>
      <c r="Q4750" s="34">
        <f>IF(A4750="","",I4750-P4750)</f>
        <v/>
      </c>
      <c r="R4750" s="23">
        <f>IF(A4750="","",IF(O4750=0,"Outside audit periods; ","")&amp;IF(G4750="","No VAT category; ","")&amp;IF(ABS(Q4750)&gt;Setup!$B$10,"VAT ≠ 15% × net; ","")&amp;IF(AND(F4750="B2B - VAT registered",NOT(AND(LEN(E4750)=15,LEFT(E4750,1)="3",RIGHT(E4750,1)="3",ISNUMBER(--E4750)))),"Invalid/missing customer VAT no; ","")&amp;IF(L4750&lt;&gt;"Yes","Not reported/cleared on FATOORA; ","")&amp;IF(AND(OR(G4750="Zero-rated domestic (Box 3)",G4750="Export (Box 4)"),N4750=""),"Zero-rate/export evidence missing; ","")&amp;IF(AND(C4750="Credit Note",H4750&gt;0),"Credit note should be negative; ","")&amp;IF(AND(C4750="Simplified Tax Invoice",F4750="B2B - VAT registered"),"Simplified invoice issued to VAT-registered B2B; ",""))</f>
        <v/>
      </c>
    </row>
    <row r="4751">
      <c r="A4751" s="17" t="n"/>
      <c r="B4751" s="14" t="n"/>
      <c r="C4751" s="14" t="n"/>
      <c r="D4751" s="14" t="n"/>
      <c r="E4751" s="16" t="n"/>
      <c r="F4751" s="14" t="n"/>
      <c r="G4751" s="14" t="n"/>
      <c r="H4751" s="19" t="n"/>
      <c r="I4751" s="19" t="n"/>
      <c r="J4751" s="34">
        <f>IF(A4751="","",H4751+I4751)</f>
        <v/>
      </c>
      <c r="K4751" s="14" t="n"/>
      <c r="L4751" s="14" t="n"/>
      <c r="M4751" s="14" t="n"/>
      <c r="N4751" s="14" t="n"/>
      <c r="O4751" s="20">
        <f>IF(A4751="","",SUMPRODUCT((A4751&gt;=Setup!$C$19:$C$30)*(A4751&lt;=Setup!$D$19:$D$30)*Setup!$A$19:$A$30))</f>
        <v/>
      </c>
      <c r="P4751" s="34">
        <f>IF(A4751="","",IF(G4751="Standard 15% (Box 1)",ROUND(H4751*Setup!$B$9,2),0))</f>
        <v/>
      </c>
      <c r="Q4751" s="34">
        <f>IF(A4751="","",I4751-P4751)</f>
        <v/>
      </c>
      <c r="R4751" s="23">
        <f>IF(A4751="","",IF(O4751=0,"Outside audit periods; ","")&amp;IF(G4751="","No VAT category; ","")&amp;IF(ABS(Q4751)&gt;Setup!$B$10,"VAT ≠ 15% × net; ","")&amp;IF(AND(F4751="B2B - VAT registered",NOT(AND(LEN(E4751)=15,LEFT(E4751,1)="3",RIGHT(E4751,1)="3",ISNUMBER(--E4751)))),"Invalid/missing customer VAT no; ","")&amp;IF(L4751&lt;&gt;"Yes","Not reported/cleared on FATOORA; ","")&amp;IF(AND(OR(G4751="Zero-rated domestic (Box 3)",G4751="Export (Box 4)"),N4751=""),"Zero-rate/export evidence missing; ","")&amp;IF(AND(C4751="Credit Note",H4751&gt;0),"Credit note should be negative; ","")&amp;IF(AND(C4751="Simplified Tax Invoice",F4751="B2B - VAT registered"),"Simplified invoice issued to VAT-registered B2B; ",""))</f>
        <v/>
      </c>
    </row>
    <row r="4752">
      <c r="A4752" s="17" t="n"/>
      <c r="B4752" s="14" t="n"/>
      <c r="C4752" s="14" t="n"/>
      <c r="D4752" s="14" t="n"/>
      <c r="E4752" s="16" t="n"/>
      <c r="F4752" s="14" t="n"/>
      <c r="G4752" s="14" t="n"/>
      <c r="H4752" s="19" t="n"/>
      <c r="I4752" s="19" t="n"/>
      <c r="J4752" s="34">
        <f>IF(A4752="","",H4752+I4752)</f>
        <v/>
      </c>
      <c r="K4752" s="14" t="n"/>
      <c r="L4752" s="14" t="n"/>
      <c r="M4752" s="14" t="n"/>
      <c r="N4752" s="14" t="n"/>
      <c r="O4752" s="20">
        <f>IF(A4752="","",SUMPRODUCT((A4752&gt;=Setup!$C$19:$C$30)*(A4752&lt;=Setup!$D$19:$D$30)*Setup!$A$19:$A$30))</f>
        <v/>
      </c>
      <c r="P4752" s="34">
        <f>IF(A4752="","",IF(G4752="Standard 15% (Box 1)",ROUND(H4752*Setup!$B$9,2),0))</f>
        <v/>
      </c>
      <c r="Q4752" s="34">
        <f>IF(A4752="","",I4752-P4752)</f>
        <v/>
      </c>
      <c r="R4752" s="23">
        <f>IF(A4752="","",IF(O4752=0,"Outside audit periods; ","")&amp;IF(G4752="","No VAT category; ","")&amp;IF(ABS(Q4752)&gt;Setup!$B$10,"VAT ≠ 15% × net; ","")&amp;IF(AND(F4752="B2B - VAT registered",NOT(AND(LEN(E4752)=15,LEFT(E4752,1)="3",RIGHT(E4752,1)="3",ISNUMBER(--E4752)))),"Invalid/missing customer VAT no; ","")&amp;IF(L4752&lt;&gt;"Yes","Not reported/cleared on FATOORA; ","")&amp;IF(AND(OR(G4752="Zero-rated domestic (Box 3)",G4752="Export (Box 4)"),N4752=""),"Zero-rate/export evidence missing; ","")&amp;IF(AND(C4752="Credit Note",H4752&gt;0),"Credit note should be negative; ","")&amp;IF(AND(C4752="Simplified Tax Invoice",F4752="B2B - VAT registered"),"Simplified invoice issued to VAT-registered B2B; ",""))</f>
        <v/>
      </c>
    </row>
    <row r="4753">
      <c r="A4753" s="17" t="n"/>
      <c r="B4753" s="14" t="n"/>
      <c r="C4753" s="14" t="n"/>
      <c r="D4753" s="14" t="n"/>
      <c r="E4753" s="16" t="n"/>
      <c r="F4753" s="14" t="n"/>
      <c r="G4753" s="14" t="n"/>
      <c r="H4753" s="19" t="n"/>
      <c r="I4753" s="19" t="n"/>
      <c r="J4753" s="34">
        <f>IF(A4753="","",H4753+I4753)</f>
        <v/>
      </c>
      <c r="K4753" s="14" t="n"/>
      <c r="L4753" s="14" t="n"/>
      <c r="M4753" s="14" t="n"/>
      <c r="N4753" s="14" t="n"/>
      <c r="O4753" s="20">
        <f>IF(A4753="","",SUMPRODUCT((A4753&gt;=Setup!$C$19:$C$30)*(A4753&lt;=Setup!$D$19:$D$30)*Setup!$A$19:$A$30))</f>
        <v/>
      </c>
      <c r="P4753" s="34">
        <f>IF(A4753="","",IF(G4753="Standard 15% (Box 1)",ROUND(H4753*Setup!$B$9,2),0))</f>
        <v/>
      </c>
      <c r="Q4753" s="34">
        <f>IF(A4753="","",I4753-P4753)</f>
        <v/>
      </c>
      <c r="R4753" s="23">
        <f>IF(A4753="","",IF(O4753=0,"Outside audit periods; ","")&amp;IF(G4753="","No VAT category; ","")&amp;IF(ABS(Q4753)&gt;Setup!$B$10,"VAT ≠ 15% × net; ","")&amp;IF(AND(F4753="B2B - VAT registered",NOT(AND(LEN(E4753)=15,LEFT(E4753,1)="3",RIGHT(E4753,1)="3",ISNUMBER(--E4753)))),"Invalid/missing customer VAT no; ","")&amp;IF(L4753&lt;&gt;"Yes","Not reported/cleared on FATOORA; ","")&amp;IF(AND(OR(G4753="Zero-rated domestic (Box 3)",G4753="Export (Box 4)"),N4753=""),"Zero-rate/export evidence missing; ","")&amp;IF(AND(C4753="Credit Note",H4753&gt;0),"Credit note should be negative; ","")&amp;IF(AND(C4753="Simplified Tax Invoice",F4753="B2B - VAT registered"),"Simplified invoice issued to VAT-registered B2B; ",""))</f>
        <v/>
      </c>
    </row>
    <row r="4754">
      <c r="A4754" s="17" t="n"/>
      <c r="B4754" s="14" t="n"/>
      <c r="C4754" s="14" t="n"/>
      <c r="D4754" s="14" t="n"/>
      <c r="E4754" s="16" t="n"/>
      <c r="F4754" s="14" t="n"/>
      <c r="G4754" s="14" t="n"/>
      <c r="H4754" s="19" t="n"/>
      <c r="I4754" s="19" t="n"/>
      <c r="J4754" s="34">
        <f>IF(A4754="","",H4754+I4754)</f>
        <v/>
      </c>
      <c r="K4754" s="14" t="n"/>
      <c r="L4754" s="14" t="n"/>
      <c r="M4754" s="14" t="n"/>
      <c r="N4754" s="14" t="n"/>
      <c r="O4754" s="20">
        <f>IF(A4754="","",SUMPRODUCT((A4754&gt;=Setup!$C$19:$C$30)*(A4754&lt;=Setup!$D$19:$D$30)*Setup!$A$19:$A$30))</f>
        <v/>
      </c>
      <c r="P4754" s="34">
        <f>IF(A4754="","",IF(G4754="Standard 15% (Box 1)",ROUND(H4754*Setup!$B$9,2),0))</f>
        <v/>
      </c>
      <c r="Q4754" s="34">
        <f>IF(A4754="","",I4754-P4754)</f>
        <v/>
      </c>
      <c r="R4754" s="23">
        <f>IF(A4754="","",IF(O4754=0,"Outside audit periods; ","")&amp;IF(G4754="","No VAT category; ","")&amp;IF(ABS(Q4754)&gt;Setup!$B$10,"VAT ≠ 15% × net; ","")&amp;IF(AND(F4754="B2B - VAT registered",NOT(AND(LEN(E4754)=15,LEFT(E4754,1)="3",RIGHT(E4754,1)="3",ISNUMBER(--E4754)))),"Invalid/missing customer VAT no; ","")&amp;IF(L4754&lt;&gt;"Yes","Not reported/cleared on FATOORA; ","")&amp;IF(AND(OR(G4754="Zero-rated domestic (Box 3)",G4754="Export (Box 4)"),N4754=""),"Zero-rate/export evidence missing; ","")&amp;IF(AND(C4754="Credit Note",H4754&gt;0),"Credit note should be negative; ","")&amp;IF(AND(C4754="Simplified Tax Invoice",F4754="B2B - VAT registered"),"Simplified invoice issued to VAT-registered B2B; ",""))</f>
        <v/>
      </c>
    </row>
    <row r="4755">
      <c r="A4755" s="17" t="n"/>
      <c r="B4755" s="14" t="n"/>
      <c r="C4755" s="14" t="n"/>
      <c r="D4755" s="14" t="n"/>
      <c r="E4755" s="16" t="n"/>
      <c r="F4755" s="14" t="n"/>
      <c r="G4755" s="14" t="n"/>
      <c r="H4755" s="19" t="n"/>
      <c r="I4755" s="19" t="n"/>
      <c r="J4755" s="34">
        <f>IF(A4755="","",H4755+I4755)</f>
        <v/>
      </c>
      <c r="K4755" s="14" t="n"/>
      <c r="L4755" s="14" t="n"/>
      <c r="M4755" s="14" t="n"/>
      <c r="N4755" s="14" t="n"/>
      <c r="O4755" s="20">
        <f>IF(A4755="","",SUMPRODUCT((A4755&gt;=Setup!$C$19:$C$30)*(A4755&lt;=Setup!$D$19:$D$30)*Setup!$A$19:$A$30))</f>
        <v/>
      </c>
      <c r="P4755" s="34">
        <f>IF(A4755="","",IF(G4755="Standard 15% (Box 1)",ROUND(H4755*Setup!$B$9,2),0))</f>
        <v/>
      </c>
      <c r="Q4755" s="34">
        <f>IF(A4755="","",I4755-P4755)</f>
        <v/>
      </c>
      <c r="R4755" s="23">
        <f>IF(A4755="","",IF(O4755=0,"Outside audit periods; ","")&amp;IF(G4755="","No VAT category; ","")&amp;IF(ABS(Q4755)&gt;Setup!$B$10,"VAT ≠ 15% × net; ","")&amp;IF(AND(F4755="B2B - VAT registered",NOT(AND(LEN(E4755)=15,LEFT(E4755,1)="3",RIGHT(E4755,1)="3",ISNUMBER(--E4755)))),"Invalid/missing customer VAT no; ","")&amp;IF(L4755&lt;&gt;"Yes","Not reported/cleared on FATOORA; ","")&amp;IF(AND(OR(G4755="Zero-rated domestic (Box 3)",G4755="Export (Box 4)"),N4755=""),"Zero-rate/export evidence missing; ","")&amp;IF(AND(C4755="Credit Note",H4755&gt;0),"Credit note should be negative; ","")&amp;IF(AND(C4755="Simplified Tax Invoice",F4755="B2B - VAT registered"),"Simplified invoice issued to VAT-registered B2B; ",""))</f>
        <v/>
      </c>
    </row>
    <row r="4756">
      <c r="A4756" s="17" t="n"/>
      <c r="B4756" s="14" t="n"/>
      <c r="C4756" s="14" t="n"/>
      <c r="D4756" s="14" t="n"/>
      <c r="E4756" s="16" t="n"/>
      <c r="F4756" s="14" t="n"/>
      <c r="G4756" s="14" t="n"/>
      <c r="H4756" s="19" t="n"/>
      <c r="I4756" s="19" t="n"/>
      <c r="J4756" s="34">
        <f>IF(A4756="","",H4756+I4756)</f>
        <v/>
      </c>
      <c r="K4756" s="14" t="n"/>
      <c r="L4756" s="14" t="n"/>
      <c r="M4756" s="14" t="n"/>
      <c r="N4756" s="14" t="n"/>
      <c r="O4756" s="20">
        <f>IF(A4756="","",SUMPRODUCT((A4756&gt;=Setup!$C$19:$C$30)*(A4756&lt;=Setup!$D$19:$D$30)*Setup!$A$19:$A$30))</f>
        <v/>
      </c>
      <c r="P4756" s="34">
        <f>IF(A4756="","",IF(G4756="Standard 15% (Box 1)",ROUND(H4756*Setup!$B$9,2),0))</f>
        <v/>
      </c>
      <c r="Q4756" s="34">
        <f>IF(A4756="","",I4756-P4756)</f>
        <v/>
      </c>
      <c r="R4756" s="23">
        <f>IF(A4756="","",IF(O4756=0,"Outside audit periods; ","")&amp;IF(G4756="","No VAT category; ","")&amp;IF(ABS(Q4756)&gt;Setup!$B$10,"VAT ≠ 15% × net; ","")&amp;IF(AND(F4756="B2B - VAT registered",NOT(AND(LEN(E4756)=15,LEFT(E4756,1)="3",RIGHT(E4756,1)="3",ISNUMBER(--E4756)))),"Invalid/missing customer VAT no; ","")&amp;IF(L4756&lt;&gt;"Yes","Not reported/cleared on FATOORA; ","")&amp;IF(AND(OR(G4756="Zero-rated domestic (Box 3)",G4756="Export (Box 4)"),N4756=""),"Zero-rate/export evidence missing; ","")&amp;IF(AND(C4756="Credit Note",H4756&gt;0),"Credit note should be negative; ","")&amp;IF(AND(C4756="Simplified Tax Invoice",F4756="B2B - VAT registered"),"Simplified invoice issued to VAT-registered B2B; ",""))</f>
        <v/>
      </c>
    </row>
    <row r="4757">
      <c r="A4757" s="17" t="n"/>
      <c r="B4757" s="14" t="n"/>
      <c r="C4757" s="14" t="n"/>
      <c r="D4757" s="14" t="n"/>
      <c r="E4757" s="16" t="n"/>
      <c r="F4757" s="14" t="n"/>
      <c r="G4757" s="14" t="n"/>
      <c r="H4757" s="19" t="n"/>
      <c r="I4757" s="19" t="n"/>
      <c r="J4757" s="34">
        <f>IF(A4757="","",H4757+I4757)</f>
        <v/>
      </c>
      <c r="K4757" s="14" t="n"/>
      <c r="L4757" s="14" t="n"/>
      <c r="M4757" s="14" t="n"/>
      <c r="N4757" s="14" t="n"/>
      <c r="O4757" s="20">
        <f>IF(A4757="","",SUMPRODUCT((A4757&gt;=Setup!$C$19:$C$30)*(A4757&lt;=Setup!$D$19:$D$30)*Setup!$A$19:$A$30))</f>
        <v/>
      </c>
      <c r="P4757" s="34">
        <f>IF(A4757="","",IF(G4757="Standard 15% (Box 1)",ROUND(H4757*Setup!$B$9,2),0))</f>
        <v/>
      </c>
      <c r="Q4757" s="34">
        <f>IF(A4757="","",I4757-P4757)</f>
        <v/>
      </c>
      <c r="R4757" s="23">
        <f>IF(A4757="","",IF(O4757=0,"Outside audit periods; ","")&amp;IF(G4757="","No VAT category; ","")&amp;IF(ABS(Q4757)&gt;Setup!$B$10,"VAT ≠ 15% × net; ","")&amp;IF(AND(F4757="B2B - VAT registered",NOT(AND(LEN(E4757)=15,LEFT(E4757,1)="3",RIGHT(E4757,1)="3",ISNUMBER(--E4757)))),"Invalid/missing customer VAT no; ","")&amp;IF(L4757&lt;&gt;"Yes","Not reported/cleared on FATOORA; ","")&amp;IF(AND(OR(G4757="Zero-rated domestic (Box 3)",G4757="Export (Box 4)"),N4757=""),"Zero-rate/export evidence missing; ","")&amp;IF(AND(C4757="Credit Note",H4757&gt;0),"Credit note should be negative; ","")&amp;IF(AND(C4757="Simplified Tax Invoice",F4757="B2B - VAT registered"),"Simplified invoice issued to VAT-registered B2B; ",""))</f>
        <v/>
      </c>
    </row>
    <row r="4758">
      <c r="A4758" s="17" t="n"/>
      <c r="B4758" s="14" t="n"/>
      <c r="C4758" s="14" t="n"/>
      <c r="D4758" s="14" t="n"/>
      <c r="E4758" s="16" t="n"/>
      <c r="F4758" s="14" t="n"/>
      <c r="G4758" s="14" t="n"/>
      <c r="H4758" s="19" t="n"/>
      <c r="I4758" s="19" t="n"/>
      <c r="J4758" s="34">
        <f>IF(A4758="","",H4758+I4758)</f>
        <v/>
      </c>
      <c r="K4758" s="14" t="n"/>
      <c r="L4758" s="14" t="n"/>
      <c r="M4758" s="14" t="n"/>
      <c r="N4758" s="14" t="n"/>
      <c r="O4758" s="20">
        <f>IF(A4758="","",SUMPRODUCT((A4758&gt;=Setup!$C$19:$C$30)*(A4758&lt;=Setup!$D$19:$D$30)*Setup!$A$19:$A$30))</f>
        <v/>
      </c>
      <c r="P4758" s="34">
        <f>IF(A4758="","",IF(G4758="Standard 15% (Box 1)",ROUND(H4758*Setup!$B$9,2),0))</f>
        <v/>
      </c>
      <c r="Q4758" s="34">
        <f>IF(A4758="","",I4758-P4758)</f>
        <v/>
      </c>
      <c r="R4758" s="23">
        <f>IF(A4758="","",IF(O4758=0,"Outside audit periods; ","")&amp;IF(G4758="","No VAT category; ","")&amp;IF(ABS(Q4758)&gt;Setup!$B$10,"VAT ≠ 15% × net; ","")&amp;IF(AND(F4758="B2B - VAT registered",NOT(AND(LEN(E4758)=15,LEFT(E4758,1)="3",RIGHT(E4758,1)="3",ISNUMBER(--E4758)))),"Invalid/missing customer VAT no; ","")&amp;IF(L4758&lt;&gt;"Yes","Not reported/cleared on FATOORA; ","")&amp;IF(AND(OR(G4758="Zero-rated domestic (Box 3)",G4758="Export (Box 4)"),N4758=""),"Zero-rate/export evidence missing; ","")&amp;IF(AND(C4758="Credit Note",H4758&gt;0),"Credit note should be negative; ","")&amp;IF(AND(C4758="Simplified Tax Invoice",F4758="B2B - VAT registered"),"Simplified invoice issued to VAT-registered B2B; ",""))</f>
        <v/>
      </c>
    </row>
    <row r="4759">
      <c r="A4759" s="17" t="n"/>
      <c r="B4759" s="14" t="n"/>
      <c r="C4759" s="14" t="n"/>
      <c r="D4759" s="14" t="n"/>
      <c r="E4759" s="16" t="n"/>
      <c r="F4759" s="14" t="n"/>
      <c r="G4759" s="14" t="n"/>
      <c r="H4759" s="19" t="n"/>
      <c r="I4759" s="19" t="n"/>
      <c r="J4759" s="34">
        <f>IF(A4759="","",H4759+I4759)</f>
        <v/>
      </c>
      <c r="K4759" s="14" t="n"/>
      <c r="L4759" s="14" t="n"/>
      <c r="M4759" s="14" t="n"/>
      <c r="N4759" s="14" t="n"/>
      <c r="O4759" s="20">
        <f>IF(A4759="","",SUMPRODUCT((A4759&gt;=Setup!$C$19:$C$30)*(A4759&lt;=Setup!$D$19:$D$30)*Setup!$A$19:$A$30))</f>
        <v/>
      </c>
      <c r="P4759" s="34">
        <f>IF(A4759="","",IF(G4759="Standard 15% (Box 1)",ROUND(H4759*Setup!$B$9,2),0))</f>
        <v/>
      </c>
      <c r="Q4759" s="34">
        <f>IF(A4759="","",I4759-P4759)</f>
        <v/>
      </c>
      <c r="R4759" s="23">
        <f>IF(A4759="","",IF(O4759=0,"Outside audit periods; ","")&amp;IF(G4759="","No VAT category; ","")&amp;IF(ABS(Q4759)&gt;Setup!$B$10,"VAT ≠ 15% × net; ","")&amp;IF(AND(F4759="B2B - VAT registered",NOT(AND(LEN(E4759)=15,LEFT(E4759,1)="3",RIGHT(E4759,1)="3",ISNUMBER(--E4759)))),"Invalid/missing customer VAT no; ","")&amp;IF(L4759&lt;&gt;"Yes","Not reported/cleared on FATOORA; ","")&amp;IF(AND(OR(G4759="Zero-rated domestic (Box 3)",G4759="Export (Box 4)"),N4759=""),"Zero-rate/export evidence missing; ","")&amp;IF(AND(C4759="Credit Note",H4759&gt;0),"Credit note should be negative; ","")&amp;IF(AND(C4759="Simplified Tax Invoice",F4759="B2B - VAT registered"),"Simplified invoice issued to VAT-registered B2B; ",""))</f>
        <v/>
      </c>
    </row>
    <row r="4760">
      <c r="A4760" s="17" t="n"/>
      <c r="B4760" s="14" t="n"/>
      <c r="C4760" s="14" t="n"/>
      <c r="D4760" s="14" t="n"/>
      <c r="E4760" s="16" t="n"/>
      <c r="F4760" s="14" t="n"/>
      <c r="G4760" s="14" t="n"/>
      <c r="H4760" s="19" t="n"/>
      <c r="I4760" s="19" t="n"/>
      <c r="J4760" s="34">
        <f>IF(A4760="","",H4760+I4760)</f>
        <v/>
      </c>
      <c r="K4760" s="14" t="n"/>
      <c r="L4760" s="14" t="n"/>
      <c r="M4760" s="14" t="n"/>
      <c r="N4760" s="14" t="n"/>
      <c r="O4760" s="20">
        <f>IF(A4760="","",SUMPRODUCT((A4760&gt;=Setup!$C$19:$C$30)*(A4760&lt;=Setup!$D$19:$D$30)*Setup!$A$19:$A$30))</f>
        <v/>
      </c>
      <c r="P4760" s="34">
        <f>IF(A4760="","",IF(G4760="Standard 15% (Box 1)",ROUND(H4760*Setup!$B$9,2),0))</f>
        <v/>
      </c>
      <c r="Q4760" s="34">
        <f>IF(A4760="","",I4760-P4760)</f>
        <v/>
      </c>
      <c r="R4760" s="23">
        <f>IF(A4760="","",IF(O4760=0,"Outside audit periods; ","")&amp;IF(G4760="","No VAT category; ","")&amp;IF(ABS(Q4760)&gt;Setup!$B$10,"VAT ≠ 15% × net; ","")&amp;IF(AND(F4760="B2B - VAT registered",NOT(AND(LEN(E4760)=15,LEFT(E4760,1)="3",RIGHT(E4760,1)="3",ISNUMBER(--E4760)))),"Invalid/missing customer VAT no; ","")&amp;IF(L4760&lt;&gt;"Yes","Not reported/cleared on FATOORA; ","")&amp;IF(AND(OR(G4760="Zero-rated domestic (Box 3)",G4760="Export (Box 4)"),N4760=""),"Zero-rate/export evidence missing; ","")&amp;IF(AND(C4760="Credit Note",H4760&gt;0),"Credit note should be negative; ","")&amp;IF(AND(C4760="Simplified Tax Invoice",F4760="B2B - VAT registered"),"Simplified invoice issued to VAT-registered B2B; ",""))</f>
        <v/>
      </c>
    </row>
    <row r="4761">
      <c r="A4761" s="17" t="n"/>
      <c r="B4761" s="14" t="n"/>
      <c r="C4761" s="14" t="n"/>
      <c r="D4761" s="14" t="n"/>
      <c r="E4761" s="16" t="n"/>
      <c r="F4761" s="14" t="n"/>
      <c r="G4761" s="14" t="n"/>
      <c r="H4761" s="19" t="n"/>
      <c r="I4761" s="19" t="n"/>
      <c r="J4761" s="34">
        <f>IF(A4761="","",H4761+I4761)</f>
        <v/>
      </c>
      <c r="K4761" s="14" t="n"/>
      <c r="L4761" s="14" t="n"/>
      <c r="M4761" s="14" t="n"/>
      <c r="N4761" s="14" t="n"/>
      <c r="O4761" s="20">
        <f>IF(A4761="","",SUMPRODUCT((A4761&gt;=Setup!$C$19:$C$30)*(A4761&lt;=Setup!$D$19:$D$30)*Setup!$A$19:$A$30))</f>
        <v/>
      </c>
      <c r="P4761" s="34">
        <f>IF(A4761="","",IF(G4761="Standard 15% (Box 1)",ROUND(H4761*Setup!$B$9,2),0))</f>
        <v/>
      </c>
      <c r="Q4761" s="34">
        <f>IF(A4761="","",I4761-P4761)</f>
        <v/>
      </c>
      <c r="R4761" s="23">
        <f>IF(A4761="","",IF(O4761=0,"Outside audit periods; ","")&amp;IF(G4761="","No VAT category; ","")&amp;IF(ABS(Q4761)&gt;Setup!$B$10,"VAT ≠ 15% × net; ","")&amp;IF(AND(F4761="B2B - VAT registered",NOT(AND(LEN(E4761)=15,LEFT(E4761,1)="3",RIGHT(E4761,1)="3",ISNUMBER(--E4761)))),"Invalid/missing customer VAT no; ","")&amp;IF(L4761&lt;&gt;"Yes","Not reported/cleared on FATOORA; ","")&amp;IF(AND(OR(G4761="Zero-rated domestic (Box 3)",G4761="Export (Box 4)"),N4761=""),"Zero-rate/export evidence missing; ","")&amp;IF(AND(C4761="Credit Note",H4761&gt;0),"Credit note should be negative; ","")&amp;IF(AND(C4761="Simplified Tax Invoice",F4761="B2B - VAT registered"),"Simplified invoice issued to VAT-registered B2B; ",""))</f>
        <v/>
      </c>
    </row>
    <row r="4762">
      <c r="A4762" s="17" t="n"/>
      <c r="B4762" s="14" t="n"/>
      <c r="C4762" s="14" t="n"/>
      <c r="D4762" s="14" t="n"/>
      <c r="E4762" s="16" t="n"/>
      <c r="F4762" s="14" t="n"/>
      <c r="G4762" s="14" t="n"/>
      <c r="H4762" s="19" t="n"/>
      <c r="I4762" s="19" t="n"/>
      <c r="J4762" s="34">
        <f>IF(A4762="","",H4762+I4762)</f>
        <v/>
      </c>
      <c r="K4762" s="14" t="n"/>
      <c r="L4762" s="14" t="n"/>
      <c r="M4762" s="14" t="n"/>
      <c r="N4762" s="14" t="n"/>
      <c r="O4762" s="20">
        <f>IF(A4762="","",SUMPRODUCT((A4762&gt;=Setup!$C$19:$C$30)*(A4762&lt;=Setup!$D$19:$D$30)*Setup!$A$19:$A$30))</f>
        <v/>
      </c>
      <c r="P4762" s="34">
        <f>IF(A4762="","",IF(G4762="Standard 15% (Box 1)",ROUND(H4762*Setup!$B$9,2),0))</f>
        <v/>
      </c>
      <c r="Q4762" s="34">
        <f>IF(A4762="","",I4762-P4762)</f>
        <v/>
      </c>
      <c r="R4762" s="23">
        <f>IF(A4762="","",IF(O4762=0,"Outside audit periods; ","")&amp;IF(G4762="","No VAT category; ","")&amp;IF(ABS(Q4762)&gt;Setup!$B$10,"VAT ≠ 15% × net; ","")&amp;IF(AND(F4762="B2B - VAT registered",NOT(AND(LEN(E4762)=15,LEFT(E4762,1)="3",RIGHT(E4762,1)="3",ISNUMBER(--E4762)))),"Invalid/missing customer VAT no; ","")&amp;IF(L4762&lt;&gt;"Yes","Not reported/cleared on FATOORA; ","")&amp;IF(AND(OR(G4762="Zero-rated domestic (Box 3)",G4762="Export (Box 4)"),N4762=""),"Zero-rate/export evidence missing; ","")&amp;IF(AND(C4762="Credit Note",H4762&gt;0),"Credit note should be negative; ","")&amp;IF(AND(C4762="Simplified Tax Invoice",F4762="B2B - VAT registered"),"Simplified invoice issued to VAT-registered B2B; ",""))</f>
        <v/>
      </c>
    </row>
    <row r="4763">
      <c r="A4763" s="17" t="n"/>
      <c r="B4763" s="14" t="n"/>
      <c r="C4763" s="14" t="n"/>
      <c r="D4763" s="14" t="n"/>
      <c r="E4763" s="16" t="n"/>
      <c r="F4763" s="14" t="n"/>
      <c r="G4763" s="14" t="n"/>
      <c r="H4763" s="19" t="n"/>
      <c r="I4763" s="19" t="n"/>
      <c r="J4763" s="34">
        <f>IF(A4763="","",H4763+I4763)</f>
        <v/>
      </c>
      <c r="K4763" s="14" t="n"/>
      <c r="L4763" s="14" t="n"/>
      <c r="M4763" s="14" t="n"/>
      <c r="N4763" s="14" t="n"/>
      <c r="O4763" s="20">
        <f>IF(A4763="","",SUMPRODUCT((A4763&gt;=Setup!$C$19:$C$30)*(A4763&lt;=Setup!$D$19:$D$30)*Setup!$A$19:$A$30))</f>
        <v/>
      </c>
      <c r="P4763" s="34">
        <f>IF(A4763="","",IF(G4763="Standard 15% (Box 1)",ROUND(H4763*Setup!$B$9,2),0))</f>
        <v/>
      </c>
      <c r="Q4763" s="34">
        <f>IF(A4763="","",I4763-P4763)</f>
        <v/>
      </c>
      <c r="R4763" s="23">
        <f>IF(A4763="","",IF(O4763=0,"Outside audit periods; ","")&amp;IF(G4763="","No VAT category; ","")&amp;IF(ABS(Q4763)&gt;Setup!$B$10,"VAT ≠ 15% × net; ","")&amp;IF(AND(F4763="B2B - VAT registered",NOT(AND(LEN(E4763)=15,LEFT(E4763,1)="3",RIGHT(E4763,1)="3",ISNUMBER(--E4763)))),"Invalid/missing customer VAT no; ","")&amp;IF(L4763&lt;&gt;"Yes","Not reported/cleared on FATOORA; ","")&amp;IF(AND(OR(G4763="Zero-rated domestic (Box 3)",G4763="Export (Box 4)"),N4763=""),"Zero-rate/export evidence missing; ","")&amp;IF(AND(C4763="Credit Note",H4763&gt;0),"Credit note should be negative; ","")&amp;IF(AND(C4763="Simplified Tax Invoice",F4763="B2B - VAT registered"),"Simplified invoice issued to VAT-registered B2B; ",""))</f>
        <v/>
      </c>
    </row>
    <row r="4764">
      <c r="A4764" s="17" t="n"/>
      <c r="B4764" s="14" t="n"/>
      <c r="C4764" s="14" t="n"/>
      <c r="D4764" s="14" t="n"/>
      <c r="E4764" s="16" t="n"/>
      <c r="F4764" s="14" t="n"/>
      <c r="G4764" s="14" t="n"/>
      <c r="H4764" s="19" t="n"/>
      <c r="I4764" s="19" t="n"/>
      <c r="J4764" s="34">
        <f>IF(A4764="","",H4764+I4764)</f>
        <v/>
      </c>
      <c r="K4764" s="14" t="n"/>
      <c r="L4764" s="14" t="n"/>
      <c r="M4764" s="14" t="n"/>
      <c r="N4764" s="14" t="n"/>
      <c r="O4764" s="20">
        <f>IF(A4764="","",SUMPRODUCT((A4764&gt;=Setup!$C$19:$C$30)*(A4764&lt;=Setup!$D$19:$D$30)*Setup!$A$19:$A$30))</f>
        <v/>
      </c>
      <c r="P4764" s="34">
        <f>IF(A4764="","",IF(G4764="Standard 15% (Box 1)",ROUND(H4764*Setup!$B$9,2),0))</f>
        <v/>
      </c>
      <c r="Q4764" s="34">
        <f>IF(A4764="","",I4764-P4764)</f>
        <v/>
      </c>
      <c r="R4764" s="23">
        <f>IF(A4764="","",IF(O4764=0,"Outside audit periods; ","")&amp;IF(G4764="","No VAT category; ","")&amp;IF(ABS(Q4764)&gt;Setup!$B$10,"VAT ≠ 15% × net; ","")&amp;IF(AND(F4764="B2B - VAT registered",NOT(AND(LEN(E4764)=15,LEFT(E4764,1)="3",RIGHT(E4764,1)="3",ISNUMBER(--E4764)))),"Invalid/missing customer VAT no; ","")&amp;IF(L4764&lt;&gt;"Yes","Not reported/cleared on FATOORA; ","")&amp;IF(AND(OR(G4764="Zero-rated domestic (Box 3)",G4764="Export (Box 4)"),N4764=""),"Zero-rate/export evidence missing; ","")&amp;IF(AND(C4764="Credit Note",H4764&gt;0),"Credit note should be negative; ","")&amp;IF(AND(C4764="Simplified Tax Invoice",F4764="B2B - VAT registered"),"Simplified invoice issued to VAT-registered B2B; ",""))</f>
        <v/>
      </c>
    </row>
    <row r="4765">
      <c r="A4765" s="17" t="n"/>
      <c r="B4765" s="14" t="n"/>
      <c r="C4765" s="14" t="n"/>
      <c r="D4765" s="14" t="n"/>
      <c r="E4765" s="16" t="n"/>
      <c r="F4765" s="14" t="n"/>
      <c r="G4765" s="14" t="n"/>
      <c r="H4765" s="19" t="n"/>
      <c r="I4765" s="19" t="n"/>
      <c r="J4765" s="34">
        <f>IF(A4765="","",H4765+I4765)</f>
        <v/>
      </c>
      <c r="K4765" s="14" t="n"/>
      <c r="L4765" s="14" t="n"/>
      <c r="M4765" s="14" t="n"/>
      <c r="N4765" s="14" t="n"/>
      <c r="O4765" s="20">
        <f>IF(A4765="","",SUMPRODUCT((A4765&gt;=Setup!$C$19:$C$30)*(A4765&lt;=Setup!$D$19:$D$30)*Setup!$A$19:$A$30))</f>
        <v/>
      </c>
      <c r="P4765" s="34">
        <f>IF(A4765="","",IF(G4765="Standard 15% (Box 1)",ROUND(H4765*Setup!$B$9,2),0))</f>
        <v/>
      </c>
      <c r="Q4765" s="34">
        <f>IF(A4765="","",I4765-P4765)</f>
        <v/>
      </c>
      <c r="R4765" s="23">
        <f>IF(A4765="","",IF(O4765=0,"Outside audit periods; ","")&amp;IF(G4765="","No VAT category; ","")&amp;IF(ABS(Q4765)&gt;Setup!$B$10,"VAT ≠ 15% × net; ","")&amp;IF(AND(F4765="B2B - VAT registered",NOT(AND(LEN(E4765)=15,LEFT(E4765,1)="3",RIGHT(E4765,1)="3",ISNUMBER(--E4765)))),"Invalid/missing customer VAT no; ","")&amp;IF(L4765&lt;&gt;"Yes","Not reported/cleared on FATOORA; ","")&amp;IF(AND(OR(G4765="Zero-rated domestic (Box 3)",G4765="Export (Box 4)"),N4765=""),"Zero-rate/export evidence missing; ","")&amp;IF(AND(C4765="Credit Note",H4765&gt;0),"Credit note should be negative; ","")&amp;IF(AND(C4765="Simplified Tax Invoice",F4765="B2B - VAT registered"),"Simplified invoice issued to VAT-registered B2B; ",""))</f>
        <v/>
      </c>
    </row>
    <row r="4766">
      <c r="A4766" s="17" t="n"/>
      <c r="B4766" s="14" t="n"/>
      <c r="C4766" s="14" t="n"/>
      <c r="D4766" s="14" t="n"/>
      <c r="E4766" s="16" t="n"/>
      <c r="F4766" s="14" t="n"/>
      <c r="G4766" s="14" t="n"/>
      <c r="H4766" s="19" t="n"/>
      <c r="I4766" s="19" t="n"/>
      <c r="J4766" s="34">
        <f>IF(A4766="","",H4766+I4766)</f>
        <v/>
      </c>
      <c r="K4766" s="14" t="n"/>
      <c r="L4766" s="14" t="n"/>
      <c r="M4766" s="14" t="n"/>
      <c r="N4766" s="14" t="n"/>
      <c r="O4766" s="20">
        <f>IF(A4766="","",SUMPRODUCT((A4766&gt;=Setup!$C$19:$C$30)*(A4766&lt;=Setup!$D$19:$D$30)*Setup!$A$19:$A$30))</f>
        <v/>
      </c>
      <c r="P4766" s="34">
        <f>IF(A4766="","",IF(G4766="Standard 15% (Box 1)",ROUND(H4766*Setup!$B$9,2),0))</f>
        <v/>
      </c>
      <c r="Q4766" s="34">
        <f>IF(A4766="","",I4766-P4766)</f>
        <v/>
      </c>
      <c r="R4766" s="23">
        <f>IF(A4766="","",IF(O4766=0,"Outside audit periods; ","")&amp;IF(G4766="","No VAT category; ","")&amp;IF(ABS(Q4766)&gt;Setup!$B$10,"VAT ≠ 15% × net; ","")&amp;IF(AND(F4766="B2B - VAT registered",NOT(AND(LEN(E4766)=15,LEFT(E4766,1)="3",RIGHT(E4766,1)="3",ISNUMBER(--E4766)))),"Invalid/missing customer VAT no; ","")&amp;IF(L4766&lt;&gt;"Yes","Not reported/cleared on FATOORA; ","")&amp;IF(AND(OR(G4766="Zero-rated domestic (Box 3)",G4766="Export (Box 4)"),N4766=""),"Zero-rate/export evidence missing; ","")&amp;IF(AND(C4766="Credit Note",H4766&gt;0),"Credit note should be negative; ","")&amp;IF(AND(C4766="Simplified Tax Invoice",F4766="B2B - VAT registered"),"Simplified invoice issued to VAT-registered B2B; ",""))</f>
        <v/>
      </c>
    </row>
    <row r="4767">
      <c r="A4767" s="17" t="n"/>
      <c r="B4767" s="14" t="n"/>
      <c r="C4767" s="14" t="n"/>
      <c r="D4767" s="14" t="n"/>
      <c r="E4767" s="16" t="n"/>
      <c r="F4767" s="14" t="n"/>
      <c r="G4767" s="14" t="n"/>
      <c r="H4767" s="19" t="n"/>
      <c r="I4767" s="19" t="n"/>
      <c r="J4767" s="34">
        <f>IF(A4767="","",H4767+I4767)</f>
        <v/>
      </c>
      <c r="K4767" s="14" t="n"/>
      <c r="L4767" s="14" t="n"/>
      <c r="M4767" s="14" t="n"/>
      <c r="N4767" s="14" t="n"/>
      <c r="O4767" s="20">
        <f>IF(A4767="","",SUMPRODUCT((A4767&gt;=Setup!$C$19:$C$30)*(A4767&lt;=Setup!$D$19:$D$30)*Setup!$A$19:$A$30))</f>
        <v/>
      </c>
      <c r="P4767" s="34">
        <f>IF(A4767="","",IF(G4767="Standard 15% (Box 1)",ROUND(H4767*Setup!$B$9,2),0))</f>
        <v/>
      </c>
      <c r="Q4767" s="34">
        <f>IF(A4767="","",I4767-P4767)</f>
        <v/>
      </c>
      <c r="R4767" s="23">
        <f>IF(A4767="","",IF(O4767=0,"Outside audit periods; ","")&amp;IF(G4767="","No VAT category; ","")&amp;IF(ABS(Q4767)&gt;Setup!$B$10,"VAT ≠ 15% × net; ","")&amp;IF(AND(F4767="B2B - VAT registered",NOT(AND(LEN(E4767)=15,LEFT(E4767,1)="3",RIGHT(E4767,1)="3",ISNUMBER(--E4767)))),"Invalid/missing customer VAT no; ","")&amp;IF(L4767&lt;&gt;"Yes","Not reported/cleared on FATOORA; ","")&amp;IF(AND(OR(G4767="Zero-rated domestic (Box 3)",G4767="Export (Box 4)"),N4767=""),"Zero-rate/export evidence missing; ","")&amp;IF(AND(C4767="Credit Note",H4767&gt;0),"Credit note should be negative; ","")&amp;IF(AND(C4767="Simplified Tax Invoice",F4767="B2B - VAT registered"),"Simplified invoice issued to VAT-registered B2B; ",""))</f>
        <v/>
      </c>
    </row>
    <row r="4768">
      <c r="A4768" s="17" t="n"/>
      <c r="B4768" s="14" t="n"/>
      <c r="C4768" s="14" t="n"/>
      <c r="D4768" s="14" t="n"/>
      <c r="E4768" s="16" t="n"/>
      <c r="F4768" s="14" t="n"/>
      <c r="G4768" s="14" t="n"/>
      <c r="H4768" s="19" t="n"/>
      <c r="I4768" s="19" t="n"/>
      <c r="J4768" s="34">
        <f>IF(A4768="","",H4768+I4768)</f>
        <v/>
      </c>
      <c r="K4768" s="14" t="n"/>
      <c r="L4768" s="14" t="n"/>
      <c r="M4768" s="14" t="n"/>
      <c r="N4768" s="14" t="n"/>
      <c r="O4768" s="20">
        <f>IF(A4768="","",SUMPRODUCT((A4768&gt;=Setup!$C$19:$C$30)*(A4768&lt;=Setup!$D$19:$D$30)*Setup!$A$19:$A$30))</f>
        <v/>
      </c>
      <c r="P4768" s="34">
        <f>IF(A4768="","",IF(G4768="Standard 15% (Box 1)",ROUND(H4768*Setup!$B$9,2),0))</f>
        <v/>
      </c>
      <c r="Q4768" s="34">
        <f>IF(A4768="","",I4768-P4768)</f>
        <v/>
      </c>
      <c r="R4768" s="23">
        <f>IF(A4768="","",IF(O4768=0,"Outside audit periods; ","")&amp;IF(G4768="","No VAT category; ","")&amp;IF(ABS(Q4768)&gt;Setup!$B$10,"VAT ≠ 15% × net; ","")&amp;IF(AND(F4768="B2B - VAT registered",NOT(AND(LEN(E4768)=15,LEFT(E4768,1)="3",RIGHT(E4768,1)="3",ISNUMBER(--E4768)))),"Invalid/missing customer VAT no; ","")&amp;IF(L4768&lt;&gt;"Yes","Not reported/cleared on FATOORA; ","")&amp;IF(AND(OR(G4768="Zero-rated domestic (Box 3)",G4768="Export (Box 4)"),N4768=""),"Zero-rate/export evidence missing; ","")&amp;IF(AND(C4768="Credit Note",H4768&gt;0),"Credit note should be negative; ","")&amp;IF(AND(C4768="Simplified Tax Invoice",F4768="B2B - VAT registered"),"Simplified invoice issued to VAT-registered B2B; ",""))</f>
        <v/>
      </c>
    </row>
    <row r="4769">
      <c r="A4769" s="17" t="n"/>
      <c r="B4769" s="14" t="n"/>
      <c r="C4769" s="14" t="n"/>
      <c r="D4769" s="14" t="n"/>
      <c r="E4769" s="16" t="n"/>
      <c r="F4769" s="14" t="n"/>
      <c r="G4769" s="14" t="n"/>
      <c r="H4769" s="19" t="n"/>
      <c r="I4769" s="19" t="n"/>
      <c r="J4769" s="34">
        <f>IF(A4769="","",H4769+I4769)</f>
        <v/>
      </c>
      <c r="K4769" s="14" t="n"/>
      <c r="L4769" s="14" t="n"/>
      <c r="M4769" s="14" t="n"/>
      <c r="N4769" s="14" t="n"/>
      <c r="O4769" s="20">
        <f>IF(A4769="","",SUMPRODUCT((A4769&gt;=Setup!$C$19:$C$30)*(A4769&lt;=Setup!$D$19:$D$30)*Setup!$A$19:$A$30))</f>
        <v/>
      </c>
      <c r="P4769" s="34">
        <f>IF(A4769="","",IF(G4769="Standard 15% (Box 1)",ROUND(H4769*Setup!$B$9,2),0))</f>
        <v/>
      </c>
      <c r="Q4769" s="34">
        <f>IF(A4769="","",I4769-P4769)</f>
        <v/>
      </c>
      <c r="R4769" s="23">
        <f>IF(A4769="","",IF(O4769=0,"Outside audit periods; ","")&amp;IF(G4769="","No VAT category; ","")&amp;IF(ABS(Q4769)&gt;Setup!$B$10,"VAT ≠ 15% × net; ","")&amp;IF(AND(F4769="B2B - VAT registered",NOT(AND(LEN(E4769)=15,LEFT(E4769,1)="3",RIGHT(E4769,1)="3",ISNUMBER(--E4769)))),"Invalid/missing customer VAT no; ","")&amp;IF(L4769&lt;&gt;"Yes","Not reported/cleared on FATOORA; ","")&amp;IF(AND(OR(G4769="Zero-rated domestic (Box 3)",G4769="Export (Box 4)"),N4769=""),"Zero-rate/export evidence missing; ","")&amp;IF(AND(C4769="Credit Note",H4769&gt;0),"Credit note should be negative; ","")&amp;IF(AND(C4769="Simplified Tax Invoice",F4769="B2B - VAT registered"),"Simplified invoice issued to VAT-registered B2B; ",""))</f>
        <v/>
      </c>
    </row>
    <row r="4770">
      <c r="A4770" s="17" t="n"/>
      <c r="B4770" s="14" t="n"/>
      <c r="C4770" s="14" t="n"/>
      <c r="D4770" s="14" t="n"/>
      <c r="E4770" s="16" t="n"/>
      <c r="F4770" s="14" t="n"/>
      <c r="G4770" s="14" t="n"/>
      <c r="H4770" s="19" t="n"/>
      <c r="I4770" s="19" t="n"/>
      <c r="J4770" s="34">
        <f>IF(A4770="","",H4770+I4770)</f>
        <v/>
      </c>
      <c r="K4770" s="14" t="n"/>
      <c r="L4770" s="14" t="n"/>
      <c r="M4770" s="14" t="n"/>
      <c r="N4770" s="14" t="n"/>
      <c r="O4770" s="20">
        <f>IF(A4770="","",SUMPRODUCT((A4770&gt;=Setup!$C$19:$C$30)*(A4770&lt;=Setup!$D$19:$D$30)*Setup!$A$19:$A$30))</f>
        <v/>
      </c>
      <c r="P4770" s="34">
        <f>IF(A4770="","",IF(G4770="Standard 15% (Box 1)",ROUND(H4770*Setup!$B$9,2),0))</f>
        <v/>
      </c>
      <c r="Q4770" s="34">
        <f>IF(A4770="","",I4770-P4770)</f>
        <v/>
      </c>
      <c r="R4770" s="23">
        <f>IF(A4770="","",IF(O4770=0,"Outside audit periods; ","")&amp;IF(G4770="","No VAT category; ","")&amp;IF(ABS(Q4770)&gt;Setup!$B$10,"VAT ≠ 15% × net; ","")&amp;IF(AND(F4770="B2B - VAT registered",NOT(AND(LEN(E4770)=15,LEFT(E4770,1)="3",RIGHT(E4770,1)="3",ISNUMBER(--E4770)))),"Invalid/missing customer VAT no; ","")&amp;IF(L4770&lt;&gt;"Yes","Not reported/cleared on FATOORA; ","")&amp;IF(AND(OR(G4770="Zero-rated domestic (Box 3)",G4770="Export (Box 4)"),N4770=""),"Zero-rate/export evidence missing; ","")&amp;IF(AND(C4770="Credit Note",H4770&gt;0),"Credit note should be negative; ","")&amp;IF(AND(C4770="Simplified Tax Invoice",F4770="B2B - VAT registered"),"Simplified invoice issued to VAT-registered B2B; ",""))</f>
        <v/>
      </c>
    </row>
    <row r="4771">
      <c r="A4771" s="17" t="n"/>
      <c r="B4771" s="14" t="n"/>
      <c r="C4771" s="14" t="n"/>
      <c r="D4771" s="14" t="n"/>
      <c r="E4771" s="16" t="n"/>
      <c r="F4771" s="14" t="n"/>
      <c r="G4771" s="14" t="n"/>
      <c r="H4771" s="19" t="n"/>
      <c r="I4771" s="19" t="n"/>
      <c r="J4771" s="34">
        <f>IF(A4771="","",H4771+I4771)</f>
        <v/>
      </c>
      <c r="K4771" s="14" t="n"/>
      <c r="L4771" s="14" t="n"/>
      <c r="M4771" s="14" t="n"/>
      <c r="N4771" s="14" t="n"/>
      <c r="O4771" s="20">
        <f>IF(A4771="","",SUMPRODUCT((A4771&gt;=Setup!$C$19:$C$30)*(A4771&lt;=Setup!$D$19:$D$30)*Setup!$A$19:$A$30))</f>
        <v/>
      </c>
      <c r="P4771" s="34">
        <f>IF(A4771="","",IF(G4771="Standard 15% (Box 1)",ROUND(H4771*Setup!$B$9,2),0))</f>
        <v/>
      </c>
      <c r="Q4771" s="34">
        <f>IF(A4771="","",I4771-P4771)</f>
        <v/>
      </c>
      <c r="R4771" s="23">
        <f>IF(A4771="","",IF(O4771=0,"Outside audit periods; ","")&amp;IF(G4771="","No VAT category; ","")&amp;IF(ABS(Q4771)&gt;Setup!$B$10,"VAT ≠ 15% × net; ","")&amp;IF(AND(F4771="B2B - VAT registered",NOT(AND(LEN(E4771)=15,LEFT(E4771,1)="3",RIGHT(E4771,1)="3",ISNUMBER(--E4771)))),"Invalid/missing customer VAT no; ","")&amp;IF(L4771&lt;&gt;"Yes","Not reported/cleared on FATOORA; ","")&amp;IF(AND(OR(G4771="Zero-rated domestic (Box 3)",G4771="Export (Box 4)"),N4771=""),"Zero-rate/export evidence missing; ","")&amp;IF(AND(C4771="Credit Note",H4771&gt;0),"Credit note should be negative; ","")&amp;IF(AND(C4771="Simplified Tax Invoice",F4771="B2B - VAT registered"),"Simplified invoice issued to VAT-registered B2B; ",""))</f>
        <v/>
      </c>
    </row>
    <row r="4772">
      <c r="A4772" s="17" t="n"/>
      <c r="B4772" s="14" t="n"/>
      <c r="C4772" s="14" t="n"/>
      <c r="D4772" s="14" t="n"/>
      <c r="E4772" s="16" t="n"/>
      <c r="F4772" s="14" t="n"/>
      <c r="G4772" s="14" t="n"/>
      <c r="H4772" s="19" t="n"/>
      <c r="I4772" s="19" t="n"/>
      <c r="J4772" s="34">
        <f>IF(A4772="","",H4772+I4772)</f>
        <v/>
      </c>
      <c r="K4772" s="14" t="n"/>
      <c r="L4772" s="14" t="n"/>
      <c r="M4772" s="14" t="n"/>
      <c r="N4772" s="14" t="n"/>
      <c r="O4772" s="20">
        <f>IF(A4772="","",SUMPRODUCT((A4772&gt;=Setup!$C$19:$C$30)*(A4772&lt;=Setup!$D$19:$D$30)*Setup!$A$19:$A$30))</f>
        <v/>
      </c>
      <c r="P4772" s="34">
        <f>IF(A4772="","",IF(G4772="Standard 15% (Box 1)",ROUND(H4772*Setup!$B$9,2),0))</f>
        <v/>
      </c>
      <c r="Q4772" s="34">
        <f>IF(A4772="","",I4772-P4772)</f>
        <v/>
      </c>
      <c r="R4772" s="23">
        <f>IF(A4772="","",IF(O4772=0,"Outside audit periods; ","")&amp;IF(G4772="","No VAT category; ","")&amp;IF(ABS(Q4772)&gt;Setup!$B$10,"VAT ≠ 15% × net; ","")&amp;IF(AND(F4772="B2B - VAT registered",NOT(AND(LEN(E4772)=15,LEFT(E4772,1)="3",RIGHT(E4772,1)="3",ISNUMBER(--E4772)))),"Invalid/missing customer VAT no; ","")&amp;IF(L4772&lt;&gt;"Yes","Not reported/cleared on FATOORA; ","")&amp;IF(AND(OR(G4772="Zero-rated domestic (Box 3)",G4772="Export (Box 4)"),N4772=""),"Zero-rate/export evidence missing; ","")&amp;IF(AND(C4772="Credit Note",H4772&gt;0),"Credit note should be negative; ","")&amp;IF(AND(C4772="Simplified Tax Invoice",F4772="B2B - VAT registered"),"Simplified invoice issued to VAT-registered B2B; ",""))</f>
        <v/>
      </c>
    </row>
    <row r="4773">
      <c r="A4773" s="17" t="n"/>
      <c r="B4773" s="14" t="n"/>
      <c r="C4773" s="14" t="n"/>
      <c r="D4773" s="14" t="n"/>
      <c r="E4773" s="16" t="n"/>
      <c r="F4773" s="14" t="n"/>
      <c r="G4773" s="14" t="n"/>
      <c r="H4773" s="19" t="n"/>
      <c r="I4773" s="19" t="n"/>
      <c r="J4773" s="34">
        <f>IF(A4773="","",H4773+I4773)</f>
        <v/>
      </c>
      <c r="K4773" s="14" t="n"/>
      <c r="L4773" s="14" t="n"/>
      <c r="M4773" s="14" t="n"/>
      <c r="N4773" s="14" t="n"/>
      <c r="O4773" s="20">
        <f>IF(A4773="","",SUMPRODUCT((A4773&gt;=Setup!$C$19:$C$30)*(A4773&lt;=Setup!$D$19:$D$30)*Setup!$A$19:$A$30))</f>
        <v/>
      </c>
      <c r="P4773" s="34">
        <f>IF(A4773="","",IF(G4773="Standard 15% (Box 1)",ROUND(H4773*Setup!$B$9,2),0))</f>
        <v/>
      </c>
      <c r="Q4773" s="34">
        <f>IF(A4773="","",I4773-P4773)</f>
        <v/>
      </c>
      <c r="R4773" s="23">
        <f>IF(A4773="","",IF(O4773=0,"Outside audit periods; ","")&amp;IF(G4773="","No VAT category; ","")&amp;IF(ABS(Q4773)&gt;Setup!$B$10,"VAT ≠ 15% × net; ","")&amp;IF(AND(F4773="B2B - VAT registered",NOT(AND(LEN(E4773)=15,LEFT(E4773,1)="3",RIGHT(E4773,1)="3",ISNUMBER(--E4773)))),"Invalid/missing customer VAT no; ","")&amp;IF(L4773&lt;&gt;"Yes","Not reported/cleared on FATOORA; ","")&amp;IF(AND(OR(G4773="Zero-rated domestic (Box 3)",G4773="Export (Box 4)"),N4773=""),"Zero-rate/export evidence missing; ","")&amp;IF(AND(C4773="Credit Note",H4773&gt;0),"Credit note should be negative; ","")&amp;IF(AND(C4773="Simplified Tax Invoice",F4773="B2B - VAT registered"),"Simplified invoice issued to VAT-registered B2B; ",""))</f>
        <v/>
      </c>
    </row>
    <row r="4774">
      <c r="A4774" s="17" t="n"/>
      <c r="B4774" s="14" t="n"/>
      <c r="C4774" s="14" t="n"/>
      <c r="D4774" s="14" t="n"/>
      <c r="E4774" s="16" t="n"/>
      <c r="F4774" s="14" t="n"/>
      <c r="G4774" s="14" t="n"/>
      <c r="H4774" s="19" t="n"/>
      <c r="I4774" s="19" t="n"/>
      <c r="J4774" s="34">
        <f>IF(A4774="","",H4774+I4774)</f>
        <v/>
      </c>
      <c r="K4774" s="14" t="n"/>
      <c r="L4774" s="14" t="n"/>
      <c r="M4774" s="14" t="n"/>
      <c r="N4774" s="14" t="n"/>
      <c r="O4774" s="20">
        <f>IF(A4774="","",SUMPRODUCT((A4774&gt;=Setup!$C$19:$C$30)*(A4774&lt;=Setup!$D$19:$D$30)*Setup!$A$19:$A$30))</f>
        <v/>
      </c>
      <c r="P4774" s="34">
        <f>IF(A4774="","",IF(G4774="Standard 15% (Box 1)",ROUND(H4774*Setup!$B$9,2),0))</f>
        <v/>
      </c>
      <c r="Q4774" s="34">
        <f>IF(A4774="","",I4774-P4774)</f>
        <v/>
      </c>
      <c r="R4774" s="23">
        <f>IF(A4774="","",IF(O4774=0,"Outside audit periods; ","")&amp;IF(G4774="","No VAT category; ","")&amp;IF(ABS(Q4774)&gt;Setup!$B$10,"VAT ≠ 15% × net; ","")&amp;IF(AND(F4774="B2B - VAT registered",NOT(AND(LEN(E4774)=15,LEFT(E4774,1)="3",RIGHT(E4774,1)="3",ISNUMBER(--E4774)))),"Invalid/missing customer VAT no; ","")&amp;IF(L4774&lt;&gt;"Yes","Not reported/cleared on FATOORA; ","")&amp;IF(AND(OR(G4774="Zero-rated domestic (Box 3)",G4774="Export (Box 4)"),N4774=""),"Zero-rate/export evidence missing; ","")&amp;IF(AND(C4774="Credit Note",H4774&gt;0),"Credit note should be negative; ","")&amp;IF(AND(C4774="Simplified Tax Invoice",F4774="B2B - VAT registered"),"Simplified invoice issued to VAT-registered B2B; ",""))</f>
        <v/>
      </c>
    </row>
    <row r="4775">
      <c r="A4775" s="17" t="n"/>
      <c r="B4775" s="14" t="n"/>
      <c r="C4775" s="14" t="n"/>
      <c r="D4775" s="14" t="n"/>
      <c r="E4775" s="16" t="n"/>
      <c r="F4775" s="14" t="n"/>
      <c r="G4775" s="14" t="n"/>
      <c r="H4775" s="19" t="n"/>
      <c r="I4775" s="19" t="n"/>
      <c r="J4775" s="34">
        <f>IF(A4775="","",H4775+I4775)</f>
        <v/>
      </c>
      <c r="K4775" s="14" t="n"/>
      <c r="L4775" s="14" t="n"/>
      <c r="M4775" s="14" t="n"/>
      <c r="N4775" s="14" t="n"/>
      <c r="O4775" s="20">
        <f>IF(A4775="","",SUMPRODUCT((A4775&gt;=Setup!$C$19:$C$30)*(A4775&lt;=Setup!$D$19:$D$30)*Setup!$A$19:$A$30))</f>
        <v/>
      </c>
      <c r="P4775" s="34">
        <f>IF(A4775="","",IF(G4775="Standard 15% (Box 1)",ROUND(H4775*Setup!$B$9,2),0))</f>
        <v/>
      </c>
      <c r="Q4775" s="34">
        <f>IF(A4775="","",I4775-P4775)</f>
        <v/>
      </c>
      <c r="R4775" s="23">
        <f>IF(A4775="","",IF(O4775=0,"Outside audit periods; ","")&amp;IF(G4775="","No VAT category; ","")&amp;IF(ABS(Q4775)&gt;Setup!$B$10,"VAT ≠ 15% × net; ","")&amp;IF(AND(F4775="B2B - VAT registered",NOT(AND(LEN(E4775)=15,LEFT(E4775,1)="3",RIGHT(E4775,1)="3",ISNUMBER(--E4775)))),"Invalid/missing customer VAT no; ","")&amp;IF(L4775&lt;&gt;"Yes","Not reported/cleared on FATOORA; ","")&amp;IF(AND(OR(G4775="Zero-rated domestic (Box 3)",G4775="Export (Box 4)"),N4775=""),"Zero-rate/export evidence missing; ","")&amp;IF(AND(C4775="Credit Note",H4775&gt;0),"Credit note should be negative; ","")&amp;IF(AND(C4775="Simplified Tax Invoice",F4775="B2B - VAT registered"),"Simplified invoice issued to VAT-registered B2B; ",""))</f>
        <v/>
      </c>
    </row>
    <row r="4776">
      <c r="A4776" s="17" t="n"/>
      <c r="B4776" s="14" t="n"/>
      <c r="C4776" s="14" t="n"/>
      <c r="D4776" s="14" t="n"/>
      <c r="E4776" s="16" t="n"/>
      <c r="F4776" s="14" t="n"/>
      <c r="G4776" s="14" t="n"/>
      <c r="H4776" s="19" t="n"/>
      <c r="I4776" s="19" t="n"/>
      <c r="J4776" s="34">
        <f>IF(A4776="","",H4776+I4776)</f>
        <v/>
      </c>
      <c r="K4776" s="14" t="n"/>
      <c r="L4776" s="14" t="n"/>
      <c r="M4776" s="14" t="n"/>
      <c r="N4776" s="14" t="n"/>
      <c r="O4776" s="20">
        <f>IF(A4776="","",SUMPRODUCT((A4776&gt;=Setup!$C$19:$C$30)*(A4776&lt;=Setup!$D$19:$D$30)*Setup!$A$19:$A$30))</f>
        <v/>
      </c>
      <c r="P4776" s="34">
        <f>IF(A4776="","",IF(G4776="Standard 15% (Box 1)",ROUND(H4776*Setup!$B$9,2),0))</f>
        <v/>
      </c>
      <c r="Q4776" s="34">
        <f>IF(A4776="","",I4776-P4776)</f>
        <v/>
      </c>
      <c r="R4776" s="23">
        <f>IF(A4776="","",IF(O4776=0,"Outside audit periods; ","")&amp;IF(G4776="","No VAT category; ","")&amp;IF(ABS(Q4776)&gt;Setup!$B$10,"VAT ≠ 15% × net; ","")&amp;IF(AND(F4776="B2B - VAT registered",NOT(AND(LEN(E4776)=15,LEFT(E4776,1)="3",RIGHT(E4776,1)="3",ISNUMBER(--E4776)))),"Invalid/missing customer VAT no; ","")&amp;IF(L4776&lt;&gt;"Yes","Not reported/cleared on FATOORA; ","")&amp;IF(AND(OR(G4776="Zero-rated domestic (Box 3)",G4776="Export (Box 4)"),N4776=""),"Zero-rate/export evidence missing; ","")&amp;IF(AND(C4776="Credit Note",H4776&gt;0),"Credit note should be negative; ","")&amp;IF(AND(C4776="Simplified Tax Invoice",F4776="B2B - VAT registered"),"Simplified invoice issued to VAT-registered B2B; ",""))</f>
        <v/>
      </c>
    </row>
    <row r="4777">
      <c r="A4777" s="17" t="n"/>
      <c r="B4777" s="14" t="n"/>
      <c r="C4777" s="14" t="n"/>
      <c r="D4777" s="14" t="n"/>
      <c r="E4777" s="16" t="n"/>
      <c r="F4777" s="14" t="n"/>
      <c r="G4777" s="14" t="n"/>
      <c r="H4777" s="19" t="n"/>
      <c r="I4777" s="19" t="n"/>
      <c r="J4777" s="34">
        <f>IF(A4777="","",H4777+I4777)</f>
        <v/>
      </c>
      <c r="K4777" s="14" t="n"/>
      <c r="L4777" s="14" t="n"/>
      <c r="M4777" s="14" t="n"/>
      <c r="N4777" s="14" t="n"/>
      <c r="O4777" s="20">
        <f>IF(A4777="","",SUMPRODUCT((A4777&gt;=Setup!$C$19:$C$30)*(A4777&lt;=Setup!$D$19:$D$30)*Setup!$A$19:$A$30))</f>
        <v/>
      </c>
      <c r="P4777" s="34">
        <f>IF(A4777="","",IF(G4777="Standard 15% (Box 1)",ROUND(H4777*Setup!$B$9,2),0))</f>
        <v/>
      </c>
      <c r="Q4777" s="34">
        <f>IF(A4777="","",I4777-P4777)</f>
        <v/>
      </c>
      <c r="R4777" s="23">
        <f>IF(A4777="","",IF(O4777=0,"Outside audit periods; ","")&amp;IF(G4777="","No VAT category; ","")&amp;IF(ABS(Q4777)&gt;Setup!$B$10,"VAT ≠ 15% × net; ","")&amp;IF(AND(F4777="B2B - VAT registered",NOT(AND(LEN(E4777)=15,LEFT(E4777,1)="3",RIGHT(E4777,1)="3",ISNUMBER(--E4777)))),"Invalid/missing customer VAT no; ","")&amp;IF(L4777&lt;&gt;"Yes","Not reported/cleared on FATOORA; ","")&amp;IF(AND(OR(G4777="Zero-rated domestic (Box 3)",G4777="Export (Box 4)"),N4777=""),"Zero-rate/export evidence missing; ","")&amp;IF(AND(C4777="Credit Note",H4777&gt;0),"Credit note should be negative; ","")&amp;IF(AND(C4777="Simplified Tax Invoice",F4777="B2B - VAT registered"),"Simplified invoice issued to VAT-registered B2B; ",""))</f>
        <v/>
      </c>
    </row>
    <row r="4778">
      <c r="A4778" s="17" t="n"/>
      <c r="B4778" s="14" t="n"/>
      <c r="C4778" s="14" t="n"/>
      <c r="D4778" s="14" t="n"/>
      <c r="E4778" s="16" t="n"/>
      <c r="F4778" s="14" t="n"/>
      <c r="G4778" s="14" t="n"/>
      <c r="H4778" s="19" t="n"/>
      <c r="I4778" s="19" t="n"/>
      <c r="J4778" s="34">
        <f>IF(A4778="","",H4778+I4778)</f>
        <v/>
      </c>
      <c r="K4778" s="14" t="n"/>
      <c r="L4778" s="14" t="n"/>
      <c r="M4778" s="14" t="n"/>
      <c r="N4778" s="14" t="n"/>
      <c r="O4778" s="20">
        <f>IF(A4778="","",SUMPRODUCT((A4778&gt;=Setup!$C$19:$C$30)*(A4778&lt;=Setup!$D$19:$D$30)*Setup!$A$19:$A$30))</f>
        <v/>
      </c>
      <c r="P4778" s="34">
        <f>IF(A4778="","",IF(G4778="Standard 15% (Box 1)",ROUND(H4778*Setup!$B$9,2),0))</f>
        <v/>
      </c>
      <c r="Q4778" s="34">
        <f>IF(A4778="","",I4778-P4778)</f>
        <v/>
      </c>
      <c r="R4778" s="23">
        <f>IF(A4778="","",IF(O4778=0,"Outside audit periods; ","")&amp;IF(G4778="","No VAT category; ","")&amp;IF(ABS(Q4778)&gt;Setup!$B$10,"VAT ≠ 15% × net; ","")&amp;IF(AND(F4778="B2B - VAT registered",NOT(AND(LEN(E4778)=15,LEFT(E4778,1)="3",RIGHT(E4778,1)="3",ISNUMBER(--E4778)))),"Invalid/missing customer VAT no; ","")&amp;IF(L4778&lt;&gt;"Yes","Not reported/cleared on FATOORA; ","")&amp;IF(AND(OR(G4778="Zero-rated domestic (Box 3)",G4778="Export (Box 4)"),N4778=""),"Zero-rate/export evidence missing; ","")&amp;IF(AND(C4778="Credit Note",H4778&gt;0),"Credit note should be negative; ","")&amp;IF(AND(C4778="Simplified Tax Invoice",F4778="B2B - VAT registered"),"Simplified invoice issued to VAT-registered B2B; ",""))</f>
        <v/>
      </c>
    </row>
    <row r="4779">
      <c r="A4779" s="17" t="n"/>
      <c r="B4779" s="14" t="n"/>
      <c r="C4779" s="14" t="n"/>
      <c r="D4779" s="14" t="n"/>
      <c r="E4779" s="16" t="n"/>
      <c r="F4779" s="14" t="n"/>
      <c r="G4779" s="14" t="n"/>
      <c r="H4779" s="19" t="n"/>
      <c r="I4779" s="19" t="n"/>
      <c r="J4779" s="34">
        <f>IF(A4779="","",H4779+I4779)</f>
        <v/>
      </c>
      <c r="K4779" s="14" t="n"/>
      <c r="L4779" s="14" t="n"/>
      <c r="M4779" s="14" t="n"/>
      <c r="N4779" s="14" t="n"/>
      <c r="O4779" s="20">
        <f>IF(A4779="","",SUMPRODUCT((A4779&gt;=Setup!$C$19:$C$30)*(A4779&lt;=Setup!$D$19:$D$30)*Setup!$A$19:$A$30))</f>
        <v/>
      </c>
      <c r="P4779" s="34">
        <f>IF(A4779="","",IF(G4779="Standard 15% (Box 1)",ROUND(H4779*Setup!$B$9,2),0))</f>
        <v/>
      </c>
      <c r="Q4779" s="34">
        <f>IF(A4779="","",I4779-P4779)</f>
        <v/>
      </c>
      <c r="R4779" s="23">
        <f>IF(A4779="","",IF(O4779=0,"Outside audit periods; ","")&amp;IF(G4779="","No VAT category; ","")&amp;IF(ABS(Q4779)&gt;Setup!$B$10,"VAT ≠ 15% × net; ","")&amp;IF(AND(F4779="B2B - VAT registered",NOT(AND(LEN(E4779)=15,LEFT(E4779,1)="3",RIGHT(E4779,1)="3",ISNUMBER(--E4779)))),"Invalid/missing customer VAT no; ","")&amp;IF(L4779&lt;&gt;"Yes","Not reported/cleared on FATOORA; ","")&amp;IF(AND(OR(G4779="Zero-rated domestic (Box 3)",G4779="Export (Box 4)"),N4779=""),"Zero-rate/export evidence missing; ","")&amp;IF(AND(C4779="Credit Note",H4779&gt;0),"Credit note should be negative; ","")&amp;IF(AND(C4779="Simplified Tax Invoice",F4779="B2B - VAT registered"),"Simplified invoice issued to VAT-registered B2B; ",""))</f>
        <v/>
      </c>
    </row>
    <row r="4780">
      <c r="A4780" s="17" t="n"/>
      <c r="B4780" s="14" t="n"/>
      <c r="C4780" s="14" t="n"/>
      <c r="D4780" s="14" t="n"/>
      <c r="E4780" s="16" t="n"/>
      <c r="F4780" s="14" t="n"/>
      <c r="G4780" s="14" t="n"/>
      <c r="H4780" s="19" t="n"/>
      <c r="I4780" s="19" t="n"/>
      <c r="J4780" s="34">
        <f>IF(A4780="","",H4780+I4780)</f>
        <v/>
      </c>
      <c r="K4780" s="14" t="n"/>
      <c r="L4780" s="14" t="n"/>
      <c r="M4780" s="14" t="n"/>
      <c r="N4780" s="14" t="n"/>
      <c r="O4780" s="20">
        <f>IF(A4780="","",SUMPRODUCT((A4780&gt;=Setup!$C$19:$C$30)*(A4780&lt;=Setup!$D$19:$D$30)*Setup!$A$19:$A$30))</f>
        <v/>
      </c>
      <c r="P4780" s="34">
        <f>IF(A4780="","",IF(G4780="Standard 15% (Box 1)",ROUND(H4780*Setup!$B$9,2),0))</f>
        <v/>
      </c>
      <c r="Q4780" s="34">
        <f>IF(A4780="","",I4780-P4780)</f>
        <v/>
      </c>
      <c r="R4780" s="23">
        <f>IF(A4780="","",IF(O4780=0,"Outside audit periods; ","")&amp;IF(G4780="","No VAT category; ","")&amp;IF(ABS(Q4780)&gt;Setup!$B$10,"VAT ≠ 15% × net; ","")&amp;IF(AND(F4780="B2B - VAT registered",NOT(AND(LEN(E4780)=15,LEFT(E4780,1)="3",RIGHT(E4780,1)="3",ISNUMBER(--E4780)))),"Invalid/missing customer VAT no; ","")&amp;IF(L4780&lt;&gt;"Yes","Not reported/cleared on FATOORA; ","")&amp;IF(AND(OR(G4780="Zero-rated domestic (Box 3)",G4780="Export (Box 4)"),N4780=""),"Zero-rate/export evidence missing; ","")&amp;IF(AND(C4780="Credit Note",H4780&gt;0),"Credit note should be negative; ","")&amp;IF(AND(C4780="Simplified Tax Invoice",F4780="B2B - VAT registered"),"Simplified invoice issued to VAT-registered B2B; ",""))</f>
        <v/>
      </c>
    </row>
    <row r="4781">
      <c r="A4781" s="17" t="n"/>
      <c r="B4781" s="14" t="n"/>
      <c r="C4781" s="14" t="n"/>
      <c r="D4781" s="14" t="n"/>
      <c r="E4781" s="16" t="n"/>
      <c r="F4781" s="14" t="n"/>
      <c r="G4781" s="14" t="n"/>
      <c r="H4781" s="19" t="n"/>
      <c r="I4781" s="19" t="n"/>
      <c r="J4781" s="34">
        <f>IF(A4781="","",H4781+I4781)</f>
        <v/>
      </c>
      <c r="K4781" s="14" t="n"/>
      <c r="L4781" s="14" t="n"/>
      <c r="M4781" s="14" t="n"/>
      <c r="N4781" s="14" t="n"/>
      <c r="O4781" s="20">
        <f>IF(A4781="","",SUMPRODUCT((A4781&gt;=Setup!$C$19:$C$30)*(A4781&lt;=Setup!$D$19:$D$30)*Setup!$A$19:$A$30))</f>
        <v/>
      </c>
      <c r="P4781" s="34">
        <f>IF(A4781="","",IF(G4781="Standard 15% (Box 1)",ROUND(H4781*Setup!$B$9,2),0))</f>
        <v/>
      </c>
      <c r="Q4781" s="34">
        <f>IF(A4781="","",I4781-P4781)</f>
        <v/>
      </c>
      <c r="R4781" s="23">
        <f>IF(A4781="","",IF(O4781=0,"Outside audit periods; ","")&amp;IF(G4781="","No VAT category; ","")&amp;IF(ABS(Q4781)&gt;Setup!$B$10,"VAT ≠ 15% × net; ","")&amp;IF(AND(F4781="B2B - VAT registered",NOT(AND(LEN(E4781)=15,LEFT(E4781,1)="3",RIGHT(E4781,1)="3",ISNUMBER(--E4781)))),"Invalid/missing customer VAT no; ","")&amp;IF(L4781&lt;&gt;"Yes","Not reported/cleared on FATOORA; ","")&amp;IF(AND(OR(G4781="Zero-rated domestic (Box 3)",G4781="Export (Box 4)"),N4781=""),"Zero-rate/export evidence missing; ","")&amp;IF(AND(C4781="Credit Note",H4781&gt;0),"Credit note should be negative; ","")&amp;IF(AND(C4781="Simplified Tax Invoice",F4781="B2B - VAT registered"),"Simplified invoice issued to VAT-registered B2B; ",""))</f>
        <v/>
      </c>
    </row>
    <row r="4782">
      <c r="A4782" s="17" t="n"/>
      <c r="B4782" s="14" t="n"/>
      <c r="C4782" s="14" t="n"/>
      <c r="D4782" s="14" t="n"/>
      <c r="E4782" s="16" t="n"/>
      <c r="F4782" s="14" t="n"/>
      <c r="G4782" s="14" t="n"/>
      <c r="H4782" s="19" t="n"/>
      <c r="I4782" s="19" t="n"/>
      <c r="J4782" s="34">
        <f>IF(A4782="","",H4782+I4782)</f>
        <v/>
      </c>
      <c r="K4782" s="14" t="n"/>
      <c r="L4782" s="14" t="n"/>
      <c r="M4782" s="14" t="n"/>
      <c r="N4782" s="14" t="n"/>
      <c r="O4782" s="20">
        <f>IF(A4782="","",SUMPRODUCT((A4782&gt;=Setup!$C$19:$C$30)*(A4782&lt;=Setup!$D$19:$D$30)*Setup!$A$19:$A$30))</f>
        <v/>
      </c>
      <c r="P4782" s="34">
        <f>IF(A4782="","",IF(G4782="Standard 15% (Box 1)",ROUND(H4782*Setup!$B$9,2),0))</f>
        <v/>
      </c>
      <c r="Q4782" s="34">
        <f>IF(A4782="","",I4782-P4782)</f>
        <v/>
      </c>
      <c r="R4782" s="23">
        <f>IF(A4782="","",IF(O4782=0,"Outside audit periods; ","")&amp;IF(G4782="","No VAT category; ","")&amp;IF(ABS(Q4782)&gt;Setup!$B$10,"VAT ≠ 15% × net; ","")&amp;IF(AND(F4782="B2B - VAT registered",NOT(AND(LEN(E4782)=15,LEFT(E4782,1)="3",RIGHT(E4782,1)="3",ISNUMBER(--E4782)))),"Invalid/missing customer VAT no; ","")&amp;IF(L4782&lt;&gt;"Yes","Not reported/cleared on FATOORA; ","")&amp;IF(AND(OR(G4782="Zero-rated domestic (Box 3)",G4782="Export (Box 4)"),N4782=""),"Zero-rate/export evidence missing; ","")&amp;IF(AND(C4782="Credit Note",H4782&gt;0),"Credit note should be negative; ","")&amp;IF(AND(C4782="Simplified Tax Invoice",F4782="B2B - VAT registered"),"Simplified invoice issued to VAT-registered B2B; ",""))</f>
        <v/>
      </c>
    </row>
    <row r="4783">
      <c r="A4783" s="17" t="n"/>
      <c r="B4783" s="14" t="n"/>
      <c r="C4783" s="14" t="n"/>
      <c r="D4783" s="14" t="n"/>
      <c r="E4783" s="16" t="n"/>
      <c r="F4783" s="14" t="n"/>
      <c r="G4783" s="14" t="n"/>
      <c r="H4783" s="19" t="n"/>
      <c r="I4783" s="19" t="n"/>
      <c r="J4783" s="34">
        <f>IF(A4783="","",H4783+I4783)</f>
        <v/>
      </c>
      <c r="K4783" s="14" t="n"/>
      <c r="L4783" s="14" t="n"/>
      <c r="M4783" s="14" t="n"/>
      <c r="N4783" s="14" t="n"/>
      <c r="O4783" s="20">
        <f>IF(A4783="","",SUMPRODUCT((A4783&gt;=Setup!$C$19:$C$30)*(A4783&lt;=Setup!$D$19:$D$30)*Setup!$A$19:$A$30))</f>
        <v/>
      </c>
      <c r="P4783" s="34">
        <f>IF(A4783="","",IF(G4783="Standard 15% (Box 1)",ROUND(H4783*Setup!$B$9,2),0))</f>
        <v/>
      </c>
      <c r="Q4783" s="34">
        <f>IF(A4783="","",I4783-P4783)</f>
        <v/>
      </c>
      <c r="R4783" s="23">
        <f>IF(A4783="","",IF(O4783=0,"Outside audit periods; ","")&amp;IF(G4783="","No VAT category; ","")&amp;IF(ABS(Q4783)&gt;Setup!$B$10,"VAT ≠ 15% × net; ","")&amp;IF(AND(F4783="B2B - VAT registered",NOT(AND(LEN(E4783)=15,LEFT(E4783,1)="3",RIGHT(E4783,1)="3",ISNUMBER(--E4783)))),"Invalid/missing customer VAT no; ","")&amp;IF(L4783&lt;&gt;"Yes","Not reported/cleared on FATOORA; ","")&amp;IF(AND(OR(G4783="Zero-rated domestic (Box 3)",G4783="Export (Box 4)"),N4783=""),"Zero-rate/export evidence missing; ","")&amp;IF(AND(C4783="Credit Note",H4783&gt;0),"Credit note should be negative; ","")&amp;IF(AND(C4783="Simplified Tax Invoice",F4783="B2B - VAT registered"),"Simplified invoice issued to VAT-registered B2B; ",""))</f>
        <v/>
      </c>
    </row>
    <row r="4784">
      <c r="A4784" s="17" t="n"/>
      <c r="B4784" s="14" t="n"/>
      <c r="C4784" s="14" t="n"/>
      <c r="D4784" s="14" t="n"/>
      <c r="E4784" s="16" t="n"/>
      <c r="F4784" s="14" t="n"/>
      <c r="G4784" s="14" t="n"/>
      <c r="H4784" s="19" t="n"/>
      <c r="I4784" s="19" t="n"/>
      <c r="J4784" s="34">
        <f>IF(A4784="","",H4784+I4784)</f>
        <v/>
      </c>
      <c r="K4784" s="14" t="n"/>
      <c r="L4784" s="14" t="n"/>
      <c r="M4784" s="14" t="n"/>
      <c r="N4784" s="14" t="n"/>
      <c r="O4784" s="20">
        <f>IF(A4784="","",SUMPRODUCT((A4784&gt;=Setup!$C$19:$C$30)*(A4784&lt;=Setup!$D$19:$D$30)*Setup!$A$19:$A$30))</f>
        <v/>
      </c>
      <c r="P4784" s="34">
        <f>IF(A4784="","",IF(G4784="Standard 15% (Box 1)",ROUND(H4784*Setup!$B$9,2),0))</f>
        <v/>
      </c>
      <c r="Q4784" s="34">
        <f>IF(A4784="","",I4784-P4784)</f>
        <v/>
      </c>
      <c r="R4784" s="23">
        <f>IF(A4784="","",IF(O4784=0,"Outside audit periods; ","")&amp;IF(G4784="","No VAT category; ","")&amp;IF(ABS(Q4784)&gt;Setup!$B$10,"VAT ≠ 15% × net; ","")&amp;IF(AND(F4784="B2B - VAT registered",NOT(AND(LEN(E4784)=15,LEFT(E4784,1)="3",RIGHT(E4784,1)="3",ISNUMBER(--E4784)))),"Invalid/missing customer VAT no; ","")&amp;IF(L4784&lt;&gt;"Yes","Not reported/cleared on FATOORA; ","")&amp;IF(AND(OR(G4784="Zero-rated domestic (Box 3)",G4784="Export (Box 4)"),N4784=""),"Zero-rate/export evidence missing; ","")&amp;IF(AND(C4784="Credit Note",H4784&gt;0),"Credit note should be negative; ","")&amp;IF(AND(C4784="Simplified Tax Invoice",F4784="B2B - VAT registered"),"Simplified invoice issued to VAT-registered B2B; ",""))</f>
        <v/>
      </c>
    </row>
    <row r="4785">
      <c r="A4785" s="17" t="n"/>
      <c r="B4785" s="14" t="n"/>
      <c r="C4785" s="14" t="n"/>
      <c r="D4785" s="14" t="n"/>
      <c r="E4785" s="16" t="n"/>
      <c r="F4785" s="14" t="n"/>
      <c r="G4785" s="14" t="n"/>
      <c r="H4785" s="19" t="n"/>
      <c r="I4785" s="19" t="n"/>
      <c r="J4785" s="34">
        <f>IF(A4785="","",H4785+I4785)</f>
        <v/>
      </c>
      <c r="K4785" s="14" t="n"/>
      <c r="L4785" s="14" t="n"/>
      <c r="M4785" s="14" t="n"/>
      <c r="N4785" s="14" t="n"/>
      <c r="O4785" s="20">
        <f>IF(A4785="","",SUMPRODUCT((A4785&gt;=Setup!$C$19:$C$30)*(A4785&lt;=Setup!$D$19:$D$30)*Setup!$A$19:$A$30))</f>
        <v/>
      </c>
      <c r="P4785" s="34">
        <f>IF(A4785="","",IF(G4785="Standard 15% (Box 1)",ROUND(H4785*Setup!$B$9,2),0))</f>
        <v/>
      </c>
      <c r="Q4785" s="34">
        <f>IF(A4785="","",I4785-P4785)</f>
        <v/>
      </c>
      <c r="R4785" s="23">
        <f>IF(A4785="","",IF(O4785=0,"Outside audit periods; ","")&amp;IF(G4785="","No VAT category; ","")&amp;IF(ABS(Q4785)&gt;Setup!$B$10,"VAT ≠ 15% × net; ","")&amp;IF(AND(F4785="B2B - VAT registered",NOT(AND(LEN(E4785)=15,LEFT(E4785,1)="3",RIGHT(E4785,1)="3",ISNUMBER(--E4785)))),"Invalid/missing customer VAT no; ","")&amp;IF(L4785&lt;&gt;"Yes","Not reported/cleared on FATOORA; ","")&amp;IF(AND(OR(G4785="Zero-rated domestic (Box 3)",G4785="Export (Box 4)"),N4785=""),"Zero-rate/export evidence missing; ","")&amp;IF(AND(C4785="Credit Note",H4785&gt;0),"Credit note should be negative; ","")&amp;IF(AND(C4785="Simplified Tax Invoice",F4785="B2B - VAT registered"),"Simplified invoice issued to VAT-registered B2B; ",""))</f>
        <v/>
      </c>
    </row>
    <row r="4786">
      <c r="A4786" s="17" t="n"/>
      <c r="B4786" s="14" t="n"/>
      <c r="C4786" s="14" t="n"/>
      <c r="D4786" s="14" t="n"/>
      <c r="E4786" s="16" t="n"/>
      <c r="F4786" s="14" t="n"/>
      <c r="G4786" s="14" t="n"/>
      <c r="H4786" s="19" t="n"/>
      <c r="I4786" s="19" t="n"/>
      <c r="J4786" s="34">
        <f>IF(A4786="","",H4786+I4786)</f>
        <v/>
      </c>
      <c r="K4786" s="14" t="n"/>
      <c r="L4786" s="14" t="n"/>
      <c r="M4786" s="14" t="n"/>
      <c r="N4786" s="14" t="n"/>
      <c r="O4786" s="20">
        <f>IF(A4786="","",SUMPRODUCT((A4786&gt;=Setup!$C$19:$C$30)*(A4786&lt;=Setup!$D$19:$D$30)*Setup!$A$19:$A$30))</f>
        <v/>
      </c>
      <c r="P4786" s="34">
        <f>IF(A4786="","",IF(G4786="Standard 15% (Box 1)",ROUND(H4786*Setup!$B$9,2),0))</f>
        <v/>
      </c>
      <c r="Q4786" s="34">
        <f>IF(A4786="","",I4786-P4786)</f>
        <v/>
      </c>
      <c r="R4786" s="23">
        <f>IF(A4786="","",IF(O4786=0,"Outside audit periods; ","")&amp;IF(G4786="","No VAT category; ","")&amp;IF(ABS(Q4786)&gt;Setup!$B$10,"VAT ≠ 15% × net; ","")&amp;IF(AND(F4786="B2B - VAT registered",NOT(AND(LEN(E4786)=15,LEFT(E4786,1)="3",RIGHT(E4786,1)="3",ISNUMBER(--E4786)))),"Invalid/missing customer VAT no; ","")&amp;IF(L4786&lt;&gt;"Yes","Not reported/cleared on FATOORA; ","")&amp;IF(AND(OR(G4786="Zero-rated domestic (Box 3)",G4786="Export (Box 4)"),N4786=""),"Zero-rate/export evidence missing; ","")&amp;IF(AND(C4786="Credit Note",H4786&gt;0),"Credit note should be negative; ","")&amp;IF(AND(C4786="Simplified Tax Invoice",F4786="B2B - VAT registered"),"Simplified invoice issued to VAT-registered B2B; ",""))</f>
        <v/>
      </c>
    </row>
    <row r="4787">
      <c r="A4787" s="17" t="n"/>
      <c r="B4787" s="14" t="n"/>
      <c r="C4787" s="14" t="n"/>
      <c r="D4787" s="14" t="n"/>
      <c r="E4787" s="16" t="n"/>
      <c r="F4787" s="14" t="n"/>
      <c r="G4787" s="14" t="n"/>
      <c r="H4787" s="19" t="n"/>
      <c r="I4787" s="19" t="n"/>
      <c r="J4787" s="34">
        <f>IF(A4787="","",H4787+I4787)</f>
        <v/>
      </c>
      <c r="K4787" s="14" t="n"/>
      <c r="L4787" s="14" t="n"/>
      <c r="M4787" s="14" t="n"/>
      <c r="N4787" s="14" t="n"/>
      <c r="O4787" s="20">
        <f>IF(A4787="","",SUMPRODUCT((A4787&gt;=Setup!$C$19:$C$30)*(A4787&lt;=Setup!$D$19:$D$30)*Setup!$A$19:$A$30))</f>
        <v/>
      </c>
      <c r="P4787" s="34">
        <f>IF(A4787="","",IF(G4787="Standard 15% (Box 1)",ROUND(H4787*Setup!$B$9,2),0))</f>
        <v/>
      </c>
      <c r="Q4787" s="34">
        <f>IF(A4787="","",I4787-P4787)</f>
        <v/>
      </c>
      <c r="R4787" s="23">
        <f>IF(A4787="","",IF(O4787=0,"Outside audit periods; ","")&amp;IF(G4787="","No VAT category; ","")&amp;IF(ABS(Q4787)&gt;Setup!$B$10,"VAT ≠ 15% × net; ","")&amp;IF(AND(F4787="B2B - VAT registered",NOT(AND(LEN(E4787)=15,LEFT(E4787,1)="3",RIGHT(E4787,1)="3",ISNUMBER(--E4787)))),"Invalid/missing customer VAT no; ","")&amp;IF(L4787&lt;&gt;"Yes","Not reported/cleared on FATOORA; ","")&amp;IF(AND(OR(G4787="Zero-rated domestic (Box 3)",G4787="Export (Box 4)"),N4787=""),"Zero-rate/export evidence missing; ","")&amp;IF(AND(C4787="Credit Note",H4787&gt;0),"Credit note should be negative; ","")&amp;IF(AND(C4787="Simplified Tax Invoice",F4787="B2B - VAT registered"),"Simplified invoice issued to VAT-registered B2B; ",""))</f>
        <v/>
      </c>
    </row>
    <row r="4788">
      <c r="A4788" s="17" t="n"/>
      <c r="B4788" s="14" t="n"/>
      <c r="C4788" s="14" t="n"/>
      <c r="D4788" s="14" t="n"/>
      <c r="E4788" s="16" t="n"/>
      <c r="F4788" s="14" t="n"/>
      <c r="G4788" s="14" t="n"/>
      <c r="H4788" s="19" t="n"/>
      <c r="I4788" s="19" t="n"/>
      <c r="J4788" s="34">
        <f>IF(A4788="","",H4788+I4788)</f>
        <v/>
      </c>
      <c r="K4788" s="14" t="n"/>
      <c r="L4788" s="14" t="n"/>
      <c r="M4788" s="14" t="n"/>
      <c r="N4788" s="14" t="n"/>
      <c r="O4788" s="20">
        <f>IF(A4788="","",SUMPRODUCT((A4788&gt;=Setup!$C$19:$C$30)*(A4788&lt;=Setup!$D$19:$D$30)*Setup!$A$19:$A$30))</f>
        <v/>
      </c>
      <c r="P4788" s="34">
        <f>IF(A4788="","",IF(G4788="Standard 15% (Box 1)",ROUND(H4788*Setup!$B$9,2),0))</f>
        <v/>
      </c>
      <c r="Q4788" s="34">
        <f>IF(A4788="","",I4788-P4788)</f>
        <v/>
      </c>
      <c r="R4788" s="23">
        <f>IF(A4788="","",IF(O4788=0,"Outside audit periods; ","")&amp;IF(G4788="","No VAT category; ","")&amp;IF(ABS(Q4788)&gt;Setup!$B$10,"VAT ≠ 15% × net; ","")&amp;IF(AND(F4788="B2B - VAT registered",NOT(AND(LEN(E4788)=15,LEFT(E4788,1)="3",RIGHT(E4788,1)="3",ISNUMBER(--E4788)))),"Invalid/missing customer VAT no; ","")&amp;IF(L4788&lt;&gt;"Yes","Not reported/cleared on FATOORA; ","")&amp;IF(AND(OR(G4788="Zero-rated domestic (Box 3)",G4788="Export (Box 4)"),N4788=""),"Zero-rate/export evidence missing; ","")&amp;IF(AND(C4788="Credit Note",H4788&gt;0),"Credit note should be negative; ","")&amp;IF(AND(C4788="Simplified Tax Invoice",F4788="B2B - VAT registered"),"Simplified invoice issued to VAT-registered B2B; ",""))</f>
        <v/>
      </c>
    </row>
    <row r="4789">
      <c r="A4789" s="17" t="n"/>
      <c r="B4789" s="14" t="n"/>
      <c r="C4789" s="14" t="n"/>
      <c r="D4789" s="14" t="n"/>
      <c r="E4789" s="16" t="n"/>
      <c r="F4789" s="14" t="n"/>
      <c r="G4789" s="14" t="n"/>
      <c r="H4789" s="19" t="n"/>
      <c r="I4789" s="19" t="n"/>
      <c r="J4789" s="34">
        <f>IF(A4789="","",H4789+I4789)</f>
        <v/>
      </c>
      <c r="K4789" s="14" t="n"/>
      <c r="L4789" s="14" t="n"/>
      <c r="M4789" s="14" t="n"/>
      <c r="N4789" s="14" t="n"/>
      <c r="O4789" s="20">
        <f>IF(A4789="","",SUMPRODUCT((A4789&gt;=Setup!$C$19:$C$30)*(A4789&lt;=Setup!$D$19:$D$30)*Setup!$A$19:$A$30))</f>
        <v/>
      </c>
      <c r="P4789" s="34">
        <f>IF(A4789="","",IF(G4789="Standard 15% (Box 1)",ROUND(H4789*Setup!$B$9,2),0))</f>
        <v/>
      </c>
      <c r="Q4789" s="34">
        <f>IF(A4789="","",I4789-P4789)</f>
        <v/>
      </c>
      <c r="R4789" s="23">
        <f>IF(A4789="","",IF(O4789=0,"Outside audit periods; ","")&amp;IF(G4789="","No VAT category; ","")&amp;IF(ABS(Q4789)&gt;Setup!$B$10,"VAT ≠ 15% × net; ","")&amp;IF(AND(F4789="B2B - VAT registered",NOT(AND(LEN(E4789)=15,LEFT(E4789,1)="3",RIGHT(E4789,1)="3",ISNUMBER(--E4789)))),"Invalid/missing customer VAT no; ","")&amp;IF(L4789&lt;&gt;"Yes","Not reported/cleared on FATOORA; ","")&amp;IF(AND(OR(G4789="Zero-rated domestic (Box 3)",G4789="Export (Box 4)"),N4789=""),"Zero-rate/export evidence missing; ","")&amp;IF(AND(C4789="Credit Note",H4789&gt;0),"Credit note should be negative; ","")&amp;IF(AND(C4789="Simplified Tax Invoice",F4789="B2B - VAT registered"),"Simplified invoice issued to VAT-registered B2B; ",""))</f>
        <v/>
      </c>
    </row>
    <row r="4790">
      <c r="A4790" s="17" t="n"/>
      <c r="B4790" s="14" t="n"/>
      <c r="C4790" s="14" t="n"/>
      <c r="D4790" s="14" t="n"/>
      <c r="E4790" s="16" t="n"/>
      <c r="F4790" s="14" t="n"/>
      <c r="G4790" s="14" t="n"/>
      <c r="H4790" s="19" t="n"/>
      <c r="I4790" s="19" t="n"/>
      <c r="J4790" s="34">
        <f>IF(A4790="","",H4790+I4790)</f>
        <v/>
      </c>
      <c r="K4790" s="14" t="n"/>
      <c r="L4790" s="14" t="n"/>
      <c r="M4790" s="14" t="n"/>
      <c r="N4790" s="14" t="n"/>
      <c r="O4790" s="20">
        <f>IF(A4790="","",SUMPRODUCT((A4790&gt;=Setup!$C$19:$C$30)*(A4790&lt;=Setup!$D$19:$D$30)*Setup!$A$19:$A$30))</f>
        <v/>
      </c>
      <c r="P4790" s="34">
        <f>IF(A4790="","",IF(G4790="Standard 15% (Box 1)",ROUND(H4790*Setup!$B$9,2),0))</f>
        <v/>
      </c>
      <c r="Q4790" s="34">
        <f>IF(A4790="","",I4790-P4790)</f>
        <v/>
      </c>
      <c r="R4790" s="23">
        <f>IF(A4790="","",IF(O4790=0,"Outside audit periods; ","")&amp;IF(G4790="","No VAT category; ","")&amp;IF(ABS(Q4790)&gt;Setup!$B$10,"VAT ≠ 15% × net; ","")&amp;IF(AND(F4790="B2B - VAT registered",NOT(AND(LEN(E4790)=15,LEFT(E4790,1)="3",RIGHT(E4790,1)="3",ISNUMBER(--E4790)))),"Invalid/missing customer VAT no; ","")&amp;IF(L4790&lt;&gt;"Yes","Not reported/cleared on FATOORA; ","")&amp;IF(AND(OR(G4790="Zero-rated domestic (Box 3)",G4790="Export (Box 4)"),N4790=""),"Zero-rate/export evidence missing; ","")&amp;IF(AND(C4790="Credit Note",H4790&gt;0),"Credit note should be negative; ","")&amp;IF(AND(C4790="Simplified Tax Invoice",F4790="B2B - VAT registered"),"Simplified invoice issued to VAT-registered B2B; ",""))</f>
        <v/>
      </c>
    </row>
    <row r="4791">
      <c r="A4791" s="17" t="n"/>
      <c r="B4791" s="14" t="n"/>
      <c r="C4791" s="14" t="n"/>
      <c r="D4791" s="14" t="n"/>
      <c r="E4791" s="16" t="n"/>
      <c r="F4791" s="14" t="n"/>
      <c r="G4791" s="14" t="n"/>
      <c r="H4791" s="19" t="n"/>
      <c r="I4791" s="19" t="n"/>
      <c r="J4791" s="34">
        <f>IF(A4791="","",H4791+I4791)</f>
        <v/>
      </c>
      <c r="K4791" s="14" t="n"/>
      <c r="L4791" s="14" t="n"/>
      <c r="M4791" s="14" t="n"/>
      <c r="N4791" s="14" t="n"/>
      <c r="O4791" s="20">
        <f>IF(A4791="","",SUMPRODUCT((A4791&gt;=Setup!$C$19:$C$30)*(A4791&lt;=Setup!$D$19:$D$30)*Setup!$A$19:$A$30))</f>
        <v/>
      </c>
      <c r="P4791" s="34">
        <f>IF(A4791="","",IF(G4791="Standard 15% (Box 1)",ROUND(H4791*Setup!$B$9,2),0))</f>
        <v/>
      </c>
      <c r="Q4791" s="34">
        <f>IF(A4791="","",I4791-P4791)</f>
        <v/>
      </c>
      <c r="R4791" s="23">
        <f>IF(A4791="","",IF(O4791=0,"Outside audit periods; ","")&amp;IF(G4791="","No VAT category; ","")&amp;IF(ABS(Q4791)&gt;Setup!$B$10,"VAT ≠ 15% × net; ","")&amp;IF(AND(F4791="B2B - VAT registered",NOT(AND(LEN(E4791)=15,LEFT(E4791,1)="3",RIGHT(E4791,1)="3",ISNUMBER(--E4791)))),"Invalid/missing customer VAT no; ","")&amp;IF(L4791&lt;&gt;"Yes","Not reported/cleared on FATOORA; ","")&amp;IF(AND(OR(G4791="Zero-rated domestic (Box 3)",G4791="Export (Box 4)"),N4791=""),"Zero-rate/export evidence missing; ","")&amp;IF(AND(C4791="Credit Note",H4791&gt;0),"Credit note should be negative; ","")&amp;IF(AND(C4791="Simplified Tax Invoice",F4791="B2B - VAT registered"),"Simplified invoice issued to VAT-registered B2B; ",""))</f>
        <v/>
      </c>
    </row>
    <row r="4792">
      <c r="A4792" s="17" t="n"/>
      <c r="B4792" s="14" t="n"/>
      <c r="C4792" s="14" t="n"/>
      <c r="D4792" s="14" t="n"/>
      <c r="E4792" s="16" t="n"/>
      <c r="F4792" s="14" t="n"/>
      <c r="G4792" s="14" t="n"/>
      <c r="H4792" s="19" t="n"/>
      <c r="I4792" s="19" t="n"/>
      <c r="J4792" s="34">
        <f>IF(A4792="","",H4792+I4792)</f>
        <v/>
      </c>
      <c r="K4792" s="14" t="n"/>
      <c r="L4792" s="14" t="n"/>
      <c r="M4792" s="14" t="n"/>
      <c r="N4792" s="14" t="n"/>
      <c r="O4792" s="20">
        <f>IF(A4792="","",SUMPRODUCT((A4792&gt;=Setup!$C$19:$C$30)*(A4792&lt;=Setup!$D$19:$D$30)*Setup!$A$19:$A$30))</f>
        <v/>
      </c>
      <c r="P4792" s="34">
        <f>IF(A4792="","",IF(G4792="Standard 15% (Box 1)",ROUND(H4792*Setup!$B$9,2),0))</f>
        <v/>
      </c>
      <c r="Q4792" s="34">
        <f>IF(A4792="","",I4792-P4792)</f>
        <v/>
      </c>
      <c r="R4792" s="23">
        <f>IF(A4792="","",IF(O4792=0,"Outside audit periods; ","")&amp;IF(G4792="","No VAT category; ","")&amp;IF(ABS(Q4792)&gt;Setup!$B$10,"VAT ≠ 15% × net; ","")&amp;IF(AND(F4792="B2B - VAT registered",NOT(AND(LEN(E4792)=15,LEFT(E4792,1)="3",RIGHT(E4792,1)="3",ISNUMBER(--E4792)))),"Invalid/missing customer VAT no; ","")&amp;IF(L4792&lt;&gt;"Yes","Not reported/cleared on FATOORA; ","")&amp;IF(AND(OR(G4792="Zero-rated domestic (Box 3)",G4792="Export (Box 4)"),N4792=""),"Zero-rate/export evidence missing; ","")&amp;IF(AND(C4792="Credit Note",H4792&gt;0),"Credit note should be negative; ","")&amp;IF(AND(C4792="Simplified Tax Invoice",F4792="B2B - VAT registered"),"Simplified invoice issued to VAT-registered B2B; ",""))</f>
        <v/>
      </c>
    </row>
    <row r="4793">
      <c r="A4793" s="17" t="n"/>
      <c r="B4793" s="14" t="n"/>
      <c r="C4793" s="14" t="n"/>
      <c r="D4793" s="14" t="n"/>
      <c r="E4793" s="16" t="n"/>
      <c r="F4793" s="14" t="n"/>
      <c r="G4793" s="14" t="n"/>
      <c r="H4793" s="19" t="n"/>
      <c r="I4793" s="19" t="n"/>
      <c r="J4793" s="34">
        <f>IF(A4793="","",H4793+I4793)</f>
        <v/>
      </c>
      <c r="K4793" s="14" t="n"/>
      <c r="L4793" s="14" t="n"/>
      <c r="M4793" s="14" t="n"/>
      <c r="N4793" s="14" t="n"/>
      <c r="O4793" s="20">
        <f>IF(A4793="","",SUMPRODUCT((A4793&gt;=Setup!$C$19:$C$30)*(A4793&lt;=Setup!$D$19:$D$30)*Setup!$A$19:$A$30))</f>
        <v/>
      </c>
      <c r="P4793" s="34">
        <f>IF(A4793="","",IF(G4793="Standard 15% (Box 1)",ROUND(H4793*Setup!$B$9,2),0))</f>
        <v/>
      </c>
      <c r="Q4793" s="34">
        <f>IF(A4793="","",I4793-P4793)</f>
        <v/>
      </c>
      <c r="R4793" s="23">
        <f>IF(A4793="","",IF(O4793=0,"Outside audit periods; ","")&amp;IF(G4793="","No VAT category; ","")&amp;IF(ABS(Q4793)&gt;Setup!$B$10,"VAT ≠ 15% × net; ","")&amp;IF(AND(F4793="B2B - VAT registered",NOT(AND(LEN(E4793)=15,LEFT(E4793,1)="3",RIGHT(E4793,1)="3",ISNUMBER(--E4793)))),"Invalid/missing customer VAT no; ","")&amp;IF(L4793&lt;&gt;"Yes","Not reported/cleared on FATOORA; ","")&amp;IF(AND(OR(G4793="Zero-rated domestic (Box 3)",G4793="Export (Box 4)"),N4793=""),"Zero-rate/export evidence missing; ","")&amp;IF(AND(C4793="Credit Note",H4793&gt;0),"Credit note should be negative; ","")&amp;IF(AND(C4793="Simplified Tax Invoice",F4793="B2B - VAT registered"),"Simplified invoice issued to VAT-registered B2B; ",""))</f>
        <v/>
      </c>
    </row>
    <row r="4794">
      <c r="A4794" s="17" t="n"/>
      <c r="B4794" s="14" t="n"/>
      <c r="C4794" s="14" t="n"/>
      <c r="D4794" s="14" t="n"/>
      <c r="E4794" s="16" t="n"/>
      <c r="F4794" s="14" t="n"/>
      <c r="G4794" s="14" t="n"/>
      <c r="H4794" s="19" t="n"/>
      <c r="I4794" s="19" t="n"/>
      <c r="J4794" s="34">
        <f>IF(A4794="","",H4794+I4794)</f>
        <v/>
      </c>
      <c r="K4794" s="14" t="n"/>
      <c r="L4794" s="14" t="n"/>
      <c r="M4794" s="14" t="n"/>
      <c r="N4794" s="14" t="n"/>
      <c r="O4794" s="20">
        <f>IF(A4794="","",SUMPRODUCT((A4794&gt;=Setup!$C$19:$C$30)*(A4794&lt;=Setup!$D$19:$D$30)*Setup!$A$19:$A$30))</f>
        <v/>
      </c>
      <c r="P4794" s="34">
        <f>IF(A4794="","",IF(G4794="Standard 15% (Box 1)",ROUND(H4794*Setup!$B$9,2),0))</f>
        <v/>
      </c>
      <c r="Q4794" s="34">
        <f>IF(A4794="","",I4794-P4794)</f>
        <v/>
      </c>
      <c r="R4794" s="23">
        <f>IF(A4794="","",IF(O4794=0,"Outside audit periods; ","")&amp;IF(G4794="","No VAT category; ","")&amp;IF(ABS(Q4794)&gt;Setup!$B$10,"VAT ≠ 15% × net; ","")&amp;IF(AND(F4794="B2B - VAT registered",NOT(AND(LEN(E4794)=15,LEFT(E4794,1)="3",RIGHT(E4794,1)="3",ISNUMBER(--E4794)))),"Invalid/missing customer VAT no; ","")&amp;IF(L4794&lt;&gt;"Yes","Not reported/cleared on FATOORA; ","")&amp;IF(AND(OR(G4794="Zero-rated domestic (Box 3)",G4794="Export (Box 4)"),N4794=""),"Zero-rate/export evidence missing; ","")&amp;IF(AND(C4794="Credit Note",H4794&gt;0),"Credit note should be negative; ","")&amp;IF(AND(C4794="Simplified Tax Invoice",F4794="B2B - VAT registered"),"Simplified invoice issued to VAT-registered B2B; ",""))</f>
        <v/>
      </c>
    </row>
    <row r="4795">
      <c r="A4795" s="17" t="n"/>
      <c r="B4795" s="14" t="n"/>
      <c r="C4795" s="14" t="n"/>
      <c r="D4795" s="14" t="n"/>
      <c r="E4795" s="16" t="n"/>
      <c r="F4795" s="14" t="n"/>
      <c r="G4795" s="14" t="n"/>
      <c r="H4795" s="19" t="n"/>
      <c r="I4795" s="19" t="n"/>
      <c r="J4795" s="34">
        <f>IF(A4795="","",H4795+I4795)</f>
        <v/>
      </c>
      <c r="K4795" s="14" t="n"/>
      <c r="L4795" s="14" t="n"/>
      <c r="M4795" s="14" t="n"/>
      <c r="N4795" s="14" t="n"/>
      <c r="O4795" s="20">
        <f>IF(A4795="","",SUMPRODUCT((A4795&gt;=Setup!$C$19:$C$30)*(A4795&lt;=Setup!$D$19:$D$30)*Setup!$A$19:$A$30))</f>
        <v/>
      </c>
      <c r="P4795" s="34">
        <f>IF(A4795="","",IF(G4795="Standard 15% (Box 1)",ROUND(H4795*Setup!$B$9,2),0))</f>
        <v/>
      </c>
      <c r="Q4795" s="34">
        <f>IF(A4795="","",I4795-P4795)</f>
        <v/>
      </c>
      <c r="R4795" s="23">
        <f>IF(A4795="","",IF(O4795=0,"Outside audit periods; ","")&amp;IF(G4795="","No VAT category; ","")&amp;IF(ABS(Q4795)&gt;Setup!$B$10,"VAT ≠ 15% × net; ","")&amp;IF(AND(F4795="B2B - VAT registered",NOT(AND(LEN(E4795)=15,LEFT(E4795,1)="3",RIGHT(E4795,1)="3",ISNUMBER(--E4795)))),"Invalid/missing customer VAT no; ","")&amp;IF(L4795&lt;&gt;"Yes","Not reported/cleared on FATOORA; ","")&amp;IF(AND(OR(G4795="Zero-rated domestic (Box 3)",G4795="Export (Box 4)"),N4795=""),"Zero-rate/export evidence missing; ","")&amp;IF(AND(C4795="Credit Note",H4795&gt;0),"Credit note should be negative; ","")&amp;IF(AND(C4795="Simplified Tax Invoice",F4795="B2B - VAT registered"),"Simplified invoice issued to VAT-registered B2B; ",""))</f>
        <v/>
      </c>
    </row>
    <row r="4796">
      <c r="A4796" s="17" t="n"/>
      <c r="B4796" s="14" t="n"/>
      <c r="C4796" s="14" t="n"/>
      <c r="D4796" s="14" t="n"/>
      <c r="E4796" s="16" t="n"/>
      <c r="F4796" s="14" t="n"/>
      <c r="G4796" s="14" t="n"/>
      <c r="H4796" s="19" t="n"/>
      <c r="I4796" s="19" t="n"/>
      <c r="J4796" s="34">
        <f>IF(A4796="","",H4796+I4796)</f>
        <v/>
      </c>
      <c r="K4796" s="14" t="n"/>
      <c r="L4796" s="14" t="n"/>
      <c r="M4796" s="14" t="n"/>
      <c r="N4796" s="14" t="n"/>
      <c r="O4796" s="20">
        <f>IF(A4796="","",SUMPRODUCT((A4796&gt;=Setup!$C$19:$C$30)*(A4796&lt;=Setup!$D$19:$D$30)*Setup!$A$19:$A$30))</f>
        <v/>
      </c>
      <c r="P4796" s="34">
        <f>IF(A4796="","",IF(G4796="Standard 15% (Box 1)",ROUND(H4796*Setup!$B$9,2),0))</f>
        <v/>
      </c>
      <c r="Q4796" s="34">
        <f>IF(A4796="","",I4796-P4796)</f>
        <v/>
      </c>
      <c r="R4796" s="23">
        <f>IF(A4796="","",IF(O4796=0,"Outside audit periods; ","")&amp;IF(G4796="","No VAT category; ","")&amp;IF(ABS(Q4796)&gt;Setup!$B$10,"VAT ≠ 15% × net; ","")&amp;IF(AND(F4796="B2B - VAT registered",NOT(AND(LEN(E4796)=15,LEFT(E4796,1)="3",RIGHT(E4796,1)="3",ISNUMBER(--E4796)))),"Invalid/missing customer VAT no; ","")&amp;IF(L4796&lt;&gt;"Yes","Not reported/cleared on FATOORA; ","")&amp;IF(AND(OR(G4796="Zero-rated domestic (Box 3)",G4796="Export (Box 4)"),N4796=""),"Zero-rate/export evidence missing; ","")&amp;IF(AND(C4796="Credit Note",H4796&gt;0),"Credit note should be negative; ","")&amp;IF(AND(C4796="Simplified Tax Invoice",F4796="B2B - VAT registered"),"Simplified invoice issued to VAT-registered B2B; ",""))</f>
        <v/>
      </c>
    </row>
    <row r="4797">
      <c r="A4797" s="17" t="n"/>
      <c r="B4797" s="14" t="n"/>
      <c r="C4797" s="14" t="n"/>
      <c r="D4797" s="14" t="n"/>
      <c r="E4797" s="16" t="n"/>
      <c r="F4797" s="14" t="n"/>
      <c r="G4797" s="14" t="n"/>
      <c r="H4797" s="19" t="n"/>
      <c r="I4797" s="19" t="n"/>
      <c r="J4797" s="34">
        <f>IF(A4797="","",H4797+I4797)</f>
        <v/>
      </c>
      <c r="K4797" s="14" t="n"/>
      <c r="L4797" s="14" t="n"/>
      <c r="M4797" s="14" t="n"/>
      <c r="N4797" s="14" t="n"/>
      <c r="O4797" s="20">
        <f>IF(A4797="","",SUMPRODUCT((A4797&gt;=Setup!$C$19:$C$30)*(A4797&lt;=Setup!$D$19:$D$30)*Setup!$A$19:$A$30))</f>
        <v/>
      </c>
      <c r="P4797" s="34">
        <f>IF(A4797="","",IF(G4797="Standard 15% (Box 1)",ROUND(H4797*Setup!$B$9,2),0))</f>
        <v/>
      </c>
      <c r="Q4797" s="34">
        <f>IF(A4797="","",I4797-P4797)</f>
        <v/>
      </c>
      <c r="R4797" s="23">
        <f>IF(A4797="","",IF(O4797=0,"Outside audit periods; ","")&amp;IF(G4797="","No VAT category; ","")&amp;IF(ABS(Q4797)&gt;Setup!$B$10,"VAT ≠ 15% × net; ","")&amp;IF(AND(F4797="B2B - VAT registered",NOT(AND(LEN(E4797)=15,LEFT(E4797,1)="3",RIGHT(E4797,1)="3",ISNUMBER(--E4797)))),"Invalid/missing customer VAT no; ","")&amp;IF(L4797&lt;&gt;"Yes","Not reported/cleared on FATOORA; ","")&amp;IF(AND(OR(G4797="Zero-rated domestic (Box 3)",G4797="Export (Box 4)"),N4797=""),"Zero-rate/export evidence missing; ","")&amp;IF(AND(C4797="Credit Note",H4797&gt;0),"Credit note should be negative; ","")&amp;IF(AND(C4797="Simplified Tax Invoice",F4797="B2B - VAT registered"),"Simplified invoice issued to VAT-registered B2B; ",""))</f>
        <v/>
      </c>
    </row>
    <row r="4798">
      <c r="A4798" s="17" t="n"/>
      <c r="B4798" s="14" t="n"/>
      <c r="C4798" s="14" t="n"/>
      <c r="D4798" s="14" t="n"/>
      <c r="E4798" s="16" t="n"/>
      <c r="F4798" s="14" t="n"/>
      <c r="G4798" s="14" t="n"/>
      <c r="H4798" s="19" t="n"/>
      <c r="I4798" s="19" t="n"/>
      <c r="J4798" s="34">
        <f>IF(A4798="","",H4798+I4798)</f>
        <v/>
      </c>
      <c r="K4798" s="14" t="n"/>
      <c r="L4798" s="14" t="n"/>
      <c r="M4798" s="14" t="n"/>
      <c r="N4798" s="14" t="n"/>
      <c r="O4798" s="20">
        <f>IF(A4798="","",SUMPRODUCT((A4798&gt;=Setup!$C$19:$C$30)*(A4798&lt;=Setup!$D$19:$D$30)*Setup!$A$19:$A$30))</f>
        <v/>
      </c>
      <c r="P4798" s="34">
        <f>IF(A4798="","",IF(G4798="Standard 15% (Box 1)",ROUND(H4798*Setup!$B$9,2),0))</f>
        <v/>
      </c>
      <c r="Q4798" s="34">
        <f>IF(A4798="","",I4798-P4798)</f>
        <v/>
      </c>
      <c r="R4798" s="23">
        <f>IF(A4798="","",IF(O4798=0,"Outside audit periods; ","")&amp;IF(G4798="","No VAT category; ","")&amp;IF(ABS(Q4798)&gt;Setup!$B$10,"VAT ≠ 15% × net; ","")&amp;IF(AND(F4798="B2B - VAT registered",NOT(AND(LEN(E4798)=15,LEFT(E4798,1)="3",RIGHT(E4798,1)="3",ISNUMBER(--E4798)))),"Invalid/missing customer VAT no; ","")&amp;IF(L4798&lt;&gt;"Yes","Not reported/cleared on FATOORA; ","")&amp;IF(AND(OR(G4798="Zero-rated domestic (Box 3)",G4798="Export (Box 4)"),N4798=""),"Zero-rate/export evidence missing; ","")&amp;IF(AND(C4798="Credit Note",H4798&gt;0),"Credit note should be negative; ","")&amp;IF(AND(C4798="Simplified Tax Invoice",F4798="B2B - VAT registered"),"Simplified invoice issued to VAT-registered B2B; ",""))</f>
        <v/>
      </c>
    </row>
    <row r="4799">
      <c r="A4799" s="17" t="n"/>
      <c r="B4799" s="14" t="n"/>
      <c r="C4799" s="14" t="n"/>
      <c r="D4799" s="14" t="n"/>
      <c r="E4799" s="16" t="n"/>
      <c r="F4799" s="14" t="n"/>
      <c r="G4799" s="14" t="n"/>
      <c r="H4799" s="19" t="n"/>
      <c r="I4799" s="19" t="n"/>
      <c r="J4799" s="34">
        <f>IF(A4799="","",H4799+I4799)</f>
        <v/>
      </c>
      <c r="K4799" s="14" t="n"/>
      <c r="L4799" s="14" t="n"/>
      <c r="M4799" s="14" t="n"/>
      <c r="N4799" s="14" t="n"/>
      <c r="O4799" s="20">
        <f>IF(A4799="","",SUMPRODUCT((A4799&gt;=Setup!$C$19:$C$30)*(A4799&lt;=Setup!$D$19:$D$30)*Setup!$A$19:$A$30))</f>
        <v/>
      </c>
      <c r="P4799" s="34">
        <f>IF(A4799="","",IF(G4799="Standard 15% (Box 1)",ROUND(H4799*Setup!$B$9,2),0))</f>
        <v/>
      </c>
      <c r="Q4799" s="34">
        <f>IF(A4799="","",I4799-P4799)</f>
        <v/>
      </c>
      <c r="R4799" s="23">
        <f>IF(A4799="","",IF(O4799=0,"Outside audit periods; ","")&amp;IF(G4799="","No VAT category; ","")&amp;IF(ABS(Q4799)&gt;Setup!$B$10,"VAT ≠ 15% × net; ","")&amp;IF(AND(F4799="B2B - VAT registered",NOT(AND(LEN(E4799)=15,LEFT(E4799,1)="3",RIGHT(E4799,1)="3",ISNUMBER(--E4799)))),"Invalid/missing customer VAT no; ","")&amp;IF(L4799&lt;&gt;"Yes","Not reported/cleared on FATOORA; ","")&amp;IF(AND(OR(G4799="Zero-rated domestic (Box 3)",G4799="Export (Box 4)"),N4799=""),"Zero-rate/export evidence missing; ","")&amp;IF(AND(C4799="Credit Note",H4799&gt;0),"Credit note should be negative; ","")&amp;IF(AND(C4799="Simplified Tax Invoice",F4799="B2B - VAT registered"),"Simplified invoice issued to VAT-registered B2B; ",""))</f>
        <v/>
      </c>
    </row>
    <row r="4800">
      <c r="A4800" s="17" t="n"/>
      <c r="B4800" s="14" t="n"/>
      <c r="C4800" s="14" t="n"/>
      <c r="D4800" s="14" t="n"/>
      <c r="E4800" s="16" t="n"/>
      <c r="F4800" s="14" t="n"/>
      <c r="G4800" s="14" t="n"/>
      <c r="H4800" s="19" t="n"/>
      <c r="I4800" s="19" t="n"/>
      <c r="J4800" s="34">
        <f>IF(A4800="","",H4800+I4800)</f>
        <v/>
      </c>
      <c r="K4800" s="14" t="n"/>
      <c r="L4800" s="14" t="n"/>
      <c r="M4800" s="14" t="n"/>
      <c r="N4800" s="14" t="n"/>
      <c r="O4800" s="20">
        <f>IF(A4800="","",SUMPRODUCT((A4800&gt;=Setup!$C$19:$C$30)*(A4800&lt;=Setup!$D$19:$D$30)*Setup!$A$19:$A$30))</f>
        <v/>
      </c>
      <c r="P4800" s="34">
        <f>IF(A4800="","",IF(G4800="Standard 15% (Box 1)",ROUND(H4800*Setup!$B$9,2),0))</f>
        <v/>
      </c>
      <c r="Q4800" s="34">
        <f>IF(A4800="","",I4800-P4800)</f>
        <v/>
      </c>
      <c r="R4800" s="23">
        <f>IF(A4800="","",IF(O4800=0,"Outside audit periods; ","")&amp;IF(G4800="","No VAT category; ","")&amp;IF(ABS(Q4800)&gt;Setup!$B$10,"VAT ≠ 15% × net; ","")&amp;IF(AND(F4800="B2B - VAT registered",NOT(AND(LEN(E4800)=15,LEFT(E4800,1)="3",RIGHT(E4800,1)="3",ISNUMBER(--E4800)))),"Invalid/missing customer VAT no; ","")&amp;IF(L4800&lt;&gt;"Yes","Not reported/cleared on FATOORA; ","")&amp;IF(AND(OR(G4800="Zero-rated domestic (Box 3)",G4800="Export (Box 4)"),N4800=""),"Zero-rate/export evidence missing; ","")&amp;IF(AND(C4800="Credit Note",H4800&gt;0),"Credit note should be negative; ","")&amp;IF(AND(C4800="Simplified Tax Invoice",F4800="B2B - VAT registered"),"Simplified invoice issued to VAT-registered B2B; ",""))</f>
        <v/>
      </c>
    </row>
    <row r="4801">
      <c r="A4801" s="17" t="n"/>
      <c r="B4801" s="14" t="n"/>
      <c r="C4801" s="14" t="n"/>
      <c r="D4801" s="14" t="n"/>
      <c r="E4801" s="16" t="n"/>
      <c r="F4801" s="14" t="n"/>
      <c r="G4801" s="14" t="n"/>
      <c r="H4801" s="19" t="n"/>
      <c r="I4801" s="19" t="n"/>
      <c r="J4801" s="34">
        <f>IF(A4801="","",H4801+I4801)</f>
        <v/>
      </c>
      <c r="K4801" s="14" t="n"/>
      <c r="L4801" s="14" t="n"/>
      <c r="M4801" s="14" t="n"/>
      <c r="N4801" s="14" t="n"/>
      <c r="O4801" s="20">
        <f>IF(A4801="","",SUMPRODUCT((A4801&gt;=Setup!$C$19:$C$30)*(A4801&lt;=Setup!$D$19:$D$30)*Setup!$A$19:$A$30))</f>
        <v/>
      </c>
      <c r="P4801" s="34">
        <f>IF(A4801="","",IF(G4801="Standard 15% (Box 1)",ROUND(H4801*Setup!$B$9,2),0))</f>
        <v/>
      </c>
      <c r="Q4801" s="34">
        <f>IF(A4801="","",I4801-P4801)</f>
        <v/>
      </c>
      <c r="R4801" s="23">
        <f>IF(A4801="","",IF(O4801=0,"Outside audit periods; ","")&amp;IF(G4801="","No VAT category; ","")&amp;IF(ABS(Q4801)&gt;Setup!$B$10,"VAT ≠ 15% × net; ","")&amp;IF(AND(F4801="B2B - VAT registered",NOT(AND(LEN(E4801)=15,LEFT(E4801,1)="3",RIGHT(E4801,1)="3",ISNUMBER(--E4801)))),"Invalid/missing customer VAT no; ","")&amp;IF(L4801&lt;&gt;"Yes","Not reported/cleared on FATOORA; ","")&amp;IF(AND(OR(G4801="Zero-rated domestic (Box 3)",G4801="Export (Box 4)"),N4801=""),"Zero-rate/export evidence missing; ","")&amp;IF(AND(C4801="Credit Note",H4801&gt;0),"Credit note should be negative; ","")&amp;IF(AND(C4801="Simplified Tax Invoice",F4801="B2B - VAT registered"),"Simplified invoice issued to VAT-registered B2B; ",""))</f>
        <v/>
      </c>
    </row>
    <row r="4802">
      <c r="A4802" s="17" t="n"/>
      <c r="B4802" s="14" t="n"/>
      <c r="C4802" s="14" t="n"/>
      <c r="D4802" s="14" t="n"/>
      <c r="E4802" s="16" t="n"/>
      <c r="F4802" s="14" t="n"/>
      <c r="G4802" s="14" t="n"/>
      <c r="H4802" s="19" t="n"/>
      <c r="I4802" s="19" t="n"/>
      <c r="J4802" s="34">
        <f>IF(A4802="","",H4802+I4802)</f>
        <v/>
      </c>
      <c r="K4802" s="14" t="n"/>
      <c r="L4802" s="14" t="n"/>
      <c r="M4802" s="14" t="n"/>
      <c r="N4802" s="14" t="n"/>
      <c r="O4802" s="20">
        <f>IF(A4802="","",SUMPRODUCT((A4802&gt;=Setup!$C$19:$C$30)*(A4802&lt;=Setup!$D$19:$D$30)*Setup!$A$19:$A$30))</f>
        <v/>
      </c>
      <c r="P4802" s="34">
        <f>IF(A4802="","",IF(G4802="Standard 15% (Box 1)",ROUND(H4802*Setup!$B$9,2),0))</f>
        <v/>
      </c>
      <c r="Q4802" s="34">
        <f>IF(A4802="","",I4802-P4802)</f>
        <v/>
      </c>
      <c r="R4802" s="23">
        <f>IF(A4802="","",IF(O4802=0,"Outside audit periods; ","")&amp;IF(G4802="","No VAT category; ","")&amp;IF(ABS(Q4802)&gt;Setup!$B$10,"VAT ≠ 15% × net; ","")&amp;IF(AND(F4802="B2B - VAT registered",NOT(AND(LEN(E4802)=15,LEFT(E4802,1)="3",RIGHT(E4802,1)="3",ISNUMBER(--E4802)))),"Invalid/missing customer VAT no; ","")&amp;IF(L4802&lt;&gt;"Yes","Not reported/cleared on FATOORA; ","")&amp;IF(AND(OR(G4802="Zero-rated domestic (Box 3)",G4802="Export (Box 4)"),N4802=""),"Zero-rate/export evidence missing; ","")&amp;IF(AND(C4802="Credit Note",H4802&gt;0),"Credit note should be negative; ","")&amp;IF(AND(C4802="Simplified Tax Invoice",F4802="B2B - VAT registered"),"Simplified invoice issued to VAT-registered B2B; ",""))</f>
        <v/>
      </c>
    </row>
    <row r="4803">
      <c r="A4803" s="17" t="n"/>
      <c r="B4803" s="14" t="n"/>
      <c r="C4803" s="14" t="n"/>
      <c r="D4803" s="14" t="n"/>
      <c r="E4803" s="16" t="n"/>
      <c r="F4803" s="14" t="n"/>
      <c r="G4803" s="14" t="n"/>
      <c r="H4803" s="19" t="n"/>
      <c r="I4803" s="19" t="n"/>
      <c r="J4803" s="34">
        <f>IF(A4803="","",H4803+I4803)</f>
        <v/>
      </c>
      <c r="K4803" s="14" t="n"/>
      <c r="L4803" s="14" t="n"/>
      <c r="M4803" s="14" t="n"/>
      <c r="N4803" s="14" t="n"/>
      <c r="O4803" s="20">
        <f>IF(A4803="","",SUMPRODUCT((A4803&gt;=Setup!$C$19:$C$30)*(A4803&lt;=Setup!$D$19:$D$30)*Setup!$A$19:$A$30))</f>
        <v/>
      </c>
      <c r="P4803" s="34">
        <f>IF(A4803="","",IF(G4803="Standard 15% (Box 1)",ROUND(H4803*Setup!$B$9,2),0))</f>
        <v/>
      </c>
      <c r="Q4803" s="34">
        <f>IF(A4803="","",I4803-P4803)</f>
        <v/>
      </c>
      <c r="R4803" s="23">
        <f>IF(A4803="","",IF(O4803=0,"Outside audit periods; ","")&amp;IF(G4803="","No VAT category; ","")&amp;IF(ABS(Q4803)&gt;Setup!$B$10,"VAT ≠ 15% × net; ","")&amp;IF(AND(F4803="B2B - VAT registered",NOT(AND(LEN(E4803)=15,LEFT(E4803,1)="3",RIGHT(E4803,1)="3",ISNUMBER(--E4803)))),"Invalid/missing customer VAT no; ","")&amp;IF(L4803&lt;&gt;"Yes","Not reported/cleared on FATOORA; ","")&amp;IF(AND(OR(G4803="Zero-rated domestic (Box 3)",G4803="Export (Box 4)"),N4803=""),"Zero-rate/export evidence missing; ","")&amp;IF(AND(C4803="Credit Note",H4803&gt;0),"Credit note should be negative; ","")&amp;IF(AND(C4803="Simplified Tax Invoice",F4803="B2B - VAT registered"),"Simplified invoice issued to VAT-registered B2B; ",""))</f>
        <v/>
      </c>
    </row>
    <row r="4804">
      <c r="A4804" s="17" t="n"/>
      <c r="B4804" s="14" t="n"/>
      <c r="C4804" s="14" t="n"/>
      <c r="D4804" s="14" t="n"/>
      <c r="E4804" s="16" t="n"/>
      <c r="F4804" s="14" t="n"/>
      <c r="G4804" s="14" t="n"/>
      <c r="H4804" s="19" t="n"/>
      <c r="I4804" s="19" t="n"/>
      <c r="J4804" s="34">
        <f>IF(A4804="","",H4804+I4804)</f>
        <v/>
      </c>
      <c r="K4804" s="14" t="n"/>
      <c r="L4804" s="14" t="n"/>
      <c r="M4804" s="14" t="n"/>
      <c r="N4804" s="14" t="n"/>
      <c r="O4804" s="20">
        <f>IF(A4804="","",SUMPRODUCT((A4804&gt;=Setup!$C$19:$C$30)*(A4804&lt;=Setup!$D$19:$D$30)*Setup!$A$19:$A$30))</f>
        <v/>
      </c>
      <c r="P4804" s="34">
        <f>IF(A4804="","",IF(G4804="Standard 15% (Box 1)",ROUND(H4804*Setup!$B$9,2),0))</f>
        <v/>
      </c>
      <c r="Q4804" s="34">
        <f>IF(A4804="","",I4804-P4804)</f>
        <v/>
      </c>
      <c r="R4804" s="23">
        <f>IF(A4804="","",IF(O4804=0,"Outside audit periods; ","")&amp;IF(G4804="","No VAT category; ","")&amp;IF(ABS(Q4804)&gt;Setup!$B$10,"VAT ≠ 15% × net; ","")&amp;IF(AND(F4804="B2B - VAT registered",NOT(AND(LEN(E4804)=15,LEFT(E4804,1)="3",RIGHT(E4804,1)="3",ISNUMBER(--E4804)))),"Invalid/missing customer VAT no; ","")&amp;IF(L4804&lt;&gt;"Yes","Not reported/cleared on FATOORA; ","")&amp;IF(AND(OR(G4804="Zero-rated domestic (Box 3)",G4804="Export (Box 4)"),N4804=""),"Zero-rate/export evidence missing; ","")&amp;IF(AND(C4804="Credit Note",H4804&gt;0),"Credit note should be negative; ","")&amp;IF(AND(C4804="Simplified Tax Invoice",F4804="B2B - VAT registered"),"Simplified invoice issued to VAT-registered B2B; ",""))</f>
        <v/>
      </c>
    </row>
    <row r="4805">
      <c r="A4805" s="17" t="n"/>
      <c r="B4805" s="14" t="n"/>
      <c r="C4805" s="14" t="n"/>
      <c r="D4805" s="14" t="n"/>
      <c r="E4805" s="16" t="n"/>
      <c r="F4805" s="14" t="n"/>
      <c r="G4805" s="14" t="n"/>
      <c r="H4805" s="19" t="n"/>
      <c r="I4805" s="19" t="n"/>
      <c r="J4805" s="34">
        <f>IF(A4805="","",H4805+I4805)</f>
        <v/>
      </c>
      <c r="K4805" s="14" t="n"/>
      <c r="L4805" s="14" t="n"/>
      <c r="M4805" s="14" t="n"/>
      <c r="N4805" s="14" t="n"/>
      <c r="O4805" s="20">
        <f>IF(A4805="","",SUMPRODUCT((A4805&gt;=Setup!$C$19:$C$30)*(A4805&lt;=Setup!$D$19:$D$30)*Setup!$A$19:$A$30))</f>
        <v/>
      </c>
      <c r="P4805" s="34">
        <f>IF(A4805="","",IF(G4805="Standard 15% (Box 1)",ROUND(H4805*Setup!$B$9,2),0))</f>
        <v/>
      </c>
      <c r="Q4805" s="34">
        <f>IF(A4805="","",I4805-P4805)</f>
        <v/>
      </c>
      <c r="R4805" s="23">
        <f>IF(A4805="","",IF(O4805=0,"Outside audit periods; ","")&amp;IF(G4805="","No VAT category; ","")&amp;IF(ABS(Q4805)&gt;Setup!$B$10,"VAT ≠ 15% × net; ","")&amp;IF(AND(F4805="B2B - VAT registered",NOT(AND(LEN(E4805)=15,LEFT(E4805,1)="3",RIGHT(E4805,1)="3",ISNUMBER(--E4805)))),"Invalid/missing customer VAT no; ","")&amp;IF(L4805&lt;&gt;"Yes","Not reported/cleared on FATOORA; ","")&amp;IF(AND(OR(G4805="Zero-rated domestic (Box 3)",G4805="Export (Box 4)"),N4805=""),"Zero-rate/export evidence missing; ","")&amp;IF(AND(C4805="Credit Note",H4805&gt;0),"Credit note should be negative; ","")&amp;IF(AND(C4805="Simplified Tax Invoice",F4805="B2B - VAT registered"),"Simplified invoice issued to VAT-registered B2B; ",""))</f>
        <v/>
      </c>
    </row>
    <row r="4806">
      <c r="A4806" s="17" t="n"/>
      <c r="B4806" s="14" t="n"/>
      <c r="C4806" s="14" t="n"/>
      <c r="D4806" s="14" t="n"/>
      <c r="E4806" s="16" t="n"/>
      <c r="F4806" s="14" t="n"/>
      <c r="G4806" s="14" t="n"/>
      <c r="H4806" s="19" t="n"/>
      <c r="I4806" s="19" t="n"/>
      <c r="J4806" s="34">
        <f>IF(A4806="","",H4806+I4806)</f>
        <v/>
      </c>
      <c r="K4806" s="14" t="n"/>
      <c r="L4806" s="14" t="n"/>
      <c r="M4806" s="14" t="n"/>
      <c r="N4806" s="14" t="n"/>
      <c r="O4806" s="20">
        <f>IF(A4806="","",SUMPRODUCT((A4806&gt;=Setup!$C$19:$C$30)*(A4806&lt;=Setup!$D$19:$D$30)*Setup!$A$19:$A$30))</f>
        <v/>
      </c>
      <c r="P4806" s="34">
        <f>IF(A4806="","",IF(G4806="Standard 15% (Box 1)",ROUND(H4806*Setup!$B$9,2),0))</f>
        <v/>
      </c>
      <c r="Q4806" s="34">
        <f>IF(A4806="","",I4806-P4806)</f>
        <v/>
      </c>
      <c r="R4806" s="23">
        <f>IF(A4806="","",IF(O4806=0,"Outside audit periods; ","")&amp;IF(G4806="","No VAT category; ","")&amp;IF(ABS(Q4806)&gt;Setup!$B$10,"VAT ≠ 15% × net; ","")&amp;IF(AND(F4806="B2B - VAT registered",NOT(AND(LEN(E4806)=15,LEFT(E4806,1)="3",RIGHT(E4806,1)="3",ISNUMBER(--E4806)))),"Invalid/missing customer VAT no; ","")&amp;IF(L4806&lt;&gt;"Yes","Not reported/cleared on FATOORA; ","")&amp;IF(AND(OR(G4806="Zero-rated domestic (Box 3)",G4806="Export (Box 4)"),N4806=""),"Zero-rate/export evidence missing; ","")&amp;IF(AND(C4806="Credit Note",H4806&gt;0),"Credit note should be negative; ","")&amp;IF(AND(C4806="Simplified Tax Invoice",F4806="B2B - VAT registered"),"Simplified invoice issued to VAT-registered B2B; ",""))</f>
        <v/>
      </c>
    </row>
    <row r="4807">
      <c r="A4807" s="17" t="n"/>
      <c r="B4807" s="14" t="n"/>
      <c r="C4807" s="14" t="n"/>
      <c r="D4807" s="14" t="n"/>
      <c r="E4807" s="16" t="n"/>
      <c r="F4807" s="14" t="n"/>
      <c r="G4807" s="14" t="n"/>
      <c r="H4807" s="19" t="n"/>
      <c r="I4807" s="19" t="n"/>
      <c r="J4807" s="34">
        <f>IF(A4807="","",H4807+I4807)</f>
        <v/>
      </c>
      <c r="K4807" s="14" t="n"/>
      <c r="L4807" s="14" t="n"/>
      <c r="M4807" s="14" t="n"/>
      <c r="N4807" s="14" t="n"/>
      <c r="O4807" s="20">
        <f>IF(A4807="","",SUMPRODUCT((A4807&gt;=Setup!$C$19:$C$30)*(A4807&lt;=Setup!$D$19:$D$30)*Setup!$A$19:$A$30))</f>
        <v/>
      </c>
      <c r="P4807" s="34">
        <f>IF(A4807="","",IF(G4807="Standard 15% (Box 1)",ROUND(H4807*Setup!$B$9,2),0))</f>
        <v/>
      </c>
      <c r="Q4807" s="34">
        <f>IF(A4807="","",I4807-P4807)</f>
        <v/>
      </c>
      <c r="R4807" s="23">
        <f>IF(A4807="","",IF(O4807=0,"Outside audit periods; ","")&amp;IF(G4807="","No VAT category; ","")&amp;IF(ABS(Q4807)&gt;Setup!$B$10,"VAT ≠ 15% × net; ","")&amp;IF(AND(F4807="B2B - VAT registered",NOT(AND(LEN(E4807)=15,LEFT(E4807,1)="3",RIGHT(E4807,1)="3",ISNUMBER(--E4807)))),"Invalid/missing customer VAT no; ","")&amp;IF(L4807&lt;&gt;"Yes","Not reported/cleared on FATOORA; ","")&amp;IF(AND(OR(G4807="Zero-rated domestic (Box 3)",G4807="Export (Box 4)"),N4807=""),"Zero-rate/export evidence missing; ","")&amp;IF(AND(C4807="Credit Note",H4807&gt;0),"Credit note should be negative; ","")&amp;IF(AND(C4807="Simplified Tax Invoice",F4807="B2B - VAT registered"),"Simplified invoice issued to VAT-registered B2B; ",""))</f>
        <v/>
      </c>
    </row>
    <row r="4808">
      <c r="A4808" s="17" t="n"/>
      <c r="B4808" s="14" t="n"/>
      <c r="C4808" s="14" t="n"/>
      <c r="D4808" s="14" t="n"/>
      <c r="E4808" s="16" t="n"/>
      <c r="F4808" s="14" t="n"/>
      <c r="G4808" s="14" t="n"/>
      <c r="H4808" s="19" t="n"/>
      <c r="I4808" s="19" t="n"/>
      <c r="J4808" s="34">
        <f>IF(A4808="","",H4808+I4808)</f>
        <v/>
      </c>
      <c r="K4808" s="14" t="n"/>
      <c r="L4808" s="14" t="n"/>
      <c r="M4808" s="14" t="n"/>
      <c r="N4808" s="14" t="n"/>
      <c r="O4808" s="20">
        <f>IF(A4808="","",SUMPRODUCT((A4808&gt;=Setup!$C$19:$C$30)*(A4808&lt;=Setup!$D$19:$D$30)*Setup!$A$19:$A$30))</f>
        <v/>
      </c>
      <c r="P4808" s="34">
        <f>IF(A4808="","",IF(G4808="Standard 15% (Box 1)",ROUND(H4808*Setup!$B$9,2),0))</f>
        <v/>
      </c>
      <c r="Q4808" s="34">
        <f>IF(A4808="","",I4808-P4808)</f>
        <v/>
      </c>
      <c r="R4808" s="23">
        <f>IF(A4808="","",IF(O4808=0,"Outside audit periods; ","")&amp;IF(G4808="","No VAT category; ","")&amp;IF(ABS(Q4808)&gt;Setup!$B$10,"VAT ≠ 15% × net; ","")&amp;IF(AND(F4808="B2B - VAT registered",NOT(AND(LEN(E4808)=15,LEFT(E4808,1)="3",RIGHT(E4808,1)="3",ISNUMBER(--E4808)))),"Invalid/missing customer VAT no; ","")&amp;IF(L4808&lt;&gt;"Yes","Not reported/cleared on FATOORA; ","")&amp;IF(AND(OR(G4808="Zero-rated domestic (Box 3)",G4808="Export (Box 4)"),N4808=""),"Zero-rate/export evidence missing; ","")&amp;IF(AND(C4808="Credit Note",H4808&gt;0),"Credit note should be negative; ","")&amp;IF(AND(C4808="Simplified Tax Invoice",F4808="B2B - VAT registered"),"Simplified invoice issued to VAT-registered B2B; ",""))</f>
        <v/>
      </c>
    </row>
    <row r="4809">
      <c r="A4809" s="17" t="n"/>
      <c r="B4809" s="14" t="n"/>
      <c r="C4809" s="14" t="n"/>
      <c r="D4809" s="14" t="n"/>
      <c r="E4809" s="16" t="n"/>
      <c r="F4809" s="14" t="n"/>
      <c r="G4809" s="14" t="n"/>
      <c r="H4809" s="19" t="n"/>
      <c r="I4809" s="19" t="n"/>
      <c r="J4809" s="34">
        <f>IF(A4809="","",H4809+I4809)</f>
        <v/>
      </c>
      <c r="K4809" s="14" t="n"/>
      <c r="L4809" s="14" t="n"/>
      <c r="M4809" s="14" t="n"/>
      <c r="N4809" s="14" t="n"/>
      <c r="O4809" s="20">
        <f>IF(A4809="","",SUMPRODUCT((A4809&gt;=Setup!$C$19:$C$30)*(A4809&lt;=Setup!$D$19:$D$30)*Setup!$A$19:$A$30))</f>
        <v/>
      </c>
      <c r="P4809" s="34">
        <f>IF(A4809="","",IF(G4809="Standard 15% (Box 1)",ROUND(H4809*Setup!$B$9,2),0))</f>
        <v/>
      </c>
      <c r="Q4809" s="34">
        <f>IF(A4809="","",I4809-P4809)</f>
        <v/>
      </c>
      <c r="R4809" s="23">
        <f>IF(A4809="","",IF(O4809=0,"Outside audit periods; ","")&amp;IF(G4809="","No VAT category; ","")&amp;IF(ABS(Q4809)&gt;Setup!$B$10,"VAT ≠ 15% × net; ","")&amp;IF(AND(F4809="B2B - VAT registered",NOT(AND(LEN(E4809)=15,LEFT(E4809,1)="3",RIGHT(E4809,1)="3",ISNUMBER(--E4809)))),"Invalid/missing customer VAT no; ","")&amp;IF(L4809&lt;&gt;"Yes","Not reported/cleared on FATOORA; ","")&amp;IF(AND(OR(G4809="Zero-rated domestic (Box 3)",G4809="Export (Box 4)"),N4809=""),"Zero-rate/export evidence missing; ","")&amp;IF(AND(C4809="Credit Note",H4809&gt;0),"Credit note should be negative; ","")&amp;IF(AND(C4809="Simplified Tax Invoice",F4809="B2B - VAT registered"),"Simplified invoice issued to VAT-registered B2B; ",""))</f>
        <v/>
      </c>
    </row>
    <row r="4810">
      <c r="A4810" s="17" t="n"/>
      <c r="B4810" s="14" t="n"/>
      <c r="C4810" s="14" t="n"/>
      <c r="D4810" s="14" t="n"/>
      <c r="E4810" s="16" t="n"/>
      <c r="F4810" s="14" t="n"/>
      <c r="G4810" s="14" t="n"/>
      <c r="H4810" s="19" t="n"/>
      <c r="I4810" s="19" t="n"/>
      <c r="J4810" s="34">
        <f>IF(A4810="","",H4810+I4810)</f>
        <v/>
      </c>
      <c r="K4810" s="14" t="n"/>
      <c r="L4810" s="14" t="n"/>
      <c r="M4810" s="14" t="n"/>
      <c r="N4810" s="14" t="n"/>
      <c r="O4810" s="20">
        <f>IF(A4810="","",SUMPRODUCT((A4810&gt;=Setup!$C$19:$C$30)*(A4810&lt;=Setup!$D$19:$D$30)*Setup!$A$19:$A$30))</f>
        <v/>
      </c>
      <c r="P4810" s="34">
        <f>IF(A4810="","",IF(G4810="Standard 15% (Box 1)",ROUND(H4810*Setup!$B$9,2),0))</f>
        <v/>
      </c>
      <c r="Q4810" s="34">
        <f>IF(A4810="","",I4810-P4810)</f>
        <v/>
      </c>
      <c r="R4810" s="23">
        <f>IF(A4810="","",IF(O4810=0,"Outside audit periods; ","")&amp;IF(G4810="","No VAT category; ","")&amp;IF(ABS(Q4810)&gt;Setup!$B$10,"VAT ≠ 15% × net; ","")&amp;IF(AND(F4810="B2B - VAT registered",NOT(AND(LEN(E4810)=15,LEFT(E4810,1)="3",RIGHT(E4810,1)="3",ISNUMBER(--E4810)))),"Invalid/missing customer VAT no; ","")&amp;IF(L4810&lt;&gt;"Yes","Not reported/cleared on FATOORA; ","")&amp;IF(AND(OR(G4810="Zero-rated domestic (Box 3)",G4810="Export (Box 4)"),N4810=""),"Zero-rate/export evidence missing; ","")&amp;IF(AND(C4810="Credit Note",H4810&gt;0),"Credit note should be negative; ","")&amp;IF(AND(C4810="Simplified Tax Invoice",F4810="B2B - VAT registered"),"Simplified invoice issued to VAT-registered B2B; ",""))</f>
        <v/>
      </c>
    </row>
    <row r="4811">
      <c r="A4811" s="17" t="n"/>
      <c r="B4811" s="14" t="n"/>
      <c r="C4811" s="14" t="n"/>
      <c r="D4811" s="14" t="n"/>
      <c r="E4811" s="16" t="n"/>
      <c r="F4811" s="14" t="n"/>
      <c r="G4811" s="14" t="n"/>
      <c r="H4811" s="19" t="n"/>
      <c r="I4811" s="19" t="n"/>
      <c r="J4811" s="34">
        <f>IF(A4811="","",H4811+I4811)</f>
        <v/>
      </c>
      <c r="K4811" s="14" t="n"/>
      <c r="L4811" s="14" t="n"/>
      <c r="M4811" s="14" t="n"/>
      <c r="N4811" s="14" t="n"/>
      <c r="O4811" s="20">
        <f>IF(A4811="","",SUMPRODUCT((A4811&gt;=Setup!$C$19:$C$30)*(A4811&lt;=Setup!$D$19:$D$30)*Setup!$A$19:$A$30))</f>
        <v/>
      </c>
      <c r="P4811" s="34">
        <f>IF(A4811="","",IF(G4811="Standard 15% (Box 1)",ROUND(H4811*Setup!$B$9,2),0))</f>
        <v/>
      </c>
      <c r="Q4811" s="34">
        <f>IF(A4811="","",I4811-P4811)</f>
        <v/>
      </c>
      <c r="R4811" s="23">
        <f>IF(A4811="","",IF(O4811=0,"Outside audit periods; ","")&amp;IF(G4811="","No VAT category; ","")&amp;IF(ABS(Q4811)&gt;Setup!$B$10,"VAT ≠ 15% × net; ","")&amp;IF(AND(F4811="B2B - VAT registered",NOT(AND(LEN(E4811)=15,LEFT(E4811,1)="3",RIGHT(E4811,1)="3",ISNUMBER(--E4811)))),"Invalid/missing customer VAT no; ","")&amp;IF(L4811&lt;&gt;"Yes","Not reported/cleared on FATOORA; ","")&amp;IF(AND(OR(G4811="Zero-rated domestic (Box 3)",G4811="Export (Box 4)"),N4811=""),"Zero-rate/export evidence missing; ","")&amp;IF(AND(C4811="Credit Note",H4811&gt;0),"Credit note should be negative; ","")&amp;IF(AND(C4811="Simplified Tax Invoice",F4811="B2B - VAT registered"),"Simplified invoice issued to VAT-registered B2B; ",""))</f>
        <v/>
      </c>
    </row>
    <row r="4812">
      <c r="A4812" s="17" t="n"/>
      <c r="B4812" s="14" t="n"/>
      <c r="C4812" s="14" t="n"/>
      <c r="D4812" s="14" t="n"/>
      <c r="E4812" s="16" t="n"/>
      <c r="F4812" s="14" t="n"/>
      <c r="G4812" s="14" t="n"/>
      <c r="H4812" s="19" t="n"/>
      <c r="I4812" s="19" t="n"/>
      <c r="J4812" s="34">
        <f>IF(A4812="","",H4812+I4812)</f>
        <v/>
      </c>
      <c r="K4812" s="14" t="n"/>
      <c r="L4812" s="14" t="n"/>
      <c r="M4812" s="14" t="n"/>
      <c r="N4812" s="14" t="n"/>
      <c r="O4812" s="20">
        <f>IF(A4812="","",SUMPRODUCT((A4812&gt;=Setup!$C$19:$C$30)*(A4812&lt;=Setup!$D$19:$D$30)*Setup!$A$19:$A$30))</f>
        <v/>
      </c>
      <c r="P4812" s="34">
        <f>IF(A4812="","",IF(G4812="Standard 15% (Box 1)",ROUND(H4812*Setup!$B$9,2),0))</f>
        <v/>
      </c>
      <c r="Q4812" s="34">
        <f>IF(A4812="","",I4812-P4812)</f>
        <v/>
      </c>
      <c r="R4812" s="23">
        <f>IF(A4812="","",IF(O4812=0,"Outside audit periods; ","")&amp;IF(G4812="","No VAT category; ","")&amp;IF(ABS(Q4812)&gt;Setup!$B$10,"VAT ≠ 15% × net; ","")&amp;IF(AND(F4812="B2B - VAT registered",NOT(AND(LEN(E4812)=15,LEFT(E4812,1)="3",RIGHT(E4812,1)="3",ISNUMBER(--E4812)))),"Invalid/missing customer VAT no; ","")&amp;IF(L4812&lt;&gt;"Yes","Not reported/cleared on FATOORA; ","")&amp;IF(AND(OR(G4812="Zero-rated domestic (Box 3)",G4812="Export (Box 4)"),N4812=""),"Zero-rate/export evidence missing; ","")&amp;IF(AND(C4812="Credit Note",H4812&gt;0),"Credit note should be negative; ","")&amp;IF(AND(C4812="Simplified Tax Invoice",F4812="B2B - VAT registered"),"Simplified invoice issued to VAT-registered B2B; ",""))</f>
        <v/>
      </c>
    </row>
    <row r="4813">
      <c r="A4813" s="17" t="n"/>
      <c r="B4813" s="14" t="n"/>
      <c r="C4813" s="14" t="n"/>
      <c r="D4813" s="14" t="n"/>
      <c r="E4813" s="16" t="n"/>
      <c r="F4813" s="14" t="n"/>
      <c r="G4813" s="14" t="n"/>
      <c r="H4813" s="19" t="n"/>
      <c r="I4813" s="19" t="n"/>
      <c r="J4813" s="34">
        <f>IF(A4813="","",H4813+I4813)</f>
        <v/>
      </c>
      <c r="K4813" s="14" t="n"/>
      <c r="L4813" s="14" t="n"/>
      <c r="M4813" s="14" t="n"/>
      <c r="N4813" s="14" t="n"/>
      <c r="O4813" s="20">
        <f>IF(A4813="","",SUMPRODUCT((A4813&gt;=Setup!$C$19:$C$30)*(A4813&lt;=Setup!$D$19:$D$30)*Setup!$A$19:$A$30))</f>
        <v/>
      </c>
      <c r="P4813" s="34">
        <f>IF(A4813="","",IF(G4813="Standard 15% (Box 1)",ROUND(H4813*Setup!$B$9,2),0))</f>
        <v/>
      </c>
      <c r="Q4813" s="34">
        <f>IF(A4813="","",I4813-P4813)</f>
        <v/>
      </c>
      <c r="R4813" s="23">
        <f>IF(A4813="","",IF(O4813=0,"Outside audit periods; ","")&amp;IF(G4813="","No VAT category; ","")&amp;IF(ABS(Q4813)&gt;Setup!$B$10,"VAT ≠ 15% × net; ","")&amp;IF(AND(F4813="B2B - VAT registered",NOT(AND(LEN(E4813)=15,LEFT(E4813,1)="3",RIGHT(E4813,1)="3",ISNUMBER(--E4813)))),"Invalid/missing customer VAT no; ","")&amp;IF(L4813&lt;&gt;"Yes","Not reported/cleared on FATOORA; ","")&amp;IF(AND(OR(G4813="Zero-rated domestic (Box 3)",G4813="Export (Box 4)"),N4813=""),"Zero-rate/export evidence missing; ","")&amp;IF(AND(C4813="Credit Note",H4813&gt;0),"Credit note should be negative; ","")&amp;IF(AND(C4813="Simplified Tax Invoice",F4813="B2B - VAT registered"),"Simplified invoice issued to VAT-registered B2B; ",""))</f>
        <v/>
      </c>
    </row>
    <row r="4814">
      <c r="A4814" s="17" t="n"/>
      <c r="B4814" s="14" t="n"/>
      <c r="C4814" s="14" t="n"/>
      <c r="D4814" s="14" t="n"/>
      <c r="E4814" s="16" t="n"/>
      <c r="F4814" s="14" t="n"/>
      <c r="G4814" s="14" t="n"/>
      <c r="H4814" s="19" t="n"/>
      <c r="I4814" s="19" t="n"/>
      <c r="J4814" s="34">
        <f>IF(A4814="","",H4814+I4814)</f>
        <v/>
      </c>
      <c r="K4814" s="14" t="n"/>
      <c r="L4814" s="14" t="n"/>
      <c r="M4814" s="14" t="n"/>
      <c r="N4814" s="14" t="n"/>
      <c r="O4814" s="20">
        <f>IF(A4814="","",SUMPRODUCT((A4814&gt;=Setup!$C$19:$C$30)*(A4814&lt;=Setup!$D$19:$D$30)*Setup!$A$19:$A$30))</f>
        <v/>
      </c>
      <c r="P4814" s="34">
        <f>IF(A4814="","",IF(G4814="Standard 15% (Box 1)",ROUND(H4814*Setup!$B$9,2),0))</f>
        <v/>
      </c>
      <c r="Q4814" s="34">
        <f>IF(A4814="","",I4814-P4814)</f>
        <v/>
      </c>
      <c r="R4814" s="23">
        <f>IF(A4814="","",IF(O4814=0,"Outside audit periods; ","")&amp;IF(G4814="","No VAT category; ","")&amp;IF(ABS(Q4814)&gt;Setup!$B$10,"VAT ≠ 15% × net; ","")&amp;IF(AND(F4814="B2B - VAT registered",NOT(AND(LEN(E4814)=15,LEFT(E4814,1)="3",RIGHT(E4814,1)="3",ISNUMBER(--E4814)))),"Invalid/missing customer VAT no; ","")&amp;IF(L4814&lt;&gt;"Yes","Not reported/cleared on FATOORA; ","")&amp;IF(AND(OR(G4814="Zero-rated domestic (Box 3)",G4814="Export (Box 4)"),N4814=""),"Zero-rate/export evidence missing; ","")&amp;IF(AND(C4814="Credit Note",H4814&gt;0),"Credit note should be negative; ","")&amp;IF(AND(C4814="Simplified Tax Invoice",F4814="B2B - VAT registered"),"Simplified invoice issued to VAT-registered B2B; ",""))</f>
        <v/>
      </c>
    </row>
    <row r="4815">
      <c r="A4815" s="17" t="n"/>
      <c r="B4815" s="14" t="n"/>
      <c r="C4815" s="14" t="n"/>
      <c r="D4815" s="14" t="n"/>
      <c r="E4815" s="16" t="n"/>
      <c r="F4815" s="14" t="n"/>
      <c r="G4815" s="14" t="n"/>
      <c r="H4815" s="19" t="n"/>
      <c r="I4815" s="19" t="n"/>
      <c r="J4815" s="34">
        <f>IF(A4815="","",H4815+I4815)</f>
        <v/>
      </c>
      <c r="K4815" s="14" t="n"/>
      <c r="L4815" s="14" t="n"/>
      <c r="M4815" s="14" t="n"/>
      <c r="N4815" s="14" t="n"/>
      <c r="O4815" s="20">
        <f>IF(A4815="","",SUMPRODUCT((A4815&gt;=Setup!$C$19:$C$30)*(A4815&lt;=Setup!$D$19:$D$30)*Setup!$A$19:$A$30))</f>
        <v/>
      </c>
      <c r="P4815" s="34">
        <f>IF(A4815="","",IF(G4815="Standard 15% (Box 1)",ROUND(H4815*Setup!$B$9,2),0))</f>
        <v/>
      </c>
      <c r="Q4815" s="34">
        <f>IF(A4815="","",I4815-P4815)</f>
        <v/>
      </c>
      <c r="R4815" s="23">
        <f>IF(A4815="","",IF(O4815=0,"Outside audit periods; ","")&amp;IF(G4815="","No VAT category; ","")&amp;IF(ABS(Q4815)&gt;Setup!$B$10,"VAT ≠ 15% × net; ","")&amp;IF(AND(F4815="B2B - VAT registered",NOT(AND(LEN(E4815)=15,LEFT(E4815,1)="3",RIGHT(E4815,1)="3",ISNUMBER(--E4815)))),"Invalid/missing customer VAT no; ","")&amp;IF(L4815&lt;&gt;"Yes","Not reported/cleared on FATOORA; ","")&amp;IF(AND(OR(G4815="Zero-rated domestic (Box 3)",G4815="Export (Box 4)"),N4815=""),"Zero-rate/export evidence missing; ","")&amp;IF(AND(C4815="Credit Note",H4815&gt;0),"Credit note should be negative; ","")&amp;IF(AND(C4815="Simplified Tax Invoice",F4815="B2B - VAT registered"),"Simplified invoice issued to VAT-registered B2B; ",""))</f>
        <v/>
      </c>
    </row>
    <row r="4816">
      <c r="A4816" s="17" t="n"/>
      <c r="B4816" s="14" t="n"/>
      <c r="C4816" s="14" t="n"/>
      <c r="D4816" s="14" t="n"/>
      <c r="E4816" s="16" t="n"/>
      <c r="F4816" s="14" t="n"/>
      <c r="G4816" s="14" t="n"/>
      <c r="H4816" s="19" t="n"/>
      <c r="I4816" s="19" t="n"/>
      <c r="J4816" s="34">
        <f>IF(A4816="","",H4816+I4816)</f>
        <v/>
      </c>
      <c r="K4816" s="14" t="n"/>
      <c r="L4816" s="14" t="n"/>
      <c r="M4816" s="14" t="n"/>
      <c r="N4816" s="14" t="n"/>
      <c r="O4816" s="20">
        <f>IF(A4816="","",SUMPRODUCT((A4816&gt;=Setup!$C$19:$C$30)*(A4816&lt;=Setup!$D$19:$D$30)*Setup!$A$19:$A$30))</f>
        <v/>
      </c>
      <c r="P4816" s="34">
        <f>IF(A4816="","",IF(G4816="Standard 15% (Box 1)",ROUND(H4816*Setup!$B$9,2),0))</f>
        <v/>
      </c>
      <c r="Q4816" s="34">
        <f>IF(A4816="","",I4816-P4816)</f>
        <v/>
      </c>
      <c r="R4816" s="23">
        <f>IF(A4816="","",IF(O4816=0,"Outside audit periods; ","")&amp;IF(G4816="","No VAT category; ","")&amp;IF(ABS(Q4816)&gt;Setup!$B$10,"VAT ≠ 15% × net; ","")&amp;IF(AND(F4816="B2B - VAT registered",NOT(AND(LEN(E4816)=15,LEFT(E4816,1)="3",RIGHT(E4816,1)="3",ISNUMBER(--E4816)))),"Invalid/missing customer VAT no; ","")&amp;IF(L4816&lt;&gt;"Yes","Not reported/cleared on FATOORA; ","")&amp;IF(AND(OR(G4816="Zero-rated domestic (Box 3)",G4816="Export (Box 4)"),N4816=""),"Zero-rate/export evidence missing; ","")&amp;IF(AND(C4816="Credit Note",H4816&gt;0),"Credit note should be negative; ","")&amp;IF(AND(C4816="Simplified Tax Invoice",F4816="B2B - VAT registered"),"Simplified invoice issued to VAT-registered B2B; ",""))</f>
        <v/>
      </c>
    </row>
    <row r="4817">
      <c r="A4817" s="17" t="n"/>
      <c r="B4817" s="14" t="n"/>
      <c r="C4817" s="14" t="n"/>
      <c r="D4817" s="14" t="n"/>
      <c r="E4817" s="16" t="n"/>
      <c r="F4817" s="14" t="n"/>
      <c r="G4817" s="14" t="n"/>
      <c r="H4817" s="19" t="n"/>
      <c r="I4817" s="19" t="n"/>
      <c r="J4817" s="34">
        <f>IF(A4817="","",H4817+I4817)</f>
        <v/>
      </c>
      <c r="K4817" s="14" t="n"/>
      <c r="L4817" s="14" t="n"/>
      <c r="M4817" s="14" t="n"/>
      <c r="N4817" s="14" t="n"/>
      <c r="O4817" s="20">
        <f>IF(A4817="","",SUMPRODUCT((A4817&gt;=Setup!$C$19:$C$30)*(A4817&lt;=Setup!$D$19:$D$30)*Setup!$A$19:$A$30))</f>
        <v/>
      </c>
      <c r="P4817" s="34">
        <f>IF(A4817="","",IF(G4817="Standard 15% (Box 1)",ROUND(H4817*Setup!$B$9,2),0))</f>
        <v/>
      </c>
      <c r="Q4817" s="34">
        <f>IF(A4817="","",I4817-P4817)</f>
        <v/>
      </c>
      <c r="R4817" s="23">
        <f>IF(A4817="","",IF(O4817=0,"Outside audit periods; ","")&amp;IF(G4817="","No VAT category; ","")&amp;IF(ABS(Q4817)&gt;Setup!$B$10,"VAT ≠ 15% × net; ","")&amp;IF(AND(F4817="B2B - VAT registered",NOT(AND(LEN(E4817)=15,LEFT(E4817,1)="3",RIGHT(E4817,1)="3",ISNUMBER(--E4817)))),"Invalid/missing customer VAT no; ","")&amp;IF(L4817&lt;&gt;"Yes","Not reported/cleared on FATOORA; ","")&amp;IF(AND(OR(G4817="Zero-rated domestic (Box 3)",G4817="Export (Box 4)"),N4817=""),"Zero-rate/export evidence missing; ","")&amp;IF(AND(C4817="Credit Note",H4817&gt;0),"Credit note should be negative; ","")&amp;IF(AND(C4817="Simplified Tax Invoice",F4817="B2B - VAT registered"),"Simplified invoice issued to VAT-registered B2B; ",""))</f>
        <v/>
      </c>
    </row>
    <row r="4818">
      <c r="A4818" s="17" t="n"/>
      <c r="B4818" s="14" t="n"/>
      <c r="C4818" s="14" t="n"/>
      <c r="D4818" s="14" t="n"/>
      <c r="E4818" s="16" t="n"/>
      <c r="F4818" s="14" t="n"/>
      <c r="G4818" s="14" t="n"/>
      <c r="H4818" s="19" t="n"/>
      <c r="I4818" s="19" t="n"/>
      <c r="J4818" s="34">
        <f>IF(A4818="","",H4818+I4818)</f>
        <v/>
      </c>
      <c r="K4818" s="14" t="n"/>
      <c r="L4818" s="14" t="n"/>
      <c r="M4818" s="14" t="n"/>
      <c r="N4818" s="14" t="n"/>
      <c r="O4818" s="20">
        <f>IF(A4818="","",SUMPRODUCT((A4818&gt;=Setup!$C$19:$C$30)*(A4818&lt;=Setup!$D$19:$D$30)*Setup!$A$19:$A$30))</f>
        <v/>
      </c>
      <c r="P4818" s="34">
        <f>IF(A4818="","",IF(G4818="Standard 15% (Box 1)",ROUND(H4818*Setup!$B$9,2),0))</f>
        <v/>
      </c>
      <c r="Q4818" s="34">
        <f>IF(A4818="","",I4818-P4818)</f>
        <v/>
      </c>
      <c r="R4818" s="23">
        <f>IF(A4818="","",IF(O4818=0,"Outside audit periods; ","")&amp;IF(G4818="","No VAT category; ","")&amp;IF(ABS(Q4818)&gt;Setup!$B$10,"VAT ≠ 15% × net; ","")&amp;IF(AND(F4818="B2B - VAT registered",NOT(AND(LEN(E4818)=15,LEFT(E4818,1)="3",RIGHT(E4818,1)="3",ISNUMBER(--E4818)))),"Invalid/missing customer VAT no; ","")&amp;IF(L4818&lt;&gt;"Yes","Not reported/cleared on FATOORA; ","")&amp;IF(AND(OR(G4818="Zero-rated domestic (Box 3)",G4818="Export (Box 4)"),N4818=""),"Zero-rate/export evidence missing; ","")&amp;IF(AND(C4818="Credit Note",H4818&gt;0),"Credit note should be negative; ","")&amp;IF(AND(C4818="Simplified Tax Invoice",F4818="B2B - VAT registered"),"Simplified invoice issued to VAT-registered B2B; ",""))</f>
        <v/>
      </c>
    </row>
    <row r="4819">
      <c r="A4819" s="17" t="n"/>
      <c r="B4819" s="14" t="n"/>
      <c r="C4819" s="14" t="n"/>
      <c r="D4819" s="14" t="n"/>
      <c r="E4819" s="16" t="n"/>
      <c r="F4819" s="14" t="n"/>
      <c r="G4819" s="14" t="n"/>
      <c r="H4819" s="19" t="n"/>
      <c r="I4819" s="19" t="n"/>
      <c r="J4819" s="34">
        <f>IF(A4819="","",H4819+I4819)</f>
        <v/>
      </c>
      <c r="K4819" s="14" t="n"/>
      <c r="L4819" s="14" t="n"/>
      <c r="M4819" s="14" t="n"/>
      <c r="N4819" s="14" t="n"/>
      <c r="O4819" s="20">
        <f>IF(A4819="","",SUMPRODUCT((A4819&gt;=Setup!$C$19:$C$30)*(A4819&lt;=Setup!$D$19:$D$30)*Setup!$A$19:$A$30))</f>
        <v/>
      </c>
      <c r="P4819" s="34">
        <f>IF(A4819="","",IF(G4819="Standard 15% (Box 1)",ROUND(H4819*Setup!$B$9,2),0))</f>
        <v/>
      </c>
      <c r="Q4819" s="34">
        <f>IF(A4819="","",I4819-P4819)</f>
        <v/>
      </c>
      <c r="R4819" s="23">
        <f>IF(A4819="","",IF(O4819=0,"Outside audit periods; ","")&amp;IF(G4819="","No VAT category; ","")&amp;IF(ABS(Q4819)&gt;Setup!$B$10,"VAT ≠ 15% × net; ","")&amp;IF(AND(F4819="B2B - VAT registered",NOT(AND(LEN(E4819)=15,LEFT(E4819,1)="3",RIGHT(E4819,1)="3",ISNUMBER(--E4819)))),"Invalid/missing customer VAT no; ","")&amp;IF(L4819&lt;&gt;"Yes","Not reported/cleared on FATOORA; ","")&amp;IF(AND(OR(G4819="Zero-rated domestic (Box 3)",G4819="Export (Box 4)"),N4819=""),"Zero-rate/export evidence missing; ","")&amp;IF(AND(C4819="Credit Note",H4819&gt;0),"Credit note should be negative; ","")&amp;IF(AND(C4819="Simplified Tax Invoice",F4819="B2B - VAT registered"),"Simplified invoice issued to VAT-registered B2B; ",""))</f>
        <v/>
      </c>
    </row>
    <row r="4820">
      <c r="A4820" s="17" t="n"/>
      <c r="B4820" s="14" t="n"/>
      <c r="C4820" s="14" t="n"/>
      <c r="D4820" s="14" t="n"/>
      <c r="E4820" s="16" t="n"/>
      <c r="F4820" s="14" t="n"/>
      <c r="G4820" s="14" t="n"/>
      <c r="H4820" s="19" t="n"/>
      <c r="I4820" s="19" t="n"/>
      <c r="J4820" s="34">
        <f>IF(A4820="","",H4820+I4820)</f>
        <v/>
      </c>
      <c r="K4820" s="14" t="n"/>
      <c r="L4820" s="14" t="n"/>
      <c r="M4820" s="14" t="n"/>
      <c r="N4820" s="14" t="n"/>
      <c r="O4820" s="20">
        <f>IF(A4820="","",SUMPRODUCT((A4820&gt;=Setup!$C$19:$C$30)*(A4820&lt;=Setup!$D$19:$D$30)*Setup!$A$19:$A$30))</f>
        <v/>
      </c>
      <c r="P4820" s="34">
        <f>IF(A4820="","",IF(G4820="Standard 15% (Box 1)",ROUND(H4820*Setup!$B$9,2),0))</f>
        <v/>
      </c>
      <c r="Q4820" s="34">
        <f>IF(A4820="","",I4820-P4820)</f>
        <v/>
      </c>
      <c r="R4820" s="23">
        <f>IF(A4820="","",IF(O4820=0,"Outside audit periods; ","")&amp;IF(G4820="","No VAT category; ","")&amp;IF(ABS(Q4820)&gt;Setup!$B$10,"VAT ≠ 15% × net; ","")&amp;IF(AND(F4820="B2B - VAT registered",NOT(AND(LEN(E4820)=15,LEFT(E4820,1)="3",RIGHT(E4820,1)="3",ISNUMBER(--E4820)))),"Invalid/missing customer VAT no; ","")&amp;IF(L4820&lt;&gt;"Yes","Not reported/cleared on FATOORA; ","")&amp;IF(AND(OR(G4820="Zero-rated domestic (Box 3)",G4820="Export (Box 4)"),N4820=""),"Zero-rate/export evidence missing; ","")&amp;IF(AND(C4820="Credit Note",H4820&gt;0),"Credit note should be negative; ","")&amp;IF(AND(C4820="Simplified Tax Invoice",F4820="B2B - VAT registered"),"Simplified invoice issued to VAT-registered B2B; ",""))</f>
        <v/>
      </c>
    </row>
    <row r="4821">
      <c r="A4821" s="17" t="n"/>
      <c r="B4821" s="14" t="n"/>
      <c r="C4821" s="14" t="n"/>
      <c r="D4821" s="14" t="n"/>
      <c r="E4821" s="16" t="n"/>
      <c r="F4821" s="14" t="n"/>
      <c r="G4821" s="14" t="n"/>
      <c r="H4821" s="19" t="n"/>
      <c r="I4821" s="19" t="n"/>
      <c r="J4821" s="34">
        <f>IF(A4821="","",H4821+I4821)</f>
        <v/>
      </c>
      <c r="K4821" s="14" t="n"/>
      <c r="L4821" s="14" t="n"/>
      <c r="M4821" s="14" t="n"/>
      <c r="N4821" s="14" t="n"/>
      <c r="O4821" s="20">
        <f>IF(A4821="","",SUMPRODUCT((A4821&gt;=Setup!$C$19:$C$30)*(A4821&lt;=Setup!$D$19:$D$30)*Setup!$A$19:$A$30))</f>
        <v/>
      </c>
      <c r="P4821" s="34">
        <f>IF(A4821="","",IF(G4821="Standard 15% (Box 1)",ROUND(H4821*Setup!$B$9,2),0))</f>
        <v/>
      </c>
      <c r="Q4821" s="34">
        <f>IF(A4821="","",I4821-P4821)</f>
        <v/>
      </c>
      <c r="R4821" s="23">
        <f>IF(A4821="","",IF(O4821=0,"Outside audit periods; ","")&amp;IF(G4821="","No VAT category; ","")&amp;IF(ABS(Q4821)&gt;Setup!$B$10,"VAT ≠ 15% × net; ","")&amp;IF(AND(F4821="B2B - VAT registered",NOT(AND(LEN(E4821)=15,LEFT(E4821,1)="3",RIGHT(E4821,1)="3",ISNUMBER(--E4821)))),"Invalid/missing customer VAT no; ","")&amp;IF(L4821&lt;&gt;"Yes","Not reported/cleared on FATOORA; ","")&amp;IF(AND(OR(G4821="Zero-rated domestic (Box 3)",G4821="Export (Box 4)"),N4821=""),"Zero-rate/export evidence missing; ","")&amp;IF(AND(C4821="Credit Note",H4821&gt;0),"Credit note should be negative; ","")&amp;IF(AND(C4821="Simplified Tax Invoice",F4821="B2B - VAT registered"),"Simplified invoice issued to VAT-registered B2B; ",""))</f>
        <v/>
      </c>
    </row>
    <row r="4822">
      <c r="A4822" s="17" t="n"/>
      <c r="B4822" s="14" t="n"/>
      <c r="C4822" s="14" t="n"/>
      <c r="D4822" s="14" t="n"/>
      <c r="E4822" s="16" t="n"/>
      <c r="F4822" s="14" t="n"/>
      <c r="G4822" s="14" t="n"/>
      <c r="H4822" s="19" t="n"/>
      <c r="I4822" s="19" t="n"/>
      <c r="J4822" s="34">
        <f>IF(A4822="","",H4822+I4822)</f>
        <v/>
      </c>
      <c r="K4822" s="14" t="n"/>
      <c r="L4822" s="14" t="n"/>
      <c r="M4822" s="14" t="n"/>
      <c r="N4822" s="14" t="n"/>
      <c r="O4822" s="20">
        <f>IF(A4822="","",SUMPRODUCT((A4822&gt;=Setup!$C$19:$C$30)*(A4822&lt;=Setup!$D$19:$D$30)*Setup!$A$19:$A$30))</f>
        <v/>
      </c>
      <c r="P4822" s="34">
        <f>IF(A4822="","",IF(G4822="Standard 15% (Box 1)",ROUND(H4822*Setup!$B$9,2),0))</f>
        <v/>
      </c>
      <c r="Q4822" s="34">
        <f>IF(A4822="","",I4822-P4822)</f>
        <v/>
      </c>
      <c r="R4822" s="23">
        <f>IF(A4822="","",IF(O4822=0,"Outside audit periods; ","")&amp;IF(G4822="","No VAT category; ","")&amp;IF(ABS(Q4822)&gt;Setup!$B$10,"VAT ≠ 15% × net; ","")&amp;IF(AND(F4822="B2B - VAT registered",NOT(AND(LEN(E4822)=15,LEFT(E4822,1)="3",RIGHT(E4822,1)="3",ISNUMBER(--E4822)))),"Invalid/missing customer VAT no; ","")&amp;IF(L4822&lt;&gt;"Yes","Not reported/cleared on FATOORA; ","")&amp;IF(AND(OR(G4822="Zero-rated domestic (Box 3)",G4822="Export (Box 4)"),N4822=""),"Zero-rate/export evidence missing; ","")&amp;IF(AND(C4822="Credit Note",H4822&gt;0),"Credit note should be negative; ","")&amp;IF(AND(C4822="Simplified Tax Invoice",F4822="B2B - VAT registered"),"Simplified invoice issued to VAT-registered B2B; ",""))</f>
        <v/>
      </c>
    </row>
    <row r="4823">
      <c r="A4823" s="17" t="n"/>
      <c r="B4823" s="14" t="n"/>
      <c r="C4823" s="14" t="n"/>
      <c r="D4823" s="14" t="n"/>
      <c r="E4823" s="16" t="n"/>
      <c r="F4823" s="14" t="n"/>
      <c r="G4823" s="14" t="n"/>
      <c r="H4823" s="19" t="n"/>
      <c r="I4823" s="19" t="n"/>
      <c r="J4823" s="34">
        <f>IF(A4823="","",H4823+I4823)</f>
        <v/>
      </c>
      <c r="K4823" s="14" t="n"/>
      <c r="L4823" s="14" t="n"/>
      <c r="M4823" s="14" t="n"/>
      <c r="N4823" s="14" t="n"/>
      <c r="O4823" s="20">
        <f>IF(A4823="","",SUMPRODUCT((A4823&gt;=Setup!$C$19:$C$30)*(A4823&lt;=Setup!$D$19:$D$30)*Setup!$A$19:$A$30))</f>
        <v/>
      </c>
      <c r="P4823" s="34">
        <f>IF(A4823="","",IF(G4823="Standard 15% (Box 1)",ROUND(H4823*Setup!$B$9,2),0))</f>
        <v/>
      </c>
      <c r="Q4823" s="34">
        <f>IF(A4823="","",I4823-P4823)</f>
        <v/>
      </c>
      <c r="R4823" s="23">
        <f>IF(A4823="","",IF(O4823=0,"Outside audit periods; ","")&amp;IF(G4823="","No VAT category; ","")&amp;IF(ABS(Q4823)&gt;Setup!$B$10,"VAT ≠ 15% × net; ","")&amp;IF(AND(F4823="B2B - VAT registered",NOT(AND(LEN(E4823)=15,LEFT(E4823,1)="3",RIGHT(E4823,1)="3",ISNUMBER(--E4823)))),"Invalid/missing customer VAT no; ","")&amp;IF(L4823&lt;&gt;"Yes","Not reported/cleared on FATOORA; ","")&amp;IF(AND(OR(G4823="Zero-rated domestic (Box 3)",G4823="Export (Box 4)"),N4823=""),"Zero-rate/export evidence missing; ","")&amp;IF(AND(C4823="Credit Note",H4823&gt;0),"Credit note should be negative; ","")&amp;IF(AND(C4823="Simplified Tax Invoice",F4823="B2B - VAT registered"),"Simplified invoice issued to VAT-registered B2B; ",""))</f>
        <v/>
      </c>
    </row>
    <row r="4824">
      <c r="A4824" s="17" t="n"/>
      <c r="B4824" s="14" t="n"/>
      <c r="C4824" s="14" t="n"/>
      <c r="D4824" s="14" t="n"/>
      <c r="E4824" s="16" t="n"/>
      <c r="F4824" s="14" t="n"/>
      <c r="G4824" s="14" t="n"/>
      <c r="H4824" s="19" t="n"/>
      <c r="I4824" s="19" t="n"/>
      <c r="J4824" s="34">
        <f>IF(A4824="","",H4824+I4824)</f>
        <v/>
      </c>
      <c r="K4824" s="14" t="n"/>
      <c r="L4824" s="14" t="n"/>
      <c r="M4824" s="14" t="n"/>
      <c r="N4824" s="14" t="n"/>
      <c r="O4824" s="20">
        <f>IF(A4824="","",SUMPRODUCT((A4824&gt;=Setup!$C$19:$C$30)*(A4824&lt;=Setup!$D$19:$D$30)*Setup!$A$19:$A$30))</f>
        <v/>
      </c>
      <c r="P4824" s="34">
        <f>IF(A4824="","",IF(G4824="Standard 15% (Box 1)",ROUND(H4824*Setup!$B$9,2),0))</f>
        <v/>
      </c>
      <c r="Q4824" s="34">
        <f>IF(A4824="","",I4824-P4824)</f>
        <v/>
      </c>
      <c r="R4824" s="23">
        <f>IF(A4824="","",IF(O4824=0,"Outside audit periods; ","")&amp;IF(G4824="","No VAT category; ","")&amp;IF(ABS(Q4824)&gt;Setup!$B$10,"VAT ≠ 15% × net; ","")&amp;IF(AND(F4824="B2B - VAT registered",NOT(AND(LEN(E4824)=15,LEFT(E4824,1)="3",RIGHT(E4824,1)="3",ISNUMBER(--E4824)))),"Invalid/missing customer VAT no; ","")&amp;IF(L4824&lt;&gt;"Yes","Not reported/cleared on FATOORA; ","")&amp;IF(AND(OR(G4824="Zero-rated domestic (Box 3)",G4824="Export (Box 4)"),N4824=""),"Zero-rate/export evidence missing; ","")&amp;IF(AND(C4824="Credit Note",H4824&gt;0),"Credit note should be negative; ","")&amp;IF(AND(C4824="Simplified Tax Invoice",F4824="B2B - VAT registered"),"Simplified invoice issued to VAT-registered B2B; ",""))</f>
        <v/>
      </c>
    </row>
    <row r="4825">
      <c r="A4825" s="17" t="n"/>
      <c r="B4825" s="14" t="n"/>
      <c r="C4825" s="14" t="n"/>
      <c r="D4825" s="14" t="n"/>
      <c r="E4825" s="16" t="n"/>
      <c r="F4825" s="14" t="n"/>
      <c r="G4825" s="14" t="n"/>
      <c r="H4825" s="19" t="n"/>
      <c r="I4825" s="19" t="n"/>
      <c r="J4825" s="34">
        <f>IF(A4825="","",H4825+I4825)</f>
        <v/>
      </c>
      <c r="K4825" s="14" t="n"/>
      <c r="L4825" s="14" t="n"/>
      <c r="M4825" s="14" t="n"/>
      <c r="N4825" s="14" t="n"/>
      <c r="O4825" s="20">
        <f>IF(A4825="","",SUMPRODUCT((A4825&gt;=Setup!$C$19:$C$30)*(A4825&lt;=Setup!$D$19:$D$30)*Setup!$A$19:$A$30))</f>
        <v/>
      </c>
      <c r="P4825" s="34">
        <f>IF(A4825="","",IF(G4825="Standard 15% (Box 1)",ROUND(H4825*Setup!$B$9,2),0))</f>
        <v/>
      </c>
      <c r="Q4825" s="34">
        <f>IF(A4825="","",I4825-P4825)</f>
        <v/>
      </c>
      <c r="R4825" s="23">
        <f>IF(A4825="","",IF(O4825=0,"Outside audit periods; ","")&amp;IF(G4825="","No VAT category; ","")&amp;IF(ABS(Q4825)&gt;Setup!$B$10,"VAT ≠ 15% × net; ","")&amp;IF(AND(F4825="B2B - VAT registered",NOT(AND(LEN(E4825)=15,LEFT(E4825,1)="3",RIGHT(E4825,1)="3",ISNUMBER(--E4825)))),"Invalid/missing customer VAT no; ","")&amp;IF(L4825&lt;&gt;"Yes","Not reported/cleared on FATOORA; ","")&amp;IF(AND(OR(G4825="Zero-rated domestic (Box 3)",G4825="Export (Box 4)"),N4825=""),"Zero-rate/export evidence missing; ","")&amp;IF(AND(C4825="Credit Note",H4825&gt;0),"Credit note should be negative; ","")&amp;IF(AND(C4825="Simplified Tax Invoice",F4825="B2B - VAT registered"),"Simplified invoice issued to VAT-registered B2B; ",""))</f>
        <v/>
      </c>
    </row>
    <row r="4826">
      <c r="A4826" s="17" t="n"/>
      <c r="B4826" s="14" t="n"/>
      <c r="C4826" s="14" t="n"/>
      <c r="D4826" s="14" t="n"/>
      <c r="E4826" s="16" t="n"/>
      <c r="F4826" s="14" t="n"/>
      <c r="G4826" s="14" t="n"/>
      <c r="H4826" s="19" t="n"/>
      <c r="I4826" s="19" t="n"/>
      <c r="J4826" s="34">
        <f>IF(A4826="","",H4826+I4826)</f>
        <v/>
      </c>
      <c r="K4826" s="14" t="n"/>
      <c r="L4826" s="14" t="n"/>
      <c r="M4826" s="14" t="n"/>
      <c r="N4826" s="14" t="n"/>
      <c r="O4826" s="20">
        <f>IF(A4826="","",SUMPRODUCT((A4826&gt;=Setup!$C$19:$C$30)*(A4826&lt;=Setup!$D$19:$D$30)*Setup!$A$19:$A$30))</f>
        <v/>
      </c>
      <c r="P4826" s="34">
        <f>IF(A4826="","",IF(G4826="Standard 15% (Box 1)",ROUND(H4826*Setup!$B$9,2),0))</f>
        <v/>
      </c>
      <c r="Q4826" s="34">
        <f>IF(A4826="","",I4826-P4826)</f>
        <v/>
      </c>
      <c r="R4826" s="23">
        <f>IF(A4826="","",IF(O4826=0,"Outside audit periods; ","")&amp;IF(G4826="","No VAT category; ","")&amp;IF(ABS(Q4826)&gt;Setup!$B$10,"VAT ≠ 15% × net; ","")&amp;IF(AND(F4826="B2B - VAT registered",NOT(AND(LEN(E4826)=15,LEFT(E4826,1)="3",RIGHT(E4826,1)="3",ISNUMBER(--E4826)))),"Invalid/missing customer VAT no; ","")&amp;IF(L4826&lt;&gt;"Yes","Not reported/cleared on FATOORA; ","")&amp;IF(AND(OR(G4826="Zero-rated domestic (Box 3)",G4826="Export (Box 4)"),N4826=""),"Zero-rate/export evidence missing; ","")&amp;IF(AND(C4826="Credit Note",H4826&gt;0),"Credit note should be negative; ","")&amp;IF(AND(C4826="Simplified Tax Invoice",F4826="B2B - VAT registered"),"Simplified invoice issued to VAT-registered B2B; ",""))</f>
        <v/>
      </c>
    </row>
    <row r="4827">
      <c r="A4827" s="17" t="n"/>
      <c r="B4827" s="14" t="n"/>
      <c r="C4827" s="14" t="n"/>
      <c r="D4827" s="14" t="n"/>
      <c r="E4827" s="16" t="n"/>
      <c r="F4827" s="14" t="n"/>
      <c r="G4827" s="14" t="n"/>
      <c r="H4827" s="19" t="n"/>
      <c r="I4827" s="19" t="n"/>
      <c r="J4827" s="34">
        <f>IF(A4827="","",H4827+I4827)</f>
        <v/>
      </c>
      <c r="K4827" s="14" t="n"/>
      <c r="L4827" s="14" t="n"/>
      <c r="M4827" s="14" t="n"/>
      <c r="N4827" s="14" t="n"/>
      <c r="O4827" s="20">
        <f>IF(A4827="","",SUMPRODUCT((A4827&gt;=Setup!$C$19:$C$30)*(A4827&lt;=Setup!$D$19:$D$30)*Setup!$A$19:$A$30))</f>
        <v/>
      </c>
      <c r="P4827" s="34">
        <f>IF(A4827="","",IF(G4827="Standard 15% (Box 1)",ROUND(H4827*Setup!$B$9,2),0))</f>
        <v/>
      </c>
      <c r="Q4827" s="34">
        <f>IF(A4827="","",I4827-P4827)</f>
        <v/>
      </c>
      <c r="R4827" s="23">
        <f>IF(A4827="","",IF(O4827=0,"Outside audit periods; ","")&amp;IF(G4827="","No VAT category; ","")&amp;IF(ABS(Q4827)&gt;Setup!$B$10,"VAT ≠ 15% × net; ","")&amp;IF(AND(F4827="B2B - VAT registered",NOT(AND(LEN(E4827)=15,LEFT(E4827,1)="3",RIGHT(E4827,1)="3",ISNUMBER(--E4827)))),"Invalid/missing customer VAT no; ","")&amp;IF(L4827&lt;&gt;"Yes","Not reported/cleared on FATOORA; ","")&amp;IF(AND(OR(G4827="Zero-rated domestic (Box 3)",G4827="Export (Box 4)"),N4827=""),"Zero-rate/export evidence missing; ","")&amp;IF(AND(C4827="Credit Note",H4827&gt;0),"Credit note should be negative; ","")&amp;IF(AND(C4827="Simplified Tax Invoice",F4827="B2B - VAT registered"),"Simplified invoice issued to VAT-registered B2B; ",""))</f>
        <v/>
      </c>
    </row>
    <row r="4828">
      <c r="A4828" s="17" t="n"/>
      <c r="B4828" s="14" t="n"/>
      <c r="C4828" s="14" t="n"/>
      <c r="D4828" s="14" t="n"/>
      <c r="E4828" s="16" t="n"/>
      <c r="F4828" s="14" t="n"/>
      <c r="G4828" s="14" t="n"/>
      <c r="H4828" s="19" t="n"/>
      <c r="I4828" s="19" t="n"/>
      <c r="J4828" s="34">
        <f>IF(A4828="","",H4828+I4828)</f>
        <v/>
      </c>
      <c r="K4828" s="14" t="n"/>
      <c r="L4828" s="14" t="n"/>
      <c r="M4828" s="14" t="n"/>
      <c r="N4828" s="14" t="n"/>
      <c r="O4828" s="20">
        <f>IF(A4828="","",SUMPRODUCT((A4828&gt;=Setup!$C$19:$C$30)*(A4828&lt;=Setup!$D$19:$D$30)*Setup!$A$19:$A$30))</f>
        <v/>
      </c>
      <c r="P4828" s="34">
        <f>IF(A4828="","",IF(G4828="Standard 15% (Box 1)",ROUND(H4828*Setup!$B$9,2),0))</f>
        <v/>
      </c>
      <c r="Q4828" s="34">
        <f>IF(A4828="","",I4828-P4828)</f>
        <v/>
      </c>
      <c r="R4828" s="23">
        <f>IF(A4828="","",IF(O4828=0,"Outside audit periods; ","")&amp;IF(G4828="","No VAT category; ","")&amp;IF(ABS(Q4828)&gt;Setup!$B$10,"VAT ≠ 15% × net; ","")&amp;IF(AND(F4828="B2B - VAT registered",NOT(AND(LEN(E4828)=15,LEFT(E4828,1)="3",RIGHT(E4828,1)="3",ISNUMBER(--E4828)))),"Invalid/missing customer VAT no; ","")&amp;IF(L4828&lt;&gt;"Yes","Not reported/cleared on FATOORA; ","")&amp;IF(AND(OR(G4828="Zero-rated domestic (Box 3)",G4828="Export (Box 4)"),N4828=""),"Zero-rate/export evidence missing; ","")&amp;IF(AND(C4828="Credit Note",H4828&gt;0),"Credit note should be negative; ","")&amp;IF(AND(C4828="Simplified Tax Invoice",F4828="B2B - VAT registered"),"Simplified invoice issued to VAT-registered B2B; ",""))</f>
        <v/>
      </c>
    </row>
    <row r="4829">
      <c r="A4829" s="17" t="n"/>
      <c r="B4829" s="14" t="n"/>
      <c r="C4829" s="14" t="n"/>
      <c r="D4829" s="14" t="n"/>
      <c r="E4829" s="16" t="n"/>
      <c r="F4829" s="14" t="n"/>
      <c r="G4829" s="14" t="n"/>
      <c r="H4829" s="19" t="n"/>
      <c r="I4829" s="19" t="n"/>
      <c r="J4829" s="34">
        <f>IF(A4829="","",H4829+I4829)</f>
        <v/>
      </c>
      <c r="K4829" s="14" t="n"/>
      <c r="L4829" s="14" t="n"/>
      <c r="M4829" s="14" t="n"/>
      <c r="N4829" s="14" t="n"/>
      <c r="O4829" s="20">
        <f>IF(A4829="","",SUMPRODUCT((A4829&gt;=Setup!$C$19:$C$30)*(A4829&lt;=Setup!$D$19:$D$30)*Setup!$A$19:$A$30))</f>
        <v/>
      </c>
      <c r="P4829" s="34">
        <f>IF(A4829="","",IF(G4829="Standard 15% (Box 1)",ROUND(H4829*Setup!$B$9,2),0))</f>
        <v/>
      </c>
      <c r="Q4829" s="34">
        <f>IF(A4829="","",I4829-P4829)</f>
        <v/>
      </c>
      <c r="R4829" s="23">
        <f>IF(A4829="","",IF(O4829=0,"Outside audit periods; ","")&amp;IF(G4829="","No VAT category; ","")&amp;IF(ABS(Q4829)&gt;Setup!$B$10,"VAT ≠ 15% × net; ","")&amp;IF(AND(F4829="B2B - VAT registered",NOT(AND(LEN(E4829)=15,LEFT(E4829,1)="3",RIGHT(E4829,1)="3",ISNUMBER(--E4829)))),"Invalid/missing customer VAT no; ","")&amp;IF(L4829&lt;&gt;"Yes","Not reported/cleared on FATOORA; ","")&amp;IF(AND(OR(G4829="Zero-rated domestic (Box 3)",G4829="Export (Box 4)"),N4829=""),"Zero-rate/export evidence missing; ","")&amp;IF(AND(C4829="Credit Note",H4829&gt;0),"Credit note should be negative; ","")&amp;IF(AND(C4829="Simplified Tax Invoice",F4829="B2B - VAT registered"),"Simplified invoice issued to VAT-registered B2B; ",""))</f>
        <v/>
      </c>
    </row>
    <row r="4830">
      <c r="A4830" s="17" t="n"/>
      <c r="B4830" s="14" t="n"/>
      <c r="C4830" s="14" t="n"/>
      <c r="D4830" s="14" t="n"/>
      <c r="E4830" s="16" t="n"/>
      <c r="F4830" s="14" t="n"/>
      <c r="G4830" s="14" t="n"/>
      <c r="H4830" s="19" t="n"/>
      <c r="I4830" s="19" t="n"/>
      <c r="J4830" s="34">
        <f>IF(A4830="","",H4830+I4830)</f>
        <v/>
      </c>
      <c r="K4830" s="14" t="n"/>
      <c r="L4830" s="14" t="n"/>
      <c r="M4830" s="14" t="n"/>
      <c r="N4830" s="14" t="n"/>
      <c r="O4830" s="20">
        <f>IF(A4830="","",SUMPRODUCT((A4830&gt;=Setup!$C$19:$C$30)*(A4830&lt;=Setup!$D$19:$D$30)*Setup!$A$19:$A$30))</f>
        <v/>
      </c>
      <c r="P4830" s="34">
        <f>IF(A4830="","",IF(G4830="Standard 15% (Box 1)",ROUND(H4830*Setup!$B$9,2),0))</f>
        <v/>
      </c>
      <c r="Q4830" s="34">
        <f>IF(A4830="","",I4830-P4830)</f>
        <v/>
      </c>
      <c r="R4830" s="23">
        <f>IF(A4830="","",IF(O4830=0,"Outside audit periods; ","")&amp;IF(G4830="","No VAT category; ","")&amp;IF(ABS(Q4830)&gt;Setup!$B$10,"VAT ≠ 15% × net; ","")&amp;IF(AND(F4830="B2B - VAT registered",NOT(AND(LEN(E4830)=15,LEFT(E4830,1)="3",RIGHT(E4830,1)="3",ISNUMBER(--E4830)))),"Invalid/missing customer VAT no; ","")&amp;IF(L4830&lt;&gt;"Yes","Not reported/cleared on FATOORA; ","")&amp;IF(AND(OR(G4830="Zero-rated domestic (Box 3)",G4830="Export (Box 4)"),N4830=""),"Zero-rate/export evidence missing; ","")&amp;IF(AND(C4830="Credit Note",H4830&gt;0),"Credit note should be negative; ","")&amp;IF(AND(C4830="Simplified Tax Invoice",F4830="B2B - VAT registered"),"Simplified invoice issued to VAT-registered B2B; ",""))</f>
        <v/>
      </c>
    </row>
    <row r="4831">
      <c r="A4831" s="17" t="n"/>
      <c r="B4831" s="14" t="n"/>
      <c r="C4831" s="14" t="n"/>
      <c r="D4831" s="14" t="n"/>
      <c r="E4831" s="16" t="n"/>
      <c r="F4831" s="14" t="n"/>
      <c r="G4831" s="14" t="n"/>
      <c r="H4831" s="19" t="n"/>
      <c r="I4831" s="19" t="n"/>
      <c r="J4831" s="34">
        <f>IF(A4831="","",H4831+I4831)</f>
        <v/>
      </c>
      <c r="K4831" s="14" t="n"/>
      <c r="L4831" s="14" t="n"/>
      <c r="M4831" s="14" t="n"/>
      <c r="N4831" s="14" t="n"/>
      <c r="O4831" s="20">
        <f>IF(A4831="","",SUMPRODUCT((A4831&gt;=Setup!$C$19:$C$30)*(A4831&lt;=Setup!$D$19:$D$30)*Setup!$A$19:$A$30))</f>
        <v/>
      </c>
      <c r="P4831" s="34">
        <f>IF(A4831="","",IF(G4831="Standard 15% (Box 1)",ROUND(H4831*Setup!$B$9,2),0))</f>
        <v/>
      </c>
      <c r="Q4831" s="34">
        <f>IF(A4831="","",I4831-P4831)</f>
        <v/>
      </c>
      <c r="R4831" s="23">
        <f>IF(A4831="","",IF(O4831=0,"Outside audit periods; ","")&amp;IF(G4831="","No VAT category; ","")&amp;IF(ABS(Q4831)&gt;Setup!$B$10,"VAT ≠ 15% × net; ","")&amp;IF(AND(F4831="B2B - VAT registered",NOT(AND(LEN(E4831)=15,LEFT(E4831,1)="3",RIGHT(E4831,1)="3",ISNUMBER(--E4831)))),"Invalid/missing customer VAT no; ","")&amp;IF(L4831&lt;&gt;"Yes","Not reported/cleared on FATOORA; ","")&amp;IF(AND(OR(G4831="Zero-rated domestic (Box 3)",G4831="Export (Box 4)"),N4831=""),"Zero-rate/export evidence missing; ","")&amp;IF(AND(C4831="Credit Note",H4831&gt;0),"Credit note should be negative; ","")&amp;IF(AND(C4831="Simplified Tax Invoice",F4831="B2B - VAT registered"),"Simplified invoice issued to VAT-registered B2B; ",""))</f>
        <v/>
      </c>
    </row>
    <row r="4832">
      <c r="A4832" s="17" t="n"/>
      <c r="B4832" s="14" t="n"/>
      <c r="C4832" s="14" t="n"/>
      <c r="D4832" s="14" t="n"/>
      <c r="E4832" s="16" t="n"/>
      <c r="F4832" s="14" t="n"/>
      <c r="G4832" s="14" t="n"/>
      <c r="H4832" s="19" t="n"/>
      <c r="I4832" s="19" t="n"/>
      <c r="J4832" s="34">
        <f>IF(A4832="","",H4832+I4832)</f>
        <v/>
      </c>
      <c r="K4832" s="14" t="n"/>
      <c r="L4832" s="14" t="n"/>
      <c r="M4832" s="14" t="n"/>
      <c r="N4832" s="14" t="n"/>
      <c r="O4832" s="20">
        <f>IF(A4832="","",SUMPRODUCT((A4832&gt;=Setup!$C$19:$C$30)*(A4832&lt;=Setup!$D$19:$D$30)*Setup!$A$19:$A$30))</f>
        <v/>
      </c>
      <c r="P4832" s="34">
        <f>IF(A4832="","",IF(G4832="Standard 15% (Box 1)",ROUND(H4832*Setup!$B$9,2),0))</f>
        <v/>
      </c>
      <c r="Q4832" s="34">
        <f>IF(A4832="","",I4832-P4832)</f>
        <v/>
      </c>
      <c r="R4832" s="23">
        <f>IF(A4832="","",IF(O4832=0,"Outside audit periods; ","")&amp;IF(G4832="","No VAT category; ","")&amp;IF(ABS(Q4832)&gt;Setup!$B$10,"VAT ≠ 15% × net; ","")&amp;IF(AND(F4832="B2B - VAT registered",NOT(AND(LEN(E4832)=15,LEFT(E4832,1)="3",RIGHT(E4832,1)="3",ISNUMBER(--E4832)))),"Invalid/missing customer VAT no; ","")&amp;IF(L4832&lt;&gt;"Yes","Not reported/cleared on FATOORA; ","")&amp;IF(AND(OR(G4832="Zero-rated domestic (Box 3)",G4832="Export (Box 4)"),N4832=""),"Zero-rate/export evidence missing; ","")&amp;IF(AND(C4832="Credit Note",H4832&gt;0),"Credit note should be negative; ","")&amp;IF(AND(C4832="Simplified Tax Invoice",F4832="B2B - VAT registered"),"Simplified invoice issued to VAT-registered B2B; ",""))</f>
        <v/>
      </c>
    </row>
    <row r="4833">
      <c r="A4833" s="17" t="n"/>
      <c r="B4833" s="14" t="n"/>
      <c r="C4833" s="14" t="n"/>
      <c r="D4833" s="14" t="n"/>
      <c r="E4833" s="16" t="n"/>
      <c r="F4833" s="14" t="n"/>
      <c r="G4833" s="14" t="n"/>
      <c r="H4833" s="19" t="n"/>
      <c r="I4833" s="19" t="n"/>
      <c r="J4833" s="34">
        <f>IF(A4833="","",H4833+I4833)</f>
        <v/>
      </c>
      <c r="K4833" s="14" t="n"/>
      <c r="L4833" s="14" t="n"/>
      <c r="M4833" s="14" t="n"/>
      <c r="N4833" s="14" t="n"/>
      <c r="O4833" s="20">
        <f>IF(A4833="","",SUMPRODUCT((A4833&gt;=Setup!$C$19:$C$30)*(A4833&lt;=Setup!$D$19:$D$30)*Setup!$A$19:$A$30))</f>
        <v/>
      </c>
      <c r="P4833" s="34">
        <f>IF(A4833="","",IF(G4833="Standard 15% (Box 1)",ROUND(H4833*Setup!$B$9,2),0))</f>
        <v/>
      </c>
      <c r="Q4833" s="34">
        <f>IF(A4833="","",I4833-P4833)</f>
        <v/>
      </c>
      <c r="R4833" s="23">
        <f>IF(A4833="","",IF(O4833=0,"Outside audit periods; ","")&amp;IF(G4833="","No VAT category; ","")&amp;IF(ABS(Q4833)&gt;Setup!$B$10,"VAT ≠ 15% × net; ","")&amp;IF(AND(F4833="B2B - VAT registered",NOT(AND(LEN(E4833)=15,LEFT(E4833,1)="3",RIGHT(E4833,1)="3",ISNUMBER(--E4833)))),"Invalid/missing customer VAT no; ","")&amp;IF(L4833&lt;&gt;"Yes","Not reported/cleared on FATOORA; ","")&amp;IF(AND(OR(G4833="Zero-rated domestic (Box 3)",G4833="Export (Box 4)"),N4833=""),"Zero-rate/export evidence missing; ","")&amp;IF(AND(C4833="Credit Note",H4833&gt;0),"Credit note should be negative; ","")&amp;IF(AND(C4833="Simplified Tax Invoice",F4833="B2B - VAT registered"),"Simplified invoice issued to VAT-registered B2B; ",""))</f>
        <v/>
      </c>
    </row>
    <row r="4834">
      <c r="A4834" s="17" t="n"/>
      <c r="B4834" s="14" t="n"/>
      <c r="C4834" s="14" t="n"/>
      <c r="D4834" s="14" t="n"/>
      <c r="E4834" s="16" t="n"/>
      <c r="F4834" s="14" t="n"/>
      <c r="G4834" s="14" t="n"/>
      <c r="H4834" s="19" t="n"/>
      <c r="I4834" s="19" t="n"/>
      <c r="J4834" s="34">
        <f>IF(A4834="","",H4834+I4834)</f>
        <v/>
      </c>
      <c r="K4834" s="14" t="n"/>
      <c r="L4834" s="14" t="n"/>
      <c r="M4834" s="14" t="n"/>
      <c r="N4834" s="14" t="n"/>
      <c r="O4834" s="20">
        <f>IF(A4834="","",SUMPRODUCT((A4834&gt;=Setup!$C$19:$C$30)*(A4834&lt;=Setup!$D$19:$D$30)*Setup!$A$19:$A$30))</f>
        <v/>
      </c>
      <c r="P4834" s="34">
        <f>IF(A4834="","",IF(G4834="Standard 15% (Box 1)",ROUND(H4834*Setup!$B$9,2),0))</f>
        <v/>
      </c>
      <c r="Q4834" s="34">
        <f>IF(A4834="","",I4834-P4834)</f>
        <v/>
      </c>
      <c r="R4834" s="23">
        <f>IF(A4834="","",IF(O4834=0,"Outside audit periods; ","")&amp;IF(G4834="","No VAT category; ","")&amp;IF(ABS(Q4834)&gt;Setup!$B$10,"VAT ≠ 15% × net; ","")&amp;IF(AND(F4834="B2B - VAT registered",NOT(AND(LEN(E4834)=15,LEFT(E4834,1)="3",RIGHT(E4834,1)="3",ISNUMBER(--E4834)))),"Invalid/missing customer VAT no; ","")&amp;IF(L4834&lt;&gt;"Yes","Not reported/cleared on FATOORA; ","")&amp;IF(AND(OR(G4834="Zero-rated domestic (Box 3)",G4834="Export (Box 4)"),N4834=""),"Zero-rate/export evidence missing; ","")&amp;IF(AND(C4834="Credit Note",H4834&gt;0),"Credit note should be negative; ","")&amp;IF(AND(C4834="Simplified Tax Invoice",F4834="B2B - VAT registered"),"Simplified invoice issued to VAT-registered B2B; ",""))</f>
        <v/>
      </c>
    </row>
    <row r="4835">
      <c r="A4835" s="17" t="n"/>
      <c r="B4835" s="14" t="n"/>
      <c r="C4835" s="14" t="n"/>
      <c r="D4835" s="14" t="n"/>
      <c r="E4835" s="16" t="n"/>
      <c r="F4835" s="14" t="n"/>
      <c r="G4835" s="14" t="n"/>
      <c r="H4835" s="19" t="n"/>
      <c r="I4835" s="19" t="n"/>
      <c r="J4835" s="34">
        <f>IF(A4835="","",H4835+I4835)</f>
        <v/>
      </c>
      <c r="K4835" s="14" t="n"/>
      <c r="L4835" s="14" t="n"/>
      <c r="M4835" s="14" t="n"/>
      <c r="N4835" s="14" t="n"/>
      <c r="O4835" s="20">
        <f>IF(A4835="","",SUMPRODUCT((A4835&gt;=Setup!$C$19:$C$30)*(A4835&lt;=Setup!$D$19:$D$30)*Setup!$A$19:$A$30))</f>
        <v/>
      </c>
      <c r="P4835" s="34">
        <f>IF(A4835="","",IF(G4835="Standard 15% (Box 1)",ROUND(H4835*Setup!$B$9,2),0))</f>
        <v/>
      </c>
      <c r="Q4835" s="34">
        <f>IF(A4835="","",I4835-P4835)</f>
        <v/>
      </c>
      <c r="R4835" s="23">
        <f>IF(A4835="","",IF(O4835=0,"Outside audit periods; ","")&amp;IF(G4835="","No VAT category; ","")&amp;IF(ABS(Q4835)&gt;Setup!$B$10,"VAT ≠ 15% × net; ","")&amp;IF(AND(F4835="B2B - VAT registered",NOT(AND(LEN(E4835)=15,LEFT(E4835,1)="3",RIGHT(E4835,1)="3",ISNUMBER(--E4835)))),"Invalid/missing customer VAT no; ","")&amp;IF(L4835&lt;&gt;"Yes","Not reported/cleared on FATOORA; ","")&amp;IF(AND(OR(G4835="Zero-rated domestic (Box 3)",G4835="Export (Box 4)"),N4835=""),"Zero-rate/export evidence missing; ","")&amp;IF(AND(C4835="Credit Note",H4835&gt;0),"Credit note should be negative; ","")&amp;IF(AND(C4835="Simplified Tax Invoice",F4835="B2B - VAT registered"),"Simplified invoice issued to VAT-registered B2B; ",""))</f>
        <v/>
      </c>
    </row>
    <row r="4836">
      <c r="A4836" s="17" t="n"/>
      <c r="B4836" s="14" t="n"/>
      <c r="C4836" s="14" t="n"/>
      <c r="D4836" s="14" t="n"/>
      <c r="E4836" s="16" t="n"/>
      <c r="F4836" s="14" t="n"/>
      <c r="G4836" s="14" t="n"/>
      <c r="H4836" s="19" t="n"/>
      <c r="I4836" s="19" t="n"/>
      <c r="J4836" s="34">
        <f>IF(A4836="","",H4836+I4836)</f>
        <v/>
      </c>
      <c r="K4836" s="14" t="n"/>
      <c r="L4836" s="14" t="n"/>
      <c r="M4836" s="14" t="n"/>
      <c r="N4836" s="14" t="n"/>
      <c r="O4836" s="20">
        <f>IF(A4836="","",SUMPRODUCT((A4836&gt;=Setup!$C$19:$C$30)*(A4836&lt;=Setup!$D$19:$D$30)*Setup!$A$19:$A$30))</f>
        <v/>
      </c>
      <c r="P4836" s="34">
        <f>IF(A4836="","",IF(G4836="Standard 15% (Box 1)",ROUND(H4836*Setup!$B$9,2),0))</f>
        <v/>
      </c>
      <c r="Q4836" s="34">
        <f>IF(A4836="","",I4836-P4836)</f>
        <v/>
      </c>
      <c r="R4836" s="23">
        <f>IF(A4836="","",IF(O4836=0,"Outside audit periods; ","")&amp;IF(G4836="","No VAT category; ","")&amp;IF(ABS(Q4836)&gt;Setup!$B$10,"VAT ≠ 15% × net; ","")&amp;IF(AND(F4836="B2B - VAT registered",NOT(AND(LEN(E4836)=15,LEFT(E4836,1)="3",RIGHT(E4836,1)="3",ISNUMBER(--E4836)))),"Invalid/missing customer VAT no; ","")&amp;IF(L4836&lt;&gt;"Yes","Not reported/cleared on FATOORA; ","")&amp;IF(AND(OR(G4836="Zero-rated domestic (Box 3)",G4836="Export (Box 4)"),N4836=""),"Zero-rate/export evidence missing; ","")&amp;IF(AND(C4836="Credit Note",H4836&gt;0),"Credit note should be negative; ","")&amp;IF(AND(C4836="Simplified Tax Invoice",F4836="B2B - VAT registered"),"Simplified invoice issued to VAT-registered B2B; ",""))</f>
        <v/>
      </c>
    </row>
    <row r="4837">
      <c r="A4837" s="17" t="n"/>
      <c r="B4837" s="14" t="n"/>
      <c r="C4837" s="14" t="n"/>
      <c r="D4837" s="14" t="n"/>
      <c r="E4837" s="16" t="n"/>
      <c r="F4837" s="14" t="n"/>
      <c r="G4837" s="14" t="n"/>
      <c r="H4837" s="19" t="n"/>
      <c r="I4837" s="19" t="n"/>
      <c r="J4837" s="34">
        <f>IF(A4837="","",H4837+I4837)</f>
        <v/>
      </c>
      <c r="K4837" s="14" t="n"/>
      <c r="L4837" s="14" t="n"/>
      <c r="M4837" s="14" t="n"/>
      <c r="N4837" s="14" t="n"/>
      <c r="O4837" s="20">
        <f>IF(A4837="","",SUMPRODUCT((A4837&gt;=Setup!$C$19:$C$30)*(A4837&lt;=Setup!$D$19:$D$30)*Setup!$A$19:$A$30))</f>
        <v/>
      </c>
      <c r="P4837" s="34">
        <f>IF(A4837="","",IF(G4837="Standard 15% (Box 1)",ROUND(H4837*Setup!$B$9,2),0))</f>
        <v/>
      </c>
      <c r="Q4837" s="34">
        <f>IF(A4837="","",I4837-P4837)</f>
        <v/>
      </c>
      <c r="R4837" s="23">
        <f>IF(A4837="","",IF(O4837=0,"Outside audit periods; ","")&amp;IF(G4837="","No VAT category; ","")&amp;IF(ABS(Q4837)&gt;Setup!$B$10,"VAT ≠ 15% × net; ","")&amp;IF(AND(F4837="B2B - VAT registered",NOT(AND(LEN(E4837)=15,LEFT(E4837,1)="3",RIGHT(E4837,1)="3",ISNUMBER(--E4837)))),"Invalid/missing customer VAT no; ","")&amp;IF(L4837&lt;&gt;"Yes","Not reported/cleared on FATOORA; ","")&amp;IF(AND(OR(G4837="Zero-rated domestic (Box 3)",G4837="Export (Box 4)"),N4837=""),"Zero-rate/export evidence missing; ","")&amp;IF(AND(C4837="Credit Note",H4837&gt;0),"Credit note should be negative; ","")&amp;IF(AND(C4837="Simplified Tax Invoice",F4837="B2B - VAT registered"),"Simplified invoice issued to VAT-registered B2B; ",""))</f>
        <v/>
      </c>
    </row>
    <row r="4838">
      <c r="A4838" s="17" t="n"/>
      <c r="B4838" s="14" t="n"/>
      <c r="C4838" s="14" t="n"/>
      <c r="D4838" s="14" t="n"/>
      <c r="E4838" s="16" t="n"/>
      <c r="F4838" s="14" t="n"/>
      <c r="G4838" s="14" t="n"/>
      <c r="H4838" s="19" t="n"/>
      <c r="I4838" s="19" t="n"/>
      <c r="J4838" s="34">
        <f>IF(A4838="","",H4838+I4838)</f>
        <v/>
      </c>
      <c r="K4838" s="14" t="n"/>
      <c r="L4838" s="14" t="n"/>
      <c r="M4838" s="14" t="n"/>
      <c r="N4838" s="14" t="n"/>
      <c r="O4838" s="20">
        <f>IF(A4838="","",SUMPRODUCT((A4838&gt;=Setup!$C$19:$C$30)*(A4838&lt;=Setup!$D$19:$D$30)*Setup!$A$19:$A$30))</f>
        <v/>
      </c>
      <c r="P4838" s="34">
        <f>IF(A4838="","",IF(G4838="Standard 15% (Box 1)",ROUND(H4838*Setup!$B$9,2),0))</f>
        <v/>
      </c>
      <c r="Q4838" s="34">
        <f>IF(A4838="","",I4838-P4838)</f>
        <v/>
      </c>
      <c r="R4838" s="23">
        <f>IF(A4838="","",IF(O4838=0,"Outside audit periods; ","")&amp;IF(G4838="","No VAT category; ","")&amp;IF(ABS(Q4838)&gt;Setup!$B$10,"VAT ≠ 15% × net; ","")&amp;IF(AND(F4838="B2B - VAT registered",NOT(AND(LEN(E4838)=15,LEFT(E4838,1)="3",RIGHT(E4838,1)="3",ISNUMBER(--E4838)))),"Invalid/missing customer VAT no; ","")&amp;IF(L4838&lt;&gt;"Yes","Not reported/cleared on FATOORA; ","")&amp;IF(AND(OR(G4838="Zero-rated domestic (Box 3)",G4838="Export (Box 4)"),N4838=""),"Zero-rate/export evidence missing; ","")&amp;IF(AND(C4838="Credit Note",H4838&gt;0),"Credit note should be negative; ","")&amp;IF(AND(C4838="Simplified Tax Invoice",F4838="B2B - VAT registered"),"Simplified invoice issued to VAT-registered B2B; ",""))</f>
        <v/>
      </c>
    </row>
    <row r="4839">
      <c r="A4839" s="17" t="n"/>
      <c r="B4839" s="14" t="n"/>
      <c r="C4839" s="14" t="n"/>
      <c r="D4839" s="14" t="n"/>
      <c r="E4839" s="16" t="n"/>
      <c r="F4839" s="14" t="n"/>
      <c r="G4839" s="14" t="n"/>
      <c r="H4839" s="19" t="n"/>
      <c r="I4839" s="19" t="n"/>
      <c r="J4839" s="34">
        <f>IF(A4839="","",H4839+I4839)</f>
        <v/>
      </c>
      <c r="K4839" s="14" t="n"/>
      <c r="L4839" s="14" t="n"/>
      <c r="M4839" s="14" t="n"/>
      <c r="N4839" s="14" t="n"/>
      <c r="O4839" s="20">
        <f>IF(A4839="","",SUMPRODUCT((A4839&gt;=Setup!$C$19:$C$30)*(A4839&lt;=Setup!$D$19:$D$30)*Setup!$A$19:$A$30))</f>
        <v/>
      </c>
      <c r="P4839" s="34">
        <f>IF(A4839="","",IF(G4839="Standard 15% (Box 1)",ROUND(H4839*Setup!$B$9,2),0))</f>
        <v/>
      </c>
      <c r="Q4839" s="34">
        <f>IF(A4839="","",I4839-P4839)</f>
        <v/>
      </c>
      <c r="R4839" s="23">
        <f>IF(A4839="","",IF(O4839=0,"Outside audit periods; ","")&amp;IF(G4839="","No VAT category; ","")&amp;IF(ABS(Q4839)&gt;Setup!$B$10,"VAT ≠ 15% × net; ","")&amp;IF(AND(F4839="B2B - VAT registered",NOT(AND(LEN(E4839)=15,LEFT(E4839,1)="3",RIGHT(E4839,1)="3",ISNUMBER(--E4839)))),"Invalid/missing customer VAT no; ","")&amp;IF(L4839&lt;&gt;"Yes","Not reported/cleared on FATOORA; ","")&amp;IF(AND(OR(G4839="Zero-rated domestic (Box 3)",G4839="Export (Box 4)"),N4839=""),"Zero-rate/export evidence missing; ","")&amp;IF(AND(C4839="Credit Note",H4839&gt;0),"Credit note should be negative; ","")&amp;IF(AND(C4839="Simplified Tax Invoice",F4839="B2B - VAT registered"),"Simplified invoice issued to VAT-registered B2B; ",""))</f>
        <v/>
      </c>
    </row>
    <row r="4840">
      <c r="A4840" s="17" t="n"/>
      <c r="B4840" s="14" t="n"/>
      <c r="C4840" s="14" t="n"/>
      <c r="D4840" s="14" t="n"/>
      <c r="E4840" s="16" t="n"/>
      <c r="F4840" s="14" t="n"/>
      <c r="G4840" s="14" t="n"/>
      <c r="H4840" s="19" t="n"/>
      <c r="I4840" s="19" t="n"/>
      <c r="J4840" s="34">
        <f>IF(A4840="","",H4840+I4840)</f>
        <v/>
      </c>
      <c r="K4840" s="14" t="n"/>
      <c r="L4840" s="14" t="n"/>
      <c r="M4840" s="14" t="n"/>
      <c r="N4840" s="14" t="n"/>
      <c r="O4840" s="20">
        <f>IF(A4840="","",SUMPRODUCT((A4840&gt;=Setup!$C$19:$C$30)*(A4840&lt;=Setup!$D$19:$D$30)*Setup!$A$19:$A$30))</f>
        <v/>
      </c>
      <c r="P4840" s="34">
        <f>IF(A4840="","",IF(G4840="Standard 15% (Box 1)",ROUND(H4840*Setup!$B$9,2),0))</f>
        <v/>
      </c>
      <c r="Q4840" s="34">
        <f>IF(A4840="","",I4840-P4840)</f>
        <v/>
      </c>
      <c r="R4840" s="23">
        <f>IF(A4840="","",IF(O4840=0,"Outside audit periods; ","")&amp;IF(G4840="","No VAT category; ","")&amp;IF(ABS(Q4840)&gt;Setup!$B$10,"VAT ≠ 15% × net; ","")&amp;IF(AND(F4840="B2B - VAT registered",NOT(AND(LEN(E4840)=15,LEFT(E4840,1)="3",RIGHT(E4840,1)="3",ISNUMBER(--E4840)))),"Invalid/missing customer VAT no; ","")&amp;IF(L4840&lt;&gt;"Yes","Not reported/cleared on FATOORA; ","")&amp;IF(AND(OR(G4840="Zero-rated domestic (Box 3)",G4840="Export (Box 4)"),N4840=""),"Zero-rate/export evidence missing; ","")&amp;IF(AND(C4840="Credit Note",H4840&gt;0),"Credit note should be negative; ","")&amp;IF(AND(C4840="Simplified Tax Invoice",F4840="B2B - VAT registered"),"Simplified invoice issued to VAT-registered B2B; ",""))</f>
        <v/>
      </c>
    </row>
    <row r="4841">
      <c r="A4841" s="17" t="n"/>
      <c r="B4841" s="14" t="n"/>
      <c r="C4841" s="14" t="n"/>
      <c r="D4841" s="14" t="n"/>
      <c r="E4841" s="16" t="n"/>
      <c r="F4841" s="14" t="n"/>
      <c r="G4841" s="14" t="n"/>
      <c r="H4841" s="19" t="n"/>
      <c r="I4841" s="19" t="n"/>
      <c r="J4841" s="34">
        <f>IF(A4841="","",H4841+I4841)</f>
        <v/>
      </c>
      <c r="K4841" s="14" t="n"/>
      <c r="L4841" s="14" t="n"/>
      <c r="M4841" s="14" t="n"/>
      <c r="N4841" s="14" t="n"/>
      <c r="O4841" s="20">
        <f>IF(A4841="","",SUMPRODUCT((A4841&gt;=Setup!$C$19:$C$30)*(A4841&lt;=Setup!$D$19:$D$30)*Setup!$A$19:$A$30))</f>
        <v/>
      </c>
      <c r="P4841" s="34">
        <f>IF(A4841="","",IF(G4841="Standard 15% (Box 1)",ROUND(H4841*Setup!$B$9,2),0))</f>
        <v/>
      </c>
      <c r="Q4841" s="34">
        <f>IF(A4841="","",I4841-P4841)</f>
        <v/>
      </c>
      <c r="R4841" s="23">
        <f>IF(A4841="","",IF(O4841=0,"Outside audit periods; ","")&amp;IF(G4841="","No VAT category; ","")&amp;IF(ABS(Q4841)&gt;Setup!$B$10,"VAT ≠ 15% × net; ","")&amp;IF(AND(F4841="B2B - VAT registered",NOT(AND(LEN(E4841)=15,LEFT(E4841,1)="3",RIGHT(E4841,1)="3",ISNUMBER(--E4841)))),"Invalid/missing customer VAT no; ","")&amp;IF(L4841&lt;&gt;"Yes","Not reported/cleared on FATOORA; ","")&amp;IF(AND(OR(G4841="Zero-rated domestic (Box 3)",G4841="Export (Box 4)"),N4841=""),"Zero-rate/export evidence missing; ","")&amp;IF(AND(C4841="Credit Note",H4841&gt;0),"Credit note should be negative; ","")&amp;IF(AND(C4841="Simplified Tax Invoice",F4841="B2B - VAT registered"),"Simplified invoice issued to VAT-registered B2B; ",""))</f>
        <v/>
      </c>
    </row>
    <row r="4842">
      <c r="A4842" s="17" t="n"/>
      <c r="B4842" s="14" t="n"/>
      <c r="C4842" s="14" t="n"/>
      <c r="D4842" s="14" t="n"/>
      <c r="E4842" s="16" t="n"/>
      <c r="F4842" s="14" t="n"/>
      <c r="G4842" s="14" t="n"/>
      <c r="H4842" s="19" t="n"/>
      <c r="I4842" s="19" t="n"/>
      <c r="J4842" s="34">
        <f>IF(A4842="","",H4842+I4842)</f>
        <v/>
      </c>
      <c r="K4842" s="14" t="n"/>
      <c r="L4842" s="14" t="n"/>
      <c r="M4842" s="14" t="n"/>
      <c r="N4842" s="14" t="n"/>
      <c r="O4842" s="20">
        <f>IF(A4842="","",SUMPRODUCT((A4842&gt;=Setup!$C$19:$C$30)*(A4842&lt;=Setup!$D$19:$D$30)*Setup!$A$19:$A$30))</f>
        <v/>
      </c>
      <c r="P4842" s="34">
        <f>IF(A4842="","",IF(G4842="Standard 15% (Box 1)",ROUND(H4842*Setup!$B$9,2),0))</f>
        <v/>
      </c>
      <c r="Q4842" s="34">
        <f>IF(A4842="","",I4842-P4842)</f>
        <v/>
      </c>
      <c r="R4842" s="23">
        <f>IF(A4842="","",IF(O4842=0,"Outside audit periods; ","")&amp;IF(G4842="","No VAT category; ","")&amp;IF(ABS(Q4842)&gt;Setup!$B$10,"VAT ≠ 15% × net; ","")&amp;IF(AND(F4842="B2B - VAT registered",NOT(AND(LEN(E4842)=15,LEFT(E4842,1)="3",RIGHT(E4842,1)="3",ISNUMBER(--E4842)))),"Invalid/missing customer VAT no; ","")&amp;IF(L4842&lt;&gt;"Yes","Not reported/cleared on FATOORA; ","")&amp;IF(AND(OR(G4842="Zero-rated domestic (Box 3)",G4842="Export (Box 4)"),N4842=""),"Zero-rate/export evidence missing; ","")&amp;IF(AND(C4842="Credit Note",H4842&gt;0),"Credit note should be negative; ","")&amp;IF(AND(C4842="Simplified Tax Invoice",F4842="B2B - VAT registered"),"Simplified invoice issued to VAT-registered B2B; ",""))</f>
        <v/>
      </c>
    </row>
    <row r="4843">
      <c r="A4843" s="17" t="n"/>
      <c r="B4843" s="14" t="n"/>
      <c r="C4843" s="14" t="n"/>
      <c r="D4843" s="14" t="n"/>
      <c r="E4843" s="16" t="n"/>
      <c r="F4843" s="14" t="n"/>
      <c r="G4843" s="14" t="n"/>
      <c r="H4843" s="19" t="n"/>
      <c r="I4843" s="19" t="n"/>
      <c r="J4843" s="34">
        <f>IF(A4843="","",H4843+I4843)</f>
        <v/>
      </c>
      <c r="K4843" s="14" t="n"/>
      <c r="L4843" s="14" t="n"/>
      <c r="M4843" s="14" t="n"/>
      <c r="N4843" s="14" t="n"/>
      <c r="O4843" s="20">
        <f>IF(A4843="","",SUMPRODUCT((A4843&gt;=Setup!$C$19:$C$30)*(A4843&lt;=Setup!$D$19:$D$30)*Setup!$A$19:$A$30))</f>
        <v/>
      </c>
      <c r="P4843" s="34">
        <f>IF(A4843="","",IF(G4843="Standard 15% (Box 1)",ROUND(H4843*Setup!$B$9,2),0))</f>
        <v/>
      </c>
      <c r="Q4843" s="34">
        <f>IF(A4843="","",I4843-P4843)</f>
        <v/>
      </c>
      <c r="R4843" s="23">
        <f>IF(A4843="","",IF(O4843=0,"Outside audit periods; ","")&amp;IF(G4843="","No VAT category; ","")&amp;IF(ABS(Q4843)&gt;Setup!$B$10,"VAT ≠ 15% × net; ","")&amp;IF(AND(F4843="B2B - VAT registered",NOT(AND(LEN(E4843)=15,LEFT(E4843,1)="3",RIGHT(E4843,1)="3",ISNUMBER(--E4843)))),"Invalid/missing customer VAT no; ","")&amp;IF(L4843&lt;&gt;"Yes","Not reported/cleared on FATOORA; ","")&amp;IF(AND(OR(G4843="Zero-rated domestic (Box 3)",G4843="Export (Box 4)"),N4843=""),"Zero-rate/export evidence missing; ","")&amp;IF(AND(C4843="Credit Note",H4843&gt;0),"Credit note should be negative; ","")&amp;IF(AND(C4843="Simplified Tax Invoice",F4843="B2B - VAT registered"),"Simplified invoice issued to VAT-registered B2B; ",""))</f>
        <v/>
      </c>
    </row>
    <row r="4844">
      <c r="A4844" s="17" t="n"/>
      <c r="B4844" s="14" t="n"/>
      <c r="C4844" s="14" t="n"/>
      <c r="D4844" s="14" t="n"/>
      <c r="E4844" s="16" t="n"/>
      <c r="F4844" s="14" t="n"/>
      <c r="G4844" s="14" t="n"/>
      <c r="H4844" s="19" t="n"/>
      <c r="I4844" s="19" t="n"/>
      <c r="J4844" s="34">
        <f>IF(A4844="","",H4844+I4844)</f>
        <v/>
      </c>
      <c r="K4844" s="14" t="n"/>
      <c r="L4844" s="14" t="n"/>
      <c r="M4844" s="14" t="n"/>
      <c r="N4844" s="14" t="n"/>
      <c r="O4844" s="20">
        <f>IF(A4844="","",SUMPRODUCT((A4844&gt;=Setup!$C$19:$C$30)*(A4844&lt;=Setup!$D$19:$D$30)*Setup!$A$19:$A$30))</f>
        <v/>
      </c>
      <c r="P4844" s="34">
        <f>IF(A4844="","",IF(G4844="Standard 15% (Box 1)",ROUND(H4844*Setup!$B$9,2),0))</f>
        <v/>
      </c>
      <c r="Q4844" s="34">
        <f>IF(A4844="","",I4844-P4844)</f>
        <v/>
      </c>
      <c r="R4844" s="23">
        <f>IF(A4844="","",IF(O4844=0,"Outside audit periods; ","")&amp;IF(G4844="","No VAT category; ","")&amp;IF(ABS(Q4844)&gt;Setup!$B$10,"VAT ≠ 15% × net; ","")&amp;IF(AND(F4844="B2B - VAT registered",NOT(AND(LEN(E4844)=15,LEFT(E4844,1)="3",RIGHT(E4844,1)="3",ISNUMBER(--E4844)))),"Invalid/missing customer VAT no; ","")&amp;IF(L4844&lt;&gt;"Yes","Not reported/cleared on FATOORA; ","")&amp;IF(AND(OR(G4844="Zero-rated domestic (Box 3)",G4844="Export (Box 4)"),N4844=""),"Zero-rate/export evidence missing; ","")&amp;IF(AND(C4844="Credit Note",H4844&gt;0),"Credit note should be negative; ","")&amp;IF(AND(C4844="Simplified Tax Invoice",F4844="B2B - VAT registered"),"Simplified invoice issued to VAT-registered B2B; ",""))</f>
        <v/>
      </c>
    </row>
    <row r="4845">
      <c r="A4845" s="17" t="n"/>
      <c r="B4845" s="14" t="n"/>
      <c r="C4845" s="14" t="n"/>
      <c r="D4845" s="14" t="n"/>
      <c r="E4845" s="16" t="n"/>
      <c r="F4845" s="14" t="n"/>
      <c r="G4845" s="14" t="n"/>
      <c r="H4845" s="19" t="n"/>
      <c r="I4845" s="19" t="n"/>
      <c r="J4845" s="34">
        <f>IF(A4845="","",H4845+I4845)</f>
        <v/>
      </c>
      <c r="K4845" s="14" t="n"/>
      <c r="L4845" s="14" t="n"/>
      <c r="M4845" s="14" t="n"/>
      <c r="N4845" s="14" t="n"/>
      <c r="O4845" s="20">
        <f>IF(A4845="","",SUMPRODUCT((A4845&gt;=Setup!$C$19:$C$30)*(A4845&lt;=Setup!$D$19:$D$30)*Setup!$A$19:$A$30))</f>
        <v/>
      </c>
      <c r="P4845" s="34">
        <f>IF(A4845="","",IF(G4845="Standard 15% (Box 1)",ROUND(H4845*Setup!$B$9,2),0))</f>
        <v/>
      </c>
      <c r="Q4845" s="34">
        <f>IF(A4845="","",I4845-P4845)</f>
        <v/>
      </c>
      <c r="R4845" s="23">
        <f>IF(A4845="","",IF(O4845=0,"Outside audit periods; ","")&amp;IF(G4845="","No VAT category; ","")&amp;IF(ABS(Q4845)&gt;Setup!$B$10,"VAT ≠ 15% × net; ","")&amp;IF(AND(F4845="B2B - VAT registered",NOT(AND(LEN(E4845)=15,LEFT(E4845,1)="3",RIGHT(E4845,1)="3",ISNUMBER(--E4845)))),"Invalid/missing customer VAT no; ","")&amp;IF(L4845&lt;&gt;"Yes","Not reported/cleared on FATOORA; ","")&amp;IF(AND(OR(G4845="Zero-rated domestic (Box 3)",G4845="Export (Box 4)"),N4845=""),"Zero-rate/export evidence missing; ","")&amp;IF(AND(C4845="Credit Note",H4845&gt;0),"Credit note should be negative; ","")&amp;IF(AND(C4845="Simplified Tax Invoice",F4845="B2B - VAT registered"),"Simplified invoice issued to VAT-registered B2B; ",""))</f>
        <v/>
      </c>
    </row>
    <row r="4846">
      <c r="A4846" s="17" t="n"/>
      <c r="B4846" s="14" t="n"/>
      <c r="C4846" s="14" t="n"/>
      <c r="D4846" s="14" t="n"/>
      <c r="E4846" s="16" t="n"/>
      <c r="F4846" s="14" t="n"/>
      <c r="G4846" s="14" t="n"/>
      <c r="H4846" s="19" t="n"/>
      <c r="I4846" s="19" t="n"/>
      <c r="J4846" s="34">
        <f>IF(A4846="","",H4846+I4846)</f>
        <v/>
      </c>
      <c r="K4846" s="14" t="n"/>
      <c r="L4846" s="14" t="n"/>
      <c r="M4846" s="14" t="n"/>
      <c r="N4846" s="14" t="n"/>
      <c r="O4846" s="20">
        <f>IF(A4846="","",SUMPRODUCT((A4846&gt;=Setup!$C$19:$C$30)*(A4846&lt;=Setup!$D$19:$D$30)*Setup!$A$19:$A$30))</f>
        <v/>
      </c>
      <c r="P4846" s="34">
        <f>IF(A4846="","",IF(G4846="Standard 15% (Box 1)",ROUND(H4846*Setup!$B$9,2),0))</f>
        <v/>
      </c>
      <c r="Q4846" s="34">
        <f>IF(A4846="","",I4846-P4846)</f>
        <v/>
      </c>
      <c r="R4846" s="23">
        <f>IF(A4846="","",IF(O4846=0,"Outside audit periods; ","")&amp;IF(G4846="","No VAT category; ","")&amp;IF(ABS(Q4846)&gt;Setup!$B$10,"VAT ≠ 15% × net; ","")&amp;IF(AND(F4846="B2B - VAT registered",NOT(AND(LEN(E4846)=15,LEFT(E4846,1)="3",RIGHT(E4846,1)="3",ISNUMBER(--E4846)))),"Invalid/missing customer VAT no; ","")&amp;IF(L4846&lt;&gt;"Yes","Not reported/cleared on FATOORA; ","")&amp;IF(AND(OR(G4846="Zero-rated domestic (Box 3)",G4846="Export (Box 4)"),N4846=""),"Zero-rate/export evidence missing; ","")&amp;IF(AND(C4846="Credit Note",H4846&gt;0),"Credit note should be negative; ","")&amp;IF(AND(C4846="Simplified Tax Invoice",F4846="B2B - VAT registered"),"Simplified invoice issued to VAT-registered B2B; ",""))</f>
        <v/>
      </c>
    </row>
    <row r="4847">
      <c r="A4847" s="17" t="n"/>
      <c r="B4847" s="14" t="n"/>
      <c r="C4847" s="14" t="n"/>
      <c r="D4847" s="14" t="n"/>
      <c r="E4847" s="16" t="n"/>
      <c r="F4847" s="14" t="n"/>
      <c r="G4847" s="14" t="n"/>
      <c r="H4847" s="19" t="n"/>
      <c r="I4847" s="19" t="n"/>
      <c r="J4847" s="34">
        <f>IF(A4847="","",H4847+I4847)</f>
        <v/>
      </c>
      <c r="K4847" s="14" t="n"/>
      <c r="L4847" s="14" t="n"/>
      <c r="M4847" s="14" t="n"/>
      <c r="N4847" s="14" t="n"/>
      <c r="O4847" s="20">
        <f>IF(A4847="","",SUMPRODUCT((A4847&gt;=Setup!$C$19:$C$30)*(A4847&lt;=Setup!$D$19:$D$30)*Setup!$A$19:$A$30))</f>
        <v/>
      </c>
      <c r="P4847" s="34">
        <f>IF(A4847="","",IF(G4847="Standard 15% (Box 1)",ROUND(H4847*Setup!$B$9,2),0))</f>
        <v/>
      </c>
      <c r="Q4847" s="34">
        <f>IF(A4847="","",I4847-P4847)</f>
        <v/>
      </c>
      <c r="R4847" s="23">
        <f>IF(A4847="","",IF(O4847=0,"Outside audit periods; ","")&amp;IF(G4847="","No VAT category; ","")&amp;IF(ABS(Q4847)&gt;Setup!$B$10,"VAT ≠ 15% × net; ","")&amp;IF(AND(F4847="B2B - VAT registered",NOT(AND(LEN(E4847)=15,LEFT(E4847,1)="3",RIGHT(E4847,1)="3",ISNUMBER(--E4847)))),"Invalid/missing customer VAT no; ","")&amp;IF(L4847&lt;&gt;"Yes","Not reported/cleared on FATOORA; ","")&amp;IF(AND(OR(G4847="Zero-rated domestic (Box 3)",G4847="Export (Box 4)"),N4847=""),"Zero-rate/export evidence missing; ","")&amp;IF(AND(C4847="Credit Note",H4847&gt;0),"Credit note should be negative; ","")&amp;IF(AND(C4847="Simplified Tax Invoice",F4847="B2B - VAT registered"),"Simplified invoice issued to VAT-registered B2B; ",""))</f>
        <v/>
      </c>
    </row>
    <row r="4848">
      <c r="A4848" s="17" t="n"/>
      <c r="B4848" s="14" t="n"/>
      <c r="C4848" s="14" t="n"/>
      <c r="D4848" s="14" t="n"/>
      <c r="E4848" s="16" t="n"/>
      <c r="F4848" s="14" t="n"/>
      <c r="G4848" s="14" t="n"/>
      <c r="H4848" s="19" t="n"/>
      <c r="I4848" s="19" t="n"/>
      <c r="J4848" s="34">
        <f>IF(A4848="","",H4848+I4848)</f>
        <v/>
      </c>
      <c r="K4848" s="14" t="n"/>
      <c r="L4848" s="14" t="n"/>
      <c r="M4848" s="14" t="n"/>
      <c r="N4848" s="14" t="n"/>
      <c r="O4848" s="20">
        <f>IF(A4848="","",SUMPRODUCT((A4848&gt;=Setup!$C$19:$C$30)*(A4848&lt;=Setup!$D$19:$D$30)*Setup!$A$19:$A$30))</f>
        <v/>
      </c>
      <c r="P4848" s="34">
        <f>IF(A4848="","",IF(G4848="Standard 15% (Box 1)",ROUND(H4848*Setup!$B$9,2),0))</f>
        <v/>
      </c>
      <c r="Q4848" s="34">
        <f>IF(A4848="","",I4848-P4848)</f>
        <v/>
      </c>
      <c r="R4848" s="23">
        <f>IF(A4848="","",IF(O4848=0,"Outside audit periods; ","")&amp;IF(G4848="","No VAT category; ","")&amp;IF(ABS(Q4848)&gt;Setup!$B$10,"VAT ≠ 15% × net; ","")&amp;IF(AND(F4848="B2B - VAT registered",NOT(AND(LEN(E4848)=15,LEFT(E4848,1)="3",RIGHT(E4848,1)="3",ISNUMBER(--E4848)))),"Invalid/missing customer VAT no; ","")&amp;IF(L4848&lt;&gt;"Yes","Not reported/cleared on FATOORA; ","")&amp;IF(AND(OR(G4848="Zero-rated domestic (Box 3)",G4848="Export (Box 4)"),N4848=""),"Zero-rate/export evidence missing; ","")&amp;IF(AND(C4848="Credit Note",H4848&gt;0),"Credit note should be negative; ","")&amp;IF(AND(C4848="Simplified Tax Invoice",F4848="B2B - VAT registered"),"Simplified invoice issued to VAT-registered B2B; ",""))</f>
        <v/>
      </c>
    </row>
    <row r="4849">
      <c r="A4849" s="17" t="n"/>
      <c r="B4849" s="14" t="n"/>
      <c r="C4849" s="14" t="n"/>
      <c r="D4849" s="14" t="n"/>
      <c r="E4849" s="16" t="n"/>
      <c r="F4849" s="14" t="n"/>
      <c r="G4849" s="14" t="n"/>
      <c r="H4849" s="19" t="n"/>
      <c r="I4849" s="19" t="n"/>
      <c r="J4849" s="34">
        <f>IF(A4849="","",H4849+I4849)</f>
        <v/>
      </c>
      <c r="K4849" s="14" t="n"/>
      <c r="L4849" s="14" t="n"/>
      <c r="M4849" s="14" t="n"/>
      <c r="N4849" s="14" t="n"/>
      <c r="O4849" s="20">
        <f>IF(A4849="","",SUMPRODUCT((A4849&gt;=Setup!$C$19:$C$30)*(A4849&lt;=Setup!$D$19:$D$30)*Setup!$A$19:$A$30))</f>
        <v/>
      </c>
      <c r="P4849" s="34">
        <f>IF(A4849="","",IF(G4849="Standard 15% (Box 1)",ROUND(H4849*Setup!$B$9,2),0))</f>
        <v/>
      </c>
      <c r="Q4849" s="34">
        <f>IF(A4849="","",I4849-P4849)</f>
        <v/>
      </c>
      <c r="R4849" s="23">
        <f>IF(A4849="","",IF(O4849=0,"Outside audit periods; ","")&amp;IF(G4849="","No VAT category; ","")&amp;IF(ABS(Q4849)&gt;Setup!$B$10,"VAT ≠ 15% × net; ","")&amp;IF(AND(F4849="B2B - VAT registered",NOT(AND(LEN(E4849)=15,LEFT(E4849,1)="3",RIGHT(E4849,1)="3",ISNUMBER(--E4849)))),"Invalid/missing customer VAT no; ","")&amp;IF(L4849&lt;&gt;"Yes","Not reported/cleared on FATOORA; ","")&amp;IF(AND(OR(G4849="Zero-rated domestic (Box 3)",G4849="Export (Box 4)"),N4849=""),"Zero-rate/export evidence missing; ","")&amp;IF(AND(C4849="Credit Note",H4849&gt;0),"Credit note should be negative; ","")&amp;IF(AND(C4849="Simplified Tax Invoice",F4849="B2B - VAT registered"),"Simplified invoice issued to VAT-registered B2B; ",""))</f>
        <v/>
      </c>
    </row>
    <row r="4850">
      <c r="A4850" s="17" t="n"/>
      <c r="B4850" s="14" t="n"/>
      <c r="C4850" s="14" t="n"/>
      <c r="D4850" s="14" t="n"/>
      <c r="E4850" s="16" t="n"/>
      <c r="F4850" s="14" t="n"/>
      <c r="G4850" s="14" t="n"/>
      <c r="H4850" s="19" t="n"/>
      <c r="I4850" s="19" t="n"/>
      <c r="J4850" s="34">
        <f>IF(A4850="","",H4850+I4850)</f>
        <v/>
      </c>
      <c r="K4850" s="14" t="n"/>
      <c r="L4850" s="14" t="n"/>
      <c r="M4850" s="14" t="n"/>
      <c r="N4850" s="14" t="n"/>
      <c r="O4850" s="20">
        <f>IF(A4850="","",SUMPRODUCT((A4850&gt;=Setup!$C$19:$C$30)*(A4850&lt;=Setup!$D$19:$D$30)*Setup!$A$19:$A$30))</f>
        <v/>
      </c>
      <c r="P4850" s="34">
        <f>IF(A4850="","",IF(G4850="Standard 15% (Box 1)",ROUND(H4850*Setup!$B$9,2),0))</f>
        <v/>
      </c>
      <c r="Q4850" s="34">
        <f>IF(A4850="","",I4850-P4850)</f>
        <v/>
      </c>
      <c r="R4850" s="23">
        <f>IF(A4850="","",IF(O4850=0,"Outside audit periods; ","")&amp;IF(G4850="","No VAT category; ","")&amp;IF(ABS(Q4850)&gt;Setup!$B$10,"VAT ≠ 15% × net; ","")&amp;IF(AND(F4850="B2B - VAT registered",NOT(AND(LEN(E4850)=15,LEFT(E4850,1)="3",RIGHT(E4850,1)="3",ISNUMBER(--E4850)))),"Invalid/missing customer VAT no; ","")&amp;IF(L4850&lt;&gt;"Yes","Not reported/cleared on FATOORA; ","")&amp;IF(AND(OR(G4850="Zero-rated domestic (Box 3)",G4850="Export (Box 4)"),N4850=""),"Zero-rate/export evidence missing; ","")&amp;IF(AND(C4850="Credit Note",H4850&gt;0),"Credit note should be negative; ","")&amp;IF(AND(C4850="Simplified Tax Invoice",F4850="B2B - VAT registered"),"Simplified invoice issued to VAT-registered B2B; ",""))</f>
        <v/>
      </c>
    </row>
    <row r="4851">
      <c r="A4851" s="17" t="n"/>
      <c r="B4851" s="14" t="n"/>
      <c r="C4851" s="14" t="n"/>
      <c r="D4851" s="14" t="n"/>
      <c r="E4851" s="16" t="n"/>
      <c r="F4851" s="14" t="n"/>
      <c r="G4851" s="14" t="n"/>
      <c r="H4851" s="19" t="n"/>
      <c r="I4851" s="19" t="n"/>
      <c r="J4851" s="34">
        <f>IF(A4851="","",H4851+I4851)</f>
        <v/>
      </c>
      <c r="K4851" s="14" t="n"/>
      <c r="L4851" s="14" t="n"/>
      <c r="M4851" s="14" t="n"/>
      <c r="N4851" s="14" t="n"/>
      <c r="O4851" s="20">
        <f>IF(A4851="","",SUMPRODUCT((A4851&gt;=Setup!$C$19:$C$30)*(A4851&lt;=Setup!$D$19:$D$30)*Setup!$A$19:$A$30))</f>
        <v/>
      </c>
      <c r="P4851" s="34">
        <f>IF(A4851="","",IF(G4851="Standard 15% (Box 1)",ROUND(H4851*Setup!$B$9,2),0))</f>
        <v/>
      </c>
      <c r="Q4851" s="34">
        <f>IF(A4851="","",I4851-P4851)</f>
        <v/>
      </c>
      <c r="R4851" s="23">
        <f>IF(A4851="","",IF(O4851=0,"Outside audit periods; ","")&amp;IF(G4851="","No VAT category; ","")&amp;IF(ABS(Q4851)&gt;Setup!$B$10,"VAT ≠ 15% × net; ","")&amp;IF(AND(F4851="B2B - VAT registered",NOT(AND(LEN(E4851)=15,LEFT(E4851,1)="3",RIGHT(E4851,1)="3",ISNUMBER(--E4851)))),"Invalid/missing customer VAT no; ","")&amp;IF(L4851&lt;&gt;"Yes","Not reported/cleared on FATOORA; ","")&amp;IF(AND(OR(G4851="Zero-rated domestic (Box 3)",G4851="Export (Box 4)"),N4851=""),"Zero-rate/export evidence missing; ","")&amp;IF(AND(C4851="Credit Note",H4851&gt;0),"Credit note should be negative; ","")&amp;IF(AND(C4851="Simplified Tax Invoice",F4851="B2B - VAT registered"),"Simplified invoice issued to VAT-registered B2B; ",""))</f>
        <v/>
      </c>
    </row>
    <row r="4852">
      <c r="A4852" s="17" t="n"/>
      <c r="B4852" s="14" t="n"/>
      <c r="C4852" s="14" t="n"/>
      <c r="D4852" s="14" t="n"/>
      <c r="E4852" s="16" t="n"/>
      <c r="F4852" s="14" t="n"/>
      <c r="G4852" s="14" t="n"/>
      <c r="H4852" s="19" t="n"/>
      <c r="I4852" s="19" t="n"/>
      <c r="J4852" s="34">
        <f>IF(A4852="","",H4852+I4852)</f>
        <v/>
      </c>
      <c r="K4852" s="14" t="n"/>
      <c r="L4852" s="14" t="n"/>
      <c r="M4852" s="14" t="n"/>
      <c r="N4852" s="14" t="n"/>
      <c r="O4852" s="20">
        <f>IF(A4852="","",SUMPRODUCT((A4852&gt;=Setup!$C$19:$C$30)*(A4852&lt;=Setup!$D$19:$D$30)*Setup!$A$19:$A$30))</f>
        <v/>
      </c>
      <c r="P4852" s="34">
        <f>IF(A4852="","",IF(G4852="Standard 15% (Box 1)",ROUND(H4852*Setup!$B$9,2),0))</f>
        <v/>
      </c>
      <c r="Q4852" s="34">
        <f>IF(A4852="","",I4852-P4852)</f>
        <v/>
      </c>
      <c r="R4852" s="23">
        <f>IF(A4852="","",IF(O4852=0,"Outside audit periods; ","")&amp;IF(G4852="","No VAT category; ","")&amp;IF(ABS(Q4852)&gt;Setup!$B$10,"VAT ≠ 15% × net; ","")&amp;IF(AND(F4852="B2B - VAT registered",NOT(AND(LEN(E4852)=15,LEFT(E4852,1)="3",RIGHT(E4852,1)="3",ISNUMBER(--E4852)))),"Invalid/missing customer VAT no; ","")&amp;IF(L4852&lt;&gt;"Yes","Not reported/cleared on FATOORA; ","")&amp;IF(AND(OR(G4852="Zero-rated domestic (Box 3)",G4852="Export (Box 4)"),N4852=""),"Zero-rate/export evidence missing; ","")&amp;IF(AND(C4852="Credit Note",H4852&gt;0),"Credit note should be negative; ","")&amp;IF(AND(C4852="Simplified Tax Invoice",F4852="B2B - VAT registered"),"Simplified invoice issued to VAT-registered B2B; ",""))</f>
        <v/>
      </c>
    </row>
    <row r="4853">
      <c r="A4853" s="17" t="n"/>
      <c r="B4853" s="14" t="n"/>
      <c r="C4853" s="14" t="n"/>
      <c r="D4853" s="14" t="n"/>
      <c r="E4853" s="16" t="n"/>
      <c r="F4853" s="14" t="n"/>
      <c r="G4853" s="14" t="n"/>
      <c r="H4853" s="19" t="n"/>
      <c r="I4853" s="19" t="n"/>
      <c r="J4853" s="34">
        <f>IF(A4853="","",H4853+I4853)</f>
        <v/>
      </c>
      <c r="K4853" s="14" t="n"/>
      <c r="L4853" s="14" t="n"/>
      <c r="M4853" s="14" t="n"/>
      <c r="N4853" s="14" t="n"/>
      <c r="O4853" s="20">
        <f>IF(A4853="","",SUMPRODUCT((A4853&gt;=Setup!$C$19:$C$30)*(A4853&lt;=Setup!$D$19:$D$30)*Setup!$A$19:$A$30))</f>
        <v/>
      </c>
      <c r="P4853" s="34">
        <f>IF(A4853="","",IF(G4853="Standard 15% (Box 1)",ROUND(H4853*Setup!$B$9,2),0))</f>
        <v/>
      </c>
      <c r="Q4853" s="34">
        <f>IF(A4853="","",I4853-P4853)</f>
        <v/>
      </c>
      <c r="R4853" s="23">
        <f>IF(A4853="","",IF(O4853=0,"Outside audit periods; ","")&amp;IF(G4853="","No VAT category; ","")&amp;IF(ABS(Q4853)&gt;Setup!$B$10,"VAT ≠ 15% × net; ","")&amp;IF(AND(F4853="B2B - VAT registered",NOT(AND(LEN(E4853)=15,LEFT(E4853,1)="3",RIGHT(E4853,1)="3",ISNUMBER(--E4853)))),"Invalid/missing customer VAT no; ","")&amp;IF(L4853&lt;&gt;"Yes","Not reported/cleared on FATOORA; ","")&amp;IF(AND(OR(G4853="Zero-rated domestic (Box 3)",G4853="Export (Box 4)"),N4853=""),"Zero-rate/export evidence missing; ","")&amp;IF(AND(C4853="Credit Note",H4853&gt;0),"Credit note should be negative; ","")&amp;IF(AND(C4853="Simplified Tax Invoice",F4853="B2B - VAT registered"),"Simplified invoice issued to VAT-registered B2B; ",""))</f>
        <v/>
      </c>
    </row>
    <row r="4854">
      <c r="A4854" s="17" t="n"/>
      <c r="B4854" s="14" t="n"/>
      <c r="C4854" s="14" t="n"/>
      <c r="D4854" s="14" t="n"/>
      <c r="E4854" s="16" t="n"/>
      <c r="F4854" s="14" t="n"/>
      <c r="G4854" s="14" t="n"/>
      <c r="H4854" s="19" t="n"/>
      <c r="I4854" s="19" t="n"/>
      <c r="J4854" s="34">
        <f>IF(A4854="","",H4854+I4854)</f>
        <v/>
      </c>
      <c r="K4854" s="14" t="n"/>
      <c r="L4854" s="14" t="n"/>
      <c r="M4854" s="14" t="n"/>
      <c r="N4854" s="14" t="n"/>
      <c r="O4854" s="20">
        <f>IF(A4854="","",SUMPRODUCT((A4854&gt;=Setup!$C$19:$C$30)*(A4854&lt;=Setup!$D$19:$D$30)*Setup!$A$19:$A$30))</f>
        <v/>
      </c>
      <c r="P4854" s="34">
        <f>IF(A4854="","",IF(G4854="Standard 15% (Box 1)",ROUND(H4854*Setup!$B$9,2),0))</f>
        <v/>
      </c>
      <c r="Q4854" s="34">
        <f>IF(A4854="","",I4854-P4854)</f>
        <v/>
      </c>
      <c r="R4854" s="23">
        <f>IF(A4854="","",IF(O4854=0,"Outside audit periods; ","")&amp;IF(G4854="","No VAT category; ","")&amp;IF(ABS(Q4854)&gt;Setup!$B$10,"VAT ≠ 15% × net; ","")&amp;IF(AND(F4854="B2B - VAT registered",NOT(AND(LEN(E4854)=15,LEFT(E4854,1)="3",RIGHT(E4854,1)="3",ISNUMBER(--E4854)))),"Invalid/missing customer VAT no; ","")&amp;IF(L4854&lt;&gt;"Yes","Not reported/cleared on FATOORA; ","")&amp;IF(AND(OR(G4854="Zero-rated domestic (Box 3)",G4854="Export (Box 4)"),N4854=""),"Zero-rate/export evidence missing; ","")&amp;IF(AND(C4854="Credit Note",H4854&gt;0),"Credit note should be negative; ","")&amp;IF(AND(C4854="Simplified Tax Invoice",F4854="B2B - VAT registered"),"Simplified invoice issued to VAT-registered B2B; ",""))</f>
        <v/>
      </c>
    </row>
    <row r="4855">
      <c r="A4855" s="17" t="n"/>
      <c r="B4855" s="14" t="n"/>
      <c r="C4855" s="14" t="n"/>
      <c r="D4855" s="14" t="n"/>
      <c r="E4855" s="16" t="n"/>
      <c r="F4855" s="14" t="n"/>
      <c r="G4855" s="14" t="n"/>
      <c r="H4855" s="19" t="n"/>
      <c r="I4855" s="19" t="n"/>
      <c r="J4855" s="34">
        <f>IF(A4855="","",H4855+I4855)</f>
        <v/>
      </c>
      <c r="K4855" s="14" t="n"/>
      <c r="L4855" s="14" t="n"/>
      <c r="M4855" s="14" t="n"/>
      <c r="N4855" s="14" t="n"/>
      <c r="O4855" s="20">
        <f>IF(A4855="","",SUMPRODUCT((A4855&gt;=Setup!$C$19:$C$30)*(A4855&lt;=Setup!$D$19:$D$30)*Setup!$A$19:$A$30))</f>
        <v/>
      </c>
      <c r="P4855" s="34">
        <f>IF(A4855="","",IF(G4855="Standard 15% (Box 1)",ROUND(H4855*Setup!$B$9,2),0))</f>
        <v/>
      </c>
      <c r="Q4855" s="34">
        <f>IF(A4855="","",I4855-P4855)</f>
        <v/>
      </c>
      <c r="R4855" s="23">
        <f>IF(A4855="","",IF(O4855=0,"Outside audit periods; ","")&amp;IF(G4855="","No VAT category; ","")&amp;IF(ABS(Q4855)&gt;Setup!$B$10,"VAT ≠ 15% × net; ","")&amp;IF(AND(F4855="B2B - VAT registered",NOT(AND(LEN(E4855)=15,LEFT(E4855,1)="3",RIGHT(E4855,1)="3",ISNUMBER(--E4855)))),"Invalid/missing customer VAT no; ","")&amp;IF(L4855&lt;&gt;"Yes","Not reported/cleared on FATOORA; ","")&amp;IF(AND(OR(G4855="Zero-rated domestic (Box 3)",G4855="Export (Box 4)"),N4855=""),"Zero-rate/export evidence missing; ","")&amp;IF(AND(C4855="Credit Note",H4855&gt;0),"Credit note should be negative; ","")&amp;IF(AND(C4855="Simplified Tax Invoice",F4855="B2B - VAT registered"),"Simplified invoice issued to VAT-registered B2B; ",""))</f>
        <v/>
      </c>
    </row>
    <row r="4856">
      <c r="A4856" s="17" t="n"/>
      <c r="B4856" s="14" t="n"/>
      <c r="C4856" s="14" t="n"/>
      <c r="D4856" s="14" t="n"/>
      <c r="E4856" s="16" t="n"/>
      <c r="F4856" s="14" t="n"/>
      <c r="G4856" s="14" t="n"/>
      <c r="H4856" s="19" t="n"/>
      <c r="I4856" s="19" t="n"/>
      <c r="J4856" s="34">
        <f>IF(A4856="","",H4856+I4856)</f>
        <v/>
      </c>
      <c r="K4856" s="14" t="n"/>
      <c r="L4856" s="14" t="n"/>
      <c r="M4856" s="14" t="n"/>
      <c r="N4856" s="14" t="n"/>
      <c r="O4856" s="20">
        <f>IF(A4856="","",SUMPRODUCT((A4856&gt;=Setup!$C$19:$C$30)*(A4856&lt;=Setup!$D$19:$D$30)*Setup!$A$19:$A$30))</f>
        <v/>
      </c>
      <c r="P4856" s="34">
        <f>IF(A4856="","",IF(G4856="Standard 15% (Box 1)",ROUND(H4856*Setup!$B$9,2),0))</f>
        <v/>
      </c>
      <c r="Q4856" s="34">
        <f>IF(A4856="","",I4856-P4856)</f>
        <v/>
      </c>
      <c r="R4856" s="23">
        <f>IF(A4856="","",IF(O4856=0,"Outside audit periods; ","")&amp;IF(G4856="","No VAT category; ","")&amp;IF(ABS(Q4856)&gt;Setup!$B$10,"VAT ≠ 15% × net; ","")&amp;IF(AND(F4856="B2B - VAT registered",NOT(AND(LEN(E4856)=15,LEFT(E4856,1)="3",RIGHT(E4856,1)="3",ISNUMBER(--E4856)))),"Invalid/missing customer VAT no; ","")&amp;IF(L4856&lt;&gt;"Yes","Not reported/cleared on FATOORA; ","")&amp;IF(AND(OR(G4856="Zero-rated domestic (Box 3)",G4856="Export (Box 4)"),N4856=""),"Zero-rate/export evidence missing; ","")&amp;IF(AND(C4856="Credit Note",H4856&gt;0),"Credit note should be negative; ","")&amp;IF(AND(C4856="Simplified Tax Invoice",F4856="B2B - VAT registered"),"Simplified invoice issued to VAT-registered B2B; ",""))</f>
        <v/>
      </c>
    </row>
    <row r="4857">
      <c r="A4857" s="17" t="n"/>
      <c r="B4857" s="14" t="n"/>
      <c r="C4857" s="14" t="n"/>
      <c r="D4857" s="14" t="n"/>
      <c r="E4857" s="16" t="n"/>
      <c r="F4857" s="14" t="n"/>
      <c r="G4857" s="14" t="n"/>
      <c r="H4857" s="19" t="n"/>
      <c r="I4857" s="19" t="n"/>
      <c r="J4857" s="34">
        <f>IF(A4857="","",H4857+I4857)</f>
        <v/>
      </c>
      <c r="K4857" s="14" t="n"/>
      <c r="L4857" s="14" t="n"/>
      <c r="M4857" s="14" t="n"/>
      <c r="N4857" s="14" t="n"/>
      <c r="O4857" s="20">
        <f>IF(A4857="","",SUMPRODUCT((A4857&gt;=Setup!$C$19:$C$30)*(A4857&lt;=Setup!$D$19:$D$30)*Setup!$A$19:$A$30))</f>
        <v/>
      </c>
      <c r="P4857" s="34">
        <f>IF(A4857="","",IF(G4857="Standard 15% (Box 1)",ROUND(H4857*Setup!$B$9,2),0))</f>
        <v/>
      </c>
      <c r="Q4857" s="34">
        <f>IF(A4857="","",I4857-P4857)</f>
        <v/>
      </c>
      <c r="R4857" s="23">
        <f>IF(A4857="","",IF(O4857=0,"Outside audit periods; ","")&amp;IF(G4857="","No VAT category; ","")&amp;IF(ABS(Q4857)&gt;Setup!$B$10,"VAT ≠ 15% × net; ","")&amp;IF(AND(F4857="B2B - VAT registered",NOT(AND(LEN(E4857)=15,LEFT(E4857,1)="3",RIGHT(E4857,1)="3",ISNUMBER(--E4857)))),"Invalid/missing customer VAT no; ","")&amp;IF(L4857&lt;&gt;"Yes","Not reported/cleared on FATOORA; ","")&amp;IF(AND(OR(G4857="Zero-rated domestic (Box 3)",G4857="Export (Box 4)"),N4857=""),"Zero-rate/export evidence missing; ","")&amp;IF(AND(C4857="Credit Note",H4857&gt;0),"Credit note should be negative; ","")&amp;IF(AND(C4857="Simplified Tax Invoice",F4857="B2B - VAT registered"),"Simplified invoice issued to VAT-registered B2B; ",""))</f>
        <v/>
      </c>
    </row>
    <row r="4858">
      <c r="A4858" s="17" t="n"/>
      <c r="B4858" s="14" t="n"/>
      <c r="C4858" s="14" t="n"/>
      <c r="D4858" s="14" t="n"/>
      <c r="E4858" s="16" t="n"/>
      <c r="F4858" s="14" t="n"/>
      <c r="G4858" s="14" t="n"/>
      <c r="H4858" s="19" t="n"/>
      <c r="I4858" s="19" t="n"/>
      <c r="J4858" s="34">
        <f>IF(A4858="","",H4858+I4858)</f>
        <v/>
      </c>
      <c r="K4858" s="14" t="n"/>
      <c r="L4858" s="14" t="n"/>
      <c r="M4858" s="14" t="n"/>
      <c r="N4858" s="14" t="n"/>
      <c r="O4858" s="20">
        <f>IF(A4858="","",SUMPRODUCT((A4858&gt;=Setup!$C$19:$C$30)*(A4858&lt;=Setup!$D$19:$D$30)*Setup!$A$19:$A$30))</f>
        <v/>
      </c>
      <c r="P4858" s="34">
        <f>IF(A4858="","",IF(G4858="Standard 15% (Box 1)",ROUND(H4858*Setup!$B$9,2),0))</f>
        <v/>
      </c>
      <c r="Q4858" s="34">
        <f>IF(A4858="","",I4858-P4858)</f>
        <v/>
      </c>
      <c r="R4858" s="23">
        <f>IF(A4858="","",IF(O4858=0,"Outside audit periods; ","")&amp;IF(G4858="","No VAT category; ","")&amp;IF(ABS(Q4858)&gt;Setup!$B$10,"VAT ≠ 15% × net; ","")&amp;IF(AND(F4858="B2B - VAT registered",NOT(AND(LEN(E4858)=15,LEFT(E4858,1)="3",RIGHT(E4858,1)="3",ISNUMBER(--E4858)))),"Invalid/missing customer VAT no; ","")&amp;IF(L4858&lt;&gt;"Yes","Not reported/cleared on FATOORA; ","")&amp;IF(AND(OR(G4858="Zero-rated domestic (Box 3)",G4858="Export (Box 4)"),N4858=""),"Zero-rate/export evidence missing; ","")&amp;IF(AND(C4858="Credit Note",H4858&gt;0),"Credit note should be negative; ","")&amp;IF(AND(C4858="Simplified Tax Invoice",F4858="B2B - VAT registered"),"Simplified invoice issued to VAT-registered B2B; ",""))</f>
        <v/>
      </c>
    </row>
    <row r="4859">
      <c r="A4859" s="17" t="n"/>
      <c r="B4859" s="14" t="n"/>
      <c r="C4859" s="14" t="n"/>
      <c r="D4859" s="14" t="n"/>
      <c r="E4859" s="16" t="n"/>
      <c r="F4859" s="14" t="n"/>
      <c r="G4859" s="14" t="n"/>
      <c r="H4859" s="19" t="n"/>
      <c r="I4859" s="19" t="n"/>
      <c r="J4859" s="34">
        <f>IF(A4859="","",H4859+I4859)</f>
        <v/>
      </c>
      <c r="K4859" s="14" t="n"/>
      <c r="L4859" s="14" t="n"/>
      <c r="M4859" s="14" t="n"/>
      <c r="N4859" s="14" t="n"/>
      <c r="O4859" s="20">
        <f>IF(A4859="","",SUMPRODUCT((A4859&gt;=Setup!$C$19:$C$30)*(A4859&lt;=Setup!$D$19:$D$30)*Setup!$A$19:$A$30))</f>
        <v/>
      </c>
      <c r="P4859" s="34">
        <f>IF(A4859="","",IF(G4859="Standard 15% (Box 1)",ROUND(H4859*Setup!$B$9,2),0))</f>
        <v/>
      </c>
      <c r="Q4859" s="34">
        <f>IF(A4859="","",I4859-P4859)</f>
        <v/>
      </c>
      <c r="R4859" s="23">
        <f>IF(A4859="","",IF(O4859=0,"Outside audit periods; ","")&amp;IF(G4859="","No VAT category; ","")&amp;IF(ABS(Q4859)&gt;Setup!$B$10,"VAT ≠ 15% × net; ","")&amp;IF(AND(F4859="B2B - VAT registered",NOT(AND(LEN(E4859)=15,LEFT(E4859,1)="3",RIGHT(E4859,1)="3",ISNUMBER(--E4859)))),"Invalid/missing customer VAT no; ","")&amp;IF(L4859&lt;&gt;"Yes","Not reported/cleared on FATOORA; ","")&amp;IF(AND(OR(G4859="Zero-rated domestic (Box 3)",G4859="Export (Box 4)"),N4859=""),"Zero-rate/export evidence missing; ","")&amp;IF(AND(C4859="Credit Note",H4859&gt;0),"Credit note should be negative; ","")&amp;IF(AND(C4859="Simplified Tax Invoice",F4859="B2B - VAT registered"),"Simplified invoice issued to VAT-registered B2B; ",""))</f>
        <v/>
      </c>
    </row>
    <row r="4860">
      <c r="A4860" s="17" t="n"/>
      <c r="B4860" s="14" t="n"/>
      <c r="C4860" s="14" t="n"/>
      <c r="D4860" s="14" t="n"/>
      <c r="E4860" s="16" t="n"/>
      <c r="F4860" s="14" t="n"/>
      <c r="G4860" s="14" t="n"/>
      <c r="H4860" s="19" t="n"/>
      <c r="I4860" s="19" t="n"/>
      <c r="J4860" s="34">
        <f>IF(A4860="","",H4860+I4860)</f>
        <v/>
      </c>
      <c r="K4860" s="14" t="n"/>
      <c r="L4860" s="14" t="n"/>
      <c r="M4860" s="14" t="n"/>
      <c r="N4860" s="14" t="n"/>
      <c r="O4860" s="20">
        <f>IF(A4860="","",SUMPRODUCT((A4860&gt;=Setup!$C$19:$C$30)*(A4860&lt;=Setup!$D$19:$D$30)*Setup!$A$19:$A$30))</f>
        <v/>
      </c>
      <c r="P4860" s="34">
        <f>IF(A4860="","",IF(G4860="Standard 15% (Box 1)",ROUND(H4860*Setup!$B$9,2),0))</f>
        <v/>
      </c>
      <c r="Q4860" s="34">
        <f>IF(A4860="","",I4860-P4860)</f>
        <v/>
      </c>
      <c r="R4860" s="23">
        <f>IF(A4860="","",IF(O4860=0,"Outside audit periods; ","")&amp;IF(G4860="","No VAT category; ","")&amp;IF(ABS(Q4860)&gt;Setup!$B$10,"VAT ≠ 15% × net; ","")&amp;IF(AND(F4860="B2B - VAT registered",NOT(AND(LEN(E4860)=15,LEFT(E4860,1)="3",RIGHT(E4860,1)="3",ISNUMBER(--E4860)))),"Invalid/missing customer VAT no; ","")&amp;IF(L4860&lt;&gt;"Yes","Not reported/cleared on FATOORA; ","")&amp;IF(AND(OR(G4860="Zero-rated domestic (Box 3)",G4860="Export (Box 4)"),N4860=""),"Zero-rate/export evidence missing; ","")&amp;IF(AND(C4860="Credit Note",H4860&gt;0),"Credit note should be negative; ","")&amp;IF(AND(C4860="Simplified Tax Invoice",F4860="B2B - VAT registered"),"Simplified invoice issued to VAT-registered B2B; ",""))</f>
        <v/>
      </c>
    </row>
    <row r="4861">
      <c r="A4861" s="17" t="n"/>
      <c r="B4861" s="14" t="n"/>
      <c r="C4861" s="14" t="n"/>
      <c r="D4861" s="14" t="n"/>
      <c r="E4861" s="16" t="n"/>
      <c r="F4861" s="14" t="n"/>
      <c r="G4861" s="14" t="n"/>
      <c r="H4861" s="19" t="n"/>
      <c r="I4861" s="19" t="n"/>
      <c r="J4861" s="34">
        <f>IF(A4861="","",H4861+I4861)</f>
        <v/>
      </c>
      <c r="K4861" s="14" t="n"/>
      <c r="L4861" s="14" t="n"/>
      <c r="M4861" s="14" t="n"/>
      <c r="N4861" s="14" t="n"/>
      <c r="O4861" s="20">
        <f>IF(A4861="","",SUMPRODUCT((A4861&gt;=Setup!$C$19:$C$30)*(A4861&lt;=Setup!$D$19:$D$30)*Setup!$A$19:$A$30))</f>
        <v/>
      </c>
      <c r="P4861" s="34">
        <f>IF(A4861="","",IF(G4861="Standard 15% (Box 1)",ROUND(H4861*Setup!$B$9,2),0))</f>
        <v/>
      </c>
      <c r="Q4861" s="34">
        <f>IF(A4861="","",I4861-P4861)</f>
        <v/>
      </c>
      <c r="R4861" s="23">
        <f>IF(A4861="","",IF(O4861=0,"Outside audit periods; ","")&amp;IF(G4861="","No VAT category; ","")&amp;IF(ABS(Q4861)&gt;Setup!$B$10,"VAT ≠ 15% × net; ","")&amp;IF(AND(F4861="B2B - VAT registered",NOT(AND(LEN(E4861)=15,LEFT(E4861,1)="3",RIGHT(E4861,1)="3",ISNUMBER(--E4861)))),"Invalid/missing customer VAT no; ","")&amp;IF(L4861&lt;&gt;"Yes","Not reported/cleared on FATOORA; ","")&amp;IF(AND(OR(G4861="Zero-rated domestic (Box 3)",G4861="Export (Box 4)"),N4861=""),"Zero-rate/export evidence missing; ","")&amp;IF(AND(C4861="Credit Note",H4861&gt;0),"Credit note should be negative; ","")&amp;IF(AND(C4861="Simplified Tax Invoice",F4861="B2B - VAT registered"),"Simplified invoice issued to VAT-registered B2B; ",""))</f>
        <v/>
      </c>
    </row>
    <row r="4862">
      <c r="A4862" s="17" t="n"/>
      <c r="B4862" s="14" t="n"/>
      <c r="C4862" s="14" t="n"/>
      <c r="D4862" s="14" t="n"/>
      <c r="E4862" s="16" t="n"/>
      <c r="F4862" s="14" t="n"/>
      <c r="G4862" s="14" t="n"/>
      <c r="H4862" s="19" t="n"/>
      <c r="I4862" s="19" t="n"/>
      <c r="J4862" s="34">
        <f>IF(A4862="","",H4862+I4862)</f>
        <v/>
      </c>
      <c r="K4862" s="14" t="n"/>
      <c r="L4862" s="14" t="n"/>
      <c r="M4862" s="14" t="n"/>
      <c r="N4862" s="14" t="n"/>
      <c r="O4862" s="20">
        <f>IF(A4862="","",SUMPRODUCT((A4862&gt;=Setup!$C$19:$C$30)*(A4862&lt;=Setup!$D$19:$D$30)*Setup!$A$19:$A$30))</f>
        <v/>
      </c>
      <c r="P4862" s="34">
        <f>IF(A4862="","",IF(G4862="Standard 15% (Box 1)",ROUND(H4862*Setup!$B$9,2),0))</f>
        <v/>
      </c>
      <c r="Q4862" s="34">
        <f>IF(A4862="","",I4862-P4862)</f>
        <v/>
      </c>
      <c r="R4862" s="23">
        <f>IF(A4862="","",IF(O4862=0,"Outside audit periods; ","")&amp;IF(G4862="","No VAT category; ","")&amp;IF(ABS(Q4862)&gt;Setup!$B$10,"VAT ≠ 15% × net; ","")&amp;IF(AND(F4862="B2B - VAT registered",NOT(AND(LEN(E4862)=15,LEFT(E4862,1)="3",RIGHT(E4862,1)="3",ISNUMBER(--E4862)))),"Invalid/missing customer VAT no; ","")&amp;IF(L4862&lt;&gt;"Yes","Not reported/cleared on FATOORA; ","")&amp;IF(AND(OR(G4862="Zero-rated domestic (Box 3)",G4862="Export (Box 4)"),N4862=""),"Zero-rate/export evidence missing; ","")&amp;IF(AND(C4862="Credit Note",H4862&gt;0),"Credit note should be negative; ","")&amp;IF(AND(C4862="Simplified Tax Invoice",F4862="B2B - VAT registered"),"Simplified invoice issued to VAT-registered B2B; ",""))</f>
        <v/>
      </c>
    </row>
    <row r="4863">
      <c r="A4863" s="17" t="n"/>
      <c r="B4863" s="14" t="n"/>
      <c r="C4863" s="14" t="n"/>
      <c r="D4863" s="14" t="n"/>
      <c r="E4863" s="16" t="n"/>
      <c r="F4863" s="14" t="n"/>
      <c r="G4863" s="14" t="n"/>
      <c r="H4863" s="19" t="n"/>
      <c r="I4863" s="19" t="n"/>
      <c r="J4863" s="34">
        <f>IF(A4863="","",H4863+I4863)</f>
        <v/>
      </c>
      <c r="K4863" s="14" t="n"/>
      <c r="L4863" s="14" t="n"/>
      <c r="M4863" s="14" t="n"/>
      <c r="N4863" s="14" t="n"/>
      <c r="O4863" s="20">
        <f>IF(A4863="","",SUMPRODUCT((A4863&gt;=Setup!$C$19:$C$30)*(A4863&lt;=Setup!$D$19:$D$30)*Setup!$A$19:$A$30))</f>
        <v/>
      </c>
      <c r="P4863" s="34">
        <f>IF(A4863="","",IF(G4863="Standard 15% (Box 1)",ROUND(H4863*Setup!$B$9,2),0))</f>
        <v/>
      </c>
      <c r="Q4863" s="34">
        <f>IF(A4863="","",I4863-P4863)</f>
        <v/>
      </c>
      <c r="R4863" s="23">
        <f>IF(A4863="","",IF(O4863=0,"Outside audit periods; ","")&amp;IF(G4863="","No VAT category; ","")&amp;IF(ABS(Q4863)&gt;Setup!$B$10,"VAT ≠ 15% × net; ","")&amp;IF(AND(F4863="B2B - VAT registered",NOT(AND(LEN(E4863)=15,LEFT(E4863,1)="3",RIGHT(E4863,1)="3",ISNUMBER(--E4863)))),"Invalid/missing customer VAT no; ","")&amp;IF(L4863&lt;&gt;"Yes","Not reported/cleared on FATOORA; ","")&amp;IF(AND(OR(G4863="Zero-rated domestic (Box 3)",G4863="Export (Box 4)"),N4863=""),"Zero-rate/export evidence missing; ","")&amp;IF(AND(C4863="Credit Note",H4863&gt;0),"Credit note should be negative; ","")&amp;IF(AND(C4863="Simplified Tax Invoice",F4863="B2B - VAT registered"),"Simplified invoice issued to VAT-registered B2B; ",""))</f>
        <v/>
      </c>
    </row>
    <row r="4864">
      <c r="A4864" s="17" t="n"/>
      <c r="B4864" s="14" t="n"/>
      <c r="C4864" s="14" t="n"/>
      <c r="D4864" s="14" t="n"/>
      <c r="E4864" s="16" t="n"/>
      <c r="F4864" s="14" t="n"/>
      <c r="G4864" s="14" t="n"/>
      <c r="H4864" s="19" t="n"/>
      <c r="I4864" s="19" t="n"/>
      <c r="J4864" s="34">
        <f>IF(A4864="","",H4864+I4864)</f>
        <v/>
      </c>
      <c r="K4864" s="14" t="n"/>
      <c r="L4864" s="14" t="n"/>
      <c r="M4864" s="14" t="n"/>
      <c r="N4864" s="14" t="n"/>
      <c r="O4864" s="20">
        <f>IF(A4864="","",SUMPRODUCT((A4864&gt;=Setup!$C$19:$C$30)*(A4864&lt;=Setup!$D$19:$D$30)*Setup!$A$19:$A$30))</f>
        <v/>
      </c>
      <c r="P4864" s="34">
        <f>IF(A4864="","",IF(G4864="Standard 15% (Box 1)",ROUND(H4864*Setup!$B$9,2),0))</f>
        <v/>
      </c>
      <c r="Q4864" s="34">
        <f>IF(A4864="","",I4864-P4864)</f>
        <v/>
      </c>
      <c r="R4864" s="23">
        <f>IF(A4864="","",IF(O4864=0,"Outside audit periods; ","")&amp;IF(G4864="","No VAT category; ","")&amp;IF(ABS(Q4864)&gt;Setup!$B$10,"VAT ≠ 15% × net; ","")&amp;IF(AND(F4864="B2B - VAT registered",NOT(AND(LEN(E4864)=15,LEFT(E4864,1)="3",RIGHT(E4864,1)="3",ISNUMBER(--E4864)))),"Invalid/missing customer VAT no; ","")&amp;IF(L4864&lt;&gt;"Yes","Not reported/cleared on FATOORA; ","")&amp;IF(AND(OR(G4864="Zero-rated domestic (Box 3)",G4864="Export (Box 4)"),N4864=""),"Zero-rate/export evidence missing; ","")&amp;IF(AND(C4864="Credit Note",H4864&gt;0),"Credit note should be negative; ","")&amp;IF(AND(C4864="Simplified Tax Invoice",F4864="B2B - VAT registered"),"Simplified invoice issued to VAT-registered B2B; ",""))</f>
        <v/>
      </c>
    </row>
    <row r="4865">
      <c r="A4865" s="17" t="n"/>
      <c r="B4865" s="14" t="n"/>
      <c r="C4865" s="14" t="n"/>
      <c r="D4865" s="14" t="n"/>
      <c r="E4865" s="16" t="n"/>
      <c r="F4865" s="14" t="n"/>
      <c r="G4865" s="14" t="n"/>
      <c r="H4865" s="19" t="n"/>
      <c r="I4865" s="19" t="n"/>
      <c r="J4865" s="34">
        <f>IF(A4865="","",H4865+I4865)</f>
        <v/>
      </c>
      <c r="K4865" s="14" t="n"/>
      <c r="L4865" s="14" t="n"/>
      <c r="M4865" s="14" t="n"/>
      <c r="N4865" s="14" t="n"/>
      <c r="O4865" s="20">
        <f>IF(A4865="","",SUMPRODUCT((A4865&gt;=Setup!$C$19:$C$30)*(A4865&lt;=Setup!$D$19:$D$30)*Setup!$A$19:$A$30))</f>
        <v/>
      </c>
      <c r="P4865" s="34">
        <f>IF(A4865="","",IF(G4865="Standard 15% (Box 1)",ROUND(H4865*Setup!$B$9,2),0))</f>
        <v/>
      </c>
      <c r="Q4865" s="34">
        <f>IF(A4865="","",I4865-P4865)</f>
        <v/>
      </c>
      <c r="R4865" s="23">
        <f>IF(A4865="","",IF(O4865=0,"Outside audit periods; ","")&amp;IF(G4865="","No VAT category; ","")&amp;IF(ABS(Q4865)&gt;Setup!$B$10,"VAT ≠ 15% × net; ","")&amp;IF(AND(F4865="B2B - VAT registered",NOT(AND(LEN(E4865)=15,LEFT(E4865,1)="3",RIGHT(E4865,1)="3",ISNUMBER(--E4865)))),"Invalid/missing customer VAT no; ","")&amp;IF(L4865&lt;&gt;"Yes","Not reported/cleared on FATOORA; ","")&amp;IF(AND(OR(G4865="Zero-rated domestic (Box 3)",G4865="Export (Box 4)"),N4865=""),"Zero-rate/export evidence missing; ","")&amp;IF(AND(C4865="Credit Note",H4865&gt;0),"Credit note should be negative; ","")&amp;IF(AND(C4865="Simplified Tax Invoice",F4865="B2B - VAT registered"),"Simplified invoice issued to VAT-registered B2B; ",""))</f>
        <v/>
      </c>
    </row>
    <row r="4866">
      <c r="A4866" s="17" t="n"/>
      <c r="B4866" s="14" t="n"/>
      <c r="C4866" s="14" t="n"/>
      <c r="D4866" s="14" t="n"/>
      <c r="E4866" s="16" t="n"/>
      <c r="F4866" s="14" t="n"/>
      <c r="G4866" s="14" t="n"/>
      <c r="H4866" s="19" t="n"/>
      <c r="I4866" s="19" t="n"/>
      <c r="J4866" s="34">
        <f>IF(A4866="","",H4866+I4866)</f>
        <v/>
      </c>
      <c r="K4866" s="14" t="n"/>
      <c r="L4866" s="14" t="n"/>
      <c r="M4866" s="14" t="n"/>
      <c r="N4866" s="14" t="n"/>
      <c r="O4866" s="20">
        <f>IF(A4866="","",SUMPRODUCT((A4866&gt;=Setup!$C$19:$C$30)*(A4866&lt;=Setup!$D$19:$D$30)*Setup!$A$19:$A$30))</f>
        <v/>
      </c>
      <c r="P4866" s="34">
        <f>IF(A4866="","",IF(G4866="Standard 15% (Box 1)",ROUND(H4866*Setup!$B$9,2),0))</f>
        <v/>
      </c>
      <c r="Q4866" s="34">
        <f>IF(A4866="","",I4866-P4866)</f>
        <v/>
      </c>
      <c r="R4866" s="23">
        <f>IF(A4866="","",IF(O4866=0,"Outside audit periods; ","")&amp;IF(G4866="","No VAT category; ","")&amp;IF(ABS(Q4866)&gt;Setup!$B$10,"VAT ≠ 15% × net; ","")&amp;IF(AND(F4866="B2B - VAT registered",NOT(AND(LEN(E4866)=15,LEFT(E4866,1)="3",RIGHT(E4866,1)="3",ISNUMBER(--E4866)))),"Invalid/missing customer VAT no; ","")&amp;IF(L4866&lt;&gt;"Yes","Not reported/cleared on FATOORA; ","")&amp;IF(AND(OR(G4866="Zero-rated domestic (Box 3)",G4866="Export (Box 4)"),N4866=""),"Zero-rate/export evidence missing; ","")&amp;IF(AND(C4866="Credit Note",H4866&gt;0),"Credit note should be negative; ","")&amp;IF(AND(C4866="Simplified Tax Invoice",F4866="B2B - VAT registered"),"Simplified invoice issued to VAT-registered B2B; ",""))</f>
        <v/>
      </c>
    </row>
    <row r="4867">
      <c r="A4867" s="17" t="n"/>
      <c r="B4867" s="14" t="n"/>
      <c r="C4867" s="14" t="n"/>
      <c r="D4867" s="14" t="n"/>
      <c r="E4867" s="16" t="n"/>
      <c r="F4867" s="14" t="n"/>
      <c r="G4867" s="14" t="n"/>
      <c r="H4867" s="19" t="n"/>
      <c r="I4867" s="19" t="n"/>
      <c r="J4867" s="34">
        <f>IF(A4867="","",H4867+I4867)</f>
        <v/>
      </c>
      <c r="K4867" s="14" t="n"/>
      <c r="L4867" s="14" t="n"/>
      <c r="M4867" s="14" t="n"/>
      <c r="N4867" s="14" t="n"/>
      <c r="O4867" s="20">
        <f>IF(A4867="","",SUMPRODUCT((A4867&gt;=Setup!$C$19:$C$30)*(A4867&lt;=Setup!$D$19:$D$30)*Setup!$A$19:$A$30))</f>
        <v/>
      </c>
      <c r="P4867" s="34">
        <f>IF(A4867="","",IF(G4867="Standard 15% (Box 1)",ROUND(H4867*Setup!$B$9,2),0))</f>
        <v/>
      </c>
      <c r="Q4867" s="34">
        <f>IF(A4867="","",I4867-P4867)</f>
        <v/>
      </c>
      <c r="R4867" s="23">
        <f>IF(A4867="","",IF(O4867=0,"Outside audit periods; ","")&amp;IF(G4867="","No VAT category; ","")&amp;IF(ABS(Q4867)&gt;Setup!$B$10,"VAT ≠ 15% × net; ","")&amp;IF(AND(F4867="B2B - VAT registered",NOT(AND(LEN(E4867)=15,LEFT(E4867,1)="3",RIGHT(E4867,1)="3",ISNUMBER(--E4867)))),"Invalid/missing customer VAT no; ","")&amp;IF(L4867&lt;&gt;"Yes","Not reported/cleared on FATOORA; ","")&amp;IF(AND(OR(G4867="Zero-rated domestic (Box 3)",G4867="Export (Box 4)"),N4867=""),"Zero-rate/export evidence missing; ","")&amp;IF(AND(C4867="Credit Note",H4867&gt;0),"Credit note should be negative; ","")&amp;IF(AND(C4867="Simplified Tax Invoice",F4867="B2B - VAT registered"),"Simplified invoice issued to VAT-registered B2B; ",""))</f>
        <v/>
      </c>
    </row>
    <row r="4868">
      <c r="A4868" s="17" t="n"/>
      <c r="B4868" s="14" t="n"/>
      <c r="C4868" s="14" t="n"/>
      <c r="D4868" s="14" t="n"/>
      <c r="E4868" s="16" t="n"/>
      <c r="F4868" s="14" t="n"/>
      <c r="G4868" s="14" t="n"/>
      <c r="H4868" s="19" t="n"/>
      <c r="I4868" s="19" t="n"/>
      <c r="J4868" s="34">
        <f>IF(A4868="","",H4868+I4868)</f>
        <v/>
      </c>
      <c r="K4868" s="14" t="n"/>
      <c r="L4868" s="14" t="n"/>
      <c r="M4868" s="14" t="n"/>
      <c r="N4868" s="14" t="n"/>
      <c r="O4868" s="20">
        <f>IF(A4868="","",SUMPRODUCT((A4868&gt;=Setup!$C$19:$C$30)*(A4868&lt;=Setup!$D$19:$D$30)*Setup!$A$19:$A$30))</f>
        <v/>
      </c>
      <c r="P4868" s="34">
        <f>IF(A4868="","",IF(G4868="Standard 15% (Box 1)",ROUND(H4868*Setup!$B$9,2),0))</f>
        <v/>
      </c>
      <c r="Q4868" s="34">
        <f>IF(A4868="","",I4868-P4868)</f>
        <v/>
      </c>
      <c r="R4868" s="23">
        <f>IF(A4868="","",IF(O4868=0,"Outside audit periods; ","")&amp;IF(G4868="","No VAT category; ","")&amp;IF(ABS(Q4868)&gt;Setup!$B$10,"VAT ≠ 15% × net; ","")&amp;IF(AND(F4868="B2B - VAT registered",NOT(AND(LEN(E4868)=15,LEFT(E4868,1)="3",RIGHT(E4868,1)="3",ISNUMBER(--E4868)))),"Invalid/missing customer VAT no; ","")&amp;IF(L4868&lt;&gt;"Yes","Not reported/cleared on FATOORA; ","")&amp;IF(AND(OR(G4868="Zero-rated domestic (Box 3)",G4868="Export (Box 4)"),N4868=""),"Zero-rate/export evidence missing; ","")&amp;IF(AND(C4868="Credit Note",H4868&gt;0),"Credit note should be negative; ","")&amp;IF(AND(C4868="Simplified Tax Invoice",F4868="B2B - VAT registered"),"Simplified invoice issued to VAT-registered B2B; ",""))</f>
        <v/>
      </c>
    </row>
    <row r="4869">
      <c r="A4869" s="17" t="n"/>
      <c r="B4869" s="14" t="n"/>
      <c r="C4869" s="14" t="n"/>
      <c r="D4869" s="14" t="n"/>
      <c r="E4869" s="16" t="n"/>
      <c r="F4869" s="14" t="n"/>
      <c r="G4869" s="14" t="n"/>
      <c r="H4869" s="19" t="n"/>
      <c r="I4869" s="19" t="n"/>
      <c r="J4869" s="34">
        <f>IF(A4869="","",H4869+I4869)</f>
        <v/>
      </c>
      <c r="K4869" s="14" t="n"/>
      <c r="L4869" s="14" t="n"/>
      <c r="M4869" s="14" t="n"/>
      <c r="N4869" s="14" t="n"/>
      <c r="O4869" s="20">
        <f>IF(A4869="","",SUMPRODUCT((A4869&gt;=Setup!$C$19:$C$30)*(A4869&lt;=Setup!$D$19:$D$30)*Setup!$A$19:$A$30))</f>
        <v/>
      </c>
      <c r="P4869" s="34">
        <f>IF(A4869="","",IF(G4869="Standard 15% (Box 1)",ROUND(H4869*Setup!$B$9,2),0))</f>
        <v/>
      </c>
      <c r="Q4869" s="34">
        <f>IF(A4869="","",I4869-P4869)</f>
        <v/>
      </c>
      <c r="R4869" s="23">
        <f>IF(A4869="","",IF(O4869=0,"Outside audit periods; ","")&amp;IF(G4869="","No VAT category; ","")&amp;IF(ABS(Q4869)&gt;Setup!$B$10,"VAT ≠ 15% × net; ","")&amp;IF(AND(F4869="B2B - VAT registered",NOT(AND(LEN(E4869)=15,LEFT(E4869,1)="3",RIGHT(E4869,1)="3",ISNUMBER(--E4869)))),"Invalid/missing customer VAT no; ","")&amp;IF(L4869&lt;&gt;"Yes","Not reported/cleared on FATOORA; ","")&amp;IF(AND(OR(G4869="Zero-rated domestic (Box 3)",G4869="Export (Box 4)"),N4869=""),"Zero-rate/export evidence missing; ","")&amp;IF(AND(C4869="Credit Note",H4869&gt;0),"Credit note should be negative; ","")&amp;IF(AND(C4869="Simplified Tax Invoice",F4869="B2B - VAT registered"),"Simplified invoice issued to VAT-registered B2B; ",""))</f>
        <v/>
      </c>
    </row>
    <row r="4870">
      <c r="A4870" s="17" t="n"/>
      <c r="B4870" s="14" t="n"/>
      <c r="C4870" s="14" t="n"/>
      <c r="D4870" s="14" t="n"/>
      <c r="E4870" s="16" t="n"/>
      <c r="F4870" s="14" t="n"/>
      <c r="G4870" s="14" t="n"/>
      <c r="H4870" s="19" t="n"/>
      <c r="I4870" s="19" t="n"/>
      <c r="J4870" s="34">
        <f>IF(A4870="","",H4870+I4870)</f>
        <v/>
      </c>
      <c r="K4870" s="14" t="n"/>
      <c r="L4870" s="14" t="n"/>
      <c r="M4870" s="14" t="n"/>
      <c r="N4870" s="14" t="n"/>
      <c r="O4870" s="20">
        <f>IF(A4870="","",SUMPRODUCT((A4870&gt;=Setup!$C$19:$C$30)*(A4870&lt;=Setup!$D$19:$D$30)*Setup!$A$19:$A$30))</f>
        <v/>
      </c>
      <c r="P4870" s="34">
        <f>IF(A4870="","",IF(G4870="Standard 15% (Box 1)",ROUND(H4870*Setup!$B$9,2),0))</f>
        <v/>
      </c>
      <c r="Q4870" s="34">
        <f>IF(A4870="","",I4870-P4870)</f>
        <v/>
      </c>
      <c r="R4870" s="23">
        <f>IF(A4870="","",IF(O4870=0,"Outside audit periods; ","")&amp;IF(G4870="","No VAT category; ","")&amp;IF(ABS(Q4870)&gt;Setup!$B$10,"VAT ≠ 15% × net; ","")&amp;IF(AND(F4870="B2B - VAT registered",NOT(AND(LEN(E4870)=15,LEFT(E4870,1)="3",RIGHT(E4870,1)="3",ISNUMBER(--E4870)))),"Invalid/missing customer VAT no; ","")&amp;IF(L4870&lt;&gt;"Yes","Not reported/cleared on FATOORA; ","")&amp;IF(AND(OR(G4870="Zero-rated domestic (Box 3)",G4870="Export (Box 4)"),N4870=""),"Zero-rate/export evidence missing; ","")&amp;IF(AND(C4870="Credit Note",H4870&gt;0),"Credit note should be negative; ","")&amp;IF(AND(C4870="Simplified Tax Invoice",F4870="B2B - VAT registered"),"Simplified invoice issued to VAT-registered B2B; ",""))</f>
        <v/>
      </c>
    </row>
    <row r="4871">
      <c r="A4871" s="17" t="n"/>
      <c r="B4871" s="14" t="n"/>
      <c r="C4871" s="14" t="n"/>
      <c r="D4871" s="14" t="n"/>
      <c r="E4871" s="16" t="n"/>
      <c r="F4871" s="14" t="n"/>
      <c r="G4871" s="14" t="n"/>
      <c r="H4871" s="19" t="n"/>
      <c r="I4871" s="19" t="n"/>
      <c r="J4871" s="34">
        <f>IF(A4871="","",H4871+I4871)</f>
        <v/>
      </c>
      <c r="K4871" s="14" t="n"/>
      <c r="L4871" s="14" t="n"/>
      <c r="M4871" s="14" t="n"/>
      <c r="N4871" s="14" t="n"/>
      <c r="O4871" s="20">
        <f>IF(A4871="","",SUMPRODUCT((A4871&gt;=Setup!$C$19:$C$30)*(A4871&lt;=Setup!$D$19:$D$30)*Setup!$A$19:$A$30))</f>
        <v/>
      </c>
      <c r="P4871" s="34">
        <f>IF(A4871="","",IF(G4871="Standard 15% (Box 1)",ROUND(H4871*Setup!$B$9,2),0))</f>
        <v/>
      </c>
      <c r="Q4871" s="34">
        <f>IF(A4871="","",I4871-P4871)</f>
        <v/>
      </c>
      <c r="R4871" s="23">
        <f>IF(A4871="","",IF(O4871=0,"Outside audit periods; ","")&amp;IF(G4871="","No VAT category; ","")&amp;IF(ABS(Q4871)&gt;Setup!$B$10,"VAT ≠ 15% × net; ","")&amp;IF(AND(F4871="B2B - VAT registered",NOT(AND(LEN(E4871)=15,LEFT(E4871,1)="3",RIGHT(E4871,1)="3",ISNUMBER(--E4871)))),"Invalid/missing customer VAT no; ","")&amp;IF(L4871&lt;&gt;"Yes","Not reported/cleared on FATOORA; ","")&amp;IF(AND(OR(G4871="Zero-rated domestic (Box 3)",G4871="Export (Box 4)"),N4871=""),"Zero-rate/export evidence missing; ","")&amp;IF(AND(C4871="Credit Note",H4871&gt;0),"Credit note should be negative; ","")&amp;IF(AND(C4871="Simplified Tax Invoice",F4871="B2B - VAT registered"),"Simplified invoice issued to VAT-registered B2B; ",""))</f>
        <v/>
      </c>
    </row>
    <row r="4872">
      <c r="A4872" s="17" t="n"/>
      <c r="B4872" s="14" t="n"/>
      <c r="C4872" s="14" t="n"/>
      <c r="D4872" s="14" t="n"/>
      <c r="E4872" s="16" t="n"/>
      <c r="F4872" s="14" t="n"/>
      <c r="G4872" s="14" t="n"/>
      <c r="H4872" s="19" t="n"/>
      <c r="I4872" s="19" t="n"/>
      <c r="J4872" s="34">
        <f>IF(A4872="","",H4872+I4872)</f>
        <v/>
      </c>
      <c r="K4872" s="14" t="n"/>
      <c r="L4872" s="14" t="n"/>
      <c r="M4872" s="14" t="n"/>
      <c r="N4872" s="14" t="n"/>
      <c r="O4872" s="20">
        <f>IF(A4872="","",SUMPRODUCT((A4872&gt;=Setup!$C$19:$C$30)*(A4872&lt;=Setup!$D$19:$D$30)*Setup!$A$19:$A$30))</f>
        <v/>
      </c>
      <c r="P4872" s="34">
        <f>IF(A4872="","",IF(G4872="Standard 15% (Box 1)",ROUND(H4872*Setup!$B$9,2),0))</f>
        <v/>
      </c>
      <c r="Q4872" s="34">
        <f>IF(A4872="","",I4872-P4872)</f>
        <v/>
      </c>
      <c r="R4872" s="23">
        <f>IF(A4872="","",IF(O4872=0,"Outside audit periods; ","")&amp;IF(G4872="","No VAT category; ","")&amp;IF(ABS(Q4872)&gt;Setup!$B$10,"VAT ≠ 15% × net; ","")&amp;IF(AND(F4872="B2B - VAT registered",NOT(AND(LEN(E4872)=15,LEFT(E4872,1)="3",RIGHT(E4872,1)="3",ISNUMBER(--E4872)))),"Invalid/missing customer VAT no; ","")&amp;IF(L4872&lt;&gt;"Yes","Not reported/cleared on FATOORA; ","")&amp;IF(AND(OR(G4872="Zero-rated domestic (Box 3)",G4872="Export (Box 4)"),N4872=""),"Zero-rate/export evidence missing; ","")&amp;IF(AND(C4872="Credit Note",H4872&gt;0),"Credit note should be negative; ","")&amp;IF(AND(C4872="Simplified Tax Invoice",F4872="B2B - VAT registered"),"Simplified invoice issued to VAT-registered B2B; ",""))</f>
        <v/>
      </c>
    </row>
    <row r="4873">
      <c r="A4873" s="17" t="n"/>
      <c r="B4873" s="14" t="n"/>
      <c r="C4873" s="14" t="n"/>
      <c r="D4873" s="14" t="n"/>
      <c r="E4873" s="16" t="n"/>
      <c r="F4873" s="14" t="n"/>
      <c r="G4873" s="14" t="n"/>
      <c r="H4873" s="19" t="n"/>
      <c r="I4873" s="19" t="n"/>
      <c r="J4873" s="34">
        <f>IF(A4873="","",H4873+I4873)</f>
        <v/>
      </c>
      <c r="K4873" s="14" t="n"/>
      <c r="L4873" s="14" t="n"/>
      <c r="M4873" s="14" t="n"/>
      <c r="N4873" s="14" t="n"/>
      <c r="O4873" s="20">
        <f>IF(A4873="","",SUMPRODUCT((A4873&gt;=Setup!$C$19:$C$30)*(A4873&lt;=Setup!$D$19:$D$30)*Setup!$A$19:$A$30))</f>
        <v/>
      </c>
      <c r="P4873" s="34">
        <f>IF(A4873="","",IF(G4873="Standard 15% (Box 1)",ROUND(H4873*Setup!$B$9,2),0))</f>
        <v/>
      </c>
      <c r="Q4873" s="34">
        <f>IF(A4873="","",I4873-P4873)</f>
        <v/>
      </c>
      <c r="R4873" s="23">
        <f>IF(A4873="","",IF(O4873=0,"Outside audit periods; ","")&amp;IF(G4873="","No VAT category; ","")&amp;IF(ABS(Q4873)&gt;Setup!$B$10,"VAT ≠ 15% × net; ","")&amp;IF(AND(F4873="B2B - VAT registered",NOT(AND(LEN(E4873)=15,LEFT(E4873,1)="3",RIGHT(E4873,1)="3",ISNUMBER(--E4873)))),"Invalid/missing customer VAT no; ","")&amp;IF(L4873&lt;&gt;"Yes","Not reported/cleared on FATOORA; ","")&amp;IF(AND(OR(G4873="Zero-rated domestic (Box 3)",G4873="Export (Box 4)"),N4873=""),"Zero-rate/export evidence missing; ","")&amp;IF(AND(C4873="Credit Note",H4873&gt;0),"Credit note should be negative; ","")&amp;IF(AND(C4873="Simplified Tax Invoice",F4873="B2B - VAT registered"),"Simplified invoice issued to VAT-registered B2B; ",""))</f>
        <v/>
      </c>
    </row>
    <row r="4874">
      <c r="A4874" s="17" t="n"/>
      <c r="B4874" s="14" t="n"/>
      <c r="C4874" s="14" t="n"/>
      <c r="D4874" s="14" t="n"/>
      <c r="E4874" s="16" t="n"/>
      <c r="F4874" s="14" t="n"/>
      <c r="G4874" s="14" t="n"/>
      <c r="H4874" s="19" t="n"/>
      <c r="I4874" s="19" t="n"/>
      <c r="J4874" s="34">
        <f>IF(A4874="","",H4874+I4874)</f>
        <v/>
      </c>
      <c r="K4874" s="14" t="n"/>
      <c r="L4874" s="14" t="n"/>
      <c r="M4874" s="14" t="n"/>
      <c r="N4874" s="14" t="n"/>
      <c r="O4874" s="20">
        <f>IF(A4874="","",SUMPRODUCT((A4874&gt;=Setup!$C$19:$C$30)*(A4874&lt;=Setup!$D$19:$D$30)*Setup!$A$19:$A$30))</f>
        <v/>
      </c>
      <c r="P4874" s="34">
        <f>IF(A4874="","",IF(G4874="Standard 15% (Box 1)",ROUND(H4874*Setup!$B$9,2),0))</f>
        <v/>
      </c>
      <c r="Q4874" s="34">
        <f>IF(A4874="","",I4874-P4874)</f>
        <v/>
      </c>
      <c r="R4874" s="23">
        <f>IF(A4874="","",IF(O4874=0,"Outside audit periods; ","")&amp;IF(G4874="","No VAT category; ","")&amp;IF(ABS(Q4874)&gt;Setup!$B$10,"VAT ≠ 15% × net; ","")&amp;IF(AND(F4874="B2B - VAT registered",NOT(AND(LEN(E4874)=15,LEFT(E4874,1)="3",RIGHT(E4874,1)="3",ISNUMBER(--E4874)))),"Invalid/missing customer VAT no; ","")&amp;IF(L4874&lt;&gt;"Yes","Not reported/cleared on FATOORA; ","")&amp;IF(AND(OR(G4874="Zero-rated domestic (Box 3)",G4874="Export (Box 4)"),N4874=""),"Zero-rate/export evidence missing; ","")&amp;IF(AND(C4874="Credit Note",H4874&gt;0),"Credit note should be negative; ","")&amp;IF(AND(C4874="Simplified Tax Invoice",F4874="B2B - VAT registered"),"Simplified invoice issued to VAT-registered B2B; ",""))</f>
        <v/>
      </c>
    </row>
    <row r="4875">
      <c r="A4875" s="17" t="n"/>
      <c r="B4875" s="14" t="n"/>
      <c r="C4875" s="14" t="n"/>
      <c r="D4875" s="14" t="n"/>
      <c r="E4875" s="16" t="n"/>
      <c r="F4875" s="14" t="n"/>
      <c r="G4875" s="14" t="n"/>
      <c r="H4875" s="19" t="n"/>
      <c r="I4875" s="19" t="n"/>
      <c r="J4875" s="34">
        <f>IF(A4875="","",H4875+I4875)</f>
        <v/>
      </c>
      <c r="K4875" s="14" t="n"/>
      <c r="L4875" s="14" t="n"/>
      <c r="M4875" s="14" t="n"/>
      <c r="N4875" s="14" t="n"/>
      <c r="O4875" s="20">
        <f>IF(A4875="","",SUMPRODUCT((A4875&gt;=Setup!$C$19:$C$30)*(A4875&lt;=Setup!$D$19:$D$30)*Setup!$A$19:$A$30))</f>
        <v/>
      </c>
      <c r="P4875" s="34">
        <f>IF(A4875="","",IF(G4875="Standard 15% (Box 1)",ROUND(H4875*Setup!$B$9,2),0))</f>
        <v/>
      </c>
      <c r="Q4875" s="34">
        <f>IF(A4875="","",I4875-P4875)</f>
        <v/>
      </c>
      <c r="R4875" s="23">
        <f>IF(A4875="","",IF(O4875=0,"Outside audit periods; ","")&amp;IF(G4875="","No VAT category; ","")&amp;IF(ABS(Q4875)&gt;Setup!$B$10,"VAT ≠ 15% × net; ","")&amp;IF(AND(F4875="B2B - VAT registered",NOT(AND(LEN(E4875)=15,LEFT(E4875,1)="3",RIGHT(E4875,1)="3",ISNUMBER(--E4875)))),"Invalid/missing customer VAT no; ","")&amp;IF(L4875&lt;&gt;"Yes","Not reported/cleared on FATOORA; ","")&amp;IF(AND(OR(G4875="Zero-rated domestic (Box 3)",G4875="Export (Box 4)"),N4875=""),"Zero-rate/export evidence missing; ","")&amp;IF(AND(C4875="Credit Note",H4875&gt;0),"Credit note should be negative; ","")&amp;IF(AND(C4875="Simplified Tax Invoice",F4875="B2B - VAT registered"),"Simplified invoice issued to VAT-registered B2B; ",""))</f>
        <v/>
      </c>
    </row>
    <row r="4876">
      <c r="A4876" s="17" t="n"/>
      <c r="B4876" s="14" t="n"/>
      <c r="C4876" s="14" t="n"/>
      <c r="D4876" s="14" t="n"/>
      <c r="E4876" s="16" t="n"/>
      <c r="F4876" s="14" t="n"/>
      <c r="G4876" s="14" t="n"/>
      <c r="H4876" s="19" t="n"/>
      <c r="I4876" s="19" t="n"/>
      <c r="J4876" s="34">
        <f>IF(A4876="","",H4876+I4876)</f>
        <v/>
      </c>
      <c r="K4876" s="14" t="n"/>
      <c r="L4876" s="14" t="n"/>
      <c r="M4876" s="14" t="n"/>
      <c r="N4876" s="14" t="n"/>
      <c r="O4876" s="20">
        <f>IF(A4876="","",SUMPRODUCT((A4876&gt;=Setup!$C$19:$C$30)*(A4876&lt;=Setup!$D$19:$D$30)*Setup!$A$19:$A$30))</f>
        <v/>
      </c>
      <c r="P4876" s="34">
        <f>IF(A4876="","",IF(G4876="Standard 15% (Box 1)",ROUND(H4876*Setup!$B$9,2),0))</f>
        <v/>
      </c>
      <c r="Q4876" s="34">
        <f>IF(A4876="","",I4876-P4876)</f>
        <v/>
      </c>
      <c r="R4876" s="23">
        <f>IF(A4876="","",IF(O4876=0,"Outside audit periods; ","")&amp;IF(G4876="","No VAT category; ","")&amp;IF(ABS(Q4876)&gt;Setup!$B$10,"VAT ≠ 15% × net; ","")&amp;IF(AND(F4876="B2B - VAT registered",NOT(AND(LEN(E4876)=15,LEFT(E4876,1)="3",RIGHT(E4876,1)="3",ISNUMBER(--E4876)))),"Invalid/missing customer VAT no; ","")&amp;IF(L4876&lt;&gt;"Yes","Not reported/cleared on FATOORA; ","")&amp;IF(AND(OR(G4876="Zero-rated domestic (Box 3)",G4876="Export (Box 4)"),N4876=""),"Zero-rate/export evidence missing; ","")&amp;IF(AND(C4876="Credit Note",H4876&gt;0),"Credit note should be negative; ","")&amp;IF(AND(C4876="Simplified Tax Invoice",F4876="B2B - VAT registered"),"Simplified invoice issued to VAT-registered B2B; ",""))</f>
        <v/>
      </c>
    </row>
    <row r="4877">
      <c r="A4877" s="17" t="n"/>
      <c r="B4877" s="14" t="n"/>
      <c r="C4877" s="14" t="n"/>
      <c r="D4877" s="14" t="n"/>
      <c r="E4877" s="16" t="n"/>
      <c r="F4877" s="14" t="n"/>
      <c r="G4877" s="14" t="n"/>
      <c r="H4877" s="19" t="n"/>
      <c r="I4877" s="19" t="n"/>
      <c r="J4877" s="34">
        <f>IF(A4877="","",H4877+I4877)</f>
        <v/>
      </c>
      <c r="K4877" s="14" t="n"/>
      <c r="L4877" s="14" t="n"/>
      <c r="M4877" s="14" t="n"/>
      <c r="N4877" s="14" t="n"/>
      <c r="O4877" s="20">
        <f>IF(A4877="","",SUMPRODUCT((A4877&gt;=Setup!$C$19:$C$30)*(A4877&lt;=Setup!$D$19:$D$30)*Setup!$A$19:$A$30))</f>
        <v/>
      </c>
      <c r="P4877" s="34">
        <f>IF(A4877="","",IF(G4877="Standard 15% (Box 1)",ROUND(H4877*Setup!$B$9,2),0))</f>
        <v/>
      </c>
      <c r="Q4877" s="34">
        <f>IF(A4877="","",I4877-P4877)</f>
        <v/>
      </c>
      <c r="R4877" s="23">
        <f>IF(A4877="","",IF(O4877=0,"Outside audit periods; ","")&amp;IF(G4877="","No VAT category; ","")&amp;IF(ABS(Q4877)&gt;Setup!$B$10,"VAT ≠ 15% × net; ","")&amp;IF(AND(F4877="B2B - VAT registered",NOT(AND(LEN(E4877)=15,LEFT(E4877,1)="3",RIGHT(E4877,1)="3",ISNUMBER(--E4877)))),"Invalid/missing customer VAT no; ","")&amp;IF(L4877&lt;&gt;"Yes","Not reported/cleared on FATOORA; ","")&amp;IF(AND(OR(G4877="Zero-rated domestic (Box 3)",G4877="Export (Box 4)"),N4877=""),"Zero-rate/export evidence missing; ","")&amp;IF(AND(C4877="Credit Note",H4877&gt;0),"Credit note should be negative; ","")&amp;IF(AND(C4877="Simplified Tax Invoice",F4877="B2B - VAT registered"),"Simplified invoice issued to VAT-registered B2B; ",""))</f>
        <v/>
      </c>
    </row>
    <row r="4878">
      <c r="A4878" s="17" t="n"/>
      <c r="B4878" s="14" t="n"/>
      <c r="C4878" s="14" t="n"/>
      <c r="D4878" s="14" t="n"/>
      <c r="E4878" s="16" t="n"/>
      <c r="F4878" s="14" t="n"/>
      <c r="G4878" s="14" t="n"/>
      <c r="H4878" s="19" t="n"/>
      <c r="I4878" s="19" t="n"/>
      <c r="J4878" s="34">
        <f>IF(A4878="","",H4878+I4878)</f>
        <v/>
      </c>
      <c r="K4878" s="14" t="n"/>
      <c r="L4878" s="14" t="n"/>
      <c r="M4878" s="14" t="n"/>
      <c r="N4878" s="14" t="n"/>
      <c r="O4878" s="20">
        <f>IF(A4878="","",SUMPRODUCT((A4878&gt;=Setup!$C$19:$C$30)*(A4878&lt;=Setup!$D$19:$D$30)*Setup!$A$19:$A$30))</f>
        <v/>
      </c>
      <c r="P4878" s="34">
        <f>IF(A4878="","",IF(G4878="Standard 15% (Box 1)",ROUND(H4878*Setup!$B$9,2),0))</f>
        <v/>
      </c>
      <c r="Q4878" s="34">
        <f>IF(A4878="","",I4878-P4878)</f>
        <v/>
      </c>
      <c r="R4878" s="23">
        <f>IF(A4878="","",IF(O4878=0,"Outside audit periods; ","")&amp;IF(G4878="","No VAT category; ","")&amp;IF(ABS(Q4878)&gt;Setup!$B$10,"VAT ≠ 15% × net; ","")&amp;IF(AND(F4878="B2B - VAT registered",NOT(AND(LEN(E4878)=15,LEFT(E4878,1)="3",RIGHT(E4878,1)="3",ISNUMBER(--E4878)))),"Invalid/missing customer VAT no; ","")&amp;IF(L4878&lt;&gt;"Yes","Not reported/cleared on FATOORA; ","")&amp;IF(AND(OR(G4878="Zero-rated domestic (Box 3)",G4878="Export (Box 4)"),N4878=""),"Zero-rate/export evidence missing; ","")&amp;IF(AND(C4878="Credit Note",H4878&gt;0),"Credit note should be negative; ","")&amp;IF(AND(C4878="Simplified Tax Invoice",F4878="B2B - VAT registered"),"Simplified invoice issued to VAT-registered B2B; ",""))</f>
        <v/>
      </c>
    </row>
    <row r="4879">
      <c r="A4879" s="17" t="n"/>
      <c r="B4879" s="14" t="n"/>
      <c r="C4879" s="14" t="n"/>
      <c r="D4879" s="14" t="n"/>
      <c r="E4879" s="16" t="n"/>
      <c r="F4879" s="14" t="n"/>
      <c r="G4879" s="14" t="n"/>
      <c r="H4879" s="19" t="n"/>
      <c r="I4879" s="19" t="n"/>
      <c r="J4879" s="34">
        <f>IF(A4879="","",H4879+I4879)</f>
        <v/>
      </c>
      <c r="K4879" s="14" t="n"/>
      <c r="L4879" s="14" t="n"/>
      <c r="M4879" s="14" t="n"/>
      <c r="N4879" s="14" t="n"/>
      <c r="O4879" s="20">
        <f>IF(A4879="","",SUMPRODUCT((A4879&gt;=Setup!$C$19:$C$30)*(A4879&lt;=Setup!$D$19:$D$30)*Setup!$A$19:$A$30))</f>
        <v/>
      </c>
      <c r="P4879" s="34">
        <f>IF(A4879="","",IF(G4879="Standard 15% (Box 1)",ROUND(H4879*Setup!$B$9,2),0))</f>
        <v/>
      </c>
      <c r="Q4879" s="34">
        <f>IF(A4879="","",I4879-P4879)</f>
        <v/>
      </c>
      <c r="R4879" s="23">
        <f>IF(A4879="","",IF(O4879=0,"Outside audit periods; ","")&amp;IF(G4879="","No VAT category; ","")&amp;IF(ABS(Q4879)&gt;Setup!$B$10,"VAT ≠ 15% × net; ","")&amp;IF(AND(F4879="B2B - VAT registered",NOT(AND(LEN(E4879)=15,LEFT(E4879,1)="3",RIGHT(E4879,1)="3",ISNUMBER(--E4879)))),"Invalid/missing customer VAT no; ","")&amp;IF(L4879&lt;&gt;"Yes","Not reported/cleared on FATOORA; ","")&amp;IF(AND(OR(G4879="Zero-rated domestic (Box 3)",G4879="Export (Box 4)"),N4879=""),"Zero-rate/export evidence missing; ","")&amp;IF(AND(C4879="Credit Note",H4879&gt;0),"Credit note should be negative; ","")&amp;IF(AND(C4879="Simplified Tax Invoice",F4879="B2B - VAT registered"),"Simplified invoice issued to VAT-registered B2B; ",""))</f>
        <v/>
      </c>
    </row>
    <row r="4880">
      <c r="A4880" s="17" t="n"/>
      <c r="B4880" s="14" t="n"/>
      <c r="C4880" s="14" t="n"/>
      <c r="D4880" s="14" t="n"/>
      <c r="E4880" s="16" t="n"/>
      <c r="F4880" s="14" t="n"/>
      <c r="G4880" s="14" t="n"/>
      <c r="H4880" s="19" t="n"/>
      <c r="I4880" s="19" t="n"/>
      <c r="J4880" s="34">
        <f>IF(A4880="","",H4880+I4880)</f>
        <v/>
      </c>
      <c r="K4880" s="14" t="n"/>
      <c r="L4880" s="14" t="n"/>
      <c r="M4880" s="14" t="n"/>
      <c r="N4880" s="14" t="n"/>
      <c r="O4880" s="20">
        <f>IF(A4880="","",SUMPRODUCT((A4880&gt;=Setup!$C$19:$C$30)*(A4880&lt;=Setup!$D$19:$D$30)*Setup!$A$19:$A$30))</f>
        <v/>
      </c>
      <c r="P4880" s="34">
        <f>IF(A4880="","",IF(G4880="Standard 15% (Box 1)",ROUND(H4880*Setup!$B$9,2),0))</f>
        <v/>
      </c>
      <c r="Q4880" s="34">
        <f>IF(A4880="","",I4880-P4880)</f>
        <v/>
      </c>
      <c r="R4880" s="23">
        <f>IF(A4880="","",IF(O4880=0,"Outside audit periods; ","")&amp;IF(G4880="","No VAT category; ","")&amp;IF(ABS(Q4880)&gt;Setup!$B$10,"VAT ≠ 15% × net; ","")&amp;IF(AND(F4880="B2B - VAT registered",NOT(AND(LEN(E4880)=15,LEFT(E4880,1)="3",RIGHT(E4880,1)="3",ISNUMBER(--E4880)))),"Invalid/missing customer VAT no; ","")&amp;IF(L4880&lt;&gt;"Yes","Not reported/cleared on FATOORA; ","")&amp;IF(AND(OR(G4880="Zero-rated domestic (Box 3)",G4880="Export (Box 4)"),N4880=""),"Zero-rate/export evidence missing; ","")&amp;IF(AND(C4880="Credit Note",H4880&gt;0),"Credit note should be negative; ","")&amp;IF(AND(C4880="Simplified Tax Invoice",F4880="B2B - VAT registered"),"Simplified invoice issued to VAT-registered B2B; ",""))</f>
        <v/>
      </c>
    </row>
    <row r="4881">
      <c r="A4881" s="17" t="n"/>
      <c r="B4881" s="14" t="n"/>
      <c r="C4881" s="14" t="n"/>
      <c r="D4881" s="14" t="n"/>
      <c r="E4881" s="16" t="n"/>
      <c r="F4881" s="14" t="n"/>
      <c r="G4881" s="14" t="n"/>
      <c r="H4881" s="19" t="n"/>
      <c r="I4881" s="19" t="n"/>
      <c r="J4881" s="34">
        <f>IF(A4881="","",H4881+I4881)</f>
        <v/>
      </c>
      <c r="K4881" s="14" t="n"/>
      <c r="L4881" s="14" t="n"/>
      <c r="M4881" s="14" t="n"/>
      <c r="N4881" s="14" t="n"/>
      <c r="O4881" s="20">
        <f>IF(A4881="","",SUMPRODUCT((A4881&gt;=Setup!$C$19:$C$30)*(A4881&lt;=Setup!$D$19:$D$30)*Setup!$A$19:$A$30))</f>
        <v/>
      </c>
      <c r="P4881" s="34">
        <f>IF(A4881="","",IF(G4881="Standard 15% (Box 1)",ROUND(H4881*Setup!$B$9,2),0))</f>
        <v/>
      </c>
      <c r="Q4881" s="34">
        <f>IF(A4881="","",I4881-P4881)</f>
        <v/>
      </c>
      <c r="R4881" s="23">
        <f>IF(A4881="","",IF(O4881=0,"Outside audit periods; ","")&amp;IF(G4881="","No VAT category; ","")&amp;IF(ABS(Q4881)&gt;Setup!$B$10,"VAT ≠ 15% × net; ","")&amp;IF(AND(F4881="B2B - VAT registered",NOT(AND(LEN(E4881)=15,LEFT(E4881,1)="3",RIGHT(E4881,1)="3",ISNUMBER(--E4881)))),"Invalid/missing customer VAT no; ","")&amp;IF(L4881&lt;&gt;"Yes","Not reported/cleared on FATOORA; ","")&amp;IF(AND(OR(G4881="Zero-rated domestic (Box 3)",G4881="Export (Box 4)"),N4881=""),"Zero-rate/export evidence missing; ","")&amp;IF(AND(C4881="Credit Note",H4881&gt;0),"Credit note should be negative; ","")&amp;IF(AND(C4881="Simplified Tax Invoice",F4881="B2B - VAT registered"),"Simplified invoice issued to VAT-registered B2B; ",""))</f>
        <v/>
      </c>
    </row>
    <row r="4882">
      <c r="A4882" s="17" t="n"/>
      <c r="B4882" s="14" t="n"/>
      <c r="C4882" s="14" t="n"/>
      <c r="D4882" s="14" t="n"/>
      <c r="E4882" s="16" t="n"/>
      <c r="F4882" s="14" t="n"/>
      <c r="G4882" s="14" t="n"/>
      <c r="H4882" s="19" t="n"/>
      <c r="I4882" s="19" t="n"/>
      <c r="J4882" s="34">
        <f>IF(A4882="","",H4882+I4882)</f>
        <v/>
      </c>
      <c r="K4882" s="14" t="n"/>
      <c r="L4882" s="14" t="n"/>
      <c r="M4882" s="14" t="n"/>
      <c r="N4882" s="14" t="n"/>
      <c r="O4882" s="20">
        <f>IF(A4882="","",SUMPRODUCT((A4882&gt;=Setup!$C$19:$C$30)*(A4882&lt;=Setup!$D$19:$D$30)*Setup!$A$19:$A$30))</f>
        <v/>
      </c>
      <c r="P4882" s="34">
        <f>IF(A4882="","",IF(G4882="Standard 15% (Box 1)",ROUND(H4882*Setup!$B$9,2),0))</f>
        <v/>
      </c>
      <c r="Q4882" s="34">
        <f>IF(A4882="","",I4882-P4882)</f>
        <v/>
      </c>
      <c r="R4882" s="23">
        <f>IF(A4882="","",IF(O4882=0,"Outside audit periods; ","")&amp;IF(G4882="","No VAT category; ","")&amp;IF(ABS(Q4882)&gt;Setup!$B$10,"VAT ≠ 15% × net; ","")&amp;IF(AND(F4882="B2B - VAT registered",NOT(AND(LEN(E4882)=15,LEFT(E4882,1)="3",RIGHT(E4882,1)="3",ISNUMBER(--E4882)))),"Invalid/missing customer VAT no; ","")&amp;IF(L4882&lt;&gt;"Yes","Not reported/cleared on FATOORA; ","")&amp;IF(AND(OR(G4882="Zero-rated domestic (Box 3)",G4882="Export (Box 4)"),N4882=""),"Zero-rate/export evidence missing; ","")&amp;IF(AND(C4882="Credit Note",H4882&gt;0),"Credit note should be negative; ","")&amp;IF(AND(C4882="Simplified Tax Invoice",F4882="B2B - VAT registered"),"Simplified invoice issued to VAT-registered B2B; ",""))</f>
        <v/>
      </c>
    </row>
    <row r="4883">
      <c r="A4883" s="17" t="n"/>
      <c r="B4883" s="14" t="n"/>
      <c r="C4883" s="14" t="n"/>
      <c r="D4883" s="14" t="n"/>
      <c r="E4883" s="16" t="n"/>
      <c r="F4883" s="14" t="n"/>
      <c r="G4883" s="14" t="n"/>
      <c r="H4883" s="19" t="n"/>
      <c r="I4883" s="19" t="n"/>
      <c r="J4883" s="34">
        <f>IF(A4883="","",H4883+I4883)</f>
        <v/>
      </c>
      <c r="K4883" s="14" t="n"/>
      <c r="L4883" s="14" t="n"/>
      <c r="M4883" s="14" t="n"/>
      <c r="N4883" s="14" t="n"/>
      <c r="O4883" s="20">
        <f>IF(A4883="","",SUMPRODUCT((A4883&gt;=Setup!$C$19:$C$30)*(A4883&lt;=Setup!$D$19:$D$30)*Setup!$A$19:$A$30))</f>
        <v/>
      </c>
      <c r="P4883" s="34">
        <f>IF(A4883="","",IF(G4883="Standard 15% (Box 1)",ROUND(H4883*Setup!$B$9,2),0))</f>
        <v/>
      </c>
      <c r="Q4883" s="34">
        <f>IF(A4883="","",I4883-P4883)</f>
        <v/>
      </c>
      <c r="R4883" s="23">
        <f>IF(A4883="","",IF(O4883=0,"Outside audit periods; ","")&amp;IF(G4883="","No VAT category; ","")&amp;IF(ABS(Q4883)&gt;Setup!$B$10,"VAT ≠ 15% × net; ","")&amp;IF(AND(F4883="B2B - VAT registered",NOT(AND(LEN(E4883)=15,LEFT(E4883,1)="3",RIGHT(E4883,1)="3",ISNUMBER(--E4883)))),"Invalid/missing customer VAT no; ","")&amp;IF(L4883&lt;&gt;"Yes","Not reported/cleared on FATOORA; ","")&amp;IF(AND(OR(G4883="Zero-rated domestic (Box 3)",G4883="Export (Box 4)"),N4883=""),"Zero-rate/export evidence missing; ","")&amp;IF(AND(C4883="Credit Note",H4883&gt;0),"Credit note should be negative; ","")&amp;IF(AND(C4883="Simplified Tax Invoice",F4883="B2B - VAT registered"),"Simplified invoice issued to VAT-registered B2B; ",""))</f>
        <v/>
      </c>
    </row>
    <row r="4884">
      <c r="A4884" s="17" t="n"/>
      <c r="B4884" s="14" t="n"/>
      <c r="C4884" s="14" t="n"/>
      <c r="D4884" s="14" t="n"/>
      <c r="E4884" s="16" t="n"/>
      <c r="F4884" s="14" t="n"/>
      <c r="G4884" s="14" t="n"/>
      <c r="H4884" s="19" t="n"/>
      <c r="I4884" s="19" t="n"/>
      <c r="J4884" s="34">
        <f>IF(A4884="","",H4884+I4884)</f>
        <v/>
      </c>
      <c r="K4884" s="14" t="n"/>
      <c r="L4884" s="14" t="n"/>
      <c r="M4884" s="14" t="n"/>
      <c r="N4884" s="14" t="n"/>
      <c r="O4884" s="20">
        <f>IF(A4884="","",SUMPRODUCT((A4884&gt;=Setup!$C$19:$C$30)*(A4884&lt;=Setup!$D$19:$D$30)*Setup!$A$19:$A$30))</f>
        <v/>
      </c>
      <c r="P4884" s="34">
        <f>IF(A4884="","",IF(G4884="Standard 15% (Box 1)",ROUND(H4884*Setup!$B$9,2),0))</f>
        <v/>
      </c>
      <c r="Q4884" s="34">
        <f>IF(A4884="","",I4884-P4884)</f>
        <v/>
      </c>
      <c r="R4884" s="23">
        <f>IF(A4884="","",IF(O4884=0,"Outside audit periods; ","")&amp;IF(G4884="","No VAT category; ","")&amp;IF(ABS(Q4884)&gt;Setup!$B$10,"VAT ≠ 15% × net; ","")&amp;IF(AND(F4884="B2B - VAT registered",NOT(AND(LEN(E4884)=15,LEFT(E4884,1)="3",RIGHT(E4884,1)="3",ISNUMBER(--E4884)))),"Invalid/missing customer VAT no; ","")&amp;IF(L4884&lt;&gt;"Yes","Not reported/cleared on FATOORA; ","")&amp;IF(AND(OR(G4884="Zero-rated domestic (Box 3)",G4884="Export (Box 4)"),N4884=""),"Zero-rate/export evidence missing; ","")&amp;IF(AND(C4884="Credit Note",H4884&gt;0),"Credit note should be negative; ","")&amp;IF(AND(C4884="Simplified Tax Invoice",F4884="B2B - VAT registered"),"Simplified invoice issued to VAT-registered B2B; ",""))</f>
        <v/>
      </c>
    </row>
    <row r="4885">
      <c r="A4885" s="17" t="n"/>
      <c r="B4885" s="14" t="n"/>
      <c r="C4885" s="14" t="n"/>
      <c r="D4885" s="14" t="n"/>
      <c r="E4885" s="16" t="n"/>
      <c r="F4885" s="14" t="n"/>
      <c r="G4885" s="14" t="n"/>
      <c r="H4885" s="19" t="n"/>
      <c r="I4885" s="19" t="n"/>
      <c r="J4885" s="34">
        <f>IF(A4885="","",H4885+I4885)</f>
        <v/>
      </c>
      <c r="K4885" s="14" t="n"/>
      <c r="L4885" s="14" t="n"/>
      <c r="M4885" s="14" t="n"/>
      <c r="N4885" s="14" t="n"/>
      <c r="O4885" s="20">
        <f>IF(A4885="","",SUMPRODUCT((A4885&gt;=Setup!$C$19:$C$30)*(A4885&lt;=Setup!$D$19:$D$30)*Setup!$A$19:$A$30))</f>
        <v/>
      </c>
      <c r="P4885" s="34">
        <f>IF(A4885="","",IF(G4885="Standard 15% (Box 1)",ROUND(H4885*Setup!$B$9,2),0))</f>
        <v/>
      </c>
      <c r="Q4885" s="34">
        <f>IF(A4885="","",I4885-P4885)</f>
        <v/>
      </c>
      <c r="R4885" s="23">
        <f>IF(A4885="","",IF(O4885=0,"Outside audit periods; ","")&amp;IF(G4885="","No VAT category; ","")&amp;IF(ABS(Q4885)&gt;Setup!$B$10,"VAT ≠ 15% × net; ","")&amp;IF(AND(F4885="B2B - VAT registered",NOT(AND(LEN(E4885)=15,LEFT(E4885,1)="3",RIGHT(E4885,1)="3",ISNUMBER(--E4885)))),"Invalid/missing customer VAT no; ","")&amp;IF(L4885&lt;&gt;"Yes","Not reported/cleared on FATOORA; ","")&amp;IF(AND(OR(G4885="Zero-rated domestic (Box 3)",G4885="Export (Box 4)"),N4885=""),"Zero-rate/export evidence missing; ","")&amp;IF(AND(C4885="Credit Note",H4885&gt;0),"Credit note should be negative; ","")&amp;IF(AND(C4885="Simplified Tax Invoice",F4885="B2B - VAT registered"),"Simplified invoice issued to VAT-registered B2B; ",""))</f>
        <v/>
      </c>
    </row>
    <row r="4886">
      <c r="A4886" s="17" t="n"/>
      <c r="B4886" s="14" t="n"/>
      <c r="C4886" s="14" t="n"/>
      <c r="D4886" s="14" t="n"/>
      <c r="E4886" s="16" t="n"/>
      <c r="F4886" s="14" t="n"/>
      <c r="G4886" s="14" t="n"/>
      <c r="H4886" s="19" t="n"/>
      <c r="I4886" s="19" t="n"/>
      <c r="J4886" s="34">
        <f>IF(A4886="","",H4886+I4886)</f>
        <v/>
      </c>
      <c r="K4886" s="14" t="n"/>
      <c r="L4886" s="14" t="n"/>
      <c r="M4886" s="14" t="n"/>
      <c r="N4886" s="14" t="n"/>
      <c r="O4886" s="20">
        <f>IF(A4886="","",SUMPRODUCT((A4886&gt;=Setup!$C$19:$C$30)*(A4886&lt;=Setup!$D$19:$D$30)*Setup!$A$19:$A$30))</f>
        <v/>
      </c>
      <c r="P4886" s="34">
        <f>IF(A4886="","",IF(G4886="Standard 15% (Box 1)",ROUND(H4886*Setup!$B$9,2),0))</f>
        <v/>
      </c>
      <c r="Q4886" s="34">
        <f>IF(A4886="","",I4886-P4886)</f>
        <v/>
      </c>
      <c r="R4886" s="23">
        <f>IF(A4886="","",IF(O4886=0,"Outside audit periods; ","")&amp;IF(G4886="","No VAT category; ","")&amp;IF(ABS(Q4886)&gt;Setup!$B$10,"VAT ≠ 15% × net; ","")&amp;IF(AND(F4886="B2B - VAT registered",NOT(AND(LEN(E4886)=15,LEFT(E4886,1)="3",RIGHT(E4886,1)="3",ISNUMBER(--E4886)))),"Invalid/missing customer VAT no; ","")&amp;IF(L4886&lt;&gt;"Yes","Not reported/cleared on FATOORA; ","")&amp;IF(AND(OR(G4886="Zero-rated domestic (Box 3)",G4886="Export (Box 4)"),N4886=""),"Zero-rate/export evidence missing; ","")&amp;IF(AND(C4886="Credit Note",H4886&gt;0),"Credit note should be negative; ","")&amp;IF(AND(C4886="Simplified Tax Invoice",F4886="B2B - VAT registered"),"Simplified invoice issued to VAT-registered B2B; ",""))</f>
        <v/>
      </c>
    </row>
    <row r="4887">
      <c r="A4887" s="17" t="n"/>
      <c r="B4887" s="14" t="n"/>
      <c r="C4887" s="14" t="n"/>
      <c r="D4887" s="14" t="n"/>
      <c r="E4887" s="16" t="n"/>
      <c r="F4887" s="14" t="n"/>
      <c r="G4887" s="14" t="n"/>
      <c r="H4887" s="19" t="n"/>
      <c r="I4887" s="19" t="n"/>
      <c r="J4887" s="34">
        <f>IF(A4887="","",H4887+I4887)</f>
        <v/>
      </c>
      <c r="K4887" s="14" t="n"/>
      <c r="L4887" s="14" t="n"/>
      <c r="M4887" s="14" t="n"/>
      <c r="N4887" s="14" t="n"/>
      <c r="O4887" s="20">
        <f>IF(A4887="","",SUMPRODUCT((A4887&gt;=Setup!$C$19:$C$30)*(A4887&lt;=Setup!$D$19:$D$30)*Setup!$A$19:$A$30))</f>
        <v/>
      </c>
      <c r="P4887" s="34">
        <f>IF(A4887="","",IF(G4887="Standard 15% (Box 1)",ROUND(H4887*Setup!$B$9,2),0))</f>
        <v/>
      </c>
      <c r="Q4887" s="34">
        <f>IF(A4887="","",I4887-P4887)</f>
        <v/>
      </c>
      <c r="R4887" s="23">
        <f>IF(A4887="","",IF(O4887=0,"Outside audit periods; ","")&amp;IF(G4887="","No VAT category; ","")&amp;IF(ABS(Q4887)&gt;Setup!$B$10,"VAT ≠ 15% × net; ","")&amp;IF(AND(F4887="B2B - VAT registered",NOT(AND(LEN(E4887)=15,LEFT(E4887,1)="3",RIGHT(E4887,1)="3",ISNUMBER(--E4887)))),"Invalid/missing customer VAT no; ","")&amp;IF(L4887&lt;&gt;"Yes","Not reported/cleared on FATOORA; ","")&amp;IF(AND(OR(G4887="Zero-rated domestic (Box 3)",G4887="Export (Box 4)"),N4887=""),"Zero-rate/export evidence missing; ","")&amp;IF(AND(C4887="Credit Note",H4887&gt;0),"Credit note should be negative; ","")&amp;IF(AND(C4887="Simplified Tax Invoice",F4887="B2B - VAT registered"),"Simplified invoice issued to VAT-registered B2B; ",""))</f>
        <v/>
      </c>
    </row>
    <row r="4888">
      <c r="A4888" s="17" t="n"/>
      <c r="B4888" s="14" t="n"/>
      <c r="C4888" s="14" t="n"/>
      <c r="D4888" s="14" t="n"/>
      <c r="E4888" s="16" t="n"/>
      <c r="F4888" s="14" t="n"/>
      <c r="G4888" s="14" t="n"/>
      <c r="H4888" s="19" t="n"/>
      <c r="I4888" s="19" t="n"/>
      <c r="J4888" s="34">
        <f>IF(A4888="","",H4888+I4888)</f>
        <v/>
      </c>
      <c r="K4888" s="14" t="n"/>
      <c r="L4888" s="14" t="n"/>
      <c r="M4888" s="14" t="n"/>
      <c r="N4888" s="14" t="n"/>
      <c r="O4888" s="20">
        <f>IF(A4888="","",SUMPRODUCT((A4888&gt;=Setup!$C$19:$C$30)*(A4888&lt;=Setup!$D$19:$D$30)*Setup!$A$19:$A$30))</f>
        <v/>
      </c>
      <c r="P4888" s="34">
        <f>IF(A4888="","",IF(G4888="Standard 15% (Box 1)",ROUND(H4888*Setup!$B$9,2),0))</f>
        <v/>
      </c>
      <c r="Q4888" s="34">
        <f>IF(A4888="","",I4888-P4888)</f>
        <v/>
      </c>
      <c r="R4888" s="23">
        <f>IF(A4888="","",IF(O4888=0,"Outside audit periods; ","")&amp;IF(G4888="","No VAT category; ","")&amp;IF(ABS(Q4888)&gt;Setup!$B$10,"VAT ≠ 15% × net; ","")&amp;IF(AND(F4888="B2B - VAT registered",NOT(AND(LEN(E4888)=15,LEFT(E4888,1)="3",RIGHT(E4888,1)="3",ISNUMBER(--E4888)))),"Invalid/missing customer VAT no; ","")&amp;IF(L4888&lt;&gt;"Yes","Not reported/cleared on FATOORA; ","")&amp;IF(AND(OR(G4888="Zero-rated domestic (Box 3)",G4888="Export (Box 4)"),N4888=""),"Zero-rate/export evidence missing; ","")&amp;IF(AND(C4888="Credit Note",H4888&gt;0),"Credit note should be negative; ","")&amp;IF(AND(C4888="Simplified Tax Invoice",F4888="B2B - VAT registered"),"Simplified invoice issued to VAT-registered B2B; ",""))</f>
        <v/>
      </c>
    </row>
    <row r="4889">
      <c r="A4889" s="17" t="n"/>
      <c r="B4889" s="14" t="n"/>
      <c r="C4889" s="14" t="n"/>
      <c r="D4889" s="14" t="n"/>
      <c r="E4889" s="16" t="n"/>
      <c r="F4889" s="14" t="n"/>
      <c r="G4889" s="14" t="n"/>
      <c r="H4889" s="19" t="n"/>
      <c r="I4889" s="19" t="n"/>
      <c r="J4889" s="34">
        <f>IF(A4889="","",H4889+I4889)</f>
        <v/>
      </c>
      <c r="K4889" s="14" t="n"/>
      <c r="L4889" s="14" t="n"/>
      <c r="M4889" s="14" t="n"/>
      <c r="N4889" s="14" t="n"/>
      <c r="O4889" s="20">
        <f>IF(A4889="","",SUMPRODUCT((A4889&gt;=Setup!$C$19:$C$30)*(A4889&lt;=Setup!$D$19:$D$30)*Setup!$A$19:$A$30))</f>
        <v/>
      </c>
      <c r="P4889" s="34">
        <f>IF(A4889="","",IF(G4889="Standard 15% (Box 1)",ROUND(H4889*Setup!$B$9,2),0))</f>
        <v/>
      </c>
      <c r="Q4889" s="34">
        <f>IF(A4889="","",I4889-P4889)</f>
        <v/>
      </c>
      <c r="R4889" s="23">
        <f>IF(A4889="","",IF(O4889=0,"Outside audit periods; ","")&amp;IF(G4889="","No VAT category; ","")&amp;IF(ABS(Q4889)&gt;Setup!$B$10,"VAT ≠ 15% × net; ","")&amp;IF(AND(F4889="B2B - VAT registered",NOT(AND(LEN(E4889)=15,LEFT(E4889,1)="3",RIGHT(E4889,1)="3",ISNUMBER(--E4889)))),"Invalid/missing customer VAT no; ","")&amp;IF(L4889&lt;&gt;"Yes","Not reported/cleared on FATOORA; ","")&amp;IF(AND(OR(G4889="Zero-rated domestic (Box 3)",G4889="Export (Box 4)"),N4889=""),"Zero-rate/export evidence missing; ","")&amp;IF(AND(C4889="Credit Note",H4889&gt;0),"Credit note should be negative; ","")&amp;IF(AND(C4889="Simplified Tax Invoice",F4889="B2B - VAT registered"),"Simplified invoice issued to VAT-registered B2B; ",""))</f>
        <v/>
      </c>
    </row>
    <row r="4890">
      <c r="A4890" s="17" t="n"/>
      <c r="B4890" s="14" t="n"/>
      <c r="C4890" s="14" t="n"/>
      <c r="D4890" s="14" t="n"/>
      <c r="E4890" s="16" t="n"/>
      <c r="F4890" s="14" t="n"/>
      <c r="G4890" s="14" t="n"/>
      <c r="H4890" s="19" t="n"/>
      <c r="I4890" s="19" t="n"/>
      <c r="J4890" s="34">
        <f>IF(A4890="","",H4890+I4890)</f>
        <v/>
      </c>
      <c r="K4890" s="14" t="n"/>
      <c r="L4890" s="14" t="n"/>
      <c r="M4890" s="14" t="n"/>
      <c r="N4890" s="14" t="n"/>
      <c r="O4890" s="20">
        <f>IF(A4890="","",SUMPRODUCT((A4890&gt;=Setup!$C$19:$C$30)*(A4890&lt;=Setup!$D$19:$D$30)*Setup!$A$19:$A$30))</f>
        <v/>
      </c>
      <c r="P4890" s="34">
        <f>IF(A4890="","",IF(G4890="Standard 15% (Box 1)",ROUND(H4890*Setup!$B$9,2),0))</f>
        <v/>
      </c>
      <c r="Q4890" s="34">
        <f>IF(A4890="","",I4890-P4890)</f>
        <v/>
      </c>
      <c r="R4890" s="23">
        <f>IF(A4890="","",IF(O4890=0,"Outside audit periods; ","")&amp;IF(G4890="","No VAT category; ","")&amp;IF(ABS(Q4890)&gt;Setup!$B$10,"VAT ≠ 15% × net; ","")&amp;IF(AND(F4890="B2B - VAT registered",NOT(AND(LEN(E4890)=15,LEFT(E4890,1)="3",RIGHT(E4890,1)="3",ISNUMBER(--E4890)))),"Invalid/missing customer VAT no; ","")&amp;IF(L4890&lt;&gt;"Yes","Not reported/cleared on FATOORA; ","")&amp;IF(AND(OR(G4890="Zero-rated domestic (Box 3)",G4890="Export (Box 4)"),N4890=""),"Zero-rate/export evidence missing; ","")&amp;IF(AND(C4890="Credit Note",H4890&gt;0),"Credit note should be negative; ","")&amp;IF(AND(C4890="Simplified Tax Invoice",F4890="B2B - VAT registered"),"Simplified invoice issued to VAT-registered B2B; ",""))</f>
        <v/>
      </c>
    </row>
    <row r="4891">
      <c r="A4891" s="17" t="n"/>
      <c r="B4891" s="14" t="n"/>
      <c r="C4891" s="14" t="n"/>
      <c r="D4891" s="14" t="n"/>
      <c r="E4891" s="16" t="n"/>
      <c r="F4891" s="14" t="n"/>
      <c r="G4891" s="14" t="n"/>
      <c r="H4891" s="19" t="n"/>
      <c r="I4891" s="19" t="n"/>
      <c r="J4891" s="34">
        <f>IF(A4891="","",H4891+I4891)</f>
        <v/>
      </c>
      <c r="K4891" s="14" t="n"/>
      <c r="L4891" s="14" t="n"/>
      <c r="M4891" s="14" t="n"/>
      <c r="N4891" s="14" t="n"/>
      <c r="O4891" s="20">
        <f>IF(A4891="","",SUMPRODUCT((A4891&gt;=Setup!$C$19:$C$30)*(A4891&lt;=Setup!$D$19:$D$30)*Setup!$A$19:$A$30))</f>
        <v/>
      </c>
      <c r="P4891" s="34">
        <f>IF(A4891="","",IF(G4891="Standard 15% (Box 1)",ROUND(H4891*Setup!$B$9,2),0))</f>
        <v/>
      </c>
      <c r="Q4891" s="34">
        <f>IF(A4891="","",I4891-P4891)</f>
        <v/>
      </c>
      <c r="R4891" s="23">
        <f>IF(A4891="","",IF(O4891=0,"Outside audit periods; ","")&amp;IF(G4891="","No VAT category; ","")&amp;IF(ABS(Q4891)&gt;Setup!$B$10,"VAT ≠ 15% × net; ","")&amp;IF(AND(F4891="B2B - VAT registered",NOT(AND(LEN(E4891)=15,LEFT(E4891,1)="3",RIGHT(E4891,1)="3",ISNUMBER(--E4891)))),"Invalid/missing customer VAT no; ","")&amp;IF(L4891&lt;&gt;"Yes","Not reported/cleared on FATOORA; ","")&amp;IF(AND(OR(G4891="Zero-rated domestic (Box 3)",G4891="Export (Box 4)"),N4891=""),"Zero-rate/export evidence missing; ","")&amp;IF(AND(C4891="Credit Note",H4891&gt;0),"Credit note should be negative; ","")&amp;IF(AND(C4891="Simplified Tax Invoice",F4891="B2B - VAT registered"),"Simplified invoice issued to VAT-registered B2B; ",""))</f>
        <v/>
      </c>
    </row>
    <row r="4892">
      <c r="A4892" s="17" t="n"/>
      <c r="B4892" s="14" t="n"/>
      <c r="C4892" s="14" t="n"/>
      <c r="D4892" s="14" t="n"/>
      <c r="E4892" s="16" t="n"/>
      <c r="F4892" s="14" t="n"/>
      <c r="G4892" s="14" t="n"/>
      <c r="H4892" s="19" t="n"/>
      <c r="I4892" s="19" t="n"/>
      <c r="J4892" s="34">
        <f>IF(A4892="","",H4892+I4892)</f>
        <v/>
      </c>
      <c r="K4892" s="14" t="n"/>
      <c r="L4892" s="14" t="n"/>
      <c r="M4892" s="14" t="n"/>
      <c r="N4892" s="14" t="n"/>
      <c r="O4892" s="20">
        <f>IF(A4892="","",SUMPRODUCT((A4892&gt;=Setup!$C$19:$C$30)*(A4892&lt;=Setup!$D$19:$D$30)*Setup!$A$19:$A$30))</f>
        <v/>
      </c>
      <c r="P4892" s="34">
        <f>IF(A4892="","",IF(G4892="Standard 15% (Box 1)",ROUND(H4892*Setup!$B$9,2),0))</f>
        <v/>
      </c>
      <c r="Q4892" s="34">
        <f>IF(A4892="","",I4892-P4892)</f>
        <v/>
      </c>
      <c r="R4892" s="23">
        <f>IF(A4892="","",IF(O4892=0,"Outside audit periods; ","")&amp;IF(G4892="","No VAT category; ","")&amp;IF(ABS(Q4892)&gt;Setup!$B$10,"VAT ≠ 15% × net; ","")&amp;IF(AND(F4892="B2B - VAT registered",NOT(AND(LEN(E4892)=15,LEFT(E4892,1)="3",RIGHT(E4892,1)="3",ISNUMBER(--E4892)))),"Invalid/missing customer VAT no; ","")&amp;IF(L4892&lt;&gt;"Yes","Not reported/cleared on FATOORA; ","")&amp;IF(AND(OR(G4892="Zero-rated domestic (Box 3)",G4892="Export (Box 4)"),N4892=""),"Zero-rate/export evidence missing; ","")&amp;IF(AND(C4892="Credit Note",H4892&gt;0),"Credit note should be negative; ","")&amp;IF(AND(C4892="Simplified Tax Invoice",F4892="B2B - VAT registered"),"Simplified invoice issued to VAT-registered B2B; ",""))</f>
        <v/>
      </c>
    </row>
    <row r="4893">
      <c r="A4893" s="17" t="n"/>
      <c r="B4893" s="14" t="n"/>
      <c r="C4893" s="14" t="n"/>
      <c r="D4893" s="14" t="n"/>
      <c r="E4893" s="16" t="n"/>
      <c r="F4893" s="14" t="n"/>
      <c r="G4893" s="14" t="n"/>
      <c r="H4893" s="19" t="n"/>
      <c r="I4893" s="19" t="n"/>
      <c r="J4893" s="34">
        <f>IF(A4893="","",H4893+I4893)</f>
        <v/>
      </c>
      <c r="K4893" s="14" t="n"/>
      <c r="L4893" s="14" t="n"/>
      <c r="M4893" s="14" t="n"/>
      <c r="N4893" s="14" t="n"/>
      <c r="O4893" s="20">
        <f>IF(A4893="","",SUMPRODUCT((A4893&gt;=Setup!$C$19:$C$30)*(A4893&lt;=Setup!$D$19:$D$30)*Setup!$A$19:$A$30))</f>
        <v/>
      </c>
      <c r="P4893" s="34">
        <f>IF(A4893="","",IF(G4893="Standard 15% (Box 1)",ROUND(H4893*Setup!$B$9,2),0))</f>
        <v/>
      </c>
      <c r="Q4893" s="34">
        <f>IF(A4893="","",I4893-P4893)</f>
        <v/>
      </c>
      <c r="R4893" s="23">
        <f>IF(A4893="","",IF(O4893=0,"Outside audit periods; ","")&amp;IF(G4893="","No VAT category; ","")&amp;IF(ABS(Q4893)&gt;Setup!$B$10,"VAT ≠ 15% × net; ","")&amp;IF(AND(F4893="B2B - VAT registered",NOT(AND(LEN(E4893)=15,LEFT(E4893,1)="3",RIGHT(E4893,1)="3",ISNUMBER(--E4893)))),"Invalid/missing customer VAT no; ","")&amp;IF(L4893&lt;&gt;"Yes","Not reported/cleared on FATOORA; ","")&amp;IF(AND(OR(G4893="Zero-rated domestic (Box 3)",G4893="Export (Box 4)"),N4893=""),"Zero-rate/export evidence missing; ","")&amp;IF(AND(C4893="Credit Note",H4893&gt;0),"Credit note should be negative; ","")&amp;IF(AND(C4893="Simplified Tax Invoice",F4893="B2B - VAT registered"),"Simplified invoice issued to VAT-registered B2B; ",""))</f>
        <v/>
      </c>
    </row>
    <row r="4894">
      <c r="A4894" s="17" t="n"/>
      <c r="B4894" s="14" t="n"/>
      <c r="C4894" s="14" t="n"/>
      <c r="D4894" s="14" t="n"/>
      <c r="E4894" s="16" t="n"/>
      <c r="F4894" s="14" t="n"/>
      <c r="G4894" s="14" t="n"/>
      <c r="H4894" s="19" t="n"/>
      <c r="I4894" s="19" t="n"/>
      <c r="J4894" s="34">
        <f>IF(A4894="","",H4894+I4894)</f>
        <v/>
      </c>
      <c r="K4894" s="14" t="n"/>
      <c r="L4894" s="14" t="n"/>
      <c r="M4894" s="14" t="n"/>
      <c r="N4894" s="14" t="n"/>
      <c r="O4894" s="20">
        <f>IF(A4894="","",SUMPRODUCT((A4894&gt;=Setup!$C$19:$C$30)*(A4894&lt;=Setup!$D$19:$D$30)*Setup!$A$19:$A$30))</f>
        <v/>
      </c>
      <c r="P4894" s="34">
        <f>IF(A4894="","",IF(G4894="Standard 15% (Box 1)",ROUND(H4894*Setup!$B$9,2),0))</f>
        <v/>
      </c>
      <c r="Q4894" s="34">
        <f>IF(A4894="","",I4894-P4894)</f>
        <v/>
      </c>
      <c r="R4894" s="23">
        <f>IF(A4894="","",IF(O4894=0,"Outside audit periods; ","")&amp;IF(G4894="","No VAT category; ","")&amp;IF(ABS(Q4894)&gt;Setup!$B$10,"VAT ≠ 15% × net; ","")&amp;IF(AND(F4894="B2B - VAT registered",NOT(AND(LEN(E4894)=15,LEFT(E4894,1)="3",RIGHT(E4894,1)="3",ISNUMBER(--E4894)))),"Invalid/missing customer VAT no; ","")&amp;IF(L4894&lt;&gt;"Yes","Not reported/cleared on FATOORA; ","")&amp;IF(AND(OR(G4894="Zero-rated domestic (Box 3)",G4894="Export (Box 4)"),N4894=""),"Zero-rate/export evidence missing; ","")&amp;IF(AND(C4894="Credit Note",H4894&gt;0),"Credit note should be negative; ","")&amp;IF(AND(C4894="Simplified Tax Invoice",F4894="B2B - VAT registered"),"Simplified invoice issued to VAT-registered B2B; ",""))</f>
        <v/>
      </c>
    </row>
    <row r="4895">
      <c r="A4895" s="17" t="n"/>
      <c r="B4895" s="14" t="n"/>
      <c r="C4895" s="14" t="n"/>
      <c r="D4895" s="14" t="n"/>
      <c r="E4895" s="16" t="n"/>
      <c r="F4895" s="14" t="n"/>
      <c r="G4895" s="14" t="n"/>
      <c r="H4895" s="19" t="n"/>
      <c r="I4895" s="19" t="n"/>
      <c r="J4895" s="34">
        <f>IF(A4895="","",H4895+I4895)</f>
        <v/>
      </c>
      <c r="K4895" s="14" t="n"/>
      <c r="L4895" s="14" t="n"/>
      <c r="M4895" s="14" t="n"/>
      <c r="N4895" s="14" t="n"/>
      <c r="O4895" s="20">
        <f>IF(A4895="","",SUMPRODUCT((A4895&gt;=Setup!$C$19:$C$30)*(A4895&lt;=Setup!$D$19:$D$30)*Setup!$A$19:$A$30))</f>
        <v/>
      </c>
      <c r="P4895" s="34">
        <f>IF(A4895="","",IF(G4895="Standard 15% (Box 1)",ROUND(H4895*Setup!$B$9,2),0))</f>
        <v/>
      </c>
      <c r="Q4895" s="34">
        <f>IF(A4895="","",I4895-P4895)</f>
        <v/>
      </c>
      <c r="R4895" s="23">
        <f>IF(A4895="","",IF(O4895=0,"Outside audit periods; ","")&amp;IF(G4895="","No VAT category; ","")&amp;IF(ABS(Q4895)&gt;Setup!$B$10,"VAT ≠ 15% × net; ","")&amp;IF(AND(F4895="B2B - VAT registered",NOT(AND(LEN(E4895)=15,LEFT(E4895,1)="3",RIGHT(E4895,1)="3",ISNUMBER(--E4895)))),"Invalid/missing customer VAT no; ","")&amp;IF(L4895&lt;&gt;"Yes","Not reported/cleared on FATOORA; ","")&amp;IF(AND(OR(G4895="Zero-rated domestic (Box 3)",G4895="Export (Box 4)"),N4895=""),"Zero-rate/export evidence missing; ","")&amp;IF(AND(C4895="Credit Note",H4895&gt;0),"Credit note should be negative; ","")&amp;IF(AND(C4895="Simplified Tax Invoice",F4895="B2B - VAT registered"),"Simplified invoice issued to VAT-registered B2B; ",""))</f>
        <v/>
      </c>
    </row>
    <row r="4896">
      <c r="A4896" s="17" t="n"/>
      <c r="B4896" s="14" t="n"/>
      <c r="C4896" s="14" t="n"/>
      <c r="D4896" s="14" t="n"/>
      <c r="E4896" s="16" t="n"/>
      <c r="F4896" s="14" t="n"/>
      <c r="G4896" s="14" t="n"/>
      <c r="H4896" s="19" t="n"/>
      <c r="I4896" s="19" t="n"/>
      <c r="J4896" s="34">
        <f>IF(A4896="","",H4896+I4896)</f>
        <v/>
      </c>
      <c r="K4896" s="14" t="n"/>
      <c r="L4896" s="14" t="n"/>
      <c r="M4896" s="14" t="n"/>
      <c r="N4896" s="14" t="n"/>
      <c r="O4896" s="20">
        <f>IF(A4896="","",SUMPRODUCT((A4896&gt;=Setup!$C$19:$C$30)*(A4896&lt;=Setup!$D$19:$D$30)*Setup!$A$19:$A$30))</f>
        <v/>
      </c>
      <c r="P4896" s="34">
        <f>IF(A4896="","",IF(G4896="Standard 15% (Box 1)",ROUND(H4896*Setup!$B$9,2),0))</f>
        <v/>
      </c>
      <c r="Q4896" s="34">
        <f>IF(A4896="","",I4896-P4896)</f>
        <v/>
      </c>
      <c r="R4896" s="23">
        <f>IF(A4896="","",IF(O4896=0,"Outside audit periods; ","")&amp;IF(G4896="","No VAT category; ","")&amp;IF(ABS(Q4896)&gt;Setup!$B$10,"VAT ≠ 15% × net; ","")&amp;IF(AND(F4896="B2B - VAT registered",NOT(AND(LEN(E4896)=15,LEFT(E4896,1)="3",RIGHT(E4896,1)="3",ISNUMBER(--E4896)))),"Invalid/missing customer VAT no; ","")&amp;IF(L4896&lt;&gt;"Yes","Not reported/cleared on FATOORA; ","")&amp;IF(AND(OR(G4896="Zero-rated domestic (Box 3)",G4896="Export (Box 4)"),N4896=""),"Zero-rate/export evidence missing; ","")&amp;IF(AND(C4896="Credit Note",H4896&gt;0),"Credit note should be negative; ","")&amp;IF(AND(C4896="Simplified Tax Invoice",F4896="B2B - VAT registered"),"Simplified invoice issued to VAT-registered B2B; ",""))</f>
        <v/>
      </c>
    </row>
    <row r="4897">
      <c r="A4897" s="17" t="n"/>
      <c r="B4897" s="14" t="n"/>
      <c r="C4897" s="14" t="n"/>
      <c r="D4897" s="14" t="n"/>
      <c r="E4897" s="16" t="n"/>
      <c r="F4897" s="14" t="n"/>
      <c r="G4897" s="14" t="n"/>
      <c r="H4897" s="19" t="n"/>
      <c r="I4897" s="19" t="n"/>
      <c r="J4897" s="34">
        <f>IF(A4897="","",H4897+I4897)</f>
        <v/>
      </c>
      <c r="K4897" s="14" t="n"/>
      <c r="L4897" s="14" t="n"/>
      <c r="M4897" s="14" t="n"/>
      <c r="N4897" s="14" t="n"/>
      <c r="O4897" s="20">
        <f>IF(A4897="","",SUMPRODUCT((A4897&gt;=Setup!$C$19:$C$30)*(A4897&lt;=Setup!$D$19:$D$30)*Setup!$A$19:$A$30))</f>
        <v/>
      </c>
      <c r="P4897" s="34">
        <f>IF(A4897="","",IF(G4897="Standard 15% (Box 1)",ROUND(H4897*Setup!$B$9,2),0))</f>
        <v/>
      </c>
      <c r="Q4897" s="34">
        <f>IF(A4897="","",I4897-P4897)</f>
        <v/>
      </c>
      <c r="R4897" s="23">
        <f>IF(A4897="","",IF(O4897=0,"Outside audit periods; ","")&amp;IF(G4897="","No VAT category; ","")&amp;IF(ABS(Q4897)&gt;Setup!$B$10,"VAT ≠ 15% × net; ","")&amp;IF(AND(F4897="B2B - VAT registered",NOT(AND(LEN(E4897)=15,LEFT(E4897,1)="3",RIGHT(E4897,1)="3",ISNUMBER(--E4897)))),"Invalid/missing customer VAT no; ","")&amp;IF(L4897&lt;&gt;"Yes","Not reported/cleared on FATOORA; ","")&amp;IF(AND(OR(G4897="Zero-rated domestic (Box 3)",G4897="Export (Box 4)"),N4897=""),"Zero-rate/export evidence missing; ","")&amp;IF(AND(C4897="Credit Note",H4897&gt;0),"Credit note should be negative; ","")&amp;IF(AND(C4897="Simplified Tax Invoice",F4897="B2B - VAT registered"),"Simplified invoice issued to VAT-registered B2B; ",""))</f>
        <v/>
      </c>
    </row>
    <row r="4898">
      <c r="A4898" s="17" t="n"/>
      <c r="B4898" s="14" t="n"/>
      <c r="C4898" s="14" t="n"/>
      <c r="D4898" s="14" t="n"/>
      <c r="E4898" s="16" t="n"/>
      <c r="F4898" s="14" t="n"/>
      <c r="G4898" s="14" t="n"/>
      <c r="H4898" s="19" t="n"/>
      <c r="I4898" s="19" t="n"/>
      <c r="J4898" s="34">
        <f>IF(A4898="","",H4898+I4898)</f>
        <v/>
      </c>
      <c r="K4898" s="14" t="n"/>
      <c r="L4898" s="14" t="n"/>
      <c r="M4898" s="14" t="n"/>
      <c r="N4898" s="14" t="n"/>
      <c r="O4898" s="20">
        <f>IF(A4898="","",SUMPRODUCT((A4898&gt;=Setup!$C$19:$C$30)*(A4898&lt;=Setup!$D$19:$D$30)*Setup!$A$19:$A$30))</f>
        <v/>
      </c>
      <c r="P4898" s="34">
        <f>IF(A4898="","",IF(G4898="Standard 15% (Box 1)",ROUND(H4898*Setup!$B$9,2),0))</f>
        <v/>
      </c>
      <c r="Q4898" s="34">
        <f>IF(A4898="","",I4898-P4898)</f>
        <v/>
      </c>
      <c r="R4898" s="23">
        <f>IF(A4898="","",IF(O4898=0,"Outside audit periods; ","")&amp;IF(G4898="","No VAT category; ","")&amp;IF(ABS(Q4898)&gt;Setup!$B$10,"VAT ≠ 15% × net; ","")&amp;IF(AND(F4898="B2B - VAT registered",NOT(AND(LEN(E4898)=15,LEFT(E4898,1)="3",RIGHT(E4898,1)="3",ISNUMBER(--E4898)))),"Invalid/missing customer VAT no; ","")&amp;IF(L4898&lt;&gt;"Yes","Not reported/cleared on FATOORA; ","")&amp;IF(AND(OR(G4898="Zero-rated domestic (Box 3)",G4898="Export (Box 4)"),N4898=""),"Zero-rate/export evidence missing; ","")&amp;IF(AND(C4898="Credit Note",H4898&gt;0),"Credit note should be negative; ","")&amp;IF(AND(C4898="Simplified Tax Invoice",F4898="B2B - VAT registered"),"Simplified invoice issued to VAT-registered B2B; ",""))</f>
        <v/>
      </c>
    </row>
    <row r="4899">
      <c r="A4899" s="17" t="n"/>
      <c r="B4899" s="14" t="n"/>
      <c r="C4899" s="14" t="n"/>
      <c r="D4899" s="14" t="n"/>
      <c r="E4899" s="16" t="n"/>
      <c r="F4899" s="14" t="n"/>
      <c r="G4899" s="14" t="n"/>
      <c r="H4899" s="19" t="n"/>
      <c r="I4899" s="19" t="n"/>
      <c r="J4899" s="34">
        <f>IF(A4899="","",H4899+I4899)</f>
        <v/>
      </c>
      <c r="K4899" s="14" t="n"/>
      <c r="L4899" s="14" t="n"/>
      <c r="M4899" s="14" t="n"/>
      <c r="N4899" s="14" t="n"/>
      <c r="O4899" s="20">
        <f>IF(A4899="","",SUMPRODUCT((A4899&gt;=Setup!$C$19:$C$30)*(A4899&lt;=Setup!$D$19:$D$30)*Setup!$A$19:$A$30))</f>
        <v/>
      </c>
      <c r="P4899" s="34">
        <f>IF(A4899="","",IF(G4899="Standard 15% (Box 1)",ROUND(H4899*Setup!$B$9,2),0))</f>
        <v/>
      </c>
      <c r="Q4899" s="34">
        <f>IF(A4899="","",I4899-P4899)</f>
        <v/>
      </c>
      <c r="R4899" s="23">
        <f>IF(A4899="","",IF(O4899=0,"Outside audit periods; ","")&amp;IF(G4899="","No VAT category; ","")&amp;IF(ABS(Q4899)&gt;Setup!$B$10,"VAT ≠ 15% × net; ","")&amp;IF(AND(F4899="B2B - VAT registered",NOT(AND(LEN(E4899)=15,LEFT(E4899,1)="3",RIGHT(E4899,1)="3",ISNUMBER(--E4899)))),"Invalid/missing customer VAT no; ","")&amp;IF(L4899&lt;&gt;"Yes","Not reported/cleared on FATOORA; ","")&amp;IF(AND(OR(G4899="Zero-rated domestic (Box 3)",G4899="Export (Box 4)"),N4899=""),"Zero-rate/export evidence missing; ","")&amp;IF(AND(C4899="Credit Note",H4899&gt;0),"Credit note should be negative; ","")&amp;IF(AND(C4899="Simplified Tax Invoice",F4899="B2B - VAT registered"),"Simplified invoice issued to VAT-registered B2B; ",""))</f>
        <v/>
      </c>
    </row>
    <row r="4900">
      <c r="A4900" s="17" t="n"/>
      <c r="B4900" s="14" t="n"/>
      <c r="C4900" s="14" t="n"/>
      <c r="D4900" s="14" t="n"/>
      <c r="E4900" s="16" t="n"/>
      <c r="F4900" s="14" t="n"/>
      <c r="G4900" s="14" t="n"/>
      <c r="H4900" s="19" t="n"/>
      <c r="I4900" s="19" t="n"/>
      <c r="J4900" s="34">
        <f>IF(A4900="","",H4900+I4900)</f>
        <v/>
      </c>
      <c r="K4900" s="14" t="n"/>
      <c r="L4900" s="14" t="n"/>
      <c r="M4900" s="14" t="n"/>
      <c r="N4900" s="14" t="n"/>
      <c r="O4900" s="20">
        <f>IF(A4900="","",SUMPRODUCT((A4900&gt;=Setup!$C$19:$C$30)*(A4900&lt;=Setup!$D$19:$D$30)*Setup!$A$19:$A$30))</f>
        <v/>
      </c>
      <c r="P4900" s="34">
        <f>IF(A4900="","",IF(G4900="Standard 15% (Box 1)",ROUND(H4900*Setup!$B$9,2),0))</f>
        <v/>
      </c>
      <c r="Q4900" s="34">
        <f>IF(A4900="","",I4900-P4900)</f>
        <v/>
      </c>
      <c r="R4900" s="23">
        <f>IF(A4900="","",IF(O4900=0,"Outside audit periods; ","")&amp;IF(G4900="","No VAT category; ","")&amp;IF(ABS(Q4900)&gt;Setup!$B$10,"VAT ≠ 15% × net; ","")&amp;IF(AND(F4900="B2B - VAT registered",NOT(AND(LEN(E4900)=15,LEFT(E4900,1)="3",RIGHT(E4900,1)="3",ISNUMBER(--E4900)))),"Invalid/missing customer VAT no; ","")&amp;IF(L4900&lt;&gt;"Yes","Not reported/cleared on FATOORA; ","")&amp;IF(AND(OR(G4900="Zero-rated domestic (Box 3)",G4900="Export (Box 4)"),N4900=""),"Zero-rate/export evidence missing; ","")&amp;IF(AND(C4900="Credit Note",H4900&gt;0),"Credit note should be negative; ","")&amp;IF(AND(C4900="Simplified Tax Invoice",F4900="B2B - VAT registered"),"Simplified invoice issued to VAT-registered B2B; ",""))</f>
        <v/>
      </c>
    </row>
    <row r="4901">
      <c r="A4901" s="17" t="n"/>
      <c r="B4901" s="14" t="n"/>
      <c r="C4901" s="14" t="n"/>
      <c r="D4901" s="14" t="n"/>
      <c r="E4901" s="16" t="n"/>
      <c r="F4901" s="14" t="n"/>
      <c r="G4901" s="14" t="n"/>
      <c r="H4901" s="19" t="n"/>
      <c r="I4901" s="19" t="n"/>
      <c r="J4901" s="34">
        <f>IF(A4901="","",H4901+I4901)</f>
        <v/>
      </c>
      <c r="K4901" s="14" t="n"/>
      <c r="L4901" s="14" t="n"/>
      <c r="M4901" s="14" t="n"/>
      <c r="N4901" s="14" t="n"/>
      <c r="O4901" s="20">
        <f>IF(A4901="","",SUMPRODUCT((A4901&gt;=Setup!$C$19:$C$30)*(A4901&lt;=Setup!$D$19:$D$30)*Setup!$A$19:$A$30))</f>
        <v/>
      </c>
      <c r="P4901" s="34">
        <f>IF(A4901="","",IF(G4901="Standard 15% (Box 1)",ROUND(H4901*Setup!$B$9,2),0))</f>
        <v/>
      </c>
      <c r="Q4901" s="34">
        <f>IF(A4901="","",I4901-P4901)</f>
        <v/>
      </c>
      <c r="R4901" s="23">
        <f>IF(A4901="","",IF(O4901=0,"Outside audit periods; ","")&amp;IF(G4901="","No VAT category; ","")&amp;IF(ABS(Q4901)&gt;Setup!$B$10,"VAT ≠ 15% × net; ","")&amp;IF(AND(F4901="B2B - VAT registered",NOT(AND(LEN(E4901)=15,LEFT(E4901,1)="3",RIGHT(E4901,1)="3",ISNUMBER(--E4901)))),"Invalid/missing customer VAT no; ","")&amp;IF(L4901&lt;&gt;"Yes","Not reported/cleared on FATOORA; ","")&amp;IF(AND(OR(G4901="Zero-rated domestic (Box 3)",G4901="Export (Box 4)"),N4901=""),"Zero-rate/export evidence missing; ","")&amp;IF(AND(C4901="Credit Note",H4901&gt;0),"Credit note should be negative; ","")&amp;IF(AND(C4901="Simplified Tax Invoice",F4901="B2B - VAT registered"),"Simplified invoice issued to VAT-registered B2B; ",""))</f>
        <v/>
      </c>
    </row>
    <row r="4902">
      <c r="A4902" s="17" t="n"/>
      <c r="B4902" s="14" t="n"/>
      <c r="C4902" s="14" t="n"/>
      <c r="D4902" s="14" t="n"/>
      <c r="E4902" s="16" t="n"/>
      <c r="F4902" s="14" t="n"/>
      <c r="G4902" s="14" t="n"/>
      <c r="H4902" s="19" t="n"/>
      <c r="I4902" s="19" t="n"/>
      <c r="J4902" s="34">
        <f>IF(A4902="","",H4902+I4902)</f>
        <v/>
      </c>
      <c r="K4902" s="14" t="n"/>
      <c r="L4902" s="14" t="n"/>
      <c r="M4902" s="14" t="n"/>
      <c r="N4902" s="14" t="n"/>
      <c r="O4902" s="20">
        <f>IF(A4902="","",SUMPRODUCT((A4902&gt;=Setup!$C$19:$C$30)*(A4902&lt;=Setup!$D$19:$D$30)*Setup!$A$19:$A$30))</f>
        <v/>
      </c>
      <c r="P4902" s="34">
        <f>IF(A4902="","",IF(G4902="Standard 15% (Box 1)",ROUND(H4902*Setup!$B$9,2),0))</f>
        <v/>
      </c>
      <c r="Q4902" s="34">
        <f>IF(A4902="","",I4902-P4902)</f>
        <v/>
      </c>
      <c r="R4902" s="23">
        <f>IF(A4902="","",IF(O4902=0,"Outside audit periods; ","")&amp;IF(G4902="","No VAT category; ","")&amp;IF(ABS(Q4902)&gt;Setup!$B$10,"VAT ≠ 15% × net; ","")&amp;IF(AND(F4902="B2B - VAT registered",NOT(AND(LEN(E4902)=15,LEFT(E4902,1)="3",RIGHT(E4902,1)="3",ISNUMBER(--E4902)))),"Invalid/missing customer VAT no; ","")&amp;IF(L4902&lt;&gt;"Yes","Not reported/cleared on FATOORA; ","")&amp;IF(AND(OR(G4902="Zero-rated domestic (Box 3)",G4902="Export (Box 4)"),N4902=""),"Zero-rate/export evidence missing; ","")&amp;IF(AND(C4902="Credit Note",H4902&gt;0),"Credit note should be negative; ","")&amp;IF(AND(C4902="Simplified Tax Invoice",F4902="B2B - VAT registered"),"Simplified invoice issued to VAT-registered B2B; ",""))</f>
        <v/>
      </c>
    </row>
    <row r="4903">
      <c r="A4903" s="17" t="n"/>
      <c r="B4903" s="14" t="n"/>
      <c r="C4903" s="14" t="n"/>
      <c r="D4903" s="14" t="n"/>
      <c r="E4903" s="16" t="n"/>
      <c r="F4903" s="14" t="n"/>
      <c r="G4903" s="14" t="n"/>
      <c r="H4903" s="19" t="n"/>
      <c r="I4903" s="19" t="n"/>
      <c r="J4903" s="34">
        <f>IF(A4903="","",H4903+I4903)</f>
        <v/>
      </c>
      <c r="K4903" s="14" t="n"/>
      <c r="L4903" s="14" t="n"/>
      <c r="M4903" s="14" t="n"/>
      <c r="N4903" s="14" t="n"/>
      <c r="O4903" s="20">
        <f>IF(A4903="","",SUMPRODUCT((A4903&gt;=Setup!$C$19:$C$30)*(A4903&lt;=Setup!$D$19:$D$30)*Setup!$A$19:$A$30))</f>
        <v/>
      </c>
      <c r="P4903" s="34">
        <f>IF(A4903="","",IF(G4903="Standard 15% (Box 1)",ROUND(H4903*Setup!$B$9,2),0))</f>
        <v/>
      </c>
      <c r="Q4903" s="34">
        <f>IF(A4903="","",I4903-P4903)</f>
        <v/>
      </c>
      <c r="R4903" s="23">
        <f>IF(A4903="","",IF(O4903=0,"Outside audit periods; ","")&amp;IF(G4903="","No VAT category; ","")&amp;IF(ABS(Q4903)&gt;Setup!$B$10,"VAT ≠ 15% × net; ","")&amp;IF(AND(F4903="B2B - VAT registered",NOT(AND(LEN(E4903)=15,LEFT(E4903,1)="3",RIGHT(E4903,1)="3",ISNUMBER(--E4903)))),"Invalid/missing customer VAT no; ","")&amp;IF(L4903&lt;&gt;"Yes","Not reported/cleared on FATOORA; ","")&amp;IF(AND(OR(G4903="Zero-rated domestic (Box 3)",G4903="Export (Box 4)"),N4903=""),"Zero-rate/export evidence missing; ","")&amp;IF(AND(C4903="Credit Note",H4903&gt;0),"Credit note should be negative; ","")&amp;IF(AND(C4903="Simplified Tax Invoice",F4903="B2B - VAT registered"),"Simplified invoice issued to VAT-registered B2B; ",""))</f>
        <v/>
      </c>
    </row>
    <row r="4904">
      <c r="A4904" s="17" t="n"/>
      <c r="B4904" s="14" t="n"/>
      <c r="C4904" s="14" t="n"/>
      <c r="D4904" s="14" t="n"/>
      <c r="E4904" s="16" t="n"/>
      <c r="F4904" s="14" t="n"/>
      <c r="G4904" s="14" t="n"/>
      <c r="H4904" s="19" t="n"/>
      <c r="I4904" s="19" t="n"/>
      <c r="J4904" s="34">
        <f>IF(A4904="","",H4904+I4904)</f>
        <v/>
      </c>
      <c r="K4904" s="14" t="n"/>
      <c r="L4904" s="14" t="n"/>
      <c r="M4904" s="14" t="n"/>
      <c r="N4904" s="14" t="n"/>
      <c r="O4904" s="20">
        <f>IF(A4904="","",SUMPRODUCT((A4904&gt;=Setup!$C$19:$C$30)*(A4904&lt;=Setup!$D$19:$D$30)*Setup!$A$19:$A$30))</f>
        <v/>
      </c>
      <c r="P4904" s="34">
        <f>IF(A4904="","",IF(G4904="Standard 15% (Box 1)",ROUND(H4904*Setup!$B$9,2),0))</f>
        <v/>
      </c>
      <c r="Q4904" s="34">
        <f>IF(A4904="","",I4904-P4904)</f>
        <v/>
      </c>
      <c r="R4904" s="23">
        <f>IF(A4904="","",IF(O4904=0,"Outside audit periods; ","")&amp;IF(G4904="","No VAT category; ","")&amp;IF(ABS(Q4904)&gt;Setup!$B$10,"VAT ≠ 15% × net; ","")&amp;IF(AND(F4904="B2B - VAT registered",NOT(AND(LEN(E4904)=15,LEFT(E4904,1)="3",RIGHT(E4904,1)="3",ISNUMBER(--E4904)))),"Invalid/missing customer VAT no; ","")&amp;IF(L4904&lt;&gt;"Yes","Not reported/cleared on FATOORA; ","")&amp;IF(AND(OR(G4904="Zero-rated domestic (Box 3)",G4904="Export (Box 4)"),N4904=""),"Zero-rate/export evidence missing; ","")&amp;IF(AND(C4904="Credit Note",H4904&gt;0),"Credit note should be negative; ","")&amp;IF(AND(C4904="Simplified Tax Invoice",F4904="B2B - VAT registered"),"Simplified invoice issued to VAT-registered B2B; ",""))</f>
        <v/>
      </c>
    </row>
    <row r="4905">
      <c r="A4905" s="17" t="n"/>
      <c r="B4905" s="14" t="n"/>
      <c r="C4905" s="14" t="n"/>
      <c r="D4905" s="14" t="n"/>
      <c r="E4905" s="16" t="n"/>
      <c r="F4905" s="14" t="n"/>
      <c r="G4905" s="14" t="n"/>
      <c r="H4905" s="19" t="n"/>
      <c r="I4905" s="19" t="n"/>
      <c r="J4905" s="34">
        <f>IF(A4905="","",H4905+I4905)</f>
        <v/>
      </c>
      <c r="K4905" s="14" t="n"/>
      <c r="L4905" s="14" t="n"/>
      <c r="M4905" s="14" t="n"/>
      <c r="N4905" s="14" t="n"/>
      <c r="O4905" s="20">
        <f>IF(A4905="","",SUMPRODUCT((A4905&gt;=Setup!$C$19:$C$30)*(A4905&lt;=Setup!$D$19:$D$30)*Setup!$A$19:$A$30))</f>
        <v/>
      </c>
      <c r="P4905" s="34">
        <f>IF(A4905="","",IF(G4905="Standard 15% (Box 1)",ROUND(H4905*Setup!$B$9,2),0))</f>
        <v/>
      </c>
      <c r="Q4905" s="34">
        <f>IF(A4905="","",I4905-P4905)</f>
        <v/>
      </c>
      <c r="R4905" s="23">
        <f>IF(A4905="","",IF(O4905=0,"Outside audit periods; ","")&amp;IF(G4905="","No VAT category; ","")&amp;IF(ABS(Q4905)&gt;Setup!$B$10,"VAT ≠ 15% × net; ","")&amp;IF(AND(F4905="B2B - VAT registered",NOT(AND(LEN(E4905)=15,LEFT(E4905,1)="3",RIGHT(E4905,1)="3",ISNUMBER(--E4905)))),"Invalid/missing customer VAT no; ","")&amp;IF(L4905&lt;&gt;"Yes","Not reported/cleared on FATOORA; ","")&amp;IF(AND(OR(G4905="Zero-rated domestic (Box 3)",G4905="Export (Box 4)"),N4905=""),"Zero-rate/export evidence missing; ","")&amp;IF(AND(C4905="Credit Note",H4905&gt;0),"Credit note should be negative; ","")&amp;IF(AND(C4905="Simplified Tax Invoice",F4905="B2B - VAT registered"),"Simplified invoice issued to VAT-registered B2B; ",""))</f>
        <v/>
      </c>
    </row>
    <row r="4906">
      <c r="A4906" s="17" t="n"/>
      <c r="B4906" s="14" t="n"/>
      <c r="C4906" s="14" t="n"/>
      <c r="D4906" s="14" t="n"/>
      <c r="E4906" s="16" t="n"/>
      <c r="F4906" s="14" t="n"/>
      <c r="G4906" s="14" t="n"/>
      <c r="H4906" s="19" t="n"/>
      <c r="I4906" s="19" t="n"/>
      <c r="J4906" s="34">
        <f>IF(A4906="","",H4906+I4906)</f>
        <v/>
      </c>
      <c r="K4906" s="14" t="n"/>
      <c r="L4906" s="14" t="n"/>
      <c r="M4906" s="14" t="n"/>
      <c r="N4906" s="14" t="n"/>
      <c r="O4906" s="20">
        <f>IF(A4906="","",SUMPRODUCT((A4906&gt;=Setup!$C$19:$C$30)*(A4906&lt;=Setup!$D$19:$D$30)*Setup!$A$19:$A$30))</f>
        <v/>
      </c>
      <c r="P4906" s="34">
        <f>IF(A4906="","",IF(G4906="Standard 15% (Box 1)",ROUND(H4906*Setup!$B$9,2),0))</f>
        <v/>
      </c>
      <c r="Q4906" s="34">
        <f>IF(A4906="","",I4906-P4906)</f>
        <v/>
      </c>
      <c r="R4906" s="23">
        <f>IF(A4906="","",IF(O4906=0,"Outside audit periods; ","")&amp;IF(G4906="","No VAT category; ","")&amp;IF(ABS(Q4906)&gt;Setup!$B$10,"VAT ≠ 15% × net; ","")&amp;IF(AND(F4906="B2B - VAT registered",NOT(AND(LEN(E4906)=15,LEFT(E4906,1)="3",RIGHT(E4906,1)="3",ISNUMBER(--E4906)))),"Invalid/missing customer VAT no; ","")&amp;IF(L4906&lt;&gt;"Yes","Not reported/cleared on FATOORA; ","")&amp;IF(AND(OR(G4906="Zero-rated domestic (Box 3)",G4906="Export (Box 4)"),N4906=""),"Zero-rate/export evidence missing; ","")&amp;IF(AND(C4906="Credit Note",H4906&gt;0),"Credit note should be negative; ","")&amp;IF(AND(C4906="Simplified Tax Invoice",F4906="B2B - VAT registered"),"Simplified invoice issued to VAT-registered B2B; ",""))</f>
        <v/>
      </c>
    </row>
    <row r="4907">
      <c r="A4907" s="17" t="n"/>
      <c r="B4907" s="14" t="n"/>
      <c r="C4907" s="14" t="n"/>
      <c r="D4907" s="14" t="n"/>
      <c r="E4907" s="16" t="n"/>
      <c r="F4907" s="14" t="n"/>
      <c r="G4907" s="14" t="n"/>
      <c r="H4907" s="19" t="n"/>
      <c r="I4907" s="19" t="n"/>
      <c r="J4907" s="34">
        <f>IF(A4907="","",H4907+I4907)</f>
        <v/>
      </c>
      <c r="K4907" s="14" t="n"/>
      <c r="L4907" s="14" t="n"/>
      <c r="M4907" s="14" t="n"/>
      <c r="N4907" s="14" t="n"/>
      <c r="O4907" s="20">
        <f>IF(A4907="","",SUMPRODUCT((A4907&gt;=Setup!$C$19:$C$30)*(A4907&lt;=Setup!$D$19:$D$30)*Setup!$A$19:$A$30))</f>
        <v/>
      </c>
      <c r="P4907" s="34">
        <f>IF(A4907="","",IF(G4907="Standard 15% (Box 1)",ROUND(H4907*Setup!$B$9,2),0))</f>
        <v/>
      </c>
      <c r="Q4907" s="34">
        <f>IF(A4907="","",I4907-P4907)</f>
        <v/>
      </c>
      <c r="R4907" s="23">
        <f>IF(A4907="","",IF(O4907=0,"Outside audit periods; ","")&amp;IF(G4907="","No VAT category; ","")&amp;IF(ABS(Q4907)&gt;Setup!$B$10,"VAT ≠ 15% × net; ","")&amp;IF(AND(F4907="B2B - VAT registered",NOT(AND(LEN(E4907)=15,LEFT(E4907,1)="3",RIGHT(E4907,1)="3",ISNUMBER(--E4907)))),"Invalid/missing customer VAT no; ","")&amp;IF(L4907&lt;&gt;"Yes","Not reported/cleared on FATOORA; ","")&amp;IF(AND(OR(G4907="Zero-rated domestic (Box 3)",G4907="Export (Box 4)"),N4907=""),"Zero-rate/export evidence missing; ","")&amp;IF(AND(C4907="Credit Note",H4907&gt;0),"Credit note should be negative; ","")&amp;IF(AND(C4907="Simplified Tax Invoice",F4907="B2B - VAT registered"),"Simplified invoice issued to VAT-registered B2B; ",""))</f>
        <v/>
      </c>
    </row>
    <row r="4908">
      <c r="A4908" s="17" t="n"/>
      <c r="B4908" s="14" t="n"/>
      <c r="C4908" s="14" t="n"/>
      <c r="D4908" s="14" t="n"/>
      <c r="E4908" s="16" t="n"/>
      <c r="F4908" s="14" t="n"/>
      <c r="G4908" s="14" t="n"/>
      <c r="H4908" s="19" t="n"/>
      <c r="I4908" s="19" t="n"/>
      <c r="J4908" s="34">
        <f>IF(A4908="","",H4908+I4908)</f>
        <v/>
      </c>
      <c r="K4908" s="14" t="n"/>
      <c r="L4908" s="14" t="n"/>
      <c r="M4908" s="14" t="n"/>
      <c r="N4908" s="14" t="n"/>
      <c r="O4908" s="20">
        <f>IF(A4908="","",SUMPRODUCT((A4908&gt;=Setup!$C$19:$C$30)*(A4908&lt;=Setup!$D$19:$D$30)*Setup!$A$19:$A$30))</f>
        <v/>
      </c>
      <c r="P4908" s="34">
        <f>IF(A4908="","",IF(G4908="Standard 15% (Box 1)",ROUND(H4908*Setup!$B$9,2),0))</f>
        <v/>
      </c>
      <c r="Q4908" s="34">
        <f>IF(A4908="","",I4908-P4908)</f>
        <v/>
      </c>
      <c r="R4908" s="23">
        <f>IF(A4908="","",IF(O4908=0,"Outside audit periods; ","")&amp;IF(G4908="","No VAT category; ","")&amp;IF(ABS(Q4908)&gt;Setup!$B$10,"VAT ≠ 15% × net; ","")&amp;IF(AND(F4908="B2B - VAT registered",NOT(AND(LEN(E4908)=15,LEFT(E4908,1)="3",RIGHT(E4908,1)="3",ISNUMBER(--E4908)))),"Invalid/missing customer VAT no; ","")&amp;IF(L4908&lt;&gt;"Yes","Not reported/cleared on FATOORA; ","")&amp;IF(AND(OR(G4908="Zero-rated domestic (Box 3)",G4908="Export (Box 4)"),N4908=""),"Zero-rate/export evidence missing; ","")&amp;IF(AND(C4908="Credit Note",H4908&gt;0),"Credit note should be negative; ","")&amp;IF(AND(C4908="Simplified Tax Invoice",F4908="B2B - VAT registered"),"Simplified invoice issued to VAT-registered B2B; ",""))</f>
        <v/>
      </c>
    </row>
    <row r="4909">
      <c r="A4909" s="17" t="n"/>
      <c r="B4909" s="14" t="n"/>
      <c r="C4909" s="14" t="n"/>
      <c r="D4909" s="14" t="n"/>
      <c r="E4909" s="16" t="n"/>
      <c r="F4909" s="14" t="n"/>
      <c r="G4909" s="14" t="n"/>
      <c r="H4909" s="19" t="n"/>
      <c r="I4909" s="19" t="n"/>
      <c r="J4909" s="34">
        <f>IF(A4909="","",H4909+I4909)</f>
        <v/>
      </c>
      <c r="K4909" s="14" t="n"/>
      <c r="L4909" s="14" t="n"/>
      <c r="M4909" s="14" t="n"/>
      <c r="N4909" s="14" t="n"/>
      <c r="O4909" s="20">
        <f>IF(A4909="","",SUMPRODUCT((A4909&gt;=Setup!$C$19:$C$30)*(A4909&lt;=Setup!$D$19:$D$30)*Setup!$A$19:$A$30))</f>
        <v/>
      </c>
      <c r="P4909" s="34">
        <f>IF(A4909="","",IF(G4909="Standard 15% (Box 1)",ROUND(H4909*Setup!$B$9,2),0))</f>
        <v/>
      </c>
      <c r="Q4909" s="34">
        <f>IF(A4909="","",I4909-P4909)</f>
        <v/>
      </c>
      <c r="R4909" s="23">
        <f>IF(A4909="","",IF(O4909=0,"Outside audit periods; ","")&amp;IF(G4909="","No VAT category; ","")&amp;IF(ABS(Q4909)&gt;Setup!$B$10,"VAT ≠ 15% × net; ","")&amp;IF(AND(F4909="B2B - VAT registered",NOT(AND(LEN(E4909)=15,LEFT(E4909,1)="3",RIGHT(E4909,1)="3",ISNUMBER(--E4909)))),"Invalid/missing customer VAT no; ","")&amp;IF(L4909&lt;&gt;"Yes","Not reported/cleared on FATOORA; ","")&amp;IF(AND(OR(G4909="Zero-rated domestic (Box 3)",G4909="Export (Box 4)"),N4909=""),"Zero-rate/export evidence missing; ","")&amp;IF(AND(C4909="Credit Note",H4909&gt;0),"Credit note should be negative; ","")&amp;IF(AND(C4909="Simplified Tax Invoice",F4909="B2B - VAT registered"),"Simplified invoice issued to VAT-registered B2B; ",""))</f>
        <v/>
      </c>
    </row>
    <row r="4910">
      <c r="A4910" s="17" t="n"/>
      <c r="B4910" s="14" t="n"/>
      <c r="C4910" s="14" t="n"/>
      <c r="D4910" s="14" t="n"/>
      <c r="E4910" s="16" t="n"/>
      <c r="F4910" s="14" t="n"/>
      <c r="G4910" s="14" t="n"/>
      <c r="H4910" s="19" t="n"/>
      <c r="I4910" s="19" t="n"/>
      <c r="J4910" s="34">
        <f>IF(A4910="","",H4910+I4910)</f>
        <v/>
      </c>
      <c r="K4910" s="14" t="n"/>
      <c r="L4910" s="14" t="n"/>
      <c r="M4910" s="14" t="n"/>
      <c r="N4910" s="14" t="n"/>
      <c r="O4910" s="20">
        <f>IF(A4910="","",SUMPRODUCT((A4910&gt;=Setup!$C$19:$C$30)*(A4910&lt;=Setup!$D$19:$D$30)*Setup!$A$19:$A$30))</f>
        <v/>
      </c>
      <c r="P4910" s="34">
        <f>IF(A4910="","",IF(G4910="Standard 15% (Box 1)",ROUND(H4910*Setup!$B$9,2),0))</f>
        <v/>
      </c>
      <c r="Q4910" s="34">
        <f>IF(A4910="","",I4910-P4910)</f>
        <v/>
      </c>
      <c r="R4910" s="23">
        <f>IF(A4910="","",IF(O4910=0,"Outside audit periods; ","")&amp;IF(G4910="","No VAT category; ","")&amp;IF(ABS(Q4910)&gt;Setup!$B$10,"VAT ≠ 15% × net; ","")&amp;IF(AND(F4910="B2B - VAT registered",NOT(AND(LEN(E4910)=15,LEFT(E4910,1)="3",RIGHT(E4910,1)="3",ISNUMBER(--E4910)))),"Invalid/missing customer VAT no; ","")&amp;IF(L4910&lt;&gt;"Yes","Not reported/cleared on FATOORA; ","")&amp;IF(AND(OR(G4910="Zero-rated domestic (Box 3)",G4910="Export (Box 4)"),N4910=""),"Zero-rate/export evidence missing; ","")&amp;IF(AND(C4910="Credit Note",H4910&gt;0),"Credit note should be negative; ","")&amp;IF(AND(C4910="Simplified Tax Invoice",F4910="B2B - VAT registered"),"Simplified invoice issued to VAT-registered B2B; ",""))</f>
        <v/>
      </c>
    </row>
    <row r="4911">
      <c r="A4911" s="17" t="n"/>
      <c r="B4911" s="14" t="n"/>
      <c r="C4911" s="14" t="n"/>
      <c r="D4911" s="14" t="n"/>
      <c r="E4911" s="16" t="n"/>
      <c r="F4911" s="14" t="n"/>
      <c r="G4911" s="14" t="n"/>
      <c r="H4911" s="19" t="n"/>
      <c r="I4911" s="19" t="n"/>
      <c r="J4911" s="34">
        <f>IF(A4911="","",H4911+I4911)</f>
        <v/>
      </c>
      <c r="K4911" s="14" t="n"/>
      <c r="L4911" s="14" t="n"/>
      <c r="M4911" s="14" t="n"/>
      <c r="N4911" s="14" t="n"/>
      <c r="O4911" s="20">
        <f>IF(A4911="","",SUMPRODUCT((A4911&gt;=Setup!$C$19:$C$30)*(A4911&lt;=Setup!$D$19:$D$30)*Setup!$A$19:$A$30))</f>
        <v/>
      </c>
      <c r="P4911" s="34">
        <f>IF(A4911="","",IF(G4911="Standard 15% (Box 1)",ROUND(H4911*Setup!$B$9,2),0))</f>
        <v/>
      </c>
      <c r="Q4911" s="34">
        <f>IF(A4911="","",I4911-P4911)</f>
        <v/>
      </c>
      <c r="R4911" s="23">
        <f>IF(A4911="","",IF(O4911=0,"Outside audit periods; ","")&amp;IF(G4911="","No VAT category; ","")&amp;IF(ABS(Q4911)&gt;Setup!$B$10,"VAT ≠ 15% × net; ","")&amp;IF(AND(F4911="B2B - VAT registered",NOT(AND(LEN(E4911)=15,LEFT(E4911,1)="3",RIGHT(E4911,1)="3",ISNUMBER(--E4911)))),"Invalid/missing customer VAT no; ","")&amp;IF(L4911&lt;&gt;"Yes","Not reported/cleared on FATOORA; ","")&amp;IF(AND(OR(G4911="Zero-rated domestic (Box 3)",G4911="Export (Box 4)"),N4911=""),"Zero-rate/export evidence missing; ","")&amp;IF(AND(C4911="Credit Note",H4911&gt;0),"Credit note should be negative; ","")&amp;IF(AND(C4911="Simplified Tax Invoice",F4911="B2B - VAT registered"),"Simplified invoice issued to VAT-registered B2B; ",""))</f>
        <v/>
      </c>
    </row>
    <row r="4912">
      <c r="A4912" s="17" t="n"/>
      <c r="B4912" s="14" t="n"/>
      <c r="C4912" s="14" t="n"/>
      <c r="D4912" s="14" t="n"/>
      <c r="E4912" s="16" t="n"/>
      <c r="F4912" s="14" t="n"/>
      <c r="G4912" s="14" t="n"/>
      <c r="H4912" s="19" t="n"/>
      <c r="I4912" s="19" t="n"/>
      <c r="J4912" s="34">
        <f>IF(A4912="","",H4912+I4912)</f>
        <v/>
      </c>
      <c r="K4912" s="14" t="n"/>
      <c r="L4912" s="14" t="n"/>
      <c r="M4912" s="14" t="n"/>
      <c r="N4912" s="14" t="n"/>
      <c r="O4912" s="20">
        <f>IF(A4912="","",SUMPRODUCT((A4912&gt;=Setup!$C$19:$C$30)*(A4912&lt;=Setup!$D$19:$D$30)*Setup!$A$19:$A$30))</f>
        <v/>
      </c>
      <c r="P4912" s="34">
        <f>IF(A4912="","",IF(G4912="Standard 15% (Box 1)",ROUND(H4912*Setup!$B$9,2),0))</f>
        <v/>
      </c>
      <c r="Q4912" s="34">
        <f>IF(A4912="","",I4912-P4912)</f>
        <v/>
      </c>
      <c r="R4912" s="23">
        <f>IF(A4912="","",IF(O4912=0,"Outside audit periods; ","")&amp;IF(G4912="","No VAT category; ","")&amp;IF(ABS(Q4912)&gt;Setup!$B$10,"VAT ≠ 15% × net; ","")&amp;IF(AND(F4912="B2B - VAT registered",NOT(AND(LEN(E4912)=15,LEFT(E4912,1)="3",RIGHT(E4912,1)="3",ISNUMBER(--E4912)))),"Invalid/missing customer VAT no; ","")&amp;IF(L4912&lt;&gt;"Yes","Not reported/cleared on FATOORA; ","")&amp;IF(AND(OR(G4912="Zero-rated domestic (Box 3)",G4912="Export (Box 4)"),N4912=""),"Zero-rate/export evidence missing; ","")&amp;IF(AND(C4912="Credit Note",H4912&gt;0),"Credit note should be negative; ","")&amp;IF(AND(C4912="Simplified Tax Invoice",F4912="B2B - VAT registered"),"Simplified invoice issued to VAT-registered B2B; ",""))</f>
        <v/>
      </c>
    </row>
    <row r="4913">
      <c r="A4913" s="17" t="n"/>
      <c r="B4913" s="14" t="n"/>
      <c r="C4913" s="14" t="n"/>
      <c r="D4913" s="14" t="n"/>
      <c r="E4913" s="16" t="n"/>
      <c r="F4913" s="14" t="n"/>
      <c r="G4913" s="14" t="n"/>
      <c r="H4913" s="19" t="n"/>
      <c r="I4913" s="19" t="n"/>
      <c r="J4913" s="34">
        <f>IF(A4913="","",H4913+I4913)</f>
        <v/>
      </c>
      <c r="K4913" s="14" t="n"/>
      <c r="L4913" s="14" t="n"/>
      <c r="M4913" s="14" t="n"/>
      <c r="N4913" s="14" t="n"/>
      <c r="O4913" s="20">
        <f>IF(A4913="","",SUMPRODUCT((A4913&gt;=Setup!$C$19:$C$30)*(A4913&lt;=Setup!$D$19:$D$30)*Setup!$A$19:$A$30))</f>
        <v/>
      </c>
      <c r="P4913" s="34">
        <f>IF(A4913="","",IF(G4913="Standard 15% (Box 1)",ROUND(H4913*Setup!$B$9,2),0))</f>
        <v/>
      </c>
      <c r="Q4913" s="34">
        <f>IF(A4913="","",I4913-P4913)</f>
        <v/>
      </c>
      <c r="R4913" s="23">
        <f>IF(A4913="","",IF(O4913=0,"Outside audit periods; ","")&amp;IF(G4913="","No VAT category; ","")&amp;IF(ABS(Q4913)&gt;Setup!$B$10,"VAT ≠ 15% × net; ","")&amp;IF(AND(F4913="B2B - VAT registered",NOT(AND(LEN(E4913)=15,LEFT(E4913,1)="3",RIGHT(E4913,1)="3",ISNUMBER(--E4913)))),"Invalid/missing customer VAT no; ","")&amp;IF(L4913&lt;&gt;"Yes","Not reported/cleared on FATOORA; ","")&amp;IF(AND(OR(G4913="Zero-rated domestic (Box 3)",G4913="Export (Box 4)"),N4913=""),"Zero-rate/export evidence missing; ","")&amp;IF(AND(C4913="Credit Note",H4913&gt;0),"Credit note should be negative; ","")&amp;IF(AND(C4913="Simplified Tax Invoice",F4913="B2B - VAT registered"),"Simplified invoice issued to VAT-registered B2B; ",""))</f>
        <v/>
      </c>
    </row>
    <row r="4914">
      <c r="A4914" s="17" t="n"/>
      <c r="B4914" s="14" t="n"/>
      <c r="C4914" s="14" t="n"/>
      <c r="D4914" s="14" t="n"/>
      <c r="E4914" s="16" t="n"/>
      <c r="F4914" s="14" t="n"/>
      <c r="G4914" s="14" t="n"/>
      <c r="H4914" s="19" t="n"/>
      <c r="I4914" s="19" t="n"/>
      <c r="J4914" s="34">
        <f>IF(A4914="","",H4914+I4914)</f>
        <v/>
      </c>
      <c r="K4914" s="14" t="n"/>
      <c r="L4914" s="14" t="n"/>
      <c r="M4914" s="14" t="n"/>
      <c r="N4914" s="14" t="n"/>
      <c r="O4914" s="20">
        <f>IF(A4914="","",SUMPRODUCT((A4914&gt;=Setup!$C$19:$C$30)*(A4914&lt;=Setup!$D$19:$D$30)*Setup!$A$19:$A$30))</f>
        <v/>
      </c>
      <c r="P4914" s="34">
        <f>IF(A4914="","",IF(G4914="Standard 15% (Box 1)",ROUND(H4914*Setup!$B$9,2),0))</f>
        <v/>
      </c>
      <c r="Q4914" s="34">
        <f>IF(A4914="","",I4914-P4914)</f>
        <v/>
      </c>
      <c r="R4914" s="23">
        <f>IF(A4914="","",IF(O4914=0,"Outside audit periods; ","")&amp;IF(G4914="","No VAT category; ","")&amp;IF(ABS(Q4914)&gt;Setup!$B$10,"VAT ≠ 15% × net; ","")&amp;IF(AND(F4914="B2B - VAT registered",NOT(AND(LEN(E4914)=15,LEFT(E4914,1)="3",RIGHT(E4914,1)="3",ISNUMBER(--E4914)))),"Invalid/missing customer VAT no; ","")&amp;IF(L4914&lt;&gt;"Yes","Not reported/cleared on FATOORA; ","")&amp;IF(AND(OR(G4914="Zero-rated domestic (Box 3)",G4914="Export (Box 4)"),N4914=""),"Zero-rate/export evidence missing; ","")&amp;IF(AND(C4914="Credit Note",H4914&gt;0),"Credit note should be negative; ","")&amp;IF(AND(C4914="Simplified Tax Invoice",F4914="B2B - VAT registered"),"Simplified invoice issued to VAT-registered B2B; ",""))</f>
        <v/>
      </c>
    </row>
    <row r="4915">
      <c r="A4915" s="17" t="n"/>
      <c r="B4915" s="14" t="n"/>
      <c r="C4915" s="14" t="n"/>
      <c r="D4915" s="14" t="n"/>
      <c r="E4915" s="16" t="n"/>
      <c r="F4915" s="14" t="n"/>
      <c r="G4915" s="14" t="n"/>
      <c r="H4915" s="19" t="n"/>
      <c r="I4915" s="19" t="n"/>
      <c r="J4915" s="34">
        <f>IF(A4915="","",H4915+I4915)</f>
        <v/>
      </c>
      <c r="K4915" s="14" t="n"/>
      <c r="L4915" s="14" t="n"/>
      <c r="M4915" s="14" t="n"/>
      <c r="N4915" s="14" t="n"/>
      <c r="O4915" s="20">
        <f>IF(A4915="","",SUMPRODUCT((A4915&gt;=Setup!$C$19:$C$30)*(A4915&lt;=Setup!$D$19:$D$30)*Setup!$A$19:$A$30))</f>
        <v/>
      </c>
      <c r="P4915" s="34">
        <f>IF(A4915="","",IF(G4915="Standard 15% (Box 1)",ROUND(H4915*Setup!$B$9,2),0))</f>
        <v/>
      </c>
      <c r="Q4915" s="34">
        <f>IF(A4915="","",I4915-P4915)</f>
        <v/>
      </c>
      <c r="R4915" s="23">
        <f>IF(A4915="","",IF(O4915=0,"Outside audit periods; ","")&amp;IF(G4915="","No VAT category; ","")&amp;IF(ABS(Q4915)&gt;Setup!$B$10,"VAT ≠ 15% × net; ","")&amp;IF(AND(F4915="B2B - VAT registered",NOT(AND(LEN(E4915)=15,LEFT(E4915,1)="3",RIGHT(E4915,1)="3",ISNUMBER(--E4915)))),"Invalid/missing customer VAT no; ","")&amp;IF(L4915&lt;&gt;"Yes","Not reported/cleared on FATOORA; ","")&amp;IF(AND(OR(G4915="Zero-rated domestic (Box 3)",G4915="Export (Box 4)"),N4915=""),"Zero-rate/export evidence missing; ","")&amp;IF(AND(C4915="Credit Note",H4915&gt;0),"Credit note should be negative; ","")&amp;IF(AND(C4915="Simplified Tax Invoice",F4915="B2B - VAT registered"),"Simplified invoice issued to VAT-registered B2B; ",""))</f>
        <v/>
      </c>
    </row>
    <row r="4916">
      <c r="A4916" s="17" t="n"/>
      <c r="B4916" s="14" t="n"/>
      <c r="C4916" s="14" t="n"/>
      <c r="D4916" s="14" t="n"/>
      <c r="E4916" s="16" t="n"/>
      <c r="F4916" s="14" t="n"/>
      <c r="G4916" s="14" t="n"/>
      <c r="H4916" s="19" t="n"/>
      <c r="I4916" s="19" t="n"/>
      <c r="J4916" s="34">
        <f>IF(A4916="","",H4916+I4916)</f>
        <v/>
      </c>
      <c r="K4916" s="14" t="n"/>
      <c r="L4916" s="14" t="n"/>
      <c r="M4916" s="14" t="n"/>
      <c r="N4916" s="14" t="n"/>
      <c r="O4916" s="20">
        <f>IF(A4916="","",SUMPRODUCT((A4916&gt;=Setup!$C$19:$C$30)*(A4916&lt;=Setup!$D$19:$D$30)*Setup!$A$19:$A$30))</f>
        <v/>
      </c>
      <c r="P4916" s="34">
        <f>IF(A4916="","",IF(G4916="Standard 15% (Box 1)",ROUND(H4916*Setup!$B$9,2),0))</f>
        <v/>
      </c>
      <c r="Q4916" s="34">
        <f>IF(A4916="","",I4916-P4916)</f>
        <v/>
      </c>
      <c r="R4916" s="23">
        <f>IF(A4916="","",IF(O4916=0,"Outside audit periods; ","")&amp;IF(G4916="","No VAT category; ","")&amp;IF(ABS(Q4916)&gt;Setup!$B$10,"VAT ≠ 15% × net; ","")&amp;IF(AND(F4916="B2B - VAT registered",NOT(AND(LEN(E4916)=15,LEFT(E4916,1)="3",RIGHT(E4916,1)="3",ISNUMBER(--E4916)))),"Invalid/missing customer VAT no; ","")&amp;IF(L4916&lt;&gt;"Yes","Not reported/cleared on FATOORA; ","")&amp;IF(AND(OR(G4916="Zero-rated domestic (Box 3)",G4916="Export (Box 4)"),N4916=""),"Zero-rate/export evidence missing; ","")&amp;IF(AND(C4916="Credit Note",H4916&gt;0),"Credit note should be negative; ","")&amp;IF(AND(C4916="Simplified Tax Invoice",F4916="B2B - VAT registered"),"Simplified invoice issued to VAT-registered B2B; ",""))</f>
        <v/>
      </c>
    </row>
    <row r="4917">
      <c r="A4917" s="17" t="n"/>
      <c r="B4917" s="14" t="n"/>
      <c r="C4917" s="14" t="n"/>
      <c r="D4917" s="14" t="n"/>
      <c r="E4917" s="16" t="n"/>
      <c r="F4917" s="14" t="n"/>
      <c r="G4917" s="14" t="n"/>
      <c r="H4917" s="19" t="n"/>
      <c r="I4917" s="19" t="n"/>
      <c r="J4917" s="34">
        <f>IF(A4917="","",H4917+I4917)</f>
        <v/>
      </c>
      <c r="K4917" s="14" t="n"/>
      <c r="L4917" s="14" t="n"/>
      <c r="M4917" s="14" t="n"/>
      <c r="N4917" s="14" t="n"/>
      <c r="O4917" s="20">
        <f>IF(A4917="","",SUMPRODUCT((A4917&gt;=Setup!$C$19:$C$30)*(A4917&lt;=Setup!$D$19:$D$30)*Setup!$A$19:$A$30))</f>
        <v/>
      </c>
      <c r="P4917" s="34">
        <f>IF(A4917="","",IF(G4917="Standard 15% (Box 1)",ROUND(H4917*Setup!$B$9,2),0))</f>
        <v/>
      </c>
      <c r="Q4917" s="34">
        <f>IF(A4917="","",I4917-P4917)</f>
        <v/>
      </c>
      <c r="R4917" s="23">
        <f>IF(A4917="","",IF(O4917=0,"Outside audit periods; ","")&amp;IF(G4917="","No VAT category; ","")&amp;IF(ABS(Q4917)&gt;Setup!$B$10,"VAT ≠ 15% × net; ","")&amp;IF(AND(F4917="B2B - VAT registered",NOT(AND(LEN(E4917)=15,LEFT(E4917,1)="3",RIGHT(E4917,1)="3",ISNUMBER(--E4917)))),"Invalid/missing customer VAT no; ","")&amp;IF(L4917&lt;&gt;"Yes","Not reported/cleared on FATOORA; ","")&amp;IF(AND(OR(G4917="Zero-rated domestic (Box 3)",G4917="Export (Box 4)"),N4917=""),"Zero-rate/export evidence missing; ","")&amp;IF(AND(C4917="Credit Note",H4917&gt;0),"Credit note should be negative; ","")&amp;IF(AND(C4917="Simplified Tax Invoice",F4917="B2B - VAT registered"),"Simplified invoice issued to VAT-registered B2B; ",""))</f>
        <v/>
      </c>
    </row>
    <row r="4918">
      <c r="A4918" s="17" t="n"/>
      <c r="B4918" s="14" t="n"/>
      <c r="C4918" s="14" t="n"/>
      <c r="D4918" s="14" t="n"/>
      <c r="E4918" s="16" t="n"/>
      <c r="F4918" s="14" t="n"/>
      <c r="G4918" s="14" t="n"/>
      <c r="H4918" s="19" t="n"/>
      <c r="I4918" s="19" t="n"/>
      <c r="J4918" s="34">
        <f>IF(A4918="","",H4918+I4918)</f>
        <v/>
      </c>
      <c r="K4918" s="14" t="n"/>
      <c r="L4918" s="14" t="n"/>
      <c r="M4918" s="14" t="n"/>
      <c r="N4918" s="14" t="n"/>
      <c r="O4918" s="20">
        <f>IF(A4918="","",SUMPRODUCT((A4918&gt;=Setup!$C$19:$C$30)*(A4918&lt;=Setup!$D$19:$D$30)*Setup!$A$19:$A$30))</f>
        <v/>
      </c>
      <c r="P4918" s="34">
        <f>IF(A4918="","",IF(G4918="Standard 15% (Box 1)",ROUND(H4918*Setup!$B$9,2),0))</f>
        <v/>
      </c>
      <c r="Q4918" s="34">
        <f>IF(A4918="","",I4918-P4918)</f>
        <v/>
      </c>
      <c r="R4918" s="23">
        <f>IF(A4918="","",IF(O4918=0,"Outside audit periods; ","")&amp;IF(G4918="","No VAT category; ","")&amp;IF(ABS(Q4918)&gt;Setup!$B$10,"VAT ≠ 15% × net; ","")&amp;IF(AND(F4918="B2B - VAT registered",NOT(AND(LEN(E4918)=15,LEFT(E4918,1)="3",RIGHT(E4918,1)="3",ISNUMBER(--E4918)))),"Invalid/missing customer VAT no; ","")&amp;IF(L4918&lt;&gt;"Yes","Not reported/cleared on FATOORA; ","")&amp;IF(AND(OR(G4918="Zero-rated domestic (Box 3)",G4918="Export (Box 4)"),N4918=""),"Zero-rate/export evidence missing; ","")&amp;IF(AND(C4918="Credit Note",H4918&gt;0),"Credit note should be negative; ","")&amp;IF(AND(C4918="Simplified Tax Invoice",F4918="B2B - VAT registered"),"Simplified invoice issued to VAT-registered B2B; ",""))</f>
        <v/>
      </c>
    </row>
    <row r="4919">
      <c r="A4919" s="17" t="n"/>
      <c r="B4919" s="14" t="n"/>
      <c r="C4919" s="14" t="n"/>
      <c r="D4919" s="14" t="n"/>
      <c r="E4919" s="16" t="n"/>
      <c r="F4919" s="14" t="n"/>
      <c r="G4919" s="14" t="n"/>
      <c r="H4919" s="19" t="n"/>
      <c r="I4919" s="19" t="n"/>
      <c r="J4919" s="34">
        <f>IF(A4919="","",H4919+I4919)</f>
        <v/>
      </c>
      <c r="K4919" s="14" t="n"/>
      <c r="L4919" s="14" t="n"/>
      <c r="M4919" s="14" t="n"/>
      <c r="N4919" s="14" t="n"/>
      <c r="O4919" s="20">
        <f>IF(A4919="","",SUMPRODUCT((A4919&gt;=Setup!$C$19:$C$30)*(A4919&lt;=Setup!$D$19:$D$30)*Setup!$A$19:$A$30))</f>
        <v/>
      </c>
      <c r="P4919" s="34">
        <f>IF(A4919="","",IF(G4919="Standard 15% (Box 1)",ROUND(H4919*Setup!$B$9,2),0))</f>
        <v/>
      </c>
      <c r="Q4919" s="34">
        <f>IF(A4919="","",I4919-P4919)</f>
        <v/>
      </c>
      <c r="R4919" s="23">
        <f>IF(A4919="","",IF(O4919=0,"Outside audit periods; ","")&amp;IF(G4919="","No VAT category; ","")&amp;IF(ABS(Q4919)&gt;Setup!$B$10,"VAT ≠ 15% × net; ","")&amp;IF(AND(F4919="B2B - VAT registered",NOT(AND(LEN(E4919)=15,LEFT(E4919,1)="3",RIGHT(E4919,1)="3",ISNUMBER(--E4919)))),"Invalid/missing customer VAT no; ","")&amp;IF(L4919&lt;&gt;"Yes","Not reported/cleared on FATOORA; ","")&amp;IF(AND(OR(G4919="Zero-rated domestic (Box 3)",G4919="Export (Box 4)"),N4919=""),"Zero-rate/export evidence missing; ","")&amp;IF(AND(C4919="Credit Note",H4919&gt;0),"Credit note should be negative; ","")&amp;IF(AND(C4919="Simplified Tax Invoice",F4919="B2B - VAT registered"),"Simplified invoice issued to VAT-registered B2B; ",""))</f>
        <v/>
      </c>
    </row>
    <row r="4920">
      <c r="A4920" s="17" t="n"/>
      <c r="B4920" s="14" t="n"/>
      <c r="C4920" s="14" t="n"/>
      <c r="D4920" s="14" t="n"/>
      <c r="E4920" s="16" t="n"/>
      <c r="F4920" s="14" t="n"/>
      <c r="G4920" s="14" t="n"/>
      <c r="H4920" s="19" t="n"/>
      <c r="I4920" s="19" t="n"/>
      <c r="J4920" s="34">
        <f>IF(A4920="","",H4920+I4920)</f>
        <v/>
      </c>
      <c r="K4920" s="14" t="n"/>
      <c r="L4920" s="14" t="n"/>
      <c r="M4920" s="14" t="n"/>
      <c r="N4920" s="14" t="n"/>
      <c r="O4920" s="20">
        <f>IF(A4920="","",SUMPRODUCT((A4920&gt;=Setup!$C$19:$C$30)*(A4920&lt;=Setup!$D$19:$D$30)*Setup!$A$19:$A$30))</f>
        <v/>
      </c>
      <c r="P4920" s="34">
        <f>IF(A4920="","",IF(G4920="Standard 15% (Box 1)",ROUND(H4920*Setup!$B$9,2),0))</f>
        <v/>
      </c>
      <c r="Q4920" s="34">
        <f>IF(A4920="","",I4920-P4920)</f>
        <v/>
      </c>
      <c r="R4920" s="23">
        <f>IF(A4920="","",IF(O4920=0,"Outside audit periods; ","")&amp;IF(G4920="","No VAT category; ","")&amp;IF(ABS(Q4920)&gt;Setup!$B$10,"VAT ≠ 15% × net; ","")&amp;IF(AND(F4920="B2B - VAT registered",NOT(AND(LEN(E4920)=15,LEFT(E4920,1)="3",RIGHT(E4920,1)="3",ISNUMBER(--E4920)))),"Invalid/missing customer VAT no; ","")&amp;IF(L4920&lt;&gt;"Yes","Not reported/cleared on FATOORA; ","")&amp;IF(AND(OR(G4920="Zero-rated domestic (Box 3)",G4920="Export (Box 4)"),N4920=""),"Zero-rate/export evidence missing; ","")&amp;IF(AND(C4920="Credit Note",H4920&gt;0),"Credit note should be negative; ","")&amp;IF(AND(C4920="Simplified Tax Invoice",F4920="B2B - VAT registered"),"Simplified invoice issued to VAT-registered B2B; ",""))</f>
        <v/>
      </c>
    </row>
    <row r="4921">
      <c r="A4921" s="17" t="n"/>
      <c r="B4921" s="14" t="n"/>
      <c r="C4921" s="14" t="n"/>
      <c r="D4921" s="14" t="n"/>
      <c r="E4921" s="16" t="n"/>
      <c r="F4921" s="14" t="n"/>
      <c r="G4921" s="14" t="n"/>
      <c r="H4921" s="19" t="n"/>
      <c r="I4921" s="19" t="n"/>
      <c r="J4921" s="34">
        <f>IF(A4921="","",H4921+I4921)</f>
        <v/>
      </c>
      <c r="K4921" s="14" t="n"/>
      <c r="L4921" s="14" t="n"/>
      <c r="M4921" s="14" t="n"/>
      <c r="N4921" s="14" t="n"/>
      <c r="O4921" s="20">
        <f>IF(A4921="","",SUMPRODUCT((A4921&gt;=Setup!$C$19:$C$30)*(A4921&lt;=Setup!$D$19:$D$30)*Setup!$A$19:$A$30))</f>
        <v/>
      </c>
      <c r="P4921" s="34">
        <f>IF(A4921="","",IF(G4921="Standard 15% (Box 1)",ROUND(H4921*Setup!$B$9,2),0))</f>
        <v/>
      </c>
      <c r="Q4921" s="34">
        <f>IF(A4921="","",I4921-P4921)</f>
        <v/>
      </c>
      <c r="R4921" s="23">
        <f>IF(A4921="","",IF(O4921=0,"Outside audit periods; ","")&amp;IF(G4921="","No VAT category; ","")&amp;IF(ABS(Q4921)&gt;Setup!$B$10,"VAT ≠ 15% × net; ","")&amp;IF(AND(F4921="B2B - VAT registered",NOT(AND(LEN(E4921)=15,LEFT(E4921,1)="3",RIGHT(E4921,1)="3",ISNUMBER(--E4921)))),"Invalid/missing customer VAT no; ","")&amp;IF(L4921&lt;&gt;"Yes","Not reported/cleared on FATOORA; ","")&amp;IF(AND(OR(G4921="Zero-rated domestic (Box 3)",G4921="Export (Box 4)"),N4921=""),"Zero-rate/export evidence missing; ","")&amp;IF(AND(C4921="Credit Note",H4921&gt;0),"Credit note should be negative; ","")&amp;IF(AND(C4921="Simplified Tax Invoice",F4921="B2B - VAT registered"),"Simplified invoice issued to VAT-registered B2B; ",""))</f>
        <v/>
      </c>
    </row>
    <row r="4922">
      <c r="A4922" s="17" t="n"/>
      <c r="B4922" s="14" t="n"/>
      <c r="C4922" s="14" t="n"/>
      <c r="D4922" s="14" t="n"/>
      <c r="E4922" s="16" t="n"/>
      <c r="F4922" s="14" t="n"/>
      <c r="G4922" s="14" t="n"/>
      <c r="H4922" s="19" t="n"/>
      <c r="I4922" s="19" t="n"/>
      <c r="J4922" s="34">
        <f>IF(A4922="","",H4922+I4922)</f>
        <v/>
      </c>
      <c r="K4922" s="14" t="n"/>
      <c r="L4922" s="14" t="n"/>
      <c r="M4922" s="14" t="n"/>
      <c r="N4922" s="14" t="n"/>
      <c r="O4922" s="20">
        <f>IF(A4922="","",SUMPRODUCT((A4922&gt;=Setup!$C$19:$C$30)*(A4922&lt;=Setup!$D$19:$D$30)*Setup!$A$19:$A$30))</f>
        <v/>
      </c>
      <c r="P4922" s="34">
        <f>IF(A4922="","",IF(G4922="Standard 15% (Box 1)",ROUND(H4922*Setup!$B$9,2),0))</f>
        <v/>
      </c>
      <c r="Q4922" s="34">
        <f>IF(A4922="","",I4922-P4922)</f>
        <v/>
      </c>
      <c r="R4922" s="23">
        <f>IF(A4922="","",IF(O4922=0,"Outside audit periods; ","")&amp;IF(G4922="","No VAT category; ","")&amp;IF(ABS(Q4922)&gt;Setup!$B$10,"VAT ≠ 15% × net; ","")&amp;IF(AND(F4922="B2B - VAT registered",NOT(AND(LEN(E4922)=15,LEFT(E4922,1)="3",RIGHT(E4922,1)="3",ISNUMBER(--E4922)))),"Invalid/missing customer VAT no; ","")&amp;IF(L4922&lt;&gt;"Yes","Not reported/cleared on FATOORA; ","")&amp;IF(AND(OR(G4922="Zero-rated domestic (Box 3)",G4922="Export (Box 4)"),N4922=""),"Zero-rate/export evidence missing; ","")&amp;IF(AND(C4922="Credit Note",H4922&gt;0),"Credit note should be negative; ","")&amp;IF(AND(C4922="Simplified Tax Invoice",F4922="B2B - VAT registered"),"Simplified invoice issued to VAT-registered B2B; ",""))</f>
        <v/>
      </c>
    </row>
    <row r="4923">
      <c r="A4923" s="17" t="n"/>
      <c r="B4923" s="14" t="n"/>
      <c r="C4923" s="14" t="n"/>
      <c r="D4923" s="14" t="n"/>
      <c r="E4923" s="16" t="n"/>
      <c r="F4923" s="14" t="n"/>
      <c r="G4923" s="14" t="n"/>
      <c r="H4923" s="19" t="n"/>
      <c r="I4923" s="19" t="n"/>
      <c r="J4923" s="34">
        <f>IF(A4923="","",H4923+I4923)</f>
        <v/>
      </c>
      <c r="K4923" s="14" t="n"/>
      <c r="L4923" s="14" t="n"/>
      <c r="M4923" s="14" t="n"/>
      <c r="N4923" s="14" t="n"/>
      <c r="O4923" s="20">
        <f>IF(A4923="","",SUMPRODUCT((A4923&gt;=Setup!$C$19:$C$30)*(A4923&lt;=Setup!$D$19:$D$30)*Setup!$A$19:$A$30))</f>
        <v/>
      </c>
      <c r="P4923" s="34">
        <f>IF(A4923="","",IF(G4923="Standard 15% (Box 1)",ROUND(H4923*Setup!$B$9,2),0))</f>
        <v/>
      </c>
      <c r="Q4923" s="34">
        <f>IF(A4923="","",I4923-P4923)</f>
        <v/>
      </c>
      <c r="R4923" s="23">
        <f>IF(A4923="","",IF(O4923=0,"Outside audit periods; ","")&amp;IF(G4923="","No VAT category; ","")&amp;IF(ABS(Q4923)&gt;Setup!$B$10,"VAT ≠ 15% × net; ","")&amp;IF(AND(F4923="B2B - VAT registered",NOT(AND(LEN(E4923)=15,LEFT(E4923,1)="3",RIGHT(E4923,1)="3",ISNUMBER(--E4923)))),"Invalid/missing customer VAT no; ","")&amp;IF(L4923&lt;&gt;"Yes","Not reported/cleared on FATOORA; ","")&amp;IF(AND(OR(G4923="Zero-rated domestic (Box 3)",G4923="Export (Box 4)"),N4923=""),"Zero-rate/export evidence missing; ","")&amp;IF(AND(C4923="Credit Note",H4923&gt;0),"Credit note should be negative; ","")&amp;IF(AND(C4923="Simplified Tax Invoice",F4923="B2B - VAT registered"),"Simplified invoice issued to VAT-registered B2B; ",""))</f>
        <v/>
      </c>
    </row>
    <row r="4924">
      <c r="A4924" s="17" t="n"/>
      <c r="B4924" s="14" t="n"/>
      <c r="C4924" s="14" t="n"/>
      <c r="D4924" s="14" t="n"/>
      <c r="E4924" s="16" t="n"/>
      <c r="F4924" s="14" t="n"/>
      <c r="G4924" s="14" t="n"/>
      <c r="H4924" s="19" t="n"/>
      <c r="I4924" s="19" t="n"/>
      <c r="J4924" s="34">
        <f>IF(A4924="","",H4924+I4924)</f>
        <v/>
      </c>
      <c r="K4924" s="14" t="n"/>
      <c r="L4924" s="14" t="n"/>
      <c r="M4924" s="14" t="n"/>
      <c r="N4924" s="14" t="n"/>
      <c r="O4924" s="20">
        <f>IF(A4924="","",SUMPRODUCT((A4924&gt;=Setup!$C$19:$C$30)*(A4924&lt;=Setup!$D$19:$D$30)*Setup!$A$19:$A$30))</f>
        <v/>
      </c>
      <c r="P4924" s="34">
        <f>IF(A4924="","",IF(G4924="Standard 15% (Box 1)",ROUND(H4924*Setup!$B$9,2),0))</f>
        <v/>
      </c>
      <c r="Q4924" s="34">
        <f>IF(A4924="","",I4924-P4924)</f>
        <v/>
      </c>
      <c r="R4924" s="23">
        <f>IF(A4924="","",IF(O4924=0,"Outside audit periods; ","")&amp;IF(G4924="","No VAT category; ","")&amp;IF(ABS(Q4924)&gt;Setup!$B$10,"VAT ≠ 15% × net; ","")&amp;IF(AND(F4924="B2B - VAT registered",NOT(AND(LEN(E4924)=15,LEFT(E4924,1)="3",RIGHT(E4924,1)="3",ISNUMBER(--E4924)))),"Invalid/missing customer VAT no; ","")&amp;IF(L4924&lt;&gt;"Yes","Not reported/cleared on FATOORA; ","")&amp;IF(AND(OR(G4924="Zero-rated domestic (Box 3)",G4924="Export (Box 4)"),N4924=""),"Zero-rate/export evidence missing; ","")&amp;IF(AND(C4924="Credit Note",H4924&gt;0),"Credit note should be negative; ","")&amp;IF(AND(C4924="Simplified Tax Invoice",F4924="B2B - VAT registered"),"Simplified invoice issued to VAT-registered B2B; ",""))</f>
        <v/>
      </c>
    </row>
    <row r="4925">
      <c r="A4925" s="17" t="n"/>
      <c r="B4925" s="14" t="n"/>
      <c r="C4925" s="14" t="n"/>
      <c r="D4925" s="14" t="n"/>
      <c r="E4925" s="16" t="n"/>
      <c r="F4925" s="14" t="n"/>
      <c r="G4925" s="14" t="n"/>
      <c r="H4925" s="19" t="n"/>
      <c r="I4925" s="19" t="n"/>
      <c r="J4925" s="34">
        <f>IF(A4925="","",H4925+I4925)</f>
        <v/>
      </c>
      <c r="K4925" s="14" t="n"/>
      <c r="L4925" s="14" t="n"/>
      <c r="M4925" s="14" t="n"/>
      <c r="N4925" s="14" t="n"/>
      <c r="O4925" s="20">
        <f>IF(A4925="","",SUMPRODUCT((A4925&gt;=Setup!$C$19:$C$30)*(A4925&lt;=Setup!$D$19:$D$30)*Setup!$A$19:$A$30))</f>
        <v/>
      </c>
      <c r="P4925" s="34">
        <f>IF(A4925="","",IF(G4925="Standard 15% (Box 1)",ROUND(H4925*Setup!$B$9,2),0))</f>
        <v/>
      </c>
      <c r="Q4925" s="34">
        <f>IF(A4925="","",I4925-P4925)</f>
        <v/>
      </c>
      <c r="R4925" s="23">
        <f>IF(A4925="","",IF(O4925=0,"Outside audit periods; ","")&amp;IF(G4925="","No VAT category; ","")&amp;IF(ABS(Q4925)&gt;Setup!$B$10,"VAT ≠ 15% × net; ","")&amp;IF(AND(F4925="B2B - VAT registered",NOT(AND(LEN(E4925)=15,LEFT(E4925,1)="3",RIGHT(E4925,1)="3",ISNUMBER(--E4925)))),"Invalid/missing customer VAT no; ","")&amp;IF(L4925&lt;&gt;"Yes","Not reported/cleared on FATOORA; ","")&amp;IF(AND(OR(G4925="Zero-rated domestic (Box 3)",G4925="Export (Box 4)"),N4925=""),"Zero-rate/export evidence missing; ","")&amp;IF(AND(C4925="Credit Note",H4925&gt;0),"Credit note should be negative; ","")&amp;IF(AND(C4925="Simplified Tax Invoice",F4925="B2B - VAT registered"),"Simplified invoice issued to VAT-registered B2B; ",""))</f>
        <v/>
      </c>
    </row>
    <row r="4926">
      <c r="A4926" s="17" t="n"/>
      <c r="B4926" s="14" t="n"/>
      <c r="C4926" s="14" t="n"/>
      <c r="D4926" s="14" t="n"/>
      <c r="E4926" s="16" t="n"/>
      <c r="F4926" s="14" t="n"/>
      <c r="G4926" s="14" t="n"/>
      <c r="H4926" s="19" t="n"/>
      <c r="I4926" s="19" t="n"/>
      <c r="J4926" s="34">
        <f>IF(A4926="","",H4926+I4926)</f>
        <v/>
      </c>
      <c r="K4926" s="14" t="n"/>
      <c r="L4926" s="14" t="n"/>
      <c r="M4926" s="14" t="n"/>
      <c r="N4926" s="14" t="n"/>
      <c r="O4926" s="20">
        <f>IF(A4926="","",SUMPRODUCT((A4926&gt;=Setup!$C$19:$C$30)*(A4926&lt;=Setup!$D$19:$D$30)*Setup!$A$19:$A$30))</f>
        <v/>
      </c>
      <c r="P4926" s="34">
        <f>IF(A4926="","",IF(G4926="Standard 15% (Box 1)",ROUND(H4926*Setup!$B$9,2),0))</f>
        <v/>
      </c>
      <c r="Q4926" s="34">
        <f>IF(A4926="","",I4926-P4926)</f>
        <v/>
      </c>
      <c r="R4926" s="23">
        <f>IF(A4926="","",IF(O4926=0,"Outside audit periods; ","")&amp;IF(G4926="","No VAT category; ","")&amp;IF(ABS(Q4926)&gt;Setup!$B$10,"VAT ≠ 15% × net; ","")&amp;IF(AND(F4926="B2B - VAT registered",NOT(AND(LEN(E4926)=15,LEFT(E4926,1)="3",RIGHT(E4926,1)="3",ISNUMBER(--E4926)))),"Invalid/missing customer VAT no; ","")&amp;IF(L4926&lt;&gt;"Yes","Not reported/cleared on FATOORA; ","")&amp;IF(AND(OR(G4926="Zero-rated domestic (Box 3)",G4926="Export (Box 4)"),N4926=""),"Zero-rate/export evidence missing; ","")&amp;IF(AND(C4926="Credit Note",H4926&gt;0),"Credit note should be negative; ","")&amp;IF(AND(C4926="Simplified Tax Invoice",F4926="B2B - VAT registered"),"Simplified invoice issued to VAT-registered B2B; ",""))</f>
        <v/>
      </c>
    </row>
    <row r="4927">
      <c r="A4927" s="17" t="n"/>
      <c r="B4927" s="14" t="n"/>
      <c r="C4927" s="14" t="n"/>
      <c r="D4927" s="14" t="n"/>
      <c r="E4927" s="16" t="n"/>
      <c r="F4927" s="14" t="n"/>
      <c r="G4927" s="14" t="n"/>
      <c r="H4927" s="19" t="n"/>
      <c r="I4927" s="19" t="n"/>
      <c r="J4927" s="34">
        <f>IF(A4927="","",H4927+I4927)</f>
        <v/>
      </c>
      <c r="K4927" s="14" t="n"/>
      <c r="L4927" s="14" t="n"/>
      <c r="M4927" s="14" t="n"/>
      <c r="N4927" s="14" t="n"/>
      <c r="O4927" s="20">
        <f>IF(A4927="","",SUMPRODUCT((A4927&gt;=Setup!$C$19:$C$30)*(A4927&lt;=Setup!$D$19:$D$30)*Setup!$A$19:$A$30))</f>
        <v/>
      </c>
      <c r="P4927" s="34">
        <f>IF(A4927="","",IF(G4927="Standard 15% (Box 1)",ROUND(H4927*Setup!$B$9,2),0))</f>
        <v/>
      </c>
      <c r="Q4927" s="34">
        <f>IF(A4927="","",I4927-P4927)</f>
        <v/>
      </c>
      <c r="R4927" s="23">
        <f>IF(A4927="","",IF(O4927=0,"Outside audit periods; ","")&amp;IF(G4927="","No VAT category; ","")&amp;IF(ABS(Q4927)&gt;Setup!$B$10,"VAT ≠ 15% × net; ","")&amp;IF(AND(F4927="B2B - VAT registered",NOT(AND(LEN(E4927)=15,LEFT(E4927,1)="3",RIGHT(E4927,1)="3",ISNUMBER(--E4927)))),"Invalid/missing customer VAT no; ","")&amp;IF(L4927&lt;&gt;"Yes","Not reported/cleared on FATOORA; ","")&amp;IF(AND(OR(G4927="Zero-rated domestic (Box 3)",G4927="Export (Box 4)"),N4927=""),"Zero-rate/export evidence missing; ","")&amp;IF(AND(C4927="Credit Note",H4927&gt;0),"Credit note should be negative; ","")&amp;IF(AND(C4927="Simplified Tax Invoice",F4927="B2B - VAT registered"),"Simplified invoice issued to VAT-registered B2B; ",""))</f>
        <v/>
      </c>
    </row>
    <row r="4928">
      <c r="A4928" s="17" t="n"/>
      <c r="B4928" s="14" t="n"/>
      <c r="C4928" s="14" t="n"/>
      <c r="D4928" s="14" t="n"/>
      <c r="E4928" s="16" t="n"/>
      <c r="F4928" s="14" t="n"/>
      <c r="G4928" s="14" t="n"/>
      <c r="H4928" s="19" t="n"/>
      <c r="I4928" s="19" t="n"/>
      <c r="J4928" s="34">
        <f>IF(A4928="","",H4928+I4928)</f>
        <v/>
      </c>
      <c r="K4928" s="14" t="n"/>
      <c r="L4928" s="14" t="n"/>
      <c r="M4928" s="14" t="n"/>
      <c r="N4928" s="14" t="n"/>
      <c r="O4928" s="20">
        <f>IF(A4928="","",SUMPRODUCT((A4928&gt;=Setup!$C$19:$C$30)*(A4928&lt;=Setup!$D$19:$D$30)*Setup!$A$19:$A$30))</f>
        <v/>
      </c>
      <c r="P4928" s="34">
        <f>IF(A4928="","",IF(G4928="Standard 15% (Box 1)",ROUND(H4928*Setup!$B$9,2),0))</f>
        <v/>
      </c>
      <c r="Q4928" s="34">
        <f>IF(A4928="","",I4928-P4928)</f>
        <v/>
      </c>
      <c r="R4928" s="23">
        <f>IF(A4928="","",IF(O4928=0,"Outside audit periods; ","")&amp;IF(G4928="","No VAT category; ","")&amp;IF(ABS(Q4928)&gt;Setup!$B$10,"VAT ≠ 15% × net; ","")&amp;IF(AND(F4928="B2B - VAT registered",NOT(AND(LEN(E4928)=15,LEFT(E4928,1)="3",RIGHT(E4928,1)="3",ISNUMBER(--E4928)))),"Invalid/missing customer VAT no; ","")&amp;IF(L4928&lt;&gt;"Yes","Not reported/cleared on FATOORA; ","")&amp;IF(AND(OR(G4928="Zero-rated domestic (Box 3)",G4928="Export (Box 4)"),N4928=""),"Zero-rate/export evidence missing; ","")&amp;IF(AND(C4928="Credit Note",H4928&gt;0),"Credit note should be negative; ","")&amp;IF(AND(C4928="Simplified Tax Invoice",F4928="B2B - VAT registered"),"Simplified invoice issued to VAT-registered B2B; ",""))</f>
        <v/>
      </c>
    </row>
    <row r="4929">
      <c r="A4929" s="17" t="n"/>
      <c r="B4929" s="14" t="n"/>
      <c r="C4929" s="14" t="n"/>
      <c r="D4929" s="14" t="n"/>
      <c r="E4929" s="16" t="n"/>
      <c r="F4929" s="14" t="n"/>
      <c r="G4929" s="14" t="n"/>
      <c r="H4929" s="19" t="n"/>
      <c r="I4929" s="19" t="n"/>
      <c r="J4929" s="34">
        <f>IF(A4929="","",H4929+I4929)</f>
        <v/>
      </c>
      <c r="K4929" s="14" t="n"/>
      <c r="L4929" s="14" t="n"/>
      <c r="M4929" s="14" t="n"/>
      <c r="N4929" s="14" t="n"/>
      <c r="O4929" s="20">
        <f>IF(A4929="","",SUMPRODUCT((A4929&gt;=Setup!$C$19:$C$30)*(A4929&lt;=Setup!$D$19:$D$30)*Setup!$A$19:$A$30))</f>
        <v/>
      </c>
      <c r="P4929" s="34">
        <f>IF(A4929="","",IF(G4929="Standard 15% (Box 1)",ROUND(H4929*Setup!$B$9,2),0))</f>
        <v/>
      </c>
      <c r="Q4929" s="34">
        <f>IF(A4929="","",I4929-P4929)</f>
        <v/>
      </c>
      <c r="R4929" s="23">
        <f>IF(A4929="","",IF(O4929=0,"Outside audit periods; ","")&amp;IF(G4929="","No VAT category; ","")&amp;IF(ABS(Q4929)&gt;Setup!$B$10,"VAT ≠ 15% × net; ","")&amp;IF(AND(F4929="B2B - VAT registered",NOT(AND(LEN(E4929)=15,LEFT(E4929,1)="3",RIGHT(E4929,1)="3",ISNUMBER(--E4929)))),"Invalid/missing customer VAT no; ","")&amp;IF(L4929&lt;&gt;"Yes","Not reported/cleared on FATOORA; ","")&amp;IF(AND(OR(G4929="Zero-rated domestic (Box 3)",G4929="Export (Box 4)"),N4929=""),"Zero-rate/export evidence missing; ","")&amp;IF(AND(C4929="Credit Note",H4929&gt;0),"Credit note should be negative; ","")&amp;IF(AND(C4929="Simplified Tax Invoice",F4929="B2B - VAT registered"),"Simplified invoice issued to VAT-registered B2B; ",""))</f>
        <v/>
      </c>
    </row>
    <row r="4930">
      <c r="A4930" s="17" t="n"/>
      <c r="B4930" s="14" t="n"/>
      <c r="C4930" s="14" t="n"/>
      <c r="D4930" s="14" t="n"/>
      <c r="E4930" s="16" t="n"/>
      <c r="F4930" s="14" t="n"/>
      <c r="G4930" s="14" t="n"/>
      <c r="H4930" s="19" t="n"/>
      <c r="I4930" s="19" t="n"/>
      <c r="J4930" s="34">
        <f>IF(A4930="","",H4930+I4930)</f>
        <v/>
      </c>
      <c r="K4930" s="14" t="n"/>
      <c r="L4930" s="14" t="n"/>
      <c r="M4930" s="14" t="n"/>
      <c r="N4930" s="14" t="n"/>
      <c r="O4930" s="20">
        <f>IF(A4930="","",SUMPRODUCT((A4930&gt;=Setup!$C$19:$C$30)*(A4930&lt;=Setup!$D$19:$D$30)*Setup!$A$19:$A$30))</f>
        <v/>
      </c>
      <c r="P4930" s="34">
        <f>IF(A4930="","",IF(G4930="Standard 15% (Box 1)",ROUND(H4930*Setup!$B$9,2),0))</f>
        <v/>
      </c>
      <c r="Q4930" s="34">
        <f>IF(A4930="","",I4930-P4930)</f>
        <v/>
      </c>
      <c r="R4930" s="23">
        <f>IF(A4930="","",IF(O4930=0,"Outside audit periods; ","")&amp;IF(G4930="","No VAT category; ","")&amp;IF(ABS(Q4930)&gt;Setup!$B$10,"VAT ≠ 15% × net; ","")&amp;IF(AND(F4930="B2B - VAT registered",NOT(AND(LEN(E4930)=15,LEFT(E4930,1)="3",RIGHT(E4930,1)="3",ISNUMBER(--E4930)))),"Invalid/missing customer VAT no; ","")&amp;IF(L4930&lt;&gt;"Yes","Not reported/cleared on FATOORA; ","")&amp;IF(AND(OR(G4930="Zero-rated domestic (Box 3)",G4930="Export (Box 4)"),N4930=""),"Zero-rate/export evidence missing; ","")&amp;IF(AND(C4930="Credit Note",H4930&gt;0),"Credit note should be negative; ","")&amp;IF(AND(C4930="Simplified Tax Invoice",F4930="B2B - VAT registered"),"Simplified invoice issued to VAT-registered B2B; ",""))</f>
        <v/>
      </c>
    </row>
    <row r="4931">
      <c r="A4931" s="17" t="n"/>
      <c r="B4931" s="14" t="n"/>
      <c r="C4931" s="14" t="n"/>
      <c r="D4931" s="14" t="n"/>
      <c r="E4931" s="16" t="n"/>
      <c r="F4931" s="14" t="n"/>
      <c r="G4931" s="14" t="n"/>
      <c r="H4931" s="19" t="n"/>
      <c r="I4931" s="19" t="n"/>
      <c r="J4931" s="34">
        <f>IF(A4931="","",H4931+I4931)</f>
        <v/>
      </c>
      <c r="K4931" s="14" t="n"/>
      <c r="L4931" s="14" t="n"/>
      <c r="M4931" s="14" t="n"/>
      <c r="N4931" s="14" t="n"/>
      <c r="O4931" s="20">
        <f>IF(A4931="","",SUMPRODUCT((A4931&gt;=Setup!$C$19:$C$30)*(A4931&lt;=Setup!$D$19:$D$30)*Setup!$A$19:$A$30))</f>
        <v/>
      </c>
      <c r="P4931" s="34">
        <f>IF(A4931="","",IF(G4931="Standard 15% (Box 1)",ROUND(H4931*Setup!$B$9,2),0))</f>
        <v/>
      </c>
      <c r="Q4931" s="34">
        <f>IF(A4931="","",I4931-P4931)</f>
        <v/>
      </c>
      <c r="R4931" s="23">
        <f>IF(A4931="","",IF(O4931=0,"Outside audit periods; ","")&amp;IF(G4931="","No VAT category; ","")&amp;IF(ABS(Q4931)&gt;Setup!$B$10,"VAT ≠ 15% × net; ","")&amp;IF(AND(F4931="B2B - VAT registered",NOT(AND(LEN(E4931)=15,LEFT(E4931,1)="3",RIGHT(E4931,1)="3",ISNUMBER(--E4931)))),"Invalid/missing customer VAT no; ","")&amp;IF(L4931&lt;&gt;"Yes","Not reported/cleared on FATOORA; ","")&amp;IF(AND(OR(G4931="Zero-rated domestic (Box 3)",G4931="Export (Box 4)"),N4931=""),"Zero-rate/export evidence missing; ","")&amp;IF(AND(C4931="Credit Note",H4931&gt;0),"Credit note should be negative; ","")&amp;IF(AND(C4931="Simplified Tax Invoice",F4931="B2B - VAT registered"),"Simplified invoice issued to VAT-registered B2B; ",""))</f>
        <v/>
      </c>
    </row>
    <row r="4932">
      <c r="A4932" s="17" t="n"/>
      <c r="B4932" s="14" t="n"/>
      <c r="C4932" s="14" t="n"/>
      <c r="D4932" s="14" t="n"/>
      <c r="E4932" s="16" t="n"/>
      <c r="F4932" s="14" t="n"/>
      <c r="G4932" s="14" t="n"/>
      <c r="H4932" s="19" t="n"/>
      <c r="I4932" s="19" t="n"/>
      <c r="J4932" s="34">
        <f>IF(A4932="","",H4932+I4932)</f>
        <v/>
      </c>
      <c r="K4932" s="14" t="n"/>
      <c r="L4932" s="14" t="n"/>
      <c r="M4932" s="14" t="n"/>
      <c r="N4932" s="14" t="n"/>
      <c r="O4932" s="20">
        <f>IF(A4932="","",SUMPRODUCT((A4932&gt;=Setup!$C$19:$C$30)*(A4932&lt;=Setup!$D$19:$D$30)*Setup!$A$19:$A$30))</f>
        <v/>
      </c>
      <c r="P4932" s="34">
        <f>IF(A4932="","",IF(G4932="Standard 15% (Box 1)",ROUND(H4932*Setup!$B$9,2),0))</f>
        <v/>
      </c>
      <c r="Q4932" s="34">
        <f>IF(A4932="","",I4932-P4932)</f>
        <v/>
      </c>
      <c r="R4932" s="23">
        <f>IF(A4932="","",IF(O4932=0,"Outside audit periods; ","")&amp;IF(G4932="","No VAT category; ","")&amp;IF(ABS(Q4932)&gt;Setup!$B$10,"VAT ≠ 15% × net; ","")&amp;IF(AND(F4932="B2B - VAT registered",NOT(AND(LEN(E4932)=15,LEFT(E4932,1)="3",RIGHT(E4932,1)="3",ISNUMBER(--E4932)))),"Invalid/missing customer VAT no; ","")&amp;IF(L4932&lt;&gt;"Yes","Not reported/cleared on FATOORA; ","")&amp;IF(AND(OR(G4932="Zero-rated domestic (Box 3)",G4932="Export (Box 4)"),N4932=""),"Zero-rate/export evidence missing; ","")&amp;IF(AND(C4932="Credit Note",H4932&gt;0),"Credit note should be negative; ","")&amp;IF(AND(C4932="Simplified Tax Invoice",F4932="B2B - VAT registered"),"Simplified invoice issued to VAT-registered B2B; ",""))</f>
        <v/>
      </c>
    </row>
    <row r="4933">
      <c r="A4933" s="17" t="n"/>
      <c r="B4933" s="14" t="n"/>
      <c r="C4933" s="14" t="n"/>
      <c r="D4933" s="14" t="n"/>
      <c r="E4933" s="16" t="n"/>
      <c r="F4933" s="14" t="n"/>
      <c r="G4933" s="14" t="n"/>
      <c r="H4933" s="19" t="n"/>
      <c r="I4933" s="19" t="n"/>
      <c r="J4933" s="34">
        <f>IF(A4933="","",H4933+I4933)</f>
        <v/>
      </c>
      <c r="K4933" s="14" t="n"/>
      <c r="L4933" s="14" t="n"/>
      <c r="M4933" s="14" t="n"/>
      <c r="N4933" s="14" t="n"/>
      <c r="O4933" s="20">
        <f>IF(A4933="","",SUMPRODUCT((A4933&gt;=Setup!$C$19:$C$30)*(A4933&lt;=Setup!$D$19:$D$30)*Setup!$A$19:$A$30))</f>
        <v/>
      </c>
      <c r="P4933" s="34">
        <f>IF(A4933="","",IF(G4933="Standard 15% (Box 1)",ROUND(H4933*Setup!$B$9,2),0))</f>
        <v/>
      </c>
      <c r="Q4933" s="34">
        <f>IF(A4933="","",I4933-P4933)</f>
        <v/>
      </c>
      <c r="R4933" s="23">
        <f>IF(A4933="","",IF(O4933=0,"Outside audit periods; ","")&amp;IF(G4933="","No VAT category; ","")&amp;IF(ABS(Q4933)&gt;Setup!$B$10,"VAT ≠ 15% × net; ","")&amp;IF(AND(F4933="B2B - VAT registered",NOT(AND(LEN(E4933)=15,LEFT(E4933,1)="3",RIGHT(E4933,1)="3",ISNUMBER(--E4933)))),"Invalid/missing customer VAT no; ","")&amp;IF(L4933&lt;&gt;"Yes","Not reported/cleared on FATOORA; ","")&amp;IF(AND(OR(G4933="Zero-rated domestic (Box 3)",G4933="Export (Box 4)"),N4933=""),"Zero-rate/export evidence missing; ","")&amp;IF(AND(C4933="Credit Note",H4933&gt;0),"Credit note should be negative; ","")&amp;IF(AND(C4933="Simplified Tax Invoice",F4933="B2B - VAT registered"),"Simplified invoice issued to VAT-registered B2B; ",""))</f>
        <v/>
      </c>
    </row>
    <row r="4934">
      <c r="A4934" s="17" t="n"/>
      <c r="B4934" s="14" t="n"/>
      <c r="C4934" s="14" t="n"/>
      <c r="D4934" s="14" t="n"/>
      <c r="E4934" s="16" t="n"/>
      <c r="F4934" s="14" t="n"/>
      <c r="G4934" s="14" t="n"/>
      <c r="H4934" s="19" t="n"/>
      <c r="I4934" s="19" t="n"/>
      <c r="J4934" s="34">
        <f>IF(A4934="","",H4934+I4934)</f>
        <v/>
      </c>
      <c r="K4934" s="14" t="n"/>
      <c r="L4934" s="14" t="n"/>
      <c r="M4934" s="14" t="n"/>
      <c r="N4934" s="14" t="n"/>
      <c r="O4934" s="20">
        <f>IF(A4934="","",SUMPRODUCT((A4934&gt;=Setup!$C$19:$C$30)*(A4934&lt;=Setup!$D$19:$D$30)*Setup!$A$19:$A$30))</f>
        <v/>
      </c>
      <c r="P4934" s="34">
        <f>IF(A4934="","",IF(G4934="Standard 15% (Box 1)",ROUND(H4934*Setup!$B$9,2),0))</f>
        <v/>
      </c>
      <c r="Q4934" s="34">
        <f>IF(A4934="","",I4934-P4934)</f>
        <v/>
      </c>
      <c r="R4934" s="23">
        <f>IF(A4934="","",IF(O4934=0,"Outside audit periods; ","")&amp;IF(G4934="","No VAT category; ","")&amp;IF(ABS(Q4934)&gt;Setup!$B$10,"VAT ≠ 15% × net; ","")&amp;IF(AND(F4934="B2B - VAT registered",NOT(AND(LEN(E4934)=15,LEFT(E4934,1)="3",RIGHT(E4934,1)="3",ISNUMBER(--E4934)))),"Invalid/missing customer VAT no; ","")&amp;IF(L4934&lt;&gt;"Yes","Not reported/cleared on FATOORA; ","")&amp;IF(AND(OR(G4934="Zero-rated domestic (Box 3)",G4934="Export (Box 4)"),N4934=""),"Zero-rate/export evidence missing; ","")&amp;IF(AND(C4934="Credit Note",H4934&gt;0),"Credit note should be negative; ","")&amp;IF(AND(C4934="Simplified Tax Invoice",F4934="B2B - VAT registered"),"Simplified invoice issued to VAT-registered B2B; ",""))</f>
        <v/>
      </c>
    </row>
    <row r="4935">
      <c r="A4935" s="17" t="n"/>
      <c r="B4935" s="14" t="n"/>
      <c r="C4935" s="14" t="n"/>
      <c r="D4935" s="14" t="n"/>
      <c r="E4935" s="16" t="n"/>
      <c r="F4935" s="14" t="n"/>
      <c r="G4935" s="14" t="n"/>
      <c r="H4935" s="19" t="n"/>
      <c r="I4935" s="19" t="n"/>
      <c r="J4935" s="34">
        <f>IF(A4935="","",H4935+I4935)</f>
        <v/>
      </c>
      <c r="K4935" s="14" t="n"/>
      <c r="L4935" s="14" t="n"/>
      <c r="M4935" s="14" t="n"/>
      <c r="N4935" s="14" t="n"/>
      <c r="O4935" s="20">
        <f>IF(A4935="","",SUMPRODUCT((A4935&gt;=Setup!$C$19:$C$30)*(A4935&lt;=Setup!$D$19:$D$30)*Setup!$A$19:$A$30))</f>
        <v/>
      </c>
      <c r="P4935" s="34">
        <f>IF(A4935="","",IF(G4935="Standard 15% (Box 1)",ROUND(H4935*Setup!$B$9,2),0))</f>
        <v/>
      </c>
      <c r="Q4935" s="34">
        <f>IF(A4935="","",I4935-P4935)</f>
        <v/>
      </c>
      <c r="R4935" s="23">
        <f>IF(A4935="","",IF(O4935=0,"Outside audit periods; ","")&amp;IF(G4935="","No VAT category; ","")&amp;IF(ABS(Q4935)&gt;Setup!$B$10,"VAT ≠ 15% × net; ","")&amp;IF(AND(F4935="B2B - VAT registered",NOT(AND(LEN(E4935)=15,LEFT(E4935,1)="3",RIGHT(E4935,1)="3",ISNUMBER(--E4935)))),"Invalid/missing customer VAT no; ","")&amp;IF(L4935&lt;&gt;"Yes","Not reported/cleared on FATOORA; ","")&amp;IF(AND(OR(G4935="Zero-rated domestic (Box 3)",G4935="Export (Box 4)"),N4935=""),"Zero-rate/export evidence missing; ","")&amp;IF(AND(C4935="Credit Note",H4935&gt;0),"Credit note should be negative; ","")&amp;IF(AND(C4935="Simplified Tax Invoice",F4935="B2B - VAT registered"),"Simplified invoice issued to VAT-registered B2B; ",""))</f>
        <v/>
      </c>
    </row>
    <row r="4936">
      <c r="A4936" s="17" t="n"/>
      <c r="B4936" s="14" t="n"/>
      <c r="C4936" s="14" t="n"/>
      <c r="D4936" s="14" t="n"/>
      <c r="E4936" s="16" t="n"/>
      <c r="F4936" s="14" t="n"/>
      <c r="G4936" s="14" t="n"/>
      <c r="H4936" s="19" t="n"/>
      <c r="I4936" s="19" t="n"/>
      <c r="J4936" s="34">
        <f>IF(A4936="","",H4936+I4936)</f>
        <v/>
      </c>
      <c r="K4936" s="14" t="n"/>
      <c r="L4936" s="14" t="n"/>
      <c r="M4936" s="14" t="n"/>
      <c r="N4936" s="14" t="n"/>
      <c r="O4936" s="20">
        <f>IF(A4936="","",SUMPRODUCT((A4936&gt;=Setup!$C$19:$C$30)*(A4936&lt;=Setup!$D$19:$D$30)*Setup!$A$19:$A$30))</f>
        <v/>
      </c>
      <c r="P4936" s="34">
        <f>IF(A4936="","",IF(G4936="Standard 15% (Box 1)",ROUND(H4936*Setup!$B$9,2),0))</f>
        <v/>
      </c>
      <c r="Q4936" s="34">
        <f>IF(A4936="","",I4936-P4936)</f>
        <v/>
      </c>
      <c r="R4936" s="23">
        <f>IF(A4936="","",IF(O4936=0,"Outside audit periods; ","")&amp;IF(G4936="","No VAT category; ","")&amp;IF(ABS(Q4936)&gt;Setup!$B$10,"VAT ≠ 15% × net; ","")&amp;IF(AND(F4936="B2B - VAT registered",NOT(AND(LEN(E4936)=15,LEFT(E4936,1)="3",RIGHT(E4936,1)="3",ISNUMBER(--E4936)))),"Invalid/missing customer VAT no; ","")&amp;IF(L4936&lt;&gt;"Yes","Not reported/cleared on FATOORA; ","")&amp;IF(AND(OR(G4936="Zero-rated domestic (Box 3)",G4936="Export (Box 4)"),N4936=""),"Zero-rate/export evidence missing; ","")&amp;IF(AND(C4936="Credit Note",H4936&gt;0),"Credit note should be negative; ","")&amp;IF(AND(C4936="Simplified Tax Invoice",F4936="B2B - VAT registered"),"Simplified invoice issued to VAT-registered B2B; ",""))</f>
        <v/>
      </c>
    </row>
    <row r="4937">
      <c r="A4937" s="17" t="n"/>
      <c r="B4937" s="14" t="n"/>
      <c r="C4937" s="14" t="n"/>
      <c r="D4937" s="14" t="n"/>
      <c r="E4937" s="16" t="n"/>
      <c r="F4937" s="14" t="n"/>
      <c r="G4937" s="14" t="n"/>
      <c r="H4937" s="19" t="n"/>
      <c r="I4937" s="19" t="n"/>
      <c r="J4937" s="34">
        <f>IF(A4937="","",H4937+I4937)</f>
        <v/>
      </c>
      <c r="K4937" s="14" t="n"/>
      <c r="L4937" s="14" t="n"/>
      <c r="M4937" s="14" t="n"/>
      <c r="N4937" s="14" t="n"/>
      <c r="O4937" s="20">
        <f>IF(A4937="","",SUMPRODUCT((A4937&gt;=Setup!$C$19:$C$30)*(A4937&lt;=Setup!$D$19:$D$30)*Setup!$A$19:$A$30))</f>
        <v/>
      </c>
      <c r="P4937" s="34">
        <f>IF(A4937="","",IF(G4937="Standard 15% (Box 1)",ROUND(H4937*Setup!$B$9,2),0))</f>
        <v/>
      </c>
      <c r="Q4937" s="34">
        <f>IF(A4937="","",I4937-P4937)</f>
        <v/>
      </c>
      <c r="R4937" s="23">
        <f>IF(A4937="","",IF(O4937=0,"Outside audit periods; ","")&amp;IF(G4937="","No VAT category; ","")&amp;IF(ABS(Q4937)&gt;Setup!$B$10,"VAT ≠ 15% × net; ","")&amp;IF(AND(F4937="B2B - VAT registered",NOT(AND(LEN(E4937)=15,LEFT(E4937,1)="3",RIGHT(E4937,1)="3",ISNUMBER(--E4937)))),"Invalid/missing customer VAT no; ","")&amp;IF(L4937&lt;&gt;"Yes","Not reported/cleared on FATOORA; ","")&amp;IF(AND(OR(G4937="Zero-rated domestic (Box 3)",G4937="Export (Box 4)"),N4937=""),"Zero-rate/export evidence missing; ","")&amp;IF(AND(C4937="Credit Note",H4937&gt;0),"Credit note should be negative; ","")&amp;IF(AND(C4937="Simplified Tax Invoice",F4937="B2B - VAT registered"),"Simplified invoice issued to VAT-registered B2B; ",""))</f>
        <v/>
      </c>
    </row>
    <row r="4938">
      <c r="A4938" s="17" t="n"/>
      <c r="B4938" s="14" t="n"/>
      <c r="C4938" s="14" t="n"/>
      <c r="D4938" s="14" t="n"/>
      <c r="E4938" s="16" t="n"/>
      <c r="F4938" s="14" t="n"/>
      <c r="G4938" s="14" t="n"/>
      <c r="H4938" s="19" t="n"/>
      <c r="I4938" s="19" t="n"/>
      <c r="J4938" s="34">
        <f>IF(A4938="","",H4938+I4938)</f>
        <v/>
      </c>
      <c r="K4938" s="14" t="n"/>
      <c r="L4938" s="14" t="n"/>
      <c r="M4938" s="14" t="n"/>
      <c r="N4938" s="14" t="n"/>
      <c r="O4938" s="20">
        <f>IF(A4938="","",SUMPRODUCT((A4938&gt;=Setup!$C$19:$C$30)*(A4938&lt;=Setup!$D$19:$D$30)*Setup!$A$19:$A$30))</f>
        <v/>
      </c>
      <c r="P4938" s="34">
        <f>IF(A4938="","",IF(G4938="Standard 15% (Box 1)",ROUND(H4938*Setup!$B$9,2),0))</f>
        <v/>
      </c>
      <c r="Q4938" s="34">
        <f>IF(A4938="","",I4938-P4938)</f>
        <v/>
      </c>
      <c r="R4938" s="23">
        <f>IF(A4938="","",IF(O4938=0,"Outside audit periods; ","")&amp;IF(G4938="","No VAT category; ","")&amp;IF(ABS(Q4938)&gt;Setup!$B$10,"VAT ≠ 15% × net; ","")&amp;IF(AND(F4938="B2B - VAT registered",NOT(AND(LEN(E4938)=15,LEFT(E4938,1)="3",RIGHT(E4938,1)="3",ISNUMBER(--E4938)))),"Invalid/missing customer VAT no; ","")&amp;IF(L4938&lt;&gt;"Yes","Not reported/cleared on FATOORA; ","")&amp;IF(AND(OR(G4938="Zero-rated domestic (Box 3)",G4938="Export (Box 4)"),N4938=""),"Zero-rate/export evidence missing; ","")&amp;IF(AND(C4938="Credit Note",H4938&gt;0),"Credit note should be negative; ","")&amp;IF(AND(C4938="Simplified Tax Invoice",F4938="B2B - VAT registered"),"Simplified invoice issued to VAT-registered B2B; ",""))</f>
        <v/>
      </c>
    </row>
    <row r="4939">
      <c r="A4939" s="17" t="n"/>
      <c r="B4939" s="14" t="n"/>
      <c r="C4939" s="14" t="n"/>
      <c r="D4939" s="14" t="n"/>
      <c r="E4939" s="16" t="n"/>
      <c r="F4939" s="14" t="n"/>
      <c r="G4939" s="14" t="n"/>
      <c r="H4939" s="19" t="n"/>
      <c r="I4939" s="19" t="n"/>
      <c r="J4939" s="34">
        <f>IF(A4939="","",H4939+I4939)</f>
        <v/>
      </c>
      <c r="K4939" s="14" t="n"/>
      <c r="L4939" s="14" t="n"/>
      <c r="M4939" s="14" t="n"/>
      <c r="N4939" s="14" t="n"/>
      <c r="O4939" s="20">
        <f>IF(A4939="","",SUMPRODUCT((A4939&gt;=Setup!$C$19:$C$30)*(A4939&lt;=Setup!$D$19:$D$30)*Setup!$A$19:$A$30))</f>
        <v/>
      </c>
      <c r="P4939" s="34">
        <f>IF(A4939="","",IF(G4939="Standard 15% (Box 1)",ROUND(H4939*Setup!$B$9,2),0))</f>
        <v/>
      </c>
      <c r="Q4939" s="34">
        <f>IF(A4939="","",I4939-P4939)</f>
        <v/>
      </c>
      <c r="R4939" s="23">
        <f>IF(A4939="","",IF(O4939=0,"Outside audit periods; ","")&amp;IF(G4939="","No VAT category; ","")&amp;IF(ABS(Q4939)&gt;Setup!$B$10,"VAT ≠ 15% × net; ","")&amp;IF(AND(F4939="B2B - VAT registered",NOT(AND(LEN(E4939)=15,LEFT(E4939,1)="3",RIGHT(E4939,1)="3",ISNUMBER(--E4939)))),"Invalid/missing customer VAT no; ","")&amp;IF(L4939&lt;&gt;"Yes","Not reported/cleared on FATOORA; ","")&amp;IF(AND(OR(G4939="Zero-rated domestic (Box 3)",G4939="Export (Box 4)"),N4939=""),"Zero-rate/export evidence missing; ","")&amp;IF(AND(C4939="Credit Note",H4939&gt;0),"Credit note should be negative; ","")&amp;IF(AND(C4939="Simplified Tax Invoice",F4939="B2B - VAT registered"),"Simplified invoice issued to VAT-registered B2B; ",""))</f>
        <v/>
      </c>
    </row>
    <row r="4940">
      <c r="A4940" s="17" t="n"/>
      <c r="B4940" s="14" t="n"/>
      <c r="C4940" s="14" t="n"/>
      <c r="D4940" s="14" t="n"/>
      <c r="E4940" s="16" t="n"/>
      <c r="F4940" s="14" t="n"/>
      <c r="G4940" s="14" t="n"/>
      <c r="H4940" s="19" t="n"/>
      <c r="I4940" s="19" t="n"/>
      <c r="J4940" s="34">
        <f>IF(A4940="","",H4940+I4940)</f>
        <v/>
      </c>
      <c r="K4940" s="14" t="n"/>
      <c r="L4940" s="14" t="n"/>
      <c r="M4940" s="14" t="n"/>
      <c r="N4940" s="14" t="n"/>
      <c r="O4940" s="20">
        <f>IF(A4940="","",SUMPRODUCT((A4940&gt;=Setup!$C$19:$C$30)*(A4940&lt;=Setup!$D$19:$D$30)*Setup!$A$19:$A$30))</f>
        <v/>
      </c>
      <c r="P4940" s="34">
        <f>IF(A4940="","",IF(G4940="Standard 15% (Box 1)",ROUND(H4940*Setup!$B$9,2),0))</f>
        <v/>
      </c>
      <c r="Q4940" s="34">
        <f>IF(A4940="","",I4940-P4940)</f>
        <v/>
      </c>
      <c r="R4940" s="23">
        <f>IF(A4940="","",IF(O4940=0,"Outside audit periods; ","")&amp;IF(G4940="","No VAT category; ","")&amp;IF(ABS(Q4940)&gt;Setup!$B$10,"VAT ≠ 15% × net; ","")&amp;IF(AND(F4940="B2B - VAT registered",NOT(AND(LEN(E4940)=15,LEFT(E4940,1)="3",RIGHT(E4940,1)="3",ISNUMBER(--E4940)))),"Invalid/missing customer VAT no; ","")&amp;IF(L4940&lt;&gt;"Yes","Not reported/cleared on FATOORA; ","")&amp;IF(AND(OR(G4940="Zero-rated domestic (Box 3)",G4940="Export (Box 4)"),N4940=""),"Zero-rate/export evidence missing; ","")&amp;IF(AND(C4940="Credit Note",H4940&gt;0),"Credit note should be negative; ","")&amp;IF(AND(C4940="Simplified Tax Invoice",F4940="B2B - VAT registered"),"Simplified invoice issued to VAT-registered B2B; ",""))</f>
        <v/>
      </c>
    </row>
    <row r="4941">
      <c r="A4941" s="17" t="n"/>
      <c r="B4941" s="14" t="n"/>
      <c r="C4941" s="14" t="n"/>
      <c r="D4941" s="14" t="n"/>
      <c r="E4941" s="16" t="n"/>
      <c r="F4941" s="14" t="n"/>
      <c r="G4941" s="14" t="n"/>
      <c r="H4941" s="19" t="n"/>
      <c r="I4941" s="19" t="n"/>
      <c r="J4941" s="34">
        <f>IF(A4941="","",H4941+I4941)</f>
        <v/>
      </c>
      <c r="K4941" s="14" t="n"/>
      <c r="L4941" s="14" t="n"/>
      <c r="M4941" s="14" t="n"/>
      <c r="N4941" s="14" t="n"/>
      <c r="O4941" s="20">
        <f>IF(A4941="","",SUMPRODUCT((A4941&gt;=Setup!$C$19:$C$30)*(A4941&lt;=Setup!$D$19:$D$30)*Setup!$A$19:$A$30))</f>
        <v/>
      </c>
      <c r="P4941" s="34">
        <f>IF(A4941="","",IF(G4941="Standard 15% (Box 1)",ROUND(H4941*Setup!$B$9,2),0))</f>
        <v/>
      </c>
      <c r="Q4941" s="34">
        <f>IF(A4941="","",I4941-P4941)</f>
        <v/>
      </c>
      <c r="R4941" s="23">
        <f>IF(A4941="","",IF(O4941=0,"Outside audit periods; ","")&amp;IF(G4941="","No VAT category; ","")&amp;IF(ABS(Q4941)&gt;Setup!$B$10,"VAT ≠ 15% × net; ","")&amp;IF(AND(F4941="B2B - VAT registered",NOT(AND(LEN(E4941)=15,LEFT(E4941,1)="3",RIGHT(E4941,1)="3",ISNUMBER(--E4941)))),"Invalid/missing customer VAT no; ","")&amp;IF(L4941&lt;&gt;"Yes","Not reported/cleared on FATOORA; ","")&amp;IF(AND(OR(G4941="Zero-rated domestic (Box 3)",G4941="Export (Box 4)"),N4941=""),"Zero-rate/export evidence missing; ","")&amp;IF(AND(C4941="Credit Note",H4941&gt;0),"Credit note should be negative; ","")&amp;IF(AND(C4941="Simplified Tax Invoice",F4941="B2B - VAT registered"),"Simplified invoice issued to VAT-registered B2B; ",""))</f>
        <v/>
      </c>
    </row>
    <row r="4942">
      <c r="A4942" s="17" t="n"/>
      <c r="B4942" s="14" t="n"/>
      <c r="C4942" s="14" t="n"/>
      <c r="D4942" s="14" t="n"/>
      <c r="E4942" s="16" t="n"/>
      <c r="F4942" s="14" t="n"/>
      <c r="G4942" s="14" t="n"/>
      <c r="H4942" s="19" t="n"/>
      <c r="I4942" s="19" t="n"/>
      <c r="J4942" s="34">
        <f>IF(A4942="","",H4942+I4942)</f>
        <v/>
      </c>
      <c r="K4942" s="14" t="n"/>
      <c r="L4942" s="14" t="n"/>
      <c r="M4942" s="14" t="n"/>
      <c r="N4942" s="14" t="n"/>
      <c r="O4942" s="20">
        <f>IF(A4942="","",SUMPRODUCT((A4942&gt;=Setup!$C$19:$C$30)*(A4942&lt;=Setup!$D$19:$D$30)*Setup!$A$19:$A$30))</f>
        <v/>
      </c>
      <c r="P4942" s="34">
        <f>IF(A4942="","",IF(G4942="Standard 15% (Box 1)",ROUND(H4942*Setup!$B$9,2),0))</f>
        <v/>
      </c>
      <c r="Q4942" s="34">
        <f>IF(A4942="","",I4942-P4942)</f>
        <v/>
      </c>
      <c r="R4942" s="23">
        <f>IF(A4942="","",IF(O4942=0,"Outside audit periods; ","")&amp;IF(G4942="","No VAT category; ","")&amp;IF(ABS(Q4942)&gt;Setup!$B$10,"VAT ≠ 15% × net; ","")&amp;IF(AND(F4942="B2B - VAT registered",NOT(AND(LEN(E4942)=15,LEFT(E4942,1)="3",RIGHT(E4942,1)="3",ISNUMBER(--E4942)))),"Invalid/missing customer VAT no; ","")&amp;IF(L4942&lt;&gt;"Yes","Not reported/cleared on FATOORA; ","")&amp;IF(AND(OR(G4942="Zero-rated domestic (Box 3)",G4942="Export (Box 4)"),N4942=""),"Zero-rate/export evidence missing; ","")&amp;IF(AND(C4942="Credit Note",H4942&gt;0),"Credit note should be negative; ","")&amp;IF(AND(C4942="Simplified Tax Invoice",F4942="B2B - VAT registered"),"Simplified invoice issued to VAT-registered B2B; ",""))</f>
        <v/>
      </c>
    </row>
    <row r="4943">
      <c r="A4943" s="17" t="n"/>
      <c r="B4943" s="14" t="n"/>
      <c r="C4943" s="14" t="n"/>
      <c r="D4943" s="14" t="n"/>
      <c r="E4943" s="16" t="n"/>
      <c r="F4943" s="14" t="n"/>
      <c r="G4943" s="14" t="n"/>
      <c r="H4943" s="19" t="n"/>
      <c r="I4943" s="19" t="n"/>
      <c r="J4943" s="34">
        <f>IF(A4943="","",H4943+I4943)</f>
        <v/>
      </c>
      <c r="K4943" s="14" t="n"/>
      <c r="L4943" s="14" t="n"/>
      <c r="M4943" s="14" t="n"/>
      <c r="N4943" s="14" t="n"/>
      <c r="O4943" s="20">
        <f>IF(A4943="","",SUMPRODUCT((A4943&gt;=Setup!$C$19:$C$30)*(A4943&lt;=Setup!$D$19:$D$30)*Setup!$A$19:$A$30))</f>
        <v/>
      </c>
      <c r="P4943" s="34">
        <f>IF(A4943="","",IF(G4943="Standard 15% (Box 1)",ROUND(H4943*Setup!$B$9,2),0))</f>
        <v/>
      </c>
      <c r="Q4943" s="34">
        <f>IF(A4943="","",I4943-P4943)</f>
        <v/>
      </c>
      <c r="R4943" s="23">
        <f>IF(A4943="","",IF(O4943=0,"Outside audit periods; ","")&amp;IF(G4943="","No VAT category; ","")&amp;IF(ABS(Q4943)&gt;Setup!$B$10,"VAT ≠ 15% × net; ","")&amp;IF(AND(F4943="B2B - VAT registered",NOT(AND(LEN(E4943)=15,LEFT(E4943,1)="3",RIGHT(E4943,1)="3",ISNUMBER(--E4943)))),"Invalid/missing customer VAT no; ","")&amp;IF(L4943&lt;&gt;"Yes","Not reported/cleared on FATOORA; ","")&amp;IF(AND(OR(G4943="Zero-rated domestic (Box 3)",G4943="Export (Box 4)"),N4943=""),"Zero-rate/export evidence missing; ","")&amp;IF(AND(C4943="Credit Note",H4943&gt;0),"Credit note should be negative; ","")&amp;IF(AND(C4943="Simplified Tax Invoice",F4943="B2B - VAT registered"),"Simplified invoice issued to VAT-registered B2B; ",""))</f>
        <v/>
      </c>
    </row>
    <row r="4944">
      <c r="A4944" s="17" t="n"/>
      <c r="B4944" s="14" t="n"/>
      <c r="C4944" s="14" t="n"/>
      <c r="D4944" s="14" t="n"/>
      <c r="E4944" s="16" t="n"/>
      <c r="F4944" s="14" t="n"/>
      <c r="G4944" s="14" t="n"/>
      <c r="H4944" s="19" t="n"/>
      <c r="I4944" s="19" t="n"/>
      <c r="J4944" s="34">
        <f>IF(A4944="","",H4944+I4944)</f>
        <v/>
      </c>
      <c r="K4944" s="14" t="n"/>
      <c r="L4944" s="14" t="n"/>
      <c r="M4944" s="14" t="n"/>
      <c r="N4944" s="14" t="n"/>
      <c r="O4944" s="20">
        <f>IF(A4944="","",SUMPRODUCT((A4944&gt;=Setup!$C$19:$C$30)*(A4944&lt;=Setup!$D$19:$D$30)*Setup!$A$19:$A$30))</f>
        <v/>
      </c>
      <c r="P4944" s="34">
        <f>IF(A4944="","",IF(G4944="Standard 15% (Box 1)",ROUND(H4944*Setup!$B$9,2),0))</f>
        <v/>
      </c>
      <c r="Q4944" s="34">
        <f>IF(A4944="","",I4944-P4944)</f>
        <v/>
      </c>
      <c r="R4944" s="23">
        <f>IF(A4944="","",IF(O4944=0,"Outside audit periods; ","")&amp;IF(G4944="","No VAT category; ","")&amp;IF(ABS(Q4944)&gt;Setup!$B$10,"VAT ≠ 15% × net; ","")&amp;IF(AND(F4944="B2B - VAT registered",NOT(AND(LEN(E4944)=15,LEFT(E4944,1)="3",RIGHT(E4944,1)="3",ISNUMBER(--E4944)))),"Invalid/missing customer VAT no; ","")&amp;IF(L4944&lt;&gt;"Yes","Not reported/cleared on FATOORA; ","")&amp;IF(AND(OR(G4944="Zero-rated domestic (Box 3)",G4944="Export (Box 4)"),N4944=""),"Zero-rate/export evidence missing; ","")&amp;IF(AND(C4944="Credit Note",H4944&gt;0),"Credit note should be negative; ","")&amp;IF(AND(C4944="Simplified Tax Invoice",F4944="B2B - VAT registered"),"Simplified invoice issued to VAT-registered B2B; ",""))</f>
        <v/>
      </c>
    </row>
    <row r="4945">
      <c r="A4945" s="17" t="n"/>
      <c r="B4945" s="14" t="n"/>
      <c r="C4945" s="14" t="n"/>
      <c r="D4945" s="14" t="n"/>
      <c r="E4945" s="16" t="n"/>
      <c r="F4945" s="14" t="n"/>
      <c r="G4945" s="14" t="n"/>
      <c r="H4945" s="19" t="n"/>
      <c r="I4945" s="19" t="n"/>
      <c r="J4945" s="34">
        <f>IF(A4945="","",H4945+I4945)</f>
        <v/>
      </c>
      <c r="K4945" s="14" t="n"/>
      <c r="L4945" s="14" t="n"/>
      <c r="M4945" s="14" t="n"/>
      <c r="N4945" s="14" t="n"/>
      <c r="O4945" s="20">
        <f>IF(A4945="","",SUMPRODUCT((A4945&gt;=Setup!$C$19:$C$30)*(A4945&lt;=Setup!$D$19:$D$30)*Setup!$A$19:$A$30))</f>
        <v/>
      </c>
      <c r="P4945" s="34">
        <f>IF(A4945="","",IF(G4945="Standard 15% (Box 1)",ROUND(H4945*Setup!$B$9,2),0))</f>
        <v/>
      </c>
      <c r="Q4945" s="34">
        <f>IF(A4945="","",I4945-P4945)</f>
        <v/>
      </c>
      <c r="R4945" s="23">
        <f>IF(A4945="","",IF(O4945=0,"Outside audit periods; ","")&amp;IF(G4945="","No VAT category; ","")&amp;IF(ABS(Q4945)&gt;Setup!$B$10,"VAT ≠ 15% × net; ","")&amp;IF(AND(F4945="B2B - VAT registered",NOT(AND(LEN(E4945)=15,LEFT(E4945,1)="3",RIGHT(E4945,1)="3",ISNUMBER(--E4945)))),"Invalid/missing customer VAT no; ","")&amp;IF(L4945&lt;&gt;"Yes","Not reported/cleared on FATOORA; ","")&amp;IF(AND(OR(G4945="Zero-rated domestic (Box 3)",G4945="Export (Box 4)"),N4945=""),"Zero-rate/export evidence missing; ","")&amp;IF(AND(C4945="Credit Note",H4945&gt;0),"Credit note should be negative; ","")&amp;IF(AND(C4945="Simplified Tax Invoice",F4945="B2B - VAT registered"),"Simplified invoice issued to VAT-registered B2B; ",""))</f>
        <v/>
      </c>
    </row>
    <row r="4946">
      <c r="A4946" s="17" t="n"/>
      <c r="B4946" s="14" t="n"/>
      <c r="C4946" s="14" t="n"/>
      <c r="D4946" s="14" t="n"/>
      <c r="E4946" s="16" t="n"/>
      <c r="F4946" s="14" t="n"/>
      <c r="G4946" s="14" t="n"/>
      <c r="H4946" s="19" t="n"/>
      <c r="I4946" s="19" t="n"/>
      <c r="J4946" s="34">
        <f>IF(A4946="","",H4946+I4946)</f>
        <v/>
      </c>
      <c r="K4946" s="14" t="n"/>
      <c r="L4946" s="14" t="n"/>
      <c r="M4946" s="14" t="n"/>
      <c r="N4946" s="14" t="n"/>
      <c r="O4946" s="20">
        <f>IF(A4946="","",SUMPRODUCT((A4946&gt;=Setup!$C$19:$C$30)*(A4946&lt;=Setup!$D$19:$D$30)*Setup!$A$19:$A$30))</f>
        <v/>
      </c>
      <c r="P4946" s="34">
        <f>IF(A4946="","",IF(G4946="Standard 15% (Box 1)",ROUND(H4946*Setup!$B$9,2),0))</f>
        <v/>
      </c>
      <c r="Q4946" s="34">
        <f>IF(A4946="","",I4946-P4946)</f>
        <v/>
      </c>
      <c r="R4946" s="23">
        <f>IF(A4946="","",IF(O4946=0,"Outside audit periods; ","")&amp;IF(G4946="","No VAT category; ","")&amp;IF(ABS(Q4946)&gt;Setup!$B$10,"VAT ≠ 15% × net; ","")&amp;IF(AND(F4946="B2B - VAT registered",NOT(AND(LEN(E4946)=15,LEFT(E4946,1)="3",RIGHT(E4946,1)="3",ISNUMBER(--E4946)))),"Invalid/missing customer VAT no; ","")&amp;IF(L4946&lt;&gt;"Yes","Not reported/cleared on FATOORA; ","")&amp;IF(AND(OR(G4946="Zero-rated domestic (Box 3)",G4946="Export (Box 4)"),N4946=""),"Zero-rate/export evidence missing; ","")&amp;IF(AND(C4946="Credit Note",H4946&gt;0),"Credit note should be negative; ","")&amp;IF(AND(C4946="Simplified Tax Invoice",F4946="B2B - VAT registered"),"Simplified invoice issued to VAT-registered B2B; ",""))</f>
        <v/>
      </c>
    </row>
    <row r="4947">
      <c r="A4947" s="17" t="n"/>
      <c r="B4947" s="14" t="n"/>
      <c r="C4947" s="14" t="n"/>
      <c r="D4947" s="14" t="n"/>
      <c r="E4947" s="16" t="n"/>
      <c r="F4947" s="14" t="n"/>
      <c r="G4947" s="14" t="n"/>
      <c r="H4947" s="19" t="n"/>
      <c r="I4947" s="19" t="n"/>
      <c r="J4947" s="34">
        <f>IF(A4947="","",H4947+I4947)</f>
        <v/>
      </c>
      <c r="K4947" s="14" t="n"/>
      <c r="L4947" s="14" t="n"/>
      <c r="M4947" s="14" t="n"/>
      <c r="N4947" s="14" t="n"/>
      <c r="O4947" s="20">
        <f>IF(A4947="","",SUMPRODUCT((A4947&gt;=Setup!$C$19:$C$30)*(A4947&lt;=Setup!$D$19:$D$30)*Setup!$A$19:$A$30))</f>
        <v/>
      </c>
      <c r="P4947" s="34">
        <f>IF(A4947="","",IF(G4947="Standard 15% (Box 1)",ROUND(H4947*Setup!$B$9,2),0))</f>
        <v/>
      </c>
      <c r="Q4947" s="34">
        <f>IF(A4947="","",I4947-P4947)</f>
        <v/>
      </c>
      <c r="R4947" s="23">
        <f>IF(A4947="","",IF(O4947=0,"Outside audit periods; ","")&amp;IF(G4947="","No VAT category; ","")&amp;IF(ABS(Q4947)&gt;Setup!$B$10,"VAT ≠ 15% × net; ","")&amp;IF(AND(F4947="B2B - VAT registered",NOT(AND(LEN(E4947)=15,LEFT(E4947,1)="3",RIGHT(E4947,1)="3",ISNUMBER(--E4947)))),"Invalid/missing customer VAT no; ","")&amp;IF(L4947&lt;&gt;"Yes","Not reported/cleared on FATOORA; ","")&amp;IF(AND(OR(G4947="Zero-rated domestic (Box 3)",G4947="Export (Box 4)"),N4947=""),"Zero-rate/export evidence missing; ","")&amp;IF(AND(C4947="Credit Note",H4947&gt;0),"Credit note should be negative; ","")&amp;IF(AND(C4947="Simplified Tax Invoice",F4947="B2B - VAT registered"),"Simplified invoice issued to VAT-registered B2B; ",""))</f>
        <v/>
      </c>
    </row>
    <row r="4948">
      <c r="A4948" s="17" t="n"/>
      <c r="B4948" s="14" t="n"/>
      <c r="C4948" s="14" t="n"/>
      <c r="D4948" s="14" t="n"/>
      <c r="E4948" s="16" t="n"/>
      <c r="F4948" s="14" t="n"/>
      <c r="G4948" s="14" t="n"/>
      <c r="H4948" s="19" t="n"/>
      <c r="I4948" s="19" t="n"/>
      <c r="J4948" s="34">
        <f>IF(A4948="","",H4948+I4948)</f>
        <v/>
      </c>
      <c r="K4948" s="14" t="n"/>
      <c r="L4948" s="14" t="n"/>
      <c r="M4948" s="14" t="n"/>
      <c r="N4948" s="14" t="n"/>
      <c r="O4948" s="20">
        <f>IF(A4948="","",SUMPRODUCT((A4948&gt;=Setup!$C$19:$C$30)*(A4948&lt;=Setup!$D$19:$D$30)*Setup!$A$19:$A$30))</f>
        <v/>
      </c>
      <c r="P4948" s="34">
        <f>IF(A4948="","",IF(G4948="Standard 15% (Box 1)",ROUND(H4948*Setup!$B$9,2),0))</f>
        <v/>
      </c>
      <c r="Q4948" s="34">
        <f>IF(A4948="","",I4948-P4948)</f>
        <v/>
      </c>
      <c r="R4948" s="23">
        <f>IF(A4948="","",IF(O4948=0,"Outside audit periods; ","")&amp;IF(G4948="","No VAT category; ","")&amp;IF(ABS(Q4948)&gt;Setup!$B$10,"VAT ≠ 15% × net; ","")&amp;IF(AND(F4948="B2B - VAT registered",NOT(AND(LEN(E4948)=15,LEFT(E4948,1)="3",RIGHT(E4948,1)="3",ISNUMBER(--E4948)))),"Invalid/missing customer VAT no; ","")&amp;IF(L4948&lt;&gt;"Yes","Not reported/cleared on FATOORA; ","")&amp;IF(AND(OR(G4948="Zero-rated domestic (Box 3)",G4948="Export (Box 4)"),N4948=""),"Zero-rate/export evidence missing; ","")&amp;IF(AND(C4948="Credit Note",H4948&gt;0),"Credit note should be negative; ","")&amp;IF(AND(C4948="Simplified Tax Invoice",F4948="B2B - VAT registered"),"Simplified invoice issued to VAT-registered B2B; ",""))</f>
        <v/>
      </c>
    </row>
    <row r="4949">
      <c r="A4949" s="17" t="n"/>
      <c r="B4949" s="14" t="n"/>
      <c r="C4949" s="14" t="n"/>
      <c r="D4949" s="14" t="n"/>
      <c r="E4949" s="16" t="n"/>
      <c r="F4949" s="14" t="n"/>
      <c r="G4949" s="14" t="n"/>
      <c r="H4949" s="19" t="n"/>
      <c r="I4949" s="19" t="n"/>
      <c r="J4949" s="34">
        <f>IF(A4949="","",H4949+I4949)</f>
        <v/>
      </c>
      <c r="K4949" s="14" t="n"/>
      <c r="L4949" s="14" t="n"/>
      <c r="M4949" s="14" t="n"/>
      <c r="N4949" s="14" t="n"/>
      <c r="O4949" s="20">
        <f>IF(A4949="","",SUMPRODUCT((A4949&gt;=Setup!$C$19:$C$30)*(A4949&lt;=Setup!$D$19:$D$30)*Setup!$A$19:$A$30))</f>
        <v/>
      </c>
      <c r="P4949" s="34">
        <f>IF(A4949="","",IF(G4949="Standard 15% (Box 1)",ROUND(H4949*Setup!$B$9,2),0))</f>
        <v/>
      </c>
      <c r="Q4949" s="34">
        <f>IF(A4949="","",I4949-P4949)</f>
        <v/>
      </c>
      <c r="R4949" s="23">
        <f>IF(A4949="","",IF(O4949=0,"Outside audit periods; ","")&amp;IF(G4949="","No VAT category; ","")&amp;IF(ABS(Q4949)&gt;Setup!$B$10,"VAT ≠ 15% × net; ","")&amp;IF(AND(F4949="B2B - VAT registered",NOT(AND(LEN(E4949)=15,LEFT(E4949,1)="3",RIGHT(E4949,1)="3",ISNUMBER(--E4949)))),"Invalid/missing customer VAT no; ","")&amp;IF(L4949&lt;&gt;"Yes","Not reported/cleared on FATOORA; ","")&amp;IF(AND(OR(G4949="Zero-rated domestic (Box 3)",G4949="Export (Box 4)"),N4949=""),"Zero-rate/export evidence missing; ","")&amp;IF(AND(C4949="Credit Note",H4949&gt;0),"Credit note should be negative; ","")&amp;IF(AND(C4949="Simplified Tax Invoice",F4949="B2B - VAT registered"),"Simplified invoice issued to VAT-registered B2B; ",""))</f>
        <v/>
      </c>
    </row>
    <row r="4950">
      <c r="A4950" s="17" t="n"/>
      <c r="B4950" s="14" t="n"/>
      <c r="C4950" s="14" t="n"/>
      <c r="D4950" s="14" t="n"/>
      <c r="E4950" s="16" t="n"/>
      <c r="F4950" s="14" t="n"/>
      <c r="G4950" s="14" t="n"/>
      <c r="H4950" s="19" t="n"/>
      <c r="I4950" s="19" t="n"/>
      <c r="J4950" s="34">
        <f>IF(A4950="","",H4950+I4950)</f>
        <v/>
      </c>
      <c r="K4950" s="14" t="n"/>
      <c r="L4950" s="14" t="n"/>
      <c r="M4950" s="14" t="n"/>
      <c r="N4950" s="14" t="n"/>
      <c r="O4950" s="20">
        <f>IF(A4950="","",SUMPRODUCT((A4950&gt;=Setup!$C$19:$C$30)*(A4950&lt;=Setup!$D$19:$D$30)*Setup!$A$19:$A$30))</f>
        <v/>
      </c>
      <c r="P4950" s="34">
        <f>IF(A4950="","",IF(G4950="Standard 15% (Box 1)",ROUND(H4950*Setup!$B$9,2),0))</f>
        <v/>
      </c>
      <c r="Q4950" s="34">
        <f>IF(A4950="","",I4950-P4950)</f>
        <v/>
      </c>
      <c r="R4950" s="23">
        <f>IF(A4950="","",IF(O4950=0,"Outside audit periods; ","")&amp;IF(G4950="","No VAT category; ","")&amp;IF(ABS(Q4950)&gt;Setup!$B$10,"VAT ≠ 15% × net; ","")&amp;IF(AND(F4950="B2B - VAT registered",NOT(AND(LEN(E4950)=15,LEFT(E4950,1)="3",RIGHT(E4950,1)="3",ISNUMBER(--E4950)))),"Invalid/missing customer VAT no; ","")&amp;IF(L4950&lt;&gt;"Yes","Not reported/cleared on FATOORA; ","")&amp;IF(AND(OR(G4950="Zero-rated domestic (Box 3)",G4950="Export (Box 4)"),N4950=""),"Zero-rate/export evidence missing; ","")&amp;IF(AND(C4950="Credit Note",H4950&gt;0),"Credit note should be negative; ","")&amp;IF(AND(C4950="Simplified Tax Invoice",F4950="B2B - VAT registered"),"Simplified invoice issued to VAT-registered B2B; ",""))</f>
        <v/>
      </c>
    </row>
    <row r="4951">
      <c r="A4951" s="17" t="n"/>
      <c r="B4951" s="14" t="n"/>
      <c r="C4951" s="14" t="n"/>
      <c r="D4951" s="14" t="n"/>
      <c r="E4951" s="16" t="n"/>
      <c r="F4951" s="14" t="n"/>
      <c r="G4951" s="14" t="n"/>
      <c r="H4951" s="19" t="n"/>
      <c r="I4951" s="19" t="n"/>
      <c r="J4951" s="34">
        <f>IF(A4951="","",H4951+I4951)</f>
        <v/>
      </c>
      <c r="K4951" s="14" t="n"/>
      <c r="L4951" s="14" t="n"/>
      <c r="M4951" s="14" t="n"/>
      <c r="N4951" s="14" t="n"/>
      <c r="O4951" s="20">
        <f>IF(A4951="","",SUMPRODUCT((A4951&gt;=Setup!$C$19:$C$30)*(A4951&lt;=Setup!$D$19:$D$30)*Setup!$A$19:$A$30))</f>
        <v/>
      </c>
      <c r="P4951" s="34">
        <f>IF(A4951="","",IF(G4951="Standard 15% (Box 1)",ROUND(H4951*Setup!$B$9,2),0))</f>
        <v/>
      </c>
      <c r="Q4951" s="34">
        <f>IF(A4951="","",I4951-P4951)</f>
        <v/>
      </c>
      <c r="R4951" s="23">
        <f>IF(A4951="","",IF(O4951=0,"Outside audit periods; ","")&amp;IF(G4951="","No VAT category; ","")&amp;IF(ABS(Q4951)&gt;Setup!$B$10,"VAT ≠ 15% × net; ","")&amp;IF(AND(F4951="B2B - VAT registered",NOT(AND(LEN(E4951)=15,LEFT(E4951,1)="3",RIGHT(E4951,1)="3",ISNUMBER(--E4951)))),"Invalid/missing customer VAT no; ","")&amp;IF(L4951&lt;&gt;"Yes","Not reported/cleared on FATOORA; ","")&amp;IF(AND(OR(G4951="Zero-rated domestic (Box 3)",G4951="Export (Box 4)"),N4951=""),"Zero-rate/export evidence missing; ","")&amp;IF(AND(C4951="Credit Note",H4951&gt;0),"Credit note should be negative; ","")&amp;IF(AND(C4951="Simplified Tax Invoice",F4951="B2B - VAT registered"),"Simplified invoice issued to VAT-registered B2B; ",""))</f>
        <v/>
      </c>
    </row>
    <row r="4952">
      <c r="A4952" s="17" t="n"/>
      <c r="B4952" s="14" t="n"/>
      <c r="C4952" s="14" t="n"/>
      <c r="D4952" s="14" t="n"/>
      <c r="E4952" s="16" t="n"/>
      <c r="F4952" s="14" t="n"/>
      <c r="G4952" s="14" t="n"/>
      <c r="H4952" s="19" t="n"/>
      <c r="I4952" s="19" t="n"/>
      <c r="J4952" s="34">
        <f>IF(A4952="","",H4952+I4952)</f>
        <v/>
      </c>
      <c r="K4952" s="14" t="n"/>
      <c r="L4952" s="14" t="n"/>
      <c r="M4952" s="14" t="n"/>
      <c r="N4952" s="14" t="n"/>
      <c r="O4952" s="20">
        <f>IF(A4952="","",SUMPRODUCT((A4952&gt;=Setup!$C$19:$C$30)*(A4952&lt;=Setup!$D$19:$D$30)*Setup!$A$19:$A$30))</f>
        <v/>
      </c>
      <c r="P4952" s="34">
        <f>IF(A4952="","",IF(G4952="Standard 15% (Box 1)",ROUND(H4952*Setup!$B$9,2),0))</f>
        <v/>
      </c>
      <c r="Q4952" s="34">
        <f>IF(A4952="","",I4952-P4952)</f>
        <v/>
      </c>
      <c r="R4952" s="23">
        <f>IF(A4952="","",IF(O4952=0,"Outside audit periods; ","")&amp;IF(G4952="","No VAT category; ","")&amp;IF(ABS(Q4952)&gt;Setup!$B$10,"VAT ≠ 15% × net; ","")&amp;IF(AND(F4952="B2B - VAT registered",NOT(AND(LEN(E4952)=15,LEFT(E4952,1)="3",RIGHT(E4952,1)="3",ISNUMBER(--E4952)))),"Invalid/missing customer VAT no; ","")&amp;IF(L4952&lt;&gt;"Yes","Not reported/cleared on FATOORA; ","")&amp;IF(AND(OR(G4952="Zero-rated domestic (Box 3)",G4952="Export (Box 4)"),N4952=""),"Zero-rate/export evidence missing; ","")&amp;IF(AND(C4952="Credit Note",H4952&gt;0),"Credit note should be negative; ","")&amp;IF(AND(C4952="Simplified Tax Invoice",F4952="B2B - VAT registered"),"Simplified invoice issued to VAT-registered B2B; ",""))</f>
        <v/>
      </c>
    </row>
    <row r="4953">
      <c r="A4953" s="17" t="n"/>
      <c r="B4953" s="14" t="n"/>
      <c r="C4953" s="14" t="n"/>
      <c r="D4953" s="14" t="n"/>
      <c r="E4953" s="16" t="n"/>
      <c r="F4953" s="14" t="n"/>
      <c r="G4953" s="14" t="n"/>
      <c r="H4953" s="19" t="n"/>
      <c r="I4953" s="19" t="n"/>
      <c r="J4953" s="34">
        <f>IF(A4953="","",H4953+I4953)</f>
        <v/>
      </c>
      <c r="K4953" s="14" t="n"/>
      <c r="L4953" s="14" t="n"/>
      <c r="M4953" s="14" t="n"/>
      <c r="N4953" s="14" t="n"/>
      <c r="O4953" s="20">
        <f>IF(A4953="","",SUMPRODUCT((A4953&gt;=Setup!$C$19:$C$30)*(A4953&lt;=Setup!$D$19:$D$30)*Setup!$A$19:$A$30))</f>
        <v/>
      </c>
      <c r="P4953" s="34">
        <f>IF(A4953="","",IF(G4953="Standard 15% (Box 1)",ROUND(H4953*Setup!$B$9,2),0))</f>
        <v/>
      </c>
      <c r="Q4953" s="34">
        <f>IF(A4953="","",I4953-P4953)</f>
        <v/>
      </c>
      <c r="R4953" s="23">
        <f>IF(A4953="","",IF(O4953=0,"Outside audit periods; ","")&amp;IF(G4953="","No VAT category; ","")&amp;IF(ABS(Q4953)&gt;Setup!$B$10,"VAT ≠ 15% × net; ","")&amp;IF(AND(F4953="B2B - VAT registered",NOT(AND(LEN(E4953)=15,LEFT(E4953,1)="3",RIGHT(E4953,1)="3",ISNUMBER(--E4953)))),"Invalid/missing customer VAT no; ","")&amp;IF(L4953&lt;&gt;"Yes","Not reported/cleared on FATOORA; ","")&amp;IF(AND(OR(G4953="Zero-rated domestic (Box 3)",G4953="Export (Box 4)"),N4953=""),"Zero-rate/export evidence missing; ","")&amp;IF(AND(C4953="Credit Note",H4953&gt;0),"Credit note should be negative; ","")&amp;IF(AND(C4953="Simplified Tax Invoice",F4953="B2B - VAT registered"),"Simplified invoice issued to VAT-registered B2B; ",""))</f>
        <v/>
      </c>
    </row>
    <row r="4954">
      <c r="A4954" s="17" t="n"/>
      <c r="B4954" s="14" t="n"/>
      <c r="C4954" s="14" t="n"/>
      <c r="D4954" s="14" t="n"/>
      <c r="E4954" s="16" t="n"/>
      <c r="F4954" s="14" t="n"/>
      <c r="G4954" s="14" t="n"/>
      <c r="H4954" s="19" t="n"/>
      <c r="I4954" s="19" t="n"/>
      <c r="J4954" s="34">
        <f>IF(A4954="","",H4954+I4954)</f>
        <v/>
      </c>
      <c r="K4954" s="14" t="n"/>
      <c r="L4954" s="14" t="n"/>
      <c r="M4954" s="14" t="n"/>
      <c r="N4954" s="14" t="n"/>
      <c r="O4954" s="20">
        <f>IF(A4954="","",SUMPRODUCT((A4954&gt;=Setup!$C$19:$C$30)*(A4954&lt;=Setup!$D$19:$D$30)*Setup!$A$19:$A$30))</f>
        <v/>
      </c>
      <c r="P4954" s="34">
        <f>IF(A4954="","",IF(G4954="Standard 15% (Box 1)",ROUND(H4954*Setup!$B$9,2),0))</f>
        <v/>
      </c>
      <c r="Q4954" s="34">
        <f>IF(A4954="","",I4954-P4954)</f>
        <v/>
      </c>
      <c r="R4954" s="23">
        <f>IF(A4954="","",IF(O4954=0,"Outside audit periods; ","")&amp;IF(G4954="","No VAT category; ","")&amp;IF(ABS(Q4954)&gt;Setup!$B$10,"VAT ≠ 15% × net; ","")&amp;IF(AND(F4954="B2B - VAT registered",NOT(AND(LEN(E4954)=15,LEFT(E4954,1)="3",RIGHT(E4954,1)="3",ISNUMBER(--E4954)))),"Invalid/missing customer VAT no; ","")&amp;IF(L4954&lt;&gt;"Yes","Not reported/cleared on FATOORA; ","")&amp;IF(AND(OR(G4954="Zero-rated domestic (Box 3)",G4954="Export (Box 4)"),N4954=""),"Zero-rate/export evidence missing; ","")&amp;IF(AND(C4954="Credit Note",H4954&gt;0),"Credit note should be negative; ","")&amp;IF(AND(C4954="Simplified Tax Invoice",F4954="B2B - VAT registered"),"Simplified invoice issued to VAT-registered B2B; ",""))</f>
        <v/>
      </c>
    </row>
    <row r="4955">
      <c r="A4955" s="17" t="n"/>
      <c r="B4955" s="14" t="n"/>
      <c r="C4955" s="14" t="n"/>
      <c r="D4955" s="14" t="n"/>
      <c r="E4955" s="16" t="n"/>
      <c r="F4955" s="14" t="n"/>
      <c r="G4955" s="14" t="n"/>
      <c r="H4955" s="19" t="n"/>
      <c r="I4955" s="19" t="n"/>
      <c r="J4955" s="34">
        <f>IF(A4955="","",H4955+I4955)</f>
        <v/>
      </c>
      <c r="K4955" s="14" t="n"/>
      <c r="L4955" s="14" t="n"/>
      <c r="M4955" s="14" t="n"/>
      <c r="N4955" s="14" t="n"/>
      <c r="O4955" s="20">
        <f>IF(A4955="","",SUMPRODUCT((A4955&gt;=Setup!$C$19:$C$30)*(A4955&lt;=Setup!$D$19:$D$30)*Setup!$A$19:$A$30))</f>
        <v/>
      </c>
      <c r="P4955" s="34">
        <f>IF(A4955="","",IF(G4955="Standard 15% (Box 1)",ROUND(H4955*Setup!$B$9,2),0))</f>
        <v/>
      </c>
      <c r="Q4955" s="34">
        <f>IF(A4955="","",I4955-P4955)</f>
        <v/>
      </c>
      <c r="R4955" s="23">
        <f>IF(A4955="","",IF(O4955=0,"Outside audit periods; ","")&amp;IF(G4955="","No VAT category; ","")&amp;IF(ABS(Q4955)&gt;Setup!$B$10,"VAT ≠ 15% × net; ","")&amp;IF(AND(F4955="B2B - VAT registered",NOT(AND(LEN(E4955)=15,LEFT(E4955,1)="3",RIGHT(E4955,1)="3",ISNUMBER(--E4955)))),"Invalid/missing customer VAT no; ","")&amp;IF(L4955&lt;&gt;"Yes","Not reported/cleared on FATOORA; ","")&amp;IF(AND(OR(G4955="Zero-rated domestic (Box 3)",G4955="Export (Box 4)"),N4955=""),"Zero-rate/export evidence missing; ","")&amp;IF(AND(C4955="Credit Note",H4955&gt;0),"Credit note should be negative; ","")&amp;IF(AND(C4955="Simplified Tax Invoice",F4955="B2B - VAT registered"),"Simplified invoice issued to VAT-registered B2B; ",""))</f>
        <v/>
      </c>
    </row>
    <row r="4956">
      <c r="A4956" s="17" t="n"/>
      <c r="B4956" s="14" t="n"/>
      <c r="C4956" s="14" t="n"/>
      <c r="D4956" s="14" t="n"/>
      <c r="E4956" s="16" t="n"/>
      <c r="F4956" s="14" t="n"/>
      <c r="G4956" s="14" t="n"/>
      <c r="H4956" s="19" t="n"/>
      <c r="I4956" s="19" t="n"/>
      <c r="J4956" s="34">
        <f>IF(A4956="","",H4956+I4956)</f>
        <v/>
      </c>
      <c r="K4956" s="14" t="n"/>
      <c r="L4956" s="14" t="n"/>
      <c r="M4956" s="14" t="n"/>
      <c r="N4956" s="14" t="n"/>
      <c r="O4956" s="20">
        <f>IF(A4956="","",SUMPRODUCT((A4956&gt;=Setup!$C$19:$C$30)*(A4956&lt;=Setup!$D$19:$D$30)*Setup!$A$19:$A$30))</f>
        <v/>
      </c>
      <c r="P4956" s="34">
        <f>IF(A4956="","",IF(G4956="Standard 15% (Box 1)",ROUND(H4956*Setup!$B$9,2),0))</f>
        <v/>
      </c>
      <c r="Q4956" s="34">
        <f>IF(A4956="","",I4956-P4956)</f>
        <v/>
      </c>
      <c r="R4956" s="23">
        <f>IF(A4956="","",IF(O4956=0,"Outside audit periods; ","")&amp;IF(G4956="","No VAT category; ","")&amp;IF(ABS(Q4956)&gt;Setup!$B$10,"VAT ≠ 15% × net; ","")&amp;IF(AND(F4956="B2B - VAT registered",NOT(AND(LEN(E4956)=15,LEFT(E4956,1)="3",RIGHT(E4956,1)="3",ISNUMBER(--E4956)))),"Invalid/missing customer VAT no; ","")&amp;IF(L4956&lt;&gt;"Yes","Not reported/cleared on FATOORA; ","")&amp;IF(AND(OR(G4956="Zero-rated domestic (Box 3)",G4956="Export (Box 4)"),N4956=""),"Zero-rate/export evidence missing; ","")&amp;IF(AND(C4956="Credit Note",H4956&gt;0),"Credit note should be negative; ","")&amp;IF(AND(C4956="Simplified Tax Invoice",F4956="B2B - VAT registered"),"Simplified invoice issued to VAT-registered B2B; ",""))</f>
        <v/>
      </c>
    </row>
    <row r="4957">
      <c r="A4957" s="17" t="n"/>
      <c r="B4957" s="14" t="n"/>
      <c r="C4957" s="14" t="n"/>
      <c r="D4957" s="14" t="n"/>
      <c r="E4957" s="16" t="n"/>
      <c r="F4957" s="14" t="n"/>
      <c r="G4957" s="14" t="n"/>
      <c r="H4957" s="19" t="n"/>
      <c r="I4957" s="19" t="n"/>
      <c r="J4957" s="34">
        <f>IF(A4957="","",H4957+I4957)</f>
        <v/>
      </c>
      <c r="K4957" s="14" t="n"/>
      <c r="L4957" s="14" t="n"/>
      <c r="M4957" s="14" t="n"/>
      <c r="N4957" s="14" t="n"/>
      <c r="O4957" s="20">
        <f>IF(A4957="","",SUMPRODUCT((A4957&gt;=Setup!$C$19:$C$30)*(A4957&lt;=Setup!$D$19:$D$30)*Setup!$A$19:$A$30))</f>
        <v/>
      </c>
      <c r="P4957" s="34">
        <f>IF(A4957="","",IF(G4957="Standard 15% (Box 1)",ROUND(H4957*Setup!$B$9,2),0))</f>
        <v/>
      </c>
      <c r="Q4957" s="34">
        <f>IF(A4957="","",I4957-P4957)</f>
        <v/>
      </c>
      <c r="R4957" s="23">
        <f>IF(A4957="","",IF(O4957=0,"Outside audit periods; ","")&amp;IF(G4957="","No VAT category; ","")&amp;IF(ABS(Q4957)&gt;Setup!$B$10,"VAT ≠ 15% × net; ","")&amp;IF(AND(F4957="B2B - VAT registered",NOT(AND(LEN(E4957)=15,LEFT(E4957,1)="3",RIGHT(E4957,1)="3",ISNUMBER(--E4957)))),"Invalid/missing customer VAT no; ","")&amp;IF(L4957&lt;&gt;"Yes","Not reported/cleared on FATOORA; ","")&amp;IF(AND(OR(G4957="Zero-rated domestic (Box 3)",G4957="Export (Box 4)"),N4957=""),"Zero-rate/export evidence missing; ","")&amp;IF(AND(C4957="Credit Note",H4957&gt;0),"Credit note should be negative; ","")&amp;IF(AND(C4957="Simplified Tax Invoice",F4957="B2B - VAT registered"),"Simplified invoice issued to VAT-registered B2B; ",""))</f>
        <v/>
      </c>
    </row>
    <row r="4958">
      <c r="A4958" s="17" t="n"/>
      <c r="B4958" s="14" t="n"/>
      <c r="C4958" s="14" t="n"/>
      <c r="D4958" s="14" t="n"/>
      <c r="E4958" s="16" t="n"/>
      <c r="F4958" s="14" t="n"/>
      <c r="G4958" s="14" t="n"/>
      <c r="H4958" s="19" t="n"/>
      <c r="I4958" s="19" t="n"/>
      <c r="J4958" s="34">
        <f>IF(A4958="","",H4958+I4958)</f>
        <v/>
      </c>
      <c r="K4958" s="14" t="n"/>
      <c r="L4958" s="14" t="n"/>
      <c r="M4958" s="14" t="n"/>
      <c r="N4958" s="14" t="n"/>
      <c r="O4958" s="20">
        <f>IF(A4958="","",SUMPRODUCT((A4958&gt;=Setup!$C$19:$C$30)*(A4958&lt;=Setup!$D$19:$D$30)*Setup!$A$19:$A$30))</f>
        <v/>
      </c>
      <c r="P4958" s="34">
        <f>IF(A4958="","",IF(G4958="Standard 15% (Box 1)",ROUND(H4958*Setup!$B$9,2),0))</f>
        <v/>
      </c>
      <c r="Q4958" s="34">
        <f>IF(A4958="","",I4958-P4958)</f>
        <v/>
      </c>
      <c r="R4958" s="23">
        <f>IF(A4958="","",IF(O4958=0,"Outside audit periods; ","")&amp;IF(G4958="","No VAT category; ","")&amp;IF(ABS(Q4958)&gt;Setup!$B$10,"VAT ≠ 15% × net; ","")&amp;IF(AND(F4958="B2B - VAT registered",NOT(AND(LEN(E4958)=15,LEFT(E4958,1)="3",RIGHT(E4958,1)="3",ISNUMBER(--E4958)))),"Invalid/missing customer VAT no; ","")&amp;IF(L4958&lt;&gt;"Yes","Not reported/cleared on FATOORA; ","")&amp;IF(AND(OR(G4958="Zero-rated domestic (Box 3)",G4958="Export (Box 4)"),N4958=""),"Zero-rate/export evidence missing; ","")&amp;IF(AND(C4958="Credit Note",H4958&gt;0),"Credit note should be negative; ","")&amp;IF(AND(C4958="Simplified Tax Invoice",F4958="B2B - VAT registered"),"Simplified invoice issued to VAT-registered B2B; ",""))</f>
        <v/>
      </c>
    </row>
    <row r="4959">
      <c r="A4959" s="17" t="n"/>
      <c r="B4959" s="14" t="n"/>
      <c r="C4959" s="14" t="n"/>
      <c r="D4959" s="14" t="n"/>
      <c r="E4959" s="16" t="n"/>
      <c r="F4959" s="14" t="n"/>
      <c r="G4959" s="14" t="n"/>
      <c r="H4959" s="19" t="n"/>
      <c r="I4959" s="19" t="n"/>
      <c r="J4959" s="34">
        <f>IF(A4959="","",H4959+I4959)</f>
        <v/>
      </c>
      <c r="K4959" s="14" t="n"/>
      <c r="L4959" s="14" t="n"/>
      <c r="M4959" s="14" t="n"/>
      <c r="N4959" s="14" t="n"/>
      <c r="O4959" s="20">
        <f>IF(A4959="","",SUMPRODUCT((A4959&gt;=Setup!$C$19:$C$30)*(A4959&lt;=Setup!$D$19:$D$30)*Setup!$A$19:$A$30))</f>
        <v/>
      </c>
      <c r="P4959" s="34">
        <f>IF(A4959="","",IF(G4959="Standard 15% (Box 1)",ROUND(H4959*Setup!$B$9,2),0))</f>
        <v/>
      </c>
      <c r="Q4959" s="34">
        <f>IF(A4959="","",I4959-P4959)</f>
        <v/>
      </c>
      <c r="R4959" s="23">
        <f>IF(A4959="","",IF(O4959=0,"Outside audit periods; ","")&amp;IF(G4959="","No VAT category; ","")&amp;IF(ABS(Q4959)&gt;Setup!$B$10,"VAT ≠ 15% × net; ","")&amp;IF(AND(F4959="B2B - VAT registered",NOT(AND(LEN(E4959)=15,LEFT(E4959,1)="3",RIGHT(E4959,1)="3",ISNUMBER(--E4959)))),"Invalid/missing customer VAT no; ","")&amp;IF(L4959&lt;&gt;"Yes","Not reported/cleared on FATOORA; ","")&amp;IF(AND(OR(G4959="Zero-rated domestic (Box 3)",G4959="Export (Box 4)"),N4959=""),"Zero-rate/export evidence missing; ","")&amp;IF(AND(C4959="Credit Note",H4959&gt;0),"Credit note should be negative; ","")&amp;IF(AND(C4959="Simplified Tax Invoice",F4959="B2B - VAT registered"),"Simplified invoice issued to VAT-registered B2B; ",""))</f>
        <v/>
      </c>
    </row>
    <row r="4960">
      <c r="A4960" s="17" t="n"/>
      <c r="B4960" s="14" t="n"/>
      <c r="C4960" s="14" t="n"/>
      <c r="D4960" s="14" t="n"/>
      <c r="E4960" s="16" t="n"/>
      <c r="F4960" s="14" t="n"/>
      <c r="G4960" s="14" t="n"/>
      <c r="H4960" s="19" t="n"/>
      <c r="I4960" s="19" t="n"/>
      <c r="J4960" s="34">
        <f>IF(A4960="","",H4960+I4960)</f>
        <v/>
      </c>
      <c r="K4960" s="14" t="n"/>
      <c r="L4960" s="14" t="n"/>
      <c r="M4960" s="14" t="n"/>
      <c r="N4960" s="14" t="n"/>
      <c r="O4960" s="20">
        <f>IF(A4960="","",SUMPRODUCT((A4960&gt;=Setup!$C$19:$C$30)*(A4960&lt;=Setup!$D$19:$D$30)*Setup!$A$19:$A$30))</f>
        <v/>
      </c>
      <c r="P4960" s="34">
        <f>IF(A4960="","",IF(G4960="Standard 15% (Box 1)",ROUND(H4960*Setup!$B$9,2),0))</f>
        <v/>
      </c>
      <c r="Q4960" s="34">
        <f>IF(A4960="","",I4960-P4960)</f>
        <v/>
      </c>
      <c r="R4960" s="23">
        <f>IF(A4960="","",IF(O4960=0,"Outside audit periods; ","")&amp;IF(G4960="","No VAT category; ","")&amp;IF(ABS(Q4960)&gt;Setup!$B$10,"VAT ≠ 15% × net; ","")&amp;IF(AND(F4960="B2B - VAT registered",NOT(AND(LEN(E4960)=15,LEFT(E4960,1)="3",RIGHT(E4960,1)="3",ISNUMBER(--E4960)))),"Invalid/missing customer VAT no; ","")&amp;IF(L4960&lt;&gt;"Yes","Not reported/cleared on FATOORA; ","")&amp;IF(AND(OR(G4960="Zero-rated domestic (Box 3)",G4960="Export (Box 4)"),N4960=""),"Zero-rate/export evidence missing; ","")&amp;IF(AND(C4960="Credit Note",H4960&gt;0),"Credit note should be negative; ","")&amp;IF(AND(C4960="Simplified Tax Invoice",F4960="B2B - VAT registered"),"Simplified invoice issued to VAT-registered B2B; ",""))</f>
        <v/>
      </c>
    </row>
    <row r="4961">
      <c r="A4961" s="17" t="n"/>
      <c r="B4961" s="14" t="n"/>
      <c r="C4961" s="14" t="n"/>
      <c r="D4961" s="14" t="n"/>
      <c r="E4961" s="16" t="n"/>
      <c r="F4961" s="14" t="n"/>
      <c r="G4961" s="14" t="n"/>
      <c r="H4961" s="19" t="n"/>
      <c r="I4961" s="19" t="n"/>
      <c r="J4961" s="34">
        <f>IF(A4961="","",H4961+I4961)</f>
        <v/>
      </c>
      <c r="K4961" s="14" t="n"/>
      <c r="L4961" s="14" t="n"/>
      <c r="M4961" s="14" t="n"/>
      <c r="N4961" s="14" t="n"/>
      <c r="O4961" s="20">
        <f>IF(A4961="","",SUMPRODUCT((A4961&gt;=Setup!$C$19:$C$30)*(A4961&lt;=Setup!$D$19:$D$30)*Setup!$A$19:$A$30))</f>
        <v/>
      </c>
      <c r="P4961" s="34">
        <f>IF(A4961="","",IF(G4961="Standard 15% (Box 1)",ROUND(H4961*Setup!$B$9,2),0))</f>
        <v/>
      </c>
      <c r="Q4961" s="34">
        <f>IF(A4961="","",I4961-P4961)</f>
        <v/>
      </c>
      <c r="R4961" s="23">
        <f>IF(A4961="","",IF(O4961=0,"Outside audit periods; ","")&amp;IF(G4961="","No VAT category; ","")&amp;IF(ABS(Q4961)&gt;Setup!$B$10,"VAT ≠ 15% × net; ","")&amp;IF(AND(F4961="B2B - VAT registered",NOT(AND(LEN(E4961)=15,LEFT(E4961,1)="3",RIGHT(E4961,1)="3",ISNUMBER(--E4961)))),"Invalid/missing customer VAT no; ","")&amp;IF(L4961&lt;&gt;"Yes","Not reported/cleared on FATOORA; ","")&amp;IF(AND(OR(G4961="Zero-rated domestic (Box 3)",G4961="Export (Box 4)"),N4961=""),"Zero-rate/export evidence missing; ","")&amp;IF(AND(C4961="Credit Note",H4961&gt;0),"Credit note should be negative; ","")&amp;IF(AND(C4961="Simplified Tax Invoice",F4961="B2B - VAT registered"),"Simplified invoice issued to VAT-registered B2B; ",""))</f>
        <v/>
      </c>
    </row>
    <row r="4962">
      <c r="A4962" s="17" t="n"/>
      <c r="B4962" s="14" t="n"/>
      <c r="C4962" s="14" t="n"/>
      <c r="D4962" s="14" t="n"/>
      <c r="E4962" s="16" t="n"/>
      <c r="F4962" s="14" t="n"/>
      <c r="G4962" s="14" t="n"/>
      <c r="H4962" s="19" t="n"/>
      <c r="I4962" s="19" t="n"/>
      <c r="J4962" s="34">
        <f>IF(A4962="","",H4962+I4962)</f>
        <v/>
      </c>
      <c r="K4962" s="14" t="n"/>
      <c r="L4962" s="14" t="n"/>
      <c r="M4962" s="14" t="n"/>
      <c r="N4962" s="14" t="n"/>
      <c r="O4962" s="20">
        <f>IF(A4962="","",SUMPRODUCT((A4962&gt;=Setup!$C$19:$C$30)*(A4962&lt;=Setup!$D$19:$D$30)*Setup!$A$19:$A$30))</f>
        <v/>
      </c>
      <c r="P4962" s="34">
        <f>IF(A4962="","",IF(G4962="Standard 15% (Box 1)",ROUND(H4962*Setup!$B$9,2),0))</f>
        <v/>
      </c>
      <c r="Q4962" s="34">
        <f>IF(A4962="","",I4962-P4962)</f>
        <v/>
      </c>
      <c r="R4962" s="23">
        <f>IF(A4962="","",IF(O4962=0,"Outside audit periods; ","")&amp;IF(G4962="","No VAT category; ","")&amp;IF(ABS(Q4962)&gt;Setup!$B$10,"VAT ≠ 15% × net; ","")&amp;IF(AND(F4962="B2B - VAT registered",NOT(AND(LEN(E4962)=15,LEFT(E4962,1)="3",RIGHT(E4962,1)="3",ISNUMBER(--E4962)))),"Invalid/missing customer VAT no; ","")&amp;IF(L4962&lt;&gt;"Yes","Not reported/cleared on FATOORA; ","")&amp;IF(AND(OR(G4962="Zero-rated domestic (Box 3)",G4962="Export (Box 4)"),N4962=""),"Zero-rate/export evidence missing; ","")&amp;IF(AND(C4962="Credit Note",H4962&gt;0),"Credit note should be negative; ","")&amp;IF(AND(C4962="Simplified Tax Invoice",F4962="B2B - VAT registered"),"Simplified invoice issued to VAT-registered B2B; ",""))</f>
        <v/>
      </c>
    </row>
    <row r="4963">
      <c r="A4963" s="17" t="n"/>
      <c r="B4963" s="14" t="n"/>
      <c r="C4963" s="14" t="n"/>
      <c r="D4963" s="14" t="n"/>
      <c r="E4963" s="16" t="n"/>
      <c r="F4963" s="14" t="n"/>
      <c r="G4963" s="14" t="n"/>
      <c r="H4963" s="19" t="n"/>
      <c r="I4963" s="19" t="n"/>
      <c r="J4963" s="34">
        <f>IF(A4963="","",H4963+I4963)</f>
        <v/>
      </c>
      <c r="K4963" s="14" t="n"/>
      <c r="L4963" s="14" t="n"/>
      <c r="M4963" s="14" t="n"/>
      <c r="N4963" s="14" t="n"/>
      <c r="O4963" s="20">
        <f>IF(A4963="","",SUMPRODUCT((A4963&gt;=Setup!$C$19:$C$30)*(A4963&lt;=Setup!$D$19:$D$30)*Setup!$A$19:$A$30))</f>
        <v/>
      </c>
      <c r="P4963" s="34">
        <f>IF(A4963="","",IF(G4963="Standard 15% (Box 1)",ROUND(H4963*Setup!$B$9,2),0))</f>
        <v/>
      </c>
      <c r="Q4963" s="34">
        <f>IF(A4963="","",I4963-P4963)</f>
        <v/>
      </c>
      <c r="R4963" s="23">
        <f>IF(A4963="","",IF(O4963=0,"Outside audit periods; ","")&amp;IF(G4963="","No VAT category; ","")&amp;IF(ABS(Q4963)&gt;Setup!$B$10,"VAT ≠ 15% × net; ","")&amp;IF(AND(F4963="B2B - VAT registered",NOT(AND(LEN(E4963)=15,LEFT(E4963,1)="3",RIGHT(E4963,1)="3",ISNUMBER(--E4963)))),"Invalid/missing customer VAT no; ","")&amp;IF(L4963&lt;&gt;"Yes","Not reported/cleared on FATOORA; ","")&amp;IF(AND(OR(G4963="Zero-rated domestic (Box 3)",G4963="Export (Box 4)"),N4963=""),"Zero-rate/export evidence missing; ","")&amp;IF(AND(C4963="Credit Note",H4963&gt;0),"Credit note should be negative; ","")&amp;IF(AND(C4963="Simplified Tax Invoice",F4963="B2B - VAT registered"),"Simplified invoice issued to VAT-registered B2B; ",""))</f>
        <v/>
      </c>
    </row>
    <row r="4964">
      <c r="A4964" s="17" t="n"/>
      <c r="B4964" s="14" t="n"/>
      <c r="C4964" s="14" t="n"/>
      <c r="D4964" s="14" t="n"/>
      <c r="E4964" s="16" t="n"/>
      <c r="F4964" s="14" t="n"/>
      <c r="G4964" s="14" t="n"/>
      <c r="H4964" s="19" t="n"/>
      <c r="I4964" s="19" t="n"/>
      <c r="J4964" s="34">
        <f>IF(A4964="","",H4964+I4964)</f>
        <v/>
      </c>
      <c r="K4964" s="14" t="n"/>
      <c r="L4964" s="14" t="n"/>
      <c r="M4964" s="14" t="n"/>
      <c r="N4964" s="14" t="n"/>
      <c r="O4964" s="20">
        <f>IF(A4964="","",SUMPRODUCT((A4964&gt;=Setup!$C$19:$C$30)*(A4964&lt;=Setup!$D$19:$D$30)*Setup!$A$19:$A$30))</f>
        <v/>
      </c>
      <c r="P4964" s="34">
        <f>IF(A4964="","",IF(G4964="Standard 15% (Box 1)",ROUND(H4964*Setup!$B$9,2),0))</f>
        <v/>
      </c>
      <c r="Q4964" s="34">
        <f>IF(A4964="","",I4964-P4964)</f>
        <v/>
      </c>
      <c r="R4964" s="23">
        <f>IF(A4964="","",IF(O4964=0,"Outside audit periods; ","")&amp;IF(G4964="","No VAT category; ","")&amp;IF(ABS(Q4964)&gt;Setup!$B$10,"VAT ≠ 15% × net; ","")&amp;IF(AND(F4964="B2B - VAT registered",NOT(AND(LEN(E4964)=15,LEFT(E4964,1)="3",RIGHT(E4964,1)="3",ISNUMBER(--E4964)))),"Invalid/missing customer VAT no; ","")&amp;IF(L4964&lt;&gt;"Yes","Not reported/cleared on FATOORA; ","")&amp;IF(AND(OR(G4964="Zero-rated domestic (Box 3)",G4964="Export (Box 4)"),N4964=""),"Zero-rate/export evidence missing; ","")&amp;IF(AND(C4964="Credit Note",H4964&gt;0),"Credit note should be negative; ","")&amp;IF(AND(C4964="Simplified Tax Invoice",F4964="B2B - VAT registered"),"Simplified invoice issued to VAT-registered B2B; ",""))</f>
        <v/>
      </c>
    </row>
    <row r="4965">
      <c r="A4965" s="17" t="n"/>
      <c r="B4965" s="14" t="n"/>
      <c r="C4965" s="14" t="n"/>
      <c r="D4965" s="14" t="n"/>
      <c r="E4965" s="16" t="n"/>
      <c r="F4965" s="14" t="n"/>
      <c r="G4965" s="14" t="n"/>
      <c r="H4965" s="19" t="n"/>
      <c r="I4965" s="19" t="n"/>
      <c r="J4965" s="34">
        <f>IF(A4965="","",H4965+I4965)</f>
        <v/>
      </c>
      <c r="K4965" s="14" t="n"/>
      <c r="L4965" s="14" t="n"/>
      <c r="M4965" s="14" t="n"/>
      <c r="N4965" s="14" t="n"/>
      <c r="O4965" s="20">
        <f>IF(A4965="","",SUMPRODUCT((A4965&gt;=Setup!$C$19:$C$30)*(A4965&lt;=Setup!$D$19:$D$30)*Setup!$A$19:$A$30))</f>
        <v/>
      </c>
      <c r="P4965" s="34">
        <f>IF(A4965="","",IF(G4965="Standard 15% (Box 1)",ROUND(H4965*Setup!$B$9,2),0))</f>
        <v/>
      </c>
      <c r="Q4965" s="34">
        <f>IF(A4965="","",I4965-P4965)</f>
        <v/>
      </c>
      <c r="R4965" s="23">
        <f>IF(A4965="","",IF(O4965=0,"Outside audit periods; ","")&amp;IF(G4965="","No VAT category; ","")&amp;IF(ABS(Q4965)&gt;Setup!$B$10,"VAT ≠ 15% × net; ","")&amp;IF(AND(F4965="B2B - VAT registered",NOT(AND(LEN(E4965)=15,LEFT(E4965,1)="3",RIGHT(E4965,1)="3",ISNUMBER(--E4965)))),"Invalid/missing customer VAT no; ","")&amp;IF(L4965&lt;&gt;"Yes","Not reported/cleared on FATOORA; ","")&amp;IF(AND(OR(G4965="Zero-rated domestic (Box 3)",G4965="Export (Box 4)"),N4965=""),"Zero-rate/export evidence missing; ","")&amp;IF(AND(C4965="Credit Note",H4965&gt;0),"Credit note should be negative; ","")&amp;IF(AND(C4965="Simplified Tax Invoice",F4965="B2B - VAT registered"),"Simplified invoice issued to VAT-registered B2B; ",""))</f>
        <v/>
      </c>
    </row>
    <row r="4966">
      <c r="A4966" s="17" t="n"/>
      <c r="B4966" s="14" t="n"/>
      <c r="C4966" s="14" t="n"/>
      <c r="D4966" s="14" t="n"/>
      <c r="E4966" s="16" t="n"/>
      <c r="F4966" s="14" t="n"/>
      <c r="G4966" s="14" t="n"/>
      <c r="H4966" s="19" t="n"/>
      <c r="I4966" s="19" t="n"/>
      <c r="J4966" s="34">
        <f>IF(A4966="","",H4966+I4966)</f>
        <v/>
      </c>
      <c r="K4966" s="14" t="n"/>
      <c r="L4966" s="14" t="n"/>
      <c r="M4966" s="14" t="n"/>
      <c r="N4966" s="14" t="n"/>
      <c r="O4966" s="20">
        <f>IF(A4966="","",SUMPRODUCT((A4966&gt;=Setup!$C$19:$C$30)*(A4966&lt;=Setup!$D$19:$D$30)*Setup!$A$19:$A$30))</f>
        <v/>
      </c>
      <c r="P4966" s="34">
        <f>IF(A4966="","",IF(G4966="Standard 15% (Box 1)",ROUND(H4966*Setup!$B$9,2),0))</f>
        <v/>
      </c>
      <c r="Q4966" s="34">
        <f>IF(A4966="","",I4966-P4966)</f>
        <v/>
      </c>
      <c r="R4966" s="23">
        <f>IF(A4966="","",IF(O4966=0,"Outside audit periods; ","")&amp;IF(G4966="","No VAT category; ","")&amp;IF(ABS(Q4966)&gt;Setup!$B$10,"VAT ≠ 15% × net; ","")&amp;IF(AND(F4966="B2B - VAT registered",NOT(AND(LEN(E4966)=15,LEFT(E4966,1)="3",RIGHT(E4966,1)="3",ISNUMBER(--E4966)))),"Invalid/missing customer VAT no; ","")&amp;IF(L4966&lt;&gt;"Yes","Not reported/cleared on FATOORA; ","")&amp;IF(AND(OR(G4966="Zero-rated domestic (Box 3)",G4966="Export (Box 4)"),N4966=""),"Zero-rate/export evidence missing; ","")&amp;IF(AND(C4966="Credit Note",H4966&gt;0),"Credit note should be negative; ","")&amp;IF(AND(C4966="Simplified Tax Invoice",F4966="B2B - VAT registered"),"Simplified invoice issued to VAT-registered B2B; ",""))</f>
        <v/>
      </c>
    </row>
    <row r="4967">
      <c r="A4967" s="17" t="n"/>
      <c r="B4967" s="14" t="n"/>
      <c r="C4967" s="14" t="n"/>
      <c r="D4967" s="14" t="n"/>
      <c r="E4967" s="16" t="n"/>
      <c r="F4967" s="14" t="n"/>
      <c r="G4967" s="14" t="n"/>
      <c r="H4967" s="19" t="n"/>
      <c r="I4967" s="19" t="n"/>
      <c r="J4967" s="34">
        <f>IF(A4967="","",H4967+I4967)</f>
        <v/>
      </c>
      <c r="K4967" s="14" t="n"/>
      <c r="L4967" s="14" t="n"/>
      <c r="M4967" s="14" t="n"/>
      <c r="N4967" s="14" t="n"/>
      <c r="O4967" s="20">
        <f>IF(A4967="","",SUMPRODUCT((A4967&gt;=Setup!$C$19:$C$30)*(A4967&lt;=Setup!$D$19:$D$30)*Setup!$A$19:$A$30))</f>
        <v/>
      </c>
      <c r="P4967" s="34">
        <f>IF(A4967="","",IF(G4967="Standard 15% (Box 1)",ROUND(H4967*Setup!$B$9,2),0))</f>
        <v/>
      </c>
      <c r="Q4967" s="34">
        <f>IF(A4967="","",I4967-P4967)</f>
        <v/>
      </c>
      <c r="R4967" s="23">
        <f>IF(A4967="","",IF(O4967=0,"Outside audit periods; ","")&amp;IF(G4967="","No VAT category; ","")&amp;IF(ABS(Q4967)&gt;Setup!$B$10,"VAT ≠ 15% × net; ","")&amp;IF(AND(F4967="B2B - VAT registered",NOT(AND(LEN(E4967)=15,LEFT(E4967,1)="3",RIGHT(E4967,1)="3",ISNUMBER(--E4967)))),"Invalid/missing customer VAT no; ","")&amp;IF(L4967&lt;&gt;"Yes","Not reported/cleared on FATOORA; ","")&amp;IF(AND(OR(G4967="Zero-rated domestic (Box 3)",G4967="Export (Box 4)"),N4967=""),"Zero-rate/export evidence missing; ","")&amp;IF(AND(C4967="Credit Note",H4967&gt;0),"Credit note should be negative; ","")&amp;IF(AND(C4967="Simplified Tax Invoice",F4967="B2B - VAT registered"),"Simplified invoice issued to VAT-registered B2B; ",""))</f>
        <v/>
      </c>
    </row>
    <row r="4968">
      <c r="A4968" s="17" t="n"/>
      <c r="B4968" s="14" t="n"/>
      <c r="C4968" s="14" t="n"/>
      <c r="D4968" s="14" t="n"/>
      <c r="E4968" s="16" t="n"/>
      <c r="F4968" s="14" t="n"/>
      <c r="G4968" s="14" t="n"/>
      <c r="H4968" s="19" t="n"/>
      <c r="I4968" s="19" t="n"/>
      <c r="J4968" s="34">
        <f>IF(A4968="","",H4968+I4968)</f>
        <v/>
      </c>
      <c r="K4968" s="14" t="n"/>
      <c r="L4968" s="14" t="n"/>
      <c r="M4968" s="14" t="n"/>
      <c r="N4968" s="14" t="n"/>
      <c r="O4968" s="20">
        <f>IF(A4968="","",SUMPRODUCT((A4968&gt;=Setup!$C$19:$C$30)*(A4968&lt;=Setup!$D$19:$D$30)*Setup!$A$19:$A$30))</f>
        <v/>
      </c>
      <c r="P4968" s="34">
        <f>IF(A4968="","",IF(G4968="Standard 15% (Box 1)",ROUND(H4968*Setup!$B$9,2),0))</f>
        <v/>
      </c>
      <c r="Q4968" s="34">
        <f>IF(A4968="","",I4968-P4968)</f>
        <v/>
      </c>
      <c r="R4968" s="23">
        <f>IF(A4968="","",IF(O4968=0,"Outside audit periods; ","")&amp;IF(G4968="","No VAT category; ","")&amp;IF(ABS(Q4968)&gt;Setup!$B$10,"VAT ≠ 15% × net; ","")&amp;IF(AND(F4968="B2B - VAT registered",NOT(AND(LEN(E4968)=15,LEFT(E4968,1)="3",RIGHT(E4968,1)="3",ISNUMBER(--E4968)))),"Invalid/missing customer VAT no; ","")&amp;IF(L4968&lt;&gt;"Yes","Not reported/cleared on FATOORA; ","")&amp;IF(AND(OR(G4968="Zero-rated domestic (Box 3)",G4968="Export (Box 4)"),N4968=""),"Zero-rate/export evidence missing; ","")&amp;IF(AND(C4968="Credit Note",H4968&gt;0),"Credit note should be negative; ","")&amp;IF(AND(C4968="Simplified Tax Invoice",F4968="B2B - VAT registered"),"Simplified invoice issued to VAT-registered B2B; ",""))</f>
        <v/>
      </c>
    </row>
    <row r="4969">
      <c r="A4969" s="17" t="n"/>
      <c r="B4969" s="14" t="n"/>
      <c r="C4969" s="14" t="n"/>
      <c r="D4969" s="14" t="n"/>
      <c r="E4969" s="16" t="n"/>
      <c r="F4969" s="14" t="n"/>
      <c r="G4969" s="14" t="n"/>
      <c r="H4969" s="19" t="n"/>
      <c r="I4969" s="19" t="n"/>
      <c r="J4969" s="34">
        <f>IF(A4969="","",H4969+I4969)</f>
        <v/>
      </c>
      <c r="K4969" s="14" t="n"/>
      <c r="L4969" s="14" t="n"/>
      <c r="M4969" s="14" t="n"/>
      <c r="N4969" s="14" t="n"/>
      <c r="O4969" s="20">
        <f>IF(A4969="","",SUMPRODUCT((A4969&gt;=Setup!$C$19:$C$30)*(A4969&lt;=Setup!$D$19:$D$30)*Setup!$A$19:$A$30))</f>
        <v/>
      </c>
      <c r="P4969" s="34">
        <f>IF(A4969="","",IF(G4969="Standard 15% (Box 1)",ROUND(H4969*Setup!$B$9,2),0))</f>
        <v/>
      </c>
      <c r="Q4969" s="34">
        <f>IF(A4969="","",I4969-P4969)</f>
        <v/>
      </c>
      <c r="R4969" s="23">
        <f>IF(A4969="","",IF(O4969=0,"Outside audit periods; ","")&amp;IF(G4969="","No VAT category; ","")&amp;IF(ABS(Q4969)&gt;Setup!$B$10,"VAT ≠ 15% × net; ","")&amp;IF(AND(F4969="B2B - VAT registered",NOT(AND(LEN(E4969)=15,LEFT(E4969,1)="3",RIGHT(E4969,1)="3",ISNUMBER(--E4969)))),"Invalid/missing customer VAT no; ","")&amp;IF(L4969&lt;&gt;"Yes","Not reported/cleared on FATOORA; ","")&amp;IF(AND(OR(G4969="Zero-rated domestic (Box 3)",G4969="Export (Box 4)"),N4969=""),"Zero-rate/export evidence missing; ","")&amp;IF(AND(C4969="Credit Note",H4969&gt;0),"Credit note should be negative; ","")&amp;IF(AND(C4969="Simplified Tax Invoice",F4969="B2B - VAT registered"),"Simplified invoice issued to VAT-registered B2B; ",""))</f>
        <v/>
      </c>
    </row>
    <row r="4970">
      <c r="A4970" s="17" t="n"/>
      <c r="B4970" s="14" t="n"/>
      <c r="C4970" s="14" t="n"/>
      <c r="D4970" s="14" t="n"/>
      <c r="E4970" s="16" t="n"/>
      <c r="F4970" s="14" t="n"/>
      <c r="G4970" s="14" t="n"/>
      <c r="H4970" s="19" t="n"/>
      <c r="I4970" s="19" t="n"/>
      <c r="J4970" s="34">
        <f>IF(A4970="","",H4970+I4970)</f>
        <v/>
      </c>
      <c r="K4970" s="14" t="n"/>
      <c r="L4970" s="14" t="n"/>
      <c r="M4970" s="14" t="n"/>
      <c r="N4970" s="14" t="n"/>
      <c r="O4970" s="20">
        <f>IF(A4970="","",SUMPRODUCT((A4970&gt;=Setup!$C$19:$C$30)*(A4970&lt;=Setup!$D$19:$D$30)*Setup!$A$19:$A$30))</f>
        <v/>
      </c>
      <c r="P4970" s="34">
        <f>IF(A4970="","",IF(G4970="Standard 15% (Box 1)",ROUND(H4970*Setup!$B$9,2),0))</f>
        <v/>
      </c>
      <c r="Q4970" s="34">
        <f>IF(A4970="","",I4970-P4970)</f>
        <v/>
      </c>
      <c r="R4970" s="23">
        <f>IF(A4970="","",IF(O4970=0,"Outside audit periods; ","")&amp;IF(G4970="","No VAT category; ","")&amp;IF(ABS(Q4970)&gt;Setup!$B$10,"VAT ≠ 15% × net; ","")&amp;IF(AND(F4970="B2B - VAT registered",NOT(AND(LEN(E4970)=15,LEFT(E4970,1)="3",RIGHT(E4970,1)="3",ISNUMBER(--E4970)))),"Invalid/missing customer VAT no; ","")&amp;IF(L4970&lt;&gt;"Yes","Not reported/cleared on FATOORA; ","")&amp;IF(AND(OR(G4970="Zero-rated domestic (Box 3)",G4970="Export (Box 4)"),N4970=""),"Zero-rate/export evidence missing; ","")&amp;IF(AND(C4970="Credit Note",H4970&gt;0),"Credit note should be negative; ","")&amp;IF(AND(C4970="Simplified Tax Invoice",F4970="B2B - VAT registered"),"Simplified invoice issued to VAT-registered B2B; ",""))</f>
        <v/>
      </c>
    </row>
    <row r="4971">
      <c r="A4971" s="17" t="n"/>
      <c r="B4971" s="14" t="n"/>
      <c r="C4971" s="14" t="n"/>
      <c r="D4971" s="14" t="n"/>
      <c r="E4971" s="16" t="n"/>
      <c r="F4971" s="14" t="n"/>
      <c r="G4971" s="14" t="n"/>
      <c r="H4971" s="19" t="n"/>
      <c r="I4971" s="19" t="n"/>
      <c r="J4971" s="34">
        <f>IF(A4971="","",H4971+I4971)</f>
        <v/>
      </c>
      <c r="K4971" s="14" t="n"/>
      <c r="L4971" s="14" t="n"/>
      <c r="M4971" s="14" t="n"/>
      <c r="N4971" s="14" t="n"/>
      <c r="O4971" s="20">
        <f>IF(A4971="","",SUMPRODUCT((A4971&gt;=Setup!$C$19:$C$30)*(A4971&lt;=Setup!$D$19:$D$30)*Setup!$A$19:$A$30))</f>
        <v/>
      </c>
      <c r="P4971" s="34">
        <f>IF(A4971="","",IF(G4971="Standard 15% (Box 1)",ROUND(H4971*Setup!$B$9,2),0))</f>
        <v/>
      </c>
      <c r="Q4971" s="34">
        <f>IF(A4971="","",I4971-P4971)</f>
        <v/>
      </c>
      <c r="R4971" s="23">
        <f>IF(A4971="","",IF(O4971=0,"Outside audit periods; ","")&amp;IF(G4971="","No VAT category; ","")&amp;IF(ABS(Q4971)&gt;Setup!$B$10,"VAT ≠ 15% × net; ","")&amp;IF(AND(F4971="B2B - VAT registered",NOT(AND(LEN(E4971)=15,LEFT(E4971,1)="3",RIGHT(E4971,1)="3",ISNUMBER(--E4971)))),"Invalid/missing customer VAT no; ","")&amp;IF(L4971&lt;&gt;"Yes","Not reported/cleared on FATOORA; ","")&amp;IF(AND(OR(G4971="Zero-rated domestic (Box 3)",G4971="Export (Box 4)"),N4971=""),"Zero-rate/export evidence missing; ","")&amp;IF(AND(C4971="Credit Note",H4971&gt;0),"Credit note should be negative; ","")&amp;IF(AND(C4971="Simplified Tax Invoice",F4971="B2B - VAT registered"),"Simplified invoice issued to VAT-registered B2B; ",""))</f>
        <v/>
      </c>
    </row>
    <row r="4972">
      <c r="A4972" s="17" t="n"/>
      <c r="B4972" s="14" t="n"/>
      <c r="C4972" s="14" t="n"/>
      <c r="D4972" s="14" t="n"/>
      <c r="E4972" s="16" t="n"/>
      <c r="F4972" s="14" t="n"/>
      <c r="G4972" s="14" t="n"/>
      <c r="H4972" s="19" t="n"/>
      <c r="I4972" s="19" t="n"/>
      <c r="J4972" s="34">
        <f>IF(A4972="","",H4972+I4972)</f>
        <v/>
      </c>
      <c r="K4972" s="14" t="n"/>
      <c r="L4972" s="14" t="n"/>
      <c r="M4972" s="14" t="n"/>
      <c r="N4972" s="14" t="n"/>
      <c r="O4972" s="20">
        <f>IF(A4972="","",SUMPRODUCT((A4972&gt;=Setup!$C$19:$C$30)*(A4972&lt;=Setup!$D$19:$D$30)*Setup!$A$19:$A$30))</f>
        <v/>
      </c>
      <c r="P4972" s="34">
        <f>IF(A4972="","",IF(G4972="Standard 15% (Box 1)",ROUND(H4972*Setup!$B$9,2),0))</f>
        <v/>
      </c>
      <c r="Q4972" s="34">
        <f>IF(A4972="","",I4972-P4972)</f>
        <v/>
      </c>
      <c r="R4972" s="23">
        <f>IF(A4972="","",IF(O4972=0,"Outside audit periods; ","")&amp;IF(G4972="","No VAT category; ","")&amp;IF(ABS(Q4972)&gt;Setup!$B$10,"VAT ≠ 15% × net; ","")&amp;IF(AND(F4972="B2B - VAT registered",NOT(AND(LEN(E4972)=15,LEFT(E4972,1)="3",RIGHT(E4972,1)="3",ISNUMBER(--E4972)))),"Invalid/missing customer VAT no; ","")&amp;IF(L4972&lt;&gt;"Yes","Not reported/cleared on FATOORA; ","")&amp;IF(AND(OR(G4972="Zero-rated domestic (Box 3)",G4972="Export (Box 4)"),N4972=""),"Zero-rate/export evidence missing; ","")&amp;IF(AND(C4972="Credit Note",H4972&gt;0),"Credit note should be negative; ","")&amp;IF(AND(C4972="Simplified Tax Invoice",F4972="B2B - VAT registered"),"Simplified invoice issued to VAT-registered B2B; ",""))</f>
        <v/>
      </c>
    </row>
    <row r="4973">
      <c r="A4973" s="17" t="n"/>
      <c r="B4973" s="14" t="n"/>
      <c r="C4973" s="14" t="n"/>
      <c r="D4973" s="14" t="n"/>
      <c r="E4973" s="16" t="n"/>
      <c r="F4973" s="14" t="n"/>
      <c r="G4973" s="14" t="n"/>
      <c r="H4973" s="19" t="n"/>
      <c r="I4973" s="19" t="n"/>
      <c r="J4973" s="34">
        <f>IF(A4973="","",H4973+I4973)</f>
        <v/>
      </c>
      <c r="K4973" s="14" t="n"/>
      <c r="L4973" s="14" t="n"/>
      <c r="M4973" s="14" t="n"/>
      <c r="N4973" s="14" t="n"/>
      <c r="O4973" s="20">
        <f>IF(A4973="","",SUMPRODUCT((A4973&gt;=Setup!$C$19:$C$30)*(A4973&lt;=Setup!$D$19:$D$30)*Setup!$A$19:$A$30))</f>
        <v/>
      </c>
      <c r="P4973" s="34">
        <f>IF(A4973="","",IF(G4973="Standard 15% (Box 1)",ROUND(H4973*Setup!$B$9,2),0))</f>
        <v/>
      </c>
      <c r="Q4973" s="34">
        <f>IF(A4973="","",I4973-P4973)</f>
        <v/>
      </c>
      <c r="R4973" s="23">
        <f>IF(A4973="","",IF(O4973=0,"Outside audit periods; ","")&amp;IF(G4973="","No VAT category; ","")&amp;IF(ABS(Q4973)&gt;Setup!$B$10,"VAT ≠ 15% × net; ","")&amp;IF(AND(F4973="B2B - VAT registered",NOT(AND(LEN(E4973)=15,LEFT(E4973,1)="3",RIGHT(E4973,1)="3",ISNUMBER(--E4973)))),"Invalid/missing customer VAT no; ","")&amp;IF(L4973&lt;&gt;"Yes","Not reported/cleared on FATOORA; ","")&amp;IF(AND(OR(G4973="Zero-rated domestic (Box 3)",G4973="Export (Box 4)"),N4973=""),"Zero-rate/export evidence missing; ","")&amp;IF(AND(C4973="Credit Note",H4973&gt;0),"Credit note should be negative; ","")&amp;IF(AND(C4973="Simplified Tax Invoice",F4973="B2B - VAT registered"),"Simplified invoice issued to VAT-registered B2B; ",""))</f>
        <v/>
      </c>
    </row>
    <row r="4974">
      <c r="A4974" s="17" t="n"/>
      <c r="B4974" s="14" t="n"/>
      <c r="C4974" s="14" t="n"/>
      <c r="D4974" s="14" t="n"/>
      <c r="E4974" s="16" t="n"/>
      <c r="F4974" s="14" t="n"/>
      <c r="G4974" s="14" t="n"/>
      <c r="H4974" s="19" t="n"/>
      <c r="I4974" s="19" t="n"/>
      <c r="J4974" s="34">
        <f>IF(A4974="","",H4974+I4974)</f>
        <v/>
      </c>
      <c r="K4974" s="14" t="n"/>
      <c r="L4974" s="14" t="n"/>
      <c r="M4974" s="14" t="n"/>
      <c r="N4974" s="14" t="n"/>
      <c r="O4974" s="20">
        <f>IF(A4974="","",SUMPRODUCT((A4974&gt;=Setup!$C$19:$C$30)*(A4974&lt;=Setup!$D$19:$D$30)*Setup!$A$19:$A$30))</f>
        <v/>
      </c>
      <c r="P4974" s="34">
        <f>IF(A4974="","",IF(G4974="Standard 15% (Box 1)",ROUND(H4974*Setup!$B$9,2),0))</f>
        <v/>
      </c>
      <c r="Q4974" s="34">
        <f>IF(A4974="","",I4974-P4974)</f>
        <v/>
      </c>
      <c r="R4974" s="23">
        <f>IF(A4974="","",IF(O4974=0,"Outside audit periods; ","")&amp;IF(G4974="","No VAT category; ","")&amp;IF(ABS(Q4974)&gt;Setup!$B$10,"VAT ≠ 15% × net; ","")&amp;IF(AND(F4974="B2B - VAT registered",NOT(AND(LEN(E4974)=15,LEFT(E4974,1)="3",RIGHT(E4974,1)="3",ISNUMBER(--E4974)))),"Invalid/missing customer VAT no; ","")&amp;IF(L4974&lt;&gt;"Yes","Not reported/cleared on FATOORA; ","")&amp;IF(AND(OR(G4974="Zero-rated domestic (Box 3)",G4974="Export (Box 4)"),N4974=""),"Zero-rate/export evidence missing; ","")&amp;IF(AND(C4974="Credit Note",H4974&gt;0),"Credit note should be negative; ","")&amp;IF(AND(C4974="Simplified Tax Invoice",F4974="B2B - VAT registered"),"Simplified invoice issued to VAT-registered B2B; ",""))</f>
        <v/>
      </c>
    </row>
    <row r="4975">
      <c r="A4975" s="17" t="n"/>
      <c r="B4975" s="14" t="n"/>
      <c r="C4975" s="14" t="n"/>
      <c r="D4975" s="14" t="n"/>
      <c r="E4975" s="16" t="n"/>
      <c r="F4975" s="14" t="n"/>
      <c r="G4975" s="14" t="n"/>
      <c r="H4975" s="19" t="n"/>
      <c r="I4975" s="19" t="n"/>
      <c r="J4975" s="34">
        <f>IF(A4975="","",H4975+I4975)</f>
        <v/>
      </c>
      <c r="K4975" s="14" t="n"/>
      <c r="L4975" s="14" t="n"/>
      <c r="M4975" s="14" t="n"/>
      <c r="N4975" s="14" t="n"/>
      <c r="O4975" s="20">
        <f>IF(A4975="","",SUMPRODUCT((A4975&gt;=Setup!$C$19:$C$30)*(A4975&lt;=Setup!$D$19:$D$30)*Setup!$A$19:$A$30))</f>
        <v/>
      </c>
      <c r="P4975" s="34">
        <f>IF(A4975="","",IF(G4975="Standard 15% (Box 1)",ROUND(H4975*Setup!$B$9,2),0))</f>
        <v/>
      </c>
      <c r="Q4975" s="34">
        <f>IF(A4975="","",I4975-P4975)</f>
        <v/>
      </c>
      <c r="R4975" s="23">
        <f>IF(A4975="","",IF(O4975=0,"Outside audit periods; ","")&amp;IF(G4975="","No VAT category; ","")&amp;IF(ABS(Q4975)&gt;Setup!$B$10,"VAT ≠ 15% × net; ","")&amp;IF(AND(F4975="B2B - VAT registered",NOT(AND(LEN(E4975)=15,LEFT(E4975,1)="3",RIGHT(E4975,1)="3",ISNUMBER(--E4975)))),"Invalid/missing customer VAT no; ","")&amp;IF(L4975&lt;&gt;"Yes","Not reported/cleared on FATOORA; ","")&amp;IF(AND(OR(G4975="Zero-rated domestic (Box 3)",G4975="Export (Box 4)"),N4975=""),"Zero-rate/export evidence missing; ","")&amp;IF(AND(C4975="Credit Note",H4975&gt;0),"Credit note should be negative; ","")&amp;IF(AND(C4975="Simplified Tax Invoice",F4975="B2B - VAT registered"),"Simplified invoice issued to VAT-registered B2B; ",""))</f>
        <v/>
      </c>
    </row>
    <row r="4976">
      <c r="A4976" s="17" t="n"/>
      <c r="B4976" s="14" t="n"/>
      <c r="C4976" s="14" t="n"/>
      <c r="D4976" s="14" t="n"/>
      <c r="E4976" s="16" t="n"/>
      <c r="F4976" s="14" t="n"/>
      <c r="G4976" s="14" t="n"/>
      <c r="H4976" s="19" t="n"/>
      <c r="I4976" s="19" t="n"/>
      <c r="J4976" s="34">
        <f>IF(A4976="","",H4976+I4976)</f>
        <v/>
      </c>
      <c r="K4976" s="14" t="n"/>
      <c r="L4976" s="14" t="n"/>
      <c r="M4976" s="14" t="n"/>
      <c r="N4976" s="14" t="n"/>
      <c r="O4976" s="20">
        <f>IF(A4976="","",SUMPRODUCT((A4976&gt;=Setup!$C$19:$C$30)*(A4976&lt;=Setup!$D$19:$D$30)*Setup!$A$19:$A$30))</f>
        <v/>
      </c>
      <c r="P4976" s="34">
        <f>IF(A4976="","",IF(G4976="Standard 15% (Box 1)",ROUND(H4976*Setup!$B$9,2),0))</f>
        <v/>
      </c>
      <c r="Q4976" s="34">
        <f>IF(A4976="","",I4976-P4976)</f>
        <v/>
      </c>
      <c r="R4976" s="23">
        <f>IF(A4976="","",IF(O4976=0,"Outside audit periods; ","")&amp;IF(G4976="","No VAT category; ","")&amp;IF(ABS(Q4976)&gt;Setup!$B$10,"VAT ≠ 15% × net; ","")&amp;IF(AND(F4976="B2B - VAT registered",NOT(AND(LEN(E4976)=15,LEFT(E4976,1)="3",RIGHT(E4976,1)="3",ISNUMBER(--E4976)))),"Invalid/missing customer VAT no; ","")&amp;IF(L4976&lt;&gt;"Yes","Not reported/cleared on FATOORA; ","")&amp;IF(AND(OR(G4976="Zero-rated domestic (Box 3)",G4976="Export (Box 4)"),N4976=""),"Zero-rate/export evidence missing; ","")&amp;IF(AND(C4976="Credit Note",H4976&gt;0),"Credit note should be negative; ","")&amp;IF(AND(C4976="Simplified Tax Invoice",F4976="B2B - VAT registered"),"Simplified invoice issued to VAT-registered B2B; ",""))</f>
        <v/>
      </c>
    </row>
    <row r="4977">
      <c r="A4977" s="17" t="n"/>
      <c r="B4977" s="14" t="n"/>
      <c r="C4977" s="14" t="n"/>
      <c r="D4977" s="14" t="n"/>
      <c r="E4977" s="16" t="n"/>
      <c r="F4977" s="14" t="n"/>
      <c r="G4977" s="14" t="n"/>
      <c r="H4977" s="19" t="n"/>
      <c r="I4977" s="19" t="n"/>
      <c r="J4977" s="34">
        <f>IF(A4977="","",H4977+I4977)</f>
        <v/>
      </c>
      <c r="K4977" s="14" t="n"/>
      <c r="L4977" s="14" t="n"/>
      <c r="M4977" s="14" t="n"/>
      <c r="N4977" s="14" t="n"/>
      <c r="O4977" s="20">
        <f>IF(A4977="","",SUMPRODUCT((A4977&gt;=Setup!$C$19:$C$30)*(A4977&lt;=Setup!$D$19:$D$30)*Setup!$A$19:$A$30))</f>
        <v/>
      </c>
      <c r="P4977" s="34">
        <f>IF(A4977="","",IF(G4977="Standard 15% (Box 1)",ROUND(H4977*Setup!$B$9,2),0))</f>
        <v/>
      </c>
      <c r="Q4977" s="34">
        <f>IF(A4977="","",I4977-P4977)</f>
        <v/>
      </c>
      <c r="R4977" s="23">
        <f>IF(A4977="","",IF(O4977=0,"Outside audit periods; ","")&amp;IF(G4977="","No VAT category; ","")&amp;IF(ABS(Q4977)&gt;Setup!$B$10,"VAT ≠ 15% × net; ","")&amp;IF(AND(F4977="B2B - VAT registered",NOT(AND(LEN(E4977)=15,LEFT(E4977,1)="3",RIGHT(E4977,1)="3",ISNUMBER(--E4977)))),"Invalid/missing customer VAT no; ","")&amp;IF(L4977&lt;&gt;"Yes","Not reported/cleared on FATOORA; ","")&amp;IF(AND(OR(G4977="Zero-rated domestic (Box 3)",G4977="Export (Box 4)"),N4977=""),"Zero-rate/export evidence missing; ","")&amp;IF(AND(C4977="Credit Note",H4977&gt;0),"Credit note should be negative; ","")&amp;IF(AND(C4977="Simplified Tax Invoice",F4977="B2B - VAT registered"),"Simplified invoice issued to VAT-registered B2B; ",""))</f>
        <v/>
      </c>
    </row>
    <row r="4978">
      <c r="A4978" s="17" t="n"/>
      <c r="B4978" s="14" t="n"/>
      <c r="C4978" s="14" t="n"/>
      <c r="D4978" s="14" t="n"/>
      <c r="E4978" s="16" t="n"/>
      <c r="F4978" s="14" t="n"/>
      <c r="G4978" s="14" t="n"/>
      <c r="H4978" s="19" t="n"/>
      <c r="I4978" s="19" t="n"/>
      <c r="J4978" s="34">
        <f>IF(A4978="","",H4978+I4978)</f>
        <v/>
      </c>
      <c r="K4978" s="14" t="n"/>
      <c r="L4978" s="14" t="n"/>
      <c r="M4978" s="14" t="n"/>
      <c r="N4978" s="14" t="n"/>
      <c r="O4978" s="20">
        <f>IF(A4978="","",SUMPRODUCT((A4978&gt;=Setup!$C$19:$C$30)*(A4978&lt;=Setup!$D$19:$D$30)*Setup!$A$19:$A$30))</f>
        <v/>
      </c>
      <c r="P4978" s="34">
        <f>IF(A4978="","",IF(G4978="Standard 15% (Box 1)",ROUND(H4978*Setup!$B$9,2),0))</f>
        <v/>
      </c>
      <c r="Q4978" s="34">
        <f>IF(A4978="","",I4978-P4978)</f>
        <v/>
      </c>
      <c r="R4978" s="23">
        <f>IF(A4978="","",IF(O4978=0,"Outside audit periods; ","")&amp;IF(G4978="","No VAT category; ","")&amp;IF(ABS(Q4978)&gt;Setup!$B$10,"VAT ≠ 15% × net; ","")&amp;IF(AND(F4978="B2B - VAT registered",NOT(AND(LEN(E4978)=15,LEFT(E4978,1)="3",RIGHT(E4978,1)="3",ISNUMBER(--E4978)))),"Invalid/missing customer VAT no; ","")&amp;IF(L4978&lt;&gt;"Yes","Not reported/cleared on FATOORA; ","")&amp;IF(AND(OR(G4978="Zero-rated domestic (Box 3)",G4978="Export (Box 4)"),N4978=""),"Zero-rate/export evidence missing; ","")&amp;IF(AND(C4978="Credit Note",H4978&gt;0),"Credit note should be negative; ","")&amp;IF(AND(C4978="Simplified Tax Invoice",F4978="B2B - VAT registered"),"Simplified invoice issued to VAT-registered B2B; ",""))</f>
        <v/>
      </c>
    </row>
    <row r="4979">
      <c r="A4979" s="17" t="n"/>
      <c r="B4979" s="14" t="n"/>
      <c r="C4979" s="14" t="n"/>
      <c r="D4979" s="14" t="n"/>
      <c r="E4979" s="16" t="n"/>
      <c r="F4979" s="14" t="n"/>
      <c r="G4979" s="14" t="n"/>
      <c r="H4979" s="19" t="n"/>
      <c r="I4979" s="19" t="n"/>
      <c r="J4979" s="34">
        <f>IF(A4979="","",H4979+I4979)</f>
        <v/>
      </c>
      <c r="K4979" s="14" t="n"/>
      <c r="L4979" s="14" t="n"/>
      <c r="M4979" s="14" t="n"/>
      <c r="N4979" s="14" t="n"/>
      <c r="O4979" s="20">
        <f>IF(A4979="","",SUMPRODUCT((A4979&gt;=Setup!$C$19:$C$30)*(A4979&lt;=Setup!$D$19:$D$30)*Setup!$A$19:$A$30))</f>
        <v/>
      </c>
      <c r="P4979" s="34">
        <f>IF(A4979="","",IF(G4979="Standard 15% (Box 1)",ROUND(H4979*Setup!$B$9,2),0))</f>
        <v/>
      </c>
      <c r="Q4979" s="34">
        <f>IF(A4979="","",I4979-P4979)</f>
        <v/>
      </c>
      <c r="R4979" s="23">
        <f>IF(A4979="","",IF(O4979=0,"Outside audit periods; ","")&amp;IF(G4979="","No VAT category; ","")&amp;IF(ABS(Q4979)&gt;Setup!$B$10,"VAT ≠ 15% × net; ","")&amp;IF(AND(F4979="B2B - VAT registered",NOT(AND(LEN(E4979)=15,LEFT(E4979,1)="3",RIGHT(E4979,1)="3",ISNUMBER(--E4979)))),"Invalid/missing customer VAT no; ","")&amp;IF(L4979&lt;&gt;"Yes","Not reported/cleared on FATOORA; ","")&amp;IF(AND(OR(G4979="Zero-rated domestic (Box 3)",G4979="Export (Box 4)"),N4979=""),"Zero-rate/export evidence missing; ","")&amp;IF(AND(C4979="Credit Note",H4979&gt;0),"Credit note should be negative; ","")&amp;IF(AND(C4979="Simplified Tax Invoice",F4979="B2B - VAT registered"),"Simplified invoice issued to VAT-registered B2B; ",""))</f>
        <v/>
      </c>
    </row>
    <row r="4980">
      <c r="A4980" s="17" t="n"/>
      <c r="B4980" s="14" t="n"/>
      <c r="C4980" s="14" t="n"/>
      <c r="D4980" s="14" t="n"/>
      <c r="E4980" s="16" t="n"/>
      <c r="F4980" s="14" t="n"/>
      <c r="G4980" s="14" t="n"/>
      <c r="H4980" s="19" t="n"/>
      <c r="I4980" s="19" t="n"/>
      <c r="J4980" s="34">
        <f>IF(A4980="","",H4980+I4980)</f>
        <v/>
      </c>
      <c r="K4980" s="14" t="n"/>
      <c r="L4980" s="14" t="n"/>
      <c r="M4980" s="14" t="n"/>
      <c r="N4980" s="14" t="n"/>
      <c r="O4980" s="20">
        <f>IF(A4980="","",SUMPRODUCT((A4980&gt;=Setup!$C$19:$C$30)*(A4980&lt;=Setup!$D$19:$D$30)*Setup!$A$19:$A$30))</f>
        <v/>
      </c>
      <c r="P4980" s="34">
        <f>IF(A4980="","",IF(G4980="Standard 15% (Box 1)",ROUND(H4980*Setup!$B$9,2),0))</f>
        <v/>
      </c>
      <c r="Q4980" s="34">
        <f>IF(A4980="","",I4980-P4980)</f>
        <v/>
      </c>
      <c r="R4980" s="23">
        <f>IF(A4980="","",IF(O4980=0,"Outside audit periods; ","")&amp;IF(G4980="","No VAT category; ","")&amp;IF(ABS(Q4980)&gt;Setup!$B$10,"VAT ≠ 15% × net; ","")&amp;IF(AND(F4980="B2B - VAT registered",NOT(AND(LEN(E4980)=15,LEFT(E4980,1)="3",RIGHT(E4980,1)="3",ISNUMBER(--E4980)))),"Invalid/missing customer VAT no; ","")&amp;IF(L4980&lt;&gt;"Yes","Not reported/cleared on FATOORA; ","")&amp;IF(AND(OR(G4980="Zero-rated domestic (Box 3)",G4980="Export (Box 4)"),N4980=""),"Zero-rate/export evidence missing; ","")&amp;IF(AND(C4980="Credit Note",H4980&gt;0),"Credit note should be negative; ","")&amp;IF(AND(C4980="Simplified Tax Invoice",F4980="B2B - VAT registered"),"Simplified invoice issued to VAT-registered B2B; ",""))</f>
        <v/>
      </c>
    </row>
    <row r="4981">
      <c r="A4981" s="17" t="n"/>
      <c r="B4981" s="14" t="n"/>
      <c r="C4981" s="14" t="n"/>
      <c r="D4981" s="14" t="n"/>
      <c r="E4981" s="16" t="n"/>
      <c r="F4981" s="14" t="n"/>
      <c r="G4981" s="14" t="n"/>
      <c r="H4981" s="19" t="n"/>
      <c r="I4981" s="19" t="n"/>
      <c r="J4981" s="34">
        <f>IF(A4981="","",H4981+I4981)</f>
        <v/>
      </c>
      <c r="K4981" s="14" t="n"/>
      <c r="L4981" s="14" t="n"/>
      <c r="M4981" s="14" t="n"/>
      <c r="N4981" s="14" t="n"/>
      <c r="O4981" s="20">
        <f>IF(A4981="","",SUMPRODUCT((A4981&gt;=Setup!$C$19:$C$30)*(A4981&lt;=Setup!$D$19:$D$30)*Setup!$A$19:$A$30))</f>
        <v/>
      </c>
      <c r="P4981" s="34">
        <f>IF(A4981="","",IF(G4981="Standard 15% (Box 1)",ROUND(H4981*Setup!$B$9,2),0))</f>
        <v/>
      </c>
      <c r="Q4981" s="34">
        <f>IF(A4981="","",I4981-P4981)</f>
        <v/>
      </c>
      <c r="R4981" s="23">
        <f>IF(A4981="","",IF(O4981=0,"Outside audit periods; ","")&amp;IF(G4981="","No VAT category; ","")&amp;IF(ABS(Q4981)&gt;Setup!$B$10,"VAT ≠ 15% × net; ","")&amp;IF(AND(F4981="B2B - VAT registered",NOT(AND(LEN(E4981)=15,LEFT(E4981,1)="3",RIGHT(E4981,1)="3",ISNUMBER(--E4981)))),"Invalid/missing customer VAT no; ","")&amp;IF(L4981&lt;&gt;"Yes","Not reported/cleared on FATOORA; ","")&amp;IF(AND(OR(G4981="Zero-rated domestic (Box 3)",G4981="Export (Box 4)"),N4981=""),"Zero-rate/export evidence missing; ","")&amp;IF(AND(C4981="Credit Note",H4981&gt;0),"Credit note should be negative; ","")&amp;IF(AND(C4981="Simplified Tax Invoice",F4981="B2B - VAT registered"),"Simplified invoice issued to VAT-registered B2B; ",""))</f>
        <v/>
      </c>
    </row>
    <row r="4982">
      <c r="A4982" s="17" t="n"/>
      <c r="B4982" s="14" t="n"/>
      <c r="C4982" s="14" t="n"/>
      <c r="D4982" s="14" t="n"/>
      <c r="E4982" s="16" t="n"/>
      <c r="F4982" s="14" t="n"/>
      <c r="G4982" s="14" t="n"/>
      <c r="H4982" s="19" t="n"/>
      <c r="I4982" s="19" t="n"/>
      <c r="J4982" s="34">
        <f>IF(A4982="","",H4982+I4982)</f>
        <v/>
      </c>
      <c r="K4982" s="14" t="n"/>
      <c r="L4982" s="14" t="n"/>
      <c r="M4982" s="14" t="n"/>
      <c r="N4982" s="14" t="n"/>
      <c r="O4982" s="20">
        <f>IF(A4982="","",SUMPRODUCT((A4982&gt;=Setup!$C$19:$C$30)*(A4982&lt;=Setup!$D$19:$D$30)*Setup!$A$19:$A$30))</f>
        <v/>
      </c>
      <c r="P4982" s="34">
        <f>IF(A4982="","",IF(G4982="Standard 15% (Box 1)",ROUND(H4982*Setup!$B$9,2),0))</f>
        <v/>
      </c>
      <c r="Q4982" s="34">
        <f>IF(A4982="","",I4982-P4982)</f>
        <v/>
      </c>
      <c r="R4982" s="23">
        <f>IF(A4982="","",IF(O4982=0,"Outside audit periods; ","")&amp;IF(G4982="","No VAT category; ","")&amp;IF(ABS(Q4982)&gt;Setup!$B$10,"VAT ≠ 15% × net; ","")&amp;IF(AND(F4982="B2B - VAT registered",NOT(AND(LEN(E4982)=15,LEFT(E4982,1)="3",RIGHT(E4982,1)="3",ISNUMBER(--E4982)))),"Invalid/missing customer VAT no; ","")&amp;IF(L4982&lt;&gt;"Yes","Not reported/cleared on FATOORA; ","")&amp;IF(AND(OR(G4982="Zero-rated domestic (Box 3)",G4982="Export (Box 4)"),N4982=""),"Zero-rate/export evidence missing; ","")&amp;IF(AND(C4982="Credit Note",H4982&gt;0),"Credit note should be negative; ","")&amp;IF(AND(C4982="Simplified Tax Invoice",F4982="B2B - VAT registered"),"Simplified invoice issued to VAT-registered B2B; ",""))</f>
        <v/>
      </c>
    </row>
    <row r="4983">
      <c r="A4983" s="17" t="n"/>
      <c r="B4983" s="14" t="n"/>
      <c r="C4983" s="14" t="n"/>
      <c r="D4983" s="14" t="n"/>
      <c r="E4983" s="16" t="n"/>
      <c r="F4983" s="14" t="n"/>
      <c r="G4983" s="14" t="n"/>
      <c r="H4983" s="19" t="n"/>
      <c r="I4983" s="19" t="n"/>
      <c r="J4983" s="34">
        <f>IF(A4983="","",H4983+I4983)</f>
        <v/>
      </c>
      <c r="K4983" s="14" t="n"/>
      <c r="L4983" s="14" t="n"/>
      <c r="M4983" s="14" t="n"/>
      <c r="N4983" s="14" t="n"/>
      <c r="O4983" s="20">
        <f>IF(A4983="","",SUMPRODUCT((A4983&gt;=Setup!$C$19:$C$30)*(A4983&lt;=Setup!$D$19:$D$30)*Setup!$A$19:$A$30))</f>
        <v/>
      </c>
      <c r="P4983" s="34">
        <f>IF(A4983="","",IF(G4983="Standard 15% (Box 1)",ROUND(H4983*Setup!$B$9,2),0))</f>
        <v/>
      </c>
      <c r="Q4983" s="34">
        <f>IF(A4983="","",I4983-P4983)</f>
        <v/>
      </c>
      <c r="R4983" s="23">
        <f>IF(A4983="","",IF(O4983=0,"Outside audit periods; ","")&amp;IF(G4983="","No VAT category; ","")&amp;IF(ABS(Q4983)&gt;Setup!$B$10,"VAT ≠ 15% × net; ","")&amp;IF(AND(F4983="B2B - VAT registered",NOT(AND(LEN(E4983)=15,LEFT(E4983,1)="3",RIGHT(E4983,1)="3",ISNUMBER(--E4983)))),"Invalid/missing customer VAT no; ","")&amp;IF(L4983&lt;&gt;"Yes","Not reported/cleared on FATOORA; ","")&amp;IF(AND(OR(G4983="Zero-rated domestic (Box 3)",G4983="Export (Box 4)"),N4983=""),"Zero-rate/export evidence missing; ","")&amp;IF(AND(C4983="Credit Note",H4983&gt;0),"Credit note should be negative; ","")&amp;IF(AND(C4983="Simplified Tax Invoice",F4983="B2B - VAT registered"),"Simplified invoice issued to VAT-registered B2B; ",""))</f>
        <v/>
      </c>
    </row>
    <row r="4984">
      <c r="A4984" s="17" t="n"/>
      <c r="B4984" s="14" t="n"/>
      <c r="C4984" s="14" t="n"/>
      <c r="D4984" s="14" t="n"/>
      <c r="E4984" s="16" t="n"/>
      <c r="F4984" s="14" t="n"/>
      <c r="G4984" s="14" t="n"/>
      <c r="H4984" s="19" t="n"/>
      <c r="I4984" s="19" t="n"/>
      <c r="J4984" s="34">
        <f>IF(A4984="","",H4984+I4984)</f>
        <v/>
      </c>
      <c r="K4984" s="14" t="n"/>
      <c r="L4984" s="14" t="n"/>
      <c r="M4984" s="14" t="n"/>
      <c r="N4984" s="14" t="n"/>
      <c r="O4984" s="20">
        <f>IF(A4984="","",SUMPRODUCT((A4984&gt;=Setup!$C$19:$C$30)*(A4984&lt;=Setup!$D$19:$D$30)*Setup!$A$19:$A$30))</f>
        <v/>
      </c>
      <c r="P4984" s="34">
        <f>IF(A4984="","",IF(G4984="Standard 15% (Box 1)",ROUND(H4984*Setup!$B$9,2),0))</f>
        <v/>
      </c>
      <c r="Q4984" s="34">
        <f>IF(A4984="","",I4984-P4984)</f>
        <v/>
      </c>
      <c r="R4984" s="23">
        <f>IF(A4984="","",IF(O4984=0,"Outside audit periods; ","")&amp;IF(G4984="","No VAT category; ","")&amp;IF(ABS(Q4984)&gt;Setup!$B$10,"VAT ≠ 15% × net; ","")&amp;IF(AND(F4984="B2B - VAT registered",NOT(AND(LEN(E4984)=15,LEFT(E4984,1)="3",RIGHT(E4984,1)="3",ISNUMBER(--E4984)))),"Invalid/missing customer VAT no; ","")&amp;IF(L4984&lt;&gt;"Yes","Not reported/cleared on FATOORA; ","")&amp;IF(AND(OR(G4984="Zero-rated domestic (Box 3)",G4984="Export (Box 4)"),N4984=""),"Zero-rate/export evidence missing; ","")&amp;IF(AND(C4984="Credit Note",H4984&gt;0),"Credit note should be negative; ","")&amp;IF(AND(C4984="Simplified Tax Invoice",F4984="B2B - VAT registered"),"Simplified invoice issued to VAT-registered B2B; ",""))</f>
        <v/>
      </c>
    </row>
    <row r="4985">
      <c r="A4985" s="17" t="n"/>
      <c r="B4985" s="14" t="n"/>
      <c r="C4985" s="14" t="n"/>
      <c r="D4985" s="14" t="n"/>
      <c r="E4985" s="16" t="n"/>
      <c r="F4985" s="14" t="n"/>
      <c r="G4985" s="14" t="n"/>
      <c r="H4985" s="19" t="n"/>
      <c r="I4985" s="19" t="n"/>
      <c r="J4985" s="34">
        <f>IF(A4985="","",H4985+I4985)</f>
        <v/>
      </c>
      <c r="K4985" s="14" t="n"/>
      <c r="L4985" s="14" t="n"/>
      <c r="M4985" s="14" t="n"/>
      <c r="N4985" s="14" t="n"/>
      <c r="O4985" s="20">
        <f>IF(A4985="","",SUMPRODUCT((A4985&gt;=Setup!$C$19:$C$30)*(A4985&lt;=Setup!$D$19:$D$30)*Setup!$A$19:$A$30))</f>
        <v/>
      </c>
      <c r="P4985" s="34">
        <f>IF(A4985="","",IF(G4985="Standard 15% (Box 1)",ROUND(H4985*Setup!$B$9,2),0))</f>
        <v/>
      </c>
      <c r="Q4985" s="34">
        <f>IF(A4985="","",I4985-P4985)</f>
        <v/>
      </c>
      <c r="R4985" s="23">
        <f>IF(A4985="","",IF(O4985=0,"Outside audit periods; ","")&amp;IF(G4985="","No VAT category; ","")&amp;IF(ABS(Q4985)&gt;Setup!$B$10,"VAT ≠ 15% × net; ","")&amp;IF(AND(F4985="B2B - VAT registered",NOT(AND(LEN(E4985)=15,LEFT(E4985,1)="3",RIGHT(E4985,1)="3",ISNUMBER(--E4985)))),"Invalid/missing customer VAT no; ","")&amp;IF(L4985&lt;&gt;"Yes","Not reported/cleared on FATOORA; ","")&amp;IF(AND(OR(G4985="Zero-rated domestic (Box 3)",G4985="Export (Box 4)"),N4985=""),"Zero-rate/export evidence missing; ","")&amp;IF(AND(C4985="Credit Note",H4985&gt;0),"Credit note should be negative; ","")&amp;IF(AND(C4985="Simplified Tax Invoice",F4985="B2B - VAT registered"),"Simplified invoice issued to VAT-registered B2B; ",""))</f>
        <v/>
      </c>
    </row>
    <row r="4986">
      <c r="A4986" s="17" t="n"/>
      <c r="B4986" s="14" t="n"/>
      <c r="C4986" s="14" t="n"/>
      <c r="D4986" s="14" t="n"/>
      <c r="E4986" s="16" t="n"/>
      <c r="F4986" s="14" t="n"/>
      <c r="G4986" s="14" t="n"/>
      <c r="H4986" s="19" t="n"/>
      <c r="I4986" s="19" t="n"/>
      <c r="J4986" s="34">
        <f>IF(A4986="","",H4986+I4986)</f>
        <v/>
      </c>
      <c r="K4986" s="14" t="n"/>
      <c r="L4986" s="14" t="n"/>
      <c r="M4986" s="14" t="n"/>
      <c r="N4986" s="14" t="n"/>
      <c r="O4986" s="20">
        <f>IF(A4986="","",SUMPRODUCT((A4986&gt;=Setup!$C$19:$C$30)*(A4986&lt;=Setup!$D$19:$D$30)*Setup!$A$19:$A$30))</f>
        <v/>
      </c>
      <c r="P4986" s="34">
        <f>IF(A4986="","",IF(G4986="Standard 15% (Box 1)",ROUND(H4986*Setup!$B$9,2),0))</f>
        <v/>
      </c>
      <c r="Q4986" s="34">
        <f>IF(A4986="","",I4986-P4986)</f>
        <v/>
      </c>
      <c r="R4986" s="23">
        <f>IF(A4986="","",IF(O4986=0,"Outside audit periods; ","")&amp;IF(G4986="","No VAT category; ","")&amp;IF(ABS(Q4986)&gt;Setup!$B$10,"VAT ≠ 15% × net; ","")&amp;IF(AND(F4986="B2B - VAT registered",NOT(AND(LEN(E4986)=15,LEFT(E4986,1)="3",RIGHT(E4986,1)="3",ISNUMBER(--E4986)))),"Invalid/missing customer VAT no; ","")&amp;IF(L4986&lt;&gt;"Yes","Not reported/cleared on FATOORA; ","")&amp;IF(AND(OR(G4986="Zero-rated domestic (Box 3)",G4986="Export (Box 4)"),N4986=""),"Zero-rate/export evidence missing; ","")&amp;IF(AND(C4986="Credit Note",H4986&gt;0),"Credit note should be negative; ","")&amp;IF(AND(C4986="Simplified Tax Invoice",F4986="B2B - VAT registered"),"Simplified invoice issued to VAT-registered B2B; ",""))</f>
        <v/>
      </c>
    </row>
    <row r="4987">
      <c r="A4987" s="17" t="n"/>
      <c r="B4987" s="14" t="n"/>
      <c r="C4987" s="14" t="n"/>
      <c r="D4987" s="14" t="n"/>
      <c r="E4987" s="16" t="n"/>
      <c r="F4987" s="14" t="n"/>
      <c r="G4987" s="14" t="n"/>
      <c r="H4987" s="19" t="n"/>
      <c r="I4987" s="19" t="n"/>
      <c r="J4987" s="34">
        <f>IF(A4987="","",H4987+I4987)</f>
        <v/>
      </c>
      <c r="K4987" s="14" t="n"/>
      <c r="L4987" s="14" t="n"/>
      <c r="M4987" s="14" t="n"/>
      <c r="N4987" s="14" t="n"/>
      <c r="O4987" s="20">
        <f>IF(A4987="","",SUMPRODUCT((A4987&gt;=Setup!$C$19:$C$30)*(A4987&lt;=Setup!$D$19:$D$30)*Setup!$A$19:$A$30))</f>
        <v/>
      </c>
      <c r="P4987" s="34">
        <f>IF(A4987="","",IF(G4987="Standard 15% (Box 1)",ROUND(H4987*Setup!$B$9,2),0))</f>
        <v/>
      </c>
      <c r="Q4987" s="34">
        <f>IF(A4987="","",I4987-P4987)</f>
        <v/>
      </c>
      <c r="R4987" s="23">
        <f>IF(A4987="","",IF(O4987=0,"Outside audit periods; ","")&amp;IF(G4987="","No VAT category; ","")&amp;IF(ABS(Q4987)&gt;Setup!$B$10,"VAT ≠ 15% × net; ","")&amp;IF(AND(F4987="B2B - VAT registered",NOT(AND(LEN(E4987)=15,LEFT(E4987,1)="3",RIGHT(E4987,1)="3",ISNUMBER(--E4987)))),"Invalid/missing customer VAT no; ","")&amp;IF(L4987&lt;&gt;"Yes","Not reported/cleared on FATOORA; ","")&amp;IF(AND(OR(G4987="Zero-rated domestic (Box 3)",G4987="Export (Box 4)"),N4987=""),"Zero-rate/export evidence missing; ","")&amp;IF(AND(C4987="Credit Note",H4987&gt;0),"Credit note should be negative; ","")&amp;IF(AND(C4987="Simplified Tax Invoice",F4987="B2B - VAT registered"),"Simplified invoice issued to VAT-registered B2B; ",""))</f>
        <v/>
      </c>
    </row>
    <row r="4988">
      <c r="A4988" s="17" t="n"/>
      <c r="B4988" s="14" t="n"/>
      <c r="C4988" s="14" t="n"/>
      <c r="D4988" s="14" t="n"/>
      <c r="E4988" s="16" t="n"/>
      <c r="F4988" s="14" t="n"/>
      <c r="G4988" s="14" t="n"/>
      <c r="H4988" s="19" t="n"/>
      <c r="I4988" s="19" t="n"/>
      <c r="J4988" s="34">
        <f>IF(A4988="","",H4988+I4988)</f>
        <v/>
      </c>
      <c r="K4988" s="14" t="n"/>
      <c r="L4988" s="14" t="n"/>
      <c r="M4988" s="14" t="n"/>
      <c r="N4988" s="14" t="n"/>
      <c r="O4988" s="20">
        <f>IF(A4988="","",SUMPRODUCT((A4988&gt;=Setup!$C$19:$C$30)*(A4988&lt;=Setup!$D$19:$D$30)*Setup!$A$19:$A$30))</f>
        <v/>
      </c>
      <c r="P4988" s="34">
        <f>IF(A4988="","",IF(G4988="Standard 15% (Box 1)",ROUND(H4988*Setup!$B$9,2),0))</f>
        <v/>
      </c>
      <c r="Q4988" s="34">
        <f>IF(A4988="","",I4988-P4988)</f>
        <v/>
      </c>
      <c r="R4988" s="23">
        <f>IF(A4988="","",IF(O4988=0,"Outside audit periods; ","")&amp;IF(G4988="","No VAT category; ","")&amp;IF(ABS(Q4988)&gt;Setup!$B$10,"VAT ≠ 15% × net; ","")&amp;IF(AND(F4988="B2B - VAT registered",NOT(AND(LEN(E4988)=15,LEFT(E4988,1)="3",RIGHT(E4988,1)="3",ISNUMBER(--E4988)))),"Invalid/missing customer VAT no; ","")&amp;IF(L4988&lt;&gt;"Yes","Not reported/cleared on FATOORA; ","")&amp;IF(AND(OR(G4988="Zero-rated domestic (Box 3)",G4988="Export (Box 4)"),N4988=""),"Zero-rate/export evidence missing; ","")&amp;IF(AND(C4988="Credit Note",H4988&gt;0),"Credit note should be negative; ","")&amp;IF(AND(C4988="Simplified Tax Invoice",F4988="B2B - VAT registered"),"Simplified invoice issued to VAT-registered B2B; ",""))</f>
        <v/>
      </c>
    </row>
    <row r="4989">
      <c r="A4989" s="17" t="n"/>
      <c r="B4989" s="14" t="n"/>
      <c r="C4989" s="14" t="n"/>
      <c r="D4989" s="14" t="n"/>
      <c r="E4989" s="16" t="n"/>
      <c r="F4989" s="14" t="n"/>
      <c r="G4989" s="14" t="n"/>
      <c r="H4989" s="19" t="n"/>
      <c r="I4989" s="19" t="n"/>
      <c r="J4989" s="34">
        <f>IF(A4989="","",H4989+I4989)</f>
        <v/>
      </c>
      <c r="K4989" s="14" t="n"/>
      <c r="L4989" s="14" t="n"/>
      <c r="M4989" s="14" t="n"/>
      <c r="N4989" s="14" t="n"/>
      <c r="O4989" s="20">
        <f>IF(A4989="","",SUMPRODUCT((A4989&gt;=Setup!$C$19:$C$30)*(A4989&lt;=Setup!$D$19:$D$30)*Setup!$A$19:$A$30))</f>
        <v/>
      </c>
      <c r="P4989" s="34">
        <f>IF(A4989="","",IF(G4989="Standard 15% (Box 1)",ROUND(H4989*Setup!$B$9,2),0))</f>
        <v/>
      </c>
      <c r="Q4989" s="34">
        <f>IF(A4989="","",I4989-P4989)</f>
        <v/>
      </c>
      <c r="R4989" s="23">
        <f>IF(A4989="","",IF(O4989=0,"Outside audit periods; ","")&amp;IF(G4989="","No VAT category; ","")&amp;IF(ABS(Q4989)&gt;Setup!$B$10,"VAT ≠ 15% × net; ","")&amp;IF(AND(F4989="B2B - VAT registered",NOT(AND(LEN(E4989)=15,LEFT(E4989,1)="3",RIGHT(E4989,1)="3",ISNUMBER(--E4989)))),"Invalid/missing customer VAT no; ","")&amp;IF(L4989&lt;&gt;"Yes","Not reported/cleared on FATOORA; ","")&amp;IF(AND(OR(G4989="Zero-rated domestic (Box 3)",G4989="Export (Box 4)"),N4989=""),"Zero-rate/export evidence missing; ","")&amp;IF(AND(C4989="Credit Note",H4989&gt;0),"Credit note should be negative; ","")&amp;IF(AND(C4989="Simplified Tax Invoice",F4989="B2B - VAT registered"),"Simplified invoice issued to VAT-registered B2B; ",""))</f>
        <v/>
      </c>
    </row>
    <row r="4990">
      <c r="A4990" s="17" t="n"/>
      <c r="B4990" s="14" t="n"/>
      <c r="C4990" s="14" t="n"/>
      <c r="D4990" s="14" t="n"/>
      <c r="E4990" s="16" t="n"/>
      <c r="F4990" s="14" t="n"/>
      <c r="G4990" s="14" t="n"/>
      <c r="H4990" s="19" t="n"/>
      <c r="I4990" s="19" t="n"/>
      <c r="J4990" s="34">
        <f>IF(A4990="","",H4990+I4990)</f>
        <v/>
      </c>
      <c r="K4990" s="14" t="n"/>
      <c r="L4990" s="14" t="n"/>
      <c r="M4990" s="14" t="n"/>
      <c r="N4990" s="14" t="n"/>
      <c r="O4990" s="20">
        <f>IF(A4990="","",SUMPRODUCT((A4990&gt;=Setup!$C$19:$C$30)*(A4990&lt;=Setup!$D$19:$D$30)*Setup!$A$19:$A$30))</f>
        <v/>
      </c>
      <c r="P4990" s="34">
        <f>IF(A4990="","",IF(G4990="Standard 15% (Box 1)",ROUND(H4990*Setup!$B$9,2),0))</f>
        <v/>
      </c>
      <c r="Q4990" s="34">
        <f>IF(A4990="","",I4990-P4990)</f>
        <v/>
      </c>
      <c r="R4990" s="23">
        <f>IF(A4990="","",IF(O4990=0,"Outside audit periods; ","")&amp;IF(G4990="","No VAT category; ","")&amp;IF(ABS(Q4990)&gt;Setup!$B$10,"VAT ≠ 15% × net; ","")&amp;IF(AND(F4990="B2B - VAT registered",NOT(AND(LEN(E4990)=15,LEFT(E4990,1)="3",RIGHT(E4990,1)="3",ISNUMBER(--E4990)))),"Invalid/missing customer VAT no; ","")&amp;IF(L4990&lt;&gt;"Yes","Not reported/cleared on FATOORA; ","")&amp;IF(AND(OR(G4990="Zero-rated domestic (Box 3)",G4990="Export (Box 4)"),N4990=""),"Zero-rate/export evidence missing; ","")&amp;IF(AND(C4990="Credit Note",H4990&gt;0),"Credit note should be negative; ","")&amp;IF(AND(C4990="Simplified Tax Invoice",F4990="B2B - VAT registered"),"Simplified invoice issued to VAT-registered B2B; ",""))</f>
        <v/>
      </c>
    </row>
    <row r="4991">
      <c r="A4991" s="17" t="n"/>
      <c r="B4991" s="14" t="n"/>
      <c r="C4991" s="14" t="n"/>
      <c r="D4991" s="14" t="n"/>
      <c r="E4991" s="16" t="n"/>
      <c r="F4991" s="14" t="n"/>
      <c r="G4991" s="14" t="n"/>
      <c r="H4991" s="19" t="n"/>
      <c r="I4991" s="19" t="n"/>
      <c r="J4991" s="34">
        <f>IF(A4991="","",H4991+I4991)</f>
        <v/>
      </c>
      <c r="K4991" s="14" t="n"/>
      <c r="L4991" s="14" t="n"/>
      <c r="M4991" s="14" t="n"/>
      <c r="N4991" s="14" t="n"/>
      <c r="O4991" s="20">
        <f>IF(A4991="","",SUMPRODUCT((A4991&gt;=Setup!$C$19:$C$30)*(A4991&lt;=Setup!$D$19:$D$30)*Setup!$A$19:$A$30))</f>
        <v/>
      </c>
      <c r="P4991" s="34">
        <f>IF(A4991="","",IF(G4991="Standard 15% (Box 1)",ROUND(H4991*Setup!$B$9,2),0))</f>
        <v/>
      </c>
      <c r="Q4991" s="34">
        <f>IF(A4991="","",I4991-P4991)</f>
        <v/>
      </c>
      <c r="R4991" s="23">
        <f>IF(A4991="","",IF(O4991=0,"Outside audit periods; ","")&amp;IF(G4991="","No VAT category; ","")&amp;IF(ABS(Q4991)&gt;Setup!$B$10,"VAT ≠ 15% × net; ","")&amp;IF(AND(F4991="B2B - VAT registered",NOT(AND(LEN(E4991)=15,LEFT(E4991,1)="3",RIGHT(E4991,1)="3",ISNUMBER(--E4991)))),"Invalid/missing customer VAT no; ","")&amp;IF(L4991&lt;&gt;"Yes","Not reported/cleared on FATOORA; ","")&amp;IF(AND(OR(G4991="Zero-rated domestic (Box 3)",G4991="Export (Box 4)"),N4991=""),"Zero-rate/export evidence missing; ","")&amp;IF(AND(C4991="Credit Note",H4991&gt;0),"Credit note should be negative; ","")&amp;IF(AND(C4991="Simplified Tax Invoice",F4991="B2B - VAT registered"),"Simplified invoice issued to VAT-registered B2B; ",""))</f>
        <v/>
      </c>
    </row>
    <row r="4992">
      <c r="A4992" s="17" t="n"/>
      <c r="B4992" s="14" t="n"/>
      <c r="C4992" s="14" t="n"/>
      <c r="D4992" s="14" t="n"/>
      <c r="E4992" s="16" t="n"/>
      <c r="F4992" s="14" t="n"/>
      <c r="G4992" s="14" t="n"/>
      <c r="H4992" s="19" t="n"/>
      <c r="I4992" s="19" t="n"/>
      <c r="J4992" s="34">
        <f>IF(A4992="","",H4992+I4992)</f>
        <v/>
      </c>
      <c r="K4992" s="14" t="n"/>
      <c r="L4992" s="14" t="n"/>
      <c r="M4992" s="14" t="n"/>
      <c r="N4992" s="14" t="n"/>
      <c r="O4992" s="20">
        <f>IF(A4992="","",SUMPRODUCT((A4992&gt;=Setup!$C$19:$C$30)*(A4992&lt;=Setup!$D$19:$D$30)*Setup!$A$19:$A$30))</f>
        <v/>
      </c>
      <c r="P4992" s="34">
        <f>IF(A4992="","",IF(G4992="Standard 15% (Box 1)",ROUND(H4992*Setup!$B$9,2),0))</f>
        <v/>
      </c>
      <c r="Q4992" s="34">
        <f>IF(A4992="","",I4992-P4992)</f>
        <v/>
      </c>
      <c r="R4992" s="23">
        <f>IF(A4992="","",IF(O4992=0,"Outside audit periods; ","")&amp;IF(G4992="","No VAT category; ","")&amp;IF(ABS(Q4992)&gt;Setup!$B$10,"VAT ≠ 15% × net; ","")&amp;IF(AND(F4992="B2B - VAT registered",NOT(AND(LEN(E4992)=15,LEFT(E4992,1)="3",RIGHT(E4992,1)="3",ISNUMBER(--E4992)))),"Invalid/missing customer VAT no; ","")&amp;IF(L4992&lt;&gt;"Yes","Not reported/cleared on FATOORA; ","")&amp;IF(AND(OR(G4992="Zero-rated domestic (Box 3)",G4992="Export (Box 4)"),N4992=""),"Zero-rate/export evidence missing; ","")&amp;IF(AND(C4992="Credit Note",H4992&gt;0),"Credit note should be negative; ","")&amp;IF(AND(C4992="Simplified Tax Invoice",F4992="B2B - VAT registered"),"Simplified invoice issued to VAT-registered B2B; ",""))</f>
        <v/>
      </c>
    </row>
    <row r="4993">
      <c r="A4993" s="17" t="n"/>
      <c r="B4993" s="14" t="n"/>
      <c r="C4993" s="14" t="n"/>
      <c r="D4993" s="14" t="n"/>
      <c r="E4993" s="16" t="n"/>
      <c r="F4993" s="14" t="n"/>
      <c r="G4993" s="14" t="n"/>
      <c r="H4993" s="19" t="n"/>
      <c r="I4993" s="19" t="n"/>
      <c r="J4993" s="34">
        <f>IF(A4993="","",H4993+I4993)</f>
        <v/>
      </c>
      <c r="K4993" s="14" t="n"/>
      <c r="L4993" s="14" t="n"/>
      <c r="M4993" s="14" t="n"/>
      <c r="N4993" s="14" t="n"/>
      <c r="O4993" s="20">
        <f>IF(A4993="","",SUMPRODUCT((A4993&gt;=Setup!$C$19:$C$30)*(A4993&lt;=Setup!$D$19:$D$30)*Setup!$A$19:$A$30))</f>
        <v/>
      </c>
      <c r="P4993" s="34">
        <f>IF(A4993="","",IF(G4993="Standard 15% (Box 1)",ROUND(H4993*Setup!$B$9,2),0))</f>
        <v/>
      </c>
      <c r="Q4993" s="34">
        <f>IF(A4993="","",I4993-P4993)</f>
        <v/>
      </c>
      <c r="R4993" s="23">
        <f>IF(A4993="","",IF(O4993=0,"Outside audit periods; ","")&amp;IF(G4993="","No VAT category; ","")&amp;IF(ABS(Q4993)&gt;Setup!$B$10,"VAT ≠ 15% × net; ","")&amp;IF(AND(F4993="B2B - VAT registered",NOT(AND(LEN(E4993)=15,LEFT(E4993,1)="3",RIGHT(E4993,1)="3",ISNUMBER(--E4993)))),"Invalid/missing customer VAT no; ","")&amp;IF(L4993&lt;&gt;"Yes","Not reported/cleared on FATOORA; ","")&amp;IF(AND(OR(G4993="Zero-rated domestic (Box 3)",G4993="Export (Box 4)"),N4993=""),"Zero-rate/export evidence missing; ","")&amp;IF(AND(C4993="Credit Note",H4993&gt;0),"Credit note should be negative; ","")&amp;IF(AND(C4993="Simplified Tax Invoice",F4993="B2B - VAT registered"),"Simplified invoice issued to VAT-registered B2B; ",""))</f>
        <v/>
      </c>
    </row>
    <row r="4994">
      <c r="A4994" s="17" t="n"/>
      <c r="B4994" s="14" t="n"/>
      <c r="C4994" s="14" t="n"/>
      <c r="D4994" s="14" t="n"/>
      <c r="E4994" s="16" t="n"/>
      <c r="F4994" s="14" t="n"/>
      <c r="G4994" s="14" t="n"/>
      <c r="H4994" s="19" t="n"/>
      <c r="I4994" s="19" t="n"/>
      <c r="J4994" s="34">
        <f>IF(A4994="","",H4994+I4994)</f>
        <v/>
      </c>
      <c r="K4994" s="14" t="n"/>
      <c r="L4994" s="14" t="n"/>
      <c r="M4994" s="14" t="n"/>
      <c r="N4994" s="14" t="n"/>
      <c r="O4994" s="20">
        <f>IF(A4994="","",SUMPRODUCT((A4994&gt;=Setup!$C$19:$C$30)*(A4994&lt;=Setup!$D$19:$D$30)*Setup!$A$19:$A$30))</f>
        <v/>
      </c>
      <c r="P4994" s="34">
        <f>IF(A4994="","",IF(G4994="Standard 15% (Box 1)",ROUND(H4994*Setup!$B$9,2),0))</f>
        <v/>
      </c>
      <c r="Q4994" s="34">
        <f>IF(A4994="","",I4994-P4994)</f>
        <v/>
      </c>
      <c r="R4994" s="23">
        <f>IF(A4994="","",IF(O4994=0,"Outside audit periods; ","")&amp;IF(G4994="","No VAT category; ","")&amp;IF(ABS(Q4994)&gt;Setup!$B$10,"VAT ≠ 15% × net; ","")&amp;IF(AND(F4994="B2B - VAT registered",NOT(AND(LEN(E4994)=15,LEFT(E4994,1)="3",RIGHT(E4994,1)="3",ISNUMBER(--E4994)))),"Invalid/missing customer VAT no; ","")&amp;IF(L4994&lt;&gt;"Yes","Not reported/cleared on FATOORA; ","")&amp;IF(AND(OR(G4994="Zero-rated domestic (Box 3)",G4994="Export (Box 4)"),N4994=""),"Zero-rate/export evidence missing; ","")&amp;IF(AND(C4994="Credit Note",H4994&gt;0),"Credit note should be negative; ","")&amp;IF(AND(C4994="Simplified Tax Invoice",F4994="B2B - VAT registered"),"Simplified invoice issued to VAT-registered B2B; ",""))</f>
        <v/>
      </c>
    </row>
    <row r="4995">
      <c r="A4995" s="17" t="n"/>
      <c r="B4995" s="14" t="n"/>
      <c r="C4995" s="14" t="n"/>
      <c r="D4995" s="14" t="n"/>
      <c r="E4995" s="16" t="n"/>
      <c r="F4995" s="14" t="n"/>
      <c r="G4995" s="14" t="n"/>
      <c r="H4995" s="19" t="n"/>
      <c r="I4995" s="19" t="n"/>
      <c r="J4995" s="34">
        <f>IF(A4995="","",H4995+I4995)</f>
        <v/>
      </c>
      <c r="K4995" s="14" t="n"/>
      <c r="L4995" s="14" t="n"/>
      <c r="M4995" s="14" t="n"/>
      <c r="N4995" s="14" t="n"/>
      <c r="O4995" s="20">
        <f>IF(A4995="","",SUMPRODUCT((A4995&gt;=Setup!$C$19:$C$30)*(A4995&lt;=Setup!$D$19:$D$30)*Setup!$A$19:$A$30))</f>
        <v/>
      </c>
      <c r="P4995" s="34">
        <f>IF(A4995="","",IF(G4995="Standard 15% (Box 1)",ROUND(H4995*Setup!$B$9,2),0))</f>
        <v/>
      </c>
      <c r="Q4995" s="34">
        <f>IF(A4995="","",I4995-P4995)</f>
        <v/>
      </c>
      <c r="R4995" s="23">
        <f>IF(A4995="","",IF(O4995=0,"Outside audit periods; ","")&amp;IF(G4995="","No VAT category; ","")&amp;IF(ABS(Q4995)&gt;Setup!$B$10,"VAT ≠ 15% × net; ","")&amp;IF(AND(F4995="B2B - VAT registered",NOT(AND(LEN(E4995)=15,LEFT(E4995,1)="3",RIGHT(E4995,1)="3",ISNUMBER(--E4995)))),"Invalid/missing customer VAT no; ","")&amp;IF(L4995&lt;&gt;"Yes","Not reported/cleared on FATOORA; ","")&amp;IF(AND(OR(G4995="Zero-rated domestic (Box 3)",G4995="Export (Box 4)"),N4995=""),"Zero-rate/export evidence missing; ","")&amp;IF(AND(C4995="Credit Note",H4995&gt;0),"Credit note should be negative; ","")&amp;IF(AND(C4995="Simplified Tax Invoice",F4995="B2B - VAT registered"),"Simplified invoice issued to VAT-registered B2B; ",""))</f>
        <v/>
      </c>
    </row>
    <row r="4996">
      <c r="A4996" s="17" t="n"/>
      <c r="B4996" s="14" t="n"/>
      <c r="C4996" s="14" t="n"/>
      <c r="D4996" s="14" t="n"/>
      <c r="E4996" s="16" t="n"/>
      <c r="F4996" s="14" t="n"/>
      <c r="G4996" s="14" t="n"/>
      <c r="H4996" s="19" t="n"/>
      <c r="I4996" s="19" t="n"/>
      <c r="J4996" s="34">
        <f>IF(A4996="","",H4996+I4996)</f>
        <v/>
      </c>
      <c r="K4996" s="14" t="n"/>
      <c r="L4996" s="14" t="n"/>
      <c r="M4996" s="14" t="n"/>
      <c r="N4996" s="14" t="n"/>
      <c r="O4996" s="20">
        <f>IF(A4996="","",SUMPRODUCT((A4996&gt;=Setup!$C$19:$C$30)*(A4996&lt;=Setup!$D$19:$D$30)*Setup!$A$19:$A$30))</f>
        <v/>
      </c>
      <c r="P4996" s="34">
        <f>IF(A4996="","",IF(G4996="Standard 15% (Box 1)",ROUND(H4996*Setup!$B$9,2),0))</f>
        <v/>
      </c>
      <c r="Q4996" s="34">
        <f>IF(A4996="","",I4996-P4996)</f>
        <v/>
      </c>
      <c r="R4996" s="23">
        <f>IF(A4996="","",IF(O4996=0,"Outside audit periods; ","")&amp;IF(G4996="","No VAT category; ","")&amp;IF(ABS(Q4996)&gt;Setup!$B$10,"VAT ≠ 15% × net; ","")&amp;IF(AND(F4996="B2B - VAT registered",NOT(AND(LEN(E4996)=15,LEFT(E4996,1)="3",RIGHT(E4996,1)="3",ISNUMBER(--E4996)))),"Invalid/missing customer VAT no; ","")&amp;IF(L4996&lt;&gt;"Yes","Not reported/cleared on FATOORA; ","")&amp;IF(AND(OR(G4996="Zero-rated domestic (Box 3)",G4996="Export (Box 4)"),N4996=""),"Zero-rate/export evidence missing; ","")&amp;IF(AND(C4996="Credit Note",H4996&gt;0),"Credit note should be negative; ","")&amp;IF(AND(C4996="Simplified Tax Invoice",F4996="B2B - VAT registered"),"Simplified invoice issued to VAT-registered B2B; ",""))</f>
        <v/>
      </c>
    </row>
    <row r="4997">
      <c r="A4997" s="17" t="n"/>
      <c r="B4997" s="14" t="n"/>
      <c r="C4997" s="14" t="n"/>
      <c r="D4997" s="14" t="n"/>
      <c r="E4997" s="16" t="n"/>
      <c r="F4997" s="14" t="n"/>
      <c r="G4997" s="14" t="n"/>
      <c r="H4997" s="19" t="n"/>
      <c r="I4997" s="19" t="n"/>
      <c r="J4997" s="34">
        <f>IF(A4997="","",H4997+I4997)</f>
        <v/>
      </c>
      <c r="K4997" s="14" t="n"/>
      <c r="L4997" s="14" t="n"/>
      <c r="M4997" s="14" t="n"/>
      <c r="N4997" s="14" t="n"/>
      <c r="O4997" s="20">
        <f>IF(A4997="","",SUMPRODUCT((A4997&gt;=Setup!$C$19:$C$30)*(A4997&lt;=Setup!$D$19:$D$30)*Setup!$A$19:$A$30))</f>
        <v/>
      </c>
      <c r="P4997" s="34">
        <f>IF(A4997="","",IF(G4997="Standard 15% (Box 1)",ROUND(H4997*Setup!$B$9,2),0))</f>
        <v/>
      </c>
      <c r="Q4997" s="34">
        <f>IF(A4997="","",I4997-P4997)</f>
        <v/>
      </c>
      <c r="R4997" s="23">
        <f>IF(A4997="","",IF(O4997=0,"Outside audit periods; ","")&amp;IF(G4997="","No VAT category; ","")&amp;IF(ABS(Q4997)&gt;Setup!$B$10,"VAT ≠ 15% × net; ","")&amp;IF(AND(F4997="B2B - VAT registered",NOT(AND(LEN(E4997)=15,LEFT(E4997,1)="3",RIGHT(E4997,1)="3",ISNUMBER(--E4997)))),"Invalid/missing customer VAT no; ","")&amp;IF(L4997&lt;&gt;"Yes","Not reported/cleared on FATOORA; ","")&amp;IF(AND(OR(G4997="Zero-rated domestic (Box 3)",G4997="Export (Box 4)"),N4997=""),"Zero-rate/export evidence missing; ","")&amp;IF(AND(C4997="Credit Note",H4997&gt;0),"Credit note should be negative; ","")&amp;IF(AND(C4997="Simplified Tax Invoice",F4997="B2B - VAT registered"),"Simplified invoice issued to VAT-registered B2B; ",""))</f>
        <v/>
      </c>
    </row>
    <row r="4998">
      <c r="A4998" s="17" t="n"/>
      <c r="B4998" s="14" t="n"/>
      <c r="C4998" s="14" t="n"/>
      <c r="D4998" s="14" t="n"/>
      <c r="E4998" s="16" t="n"/>
      <c r="F4998" s="14" t="n"/>
      <c r="G4998" s="14" t="n"/>
      <c r="H4998" s="19" t="n"/>
      <c r="I4998" s="19" t="n"/>
      <c r="J4998" s="34">
        <f>IF(A4998="","",H4998+I4998)</f>
        <v/>
      </c>
      <c r="K4998" s="14" t="n"/>
      <c r="L4998" s="14" t="n"/>
      <c r="M4998" s="14" t="n"/>
      <c r="N4998" s="14" t="n"/>
      <c r="O4998" s="20">
        <f>IF(A4998="","",SUMPRODUCT((A4998&gt;=Setup!$C$19:$C$30)*(A4998&lt;=Setup!$D$19:$D$30)*Setup!$A$19:$A$30))</f>
        <v/>
      </c>
      <c r="P4998" s="34">
        <f>IF(A4998="","",IF(G4998="Standard 15% (Box 1)",ROUND(H4998*Setup!$B$9,2),0))</f>
        <v/>
      </c>
      <c r="Q4998" s="34">
        <f>IF(A4998="","",I4998-P4998)</f>
        <v/>
      </c>
      <c r="R4998" s="23">
        <f>IF(A4998="","",IF(O4998=0,"Outside audit periods; ","")&amp;IF(G4998="","No VAT category; ","")&amp;IF(ABS(Q4998)&gt;Setup!$B$10,"VAT ≠ 15% × net; ","")&amp;IF(AND(F4998="B2B - VAT registered",NOT(AND(LEN(E4998)=15,LEFT(E4998,1)="3",RIGHT(E4998,1)="3",ISNUMBER(--E4998)))),"Invalid/missing customer VAT no; ","")&amp;IF(L4998&lt;&gt;"Yes","Not reported/cleared on FATOORA; ","")&amp;IF(AND(OR(G4998="Zero-rated domestic (Box 3)",G4998="Export (Box 4)"),N4998=""),"Zero-rate/export evidence missing; ","")&amp;IF(AND(C4998="Credit Note",H4998&gt;0),"Credit note should be negative; ","")&amp;IF(AND(C4998="Simplified Tax Invoice",F4998="B2B - VAT registered"),"Simplified invoice issued to VAT-registered B2B; ",""))</f>
        <v/>
      </c>
    </row>
    <row r="4999">
      <c r="A4999" s="17" t="n"/>
      <c r="B4999" s="14" t="n"/>
      <c r="C4999" s="14" t="n"/>
      <c r="D4999" s="14" t="n"/>
      <c r="E4999" s="16" t="n"/>
      <c r="F4999" s="14" t="n"/>
      <c r="G4999" s="14" t="n"/>
      <c r="H4999" s="19" t="n"/>
      <c r="I4999" s="19" t="n"/>
      <c r="J4999" s="34">
        <f>IF(A4999="","",H4999+I4999)</f>
        <v/>
      </c>
      <c r="K4999" s="14" t="n"/>
      <c r="L4999" s="14" t="n"/>
      <c r="M4999" s="14" t="n"/>
      <c r="N4999" s="14" t="n"/>
      <c r="O4999" s="20">
        <f>IF(A4999="","",SUMPRODUCT((A4999&gt;=Setup!$C$19:$C$30)*(A4999&lt;=Setup!$D$19:$D$30)*Setup!$A$19:$A$30))</f>
        <v/>
      </c>
      <c r="P4999" s="34">
        <f>IF(A4999="","",IF(G4999="Standard 15% (Box 1)",ROUND(H4999*Setup!$B$9,2),0))</f>
        <v/>
      </c>
      <c r="Q4999" s="34">
        <f>IF(A4999="","",I4999-P4999)</f>
        <v/>
      </c>
      <c r="R4999" s="23">
        <f>IF(A4999="","",IF(O4999=0,"Outside audit periods; ","")&amp;IF(G4999="","No VAT category; ","")&amp;IF(ABS(Q4999)&gt;Setup!$B$10,"VAT ≠ 15% × net; ","")&amp;IF(AND(F4999="B2B - VAT registered",NOT(AND(LEN(E4999)=15,LEFT(E4999,1)="3",RIGHT(E4999,1)="3",ISNUMBER(--E4999)))),"Invalid/missing customer VAT no; ","")&amp;IF(L4999&lt;&gt;"Yes","Not reported/cleared on FATOORA; ","")&amp;IF(AND(OR(G4999="Zero-rated domestic (Box 3)",G4999="Export (Box 4)"),N4999=""),"Zero-rate/export evidence missing; ","")&amp;IF(AND(C4999="Credit Note",H4999&gt;0),"Credit note should be negative; ","")&amp;IF(AND(C4999="Simplified Tax Invoice",F4999="B2B - VAT registered"),"Simplified invoice issued to VAT-registered B2B; ",""))</f>
        <v/>
      </c>
    </row>
    <row r="5000">
      <c r="A5000" s="17" t="n"/>
      <c r="B5000" s="14" t="n"/>
      <c r="C5000" s="14" t="n"/>
      <c r="D5000" s="14" t="n"/>
      <c r="E5000" s="16" t="n"/>
      <c r="F5000" s="14" t="n"/>
      <c r="G5000" s="14" t="n"/>
      <c r="H5000" s="19" t="n"/>
      <c r="I5000" s="19" t="n"/>
      <c r="J5000" s="34">
        <f>IF(A5000="","",H5000+I5000)</f>
        <v/>
      </c>
      <c r="K5000" s="14" t="n"/>
      <c r="L5000" s="14" t="n"/>
      <c r="M5000" s="14" t="n"/>
      <c r="N5000" s="14" t="n"/>
      <c r="O5000" s="20">
        <f>IF(A5000="","",SUMPRODUCT((A5000&gt;=Setup!$C$19:$C$30)*(A5000&lt;=Setup!$D$19:$D$30)*Setup!$A$19:$A$30))</f>
        <v/>
      </c>
      <c r="P5000" s="34">
        <f>IF(A5000="","",IF(G5000="Standard 15% (Box 1)",ROUND(H5000*Setup!$B$9,2),0))</f>
        <v/>
      </c>
      <c r="Q5000" s="34">
        <f>IF(A5000="","",I5000-P5000)</f>
        <v/>
      </c>
      <c r="R5000" s="23">
        <f>IF(A5000="","",IF(O5000=0,"Outside audit periods; ","")&amp;IF(G5000="","No VAT category; ","")&amp;IF(ABS(Q5000)&gt;Setup!$B$10,"VAT ≠ 15% × net; ","")&amp;IF(AND(F5000="B2B - VAT registered",NOT(AND(LEN(E5000)=15,LEFT(E5000,1)="3",RIGHT(E5000,1)="3",ISNUMBER(--E5000)))),"Invalid/missing customer VAT no; ","")&amp;IF(L5000&lt;&gt;"Yes","Not reported/cleared on FATOORA; ","")&amp;IF(AND(OR(G5000="Zero-rated domestic (Box 3)",G5000="Export (Box 4)"),N5000=""),"Zero-rate/export evidence missing; ","")&amp;IF(AND(C5000="Credit Note",H5000&gt;0),"Credit note should be negative; ","")&amp;IF(AND(C5000="Simplified Tax Invoice",F5000="B2B - VAT registered"),"Simplified invoice issued to VAT-registered B2B; ",""))</f>
        <v/>
      </c>
    </row>
    <row r="5001">
      <c r="A5001" s="17" t="n"/>
      <c r="B5001" s="14" t="n"/>
      <c r="C5001" s="14" t="n"/>
      <c r="D5001" s="14" t="n"/>
      <c r="E5001" s="16" t="n"/>
      <c r="F5001" s="14" t="n"/>
      <c r="G5001" s="14" t="n"/>
      <c r="H5001" s="19" t="n"/>
      <c r="I5001" s="19" t="n"/>
      <c r="J5001" s="34">
        <f>IF(A5001="","",H5001+I5001)</f>
        <v/>
      </c>
      <c r="K5001" s="14" t="n"/>
      <c r="L5001" s="14" t="n"/>
      <c r="M5001" s="14" t="n"/>
      <c r="N5001" s="14" t="n"/>
      <c r="O5001" s="20">
        <f>IF(A5001="","",SUMPRODUCT((A5001&gt;=Setup!$C$19:$C$30)*(A5001&lt;=Setup!$D$19:$D$30)*Setup!$A$19:$A$30))</f>
        <v/>
      </c>
      <c r="P5001" s="34">
        <f>IF(A5001="","",IF(G5001="Standard 15% (Box 1)",ROUND(H5001*Setup!$B$9,2),0))</f>
        <v/>
      </c>
      <c r="Q5001" s="34">
        <f>IF(A5001="","",I5001-P5001)</f>
        <v/>
      </c>
      <c r="R5001" s="23">
        <f>IF(A5001="","",IF(O5001=0,"Outside audit periods; ","")&amp;IF(G5001="","No VAT category; ","")&amp;IF(ABS(Q5001)&gt;Setup!$B$10,"VAT ≠ 15% × net; ","")&amp;IF(AND(F5001="B2B - VAT registered",NOT(AND(LEN(E5001)=15,LEFT(E5001,1)="3",RIGHT(E5001,1)="3",ISNUMBER(--E5001)))),"Invalid/missing customer VAT no; ","")&amp;IF(L5001&lt;&gt;"Yes","Not reported/cleared on FATOORA; ","")&amp;IF(AND(OR(G5001="Zero-rated domestic (Box 3)",G5001="Export (Box 4)"),N5001=""),"Zero-rate/export evidence missing; ","")&amp;IF(AND(C5001="Credit Note",H5001&gt;0),"Credit note should be negative; ","")&amp;IF(AND(C5001="Simplified Tax Invoice",F5001="B2B - VAT registered"),"Simplified invoice issued to VAT-registered B2B; ",""))</f>
        <v/>
      </c>
    </row>
    <row r="5002">
      <c r="A5002" s="17" t="n"/>
      <c r="B5002" s="14" t="n"/>
      <c r="C5002" s="14" t="n"/>
      <c r="D5002" s="14" t="n"/>
      <c r="E5002" s="16" t="n"/>
      <c r="F5002" s="14" t="n"/>
      <c r="G5002" s="14" t="n"/>
      <c r="H5002" s="19" t="n"/>
      <c r="I5002" s="19" t="n"/>
      <c r="J5002" s="34">
        <f>IF(A5002="","",H5002+I5002)</f>
        <v/>
      </c>
      <c r="K5002" s="14" t="n"/>
      <c r="L5002" s="14" t="n"/>
      <c r="M5002" s="14" t="n"/>
      <c r="N5002" s="14" t="n"/>
      <c r="O5002" s="20">
        <f>IF(A5002="","",SUMPRODUCT((A5002&gt;=Setup!$C$19:$C$30)*(A5002&lt;=Setup!$D$19:$D$30)*Setup!$A$19:$A$30))</f>
        <v/>
      </c>
      <c r="P5002" s="34">
        <f>IF(A5002="","",IF(G5002="Standard 15% (Box 1)",ROUND(H5002*Setup!$B$9,2),0))</f>
        <v/>
      </c>
      <c r="Q5002" s="34">
        <f>IF(A5002="","",I5002-P5002)</f>
        <v/>
      </c>
      <c r="R5002" s="23">
        <f>IF(A5002="","",IF(O5002=0,"Outside audit periods; ","")&amp;IF(G5002="","No VAT category; ","")&amp;IF(ABS(Q5002)&gt;Setup!$B$10,"VAT ≠ 15% × net; ","")&amp;IF(AND(F5002="B2B - VAT registered",NOT(AND(LEN(E5002)=15,LEFT(E5002,1)="3",RIGHT(E5002,1)="3",ISNUMBER(--E5002)))),"Invalid/missing customer VAT no; ","")&amp;IF(L5002&lt;&gt;"Yes","Not reported/cleared on FATOORA; ","")&amp;IF(AND(OR(G5002="Zero-rated domestic (Box 3)",G5002="Export (Box 4)"),N5002=""),"Zero-rate/export evidence missing; ","")&amp;IF(AND(C5002="Credit Note",H5002&gt;0),"Credit note should be negative; ","")&amp;IF(AND(C5002="Simplified Tax Invoice",F5002="B2B - VAT registered"),"Simplified invoice issued to VAT-registered B2B; ",""))</f>
        <v/>
      </c>
    </row>
    <row r="5003">
      <c r="A5003" s="17" t="n"/>
      <c r="B5003" s="14" t="n"/>
      <c r="C5003" s="14" t="n"/>
      <c r="D5003" s="14" t="n"/>
      <c r="E5003" s="16" t="n"/>
      <c r="F5003" s="14" t="n"/>
      <c r="G5003" s="14" t="n"/>
      <c r="H5003" s="19" t="n"/>
      <c r="I5003" s="19" t="n"/>
      <c r="J5003" s="34">
        <f>IF(A5003="","",H5003+I5003)</f>
        <v/>
      </c>
      <c r="K5003" s="14" t="n"/>
      <c r="L5003" s="14" t="n"/>
      <c r="M5003" s="14" t="n"/>
      <c r="N5003" s="14" t="n"/>
      <c r="O5003" s="20">
        <f>IF(A5003="","",SUMPRODUCT((A5003&gt;=Setup!$C$19:$C$30)*(A5003&lt;=Setup!$D$19:$D$30)*Setup!$A$19:$A$30))</f>
        <v/>
      </c>
      <c r="P5003" s="34">
        <f>IF(A5003="","",IF(G5003="Standard 15% (Box 1)",ROUND(H5003*Setup!$B$9,2),0))</f>
        <v/>
      </c>
      <c r="Q5003" s="34">
        <f>IF(A5003="","",I5003-P5003)</f>
        <v/>
      </c>
      <c r="R5003" s="23">
        <f>IF(A5003="","",IF(O5003=0,"Outside audit periods; ","")&amp;IF(G5003="","No VAT category; ","")&amp;IF(ABS(Q5003)&gt;Setup!$B$10,"VAT ≠ 15% × net; ","")&amp;IF(AND(F5003="B2B - VAT registered",NOT(AND(LEN(E5003)=15,LEFT(E5003,1)="3",RIGHT(E5003,1)="3",ISNUMBER(--E5003)))),"Invalid/missing customer VAT no; ","")&amp;IF(L5003&lt;&gt;"Yes","Not reported/cleared on FATOORA; ","")&amp;IF(AND(OR(G5003="Zero-rated domestic (Box 3)",G5003="Export (Box 4)"),N5003=""),"Zero-rate/export evidence missing; ","")&amp;IF(AND(C5003="Credit Note",H5003&gt;0),"Credit note should be negative; ","")&amp;IF(AND(C5003="Simplified Tax Invoice",F5003="B2B - VAT registered"),"Simplified invoice issued to VAT-registered B2B; ",""))</f>
        <v/>
      </c>
    </row>
    <row r="5004">
      <c r="A5004" s="17" t="n"/>
      <c r="B5004" s="14" t="n"/>
      <c r="C5004" s="14" t="n"/>
      <c r="D5004" s="14" t="n"/>
      <c r="E5004" s="16" t="n"/>
      <c r="F5004" s="14" t="n"/>
      <c r="G5004" s="14" t="n"/>
      <c r="H5004" s="19" t="n"/>
      <c r="I5004" s="19" t="n"/>
      <c r="J5004" s="34">
        <f>IF(A5004="","",H5004+I5004)</f>
        <v/>
      </c>
      <c r="K5004" s="14" t="n"/>
      <c r="L5004" s="14" t="n"/>
      <c r="M5004" s="14" t="n"/>
      <c r="N5004" s="14" t="n"/>
      <c r="O5004" s="20">
        <f>IF(A5004="","",SUMPRODUCT((A5004&gt;=Setup!$C$19:$C$30)*(A5004&lt;=Setup!$D$19:$D$30)*Setup!$A$19:$A$30))</f>
        <v/>
      </c>
      <c r="P5004" s="34">
        <f>IF(A5004="","",IF(G5004="Standard 15% (Box 1)",ROUND(H5004*Setup!$B$9,2),0))</f>
        <v/>
      </c>
      <c r="Q5004" s="34">
        <f>IF(A5004="","",I5004-P5004)</f>
        <v/>
      </c>
      <c r="R5004" s="23">
        <f>IF(A5004="","",IF(O5004=0,"Outside audit periods; ","")&amp;IF(G5004="","No VAT category; ","")&amp;IF(ABS(Q5004)&gt;Setup!$B$10,"VAT ≠ 15% × net; ","")&amp;IF(AND(F5004="B2B - VAT registered",NOT(AND(LEN(E5004)=15,LEFT(E5004,1)="3",RIGHT(E5004,1)="3",ISNUMBER(--E5004)))),"Invalid/missing customer VAT no; ","")&amp;IF(L5004&lt;&gt;"Yes","Not reported/cleared on FATOORA; ","")&amp;IF(AND(OR(G5004="Zero-rated domestic (Box 3)",G5004="Export (Box 4)"),N5004=""),"Zero-rate/export evidence missing; ","")&amp;IF(AND(C5004="Credit Note",H5004&gt;0),"Credit note should be negative; ","")&amp;IF(AND(C5004="Simplified Tax Invoice",F5004="B2B - VAT registered"),"Simplified invoice issued to VAT-registered B2B; ",""))</f>
        <v/>
      </c>
    </row>
    <row r="5005">
      <c r="A5005" s="17" t="n"/>
      <c r="B5005" s="14" t="n"/>
      <c r="C5005" s="14" t="n"/>
      <c r="D5005" s="14" t="n"/>
      <c r="E5005" s="16" t="n"/>
      <c r="F5005" s="14" t="n"/>
      <c r="G5005" s="14" t="n"/>
      <c r="H5005" s="19" t="n"/>
      <c r="I5005" s="19" t="n"/>
      <c r="J5005" s="34">
        <f>IF(A5005="","",H5005+I5005)</f>
        <v/>
      </c>
      <c r="K5005" s="14" t="n"/>
      <c r="L5005" s="14" t="n"/>
      <c r="M5005" s="14" t="n"/>
      <c r="N5005" s="14" t="n"/>
      <c r="O5005" s="20">
        <f>IF(A5005="","",SUMPRODUCT((A5005&gt;=Setup!$C$19:$C$30)*(A5005&lt;=Setup!$D$19:$D$30)*Setup!$A$19:$A$30))</f>
        <v/>
      </c>
      <c r="P5005" s="34">
        <f>IF(A5005="","",IF(G5005="Standard 15% (Box 1)",ROUND(H5005*Setup!$B$9,2),0))</f>
        <v/>
      </c>
      <c r="Q5005" s="34">
        <f>IF(A5005="","",I5005-P5005)</f>
        <v/>
      </c>
      <c r="R5005" s="23">
        <f>IF(A5005="","",IF(O5005=0,"Outside audit periods; ","")&amp;IF(G5005="","No VAT category; ","")&amp;IF(ABS(Q5005)&gt;Setup!$B$10,"VAT ≠ 15% × net; ","")&amp;IF(AND(F5005="B2B - VAT registered",NOT(AND(LEN(E5005)=15,LEFT(E5005,1)="3",RIGHT(E5005,1)="3",ISNUMBER(--E5005)))),"Invalid/missing customer VAT no; ","")&amp;IF(L5005&lt;&gt;"Yes","Not reported/cleared on FATOORA; ","")&amp;IF(AND(OR(G5005="Zero-rated domestic (Box 3)",G5005="Export (Box 4)"),N5005=""),"Zero-rate/export evidence missing; ","")&amp;IF(AND(C5005="Credit Note",H5005&gt;0),"Credit note should be negative; ","")&amp;IF(AND(C5005="Simplified Tax Invoice",F5005="B2B - VAT registered"),"Simplified invoice issued to VAT-registered B2B; ",""))</f>
        <v/>
      </c>
    </row>
  </sheetData>
  <autoFilter ref="A5:R5005"/>
  <conditionalFormatting sqref="R6:R5005">
    <cfRule type="expression" priority="1" dxfId="3">
      <formula>LEN(R6)&gt;0</formula>
    </cfRule>
  </conditionalFormatting>
  <dataValidations count="4">
    <dataValidation sqref="C6:C5005" showDropDown="0" showInputMessage="0" showErrorMessage="1" allowBlank="1" error="Choose a value from the list" type="list">
      <formula1>=Lists!$D$2:$D$5</formula1>
    </dataValidation>
    <dataValidation sqref="F6:F5005" showDropDown="0" showInputMessage="0" showErrorMessage="1" allowBlank="1" error="Choose a value from the list" type="list">
      <formula1>=Lists!$E$2:$E$5</formula1>
    </dataValidation>
    <dataValidation sqref="G6:G5005" showDropDown="0" showInputMessage="0" showErrorMessage="1" allowBlank="1" error="Choose a value from the list" type="list">
      <formula1>=Lists!$A$2:$A$7</formula1>
    </dataValidation>
    <dataValidation sqref="L6:L5005" showDropDown="0" showInputMessage="0" showErrorMessage="1" allowBlank="1" error="Choose a value from the list" type="list">
      <formula1>=Lists!$G$2:$G$3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U5005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7" customWidth="1" min="4" max="4"/>
    <col width="15" customWidth="1" min="5" max="5"/>
    <col width="30" customWidth="1" min="6" max="6"/>
    <col width="30" customWidth="1" min="7" max="7"/>
    <col width="15" customWidth="1" min="8" max="8"/>
    <col width="14" customWidth="1" min="9" max="9"/>
    <col width="15" customWidth="1" min="10" max="10"/>
    <col width="16" customWidth="1" min="11" max="11"/>
    <col width="14" customWidth="1" min="12" max="12"/>
    <col width="18" customWidth="1" min="13" max="13"/>
    <col width="11" customWidth="1" min="14" max="14"/>
    <col width="8" customWidth="1" min="15" max="15"/>
    <col width="13" customWidth="1" min="16" max="16"/>
    <col width="12" customWidth="1" min="17" max="17"/>
    <col width="13" customWidth="1" min="18" max="18"/>
    <col width="13" customWidth="1" min="19" max="19"/>
    <col width="12" customWidth="1" min="20" max="20"/>
    <col width="60" customWidth="1" min="21" max="21"/>
  </cols>
  <sheetData>
    <row r="1">
      <c r="A1" s="1" t="inlineStr">
        <is>
          <t>Purchase Register – invoice level (سجل المشتريات)</t>
        </is>
      </c>
    </row>
    <row r="2">
      <c r="A2" s="2" t="inlineStr">
        <is>
          <t>Every invoice / customs declaration on which input VAT exists. Grey columns test whether the input VAT is defensible in an inspection.</t>
        </is>
      </c>
    </row>
    <row r="3">
      <c r="A3" s="44" t="inlineStr">
        <is>
          <t>Rows flagged:</t>
        </is>
      </c>
      <c r="B3" s="45">
        <f>SUMPRODUCT((A6:A5005&lt;&gt;"")*(LEN(U6:U5005)&gt;0))</f>
        <v/>
      </c>
      <c r="C3" s="44" t="inlineStr">
        <is>
          <t>VAT at risk (SAR):</t>
        </is>
      </c>
      <c r="D3" s="31">
        <f>SUM(T6:T5005)</f>
        <v/>
      </c>
    </row>
    <row r="5" ht="40" customHeight="1">
      <c r="A5" s="3" t="inlineStr">
        <is>
          <t>Invoice Date</t>
        </is>
      </c>
      <c r="B5" s="3" t="inlineStr">
        <is>
          <t>Supplier Invoice No</t>
        </is>
      </c>
      <c r="C5" s="3" t="inlineStr">
        <is>
          <t>Supplier Name</t>
        </is>
      </c>
      <c r="D5" s="3" t="inlineStr">
        <is>
          <t>Supplier VAT No</t>
        </is>
      </c>
      <c r="E5" s="3" t="inlineStr">
        <is>
          <t>Supplier Country</t>
        </is>
      </c>
      <c r="F5" s="3" t="inlineStr">
        <is>
          <t>VAT Category</t>
        </is>
      </c>
      <c r="G5" s="3" t="inlineStr">
        <is>
          <t>Expense Nature</t>
        </is>
      </c>
      <c r="H5" s="3" t="inlineStr">
        <is>
          <t>Net Amount (SAR)</t>
        </is>
      </c>
      <c r="I5" s="3" t="inlineStr">
        <is>
          <t>VAT Amount (SAR)</t>
        </is>
      </c>
      <c r="J5" s="3" t="inlineStr">
        <is>
          <t>Total (SAR)</t>
        </is>
      </c>
      <c r="K5" s="3" t="inlineStr">
        <is>
          <t>Valid Tax Invoice / Customs Decl. Held?</t>
        </is>
      </c>
      <c r="L5" s="3" t="inlineStr">
        <is>
          <t>Input VAT Claimed in Return?</t>
        </is>
      </c>
      <c r="M5" s="3" t="inlineStr">
        <is>
          <t>Customs Declaration No (Bayan)</t>
        </is>
      </c>
      <c r="N5" s="3" t="inlineStr">
        <is>
          <t>GL Account</t>
        </is>
      </c>
      <c r="O5" s="3" t="inlineStr">
        <is>
          <t>Period #</t>
        </is>
      </c>
      <c r="P5" s="3" t="inlineStr">
        <is>
          <t>Expected VAT</t>
        </is>
      </c>
      <c r="Q5" s="3" t="inlineStr">
        <is>
          <t>VAT Difference</t>
        </is>
      </c>
      <c r="R5" s="3" t="inlineStr">
        <is>
          <t>VAT Claimed</t>
        </is>
      </c>
      <c r="S5" s="3" t="inlineStr">
        <is>
          <t>Defensible VAT</t>
        </is>
      </c>
      <c r="T5" s="3" t="inlineStr">
        <is>
          <t>VAT at Risk</t>
        </is>
      </c>
      <c r="U5" s="3" t="inlineStr">
        <is>
          <t>Exceptions / Flags</t>
        </is>
      </c>
    </row>
    <row r="6">
      <c r="A6" s="17" t="n">
        <v>45667</v>
      </c>
      <c r="B6" s="14" t="inlineStr">
        <is>
          <t>SUP-778</t>
        </is>
      </c>
      <c r="C6" s="14" t="inlineStr">
        <is>
          <t>Al Noor Supplies</t>
        </is>
      </c>
      <c r="D6" s="16" t="inlineStr">
        <is>
          <t>310123456700003</t>
        </is>
      </c>
      <c r="E6" s="14" t="inlineStr">
        <is>
          <t>Saudi Arabia</t>
        </is>
      </c>
      <c r="F6" s="14" t="inlineStr">
        <is>
          <t>Standard domestic 15% (Box 7)</t>
        </is>
      </c>
      <c r="G6" s="14" t="inlineStr">
        <is>
          <t>General business expense</t>
        </is>
      </c>
      <c r="H6" s="19" t="n">
        <v>40000</v>
      </c>
      <c r="I6" s="19" t="n">
        <v>6000</v>
      </c>
      <c r="J6" s="34">
        <f>IF(A6="","",H6+I6)</f>
        <v/>
      </c>
      <c r="K6" s="14" t="inlineStr">
        <is>
          <t>Yes</t>
        </is>
      </c>
      <c r="L6" s="14" t="inlineStr">
        <is>
          <t>Yes</t>
        </is>
      </c>
      <c r="M6" s="14" t="inlineStr"/>
      <c r="N6" s="14" t="inlineStr">
        <is>
          <t>5100</t>
        </is>
      </c>
      <c r="O6" s="20">
        <f>IF(A6="","",SUMPRODUCT((A6&gt;=Setup!$C$19:$C$30)*(A6&lt;=Setup!$D$19:$D$30)*Setup!$A$19:$A$30))</f>
        <v/>
      </c>
      <c r="P6" s="34">
        <f>IF(A6="","",IF(OR(F6="Standard domestic 15% (Box 7)",F6="Import - VAT paid at customs (Box 8)",F6="Import - Reverse charge (Box 9)"),ROUND(H6*Setup!$B$9,2),0))</f>
        <v/>
      </c>
      <c r="Q6" s="34">
        <f>IF(A6="","",I6-P6)</f>
        <v/>
      </c>
      <c r="R6" s="34">
        <f>IF(A6="","",IF(L6="Yes",I6,0))</f>
        <v/>
      </c>
      <c r="S6" s="34">
        <f>IF(A6="","",IF(AND(L6="Yes",K6="Yes",NOT(ISNUMBER(SEARCH("blocked",G6))),OR(F6="Standard domestic 15% (Box 7)",F6="Import - VAT paid at customs (Box 8)",F6="Import - Reverse charge (Box 9)"),OR(F6&lt;&gt;"Standard domestic 15% (Box 7)",AND(LEN(D6)=15,LEFT(D6,1)="3",RIGHT(D6,1)="3",ISNUMBER(--D6)))),I6,0))</f>
        <v/>
      </c>
      <c r="T6" s="34">
        <f>IF(A6="","",R6-S6)</f>
        <v/>
      </c>
      <c r="U6" s="23">
        <f>IF(A6="","",IF(O6=0,"Outside audit periods; ","")&amp;IF(F6="","No VAT category; ","")&amp;IF(ABS(Q6)&gt;Setup!$B$10,"VAT ≠ 15% × net; ","")&amp;IF(AND(F6="Standard domestic 15% (Box 7)",NOT(AND(LEN(D6)=15,LEFT(D6,1)="3",RIGHT(D6,1)="3",ISNUMBER(--D6)))),"Invalid/missing supplier VAT no; ","")&amp;IF(AND(L6="Yes",K6&lt;&gt;"Yes"),"VAT claimed without valid tax invoice; ","")&amp;IF(AND(L6="Yes",ISNUMBER(SEARCH("blocked",G6))),"Blocked input VAT claimed; ","")&amp;IF(AND(F6="Import - VAT paid at customs (Box 8)",M6=""),"Customs declaration no missing; ","")&amp;IF(AND(F6="Import - Reverse charge (Box 9)",E6="Saudi Arabia"),"RCM used for a local supplier; ","")&amp;IF(AND(L6="Yes",NOT(OR(F6="Standard domestic 15% (Box 7)",F6="Import - VAT paid at customs (Box 8)",F6="Import - Reverse charge (Box 9)"))),"VAT claimed on non-taxable category; ",""))</f>
        <v/>
      </c>
    </row>
    <row r="7">
      <c r="A7" s="17" t="n">
        <v>45682</v>
      </c>
      <c r="B7" s="14" t="inlineStr">
        <is>
          <t>FX-2025-01</t>
        </is>
      </c>
      <c r="C7" s="14" t="inlineStr">
        <is>
          <t>Global Consulting Ltd</t>
        </is>
      </c>
      <c r="D7" s="16" t="inlineStr"/>
      <c r="E7" s="14" t="inlineStr">
        <is>
          <t>United Kingdom</t>
        </is>
      </c>
      <c r="F7" s="14" t="inlineStr">
        <is>
          <t>Import - Reverse charge (Box 9)</t>
        </is>
      </c>
      <c r="G7" s="14" t="inlineStr">
        <is>
          <t>General business expense</t>
        </is>
      </c>
      <c r="H7" s="19" t="n">
        <v>10000</v>
      </c>
      <c r="I7" s="19" t="n">
        <v>1500</v>
      </c>
      <c r="J7" s="34">
        <f>IF(A7="","",H7+I7)</f>
        <v/>
      </c>
      <c r="K7" s="14" t="inlineStr">
        <is>
          <t>Yes</t>
        </is>
      </c>
      <c r="L7" s="14" t="inlineStr">
        <is>
          <t>Yes</t>
        </is>
      </c>
      <c r="M7" s="14" t="inlineStr"/>
      <c r="N7" s="14" t="inlineStr">
        <is>
          <t>6100</t>
        </is>
      </c>
      <c r="O7" s="20">
        <f>IF(A7="","",SUMPRODUCT((A7&gt;=Setup!$C$19:$C$30)*(A7&lt;=Setup!$D$19:$D$30)*Setup!$A$19:$A$30))</f>
        <v/>
      </c>
      <c r="P7" s="34">
        <f>IF(A7="","",IF(OR(F7="Standard domestic 15% (Box 7)",F7="Import - VAT paid at customs (Box 8)",F7="Import - Reverse charge (Box 9)"),ROUND(H7*Setup!$B$9,2),0))</f>
        <v/>
      </c>
      <c r="Q7" s="34">
        <f>IF(A7="","",I7-P7)</f>
        <v/>
      </c>
      <c r="R7" s="34">
        <f>IF(A7="","",IF(L7="Yes",I7,0))</f>
        <v/>
      </c>
      <c r="S7" s="34">
        <f>IF(A7="","",IF(AND(L7="Yes",K7="Yes",NOT(ISNUMBER(SEARCH("blocked",G7))),OR(F7="Standard domestic 15% (Box 7)",F7="Import - VAT paid at customs (Box 8)",F7="Import - Reverse charge (Box 9)"),OR(F7&lt;&gt;"Standard domestic 15% (Box 7)",AND(LEN(D7)=15,LEFT(D7,1)="3",RIGHT(D7,1)="3",ISNUMBER(--D7)))),I7,0))</f>
        <v/>
      </c>
      <c r="T7" s="34">
        <f>IF(A7="","",R7-S7)</f>
        <v/>
      </c>
      <c r="U7" s="23">
        <f>IF(A7="","",IF(O7=0,"Outside audit periods; ","")&amp;IF(F7="","No VAT category; ","")&amp;IF(ABS(Q7)&gt;Setup!$B$10,"VAT ≠ 15% × net; ","")&amp;IF(AND(F7="Standard domestic 15% (Box 7)",NOT(AND(LEN(D7)=15,LEFT(D7,1)="3",RIGHT(D7,1)="3",ISNUMBER(--D7)))),"Invalid/missing supplier VAT no; ","")&amp;IF(AND(L7="Yes",K7&lt;&gt;"Yes"),"VAT claimed without valid tax invoice; ","")&amp;IF(AND(L7="Yes",ISNUMBER(SEARCH("blocked",G7))),"Blocked input VAT claimed; ","")&amp;IF(AND(F7="Import - VAT paid at customs (Box 8)",M7=""),"Customs declaration no missing; ","")&amp;IF(AND(F7="Import - Reverse charge (Box 9)",E7="Saudi Arabia"),"RCM used for a local supplier; ","")&amp;IF(AND(L7="Yes",NOT(OR(F7="Standard domestic 15% (Box 7)",F7="Import - VAT paid at customs (Box 8)",F7="Import - Reverse charge (Box 9)"))),"VAT claimed on non-taxable category; ",""))</f>
        <v/>
      </c>
    </row>
    <row r="8">
      <c r="A8" s="17" t="n"/>
      <c r="B8" s="14" t="n"/>
      <c r="C8" s="14" t="n"/>
      <c r="D8" s="16" t="n"/>
      <c r="E8" s="14" t="n"/>
      <c r="F8" s="14" t="n"/>
      <c r="G8" s="14" t="n"/>
      <c r="H8" s="19" t="n"/>
      <c r="I8" s="19" t="n"/>
      <c r="J8" s="34">
        <f>IF(A8="","",H8+I8)</f>
        <v/>
      </c>
      <c r="K8" s="14" t="n"/>
      <c r="L8" s="14" t="n"/>
      <c r="M8" s="14" t="n"/>
      <c r="N8" s="14" t="n"/>
      <c r="O8" s="20">
        <f>IF(A8="","",SUMPRODUCT((A8&gt;=Setup!$C$19:$C$30)*(A8&lt;=Setup!$D$19:$D$30)*Setup!$A$19:$A$30))</f>
        <v/>
      </c>
      <c r="P8" s="34">
        <f>IF(A8="","",IF(OR(F8="Standard domestic 15% (Box 7)",F8="Import - VAT paid at customs (Box 8)",F8="Import - Reverse charge (Box 9)"),ROUND(H8*Setup!$B$9,2),0))</f>
        <v/>
      </c>
      <c r="Q8" s="34">
        <f>IF(A8="","",I8-P8)</f>
        <v/>
      </c>
      <c r="R8" s="34">
        <f>IF(A8="","",IF(L8="Yes",I8,0))</f>
        <v/>
      </c>
      <c r="S8" s="34">
        <f>IF(A8="","",IF(AND(L8="Yes",K8="Yes",NOT(ISNUMBER(SEARCH("blocked",G8))),OR(F8="Standard domestic 15% (Box 7)",F8="Import - VAT paid at customs (Box 8)",F8="Import - Reverse charge (Box 9)"),OR(F8&lt;&gt;"Standard domestic 15% (Box 7)",AND(LEN(D8)=15,LEFT(D8,1)="3",RIGHT(D8,1)="3",ISNUMBER(--D8)))),I8,0))</f>
        <v/>
      </c>
      <c r="T8" s="34">
        <f>IF(A8="","",R8-S8)</f>
        <v/>
      </c>
      <c r="U8" s="23">
        <f>IF(A8="","",IF(O8=0,"Outside audit periods; ","")&amp;IF(F8="","No VAT category; ","")&amp;IF(ABS(Q8)&gt;Setup!$B$10,"VAT ≠ 15% × net; ","")&amp;IF(AND(F8="Standard domestic 15% (Box 7)",NOT(AND(LEN(D8)=15,LEFT(D8,1)="3",RIGHT(D8,1)="3",ISNUMBER(--D8)))),"Invalid/missing supplier VAT no; ","")&amp;IF(AND(L8="Yes",K8&lt;&gt;"Yes"),"VAT claimed without valid tax invoice; ","")&amp;IF(AND(L8="Yes",ISNUMBER(SEARCH("blocked",G8))),"Blocked input VAT claimed; ","")&amp;IF(AND(F8="Import - VAT paid at customs (Box 8)",M8=""),"Customs declaration no missing; ","")&amp;IF(AND(F8="Import - Reverse charge (Box 9)",E8="Saudi Arabia"),"RCM used for a local supplier; ","")&amp;IF(AND(L8="Yes",NOT(OR(F8="Standard domestic 15% (Box 7)",F8="Import - VAT paid at customs (Box 8)",F8="Import - Reverse charge (Box 9)"))),"VAT claimed on non-taxable category; ",""))</f>
        <v/>
      </c>
    </row>
    <row r="9">
      <c r="A9" s="17" t="n"/>
      <c r="B9" s="14" t="n"/>
      <c r="C9" s="14" t="n"/>
      <c r="D9" s="16" t="n"/>
      <c r="E9" s="14" t="n"/>
      <c r="F9" s="14" t="n"/>
      <c r="G9" s="14" t="n"/>
      <c r="H9" s="19" t="n"/>
      <c r="I9" s="19" t="n"/>
      <c r="J9" s="34">
        <f>IF(A9="","",H9+I9)</f>
        <v/>
      </c>
      <c r="K9" s="14" t="n"/>
      <c r="L9" s="14" t="n"/>
      <c r="M9" s="14" t="n"/>
      <c r="N9" s="14" t="n"/>
      <c r="O9" s="20">
        <f>IF(A9="","",SUMPRODUCT((A9&gt;=Setup!$C$19:$C$30)*(A9&lt;=Setup!$D$19:$D$30)*Setup!$A$19:$A$30))</f>
        <v/>
      </c>
      <c r="P9" s="34">
        <f>IF(A9="","",IF(OR(F9="Standard domestic 15% (Box 7)",F9="Import - VAT paid at customs (Box 8)",F9="Import - Reverse charge (Box 9)"),ROUND(H9*Setup!$B$9,2),0))</f>
        <v/>
      </c>
      <c r="Q9" s="34">
        <f>IF(A9="","",I9-P9)</f>
        <v/>
      </c>
      <c r="R9" s="34">
        <f>IF(A9="","",IF(L9="Yes",I9,0))</f>
        <v/>
      </c>
      <c r="S9" s="34">
        <f>IF(A9="","",IF(AND(L9="Yes",K9="Yes",NOT(ISNUMBER(SEARCH("blocked",G9))),OR(F9="Standard domestic 15% (Box 7)",F9="Import - VAT paid at customs (Box 8)",F9="Import - Reverse charge (Box 9)"),OR(F9&lt;&gt;"Standard domestic 15% (Box 7)",AND(LEN(D9)=15,LEFT(D9,1)="3",RIGHT(D9,1)="3",ISNUMBER(--D9)))),I9,0))</f>
        <v/>
      </c>
      <c r="T9" s="34">
        <f>IF(A9="","",R9-S9)</f>
        <v/>
      </c>
      <c r="U9" s="23">
        <f>IF(A9="","",IF(O9=0,"Outside audit periods; ","")&amp;IF(F9="","No VAT category; ","")&amp;IF(ABS(Q9)&gt;Setup!$B$10,"VAT ≠ 15% × net; ","")&amp;IF(AND(F9="Standard domestic 15% (Box 7)",NOT(AND(LEN(D9)=15,LEFT(D9,1)="3",RIGHT(D9,1)="3",ISNUMBER(--D9)))),"Invalid/missing supplier VAT no; ","")&amp;IF(AND(L9="Yes",K9&lt;&gt;"Yes"),"VAT claimed without valid tax invoice; ","")&amp;IF(AND(L9="Yes",ISNUMBER(SEARCH("blocked",G9))),"Blocked input VAT claimed; ","")&amp;IF(AND(F9="Import - VAT paid at customs (Box 8)",M9=""),"Customs declaration no missing; ","")&amp;IF(AND(F9="Import - Reverse charge (Box 9)",E9="Saudi Arabia"),"RCM used for a local supplier; ","")&amp;IF(AND(L9="Yes",NOT(OR(F9="Standard domestic 15% (Box 7)",F9="Import - VAT paid at customs (Box 8)",F9="Import - Reverse charge (Box 9)"))),"VAT claimed on non-taxable category; ",""))</f>
        <v/>
      </c>
    </row>
    <row r="10">
      <c r="A10" s="17" t="n"/>
      <c r="B10" s="14" t="n"/>
      <c r="C10" s="14" t="n"/>
      <c r="D10" s="16" t="n"/>
      <c r="E10" s="14" t="n"/>
      <c r="F10" s="14" t="n"/>
      <c r="G10" s="14" t="n"/>
      <c r="H10" s="19" t="n"/>
      <c r="I10" s="19" t="n"/>
      <c r="J10" s="34">
        <f>IF(A10="","",H10+I10)</f>
        <v/>
      </c>
      <c r="K10" s="14" t="n"/>
      <c r="L10" s="14" t="n"/>
      <c r="M10" s="14" t="n"/>
      <c r="N10" s="14" t="n"/>
      <c r="O10" s="20">
        <f>IF(A10="","",SUMPRODUCT((A10&gt;=Setup!$C$19:$C$30)*(A10&lt;=Setup!$D$19:$D$30)*Setup!$A$19:$A$30))</f>
        <v/>
      </c>
      <c r="P10" s="34">
        <f>IF(A10="","",IF(OR(F10="Standard domestic 15% (Box 7)",F10="Import - VAT paid at customs (Box 8)",F10="Import - Reverse charge (Box 9)"),ROUND(H10*Setup!$B$9,2),0))</f>
        <v/>
      </c>
      <c r="Q10" s="34">
        <f>IF(A10="","",I10-P10)</f>
        <v/>
      </c>
      <c r="R10" s="34">
        <f>IF(A10="","",IF(L10="Yes",I10,0))</f>
        <v/>
      </c>
      <c r="S10" s="34">
        <f>IF(A10="","",IF(AND(L10="Yes",K10="Yes",NOT(ISNUMBER(SEARCH("blocked",G10))),OR(F10="Standard domestic 15% (Box 7)",F10="Import - VAT paid at customs (Box 8)",F10="Import - Reverse charge (Box 9)"),OR(F10&lt;&gt;"Standard domestic 15% (Box 7)",AND(LEN(D10)=15,LEFT(D10,1)="3",RIGHT(D10,1)="3",ISNUMBER(--D10)))),I10,0))</f>
        <v/>
      </c>
      <c r="T10" s="34">
        <f>IF(A10="","",R10-S10)</f>
        <v/>
      </c>
      <c r="U10" s="23">
        <f>IF(A10="","",IF(O10=0,"Outside audit periods; ","")&amp;IF(F10="","No VAT category; ","")&amp;IF(ABS(Q10)&gt;Setup!$B$10,"VAT ≠ 15% × net; ","")&amp;IF(AND(F10="Standard domestic 15% (Box 7)",NOT(AND(LEN(D10)=15,LEFT(D10,1)="3",RIGHT(D10,1)="3",ISNUMBER(--D10)))),"Invalid/missing supplier VAT no; ","")&amp;IF(AND(L10="Yes",K10&lt;&gt;"Yes"),"VAT claimed without valid tax invoice; ","")&amp;IF(AND(L10="Yes",ISNUMBER(SEARCH("blocked",G10))),"Blocked input VAT claimed; ","")&amp;IF(AND(F10="Import - VAT paid at customs (Box 8)",M10=""),"Customs declaration no missing; ","")&amp;IF(AND(F10="Import - Reverse charge (Box 9)",E10="Saudi Arabia"),"RCM used for a local supplier; ","")&amp;IF(AND(L10="Yes",NOT(OR(F10="Standard domestic 15% (Box 7)",F10="Import - VAT paid at customs (Box 8)",F10="Import - Reverse charge (Box 9)"))),"VAT claimed on non-taxable category; ",""))</f>
        <v/>
      </c>
    </row>
    <row r="11">
      <c r="A11" s="17" t="n"/>
      <c r="B11" s="14" t="n"/>
      <c r="C11" s="14" t="n"/>
      <c r="D11" s="16" t="n"/>
      <c r="E11" s="14" t="n"/>
      <c r="F11" s="14" t="n"/>
      <c r="G11" s="14" t="n"/>
      <c r="H11" s="19" t="n"/>
      <c r="I11" s="19" t="n"/>
      <c r="J11" s="34">
        <f>IF(A11="","",H11+I11)</f>
        <v/>
      </c>
      <c r="K11" s="14" t="n"/>
      <c r="L11" s="14" t="n"/>
      <c r="M11" s="14" t="n"/>
      <c r="N11" s="14" t="n"/>
      <c r="O11" s="20">
        <f>IF(A11="","",SUMPRODUCT((A11&gt;=Setup!$C$19:$C$30)*(A11&lt;=Setup!$D$19:$D$30)*Setup!$A$19:$A$30))</f>
        <v/>
      </c>
      <c r="P11" s="34">
        <f>IF(A11="","",IF(OR(F11="Standard domestic 15% (Box 7)",F11="Import - VAT paid at customs (Box 8)",F11="Import - Reverse charge (Box 9)"),ROUND(H11*Setup!$B$9,2),0))</f>
        <v/>
      </c>
      <c r="Q11" s="34">
        <f>IF(A11="","",I11-P11)</f>
        <v/>
      </c>
      <c r="R11" s="34">
        <f>IF(A11="","",IF(L11="Yes",I11,0))</f>
        <v/>
      </c>
      <c r="S11" s="34">
        <f>IF(A11="","",IF(AND(L11="Yes",K11="Yes",NOT(ISNUMBER(SEARCH("blocked",G11))),OR(F11="Standard domestic 15% (Box 7)",F11="Import - VAT paid at customs (Box 8)",F11="Import - Reverse charge (Box 9)"),OR(F11&lt;&gt;"Standard domestic 15% (Box 7)",AND(LEN(D11)=15,LEFT(D11,1)="3",RIGHT(D11,1)="3",ISNUMBER(--D11)))),I11,0))</f>
        <v/>
      </c>
      <c r="T11" s="34">
        <f>IF(A11="","",R11-S11)</f>
        <v/>
      </c>
      <c r="U11" s="23">
        <f>IF(A11="","",IF(O11=0,"Outside audit periods; ","")&amp;IF(F11="","No VAT category; ","")&amp;IF(ABS(Q11)&gt;Setup!$B$10,"VAT ≠ 15% × net; ","")&amp;IF(AND(F11="Standard domestic 15% (Box 7)",NOT(AND(LEN(D11)=15,LEFT(D11,1)="3",RIGHT(D11,1)="3",ISNUMBER(--D11)))),"Invalid/missing supplier VAT no; ","")&amp;IF(AND(L11="Yes",K11&lt;&gt;"Yes"),"VAT claimed without valid tax invoice; ","")&amp;IF(AND(L11="Yes",ISNUMBER(SEARCH("blocked",G11))),"Blocked input VAT claimed; ","")&amp;IF(AND(F11="Import - VAT paid at customs (Box 8)",M11=""),"Customs declaration no missing; ","")&amp;IF(AND(F11="Import - Reverse charge (Box 9)",E11="Saudi Arabia"),"RCM used for a local supplier; ","")&amp;IF(AND(L11="Yes",NOT(OR(F11="Standard domestic 15% (Box 7)",F11="Import - VAT paid at customs (Box 8)",F11="Import - Reverse charge (Box 9)"))),"VAT claimed on non-taxable category; ",""))</f>
        <v/>
      </c>
    </row>
    <row r="12">
      <c r="A12" s="17" t="n"/>
      <c r="B12" s="14" t="n"/>
      <c r="C12" s="14" t="n"/>
      <c r="D12" s="16" t="n"/>
      <c r="E12" s="14" t="n"/>
      <c r="F12" s="14" t="n"/>
      <c r="G12" s="14" t="n"/>
      <c r="H12" s="19" t="n"/>
      <c r="I12" s="19" t="n"/>
      <c r="J12" s="34">
        <f>IF(A12="","",H12+I12)</f>
        <v/>
      </c>
      <c r="K12" s="14" t="n"/>
      <c r="L12" s="14" t="n"/>
      <c r="M12" s="14" t="n"/>
      <c r="N12" s="14" t="n"/>
      <c r="O12" s="20">
        <f>IF(A12="","",SUMPRODUCT((A12&gt;=Setup!$C$19:$C$30)*(A12&lt;=Setup!$D$19:$D$30)*Setup!$A$19:$A$30))</f>
        <v/>
      </c>
      <c r="P12" s="34">
        <f>IF(A12="","",IF(OR(F12="Standard domestic 15% (Box 7)",F12="Import - VAT paid at customs (Box 8)",F12="Import - Reverse charge (Box 9)"),ROUND(H12*Setup!$B$9,2),0))</f>
        <v/>
      </c>
      <c r="Q12" s="34">
        <f>IF(A12="","",I12-P12)</f>
        <v/>
      </c>
      <c r="R12" s="34">
        <f>IF(A12="","",IF(L12="Yes",I12,0))</f>
        <v/>
      </c>
      <c r="S12" s="34">
        <f>IF(A12="","",IF(AND(L12="Yes",K12="Yes",NOT(ISNUMBER(SEARCH("blocked",G12))),OR(F12="Standard domestic 15% (Box 7)",F12="Import - VAT paid at customs (Box 8)",F12="Import - Reverse charge (Box 9)"),OR(F12&lt;&gt;"Standard domestic 15% (Box 7)",AND(LEN(D12)=15,LEFT(D12,1)="3",RIGHT(D12,1)="3",ISNUMBER(--D12)))),I12,0))</f>
        <v/>
      </c>
      <c r="T12" s="34">
        <f>IF(A12="","",R12-S12)</f>
        <v/>
      </c>
      <c r="U12" s="23">
        <f>IF(A12="","",IF(O12=0,"Outside audit periods; ","")&amp;IF(F12="","No VAT category; ","")&amp;IF(ABS(Q12)&gt;Setup!$B$10,"VAT ≠ 15% × net; ","")&amp;IF(AND(F12="Standard domestic 15% (Box 7)",NOT(AND(LEN(D12)=15,LEFT(D12,1)="3",RIGHT(D12,1)="3",ISNUMBER(--D12)))),"Invalid/missing supplier VAT no; ","")&amp;IF(AND(L12="Yes",K12&lt;&gt;"Yes"),"VAT claimed without valid tax invoice; ","")&amp;IF(AND(L12="Yes",ISNUMBER(SEARCH("blocked",G12))),"Blocked input VAT claimed; ","")&amp;IF(AND(F12="Import - VAT paid at customs (Box 8)",M12=""),"Customs declaration no missing; ","")&amp;IF(AND(F12="Import - Reverse charge (Box 9)",E12="Saudi Arabia"),"RCM used for a local supplier; ","")&amp;IF(AND(L12="Yes",NOT(OR(F12="Standard domestic 15% (Box 7)",F12="Import - VAT paid at customs (Box 8)",F12="Import - Reverse charge (Box 9)"))),"VAT claimed on non-taxable category; ",""))</f>
        <v/>
      </c>
    </row>
    <row r="13">
      <c r="A13" s="17" t="n"/>
      <c r="B13" s="14" t="n"/>
      <c r="C13" s="14" t="n"/>
      <c r="D13" s="16" t="n"/>
      <c r="E13" s="14" t="n"/>
      <c r="F13" s="14" t="n"/>
      <c r="G13" s="14" t="n"/>
      <c r="H13" s="19" t="n"/>
      <c r="I13" s="19" t="n"/>
      <c r="J13" s="34">
        <f>IF(A13="","",H13+I13)</f>
        <v/>
      </c>
      <c r="K13" s="14" t="n"/>
      <c r="L13" s="14" t="n"/>
      <c r="M13" s="14" t="n"/>
      <c r="N13" s="14" t="n"/>
      <c r="O13" s="20">
        <f>IF(A13="","",SUMPRODUCT((A13&gt;=Setup!$C$19:$C$30)*(A13&lt;=Setup!$D$19:$D$30)*Setup!$A$19:$A$30))</f>
        <v/>
      </c>
      <c r="P13" s="34">
        <f>IF(A13="","",IF(OR(F13="Standard domestic 15% (Box 7)",F13="Import - VAT paid at customs (Box 8)",F13="Import - Reverse charge (Box 9)"),ROUND(H13*Setup!$B$9,2),0))</f>
        <v/>
      </c>
      <c r="Q13" s="34">
        <f>IF(A13="","",I13-P13)</f>
        <v/>
      </c>
      <c r="R13" s="34">
        <f>IF(A13="","",IF(L13="Yes",I13,0))</f>
        <v/>
      </c>
      <c r="S13" s="34">
        <f>IF(A13="","",IF(AND(L13="Yes",K13="Yes",NOT(ISNUMBER(SEARCH("blocked",G13))),OR(F13="Standard domestic 15% (Box 7)",F13="Import - VAT paid at customs (Box 8)",F13="Import - Reverse charge (Box 9)"),OR(F13&lt;&gt;"Standard domestic 15% (Box 7)",AND(LEN(D13)=15,LEFT(D13,1)="3",RIGHT(D13,1)="3",ISNUMBER(--D13)))),I13,0))</f>
        <v/>
      </c>
      <c r="T13" s="34">
        <f>IF(A13="","",R13-S13)</f>
        <v/>
      </c>
      <c r="U13" s="23">
        <f>IF(A13="","",IF(O13=0,"Outside audit periods; ","")&amp;IF(F13="","No VAT category; ","")&amp;IF(ABS(Q13)&gt;Setup!$B$10,"VAT ≠ 15% × net; ","")&amp;IF(AND(F13="Standard domestic 15% (Box 7)",NOT(AND(LEN(D13)=15,LEFT(D13,1)="3",RIGHT(D13,1)="3",ISNUMBER(--D13)))),"Invalid/missing supplier VAT no; ","")&amp;IF(AND(L13="Yes",K13&lt;&gt;"Yes"),"VAT claimed without valid tax invoice; ","")&amp;IF(AND(L13="Yes",ISNUMBER(SEARCH("blocked",G13))),"Blocked input VAT claimed; ","")&amp;IF(AND(F13="Import - VAT paid at customs (Box 8)",M13=""),"Customs declaration no missing; ","")&amp;IF(AND(F13="Import - Reverse charge (Box 9)",E13="Saudi Arabia"),"RCM used for a local supplier; ","")&amp;IF(AND(L13="Yes",NOT(OR(F13="Standard domestic 15% (Box 7)",F13="Import - VAT paid at customs (Box 8)",F13="Import - Reverse charge (Box 9)"))),"VAT claimed on non-taxable category; ",""))</f>
        <v/>
      </c>
    </row>
    <row r="14">
      <c r="A14" s="17" t="n"/>
      <c r="B14" s="14" t="n"/>
      <c r="C14" s="14" t="n"/>
      <c r="D14" s="16" t="n"/>
      <c r="E14" s="14" t="n"/>
      <c r="F14" s="14" t="n"/>
      <c r="G14" s="14" t="n"/>
      <c r="H14" s="19" t="n"/>
      <c r="I14" s="19" t="n"/>
      <c r="J14" s="34">
        <f>IF(A14="","",H14+I14)</f>
        <v/>
      </c>
      <c r="K14" s="14" t="n"/>
      <c r="L14" s="14" t="n"/>
      <c r="M14" s="14" t="n"/>
      <c r="N14" s="14" t="n"/>
      <c r="O14" s="20">
        <f>IF(A14="","",SUMPRODUCT((A14&gt;=Setup!$C$19:$C$30)*(A14&lt;=Setup!$D$19:$D$30)*Setup!$A$19:$A$30))</f>
        <v/>
      </c>
      <c r="P14" s="34">
        <f>IF(A14="","",IF(OR(F14="Standard domestic 15% (Box 7)",F14="Import - VAT paid at customs (Box 8)",F14="Import - Reverse charge (Box 9)"),ROUND(H14*Setup!$B$9,2),0))</f>
        <v/>
      </c>
      <c r="Q14" s="34">
        <f>IF(A14="","",I14-P14)</f>
        <v/>
      </c>
      <c r="R14" s="34">
        <f>IF(A14="","",IF(L14="Yes",I14,0))</f>
        <v/>
      </c>
      <c r="S14" s="34">
        <f>IF(A14="","",IF(AND(L14="Yes",K14="Yes",NOT(ISNUMBER(SEARCH("blocked",G14))),OR(F14="Standard domestic 15% (Box 7)",F14="Import - VAT paid at customs (Box 8)",F14="Import - Reverse charge (Box 9)"),OR(F14&lt;&gt;"Standard domestic 15% (Box 7)",AND(LEN(D14)=15,LEFT(D14,1)="3",RIGHT(D14,1)="3",ISNUMBER(--D14)))),I14,0))</f>
        <v/>
      </c>
      <c r="T14" s="34">
        <f>IF(A14="","",R14-S14)</f>
        <v/>
      </c>
      <c r="U14" s="23">
        <f>IF(A14="","",IF(O14=0,"Outside audit periods; ","")&amp;IF(F14="","No VAT category; ","")&amp;IF(ABS(Q14)&gt;Setup!$B$10,"VAT ≠ 15% × net; ","")&amp;IF(AND(F14="Standard domestic 15% (Box 7)",NOT(AND(LEN(D14)=15,LEFT(D14,1)="3",RIGHT(D14,1)="3",ISNUMBER(--D14)))),"Invalid/missing supplier VAT no; ","")&amp;IF(AND(L14="Yes",K14&lt;&gt;"Yes"),"VAT claimed without valid tax invoice; ","")&amp;IF(AND(L14="Yes",ISNUMBER(SEARCH("blocked",G14))),"Blocked input VAT claimed; ","")&amp;IF(AND(F14="Import - VAT paid at customs (Box 8)",M14=""),"Customs declaration no missing; ","")&amp;IF(AND(F14="Import - Reverse charge (Box 9)",E14="Saudi Arabia"),"RCM used for a local supplier; ","")&amp;IF(AND(L14="Yes",NOT(OR(F14="Standard domestic 15% (Box 7)",F14="Import - VAT paid at customs (Box 8)",F14="Import - Reverse charge (Box 9)"))),"VAT claimed on non-taxable category; ",""))</f>
        <v/>
      </c>
    </row>
    <row r="15">
      <c r="A15" s="17" t="n"/>
      <c r="B15" s="14" t="n"/>
      <c r="C15" s="14" t="n"/>
      <c r="D15" s="16" t="n"/>
      <c r="E15" s="14" t="n"/>
      <c r="F15" s="14" t="n"/>
      <c r="G15" s="14" t="n"/>
      <c r="H15" s="19" t="n"/>
      <c r="I15" s="19" t="n"/>
      <c r="J15" s="34">
        <f>IF(A15="","",H15+I15)</f>
        <v/>
      </c>
      <c r="K15" s="14" t="n"/>
      <c r="L15" s="14" t="n"/>
      <c r="M15" s="14" t="n"/>
      <c r="N15" s="14" t="n"/>
      <c r="O15" s="20">
        <f>IF(A15="","",SUMPRODUCT((A15&gt;=Setup!$C$19:$C$30)*(A15&lt;=Setup!$D$19:$D$30)*Setup!$A$19:$A$30))</f>
        <v/>
      </c>
      <c r="P15" s="34">
        <f>IF(A15="","",IF(OR(F15="Standard domestic 15% (Box 7)",F15="Import - VAT paid at customs (Box 8)",F15="Import - Reverse charge (Box 9)"),ROUND(H15*Setup!$B$9,2),0))</f>
        <v/>
      </c>
      <c r="Q15" s="34">
        <f>IF(A15="","",I15-P15)</f>
        <v/>
      </c>
      <c r="R15" s="34">
        <f>IF(A15="","",IF(L15="Yes",I15,0))</f>
        <v/>
      </c>
      <c r="S15" s="34">
        <f>IF(A15="","",IF(AND(L15="Yes",K15="Yes",NOT(ISNUMBER(SEARCH("blocked",G15))),OR(F15="Standard domestic 15% (Box 7)",F15="Import - VAT paid at customs (Box 8)",F15="Import - Reverse charge (Box 9)"),OR(F15&lt;&gt;"Standard domestic 15% (Box 7)",AND(LEN(D15)=15,LEFT(D15,1)="3",RIGHT(D15,1)="3",ISNUMBER(--D15)))),I15,0))</f>
        <v/>
      </c>
      <c r="T15" s="34">
        <f>IF(A15="","",R15-S15)</f>
        <v/>
      </c>
      <c r="U15" s="23">
        <f>IF(A15="","",IF(O15=0,"Outside audit periods; ","")&amp;IF(F15="","No VAT category; ","")&amp;IF(ABS(Q15)&gt;Setup!$B$10,"VAT ≠ 15% × net; ","")&amp;IF(AND(F15="Standard domestic 15% (Box 7)",NOT(AND(LEN(D15)=15,LEFT(D15,1)="3",RIGHT(D15,1)="3",ISNUMBER(--D15)))),"Invalid/missing supplier VAT no; ","")&amp;IF(AND(L15="Yes",K15&lt;&gt;"Yes"),"VAT claimed without valid tax invoice; ","")&amp;IF(AND(L15="Yes",ISNUMBER(SEARCH("blocked",G15))),"Blocked input VAT claimed; ","")&amp;IF(AND(F15="Import - VAT paid at customs (Box 8)",M15=""),"Customs declaration no missing; ","")&amp;IF(AND(F15="Import - Reverse charge (Box 9)",E15="Saudi Arabia"),"RCM used for a local supplier; ","")&amp;IF(AND(L15="Yes",NOT(OR(F15="Standard domestic 15% (Box 7)",F15="Import - VAT paid at customs (Box 8)",F15="Import - Reverse charge (Box 9)"))),"VAT claimed on non-taxable category; ",""))</f>
        <v/>
      </c>
    </row>
    <row r="16">
      <c r="A16" s="17" t="n"/>
      <c r="B16" s="14" t="n"/>
      <c r="C16" s="14" t="n"/>
      <c r="D16" s="16" t="n"/>
      <c r="E16" s="14" t="n"/>
      <c r="F16" s="14" t="n"/>
      <c r="G16" s="14" t="n"/>
      <c r="H16" s="19" t="n"/>
      <c r="I16" s="19" t="n"/>
      <c r="J16" s="34">
        <f>IF(A16="","",H16+I16)</f>
        <v/>
      </c>
      <c r="K16" s="14" t="n"/>
      <c r="L16" s="14" t="n"/>
      <c r="M16" s="14" t="n"/>
      <c r="N16" s="14" t="n"/>
      <c r="O16" s="20">
        <f>IF(A16="","",SUMPRODUCT((A16&gt;=Setup!$C$19:$C$30)*(A16&lt;=Setup!$D$19:$D$30)*Setup!$A$19:$A$30))</f>
        <v/>
      </c>
      <c r="P16" s="34">
        <f>IF(A16="","",IF(OR(F16="Standard domestic 15% (Box 7)",F16="Import - VAT paid at customs (Box 8)",F16="Import - Reverse charge (Box 9)"),ROUND(H16*Setup!$B$9,2),0))</f>
        <v/>
      </c>
      <c r="Q16" s="34">
        <f>IF(A16="","",I16-P16)</f>
        <v/>
      </c>
      <c r="R16" s="34">
        <f>IF(A16="","",IF(L16="Yes",I16,0))</f>
        <v/>
      </c>
      <c r="S16" s="34">
        <f>IF(A16="","",IF(AND(L16="Yes",K16="Yes",NOT(ISNUMBER(SEARCH("blocked",G16))),OR(F16="Standard domestic 15% (Box 7)",F16="Import - VAT paid at customs (Box 8)",F16="Import - Reverse charge (Box 9)"),OR(F16&lt;&gt;"Standard domestic 15% (Box 7)",AND(LEN(D16)=15,LEFT(D16,1)="3",RIGHT(D16,1)="3",ISNUMBER(--D16)))),I16,0))</f>
        <v/>
      </c>
      <c r="T16" s="34">
        <f>IF(A16="","",R16-S16)</f>
        <v/>
      </c>
      <c r="U16" s="23">
        <f>IF(A16="","",IF(O16=0,"Outside audit periods; ","")&amp;IF(F16="","No VAT category; ","")&amp;IF(ABS(Q16)&gt;Setup!$B$10,"VAT ≠ 15% × net; ","")&amp;IF(AND(F16="Standard domestic 15% (Box 7)",NOT(AND(LEN(D16)=15,LEFT(D16,1)="3",RIGHT(D16,1)="3",ISNUMBER(--D16)))),"Invalid/missing supplier VAT no; ","")&amp;IF(AND(L16="Yes",K16&lt;&gt;"Yes"),"VAT claimed without valid tax invoice; ","")&amp;IF(AND(L16="Yes",ISNUMBER(SEARCH("blocked",G16))),"Blocked input VAT claimed; ","")&amp;IF(AND(F16="Import - VAT paid at customs (Box 8)",M16=""),"Customs declaration no missing; ","")&amp;IF(AND(F16="Import - Reverse charge (Box 9)",E16="Saudi Arabia"),"RCM used for a local supplier; ","")&amp;IF(AND(L16="Yes",NOT(OR(F16="Standard domestic 15% (Box 7)",F16="Import - VAT paid at customs (Box 8)",F16="Import - Reverse charge (Box 9)"))),"VAT claimed on non-taxable category; ",""))</f>
        <v/>
      </c>
    </row>
    <row r="17">
      <c r="A17" s="17" t="n"/>
      <c r="B17" s="14" t="n"/>
      <c r="C17" s="14" t="n"/>
      <c r="D17" s="16" t="n"/>
      <c r="E17" s="14" t="n"/>
      <c r="F17" s="14" t="n"/>
      <c r="G17" s="14" t="n"/>
      <c r="H17" s="19" t="n"/>
      <c r="I17" s="19" t="n"/>
      <c r="J17" s="34">
        <f>IF(A17="","",H17+I17)</f>
        <v/>
      </c>
      <c r="K17" s="14" t="n"/>
      <c r="L17" s="14" t="n"/>
      <c r="M17" s="14" t="n"/>
      <c r="N17" s="14" t="n"/>
      <c r="O17" s="20">
        <f>IF(A17="","",SUMPRODUCT((A17&gt;=Setup!$C$19:$C$30)*(A17&lt;=Setup!$D$19:$D$30)*Setup!$A$19:$A$30))</f>
        <v/>
      </c>
      <c r="P17" s="34">
        <f>IF(A17="","",IF(OR(F17="Standard domestic 15% (Box 7)",F17="Import - VAT paid at customs (Box 8)",F17="Import - Reverse charge (Box 9)"),ROUND(H17*Setup!$B$9,2),0))</f>
        <v/>
      </c>
      <c r="Q17" s="34">
        <f>IF(A17="","",I17-P17)</f>
        <v/>
      </c>
      <c r="R17" s="34">
        <f>IF(A17="","",IF(L17="Yes",I17,0))</f>
        <v/>
      </c>
      <c r="S17" s="34">
        <f>IF(A17="","",IF(AND(L17="Yes",K17="Yes",NOT(ISNUMBER(SEARCH("blocked",G17))),OR(F17="Standard domestic 15% (Box 7)",F17="Import - VAT paid at customs (Box 8)",F17="Import - Reverse charge (Box 9)"),OR(F17&lt;&gt;"Standard domestic 15% (Box 7)",AND(LEN(D17)=15,LEFT(D17,1)="3",RIGHT(D17,1)="3",ISNUMBER(--D17)))),I17,0))</f>
        <v/>
      </c>
      <c r="T17" s="34">
        <f>IF(A17="","",R17-S17)</f>
        <v/>
      </c>
      <c r="U17" s="23">
        <f>IF(A17="","",IF(O17=0,"Outside audit periods; ","")&amp;IF(F17="","No VAT category; ","")&amp;IF(ABS(Q17)&gt;Setup!$B$10,"VAT ≠ 15% × net; ","")&amp;IF(AND(F17="Standard domestic 15% (Box 7)",NOT(AND(LEN(D17)=15,LEFT(D17,1)="3",RIGHT(D17,1)="3",ISNUMBER(--D17)))),"Invalid/missing supplier VAT no; ","")&amp;IF(AND(L17="Yes",K17&lt;&gt;"Yes"),"VAT claimed without valid tax invoice; ","")&amp;IF(AND(L17="Yes",ISNUMBER(SEARCH("blocked",G17))),"Blocked input VAT claimed; ","")&amp;IF(AND(F17="Import - VAT paid at customs (Box 8)",M17=""),"Customs declaration no missing; ","")&amp;IF(AND(F17="Import - Reverse charge (Box 9)",E17="Saudi Arabia"),"RCM used for a local supplier; ","")&amp;IF(AND(L17="Yes",NOT(OR(F17="Standard domestic 15% (Box 7)",F17="Import - VAT paid at customs (Box 8)",F17="Import - Reverse charge (Box 9)"))),"VAT claimed on non-taxable category; ",""))</f>
        <v/>
      </c>
    </row>
    <row r="18">
      <c r="A18" s="17" t="n"/>
      <c r="B18" s="14" t="n"/>
      <c r="C18" s="14" t="n"/>
      <c r="D18" s="16" t="n"/>
      <c r="E18" s="14" t="n"/>
      <c r="F18" s="14" t="n"/>
      <c r="G18" s="14" t="n"/>
      <c r="H18" s="19" t="n"/>
      <c r="I18" s="19" t="n"/>
      <c r="J18" s="34">
        <f>IF(A18="","",H18+I18)</f>
        <v/>
      </c>
      <c r="K18" s="14" t="n"/>
      <c r="L18" s="14" t="n"/>
      <c r="M18" s="14" t="n"/>
      <c r="N18" s="14" t="n"/>
      <c r="O18" s="20">
        <f>IF(A18="","",SUMPRODUCT((A18&gt;=Setup!$C$19:$C$30)*(A18&lt;=Setup!$D$19:$D$30)*Setup!$A$19:$A$30))</f>
        <v/>
      </c>
      <c r="P18" s="34">
        <f>IF(A18="","",IF(OR(F18="Standard domestic 15% (Box 7)",F18="Import - VAT paid at customs (Box 8)",F18="Import - Reverse charge (Box 9)"),ROUND(H18*Setup!$B$9,2),0))</f>
        <v/>
      </c>
      <c r="Q18" s="34">
        <f>IF(A18="","",I18-P18)</f>
        <v/>
      </c>
      <c r="R18" s="34">
        <f>IF(A18="","",IF(L18="Yes",I18,0))</f>
        <v/>
      </c>
      <c r="S18" s="34">
        <f>IF(A18="","",IF(AND(L18="Yes",K18="Yes",NOT(ISNUMBER(SEARCH("blocked",G18))),OR(F18="Standard domestic 15% (Box 7)",F18="Import - VAT paid at customs (Box 8)",F18="Import - Reverse charge (Box 9)"),OR(F18&lt;&gt;"Standard domestic 15% (Box 7)",AND(LEN(D18)=15,LEFT(D18,1)="3",RIGHT(D18,1)="3",ISNUMBER(--D18)))),I18,0))</f>
        <v/>
      </c>
      <c r="T18" s="34">
        <f>IF(A18="","",R18-S18)</f>
        <v/>
      </c>
      <c r="U18" s="23">
        <f>IF(A18="","",IF(O18=0,"Outside audit periods; ","")&amp;IF(F18="","No VAT category; ","")&amp;IF(ABS(Q18)&gt;Setup!$B$10,"VAT ≠ 15% × net; ","")&amp;IF(AND(F18="Standard domestic 15% (Box 7)",NOT(AND(LEN(D18)=15,LEFT(D18,1)="3",RIGHT(D18,1)="3",ISNUMBER(--D18)))),"Invalid/missing supplier VAT no; ","")&amp;IF(AND(L18="Yes",K18&lt;&gt;"Yes"),"VAT claimed without valid tax invoice; ","")&amp;IF(AND(L18="Yes",ISNUMBER(SEARCH("blocked",G18))),"Blocked input VAT claimed; ","")&amp;IF(AND(F18="Import - VAT paid at customs (Box 8)",M18=""),"Customs declaration no missing; ","")&amp;IF(AND(F18="Import - Reverse charge (Box 9)",E18="Saudi Arabia"),"RCM used for a local supplier; ","")&amp;IF(AND(L18="Yes",NOT(OR(F18="Standard domestic 15% (Box 7)",F18="Import - VAT paid at customs (Box 8)",F18="Import - Reverse charge (Box 9)"))),"VAT claimed on non-taxable category; ",""))</f>
        <v/>
      </c>
    </row>
    <row r="19">
      <c r="A19" s="17" t="n"/>
      <c r="B19" s="14" t="n"/>
      <c r="C19" s="14" t="n"/>
      <c r="D19" s="16" t="n"/>
      <c r="E19" s="14" t="n"/>
      <c r="F19" s="14" t="n"/>
      <c r="G19" s="14" t="n"/>
      <c r="H19" s="19" t="n"/>
      <c r="I19" s="19" t="n"/>
      <c r="J19" s="34">
        <f>IF(A19="","",H19+I19)</f>
        <v/>
      </c>
      <c r="K19" s="14" t="n"/>
      <c r="L19" s="14" t="n"/>
      <c r="M19" s="14" t="n"/>
      <c r="N19" s="14" t="n"/>
      <c r="O19" s="20">
        <f>IF(A19="","",SUMPRODUCT((A19&gt;=Setup!$C$19:$C$30)*(A19&lt;=Setup!$D$19:$D$30)*Setup!$A$19:$A$30))</f>
        <v/>
      </c>
      <c r="P19" s="34">
        <f>IF(A19="","",IF(OR(F19="Standard domestic 15% (Box 7)",F19="Import - VAT paid at customs (Box 8)",F19="Import - Reverse charge (Box 9)"),ROUND(H19*Setup!$B$9,2),0))</f>
        <v/>
      </c>
      <c r="Q19" s="34">
        <f>IF(A19="","",I19-P19)</f>
        <v/>
      </c>
      <c r="R19" s="34">
        <f>IF(A19="","",IF(L19="Yes",I19,0))</f>
        <v/>
      </c>
      <c r="S19" s="34">
        <f>IF(A19="","",IF(AND(L19="Yes",K19="Yes",NOT(ISNUMBER(SEARCH("blocked",G19))),OR(F19="Standard domestic 15% (Box 7)",F19="Import - VAT paid at customs (Box 8)",F19="Import - Reverse charge (Box 9)"),OR(F19&lt;&gt;"Standard domestic 15% (Box 7)",AND(LEN(D19)=15,LEFT(D19,1)="3",RIGHT(D19,1)="3",ISNUMBER(--D19)))),I19,0))</f>
        <v/>
      </c>
      <c r="T19" s="34">
        <f>IF(A19="","",R19-S19)</f>
        <v/>
      </c>
      <c r="U19" s="23">
        <f>IF(A19="","",IF(O19=0,"Outside audit periods; ","")&amp;IF(F19="","No VAT category; ","")&amp;IF(ABS(Q19)&gt;Setup!$B$10,"VAT ≠ 15% × net; ","")&amp;IF(AND(F19="Standard domestic 15% (Box 7)",NOT(AND(LEN(D19)=15,LEFT(D19,1)="3",RIGHT(D19,1)="3",ISNUMBER(--D19)))),"Invalid/missing supplier VAT no; ","")&amp;IF(AND(L19="Yes",K19&lt;&gt;"Yes"),"VAT claimed without valid tax invoice; ","")&amp;IF(AND(L19="Yes",ISNUMBER(SEARCH("blocked",G19))),"Blocked input VAT claimed; ","")&amp;IF(AND(F19="Import - VAT paid at customs (Box 8)",M19=""),"Customs declaration no missing; ","")&amp;IF(AND(F19="Import - Reverse charge (Box 9)",E19="Saudi Arabia"),"RCM used for a local supplier; ","")&amp;IF(AND(L19="Yes",NOT(OR(F19="Standard domestic 15% (Box 7)",F19="Import - VAT paid at customs (Box 8)",F19="Import - Reverse charge (Box 9)"))),"VAT claimed on non-taxable category; ",""))</f>
        <v/>
      </c>
    </row>
    <row r="20">
      <c r="A20" s="17" t="n"/>
      <c r="B20" s="14" t="n"/>
      <c r="C20" s="14" t="n"/>
      <c r="D20" s="16" t="n"/>
      <c r="E20" s="14" t="n"/>
      <c r="F20" s="14" t="n"/>
      <c r="G20" s="14" t="n"/>
      <c r="H20" s="19" t="n"/>
      <c r="I20" s="19" t="n"/>
      <c r="J20" s="34">
        <f>IF(A20="","",H20+I20)</f>
        <v/>
      </c>
      <c r="K20" s="14" t="n"/>
      <c r="L20" s="14" t="n"/>
      <c r="M20" s="14" t="n"/>
      <c r="N20" s="14" t="n"/>
      <c r="O20" s="20">
        <f>IF(A20="","",SUMPRODUCT((A20&gt;=Setup!$C$19:$C$30)*(A20&lt;=Setup!$D$19:$D$30)*Setup!$A$19:$A$30))</f>
        <v/>
      </c>
      <c r="P20" s="34">
        <f>IF(A20="","",IF(OR(F20="Standard domestic 15% (Box 7)",F20="Import - VAT paid at customs (Box 8)",F20="Import - Reverse charge (Box 9)"),ROUND(H20*Setup!$B$9,2),0))</f>
        <v/>
      </c>
      <c r="Q20" s="34">
        <f>IF(A20="","",I20-P20)</f>
        <v/>
      </c>
      <c r="R20" s="34">
        <f>IF(A20="","",IF(L20="Yes",I20,0))</f>
        <v/>
      </c>
      <c r="S20" s="34">
        <f>IF(A20="","",IF(AND(L20="Yes",K20="Yes",NOT(ISNUMBER(SEARCH("blocked",G20))),OR(F20="Standard domestic 15% (Box 7)",F20="Import - VAT paid at customs (Box 8)",F20="Import - Reverse charge (Box 9)"),OR(F20&lt;&gt;"Standard domestic 15% (Box 7)",AND(LEN(D20)=15,LEFT(D20,1)="3",RIGHT(D20,1)="3",ISNUMBER(--D20)))),I20,0))</f>
        <v/>
      </c>
      <c r="T20" s="34">
        <f>IF(A20="","",R20-S20)</f>
        <v/>
      </c>
      <c r="U20" s="23">
        <f>IF(A20="","",IF(O20=0,"Outside audit periods; ","")&amp;IF(F20="","No VAT category; ","")&amp;IF(ABS(Q20)&gt;Setup!$B$10,"VAT ≠ 15% × net; ","")&amp;IF(AND(F20="Standard domestic 15% (Box 7)",NOT(AND(LEN(D20)=15,LEFT(D20,1)="3",RIGHT(D20,1)="3",ISNUMBER(--D20)))),"Invalid/missing supplier VAT no; ","")&amp;IF(AND(L20="Yes",K20&lt;&gt;"Yes"),"VAT claimed without valid tax invoice; ","")&amp;IF(AND(L20="Yes",ISNUMBER(SEARCH("blocked",G20))),"Blocked input VAT claimed; ","")&amp;IF(AND(F20="Import - VAT paid at customs (Box 8)",M20=""),"Customs declaration no missing; ","")&amp;IF(AND(F20="Import - Reverse charge (Box 9)",E20="Saudi Arabia"),"RCM used for a local supplier; ","")&amp;IF(AND(L20="Yes",NOT(OR(F20="Standard domestic 15% (Box 7)",F20="Import - VAT paid at customs (Box 8)",F20="Import - Reverse charge (Box 9)"))),"VAT claimed on non-taxable category; ",""))</f>
        <v/>
      </c>
    </row>
    <row r="21">
      <c r="A21" s="17" t="n"/>
      <c r="B21" s="14" t="n"/>
      <c r="C21" s="14" t="n"/>
      <c r="D21" s="16" t="n"/>
      <c r="E21" s="14" t="n"/>
      <c r="F21" s="14" t="n"/>
      <c r="G21" s="14" t="n"/>
      <c r="H21" s="19" t="n"/>
      <c r="I21" s="19" t="n"/>
      <c r="J21" s="34">
        <f>IF(A21="","",H21+I21)</f>
        <v/>
      </c>
      <c r="K21" s="14" t="n"/>
      <c r="L21" s="14" t="n"/>
      <c r="M21" s="14" t="n"/>
      <c r="N21" s="14" t="n"/>
      <c r="O21" s="20">
        <f>IF(A21="","",SUMPRODUCT((A21&gt;=Setup!$C$19:$C$30)*(A21&lt;=Setup!$D$19:$D$30)*Setup!$A$19:$A$30))</f>
        <v/>
      </c>
      <c r="P21" s="34">
        <f>IF(A21="","",IF(OR(F21="Standard domestic 15% (Box 7)",F21="Import - VAT paid at customs (Box 8)",F21="Import - Reverse charge (Box 9)"),ROUND(H21*Setup!$B$9,2),0))</f>
        <v/>
      </c>
      <c r="Q21" s="34">
        <f>IF(A21="","",I21-P21)</f>
        <v/>
      </c>
      <c r="R21" s="34">
        <f>IF(A21="","",IF(L21="Yes",I21,0))</f>
        <v/>
      </c>
      <c r="S21" s="34">
        <f>IF(A21="","",IF(AND(L21="Yes",K21="Yes",NOT(ISNUMBER(SEARCH("blocked",G21))),OR(F21="Standard domestic 15% (Box 7)",F21="Import - VAT paid at customs (Box 8)",F21="Import - Reverse charge (Box 9)"),OR(F21&lt;&gt;"Standard domestic 15% (Box 7)",AND(LEN(D21)=15,LEFT(D21,1)="3",RIGHT(D21,1)="3",ISNUMBER(--D21)))),I21,0))</f>
        <v/>
      </c>
      <c r="T21" s="34">
        <f>IF(A21="","",R21-S21)</f>
        <v/>
      </c>
      <c r="U21" s="23">
        <f>IF(A21="","",IF(O21=0,"Outside audit periods; ","")&amp;IF(F21="","No VAT category; ","")&amp;IF(ABS(Q21)&gt;Setup!$B$10,"VAT ≠ 15% × net; ","")&amp;IF(AND(F21="Standard domestic 15% (Box 7)",NOT(AND(LEN(D21)=15,LEFT(D21,1)="3",RIGHT(D21,1)="3",ISNUMBER(--D21)))),"Invalid/missing supplier VAT no; ","")&amp;IF(AND(L21="Yes",K21&lt;&gt;"Yes"),"VAT claimed without valid tax invoice; ","")&amp;IF(AND(L21="Yes",ISNUMBER(SEARCH("blocked",G21))),"Blocked input VAT claimed; ","")&amp;IF(AND(F21="Import - VAT paid at customs (Box 8)",M21=""),"Customs declaration no missing; ","")&amp;IF(AND(F21="Import - Reverse charge (Box 9)",E21="Saudi Arabia"),"RCM used for a local supplier; ","")&amp;IF(AND(L21="Yes",NOT(OR(F21="Standard domestic 15% (Box 7)",F21="Import - VAT paid at customs (Box 8)",F21="Import - Reverse charge (Box 9)"))),"VAT claimed on non-taxable category; ",""))</f>
        <v/>
      </c>
    </row>
    <row r="22">
      <c r="A22" s="17" t="n"/>
      <c r="B22" s="14" t="n"/>
      <c r="C22" s="14" t="n"/>
      <c r="D22" s="16" t="n"/>
      <c r="E22" s="14" t="n"/>
      <c r="F22" s="14" t="n"/>
      <c r="G22" s="14" t="n"/>
      <c r="H22" s="19" t="n"/>
      <c r="I22" s="19" t="n"/>
      <c r="J22" s="34">
        <f>IF(A22="","",H22+I22)</f>
        <v/>
      </c>
      <c r="K22" s="14" t="n"/>
      <c r="L22" s="14" t="n"/>
      <c r="M22" s="14" t="n"/>
      <c r="N22" s="14" t="n"/>
      <c r="O22" s="20">
        <f>IF(A22="","",SUMPRODUCT((A22&gt;=Setup!$C$19:$C$30)*(A22&lt;=Setup!$D$19:$D$30)*Setup!$A$19:$A$30))</f>
        <v/>
      </c>
      <c r="P22" s="34">
        <f>IF(A22="","",IF(OR(F22="Standard domestic 15% (Box 7)",F22="Import - VAT paid at customs (Box 8)",F22="Import - Reverse charge (Box 9)"),ROUND(H22*Setup!$B$9,2),0))</f>
        <v/>
      </c>
      <c r="Q22" s="34">
        <f>IF(A22="","",I22-P22)</f>
        <v/>
      </c>
      <c r="R22" s="34">
        <f>IF(A22="","",IF(L22="Yes",I22,0))</f>
        <v/>
      </c>
      <c r="S22" s="34">
        <f>IF(A22="","",IF(AND(L22="Yes",K22="Yes",NOT(ISNUMBER(SEARCH("blocked",G22))),OR(F22="Standard domestic 15% (Box 7)",F22="Import - VAT paid at customs (Box 8)",F22="Import - Reverse charge (Box 9)"),OR(F22&lt;&gt;"Standard domestic 15% (Box 7)",AND(LEN(D22)=15,LEFT(D22,1)="3",RIGHT(D22,1)="3",ISNUMBER(--D22)))),I22,0))</f>
        <v/>
      </c>
      <c r="T22" s="34">
        <f>IF(A22="","",R22-S22)</f>
        <v/>
      </c>
      <c r="U22" s="23">
        <f>IF(A22="","",IF(O22=0,"Outside audit periods; ","")&amp;IF(F22="","No VAT category; ","")&amp;IF(ABS(Q22)&gt;Setup!$B$10,"VAT ≠ 15% × net; ","")&amp;IF(AND(F22="Standard domestic 15% (Box 7)",NOT(AND(LEN(D22)=15,LEFT(D22,1)="3",RIGHT(D22,1)="3",ISNUMBER(--D22)))),"Invalid/missing supplier VAT no; ","")&amp;IF(AND(L22="Yes",K22&lt;&gt;"Yes"),"VAT claimed without valid tax invoice; ","")&amp;IF(AND(L22="Yes",ISNUMBER(SEARCH("blocked",G22))),"Blocked input VAT claimed; ","")&amp;IF(AND(F22="Import - VAT paid at customs (Box 8)",M22=""),"Customs declaration no missing; ","")&amp;IF(AND(F22="Import - Reverse charge (Box 9)",E22="Saudi Arabia"),"RCM used for a local supplier; ","")&amp;IF(AND(L22="Yes",NOT(OR(F22="Standard domestic 15% (Box 7)",F22="Import - VAT paid at customs (Box 8)",F22="Import - Reverse charge (Box 9)"))),"VAT claimed on non-taxable category; ",""))</f>
        <v/>
      </c>
    </row>
    <row r="23">
      <c r="A23" s="17" t="n"/>
      <c r="B23" s="14" t="n"/>
      <c r="C23" s="14" t="n"/>
      <c r="D23" s="16" t="n"/>
      <c r="E23" s="14" t="n"/>
      <c r="F23" s="14" t="n"/>
      <c r="G23" s="14" t="n"/>
      <c r="H23" s="19" t="n"/>
      <c r="I23" s="19" t="n"/>
      <c r="J23" s="34">
        <f>IF(A23="","",H23+I23)</f>
        <v/>
      </c>
      <c r="K23" s="14" t="n"/>
      <c r="L23" s="14" t="n"/>
      <c r="M23" s="14" t="n"/>
      <c r="N23" s="14" t="n"/>
      <c r="O23" s="20">
        <f>IF(A23="","",SUMPRODUCT((A23&gt;=Setup!$C$19:$C$30)*(A23&lt;=Setup!$D$19:$D$30)*Setup!$A$19:$A$30))</f>
        <v/>
      </c>
      <c r="P23" s="34">
        <f>IF(A23="","",IF(OR(F23="Standard domestic 15% (Box 7)",F23="Import - VAT paid at customs (Box 8)",F23="Import - Reverse charge (Box 9)"),ROUND(H23*Setup!$B$9,2),0))</f>
        <v/>
      </c>
      <c r="Q23" s="34">
        <f>IF(A23="","",I23-P23)</f>
        <v/>
      </c>
      <c r="R23" s="34">
        <f>IF(A23="","",IF(L23="Yes",I23,0))</f>
        <v/>
      </c>
      <c r="S23" s="34">
        <f>IF(A23="","",IF(AND(L23="Yes",K23="Yes",NOT(ISNUMBER(SEARCH("blocked",G23))),OR(F23="Standard domestic 15% (Box 7)",F23="Import - VAT paid at customs (Box 8)",F23="Import - Reverse charge (Box 9)"),OR(F23&lt;&gt;"Standard domestic 15% (Box 7)",AND(LEN(D23)=15,LEFT(D23,1)="3",RIGHT(D23,1)="3",ISNUMBER(--D23)))),I23,0))</f>
        <v/>
      </c>
      <c r="T23" s="34">
        <f>IF(A23="","",R23-S23)</f>
        <v/>
      </c>
      <c r="U23" s="23">
        <f>IF(A23="","",IF(O23=0,"Outside audit periods; ","")&amp;IF(F23="","No VAT category; ","")&amp;IF(ABS(Q23)&gt;Setup!$B$10,"VAT ≠ 15% × net; ","")&amp;IF(AND(F23="Standard domestic 15% (Box 7)",NOT(AND(LEN(D23)=15,LEFT(D23,1)="3",RIGHT(D23,1)="3",ISNUMBER(--D23)))),"Invalid/missing supplier VAT no; ","")&amp;IF(AND(L23="Yes",K23&lt;&gt;"Yes"),"VAT claimed without valid tax invoice; ","")&amp;IF(AND(L23="Yes",ISNUMBER(SEARCH("blocked",G23))),"Blocked input VAT claimed; ","")&amp;IF(AND(F23="Import - VAT paid at customs (Box 8)",M23=""),"Customs declaration no missing; ","")&amp;IF(AND(F23="Import - Reverse charge (Box 9)",E23="Saudi Arabia"),"RCM used for a local supplier; ","")&amp;IF(AND(L23="Yes",NOT(OR(F23="Standard domestic 15% (Box 7)",F23="Import - VAT paid at customs (Box 8)",F23="Import - Reverse charge (Box 9)"))),"VAT claimed on non-taxable category; ",""))</f>
        <v/>
      </c>
    </row>
    <row r="24">
      <c r="A24" s="17" t="n"/>
      <c r="B24" s="14" t="n"/>
      <c r="C24" s="14" t="n"/>
      <c r="D24" s="16" t="n"/>
      <c r="E24" s="14" t="n"/>
      <c r="F24" s="14" t="n"/>
      <c r="G24" s="14" t="n"/>
      <c r="H24" s="19" t="n"/>
      <c r="I24" s="19" t="n"/>
      <c r="J24" s="34">
        <f>IF(A24="","",H24+I24)</f>
        <v/>
      </c>
      <c r="K24" s="14" t="n"/>
      <c r="L24" s="14" t="n"/>
      <c r="M24" s="14" t="n"/>
      <c r="N24" s="14" t="n"/>
      <c r="O24" s="20">
        <f>IF(A24="","",SUMPRODUCT((A24&gt;=Setup!$C$19:$C$30)*(A24&lt;=Setup!$D$19:$D$30)*Setup!$A$19:$A$30))</f>
        <v/>
      </c>
      <c r="P24" s="34">
        <f>IF(A24="","",IF(OR(F24="Standard domestic 15% (Box 7)",F24="Import - VAT paid at customs (Box 8)",F24="Import - Reverse charge (Box 9)"),ROUND(H24*Setup!$B$9,2),0))</f>
        <v/>
      </c>
      <c r="Q24" s="34">
        <f>IF(A24="","",I24-P24)</f>
        <v/>
      </c>
      <c r="R24" s="34">
        <f>IF(A24="","",IF(L24="Yes",I24,0))</f>
        <v/>
      </c>
      <c r="S24" s="34">
        <f>IF(A24="","",IF(AND(L24="Yes",K24="Yes",NOT(ISNUMBER(SEARCH("blocked",G24))),OR(F24="Standard domestic 15% (Box 7)",F24="Import - VAT paid at customs (Box 8)",F24="Import - Reverse charge (Box 9)"),OR(F24&lt;&gt;"Standard domestic 15% (Box 7)",AND(LEN(D24)=15,LEFT(D24,1)="3",RIGHT(D24,1)="3",ISNUMBER(--D24)))),I24,0))</f>
        <v/>
      </c>
      <c r="T24" s="34">
        <f>IF(A24="","",R24-S24)</f>
        <v/>
      </c>
      <c r="U24" s="23">
        <f>IF(A24="","",IF(O24=0,"Outside audit periods; ","")&amp;IF(F24="","No VAT category; ","")&amp;IF(ABS(Q24)&gt;Setup!$B$10,"VAT ≠ 15% × net; ","")&amp;IF(AND(F24="Standard domestic 15% (Box 7)",NOT(AND(LEN(D24)=15,LEFT(D24,1)="3",RIGHT(D24,1)="3",ISNUMBER(--D24)))),"Invalid/missing supplier VAT no; ","")&amp;IF(AND(L24="Yes",K24&lt;&gt;"Yes"),"VAT claimed without valid tax invoice; ","")&amp;IF(AND(L24="Yes",ISNUMBER(SEARCH("blocked",G24))),"Blocked input VAT claimed; ","")&amp;IF(AND(F24="Import - VAT paid at customs (Box 8)",M24=""),"Customs declaration no missing; ","")&amp;IF(AND(F24="Import - Reverse charge (Box 9)",E24="Saudi Arabia"),"RCM used for a local supplier; ","")&amp;IF(AND(L24="Yes",NOT(OR(F24="Standard domestic 15% (Box 7)",F24="Import - VAT paid at customs (Box 8)",F24="Import - Reverse charge (Box 9)"))),"VAT claimed on non-taxable category; ",""))</f>
        <v/>
      </c>
    </row>
    <row r="25">
      <c r="A25" s="17" t="n"/>
      <c r="B25" s="14" t="n"/>
      <c r="C25" s="14" t="n"/>
      <c r="D25" s="16" t="n"/>
      <c r="E25" s="14" t="n"/>
      <c r="F25" s="14" t="n"/>
      <c r="G25" s="14" t="n"/>
      <c r="H25" s="19" t="n"/>
      <c r="I25" s="19" t="n"/>
      <c r="J25" s="34">
        <f>IF(A25="","",H25+I25)</f>
        <v/>
      </c>
      <c r="K25" s="14" t="n"/>
      <c r="L25" s="14" t="n"/>
      <c r="M25" s="14" t="n"/>
      <c r="N25" s="14" t="n"/>
      <c r="O25" s="20">
        <f>IF(A25="","",SUMPRODUCT((A25&gt;=Setup!$C$19:$C$30)*(A25&lt;=Setup!$D$19:$D$30)*Setup!$A$19:$A$30))</f>
        <v/>
      </c>
      <c r="P25" s="34">
        <f>IF(A25="","",IF(OR(F25="Standard domestic 15% (Box 7)",F25="Import - VAT paid at customs (Box 8)",F25="Import - Reverse charge (Box 9)"),ROUND(H25*Setup!$B$9,2),0))</f>
        <v/>
      </c>
      <c r="Q25" s="34">
        <f>IF(A25="","",I25-P25)</f>
        <v/>
      </c>
      <c r="R25" s="34">
        <f>IF(A25="","",IF(L25="Yes",I25,0))</f>
        <v/>
      </c>
      <c r="S25" s="34">
        <f>IF(A25="","",IF(AND(L25="Yes",K25="Yes",NOT(ISNUMBER(SEARCH("blocked",G25))),OR(F25="Standard domestic 15% (Box 7)",F25="Import - VAT paid at customs (Box 8)",F25="Import - Reverse charge (Box 9)"),OR(F25&lt;&gt;"Standard domestic 15% (Box 7)",AND(LEN(D25)=15,LEFT(D25,1)="3",RIGHT(D25,1)="3",ISNUMBER(--D25)))),I25,0))</f>
        <v/>
      </c>
      <c r="T25" s="34">
        <f>IF(A25="","",R25-S25)</f>
        <v/>
      </c>
      <c r="U25" s="23">
        <f>IF(A25="","",IF(O25=0,"Outside audit periods; ","")&amp;IF(F25="","No VAT category; ","")&amp;IF(ABS(Q25)&gt;Setup!$B$10,"VAT ≠ 15% × net; ","")&amp;IF(AND(F25="Standard domestic 15% (Box 7)",NOT(AND(LEN(D25)=15,LEFT(D25,1)="3",RIGHT(D25,1)="3",ISNUMBER(--D25)))),"Invalid/missing supplier VAT no; ","")&amp;IF(AND(L25="Yes",K25&lt;&gt;"Yes"),"VAT claimed without valid tax invoice; ","")&amp;IF(AND(L25="Yes",ISNUMBER(SEARCH("blocked",G25))),"Blocked input VAT claimed; ","")&amp;IF(AND(F25="Import - VAT paid at customs (Box 8)",M25=""),"Customs declaration no missing; ","")&amp;IF(AND(F25="Import - Reverse charge (Box 9)",E25="Saudi Arabia"),"RCM used for a local supplier; ","")&amp;IF(AND(L25="Yes",NOT(OR(F25="Standard domestic 15% (Box 7)",F25="Import - VAT paid at customs (Box 8)",F25="Import - Reverse charge (Box 9)"))),"VAT claimed on non-taxable category; ",""))</f>
        <v/>
      </c>
    </row>
    <row r="26">
      <c r="A26" s="17" t="n"/>
      <c r="B26" s="14" t="n"/>
      <c r="C26" s="14" t="n"/>
      <c r="D26" s="16" t="n"/>
      <c r="E26" s="14" t="n"/>
      <c r="F26" s="14" t="n"/>
      <c r="G26" s="14" t="n"/>
      <c r="H26" s="19" t="n"/>
      <c r="I26" s="19" t="n"/>
      <c r="J26" s="34">
        <f>IF(A26="","",H26+I26)</f>
        <v/>
      </c>
      <c r="K26" s="14" t="n"/>
      <c r="L26" s="14" t="n"/>
      <c r="M26" s="14" t="n"/>
      <c r="N26" s="14" t="n"/>
      <c r="O26" s="20">
        <f>IF(A26="","",SUMPRODUCT((A26&gt;=Setup!$C$19:$C$30)*(A26&lt;=Setup!$D$19:$D$30)*Setup!$A$19:$A$30))</f>
        <v/>
      </c>
      <c r="P26" s="34">
        <f>IF(A26="","",IF(OR(F26="Standard domestic 15% (Box 7)",F26="Import - VAT paid at customs (Box 8)",F26="Import - Reverse charge (Box 9)"),ROUND(H26*Setup!$B$9,2),0))</f>
        <v/>
      </c>
      <c r="Q26" s="34">
        <f>IF(A26="","",I26-P26)</f>
        <v/>
      </c>
      <c r="R26" s="34">
        <f>IF(A26="","",IF(L26="Yes",I26,0))</f>
        <v/>
      </c>
      <c r="S26" s="34">
        <f>IF(A26="","",IF(AND(L26="Yes",K26="Yes",NOT(ISNUMBER(SEARCH("blocked",G26))),OR(F26="Standard domestic 15% (Box 7)",F26="Import - VAT paid at customs (Box 8)",F26="Import - Reverse charge (Box 9)"),OR(F26&lt;&gt;"Standard domestic 15% (Box 7)",AND(LEN(D26)=15,LEFT(D26,1)="3",RIGHT(D26,1)="3",ISNUMBER(--D26)))),I26,0))</f>
        <v/>
      </c>
      <c r="T26" s="34">
        <f>IF(A26="","",R26-S26)</f>
        <v/>
      </c>
      <c r="U26" s="23">
        <f>IF(A26="","",IF(O26=0,"Outside audit periods; ","")&amp;IF(F26="","No VAT category; ","")&amp;IF(ABS(Q26)&gt;Setup!$B$10,"VAT ≠ 15% × net; ","")&amp;IF(AND(F26="Standard domestic 15% (Box 7)",NOT(AND(LEN(D26)=15,LEFT(D26,1)="3",RIGHT(D26,1)="3",ISNUMBER(--D26)))),"Invalid/missing supplier VAT no; ","")&amp;IF(AND(L26="Yes",K26&lt;&gt;"Yes"),"VAT claimed without valid tax invoice; ","")&amp;IF(AND(L26="Yes",ISNUMBER(SEARCH("blocked",G26))),"Blocked input VAT claimed; ","")&amp;IF(AND(F26="Import - VAT paid at customs (Box 8)",M26=""),"Customs declaration no missing; ","")&amp;IF(AND(F26="Import - Reverse charge (Box 9)",E26="Saudi Arabia"),"RCM used for a local supplier; ","")&amp;IF(AND(L26="Yes",NOT(OR(F26="Standard domestic 15% (Box 7)",F26="Import - VAT paid at customs (Box 8)",F26="Import - Reverse charge (Box 9)"))),"VAT claimed on non-taxable category; ",""))</f>
        <v/>
      </c>
    </row>
    <row r="27">
      <c r="A27" s="17" t="n"/>
      <c r="B27" s="14" t="n"/>
      <c r="C27" s="14" t="n"/>
      <c r="D27" s="16" t="n"/>
      <c r="E27" s="14" t="n"/>
      <c r="F27" s="14" t="n"/>
      <c r="G27" s="14" t="n"/>
      <c r="H27" s="19" t="n"/>
      <c r="I27" s="19" t="n"/>
      <c r="J27" s="34">
        <f>IF(A27="","",H27+I27)</f>
        <v/>
      </c>
      <c r="K27" s="14" t="n"/>
      <c r="L27" s="14" t="n"/>
      <c r="M27" s="14" t="n"/>
      <c r="N27" s="14" t="n"/>
      <c r="O27" s="20">
        <f>IF(A27="","",SUMPRODUCT((A27&gt;=Setup!$C$19:$C$30)*(A27&lt;=Setup!$D$19:$D$30)*Setup!$A$19:$A$30))</f>
        <v/>
      </c>
      <c r="P27" s="34">
        <f>IF(A27="","",IF(OR(F27="Standard domestic 15% (Box 7)",F27="Import - VAT paid at customs (Box 8)",F27="Import - Reverse charge (Box 9)"),ROUND(H27*Setup!$B$9,2),0))</f>
        <v/>
      </c>
      <c r="Q27" s="34">
        <f>IF(A27="","",I27-P27)</f>
        <v/>
      </c>
      <c r="R27" s="34">
        <f>IF(A27="","",IF(L27="Yes",I27,0))</f>
        <v/>
      </c>
      <c r="S27" s="34">
        <f>IF(A27="","",IF(AND(L27="Yes",K27="Yes",NOT(ISNUMBER(SEARCH("blocked",G27))),OR(F27="Standard domestic 15% (Box 7)",F27="Import - VAT paid at customs (Box 8)",F27="Import - Reverse charge (Box 9)"),OR(F27&lt;&gt;"Standard domestic 15% (Box 7)",AND(LEN(D27)=15,LEFT(D27,1)="3",RIGHT(D27,1)="3",ISNUMBER(--D27)))),I27,0))</f>
        <v/>
      </c>
      <c r="T27" s="34">
        <f>IF(A27="","",R27-S27)</f>
        <v/>
      </c>
      <c r="U27" s="23">
        <f>IF(A27="","",IF(O27=0,"Outside audit periods; ","")&amp;IF(F27="","No VAT category; ","")&amp;IF(ABS(Q27)&gt;Setup!$B$10,"VAT ≠ 15% × net; ","")&amp;IF(AND(F27="Standard domestic 15% (Box 7)",NOT(AND(LEN(D27)=15,LEFT(D27,1)="3",RIGHT(D27,1)="3",ISNUMBER(--D27)))),"Invalid/missing supplier VAT no; ","")&amp;IF(AND(L27="Yes",K27&lt;&gt;"Yes"),"VAT claimed without valid tax invoice; ","")&amp;IF(AND(L27="Yes",ISNUMBER(SEARCH("blocked",G27))),"Blocked input VAT claimed; ","")&amp;IF(AND(F27="Import - VAT paid at customs (Box 8)",M27=""),"Customs declaration no missing; ","")&amp;IF(AND(F27="Import - Reverse charge (Box 9)",E27="Saudi Arabia"),"RCM used for a local supplier; ","")&amp;IF(AND(L27="Yes",NOT(OR(F27="Standard domestic 15% (Box 7)",F27="Import - VAT paid at customs (Box 8)",F27="Import - Reverse charge (Box 9)"))),"VAT claimed on non-taxable category; ",""))</f>
        <v/>
      </c>
    </row>
    <row r="28">
      <c r="A28" s="17" t="n"/>
      <c r="B28" s="14" t="n"/>
      <c r="C28" s="14" t="n"/>
      <c r="D28" s="16" t="n"/>
      <c r="E28" s="14" t="n"/>
      <c r="F28" s="14" t="n"/>
      <c r="G28" s="14" t="n"/>
      <c r="H28" s="19" t="n"/>
      <c r="I28" s="19" t="n"/>
      <c r="J28" s="34">
        <f>IF(A28="","",H28+I28)</f>
        <v/>
      </c>
      <c r="K28" s="14" t="n"/>
      <c r="L28" s="14" t="n"/>
      <c r="M28" s="14" t="n"/>
      <c r="N28" s="14" t="n"/>
      <c r="O28" s="20">
        <f>IF(A28="","",SUMPRODUCT((A28&gt;=Setup!$C$19:$C$30)*(A28&lt;=Setup!$D$19:$D$30)*Setup!$A$19:$A$30))</f>
        <v/>
      </c>
      <c r="P28" s="34">
        <f>IF(A28="","",IF(OR(F28="Standard domestic 15% (Box 7)",F28="Import - VAT paid at customs (Box 8)",F28="Import - Reverse charge (Box 9)"),ROUND(H28*Setup!$B$9,2),0))</f>
        <v/>
      </c>
      <c r="Q28" s="34">
        <f>IF(A28="","",I28-P28)</f>
        <v/>
      </c>
      <c r="R28" s="34">
        <f>IF(A28="","",IF(L28="Yes",I28,0))</f>
        <v/>
      </c>
      <c r="S28" s="34">
        <f>IF(A28="","",IF(AND(L28="Yes",K28="Yes",NOT(ISNUMBER(SEARCH("blocked",G28))),OR(F28="Standard domestic 15% (Box 7)",F28="Import - VAT paid at customs (Box 8)",F28="Import - Reverse charge (Box 9)"),OR(F28&lt;&gt;"Standard domestic 15% (Box 7)",AND(LEN(D28)=15,LEFT(D28,1)="3",RIGHT(D28,1)="3",ISNUMBER(--D28)))),I28,0))</f>
        <v/>
      </c>
      <c r="T28" s="34">
        <f>IF(A28="","",R28-S28)</f>
        <v/>
      </c>
      <c r="U28" s="23">
        <f>IF(A28="","",IF(O28=0,"Outside audit periods; ","")&amp;IF(F28="","No VAT category; ","")&amp;IF(ABS(Q28)&gt;Setup!$B$10,"VAT ≠ 15% × net; ","")&amp;IF(AND(F28="Standard domestic 15% (Box 7)",NOT(AND(LEN(D28)=15,LEFT(D28,1)="3",RIGHT(D28,1)="3",ISNUMBER(--D28)))),"Invalid/missing supplier VAT no; ","")&amp;IF(AND(L28="Yes",K28&lt;&gt;"Yes"),"VAT claimed without valid tax invoice; ","")&amp;IF(AND(L28="Yes",ISNUMBER(SEARCH("blocked",G28))),"Blocked input VAT claimed; ","")&amp;IF(AND(F28="Import - VAT paid at customs (Box 8)",M28=""),"Customs declaration no missing; ","")&amp;IF(AND(F28="Import - Reverse charge (Box 9)",E28="Saudi Arabia"),"RCM used for a local supplier; ","")&amp;IF(AND(L28="Yes",NOT(OR(F28="Standard domestic 15% (Box 7)",F28="Import - VAT paid at customs (Box 8)",F28="Import - Reverse charge (Box 9)"))),"VAT claimed on non-taxable category; ",""))</f>
        <v/>
      </c>
    </row>
    <row r="29">
      <c r="A29" s="17" t="n"/>
      <c r="B29" s="14" t="n"/>
      <c r="C29" s="14" t="n"/>
      <c r="D29" s="16" t="n"/>
      <c r="E29" s="14" t="n"/>
      <c r="F29" s="14" t="n"/>
      <c r="G29" s="14" t="n"/>
      <c r="H29" s="19" t="n"/>
      <c r="I29" s="19" t="n"/>
      <c r="J29" s="34">
        <f>IF(A29="","",H29+I29)</f>
        <v/>
      </c>
      <c r="K29" s="14" t="n"/>
      <c r="L29" s="14" t="n"/>
      <c r="M29" s="14" t="n"/>
      <c r="N29" s="14" t="n"/>
      <c r="O29" s="20">
        <f>IF(A29="","",SUMPRODUCT((A29&gt;=Setup!$C$19:$C$30)*(A29&lt;=Setup!$D$19:$D$30)*Setup!$A$19:$A$30))</f>
        <v/>
      </c>
      <c r="P29" s="34">
        <f>IF(A29="","",IF(OR(F29="Standard domestic 15% (Box 7)",F29="Import - VAT paid at customs (Box 8)",F29="Import - Reverse charge (Box 9)"),ROUND(H29*Setup!$B$9,2),0))</f>
        <v/>
      </c>
      <c r="Q29" s="34">
        <f>IF(A29="","",I29-P29)</f>
        <v/>
      </c>
      <c r="R29" s="34">
        <f>IF(A29="","",IF(L29="Yes",I29,0))</f>
        <v/>
      </c>
      <c r="S29" s="34">
        <f>IF(A29="","",IF(AND(L29="Yes",K29="Yes",NOT(ISNUMBER(SEARCH("blocked",G29))),OR(F29="Standard domestic 15% (Box 7)",F29="Import - VAT paid at customs (Box 8)",F29="Import - Reverse charge (Box 9)"),OR(F29&lt;&gt;"Standard domestic 15% (Box 7)",AND(LEN(D29)=15,LEFT(D29,1)="3",RIGHT(D29,1)="3",ISNUMBER(--D29)))),I29,0))</f>
        <v/>
      </c>
      <c r="T29" s="34">
        <f>IF(A29="","",R29-S29)</f>
        <v/>
      </c>
      <c r="U29" s="23">
        <f>IF(A29="","",IF(O29=0,"Outside audit periods; ","")&amp;IF(F29="","No VAT category; ","")&amp;IF(ABS(Q29)&gt;Setup!$B$10,"VAT ≠ 15% × net; ","")&amp;IF(AND(F29="Standard domestic 15% (Box 7)",NOT(AND(LEN(D29)=15,LEFT(D29,1)="3",RIGHT(D29,1)="3",ISNUMBER(--D29)))),"Invalid/missing supplier VAT no; ","")&amp;IF(AND(L29="Yes",K29&lt;&gt;"Yes"),"VAT claimed without valid tax invoice; ","")&amp;IF(AND(L29="Yes",ISNUMBER(SEARCH("blocked",G29))),"Blocked input VAT claimed; ","")&amp;IF(AND(F29="Import - VAT paid at customs (Box 8)",M29=""),"Customs declaration no missing; ","")&amp;IF(AND(F29="Import - Reverse charge (Box 9)",E29="Saudi Arabia"),"RCM used for a local supplier; ","")&amp;IF(AND(L29="Yes",NOT(OR(F29="Standard domestic 15% (Box 7)",F29="Import - VAT paid at customs (Box 8)",F29="Import - Reverse charge (Box 9)"))),"VAT claimed on non-taxable category; ",""))</f>
        <v/>
      </c>
    </row>
    <row r="30">
      <c r="A30" s="17" t="n"/>
      <c r="B30" s="14" t="n"/>
      <c r="C30" s="14" t="n"/>
      <c r="D30" s="16" t="n"/>
      <c r="E30" s="14" t="n"/>
      <c r="F30" s="14" t="n"/>
      <c r="G30" s="14" t="n"/>
      <c r="H30" s="19" t="n"/>
      <c r="I30" s="19" t="n"/>
      <c r="J30" s="34">
        <f>IF(A30="","",H30+I30)</f>
        <v/>
      </c>
      <c r="K30" s="14" t="n"/>
      <c r="L30" s="14" t="n"/>
      <c r="M30" s="14" t="n"/>
      <c r="N30" s="14" t="n"/>
      <c r="O30" s="20">
        <f>IF(A30="","",SUMPRODUCT((A30&gt;=Setup!$C$19:$C$30)*(A30&lt;=Setup!$D$19:$D$30)*Setup!$A$19:$A$30))</f>
        <v/>
      </c>
      <c r="P30" s="34">
        <f>IF(A30="","",IF(OR(F30="Standard domestic 15% (Box 7)",F30="Import - VAT paid at customs (Box 8)",F30="Import - Reverse charge (Box 9)"),ROUND(H30*Setup!$B$9,2),0))</f>
        <v/>
      </c>
      <c r="Q30" s="34">
        <f>IF(A30="","",I30-P30)</f>
        <v/>
      </c>
      <c r="R30" s="34">
        <f>IF(A30="","",IF(L30="Yes",I30,0))</f>
        <v/>
      </c>
      <c r="S30" s="34">
        <f>IF(A30="","",IF(AND(L30="Yes",K30="Yes",NOT(ISNUMBER(SEARCH("blocked",G30))),OR(F30="Standard domestic 15% (Box 7)",F30="Import - VAT paid at customs (Box 8)",F30="Import - Reverse charge (Box 9)"),OR(F30&lt;&gt;"Standard domestic 15% (Box 7)",AND(LEN(D30)=15,LEFT(D30,1)="3",RIGHT(D30,1)="3",ISNUMBER(--D30)))),I30,0))</f>
        <v/>
      </c>
      <c r="T30" s="34">
        <f>IF(A30="","",R30-S30)</f>
        <v/>
      </c>
      <c r="U30" s="23">
        <f>IF(A30="","",IF(O30=0,"Outside audit periods; ","")&amp;IF(F30="","No VAT category; ","")&amp;IF(ABS(Q30)&gt;Setup!$B$10,"VAT ≠ 15% × net; ","")&amp;IF(AND(F30="Standard domestic 15% (Box 7)",NOT(AND(LEN(D30)=15,LEFT(D30,1)="3",RIGHT(D30,1)="3",ISNUMBER(--D30)))),"Invalid/missing supplier VAT no; ","")&amp;IF(AND(L30="Yes",K30&lt;&gt;"Yes"),"VAT claimed without valid tax invoice; ","")&amp;IF(AND(L30="Yes",ISNUMBER(SEARCH("blocked",G30))),"Blocked input VAT claimed; ","")&amp;IF(AND(F30="Import - VAT paid at customs (Box 8)",M30=""),"Customs declaration no missing; ","")&amp;IF(AND(F30="Import - Reverse charge (Box 9)",E30="Saudi Arabia"),"RCM used for a local supplier; ","")&amp;IF(AND(L30="Yes",NOT(OR(F30="Standard domestic 15% (Box 7)",F30="Import - VAT paid at customs (Box 8)",F30="Import - Reverse charge (Box 9)"))),"VAT claimed on non-taxable category; ",""))</f>
        <v/>
      </c>
    </row>
    <row r="31">
      <c r="A31" s="17" t="n"/>
      <c r="B31" s="14" t="n"/>
      <c r="C31" s="14" t="n"/>
      <c r="D31" s="16" t="n"/>
      <c r="E31" s="14" t="n"/>
      <c r="F31" s="14" t="n"/>
      <c r="G31" s="14" t="n"/>
      <c r="H31" s="19" t="n"/>
      <c r="I31" s="19" t="n"/>
      <c r="J31" s="34">
        <f>IF(A31="","",H31+I31)</f>
        <v/>
      </c>
      <c r="K31" s="14" t="n"/>
      <c r="L31" s="14" t="n"/>
      <c r="M31" s="14" t="n"/>
      <c r="N31" s="14" t="n"/>
      <c r="O31" s="20">
        <f>IF(A31="","",SUMPRODUCT((A31&gt;=Setup!$C$19:$C$30)*(A31&lt;=Setup!$D$19:$D$30)*Setup!$A$19:$A$30))</f>
        <v/>
      </c>
      <c r="P31" s="34">
        <f>IF(A31="","",IF(OR(F31="Standard domestic 15% (Box 7)",F31="Import - VAT paid at customs (Box 8)",F31="Import - Reverse charge (Box 9)"),ROUND(H31*Setup!$B$9,2),0))</f>
        <v/>
      </c>
      <c r="Q31" s="34">
        <f>IF(A31="","",I31-P31)</f>
        <v/>
      </c>
      <c r="R31" s="34">
        <f>IF(A31="","",IF(L31="Yes",I31,0))</f>
        <v/>
      </c>
      <c r="S31" s="34">
        <f>IF(A31="","",IF(AND(L31="Yes",K31="Yes",NOT(ISNUMBER(SEARCH("blocked",G31))),OR(F31="Standard domestic 15% (Box 7)",F31="Import - VAT paid at customs (Box 8)",F31="Import - Reverse charge (Box 9)"),OR(F31&lt;&gt;"Standard domestic 15% (Box 7)",AND(LEN(D31)=15,LEFT(D31,1)="3",RIGHT(D31,1)="3",ISNUMBER(--D31)))),I31,0))</f>
        <v/>
      </c>
      <c r="T31" s="34">
        <f>IF(A31="","",R31-S31)</f>
        <v/>
      </c>
      <c r="U31" s="23">
        <f>IF(A31="","",IF(O31=0,"Outside audit periods; ","")&amp;IF(F31="","No VAT category; ","")&amp;IF(ABS(Q31)&gt;Setup!$B$10,"VAT ≠ 15% × net; ","")&amp;IF(AND(F31="Standard domestic 15% (Box 7)",NOT(AND(LEN(D31)=15,LEFT(D31,1)="3",RIGHT(D31,1)="3",ISNUMBER(--D31)))),"Invalid/missing supplier VAT no; ","")&amp;IF(AND(L31="Yes",K31&lt;&gt;"Yes"),"VAT claimed without valid tax invoice; ","")&amp;IF(AND(L31="Yes",ISNUMBER(SEARCH("blocked",G31))),"Blocked input VAT claimed; ","")&amp;IF(AND(F31="Import - VAT paid at customs (Box 8)",M31=""),"Customs declaration no missing; ","")&amp;IF(AND(F31="Import - Reverse charge (Box 9)",E31="Saudi Arabia"),"RCM used for a local supplier; ","")&amp;IF(AND(L31="Yes",NOT(OR(F31="Standard domestic 15% (Box 7)",F31="Import - VAT paid at customs (Box 8)",F31="Import - Reverse charge (Box 9)"))),"VAT claimed on non-taxable category; ",""))</f>
        <v/>
      </c>
    </row>
    <row r="32">
      <c r="A32" s="17" t="n"/>
      <c r="B32" s="14" t="n"/>
      <c r="C32" s="14" t="n"/>
      <c r="D32" s="16" t="n"/>
      <c r="E32" s="14" t="n"/>
      <c r="F32" s="14" t="n"/>
      <c r="G32" s="14" t="n"/>
      <c r="H32" s="19" t="n"/>
      <c r="I32" s="19" t="n"/>
      <c r="J32" s="34">
        <f>IF(A32="","",H32+I32)</f>
        <v/>
      </c>
      <c r="K32" s="14" t="n"/>
      <c r="L32" s="14" t="n"/>
      <c r="M32" s="14" t="n"/>
      <c r="N32" s="14" t="n"/>
      <c r="O32" s="20">
        <f>IF(A32="","",SUMPRODUCT((A32&gt;=Setup!$C$19:$C$30)*(A32&lt;=Setup!$D$19:$D$30)*Setup!$A$19:$A$30))</f>
        <v/>
      </c>
      <c r="P32" s="34">
        <f>IF(A32="","",IF(OR(F32="Standard domestic 15% (Box 7)",F32="Import - VAT paid at customs (Box 8)",F32="Import - Reverse charge (Box 9)"),ROUND(H32*Setup!$B$9,2),0))</f>
        <v/>
      </c>
      <c r="Q32" s="34">
        <f>IF(A32="","",I32-P32)</f>
        <v/>
      </c>
      <c r="R32" s="34">
        <f>IF(A32="","",IF(L32="Yes",I32,0))</f>
        <v/>
      </c>
      <c r="S32" s="34">
        <f>IF(A32="","",IF(AND(L32="Yes",K32="Yes",NOT(ISNUMBER(SEARCH("blocked",G32))),OR(F32="Standard domestic 15% (Box 7)",F32="Import - VAT paid at customs (Box 8)",F32="Import - Reverse charge (Box 9)"),OR(F32&lt;&gt;"Standard domestic 15% (Box 7)",AND(LEN(D32)=15,LEFT(D32,1)="3",RIGHT(D32,1)="3",ISNUMBER(--D32)))),I32,0))</f>
        <v/>
      </c>
      <c r="T32" s="34">
        <f>IF(A32="","",R32-S32)</f>
        <v/>
      </c>
      <c r="U32" s="23">
        <f>IF(A32="","",IF(O32=0,"Outside audit periods; ","")&amp;IF(F32="","No VAT category; ","")&amp;IF(ABS(Q32)&gt;Setup!$B$10,"VAT ≠ 15% × net; ","")&amp;IF(AND(F32="Standard domestic 15% (Box 7)",NOT(AND(LEN(D32)=15,LEFT(D32,1)="3",RIGHT(D32,1)="3",ISNUMBER(--D32)))),"Invalid/missing supplier VAT no; ","")&amp;IF(AND(L32="Yes",K32&lt;&gt;"Yes"),"VAT claimed without valid tax invoice; ","")&amp;IF(AND(L32="Yes",ISNUMBER(SEARCH("blocked",G32))),"Blocked input VAT claimed; ","")&amp;IF(AND(F32="Import - VAT paid at customs (Box 8)",M32=""),"Customs declaration no missing; ","")&amp;IF(AND(F32="Import - Reverse charge (Box 9)",E32="Saudi Arabia"),"RCM used for a local supplier; ","")&amp;IF(AND(L32="Yes",NOT(OR(F32="Standard domestic 15% (Box 7)",F32="Import - VAT paid at customs (Box 8)",F32="Import - Reverse charge (Box 9)"))),"VAT claimed on non-taxable category; ",""))</f>
        <v/>
      </c>
    </row>
    <row r="33">
      <c r="A33" s="17" t="n"/>
      <c r="B33" s="14" t="n"/>
      <c r="C33" s="14" t="n"/>
      <c r="D33" s="16" t="n"/>
      <c r="E33" s="14" t="n"/>
      <c r="F33" s="14" t="n"/>
      <c r="G33" s="14" t="n"/>
      <c r="H33" s="19" t="n"/>
      <c r="I33" s="19" t="n"/>
      <c r="J33" s="34">
        <f>IF(A33="","",H33+I33)</f>
        <v/>
      </c>
      <c r="K33" s="14" t="n"/>
      <c r="L33" s="14" t="n"/>
      <c r="M33" s="14" t="n"/>
      <c r="N33" s="14" t="n"/>
      <c r="O33" s="20">
        <f>IF(A33="","",SUMPRODUCT((A33&gt;=Setup!$C$19:$C$30)*(A33&lt;=Setup!$D$19:$D$30)*Setup!$A$19:$A$30))</f>
        <v/>
      </c>
      <c r="P33" s="34">
        <f>IF(A33="","",IF(OR(F33="Standard domestic 15% (Box 7)",F33="Import - VAT paid at customs (Box 8)",F33="Import - Reverse charge (Box 9)"),ROUND(H33*Setup!$B$9,2),0))</f>
        <v/>
      </c>
      <c r="Q33" s="34">
        <f>IF(A33="","",I33-P33)</f>
        <v/>
      </c>
      <c r="R33" s="34">
        <f>IF(A33="","",IF(L33="Yes",I33,0))</f>
        <v/>
      </c>
      <c r="S33" s="34">
        <f>IF(A33="","",IF(AND(L33="Yes",K33="Yes",NOT(ISNUMBER(SEARCH("blocked",G33))),OR(F33="Standard domestic 15% (Box 7)",F33="Import - VAT paid at customs (Box 8)",F33="Import - Reverse charge (Box 9)"),OR(F33&lt;&gt;"Standard domestic 15% (Box 7)",AND(LEN(D33)=15,LEFT(D33,1)="3",RIGHT(D33,1)="3",ISNUMBER(--D33)))),I33,0))</f>
        <v/>
      </c>
      <c r="T33" s="34">
        <f>IF(A33="","",R33-S33)</f>
        <v/>
      </c>
      <c r="U33" s="23">
        <f>IF(A33="","",IF(O33=0,"Outside audit periods; ","")&amp;IF(F33="","No VAT category; ","")&amp;IF(ABS(Q33)&gt;Setup!$B$10,"VAT ≠ 15% × net; ","")&amp;IF(AND(F33="Standard domestic 15% (Box 7)",NOT(AND(LEN(D33)=15,LEFT(D33,1)="3",RIGHT(D33,1)="3",ISNUMBER(--D33)))),"Invalid/missing supplier VAT no; ","")&amp;IF(AND(L33="Yes",K33&lt;&gt;"Yes"),"VAT claimed without valid tax invoice; ","")&amp;IF(AND(L33="Yes",ISNUMBER(SEARCH("blocked",G33))),"Blocked input VAT claimed; ","")&amp;IF(AND(F33="Import - VAT paid at customs (Box 8)",M33=""),"Customs declaration no missing; ","")&amp;IF(AND(F33="Import - Reverse charge (Box 9)",E33="Saudi Arabia"),"RCM used for a local supplier; ","")&amp;IF(AND(L33="Yes",NOT(OR(F33="Standard domestic 15% (Box 7)",F33="Import - VAT paid at customs (Box 8)",F33="Import - Reverse charge (Box 9)"))),"VAT claimed on non-taxable category; ",""))</f>
        <v/>
      </c>
    </row>
    <row r="34">
      <c r="A34" s="17" t="n"/>
      <c r="B34" s="14" t="n"/>
      <c r="C34" s="14" t="n"/>
      <c r="D34" s="16" t="n"/>
      <c r="E34" s="14" t="n"/>
      <c r="F34" s="14" t="n"/>
      <c r="G34" s="14" t="n"/>
      <c r="H34" s="19" t="n"/>
      <c r="I34" s="19" t="n"/>
      <c r="J34" s="34">
        <f>IF(A34="","",H34+I34)</f>
        <v/>
      </c>
      <c r="K34" s="14" t="n"/>
      <c r="L34" s="14" t="n"/>
      <c r="M34" s="14" t="n"/>
      <c r="N34" s="14" t="n"/>
      <c r="O34" s="20">
        <f>IF(A34="","",SUMPRODUCT((A34&gt;=Setup!$C$19:$C$30)*(A34&lt;=Setup!$D$19:$D$30)*Setup!$A$19:$A$30))</f>
        <v/>
      </c>
      <c r="P34" s="34">
        <f>IF(A34="","",IF(OR(F34="Standard domestic 15% (Box 7)",F34="Import - VAT paid at customs (Box 8)",F34="Import - Reverse charge (Box 9)"),ROUND(H34*Setup!$B$9,2),0))</f>
        <v/>
      </c>
      <c r="Q34" s="34">
        <f>IF(A34="","",I34-P34)</f>
        <v/>
      </c>
      <c r="R34" s="34">
        <f>IF(A34="","",IF(L34="Yes",I34,0))</f>
        <v/>
      </c>
      <c r="S34" s="34">
        <f>IF(A34="","",IF(AND(L34="Yes",K34="Yes",NOT(ISNUMBER(SEARCH("blocked",G34))),OR(F34="Standard domestic 15% (Box 7)",F34="Import - VAT paid at customs (Box 8)",F34="Import - Reverse charge (Box 9)"),OR(F34&lt;&gt;"Standard domestic 15% (Box 7)",AND(LEN(D34)=15,LEFT(D34,1)="3",RIGHT(D34,1)="3",ISNUMBER(--D34)))),I34,0))</f>
        <v/>
      </c>
      <c r="T34" s="34">
        <f>IF(A34="","",R34-S34)</f>
        <v/>
      </c>
      <c r="U34" s="23">
        <f>IF(A34="","",IF(O34=0,"Outside audit periods; ","")&amp;IF(F34="","No VAT category; ","")&amp;IF(ABS(Q34)&gt;Setup!$B$10,"VAT ≠ 15% × net; ","")&amp;IF(AND(F34="Standard domestic 15% (Box 7)",NOT(AND(LEN(D34)=15,LEFT(D34,1)="3",RIGHT(D34,1)="3",ISNUMBER(--D34)))),"Invalid/missing supplier VAT no; ","")&amp;IF(AND(L34="Yes",K34&lt;&gt;"Yes"),"VAT claimed without valid tax invoice; ","")&amp;IF(AND(L34="Yes",ISNUMBER(SEARCH("blocked",G34))),"Blocked input VAT claimed; ","")&amp;IF(AND(F34="Import - VAT paid at customs (Box 8)",M34=""),"Customs declaration no missing; ","")&amp;IF(AND(F34="Import - Reverse charge (Box 9)",E34="Saudi Arabia"),"RCM used for a local supplier; ","")&amp;IF(AND(L34="Yes",NOT(OR(F34="Standard domestic 15% (Box 7)",F34="Import - VAT paid at customs (Box 8)",F34="Import - Reverse charge (Box 9)"))),"VAT claimed on non-taxable category; ",""))</f>
        <v/>
      </c>
    </row>
    <row r="35">
      <c r="A35" s="17" t="n"/>
      <c r="B35" s="14" t="n"/>
      <c r="C35" s="14" t="n"/>
      <c r="D35" s="16" t="n"/>
      <c r="E35" s="14" t="n"/>
      <c r="F35" s="14" t="n"/>
      <c r="G35" s="14" t="n"/>
      <c r="H35" s="19" t="n"/>
      <c r="I35" s="19" t="n"/>
      <c r="J35" s="34">
        <f>IF(A35="","",H35+I35)</f>
        <v/>
      </c>
      <c r="K35" s="14" t="n"/>
      <c r="L35" s="14" t="n"/>
      <c r="M35" s="14" t="n"/>
      <c r="N35" s="14" t="n"/>
      <c r="O35" s="20">
        <f>IF(A35="","",SUMPRODUCT((A35&gt;=Setup!$C$19:$C$30)*(A35&lt;=Setup!$D$19:$D$30)*Setup!$A$19:$A$30))</f>
        <v/>
      </c>
      <c r="P35" s="34">
        <f>IF(A35="","",IF(OR(F35="Standard domestic 15% (Box 7)",F35="Import - VAT paid at customs (Box 8)",F35="Import - Reverse charge (Box 9)"),ROUND(H35*Setup!$B$9,2),0))</f>
        <v/>
      </c>
      <c r="Q35" s="34">
        <f>IF(A35="","",I35-P35)</f>
        <v/>
      </c>
      <c r="R35" s="34">
        <f>IF(A35="","",IF(L35="Yes",I35,0))</f>
        <v/>
      </c>
      <c r="S35" s="34">
        <f>IF(A35="","",IF(AND(L35="Yes",K35="Yes",NOT(ISNUMBER(SEARCH("blocked",G35))),OR(F35="Standard domestic 15% (Box 7)",F35="Import - VAT paid at customs (Box 8)",F35="Import - Reverse charge (Box 9)"),OR(F35&lt;&gt;"Standard domestic 15% (Box 7)",AND(LEN(D35)=15,LEFT(D35,1)="3",RIGHT(D35,1)="3",ISNUMBER(--D35)))),I35,0))</f>
        <v/>
      </c>
      <c r="T35" s="34">
        <f>IF(A35="","",R35-S35)</f>
        <v/>
      </c>
      <c r="U35" s="23">
        <f>IF(A35="","",IF(O35=0,"Outside audit periods; ","")&amp;IF(F35="","No VAT category; ","")&amp;IF(ABS(Q35)&gt;Setup!$B$10,"VAT ≠ 15% × net; ","")&amp;IF(AND(F35="Standard domestic 15% (Box 7)",NOT(AND(LEN(D35)=15,LEFT(D35,1)="3",RIGHT(D35,1)="3",ISNUMBER(--D35)))),"Invalid/missing supplier VAT no; ","")&amp;IF(AND(L35="Yes",K35&lt;&gt;"Yes"),"VAT claimed without valid tax invoice; ","")&amp;IF(AND(L35="Yes",ISNUMBER(SEARCH("blocked",G35))),"Blocked input VAT claimed; ","")&amp;IF(AND(F35="Import - VAT paid at customs (Box 8)",M35=""),"Customs declaration no missing; ","")&amp;IF(AND(F35="Import - Reverse charge (Box 9)",E35="Saudi Arabia"),"RCM used for a local supplier; ","")&amp;IF(AND(L35="Yes",NOT(OR(F35="Standard domestic 15% (Box 7)",F35="Import - VAT paid at customs (Box 8)",F35="Import - Reverse charge (Box 9)"))),"VAT claimed on non-taxable category; ",""))</f>
        <v/>
      </c>
    </row>
    <row r="36">
      <c r="A36" s="17" t="n"/>
      <c r="B36" s="14" t="n"/>
      <c r="C36" s="14" t="n"/>
      <c r="D36" s="16" t="n"/>
      <c r="E36" s="14" t="n"/>
      <c r="F36" s="14" t="n"/>
      <c r="G36" s="14" t="n"/>
      <c r="H36" s="19" t="n"/>
      <c r="I36" s="19" t="n"/>
      <c r="J36" s="34">
        <f>IF(A36="","",H36+I36)</f>
        <v/>
      </c>
      <c r="K36" s="14" t="n"/>
      <c r="L36" s="14" t="n"/>
      <c r="M36" s="14" t="n"/>
      <c r="N36" s="14" t="n"/>
      <c r="O36" s="20">
        <f>IF(A36="","",SUMPRODUCT((A36&gt;=Setup!$C$19:$C$30)*(A36&lt;=Setup!$D$19:$D$30)*Setup!$A$19:$A$30))</f>
        <v/>
      </c>
      <c r="P36" s="34">
        <f>IF(A36="","",IF(OR(F36="Standard domestic 15% (Box 7)",F36="Import - VAT paid at customs (Box 8)",F36="Import - Reverse charge (Box 9)"),ROUND(H36*Setup!$B$9,2),0))</f>
        <v/>
      </c>
      <c r="Q36" s="34">
        <f>IF(A36="","",I36-P36)</f>
        <v/>
      </c>
      <c r="R36" s="34">
        <f>IF(A36="","",IF(L36="Yes",I36,0))</f>
        <v/>
      </c>
      <c r="S36" s="34">
        <f>IF(A36="","",IF(AND(L36="Yes",K36="Yes",NOT(ISNUMBER(SEARCH("blocked",G36))),OR(F36="Standard domestic 15% (Box 7)",F36="Import - VAT paid at customs (Box 8)",F36="Import - Reverse charge (Box 9)"),OR(F36&lt;&gt;"Standard domestic 15% (Box 7)",AND(LEN(D36)=15,LEFT(D36,1)="3",RIGHT(D36,1)="3",ISNUMBER(--D36)))),I36,0))</f>
        <v/>
      </c>
      <c r="T36" s="34">
        <f>IF(A36="","",R36-S36)</f>
        <v/>
      </c>
      <c r="U36" s="23">
        <f>IF(A36="","",IF(O36=0,"Outside audit periods; ","")&amp;IF(F36="","No VAT category; ","")&amp;IF(ABS(Q36)&gt;Setup!$B$10,"VAT ≠ 15% × net; ","")&amp;IF(AND(F36="Standard domestic 15% (Box 7)",NOT(AND(LEN(D36)=15,LEFT(D36,1)="3",RIGHT(D36,1)="3",ISNUMBER(--D36)))),"Invalid/missing supplier VAT no; ","")&amp;IF(AND(L36="Yes",K36&lt;&gt;"Yes"),"VAT claimed without valid tax invoice; ","")&amp;IF(AND(L36="Yes",ISNUMBER(SEARCH("blocked",G36))),"Blocked input VAT claimed; ","")&amp;IF(AND(F36="Import - VAT paid at customs (Box 8)",M36=""),"Customs declaration no missing; ","")&amp;IF(AND(F36="Import - Reverse charge (Box 9)",E36="Saudi Arabia"),"RCM used for a local supplier; ","")&amp;IF(AND(L36="Yes",NOT(OR(F36="Standard domestic 15% (Box 7)",F36="Import - VAT paid at customs (Box 8)",F36="Import - Reverse charge (Box 9)"))),"VAT claimed on non-taxable category; ",""))</f>
        <v/>
      </c>
    </row>
    <row r="37">
      <c r="A37" s="17" t="n"/>
      <c r="B37" s="14" t="n"/>
      <c r="C37" s="14" t="n"/>
      <c r="D37" s="16" t="n"/>
      <c r="E37" s="14" t="n"/>
      <c r="F37" s="14" t="n"/>
      <c r="G37" s="14" t="n"/>
      <c r="H37" s="19" t="n"/>
      <c r="I37" s="19" t="n"/>
      <c r="J37" s="34">
        <f>IF(A37="","",H37+I37)</f>
        <v/>
      </c>
      <c r="K37" s="14" t="n"/>
      <c r="L37" s="14" t="n"/>
      <c r="M37" s="14" t="n"/>
      <c r="N37" s="14" t="n"/>
      <c r="O37" s="20">
        <f>IF(A37="","",SUMPRODUCT((A37&gt;=Setup!$C$19:$C$30)*(A37&lt;=Setup!$D$19:$D$30)*Setup!$A$19:$A$30))</f>
        <v/>
      </c>
      <c r="P37" s="34">
        <f>IF(A37="","",IF(OR(F37="Standard domestic 15% (Box 7)",F37="Import - VAT paid at customs (Box 8)",F37="Import - Reverse charge (Box 9)"),ROUND(H37*Setup!$B$9,2),0))</f>
        <v/>
      </c>
      <c r="Q37" s="34">
        <f>IF(A37="","",I37-P37)</f>
        <v/>
      </c>
      <c r="R37" s="34">
        <f>IF(A37="","",IF(L37="Yes",I37,0))</f>
        <v/>
      </c>
      <c r="S37" s="34">
        <f>IF(A37="","",IF(AND(L37="Yes",K37="Yes",NOT(ISNUMBER(SEARCH("blocked",G37))),OR(F37="Standard domestic 15% (Box 7)",F37="Import - VAT paid at customs (Box 8)",F37="Import - Reverse charge (Box 9)"),OR(F37&lt;&gt;"Standard domestic 15% (Box 7)",AND(LEN(D37)=15,LEFT(D37,1)="3",RIGHT(D37,1)="3",ISNUMBER(--D37)))),I37,0))</f>
        <v/>
      </c>
      <c r="T37" s="34">
        <f>IF(A37="","",R37-S37)</f>
        <v/>
      </c>
      <c r="U37" s="23">
        <f>IF(A37="","",IF(O37=0,"Outside audit periods; ","")&amp;IF(F37="","No VAT category; ","")&amp;IF(ABS(Q37)&gt;Setup!$B$10,"VAT ≠ 15% × net; ","")&amp;IF(AND(F37="Standard domestic 15% (Box 7)",NOT(AND(LEN(D37)=15,LEFT(D37,1)="3",RIGHT(D37,1)="3",ISNUMBER(--D37)))),"Invalid/missing supplier VAT no; ","")&amp;IF(AND(L37="Yes",K37&lt;&gt;"Yes"),"VAT claimed without valid tax invoice; ","")&amp;IF(AND(L37="Yes",ISNUMBER(SEARCH("blocked",G37))),"Blocked input VAT claimed; ","")&amp;IF(AND(F37="Import - VAT paid at customs (Box 8)",M37=""),"Customs declaration no missing; ","")&amp;IF(AND(F37="Import - Reverse charge (Box 9)",E37="Saudi Arabia"),"RCM used for a local supplier; ","")&amp;IF(AND(L37="Yes",NOT(OR(F37="Standard domestic 15% (Box 7)",F37="Import - VAT paid at customs (Box 8)",F37="Import - Reverse charge (Box 9)"))),"VAT claimed on non-taxable category; ",""))</f>
        <v/>
      </c>
    </row>
    <row r="38">
      <c r="A38" s="17" t="n"/>
      <c r="B38" s="14" t="n"/>
      <c r="C38" s="14" t="n"/>
      <c r="D38" s="16" t="n"/>
      <c r="E38" s="14" t="n"/>
      <c r="F38" s="14" t="n"/>
      <c r="G38" s="14" t="n"/>
      <c r="H38" s="19" t="n"/>
      <c r="I38" s="19" t="n"/>
      <c r="J38" s="34">
        <f>IF(A38="","",H38+I38)</f>
        <v/>
      </c>
      <c r="K38" s="14" t="n"/>
      <c r="L38" s="14" t="n"/>
      <c r="M38" s="14" t="n"/>
      <c r="N38" s="14" t="n"/>
      <c r="O38" s="20">
        <f>IF(A38="","",SUMPRODUCT((A38&gt;=Setup!$C$19:$C$30)*(A38&lt;=Setup!$D$19:$D$30)*Setup!$A$19:$A$30))</f>
        <v/>
      </c>
      <c r="P38" s="34">
        <f>IF(A38="","",IF(OR(F38="Standard domestic 15% (Box 7)",F38="Import - VAT paid at customs (Box 8)",F38="Import - Reverse charge (Box 9)"),ROUND(H38*Setup!$B$9,2),0))</f>
        <v/>
      </c>
      <c r="Q38" s="34">
        <f>IF(A38="","",I38-P38)</f>
        <v/>
      </c>
      <c r="R38" s="34">
        <f>IF(A38="","",IF(L38="Yes",I38,0))</f>
        <v/>
      </c>
      <c r="S38" s="34">
        <f>IF(A38="","",IF(AND(L38="Yes",K38="Yes",NOT(ISNUMBER(SEARCH("blocked",G38))),OR(F38="Standard domestic 15% (Box 7)",F38="Import - VAT paid at customs (Box 8)",F38="Import - Reverse charge (Box 9)"),OR(F38&lt;&gt;"Standard domestic 15% (Box 7)",AND(LEN(D38)=15,LEFT(D38,1)="3",RIGHT(D38,1)="3",ISNUMBER(--D38)))),I38,0))</f>
        <v/>
      </c>
      <c r="T38" s="34">
        <f>IF(A38="","",R38-S38)</f>
        <v/>
      </c>
      <c r="U38" s="23">
        <f>IF(A38="","",IF(O38=0,"Outside audit periods; ","")&amp;IF(F38="","No VAT category; ","")&amp;IF(ABS(Q38)&gt;Setup!$B$10,"VAT ≠ 15% × net; ","")&amp;IF(AND(F38="Standard domestic 15% (Box 7)",NOT(AND(LEN(D38)=15,LEFT(D38,1)="3",RIGHT(D38,1)="3",ISNUMBER(--D38)))),"Invalid/missing supplier VAT no; ","")&amp;IF(AND(L38="Yes",K38&lt;&gt;"Yes"),"VAT claimed without valid tax invoice; ","")&amp;IF(AND(L38="Yes",ISNUMBER(SEARCH("blocked",G38))),"Blocked input VAT claimed; ","")&amp;IF(AND(F38="Import - VAT paid at customs (Box 8)",M38=""),"Customs declaration no missing; ","")&amp;IF(AND(F38="Import - Reverse charge (Box 9)",E38="Saudi Arabia"),"RCM used for a local supplier; ","")&amp;IF(AND(L38="Yes",NOT(OR(F38="Standard domestic 15% (Box 7)",F38="Import - VAT paid at customs (Box 8)",F38="Import - Reverse charge (Box 9)"))),"VAT claimed on non-taxable category; ",""))</f>
        <v/>
      </c>
    </row>
    <row r="39">
      <c r="A39" s="17" t="n"/>
      <c r="B39" s="14" t="n"/>
      <c r="C39" s="14" t="n"/>
      <c r="D39" s="16" t="n"/>
      <c r="E39" s="14" t="n"/>
      <c r="F39" s="14" t="n"/>
      <c r="G39" s="14" t="n"/>
      <c r="H39" s="19" t="n"/>
      <c r="I39" s="19" t="n"/>
      <c r="J39" s="34">
        <f>IF(A39="","",H39+I39)</f>
        <v/>
      </c>
      <c r="K39" s="14" t="n"/>
      <c r="L39" s="14" t="n"/>
      <c r="M39" s="14" t="n"/>
      <c r="N39" s="14" t="n"/>
      <c r="O39" s="20">
        <f>IF(A39="","",SUMPRODUCT((A39&gt;=Setup!$C$19:$C$30)*(A39&lt;=Setup!$D$19:$D$30)*Setup!$A$19:$A$30))</f>
        <v/>
      </c>
      <c r="P39" s="34">
        <f>IF(A39="","",IF(OR(F39="Standard domestic 15% (Box 7)",F39="Import - VAT paid at customs (Box 8)",F39="Import - Reverse charge (Box 9)"),ROUND(H39*Setup!$B$9,2),0))</f>
        <v/>
      </c>
      <c r="Q39" s="34">
        <f>IF(A39="","",I39-P39)</f>
        <v/>
      </c>
      <c r="R39" s="34">
        <f>IF(A39="","",IF(L39="Yes",I39,0))</f>
        <v/>
      </c>
      <c r="S39" s="34">
        <f>IF(A39="","",IF(AND(L39="Yes",K39="Yes",NOT(ISNUMBER(SEARCH("blocked",G39))),OR(F39="Standard domestic 15% (Box 7)",F39="Import - VAT paid at customs (Box 8)",F39="Import - Reverse charge (Box 9)"),OR(F39&lt;&gt;"Standard domestic 15% (Box 7)",AND(LEN(D39)=15,LEFT(D39,1)="3",RIGHT(D39,1)="3",ISNUMBER(--D39)))),I39,0))</f>
        <v/>
      </c>
      <c r="T39" s="34">
        <f>IF(A39="","",R39-S39)</f>
        <v/>
      </c>
      <c r="U39" s="23">
        <f>IF(A39="","",IF(O39=0,"Outside audit periods; ","")&amp;IF(F39="","No VAT category; ","")&amp;IF(ABS(Q39)&gt;Setup!$B$10,"VAT ≠ 15% × net; ","")&amp;IF(AND(F39="Standard domestic 15% (Box 7)",NOT(AND(LEN(D39)=15,LEFT(D39,1)="3",RIGHT(D39,1)="3",ISNUMBER(--D39)))),"Invalid/missing supplier VAT no; ","")&amp;IF(AND(L39="Yes",K39&lt;&gt;"Yes"),"VAT claimed without valid tax invoice; ","")&amp;IF(AND(L39="Yes",ISNUMBER(SEARCH("blocked",G39))),"Blocked input VAT claimed; ","")&amp;IF(AND(F39="Import - VAT paid at customs (Box 8)",M39=""),"Customs declaration no missing; ","")&amp;IF(AND(F39="Import - Reverse charge (Box 9)",E39="Saudi Arabia"),"RCM used for a local supplier; ","")&amp;IF(AND(L39="Yes",NOT(OR(F39="Standard domestic 15% (Box 7)",F39="Import - VAT paid at customs (Box 8)",F39="Import - Reverse charge (Box 9)"))),"VAT claimed on non-taxable category; ",""))</f>
        <v/>
      </c>
    </row>
    <row r="40">
      <c r="A40" s="17" t="n"/>
      <c r="B40" s="14" t="n"/>
      <c r="C40" s="14" t="n"/>
      <c r="D40" s="16" t="n"/>
      <c r="E40" s="14" t="n"/>
      <c r="F40" s="14" t="n"/>
      <c r="G40" s="14" t="n"/>
      <c r="H40" s="19" t="n"/>
      <c r="I40" s="19" t="n"/>
      <c r="J40" s="34">
        <f>IF(A40="","",H40+I40)</f>
        <v/>
      </c>
      <c r="K40" s="14" t="n"/>
      <c r="L40" s="14" t="n"/>
      <c r="M40" s="14" t="n"/>
      <c r="N40" s="14" t="n"/>
      <c r="O40" s="20">
        <f>IF(A40="","",SUMPRODUCT((A40&gt;=Setup!$C$19:$C$30)*(A40&lt;=Setup!$D$19:$D$30)*Setup!$A$19:$A$30))</f>
        <v/>
      </c>
      <c r="P40" s="34">
        <f>IF(A40="","",IF(OR(F40="Standard domestic 15% (Box 7)",F40="Import - VAT paid at customs (Box 8)",F40="Import - Reverse charge (Box 9)"),ROUND(H40*Setup!$B$9,2),0))</f>
        <v/>
      </c>
      <c r="Q40" s="34">
        <f>IF(A40="","",I40-P40)</f>
        <v/>
      </c>
      <c r="R40" s="34">
        <f>IF(A40="","",IF(L40="Yes",I40,0))</f>
        <v/>
      </c>
      <c r="S40" s="34">
        <f>IF(A40="","",IF(AND(L40="Yes",K40="Yes",NOT(ISNUMBER(SEARCH("blocked",G40))),OR(F40="Standard domestic 15% (Box 7)",F40="Import - VAT paid at customs (Box 8)",F40="Import - Reverse charge (Box 9)"),OR(F40&lt;&gt;"Standard domestic 15% (Box 7)",AND(LEN(D40)=15,LEFT(D40,1)="3",RIGHT(D40,1)="3",ISNUMBER(--D40)))),I40,0))</f>
        <v/>
      </c>
      <c r="T40" s="34">
        <f>IF(A40="","",R40-S40)</f>
        <v/>
      </c>
      <c r="U40" s="23">
        <f>IF(A40="","",IF(O40=0,"Outside audit periods; ","")&amp;IF(F40="","No VAT category; ","")&amp;IF(ABS(Q40)&gt;Setup!$B$10,"VAT ≠ 15% × net; ","")&amp;IF(AND(F40="Standard domestic 15% (Box 7)",NOT(AND(LEN(D40)=15,LEFT(D40,1)="3",RIGHT(D40,1)="3",ISNUMBER(--D40)))),"Invalid/missing supplier VAT no; ","")&amp;IF(AND(L40="Yes",K40&lt;&gt;"Yes"),"VAT claimed without valid tax invoice; ","")&amp;IF(AND(L40="Yes",ISNUMBER(SEARCH("blocked",G40))),"Blocked input VAT claimed; ","")&amp;IF(AND(F40="Import - VAT paid at customs (Box 8)",M40=""),"Customs declaration no missing; ","")&amp;IF(AND(F40="Import - Reverse charge (Box 9)",E40="Saudi Arabia"),"RCM used for a local supplier; ","")&amp;IF(AND(L40="Yes",NOT(OR(F40="Standard domestic 15% (Box 7)",F40="Import - VAT paid at customs (Box 8)",F40="Import - Reverse charge (Box 9)"))),"VAT claimed on non-taxable category; ",""))</f>
        <v/>
      </c>
    </row>
    <row r="41">
      <c r="A41" s="17" t="n"/>
      <c r="B41" s="14" t="n"/>
      <c r="C41" s="14" t="n"/>
      <c r="D41" s="16" t="n"/>
      <c r="E41" s="14" t="n"/>
      <c r="F41" s="14" t="n"/>
      <c r="G41" s="14" t="n"/>
      <c r="H41" s="19" t="n"/>
      <c r="I41" s="19" t="n"/>
      <c r="J41" s="34">
        <f>IF(A41="","",H41+I41)</f>
        <v/>
      </c>
      <c r="K41" s="14" t="n"/>
      <c r="L41" s="14" t="n"/>
      <c r="M41" s="14" t="n"/>
      <c r="N41" s="14" t="n"/>
      <c r="O41" s="20">
        <f>IF(A41="","",SUMPRODUCT((A41&gt;=Setup!$C$19:$C$30)*(A41&lt;=Setup!$D$19:$D$30)*Setup!$A$19:$A$30))</f>
        <v/>
      </c>
      <c r="P41" s="34">
        <f>IF(A41="","",IF(OR(F41="Standard domestic 15% (Box 7)",F41="Import - VAT paid at customs (Box 8)",F41="Import - Reverse charge (Box 9)"),ROUND(H41*Setup!$B$9,2),0))</f>
        <v/>
      </c>
      <c r="Q41" s="34">
        <f>IF(A41="","",I41-P41)</f>
        <v/>
      </c>
      <c r="R41" s="34">
        <f>IF(A41="","",IF(L41="Yes",I41,0))</f>
        <v/>
      </c>
      <c r="S41" s="34">
        <f>IF(A41="","",IF(AND(L41="Yes",K41="Yes",NOT(ISNUMBER(SEARCH("blocked",G41))),OR(F41="Standard domestic 15% (Box 7)",F41="Import - VAT paid at customs (Box 8)",F41="Import - Reverse charge (Box 9)"),OR(F41&lt;&gt;"Standard domestic 15% (Box 7)",AND(LEN(D41)=15,LEFT(D41,1)="3",RIGHT(D41,1)="3",ISNUMBER(--D41)))),I41,0))</f>
        <v/>
      </c>
      <c r="T41" s="34">
        <f>IF(A41="","",R41-S41)</f>
        <v/>
      </c>
      <c r="U41" s="23">
        <f>IF(A41="","",IF(O41=0,"Outside audit periods; ","")&amp;IF(F41="","No VAT category; ","")&amp;IF(ABS(Q41)&gt;Setup!$B$10,"VAT ≠ 15% × net; ","")&amp;IF(AND(F41="Standard domestic 15% (Box 7)",NOT(AND(LEN(D41)=15,LEFT(D41,1)="3",RIGHT(D41,1)="3",ISNUMBER(--D41)))),"Invalid/missing supplier VAT no; ","")&amp;IF(AND(L41="Yes",K41&lt;&gt;"Yes"),"VAT claimed without valid tax invoice; ","")&amp;IF(AND(L41="Yes",ISNUMBER(SEARCH("blocked",G41))),"Blocked input VAT claimed; ","")&amp;IF(AND(F41="Import - VAT paid at customs (Box 8)",M41=""),"Customs declaration no missing; ","")&amp;IF(AND(F41="Import - Reverse charge (Box 9)",E41="Saudi Arabia"),"RCM used for a local supplier; ","")&amp;IF(AND(L41="Yes",NOT(OR(F41="Standard domestic 15% (Box 7)",F41="Import - VAT paid at customs (Box 8)",F41="Import - Reverse charge (Box 9)"))),"VAT claimed on non-taxable category; ",""))</f>
        <v/>
      </c>
    </row>
    <row r="42">
      <c r="A42" s="17" t="n"/>
      <c r="B42" s="14" t="n"/>
      <c r="C42" s="14" t="n"/>
      <c r="D42" s="16" t="n"/>
      <c r="E42" s="14" t="n"/>
      <c r="F42" s="14" t="n"/>
      <c r="G42" s="14" t="n"/>
      <c r="H42" s="19" t="n"/>
      <c r="I42" s="19" t="n"/>
      <c r="J42" s="34">
        <f>IF(A42="","",H42+I42)</f>
        <v/>
      </c>
      <c r="K42" s="14" t="n"/>
      <c r="L42" s="14" t="n"/>
      <c r="M42" s="14" t="n"/>
      <c r="N42" s="14" t="n"/>
      <c r="O42" s="20">
        <f>IF(A42="","",SUMPRODUCT((A42&gt;=Setup!$C$19:$C$30)*(A42&lt;=Setup!$D$19:$D$30)*Setup!$A$19:$A$30))</f>
        <v/>
      </c>
      <c r="P42" s="34">
        <f>IF(A42="","",IF(OR(F42="Standard domestic 15% (Box 7)",F42="Import - VAT paid at customs (Box 8)",F42="Import - Reverse charge (Box 9)"),ROUND(H42*Setup!$B$9,2),0))</f>
        <v/>
      </c>
      <c r="Q42" s="34">
        <f>IF(A42="","",I42-P42)</f>
        <v/>
      </c>
      <c r="R42" s="34">
        <f>IF(A42="","",IF(L42="Yes",I42,0))</f>
        <v/>
      </c>
      <c r="S42" s="34">
        <f>IF(A42="","",IF(AND(L42="Yes",K42="Yes",NOT(ISNUMBER(SEARCH("blocked",G42))),OR(F42="Standard domestic 15% (Box 7)",F42="Import - VAT paid at customs (Box 8)",F42="Import - Reverse charge (Box 9)"),OR(F42&lt;&gt;"Standard domestic 15% (Box 7)",AND(LEN(D42)=15,LEFT(D42,1)="3",RIGHT(D42,1)="3",ISNUMBER(--D42)))),I42,0))</f>
        <v/>
      </c>
      <c r="T42" s="34">
        <f>IF(A42="","",R42-S42)</f>
        <v/>
      </c>
      <c r="U42" s="23">
        <f>IF(A42="","",IF(O42=0,"Outside audit periods; ","")&amp;IF(F42="","No VAT category; ","")&amp;IF(ABS(Q42)&gt;Setup!$B$10,"VAT ≠ 15% × net; ","")&amp;IF(AND(F42="Standard domestic 15% (Box 7)",NOT(AND(LEN(D42)=15,LEFT(D42,1)="3",RIGHT(D42,1)="3",ISNUMBER(--D42)))),"Invalid/missing supplier VAT no; ","")&amp;IF(AND(L42="Yes",K42&lt;&gt;"Yes"),"VAT claimed without valid tax invoice; ","")&amp;IF(AND(L42="Yes",ISNUMBER(SEARCH("blocked",G42))),"Blocked input VAT claimed; ","")&amp;IF(AND(F42="Import - VAT paid at customs (Box 8)",M42=""),"Customs declaration no missing; ","")&amp;IF(AND(F42="Import - Reverse charge (Box 9)",E42="Saudi Arabia"),"RCM used for a local supplier; ","")&amp;IF(AND(L42="Yes",NOT(OR(F42="Standard domestic 15% (Box 7)",F42="Import - VAT paid at customs (Box 8)",F42="Import - Reverse charge (Box 9)"))),"VAT claimed on non-taxable category; ",""))</f>
        <v/>
      </c>
    </row>
    <row r="43">
      <c r="A43" s="17" t="n"/>
      <c r="B43" s="14" t="n"/>
      <c r="C43" s="14" t="n"/>
      <c r="D43" s="16" t="n"/>
      <c r="E43" s="14" t="n"/>
      <c r="F43" s="14" t="n"/>
      <c r="G43" s="14" t="n"/>
      <c r="H43" s="19" t="n"/>
      <c r="I43" s="19" t="n"/>
      <c r="J43" s="34">
        <f>IF(A43="","",H43+I43)</f>
        <v/>
      </c>
      <c r="K43" s="14" t="n"/>
      <c r="L43" s="14" t="n"/>
      <c r="M43" s="14" t="n"/>
      <c r="N43" s="14" t="n"/>
      <c r="O43" s="20">
        <f>IF(A43="","",SUMPRODUCT((A43&gt;=Setup!$C$19:$C$30)*(A43&lt;=Setup!$D$19:$D$30)*Setup!$A$19:$A$30))</f>
        <v/>
      </c>
      <c r="P43" s="34">
        <f>IF(A43="","",IF(OR(F43="Standard domestic 15% (Box 7)",F43="Import - VAT paid at customs (Box 8)",F43="Import - Reverse charge (Box 9)"),ROUND(H43*Setup!$B$9,2),0))</f>
        <v/>
      </c>
      <c r="Q43" s="34">
        <f>IF(A43="","",I43-P43)</f>
        <v/>
      </c>
      <c r="R43" s="34">
        <f>IF(A43="","",IF(L43="Yes",I43,0))</f>
        <v/>
      </c>
      <c r="S43" s="34">
        <f>IF(A43="","",IF(AND(L43="Yes",K43="Yes",NOT(ISNUMBER(SEARCH("blocked",G43))),OR(F43="Standard domestic 15% (Box 7)",F43="Import - VAT paid at customs (Box 8)",F43="Import - Reverse charge (Box 9)"),OR(F43&lt;&gt;"Standard domestic 15% (Box 7)",AND(LEN(D43)=15,LEFT(D43,1)="3",RIGHT(D43,1)="3",ISNUMBER(--D43)))),I43,0))</f>
        <v/>
      </c>
      <c r="T43" s="34">
        <f>IF(A43="","",R43-S43)</f>
        <v/>
      </c>
      <c r="U43" s="23">
        <f>IF(A43="","",IF(O43=0,"Outside audit periods; ","")&amp;IF(F43="","No VAT category; ","")&amp;IF(ABS(Q43)&gt;Setup!$B$10,"VAT ≠ 15% × net; ","")&amp;IF(AND(F43="Standard domestic 15% (Box 7)",NOT(AND(LEN(D43)=15,LEFT(D43,1)="3",RIGHT(D43,1)="3",ISNUMBER(--D43)))),"Invalid/missing supplier VAT no; ","")&amp;IF(AND(L43="Yes",K43&lt;&gt;"Yes"),"VAT claimed without valid tax invoice; ","")&amp;IF(AND(L43="Yes",ISNUMBER(SEARCH("blocked",G43))),"Blocked input VAT claimed; ","")&amp;IF(AND(F43="Import - VAT paid at customs (Box 8)",M43=""),"Customs declaration no missing; ","")&amp;IF(AND(F43="Import - Reverse charge (Box 9)",E43="Saudi Arabia"),"RCM used for a local supplier; ","")&amp;IF(AND(L43="Yes",NOT(OR(F43="Standard domestic 15% (Box 7)",F43="Import - VAT paid at customs (Box 8)",F43="Import - Reverse charge (Box 9)"))),"VAT claimed on non-taxable category; ",""))</f>
        <v/>
      </c>
    </row>
    <row r="44">
      <c r="A44" s="17" t="n"/>
      <c r="B44" s="14" t="n"/>
      <c r="C44" s="14" t="n"/>
      <c r="D44" s="16" t="n"/>
      <c r="E44" s="14" t="n"/>
      <c r="F44" s="14" t="n"/>
      <c r="G44" s="14" t="n"/>
      <c r="H44" s="19" t="n"/>
      <c r="I44" s="19" t="n"/>
      <c r="J44" s="34">
        <f>IF(A44="","",H44+I44)</f>
        <v/>
      </c>
      <c r="K44" s="14" t="n"/>
      <c r="L44" s="14" t="n"/>
      <c r="M44" s="14" t="n"/>
      <c r="N44" s="14" t="n"/>
      <c r="O44" s="20">
        <f>IF(A44="","",SUMPRODUCT((A44&gt;=Setup!$C$19:$C$30)*(A44&lt;=Setup!$D$19:$D$30)*Setup!$A$19:$A$30))</f>
        <v/>
      </c>
      <c r="P44" s="34">
        <f>IF(A44="","",IF(OR(F44="Standard domestic 15% (Box 7)",F44="Import - VAT paid at customs (Box 8)",F44="Import - Reverse charge (Box 9)"),ROUND(H44*Setup!$B$9,2),0))</f>
        <v/>
      </c>
      <c r="Q44" s="34">
        <f>IF(A44="","",I44-P44)</f>
        <v/>
      </c>
      <c r="R44" s="34">
        <f>IF(A44="","",IF(L44="Yes",I44,0))</f>
        <v/>
      </c>
      <c r="S44" s="34">
        <f>IF(A44="","",IF(AND(L44="Yes",K44="Yes",NOT(ISNUMBER(SEARCH("blocked",G44))),OR(F44="Standard domestic 15% (Box 7)",F44="Import - VAT paid at customs (Box 8)",F44="Import - Reverse charge (Box 9)"),OR(F44&lt;&gt;"Standard domestic 15% (Box 7)",AND(LEN(D44)=15,LEFT(D44,1)="3",RIGHT(D44,1)="3",ISNUMBER(--D44)))),I44,0))</f>
        <v/>
      </c>
      <c r="T44" s="34">
        <f>IF(A44="","",R44-S44)</f>
        <v/>
      </c>
      <c r="U44" s="23">
        <f>IF(A44="","",IF(O44=0,"Outside audit periods; ","")&amp;IF(F44="","No VAT category; ","")&amp;IF(ABS(Q44)&gt;Setup!$B$10,"VAT ≠ 15% × net; ","")&amp;IF(AND(F44="Standard domestic 15% (Box 7)",NOT(AND(LEN(D44)=15,LEFT(D44,1)="3",RIGHT(D44,1)="3",ISNUMBER(--D44)))),"Invalid/missing supplier VAT no; ","")&amp;IF(AND(L44="Yes",K44&lt;&gt;"Yes"),"VAT claimed without valid tax invoice; ","")&amp;IF(AND(L44="Yes",ISNUMBER(SEARCH("blocked",G44))),"Blocked input VAT claimed; ","")&amp;IF(AND(F44="Import - VAT paid at customs (Box 8)",M44=""),"Customs declaration no missing; ","")&amp;IF(AND(F44="Import - Reverse charge (Box 9)",E44="Saudi Arabia"),"RCM used for a local supplier; ","")&amp;IF(AND(L44="Yes",NOT(OR(F44="Standard domestic 15% (Box 7)",F44="Import - VAT paid at customs (Box 8)",F44="Import - Reverse charge (Box 9)"))),"VAT claimed on non-taxable category; ",""))</f>
        <v/>
      </c>
    </row>
    <row r="45">
      <c r="A45" s="17" t="n"/>
      <c r="B45" s="14" t="n"/>
      <c r="C45" s="14" t="n"/>
      <c r="D45" s="16" t="n"/>
      <c r="E45" s="14" t="n"/>
      <c r="F45" s="14" t="n"/>
      <c r="G45" s="14" t="n"/>
      <c r="H45" s="19" t="n"/>
      <c r="I45" s="19" t="n"/>
      <c r="J45" s="34">
        <f>IF(A45="","",H45+I45)</f>
        <v/>
      </c>
      <c r="K45" s="14" t="n"/>
      <c r="L45" s="14" t="n"/>
      <c r="M45" s="14" t="n"/>
      <c r="N45" s="14" t="n"/>
      <c r="O45" s="20">
        <f>IF(A45="","",SUMPRODUCT((A45&gt;=Setup!$C$19:$C$30)*(A45&lt;=Setup!$D$19:$D$30)*Setup!$A$19:$A$30))</f>
        <v/>
      </c>
      <c r="P45" s="34">
        <f>IF(A45="","",IF(OR(F45="Standard domestic 15% (Box 7)",F45="Import - VAT paid at customs (Box 8)",F45="Import - Reverse charge (Box 9)"),ROUND(H45*Setup!$B$9,2),0))</f>
        <v/>
      </c>
      <c r="Q45" s="34">
        <f>IF(A45="","",I45-P45)</f>
        <v/>
      </c>
      <c r="R45" s="34">
        <f>IF(A45="","",IF(L45="Yes",I45,0))</f>
        <v/>
      </c>
      <c r="S45" s="34">
        <f>IF(A45="","",IF(AND(L45="Yes",K45="Yes",NOT(ISNUMBER(SEARCH("blocked",G45))),OR(F45="Standard domestic 15% (Box 7)",F45="Import - VAT paid at customs (Box 8)",F45="Import - Reverse charge (Box 9)"),OR(F45&lt;&gt;"Standard domestic 15% (Box 7)",AND(LEN(D45)=15,LEFT(D45,1)="3",RIGHT(D45,1)="3",ISNUMBER(--D45)))),I45,0))</f>
        <v/>
      </c>
      <c r="T45" s="34">
        <f>IF(A45="","",R45-S45)</f>
        <v/>
      </c>
      <c r="U45" s="23">
        <f>IF(A45="","",IF(O45=0,"Outside audit periods; ","")&amp;IF(F45="","No VAT category; ","")&amp;IF(ABS(Q45)&gt;Setup!$B$10,"VAT ≠ 15% × net; ","")&amp;IF(AND(F45="Standard domestic 15% (Box 7)",NOT(AND(LEN(D45)=15,LEFT(D45,1)="3",RIGHT(D45,1)="3",ISNUMBER(--D45)))),"Invalid/missing supplier VAT no; ","")&amp;IF(AND(L45="Yes",K45&lt;&gt;"Yes"),"VAT claimed without valid tax invoice; ","")&amp;IF(AND(L45="Yes",ISNUMBER(SEARCH("blocked",G45))),"Blocked input VAT claimed; ","")&amp;IF(AND(F45="Import - VAT paid at customs (Box 8)",M45=""),"Customs declaration no missing; ","")&amp;IF(AND(F45="Import - Reverse charge (Box 9)",E45="Saudi Arabia"),"RCM used for a local supplier; ","")&amp;IF(AND(L45="Yes",NOT(OR(F45="Standard domestic 15% (Box 7)",F45="Import - VAT paid at customs (Box 8)",F45="Import - Reverse charge (Box 9)"))),"VAT claimed on non-taxable category; ",""))</f>
        <v/>
      </c>
    </row>
    <row r="46">
      <c r="A46" s="17" t="n"/>
      <c r="B46" s="14" t="n"/>
      <c r="C46" s="14" t="n"/>
      <c r="D46" s="16" t="n"/>
      <c r="E46" s="14" t="n"/>
      <c r="F46" s="14" t="n"/>
      <c r="G46" s="14" t="n"/>
      <c r="H46" s="19" t="n"/>
      <c r="I46" s="19" t="n"/>
      <c r="J46" s="34">
        <f>IF(A46="","",H46+I46)</f>
        <v/>
      </c>
      <c r="K46" s="14" t="n"/>
      <c r="L46" s="14" t="n"/>
      <c r="M46" s="14" t="n"/>
      <c r="N46" s="14" t="n"/>
      <c r="O46" s="20">
        <f>IF(A46="","",SUMPRODUCT((A46&gt;=Setup!$C$19:$C$30)*(A46&lt;=Setup!$D$19:$D$30)*Setup!$A$19:$A$30))</f>
        <v/>
      </c>
      <c r="P46" s="34">
        <f>IF(A46="","",IF(OR(F46="Standard domestic 15% (Box 7)",F46="Import - VAT paid at customs (Box 8)",F46="Import - Reverse charge (Box 9)"),ROUND(H46*Setup!$B$9,2),0))</f>
        <v/>
      </c>
      <c r="Q46" s="34">
        <f>IF(A46="","",I46-P46)</f>
        <v/>
      </c>
      <c r="R46" s="34">
        <f>IF(A46="","",IF(L46="Yes",I46,0))</f>
        <v/>
      </c>
      <c r="S46" s="34">
        <f>IF(A46="","",IF(AND(L46="Yes",K46="Yes",NOT(ISNUMBER(SEARCH("blocked",G46))),OR(F46="Standard domestic 15% (Box 7)",F46="Import - VAT paid at customs (Box 8)",F46="Import - Reverse charge (Box 9)"),OR(F46&lt;&gt;"Standard domestic 15% (Box 7)",AND(LEN(D46)=15,LEFT(D46,1)="3",RIGHT(D46,1)="3",ISNUMBER(--D46)))),I46,0))</f>
        <v/>
      </c>
      <c r="T46" s="34">
        <f>IF(A46="","",R46-S46)</f>
        <v/>
      </c>
      <c r="U46" s="23">
        <f>IF(A46="","",IF(O46=0,"Outside audit periods; ","")&amp;IF(F46="","No VAT category; ","")&amp;IF(ABS(Q46)&gt;Setup!$B$10,"VAT ≠ 15% × net; ","")&amp;IF(AND(F46="Standard domestic 15% (Box 7)",NOT(AND(LEN(D46)=15,LEFT(D46,1)="3",RIGHT(D46,1)="3",ISNUMBER(--D46)))),"Invalid/missing supplier VAT no; ","")&amp;IF(AND(L46="Yes",K46&lt;&gt;"Yes"),"VAT claimed without valid tax invoice; ","")&amp;IF(AND(L46="Yes",ISNUMBER(SEARCH("blocked",G46))),"Blocked input VAT claimed; ","")&amp;IF(AND(F46="Import - VAT paid at customs (Box 8)",M46=""),"Customs declaration no missing; ","")&amp;IF(AND(F46="Import - Reverse charge (Box 9)",E46="Saudi Arabia"),"RCM used for a local supplier; ","")&amp;IF(AND(L46="Yes",NOT(OR(F46="Standard domestic 15% (Box 7)",F46="Import - VAT paid at customs (Box 8)",F46="Import - Reverse charge (Box 9)"))),"VAT claimed on non-taxable category; ",""))</f>
        <v/>
      </c>
    </row>
    <row r="47">
      <c r="A47" s="17" t="n"/>
      <c r="B47" s="14" t="n"/>
      <c r="C47" s="14" t="n"/>
      <c r="D47" s="16" t="n"/>
      <c r="E47" s="14" t="n"/>
      <c r="F47" s="14" t="n"/>
      <c r="G47" s="14" t="n"/>
      <c r="H47" s="19" t="n"/>
      <c r="I47" s="19" t="n"/>
      <c r="J47" s="34">
        <f>IF(A47="","",H47+I47)</f>
        <v/>
      </c>
      <c r="K47" s="14" t="n"/>
      <c r="L47" s="14" t="n"/>
      <c r="M47" s="14" t="n"/>
      <c r="N47" s="14" t="n"/>
      <c r="O47" s="20">
        <f>IF(A47="","",SUMPRODUCT((A47&gt;=Setup!$C$19:$C$30)*(A47&lt;=Setup!$D$19:$D$30)*Setup!$A$19:$A$30))</f>
        <v/>
      </c>
      <c r="P47" s="34">
        <f>IF(A47="","",IF(OR(F47="Standard domestic 15% (Box 7)",F47="Import - VAT paid at customs (Box 8)",F47="Import - Reverse charge (Box 9)"),ROUND(H47*Setup!$B$9,2),0))</f>
        <v/>
      </c>
      <c r="Q47" s="34">
        <f>IF(A47="","",I47-P47)</f>
        <v/>
      </c>
      <c r="R47" s="34">
        <f>IF(A47="","",IF(L47="Yes",I47,0))</f>
        <v/>
      </c>
      <c r="S47" s="34">
        <f>IF(A47="","",IF(AND(L47="Yes",K47="Yes",NOT(ISNUMBER(SEARCH("blocked",G47))),OR(F47="Standard domestic 15% (Box 7)",F47="Import - VAT paid at customs (Box 8)",F47="Import - Reverse charge (Box 9)"),OR(F47&lt;&gt;"Standard domestic 15% (Box 7)",AND(LEN(D47)=15,LEFT(D47,1)="3",RIGHT(D47,1)="3",ISNUMBER(--D47)))),I47,0))</f>
        <v/>
      </c>
      <c r="T47" s="34">
        <f>IF(A47="","",R47-S47)</f>
        <v/>
      </c>
      <c r="U47" s="23">
        <f>IF(A47="","",IF(O47=0,"Outside audit periods; ","")&amp;IF(F47="","No VAT category; ","")&amp;IF(ABS(Q47)&gt;Setup!$B$10,"VAT ≠ 15% × net; ","")&amp;IF(AND(F47="Standard domestic 15% (Box 7)",NOT(AND(LEN(D47)=15,LEFT(D47,1)="3",RIGHT(D47,1)="3",ISNUMBER(--D47)))),"Invalid/missing supplier VAT no; ","")&amp;IF(AND(L47="Yes",K47&lt;&gt;"Yes"),"VAT claimed without valid tax invoice; ","")&amp;IF(AND(L47="Yes",ISNUMBER(SEARCH("blocked",G47))),"Blocked input VAT claimed; ","")&amp;IF(AND(F47="Import - VAT paid at customs (Box 8)",M47=""),"Customs declaration no missing; ","")&amp;IF(AND(F47="Import - Reverse charge (Box 9)",E47="Saudi Arabia"),"RCM used for a local supplier; ","")&amp;IF(AND(L47="Yes",NOT(OR(F47="Standard domestic 15% (Box 7)",F47="Import - VAT paid at customs (Box 8)",F47="Import - Reverse charge (Box 9)"))),"VAT claimed on non-taxable category; ",""))</f>
        <v/>
      </c>
    </row>
    <row r="48">
      <c r="A48" s="17" t="n"/>
      <c r="B48" s="14" t="n"/>
      <c r="C48" s="14" t="n"/>
      <c r="D48" s="16" t="n"/>
      <c r="E48" s="14" t="n"/>
      <c r="F48" s="14" t="n"/>
      <c r="G48" s="14" t="n"/>
      <c r="H48" s="19" t="n"/>
      <c r="I48" s="19" t="n"/>
      <c r="J48" s="34">
        <f>IF(A48="","",H48+I48)</f>
        <v/>
      </c>
      <c r="K48" s="14" t="n"/>
      <c r="L48" s="14" t="n"/>
      <c r="M48" s="14" t="n"/>
      <c r="N48" s="14" t="n"/>
      <c r="O48" s="20">
        <f>IF(A48="","",SUMPRODUCT((A48&gt;=Setup!$C$19:$C$30)*(A48&lt;=Setup!$D$19:$D$30)*Setup!$A$19:$A$30))</f>
        <v/>
      </c>
      <c r="P48" s="34">
        <f>IF(A48="","",IF(OR(F48="Standard domestic 15% (Box 7)",F48="Import - VAT paid at customs (Box 8)",F48="Import - Reverse charge (Box 9)"),ROUND(H48*Setup!$B$9,2),0))</f>
        <v/>
      </c>
      <c r="Q48" s="34">
        <f>IF(A48="","",I48-P48)</f>
        <v/>
      </c>
      <c r="R48" s="34">
        <f>IF(A48="","",IF(L48="Yes",I48,0))</f>
        <v/>
      </c>
      <c r="S48" s="34">
        <f>IF(A48="","",IF(AND(L48="Yes",K48="Yes",NOT(ISNUMBER(SEARCH("blocked",G48))),OR(F48="Standard domestic 15% (Box 7)",F48="Import - VAT paid at customs (Box 8)",F48="Import - Reverse charge (Box 9)"),OR(F48&lt;&gt;"Standard domestic 15% (Box 7)",AND(LEN(D48)=15,LEFT(D48,1)="3",RIGHT(D48,1)="3",ISNUMBER(--D48)))),I48,0))</f>
        <v/>
      </c>
      <c r="T48" s="34">
        <f>IF(A48="","",R48-S48)</f>
        <v/>
      </c>
      <c r="U48" s="23">
        <f>IF(A48="","",IF(O48=0,"Outside audit periods; ","")&amp;IF(F48="","No VAT category; ","")&amp;IF(ABS(Q48)&gt;Setup!$B$10,"VAT ≠ 15% × net; ","")&amp;IF(AND(F48="Standard domestic 15% (Box 7)",NOT(AND(LEN(D48)=15,LEFT(D48,1)="3",RIGHT(D48,1)="3",ISNUMBER(--D48)))),"Invalid/missing supplier VAT no; ","")&amp;IF(AND(L48="Yes",K48&lt;&gt;"Yes"),"VAT claimed without valid tax invoice; ","")&amp;IF(AND(L48="Yes",ISNUMBER(SEARCH("blocked",G48))),"Blocked input VAT claimed; ","")&amp;IF(AND(F48="Import - VAT paid at customs (Box 8)",M48=""),"Customs declaration no missing; ","")&amp;IF(AND(F48="Import - Reverse charge (Box 9)",E48="Saudi Arabia"),"RCM used for a local supplier; ","")&amp;IF(AND(L48="Yes",NOT(OR(F48="Standard domestic 15% (Box 7)",F48="Import - VAT paid at customs (Box 8)",F48="Import - Reverse charge (Box 9)"))),"VAT claimed on non-taxable category; ",""))</f>
        <v/>
      </c>
    </row>
    <row r="49">
      <c r="A49" s="17" t="n"/>
      <c r="B49" s="14" t="n"/>
      <c r="C49" s="14" t="n"/>
      <c r="D49" s="16" t="n"/>
      <c r="E49" s="14" t="n"/>
      <c r="F49" s="14" t="n"/>
      <c r="G49" s="14" t="n"/>
      <c r="H49" s="19" t="n"/>
      <c r="I49" s="19" t="n"/>
      <c r="J49" s="34">
        <f>IF(A49="","",H49+I49)</f>
        <v/>
      </c>
      <c r="K49" s="14" t="n"/>
      <c r="L49" s="14" t="n"/>
      <c r="M49" s="14" t="n"/>
      <c r="N49" s="14" t="n"/>
      <c r="O49" s="20">
        <f>IF(A49="","",SUMPRODUCT((A49&gt;=Setup!$C$19:$C$30)*(A49&lt;=Setup!$D$19:$D$30)*Setup!$A$19:$A$30))</f>
        <v/>
      </c>
      <c r="P49" s="34">
        <f>IF(A49="","",IF(OR(F49="Standard domestic 15% (Box 7)",F49="Import - VAT paid at customs (Box 8)",F49="Import - Reverse charge (Box 9)"),ROUND(H49*Setup!$B$9,2),0))</f>
        <v/>
      </c>
      <c r="Q49" s="34">
        <f>IF(A49="","",I49-P49)</f>
        <v/>
      </c>
      <c r="R49" s="34">
        <f>IF(A49="","",IF(L49="Yes",I49,0))</f>
        <v/>
      </c>
      <c r="S49" s="34">
        <f>IF(A49="","",IF(AND(L49="Yes",K49="Yes",NOT(ISNUMBER(SEARCH("blocked",G49))),OR(F49="Standard domestic 15% (Box 7)",F49="Import - VAT paid at customs (Box 8)",F49="Import - Reverse charge (Box 9)"),OR(F49&lt;&gt;"Standard domestic 15% (Box 7)",AND(LEN(D49)=15,LEFT(D49,1)="3",RIGHT(D49,1)="3",ISNUMBER(--D49)))),I49,0))</f>
        <v/>
      </c>
      <c r="T49" s="34">
        <f>IF(A49="","",R49-S49)</f>
        <v/>
      </c>
      <c r="U49" s="23">
        <f>IF(A49="","",IF(O49=0,"Outside audit periods; ","")&amp;IF(F49="","No VAT category; ","")&amp;IF(ABS(Q49)&gt;Setup!$B$10,"VAT ≠ 15% × net; ","")&amp;IF(AND(F49="Standard domestic 15% (Box 7)",NOT(AND(LEN(D49)=15,LEFT(D49,1)="3",RIGHT(D49,1)="3",ISNUMBER(--D49)))),"Invalid/missing supplier VAT no; ","")&amp;IF(AND(L49="Yes",K49&lt;&gt;"Yes"),"VAT claimed without valid tax invoice; ","")&amp;IF(AND(L49="Yes",ISNUMBER(SEARCH("blocked",G49))),"Blocked input VAT claimed; ","")&amp;IF(AND(F49="Import - VAT paid at customs (Box 8)",M49=""),"Customs declaration no missing; ","")&amp;IF(AND(F49="Import - Reverse charge (Box 9)",E49="Saudi Arabia"),"RCM used for a local supplier; ","")&amp;IF(AND(L49="Yes",NOT(OR(F49="Standard domestic 15% (Box 7)",F49="Import - VAT paid at customs (Box 8)",F49="Import - Reverse charge (Box 9)"))),"VAT claimed on non-taxable category; ",""))</f>
        <v/>
      </c>
    </row>
    <row r="50">
      <c r="A50" s="17" t="n"/>
      <c r="B50" s="14" t="n"/>
      <c r="C50" s="14" t="n"/>
      <c r="D50" s="16" t="n"/>
      <c r="E50" s="14" t="n"/>
      <c r="F50" s="14" t="n"/>
      <c r="G50" s="14" t="n"/>
      <c r="H50" s="19" t="n"/>
      <c r="I50" s="19" t="n"/>
      <c r="J50" s="34">
        <f>IF(A50="","",H50+I50)</f>
        <v/>
      </c>
      <c r="K50" s="14" t="n"/>
      <c r="L50" s="14" t="n"/>
      <c r="M50" s="14" t="n"/>
      <c r="N50" s="14" t="n"/>
      <c r="O50" s="20">
        <f>IF(A50="","",SUMPRODUCT((A50&gt;=Setup!$C$19:$C$30)*(A50&lt;=Setup!$D$19:$D$30)*Setup!$A$19:$A$30))</f>
        <v/>
      </c>
      <c r="P50" s="34">
        <f>IF(A50="","",IF(OR(F50="Standard domestic 15% (Box 7)",F50="Import - VAT paid at customs (Box 8)",F50="Import - Reverse charge (Box 9)"),ROUND(H50*Setup!$B$9,2),0))</f>
        <v/>
      </c>
      <c r="Q50" s="34">
        <f>IF(A50="","",I50-P50)</f>
        <v/>
      </c>
      <c r="R50" s="34">
        <f>IF(A50="","",IF(L50="Yes",I50,0))</f>
        <v/>
      </c>
      <c r="S50" s="34">
        <f>IF(A50="","",IF(AND(L50="Yes",K50="Yes",NOT(ISNUMBER(SEARCH("blocked",G50))),OR(F50="Standard domestic 15% (Box 7)",F50="Import - VAT paid at customs (Box 8)",F50="Import - Reverse charge (Box 9)"),OR(F50&lt;&gt;"Standard domestic 15% (Box 7)",AND(LEN(D50)=15,LEFT(D50,1)="3",RIGHT(D50,1)="3",ISNUMBER(--D50)))),I50,0))</f>
        <v/>
      </c>
      <c r="T50" s="34">
        <f>IF(A50="","",R50-S50)</f>
        <v/>
      </c>
      <c r="U50" s="23">
        <f>IF(A50="","",IF(O50=0,"Outside audit periods; ","")&amp;IF(F50="","No VAT category; ","")&amp;IF(ABS(Q50)&gt;Setup!$B$10,"VAT ≠ 15% × net; ","")&amp;IF(AND(F50="Standard domestic 15% (Box 7)",NOT(AND(LEN(D50)=15,LEFT(D50,1)="3",RIGHT(D50,1)="3",ISNUMBER(--D50)))),"Invalid/missing supplier VAT no; ","")&amp;IF(AND(L50="Yes",K50&lt;&gt;"Yes"),"VAT claimed without valid tax invoice; ","")&amp;IF(AND(L50="Yes",ISNUMBER(SEARCH("blocked",G50))),"Blocked input VAT claimed; ","")&amp;IF(AND(F50="Import - VAT paid at customs (Box 8)",M50=""),"Customs declaration no missing; ","")&amp;IF(AND(F50="Import - Reverse charge (Box 9)",E50="Saudi Arabia"),"RCM used for a local supplier; ","")&amp;IF(AND(L50="Yes",NOT(OR(F50="Standard domestic 15% (Box 7)",F50="Import - VAT paid at customs (Box 8)",F50="Import - Reverse charge (Box 9)"))),"VAT claimed on non-taxable category; ",""))</f>
        <v/>
      </c>
    </row>
    <row r="51">
      <c r="A51" s="17" t="n"/>
      <c r="B51" s="14" t="n"/>
      <c r="C51" s="14" t="n"/>
      <c r="D51" s="16" t="n"/>
      <c r="E51" s="14" t="n"/>
      <c r="F51" s="14" t="n"/>
      <c r="G51" s="14" t="n"/>
      <c r="H51" s="19" t="n"/>
      <c r="I51" s="19" t="n"/>
      <c r="J51" s="34">
        <f>IF(A51="","",H51+I51)</f>
        <v/>
      </c>
      <c r="K51" s="14" t="n"/>
      <c r="L51" s="14" t="n"/>
      <c r="M51" s="14" t="n"/>
      <c r="N51" s="14" t="n"/>
      <c r="O51" s="20">
        <f>IF(A51="","",SUMPRODUCT((A51&gt;=Setup!$C$19:$C$30)*(A51&lt;=Setup!$D$19:$D$30)*Setup!$A$19:$A$30))</f>
        <v/>
      </c>
      <c r="P51" s="34">
        <f>IF(A51="","",IF(OR(F51="Standard domestic 15% (Box 7)",F51="Import - VAT paid at customs (Box 8)",F51="Import - Reverse charge (Box 9)"),ROUND(H51*Setup!$B$9,2),0))</f>
        <v/>
      </c>
      <c r="Q51" s="34">
        <f>IF(A51="","",I51-P51)</f>
        <v/>
      </c>
      <c r="R51" s="34">
        <f>IF(A51="","",IF(L51="Yes",I51,0))</f>
        <v/>
      </c>
      <c r="S51" s="34">
        <f>IF(A51="","",IF(AND(L51="Yes",K51="Yes",NOT(ISNUMBER(SEARCH("blocked",G51))),OR(F51="Standard domestic 15% (Box 7)",F51="Import - VAT paid at customs (Box 8)",F51="Import - Reverse charge (Box 9)"),OR(F51&lt;&gt;"Standard domestic 15% (Box 7)",AND(LEN(D51)=15,LEFT(D51,1)="3",RIGHT(D51,1)="3",ISNUMBER(--D51)))),I51,0))</f>
        <v/>
      </c>
      <c r="T51" s="34">
        <f>IF(A51="","",R51-S51)</f>
        <v/>
      </c>
      <c r="U51" s="23">
        <f>IF(A51="","",IF(O51=0,"Outside audit periods; ","")&amp;IF(F51="","No VAT category; ","")&amp;IF(ABS(Q51)&gt;Setup!$B$10,"VAT ≠ 15% × net; ","")&amp;IF(AND(F51="Standard domestic 15% (Box 7)",NOT(AND(LEN(D51)=15,LEFT(D51,1)="3",RIGHT(D51,1)="3",ISNUMBER(--D51)))),"Invalid/missing supplier VAT no; ","")&amp;IF(AND(L51="Yes",K51&lt;&gt;"Yes"),"VAT claimed without valid tax invoice; ","")&amp;IF(AND(L51="Yes",ISNUMBER(SEARCH("blocked",G51))),"Blocked input VAT claimed; ","")&amp;IF(AND(F51="Import - VAT paid at customs (Box 8)",M51=""),"Customs declaration no missing; ","")&amp;IF(AND(F51="Import - Reverse charge (Box 9)",E51="Saudi Arabia"),"RCM used for a local supplier; ","")&amp;IF(AND(L51="Yes",NOT(OR(F51="Standard domestic 15% (Box 7)",F51="Import - VAT paid at customs (Box 8)",F51="Import - Reverse charge (Box 9)"))),"VAT claimed on non-taxable category; ",""))</f>
        <v/>
      </c>
    </row>
    <row r="52">
      <c r="A52" s="17" t="n"/>
      <c r="B52" s="14" t="n"/>
      <c r="C52" s="14" t="n"/>
      <c r="D52" s="16" t="n"/>
      <c r="E52" s="14" t="n"/>
      <c r="F52" s="14" t="n"/>
      <c r="G52" s="14" t="n"/>
      <c r="H52" s="19" t="n"/>
      <c r="I52" s="19" t="n"/>
      <c r="J52" s="34">
        <f>IF(A52="","",H52+I52)</f>
        <v/>
      </c>
      <c r="K52" s="14" t="n"/>
      <c r="L52" s="14" t="n"/>
      <c r="M52" s="14" t="n"/>
      <c r="N52" s="14" t="n"/>
      <c r="O52" s="20">
        <f>IF(A52="","",SUMPRODUCT((A52&gt;=Setup!$C$19:$C$30)*(A52&lt;=Setup!$D$19:$D$30)*Setup!$A$19:$A$30))</f>
        <v/>
      </c>
      <c r="P52" s="34">
        <f>IF(A52="","",IF(OR(F52="Standard domestic 15% (Box 7)",F52="Import - VAT paid at customs (Box 8)",F52="Import - Reverse charge (Box 9)"),ROUND(H52*Setup!$B$9,2),0))</f>
        <v/>
      </c>
      <c r="Q52" s="34">
        <f>IF(A52="","",I52-P52)</f>
        <v/>
      </c>
      <c r="R52" s="34">
        <f>IF(A52="","",IF(L52="Yes",I52,0))</f>
        <v/>
      </c>
      <c r="S52" s="34">
        <f>IF(A52="","",IF(AND(L52="Yes",K52="Yes",NOT(ISNUMBER(SEARCH("blocked",G52))),OR(F52="Standard domestic 15% (Box 7)",F52="Import - VAT paid at customs (Box 8)",F52="Import - Reverse charge (Box 9)"),OR(F52&lt;&gt;"Standard domestic 15% (Box 7)",AND(LEN(D52)=15,LEFT(D52,1)="3",RIGHT(D52,1)="3",ISNUMBER(--D52)))),I52,0))</f>
        <v/>
      </c>
      <c r="T52" s="34">
        <f>IF(A52="","",R52-S52)</f>
        <v/>
      </c>
      <c r="U52" s="23">
        <f>IF(A52="","",IF(O52=0,"Outside audit periods; ","")&amp;IF(F52="","No VAT category; ","")&amp;IF(ABS(Q52)&gt;Setup!$B$10,"VAT ≠ 15% × net; ","")&amp;IF(AND(F52="Standard domestic 15% (Box 7)",NOT(AND(LEN(D52)=15,LEFT(D52,1)="3",RIGHT(D52,1)="3",ISNUMBER(--D52)))),"Invalid/missing supplier VAT no; ","")&amp;IF(AND(L52="Yes",K52&lt;&gt;"Yes"),"VAT claimed without valid tax invoice; ","")&amp;IF(AND(L52="Yes",ISNUMBER(SEARCH("blocked",G52))),"Blocked input VAT claimed; ","")&amp;IF(AND(F52="Import - VAT paid at customs (Box 8)",M52=""),"Customs declaration no missing; ","")&amp;IF(AND(F52="Import - Reverse charge (Box 9)",E52="Saudi Arabia"),"RCM used for a local supplier; ","")&amp;IF(AND(L52="Yes",NOT(OR(F52="Standard domestic 15% (Box 7)",F52="Import - VAT paid at customs (Box 8)",F52="Import - Reverse charge (Box 9)"))),"VAT claimed on non-taxable category; ",""))</f>
        <v/>
      </c>
    </row>
    <row r="53">
      <c r="A53" s="17" t="n"/>
      <c r="B53" s="14" t="n"/>
      <c r="C53" s="14" t="n"/>
      <c r="D53" s="16" t="n"/>
      <c r="E53" s="14" t="n"/>
      <c r="F53" s="14" t="n"/>
      <c r="G53" s="14" t="n"/>
      <c r="H53" s="19" t="n"/>
      <c r="I53" s="19" t="n"/>
      <c r="J53" s="34">
        <f>IF(A53="","",H53+I53)</f>
        <v/>
      </c>
      <c r="K53" s="14" t="n"/>
      <c r="L53" s="14" t="n"/>
      <c r="M53" s="14" t="n"/>
      <c r="N53" s="14" t="n"/>
      <c r="O53" s="20">
        <f>IF(A53="","",SUMPRODUCT((A53&gt;=Setup!$C$19:$C$30)*(A53&lt;=Setup!$D$19:$D$30)*Setup!$A$19:$A$30))</f>
        <v/>
      </c>
      <c r="P53" s="34">
        <f>IF(A53="","",IF(OR(F53="Standard domestic 15% (Box 7)",F53="Import - VAT paid at customs (Box 8)",F53="Import - Reverse charge (Box 9)"),ROUND(H53*Setup!$B$9,2),0))</f>
        <v/>
      </c>
      <c r="Q53" s="34">
        <f>IF(A53="","",I53-P53)</f>
        <v/>
      </c>
      <c r="R53" s="34">
        <f>IF(A53="","",IF(L53="Yes",I53,0))</f>
        <v/>
      </c>
      <c r="S53" s="34">
        <f>IF(A53="","",IF(AND(L53="Yes",K53="Yes",NOT(ISNUMBER(SEARCH("blocked",G53))),OR(F53="Standard domestic 15% (Box 7)",F53="Import - VAT paid at customs (Box 8)",F53="Import - Reverse charge (Box 9)"),OR(F53&lt;&gt;"Standard domestic 15% (Box 7)",AND(LEN(D53)=15,LEFT(D53,1)="3",RIGHT(D53,1)="3",ISNUMBER(--D53)))),I53,0))</f>
        <v/>
      </c>
      <c r="T53" s="34">
        <f>IF(A53="","",R53-S53)</f>
        <v/>
      </c>
      <c r="U53" s="23">
        <f>IF(A53="","",IF(O53=0,"Outside audit periods; ","")&amp;IF(F53="","No VAT category; ","")&amp;IF(ABS(Q53)&gt;Setup!$B$10,"VAT ≠ 15% × net; ","")&amp;IF(AND(F53="Standard domestic 15% (Box 7)",NOT(AND(LEN(D53)=15,LEFT(D53,1)="3",RIGHT(D53,1)="3",ISNUMBER(--D53)))),"Invalid/missing supplier VAT no; ","")&amp;IF(AND(L53="Yes",K53&lt;&gt;"Yes"),"VAT claimed without valid tax invoice; ","")&amp;IF(AND(L53="Yes",ISNUMBER(SEARCH("blocked",G53))),"Blocked input VAT claimed; ","")&amp;IF(AND(F53="Import - VAT paid at customs (Box 8)",M53=""),"Customs declaration no missing; ","")&amp;IF(AND(F53="Import - Reverse charge (Box 9)",E53="Saudi Arabia"),"RCM used for a local supplier; ","")&amp;IF(AND(L53="Yes",NOT(OR(F53="Standard domestic 15% (Box 7)",F53="Import - VAT paid at customs (Box 8)",F53="Import - Reverse charge (Box 9)"))),"VAT claimed on non-taxable category; ",""))</f>
        <v/>
      </c>
    </row>
    <row r="54">
      <c r="A54" s="17" t="n"/>
      <c r="B54" s="14" t="n"/>
      <c r="C54" s="14" t="n"/>
      <c r="D54" s="16" t="n"/>
      <c r="E54" s="14" t="n"/>
      <c r="F54" s="14" t="n"/>
      <c r="G54" s="14" t="n"/>
      <c r="H54" s="19" t="n"/>
      <c r="I54" s="19" t="n"/>
      <c r="J54" s="34">
        <f>IF(A54="","",H54+I54)</f>
        <v/>
      </c>
      <c r="K54" s="14" t="n"/>
      <c r="L54" s="14" t="n"/>
      <c r="M54" s="14" t="n"/>
      <c r="N54" s="14" t="n"/>
      <c r="O54" s="20">
        <f>IF(A54="","",SUMPRODUCT((A54&gt;=Setup!$C$19:$C$30)*(A54&lt;=Setup!$D$19:$D$30)*Setup!$A$19:$A$30))</f>
        <v/>
      </c>
      <c r="P54" s="34">
        <f>IF(A54="","",IF(OR(F54="Standard domestic 15% (Box 7)",F54="Import - VAT paid at customs (Box 8)",F54="Import - Reverse charge (Box 9)"),ROUND(H54*Setup!$B$9,2),0))</f>
        <v/>
      </c>
      <c r="Q54" s="34">
        <f>IF(A54="","",I54-P54)</f>
        <v/>
      </c>
      <c r="R54" s="34">
        <f>IF(A54="","",IF(L54="Yes",I54,0))</f>
        <v/>
      </c>
      <c r="S54" s="34">
        <f>IF(A54="","",IF(AND(L54="Yes",K54="Yes",NOT(ISNUMBER(SEARCH("blocked",G54))),OR(F54="Standard domestic 15% (Box 7)",F54="Import - VAT paid at customs (Box 8)",F54="Import - Reverse charge (Box 9)"),OR(F54&lt;&gt;"Standard domestic 15% (Box 7)",AND(LEN(D54)=15,LEFT(D54,1)="3",RIGHT(D54,1)="3",ISNUMBER(--D54)))),I54,0))</f>
        <v/>
      </c>
      <c r="T54" s="34">
        <f>IF(A54="","",R54-S54)</f>
        <v/>
      </c>
      <c r="U54" s="23">
        <f>IF(A54="","",IF(O54=0,"Outside audit periods; ","")&amp;IF(F54="","No VAT category; ","")&amp;IF(ABS(Q54)&gt;Setup!$B$10,"VAT ≠ 15% × net; ","")&amp;IF(AND(F54="Standard domestic 15% (Box 7)",NOT(AND(LEN(D54)=15,LEFT(D54,1)="3",RIGHT(D54,1)="3",ISNUMBER(--D54)))),"Invalid/missing supplier VAT no; ","")&amp;IF(AND(L54="Yes",K54&lt;&gt;"Yes"),"VAT claimed without valid tax invoice; ","")&amp;IF(AND(L54="Yes",ISNUMBER(SEARCH("blocked",G54))),"Blocked input VAT claimed; ","")&amp;IF(AND(F54="Import - VAT paid at customs (Box 8)",M54=""),"Customs declaration no missing; ","")&amp;IF(AND(F54="Import - Reverse charge (Box 9)",E54="Saudi Arabia"),"RCM used for a local supplier; ","")&amp;IF(AND(L54="Yes",NOT(OR(F54="Standard domestic 15% (Box 7)",F54="Import - VAT paid at customs (Box 8)",F54="Import - Reverse charge (Box 9)"))),"VAT claimed on non-taxable category; ",""))</f>
        <v/>
      </c>
    </row>
    <row r="55">
      <c r="A55" s="17" t="n"/>
      <c r="B55" s="14" t="n"/>
      <c r="C55" s="14" t="n"/>
      <c r="D55" s="16" t="n"/>
      <c r="E55" s="14" t="n"/>
      <c r="F55" s="14" t="n"/>
      <c r="G55" s="14" t="n"/>
      <c r="H55" s="19" t="n"/>
      <c r="I55" s="19" t="n"/>
      <c r="J55" s="34">
        <f>IF(A55="","",H55+I55)</f>
        <v/>
      </c>
      <c r="K55" s="14" t="n"/>
      <c r="L55" s="14" t="n"/>
      <c r="M55" s="14" t="n"/>
      <c r="N55" s="14" t="n"/>
      <c r="O55" s="20">
        <f>IF(A55="","",SUMPRODUCT((A55&gt;=Setup!$C$19:$C$30)*(A55&lt;=Setup!$D$19:$D$30)*Setup!$A$19:$A$30))</f>
        <v/>
      </c>
      <c r="P55" s="34">
        <f>IF(A55="","",IF(OR(F55="Standard domestic 15% (Box 7)",F55="Import - VAT paid at customs (Box 8)",F55="Import - Reverse charge (Box 9)"),ROUND(H55*Setup!$B$9,2),0))</f>
        <v/>
      </c>
      <c r="Q55" s="34">
        <f>IF(A55="","",I55-P55)</f>
        <v/>
      </c>
      <c r="R55" s="34">
        <f>IF(A55="","",IF(L55="Yes",I55,0))</f>
        <v/>
      </c>
      <c r="S55" s="34">
        <f>IF(A55="","",IF(AND(L55="Yes",K55="Yes",NOT(ISNUMBER(SEARCH("blocked",G55))),OR(F55="Standard domestic 15% (Box 7)",F55="Import - VAT paid at customs (Box 8)",F55="Import - Reverse charge (Box 9)"),OR(F55&lt;&gt;"Standard domestic 15% (Box 7)",AND(LEN(D55)=15,LEFT(D55,1)="3",RIGHT(D55,1)="3",ISNUMBER(--D55)))),I55,0))</f>
        <v/>
      </c>
      <c r="T55" s="34">
        <f>IF(A55="","",R55-S55)</f>
        <v/>
      </c>
      <c r="U55" s="23">
        <f>IF(A55="","",IF(O55=0,"Outside audit periods; ","")&amp;IF(F55="","No VAT category; ","")&amp;IF(ABS(Q55)&gt;Setup!$B$10,"VAT ≠ 15% × net; ","")&amp;IF(AND(F55="Standard domestic 15% (Box 7)",NOT(AND(LEN(D55)=15,LEFT(D55,1)="3",RIGHT(D55,1)="3",ISNUMBER(--D55)))),"Invalid/missing supplier VAT no; ","")&amp;IF(AND(L55="Yes",K55&lt;&gt;"Yes"),"VAT claimed without valid tax invoice; ","")&amp;IF(AND(L55="Yes",ISNUMBER(SEARCH("blocked",G55))),"Blocked input VAT claimed; ","")&amp;IF(AND(F55="Import - VAT paid at customs (Box 8)",M55=""),"Customs declaration no missing; ","")&amp;IF(AND(F55="Import - Reverse charge (Box 9)",E55="Saudi Arabia"),"RCM used for a local supplier; ","")&amp;IF(AND(L55="Yes",NOT(OR(F55="Standard domestic 15% (Box 7)",F55="Import - VAT paid at customs (Box 8)",F55="Import - Reverse charge (Box 9)"))),"VAT claimed on non-taxable category; ",""))</f>
        <v/>
      </c>
    </row>
    <row r="56">
      <c r="A56" s="17" t="n"/>
      <c r="B56" s="14" t="n"/>
      <c r="C56" s="14" t="n"/>
      <c r="D56" s="16" t="n"/>
      <c r="E56" s="14" t="n"/>
      <c r="F56" s="14" t="n"/>
      <c r="G56" s="14" t="n"/>
      <c r="H56" s="19" t="n"/>
      <c r="I56" s="19" t="n"/>
      <c r="J56" s="34">
        <f>IF(A56="","",H56+I56)</f>
        <v/>
      </c>
      <c r="K56" s="14" t="n"/>
      <c r="L56" s="14" t="n"/>
      <c r="M56" s="14" t="n"/>
      <c r="N56" s="14" t="n"/>
      <c r="O56" s="20">
        <f>IF(A56="","",SUMPRODUCT((A56&gt;=Setup!$C$19:$C$30)*(A56&lt;=Setup!$D$19:$D$30)*Setup!$A$19:$A$30))</f>
        <v/>
      </c>
      <c r="P56" s="34">
        <f>IF(A56="","",IF(OR(F56="Standard domestic 15% (Box 7)",F56="Import - VAT paid at customs (Box 8)",F56="Import - Reverse charge (Box 9)"),ROUND(H56*Setup!$B$9,2),0))</f>
        <v/>
      </c>
      <c r="Q56" s="34">
        <f>IF(A56="","",I56-P56)</f>
        <v/>
      </c>
      <c r="R56" s="34">
        <f>IF(A56="","",IF(L56="Yes",I56,0))</f>
        <v/>
      </c>
      <c r="S56" s="34">
        <f>IF(A56="","",IF(AND(L56="Yes",K56="Yes",NOT(ISNUMBER(SEARCH("blocked",G56))),OR(F56="Standard domestic 15% (Box 7)",F56="Import - VAT paid at customs (Box 8)",F56="Import - Reverse charge (Box 9)"),OR(F56&lt;&gt;"Standard domestic 15% (Box 7)",AND(LEN(D56)=15,LEFT(D56,1)="3",RIGHT(D56,1)="3",ISNUMBER(--D56)))),I56,0))</f>
        <v/>
      </c>
      <c r="T56" s="34">
        <f>IF(A56="","",R56-S56)</f>
        <v/>
      </c>
      <c r="U56" s="23">
        <f>IF(A56="","",IF(O56=0,"Outside audit periods; ","")&amp;IF(F56="","No VAT category; ","")&amp;IF(ABS(Q56)&gt;Setup!$B$10,"VAT ≠ 15% × net; ","")&amp;IF(AND(F56="Standard domestic 15% (Box 7)",NOT(AND(LEN(D56)=15,LEFT(D56,1)="3",RIGHT(D56,1)="3",ISNUMBER(--D56)))),"Invalid/missing supplier VAT no; ","")&amp;IF(AND(L56="Yes",K56&lt;&gt;"Yes"),"VAT claimed without valid tax invoice; ","")&amp;IF(AND(L56="Yes",ISNUMBER(SEARCH("blocked",G56))),"Blocked input VAT claimed; ","")&amp;IF(AND(F56="Import - VAT paid at customs (Box 8)",M56=""),"Customs declaration no missing; ","")&amp;IF(AND(F56="Import - Reverse charge (Box 9)",E56="Saudi Arabia"),"RCM used for a local supplier; ","")&amp;IF(AND(L56="Yes",NOT(OR(F56="Standard domestic 15% (Box 7)",F56="Import - VAT paid at customs (Box 8)",F56="Import - Reverse charge (Box 9)"))),"VAT claimed on non-taxable category; ",""))</f>
        <v/>
      </c>
    </row>
    <row r="57">
      <c r="A57" s="17" t="n"/>
      <c r="B57" s="14" t="n"/>
      <c r="C57" s="14" t="n"/>
      <c r="D57" s="16" t="n"/>
      <c r="E57" s="14" t="n"/>
      <c r="F57" s="14" t="n"/>
      <c r="G57" s="14" t="n"/>
      <c r="H57" s="19" t="n"/>
      <c r="I57" s="19" t="n"/>
      <c r="J57" s="34">
        <f>IF(A57="","",H57+I57)</f>
        <v/>
      </c>
      <c r="K57" s="14" t="n"/>
      <c r="L57" s="14" t="n"/>
      <c r="M57" s="14" t="n"/>
      <c r="N57" s="14" t="n"/>
      <c r="O57" s="20">
        <f>IF(A57="","",SUMPRODUCT((A57&gt;=Setup!$C$19:$C$30)*(A57&lt;=Setup!$D$19:$D$30)*Setup!$A$19:$A$30))</f>
        <v/>
      </c>
      <c r="P57" s="34">
        <f>IF(A57="","",IF(OR(F57="Standard domestic 15% (Box 7)",F57="Import - VAT paid at customs (Box 8)",F57="Import - Reverse charge (Box 9)"),ROUND(H57*Setup!$B$9,2),0))</f>
        <v/>
      </c>
      <c r="Q57" s="34">
        <f>IF(A57="","",I57-P57)</f>
        <v/>
      </c>
      <c r="R57" s="34">
        <f>IF(A57="","",IF(L57="Yes",I57,0))</f>
        <v/>
      </c>
      <c r="S57" s="34">
        <f>IF(A57="","",IF(AND(L57="Yes",K57="Yes",NOT(ISNUMBER(SEARCH("blocked",G57))),OR(F57="Standard domestic 15% (Box 7)",F57="Import - VAT paid at customs (Box 8)",F57="Import - Reverse charge (Box 9)"),OR(F57&lt;&gt;"Standard domestic 15% (Box 7)",AND(LEN(D57)=15,LEFT(D57,1)="3",RIGHT(D57,1)="3",ISNUMBER(--D57)))),I57,0))</f>
        <v/>
      </c>
      <c r="T57" s="34">
        <f>IF(A57="","",R57-S57)</f>
        <v/>
      </c>
      <c r="U57" s="23">
        <f>IF(A57="","",IF(O57=0,"Outside audit periods; ","")&amp;IF(F57="","No VAT category; ","")&amp;IF(ABS(Q57)&gt;Setup!$B$10,"VAT ≠ 15% × net; ","")&amp;IF(AND(F57="Standard domestic 15% (Box 7)",NOT(AND(LEN(D57)=15,LEFT(D57,1)="3",RIGHT(D57,1)="3",ISNUMBER(--D57)))),"Invalid/missing supplier VAT no; ","")&amp;IF(AND(L57="Yes",K57&lt;&gt;"Yes"),"VAT claimed without valid tax invoice; ","")&amp;IF(AND(L57="Yes",ISNUMBER(SEARCH("blocked",G57))),"Blocked input VAT claimed; ","")&amp;IF(AND(F57="Import - VAT paid at customs (Box 8)",M57=""),"Customs declaration no missing; ","")&amp;IF(AND(F57="Import - Reverse charge (Box 9)",E57="Saudi Arabia"),"RCM used for a local supplier; ","")&amp;IF(AND(L57="Yes",NOT(OR(F57="Standard domestic 15% (Box 7)",F57="Import - VAT paid at customs (Box 8)",F57="Import - Reverse charge (Box 9)"))),"VAT claimed on non-taxable category; ",""))</f>
        <v/>
      </c>
    </row>
    <row r="58">
      <c r="A58" s="17" t="n"/>
      <c r="B58" s="14" t="n"/>
      <c r="C58" s="14" t="n"/>
      <c r="D58" s="16" t="n"/>
      <c r="E58" s="14" t="n"/>
      <c r="F58" s="14" t="n"/>
      <c r="G58" s="14" t="n"/>
      <c r="H58" s="19" t="n"/>
      <c r="I58" s="19" t="n"/>
      <c r="J58" s="34">
        <f>IF(A58="","",H58+I58)</f>
        <v/>
      </c>
      <c r="K58" s="14" t="n"/>
      <c r="L58" s="14" t="n"/>
      <c r="M58" s="14" t="n"/>
      <c r="N58" s="14" t="n"/>
      <c r="O58" s="20">
        <f>IF(A58="","",SUMPRODUCT((A58&gt;=Setup!$C$19:$C$30)*(A58&lt;=Setup!$D$19:$D$30)*Setup!$A$19:$A$30))</f>
        <v/>
      </c>
      <c r="P58" s="34">
        <f>IF(A58="","",IF(OR(F58="Standard domestic 15% (Box 7)",F58="Import - VAT paid at customs (Box 8)",F58="Import - Reverse charge (Box 9)"),ROUND(H58*Setup!$B$9,2),0))</f>
        <v/>
      </c>
      <c r="Q58" s="34">
        <f>IF(A58="","",I58-P58)</f>
        <v/>
      </c>
      <c r="R58" s="34">
        <f>IF(A58="","",IF(L58="Yes",I58,0))</f>
        <v/>
      </c>
      <c r="S58" s="34">
        <f>IF(A58="","",IF(AND(L58="Yes",K58="Yes",NOT(ISNUMBER(SEARCH("blocked",G58))),OR(F58="Standard domestic 15% (Box 7)",F58="Import - VAT paid at customs (Box 8)",F58="Import - Reverse charge (Box 9)"),OR(F58&lt;&gt;"Standard domestic 15% (Box 7)",AND(LEN(D58)=15,LEFT(D58,1)="3",RIGHT(D58,1)="3",ISNUMBER(--D58)))),I58,0))</f>
        <v/>
      </c>
      <c r="T58" s="34">
        <f>IF(A58="","",R58-S58)</f>
        <v/>
      </c>
      <c r="U58" s="23">
        <f>IF(A58="","",IF(O58=0,"Outside audit periods; ","")&amp;IF(F58="","No VAT category; ","")&amp;IF(ABS(Q58)&gt;Setup!$B$10,"VAT ≠ 15% × net; ","")&amp;IF(AND(F58="Standard domestic 15% (Box 7)",NOT(AND(LEN(D58)=15,LEFT(D58,1)="3",RIGHT(D58,1)="3",ISNUMBER(--D58)))),"Invalid/missing supplier VAT no; ","")&amp;IF(AND(L58="Yes",K58&lt;&gt;"Yes"),"VAT claimed without valid tax invoice; ","")&amp;IF(AND(L58="Yes",ISNUMBER(SEARCH("blocked",G58))),"Blocked input VAT claimed; ","")&amp;IF(AND(F58="Import - VAT paid at customs (Box 8)",M58=""),"Customs declaration no missing; ","")&amp;IF(AND(F58="Import - Reverse charge (Box 9)",E58="Saudi Arabia"),"RCM used for a local supplier; ","")&amp;IF(AND(L58="Yes",NOT(OR(F58="Standard domestic 15% (Box 7)",F58="Import - VAT paid at customs (Box 8)",F58="Import - Reverse charge (Box 9)"))),"VAT claimed on non-taxable category; ",""))</f>
        <v/>
      </c>
    </row>
    <row r="59">
      <c r="A59" s="17" t="n"/>
      <c r="B59" s="14" t="n"/>
      <c r="C59" s="14" t="n"/>
      <c r="D59" s="16" t="n"/>
      <c r="E59" s="14" t="n"/>
      <c r="F59" s="14" t="n"/>
      <c r="G59" s="14" t="n"/>
      <c r="H59" s="19" t="n"/>
      <c r="I59" s="19" t="n"/>
      <c r="J59" s="34">
        <f>IF(A59="","",H59+I59)</f>
        <v/>
      </c>
      <c r="K59" s="14" t="n"/>
      <c r="L59" s="14" t="n"/>
      <c r="M59" s="14" t="n"/>
      <c r="N59" s="14" t="n"/>
      <c r="O59" s="20">
        <f>IF(A59="","",SUMPRODUCT((A59&gt;=Setup!$C$19:$C$30)*(A59&lt;=Setup!$D$19:$D$30)*Setup!$A$19:$A$30))</f>
        <v/>
      </c>
      <c r="P59" s="34">
        <f>IF(A59="","",IF(OR(F59="Standard domestic 15% (Box 7)",F59="Import - VAT paid at customs (Box 8)",F59="Import - Reverse charge (Box 9)"),ROUND(H59*Setup!$B$9,2),0))</f>
        <v/>
      </c>
      <c r="Q59" s="34">
        <f>IF(A59="","",I59-P59)</f>
        <v/>
      </c>
      <c r="R59" s="34">
        <f>IF(A59="","",IF(L59="Yes",I59,0))</f>
        <v/>
      </c>
      <c r="S59" s="34">
        <f>IF(A59="","",IF(AND(L59="Yes",K59="Yes",NOT(ISNUMBER(SEARCH("blocked",G59))),OR(F59="Standard domestic 15% (Box 7)",F59="Import - VAT paid at customs (Box 8)",F59="Import - Reverse charge (Box 9)"),OR(F59&lt;&gt;"Standard domestic 15% (Box 7)",AND(LEN(D59)=15,LEFT(D59,1)="3",RIGHT(D59,1)="3",ISNUMBER(--D59)))),I59,0))</f>
        <v/>
      </c>
      <c r="T59" s="34">
        <f>IF(A59="","",R59-S59)</f>
        <v/>
      </c>
      <c r="U59" s="23">
        <f>IF(A59="","",IF(O59=0,"Outside audit periods; ","")&amp;IF(F59="","No VAT category; ","")&amp;IF(ABS(Q59)&gt;Setup!$B$10,"VAT ≠ 15% × net; ","")&amp;IF(AND(F59="Standard domestic 15% (Box 7)",NOT(AND(LEN(D59)=15,LEFT(D59,1)="3",RIGHT(D59,1)="3",ISNUMBER(--D59)))),"Invalid/missing supplier VAT no; ","")&amp;IF(AND(L59="Yes",K59&lt;&gt;"Yes"),"VAT claimed without valid tax invoice; ","")&amp;IF(AND(L59="Yes",ISNUMBER(SEARCH("blocked",G59))),"Blocked input VAT claimed; ","")&amp;IF(AND(F59="Import - VAT paid at customs (Box 8)",M59=""),"Customs declaration no missing; ","")&amp;IF(AND(F59="Import - Reverse charge (Box 9)",E59="Saudi Arabia"),"RCM used for a local supplier; ","")&amp;IF(AND(L59="Yes",NOT(OR(F59="Standard domestic 15% (Box 7)",F59="Import - VAT paid at customs (Box 8)",F59="Import - Reverse charge (Box 9)"))),"VAT claimed on non-taxable category; ",""))</f>
        <v/>
      </c>
    </row>
    <row r="60">
      <c r="A60" s="17" t="n"/>
      <c r="B60" s="14" t="n"/>
      <c r="C60" s="14" t="n"/>
      <c r="D60" s="16" t="n"/>
      <c r="E60" s="14" t="n"/>
      <c r="F60" s="14" t="n"/>
      <c r="G60" s="14" t="n"/>
      <c r="H60" s="19" t="n"/>
      <c r="I60" s="19" t="n"/>
      <c r="J60" s="34">
        <f>IF(A60="","",H60+I60)</f>
        <v/>
      </c>
      <c r="K60" s="14" t="n"/>
      <c r="L60" s="14" t="n"/>
      <c r="M60" s="14" t="n"/>
      <c r="N60" s="14" t="n"/>
      <c r="O60" s="20">
        <f>IF(A60="","",SUMPRODUCT((A60&gt;=Setup!$C$19:$C$30)*(A60&lt;=Setup!$D$19:$D$30)*Setup!$A$19:$A$30))</f>
        <v/>
      </c>
      <c r="P60" s="34">
        <f>IF(A60="","",IF(OR(F60="Standard domestic 15% (Box 7)",F60="Import - VAT paid at customs (Box 8)",F60="Import - Reverse charge (Box 9)"),ROUND(H60*Setup!$B$9,2),0))</f>
        <v/>
      </c>
      <c r="Q60" s="34">
        <f>IF(A60="","",I60-P60)</f>
        <v/>
      </c>
      <c r="R60" s="34">
        <f>IF(A60="","",IF(L60="Yes",I60,0))</f>
        <v/>
      </c>
      <c r="S60" s="34">
        <f>IF(A60="","",IF(AND(L60="Yes",K60="Yes",NOT(ISNUMBER(SEARCH("blocked",G60))),OR(F60="Standard domestic 15% (Box 7)",F60="Import - VAT paid at customs (Box 8)",F60="Import - Reverse charge (Box 9)"),OR(F60&lt;&gt;"Standard domestic 15% (Box 7)",AND(LEN(D60)=15,LEFT(D60,1)="3",RIGHT(D60,1)="3",ISNUMBER(--D60)))),I60,0))</f>
        <v/>
      </c>
      <c r="T60" s="34">
        <f>IF(A60="","",R60-S60)</f>
        <v/>
      </c>
      <c r="U60" s="23">
        <f>IF(A60="","",IF(O60=0,"Outside audit periods; ","")&amp;IF(F60="","No VAT category; ","")&amp;IF(ABS(Q60)&gt;Setup!$B$10,"VAT ≠ 15% × net; ","")&amp;IF(AND(F60="Standard domestic 15% (Box 7)",NOT(AND(LEN(D60)=15,LEFT(D60,1)="3",RIGHT(D60,1)="3",ISNUMBER(--D60)))),"Invalid/missing supplier VAT no; ","")&amp;IF(AND(L60="Yes",K60&lt;&gt;"Yes"),"VAT claimed without valid tax invoice; ","")&amp;IF(AND(L60="Yes",ISNUMBER(SEARCH("blocked",G60))),"Blocked input VAT claimed; ","")&amp;IF(AND(F60="Import - VAT paid at customs (Box 8)",M60=""),"Customs declaration no missing; ","")&amp;IF(AND(F60="Import - Reverse charge (Box 9)",E60="Saudi Arabia"),"RCM used for a local supplier; ","")&amp;IF(AND(L60="Yes",NOT(OR(F60="Standard domestic 15% (Box 7)",F60="Import - VAT paid at customs (Box 8)",F60="Import - Reverse charge (Box 9)"))),"VAT claimed on non-taxable category; ",""))</f>
        <v/>
      </c>
    </row>
    <row r="61">
      <c r="A61" s="17" t="n"/>
      <c r="B61" s="14" t="n"/>
      <c r="C61" s="14" t="n"/>
      <c r="D61" s="16" t="n"/>
      <c r="E61" s="14" t="n"/>
      <c r="F61" s="14" t="n"/>
      <c r="G61" s="14" t="n"/>
      <c r="H61" s="19" t="n"/>
      <c r="I61" s="19" t="n"/>
      <c r="J61" s="34">
        <f>IF(A61="","",H61+I61)</f>
        <v/>
      </c>
      <c r="K61" s="14" t="n"/>
      <c r="L61" s="14" t="n"/>
      <c r="M61" s="14" t="n"/>
      <c r="N61" s="14" t="n"/>
      <c r="O61" s="20">
        <f>IF(A61="","",SUMPRODUCT((A61&gt;=Setup!$C$19:$C$30)*(A61&lt;=Setup!$D$19:$D$30)*Setup!$A$19:$A$30))</f>
        <v/>
      </c>
      <c r="P61" s="34">
        <f>IF(A61="","",IF(OR(F61="Standard domestic 15% (Box 7)",F61="Import - VAT paid at customs (Box 8)",F61="Import - Reverse charge (Box 9)"),ROUND(H61*Setup!$B$9,2),0))</f>
        <v/>
      </c>
      <c r="Q61" s="34">
        <f>IF(A61="","",I61-P61)</f>
        <v/>
      </c>
      <c r="R61" s="34">
        <f>IF(A61="","",IF(L61="Yes",I61,0))</f>
        <v/>
      </c>
      <c r="S61" s="34">
        <f>IF(A61="","",IF(AND(L61="Yes",K61="Yes",NOT(ISNUMBER(SEARCH("blocked",G61))),OR(F61="Standard domestic 15% (Box 7)",F61="Import - VAT paid at customs (Box 8)",F61="Import - Reverse charge (Box 9)"),OR(F61&lt;&gt;"Standard domestic 15% (Box 7)",AND(LEN(D61)=15,LEFT(D61,1)="3",RIGHT(D61,1)="3",ISNUMBER(--D61)))),I61,0))</f>
        <v/>
      </c>
      <c r="T61" s="34">
        <f>IF(A61="","",R61-S61)</f>
        <v/>
      </c>
      <c r="U61" s="23">
        <f>IF(A61="","",IF(O61=0,"Outside audit periods; ","")&amp;IF(F61="","No VAT category; ","")&amp;IF(ABS(Q61)&gt;Setup!$B$10,"VAT ≠ 15% × net; ","")&amp;IF(AND(F61="Standard domestic 15% (Box 7)",NOT(AND(LEN(D61)=15,LEFT(D61,1)="3",RIGHT(D61,1)="3",ISNUMBER(--D61)))),"Invalid/missing supplier VAT no; ","")&amp;IF(AND(L61="Yes",K61&lt;&gt;"Yes"),"VAT claimed without valid tax invoice; ","")&amp;IF(AND(L61="Yes",ISNUMBER(SEARCH("blocked",G61))),"Blocked input VAT claimed; ","")&amp;IF(AND(F61="Import - VAT paid at customs (Box 8)",M61=""),"Customs declaration no missing; ","")&amp;IF(AND(F61="Import - Reverse charge (Box 9)",E61="Saudi Arabia"),"RCM used for a local supplier; ","")&amp;IF(AND(L61="Yes",NOT(OR(F61="Standard domestic 15% (Box 7)",F61="Import - VAT paid at customs (Box 8)",F61="Import - Reverse charge (Box 9)"))),"VAT claimed on non-taxable category; ",""))</f>
        <v/>
      </c>
    </row>
    <row r="62">
      <c r="A62" s="17" t="n"/>
      <c r="B62" s="14" t="n"/>
      <c r="C62" s="14" t="n"/>
      <c r="D62" s="16" t="n"/>
      <c r="E62" s="14" t="n"/>
      <c r="F62" s="14" t="n"/>
      <c r="G62" s="14" t="n"/>
      <c r="H62" s="19" t="n"/>
      <c r="I62" s="19" t="n"/>
      <c r="J62" s="34">
        <f>IF(A62="","",H62+I62)</f>
        <v/>
      </c>
      <c r="K62" s="14" t="n"/>
      <c r="L62" s="14" t="n"/>
      <c r="M62" s="14" t="n"/>
      <c r="N62" s="14" t="n"/>
      <c r="O62" s="20">
        <f>IF(A62="","",SUMPRODUCT((A62&gt;=Setup!$C$19:$C$30)*(A62&lt;=Setup!$D$19:$D$30)*Setup!$A$19:$A$30))</f>
        <v/>
      </c>
      <c r="P62" s="34">
        <f>IF(A62="","",IF(OR(F62="Standard domestic 15% (Box 7)",F62="Import - VAT paid at customs (Box 8)",F62="Import - Reverse charge (Box 9)"),ROUND(H62*Setup!$B$9,2),0))</f>
        <v/>
      </c>
      <c r="Q62" s="34">
        <f>IF(A62="","",I62-P62)</f>
        <v/>
      </c>
      <c r="R62" s="34">
        <f>IF(A62="","",IF(L62="Yes",I62,0))</f>
        <v/>
      </c>
      <c r="S62" s="34">
        <f>IF(A62="","",IF(AND(L62="Yes",K62="Yes",NOT(ISNUMBER(SEARCH("blocked",G62))),OR(F62="Standard domestic 15% (Box 7)",F62="Import - VAT paid at customs (Box 8)",F62="Import - Reverse charge (Box 9)"),OR(F62&lt;&gt;"Standard domestic 15% (Box 7)",AND(LEN(D62)=15,LEFT(D62,1)="3",RIGHT(D62,1)="3",ISNUMBER(--D62)))),I62,0))</f>
        <v/>
      </c>
      <c r="T62" s="34">
        <f>IF(A62="","",R62-S62)</f>
        <v/>
      </c>
      <c r="U62" s="23">
        <f>IF(A62="","",IF(O62=0,"Outside audit periods; ","")&amp;IF(F62="","No VAT category; ","")&amp;IF(ABS(Q62)&gt;Setup!$B$10,"VAT ≠ 15% × net; ","")&amp;IF(AND(F62="Standard domestic 15% (Box 7)",NOT(AND(LEN(D62)=15,LEFT(D62,1)="3",RIGHT(D62,1)="3",ISNUMBER(--D62)))),"Invalid/missing supplier VAT no; ","")&amp;IF(AND(L62="Yes",K62&lt;&gt;"Yes"),"VAT claimed without valid tax invoice; ","")&amp;IF(AND(L62="Yes",ISNUMBER(SEARCH("blocked",G62))),"Blocked input VAT claimed; ","")&amp;IF(AND(F62="Import - VAT paid at customs (Box 8)",M62=""),"Customs declaration no missing; ","")&amp;IF(AND(F62="Import - Reverse charge (Box 9)",E62="Saudi Arabia"),"RCM used for a local supplier; ","")&amp;IF(AND(L62="Yes",NOT(OR(F62="Standard domestic 15% (Box 7)",F62="Import - VAT paid at customs (Box 8)",F62="Import - Reverse charge (Box 9)"))),"VAT claimed on non-taxable category; ",""))</f>
        <v/>
      </c>
    </row>
    <row r="63">
      <c r="A63" s="17" t="n"/>
      <c r="B63" s="14" t="n"/>
      <c r="C63" s="14" t="n"/>
      <c r="D63" s="16" t="n"/>
      <c r="E63" s="14" t="n"/>
      <c r="F63" s="14" t="n"/>
      <c r="G63" s="14" t="n"/>
      <c r="H63" s="19" t="n"/>
      <c r="I63" s="19" t="n"/>
      <c r="J63" s="34">
        <f>IF(A63="","",H63+I63)</f>
        <v/>
      </c>
      <c r="K63" s="14" t="n"/>
      <c r="L63" s="14" t="n"/>
      <c r="M63" s="14" t="n"/>
      <c r="N63" s="14" t="n"/>
      <c r="O63" s="20">
        <f>IF(A63="","",SUMPRODUCT((A63&gt;=Setup!$C$19:$C$30)*(A63&lt;=Setup!$D$19:$D$30)*Setup!$A$19:$A$30))</f>
        <v/>
      </c>
      <c r="P63" s="34">
        <f>IF(A63="","",IF(OR(F63="Standard domestic 15% (Box 7)",F63="Import - VAT paid at customs (Box 8)",F63="Import - Reverse charge (Box 9)"),ROUND(H63*Setup!$B$9,2),0))</f>
        <v/>
      </c>
      <c r="Q63" s="34">
        <f>IF(A63="","",I63-P63)</f>
        <v/>
      </c>
      <c r="R63" s="34">
        <f>IF(A63="","",IF(L63="Yes",I63,0))</f>
        <v/>
      </c>
      <c r="S63" s="34">
        <f>IF(A63="","",IF(AND(L63="Yes",K63="Yes",NOT(ISNUMBER(SEARCH("blocked",G63))),OR(F63="Standard domestic 15% (Box 7)",F63="Import - VAT paid at customs (Box 8)",F63="Import - Reverse charge (Box 9)"),OR(F63&lt;&gt;"Standard domestic 15% (Box 7)",AND(LEN(D63)=15,LEFT(D63,1)="3",RIGHT(D63,1)="3",ISNUMBER(--D63)))),I63,0))</f>
        <v/>
      </c>
      <c r="T63" s="34">
        <f>IF(A63="","",R63-S63)</f>
        <v/>
      </c>
      <c r="U63" s="23">
        <f>IF(A63="","",IF(O63=0,"Outside audit periods; ","")&amp;IF(F63="","No VAT category; ","")&amp;IF(ABS(Q63)&gt;Setup!$B$10,"VAT ≠ 15% × net; ","")&amp;IF(AND(F63="Standard domestic 15% (Box 7)",NOT(AND(LEN(D63)=15,LEFT(D63,1)="3",RIGHT(D63,1)="3",ISNUMBER(--D63)))),"Invalid/missing supplier VAT no; ","")&amp;IF(AND(L63="Yes",K63&lt;&gt;"Yes"),"VAT claimed without valid tax invoice; ","")&amp;IF(AND(L63="Yes",ISNUMBER(SEARCH("blocked",G63))),"Blocked input VAT claimed; ","")&amp;IF(AND(F63="Import - VAT paid at customs (Box 8)",M63=""),"Customs declaration no missing; ","")&amp;IF(AND(F63="Import - Reverse charge (Box 9)",E63="Saudi Arabia"),"RCM used for a local supplier; ","")&amp;IF(AND(L63="Yes",NOT(OR(F63="Standard domestic 15% (Box 7)",F63="Import - VAT paid at customs (Box 8)",F63="Import - Reverse charge (Box 9)"))),"VAT claimed on non-taxable category; ",""))</f>
        <v/>
      </c>
    </row>
    <row r="64">
      <c r="A64" s="17" t="n"/>
      <c r="B64" s="14" t="n"/>
      <c r="C64" s="14" t="n"/>
      <c r="D64" s="16" t="n"/>
      <c r="E64" s="14" t="n"/>
      <c r="F64" s="14" t="n"/>
      <c r="G64" s="14" t="n"/>
      <c r="H64" s="19" t="n"/>
      <c r="I64" s="19" t="n"/>
      <c r="J64" s="34">
        <f>IF(A64="","",H64+I64)</f>
        <v/>
      </c>
      <c r="K64" s="14" t="n"/>
      <c r="L64" s="14" t="n"/>
      <c r="M64" s="14" t="n"/>
      <c r="N64" s="14" t="n"/>
      <c r="O64" s="20">
        <f>IF(A64="","",SUMPRODUCT((A64&gt;=Setup!$C$19:$C$30)*(A64&lt;=Setup!$D$19:$D$30)*Setup!$A$19:$A$30))</f>
        <v/>
      </c>
      <c r="P64" s="34">
        <f>IF(A64="","",IF(OR(F64="Standard domestic 15% (Box 7)",F64="Import - VAT paid at customs (Box 8)",F64="Import - Reverse charge (Box 9)"),ROUND(H64*Setup!$B$9,2),0))</f>
        <v/>
      </c>
      <c r="Q64" s="34">
        <f>IF(A64="","",I64-P64)</f>
        <v/>
      </c>
      <c r="R64" s="34">
        <f>IF(A64="","",IF(L64="Yes",I64,0))</f>
        <v/>
      </c>
      <c r="S64" s="34">
        <f>IF(A64="","",IF(AND(L64="Yes",K64="Yes",NOT(ISNUMBER(SEARCH("blocked",G64))),OR(F64="Standard domestic 15% (Box 7)",F64="Import - VAT paid at customs (Box 8)",F64="Import - Reverse charge (Box 9)"),OR(F64&lt;&gt;"Standard domestic 15% (Box 7)",AND(LEN(D64)=15,LEFT(D64,1)="3",RIGHT(D64,1)="3",ISNUMBER(--D64)))),I64,0))</f>
        <v/>
      </c>
      <c r="T64" s="34">
        <f>IF(A64="","",R64-S64)</f>
        <v/>
      </c>
      <c r="U64" s="23">
        <f>IF(A64="","",IF(O64=0,"Outside audit periods; ","")&amp;IF(F64="","No VAT category; ","")&amp;IF(ABS(Q64)&gt;Setup!$B$10,"VAT ≠ 15% × net; ","")&amp;IF(AND(F64="Standard domestic 15% (Box 7)",NOT(AND(LEN(D64)=15,LEFT(D64,1)="3",RIGHT(D64,1)="3",ISNUMBER(--D64)))),"Invalid/missing supplier VAT no; ","")&amp;IF(AND(L64="Yes",K64&lt;&gt;"Yes"),"VAT claimed without valid tax invoice; ","")&amp;IF(AND(L64="Yes",ISNUMBER(SEARCH("blocked",G64))),"Blocked input VAT claimed; ","")&amp;IF(AND(F64="Import - VAT paid at customs (Box 8)",M64=""),"Customs declaration no missing; ","")&amp;IF(AND(F64="Import - Reverse charge (Box 9)",E64="Saudi Arabia"),"RCM used for a local supplier; ","")&amp;IF(AND(L64="Yes",NOT(OR(F64="Standard domestic 15% (Box 7)",F64="Import - VAT paid at customs (Box 8)",F64="Import - Reverse charge (Box 9)"))),"VAT claimed on non-taxable category; ",""))</f>
        <v/>
      </c>
    </row>
    <row r="65">
      <c r="A65" s="17" t="n"/>
      <c r="B65" s="14" t="n"/>
      <c r="C65" s="14" t="n"/>
      <c r="D65" s="16" t="n"/>
      <c r="E65" s="14" t="n"/>
      <c r="F65" s="14" t="n"/>
      <c r="G65" s="14" t="n"/>
      <c r="H65" s="19" t="n"/>
      <c r="I65" s="19" t="n"/>
      <c r="J65" s="34">
        <f>IF(A65="","",H65+I65)</f>
        <v/>
      </c>
      <c r="K65" s="14" t="n"/>
      <c r="L65" s="14" t="n"/>
      <c r="M65" s="14" t="n"/>
      <c r="N65" s="14" t="n"/>
      <c r="O65" s="20">
        <f>IF(A65="","",SUMPRODUCT((A65&gt;=Setup!$C$19:$C$30)*(A65&lt;=Setup!$D$19:$D$30)*Setup!$A$19:$A$30))</f>
        <v/>
      </c>
      <c r="P65" s="34">
        <f>IF(A65="","",IF(OR(F65="Standard domestic 15% (Box 7)",F65="Import - VAT paid at customs (Box 8)",F65="Import - Reverse charge (Box 9)"),ROUND(H65*Setup!$B$9,2),0))</f>
        <v/>
      </c>
      <c r="Q65" s="34">
        <f>IF(A65="","",I65-P65)</f>
        <v/>
      </c>
      <c r="R65" s="34">
        <f>IF(A65="","",IF(L65="Yes",I65,0))</f>
        <v/>
      </c>
      <c r="S65" s="34">
        <f>IF(A65="","",IF(AND(L65="Yes",K65="Yes",NOT(ISNUMBER(SEARCH("blocked",G65))),OR(F65="Standard domestic 15% (Box 7)",F65="Import - VAT paid at customs (Box 8)",F65="Import - Reverse charge (Box 9)"),OR(F65&lt;&gt;"Standard domestic 15% (Box 7)",AND(LEN(D65)=15,LEFT(D65,1)="3",RIGHT(D65,1)="3",ISNUMBER(--D65)))),I65,0))</f>
        <v/>
      </c>
      <c r="T65" s="34">
        <f>IF(A65="","",R65-S65)</f>
        <v/>
      </c>
      <c r="U65" s="23">
        <f>IF(A65="","",IF(O65=0,"Outside audit periods; ","")&amp;IF(F65="","No VAT category; ","")&amp;IF(ABS(Q65)&gt;Setup!$B$10,"VAT ≠ 15% × net; ","")&amp;IF(AND(F65="Standard domestic 15% (Box 7)",NOT(AND(LEN(D65)=15,LEFT(D65,1)="3",RIGHT(D65,1)="3",ISNUMBER(--D65)))),"Invalid/missing supplier VAT no; ","")&amp;IF(AND(L65="Yes",K65&lt;&gt;"Yes"),"VAT claimed without valid tax invoice; ","")&amp;IF(AND(L65="Yes",ISNUMBER(SEARCH("blocked",G65))),"Blocked input VAT claimed; ","")&amp;IF(AND(F65="Import - VAT paid at customs (Box 8)",M65=""),"Customs declaration no missing; ","")&amp;IF(AND(F65="Import - Reverse charge (Box 9)",E65="Saudi Arabia"),"RCM used for a local supplier; ","")&amp;IF(AND(L65="Yes",NOT(OR(F65="Standard domestic 15% (Box 7)",F65="Import - VAT paid at customs (Box 8)",F65="Import - Reverse charge (Box 9)"))),"VAT claimed on non-taxable category; ",""))</f>
        <v/>
      </c>
    </row>
    <row r="66">
      <c r="A66" s="17" t="n"/>
      <c r="B66" s="14" t="n"/>
      <c r="C66" s="14" t="n"/>
      <c r="D66" s="16" t="n"/>
      <c r="E66" s="14" t="n"/>
      <c r="F66" s="14" t="n"/>
      <c r="G66" s="14" t="n"/>
      <c r="H66" s="19" t="n"/>
      <c r="I66" s="19" t="n"/>
      <c r="J66" s="34">
        <f>IF(A66="","",H66+I66)</f>
        <v/>
      </c>
      <c r="K66" s="14" t="n"/>
      <c r="L66" s="14" t="n"/>
      <c r="M66" s="14" t="n"/>
      <c r="N66" s="14" t="n"/>
      <c r="O66" s="20">
        <f>IF(A66="","",SUMPRODUCT((A66&gt;=Setup!$C$19:$C$30)*(A66&lt;=Setup!$D$19:$D$30)*Setup!$A$19:$A$30))</f>
        <v/>
      </c>
      <c r="P66" s="34">
        <f>IF(A66="","",IF(OR(F66="Standard domestic 15% (Box 7)",F66="Import - VAT paid at customs (Box 8)",F66="Import - Reverse charge (Box 9)"),ROUND(H66*Setup!$B$9,2),0))</f>
        <v/>
      </c>
      <c r="Q66" s="34">
        <f>IF(A66="","",I66-P66)</f>
        <v/>
      </c>
      <c r="R66" s="34">
        <f>IF(A66="","",IF(L66="Yes",I66,0))</f>
        <v/>
      </c>
      <c r="S66" s="34">
        <f>IF(A66="","",IF(AND(L66="Yes",K66="Yes",NOT(ISNUMBER(SEARCH("blocked",G66))),OR(F66="Standard domestic 15% (Box 7)",F66="Import - VAT paid at customs (Box 8)",F66="Import - Reverse charge (Box 9)"),OR(F66&lt;&gt;"Standard domestic 15% (Box 7)",AND(LEN(D66)=15,LEFT(D66,1)="3",RIGHT(D66,1)="3",ISNUMBER(--D66)))),I66,0))</f>
        <v/>
      </c>
      <c r="T66" s="34">
        <f>IF(A66="","",R66-S66)</f>
        <v/>
      </c>
      <c r="U66" s="23">
        <f>IF(A66="","",IF(O66=0,"Outside audit periods; ","")&amp;IF(F66="","No VAT category; ","")&amp;IF(ABS(Q66)&gt;Setup!$B$10,"VAT ≠ 15% × net; ","")&amp;IF(AND(F66="Standard domestic 15% (Box 7)",NOT(AND(LEN(D66)=15,LEFT(D66,1)="3",RIGHT(D66,1)="3",ISNUMBER(--D66)))),"Invalid/missing supplier VAT no; ","")&amp;IF(AND(L66="Yes",K66&lt;&gt;"Yes"),"VAT claimed without valid tax invoice; ","")&amp;IF(AND(L66="Yes",ISNUMBER(SEARCH("blocked",G66))),"Blocked input VAT claimed; ","")&amp;IF(AND(F66="Import - VAT paid at customs (Box 8)",M66=""),"Customs declaration no missing; ","")&amp;IF(AND(F66="Import - Reverse charge (Box 9)",E66="Saudi Arabia"),"RCM used for a local supplier; ","")&amp;IF(AND(L66="Yes",NOT(OR(F66="Standard domestic 15% (Box 7)",F66="Import - VAT paid at customs (Box 8)",F66="Import - Reverse charge (Box 9)"))),"VAT claimed on non-taxable category; ",""))</f>
        <v/>
      </c>
    </row>
    <row r="67">
      <c r="A67" s="17" t="n"/>
      <c r="B67" s="14" t="n"/>
      <c r="C67" s="14" t="n"/>
      <c r="D67" s="16" t="n"/>
      <c r="E67" s="14" t="n"/>
      <c r="F67" s="14" t="n"/>
      <c r="G67" s="14" t="n"/>
      <c r="H67" s="19" t="n"/>
      <c r="I67" s="19" t="n"/>
      <c r="J67" s="34">
        <f>IF(A67="","",H67+I67)</f>
        <v/>
      </c>
      <c r="K67" s="14" t="n"/>
      <c r="L67" s="14" t="n"/>
      <c r="M67" s="14" t="n"/>
      <c r="N67" s="14" t="n"/>
      <c r="O67" s="20">
        <f>IF(A67="","",SUMPRODUCT((A67&gt;=Setup!$C$19:$C$30)*(A67&lt;=Setup!$D$19:$D$30)*Setup!$A$19:$A$30))</f>
        <v/>
      </c>
      <c r="P67" s="34">
        <f>IF(A67="","",IF(OR(F67="Standard domestic 15% (Box 7)",F67="Import - VAT paid at customs (Box 8)",F67="Import - Reverse charge (Box 9)"),ROUND(H67*Setup!$B$9,2),0))</f>
        <v/>
      </c>
      <c r="Q67" s="34">
        <f>IF(A67="","",I67-P67)</f>
        <v/>
      </c>
      <c r="R67" s="34">
        <f>IF(A67="","",IF(L67="Yes",I67,0))</f>
        <v/>
      </c>
      <c r="S67" s="34">
        <f>IF(A67="","",IF(AND(L67="Yes",K67="Yes",NOT(ISNUMBER(SEARCH("blocked",G67))),OR(F67="Standard domestic 15% (Box 7)",F67="Import - VAT paid at customs (Box 8)",F67="Import - Reverse charge (Box 9)"),OR(F67&lt;&gt;"Standard domestic 15% (Box 7)",AND(LEN(D67)=15,LEFT(D67,1)="3",RIGHT(D67,1)="3",ISNUMBER(--D67)))),I67,0))</f>
        <v/>
      </c>
      <c r="T67" s="34">
        <f>IF(A67="","",R67-S67)</f>
        <v/>
      </c>
      <c r="U67" s="23">
        <f>IF(A67="","",IF(O67=0,"Outside audit periods; ","")&amp;IF(F67="","No VAT category; ","")&amp;IF(ABS(Q67)&gt;Setup!$B$10,"VAT ≠ 15% × net; ","")&amp;IF(AND(F67="Standard domestic 15% (Box 7)",NOT(AND(LEN(D67)=15,LEFT(D67,1)="3",RIGHT(D67,1)="3",ISNUMBER(--D67)))),"Invalid/missing supplier VAT no; ","")&amp;IF(AND(L67="Yes",K67&lt;&gt;"Yes"),"VAT claimed without valid tax invoice; ","")&amp;IF(AND(L67="Yes",ISNUMBER(SEARCH("blocked",G67))),"Blocked input VAT claimed; ","")&amp;IF(AND(F67="Import - VAT paid at customs (Box 8)",M67=""),"Customs declaration no missing; ","")&amp;IF(AND(F67="Import - Reverse charge (Box 9)",E67="Saudi Arabia"),"RCM used for a local supplier; ","")&amp;IF(AND(L67="Yes",NOT(OR(F67="Standard domestic 15% (Box 7)",F67="Import - VAT paid at customs (Box 8)",F67="Import - Reverse charge (Box 9)"))),"VAT claimed on non-taxable category; ",""))</f>
        <v/>
      </c>
    </row>
    <row r="68">
      <c r="A68" s="17" t="n"/>
      <c r="B68" s="14" t="n"/>
      <c r="C68" s="14" t="n"/>
      <c r="D68" s="16" t="n"/>
      <c r="E68" s="14" t="n"/>
      <c r="F68" s="14" t="n"/>
      <c r="G68" s="14" t="n"/>
      <c r="H68" s="19" t="n"/>
      <c r="I68" s="19" t="n"/>
      <c r="J68" s="34">
        <f>IF(A68="","",H68+I68)</f>
        <v/>
      </c>
      <c r="K68" s="14" t="n"/>
      <c r="L68" s="14" t="n"/>
      <c r="M68" s="14" t="n"/>
      <c r="N68" s="14" t="n"/>
      <c r="O68" s="20">
        <f>IF(A68="","",SUMPRODUCT((A68&gt;=Setup!$C$19:$C$30)*(A68&lt;=Setup!$D$19:$D$30)*Setup!$A$19:$A$30))</f>
        <v/>
      </c>
      <c r="P68" s="34">
        <f>IF(A68="","",IF(OR(F68="Standard domestic 15% (Box 7)",F68="Import - VAT paid at customs (Box 8)",F68="Import - Reverse charge (Box 9)"),ROUND(H68*Setup!$B$9,2),0))</f>
        <v/>
      </c>
      <c r="Q68" s="34">
        <f>IF(A68="","",I68-P68)</f>
        <v/>
      </c>
      <c r="R68" s="34">
        <f>IF(A68="","",IF(L68="Yes",I68,0))</f>
        <v/>
      </c>
      <c r="S68" s="34">
        <f>IF(A68="","",IF(AND(L68="Yes",K68="Yes",NOT(ISNUMBER(SEARCH("blocked",G68))),OR(F68="Standard domestic 15% (Box 7)",F68="Import - VAT paid at customs (Box 8)",F68="Import - Reverse charge (Box 9)"),OR(F68&lt;&gt;"Standard domestic 15% (Box 7)",AND(LEN(D68)=15,LEFT(D68,1)="3",RIGHT(D68,1)="3",ISNUMBER(--D68)))),I68,0))</f>
        <v/>
      </c>
      <c r="T68" s="34">
        <f>IF(A68="","",R68-S68)</f>
        <v/>
      </c>
      <c r="U68" s="23">
        <f>IF(A68="","",IF(O68=0,"Outside audit periods; ","")&amp;IF(F68="","No VAT category; ","")&amp;IF(ABS(Q68)&gt;Setup!$B$10,"VAT ≠ 15% × net; ","")&amp;IF(AND(F68="Standard domestic 15% (Box 7)",NOT(AND(LEN(D68)=15,LEFT(D68,1)="3",RIGHT(D68,1)="3",ISNUMBER(--D68)))),"Invalid/missing supplier VAT no; ","")&amp;IF(AND(L68="Yes",K68&lt;&gt;"Yes"),"VAT claimed without valid tax invoice; ","")&amp;IF(AND(L68="Yes",ISNUMBER(SEARCH("blocked",G68))),"Blocked input VAT claimed; ","")&amp;IF(AND(F68="Import - VAT paid at customs (Box 8)",M68=""),"Customs declaration no missing; ","")&amp;IF(AND(F68="Import - Reverse charge (Box 9)",E68="Saudi Arabia"),"RCM used for a local supplier; ","")&amp;IF(AND(L68="Yes",NOT(OR(F68="Standard domestic 15% (Box 7)",F68="Import - VAT paid at customs (Box 8)",F68="Import - Reverse charge (Box 9)"))),"VAT claimed on non-taxable category; ",""))</f>
        <v/>
      </c>
    </row>
    <row r="69">
      <c r="A69" s="17" t="n"/>
      <c r="B69" s="14" t="n"/>
      <c r="C69" s="14" t="n"/>
      <c r="D69" s="16" t="n"/>
      <c r="E69" s="14" t="n"/>
      <c r="F69" s="14" t="n"/>
      <c r="G69" s="14" t="n"/>
      <c r="H69" s="19" t="n"/>
      <c r="I69" s="19" t="n"/>
      <c r="J69" s="34">
        <f>IF(A69="","",H69+I69)</f>
        <v/>
      </c>
      <c r="K69" s="14" t="n"/>
      <c r="L69" s="14" t="n"/>
      <c r="M69" s="14" t="n"/>
      <c r="N69" s="14" t="n"/>
      <c r="O69" s="20">
        <f>IF(A69="","",SUMPRODUCT((A69&gt;=Setup!$C$19:$C$30)*(A69&lt;=Setup!$D$19:$D$30)*Setup!$A$19:$A$30))</f>
        <v/>
      </c>
      <c r="P69" s="34">
        <f>IF(A69="","",IF(OR(F69="Standard domestic 15% (Box 7)",F69="Import - VAT paid at customs (Box 8)",F69="Import - Reverse charge (Box 9)"),ROUND(H69*Setup!$B$9,2),0))</f>
        <v/>
      </c>
      <c r="Q69" s="34">
        <f>IF(A69="","",I69-P69)</f>
        <v/>
      </c>
      <c r="R69" s="34">
        <f>IF(A69="","",IF(L69="Yes",I69,0))</f>
        <v/>
      </c>
      <c r="S69" s="34">
        <f>IF(A69="","",IF(AND(L69="Yes",K69="Yes",NOT(ISNUMBER(SEARCH("blocked",G69))),OR(F69="Standard domestic 15% (Box 7)",F69="Import - VAT paid at customs (Box 8)",F69="Import - Reverse charge (Box 9)"),OR(F69&lt;&gt;"Standard domestic 15% (Box 7)",AND(LEN(D69)=15,LEFT(D69,1)="3",RIGHT(D69,1)="3",ISNUMBER(--D69)))),I69,0))</f>
        <v/>
      </c>
      <c r="T69" s="34">
        <f>IF(A69="","",R69-S69)</f>
        <v/>
      </c>
      <c r="U69" s="23">
        <f>IF(A69="","",IF(O69=0,"Outside audit periods; ","")&amp;IF(F69="","No VAT category; ","")&amp;IF(ABS(Q69)&gt;Setup!$B$10,"VAT ≠ 15% × net; ","")&amp;IF(AND(F69="Standard domestic 15% (Box 7)",NOT(AND(LEN(D69)=15,LEFT(D69,1)="3",RIGHT(D69,1)="3",ISNUMBER(--D69)))),"Invalid/missing supplier VAT no; ","")&amp;IF(AND(L69="Yes",K69&lt;&gt;"Yes"),"VAT claimed without valid tax invoice; ","")&amp;IF(AND(L69="Yes",ISNUMBER(SEARCH("blocked",G69))),"Blocked input VAT claimed; ","")&amp;IF(AND(F69="Import - VAT paid at customs (Box 8)",M69=""),"Customs declaration no missing; ","")&amp;IF(AND(F69="Import - Reverse charge (Box 9)",E69="Saudi Arabia"),"RCM used for a local supplier; ","")&amp;IF(AND(L69="Yes",NOT(OR(F69="Standard domestic 15% (Box 7)",F69="Import - VAT paid at customs (Box 8)",F69="Import - Reverse charge (Box 9)"))),"VAT claimed on non-taxable category; ",""))</f>
        <v/>
      </c>
    </row>
    <row r="70">
      <c r="A70" s="17" t="n"/>
      <c r="B70" s="14" t="n"/>
      <c r="C70" s="14" t="n"/>
      <c r="D70" s="16" t="n"/>
      <c r="E70" s="14" t="n"/>
      <c r="F70" s="14" t="n"/>
      <c r="G70" s="14" t="n"/>
      <c r="H70" s="19" t="n"/>
      <c r="I70" s="19" t="n"/>
      <c r="J70" s="34">
        <f>IF(A70="","",H70+I70)</f>
        <v/>
      </c>
      <c r="K70" s="14" t="n"/>
      <c r="L70" s="14" t="n"/>
      <c r="M70" s="14" t="n"/>
      <c r="N70" s="14" t="n"/>
      <c r="O70" s="20">
        <f>IF(A70="","",SUMPRODUCT((A70&gt;=Setup!$C$19:$C$30)*(A70&lt;=Setup!$D$19:$D$30)*Setup!$A$19:$A$30))</f>
        <v/>
      </c>
      <c r="P70" s="34">
        <f>IF(A70="","",IF(OR(F70="Standard domestic 15% (Box 7)",F70="Import - VAT paid at customs (Box 8)",F70="Import - Reverse charge (Box 9)"),ROUND(H70*Setup!$B$9,2),0))</f>
        <v/>
      </c>
      <c r="Q70" s="34">
        <f>IF(A70="","",I70-P70)</f>
        <v/>
      </c>
      <c r="R70" s="34">
        <f>IF(A70="","",IF(L70="Yes",I70,0))</f>
        <v/>
      </c>
      <c r="S70" s="34">
        <f>IF(A70="","",IF(AND(L70="Yes",K70="Yes",NOT(ISNUMBER(SEARCH("blocked",G70))),OR(F70="Standard domestic 15% (Box 7)",F70="Import - VAT paid at customs (Box 8)",F70="Import - Reverse charge (Box 9)"),OR(F70&lt;&gt;"Standard domestic 15% (Box 7)",AND(LEN(D70)=15,LEFT(D70,1)="3",RIGHT(D70,1)="3",ISNUMBER(--D70)))),I70,0))</f>
        <v/>
      </c>
      <c r="T70" s="34">
        <f>IF(A70="","",R70-S70)</f>
        <v/>
      </c>
      <c r="U70" s="23">
        <f>IF(A70="","",IF(O70=0,"Outside audit periods; ","")&amp;IF(F70="","No VAT category; ","")&amp;IF(ABS(Q70)&gt;Setup!$B$10,"VAT ≠ 15% × net; ","")&amp;IF(AND(F70="Standard domestic 15% (Box 7)",NOT(AND(LEN(D70)=15,LEFT(D70,1)="3",RIGHT(D70,1)="3",ISNUMBER(--D70)))),"Invalid/missing supplier VAT no; ","")&amp;IF(AND(L70="Yes",K70&lt;&gt;"Yes"),"VAT claimed without valid tax invoice; ","")&amp;IF(AND(L70="Yes",ISNUMBER(SEARCH("blocked",G70))),"Blocked input VAT claimed; ","")&amp;IF(AND(F70="Import - VAT paid at customs (Box 8)",M70=""),"Customs declaration no missing; ","")&amp;IF(AND(F70="Import - Reverse charge (Box 9)",E70="Saudi Arabia"),"RCM used for a local supplier; ","")&amp;IF(AND(L70="Yes",NOT(OR(F70="Standard domestic 15% (Box 7)",F70="Import - VAT paid at customs (Box 8)",F70="Import - Reverse charge (Box 9)"))),"VAT claimed on non-taxable category; ",""))</f>
        <v/>
      </c>
    </row>
    <row r="71">
      <c r="A71" s="17" t="n"/>
      <c r="B71" s="14" t="n"/>
      <c r="C71" s="14" t="n"/>
      <c r="D71" s="16" t="n"/>
      <c r="E71" s="14" t="n"/>
      <c r="F71" s="14" t="n"/>
      <c r="G71" s="14" t="n"/>
      <c r="H71" s="19" t="n"/>
      <c r="I71" s="19" t="n"/>
      <c r="J71" s="34">
        <f>IF(A71="","",H71+I71)</f>
        <v/>
      </c>
      <c r="K71" s="14" t="n"/>
      <c r="L71" s="14" t="n"/>
      <c r="M71" s="14" t="n"/>
      <c r="N71" s="14" t="n"/>
      <c r="O71" s="20">
        <f>IF(A71="","",SUMPRODUCT((A71&gt;=Setup!$C$19:$C$30)*(A71&lt;=Setup!$D$19:$D$30)*Setup!$A$19:$A$30))</f>
        <v/>
      </c>
      <c r="P71" s="34">
        <f>IF(A71="","",IF(OR(F71="Standard domestic 15% (Box 7)",F71="Import - VAT paid at customs (Box 8)",F71="Import - Reverse charge (Box 9)"),ROUND(H71*Setup!$B$9,2),0))</f>
        <v/>
      </c>
      <c r="Q71" s="34">
        <f>IF(A71="","",I71-P71)</f>
        <v/>
      </c>
      <c r="R71" s="34">
        <f>IF(A71="","",IF(L71="Yes",I71,0))</f>
        <v/>
      </c>
      <c r="S71" s="34">
        <f>IF(A71="","",IF(AND(L71="Yes",K71="Yes",NOT(ISNUMBER(SEARCH("blocked",G71))),OR(F71="Standard domestic 15% (Box 7)",F71="Import - VAT paid at customs (Box 8)",F71="Import - Reverse charge (Box 9)"),OR(F71&lt;&gt;"Standard domestic 15% (Box 7)",AND(LEN(D71)=15,LEFT(D71,1)="3",RIGHT(D71,1)="3",ISNUMBER(--D71)))),I71,0))</f>
        <v/>
      </c>
      <c r="T71" s="34">
        <f>IF(A71="","",R71-S71)</f>
        <v/>
      </c>
      <c r="U71" s="23">
        <f>IF(A71="","",IF(O71=0,"Outside audit periods; ","")&amp;IF(F71="","No VAT category; ","")&amp;IF(ABS(Q71)&gt;Setup!$B$10,"VAT ≠ 15% × net; ","")&amp;IF(AND(F71="Standard domestic 15% (Box 7)",NOT(AND(LEN(D71)=15,LEFT(D71,1)="3",RIGHT(D71,1)="3",ISNUMBER(--D71)))),"Invalid/missing supplier VAT no; ","")&amp;IF(AND(L71="Yes",K71&lt;&gt;"Yes"),"VAT claimed without valid tax invoice; ","")&amp;IF(AND(L71="Yes",ISNUMBER(SEARCH("blocked",G71))),"Blocked input VAT claimed; ","")&amp;IF(AND(F71="Import - VAT paid at customs (Box 8)",M71=""),"Customs declaration no missing; ","")&amp;IF(AND(F71="Import - Reverse charge (Box 9)",E71="Saudi Arabia"),"RCM used for a local supplier; ","")&amp;IF(AND(L71="Yes",NOT(OR(F71="Standard domestic 15% (Box 7)",F71="Import - VAT paid at customs (Box 8)",F71="Import - Reverse charge (Box 9)"))),"VAT claimed on non-taxable category; ",""))</f>
        <v/>
      </c>
    </row>
    <row r="72">
      <c r="A72" s="17" t="n"/>
      <c r="B72" s="14" t="n"/>
      <c r="C72" s="14" t="n"/>
      <c r="D72" s="16" t="n"/>
      <c r="E72" s="14" t="n"/>
      <c r="F72" s="14" t="n"/>
      <c r="G72" s="14" t="n"/>
      <c r="H72" s="19" t="n"/>
      <c r="I72" s="19" t="n"/>
      <c r="J72" s="34">
        <f>IF(A72="","",H72+I72)</f>
        <v/>
      </c>
      <c r="K72" s="14" t="n"/>
      <c r="L72" s="14" t="n"/>
      <c r="M72" s="14" t="n"/>
      <c r="N72" s="14" t="n"/>
      <c r="O72" s="20">
        <f>IF(A72="","",SUMPRODUCT((A72&gt;=Setup!$C$19:$C$30)*(A72&lt;=Setup!$D$19:$D$30)*Setup!$A$19:$A$30))</f>
        <v/>
      </c>
      <c r="P72" s="34">
        <f>IF(A72="","",IF(OR(F72="Standard domestic 15% (Box 7)",F72="Import - VAT paid at customs (Box 8)",F72="Import - Reverse charge (Box 9)"),ROUND(H72*Setup!$B$9,2),0))</f>
        <v/>
      </c>
      <c r="Q72" s="34">
        <f>IF(A72="","",I72-P72)</f>
        <v/>
      </c>
      <c r="R72" s="34">
        <f>IF(A72="","",IF(L72="Yes",I72,0))</f>
        <v/>
      </c>
      <c r="S72" s="34">
        <f>IF(A72="","",IF(AND(L72="Yes",K72="Yes",NOT(ISNUMBER(SEARCH("blocked",G72))),OR(F72="Standard domestic 15% (Box 7)",F72="Import - VAT paid at customs (Box 8)",F72="Import - Reverse charge (Box 9)"),OR(F72&lt;&gt;"Standard domestic 15% (Box 7)",AND(LEN(D72)=15,LEFT(D72,1)="3",RIGHT(D72,1)="3",ISNUMBER(--D72)))),I72,0))</f>
        <v/>
      </c>
      <c r="T72" s="34">
        <f>IF(A72="","",R72-S72)</f>
        <v/>
      </c>
      <c r="U72" s="23">
        <f>IF(A72="","",IF(O72=0,"Outside audit periods; ","")&amp;IF(F72="","No VAT category; ","")&amp;IF(ABS(Q72)&gt;Setup!$B$10,"VAT ≠ 15% × net; ","")&amp;IF(AND(F72="Standard domestic 15% (Box 7)",NOT(AND(LEN(D72)=15,LEFT(D72,1)="3",RIGHT(D72,1)="3",ISNUMBER(--D72)))),"Invalid/missing supplier VAT no; ","")&amp;IF(AND(L72="Yes",K72&lt;&gt;"Yes"),"VAT claimed without valid tax invoice; ","")&amp;IF(AND(L72="Yes",ISNUMBER(SEARCH("blocked",G72))),"Blocked input VAT claimed; ","")&amp;IF(AND(F72="Import - VAT paid at customs (Box 8)",M72=""),"Customs declaration no missing; ","")&amp;IF(AND(F72="Import - Reverse charge (Box 9)",E72="Saudi Arabia"),"RCM used for a local supplier; ","")&amp;IF(AND(L72="Yes",NOT(OR(F72="Standard domestic 15% (Box 7)",F72="Import - VAT paid at customs (Box 8)",F72="Import - Reverse charge (Box 9)"))),"VAT claimed on non-taxable category; ",""))</f>
        <v/>
      </c>
    </row>
    <row r="73">
      <c r="A73" s="17" t="n"/>
      <c r="B73" s="14" t="n"/>
      <c r="C73" s="14" t="n"/>
      <c r="D73" s="16" t="n"/>
      <c r="E73" s="14" t="n"/>
      <c r="F73" s="14" t="n"/>
      <c r="G73" s="14" t="n"/>
      <c r="H73" s="19" t="n"/>
      <c r="I73" s="19" t="n"/>
      <c r="J73" s="34">
        <f>IF(A73="","",H73+I73)</f>
        <v/>
      </c>
      <c r="K73" s="14" t="n"/>
      <c r="L73" s="14" t="n"/>
      <c r="M73" s="14" t="n"/>
      <c r="N73" s="14" t="n"/>
      <c r="O73" s="20">
        <f>IF(A73="","",SUMPRODUCT((A73&gt;=Setup!$C$19:$C$30)*(A73&lt;=Setup!$D$19:$D$30)*Setup!$A$19:$A$30))</f>
        <v/>
      </c>
      <c r="P73" s="34">
        <f>IF(A73="","",IF(OR(F73="Standard domestic 15% (Box 7)",F73="Import - VAT paid at customs (Box 8)",F73="Import - Reverse charge (Box 9)"),ROUND(H73*Setup!$B$9,2),0))</f>
        <v/>
      </c>
      <c r="Q73" s="34">
        <f>IF(A73="","",I73-P73)</f>
        <v/>
      </c>
      <c r="R73" s="34">
        <f>IF(A73="","",IF(L73="Yes",I73,0))</f>
        <v/>
      </c>
      <c r="S73" s="34">
        <f>IF(A73="","",IF(AND(L73="Yes",K73="Yes",NOT(ISNUMBER(SEARCH("blocked",G73))),OR(F73="Standard domestic 15% (Box 7)",F73="Import - VAT paid at customs (Box 8)",F73="Import - Reverse charge (Box 9)"),OR(F73&lt;&gt;"Standard domestic 15% (Box 7)",AND(LEN(D73)=15,LEFT(D73,1)="3",RIGHT(D73,1)="3",ISNUMBER(--D73)))),I73,0))</f>
        <v/>
      </c>
      <c r="T73" s="34">
        <f>IF(A73="","",R73-S73)</f>
        <v/>
      </c>
      <c r="U73" s="23">
        <f>IF(A73="","",IF(O73=0,"Outside audit periods; ","")&amp;IF(F73="","No VAT category; ","")&amp;IF(ABS(Q73)&gt;Setup!$B$10,"VAT ≠ 15% × net; ","")&amp;IF(AND(F73="Standard domestic 15% (Box 7)",NOT(AND(LEN(D73)=15,LEFT(D73,1)="3",RIGHT(D73,1)="3",ISNUMBER(--D73)))),"Invalid/missing supplier VAT no; ","")&amp;IF(AND(L73="Yes",K73&lt;&gt;"Yes"),"VAT claimed without valid tax invoice; ","")&amp;IF(AND(L73="Yes",ISNUMBER(SEARCH("blocked",G73))),"Blocked input VAT claimed; ","")&amp;IF(AND(F73="Import - VAT paid at customs (Box 8)",M73=""),"Customs declaration no missing; ","")&amp;IF(AND(F73="Import - Reverse charge (Box 9)",E73="Saudi Arabia"),"RCM used for a local supplier; ","")&amp;IF(AND(L73="Yes",NOT(OR(F73="Standard domestic 15% (Box 7)",F73="Import - VAT paid at customs (Box 8)",F73="Import - Reverse charge (Box 9)"))),"VAT claimed on non-taxable category; ",""))</f>
        <v/>
      </c>
    </row>
    <row r="74">
      <c r="A74" s="17" t="n"/>
      <c r="B74" s="14" t="n"/>
      <c r="C74" s="14" t="n"/>
      <c r="D74" s="16" t="n"/>
      <c r="E74" s="14" t="n"/>
      <c r="F74" s="14" t="n"/>
      <c r="G74" s="14" t="n"/>
      <c r="H74" s="19" t="n"/>
      <c r="I74" s="19" t="n"/>
      <c r="J74" s="34">
        <f>IF(A74="","",H74+I74)</f>
        <v/>
      </c>
      <c r="K74" s="14" t="n"/>
      <c r="L74" s="14" t="n"/>
      <c r="M74" s="14" t="n"/>
      <c r="N74" s="14" t="n"/>
      <c r="O74" s="20">
        <f>IF(A74="","",SUMPRODUCT((A74&gt;=Setup!$C$19:$C$30)*(A74&lt;=Setup!$D$19:$D$30)*Setup!$A$19:$A$30))</f>
        <v/>
      </c>
      <c r="P74" s="34">
        <f>IF(A74="","",IF(OR(F74="Standard domestic 15% (Box 7)",F74="Import - VAT paid at customs (Box 8)",F74="Import - Reverse charge (Box 9)"),ROUND(H74*Setup!$B$9,2),0))</f>
        <v/>
      </c>
      <c r="Q74" s="34">
        <f>IF(A74="","",I74-P74)</f>
        <v/>
      </c>
      <c r="R74" s="34">
        <f>IF(A74="","",IF(L74="Yes",I74,0))</f>
        <v/>
      </c>
      <c r="S74" s="34">
        <f>IF(A74="","",IF(AND(L74="Yes",K74="Yes",NOT(ISNUMBER(SEARCH("blocked",G74))),OR(F74="Standard domestic 15% (Box 7)",F74="Import - VAT paid at customs (Box 8)",F74="Import - Reverse charge (Box 9)"),OR(F74&lt;&gt;"Standard domestic 15% (Box 7)",AND(LEN(D74)=15,LEFT(D74,1)="3",RIGHT(D74,1)="3",ISNUMBER(--D74)))),I74,0))</f>
        <v/>
      </c>
      <c r="T74" s="34">
        <f>IF(A74="","",R74-S74)</f>
        <v/>
      </c>
      <c r="U74" s="23">
        <f>IF(A74="","",IF(O74=0,"Outside audit periods; ","")&amp;IF(F74="","No VAT category; ","")&amp;IF(ABS(Q74)&gt;Setup!$B$10,"VAT ≠ 15% × net; ","")&amp;IF(AND(F74="Standard domestic 15% (Box 7)",NOT(AND(LEN(D74)=15,LEFT(D74,1)="3",RIGHT(D74,1)="3",ISNUMBER(--D74)))),"Invalid/missing supplier VAT no; ","")&amp;IF(AND(L74="Yes",K74&lt;&gt;"Yes"),"VAT claimed without valid tax invoice; ","")&amp;IF(AND(L74="Yes",ISNUMBER(SEARCH("blocked",G74))),"Blocked input VAT claimed; ","")&amp;IF(AND(F74="Import - VAT paid at customs (Box 8)",M74=""),"Customs declaration no missing; ","")&amp;IF(AND(F74="Import - Reverse charge (Box 9)",E74="Saudi Arabia"),"RCM used for a local supplier; ","")&amp;IF(AND(L74="Yes",NOT(OR(F74="Standard domestic 15% (Box 7)",F74="Import - VAT paid at customs (Box 8)",F74="Import - Reverse charge (Box 9)"))),"VAT claimed on non-taxable category; ",""))</f>
        <v/>
      </c>
    </row>
    <row r="75">
      <c r="A75" s="17" t="n"/>
      <c r="B75" s="14" t="n"/>
      <c r="C75" s="14" t="n"/>
      <c r="D75" s="16" t="n"/>
      <c r="E75" s="14" t="n"/>
      <c r="F75" s="14" t="n"/>
      <c r="G75" s="14" t="n"/>
      <c r="H75" s="19" t="n"/>
      <c r="I75" s="19" t="n"/>
      <c r="J75" s="34">
        <f>IF(A75="","",H75+I75)</f>
        <v/>
      </c>
      <c r="K75" s="14" t="n"/>
      <c r="L75" s="14" t="n"/>
      <c r="M75" s="14" t="n"/>
      <c r="N75" s="14" t="n"/>
      <c r="O75" s="20">
        <f>IF(A75="","",SUMPRODUCT((A75&gt;=Setup!$C$19:$C$30)*(A75&lt;=Setup!$D$19:$D$30)*Setup!$A$19:$A$30))</f>
        <v/>
      </c>
      <c r="P75" s="34">
        <f>IF(A75="","",IF(OR(F75="Standard domestic 15% (Box 7)",F75="Import - VAT paid at customs (Box 8)",F75="Import - Reverse charge (Box 9)"),ROUND(H75*Setup!$B$9,2),0))</f>
        <v/>
      </c>
      <c r="Q75" s="34">
        <f>IF(A75="","",I75-P75)</f>
        <v/>
      </c>
      <c r="R75" s="34">
        <f>IF(A75="","",IF(L75="Yes",I75,0))</f>
        <v/>
      </c>
      <c r="S75" s="34">
        <f>IF(A75="","",IF(AND(L75="Yes",K75="Yes",NOT(ISNUMBER(SEARCH("blocked",G75))),OR(F75="Standard domestic 15% (Box 7)",F75="Import - VAT paid at customs (Box 8)",F75="Import - Reverse charge (Box 9)"),OR(F75&lt;&gt;"Standard domestic 15% (Box 7)",AND(LEN(D75)=15,LEFT(D75,1)="3",RIGHT(D75,1)="3",ISNUMBER(--D75)))),I75,0))</f>
        <v/>
      </c>
      <c r="T75" s="34">
        <f>IF(A75="","",R75-S75)</f>
        <v/>
      </c>
      <c r="U75" s="23">
        <f>IF(A75="","",IF(O75=0,"Outside audit periods; ","")&amp;IF(F75="","No VAT category; ","")&amp;IF(ABS(Q75)&gt;Setup!$B$10,"VAT ≠ 15% × net; ","")&amp;IF(AND(F75="Standard domestic 15% (Box 7)",NOT(AND(LEN(D75)=15,LEFT(D75,1)="3",RIGHT(D75,1)="3",ISNUMBER(--D75)))),"Invalid/missing supplier VAT no; ","")&amp;IF(AND(L75="Yes",K75&lt;&gt;"Yes"),"VAT claimed without valid tax invoice; ","")&amp;IF(AND(L75="Yes",ISNUMBER(SEARCH("blocked",G75))),"Blocked input VAT claimed; ","")&amp;IF(AND(F75="Import - VAT paid at customs (Box 8)",M75=""),"Customs declaration no missing; ","")&amp;IF(AND(F75="Import - Reverse charge (Box 9)",E75="Saudi Arabia"),"RCM used for a local supplier; ","")&amp;IF(AND(L75="Yes",NOT(OR(F75="Standard domestic 15% (Box 7)",F75="Import - VAT paid at customs (Box 8)",F75="Import - Reverse charge (Box 9)"))),"VAT claimed on non-taxable category; ",""))</f>
        <v/>
      </c>
    </row>
    <row r="76">
      <c r="A76" s="17" t="n"/>
      <c r="B76" s="14" t="n"/>
      <c r="C76" s="14" t="n"/>
      <c r="D76" s="16" t="n"/>
      <c r="E76" s="14" t="n"/>
      <c r="F76" s="14" t="n"/>
      <c r="G76" s="14" t="n"/>
      <c r="H76" s="19" t="n"/>
      <c r="I76" s="19" t="n"/>
      <c r="J76" s="34">
        <f>IF(A76="","",H76+I76)</f>
        <v/>
      </c>
      <c r="K76" s="14" t="n"/>
      <c r="L76" s="14" t="n"/>
      <c r="M76" s="14" t="n"/>
      <c r="N76" s="14" t="n"/>
      <c r="O76" s="20">
        <f>IF(A76="","",SUMPRODUCT((A76&gt;=Setup!$C$19:$C$30)*(A76&lt;=Setup!$D$19:$D$30)*Setup!$A$19:$A$30))</f>
        <v/>
      </c>
      <c r="P76" s="34">
        <f>IF(A76="","",IF(OR(F76="Standard domestic 15% (Box 7)",F76="Import - VAT paid at customs (Box 8)",F76="Import - Reverse charge (Box 9)"),ROUND(H76*Setup!$B$9,2),0))</f>
        <v/>
      </c>
      <c r="Q76" s="34">
        <f>IF(A76="","",I76-P76)</f>
        <v/>
      </c>
      <c r="R76" s="34">
        <f>IF(A76="","",IF(L76="Yes",I76,0))</f>
        <v/>
      </c>
      <c r="S76" s="34">
        <f>IF(A76="","",IF(AND(L76="Yes",K76="Yes",NOT(ISNUMBER(SEARCH("blocked",G76))),OR(F76="Standard domestic 15% (Box 7)",F76="Import - VAT paid at customs (Box 8)",F76="Import - Reverse charge (Box 9)"),OR(F76&lt;&gt;"Standard domestic 15% (Box 7)",AND(LEN(D76)=15,LEFT(D76,1)="3",RIGHT(D76,1)="3",ISNUMBER(--D76)))),I76,0))</f>
        <v/>
      </c>
      <c r="T76" s="34">
        <f>IF(A76="","",R76-S76)</f>
        <v/>
      </c>
      <c r="U76" s="23">
        <f>IF(A76="","",IF(O76=0,"Outside audit periods; ","")&amp;IF(F76="","No VAT category; ","")&amp;IF(ABS(Q76)&gt;Setup!$B$10,"VAT ≠ 15% × net; ","")&amp;IF(AND(F76="Standard domestic 15% (Box 7)",NOT(AND(LEN(D76)=15,LEFT(D76,1)="3",RIGHT(D76,1)="3",ISNUMBER(--D76)))),"Invalid/missing supplier VAT no; ","")&amp;IF(AND(L76="Yes",K76&lt;&gt;"Yes"),"VAT claimed without valid tax invoice; ","")&amp;IF(AND(L76="Yes",ISNUMBER(SEARCH("blocked",G76))),"Blocked input VAT claimed; ","")&amp;IF(AND(F76="Import - VAT paid at customs (Box 8)",M76=""),"Customs declaration no missing; ","")&amp;IF(AND(F76="Import - Reverse charge (Box 9)",E76="Saudi Arabia"),"RCM used for a local supplier; ","")&amp;IF(AND(L76="Yes",NOT(OR(F76="Standard domestic 15% (Box 7)",F76="Import - VAT paid at customs (Box 8)",F76="Import - Reverse charge (Box 9)"))),"VAT claimed on non-taxable category; ",""))</f>
        <v/>
      </c>
    </row>
    <row r="77">
      <c r="A77" s="17" t="n"/>
      <c r="B77" s="14" t="n"/>
      <c r="C77" s="14" t="n"/>
      <c r="D77" s="16" t="n"/>
      <c r="E77" s="14" t="n"/>
      <c r="F77" s="14" t="n"/>
      <c r="G77" s="14" t="n"/>
      <c r="H77" s="19" t="n"/>
      <c r="I77" s="19" t="n"/>
      <c r="J77" s="34">
        <f>IF(A77="","",H77+I77)</f>
        <v/>
      </c>
      <c r="K77" s="14" t="n"/>
      <c r="L77" s="14" t="n"/>
      <c r="M77" s="14" t="n"/>
      <c r="N77" s="14" t="n"/>
      <c r="O77" s="20">
        <f>IF(A77="","",SUMPRODUCT((A77&gt;=Setup!$C$19:$C$30)*(A77&lt;=Setup!$D$19:$D$30)*Setup!$A$19:$A$30))</f>
        <v/>
      </c>
      <c r="P77" s="34">
        <f>IF(A77="","",IF(OR(F77="Standard domestic 15% (Box 7)",F77="Import - VAT paid at customs (Box 8)",F77="Import - Reverse charge (Box 9)"),ROUND(H77*Setup!$B$9,2),0))</f>
        <v/>
      </c>
      <c r="Q77" s="34">
        <f>IF(A77="","",I77-P77)</f>
        <v/>
      </c>
      <c r="R77" s="34">
        <f>IF(A77="","",IF(L77="Yes",I77,0))</f>
        <v/>
      </c>
      <c r="S77" s="34">
        <f>IF(A77="","",IF(AND(L77="Yes",K77="Yes",NOT(ISNUMBER(SEARCH("blocked",G77))),OR(F77="Standard domestic 15% (Box 7)",F77="Import - VAT paid at customs (Box 8)",F77="Import - Reverse charge (Box 9)"),OR(F77&lt;&gt;"Standard domestic 15% (Box 7)",AND(LEN(D77)=15,LEFT(D77,1)="3",RIGHT(D77,1)="3",ISNUMBER(--D77)))),I77,0))</f>
        <v/>
      </c>
      <c r="T77" s="34">
        <f>IF(A77="","",R77-S77)</f>
        <v/>
      </c>
      <c r="U77" s="23">
        <f>IF(A77="","",IF(O77=0,"Outside audit periods; ","")&amp;IF(F77="","No VAT category; ","")&amp;IF(ABS(Q77)&gt;Setup!$B$10,"VAT ≠ 15% × net; ","")&amp;IF(AND(F77="Standard domestic 15% (Box 7)",NOT(AND(LEN(D77)=15,LEFT(D77,1)="3",RIGHT(D77,1)="3",ISNUMBER(--D77)))),"Invalid/missing supplier VAT no; ","")&amp;IF(AND(L77="Yes",K77&lt;&gt;"Yes"),"VAT claimed without valid tax invoice; ","")&amp;IF(AND(L77="Yes",ISNUMBER(SEARCH("blocked",G77))),"Blocked input VAT claimed; ","")&amp;IF(AND(F77="Import - VAT paid at customs (Box 8)",M77=""),"Customs declaration no missing; ","")&amp;IF(AND(F77="Import - Reverse charge (Box 9)",E77="Saudi Arabia"),"RCM used for a local supplier; ","")&amp;IF(AND(L77="Yes",NOT(OR(F77="Standard domestic 15% (Box 7)",F77="Import - VAT paid at customs (Box 8)",F77="Import - Reverse charge (Box 9)"))),"VAT claimed on non-taxable category; ",""))</f>
        <v/>
      </c>
    </row>
    <row r="78">
      <c r="A78" s="17" t="n"/>
      <c r="B78" s="14" t="n"/>
      <c r="C78" s="14" t="n"/>
      <c r="D78" s="16" t="n"/>
      <c r="E78" s="14" t="n"/>
      <c r="F78" s="14" t="n"/>
      <c r="G78" s="14" t="n"/>
      <c r="H78" s="19" t="n"/>
      <c r="I78" s="19" t="n"/>
      <c r="J78" s="34">
        <f>IF(A78="","",H78+I78)</f>
        <v/>
      </c>
      <c r="K78" s="14" t="n"/>
      <c r="L78" s="14" t="n"/>
      <c r="M78" s="14" t="n"/>
      <c r="N78" s="14" t="n"/>
      <c r="O78" s="20">
        <f>IF(A78="","",SUMPRODUCT((A78&gt;=Setup!$C$19:$C$30)*(A78&lt;=Setup!$D$19:$D$30)*Setup!$A$19:$A$30))</f>
        <v/>
      </c>
      <c r="P78" s="34">
        <f>IF(A78="","",IF(OR(F78="Standard domestic 15% (Box 7)",F78="Import - VAT paid at customs (Box 8)",F78="Import - Reverse charge (Box 9)"),ROUND(H78*Setup!$B$9,2),0))</f>
        <v/>
      </c>
      <c r="Q78" s="34">
        <f>IF(A78="","",I78-P78)</f>
        <v/>
      </c>
      <c r="R78" s="34">
        <f>IF(A78="","",IF(L78="Yes",I78,0))</f>
        <v/>
      </c>
      <c r="S78" s="34">
        <f>IF(A78="","",IF(AND(L78="Yes",K78="Yes",NOT(ISNUMBER(SEARCH("blocked",G78))),OR(F78="Standard domestic 15% (Box 7)",F78="Import - VAT paid at customs (Box 8)",F78="Import - Reverse charge (Box 9)"),OR(F78&lt;&gt;"Standard domestic 15% (Box 7)",AND(LEN(D78)=15,LEFT(D78,1)="3",RIGHT(D78,1)="3",ISNUMBER(--D78)))),I78,0))</f>
        <v/>
      </c>
      <c r="T78" s="34">
        <f>IF(A78="","",R78-S78)</f>
        <v/>
      </c>
      <c r="U78" s="23">
        <f>IF(A78="","",IF(O78=0,"Outside audit periods; ","")&amp;IF(F78="","No VAT category; ","")&amp;IF(ABS(Q78)&gt;Setup!$B$10,"VAT ≠ 15% × net; ","")&amp;IF(AND(F78="Standard domestic 15% (Box 7)",NOT(AND(LEN(D78)=15,LEFT(D78,1)="3",RIGHT(D78,1)="3",ISNUMBER(--D78)))),"Invalid/missing supplier VAT no; ","")&amp;IF(AND(L78="Yes",K78&lt;&gt;"Yes"),"VAT claimed without valid tax invoice; ","")&amp;IF(AND(L78="Yes",ISNUMBER(SEARCH("blocked",G78))),"Blocked input VAT claimed; ","")&amp;IF(AND(F78="Import - VAT paid at customs (Box 8)",M78=""),"Customs declaration no missing; ","")&amp;IF(AND(F78="Import - Reverse charge (Box 9)",E78="Saudi Arabia"),"RCM used for a local supplier; ","")&amp;IF(AND(L78="Yes",NOT(OR(F78="Standard domestic 15% (Box 7)",F78="Import - VAT paid at customs (Box 8)",F78="Import - Reverse charge (Box 9)"))),"VAT claimed on non-taxable category; ",""))</f>
        <v/>
      </c>
    </row>
    <row r="79">
      <c r="A79" s="17" t="n"/>
      <c r="B79" s="14" t="n"/>
      <c r="C79" s="14" t="n"/>
      <c r="D79" s="16" t="n"/>
      <c r="E79" s="14" t="n"/>
      <c r="F79" s="14" t="n"/>
      <c r="G79" s="14" t="n"/>
      <c r="H79" s="19" t="n"/>
      <c r="I79" s="19" t="n"/>
      <c r="J79" s="34">
        <f>IF(A79="","",H79+I79)</f>
        <v/>
      </c>
      <c r="K79" s="14" t="n"/>
      <c r="L79" s="14" t="n"/>
      <c r="M79" s="14" t="n"/>
      <c r="N79" s="14" t="n"/>
      <c r="O79" s="20">
        <f>IF(A79="","",SUMPRODUCT((A79&gt;=Setup!$C$19:$C$30)*(A79&lt;=Setup!$D$19:$D$30)*Setup!$A$19:$A$30))</f>
        <v/>
      </c>
      <c r="P79" s="34">
        <f>IF(A79="","",IF(OR(F79="Standard domestic 15% (Box 7)",F79="Import - VAT paid at customs (Box 8)",F79="Import - Reverse charge (Box 9)"),ROUND(H79*Setup!$B$9,2),0))</f>
        <v/>
      </c>
      <c r="Q79" s="34">
        <f>IF(A79="","",I79-P79)</f>
        <v/>
      </c>
      <c r="R79" s="34">
        <f>IF(A79="","",IF(L79="Yes",I79,0))</f>
        <v/>
      </c>
      <c r="S79" s="34">
        <f>IF(A79="","",IF(AND(L79="Yes",K79="Yes",NOT(ISNUMBER(SEARCH("blocked",G79))),OR(F79="Standard domestic 15% (Box 7)",F79="Import - VAT paid at customs (Box 8)",F79="Import - Reverse charge (Box 9)"),OR(F79&lt;&gt;"Standard domestic 15% (Box 7)",AND(LEN(D79)=15,LEFT(D79,1)="3",RIGHT(D79,1)="3",ISNUMBER(--D79)))),I79,0))</f>
        <v/>
      </c>
      <c r="T79" s="34">
        <f>IF(A79="","",R79-S79)</f>
        <v/>
      </c>
      <c r="U79" s="23">
        <f>IF(A79="","",IF(O79=0,"Outside audit periods; ","")&amp;IF(F79="","No VAT category; ","")&amp;IF(ABS(Q79)&gt;Setup!$B$10,"VAT ≠ 15% × net; ","")&amp;IF(AND(F79="Standard domestic 15% (Box 7)",NOT(AND(LEN(D79)=15,LEFT(D79,1)="3",RIGHT(D79,1)="3",ISNUMBER(--D79)))),"Invalid/missing supplier VAT no; ","")&amp;IF(AND(L79="Yes",K79&lt;&gt;"Yes"),"VAT claimed without valid tax invoice; ","")&amp;IF(AND(L79="Yes",ISNUMBER(SEARCH("blocked",G79))),"Blocked input VAT claimed; ","")&amp;IF(AND(F79="Import - VAT paid at customs (Box 8)",M79=""),"Customs declaration no missing; ","")&amp;IF(AND(F79="Import - Reverse charge (Box 9)",E79="Saudi Arabia"),"RCM used for a local supplier; ","")&amp;IF(AND(L79="Yes",NOT(OR(F79="Standard domestic 15% (Box 7)",F79="Import - VAT paid at customs (Box 8)",F79="Import - Reverse charge (Box 9)"))),"VAT claimed on non-taxable category; ",""))</f>
        <v/>
      </c>
    </row>
    <row r="80">
      <c r="A80" s="17" t="n"/>
      <c r="B80" s="14" t="n"/>
      <c r="C80" s="14" t="n"/>
      <c r="D80" s="16" t="n"/>
      <c r="E80" s="14" t="n"/>
      <c r="F80" s="14" t="n"/>
      <c r="G80" s="14" t="n"/>
      <c r="H80" s="19" t="n"/>
      <c r="I80" s="19" t="n"/>
      <c r="J80" s="34">
        <f>IF(A80="","",H80+I80)</f>
        <v/>
      </c>
      <c r="K80" s="14" t="n"/>
      <c r="L80" s="14" t="n"/>
      <c r="M80" s="14" t="n"/>
      <c r="N80" s="14" t="n"/>
      <c r="O80" s="20">
        <f>IF(A80="","",SUMPRODUCT((A80&gt;=Setup!$C$19:$C$30)*(A80&lt;=Setup!$D$19:$D$30)*Setup!$A$19:$A$30))</f>
        <v/>
      </c>
      <c r="P80" s="34">
        <f>IF(A80="","",IF(OR(F80="Standard domestic 15% (Box 7)",F80="Import - VAT paid at customs (Box 8)",F80="Import - Reverse charge (Box 9)"),ROUND(H80*Setup!$B$9,2),0))</f>
        <v/>
      </c>
      <c r="Q80" s="34">
        <f>IF(A80="","",I80-P80)</f>
        <v/>
      </c>
      <c r="R80" s="34">
        <f>IF(A80="","",IF(L80="Yes",I80,0))</f>
        <v/>
      </c>
      <c r="S80" s="34">
        <f>IF(A80="","",IF(AND(L80="Yes",K80="Yes",NOT(ISNUMBER(SEARCH("blocked",G80))),OR(F80="Standard domestic 15% (Box 7)",F80="Import - VAT paid at customs (Box 8)",F80="Import - Reverse charge (Box 9)"),OR(F80&lt;&gt;"Standard domestic 15% (Box 7)",AND(LEN(D80)=15,LEFT(D80,1)="3",RIGHT(D80,1)="3",ISNUMBER(--D80)))),I80,0))</f>
        <v/>
      </c>
      <c r="T80" s="34">
        <f>IF(A80="","",R80-S80)</f>
        <v/>
      </c>
      <c r="U80" s="23">
        <f>IF(A80="","",IF(O80=0,"Outside audit periods; ","")&amp;IF(F80="","No VAT category; ","")&amp;IF(ABS(Q80)&gt;Setup!$B$10,"VAT ≠ 15% × net; ","")&amp;IF(AND(F80="Standard domestic 15% (Box 7)",NOT(AND(LEN(D80)=15,LEFT(D80,1)="3",RIGHT(D80,1)="3",ISNUMBER(--D80)))),"Invalid/missing supplier VAT no; ","")&amp;IF(AND(L80="Yes",K80&lt;&gt;"Yes"),"VAT claimed without valid tax invoice; ","")&amp;IF(AND(L80="Yes",ISNUMBER(SEARCH("blocked",G80))),"Blocked input VAT claimed; ","")&amp;IF(AND(F80="Import - VAT paid at customs (Box 8)",M80=""),"Customs declaration no missing; ","")&amp;IF(AND(F80="Import - Reverse charge (Box 9)",E80="Saudi Arabia"),"RCM used for a local supplier; ","")&amp;IF(AND(L80="Yes",NOT(OR(F80="Standard domestic 15% (Box 7)",F80="Import - VAT paid at customs (Box 8)",F80="Import - Reverse charge (Box 9)"))),"VAT claimed on non-taxable category; ",""))</f>
        <v/>
      </c>
    </row>
    <row r="81">
      <c r="A81" s="17" t="n"/>
      <c r="B81" s="14" t="n"/>
      <c r="C81" s="14" t="n"/>
      <c r="D81" s="16" t="n"/>
      <c r="E81" s="14" t="n"/>
      <c r="F81" s="14" t="n"/>
      <c r="G81" s="14" t="n"/>
      <c r="H81" s="19" t="n"/>
      <c r="I81" s="19" t="n"/>
      <c r="J81" s="34">
        <f>IF(A81="","",H81+I81)</f>
        <v/>
      </c>
      <c r="K81" s="14" t="n"/>
      <c r="L81" s="14" t="n"/>
      <c r="M81" s="14" t="n"/>
      <c r="N81" s="14" t="n"/>
      <c r="O81" s="20">
        <f>IF(A81="","",SUMPRODUCT((A81&gt;=Setup!$C$19:$C$30)*(A81&lt;=Setup!$D$19:$D$30)*Setup!$A$19:$A$30))</f>
        <v/>
      </c>
      <c r="P81" s="34">
        <f>IF(A81="","",IF(OR(F81="Standard domestic 15% (Box 7)",F81="Import - VAT paid at customs (Box 8)",F81="Import - Reverse charge (Box 9)"),ROUND(H81*Setup!$B$9,2),0))</f>
        <v/>
      </c>
      <c r="Q81" s="34">
        <f>IF(A81="","",I81-P81)</f>
        <v/>
      </c>
      <c r="R81" s="34">
        <f>IF(A81="","",IF(L81="Yes",I81,0))</f>
        <v/>
      </c>
      <c r="S81" s="34">
        <f>IF(A81="","",IF(AND(L81="Yes",K81="Yes",NOT(ISNUMBER(SEARCH("blocked",G81))),OR(F81="Standard domestic 15% (Box 7)",F81="Import - VAT paid at customs (Box 8)",F81="Import - Reverse charge (Box 9)"),OR(F81&lt;&gt;"Standard domestic 15% (Box 7)",AND(LEN(D81)=15,LEFT(D81,1)="3",RIGHT(D81,1)="3",ISNUMBER(--D81)))),I81,0))</f>
        <v/>
      </c>
      <c r="T81" s="34">
        <f>IF(A81="","",R81-S81)</f>
        <v/>
      </c>
      <c r="U81" s="23">
        <f>IF(A81="","",IF(O81=0,"Outside audit periods; ","")&amp;IF(F81="","No VAT category; ","")&amp;IF(ABS(Q81)&gt;Setup!$B$10,"VAT ≠ 15% × net; ","")&amp;IF(AND(F81="Standard domestic 15% (Box 7)",NOT(AND(LEN(D81)=15,LEFT(D81,1)="3",RIGHT(D81,1)="3",ISNUMBER(--D81)))),"Invalid/missing supplier VAT no; ","")&amp;IF(AND(L81="Yes",K81&lt;&gt;"Yes"),"VAT claimed without valid tax invoice; ","")&amp;IF(AND(L81="Yes",ISNUMBER(SEARCH("blocked",G81))),"Blocked input VAT claimed; ","")&amp;IF(AND(F81="Import - VAT paid at customs (Box 8)",M81=""),"Customs declaration no missing; ","")&amp;IF(AND(F81="Import - Reverse charge (Box 9)",E81="Saudi Arabia"),"RCM used for a local supplier; ","")&amp;IF(AND(L81="Yes",NOT(OR(F81="Standard domestic 15% (Box 7)",F81="Import - VAT paid at customs (Box 8)",F81="Import - Reverse charge (Box 9)"))),"VAT claimed on non-taxable category; ",""))</f>
        <v/>
      </c>
    </row>
    <row r="82">
      <c r="A82" s="17" t="n"/>
      <c r="B82" s="14" t="n"/>
      <c r="C82" s="14" t="n"/>
      <c r="D82" s="16" t="n"/>
      <c r="E82" s="14" t="n"/>
      <c r="F82" s="14" t="n"/>
      <c r="G82" s="14" t="n"/>
      <c r="H82" s="19" t="n"/>
      <c r="I82" s="19" t="n"/>
      <c r="J82" s="34">
        <f>IF(A82="","",H82+I82)</f>
        <v/>
      </c>
      <c r="K82" s="14" t="n"/>
      <c r="L82" s="14" t="n"/>
      <c r="M82" s="14" t="n"/>
      <c r="N82" s="14" t="n"/>
      <c r="O82" s="20">
        <f>IF(A82="","",SUMPRODUCT((A82&gt;=Setup!$C$19:$C$30)*(A82&lt;=Setup!$D$19:$D$30)*Setup!$A$19:$A$30))</f>
        <v/>
      </c>
      <c r="P82" s="34">
        <f>IF(A82="","",IF(OR(F82="Standard domestic 15% (Box 7)",F82="Import - VAT paid at customs (Box 8)",F82="Import - Reverse charge (Box 9)"),ROUND(H82*Setup!$B$9,2),0))</f>
        <v/>
      </c>
      <c r="Q82" s="34">
        <f>IF(A82="","",I82-P82)</f>
        <v/>
      </c>
      <c r="R82" s="34">
        <f>IF(A82="","",IF(L82="Yes",I82,0))</f>
        <v/>
      </c>
      <c r="S82" s="34">
        <f>IF(A82="","",IF(AND(L82="Yes",K82="Yes",NOT(ISNUMBER(SEARCH("blocked",G82))),OR(F82="Standard domestic 15% (Box 7)",F82="Import - VAT paid at customs (Box 8)",F82="Import - Reverse charge (Box 9)"),OR(F82&lt;&gt;"Standard domestic 15% (Box 7)",AND(LEN(D82)=15,LEFT(D82,1)="3",RIGHT(D82,1)="3",ISNUMBER(--D82)))),I82,0))</f>
        <v/>
      </c>
      <c r="T82" s="34">
        <f>IF(A82="","",R82-S82)</f>
        <v/>
      </c>
      <c r="U82" s="23">
        <f>IF(A82="","",IF(O82=0,"Outside audit periods; ","")&amp;IF(F82="","No VAT category; ","")&amp;IF(ABS(Q82)&gt;Setup!$B$10,"VAT ≠ 15% × net; ","")&amp;IF(AND(F82="Standard domestic 15% (Box 7)",NOT(AND(LEN(D82)=15,LEFT(D82,1)="3",RIGHT(D82,1)="3",ISNUMBER(--D82)))),"Invalid/missing supplier VAT no; ","")&amp;IF(AND(L82="Yes",K82&lt;&gt;"Yes"),"VAT claimed without valid tax invoice; ","")&amp;IF(AND(L82="Yes",ISNUMBER(SEARCH("blocked",G82))),"Blocked input VAT claimed; ","")&amp;IF(AND(F82="Import - VAT paid at customs (Box 8)",M82=""),"Customs declaration no missing; ","")&amp;IF(AND(F82="Import - Reverse charge (Box 9)",E82="Saudi Arabia"),"RCM used for a local supplier; ","")&amp;IF(AND(L82="Yes",NOT(OR(F82="Standard domestic 15% (Box 7)",F82="Import - VAT paid at customs (Box 8)",F82="Import - Reverse charge (Box 9)"))),"VAT claimed on non-taxable category; ",""))</f>
        <v/>
      </c>
    </row>
    <row r="83">
      <c r="A83" s="17" t="n"/>
      <c r="B83" s="14" t="n"/>
      <c r="C83" s="14" t="n"/>
      <c r="D83" s="16" t="n"/>
      <c r="E83" s="14" t="n"/>
      <c r="F83" s="14" t="n"/>
      <c r="G83" s="14" t="n"/>
      <c r="H83" s="19" t="n"/>
      <c r="I83" s="19" t="n"/>
      <c r="J83" s="34">
        <f>IF(A83="","",H83+I83)</f>
        <v/>
      </c>
      <c r="K83" s="14" t="n"/>
      <c r="L83" s="14" t="n"/>
      <c r="M83" s="14" t="n"/>
      <c r="N83" s="14" t="n"/>
      <c r="O83" s="20">
        <f>IF(A83="","",SUMPRODUCT((A83&gt;=Setup!$C$19:$C$30)*(A83&lt;=Setup!$D$19:$D$30)*Setup!$A$19:$A$30))</f>
        <v/>
      </c>
      <c r="P83" s="34">
        <f>IF(A83="","",IF(OR(F83="Standard domestic 15% (Box 7)",F83="Import - VAT paid at customs (Box 8)",F83="Import - Reverse charge (Box 9)"),ROUND(H83*Setup!$B$9,2),0))</f>
        <v/>
      </c>
      <c r="Q83" s="34">
        <f>IF(A83="","",I83-P83)</f>
        <v/>
      </c>
      <c r="R83" s="34">
        <f>IF(A83="","",IF(L83="Yes",I83,0))</f>
        <v/>
      </c>
      <c r="S83" s="34">
        <f>IF(A83="","",IF(AND(L83="Yes",K83="Yes",NOT(ISNUMBER(SEARCH("blocked",G83))),OR(F83="Standard domestic 15% (Box 7)",F83="Import - VAT paid at customs (Box 8)",F83="Import - Reverse charge (Box 9)"),OR(F83&lt;&gt;"Standard domestic 15% (Box 7)",AND(LEN(D83)=15,LEFT(D83,1)="3",RIGHT(D83,1)="3",ISNUMBER(--D83)))),I83,0))</f>
        <v/>
      </c>
      <c r="T83" s="34">
        <f>IF(A83="","",R83-S83)</f>
        <v/>
      </c>
      <c r="U83" s="23">
        <f>IF(A83="","",IF(O83=0,"Outside audit periods; ","")&amp;IF(F83="","No VAT category; ","")&amp;IF(ABS(Q83)&gt;Setup!$B$10,"VAT ≠ 15% × net; ","")&amp;IF(AND(F83="Standard domestic 15% (Box 7)",NOT(AND(LEN(D83)=15,LEFT(D83,1)="3",RIGHT(D83,1)="3",ISNUMBER(--D83)))),"Invalid/missing supplier VAT no; ","")&amp;IF(AND(L83="Yes",K83&lt;&gt;"Yes"),"VAT claimed without valid tax invoice; ","")&amp;IF(AND(L83="Yes",ISNUMBER(SEARCH("blocked",G83))),"Blocked input VAT claimed; ","")&amp;IF(AND(F83="Import - VAT paid at customs (Box 8)",M83=""),"Customs declaration no missing; ","")&amp;IF(AND(F83="Import - Reverse charge (Box 9)",E83="Saudi Arabia"),"RCM used for a local supplier; ","")&amp;IF(AND(L83="Yes",NOT(OR(F83="Standard domestic 15% (Box 7)",F83="Import - VAT paid at customs (Box 8)",F83="Import - Reverse charge (Box 9)"))),"VAT claimed on non-taxable category; ",""))</f>
        <v/>
      </c>
    </row>
    <row r="84">
      <c r="A84" s="17" t="n"/>
      <c r="B84" s="14" t="n"/>
      <c r="C84" s="14" t="n"/>
      <c r="D84" s="16" t="n"/>
      <c r="E84" s="14" t="n"/>
      <c r="F84" s="14" t="n"/>
      <c r="G84" s="14" t="n"/>
      <c r="H84" s="19" t="n"/>
      <c r="I84" s="19" t="n"/>
      <c r="J84" s="34">
        <f>IF(A84="","",H84+I84)</f>
        <v/>
      </c>
      <c r="K84" s="14" t="n"/>
      <c r="L84" s="14" t="n"/>
      <c r="M84" s="14" t="n"/>
      <c r="N84" s="14" t="n"/>
      <c r="O84" s="20">
        <f>IF(A84="","",SUMPRODUCT((A84&gt;=Setup!$C$19:$C$30)*(A84&lt;=Setup!$D$19:$D$30)*Setup!$A$19:$A$30))</f>
        <v/>
      </c>
      <c r="P84" s="34">
        <f>IF(A84="","",IF(OR(F84="Standard domestic 15% (Box 7)",F84="Import - VAT paid at customs (Box 8)",F84="Import - Reverse charge (Box 9)"),ROUND(H84*Setup!$B$9,2),0))</f>
        <v/>
      </c>
      <c r="Q84" s="34">
        <f>IF(A84="","",I84-P84)</f>
        <v/>
      </c>
      <c r="R84" s="34">
        <f>IF(A84="","",IF(L84="Yes",I84,0))</f>
        <v/>
      </c>
      <c r="S84" s="34">
        <f>IF(A84="","",IF(AND(L84="Yes",K84="Yes",NOT(ISNUMBER(SEARCH("blocked",G84))),OR(F84="Standard domestic 15% (Box 7)",F84="Import - VAT paid at customs (Box 8)",F84="Import - Reverse charge (Box 9)"),OR(F84&lt;&gt;"Standard domestic 15% (Box 7)",AND(LEN(D84)=15,LEFT(D84,1)="3",RIGHT(D84,1)="3",ISNUMBER(--D84)))),I84,0))</f>
        <v/>
      </c>
      <c r="T84" s="34">
        <f>IF(A84="","",R84-S84)</f>
        <v/>
      </c>
      <c r="U84" s="23">
        <f>IF(A84="","",IF(O84=0,"Outside audit periods; ","")&amp;IF(F84="","No VAT category; ","")&amp;IF(ABS(Q84)&gt;Setup!$B$10,"VAT ≠ 15% × net; ","")&amp;IF(AND(F84="Standard domestic 15% (Box 7)",NOT(AND(LEN(D84)=15,LEFT(D84,1)="3",RIGHT(D84,1)="3",ISNUMBER(--D84)))),"Invalid/missing supplier VAT no; ","")&amp;IF(AND(L84="Yes",K84&lt;&gt;"Yes"),"VAT claimed without valid tax invoice; ","")&amp;IF(AND(L84="Yes",ISNUMBER(SEARCH("blocked",G84))),"Blocked input VAT claimed; ","")&amp;IF(AND(F84="Import - VAT paid at customs (Box 8)",M84=""),"Customs declaration no missing; ","")&amp;IF(AND(F84="Import - Reverse charge (Box 9)",E84="Saudi Arabia"),"RCM used for a local supplier; ","")&amp;IF(AND(L84="Yes",NOT(OR(F84="Standard domestic 15% (Box 7)",F84="Import - VAT paid at customs (Box 8)",F84="Import - Reverse charge (Box 9)"))),"VAT claimed on non-taxable category; ",""))</f>
        <v/>
      </c>
    </row>
    <row r="85">
      <c r="A85" s="17" t="n"/>
      <c r="B85" s="14" t="n"/>
      <c r="C85" s="14" t="n"/>
      <c r="D85" s="16" t="n"/>
      <c r="E85" s="14" t="n"/>
      <c r="F85" s="14" t="n"/>
      <c r="G85" s="14" t="n"/>
      <c r="H85" s="19" t="n"/>
      <c r="I85" s="19" t="n"/>
      <c r="J85" s="34">
        <f>IF(A85="","",H85+I85)</f>
        <v/>
      </c>
      <c r="K85" s="14" t="n"/>
      <c r="L85" s="14" t="n"/>
      <c r="M85" s="14" t="n"/>
      <c r="N85" s="14" t="n"/>
      <c r="O85" s="20">
        <f>IF(A85="","",SUMPRODUCT((A85&gt;=Setup!$C$19:$C$30)*(A85&lt;=Setup!$D$19:$D$30)*Setup!$A$19:$A$30))</f>
        <v/>
      </c>
      <c r="P85" s="34">
        <f>IF(A85="","",IF(OR(F85="Standard domestic 15% (Box 7)",F85="Import - VAT paid at customs (Box 8)",F85="Import - Reverse charge (Box 9)"),ROUND(H85*Setup!$B$9,2),0))</f>
        <v/>
      </c>
      <c r="Q85" s="34">
        <f>IF(A85="","",I85-P85)</f>
        <v/>
      </c>
      <c r="R85" s="34">
        <f>IF(A85="","",IF(L85="Yes",I85,0))</f>
        <v/>
      </c>
      <c r="S85" s="34">
        <f>IF(A85="","",IF(AND(L85="Yes",K85="Yes",NOT(ISNUMBER(SEARCH("blocked",G85))),OR(F85="Standard domestic 15% (Box 7)",F85="Import - VAT paid at customs (Box 8)",F85="Import - Reverse charge (Box 9)"),OR(F85&lt;&gt;"Standard domestic 15% (Box 7)",AND(LEN(D85)=15,LEFT(D85,1)="3",RIGHT(D85,1)="3",ISNUMBER(--D85)))),I85,0))</f>
        <v/>
      </c>
      <c r="T85" s="34">
        <f>IF(A85="","",R85-S85)</f>
        <v/>
      </c>
      <c r="U85" s="23">
        <f>IF(A85="","",IF(O85=0,"Outside audit periods; ","")&amp;IF(F85="","No VAT category; ","")&amp;IF(ABS(Q85)&gt;Setup!$B$10,"VAT ≠ 15% × net; ","")&amp;IF(AND(F85="Standard domestic 15% (Box 7)",NOT(AND(LEN(D85)=15,LEFT(D85,1)="3",RIGHT(D85,1)="3",ISNUMBER(--D85)))),"Invalid/missing supplier VAT no; ","")&amp;IF(AND(L85="Yes",K85&lt;&gt;"Yes"),"VAT claimed without valid tax invoice; ","")&amp;IF(AND(L85="Yes",ISNUMBER(SEARCH("blocked",G85))),"Blocked input VAT claimed; ","")&amp;IF(AND(F85="Import - VAT paid at customs (Box 8)",M85=""),"Customs declaration no missing; ","")&amp;IF(AND(F85="Import - Reverse charge (Box 9)",E85="Saudi Arabia"),"RCM used for a local supplier; ","")&amp;IF(AND(L85="Yes",NOT(OR(F85="Standard domestic 15% (Box 7)",F85="Import - VAT paid at customs (Box 8)",F85="Import - Reverse charge (Box 9)"))),"VAT claimed on non-taxable category; ",""))</f>
        <v/>
      </c>
    </row>
    <row r="86">
      <c r="A86" s="17" t="n"/>
      <c r="B86" s="14" t="n"/>
      <c r="C86" s="14" t="n"/>
      <c r="D86" s="16" t="n"/>
      <c r="E86" s="14" t="n"/>
      <c r="F86" s="14" t="n"/>
      <c r="G86" s="14" t="n"/>
      <c r="H86" s="19" t="n"/>
      <c r="I86" s="19" t="n"/>
      <c r="J86" s="34">
        <f>IF(A86="","",H86+I86)</f>
        <v/>
      </c>
      <c r="K86" s="14" t="n"/>
      <c r="L86" s="14" t="n"/>
      <c r="M86" s="14" t="n"/>
      <c r="N86" s="14" t="n"/>
      <c r="O86" s="20">
        <f>IF(A86="","",SUMPRODUCT((A86&gt;=Setup!$C$19:$C$30)*(A86&lt;=Setup!$D$19:$D$30)*Setup!$A$19:$A$30))</f>
        <v/>
      </c>
      <c r="P86" s="34">
        <f>IF(A86="","",IF(OR(F86="Standard domestic 15% (Box 7)",F86="Import - VAT paid at customs (Box 8)",F86="Import - Reverse charge (Box 9)"),ROUND(H86*Setup!$B$9,2),0))</f>
        <v/>
      </c>
      <c r="Q86" s="34">
        <f>IF(A86="","",I86-P86)</f>
        <v/>
      </c>
      <c r="R86" s="34">
        <f>IF(A86="","",IF(L86="Yes",I86,0))</f>
        <v/>
      </c>
      <c r="S86" s="34">
        <f>IF(A86="","",IF(AND(L86="Yes",K86="Yes",NOT(ISNUMBER(SEARCH("blocked",G86))),OR(F86="Standard domestic 15% (Box 7)",F86="Import - VAT paid at customs (Box 8)",F86="Import - Reverse charge (Box 9)"),OR(F86&lt;&gt;"Standard domestic 15% (Box 7)",AND(LEN(D86)=15,LEFT(D86,1)="3",RIGHT(D86,1)="3",ISNUMBER(--D86)))),I86,0))</f>
        <v/>
      </c>
      <c r="T86" s="34">
        <f>IF(A86="","",R86-S86)</f>
        <v/>
      </c>
      <c r="U86" s="23">
        <f>IF(A86="","",IF(O86=0,"Outside audit periods; ","")&amp;IF(F86="","No VAT category; ","")&amp;IF(ABS(Q86)&gt;Setup!$B$10,"VAT ≠ 15% × net; ","")&amp;IF(AND(F86="Standard domestic 15% (Box 7)",NOT(AND(LEN(D86)=15,LEFT(D86,1)="3",RIGHT(D86,1)="3",ISNUMBER(--D86)))),"Invalid/missing supplier VAT no; ","")&amp;IF(AND(L86="Yes",K86&lt;&gt;"Yes"),"VAT claimed without valid tax invoice; ","")&amp;IF(AND(L86="Yes",ISNUMBER(SEARCH("blocked",G86))),"Blocked input VAT claimed; ","")&amp;IF(AND(F86="Import - VAT paid at customs (Box 8)",M86=""),"Customs declaration no missing; ","")&amp;IF(AND(F86="Import - Reverse charge (Box 9)",E86="Saudi Arabia"),"RCM used for a local supplier; ","")&amp;IF(AND(L86="Yes",NOT(OR(F86="Standard domestic 15% (Box 7)",F86="Import - VAT paid at customs (Box 8)",F86="Import - Reverse charge (Box 9)"))),"VAT claimed on non-taxable category; ",""))</f>
        <v/>
      </c>
    </row>
    <row r="87">
      <c r="A87" s="17" t="n"/>
      <c r="B87" s="14" t="n"/>
      <c r="C87" s="14" t="n"/>
      <c r="D87" s="16" t="n"/>
      <c r="E87" s="14" t="n"/>
      <c r="F87" s="14" t="n"/>
      <c r="G87" s="14" t="n"/>
      <c r="H87" s="19" t="n"/>
      <c r="I87" s="19" t="n"/>
      <c r="J87" s="34">
        <f>IF(A87="","",H87+I87)</f>
        <v/>
      </c>
      <c r="K87" s="14" t="n"/>
      <c r="L87" s="14" t="n"/>
      <c r="M87" s="14" t="n"/>
      <c r="N87" s="14" t="n"/>
      <c r="O87" s="20">
        <f>IF(A87="","",SUMPRODUCT((A87&gt;=Setup!$C$19:$C$30)*(A87&lt;=Setup!$D$19:$D$30)*Setup!$A$19:$A$30))</f>
        <v/>
      </c>
      <c r="P87" s="34">
        <f>IF(A87="","",IF(OR(F87="Standard domestic 15% (Box 7)",F87="Import - VAT paid at customs (Box 8)",F87="Import - Reverse charge (Box 9)"),ROUND(H87*Setup!$B$9,2),0))</f>
        <v/>
      </c>
      <c r="Q87" s="34">
        <f>IF(A87="","",I87-P87)</f>
        <v/>
      </c>
      <c r="R87" s="34">
        <f>IF(A87="","",IF(L87="Yes",I87,0))</f>
        <v/>
      </c>
      <c r="S87" s="34">
        <f>IF(A87="","",IF(AND(L87="Yes",K87="Yes",NOT(ISNUMBER(SEARCH("blocked",G87))),OR(F87="Standard domestic 15% (Box 7)",F87="Import - VAT paid at customs (Box 8)",F87="Import - Reverse charge (Box 9)"),OR(F87&lt;&gt;"Standard domestic 15% (Box 7)",AND(LEN(D87)=15,LEFT(D87,1)="3",RIGHT(D87,1)="3",ISNUMBER(--D87)))),I87,0))</f>
        <v/>
      </c>
      <c r="T87" s="34">
        <f>IF(A87="","",R87-S87)</f>
        <v/>
      </c>
      <c r="U87" s="23">
        <f>IF(A87="","",IF(O87=0,"Outside audit periods; ","")&amp;IF(F87="","No VAT category; ","")&amp;IF(ABS(Q87)&gt;Setup!$B$10,"VAT ≠ 15% × net; ","")&amp;IF(AND(F87="Standard domestic 15% (Box 7)",NOT(AND(LEN(D87)=15,LEFT(D87,1)="3",RIGHT(D87,1)="3",ISNUMBER(--D87)))),"Invalid/missing supplier VAT no; ","")&amp;IF(AND(L87="Yes",K87&lt;&gt;"Yes"),"VAT claimed without valid tax invoice; ","")&amp;IF(AND(L87="Yes",ISNUMBER(SEARCH("blocked",G87))),"Blocked input VAT claimed; ","")&amp;IF(AND(F87="Import - VAT paid at customs (Box 8)",M87=""),"Customs declaration no missing; ","")&amp;IF(AND(F87="Import - Reverse charge (Box 9)",E87="Saudi Arabia"),"RCM used for a local supplier; ","")&amp;IF(AND(L87="Yes",NOT(OR(F87="Standard domestic 15% (Box 7)",F87="Import - VAT paid at customs (Box 8)",F87="Import - Reverse charge (Box 9)"))),"VAT claimed on non-taxable category; ",""))</f>
        <v/>
      </c>
    </row>
    <row r="88">
      <c r="A88" s="17" t="n"/>
      <c r="B88" s="14" t="n"/>
      <c r="C88" s="14" t="n"/>
      <c r="D88" s="16" t="n"/>
      <c r="E88" s="14" t="n"/>
      <c r="F88" s="14" t="n"/>
      <c r="G88" s="14" t="n"/>
      <c r="H88" s="19" t="n"/>
      <c r="I88" s="19" t="n"/>
      <c r="J88" s="34">
        <f>IF(A88="","",H88+I88)</f>
        <v/>
      </c>
      <c r="K88" s="14" t="n"/>
      <c r="L88" s="14" t="n"/>
      <c r="M88" s="14" t="n"/>
      <c r="N88" s="14" t="n"/>
      <c r="O88" s="20">
        <f>IF(A88="","",SUMPRODUCT((A88&gt;=Setup!$C$19:$C$30)*(A88&lt;=Setup!$D$19:$D$30)*Setup!$A$19:$A$30))</f>
        <v/>
      </c>
      <c r="P88" s="34">
        <f>IF(A88="","",IF(OR(F88="Standard domestic 15% (Box 7)",F88="Import - VAT paid at customs (Box 8)",F88="Import - Reverse charge (Box 9)"),ROUND(H88*Setup!$B$9,2),0))</f>
        <v/>
      </c>
      <c r="Q88" s="34">
        <f>IF(A88="","",I88-P88)</f>
        <v/>
      </c>
      <c r="R88" s="34">
        <f>IF(A88="","",IF(L88="Yes",I88,0))</f>
        <v/>
      </c>
      <c r="S88" s="34">
        <f>IF(A88="","",IF(AND(L88="Yes",K88="Yes",NOT(ISNUMBER(SEARCH("blocked",G88))),OR(F88="Standard domestic 15% (Box 7)",F88="Import - VAT paid at customs (Box 8)",F88="Import - Reverse charge (Box 9)"),OR(F88&lt;&gt;"Standard domestic 15% (Box 7)",AND(LEN(D88)=15,LEFT(D88,1)="3",RIGHT(D88,1)="3",ISNUMBER(--D88)))),I88,0))</f>
        <v/>
      </c>
      <c r="T88" s="34">
        <f>IF(A88="","",R88-S88)</f>
        <v/>
      </c>
      <c r="U88" s="23">
        <f>IF(A88="","",IF(O88=0,"Outside audit periods; ","")&amp;IF(F88="","No VAT category; ","")&amp;IF(ABS(Q88)&gt;Setup!$B$10,"VAT ≠ 15% × net; ","")&amp;IF(AND(F88="Standard domestic 15% (Box 7)",NOT(AND(LEN(D88)=15,LEFT(D88,1)="3",RIGHT(D88,1)="3",ISNUMBER(--D88)))),"Invalid/missing supplier VAT no; ","")&amp;IF(AND(L88="Yes",K88&lt;&gt;"Yes"),"VAT claimed without valid tax invoice; ","")&amp;IF(AND(L88="Yes",ISNUMBER(SEARCH("blocked",G88))),"Blocked input VAT claimed; ","")&amp;IF(AND(F88="Import - VAT paid at customs (Box 8)",M88=""),"Customs declaration no missing; ","")&amp;IF(AND(F88="Import - Reverse charge (Box 9)",E88="Saudi Arabia"),"RCM used for a local supplier; ","")&amp;IF(AND(L88="Yes",NOT(OR(F88="Standard domestic 15% (Box 7)",F88="Import - VAT paid at customs (Box 8)",F88="Import - Reverse charge (Box 9)"))),"VAT claimed on non-taxable category; ",""))</f>
        <v/>
      </c>
    </row>
    <row r="89">
      <c r="A89" s="17" t="n"/>
      <c r="B89" s="14" t="n"/>
      <c r="C89" s="14" t="n"/>
      <c r="D89" s="16" t="n"/>
      <c r="E89" s="14" t="n"/>
      <c r="F89" s="14" t="n"/>
      <c r="G89" s="14" t="n"/>
      <c r="H89" s="19" t="n"/>
      <c r="I89" s="19" t="n"/>
      <c r="J89" s="34">
        <f>IF(A89="","",H89+I89)</f>
        <v/>
      </c>
      <c r="K89" s="14" t="n"/>
      <c r="L89" s="14" t="n"/>
      <c r="M89" s="14" t="n"/>
      <c r="N89" s="14" t="n"/>
      <c r="O89" s="20">
        <f>IF(A89="","",SUMPRODUCT((A89&gt;=Setup!$C$19:$C$30)*(A89&lt;=Setup!$D$19:$D$30)*Setup!$A$19:$A$30))</f>
        <v/>
      </c>
      <c r="P89" s="34">
        <f>IF(A89="","",IF(OR(F89="Standard domestic 15% (Box 7)",F89="Import - VAT paid at customs (Box 8)",F89="Import - Reverse charge (Box 9)"),ROUND(H89*Setup!$B$9,2),0))</f>
        <v/>
      </c>
      <c r="Q89" s="34">
        <f>IF(A89="","",I89-P89)</f>
        <v/>
      </c>
      <c r="R89" s="34">
        <f>IF(A89="","",IF(L89="Yes",I89,0))</f>
        <v/>
      </c>
      <c r="S89" s="34">
        <f>IF(A89="","",IF(AND(L89="Yes",K89="Yes",NOT(ISNUMBER(SEARCH("blocked",G89))),OR(F89="Standard domestic 15% (Box 7)",F89="Import - VAT paid at customs (Box 8)",F89="Import - Reverse charge (Box 9)"),OR(F89&lt;&gt;"Standard domestic 15% (Box 7)",AND(LEN(D89)=15,LEFT(D89,1)="3",RIGHT(D89,1)="3",ISNUMBER(--D89)))),I89,0))</f>
        <v/>
      </c>
      <c r="T89" s="34">
        <f>IF(A89="","",R89-S89)</f>
        <v/>
      </c>
      <c r="U89" s="23">
        <f>IF(A89="","",IF(O89=0,"Outside audit periods; ","")&amp;IF(F89="","No VAT category; ","")&amp;IF(ABS(Q89)&gt;Setup!$B$10,"VAT ≠ 15% × net; ","")&amp;IF(AND(F89="Standard domestic 15% (Box 7)",NOT(AND(LEN(D89)=15,LEFT(D89,1)="3",RIGHT(D89,1)="3",ISNUMBER(--D89)))),"Invalid/missing supplier VAT no; ","")&amp;IF(AND(L89="Yes",K89&lt;&gt;"Yes"),"VAT claimed without valid tax invoice; ","")&amp;IF(AND(L89="Yes",ISNUMBER(SEARCH("blocked",G89))),"Blocked input VAT claimed; ","")&amp;IF(AND(F89="Import - VAT paid at customs (Box 8)",M89=""),"Customs declaration no missing; ","")&amp;IF(AND(F89="Import - Reverse charge (Box 9)",E89="Saudi Arabia"),"RCM used for a local supplier; ","")&amp;IF(AND(L89="Yes",NOT(OR(F89="Standard domestic 15% (Box 7)",F89="Import - VAT paid at customs (Box 8)",F89="Import - Reverse charge (Box 9)"))),"VAT claimed on non-taxable category; ",""))</f>
        <v/>
      </c>
    </row>
    <row r="90">
      <c r="A90" s="17" t="n"/>
      <c r="B90" s="14" t="n"/>
      <c r="C90" s="14" t="n"/>
      <c r="D90" s="16" t="n"/>
      <c r="E90" s="14" t="n"/>
      <c r="F90" s="14" t="n"/>
      <c r="G90" s="14" t="n"/>
      <c r="H90" s="19" t="n"/>
      <c r="I90" s="19" t="n"/>
      <c r="J90" s="34">
        <f>IF(A90="","",H90+I90)</f>
        <v/>
      </c>
      <c r="K90" s="14" t="n"/>
      <c r="L90" s="14" t="n"/>
      <c r="M90" s="14" t="n"/>
      <c r="N90" s="14" t="n"/>
      <c r="O90" s="20">
        <f>IF(A90="","",SUMPRODUCT((A90&gt;=Setup!$C$19:$C$30)*(A90&lt;=Setup!$D$19:$D$30)*Setup!$A$19:$A$30))</f>
        <v/>
      </c>
      <c r="P90" s="34">
        <f>IF(A90="","",IF(OR(F90="Standard domestic 15% (Box 7)",F90="Import - VAT paid at customs (Box 8)",F90="Import - Reverse charge (Box 9)"),ROUND(H90*Setup!$B$9,2),0))</f>
        <v/>
      </c>
      <c r="Q90" s="34">
        <f>IF(A90="","",I90-P90)</f>
        <v/>
      </c>
      <c r="R90" s="34">
        <f>IF(A90="","",IF(L90="Yes",I90,0))</f>
        <v/>
      </c>
      <c r="S90" s="34">
        <f>IF(A90="","",IF(AND(L90="Yes",K90="Yes",NOT(ISNUMBER(SEARCH("blocked",G90))),OR(F90="Standard domestic 15% (Box 7)",F90="Import - VAT paid at customs (Box 8)",F90="Import - Reverse charge (Box 9)"),OR(F90&lt;&gt;"Standard domestic 15% (Box 7)",AND(LEN(D90)=15,LEFT(D90,1)="3",RIGHT(D90,1)="3",ISNUMBER(--D90)))),I90,0))</f>
        <v/>
      </c>
      <c r="T90" s="34">
        <f>IF(A90="","",R90-S90)</f>
        <v/>
      </c>
      <c r="U90" s="23">
        <f>IF(A90="","",IF(O90=0,"Outside audit periods; ","")&amp;IF(F90="","No VAT category; ","")&amp;IF(ABS(Q90)&gt;Setup!$B$10,"VAT ≠ 15% × net; ","")&amp;IF(AND(F90="Standard domestic 15% (Box 7)",NOT(AND(LEN(D90)=15,LEFT(D90,1)="3",RIGHT(D90,1)="3",ISNUMBER(--D90)))),"Invalid/missing supplier VAT no; ","")&amp;IF(AND(L90="Yes",K90&lt;&gt;"Yes"),"VAT claimed without valid tax invoice; ","")&amp;IF(AND(L90="Yes",ISNUMBER(SEARCH("blocked",G90))),"Blocked input VAT claimed; ","")&amp;IF(AND(F90="Import - VAT paid at customs (Box 8)",M90=""),"Customs declaration no missing; ","")&amp;IF(AND(F90="Import - Reverse charge (Box 9)",E90="Saudi Arabia"),"RCM used for a local supplier; ","")&amp;IF(AND(L90="Yes",NOT(OR(F90="Standard domestic 15% (Box 7)",F90="Import - VAT paid at customs (Box 8)",F90="Import - Reverse charge (Box 9)"))),"VAT claimed on non-taxable category; ",""))</f>
        <v/>
      </c>
    </row>
    <row r="91">
      <c r="A91" s="17" t="n"/>
      <c r="B91" s="14" t="n"/>
      <c r="C91" s="14" t="n"/>
      <c r="D91" s="16" t="n"/>
      <c r="E91" s="14" t="n"/>
      <c r="F91" s="14" t="n"/>
      <c r="G91" s="14" t="n"/>
      <c r="H91" s="19" t="n"/>
      <c r="I91" s="19" t="n"/>
      <c r="J91" s="34">
        <f>IF(A91="","",H91+I91)</f>
        <v/>
      </c>
      <c r="K91" s="14" t="n"/>
      <c r="L91" s="14" t="n"/>
      <c r="M91" s="14" t="n"/>
      <c r="N91" s="14" t="n"/>
      <c r="O91" s="20">
        <f>IF(A91="","",SUMPRODUCT((A91&gt;=Setup!$C$19:$C$30)*(A91&lt;=Setup!$D$19:$D$30)*Setup!$A$19:$A$30))</f>
        <v/>
      </c>
      <c r="P91" s="34">
        <f>IF(A91="","",IF(OR(F91="Standard domestic 15% (Box 7)",F91="Import - VAT paid at customs (Box 8)",F91="Import - Reverse charge (Box 9)"),ROUND(H91*Setup!$B$9,2),0))</f>
        <v/>
      </c>
      <c r="Q91" s="34">
        <f>IF(A91="","",I91-P91)</f>
        <v/>
      </c>
      <c r="R91" s="34">
        <f>IF(A91="","",IF(L91="Yes",I91,0))</f>
        <v/>
      </c>
      <c r="S91" s="34">
        <f>IF(A91="","",IF(AND(L91="Yes",K91="Yes",NOT(ISNUMBER(SEARCH("blocked",G91))),OR(F91="Standard domestic 15% (Box 7)",F91="Import - VAT paid at customs (Box 8)",F91="Import - Reverse charge (Box 9)"),OR(F91&lt;&gt;"Standard domestic 15% (Box 7)",AND(LEN(D91)=15,LEFT(D91,1)="3",RIGHT(D91,1)="3",ISNUMBER(--D91)))),I91,0))</f>
        <v/>
      </c>
      <c r="T91" s="34">
        <f>IF(A91="","",R91-S91)</f>
        <v/>
      </c>
      <c r="U91" s="23">
        <f>IF(A91="","",IF(O91=0,"Outside audit periods; ","")&amp;IF(F91="","No VAT category; ","")&amp;IF(ABS(Q91)&gt;Setup!$B$10,"VAT ≠ 15% × net; ","")&amp;IF(AND(F91="Standard domestic 15% (Box 7)",NOT(AND(LEN(D91)=15,LEFT(D91,1)="3",RIGHT(D91,1)="3",ISNUMBER(--D91)))),"Invalid/missing supplier VAT no; ","")&amp;IF(AND(L91="Yes",K91&lt;&gt;"Yes"),"VAT claimed without valid tax invoice; ","")&amp;IF(AND(L91="Yes",ISNUMBER(SEARCH("blocked",G91))),"Blocked input VAT claimed; ","")&amp;IF(AND(F91="Import - VAT paid at customs (Box 8)",M91=""),"Customs declaration no missing; ","")&amp;IF(AND(F91="Import - Reverse charge (Box 9)",E91="Saudi Arabia"),"RCM used for a local supplier; ","")&amp;IF(AND(L91="Yes",NOT(OR(F91="Standard domestic 15% (Box 7)",F91="Import - VAT paid at customs (Box 8)",F91="Import - Reverse charge (Box 9)"))),"VAT claimed on non-taxable category; ",""))</f>
        <v/>
      </c>
    </row>
    <row r="92">
      <c r="A92" s="17" t="n"/>
      <c r="B92" s="14" t="n"/>
      <c r="C92" s="14" t="n"/>
      <c r="D92" s="16" t="n"/>
      <c r="E92" s="14" t="n"/>
      <c r="F92" s="14" t="n"/>
      <c r="G92" s="14" t="n"/>
      <c r="H92" s="19" t="n"/>
      <c r="I92" s="19" t="n"/>
      <c r="J92" s="34">
        <f>IF(A92="","",H92+I92)</f>
        <v/>
      </c>
      <c r="K92" s="14" t="n"/>
      <c r="L92" s="14" t="n"/>
      <c r="M92" s="14" t="n"/>
      <c r="N92" s="14" t="n"/>
      <c r="O92" s="20">
        <f>IF(A92="","",SUMPRODUCT((A92&gt;=Setup!$C$19:$C$30)*(A92&lt;=Setup!$D$19:$D$30)*Setup!$A$19:$A$30))</f>
        <v/>
      </c>
      <c r="P92" s="34">
        <f>IF(A92="","",IF(OR(F92="Standard domestic 15% (Box 7)",F92="Import - VAT paid at customs (Box 8)",F92="Import - Reverse charge (Box 9)"),ROUND(H92*Setup!$B$9,2),0))</f>
        <v/>
      </c>
      <c r="Q92" s="34">
        <f>IF(A92="","",I92-P92)</f>
        <v/>
      </c>
      <c r="R92" s="34">
        <f>IF(A92="","",IF(L92="Yes",I92,0))</f>
        <v/>
      </c>
      <c r="S92" s="34">
        <f>IF(A92="","",IF(AND(L92="Yes",K92="Yes",NOT(ISNUMBER(SEARCH("blocked",G92))),OR(F92="Standard domestic 15% (Box 7)",F92="Import - VAT paid at customs (Box 8)",F92="Import - Reverse charge (Box 9)"),OR(F92&lt;&gt;"Standard domestic 15% (Box 7)",AND(LEN(D92)=15,LEFT(D92,1)="3",RIGHT(D92,1)="3",ISNUMBER(--D92)))),I92,0))</f>
        <v/>
      </c>
      <c r="T92" s="34">
        <f>IF(A92="","",R92-S92)</f>
        <v/>
      </c>
      <c r="U92" s="23">
        <f>IF(A92="","",IF(O92=0,"Outside audit periods; ","")&amp;IF(F92="","No VAT category; ","")&amp;IF(ABS(Q92)&gt;Setup!$B$10,"VAT ≠ 15% × net; ","")&amp;IF(AND(F92="Standard domestic 15% (Box 7)",NOT(AND(LEN(D92)=15,LEFT(D92,1)="3",RIGHT(D92,1)="3",ISNUMBER(--D92)))),"Invalid/missing supplier VAT no; ","")&amp;IF(AND(L92="Yes",K92&lt;&gt;"Yes"),"VAT claimed without valid tax invoice; ","")&amp;IF(AND(L92="Yes",ISNUMBER(SEARCH("blocked",G92))),"Blocked input VAT claimed; ","")&amp;IF(AND(F92="Import - VAT paid at customs (Box 8)",M92=""),"Customs declaration no missing; ","")&amp;IF(AND(F92="Import - Reverse charge (Box 9)",E92="Saudi Arabia"),"RCM used for a local supplier; ","")&amp;IF(AND(L92="Yes",NOT(OR(F92="Standard domestic 15% (Box 7)",F92="Import - VAT paid at customs (Box 8)",F92="Import - Reverse charge (Box 9)"))),"VAT claimed on non-taxable category; ",""))</f>
        <v/>
      </c>
    </row>
    <row r="93">
      <c r="A93" s="17" t="n"/>
      <c r="B93" s="14" t="n"/>
      <c r="C93" s="14" t="n"/>
      <c r="D93" s="16" t="n"/>
      <c r="E93" s="14" t="n"/>
      <c r="F93" s="14" t="n"/>
      <c r="G93" s="14" t="n"/>
      <c r="H93" s="19" t="n"/>
      <c r="I93" s="19" t="n"/>
      <c r="J93" s="34">
        <f>IF(A93="","",H93+I93)</f>
        <v/>
      </c>
      <c r="K93" s="14" t="n"/>
      <c r="L93" s="14" t="n"/>
      <c r="M93" s="14" t="n"/>
      <c r="N93" s="14" t="n"/>
      <c r="O93" s="20">
        <f>IF(A93="","",SUMPRODUCT((A93&gt;=Setup!$C$19:$C$30)*(A93&lt;=Setup!$D$19:$D$30)*Setup!$A$19:$A$30))</f>
        <v/>
      </c>
      <c r="P93" s="34">
        <f>IF(A93="","",IF(OR(F93="Standard domestic 15% (Box 7)",F93="Import - VAT paid at customs (Box 8)",F93="Import - Reverse charge (Box 9)"),ROUND(H93*Setup!$B$9,2),0))</f>
        <v/>
      </c>
      <c r="Q93" s="34">
        <f>IF(A93="","",I93-P93)</f>
        <v/>
      </c>
      <c r="R93" s="34">
        <f>IF(A93="","",IF(L93="Yes",I93,0))</f>
        <v/>
      </c>
      <c r="S93" s="34">
        <f>IF(A93="","",IF(AND(L93="Yes",K93="Yes",NOT(ISNUMBER(SEARCH("blocked",G93))),OR(F93="Standard domestic 15% (Box 7)",F93="Import - VAT paid at customs (Box 8)",F93="Import - Reverse charge (Box 9)"),OR(F93&lt;&gt;"Standard domestic 15% (Box 7)",AND(LEN(D93)=15,LEFT(D93,1)="3",RIGHT(D93,1)="3",ISNUMBER(--D93)))),I93,0))</f>
        <v/>
      </c>
      <c r="T93" s="34">
        <f>IF(A93="","",R93-S93)</f>
        <v/>
      </c>
      <c r="U93" s="23">
        <f>IF(A93="","",IF(O93=0,"Outside audit periods; ","")&amp;IF(F93="","No VAT category; ","")&amp;IF(ABS(Q93)&gt;Setup!$B$10,"VAT ≠ 15% × net; ","")&amp;IF(AND(F93="Standard domestic 15% (Box 7)",NOT(AND(LEN(D93)=15,LEFT(D93,1)="3",RIGHT(D93,1)="3",ISNUMBER(--D93)))),"Invalid/missing supplier VAT no; ","")&amp;IF(AND(L93="Yes",K93&lt;&gt;"Yes"),"VAT claimed without valid tax invoice; ","")&amp;IF(AND(L93="Yes",ISNUMBER(SEARCH("blocked",G93))),"Blocked input VAT claimed; ","")&amp;IF(AND(F93="Import - VAT paid at customs (Box 8)",M93=""),"Customs declaration no missing; ","")&amp;IF(AND(F93="Import - Reverse charge (Box 9)",E93="Saudi Arabia"),"RCM used for a local supplier; ","")&amp;IF(AND(L93="Yes",NOT(OR(F93="Standard domestic 15% (Box 7)",F93="Import - VAT paid at customs (Box 8)",F93="Import - Reverse charge (Box 9)"))),"VAT claimed on non-taxable category; ",""))</f>
        <v/>
      </c>
    </row>
    <row r="94">
      <c r="A94" s="17" t="n"/>
      <c r="B94" s="14" t="n"/>
      <c r="C94" s="14" t="n"/>
      <c r="D94" s="16" t="n"/>
      <c r="E94" s="14" t="n"/>
      <c r="F94" s="14" t="n"/>
      <c r="G94" s="14" t="n"/>
      <c r="H94" s="19" t="n"/>
      <c r="I94" s="19" t="n"/>
      <c r="J94" s="34">
        <f>IF(A94="","",H94+I94)</f>
        <v/>
      </c>
      <c r="K94" s="14" t="n"/>
      <c r="L94" s="14" t="n"/>
      <c r="M94" s="14" t="n"/>
      <c r="N94" s="14" t="n"/>
      <c r="O94" s="20">
        <f>IF(A94="","",SUMPRODUCT((A94&gt;=Setup!$C$19:$C$30)*(A94&lt;=Setup!$D$19:$D$30)*Setup!$A$19:$A$30))</f>
        <v/>
      </c>
      <c r="P94" s="34">
        <f>IF(A94="","",IF(OR(F94="Standard domestic 15% (Box 7)",F94="Import - VAT paid at customs (Box 8)",F94="Import - Reverse charge (Box 9)"),ROUND(H94*Setup!$B$9,2),0))</f>
        <v/>
      </c>
      <c r="Q94" s="34">
        <f>IF(A94="","",I94-P94)</f>
        <v/>
      </c>
      <c r="R94" s="34">
        <f>IF(A94="","",IF(L94="Yes",I94,0))</f>
        <v/>
      </c>
      <c r="S94" s="34">
        <f>IF(A94="","",IF(AND(L94="Yes",K94="Yes",NOT(ISNUMBER(SEARCH("blocked",G94))),OR(F94="Standard domestic 15% (Box 7)",F94="Import - VAT paid at customs (Box 8)",F94="Import - Reverse charge (Box 9)"),OR(F94&lt;&gt;"Standard domestic 15% (Box 7)",AND(LEN(D94)=15,LEFT(D94,1)="3",RIGHT(D94,1)="3",ISNUMBER(--D94)))),I94,0))</f>
        <v/>
      </c>
      <c r="T94" s="34">
        <f>IF(A94="","",R94-S94)</f>
        <v/>
      </c>
      <c r="U94" s="23">
        <f>IF(A94="","",IF(O94=0,"Outside audit periods; ","")&amp;IF(F94="","No VAT category; ","")&amp;IF(ABS(Q94)&gt;Setup!$B$10,"VAT ≠ 15% × net; ","")&amp;IF(AND(F94="Standard domestic 15% (Box 7)",NOT(AND(LEN(D94)=15,LEFT(D94,1)="3",RIGHT(D94,1)="3",ISNUMBER(--D94)))),"Invalid/missing supplier VAT no; ","")&amp;IF(AND(L94="Yes",K94&lt;&gt;"Yes"),"VAT claimed without valid tax invoice; ","")&amp;IF(AND(L94="Yes",ISNUMBER(SEARCH("blocked",G94))),"Blocked input VAT claimed; ","")&amp;IF(AND(F94="Import - VAT paid at customs (Box 8)",M94=""),"Customs declaration no missing; ","")&amp;IF(AND(F94="Import - Reverse charge (Box 9)",E94="Saudi Arabia"),"RCM used for a local supplier; ","")&amp;IF(AND(L94="Yes",NOT(OR(F94="Standard domestic 15% (Box 7)",F94="Import - VAT paid at customs (Box 8)",F94="Import - Reverse charge (Box 9)"))),"VAT claimed on non-taxable category; ",""))</f>
        <v/>
      </c>
    </row>
    <row r="95">
      <c r="A95" s="17" t="n"/>
      <c r="B95" s="14" t="n"/>
      <c r="C95" s="14" t="n"/>
      <c r="D95" s="16" t="n"/>
      <c r="E95" s="14" t="n"/>
      <c r="F95" s="14" t="n"/>
      <c r="G95" s="14" t="n"/>
      <c r="H95" s="19" t="n"/>
      <c r="I95" s="19" t="n"/>
      <c r="J95" s="34">
        <f>IF(A95="","",H95+I95)</f>
        <v/>
      </c>
      <c r="K95" s="14" t="n"/>
      <c r="L95" s="14" t="n"/>
      <c r="M95" s="14" t="n"/>
      <c r="N95" s="14" t="n"/>
      <c r="O95" s="20">
        <f>IF(A95="","",SUMPRODUCT((A95&gt;=Setup!$C$19:$C$30)*(A95&lt;=Setup!$D$19:$D$30)*Setup!$A$19:$A$30))</f>
        <v/>
      </c>
      <c r="P95" s="34">
        <f>IF(A95="","",IF(OR(F95="Standard domestic 15% (Box 7)",F95="Import - VAT paid at customs (Box 8)",F95="Import - Reverse charge (Box 9)"),ROUND(H95*Setup!$B$9,2),0))</f>
        <v/>
      </c>
      <c r="Q95" s="34">
        <f>IF(A95="","",I95-P95)</f>
        <v/>
      </c>
      <c r="R95" s="34">
        <f>IF(A95="","",IF(L95="Yes",I95,0))</f>
        <v/>
      </c>
      <c r="S95" s="34">
        <f>IF(A95="","",IF(AND(L95="Yes",K95="Yes",NOT(ISNUMBER(SEARCH("blocked",G95))),OR(F95="Standard domestic 15% (Box 7)",F95="Import - VAT paid at customs (Box 8)",F95="Import - Reverse charge (Box 9)"),OR(F95&lt;&gt;"Standard domestic 15% (Box 7)",AND(LEN(D95)=15,LEFT(D95,1)="3",RIGHT(D95,1)="3",ISNUMBER(--D95)))),I95,0))</f>
        <v/>
      </c>
      <c r="T95" s="34">
        <f>IF(A95="","",R95-S95)</f>
        <v/>
      </c>
      <c r="U95" s="23">
        <f>IF(A95="","",IF(O95=0,"Outside audit periods; ","")&amp;IF(F95="","No VAT category; ","")&amp;IF(ABS(Q95)&gt;Setup!$B$10,"VAT ≠ 15% × net; ","")&amp;IF(AND(F95="Standard domestic 15% (Box 7)",NOT(AND(LEN(D95)=15,LEFT(D95,1)="3",RIGHT(D95,1)="3",ISNUMBER(--D95)))),"Invalid/missing supplier VAT no; ","")&amp;IF(AND(L95="Yes",K95&lt;&gt;"Yes"),"VAT claimed without valid tax invoice; ","")&amp;IF(AND(L95="Yes",ISNUMBER(SEARCH("blocked",G95))),"Blocked input VAT claimed; ","")&amp;IF(AND(F95="Import - VAT paid at customs (Box 8)",M95=""),"Customs declaration no missing; ","")&amp;IF(AND(F95="Import - Reverse charge (Box 9)",E95="Saudi Arabia"),"RCM used for a local supplier; ","")&amp;IF(AND(L95="Yes",NOT(OR(F95="Standard domestic 15% (Box 7)",F95="Import - VAT paid at customs (Box 8)",F95="Import - Reverse charge (Box 9)"))),"VAT claimed on non-taxable category; ",""))</f>
        <v/>
      </c>
    </row>
    <row r="96">
      <c r="A96" s="17" t="n"/>
      <c r="B96" s="14" t="n"/>
      <c r="C96" s="14" t="n"/>
      <c r="D96" s="16" t="n"/>
      <c r="E96" s="14" t="n"/>
      <c r="F96" s="14" t="n"/>
      <c r="G96" s="14" t="n"/>
      <c r="H96" s="19" t="n"/>
      <c r="I96" s="19" t="n"/>
      <c r="J96" s="34">
        <f>IF(A96="","",H96+I96)</f>
        <v/>
      </c>
      <c r="K96" s="14" t="n"/>
      <c r="L96" s="14" t="n"/>
      <c r="M96" s="14" t="n"/>
      <c r="N96" s="14" t="n"/>
      <c r="O96" s="20">
        <f>IF(A96="","",SUMPRODUCT((A96&gt;=Setup!$C$19:$C$30)*(A96&lt;=Setup!$D$19:$D$30)*Setup!$A$19:$A$30))</f>
        <v/>
      </c>
      <c r="P96" s="34">
        <f>IF(A96="","",IF(OR(F96="Standard domestic 15% (Box 7)",F96="Import - VAT paid at customs (Box 8)",F96="Import - Reverse charge (Box 9)"),ROUND(H96*Setup!$B$9,2),0))</f>
        <v/>
      </c>
      <c r="Q96" s="34">
        <f>IF(A96="","",I96-P96)</f>
        <v/>
      </c>
      <c r="R96" s="34">
        <f>IF(A96="","",IF(L96="Yes",I96,0))</f>
        <v/>
      </c>
      <c r="S96" s="34">
        <f>IF(A96="","",IF(AND(L96="Yes",K96="Yes",NOT(ISNUMBER(SEARCH("blocked",G96))),OR(F96="Standard domestic 15% (Box 7)",F96="Import - VAT paid at customs (Box 8)",F96="Import - Reverse charge (Box 9)"),OR(F96&lt;&gt;"Standard domestic 15% (Box 7)",AND(LEN(D96)=15,LEFT(D96,1)="3",RIGHT(D96,1)="3",ISNUMBER(--D96)))),I96,0))</f>
        <v/>
      </c>
      <c r="T96" s="34">
        <f>IF(A96="","",R96-S96)</f>
        <v/>
      </c>
      <c r="U96" s="23">
        <f>IF(A96="","",IF(O96=0,"Outside audit periods; ","")&amp;IF(F96="","No VAT category; ","")&amp;IF(ABS(Q96)&gt;Setup!$B$10,"VAT ≠ 15% × net; ","")&amp;IF(AND(F96="Standard domestic 15% (Box 7)",NOT(AND(LEN(D96)=15,LEFT(D96,1)="3",RIGHT(D96,1)="3",ISNUMBER(--D96)))),"Invalid/missing supplier VAT no; ","")&amp;IF(AND(L96="Yes",K96&lt;&gt;"Yes"),"VAT claimed without valid tax invoice; ","")&amp;IF(AND(L96="Yes",ISNUMBER(SEARCH("blocked",G96))),"Blocked input VAT claimed; ","")&amp;IF(AND(F96="Import - VAT paid at customs (Box 8)",M96=""),"Customs declaration no missing; ","")&amp;IF(AND(F96="Import - Reverse charge (Box 9)",E96="Saudi Arabia"),"RCM used for a local supplier; ","")&amp;IF(AND(L96="Yes",NOT(OR(F96="Standard domestic 15% (Box 7)",F96="Import - VAT paid at customs (Box 8)",F96="Import - Reverse charge (Box 9)"))),"VAT claimed on non-taxable category; ",""))</f>
        <v/>
      </c>
    </row>
    <row r="97">
      <c r="A97" s="17" t="n"/>
      <c r="B97" s="14" t="n"/>
      <c r="C97" s="14" t="n"/>
      <c r="D97" s="16" t="n"/>
      <c r="E97" s="14" t="n"/>
      <c r="F97" s="14" t="n"/>
      <c r="G97" s="14" t="n"/>
      <c r="H97" s="19" t="n"/>
      <c r="I97" s="19" t="n"/>
      <c r="J97" s="34">
        <f>IF(A97="","",H97+I97)</f>
        <v/>
      </c>
      <c r="K97" s="14" t="n"/>
      <c r="L97" s="14" t="n"/>
      <c r="M97" s="14" t="n"/>
      <c r="N97" s="14" t="n"/>
      <c r="O97" s="20">
        <f>IF(A97="","",SUMPRODUCT((A97&gt;=Setup!$C$19:$C$30)*(A97&lt;=Setup!$D$19:$D$30)*Setup!$A$19:$A$30))</f>
        <v/>
      </c>
      <c r="P97" s="34">
        <f>IF(A97="","",IF(OR(F97="Standard domestic 15% (Box 7)",F97="Import - VAT paid at customs (Box 8)",F97="Import - Reverse charge (Box 9)"),ROUND(H97*Setup!$B$9,2),0))</f>
        <v/>
      </c>
      <c r="Q97" s="34">
        <f>IF(A97="","",I97-P97)</f>
        <v/>
      </c>
      <c r="R97" s="34">
        <f>IF(A97="","",IF(L97="Yes",I97,0))</f>
        <v/>
      </c>
      <c r="S97" s="34">
        <f>IF(A97="","",IF(AND(L97="Yes",K97="Yes",NOT(ISNUMBER(SEARCH("blocked",G97))),OR(F97="Standard domestic 15% (Box 7)",F97="Import - VAT paid at customs (Box 8)",F97="Import - Reverse charge (Box 9)"),OR(F97&lt;&gt;"Standard domestic 15% (Box 7)",AND(LEN(D97)=15,LEFT(D97,1)="3",RIGHT(D97,1)="3",ISNUMBER(--D97)))),I97,0))</f>
        <v/>
      </c>
      <c r="T97" s="34">
        <f>IF(A97="","",R97-S97)</f>
        <v/>
      </c>
      <c r="U97" s="23">
        <f>IF(A97="","",IF(O97=0,"Outside audit periods; ","")&amp;IF(F97="","No VAT category; ","")&amp;IF(ABS(Q97)&gt;Setup!$B$10,"VAT ≠ 15% × net; ","")&amp;IF(AND(F97="Standard domestic 15% (Box 7)",NOT(AND(LEN(D97)=15,LEFT(D97,1)="3",RIGHT(D97,1)="3",ISNUMBER(--D97)))),"Invalid/missing supplier VAT no; ","")&amp;IF(AND(L97="Yes",K97&lt;&gt;"Yes"),"VAT claimed without valid tax invoice; ","")&amp;IF(AND(L97="Yes",ISNUMBER(SEARCH("blocked",G97))),"Blocked input VAT claimed; ","")&amp;IF(AND(F97="Import - VAT paid at customs (Box 8)",M97=""),"Customs declaration no missing; ","")&amp;IF(AND(F97="Import - Reverse charge (Box 9)",E97="Saudi Arabia"),"RCM used for a local supplier; ","")&amp;IF(AND(L97="Yes",NOT(OR(F97="Standard domestic 15% (Box 7)",F97="Import - VAT paid at customs (Box 8)",F97="Import - Reverse charge (Box 9)"))),"VAT claimed on non-taxable category; ",""))</f>
        <v/>
      </c>
    </row>
    <row r="98">
      <c r="A98" s="17" t="n"/>
      <c r="B98" s="14" t="n"/>
      <c r="C98" s="14" t="n"/>
      <c r="D98" s="16" t="n"/>
      <c r="E98" s="14" t="n"/>
      <c r="F98" s="14" t="n"/>
      <c r="G98" s="14" t="n"/>
      <c r="H98" s="19" t="n"/>
      <c r="I98" s="19" t="n"/>
      <c r="J98" s="34">
        <f>IF(A98="","",H98+I98)</f>
        <v/>
      </c>
      <c r="K98" s="14" t="n"/>
      <c r="L98" s="14" t="n"/>
      <c r="M98" s="14" t="n"/>
      <c r="N98" s="14" t="n"/>
      <c r="O98" s="20">
        <f>IF(A98="","",SUMPRODUCT((A98&gt;=Setup!$C$19:$C$30)*(A98&lt;=Setup!$D$19:$D$30)*Setup!$A$19:$A$30))</f>
        <v/>
      </c>
      <c r="P98" s="34">
        <f>IF(A98="","",IF(OR(F98="Standard domestic 15% (Box 7)",F98="Import - VAT paid at customs (Box 8)",F98="Import - Reverse charge (Box 9)"),ROUND(H98*Setup!$B$9,2),0))</f>
        <v/>
      </c>
      <c r="Q98" s="34">
        <f>IF(A98="","",I98-P98)</f>
        <v/>
      </c>
      <c r="R98" s="34">
        <f>IF(A98="","",IF(L98="Yes",I98,0))</f>
        <v/>
      </c>
      <c r="S98" s="34">
        <f>IF(A98="","",IF(AND(L98="Yes",K98="Yes",NOT(ISNUMBER(SEARCH("blocked",G98))),OR(F98="Standard domestic 15% (Box 7)",F98="Import - VAT paid at customs (Box 8)",F98="Import - Reverse charge (Box 9)"),OR(F98&lt;&gt;"Standard domestic 15% (Box 7)",AND(LEN(D98)=15,LEFT(D98,1)="3",RIGHT(D98,1)="3",ISNUMBER(--D98)))),I98,0))</f>
        <v/>
      </c>
      <c r="T98" s="34">
        <f>IF(A98="","",R98-S98)</f>
        <v/>
      </c>
      <c r="U98" s="23">
        <f>IF(A98="","",IF(O98=0,"Outside audit periods; ","")&amp;IF(F98="","No VAT category; ","")&amp;IF(ABS(Q98)&gt;Setup!$B$10,"VAT ≠ 15% × net; ","")&amp;IF(AND(F98="Standard domestic 15% (Box 7)",NOT(AND(LEN(D98)=15,LEFT(D98,1)="3",RIGHT(D98,1)="3",ISNUMBER(--D98)))),"Invalid/missing supplier VAT no; ","")&amp;IF(AND(L98="Yes",K98&lt;&gt;"Yes"),"VAT claimed without valid tax invoice; ","")&amp;IF(AND(L98="Yes",ISNUMBER(SEARCH("blocked",G98))),"Blocked input VAT claimed; ","")&amp;IF(AND(F98="Import - VAT paid at customs (Box 8)",M98=""),"Customs declaration no missing; ","")&amp;IF(AND(F98="Import - Reverse charge (Box 9)",E98="Saudi Arabia"),"RCM used for a local supplier; ","")&amp;IF(AND(L98="Yes",NOT(OR(F98="Standard domestic 15% (Box 7)",F98="Import - VAT paid at customs (Box 8)",F98="Import - Reverse charge (Box 9)"))),"VAT claimed on non-taxable category; ",""))</f>
        <v/>
      </c>
    </row>
    <row r="99">
      <c r="A99" s="17" t="n"/>
      <c r="B99" s="14" t="n"/>
      <c r="C99" s="14" t="n"/>
      <c r="D99" s="16" t="n"/>
      <c r="E99" s="14" t="n"/>
      <c r="F99" s="14" t="n"/>
      <c r="G99" s="14" t="n"/>
      <c r="H99" s="19" t="n"/>
      <c r="I99" s="19" t="n"/>
      <c r="J99" s="34">
        <f>IF(A99="","",H99+I99)</f>
        <v/>
      </c>
      <c r="K99" s="14" t="n"/>
      <c r="L99" s="14" t="n"/>
      <c r="M99" s="14" t="n"/>
      <c r="N99" s="14" t="n"/>
      <c r="O99" s="20">
        <f>IF(A99="","",SUMPRODUCT((A99&gt;=Setup!$C$19:$C$30)*(A99&lt;=Setup!$D$19:$D$30)*Setup!$A$19:$A$30))</f>
        <v/>
      </c>
      <c r="P99" s="34">
        <f>IF(A99="","",IF(OR(F99="Standard domestic 15% (Box 7)",F99="Import - VAT paid at customs (Box 8)",F99="Import - Reverse charge (Box 9)"),ROUND(H99*Setup!$B$9,2),0))</f>
        <v/>
      </c>
      <c r="Q99" s="34">
        <f>IF(A99="","",I99-P99)</f>
        <v/>
      </c>
      <c r="R99" s="34">
        <f>IF(A99="","",IF(L99="Yes",I99,0))</f>
        <v/>
      </c>
      <c r="S99" s="34">
        <f>IF(A99="","",IF(AND(L99="Yes",K99="Yes",NOT(ISNUMBER(SEARCH("blocked",G99))),OR(F99="Standard domestic 15% (Box 7)",F99="Import - VAT paid at customs (Box 8)",F99="Import - Reverse charge (Box 9)"),OR(F99&lt;&gt;"Standard domestic 15% (Box 7)",AND(LEN(D99)=15,LEFT(D99,1)="3",RIGHT(D99,1)="3",ISNUMBER(--D99)))),I99,0))</f>
        <v/>
      </c>
      <c r="T99" s="34">
        <f>IF(A99="","",R99-S99)</f>
        <v/>
      </c>
      <c r="U99" s="23">
        <f>IF(A99="","",IF(O99=0,"Outside audit periods; ","")&amp;IF(F99="","No VAT category; ","")&amp;IF(ABS(Q99)&gt;Setup!$B$10,"VAT ≠ 15% × net; ","")&amp;IF(AND(F99="Standard domestic 15% (Box 7)",NOT(AND(LEN(D99)=15,LEFT(D99,1)="3",RIGHT(D99,1)="3",ISNUMBER(--D99)))),"Invalid/missing supplier VAT no; ","")&amp;IF(AND(L99="Yes",K99&lt;&gt;"Yes"),"VAT claimed without valid tax invoice; ","")&amp;IF(AND(L99="Yes",ISNUMBER(SEARCH("blocked",G99))),"Blocked input VAT claimed; ","")&amp;IF(AND(F99="Import - VAT paid at customs (Box 8)",M99=""),"Customs declaration no missing; ","")&amp;IF(AND(F99="Import - Reverse charge (Box 9)",E99="Saudi Arabia"),"RCM used for a local supplier; ","")&amp;IF(AND(L99="Yes",NOT(OR(F99="Standard domestic 15% (Box 7)",F99="Import - VAT paid at customs (Box 8)",F99="Import - Reverse charge (Box 9)"))),"VAT claimed on non-taxable category; ",""))</f>
        <v/>
      </c>
    </row>
    <row r="100">
      <c r="A100" s="17" t="n"/>
      <c r="B100" s="14" t="n"/>
      <c r="C100" s="14" t="n"/>
      <c r="D100" s="16" t="n"/>
      <c r="E100" s="14" t="n"/>
      <c r="F100" s="14" t="n"/>
      <c r="G100" s="14" t="n"/>
      <c r="H100" s="19" t="n"/>
      <c r="I100" s="19" t="n"/>
      <c r="J100" s="34">
        <f>IF(A100="","",H100+I100)</f>
        <v/>
      </c>
      <c r="K100" s="14" t="n"/>
      <c r="L100" s="14" t="n"/>
      <c r="M100" s="14" t="n"/>
      <c r="N100" s="14" t="n"/>
      <c r="O100" s="20">
        <f>IF(A100="","",SUMPRODUCT((A100&gt;=Setup!$C$19:$C$30)*(A100&lt;=Setup!$D$19:$D$30)*Setup!$A$19:$A$30))</f>
        <v/>
      </c>
      <c r="P100" s="34">
        <f>IF(A100="","",IF(OR(F100="Standard domestic 15% (Box 7)",F100="Import - VAT paid at customs (Box 8)",F100="Import - Reverse charge (Box 9)"),ROUND(H100*Setup!$B$9,2),0))</f>
        <v/>
      </c>
      <c r="Q100" s="34">
        <f>IF(A100="","",I100-P100)</f>
        <v/>
      </c>
      <c r="R100" s="34">
        <f>IF(A100="","",IF(L100="Yes",I100,0))</f>
        <v/>
      </c>
      <c r="S100" s="34">
        <f>IF(A100="","",IF(AND(L100="Yes",K100="Yes",NOT(ISNUMBER(SEARCH("blocked",G100))),OR(F100="Standard domestic 15% (Box 7)",F100="Import - VAT paid at customs (Box 8)",F100="Import - Reverse charge (Box 9)"),OR(F100&lt;&gt;"Standard domestic 15% (Box 7)",AND(LEN(D100)=15,LEFT(D100,1)="3",RIGHT(D100,1)="3",ISNUMBER(--D100)))),I100,0))</f>
        <v/>
      </c>
      <c r="T100" s="34">
        <f>IF(A100="","",R100-S100)</f>
        <v/>
      </c>
      <c r="U100" s="23">
        <f>IF(A100="","",IF(O100=0,"Outside audit periods; ","")&amp;IF(F100="","No VAT category; ","")&amp;IF(ABS(Q100)&gt;Setup!$B$10,"VAT ≠ 15% × net; ","")&amp;IF(AND(F100="Standard domestic 15% (Box 7)",NOT(AND(LEN(D100)=15,LEFT(D100,1)="3",RIGHT(D100,1)="3",ISNUMBER(--D100)))),"Invalid/missing supplier VAT no; ","")&amp;IF(AND(L100="Yes",K100&lt;&gt;"Yes"),"VAT claimed without valid tax invoice; ","")&amp;IF(AND(L100="Yes",ISNUMBER(SEARCH("blocked",G100))),"Blocked input VAT claimed; ","")&amp;IF(AND(F100="Import - VAT paid at customs (Box 8)",M100=""),"Customs declaration no missing; ","")&amp;IF(AND(F100="Import - Reverse charge (Box 9)",E100="Saudi Arabia"),"RCM used for a local supplier; ","")&amp;IF(AND(L100="Yes",NOT(OR(F100="Standard domestic 15% (Box 7)",F100="Import - VAT paid at customs (Box 8)",F100="Import - Reverse charge (Box 9)"))),"VAT claimed on non-taxable category; ",""))</f>
        <v/>
      </c>
    </row>
    <row r="101">
      <c r="A101" s="17" t="n"/>
      <c r="B101" s="14" t="n"/>
      <c r="C101" s="14" t="n"/>
      <c r="D101" s="16" t="n"/>
      <c r="E101" s="14" t="n"/>
      <c r="F101" s="14" t="n"/>
      <c r="G101" s="14" t="n"/>
      <c r="H101" s="19" t="n"/>
      <c r="I101" s="19" t="n"/>
      <c r="J101" s="34">
        <f>IF(A101="","",H101+I101)</f>
        <v/>
      </c>
      <c r="K101" s="14" t="n"/>
      <c r="L101" s="14" t="n"/>
      <c r="M101" s="14" t="n"/>
      <c r="N101" s="14" t="n"/>
      <c r="O101" s="20">
        <f>IF(A101="","",SUMPRODUCT((A101&gt;=Setup!$C$19:$C$30)*(A101&lt;=Setup!$D$19:$D$30)*Setup!$A$19:$A$30))</f>
        <v/>
      </c>
      <c r="P101" s="34">
        <f>IF(A101="","",IF(OR(F101="Standard domestic 15% (Box 7)",F101="Import - VAT paid at customs (Box 8)",F101="Import - Reverse charge (Box 9)"),ROUND(H101*Setup!$B$9,2),0))</f>
        <v/>
      </c>
      <c r="Q101" s="34">
        <f>IF(A101="","",I101-P101)</f>
        <v/>
      </c>
      <c r="R101" s="34">
        <f>IF(A101="","",IF(L101="Yes",I101,0))</f>
        <v/>
      </c>
      <c r="S101" s="34">
        <f>IF(A101="","",IF(AND(L101="Yes",K101="Yes",NOT(ISNUMBER(SEARCH("blocked",G101))),OR(F101="Standard domestic 15% (Box 7)",F101="Import - VAT paid at customs (Box 8)",F101="Import - Reverse charge (Box 9)"),OR(F101&lt;&gt;"Standard domestic 15% (Box 7)",AND(LEN(D101)=15,LEFT(D101,1)="3",RIGHT(D101,1)="3",ISNUMBER(--D101)))),I101,0))</f>
        <v/>
      </c>
      <c r="T101" s="34">
        <f>IF(A101="","",R101-S101)</f>
        <v/>
      </c>
      <c r="U101" s="23">
        <f>IF(A101="","",IF(O101=0,"Outside audit periods; ","")&amp;IF(F101="","No VAT category; ","")&amp;IF(ABS(Q101)&gt;Setup!$B$10,"VAT ≠ 15% × net; ","")&amp;IF(AND(F101="Standard domestic 15% (Box 7)",NOT(AND(LEN(D101)=15,LEFT(D101,1)="3",RIGHT(D101,1)="3",ISNUMBER(--D101)))),"Invalid/missing supplier VAT no; ","")&amp;IF(AND(L101="Yes",K101&lt;&gt;"Yes"),"VAT claimed without valid tax invoice; ","")&amp;IF(AND(L101="Yes",ISNUMBER(SEARCH("blocked",G101))),"Blocked input VAT claimed; ","")&amp;IF(AND(F101="Import - VAT paid at customs (Box 8)",M101=""),"Customs declaration no missing; ","")&amp;IF(AND(F101="Import - Reverse charge (Box 9)",E101="Saudi Arabia"),"RCM used for a local supplier; ","")&amp;IF(AND(L101="Yes",NOT(OR(F101="Standard domestic 15% (Box 7)",F101="Import - VAT paid at customs (Box 8)",F101="Import - Reverse charge (Box 9)"))),"VAT claimed on non-taxable category; ",""))</f>
        <v/>
      </c>
    </row>
    <row r="102">
      <c r="A102" s="17" t="n"/>
      <c r="B102" s="14" t="n"/>
      <c r="C102" s="14" t="n"/>
      <c r="D102" s="16" t="n"/>
      <c r="E102" s="14" t="n"/>
      <c r="F102" s="14" t="n"/>
      <c r="G102" s="14" t="n"/>
      <c r="H102" s="19" t="n"/>
      <c r="I102" s="19" t="n"/>
      <c r="J102" s="34">
        <f>IF(A102="","",H102+I102)</f>
        <v/>
      </c>
      <c r="K102" s="14" t="n"/>
      <c r="L102" s="14" t="n"/>
      <c r="M102" s="14" t="n"/>
      <c r="N102" s="14" t="n"/>
      <c r="O102" s="20">
        <f>IF(A102="","",SUMPRODUCT((A102&gt;=Setup!$C$19:$C$30)*(A102&lt;=Setup!$D$19:$D$30)*Setup!$A$19:$A$30))</f>
        <v/>
      </c>
      <c r="P102" s="34">
        <f>IF(A102="","",IF(OR(F102="Standard domestic 15% (Box 7)",F102="Import - VAT paid at customs (Box 8)",F102="Import - Reverse charge (Box 9)"),ROUND(H102*Setup!$B$9,2),0))</f>
        <v/>
      </c>
      <c r="Q102" s="34">
        <f>IF(A102="","",I102-P102)</f>
        <v/>
      </c>
      <c r="R102" s="34">
        <f>IF(A102="","",IF(L102="Yes",I102,0))</f>
        <v/>
      </c>
      <c r="S102" s="34">
        <f>IF(A102="","",IF(AND(L102="Yes",K102="Yes",NOT(ISNUMBER(SEARCH("blocked",G102))),OR(F102="Standard domestic 15% (Box 7)",F102="Import - VAT paid at customs (Box 8)",F102="Import - Reverse charge (Box 9)"),OR(F102&lt;&gt;"Standard domestic 15% (Box 7)",AND(LEN(D102)=15,LEFT(D102,1)="3",RIGHT(D102,1)="3",ISNUMBER(--D102)))),I102,0))</f>
        <v/>
      </c>
      <c r="T102" s="34">
        <f>IF(A102="","",R102-S102)</f>
        <v/>
      </c>
      <c r="U102" s="23">
        <f>IF(A102="","",IF(O102=0,"Outside audit periods; ","")&amp;IF(F102="","No VAT category; ","")&amp;IF(ABS(Q102)&gt;Setup!$B$10,"VAT ≠ 15% × net; ","")&amp;IF(AND(F102="Standard domestic 15% (Box 7)",NOT(AND(LEN(D102)=15,LEFT(D102,1)="3",RIGHT(D102,1)="3",ISNUMBER(--D102)))),"Invalid/missing supplier VAT no; ","")&amp;IF(AND(L102="Yes",K102&lt;&gt;"Yes"),"VAT claimed without valid tax invoice; ","")&amp;IF(AND(L102="Yes",ISNUMBER(SEARCH("blocked",G102))),"Blocked input VAT claimed; ","")&amp;IF(AND(F102="Import - VAT paid at customs (Box 8)",M102=""),"Customs declaration no missing; ","")&amp;IF(AND(F102="Import - Reverse charge (Box 9)",E102="Saudi Arabia"),"RCM used for a local supplier; ","")&amp;IF(AND(L102="Yes",NOT(OR(F102="Standard domestic 15% (Box 7)",F102="Import - VAT paid at customs (Box 8)",F102="Import - Reverse charge (Box 9)"))),"VAT claimed on non-taxable category; ",""))</f>
        <v/>
      </c>
    </row>
    <row r="103">
      <c r="A103" s="17" t="n"/>
      <c r="B103" s="14" t="n"/>
      <c r="C103" s="14" t="n"/>
      <c r="D103" s="16" t="n"/>
      <c r="E103" s="14" t="n"/>
      <c r="F103" s="14" t="n"/>
      <c r="G103" s="14" t="n"/>
      <c r="H103" s="19" t="n"/>
      <c r="I103" s="19" t="n"/>
      <c r="J103" s="34">
        <f>IF(A103="","",H103+I103)</f>
        <v/>
      </c>
      <c r="K103" s="14" t="n"/>
      <c r="L103" s="14" t="n"/>
      <c r="M103" s="14" t="n"/>
      <c r="N103" s="14" t="n"/>
      <c r="O103" s="20">
        <f>IF(A103="","",SUMPRODUCT((A103&gt;=Setup!$C$19:$C$30)*(A103&lt;=Setup!$D$19:$D$30)*Setup!$A$19:$A$30))</f>
        <v/>
      </c>
      <c r="P103" s="34">
        <f>IF(A103="","",IF(OR(F103="Standard domestic 15% (Box 7)",F103="Import - VAT paid at customs (Box 8)",F103="Import - Reverse charge (Box 9)"),ROUND(H103*Setup!$B$9,2),0))</f>
        <v/>
      </c>
      <c r="Q103" s="34">
        <f>IF(A103="","",I103-P103)</f>
        <v/>
      </c>
      <c r="R103" s="34">
        <f>IF(A103="","",IF(L103="Yes",I103,0))</f>
        <v/>
      </c>
      <c r="S103" s="34">
        <f>IF(A103="","",IF(AND(L103="Yes",K103="Yes",NOT(ISNUMBER(SEARCH("blocked",G103))),OR(F103="Standard domestic 15% (Box 7)",F103="Import - VAT paid at customs (Box 8)",F103="Import - Reverse charge (Box 9)"),OR(F103&lt;&gt;"Standard domestic 15% (Box 7)",AND(LEN(D103)=15,LEFT(D103,1)="3",RIGHT(D103,1)="3",ISNUMBER(--D103)))),I103,0))</f>
        <v/>
      </c>
      <c r="T103" s="34">
        <f>IF(A103="","",R103-S103)</f>
        <v/>
      </c>
      <c r="U103" s="23">
        <f>IF(A103="","",IF(O103=0,"Outside audit periods; ","")&amp;IF(F103="","No VAT category; ","")&amp;IF(ABS(Q103)&gt;Setup!$B$10,"VAT ≠ 15% × net; ","")&amp;IF(AND(F103="Standard domestic 15% (Box 7)",NOT(AND(LEN(D103)=15,LEFT(D103,1)="3",RIGHT(D103,1)="3",ISNUMBER(--D103)))),"Invalid/missing supplier VAT no; ","")&amp;IF(AND(L103="Yes",K103&lt;&gt;"Yes"),"VAT claimed without valid tax invoice; ","")&amp;IF(AND(L103="Yes",ISNUMBER(SEARCH("blocked",G103))),"Blocked input VAT claimed; ","")&amp;IF(AND(F103="Import - VAT paid at customs (Box 8)",M103=""),"Customs declaration no missing; ","")&amp;IF(AND(F103="Import - Reverse charge (Box 9)",E103="Saudi Arabia"),"RCM used for a local supplier; ","")&amp;IF(AND(L103="Yes",NOT(OR(F103="Standard domestic 15% (Box 7)",F103="Import - VAT paid at customs (Box 8)",F103="Import - Reverse charge (Box 9)"))),"VAT claimed on non-taxable category; ",""))</f>
        <v/>
      </c>
    </row>
    <row r="104">
      <c r="A104" s="17" t="n"/>
      <c r="B104" s="14" t="n"/>
      <c r="C104" s="14" t="n"/>
      <c r="D104" s="16" t="n"/>
      <c r="E104" s="14" t="n"/>
      <c r="F104" s="14" t="n"/>
      <c r="G104" s="14" t="n"/>
      <c r="H104" s="19" t="n"/>
      <c r="I104" s="19" t="n"/>
      <c r="J104" s="34">
        <f>IF(A104="","",H104+I104)</f>
        <v/>
      </c>
      <c r="K104" s="14" t="n"/>
      <c r="L104" s="14" t="n"/>
      <c r="M104" s="14" t="n"/>
      <c r="N104" s="14" t="n"/>
      <c r="O104" s="20">
        <f>IF(A104="","",SUMPRODUCT((A104&gt;=Setup!$C$19:$C$30)*(A104&lt;=Setup!$D$19:$D$30)*Setup!$A$19:$A$30))</f>
        <v/>
      </c>
      <c r="P104" s="34">
        <f>IF(A104="","",IF(OR(F104="Standard domestic 15% (Box 7)",F104="Import - VAT paid at customs (Box 8)",F104="Import - Reverse charge (Box 9)"),ROUND(H104*Setup!$B$9,2),0))</f>
        <v/>
      </c>
      <c r="Q104" s="34">
        <f>IF(A104="","",I104-P104)</f>
        <v/>
      </c>
      <c r="R104" s="34">
        <f>IF(A104="","",IF(L104="Yes",I104,0))</f>
        <v/>
      </c>
      <c r="S104" s="34">
        <f>IF(A104="","",IF(AND(L104="Yes",K104="Yes",NOT(ISNUMBER(SEARCH("blocked",G104))),OR(F104="Standard domestic 15% (Box 7)",F104="Import - VAT paid at customs (Box 8)",F104="Import - Reverse charge (Box 9)"),OR(F104&lt;&gt;"Standard domestic 15% (Box 7)",AND(LEN(D104)=15,LEFT(D104,1)="3",RIGHT(D104,1)="3",ISNUMBER(--D104)))),I104,0))</f>
        <v/>
      </c>
      <c r="T104" s="34">
        <f>IF(A104="","",R104-S104)</f>
        <v/>
      </c>
      <c r="U104" s="23">
        <f>IF(A104="","",IF(O104=0,"Outside audit periods; ","")&amp;IF(F104="","No VAT category; ","")&amp;IF(ABS(Q104)&gt;Setup!$B$10,"VAT ≠ 15% × net; ","")&amp;IF(AND(F104="Standard domestic 15% (Box 7)",NOT(AND(LEN(D104)=15,LEFT(D104,1)="3",RIGHT(D104,1)="3",ISNUMBER(--D104)))),"Invalid/missing supplier VAT no; ","")&amp;IF(AND(L104="Yes",K104&lt;&gt;"Yes"),"VAT claimed without valid tax invoice; ","")&amp;IF(AND(L104="Yes",ISNUMBER(SEARCH("blocked",G104))),"Blocked input VAT claimed; ","")&amp;IF(AND(F104="Import - VAT paid at customs (Box 8)",M104=""),"Customs declaration no missing; ","")&amp;IF(AND(F104="Import - Reverse charge (Box 9)",E104="Saudi Arabia"),"RCM used for a local supplier; ","")&amp;IF(AND(L104="Yes",NOT(OR(F104="Standard domestic 15% (Box 7)",F104="Import - VAT paid at customs (Box 8)",F104="Import - Reverse charge (Box 9)"))),"VAT claimed on non-taxable category; ",""))</f>
        <v/>
      </c>
    </row>
    <row r="105">
      <c r="A105" s="17" t="n"/>
      <c r="B105" s="14" t="n"/>
      <c r="C105" s="14" t="n"/>
      <c r="D105" s="16" t="n"/>
      <c r="E105" s="14" t="n"/>
      <c r="F105" s="14" t="n"/>
      <c r="G105" s="14" t="n"/>
      <c r="H105" s="19" t="n"/>
      <c r="I105" s="19" t="n"/>
      <c r="J105" s="34">
        <f>IF(A105="","",H105+I105)</f>
        <v/>
      </c>
      <c r="K105" s="14" t="n"/>
      <c r="L105" s="14" t="n"/>
      <c r="M105" s="14" t="n"/>
      <c r="N105" s="14" t="n"/>
      <c r="O105" s="20">
        <f>IF(A105="","",SUMPRODUCT((A105&gt;=Setup!$C$19:$C$30)*(A105&lt;=Setup!$D$19:$D$30)*Setup!$A$19:$A$30))</f>
        <v/>
      </c>
      <c r="P105" s="34">
        <f>IF(A105="","",IF(OR(F105="Standard domestic 15% (Box 7)",F105="Import - VAT paid at customs (Box 8)",F105="Import - Reverse charge (Box 9)"),ROUND(H105*Setup!$B$9,2),0))</f>
        <v/>
      </c>
      <c r="Q105" s="34">
        <f>IF(A105="","",I105-P105)</f>
        <v/>
      </c>
      <c r="R105" s="34">
        <f>IF(A105="","",IF(L105="Yes",I105,0))</f>
        <v/>
      </c>
      <c r="S105" s="34">
        <f>IF(A105="","",IF(AND(L105="Yes",K105="Yes",NOT(ISNUMBER(SEARCH("blocked",G105))),OR(F105="Standard domestic 15% (Box 7)",F105="Import - VAT paid at customs (Box 8)",F105="Import - Reverse charge (Box 9)"),OR(F105&lt;&gt;"Standard domestic 15% (Box 7)",AND(LEN(D105)=15,LEFT(D105,1)="3",RIGHT(D105,1)="3",ISNUMBER(--D105)))),I105,0))</f>
        <v/>
      </c>
      <c r="T105" s="34">
        <f>IF(A105="","",R105-S105)</f>
        <v/>
      </c>
      <c r="U105" s="23">
        <f>IF(A105="","",IF(O105=0,"Outside audit periods; ","")&amp;IF(F105="","No VAT category; ","")&amp;IF(ABS(Q105)&gt;Setup!$B$10,"VAT ≠ 15% × net; ","")&amp;IF(AND(F105="Standard domestic 15% (Box 7)",NOT(AND(LEN(D105)=15,LEFT(D105,1)="3",RIGHT(D105,1)="3",ISNUMBER(--D105)))),"Invalid/missing supplier VAT no; ","")&amp;IF(AND(L105="Yes",K105&lt;&gt;"Yes"),"VAT claimed without valid tax invoice; ","")&amp;IF(AND(L105="Yes",ISNUMBER(SEARCH("blocked",G105))),"Blocked input VAT claimed; ","")&amp;IF(AND(F105="Import - VAT paid at customs (Box 8)",M105=""),"Customs declaration no missing; ","")&amp;IF(AND(F105="Import - Reverse charge (Box 9)",E105="Saudi Arabia"),"RCM used for a local supplier; ","")&amp;IF(AND(L105="Yes",NOT(OR(F105="Standard domestic 15% (Box 7)",F105="Import - VAT paid at customs (Box 8)",F105="Import - Reverse charge (Box 9)"))),"VAT claimed on non-taxable category; ",""))</f>
        <v/>
      </c>
    </row>
    <row r="106">
      <c r="A106" s="17" t="n"/>
      <c r="B106" s="14" t="n"/>
      <c r="C106" s="14" t="n"/>
      <c r="D106" s="16" t="n"/>
      <c r="E106" s="14" t="n"/>
      <c r="F106" s="14" t="n"/>
      <c r="G106" s="14" t="n"/>
      <c r="H106" s="19" t="n"/>
      <c r="I106" s="19" t="n"/>
      <c r="J106" s="34">
        <f>IF(A106="","",H106+I106)</f>
        <v/>
      </c>
      <c r="K106" s="14" t="n"/>
      <c r="L106" s="14" t="n"/>
      <c r="M106" s="14" t="n"/>
      <c r="N106" s="14" t="n"/>
      <c r="O106" s="20">
        <f>IF(A106="","",SUMPRODUCT((A106&gt;=Setup!$C$19:$C$30)*(A106&lt;=Setup!$D$19:$D$30)*Setup!$A$19:$A$30))</f>
        <v/>
      </c>
      <c r="P106" s="34">
        <f>IF(A106="","",IF(OR(F106="Standard domestic 15% (Box 7)",F106="Import - VAT paid at customs (Box 8)",F106="Import - Reverse charge (Box 9)"),ROUND(H106*Setup!$B$9,2),0))</f>
        <v/>
      </c>
      <c r="Q106" s="34">
        <f>IF(A106="","",I106-P106)</f>
        <v/>
      </c>
      <c r="R106" s="34">
        <f>IF(A106="","",IF(L106="Yes",I106,0))</f>
        <v/>
      </c>
      <c r="S106" s="34">
        <f>IF(A106="","",IF(AND(L106="Yes",K106="Yes",NOT(ISNUMBER(SEARCH("blocked",G106))),OR(F106="Standard domestic 15% (Box 7)",F106="Import - VAT paid at customs (Box 8)",F106="Import - Reverse charge (Box 9)"),OR(F106&lt;&gt;"Standard domestic 15% (Box 7)",AND(LEN(D106)=15,LEFT(D106,1)="3",RIGHT(D106,1)="3",ISNUMBER(--D106)))),I106,0))</f>
        <v/>
      </c>
      <c r="T106" s="34">
        <f>IF(A106="","",R106-S106)</f>
        <v/>
      </c>
      <c r="U106" s="23">
        <f>IF(A106="","",IF(O106=0,"Outside audit periods; ","")&amp;IF(F106="","No VAT category; ","")&amp;IF(ABS(Q106)&gt;Setup!$B$10,"VAT ≠ 15% × net; ","")&amp;IF(AND(F106="Standard domestic 15% (Box 7)",NOT(AND(LEN(D106)=15,LEFT(D106,1)="3",RIGHT(D106,1)="3",ISNUMBER(--D106)))),"Invalid/missing supplier VAT no; ","")&amp;IF(AND(L106="Yes",K106&lt;&gt;"Yes"),"VAT claimed without valid tax invoice; ","")&amp;IF(AND(L106="Yes",ISNUMBER(SEARCH("blocked",G106))),"Blocked input VAT claimed; ","")&amp;IF(AND(F106="Import - VAT paid at customs (Box 8)",M106=""),"Customs declaration no missing; ","")&amp;IF(AND(F106="Import - Reverse charge (Box 9)",E106="Saudi Arabia"),"RCM used for a local supplier; ","")&amp;IF(AND(L106="Yes",NOT(OR(F106="Standard domestic 15% (Box 7)",F106="Import - VAT paid at customs (Box 8)",F106="Import - Reverse charge (Box 9)"))),"VAT claimed on non-taxable category; ",""))</f>
        <v/>
      </c>
    </row>
    <row r="107">
      <c r="A107" s="17" t="n"/>
      <c r="B107" s="14" t="n"/>
      <c r="C107" s="14" t="n"/>
      <c r="D107" s="16" t="n"/>
      <c r="E107" s="14" t="n"/>
      <c r="F107" s="14" t="n"/>
      <c r="G107" s="14" t="n"/>
      <c r="H107" s="19" t="n"/>
      <c r="I107" s="19" t="n"/>
      <c r="J107" s="34">
        <f>IF(A107="","",H107+I107)</f>
        <v/>
      </c>
      <c r="K107" s="14" t="n"/>
      <c r="L107" s="14" t="n"/>
      <c r="M107" s="14" t="n"/>
      <c r="N107" s="14" t="n"/>
      <c r="O107" s="20">
        <f>IF(A107="","",SUMPRODUCT((A107&gt;=Setup!$C$19:$C$30)*(A107&lt;=Setup!$D$19:$D$30)*Setup!$A$19:$A$30))</f>
        <v/>
      </c>
      <c r="P107" s="34">
        <f>IF(A107="","",IF(OR(F107="Standard domestic 15% (Box 7)",F107="Import - VAT paid at customs (Box 8)",F107="Import - Reverse charge (Box 9)"),ROUND(H107*Setup!$B$9,2),0))</f>
        <v/>
      </c>
      <c r="Q107" s="34">
        <f>IF(A107="","",I107-P107)</f>
        <v/>
      </c>
      <c r="R107" s="34">
        <f>IF(A107="","",IF(L107="Yes",I107,0))</f>
        <v/>
      </c>
      <c r="S107" s="34">
        <f>IF(A107="","",IF(AND(L107="Yes",K107="Yes",NOT(ISNUMBER(SEARCH("blocked",G107))),OR(F107="Standard domestic 15% (Box 7)",F107="Import - VAT paid at customs (Box 8)",F107="Import - Reverse charge (Box 9)"),OR(F107&lt;&gt;"Standard domestic 15% (Box 7)",AND(LEN(D107)=15,LEFT(D107,1)="3",RIGHT(D107,1)="3",ISNUMBER(--D107)))),I107,0))</f>
        <v/>
      </c>
      <c r="T107" s="34">
        <f>IF(A107="","",R107-S107)</f>
        <v/>
      </c>
      <c r="U107" s="23">
        <f>IF(A107="","",IF(O107=0,"Outside audit periods; ","")&amp;IF(F107="","No VAT category; ","")&amp;IF(ABS(Q107)&gt;Setup!$B$10,"VAT ≠ 15% × net; ","")&amp;IF(AND(F107="Standard domestic 15% (Box 7)",NOT(AND(LEN(D107)=15,LEFT(D107,1)="3",RIGHT(D107,1)="3",ISNUMBER(--D107)))),"Invalid/missing supplier VAT no; ","")&amp;IF(AND(L107="Yes",K107&lt;&gt;"Yes"),"VAT claimed without valid tax invoice; ","")&amp;IF(AND(L107="Yes",ISNUMBER(SEARCH("blocked",G107))),"Blocked input VAT claimed; ","")&amp;IF(AND(F107="Import - VAT paid at customs (Box 8)",M107=""),"Customs declaration no missing; ","")&amp;IF(AND(F107="Import - Reverse charge (Box 9)",E107="Saudi Arabia"),"RCM used for a local supplier; ","")&amp;IF(AND(L107="Yes",NOT(OR(F107="Standard domestic 15% (Box 7)",F107="Import - VAT paid at customs (Box 8)",F107="Import - Reverse charge (Box 9)"))),"VAT claimed on non-taxable category; ",""))</f>
        <v/>
      </c>
    </row>
    <row r="108">
      <c r="A108" s="17" t="n"/>
      <c r="B108" s="14" t="n"/>
      <c r="C108" s="14" t="n"/>
      <c r="D108" s="16" t="n"/>
      <c r="E108" s="14" t="n"/>
      <c r="F108" s="14" t="n"/>
      <c r="G108" s="14" t="n"/>
      <c r="H108" s="19" t="n"/>
      <c r="I108" s="19" t="n"/>
      <c r="J108" s="34">
        <f>IF(A108="","",H108+I108)</f>
        <v/>
      </c>
      <c r="K108" s="14" t="n"/>
      <c r="L108" s="14" t="n"/>
      <c r="M108" s="14" t="n"/>
      <c r="N108" s="14" t="n"/>
      <c r="O108" s="20">
        <f>IF(A108="","",SUMPRODUCT((A108&gt;=Setup!$C$19:$C$30)*(A108&lt;=Setup!$D$19:$D$30)*Setup!$A$19:$A$30))</f>
        <v/>
      </c>
      <c r="P108" s="34">
        <f>IF(A108="","",IF(OR(F108="Standard domestic 15% (Box 7)",F108="Import - VAT paid at customs (Box 8)",F108="Import - Reverse charge (Box 9)"),ROUND(H108*Setup!$B$9,2),0))</f>
        <v/>
      </c>
      <c r="Q108" s="34">
        <f>IF(A108="","",I108-P108)</f>
        <v/>
      </c>
      <c r="R108" s="34">
        <f>IF(A108="","",IF(L108="Yes",I108,0))</f>
        <v/>
      </c>
      <c r="S108" s="34">
        <f>IF(A108="","",IF(AND(L108="Yes",K108="Yes",NOT(ISNUMBER(SEARCH("blocked",G108))),OR(F108="Standard domestic 15% (Box 7)",F108="Import - VAT paid at customs (Box 8)",F108="Import - Reverse charge (Box 9)"),OR(F108&lt;&gt;"Standard domestic 15% (Box 7)",AND(LEN(D108)=15,LEFT(D108,1)="3",RIGHT(D108,1)="3",ISNUMBER(--D108)))),I108,0))</f>
        <v/>
      </c>
      <c r="T108" s="34">
        <f>IF(A108="","",R108-S108)</f>
        <v/>
      </c>
      <c r="U108" s="23">
        <f>IF(A108="","",IF(O108=0,"Outside audit periods; ","")&amp;IF(F108="","No VAT category; ","")&amp;IF(ABS(Q108)&gt;Setup!$B$10,"VAT ≠ 15% × net; ","")&amp;IF(AND(F108="Standard domestic 15% (Box 7)",NOT(AND(LEN(D108)=15,LEFT(D108,1)="3",RIGHT(D108,1)="3",ISNUMBER(--D108)))),"Invalid/missing supplier VAT no; ","")&amp;IF(AND(L108="Yes",K108&lt;&gt;"Yes"),"VAT claimed without valid tax invoice; ","")&amp;IF(AND(L108="Yes",ISNUMBER(SEARCH("blocked",G108))),"Blocked input VAT claimed; ","")&amp;IF(AND(F108="Import - VAT paid at customs (Box 8)",M108=""),"Customs declaration no missing; ","")&amp;IF(AND(F108="Import - Reverse charge (Box 9)",E108="Saudi Arabia"),"RCM used for a local supplier; ","")&amp;IF(AND(L108="Yes",NOT(OR(F108="Standard domestic 15% (Box 7)",F108="Import - VAT paid at customs (Box 8)",F108="Import - Reverse charge (Box 9)"))),"VAT claimed on non-taxable category; ",""))</f>
        <v/>
      </c>
    </row>
    <row r="109">
      <c r="A109" s="17" t="n"/>
      <c r="B109" s="14" t="n"/>
      <c r="C109" s="14" t="n"/>
      <c r="D109" s="16" t="n"/>
      <c r="E109" s="14" t="n"/>
      <c r="F109" s="14" t="n"/>
      <c r="G109" s="14" t="n"/>
      <c r="H109" s="19" t="n"/>
      <c r="I109" s="19" t="n"/>
      <c r="J109" s="34">
        <f>IF(A109="","",H109+I109)</f>
        <v/>
      </c>
      <c r="K109" s="14" t="n"/>
      <c r="L109" s="14" t="n"/>
      <c r="M109" s="14" t="n"/>
      <c r="N109" s="14" t="n"/>
      <c r="O109" s="20">
        <f>IF(A109="","",SUMPRODUCT((A109&gt;=Setup!$C$19:$C$30)*(A109&lt;=Setup!$D$19:$D$30)*Setup!$A$19:$A$30))</f>
        <v/>
      </c>
      <c r="P109" s="34">
        <f>IF(A109="","",IF(OR(F109="Standard domestic 15% (Box 7)",F109="Import - VAT paid at customs (Box 8)",F109="Import - Reverse charge (Box 9)"),ROUND(H109*Setup!$B$9,2),0))</f>
        <v/>
      </c>
      <c r="Q109" s="34">
        <f>IF(A109="","",I109-P109)</f>
        <v/>
      </c>
      <c r="R109" s="34">
        <f>IF(A109="","",IF(L109="Yes",I109,0))</f>
        <v/>
      </c>
      <c r="S109" s="34">
        <f>IF(A109="","",IF(AND(L109="Yes",K109="Yes",NOT(ISNUMBER(SEARCH("blocked",G109))),OR(F109="Standard domestic 15% (Box 7)",F109="Import - VAT paid at customs (Box 8)",F109="Import - Reverse charge (Box 9)"),OR(F109&lt;&gt;"Standard domestic 15% (Box 7)",AND(LEN(D109)=15,LEFT(D109,1)="3",RIGHT(D109,1)="3",ISNUMBER(--D109)))),I109,0))</f>
        <v/>
      </c>
      <c r="T109" s="34">
        <f>IF(A109="","",R109-S109)</f>
        <v/>
      </c>
      <c r="U109" s="23">
        <f>IF(A109="","",IF(O109=0,"Outside audit periods; ","")&amp;IF(F109="","No VAT category; ","")&amp;IF(ABS(Q109)&gt;Setup!$B$10,"VAT ≠ 15% × net; ","")&amp;IF(AND(F109="Standard domestic 15% (Box 7)",NOT(AND(LEN(D109)=15,LEFT(D109,1)="3",RIGHT(D109,1)="3",ISNUMBER(--D109)))),"Invalid/missing supplier VAT no; ","")&amp;IF(AND(L109="Yes",K109&lt;&gt;"Yes"),"VAT claimed without valid tax invoice; ","")&amp;IF(AND(L109="Yes",ISNUMBER(SEARCH("blocked",G109))),"Blocked input VAT claimed; ","")&amp;IF(AND(F109="Import - VAT paid at customs (Box 8)",M109=""),"Customs declaration no missing; ","")&amp;IF(AND(F109="Import - Reverse charge (Box 9)",E109="Saudi Arabia"),"RCM used for a local supplier; ","")&amp;IF(AND(L109="Yes",NOT(OR(F109="Standard domestic 15% (Box 7)",F109="Import - VAT paid at customs (Box 8)",F109="Import - Reverse charge (Box 9)"))),"VAT claimed on non-taxable category; ",""))</f>
        <v/>
      </c>
    </row>
    <row r="110">
      <c r="A110" s="17" t="n"/>
      <c r="B110" s="14" t="n"/>
      <c r="C110" s="14" t="n"/>
      <c r="D110" s="16" t="n"/>
      <c r="E110" s="14" t="n"/>
      <c r="F110" s="14" t="n"/>
      <c r="G110" s="14" t="n"/>
      <c r="H110" s="19" t="n"/>
      <c r="I110" s="19" t="n"/>
      <c r="J110" s="34">
        <f>IF(A110="","",H110+I110)</f>
        <v/>
      </c>
      <c r="K110" s="14" t="n"/>
      <c r="L110" s="14" t="n"/>
      <c r="M110" s="14" t="n"/>
      <c r="N110" s="14" t="n"/>
      <c r="O110" s="20">
        <f>IF(A110="","",SUMPRODUCT((A110&gt;=Setup!$C$19:$C$30)*(A110&lt;=Setup!$D$19:$D$30)*Setup!$A$19:$A$30))</f>
        <v/>
      </c>
      <c r="P110" s="34">
        <f>IF(A110="","",IF(OR(F110="Standard domestic 15% (Box 7)",F110="Import - VAT paid at customs (Box 8)",F110="Import - Reverse charge (Box 9)"),ROUND(H110*Setup!$B$9,2),0))</f>
        <v/>
      </c>
      <c r="Q110" s="34">
        <f>IF(A110="","",I110-P110)</f>
        <v/>
      </c>
      <c r="R110" s="34">
        <f>IF(A110="","",IF(L110="Yes",I110,0))</f>
        <v/>
      </c>
      <c r="S110" s="34">
        <f>IF(A110="","",IF(AND(L110="Yes",K110="Yes",NOT(ISNUMBER(SEARCH("blocked",G110))),OR(F110="Standard domestic 15% (Box 7)",F110="Import - VAT paid at customs (Box 8)",F110="Import - Reverse charge (Box 9)"),OR(F110&lt;&gt;"Standard domestic 15% (Box 7)",AND(LEN(D110)=15,LEFT(D110,1)="3",RIGHT(D110,1)="3",ISNUMBER(--D110)))),I110,0))</f>
        <v/>
      </c>
      <c r="T110" s="34">
        <f>IF(A110="","",R110-S110)</f>
        <v/>
      </c>
      <c r="U110" s="23">
        <f>IF(A110="","",IF(O110=0,"Outside audit periods; ","")&amp;IF(F110="","No VAT category; ","")&amp;IF(ABS(Q110)&gt;Setup!$B$10,"VAT ≠ 15% × net; ","")&amp;IF(AND(F110="Standard domestic 15% (Box 7)",NOT(AND(LEN(D110)=15,LEFT(D110,1)="3",RIGHT(D110,1)="3",ISNUMBER(--D110)))),"Invalid/missing supplier VAT no; ","")&amp;IF(AND(L110="Yes",K110&lt;&gt;"Yes"),"VAT claimed without valid tax invoice; ","")&amp;IF(AND(L110="Yes",ISNUMBER(SEARCH("blocked",G110))),"Blocked input VAT claimed; ","")&amp;IF(AND(F110="Import - VAT paid at customs (Box 8)",M110=""),"Customs declaration no missing; ","")&amp;IF(AND(F110="Import - Reverse charge (Box 9)",E110="Saudi Arabia"),"RCM used for a local supplier; ","")&amp;IF(AND(L110="Yes",NOT(OR(F110="Standard domestic 15% (Box 7)",F110="Import - VAT paid at customs (Box 8)",F110="Import - Reverse charge (Box 9)"))),"VAT claimed on non-taxable category; ",""))</f>
        <v/>
      </c>
    </row>
    <row r="111">
      <c r="A111" s="17" t="n"/>
      <c r="B111" s="14" t="n"/>
      <c r="C111" s="14" t="n"/>
      <c r="D111" s="16" t="n"/>
      <c r="E111" s="14" t="n"/>
      <c r="F111" s="14" t="n"/>
      <c r="G111" s="14" t="n"/>
      <c r="H111" s="19" t="n"/>
      <c r="I111" s="19" t="n"/>
      <c r="J111" s="34">
        <f>IF(A111="","",H111+I111)</f>
        <v/>
      </c>
      <c r="K111" s="14" t="n"/>
      <c r="L111" s="14" t="n"/>
      <c r="M111" s="14" t="n"/>
      <c r="N111" s="14" t="n"/>
      <c r="O111" s="20">
        <f>IF(A111="","",SUMPRODUCT((A111&gt;=Setup!$C$19:$C$30)*(A111&lt;=Setup!$D$19:$D$30)*Setup!$A$19:$A$30))</f>
        <v/>
      </c>
      <c r="P111" s="34">
        <f>IF(A111="","",IF(OR(F111="Standard domestic 15% (Box 7)",F111="Import - VAT paid at customs (Box 8)",F111="Import - Reverse charge (Box 9)"),ROUND(H111*Setup!$B$9,2),0))</f>
        <v/>
      </c>
      <c r="Q111" s="34">
        <f>IF(A111="","",I111-P111)</f>
        <v/>
      </c>
      <c r="R111" s="34">
        <f>IF(A111="","",IF(L111="Yes",I111,0))</f>
        <v/>
      </c>
      <c r="S111" s="34">
        <f>IF(A111="","",IF(AND(L111="Yes",K111="Yes",NOT(ISNUMBER(SEARCH("blocked",G111))),OR(F111="Standard domestic 15% (Box 7)",F111="Import - VAT paid at customs (Box 8)",F111="Import - Reverse charge (Box 9)"),OR(F111&lt;&gt;"Standard domestic 15% (Box 7)",AND(LEN(D111)=15,LEFT(D111,1)="3",RIGHT(D111,1)="3",ISNUMBER(--D111)))),I111,0))</f>
        <v/>
      </c>
      <c r="T111" s="34">
        <f>IF(A111="","",R111-S111)</f>
        <v/>
      </c>
      <c r="U111" s="23">
        <f>IF(A111="","",IF(O111=0,"Outside audit periods; ","")&amp;IF(F111="","No VAT category; ","")&amp;IF(ABS(Q111)&gt;Setup!$B$10,"VAT ≠ 15% × net; ","")&amp;IF(AND(F111="Standard domestic 15% (Box 7)",NOT(AND(LEN(D111)=15,LEFT(D111,1)="3",RIGHT(D111,1)="3",ISNUMBER(--D111)))),"Invalid/missing supplier VAT no; ","")&amp;IF(AND(L111="Yes",K111&lt;&gt;"Yes"),"VAT claimed without valid tax invoice; ","")&amp;IF(AND(L111="Yes",ISNUMBER(SEARCH("blocked",G111))),"Blocked input VAT claimed; ","")&amp;IF(AND(F111="Import - VAT paid at customs (Box 8)",M111=""),"Customs declaration no missing; ","")&amp;IF(AND(F111="Import - Reverse charge (Box 9)",E111="Saudi Arabia"),"RCM used for a local supplier; ","")&amp;IF(AND(L111="Yes",NOT(OR(F111="Standard domestic 15% (Box 7)",F111="Import - VAT paid at customs (Box 8)",F111="Import - Reverse charge (Box 9)"))),"VAT claimed on non-taxable category; ",""))</f>
        <v/>
      </c>
    </row>
    <row r="112">
      <c r="A112" s="17" t="n"/>
      <c r="B112" s="14" t="n"/>
      <c r="C112" s="14" t="n"/>
      <c r="D112" s="16" t="n"/>
      <c r="E112" s="14" t="n"/>
      <c r="F112" s="14" t="n"/>
      <c r="G112" s="14" t="n"/>
      <c r="H112" s="19" t="n"/>
      <c r="I112" s="19" t="n"/>
      <c r="J112" s="34">
        <f>IF(A112="","",H112+I112)</f>
        <v/>
      </c>
      <c r="K112" s="14" t="n"/>
      <c r="L112" s="14" t="n"/>
      <c r="M112" s="14" t="n"/>
      <c r="N112" s="14" t="n"/>
      <c r="O112" s="20">
        <f>IF(A112="","",SUMPRODUCT((A112&gt;=Setup!$C$19:$C$30)*(A112&lt;=Setup!$D$19:$D$30)*Setup!$A$19:$A$30))</f>
        <v/>
      </c>
      <c r="P112" s="34">
        <f>IF(A112="","",IF(OR(F112="Standard domestic 15% (Box 7)",F112="Import - VAT paid at customs (Box 8)",F112="Import - Reverse charge (Box 9)"),ROUND(H112*Setup!$B$9,2),0))</f>
        <v/>
      </c>
      <c r="Q112" s="34">
        <f>IF(A112="","",I112-P112)</f>
        <v/>
      </c>
      <c r="R112" s="34">
        <f>IF(A112="","",IF(L112="Yes",I112,0))</f>
        <v/>
      </c>
      <c r="S112" s="34">
        <f>IF(A112="","",IF(AND(L112="Yes",K112="Yes",NOT(ISNUMBER(SEARCH("blocked",G112))),OR(F112="Standard domestic 15% (Box 7)",F112="Import - VAT paid at customs (Box 8)",F112="Import - Reverse charge (Box 9)"),OR(F112&lt;&gt;"Standard domestic 15% (Box 7)",AND(LEN(D112)=15,LEFT(D112,1)="3",RIGHT(D112,1)="3",ISNUMBER(--D112)))),I112,0))</f>
        <v/>
      </c>
      <c r="T112" s="34">
        <f>IF(A112="","",R112-S112)</f>
        <v/>
      </c>
      <c r="U112" s="23">
        <f>IF(A112="","",IF(O112=0,"Outside audit periods; ","")&amp;IF(F112="","No VAT category; ","")&amp;IF(ABS(Q112)&gt;Setup!$B$10,"VAT ≠ 15% × net; ","")&amp;IF(AND(F112="Standard domestic 15% (Box 7)",NOT(AND(LEN(D112)=15,LEFT(D112,1)="3",RIGHT(D112,1)="3",ISNUMBER(--D112)))),"Invalid/missing supplier VAT no; ","")&amp;IF(AND(L112="Yes",K112&lt;&gt;"Yes"),"VAT claimed without valid tax invoice; ","")&amp;IF(AND(L112="Yes",ISNUMBER(SEARCH("blocked",G112))),"Blocked input VAT claimed; ","")&amp;IF(AND(F112="Import - VAT paid at customs (Box 8)",M112=""),"Customs declaration no missing; ","")&amp;IF(AND(F112="Import - Reverse charge (Box 9)",E112="Saudi Arabia"),"RCM used for a local supplier; ","")&amp;IF(AND(L112="Yes",NOT(OR(F112="Standard domestic 15% (Box 7)",F112="Import - VAT paid at customs (Box 8)",F112="Import - Reverse charge (Box 9)"))),"VAT claimed on non-taxable category; ",""))</f>
        <v/>
      </c>
    </row>
    <row r="113">
      <c r="A113" s="17" t="n"/>
      <c r="B113" s="14" t="n"/>
      <c r="C113" s="14" t="n"/>
      <c r="D113" s="16" t="n"/>
      <c r="E113" s="14" t="n"/>
      <c r="F113" s="14" t="n"/>
      <c r="G113" s="14" t="n"/>
      <c r="H113" s="19" t="n"/>
      <c r="I113" s="19" t="n"/>
      <c r="J113" s="34">
        <f>IF(A113="","",H113+I113)</f>
        <v/>
      </c>
      <c r="K113" s="14" t="n"/>
      <c r="L113" s="14" t="n"/>
      <c r="M113" s="14" t="n"/>
      <c r="N113" s="14" t="n"/>
      <c r="O113" s="20">
        <f>IF(A113="","",SUMPRODUCT((A113&gt;=Setup!$C$19:$C$30)*(A113&lt;=Setup!$D$19:$D$30)*Setup!$A$19:$A$30))</f>
        <v/>
      </c>
      <c r="P113" s="34">
        <f>IF(A113="","",IF(OR(F113="Standard domestic 15% (Box 7)",F113="Import - VAT paid at customs (Box 8)",F113="Import - Reverse charge (Box 9)"),ROUND(H113*Setup!$B$9,2),0))</f>
        <v/>
      </c>
      <c r="Q113" s="34">
        <f>IF(A113="","",I113-P113)</f>
        <v/>
      </c>
      <c r="R113" s="34">
        <f>IF(A113="","",IF(L113="Yes",I113,0))</f>
        <v/>
      </c>
      <c r="S113" s="34">
        <f>IF(A113="","",IF(AND(L113="Yes",K113="Yes",NOT(ISNUMBER(SEARCH("blocked",G113))),OR(F113="Standard domestic 15% (Box 7)",F113="Import - VAT paid at customs (Box 8)",F113="Import - Reverse charge (Box 9)"),OR(F113&lt;&gt;"Standard domestic 15% (Box 7)",AND(LEN(D113)=15,LEFT(D113,1)="3",RIGHT(D113,1)="3",ISNUMBER(--D113)))),I113,0))</f>
        <v/>
      </c>
      <c r="T113" s="34">
        <f>IF(A113="","",R113-S113)</f>
        <v/>
      </c>
      <c r="U113" s="23">
        <f>IF(A113="","",IF(O113=0,"Outside audit periods; ","")&amp;IF(F113="","No VAT category; ","")&amp;IF(ABS(Q113)&gt;Setup!$B$10,"VAT ≠ 15% × net; ","")&amp;IF(AND(F113="Standard domestic 15% (Box 7)",NOT(AND(LEN(D113)=15,LEFT(D113,1)="3",RIGHT(D113,1)="3",ISNUMBER(--D113)))),"Invalid/missing supplier VAT no; ","")&amp;IF(AND(L113="Yes",K113&lt;&gt;"Yes"),"VAT claimed without valid tax invoice; ","")&amp;IF(AND(L113="Yes",ISNUMBER(SEARCH("blocked",G113))),"Blocked input VAT claimed; ","")&amp;IF(AND(F113="Import - VAT paid at customs (Box 8)",M113=""),"Customs declaration no missing; ","")&amp;IF(AND(F113="Import - Reverse charge (Box 9)",E113="Saudi Arabia"),"RCM used for a local supplier; ","")&amp;IF(AND(L113="Yes",NOT(OR(F113="Standard domestic 15% (Box 7)",F113="Import - VAT paid at customs (Box 8)",F113="Import - Reverse charge (Box 9)"))),"VAT claimed on non-taxable category; ",""))</f>
        <v/>
      </c>
    </row>
    <row r="114">
      <c r="A114" s="17" t="n"/>
      <c r="B114" s="14" t="n"/>
      <c r="C114" s="14" t="n"/>
      <c r="D114" s="16" t="n"/>
      <c r="E114" s="14" t="n"/>
      <c r="F114" s="14" t="n"/>
      <c r="G114" s="14" t="n"/>
      <c r="H114" s="19" t="n"/>
      <c r="I114" s="19" t="n"/>
      <c r="J114" s="34">
        <f>IF(A114="","",H114+I114)</f>
        <v/>
      </c>
      <c r="K114" s="14" t="n"/>
      <c r="L114" s="14" t="n"/>
      <c r="M114" s="14" t="n"/>
      <c r="N114" s="14" t="n"/>
      <c r="O114" s="20">
        <f>IF(A114="","",SUMPRODUCT((A114&gt;=Setup!$C$19:$C$30)*(A114&lt;=Setup!$D$19:$D$30)*Setup!$A$19:$A$30))</f>
        <v/>
      </c>
      <c r="P114" s="34">
        <f>IF(A114="","",IF(OR(F114="Standard domestic 15% (Box 7)",F114="Import - VAT paid at customs (Box 8)",F114="Import - Reverse charge (Box 9)"),ROUND(H114*Setup!$B$9,2),0))</f>
        <v/>
      </c>
      <c r="Q114" s="34">
        <f>IF(A114="","",I114-P114)</f>
        <v/>
      </c>
      <c r="R114" s="34">
        <f>IF(A114="","",IF(L114="Yes",I114,0))</f>
        <v/>
      </c>
      <c r="S114" s="34">
        <f>IF(A114="","",IF(AND(L114="Yes",K114="Yes",NOT(ISNUMBER(SEARCH("blocked",G114))),OR(F114="Standard domestic 15% (Box 7)",F114="Import - VAT paid at customs (Box 8)",F114="Import - Reverse charge (Box 9)"),OR(F114&lt;&gt;"Standard domestic 15% (Box 7)",AND(LEN(D114)=15,LEFT(D114,1)="3",RIGHT(D114,1)="3",ISNUMBER(--D114)))),I114,0))</f>
        <v/>
      </c>
      <c r="T114" s="34">
        <f>IF(A114="","",R114-S114)</f>
        <v/>
      </c>
      <c r="U114" s="23">
        <f>IF(A114="","",IF(O114=0,"Outside audit periods; ","")&amp;IF(F114="","No VAT category; ","")&amp;IF(ABS(Q114)&gt;Setup!$B$10,"VAT ≠ 15% × net; ","")&amp;IF(AND(F114="Standard domestic 15% (Box 7)",NOT(AND(LEN(D114)=15,LEFT(D114,1)="3",RIGHT(D114,1)="3",ISNUMBER(--D114)))),"Invalid/missing supplier VAT no; ","")&amp;IF(AND(L114="Yes",K114&lt;&gt;"Yes"),"VAT claimed without valid tax invoice; ","")&amp;IF(AND(L114="Yes",ISNUMBER(SEARCH("blocked",G114))),"Blocked input VAT claimed; ","")&amp;IF(AND(F114="Import - VAT paid at customs (Box 8)",M114=""),"Customs declaration no missing; ","")&amp;IF(AND(F114="Import - Reverse charge (Box 9)",E114="Saudi Arabia"),"RCM used for a local supplier; ","")&amp;IF(AND(L114="Yes",NOT(OR(F114="Standard domestic 15% (Box 7)",F114="Import - VAT paid at customs (Box 8)",F114="Import - Reverse charge (Box 9)"))),"VAT claimed on non-taxable category; ",""))</f>
        <v/>
      </c>
    </row>
    <row r="115">
      <c r="A115" s="17" t="n"/>
      <c r="B115" s="14" t="n"/>
      <c r="C115" s="14" t="n"/>
      <c r="D115" s="16" t="n"/>
      <c r="E115" s="14" t="n"/>
      <c r="F115" s="14" t="n"/>
      <c r="G115" s="14" t="n"/>
      <c r="H115" s="19" t="n"/>
      <c r="I115" s="19" t="n"/>
      <c r="J115" s="34">
        <f>IF(A115="","",H115+I115)</f>
        <v/>
      </c>
      <c r="K115" s="14" t="n"/>
      <c r="L115" s="14" t="n"/>
      <c r="M115" s="14" t="n"/>
      <c r="N115" s="14" t="n"/>
      <c r="O115" s="20">
        <f>IF(A115="","",SUMPRODUCT((A115&gt;=Setup!$C$19:$C$30)*(A115&lt;=Setup!$D$19:$D$30)*Setup!$A$19:$A$30))</f>
        <v/>
      </c>
      <c r="P115" s="34">
        <f>IF(A115="","",IF(OR(F115="Standard domestic 15% (Box 7)",F115="Import - VAT paid at customs (Box 8)",F115="Import - Reverse charge (Box 9)"),ROUND(H115*Setup!$B$9,2),0))</f>
        <v/>
      </c>
      <c r="Q115" s="34">
        <f>IF(A115="","",I115-P115)</f>
        <v/>
      </c>
      <c r="R115" s="34">
        <f>IF(A115="","",IF(L115="Yes",I115,0))</f>
        <v/>
      </c>
      <c r="S115" s="34">
        <f>IF(A115="","",IF(AND(L115="Yes",K115="Yes",NOT(ISNUMBER(SEARCH("blocked",G115))),OR(F115="Standard domestic 15% (Box 7)",F115="Import - VAT paid at customs (Box 8)",F115="Import - Reverse charge (Box 9)"),OR(F115&lt;&gt;"Standard domestic 15% (Box 7)",AND(LEN(D115)=15,LEFT(D115,1)="3",RIGHT(D115,1)="3",ISNUMBER(--D115)))),I115,0))</f>
        <v/>
      </c>
      <c r="T115" s="34">
        <f>IF(A115="","",R115-S115)</f>
        <v/>
      </c>
      <c r="U115" s="23">
        <f>IF(A115="","",IF(O115=0,"Outside audit periods; ","")&amp;IF(F115="","No VAT category; ","")&amp;IF(ABS(Q115)&gt;Setup!$B$10,"VAT ≠ 15% × net; ","")&amp;IF(AND(F115="Standard domestic 15% (Box 7)",NOT(AND(LEN(D115)=15,LEFT(D115,1)="3",RIGHT(D115,1)="3",ISNUMBER(--D115)))),"Invalid/missing supplier VAT no; ","")&amp;IF(AND(L115="Yes",K115&lt;&gt;"Yes"),"VAT claimed without valid tax invoice; ","")&amp;IF(AND(L115="Yes",ISNUMBER(SEARCH("blocked",G115))),"Blocked input VAT claimed; ","")&amp;IF(AND(F115="Import - VAT paid at customs (Box 8)",M115=""),"Customs declaration no missing; ","")&amp;IF(AND(F115="Import - Reverse charge (Box 9)",E115="Saudi Arabia"),"RCM used for a local supplier; ","")&amp;IF(AND(L115="Yes",NOT(OR(F115="Standard domestic 15% (Box 7)",F115="Import - VAT paid at customs (Box 8)",F115="Import - Reverse charge (Box 9)"))),"VAT claimed on non-taxable category; ",""))</f>
        <v/>
      </c>
    </row>
    <row r="116">
      <c r="A116" s="17" t="n"/>
      <c r="B116" s="14" t="n"/>
      <c r="C116" s="14" t="n"/>
      <c r="D116" s="16" t="n"/>
      <c r="E116" s="14" t="n"/>
      <c r="F116" s="14" t="n"/>
      <c r="G116" s="14" t="n"/>
      <c r="H116" s="19" t="n"/>
      <c r="I116" s="19" t="n"/>
      <c r="J116" s="34">
        <f>IF(A116="","",H116+I116)</f>
        <v/>
      </c>
      <c r="K116" s="14" t="n"/>
      <c r="L116" s="14" t="n"/>
      <c r="M116" s="14" t="n"/>
      <c r="N116" s="14" t="n"/>
      <c r="O116" s="20">
        <f>IF(A116="","",SUMPRODUCT((A116&gt;=Setup!$C$19:$C$30)*(A116&lt;=Setup!$D$19:$D$30)*Setup!$A$19:$A$30))</f>
        <v/>
      </c>
      <c r="P116" s="34">
        <f>IF(A116="","",IF(OR(F116="Standard domestic 15% (Box 7)",F116="Import - VAT paid at customs (Box 8)",F116="Import - Reverse charge (Box 9)"),ROUND(H116*Setup!$B$9,2),0))</f>
        <v/>
      </c>
      <c r="Q116" s="34">
        <f>IF(A116="","",I116-P116)</f>
        <v/>
      </c>
      <c r="R116" s="34">
        <f>IF(A116="","",IF(L116="Yes",I116,0))</f>
        <v/>
      </c>
      <c r="S116" s="34">
        <f>IF(A116="","",IF(AND(L116="Yes",K116="Yes",NOT(ISNUMBER(SEARCH("blocked",G116))),OR(F116="Standard domestic 15% (Box 7)",F116="Import - VAT paid at customs (Box 8)",F116="Import - Reverse charge (Box 9)"),OR(F116&lt;&gt;"Standard domestic 15% (Box 7)",AND(LEN(D116)=15,LEFT(D116,1)="3",RIGHT(D116,1)="3",ISNUMBER(--D116)))),I116,0))</f>
        <v/>
      </c>
      <c r="T116" s="34">
        <f>IF(A116="","",R116-S116)</f>
        <v/>
      </c>
      <c r="U116" s="23">
        <f>IF(A116="","",IF(O116=0,"Outside audit periods; ","")&amp;IF(F116="","No VAT category; ","")&amp;IF(ABS(Q116)&gt;Setup!$B$10,"VAT ≠ 15% × net; ","")&amp;IF(AND(F116="Standard domestic 15% (Box 7)",NOT(AND(LEN(D116)=15,LEFT(D116,1)="3",RIGHT(D116,1)="3",ISNUMBER(--D116)))),"Invalid/missing supplier VAT no; ","")&amp;IF(AND(L116="Yes",K116&lt;&gt;"Yes"),"VAT claimed without valid tax invoice; ","")&amp;IF(AND(L116="Yes",ISNUMBER(SEARCH("blocked",G116))),"Blocked input VAT claimed; ","")&amp;IF(AND(F116="Import - VAT paid at customs (Box 8)",M116=""),"Customs declaration no missing; ","")&amp;IF(AND(F116="Import - Reverse charge (Box 9)",E116="Saudi Arabia"),"RCM used for a local supplier; ","")&amp;IF(AND(L116="Yes",NOT(OR(F116="Standard domestic 15% (Box 7)",F116="Import - VAT paid at customs (Box 8)",F116="Import - Reverse charge (Box 9)"))),"VAT claimed on non-taxable category; ",""))</f>
        <v/>
      </c>
    </row>
    <row r="117">
      <c r="A117" s="17" t="n"/>
      <c r="B117" s="14" t="n"/>
      <c r="C117" s="14" t="n"/>
      <c r="D117" s="16" t="n"/>
      <c r="E117" s="14" t="n"/>
      <c r="F117" s="14" t="n"/>
      <c r="G117" s="14" t="n"/>
      <c r="H117" s="19" t="n"/>
      <c r="I117" s="19" t="n"/>
      <c r="J117" s="34">
        <f>IF(A117="","",H117+I117)</f>
        <v/>
      </c>
      <c r="K117" s="14" t="n"/>
      <c r="L117" s="14" t="n"/>
      <c r="M117" s="14" t="n"/>
      <c r="N117" s="14" t="n"/>
      <c r="O117" s="20">
        <f>IF(A117="","",SUMPRODUCT((A117&gt;=Setup!$C$19:$C$30)*(A117&lt;=Setup!$D$19:$D$30)*Setup!$A$19:$A$30))</f>
        <v/>
      </c>
      <c r="P117" s="34">
        <f>IF(A117="","",IF(OR(F117="Standard domestic 15% (Box 7)",F117="Import - VAT paid at customs (Box 8)",F117="Import - Reverse charge (Box 9)"),ROUND(H117*Setup!$B$9,2),0))</f>
        <v/>
      </c>
      <c r="Q117" s="34">
        <f>IF(A117="","",I117-P117)</f>
        <v/>
      </c>
      <c r="R117" s="34">
        <f>IF(A117="","",IF(L117="Yes",I117,0))</f>
        <v/>
      </c>
      <c r="S117" s="34">
        <f>IF(A117="","",IF(AND(L117="Yes",K117="Yes",NOT(ISNUMBER(SEARCH("blocked",G117))),OR(F117="Standard domestic 15% (Box 7)",F117="Import - VAT paid at customs (Box 8)",F117="Import - Reverse charge (Box 9)"),OR(F117&lt;&gt;"Standard domestic 15% (Box 7)",AND(LEN(D117)=15,LEFT(D117,1)="3",RIGHT(D117,1)="3",ISNUMBER(--D117)))),I117,0))</f>
        <v/>
      </c>
      <c r="T117" s="34">
        <f>IF(A117="","",R117-S117)</f>
        <v/>
      </c>
      <c r="U117" s="23">
        <f>IF(A117="","",IF(O117=0,"Outside audit periods; ","")&amp;IF(F117="","No VAT category; ","")&amp;IF(ABS(Q117)&gt;Setup!$B$10,"VAT ≠ 15% × net; ","")&amp;IF(AND(F117="Standard domestic 15% (Box 7)",NOT(AND(LEN(D117)=15,LEFT(D117,1)="3",RIGHT(D117,1)="3",ISNUMBER(--D117)))),"Invalid/missing supplier VAT no; ","")&amp;IF(AND(L117="Yes",K117&lt;&gt;"Yes"),"VAT claimed without valid tax invoice; ","")&amp;IF(AND(L117="Yes",ISNUMBER(SEARCH("blocked",G117))),"Blocked input VAT claimed; ","")&amp;IF(AND(F117="Import - VAT paid at customs (Box 8)",M117=""),"Customs declaration no missing; ","")&amp;IF(AND(F117="Import - Reverse charge (Box 9)",E117="Saudi Arabia"),"RCM used for a local supplier; ","")&amp;IF(AND(L117="Yes",NOT(OR(F117="Standard domestic 15% (Box 7)",F117="Import - VAT paid at customs (Box 8)",F117="Import - Reverse charge (Box 9)"))),"VAT claimed on non-taxable category; ",""))</f>
        <v/>
      </c>
    </row>
    <row r="118">
      <c r="A118" s="17" t="n"/>
      <c r="B118" s="14" t="n"/>
      <c r="C118" s="14" t="n"/>
      <c r="D118" s="16" t="n"/>
      <c r="E118" s="14" t="n"/>
      <c r="F118" s="14" t="n"/>
      <c r="G118" s="14" t="n"/>
      <c r="H118" s="19" t="n"/>
      <c r="I118" s="19" t="n"/>
      <c r="J118" s="34">
        <f>IF(A118="","",H118+I118)</f>
        <v/>
      </c>
      <c r="K118" s="14" t="n"/>
      <c r="L118" s="14" t="n"/>
      <c r="M118" s="14" t="n"/>
      <c r="N118" s="14" t="n"/>
      <c r="O118" s="20">
        <f>IF(A118="","",SUMPRODUCT((A118&gt;=Setup!$C$19:$C$30)*(A118&lt;=Setup!$D$19:$D$30)*Setup!$A$19:$A$30))</f>
        <v/>
      </c>
      <c r="P118" s="34">
        <f>IF(A118="","",IF(OR(F118="Standard domestic 15% (Box 7)",F118="Import - VAT paid at customs (Box 8)",F118="Import - Reverse charge (Box 9)"),ROUND(H118*Setup!$B$9,2),0))</f>
        <v/>
      </c>
      <c r="Q118" s="34">
        <f>IF(A118="","",I118-P118)</f>
        <v/>
      </c>
      <c r="R118" s="34">
        <f>IF(A118="","",IF(L118="Yes",I118,0))</f>
        <v/>
      </c>
      <c r="S118" s="34">
        <f>IF(A118="","",IF(AND(L118="Yes",K118="Yes",NOT(ISNUMBER(SEARCH("blocked",G118))),OR(F118="Standard domestic 15% (Box 7)",F118="Import - VAT paid at customs (Box 8)",F118="Import - Reverse charge (Box 9)"),OR(F118&lt;&gt;"Standard domestic 15% (Box 7)",AND(LEN(D118)=15,LEFT(D118,1)="3",RIGHT(D118,1)="3",ISNUMBER(--D118)))),I118,0))</f>
        <v/>
      </c>
      <c r="T118" s="34">
        <f>IF(A118="","",R118-S118)</f>
        <v/>
      </c>
      <c r="U118" s="23">
        <f>IF(A118="","",IF(O118=0,"Outside audit periods; ","")&amp;IF(F118="","No VAT category; ","")&amp;IF(ABS(Q118)&gt;Setup!$B$10,"VAT ≠ 15% × net; ","")&amp;IF(AND(F118="Standard domestic 15% (Box 7)",NOT(AND(LEN(D118)=15,LEFT(D118,1)="3",RIGHT(D118,1)="3",ISNUMBER(--D118)))),"Invalid/missing supplier VAT no; ","")&amp;IF(AND(L118="Yes",K118&lt;&gt;"Yes"),"VAT claimed without valid tax invoice; ","")&amp;IF(AND(L118="Yes",ISNUMBER(SEARCH("blocked",G118))),"Blocked input VAT claimed; ","")&amp;IF(AND(F118="Import - VAT paid at customs (Box 8)",M118=""),"Customs declaration no missing; ","")&amp;IF(AND(F118="Import - Reverse charge (Box 9)",E118="Saudi Arabia"),"RCM used for a local supplier; ","")&amp;IF(AND(L118="Yes",NOT(OR(F118="Standard domestic 15% (Box 7)",F118="Import - VAT paid at customs (Box 8)",F118="Import - Reverse charge (Box 9)"))),"VAT claimed on non-taxable category; ",""))</f>
        <v/>
      </c>
    </row>
    <row r="119">
      <c r="A119" s="17" t="n"/>
      <c r="B119" s="14" t="n"/>
      <c r="C119" s="14" t="n"/>
      <c r="D119" s="16" t="n"/>
      <c r="E119" s="14" t="n"/>
      <c r="F119" s="14" t="n"/>
      <c r="G119" s="14" t="n"/>
      <c r="H119" s="19" t="n"/>
      <c r="I119" s="19" t="n"/>
      <c r="J119" s="34">
        <f>IF(A119="","",H119+I119)</f>
        <v/>
      </c>
      <c r="K119" s="14" t="n"/>
      <c r="L119" s="14" t="n"/>
      <c r="M119" s="14" t="n"/>
      <c r="N119" s="14" t="n"/>
      <c r="O119" s="20">
        <f>IF(A119="","",SUMPRODUCT((A119&gt;=Setup!$C$19:$C$30)*(A119&lt;=Setup!$D$19:$D$30)*Setup!$A$19:$A$30))</f>
        <v/>
      </c>
      <c r="P119" s="34">
        <f>IF(A119="","",IF(OR(F119="Standard domestic 15% (Box 7)",F119="Import - VAT paid at customs (Box 8)",F119="Import - Reverse charge (Box 9)"),ROUND(H119*Setup!$B$9,2),0))</f>
        <v/>
      </c>
      <c r="Q119" s="34">
        <f>IF(A119="","",I119-P119)</f>
        <v/>
      </c>
      <c r="R119" s="34">
        <f>IF(A119="","",IF(L119="Yes",I119,0))</f>
        <v/>
      </c>
      <c r="S119" s="34">
        <f>IF(A119="","",IF(AND(L119="Yes",K119="Yes",NOT(ISNUMBER(SEARCH("blocked",G119))),OR(F119="Standard domestic 15% (Box 7)",F119="Import - VAT paid at customs (Box 8)",F119="Import - Reverse charge (Box 9)"),OR(F119&lt;&gt;"Standard domestic 15% (Box 7)",AND(LEN(D119)=15,LEFT(D119,1)="3",RIGHT(D119,1)="3",ISNUMBER(--D119)))),I119,0))</f>
        <v/>
      </c>
      <c r="T119" s="34">
        <f>IF(A119="","",R119-S119)</f>
        <v/>
      </c>
      <c r="U119" s="23">
        <f>IF(A119="","",IF(O119=0,"Outside audit periods; ","")&amp;IF(F119="","No VAT category; ","")&amp;IF(ABS(Q119)&gt;Setup!$B$10,"VAT ≠ 15% × net; ","")&amp;IF(AND(F119="Standard domestic 15% (Box 7)",NOT(AND(LEN(D119)=15,LEFT(D119,1)="3",RIGHT(D119,1)="3",ISNUMBER(--D119)))),"Invalid/missing supplier VAT no; ","")&amp;IF(AND(L119="Yes",K119&lt;&gt;"Yes"),"VAT claimed without valid tax invoice; ","")&amp;IF(AND(L119="Yes",ISNUMBER(SEARCH("blocked",G119))),"Blocked input VAT claimed; ","")&amp;IF(AND(F119="Import - VAT paid at customs (Box 8)",M119=""),"Customs declaration no missing; ","")&amp;IF(AND(F119="Import - Reverse charge (Box 9)",E119="Saudi Arabia"),"RCM used for a local supplier; ","")&amp;IF(AND(L119="Yes",NOT(OR(F119="Standard domestic 15% (Box 7)",F119="Import - VAT paid at customs (Box 8)",F119="Import - Reverse charge (Box 9)"))),"VAT claimed on non-taxable category; ",""))</f>
        <v/>
      </c>
    </row>
    <row r="120">
      <c r="A120" s="17" t="n"/>
      <c r="B120" s="14" t="n"/>
      <c r="C120" s="14" t="n"/>
      <c r="D120" s="16" t="n"/>
      <c r="E120" s="14" t="n"/>
      <c r="F120" s="14" t="n"/>
      <c r="G120" s="14" t="n"/>
      <c r="H120" s="19" t="n"/>
      <c r="I120" s="19" t="n"/>
      <c r="J120" s="34">
        <f>IF(A120="","",H120+I120)</f>
        <v/>
      </c>
      <c r="K120" s="14" t="n"/>
      <c r="L120" s="14" t="n"/>
      <c r="M120" s="14" t="n"/>
      <c r="N120" s="14" t="n"/>
      <c r="O120" s="20">
        <f>IF(A120="","",SUMPRODUCT((A120&gt;=Setup!$C$19:$C$30)*(A120&lt;=Setup!$D$19:$D$30)*Setup!$A$19:$A$30))</f>
        <v/>
      </c>
      <c r="P120" s="34">
        <f>IF(A120="","",IF(OR(F120="Standard domestic 15% (Box 7)",F120="Import - VAT paid at customs (Box 8)",F120="Import - Reverse charge (Box 9)"),ROUND(H120*Setup!$B$9,2),0))</f>
        <v/>
      </c>
      <c r="Q120" s="34">
        <f>IF(A120="","",I120-P120)</f>
        <v/>
      </c>
      <c r="R120" s="34">
        <f>IF(A120="","",IF(L120="Yes",I120,0))</f>
        <v/>
      </c>
      <c r="S120" s="34">
        <f>IF(A120="","",IF(AND(L120="Yes",K120="Yes",NOT(ISNUMBER(SEARCH("blocked",G120))),OR(F120="Standard domestic 15% (Box 7)",F120="Import - VAT paid at customs (Box 8)",F120="Import - Reverse charge (Box 9)"),OR(F120&lt;&gt;"Standard domestic 15% (Box 7)",AND(LEN(D120)=15,LEFT(D120,1)="3",RIGHT(D120,1)="3",ISNUMBER(--D120)))),I120,0))</f>
        <v/>
      </c>
      <c r="T120" s="34">
        <f>IF(A120="","",R120-S120)</f>
        <v/>
      </c>
      <c r="U120" s="23">
        <f>IF(A120="","",IF(O120=0,"Outside audit periods; ","")&amp;IF(F120="","No VAT category; ","")&amp;IF(ABS(Q120)&gt;Setup!$B$10,"VAT ≠ 15% × net; ","")&amp;IF(AND(F120="Standard domestic 15% (Box 7)",NOT(AND(LEN(D120)=15,LEFT(D120,1)="3",RIGHT(D120,1)="3",ISNUMBER(--D120)))),"Invalid/missing supplier VAT no; ","")&amp;IF(AND(L120="Yes",K120&lt;&gt;"Yes"),"VAT claimed without valid tax invoice; ","")&amp;IF(AND(L120="Yes",ISNUMBER(SEARCH("blocked",G120))),"Blocked input VAT claimed; ","")&amp;IF(AND(F120="Import - VAT paid at customs (Box 8)",M120=""),"Customs declaration no missing; ","")&amp;IF(AND(F120="Import - Reverse charge (Box 9)",E120="Saudi Arabia"),"RCM used for a local supplier; ","")&amp;IF(AND(L120="Yes",NOT(OR(F120="Standard domestic 15% (Box 7)",F120="Import - VAT paid at customs (Box 8)",F120="Import - Reverse charge (Box 9)"))),"VAT claimed on non-taxable category; ",""))</f>
        <v/>
      </c>
    </row>
    <row r="121">
      <c r="A121" s="17" t="n"/>
      <c r="B121" s="14" t="n"/>
      <c r="C121" s="14" t="n"/>
      <c r="D121" s="16" t="n"/>
      <c r="E121" s="14" t="n"/>
      <c r="F121" s="14" t="n"/>
      <c r="G121" s="14" t="n"/>
      <c r="H121" s="19" t="n"/>
      <c r="I121" s="19" t="n"/>
      <c r="J121" s="34">
        <f>IF(A121="","",H121+I121)</f>
        <v/>
      </c>
      <c r="K121" s="14" t="n"/>
      <c r="L121" s="14" t="n"/>
      <c r="M121" s="14" t="n"/>
      <c r="N121" s="14" t="n"/>
      <c r="O121" s="20">
        <f>IF(A121="","",SUMPRODUCT((A121&gt;=Setup!$C$19:$C$30)*(A121&lt;=Setup!$D$19:$D$30)*Setup!$A$19:$A$30))</f>
        <v/>
      </c>
      <c r="P121" s="34">
        <f>IF(A121="","",IF(OR(F121="Standard domestic 15% (Box 7)",F121="Import - VAT paid at customs (Box 8)",F121="Import - Reverse charge (Box 9)"),ROUND(H121*Setup!$B$9,2),0))</f>
        <v/>
      </c>
      <c r="Q121" s="34">
        <f>IF(A121="","",I121-P121)</f>
        <v/>
      </c>
      <c r="R121" s="34">
        <f>IF(A121="","",IF(L121="Yes",I121,0))</f>
        <v/>
      </c>
      <c r="S121" s="34">
        <f>IF(A121="","",IF(AND(L121="Yes",K121="Yes",NOT(ISNUMBER(SEARCH("blocked",G121))),OR(F121="Standard domestic 15% (Box 7)",F121="Import - VAT paid at customs (Box 8)",F121="Import - Reverse charge (Box 9)"),OR(F121&lt;&gt;"Standard domestic 15% (Box 7)",AND(LEN(D121)=15,LEFT(D121,1)="3",RIGHT(D121,1)="3",ISNUMBER(--D121)))),I121,0))</f>
        <v/>
      </c>
      <c r="T121" s="34">
        <f>IF(A121="","",R121-S121)</f>
        <v/>
      </c>
      <c r="U121" s="23">
        <f>IF(A121="","",IF(O121=0,"Outside audit periods; ","")&amp;IF(F121="","No VAT category; ","")&amp;IF(ABS(Q121)&gt;Setup!$B$10,"VAT ≠ 15% × net; ","")&amp;IF(AND(F121="Standard domestic 15% (Box 7)",NOT(AND(LEN(D121)=15,LEFT(D121,1)="3",RIGHT(D121,1)="3",ISNUMBER(--D121)))),"Invalid/missing supplier VAT no; ","")&amp;IF(AND(L121="Yes",K121&lt;&gt;"Yes"),"VAT claimed without valid tax invoice; ","")&amp;IF(AND(L121="Yes",ISNUMBER(SEARCH("blocked",G121))),"Blocked input VAT claimed; ","")&amp;IF(AND(F121="Import - VAT paid at customs (Box 8)",M121=""),"Customs declaration no missing; ","")&amp;IF(AND(F121="Import - Reverse charge (Box 9)",E121="Saudi Arabia"),"RCM used for a local supplier; ","")&amp;IF(AND(L121="Yes",NOT(OR(F121="Standard domestic 15% (Box 7)",F121="Import - VAT paid at customs (Box 8)",F121="Import - Reverse charge (Box 9)"))),"VAT claimed on non-taxable category; ",""))</f>
        <v/>
      </c>
    </row>
    <row r="122">
      <c r="A122" s="17" t="n"/>
      <c r="B122" s="14" t="n"/>
      <c r="C122" s="14" t="n"/>
      <c r="D122" s="16" t="n"/>
      <c r="E122" s="14" t="n"/>
      <c r="F122" s="14" t="n"/>
      <c r="G122" s="14" t="n"/>
      <c r="H122" s="19" t="n"/>
      <c r="I122" s="19" t="n"/>
      <c r="J122" s="34">
        <f>IF(A122="","",H122+I122)</f>
        <v/>
      </c>
      <c r="K122" s="14" t="n"/>
      <c r="L122" s="14" t="n"/>
      <c r="M122" s="14" t="n"/>
      <c r="N122" s="14" t="n"/>
      <c r="O122" s="20">
        <f>IF(A122="","",SUMPRODUCT((A122&gt;=Setup!$C$19:$C$30)*(A122&lt;=Setup!$D$19:$D$30)*Setup!$A$19:$A$30))</f>
        <v/>
      </c>
      <c r="P122" s="34">
        <f>IF(A122="","",IF(OR(F122="Standard domestic 15% (Box 7)",F122="Import - VAT paid at customs (Box 8)",F122="Import - Reverse charge (Box 9)"),ROUND(H122*Setup!$B$9,2),0))</f>
        <v/>
      </c>
      <c r="Q122" s="34">
        <f>IF(A122="","",I122-P122)</f>
        <v/>
      </c>
      <c r="R122" s="34">
        <f>IF(A122="","",IF(L122="Yes",I122,0))</f>
        <v/>
      </c>
      <c r="S122" s="34">
        <f>IF(A122="","",IF(AND(L122="Yes",K122="Yes",NOT(ISNUMBER(SEARCH("blocked",G122))),OR(F122="Standard domestic 15% (Box 7)",F122="Import - VAT paid at customs (Box 8)",F122="Import - Reverse charge (Box 9)"),OR(F122&lt;&gt;"Standard domestic 15% (Box 7)",AND(LEN(D122)=15,LEFT(D122,1)="3",RIGHT(D122,1)="3",ISNUMBER(--D122)))),I122,0))</f>
        <v/>
      </c>
      <c r="T122" s="34">
        <f>IF(A122="","",R122-S122)</f>
        <v/>
      </c>
      <c r="U122" s="23">
        <f>IF(A122="","",IF(O122=0,"Outside audit periods; ","")&amp;IF(F122="","No VAT category; ","")&amp;IF(ABS(Q122)&gt;Setup!$B$10,"VAT ≠ 15% × net; ","")&amp;IF(AND(F122="Standard domestic 15% (Box 7)",NOT(AND(LEN(D122)=15,LEFT(D122,1)="3",RIGHT(D122,1)="3",ISNUMBER(--D122)))),"Invalid/missing supplier VAT no; ","")&amp;IF(AND(L122="Yes",K122&lt;&gt;"Yes"),"VAT claimed without valid tax invoice; ","")&amp;IF(AND(L122="Yes",ISNUMBER(SEARCH("blocked",G122))),"Blocked input VAT claimed; ","")&amp;IF(AND(F122="Import - VAT paid at customs (Box 8)",M122=""),"Customs declaration no missing; ","")&amp;IF(AND(F122="Import - Reverse charge (Box 9)",E122="Saudi Arabia"),"RCM used for a local supplier; ","")&amp;IF(AND(L122="Yes",NOT(OR(F122="Standard domestic 15% (Box 7)",F122="Import - VAT paid at customs (Box 8)",F122="Import - Reverse charge (Box 9)"))),"VAT claimed on non-taxable category; ",""))</f>
        <v/>
      </c>
    </row>
    <row r="123">
      <c r="A123" s="17" t="n"/>
      <c r="B123" s="14" t="n"/>
      <c r="C123" s="14" t="n"/>
      <c r="D123" s="16" t="n"/>
      <c r="E123" s="14" t="n"/>
      <c r="F123" s="14" t="n"/>
      <c r="G123" s="14" t="n"/>
      <c r="H123" s="19" t="n"/>
      <c r="I123" s="19" t="n"/>
      <c r="J123" s="34">
        <f>IF(A123="","",H123+I123)</f>
        <v/>
      </c>
      <c r="K123" s="14" t="n"/>
      <c r="L123" s="14" t="n"/>
      <c r="M123" s="14" t="n"/>
      <c r="N123" s="14" t="n"/>
      <c r="O123" s="20">
        <f>IF(A123="","",SUMPRODUCT((A123&gt;=Setup!$C$19:$C$30)*(A123&lt;=Setup!$D$19:$D$30)*Setup!$A$19:$A$30))</f>
        <v/>
      </c>
      <c r="P123" s="34">
        <f>IF(A123="","",IF(OR(F123="Standard domestic 15% (Box 7)",F123="Import - VAT paid at customs (Box 8)",F123="Import - Reverse charge (Box 9)"),ROUND(H123*Setup!$B$9,2),0))</f>
        <v/>
      </c>
      <c r="Q123" s="34">
        <f>IF(A123="","",I123-P123)</f>
        <v/>
      </c>
      <c r="R123" s="34">
        <f>IF(A123="","",IF(L123="Yes",I123,0))</f>
        <v/>
      </c>
      <c r="S123" s="34">
        <f>IF(A123="","",IF(AND(L123="Yes",K123="Yes",NOT(ISNUMBER(SEARCH("blocked",G123))),OR(F123="Standard domestic 15% (Box 7)",F123="Import - VAT paid at customs (Box 8)",F123="Import - Reverse charge (Box 9)"),OR(F123&lt;&gt;"Standard domestic 15% (Box 7)",AND(LEN(D123)=15,LEFT(D123,1)="3",RIGHT(D123,1)="3",ISNUMBER(--D123)))),I123,0))</f>
        <v/>
      </c>
      <c r="T123" s="34">
        <f>IF(A123="","",R123-S123)</f>
        <v/>
      </c>
      <c r="U123" s="23">
        <f>IF(A123="","",IF(O123=0,"Outside audit periods; ","")&amp;IF(F123="","No VAT category; ","")&amp;IF(ABS(Q123)&gt;Setup!$B$10,"VAT ≠ 15% × net; ","")&amp;IF(AND(F123="Standard domestic 15% (Box 7)",NOT(AND(LEN(D123)=15,LEFT(D123,1)="3",RIGHT(D123,1)="3",ISNUMBER(--D123)))),"Invalid/missing supplier VAT no; ","")&amp;IF(AND(L123="Yes",K123&lt;&gt;"Yes"),"VAT claimed without valid tax invoice; ","")&amp;IF(AND(L123="Yes",ISNUMBER(SEARCH("blocked",G123))),"Blocked input VAT claimed; ","")&amp;IF(AND(F123="Import - VAT paid at customs (Box 8)",M123=""),"Customs declaration no missing; ","")&amp;IF(AND(F123="Import - Reverse charge (Box 9)",E123="Saudi Arabia"),"RCM used for a local supplier; ","")&amp;IF(AND(L123="Yes",NOT(OR(F123="Standard domestic 15% (Box 7)",F123="Import - VAT paid at customs (Box 8)",F123="Import - Reverse charge (Box 9)"))),"VAT claimed on non-taxable category; ",""))</f>
        <v/>
      </c>
    </row>
    <row r="124">
      <c r="A124" s="17" t="n"/>
      <c r="B124" s="14" t="n"/>
      <c r="C124" s="14" t="n"/>
      <c r="D124" s="16" t="n"/>
      <c r="E124" s="14" t="n"/>
      <c r="F124" s="14" t="n"/>
      <c r="G124" s="14" t="n"/>
      <c r="H124" s="19" t="n"/>
      <c r="I124" s="19" t="n"/>
      <c r="J124" s="34">
        <f>IF(A124="","",H124+I124)</f>
        <v/>
      </c>
      <c r="K124" s="14" t="n"/>
      <c r="L124" s="14" t="n"/>
      <c r="M124" s="14" t="n"/>
      <c r="N124" s="14" t="n"/>
      <c r="O124" s="20">
        <f>IF(A124="","",SUMPRODUCT((A124&gt;=Setup!$C$19:$C$30)*(A124&lt;=Setup!$D$19:$D$30)*Setup!$A$19:$A$30))</f>
        <v/>
      </c>
      <c r="P124" s="34">
        <f>IF(A124="","",IF(OR(F124="Standard domestic 15% (Box 7)",F124="Import - VAT paid at customs (Box 8)",F124="Import - Reverse charge (Box 9)"),ROUND(H124*Setup!$B$9,2),0))</f>
        <v/>
      </c>
      <c r="Q124" s="34">
        <f>IF(A124="","",I124-P124)</f>
        <v/>
      </c>
      <c r="R124" s="34">
        <f>IF(A124="","",IF(L124="Yes",I124,0))</f>
        <v/>
      </c>
      <c r="S124" s="34">
        <f>IF(A124="","",IF(AND(L124="Yes",K124="Yes",NOT(ISNUMBER(SEARCH("blocked",G124))),OR(F124="Standard domestic 15% (Box 7)",F124="Import - VAT paid at customs (Box 8)",F124="Import - Reverse charge (Box 9)"),OR(F124&lt;&gt;"Standard domestic 15% (Box 7)",AND(LEN(D124)=15,LEFT(D124,1)="3",RIGHT(D124,1)="3",ISNUMBER(--D124)))),I124,0))</f>
        <v/>
      </c>
      <c r="T124" s="34">
        <f>IF(A124="","",R124-S124)</f>
        <v/>
      </c>
      <c r="U124" s="23">
        <f>IF(A124="","",IF(O124=0,"Outside audit periods; ","")&amp;IF(F124="","No VAT category; ","")&amp;IF(ABS(Q124)&gt;Setup!$B$10,"VAT ≠ 15% × net; ","")&amp;IF(AND(F124="Standard domestic 15% (Box 7)",NOT(AND(LEN(D124)=15,LEFT(D124,1)="3",RIGHT(D124,1)="3",ISNUMBER(--D124)))),"Invalid/missing supplier VAT no; ","")&amp;IF(AND(L124="Yes",K124&lt;&gt;"Yes"),"VAT claimed without valid tax invoice; ","")&amp;IF(AND(L124="Yes",ISNUMBER(SEARCH("blocked",G124))),"Blocked input VAT claimed; ","")&amp;IF(AND(F124="Import - VAT paid at customs (Box 8)",M124=""),"Customs declaration no missing; ","")&amp;IF(AND(F124="Import - Reverse charge (Box 9)",E124="Saudi Arabia"),"RCM used for a local supplier; ","")&amp;IF(AND(L124="Yes",NOT(OR(F124="Standard domestic 15% (Box 7)",F124="Import - VAT paid at customs (Box 8)",F124="Import - Reverse charge (Box 9)"))),"VAT claimed on non-taxable category; ",""))</f>
        <v/>
      </c>
    </row>
    <row r="125">
      <c r="A125" s="17" t="n"/>
      <c r="B125" s="14" t="n"/>
      <c r="C125" s="14" t="n"/>
      <c r="D125" s="16" t="n"/>
      <c r="E125" s="14" t="n"/>
      <c r="F125" s="14" t="n"/>
      <c r="G125" s="14" t="n"/>
      <c r="H125" s="19" t="n"/>
      <c r="I125" s="19" t="n"/>
      <c r="J125" s="34">
        <f>IF(A125="","",H125+I125)</f>
        <v/>
      </c>
      <c r="K125" s="14" t="n"/>
      <c r="L125" s="14" t="n"/>
      <c r="M125" s="14" t="n"/>
      <c r="N125" s="14" t="n"/>
      <c r="O125" s="20">
        <f>IF(A125="","",SUMPRODUCT((A125&gt;=Setup!$C$19:$C$30)*(A125&lt;=Setup!$D$19:$D$30)*Setup!$A$19:$A$30))</f>
        <v/>
      </c>
      <c r="P125" s="34">
        <f>IF(A125="","",IF(OR(F125="Standard domestic 15% (Box 7)",F125="Import - VAT paid at customs (Box 8)",F125="Import - Reverse charge (Box 9)"),ROUND(H125*Setup!$B$9,2),0))</f>
        <v/>
      </c>
      <c r="Q125" s="34">
        <f>IF(A125="","",I125-P125)</f>
        <v/>
      </c>
      <c r="R125" s="34">
        <f>IF(A125="","",IF(L125="Yes",I125,0))</f>
        <v/>
      </c>
      <c r="S125" s="34">
        <f>IF(A125="","",IF(AND(L125="Yes",K125="Yes",NOT(ISNUMBER(SEARCH("blocked",G125))),OR(F125="Standard domestic 15% (Box 7)",F125="Import - VAT paid at customs (Box 8)",F125="Import - Reverse charge (Box 9)"),OR(F125&lt;&gt;"Standard domestic 15% (Box 7)",AND(LEN(D125)=15,LEFT(D125,1)="3",RIGHT(D125,1)="3",ISNUMBER(--D125)))),I125,0))</f>
        <v/>
      </c>
      <c r="T125" s="34">
        <f>IF(A125="","",R125-S125)</f>
        <v/>
      </c>
      <c r="U125" s="23">
        <f>IF(A125="","",IF(O125=0,"Outside audit periods; ","")&amp;IF(F125="","No VAT category; ","")&amp;IF(ABS(Q125)&gt;Setup!$B$10,"VAT ≠ 15% × net; ","")&amp;IF(AND(F125="Standard domestic 15% (Box 7)",NOT(AND(LEN(D125)=15,LEFT(D125,1)="3",RIGHT(D125,1)="3",ISNUMBER(--D125)))),"Invalid/missing supplier VAT no; ","")&amp;IF(AND(L125="Yes",K125&lt;&gt;"Yes"),"VAT claimed without valid tax invoice; ","")&amp;IF(AND(L125="Yes",ISNUMBER(SEARCH("blocked",G125))),"Blocked input VAT claimed; ","")&amp;IF(AND(F125="Import - VAT paid at customs (Box 8)",M125=""),"Customs declaration no missing; ","")&amp;IF(AND(F125="Import - Reverse charge (Box 9)",E125="Saudi Arabia"),"RCM used for a local supplier; ","")&amp;IF(AND(L125="Yes",NOT(OR(F125="Standard domestic 15% (Box 7)",F125="Import - VAT paid at customs (Box 8)",F125="Import - Reverse charge (Box 9)"))),"VAT claimed on non-taxable category; ",""))</f>
        <v/>
      </c>
    </row>
    <row r="126">
      <c r="A126" s="17" t="n"/>
      <c r="B126" s="14" t="n"/>
      <c r="C126" s="14" t="n"/>
      <c r="D126" s="16" t="n"/>
      <c r="E126" s="14" t="n"/>
      <c r="F126" s="14" t="n"/>
      <c r="G126" s="14" t="n"/>
      <c r="H126" s="19" t="n"/>
      <c r="I126" s="19" t="n"/>
      <c r="J126" s="34">
        <f>IF(A126="","",H126+I126)</f>
        <v/>
      </c>
      <c r="K126" s="14" t="n"/>
      <c r="L126" s="14" t="n"/>
      <c r="M126" s="14" t="n"/>
      <c r="N126" s="14" t="n"/>
      <c r="O126" s="20">
        <f>IF(A126="","",SUMPRODUCT((A126&gt;=Setup!$C$19:$C$30)*(A126&lt;=Setup!$D$19:$D$30)*Setup!$A$19:$A$30))</f>
        <v/>
      </c>
      <c r="P126" s="34">
        <f>IF(A126="","",IF(OR(F126="Standard domestic 15% (Box 7)",F126="Import - VAT paid at customs (Box 8)",F126="Import - Reverse charge (Box 9)"),ROUND(H126*Setup!$B$9,2),0))</f>
        <v/>
      </c>
      <c r="Q126" s="34">
        <f>IF(A126="","",I126-P126)</f>
        <v/>
      </c>
      <c r="R126" s="34">
        <f>IF(A126="","",IF(L126="Yes",I126,0))</f>
        <v/>
      </c>
      <c r="S126" s="34">
        <f>IF(A126="","",IF(AND(L126="Yes",K126="Yes",NOT(ISNUMBER(SEARCH("blocked",G126))),OR(F126="Standard domestic 15% (Box 7)",F126="Import - VAT paid at customs (Box 8)",F126="Import - Reverse charge (Box 9)"),OR(F126&lt;&gt;"Standard domestic 15% (Box 7)",AND(LEN(D126)=15,LEFT(D126,1)="3",RIGHT(D126,1)="3",ISNUMBER(--D126)))),I126,0))</f>
        <v/>
      </c>
      <c r="T126" s="34">
        <f>IF(A126="","",R126-S126)</f>
        <v/>
      </c>
      <c r="U126" s="23">
        <f>IF(A126="","",IF(O126=0,"Outside audit periods; ","")&amp;IF(F126="","No VAT category; ","")&amp;IF(ABS(Q126)&gt;Setup!$B$10,"VAT ≠ 15% × net; ","")&amp;IF(AND(F126="Standard domestic 15% (Box 7)",NOT(AND(LEN(D126)=15,LEFT(D126,1)="3",RIGHT(D126,1)="3",ISNUMBER(--D126)))),"Invalid/missing supplier VAT no; ","")&amp;IF(AND(L126="Yes",K126&lt;&gt;"Yes"),"VAT claimed without valid tax invoice; ","")&amp;IF(AND(L126="Yes",ISNUMBER(SEARCH("blocked",G126))),"Blocked input VAT claimed; ","")&amp;IF(AND(F126="Import - VAT paid at customs (Box 8)",M126=""),"Customs declaration no missing; ","")&amp;IF(AND(F126="Import - Reverse charge (Box 9)",E126="Saudi Arabia"),"RCM used for a local supplier; ","")&amp;IF(AND(L126="Yes",NOT(OR(F126="Standard domestic 15% (Box 7)",F126="Import - VAT paid at customs (Box 8)",F126="Import - Reverse charge (Box 9)"))),"VAT claimed on non-taxable category; ",""))</f>
        <v/>
      </c>
    </row>
    <row r="127">
      <c r="A127" s="17" t="n"/>
      <c r="B127" s="14" t="n"/>
      <c r="C127" s="14" t="n"/>
      <c r="D127" s="16" t="n"/>
      <c r="E127" s="14" t="n"/>
      <c r="F127" s="14" t="n"/>
      <c r="G127" s="14" t="n"/>
      <c r="H127" s="19" t="n"/>
      <c r="I127" s="19" t="n"/>
      <c r="J127" s="34">
        <f>IF(A127="","",H127+I127)</f>
        <v/>
      </c>
      <c r="K127" s="14" t="n"/>
      <c r="L127" s="14" t="n"/>
      <c r="M127" s="14" t="n"/>
      <c r="N127" s="14" t="n"/>
      <c r="O127" s="20">
        <f>IF(A127="","",SUMPRODUCT((A127&gt;=Setup!$C$19:$C$30)*(A127&lt;=Setup!$D$19:$D$30)*Setup!$A$19:$A$30))</f>
        <v/>
      </c>
      <c r="P127" s="34">
        <f>IF(A127="","",IF(OR(F127="Standard domestic 15% (Box 7)",F127="Import - VAT paid at customs (Box 8)",F127="Import - Reverse charge (Box 9)"),ROUND(H127*Setup!$B$9,2),0))</f>
        <v/>
      </c>
      <c r="Q127" s="34">
        <f>IF(A127="","",I127-P127)</f>
        <v/>
      </c>
      <c r="R127" s="34">
        <f>IF(A127="","",IF(L127="Yes",I127,0))</f>
        <v/>
      </c>
      <c r="S127" s="34">
        <f>IF(A127="","",IF(AND(L127="Yes",K127="Yes",NOT(ISNUMBER(SEARCH("blocked",G127))),OR(F127="Standard domestic 15% (Box 7)",F127="Import - VAT paid at customs (Box 8)",F127="Import - Reverse charge (Box 9)"),OR(F127&lt;&gt;"Standard domestic 15% (Box 7)",AND(LEN(D127)=15,LEFT(D127,1)="3",RIGHT(D127,1)="3",ISNUMBER(--D127)))),I127,0))</f>
        <v/>
      </c>
      <c r="T127" s="34">
        <f>IF(A127="","",R127-S127)</f>
        <v/>
      </c>
      <c r="U127" s="23">
        <f>IF(A127="","",IF(O127=0,"Outside audit periods; ","")&amp;IF(F127="","No VAT category; ","")&amp;IF(ABS(Q127)&gt;Setup!$B$10,"VAT ≠ 15% × net; ","")&amp;IF(AND(F127="Standard domestic 15% (Box 7)",NOT(AND(LEN(D127)=15,LEFT(D127,1)="3",RIGHT(D127,1)="3",ISNUMBER(--D127)))),"Invalid/missing supplier VAT no; ","")&amp;IF(AND(L127="Yes",K127&lt;&gt;"Yes"),"VAT claimed without valid tax invoice; ","")&amp;IF(AND(L127="Yes",ISNUMBER(SEARCH("blocked",G127))),"Blocked input VAT claimed; ","")&amp;IF(AND(F127="Import - VAT paid at customs (Box 8)",M127=""),"Customs declaration no missing; ","")&amp;IF(AND(F127="Import - Reverse charge (Box 9)",E127="Saudi Arabia"),"RCM used for a local supplier; ","")&amp;IF(AND(L127="Yes",NOT(OR(F127="Standard domestic 15% (Box 7)",F127="Import - VAT paid at customs (Box 8)",F127="Import - Reverse charge (Box 9)"))),"VAT claimed on non-taxable category; ",""))</f>
        <v/>
      </c>
    </row>
    <row r="128">
      <c r="A128" s="17" t="n"/>
      <c r="B128" s="14" t="n"/>
      <c r="C128" s="14" t="n"/>
      <c r="D128" s="16" t="n"/>
      <c r="E128" s="14" t="n"/>
      <c r="F128" s="14" t="n"/>
      <c r="G128" s="14" t="n"/>
      <c r="H128" s="19" t="n"/>
      <c r="I128" s="19" t="n"/>
      <c r="J128" s="34">
        <f>IF(A128="","",H128+I128)</f>
        <v/>
      </c>
      <c r="K128" s="14" t="n"/>
      <c r="L128" s="14" t="n"/>
      <c r="M128" s="14" t="n"/>
      <c r="N128" s="14" t="n"/>
      <c r="O128" s="20">
        <f>IF(A128="","",SUMPRODUCT((A128&gt;=Setup!$C$19:$C$30)*(A128&lt;=Setup!$D$19:$D$30)*Setup!$A$19:$A$30))</f>
        <v/>
      </c>
      <c r="P128" s="34">
        <f>IF(A128="","",IF(OR(F128="Standard domestic 15% (Box 7)",F128="Import - VAT paid at customs (Box 8)",F128="Import - Reverse charge (Box 9)"),ROUND(H128*Setup!$B$9,2),0))</f>
        <v/>
      </c>
      <c r="Q128" s="34">
        <f>IF(A128="","",I128-P128)</f>
        <v/>
      </c>
      <c r="R128" s="34">
        <f>IF(A128="","",IF(L128="Yes",I128,0))</f>
        <v/>
      </c>
      <c r="S128" s="34">
        <f>IF(A128="","",IF(AND(L128="Yes",K128="Yes",NOT(ISNUMBER(SEARCH("blocked",G128))),OR(F128="Standard domestic 15% (Box 7)",F128="Import - VAT paid at customs (Box 8)",F128="Import - Reverse charge (Box 9)"),OR(F128&lt;&gt;"Standard domestic 15% (Box 7)",AND(LEN(D128)=15,LEFT(D128,1)="3",RIGHT(D128,1)="3",ISNUMBER(--D128)))),I128,0))</f>
        <v/>
      </c>
      <c r="T128" s="34">
        <f>IF(A128="","",R128-S128)</f>
        <v/>
      </c>
      <c r="U128" s="23">
        <f>IF(A128="","",IF(O128=0,"Outside audit periods; ","")&amp;IF(F128="","No VAT category; ","")&amp;IF(ABS(Q128)&gt;Setup!$B$10,"VAT ≠ 15% × net; ","")&amp;IF(AND(F128="Standard domestic 15% (Box 7)",NOT(AND(LEN(D128)=15,LEFT(D128,1)="3",RIGHT(D128,1)="3",ISNUMBER(--D128)))),"Invalid/missing supplier VAT no; ","")&amp;IF(AND(L128="Yes",K128&lt;&gt;"Yes"),"VAT claimed without valid tax invoice; ","")&amp;IF(AND(L128="Yes",ISNUMBER(SEARCH("blocked",G128))),"Blocked input VAT claimed; ","")&amp;IF(AND(F128="Import - VAT paid at customs (Box 8)",M128=""),"Customs declaration no missing; ","")&amp;IF(AND(F128="Import - Reverse charge (Box 9)",E128="Saudi Arabia"),"RCM used for a local supplier; ","")&amp;IF(AND(L128="Yes",NOT(OR(F128="Standard domestic 15% (Box 7)",F128="Import - VAT paid at customs (Box 8)",F128="Import - Reverse charge (Box 9)"))),"VAT claimed on non-taxable category; ",""))</f>
        <v/>
      </c>
    </row>
    <row r="129">
      <c r="A129" s="17" t="n"/>
      <c r="B129" s="14" t="n"/>
      <c r="C129" s="14" t="n"/>
      <c r="D129" s="16" t="n"/>
      <c r="E129" s="14" t="n"/>
      <c r="F129" s="14" t="n"/>
      <c r="G129" s="14" t="n"/>
      <c r="H129" s="19" t="n"/>
      <c r="I129" s="19" t="n"/>
      <c r="J129" s="34">
        <f>IF(A129="","",H129+I129)</f>
        <v/>
      </c>
      <c r="K129" s="14" t="n"/>
      <c r="L129" s="14" t="n"/>
      <c r="M129" s="14" t="n"/>
      <c r="N129" s="14" t="n"/>
      <c r="O129" s="20">
        <f>IF(A129="","",SUMPRODUCT((A129&gt;=Setup!$C$19:$C$30)*(A129&lt;=Setup!$D$19:$D$30)*Setup!$A$19:$A$30))</f>
        <v/>
      </c>
      <c r="P129" s="34">
        <f>IF(A129="","",IF(OR(F129="Standard domestic 15% (Box 7)",F129="Import - VAT paid at customs (Box 8)",F129="Import - Reverse charge (Box 9)"),ROUND(H129*Setup!$B$9,2),0))</f>
        <v/>
      </c>
      <c r="Q129" s="34">
        <f>IF(A129="","",I129-P129)</f>
        <v/>
      </c>
      <c r="R129" s="34">
        <f>IF(A129="","",IF(L129="Yes",I129,0))</f>
        <v/>
      </c>
      <c r="S129" s="34">
        <f>IF(A129="","",IF(AND(L129="Yes",K129="Yes",NOT(ISNUMBER(SEARCH("blocked",G129))),OR(F129="Standard domestic 15% (Box 7)",F129="Import - VAT paid at customs (Box 8)",F129="Import - Reverse charge (Box 9)"),OR(F129&lt;&gt;"Standard domestic 15% (Box 7)",AND(LEN(D129)=15,LEFT(D129,1)="3",RIGHT(D129,1)="3",ISNUMBER(--D129)))),I129,0))</f>
        <v/>
      </c>
      <c r="T129" s="34">
        <f>IF(A129="","",R129-S129)</f>
        <v/>
      </c>
      <c r="U129" s="23">
        <f>IF(A129="","",IF(O129=0,"Outside audit periods; ","")&amp;IF(F129="","No VAT category; ","")&amp;IF(ABS(Q129)&gt;Setup!$B$10,"VAT ≠ 15% × net; ","")&amp;IF(AND(F129="Standard domestic 15% (Box 7)",NOT(AND(LEN(D129)=15,LEFT(D129,1)="3",RIGHT(D129,1)="3",ISNUMBER(--D129)))),"Invalid/missing supplier VAT no; ","")&amp;IF(AND(L129="Yes",K129&lt;&gt;"Yes"),"VAT claimed without valid tax invoice; ","")&amp;IF(AND(L129="Yes",ISNUMBER(SEARCH("blocked",G129))),"Blocked input VAT claimed; ","")&amp;IF(AND(F129="Import - VAT paid at customs (Box 8)",M129=""),"Customs declaration no missing; ","")&amp;IF(AND(F129="Import - Reverse charge (Box 9)",E129="Saudi Arabia"),"RCM used for a local supplier; ","")&amp;IF(AND(L129="Yes",NOT(OR(F129="Standard domestic 15% (Box 7)",F129="Import - VAT paid at customs (Box 8)",F129="Import - Reverse charge (Box 9)"))),"VAT claimed on non-taxable category; ",""))</f>
        <v/>
      </c>
    </row>
    <row r="130">
      <c r="A130" s="17" t="n"/>
      <c r="B130" s="14" t="n"/>
      <c r="C130" s="14" t="n"/>
      <c r="D130" s="16" t="n"/>
      <c r="E130" s="14" t="n"/>
      <c r="F130" s="14" t="n"/>
      <c r="G130" s="14" t="n"/>
      <c r="H130" s="19" t="n"/>
      <c r="I130" s="19" t="n"/>
      <c r="J130" s="34">
        <f>IF(A130="","",H130+I130)</f>
        <v/>
      </c>
      <c r="K130" s="14" t="n"/>
      <c r="L130" s="14" t="n"/>
      <c r="M130" s="14" t="n"/>
      <c r="N130" s="14" t="n"/>
      <c r="O130" s="20">
        <f>IF(A130="","",SUMPRODUCT((A130&gt;=Setup!$C$19:$C$30)*(A130&lt;=Setup!$D$19:$D$30)*Setup!$A$19:$A$30))</f>
        <v/>
      </c>
      <c r="P130" s="34">
        <f>IF(A130="","",IF(OR(F130="Standard domestic 15% (Box 7)",F130="Import - VAT paid at customs (Box 8)",F130="Import - Reverse charge (Box 9)"),ROUND(H130*Setup!$B$9,2),0))</f>
        <v/>
      </c>
      <c r="Q130" s="34">
        <f>IF(A130="","",I130-P130)</f>
        <v/>
      </c>
      <c r="R130" s="34">
        <f>IF(A130="","",IF(L130="Yes",I130,0))</f>
        <v/>
      </c>
      <c r="S130" s="34">
        <f>IF(A130="","",IF(AND(L130="Yes",K130="Yes",NOT(ISNUMBER(SEARCH("blocked",G130))),OR(F130="Standard domestic 15% (Box 7)",F130="Import - VAT paid at customs (Box 8)",F130="Import - Reverse charge (Box 9)"),OR(F130&lt;&gt;"Standard domestic 15% (Box 7)",AND(LEN(D130)=15,LEFT(D130,1)="3",RIGHT(D130,1)="3",ISNUMBER(--D130)))),I130,0))</f>
        <v/>
      </c>
      <c r="T130" s="34">
        <f>IF(A130="","",R130-S130)</f>
        <v/>
      </c>
      <c r="U130" s="23">
        <f>IF(A130="","",IF(O130=0,"Outside audit periods; ","")&amp;IF(F130="","No VAT category; ","")&amp;IF(ABS(Q130)&gt;Setup!$B$10,"VAT ≠ 15% × net; ","")&amp;IF(AND(F130="Standard domestic 15% (Box 7)",NOT(AND(LEN(D130)=15,LEFT(D130,1)="3",RIGHT(D130,1)="3",ISNUMBER(--D130)))),"Invalid/missing supplier VAT no; ","")&amp;IF(AND(L130="Yes",K130&lt;&gt;"Yes"),"VAT claimed without valid tax invoice; ","")&amp;IF(AND(L130="Yes",ISNUMBER(SEARCH("blocked",G130))),"Blocked input VAT claimed; ","")&amp;IF(AND(F130="Import - VAT paid at customs (Box 8)",M130=""),"Customs declaration no missing; ","")&amp;IF(AND(F130="Import - Reverse charge (Box 9)",E130="Saudi Arabia"),"RCM used for a local supplier; ","")&amp;IF(AND(L130="Yes",NOT(OR(F130="Standard domestic 15% (Box 7)",F130="Import - VAT paid at customs (Box 8)",F130="Import - Reverse charge (Box 9)"))),"VAT claimed on non-taxable category; ",""))</f>
        <v/>
      </c>
    </row>
    <row r="131">
      <c r="A131" s="17" t="n"/>
      <c r="B131" s="14" t="n"/>
      <c r="C131" s="14" t="n"/>
      <c r="D131" s="16" t="n"/>
      <c r="E131" s="14" t="n"/>
      <c r="F131" s="14" t="n"/>
      <c r="G131" s="14" t="n"/>
      <c r="H131" s="19" t="n"/>
      <c r="I131" s="19" t="n"/>
      <c r="J131" s="34">
        <f>IF(A131="","",H131+I131)</f>
        <v/>
      </c>
      <c r="K131" s="14" t="n"/>
      <c r="L131" s="14" t="n"/>
      <c r="M131" s="14" t="n"/>
      <c r="N131" s="14" t="n"/>
      <c r="O131" s="20">
        <f>IF(A131="","",SUMPRODUCT((A131&gt;=Setup!$C$19:$C$30)*(A131&lt;=Setup!$D$19:$D$30)*Setup!$A$19:$A$30))</f>
        <v/>
      </c>
      <c r="P131" s="34">
        <f>IF(A131="","",IF(OR(F131="Standard domestic 15% (Box 7)",F131="Import - VAT paid at customs (Box 8)",F131="Import - Reverse charge (Box 9)"),ROUND(H131*Setup!$B$9,2),0))</f>
        <v/>
      </c>
      <c r="Q131" s="34">
        <f>IF(A131="","",I131-P131)</f>
        <v/>
      </c>
      <c r="R131" s="34">
        <f>IF(A131="","",IF(L131="Yes",I131,0))</f>
        <v/>
      </c>
      <c r="S131" s="34">
        <f>IF(A131="","",IF(AND(L131="Yes",K131="Yes",NOT(ISNUMBER(SEARCH("blocked",G131))),OR(F131="Standard domestic 15% (Box 7)",F131="Import - VAT paid at customs (Box 8)",F131="Import - Reverse charge (Box 9)"),OR(F131&lt;&gt;"Standard domestic 15% (Box 7)",AND(LEN(D131)=15,LEFT(D131,1)="3",RIGHT(D131,1)="3",ISNUMBER(--D131)))),I131,0))</f>
        <v/>
      </c>
      <c r="T131" s="34">
        <f>IF(A131="","",R131-S131)</f>
        <v/>
      </c>
      <c r="U131" s="23">
        <f>IF(A131="","",IF(O131=0,"Outside audit periods; ","")&amp;IF(F131="","No VAT category; ","")&amp;IF(ABS(Q131)&gt;Setup!$B$10,"VAT ≠ 15% × net; ","")&amp;IF(AND(F131="Standard domestic 15% (Box 7)",NOT(AND(LEN(D131)=15,LEFT(D131,1)="3",RIGHT(D131,1)="3",ISNUMBER(--D131)))),"Invalid/missing supplier VAT no; ","")&amp;IF(AND(L131="Yes",K131&lt;&gt;"Yes"),"VAT claimed without valid tax invoice; ","")&amp;IF(AND(L131="Yes",ISNUMBER(SEARCH("blocked",G131))),"Blocked input VAT claimed; ","")&amp;IF(AND(F131="Import - VAT paid at customs (Box 8)",M131=""),"Customs declaration no missing; ","")&amp;IF(AND(F131="Import - Reverse charge (Box 9)",E131="Saudi Arabia"),"RCM used for a local supplier; ","")&amp;IF(AND(L131="Yes",NOT(OR(F131="Standard domestic 15% (Box 7)",F131="Import - VAT paid at customs (Box 8)",F131="Import - Reverse charge (Box 9)"))),"VAT claimed on non-taxable category; ",""))</f>
        <v/>
      </c>
    </row>
    <row r="132">
      <c r="A132" s="17" t="n"/>
      <c r="B132" s="14" t="n"/>
      <c r="C132" s="14" t="n"/>
      <c r="D132" s="16" t="n"/>
      <c r="E132" s="14" t="n"/>
      <c r="F132" s="14" t="n"/>
      <c r="G132" s="14" t="n"/>
      <c r="H132" s="19" t="n"/>
      <c r="I132" s="19" t="n"/>
      <c r="J132" s="34">
        <f>IF(A132="","",H132+I132)</f>
        <v/>
      </c>
      <c r="K132" s="14" t="n"/>
      <c r="L132" s="14" t="n"/>
      <c r="M132" s="14" t="n"/>
      <c r="N132" s="14" t="n"/>
      <c r="O132" s="20">
        <f>IF(A132="","",SUMPRODUCT((A132&gt;=Setup!$C$19:$C$30)*(A132&lt;=Setup!$D$19:$D$30)*Setup!$A$19:$A$30))</f>
        <v/>
      </c>
      <c r="P132" s="34">
        <f>IF(A132="","",IF(OR(F132="Standard domestic 15% (Box 7)",F132="Import - VAT paid at customs (Box 8)",F132="Import - Reverse charge (Box 9)"),ROUND(H132*Setup!$B$9,2),0))</f>
        <v/>
      </c>
      <c r="Q132" s="34">
        <f>IF(A132="","",I132-P132)</f>
        <v/>
      </c>
      <c r="R132" s="34">
        <f>IF(A132="","",IF(L132="Yes",I132,0))</f>
        <v/>
      </c>
      <c r="S132" s="34">
        <f>IF(A132="","",IF(AND(L132="Yes",K132="Yes",NOT(ISNUMBER(SEARCH("blocked",G132))),OR(F132="Standard domestic 15% (Box 7)",F132="Import - VAT paid at customs (Box 8)",F132="Import - Reverse charge (Box 9)"),OR(F132&lt;&gt;"Standard domestic 15% (Box 7)",AND(LEN(D132)=15,LEFT(D132,1)="3",RIGHT(D132,1)="3",ISNUMBER(--D132)))),I132,0))</f>
        <v/>
      </c>
      <c r="T132" s="34">
        <f>IF(A132="","",R132-S132)</f>
        <v/>
      </c>
      <c r="U132" s="23">
        <f>IF(A132="","",IF(O132=0,"Outside audit periods; ","")&amp;IF(F132="","No VAT category; ","")&amp;IF(ABS(Q132)&gt;Setup!$B$10,"VAT ≠ 15% × net; ","")&amp;IF(AND(F132="Standard domestic 15% (Box 7)",NOT(AND(LEN(D132)=15,LEFT(D132,1)="3",RIGHT(D132,1)="3",ISNUMBER(--D132)))),"Invalid/missing supplier VAT no; ","")&amp;IF(AND(L132="Yes",K132&lt;&gt;"Yes"),"VAT claimed without valid tax invoice; ","")&amp;IF(AND(L132="Yes",ISNUMBER(SEARCH("blocked",G132))),"Blocked input VAT claimed; ","")&amp;IF(AND(F132="Import - VAT paid at customs (Box 8)",M132=""),"Customs declaration no missing; ","")&amp;IF(AND(F132="Import - Reverse charge (Box 9)",E132="Saudi Arabia"),"RCM used for a local supplier; ","")&amp;IF(AND(L132="Yes",NOT(OR(F132="Standard domestic 15% (Box 7)",F132="Import - VAT paid at customs (Box 8)",F132="Import - Reverse charge (Box 9)"))),"VAT claimed on non-taxable category; ",""))</f>
        <v/>
      </c>
    </row>
    <row r="133">
      <c r="A133" s="17" t="n"/>
      <c r="B133" s="14" t="n"/>
      <c r="C133" s="14" t="n"/>
      <c r="D133" s="16" t="n"/>
      <c r="E133" s="14" t="n"/>
      <c r="F133" s="14" t="n"/>
      <c r="G133" s="14" t="n"/>
      <c r="H133" s="19" t="n"/>
      <c r="I133" s="19" t="n"/>
      <c r="J133" s="34">
        <f>IF(A133="","",H133+I133)</f>
        <v/>
      </c>
      <c r="K133" s="14" t="n"/>
      <c r="L133" s="14" t="n"/>
      <c r="M133" s="14" t="n"/>
      <c r="N133" s="14" t="n"/>
      <c r="O133" s="20">
        <f>IF(A133="","",SUMPRODUCT((A133&gt;=Setup!$C$19:$C$30)*(A133&lt;=Setup!$D$19:$D$30)*Setup!$A$19:$A$30))</f>
        <v/>
      </c>
      <c r="P133" s="34">
        <f>IF(A133="","",IF(OR(F133="Standard domestic 15% (Box 7)",F133="Import - VAT paid at customs (Box 8)",F133="Import - Reverse charge (Box 9)"),ROUND(H133*Setup!$B$9,2),0))</f>
        <v/>
      </c>
      <c r="Q133" s="34">
        <f>IF(A133="","",I133-P133)</f>
        <v/>
      </c>
      <c r="R133" s="34">
        <f>IF(A133="","",IF(L133="Yes",I133,0))</f>
        <v/>
      </c>
      <c r="S133" s="34">
        <f>IF(A133="","",IF(AND(L133="Yes",K133="Yes",NOT(ISNUMBER(SEARCH("blocked",G133))),OR(F133="Standard domestic 15% (Box 7)",F133="Import - VAT paid at customs (Box 8)",F133="Import - Reverse charge (Box 9)"),OR(F133&lt;&gt;"Standard domestic 15% (Box 7)",AND(LEN(D133)=15,LEFT(D133,1)="3",RIGHT(D133,1)="3",ISNUMBER(--D133)))),I133,0))</f>
        <v/>
      </c>
      <c r="T133" s="34">
        <f>IF(A133="","",R133-S133)</f>
        <v/>
      </c>
      <c r="U133" s="23">
        <f>IF(A133="","",IF(O133=0,"Outside audit periods; ","")&amp;IF(F133="","No VAT category; ","")&amp;IF(ABS(Q133)&gt;Setup!$B$10,"VAT ≠ 15% × net; ","")&amp;IF(AND(F133="Standard domestic 15% (Box 7)",NOT(AND(LEN(D133)=15,LEFT(D133,1)="3",RIGHT(D133,1)="3",ISNUMBER(--D133)))),"Invalid/missing supplier VAT no; ","")&amp;IF(AND(L133="Yes",K133&lt;&gt;"Yes"),"VAT claimed without valid tax invoice; ","")&amp;IF(AND(L133="Yes",ISNUMBER(SEARCH("blocked",G133))),"Blocked input VAT claimed; ","")&amp;IF(AND(F133="Import - VAT paid at customs (Box 8)",M133=""),"Customs declaration no missing; ","")&amp;IF(AND(F133="Import - Reverse charge (Box 9)",E133="Saudi Arabia"),"RCM used for a local supplier; ","")&amp;IF(AND(L133="Yes",NOT(OR(F133="Standard domestic 15% (Box 7)",F133="Import - VAT paid at customs (Box 8)",F133="Import - Reverse charge (Box 9)"))),"VAT claimed on non-taxable category; ",""))</f>
        <v/>
      </c>
    </row>
    <row r="134">
      <c r="A134" s="17" t="n"/>
      <c r="B134" s="14" t="n"/>
      <c r="C134" s="14" t="n"/>
      <c r="D134" s="16" t="n"/>
      <c r="E134" s="14" t="n"/>
      <c r="F134" s="14" t="n"/>
      <c r="G134" s="14" t="n"/>
      <c r="H134" s="19" t="n"/>
      <c r="I134" s="19" t="n"/>
      <c r="J134" s="34">
        <f>IF(A134="","",H134+I134)</f>
        <v/>
      </c>
      <c r="K134" s="14" t="n"/>
      <c r="L134" s="14" t="n"/>
      <c r="M134" s="14" t="n"/>
      <c r="N134" s="14" t="n"/>
      <c r="O134" s="20">
        <f>IF(A134="","",SUMPRODUCT((A134&gt;=Setup!$C$19:$C$30)*(A134&lt;=Setup!$D$19:$D$30)*Setup!$A$19:$A$30))</f>
        <v/>
      </c>
      <c r="P134" s="34">
        <f>IF(A134="","",IF(OR(F134="Standard domestic 15% (Box 7)",F134="Import - VAT paid at customs (Box 8)",F134="Import - Reverse charge (Box 9)"),ROUND(H134*Setup!$B$9,2),0))</f>
        <v/>
      </c>
      <c r="Q134" s="34">
        <f>IF(A134="","",I134-P134)</f>
        <v/>
      </c>
      <c r="R134" s="34">
        <f>IF(A134="","",IF(L134="Yes",I134,0))</f>
        <v/>
      </c>
      <c r="S134" s="34">
        <f>IF(A134="","",IF(AND(L134="Yes",K134="Yes",NOT(ISNUMBER(SEARCH("blocked",G134))),OR(F134="Standard domestic 15% (Box 7)",F134="Import - VAT paid at customs (Box 8)",F134="Import - Reverse charge (Box 9)"),OR(F134&lt;&gt;"Standard domestic 15% (Box 7)",AND(LEN(D134)=15,LEFT(D134,1)="3",RIGHT(D134,1)="3",ISNUMBER(--D134)))),I134,0))</f>
        <v/>
      </c>
      <c r="T134" s="34">
        <f>IF(A134="","",R134-S134)</f>
        <v/>
      </c>
      <c r="U134" s="23">
        <f>IF(A134="","",IF(O134=0,"Outside audit periods; ","")&amp;IF(F134="","No VAT category; ","")&amp;IF(ABS(Q134)&gt;Setup!$B$10,"VAT ≠ 15% × net; ","")&amp;IF(AND(F134="Standard domestic 15% (Box 7)",NOT(AND(LEN(D134)=15,LEFT(D134,1)="3",RIGHT(D134,1)="3",ISNUMBER(--D134)))),"Invalid/missing supplier VAT no; ","")&amp;IF(AND(L134="Yes",K134&lt;&gt;"Yes"),"VAT claimed without valid tax invoice; ","")&amp;IF(AND(L134="Yes",ISNUMBER(SEARCH("blocked",G134))),"Blocked input VAT claimed; ","")&amp;IF(AND(F134="Import - VAT paid at customs (Box 8)",M134=""),"Customs declaration no missing; ","")&amp;IF(AND(F134="Import - Reverse charge (Box 9)",E134="Saudi Arabia"),"RCM used for a local supplier; ","")&amp;IF(AND(L134="Yes",NOT(OR(F134="Standard domestic 15% (Box 7)",F134="Import - VAT paid at customs (Box 8)",F134="Import - Reverse charge (Box 9)"))),"VAT claimed on non-taxable category; ",""))</f>
        <v/>
      </c>
    </row>
    <row r="135">
      <c r="A135" s="17" t="n"/>
      <c r="B135" s="14" t="n"/>
      <c r="C135" s="14" t="n"/>
      <c r="D135" s="16" t="n"/>
      <c r="E135" s="14" t="n"/>
      <c r="F135" s="14" t="n"/>
      <c r="G135" s="14" t="n"/>
      <c r="H135" s="19" t="n"/>
      <c r="I135" s="19" t="n"/>
      <c r="J135" s="34">
        <f>IF(A135="","",H135+I135)</f>
        <v/>
      </c>
      <c r="K135" s="14" t="n"/>
      <c r="L135" s="14" t="n"/>
      <c r="M135" s="14" t="n"/>
      <c r="N135" s="14" t="n"/>
      <c r="O135" s="20">
        <f>IF(A135="","",SUMPRODUCT((A135&gt;=Setup!$C$19:$C$30)*(A135&lt;=Setup!$D$19:$D$30)*Setup!$A$19:$A$30))</f>
        <v/>
      </c>
      <c r="P135" s="34">
        <f>IF(A135="","",IF(OR(F135="Standard domestic 15% (Box 7)",F135="Import - VAT paid at customs (Box 8)",F135="Import - Reverse charge (Box 9)"),ROUND(H135*Setup!$B$9,2),0))</f>
        <v/>
      </c>
      <c r="Q135" s="34">
        <f>IF(A135="","",I135-P135)</f>
        <v/>
      </c>
      <c r="R135" s="34">
        <f>IF(A135="","",IF(L135="Yes",I135,0))</f>
        <v/>
      </c>
      <c r="S135" s="34">
        <f>IF(A135="","",IF(AND(L135="Yes",K135="Yes",NOT(ISNUMBER(SEARCH("blocked",G135))),OR(F135="Standard domestic 15% (Box 7)",F135="Import - VAT paid at customs (Box 8)",F135="Import - Reverse charge (Box 9)"),OR(F135&lt;&gt;"Standard domestic 15% (Box 7)",AND(LEN(D135)=15,LEFT(D135,1)="3",RIGHT(D135,1)="3",ISNUMBER(--D135)))),I135,0))</f>
        <v/>
      </c>
      <c r="T135" s="34">
        <f>IF(A135="","",R135-S135)</f>
        <v/>
      </c>
      <c r="U135" s="23">
        <f>IF(A135="","",IF(O135=0,"Outside audit periods; ","")&amp;IF(F135="","No VAT category; ","")&amp;IF(ABS(Q135)&gt;Setup!$B$10,"VAT ≠ 15% × net; ","")&amp;IF(AND(F135="Standard domestic 15% (Box 7)",NOT(AND(LEN(D135)=15,LEFT(D135,1)="3",RIGHT(D135,1)="3",ISNUMBER(--D135)))),"Invalid/missing supplier VAT no; ","")&amp;IF(AND(L135="Yes",K135&lt;&gt;"Yes"),"VAT claimed without valid tax invoice; ","")&amp;IF(AND(L135="Yes",ISNUMBER(SEARCH("blocked",G135))),"Blocked input VAT claimed; ","")&amp;IF(AND(F135="Import - VAT paid at customs (Box 8)",M135=""),"Customs declaration no missing; ","")&amp;IF(AND(F135="Import - Reverse charge (Box 9)",E135="Saudi Arabia"),"RCM used for a local supplier; ","")&amp;IF(AND(L135="Yes",NOT(OR(F135="Standard domestic 15% (Box 7)",F135="Import - VAT paid at customs (Box 8)",F135="Import - Reverse charge (Box 9)"))),"VAT claimed on non-taxable category; ",""))</f>
        <v/>
      </c>
    </row>
    <row r="136">
      <c r="A136" s="17" t="n"/>
      <c r="B136" s="14" t="n"/>
      <c r="C136" s="14" t="n"/>
      <c r="D136" s="16" t="n"/>
      <c r="E136" s="14" t="n"/>
      <c r="F136" s="14" t="n"/>
      <c r="G136" s="14" t="n"/>
      <c r="H136" s="19" t="n"/>
      <c r="I136" s="19" t="n"/>
      <c r="J136" s="34">
        <f>IF(A136="","",H136+I136)</f>
        <v/>
      </c>
      <c r="K136" s="14" t="n"/>
      <c r="L136" s="14" t="n"/>
      <c r="M136" s="14" t="n"/>
      <c r="N136" s="14" t="n"/>
      <c r="O136" s="20">
        <f>IF(A136="","",SUMPRODUCT((A136&gt;=Setup!$C$19:$C$30)*(A136&lt;=Setup!$D$19:$D$30)*Setup!$A$19:$A$30))</f>
        <v/>
      </c>
      <c r="P136" s="34">
        <f>IF(A136="","",IF(OR(F136="Standard domestic 15% (Box 7)",F136="Import - VAT paid at customs (Box 8)",F136="Import - Reverse charge (Box 9)"),ROUND(H136*Setup!$B$9,2),0))</f>
        <v/>
      </c>
      <c r="Q136" s="34">
        <f>IF(A136="","",I136-P136)</f>
        <v/>
      </c>
      <c r="R136" s="34">
        <f>IF(A136="","",IF(L136="Yes",I136,0))</f>
        <v/>
      </c>
      <c r="S136" s="34">
        <f>IF(A136="","",IF(AND(L136="Yes",K136="Yes",NOT(ISNUMBER(SEARCH("blocked",G136))),OR(F136="Standard domestic 15% (Box 7)",F136="Import - VAT paid at customs (Box 8)",F136="Import - Reverse charge (Box 9)"),OR(F136&lt;&gt;"Standard domestic 15% (Box 7)",AND(LEN(D136)=15,LEFT(D136,1)="3",RIGHT(D136,1)="3",ISNUMBER(--D136)))),I136,0))</f>
        <v/>
      </c>
      <c r="T136" s="34">
        <f>IF(A136="","",R136-S136)</f>
        <v/>
      </c>
      <c r="U136" s="23">
        <f>IF(A136="","",IF(O136=0,"Outside audit periods; ","")&amp;IF(F136="","No VAT category; ","")&amp;IF(ABS(Q136)&gt;Setup!$B$10,"VAT ≠ 15% × net; ","")&amp;IF(AND(F136="Standard domestic 15% (Box 7)",NOT(AND(LEN(D136)=15,LEFT(D136,1)="3",RIGHT(D136,1)="3",ISNUMBER(--D136)))),"Invalid/missing supplier VAT no; ","")&amp;IF(AND(L136="Yes",K136&lt;&gt;"Yes"),"VAT claimed without valid tax invoice; ","")&amp;IF(AND(L136="Yes",ISNUMBER(SEARCH("blocked",G136))),"Blocked input VAT claimed; ","")&amp;IF(AND(F136="Import - VAT paid at customs (Box 8)",M136=""),"Customs declaration no missing; ","")&amp;IF(AND(F136="Import - Reverse charge (Box 9)",E136="Saudi Arabia"),"RCM used for a local supplier; ","")&amp;IF(AND(L136="Yes",NOT(OR(F136="Standard domestic 15% (Box 7)",F136="Import - VAT paid at customs (Box 8)",F136="Import - Reverse charge (Box 9)"))),"VAT claimed on non-taxable category; ",""))</f>
        <v/>
      </c>
    </row>
    <row r="137">
      <c r="A137" s="17" t="n"/>
      <c r="B137" s="14" t="n"/>
      <c r="C137" s="14" t="n"/>
      <c r="D137" s="16" t="n"/>
      <c r="E137" s="14" t="n"/>
      <c r="F137" s="14" t="n"/>
      <c r="G137" s="14" t="n"/>
      <c r="H137" s="19" t="n"/>
      <c r="I137" s="19" t="n"/>
      <c r="J137" s="34">
        <f>IF(A137="","",H137+I137)</f>
        <v/>
      </c>
      <c r="K137" s="14" t="n"/>
      <c r="L137" s="14" t="n"/>
      <c r="M137" s="14" t="n"/>
      <c r="N137" s="14" t="n"/>
      <c r="O137" s="20">
        <f>IF(A137="","",SUMPRODUCT((A137&gt;=Setup!$C$19:$C$30)*(A137&lt;=Setup!$D$19:$D$30)*Setup!$A$19:$A$30))</f>
        <v/>
      </c>
      <c r="P137" s="34">
        <f>IF(A137="","",IF(OR(F137="Standard domestic 15% (Box 7)",F137="Import - VAT paid at customs (Box 8)",F137="Import - Reverse charge (Box 9)"),ROUND(H137*Setup!$B$9,2),0))</f>
        <v/>
      </c>
      <c r="Q137" s="34">
        <f>IF(A137="","",I137-P137)</f>
        <v/>
      </c>
      <c r="R137" s="34">
        <f>IF(A137="","",IF(L137="Yes",I137,0))</f>
        <v/>
      </c>
      <c r="S137" s="34">
        <f>IF(A137="","",IF(AND(L137="Yes",K137="Yes",NOT(ISNUMBER(SEARCH("blocked",G137))),OR(F137="Standard domestic 15% (Box 7)",F137="Import - VAT paid at customs (Box 8)",F137="Import - Reverse charge (Box 9)"),OR(F137&lt;&gt;"Standard domestic 15% (Box 7)",AND(LEN(D137)=15,LEFT(D137,1)="3",RIGHT(D137,1)="3",ISNUMBER(--D137)))),I137,0))</f>
        <v/>
      </c>
      <c r="T137" s="34">
        <f>IF(A137="","",R137-S137)</f>
        <v/>
      </c>
      <c r="U137" s="23">
        <f>IF(A137="","",IF(O137=0,"Outside audit periods; ","")&amp;IF(F137="","No VAT category; ","")&amp;IF(ABS(Q137)&gt;Setup!$B$10,"VAT ≠ 15% × net; ","")&amp;IF(AND(F137="Standard domestic 15% (Box 7)",NOT(AND(LEN(D137)=15,LEFT(D137,1)="3",RIGHT(D137,1)="3",ISNUMBER(--D137)))),"Invalid/missing supplier VAT no; ","")&amp;IF(AND(L137="Yes",K137&lt;&gt;"Yes"),"VAT claimed without valid tax invoice; ","")&amp;IF(AND(L137="Yes",ISNUMBER(SEARCH("blocked",G137))),"Blocked input VAT claimed; ","")&amp;IF(AND(F137="Import - VAT paid at customs (Box 8)",M137=""),"Customs declaration no missing; ","")&amp;IF(AND(F137="Import - Reverse charge (Box 9)",E137="Saudi Arabia"),"RCM used for a local supplier; ","")&amp;IF(AND(L137="Yes",NOT(OR(F137="Standard domestic 15% (Box 7)",F137="Import - VAT paid at customs (Box 8)",F137="Import - Reverse charge (Box 9)"))),"VAT claimed on non-taxable category; ",""))</f>
        <v/>
      </c>
    </row>
    <row r="138">
      <c r="A138" s="17" t="n"/>
      <c r="B138" s="14" t="n"/>
      <c r="C138" s="14" t="n"/>
      <c r="D138" s="16" t="n"/>
      <c r="E138" s="14" t="n"/>
      <c r="F138" s="14" t="n"/>
      <c r="G138" s="14" t="n"/>
      <c r="H138" s="19" t="n"/>
      <c r="I138" s="19" t="n"/>
      <c r="J138" s="34">
        <f>IF(A138="","",H138+I138)</f>
        <v/>
      </c>
      <c r="K138" s="14" t="n"/>
      <c r="L138" s="14" t="n"/>
      <c r="M138" s="14" t="n"/>
      <c r="N138" s="14" t="n"/>
      <c r="O138" s="20">
        <f>IF(A138="","",SUMPRODUCT((A138&gt;=Setup!$C$19:$C$30)*(A138&lt;=Setup!$D$19:$D$30)*Setup!$A$19:$A$30))</f>
        <v/>
      </c>
      <c r="P138" s="34">
        <f>IF(A138="","",IF(OR(F138="Standard domestic 15% (Box 7)",F138="Import - VAT paid at customs (Box 8)",F138="Import - Reverse charge (Box 9)"),ROUND(H138*Setup!$B$9,2),0))</f>
        <v/>
      </c>
      <c r="Q138" s="34">
        <f>IF(A138="","",I138-P138)</f>
        <v/>
      </c>
      <c r="R138" s="34">
        <f>IF(A138="","",IF(L138="Yes",I138,0))</f>
        <v/>
      </c>
      <c r="S138" s="34">
        <f>IF(A138="","",IF(AND(L138="Yes",K138="Yes",NOT(ISNUMBER(SEARCH("blocked",G138))),OR(F138="Standard domestic 15% (Box 7)",F138="Import - VAT paid at customs (Box 8)",F138="Import - Reverse charge (Box 9)"),OR(F138&lt;&gt;"Standard domestic 15% (Box 7)",AND(LEN(D138)=15,LEFT(D138,1)="3",RIGHT(D138,1)="3",ISNUMBER(--D138)))),I138,0))</f>
        <v/>
      </c>
      <c r="T138" s="34">
        <f>IF(A138="","",R138-S138)</f>
        <v/>
      </c>
      <c r="U138" s="23">
        <f>IF(A138="","",IF(O138=0,"Outside audit periods; ","")&amp;IF(F138="","No VAT category; ","")&amp;IF(ABS(Q138)&gt;Setup!$B$10,"VAT ≠ 15% × net; ","")&amp;IF(AND(F138="Standard domestic 15% (Box 7)",NOT(AND(LEN(D138)=15,LEFT(D138,1)="3",RIGHT(D138,1)="3",ISNUMBER(--D138)))),"Invalid/missing supplier VAT no; ","")&amp;IF(AND(L138="Yes",K138&lt;&gt;"Yes"),"VAT claimed without valid tax invoice; ","")&amp;IF(AND(L138="Yes",ISNUMBER(SEARCH("blocked",G138))),"Blocked input VAT claimed; ","")&amp;IF(AND(F138="Import - VAT paid at customs (Box 8)",M138=""),"Customs declaration no missing; ","")&amp;IF(AND(F138="Import - Reverse charge (Box 9)",E138="Saudi Arabia"),"RCM used for a local supplier; ","")&amp;IF(AND(L138="Yes",NOT(OR(F138="Standard domestic 15% (Box 7)",F138="Import - VAT paid at customs (Box 8)",F138="Import - Reverse charge (Box 9)"))),"VAT claimed on non-taxable category; ",""))</f>
        <v/>
      </c>
    </row>
    <row r="139">
      <c r="A139" s="17" t="n"/>
      <c r="B139" s="14" t="n"/>
      <c r="C139" s="14" t="n"/>
      <c r="D139" s="16" t="n"/>
      <c r="E139" s="14" t="n"/>
      <c r="F139" s="14" t="n"/>
      <c r="G139" s="14" t="n"/>
      <c r="H139" s="19" t="n"/>
      <c r="I139" s="19" t="n"/>
      <c r="J139" s="34">
        <f>IF(A139="","",H139+I139)</f>
        <v/>
      </c>
      <c r="K139" s="14" t="n"/>
      <c r="L139" s="14" t="n"/>
      <c r="M139" s="14" t="n"/>
      <c r="N139" s="14" t="n"/>
      <c r="O139" s="20">
        <f>IF(A139="","",SUMPRODUCT((A139&gt;=Setup!$C$19:$C$30)*(A139&lt;=Setup!$D$19:$D$30)*Setup!$A$19:$A$30))</f>
        <v/>
      </c>
      <c r="P139" s="34">
        <f>IF(A139="","",IF(OR(F139="Standard domestic 15% (Box 7)",F139="Import - VAT paid at customs (Box 8)",F139="Import - Reverse charge (Box 9)"),ROUND(H139*Setup!$B$9,2),0))</f>
        <v/>
      </c>
      <c r="Q139" s="34">
        <f>IF(A139="","",I139-P139)</f>
        <v/>
      </c>
      <c r="R139" s="34">
        <f>IF(A139="","",IF(L139="Yes",I139,0))</f>
        <v/>
      </c>
      <c r="S139" s="34">
        <f>IF(A139="","",IF(AND(L139="Yes",K139="Yes",NOT(ISNUMBER(SEARCH("blocked",G139))),OR(F139="Standard domestic 15% (Box 7)",F139="Import - VAT paid at customs (Box 8)",F139="Import - Reverse charge (Box 9)"),OR(F139&lt;&gt;"Standard domestic 15% (Box 7)",AND(LEN(D139)=15,LEFT(D139,1)="3",RIGHT(D139,1)="3",ISNUMBER(--D139)))),I139,0))</f>
        <v/>
      </c>
      <c r="T139" s="34">
        <f>IF(A139="","",R139-S139)</f>
        <v/>
      </c>
      <c r="U139" s="23">
        <f>IF(A139="","",IF(O139=0,"Outside audit periods; ","")&amp;IF(F139="","No VAT category; ","")&amp;IF(ABS(Q139)&gt;Setup!$B$10,"VAT ≠ 15% × net; ","")&amp;IF(AND(F139="Standard domestic 15% (Box 7)",NOT(AND(LEN(D139)=15,LEFT(D139,1)="3",RIGHT(D139,1)="3",ISNUMBER(--D139)))),"Invalid/missing supplier VAT no; ","")&amp;IF(AND(L139="Yes",K139&lt;&gt;"Yes"),"VAT claimed without valid tax invoice; ","")&amp;IF(AND(L139="Yes",ISNUMBER(SEARCH("blocked",G139))),"Blocked input VAT claimed; ","")&amp;IF(AND(F139="Import - VAT paid at customs (Box 8)",M139=""),"Customs declaration no missing; ","")&amp;IF(AND(F139="Import - Reverse charge (Box 9)",E139="Saudi Arabia"),"RCM used for a local supplier; ","")&amp;IF(AND(L139="Yes",NOT(OR(F139="Standard domestic 15% (Box 7)",F139="Import - VAT paid at customs (Box 8)",F139="Import - Reverse charge (Box 9)"))),"VAT claimed on non-taxable category; ",""))</f>
        <v/>
      </c>
    </row>
    <row r="140">
      <c r="A140" s="17" t="n"/>
      <c r="B140" s="14" t="n"/>
      <c r="C140" s="14" t="n"/>
      <c r="D140" s="16" t="n"/>
      <c r="E140" s="14" t="n"/>
      <c r="F140" s="14" t="n"/>
      <c r="G140" s="14" t="n"/>
      <c r="H140" s="19" t="n"/>
      <c r="I140" s="19" t="n"/>
      <c r="J140" s="34">
        <f>IF(A140="","",H140+I140)</f>
        <v/>
      </c>
      <c r="K140" s="14" t="n"/>
      <c r="L140" s="14" t="n"/>
      <c r="M140" s="14" t="n"/>
      <c r="N140" s="14" t="n"/>
      <c r="O140" s="20">
        <f>IF(A140="","",SUMPRODUCT((A140&gt;=Setup!$C$19:$C$30)*(A140&lt;=Setup!$D$19:$D$30)*Setup!$A$19:$A$30))</f>
        <v/>
      </c>
      <c r="P140" s="34">
        <f>IF(A140="","",IF(OR(F140="Standard domestic 15% (Box 7)",F140="Import - VAT paid at customs (Box 8)",F140="Import - Reverse charge (Box 9)"),ROUND(H140*Setup!$B$9,2),0))</f>
        <v/>
      </c>
      <c r="Q140" s="34">
        <f>IF(A140="","",I140-P140)</f>
        <v/>
      </c>
      <c r="R140" s="34">
        <f>IF(A140="","",IF(L140="Yes",I140,0))</f>
        <v/>
      </c>
      <c r="S140" s="34">
        <f>IF(A140="","",IF(AND(L140="Yes",K140="Yes",NOT(ISNUMBER(SEARCH("blocked",G140))),OR(F140="Standard domestic 15% (Box 7)",F140="Import - VAT paid at customs (Box 8)",F140="Import - Reverse charge (Box 9)"),OR(F140&lt;&gt;"Standard domestic 15% (Box 7)",AND(LEN(D140)=15,LEFT(D140,1)="3",RIGHT(D140,1)="3",ISNUMBER(--D140)))),I140,0))</f>
        <v/>
      </c>
      <c r="T140" s="34">
        <f>IF(A140="","",R140-S140)</f>
        <v/>
      </c>
      <c r="U140" s="23">
        <f>IF(A140="","",IF(O140=0,"Outside audit periods; ","")&amp;IF(F140="","No VAT category; ","")&amp;IF(ABS(Q140)&gt;Setup!$B$10,"VAT ≠ 15% × net; ","")&amp;IF(AND(F140="Standard domestic 15% (Box 7)",NOT(AND(LEN(D140)=15,LEFT(D140,1)="3",RIGHT(D140,1)="3",ISNUMBER(--D140)))),"Invalid/missing supplier VAT no; ","")&amp;IF(AND(L140="Yes",K140&lt;&gt;"Yes"),"VAT claimed without valid tax invoice; ","")&amp;IF(AND(L140="Yes",ISNUMBER(SEARCH("blocked",G140))),"Blocked input VAT claimed; ","")&amp;IF(AND(F140="Import - VAT paid at customs (Box 8)",M140=""),"Customs declaration no missing; ","")&amp;IF(AND(F140="Import - Reverse charge (Box 9)",E140="Saudi Arabia"),"RCM used for a local supplier; ","")&amp;IF(AND(L140="Yes",NOT(OR(F140="Standard domestic 15% (Box 7)",F140="Import - VAT paid at customs (Box 8)",F140="Import - Reverse charge (Box 9)"))),"VAT claimed on non-taxable category; ",""))</f>
        <v/>
      </c>
    </row>
    <row r="141">
      <c r="A141" s="17" t="n"/>
      <c r="B141" s="14" t="n"/>
      <c r="C141" s="14" t="n"/>
      <c r="D141" s="16" t="n"/>
      <c r="E141" s="14" t="n"/>
      <c r="F141" s="14" t="n"/>
      <c r="G141" s="14" t="n"/>
      <c r="H141" s="19" t="n"/>
      <c r="I141" s="19" t="n"/>
      <c r="J141" s="34">
        <f>IF(A141="","",H141+I141)</f>
        <v/>
      </c>
      <c r="K141" s="14" t="n"/>
      <c r="L141" s="14" t="n"/>
      <c r="M141" s="14" t="n"/>
      <c r="N141" s="14" t="n"/>
      <c r="O141" s="20">
        <f>IF(A141="","",SUMPRODUCT((A141&gt;=Setup!$C$19:$C$30)*(A141&lt;=Setup!$D$19:$D$30)*Setup!$A$19:$A$30))</f>
        <v/>
      </c>
      <c r="P141" s="34">
        <f>IF(A141="","",IF(OR(F141="Standard domestic 15% (Box 7)",F141="Import - VAT paid at customs (Box 8)",F141="Import - Reverse charge (Box 9)"),ROUND(H141*Setup!$B$9,2),0))</f>
        <v/>
      </c>
      <c r="Q141" s="34">
        <f>IF(A141="","",I141-P141)</f>
        <v/>
      </c>
      <c r="R141" s="34">
        <f>IF(A141="","",IF(L141="Yes",I141,0))</f>
        <v/>
      </c>
      <c r="S141" s="34">
        <f>IF(A141="","",IF(AND(L141="Yes",K141="Yes",NOT(ISNUMBER(SEARCH("blocked",G141))),OR(F141="Standard domestic 15% (Box 7)",F141="Import - VAT paid at customs (Box 8)",F141="Import - Reverse charge (Box 9)"),OR(F141&lt;&gt;"Standard domestic 15% (Box 7)",AND(LEN(D141)=15,LEFT(D141,1)="3",RIGHT(D141,1)="3",ISNUMBER(--D141)))),I141,0))</f>
        <v/>
      </c>
      <c r="T141" s="34">
        <f>IF(A141="","",R141-S141)</f>
        <v/>
      </c>
      <c r="U141" s="23">
        <f>IF(A141="","",IF(O141=0,"Outside audit periods; ","")&amp;IF(F141="","No VAT category; ","")&amp;IF(ABS(Q141)&gt;Setup!$B$10,"VAT ≠ 15% × net; ","")&amp;IF(AND(F141="Standard domestic 15% (Box 7)",NOT(AND(LEN(D141)=15,LEFT(D141,1)="3",RIGHT(D141,1)="3",ISNUMBER(--D141)))),"Invalid/missing supplier VAT no; ","")&amp;IF(AND(L141="Yes",K141&lt;&gt;"Yes"),"VAT claimed without valid tax invoice; ","")&amp;IF(AND(L141="Yes",ISNUMBER(SEARCH("blocked",G141))),"Blocked input VAT claimed; ","")&amp;IF(AND(F141="Import - VAT paid at customs (Box 8)",M141=""),"Customs declaration no missing; ","")&amp;IF(AND(F141="Import - Reverse charge (Box 9)",E141="Saudi Arabia"),"RCM used for a local supplier; ","")&amp;IF(AND(L141="Yes",NOT(OR(F141="Standard domestic 15% (Box 7)",F141="Import - VAT paid at customs (Box 8)",F141="Import - Reverse charge (Box 9)"))),"VAT claimed on non-taxable category; ",""))</f>
        <v/>
      </c>
    </row>
    <row r="142">
      <c r="A142" s="17" t="n"/>
      <c r="B142" s="14" t="n"/>
      <c r="C142" s="14" t="n"/>
      <c r="D142" s="16" t="n"/>
      <c r="E142" s="14" t="n"/>
      <c r="F142" s="14" t="n"/>
      <c r="G142" s="14" t="n"/>
      <c r="H142" s="19" t="n"/>
      <c r="I142" s="19" t="n"/>
      <c r="J142" s="34">
        <f>IF(A142="","",H142+I142)</f>
        <v/>
      </c>
      <c r="K142" s="14" t="n"/>
      <c r="L142" s="14" t="n"/>
      <c r="M142" s="14" t="n"/>
      <c r="N142" s="14" t="n"/>
      <c r="O142" s="20">
        <f>IF(A142="","",SUMPRODUCT((A142&gt;=Setup!$C$19:$C$30)*(A142&lt;=Setup!$D$19:$D$30)*Setup!$A$19:$A$30))</f>
        <v/>
      </c>
      <c r="P142" s="34">
        <f>IF(A142="","",IF(OR(F142="Standard domestic 15% (Box 7)",F142="Import - VAT paid at customs (Box 8)",F142="Import - Reverse charge (Box 9)"),ROUND(H142*Setup!$B$9,2),0))</f>
        <v/>
      </c>
      <c r="Q142" s="34">
        <f>IF(A142="","",I142-P142)</f>
        <v/>
      </c>
      <c r="R142" s="34">
        <f>IF(A142="","",IF(L142="Yes",I142,0))</f>
        <v/>
      </c>
      <c r="S142" s="34">
        <f>IF(A142="","",IF(AND(L142="Yes",K142="Yes",NOT(ISNUMBER(SEARCH("blocked",G142))),OR(F142="Standard domestic 15% (Box 7)",F142="Import - VAT paid at customs (Box 8)",F142="Import - Reverse charge (Box 9)"),OR(F142&lt;&gt;"Standard domestic 15% (Box 7)",AND(LEN(D142)=15,LEFT(D142,1)="3",RIGHT(D142,1)="3",ISNUMBER(--D142)))),I142,0))</f>
        <v/>
      </c>
      <c r="T142" s="34">
        <f>IF(A142="","",R142-S142)</f>
        <v/>
      </c>
      <c r="U142" s="23">
        <f>IF(A142="","",IF(O142=0,"Outside audit periods; ","")&amp;IF(F142="","No VAT category; ","")&amp;IF(ABS(Q142)&gt;Setup!$B$10,"VAT ≠ 15% × net; ","")&amp;IF(AND(F142="Standard domestic 15% (Box 7)",NOT(AND(LEN(D142)=15,LEFT(D142,1)="3",RIGHT(D142,1)="3",ISNUMBER(--D142)))),"Invalid/missing supplier VAT no; ","")&amp;IF(AND(L142="Yes",K142&lt;&gt;"Yes"),"VAT claimed without valid tax invoice; ","")&amp;IF(AND(L142="Yes",ISNUMBER(SEARCH("blocked",G142))),"Blocked input VAT claimed; ","")&amp;IF(AND(F142="Import - VAT paid at customs (Box 8)",M142=""),"Customs declaration no missing; ","")&amp;IF(AND(F142="Import - Reverse charge (Box 9)",E142="Saudi Arabia"),"RCM used for a local supplier; ","")&amp;IF(AND(L142="Yes",NOT(OR(F142="Standard domestic 15% (Box 7)",F142="Import - VAT paid at customs (Box 8)",F142="Import - Reverse charge (Box 9)"))),"VAT claimed on non-taxable category; ",""))</f>
        <v/>
      </c>
    </row>
    <row r="143">
      <c r="A143" s="17" t="n"/>
      <c r="B143" s="14" t="n"/>
      <c r="C143" s="14" t="n"/>
      <c r="D143" s="16" t="n"/>
      <c r="E143" s="14" t="n"/>
      <c r="F143" s="14" t="n"/>
      <c r="G143" s="14" t="n"/>
      <c r="H143" s="19" t="n"/>
      <c r="I143" s="19" t="n"/>
      <c r="J143" s="34">
        <f>IF(A143="","",H143+I143)</f>
        <v/>
      </c>
      <c r="K143" s="14" t="n"/>
      <c r="L143" s="14" t="n"/>
      <c r="M143" s="14" t="n"/>
      <c r="N143" s="14" t="n"/>
      <c r="O143" s="20">
        <f>IF(A143="","",SUMPRODUCT((A143&gt;=Setup!$C$19:$C$30)*(A143&lt;=Setup!$D$19:$D$30)*Setup!$A$19:$A$30))</f>
        <v/>
      </c>
      <c r="P143" s="34">
        <f>IF(A143="","",IF(OR(F143="Standard domestic 15% (Box 7)",F143="Import - VAT paid at customs (Box 8)",F143="Import - Reverse charge (Box 9)"),ROUND(H143*Setup!$B$9,2),0))</f>
        <v/>
      </c>
      <c r="Q143" s="34">
        <f>IF(A143="","",I143-P143)</f>
        <v/>
      </c>
      <c r="R143" s="34">
        <f>IF(A143="","",IF(L143="Yes",I143,0))</f>
        <v/>
      </c>
      <c r="S143" s="34">
        <f>IF(A143="","",IF(AND(L143="Yes",K143="Yes",NOT(ISNUMBER(SEARCH("blocked",G143))),OR(F143="Standard domestic 15% (Box 7)",F143="Import - VAT paid at customs (Box 8)",F143="Import - Reverse charge (Box 9)"),OR(F143&lt;&gt;"Standard domestic 15% (Box 7)",AND(LEN(D143)=15,LEFT(D143,1)="3",RIGHT(D143,1)="3",ISNUMBER(--D143)))),I143,0))</f>
        <v/>
      </c>
      <c r="T143" s="34">
        <f>IF(A143="","",R143-S143)</f>
        <v/>
      </c>
      <c r="U143" s="23">
        <f>IF(A143="","",IF(O143=0,"Outside audit periods; ","")&amp;IF(F143="","No VAT category; ","")&amp;IF(ABS(Q143)&gt;Setup!$B$10,"VAT ≠ 15% × net; ","")&amp;IF(AND(F143="Standard domestic 15% (Box 7)",NOT(AND(LEN(D143)=15,LEFT(D143,1)="3",RIGHT(D143,1)="3",ISNUMBER(--D143)))),"Invalid/missing supplier VAT no; ","")&amp;IF(AND(L143="Yes",K143&lt;&gt;"Yes"),"VAT claimed without valid tax invoice; ","")&amp;IF(AND(L143="Yes",ISNUMBER(SEARCH("blocked",G143))),"Blocked input VAT claimed; ","")&amp;IF(AND(F143="Import - VAT paid at customs (Box 8)",M143=""),"Customs declaration no missing; ","")&amp;IF(AND(F143="Import - Reverse charge (Box 9)",E143="Saudi Arabia"),"RCM used for a local supplier; ","")&amp;IF(AND(L143="Yes",NOT(OR(F143="Standard domestic 15% (Box 7)",F143="Import - VAT paid at customs (Box 8)",F143="Import - Reverse charge (Box 9)"))),"VAT claimed on non-taxable category; ",""))</f>
        <v/>
      </c>
    </row>
    <row r="144">
      <c r="A144" s="17" t="n"/>
      <c r="B144" s="14" t="n"/>
      <c r="C144" s="14" t="n"/>
      <c r="D144" s="16" t="n"/>
      <c r="E144" s="14" t="n"/>
      <c r="F144" s="14" t="n"/>
      <c r="G144" s="14" t="n"/>
      <c r="H144" s="19" t="n"/>
      <c r="I144" s="19" t="n"/>
      <c r="J144" s="34">
        <f>IF(A144="","",H144+I144)</f>
        <v/>
      </c>
      <c r="K144" s="14" t="n"/>
      <c r="L144" s="14" t="n"/>
      <c r="M144" s="14" t="n"/>
      <c r="N144" s="14" t="n"/>
      <c r="O144" s="20">
        <f>IF(A144="","",SUMPRODUCT((A144&gt;=Setup!$C$19:$C$30)*(A144&lt;=Setup!$D$19:$D$30)*Setup!$A$19:$A$30))</f>
        <v/>
      </c>
      <c r="P144" s="34">
        <f>IF(A144="","",IF(OR(F144="Standard domestic 15% (Box 7)",F144="Import - VAT paid at customs (Box 8)",F144="Import - Reverse charge (Box 9)"),ROUND(H144*Setup!$B$9,2),0))</f>
        <v/>
      </c>
      <c r="Q144" s="34">
        <f>IF(A144="","",I144-P144)</f>
        <v/>
      </c>
      <c r="R144" s="34">
        <f>IF(A144="","",IF(L144="Yes",I144,0))</f>
        <v/>
      </c>
      <c r="S144" s="34">
        <f>IF(A144="","",IF(AND(L144="Yes",K144="Yes",NOT(ISNUMBER(SEARCH("blocked",G144))),OR(F144="Standard domestic 15% (Box 7)",F144="Import - VAT paid at customs (Box 8)",F144="Import - Reverse charge (Box 9)"),OR(F144&lt;&gt;"Standard domestic 15% (Box 7)",AND(LEN(D144)=15,LEFT(D144,1)="3",RIGHT(D144,1)="3",ISNUMBER(--D144)))),I144,0))</f>
        <v/>
      </c>
      <c r="T144" s="34">
        <f>IF(A144="","",R144-S144)</f>
        <v/>
      </c>
      <c r="U144" s="23">
        <f>IF(A144="","",IF(O144=0,"Outside audit periods; ","")&amp;IF(F144="","No VAT category; ","")&amp;IF(ABS(Q144)&gt;Setup!$B$10,"VAT ≠ 15% × net; ","")&amp;IF(AND(F144="Standard domestic 15% (Box 7)",NOT(AND(LEN(D144)=15,LEFT(D144,1)="3",RIGHT(D144,1)="3",ISNUMBER(--D144)))),"Invalid/missing supplier VAT no; ","")&amp;IF(AND(L144="Yes",K144&lt;&gt;"Yes"),"VAT claimed without valid tax invoice; ","")&amp;IF(AND(L144="Yes",ISNUMBER(SEARCH("blocked",G144))),"Blocked input VAT claimed; ","")&amp;IF(AND(F144="Import - VAT paid at customs (Box 8)",M144=""),"Customs declaration no missing; ","")&amp;IF(AND(F144="Import - Reverse charge (Box 9)",E144="Saudi Arabia"),"RCM used for a local supplier; ","")&amp;IF(AND(L144="Yes",NOT(OR(F144="Standard domestic 15% (Box 7)",F144="Import - VAT paid at customs (Box 8)",F144="Import - Reverse charge (Box 9)"))),"VAT claimed on non-taxable category; ",""))</f>
        <v/>
      </c>
    </row>
    <row r="145">
      <c r="A145" s="17" t="n"/>
      <c r="B145" s="14" t="n"/>
      <c r="C145" s="14" t="n"/>
      <c r="D145" s="16" t="n"/>
      <c r="E145" s="14" t="n"/>
      <c r="F145" s="14" t="n"/>
      <c r="G145" s="14" t="n"/>
      <c r="H145" s="19" t="n"/>
      <c r="I145" s="19" t="n"/>
      <c r="J145" s="34">
        <f>IF(A145="","",H145+I145)</f>
        <v/>
      </c>
      <c r="K145" s="14" t="n"/>
      <c r="L145" s="14" t="n"/>
      <c r="M145" s="14" t="n"/>
      <c r="N145" s="14" t="n"/>
      <c r="O145" s="20">
        <f>IF(A145="","",SUMPRODUCT((A145&gt;=Setup!$C$19:$C$30)*(A145&lt;=Setup!$D$19:$D$30)*Setup!$A$19:$A$30))</f>
        <v/>
      </c>
      <c r="P145" s="34">
        <f>IF(A145="","",IF(OR(F145="Standard domestic 15% (Box 7)",F145="Import - VAT paid at customs (Box 8)",F145="Import - Reverse charge (Box 9)"),ROUND(H145*Setup!$B$9,2),0))</f>
        <v/>
      </c>
      <c r="Q145" s="34">
        <f>IF(A145="","",I145-P145)</f>
        <v/>
      </c>
      <c r="R145" s="34">
        <f>IF(A145="","",IF(L145="Yes",I145,0))</f>
        <v/>
      </c>
      <c r="S145" s="34">
        <f>IF(A145="","",IF(AND(L145="Yes",K145="Yes",NOT(ISNUMBER(SEARCH("blocked",G145))),OR(F145="Standard domestic 15% (Box 7)",F145="Import - VAT paid at customs (Box 8)",F145="Import - Reverse charge (Box 9)"),OR(F145&lt;&gt;"Standard domestic 15% (Box 7)",AND(LEN(D145)=15,LEFT(D145,1)="3",RIGHT(D145,1)="3",ISNUMBER(--D145)))),I145,0))</f>
        <v/>
      </c>
      <c r="T145" s="34">
        <f>IF(A145="","",R145-S145)</f>
        <v/>
      </c>
      <c r="U145" s="23">
        <f>IF(A145="","",IF(O145=0,"Outside audit periods; ","")&amp;IF(F145="","No VAT category; ","")&amp;IF(ABS(Q145)&gt;Setup!$B$10,"VAT ≠ 15% × net; ","")&amp;IF(AND(F145="Standard domestic 15% (Box 7)",NOT(AND(LEN(D145)=15,LEFT(D145,1)="3",RIGHT(D145,1)="3",ISNUMBER(--D145)))),"Invalid/missing supplier VAT no; ","")&amp;IF(AND(L145="Yes",K145&lt;&gt;"Yes"),"VAT claimed without valid tax invoice; ","")&amp;IF(AND(L145="Yes",ISNUMBER(SEARCH("blocked",G145))),"Blocked input VAT claimed; ","")&amp;IF(AND(F145="Import - VAT paid at customs (Box 8)",M145=""),"Customs declaration no missing; ","")&amp;IF(AND(F145="Import - Reverse charge (Box 9)",E145="Saudi Arabia"),"RCM used for a local supplier; ","")&amp;IF(AND(L145="Yes",NOT(OR(F145="Standard domestic 15% (Box 7)",F145="Import - VAT paid at customs (Box 8)",F145="Import - Reverse charge (Box 9)"))),"VAT claimed on non-taxable category; ",""))</f>
        <v/>
      </c>
    </row>
    <row r="146">
      <c r="A146" s="17" t="n"/>
      <c r="B146" s="14" t="n"/>
      <c r="C146" s="14" t="n"/>
      <c r="D146" s="16" t="n"/>
      <c r="E146" s="14" t="n"/>
      <c r="F146" s="14" t="n"/>
      <c r="G146" s="14" t="n"/>
      <c r="H146" s="19" t="n"/>
      <c r="I146" s="19" t="n"/>
      <c r="J146" s="34">
        <f>IF(A146="","",H146+I146)</f>
        <v/>
      </c>
      <c r="K146" s="14" t="n"/>
      <c r="L146" s="14" t="n"/>
      <c r="M146" s="14" t="n"/>
      <c r="N146" s="14" t="n"/>
      <c r="O146" s="20">
        <f>IF(A146="","",SUMPRODUCT((A146&gt;=Setup!$C$19:$C$30)*(A146&lt;=Setup!$D$19:$D$30)*Setup!$A$19:$A$30))</f>
        <v/>
      </c>
      <c r="P146" s="34">
        <f>IF(A146="","",IF(OR(F146="Standard domestic 15% (Box 7)",F146="Import - VAT paid at customs (Box 8)",F146="Import - Reverse charge (Box 9)"),ROUND(H146*Setup!$B$9,2),0))</f>
        <v/>
      </c>
      <c r="Q146" s="34">
        <f>IF(A146="","",I146-P146)</f>
        <v/>
      </c>
      <c r="R146" s="34">
        <f>IF(A146="","",IF(L146="Yes",I146,0))</f>
        <v/>
      </c>
      <c r="S146" s="34">
        <f>IF(A146="","",IF(AND(L146="Yes",K146="Yes",NOT(ISNUMBER(SEARCH("blocked",G146))),OR(F146="Standard domestic 15% (Box 7)",F146="Import - VAT paid at customs (Box 8)",F146="Import - Reverse charge (Box 9)"),OR(F146&lt;&gt;"Standard domestic 15% (Box 7)",AND(LEN(D146)=15,LEFT(D146,1)="3",RIGHT(D146,1)="3",ISNUMBER(--D146)))),I146,0))</f>
        <v/>
      </c>
      <c r="T146" s="34">
        <f>IF(A146="","",R146-S146)</f>
        <v/>
      </c>
      <c r="U146" s="23">
        <f>IF(A146="","",IF(O146=0,"Outside audit periods; ","")&amp;IF(F146="","No VAT category; ","")&amp;IF(ABS(Q146)&gt;Setup!$B$10,"VAT ≠ 15% × net; ","")&amp;IF(AND(F146="Standard domestic 15% (Box 7)",NOT(AND(LEN(D146)=15,LEFT(D146,1)="3",RIGHT(D146,1)="3",ISNUMBER(--D146)))),"Invalid/missing supplier VAT no; ","")&amp;IF(AND(L146="Yes",K146&lt;&gt;"Yes"),"VAT claimed without valid tax invoice; ","")&amp;IF(AND(L146="Yes",ISNUMBER(SEARCH("blocked",G146))),"Blocked input VAT claimed; ","")&amp;IF(AND(F146="Import - VAT paid at customs (Box 8)",M146=""),"Customs declaration no missing; ","")&amp;IF(AND(F146="Import - Reverse charge (Box 9)",E146="Saudi Arabia"),"RCM used for a local supplier; ","")&amp;IF(AND(L146="Yes",NOT(OR(F146="Standard domestic 15% (Box 7)",F146="Import - VAT paid at customs (Box 8)",F146="Import - Reverse charge (Box 9)"))),"VAT claimed on non-taxable category; ",""))</f>
        <v/>
      </c>
    </row>
    <row r="147">
      <c r="A147" s="17" t="n"/>
      <c r="B147" s="14" t="n"/>
      <c r="C147" s="14" t="n"/>
      <c r="D147" s="16" t="n"/>
      <c r="E147" s="14" t="n"/>
      <c r="F147" s="14" t="n"/>
      <c r="G147" s="14" t="n"/>
      <c r="H147" s="19" t="n"/>
      <c r="I147" s="19" t="n"/>
      <c r="J147" s="34">
        <f>IF(A147="","",H147+I147)</f>
        <v/>
      </c>
      <c r="K147" s="14" t="n"/>
      <c r="L147" s="14" t="n"/>
      <c r="M147" s="14" t="n"/>
      <c r="N147" s="14" t="n"/>
      <c r="O147" s="20">
        <f>IF(A147="","",SUMPRODUCT((A147&gt;=Setup!$C$19:$C$30)*(A147&lt;=Setup!$D$19:$D$30)*Setup!$A$19:$A$30))</f>
        <v/>
      </c>
      <c r="P147" s="34">
        <f>IF(A147="","",IF(OR(F147="Standard domestic 15% (Box 7)",F147="Import - VAT paid at customs (Box 8)",F147="Import - Reverse charge (Box 9)"),ROUND(H147*Setup!$B$9,2),0))</f>
        <v/>
      </c>
      <c r="Q147" s="34">
        <f>IF(A147="","",I147-P147)</f>
        <v/>
      </c>
      <c r="R147" s="34">
        <f>IF(A147="","",IF(L147="Yes",I147,0))</f>
        <v/>
      </c>
      <c r="S147" s="34">
        <f>IF(A147="","",IF(AND(L147="Yes",K147="Yes",NOT(ISNUMBER(SEARCH("blocked",G147))),OR(F147="Standard domestic 15% (Box 7)",F147="Import - VAT paid at customs (Box 8)",F147="Import - Reverse charge (Box 9)"),OR(F147&lt;&gt;"Standard domestic 15% (Box 7)",AND(LEN(D147)=15,LEFT(D147,1)="3",RIGHT(D147,1)="3",ISNUMBER(--D147)))),I147,0))</f>
        <v/>
      </c>
      <c r="T147" s="34">
        <f>IF(A147="","",R147-S147)</f>
        <v/>
      </c>
      <c r="U147" s="23">
        <f>IF(A147="","",IF(O147=0,"Outside audit periods; ","")&amp;IF(F147="","No VAT category; ","")&amp;IF(ABS(Q147)&gt;Setup!$B$10,"VAT ≠ 15% × net; ","")&amp;IF(AND(F147="Standard domestic 15% (Box 7)",NOT(AND(LEN(D147)=15,LEFT(D147,1)="3",RIGHT(D147,1)="3",ISNUMBER(--D147)))),"Invalid/missing supplier VAT no; ","")&amp;IF(AND(L147="Yes",K147&lt;&gt;"Yes"),"VAT claimed without valid tax invoice; ","")&amp;IF(AND(L147="Yes",ISNUMBER(SEARCH("blocked",G147))),"Blocked input VAT claimed; ","")&amp;IF(AND(F147="Import - VAT paid at customs (Box 8)",M147=""),"Customs declaration no missing; ","")&amp;IF(AND(F147="Import - Reverse charge (Box 9)",E147="Saudi Arabia"),"RCM used for a local supplier; ","")&amp;IF(AND(L147="Yes",NOT(OR(F147="Standard domestic 15% (Box 7)",F147="Import - VAT paid at customs (Box 8)",F147="Import - Reverse charge (Box 9)"))),"VAT claimed on non-taxable category; ",""))</f>
        <v/>
      </c>
    </row>
    <row r="148">
      <c r="A148" s="17" t="n"/>
      <c r="B148" s="14" t="n"/>
      <c r="C148" s="14" t="n"/>
      <c r="D148" s="16" t="n"/>
      <c r="E148" s="14" t="n"/>
      <c r="F148" s="14" t="n"/>
      <c r="G148" s="14" t="n"/>
      <c r="H148" s="19" t="n"/>
      <c r="I148" s="19" t="n"/>
      <c r="J148" s="34">
        <f>IF(A148="","",H148+I148)</f>
        <v/>
      </c>
      <c r="K148" s="14" t="n"/>
      <c r="L148" s="14" t="n"/>
      <c r="M148" s="14" t="n"/>
      <c r="N148" s="14" t="n"/>
      <c r="O148" s="20">
        <f>IF(A148="","",SUMPRODUCT((A148&gt;=Setup!$C$19:$C$30)*(A148&lt;=Setup!$D$19:$D$30)*Setup!$A$19:$A$30))</f>
        <v/>
      </c>
      <c r="P148" s="34">
        <f>IF(A148="","",IF(OR(F148="Standard domestic 15% (Box 7)",F148="Import - VAT paid at customs (Box 8)",F148="Import - Reverse charge (Box 9)"),ROUND(H148*Setup!$B$9,2),0))</f>
        <v/>
      </c>
      <c r="Q148" s="34">
        <f>IF(A148="","",I148-P148)</f>
        <v/>
      </c>
      <c r="R148" s="34">
        <f>IF(A148="","",IF(L148="Yes",I148,0))</f>
        <v/>
      </c>
      <c r="S148" s="34">
        <f>IF(A148="","",IF(AND(L148="Yes",K148="Yes",NOT(ISNUMBER(SEARCH("blocked",G148))),OR(F148="Standard domestic 15% (Box 7)",F148="Import - VAT paid at customs (Box 8)",F148="Import - Reverse charge (Box 9)"),OR(F148&lt;&gt;"Standard domestic 15% (Box 7)",AND(LEN(D148)=15,LEFT(D148,1)="3",RIGHT(D148,1)="3",ISNUMBER(--D148)))),I148,0))</f>
        <v/>
      </c>
      <c r="T148" s="34">
        <f>IF(A148="","",R148-S148)</f>
        <v/>
      </c>
      <c r="U148" s="23">
        <f>IF(A148="","",IF(O148=0,"Outside audit periods; ","")&amp;IF(F148="","No VAT category; ","")&amp;IF(ABS(Q148)&gt;Setup!$B$10,"VAT ≠ 15% × net; ","")&amp;IF(AND(F148="Standard domestic 15% (Box 7)",NOT(AND(LEN(D148)=15,LEFT(D148,1)="3",RIGHT(D148,1)="3",ISNUMBER(--D148)))),"Invalid/missing supplier VAT no; ","")&amp;IF(AND(L148="Yes",K148&lt;&gt;"Yes"),"VAT claimed without valid tax invoice; ","")&amp;IF(AND(L148="Yes",ISNUMBER(SEARCH("blocked",G148))),"Blocked input VAT claimed; ","")&amp;IF(AND(F148="Import - VAT paid at customs (Box 8)",M148=""),"Customs declaration no missing; ","")&amp;IF(AND(F148="Import - Reverse charge (Box 9)",E148="Saudi Arabia"),"RCM used for a local supplier; ","")&amp;IF(AND(L148="Yes",NOT(OR(F148="Standard domestic 15% (Box 7)",F148="Import - VAT paid at customs (Box 8)",F148="Import - Reverse charge (Box 9)"))),"VAT claimed on non-taxable category; ",""))</f>
        <v/>
      </c>
    </row>
    <row r="149">
      <c r="A149" s="17" t="n"/>
      <c r="B149" s="14" t="n"/>
      <c r="C149" s="14" t="n"/>
      <c r="D149" s="16" t="n"/>
      <c r="E149" s="14" t="n"/>
      <c r="F149" s="14" t="n"/>
      <c r="G149" s="14" t="n"/>
      <c r="H149" s="19" t="n"/>
      <c r="I149" s="19" t="n"/>
      <c r="J149" s="34">
        <f>IF(A149="","",H149+I149)</f>
        <v/>
      </c>
      <c r="K149" s="14" t="n"/>
      <c r="L149" s="14" t="n"/>
      <c r="M149" s="14" t="n"/>
      <c r="N149" s="14" t="n"/>
      <c r="O149" s="20">
        <f>IF(A149="","",SUMPRODUCT((A149&gt;=Setup!$C$19:$C$30)*(A149&lt;=Setup!$D$19:$D$30)*Setup!$A$19:$A$30))</f>
        <v/>
      </c>
      <c r="P149" s="34">
        <f>IF(A149="","",IF(OR(F149="Standard domestic 15% (Box 7)",F149="Import - VAT paid at customs (Box 8)",F149="Import - Reverse charge (Box 9)"),ROUND(H149*Setup!$B$9,2),0))</f>
        <v/>
      </c>
      <c r="Q149" s="34">
        <f>IF(A149="","",I149-P149)</f>
        <v/>
      </c>
      <c r="R149" s="34">
        <f>IF(A149="","",IF(L149="Yes",I149,0))</f>
        <v/>
      </c>
      <c r="S149" s="34">
        <f>IF(A149="","",IF(AND(L149="Yes",K149="Yes",NOT(ISNUMBER(SEARCH("blocked",G149))),OR(F149="Standard domestic 15% (Box 7)",F149="Import - VAT paid at customs (Box 8)",F149="Import - Reverse charge (Box 9)"),OR(F149&lt;&gt;"Standard domestic 15% (Box 7)",AND(LEN(D149)=15,LEFT(D149,1)="3",RIGHT(D149,1)="3",ISNUMBER(--D149)))),I149,0))</f>
        <v/>
      </c>
      <c r="T149" s="34">
        <f>IF(A149="","",R149-S149)</f>
        <v/>
      </c>
      <c r="U149" s="23">
        <f>IF(A149="","",IF(O149=0,"Outside audit periods; ","")&amp;IF(F149="","No VAT category; ","")&amp;IF(ABS(Q149)&gt;Setup!$B$10,"VAT ≠ 15% × net; ","")&amp;IF(AND(F149="Standard domestic 15% (Box 7)",NOT(AND(LEN(D149)=15,LEFT(D149,1)="3",RIGHT(D149,1)="3",ISNUMBER(--D149)))),"Invalid/missing supplier VAT no; ","")&amp;IF(AND(L149="Yes",K149&lt;&gt;"Yes"),"VAT claimed without valid tax invoice; ","")&amp;IF(AND(L149="Yes",ISNUMBER(SEARCH("blocked",G149))),"Blocked input VAT claimed; ","")&amp;IF(AND(F149="Import - VAT paid at customs (Box 8)",M149=""),"Customs declaration no missing; ","")&amp;IF(AND(F149="Import - Reverse charge (Box 9)",E149="Saudi Arabia"),"RCM used for a local supplier; ","")&amp;IF(AND(L149="Yes",NOT(OR(F149="Standard domestic 15% (Box 7)",F149="Import - VAT paid at customs (Box 8)",F149="Import - Reverse charge (Box 9)"))),"VAT claimed on non-taxable category; ",""))</f>
        <v/>
      </c>
    </row>
    <row r="150">
      <c r="A150" s="17" t="n"/>
      <c r="B150" s="14" t="n"/>
      <c r="C150" s="14" t="n"/>
      <c r="D150" s="16" t="n"/>
      <c r="E150" s="14" t="n"/>
      <c r="F150" s="14" t="n"/>
      <c r="G150" s="14" t="n"/>
      <c r="H150" s="19" t="n"/>
      <c r="I150" s="19" t="n"/>
      <c r="J150" s="34">
        <f>IF(A150="","",H150+I150)</f>
        <v/>
      </c>
      <c r="K150" s="14" t="n"/>
      <c r="L150" s="14" t="n"/>
      <c r="M150" s="14" t="n"/>
      <c r="N150" s="14" t="n"/>
      <c r="O150" s="20">
        <f>IF(A150="","",SUMPRODUCT((A150&gt;=Setup!$C$19:$C$30)*(A150&lt;=Setup!$D$19:$D$30)*Setup!$A$19:$A$30))</f>
        <v/>
      </c>
      <c r="P150" s="34">
        <f>IF(A150="","",IF(OR(F150="Standard domestic 15% (Box 7)",F150="Import - VAT paid at customs (Box 8)",F150="Import - Reverse charge (Box 9)"),ROUND(H150*Setup!$B$9,2),0))</f>
        <v/>
      </c>
      <c r="Q150" s="34">
        <f>IF(A150="","",I150-P150)</f>
        <v/>
      </c>
      <c r="R150" s="34">
        <f>IF(A150="","",IF(L150="Yes",I150,0))</f>
        <v/>
      </c>
      <c r="S150" s="34">
        <f>IF(A150="","",IF(AND(L150="Yes",K150="Yes",NOT(ISNUMBER(SEARCH("blocked",G150))),OR(F150="Standard domestic 15% (Box 7)",F150="Import - VAT paid at customs (Box 8)",F150="Import - Reverse charge (Box 9)"),OR(F150&lt;&gt;"Standard domestic 15% (Box 7)",AND(LEN(D150)=15,LEFT(D150,1)="3",RIGHT(D150,1)="3",ISNUMBER(--D150)))),I150,0))</f>
        <v/>
      </c>
      <c r="T150" s="34">
        <f>IF(A150="","",R150-S150)</f>
        <v/>
      </c>
      <c r="U150" s="23">
        <f>IF(A150="","",IF(O150=0,"Outside audit periods; ","")&amp;IF(F150="","No VAT category; ","")&amp;IF(ABS(Q150)&gt;Setup!$B$10,"VAT ≠ 15% × net; ","")&amp;IF(AND(F150="Standard domestic 15% (Box 7)",NOT(AND(LEN(D150)=15,LEFT(D150,1)="3",RIGHT(D150,1)="3",ISNUMBER(--D150)))),"Invalid/missing supplier VAT no; ","")&amp;IF(AND(L150="Yes",K150&lt;&gt;"Yes"),"VAT claimed without valid tax invoice; ","")&amp;IF(AND(L150="Yes",ISNUMBER(SEARCH("blocked",G150))),"Blocked input VAT claimed; ","")&amp;IF(AND(F150="Import - VAT paid at customs (Box 8)",M150=""),"Customs declaration no missing; ","")&amp;IF(AND(F150="Import - Reverse charge (Box 9)",E150="Saudi Arabia"),"RCM used for a local supplier; ","")&amp;IF(AND(L150="Yes",NOT(OR(F150="Standard domestic 15% (Box 7)",F150="Import - VAT paid at customs (Box 8)",F150="Import - Reverse charge (Box 9)"))),"VAT claimed on non-taxable category; ",""))</f>
        <v/>
      </c>
    </row>
    <row r="151">
      <c r="A151" s="17" t="n"/>
      <c r="B151" s="14" t="n"/>
      <c r="C151" s="14" t="n"/>
      <c r="D151" s="16" t="n"/>
      <c r="E151" s="14" t="n"/>
      <c r="F151" s="14" t="n"/>
      <c r="G151" s="14" t="n"/>
      <c r="H151" s="19" t="n"/>
      <c r="I151" s="19" t="n"/>
      <c r="J151" s="34">
        <f>IF(A151="","",H151+I151)</f>
        <v/>
      </c>
      <c r="K151" s="14" t="n"/>
      <c r="L151" s="14" t="n"/>
      <c r="M151" s="14" t="n"/>
      <c r="N151" s="14" t="n"/>
      <c r="O151" s="20">
        <f>IF(A151="","",SUMPRODUCT((A151&gt;=Setup!$C$19:$C$30)*(A151&lt;=Setup!$D$19:$D$30)*Setup!$A$19:$A$30))</f>
        <v/>
      </c>
      <c r="P151" s="34">
        <f>IF(A151="","",IF(OR(F151="Standard domestic 15% (Box 7)",F151="Import - VAT paid at customs (Box 8)",F151="Import - Reverse charge (Box 9)"),ROUND(H151*Setup!$B$9,2),0))</f>
        <v/>
      </c>
      <c r="Q151" s="34">
        <f>IF(A151="","",I151-P151)</f>
        <v/>
      </c>
      <c r="R151" s="34">
        <f>IF(A151="","",IF(L151="Yes",I151,0))</f>
        <v/>
      </c>
      <c r="S151" s="34">
        <f>IF(A151="","",IF(AND(L151="Yes",K151="Yes",NOT(ISNUMBER(SEARCH("blocked",G151))),OR(F151="Standard domestic 15% (Box 7)",F151="Import - VAT paid at customs (Box 8)",F151="Import - Reverse charge (Box 9)"),OR(F151&lt;&gt;"Standard domestic 15% (Box 7)",AND(LEN(D151)=15,LEFT(D151,1)="3",RIGHT(D151,1)="3",ISNUMBER(--D151)))),I151,0))</f>
        <v/>
      </c>
      <c r="T151" s="34">
        <f>IF(A151="","",R151-S151)</f>
        <v/>
      </c>
      <c r="U151" s="23">
        <f>IF(A151="","",IF(O151=0,"Outside audit periods; ","")&amp;IF(F151="","No VAT category; ","")&amp;IF(ABS(Q151)&gt;Setup!$B$10,"VAT ≠ 15% × net; ","")&amp;IF(AND(F151="Standard domestic 15% (Box 7)",NOT(AND(LEN(D151)=15,LEFT(D151,1)="3",RIGHT(D151,1)="3",ISNUMBER(--D151)))),"Invalid/missing supplier VAT no; ","")&amp;IF(AND(L151="Yes",K151&lt;&gt;"Yes"),"VAT claimed without valid tax invoice; ","")&amp;IF(AND(L151="Yes",ISNUMBER(SEARCH("blocked",G151))),"Blocked input VAT claimed; ","")&amp;IF(AND(F151="Import - VAT paid at customs (Box 8)",M151=""),"Customs declaration no missing; ","")&amp;IF(AND(F151="Import - Reverse charge (Box 9)",E151="Saudi Arabia"),"RCM used for a local supplier; ","")&amp;IF(AND(L151="Yes",NOT(OR(F151="Standard domestic 15% (Box 7)",F151="Import - VAT paid at customs (Box 8)",F151="Import - Reverse charge (Box 9)"))),"VAT claimed on non-taxable category; ",""))</f>
        <v/>
      </c>
    </row>
    <row r="152">
      <c r="A152" s="17" t="n"/>
      <c r="B152" s="14" t="n"/>
      <c r="C152" s="14" t="n"/>
      <c r="D152" s="16" t="n"/>
      <c r="E152" s="14" t="n"/>
      <c r="F152" s="14" t="n"/>
      <c r="G152" s="14" t="n"/>
      <c r="H152" s="19" t="n"/>
      <c r="I152" s="19" t="n"/>
      <c r="J152" s="34">
        <f>IF(A152="","",H152+I152)</f>
        <v/>
      </c>
      <c r="K152" s="14" t="n"/>
      <c r="L152" s="14" t="n"/>
      <c r="M152" s="14" t="n"/>
      <c r="N152" s="14" t="n"/>
      <c r="O152" s="20">
        <f>IF(A152="","",SUMPRODUCT((A152&gt;=Setup!$C$19:$C$30)*(A152&lt;=Setup!$D$19:$D$30)*Setup!$A$19:$A$30))</f>
        <v/>
      </c>
      <c r="P152" s="34">
        <f>IF(A152="","",IF(OR(F152="Standard domestic 15% (Box 7)",F152="Import - VAT paid at customs (Box 8)",F152="Import - Reverse charge (Box 9)"),ROUND(H152*Setup!$B$9,2),0))</f>
        <v/>
      </c>
      <c r="Q152" s="34">
        <f>IF(A152="","",I152-P152)</f>
        <v/>
      </c>
      <c r="R152" s="34">
        <f>IF(A152="","",IF(L152="Yes",I152,0))</f>
        <v/>
      </c>
      <c r="S152" s="34">
        <f>IF(A152="","",IF(AND(L152="Yes",K152="Yes",NOT(ISNUMBER(SEARCH("blocked",G152))),OR(F152="Standard domestic 15% (Box 7)",F152="Import - VAT paid at customs (Box 8)",F152="Import - Reverse charge (Box 9)"),OR(F152&lt;&gt;"Standard domestic 15% (Box 7)",AND(LEN(D152)=15,LEFT(D152,1)="3",RIGHT(D152,1)="3",ISNUMBER(--D152)))),I152,0))</f>
        <v/>
      </c>
      <c r="T152" s="34">
        <f>IF(A152="","",R152-S152)</f>
        <v/>
      </c>
      <c r="U152" s="23">
        <f>IF(A152="","",IF(O152=0,"Outside audit periods; ","")&amp;IF(F152="","No VAT category; ","")&amp;IF(ABS(Q152)&gt;Setup!$B$10,"VAT ≠ 15% × net; ","")&amp;IF(AND(F152="Standard domestic 15% (Box 7)",NOT(AND(LEN(D152)=15,LEFT(D152,1)="3",RIGHT(D152,1)="3",ISNUMBER(--D152)))),"Invalid/missing supplier VAT no; ","")&amp;IF(AND(L152="Yes",K152&lt;&gt;"Yes"),"VAT claimed without valid tax invoice; ","")&amp;IF(AND(L152="Yes",ISNUMBER(SEARCH("blocked",G152))),"Blocked input VAT claimed; ","")&amp;IF(AND(F152="Import - VAT paid at customs (Box 8)",M152=""),"Customs declaration no missing; ","")&amp;IF(AND(F152="Import - Reverse charge (Box 9)",E152="Saudi Arabia"),"RCM used for a local supplier; ","")&amp;IF(AND(L152="Yes",NOT(OR(F152="Standard domestic 15% (Box 7)",F152="Import - VAT paid at customs (Box 8)",F152="Import - Reverse charge (Box 9)"))),"VAT claimed on non-taxable category; ",""))</f>
        <v/>
      </c>
    </row>
    <row r="153">
      <c r="A153" s="17" t="n"/>
      <c r="B153" s="14" t="n"/>
      <c r="C153" s="14" t="n"/>
      <c r="D153" s="16" t="n"/>
      <c r="E153" s="14" t="n"/>
      <c r="F153" s="14" t="n"/>
      <c r="G153" s="14" t="n"/>
      <c r="H153" s="19" t="n"/>
      <c r="I153" s="19" t="n"/>
      <c r="J153" s="34">
        <f>IF(A153="","",H153+I153)</f>
        <v/>
      </c>
      <c r="K153" s="14" t="n"/>
      <c r="L153" s="14" t="n"/>
      <c r="M153" s="14" t="n"/>
      <c r="N153" s="14" t="n"/>
      <c r="O153" s="20">
        <f>IF(A153="","",SUMPRODUCT((A153&gt;=Setup!$C$19:$C$30)*(A153&lt;=Setup!$D$19:$D$30)*Setup!$A$19:$A$30))</f>
        <v/>
      </c>
      <c r="P153" s="34">
        <f>IF(A153="","",IF(OR(F153="Standard domestic 15% (Box 7)",F153="Import - VAT paid at customs (Box 8)",F153="Import - Reverse charge (Box 9)"),ROUND(H153*Setup!$B$9,2),0))</f>
        <v/>
      </c>
      <c r="Q153" s="34">
        <f>IF(A153="","",I153-P153)</f>
        <v/>
      </c>
      <c r="R153" s="34">
        <f>IF(A153="","",IF(L153="Yes",I153,0))</f>
        <v/>
      </c>
      <c r="S153" s="34">
        <f>IF(A153="","",IF(AND(L153="Yes",K153="Yes",NOT(ISNUMBER(SEARCH("blocked",G153))),OR(F153="Standard domestic 15% (Box 7)",F153="Import - VAT paid at customs (Box 8)",F153="Import - Reverse charge (Box 9)"),OR(F153&lt;&gt;"Standard domestic 15% (Box 7)",AND(LEN(D153)=15,LEFT(D153,1)="3",RIGHT(D153,1)="3",ISNUMBER(--D153)))),I153,0))</f>
        <v/>
      </c>
      <c r="T153" s="34">
        <f>IF(A153="","",R153-S153)</f>
        <v/>
      </c>
      <c r="U153" s="23">
        <f>IF(A153="","",IF(O153=0,"Outside audit periods; ","")&amp;IF(F153="","No VAT category; ","")&amp;IF(ABS(Q153)&gt;Setup!$B$10,"VAT ≠ 15% × net; ","")&amp;IF(AND(F153="Standard domestic 15% (Box 7)",NOT(AND(LEN(D153)=15,LEFT(D153,1)="3",RIGHT(D153,1)="3",ISNUMBER(--D153)))),"Invalid/missing supplier VAT no; ","")&amp;IF(AND(L153="Yes",K153&lt;&gt;"Yes"),"VAT claimed without valid tax invoice; ","")&amp;IF(AND(L153="Yes",ISNUMBER(SEARCH("blocked",G153))),"Blocked input VAT claimed; ","")&amp;IF(AND(F153="Import - VAT paid at customs (Box 8)",M153=""),"Customs declaration no missing; ","")&amp;IF(AND(F153="Import - Reverse charge (Box 9)",E153="Saudi Arabia"),"RCM used for a local supplier; ","")&amp;IF(AND(L153="Yes",NOT(OR(F153="Standard domestic 15% (Box 7)",F153="Import - VAT paid at customs (Box 8)",F153="Import - Reverse charge (Box 9)"))),"VAT claimed on non-taxable category; ",""))</f>
        <v/>
      </c>
    </row>
    <row r="154">
      <c r="A154" s="17" t="n"/>
      <c r="B154" s="14" t="n"/>
      <c r="C154" s="14" t="n"/>
      <c r="D154" s="16" t="n"/>
      <c r="E154" s="14" t="n"/>
      <c r="F154" s="14" t="n"/>
      <c r="G154" s="14" t="n"/>
      <c r="H154" s="19" t="n"/>
      <c r="I154" s="19" t="n"/>
      <c r="J154" s="34">
        <f>IF(A154="","",H154+I154)</f>
        <v/>
      </c>
      <c r="K154" s="14" t="n"/>
      <c r="L154" s="14" t="n"/>
      <c r="M154" s="14" t="n"/>
      <c r="N154" s="14" t="n"/>
      <c r="O154" s="20">
        <f>IF(A154="","",SUMPRODUCT((A154&gt;=Setup!$C$19:$C$30)*(A154&lt;=Setup!$D$19:$D$30)*Setup!$A$19:$A$30))</f>
        <v/>
      </c>
      <c r="P154" s="34">
        <f>IF(A154="","",IF(OR(F154="Standard domestic 15% (Box 7)",F154="Import - VAT paid at customs (Box 8)",F154="Import - Reverse charge (Box 9)"),ROUND(H154*Setup!$B$9,2),0))</f>
        <v/>
      </c>
      <c r="Q154" s="34">
        <f>IF(A154="","",I154-P154)</f>
        <v/>
      </c>
      <c r="R154" s="34">
        <f>IF(A154="","",IF(L154="Yes",I154,0))</f>
        <v/>
      </c>
      <c r="S154" s="34">
        <f>IF(A154="","",IF(AND(L154="Yes",K154="Yes",NOT(ISNUMBER(SEARCH("blocked",G154))),OR(F154="Standard domestic 15% (Box 7)",F154="Import - VAT paid at customs (Box 8)",F154="Import - Reverse charge (Box 9)"),OR(F154&lt;&gt;"Standard domestic 15% (Box 7)",AND(LEN(D154)=15,LEFT(D154,1)="3",RIGHT(D154,1)="3",ISNUMBER(--D154)))),I154,0))</f>
        <v/>
      </c>
      <c r="T154" s="34">
        <f>IF(A154="","",R154-S154)</f>
        <v/>
      </c>
      <c r="U154" s="23">
        <f>IF(A154="","",IF(O154=0,"Outside audit periods; ","")&amp;IF(F154="","No VAT category; ","")&amp;IF(ABS(Q154)&gt;Setup!$B$10,"VAT ≠ 15% × net; ","")&amp;IF(AND(F154="Standard domestic 15% (Box 7)",NOT(AND(LEN(D154)=15,LEFT(D154,1)="3",RIGHT(D154,1)="3",ISNUMBER(--D154)))),"Invalid/missing supplier VAT no; ","")&amp;IF(AND(L154="Yes",K154&lt;&gt;"Yes"),"VAT claimed without valid tax invoice; ","")&amp;IF(AND(L154="Yes",ISNUMBER(SEARCH("blocked",G154))),"Blocked input VAT claimed; ","")&amp;IF(AND(F154="Import - VAT paid at customs (Box 8)",M154=""),"Customs declaration no missing; ","")&amp;IF(AND(F154="Import - Reverse charge (Box 9)",E154="Saudi Arabia"),"RCM used for a local supplier; ","")&amp;IF(AND(L154="Yes",NOT(OR(F154="Standard domestic 15% (Box 7)",F154="Import - VAT paid at customs (Box 8)",F154="Import - Reverse charge (Box 9)"))),"VAT claimed on non-taxable category; ",""))</f>
        <v/>
      </c>
    </row>
    <row r="155">
      <c r="A155" s="17" t="n"/>
      <c r="B155" s="14" t="n"/>
      <c r="C155" s="14" t="n"/>
      <c r="D155" s="16" t="n"/>
      <c r="E155" s="14" t="n"/>
      <c r="F155" s="14" t="n"/>
      <c r="G155" s="14" t="n"/>
      <c r="H155" s="19" t="n"/>
      <c r="I155" s="19" t="n"/>
      <c r="J155" s="34">
        <f>IF(A155="","",H155+I155)</f>
        <v/>
      </c>
      <c r="K155" s="14" t="n"/>
      <c r="L155" s="14" t="n"/>
      <c r="M155" s="14" t="n"/>
      <c r="N155" s="14" t="n"/>
      <c r="O155" s="20">
        <f>IF(A155="","",SUMPRODUCT((A155&gt;=Setup!$C$19:$C$30)*(A155&lt;=Setup!$D$19:$D$30)*Setup!$A$19:$A$30))</f>
        <v/>
      </c>
      <c r="P155" s="34">
        <f>IF(A155="","",IF(OR(F155="Standard domestic 15% (Box 7)",F155="Import - VAT paid at customs (Box 8)",F155="Import - Reverse charge (Box 9)"),ROUND(H155*Setup!$B$9,2),0))</f>
        <v/>
      </c>
      <c r="Q155" s="34">
        <f>IF(A155="","",I155-P155)</f>
        <v/>
      </c>
      <c r="R155" s="34">
        <f>IF(A155="","",IF(L155="Yes",I155,0))</f>
        <v/>
      </c>
      <c r="S155" s="34">
        <f>IF(A155="","",IF(AND(L155="Yes",K155="Yes",NOT(ISNUMBER(SEARCH("blocked",G155))),OR(F155="Standard domestic 15% (Box 7)",F155="Import - VAT paid at customs (Box 8)",F155="Import - Reverse charge (Box 9)"),OR(F155&lt;&gt;"Standard domestic 15% (Box 7)",AND(LEN(D155)=15,LEFT(D155,1)="3",RIGHT(D155,1)="3",ISNUMBER(--D155)))),I155,0))</f>
        <v/>
      </c>
      <c r="T155" s="34">
        <f>IF(A155="","",R155-S155)</f>
        <v/>
      </c>
      <c r="U155" s="23">
        <f>IF(A155="","",IF(O155=0,"Outside audit periods; ","")&amp;IF(F155="","No VAT category; ","")&amp;IF(ABS(Q155)&gt;Setup!$B$10,"VAT ≠ 15% × net; ","")&amp;IF(AND(F155="Standard domestic 15% (Box 7)",NOT(AND(LEN(D155)=15,LEFT(D155,1)="3",RIGHT(D155,1)="3",ISNUMBER(--D155)))),"Invalid/missing supplier VAT no; ","")&amp;IF(AND(L155="Yes",K155&lt;&gt;"Yes"),"VAT claimed without valid tax invoice; ","")&amp;IF(AND(L155="Yes",ISNUMBER(SEARCH("blocked",G155))),"Blocked input VAT claimed; ","")&amp;IF(AND(F155="Import - VAT paid at customs (Box 8)",M155=""),"Customs declaration no missing; ","")&amp;IF(AND(F155="Import - Reverse charge (Box 9)",E155="Saudi Arabia"),"RCM used for a local supplier; ","")&amp;IF(AND(L155="Yes",NOT(OR(F155="Standard domestic 15% (Box 7)",F155="Import - VAT paid at customs (Box 8)",F155="Import - Reverse charge (Box 9)"))),"VAT claimed on non-taxable category; ",""))</f>
        <v/>
      </c>
    </row>
    <row r="156">
      <c r="A156" s="17" t="n"/>
      <c r="B156" s="14" t="n"/>
      <c r="C156" s="14" t="n"/>
      <c r="D156" s="16" t="n"/>
      <c r="E156" s="14" t="n"/>
      <c r="F156" s="14" t="n"/>
      <c r="G156" s="14" t="n"/>
      <c r="H156" s="19" t="n"/>
      <c r="I156" s="19" t="n"/>
      <c r="J156" s="34">
        <f>IF(A156="","",H156+I156)</f>
        <v/>
      </c>
      <c r="K156" s="14" t="n"/>
      <c r="L156" s="14" t="n"/>
      <c r="M156" s="14" t="n"/>
      <c r="N156" s="14" t="n"/>
      <c r="O156" s="20">
        <f>IF(A156="","",SUMPRODUCT((A156&gt;=Setup!$C$19:$C$30)*(A156&lt;=Setup!$D$19:$D$30)*Setup!$A$19:$A$30))</f>
        <v/>
      </c>
      <c r="P156" s="34">
        <f>IF(A156="","",IF(OR(F156="Standard domestic 15% (Box 7)",F156="Import - VAT paid at customs (Box 8)",F156="Import - Reverse charge (Box 9)"),ROUND(H156*Setup!$B$9,2),0))</f>
        <v/>
      </c>
      <c r="Q156" s="34">
        <f>IF(A156="","",I156-P156)</f>
        <v/>
      </c>
      <c r="R156" s="34">
        <f>IF(A156="","",IF(L156="Yes",I156,0))</f>
        <v/>
      </c>
      <c r="S156" s="34">
        <f>IF(A156="","",IF(AND(L156="Yes",K156="Yes",NOT(ISNUMBER(SEARCH("blocked",G156))),OR(F156="Standard domestic 15% (Box 7)",F156="Import - VAT paid at customs (Box 8)",F156="Import - Reverse charge (Box 9)"),OR(F156&lt;&gt;"Standard domestic 15% (Box 7)",AND(LEN(D156)=15,LEFT(D156,1)="3",RIGHT(D156,1)="3",ISNUMBER(--D156)))),I156,0))</f>
        <v/>
      </c>
      <c r="T156" s="34">
        <f>IF(A156="","",R156-S156)</f>
        <v/>
      </c>
      <c r="U156" s="23">
        <f>IF(A156="","",IF(O156=0,"Outside audit periods; ","")&amp;IF(F156="","No VAT category; ","")&amp;IF(ABS(Q156)&gt;Setup!$B$10,"VAT ≠ 15% × net; ","")&amp;IF(AND(F156="Standard domestic 15% (Box 7)",NOT(AND(LEN(D156)=15,LEFT(D156,1)="3",RIGHT(D156,1)="3",ISNUMBER(--D156)))),"Invalid/missing supplier VAT no; ","")&amp;IF(AND(L156="Yes",K156&lt;&gt;"Yes"),"VAT claimed without valid tax invoice; ","")&amp;IF(AND(L156="Yes",ISNUMBER(SEARCH("blocked",G156))),"Blocked input VAT claimed; ","")&amp;IF(AND(F156="Import - VAT paid at customs (Box 8)",M156=""),"Customs declaration no missing; ","")&amp;IF(AND(F156="Import - Reverse charge (Box 9)",E156="Saudi Arabia"),"RCM used for a local supplier; ","")&amp;IF(AND(L156="Yes",NOT(OR(F156="Standard domestic 15% (Box 7)",F156="Import - VAT paid at customs (Box 8)",F156="Import - Reverse charge (Box 9)"))),"VAT claimed on non-taxable category; ",""))</f>
        <v/>
      </c>
    </row>
    <row r="157">
      <c r="A157" s="17" t="n"/>
      <c r="B157" s="14" t="n"/>
      <c r="C157" s="14" t="n"/>
      <c r="D157" s="16" t="n"/>
      <c r="E157" s="14" t="n"/>
      <c r="F157" s="14" t="n"/>
      <c r="G157" s="14" t="n"/>
      <c r="H157" s="19" t="n"/>
      <c r="I157" s="19" t="n"/>
      <c r="J157" s="34">
        <f>IF(A157="","",H157+I157)</f>
        <v/>
      </c>
      <c r="K157" s="14" t="n"/>
      <c r="L157" s="14" t="n"/>
      <c r="M157" s="14" t="n"/>
      <c r="N157" s="14" t="n"/>
      <c r="O157" s="20">
        <f>IF(A157="","",SUMPRODUCT((A157&gt;=Setup!$C$19:$C$30)*(A157&lt;=Setup!$D$19:$D$30)*Setup!$A$19:$A$30))</f>
        <v/>
      </c>
      <c r="P157" s="34">
        <f>IF(A157="","",IF(OR(F157="Standard domestic 15% (Box 7)",F157="Import - VAT paid at customs (Box 8)",F157="Import - Reverse charge (Box 9)"),ROUND(H157*Setup!$B$9,2),0))</f>
        <v/>
      </c>
      <c r="Q157" s="34">
        <f>IF(A157="","",I157-P157)</f>
        <v/>
      </c>
      <c r="R157" s="34">
        <f>IF(A157="","",IF(L157="Yes",I157,0))</f>
        <v/>
      </c>
      <c r="S157" s="34">
        <f>IF(A157="","",IF(AND(L157="Yes",K157="Yes",NOT(ISNUMBER(SEARCH("blocked",G157))),OR(F157="Standard domestic 15% (Box 7)",F157="Import - VAT paid at customs (Box 8)",F157="Import - Reverse charge (Box 9)"),OR(F157&lt;&gt;"Standard domestic 15% (Box 7)",AND(LEN(D157)=15,LEFT(D157,1)="3",RIGHT(D157,1)="3",ISNUMBER(--D157)))),I157,0))</f>
        <v/>
      </c>
      <c r="T157" s="34">
        <f>IF(A157="","",R157-S157)</f>
        <v/>
      </c>
      <c r="U157" s="23">
        <f>IF(A157="","",IF(O157=0,"Outside audit periods; ","")&amp;IF(F157="","No VAT category; ","")&amp;IF(ABS(Q157)&gt;Setup!$B$10,"VAT ≠ 15% × net; ","")&amp;IF(AND(F157="Standard domestic 15% (Box 7)",NOT(AND(LEN(D157)=15,LEFT(D157,1)="3",RIGHT(D157,1)="3",ISNUMBER(--D157)))),"Invalid/missing supplier VAT no; ","")&amp;IF(AND(L157="Yes",K157&lt;&gt;"Yes"),"VAT claimed without valid tax invoice; ","")&amp;IF(AND(L157="Yes",ISNUMBER(SEARCH("blocked",G157))),"Blocked input VAT claimed; ","")&amp;IF(AND(F157="Import - VAT paid at customs (Box 8)",M157=""),"Customs declaration no missing; ","")&amp;IF(AND(F157="Import - Reverse charge (Box 9)",E157="Saudi Arabia"),"RCM used for a local supplier; ","")&amp;IF(AND(L157="Yes",NOT(OR(F157="Standard domestic 15% (Box 7)",F157="Import - VAT paid at customs (Box 8)",F157="Import - Reverse charge (Box 9)"))),"VAT claimed on non-taxable category; ",""))</f>
        <v/>
      </c>
    </row>
    <row r="158">
      <c r="A158" s="17" t="n"/>
      <c r="B158" s="14" t="n"/>
      <c r="C158" s="14" t="n"/>
      <c r="D158" s="16" t="n"/>
      <c r="E158" s="14" t="n"/>
      <c r="F158" s="14" t="n"/>
      <c r="G158" s="14" t="n"/>
      <c r="H158" s="19" t="n"/>
      <c r="I158" s="19" t="n"/>
      <c r="J158" s="34">
        <f>IF(A158="","",H158+I158)</f>
        <v/>
      </c>
      <c r="K158" s="14" t="n"/>
      <c r="L158" s="14" t="n"/>
      <c r="M158" s="14" t="n"/>
      <c r="N158" s="14" t="n"/>
      <c r="O158" s="20">
        <f>IF(A158="","",SUMPRODUCT((A158&gt;=Setup!$C$19:$C$30)*(A158&lt;=Setup!$D$19:$D$30)*Setup!$A$19:$A$30))</f>
        <v/>
      </c>
      <c r="P158" s="34">
        <f>IF(A158="","",IF(OR(F158="Standard domestic 15% (Box 7)",F158="Import - VAT paid at customs (Box 8)",F158="Import - Reverse charge (Box 9)"),ROUND(H158*Setup!$B$9,2),0))</f>
        <v/>
      </c>
      <c r="Q158" s="34">
        <f>IF(A158="","",I158-P158)</f>
        <v/>
      </c>
      <c r="R158" s="34">
        <f>IF(A158="","",IF(L158="Yes",I158,0))</f>
        <v/>
      </c>
      <c r="S158" s="34">
        <f>IF(A158="","",IF(AND(L158="Yes",K158="Yes",NOT(ISNUMBER(SEARCH("blocked",G158))),OR(F158="Standard domestic 15% (Box 7)",F158="Import - VAT paid at customs (Box 8)",F158="Import - Reverse charge (Box 9)"),OR(F158&lt;&gt;"Standard domestic 15% (Box 7)",AND(LEN(D158)=15,LEFT(D158,1)="3",RIGHT(D158,1)="3",ISNUMBER(--D158)))),I158,0))</f>
        <v/>
      </c>
      <c r="T158" s="34">
        <f>IF(A158="","",R158-S158)</f>
        <v/>
      </c>
      <c r="U158" s="23">
        <f>IF(A158="","",IF(O158=0,"Outside audit periods; ","")&amp;IF(F158="","No VAT category; ","")&amp;IF(ABS(Q158)&gt;Setup!$B$10,"VAT ≠ 15% × net; ","")&amp;IF(AND(F158="Standard domestic 15% (Box 7)",NOT(AND(LEN(D158)=15,LEFT(D158,1)="3",RIGHT(D158,1)="3",ISNUMBER(--D158)))),"Invalid/missing supplier VAT no; ","")&amp;IF(AND(L158="Yes",K158&lt;&gt;"Yes"),"VAT claimed without valid tax invoice; ","")&amp;IF(AND(L158="Yes",ISNUMBER(SEARCH("blocked",G158))),"Blocked input VAT claimed; ","")&amp;IF(AND(F158="Import - VAT paid at customs (Box 8)",M158=""),"Customs declaration no missing; ","")&amp;IF(AND(F158="Import - Reverse charge (Box 9)",E158="Saudi Arabia"),"RCM used for a local supplier; ","")&amp;IF(AND(L158="Yes",NOT(OR(F158="Standard domestic 15% (Box 7)",F158="Import - VAT paid at customs (Box 8)",F158="Import - Reverse charge (Box 9)"))),"VAT claimed on non-taxable category; ",""))</f>
        <v/>
      </c>
    </row>
    <row r="159">
      <c r="A159" s="17" t="n"/>
      <c r="B159" s="14" t="n"/>
      <c r="C159" s="14" t="n"/>
      <c r="D159" s="16" t="n"/>
      <c r="E159" s="14" t="n"/>
      <c r="F159" s="14" t="n"/>
      <c r="G159" s="14" t="n"/>
      <c r="H159" s="19" t="n"/>
      <c r="I159" s="19" t="n"/>
      <c r="J159" s="34">
        <f>IF(A159="","",H159+I159)</f>
        <v/>
      </c>
      <c r="K159" s="14" t="n"/>
      <c r="L159" s="14" t="n"/>
      <c r="M159" s="14" t="n"/>
      <c r="N159" s="14" t="n"/>
      <c r="O159" s="20">
        <f>IF(A159="","",SUMPRODUCT((A159&gt;=Setup!$C$19:$C$30)*(A159&lt;=Setup!$D$19:$D$30)*Setup!$A$19:$A$30))</f>
        <v/>
      </c>
      <c r="P159" s="34">
        <f>IF(A159="","",IF(OR(F159="Standard domestic 15% (Box 7)",F159="Import - VAT paid at customs (Box 8)",F159="Import - Reverse charge (Box 9)"),ROUND(H159*Setup!$B$9,2),0))</f>
        <v/>
      </c>
      <c r="Q159" s="34">
        <f>IF(A159="","",I159-P159)</f>
        <v/>
      </c>
      <c r="R159" s="34">
        <f>IF(A159="","",IF(L159="Yes",I159,0))</f>
        <v/>
      </c>
      <c r="S159" s="34">
        <f>IF(A159="","",IF(AND(L159="Yes",K159="Yes",NOT(ISNUMBER(SEARCH("blocked",G159))),OR(F159="Standard domestic 15% (Box 7)",F159="Import - VAT paid at customs (Box 8)",F159="Import - Reverse charge (Box 9)"),OR(F159&lt;&gt;"Standard domestic 15% (Box 7)",AND(LEN(D159)=15,LEFT(D159,1)="3",RIGHT(D159,1)="3",ISNUMBER(--D159)))),I159,0))</f>
        <v/>
      </c>
      <c r="T159" s="34">
        <f>IF(A159="","",R159-S159)</f>
        <v/>
      </c>
      <c r="U159" s="23">
        <f>IF(A159="","",IF(O159=0,"Outside audit periods; ","")&amp;IF(F159="","No VAT category; ","")&amp;IF(ABS(Q159)&gt;Setup!$B$10,"VAT ≠ 15% × net; ","")&amp;IF(AND(F159="Standard domestic 15% (Box 7)",NOT(AND(LEN(D159)=15,LEFT(D159,1)="3",RIGHT(D159,1)="3",ISNUMBER(--D159)))),"Invalid/missing supplier VAT no; ","")&amp;IF(AND(L159="Yes",K159&lt;&gt;"Yes"),"VAT claimed without valid tax invoice; ","")&amp;IF(AND(L159="Yes",ISNUMBER(SEARCH("blocked",G159))),"Blocked input VAT claimed; ","")&amp;IF(AND(F159="Import - VAT paid at customs (Box 8)",M159=""),"Customs declaration no missing; ","")&amp;IF(AND(F159="Import - Reverse charge (Box 9)",E159="Saudi Arabia"),"RCM used for a local supplier; ","")&amp;IF(AND(L159="Yes",NOT(OR(F159="Standard domestic 15% (Box 7)",F159="Import - VAT paid at customs (Box 8)",F159="Import - Reverse charge (Box 9)"))),"VAT claimed on non-taxable category; ",""))</f>
        <v/>
      </c>
    </row>
    <row r="160">
      <c r="A160" s="17" t="n"/>
      <c r="B160" s="14" t="n"/>
      <c r="C160" s="14" t="n"/>
      <c r="D160" s="16" t="n"/>
      <c r="E160" s="14" t="n"/>
      <c r="F160" s="14" t="n"/>
      <c r="G160" s="14" t="n"/>
      <c r="H160" s="19" t="n"/>
      <c r="I160" s="19" t="n"/>
      <c r="J160" s="34">
        <f>IF(A160="","",H160+I160)</f>
        <v/>
      </c>
      <c r="K160" s="14" t="n"/>
      <c r="L160" s="14" t="n"/>
      <c r="M160" s="14" t="n"/>
      <c r="N160" s="14" t="n"/>
      <c r="O160" s="20">
        <f>IF(A160="","",SUMPRODUCT((A160&gt;=Setup!$C$19:$C$30)*(A160&lt;=Setup!$D$19:$D$30)*Setup!$A$19:$A$30))</f>
        <v/>
      </c>
      <c r="P160" s="34">
        <f>IF(A160="","",IF(OR(F160="Standard domestic 15% (Box 7)",F160="Import - VAT paid at customs (Box 8)",F160="Import - Reverse charge (Box 9)"),ROUND(H160*Setup!$B$9,2),0))</f>
        <v/>
      </c>
      <c r="Q160" s="34">
        <f>IF(A160="","",I160-P160)</f>
        <v/>
      </c>
      <c r="R160" s="34">
        <f>IF(A160="","",IF(L160="Yes",I160,0))</f>
        <v/>
      </c>
      <c r="S160" s="34">
        <f>IF(A160="","",IF(AND(L160="Yes",K160="Yes",NOT(ISNUMBER(SEARCH("blocked",G160))),OR(F160="Standard domestic 15% (Box 7)",F160="Import - VAT paid at customs (Box 8)",F160="Import - Reverse charge (Box 9)"),OR(F160&lt;&gt;"Standard domestic 15% (Box 7)",AND(LEN(D160)=15,LEFT(D160,1)="3",RIGHT(D160,1)="3",ISNUMBER(--D160)))),I160,0))</f>
        <v/>
      </c>
      <c r="T160" s="34">
        <f>IF(A160="","",R160-S160)</f>
        <v/>
      </c>
      <c r="U160" s="23">
        <f>IF(A160="","",IF(O160=0,"Outside audit periods; ","")&amp;IF(F160="","No VAT category; ","")&amp;IF(ABS(Q160)&gt;Setup!$B$10,"VAT ≠ 15% × net; ","")&amp;IF(AND(F160="Standard domestic 15% (Box 7)",NOT(AND(LEN(D160)=15,LEFT(D160,1)="3",RIGHT(D160,1)="3",ISNUMBER(--D160)))),"Invalid/missing supplier VAT no; ","")&amp;IF(AND(L160="Yes",K160&lt;&gt;"Yes"),"VAT claimed without valid tax invoice; ","")&amp;IF(AND(L160="Yes",ISNUMBER(SEARCH("blocked",G160))),"Blocked input VAT claimed; ","")&amp;IF(AND(F160="Import - VAT paid at customs (Box 8)",M160=""),"Customs declaration no missing; ","")&amp;IF(AND(F160="Import - Reverse charge (Box 9)",E160="Saudi Arabia"),"RCM used for a local supplier; ","")&amp;IF(AND(L160="Yes",NOT(OR(F160="Standard domestic 15% (Box 7)",F160="Import - VAT paid at customs (Box 8)",F160="Import - Reverse charge (Box 9)"))),"VAT claimed on non-taxable category; ",""))</f>
        <v/>
      </c>
    </row>
    <row r="161">
      <c r="A161" s="17" t="n"/>
      <c r="B161" s="14" t="n"/>
      <c r="C161" s="14" t="n"/>
      <c r="D161" s="16" t="n"/>
      <c r="E161" s="14" t="n"/>
      <c r="F161" s="14" t="n"/>
      <c r="G161" s="14" t="n"/>
      <c r="H161" s="19" t="n"/>
      <c r="I161" s="19" t="n"/>
      <c r="J161" s="34">
        <f>IF(A161="","",H161+I161)</f>
        <v/>
      </c>
      <c r="K161" s="14" t="n"/>
      <c r="L161" s="14" t="n"/>
      <c r="M161" s="14" t="n"/>
      <c r="N161" s="14" t="n"/>
      <c r="O161" s="20">
        <f>IF(A161="","",SUMPRODUCT((A161&gt;=Setup!$C$19:$C$30)*(A161&lt;=Setup!$D$19:$D$30)*Setup!$A$19:$A$30))</f>
        <v/>
      </c>
      <c r="P161" s="34">
        <f>IF(A161="","",IF(OR(F161="Standard domestic 15% (Box 7)",F161="Import - VAT paid at customs (Box 8)",F161="Import - Reverse charge (Box 9)"),ROUND(H161*Setup!$B$9,2),0))</f>
        <v/>
      </c>
      <c r="Q161" s="34">
        <f>IF(A161="","",I161-P161)</f>
        <v/>
      </c>
      <c r="R161" s="34">
        <f>IF(A161="","",IF(L161="Yes",I161,0))</f>
        <v/>
      </c>
      <c r="S161" s="34">
        <f>IF(A161="","",IF(AND(L161="Yes",K161="Yes",NOT(ISNUMBER(SEARCH("blocked",G161))),OR(F161="Standard domestic 15% (Box 7)",F161="Import - VAT paid at customs (Box 8)",F161="Import - Reverse charge (Box 9)"),OR(F161&lt;&gt;"Standard domestic 15% (Box 7)",AND(LEN(D161)=15,LEFT(D161,1)="3",RIGHT(D161,1)="3",ISNUMBER(--D161)))),I161,0))</f>
        <v/>
      </c>
      <c r="T161" s="34">
        <f>IF(A161="","",R161-S161)</f>
        <v/>
      </c>
      <c r="U161" s="23">
        <f>IF(A161="","",IF(O161=0,"Outside audit periods; ","")&amp;IF(F161="","No VAT category; ","")&amp;IF(ABS(Q161)&gt;Setup!$B$10,"VAT ≠ 15% × net; ","")&amp;IF(AND(F161="Standard domestic 15% (Box 7)",NOT(AND(LEN(D161)=15,LEFT(D161,1)="3",RIGHT(D161,1)="3",ISNUMBER(--D161)))),"Invalid/missing supplier VAT no; ","")&amp;IF(AND(L161="Yes",K161&lt;&gt;"Yes"),"VAT claimed without valid tax invoice; ","")&amp;IF(AND(L161="Yes",ISNUMBER(SEARCH("blocked",G161))),"Blocked input VAT claimed; ","")&amp;IF(AND(F161="Import - VAT paid at customs (Box 8)",M161=""),"Customs declaration no missing; ","")&amp;IF(AND(F161="Import - Reverse charge (Box 9)",E161="Saudi Arabia"),"RCM used for a local supplier; ","")&amp;IF(AND(L161="Yes",NOT(OR(F161="Standard domestic 15% (Box 7)",F161="Import - VAT paid at customs (Box 8)",F161="Import - Reverse charge (Box 9)"))),"VAT claimed on non-taxable category; ",""))</f>
        <v/>
      </c>
    </row>
    <row r="162">
      <c r="A162" s="17" t="n"/>
      <c r="B162" s="14" t="n"/>
      <c r="C162" s="14" t="n"/>
      <c r="D162" s="16" t="n"/>
      <c r="E162" s="14" t="n"/>
      <c r="F162" s="14" t="n"/>
      <c r="G162" s="14" t="n"/>
      <c r="H162" s="19" t="n"/>
      <c r="I162" s="19" t="n"/>
      <c r="J162" s="34">
        <f>IF(A162="","",H162+I162)</f>
        <v/>
      </c>
      <c r="K162" s="14" t="n"/>
      <c r="L162" s="14" t="n"/>
      <c r="M162" s="14" t="n"/>
      <c r="N162" s="14" t="n"/>
      <c r="O162" s="20">
        <f>IF(A162="","",SUMPRODUCT((A162&gt;=Setup!$C$19:$C$30)*(A162&lt;=Setup!$D$19:$D$30)*Setup!$A$19:$A$30))</f>
        <v/>
      </c>
      <c r="P162" s="34">
        <f>IF(A162="","",IF(OR(F162="Standard domestic 15% (Box 7)",F162="Import - VAT paid at customs (Box 8)",F162="Import - Reverse charge (Box 9)"),ROUND(H162*Setup!$B$9,2),0))</f>
        <v/>
      </c>
      <c r="Q162" s="34">
        <f>IF(A162="","",I162-P162)</f>
        <v/>
      </c>
      <c r="R162" s="34">
        <f>IF(A162="","",IF(L162="Yes",I162,0))</f>
        <v/>
      </c>
      <c r="S162" s="34">
        <f>IF(A162="","",IF(AND(L162="Yes",K162="Yes",NOT(ISNUMBER(SEARCH("blocked",G162))),OR(F162="Standard domestic 15% (Box 7)",F162="Import - VAT paid at customs (Box 8)",F162="Import - Reverse charge (Box 9)"),OR(F162&lt;&gt;"Standard domestic 15% (Box 7)",AND(LEN(D162)=15,LEFT(D162,1)="3",RIGHT(D162,1)="3",ISNUMBER(--D162)))),I162,0))</f>
        <v/>
      </c>
      <c r="T162" s="34">
        <f>IF(A162="","",R162-S162)</f>
        <v/>
      </c>
      <c r="U162" s="23">
        <f>IF(A162="","",IF(O162=0,"Outside audit periods; ","")&amp;IF(F162="","No VAT category; ","")&amp;IF(ABS(Q162)&gt;Setup!$B$10,"VAT ≠ 15% × net; ","")&amp;IF(AND(F162="Standard domestic 15% (Box 7)",NOT(AND(LEN(D162)=15,LEFT(D162,1)="3",RIGHT(D162,1)="3",ISNUMBER(--D162)))),"Invalid/missing supplier VAT no; ","")&amp;IF(AND(L162="Yes",K162&lt;&gt;"Yes"),"VAT claimed without valid tax invoice; ","")&amp;IF(AND(L162="Yes",ISNUMBER(SEARCH("blocked",G162))),"Blocked input VAT claimed; ","")&amp;IF(AND(F162="Import - VAT paid at customs (Box 8)",M162=""),"Customs declaration no missing; ","")&amp;IF(AND(F162="Import - Reverse charge (Box 9)",E162="Saudi Arabia"),"RCM used for a local supplier; ","")&amp;IF(AND(L162="Yes",NOT(OR(F162="Standard domestic 15% (Box 7)",F162="Import - VAT paid at customs (Box 8)",F162="Import - Reverse charge (Box 9)"))),"VAT claimed on non-taxable category; ",""))</f>
        <v/>
      </c>
    </row>
    <row r="163">
      <c r="A163" s="17" t="n"/>
      <c r="B163" s="14" t="n"/>
      <c r="C163" s="14" t="n"/>
      <c r="D163" s="16" t="n"/>
      <c r="E163" s="14" t="n"/>
      <c r="F163" s="14" t="n"/>
      <c r="G163" s="14" t="n"/>
      <c r="H163" s="19" t="n"/>
      <c r="I163" s="19" t="n"/>
      <c r="J163" s="34">
        <f>IF(A163="","",H163+I163)</f>
        <v/>
      </c>
      <c r="K163" s="14" t="n"/>
      <c r="L163" s="14" t="n"/>
      <c r="M163" s="14" t="n"/>
      <c r="N163" s="14" t="n"/>
      <c r="O163" s="20">
        <f>IF(A163="","",SUMPRODUCT((A163&gt;=Setup!$C$19:$C$30)*(A163&lt;=Setup!$D$19:$D$30)*Setup!$A$19:$A$30))</f>
        <v/>
      </c>
      <c r="P163" s="34">
        <f>IF(A163="","",IF(OR(F163="Standard domestic 15% (Box 7)",F163="Import - VAT paid at customs (Box 8)",F163="Import - Reverse charge (Box 9)"),ROUND(H163*Setup!$B$9,2),0))</f>
        <v/>
      </c>
      <c r="Q163" s="34">
        <f>IF(A163="","",I163-P163)</f>
        <v/>
      </c>
      <c r="R163" s="34">
        <f>IF(A163="","",IF(L163="Yes",I163,0))</f>
        <v/>
      </c>
      <c r="S163" s="34">
        <f>IF(A163="","",IF(AND(L163="Yes",K163="Yes",NOT(ISNUMBER(SEARCH("blocked",G163))),OR(F163="Standard domestic 15% (Box 7)",F163="Import - VAT paid at customs (Box 8)",F163="Import - Reverse charge (Box 9)"),OR(F163&lt;&gt;"Standard domestic 15% (Box 7)",AND(LEN(D163)=15,LEFT(D163,1)="3",RIGHT(D163,1)="3",ISNUMBER(--D163)))),I163,0))</f>
        <v/>
      </c>
      <c r="T163" s="34">
        <f>IF(A163="","",R163-S163)</f>
        <v/>
      </c>
      <c r="U163" s="23">
        <f>IF(A163="","",IF(O163=0,"Outside audit periods; ","")&amp;IF(F163="","No VAT category; ","")&amp;IF(ABS(Q163)&gt;Setup!$B$10,"VAT ≠ 15% × net; ","")&amp;IF(AND(F163="Standard domestic 15% (Box 7)",NOT(AND(LEN(D163)=15,LEFT(D163,1)="3",RIGHT(D163,1)="3",ISNUMBER(--D163)))),"Invalid/missing supplier VAT no; ","")&amp;IF(AND(L163="Yes",K163&lt;&gt;"Yes"),"VAT claimed without valid tax invoice; ","")&amp;IF(AND(L163="Yes",ISNUMBER(SEARCH("blocked",G163))),"Blocked input VAT claimed; ","")&amp;IF(AND(F163="Import - VAT paid at customs (Box 8)",M163=""),"Customs declaration no missing; ","")&amp;IF(AND(F163="Import - Reverse charge (Box 9)",E163="Saudi Arabia"),"RCM used for a local supplier; ","")&amp;IF(AND(L163="Yes",NOT(OR(F163="Standard domestic 15% (Box 7)",F163="Import - VAT paid at customs (Box 8)",F163="Import - Reverse charge (Box 9)"))),"VAT claimed on non-taxable category; ",""))</f>
        <v/>
      </c>
    </row>
    <row r="164">
      <c r="A164" s="17" t="n"/>
      <c r="B164" s="14" t="n"/>
      <c r="C164" s="14" t="n"/>
      <c r="D164" s="16" t="n"/>
      <c r="E164" s="14" t="n"/>
      <c r="F164" s="14" t="n"/>
      <c r="G164" s="14" t="n"/>
      <c r="H164" s="19" t="n"/>
      <c r="I164" s="19" t="n"/>
      <c r="J164" s="34">
        <f>IF(A164="","",H164+I164)</f>
        <v/>
      </c>
      <c r="K164" s="14" t="n"/>
      <c r="L164" s="14" t="n"/>
      <c r="M164" s="14" t="n"/>
      <c r="N164" s="14" t="n"/>
      <c r="O164" s="20">
        <f>IF(A164="","",SUMPRODUCT((A164&gt;=Setup!$C$19:$C$30)*(A164&lt;=Setup!$D$19:$D$30)*Setup!$A$19:$A$30))</f>
        <v/>
      </c>
      <c r="P164" s="34">
        <f>IF(A164="","",IF(OR(F164="Standard domestic 15% (Box 7)",F164="Import - VAT paid at customs (Box 8)",F164="Import - Reverse charge (Box 9)"),ROUND(H164*Setup!$B$9,2),0))</f>
        <v/>
      </c>
      <c r="Q164" s="34">
        <f>IF(A164="","",I164-P164)</f>
        <v/>
      </c>
      <c r="R164" s="34">
        <f>IF(A164="","",IF(L164="Yes",I164,0))</f>
        <v/>
      </c>
      <c r="S164" s="34">
        <f>IF(A164="","",IF(AND(L164="Yes",K164="Yes",NOT(ISNUMBER(SEARCH("blocked",G164))),OR(F164="Standard domestic 15% (Box 7)",F164="Import - VAT paid at customs (Box 8)",F164="Import - Reverse charge (Box 9)"),OR(F164&lt;&gt;"Standard domestic 15% (Box 7)",AND(LEN(D164)=15,LEFT(D164,1)="3",RIGHT(D164,1)="3",ISNUMBER(--D164)))),I164,0))</f>
        <v/>
      </c>
      <c r="T164" s="34">
        <f>IF(A164="","",R164-S164)</f>
        <v/>
      </c>
      <c r="U164" s="23">
        <f>IF(A164="","",IF(O164=0,"Outside audit periods; ","")&amp;IF(F164="","No VAT category; ","")&amp;IF(ABS(Q164)&gt;Setup!$B$10,"VAT ≠ 15% × net; ","")&amp;IF(AND(F164="Standard domestic 15% (Box 7)",NOT(AND(LEN(D164)=15,LEFT(D164,1)="3",RIGHT(D164,1)="3",ISNUMBER(--D164)))),"Invalid/missing supplier VAT no; ","")&amp;IF(AND(L164="Yes",K164&lt;&gt;"Yes"),"VAT claimed without valid tax invoice; ","")&amp;IF(AND(L164="Yes",ISNUMBER(SEARCH("blocked",G164))),"Blocked input VAT claimed; ","")&amp;IF(AND(F164="Import - VAT paid at customs (Box 8)",M164=""),"Customs declaration no missing; ","")&amp;IF(AND(F164="Import - Reverse charge (Box 9)",E164="Saudi Arabia"),"RCM used for a local supplier; ","")&amp;IF(AND(L164="Yes",NOT(OR(F164="Standard domestic 15% (Box 7)",F164="Import - VAT paid at customs (Box 8)",F164="Import - Reverse charge (Box 9)"))),"VAT claimed on non-taxable category; ",""))</f>
        <v/>
      </c>
    </row>
    <row r="165">
      <c r="A165" s="17" t="n"/>
      <c r="B165" s="14" t="n"/>
      <c r="C165" s="14" t="n"/>
      <c r="D165" s="16" t="n"/>
      <c r="E165" s="14" t="n"/>
      <c r="F165" s="14" t="n"/>
      <c r="G165" s="14" t="n"/>
      <c r="H165" s="19" t="n"/>
      <c r="I165" s="19" t="n"/>
      <c r="J165" s="34">
        <f>IF(A165="","",H165+I165)</f>
        <v/>
      </c>
      <c r="K165" s="14" t="n"/>
      <c r="L165" s="14" t="n"/>
      <c r="M165" s="14" t="n"/>
      <c r="N165" s="14" t="n"/>
      <c r="O165" s="20">
        <f>IF(A165="","",SUMPRODUCT((A165&gt;=Setup!$C$19:$C$30)*(A165&lt;=Setup!$D$19:$D$30)*Setup!$A$19:$A$30))</f>
        <v/>
      </c>
      <c r="P165" s="34">
        <f>IF(A165="","",IF(OR(F165="Standard domestic 15% (Box 7)",F165="Import - VAT paid at customs (Box 8)",F165="Import - Reverse charge (Box 9)"),ROUND(H165*Setup!$B$9,2),0))</f>
        <v/>
      </c>
      <c r="Q165" s="34">
        <f>IF(A165="","",I165-P165)</f>
        <v/>
      </c>
      <c r="R165" s="34">
        <f>IF(A165="","",IF(L165="Yes",I165,0))</f>
        <v/>
      </c>
      <c r="S165" s="34">
        <f>IF(A165="","",IF(AND(L165="Yes",K165="Yes",NOT(ISNUMBER(SEARCH("blocked",G165))),OR(F165="Standard domestic 15% (Box 7)",F165="Import - VAT paid at customs (Box 8)",F165="Import - Reverse charge (Box 9)"),OR(F165&lt;&gt;"Standard domestic 15% (Box 7)",AND(LEN(D165)=15,LEFT(D165,1)="3",RIGHT(D165,1)="3",ISNUMBER(--D165)))),I165,0))</f>
        <v/>
      </c>
      <c r="T165" s="34">
        <f>IF(A165="","",R165-S165)</f>
        <v/>
      </c>
      <c r="U165" s="23">
        <f>IF(A165="","",IF(O165=0,"Outside audit periods; ","")&amp;IF(F165="","No VAT category; ","")&amp;IF(ABS(Q165)&gt;Setup!$B$10,"VAT ≠ 15% × net; ","")&amp;IF(AND(F165="Standard domestic 15% (Box 7)",NOT(AND(LEN(D165)=15,LEFT(D165,1)="3",RIGHT(D165,1)="3",ISNUMBER(--D165)))),"Invalid/missing supplier VAT no; ","")&amp;IF(AND(L165="Yes",K165&lt;&gt;"Yes"),"VAT claimed without valid tax invoice; ","")&amp;IF(AND(L165="Yes",ISNUMBER(SEARCH("blocked",G165))),"Blocked input VAT claimed; ","")&amp;IF(AND(F165="Import - VAT paid at customs (Box 8)",M165=""),"Customs declaration no missing; ","")&amp;IF(AND(F165="Import - Reverse charge (Box 9)",E165="Saudi Arabia"),"RCM used for a local supplier; ","")&amp;IF(AND(L165="Yes",NOT(OR(F165="Standard domestic 15% (Box 7)",F165="Import - VAT paid at customs (Box 8)",F165="Import - Reverse charge (Box 9)"))),"VAT claimed on non-taxable category; ",""))</f>
        <v/>
      </c>
    </row>
    <row r="166">
      <c r="A166" s="17" t="n"/>
      <c r="B166" s="14" t="n"/>
      <c r="C166" s="14" t="n"/>
      <c r="D166" s="16" t="n"/>
      <c r="E166" s="14" t="n"/>
      <c r="F166" s="14" t="n"/>
      <c r="G166" s="14" t="n"/>
      <c r="H166" s="19" t="n"/>
      <c r="I166" s="19" t="n"/>
      <c r="J166" s="34">
        <f>IF(A166="","",H166+I166)</f>
        <v/>
      </c>
      <c r="K166" s="14" t="n"/>
      <c r="L166" s="14" t="n"/>
      <c r="M166" s="14" t="n"/>
      <c r="N166" s="14" t="n"/>
      <c r="O166" s="20">
        <f>IF(A166="","",SUMPRODUCT((A166&gt;=Setup!$C$19:$C$30)*(A166&lt;=Setup!$D$19:$D$30)*Setup!$A$19:$A$30))</f>
        <v/>
      </c>
      <c r="P166" s="34">
        <f>IF(A166="","",IF(OR(F166="Standard domestic 15% (Box 7)",F166="Import - VAT paid at customs (Box 8)",F166="Import - Reverse charge (Box 9)"),ROUND(H166*Setup!$B$9,2),0))</f>
        <v/>
      </c>
      <c r="Q166" s="34">
        <f>IF(A166="","",I166-P166)</f>
        <v/>
      </c>
      <c r="R166" s="34">
        <f>IF(A166="","",IF(L166="Yes",I166,0))</f>
        <v/>
      </c>
      <c r="S166" s="34">
        <f>IF(A166="","",IF(AND(L166="Yes",K166="Yes",NOT(ISNUMBER(SEARCH("blocked",G166))),OR(F166="Standard domestic 15% (Box 7)",F166="Import - VAT paid at customs (Box 8)",F166="Import - Reverse charge (Box 9)"),OR(F166&lt;&gt;"Standard domestic 15% (Box 7)",AND(LEN(D166)=15,LEFT(D166,1)="3",RIGHT(D166,1)="3",ISNUMBER(--D166)))),I166,0))</f>
        <v/>
      </c>
      <c r="T166" s="34">
        <f>IF(A166="","",R166-S166)</f>
        <v/>
      </c>
      <c r="U166" s="23">
        <f>IF(A166="","",IF(O166=0,"Outside audit periods; ","")&amp;IF(F166="","No VAT category; ","")&amp;IF(ABS(Q166)&gt;Setup!$B$10,"VAT ≠ 15% × net; ","")&amp;IF(AND(F166="Standard domestic 15% (Box 7)",NOT(AND(LEN(D166)=15,LEFT(D166,1)="3",RIGHT(D166,1)="3",ISNUMBER(--D166)))),"Invalid/missing supplier VAT no; ","")&amp;IF(AND(L166="Yes",K166&lt;&gt;"Yes"),"VAT claimed without valid tax invoice; ","")&amp;IF(AND(L166="Yes",ISNUMBER(SEARCH("blocked",G166))),"Blocked input VAT claimed; ","")&amp;IF(AND(F166="Import - VAT paid at customs (Box 8)",M166=""),"Customs declaration no missing; ","")&amp;IF(AND(F166="Import - Reverse charge (Box 9)",E166="Saudi Arabia"),"RCM used for a local supplier; ","")&amp;IF(AND(L166="Yes",NOT(OR(F166="Standard domestic 15% (Box 7)",F166="Import - VAT paid at customs (Box 8)",F166="Import - Reverse charge (Box 9)"))),"VAT claimed on non-taxable category; ",""))</f>
        <v/>
      </c>
    </row>
    <row r="167">
      <c r="A167" s="17" t="n"/>
      <c r="B167" s="14" t="n"/>
      <c r="C167" s="14" t="n"/>
      <c r="D167" s="16" t="n"/>
      <c r="E167" s="14" t="n"/>
      <c r="F167" s="14" t="n"/>
      <c r="G167" s="14" t="n"/>
      <c r="H167" s="19" t="n"/>
      <c r="I167" s="19" t="n"/>
      <c r="J167" s="34">
        <f>IF(A167="","",H167+I167)</f>
        <v/>
      </c>
      <c r="K167" s="14" t="n"/>
      <c r="L167" s="14" t="n"/>
      <c r="M167" s="14" t="n"/>
      <c r="N167" s="14" t="n"/>
      <c r="O167" s="20">
        <f>IF(A167="","",SUMPRODUCT((A167&gt;=Setup!$C$19:$C$30)*(A167&lt;=Setup!$D$19:$D$30)*Setup!$A$19:$A$30))</f>
        <v/>
      </c>
      <c r="P167" s="34">
        <f>IF(A167="","",IF(OR(F167="Standard domestic 15% (Box 7)",F167="Import - VAT paid at customs (Box 8)",F167="Import - Reverse charge (Box 9)"),ROUND(H167*Setup!$B$9,2),0))</f>
        <v/>
      </c>
      <c r="Q167" s="34">
        <f>IF(A167="","",I167-P167)</f>
        <v/>
      </c>
      <c r="R167" s="34">
        <f>IF(A167="","",IF(L167="Yes",I167,0))</f>
        <v/>
      </c>
      <c r="S167" s="34">
        <f>IF(A167="","",IF(AND(L167="Yes",K167="Yes",NOT(ISNUMBER(SEARCH("blocked",G167))),OR(F167="Standard domestic 15% (Box 7)",F167="Import - VAT paid at customs (Box 8)",F167="Import - Reverse charge (Box 9)"),OR(F167&lt;&gt;"Standard domestic 15% (Box 7)",AND(LEN(D167)=15,LEFT(D167,1)="3",RIGHT(D167,1)="3",ISNUMBER(--D167)))),I167,0))</f>
        <v/>
      </c>
      <c r="T167" s="34">
        <f>IF(A167="","",R167-S167)</f>
        <v/>
      </c>
      <c r="U167" s="23">
        <f>IF(A167="","",IF(O167=0,"Outside audit periods; ","")&amp;IF(F167="","No VAT category; ","")&amp;IF(ABS(Q167)&gt;Setup!$B$10,"VAT ≠ 15% × net; ","")&amp;IF(AND(F167="Standard domestic 15% (Box 7)",NOT(AND(LEN(D167)=15,LEFT(D167,1)="3",RIGHT(D167,1)="3",ISNUMBER(--D167)))),"Invalid/missing supplier VAT no; ","")&amp;IF(AND(L167="Yes",K167&lt;&gt;"Yes"),"VAT claimed without valid tax invoice; ","")&amp;IF(AND(L167="Yes",ISNUMBER(SEARCH("blocked",G167))),"Blocked input VAT claimed; ","")&amp;IF(AND(F167="Import - VAT paid at customs (Box 8)",M167=""),"Customs declaration no missing; ","")&amp;IF(AND(F167="Import - Reverse charge (Box 9)",E167="Saudi Arabia"),"RCM used for a local supplier; ","")&amp;IF(AND(L167="Yes",NOT(OR(F167="Standard domestic 15% (Box 7)",F167="Import - VAT paid at customs (Box 8)",F167="Import - Reverse charge (Box 9)"))),"VAT claimed on non-taxable category; ",""))</f>
        <v/>
      </c>
    </row>
    <row r="168">
      <c r="A168" s="17" t="n"/>
      <c r="B168" s="14" t="n"/>
      <c r="C168" s="14" t="n"/>
      <c r="D168" s="16" t="n"/>
      <c r="E168" s="14" t="n"/>
      <c r="F168" s="14" t="n"/>
      <c r="G168" s="14" t="n"/>
      <c r="H168" s="19" t="n"/>
      <c r="I168" s="19" t="n"/>
      <c r="J168" s="34">
        <f>IF(A168="","",H168+I168)</f>
        <v/>
      </c>
      <c r="K168" s="14" t="n"/>
      <c r="L168" s="14" t="n"/>
      <c r="M168" s="14" t="n"/>
      <c r="N168" s="14" t="n"/>
      <c r="O168" s="20">
        <f>IF(A168="","",SUMPRODUCT((A168&gt;=Setup!$C$19:$C$30)*(A168&lt;=Setup!$D$19:$D$30)*Setup!$A$19:$A$30))</f>
        <v/>
      </c>
      <c r="P168" s="34">
        <f>IF(A168="","",IF(OR(F168="Standard domestic 15% (Box 7)",F168="Import - VAT paid at customs (Box 8)",F168="Import - Reverse charge (Box 9)"),ROUND(H168*Setup!$B$9,2),0))</f>
        <v/>
      </c>
      <c r="Q168" s="34">
        <f>IF(A168="","",I168-P168)</f>
        <v/>
      </c>
      <c r="R168" s="34">
        <f>IF(A168="","",IF(L168="Yes",I168,0))</f>
        <v/>
      </c>
      <c r="S168" s="34">
        <f>IF(A168="","",IF(AND(L168="Yes",K168="Yes",NOT(ISNUMBER(SEARCH("blocked",G168))),OR(F168="Standard domestic 15% (Box 7)",F168="Import - VAT paid at customs (Box 8)",F168="Import - Reverse charge (Box 9)"),OR(F168&lt;&gt;"Standard domestic 15% (Box 7)",AND(LEN(D168)=15,LEFT(D168,1)="3",RIGHT(D168,1)="3",ISNUMBER(--D168)))),I168,0))</f>
        <v/>
      </c>
      <c r="T168" s="34">
        <f>IF(A168="","",R168-S168)</f>
        <v/>
      </c>
      <c r="U168" s="23">
        <f>IF(A168="","",IF(O168=0,"Outside audit periods; ","")&amp;IF(F168="","No VAT category; ","")&amp;IF(ABS(Q168)&gt;Setup!$B$10,"VAT ≠ 15% × net; ","")&amp;IF(AND(F168="Standard domestic 15% (Box 7)",NOT(AND(LEN(D168)=15,LEFT(D168,1)="3",RIGHT(D168,1)="3",ISNUMBER(--D168)))),"Invalid/missing supplier VAT no; ","")&amp;IF(AND(L168="Yes",K168&lt;&gt;"Yes"),"VAT claimed without valid tax invoice; ","")&amp;IF(AND(L168="Yes",ISNUMBER(SEARCH("blocked",G168))),"Blocked input VAT claimed; ","")&amp;IF(AND(F168="Import - VAT paid at customs (Box 8)",M168=""),"Customs declaration no missing; ","")&amp;IF(AND(F168="Import - Reverse charge (Box 9)",E168="Saudi Arabia"),"RCM used for a local supplier; ","")&amp;IF(AND(L168="Yes",NOT(OR(F168="Standard domestic 15% (Box 7)",F168="Import - VAT paid at customs (Box 8)",F168="Import - Reverse charge (Box 9)"))),"VAT claimed on non-taxable category; ",""))</f>
        <v/>
      </c>
    </row>
    <row r="169">
      <c r="A169" s="17" t="n"/>
      <c r="B169" s="14" t="n"/>
      <c r="C169" s="14" t="n"/>
      <c r="D169" s="16" t="n"/>
      <c r="E169" s="14" t="n"/>
      <c r="F169" s="14" t="n"/>
      <c r="G169" s="14" t="n"/>
      <c r="H169" s="19" t="n"/>
      <c r="I169" s="19" t="n"/>
      <c r="J169" s="34">
        <f>IF(A169="","",H169+I169)</f>
        <v/>
      </c>
      <c r="K169" s="14" t="n"/>
      <c r="L169" s="14" t="n"/>
      <c r="M169" s="14" t="n"/>
      <c r="N169" s="14" t="n"/>
      <c r="O169" s="20">
        <f>IF(A169="","",SUMPRODUCT((A169&gt;=Setup!$C$19:$C$30)*(A169&lt;=Setup!$D$19:$D$30)*Setup!$A$19:$A$30))</f>
        <v/>
      </c>
      <c r="P169" s="34">
        <f>IF(A169="","",IF(OR(F169="Standard domestic 15% (Box 7)",F169="Import - VAT paid at customs (Box 8)",F169="Import - Reverse charge (Box 9)"),ROUND(H169*Setup!$B$9,2),0))</f>
        <v/>
      </c>
      <c r="Q169" s="34">
        <f>IF(A169="","",I169-P169)</f>
        <v/>
      </c>
      <c r="R169" s="34">
        <f>IF(A169="","",IF(L169="Yes",I169,0))</f>
        <v/>
      </c>
      <c r="S169" s="34">
        <f>IF(A169="","",IF(AND(L169="Yes",K169="Yes",NOT(ISNUMBER(SEARCH("blocked",G169))),OR(F169="Standard domestic 15% (Box 7)",F169="Import - VAT paid at customs (Box 8)",F169="Import - Reverse charge (Box 9)"),OR(F169&lt;&gt;"Standard domestic 15% (Box 7)",AND(LEN(D169)=15,LEFT(D169,1)="3",RIGHT(D169,1)="3",ISNUMBER(--D169)))),I169,0))</f>
        <v/>
      </c>
      <c r="T169" s="34">
        <f>IF(A169="","",R169-S169)</f>
        <v/>
      </c>
      <c r="U169" s="23">
        <f>IF(A169="","",IF(O169=0,"Outside audit periods; ","")&amp;IF(F169="","No VAT category; ","")&amp;IF(ABS(Q169)&gt;Setup!$B$10,"VAT ≠ 15% × net; ","")&amp;IF(AND(F169="Standard domestic 15% (Box 7)",NOT(AND(LEN(D169)=15,LEFT(D169,1)="3",RIGHT(D169,1)="3",ISNUMBER(--D169)))),"Invalid/missing supplier VAT no; ","")&amp;IF(AND(L169="Yes",K169&lt;&gt;"Yes"),"VAT claimed without valid tax invoice; ","")&amp;IF(AND(L169="Yes",ISNUMBER(SEARCH("blocked",G169))),"Blocked input VAT claimed; ","")&amp;IF(AND(F169="Import - VAT paid at customs (Box 8)",M169=""),"Customs declaration no missing; ","")&amp;IF(AND(F169="Import - Reverse charge (Box 9)",E169="Saudi Arabia"),"RCM used for a local supplier; ","")&amp;IF(AND(L169="Yes",NOT(OR(F169="Standard domestic 15% (Box 7)",F169="Import - VAT paid at customs (Box 8)",F169="Import - Reverse charge (Box 9)"))),"VAT claimed on non-taxable category; ",""))</f>
        <v/>
      </c>
    </row>
    <row r="170">
      <c r="A170" s="17" t="n"/>
      <c r="B170" s="14" t="n"/>
      <c r="C170" s="14" t="n"/>
      <c r="D170" s="16" t="n"/>
      <c r="E170" s="14" t="n"/>
      <c r="F170" s="14" t="n"/>
      <c r="G170" s="14" t="n"/>
      <c r="H170" s="19" t="n"/>
      <c r="I170" s="19" t="n"/>
      <c r="J170" s="34">
        <f>IF(A170="","",H170+I170)</f>
        <v/>
      </c>
      <c r="K170" s="14" t="n"/>
      <c r="L170" s="14" t="n"/>
      <c r="M170" s="14" t="n"/>
      <c r="N170" s="14" t="n"/>
      <c r="O170" s="20">
        <f>IF(A170="","",SUMPRODUCT((A170&gt;=Setup!$C$19:$C$30)*(A170&lt;=Setup!$D$19:$D$30)*Setup!$A$19:$A$30))</f>
        <v/>
      </c>
      <c r="P170" s="34">
        <f>IF(A170="","",IF(OR(F170="Standard domestic 15% (Box 7)",F170="Import - VAT paid at customs (Box 8)",F170="Import - Reverse charge (Box 9)"),ROUND(H170*Setup!$B$9,2),0))</f>
        <v/>
      </c>
      <c r="Q170" s="34">
        <f>IF(A170="","",I170-P170)</f>
        <v/>
      </c>
      <c r="R170" s="34">
        <f>IF(A170="","",IF(L170="Yes",I170,0))</f>
        <v/>
      </c>
      <c r="S170" s="34">
        <f>IF(A170="","",IF(AND(L170="Yes",K170="Yes",NOT(ISNUMBER(SEARCH("blocked",G170))),OR(F170="Standard domestic 15% (Box 7)",F170="Import - VAT paid at customs (Box 8)",F170="Import - Reverse charge (Box 9)"),OR(F170&lt;&gt;"Standard domestic 15% (Box 7)",AND(LEN(D170)=15,LEFT(D170,1)="3",RIGHT(D170,1)="3",ISNUMBER(--D170)))),I170,0))</f>
        <v/>
      </c>
      <c r="T170" s="34">
        <f>IF(A170="","",R170-S170)</f>
        <v/>
      </c>
      <c r="U170" s="23">
        <f>IF(A170="","",IF(O170=0,"Outside audit periods; ","")&amp;IF(F170="","No VAT category; ","")&amp;IF(ABS(Q170)&gt;Setup!$B$10,"VAT ≠ 15% × net; ","")&amp;IF(AND(F170="Standard domestic 15% (Box 7)",NOT(AND(LEN(D170)=15,LEFT(D170,1)="3",RIGHT(D170,1)="3",ISNUMBER(--D170)))),"Invalid/missing supplier VAT no; ","")&amp;IF(AND(L170="Yes",K170&lt;&gt;"Yes"),"VAT claimed without valid tax invoice; ","")&amp;IF(AND(L170="Yes",ISNUMBER(SEARCH("blocked",G170))),"Blocked input VAT claimed; ","")&amp;IF(AND(F170="Import - VAT paid at customs (Box 8)",M170=""),"Customs declaration no missing; ","")&amp;IF(AND(F170="Import - Reverse charge (Box 9)",E170="Saudi Arabia"),"RCM used for a local supplier; ","")&amp;IF(AND(L170="Yes",NOT(OR(F170="Standard domestic 15% (Box 7)",F170="Import - VAT paid at customs (Box 8)",F170="Import - Reverse charge (Box 9)"))),"VAT claimed on non-taxable category; ",""))</f>
        <v/>
      </c>
    </row>
    <row r="171">
      <c r="A171" s="17" t="n"/>
      <c r="B171" s="14" t="n"/>
      <c r="C171" s="14" t="n"/>
      <c r="D171" s="16" t="n"/>
      <c r="E171" s="14" t="n"/>
      <c r="F171" s="14" t="n"/>
      <c r="G171" s="14" t="n"/>
      <c r="H171" s="19" t="n"/>
      <c r="I171" s="19" t="n"/>
      <c r="J171" s="34">
        <f>IF(A171="","",H171+I171)</f>
        <v/>
      </c>
      <c r="K171" s="14" t="n"/>
      <c r="L171" s="14" t="n"/>
      <c r="M171" s="14" t="n"/>
      <c r="N171" s="14" t="n"/>
      <c r="O171" s="20">
        <f>IF(A171="","",SUMPRODUCT((A171&gt;=Setup!$C$19:$C$30)*(A171&lt;=Setup!$D$19:$D$30)*Setup!$A$19:$A$30))</f>
        <v/>
      </c>
      <c r="P171" s="34">
        <f>IF(A171="","",IF(OR(F171="Standard domestic 15% (Box 7)",F171="Import - VAT paid at customs (Box 8)",F171="Import - Reverse charge (Box 9)"),ROUND(H171*Setup!$B$9,2),0))</f>
        <v/>
      </c>
      <c r="Q171" s="34">
        <f>IF(A171="","",I171-P171)</f>
        <v/>
      </c>
      <c r="R171" s="34">
        <f>IF(A171="","",IF(L171="Yes",I171,0))</f>
        <v/>
      </c>
      <c r="S171" s="34">
        <f>IF(A171="","",IF(AND(L171="Yes",K171="Yes",NOT(ISNUMBER(SEARCH("blocked",G171))),OR(F171="Standard domestic 15% (Box 7)",F171="Import - VAT paid at customs (Box 8)",F171="Import - Reverse charge (Box 9)"),OR(F171&lt;&gt;"Standard domestic 15% (Box 7)",AND(LEN(D171)=15,LEFT(D171,1)="3",RIGHT(D171,1)="3",ISNUMBER(--D171)))),I171,0))</f>
        <v/>
      </c>
      <c r="T171" s="34">
        <f>IF(A171="","",R171-S171)</f>
        <v/>
      </c>
      <c r="U171" s="23">
        <f>IF(A171="","",IF(O171=0,"Outside audit periods; ","")&amp;IF(F171="","No VAT category; ","")&amp;IF(ABS(Q171)&gt;Setup!$B$10,"VAT ≠ 15% × net; ","")&amp;IF(AND(F171="Standard domestic 15% (Box 7)",NOT(AND(LEN(D171)=15,LEFT(D171,1)="3",RIGHT(D171,1)="3",ISNUMBER(--D171)))),"Invalid/missing supplier VAT no; ","")&amp;IF(AND(L171="Yes",K171&lt;&gt;"Yes"),"VAT claimed without valid tax invoice; ","")&amp;IF(AND(L171="Yes",ISNUMBER(SEARCH("blocked",G171))),"Blocked input VAT claimed; ","")&amp;IF(AND(F171="Import - VAT paid at customs (Box 8)",M171=""),"Customs declaration no missing; ","")&amp;IF(AND(F171="Import - Reverse charge (Box 9)",E171="Saudi Arabia"),"RCM used for a local supplier; ","")&amp;IF(AND(L171="Yes",NOT(OR(F171="Standard domestic 15% (Box 7)",F171="Import - VAT paid at customs (Box 8)",F171="Import - Reverse charge (Box 9)"))),"VAT claimed on non-taxable category; ",""))</f>
        <v/>
      </c>
    </row>
    <row r="172">
      <c r="A172" s="17" t="n"/>
      <c r="B172" s="14" t="n"/>
      <c r="C172" s="14" t="n"/>
      <c r="D172" s="16" t="n"/>
      <c r="E172" s="14" t="n"/>
      <c r="F172" s="14" t="n"/>
      <c r="G172" s="14" t="n"/>
      <c r="H172" s="19" t="n"/>
      <c r="I172" s="19" t="n"/>
      <c r="J172" s="34">
        <f>IF(A172="","",H172+I172)</f>
        <v/>
      </c>
      <c r="K172" s="14" t="n"/>
      <c r="L172" s="14" t="n"/>
      <c r="M172" s="14" t="n"/>
      <c r="N172" s="14" t="n"/>
      <c r="O172" s="20">
        <f>IF(A172="","",SUMPRODUCT((A172&gt;=Setup!$C$19:$C$30)*(A172&lt;=Setup!$D$19:$D$30)*Setup!$A$19:$A$30))</f>
        <v/>
      </c>
      <c r="P172" s="34">
        <f>IF(A172="","",IF(OR(F172="Standard domestic 15% (Box 7)",F172="Import - VAT paid at customs (Box 8)",F172="Import - Reverse charge (Box 9)"),ROUND(H172*Setup!$B$9,2),0))</f>
        <v/>
      </c>
      <c r="Q172" s="34">
        <f>IF(A172="","",I172-P172)</f>
        <v/>
      </c>
      <c r="R172" s="34">
        <f>IF(A172="","",IF(L172="Yes",I172,0))</f>
        <v/>
      </c>
      <c r="S172" s="34">
        <f>IF(A172="","",IF(AND(L172="Yes",K172="Yes",NOT(ISNUMBER(SEARCH("blocked",G172))),OR(F172="Standard domestic 15% (Box 7)",F172="Import - VAT paid at customs (Box 8)",F172="Import - Reverse charge (Box 9)"),OR(F172&lt;&gt;"Standard domestic 15% (Box 7)",AND(LEN(D172)=15,LEFT(D172,1)="3",RIGHT(D172,1)="3",ISNUMBER(--D172)))),I172,0))</f>
        <v/>
      </c>
      <c r="T172" s="34">
        <f>IF(A172="","",R172-S172)</f>
        <v/>
      </c>
      <c r="U172" s="23">
        <f>IF(A172="","",IF(O172=0,"Outside audit periods; ","")&amp;IF(F172="","No VAT category; ","")&amp;IF(ABS(Q172)&gt;Setup!$B$10,"VAT ≠ 15% × net; ","")&amp;IF(AND(F172="Standard domestic 15% (Box 7)",NOT(AND(LEN(D172)=15,LEFT(D172,1)="3",RIGHT(D172,1)="3",ISNUMBER(--D172)))),"Invalid/missing supplier VAT no; ","")&amp;IF(AND(L172="Yes",K172&lt;&gt;"Yes"),"VAT claimed without valid tax invoice; ","")&amp;IF(AND(L172="Yes",ISNUMBER(SEARCH("blocked",G172))),"Blocked input VAT claimed; ","")&amp;IF(AND(F172="Import - VAT paid at customs (Box 8)",M172=""),"Customs declaration no missing; ","")&amp;IF(AND(F172="Import - Reverse charge (Box 9)",E172="Saudi Arabia"),"RCM used for a local supplier; ","")&amp;IF(AND(L172="Yes",NOT(OR(F172="Standard domestic 15% (Box 7)",F172="Import - VAT paid at customs (Box 8)",F172="Import - Reverse charge (Box 9)"))),"VAT claimed on non-taxable category; ",""))</f>
        <v/>
      </c>
    </row>
    <row r="173">
      <c r="A173" s="17" t="n"/>
      <c r="B173" s="14" t="n"/>
      <c r="C173" s="14" t="n"/>
      <c r="D173" s="16" t="n"/>
      <c r="E173" s="14" t="n"/>
      <c r="F173" s="14" t="n"/>
      <c r="G173" s="14" t="n"/>
      <c r="H173" s="19" t="n"/>
      <c r="I173" s="19" t="n"/>
      <c r="J173" s="34">
        <f>IF(A173="","",H173+I173)</f>
        <v/>
      </c>
      <c r="K173" s="14" t="n"/>
      <c r="L173" s="14" t="n"/>
      <c r="M173" s="14" t="n"/>
      <c r="N173" s="14" t="n"/>
      <c r="O173" s="20">
        <f>IF(A173="","",SUMPRODUCT((A173&gt;=Setup!$C$19:$C$30)*(A173&lt;=Setup!$D$19:$D$30)*Setup!$A$19:$A$30))</f>
        <v/>
      </c>
      <c r="P173" s="34">
        <f>IF(A173="","",IF(OR(F173="Standard domestic 15% (Box 7)",F173="Import - VAT paid at customs (Box 8)",F173="Import - Reverse charge (Box 9)"),ROUND(H173*Setup!$B$9,2),0))</f>
        <v/>
      </c>
      <c r="Q173" s="34">
        <f>IF(A173="","",I173-P173)</f>
        <v/>
      </c>
      <c r="R173" s="34">
        <f>IF(A173="","",IF(L173="Yes",I173,0))</f>
        <v/>
      </c>
      <c r="S173" s="34">
        <f>IF(A173="","",IF(AND(L173="Yes",K173="Yes",NOT(ISNUMBER(SEARCH("blocked",G173))),OR(F173="Standard domestic 15% (Box 7)",F173="Import - VAT paid at customs (Box 8)",F173="Import - Reverse charge (Box 9)"),OR(F173&lt;&gt;"Standard domestic 15% (Box 7)",AND(LEN(D173)=15,LEFT(D173,1)="3",RIGHT(D173,1)="3",ISNUMBER(--D173)))),I173,0))</f>
        <v/>
      </c>
      <c r="T173" s="34">
        <f>IF(A173="","",R173-S173)</f>
        <v/>
      </c>
      <c r="U173" s="23">
        <f>IF(A173="","",IF(O173=0,"Outside audit periods; ","")&amp;IF(F173="","No VAT category; ","")&amp;IF(ABS(Q173)&gt;Setup!$B$10,"VAT ≠ 15% × net; ","")&amp;IF(AND(F173="Standard domestic 15% (Box 7)",NOT(AND(LEN(D173)=15,LEFT(D173,1)="3",RIGHT(D173,1)="3",ISNUMBER(--D173)))),"Invalid/missing supplier VAT no; ","")&amp;IF(AND(L173="Yes",K173&lt;&gt;"Yes"),"VAT claimed without valid tax invoice; ","")&amp;IF(AND(L173="Yes",ISNUMBER(SEARCH("blocked",G173))),"Blocked input VAT claimed; ","")&amp;IF(AND(F173="Import - VAT paid at customs (Box 8)",M173=""),"Customs declaration no missing; ","")&amp;IF(AND(F173="Import - Reverse charge (Box 9)",E173="Saudi Arabia"),"RCM used for a local supplier; ","")&amp;IF(AND(L173="Yes",NOT(OR(F173="Standard domestic 15% (Box 7)",F173="Import - VAT paid at customs (Box 8)",F173="Import - Reverse charge (Box 9)"))),"VAT claimed on non-taxable category; ",""))</f>
        <v/>
      </c>
    </row>
    <row r="174">
      <c r="A174" s="17" t="n"/>
      <c r="B174" s="14" t="n"/>
      <c r="C174" s="14" t="n"/>
      <c r="D174" s="16" t="n"/>
      <c r="E174" s="14" t="n"/>
      <c r="F174" s="14" t="n"/>
      <c r="G174" s="14" t="n"/>
      <c r="H174" s="19" t="n"/>
      <c r="I174" s="19" t="n"/>
      <c r="J174" s="34">
        <f>IF(A174="","",H174+I174)</f>
        <v/>
      </c>
      <c r="K174" s="14" t="n"/>
      <c r="L174" s="14" t="n"/>
      <c r="M174" s="14" t="n"/>
      <c r="N174" s="14" t="n"/>
      <c r="O174" s="20">
        <f>IF(A174="","",SUMPRODUCT((A174&gt;=Setup!$C$19:$C$30)*(A174&lt;=Setup!$D$19:$D$30)*Setup!$A$19:$A$30))</f>
        <v/>
      </c>
      <c r="P174" s="34">
        <f>IF(A174="","",IF(OR(F174="Standard domestic 15% (Box 7)",F174="Import - VAT paid at customs (Box 8)",F174="Import - Reverse charge (Box 9)"),ROUND(H174*Setup!$B$9,2),0))</f>
        <v/>
      </c>
      <c r="Q174" s="34">
        <f>IF(A174="","",I174-P174)</f>
        <v/>
      </c>
      <c r="R174" s="34">
        <f>IF(A174="","",IF(L174="Yes",I174,0))</f>
        <v/>
      </c>
      <c r="S174" s="34">
        <f>IF(A174="","",IF(AND(L174="Yes",K174="Yes",NOT(ISNUMBER(SEARCH("blocked",G174))),OR(F174="Standard domestic 15% (Box 7)",F174="Import - VAT paid at customs (Box 8)",F174="Import - Reverse charge (Box 9)"),OR(F174&lt;&gt;"Standard domestic 15% (Box 7)",AND(LEN(D174)=15,LEFT(D174,1)="3",RIGHT(D174,1)="3",ISNUMBER(--D174)))),I174,0))</f>
        <v/>
      </c>
      <c r="T174" s="34">
        <f>IF(A174="","",R174-S174)</f>
        <v/>
      </c>
      <c r="U174" s="23">
        <f>IF(A174="","",IF(O174=0,"Outside audit periods; ","")&amp;IF(F174="","No VAT category; ","")&amp;IF(ABS(Q174)&gt;Setup!$B$10,"VAT ≠ 15% × net; ","")&amp;IF(AND(F174="Standard domestic 15% (Box 7)",NOT(AND(LEN(D174)=15,LEFT(D174,1)="3",RIGHT(D174,1)="3",ISNUMBER(--D174)))),"Invalid/missing supplier VAT no; ","")&amp;IF(AND(L174="Yes",K174&lt;&gt;"Yes"),"VAT claimed without valid tax invoice; ","")&amp;IF(AND(L174="Yes",ISNUMBER(SEARCH("blocked",G174))),"Blocked input VAT claimed; ","")&amp;IF(AND(F174="Import - VAT paid at customs (Box 8)",M174=""),"Customs declaration no missing; ","")&amp;IF(AND(F174="Import - Reverse charge (Box 9)",E174="Saudi Arabia"),"RCM used for a local supplier; ","")&amp;IF(AND(L174="Yes",NOT(OR(F174="Standard domestic 15% (Box 7)",F174="Import - VAT paid at customs (Box 8)",F174="Import - Reverse charge (Box 9)"))),"VAT claimed on non-taxable category; ",""))</f>
        <v/>
      </c>
    </row>
    <row r="175">
      <c r="A175" s="17" t="n"/>
      <c r="B175" s="14" t="n"/>
      <c r="C175" s="14" t="n"/>
      <c r="D175" s="16" t="n"/>
      <c r="E175" s="14" t="n"/>
      <c r="F175" s="14" t="n"/>
      <c r="G175" s="14" t="n"/>
      <c r="H175" s="19" t="n"/>
      <c r="I175" s="19" t="n"/>
      <c r="J175" s="34">
        <f>IF(A175="","",H175+I175)</f>
        <v/>
      </c>
      <c r="K175" s="14" t="n"/>
      <c r="L175" s="14" t="n"/>
      <c r="M175" s="14" t="n"/>
      <c r="N175" s="14" t="n"/>
      <c r="O175" s="20">
        <f>IF(A175="","",SUMPRODUCT((A175&gt;=Setup!$C$19:$C$30)*(A175&lt;=Setup!$D$19:$D$30)*Setup!$A$19:$A$30))</f>
        <v/>
      </c>
      <c r="P175" s="34">
        <f>IF(A175="","",IF(OR(F175="Standard domestic 15% (Box 7)",F175="Import - VAT paid at customs (Box 8)",F175="Import - Reverse charge (Box 9)"),ROUND(H175*Setup!$B$9,2),0))</f>
        <v/>
      </c>
      <c r="Q175" s="34">
        <f>IF(A175="","",I175-P175)</f>
        <v/>
      </c>
      <c r="R175" s="34">
        <f>IF(A175="","",IF(L175="Yes",I175,0))</f>
        <v/>
      </c>
      <c r="S175" s="34">
        <f>IF(A175="","",IF(AND(L175="Yes",K175="Yes",NOT(ISNUMBER(SEARCH("blocked",G175))),OR(F175="Standard domestic 15% (Box 7)",F175="Import - VAT paid at customs (Box 8)",F175="Import - Reverse charge (Box 9)"),OR(F175&lt;&gt;"Standard domestic 15% (Box 7)",AND(LEN(D175)=15,LEFT(D175,1)="3",RIGHT(D175,1)="3",ISNUMBER(--D175)))),I175,0))</f>
        <v/>
      </c>
      <c r="T175" s="34">
        <f>IF(A175="","",R175-S175)</f>
        <v/>
      </c>
      <c r="U175" s="23">
        <f>IF(A175="","",IF(O175=0,"Outside audit periods; ","")&amp;IF(F175="","No VAT category; ","")&amp;IF(ABS(Q175)&gt;Setup!$B$10,"VAT ≠ 15% × net; ","")&amp;IF(AND(F175="Standard domestic 15% (Box 7)",NOT(AND(LEN(D175)=15,LEFT(D175,1)="3",RIGHT(D175,1)="3",ISNUMBER(--D175)))),"Invalid/missing supplier VAT no; ","")&amp;IF(AND(L175="Yes",K175&lt;&gt;"Yes"),"VAT claimed without valid tax invoice; ","")&amp;IF(AND(L175="Yes",ISNUMBER(SEARCH("blocked",G175))),"Blocked input VAT claimed; ","")&amp;IF(AND(F175="Import - VAT paid at customs (Box 8)",M175=""),"Customs declaration no missing; ","")&amp;IF(AND(F175="Import - Reverse charge (Box 9)",E175="Saudi Arabia"),"RCM used for a local supplier; ","")&amp;IF(AND(L175="Yes",NOT(OR(F175="Standard domestic 15% (Box 7)",F175="Import - VAT paid at customs (Box 8)",F175="Import - Reverse charge (Box 9)"))),"VAT claimed on non-taxable category; ",""))</f>
        <v/>
      </c>
    </row>
    <row r="176">
      <c r="A176" s="17" t="n"/>
      <c r="B176" s="14" t="n"/>
      <c r="C176" s="14" t="n"/>
      <c r="D176" s="16" t="n"/>
      <c r="E176" s="14" t="n"/>
      <c r="F176" s="14" t="n"/>
      <c r="G176" s="14" t="n"/>
      <c r="H176" s="19" t="n"/>
      <c r="I176" s="19" t="n"/>
      <c r="J176" s="34">
        <f>IF(A176="","",H176+I176)</f>
        <v/>
      </c>
      <c r="K176" s="14" t="n"/>
      <c r="L176" s="14" t="n"/>
      <c r="M176" s="14" t="n"/>
      <c r="N176" s="14" t="n"/>
      <c r="O176" s="20">
        <f>IF(A176="","",SUMPRODUCT((A176&gt;=Setup!$C$19:$C$30)*(A176&lt;=Setup!$D$19:$D$30)*Setup!$A$19:$A$30))</f>
        <v/>
      </c>
      <c r="P176" s="34">
        <f>IF(A176="","",IF(OR(F176="Standard domestic 15% (Box 7)",F176="Import - VAT paid at customs (Box 8)",F176="Import - Reverse charge (Box 9)"),ROUND(H176*Setup!$B$9,2),0))</f>
        <v/>
      </c>
      <c r="Q176" s="34">
        <f>IF(A176="","",I176-P176)</f>
        <v/>
      </c>
      <c r="R176" s="34">
        <f>IF(A176="","",IF(L176="Yes",I176,0))</f>
        <v/>
      </c>
      <c r="S176" s="34">
        <f>IF(A176="","",IF(AND(L176="Yes",K176="Yes",NOT(ISNUMBER(SEARCH("blocked",G176))),OR(F176="Standard domestic 15% (Box 7)",F176="Import - VAT paid at customs (Box 8)",F176="Import - Reverse charge (Box 9)"),OR(F176&lt;&gt;"Standard domestic 15% (Box 7)",AND(LEN(D176)=15,LEFT(D176,1)="3",RIGHT(D176,1)="3",ISNUMBER(--D176)))),I176,0))</f>
        <v/>
      </c>
      <c r="T176" s="34">
        <f>IF(A176="","",R176-S176)</f>
        <v/>
      </c>
      <c r="U176" s="23">
        <f>IF(A176="","",IF(O176=0,"Outside audit periods; ","")&amp;IF(F176="","No VAT category; ","")&amp;IF(ABS(Q176)&gt;Setup!$B$10,"VAT ≠ 15% × net; ","")&amp;IF(AND(F176="Standard domestic 15% (Box 7)",NOT(AND(LEN(D176)=15,LEFT(D176,1)="3",RIGHT(D176,1)="3",ISNUMBER(--D176)))),"Invalid/missing supplier VAT no; ","")&amp;IF(AND(L176="Yes",K176&lt;&gt;"Yes"),"VAT claimed without valid tax invoice; ","")&amp;IF(AND(L176="Yes",ISNUMBER(SEARCH("blocked",G176))),"Blocked input VAT claimed; ","")&amp;IF(AND(F176="Import - VAT paid at customs (Box 8)",M176=""),"Customs declaration no missing; ","")&amp;IF(AND(F176="Import - Reverse charge (Box 9)",E176="Saudi Arabia"),"RCM used for a local supplier; ","")&amp;IF(AND(L176="Yes",NOT(OR(F176="Standard domestic 15% (Box 7)",F176="Import - VAT paid at customs (Box 8)",F176="Import - Reverse charge (Box 9)"))),"VAT claimed on non-taxable category; ",""))</f>
        <v/>
      </c>
    </row>
    <row r="177">
      <c r="A177" s="17" t="n"/>
      <c r="B177" s="14" t="n"/>
      <c r="C177" s="14" t="n"/>
      <c r="D177" s="16" t="n"/>
      <c r="E177" s="14" t="n"/>
      <c r="F177" s="14" t="n"/>
      <c r="G177" s="14" t="n"/>
      <c r="H177" s="19" t="n"/>
      <c r="I177" s="19" t="n"/>
      <c r="J177" s="34">
        <f>IF(A177="","",H177+I177)</f>
        <v/>
      </c>
      <c r="K177" s="14" t="n"/>
      <c r="L177" s="14" t="n"/>
      <c r="M177" s="14" t="n"/>
      <c r="N177" s="14" t="n"/>
      <c r="O177" s="20">
        <f>IF(A177="","",SUMPRODUCT((A177&gt;=Setup!$C$19:$C$30)*(A177&lt;=Setup!$D$19:$D$30)*Setup!$A$19:$A$30))</f>
        <v/>
      </c>
      <c r="P177" s="34">
        <f>IF(A177="","",IF(OR(F177="Standard domestic 15% (Box 7)",F177="Import - VAT paid at customs (Box 8)",F177="Import - Reverse charge (Box 9)"),ROUND(H177*Setup!$B$9,2),0))</f>
        <v/>
      </c>
      <c r="Q177" s="34">
        <f>IF(A177="","",I177-P177)</f>
        <v/>
      </c>
      <c r="R177" s="34">
        <f>IF(A177="","",IF(L177="Yes",I177,0))</f>
        <v/>
      </c>
      <c r="S177" s="34">
        <f>IF(A177="","",IF(AND(L177="Yes",K177="Yes",NOT(ISNUMBER(SEARCH("blocked",G177))),OR(F177="Standard domestic 15% (Box 7)",F177="Import - VAT paid at customs (Box 8)",F177="Import - Reverse charge (Box 9)"),OR(F177&lt;&gt;"Standard domestic 15% (Box 7)",AND(LEN(D177)=15,LEFT(D177,1)="3",RIGHT(D177,1)="3",ISNUMBER(--D177)))),I177,0))</f>
        <v/>
      </c>
      <c r="T177" s="34">
        <f>IF(A177="","",R177-S177)</f>
        <v/>
      </c>
      <c r="U177" s="23">
        <f>IF(A177="","",IF(O177=0,"Outside audit periods; ","")&amp;IF(F177="","No VAT category; ","")&amp;IF(ABS(Q177)&gt;Setup!$B$10,"VAT ≠ 15% × net; ","")&amp;IF(AND(F177="Standard domestic 15% (Box 7)",NOT(AND(LEN(D177)=15,LEFT(D177,1)="3",RIGHT(D177,1)="3",ISNUMBER(--D177)))),"Invalid/missing supplier VAT no; ","")&amp;IF(AND(L177="Yes",K177&lt;&gt;"Yes"),"VAT claimed without valid tax invoice; ","")&amp;IF(AND(L177="Yes",ISNUMBER(SEARCH("blocked",G177))),"Blocked input VAT claimed; ","")&amp;IF(AND(F177="Import - VAT paid at customs (Box 8)",M177=""),"Customs declaration no missing; ","")&amp;IF(AND(F177="Import - Reverse charge (Box 9)",E177="Saudi Arabia"),"RCM used for a local supplier; ","")&amp;IF(AND(L177="Yes",NOT(OR(F177="Standard domestic 15% (Box 7)",F177="Import - VAT paid at customs (Box 8)",F177="Import - Reverse charge (Box 9)"))),"VAT claimed on non-taxable category; ",""))</f>
        <v/>
      </c>
    </row>
    <row r="178">
      <c r="A178" s="17" t="n"/>
      <c r="B178" s="14" t="n"/>
      <c r="C178" s="14" t="n"/>
      <c r="D178" s="16" t="n"/>
      <c r="E178" s="14" t="n"/>
      <c r="F178" s="14" t="n"/>
      <c r="G178" s="14" t="n"/>
      <c r="H178" s="19" t="n"/>
      <c r="I178" s="19" t="n"/>
      <c r="J178" s="34">
        <f>IF(A178="","",H178+I178)</f>
        <v/>
      </c>
      <c r="K178" s="14" t="n"/>
      <c r="L178" s="14" t="n"/>
      <c r="M178" s="14" t="n"/>
      <c r="N178" s="14" t="n"/>
      <c r="O178" s="20">
        <f>IF(A178="","",SUMPRODUCT((A178&gt;=Setup!$C$19:$C$30)*(A178&lt;=Setup!$D$19:$D$30)*Setup!$A$19:$A$30))</f>
        <v/>
      </c>
      <c r="P178" s="34">
        <f>IF(A178="","",IF(OR(F178="Standard domestic 15% (Box 7)",F178="Import - VAT paid at customs (Box 8)",F178="Import - Reverse charge (Box 9)"),ROUND(H178*Setup!$B$9,2),0))</f>
        <v/>
      </c>
      <c r="Q178" s="34">
        <f>IF(A178="","",I178-P178)</f>
        <v/>
      </c>
      <c r="R178" s="34">
        <f>IF(A178="","",IF(L178="Yes",I178,0))</f>
        <v/>
      </c>
      <c r="S178" s="34">
        <f>IF(A178="","",IF(AND(L178="Yes",K178="Yes",NOT(ISNUMBER(SEARCH("blocked",G178))),OR(F178="Standard domestic 15% (Box 7)",F178="Import - VAT paid at customs (Box 8)",F178="Import - Reverse charge (Box 9)"),OR(F178&lt;&gt;"Standard domestic 15% (Box 7)",AND(LEN(D178)=15,LEFT(D178,1)="3",RIGHT(D178,1)="3",ISNUMBER(--D178)))),I178,0))</f>
        <v/>
      </c>
      <c r="T178" s="34">
        <f>IF(A178="","",R178-S178)</f>
        <v/>
      </c>
      <c r="U178" s="23">
        <f>IF(A178="","",IF(O178=0,"Outside audit periods; ","")&amp;IF(F178="","No VAT category; ","")&amp;IF(ABS(Q178)&gt;Setup!$B$10,"VAT ≠ 15% × net; ","")&amp;IF(AND(F178="Standard domestic 15% (Box 7)",NOT(AND(LEN(D178)=15,LEFT(D178,1)="3",RIGHT(D178,1)="3",ISNUMBER(--D178)))),"Invalid/missing supplier VAT no; ","")&amp;IF(AND(L178="Yes",K178&lt;&gt;"Yes"),"VAT claimed without valid tax invoice; ","")&amp;IF(AND(L178="Yes",ISNUMBER(SEARCH("blocked",G178))),"Blocked input VAT claimed; ","")&amp;IF(AND(F178="Import - VAT paid at customs (Box 8)",M178=""),"Customs declaration no missing; ","")&amp;IF(AND(F178="Import - Reverse charge (Box 9)",E178="Saudi Arabia"),"RCM used for a local supplier; ","")&amp;IF(AND(L178="Yes",NOT(OR(F178="Standard domestic 15% (Box 7)",F178="Import - VAT paid at customs (Box 8)",F178="Import - Reverse charge (Box 9)"))),"VAT claimed on non-taxable category; ",""))</f>
        <v/>
      </c>
    </row>
    <row r="179">
      <c r="A179" s="17" t="n"/>
      <c r="B179" s="14" t="n"/>
      <c r="C179" s="14" t="n"/>
      <c r="D179" s="16" t="n"/>
      <c r="E179" s="14" t="n"/>
      <c r="F179" s="14" t="n"/>
      <c r="G179" s="14" t="n"/>
      <c r="H179" s="19" t="n"/>
      <c r="I179" s="19" t="n"/>
      <c r="J179" s="34">
        <f>IF(A179="","",H179+I179)</f>
        <v/>
      </c>
      <c r="K179" s="14" t="n"/>
      <c r="L179" s="14" t="n"/>
      <c r="M179" s="14" t="n"/>
      <c r="N179" s="14" t="n"/>
      <c r="O179" s="20">
        <f>IF(A179="","",SUMPRODUCT((A179&gt;=Setup!$C$19:$C$30)*(A179&lt;=Setup!$D$19:$D$30)*Setup!$A$19:$A$30))</f>
        <v/>
      </c>
      <c r="P179" s="34">
        <f>IF(A179="","",IF(OR(F179="Standard domestic 15% (Box 7)",F179="Import - VAT paid at customs (Box 8)",F179="Import - Reverse charge (Box 9)"),ROUND(H179*Setup!$B$9,2),0))</f>
        <v/>
      </c>
      <c r="Q179" s="34">
        <f>IF(A179="","",I179-P179)</f>
        <v/>
      </c>
      <c r="R179" s="34">
        <f>IF(A179="","",IF(L179="Yes",I179,0))</f>
        <v/>
      </c>
      <c r="S179" s="34">
        <f>IF(A179="","",IF(AND(L179="Yes",K179="Yes",NOT(ISNUMBER(SEARCH("blocked",G179))),OR(F179="Standard domestic 15% (Box 7)",F179="Import - VAT paid at customs (Box 8)",F179="Import - Reverse charge (Box 9)"),OR(F179&lt;&gt;"Standard domestic 15% (Box 7)",AND(LEN(D179)=15,LEFT(D179,1)="3",RIGHT(D179,1)="3",ISNUMBER(--D179)))),I179,0))</f>
        <v/>
      </c>
      <c r="T179" s="34">
        <f>IF(A179="","",R179-S179)</f>
        <v/>
      </c>
      <c r="U179" s="23">
        <f>IF(A179="","",IF(O179=0,"Outside audit periods; ","")&amp;IF(F179="","No VAT category; ","")&amp;IF(ABS(Q179)&gt;Setup!$B$10,"VAT ≠ 15% × net; ","")&amp;IF(AND(F179="Standard domestic 15% (Box 7)",NOT(AND(LEN(D179)=15,LEFT(D179,1)="3",RIGHT(D179,1)="3",ISNUMBER(--D179)))),"Invalid/missing supplier VAT no; ","")&amp;IF(AND(L179="Yes",K179&lt;&gt;"Yes"),"VAT claimed without valid tax invoice; ","")&amp;IF(AND(L179="Yes",ISNUMBER(SEARCH("blocked",G179))),"Blocked input VAT claimed; ","")&amp;IF(AND(F179="Import - VAT paid at customs (Box 8)",M179=""),"Customs declaration no missing; ","")&amp;IF(AND(F179="Import - Reverse charge (Box 9)",E179="Saudi Arabia"),"RCM used for a local supplier; ","")&amp;IF(AND(L179="Yes",NOT(OR(F179="Standard domestic 15% (Box 7)",F179="Import - VAT paid at customs (Box 8)",F179="Import - Reverse charge (Box 9)"))),"VAT claimed on non-taxable category; ",""))</f>
        <v/>
      </c>
    </row>
    <row r="180">
      <c r="A180" s="17" t="n"/>
      <c r="B180" s="14" t="n"/>
      <c r="C180" s="14" t="n"/>
      <c r="D180" s="16" t="n"/>
      <c r="E180" s="14" t="n"/>
      <c r="F180" s="14" t="n"/>
      <c r="G180" s="14" t="n"/>
      <c r="H180" s="19" t="n"/>
      <c r="I180" s="19" t="n"/>
      <c r="J180" s="34">
        <f>IF(A180="","",H180+I180)</f>
        <v/>
      </c>
      <c r="K180" s="14" t="n"/>
      <c r="L180" s="14" t="n"/>
      <c r="M180" s="14" t="n"/>
      <c r="N180" s="14" t="n"/>
      <c r="O180" s="20">
        <f>IF(A180="","",SUMPRODUCT((A180&gt;=Setup!$C$19:$C$30)*(A180&lt;=Setup!$D$19:$D$30)*Setup!$A$19:$A$30))</f>
        <v/>
      </c>
      <c r="P180" s="34">
        <f>IF(A180="","",IF(OR(F180="Standard domestic 15% (Box 7)",F180="Import - VAT paid at customs (Box 8)",F180="Import - Reverse charge (Box 9)"),ROUND(H180*Setup!$B$9,2),0))</f>
        <v/>
      </c>
      <c r="Q180" s="34">
        <f>IF(A180="","",I180-P180)</f>
        <v/>
      </c>
      <c r="R180" s="34">
        <f>IF(A180="","",IF(L180="Yes",I180,0))</f>
        <v/>
      </c>
      <c r="S180" s="34">
        <f>IF(A180="","",IF(AND(L180="Yes",K180="Yes",NOT(ISNUMBER(SEARCH("blocked",G180))),OR(F180="Standard domestic 15% (Box 7)",F180="Import - VAT paid at customs (Box 8)",F180="Import - Reverse charge (Box 9)"),OR(F180&lt;&gt;"Standard domestic 15% (Box 7)",AND(LEN(D180)=15,LEFT(D180,1)="3",RIGHT(D180,1)="3",ISNUMBER(--D180)))),I180,0))</f>
        <v/>
      </c>
      <c r="T180" s="34">
        <f>IF(A180="","",R180-S180)</f>
        <v/>
      </c>
      <c r="U180" s="23">
        <f>IF(A180="","",IF(O180=0,"Outside audit periods; ","")&amp;IF(F180="","No VAT category; ","")&amp;IF(ABS(Q180)&gt;Setup!$B$10,"VAT ≠ 15% × net; ","")&amp;IF(AND(F180="Standard domestic 15% (Box 7)",NOT(AND(LEN(D180)=15,LEFT(D180,1)="3",RIGHT(D180,1)="3",ISNUMBER(--D180)))),"Invalid/missing supplier VAT no; ","")&amp;IF(AND(L180="Yes",K180&lt;&gt;"Yes"),"VAT claimed without valid tax invoice; ","")&amp;IF(AND(L180="Yes",ISNUMBER(SEARCH("blocked",G180))),"Blocked input VAT claimed; ","")&amp;IF(AND(F180="Import - VAT paid at customs (Box 8)",M180=""),"Customs declaration no missing; ","")&amp;IF(AND(F180="Import - Reverse charge (Box 9)",E180="Saudi Arabia"),"RCM used for a local supplier; ","")&amp;IF(AND(L180="Yes",NOT(OR(F180="Standard domestic 15% (Box 7)",F180="Import - VAT paid at customs (Box 8)",F180="Import - Reverse charge (Box 9)"))),"VAT claimed on non-taxable category; ",""))</f>
        <v/>
      </c>
    </row>
    <row r="181">
      <c r="A181" s="17" t="n"/>
      <c r="B181" s="14" t="n"/>
      <c r="C181" s="14" t="n"/>
      <c r="D181" s="16" t="n"/>
      <c r="E181" s="14" t="n"/>
      <c r="F181" s="14" t="n"/>
      <c r="G181" s="14" t="n"/>
      <c r="H181" s="19" t="n"/>
      <c r="I181" s="19" t="n"/>
      <c r="J181" s="34">
        <f>IF(A181="","",H181+I181)</f>
        <v/>
      </c>
      <c r="K181" s="14" t="n"/>
      <c r="L181" s="14" t="n"/>
      <c r="M181" s="14" t="n"/>
      <c r="N181" s="14" t="n"/>
      <c r="O181" s="20">
        <f>IF(A181="","",SUMPRODUCT((A181&gt;=Setup!$C$19:$C$30)*(A181&lt;=Setup!$D$19:$D$30)*Setup!$A$19:$A$30))</f>
        <v/>
      </c>
      <c r="P181" s="34">
        <f>IF(A181="","",IF(OR(F181="Standard domestic 15% (Box 7)",F181="Import - VAT paid at customs (Box 8)",F181="Import - Reverse charge (Box 9)"),ROUND(H181*Setup!$B$9,2),0))</f>
        <v/>
      </c>
      <c r="Q181" s="34">
        <f>IF(A181="","",I181-P181)</f>
        <v/>
      </c>
      <c r="R181" s="34">
        <f>IF(A181="","",IF(L181="Yes",I181,0))</f>
        <v/>
      </c>
      <c r="S181" s="34">
        <f>IF(A181="","",IF(AND(L181="Yes",K181="Yes",NOT(ISNUMBER(SEARCH("blocked",G181))),OR(F181="Standard domestic 15% (Box 7)",F181="Import - VAT paid at customs (Box 8)",F181="Import - Reverse charge (Box 9)"),OR(F181&lt;&gt;"Standard domestic 15% (Box 7)",AND(LEN(D181)=15,LEFT(D181,1)="3",RIGHT(D181,1)="3",ISNUMBER(--D181)))),I181,0))</f>
        <v/>
      </c>
      <c r="T181" s="34">
        <f>IF(A181="","",R181-S181)</f>
        <v/>
      </c>
      <c r="U181" s="23">
        <f>IF(A181="","",IF(O181=0,"Outside audit periods; ","")&amp;IF(F181="","No VAT category; ","")&amp;IF(ABS(Q181)&gt;Setup!$B$10,"VAT ≠ 15% × net; ","")&amp;IF(AND(F181="Standard domestic 15% (Box 7)",NOT(AND(LEN(D181)=15,LEFT(D181,1)="3",RIGHT(D181,1)="3",ISNUMBER(--D181)))),"Invalid/missing supplier VAT no; ","")&amp;IF(AND(L181="Yes",K181&lt;&gt;"Yes"),"VAT claimed without valid tax invoice; ","")&amp;IF(AND(L181="Yes",ISNUMBER(SEARCH("blocked",G181))),"Blocked input VAT claimed; ","")&amp;IF(AND(F181="Import - VAT paid at customs (Box 8)",M181=""),"Customs declaration no missing; ","")&amp;IF(AND(F181="Import - Reverse charge (Box 9)",E181="Saudi Arabia"),"RCM used for a local supplier; ","")&amp;IF(AND(L181="Yes",NOT(OR(F181="Standard domestic 15% (Box 7)",F181="Import - VAT paid at customs (Box 8)",F181="Import - Reverse charge (Box 9)"))),"VAT claimed on non-taxable category; ",""))</f>
        <v/>
      </c>
    </row>
    <row r="182">
      <c r="A182" s="17" t="n"/>
      <c r="B182" s="14" t="n"/>
      <c r="C182" s="14" t="n"/>
      <c r="D182" s="16" t="n"/>
      <c r="E182" s="14" t="n"/>
      <c r="F182" s="14" t="n"/>
      <c r="G182" s="14" t="n"/>
      <c r="H182" s="19" t="n"/>
      <c r="I182" s="19" t="n"/>
      <c r="J182" s="34">
        <f>IF(A182="","",H182+I182)</f>
        <v/>
      </c>
      <c r="K182" s="14" t="n"/>
      <c r="L182" s="14" t="n"/>
      <c r="M182" s="14" t="n"/>
      <c r="N182" s="14" t="n"/>
      <c r="O182" s="20">
        <f>IF(A182="","",SUMPRODUCT((A182&gt;=Setup!$C$19:$C$30)*(A182&lt;=Setup!$D$19:$D$30)*Setup!$A$19:$A$30))</f>
        <v/>
      </c>
      <c r="P182" s="34">
        <f>IF(A182="","",IF(OR(F182="Standard domestic 15% (Box 7)",F182="Import - VAT paid at customs (Box 8)",F182="Import - Reverse charge (Box 9)"),ROUND(H182*Setup!$B$9,2),0))</f>
        <v/>
      </c>
      <c r="Q182" s="34">
        <f>IF(A182="","",I182-P182)</f>
        <v/>
      </c>
      <c r="R182" s="34">
        <f>IF(A182="","",IF(L182="Yes",I182,0))</f>
        <v/>
      </c>
      <c r="S182" s="34">
        <f>IF(A182="","",IF(AND(L182="Yes",K182="Yes",NOT(ISNUMBER(SEARCH("blocked",G182))),OR(F182="Standard domestic 15% (Box 7)",F182="Import - VAT paid at customs (Box 8)",F182="Import - Reverse charge (Box 9)"),OR(F182&lt;&gt;"Standard domestic 15% (Box 7)",AND(LEN(D182)=15,LEFT(D182,1)="3",RIGHT(D182,1)="3",ISNUMBER(--D182)))),I182,0))</f>
        <v/>
      </c>
      <c r="T182" s="34">
        <f>IF(A182="","",R182-S182)</f>
        <v/>
      </c>
      <c r="U182" s="23">
        <f>IF(A182="","",IF(O182=0,"Outside audit periods; ","")&amp;IF(F182="","No VAT category; ","")&amp;IF(ABS(Q182)&gt;Setup!$B$10,"VAT ≠ 15% × net; ","")&amp;IF(AND(F182="Standard domestic 15% (Box 7)",NOT(AND(LEN(D182)=15,LEFT(D182,1)="3",RIGHT(D182,1)="3",ISNUMBER(--D182)))),"Invalid/missing supplier VAT no; ","")&amp;IF(AND(L182="Yes",K182&lt;&gt;"Yes"),"VAT claimed without valid tax invoice; ","")&amp;IF(AND(L182="Yes",ISNUMBER(SEARCH("blocked",G182))),"Blocked input VAT claimed; ","")&amp;IF(AND(F182="Import - VAT paid at customs (Box 8)",M182=""),"Customs declaration no missing; ","")&amp;IF(AND(F182="Import - Reverse charge (Box 9)",E182="Saudi Arabia"),"RCM used for a local supplier; ","")&amp;IF(AND(L182="Yes",NOT(OR(F182="Standard domestic 15% (Box 7)",F182="Import - VAT paid at customs (Box 8)",F182="Import - Reverse charge (Box 9)"))),"VAT claimed on non-taxable category; ",""))</f>
        <v/>
      </c>
    </row>
    <row r="183">
      <c r="A183" s="17" t="n"/>
      <c r="B183" s="14" t="n"/>
      <c r="C183" s="14" t="n"/>
      <c r="D183" s="16" t="n"/>
      <c r="E183" s="14" t="n"/>
      <c r="F183" s="14" t="n"/>
      <c r="G183" s="14" t="n"/>
      <c r="H183" s="19" t="n"/>
      <c r="I183" s="19" t="n"/>
      <c r="J183" s="34">
        <f>IF(A183="","",H183+I183)</f>
        <v/>
      </c>
      <c r="K183" s="14" t="n"/>
      <c r="L183" s="14" t="n"/>
      <c r="M183" s="14" t="n"/>
      <c r="N183" s="14" t="n"/>
      <c r="O183" s="20">
        <f>IF(A183="","",SUMPRODUCT((A183&gt;=Setup!$C$19:$C$30)*(A183&lt;=Setup!$D$19:$D$30)*Setup!$A$19:$A$30))</f>
        <v/>
      </c>
      <c r="P183" s="34">
        <f>IF(A183="","",IF(OR(F183="Standard domestic 15% (Box 7)",F183="Import - VAT paid at customs (Box 8)",F183="Import - Reverse charge (Box 9)"),ROUND(H183*Setup!$B$9,2),0))</f>
        <v/>
      </c>
      <c r="Q183" s="34">
        <f>IF(A183="","",I183-P183)</f>
        <v/>
      </c>
      <c r="R183" s="34">
        <f>IF(A183="","",IF(L183="Yes",I183,0))</f>
        <v/>
      </c>
      <c r="S183" s="34">
        <f>IF(A183="","",IF(AND(L183="Yes",K183="Yes",NOT(ISNUMBER(SEARCH("blocked",G183))),OR(F183="Standard domestic 15% (Box 7)",F183="Import - VAT paid at customs (Box 8)",F183="Import - Reverse charge (Box 9)"),OR(F183&lt;&gt;"Standard domestic 15% (Box 7)",AND(LEN(D183)=15,LEFT(D183,1)="3",RIGHT(D183,1)="3",ISNUMBER(--D183)))),I183,0))</f>
        <v/>
      </c>
      <c r="T183" s="34">
        <f>IF(A183="","",R183-S183)</f>
        <v/>
      </c>
      <c r="U183" s="23">
        <f>IF(A183="","",IF(O183=0,"Outside audit periods; ","")&amp;IF(F183="","No VAT category; ","")&amp;IF(ABS(Q183)&gt;Setup!$B$10,"VAT ≠ 15% × net; ","")&amp;IF(AND(F183="Standard domestic 15% (Box 7)",NOT(AND(LEN(D183)=15,LEFT(D183,1)="3",RIGHT(D183,1)="3",ISNUMBER(--D183)))),"Invalid/missing supplier VAT no; ","")&amp;IF(AND(L183="Yes",K183&lt;&gt;"Yes"),"VAT claimed without valid tax invoice; ","")&amp;IF(AND(L183="Yes",ISNUMBER(SEARCH("blocked",G183))),"Blocked input VAT claimed; ","")&amp;IF(AND(F183="Import - VAT paid at customs (Box 8)",M183=""),"Customs declaration no missing; ","")&amp;IF(AND(F183="Import - Reverse charge (Box 9)",E183="Saudi Arabia"),"RCM used for a local supplier; ","")&amp;IF(AND(L183="Yes",NOT(OR(F183="Standard domestic 15% (Box 7)",F183="Import - VAT paid at customs (Box 8)",F183="Import - Reverse charge (Box 9)"))),"VAT claimed on non-taxable category; ",""))</f>
        <v/>
      </c>
    </row>
    <row r="184">
      <c r="A184" s="17" t="n"/>
      <c r="B184" s="14" t="n"/>
      <c r="C184" s="14" t="n"/>
      <c r="D184" s="16" t="n"/>
      <c r="E184" s="14" t="n"/>
      <c r="F184" s="14" t="n"/>
      <c r="G184" s="14" t="n"/>
      <c r="H184" s="19" t="n"/>
      <c r="I184" s="19" t="n"/>
      <c r="J184" s="34">
        <f>IF(A184="","",H184+I184)</f>
        <v/>
      </c>
      <c r="K184" s="14" t="n"/>
      <c r="L184" s="14" t="n"/>
      <c r="M184" s="14" t="n"/>
      <c r="N184" s="14" t="n"/>
      <c r="O184" s="20">
        <f>IF(A184="","",SUMPRODUCT((A184&gt;=Setup!$C$19:$C$30)*(A184&lt;=Setup!$D$19:$D$30)*Setup!$A$19:$A$30))</f>
        <v/>
      </c>
      <c r="P184" s="34">
        <f>IF(A184="","",IF(OR(F184="Standard domestic 15% (Box 7)",F184="Import - VAT paid at customs (Box 8)",F184="Import - Reverse charge (Box 9)"),ROUND(H184*Setup!$B$9,2),0))</f>
        <v/>
      </c>
      <c r="Q184" s="34">
        <f>IF(A184="","",I184-P184)</f>
        <v/>
      </c>
      <c r="R184" s="34">
        <f>IF(A184="","",IF(L184="Yes",I184,0))</f>
        <v/>
      </c>
      <c r="S184" s="34">
        <f>IF(A184="","",IF(AND(L184="Yes",K184="Yes",NOT(ISNUMBER(SEARCH("blocked",G184))),OR(F184="Standard domestic 15% (Box 7)",F184="Import - VAT paid at customs (Box 8)",F184="Import - Reverse charge (Box 9)"),OR(F184&lt;&gt;"Standard domestic 15% (Box 7)",AND(LEN(D184)=15,LEFT(D184,1)="3",RIGHT(D184,1)="3",ISNUMBER(--D184)))),I184,0))</f>
        <v/>
      </c>
      <c r="T184" s="34">
        <f>IF(A184="","",R184-S184)</f>
        <v/>
      </c>
      <c r="U184" s="23">
        <f>IF(A184="","",IF(O184=0,"Outside audit periods; ","")&amp;IF(F184="","No VAT category; ","")&amp;IF(ABS(Q184)&gt;Setup!$B$10,"VAT ≠ 15% × net; ","")&amp;IF(AND(F184="Standard domestic 15% (Box 7)",NOT(AND(LEN(D184)=15,LEFT(D184,1)="3",RIGHT(D184,1)="3",ISNUMBER(--D184)))),"Invalid/missing supplier VAT no; ","")&amp;IF(AND(L184="Yes",K184&lt;&gt;"Yes"),"VAT claimed without valid tax invoice; ","")&amp;IF(AND(L184="Yes",ISNUMBER(SEARCH("blocked",G184))),"Blocked input VAT claimed; ","")&amp;IF(AND(F184="Import - VAT paid at customs (Box 8)",M184=""),"Customs declaration no missing; ","")&amp;IF(AND(F184="Import - Reverse charge (Box 9)",E184="Saudi Arabia"),"RCM used for a local supplier; ","")&amp;IF(AND(L184="Yes",NOT(OR(F184="Standard domestic 15% (Box 7)",F184="Import - VAT paid at customs (Box 8)",F184="Import - Reverse charge (Box 9)"))),"VAT claimed on non-taxable category; ",""))</f>
        <v/>
      </c>
    </row>
    <row r="185">
      <c r="A185" s="17" t="n"/>
      <c r="B185" s="14" t="n"/>
      <c r="C185" s="14" t="n"/>
      <c r="D185" s="16" t="n"/>
      <c r="E185" s="14" t="n"/>
      <c r="F185" s="14" t="n"/>
      <c r="G185" s="14" t="n"/>
      <c r="H185" s="19" t="n"/>
      <c r="I185" s="19" t="n"/>
      <c r="J185" s="34">
        <f>IF(A185="","",H185+I185)</f>
        <v/>
      </c>
      <c r="K185" s="14" t="n"/>
      <c r="L185" s="14" t="n"/>
      <c r="M185" s="14" t="n"/>
      <c r="N185" s="14" t="n"/>
      <c r="O185" s="20">
        <f>IF(A185="","",SUMPRODUCT((A185&gt;=Setup!$C$19:$C$30)*(A185&lt;=Setup!$D$19:$D$30)*Setup!$A$19:$A$30))</f>
        <v/>
      </c>
      <c r="P185" s="34">
        <f>IF(A185="","",IF(OR(F185="Standard domestic 15% (Box 7)",F185="Import - VAT paid at customs (Box 8)",F185="Import - Reverse charge (Box 9)"),ROUND(H185*Setup!$B$9,2),0))</f>
        <v/>
      </c>
      <c r="Q185" s="34">
        <f>IF(A185="","",I185-P185)</f>
        <v/>
      </c>
      <c r="R185" s="34">
        <f>IF(A185="","",IF(L185="Yes",I185,0))</f>
        <v/>
      </c>
      <c r="S185" s="34">
        <f>IF(A185="","",IF(AND(L185="Yes",K185="Yes",NOT(ISNUMBER(SEARCH("blocked",G185))),OR(F185="Standard domestic 15% (Box 7)",F185="Import - VAT paid at customs (Box 8)",F185="Import - Reverse charge (Box 9)"),OR(F185&lt;&gt;"Standard domestic 15% (Box 7)",AND(LEN(D185)=15,LEFT(D185,1)="3",RIGHT(D185,1)="3",ISNUMBER(--D185)))),I185,0))</f>
        <v/>
      </c>
      <c r="T185" s="34">
        <f>IF(A185="","",R185-S185)</f>
        <v/>
      </c>
      <c r="U185" s="23">
        <f>IF(A185="","",IF(O185=0,"Outside audit periods; ","")&amp;IF(F185="","No VAT category; ","")&amp;IF(ABS(Q185)&gt;Setup!$B$10,"VAT ≠ 15% × net; ","")&amp;IF(AND(F185="Standard domestic 15% (Box 7)",NOT(AND(LEN(D185)=15,LEFT(D185,1)="3",RIGHT(D185,1)="3",ISNUMBER(--D185)))),"Invalid/missing supplier VAT no; ","")&amp;IF(AND(L185="Yes",K185&lt;&gt;"Yes"),"VAT claimed without valid tax invoice; ","")&amp;IF(AND(L185="Yes",ISNUMBER(SEARCH("blocked",G185))),"Blocked input VAT claimed; ","")&amp;IF(AND(F185="Import - VAT paid at customs (Box 8)",M185=""),"Customs declaration no missing; ","")&amp;IF(AND(F185="Import - Reverse charge (Box 9)",E185="Saudi Arabia"),"RCM used for a local supplier; ","")&amp;IF(AND(L185="Yes",NOT(OR(F185="Standard domestic 15% (Box 7)",F185="Import - VAT paid at customs (Box 8)",F185="Import - Reverse charge (Box 9)"))),"VAT claimed on non-taxable category; ",""))</f>
        <v/>
      </c>
    </row>
    <row r="186">
      <c r="A186" s="17" t="n"/>
      <c r="B186" s="14" t="n"/>
      <c r="C186" s="14" t="n"/>
      <c r="D186" s="16" t="n"/>
      <c r="E186" s="14" t="n"/>
      <c r="F186" s="14" t="n"/>
      <c r="G186" s="14" t="n"/>
      <c r="H186" s="19" t="n"/>
      <c r="I186" s="19" t="n"/>
      <c r="J186" s="34">
        <f>IF(A186="","",H186+I186)</f>
        <v/>
      </c>
      <c r="K186" s="14" t="n"/>
      <c r="L186" s="14" t="n"/>
      <c r="M186" s="14" t="n"/>
      <c r="N186" s="14" t="n"/>
      <c r="O186" s="20">
        <f>IF(A186="","",SUMPRODUCT((A186&gt;=Setup!$C$19:$C$30)*(A186&lt;=Setup!$D$19:$D$30)*Setup!$A$19:$A$30))</f>
        <v/>
      </c>
      <c r="P186" s="34">
        <f>IF(A186="","",IF(OR(F186="Standard domestic 15% (Box 7)",F186="Import - VAT paid at customs (Box 8)",F186="Import - Reverse charge (Box 9)"),ROUND(H186*Setup!$B$9,2),0))</f>
        <v/>
      </c>
      <c r="Q186" s="34">
        <f>IF(A186="","",I186-P186)</f>
        <v/>
      </c>
      <c r="R186" s="34">
        <f>IF(A186="","",IF(L186="Yes",I186,0))</f>
        <v/>
      </c>
      <c r="S186" s="34">
        <f>IF(A186="","",IF(AND(L186="Yes",K186="Yes",NOT(ISNUMBER(SEARCH("blocked",G186))),OR(F186="Standard domestic 15% (Box 7)",F186="Import - VAT paid at customs (Box 8)",F186="Import - Reverse charge (Box 9)"),OR(F186&lt;&gt;"Standard domestic 15% (Box 7)",AND(LEN(D186)=15,LEFT(D186,1)="3",RIGHT(D186,1)="3",ISNUMBER(--D186)))),I186,0))</f>
        <v/>
      </c>
      <c r="T186" s="34">
        <f>IF(A186="","",R186-S186)</f>
        <v/>
      </c>
      <c r="U186" s="23">
        <f>IF(A186="","",IF(O186=0,"Outside audit periods; ","")&amp;IF(F186="","No VAT category; ","")&amp;IF(ABS(Q186)&gt;Setup!$B$10,"VAT ≠ 15% × net; ","")&amp;IF(AND(F186="Standard domestic 15% (Box 7)",NOT(AND(LEN(D186)=15,LEFT(D186,1)="3",RIGHT(D186,1)="3",ISNUMBER(--D186)))),"Invalid/missing supplier VAT no; ","")&amp;IF(AND(L186="Yes",K186&lt;&gt;"Yes"),"VAT claimed without valid tax invoice; ","")&amp;IF(AND(L186="Yes",ISNUMBER(SEARCH("blocked",G186))),"Blocked input VAT claimed; ","")&amp;IF(AND(F186="Import - VAT paid at customs (Box 8)",M186=""),"Customs declaration no missing; ","")&amp;IF(AND(F186="Import - Reverse charge (Box 9)",E186="Saudi Arabia"),"RCM used for a local supplier; ","")&amp;IF(AND(L186="Yes",NOT(OR(F186="Standard domestic 15% (Box 7)",F186="Import - VAT paid at customs (Box 8)",F186="Import - Reverse charge (Box 9)"))),"VAT claimed on non-taxable category; ",""))</f>
        <v/>
      </c>
    </row>
    <row r="187">
      <c r="A187" s="17" t="n"/>
      <c r="B187" s="14" t="n"/>
      <c r="C187" s="14" t="n"/>
      <c r="D187" s="16" t="n"/>
      <c r="E187" s="14" t="n"/>
      <c r="F187" s="14" t="n"/>
      <c r="G187" s="14" t="n"/>
      <c r="H187" s="19" t="n"/>
      <c r="I187" s="19" t="n"/>
      <c r="J187" s="34">
        <f>IF(A187="","",H187+I187)</f>
        <v/>
      </c>
      <c r="K187" s="14" t="n"/>
      <c r="L187" s="14" t="n"/>
      <c r="M187" s="14" t="n"/>
      <c r="N187" s="14" t="n"/>
      <c r="O187" s="20">
        <f>IF(A187="","",SUMPRODUCT((A187&gt;=Setup!$C$19:$C$30)*(A187&lt;=Setup!$D$19:$D$30)*Setup!$A$19:$A$30))</f>
        <v/>
      </c>
      <c r="P187" s="34">
        <f>IF(A187="","",IF(OR(F187="Standard domestic 15% (Box 7)",F187="Import - VAT paid at customs (Box 8)",F187="Import - Reverse charge (Box 9)"),ROUND(H187*Setup!$B$9,2),0))</f>
        <v/>
      </c>
      <c r="Q187" s="34">
        <f>IF(A187="","",I187-P187)</f>
        <v/>
      </c>
      <c r="R187" s="34">
        <f>IF(A187="","",IF(L187="Yes",I187,0))</f>
        <v/>
      </c>
      <c r="S187" s="34">
        <f>IF(A187="","",IF(AND(L187="Yes",K187="Yes",NOT(ISNUMBER(SEARCH("blocked",G187))),OR(F187="Standard domestic 15% (Box 7)",F187="Import - VAT paid at customs (Box 8)",F187="Import - Reverse charge (Box 9)"),OR(F187&lt;&gt;"Standard domestic 15% (Box 7)",AND(LEN(D187)=15,LEFT(D187,1)="3",RIGHT(D187,1)="3",ISNUMBER(--D187)))),I187,0))</f>
        <v/>
      </c>
      <c r="T187" s="34">
        <f>IF(A187="","",R187-S187)</f>
        <v/>
      </c>
      <c r="U187" s="23">
        <f>IF(A187="","",IF(O187=0,"Outside audit periods; ","")&amp;IF(F187="","No VAT category; ","")&amp;IF(ABS(Q187)&gt;Setup!$B$10,"VAT ≠ 15% × net; ","")&amp;IF(AND(F187="Standard domestic 15% (Box 7)",NOT(AND(LEN(D187)=15,LEFT(D187,1)="3",RIGHT(D187,1)="3",ISNUMBER(--D187)))),"Invalid/missing supplier VAT no; ","")&amp;IF(AND(L187="Yes",K187&lt;&gt;"Yes"),"VAT claimed without valid tax invoice; ","")&amp;IF(AND(L187="Yes",ISNUMBER(SEARCH("blocked",G187))),"Blocked input VAT claimed; ","")&amp;IF(AND(F187="Import - VAT paid at customs (Box 8)",M187=""),"Customs declaration no missing; ","")&amp;IF(AND(F187="Import - Reverse charge (Box 9)",E187="Saudi Arabia"),"RCM used for a local supplier; ","")&amp;IF(AND(L187="Yes",NOT(OR(F187="Standard domestic 15% (Box 7)",F187="Import - VAT paid at customs (Box 8)",F187="Import - Reverse charge (Box 9)"))),"VAT claimed on non-taxable category; ",""))</f>
        <v/>
      </c>
    </row>
    <row r="188">
      <c r="A188" s="17" t="n"/>
      <c r="B188" s="14" t="n"/>
      <c r="C188" s="14" t="n"/>
      <c r="D188" s="16" t="n"/>
      <c r="E188" s="14" t="n"/>
      <c r="F188" s="14" t="n"/>
      <c r="G188" s="14" t="n"/>
      <c r="H188" s="19" t="n"/>
      <c r="I188" s="19" t="n"/>
      <c r="J188" s="34">
        <f>IF(A188="","",H188+I188)</f>
        <v/>
      </c>
      <c r="K188" s="14" t="n"/>
      <c r="L188" s="14" t="n"/>
      <c r="M188" s="14" t="n"/>
      <c r="N188" s="14" t="n"/>
      <c r="O188" s="20">
        <f>IF(A188="","",SUMPRODUCT((A188&gt;=Setup!$C$19:$C$30)*(A188&lt;=Setup!$D$19:$D$30)*Setup!$A$19:$A$30))</f>
        <v/>
      </c>
      <c r="P188" s="34">
        <f>IF(A188="","",IF(OR(F188="Standard domestic 15% (Box 7)",F188="Import - VAT paid at customs (Box 8)",F188="Import - Reverse charge (Box 9)"),ROUND(H188*Setup!$B$9,2),0))</f>
        <v/>
      </c>
      <c r="Q188" s="34">
        <f>IF(A188="","",I188-P188)</f>
        <v/>
      </c>
      <c r="R188" s="34">
        <f>IF(A188="","",IF(L188="Yes",I188,0))</f>
        <v/>
      </c>
      <c r="S188" s="34">
        <f>IF(A188="","",IF(AND(L188="Yes",K188="Yes",NOT(ISNUMBER(SEARCH("blocked",G188))),OR(F188="Standard domestic 15% (Box 7)",F188="Import - VAT paid at customs (Box 8)",F188="Import - Reverse charge (Box 9)"),OR(F188&lt;&gt;"Standard domestic 15% (Box 7)",AND(LEN(D188)=15,LEFT(D188,1)="3",RIGHT(D188,1)="3",ISNUMBER(--D188)))),I188,0))</f>
        <v/>
      </c>
      <c r="T188" s="34">
        <f>IF(A188="","",R188-S188)</f>
        <v/>
      </c>
      <c r="U188" s="23">
        <f>IF(A188="","",IF(O188=0,"Outside audit periods; ","")&amp;IF(F188="","No VAT category; ","")&amp;IF(ABS(Q188)&gt;Setup!$B$10,"VAT ≠ 15% × net; ","")&amp;IF(AND(F188="Standard domestic 15% (Box 7)",NOT(AND(LEN(D188)=15,LEFT(D188,1)="3",RIGHT(D188,1)="3",ISNUMBER(--D188)))),"Invalid/missing supplier VAT no; ","")&amp;IF(AND(L188="Yes",K188&lt;&gt;"Yes"),"VAT claimed without valid tax invoice; ","")&amp;IF(AND(L188="Yes",ISNUMBER(SEARCH("blocked",G188))),"Blocked input VAT claimed; ","")&amp;IF(AND(F188="Import - VAT paid at customs (Box 8)",M188=""),"Customs declaration no missing; ","")&amp;IF(AND(F188="Import - Reverse charge (Box 9)",E188="Saudi Arabia"),"RCM used for a local supplier; ","")&amp;IF(AND(L188="Yes",NOT(OR(F188="Standard domestic 15% (Box 7)",F188="Import - VAT paid at customs (Box 8)",F188="Import - Reverse charge (Box 9)"))),"VAT claimed on non-taxable category; ",""))</f>
        <v/>
      </c>
    </row>
    <row r="189">
      <c r="A189" s="17" t="n"/>
      <c r="B189" s="14" t="n"/>
      <c r="C189" s="14" t="n"/>
      <c r="D189" s="16" t="n"/>
      <c r="E189" s="14" t="n"/>
      <c r="F189" s="14" t="n"/>
      <c r="G189" s="14" t="n"/>
      <c r="H189" s="19" t="n"/>
      <c r="I189" s="19" t="n"/>
      <c r="J189" s="34">
        <f>IF(A189="","",H189+I189)</f>
        <v/>
      </c>
      <c r="K189" s="14" t="n"/>
      <c r="L189" s="14" t="n"/>
      <c r="M189" s="14" t="n"/>
      <c r="N189" s="14" t="n"/>
      <c r="O189" s="20">
        <f>IF(A189="","",SUMPRODUCT((A189&gt;=Setup!$C$19:$C$30)*(A189&lt;=Setup!$D$19:$D$30)*Setup!$A$19:$A$30))</f>
        <v/>
      </c>
      <c r="P189" s="34">
        <f>IF(A189="","",IF(OR(F189="Standard domestic 15% (Box 7)",F189="Import - VAT paid at customs (Box 8)",F189="Import - Reverse charge (Box 9)"),ROUND(H189*Setup!$B$9,2),0))</f>
        <v/>
      </c>
      <c r="Q189" s="34">
        <f>IF(A189="","",I189-P189)</f>
        <v/>
      </c>
      <c r="R189" s="34">
        <f>IF(A189="","",IF(L189="Yes",I189,0))</f>
        <v/>
      </c>
      <c r="S189" s="34">
        <f>IF(A189="","",IF(AND(L189="Yes",K189="Yes",NOT(ISNUMBER(SEARCH("blocked",G189))),OR(F189="Standard domestic 15% (Box 7)",F189="Import - VAT paid at customs (Box 8)",F189="Import - Reverse charge (Box 9)"),OR(F189&lt;&gt;"Standard domestic 15% (Box 7)",AND(LEN(D189)=15,LEFT(D189,1)="3",RIGHT(D189,1)="3",ISNUMBER(--D189)))),I189,0))</f>
        <v/>
      </c>
      <c r="T189" s="34">
        <f>IF(A189="","",R189-S189)</f>
        <v/>
      </c>
      <c r="U189" s="23">
        <f>IF(A189="","",IF(O189=0,"Outside audit periods; ","")&amp;IF(F189="","No VAT category; ","")&amp;IF(ABS(Q189)&gt;Setup!$B$10,"VAT ≠ 15% × net; ","")&amp;IF(AND(F189="Standard domestic 15% (Box 7)",NOT(AND(LEN(D189)=15,LEFT(D189,1)="3",RIGHT(D189,1)="3",ISNUMBER(--D189)))),"Invalid/missing supplier VAT no; ","")&amp;IF(AND(L189="Yes",K189&lt;&gt;"Yes"),"VAT claimed without valid tax invoice; ","")&amp;IF(AND(L189="Yes",ISNUMBER(SEARCH("blocked",G189))),"Blocked input VAT claimed; ","")&amp;IF(AND(F189="Import - VAT paid at customs (Box 8)",M189=""),"Customs declaration no missing; ","")&amp;IF(AND(F189="Import - Reverse charge (Box 9)",E189="Saudi Arabia"),"RCM used for a local supplier; ","")&amp;IF(AND(L189="Yes",NOT(OR(F189="Standard domestic 15% (Box 7)",F189="Import - VAT paid at customs (Box 8)",F189="Import - Reverse charge (Box 9)"))),"VAT claimed on non-taxable category; ",""))</f>
        <v/>
      </c>
    </row>
    <row r="190">
      <c r="A190" s="17" t="n"/>
      <c r="B190" s="14" t="n"/>
      <c r="C190" s="14" t="n"/>
      <c r="D190" s="16" t="n"/>
      <c r="E190" s="14" t="n"/>
      <c r="F190" s="14" t="n"/>
      <c r="G190" s="14" t="n"/>
      <c r="H190" s="19" t="n"/>
      <c r="I190" s="19" t="n"/>
      <c r="J190" s="34">
        <f>IF(A190="","",H190+I190)</f>
        <v/>
      </c>
      <c r="K190" s="14" t="n"/>
      <c r="L190" s="14" t="n"/>
      <c r="M190" s="14" t="n"/>
      <c r="N190" s="14" t="n"/>
      <c r="O190" s="20">
        <f>IF(A190="","",SUMPRODUCT((A190&gt;=Setup!$C$19:$C$30)*(A190&lt;=Setup!$D$19:$D$30)*Setup!$A$19:$A$30))</f>
        <v/>
      </c>
      <c r="P190" s="34">
        <f>IF(A190="","",IF(OR(F190="Standard domestic 15% (Box 7)",F190="Import - VAT paid at customs (Box 8)",F190="Import - Reverse charge (Box 9)"),ROUND(H190*Setup!$B$9,2),0))</f>
        <v/>
      </c>
      <c r="Q190" s="34">
        <f>IF(A190="","",I190-P190)</f>
        <v/>
      </c>
      <c r="R190" s="34">
        <f>IF(A190="","",IF(L190="Yes",I190,0))</f>
        <v/>
      </c>
      <c r="S190" s="34">
        <f>IF(A190="","",IF(AND(L190="Yes",K190="Yes",NOT(ISNUMBER(SEARCH("blocked",G190))),OR(F190="Standard domestic 15% (Box 7)",F190="Import - VAT paid at customs (Box 8)",F190="Import - Reverse charge (Box 9)"),OR(F190&lt;&gt;"Standard domestic 15% (Box 7)",AND(LEN(D190)=15,LEFT(D190,1)="3",RIGHT(D190,1)="3",ISNUMBER(--D190)))),I190,0))</f>
        <v/>
      </c>
      <c r="T190" s="34">
        <f>IF(A190="","",R190-S190)</f>
        <v/>
      </c>
      <c r="U190" s="23">
        <f>IF(A190="","",IF(O190=0,"Outside audit periods; ","")&amp;IF(F190="","No VAT category; ","")&amp;IF(ABS(Q190)&gt;Setup!$B$10,"VAT ≠ 15% × net; ","")&amp;IF(AND(F190="Standard domestic 15% (Box 7)",NOT(AND(LEN(D190)=15,LEFT(D190,1)="3",RIGHT(D190,1)="3",ISNUMBER(--D190)))),"Invalid/missing supplier VAT no; ","")&amp;IF(AND(L190="Yes",K190&lt;&gt;"Yes"),"VAT claimed without valid tax invoice; ","")&amp;IF(AND(L190="Yes",ISNUMBER(SEARCH("blocked",G190))),"Blocked input VAT claimed; ","")&amp;IF(AND(F190="Import - VAT paid at customs (Box 8)",M190=""),"Customs declaration no missing; ","")&amp;IF(AND(F190="Import - Reverse charge (Box 9)",E190="Saudi Arabia"),"RCM used for a local supplier; ","")&amp;IF(AND(L190="Yes",NOT(OR(F190="Standard domestic 15% (Box 7)",F190="Import - VAT paid at customs (Box 8)",F190="Import - Reverse charge (Box 9)"))),"VAT claimed on non-taxable category; ",""))</f>
        <v/>
      </c>
    </row>
    <row r="191">
      <c r="A191" s="17" t="n"/>
      <c r="B191" s="14" t="n"/>
      <c r="C191" s="14" t="n"/>
      <c r="D191" s="16" t="n"/>
      <c r="E191" s="14" t="n"/>
      <c r="F191" s="14" t="n"/>
      <c r="G191" s="14" t="n"/>
      <c r="H191" s="19" t="n"/>
      <c r="I191" s="19" t="n"/>
      <c r="J191" s="34">
        <f>IF(A191="","",H191+I191)</f>
        <v/>
      </c>
      <c r="K191" s="14" t="n"/>
      <c r="L191" s="14" t="n"/>
      <c r="M191" s="14" t="n"/>
      <c r="N191" s="14" t="n"/>
      <c r="O191" s="20">
        <f>IF(A191="","",SUMPRODUCT((A191&gt;=Setup!$C$19:$C$30)*(A191&lt;=Setup!$D$19:$D$30)*Setup!$A$19:$A$30))</f>
        <v/>
      </c>
      <c r="P191" s="34">
        <f>IF(A191="","",IF(OR(F191="Standard domestic 15% (Box 7)",F191="Import - VAT paid at customs (Box 8)",F191="Import - Reverse charge (Box 9)"),ROUND(H191*Setup!$B$9,2),0))</f>
        <v/>
      </c>
      <c r="Q191" s="34">
        <f>IF(A191="","",I191-P191)</f>
        <v/>
      </c>
      <c r="R191" s="34">
        <f>IF(A191="","",IF(L191="Yes",I191,0))</f>
        <v/>
      </c>
      <c r="S191" s="34">
        <f>IF(A191="","",IF(AND(L191="Yes",K191="Yes",NOT(ISNUMBER(SEARCH("blocked",G191))),OR(F191="Standard domestic 15% (Box 7)",F191="Import - VAT paid at customs (Box 8)",F191="Import - Reverse charge (Box 9)"),OR(F191&lt;&gt;"Standard domestic 15% (Box 7)",AND(LEN(D191)=15,LEFT(D191,1)="3",RIGHT(D191,1)="3",ISNUMBER(--D191)))),I191,0))</f>
        <v/>
      </c>
      <c r="T191" s="34">
        <f>IF(A191="","",R191-S191)</f>
        <v/>
      </c>
      <c r="U191" s="23">
        <f>IF(A191="","",IF(O191=0,"Outside audit periods; ","")&amp;IF(F191="","No VAT category; ","")&amp;IF(ABS(Q191)&gt;Setup!$B$10,"VAT ≠ 15% × net; ","")&amp;IF(AND(F191="Standard domestic 15% (Box 7)",NOT(AND(LEN(D191)=15,LEFT(D191,1)="3",RIGHT(D191,1)="3",ISNUMBER(--D191)))),"Invalid/missing supplier VAT no; ","")&amp;IF(AND(L191="Yes",K191&lt;&gt;"Yes"),"VAT claimed without valid tax invoice; ","")&amp;IF(AND(L191="Yes",ISNUMBER(SEARCH("blocked",G191))),"Blocked input VAT claimed; ","")&amp;IF(AND(F191="Import - VAT paid at customs (Box 8)",M191=""),"Customs declaration no missing; ","")&amp;IF(AND(F191="Import - Reverse charge (Box 9)",E191="Saudi Arabia"),"RCM used for a local supplier; ","")&amp;IF(AND(L191="Yes",NOT(OR(F191="Standard domestic 15% (Box 7)",F191="Import - VAT paid at customs (Box 8)",F191="Import - Reverse charge (Box 9)"))),"VAT claimed on non-taxable category; ",""))</f>
        <v/>
      </c>
    </row>
    <row r="192">
      <c r="A192" s="17" t="n"/>
      <c r="B192" s="14" t="n"/>
      <c r="C192" s="14" t="n"/>
      <c r="D192" s="16" t="n"/>
      <c r="E192" s="14" t="n"/>
      <c r="F192" s="14" t="n"/>
      <c r="G192" s="14" t="n"/>
      <c r="H192" s="19" t="n"/>
      <c r="I192" s="19" t="n"/>
      <c r="J192" s="34">
        <f>IF(A192="","",H192+I192)</f>
        <v/>
      </c>
      <c r="K192" s="14" t="n"/>
      <c r="L192" s="14" t="n"/>
      <c r="M192" s="14" t="n"/>
      <c r="N192" s="14" t="n"/>
      <c r="O192" s="20">
        <f>IF(A192="","",SUMPRODUCT((A192&gt;=Setup!$C$19:$C$30)*(A192&lt;=Setup!$D$19:$D$30)*Setup!$A$19:$A$30))</f>
        <v/>
      </c>
      <c r="P192" s="34">
        <f>IF(A192="","",IF(OR(F192="Standard domestic 15% (Box 7)",F192="Import - VAT paid at customs (Box 8)",F192="Import - Reverse charge (Box 9)"),ROUND(H192*Setup!$B$9,2),0))</f>
        <v/>
      </c>
      <c r="Q192" s="34">
        <f>IF(A192="","",I192-P192)</f>
        <v/>
      </c>
      <c r="R192" s="34">
        <f>IF(A192="","",IF(L192="Yes",I192,0))</f>
        <v/>
      </c>
      <c r="S192" s="34">
        <f>IF(A192="","",IF(AND(L192="Yes",K192="Yes",NOT(ISNUMBER(SEARCH("blocked",G192))),OR(F192="Standard domestic 15% (Box 7)",F192="Import - VAT paid at customs (Box 8)",F192="Import - Reverse charge (Box 9)"),OR(F192&lt;&gt;"Standard domestic 15% (Box 7)",AND(LEN(D192)=15,LEFT(D192,1)="3",RIGHT(D192,1)="3",ISNUMBER(--D192)))),I192,0))</f>
        <v/>
      </c>
      <c r="T192" s="34">
        <f>IF(A192="","",R192-S192)</f>
        <v/>
      </c>
      <c r="U192" s="23">
        <f>IF(A192="","",IF(O192=0,"Outside audit periods; ","")&amp;IF(F192="","No VAT category; ","")&amp;IF(ABS(Q192)&gt;Setup!$B$10,"VAT ≠ 15% × net; ","")&amp;IF(AND(F192="Standard domestic 15% (Box 7)",NOT(AND(LEN(D192)=15,LEFT(D192,1)="3",RIGHT(D192,1)="3",ISNUMBER(--D192)))),"Invalid/missing supplier VAT no; ","")&amp;IF(AND(L192="Yes",K192&lt;&gt;"Yes"),"VAT claimed without valid tax invoice; ","")&amp;IF(AND(L192="Yes",ISNUMBER(SEARCH("blocked",G192))),"Blocked input VAT claimed; ","")&amp;IF(AND(F192="Import - VAT paid at customs (Box 8)",M192=""),"Customs declaration no missing; ","")&amp;IF(AND(F192="Import - Reverse charge (Box 9)",E192="Saudi Arabia"),"RCM used for a local supplier; ","")&amp;IF(AND(L192="Yes",NOT(OR(F192="Standard domestic 15% (Box 7)",F192="Import - VAT paid at customs (Box 8)",F192="Import - Reverse charge (Box 9)"))),"VAT claimed on non-taxable category; ",""))</f>
        <v/>
      </c>
    </row>
    <row r="193">
      <c r="A193" s="17" t="n"/>
      <c r="B193" s="14" t="n"/>
      <c r="C193" s="14" t="n"/>
      <c r="D193" s="16" t="n"/>
      <c r="E193" s="14" t="n"/>
      <c r="F193" s="14" t="n"/>
      <c r="G193" s="14" t="n"/>
      <c r="H193" s="19" t="n"/>
      <c r="I193" s="19" t="n"/>
      <c r="J193" s="34">
        <f>IF(A193="","",H193+I193)</f>
        <v/>
      </c>
      <c r="K193" s="14" t="n"/>
      <c r="L193" s="14" t="n"/>
      <c r="M193" s="14" t="n"/>
      <c r="N193" s="14" t="n"/>
      <c r="O193" s="20">
        <f>IF(A193="","",SUMPRODUCT((A193&gt;=Setup!$C$19:$C$30)*(A193&lt;=Setup!$D$19:$D$30)*Setup!$A$19:$A$30))</f>
        <v/>
      </c>
      <c r="P193" s="34">
        <f>IF(A193="","",IF(OR(F193="Standard domestic 15% (Box 7)",F193="Import - VAT paid at customs (Box 8)",F193="Import - Reverse charge (Box 9)"),ROUND(H193*Setup!$B$9,2),0))</f>
        <v/>
      </c>
      <c r="Q193" s="34">
        <f>IF(A193="","",I193-P193)</f>
        <v/>
      </c>
      <c r="R193" s="34">
        <f>IF(A193="","",IF(L193="Yes",I193,0))</f>
        <v/>
      </c>
      <c r="S193" s="34">
        <f>IF(A193="","",IF(AND(L193="Yes",K193="Yes",NOT(ISNUMBER(SEARCH("blocked",G193))),OR(F193="Standard domestic 15% (Box 7)",F193="Import - VAT paid at customs (Box 8)",F193="Import - Reverse charge (Box 9)"),OR(F193&lt;&gt;"Standard domestic 15% (Box 7)",AND(LEN(D193)=15,LEFT(D193,1)="3",RIGHT(D193,1)="3",ISNUMBER(--D193)))),I193,0))</f>
        <v/>
      </c>
      <c r="T193" s="34">
        <f>IF(A193="","",R193-S193)</f>
        <v/>
      </c>
      <c r="U193" s="23">
        <f>IF(A193="","",IF(O193=0,"Outside audit periods; ","")&amp;IF(F193="","No VAT category; ","")&amp;IF(ABS(Q193)&gt;Setup!$B$10,"VAT ≠ 15% × net; ","")&amp;IF(AND(F193="Standard domestic 15% (Box 7)",NOT(AND(LEN(D193)=15,LEFT(D193,1)="3",RIGHT(D193,1)="3",ISNUMBER(--D193)))),"Invalid/missing supplier VAT no; ","")&amp;IF(AND(L193="Yes",K193&lt;&gt;"Yes"),"VAT claimed without valid tax invoice; ","")&amp;IF(AND(L193="Yes",ISNUMBER(SEARCH("blocked",G193))),"Blocked input VAT claimed; ","")&amp;IF(AND(F193="Import - VAT paid at customs (Box 8)",M193=""),"Customs declaration no missing; ","")&amp;IF(AND(F193="Import - Reverse charge (Box 9)",E193="Saudi Arabia"),"RCM used for a local supplier; ","")&amp;IF(AND(L193="Yes",NOT(OR(F193="Standard domestic 15% (Box 7)",F193="Import - VAT paid at customs (Box 8)",F193="Import - Reverse charge (Box 9)"))),"VAT claimed on non-taxable category; ",""))</f>
        <v/>
      </c>
    </row>
    <row r="194">
      <c r="A194" s="17" t="n"/>
      <c r="B194" s="14" t="n"/>
      <c r="C194" s="14" t="n"/>
      <c r="D194" s="16" t="n"/>
      <c r="E194" s="14" t="n"/>
      <c r="F194" s="14" t="n"/>
      <c r="G194" s="14" t="n"/>
      <c r="H194" s="19" t="n"/>
      <c r="I194" s="19" t="n"/>
      <c r="J194" s="34">
        <f>IF(A194="","",H194+I194)</f>
        <v/>
      </c>
      <c r="K194" s="14" t="n"/>
      <c r="L194" s="14" t="n"/>
      <c r="M194" s="14" t="n"/>
      <c r="N194" s="14" t="n"/>
      <c r="O194" s="20">
        <f>IF(A194="","",SUMPRODUCT((A194&gt;=Setup!$C$19:$C$30)*(A194&lt;=Setup!$D$19:$D$30)*Setup!$A$19:$A$30))</f>
        <v/>
      </c>
      <c r="P194" s="34">
        <f>IF(A194="","",IF(OR(F194="Standard domestic 15% (Box 7)",F194="Import - VAT paid at customs (Box 8)",F194="Import - Reverse charge (Box 9)"),ROUND(H194*Setup!$B$9,2),0))</f>
        <v/>
      </c>
      <c r="Q194" s="34">
        <f>IF(A194="","",I194-P194)</f>
        <v/>
      </c>
      <c r="R194" s="34">
        <f>IF(A194="","",IF(L194="Yes",I194,0))</f>
        <v/>
      </c>
      <c r="S194" s="34">
        <f>IF(A194="","",IF(AND(L194="Yes",K194="Yes",NOT(ISNUMBER(SEARCH("blocked",G194))),OR(F194="Standard domestic 15% (Box 7)",F194="Import - VAT paid at customs (Box 8)",F194="Import - Reverse charge (Box 9)"),OR(F194&lt;&gt;"Standard domestic 15% (Box 7)",AND(LEN(D194)=15,LEFT(D194,1)="3",RIGHT(D194,1)="3",ISNUMBER(--D194)))),I194,0))</f>
        <v/>
      </c>
      <c r="T194" s="34">
        <f>IF(A194="","",R194-S194)</f>
        <v/>
      </c>
      <c r="U194" s="23">
        <f>IF(A194="","",IF(O194=0,"Outside audit periods; ","")&amp;IF(F194="","No VAT category; ","")&amp;IF(ABS(Q194)&gt;Setup!$B$10,"VAT ≠ 15% × net; ","")&amp;IF(AND(F194="Standard domestic 15% (Box 7)",NOT(AND(LEN(D194)=15,LEFT(D194,1)="3",RIGHT(D194,1)="3",ISNUMBER(--D194)))),"Invalid/missing supplier VAT no; ","")&amp;IF(AND(L194="Yes",K194&lt;&gt;"Yes"),"VAT claimed without valid tax invoice; ","")&amp;IF(AND(L194="Yes",ISNUMBER(SEARCH("blocked",G194))),"Blocked input VAT claimed; ","")&amp;IF(AND(F194="Import - VAT paid at customs (Box 8)",M194=""),"Customs declaration no missing; ","")&amp;IF(AND(F194="Import - Reverse charge (Box 9)",E194="Saudi Arabia"),"RCM used for a local supplier; ","")&amp;IF(AND(L194="Yes",NOT(OR(F194="Standard domestic 15% (Box 7)",F194="Import - VAT paid at customs (Box 8)",F194="Import - Reverse charge (Box 9)"))),"VAT claimed on non-taxable category; ",""))</f>
        <v/>
      </c>
    </row>
    <row r="195">
      <c r="A195" s="17" t="n"/>
      <c r="B195" s="14" t="n"/>
      <c r="C195" s="14" t="n"/>
      <c r="D195" s="16" t="n"/>
      <c r="E195" s="14" t="n"/>
      <c r="F195" s="14" t="n"/>
      <c r="G195" s="14" t="n"/>
      <c r="H195" s="19" t="n"/>
      <c r="I195" s="19" t="n"/>
      <c r="J195" s="34">
        <f>IF(A195="","",H195+I195)</f>
        <v/>
      </c>
      <c r="K195" s="14" t="n"/>
      <c r="L195" s="14" t="n"/>
      <c r="M195" s="14" t="n"/>
      <c r="N195" s="14" t="n"/>
      <c r="O195" s="20">
        <f>IF(A195="","",SUMPRODUCT((A195&gt;=Setup!$C$19:$C$30)*(A195&lt;=Setup!$D$19:$D$30)*Setup!$A$19:$A$30))</f>
        <v/>
      </c>
      <c r="P195" s="34">
        <f>IF(A195="","",IF(OR(F195="Standard domestic 15% (Box 7)",F195="Import - VAT paid at customs (Box 8)",F195="Import - Reverse charge (Box 9)"),ROUND(H195*Setup!$B$9,2),0))</f>
        <v/>
      </c>
      <c r="Q195" s="34">
        <f>IF(A195="","",I195-P195)</f>
        <v/>
      </c>
      <c r="R195" s="34">
        <f>IF(A195="","",IF(L195="Yes",I195,0))</f>
        <v/>
      </c>
      <c r="S195" s="34">
        <f>IF(A195="","",IF(AND(L195="Yes",K195="Yes",NOT(ISNUMBER(SEARCH("blocked",G195))),OR(F195="Standard domestic 15% (Box 7)",F195="Import - VAT paid at customs (Box 8)",F195="Import - Reverse charge (Box 9)"),OR(F195&lt;&gt;"Standard domestic 15% (Box 7)",AND(LEN(D195)=15,LEFT(D195,1)="3",RIGHT(D195,1)="3",ISNUMBER(--D195)))),I195,0))</f>
        <v/>
      </c>
      <c r="T195" s="34">
        <f>IF(A195="","",R195-S195)</f>
        <v/>
      </c>
      <c r="U195" s="23">
        <f>IF(A195="","",IF(O195=0,"Outside audit periods; ","")&amp;IF(F195="","No VAT category; ","")&amp;IF(ABS(Q195)&gt;Setup!$B$10,"VAT ≠ 15% × net; ","")&amp;IF(AND(F195="Standard domestic 15% (Box 7)",NOT(AND(LEN(D195)=15,LEFT(D195,1)="3",RIGHT(D195,1)="3",ISNUMBER(--D195)))),"Invalid/missing supplier VAT no; ","")&amp;IF(AND(L195="Yes",K195&lt;&gt;"Yes"),"VAT claimed without valid tax invoice; ","")&amp;IF(AND(L195="Yes",ISNUMBER(SEARCH("blocked",G195))),"Blocked input VAT claimed; ","")&amp;IF(AND(F195="Import - VAT paid at customs (Box 8)",M195=""),"Customs declaration no missing; ","")&amp;IF(AND(F195="Import - Reverse charge (Box 9)",E195="Saudi Arabia"),"RCM used for a local supplier; ","")&amp;IF(AND(L195="Yes",NOT(OR(F195="Standard domestic 15% (Box 7)",F195="Import - VAT paid at customs (Box 8)",F195="Import - Reverse charge (Box 9)"))),"VAT claimed on non-taxable category; ",""))</f>
        <v/>
      </c>
    </row>
    <row r="196">
      <c r="A196" s="17" t="n"/>
      <c r="B196" s="14" t="n"/>
      <c r="C196" s="14" t="n"/>
      <c r="D196" s="16" t="n"/>
      <c r="E196" s="14" t="n"/>
      <c r="F196" s="14" t="n"/>
      <c r="G196" s="14" t="n"/>
      <c r="H196" s="19" t="n"/>
      <c r="I196" s="19" t="n"/>
      <c r="J196" s="34">
        <f>IF(A196="","",H196+I196)</f>
        <v/>
      </c>
      <c r="K196" s="14" t="n"/>
      <c r="L196" s="14" t="n"/>
      <c r="M196" s="14" t="n"/>
      <c r="N196" s="14" t="n"/>
      <c r="O196" s="20">
        <f>IF(A196="","",SUMPRODUCT((A196&gt;=Setup!$C$19:$C$30)*(A196&lt;=Setup!$D$19:$D$30)*Setup!$A$19:$A$30))</f>
        <v/>
      </c>
      <c r="P196" s="34">
        <f>IF(A196="","",IF(OR(F196="Standard domestic 15% (Box 7)",F196="Import - VAT paid at customs (Box 8)",F196="Import - Reverse charge (Box 9)"),ROUND(H196*Setup!$B$9,2),0))</f>
        <v/>
      </c>
      <c r="Q196" s="34">
        <f>IF(A196="","",I196-P196)</f>
        <v/>
      </c>
      <c r="R196" s="34">
        <f>IF(A196="","",IF(L196="Yes",I196,0))</f>
        <v/>
      </c>
      <c r="S196" s="34">
        <f>IF(A196="","",IF(AND(L196="Yes",K196="Yes",NOT(ISNUMBER(SEARCH("blocked",G196))),OR(F196="Standard domestic 15% (Box 7)",F196="Import - VAT paid at customs (Box 8)",F196="Import - Reverse charge (Box 9)"),OR(F196&lt;&gt;"Standard domestic 15% (Box 7)",AND(LEN(D196)=15,LEFT(D196,1)="3",RIGHT(D196,1)="3",ISNUMBER(--D196)))),I196,0))</f>
        <v/>
      </c>
      <c r="T196" s="34">
        <f>IF(A196="","",R196-S196)</f>
        <v/>
      </c>
      <c r="U196" s="23">
        <f>IF(A196="","",IF(O196=0,"Outside audit periods; ","")&amp;IF(F196="","No VAT category; ","")&amp;IF(ABS(Q196)&gt;Setup!$B$10,"VAT ≠ 15% × net; ","")&amp;IF(AND(F196="Standard domestic 15% (Box 7)",NOT(AND(LEN(D196)=15,LEFT(D196,1)="3",RIGHT(D196,1)="3",ISNUMBER(--D196)))),"Invalid/missing supplier VAT no; ","")&amp;IF(AND(L196="Yes",K196&lt;&gt;"Yes"),"VAT claimed without valid tax invoice; ","")&amp;IF(AND(L196="Yes",ISNUMBER(SEARCH("blocked",G196))),"Blocked input VAT claimed; ","")&amp;IF(AND(F196="Import - VAT paid at customs (Box 8)",M196=""),"Customs declaration no missing; ","")&amp;IF(AND(F196="Import - Reverse charge (Box 9)",E196="Saudi Arabia"),"RCM used for a local supplier; ","")&amp;IF(AND(L196="Yes",NOT(OR(F196="Standard domestic 15% (Box 7)",F196="Import - VAT paid at customs (Box 8)",F196="Import - Reverse charge (Box 9)"))),"VAT claimed on non-taxable category; ",""))</f>
        <v/>
      </c>
    </row>
    <row r="197">
      <c r="A197" s="17" t="n"/>
      <c r="B197" s="14" t="n"/>
      <c r="C197" s="14" t="n"/>
      <c r="D197" s="16" t="n"/>
      <c r="E197" s="14" t="n"/>
      <c r="F197" s="14" t="n"/>
      <c r="G197" s="14" t="n"/>
      <c r="H197" s="19" t="n"/>
      <c r="I197" s="19" t="n"/>
      <c r="J197" s="34">
        <f>IF(A197="","",H197+I197)</f>
        <v/>
      </c>
      <c r="K197" s="14" t="n"/>
      <c r="L197" s="14" t="n"/>
      <c r="M197" s="14" t="n"/>
      <c r="N197" s="14" t="n"/>
      <c r="O197" s="20">
        <f>IF(A197="","",SUMPRODUCT((A197&gt;=Setup!$C$19:$C$30)*(A197&lt;=Setup!$D$19:$D$30)*Setup!$A$19:$A$30))</f>
        <v/>
      </c>
      <c r="P197" s="34">
        <f>IF(A197="","",IF(OR(F197="Standard domestic 15% (Box 7)",F197="Import - VAT paid at customs (Box 8)",F197="Import - Reverse charge (Box 9)"),ROUND(H197*Setup!$B$9,2),0))</f>
        <v/>
      </c>
      <c r="Q197" s="34">
        <f>IF(A197="","",I197-P197)</f>
        <v/>
      </c>
      <c r="R197" s="34">
        <f>IF(A197="","",IF(L197="Yes",I197,0))</f>
        <v/>
      </c>
      <c r="S197" s="34">
        <f>IF(A197="","",IF(AND(L197="Yes",K197="Yes",NOT(ISNUMBER(SEARCH("blocked",G197))),OR(F197="Standard domestic 15% (Box 7)",F197="Import - VAT paid at customs (Box 8)",F197="Import - Reverse charge (Box 9)"),OR(F197&lt;&gt;"Standard domestic 15% (Box 7)",AND(LEN(D197)=15,LEFT(D197,1)="3",RIGHT(D197,1)="3",ISNUMBER(--D197)))),I197,0))</f>
        <v/>
      </c>
      <c r="T197" s="34">
        <f>IF(A197="","",R197-S197)</f>
        <v/>
      </c>
      <c r="U197" s="23">
        <f>IF(A197="","",IF(O197=0,"Outside audit periods; ","")&amp;IF(F197="","No VAT category; ","")&amp;IF(ABS(Q197)&gt;Setup!$B$10,"VAT ≠ 15% × net; ","")&amp;IF(AND(F197="Standard domestic 15% (Box 7)",NOT(AND(LEN(D197)=15,LEFT(D197,1)="3",RIGHT(D197,1)="3",ISNUMBER(--D197)))),"Invalid/missing supplier VAT no; ","")&amp;IF(AND(L197="Yes",K197&lt;&gt;"Yes"),"VAT claimed without valid tax invoice; ","")&amp;IF(AND(L197="Yes",ISNUMBER(SEARCH("blocked",G197))),"Blocked input VAT claimed; ","")&amp;IF(AND(F197="Import - VAT paid at customs (Box 8)",M197=""),"Customs declaration no missing; ","")&amp;IF(AND(F197="Import - Reverse charge (Box 9)",E197="Saudi Arabia"),"RCM used for a local supplier; ","")&amp;IF(AND(L197="Yes",NOT(OR(F197="Standard domestic 15% (Box 7)",F197="Import - VAT paid at customs (Box 8)",F197="Import - Reverse charge (Box 9)"))),"VAT claimed on non-taxable category; ",""))</f>
        <v/>
      </c>
    </row>
    <row r="198">
      <c r="A198" s="17" t="n"/>
      <c r="B198" s="14" t="n"/>
      <c r="C198" s="14" t="n"/>
      <c r="D198" s="16" t="n"/>
      <c r="E198" s="14" t="n"/>
      <c r="F198" s="14" t="n"/>
      <c r="G198" s="14" t="n"/>
      <c r="H198" s="19" t="n"/>
      <c r="I198" s="19" t="n"/>
      <c r="J198" s="34">
        <f>IF(A198="","",H198+I198)</f>
        <v/>
      </c>
      <c r="K198" s="14" t="n"/>
      <c r="L198" s="14" t="n"/>
      <c r="M198" s="14" t="n"/>
      <c r="N198" s="14" t="n"/>
      <c r="O198" s="20">
        <f>IF(A198="","",SUMPRODUCT((A198&gt;=Setup!$C$19:$C$30)*(A198&lt;=Setup!$D$19:$D$30)*Setup!$A$19:$A$30))</f>
        <v/>
      </c>
      <c r="P198" s="34">
        <f>IF(A198="","",IF(OR(F198="Standard domestic 15% (Box 7)",F198="Import - VAT paid at customs (Box 8)",F198="Import - Reverse charge (Box 9)"),ROUND(H198*Setup!$B$9,2),0))</f>
        <v/>
      </c>
      <c r="Q198" s="34">
        <f>IF(A198="","",I198-P198)</f>
        <v/>
      </c>
      <c r="R198" s="34">
        <f>IF(A198="","",IF(L198="Yes",I198,0))</f>
        <v/>
      </c>
      <c r="S198" s="34">
        <f>IF(A198="","",IF(AND(L198="Yes",K198="Yes",NOT(ISNUMBER(SEARCH("blocked",G198))),OR(F198="Standard domestic 15% (Box 7)",F198="Import - VAT paid at customs (Box 8)",F198="Import - Reverse charge (Box 9)"),OR(F198&lt;&gt;"Standard domestic 15% (Box 7)",AND(LEN(D198)=15,LEFT(D198,1)="3",RIGHT(D198,1)="3",ISNUMBER(--D198)))),I198,0))</f>
        <v/>
      </c>
      <c r="T198" s="34">
        <f>IF(A198="","",R198-S198)</f>
        <v/>
      </c>
      <c r="U198" s="23">
        <f>IF(A198="","",IF(O198=0,"Outside audit periods; ","")&amp;IF(F198="","No VAT category; ","")&amp;IF(ABS(Q198)&gt;Setup!$B$10,"VAT ≠ 15% × net; ","")&amp;IF(AND(F198="Standard domestic 15% (Box 7)",NOT(AND(LEN(D198)=15,LEFT(D198,1)="3",RIGHT(D198,1)="3",ISNUMBER(--D198)))),"Invalid/missing supplier VAT no; ","")&amp;IF(AND(L198="Yes",K198&lt;&gt;"Yes"),"VAT claimed without valid tax invoice; ","")&amp;IF(AND(L198="Yes",ISNUMBER(SEARCH("blocked",G198))),"Blocked input VAT claimed; ","")&amp;IF(AND(F198="Import - VAT paid at customs (Box 8)",M198=""),"Customs declaration no missing; ","")&amp;IF(AND(F198="Import - Reverse charge (Box 9)",E198="Saudi Arabia"),"RCM used for a local supplier; ","")&amp;IF(AND(L198="Yes",NOT(OR(F198="Standard domestic 15% (Box 7)",F198="Import - VAT paid at customs (Box 8)",F198="Import - Reverse charge (Box 9)"))),"VAT claimed on non-taxable category; ",""))</f>
        <v/>
      </c>
    </row>
    <row r="199">
      <c r="A199" s="17" t="n"/>
      <c r="B199" s="14" t="n"/>
      <c r="C199" s="14" t="n"/>
      <c r="D199" s="16" t="n"/>
      <c r="E199" s="14" t="n"/>
      <c r="F199" s="14" t="n"/>
      <c r="G199" s="14" t="n"/>
      <c r="H199" s="19" t="n"/>
      <c r="I199" s="19" t="n"/>
      <c r="J199" s="34">
        <f>IF(A199="","",H199+I199)</f>
        <v/>
      </c>
      <c r="K199" s="14" t="n"/>
      <c r="L199" s="14" t="n"/>
      <c r="M199" s="14" t="n"/>
      <c r="N199" s="14" t="n"/>
      <c r="O199" s="20">
        <f>IF(A199="","",SUMPRODUCT((A199&gt;=Setup!$C$19:$C$30)*(A199&lt;=Setup!$D$19:$D$30)*Setup!$A$19:$A$30))</f>
        <v/>
      </c>
      <c r="P199" s="34">
        <f>IF(A199="","",IF(OR(F199="Standard domestic 15% (Box 7)",F199="Import - VAT paid at customs (Box 8)",F199="Import - Reverse charge (Box 9)"),ROUND(H199*Setup!$B$9,2),0))</f>
        <v/>
      </c>
      <c r="Q199" s="34">
        <f>IF(A199="","",I199-P199)</f>
        <v/>
      </c>
      <c r="R199" s="34">
        <f>IF(A199="","",IF(L199="Yes",I199,0))</f>
        <v/>
      </c>
      <c r="S199" s="34">
        <f>IF(A199="","",IF(AND(L199="Yes",K199="Yes",NOT(ISNUMBER(SEARCH("blocked",G199))),OR(F199="Standard domestic 15% (Box 7)",F199="Import - VAT paid at customs (Box 8)",F199="Import - Reverse charge (Box 9)"),OR(F199&lt;&gt;"Standard domestic 15% (Box 7)",AND(LEN(D199)=15,LEFT(D199,1)="3",RIGHT(D199,1)="3",ISNUMBER(--D199)))),I199,0))</f>
        <v/>
      </c>
      <c r="T199" s="34">
        <f>IF(A199="","",R199-S199)</f>
        <v/>
      </c>
      <c r="U199" s="23">
        <f>IF(A199="","",IF(O199=0,"Outside audit periods; ","")&amp;IF(F199="","No VAT category; ","")&amp;IF(ABS(Q199)&gt;Setup!$B$10,"VAT ≠ 15% × net; ","")&amp;IF(AND(F199="Standard domestic 15% (Box 7)",NOT(AND(LEN(D199)=15,LEFT(D199,1)="3",RIGHT(D199,1)="3",ISNUMBER(--D199)))),"Invalid/missing supplier VAT no; ","")&amp;IF(AND(L199="Yes",K199&lt;&gt;"Yes"),"VAT claimed without valid tax invoice; ","")&amp;IF(AND(L199="Yes",ISNUMBER(SEARCH("blocked",G199))),"Blocked input VAT claimed; ","")&amp;IF(AND(F199="Import - VAT paid at customs (Box 8)",M199=""),"Customs declaration no missing; ","")&amp;IF(AND(F199="Import - Reverse charge (Box 9)",E199="Saudi Arabia"),"RCM used for a local supplier; ","")&amp;IF(AND(L199="Yes",NOT(OR(F199="Standard domestic 15% (Box 7)",F199="Import - VAT paid at customs (Box 8)",F199="Import - Reverse charge (Box 9)"))),"VAT claimed on non-taxable category; ",""))</f>
        <v/>
      </c>
    </row>
    <row r="200">
      <c r="A200" s="17" t="n"/>
      <c r="B200" s="14" t="n"/>
      <c r="C200" s="14" t="n"/>
      <c r="D200" s="16" t="n"/>
      <c r="E200" s="14" t="n"/>
      <c r="F200" s="14" t="n"/>
      <c r="G200" s="14" t="n"/>
      <c r="H200" s="19" t="n"/>
      <c r="I200" s="19" t="n"/>
      <c r="J200" s="34">
        <f>IF(A200="","",H200+I200)</f>
        <v/>
      </c>
      <c r="K200" s="14" t="n"/>
      <c r="L200" s="14" t="n"/>
      <c r="M200" s="14" t="n"/>
      <c r="N200" s="14" t="n"/>
      <c r="O200" s="20">
        <f>IF(A200="","",SUMPRODUCT((A200&gt;=Setup!$C$19:$C$30)*(A200&lt;=Setup!$D$19:$D$30)*Setup!$A$19:$A$30))</f>
        <v/>
      </c>
      <c r="P200" s="34">
        <f>IF(A200="","",IF(OR(F200="Standard domestic 15% (Box 7)",F200="Import - VAT paid at customs (Box 8)",F200="Import - Reverse charge (Box 9)"),ROUND(H200*Setup!$B$9,2),0))</f>
        <v/>
      </c>
      <c r="Q200" s="34">
        <f>IF(A200="","",I200-P200)</f>
        <v/>
      </c>
      <c r="R200" s="34">
        <f>IF(A200="","",IF(L200="Yes",I200,0))</f>
        <v/>
      </c>
      <c r="S200" s="34">
        <f>IF(A200="","",IF(AND(L200="Yes",K200="Yes",NOT(ISNUMBER(SEARCH("blocked",G200))),OR(F200="Standard domestic 15% (Box 7)",F200="Import - VAT paid at customs (Box 8)",F200="Import - Reverse charge (Box 9)"),OR(F200&lt;&gt;"Standard domestic 15% (Box 7)",AND(LEN(D200)=15,LEFT(D200,1)="3",RIGHT(D200,1)="3",ISNUMBER(--D200)))),I200,0))</f>
        <v/>
      </c>
      <c r="T200" s="34">
        <f>IF(A200="","",R200-S200)</f>
        <v/>
      </c>
      <c r="U200" s="23">
        <f>IF(A200="","",IF(O200=0,"Outside audit periods; ","")&amp;IF(F200="","No VAT category; ","")&amp;IF(ABS(Q200)&gt;Setup!$B$10,"VAT ≠ 15% × net; ","")&amp;IF(AND(F200="Standard domestic 15% (Box 7)",NOT(AND(LEN(D200)=15,LEFT(D200,1)="3",RIGHT(D200,1)="3",ISNUMBER(--D200)))),"Invalid/missing supplier VAT no; ","")&amp;IF(AND(L200="Yes",K200&lt;&gt;"Yes"),"VAT claimed without valid tax invoice; ","")&amp;IF(AND(L200="Yes",ISNUMBER(SEARCH("blocked",G200))),"Blocked input VAT claimed; ","")&amp;IF(AND(F200="Import - VAT paid at customs (Box 8)",M200=""),"Customs declaration no missing; ","")&amp;IF(AND(F200="Import - Reverse charge (Box 9)",E200="Saudi Arabia"),"RCM used for a local supplier; ","")&amp;IF(AND(L200="Yes",NOT(OR(F200="Standard domestic 15% (Box 7)",F200="Import - VAT paid at customs (Box 8)",F200="Import - Reverse charge (Box 9)"))),"VAT claimed on non-taxable category; ",""))</f>
        <v/>
      </c>
    </row>
    <row r="201">
      <c r="A201" s="17" t="n"/>
      <c r="B201" s="14" t="n"/>
      <c r="C201" s="14" t="n"/>
      <c r="D201" s="16" t="n"/>
      <c r="E201" s="14" t="n"/>
      <c r="F201" s="14" t="n"/>
      <c r="G201" s="14" t="n"/>
      <c r="H201" s="19" t="n"/>
      <c r="I201" s="19" t="n"/>
      <c r="J201" s="34">
        <f>IF(A201="","",H201+I201)</f>
        <v/>
      </c>
      <c r="K201" s="14" t="n"/>
      <c r="L201" s="14" t="n"/>
      <c r="M201" s="14" t="n"/>
      <c r="N201" s="14" t="n"/>
      <c r="O201" s="20">
        <f>IF(A201="","",SUMPRODUCT((A201&gt;=Setup!$C$19:$C$30)*(A201&lt;=Setup!$D$19:$D$30)*Setup!$A$19:$A$30))</f>
        <v/>
      </c>
      <c r="P201" s="34">
        <f>IF(A201="","",IF(OR(F201="Standard domestic 15% (Box 7)",F201="Import - VAT paid at customs (Box 8)",F201="Import - Reverse charge (Box 9)"),ROUND(H201*Setup!$B$9,2),0))</f>
        <v/>
      </c>
      <c r="Q201" s="34">
        <f>IF(A201="","",I201-P201)</f>
        <v/>
      </c>
      <c r="R201" s="34">
        <f>IF(A201="","",IF(L201="Yes",I201,0))</f>
        <v/>
      </c>
      <c r="S201" s="34">
        <f>IF(A201="","",IF(AND(L201="Yes",K201="Yes",NOT(ISNUMBER(SEARCH("blocked",G201))),OR(F201="Standard domestic 15% (Box 7)",F201="Import - VAT paid at customs (Box 8)",F201="Import - Reverse charge (Box 9)"),OR(F201&lt;&gt;"Standard domestic 15% (Box 7)",AND(LEN(D201)=15,LEFT(D201,1)="3",RIGHT(D201,1)="3",ISNUMBER(--D201)))),I201,0))</f>
        <v/>
      </c>
      <c r="T201" s="34">
        <f>IF(A201="","",R201-S201)</f>
        <v/>
      </c>
      <c r="U201" s="23">
        <f>IF(A201="","",IF(O201=0,"Outside audit periods; ","")&amp;IF(F201="","No VAT category; ","")&amp;IF(ABS(Q201)&gt;Setup!$B$10,"VAT ≠ 15% × net; ","")&amp;IF(AND(F201="Standard domestic 15% (Box 7)",NOT(AND(LEN(D201)=15,LEFT(D201,1)="3",RIGHT(D201,1)="3",ISNUMBER(--D201)))),"Invalid/missing supplier VAT no; ","")&amp;IF(AND(L201="Yes",K201&lt;&gt;"Yes"),"VAT claimed without valid tax invoice; ","")&amp;IF(AND(L201="Yes",ISNUMBER(SEARCH("blocked",G201))),"Blocked input VAT claimed; ","")&amp;IF(AND(F201="Import - VAT paid at customs (Box 8)",M201=""),"Customs declaration no missing; ","")&amp;IF(AND(F201="Import - Reverse charge (Box 9)",E201="Saudi Arabia"),"RCM used for a local supplier; ","")&amp;IF(AND(L201="Yes",NOT(OR(F201="Standard domestic 15% (Box 7)",F201="Import - VAT paid at customs (Box 8)",F201="Import - Reverse charge (Box 9)"))),"VAT claimed on non-taxable category; ",""))</f>
        <v/>
      </c>
    </row>
    <row r="202">
      <c r="A202" s="17" t="n"/>
      <c r="B202" s="14" t="n"/>
      <c r="C202" s="14" t="n"/>
      <c r="D202" s="16" t="n"/>
      <c r="E202" s="14" t="n"/>
      <c r="F202" s="14" t="n"/>
      <c r="G202" s="14" t="n"/>
      <c r="H202" s="19" t="n"/>
      <c r="I202" s="19" t="n"/>
      <c r="J202" s="34">
        <f>IF(A202="","",H202+I202)</f>
        <v/>
      </c>
      <c r="K202" s="14" t="n"/>
      <c r="L202" s="14" t="n"/>
      <c r="M202" s="14" t="n"/>
      <c r="N202" s="14" t="n"/>
      <c r="O202" s="20">
        <f>IF(A202="","",SUMPRODUCT((A202&gt;=Setup!$C$19:$C$30)*(A202&lt;=Setup!$D$19:$D$30)*Setup!$A$19:$A$30))</f>
        <v/>
      </c>
      <c r="P202" s="34">
        <f>IF(A202="","",IF(OR(F202="Standard domestic 15% (Box 7)",F202="Import - VAT paid at customs (Box 8)",F202="Import - Reverse charge (Box 9)"),ROUND(H202*Setup!$B$9,2),0))</f>
        <v/>
      </c>
      <c r="Q202" s="34">
        <f>IF(A202="","",I202-P202)</f>
        <v/>
      </c>
      <c r="R202" s="34">
        <f>IF(A202="","",IF(L202="Yes",I202,0))</f>
        <v/>
      </c>
      <c r="S202" s="34">
        <f>IF(A202="","",IF(AND(L202="Yes",K202="Yes",NOT(ISNUMBER(SEARCH("blocked",G202))),OR(F202="Standard domestic 15% (Box 7)",F202="Import - VAT paid at customs (Box 8)",F202="Import - Reverse charge (Box 9)"),OR(F202&lt;&gt;"Standard domestic 15% (Box 7)",AND(LEN(D202)=15,LEFT(D202,1)="3",RIGHT(D202,1)="3",ISNUMBER(--D202)))),I202,0))</f>
        <v/>
      </c>
      <c r="T202" s="34">
        <f>IF(A202="","",R202-S202)</f>
        <v/>
      </c>
      <c r="U202" s="23">
        <f>IF(A202="","",IF(O202=0,"Outside audit periods; ","")&amp;IF(F202="","No VAT category; ","")&amp;IF(ABS(Q202)&gt;Setup!$B$10,"VAT ≠ 15% × net; ","")&amp;IF(AND(F202="Standard domestic 15% (Box 7)",NOT(AND(LEN(D202)=15,LEFT(D202,1)="3",RIGHT(D202,1)="3",ISNUMBER(--D202)))),"Invalid/missing supplier VAT no; ","")&amp;IF(AND(L202="Yes",K202&lt;&gt;"Yes"),"VAT claimed without valid tax invoice; ","")&amp;IF(AND(L202="Yes",ISNUMBER(SEARCH("blocked",G202))),"Blocked input VAT claimed; ","")&amp;IF(AND(F202="Import - VAT paid at customs (Box 8)",M202=""),"Customs declaration no missing; ","")&amp;IF(AND(F202="Import - Reverse charge (Box 9)",E202="Saudi Arabia"),"RCM used for a local supplier; ","")&amp;IF(AND(L202="Yes",NOT(OR(F202="Standard domestic 15% (Box 7)",F202="Import - VAT paid at customs (Box 8)",F202="Import - Reverse charge (Box 9)"))),"VAT claimed on non-taxable category; ",""))</f>
        <v/>
      </c>
    </row>
    <row r="203">
      <c r="A203" s="17" t="n"/>
      <c r="B203" s="14" t="n"/>
      <c r="C203" s="14" t="n"/>
      <c r="D203" s="16" t="n"/>
      <c r="E203" s="14" t="n"/>
      <c r="F203" s="14" t="n"/>
      <c r="G203" s="14" t="n"/>
      <c r="H203" s="19" t="n"/>
      <c r="I203" s="19" t="n"/>
      <c r="J203" s="34">
        <f>IF(A203="","",H203+I203)</f>
        <v/>
      </c>
      <c r="K203" s="14" t="n"/>
      <c r="L203" s="14" t="n"/>
      <c r="M203" s="14" t="n"/>
      <c r="N203" s="14" t="n"/>
      <c r="O203" s="20">
        <f>IF(A203="","",SUMPRODUCT((A203&gt;=Setup!$C$19:$C$30)*(A203&lt;=Setup!$D$19:$D$30)*Setup!$A$19:$A$30))</f>
        <v/>
      </c>
      <c r="P203" s="34">
        <f>IF(A203="","",IF(OR(F203="Standard domestic 15% (Box 7)",F203="Import - VAT paid at customs (Box 8)",F203="Import - Reverse charge (Box 9)"),ROUND(H203*Setup!$B$9,2),0))</f>
        <v/>
      </c>
      <c r="Q203" s="34">
        <f>IF(A203="","",I203-P203)</f>
        <v/>
      </c>
      <c r="R203" s="34">
        <f>IF(A203="","",IF(L203="Yes",I203,0))</f>
        <v/>
      </c>
      <c r="S203" s="34">
        <f>IF(A203="","",IF(AND(L203="Yes",K203="Yes",NOT(ISNUMBER(SEARCH("blocked",G203))),OR(F203="Standard domestic 15% (Box 7)",F203="Import - VAT paid at customs (Box 8)",F203="Import - Reverse charge (Box 9)"),OR(F203&lt;&gt;"Standard domestic 15% (Box 7)",AND(LEN(D203)=15,LEFT(D203,1)="3",RIGHT(D203,1)="3",ISNUMBER(--D203)))),I203,0))</f>
        <v/>
      </c>
      <c r="T203" s="34">
        <f>IF(A203="","",R203-S203)</f>
        <v/>
      </c>
      <c r="U203" s="23">
        <f>IF(A203="","",IF(O203=0,"Outside audit periods; ","")&amp;IF(F203="","No VAT category; ","")&amp;IF(ABS(Q203)&gt;Setup!$B$10,"VAT ≠ 15% × net; ","")&amp;IF(AND(F203="Standard domestic 15% (Box 7)",NOT(AND(LEN(D203)=15,LEFT(D203,1)="3",RIGHT(D203,1)="3",ISNUMBER(--D203)))),"Invalid/missing supplier VAT no; ","")&amp;IF(AND(L203="Yes",K203&lt;&gt;"Yes"),"VAT claimed without valid tax invoice; ","")&amp;IF(AND(L203="Yes",ISNUMBER(SEARCH("blocked",G203))),"Blocked input VAT claimed; ","")&amp;IF(AND(F203="Import - VAT paid at customs (Box 8)",M203=""),"Customs declaration no missing; ","")&amp;IF(AND(F203="Import - Reverse charge (Box 9)",E203="Saudi Arabia"),"RCM used for a local supplier; ","")&amp;IF(AND(L203="Yes",NOT(OR(F203="Standard domestic 15% (Box 7)",F203="Import - VAT paid at customs (Box 8)",F203="Import - Reverse charge (Box 9)"))),"VAT claimed on non-taxable category; ",""))</f>
        <v/>
      </c>
    </row>
    <row r="204">
      <c r="A204" s="17" t="n"/>
      <c r="B204" s="14" t="n"/>
      <c r="C204" s="14" t="n"/>
      <c r="D204" s="16" t="n"/>
      <c r="E204" s="14" t="n"/>
      <c r="F204" s="14" t="n"/>
      <c r="G204" s="14" t="n"/>
      <c r="H204" s="19" t="n"/>
      <c r="I204" s="19" t="n"/>
      <c r="J204" s="34">
        <f>IF(A204="","",H204+I204)</f>
        <v/>
      </c>
      <c r="K204" s="14" t="n"/>
      <c r="L204" s="14" t="n"/>
      <c r="M204" s="14" t="n"/>
      <c r="N204" s="14" t="n"/>
      <c r="O204" s="20">
        <f>IF(A204="","",SUMPRODUCT((A204&gt;=Setup!$C$19:$C$30)*(A204&lt;=Setup!$D$19:$D$30)*Setup!$A$19:$A$30))</f>
        <v/>
      </c>
      <c r="P204" s="34">
        <f>IF(A204="","",IF(OR(F204="Standard domestic 15% (Box 7)",F204="Import - VAT paid at customs (Box 8)",F204="Import - Reverse charge (Box 9)"),ROUND(H204*Setup!$B$9,2),0))</f>
        <v/>
      </c>
      <c r="Q204" s="34">
        <f>IF(A204="","",I204-P204)</f>
        <v/>
      </c>
      <c r="R204" s="34">
        <f>IF(A204="","",IF(L204="Yes",I204,0))</f>
        <v/>
      </c>
      <c r="S204" s="34">
        <f>IF(A204="","",IF(AND(L204="Yes",K204="Yes",NOT(ISNUMBER(SEARCH("blocked",G204))),OR(F204="Standard domestic 15% (Box 7)",F204="Import - VAT paid at customs (Box 8)",F204="Import - Reverse charge (Box 9)"),OR(F204&lt;&gt;"Standard domestic 15% (Box 7)",AND(LEN(D204)=15,LEFT(D204,1)="3",RIGHT(D204,1)="3",ISNUMBER(--D204)))),I204,0))</f>
        <v/>
      </c>
      <c r="T204" s="34">
        <f>IF(A204="","",R204-S204)</f>
        <v/>
      </c>
      <c r="U204" s="23">
        <f>IF(A204="","",IF(O204=0,"Outside audit periods; ","")&amp;IF(F204="","No VAT category; ","")&amp;IF(ABS(Q204)&gt;Setup!$B$10,"VAT ≠ 15% × net; ","")&amp;IF(AND(F204="Standard domestic 15% (Box 7)",NOT(AND(LEN(D204)=15,LEFT(D204,1)="3",RIGHT(D204,1)="3",ISNUMBER(--D204)))),"Invalid/missing supplier VAT no; ","")&amp;IF(AND(L204="Yes",K204&lt;&gt;"Yes"),"VAT claimed without valid tax invoice; ","")&amp;IF(AND(L204="Yes",ISNUMBER(SEARCH("blocked",G204))),"Blocked input VAT claimed; ","")&amp;IF(AND(F204="Import - VAT paid at customs (Box 8)",M204=""),"Customs declaration no missing; ","")&amp;IF(AND(F204="Import - Reverse charge (Box 9)",E204="Saudi Arabia"),"RCM used for a local supplier; ","")&amp;IF(AND(L204="Yes",NOT(OR(F204="Standard domestic 15% (Box 7)",F204="Import - VAT paid at customs (Box 8)",F204="Import - Reverse charge (Box 9)"))),"VAT claimed on non-taxable category; ",""))</f>
        <v/>
      </c>
    </row>
    <row r="205">
      <c r="A205" s="17" t="n"/>
      <c r="B205" s="14" t="n"/>
      <c r="C205" s="14" t="n"/>
      <c r="D205" s="16" t="n"/>
      <c r="E205" s="14" t="n"/>
      <c r="F205" s="14" t="n"/>
      <c r="G205" s="14" t="n"/>
      <c r="H205" s="19" t="n"/>
      <c r="I205" s="19" t="n"/>
      <c r="J205" s="34">
        <f>IF(A205="","",H205+I205)</f>
        <v/>
      </c>
      <c r="K205" s="14" t="n"/>
      <c r="L205" s="14" t="n"/>
      <c r="M205" s="14" t="n"/>
      <c r="N205" s="14" t="n"/>
      <c r="O205" s="20">
        <f>IF(A205="","",SUMPRODUCT((A205&gt;=Setup!$C$19:$C$30)*(A205&lt;=Setup!$D$19:$D$30)*Setup!$A$19:$A$30))</f>
        <v/>
      </c>
      <c r="P205" s="34">
        <f>IF(A205="","",IF(OR(F205="Standard domestic 15% (Box 7)",F205="Import - VAT paid at customs (Box 8)",F205="Import - Reverse charge (Box 9)"),ROUND(H205*Setup!$B$9,2),0))</f>
        <v/>
      </c>
      <c r="Q205" s="34">
        <f>IF(A205="","",I205-P205)</f>
        <v/>
      </c>
      <c r="R205" s="34">
        <f>IF(A205="","",IF(L205="Yes",I205,0))</f>
        <v/>
      </c>
      <c r="S205" s="34">
        <f>IF(A205="","",IF(AND(L205="Yes",K205="Yes",NOT(ISNUMBER(SEARCH("blocked",G205))),OR(F205="Standard domestic 15% (Box 7)",F205="Import - VAT paid at customs (Box 8)",F205="Import - Reverse charge (Box 9)"),OR(F205&lt;&gt;"Standard domestic 15% (Box 7)",AND(LEN(D205)=15,LEFT(D205,1)="3",RIGHT(D205,1)="3",ISNUMBER(--D205)))),I205,0))</f>
        <v/>
      </c>
      <c r="T205" s="34">
        <f>IF(A205="","",R205-S205)</f>
        <v/>
      </c>
      <c r="U205" s="23">
        <f>IF(A205="","",IF(O205=0,"Outside audit periods; ","")&amp;IF(F205="","No VAT category; ","")&amp;IF(ABS(Q205)&gt;Setup!$B$10,"VAT ≠ 15% × net; ","")&amp;IF(AND(F205="Standard domestic 15% (Box 7)",NOT(AND(LEN(D205)=15,LEFT(D205,1)="3",RIGHT(D205,1)="3",ISNUMBER(--D205)))),"Invalid/missing supplier VAT no; ","")&amp;IF(AND(L205="Yes",K205&lt;&gt;"Yes"),"VAT claimed without valid tax invoice; ","")&amp;IF(AND(L205="Yes",ISNUMBER(SEARCH("blocked",G205))),"Blocked input VAT claimed; ","")&amp;IF(AND(F205="Import - VAT paid at customs (Box 8)",M205=""),"Customs declaration no missing; ","")&amp;IF(AND(F205="Import - Reverse charge (Box 9)",E205="Saudi Arabia"),"RCM used for a local supplier; ","")&amp;IF(AND(L205="Yes",NOT(OR(F205="Standard domestic 15% (Box 7)",F205="Import - VAT paid at customs (Box 8)",F205="Import - Reverse charge (Box 9)"))),"VAT claimed on non-taxable category; ",""))</f>
        <v/>
      </c>
    </row>
    <row r="206">
      <c r="A206" s="17" t="n"/>
      <c r="B206" s="14" t="n"/>
      <c r="C206" s="14" t="n"/>
      <c r="D206" s="16" t="n"/>
      <c r="E206" s="14" t="n"/>
      <c r="F206" s="14" t="n"/>
      <c r="G206" s="14" t="n"/>
      <c r="H206" s="19" t="n"/>
      <c r="I206" s="19" t="n"/>
      <c r="J206" s="34">
        <f>IF(A206="","",H206+I206)</f>
        <v/>
      </c>
      <c r="K206" s="14" t="n"/>
      <c r="L206" s="14" t="n"/>
      <c r="M206" s="14" t="n"/>
      <c r="N206" s="14" t="n"/>
      <c r="O206" s="20">
        <f>IF(A206="","",SUMPRODUCT((A206&gt;=Setup!$C$19:$C$30)*(A206&lt;=Setup!$D$19:$D$30)*Setup!$A$19:$A$30))</f>
        <v/>
      </c>
      <c r="P206" s="34">
        <f>IF(A206="","",IF(OR(F206="Standard domestic 15% (Box 7)",F206="Import - VAT paid at customs (Box 8)",F206="Import - Reverse charge (Box 9)"),ROUND(H206*Setup!$B$9,2),0))</f>
        <v/>
      </c>
      <c r="Q206" s="34">
        <f>IF(A206="","",I206-P206)</f>
        <v/>
      </c>
      <c r="R206" s="34">
        <f>IF(A206="","",IF(L206="Yes",I206,0))</f>
        <v/>
      </c>
      <c r="S206" s="34">
        <f>IF(A206="","",IF(AND(L206="Yes",K206="Yes",NOT(ISNUMBER(SEARCH("blocked",G206))),OR(F206="Standard domestic 15% (Box 7)",F206="Import - VAT paid at customs (Box 8)",F206="Import - Reverse charge (Box 9)"),OR(F206&lt;&gt;"Standard domestic 15% (Box 7)",AND(LEN(D206)=15,LEFT(D206,1)="3",RIGHT(D206,1)="3",ISNUMBER(--D206)))),I206,0))</f>
        <v/>
      </c>
      <c r="T206" s="34">
        <f>IF(A206="","",R206-S206)</f>
        <v/>
      </c>
      <c r="U206" s="23">
        <f>IF(A206="","",IF(O206=0,"Outside audit periods; ","")&amp;IF(F206="","No VAT category; ","")&amp;IF(ABS(Q206)&gt;Setup!$B$10,"VAT ≠ 15% × net; ","")&amp;IF(AND(F206="Standard domestic 15% (Box 7)",NOT(AND(LEN(D206)=15,LEFT(D206,1)="3",RIGHT(D206,1)="3",ISNUMBER(--D206)))),"Invalid/missing supplier VAT no; ","")&amp;IF(AND(L206="Yes",K206&lt;&gt;"Yes"),"VAT claimed without valid tax invoice; ","")&amp;IF(AND(L206="Yes",ISNUMBER(SEARCH("blocked",G206))),"Blocked input VAT claimed; ","")&amp;IF(AND(F206="Import - VAT paid at customs (Box 8)",M206=""),"Customs declaration no missing; ","")&amp;IF(AND(F206="Import - Reverse charge (Box 9)",E206="Saudi Arabia"),"RCM used for a local supplier; ","")&amp;IF(AND(L206="Yes",NOT(OR(F206="Standard domestic 15% (Box 7)",F206="Import - VAT paid at customs (Box 8)",F206="Import - Reverse charge (Box 9)"))),"VAT claimed on non-taxable category; ",""))</f>
        <v/>
      </c>
    </row>
    <row r="207">
      <c r="A207" s="17" t="n"/>
      <c r="B207" s="14" t="n"/>
      <c r="C207" s="14" t="n"/>
      <c r="D207" s="16" t="n"/>
      <c r="E207" s="14" t="n"/>
      <c r="F207" s="14" t="n"/>
      <c r="G207" s="14" t="n"/>
      <c r="H207" s="19" t="n"/>
      <c r="I207" s="19" t="n"/>
      <c r="J207" s="34">
        <f>IF(A207="","",H207+I207)</f>
        <v/>
      </c>
      <c r="K207" s="14" t="n"/>
      <c r="L207" s="14" t="n"/>
      <c r="M207" s="14" t="n"/>
      <c r="N207" s="14" t="n"/>
      <c r="O207" s="20">
        <f>IF(A207="","",SUMPRODUCT((A207&gt;=Setup!$C$19:$C$30)*(A207&lt;=Setup!$D$19:$D$30)*Setup!$A$19:$A$30))</f>
        <v/>
      </c>
      <c r="P207" s="34">
        <f>IF(A207="","",IF(OR(F207="Standard domestic 15% (Box 7)",F207="Import - VAT paid at customs (Box 8)",F207="Import - Reverse charge (Box 9)"),ROUND(H207*Setup!$B$9,2),0))</f>
        <v/>
      </c>
      <c r="Q207" s="34">
        <f>IF(A207="","",I207-P207)</f>
        <v/>
      </c>
      <c r="R207" s="34">
        <f>IF(A207="","",IF(L207="Yes",I207,0))</f>
        <v/>
      </c>
      <c r="S207" s="34">
        <f>IF(A207="","",IF(AND(L207="Yes",K207="Yes",NOT(ISNUMBER(SEARCH("blocked",G207))),OR(F207="Standard domestic 15% (Box 7)",F207="Import - VAT paid at customs (Box 8)",F207="Import - Reverse charge (Box 9)"),OR(F207&lt;&gt;"Standard domestic 15% (Box 7)",AND(LEN(D207)=15,LEFT(D207,1)="3",RIGHT(D207,1)="3",ISNUMBER(--D207)))),I207,0))</f>
        <v/>
      </c>
      <c r="T207" s="34">
        <f>IF(A207="","",R207-S207)</f>
        <v/>
      </c>
      <c r="U207" s="23">
        <f>IF(A207="","",IF(O207=0,"Outside audit periods; ","")&amp;IF(F207="","No VAT category; ","")&amp;IF(ABS(Q207)&gt;Setup!$B$10,"VAT ≠ 15% × net; ","")&amp;IF(AND(F207="Standard domestic 15% (Box 7)",NOT(AND(LEN(D207)=15,LEFT(D207,1)="3",RIGHT(D207,1)="3",ISNUMBER(--D207)))),"Invalid/missing supplier VAT no; ","")&amp;IF(AND(L207="Yes",K207&lt;&gt;"Yes"),"VAT claimed without valid tax invoice; ","")&amp;IF(AND(L207="Yes",ISNUMBER(SEARCH("blocked",G207))),"Blocked input VAT claimed; ","")&amp;IF(AND(F207="Import - VAT paid at customs (Box 8)",M207=""),"Customs declaration no missing; ","")&amp;IF(AND(F207="Import - Reverse charge (Box 9)",E207="Saudi Arabia"),"RCM used for a local supplier; ","")&amp;IF(AND(L207="Yes",NOT(OR(F207="Standard domestic 15% (Box 7)",F207="Import - VAT paid at customs (Box 8)",F207="Import - Reverse charge (Box 9)"))),"VAT claimed on non-taxable category; ",""))</f>
        <v/>
      </c>
    </row>
    <row r="208">
      <c r="A208" s="17" t="n"/>
      <c r="B208" s="14" t="n"/>
      <c r="C208" s="14" t="n"/>
      <c r="D208" s="16" t="n"/>
      <c r="E208" s="14" t="n"/>
      <c r="F208" s="14" t="n"/>
      <c r="G208" s="14" t="n"/>
      <c r="H208" s="19" t="n"/>
      <c r="I208" s="19" t="n"/>
      <c r="J208" s="34">
        <f>IF(A208="","",H208+I208)</f>
        <v/>
      </c>
      <c r="K208" s="14" t="n"/>
      <c r="L208" s="14" t="n"/>
      <c r="M208" s="14" t="n"/>
      <c r="N208" s="14" t="n"/>
      <c r="O208" s="20">
        <f>IF(A208="","",SUMPRODUCT((A208&gt;=Setup!$C$19:$C$30)*(A208&lt;=Setup!$D$19:$D$30)*Setup!$A$19:$A$30))</f>
        <v/>
      </c>
      <c r="P208" s="34">
        <f>IF(A208="","",IF(OR(F208="Standard domestic 15% (Box 7)",F208="Import - VAT paid at customs (Box 8)",F208="Import - Reverse charge (Box 9)"),ROUND(H208*Setup!$B$9,2),0))</f>
        <v/>
      </c>
      <c r="Q208" s="34">
        <f>IF(A208="","",I208-P208)</f>
        <v/>
      </c>
      <c r="R208" s="34">
        <f>IF(A208="","",IF(L208="Yes",I208,0))</f>
        <v/>
      </c>
      <c r="S208" s="34">
        <f>IF(A208="","",IF(AND(L208="Yes",K208="Yes",NOT(ISNUMBER(SEARCH("blocked",G208))),OR(F208="Standard domestic 15% (Box 7)",F208="Import - VAT paid at customs (Box 8)",F208="Import - Reverse charge (Box 9)"),OR(F208&lt;&gt;"Standard domestic 15% (Box 7)",AND(LEN(D208)=15,LEFT(D208,1)="3",RIGHT(D208,1)="3",ISNUMBER(--D208)))),I208,0))</f>
        <v/>
      </c>
      <c r="T208" s="34">
        <f>IF(A208="","",R208-S208)</f>
        <v/>
      </c>
      <c r="U208" s="23">
        <f>IF(A208="","",IF(O208=0,"Outside audit periods; ","")&amp;IF(F208="","No VAT category; ","")&amp;IF(ABS(Q208)&gt;Setup!$B$10,"VAT ≠ 15% × net; ","")&amp;IF(AND(F208="Standard domestic 15% (Box 7)",NOT(AND(LEN(D208)=15,LEFT(D208,1)="3",RIGHT(D208,1)="3",ISNUMBER(--D208)))),"Invalid/missing supplier VAT no; ","")&amp;IF(AND(L208="Yes",K208&lt;&gt;"Yes"),"VAT claimed without valid tax invoice; ","")&amp;IF(AND(L208="Yes",ISNUMBER(SEARCH("blocked",G208))),"Blocked input VAT claimed; ","")&amp;IF(AND(F208="Import - VAT paid at customs (Box 8)",M208=""),"Customs declaration no missing; ","")&amp;IF(AND(F208="Import - Reverse charge (Box 9)",E208="Saudi Arabia"),"RCM used for a local supplier; ","")&amp;IF(AND(L208="Yes",NOT(OR(F208="Standard domestic 15% (Box 7)",F208="Import - VAT paid at customs (Box 8)",F208="Import - Reverse charge (Box 9)"))),"VAT claimed on non-taxable category; ",""))</f>
        <v/>
      </c>
    </row>
    <row r="209">
      <c r="A209" s="17" t="n"/>
      <c r="B209" s="14" t="n"/>
      <c r="C209" s="14" t="n"/>
      <c r="D209" s="16" t="n"/>
      <c r="E209" s="14" t="n"/>
      <c r="F209" s="14" t="n"/>
      <c r="G209" s="14" t="n"/>
      <c r="H209" s="19" t="n"/>
      <c r="I209" s="19" t="n"/>
      <c r="J209" s="34">
        <f>IF(A209="","",H209+I209)</f>
        <v/>
      </c>
      <c r="K209" s="14" t="n"/>
      <c r="L209" s="14" t="n"/>
      <c r="M209" s="14" t="n"/>
      <c r="N209" s="14" t="n"/>
      <c r="O209" s="20">
        <f>IF(A209="","",SUMPRODUCT((A209&gt;=Setup!$C$19:$C$30)*(A209&lt;=Setup!$D$19:$D$30)*Setup!$A$19:$A$30))</f>
        <v/>
      </c>
      <c r="P209" s="34">
        <f>IF(A209="","",IF(OR(F209="Standard domestic 15% (Box 7)",F209="Import - VAT paid at customs (Box 8)",F209="Import - Reverse charge (Box 9)"),ROUND(H209*Setup!$B$9,2),0))</f>
        <v/>
      </c>
      <c r="Q209" s="34">
        <f>IF(A209="","",I209-P209)</f>
        <v/>
      </c>
      <c r="R209" s="34">
        <f>IF(A209="","",IF(L209="Yes",I209,0))</f>
        <v/>
      </c>
      <c r="S209" s="34">
        <f>IF(A209="","",IF(AND(L209="Yes",K209="Yes",NOT(ISNUMBER(SEARCH("blocked",G209))),OR(F209="Standard domestic 15% (Box 7)",F209="Import - VAT paid at customs (Box 8)",F209="Import - Reverse charge (Box 9)"),OR(F209&lt;&gt;"Standard domestic 15% (Box 7)",AND(LEN(D209)=15,LEFT(D209,1)="3",RIGHT(D209,1)="3",ISNUMBER(--D209)))),I209,0))</f>
        <v/>
      </c>
      <c r="T209" s="34">
        <f>IF(A209="","",R209-S209)</f>
        <v/>
      </c>
      <c r="U209" s="23">
        <f>IF(A209="","",IF(O209=0,"Outside audit periods; ","")&amp;IF(F209="","No VAT category; ","")&amp;IF(ABS(Q209)&gt;Setup!$B$10,"VAT ≠ 15% × net; ","")&amp;IF(AND(F209="Standard domestic 15% (Box 7)",NOT(AND(LEN(D209)=15,LEFT(D209,1)="3",RIGHT(D209,1)="3",ISNUMBER(--D209)))),"Invalid/missing supplier VAT no; ","")&amp;IF(AND(L209="Yes",K209&lt;&gt;"Yes"),"VAT claimed without valid tax invoice; ","")&amp;IF(AND(L209="Yes",ISNUMBER(SEARCH("blocked",G209))),"Blocked input VAT claimed; ","")&amp;IF(AND(F209="Import - VAT paid at customs (Box 8)",M209=""),"Customs declaration no missing; ","")&amp;IF(AND(F209="Import - Reverse charge (Box 9)",E209="Saudi Arabia"),"RCM used for a local supplier; ","")&amp;IF(AND(L209="Yes",NOT(OR(F209="Standard domestic 15% (Box 7)",F209="Import - VAT paid at customs (Box 8)",F209="Import - Reverse charge (Box 9)"))),"VAT claimed on non-taxable category; ",""))</f>
        <v/>
      </c>
    </row>
    <row r="210">
      <c r="A210" s="17" t="n"/>
      <c r="B210" s="14" t="n"/>
      <c r="C210" s="14" t="n"/>
      <c r="D210" s="16" t="n"/>
      <c r="E210" s="14" t="n"/>
      <c r="F210" s="14" t="n"/>
      <c r="G210" s="14" t="n"/>
      <c r="H210" s="19" t="n"/>
      <c r="I210" s="19" t="n"/>
      <c r="J210" s="34">
        <f>IF(A210="","",H210+I210)</f>
        <v/>
      </c>
      <c r="K210" s="14" t="n"/>
      <c r="L210" s="14" t="n"/>
      <c r="M210" s="14" t="n"/>
      <c r="N210" s="14" t="n"/>
      <c r="O210" s="20">
        <f>IF(A210="","",SUMPRODUCT((A210&gt;=Setup!$C$19:$C$30)*(A210&lt;=Setup!$D$19:$D$30)*Setup!$A$19:$A$30))</f>
        <v/>
      </c>
      <c r="P210" s="34">
        <f>IF(A210="","",IF(OR(F210="Standard domestic 15% (Box 7)",F210="Import - VAT paid at customs (Box 8)",F210="Import - Reverse charge (Box 9)"),ROUND(H210*Setup!$B$9,2),0))</f>
        <v/>
      </c>
      <c r="Q210" s="34">
        <f>IF(A210="","",I210-P210)</f>
        <v/>
      </c>
      <c r="R210" s="34">
        <f>IF(A210="","",IF(L210="Yes",I210,0))</f>
        <v/>
      </c>
      <c r="S210" s="34">
        <f>IF(A210="","",IF(AND(L210="Yes",K210="Yes",NOT(ISNUMBER(SEARCH("blocked",G210))),OR(F210="Standard domestic 15% (Box 7)",F210="Import - VAT paid at customs (Box 8)",F210="Import - Reverse charge (Box 9)"),OR(F210&lt;&gt;"Standard domestic 15% (Box 7)",AND(LEN(D210)=15,LEFT(D210,1)="3",RIGHT(D210,1)="3",ISNUMBER(--D210)))),I210,0))</f>
        <v/>
      </c>
      <c r="T210" s="34">
        <f>IF(A210="","",R210-S210)</f>
        <v/>
      </c>
      <c r="U210" s="23">
        <f>IF(A210="","",IF(O210=0,"Outside audit periods; ","")&amp;IF(F210="","No VAT category; ","")&amp;IF(ABS(Q210)&gt;Setup!$B$10,"VAT ≠ 15% × net; ","")&amp;IF(AND(F210="Standard domestic 15% (Box 7)",NOT(AND(LEN(D210)=15,LEFT(D210,1)="3",RIGHT(D210,1)="3",ISNUMBER(--D210)))),"Invalid/missing supplier VAT no; ","")&amp;IF(AND(L210="Yes",K210&lt;&gt;"Yes"),"VAT claimed without valid tax invoice; ","")&amp;IF(AND(L210="Yes",ISNUMBER(SEARCH("blocked",G210))),"Blocked input VAT claimed; ","")&amp;IF(AND(F210="Import - VAT paid at customs (Box 8)",M210=""),"Customs declaration no missing; ","")&amp;IF(AND(F210="Import - Reverse charge (Box 9)",E210="Saudi Arabia"),"RCM used for a local supplier; ","")&amp;IF(AND(L210="Yes",NOT(OR(F210="Standard domestic 15% (Box 7)",F210="Import - VAT paid at customs (Box 8)",F210="Import - Reverse charge (Box 9)"))),"VAT claimed on non-taxable category; ",""))</f>
        <v/>
      </c>
    </row>
    <row r="211">
      <c r="A211" s="17" t="n"/>
      <c r="B211" s="14" t="n"/>
      <c r="C211" s="14" t="n"/>
      <c r="D211" s="16" t="n"/>
      <c r="E211" s="14" t="n"/>
      <c r="F211" s="14" t="n"/>
      <c r="G211" s="14" t="n"/>
      <c r="H211" s="19" t="n"/>
      <c r="I211" s="19" t="n"/>
      <c r="J211" s="34">
        <f>IF(A211="","",H211+I211)</f>
        <v/>
      </c>
      <c r="K211" s="14" t="n"/>
      <c r="L211" s="14" t="n"/>
      <c r="M211" s="14" t="n"/>
      <c r="N211" s="14" t="n"/>
      <c r="O211" s="20">
        <f>IF(A211="","",SUMPRODUCT((A211&gt;=Setup!$C$19:$C$30)*(A211&lt;=Setup!$D$19:$D$30)*Setup!$A$19:$A$30))</f>
        <v/>
      </c>
      <c r="P211" s="34">
        <f>IF(A211="","",IF(OR(F211="Standard domestic 15% (Box 7)",F211="Import - VAT paid at customs (Box 8)",F211="Import - Reverse charge (Box 9)"),ROUND(H211*Setup!$B$9,2),0))</f>
        <v/>
      </c>
      <c r="Q211" s="34">
        <f>IF(A211="","",I211-P211)</f>
        <v/>
      </c>
      <c r="R211" s="34">
        <f>IF(A211="","",IF(L211="Yes",I211,0))</f>
        <v/>
      </c>
      <c r="S211" s="34">
        <f>IF(A211="","",IF(AND(L211="Yes",K211="Yes",NOT(ISNUMBER(SEARCH("blocked",G211))),OR(F211="Standard domestic 15% (Box 7)",F211="Import - VAT paid at customs (Box 8)",F211="Import - Reverse charge (Box 9)"),OR(F211&lt;&gt;"Standard domestic 15% (Box 7)",AND(LEN(D211)=15,LEFT(D211,1)="3",RIGHT(D211,1)="3",ISNUMBER(--D211)))),I211,0))</f>
        <v/>
      </c>
      <c r="T211" s="34">
        <f>IF(A211="","",R211-S211)</f>
        <v/>
      </c>
      <c r="U211" s="23">
        <f>IF(A211="","",IF(O211=0,"Outside audit periods; ","")&amp;IF(F211="","No VAT category; ","")&amp;IF(ABS(Q211)&gt;Setup!$B$10,"VAT ≠ 15% × net; ","")&amp;IF(AND(F211="Standard domestic 15% (Box 7)",NOT(AND(LEN(D211)=15,LEFT(D211,1)="3",RIGHT(D211,1)="3",ISNUMBER(--D211)))),"Invalid/missing supplier VAT no; ","")&amp;IF(AND(L211="Yes",K211&lt;&gt;"Yes"),"VAT claimed without valid tax invoice; ","")&amp;IF(AND(L211="Yes",ISNUMBER(SEARCH("blocked",G211))),"Blocked input VAT claimed; ","")&amp;IF(AND(F211="Import - VAT paid at customs (Box 8)",M211=""),"Customs declaration no missing; ","")&amp;IF(AND(F211="Import - Reverse charge (Box 9)",E211="Saudi Arabia"),"RCM used for a local supplier; ","")&amp;IF(AND(L211="Yes",NOT(OR(F211="Standard domestic 15% (Box 7)",F211="Import - VAT paid at customs (Box 8)",F211="Import - Reverse charge (Box 9)"))),"VAT claimed on non-taxable category; ",""))</f>
        <v/>
      </c>
    </row>
    <row r="212">
      <c r="A212" s="17" t="n"/>
      <c r="B212" s="14" t="n"/>
      <c r="C212" s="14" t="n"/>
      <c r="D212" s="16" t="n"/>
      <c r="E212" s="14" t="n"/>
      <c r="F212" s="14" t="n"/>
      <c r="G212" s="14" t="n"/>
      <c r="H212" s="19" t="n"/>
      <c r="I212" s="19" t="n"/>
      <c r="J212" s="34">
        <f>IF(A212="","",H212+I212)</f>
        <v/>
      </c>
      <c r="K212" s="14" t="n"/>
      <c r="L212" s="14" t="n"/>
      <c r="M212" s="14" t="n"/>
      <c r="N212" s="14" t="n"/>
      <c r="O212" s="20">
        <f>IF(A212="","",SUMPRODUCT((A212&gt;=Setup!$C$19:$C$30)*(A212&lt;=Setup!$D$19:$D$30)*Setup!$A$19:$A$30))</f>
        <v/>
      </c>
      <c r="P212" s="34">
        <f>IF(A212="","",IF(OR(F212="Standard domestic 15% (Box 7)",F212="Import - VAT paid at customs (Box 8)",F212="Import - Reverse charge (Box 9)"),ROUND(H212*Setup!$B$9,2),0))</f>
        <v/>
      </c>
      <c r="Q212" s="34">
        <f>IF(A212="","",I212-P212)</f>
        <v/>
      </c>
      <c r="R212" s="34">
        <f>IF(A212="","",IF(L212="Yes",I212,0))</f>
        <v/>
      </c>
      <c r="S212" s="34">
        <f>IF(A212="","",IF(AND(L212="Yes",K212="Yes",NOT(ISNUMBER(SEARCH("blocked",G212))),OR(F212="Standard domestic 15% (Box 7)",F212="Import - VAT paid at customs (Box 8)",F212="Import - Reverse charge (Box 9)"),OR(F212&lt;&gt;"Standard domestic 15% (Box 7)",AND(LEN(D212)=15,LEFT(D212,1)="3",RIGHT(D212,1)="3",ISNUMBER(--D212)))),I212,0))</f>
        <v/>
      </c>
      <c r="T212" s="34">
        <f>IF(A212="","",R212-S212)</f>
        <v/>
      </c>
      <c r="U212" s="23">
        <f>IF(A212="","",IF(O212=0,"Outside audit periods; ","")&amp;IF(F212="","No VAT category; ","")&amp;IF(ABS(Q212)&gt;Setup!$B$10,"VAT ≠ 15% × net; ","")&amp;IF(AND(F212="Standard domestic 15% (Box 7)",NOT(AND(LEN(D212)=15,LEFT(D212,1)="3",RIGHT(D212,1)="3",ISNUMBER(--D212)))),"Invalid/missing supplier VAT no; ","")&amp;IF(AND(L212="Yes",K212&lt;&gt;"Yes"),"VAT claimed without valid tax invoice; ","")&amp;IF(AND(L212="Yes",ISNUMBER(SEARCH("blocked",G212))),"Blocked input VAT claimed; ","")&amp;IF(AND(F212="Import - VAT paid at customs (Box 8)",M212=""),"Customs declaration no missing; ","")&amp;IF(AND(F212="Import - Reverse charge (Box 9)",E212="Saudi Arabia"),"RCM used for a local supplier; ","")&amp;IF(AND(L212="Yes",NOT(OR(F212="Standard domestic 15% (Box 7)",F212="Import - VAT paid at customs (Box 8)",F212="Import - Reverse charge (Box 9)"))),"VAT claimed on non-taxable category; ",""))</f>
        <v/>
      </c>
    </row>
    <row r="213">
      <c r="A213" s="17" t="n"/>
      <c r="B213" s="14" t="n"/>
      <c r="C213" s="14" t="n"/>
      <c r="D213" s="16" t="n"/>
      <c r="E213" s="14" t="n"/>
      <c r="F213" s="14" t="n"/>
      <c r="G213" s="14" t="n"/>
      <c r="H213" s="19" t="n"/>
      <c r="I213" s="19" t="n"/>
      <c r="J213" s="34">
        <f>IF(A213="","",H213+I213)</f>
        <v/>
      </c>
      <c r="K213" s="14" t="n"/>
      <c r="L213" s="14" t="n"/>
      <c r="M213" s="14" t="n"/>
      <c r="N213" s="14" t="n"/>
      <c r="O213" s="20">
        <f>IF(A213="","",SUMPRODUCT((A213&gt;=Setup!$C$19:$C$30)*(A213&lt;=Setup!$D$19:$D$30)*Setup!$A$19:$A$30))</f>
        <v/>
      </c>
      <c r="P213" s="34">
        <f>IF(A213="","",IF(OR(F213="Standard domestic 15% (Box 7)",F213="Import - VAT paid at customs (Box 8)",F213="Import - Reverse charge (Box 9)"),ROUND(H213*Setup!$B$9,2),0))</f>
        <v/>
      </c>
      <c r="Q213" s="34">
        <f>IF(A213="","",I213-P213)</f>
        <v/>
      </c>
      <c r="R213" s="34">
        <f>IF(A213="","",IF(L213="Yes",I213,0))</f>
        <v/>
      </c>
      <c r="S213" s="34">
        <f>IF(A213="","",IF(AND(L213="Yes",K213="Yes",NOT(ISNUMBER(SEARCH("blocked",G213))),OR(F213="Standard domestic 15% (Box 7)",F213="Import - VAT paid at customs (Box 8)",F213="Import - Reverse charge (Box 9)"),OR(F213&lt;&gt;"Standard domestic 15% (Box 7)",AND(LEN(D213)=15,LEFT(D213,1)="3",RIGHT(D213,1)="3",ISNUMBER(--D213)))),I213,0))</f>
        <v/>
      </c>
      <c r="T213" s="34">
        <f>IF(A213="","",R213-S213)</f>
        <v/>
      </c>
      <c r="U213" s="23">
        <f>IF(A213="","",IF(O213=0,"Outside audit periods; ","")&amp;IF(F213="","No VAT category; ","")&amp;IF(ABS(Q213)&gt;Setup!$B$10,"VAT ≠ 15% × net; ","")&amp;IF(AND(F213="Standard domestic 15% (Box 7)",NOT(AND(LEN(D213)=15,LEFT(D213,1)="3",RIGHT(D213,1)="3",ISNUMBER(--D213)))),"Invalid/missing supplier VAT no; ","")&amp;IF(AND(L213="Yes",K213&lt;&gt;"Yes"),"VAT claimed without valid tax invoice; ","")&amp;IF(AND(L213="Yes",ISNUMBER(SEARCH("blocked",G213))),"Blocked input VAT claimed; ","")&amp;IF(AND(F213="Import - VAT paid at customs (Box 8)",M213=""),"Customs declaration no missing; ","")&amp;IF(AND(F213="Import - Reverse charge (Box 9)",E213="Saudi Arabia"),"RCM used for a local supplier; ","")&amp;IF(AND(L213="Yes",NOT(OR(F213="Standard domestic 15% (Box 7)",F213="Import - VAT paid at customs (Box 8)",F213="Import - Reverse charge (Box 9)"))),"VAT claimed on non-taxable category; ",""))</f>
        <v/>
      </c>
    </row>
    <row r="214">
      <c r="A214" s="17" t="n"/>
      <c r="B214" s="14" t="n"/>
      <c r="C214" s="14" t="n"/>
      <c r="D214" s="16" t="n"/>
      <c r="E214" s="14" t="n"/>
      <c r="F214" s="14" t="n"/>
      <c r="G214" s="14" t="n"/>
      <c r="H214" s="19" t="n"/>
      <c r="I214" s="19" t="n"/>
      <c r="J214" s="34">
        <f>IF(A214="","",H214+I214)</f>
        <v/>
      </c>
      <c r="K214" s="14" t="n"/>
      <c r="L214" s="14" t="n"/>
      <c r="M214" s="14" t="n"/>
      <c r="N214" s="14" t="n"/>
      <c r="O214" s="20">
        <f>IF(A214="","",SUMPRODUCT((A214&gt;=Setup!$C$19:$C$30)*(A214&lt;=Setup!$D$19:$D$30)*Setup!$A$19:$A$30))</f>
        <v/>
      </c>
      <c r="P214" s="34">
        <f>IF(A214="","",IF(OR(F214="Standard domestic 15% (Box 7)",F214="Import - VAT paid at customs (Box 8)",F214="Import - Reverse charge (Box 9)"),ROUND(H214*Setup!$B$9,2),0))</f>
        <v/>
      </c>
      <c r="Q214" s="34">
        <f>IF(A214="","",I214-P214)</f>
        <v/>
      </c>
      <c r="R214" s="34">
        <f>IF(A214="","",IF(L214="Yes",I214,0))</f>
        <v/>
      </c>
      <c r="S214" s="34">
        <f>IF(A214="","",IF(AND(L214="Yes",K214="Yes",NOT(ISNUMBER(SEARCH("blocked",G214))),OR(F214="Standard domestic 15% (Box 7)",F214="Import - VAT paid at customs (Box 8)",F214="Import - Reverse charge (Box 9)"),OR(F214&lt;&gt;"Standard domestic 15% (Box 7)",AND(LEN(D214)=15,LEFT(D214,1)="3",RIGHT(D214,1)="3",ISNUMBER(--D214)))),I214,0))</f>
        <v/>
      </c>
      <c r="T214" s="34">
        <f>IF(A214="","",R214-S214)</f>
        <v/>
      </c>
      <c r="U214" s="23">
        <f>IF(A214="","",IF(O214=0,"Outside audit periods; ","")&amp;IF(F214="","No VAT category; ","")&amp;IF(ABS(Q214)&gt;Setup!$B$10,"VAT ≠ 15% × net; ","")&amp;IF(AND(F214="Standard domestic 15% (Box 7)",NOT(AND(LEN(D214)=15,LEFT(D214,1)="3",RIGHT(D214,1)="3",ISNUMBER(--D214)))),"Invalid/missing supplier VAT no; ","")&amp;IF(AND(L214="Yes",K214&lt;&gt;"Yes"),"VAT claimed without valid tax invoice; ","")&amp;IF(AND(L214="Yes",ISNUMBER(SEARCH("blocked",G214))),"Blocked input VAT claimed; ","")&amp;IF(AND(F214="Import - VAT paid at customs (Box 8)",M214=""),"Customs declaration no missing; ","")&amp;IF(AND(F214="Import - Reverse charge (Box 9)",E214="Saudi Arabia"),"RCM used for a local supplier; ","")&amp;IF(AND(L214="Yes",NOT(OR(F214="Standard domestic 15% (Box 7)",F214="Import - VAT paid at customs (Box 8)",F214="Import - Reverse charge (Box 9)"))),"VAT claimed on non-taxable category; ",""))</f>
        <v/>
      </c>
    </row>
    <row r="215">
      <c r="A215" s="17" t="n"/>
      <c r="B215" s="14" t="n"/>
      <c r="C215" s="14" t="n"/>
      <c r="D215" s="16" t="n"/>
      <c r="E215" s="14" t="n"/>
      <c r="F215" s="14" t="n"/>
      <c r="G215" s="14" t="n"/>
      <c r="H215" s="19" t="n"/>
      <c r="I215" s="19" t="n"/>
      <c r="J215" s="34">
        <f>IF(A215="","",H215+I215)</f>
        <v/>
      </c>
      <c r="K215" s="14" t="n"/>
      <c r="L215" s="14" t="n"/>
      <c r="M215" s="14" t="n"/>
      <c r="N215" s="14" t="n"/>
      <c r="O215" s="20">
        <f>IF(A215="","",SUMPRODUCT((A215&gt;=Setup!$C$19:$C$30)*(A215&lt;=Setup!$D$19:$D$30)*Setup!$A$19:$A$30))</f>
        <v/>
      </c>
      <c r="P215" s="34">
        <f>IF(A215="","",IF(OR(F215="Standard domestic 15% (Box 7)",F215="Import - VAT paid at customs (Box 8)",F215="Import - Reverse charge (Box 9)"),ROUND(H215*Setup!$B$9,2),0))</f>
        <v/>
      </c>
      <c r="Q215" s="34">
        <f>IF(A215="","",I215-P215)</f>
        <v/>
      </c>
      <c r="R215" s="34">
        <f>IF(A215="","",IF(L215="Yes",I215,0))</f>
        <v/>
      </c>
      <c r="S215" s="34">
        <f>IF(A215="","",IF(AND(L215="Yes",K215="Yes",NOT(ISNUMBER(SEARCH("blocked",G215))),OR(F215="Standard domestic 15% (Box 7)",F215="Import - VAT paid at customs (Box 8)",F215="Import - Reverse charge (Box 9)"),OR(F215&lt;&gt;"Standard domestic 15% (Box 7)",AND(LEN(D215)=15,LEFT(D215,1)="3",RIGHT(D215,1)="3",ISNUMBER(--D215)))),I215,0))</f>
        <v/>
      </c>
      <c r="T215" s="34">
        <f>IF(A215="","",R215-S215)</f>
        <v/>
      </c>
      <c r="U215" s="23">
        <f>IF(A215="","",IF(O215=0,"Outside audit periods; ","")&amp;IF(F215="","No VAT category; ","")&amp;IF(ABS(Q215)&gt;Setup!$B$10,"VAT ≠ 15% × net; ","")&amp;IF(AND(F215="Standard domestic 15% (Box 7)",NOT(AND(LEN(D215)=15,LEFT(D215,1)="3",RIGHT(D215,1)="3",ISNUMBER(--D215)))),"Invalid/missing supplier VAT no; ","")&amp;IF(AND(L215="Yes",K215&lt;&gt;"Yes"),"VAT claimed without valid tax invoice; ","")&amp;IF(AND(L215="Yes",ISNUMBER(SEARCH("blocked",G215))),"Blocked input VAT claimed; ","")&amp;IF(AND(F215="Import - VAT paid at customs (Box 8)",M215=""),"Customs declaration no missing; ","")&amp;IF(AND(F215="Import - Reverse charge (Box 9)",E215="Saudi Arabia"),"RCM used for a local supplier; ","")&amp;IF(AND(L215="Yes",NOT(OR(F215="Standard domestic 15% (Box 7)",F215="Import - VAT paid at customs (Box 8)",F215="Import - Reverse charge (Box 9)"))),"VAT claimed on non-taxable category; ",""))</f>
        <v/>
      </c>
    </row>
    <row r="216">
      <c r="A216" s="17" t="n"/>
      <c r="B216" s="14" t="n"/>
      <c r="C216" s="14" t="n"/>
      <c r="D216" s="16" t="n"/>
      <c r="E216" s="14" t="n"/>
      <c r="F216" s="14" t="n"/>
      <c r="G216" s="14" t="n"/>
      <c r="H216" s="19" t="n"/>
      <c r="I216" s="19" t="n"/>
      <c r="J216" s="34">
        <f>IF(A216="","",H216+I216)</f>
        <v/>
      </c>
      <c r="K216" s="14" t="n"/>
      <c r="L216" s="14" t="n"/>
      <c r="M216" s="14" t="n"/>
      <c r="N216" s="14" t="n"/>
      <c r="O216" s="20">
        <f>IF(A216="","",SUMPRODUCT((A216&gt;=Setup!$C$19:$C$30)*(A216&lt;=Setup!$D$19:$D$30)*Setup!$A$19:$A$30))</f>
        <v/>
      </c>
      <c r="P216" s="34">
        <f>IF(A216="","",IF(OR(F216="Standard domestic 15% (Box 7)",F216="Import - VAT paid at customs (Box 8)",F216="Import - Reverse charge (Box 9)"),ROUND(H216*Setup!$B$9,2),0))</f>
        <v/>
      </c>
      <c r="Q216" s="34">
        <f>IF(A216="","",I216-P216)</f>
        <v/>
      </c>
      <c r="R216" s="34">
        <f>IF(A216="","",IF(L216="Yes",I216,0))</f>
        <v/>
      </c>
      <c r="S216" s="34">
        <f>IF(A216="","",IF(AND(L216="Yes",K216="Yes",NOT(ISNUMBER(SEARCH("blocked",G216))),OR(F216="Standard domestic 15% (Box 7)",F216="Import - VAT paid at customs (Box 8)",F216="Import - Reverse charge (Box 9)"),OR(F216&lt;&gt;"Standard domestic 15% (Box 7)",AND(LEN(D216)=15,LEFT(D216,1)="3",RIGHT(D216,1)="3",ISNUMBER(--D216)))),I216,0))</f>
        <v/>
      </c>
      <c r="T216" s="34">
        <f>IF(A216="","",R216-S216)</f>
        <v/>
      </c>
      <c r="U216" s="23">
        <f>IF(A216="","",IF(O216=0,"Outside audit periods; ","")&amp;IF(F216="","No VAT category; ","")&amp;IF(ABS(Q216)&gt;Setup!$B$10,"VAT ≠ 15% × net; ","")&amp;IF(AND(F216="Standard domestic 15% (Box 7)",NOT(AND(LEN(D216)=15,LEFT(D216,1)="3",RIGHT(D216,1)="3",ISNUMBER(--D216)))),"Invalid/missing supplier VAT no; ","")&amp;IF(AND(L216="Yes",K216&lt;&gt;"Yes"),"VAT claimed without valid tax invoice; ","")&amp;IF(AND(L216="Yes",ISNUMBER(SEARCH("blocked",G216))),"Blocked input VAT claimed; ","")&amp;IF(AND(F216="Import - VAT paid at customs (Box 8)",M216=""),"Customs declaration no missing; ","")&amp;IF(AND(F216="Import - Reverse charge (Box 9)",E216="Saudi Arabia"),"RCM used for a local supplier; ","")&amp;IF(AND(L216="Yes",NOT(OR(F216="Standard domestic 15% (Box 7)",F216="Import - VAT paid at customs (Box 8)",F216="Import - Reverse charge (Box 9)"))),"VAT claimed on non-taxable category; ",""))</f>
        <v/>
      </c>
    </row>
    <row r="217">
      <c r="A217" s="17" t="n"/>
      <c r="B217" s="14" t="n"/>
      <c r="C217" s="14" t="n"/>
      <c r="D217" s="16" t="n"/>
      <c r="E217" s="14" t="n"/>
      <c r="F217" s="14" t="n"/>
      <c r="G217" s="14" t="n"/>
      <c r="H217" s="19" t="n"/>
      <c r="I217" s="19" t="n"/>
      <c r="J217" s="34">
        <f>IF(A217="","",H217+I217)</f>
        <v/>
      </c>
      <c r="K217" s="14" t="n"/>
      <c r="L217" s="14" t="n"/>
      <c r="M217" s="14" t="n"/>
      <c r="N217" s="14" t="n"/>
      <c r="O217" s="20">
        <f>IF(A217="","",SUMPRODUCT((A217&gt;=Setup!$C$19:$C$30)*(A217&lt;=Setup!$D$19:$D$30)*Setup!$A$19:$A$30))</f>
        <v/>
      </c>
      <c r="P217" s="34">
        <f>IF(A217="","",IF(OR(F217="Standard domestic 15% (Box 7)",F217="Import - VAT paid at customs (Box 8)",F217="Import - Reverse charge (Box 9)"),ROUND(H217*Setup!$B$9,2),0))</f>
        <v/>
      </c>
      <c r="Q217" s="34">
        <f>IF(A217="","",I217-P217)</f>
        <v/>
      </c>
      <c r="R217" s="34">
        <f>IF(A217="","",IF(L217="Yes",I217,0))</f>
        <v/>
      </c>
      <c r="S217" s="34">
        <f>IF(A217="","",IF(AND(L217="Yes",K217="Yes",NOT(ISNUMBER(SEARCH("blocked",G217))),OR(F217="Standard domestic 15% (Box 7)",F217="Import - VAT paid at customs (Box 8)",F217="Import - Reverse charge (Box 9)"),OR(F217&lt;&gt;"Standard domestic 15% (Box 7)",AND(LEN(D217)=15,LEFT(D217,1)="3",RIGHT(D217,1)="3",ISNUMBER(--D217)))),I217,0))</f>
        <v/>
      </c>
      <c r="T217" s="34">
        <f>IF(A217="","",R217-S217)</f>
        <v/>
      </c>
      <c r="U217" s="23">
        <f>IF(A217="","",IF(O217=0,"Outside audit periods; ","")&amp;IF(F217="","No VAT category; ","")&amp;IF(ABS(Q217)&gt;Setup!$B$10,"VAT ≠ 15% × net; ","")&amp;IF(AND(F217="Standard domestic 15% (Box 7)",NOT(AND(LEN(D217)=15,LEFT(D217,1)="3",RIGHT(D217,1)="3",ISNUMBER(--D217)))),"Invalid/missing supplier VAT no; ","")&amp;IF(AND(L217="Yes",K217&lt;&gt;"Yes"),"VAT claimed without valid tax invoice; ","")&amp;IF(AND(L217="Yes",ISNUMBER(SEARCH("blocked",G217))),"Blocked input VAT claimed; ","")&amp;IF(AND(F217="Import - VAT paid at customs (Box 8)",M217=""),"Customs declaration no missing; ","")&amp;IF(AND(F217="Import - Reverse charge (Box 9)",E217="Saudi Arabia"),"RCM used for a local supplier; ","")&amp;IF(AND(L217="Yes",NOT(OR(F217="Standard domestic 15% (Box 7)",F217="Import - VAT paid at customs (Box 8)",F217="Import - Reverse charge (Box 9)"))),"VAT claimed on non-taxable category; ",""))</f>
        <v/>
      </c>
    </row>
    <row r="218">
      <c r="A218" s="17" t="n"/>
      <c r="B218" s="14" t="n"/>
      <c r="C218" s="14" t="n"/>
      <c r="D218" s="16" t="n"/>
      <c r="E218" s="14" t="n"/>
      <c r="F218" s="14" t="n"/>
      <c r="G218" s="14" t="n"/>
      <c r="H218" s="19" t="n"/>
      <c r="I218" s="19" t="n"/>
      <c r="J218" s="34">
        <f>IF(A218="","",H218+I218)</f>
        <v/>
      </c>
      <c r="K218" s="14" t="n"/>
      <c r="L218" s="14" t="n"/>
      <c r="M218" s="14" t="n"/>
      <c r="N218" s="14" t="n"/>
      <c r="O218" s="20">
        <f>IF(A218="","",SUMPRODUCT((A218&gt;=Setup!$C$19:$C$30)*(A218&lt;=Setup!$D$19:$D$30)*Setup!$A$19:$A$30))</f>
        <v/>
      </c>
      <c r="P218" s="34">
        <f>IF(A218="","",IF(OR(F218="Standard domestic 15% (Box 7)",F218="Import - VAT paid at customs (Box 8)",F218="Import - Reverse charge (Box 9)"),ROUND(H218*Setup!$B$9,2),0))</f>
        <v/>
      </c>
      <c r="Q218" s="34">
        <f>IF(A218="","",I218-P218)</f>
        <v/>
      </c>
      <c r="R218" s="34">
        <f>IF(A218="","",IF(L218="Yes",I218,0))</f>
        <v/>
      </c>
      <c r="S218" s="34">
        <f>IF(A218="","",IF(AND(L218="Yes",K218="Yes",NOT(ISNUMBER(SEARCH("blocked",G218))),OR(F218="Standard domestic 15% (Box 7)",F218="Import - VAT paid at customs (Box 8)",F218="Import - Reverse charge (Box 9)"),OR(F218&lt;&gt;"Standard domestic 15% (Box 7)",AND(LEN(D218)=15,LEFT(D218,1)="3",RIGHT(D218,1)="3",ISNUMBER(--D218)))),I218,0))</f>
        <v/>
      </c>
      <c r="T218" s="34">
        <f>IF(A218="","",R218-S218)</f>
        <v/>
      </c>
      <c r="U218" s="23">
        <f>IF(A218="","",IF(O218=0,"Outside audit periods; ","")&amp;IF(F218="","No VAT category; ","")&amp;IF(ABS(Q218)&gt;Setup!$B$10,"VAT ≠ 15% × net; ","")&amp;IF(AND(F218="Standard domestic 15% (Box 7)",NOT(AND(LEN(D218)=15,LEFT(D218,1)="3",RIGHT(D218,1)="3",ISNUMBER(--D218)))),"Invalid/missing supplier VAT no; ","")&amp;IF(AND(L218="Yes",K218&lt;&gt;"Yes"),"VAT claimed without valid tax invoice; ","")&amp;IF(AND(L218="Yes",ISNUMBER(SEARCH("blocked",G218))),"Blocked input VAT claimed; ","")&amp;IF(AND(F218="Import - VAT paid at customs (Box 8)",M218=""),"Customs declaration no missing; ","")&amp;IF(AND(F218="Import - Reverse charge (Box 9)",E218="Saudi Arabia"),"RCM used for a local supplier; ","")&amp;IF(AND(L218="Yes",NOT(OR(F218="Standard domestic 15% (Box 7)",F218="Import - VAT paid at customs (Box 8)",F218="Import - Reverse charge (Box 9)"))),"VAT claimed on non-taxable category; ",""))</f>
        <v/>
      </c>
    </row>
    <row r="219">
      <c r="A219" s="17" t="n"/>
      <c r="B219" s="14" t="n"/>
      <c r="C219" s="14" t="n"/>
      <c r="D219" s="16" t="n"/>
      <c r="E219" s="14" t="n"/>
      <c r="F219" s="14" t="n"/>
      <c r="G219" s="14" t="n"/>
      <c r="H219" s="19" t="n"/>
      <c r="I219" s="19" t="n"/>
      <c r="J219" s="34">
        <f>IF(A219="","",H219+I219)</f>
        <v/>
      </c>
      <c r="K219" s="14" t="n"/>
      <c r="L219" s="14" t="n"/>
      <c r="M219" s="14" t="n"/>
      <c r="N219" s="14" t="n"/>
      <c r="O219" s="20">
        <f>IF(A219="","",SUMPRODUCT((A219&gt;=Setup!$C$19:$C$30)*(A219&lt;=Setup!$D$19:$D$30)*Setup!$A$19:$A$30))</f>
        <v/>
      </c>
      <c r="P219" s="34">
        <f>IF(A219="","",IF(OR(F219="Standard domestic 15% (Box 7)",F219="Import - VAT paid at customs (Box 8)",F219="Import - Reverse charge (Box 9)"),ROUND(H219*Setup!$B$9,2),0))</f>
        <v/>
      </c>
      <c r="Q219" s="34">
        <f>IF(A219="","",I219-P219)</f>
        <v/>
      </c>
      <c r="R219" s="34">
        <f>IF(A219="","",IF(L219="Yes",I219,0))</f>
        <v/>
      </c>
      <c r="S219" s="34">
        <f>IF(A219="","",IF(AND(L219="Yes",K219="Yes",NOT(ISNUMBER(SEARCH("blocked",G219))),OR(F219="Standard domestic 15% (Box 7)",F219="Import - VAT paid at customs (Box 8)",F219="Import - Reverse charge (Box 9)"),OR(F219&lt;&gt;"Standard domestic 15% (Box 7)",AND(LEN(D219)=15,LEFT(D219,1)="3",RIGHT(D219,1)="3",ISNUMBER(--D219)))),I219,0))</f>
        <v/>
      </c>
      <c r="T219" s="34">
        <f>IF(A219="","",R219-S219)</f>
        <v/>
      </c>
      <c r="U219" s="23">
        <f>IF(A219="","",IF(O219=0,"Outside audit periods; ","")&amp;IF(F219="","No VAT category; ","")&amp;IF(ABS(Q219)&gt;Setup!$B$10,"VAT ≠ 15% × net; ","")&amp;IF(AND(F219="Standard domestic 15% (Box 7)",NOT(AND(LEN(D219)=15,LEFT(D219,1)="3",RIGHT(D219,1)="3",ISNUMBER(--D219)))),"Invalid/missing supplier VAT no; ","")&amp;IF(AND(L219="Yes",K219&lt;&gt;"Yes"),"VAT claimed without valid tax invoice; ","")&amp;IF(AND(L219="Yes",ISNUMBER(SEARCH("blocked",G219))),"Blocked input VAT claimed; ","")&amp;IF(AND(F219="Import - VAT paid at customs (Box 8)",M219=""),"Customs declaration no missing; ","")&amp;IF(AND(F219="Import - Reverse charge (Box 9)",E219="Saudi Arabia"),"RCM used for a local supplier; ","")&amp;IF(AND(L219="Yes",NOT(OR(F219="Standard domestic 15% (Box 7)",F219="Import - VAT paid at customs (Box 8)",F219="Import - Reverse charge (Box 9)"))),"VAT claimed on non-taxable category; ",""))</f>
        <v/>
      </c>
    </row>
    <row r="220">
      <c r="A220" s="17" t="n"/>
      <c r="B220" s="14" t="n"/>
      <c r="C220" s="14" t="n"/>
      <c r="D220" s="16" t="n"/>
      <c r="E220" s="14" t="n"/>
      <c r="F220" s="14" t="n"/>
      <c r="G220" s="14" t="n"/>
      <c r="H220" s="19" t="n"/>
      <c r="I220" s="19" t="n"/>
      <c r="J220" s="34">
        <f>IF(A220="","",H220+I220)</f>
        <v/>
      </c>
      <c r="K220" s="14" t="n"/>
      <c r="L220" s="14" t="n"/>
      <c r="M220" s="14" t="n"/>
      <c r="N220" s="14" t="n"/>
      <c r="O220" s="20">
        <f>IF(A220="","",SUMPRODUCT((A220&gt;=Setup!$C$19:$C$30)*(A220&lt;=Setup!$D$19:$D$30)*Setup!$A$19:$A$30))</f>
        <v/>
      </c>
      <c r="P220" s="34">
        <f>IF(A220="","",IF(OR(F220="Standard domestic 15% (Box 7)",F220="Import - VAT paid at customs (Box 8)",F220="Import - Reverse charge (Box 9)"),ROUND(H220*Setup!$B$9,2),0))</f>
        <v/>
      </c>
      <c r="Q220" s="34">
        <f>IF(A220="","",I220-P220)</f>
        <v/>
      </c>
      <c r="R220" s="34">
        <f>IF(A220="","",IF(L220="Yes",I220,0))</f>
        <v/>
      </c>
      <c r="S220" s="34">
        <f>IF(A220="","",IF(AND(L220="Yes",K220="Yes",NOT(ISNUMBER(SEARCH("blocked",G220))),OR(F220="Standard domestic 15% (Box 7)",F220="Import - VAT paid at customs (Box 8)",F220="Import - Reverse charge (Box 9)"),OR(F220&lt;&gt;"Standard domestic 15% (Box 7)",AND(LEN(D220)=15,LEFT(D220,1)="3",RIGHT(D220,1)="3",ISNUMBER(--D220)))),I220,0))</f>
        <v/>
      </c>
      <c r="T220" s="34">
        <f>IF(A220="","",R220-S220)</f>
        <v/>
      </c>
      <c r="U220" s="23">
        <f>IF(A220="","",IF(O220=0,"Outside audit periods; ","")&amp;IF(F220="","No VAT category; ","")&amp;IF(ABS(Q220)&gt;Setup!$B$10,"VAT ≠ 15% × net; ","")&amp;IF(AND(F220="Standard domestic 15% (Box 7)",NOT(AND(LEN(D220)=15,LEFT(D220,1)="3",RIGHT(D220,1)="3",ISNUMBER(--D220)))),"Invalid/missing supplier VAT no; ","")&amp;IF(AND(L220="Yes",K220&lt;&gt;"Yes"),"VAT claimed without valid tax invoice; ","")&amp;IF(AND(L220="Yes",ISNUMBER(SEARCH("blocked",G220))),"Blocked input VAT claimed; ","")&amp;IF(AND(F220="Import - VAT paid at customs (Box 8)",M220=""),"Customs declaration no missing; ","")&amp;IF(AND(F220="Import - Reverse charge (Box 9)",E220="Saudi Arabia"),"RCM used for a local supplier; ","")&amp;IF(AND(L220="Yes",NOT(OR(F220="Standard domestic 15% (Box 7)",F220="Import - VAT paid at customs (Box 8)",F220="Import - Reverse charge (Box 9)"))),"VAT claimed on non-taxable category; ",""))</f>
        <v/>
      </c>
    </row>
    <row r="221">
      <c r="A221" s="17" t="n"/>
      <c r="B221" s="14" t="n"/>
      <c r="C221" s="14" t="n"/>
      <c r="D221" s="16" t="n"/>
      <c r="E221" s="14" t="n"/>
      <c r="F221" s="14" t="n"/>
      <c r="G221" s="14" t="n"/>
      <c r="H221" s="19" t="n"/>
      <c r="I221" s="19" t="n"/>
      <c r="J221" s="34">
        <f>IF(A221="","",H221+I221)</f>
        <v/>
      </c>
      <c r="K221" s="14" t="n"/>
      <c r="L221" s="14" t="n"/>
      <c r="M221" s="14" t="n"/>
      <c r="N221" s="14" t="n"/>
      <c r="O221" s="20">
        <f>IF(A221="","",SUMPRODUCT((A221&gt;=Setup!$C$19:$C$30)*(A221&lt;=Setup!$D$19:$D$30)*Setup!$A$19:$A$30))</f>
        <v/>
      </c>
      <c r="P221" s="34">
        <f>IF(A221="","",IF(OR(F221="Standard domestic 15% (Box 7)",F221="Import - VAT paid at customs (Box 8)",F221="Import - Reverse charge (Box 9)"),ROUND(H221*Setup!$B$9,2),0))</f>
        <v/>
      </c>
      <c r="Q221" s="34">
        <f>IF(A221="","",I221-P221)</f>
        <v/>
      </c>
      <c r="R221" s="34">
        <f>IF(A221="","",IF(L221="Yes",I221,0))</f>
        <v/>
      </c>
      <c r="S221" s="34">
        <f>IF(A221="","",IF(AND(L221="Yes",K221="Yes",NOT(ISNUMBER(SEARCH("blocked",G221))),OR(F221="Standard domestic 15% (Box 7)",F221="Import - VAT paid at customs (Box 8)",F221="Import - Reverse charge (Box 9)"),OR(F221&lt;&gt;"Standard domestic 15% (Box 7)",AND(LEN(D221)=15,LEFT(D221,1)="3",RIGHT(D221,1)="3",ISNUMBER(--D221)))),I221,0))</f>
        <v/>
      </c>
      <c r="T221" s="34">
        <f>IF(A221="","",R221-S221)</f>
        <v/>
      </c>
      <c r="U221" s="23">
        <f>IF(A221="","",IF(O221=0,"Outside audit periods; ","")&amp;IF(F221="","No VAT category; ","")&amp;IF(ABS(Q221)&gt;Setup!$B$10,"VAT ≠ 15% × net; ","")&amp;IF(AND(F221="Standard domestic 15% (Box 7)",NOT(AND(LEN(D221)=15,LEFT(D221,1)="3",RIGHT(D221,1)="3",ISNUMBER(--D221)))),"Invalid/missing supplier VAT no; ","")&amp;IF(AND(L221="Yes",K221&lt;&gt;"Yes"),"VAT claimed without valid tax invoice; ","")&amp;IF(AND(L221="Yes",ISNUMBER(SEARCH("blocked",G221))),"Blocked input VAT claimed; ","")&amp;IF(AND(F221="Import - VAT paid at customs (Box 8)",M221=""),"Customs declaration no missing; ","")&amp;IF(AND(F221="Import - Reverse charge (Box 9)",E221="Saudi Arabia"),"RCM used for a local supplier; ","")&amp;IF(AND(L221="Yes",NOT(OR(F221="Standard domestic 15% (Box 7)",F221="Import - VAT paid at customs (Box 8)",F221="Import - Reverse charge (Box 9)"))),"VAT claimed on non-taxable category; ",""))</f>
        <v/>
      </c>
    </row>
    <row r="222">
      <c r="A222" s="17" t="n"/>
      <c r="B222" s="14" t="n"/>
      <c r="C222" s="14" t="n"/>
      <c r="D222" s="16" t="n"/>
      <c r="E222" s="14" t="n"/>
      <c r="F222" s="14" t="n"/>
      <c r="G222" s="14" t="n"/>
      <c r="H222" s="19" t="n"/>
      <c r="I222" s="19" t="n"/>
      <c r="J222" s="34">
        <f>IF(A222="","",H222+I222)</f>
        <v/>
      </c>
      <c r="K222" s="14" t="n"/>
      <c r="L222" s="14" t="n"/>
      <c r="M222" s="14" t="n"/>
      <c r="N222" s="14" t="n"/>
      <c r="O222" s="20">
        <f>IF(A222="","",SUMPRODUCT((A222&gt;=Setup!$C$19:$C$30)*(A222&lt;=Setup!$D$19:$D$30)*Setup!$A$19:$A$30))</f>
        <v/>
      </c>
      <c r="P222" s="34">
        <f>IF(A222="","",IF(OR(F222="Standard domestic 15% (Box 7)",F222="Import - VAT paid at customs (Box 8)",F222="Import - Reverse charge (Box 9)"),ROUND(H222*Setup!$B$9,2),0))</f>
        <v/>
      </c>
      <c r="Q222" s="34">
        <f>IF(A222="","",I222-P222)</f>
        <v/>
      </c>
      <c r="R222" s="34">
        <f>IF(A222="","",IF(L222="Yes",I222,0))</f>
        <v/>
      </c>
      <c r="S222" s="34">
        <f>IF(A222="","",IF(AND(L222="Yes",K222="Yes",NOT(ISNUMBER(SEARCH("blocked",G222))),OR(F222="Standard domestic 15% (Box 7)",F222="Import - VAT paid at customs (Box 8)",F222="Import - Reverse charge (Box 9)"),OR(F222&lt;&gt;"Standard domestic 15% (Box 7)",AND(LEN(D222)=15,LEFT(D222,1)="3",RIGHT(D222,1)="3",ISNUMBER(--D222)))),I222,0))</f>
        <v/>
      </c>
      <c r="T222" s="34">
        <f>IF(A222="","",R222-S222)</f>
        <v/>
      </c>
      <c r="U222" s="23">
        <f>IF(A222="","",IF(O222=0,"Outside audit periods; ","")&amp;IF(F222="","No VAT category; ","")&amp;IF(ABS(Q222)&gt;Setup!$B$10,"VAT ≠ 15% × net; ","")&amp;IF(AND(F222="Standard domestic 15% (Box 7)",NOT(AND(LEN(D222)=15,LEFT(D222,1)="3",RIGHT(D222,1)="3",ISNUMBER(--D222)))),"Invalid/missing supplier VAT no; ","")&amp;IF(AND(L222="Yes",K222&lt;&gt;"Yes"),"VAT claimed without valid tax invoice; ","")&amp;IF(AND(L222="Yes",ISNUMBER(SEARCH("blocked",G222))),"Blocked input VAT claimed; ","")&amp;IF(AND(F222="Import - VAT paid at customs (Box 8)",M222=""),"Customs declaration no missing; ","")&amp;IF(AND(F222="Import - Reverse charge (Box 9)",E222="Saudi Arabia"),"RCM used for a local supplier; ","")&amp;IF(AND(L222="Yes",NOT(OR(F222="Standard domestic 15% (Box 7)",F222="Import - VAT paid at customs (Box 8)",F222="Import - Reverse charge (Box 9)"))),"VAT claimed on non-taxable category; ",""))</f>
        <v/>
      </c>
    </row>
    <row r="223">
      <c r="A223" s="17" t="n"/>
      <c r="B223" s="14" t="n"/>
      <c r="C223" s="14" t="n"/>
      <c r="D223" s="16" t="n"/>
      <c r="E223" s="14" t="n"/>
      <c r="F223" s="14" t="n"/>
      <c r="G223" s="14" t="n"/>
      <c r="H223" s="19" t="n"/>
      <c r="I223" s="19" t="n"/>
      <c r="J223" s="34">
        <f>IF(A223="","",H223+I223)</f>
        <v/>
      </c>
      <c r="K223" s="14" t="n"/>
      <c r="L223" s="14" t="n"/>
      <c r="M223" s="14" t="n"/>
      <c r="N223" s="14" t="n"/>
      <c r="O223" s="20">
        <f>IF(A223="","",SUMPRODUCT((A223&gt;=Setup!$C$19:$C$30)*(A223&lt;=Setup!$D$19:$D$30)*Setup!$A$19:$A$30))</f>
        <v/>
      </c>
      <c r="P223" s="34">
        <f>IF(A223="","",IF(OR(F223="Standard domestic 15% (Box 7)",F223="Import - VAT paid at customs (Box 8)",F223="Import - Reverse charge (Box 9)"),ROUND(H223*Setup!$B$9,2),0))</f>
        <v/>
      </c>
      <c r="Q223" s="34">
        <f>IF(A223="","",I223-P223)</f>
        <v/>
      </c>
      <c r="R223" s="34">
        <f>IF(A223="","",IF(L223="Yes",I223,0))</f>
        <v/>
      </c>
      <c r="S223" s="34">
        <f>IF(A223="","",IF(AND(L223="Yes",K223="Yes",NOT(ISNUMBER(SEARCH("blocked",G223))),OR(F223="Standard domestic 15% (Box 7)",F223="Import - VAT paid at customs (Box 8)",F223="Import - Reverse charge (Box 9)"),OR(F223&lt;&gt;"Standard domestic 15% (Box 7)",AND(LEN(D223)=15,LEFT(D223,1)="3",RIGHT(D223,1)="3",ISNUMBER(--D223)))),I223,0))</f>
        <v/>
      </c>
      <c r="T223" s="34">
        <f>IF(A223="","",R223-S223)</f>
        <v/>
      </c>
      <c r="U223" s="23">
        <f>IF(A223="","",IF(O223=0,"Outside audit periods; ","")&amp;IF(F223="","No VAT category; ","")&amp;IF(ABS(Q223)&gt;Setup!$B$10,"VAT ≠ 15% × net; ","")&amp;IF(AND(F223="Standard domestic 15% (Box 7)",NOT(AND(LEN(D223)=15,LEFT(D223,1)="3",RIGHT(D223,1)="3",ISNUMBER(--D223)))),"Invalid/missing supplier VAT no; ","")&amp;IF(AND(L223="Yes",K223&lt;&gt;"Yes"),"VAT claimed without valid tax invoice; ","")&amp;IF(AND(L223="Yes",ISNUMBER(SEARCH("blocked",G223))),"Blocked input VAT claimed; ","")&amp;IF(AND(F223="Import - VAT paid at customs (Box 8)",M223=""),"Customs declaration no missing; ","")&amp;IF(AND(F223="Import - Reverse charge (Box 9)",E223="Saudi Arabia"),"RCM used for a local supplier; ","")&amp;IF(AND(L223="Yes",NOT(OR(F223="Standard domestic 15% (Box 7)",F223="Import - VAT paid at customs (Box 8)",F223="Import - Reverse charge (Box 9)"))),"VAT claimed on non-taxable category; ",""))</f>
        <v/>
      </c>
    </row>
    <row r="224">
      <c r="A224" s="17" t="n"/>
      <c r="B224" s="14" t="n"/>
      <c r="C224" s="14" t="n"/>
      <c r="D224" s="16" t="n"/>
      <c r="E224" s="14" t="n"/>
      <c r="F224" s="14" t="n"/>
      <c r="G224" s="14" t="n"/>
      <c r="H224" s="19" t="n"/>
      <c r="I224" s="19" t="n"/>
      <c r="J224" s="34">
        <f>IF(A224="","",H224+I224)</f>
        <v/>
      </c>
      <c r="K224" s="14" t="n"/>
      <c r="L224" s="14" t="n"/>
      <c r="M224" s="14" t="n"/>
      <c r="N224" s="14" t="n"/>
      <c r="O224" s="20">
        <f>IF(A224="","",SUMPRODUCT((A224&gt;=Setup!$C$19:$C$30)*(A224&lt;=Setup!$D$19:$D$30)*Setup!$A$19:$A$30))</f>
        <v/>
      </c>
      <c r="P224" s="34">
        <f>IF(A224="","",IF(OR(F224="Standard domestic 15% (Box 7)",F224="Import - VAT paid at customs (Box 8)",F224="Import - Reverse charge (Box 9)"),ROUND(H224*Setup!$B$9,2),0))</f>
        <v/>
      </c>
      <c r="Q224" s="34">
        <f>IF(A224="","",I224-P224)</f>
        <v/>
      </c>
      <c r="R224" s="34">
        <f>IF(A224="","",IF(L224="Yes",I224,0))</f>
        <v/>
      </c>
      <c r="S224" s="34">
        <f>IF(A224="","",IF(AND(L224="Yes",K224="Yes",NOT(ISNUMBER(SEARCH("blocked",G224))),OR(F224="Standard domestic 15% (Box 7)",F224="Import - VAT paid at customs (Box 8)",F224="Import - Reverse charge (Box 9)"),OR(F224&lt;&gt;"Standard domestic 15% (Box 7)",AND(LEN(D224)=15,LEFT(D224,1)="3",RIGHT(D224,1)="3",ISNUMBER(--D224)))),I224,0))</f>
        <v/>
      </c>
      <c r="T224" s="34">
        <f>IF(A224="","",R224-S224)</f>
        <v/>
      </c>
      <c r="U224" s="23">
        <f>IF(A224="","",IF(O224=0,"Outside audit periods; ","")&amp;IF(F224="","No VAT category; ","")&amp;IF(ABS(Q224)&gt;Setup!$B$10,"VAT ≠ 15% × net; ","")&amp;IF(AND(F224="Standard domestic 15% (Box 7)",NOT(AND(LEN(D224)=15,LEFT(D224,1)="3",RIGHT(D224,1)="3",ISNUMBER(--D224)))),"Invalid/missing supplier VAT no; ","")&amp;IF(AND(L224="Yes",K224&lt;&gt;"Yes"),"VAT claimed without valid tax invoice; ","")&amp;IF(AND(L224="Yes",ISNUMBER(SEARCH("blocked",G224))),"Blocked input VAT claimed; ","")&amp;IF(AND(F224="Import - VAT paid at customs (Box 8)",M224=""),"Customs declaration no missing; ","")&amp;IF(AND(F224="Import - Reverse charge (Box 9)",E224="Saudi Arabia"),"RCM used for a local supplier; ","")&amp;IF(AND(L224="Yes",NOT(OR(F224="Standard domestic 15% (Box 7)",F224="Import - VAT paid at customs (Box 8)",F224="Import - Reverse charge (Box 9)"))),"VAT claimed on non-taxable category; ",""))</f>
        <v/>
      </c>
    </row>
    <row r="225">
      <c r="A225" s="17" t="n"/>
      <c r="B225" s="14" t="n"/>
      <c r="C225" s="14" t="n"/>
      <c r="D225" s="16" t="n"/>
      <c r="E225" s="14" t="n"/>
      <c r="F225" s="14" t="n"/>
      <c r="G225" s="14" t="n"/>
      <c r="H225" s="19" t="n"/>
      <c r="I225" s="19" t="n"/>
      <c r="J225" s="34">
        <f>IF(A225="","",H225+I225)</f>
        <v/>
      </c>
      <c r="K225" s="14" t="n"/>
      <c r="L225" s="14" t="n"/>
      <c r="M225" s="14" t="n"/>
      <c r="N225" s="14" t="n"/>
      <c r="O225" s="20">
        <f>IF(A225="","",SUMPRODUCT((A225&gt;=Setup!$C$19:$C$30)*(A225&lt;=Setup!$D$19:$D$30)*Setup!$A$19:$A$30))</f>
        <v/>
      </c>
      <c r="P225" s="34">
        <f>IF(A225="","",IF(OR(F225="Standard domestic 15% (Box 7)",F225="Import - VAT paid at customs (Box 8)",F225="Import - Reverse charge (Box 9)"),ROUND(H225*Setup!$B$9,2),0))</f>
        <v/>
      </c>
      <c r="Q225" s="34">
        <f>IF(A225="","",I225-P225)</f>
        <v/>
      </c>
      <c r="R225" s="34">
        <f>IF(A225="","",IF(L225="Yes",I225,0))</f>
        <v/>
      </c>
      <c r="S225" s="34">
        <f>IF(A225="","",IF(AND(L225="Yes",K225="Yes",NOT(ISNUMBER(SEARCH("blocked",G225))),OR(F225="Standard domestic 15% (Box 7)",F225="Import - VAT paid at customs (Box 8)",F225="Import - Reverse charge (Box 9)"),OR(F225&lt;&gt;"Standard domestic 15% (Box 7)",AND(LEN(D225)=15,LEFT(D225,1)="3",RIGHT(D225,1)="3",ISNUMBER(--D225)))),I225,0))</f>
        <v/>
      </c>
      <c r="T225" s="34">
        <f>IF(A225="","",R225-S225)</f>
        <v/>
      </c>
      <c r="U225" s="23">
        <f>IF(A225="","",IF(O225=0,"Outside audit periods; ","")&amp;IF(F225="","No VAT category; ","")&amp;IF(ABS(Q225)&gt;Setup!$B$10,"VAT ≠ 15% × net; ","")&amp;IF(AND(F225="Standard domestic 15% (Box 7)",NOT(AND(LEN(D225)=15,LEFT(D225,1)="3",RIGHT(D225,1)="3",ISNUMBER(--D225)))),"Invalid/missing supplier VAT no; ","")&amp;IF(AND(L225="Yes",K225&lt;&gt;"Yes"),"VAT claimed without valid tax invoice; ","")&amp;IF(AND(L225="Yes",ISNUMBER(SEARCH("blocked",G225))),"Blocked input VAT claimed; ","")&amp;IF(AND(F225="Import - VAT paid at customs (Box 8)",M225=""),"Customs declaration no missing; ","")&amp;IF(AND(F225="Import - Reverse charge (Box 9)",E225="Saudi Arabia"),"RCM used for a local supplier; ","")&amp;IF(AND(L225="Yes",NOT(OR(F225="Standard domestic 15% (Box 7)",F225="Import - VAT paid at customs (Box 8)",F225="Import - Reverse charge (Box 9)"))),"VAT claimed on non-taxable category; ",""))</f>
        <v/>
      </c>
    </row>
    <row r="226">
      <c r="A226" s="17" t="n"/>
      <c r="B226" s="14" t="n"/>
      <c r="C226" s="14" t="n"/>
      <c r="D226" s="16" t="n"/>
      <c r="E226" s="14" t="n"/>
      <c r="F226" s="14" t="n"/>
      <c r="G226" s="14" t="n"/>
      <c r="H226" s="19" t="n"/>
      <c r="I226" s="19" t="n"/>
      <c r="J226" s="34">
        <f>IF(A226="","",H226+I226)</f>
        <v/>
      </c>
      <c r="K226" s="14" t="n"/>
      <c r="L226" s="14" t="n"/>
      <c r="M226" s="14" t="n"/>
      <c r="N226" s="14" t="n"/>
      <c r="O226" s="20">
        <f>IF(A226="","",SUMPRODUCT((A226&gt;=Setup!$C$19:$C$30)*(A226&lt;=Setup!$D$19:$D$30)*Setup!$A$19:$A$30))</f>
        <v/>
      </c>
      <c r="P226" s="34">
        <f>IF(A226="","",IF(OR(F226="Standard domestic 15% (Box 7)",F226="Import - VAT paid at customs (Box 8)",F226="Import - Reverse charge (Box 9)"),ROUND(H226*Setup!$B$9,2),0))</f>
        <v/>
      </c>
      <c r="Q226" s="34">
        <f>IF(A226="","",I226-P226)</f>
        <v/>
      </c>
      <c r="R226" s="34">
        <f>IF(A226="","",IF(L226="Yes",I226,0))</f>
        <v/>
      </c>
      <c r="S226" s="34">
        <f>IF(A226="","",IF(AND(L226="Yes",K226="Yes",NOT(ISNUMBER(SEARCH("blocked",G226))),OR(F226="Standard domestic 15% (Box 7)",F226="Import - VAT paid at customs (Box 8)",F226="Import - Reverse charge (Box 9)"),OR(F226&lt;&gt;"Standard domestic 15% (Box 7)",AND(LEN(D226)=15,LEFT(D226,1)="3",RIGHT(D226,1)="3",ISNUMBER(--D226)))),I226,0))</f>
        <v/>
      </c>
      <c r="T226" s="34">
        <f>IF(A226="","",R226-S226)</f>
        <v/>
      </c>
      <c r="U226" s="23">
        <f>IF(A226="","",IF(O226=0,"Outside audit periods; ","")&amp;IF(F226="","No VAT category; ","")&amp;IF(ABS(Q226)&gt;Setup!$B$10,"VAT ≠ 15% × net; ","")&amp;IF(AND(F226="Standard domestic 15% (Box 7)",NOT(AND(LEN(D226)=15,LEFT(D226,1)="3",RIGHT(D226,1)="3",ISNUMBER(--D226)))),"Invalid/missing supplier VAT no; ","")&amp;IF(AND(L226="Yes",K226&lt;&gt;"Yes"),"VAT claimed without valid tax invoice; ","")&amp;IF(AND(L226="Yes",ISNUMBER(SEARCH("blocked",G226))),"Blocked input VAT claimed; ","")&amp;IF(AND(F226="Import - VAT paid at customs (Box 8)",M226=""),"Customs declaration no missing; ","")&amp;IF(AND(F226="Import - Reverse charge (Box 9)",E226="Saudi Arabia"),"RCM used for a local supplier; ","")&amp;IF(AND(L226="Yes",NOT(OR(F226="Standard domestic 15% (Box 7)",F226="Import - VAT paid at customs (Box 8)",F226="Import - Reverse charge (Box 9)"))),"VAT claimed on non-taxable category; ",""))</f>
        <v/>
      </c>
    </row>
    <row r="227">
      <c r="A227" s="17" t="n"/>
      <c r="B227" s="14" t="n"/>
      <c r="C227" s="14" t="n"/>
      <c r="D227" s="16" t="n"/>
      <c r="E227" s="14" t="n"/>
      <c r="F227" s="14" t="n"/>
      <c r="G227" s="14" t="n"/>
      <c r="H227" s="19" t="n"/>
      <c r="I227" s="19" t="n"/>
      <c r="J227" s="34">
        <f>IF(A227="","",H227+I227)</f>
        <v/>
      </c>
      <c r="K227" s="14" t="n"/>
      <c r="L227" s="14" t="n"/>
      <c r="M227" s="14" t="n"/>
      <c r="N227" s="14" t="n"/>
      <c r="O227" s="20">
        <f>IF(A227="","",SUMPRODUCT((A227&gt;=Setup!$C$19:$C$30)*(A227&lt;=Setup!$D$19:$D$30)*Setup!$A$19:$A$30))</f>
        <v/>
      </c>
      <c r="P227" s="34">
        <f>IF(A227="","",IF(OR(F227="Standard domestic 15% (Box 7)",F227="Import - VAT paid at customs (Box 8)",F227="Import - Reverse charge (Box 9)"),ROUND(H227*Setup!$B$9,2),0))</f>
        <v/>
      </c>
      <c r="Q227" s="34">
        <f>IF(A227="","",I227-P227)</f>
        <v/>
      </c>
      <c r="R227" s="34">
        <f>IF(A227="","",IF(L227="Yes",I227,0))</f>
        <v/>
      </c>
      <c r="S227" s="34">
        <f>IF(A227="","",IF(AND(L227="Yes",K227="Yes",NOT(ISNUMBER(SEARCH("blocked",G227))),OR(F227="Standard domestic 15% (Box 7)",F227="Import - VAT paid at customs (Box 8)",F227="Import - Reverse charge (Box 9)"),OR(F227&lt;&gt;"Standard domestic 15% (Box 7)",AND(LEN(D227)=15,LEFT(D227,1)="3",RIGHT(D227,1)="3",ISNUMBER(--D227)))),I227,0))</f>
        <v/>
      </c>
      <c r="T227" s="34">
        <f>IF(A227="","",R227-S227)</f>
        <v/>
      </c>
      <c r="U227" s="23">
        <f>IF(A227="","",IF(O227=0,"Outside audit periods; ","")&amp;IF(F227="","No VAT category; ","")&amp;IF(ABS(Q227)&gt;Setup!$B$10,"VAT ≠ 15% × net; ","")&amp;IF(AND(F227="Standard domestic 15% (Box 7)",NOT(AND(LEN(D227)=15,LEFT(D227,1)="3",RIGHT(D227,1)="3",ISNUMBER(--D227)))),"Invalid/missing supplier VAT no; ","")&amp;IF(AND(L227="Yes",K227&lt;&gt;"Yes"),"VAT claimed without valid tax invoice; ","")&amp;IF(AND(L227="Yes",ISNUMBER(SEARCH("blocked",G227))),"Blocked input VAT claimed; ","")&amp;IF(AND(F227="Import - VAT paid at customs (Box 8)",M227=""),"Customs declaration no missing; ","")&amp;IF(AND(F227="Import - Reverse charge (Box 9)",E227="Saudi Arabia"),"RCM used for a local supplier; ","")&amp;IF(AND(L227="Yes",NOT(OR(F227="Standard domestic 15% (Box 7)",F227="Import - VAT paid at customs (Box 8)",F227="Import - Reverse charge (Box 9)"))),"VAT claimed on non-taxable category; ",""))</f>
        <v/>
      </c>
    </row>
    <row r="228">
      <c r="A228" s="17" t="n"/>
      <c r="B228" s="14" t="n"/>
      <c r="C228" s="14" t="n"/>
      <c r="D228" s="16" t="n"/>
      <c r="E228" s="14" t="n"/>
      <c r="F228" s="14" t="n"/>
      <c r="G228" s="14" t="n"/>
      <c r="H228" s="19" t="n"/>
      <c r="I228" s="19" t="n"/>
      <c r="J228" s="34">
        <f>IF(A228="","",H228+I228)</f>
        <v/>
      </c>
      <c r="K228" s="14" t="n"/>
      <c r="L228" s="14" t="n"/>
      <c r="M228" s="14" t="n"/>
      <c r="N228" s="14" t="n"/>
      <c r="O228" s="20">
        <f>IF(A228="","",SUMPRODUCT((A228&gt;=Setup!$C$19:$C$30)*(A228&lt;=Setup!$D$19:$D$30)*Setup!$A$19:$A$30))</f>
        <v/>
      </c>
      <c r="P228" s="34">
        <f>IF(A228="","",IF(OR(F228="Standard domestic 15% (Box 7)",F228="Import - VAT paid at customs (Box 8)",F228="Import - Reverse charge (Box 9)"),ROUND(H228*Setup!$B$9,2),0))</f>
        <v/>
      </c>
      <c r="Q228" s="34">
        <f>IF(A228="","",I228-P228)</f>
        <v/>
      </c>
      <c r="R228" s="34">
        <f>IF(A228="","",IF(L228="Yes",I228,0))</f>
        <v/>
      </c>
      <c r="S228" s="34">
        <f>IF(A228="","",IF(AND(L228="Yes",K228="Yes",NOT(ISNUMBER(SEARCH("blocked",G228))),OR(F228="Standard domestic 15% (Box 7)",F228="Import - VAT paid at customs (Box 8)",F228="Import - Reverse charge (Box 9)"),OR(F228&lt;&gt;"Standard domestic 15% (Box 7)",AND(LEN(D228)=15,LEFT(D228,1)="3",RIGHT(D228,1)="3",ISNUMBER(--D228)))),I228,0))</f>
        <v/>
      </c>
      <c r="T228" s="34">
        <f>IF(A228="","",R228-S228)</f>
        <v/>
      </c>
      <c r="U228" s="23">
        <f>IF(A228="","",IF(O228=0,"Outside audit periods; ","")&amp;IF(F228="","No VAT category; ","")&amp;IF(ABS(Q228)&gt;Setup!$B$10,"VAT ≠ 15% × net; ","")&amp;IF(AND(F228="Standard domestic 15% (Box 7)",NOT(AND(LEN(D228)=15,LEFT(D228,1)="3",RIGHT(D228,1)="3",ISNUMBER(--D228)))),"Invalid/missing supplier VAT no; ","")&amp;IF(AND(L228="Yes",K228&lt;&gt;"Yes"),"VAT claimed without valid tax invoice; ","")&amp;IF(AND(L228="Yes",ISNUMBER(SEARCH("blocked",G228))),"Blocked input VAT claimed; ","")&amp;IF(AND(F228="Import - VAT paid at customs (Box 8)",M228=""),"Customs declaration no missing; ","")&amp;IF(AND(F228="Import - Reverse charge (Box 9)",E228="Saudi Arabia"),"RCM used for a local supplier; ","")&amp;IF(AND(L228="Yes",NOT(OR(F228="Standard domestic 15% (Box 7)",F228="Import - VAT paid at customs (Box 8)",F228="Import - Reverse charge (Box 9)"))),"VAT claimed on non-taxable category; ",""))</f>
        <v/>
      </c>
    </row>
    <row r="229">
      <c r="A229" s="17" t="n"/>
      <c r="B229" s="14" t="n"/>
      <c r="C229" s="14" t="n"/>
      <c r="D229" s="16" t="n"/>
      <c r="E229" s="14" t="n"/>
      <c r="F229" s="14" t="n"/>
      <c r="G229" s="14" t="n"/>
      <c r="H229" s="19" t="n"/>
      <c r="I229" s="19" t="n"/>
      <c r="J229" s="34">
        <f>IF(A229="","",H229+I229)</f>
        <v/>
      </c>
      <c r="K229" s="14" t="n"/>
      <c r="L229" s="14" t="n"/>
      <c r="M229" s="14" t="n"/>
      <c r="N229" s="14" t="n"/>
      <c r="O229" s="20">
        <f>IF(A229="","",SUMPRODUCT((A229&gt;=Setup!$C$19:$C$30)*(A229&lt;=Setup!$D$19:$D$30)*Setup!$A$19:$A$30))</f>
        <v/>
      </c>
      <c r="P229" s="34">
        <f>IF(A229="","",IF(OR(F229="Standard domestic 15% (Box 7)",F229="Import - VAT paid at customs (Box 8)",F229="Import - Reverse charge (Box 9)"),ROUND(H229*Setup!$B$9,2),0))</f>
        <v/>
      </c>
      <c r="Q229" s="34">
        <f>IF(A229="","",I229-P229)</f>
        <v/>
      </c>
      <c r="R229" s="34">
        <f>IF(A229="","",IF(L229="Yes",I229,0))</f>
        <v/>
      </c>
      <c r="S229" s="34">
        <f>IF(A229="","",IF(AND(L229="Yes",K229="Yes",NOT(ISNUMBER(SEARCH("blocked",G229))),OR(F229="Standard domestic 15% (Box 7)",F229="Import - VAT paid at customs (Box 8)",F229="Import - Reverse charge (Box 9)"),OR(F229&lt;&gt;"Standard domestic 15% (Box 7)",AND(LEN(D229)=15,LEFT(D229,1)="3",RIGHT(D229,1)="3",ISNUMBER(--D229)))),I229,0))</f>
        <v/>
      </c>
      <c r="T229" s="34">
        <f>IF(A229="","",R229-S229)</f>
        <v/>
      </c>
      <c r="U229" s="23">
        <f>IF(A229="","",IF(O229=0,"Outside audit periods; ","")&amp;IF(F229="","No VAT category; ","")&amp;IF(ABS(Q229)&gt;Setup!$B$10,"VAT ≠ 15% × net; ","")&amp;IF(AND(F229="Standard domestic 15% (Box 7)",NOT(AND(LEN(D229)=15,LEFT(D229,1)="3",RIGHT(D229,1)="3",ISNUMBER(--D229)))),"Invalid/missing supplier VAT no; ","")&amp;IF(AND(L229="Yes",K229&lt;&gt;"Yes"),"VAT claimed without valid tax invoice; ","")&amp;IF(AND(L229="Yes",ISNUMBER(SEARCH("blocked",G229))),"Blocked input VAT claimed; ","")&amp;IF(AND(F229="Import - VAT paid at customs (Box 8)",M229=""),"Customs declaration no missing; ","")&amp;IF(AND(F229="Import - Reverse charge (Box 9)",E229="Saudi Arabia"),"RCM used for a local supplier; ","")&amp;IF(AND(L229="Yes",NOT(OR(F229="Standard domestic 15% (Box 7)",F229="Import - VAT paid at customs (Box 8)",F229="Import - Reverse charge (Box 9)"))),"VAT claimed on non-taxable category; ",""))</f>
        <v/>
      </c>
    </row>
    <row r="230">
      <c r="A230" s="17" t="n"/>
      <c r="B230" s="14" t="n"/>
      <c r="C230" s="14" t="n"/>
      <c r="D230" s="16" t="n"/>
      <c r="E230" s="14" t="n"/>
      <c r="F230" s="14" t="n"/>
      <c r="G230" s="14" t="n"/>
      <c r="H230" s="19" t="n"/>
      <c r="I230" s="19" t="n"/>
      <c r="J230" s="34">
        <f>IF(A230="","",H230+I230)</f>
        <v/>
      </c>
      <c r="K230" s="14" t="n"/>
      <c r="L230" s="14" t="n"/>
      <c r="M230" s="14" t="n"/>
      <c r="N230" s="14" t="n"/>
      <c r="O230" s="20">
        <f>IF(A230="","",SUMPRODUCT((A230&gt;=Setup!$C$19:$C$30)*(A230&lt;=Setup!$D$19:$D$30)*Setup!$A$19:$A$30))</f>
        <v/>
      </c>
      <c r="P230" s="34">
        <f>IF(A230="","",IF(OR(F230="Standard domestic 15% (Box 7)",F230="Import - VAT paid at customs (Box 8)",F230="Import - Reverse charge (Box 9)"),ROUND(H230*Setup!$B$9,2),0))</f>
        <v/>
      </c>
      <c r="Q230" s="34">
        <f>IF(A230="","",I230-P230)</f>
        <v/>
      </c>
      <c r="R230" s="34">
        <f>IF(A230="","",IF(L230="Yes",I230,0))</f>
        <v/>
      </c>
      <c r="S230" s="34">
        <f>IF(A230="","",IF(AND(L230="Yes",K230="Yes",NOT(ISNUMBER(SEARCH("blocked",G230))),OR(F230="Standard domestic 15% (Box 7)",F230="Import - VAT paid at customs (Box 8)",F230="Import - Reverse charge (Box 9)"),OR(F230&lt;&gt;"Standard domestic 15% (Box 7)",AND(LEN(D230)=15,LEFT(D230,1)="3",RIGHT(D230,1)="3",ISNUMBER(--D230)))),I230,0))</f>
        <v/>
      </c>
      <c r="T230" s="34">
        <f>IF(A230="","",R230-S230)</f>
        <v/>
      </c>
      <c r="U230" s="23">
        <f>IF(A230="","",IF(O230=0,"Outside audit periods; ","")&amp;IF(F230="","No VAT category; ","")&amp;IF(ABS(Q230)&gt;Setup!$B$10,"VAT ≠ 15% × net; ","")&amp;IF(AND(F230="Standard domestic 15% (Box 7)",NOT(AND(LEN(D230)=15,LEFT(D230,1)="3",RIGHT(D230,1)="3",ISNUMBER(--D230)))),"Invalid/missing supplier VAT no; ","")&amp;IF(AND(L230="Yes",K230&lt;&gt;"Yes"),"VAT claimed without valid tax invoice; ","")&amp;IF(AND(L230="Yes",ISNUMBER(SEARCH("blocked",G230))),"Blocked input VAT claimed; ","")&amp;IF(AND(F230="Import - VAT paid at customs (Box 8)",M230=""),"Customs declaration no missing; ","")&amp;IF(AND(F230="Import - Reverse charge (Box 9)",E230="Saudi Arabia"),"RCM used for a local supplier; ","")&amp;IF(AND(L230="Yes",NOT(OR(F230="Standard domestic 15% (Box 7)",F230="Import - VAT paid at customs (Box 8)",F230="Import - Reverse charge (Box 9)"))),"VAT claimed on non-taxable category; ",""))</f>
        <v/>
      </c>
    </row>
    <row r="231">
      <c r="A231" s="17" t="n"/>
      <c r="B231" s="14" t="n"/>
      <c r="C231" s="14" t="n"/>
      <c r="D231" s="16" t="n"/>
      <c r="E231" s="14" t="n"/>
      <c r="F231" s="14" t="n"/>
      <c r="G231" s="14" t="n"/>
      <c r="H231" s="19" t="n"/>
      <c r="I231" s="19" t="n"/>
      <c r="J231" s="34">
        <f>IF(A231="","",H231+I231)</f>
        <v/>
      </c>
      <c r="K231" s="14" t="n"/>
      <c r="L231" s="14" t="n"/>
      <c r="M231" s="14" t="n"/>
      <c r="N231" s="14" t="n"/>
      <c r="O231" s="20">
        <f>IF(A231="","",SUMPRODUCT((A231&gt;=Setup!$C$19:$C$30)*(A231&lt;=Setup!$D$19:$D$30)*Setup!$A$19:$A$30))</f>
        <v/>
      </c>
      <c r="P231" s="34">
        <f>IF(A231="","",IF(OR(F231="Standard domestic 15% (Box 7)",F231="Import - VAT paid at customs (Box 8)",F231="Import - Reverse charge (Box 9)"),ROUND(H231*Setup!$B$9,2),0))</f>
        <v/>
      </c>
      <c r="Q231" s="34">
        <f>IF(A231="","",I231-P231)</f>
        <v/>
      </c>
      <c r="R231" s="34">
        <f>IF(A231="","",IF(L231="Yes",I231,0))</f>
        <v/>
      </c>
      <c r="S231" s="34">
        <f>IF(A231="","",IF(AND(L231="Yes",K231="Yes",NOT(ISNUMBER(SEARCH("blocked",G231))),OR(F231="Standard domestic 15% (Box 7)",F231="Import - VAT paid at customs (Box 8)",F231="Import - Reverse charge (Box 9)"),OR(F231&lt;&gt;"Standard domestic 15% (Box 7)",AND(LEN(D231)=15,LEFT(D231,1)="3",RIGHT(D231,1)="3",ISNUMBER(--D231)))),I231,0))</f>
        <v/>
      </c>
      <c r="T231" s="34">
        <f>IF(A231="","",R231-S231)</f>
        <v/>
      </c>
      <c r="U231" s="23">
        <f>IF(A231="","",IF(O231=0,"Outside audit periods; ","")&amp;IF(F231="","No VAT category; ","")&amp;IF(ABS(Q231)&gt;Setup!$B$10,"VAT ≠ 15% × net; ","")&amp;IF(AND(F231="Standard domestic 15% (Box 7)",NOT(AND(LEN(D231)=15,LEFT(D231,1)="3",RIGHT(D231,1)="3",ISNUMBER(--D231)))),"Invalid/missing supplier VAT no; ","")&amp;IF(AND(L231="Yes",K231&lt;&gt;"Yes"),"VAT claimed without valid tax invoice; ","")&amp;IF(AND(L231="Yes",ISNUMBER(SEARCH("blocked",G231))),"Blocked input VAT claimed; ","")&amp;IF(AND(F231="Import - VAT paid at customs (Box 8)",M231=""),"Customs declaration no missing; ","")&amp;IF(AND(F231="Import - Reverse charge (Box 9)",E231="Saudi Arabia"),"RCM used for a local supplier; ","")&amp;IF(AND(L231="Yes",NOT(OR(F231="Standard domestic 15% (Box 7)",F231="Import - VAT paid at customs (Box 8)",F231="Import - Reverse charge (Box 9)"))),"VAT claimed on non-taxable category; ",""))</f>
        <v/>
      </c>
    </row>
    <row r="232">
      <c r="A232" s="17" t="n"/>
      <c r="B232" s="14" t="n"/>
      <c r="C232" s="14" t="n"/>
      <c r="D232" s="16" t="n"/>
      <c r="E232" s="14" t="n"/>
      <c r="F232" s="14" t="n"/>
      <c r="G232" s="14" t="n"/>
      <c r="H232" s="19" t="n"/>
      <c r="I232" s="19" t="n"/>
      <c r="J232" s="34">
        <f>IF(A232="","",H232+I232)</f>
        <v/>
      </c>
      <c r="K232" s="14" t="n"/>
      <c r="L232" s="14" t="n"/>
      <c r="M232" s="14" t="n"/>
      <c r="N232" s="14" t="n"/>
      <c r="O232" s="20">
        <f>IF(A232="","",SUMPRODUCT((A232&gt;=Setup!$C$19:$C$30)*(A232&lt;=Setup!$D$19:$D$30)*Setup!$A$19:$A$30))</f>
        <v/>
      </c>
      <c r="P232" s="34">
        <f>IF(A232="","",IF(OR(F232="Standard domestic 15% (Box 7)",F232="Import - VAT paid at customs (Box 8)",F232="Import - Reverse charge (Box 9)"),ROUND(H232*Setup!$B$9,2),0))</f>
        <v/>
      </c>
      <c r="Q232" s="34">
        <f>IF(A232="","",I232-P232)</f>
        <v/>
      </c>
      <c r="R232" s="34">
        <f>IF(A232="","",IF(L232="Yes",I232,0))</f>
        <v/>
      </c>
      <c r="S232" s="34">
        <f>IF(A232="","",IF(AND(L232="Yes",K232="Yes",NOT(ISNUMBER(SEARCH("blocked",G232))),OR(F232="Standard domestic 15% (Box 7)",F232="Import - VAT paid at customs (Box 8)",F232="Import - Reverse charge (Box 9)"),OR(F232&lt;&gt;"Standard domestic 15% (Box 7)",AND(LEN(D232)=15,LEFT(D232,1)="3",RIGHT(D232,1)="3",ISNUMBER(--D232)))),I232,0))</f>
        <v/>
      </c>
      <c r="T232" s="34">
        <f>IF(A232="","",R232-S232)</f>
        <v/>
      </c>
      <c r="U232" s="23">
        <f>IF(A232="","",IF(O232=0,"Outside audit periods; ","")&amp;IF(F232="","No VAT category; ","")&amp;IF(ABS(Q232)&gt;Setup!$B$10,"VAT ≠ 15% × net; ","")&amp;IF(AND(F232="Standard domestic 15% (Box 7)",NOT(AND(LEN(D232)=15,LEFT(D232,1)="3",RIGHT(D232,1)="3",ISNUMBER(--D232)))),"Invalid/missing supplier VAT no; ","")&amp;IF(AND(L232="Yes",K232&lt;&gt;"Yes"),"VAT claimed without valid tax invoice; ","")&amp;IF(AND(L232="Yes",ISNUMBER(SEARCH("blocked",G232))),"Blocked input VAT claimed; ","")&amp;IF(AND(F232="Import - VAT paid at customs (Box 8)",M232=""),"Customs declaration no missing; ","")&amp;IF(AND(F232="Import - Reverse charge (Box 9)",E232="Saudi Arabia"),"RCM used for a local supplier; ","")&amp;IF(AND(L232="Yes",NOT(OR(F232="Standard domestic 15% (Box 7)",F232="Import - VAT paid at customs (Box 8)",F232="Import - Reverse charge (Box 9)"))),"VAT claimed on non-taxable category; ",""))</f>
        <v/>
      </c>
    </row>
    <row r="233">
      <c r="A233" s="17" t="n"/>
      <c r="B233" s="14" t="n"/>
      <c r="C233" s="14" t="n"/>
      <c r="D233" s="16" t="n"/>
      <c r="E233" s="14" t="n"/>
      <c r="F233" s="14" t="n"/>
      <c r="G233" s="14" t="n"/>
      <c r="H233" s="19" t="n"/>
      <c r="I233" s="19" t="n"/>
      <c r="J233" s="34">
        <f>IF(A233="","",H233+I233)</f>
        <v/>
      </c>
      <c r="K233" s="14" t="n"/>
      <c r="L233" s="14" t="n"/>
      <c r="M233" s="14" t="n"/>
      <c r="N233" s="14" t="n"/>
      <c r="O233" s="20">
        <f>IF(A233="","",SUMPRODUCT((A233&gt;=Setup!$C$19:$C$30)*(A233&lt;=Setup!$D$19:$D$30)*Setup!$A$19:$A$30))</f>
        <v/>
      </c>
      <c r="P233" s="34">
        <f>IF(A233="","",IF(OR(F233="Standard domestic 15% (Box 7)",F233="Import - VAT paid at customs (Box 8)",F233="Import - Reverse charge (Box 9)"),ROUND(H233*Setup!$B$9,2),0))</f>
        <v/>
      </c>
      <c r="Q233" s="34">
        <f>IF(A233="","",I233-P233)</f>
        <v/>
      </c>
      <c r="R233" s="34">
        <f>IF(A233="","",IF(L233="Yes",I233,0))</f>
        <v/>
      </c>
      <c r="S233" s="34">
        <f>IF(A233="","",IF(AND(L233="Yes",K233="Yes",NOT(ISNUMBER(SEARCH("blocked",G233))),OR(F233="Standard domestic 15% (Box 7)",F233="Import - VAT paid at customs (Box 8)",F233="Import - Reverse charge (Box 9)"),OR(F233&lt;&gt;"Standard domestic 15% (Box 7)",AND(LEN(D233)=15,LEFT(D233,1)="3",RIGHT(D233,1)="3",ISNUMBER(--D233)))),I233,0))</f>
        <v/>
      </c>
      <c r="T233" s="34">
        <f>IF(A233="","",R233-S233)</f>
        <v/>
      </c>
      <c r="U233" s="23">
        <f>IF(A233="","",IF(O233=0,"Outside audit periods; ","")&amp;IF(F233="","No VAT category; ","")&amp;IF(ABS(Q233)&gt;Setup!$B$10,"VAT ≠ 15% × net; ","")&amp;IF(AND(F233="Standard domestic 15% (Box 7)",NOT(AND(LEN(D233)=15,LEFT(D233,1)="3",RIGHT(D233,1)="3",ISNUMBER(--D233)))),"Invalid/missing supplier VAT no; ","")&amp;IF(AND(L233="Yes",K233&lt;&gt;"Yes"),"VAT claimed without valid tax invoice; ","")&amp;IF(AND(L233="Yes",ISNUMBER(SEARCH("blocked",G233))),"Blocked input VAT claimed; ","")&amp;IF(AND(F233="Import - VAT paid at customs (Box 8)",M233=""),"Customs declaration no missing; ","")&amp;IF(AND(F233="Import - Reverse charge (Box 9)",E233="Saudi Arabia"),"RCM used for a local supplier; ","")&amp;IF(AND(L233="Yes",NOT(OR(F233="Standard domestic 15% (Box 7)",F233="Import - VAT paid at customs (Box 8)",F233="Import - Reverse charge (Box 9)"))),"VAT claimed on non-taxable category; ",""))</f>
        <v/>
      </c>
    </row>
    <row r="234">
      <c r="A234" s="17" t="n"/>
      <c r="B234" s="14" t="n"/>
      <c r="C234" s="14" t="n"/>
      <c r="D234" s="16" t="n"/>
      <c r="E234" s="14" t="n"/>
      <c r="F234" s="14" t="n"/>
      <c r="G234" s="14" t="n"/>
      <c r="H234" s="19" t="n"/>
      <c r="I234" s="19" t="n"/>
      <c r="J234" s="34">
        <f>IF(A234="","",H234+I234)</f>
        <v/>
      </c>
      <c r="K234" s="14" t="n"/>
      <c r="L234" s="14" t="n"/>
      <c r="M234" s="14" t="n"/>
      <c r="N234" s="14" t="n"/>
      <c r="O234" s="20">
        <f>IF(A234="","",SUMPRODUCT((A234&gt;=Setup!$C$19:$C$30)*(A234&lt;=Setup!$D$19:$D$30)*Setup!$A$19:$A$30))</f>
        <v/>
      </c>
      <c r="P234" s="34">
        <f>IF(A234="","",IF(OR(F234="Standard domestic 15% (Box 7)",F234="Import - VAT paid at customs (Box 8)",F234="Import - Reverse charge (Box 9)"),ROUND(H234*Setup!$B$9,2),0))</f>
        <v/>
      </c>
      <c r="Q234" s="34">
        <f>IF(A234="","",I234-P234)</f>
        <v/>
      </c>
      <c r="R234" s="34">
        <f>IF(A234="","",IF(L234="Yes",I234,0))</f>
        <v/>
      </c>
      <c r="S234" s="34">
        <f>IF(A234="","",IF(AND(L234="Yes",K234="Yes",NOT(ISNUMBER(SEARCH("blocked",G234))),OR(F234="Standard domestic 15% (Box 7)",F234="Import - VAT paid at customs (Box 8)",F234="Import - Reverse charge (Box 9)"),OR(F234&lt;&gt;"Standard domestic 15% (Box 7)",AND(LEN(D234)=15,LEFT(D234,1)="3",RIGHT(D234,1)="3",ISNUMBER(--D234)))),I234,0))</f>
        <v/>
      </c>
      <c r="T234" s="34">
        <f>IF(A234="","",R234-S234)</f>
        <v/>
      </c>
      <c r="U234" s="23">
        <f>IF(A234="","",IF(O234=0,"Outside audit periods; ","")&amp;IF(F234="","No VAT category; ","")&amp;IF(ABS(Q234)&gt;Setup!$B$10,"VAT ≠ 15% × net; ","")&amp;IF(AND(F234="Standard domestic 15% (Box 7)",NOT(AND(LEN(D234)=15,LEFT(D234,1)="3",RIGHT(D234,1)="3",ISNUMBER(--D234)))),"Invalid/missing supplier VAT no; ","")&amp;IF(AND(L234="Yes",K234&lt;&gt;"Yes"),"VAT claimed without valid tax invoice; ","")&amp;IF(AND(L234="Yes",ISNUMBER(SEARCH("blocked",G234))),"Blocked input VAT claimed; ","")&amp;IF(AND(F234="Import - VAT paid at customs (Box 8)",M234=""),"Customs declaration no missing; ","")&amp;IF(AND(F234="Import - Reverse charge (Box 9)",E234="Saudi Arabia"),"RCM used for a local supplier; ","")&amp;IF(AND(L234="Yes",NOT(OR(F234="Standard domestic 15% (Box 7)",F234="Import - VAT paid at customs (Box 8)",F234="Import - Reverse charge (Box 9)"))),"VAT claimed on non-taxable category; ",""))</f>
        <v/>
      </c>
    </row>
    <row r="235">
      <c r="A235" s="17" t="n"/>
      <c r="B235" s="14" t="n"/>
      <c r="C235" s="14" t="n"/>
      <c r="D235" s="16" t="n"/>
      <c r="E235" s="14" t="n"/>
      <c r="F235" s="14" t="n"/>
      <c r="G235" s="14" t="n"/>
      <c r="H235" s="19" t="n"/>
      <c r="I235" s="19" t="n"/>
      <c r="J235" s="34">
        <f>IF(A235="","",H235+I235)</f>
        <v/>
      </c>
      <c r="K235" s="14" t="n"/>
      <c r="L235" s="14" t="n"/>
      <c r="M235" s="14" t="n"/>
      <c r="N235" s="14" t="n"/>
      <c r="O235" s="20">
        <f>IF(A235="","",SUMPRODUCT((A235&gt;=Setup!$C$19:$C$30)*(A235&lt;=Setup!$D$19:$D$30)*Setup!$A$19:$A$30))</f>
        <v/>
      </c>
      <c r="P235" s="34">
        <f>IF(A235="","",IF(OR(F235="Standard domestic 15% (Box 7)",F235="Import - VAT paid at customs (Box 8)",F235="Import - Reverse charge (Box 9)"),ROUND(H235*Setup!$B$9,2),0))</f>
        <v/>
      </c>
      <c r="Q235" s="34">
        <f>IF(A235="","",I235-P235)</f>
        <v/>
      </c>
      <c r="R235" s="34">
        <f>IF(A235="","",IF(L235="Yes",I235,0))</f>
        <v/>
      </c>
      <c r="S235" s="34">
        <f>IF(A235="","",IF(AND(L235="Yes",K235="Yes",NOT(ISNUMBER(SEARCH("blocked",G235))),OR(F235="Standard domestic 15% (Box 7)",F235="Import - VAT paid at customs (Box 8)",F235="Import - Reverse charge (Box 9)"),OR(F235&lt;&gt;"Standard domestic 15% (Box 7)",AND(LEN(D235)=15,LEFT(D235,1)="3",RIGHT(D235,1)="3",ISNUMBER(--D235)))),I235,0))</f>
        <v/>
      </c>
      <c r="T235" s="34">
        <f>IF(A235="","",R235-S235)</f>
        <v/>
      </c>
      <c r="U235" s="23">
        <f>IF(A235="","",IF(O235=0,"Outside audit periods; ","")&amp;IF(F235="","No VAT category; ","")&amp;IF(ABS(Q235)&gt;Setup!$B$10,"VAT ≠ 15% × net; ","")&amp;IF(AND(F235="Standard domestic 15% (Box 7)",NOT(AND(LEN(D235)=15,LEFT(D235,1)="3",RIGHT(D235,1)="3",ISNUMBER(--D235)))),"Invalid/missing supplier VAT no; ","")&amp;IF(AND(L235="Yes",K235&lt;&gt;"Yes"),"VAT claimed without valid tax invoice; ","")&amp;IF(AND(L235="Yes",ISNUMBER(SEARCH("blocked",G235))),"Blocked input VAT claimed; ","")&amp;IF(AND(F235="Import - VAT paid at customs (Box 8)",M235=""),"Customs declaration no missing; ","")&amp;IF(AND(F235="Import - Reverse charge (Box 9)",E235="Saudi Arabia"),"RCM used for a local supplier; ","")&amp;IF(AND(L235="Yes",NOT(OR(F235="Standard domestic 15% (Box 7)",F235="Import - VAT paid at customs (Box 8)",F235="Import - Reverse charge (Box 9)"))),"VAT claimed on non-taxable category; ",""))</f>
        <v/>
      </c>
    </row>
    <row r="236">
      <c r="A236" s="17" t="n"/>
      <c r="B236" s="14" t="n"/>
      <c r="C236" s="14" t="n"/>
      <c r="D236" s="16" t="n"/>
      <c r="E236" s="14" t="n"/>
      <c r="F236" s="14" t="n"/>
      <c r="G236" s="14" t="n"/>
      <c r="H236" s="19" t="n"/>
      <c r="I236" s="19" t="n"/>
      <c r="J236" s="34">
        <f>IF(A236="","",H236+I236)</f>
        <v/>
      </c>
      <c r="K236" s="14" t="n"/>
      <c r="L236" s="14" t="n"/>
      <c r="M236" s="14" t="n"/>
      <c r="N236" s="14" t="n"/>
      <c r="O236" s="20">
        <f>IF(A236="","",SUMPRODUCT((A236&gt;=Setup!$C$19:$C$30)*(A236&lt;=Setup!$D$19:$D$30)*Setup!$A$19:$A$30))</f>
        <v/>
      </c>
      <c r="P236" s="34">
        <f>IF(A236="","",IF(OR(F236="Standard domestic 15% (Box 7)",F236="Import - VAT paid at customs (Box 8)",F236="Import - Reverse charge (Box 9)"),ROUND(H236*Setup!$B$9,2),0))</f>
        <v/>
      </c>
      <c r="Q236" s="34">
        <f>IF(A236="","",I236-P236)</f>
        <v/>
      </c>
      <c r="R236" s="34">
        <f>IF(A236="","",IF(L236="Yes",I236,0))</f>
        <v/>
      </c>
      <c r="S236" s="34">
        <f>IF(A236="","",IF(AND(L236="Yes",K236="Yes",NOT(ISNUMBER(SEARCH("blocked",G236))),OR(F236="Standard domestic 15% (Box 7)",F236="Import - VAT paid at customs (Box 8)",F236="Import - Reverse charge (Box 9)"),OR(F236&lt;&gt;"Standard domestic 15% (Box 7)",AND(LEN(D236)=15,LEFT(D236,1)="3",RIGHT(D236,1)="3",ISNUMBER(--D236)))),I236,0))</f>
        <v/>
      </c>
      <c r="T236" s="34">
        <f>IF(A236="","",R236-S236)</f>
        <v/>
      </c>
      <c r="U236" s="23">
        <f>IF(A236="","",IF(O236=0,"Outside audit periods; ","")&amp;IF(F236="","No VAT category; ","")&amp;IF(ABS(Q236)&gt;Setup!$B$10,"VAT ≠ 15% × net; ","")&amp;IF(AND(F236="Standard domestic 15% (Box 7)",NOT(AND(LEN(D236)=15,LEFT(D236,1)="3",RIGHT(D236,1)="3",ISNUMBER(--D236)))),"Invalid/missing supplier VAT no; ","")&amp;IF(AND(L236="Yes",K236&lt;&gt;"Yes"),"VAT claimed without valid tax invoice; ","")&amp;IF(AND(L236="Yes",ISNUMBER(SEARCH("blocked",G236))),"Blocked input VAT claimed; ","")&amp;IF(AND(F236="Import - VAT paid at customs (Box 8)",M236=""),"Customs declaration no missing; ","")&amp;IF(AND(F236="Import - Reverse charge (Box 9)",E236="Saudi Arabia"),"RCM used for a local supplier; ","")&amp;IF(AND(L236="Yes",NOT(OR(F236="Standard domestic 15% (Box 7)",F236="Import - VAT paid at customs (Box 8)",F236="Import - Reverse charge (Box 9)"))),"VAT claimed on non-taxable category; ",""))</f>
        <v/>
      </c>
    </row>
    <row r="237">
      <c r="A237" s="17" t="n"/>
      <c r="B237" s="14" t="n"/>
      <c r="C237" s="14" t="n"/>
      <c r="D237" s="16" t="n"/>
      <c r="E237" s="14" t="n"/>
      <c r="F237" s="14" t="n"/>
      <c r="G237" s="14" t="n"/>
      <c r="H237" s="19" t="n"/>
      <c r="I237" s="19" t="n"/>
      <c r="J237" s="34">
        <f>IF(A237="","",H237+I237)</f>
        <v/>
      </c>
      <c r="K237" s="14" t="n"/>
      <c r="L237" s="14" t="n"/>
      <c r="M237" s="14" t="n"/>
      <c r="N237" s="14" t="n"/>
      <c r="O237" s="20">
        <f>IF(A237="","",SUMPRODUCT((A237&gt;=Setup!$C$19:$C$30)*(A237&lt;=Setup!$D$19:$D$30)*Setup!$A$19:$A$30))</f>
        <v/>
      </c>
      <c r="P237" s="34">
        <f>IF(A237="","",IF(OR(F237="Standard domestic 15% (Box 7)",F237="Import - VAT paid at customs (Box 8)",F237="Import - Reverse charge (Box 9)"),ROUND(H237*Setup!$B$9,2),0))</f>
        <v/>
      </c>
      <c r="Q237" s="34">
        <f>IF(A237="","",I237-P237)</f>
        <v/>
      </c>
      <c r="R237" s="34">
        <f>IF(A237="","",IF(L237="Yes",I237,0))</f>
        <v/>
      </c>
      <c r="S237" s="34">
        <f>IF(A237="","",IF(AND(L237="Yes",K237="Yes",NOT(ISNUMBER(SEARCH("blocked",G237))),OR(F237="Standard domestic 15% (Box 7)",F237="Import - VAT paid at customs (Box 8)",F237="Import - Reverse charge (Box 9)"),OR(F237&lt;&gt;"Standard domestic 15% (Box 7)",AND(LEN(D237)=15,LEFT(D237,1)="3",RIGHT(D237,1)="3",ISNUMBER(--D237)))),I237,0))</f>
        <v/>
      </c>
      <c r="T237" s="34">
        <f>IF(A237="","",R237-S237)</f>
        <v/>
      </c>
      <c r="U237" s="23">
        <f>IF(A237="","",IF(O237=0,"Outside audit periods; ","")&amp;IF(F237="","No VAT category; ","")&amp;IF(ABS(Q237)&gt;Setup!$B$10,"VAT ≠ 15% × net; ","")&amp;IF(AND(F237="Standard domestic 15% (Box 7)",NOT(AND(LEN(D237)=15,LEFT(D237,1)="3",RIGHT(D237,1)="3",ISNUMBER(--D237)))),"Invalid/missing supplier VAT no; ","")&amp;IF(AND(L237="Yes",K237&lt;&gt;"Yes"),"VAT claimed without valid tax invoice; ","")&amp;IF(AND(L237="Yes",ISNUMBER(SEARCH("blocked",G237))),"Blocked input VAT claimed; ","")&amp;IF(AND(F237="Import - VAT paid at customs (Box 8)",M237=""),"Customs declaration no missing; ","")&amp;IF(AND(F237="Import - Reverse charge (Box 9)",E237="Saudi Arabia"),"RCM used for a local supplier; ","")&amp;IF(AND(L237="Yes",NOT(OR(F237="Standard domestic 15% (Box 7)",F237="Import - VAT paid at customs (Box 8)",F237="Import - Reverse charge (Box 9)"))),"VAT claimed on non-taxable category; ",""))</f>
        <v/>
      </c>
    </row>
    <row r="238">
      <c r="A238" s="17" t="n"/>
      <c r="B238" s="14" t="n"/>
      <c r="C238" s="14" t="n"/>
      <c r="D238" s="16" t="n"/>
      <c r="E238" s="14" t="n"/>
      <c r="F238" s="14" t="n"/>
      <c r="G238" s="14" t="n"/>
      <c r="H238" s="19" t="n"/>
      <c r="I238" s="19" t="n"/>
      <c r="J238" s="34">
        <f>IF(A238="","",H238+I238)</f>
        <v/>
      </c>
      <c r="K238" s="14" t="n"/>
      <c r="L238" s="14" t="n"/>
      <c r="M238" s="14" t="n"/>
      <c r="N238" s="14" t="n"/>
      <c r="O238" s="20">
        <f>IF(A238="","",SUMPRODUCT((A238&gt;=Setup!$C$19:$C$30)*(A238&lt;=Setup!$D$19:$D$30)*Setup!$A$19:$A$30))</f>
        <v/>
      </c>
      <c r="P238" s="34">
        <f>IF(A238="","",IF(OR(F238="Standard domestic 15% (Box 7)",F238="Import - VAT paid at customs (Box 8)",F238="Import - Reverse charge (Box 9)"),ROUND(H238*Setup!$B$9,2),0))</f>
        <v/>
      </c>
      <c r="Q238" s="34">
        <f>IF(A238="","",I238-P238)</f>
        <v/>
      </c>
      <c r="R238" s="34">
        <f>IF(A238="","",IF(L238="Yes",I238,0))</f>
        <v/>
      </c>
      <c r="S238" s="34">
        <f>IF(A238="","",IF(AND(L238="Yes",K238="Yes",NOT(ISNUMBER(SEARCH("blocked",G238))),OR(F238="Standard domestic 15% (Box 7)",F238="Import - VAT paid at customs (Box 8)",F238="Import - Reverse charge (Box 9)"),OR(F238&lt;&gt;"Standard domestic 15% (Box 7)",AND(LEN(D238)=15,LEFT(D238,1)="3",RIGHT(D238,1)="3",ISNUMBER(--D238)))),I238,0))</f>
        <v/>
      </c>
      <c r="T238" s="34">
        <f>IF(A238="","",R238-S238)</f>
        <v/>
      </c>
      <c r="U238" s="23">
        <f>IF(A238="","",IF(O238=0,"Outside audit periods; ","")&amp;IF(F238="","No VAT category; ","")&amp;IF(ABS(Q238)&gt;Setup!$B$10,"VAT ≠ 15% × net; ","")&amp;IF(AND(F238="Standard domestic 15% (Box 7)",NOT(AND(LEN(D238)=15,LEFT(D238,1)="3",RIGHT(D238,1)="3",ISNUMBER(--D238)))),"Invalid/missing supplier VAT no; ","")&amp;IF(AND(L238="Yes",K238&lt;&gt;"Yes"),"VAT claimed without valid tax invoice; ","")&amp;IF(AND(L238="Yes",ISNUMBER(SEARCH("blocked",G238))),"Blocked input VAT claimed; ","")&amp;IF(AND(F238="Import - VAT paid at customs (Box 8)",M238=""),"Customs declaration no missing; ","")&amp;IF(AND(F238="Import - Reverse charge (Box 9)",E238="Saudi Arabia"),"RCM used for a local supplier; ","")&amp;IF(AND(L238="Yes",NOT(OR(F238="Standard domestic 15% (Box 7)",F238="Import - VAT paid at customs (Box 8)",F238="Import - Reverse charge (Box 9)"))),"VAT claimed on non-taxable category; ",""))</f>
        <v/>
      </c>
    </row>
    <row r="239">
      <c r="A239" s="17" t="n"/>
      <c r="B239" s="14" t="n"/>
      <c r="C239" s="14" t="n"/>
      <c r="D239" s="16" t="n"/>
      <c r="E239" s="14" t="n"/>
      <c r="F239" s="14" t="n"/>
      <c r="G239" s="14" t="n"/>
      <c r="H239" s="19" t="n"/>
      <c r="I239" s="19" t="n"/>
      <c r="J239" s="34">
        <f>IF(A239="","",H239+I239)</f>
        <v/>
      </c>
      <c r="K239" s="14" t="n"/>
      <c r="L239" s="14" t="n"/>
      <c r="M239" s="14" t="n"/>
      <c r="N239" s="14" t="n"/>
      <c r="O239" s="20">
        <f>IF(A239="","",SUMPRODUCT((A239&gt;=Setup!$C$19:$C$30)*(A239&lt;=Setup!$D$19:$D$30)*Setup!$A$19:$A$30))</f>
        <v/>
      </c>
      <c r="P239" s="34">
        <f>IF(A239="","",IF(OR(F239="Standard domestic 15% (Box 7)",F239="Import - VAT paid at customs (Box 8)",F239="Import - Reverse charge (Box 9)"),ROUND(H239*Setup!$B$9,2),0))</f>
        <v/>
      </c>
      <c r="Q239" s="34">
        <f>IF(A239="","",I239-P239)</f>
        <v/>
      </c>
      <c r="R239" s="34">
        <f>IF(A239="","",IF(L239="Yes",I239,0))</f>
        <v/>
      </c>
      <c r="S239" s="34">
        <f>IF(A239="","",IF(AND(L239="Yes",K239="Yes",NOT(ISNUMBER(SEARCH("blocked",G239))),OR(F239="Standard domestic 15% (Box 7)",F239="Import - VAT paid at customs (Box 8)",F239="Import - Reverse charge (Box 9)"),OR(F239&lt;&gt;"Standard domestic 15% (Box 7)",AND(LEN(D239)=15,LEFT(D239,1)="3",RIGHT(D239,1)="3",ISNUMBER(--D239)))),I239,0))</f>
        <v/>
      </c>
      <c r="T239" s="34">
        <f>IF(A239="","",R239-S239)</f>
        <v/>
      </c>
      <c r="U239" s="23">
        <f>IF(A239="","",IF(O239=0,"Outside audit periods; ","")&amp;IF(F239="","No VAT category; ","")&amp;IF(ABS(Q239)&gt;Setup!$B$10,"VAT ≠ 15% × net; ","")&amp;IF(AND(F239="Standard domestic 15% (Box 7)",NOT(AND(LEN(D239)=15,LEFT(D239,1)="3",RIGHT(D239,1)="3",ISNUMBER(--D239)))),"Invalid/missing supplier VAT no; ","")&amp;IF(AND(L239="Yes",K239&lt;&gt;"Yes"),"VAT claimed without valid tax invoice; ","")&amp;IF(AND(L239="Yes",ISNUMBER(SEARCH("blocked",G239))),"Blocked input VAT claimed; ","")&amp;IF(AND(F239="Import - VAT paid at customs (Box 8)",M239=""),"Customs declaration no missing; ","")&amp;IF(AND(F239="Import - Reverse charge (Box 9)",E239="Saudi Arabia"),"RCM used for a local supplier; ","")&amp;IF(AND(L239="Yes",NOT(OR(F239="Standard domestic 15% (Box 7)",F239="Import - VAT paid at customs (Box 8)",F239="Import - Reverse charge (Box 9)"))),"VAT claimed on non-taxable category; ",""))</f>
        <v/>
      </c>
    </row>
    <row r="240">
      <c r="A240" s="17" t="n"/>
      <c r="B240" s="14" t="n"/>
      <c r="C240" s="14" t="n"/>
      <c r="D240" s="16" t="n"/>
      <c r="E240" s="14" t="n"/>
      <c r="F240" s="14" t="n"/>
      <c r="G240" s="14" t="n"/>
      <c r="H240" s="19" t="n"/>
      <c r="I240" s="19" t="n"/>
      <c r="J240" s="34">
        <f>IF(A240="","",H240+I240)</f>
        <v/>
      </c>
      <c r="K240" s="14" t="n"/>
      <c r="L240" s="14" t="n"/>
      <c r="M240" s="14" t="n"/>
      <c r="N240" s="14" t="n"/>
      <c r="O240" s="20">
        <f>IF(A240="","",SUMPRODUCT((A240&gt;=Setup!$C$19:$C$30)*(A240&lt;=Setup!$D$19:$D$30)*Setup!$A$19:$A$30))</f>
        <v/>
      </c>
      <c r="P240" s="34">
        <f>IF(A240="","",IF(OR(F240="Standard domestic 15% (Box 7)",F240="Import - VAT paid at customs (Box 8)",F240="Import - Reverse charge (Box 9)"),ROUND(H240*Setup!$B$9,2),0))</f>
        <v/>
      </c>
      <c r="Q240" s="34">
        <f>IF(A240="","",I240-P240)</f>
        <v/>
      </c>
      <c r="R240" s="34">
        <f>IF(A240="","",IF(L240="Yes",I240,0))</f>
        <v/>
      </c>
      <c r="S240" s="34">
        <f>IF(A240="","",IF(AND(L240="Yes",K240="Yes",NOT(ISNUMBER(SEARCH("blocked",G240))),OR(F240="Standard domestic 15% (Box 7)",F240="Import - VAT paid at customs (Box 8)",F240="Import - Reverse charge (Box 9)"),OR(F240&lt;&gt;"Standard domestic 15% (Box 7)",AND(LEN(D240)=15,LEFT(D240,1)="3",RIGHT(D240,1)="3",ISNUMBER(--D240)))),I240,0))</f>
        <v/>
      </c>
      <c r="T240" s="34">
        <f>IF(A240="","",R240-S240)</f>
        <v/>
      </c>
      <c r="U240" s="23">
        <f>IF(A240="","",IF(O240=0,"Outside audit periods; ","")&amp;IF(F240="","No VAT category; ","")&amp;IF(ABS(Q240)&gt;Setup!$B$10,"VAT ≠ 15% × net; ","")&amp;IF(AND(F240="Standard domestic 15% (Box 7)",NOT(AND(LEN(D240)=15,LEFT(D240,1)="3",RIGHT(D240,1)="3",ISNUMBER(--D240)))),"Invalid/missing supplier VAT no; ","")&amp;IF(AND(L240="Yes",K240&lt;&gt;"Yes"),"VAT claimed without valid tax invoice; ","")&amp;IF(AND(L240="Yes",ISNUMBER(SEARCH("blocked",G240))),"Blocked input VAT claimed; ","")&amp;IF(AND(F240="Import - VAT paid at customs (Box 8)",M240=""),"Customs declaration no missing; ","")&amp;IF(AND(F240="Import - Reverse charge (Box 9)",E240="Saudi Arabia"),"RCM used for a local supplier; ","")&amp;IF(AND(L240="Yes",NOT(OR(F240="Standard domestic 15% (Box 7)",F240="Import - VAT paid at customs (Box 8)",F240="Import - Reverse charge (Box 9)"))),"VAT claimed on non-taxable category; ",""))</f>
        <v/>
      </c>
    </row>
    <row r="241">
      <c r="A241" s="17" t="n"/>
      <c r="B241" s="14" t="n"/>
      <c r="C241" s="14" t="n"/>
      <c r="D241" s="16" t="n"/>
      <c r="E241" s="14" t="n"/>
      <c r="F241" s="14" t="n"/>
      <c r="G241" s="14" t="n"/>
      <c r="H241" s="19" t="n"/>
      <c r="I241" s="19" t="n"/>
      <c r="J241" s="34">
        <f>IF(A241="","",H241+I241)</f>
        <v/>
      </c>
      <c r="K241" s="14" t="n"/>
      <c r="L241" s="14" t="n"/>
      <c r="M241" s="14" t="n"/>
      <c r="N241" s="14" t="n"/>
      <c r="O241" s="20">
        <f>IF(A241="","",SUMPRODUCT((A241&gt;=Setup!$C$19:$C$30)*(A241&lt;=Setup!$D$19:$D$30)*Setup!$A$19:$A$30))</f>
        <v/>
      </c>
      <c r="P241" s="34">
        <f>IF(A241="","",IF(OR(F241="Standard domestic 15% (Box 7)",F241="Import - VAT paid at customs (Box 8)",F241="Import - Reverse charge (Box 9)"),ROUND(H241*Setup!$B$9,2),0))</f>
        <v/>
      </c>
      <c r="Q241" s="34">
        <f>IF(A241="","",I241-P241)</f>
        <v/>
      </c>
      <c r="R241" s="34">
        <f>IF(A241="","",IF(L241="Yes",I241,0))</f>
        <v/>
      </c>
      <c r="S241" s="34">
        <f>IF(A241="","",IF(AND(L241="Yes",K241="Yes",NOT(ISNUMBER(SEARCH("blocked",G241))),OR(F241="Standard domestic 15% (Box 7)",F241="Import - VAT paid at customs (Box 8)",F241="Import - Reverse charge (Box 9)"),OR(F241&lt;&gt;"Standard domestic 15% (Box 7)",AND(LEN(D241)=15,LEFT(D241,1)="3",RIGHT(D241,1)="3",ISNUMBER(--D241)))),I241,0))</f>
        <v/>
      </c>
      <c r="T241" s="34">
        <f>IF(A241="","",R241-S241)</f>
        <v/>
      </c>
      <c r="U241" s="23">
        <f>IF(A241="","",IF(O241=0,"Outside audit periods; ","")&amp;IF(F241="","No VAT category; ","")&amp;IF(ABS(Q241)&gt;Setup!$B$10,"VAT ≠ 15% × net; ","")&amp;IF(AND(F241="Standard domestic 15% (Box 7)",NOT(AND(LEN(D241)=15,LEFT(D241,1)="3",RIGHT(D241,1)="3",ISNUMBER(--D241)))),"Invalid/missing supplier VAT no; ","")&amp;IF(AND(L241="Yes",K241&lt;&gt;"Yes"),"VAT claimed without valid tax invoice; ","")&amp;IF(AND(L241="Yes",ISNUMBER(SEARCH("blocked",G241))),"Blocked input VAT claimed; ","")&amp;IF(AND(F241="Import - VAT paid at customs (Box 8)",M241=""),"Customs declaration no missing; ","")&amp;IF(AND(F241="Import - Reverse charge (Box 9)",E241="Saudi Arabia"),"RCM used for a local supplier; ","")&amp;IF(AND(L241="Yes",NOT(OR(F241="Standard domestic 15% (Box 7)",F241="Import - VAT paid at customs (Box 8)",F241="Import - Reverse charge (Box 9)"))),"VAT claimed on non-taxable category; ",""))</f>
        <v/>
      </c>
    </row>
    <row r="242">
      <c r="A242" s="17" t="n"/>
      <c r="B242" s="14" t="n"/>
      <c r="C242" s="14" t="n"/>
      <c r="D242" s="16" t="n"/>
      <c r="E242" s="14" t="n"/>
      <c r="F242" s="14" t="n"/>
      <c r="G242" s="14" t="n"/>
      <c r="H242" s="19" t="n"/>
      <c r="I242" s="19" t="n"/>
      <c r="J242" s="34">
        <f>IF(A242="","",H242+I242)</f>
        <v/>
      </c>
      <c r="K242" s="14" t="n"/>
      <c r="L242" s="14" t="n"/>
      <c r="M242" s="14" t="n"/>
      <c r="N242" s="14" t="n"/>
      <c r="O242" s="20">
        <f>IF(A242="","",SUMPRODUCT((A242&gt;=Setup!$C$19:$C$30)*(A242&lt;=Setup!$D$19:$D$30)*Setup!$A$19:$A$30))</f>
        <v/>
      </c>
      <c r="P242" s="34">
        <f>IF(A242="","",IF(OR(F242="Standard domestic 15% (Box 7)",F242="Import - VAT paid at customs (Box 8)",F242="Import - Reverse charge (Box 9)"),ROUND(H242*Setup!$B$9,2),0))</f>
        <v/>
      </c>
      <c r="Q242" s="34">
        <f>IF(A242="","",I242-P242)</f>
        <v/>
      </c>
      <c r="R242" s="34">
        <f>IF(A242="","",IF(L242="Yes",I242,0))</f>
        <v/>
      </c>
      <c r="S242" s="34">
        <f>IF(A242="","",IF(AND(L242="Yes",K242="Yes",NOT(ISNUMBER(SEARCH("blocked",G242))),OR(F242="Standard domestic 15% (Box 7)",F242="Import - VAT paid at customs (Box 8)",F242="Import - Reverse charge (Box 9)"),OR(F242&lt;&gt;"Standard domestic 15% (Box 7)",AND(LEN(D242)=15,LEFT(D242,1)="3",RIGHT(D242,1)="3",ISNUMBER(--D242)))),I242,0))</f>
        <v/>
      </c>
      <c r="T242" s="34">
        <f>IF(A242="","",R242-S242)</f>
        <v/>
      </c>
      <c r="U242" s="23">
        <f>IF(A242="","",IF(O242=0,"Outside audit periods; ","")&amp;IF(F242="","No VAT category; ","")&amp;IF(ABS(Q242)&gt;Setup!$B$10,"VAT ≠ 15% × net; ","")&amp;IF(AND(F242="Standard domestic 15% (Box 7)",NOT(AND(LEN(D242)=15,LEFT(D242,1)="3",RIGHT(D242,1)="3",ISNUMBER(--D242)))),"Invalid/missing supplier VAT no; ","")&amp;IF(AND(L242="Yes",K242&lt;&gt;"Yes"),"VAT claimed without valid tax invoice; ","")&amp;IF(AND(L242="Yes",ISNUMBER(SEARCH("blocked",G242))),"Blocked input VAT claimed; ","")&amp;IF(AND(F242="Import - VAT paid at customs (Box 8)",M242=""),"Customs declaration no missing; ","")&amp;IF(AND(F242="Import - Reverse charge (Box 9)",E242="Saudi Arabia"),"RCM used for a local supplier; ","")&amp;IF(AND(L242="Yes",NOT(OR(F242="Standard domestic 15% (Box 7)",F242="Import - VAT paid at customs (Box 8)",F242="Import - Reverse charge (Box 9)"))),"VAT claimed on non-taxable category; ",""))</f>
        <v/>
      </c>
    </row>
    <row r="243">
      <c r="A243" s="17" t="n"/>
      <c r="B243" s="14" t="n"/>
      <c r="C243" s="14" t="n"/>
      <c r="D243" s="16" t="n"/>
      <c r="E243" s="14" t="n"/>
      <c r="F243" s="14" t="n"/>
      <c r="G243" s="14" t="n"/>
      <c r="H243" s="19" t="n"/>
      <c r="I243" s="19" t="n"/>
      <c r="J243" s="34">
        <f>IF(A243="","",H243+I243)</f>
        <v/>
      </c>
      <c r="K243" s="14" t="n"/>
      <c r="L243" s="14" t="n"/>
      <c r="M243" s="14" t="n"/>
      <c r="N243" s="14" t="n"/>
      <c r="O243" s="20">
        <f>IF(A243="","",SUMPRODUCT((A243&gt;=Setup!$C$19:$C$30)*(A243&lt;=Setup!$D$19:$D$30)*Setup!$A$19:$A$30))</f>
        <v/>
      </c>
      <c r="P243" s="34">
        <f>IF(A243="","",IF(OR(F243="Standard domestic 15% (Box 7)",F243="Import - VAT paid at customs (Box 8)",F243="Import - Reverse charge (Box 9)"),ROUND(H243*Setup!$B$9,2),0))</f>
        <v/>
      </c>
      <c r="Q243" s="34">
        <f>IF(A243="","",I243-P243)</f>
        <v/>
      </c>
      <c r="R243" s="34">
        <f>IF(A243="","",IF(L243="Yes",I243,0))</f>
        <v/>
      </c>
      <c r="S243" s="34">
        <f>IF(A243="","",IF(AND(L243="Yes",K243="Yes",NOT(ISNUMBER(SEARCH("blocked",G243))),OR(F243="Standard domestic 15% (Box 7)",F243="Import - VAT paid at customs (Box 8)",F243="Import - Reverse charge (Box 9)"),OR(F243&lt;&gt;"Standard domestic 15% (Box 7)",AND(LEN(D243)=15,LEFT(D243,1)="3",RIGHT(D243,1)="3",ISNUMBER(--D243)))),I243,0))</f>
        <v/>
      </c>
      <c r="T243" s="34">
        <f>IF(A243="","",R243-S243)</f>
        <v/>
      </c>
      <c r="U243" s="23">
        <f>IF(A243="","",IF(O243=0,"Outside audit periods; ","")&amp;IF(F243="","No VAT category; ","")&amp;IF(ABS(Q243)&gt;Setup!$B$10,"VAT ≠ 15% × net; ","")&amp;IF(AND(F243="Standard domestic 15% (Box 7)",NOT(AND(LEN(D243)=15,LEFT(D243,1)="3",RIGHT(D243,1)="3",ISNUMBER(--D243)))),"Invalid/missing supplier VAT no; ","")&amp;IF(AND(L243="Yes",K243&lt;&gt;"Yes"),"VAT claimed without valid tax invoice; ","")&amp;IF(AND(L243="Yes",ISNUMBER(SEARCH("blocked",G243))),"Blocked input VAT claimed; ","")&amp;IF(AND(F243="Import - VAT paid at customs (Box 8)",M243=""),"Customs declaration no missing; ","")&amp;IF(AND(F243="Import - Reverse charge (Box 9)",E243="Saudi Arabia"),"RCM used for a local supplier; ","")&amp;IF(AND(L243="Yes",NOT(OR(F243="Standard domestic 15% (Box 7)",F243="Import - VAT paid at customs (Box 8)",F243="Import - Reverse charge (Box 9)"))),"VAT claimed on non-taxable category; ",""))</f>
        <v/>
      </c>
    </row>
    <row r="244">
      <c r="A244" s="17" t="n"/>
      <c r="B244" s="14" t="n"/>
      <c r="C244" s="14" t="n"/>
      <c r="D244" s="16" t="n"/>
      <c r="E244" s="14" t="n"/>
      <c r="F244" s="14" t="n"/>
      <c r="G244" s="14" t="n"/>
      <c r="H244" s="19" t="n"/>
      <c r="I244" s="19" t="n"/>
      <c r="J244" s="34">
        <f>IF(A244="","",H244+I244)</f>
        <v/>
      </c>
      <c r="K244" s="14" t="n"/>
      <c r="L244" s="14" t="n"/>
      <c r="M244" s="14" t="n"/>
      <c r="N244" s="14" t="n"/>
      <c r="O244" s="20">
        <f>IF(A244="","",SUMPRODUCT((A244&gt;=Setup!$C$19:$C$30)*(A244&lt;=Setup!$D$19:$D$30)*Setup!$A$19:$A$30))</f>
        <v/>
      </c>
      <c r="P244" s="34">
        <f>IF(A244="","",IF(OR(F244="Standard domestic 15% (Box 7)",F244="Import - VAT paid at customs (Box 8)",F244="Import - Reverse charge (Box 9)"),ROUND(H244*Setup!$B$9,2),0))</f>
        <v/>
      </c>
      <c r="Q244" s="34">
        <f>IF(A244="","",I244-P244)</f>
        <v/>
      </c>
      <c r="R244" s="34">
        <f>IF(A244="","",IF(L244="Yes",I244,0))</f>
        <v/>
      </c>
      <c r="S244" s="34">
        <f>IF(A244="","",IF(AND(L244="Yes",K244="Yes",NOT(ISNUMBER(SEARCH("blocked",G244))),OR(F244="Standard domestic 15% (Box 7)",F244="Import - VAT paid at customs (Box 8)",F244="Import - Reverse charge (Box 9)"),OR(F244&lt;&gt;"Standard domestic 15% (Box 7)",AND(LEN(D244)=15,LEFT(D244,1)="3",RIGHT(D244,1)="3",ISNUMBER(--D244)))),I244,0))</f>
        <v/>
      </c>
      <c r="T244" s="34">
        <f>IF(A244="","",R244-S244)</f>
        <v/>
      </c>
      <c r="U244" s="23">
        <f>IF(A244="","",IF(O244=0,"Outside audit periods; ","")&amp;IF(F244="","No VAT category; ","")&amp;IF(ABS(Q244)&gt;Setup!$B$10,"VAT ≠ 15% × net; ","")&amp;IF(AND(F244="Standard domestic 15% (Box 7)",NOT(AND(LEN(D244)=15,LEFT(D244,1)="3",RIGHT(D244,1)="3",ISNUMBER(--D244)))),"Invalid/missing supplier VAT no; ","")&amp;IF(AND(L244="Yes",K244&lt;&gt;"Yes"),"VAT claimed without valid tax invoice; ","")&amp;IF(AND(L244="Yes",ISNUMBER(SEARCH("blocked",G244))),"Blocked input VAT claimed; ","")&amp;IF(AND(F244="Import - VAT paid at customs (Box 8)",M244=""),"Customs declaration no missing; ","")&amp;IF(AND(F244="Import - Reverse charge (Box 9)",E244="Saudi Arabia"),"RCM used for a local supplier; ","")&amp;IF(AND(L244="Yes",NOT(OR(F244="Standard domestic 15% (Box 7)",F244="Import - VAT paid at customs (Box 8)",F244="Import - Reverse charge (Box 9)"))),"VAT claimed on non-taxable category; ",""))</f>
        <v/>
      </c>
    </row>
    <row r="245">
      <c r="A245" s="17" t="n"/>
      <c r="B245" s="14" t="n"/>
      <c r="C245" s="14" t="n"/>
      <c r="D245" s="16" t="n"/>
      <c r="E245" s="14" t="n"/>
      <c r="F245" s="14" t="n"/>
      <c r="G245" s="14" t="n"/>
      <c r="H245" s="19" t="n"/>
      <c r="I245" s="19" t="n"/>
      <c r="J245" s="34">
        <f>IF(A245="","",H245+I245)</f>
        <v/>
      </c>
      <c r="K245" s="14" t="n"/>
      <c r="L245" s="14" t="n"/>
      <c r="M245" s="14" t="n"/>
      <c r="N245" s="14" t="n"/>
      <c r="O245" s="20">
        <f>IF(A245="","",SUMPRODUCT((A245&gt;=Setup!$C$19:$C$30)*(A245&lt;=Setup!$D$19:$D$30)*Setup!$A$19:$A$30))</f>
        <v/>
      </c>
      <c r="P245" s="34">
        <f>IF(A245="","",IF(OR(F245="Standard domestic 15% (Box 7)",F245="Import - VAT paid at customs (Box 8)",F245="Import - Reverse charge (Box 9)"),ROUND(H245*Setup!$B$9,2),0))</f>
        <v/>
      </c>
      <c r="Q245" s="34">
        <f>IF(A245="","",I245-P245)</f>
        <v/>
      </c>
      <c r="R245" s="34">
        <f>IF(A245="","",IF(L245="Yes",I245,0))</f>
        <v/>
      </c>
      <c r="S245" s="34">
        <f>IF(A245="","",IF(AND(L245="Yes",K245="Yes",NOT(ISNUMBER(SEARCH("blocked",G245))),OR(F245="Standard domestic 15% (Box 7)",F245="Import - VAT paid at customs (Box 8)",F245="Import - Reverse charge (Box 9)"),OR(F245&lt;&gt;"Standard domestic 15% (Box 7)",AND(LEN(D245)=15,LEFT(D245,1)="3",RIGHT(D245,1)="3",ISNUMBER(--D245)))),I245,0))</f>
        <v/>
      </c>
      <c r="T245" s="34">
        <f>IF(A245="","",R245-S245)</f>
        <v/>
      </c>
      <c r="U245" s="23">
        <f>IF(A245="","",IF(O245=0,"Outside audit periods; ","")&amp;IF(F245="","No VAT category; ","")&amp;IF(ABS(Q245)&gt;Setup!$B$10,"VAT ≠ 15% × net; ","")&amp;IF(AND(F245="Standard domestic 15% (Box 7)",NOT(AND(LEN(D245)=15,LEFT(D245,1)="3",RIGHT(D245,1)="3",ISNUMBER(--D245)))),"Invalid/missing supplier VAT no; ","")&amp;IF(AND(L245="Yes",K245&lt;&gt;"Yes"),"VAT claimed without valid tax invoice; ","")&amp;IF(AND(L245="Yes",ISNUMBER(SEARCH("blocked",G245))),"Blocked input VAT claimed; ","")&amp;IF(AND(F245="Import - VAT paid at customs (Box 8)",M245=""),"Customs declaration no missing; ","")&amp;IF(AND(F245="Import - Reverse charge (Box 9)",E245="Saudi Arabia"),"RCM used for a local supplier; ","")&amp;IF(AND(L245="Yes",NOT(OR(F245="Standard domestic 15% (Box 7)",F245="Import - VAT paid at customs (Box 8)",F245="Import - Reverse charge (Box 9)"))),"VAT claimed on non-taxable category; ",""))</f>
        <v/>
      </c>
    </row>
    <row r="246">
      <c r="A246" s="17" t="n"/>
      <c r="B246" s="14" t="n"/>
      <c r="C246" s="14" t="n"/>
      <c r="D246" s="16" t="n"/>
      <c r="E246" s="14" t="n"/>
      <c r="F246" s="14" t="n"/>
      <c r="G246" s="14" t="n"/>
      <c r="H246" s="19" t="n"/>
      <c r="I246" s="19" t="n"/>
      <c r="J246" s="34">
        <f>IF(A246="","",H246+I246)</f>
        <v/>
      </c>
      <c r="K246" s="14" t="n"/>
      <c r="L246" s="14" t="n"/>
      <c r="M246" s="14" t="n"/>
      <c r="N246" s="14" t="n"/>
      <c r="O246" s="20">
        <f>IF(A246="","",SUMPRODUCT((A246&gt;=Setup!$C$19:$C$30)*(A246&lt;=Setup!$D$19:$D$30)*Setup!$A$19:$A$30))</f>
        <v/>
      </c>
      <c r="P246" s="34">
        <f>IF(A246="","",IF(OR(F246="Standard domestic 15% (Box 7)",F246="Import - VAT paid at customs (Box 8)",F246="Import - Reverse charge (Box 9)"),ROUND(H246*Setup!$B$9,2),0))</f>
        <v/>
      </c>
      <c r="Q246" s="34">
        <f>IF(A246="","",I246-P246)</f>
        <v/>
      </c>
      <c r="R246" s="34">
        <f>IF(A246="","",IF(L246="Yes",I246,0))</f>
        <v/>
      </c>
      <c r="S246" s="34">
        <f>IF(A246="","",IF(AND(L246="Yes",K246="Yes",NOT(ISNUMBER(SEARCH("blocked",G246))),OR(F246="Standard domestic 15% (Box 7)",F246="Import - VAT paid at customs (Box 8)",F246="Import - Reverse charge (Box 9)"),OR(F246&lt;&gt;"Standard domestic 15% (Box 7)",AND(LEN(D246)=15,LEFT(D246,1)="3",RIGHT(D246,1)="3",ISNUMBER(--D246)))),I246,0))</f>
        <v/>
      </c>
      <c r="T246" s="34">
        <f>IF(A246="","",R246-S246)</f>
        <v/>
      </c>
      <c r="U246" s="23">
        <f>IF(A246="","",IF(O246=0,"Outside audit periods; ","")&amp;IF(F246="","No VAT category; ","")&amp;IF(ABS(Q246)&gt;Setup!$B$10,"VAT ≠ 15% × net; ","")&amp;IF(AND(F246="Standard domestic 15% (Box 7)",NOT(AND(LEN(D246)=15,LEFT(D246,1)="3",RIGHT(D246,1)="3",ISNUMBER(--D246)))),"Invalid/missing supplier VAT no; ","")&amp;IF(AND(L246="Yes",K246&lt;&gt;"Yes"),"VAT claimed without valid tax invoice; ","")&amp;IF(AND(L246="Yes",ISNUMBER(SEARCH("blocked",G246))),"Blocked input VAT claimed; ","")&amp;IF(AND(F246="Import - VAT paid at customs (Box 8)",M246=""),"Customs declaration no missing; ","")&amp;IF(AND(F246="Import - Reverse charge (Box 9)",E246="Saudi Arabia"),"RCM used for a local supplier; ","")&amp;IF(AND(L246="Yes",NOT(OR(F246="Standard domestic 15% (Box 7)",F246="Import - VAT paid at customs (Box 8)",F246="Import - Reverse charge (Box 9)"))),"VAT claimed on non-taxable category; ",""))</f>
        <v/>
      </c>
    </row>
    <row r="247">
      <c r="A247" s="17" t="n"/>
      <c r="B247" s="14" t="n"/>
      <c r="C247" s="14" t="n"/>
      <c r="D247" s="16" t="n"/>
      <c r="E247" s="14" t="n"/>
      <c r="F247" s="14" t="n"/>
      <c r="G247" s="14" t="n"/>
      <c r="H247" s="19" t="n"/>
      <c r="I247" s="19" t="n"/>
      <c r="J247" s="34">
        <f>IF(A247="","",H247+I247)</f>
        <v/>
      </c>
      <c r="K247" s="14" t="n"/>
      <c r="L247" s="14" t="n"/>
      <c r="M247" s="14" t="n"/>
      <c r="N247" s="14" t="n"/>
      <c r="O247" s="20">
        <f>IF(A247="","",SUMPRODUCT((A247&gt;=Setup!$C$19:$C$30)*(A247&lt;=Setup!$D$19:$D$30)*Setup!$A$19:$A$30))</f>
        <v/>
      </c>
      <c r="P247" s="34">
        <f>IF(A247="","",IF(OR(F247="Standard domestic 15% (Box 7)",F247="Import - VAT paid at customs (Box 8)",F247="Import - Reverse charge (Box 9)"),ROUND(H247*Setup!$B$9,2),0))</f>
        <v/>
      </c>
      <c r="Q247" s="34">
        <f>IF(A247="","",I247-P247)</f>
        <v/>
      </c>
      <c r="R247" s="34">
        <f>IF(A247="","",IF(L247="Yes",I247,0))</f>
        <v/>
      </c>
      <c r="S247" s="34">
        <f>IF(A247="","",IF(AND(L247="Yes",K247="Yes",NOT(ISNUMBER(SEARCH("blocked",G247))),OR(F247="Standard domestic 15% (Box 7)",F247="Import - VAT paid at customs (Box 8)",F247="Import - Reverse charge (Box 9)"),OR(F247&lt;&gt;"Standard domestic 15% (Box 7)",AND(LEN(D247)=15,LEFT(D247,1)="3",RIGHT(D247,1)="3",ISNUMBER(--D247)))),I247,0))</f>
        <v/>
      </c>
      <c r="T247" s="34">
        <f>IF(A247="","",R247-S247)</f>
        <v/>
      </c>
      <c r="U247" s="23">
        <f>IF(A247="","",IF(O247=0,"Outside audit periods; ","")&amp;IF(F247="","No VAT category; ","")&amp;IF(ABS(Q247)&gt;Setup!$B$10,"VAT ≠ 15% × net; ","")&amp;IF(AND(F247="Standard domestic 15% (Box 7)",NOT(AND(LEN(D247)=15,LEFT(D247,1)="3",RIGHT(D247,1)="3",ISNUMBER(--D247)))),"Invalid/missing supplier VAT no; ","")&amp;IF(AND(L247="Yes",K247&lt;&gt;"Yes"),"VAT claimed without valid tax invoice; ","")&amp;IF(AND(L247="Yes",ISNUMBER(SEARCH("blocked",G247))),"Blocked input VAT claimed; ","")&amp;IF(AND(F247="Import - VAT paid at customs (Box 8)",M247=""),"Customs declaration no missing; ","")&amp;IF(AND(F247="Import - Reverse charge (Box 9)",E247="Saudi Arabia"),"RCM used for a local supplier; ","")&amp;IF(AND(L247="Yes",NOT(OR(F247="Standard domestic 15% (Box 7)",F247="Import - VAT paid at customs (Box 8)",F247="Import - Reverse charge (Box 9)"))),"VAT claimed on non-taxable category; ",""))</f>
        <v/>
      </c>
    </row>
    <row r="248">
      <c r="A248" s="17" t="n"/>
      <c r="B248" s="14" t="n"/>
      <c r="C248" s="14" t="n"/>
      <c r="D248" s="16" t="n"/>
      <c r="E248" s="14" t="n"/>
      <c r="F248" s="14" t="n"/>
      <c r="G248" s="14" t="n"/>
      <c r="H248" s="19" t="n"/>
      <c r="I248" s="19" t="n"/>
      <c r="J248" s="34">
        <f>IF(A248="","",H248+I248)</f>
        <v/>
      </c>
      <c r="K248" s="14" t="n"/>
      <c r="L248" s="14" t="n"/>
      <c r="M248" s="14" t="n"/>
      <c r="N248" s="14" t="n"/>
      <c r="O248" s="20">
        <f>IF(A248="","",SUMPRODUCT((A248&gt;=Setup!$C$19:$C$30)*(A248&lt;=Setup!$D$19:$D$30)*Setup!$A$19:$A$30))</f>
        <v/>
      </c>
      <c r="P248" s="34">
        <f>IF(A248="","",IF(OR(F248="Standard domestic 15% (Box 7)",F248="Import - VAT paid at customs (Box 8)",F248="Import - Reverse charge (Box 9)"),ROUND(H248*Setup!$B$9,2),0))</f>
        <v/>
      </c>
      <c r="Q248" s="34">
        <f>IF(A248="","",I248-P248)</f>
        <v/>
      </c>
      <c r="R248" s="34">
        <f>IF(A248="","",IF(L248="Yes",I248,0))</f>
        <v/>
      </c>
      <c r="S248" s="34">
        <f>IF(A248="","",IF(AND(L248="Yes",K248="Yes",NOT(ISNUMBER(SEARCH("blocked",G248))),OR(F248="Standard domestic 15% (Box 7)",F248="Import - VAT paid at customs (Box 8)",F248="Import - Reverse charge (Box 9)"),OR(F248&lt;&gt;"Standard domestic 15% (Box 7)",AND(LEN(D248)=15,LEFT(D248,1)="3",RIGHT(D248,1)="3",ISNUMBER(--D248)))),I248,0))</f>
        <v/>
      </c>
      <c r="T248" s="34">
        <f>IF(A248="","",R248-S248)</f>
        <v/>
      </c>
      <c r="U248" s="23">
        <f>IF(A248="","",IF(O248=0,"Outside audit periods; ","")&amp;IF(F248="","No VAT category; ","")&amp;IF(ABS(Q248)&gt;Setup!$B$10,"VAT ≠ 15% × net; ","")&amp;IF(AND(F248="Standard domestic 15% (Box 7)",NOT(AND(LEN(D248)=15,LEFT(D248,1)="3",RIGHT(D248,1)="3",ISNUMBER(--D248)))),"Invalid/missing supplier VAT no; ","")&amp;IF(AND(L248="Yes",K248&lt;&gt;"Yes"),"VAT claimed without valid tax invoice; ","")&amp;IF(AND(L248="Yes",ISNUMBER(SEARCH("blocked",G248))),"Blocked input VAT claimed; ","")&amp;IF(AND(F248="Import - VAT paid at customs (Box 8)",M248=""),"Customs declaration no missing; ","")&amp;IF(AND(F248="Import - Reverse charge (Box 9)",E248="Saudi Arabia"),"RCM used for a local supplier; ","")&amp;IF(AND(L248="Yes",NOT(OR(F248="Standard domestic 15% (Box 7)",F248="Import - VAT paid at customs (Box 8)",F248="Import - Reverse charge (Box 9)"))),"VAT claimed on non-taxable category; ",""))</f>
        <v/>
      </c>
    </row>
    <row r="249">
      <c r="A249" s="17" t="n"/>
      <c r="B249" s="14" t="n"/>
      <c r="C249" s="14" t="n"/>
      <c r="D249" s="16" t="n"/>
      <c r="E249" s="14" t="n"/>
      <c r="F249" s="14" t="n"/>
      <c r="G249" s="14" t="n"/>
      <c r="H249" s="19" t="n"/>
      <c r="I249" s="19" t="n"/>
      <c r="J249" s="34">
        <f>IF(A249="","",H249+I249)</f>
        <v/>
      </c>
      <c r="K249" s="14" t="n"/>
      <c r="L249" s="14" t="n"/>
      <c r="M249" s="14" t="n"/>
      <c r="N249" s="14" t="n"/>
      <c r="O249" s="20">
        <f>IF(A249="","",SUMPRODUCT((A249&gt;=Setup!$C$19:$C$30)*(A249&lt;=Setup!$D$19:$D$30)*Setup!$A$19:$A$30))</f>
        <v/>
      </c>
      <c r="P249" s="34">
        <f>IF(A249="","",IF(OR(F249="Standard domestic 15% (Box 7)",F249="Import - VAT paid at customs (Box 8)",F249="Import - Reverse charge (Box 9)"),ROUND(H249*Setup!$B$9,2),0))</f>
        <v/>
      </c>
      <c r="Q249" s="34">
        <f>IF(A249="","",I249-P249)</f>
        <v/>
      </c>
      <c r="R249" s="34">
        <f>IF(A249="","",IF(L249="Yes",I249,0))</f>
        <v/>
      </c>
      <c r="S249" s="34">
        <f>IF(A249="","",IF(AND(L249="Yes",K249="Yes",NOT(ISNUMBER(SEARCH("blocked",G249))),OR(F249="Standard domestic 15% (Box 7)",F249="Import - VAT paid at customs (Box 8)",F249="Import - Reverse charge (Box 9)"),OR(F249&lt;&gt;"Standard domestic 15% (Box 7)",AND(LEN(D249)=15,LEFT(D249,1)="3",RIGHT(D249,1)="3",ISNUMBER(--D249)))),I249,0))</f>
        <v/>
      </c>
      <c r="T249" s="34">
        <f>IF(A249="","",R249-S249)</f>
        <v/>
      </c>
      <c r="U249" s="23">
        <f>IF(A249="","",IF(O249=0,"Outside audit periods; ","")&amp;IF(F249="","No VAT category; ","")&amp;IF(ABS(Q249)&gt;Setup!$B$10,"VAT ≠ 15% × net; ","")&amp;IF(AND(F249="Standard domestic 15% (Box 7)",NOT(AND(LEN(D249)=15,LEFT(D249,1)="3",RIGHT(D249,1)="3",ISNUMBER(--D249)))),"Invalid/missing supplier VAT no; ","")&amp;IF(AND(L249="Yes",K249&lt;&gt;"Yes"),"VAT claimed without valid tax invoice; ","")&amp;IF(AND(L249="Yes",ISNUMBER(SEARCH("blocked",G249))),"Blocked input VAT claimed; ","")&amp;IF(AND(F249="Import - VAT paid at customs (Box 8)",M249=""),"Customs declaration no missing; ","")&amp;IF(AND(F249="Import - Reverse charge (Box 9)",E249="Saudi Arabia"),"RCM used for a local supplier; ","")&amp;IF(AND(L249="Yes",NOT(OR(F249="Standard domestic 15% (Box 7)",F249="Import - VAT paid at customs (Box 8)",F249="Import - Reverse charge (Box 9)"))),"VAT claimed on non-taxable category; ",""))</f>
        <v/>
      </c>
    </row>
    <row r="250">
      <c r="A250" s="17" t="n"/>
      <c r="B250" s="14" t="n"/>
      <c r="C250" s="14" t="n"/>
      <c r="D250" s="16" t="n"/>
      <c r="E250" s="14" t="n"/>
      <c r="F250" s="14" t="n"/>
      <c r="G250" s="14" t="n"/>
      <c r="H250" s="19" t="n"/>
      <c r="I250" s="19" t="n"/>
      <c r="J250" s="34">
        <f>IF(A250="","",H250+I250)</f>
        <v/>
      </c>
      <c r="K250" s="14" t="n"/>
      <c r="L250" s="14" t="n"/>
      <c r="M250" s="14" t="n"/>
      <c r="N250" s="14" t="n"/>
      <c r="O250" s="20">
        <f>IF(A250="","",SUMPRODUCT((A250&gt;=Setup!$C$19:$C$30)*(A250&lt;=Setup!$D$19:$D$30)*Setup!$A$19:$A$30))</f>
        <v/>
      </c>
      <c r="P250" s="34">
        <f>IF(A250="","",IF(OR(F250="Standard domestic 15% (Box 7)",F250="Import - VAT paid at customs (Box 8)",F250="Import - Reverse charge (Box 9)"),ROUND(H250*Setup!$B$9,2),0))</f>
        <v/>
      </c>
      <c r="Q250" s="34">
        <f>IF(A250="","",I250-P250)</f>
        <v/>
      </c>
      <c r="R250" s="34">
        <f>IF(A250="","",IF(L250="Yes",I250,0))</f>
        <v/>
      </c>
      <c r="S250" s="34">
        <f>IF(A250="","",IF(AND(L250="Yes",K250="Yes",NOT(ISNUMBER(SEARCH("blocked",G250))),OR(F250="Standard domestic 15% (Box 7)",F250="Import - VAT paid at customs (Box 8)",F250="Import - Reverse charge (Box 9)"),OR(F250&lt;&gt;"Standard domestic 15% (Box 7)",AND(LEN(D250)=15,LEFT(D250,1)="3",RIGHT(D250,1)="3",ISNUMBER(--D250)))),I250,0))</f>
        <v/>
      </c>
      <c r="T250" s="34">
        <f>IF(A250="","",R250-S250)</f>
        <v/>
      </c>
      <c r="U250" s="23">
        <f>IF(A250="","",IF(O250=0,"Outside audit periods; ","")&amp;IF(F250="","No VAT category; ","")&amp;IF(ABS(Q250)&gt;Setup!$B$10,"VAT ≠ 15% × net; ","")&amp;IF(AND(F250="Standard domestic 15% (Box 7)",NOT(AND(LEN(D250)=15,LEFT(D250,1)="3",RIGHT(D250,1)="3",ISNUMBER(--D250)))),"Invalid/missing supplier VAT no; ","")&amp;IF(AND(L250="Yes",K250&lt;&gt;"Yes"),"VAT claimed without valid tax invoice; ","")&amp;IF(AND(L250="Yes",ISNUMBER(SEARCH("blocked",G250))),"Blocked input VAT claimed; ","")&amp;IF(AND(F250="Import - VAT paid at customs (Box 8)",M250=""),"Customs declaration no missing; ","")&amp;IF(AND(F250="Import - Reverse charge (Box 9)",E250="Saudi Arabia"),"RCM used for a local supplier; ","")&amp;IF(AND(L250="Yes",NOT(OR(F250="Standard domestic 15% (Box 7)",F250="Import - VAT paid at customs (Box 8)",F250="Import - Reverse charge (Box 9)"))),"VAT claimed on non-taxable category; ",""))</f>
        <v/>
      </c>
    </row>
    <row r="251">
      <c r="A251" s="17" t="n"/>
      <c r="B251" s="14" t="n"/>
      <c r="C251" s="14" t="n"/>
      <c r="D251" s="16" t="n"/>
      <c r="E251" s="14" t="n"/>
      <c r="F251" s="14" t="n"/>
      <c r="G251" s="14" t="n"/>
      <c r="H251" s="19" t="n"/>
      <c r="I251" s="19" t="n"/>
      <c r="J251" s="34">
        <f>IF(A251="","",H251+I251)</f>
        <v/>
      </c>
      <c r="K251" s="14" t="n"/>
      <c r="L251" s="14" t="n"/>
      <c r="M251" s="14" t="n"/>
      <c r="N251" s="14" t="n"/>
      <c r="O251" s="20">
        <f>IF(A251="","",SUMPRODUCT((A251&gt;=Setup!$C$19:$C$30)*(A251&lt;=Setup!$D$19:$D$30)*Setup!$A$19:$A$30))</f>
        <v/>
      </c>
      <c r="P251" s="34">
        <f>IF(A251="","",IF(OR(F251="Standard domestic 15% (Box 7)",F251="Import - VAT paid at customs (Box 8)",F251="Import - Reverse charge (Box 9)"),ROUND(H251*Setup!$B$9,2),0))</f>
        <v/>
      </c>
      <c r="Q251" s="34">
        <f>IF(A251="","",I251-P251)</f>
        <v/>
      </c>
      <c r="R251" s="34">
        <f>IF(A251="","",IF(L251="Yes",I251,0))</f>
        <v/>
      </c>
      <c r="S251" s="34">
        <f>IF(A251="","",IF(AND(L251="Yes",K251="Yes",NOT(ISNUMBER(SEARCH("blocked",G251))),OR(F251="Standard domestic 15% (Box 7)",F251="Import - VAT paid at customs (Box 8)",F251="Import - Reverse charge (Box 9)"),OR(F251&lt;&gt;"Standard domestic 15% (Box 7)",AND(LEN(D251)=15,LEFT(D251,1)="3",RIGHT(D251,1)="3",ISNUMBER(--D251)))),I251,0))</f>
        <v/>
      </c>
      <c r="T251" s="34">
        <f>IF(A251="","",R251-S251)</f>
        <v/>
      </c>
      <c r="U251" s="23">
        <f>IF(A251="","",IF(O251=0,"Outside audit periods; ","")&amp;IF(F251="","No VAT category; ","")&amp;IF(ABS(Q251)&gt;Setup!$B$10,"VAT ≠ 15% × net; ","")&amp;IF(AND(F251="Standard domestic 15% (Box 7)",NOT(AND(LEN(D251)=15,LEFT(D251,1)="3",RIGHT(D251,1)="3",ISNUMBER(--D251)))),"Invalid/missing supplier VAT no; ","")&amp;IF(AND(L251="Yes",K251&lt;&gt;"Yes"),"VAT claimed without valid tax invoice; ","")&amp;IF(AND(L251="Yes",ISNUMBER(SEARCH("blocked",G251))),"Blocked input VAT claimed; ","")&amp;IF(AND(F251="Import - VAT paid at customs (Box 8)",M251=""),"Customs declaration no missing; ","")&amp;IF(AND(F251="Import - Reverse charge (Box 9)",E251="Saudi Arabia"),"RCM used for a local supplier; ","")&amp;IF(AND(L251="Yes",NOT(OR(F251="Standard domestic 15% (Box 7)",F251="Import - VAT paid at customs (Box 8)",F251="Import - Reverse charge (Box 9)"))),"VAT claimed on non-taxable category; ",""))</f>
        <v/>
      </c>
    </row>
    <row r="252">
      <c r="A252" s="17" t="n"/>
      <c r="B252" s="14" t="n"/>
      <c r="C252" s="14" t="n"/>
      <c r="D252" s="16" t="n"/>
      <c r="E252" s="14" t="n"/>
      <c r="F252" s="14" t="n"/>
      <c r="G252" s="14" t="n"/>
      <c r="H252" s="19" t="n"/>
      <c r="I252" s="19" t="n"/>
      <c r="J252" s="34">
        <f>IF(A252="","",H252+I252)</f>
        <v/>
      </c>
      <c r="K252" s="14" t="n"/>
      <c r="L252" s="14" t="n"/>
      <c r="M252" s="14" t="n"/>
      <c r="N252" s="14" t="n"/>
      <c r="O252" s="20">
        <f>IF(A252="","",SUMPRODUCT((A252&gt;=Setup!$C$19:$C$30)*(A252&lt;=Setup!$D$19:$D$30)*Setup!$A$19:$A$30))</f>
        <v/>
      </c>
      <c r="P252" s="34">
        <f>IF(A252="","",IF(OR(F252="Standard domestic 15% (Box 7)",F252="Import - VAT paid at customs (Box 8)",F252="Import - Reverse charge (Box 9)"),ROUND(H252*Setup!$B$9,2),0))</f>
        <v/>
      </c>
      <c r="Q252" s="34">
        <f>IF(A252="","",I252-P252)</f>
        <v/>
      </c>
      <c r="R252" s="34">
        <f>IF(A252="","",IF(L252="Yes",I252,0))</f>
        <v/>
      </c>
      <c r="S252" s="34">
        <f>IF(A252="","",IF(AND(L252="Yes",K252="Yes",NOT(ISNUMBER(SEARCH("blocked",G252))),OR(F252="Standard domestic 15% (Box 7)",F252="Import - VAT paid at customs (Box 8)",F252="Import - Reverse charge (Box 9)"),OR(F252&lt;&gt;"Standard domestic 15% (Box 7)",AND(LEN(D252)=15,LEFT(D252,1)="3",RIGHT(D252,1)="3",ISNUMBER(--D252)))),I252,0))</f>
        <v/>
      </c>
      <c r="T252" s="34">
        <f>IF(A252="","",R252-S252)</f>
        <v/>
      </c>
      <c r="U252" s="23">
        <f>IF(A252="","",IF(O252=0,"Outside audit periods; ","")&amp;IF(F252="","No VAT category; ","")&amp;IF(ABS(Q252)&gt;Setup!$B$10,"VAT ≠ 15% × net; ","")&amp;IF(AND(F252="Standard domestic 15% (Box 7)",NOT(AND(LEN(D252)=15,LEFT(D252,1)="3",RIGHT(D252,1)="3",ISNUMBER(--D252)))),"Invalid/missing supplier VAT no; ","")&amp;IF(AND(L252="Yes",K252&lt;&gt;"Yes"),"VAT claimed without valid tax invoice; ","")&amp;IF(AND(L252="Yes",ISNUMBER(SEARCH("blocked",G252))),"Blocked input VAT claimed; ","")&amp;IF(AND(F252="Import - VAT paid at customs (Box 8)",M252=""),"Customs declaration no missing; ","")&amp;IF(AND(F252="Import - Reverse charge (Box 9)",E252="Saudi Arabia"),"RCM used for a local supplier; ","")&amp;IF(AND(L252="Yes",NOT(OR(F252="Standard domestic 15% (Box 7)",F252="Import - VAT paid at customs (Box 8)",F252="Import - Reverse charge (Box 9)"))),"VAT claimed on non-taxable category; ",""))</f>
        <v/>
      </c>
    </row>
    <row r="253">
      <c r="A253" s="17" t="n"/>
      <c r="B253" s="14" t="n"/>
      <c r="C253" s="14" t="n"/>
      <c r="D253" s="16" t="n"/>
      <c r="E253" s="14" t="n"/>
      <c r="F253" s="14" t="n"/>
      <c r="G253" s="14" t="n"/>
      <c r="H253" s="19" t="n"/>
      <c r="I253" s="19" t="n"/>
      <c r="J253" s="34">
        <f>IF(A253="","",H253+I253)</f>
        <v/>
      </c>
      <c r="K253" s="14" t="n"/>
      <c r="L253" s="14" t="n"/>
      <c r="M253" s="14" t="n"/>
      <c r="N253" s="14" t="n"/>
      <c r="O253" s="20">
        <f>IF(A253="","",SUMPRODUCT((A253&gt;=Setup!$C$19:$C$30)*(A253&lt;=Setup!$D$19:$D$30)*Setup!$A$19:$A$30))</f>
        <v/>
      </c>
      <c r="P253" s="34">
        <f>IF(A253="","",IF(OR(F253="Standard domestic 15% (Box 7)",F253="Import - VAT paid at customs (Box 8)",F253="Import - Reverse charge (Box 9)"),ROUND(H253*Setup!$B$9,2),0))</f>
        <v/>
      </c>
      <c r="Q253" s="34">
        <f>IF(A253="","",I253-P253)</f>
        <v/>
      </c>
      <c r="R253" s="34">
        <f>IF(A253="","",IF(L253="Yes",I253,0))</f>
        <v/>
      </c>
      <c r="S253" s="34">
        <f>IF(A253="","",IF(AND(L253="Yes",K253="Yes",NOT(ISNUMBER(SEARCH("blocked",G253))),OR(F253="Standard domestic 15% (Box 7)",F253="Import - VAT paid at customs (Box 8)",F253="Import - Reverse charge (Box 9)"),OR(F253&lt;&gt;"Standard domestic 15% (Box 7)",AND(LEN(D253)=15,LEFT(D253,1)="3",RIGHT(D253,1)="3",ISNUMBER(--D253)))),I253,0))</f>
        <v/>
      </c>
      <c r="T253" s="34">
        <f>IF(A253="","",R253-S253)</f>
        <v/>
      </c>
      <c r="U253" s="23">
        <f>IF(A253="","",IF(O253=0,"Outside audit periods; ","")&amp;IF(F253="","No VAT category; ","")&amp;IF(ABS(Q253)&gt;Setup!$B$10,"VAT ≠ 15% × net; ","")&amp;IF(AND(F253="Standard domestic 15% (Box 7)",NOT(AND(LEN(D253)=15,LEFT(D253,1)="3",RIGHT(D253,1)="3",ISNUMBER(--D253)))),"Invalid/missing supplier VAT no; ","")&amp;IF(AND(L253="Yes",K253&lt;&gt;"Yes"),"VAT claimed without valid tax invoice; ","")&amp;IF(AND(L253="Yes",ISNUMBER(SEARCH("blocked",G253))),"Blocked input VAT claimed; ","")&amp;IF(AND(F253="Import - VAT paid at customs (Box 8)",M253=""),"Customs declaration no missing; ","")&amp;IF(AND(F253="Import - Reverse charge (Box 9)",E253="Saudi Arabia"),"RCM used for a local supplier; ","")&amp;IF(AND(L253="Yes",NOT(OR(F253="Standard domestic 15% (Box 7)",F253="Import - VAT paid at customs (Box 8)",F253="Import - Reverse charge (Box 9)"))),"VAT claimed on non-taxable category; ",""))</f>
        <v/>
      </c>
    </row>
    <row r="254">
      <c r="A254" s="17" t="n"/>
      <c r="B254" s="14" t="n"/>
      <c r="C254" s="14" t="n"/>
      <c r="D254" s="16" t="n"/>
      <c r="E254" s="14" t="n"/>
      <c r="F254" s="14" t="n"/>
      <c r="G254" s="14" t="n"/>
      <c r="H254" s="19" t="n"/>
      <c r="I254" s="19" t="n"/>
      <c r="J254" s="34">
        <f>IF(A254="","",H254+I254)</f>
        <v/>
      </c>
      <c r="K254" s="14" t="n"/>
      <c r="L254" s="14" t="n"/>
      <c r="M254" s="14" t="n"/>
      <c r="N254" s="14" t="n"/>
      <c r="O254" s="20">
        <f>IF(A254="","",SUMPRODUCT((A254&gt;=Setup!$C$19:$C$30)*(A254&lt;=Setup!$D$19:$D$30)*Setup!$A$19:$A$30))</f>
        <v/>
      </c>
      <c r="P254" s="34">
        <f>IF(A254="","",IF(OR(F254="Standard domestic 15% (Box 7)",F254="Import - VAT paid at customs (Box 8)",F254="Import - Reverse charge (Box 9)"),ROUND(H254*Setup!$B$9,2),0))</f>
        <v/>
      </c>
      <c r="Q254" s="34">
        <f>IF(A254="","",I254-P254)</f>
        <v/>
      </c>
      <c r="R254" s="34">
        <f>IF(A254="","",IF(L254="Yes",I254,0))</f>
        <v/>
      </c>
      <c r="S254" s="34">
        <f>IF(A254="","",IF(AND(L254="Yes",K254="Yes",NOT(ISNUMBER(SEARCH("blocked",G254))),OR(F254="Standard domestic 15% (Box 7)",F254="Import - VAT paid at customs (Box 8)",F254="Import - Reverse charge (Box 9)"),OR(F254&lt;&gt;"Standard domestic 15% (Box 7)",AND(LEN(D254)=15,LEFT(D254,1)="3",RIGHT(D254,1)="3",ISNUMBER(--D254)))),I254,0))</f>
        <v/>
      </c>
      <c r="T254" s="34">
        <f>IF(A254="","",R254-S254)</f>
        <v/>
      </c>
      <c r="U254" s="23">
        <f>IF(A254="","",IF(O254=0,"Outside audit periods; ","")&amp;IF(F254="","No VAT category; ","")&amp;IF(ABS(Q254)&gt;Setup!$B$10,"VAT ≠ 15% × net; ","")&amp;IF(AND(F254="Standard domestic 15% (Box 7)",NOT(AND(LEN(D254)=15,LEFT(D254,1)="3",RIGHT(D254,1)="3",ISNUMBER(--D254)))),"Invalid/missing supplier VAT no; ","")&amp;IF(AND(L254="Yes",K254&lt;&gt;"Yes"),"VAT claimed without valid tax invoice; ","")&amp;IF(AND(L254="Yes",ISNUMBER(SEARCH("blocked",G254))),"Blocked input VAT claimed; ","")&amp;IF(AND(F254="Import - VAT paid at customs (Box 8)",M254=""),"Customs declaration no missing; ","")&amp;IF(AND(F254="Import - Reverse charge (Box 9)",E254="Saudi Arabia"),"RCM used for a local supplier; ","")&amp;IF(AND(L254="Yes",NOT(OR(F254="Standard domestic 15% (Box 7)",F254="Import - VAT paid at customs (Box 8)",F254="Import - Reverse charge (Box 9)"))),"VAT claimed on non-taxable category; ",""))</f>
        <v/>
      </c>
    </row>
    <row r="255">
      <c r="A255" s="17" t="n"/>
      <c r="B255" s="14" t="n"/>
      <c r="C255" s="14" t="n"/>
      <c r="D255" s="16" t="n"/>
      <c r="E255" s="14" t="n"/>
      <c r="F255" s="14" t="n"/>
      <c r="G255" s="14" t="n"/>
      <c r="H255" s="19" t="n"/>
      <c r="I255" s="19" t="n"/>
      <c r="J255" s="34">
        <f>IF(A255="","",H255+I255)</f>
        <v/>
      </c>
      <c r="K255" s="14" t="n"/>
      <c r="L255" s="14" t="n"/>
      <c r="M255" s="14" t="n"/>
      <c r="N255" s="14" t="n"/>
      <c r="O255" s="20">
        <f>IF(A255="","",SUMPRODUCT((A255&gt;=Setup!$C$19:$C$30)*(A255&lt;=Setup!$D$19:$D$30)*Setup!$A$19:$A$30))</f>
        <v/>
      </c>
      <c r="P255" s="34">
        <f>IF(A255="","",IF(OR(F255="Standard domestic 15% (Box 7)",F255="Import - VAT paid at customs (Box 8)",F255="Import - Reverse charge (Box 9)"),ROUND(H255*Setup!$B$9,2),0))</f>
        <v/>
      </c>
      <c r="Q255" s="34">
        <f>IF(A255="","",I255-P255)</f>
        <v/>
      </c>
      <c r="R255" s="34">
        <f>IF(A255="","",IF(L255="Yes",I255,0))</f>
        <v/>
      </c>
      <c r="S255" s="34">
        <f>IF(A255="","",IF(AND(L255="Yes",K255="Yes",NOT(ISNUMBER(SEARCH("blocked",G255))),OR(F255="Standard domestic 15% (Box 7)",F255="Import - VAT paid at customs (Box 8)",F255="Import - Reverse charge (Box 9)"),OR(F255&lt;&gt;"Standard domestic 15% (Box 7)",AND(LEN(D255)=15,LEFT(D255,1)="3",RIGHT(D255,1)="3",ISNUMBER(--D255)))),I255,0))</f>
        <v/>
      </c>
      <c r="T255" s="34">
        <f>IF(A255="","",R255-S255)</f>
        <v/>
      </c>
      <c r="U255" s="23">
        <f>IF(A255="","",IF(O255=0,"Outside audit periods; ","")&amp;IF(F255="","No VAT category; ","")&amp;IF(ABS(Q255)&gt;Setup!$B$10,"VAT ≠ 15% × net; ","")&amp;IF(AND(F255="Standard domestic 15% (Box 7)",NOT(AND(LEN(D255)=15,LEFT(D255,1)="3",RIGHT(D255,1)="3",ISNUMBER(--D255)))),"Invalid/missing supplier VAT no; ","")&amp;IF(AND(L255="Yes",K255&lt;&gt;"Yes"),"VAT claimed without valid tax invoice; ","")&amp;IF(AND(L255="Yes",ISNUMBER(SEARCH("blocked",G255))),"Blocked input VAT claimed; ","")&amp;IF(AND(F255="Import - VAT paid at customs (Box 8)",M255=""),"Customs declaration no missing; ","")&amp;IF(AND(F255="Import - Reverse charge (Box 9)",E255="Saudi Arabia"),"RCM used for a local supplier; ","")&amp;IF(AND(L255="Yes",NOT(OR(F255="Standard domestic 15% (Box 7)",F255="Import - VAT paid at customs (Box 8)",F255="Import - Reverse charge (Box 9)"))),"VAT claimed on non-taxable category; ",""))</f>
        <v/>
      </c>
    </row>
    <row r="256">
      <c r="A256" s="17" t="n"/>
      <c r="B256" s="14" t="n"/>
      <c r="C256" s="14" t="n"/>
      <c r="D256" s="16" t="n"/>
      <c r="E256" s="14" t="n"/>
      <c r="F256" s="14" t="n"/>
      <c r="G256" s="14" t="n"/>
      <c r="H256" s="19" t="n"/>
      <c r="I256" s="19" t="n"/>
      <c r="J256" s="34">
        <f>IF(A256="","",H256+I256)</f>
        <v/>
      </c>
      <c r="K256" s="14" t="n"/>
      <c r="L256" s="14" t="n"/>
      <c r="M256" s="14" t="n"/>
      <c r="N256" s="14" t="n"/>
      <c r="O256" s="20">
        <f>IF(A256="","",SUMPRODUCT((A256&gt;=Setup!$C$19:$C$30)*(A256&lt;=Setup!$D$19:$D$30)*Setup!$A$19:$A$30))</f>
        <v/>
      </c>
      <c r="P256" s="34">
        <f>IF(A256="","",IF(OR(F256="Standard domestic 15% (Box 7)",F256="Import - VAT paid at customs (Box 8)",F256="Import - Reverse charge (Box 9)"),ROUND(H256*Setup!$B$9,2),0))</f>
        <v/>
      </c>
      <c r="Q256" s="34">
        <f>IF(A256="","",I256-P256)</f>
        <v/>
      </c>
      <c r="R256" s="34">
        <f>IF(A256="","",IF(L256="Yes",I256,0))</f>
        <v/>
      </c>
      <c r="S256" s="34">
        <f>IF(A256="","",IF(AND(L256="Yes",K256="Yes",NOT(ISNUMBER(SEARCH("blocked",G256))),OR(F256="Standard domestic 15% (Box 7)",F256="Import - VAT paid at customs (Box 8)",F256="Import - Reverse charge (Box 9)"),OR(F256&lt;&gt;"Standard domestic 15% (Box 7)",AND(LEN(D256)=15,LEFT(D256,1)="3",RIGHT(D256,1)="3",ISNUMBER(--D256)))),I256,0))</f>
        <v/>
      </c>
      <c r="T256" s="34">
        <f>IF(A256="","",R256-S256)</f>
        <v/>
      </c>
      <c r="U256" s="23">
        <f>IF(A256="","",IF(O256=0,"Outside audit periods; ","")&amp;IF(F256="","No VAT category; ","")&amp;IF(ABS(Q256)&gt;Setup!$B$10,"VAT ≠ 15% × net; ","")&amp;IF(AND(F256="Standard domestic 15% (Box 7)",NOT(AND(LEN(D256)=15,LEFT(D256,1)="3",RIGHT(D256,1)="3",ISNUMBER(--D256)))),"Invalid/missing supplier VAT no; ","")&amp;IF(AND(L256="Yes",K256&lt;&gt;"Yes"),"VAT claimed without valid tax invoice; ","")&amp;IF(AND(L256="Yes",ISNUMBER(SEARCH("blocked",G256))),"Blocked input VAT claimed; ","")&amp;IF(AND(F256="Import - VAT paid at customs (Box 8)",M256=""),"Customs declaration no missing; ","")&amp;IF(AND(F256="Import - Reverse charge (Box 9)",E256="Saudi Arabia"),"RCM used for a local supplier; ","")&amp;IF(AND(L256="Yes",NOT(OR(F256="Standard domestic 15% (Box 7)",F256="Import - VAT paid at customs (Box 8)",F256="Import - Reverse charge (Box 9)"))),"VAT claimed on non-taxable category; ",""))</f>
        <v/>
      </c>
    </row>
    <row r="257">
      <c r="A257" s="17" t="n"/>
      <c r="B257" s="14" t="n"/>
      <c r="C257" s="14" t="n"/>
      <c r="D257" s="16" t="n"/>
      <c r="E257" s="14" t="n"/>
      <c r="F257" s="14" t="n"/>
      <c r="G257" s="14" t="n"/>
      <c r="H257" s="19" t="n"/>
      <c r="I257" s="19" t="n"/>
      <c r="J257" s="34">
        <f>IF(A257="","",H257+I257)</f>
        <v/>
      </c>
      <c r="K257" s="14" t="n"/>
      <c r="L257" s="14" t="n"/>
      <c r="M257" s="14" t="n"/>
      <c r="N257" s="14" t="n"/>
      <c r="O257" s="20">
        <f>IF(A257="","",SUMPRODUCT((A257&gt;=Setup!$C$19:$C$30)*(A257&lt;=Setup!$D$19:$D$30)*Setup!$A$19:$A$30))</f>
        <v/>
      </c>
      <c r="P257" s="34">
        <f>IF(A257="","",IF(OR(F257="Standard domestic 15% (Box 7)",F257="Import - VAT paid at customs (Box 8)",F257="Import - Reverse charge (Box 9)"),ROUND(H257*Setup!$B$9,2),0))</f>
        <v/>
      </c>
      <c r="Q257" s="34">
        <f>IF(A257="","",I257-P257)</f>
        <v/>
      </c>
      <c r="R257" s="34">
        <f>IF(A257="","",IF(L257="Yes",I257,0))</f>
        <v/>
      </c>
      <c r="S257" s="34">
        <f>IF(A257="","",IF(AND(L257="Yes",K257="Yes",NOT(ISNUMBER(SEARCH("blocked",G257))),OR(F257="Standard domestic 15% (Box 7)",F257="Import - VAT paid at customs (Box 8)",F257="Import - Reverse charge (Box 9)"),OR(F257&lt;&gt;"Standard domestic 15% (Box 7)",AND(LEN(D257)=15,LEFT(D257,1)="3",RIGHT(D257,1)="3",ISNUMBER(--D257)))),I257,0))</f>
        <v/>
      </c>
      <c r="T257" s="34">
        <f>IF(A257="","",R257-S257)</f>
        <v/>
      </c>
      <c r="U257" s="23">
        <f>IF(A257="","",IF(O257=0,"Outside audit periods; ","")&amp;IF(F257="","No VAT category; ","")&amp;IF(ABS(Q257)&gt;Setup!$B$10,"VAT ≠ 15% × net; ","")&amp;IF(AND(F257="Standard domestic 15% (Box 7)",NOT(AND(LEN(D257)=15,LEFT(D257,1)="3",RIGHT(D257,1)="3",ISNUMBER(--D257)))),"Invalid/missing supplier VAT no; ","")&amp;IF(AND(L257="Yes",K257&lt;&gt;"Yes"),"VAT claimed without valid tax invoice; ","")&amp;IF(AND(L257="Yes",ISNUMBER(SEARCH("blocked",G257))),"Blocked input VAT claimed; ","")&amp;IF(AND(F257="Import - VAT paid at customs (Box 8)",M257=""),"Customs declaration no missing; ","")&amp;IF(AND(F257="Import - Reverse charge (Box 9)",E257="Saudi Arabia"),"RCM used for a local supplier; ","")&amp;IF(AND(L257="Yes",NOT(OR(F257="Standard domestic 15% (Box 7)",F257="Import - VAT paid at customs (Box 8)",F257="Import - Reverse charge (Box 9)"))),"VAT claimed on non-taxable category; ",""))</f>
        <v/>
      </c>
    </row>
    <row r="258">
      <c r="A258" s="17" t="n"/>
      <c r="B258" s="14" t="n"/>
      <c r="C258" s="14" t="n"/>
      <c r="D258" s="16" t="n"/>
      <c r="E258" s="14" t="n"/>
      <c r="F258" s="14" t="n"/>
      <c r="G258" s="14" t="n"/>
      <c r="H258" s="19" t="n"/>
      <c r="I258" s="19" t="n"/>
      <c r="J258" s="34">
        <f>IF(A258="","",H258+I258)</f>
        <v/>
      </c>
      <c r="K258" s="14" t="n"/>
      <c r="L258" s="14" t="n"/>
      <c r="M258" s="14" t="n"/>
      <c r="N258" s="14" t="n"/>
      <c r="O258" s="20">
        <f>IF(A258="","",SUMPRODUCT((A258&gt;=Setup!$C$19:$C$30)*(A258&lt;=Setup!$D$19:$D$30)*Setup!$A$19:$A$30))</f>
        <v/>
      </c>
      <c r="P258" s="34">
        <f>IF(A258="","",IF(OR(F258="Standard domestic 15% (Box 7)",F258="Import - VAT paid at customs (Box 8)",F258="Import - Reverse charge (Box 9)"),ROUND(H258*Setup!$B$9,2),0))</f>
        <v/>
      </c>
      <c r="Q258" s="34">
        <f>IF(A258="","",I258-P258)</f>
        <v/>
      </c>
      <c r="R258" s="34">
        <f>IF(A258="","",IF(L258="Yes",I258,0))</f>
        <v/>
      </c>
      <c r="S258" s="34">
        <f>IF(A258="","",IF(AND(L258="Yes",K258="Yes",NOT(ISNUMBER(SEARCH("blocked",G258))),OR(F258="Standard domestic 15% (Box 7)",F258="Import - VAT paid at customs (Box 8)",F258="Import - Reverse charge (Box 9)"),OR(F258&lt;&gt;"Standard domestic 15% (Box 7)",AND(LEN(D258)=15,LEFT(D258,1)="3",RIGHT(D258,1)="3",ISNUMBER(--D258)))),I258,0))</f>
        <v/>
      </c>
      <c r="T258" s="34">
        <f>IF(A258="","",R258-S258)</f>
        <v/>
      </c>
      <c r="U258" s="23">
        <f>IF(A258="","",IF(O258=0,"Outside audit periods; ","")&amp;IF(F258="","No VAT category; ","")&amp;IF(ABS(Q258)&gt;Setup!$B$10,"VAT ≠ 15% × net; ","")&amp;IF(AND(F258="Standard domestic 15% (Box 7)",NOT(AND(LEN(D258)=15,LEFT(D258,1)="3",RIGHT(D258,1)="3",ISNUMBER(--D258)))),"Invalid/missing supplier VAT no; ","")&amp;IF(AND(L258="Yes",K258&lt;&gt;"Yes"),"VAT claimed without valid tax invoice; ","")&amp;IF(AND(L258="Yes",ISNUMBER(SEARCH("blocked",G258))),"Blocked input VAT claimed; ","")&amp;IF(AND(F258="Import - VAT paid at customs (Box 8)",M258=""),"Customs declaration no missing; ","")&amp;IF(AND(F258="Import - Reverse charge (Box 9)",E258="Saudi Arabia"),"RCM used for a local supplier; ","")&amp;IF(AND(L258="Yes",NOT(OR(F258="Standard domestic 15% (Box 7)",F258="Import - VAT paid at customs (Box 8)",F258="Import - Reverse charge (Box 9)"))),"VAT claimed on non-taxable category; ",""))</f>
        <v/>
      </c>
    </row>
    <row r="259">
      <c r="A259" s="17" t="n"/>
      <c r="B259" s="14" t="n"/>
      <c r="C259" s="14" t="n"/>
      <c r="D259" s="16" t="n"/>
      <c r="E259" s="14" t="n"/>
      <c r="F259" s="14" t="n"/>
      <c r="G259" s="14" t="n"/>
      <c r="H259" s="19" t="n"/>
      <c r="I259" s="19" t="n"/>
      <c r="J259" s="34">
        <f>IF(A259="","",H259+I259)</f>
        <v/>
      </c>
      <c r="K259" s="14" t="n"/>
      <c r="L259" s="14" t="n"/>
      <c r="M259" s="14" t="n"/>
      <c r="N259" s="14" t="n"/>
      <c r="O259" s="20">
        <f>IF(A259="","",SUMPRODUCT((A259&gt;=Setup!$C$19:$C$30)*(A259&lt;=Setup!$D$19:$D$30)*Setup!$A$19:$A$30))</f>
        <v/>
      </c>
      <c r="P259" s="34">
        <f>IF(A259="","",IF(OR(F259="Standard domestic 15% (Box 7)",F259="Import - VAT paid at customs (Box 8)",F259="Import - Reverse charge (Box 9)"),ROUND(H259*Setup!$B$9,2),0))</f>
        <v/>
      </c>
      <c r="Q259" s="34">
        <f>IF(A259="","",I259-P259)</f>
        <v/>
      </c>
      <c r="R259" s="34">
        <f>IF(A259="","",IF(L259="Yes",I259,0))</f>
        <v/>
      </c>
      <c r="S259" s="34">
        <f>IF(A259="","",IF(AND(L259="Yes",K259="Yes",NOT(ISNUMBER(SEARCH("blocked",G259))),OR(F259="Standard domestic 15% (Box 7)",F259="Import - VAT paid at customs (Box 8)",F259="Import - Reverse charge (Box 9)"),OR(F259&lt;&gt;"Standard domestic 15% (Box 7)",AND(LEN(D259)=15,LEFT(D259,1)="3",RIGHT(D259,1)="3",ISNUMBER(--D259)))),I259,0))</f>
        <v/>
      </c>
      <c r="T259" s="34">
        <f>IF(A259="","",R259-S259)</f>
        <v/>
      </c>
      <c r="U259" s="23">
        <f>IF(A259="","",IF(O259=0,"Outside audit periods; ","")&amp;IF(F259="","No VAT category; ","")&amp;IF(ABS(Q259)&gt;Setup!$B$10,"VAT ≠ 15% × net; ","")&amp;IF(AND(F259="Standard domestic 15% (Box 7)",NOT(AND(LEN(D259)=15,LEFT(D259,1)="3",RIGHT(D259,1)="3",ISNUMBER(--D259)))),"Invalid/missing supplier VAT no; ","")&amp;IF(AND(L259="Yes",K259&lt;&gt;"Yes"),"VAT claimed without valid tax invoice; ","")&amp;IF(AND(L259="Yes",ISNUMBER(SEARCH("blocked",G259))),"Blocked input VAT claimed; ","")&amp;IF(AND(F259="Import - VAT paid at customs (Box 8)",M259=""),"Customs declaration no missing; ","")&amp;IF(AND(F259="Import - Reverse charge (Box 9)",E259="Saudi Arabia"),"RCM used for a local supplier; ","")&amp;IF(AND(L259="Yes",NOT(OR(F259="Standard domestic 15% (Box 7)",F259="Import - VAT paid at customs (Box 8)",F259="Import - Reverse charge (Box 9)"))),"VAT claimed on non-taxable category; ",""))</f>
        <v/>
      </c>
    </row>
    <row r="260">
      <c r="A260" s="17" t="n"/>
      <c r="B260" s="14" t="n"/>
      <c r="C260" s="14" t="n"/>
      <c r="D260" s="16" t="n"/>
      <c r="E260" s="14" t="n"/>
      <c r="F260" s="14" t="n"/>
      <c r="G260" s="14" t="n"/>
      <c r="H260" s="19" t="n"/>
      <c r="I260" s="19" t="n"/>
      <c r="J260" s="34">
        <f>IF(A260="","",H260+I260)</f>
        <v/>
      </c>
      <c r="K260" s="14" t="n"/>
      <c r="L260" s="14" t="n"/>
      <c r="M260" s="14" t="n"/>
      <c r="N260" s="14" t="n"/>
      <c r="O260" s="20">
        <f>IF(A260="","",SUMPRODUCT((A260&gt;=Setup!$C$19:$C$30)*(A260&lt;=Setup!$D$19:$D$30)*Setup!$A$19:$A$30))</f>
        <v/>
      </c>
      <c r="P260" s="34">
        <f>IF(A260="","",IF(OR(F260="Standard domestic 15% (Box 7)",F260="Import - VAT paid at customs (Box 8)",F260="Import - Reverse charge (Box 9)"),ROUND(H260*Setup!$B$9,2),0))</f>
        <v/>
      </c>
      <c r="Q260" s="34">
        <f>IF(A260="","",I260-P260)</f>
        <v/>
      </c>
      <c r="R260" s="34">
        <f>IF(A260="","",IF(L260="Yes",I260,0))</f>
        <v/>
      </c>
      <c r="S260" s="34">
        <f>IF(A260="","",IF(AND(L260="Yes",K260="Yes",NOT(ISNUMBER(SEARCH("blocked",G260))),OR(F260="Standard domestic 15% (Box 7)",F260="Import - VAT paid at customs (Box 8)",F260="Import - Reverse charge (Box 9)"),OR(F260&lt;&gt;"Standard domestic 15% (Box 7)",AND(LEN(D260)=15,LEFT(D260,1)="3",RIGHT(D260,1)="3",ISNUMBER(--D260)))),I260,0))</f>
        <v/>
      </c>
      <c r="T260" s="34">
        <f>IF(A260="","",R260-S260)</f>
        <v/>
      </c>
      <c r="U260" s="23">
        <f>IF(A260="","",IF(O260=0,"Outside audit periods; ","")&amp;IF(F260="","No VAT category; ","")&amp;IF(ABS(Q260)&gt;Setup!$B$10,"VAT ≠ 15% × net; ","")&amp;IF(AND(F260="Standard domestic 15% (Box 7)",NOT(AND(LEN(D260)=15,LEFT(D260,1)="3",RIGHT(D260,1)="3",ISNUMBER(--D260)))),"Invalid/missing supplier VAT no; ","")&amp;IF(AND(L260="Yes",K260&lt;&gt;"Yes"),"VAT claimed without valid tax invoice; ","")&amp;IF(AND(L260="Yes",ISNUMBER(SEARCH("blocked",G260))),"Blocked input VAT claimed; ","")&amp;IF(AND(F260="Import - VAT paid at customs (Box 8)",M260=""),"Customs declaration no missing; ","")&amp;IF(AND(F260="Import - Reverse charge (Box 9)",E260="Saudi Arabia"),"RCM used for a local supplier; ","")&amp;IF(AND(L260="Yes",NOT(OR(F260="Standard domestic 15% (Box 7)",F260="Import - VAT paid at customs (Box 8)",F260="Import - Reverse charge (Box 9)"))),"VAT claimed on non-taxable category; ",""))</f>
        <v/>
      </c>
    </row>
    <row r="261">
      <c r="A261" s="17" t="n"/>
      <c r="B261" s="14" t="n"/>
      <c r="C261" s="14" t="n"/>
      <c r="D261" s="16" t="n"/>
      <c r="E261" s="14" t="n"/>
      <c r="F261" s="14" t="n"/>
      <c r="G261" s="14" t="n"/>
      <c r="H261" s="19" t="n"/>
      <c r="I261" s="19" t="n"/>
      <c r="J261" s="34">
        <f>IF(A261="","",H261+I261)</f>
        <v/>
      </c>
      <c r="K261" s="14" t="n"/>
      <c r="L261" s="14" t="n"/>
      <c r="M261" s="14" t="n"/>
      <c r="N261" s="14" t="n"/>
      <c r="O261" s="20">
        <f>IF(A261="","",SUMPRODUCT((A261&gt;=Setup!$C$19:$C$30)*(A261&lt;=Setup!$D$19:$D$30)*Setup!$A$19:$A$30))</f>
        <v/>
      </c>
      <c r="P261" s="34">
        <f>IF(A261="","",IF(OR(F261="Standard domestic 15% (Box 7)",F261="Import - VAT paid at customs (Box 8)",F261="Import - Reverse charge (Box 9)"),ROUND(H261*Setup!$B$9,2),0))</f>
        <v/>
      </c>
      <c r="Q261" s="34">
        <f>IF(A261="","",I261-P261)</f>
        <v/>
      </c>
      <c r="R261" s="34">
        <f>IF(A261="","",IF(L261="Yes",I261,0))</f>
        <v/>
      </c>
      <c r="S261" s="34">
        <f>IF(A261="","",IF(AND(L261="Yes",K261="Yes",NOT(ISNUMBER(SEARCH("blocked",G261))),OR(F261="Standard domestic 15% (Box 7)",F261="Import - VAT paid at customs (Box 8)",F261="Import - Reverse charge (Box 9)"),OR(F261&lt;&gt;"Standard domestic 15% (Box 7)",AND(LEN(D261)=15,LEFT(D261,1)="3",RIGHT(D261,1)="3",ISNUMBER(--D261)))),I261,0))</f>
        <v/>
      </c>
      <c r="T261" s="34">
        <f>IF(A261="","",R261-S261)</f>
        <v/>
      </c>
      <c r="U261" s="23">
        <f>IF(A261="","",IF(O261=0,"Outside audit periods; ","")&amp;IF(F261="","No VAT category; ","")&amp;IF(ABS(Q261)&gt;Setup!$B$10,"VAT ≠ 15% × net; ","")&amp;IF(AND(F261="Standard domestic 15% (Box 7)",NOT(AND(LEN(D261)=15,LEFT(D261,1)="3",RIGHT(D261,1)="3",ISNUMBER(--D261)))),"Invalid/missing supplier VAT no; ","")&amp;IF(AND(L261="Yes",K261&lt;&gt;"Yes"),"VAT claimed without valid tax invoice; ","")&amp;IF(AND(L261="Yes",ISNUMBER(SEARCH("blocked",G261))),"Blocked input VAT claimed; ","")&amp;IF(AND(F261="Import - VAT paid at customs (Box 8)",M261=""),"Customs declaration no missing; ","")&amp;IF(AND(F261="Import - Reverse charge (Box 9)",E261="Saudi Arabia"),"RCM used for a local supplier; ","")&amp;IF(AND(L261="Yes",NOT(OR(F261="Standard domestic 15% (Box 7)",F261="Import - VAT paid at customs (Box 8)",F261="Import - Reverse charge (Box 9)"))),"VAT claimed on non-taxable category; ",""))</f>
        <v/>
      </c>
    </row>
    <row r="262">
      <c r="A262" s="17" t="n"/>
      <c r="B262" s="14" t="n"/>
      <c r="C262" s="14" t="n"/>
      <c r="D262" s="16" t="n"/>
      <c r="E262" s="14" t="n"/>
      <c r="F262" s="14" t="n"/>
      <c r="G262" s="14" t="n"/>
      <c r="H262" s="19" t="n"/>
      <c r="I262" s="19" t="n"/>
      <c r="J262" s="34">
        <f>IF(A262="","",H262+I262)</f>
        <v/>
      </c>
      <c r="K262" s="14" t="n"/>
      <c r="L262" s="14" t="n"/>
      <c r="M262" s="14" t="n"/>
      <c r="N262" s="14" t="n"/>
      <c r="O262" s="20">
        <f>IF(A262="","",SUMPRODUCT((A262&gt;=Setup!$C$19:$C$30)*(A262&lt;=Setup!$D$19:$D$30)*Setup!$A$19:$A$30))</f>
        <v/>
      </c>
      <c r="P262" s="34">
        <f>IF(A262="","",IF(OR(F262="Standard domestic 15% (Box 7)",F262="Import - VAT paid at customs (Box 8)",F262="Import - Reverse charge (Box 9)"),ROUND(H262*Setup!$B$9,2),0))</f>
        <v/>
      </c>
      <c r="Q262" s="34">
        <f>IF(A262="","",I262-P262)</f>
        <v/>
      </c>
      <c r="R262" s="34">
        <f>IF(A262="","",IF(L262="Yes",I262,0))</f>
        <v/>
      </c>
      <c r="S262" s="34">
        <f>IF(A262="","",IF(AND(L262="Yes",K262="Yes",NOT(ISNUMBER(SEARCH("blocked",G262))),OR(F262="Standard domestic 15% (Box 7)",F262="Import - VAT paid at customs (Box 8)",F262="Import - Reverse charge (Box 9)"),OR(F262&lt;&gt;"Standard domestic 15% (Box 7)",AND(LEN(D262)=15,LEFT(D262,1)="3",RIGHT(D262,1)="3",ISNUMBER(--D262)))),I262,0))</f>
        <v/>
      </c>
      <c r="T262" s="34">
        <f>IF(A262="","",R262-S262)</f>
        <v/>
      </c>
      <c r="U262" s="23">
        <f>IF(A262="","",IF(O262=0,"Outside audit periods; ","")&amp;IF(F262="","No VAT category; ","")&amp;IF(ABS(Q262)&gt;Setup!$B$10,"VAT ≠ 15% × net; ","")&amp;IF(AND(F262="Standard domestic 15% (Box 7)",NOT(AND(LEN(D262)=15,LEFT(D262,1)="3",RIGHT(D262,1)="3",ISNUMBER(--D262)))),"Invalid/missing supplier VAT no; ","")&amp;IF(AND(L262="Yes",K262&lt;&gt;"Yes"),"VAT claimed without valid tax invoice; ","")&amp;IF(AND(L262="Yes",ISNUMBER(SEARCH("blocked",G262))),"Blocked input VAT claimed; ","")&amp;IF(AND(F262="Import - VAT paid at customs (Box 8)",M262=""),"Customs declaration no missing; ","")&amp;IF(AND(F262="Import - Reverse charge (Box 9)",E262="Saudi Arabia"),"RCM used for a local supplier; ","")&amp;IF(AND(L262="Yes",NOT(OR(F262="Standard domestic 15% (Box 7)",F262="Import - VAT paid at customs (Box 8)",F262="Import - Reverse charge (Box 9)"))),"VAT claimed on non-taxable category; ",""))</f>
        <v/>
      </c>
    </row>
    <row r="263">
      <c r="A263" s="17" t="n"/>
      <c r="B263" s="14" t="n"/>
      <c r="C263" s="14" t="n"/>
      <c r="D263" s="16" t="n"/>
      <c r="E263" s="14" t="n"/>
      <c r="F263" s="14" t="n"/>
      <c r="G263" s="14" t="n"/>
      <c r="H263" s="19" t="n"/>
      <c r="I263" s="19" t="n"/>
      <c r="J263" s="34">
        <f>IF(A263="","",H263+I263)</f>
        <v/>
      </c>
      <c r="K263" s="14" t="n"/>
      <c r="L263" s="14" t="n"/>
      <c r="M263" s="14" t="n"/>
      <c r="N263" s="14" t="n"/>
      <c r="O263" s="20">
        <f>IF(A263="","",SUMPRODUCT((A263&gt;=Setup!$C$19:$C$30)*(A263&lt;=Setup!$D$19:$D$30)*Setup!$A$19:$A$30))</f>
        <v/>
      </c>
      <c r="P263" s="34">
        <f>IF(A263="","",IF(OR(F263="Standard domestic 15% (Box 7)",F263="Import - VAT paid at customs (Box 8)",F263="Import - Reverse charge (Box 9)"),ROUND(H263*Setup!$B$9,2),0))</f>
        <v/>
      </c>
      <c r="Q263" s="34">
        <f>IF(A263="","",I263-P263)</f>
        <v/>
      </c>
      <c r="R263" s="34">
        <f>IF(A263="","",IF(L263="Yes",I263,0))</f>
        <v/>
      </c>
      <c r="S263" s="34">
        <f>IF(A263="","",IF(AND(L263="Yes",K263="Yes",NOT(ISNUMBER(SEARCH("blocked",G263))),OR(F263="Standard domestic 15% (Box 7)",F263="Import - VAT paid at customs (Box 8)",F263="Import - Reverse charge (Box 9)"),OR(F263&lt;&gt;"Standard domestic 15% (Box 7)",AND(LEN(D263)=15,LEFT(D263,1)="3",RIGHT(D263,1)="3",ISNUMBER(--D263)))),I263,0))</f>
        <v/>
      </c>
      <c r="T263" s="34">
        <f>IF(A263="","",R263-S263)</f>
        <v/>
      </c>
      <c r="U263" s="23">
        <f>IF(A263="","",IF(O263=0,"Outside audit periods; ","")&amp;IF(F263="","No VAT category; ","")&amp;IF(ABS(Q263)&gt;Setup!$B$10,"VAT ≠ 15% × net; ","")&amp;IF(AND(F263="Standard domestic 15% (Box 7)",NOT(AND(LEN(D263)=15,LEFT(D263,1)="3",RIGHT(D263,1)="3",ISNUMBER(--D263)))),"Invalid/missing supplier VAT no; ","")&amp;IF(AND(L263="Yes",K263&lt;&gt;"Yes"),"VAT claimed without valid tax invoice; ","")&amp;IF(AND(L263="Yes",ISNUMBER(SEARCH("blocked",G263))),"Blocked input VAT claimed; ","")&amp;IF(AND(F263="Import - VAT paid at customs (Box 8)",M263=""),"Customs declaration no missing; ","")&amp;IF(AND(F263="Import - Reverse charge (Box 9)",E263="Saudi Arabia"),"RCM used for a local supplier; ","")&amp;IF(AND(L263="Yes",NOT(OR(F263="Standard domestic 15% (Box 7)",F263="Import - VAT paid at customs (Box 8)",F263="Import - Reverse charge (Box 9)"))),"VAT claimed on non-taxable category; ",""))</f>
        <v/>
      </c>
    </row>
    <row r="264">
      <c r="A264" s="17" t="n"/>
      <c r="B264" s="14" t="n"/>
      <c r="C264" s="14" t="n"/>
      <c r="D264" s="16" t="n"/>
      <c r="E264" s="14" t="n"/>
      <c r="F264" s="14" t="n"/>
      <c r="G264" s="14" t="n"/>
      <c r="H264" s="19" t="n"/>
      <c r="I264" s="19" t="n"/>
      <c r="J264" s="34">
        <f>IF(A264="","",H264+I264)</f>
        <v/>
      </c>
      <c r="K264" s="14" t="n"/>
      <c r="L264" s="14" t="n"/>
      <c r="M264" s="14" t="n"/>
      <c r="N264" s="14" t="n"/>
      <c r="O264" s="20">
        <f>IF(A264="","",SUMPRODUCT((A264&gt;=Setup!$C$19:$C$30)*(A264&lt;=Setup!$D$19:$D$30)*Setup!$A$19:$A$30))</f>
        <v/>
      </c>
      <c r="P264" s="34">
        <f>IF(A264="","",IF(OR(F264="Standard domestic 15% (Box 7)",F264="Import - VAT paid at customs (Box 8)",F264="Import - Reverse charge (Box 9)"),ROUND(H264*Setup!$B$9,2),0))</f>
        <v/>
      </c>
      <c r="Q264" s="34">
        <f>IF(A264="","",I264-P264)</f>
        <v/>
      </c>
      <c r="R264" s="34">
        <f>IF(A264="","",IF(L264="Yes",I264,0))</f>
        <v/>
      </c>
      <c r="S264" s="34">
        <f>IF(A264="","",IF(AND(L264="Yes",K264="Yes",NOT(ISNUMBER(SEARCH("blocked",G264))),OR(F264="Standard domestic 15% (Box 7)",F264="Import - VAT paid at customs (Box 8)",F264="Import - Reverse charge (Box 9)"),OR(F264&lt;&gt;"Standard domestic 15% (Box 7)",AND(LEN(D264)=15,LEFT(D264,1)="3",RIGHT(D264,1)="3",ISNUMBER(--D264)))),I264,0))</f>
        <v/>
      </c>
      <c r="T264" s="34">
        <f>IF(A264="","",R264-S264)</f>
        <v/>
      </c>
      <c r="U264" s="23">
        <f>IF(A264="","",IF(O264=0,"Outside audit periods; ","")&amp;IF(F264="","No VAT category; ","")&amp;IF(ABS(Q264)&gt;Setup!$B$10,"VAT ≠ 15% × net; ","")&amp;IF(AND(F264="Standard domestic 15% (Box 7)",NOT(AND(LEN(D264)=15,LEFT(D264,1)="3",RIGHT(D264,1)="3",ISNUMBER(--D264)))),"Invalid/missing supplier VAT no; ","")&amp;IF(AND(L264="Yes",K264&lt;&gt;"Yes"),"VAT claimed without valid tax invoice; ","")&amp;IF(AND(L264="Yes",ISNUMBER(SEARCH("blocked",G264))),"Blocked input VAT claimed; ","")&amp;IF(AND(F264="Import - VAT paid at customs (Box 8)",M264=""),"Customs declaration no missing; ","")&amp;IF(AND(F264="Import - Reverse charge (Box 9)",E264="Saudi Arabia"),"RCM used for a local supplier; ","")&amp;IF(AND(L264="Yes",NOT(OR(F264="Standard domestic 15% (Box 7)",F264="Import - VAT paid at customs (Box 8)",F264="Import - Reverse charge (Box 9)"))),"VAT claimed on non-taxable category; ",""))</f>
        <v/>
      </c>
    </row>
    <row r="265">
      <c r="A265" s="17" t="n"/>
      <c r="B265" s="14" t="n"/>
      <c r="C265" s="14" t="n"/>
      <c r="D265" s="16" t="n"/>
      <c r="E265" s="14" t="n"/>
      <c r="F265" s="14" t="n"/>
      <c r="G265" s="14" t="n"/>
      <c r="H265" s="19" t="n"/>
      <c r="I265" s="19" t="n"/>
      <c r="J265" s="34">
        <f>IF(A265="","",H265+I265)</f>
        <v/>
      </c>
      <c r="K265" s="14" t="n"/>
      <c r="L265" s="14" t="n"/>
      <c r="M265" s="14" t="n"/>
      <c r="N265" s="14" t="n"/>
      <c r="O265" s="20">
        <f>IF(A265="","",SUMPRODUCT((A265&gt;=Setup!$C$19:$C$30)*(A265&lt;=Setup!$D$19:$D$30)*Setup!$A$19:$A$30))</f>
        <v/>
      </c>
      <c r="P265" s="34">
        <f>IF(A265="","",IF(OR(F265="Standard domestic 15% (Box 7)",F265="Import - VAT paid at customs (Box 8)",F265="Import - Reverse charge (Box 9)"),ROUND(H265*Setup!$B$9,2),0))</f>
        <v/>
      </c>
      <c r="Q265" s="34">
        <f>IF(A265="","",I265-P265)</f>
        <v/>
      </c>
      <c r="R265" s="34">
        <f>IF(A265="","",IF(L265="Yes",I265,0))</f>
        <v/>
      </c>
      <c r="S265" s="34">
        <f>IF(A265="","",IF(AND(L265="Yes",K265="Yes",NOT(ISNUMBER(SEARCH("blocked",G265))),OR(F265="Standard domestic 15% (Box 7)",F265="Import - VAT paid at customs (Box 8)",F265="Import - Reverse charge (Box 9)"),OR(F265&lt;&gt;"Standard domestic 15% (Box 7)",AND(LEN(D265)=15,LEFT(D265,1)="3",RIGHT(D265,1)="3",ISNUMBER(--D265)))),I265,0))</f>
        <v/>
      </c>
      <c r="T265" s="34">
        <f>IF(A265="","",R265-S265)</f>
        <v/>
      </c>
      <c r="U265" s="23">
        <f>IF(A265="","",IF(O265=0,"Outside audit periods; ","")&amp;IF(F265="","No VAT category; ","")&amp;IF(ABS(Q265)&gt;Setup!$B$10,"VAT ≠ 15% × net; ","")&amp;IF(AND(F265="Standard domestic 15% (Box 7)",NOT(AND(LEN(D265)=15,LEFT(D265,1)="3",RIGHT(D265,1)="3",ISNUMBER(--D265)))),"Invalid/missing supplier VAT no; ","")&amp;IF(AND(L265="Yes",K265&lt;&gt;"Yes"),"VAT claimed without valid tax invoice; ","")&amp;IF(AND(L265="Yes",ISNUMBER(SEARCH("blocked",G265))),"Blocked input VAT claimed; ","")&amp;IF(AND(F265="Import - VAT paid at customs (Box 8)",M265=""),"Customs declaration no missing; ","")&amp;IF(AND(F265="Import - Reverse charge (Box 9)",E265="Saudi Arabia"),"RCM used for a local supplier; ","")&amp;IF(AND(L265="Yes",NOT(OR(F265="Standard domestic 15% (Box 7)",F265="Import - VAT paid at customs (Box 8)",F265="Import - Reverse charge (Box 9)"))),"VAT claimed on non-taxable category; ",""))</f>
        <v/>
      </c>
    </row>
    <row r="266">
      <c r="A266" s="17" t="n"/>
      <c r="B266" s="14" t="n"/>
      <c r="C266" s="14" t="n"/>
      <c r="D266" s="16" t="n"/>
      <c r="E266" s="14" t="n"/>
      <c r="F266" s="14" t="n"/>
      <c r="G266" s="14" t="n"/>
      <c r="H266" s="19" t="n"/>
      <c r="I266" s="19" t="n"/>
      <c r="J266" s="34">
        <f>IF(A266="","",H266+I266)</f>
        <v/>
      </c>
      <c r="K266" s="14" t="n"/>
      <c r="L266" s="14" t="n"/>
      <c r="M266" s="14" t="n"/>
      <c r="N266" s="14" t="n"/>
      <c r="O266" s="20">
        <f>IF(A266="","",SUMPRODUCT((A266&gt;=Setup!$C$19:$C$30)*(A266&lt;=Setup!$D$19:$D$30)*Setup!$A$19:$A$30))</f>
        <v/>
      </c>
      <c r="P266" s="34">
        <f>IF(A266="","",IF(OR(F266="Standard domestic 15% (Box 7)",F266="Import - VAT paid at customs (Box 8)",F266="Import - Reverse charge (Box 9)"),ROUND(H266*Setup!$B$9,2),0))</f>
        <v/>
      </c>
      <c r="Q266" s="34">
        <f>IF(A266="","",I266-P266)</f>
        <v/>
      </c>
      <c r="R266" s="34">
        <f>IF(A266="","",IF(L266="Yes",I266,0))</f>
        <v/>
      </c>
      <c r="S266" s="34">
        <f>IF(A266="","",IF(AND(L266="Yes",K266="Yes",NOT(ISNUMBER(SEARCH("blocked",G266))),OR(F266="Standard domestic 15% (Box 7)",F266="Import - VAT paid at customs (Box 8)",F266="Import - Reverse charge (Box 9)"),OR(F266&lt;&gt;"Standard domestic 15% (Box 7)",AND(LEN(D266)=15,LEFT(D266,1)="3",RIGHT(D266,1)="3",ISNUMBER(--D266)))),I266,0))</f>
        <v/>
      </c>
      <c r="T266" s="34">
        <f>IF(A266="","",R266-S266)</f>
        <v/>
      </c>
      <c r="U266" s="23">
        <f>IF(A266="","",IF(O266=0,"Outside audit periods; ","")&amp;IF(F266="","No VAT category; ","")&amp;IF(ABS(Q266)&gt;Setup!$B$10,"VAT ≠ 15% × net; ","")&amp;IF(AND(F266="Standard domestic 15% (Box 7)",NOT(AND(LEN(D266)=15,LEFT(D266,1)="3",RIGHT(D266,1)="3",ISNUMBER(--D266)))),"Invalid/missing supplier VAT no; ","")&amp;IF(AND(L266="Yes",K266&lt;&gt;"Yes"),"VAT claimed without valid tax invoice; ","")&amp;IF(AND(L266="Yes",ISNUMBER(SEARCH("blocked",G266))),"Blocked input VAT claimed; ","")&amp;IF(AND(F266="Import - VAT paid at customs (Box 8)",M266=""),"Customs declaration no missing; ","")&amp;IF(AND(F266="Import - Reverse charge (Box 9)",E266="Saudi Arabia"),"RCM used for a local supplier; ","")&amp;IF(AND(L266="Yes",NOT(OR(F266="Standard domestic 15% (Box 7)",F266="Import - VAT paid at customs (Box 8)",F266="Import - Reverse charge (Box 9)"))),"VAT claimed on non-taxable category; ",""))</f>
        <v/>
      </c>
    </row>
    <row r="267">
      <c r="A267" s="17" t="n"/>
      <c r="B267" s="14" t="n"/>
      <c r="C267" s="14" t="n"/>
      <c r="D267" s="16" t="n"/>
      <c r="E267" s="14" t="n"/>
      <c r="F267" s="14" t="n"/>
      <c r="G267" s="14" t="n"/>
      <c r="H267" s="19" t="n"/>
      <c r="I267" s="19" t="n"/>
      <c r="J267" s="34">
        <f>IF(A267="","",H267+I267)</f>
        <v/>
      </c>
      <c r="K267" s="14" t="n"/>
      <c r="L267" s="14" t="n"/>
      <c r="M267" s="14" t="n"/>
      <c r="N267" s="14" t="n"/>
      <c r="O267" s="20">
        <f>IF(A267="","",SUMPRODUCT((A267&gt;=Setup!$C$19:$C$30)*(A267&lt;=Setup!$D$19:$D$30)*Setup!$A$19:$A$30))</f>
        <v/>
      </c>
      <c r="P267" s="34">
        <f>IF(A267="","",IF(OR(F267="Standard domestic 15% (Box 7)",F267="Import - VAT paid at customs (Box 8)",F267="Import - Reverse charge (Box 9)"),ROUND(H267*Setup!$B$9,2),0))</f>
        <v/>
      </c>
      <c r="Q267" s="34">
        <f>IF(A267="","",I267-P267)</f>
        <v/>
      </c>
      <c r="R267" s="34">
        <f>IF(A267="","",IF(L267="Yes",I267,0))</f>
        <v/>
      </c>
      <c r="S267" s="34">
        <f>IF(A267="","",IF(AND(L267="Yes",K267="Yes",NOT(ISNUMBER(SEARCH("blocked",G267))),OR(F267="Standard domestic 15% (Box 7)",F267="Import - VAT paid at customs (Box 8)",F267="Import - Reverse charge (Box 9)"),OR(F267&lt;&gt;"Standard domestic 15% (Box 7)",AND(LEN(D267)=15,LEFT(D267,1)="3",RIGHT(D267,1)="3",ISNUMBER(--D267)))),I267,0))</f>
        <v/>
      </c>
      <c r="T267" s="34">
        <f>IF(A267="","",R267-S267)</f>
        <v/>
      </c>
      <c r="U267" s="23">
        <f>IF(A267="","",IF(O267=0,"Outside audit periods; ","")&amp;IF(F267="","No VAT category; ","")&amp;IF(ABS(Q267)&gt;Setup!$B$10,"VAT ≠ 15% × net; ","")&amp;IF(AND(F267="Standard domestic 15% (Box 7)",NOT(AND(LEN(D267)=15,LEFT(D267,1)="3",RIGHT(D267,1)="3",ISNUMBER(--D267)))),"Invalid/missing supplier VAT no; ","")&amp;IF(AND(L267="Yes",K267&lt;&gt;"Yes"),"VAT claimed without valid tax invoice; ","")&amp;IF(AND(L267="Yes",ISNUMBER(SEARCH("blocked",G267))),"Blocked input VAT claimed; ","")&amp;IF(AND(F267="Import - VAT paid at customs (Box 8)",M267=""),"Customs declaration no missing; ","")&amp;IF(AND(F267="Import - Reverse charge (Box 9)",E267="Saudi Arabia"),"RCM used for a local supplier; ","")&amp;IF(AND(L267="Yes",NOT(OR(F267="Standard domestic 15% (Box 7)",F267="Import - VAT paid at customs (Box 8)",F267="Import - Reverse charge (Box 9)"))),"VAT claimed on non-taxable category; ",""))</f>
        <v/>
      </c>
    </row>
    <row r="268">
      <c r="A268" s="17" t="n"/>
      <c r="B268" s="14" t="n"/>
      <c r="C268" s="14" t="n"/>
      <c r="D268" s="16" t="n"/>
      <c r="E268" s="14" t="n"/>
      <c r="F268" s="14" t="n"/>
      <c r="G268" s="14" t="n"/>
      <c r="H268" s="19" t="n"/>
      <c r="I268" s="19" t="n"/>
      <c r="J268" s="34">
        <f>IF(A268="","",H268+I268)</f>
        <v/>
      </c>
      <c r="K268" s="14" t="n"/>
      <c r="L268" s="14" t="n"/>
      <c r="M268" s="14" t="n"/>
      <c r="N268" s="14" t="n"/>
      <c r="O268" s="20">
        <f>IF(A268="","",SUMPRODUCT((A268&gt;=Setup!$C$19:$C$30)*(A268&lt;=Setup!$D$19:$D$30)*Setup!$A$19:$A$30))</f>
        <v/>
      </c>
      <c r="P268" s="34">
        <f>IF(A268="","",IF(OR(F268="Standard domestic 15% (Box 7)",F268="Import - VAT paid at customs (Box 8)",F268="Import - Reverse charge (Box 9)"),ROUND(H268*Setup!$B$9,2),0))</f>
        <v/>
      </c>
      <c r="Q268" s="34">
        <f>IF(A268="","",I268-P268)</f>
        <v/>
      </c>
      <c r="R268" s="34">
        <f>IF(A268="","",IF(L268="Yes",I268,0))</f>
        <v/>
      </c>
      <c r="S268" s="34">
        <f>IF(A268="","",IF(AND(L268="Yes",K268="Yes",NOT(ISNUMBER(SEARCH("blocked",G268))),OR(F268="Standard domestic 15% (Box 7)",F268="Import - VAT paid at customs (Box 8)",F268="Import - Reverse charge (Box 9)"),OR(F268&lt;&gt;"Standard domestic 15% (Box 7)",AND(LEN(D268)=15,LEFT(D268,1)="3",RIGHT(D268,1)="3",ISNUMBER(--D268)))),I268,0))</f>
        <v/>
      </c>
      <c r="T268" s="34">
        <f>IF(A268="","",R268-S268)</f>
        <v/>
      </c>
      <c r="U268" s="23">
        <f>IF(A268="","",IF(O268=0,"Outside audit periods; ","")&amp;IF(F268="","No VAT category; ","")&amp;IF(ABS(Q268)&gt;Setup!$B$10,"VAT ≠ 15% × net; ","")&amp;IF(AND(F268="Standard domestic 15% (Box 7)",NOT(AND(LEN(D268)=15,LEFT(D268,1)="3",RIGHT(D268,1)="3",ISNUMBER(--D268)))),"Invalid/missing supplier VAT no; ","")&amp;IF(AND(L268="Yes",K268&lt;&gt;"Yes"),"VAT claimed without valid tax invoice; ","")&amp;IF(AND(L268="Yes",ISNUMBER(SEARCH("blocked",G268))),"Blocked input VAT claimed; ","")&amp;IF(AND(F268="Import - VAT paid at customs (Box 8)",M268=""),"Customs declaration no missing; ","")&amp;IF(AND(F268="Import - Reverse charge (Box 9)",E268="Saudi Arabia"),"RCM used for a local supplier; ","")&amp;IF(AND(L268="Yes",NOT(OR(F268="Standard domestic 15% (Box 7)",F268="Import - VAT paid at customs (Box 8)",F268="Import - Reverse charge (Box 9)"))),"VAT claimed on non-taxable category; ",""))</f>
        <v/>
      </c>
    </row>
    <row r="269">
      <c r="A269" s="17" t="n"/>
      <c r="B269" s="14" t="n"/>
      <c r="C269" s="14" t="n"/>
      <c r="D269" s="16" t="n"/>
      <c r="E269" s="14" t="n"/>
      <c r="F269" s="14" t="n"/>
      <c r="G269" s="14" t="n"/>
      <c r="H269" s="19" t="n"/>
      <c r="I269" s="19" t="n"/>
      <c r="J269" s="34">
        <f>IF(A269="","",H269+I269)</f>
        <v/>
      </c>
      <c r="K269" s="14" t="n"/>
      <c r="L269" s="14" t="n"/>
      <c r="M269" s="14" t="n"/>
      <c r="N269" s="14" t="n"/>
      <c r="O269" s="20">
        <f>IF(A269="","",SUMPRODUCT((A269&gt;=Setup!$C$19:$C$30)*(A269&lt;=Setup!$D$19:$D$30)*Setup!$A$19:$A$30))</f>
        <v/>
      </c>
      <c r="P269" s="34">
        <f>IF(A269="","",IF(OR(F269="Standard domestic 15% (Box 7)",F269="Import - VAT paid at customs (Box 8)",F269="Import - Reverse charge (Box 9)"),ROUND(H269*Setup!$B$9,2),0))</f>
        <v/>
      </c>
      <c r="Q269" s="34">
        <f>IF(A269="","",I269-P269)</f>
        <v/>
      </c>
      <c r="R269" s="34">
        <f>IF(A269="","",IF(L269="Yes",I269,0))</f>
        <v/>
      </c>
      <c r="S269" s="34">
        <f>IF(A269="","",IF(AND(L269="Yes",K269="Yes",NOT(ISNUMBER(SEARCH("blocked",G269))),OR(F269="Standard domestic 15% (Box 7)",F269="Import - VAT paid at customs (Box 8)",F269="Import - Reverse charge (Box 9)"),OR(F269&lt;&gt;"Standard domestic 15% (Box 7)",AND(LEN(D269)=15,LEFT(D269,1)="3",RIGHT(D269,1)="3",ISNUMBER(--D269)))),I269,0))</f>
        <v/>
      </c>
      <c r="T269" s="34">
        <f>IF(A269="","",R269-S269)</f>
        <v/>
      </c>
      <c r="U269" s="23">
        <f>IF(A269="","",IF(O269=0,"Outside audit periods; ","")&amp;IF(F269="","No VAT category; ","")&amp;IF(ABS(Q269)&gt;Setup!$B$10,"VAT ≠ 15% × net; ","")&amp;IF(AND(F269="Standard domestic 15% (Box 7)",NOT(AND(LEN(D269)=15,LEFT(D269,1)="3",RIGHT(D269,1)="3",ISNUMBER(--D269)))),"Invalid/missing supplier VAT no; ","")&amp;IF(AND(L269="Yes",K269&lt;&gt;"Yes"),"VAT claimed without valid tax invoice; ","")&amp;IF(AND(L269="Yes",ISNUMBER(SEARCH("blocked",G269))),"Blocked input VAT claimed; ","")&amp;IF(AND(F269="Import - VAT paid at customs (Box 8)",M269=""),"Customs declaration no missing; ","")&amp;IF(AND(F269="Import - Reverse charge (Box 9)",E269="Saudi Arabia"),"RCM used for a local supplier; ","")&amp;IF(AND(L269="Yes",NOT(OR(F269="Standard domestic 15% (Box 7)",F269="Import - VAT paid at customs (Box 8)",F269="Import - Reverse charge (Box 9)"))),"VAT claimed on non-taxable category; ",""))</f>
        <v/>
      </c>
    </row>
    <row r="270">
      <c r="A270" s="17" t="n"/>
      <c r="B270" s="14" t="n"/>
      <c r="C270" s="14" t="n"/>
      <c r="D270" s="16" t="n"/>
      <c r="E270" s="14" t="n"/>
      <c r="F270" s="14" t="n"/>
      <c r="G270" s="14" t="n"/>
      <c r="H270" s="19" t="n"/>
      <c r="I270" s="19" t="n"/>
      <c r="J270" s="34">
        <f>IF(A270="","",H270+I270)</f>
        <v/>
      </c>
      <c r="K270" s="14" t="n"/>
      <c r="L270" s="14" t="n"/>
      <c r="M270" s="14" t="n"/>
      <c r="N270" s="14" t="n"/>
      <c r="O270" s="20">
        <f>IF(A270="","",SUMPRODUCT((A270&gt;=Setup!$C$19:$C$30)*(A270&lt;=Setup!$D$19:$D$30)*Setup!$A$19:$A$30))</f>
        <v/>
      </c>
      <c r="P270" s="34">
        <f>IF(A270="","",IF(OR(F270="Standard domestic 15% (Box 7)",F270="Import - VAT paid at customs (Box 8)",F270="Import - Reverse charge (Box 9)"),ROUND(H270*Setup!$B$9,2),0))</f>
        <v/>
      </c>
      <c r="Q270" s="34">
        <f>IF(A270="","",I270-P270)</f>
        <v/>
      </c>
      <c r="R270" s="34">
        <f>IF(A270="","",IF(L270="Yes",I270,0))</f>
        <v/>
      </c>
      <c r="S270" s="34">
        <f>IF(A270="","",IF(AND(L270="Yes",K270="Yes",NOT(ISNUMBER(SEARCH("blocked",G270))),OR(F270="Standard domestic 15% (Box 7)",F270="Import - VAT paid at customs (Box 8)",F270="Import - Reverse charge (Box 9)"),OR(F270&lt;&gt;"Standard domestic 15% (Box 7)",AND(LEN(D270)=15,LEFT(D270,1)="3",RIGHT(D270,1)="3",ISNUMBER(--D270)))),I270,0))</f>
        <v/>
      </c>
      <c r="T270" s="34">
        <f>IF(A270="","",R270-S270)</f>
        <v/>
      </c>
      <c r="U270" s="23">
        <f>IF(A270="","",IF(O270=0,"Outside audit periods; ","")&amp;IF(F270="","No VAT category; ","")&amp;IF(ABS(Q270)&gt;Setup!$B$10,"VAT ≠ 15% × net; ","")&amp;IF(AND(F270="Standard domestic 15% (Box 7)",NOT(AND(LEN(D270)=15,LEFT(D270,1)="3",RIGHT(D270,1)="3",ISNUMBER(--D270)))),"Invalid/missing supplier VAT no; ","")&amp;IF(AND(L270="Yes",K270&lt;&gt;"Yes"),"VAT claimed without valid tax invoice; ","")&amp;IF(AND(L270="Yes",ISNUMBER(SEARCH("blocked",G270))),"Blocked input VAT claimed; ","")&amp;IF(AND(F270="Import - VAT paid at customs (Box 8)",M270=""),"Customs declaration no missing; ","")&amp;IF(AND(F270="Import - Reverse charge (Box 9)",E270="Saudi Arabia"),"RCM used for a local supplier; ","")&amp;IF(AND(L270="Yes",NOT(OR(F270="Standard domestic 15% (Box 7)",F270="Import - VAT paid at customs (Box 8)",F270="Import - Reverse charge (Box 9)"))),"VAT claimed on non-taxable category; ",""))</f>
        <v/>
      </c>
    </row>
    <row r="271">
      <c r="A271" s="17" t="n"/>
      <c r="B271" s="14" t="n"/>
      <c r="C271" s="14" t="n"/>
      <c r="D271" s="16" t="n"/>
      <c r="E271" s="14" t="n"/>
      <c r="F271" s="14" t="n"/>
      <c r="G271" s="14" t="n"/>
      <c r="H271" s="19" t="n"/>
      <c r="I271" s="19" t="n"/>
      <c r="J271" s="34">
        <f>IF(A271="","",H271+I271)</f>
        <v/>
      </c>
      <c r="K271" s="14" t="n"/>
      <c r="L271" s="14" t="n"/>
      <c r="M271" s="14" t="n"/>
      <c r="N271" s="14" t="n"/>
      <c r="O271" s="20">
        <f>IF(A271="","",SUMPRODUCT((A271&gt;=Setup!$C$19:$C$30)*(A271&lt;=Setup!$D$19:$D$30)*Setup!$A$19:$A$30))</f>
        <v/>
      </c>
      <c r="P271" s="34">
        <f>IF(A271="","",IF(OR(F271="Standard domestic 15% (Box 7)",F271="Import - VAT paid at customs (Box 8)",F271="Import - Reverse charge (Box 9)"),ROUND(H271*Setup!$B$9,2),0))</f>
        <v/>
      </c>
      <c r="Q271" s="34">
        <f>IF(A271="","",I271-P271)</f>
        <v/>
      </c>
      <c r="R271" s="34">
        <f>IF(A271="","",IF(L271="Yes",I271,0))</f>
        <v/>
      </c>
      <c r="S271" s="34">
        <f>IF(A271="","",IF(AND(L271="Yes",K271="Yes",NOT(ISNUMBER(SEARCH("blocked",G271))),OR(F271="Standard domestic 15% (Box 7)",F271="Import - VAT paid at customs (Box 8)",F271="Import - Reverse charge (Box 9)"),OR(F271&lt;&gt;"Standard domestic 15% (Box 7)",AND(LEN(D271)=15,LEFT(D271,1)="3",RIGHT(D271,1)="3",ISNUMBER(--D271)))),I271,0))</f>
        <v/>
      </c>
      <c r="T271" s="34">
        <f>IF(A271="","",R271-S271)</f>
        <v/>
      </c>
      <c r="U271" s="23">
        <f>IF(A271="","",IF(O271=0,"Outside audit periods; ","")&amp;IF(F271="","No VAT category; ","")&amp;IF(ABS(Q271)&gt;Setup!$B$10,"VAT ≠ 15% × net; ","")&amp;IF(AND(F271="Standard domestic 15% (Box 7)",NOT(AND(LEN(D271)=15,LEFT(D271,1)="3",RIGHT(D271,1)="3",ISNUMBER(--D271)))),"Invalid/missing supplier VAT no; ","")&amp;IF(AND(L271="Yes",K271&lt;&gt;"Yes"),"VAT claimed without valid tax invoice; ","")&amp;IF(AND(L271="Yes",ISNUMBER(SEARCH("blocked",G271))),"Blocked input VAT claimed; ","")&amp;IF(AND(F271="Import - VAT paid at customs (Box 8)",M271=""),"Customs declaration no missing; ","")&amp;IF(AND(F271="Import - Reverse charge (Box 9)",E271="Saudi Arabia"),"RCM used for a local supplier; ","")&amp;IF(AND(L271="Yes",NOT(OR(F271="Standard domestic 15% (Box 7)",F271="Import - VAT paid at customs (Box 8)",F271="Import - Reverse charge (Box 9)"))),"VAT claimed on non-taxable category; ",""))</f>
        <v/>
      </c>
    </row>
    <row r="272">
      <c r="A272" s="17" t="n"/>
      <c r="B272" s="14" t="n"/>
      <c r="C272" s="14" t="n"/>
      <c r="D272" s="16" t="n"/>
      <c r="E272" s="14" t="n"/>
      <c r="F272" s="14" t="n"/>
      <c r="G272" s="14" t="n"/>
      <c r="H272" s="19" t="n"/>
      <c r="I272" s="19" t="n"/>
      <c r="J272" s="34">
        <f>IF(A272="","",H272+I272)</f>
        <v/>
      </c>
      <c r="K272" s="14" t="n"/>
      <c r="L272" s="14" t="n"/>
      <c r="M272" s="14" t="n"/>
      <c r="N272" s="14" t="n"/>
      <c r="O272" s="20">
        <f>IF(A272="","",SUMPRODUCT((A272&gt;=Setup!$C$19:$C$30)*(A272&lt;=Setup!$D$19:$D$30)*Setup!$A$19:$A$30))</f>
        <v/>
      </c>
      <c r="P272" s="34">
        <f>IF(A272="","",IF(OR(F272="Standard domestic 15% (Box 7)",F272="Import - VAT paid at customs (Box 8)",F272="Import - Reverse charge (Box 9)"),ROUND(H272*Setup!$B$9,2),0))</f>
        <v/>
      </c>
      <c r="Q272" s="34">
        <f>IF(A272="","",I272-P272)</f>
        <v/>
      </c>
      <c r="R272" s="34">
        <f>IF(A272="","",IF(L272="Yes",I272,0))</f>
        <v/>
      </c>
      <c r="S272" s="34">
        <f>IF(A272="","",IF(AND(L272="Yes",K272="Yes",NOT(ISNUMBER(SEARCH("blocked",G272))),OR(F272="Standard domestic 15% (Box 7)",F272="Import - VAT paid at customs (Box 8)",F272="Import - Reverse charge (Box 9)"),OR(F272&lt;&gt;"Standard domestic 15% (Box 7)",AND(LEN(D272)=15,LEFT(D272,1)="3",RIGHT(D272,1)="3",ISNUMBER(--D272)))),I272,0))</f>
        <v/>
      </c>
      <c r="T272" s="34">
        <f>IF(A272="","",R272-S272)</f>
        <v/>
      </c>
      <c r="U272" s="23">
        <f>IF(A272="","",IF(O272=0,"Outside audit periods; ","")&amp;IF(F272="","No VAT category; ","")&amp;IF(ABS(Q272)&gt;Setup!$B$10,"VAT ≠ 15% × net; ","")&amp;IF(AND(F272="Standard domestic 15% (Box 7)",NOT(AND(LEN(D272)=15,LEFT(D272,1)="3",RIGHT(D272,1)="3",ISNUMBER(--D272)))),"Invalid/missing supplier VAT no; ","")&amp;IF(AND(L272="Yes",K272&lt;&gt;"Yes"),"VAT claimed without valid tax invoice; ","")&amp;IF(AND(L272="Yes",ISNUMBER(SEARCH("blocked",G272))),"Blocked input VAT claimed; ","")&amp;IF(AND(F272="Import - VAT paid at customs (Box 8)",M272=""),"Customs declaration no missing; ","")&amp;IF(AND(F272="Import - Reverse charge (Box 9)",E272="Saudi Arabia"),"RCM used for a local supplier; ","")&amp;IF(AND(L272="Yes",NOT(OR(F272="Standard domestic 15% (Box 7)",F272="Import - VAT paid at customs (Box 8)",F272="Import - Reverse charge (Box 9)"))),"VAT claimed on non-taxable category; ",""))</f>
        <v/>
      </c>
    </row>
    <row r="273">
      <c r="A273" s="17" t="n"/>
      <c r="B273" s="14" t="n"/>
      <c r="C273" s="14" t="n"/>
      <c r="D273" s="16" t="n"/>
      <c r="E273" s="14" t="n"/>
      <c r="F273" s="14" t="n"/>
      <c r="G273" s="14" t="n"/>
      <c r="H273" s="19" t="n"/>
      <c r="I273" s="19" t="n"/>
      <c r="J273" s="34">
        <f>IF(A273="","",H273+I273)</f>
        <v/>
      </c>
      <c r="K273" s="14" t="n"/>
      <c r="L273" s="14" t="n"/>
      <c r="M273" s="14" t="n"/>
      <c r="N273" s="14" t="n"/>
      <c r="O273" s="20">
        <f>IF(A273="","",SUMPRODUCT((A273&gt;=Setup!$C$19:$C$30)*(A273&lt;=Setup!$D$19:$D$30)*Setup!$A$19:$A$30))</f>
        <v/>
      </c>
      <c r="P273" s="34">
        <f>IF(A273="","",IF(OR(F273="Standard domestic 15% (Box 7)",F273="Import - VAT paid at customs (Box 8)",F273="Import - Reverse charge (Box 9)"),ROUND(H273*Setup!$B$9,2),0))</f>
        <v/>
      </c>
      <c r="Q273" s="34">
        <f>IF(A273="","",I273-P273)</f>
        <v/>
      </c>
      <c r="R273" s="34">
        <f>IF(A273="","",IF(L273="Yes",I273,0))</f>
        <v/>
      </c>
      <c r="S273" s="34">
        <f>IF(A273="","",IF(AND(L273="Yes",K273="Yes",NOT(ISNUMBER(SEARCH("blocked",G273))),OR(F273="Standard domestic 15% (Box 7)",F273="Import - VAT paid at customs (Box 8)",F273="Import - Reverse charge (Box 9)"),OR(F273&lt;&gt;"Standard domestic 15% (Box 7)",AND(LEN(D273)=15,LEFT(D273,1)="3",RIGHT(D273,1)="3",ISNUMBER(--D273)))),I273,0))</f>
        <v/>
      </c>
      <c r="T273" s="34">
        <f>IF(A273="","",R273-S273)</f>
        <v/>
      </c>
      <c r="U273" s="23">
        <f>IF(A273="","",IF(O273=0,"Outside audit periods; ","")&amp;IF(F273="","No VAT category; ","")&amp;IF(ABS(Q273)&gt;Setup!$B$10,"VAT ≠ 15% × net; ","")&amp;IF(AND(F273="Standard domestic 15% (Box 7)",NOT(AND(LEN(D273)=15,LEFT(D273,1)="3",RIGHT(D273,1)="3",ISNUMBER(--D273)))),"Invalid/missing supplier VAT no; ","")&amp;IF(AND(L273="Yes",K273&lt;&gt;"Yes"),"VAT claimed without valid tax invoice; ","")&amp;IF(AND(L273="Yes",ISNUMBER(SEARCH("blocked",G273))),"Blocked input VAT claimed; ","")&amp;IF(AND(F273="Import - VAT paid at customs (Box 8)",M273=""),"Customs declaration no missing; ","")&amp;IF(AND(F273="Import - Reverse charge (Box 9)",E273="Saudi Arabia"),"RCM used for a local supplier; ","")&amp;IF(AND(L273="Yes",NOT(OR(F273="Standard domestic 15% (Box 7)",F273="Import - VAT paid at customs (Box 8)",F273="Import - Reverse charge (Box 9)"))),"VAT claimed on non-taxable category; ",""))</f>
        <v/>
      </c>
    </row>
    <row r="274">
      <c r="A274" s="17" t="n"/>
      <c r="B274" s="14" t="n"/>
      <c r="C274" s="14" t="n"/>
      <c r="D274" s="16" t="n"/>
      <c r="E274" s="14" t="n"/>
      <c r="F274" s="14" t="n"/>
      <c r="G274" s="14" t="n"/>
      <c r="H274" s="19" t="n"/>
      <c r="I274" s="19" t="n"/>
      <c r="J274" s="34">
        <f>IF(A274="","",H274+I274)</f>
        <v/>
      </c>
      <c r="K274" s="14" t="n"/>
      <c r="L274" s="14" t="n"/>
      <c r="M274" s="14" t="n"/>
      <c r="N274" s="14" t="n"/>
      <c r="O274" s="20">
        <f>IF(A274="","",SUMPRODUCT((A274&gt;=Setup!$C$19:$C$30)*(A274&lt;=Setup!$D$19:$D$30)*Setup!$A$19:$A$30))</f>
        <v/>
      </c>
      <c r="P274" s="34">
        <f>IF(A274="","",IF(OR(F274="Standard domestic 15% (Box 7)",F274="Import - VAT paid at customs (Box 8)",F274="Import - Reverse charge (Box 9)"),ROUND(H274*Setup!$B$9,2),0))</f>
        <v/>
      </c>
      <c r="Q274" s="34">
        <f>IF(A274="","",I274-P274)</f>
        <v/>
      </c>
      <c r="R274" s="34">
        <f>IF(A274="","",IF(L274="Yes",I274,0))</f>
        <v/>
      </c>
      <c r="S274" s="34">
        <f>IF(A274="","",IF(AND(L274="Yes",K274="Yes",NOT(ISNUMBER(SEARCH("blocked",G274))),OR(F274="Standard domestic 15% (Box 7)",F274="Import - VAT paid at customs (Box 8)",F274="Import - Reverse charge (Box 9)"),OR(F274&lt;&gt;"Standard domestic 15% (Box 7)",AND(LEN(D274)=15,LEFT(D274,1)="3",RIGHT(D274,1)="3",ISNUMBER(--D274)))),I274,0))</f>
        <v/>
      </c>
      <c r="T274" s="34">
        <f>IF(A274="","",R274-S274)</f>
        <v/>
      </c>
      <c r="U274" s="23">
        <f>IF(A274="","",IF(O274=0,"Outside audit periods; ","")&amp;IF(F274="","No VAT category; ","")&amp;IF(ABS(Q274)&gt;Setup!$B$10,"VAT ≠ 15% × net; ","")&amp;IF(AND(F274="Standard domestic 15% (Box 7)",NOT(AND(LEN(D274)=15,LEFT(D274,1)="3",RIGHT(D274,1)="3",ISNUMBER(--D274)))),"Invalid/missing supplier VAT no; ","")&amp;IF(AND(L274="Yes",K274&lt;&gt;"Yes"),"VAT claimed without valid tax invoice; ","")&amp;IF(AND(L274="Yes",ISNUMBER(SEARCH("blocked",G274))),"Blocked input VAT claimed; ","")&amp;IF(AND(F274="Import - VAT paid at customs (Box 8)",M274=""),"Customs declaration no missing; ","")&amp;IF(AND(F274="Import - Reverse charge (Box 9)",E274="Saudi Arabia"),"RCM used for a local supplier; ","")&amp;IF(AND(L274="Yes",NOT(OR(F274="Standard domestic 15% (Box 7)",F274="Import - VAT paid at customs (Box 8)",F274="Import - Reverse charge (Box 9)"))),"VAT claimed on non-taxable category; ",""))</f>
        <v/>
      </c>
    </row>
    <row r="275">
      <c r="A275" s="17" t="n"/>
      <c r="B275" s="14" t="n"/>
      <c r="C275" s="14" t="n"/>
      <c r="D275" s="16" t="n"/>
      <c r="E275" s="14" t="n"/>
      <c r="F275" s="14" t="n"/>
      <c r="G275" s="14" t="n"/>
      <c r="H275" s="19" t="n"/>
      <c r="I275" s="19" t="n"/>
      <c r="J275" s="34">
        <f>IF(A275="","",H275+I275)</f>
        <v/>
      </c>
      <c r="K275" s="14" t="n"/>
      <c r="L275" s="14" t="n"/>
      <c r="M275" s="14" t="n"/>
      <c r="N275" s="14" t="n"/>
      <c r="O275" s="20">
        <f>IF(A275="","",SUMPRODUCT((A275&gt;=Setup!$C$19:$C$30)*(A275&lt;=Setup!$D$19:$D$30)*Setup!$A$19:$A$30))</f>
        <v/>
      </c>
      <c r="P275" s="34">
        <f>IF(A275="","",IF(OR(F275="Standard domestic 15% (Box 7)",F275="Import - VAT paid at customs (Box 8)",F275="Import - Reverse charge (Box 9)"),ROUND(H275*Setup!$B$9,2),0))</f>
        <v/>
      </c>
      <c r="Q275" s="34">
        <f>IF(A275="","",I275-P275)</f>
        <v/>
      </c>
      <c r="R275" s="34">
        <f>IF(A275="","",IF(L275="Yes",I275,0))</f>
        <v/>
      </c>
      <c r="S275" s="34">
        <f>IF(A275="","",IF(AND(L275="Yes",K275="Yes",NOT(ISNUMBER(SEARCH("blocked",G275))),OR(F275="Standard domestic 15% (Box 7)",F275="Import - VAT paid at customs (Box 8)",F275="Import - Reverse charge (Box 9)"),OR(F275&lt;&gt;"Standard domestic 15% (Box 7)",AND(LEN(D275)=15,LEFT(D275,1)="3",RIGHT(D275,1)="3",ISNUMBER(--D275)))),I275,0))</f>
        <v/>
      </c>
      <c r="T275" s="34">
        <f>IF(A275="","",R275-S275)</f>
        <v/>
      </c>
      <c r="U275" s="23">
        <f>IF(A275="","",IF(O275=0,"Outside audit periods; ","")&amp;IF(F275="","No VAT category; ","")&amp;IF(ABS(Q275)&gt;Setup!$B$10,"VAT ≠ 15% × net; ","")&amp;IF(AND(F275="Standard domestic 15% (Box 7)",NOT(AND(LEN(D275)=15,LEFT(D275,1)="3",RIGHT(D275,1)="3",ISNUMBER(--D275)))),"Invalid/missing supplier VAT no; ","")&amp;IF(AND(L275="Yes",K275&lt;&gt;"Yes"),"VAT claimed without valid tax invoice; ","")&amp;IF(AND(L275="Yes",ISNUMBER(SEARCH("blocked",G275))),"Blocked input VAT claimed; ","")&amp;IF(AND(F275="Import - VAT paid at customs (Box 8)",M275=""),"Customs declaration no missing; ","")&amp;IF(AND(F275="Import - Reverse charge (Box 9)",E275="Saudi Arabia"),"RCM used for a local supplier; ","")&amp;IF(AND(L275="Yes",NOT(OR(F275="Standard domestic 15% (Box 7)",F275="Import - VAT paid at customs (Box 8)",F275="Import - Reverse charge (Box 9)"))),"VAT claimed on non-taxable category; ",""))</f>
        <v/>
      </c>
    </row>
    <row r="276">
      <c r="A276" s="17" t="n"/>
      <c r="B276" s="14" t="n"/>
      <c r="C276" s="14" t="n"/>
      <c r="D276" s="16" t="n"/>
      <c r="E276" s="14" t="n"/>
      <c r="F276" s="14" t="n"/>
      <c r="G276" s="14" t="n"/>
      <c r="H276" s="19" t="n"/>
      <c r="I276" s="19" t="n"/>
      <c r="J276" s="34">
        <f>IF(A276="","",H276+I276)</f>
        <v/>
      </c>
      <c r="K276" s="14" t="n"/>
      <c r="L276" s="14" t="n"/>
      <c r="M276" s="14" t="n"/>
      <c r="N276" s="14" t="n"/>
      <c r="O276" s="20">
        <f>IF(A276="","",SUMPRODUCT((A276&gt;=Setup!$C$19:$C$30)*(A276&lt;=Setup!$D$19:$D$30)*Setup!$A$19:$A$30))</f>
        <v/>
      </c>
      <c r="P276" s="34">
        <f>IF(A276="","",IF(OR(F276="Standard domestic 15% (Box 7)",F276="Import - VAT paid at customs (Box 8)",F276="Import - Reverse charge (Box 9)"),ROUND(H276*Setup!$B$9,2),0))</f>
        <v/>
      </c>
      <c r="Q276" s="34">
        <f>IF(A276="","",I276-P276)</f>
        <v/>
      </c>
      <c r="R276" s="34">
        <f>IF(A276="","",IF(L276="Yes",I276,0))</f>
        <v/>
      </c>
      <c r="S276" s="34">
        <f>IF(A276="","",IF(AND(L276="Yes",K276="Yes",NOT(ISNUMBER(SEARCH("blocked",G276))),OR(F276="Standard domestic 15% (Box 7)",F276="Import - VAT paid at customs (Box 8)",F276="Import - Reverse charge (Box 9)"),OR(F276&lt;&gt;"Standard domestic 15% (Box 7)",AND(LEN(D276)=15,LEFT(D276,1)="3",RIGHT(D276,1)="3",ISNUMBER(--D276)))),I276,0))</f>
        <v/>
      </c>
      <c r="T276" s="34">
        <f>IF(A276="","",R276-S276)</f>
        <v/>
      </c>
      <c r="U276" s="23">
        <f>IF(A276="","",IF(O276=0,"Outside audit periods; ","")&amp;IF(F276="","No VAT category; ","")&amp;IF(ABS(Q276)&gt;Setup!$B$10,"VAT ≠ 15% × net; ","")&amp;IF(AND(F276="Standard domestic 15% (Box 7)",NOT(AND(LEN(D276)=15,LEFT(D276,1)="3",RIGHT(D276,1)="3",ISNUMBER(--D276)))),"Invalid/missing supplier VAT no; ","")&amp;IF(AND(L276="Yes",K276&lt;&gt;"Yes"),"VAT claimed without valid tax invoice; ","")&amp;IF(AND(L276="Yes",ISNUMBER(SEARCH("blocked",G276))),"Blocked input VAT claimed; ","")&amp;IF(AND(F276="Import - VAT paid at customs (Box 8)",M276=""),"Customs declaration no missing; ","")&amp;IF(AND(F276="Import - Reverse charge (Box 9)",E276="Saudi Arabia"),"RCM used for a local supplier; ","")&amp;IF(AND(L276="Yes",NOT(OR(F276="Standard domestic 15% (Box 7)",F276="Import - VAT paid at customs (Box 8)",F276="Import - Reverse charge (Box 9)"))),"VAT claimed on non-taxable category; ",""))</f>
        <v/>
      </c>
    </row>
    <row r="277">
      <c r="A277" s="17" t="n"/>
      <c r="B277" s="14" t="n"/>
      <c r="C277" s="14" t="n"/>
      <c r="D277" s="16" t="n"/>
      <c r="E277" s="14" t="n"/>
      <c r="F277" s="14" t="n"/>
      <c r="G277" s="14" t="n"/>
      <c r="H277" s="19" t="n"/>
      <c r="I277" s="19" t="n"/>
      <c r="J277" s="34">
        <f>IF(A277="","",H277+I277)</f>
        <v/>
      </c>
      <c r="K277" s="14" t="n"/>
      <c r="L277" s="14" t="n"/>
      <c r="M277" s="14" t="n"/>
      <c r="N277" s="14" t="n"/>
      <c r="O277" s="20">
        <f>IF(A277="","",SUMPRODUCT((A277&gt;=Setup!$C$19:$C$30)*(A277&lt;=Setup!$D$19:$D$30)*Setup!$A$19:$A$30))</f>
        <v/>
      </c>
      <c r="P277" s="34">
        <f>IF(A277="","",IF(OR(F277="Standard domestic 15% (Box 7)",F277="Import - VAT paid at customs (Box 8)",F277="Import - Reverse charge (Box 9)"),ROUND(H277*Setup!$B$9,2),0))</f>
        <v/>
      </c>
      <c r="Q277" s="34">
        <f>IF(A277="","",I277-P277)</f>
        <v/>
      </c>
      <c r="R277" s="34">
        <f>IF(A277="","",IF(L277="Yes",I277,0))</f>
        <v/>
      </c>
      <c r="S277" s="34">
        <f>IF(A277="","",IF(AND(L277="Yes",K277="Yes",NOT(ISNUMBER(SEARCH("blocked",G277))),OR(F277="Standard domestic 15% (Box 7)",F277="Import - VAT paid at customs (Box 8)",F277="Import - Reverse charge (Box 9)"),OR(F277&lt;&gt;"Standard domestic 15% (Box 7)",AND(LEN(D277)=15,LEFT(D277,1)="3",RIGHT(D277,1)="3",ISNUMBER(--D277)))),I277,0))</f>
        <v/>
      </c>
      <c r="T277" s="34">
        <f>IF(A277="","",R277-S277)</f>
        <v/>
      </c>
      <c r="U277" s="23">
        <f>IF(A277="","",IF(O277=0,"Outside audit periods; ","")&amp;IF(F277="","No VAT category; ","")&amp;IF(ABS(Q277)&gt;Setup!$B$10,"VAT ≠ 15% × net; ","")&amp;IF(AND(F277="Standard domestic 15% (Box 7)",NOT(AND(LEN(D277)=15,LEFT(D277,1)="3",RIGHT(D277,1)="3",ISNUMBER(--D277)))),"Invalid/missing supplier VAT no; ","")&amp;IF(AND(L277="Yes",K277&lt;&gt;"Yes"),"VAT claimed without valid tax invoice; ","")&amp;IF(AND(L277="Yes",ISNUMBER(SEARCH("blocked",G277))),"Blocked input VAT claimed; ","")&amp;IF(AND(F277="Import - VAT paid at customs (Box 8)",M277=""),"Customs declaration no missing; ","")&amp;IF(AND(F277="Import - Reverse charge (Box 9)",E277="Saudi Arabia"),"RCM used for a local supplier; ","")&amp;IF(AND(L277="Yes",NOT(OR(F277="Standard domestic 15% (Box 7)",F277="Import - VAT paid at customs (Box 8)",F277="Import - Reverse charge (Box 9)"))),"VAT claimed on non-taxable category; ",""))</f>
        <v/>
      </c>
    </row>
    <row r="278">
      <c r="A278" s="17" t="n"/>
      <c r="B278" s="14" t="n"/>
      <c r="C278" s="14" t="n"/>
      <c r="D278" s="16" t="n"/>
      <c r="E278" s="14" t="n"/>
      <c r="F278" s="14" t="n"/>
      <c r="G278" s="14" t="n"/>
      <c r="H278" s="19" t="n"/>
      <c r="I278" s="19" t="n"/>
      <c r="J278" s="34">
        <f>IF(A278="","",H278+I278)</f>
        <v/>
      </c>
      <c r="K278" s="14" t="n"/>
      <c r="L278" s="14" t="n"/>
      <c r="M278" s="14" t="n"/>
      <c r="N278" s="14" t="n"/>
      <c r="O278" s="20">
        <f>IF(A278="","",SUMPRODUCT((A278&gt;=Setup!$C$19:$C$30)*(A278&lt;=Setup!$D$19:$D$30)*Setup!$A$19:$A$30))</f>
        <v/>
      </c>
      <c r="P278" s="34">
        <f>IF(A278="","",IF(OR(F278="Standard domestic 15% (Box 7)",F278="Import - VAT paid at customs (Box 8)",F278="Import - Reverse charge (Box 9)"),ROUND(H278*Setup!$B$9,2),0))</f>
        <v/>
      </c>
      <c r="Q278" s="34">
        <f>IF(A278="","",I278-P278)</f>
        <v/>
      </c>
      <c r="R278" s="34">
        <f>IF(A278="","",IF(L278="Yes",I278,0))</f>
        <v/>
      </c>
      <c r="S278" s="34">
        <f>IF(A278="","",IF(AND(L278="Yes",K278="Yes",NOT(ISNUMBER(SEARCH("blocked",G278))),OR(F278="Standard domestic 15% (Box 7)",F278="Import - VAT paid at customs (Box 8)",F278="Import - Reverse charge (Box 9)"),OR(F278&lt;&gt;"Standard domestic 15% (Box 7)",AND(LEN(D278)=15,LEFT(D278,1)="3",RIGHT(D278,1)="3",ISNUMBER(--D278)))),I278,0))</f>
        <v/>
      </c>
      <c r="T278" s="34">
        <f>IF(A278="","",R278-S278)</f>
        <v/>
      </c>
      <c r="U278" s="23">
        <f>IF(A278="","",IF(O278=0,"Outside audit periods; ","")&amp;IF(F278="","No VAT category; ","")&amp;IF(ABS(Q278)&gt;Setup!$B$10,"VAT ≠ 15% × net; ","")&amp;IF(AND(F278="Standard domestic 15% (Box 7)",NOT(AND(LEN(D278)=15,LEFT(D278,1)="3",RIGHT(D278,1)="3",ISNUMBER(--D278)))),"Invalid/missing supplier VAT no; ","")&amp;IF(AND(L278="Yes",K278&lt;&gt;"Yes"),"VAT claimed without valid tax invoice; ","")&amp;IF(AND(L278="Yes",ISNUMBER(SEARCH("blocked",G278))),"Blocked input VAT claimed; ","")&amp;IF(AND(F278="Import - VAT paid at customs (Box 8)",M278=""),"Customs declaration no missing; ","")&amp;IF(AND(F278="Import - Reverse charge (Box 9)",E278="Saudi Arabia"),"RCM used for a local supplier; ","")&amp;IF(AND(L278="Yes",NOT(OR(F278="Standard domestic 15% (Box 7)",F278="Import - VAT paid at customs (Box 8)",F278="Import - Reverse charge (Box 9)"))),"VAT claimed on non-taxable category; ",""))</f>
        <v/>
      </c>
    </row>
    <row r="279">
      <c r="A279" s="17" t="n"/>
      <c r="B279" s="14" t="n"/>
      <c r="C279" s="14" t="n"/>
      <c r="D279" s="16" t="n"/>
      <c r="E279" s="14" t="n"/>
      <c r="F279" s="14" t="n"/>
      <c r="G279" s="14" t="n"/>
      <c r="H279" s="19" t="n"/>
      <c r="I279" s="19" t="n"/>
      <c r="J279" s="34">
        <f>IF(A279="","",H279+I279)</f>
        <v/>
      </c>
      <c r="K279" s="14" t="n"/>
      <c r="L279" s="14" t="n"/>
      <c r="M279" s="14" t="n"/>
      <c r="N279" s="14" t="n"/>
      <c r="O279" s="20">
        <f>IF(A279="","",SUMPRODUCT((A279&gt;=Setup!$C$19:$C$30)*(A279&lt;=Setup!$D$19:$D$30)*Setup!$A$19:$A$30))</f>
        <v/>
      </c>
      <c r="P279" s="34">
        <f>IF(A279="","",IF(OR(F279="Standard domestic 15% (Box 7)",F279="Import - VAT paid at customs (Box 8)",F279="Import - Reverse charge (Box 9)"),ROUND(H279*Setup!$B$9,2),0))</f>
        <v/>
      </c>
      <c r="Q279" s="34">
        <f>IF(A279="","",I279-P279)</f>
        <v/>
      </c>
      <c r="R279" s="34">
        <f>IF(A279="","",IF(L279="Yes",I279,0))</f>
        <v/>
      </c>
      <c r="S279" s="34">
        <f>IF(A279="","",IF(AND(L279="Yes",K279="Yes",NOT(ISNUMBER(SEARCH("blocked",G279))),OR(F279="Standard domestic 15% (Box 7)",F279="Import - VAT paid at customs (Box 8)",F279="Import - Reverse charge (Box 9)"),OR(F279&lt;&gt;"Standard domestic 15% (Box 7)",AND(LEN(D279)=15,LEFT(D279,1)="3",RIGHT(D279,1)="3",ISNUMBER(--D279)))),I279,0))</f>
        <v/>
      </c>
      <c r="T279" s="34">
        <f>IF(A279="","",R279-S279)</f>
        <v/>
      </c>
      <c r="U279" s="23">
        <f>IF(A279="","",IF(O279=0,"Outside audit periods; ","")&amp;IF(F279="","No VAT category; ","")&amp;IF(ABS(Q279)&gt;Setup!$B$10,"VAT ≠ 15% × net; ","")&amp;IF(AND(F279="Standard domestic 15% (Box 7)",NOT(AND(LEN(D279)=15,LEFT(D279,1)="3",RIGHT(D279,1)="3",ISNUMBER(--D279)))),"Invalid/missing supplier VAT no; ","")&amp;IF(AND(L279="Yes",K279&lt;&gt;"Yes"),"VAT claimed without valid tax invoice; ","")&amp;IF(AND(L279="Yes",ISNUMBER(SEARCH("blocked",G279))),"Blocked input VAT claimed; ","")&amp;IF(AND(F279="Import - VAT paid at customs (Box 8)",M279=""),"Customs declaration no missing; ","")&amp;IF(AND(F279="Import - Reverse charge (Box 9)",E279="Saudi Arabia"),"RCM used for a local supplier; ","")&amp;IF(AND(L279="Yes",NOT(OR(F279="Standard domestic 15% (Box 7)",F279="Import - VAT paid at customs (Box 8)",F279="Import - Reverse charge (Box 9)"))),"VAT claimed on non-taxable category; ",""))</f>
        <v/>
      </c>
    </row>
    <row r="280">
      <c r="A280" s="17" t="n"/>
      <c r="B280" s="14" t="n"/>
      <c r="C280" s="14" t="n"/>
      <c r="D280" s="16" t="n"/>
      <c r="E280" s="14" t="n"/>
      <c r="F280" s="14" t="n"/>
      <c r="G280" s="14" t="n"/>
      <c r="H280" s="19" t="n"/>
      <c r="I280" s="19" t="n"/>
      <c r="J280" s="34">
        <f>IF(A280="","",H280+I280)</f>
        <v/>
      </c>
      <c r="K280" s="14" t="n"/>
      <c r="L280" s="14" t="n"/>
      <c r="M280" s="14" t="n"/>
      <c r="N280" s="14" t="n"/>
      <c r="O280" s="20">
        <f>IF(A280="","",SUMPRODUCT((A280&gt;=Setup!$C$19:$C$30)*(A280&lt;=Setup!$D$19:$D$30)*Setup!$A$19:$A$30))</f>
        <v/>
      </c>
      <c r="P280" s="34">
        <f>IF(A280="","",IF(OR(F280="Standard domestic 15% (Box 7)",F280="Import - VAT paid at customs (Box 8)",F280="Import - Reverse charge (Box 9)"),ROUND(H280*Setup!$B$9,2),0))</f>
        <v/>
      </c>
      <c r="Q280" s="34">
        <f>IF(A280="","",I280-P280)</f>
        <v/>
      </c>
      <c r="R280" s="34">
        <f>IF(A280="","",IF(L280="Yes",I280,0))</f>
        <v/>
      </c>
      <c r="S280" s="34">
        <f>IF(A280="","",IF(AND(L280="Yes",K280="Yes",NOT(ISNUMBER(SEARCH("blocked",G280))),OR(F280="Standard domestic 15% (Box 7)",F280="Import - VAT paid at customs (Box 8)",F280="Import - Reverse charge (Box 9)"),OR(F280&lt;&gt;"Standard domestic 15% (Box 7)",AND(LEN(D280)=15,LEFT(D280,1)="3",RIGHT(D280,1)="3",ISNUMBER(--D280)))),I280,0))</f>
        <v/>
      </c>
      <c r="T280" s="34">
        <f>IF(A280="","",R280-S280)</f>
        <v/>
      </c>
      <c r="U280" s="23">
        <f>IF(A280="","",IF(O280=0,"Outside audit periods; ","")&amp;IF(F280="","No VAT category; ","")&amp;IF(ABS(Q280)&gt;Setup!$B$10,"VAT ≠ 15% × net; ","")&amp;IF(AND(F280="Standard domestic 15% (Box 7)",NOT(AND(LEN(D280)=15,LEFT(D280,1)="3",RIGHT(D280,1)="3",ISNUMBER(--D280)))),"Invalid/missing supplier VAT no; ","")&amp;IF(AND(L280="Yes",K280&lt;&gt;"Yes"),"VAT claimed without valid tax invoice; ","")&amp;IF(AND(L280="Yes",ISNUMBER(SEARCH("blocked",G280))),"Blocked input VAT claimed; ","")&amp;IF(AND(F280="Import - VAT paid at customs (Box 8)",M280=""),"Customs declaration no missing; ","")&amp;IF(AND(F280="Import - Reverse charge (Box 9)",E280="Saudi Arabia"),"RCM used for a local supplier; ","")&amp;IF(AND(L280="Yes",NOT(OR(F280="Standard domestic 15% (Box 7)",F280="Import - VAT paid at customs (Box 8)",F280="Import - Reverse charge (Box 9)"))),"VAT claimed on non-taxable category; ",""))</f>
        <v/>
      </c>
    </row>
    <row r="281">
      <c r="A281" s="17" t="n"/>
      <c r="B281" s="14" t="n"/>
      <c r="C281" s="14" t="n"/>
      <c r="D281" s="16" t="n"/>
      <c r="E281" s="14" t="n"/>
      <c r="F281" s="14" t="n"/>
      <c r="G281" s="14" t="n"/>
      <c r="H281" s="19" t="n"/>
      <c r="I281" s="19" t="n"/>
      <c r="J281" s="34">
        <f>IF(A281="","",H281+I281)</f>
        <v/>
      </c>
      <c r="K281" s="14" t="n"/>
      <c r="L281" s="14" t="n"/>
      <c r="M281" s="14" t="n"/>
      <c r="N281" s="14" t="n"/>
      <c r="O281" s="20">
        <f>IF(A281="","",SUMPRODUCT((A281&gt;=Setup!$C$19:$C$30)*(A281&lt;=Setup!$D$19:$D$30)*Setup!$A$19:$A$30))</f>
        <v/>
      </c>
      <c r="P281" s="34">
        <f>IF(A281="","",IF(OR(F281="Standard domestic 15% (Box 7)",F281="Import - VAT paid at customs (Box 8)",F281="Import - Reverse charge (Box 9)"),ROUND(H281*Setup!$B$9,2),0))</f>
        <v/>
      </c>
      <c r="Q281" s="34">
        <f>IF(A281="","",I281-P281)</f>
        <v/>
      </c>
      <c r="R281" s="34">
        <f>IF(A281="","",IF(L281="Yes",I281,0))</f>
        <v/>
      </c>
      <c r="S281" s="34">
        <f>IF(A281="","",IF(AND(L281="Yes",K281="Yes",NOT(ISNUMBER(SEARCH("blocked",G281))),OR(F281="Standard domestic 15% (Box 7)",F281="Import - VAT paid at customs (Box 8)",F281="Import - Reverse charge (Box 9)"),OR(F281&lt;&gt;"Standard domestic 15% (Box 7)",AND(LEN(D281)=15,LEFT(D281,1)="3",RIGHT(D281,1)="3",ISNUMBER(--D281)))),I281,0))</f>
        <v/>
      </c>
      <c r="T281" s="34">
        <f>IF(A281="","",R281-S281)</f>
        <v/>
      </c>
      <c r="U281" s="23">
        <f>IF(A281="","",IF(O281=0,"Outside audit periods; ","")&amp;IF(F281="","No VAT category; ","")&amp;IF(ABS(Q281)&gt;Setup!$B$10,"VAT ≠ 15% × net; ","")&amp;IF(AND(F281="Standard domestic 15% (Box 7)",NOT(AND(LEN(D281)=15,LEFT(D281,1)="3",RIGHT(D281,1)="3",ISNUMBER(--D281)))),"Invalid/missing supplier VAT no; ","")&amp;IF(AND(L281="Yes",K281&lt;&gt;"Yes"),"VAT claimed without valid tax invoice; ","")&amp;IF(AND(L281="Yes",ISNUMBER(SEARCH("blocked",G281))),"Blocked input VAT claimed; ","")&amp;IF(AND(F281="Import - VAT paid at customs (Box 8)",M281=""),"Customs declaration no missing; ","")&amp;IF(AND(F281="Import - Reverse charge (Box 9)",E281="Saudi Arabia"),"RCM used for a local supplier; ","")&amp;IF(AND(L281="Yes",NOT(OR(F281="Standard domestic 15% (Box 7)",F281="Import - VAT paid at customs (Box 8)",F281="Import - Reverse charge (Box 9)"))),"VAT claimed on non-taxable category; ",""))</f>
        <v/>
      </c>
    </row>
    <row r="282">
      <c r="A282" s="17" t="n"/>
      <c r="B282" s="14" t="n"/>
      <c r="C282" s="14" t="n"/>
      <c r="D282" s="16" t="n"/>
      <c r="E282" s="14" t="n"/>
      <c r="F282" s="14" t="n"/>
      <c r="G282" s="14" t="n"/>
      <c r="H282" s="19" t="n"/>
      <c r="I282" s="19" t="n"/>
      <c r="J282" s="34">
        <f>IF(A282="","",H282+I282)</f>
        <v/>
      </c>
      <c r="K282" s="14" t="n"/>
      <c r="L282" s="14" t="n"/>
      <c r="M282" s="14" t="n"/>
      <c r="N282" s="14" t="n"/>
      <c r="O282" s="20">
        <f>IF(A282="","",SUMPRODUCT((A282&gt;=Setup!$C$19:$C$30)*(A282&lt;=Setup!$D$19:$D$30)*Setup!$A$19:$A$30))</f>
        <v/>
      </c>
      <c r="P282" s="34">
        <f>IF(A282="","",IF(OR(F282="Standard domestic 15% (Box 7)",F282="Import - VAT paid at customs (Box 8)",F282="Import - Reverse charge (Box 9)"),ROUND(H282*Setup!$B$9,2),0))</f>
        <v/>
      </c>
      <c r="Q282" s="34">
        <f>IF(A282="","",I282-P282)</f>
        <v/>
      </c>
      <c r="R282" s="34">
        <f>IF(A282="","",IF(L282="Yes",I282,0))</f>
        <v/>
      </c>
      <c r="S282" s="34">
        <f>IF(A282="","",IF(AND(L282="Yes",K282="Yes",NOT(ISNUMBER(SEARCH("blocked",G282))),OR(F282="Standard domestic 15% (Box 7)",F282="Import - VAT paid at customs (Box 8)",F282="Import - Reverse charge (Box 9)"),OR(F282&lt;&gt;"Standard domestic 15% (Box 7)",AND(LEN(D282)=15,LEFT(D282,1)="3",RIGHT(D282,1)="3",ISNUMBER(--D282)))),I282,0))</f>
        <v/>
      </c>
      <c r="T282" s="34">
        <f>IF(A282="","",R282-S282)</f>
        <v/>
      </c>
      <c r="U282" s="23">
        <f>IF(A282="","",IF(O282=0,"Outside audit periods; ","")&amp;IF(F282="","No VAT category; ","")&amp;IF(ABS(Q282)&gt;Setup!$B$10,"VAT ≠ 15% × net; ","")&amp;IF(AND(F282="Standard domestic 15% (Box 7)",NOT(AND(LEN(D282)=15,LEFT(D282,1)="3",RIGHT(D282,1)="3",ISNUMBER(--D282)))),"Invalid/missing supplier VAT no; ","")&amp;IF(AND(L282="Yes",K282&lt;&gt;"Yes"),"VAT claimed without valid tax invoice; ","")&amp;IF(AND(L282="Yes",ISNUMBER(SEARCH("blocked",G282))),"Blocked input VAT claimed; ","")&amp;IF(AND(F282="Import - VAT paid at customs (Box 8)",M282=""),"Customs declaration no missing; ","")&amp;IF(AND(F282="Import - Reverse charge (Box 9)",E282="Saudi Arabia"),"RCM used for a local supplier; ","")&amp;IF(AND(L282="Yes",NOT(OR(F282="Standard domestic 15% (Box 7)",F282="Import - VAT paid at customs (Box 8)",F282="Import - Reverse charge (Box 9)"))),"VAT claimed on non-taxable category; ",""))</f>
        <v/>
      </c>
    </row>
    <row r="283">
      <c r="A283" s="17" t="n"/>
      <c r="B283" s="14" t="n"/>
      <c r="C283" s="14" t="n"/>
      <c r="D283" s="16" t="n"/>
      <c r="E283" s="14" t="n"/>
      <c r="F283" s="14" t="n"/>
      <c r="G283" s="14" t="n"/>
      <c r="H283" s="19" t="n"/>
      <c r="I283" s="19" t="n"/>
      <c r="J283" s="34">
        <f>IF(A283="","",H283+I283)</f>
        <v/>
      </c>
      <c r="K283" s="14" t="n"/>
      <c r="L283" s="14" t="n"/>
      <c r="M283" s="14" t="n"/>
      <c r="N283" s="14" t="n"/>
      <c r="O283" s="20">
        <f>IF(A283="","",SUMPRODUCT((A283&gt;=Setup!$C$19:$C$30)*(A283&lt;=Setup!$D$19:$D$30)*Setup!$A$19:$A$30))</f>
        <v/>
      </c>
      <c r="P283" s="34">
        <f>IF(A283="","",IF(OR(F283="Standard domestic 15% (Box 7)",F283="Import - VAT paid at customs (Box 8)",F283="Import - Reverse charge (Box 9)"),ROUND(H283*Setup!$B$9,2),0))</f>
        <v/>
      </c>
      <c r="Q283" s="34">
        <f>IF(A283="","",I283-P283)</f>
        <v/>
      </c>
      <c r="R283" s="34">
        <f>IF(A283="","",IF(L283="Yes",I283,0))</f>
        <v/>
      </c>
      <c r="S283" s="34">
        <f>IF(A283="","",IF(AND(L283="Yes",K283="Yes",NOT(ISNUMBER(SEARCH("blocked",G283))),OR(F283="Standard domestic 15% (Box 7)",F283="Import - VAT paid at customs (Box 8)",F283="Import - Reverse charge (Box 9)"),OR(F283&lt;&gt;"Standard domestic 15% (Box 7)",AND(LEN(D283)=15,LEFT(D283,1)="3",RIGHT(D283,1)="3",ISNUMBER(--D283)))),I283,0))</f>
        <v/>
      </c>
      <c r="T283" s="34">
        <f>IF(A283="","",R283-S283)</f>
        <v/>
      </c>
      <c r="U283" s="23">
        <f>IF(A283="","",IF(O283=0,"Outside audit periods; ","")&amp;IF(F283="","No VAT category; ","")&amp;IF(ABS(Q283)&gt;Setup!$B$10,"VAT ≠ 15% × net; ","")&amp;IF(AND(F283="Standard domestic 15% (Box 7)",NOT(AND(LEN(D283)=15,LEFT(D283,1)="3",RIGHT(D283,1)="3",ISNUMBER(--D283)))),"Invalid/missing supplier VAT no; ","")&amp;IF(AND(L283="Yes",K283&lt;&gt;"Yes"),"VAT claimed without valid tax invoice; ","")&amp;IF(AND(L283="Yes",ISNUMBER(SEARCH("blocked",G283))),"Blocked input VAT claimed; ","")&amp;IF(AND(F283="Import - VAT paid at customs (Box 8)",M283=""),"Customs declaration no missing; ","")&amp;IF(AND(F283="Import - Reverse charge (Box 9)",E283="Saudi Arabia"),"RCM used for a local supplier; ","")&amp;IF(AND(L283="Yes",NOT(OR(F283="Standard domestic 15% (Box 7)",F283="Import - VAT paid at customs (Box 8)",F283="Import - Reverse charge (Box 9)"))),"VAT claimed on non-taxable category; ",""))</f>
        <v/>
      </c>
    </row>
    <row r="284">
      <c r="A284" s="17" t="n"/>
      <c r="B284" s="14" t="n"/>
      <c r="C284" s="14" t="n"/>
      <c r="D284" s="16" t="n"/>
      <c r="E284" s="14" t="n"/>
      <c r="F284" s="14" t="n"/>
      <c r="G284" s="14" t="n"/>
      <c r="H284" s="19" t="n"/>
      <c r="I284" s="19" t="n"/>
      <c r="J284" s="34">
        <f>IF(A284="","",H284+I284)</f>
        <v/>
      </c>
      <c r="K284" s="14" t="n"/>
      <c r="L284" s="14" t="n"/>
      <c r="M284" s="14" t="n"/>
      <c r="N284" s="14" t="n"/>
      <c r="O284" s="20">
        <f>IF(A284="","",SUMPRODUCT((A284&gt;=Setup!$C$19:$C$30)*(A284&lt;=Setup!$D$19:$D$30)*Setup!$A$19:$A$30))</f>
        <v/>
      </c>
      <c r="P284" s="34">
        <f>IF(A284="","",IF(OR(F284="Standard domestic 15% (Box 7)",F284="Import - VAT paid at customs (Box 8)",F284="Import - Reverse charge (Box 9)"),ROUND(H284*Setup!$B$9,2),0))</f>
        <v/>
      </c>
      <c r="Q284" s="34">
        <f>IF(A284="","",I284-P284)</f>
        <v/>
      </c>
      <c r="R284" s="34">
        <f>IF(A284="","",IF(L284="Yes",I284,0))</f>
        <v/>
      </c>
      <c r="S284" s="34">
        <f>IF(A284="","",IF(AND(L284="Yes",K284="Yes",NOT(ISNUMBER(SEARCH("blocked",G284))),OR(F284="Standard domestic 15% (Box 7)",F284="Import - VAT paid at customs (Box 8)",F284="Import - Reverse charge (Box 9)"),OR(F284&lt;&gt;"Standard domestic 15% (Box 7)",AND(LEN(D284)=15,LEFT(D284,1)="3",RIGHT(D284,1)="3",ISNUMBER(--D284)))),I284,0))</f>
        <v/>
      </c>
      <c r="T284" s="34">
        <f>IF(A284="","",R284-S284)</f>
        <v/>
      </c>
      <c r="U284" s="23">
        <f>IF(A284="","",IF(O284=0,"Outside audit periods; ","")&amp;IF(F284="","No VAT category; ","")&amp;IF(ABS(Q284)&gt;Setup!$B$10,"VAT ≠ 15% × net; ","")&amp;IF(AND(F284="Standard domestic 15% (Box 7)",NOT(AND(LEN(D284)=15,LEFT(D284,1)="3",RIGHT(D284,1)="3",ISNUMBER(--D284)))),"Invalid/missing supplier VAT no; ","")&amp;IF(AND(L284="Yes",K284&lt;&gt;"Yes"),"VAT claimed without valid tax invoice; ","")&amp;IF(AND(L284="Yes",ISNUMBER(SEARCH("blocked",G284))),"Blocked input VAT claimed; ","")&amp;IF(AND(F284="Import - VAT paid at customs (Box 8)",M284=""),"Customs declaration no missing; ","")&amp;IF(AND(F284="Import - Reverse charge (Box 9)",E284="Saudi Arabia"),"RCM used for a local supplier; ","")&amp;IF(AND(L284="Yes",NOT(OR(F284="Standard domestic 15% (Box 7)",F284="Import - VAT paid at customs (Box 8)",F284="Import - Reverse charge (Box 9)"))),"VAT claimed on non-taxable category; ",""))</f>
        <v/>
      </c>
    </row>
    <row r="285">
      <c r="A285" s="17" t="n"/>
      <c r="B285" s="14" t="n"/>
      <c r="C285" s="14" t="n"/>
      <c r="D285" s="16" t="n"/>
      <c r="E285" s="14" t="n"/>
      <c r="F285" s="14" t="n"/>
      <c r="G285" s="14" t="n"/>
      <c r="H285" s="19" t="n"/>
      <c r="I285" s="19" t="n"/>
      <c r="J285" s="34">
        <f>IF(A285="","",H285+I285)</f>
        <v/>
      </c>
      <c r="K285" s="14" t="n"/>
      <c r="L285" s="14" t="n"/>
      <c r="M285" s="14" t="n"/>
      <c r="N285" s="14" t="n"/>
      <c r="O285" s="20">
        <f>IF(A285="","",SUMPRODUCT((A285&gt;=Setup!$C$19:$C$30)*(A285&lt;=Setup!$D$19:$D$30)*Setup!$A$19:$A$30))</f>
        <v/>
      </c>
      <c r="P285" s="34">
        <f>IF(A285="","",IF(OR(F285="Standard domestic 15% (Box 7)",F285="Import - VAT paid at customs (Box 8)",F285="Import - Reverse charge (Box 9)"),ROUND(H285*Setup!$B$9,2),0))</f>
        <v/>
      </c>
      <c r="Q285" s="34">
        <f>IF(A285="","",I285-P285)</f>
        <v/>
      </c>
      <c r="R285" s="34">
        <f>IF(A285="","",IF(L285="Yes",I285,0))</f>
        <v/>
      </c>
      <c r="S285" s="34">
        <f>IF(A285="","",IF(AND(L285="Yes",K285="Yes",NOT(ISNUMBER(SEARCH("blocked",G285))),OR(F285="Standard domestic 15% (Box 7)",F285="Import - VAT paid at customs (Box 8)",F285="Import - Reverse charge (Box 9)"),OR(F285&lt;&gt;"Standard domestic 15% (Box 7)",AND(LEN(D285)=15,LEFT(D285,1)="3",RIGHT(D285,1)="3",ISNUMBER(--D285)))),I285,0))</f>
        <v/>
      </c>
      <c r="T285" s="34">
        <f>IF(A285="","",R285-S285)</f>
        <v/>
      </c>
      <c r="U285" s="23">
        <f>IF(A285="","",IF(O285=0,"Outside audit periods; ","")&amp;IF(F285="","No VAT category; ","")&amp;IF(ABS(Q285)&gt;Setup!$B$10,"VAT ≠ 15% × net; ","")&amp;IF(AND(F285="Standard domestic 15% (Box 7)",NOT(AND(LEN(D285)=15,LEFT(D285,1)="3",RIGHT(D285,1)="3",ISNUMBER(--D285)))),"Invalid/missing supplier VAT no; ","")&amp;IF(AND(L285="Yes",K285&lt;&gt;"Yes"),"VAT claimed without valid tax invoice; ","")&amp;IF(AND(L285="Yes",ISNUMBER(SEARCH("blocked",G285))),"Blocked input VAT claimed; ","")&amp;IF(AND(F285="Import - VAT paid at customs (Box 8)",M285=""),"Customs declaration no missing; ","")&amp;IF(AND(F285="Import - Reverse charge (Box 9)",E285="Saudi Arabia"),"RCM used for a local supplier; ","")&amp;IF(AND(L285="Yes",NOT(OR(F285="Standard domestic 15% (Box 7)",F285="Import - VAT paid at customs (Box 8)",F285="Import - Reverse charge (Box 9)"))),"VAT claimed on non-taxable category; ",""))</f>
        <v/>
      </c>
    </row>
    <row r="286">
      <c r="A286" s="17" t="n"/>
      <c r="B286" s="14" t="n"/>
      <c r="C286" s="14" t="n"/>
      <c r="D286" s="16" t="n"/>
      <c r="E286" s="14" t="n"/>
      <c r="F286" s="14" t="n"/>
      <c r="G286" s="14" t="n"/>
      <c r="H286" s="19" t="n"/>
      <c r="I286" s="19" t="n"/>
      <c r="J286" s="34">
        <f>IF(A286="","",H286+I286)</f>
        <v/>
      </c>
      <c r="K286" s="14" t="n"/>
      <c r="L286" s="14" t="n"/>
      <c r="M286" s="14" t="n"/>
      <c r="N286" s="14" t="n"/>
      <c r="O286" s="20">
        <f>IF(A286="","",SUMPRODUCT((A286&gt;=Setup!$C$19:$C$30)*(A286&lt;=Setup!$D$19:$D$30)*Setup!$A$19:$A$30))</f>
        <v/>
      </c>
      <c r="P286" s="34">
        <f>IF(A286="","",IF(OR(F286="Standard domestic 15% (Box 7)",F286="Import - VAT paid at customs (Box 8)",F286="Import - Reverse charge (Box 9)"),ROUND(H286*Setup!$B$9,2),0))</f>
        <v/>
      </c>
      <c r="Q286" s="34">
        <f>IF(A286="","",I286-P286)</f>
        <v/>
      </c>
      <c r="R286" s="34">
        <f>IF(A286="","",IF(L286="Yes",I286,0))</f>
        <v/>
      </c>
      <c r="S286" s="34">
        <f>IF(A286="","",IF(AND(L286="Yes",K286="Yes",NOT(ISNUMBER(SEARCH("blocked",G286))),OR(F286="Standard domestic 15% (Box 7)",F286="Import - VAT paid at customs (Box 8)",F286="Import - Reverse charge (Box 9)"),OR(F286&lt;&gt;"Standard domestic 15% (Box 7)",AND(LEN(D286)=15,LEFT(D286,1)="3",RIGHT(D286,1)="3",ISNUMBER(--D286)))),I286,0))</f>
        <v/>
      </c>
      <c r="T286" s="34">
        <f>IF(A286="","",R286-S286)</f>
        <v/>
      </c>
      <c r="U286" s="23">
        <f>IF(A286="","",IF(O286=0,"Outside audit periods; ","")&amp;IF(F286="","No VAT category; ","")&amp;IF(ABS(Q286)&gt;Setup!$B$10,"VAT ≠ 15% × net; ","")&amp;IF(AND(F286="Standard domestic 15% (Box 7)",NOT(AND(LEN(D286)=15,LEFT(D286,1)="3",RIGHT(D286,1)="3",ISNUMBER(--D286)))),"Invalid/missing supplier VAT no; ","")&amp;IF(AND(L286="Yes",K286&lt;&gt;"Yes"),"VAT claimed without valid tax invoice; ","")&amp;IF(AND(L286="Yes",ISNUMBER(SEARCH("blocked",G286))),"Blocked input VAT claimed; ","")&amp;IF(AND(F286="Import - VAT paid at customs (Box 8)",M286=""),"Customs declaration no missing; ","")&amp;IF(AND(F286="Import - Reverse charge (Box 9)",E286="Saudi Arabia"),"RCM used for a local supplier; ","")&amp;IF(AND(L286="Yes",NOT(OR(F286="Standard domestic 15% (Box 7)",F286="Import - VAT paid at customs (Box 8)",F286="Import - Reverse charge (Box 9)"))),"VAT claimed on non-taxable category; ",""))</f>
        <v/>
      </c>
    </row>
    <row r="287">
      <c r="A287" s="17" t="n"/>
      <c r="B287" s="14" t="n"/>
      <c r="C287" s="14" t="n"/>
      <c r="D287" s="16" t="n"/>
      <c r="E287" s="14" t="n"/>
      <c r="F287" s="14" t="n"/>
      <c r="G287" s="14" t="n"/>
      <c r="H287" s="19" t="n"/>
      <c r="I287" s="19" t="n"/>
      <c r="J287" s="34">
        <f>IF(A287="","",H287+I287)</f>
        <v/>
      </c>
      <c r="K287" s="14" t="n"/>
      <c r="L287" s="14" t="n"/>
      <c r="M287" s="14" t="n"/>
      <c r="N287" s="14" t="n"/>
      <c r="O287" s="20">
        <f>IF(A287="","",SUMPRODUCT((A287&gt;=Setup!$C$19:$C$30)*(A287&lt;=Setup!$D$19:$D$30)*Setup!$A$19:$A$30))</f>
        <v/>
      </c>
      <c r="P287" s="34">
        <f>IF(A287="","",IF(OR(F287="Standard domestic 15% (Box 7)",F287="Import - VAT paid at customs (Box 8)",F287="Import - Reverse charge (Box 9)"),ROUND(H287*Setup!$B$9,2),0))</f>
        <v/>
      </c>
      <c r="Q287" s="34">
        <f>IF(A287="","",I287-P287)</f>
        <v/>
      </c>
      <c r="R287" s="34">
        <f>IF(A287="","",IF(L287="Yes",I287,0))</f>
        <v/>
      </c>
      <c r="S287" s="34">
        <f>IF(A287="","",IF(AND(L287="Yes",K287="Yes",NOT(ISNUMBER(SEARCH("blocked",G287))),OR(F287="Standard domestic 15% (Box 7)",F287="Import - VAT paid at customs (Box 8)",F287="Import - Reverse charge (Box 9)"),OR(F287&lt;&gt;"Standard domestic 15% (Box 7)",AND(LEN(D287)=15,LEFT(D287,1)="3",RIGHT(D287,1)="3",ISNUMBER(--D287)))),I287,0))</f>
        <v/>
      </c>
      <c r="T287" s="34">
        <f>IF(A287="","",R287-S287)</f>
        <v/>
      </c>
      <c r="U287" s="23">
        <f>IF(A287="","",IF(O287=0,"Outside audit periods; ","")&amp;IF(F287="","No VAT category; ","")&amp;IF(ABS(Q287)&gt;Setup!$B$10,"VAT ≠ 15% × net; ","")&amp;IF(AND(F287="Standard domestic 15% (Box 7)",NOT(AND(LEN(D287)=15,LEFT(D287,1)="3",RIGHT(D287,1)="3",ISNUMBER(--D287)))),"Invalid/missing supplier VAT no; ","")&amp;IF(AND(L287="Yes",K287&lt;&gt;"Yes"),"VAT claimed without valid tax invoice; ","")&amp;IF(AND(L287="Yes",ISNUMBER(SEARCH("blocked",G287))),"Blocked input VAT claimed; ","")&amp;IF(AND(F287="Import - VAT paid at customs (Box 8)",M287=""),"Customs declaration no missing; ","")&amp;IF(AND(F287="Import - Reverse charge (Box 9)",E287="Saudi Arabia"),"RCM used for a local supplier; ","")&amp;IF(AND(L287="Yes",NOT(OR(F287="Standard domestic 15% (Box 7)",F287="Import - VAT paid at customs (Box 8)",F287="Import - Reverse charge (Box 9)"))),"VAT claimed on non-taxable category; ",""))</f>
        <v/>
      </c>
    </row>
    <row r="288">
      <c r="A288" s="17" t="n"/>
      <c r="B288" s="14" t="n"/>
      <c r="C288" s="14" t="n"/>
      <c r="D288" s="16" t="n"/>
      <c r="E288" s="14" t="n"/>
      <c r="F288" s="14" t="n"/>
      <c r="G288" s="14" t="n"/>
      <c r="H288" s="19" t="n"/>
      <c r="I288" s="19" t="n"/>
      <c r="J288" s="34">
        <f>IF(A288="","",H288+I288)</f>
        <v/>
      </c>
      <c r="K288" s="14" t="n"/>
      <c r="L288" s="14" t="n"/>
      <c r="M288" s="14" t="n"/>
      <c r="N288" s="14" t="n"/>
      <c r="O288" s="20">
        <f>IF(A288="","",SUMPRODUCT((A288&gt;=Setup!$C$19:$C$30)*(A288&lt;=Setup!$D$19:$D$30)*Setup!$A$19:$A$30))</f>
        <v/>
      </c>
      <c r="P288" s="34">
        <f>IF(A288="","",IF(OR(F288="Standard domestic 15% (Box 7)",F288="Import - VAT paid at customs (Box 8)",F288="Import - Reverse charge (Box 9)"),ROUND(H288*Setup!$B$9,2),0))</f>
        <v/>
      </c>
      <c r="Q288" s="34">
        <f>IF(A288="","",I288-P288)</f>
        <v/>
      </c>
      <c r="R288" s="34">
        <f>IF(A288="","",IF(L288="Yes",I288,0))</f>
        <v/>
      </c>
      <c r="S288" s="34">
        <f>IF(A288="","",IF(AND(L288="Yes",K288="Yes",NOT(ISNUMBER(SEARCH("blocked",G288))),OR(F288="Standard domestic 15% (Box 7)",F288="Import - VAT paid at customs (Box 8)",F288="Import - Reverse charge (Box 9)"),OR(F288&lt;&gt;"Standard domestic 15% (Box 7)",AND(LEN(D288)=15,LEFT(D288,1)="3",RIGHT(D288,1)="3",ISNUMBER(--D288)))),I288,0))</f>
        <v/>
      </c>
      <c r="T288" s="34">
        <f>IF(A288="","",R288-S288)</f>
        <v/>
      </c>
      <c r="U288" s="23">
        <f>IF(A288="","",IF(O288=0,"Outside audit periods; ","")&amp;IF(F288="","No VAT category; ","")&amp;IF(ABS(Q288)&gt;Setup!$B$10,"VAT ≠ 15% × net; ","")&amp;IF(AND(F288="Standard domestic 15% (Box 7)",NOT(AND(LEN(D288)=15,LEFT(D288,1)="3",RIGHT(D288,1)="3",ISNUMBER(--D288)))),"Invalid/missing supplier VAT no; ","")&amp;IF(AND(L288="Yes",K288&lt;&gt;"Yes"),"VAT claimed without valid tax invoice; ","")&amp;IF(AND(L288="Yes",ISNUMBER(SEARCH("blocked",G288))),"Blocked input VAT claimed; ","")&amp;IF(AND(F288="Import - VAT paid at customs (Box 8)",M288=""),"Customs declaration no missing; ","")&amp;IF(AND(F288="Import - Reverse charge (Box 9)",E288="Saudi Arabia"),"RCM used for a local supplier; ","")&amp;IF(AND(L288="Yes",NOT(OR(F288="Standard domestic 15% (Box 7)",F288="Import - VAT paid at customs (Box 8)",F288="Import - Reverse charge (Box 9)"))),"VAT claimed on non-taxable category; ",""))</f>
        <v/>
      </c>
    </row>
    <row r="289">
      <c r="A289" s="17" t="n"/>
      <c r="B289" s="14" t="n"/>
      <c r="C289" s="14" t="n"/>
      <c r="D289" s="16" t="n"/>
      <c r="E289" s="14" t="n"/>
      <c r="F289" s="14" t="n"/>
      <c r="G289" s="14" t="n"/>
      <c r="H289" s="19" t="n"/>
      <c r="I289" s="19" t="n"/>
      <c r="J289" s="34">
        <f>IF(A289="","",H289+I289)</f>
        <v/>
      </c>
      <c r="K289" s="14" t="n"/>
      <c r="L289" s="14" t="n"/>
      <c r="M289" s="14" t="n"/>
      <c r="N289" s="14" t="n"/>
      <c r="O289" s="20">
        <f>IF(A289="","",SUMPRODUCT((A289&gt;=Setup!$C$19:$C$30)*(A289&lt;=Setup!$D$19:$D$30)*Setup!$A$19:$A$30))</f>
        <v/>
      </c>
      <c r="P289" s="34">
        <f>IF(A289="","",IF(OR(F289="Standard domestic 15% (Box 7)",F289="Import - VAT paid at customs (Box 8)",F289="Import - Reverse charge (Box 9)"),ROUND(H289*Setup!$B$9,2),0))</f>
        <v/>
      </c>
      <c r="Q289" s="34">
        <f>IF(A289="","",I289-P289)</f>
        <v/>
      </c>
      <c r="R289" s="34">
        <f>IF(A289="","",IF(L289="Yes",I289,0))</f>
        <v/>
      </c>
      <c r="S289" s="34">
        <f>IF(A289="","",IF(AND(L289="Yes",K289="Yes",NOT(ISNUMBER(SEARCH("blocked",G289))),OR(F289="Standard domestic 15% (Box 7)",F289="Import - VAT paid at customs (Box 8)",F289="Import - Reverse charge (Box 9)"),OR(F289&lt;&gt;"Standard domestic 15% (Box 7)",AND(LEN(D289)=15,LEFT(D289,1)="3",RIGHT(D289,1)="3",ISNUMBER(--D289)))),I289,0))</f>
        <v/>
      </c>
      <c r="T289" s="34">
        <f>IF(A289="","",R289-S289)</f>
        <v/>
      </c>
      <c r="U289" s="23">
        <f>IF(A289="","",IF(O289=0,"Outside audit periods; ","")&amp;IF(F289="","No VAT category; ","")&amp;IF(ABS(Q289)&gt;Setup!$B$10,"VAT ≠ 15% × net; ","")&amp;IF(AND(F289="Standard domestic 15% (Box 7)",NOT(AND(LEN(D289)=15,LEFT(D289,1)="3",RIGHT(D289,1)="3",ISNUMBER(--D289)))),"Invalid/missing supplier VAT no; ","")&amp;IF(AND(L289="Yes",K289&lt;&gt;"Yes"),"VAT claimed without valid tax invoice; ","")&amp;IF(AND(L289="Yes",ISNUMBER(SEARCH("blocked",G289))),"Blocked input VAT claimed; ","")&amp;IF(AND(F289="Import - VAT paid at customs (Box 8)",M289=""),"Customs declaration no missing; ","")&amp;IF(AND(F289="Import - Reverse charge (Box 9)",E289="Saudi Arabia"),"RCM used for a local supplier; ","")&amp;IF(AND(L289="Yes",NOT(OR(F289="Standard domestic 15% (Box 7)",F289="Import - VAT paid at customs (Box 8)",F289="Import - Reverse charge (Box 9)"))),"VAT claimed on non-taxable category; ",""))</f>
        <v/>
      </c>
    </row>
    <row r="290">
      <c r="A290" s="17" t="n"/>
      <c r="B290" s="14" t="n"/>
      <c r="C290" s="14" t="n"/>
      <c r="D290" s="16" t="n"/>
      <c r="E290" s="14" t="n"/>
      <c r="F290" s="14" t="n"/>
      <c r="G290" s="14" t="n"/>
      <c r="H290" s="19" t="n"/>
      <c r="I290" s="19" t="n"/>
      <c r="J290" s="34">
        <f>IF(A290="","",H290+I290)</f>
        <v/>
      </c>
      <c r="K290" s="14" t="n"/>
      <c r="L290" s="14" t="n"/>
      <c r="M290" s="14" t="n"/>
      <c r="N290" s="14" t="n"/>
      <c r="O290" s="20">
        <f>IF(A290="","",SUMPRODUCT((A290&gt;=Setup!$C$19:$C$30)*(A290&lt;=Setup!$D$19:$D$30)*Setup!$A$19:$A$30))</f>
        <v/>
      </c>
      <c r="P290" s="34">
        <f>IF(A290="","",IF(OR(F290="Standard domestic 15% (Box 7)",F290="Import - VAT paid at customs (Box 8)",F290="Import - Reverse charge (Box 9)"),ROUND(H290*Setup!$B$9,2),0))</f>
        <v/>
      </c>
      <c r="Q290" s="34">
        <f>IF(A290="","",I290-P290)</f>
        <v/>
      </c>
      <c r="R290" s="34">
        <f>IF(A290="","",IF(L290="Yes",I290,0))</f>
        <v/>
      </c>
      <c r="S290" s="34">
        <f>IF(A290="","",IF(AND(L290="Yes",K290="Yes",NOT(ISNUMBER(SEARCH("blocked",G290))),OR(F290="Standard domestic 15% (Box 7)",F290="Import - VAT paid at customs (Box 8)",F290="Import - Reverse charge (Box 9)"),OR(F290&lt;&gt;"Standard domestic 15% (Box 7)",AND(LEN(D290)=15,LEFT(D290,1)="3",RIGHT(D290,1)="3",ISNUMBER(--D290)))),I290,0))</f>
        <v/>
      </c>
      <c r="T290" s="34">
        <f>IF(A290="","",R290-S290)</f>
        <v/>
      </c>
      <c r="U290" s="23">
        <f>IF(A290="","",IF(O290=0,"Outside audit periods; ","")&amp;IF(F290="","No VAT category; ","")&amp;IF(ABS(Q290)&gt;Setup!$B$10,"VAT ≠ 15% × net; ","")&amp;IF(AND(F290="Standard domestic 15% (Box 7)",NOT(AND(LEN(D290)=15,LEFT(D290,1)="3",RIGHT(D290,1)="3",ISNUMBER(--D290)))),"Invalid/missing supplier VAT no; ","")&amp;IF(AND(L290="Yes",K290&lt;&gt;"Yes"),"VAT claimed without valid tax invoice; ","")&amp;IF(AND(L290="Yes",ISNUMBER(SEARCH("blocked",G290))),"Blocked input VAT claimed; ","")&amp;IF(AND(F290="Import - VAT paid at customs (Box 8)",M290=""),"Customs declaration no missing; ","")&amp;IF(AND(F290="Import - Reverse charge (Box 9)",E290="Saudi Arabia"),"RCM used for a local supplier; ","")&amp;IF(AND(L290="Yes",NOT(OR(F290="Standard domestic 15% (Box 7)",F290="Import - VAT paid at customs (Box 8)",F290="Import - Reverse charge (Box 9)"))),"VAT claimed on non-taxable category; ",""))</f>
        <v/>
      </c>
    </row>
    <row r="291">
      <c r="A291" s="17" t="n"/>
      <c r="B291" s="14" t="n"/>
      <c r="C291" s="14" t="n"/>
      <c r="D291" s="16" t="n"/>
      <c r="E291" s="14" t="n"/>
      <c r="F291" s="14" t="n"/>
      <c r="G291" s="14" t="n"/>
      <c r="H291" s="19" t="n"/>
      <c r="I291" s="19" t="n"/>
      <c r="J291" s="34">
        <f>IF(A291="","",H291+I291)</f>
        <v/>
      </c>
      <c r="K291" s="14" t="n"/>
      <c r="L291" s="14" t="n"/>
      <c r="M291" s="14" t="n"/>
      <c r="N291" s="14" t="n"/>
      <c r="O291" s="20">
        <f>IF(A291="","",SUMPRODUCT((A291&gt;=Setup!$C$19:$C$30)*(A291&lt;=Setup!$D$19:$D$30)*Setup!$A$19:$A$30))</f>
        <v/>
      </c>
      <c r="P291" s="34">
        <f>IF(A291="","",IF(OR(F291="Standard domestic 15% (Box 7)",F291="Import - VAT paid at customs (Box 8)",F291="Import - Reverse charge (Box 9)"),ROUND(H291*Setup!$B$9,2),0))</f>
        <v/>
      </c>
      <c r="Q291" s="34">
        <f>IF(A291="","",I291-P291)</f>
        <v/>
      </c>
      <c r="R291" s="34">
        <f>IF(A291="","",IF(L291="Yes",I291,0))</f>
        <v/>
      </c>
      <c r="S291" s="34">
        <f>IF(A291="","",IF(AND(L291="Yes",K291="Yes",NOT(ISNUMBER(SEARCH("blocked",G291))),OR(F291="Standard domestic 15% (Box 7)",F291="Import - VAT paid at customs (Box 8)",F291="Import - Reverse charge (Box 9)"),OR(F291&lt;&gt;"Standard domestic 15% (Box 7)",AND(LEN(D291)=15,LEFT(D291,1)="3",RIGHT(D291,1)="3",ISNUMBER(--D291)))),I291,0))</f>
        <v/>
      </c>
      <c r="T291" s="34">
        <f>IF(A291="","",R291-S291)</f>
        <v/>
      </c>
      <c r="U291" s="23">
        <f>IF(A291="","",IF(O291=0,"Outside audit periods; ","")&amp;IF(F291="","No VAT category; ","")&amp;IF(ABS(Q291)&gt;Setup!$B$10,"VAT ≠ 15% × net; ","")&amp;IF(AND(F291="Standard domestic 15% (Box 7)",NOT(AND(LEN(D291)=15,LEFT(D291,1)="3",RIGHT(D291,1)="3",ISNUMBER(--D291)))),"Invalid/missing supplier VAT no; ","")&amp;IF(AND(L291="Yes",K291&lt;&gt;"Yes"),"VAT claimed without valid tax invoice; ","")&amp;IF(AND(L291="Yes",ISNUMBER(SEARCH("blocked",G291))),"Blocked input VAT claimed; ","")&amp;IF(AND(F291="Import - VAT paid at customs (Box 8)",M291=""),"Customs declaration no missing; ","")&amp;IF(AND(F291="Import - Reverse charge (Box 9)",E291="Saudi Arabia"),"RCM used for a local supplier; ","")&amp;IF(AND(L291="Yes",NOT(OR(F291="Standard domestic 15% (Box 7)",F291="Import - VAT paid at customs (Box 8)",F291="Import - Reverse charge (Box 9)"))),"VAT claimed on non-taxable category; ",""))</f>
        <v/>
      </c>
    </row>
    <row r="292">
      <c r="A292" s="17" t="n"/>
      <c r="B292" s="14" t="n"/>
      <c r="C292" s="14" t="n"/>
      <c r="D292" s="16" t="n"/>
      <c r="E292" s="14" t="n"/>
      <c r="F292" s="14" t="n"/>
      <c r="G292" s="14" t="n"/>
      <c r="H292" s="19" t="n"/>
      <c r="I292" s="19" t="n"/>
      <c r="J292" s="34">
        <f>IF(A292="","",H292+I292)</f>
        <v/>
      </c>
      <c r="K292" s="14" t="n"/>
      <c r="L292" s="14" t="n"/>
      <c r="M292" s="14" t="n"/>
      <c r="N292" s="14" t="n"/>
      <c r="O292" s="20">
        <f>IF(A292="","",SUMPRODUCT((A292&gt;=Setup!$C$19:$C$30)*(A292&lt;=Setup!$D$19:$D$30)*Setup!$A$19:$A$30))</f>
        <v/>
      </c>
      <c r="P292" s="34">
        <f>IF(A292="","",IF(OR(F292="Standard domestic 15% (Box 7)",F292="Import - VAT paid at customs (Box 8)",F292="Import - Reverse charge (Box 9)"),ROUND(H292*Setup!$B$9,2),0))</f>
        <v/>
      </c>
      <c r="Q292" s="34">
        <f>IF(A292="","",I292-P292)</f>
        <v/>
      </c>
      <c r="R292" s="34">
        <f>IF(A292="","",IF(L292="Yes",I292,0))</f>
        <v/>
      </c>
      <c r="S292" s="34">
        <f>IF(A292="","",IF(AND(L292="Yes",K292="Yes",NOT(ISNUMBER(SEARCH("blocked",G292))),OR(F292="Standard domestic 15% (Box 7)",F292="Import - VAT paid at customs (Box 8)",F292="Import - Reverse charge (Box 9)"),OR(F292&lt;&gt;"Standard domestic 15% (Box 7)",AND(LEN(D292)=15,LEFT(D292,1)="3",RIGHT(D292,1)="3",ISNUMBER(--D292)))),I292,0))</f>
        <v/>
      </c>
      <c r="T292" s="34">
        <f>IF(A292="","",R292-S292)</f>
        <v/>
      </c>
      <c r="U292" s="23">
        <f>IF(A292="","",IF(O292=0,"Outside audit periods; ","")&amp;IF(F292="","No VAT category; ","")&amp;IF(ABS(Q292)&gt;Setup!$B$10,"VAT ≠ 15% × net; ","")&amp;IF(AND(F292="Standard domestic 15% (Box 7)",NOT(AND(LEN(D292)=15,LEFT(D292,1)="3",RIGHT(D292,1)="3",ISNUMBER(--D292)))),"Invalid/missing supplier VAT no; ","")&amp;IF(AND(L292="Yes",K292&lt;&gt;"Yes"),"VAT claimed without valid tax invoice; ","")&amp;IF(AND(L292="Yes",ISNUMBER(SEARCH("blocked",G292))),"Blocked input VAT claimed; ","")&amp;IF(AND(F292="Import - VAT paid at customs (Box 8)",M292=""),"Customs declaration no missing; ","")&amp;IF(AND(F292="Import - Reverse charge (Box 9)",E292="Saudi Arabia"),"RCM used for a local supplier; ","")&amp;IF(AND(L292="Yes",NOT(OR(F292="Standard domestic 15% (Box 7)",F292="Import - VAT paid at customs (Box 8)",F292="Import - Reverse charge (Box 9)"))),"VAT claimed on non-taxable category; ",""))</f>
        <v/>
      </c>
    </row>
    <row r="293">
      <c r="A293" s="17" t="n"/>
      <c r="B293" s="14" t="n"/>
      <c r="C293" s="14" t="n"/>
      <c r="D293" s="16" t="n"/>
      <c r="E293" s="14" t="n"/>
      <c r="F293" s="14" t="n"/>
      <c r="G293" s="14" t="n"/>
      <c r="H293" s="19" t="n"/>
      <c r="I293" s="19" t="n"/>
      <c r="J293" s="34">
        <f>IF(A293="","",H293+I293)</f>
        <v/>
      </c>
      <c r="K293" s="14" t="n"/>
      <c r="L293" s="14" t="n"/>
      <c r="M293" s="14" t="n"/>
      <c r="N293" s="14" t="n"/>
      <c r="O293" s="20">
        <f>IF(A293="","",SUMPRODUCT((A293&gt;=Setup!$C$19:$C$30)*(A293&lt;=Setup!$D$19:$D$30)*Setup!$A$19:$A$30))</f>
        <v/>
      </c>
      <c r="P293" s="34">
        <f>IF(A293="","",IF(OR(F293="Standard domestic 15% (Box 7)",F293="Import - VAT paid at customs (Box 8)",F293="Import - Reverse charge (Box 9)"),ROUND(H293*Setup!$B$9,2),0))</f>
        <v/>
      </c>
      <c r="Q293" s="34">
        <f>IF(A293="","",I293-P293)</f>
        <v/>
      </c>
      <c r="R293" s="34">
        <f>IF(A293="","",IF(L293="Yes",I293,0))</f>
        <v/>
      </c>
      <c r="S293" s="34">
        <f>IF(A293="","",IF(AND(L293="Yes",K293="Yes",NOT(ISNUMBER(SEARCH("blocked",G293))),OR(F293="Standard domestic 15% (Box 7)",F293="Import - VAT paid at customs (Box 8)",F293="Import - Reverse charge (Box 9)"),OR(F293&lt;&gt;"Standard domestic 15% (Box 7)",AND(LEN(D293)=15,LEFT(D293,1)="3",RIGHT(D293,1)="3",ISNUMBER(--D293)))),I293,0))</f>
        <v/>
      </c>
      <c r="T293" s="34">
        <f>IF(A293="","",R293-S293)</f>
        <v/>
      </c>
      <c r="U293" s="23">
        <f>IF(A293="","",IF(O293=0,"Outside audit periods; ","")&amp;IF(F293="","No VAT category; ","")&amp;IF(ABS(Q293)&gt;Setup!$B$10,"VAT ≠ 15% × net; ","")&amp;IF(AND(F293="Standard domestic 15% (Box 7)",NOT(AND(LEN(D293)=15,LEFT(D293,1)="3",RIGHT(D293,1)="3",ISNUMBER(--D293)))),"Invalid/missing supplier VAT no; ","")&amp;IF(AND(L293="Yes",K293&lt;&gt;"Yes"),"VAT claimed without valid tax invoice; ","")&amp;IF(AND(L293="Yes",ISNUMBER(SEARCH("blocked",G293))),"Blocked input VAT claimed; ","")&amp;IF(AND(F293="Import - VAT paid at customs (Box 8)",M293=""),"Customs declaration no missing; ","")&amp;IF(AND(F293="Import - Reverse charge (Box 9)",E293="Saudi Arabia"),"RCM used for a local supplier; ","")&amp;IF(AND(L293="Yes",NOT(OR(F293="Standard domestic 15% (Box 7)",F293="Import - VAT paid at customs (Box 8)",F293="Import - Reverse charge (Box 9)"))),"VAT claimed on non-taxable category; ",""))</f>
        <v/>
      </c>
    </row>
    <row r="294">
      <c r="A294" s="17" t="n"/>
      <c r="B294" s="14" t="n"/>
      <c r="C294" s="14" t="n"/>
      <c r="D294" s="16" t="n"/>
      <c r="E294" s="14" t="n"/>
      <c r="F294" s="14" t="n"/>
      <c r="G294" s="14" t="n"/>
      <c r="H294" s="19" t="n"/>
      <c r="I294" s="19" t="n"/>
      <c r="J294" s="34">
        <f>IF(A294="","",H294+I294)</f>
        <v/>
      </c>
      <c r="K294" s="14" t="n"/>
      <c r="L294" s="14" t="n"/>
      <c r="M294" s="14" t="n"/>
      <c r="N294" s="14" t="n"/>
      <c r="O294" s="20">
        <f>IF(A294="","",SUMPRODUCT((A294&gt;=Setup!$C$19:$C$30)*(A294&lt;=Setup!$D$19:$D$30)*Setup!$A$19:$A$30))</f>
        <v/>
      </c>
      <c r="P294" s="34">
        <f>IF(A294="","",IF(OR(F294="Standard domestic 15% (Box 7)",F294="Import - VAT paid at customs (Box 8)",F294="Import - Reverse charge (Box 9)"),ROUND(H294*Setup!$B$9,2),0))</f>
        <v/>
      </c>
      <c r="Q294" s="34">
        <f>IF(A294="","",I294-P294)</f>
        <v/>
      </c>
      <c r="R294" s="34">
        <f>IF(A294="","",IF(L294="Yes",I294,0))</f>
        <v/>
      </c>
      <c r="S294" s="34">
        <f>IF(A294="","",IF(AND(L294="Yes",K294="Yes",NOT(ISNUMBER(SEARCH("blocked",G294))),OR(F294="Standard domestic 15% (Box 7)",F294="Import - VAT paid at customs (Box 8)",F294="Import - Reverse charge (Box 9)"),OR(F294&lt;&gt;"Standard domestic 15% (Box 7)",AND(LEN(D294)=15,LEFT(D294,1)="3",RIGHT(D294,1)="3",ISNUMBER(--D294)))),I294,0))</f>
        <v/>
      </c>
      <c r="T294" s="34">
        <f>IF(A294="","",R294-S294)</f>
        <v/>
      </c>
      <c r="U294" s="23">
        <f>IF(A294="","",IF(O294=0,"Outside audit periods; ","")&amp;IF(F294="","No VAT category; ","")&amp;IF(ABS(Q294)&gt;Setup!$B$10,"VAT ≠ 15% × net; ","")&amp;IF(AND(F294="Standard domestic 15% (Box 7)",NOT(AND(LEN(D294)=15,LEFT(D294,1)="3",RIGHT(D294,1)="3",ISNUMBER(--D294)))),"Invalid/missing supplier VAT no; ","")&amp;IF(AND(L294="Yes",K294&lt;&gt;"Yes"),"VAT claimed without valid tax invoice; ","")&amp;IF(AND(L294="Yes",ISNUMBER(SEARCH("blocked",G294))),"Blocked input VAT claimed; ","")&amp;IF(AND(F294="Import - VAT paid at customs (Box 8)",M294=""),"Customs declaration no missing; ","")&amp;IF(AND(F294="Import - Reverse charge (Box 9)",E294="Saudi Arabia"),"RCM used for a local supplier; ","")&amp;IF(AND(L294="Yes",NOT(OR(F294="Standard domestic 15% (Box 7)",F294="Import - VAT paid at customs (Box 8)",F294="Import - Reverse charge (Box 9)"))),"VAT claimed on non-taxable category; ",""))</f>
        <v/>
      </c>
    </row>
    <row r="295">
      <c r="A295" s="17" t="n"/>
      <c r="B295" s="14" t="n"/>
      <c r="C295" s="14" t="n"/>
      <c r="D295" s="16" t="n"/>
      <c r="E295" s="14" t="n"/>
      <c r="F295" s="14" t="n"/>
      <c r="G295" s="14" t="n"/>
      <c r="H295" s="19" t="n"/>
      <c r="I295" s="19" t="n"/>
      <c r="J295" s="34">
        <f>IF(A295="","",H295+I295)</f>
        <v/>
      </c>
      <c r="K295" s="14" t="n"/>
      <c r="L295" s="14" t="n"/>
      <c r="M295" s="14" t="n"/>
      <c r="N295" s="14" t="n"/>
      <c r="O295" s="20">
        <f>IF(A295="","",SUMPRODUCT((A295&gt;=Setup!$C$19:$C$30)*(A295&lt;=Setup!$D$19:$D$30)*Setup!$A$19:$A$30))</f>
        <v/>
      </c>
      <c r="P295" s="34">
        <f>IF(A295="","",IF(OR(F295="Standard domestic 15% (Box 7)",F295="Import - VAT paid at customs (Box 8)",F295="Import - Reverse charge (Box 9)"),ROUND(H295*Setup!$B$9,2),0))</f>
        <v/>
      </c>
      <c r="Q295" s="34">
        <f>IF(A295="","",I295-P295)</f>
        <v/>
      </c>
      <c r="R295" s="34">
        <f>IF(A295="","",IF(L295="Yes",I295,0))</f>
        <v/>
      </c>
      <c r="S295" s="34">
        <f>IF(A295="","",IF(AND(L295="Yes",K295="Yes",NOT(ISNUMBER(SEARCH("blocked",G295))),OR(F295="Standard domestic 15% (Box 7)",F295="Import - VAT paid at customs (Box 8)",F295="Import - Reverse charge (Box 9)"),OR(F295&lt;&gt;"Standard domestic 15% (Box 7)",AND(LEN(D295)=15,LEFT(D295,1)="3",RIGHT(D295,1)="3",ISNUMBER(--D295)))),I295,0))</f>
        <v/>
      </c>
      <c r="T295" s="34">
        <f>IF(A295="","",R295-S295)</f>
        <v/>
      </c>
      <c r="U295" s="23">
        <f>IF(A295="","",IF(O295=0,"Outside audit periods; ","")&amp;IF(F295="","No VAT category; ","")&amp;IF(ABS(Q295)&gt;Setup!$B$10,"VAT ≠ 15% × net; ","")&amp;IF(AND(F295="Standard domestic 15% (Box 7)",NOT(AND(LEN(D295)=15,LEFT(D295,1)="3",RIGHT(D295,1)="3",ISNUMBER(--D295)))),"Invalid/missing supplier VAT no; ","")&amp;IF(AND(L295="Yes",K295&lt;&gt;"Yes"),"VAT claimed without valid tax invoice; ","")&amp;IF(AND(L295="Yes",ISNUMBER(SEARCH("blocked",G295))),"Blocked input VAT claimed; ","")&amp;IF(AND(F295="Import - VAT paid at customs (Box 8)",M295=""),"Customs declaration no missing; ","")&amp;IF(AND(F295="Import - Reverse charge (Box 9)",E295="Saudi Arabia"),"RCM used for a local supplier; ","")&amp;IF(AND(L295="Yes",NOT(OR(F295="Standard domestic 15% (Box 7)",F295="Import - VAT paid at customs (Box 8)",F295="Import - Reverse charge (Box 9)"))),"VAT claimed on non-taxable category; ",""))</f>
        <v/>
      </c>
    </row>
    <row r="296">
      <c r="A296" s="17" t="n"/>
      <c r="B296" s="14" t="n"/>
      <c r="C296" s="14" t="n"/>
      <c r="D296" s="16" t="n"/>
      <c r="E296" s="14" t="n"/>
      <c r="F296" s="14" t="n"/>
      <c r="G296" s="14" t="n"/>
      <c r="H296" s="19" t="n"/>
      <c r="I296" s="19" t="n"/>
      <c r="J296" s="34">
        <f>IF(A296="","",H296+I296)</f>
        <v/>
      </c>
      <c r="K296" s="14" t="n"/>
      <c r="L296" s="14" t="n"/>
      <c r="M296" s="14" t="n"/>
      <c r="N296" s="14" t="n"/>
      <c r="O296" s="20">
        <f>IF(A296="","",SUMPRODUCT((A296&gt;=Setup!$C$19:$C$30)*(A296&lt;=Setup!$D$19:$D$30)*Setup!$A$19:$A$30))</f>
        <v/>
      </c>
      <c r="P296" s="34">
        <f>IF(A296="","",IF(OR(F296="Standard domestic 15% (Box 7)",F296="Import - VAT paid at customs (Box 8)",F296="Import - Reverse charge (Box 9)"),ROUND(H296*Setup!$B$9,2),0))</f>
        <v/>
      </c>
      <c r="Q296" s="34">
        <f>IF(A296="","",I296-P296)</f>
        <v/>
      </c>
      <c r="R296" s="34">
        <f>IF(A296="","",IF(L296="Yes",I296,0))</f>
        <v/>
      </c>
      <c r="S296" s="34">
        <f>IF(A296="","",IF(AND(L296="Yes",K296="Yes",NOT(ISNUMBER(SEARCH("blocked",G296))),OR(F296="Standard domestic 15% (Box 7)",F296="Import - VAT paid at customs (Box 8)",F296="Import - Reverse charge (Box 9)"),OR(F296&lt;&gt;"Standard domestic 15% (Box 7)",AND(LEN(D296)=15,LEFT(D296,1)="3",RIGHT(D296,1)="3",ISNUMBER(--D296)))),I296,0))</f>
        <v/>
      </c>
      <c r="T296" s="34">
        <f>IF(A296="","",R296-S296)</f>
        <v/>
      </c>
      <c r="U296" s="23">
        <f>IF(A296="","",IF(O296=0,"Outside audit periods; ","")&amp;IF(F296="","No VAT category; ","")&amp;IF(ABS(Q296)&gt;Setup!$B$10,"VAT ≠ 15% × net; ","")&amp;IF(AND(F296="Standard domestic 15% (Box 7)",NOT(AND(LEN(D296)=15,LEFT(D296,1)="3",RIGHT(D296,1)="3",ISNUMBER(--D296)))),"Invalid/missing supplier VAT no; ","")&amp;IF(AND(L296="Yes",K296&lt;&gt;"Yes"),"VAT claimed without valid tax invoice; ","")&amp;IF(AND(L296="Yes",ISNUMBER(SEARCH("blocked",G296))),"Blocked input VAT claimed; ","")&amp;IF(AND(F296="Import - VAT paid at customs (Box 8)",M296=""),"Customs declaration no missing; ","")&amp;IF(AND(F296="Import - Reverse charge (Box 9)",E296="Saudi Arabia"),"RCM used for a local supplier; ","")&amp;IF(AND(L296="Yes",NOT(OR(F296="Standard domestic 15% (Box 7)",F296="Import - VAT paid at customs (Box 8)",F296="Import - Reverse charge (Box 9)"))),"VAT claimed on non-taxable category; ",""))</f>
        <v/>
      </c>
    </row>
    <row r="297">
      <c r="A297" s="17" t="n"/>
      <c r="B297" s="14" t="n"/>
      <c r="C297" s="14" t="n"/>
      <c r="D297" s="16" t="n"/>
      <c r="E297" s="14" t="n"/>
      <c r="F297" s="14" t="n"/>
      <c r="G297" s="14" t="n"/>
      <c r="H297" s="19" t="n"/>
      <c r="I297" s="19" t="n"/>
      <c r="J297" s="34">
        <f>IF(A297="","",H297+I297)</f>
        <v/>
      </c>
      <c r="K297" s="14" t="n"/>
      <c r="L297" s="14" t="n"/>
      <c r="M297" s="14" t="n"/>
      <c r="N297" s="14" t="n"/>
      <c r="O297" s="20">
        <f>IF(A297="","",SUMPRODUCT((A297&gt;=Setup!$C$19:$C$30)*(A297&lt;=Setup!$D$19:$D$30)*Setup!$A$19:$A$30))</f>
        <v/>
      </c>
      <c r="P297" s="34">
        <f>IF(A297="","",IF(OR(F297="Standard domestic 15% (Box 7)",F297="Import - VAT paid at customs (Box 8)",F297="Import - Reverse charge (Box 9)"),ROUND(H297*Setup!$B$9,2),0))</f>
        <v/>
      </c>
      <c r="Q297" s="34">
        <f>IF(A297="","",I297-P297)</f>
        <v/>
      </c>
      <c r="R297" s="34">
        <f>IF(A297="","",IF(L297="Yes",I297,0))</f>
        <v/>
      </c>
      <c r="S297" s="34">
        <f>IF(A297="","",IF(AND(L297="Yes",K297="Yes",NOT(ISNUMBER(SEARCH("blocked",G297))),OR(F297="Standard domestic 15% (Box 7)",F297="Import - VAT paid at customs (Box 8)",F297="Import - Reverse charge (Box 9)"),OR(F297&lt;&gt;"Standard domestic 15% (Box 7)",AND(LEN(D297)=15,LEFT(D297,1)="3",RIGHT(D297,1)="3",ISNUMBER(--D297)))),I297,0))</f>
        <v/>
      </c>
      <c r="T297" s="34">
        <f>IF(A297="","",R297-S297)</f>
        <v/>
      </c>
      <c r="U297" s="23">
        <f>IF(A297="","",IF(O297=0,"Outside audit periods; ","")&amp;IF(F297="","No VAT category; ","")&amp;IF(ABS(Q297)&gt;Setup!$B$10,"VAT ≠ 15% × net; ","")&amp;IF(AND(F297="Standard domestic 15% (Box 7)",NOT(AND(LEN(D297)=15,LEFT(D297,1)="3",RIGHT(D297,1)="3",ISNUMBER(--D297)))),"Invalid/missing supplier VAT no; ","")&amp;IF(AND(L297="Yes",K297&lt;&gt;"Yes"),"VAT claimed without valid tax invoice; ","")&amp;IF(AND(L297="Yes",ISNUMBER(SEARCH("blocked",G297))),"Blocked input VAT claimed; ","")&amp;IF(AND(F297="Import - VAT paid at customs (Box 8)",M297=""),"Customs declaration no missing; ","")&amp;IF(AND(F297="Import - Reverse charge (Box 9)",E297="Saudi Arabia"),"RCM used for a local supplier; ","")&amp;IF(AND(L297="Yes",NOT(OR(F297="Standard domestic 15% (Box 7)",F297="Import - VAT paid at customs (Box 8)",F297="Import - Reverse charge (Box 9)"))),"VAT claimed on non-taxable category; ",""))</f>
        <v/>
      </c>
    </row>
    <row r="298">
      <c r="A298" s="17" t="n"/>
      <c r="B298" s="14" t="n"/>
      <c r="C298" s="14" t="n"/>
      <c r="D298" s="16" t="n"/>
      <c r="E298" s="14" t="n"/>
      <c r="F298" s="14" t="n"/>
      <c r="G298" s="14" t="n"/>
      <c r="H298" s="19" t="n"/>
      <c r="I298" s="19" t="n"/>
      <c r="J298" s="34">
        <f>IF(A298="","",H298+I298)</f>
        <v/>
      </c>
      <c r="K298" s="14" t="n"/>
      <c r="L298" s="14" t="n"/>
      <c r="M298" s="14" t="n"/>
      <c r="N298" s="14" t="n"/>
      <c r="O298" s="20">
        <f>IF(A298="","",SUMPRODUCT((A298&gt;=Setup!$C$19:$C$30)*(A298&lt;=Setup!$D$19:$D$30)*Setup!$A$19:$A$30))</f>
        <v/>
      </c>
      <c r="P298" s="34">
        <f>IF(A298="","",IF(OR(F298="Standard domestic 15% (Box 7)",F298="Import - VAT paid at customs (Box 8)",F298="Import - Reverse charge (Box 9)"),ROUND(H298*Setup!$B$9,2),0))</f>
        <v/>
      </c>
      <c r="Q298" s="34">
        <f>IF(A298="","",I298-P298)</f>
        <v/>
      </c>
      <c r="R298" s="34">
        <f>IF(A298="","",IF(L298="Yes",I298,0))</f>
        <v/>
      </c>
      <c r="S298" s="34">
        <f>IF(A298="","",IF(AND(L298="Yes",K298="Yes",NOT(ISNUMBER(SEARCH("blocked",G298))),OR(F298="Standard domestic 15% (Box 7)",F298="Import - VAT paid at customs (Box 8)",F298="Import - Reverse charge (Box 9)"),OR(F298&lt;&gt;"Standard domestic 15% (Box 7)",AND(LEN(D298)=15,LEFT(D298,1)="3",RIGHT(D298,1)="3",ISNUMBER(--D298)))),I298,0))</f>
        <v/>
      </c>
      <c r="T298" s="34">
        <f>IF(A298="","",R298-S298)</f>
        <v/>
      </c>
      <c r="U298" s="23">
        <f>IF(A298="","",IF(O298=0,"Outside audit periods; ","")&amp;IF(F298="","No VAT category; ","")&amp;IF(ABS(Q298)&gt;Setup!$B$10,"VAT ≠ 15% × net; ","")&amp;IF(AND(F298="Standard domestic 15% (Box 7)",NOT(AND(LEN(D298)=15,LEFT(D298,1)="3",RIGHT(D298,1)="3",ISNUMBER(--D298)))),"Invalid/missing supplier VAT no; ","")&amp;IF(AND(L298="Yes",K298&lt;&gt;"Yes"),"VAT claimed without valid tax invoice; ","")&amp;IF(AND(L298="Yes",ISNUMBER(SEARCH("blocked",G298))),"Blocked input VAT claimed; ","")&amp;IF(AND(F298="Import - VAT paid at customs (Box 8)",M298=""),"Customs declaration no missing; ","")&amp;IF(AND(F298="Import - Reverse charge (Box 9)",E298="Saudi Arabia"),"RCM used for a local supplier; ","")&amp;IF(AND(L298="Yes",NOT(OR(F298="Standard domestic 15% (Box 7)",F298="Import - VAT paid at customs (Box 8)",F298="Import - Reverse charge (Box 9)"))),"VAT claimed on non-taxable category; ",""))</f>
        <v/>
      </c>
    </row>
    <row r="299">
      <c r="A299" s="17" t="n"/>
      <c r="B299" s="14" t="n"/>
      <c r="C299" s="14" t="n"/>
      <c r="D299" s="16" t="n"/>
      <c r="E299" s="14" t="n"/>
      <c r="F299" s="14" t="n"/>
      <c r="G299" s="14" t="n"/>
      <c r="H299" s="19" t="n"/>
      <c r="I299" s="19" t="n"/>
      <c r="J299" s="34">
        <f>IF(A299="","",H299+I299)</f>
        <v/>
      </c>
      <c r="K299" s="14" t="n"/>
      <c r="L299" s="14" t="n"/>
      <c r="M299" s="14" t="n"/>
      <c r="N299" s="14" t="n"/>
      <c r="O299" s="20">
        <f>IF(A299="","",SUMPRODUCT((A299&gt;=Setup!$C$19:$C$30)*(A299&lt;=Setup!$D$19:$D$30)*Setup!$A$19:$A$30))</f>
        <v/>
      </c>
      <c r="P299" s="34">
        <f>IF(A299="","",IF(OR(F299="Standard domestic 15% (Box 7)",F299="Import - VAT paid at customs (Box 8)",F299="Import - Reverse charge (Box 9)"),ROUND(H299*Setup!$B$9,2),0))</f>
        <v/>
      </c>
      <c r="Q299" s="34">
        <f>IF(A299="","",I299-P299)</f>
        <v/>
      </c>
      <c r="R299" s="34">
        <f>IF(A299="","",IF(L299="Yes",I299,0))</f>
        <v/>
      </c>
      <c r="S299" s="34">
        <f>IF(A299="","",IF(AND(L299="Yes",K299="Yes",NOT(ISNUMBER(SEARCH("blocked",G299))),OR(F299="Standard domestic 15% (Box 7)",F299="Import - VAT paid at customs (Box 8)",F299="Import - Reverse charge (Box 9)"),OR(F299&lt;&gt;"Standard domestic 15% (Box 7)",AND(LEN(D299)=15,LEFT(D299,1)="3",RIGHT(D299,1)="3",ISNUMBER(--D299)))),I299,0))</f>
        <v/>
      </c>
      <c r="T299" s="34">
        <f>IF(A299="","",R299-S299)</f>
        <v/>
      </c>
      <c r="U299" s="23">
        <f>IF(A299="","",IF(O299=0,"Outside audit periods; ","")&amp;IF(F299="","No VAT category; ","")&amp;IF(ABS(Q299)&gt;Setup!$B$10,"VAT ≠ 15% × net; ","")&amp;IF(AND(F299="Standard domestic 15% (Box 7)",NOT(AND(LEN(D299)=15,LEFT(D299,1)="3",RIGHT(D299,1)="3",ISNUMBER(--D299)))),"Invalid/missing supplier VAT no; ","")&amp;IF(AND(L299="Yes",K299&lt;&gt;"Yes"),"VAT claimed without valid tax invoice; ","")&amp;IF(AND(L299="Yes",ISNUMBER(SEARCH("blocked",G299))),"Blocked input VAT claimed; ","")&amp;IF(AND(F299="Import - VAT paid at customs (Box 8)",M299=""),"Customs declaration no missing; ","")&amp;IF(AND(F299="Import - Reverse charge (Box 9)",E299="Saudi Arabia"),"RCM used for a local supplier; ","")&amp;IF(AND(L299="Yes",NOT(OR(F299="Standard domestic 15% (Box 7)",F299="Import - VAT paid at customs (Box 8)",F299="Import - Reverse charge (Box 9)"))),"VAT claimed on non-taxable category; ",""))</f>
        <v/>
      </c>
    </row>
    <row r="300">
      <c r="A300" s="17" t="n"/>
      <c r="B300" s="14" t="n"/>
      <c r="C300" s="14" t="n"/>
      <c r="D300" s="16" t="n"/>
      <c r="E300" s="14" t="n"/>
      <c r="F300" s="14" t="n"/>
      <c r="G300" s="14" t="n"/>
      <c r="H300" s="19" t="n"/>
      <c r="I300" s="19" t="n"/>
      <c r="J300" s="34">
        <f>IF(A300="","",H300+I300)</f>
        <v/>
      </c>
      <c r="K300" s="14" t="n"/>
      <c r="L300" s="14" t="n"/>
      <c r="M300" s="14" t="n"/>
      <c r="N300" s="14" t="n"/>
      <c r="O300" s="20">
        <f>IF(A300="","",SUMPRODUCT((A300&gt;=Setup!$C$19:$C$30)*(A300&lt;=Setup!$D$19:$D$30)*Setup!$A$19:$A$30))</f>
        <v/>
      </c>
      <c r="P300" s="34">
        <f>IF(A300="","",IF(OR(F300="Standard domestic 15% (Box 7)",F300="Import - VAT paid at customs (Box 8)",F300="Import - Reverse charge (Box 9)"),ROUND(H300*Setup!$B$9,2),0))</f>
        <v/>
      </c>
      <c r="Q300" s="34">
        <f>IF(A300="","",I300-P300)</f>
        <v/>
      </c>
      <c r="R300" s="34">
        <f>IF(A300="","",IF(L300="Yes",I300,0))</f>
        <v/>
      </c>
      <c r="S300" s="34">
        <f>IF(A300="","",IF(AND(L300="Yes",K300="Yes",NOT(ISNUMBER(SEARCH("blocked",G300))),OR(F300="Standard domestic 15% (Box 7)",F300="Import - VAT paid at customs (Box 8)",F300="Import - Reverse charge (Box 9)"),OR(F300&lt;&gt;"Standard domestic 15% (Box 7)",AND(LEN(D300)=15,LEFT(D300,1)="3",RIGHT(D300,1)="3",ISNUMBER(--D300)))),I300,0))</f>
        <v/>
      </c>
      <c r="T300" s="34">
        <f>IF(A300="","",R300-S300)</f>
        <v/>
      </c>
      <c r="U300" s="23">
        <f>IF(A300="","",IF(O300=0,"Outside audit periods; ","")&amp;IF(F300="","No VAT category; ","")&amp;IF(ABS(Q300)&gt;Setup!$B$10,"VAT ≠ 15% × net; ","")&amp;IF(AND(F300="Standard domestic 15% (Box 7)",NOT(AND(LEN(D300)=15,LEFT(D300,1)="3",RIGHT(D300,1)="3",ISNUMBER(--D300)))),"Invalid/missing supplier VAT no; ","")&amp;IF(AND(L300="Yes",K300&lt;&gt;"Yes"),"VAT claimed without valid tax invoice; ","")&amp;IF(AND(L300="Yes",ISNUMBER(SEARCH("blocked",G300))),"Blocked input VAT claimed; ","")&amp;IF(AND(F300="Import - VAT paid at customs (Box 8)",M300=""),"Customs declaration no missing; ","")&amp;IF(AND(F300="Import - Reverse charge (Box 9)",E300="Saudi Arabia"),"RCM used for a local supplier; ","")&amp;IF(AND(L300="Yes",NOT(OR(F300="Standard domestic 15% (Box 7)",F300="Import - VAT paid at customs (Box 8)",F300="Import - Reverse charge (Box 9)"))),"VAT claimed on non-taxable category; ",""))</f>
        <v/>
      </c>
    </row>
    <row r="301">
      <c r="A301" s="17" t="n"/>
      <c r="B301" s="14" t="n"/>
      <c r="C301" s="14" t="n"/>
      <c r="D301" s="16" t="n"/>
      <c r="E301" s="14" t="n"/>
      <c r="F301" s="14" t="n"/>
      <c r="G301" s="14" t="n"/>
      <c r="H301" s="19" t="n"/>
      <c r="I301" s="19" t="n"/>
      <c r="J301" s="34">
        <f>IF(A301="","",H301+I301)</f>
        <v/>
      </c>
      <c r="K301" s="14" t="n"/>
      <c r="L301" s="14" t="n"/>
      <c r="M301" s="14" t="n"/>
      <c r="N301" s="14" t="n"/>
      <c r="O301" s="20">
        <f>IF(A301="","",SUMPRODUCT((A301&gt;=Setup!$C$19:$C$30)*(A301&lt;=Setup!$D$19:$D$30)*Setup!$A$19:$A$30))</f>
        <v/>
      </c>
      <c r="P301" s="34">
        <f>IF(A301="","",IF(OR(F301="Standard domestic 15% (Box 7)",F301="Import - VAT paid at customs (Box 8)",F301="Import - Reverse charge (Box 9)"),ROUND(H301*Setup!$B$9,2),0))</f>
        <v/>
      </c>
      <c r="Q301" s="34">
        <f>IF(A301="","",I301-P301)</f>
        <v/>
      </c>
      <c r="R301" s="34">
        <f>IF(A301="","",IF(L301="Yes",I301,0))</f>
        <v/>
      </c>
      <c r="S301" s="34">
        <f>IF(A301="","",IF(AND(L301="Yes",K301="Yes",NOT(ISNUMBER(SEARCH("blocked",G301))),OR(F301="Standard domestic 15% (Box 7)",F301="Import - VAT paid at customs (Box 8)",F301="Import - Reverse charge (Box 9)"),OR(F301&lt;&gt;"Standard domestic 15% (Box 7)",AND(LEN(D301)=15,LEFT(D301,1)="3",RIGHT(D301,1)="3",ISNUMBER(--D301)))),I301,0))</f>
        <v/>
      </c>
      <c r="T301" s="34">
        <f>IF(A301="","",R301-S301)</f>
        <v/>
      </c>
      <c r="U301" s="23">
        <f>IF(A301="","",IF(O301=0,"Outside audit periods; ","")&amp;IF(F301="","No VAT category; ","")&amp;IF(ABS(Q301)&gt;Setup!$B$10,"VAT ≠ 15% × net; ","")&amp;IF(AND(F301="Standard domestic 15% (Box 7)",NOT(AND(LEN(D301)=15,LEFT(D301,1)="3",RIGHT(D301,1)="3",ISNUMBER(--D301)))),"Invalid/missing supplier VAT no; ","")&amp;IF(AND(L301="Yes",K301&lt;&gt;"Yes"),"VAT claimed without valid tax invoice; ","")&amp;IF(AND(L301="Yes",ISNUMBER(SEARCH("blocked",G301))),"Blocked input VAT claimed; ","")&amp;IF(AND(F301="Import - VAT paid at customs (Box 8)",M301=""),"Customs declaration no missing; ","")&amp;IF(AND(F301="Import - Reverse charge (Box 9)",E301="Saudi Arabia"),"RCM used for a local supplier; ","")&amp;IF(AND(L301="Yes",NOT(OR(F301="Standard domestic 15% (Box 7)",F301="Import - VAT paid at customs (Box 8)",F301="Import - Reverse charge (Box 9)"))),"VAT claimed on non-taxable category; ",""))</f>
        <v/>
      </c>
    </row>
    <row r="302">
      <c r="A302" s="17" t="n"/>
      <c r="B302" s="14" t="n"/>
      <c r="C302" s="14" t="n"/>
      <c r="D302" s="16" t="n"/>
      <c r="E302" s="14" t="n"/>
      <c r="F302" s="14" t="n"/>
      <c r="G302" s="14" t="n"/>
      <c r="H302" s="19" t="n"/>
      <c r="I302" s="19" t="n"/>
      <c r="J302" s="34">
        <f>IF(A302="","",H302+I302)</f>
        <v/>
      </c>
      <c r="K302" s="14" t="n"/>
      <c r="L302" s="14" t="n"/>
      <c r="M302" s="14" t="n"/>
      <c r="N302" s="14" t="n"/>
      <c r="O302" s="20">
        <f>IF(A302="","",SUMPRODUCT((A302&gt;=Setup!$C$19:$C$30)*(A302&lt;=Setup!$D$19:$D$30)*Setup!$A$19:$A$30))</f>
        <v/>
      </c>
      <c r="P302" s="34">
        <f>IF(A302="","",IF(OR(F302="Standard domestic 15% (Box 7)",F302="Import - VAT paid at customs (Box 8)",F302="Import - Reverse charge (Box 9)"),ROUND(H302*Setup!$B$9,2),0))</f>
        <v/>
      </c>
      <c r="Q302" s="34">
        <f>IF(A302="","",I302-P302)</f>
        <v/>
      </c>
      <c r="R302" s="34">
        <f>IF(A302="","",IF(L302="Yes",I302,0))</f>
        <v/>
      </c>
      <c r="S302" s="34">
        <f>IF(A302="","",IF(AND(L302="Yes",K302="Yes",NOT(ISNUMBER(SEARCH("blocked",G302))),OR(F302="Standard domestic 15% (Box 7)",F302="Import - VAT paid at customs (Box 8)",F302="Import - Reverse charge (Box 9)"),OR(F302&lt;&gt;"Standard domestic 15% (Box 7)",AND(LEN(D302)=15,LEFT(D302,1)="3",RIGHT(D302,1)="3",ISNUMBER(--D302)))),I302,0))</f>
        <v/>
      </c>
      <c r="T302" s="34">
        <f>IF(A302="","",R302-S302)</f>
        <v/>
      </c>
      <c r="U302" s="23">
        <f>IF(A302="","",IF(O302=0,"Outside audit periods; ","")&amp;IF(F302="","No VAT category; ","")&amp;IF(ABS(Q302)&gt;Setup!$B$10,"VAT ≠ 15% × net; ","")&amp;IF(AND(F302="Standard domestic 15% (Box 7)",NOT(AND(LEN(D302)=15,LEFT(D302,1)="3",RIGHT(D302,1)="3",ISNUMBER(--D302)))),"Invalid/missing supplier VAT no; ","")&amp;IF(AND(L302="Yes",K302&lt;&gt;"Yes"),"VAT claimed without valid tax invoice; ","")&amp;IF(AND(L302="Yes",ISNUMBER(SEARCH("blocked",G302))),"Blocked input VAT claimed; ","")&amp;IF(AND(F302="Import - VAT paid at customs (Box 8)",M302=""),"Customs declaration no missing; ","")&amp;IF(AND(F302="Import - Reverse charge (Box 9)",E302="Saudi Arabia"),"RCM used for a local supplier; ","")&amp;IF(AND(L302="Yes",NOT(OR(F302="Standard domestic 15% (Box 7)",F302="Import - VAT paid at customs (Box 8)",F302="Import - Reverse charge (Box 9)"))),"VAT claimed on non-taxable category; ",""))</f>
        <v/>
      </c>
    </row>
    <row r="303">
      <c r="A303" s="17" t="n"/>
      <c r="B303" s="14" t="n"/>
      <c r="C303" s="14" t="n"/>
      <c r="D303" s="16" t="n"/>
      <c r="E303" s="14" t="n"/>
      <c r="F303" s="14" t="n"/>
      <c r="G303" s="14" t="n"/>
      <c r="H303" s="19" t="n"/>
      <c r="I303" s="19" t="n"/>
      <c r="J303" s="34">
        <f>IF(A303="","",H303+I303)</f>
        <v/>
      </c>
      <c r="K303" s="14" t="n"/>
      <c r="L303" s="14" t="n"/>
      <c r="M303" s="14" t="n"/>
      <c r="N303" s="14" t="n"/>
      <c r="O303" s="20">
        <f>IF(A303="","",SUMPRODUCT((A303&gt;=Setup!$C$19:$C$30)*(A303&lt;=Setup!$D$19:$D$30)*Setup!$A$19:$A$30))</f>
        <v/>
      </c>
      <c r="P303" s="34">
        <f>IF(A303="","",IF(OR(F303="Standard domestic 15% (Box 7)",F303="Import - VAT paid at customs (Box 8)",F303="Import - Reverse charge (Box 9)"),ROUND(H303*Setup!$B$9,2),0))</f>
        <v/>
      </c>
      <c r="Q303" s="34">
        <f>IF(A303="","",I303-P303)</f>
        <v/>
      </c>
      <c r="R303" s="34">
        <f>IF(A303="","",IF(L303="Yes",I303,0))</f>
        <v/>
      </c>
      <c r="S303" s="34">
        <f>IF(A303="","",IF(AND(L303="Yes",K303="Yes",NOT(ISNUMBER(SEARCH("blocked",G303))),OR(F303="Standard domestic 15% (Box 7)",F303="Import - VAT paid at customs (Box 8)",F303="Import - Reverse charge (Box 9)"),OR(F303&lt;&gt;"Standard domestic 15% (Box 7)",AND(LEN(D303)=15,LEFT(D303,1)="3",RIGHT(D303,1)="3",ISNUMBER(--D303)))),I303,0))</f>
        <v/>
      </c>
      <c r="T303" s="34">
        <f>IF(A303="","",R303-S303)</f>
        <v/>
      </c>
      <c r="U303" s="23">
        <f>IF(A303="","",IF(O303=0,"Outside audit periods; ","")&amp;IF(F303="","No VAT category; ","")&amp;IF(ABS(Q303)&gt;Setup!$B$10,"VAT ≠ 15% × net; ","")&amp;IF(AND(F303="Standard domestic 15% (Box 7)",NOT(AND(LEN(D303)=15,LEFT(D303,1)="3",RIGHT(D303,1)="3",ISNUMBER(--D303)))),"Invalid/missing supplier VAT no; ","")&amp;IF(AND(L303="Yes",K303&lt;&gt;"Yes"),"VAT claimed without valid tax invoice; ","")&amp;IF(AND(L303="Yes",ISNUMBER(SEARCH("blocked",G303))),"Blocked input VAT claimed; ","")&amp;IF(AND(F303="Import - VAT paid at customs (Box 8)",M303=""),"Customs declaration no missing; ","")&amp;IF(AND(F303="Import - Reverse charge (Box 9)",E303="Saudi Arabia"),"RCM used for a local supplier; ","")&amp;IF(AND(L303="Yes",NOT(OR(F303="Standard domestic 15% (Box 7)",F303="Import - VAT paid at customs (Box 8)",F303="Import - Reverse charge (Box 9)"))),"VAT claimed on non-taxable category; ",""))</f>
        <v/>
      </c>
    </row>
    <row r="304">
      <c r="A304" s="17" t="n"/>
      <c r="B304" s="14" t="n"/>
      <c r="C304" s="14" t="n"/>
      <c r="D304" s="16" t="n"/>
      <c r="E304" s="14" t="n"/>
      <c r="F304" s="14" t="n"/>
      <c r="G304" s="14" t="n"/>
      <c r="H304" s="19" t="n"/>
      <c r="I304" s="19" t="n"/>
      <c r="J304" s="34">
        <f>IF(A304="","",H304+I304)</f>
        <v/>
      </c>
      <c r="K304" s="14" t="n"/>
      <c r="L304" s="14" t="n"/>
      <c r="M304" s="14" t="n"/>
      <c r="N304" s="14" t="n"/>
      <c r="O304" s="20">
        <f>IF(A304="","",SUMPRODUCT((A304&gt;=Setup!$C$19:$C$30)*(A304&lt;=Setup!$D$19:$D$30)*Setup!$A$19:$A$30))</f>
        <v/>
      </c>
      <c r="P304" s="34">
        <f>IF(A304="","",IF(OR(F304="Standard domestic 15% (Box 7)",F304="Import - VAT paid at customs (Box 8)",F304="Import - Reverse charge (Box 9)"),ROUND(H304*Setup!$B$9,2),0))</f>
        <v/>
      </c>
      <c r="Q304" s="34">
        <f>IF(A304="","",I304-P304)</f>
        <v/>
      </c>
      <c r="R304" s="34">
        <f>IF(A304="","",IF(L304="Yes",I304,0))</f>
        <v/>
      </c>
      <c r="S304" s="34">
        <f>IF(A304="","",IF(AND(L304="Yes",K304="Yes",NOT(ISNUMBER(SEARCH("blocked",G304))),OR(F304="Standard domestic 15% (Box 7)",F304="Import - VAT paid at customs (Box 8)",F304="Import - Reverse charge (Box 9)"),OR(F304&lt;&gt;"Standard domestic 15% (Box 7)",AND(LEN(D304)=15,LEFT(D304,1)="3",RIGHT(D304,1)="3",ISNUMBER(--D304)))),I304,0))</f>
        <v/>
      </c>
      <c r="T304" s="34">
        <f>IF(A304="","",R304-S304)</f>
        <v/>
      </c>
      <c r="U304" s="23">
        <f>IF(A304="","",IF(O304=0,"Outside audit periods; ","")&amp;IF(F304="","No VAT category; ","")&amp;IF(ABS(Q304)&gt;Setup!$B$10,"VAT ≠ 15% × net; ","")&amp;IF(AND(F304="Standard domestic 15% (Box 7)",NOT(AND(LEN(D304)=15,LEFT(D304,1)="3",RIGHT(D304,1)="3",ISNUMBER(--D304)))),"Invalid/missing supplier VAT no; ","")&amp;IF(AND(L304="Yes",K304&lt;&gt;"Yes"),"VAT claimed without valid tax invoice; ","")&amp;IF(AND(L304="Yes",ISNUMBER(SEARCH("blocked",G304))),"Blocked input VAT claimed; ","")&amp;IF(AND(F304="Import - VAT paid at customs (Box 8)",M304=""),"Customs declaration no missing; ","")&amp;IF(AND(F304="Import - Reverse charge (Box 9)",E304="Saudi Arabia"),"RCM used for a local supplier; ","")&amp;IF(AND(L304="Yes",NOT(OR(F304="Standard domestic 15% (Box 7)",F304="Import - VAT paid at customs (Box 8)",F304="Import - Reverse charge (Box 9)"))),"VAT claimed on non-taxable category; ",""))</f>
        <v/>
      </c>
    </row>
    <row r="305">
      <c r="A305" s="17" t="n"/>
      <c r="B305" s="14" t="n"/>
      <c r="C305" s="14" t="n"/>
      <c r="D305" s="16" t="n"/>
      <c r="E305" s="14" t="n"/>
      <c r="F305" s="14" t="n"/>
      <c r="G305" s="14" t="n"/>
      <c r="H305" s="19" t="n"/>
      <c r="I305" s="19" t="n"/>
      <c r="J305" s="34">
        <f>IF(A305="","",H305+I305)</f>
        <v/>
      </c>
      <c r="K305" s="14" t="n"/>
      <c r="L305" s="14" t="n"/>
      <c r="M305" s="14" t="n"/>
      <c r="N305" s="14" t="n"/>
      <c r="O305" s="20">
        <f>IF(A305="","",SUMPRODUCT((A305&gt;=Setup!$C$19:$C$30)*(A305&lt;=Setup!$D$19:$D$30)*Setup!$A$19:$A$30))</f>
        <v/>
      </c>
      <c r="P305" s="34">
        <f>IF(A305="","",IF(OR(F305="Standard domestic 15% (Box 7)",F305="Import - VAT paid at customs (Box 8)",F305="Import - Reverse charge (Box 9)"),ROUND(H305*Setup!$B$9,2),0))</f>
        <v/>
      </c>
      <c r="Q305" s="34">
        <f>IF(A305="","",I305-P305)</f>
        <v/>
      </c>
      <c r="R305" s="34">
        <f>IF(A305="","",IF(L305="Yes",I305,0))</f>
        <v/>
      </c>
      <c r="S305" s="34">
        <f>IF(A305="","",IF(AND(L305="Yes",K305="Yes",NOT(ISNUMBER(SEARCH("blocked",G305))),OR(F305="Standard domestic 15% (Box 7)",F305="Import - VAT paid at customs (Box 8)",F305="Import - Reverse charge (Box 9)"),OR(F305&lt;&gt;"Standard domestic 15% (Box 7)",AND(LEN(D305)=15,LEFT(D305,1)="3",RIGHT(D305,1)="3",ISNUMBER(--D305)))),I305,0))</f>
        <v/>
      </c>
      <c r="T305" s="34">
        <f>IF(A305="","",R305-S305)</f>
        <v/>
      </c>
      <c r="U305" s="23">
        <f>IF(A305="","",IF(O305=0,"Outside audit periods; ","")&amp;IF(F305="","No VAT category; ","")&amp;IF(ABS(Q305)&gt;Setup!$B$10,"VAT ≠ 15% × net; ","")&amp;IF(AND(F305="Standard domestic 15% (Box 7)",NOT(AND(LEN(D305)=15,LEFT(D305,1)="3",RIGHT(D305,1)="3",ISNUMBER(--D305)))),"Invalid/missing supplier VAT no; ","")&amp;IF(AND(L305="Yes",K305&lt;&gt;"Yes"),"VAT claimed without valid tax invoice; ","")&amp;IF(AND(L305="Yes",ISNUMBER(SEARCH("blocked",G305))),"Blocked input VAT claimed; ","")&amp;IF(AND(F305="Import - VAT paid at customs (Box 8)",M305=""),"Customs declaration no missing; ","")&amp;IF(AND(F305="Import - Reverse charge (Box 9)",E305="Saudi Arabia"),"RCM used for a local supplier; ","")&amp;IF(AND(L305="Yes",NOT(OR(F305="Standard domestic 15% (Box 7)",F305="Import - VAT paid at customs (Box 8)",F305="Import - Reverse charge (Box 9)"))),"VAT claimed on non-taxable category; ",""))</f>
        <v/>
      </c>
    </row>
    <row r="306">
      <c r="A306" s="17" t="n"/>
      <c r="B306" s="14" t="n"/>
      <c r="C306" s="14" t="n"/>
      <c r="D306" s="16" t="n"/>
      <c r="E306" s="14" t="n"/>
      <c r="F306" s="14" t="n"/>
      <c r="G306" s="14" t="n"/>
      <c r="H306" s="19" t="n"/>
      <c r="I306" s="19" t="n"/>
      <c r="J306" s="34">
        <f>IF(A306="","",H306+I306)</f>
        <v/>
      </c>
      <c r="K306" s="14" t="n"/>
      <c r="L306" s="14" t="n"/>
      <c r="M306" s="14" t="n"/>
      <c r="N306" s="14" t="n"/>
      <c r="O306" s="20">
        <f>IF(A306="","",SUMPRODUCT((A306&gt;=Setup!$C$19:$C$30)*(A306&lt;=Setup!$D$19:$D$30)*Setup!$A$19:$A$30))</f>
        <v/>
      </c>
      <c r="P306" s="34">
        <f>IF(A306="","",IF(OR(F306="Standard domestic 15% (Box 7)",F306="Import - VAT paid at customs (Box 8)",F306="Import - Reverse charge (Box 9)"),ROUND(H306*Setup!$B$9,2),0))</f>
        <v/>
      </c>
      <c r="Q306" s="34">
        <f>IF(A306="","",I306-P306)</f>
        <v/>
      </c>
      <c r="R306" s="34">
        <f>IF(A306="","",IF(L306="Yes",I306,0))</f>
        <v/>
      </c>
      <c r="S306" s="34">
        <f>IF(A306="","",IF(AND(L306="Yes",K306="Yes",NOT(ISNUMBER(SEARCH("blocked",G306))),OR(F306="Standard domestic 15% (Box 7)",F306="Import - VAT paid at customs (Box 8)",F306="Import - Reverse charge (Box 9)"),OR(F306&lt;&gt;"Standard domestic 15% (Box 7)",AND(LEN(D306)=15,LEFT(D306,1)="3",RIGHT(D306,1)="3",ISNUMBER(--D306)))),I306,0))</f>
        <v/>
      </c>
      <c r="T306" s="34">
        <f>IF(A306="","",R306-S306)</f>
        <v/>
      </c>
      <c r="U306" s="23">
        <f>IF(A306="","",IF(O306=0,"Outside audit periods; ","")&amp;IF(F306="","No VAT category; ","")&amp;IF(ABS(Q306)&gt;Setup!$B$10,"VAT ≠ 15% × net; ","")&amp;IF(AND(F306="Standard domestic 15% (Box 7)",NOT(AND(LEN(D306)=15,LEFT(D306,1)="3",RIGHT(D306,1)="3",ISNUMBER(--D306)))),"Invalid/missing supplier VAT no; ","")&amp;IF(AND(L306="Yes",K306&lt;&gt;"Yes"),"VAT claimed without valid tax invoice; ","")&amp;IF(AND(L306="Yes",ISNUMBER(SEARCH("blocked",G306))),"Blocked input VAT claimed; ","")&amp;IF(AND(F306="Import - VAT paid at customs (Box 8)",M306=""),"Customs declaration no missing; ","")&amp;IF(AND(F306="Import - Reverse charge (Box 9)",E306="Saudi Arabia"),"RCM used for a local supplier; ","")&amp;IF(AND(L306="Yes",NOT(OR(F306="Standard domestic 15% (Box 7)",F306="Import - VAT paid at customs (Box 8)",F306="Import - Reverse charge (Box 9)"))),"VAT claimed on non-taxable category; ",""))</f>
        <v/>
      </c>
    </row>
    <row r="307">
      <c r="A307" s="17" t="n"/>
      <c r="B307" s="14" t="n"/>
      <c r="C307" s="14" t="n"/>
      <c r="D307" s="16" t="n"/>
      <c r="E307" s="14" t="n"/>
      <c r="F307" s="14" t="n"/>
      <c r="G307" s="14" t="n"/>
      <c r="H307" s="19" t="n"/>
      <c r="I307" s="19" t="n"/>
      <c r="J307" s="34">
        <f>IF(A307="","",H307+I307)</f>
        <v/>
      </c>
      <c r="K307" s="14" t="n"/>
      <c r="L307" s="14" t="n"/>
      <c r="M307" s="14" t="n"/>
      <c r="N307" s="14" t="n"/>
      <c r="O307" s="20">
        <f>IF(A307="","",SUMPRODUCT((A307&gt;=Setup!$C$19:$C$30)*(A307&lt;=Setup!$D$19:$D$30)*Setup!$A$19:$A$30))</f>
        <v/>
      </c>
      <c r="P307" s="34">
        <f>IF(A307="","",IF(OR(F307="Standard domestic 15% (Box 7)",F307="Import - VAT paid at customs (Box 8)",F307="Import - Reverse charge (Box 9)"),ROUND(H307*Setup!$B$9,2),0))</f>
        <v/>
      </c>
      <c r="Q307" s="34">
        <f>IF(A307="","",I307-P307)</f>
        <v/>
      </c>
      <c r="R307" s="34">
        <f>IF(A307="","",IF(L307="Yes",I307,0))</f>
        <v/>
      </c>
      <c r="S307" s="34">
        <f>IF(A307="","",IF(AND(L307="Yes",K307="Yes",NOT(ISNUMBER(SEARCH("blocked",G307))),OR(F307="Standard domestic 15% (Box 7)",F307="Import - VAT paid at customs (Box 8)",F307="Import - Reverse charge (Box 9)"),OR(F307&lt;&gt;"Standard domestic 15% (Box 7)",AND(LEN(D307)=15,LEFT(D307,1)="3",RIGHT(D307,1)="3",ISNUMBER(--D307)))),I307,0))</f>
        <v/>
      </c>
      <c r="T307" s="34">
        <f>IF(A307="","",R307-S307)</f>
        <v/>
      </c>
      <c r="U307" s="23">
        <f>IF(A307="","",IF(O307=0,"Outside audit periods; ","")&amp;IF(F307="","No VAT category; ","")&amp;IF(ABS(Q307)&gt;Setup!$B$10,"VAT ≠ 15% × net; ","")&amp;IF(AND(F307="Standard domestic 15% (Box 7)",NOT(AND(LEN(D307)=15,LEFT(D307,1)="3",RIGHT(D307,1)="3",ISNUMBER(--D307)))),"Invalid/missing supplier VAT no; ","")&amp;IF(AND(L307="Yes",K307&lt;&gt;"Yes"),"VAT claimed without valid tax invoice; ","")&amp;IF(AND(L307="Yes",ISNUMBER(SEARCH("blocked",G307))),"Blocked input VAT claimed; ","")&amp;IF(AND(F307="Import - VAT paid at customs (Box 8)",M307=""),"Customs declaration no missing; ","")&amp;IF(AND(F307="Import - Reverse charge (Box 9)",E307="Saudi Arabia"),"RCM used for a local supplier; ","")&amp;IF(AND(L307="Yes",NOT(OR(F307="Standard domestic 15% (Box 7)",F307="Import - VAT paid at customs (Box 8)",F307="Import - Reverse charge (Box 9)"))),"VAT claimed on non-taxable category; ",""))</f>
        <v/>
      </c>
    </row>
    <row r="308">
      <c r="A308" s="17" t="n"/>
      <c r="B308" s="14" t="n"/>
      <c r="C308" s="14" t="n"/>
      <c r="D308" s="16" t="n"/>
      <c r="E308" s="14" t="n"/>
      <c r="F308" s="14" t="n"/>
      <c r="G308" s="14" t="n"/>
      <c r="H308" s="19" t="n"/>
      <c r="I308" s="19" t="n"/>
      <c r="J308" s="34">
        <f>IF(A308="","",H308+I308)</f>
        <v/>
      </c>
      <c r="K308" s="14" t="n"/>
      <c r="L308" s="14" t="n"/>
      <c r="M308" s="14" t="n"/>
      <c r="N308" s="14" t="n"/>
      <c r="O308" s="20">
        <f>IF(A308="","",SUMPRODUCT((A308&gt;=Setup!$C$19:$C$30)*(A308&lt;=Setup!$D$19:$D$30)*Setup!$A$19:$A$30))</f>
        <v/>
      </c>
      <c r="P308" s="34">
        <f>IF(A308="","",IF(OR(F308="Standard domestic 15% (Box 7)",F308="Import - VAT paid at customs (Box 8)",F308="Import - Reverse charge (Box 9)"),ROUND(H308*Setup!$B$9,2),0))</f>
        <v/>
      </c>
      <c r="Q308" s="34">
        <f>IF(A308="","",I308-P308)</f>
        <v/>
      </c>
      <c r="R308" s="34">
        <f>IF(A308="","",IF(L308="Yes",I308,0))</f>
        <v/>
      </c>
      <c r="S308" s="34">
        <f>IF(A308="","",IF(AND(L308="Yes",K308="Yes",NOT(ISNUMBER(SEARCH("blocked",G308))),OR(F308="Standard domestic 15% (Box 7)",F308="Import - VAT paid at customs (Box 8)",F308="Import - Reverse charge (Box 9)"),OR(F308&lt;&gt;"Standard domestic 15% (Box 7)",AND(LEN(D308)=15,LEFT(D308,1)="3",RIGHT(D308,1)="3",ISNUMBER(--D308)))),I308,0))</f>
        <v/>
      </c>
      <c r="T308" s="34">
        <f>IF(A308="","",R308-S308)</f>
        <v/>
      </c>
      <c r="U308" s="23">
        <f>IF(A308="","",IF(O308=0,"Outside audit periods; ","")&amp;IF(F308="","No VAT category; ","")&amp;IF(ABS(Q308)&gt;Setup!$B$10,"VAT ≠ 15% × net; ","")&amp;IF(AND(F308="Standard domestic 15% (Box 7)",NOT(AND(LEN(D308)=15,LEFT(D308,1)="3",RIGHT(D308,1)="3",ISNUMBER(--D308)))),"Invalid/missing supplier VAT no; ","")&amp;IF(AND(L308="Yes",K308&lt;&gt;"Yes"),"VAT claimed without valid tax invoice; ","")&amp;IF(AND(L308="Yes",ISNUMBER(SEARCH("blocked",G308))),"Blocked input VAT claimed; ","")&amp;IF(AND(F308="Import - VAT paid at customs (Box 8)",M308=""),"Customs declaration no missing; ","")&amp;IF(AND(F308="Import - Reverse charge (Box 9)",E308="Saudi Arabia"),"RCM used for a local supplier; ","")&amp;IF(AND(L308="Yes",NOT(OR(F308="Standard domestic 15% (Box 7)",F308="Import - VAT paid at customs (Box 8)",F308="Import - Reverse charge (Box 9)"))),"VAT claimed on non-taxable category; ",""))</f>
        <v/>
      </c>
    </row>
    <row r="309">
      <c r="A309" s="17" t="n"/>
      <c r="B309" s="14" t="n"/>
      <c r="C309" s="14" t="n"/>
      <c r="D309" s="16" t="n"/>
      <c r="E309" s="14" t="n"/>
      <c r="F309" s="14" t="n"/>
      <c r="G309" s="14" t="n"/>
      <c r="H309" s="19" t="n"/>
      <c r="I309" s="19" t="n"/>
      <c r="J309" s="34">
        <f>IF(A309="","",H309+I309)</f>
        <v/>
      </c>
      <c r="K309" s="14" t="n"/>
      <c r="L309" s="14" t="n"/>
      <c r="M309" s="14" t="n"/>
      <c r="N309" s="14" t="n"/>
      <c r="O309" s="20">
        <f>IF(A309="","",SUMPRODUCT((A309&gt;=Setup!$C$19:$C$30)*(A309&lt;=Setup!$D$19:$D$30)*Setup!$A$19:$A$30))</f>
        <v/>
      </c>
      <c r="P309" s="34">
        <f>IF(A309="","",IF(OR(F309="Standard domestic 15% (Box 7)",F309="Import - VAT paid at customs (Box 8)",F309="Import - Reverse charge (Box 9)"),ROUND(H309*Setup!$B$9,2),0))</f>
        <v/>
      </c>
      <c r="Q309" s="34">
        <f>IF(A309="","",I309-P309)</f>
        <v/>
      </c>
      <c r="R309" s="34">
        <f>IF(A309="","",IF(L309="Yes",I309,0))</f>
        <v/>
      </c>
      <c r="S309" s="34">
        <f>IF(A309="","",IF(AND(L309="Yes",K309="Yes",NOT(ISNUMBER(SEARCH("blocked",G309))),OR(F309="Standard domestic 15% (Box 7)",F309="Import - VAT paid at customs (Box 8)",F309="Import - Reverse charge (Box 9)"),OR(F309&lt;&gt;"Standard domestic 15% (Box 7)",AND(LEN(D309)=15,LEFT(D309,1)="3",RIGHT(D309,1)="3",ISNUMBER(--D309)))),I309,0))</f>
        <v/>
      </c>
      <c r="T309" s="34">
        <f>IF(A309="","",R309-S309)</f>
        <v/>
      </c>
      <c r="U309" s="23">
        <f>IF(A309="","",IF(O309=0,"Outside audit periods; ","")&amp;IF(F309="","No VAT category; ","")&amp;IF(ABS(Q309)&gt;Setup!$B$10,"VAT ≠ 15% × net; ","")&amp;IF(AND(F309="Standard domestic 15% (Box 7)",NOT(AND(LEN(D309)=15,LEFT(D309,1)="3",RIGHT(D309,1)="3",ISNUMBER(--D309)))),"Invalid/missing supplier VAT no; ","")&amp;IF(AND(L309="Yes",K309&lt;&gt;"Yes"),"VAT claimed without valid tax invoice; ","")&amp;IF(AND(L309="Yes",ISNUMBER(SEARCH("blocked",G309))),"Blocked input VAT claimed; ","")&amp;IF(AND(F309="Import - VAT paid at customs (Box 8)",M309=""),"Customs declaration no missing; ","")&amp;IF(AND(F309="Import - Reverse charge (Box 9)",E309="Saudi Arabia"),"RCM used for a local supplier; ","")&amp;IF(AND(L309="Yes",NOT(OR(F309="Standard domestic 15% (Box 7)",F309="Import - VAT paid at customs (Box 8)",F309="Import - Reverse charge (Box 9)"))),"VAT claimed on non-taxable category; ",""))</f>
        <v/>
      </c>
    </row>
    <row r="310">
      <c r="A310" s="17" t="n"/>
      <c r="B310" s="14" t="n"/>
      <c r="C310" s="14" t="n"/>
      <c r="D310" s="16" t="n"/>
      <c r="E310" s="14" t="n"/>
      <c r="F310" s="14" t="n"/>
      <c r="G310" s="14" t="n"/>
      <c r="H310" s="19" t="n"/>
      <c r="I310" s="19" t="n"/>
      <c r="J310" s="34">
        <f>IF(A310="","",H310+I310)</f>
        <v/>
      </c>
      <c r="K310" s="14" t="n"/>
      <c r="L310" s="14" t="n"/>
      <c r="M310" s="14" t="n"/>
      <c r="N310" s="14" t="n"/>
      <c r="O310" s="20">
        <f>IF(A310="","",SUMPRODUCT((A310&gt;=Setup!$C$19:$C$30)*(A310&lt;=Setup!$D$19:$D$30)*Setup!$A$19:$A$30))</f>
        <v/>
      </c>
      <c r="P310" s="34">
        <f>IF(A310="","",IF(OR(F310="Standard domestic 15% (Box 7)",F310="Import - VAT paid at customs (Box 8)",F310="Import - Reverse charge (Box 9)"),ROUND(H310*Setup!$B$9,2),0))</f>
        <v/>
      </c>
      <c r="Q310" s="34">
        <f>IF(A310="","",I310-P310)</f>
        <v/>
      </c>
      <c r="R310" s="34">
        <f>IF(A310="","",IF(L310="Yes",I310,0))</f>
        <v/>
      </c>
      <c r="S310" s="34">
        <f>IF(A310="","",IF(AND(L310="Yes",K310="Yes",NOT(ISNUMBER(SEARCH("blocked",G310))),OR(F310="Standard domestic 15% (Box 7)",F310="Import - VAT paid at customs (Box 8)",F310="Import - Reverse charge (Box 9)"),OR(F310&lt;&gt;"Standard domestic 15% (Box 7)",AND(LEN(D310)=15,LEFT(D310,1)="3",RIGHT(D310,1)="3",ISNUMBER(--D310)))),I310,0))</f>
        <v/>
      </c>
      <c r="T310" s="34">
        <f>IF(A310="","",R310-S310)</f>
        <v/>
      </c>
      <c r="U310" s="23">
        <f>IF(A310="","",IF(O310=0,"Outside audit periods; ","")&amp;IF(F310="","No VAT category; ","")&amp;IF(ABS(Q310)&gt;Setup!$B$10,"VAT ≠ 15% × net; ","")&amp;IF(AND(F310="Standard domestic 15% (Box 7)",NOT(AND(LEN(D310)=15,LEFT(D310,1)="3",RIGHT(D310,1)="3",ISNUMBER(--D310)))),"Invalid/missing supplier VAT no; ","")&amp;IF(AND(L310="Yes",K310&lt;&gt;"Yes"),"VAT claimed without valid tax invoice; ","")&amp;IF(AND(L310="Yes",ISNUMBER(SEARCH("blocked",G310))),"Blocked input VAT claimed; ","")&amp;IF(AND(F310="Import - VAT paid at customs (Box 8)",M310=""),"Customs declaration no missing; ","")&amp;IF(AND(F310="Import - Reverse charge (Box 9)",E310="Saudi Arabia"),"RCM used for a local supplier; ","")&amp;IF(AND(L310="Yes",NOT(OR(F310="Standard domestic 15% (Box 7)",F310="Import - VAT paid at customs (Box 8)",F310="Import - Reverse charge (Box 9)"))),"VAT claimed on non-taxable category; ",""))</f>
        <v/>
      </c>
    </row>
    <row r="311">
      <c r="A311" s="17" t="n"/>
      <c r="B311" s="14" t="n"/>
      <c r="C311" s="14" t="n"/>
      <c r="D311" s="16" t="n"/>
      <c r="E311" s="14" t="n"/>
      <c r="F311" s="14" t="n"/>
      <c r="G311" s="14" t="n"/>
      <c r="H311" s="19" t="n"/>
      <c r="I311" s="19" t="n"/>
      <c r="J311" s="34">
        <f>IF(A311="","",H311+I311)</f>
        <v/>
      </c>
      <c r="K311" s="14" t="n"/>
      <c r="L311" s="14" t="n"/>
      <c r="M311" s="14" t="n"/>
      <c r="N311" s="14" t="n"/>
      <c r="O311" s="20">
        <f>IF(A311="","",SUMPRODUCT((A311&gt;=Setup!$C$19:$C$30)*(A311&lt;=Setup!$D$19:$D$30)*Setup!$A$19:$A$30))</f>
        <v/>
      </c>
      <c r="P311" s="34">
        <f>IF(A311="","",IF(OR(F311="Standard domestic 15% (Box 7)",F311="Import - VAT paid at customs (Box 8)",F311="Import - Reverse charge (Box 9)"),ROUND(H311*Setup!$B$9,2),0))</f>
        <v/>
      </c>
      <c r="Q311" s="34">
        <f>IF(A311="","",I311-P311)</f>
        <v/>
      </c>
      <c r="R311" s="34">
        <f>IF(A311="","",IF(L311="Yes",I311,0))</f>
        <v/>
      </c>
      <c r="S311" s="34">
        <f>IF(A311="","",IF(AND(L311="Yes",K311="Yes",NOT(ISNUMBER(SEARCH("blocked",G311))),OR(F311="Standard domestic 15% (Box 7)",F311="Import - VAT paid at customs (Box 8)",F311="Import - Reverse charge (Box 9)"),OR(F311&lt;&gt;"Standard domestic 15% (Box 7)",AND(LEN(D311)=15,LEFT(D311,1)="3",RIGHT(D311,1)="3",ISNUMBER(--D311)))),I311,0))</f>
        <v/>
      </c>
      <c r="T311" s="34">
        <f>IF(A311="","",R311-S311)</f>
        <v/>
      </c>
      <c r="U311" s="23">
        <f>IF(A311="","",IF(O311=0,"Outside audit periods; ","")&amp;IF(F311="","No VAT category; ","")&amp;IF(ABS(Q311)&gt;Setup!$B$10,"VAT ≠ 15% × net; ","")&amp;IF(AND(F311="Standard domestic 15% (Box 7)",NOT(AND(LEN(D311)=15,LEFT(D311,1)="3",RIGHT(D311,1)="3",ISNUMBER(--D311)))),"Invalid/missing supplier VAT no; ","")&amp;IF(AND(L311="Yes",K311&lt;&gt;"Yes"),"VAT claimed without valid tax invoice; ","")&amp;IF(AND(L311="Yes",ISNUMBER(SEARCH("blocked",G311))),"Blocked input VAT claimed; ","")&amp;IF(AND(F311="Import - VAT paid at customs (Box 8)",M311=""),"Customs declaration no missing; ","")&amp;IF(AND(F311="Import - Reverse charge (Box 9)",E311="Saudi Arabia"),"RCM used for a local supplier; ","")&amp;IF(AND(L311="Yes",NOT(OR(F311="Standard domestic 15% (Box 7)",F311="Import - VAT paid at customs (Box 8)",F311="Import - Reverse charge (Box 9)"))),"VAT claimed on non-taxable category; ",""))</f>
        <v/>
      </c>
    </row>
    <row r="312">
      <c r="A312" s="17" t="n"/>
      <c r="B312" s="14" t="n"/>
      <c r="C312" s="14" t="n"/>
      <c r="D312" s="16" t="n"/>
      <c r="E312" s="14" t="n"/>
      <c r="F312" s="14" t="n"/>
      <c r="G312" s="14" t="n"/>
      <c r="H312" s="19" t="n"/>
      <c r="I312" s="19" t="n"/>
      <c r="J312" s="34">
        <f>IF(A312="","",H312+I312)</f>
        <v/>
      </c>
      <c r="K312" s="14" t="n"/>
      <c r="L312" s="14" t="n"/>
      <c r="M312" s="14" t="n"/>
      <c r="N312" s="14" t="n"/>
      <c r="O312" s="20">
        <f>IF(A312="","",SUMPRODUCT((A312&gt;=Setup!$C$19:$C$30)*(A312&lt;=Setup!$D$19:$D$30)*Setup!$A$19:$A$30))</f>
        <v/>
      </c>
      <c r="P312" s="34">
        <f>IF(A312="","",IF(OR(F312="Standard domestic 15% (Box 7)",F312="Import - VAT paid at customs (Box 8)",F312="Import - Reverse charge (Box 9)"),ROUND(H312*Setup!$B$9,2),0))</f>
        <v/>
      </c>
      <c r="Q312" s="34">
        <f>IF(A312="","",I312-P312)</f>
        <v/>
      </c>
      <c r="R312" s="34">
        <f>IF(A312="","",IF(L312="Yes",I312,0))</f>
        <v/>
      </c>
      <c r="S312" s="34">
        <f>IF(A312="","",IF(AND(L312="Yes",K312="Yes",NOT(ISNUMBER(SEARCH("blocked",G312))),OR(F312="Standard domestic 15% (Box 7)",F312="Import - VAT paid at customs (Box 8)",F312="Import - Reverse charge (Box 9)"),OR(F312&lt;&gt;"Standard domestic 15% (Box 7)",AND(LEN(D312)=15,LEFT(D312,1)="3",RIGHT(D312,1)="3",ISNUMBER(--D312)))),I312,0))</f>
        <v/>
      </c>
      <c r="T312" s="34">
        <f>IF(A312="","",R312-S312)</f>
        <v/>
      </c>
      <c r="U312" s="23">
        <f>IF(A312="","",IF(O312=0,"Outside audit periods; ","")&amp;IF(F312="","No VAT category; ","")&amp;IF(ABS(Q312)&gt;Setup!$B$10,"VAT ≠ 15% × net; ","")&amp;IF(AND(F312="Standard domestic 15% (Box 7)",NOT(AND(LEN(D312)=15,LEFT(D312,1)="3",RIGHT(D312,1)="3",ISNUMBER(--D312)))),"Invalid/missing supplier VAT no; ","")&amp;IF(AND(L312="Yes",K312&lt;&gt;"Yes"),"VAT claimed without valid tax invoice; ","")&amp;IF(AND(L312="Yes",ISNUMBER(SEARCH("blocked",G312))),"Blocked input VAT claimed; ","")&amp;IF(AND(F312="Import - VAT paid at customs (Box 8)",M312=""),"Customs declaration no missing; ","")&amp;IF(AND(F312="Import - Reverse charge (Box 9)",E312="Saudi Arabia"),"RCM used for a local supplier; ","")&amp;IF(AND(L312="Yes",NOT(OR(F312="Standard domestic 15% (Box 7)",F312="Import - VAT paid at customs (Box 8)",F312="Import - Reverse charge (Box 9)"))),"VAT claimed on non-taxable category; ",""))</f>
        <v/>
      </c>
    </row>
    <row r="313">
      <c r="A313" s="17" t="n"/>
      <c r="B313" s="14" t="n"/>
      <c r="C313" s="14" t="n"/>
      <c r="D313" s="16" t="n"/>
      <c r="E313" s="14" t="n"/>
      <c r="F313" s="14" t="n"/>
      <c r="G313" s="14" t="n"/>
      <c r="H313" s="19" t="n"/>
      <c r="I313" s="19" t="n"/>
      <c r="J313" s="34">
        <f>IF(A313="","",H313+I313)</f>
        <v/>
      </c>
      <c r="K313" s="14" t="n"/>
      <c r="L313" s="14" t="n"/>
      <c r="M313" s="14" t="n"/>
      <c r="N313" s="14" t="n"/>
      <c r="O313" s="20">
        <f>IF(A313="","",SUMPRODUCT((A313&gt;=Setup!$C$19:$C$30)*(A313&lt;=Setup!$D$19:$D$30)*Setup!$A$19:$A$30))</f>
        <v/>
      </c>
      <c r="P313" s="34">
        <f>IF(A313="","",IF(OR(F313="Standard domestic 15% (Box 7)",F313="Import - VAT paid at customs (Box 8)",F313="Import - Reverse charge (Box 9)"),ROUND(H313*Setup!$B$9,2),0))</f>
        <v/>
      </c>
      <c r="Q313" s="34">
        <f>IF(A313="","",I313-P313)</f>
        <v/>
      </c>
      <c r="R313" s="34">
        <f>IF(A313="","",IF(L313="Yes",I313,0))</f>
        <v/>
      </c>
      <c r="S313" s="34">
        <f>IF(A313="","",IF(AND(L313="Yes",K313="Yes",NOT(ISNUMBER(SEARCH("blocked",G313))),OR(F313="Standard domestic 15% (Box 7)",F313="Import - VAT paid at customs (Box 8)",F313="Import - Reverse charge (Box 9)"),OR(F313&lt;&gt;"Standard domestic 15% (Box 7)",AND(LEN(D313)=15,LEFT(D313,1)="3",RIGHT(D313,1)="3",ISNUMBER(--D313)))),I313,0))</f>
        <v/>
      </c>
      <c r="T313" s="34">
        <f>IF(A313="","",R313-S313)</f>
        <v/>
      </c>
      <c r="U313" s="23">
        <f>IF(A313="","",IF(O313=0,"Outside audit periods; ","")&amp;IF(F313="","No VAT category; ","")&amp;IF(ABS(Q313)&gt;Setup!$B$10,"VAT ≠ 15% × net; ","")&amp;IF(AND(F313="Standard domestic 15% (Box 7)",NOT(AND(LEN(D313)=15,LEFT(D313,1)="3",RIGHT(D313,1)="3",ISNUMBER(--D313)))),"Invalid/missing supplier VAT no; ","")&amp;IF(AND(L313="Yes",K313&lt;&gt;"Yes"),"VAT claimed without valid tax invoice; ","")&amp;IF(AND(L313="Yes",ISNUMBER(SEARCH("blocked",G313))),"Blocked input VAT claimed; ","")&amp;IF(AND(F313="Import - VAT paid at customs (Box 8)",M313=""),"Customs declaration no missing; ","")&amp;IF(AND(F313="Import - Reverse charge (Box 9)",E313="Saudi Arabia"),"RCM used for a local supplier; ","")&amp;IF(AND(L313="Yes",NOT(OR(F313="Standard domestic 15% (Box 7)",F313="Import - VAT paid at customs (Box 8)",F313="Import - Reverse charge (Box 9)"))),"VAT claimed on non-taxable category; ",""))</f>
        <v/>
      </c>
    </row>
    <row r="314">
      <c r="A314" s="17" t="n"/>
      <c r="B314" s="14" t="n"/>
      <c r="C314" s="14" t="n"/>
      <c r="D314" s="16" t="n"/>
      <c r="E314" s="14" t="n"/>
      <c r="F314" s="14" t="n"/>
      <c r="G314" s="14" t="n"/>
      <c r="H314" s="19" t="n"/>
      <c r="I314" s="19" t="n"/>
      <c r="J314" s="34">
        <f>IF(A314="","",H314+I314)</f>
        <v/>
      </c>
      <c r="K314" s="14" t="n"/>
      <c r="L314" s="14" t="n"/>
      <c r="M314" s="14" t="n"/>
      <c r="N314" s="14" t="n"/>
      <c r="O314" s="20">
        <f>IF(A314="","",SUMPRODUCT((A314&gt;=Setup!$C$19:$C$30)*(A314&lt;=Setup!$D$19:$D$30)*Setup!$A$19:$A$30))</f>
        <v/>
      </c>
      <c r="P314" s="34">
        <f>IF(A314="","",IF(OR(F314="Standard domestic 15% (Box 7)",F314="Import - VAT paid at customs (Box 8)",F314="Import - Reverse charge (Box 9)"),ROUND(H314*Setup!$B$9,2),0))</f>
        <v/>
      </c>
      <c r="Q314" s="34">
        <f>IF(A314="","",I314-P314)</f>
        <v/>
      </c>
      <c r="R314" s="34">
        <f>IF(A314="","",IF(L314="Yes",I314,0))</f>
        <v/>
      </c>
      <c r="S314" s="34">
        <f>IF(A314="","",IF(AND(L314="Yes",K314="Yes",NOT(ISNUMBER(SEARCH("blocked",G314))),OR(F314="Standard domestic 15% (Box 7)",F314="Import - VAT paid at customs (Box 8)",F314="Import - Reverse charge (Box 9)"),OR(F314&lt;&gt;"Standard domestic 15% (Box 7)",AND(LEN(D314)=15,LEFT(D314,1)="3",RIGHT(D314,1)="3",ISNUMBER(--D314)))),I314,0))</f>
        <v/>
      </c>
      <c r="T314" s="34">
        <f>IF(A314="","",R314-S314)</f>
        <v/>
      </c>
      <c r="U314" s="23">
        <f>IF(A314="","",IF(O314=0,"Outside audit periods; ","")&amp;IF(F314="","No VAT category; ","")&amp;IF(ABS(Q314)&gt;Setup!$B$10,"VAT ≠ 15% × net; ","")&amp;IF(AND(F314="Standard domestic 15% (Box 7)",NOT(AND(LEN(D314)=15,LEFT(D314,1)="3",RIGHT(D314,1)="3",ISNUMBER(--D314)))),"Invalid/missing supplier VAT no; ","")&amp;IF(AND(L314="Yes",K314&lt;&gt;"Yes"),"VAT claimed without valid tax invoice; ","")&amp;IF(AND(L314="Yes",ISNUMBER(SEARCH("blocked",G314))),"Blocked input VAT claimed; ","")&amp;IF(AND(F314="Import - VAT paid at customs (Box 8)",M314=""),"Customs declaration no missing; ","")&amp;IF(AND(F314="Import - Reverse charge (Box 9)",E314="Saudi Arabia"),"RCM used for a local supplier; ","")&amp;IF(AND(L314="Yes",NOT(OR(F314="Standard domestic 15% (Box 7)",F314="Import - VAT paid at customs (Box 8)",F314="Import - Reverse charge (Box 9)"))),"VAT claimed on non-taxable category; ",""))</f>
        <v/>
      </c>
    </row>
    <row r="315">
      <c r="A315" s="17" t="n"/>
      <c r="B315" s="14" t="n"/>
      <c r="C315" s="14" t="n"/>
      <c r="D315" s="16" t="n"/>
      <c r="E315" s="14" t="n"/>
      <c r="F315" s="14" t="n"/>
      <c r="G315" s="14" t="n"/>
      <c r="H315" s="19" t="n"/>
      <c r="I315" s="19" t="n"/>
      <c r="J315" s="34">
        <f>IF(A315="","",H315+I315)</f>
        <v/>
      </c>
      <c r="K315" s="14" t="n"/>
      <c r="L315" s="14" t="n"/>
      <c r="M315" s="14" t="n"/>
      <c r="N315" s="14" t="n"/>
      <c r="O315" s="20">
        <f>IF(A315="","",SUMPRODUCT((A315&gt;=Setup!$C$19:$C$30)*(A315&lt;=Setup!$D$19:$D$30)*Setup!$A$19:$A$30))</f>
        <v/>
      </c>
      <c r="P315" s="34">
        <f>IF(A315="","",IF(OR(F315="Standard domestic 15% (Box 7)",F315="Import - VAT paid at customs (Box 8)",F315="Import - Reverse charge (Box 9)"),ROUND(H315*Setup!$B$9,2),0))</f>
        <v/>
      </c>
      <c r="Q315" s="34">
        <f>IF(A315="","",I315-P315)</f>
        <v/>
      </c>
      <c r="R315" s="34">
        <f>IF(A315="","",IF(L315="Yes",I315,0))</f>
        <v/>
      </c>
      <c r="S315" s="34">
        <f>IF(A315="","",IF(AND(L315="Yes",K315="Yes",NOT(ISNUMBER(SEARCH("blocked",G315))),OR(F315="Standard domestic 15% (Box 7)",F315="Import - VAT paid at customs (Box 8)",F315="Import - Reverse charge (Box 9)"),OR(F315&lt;&gt;"Standard domestic 15% (Box 7)",AND(LEN(D315)=15,LEFT(D315,1)="3",RIGHT(D315,1)="3",ISNUMBER(--D315)))),I315,0))</f>
        <v/>
      </c>
      <c r="T315" s="34">
        <f>IF(A315="","",R315-S315)</f>
        <v/>
      </c>
      <c r="U315" s="23">
        <f>IF(A315="","",IF(O315=0,"Outside audit periods; ","")&amp;IF(F315="","No VAT category; ","")&amp;IF(ABS(Q315)&gt;Setup!$B$10,"VAT ≠ 15% × net; ","")&amp;IF(AND(F315="Standard domestic 15% (Box 7)",NOT(AND(LEN(D315)=15,LEFT(D315,1)="3",RIGHT(D315,1)="3",ISNUMBER(--D315)))),"Invalid/missing supplier VAT no; ","")&amp;IF(AND(L315="Yes",K315&lt;&gt;"Yes"),"VAT claimed without valid tax invoice; ","")&amp;IF(AND(L315="Yes",ISNUMBER(SEARCH("blocked",G315))),"Blocked input VAT claimed; ","")&amp;IF(AND(F315="Import - VAT paid at customs (Box 8)",M315=""),"Customs declaration no missing; ","")&amp;IF(AND(F315="Import - Reverse charge (Box 9)",E315="Saudi Arabia"),"RCM used for a local supplier; ","")&amp;IF(AND(L315="Yes",NOT(OR(F315="Standard domestic 15% (Box 7)",F315="Import - VAT paid at customs (Box 8)",F315="Import - Reverse charge (Box 9)"))),"VAT claimed on non-taxable category; ",""))</f>
        <v/>
      </c>
    </row>
    <row r="316">
      <c r="A316" s="17" t="n"/>
      <c r="B316" s="14" t="n"/>
      <c r="C316" s="14" t="n"/>
      <c r="D316" s="16" t="n"/>
      <c r="E316" s="14" t="n"/>
      <c r="F316" s="14" t="n"/>
      <c r="G316" s="14" t="n"/>
      <c r="H316" s="19" t="n"/>
      <c r="I316" s="19" t="n"/>
      <c r="J316" s="34">
        <f>IF(A316="","",H316+I316)</f>
        <v/>
      </c>
      <c r="K316" s="14" t="n"/>
      <c r="L316" s="14" t="n"/>
      <c r="M316" s="14" t="n"/>
      <c r="N316" s="14" t="n"/>
      <c r="O316" s="20">
        <f>IF(A316="","",SUMPRODUCT((A316&gt;=Setup!$C$19:$C$30)*(A316&lt;=Setup!$D$19:$D$30)*Setup!$A$19:$A$30))</f>
        <v/>
      </c>
      <c r="P316" s="34">
        <f>IF(A316="","",IF(OR(F316="Standard domestic 15% (Box 7)",F316="Import - VAT paid at customs (Box 8)",F316="Import - Reverse charge (Box 9)"),ROUND(H316*Setup!$B$9,2),0))</f>
        <v/>
      </c>
      <c r="Q316" s="34">
        <f>IF(A316="","",I316-P316)</f>
        <v/>
      </c>
      <c r="R316" s="34">
        <f>IF(A316="","",IF(L316="Yes",I316,0))</f>
        <v/>
      </c>
      <c r="S316" s="34">
        <f>IF(A316="","",IF(AND(L316="Yes",K316="Yes",NOT(ISNUMBER(SEARCH("blocked",G316))),OR(F316="Standard domestic 15% (Box 7)",F316="Import - VAT paid at customs (Box 8)",F316="Import - Reverse charge (Box 9)"),OR(F316&lt;&gt;"Standard domestic 15% (Box 7)",AND(LEN(D316)=15,LEFT(D316,1)="3",RIGHT(D316,1)="3",ISNUMBER(--D316)))),I316,0))</f>
        <v/>
      </c>
      <c r="T316" s="34">
        <f>IF(A316="","",R316-S316)</f>
        <v/>
      </c>
      <c r="U316" s="23">
        <f>IF(A316="","",IF(O316=0,"Outside audit periods; ","")&amp;IF(F316="","No VAT category; ","")&amp;IF(ABS(Q316)&gt;Setup!$B$10,"VAT ≠ 15% × net; ","")&amp;IF(AND(F316="Standard domestic 15% (Box 7)",NOT(AND(LEN(D316)=15,LEFT(D316,1)="3",RIGHT(D316,1)="3",ISNUMBER(--D316)))),"Invalid/missing supplier VAT no; ","")&amp;IF(AND(L316="Yes",K316&lt;&gt;"Yes"),"VAT claimed without valid tax invoice; ","")&amp;IF(AND(L316="Yes",ISNUMBER(SEARCH("blocked",G316))),"Blocked input VAT claimed; ","")&amp;IF(AND(F316="Import - VAT paid at customs (Box 8)",M316=""),"Customs declaration no missing; ","")&amp;IF(AND(F316="Import - Reverse charge (Box 9)",E316="Saudi Arabia"),"RCM used for a local supplier; ","")&amp;IF(AND(L316="Yes",NOT(OR(F316="Standard domestic 15% (Box 7)",F316="Import - VAT paid at customs (Box 8)",F316="Import - Reverse charge (Box 9)"))),"VAT claimed on non-taxable category; ",""))</f>
        <v/>
      </c>
    </row>
    <row r="317">
      <c r="A317" s="17" t="n"/>
      <c r="B317" s="14" t="n"/>
      <c r="C317" s="14" t="n"/>
      <c r="D317" s="16" t="n"/>
      <c r="E317" s="14" t="n"/>
      <c r="F317" s="14" t="n"/>
      <c r="G317" s="14" t="n"/>
      <c r="H317" s="19" t="n"/>
      <c r="I317" s="19" t="n"/>
      <c r="J317" s="34">
        <f>IF(A317="","",H317+I317)</f>
        <v/>
      </c>
      <c r="K317" s="14" t="n"/>
      <c r="L317" s="14" t="n"/>
      <c r="M317" s="14" t="n"/>
      <c r="N317" s="14" t="n"/>
      <c r="O317" s="20">
        <f>IF(A317="","",SUMPRODUCT((A317&gt;=Setup!$C$19:$C$30)*(A317&lt;=Setup!$D$19:$D$30)*Setup!$A$19:$A$30))</f>
        <v/>
      </c>
      <c r="P317" s="34">
        <f>IF(A317="","",IF(OR(F317="Standard domestic 15% (Box 7)",F317="Import - VAT paid at customs (Box 8)",F317="Import - Reverse charge (Box 9)"),ROUND(H317*Setup!$B$9,2),0))</f>
        <v/>
      </c>
      <c r="Q317" s="34">
        <f>IF(A317="","",I317-P317)</f>
        <v/>
      </c>
      <c r="R317" s="34">
        <f>IF(A317="","",IF(L317="Yes",I317,0))</f>
        <v/>
      </c>
      <c r="S317" s="34">
        <f>IF(A317="","",IF(AND(L317="Yes",K317="Yes",NOT(ISNUMBER(SEARCH("blocked",G317))),OR(F317="Standard domestic 15% (Box 7)",F317="Import - VAT paid at customs (Box 8)",F317="Import - Reverse charge (Box 9)"),OR(F317&lt;&gt;"Standard domestic 15% (Box 7)",AND(LEN(D317)=15,LEFT(D317,1)="3",RIGHT(D317,1)="3",ISNUMBER(--D317)))),I317,0))</f>
        <v/>
      </c>
      <c r="T317" s="34">
        <f>IF(A317="","",R317-S317)</f>
        <v/>
      </c>
      <c r="U317" s="23">
        <f>IF(A317="","",IF(O317=0,"Outside audit periods; ","")&amp;IF(F317="","No VAT category; ","")&amp;IF(ABS(Q317)&gt;Setup!$B$10,"VAT ≠ 15% × net; ","")&amp;IF(AND(F317="Standard domestic 15% (Box 7)",NOT(AND(LEN(D317)=15,LEFT(D317,1)="3",RIGHT(D317,1)="3",ISNUMBER(--D317)))),"Invalid/missing supplier VAT no; ","")&amp;IF(AND(L317="Yes",K317&lt;&gt;"Yes"),"VAT claimed without valid tax invoice; ","")&amp;IF(AND(L317="Yes",ISNUMBER(SEARCH("blocked",G317))),"Blocked input VAT claimed; ","")&amp;IF(AND(F317="Import - VAT paid at customs (Box 8)",M317=""),"Customs declaration no missing; ","")&amp;IF(AND(F317="Import - Reverse charge (Box 9)",E317="Saudi Arabia"),"RCM used for a local supplier; ","")&amp;IF(AND(L317="Yes",NOT(OR(F317="Standard domestic 15% (Box 7)",F317="Import - VAT paid at customs (Box 8)",F317="Import - Reverse charge (Box 9)"))),"VAT claimed on non-taxable category; ",""))</f>
        <v/>
      </c>
    </row>
    <row r="318">
      <c r="A318" s="17" t="n"/>
      <c r="B318" s="14" t="n"/>
      <c r="C318" s="14" t="n"/>
      <c r="D318" s="16" t="n"/>
      <c r="E318" s="14" t="n"/>
      <c r="F318" s="14" t="n"/>
      <c r="G318" s="14" t="n"/>
      <c r="H318" s="19" t="n"/>
      <c r="I318" s="19" t="n"/>
      <c r="J318" s="34">
        <f>IF(A318="","",H318+I318)</f>
        <v/>
      </c>
      <c r="K318" s="14" t="n"/>
      <c r="L318" s="14" t="n"/>
      <c r="M318" s="14" t="n"/>
      <c r="N318" s="14" t="n"/>
      <c r="O318" s="20">
        <f>IF(A318="","",SUMPRODUCT((A318&gt;=Setup!$C$19:$C$30)*(A318&lt;=Setup!$D$19:$D$30)*Setup!$A$19:$A$30))</f>
        <v/>
      </c>
      <c r="P318" s="34">
        <f>IF(A318="","",IF(OR(F318="Standard domestic 15% (Box 7)",F318="Import - VAT paid at customs (Box 8)",F318="Import - Reverse charge (Box 9)"),ROUND(H318*Setup!$B$9,2),0))</f>
        <v/>
      </c>
      <c r="Q318" s="34">
        <f>IF(A318="","",I318-P318)</f>
        <v/>
      </c>
      <c r="R318" s="34">
        <f>IF(A318="","",IF(L318="Yes",I318,0))</f>
        <v/>
      </c>
      <c r="S318" s="34">
        <f>IF(A318="","",IF(AND(L318="Yes",K318="Yes",NOT(ISNUMBER(SEARCH("blocked",G318))),OR(F318="Standard domestic 15% (Box 7)",F318="Import - VAT paid at customs (Box 8)",F318="Import - Reverse charge (Box 9)"),OR(F318&lt;&gt;"Standard domestic 15% (Box 7)",AND(LEN(D318)=15,LEFT(D318,1)="3",RIGHT(D318,1)="3",ISNUMBER(--D318)))),I318,0))</f>
        <v/>
      </c>
      <c r="T318" s="34">
        <f>IF(A318="","",R318-S318)</f>
        <v/>
      </c>
      <c r="U318" s="23">
        <f>IF(A318="","",IF(O318=0,"Outside audit periods; ","")&amp;IF(F318="","No VAT category; ","")&amp;IF(ABS(Q318)&gt;Setup!$B$10,"VAT ≠ 15% × net; ","")&amp;IF(AND(F318="Standard domestic 15% (Box 7)",NOT(AND(LEN(D318)=15,LEFT(D318,1)="3",RIGHT(D318,1)="3",ISNUMBER(--D318)))),"Invalid/missing supplier VAT no; ","")&amp;IF(AND(L318="Yes",K318&lt;&gt;"Yes"),"VAT claimed without valid tax invoice; ","")&amp;IF(AND(L318="Yes",ISNUMBER(SEARCH("blocked",G318))),"Blocked input VAT claimed; ","")&amp;IF(AND(F318="Import - VAT paid at customs (Box 8)",M318=""),"Customs declaration no missing; ","")&amp;IF(AND(F318="Import - Reverse charge (Box 9)",E318="Saudi Arabia"),"RCM used for a local supplier; ","")&amp;IF(AND(L318="Yes",NOT(OR(F318="Standard domestic 15% (Box 7)",F318="Import - VAT paid at customs (Box 8)",F318="Import - Reverse charge (Box 9)"))),"VAT claimed on non-taxable category; ",""))</f>
        <v/>
      </c>
    </row>
    <row r="319">
      <c r="A319" s="17" t="n"/>
      <c r="B319" s="14" t="n"/>
      <c r="C319" s="14" t="n"/>
      <c r="D319" s="16" t="n"/>
      <c r="E319" s="14" t="n"/>
      <c r="F319" s="14" t="n"/>
      <c r="G319" s="14" t="n"/>
      <c r="H319" s="19" t="n"/>
      <c r="I319" s="19" t="n"/>
      <c r="J319" s="34">
        <f>IF(A319="","",H319+I319)</f>
        <v/>
      </c>
      <c r="K319" s="14" t="n"/>
      <c r="L319" s="14" t="n"/>
      <c r="M319" s="14" t="n"/>
      <c r="N319" s="14" t="n"/>
      <c r="O319" s="20">
        <f>IF(A319="","",SUMPRODUCT((A319&gt;=Setup!$C$19:$C$30)*(A319&lt;=Setup!$D$19:$D$30)*Setup!$A$19:$A$30))</f>
        <v/>
      </c>
      <c r="P319" s="34">
        <f>IF(A319="","",IF(OR(F319="Standard domestic 15% (Box 7)",F319="Import - VAT paid at customs (Box 8)",F319="Import - Reverse charge (Box 9)"),ROUND(H319*Setup!$B$9,2),0))</f>
        <v/>
      </c>
      <c r="Q319" s="34">
        <f>IF(A319="","",I319-P319)</f>
        <v/>
      </c>
      <c r="R319" s="34">
        <f>IF(A319="","",IF(L319="Yes",I319,0))</f>
        <v/>
      </c>
      <c r="S319" s="34">
        <f>IF(A319="","",IF(AND(L319="Yes",K319="Yes",NOT(ISNUMBER(SEARCH("blocked",G319))),OR(F319="Standard domestic 15% (Box 7)",F319="Import - VAT paid at customs (Box 8)",F319="Import - Reverse charge (Box 9)"),OR(F319&lt;&gt;"Standard domestic 15% (Box 7)",AND(LEN(D319)=15,LEFT(D319,1)="3",RIGHT(D319,1)="3",ISNUMBER(--D319)))),I319,0))</f>
        <v/>
      </c>
      <c r="T319" s="34">
        <f>IF(A319="","",R319-S319)</f>
        <v/>
      </c>
      <c r="U319" s="23">
        <f>IF(A319="","",IF(O319=0,"Outside audit periods; ","")&amp;IF(F319="","No VAT category; ","")&amp;IF(ABS(Q319)&gt;Setup!$B$10,"VAT ≠ 15% × net; ","")&amp;IF(AND(F319="Standard domestic 15% (Box 7)",NOT(AND(LEN(D319)=15,LEFT(D319,1)="3",RIGHT(D319,1)="3",ISNUMBER(--D319)))),"Invalid/missing supplier VAT no; ","")&amp;IF(AND(L319="Yes",K319&lt;&gt;"Yes"),"VAT claimed without valid tax invoice; ","")&amp;IF(AND(L319="Yes",ISNUMBER(SEARCH("blocked",G319))),"Blocked input VAT claimed; ","")&amp;IF(AND(F319="Import - VAT paid at customs (Box 8)",M319=""),"Customs declaration no missing; ","")&amp;IF(AND(F319="Import - Reverse charge (Box 9)",E319="Saudi Arabia"),"RCM used for a local supplier; ","")&amp;IF(AND(L319="Yes",NOT(OR(F319="Standard domestic 15% (Box 7)",F319="Import - VAT paid at customs (Box 8)",F319="Import - Reverse charge (Box 9)"))),"VAT claimed on non-taxable category; ",""))</f>
        <v/>
      </c>
    </row>
    <row r="320">
      <c r="A320" s="17" t="n"/>
      <c r="B320" s="14" t="n"/>
      <c r="C320" s="14" t="n"/>
      <c r="D320" s="16" t="n"/>
      <c r="E320" s="14" t="n"/>
      <c r="F320" s="14" t="n"/>
      <c r="G320" s="14" t="n"/>
      <c r="H320" s="19" t="n"/>
      <c r="I320" s="19" t="n"/>
      <c r="J320" s="34">
        <f>IF(A320="","",H320+I320)</f>
        <v/>
      </c>
      <c r="K320" s="14" t="n"/>
      <c r="L320" s="14" t="n"/>
      <c r="M320" s="14" t="n"/>
      <c r="N320" s="14" t="n"/>
      <c r="O320" s="20">
        <f>IF(A320="","",SUMPRODUCT((A320&gt;=Setup!$C$19:$C$30)*(A320&lt;=Setup!$D$19:$D$30)*Setup!$A$19:$A$30))</f>
        <v/>
      </c>
      <c r="P320" s="34">
        <f>IF(A320="","",IF(OR(F320="Standard domestic 15% (Box 7)",F320="Import - VAT paid at customs (Box 8)",F320="Import - Reverse charge (Box 9)"),ROUND(H320*Setup!$B$9,2),0))</f>
        <v/>
      </c>
      <c r="Q320" s="34">
        <f>IF(A320="","",I320-P320)</f>
        <v/>
      </c>
      <c r="R320" s="34">
        <f>IF(A320="","",IF(L320="Yes",I320,0))</f>
        <v/>
      </c>
      <c r="S320" s="34">
        <f>IF(A320="","",IF(AND(L320="Yes",K320="Yes",NOT(ISNUMBER(SEARCH("blocked",G320))),OR(F320="Standard domestic 15% (Box 7)",F320="Import - VAT paid at customs (Box 8)",F320="Import - Reverse charge (Box 9)"),OR(F320&lt;&gt;"Standard domestic 15% (Box 7)",AND(LEN(D320)=15,LEFT(D320,1)="3",RIGHT(D320,1)="3",ISNUMBER(--D320)))),I320,0))</f>
        <v/>
      </c>
      <c r="T320" s="34">
        <f>IF(A320="","",R320-S320)</f>
        <v/>
      </c>
      <c r="U320" s="23">
        <f>IF(A320="","",IF(O320=0,"Outside audit periods; ","")&amp;IF(F320="","No VAT category; ","")&amp;IF(ABS(Q320)&gt;Setup!$B$10,"VAT ≠ 15% × net; ","")&amp;IF(AND(F320="Standard domestic 15% (Box 7)",NOT(AND(LEN(D320)=15,LEFT(D320,1)="3",RIGHT(D320,1)="3",ISNUMBER(--D320)))),"Invalid/missing supplier VAT no; ","")&amp;IF(AND(L320="Yes",K320&lt;&gt;"Yes"),"VAT claimed without valid tax invoice; ","")&amp;IF(AND(L320="Yes",ISNUMBER(SEARCH("blocked",G320))),"Blocked input VAT claimed; ","")&amp;IF(AND(F320="Import - VAT paid at customs (Box 8)",M320=""),"Customs declaration no missing; ","")&amp;IF(AND(F320="Import - Reverse charge (Box 9)",E320="Saudi Arabia"),"RCM used for a local supplier; ","")&amp;IF(AND(L320="Yes",NOT(OR(F320="Standard domestic 15% (Box 7)",F320="Import - VAT paid at customs (Box 8)",F320="Import - Reverse charge (Box 9)"))),"VAT claimed on non-taxable category; ",""))</f>
        <v/>
      </c>
    </row>
    <row r="321">
      <c r="A321" s="17" t="n"/>
      <c r="B321" s="14" t="n"/>
      <c r="C321" s="14" t="n"/>
      <c r="D321" s="16" t="n"/>
      <c r="E321" s="14" t="n"/>
      <c r="F321" s="14" t="n"/>
      <c r="G321" s="14" t="n"/>
      <c r="H321" s="19" t="n"/>
      <c r="I321" s="19" t="n"/>
      <c r="J321" s="34">
        <f>IF(A321="","",H321+I321)</f>
        <v/>
      </c>
      <c r="K321" s="14" t="n"/>
      <c r="L321" s="14" t="n"/>
      <c r="M321" s="14" t="n"/>
      <c r="N321" s="14" t="n"/>
      <c r="O321" s="20">
        <f>IF(A321="","",SUMPRODUCT((A321&gt;=Setup!$C$19:$C$30)*(A321&lt;=Setup!$D$19:$D$30)*Setup!$A$19:$A$30))</f>
        <v/>
      </c>
      <c r="P321" s="34">
        <f>IF(A321="","",IF(OR(F321="Standard domestic 15% (Box 7)",F321="Import - VAT paid at customs (Box 8)",F321="Import - Reverse charge (Box 9)"),ROUND(H321*Setup!$B$9,2),0))</f>
        <v/>
      </c>
      <c r="Q321" s="34">
        <f>IF(A321="","",I321-P321)</f>
        <v/>
      </c>
      <c r="R321" s="34">
        <f>IF(A321="","",IF(L321="Yes",I321,0))</f>
        <v/>
      </c>
      <c r="S321" s="34">
        <f>IF(A321="","",IF(AND(L321="Yes",K321="Yes",NOT(ISNUMBER(SEARCH("blocked",G321))),OR(F321="Standard domestic 15% (Box 7)",F321="Import - VAT paid at customs (Box 8)",F321="Import - Reverse charge (Box 9)"),OR(F321&lt;&gt;"Standard domestic 15% (Box 7)",AND(LEN(D321)=15,LEFT(D321,1)="3",RIGHT(D321,1)="3",ISNUMBER(--D321)))),I321,0))</f>
        <v/>
      </c>
      <c r="T321" s="34">
        <f>IF(A321="","",R321-S321)</f>
        <v/>
      </c>
      <c r="U321" s="23">
        <f>IF(A321="","",IF(O321=0,"Outside audit periods; ","")&amp;IF(F321="","No VAT category; ","")&amp;IF(ABS(Q321)&gt;Setup!$B$10,"VAT ≠ 15% × net; ","")&amp;IF(AND(F321="Standard domestic 15% (Box 7)",NOT(AND(LEN(D321)=15,LEFT(D321,1)="3",RIGHT(D321,1)="3",ISNUMBER(--D321)))),"Invalid/missing supplier VAT no; ","")&amp;IF(AND(L321="Yes",K321&lt;&gt;"Yes"),"VAT claimed without valid tax invoice; ","")&amp;IF(AND(L321="Yes",ISNUMBER(SEARCH("blocked",G321))),"Blocked input VAT claimed; ","")&amp;IF(AND(F321="Import - VAT paid at customs (Box 8)",M321=""),"Customs declaration no missing; ","")&amp;IF(AND(F321="Import - Reverse charge (Box 9)",E321="Saudi Arabia"),"RCM used for a local supplier; ","")&amp;IF(AND(L321="Yes",NOT(OR(F321="Standard domestic 15% (Box 7)",F321="Import - VAT paid at customs (Box 8)",F321="Import - Reverse charge (Box 9)"))),"VAT claimed on non-taxable category; ",""))</f>
        <v/>
      </c>
    </row>
    <row r="322">
      <c r="A322" s="17" t="n"/>
      <c r="B322" s="14" t="n"/>
      <c r="C322" s="14" t="n"/>
      <c r="D322" s="16" t="n"/>
      <c r="E322" s="14" t="n"/>
      <c r="F322" s="14" t="n"/>
      <c r="G322" s="14" t="n"/>
      <c r="H322" s="19" t="n"/>
      <c r="I322" s="19" t="n"/>
      <c r="J322" s="34">
        <f>IF(A322="","",H322+I322)</f>
        <v/>
      </c>
      <c r="K322" s="14" t="n"/>
      <c r="L322" s="14" t="n"/>
      <c r="M322" s="14" t="n"/>
      <c r="N322" s="14" t="n"/>
      <c r="O322" s="20">
        <f>IF(A322="","",SUMPRODUCT((A322&gt;=Setup!$C$19:$C$30)*(A322&lt;=Setup!$D$19:$D$30)*Setup!$A$19:$A$30))</f>
        <v/>
      </c>
      <c r="P322" s="34">
        <f>IF(A322="","",IF(OR(F322="Standard domestic 15% (Box 7)",F322="Import - VAT paid at customs (Box 8)",F322="Import - Reverse charge (Box 9)"),ROUND(H322*Setup!$B$9,2),0))</f>
        <v/>
      </c>
      <c r="Q322" s="34">
        <f>IF(A322="","",I322-P322)</f>
        <v/>
      </c>
      <c r="R322" s="34">
        <f>IF(A322="","",IF(L322="Yes",I322,0))</f>
        <v/>
      </c>
      <c r="S322" s="34">
        <f>IF(A322="","",IF(AND(L322="Yes",K322="Yes",NOT(ISNUMBER(SEARCH("blocked",G322))),OR(F322="Standard domestic 15% (Box 7)",F322="Import - VAT paid at customs (Box 8)",F322="Import - Reverse charge (Box 9)"),OR(F322&lt;&gt;"Standard domestic 15% (Box 7)",AND(LEN(D322)=15,LEFT(D322,1)="3",RIGHT(D322,1)="3",ISNUMBER(--D322)))),I322,0))</f>
        <v/>
      </c>
      <c r="T322" s="34">
        <f>IF(A322="","",R322-S322)</f>
        <v/>
      </c>
      <c r="U322" s="23">
        <f>IF(A322="","",IF(O322=0,"Outside audit periods; ","")&amp;IF(F322="","No VAT category; ","")&amp;IF(ABS(Q322)&gt;Setup!$B$10,"VAT ≠ 15% × net; ","")&amp;IF(AND(F322="Standard domestic 15% (Box 7)",NOT(AND(LEN(D322)=15,LEFT(D322,1)="3",RIGHT(D322,1)="3",ISNUMBER(--D322)))),"Invalid/missing supplier VAT no; ","")&amp;IF(AND(L322="Yes",K322&lt;&gt;"Yes"),"VAT claimed without valid tax invoice; ","")&amp;IF(AND(L322="Yes",ISNUMBER(SEARCH("blocked",G322))),"Blocked input VAT claimed; ","")&amp;IF(AND(F322="Import - VAT paid at customs (Box 8)",M322=""),"Customs declaration no missing; ","")&amp;IF(AND(F322="Import - Reverse charge (Box 9)",E322="Saudi Arabia"),"RCM used for a local supplier; ","")&amp;IF(AND(L322="Yes",NOT(OR(F322="Standard domestic 15% (Box 7)",F322="Import - VAT paid at customs (Box 8)",F322="Import - Reverse charge (Box 9)"))),"VAT claimed on non-taxable category; ",""))</f>
        <v/>
      </c>
    </row>
    <row r="323">
      <c r="A323" s="17" t="n"/>
      <c r="B323" s="14" t="n"/>
      <c r="C323" s="14" t="n"/>
      <c r="D323" s="16" t="n"/>
      <c r="E323" s="14" t="n"/>
      <c r="F323" s="14" t="n"/>
      <c r="G323" s="14" t="n"/>
      <c r="H323" s="19" t="n"/>
      <c r="I323" s="19" t="n"/>
      <c r="J323" s="34">
        <f>IF(A323="","",H323+I323)</f>
        <v/>
      </c>
      <c r="K323" s="14" t="n"/>
      <c r="L323" s="14" t="n"/>
      <c r="M323" s="14" t="n"/>
      <c r="N323" s="14" t="n"/>
      <c r="O323" s="20">
        <f>IF(A323="","",SUMPRODUCT((A323&gt;=Setup!$C$19:$C$30)*(A323&lt;=Setup!$D$19:$D$30)*Setup!$A$19:$A$30))</f>
        <v/>
      </c>
      <c r="P323" s="34">
        <f>IF(A323="","",IF(OR(F323="Standard domestic 15% (Box 7)",F323="Import - VAT paid at customs (Box 8)",F323="Import - Reverse charge (Box 9)"),ROUND(H323*Setup!$B$9,2),0))</f>
        <v/>
      </c>
      <c r="Q323" s="34">
        <f>IF(A323="","",I323-P323)</f>
        <v/>
      </c>
      <c r="R323" s="34">
        <f>IF(A323="","",IF(L323="Yes",I323,0))</f>
        <v/>
      </c>
      <c r="S323" s="34">
        <f>IF(A323="","",IF(AND(L323="Yes",K323="Yes",NOT(ISNUMBER(SEARCH("blocked",G323))),OR(F323="Standard domestic 15% (Box 7)",F323="Import - VAT paid at customs (Box 8)",F323="Import - Reverse charge (Box 9)"),OR(F323&lt;&gt;"Standard domestic 15% (Box 7)",AND(LEN(D323)=15,LEFT(D323,1)="3",RIGHT(D323,1)="3",ISNUMBER(--D323)))),I323,0))</f>
        <v/>
      </c>
      <c r="T323" s="34">
        <f>IF(A323="","",R323-S323)</f>
        <v/>
      </c>
      <c r="U323" s="23">
        <f>IF(A323="","",IF(O323=0,"Outside audit periods; ","")&amp;IF(F323="","No VAT category; ","")&amp;IF(ABS(Q323)&gt;Setup!$B$10,"VAT ≠ 15% × net; ","")&amp;IF(AND(F323="Standard domestic 15% (Box 7)",NOT(AND(LEN(D323)=15,LEFT(D323,1)="3",RIGHT(D323,1)="3",ISNUMBER(--D323)))),"Invalid/missing supplier VAT no; ","")&amp;IF(AND(L323="Yes",K323&lt;&gt;"Yes"),"VAT claimed without valid tax invoice; ","")&amp;IF(AND(L323="Yes",ISNUMBER(SEARCH("blocked",G323))),"Blocked input VAT claimed; ","")&amp;IF(AND(F323="Import - VAT paid at customs (Box 8)",M323=""),"Customs declaration no missing; ","")&amp;IF(AND(F323="Import - Reverse charge (Box 9)",E323="Saudi Arabia"),"RCM used for a local supplier; ","")&amp;IF(AND(L323="Yes",NOT(OR(F323="Standard domestic 15% (Box 7)",F323="Import - VAT paid at customs (Box 8)",F323="Import - Reverse charge (Box 9)"))),"VAT claimed on non-taxable category; ",""))</f>
        <v/>
      </c>
    </row>
    <row r="324">
      <c r="A324" s="17" t="n"/>
      <c r="B324" s="14" t="n"/>
      <c r="C324" s="14" t="n"/>
      <c r="D324" s="16" t="n"/>
      <c r="E324" s="14" t="n"/>
      <c r="F324" s="14" t="n"/>
      <c r="G324" s="14" t="n"/>
      <c r="H324" s="19" t="n"/>
      <c r="I324" s="19" t="n"/>
      <c r="J324" s="34">
        <f>IF(A324="","",H324+I324)</f>
        <v/>
      </c>
      <c r="K324" s="14" t="n"/>
      <c r="L324" s="14" t="n"/>
      <c r="M324" s="14" t="n"/>
      <c r="N324" s="14" t="n"/>
      <c r="O324" s="20">
        <f>IF(A324="","",SUMPRODUCT((A324&gt;=Setup!$C$19:$C$30)*(A324&lt;=Setup!$D$19:$D$30)*Setup!$A$19:$A$30))</f>
        <v/>
      </c>
      <c r="P324" s="34">
        <f>IF(A324="","",IF(OR(F324="Standard domestic 15% (Box 7)",F324="Import - VAT paid at customs (Box 8)",F324="Import - Reverse charge (Box 9)"),ROUND(H324*Setup!$B$9,2),0))</f>
        <v/>
      </c>
      <c r="Q324" s="34">
        <f>IF(A324="","",I324-P324)</f>
        <v/>
      </c>
      <c r="R324" s="34">
        <f>IF(A324="","",IF(L324="Yes",I324,0))</f>
        <v/>
      </c>
      <c r="S324" s="34">
        <f>IF(A324="","",IF(AND(L324="Yes",K324="Yes",NOT(ISNUMBER(SEARCH("blocked",G324))),OR(F324="Standard domestic 15% (Box 7)",F324="Import - VAT paid at customs (Box 8)",F324="Import - Reverse charge (Box 9)"),OR(F324&lt;&gt;"Standard domestic 15% (Box 7)",AND(LEN(D324)=15,LEFT(D324,1)="3",RIGHT(D324,1)="3",ISNUMBER(--D324)))),I324,0))</f>
        <v/>
      </c>
      <c r="T324" s="34">
        <f>IF(A324="","",R324-S324)</f>
        <v/>
      </c>
      <c r="U324" s="23">
        <f>IF(A324="","",IF(O324=0,"Outside audit periods; ","")&amp;IF(F324="","No VAT category; ","")&amp;IF(ABS(Q324)&gt;Setup!$B$10,"VAT ≠ 15% × net; ","")&amp;IF(AND(F324="Standard domestic 15% (Box 7)",NOT(AND(LEN(D324)=15,LEFT(D324,1)="3",RIGHT(D324,1)="3",ISNUMBER(--D324)))),"Invalid/missing supplier VAT no; ","")&amp;IF(AND(L324="Yes",K324&lt;&gt;"Yes"),"VAT claimed without valid tax invoice; ","")&amp;IF(AND(L324="Yes",ISNUMBER(SEARCH("blocked",G324))),"Blocked input VAT claimed; ","")&amp;IF(AND(F324="Import - VAT paid at customs (Box 8)",M324=""),"Customs declaration no missing; ","")&amp;IF(AND(F324="Import - Reverse charge (Box 9)",E324="Saudi Arabia"),"RCM used for a local supplier; ","")&amp;IF(AND(L324="Yes",NOT(OR(F324="Standard domestic 15% (Box 7)",F324="Import - VAT paid at customs (Box 8)",F324="Import - Reverse charge (Box 9)"))),"VAT claimed on non-taxable category; ",""))</f>
        <v/>
      </c>
    </row>
    <row r="325">
      <c r="A325" s="17" t="n"/>
      <c r="B325" s="14" t="n"/>
      <c r="C325" s="14" t="n"/>
      <c r="D325" s="16" t="n"/>
      <c r="E325" s="14" t="n"/>
      <c r="F325" s="14" t="n"/>
      <c r="G325" s="14" t="n"/>
      <c r="H325" s="19" t="n"/>
      <c r="I325" s="19" t="n"/>
      <c r="J325" s="34">
        <f>IF(A325="","",H325+I325)</f>
        <v/>
      </c>
      <c r="K325" s="14" t="n"/>
      <c r="L325" s="14" t="n"/>
      <c r="M325" s="14" t="n"/>
      <c r="N325" s="14" t="n"/>
      <c r="O325" s="20">
        <f>IF(A325="","",SUMPRODUCT((A325&gt;=Setup!$C$19:$C$30)*(A325&lt;=Setup!$D$19:$D$30)*Setup!$A$19:$A$30))</f>
        <v/>
      </c>
      <c r="P325" s="34">
        <f>IF(A325="","",IF(OR(F325="Standard domestic 15% (Box 7)",F325="Import - VAT paid at customs (Box 8)",F325="Import - Reverse charge (Box 9)"),ROUND(H325*Setup!$B$9,2),0))</f>
        <v/>
      </c>
      <c r="Q325" s="34">
        <f>IF(A325="","",I325-P325)</f>
        <v/>
      </c>
      <c r="R325" s="34">
        <f>IF(A325="","",IF(L325="Yes",I325,0))</f>
        <v/>
      </c>
      <c r="S325" s="34">
        <f>IF(A325="","",IF(AND(L325="Yes",K325="Yes",NOT(ISNUMBER(SEARCH("blocked",G325))),OR(F325="Standard domestic 15% (Box 7)",F325="Import - VAT paid at customs (Box 8)",F325="Import - Reverse charge (Box 9)"),OR(F325&lt;&gt;"Standard domestic 15% (Box 7)",AND(LEN(D325)=15,LEFT(D325,1)="3",RIGHT(D325,1)="3",ISNUMBER(--D325)))),I325,0))</f>
        <v/>
      </c>
      <c r="T325" s="34">
        <f>IF(A325="","",R325-S325)</f>
        <v/>
      </c>
      <c r="U325" s="23">
        <f>IF(A325="","",IF(O325=0,"Outside audit periods; ","")&amp;IF(F325="","No VAT category; ","")&amp;IF(ABS(Q325)&gt;Setup!$B$10,"VAT ≠ 15% × net; ","")&amp;IF(AND(F325="Standard domestic 15% (Box 7)",NOT(AND(LEN(D325)=15,LEFT(D325,1)="3",RIGHT(D325,1)="3",ISNUMBER(--D325)))),"Invalid/missing supplier VAT no; ","")&amp;IF(AND(L325="Yes",K325&lt;&gt;"Yes"),"VAT claimed without valid tax invoice; ","")&amp;IF(AND(L325="Yes",ISNUMBER(SEARCH("blocked",G325))),"Blocked input VAT claimed; ","")&amp;IF(AND(F325="Import - VAT paid at customs (Box 8)",M325=""),"Customs declaration no missing; ","")&amp;IF(AND(F325="Import - Reverse charge (Box 9)",E325="Saudi Arabia"),"RCM used for a local supplier; ","")&amp;IF(AND(L325="Yes",NOT(OR(F325="Standard domestic 15% (Box 7)",F325="Import - VAT paid at customs (Box 8)",F325="Import - Reverse charge (Box 9)"))),"VAT claimed on non-taxable category; ",""))</f>
        <v/>
      </c>
    </row>
    <row r="326">
      <c r="A326" s="17" t="n"/>
      <c r="B326" s="14" t="n"/>
      <c r="C326" s="14" t="n"/>
      <c r="D326" s="16" t="n"/>
      <c r="E326" s="14" t="n"/>
      <c r="F326" s="14" t="n"/>
      <c r="G326" s="14" t="n"/>
      <c r="H326" s="19" t="n"/>
      <c r="I326" s="19" t="n"/>
      <c r="J326" s="34">
        <f>IF(A326="","",H326+I326)</f>
        <v/>
      </c>
      <c r="K326" s="14" t="n"/>
      <c r="L326" s="14" t="n"/>
      <c r="M326" s="14" t="n"/>
      <c r="N326" s="14" t="n"/>
      <c r="O326" s="20">
        <f>IF(A326="","",SUMPRODUCT((A326&gt;=Setup!$C$19:$C$30)*(A326&lt;=Setup!$D$19:$D$30)*Setup!$A$19:$A$30))</f>
        <v/>
      </c>
      <c r="P326" s="34">
        <f>IF(A326="","",IF(OR(F326="Standard domestic 15% (Box 7)",F326="Import - VAT paid at customs (Box 8)",F326="Import - Reverse charge (Box 9)"),ROUND(H326*Setup!$B$9,2),0))</f>
        <v/>
      </c>
      <c r="Q326" s="34">
        <f>IF(A326="","",I326-P326)</f>
        <v/>
      </c>
      <c r="R326" s="34">
        <f>IF(A326="","",IF(L326="Yes",I326,0))</f>
        <v/>
      </c>
      <c r="S326" s="34">
        <f>IF(A326="","",IF(AND(L326="Yes",K326="Yes",NOT(ISNUMBER(SEARCH("blocked",G326))),OR(F326="Standard domestic 15% (Box 7)",F326="Import - VAT paid at customs (Box 8)",F326="Import - Reverse charge (Box 9)"),OR(F326&lt;&gt;"Standard domestic 15% (Box 7)",AND(LEN(D326)=15,LEFT(D326,1)="3",RIGHT(D326,1)="3",ISNUMBER(--D326)))),I326,0))</f>
        <v/>
      </c>
      <c r="T326" s="34">
        <f>IF(A326="","",R326-S326)</f>
        <v/>
      </c>
      <c r="U326" s="23">
        <f>IF(A326="","",IF(O326=0,"Outside audit periods; ","")&amp;IF(F326="","No VAT category; ","")&amp;IF(ABS(Q326)&gt;Setup!$B$10,"VAT ≠ 15% × net; ","")&amp;IF(AND(F326="Standard domestic 15% (Box 7)",NOT(AND(LEN(D326)=15,LEFT(D326,1)="3",RIGHT(D326,1)="3",ISNUMBER(--D326)))),"Invalid/missing supplier VAT no; ","")&amp;IF(AND(L326="Yes",K326&lt;&gt;"Yes"),"VAT claimed without valid tax invoice; ","")&amp;IF(AND(L326="Yes",ISNUMBER(SEARCH("blocked",G326))),"Blocked input VAT claimed; ","")&amp;IF(AND(F326="Import - VAT paid at customs (Box 8)",M326=""),"Customs declaration no missing; ","")&amp;IF(AND(F326="Import - Reverse charge (Box 9)",E326="Saudi Arabia"),"RCM used for a local supplier; ","")&amp;IF(AND(L326="Yes",NOT(OR(F326="Standard domestic 15% (Box 7)",F326="Import - VAT paid at customs (Box 8)",F326="Import - Reverse charge (Box 9)"))),"VAT claimed on non-taxable category; ",""))</f>
        <v/>
      </c>
    </row>
    <row r="327">
      <c r="A327" s="17" t="n"/>
      <c r="B327" s="14" t="n"/>
      <c r="C327" s="14" t="n"/>
      <c r="D327" s="16" t="n"/>
      <c r="E327" s="14" t="n"/>
      <c r="F327" s="14" t="n"/>
      <c r="G327" s="14" t="n"/>
      <c r="H327" s="19" t="n"/>
      <c r="I327" s="19" t="n"/>
      <c r="J327" s="34">
        <f>IF(A327="","",H327+I327)</f>
        <v/>
      </c>
      <c r="K327" s="14" t="n"/>
      <c r="L327" s="14" t="n"/>
      <c r="M327" s="14" t="n"/>
      <c r="N327" s="14" t="n"/>
      <c r="O327" s="20">
        <f>IF(A327="","",SUMPRODUCT((A327&gt;=Setup!$C$19:$C$30)*(A327&lt;=Setup!$D$19:$D$30)*Setup!$A$19:$A$30))</f>
        <v/>
      </c>
      <c r="P327" s="34">
        <f>IF(A327="","",IF(OR(F327="Standard domestic 15% (Box 7)",F327="Import - VAT paid at customs (Box 8)",F327="Import - Reverse charge (Box 9)"),ROUND(H327*Setup!$B$9,2),0))</f>
        <v/>
      </c>
      <c r="Q327" s="34">
        <f>IF(A327="","",I327-P327)</f>
        <v/>
      </c>
      <c r="R327" s="34">
        <f>IF(A327="","",IF(L327="Yes",I327,0))</f>
        <v/>
      </c>
      <c r="S327" s="34">
        <f>IF(A327="","",IF(AND(L327="Yes",K327="Yes",NOT(ISNUMBER(SEARCH("blocked",G327))),OR(F327="Standard domestic 15% (Box 7)",F327="Import - VAT paid at customs (Box 8)",F327="Import - Reverse charge (Box 9)"),OR(F327&lt;&gt;"Standard domestic 15% (Box 7)",AND(LEN(D327)=15,LEFT(D327,1)="3",RIGHT(D327,1)="3",ISNUMBER(--D327)))),I327,0))</f>
        <v/>
      </c>
      <c r="T327" s="34">
        <f>IF(A327="","",R327-S327)</f>
        <v/>
      </c>
      <c r="U327" s="23">
        <f>IF(A327="","",IF(O327=0,"Outside audit periods; ","")&amp;IF(F327="","No VAT category; ","")&amp;IF(ABS(Q327)&gt;Setup!$B$10,"VAT ≠ 15% × net; ","")&amp;IF(AND(F327="Standard domestic 15% (Box 7)",NOT(AND(LEN(D327)=15,LEFT(D327,1)="3",RIGHT(D327,1)="3",ISNUMBER(--D327)))),"Invalid/missing supplier VAT no; ","")&amp;IF(AND(L327="Yes",K327&lt;&gt;"Yes"),"VAT claimed without valid tax invoice; ","")&amp;IF(AND(L327="Yes",ISNUMBER(SEARCH("blocked",G327))),"Blocked input VAT claimed; ","")&amp;IF(AND(F327="Import - VAT paid at customs (Box 8)",M327=""),"Customs declaration no missing; ","")&amp;IF(AND(F327="Import - Reverse charge (Box 9)",E327="Saudi Arabia"),"RCM used for a local supplier; ","")&amp;IF(AND(L327="Yes",NOT(OR(F327="Standard domestic 15% (Box 7)",F327="Import - VAT paid at customs (Box 8)",F327="Import - Reverse charge (Box 9)"))),"VAT claimed on non-taxable category; ",""))</f>
        <v/>
      </c>
    </row>
    <row r="328">
      <c r="A328" s="17" t="n"/>
      <c r="B328" s="14" t="n"/>
      <c r="C328" s="14" t="n"/>
      <c r="D328" s="16" t="n"/>
      <c r="E328" s="14" t="n"/>
      <c r="F328" s="14" t="n"/>
      <c r="G328" s="14" t="n"/>
      <c r="H328" s="19" t="n"/>
      <c r="I328" s="19" t="n"/>
      <c r="J328" s="34">
        <f>IF(A328="","",H328+I328)</f>
        <v/>
      </c>
      <c r="K328" s="14" t="n"/>
      <c r="L328" s="14" t="n"/>
      <c r="M328" s="14" t="n"/>
      <c r="N328" s="14" t="n"/>
      <c r="O328" s="20">
        <f>IF(A328="","",SUMPRODUCT((A328&gt;=Setup!$C$19:$C$30)*(A328&lt;=Setup!$D$19:$D$30)*Setup!$A$19:$A$30))</f>
        <v/>
      </c>
      <c r="P328" s="34">
        <f>IF(A328="","",IF(OR(F328="Standard domestic 15% (Box 7)",F328="Import - VAT paid at customs (Box 8)",F328="Import - Reverse charge (Box 9)"),ROUND(H328*Setup!$B$9,2),0))</f>
        <v/>
      </c>
      <c r="Q328" s="34">
        <f>IF(A328="","",I328-P328)</f>
        <v/>
      </c>
      <c r="R328" s="34">
        <f>IF(A328="","",IF(L328="Yes",I328,0))</f>
        <v/>
      </c>
      <c r="S328" s="34">
        <f>IF(A328="","",IF(AND(L328="Yes",K328="Yes",NOT(ISNUMBER(SEARCH("blocked",G328))),OR(F328="Standard domestic 15% (Box 7)",F328="Import - VAT paid at customs (Box 8)",F328="Import - Reverse charge (Box 9)"),OR(F328&lt;&gt;"Standard domestic 15% (Box 7)",AND(LEN(D328)=15,LEFT(D328,1)="3",RIGHT(D328,1)="3",ISNUMBER(--D328)))),I328,0))</f>
        <v/>
      </c>
      <c r="T328" s="34">
        <f>IF(A328="","",R328-S328)</f>
        <v/>
      </c>
      <c r="U328" s="23">
        <f>IF(A328="","",IF(O328=0,"Outside audit periods; ","")&amp;IF(F328="","No VAT category; ","")&amp;IF(ABS(Q328)&gt;Setup!$B$10,"VAT ≠ 15% × net; ","")&amp;IF(AND(F328="Standard domestic 15% (Box 7)",NOT(AND(LEN(D328)=15,LEFT(D328,1)="3",RIGHT(D328,1)="3",ISNUMBER(--D328)))),"Invalid/missing supplier VAT no; ","")&amp;IF(AND(L328="Yes",K328&lt;&gt;"Yes"),"VAT claimed without valid tax invoice; ","")&amp;IF(AND(L328="Yes",ISNUMBER(SEARCH("blocked",G328))),"Blocked input VAT claimed; ","")&amp;IF(AND(F328="Import - VAT paid at customs (Box 8)",M328=""),"Customs declaration no missing; ","")&amp;IF(AND(F328="Import - Reverse charge (Box 9)",E328="Saudi Arabia"),"RCM used for a local supplier; ","")&amp;IF(AND(L328="Yes",NOT(OR(F328="Standard domestic 15% (Box 7)",F328="Import - VAT paid at customs (Box 8)",F328="Import - Reverse charge (Box 9)"))),"VAT claimed on non-taxable category; ",""))</f>
        <v/>
      </c>
    </row>
    <row r="329">
      <c r="A329" s="17" t="n"/>
      <c r="B329" s="14" t="n"/>
      <c r="C329" s="14" t="n"/>
      <c r="D329" s="16" t="n"/>
      <c r="E329" s="14" t="n"/>
      <c r="F329" s="14" t="n"/>
      <c r="G329" s="14" t="n"/>
      <c r="H329" s="19" t="n"/>
      <c r="I329" s="19" t="n"/>
      <c r="J329" s="34">
        <f>IF(A329="","",H329+I329)</f>
        <v/>
      </c>
      <c r="K329" s="14" t="n"/>
      <c r="L329" s="14" t="n"/>
      <c r="M329" s="14" t="n"/>
      <c r="N329" s="14" t="n"/>
      <c r="O329" s="20">
        <f>IF(A329="","",SUMPRODUCT((A329&gt;=Setup!$C$19:$C$30)*(A329&lt;=Setup!$D$19:$D$30)*Setup!$A$19:$A$30))</f>
        <v/>
      </c>
      <c r="P329" s="34">
        <f>IF(A329="","",IF(OR(F329="Standard domestic 15% (Box 7)",F329="Import - VAT paid at customs (Box 8)",F329="Import - Reverse charge (Box 9)"),ROUND(H329*Setup!$B$9,2),0))</f>
        <v/>
      </c>
      <c r="Q329" s="34">
        <f>IF(A329="","",I329-P329)</f>
        <v/>
      </c>
      <c r="R329" s="34">
        <f>IF(A329="","",IF(L329="Yes",I329,0))</f>
        <v/>
      </c>
      <c r="S329" s="34">
        <f>IF(A329="","",IF(AND(L329="Yes",K329="Yes",NOT(ISNUMBER(SEARCH("blocked",G329))),OR(F329="Standard domestic 15% (Box 7)",F329="Import - VAT paid at customs (Box 8)",F329="Import - Reverse charge (Box 9)"),OR(F329&lt;&gt;"Standard domestic 15% (Box 7)",AND(LEN(D329)=15,LEFT(D329,1)="3",RIGHT(D329,1)="3",ISNUMBER(--D329)))),I329,0))</f>
        <v/>
      </c>
      <c r="T329" s="34">
        <f>IF(A329="","",R329-S329)</f>
        <v/>
      </c>
      <c r="U329" s="23">
        <f>IF(A329="","",IF(O329=0,"Outside audit periods; ","")&amp;IF(F329="","No VAT category; ","")&amp;IF(ABS(Q329)&gt;Setup!$B$10,"VAT ≠ 15% × net; ","")&amp;IF(AND(F329="Standard domestic 15% (Box 7)",NOT(AND(LEN(D329)=15,LEFT(D329,1)="3",RIGHT(D329,1)="3",ISNUMBER(--D329)))),"Invalid/missing supplier VAT no; ","")&amp;IF(AND(L329="Yes",K329&lt;&gt;"Yes"),"VAT claimed without valid tax invoice; ","")&amp;IF(AND(L329="Yes",ISNUMBER(SEARCH("blocked",G329))),"Blocked input VAT claimed; ","")&amp;IF(AND(F329="Import - VAT paid at customs (Box 8)",M329=""),"Customs declaration no missing; ","")&amp;IF(AND(F329="Import - Reverse charge (Box 9)",E329="Saudi Arabia"),"RCM used for a local supplier; ","")&amp;IF(AND(L329="Yes",NOT(OR(F329="Standard domestic 15% (Box 7)",F329="Import - VAT paid at customs (Box 8)",F329="Import - Reverse charge (Box 9)"))),"VAT claimed on non-taxable category; ",""))</f>
        <v/>
      </c>
    </row>
    <row r="330">
      <c r="A330" s="17" t="n"/>
      <c r="B330" s="14" t="n"/>
      <c r="C330" s="14" t="n"/>
      <c r="D330" s="16" t="n"/>
      <c r="E330" s="14" t="n"/>
      <c r="F330" s="14" t="n"/>
      <c r="G330" s="14" t="n"/>
      <c r="H330" s="19" t="n"/>
      <c r="I330" s="19" t="n"/>
      <c r="J330" s="34">
        <f>IF(A330="","",H330+I330)</f>
        <v/>
      </c>
      <c r="K330" s="14" t="n"/>
      <c r="L330" s="14" t="n"/>
      <c r="M330" s="14" t="n"/>
      <c r="N330" s="14" t="n"/>
      <c r="O330" s="20">
        <f>IF(A330="","",SUMPRODUCT((A330&gt;=Setup!$C$19:$C$30)*(A330&lt;=Setup!$D$19:$D$30)*Setup!$A$19:$A$30))</f>
        <v/>
      </c>
      <c r="P330" s="34">
        <f>IF(A330="","",IF(OR(F330="Standard domestic 15% (Box 7)",F330="Import - VAT paid at customs (Box 8)",F330="Import - Reverse charge (Box 9)"),ROUND(H330*Setup!$B$9,2),0))</f>
        <v/>
      </c>
      <c r="Q330" s="34">
        <f>IF(A330="","",I330-P330)</f>
        <v/>
      </c>
      <c r="R330" s="34">
        <f>IF(A330="","",IF(L330="Yes",I330,0))</f>
        <v/>
      </c>
      <c r="S330" s="34">
        <f>IF(A330="","",IF(AND(L330="Yes",K330="Yes",NOT(ISNUMBER(SEARCH("blocked",G330))),OR(F330="Standard domestic 15% (Box 7)",F330="Import - VAT paid at customs (Box 8)",F330="Import - Reverse charge (Box 9)"),OR(F330&lt;&gt;"Standard domestic 15% (Box 7)",AND(LEN(D330)=15,LEFT(D330,1)="3",RIGHT(D330,1)="3",ISNUMBER(--D330)))),I330,0))</f>
        <v/>
      </c>
      <c r="T330" s="34">
        <f>IF(A330="","",R330-S330)</f>
        <v/>
      </c>
      <c r="U330" s="23">
        <f>IF(A330="","",IF(O330=0,"Outside audit periods; ","")&amp;IF(F330="","No VAT category; ","")&amp;IF(ABS(Q330)&gt;Setup!$B$10,"VAT ≠ 15% × net; ","")&amp;IF(AND(F330="Standard domestic 15% (Box 7)",NOT(AND(LEN(D330)=15,LEFT(D330,1)="3",RIGHT(D330,1)="3",ISNUMBER(--D330)))),"Invalid/missing supplier VAT no; ","")&amp;IF(AND(L330="Yes",K330&lt;&gt;"Yes"),"VAT claimed without valid tax invoice; ","")&amp;IF(AND(L330="Yes",ISNUMBER(SEARCH("blocked",G330))),"Blocked input VAT claimed; ","")&amp;IF(AND(F330="Import - VAT paid at customs (Box 8)",M330=""),"Customs declaration no missing; ","")&amp;IF(AND(F330="Import - Reverse charge (Box 9)",E330="Saudi Arabia"),"RCM used for a local supplier; ","")&amp;IF(AND(L330="Yes",NOT(OR(F330="Standard domestic 15% (Box 7)",F330="Import - VAT paid at customs (Box 8)",F330="Import - Reverse charge (Box 9)"))),"VAT claimed on non-taxable category; ",""))</f>
        <v/>
      </c>
    </row>
    <row r="331">
      <c r="A331" s="17" t="n"/>
      <c r="B331" s="14" t="n"/>
      <c r="C331" s="14" t="n"/>
      <c r="D331" s="16" t="n"/>
      <c r="E331" s="14" t="n"/>
      <c r="F331" s="14" t="n"/>
      <c r="G331" s="14" t="n"/>
      <c r="H331" s="19" t="n"/>
      <c r="I331" s="19" t="n"/>
      <c r="J331" s="34">
        <f>IF(A331="","",H331+I331)</f>
        <v/>
      </c>
      <c r="K331" s="14" t="n"/>
      <c r="L331" s="14" t="n"/>
      <c r="M331" s="14" t="n"/>
      <c r="N331" s="14" t="n"/>
      <c r="O331" s="20">
        <f>IF(A331="","",SUMPRODUCT((A331&gt;=Setup!$C$19:$C$30)*(A331&lt;=Setup!$D$19:$D$30)*Setup!$A$19:$A$30))</f>
        <v/>
      </c>
      <c r="P331" s="34">
        <f>IF(A331="","",IF(OR(F331="Standard domestic 15% (Box 7)",F331="Import - VAT paid at customs (Box 8)",F331="Import - Reverse charge (Box 9)"),ROUND(H331*Setup!$B$9,2),0))</f>
        <v/>
      </c>
      <c r="Q331" s="34">
        <f>IF(A331="","",I331-P331)</f>
        <v/>
      </c>
      <c r="R331" s="34">
        <f>IF(A331="","",IF(L331="Yes",I331,0))</f>
        <v/>
      </c>
      <c r="S331" s="34">
        <f>IF(A331="","",IF(AND(L331="Yes",K331="Yes",NOT(ISNUMBER(SEARCH("blocked",G331))),OR(F331="Standard domestic 15% (Box 7)",F331="Import - VAT paid at customs (Box 8)",F331="Import - Reverse charge (Box 9)"),OR(F331&lt;&gt;"Standard domestic 15% (Box 7)",AND(LEN(D331)=15,LEFT(D331,1)="3",RIGHT(D331,1)="3",ISNUMBER(--D331)))),I331,0))</f>
        <v/>
      </c>
      <c r="T331" s="34">
        <f>IF(A331="","",R331-S331)</f>
        <v/>
      </c>
      <c r="U331" s="23">
        <f>IF(A331="","",IF(O331=0,"Outside audit periods; ","")&amp;IF(F331="","No VAT category; ","")&amp;IF(ABS(Q331)&gt;Setup!$B$10,"VAT ≠ 15% × net; ","")&amp;IF(AND(F331="Standard domestic 15% (Box 7)",NOT(AND(LEN(D331)=15,LEFT(D331,1)="3",RIGHT(D331,1)="3",ISNUMBER(--D331)))),"Invalid/missing supplier VAT no; ","")&amp;IF(AND(L331="Yes",K331&lt;&gt;"Yes"),"VAT claimed without valid tax invoice; ","")&amp;IF(AND(L331="Yes",ISNUMBER(SEARCH("blocked",G331))),"Blocked input VAT claimed; ","")&amp;IF(AND(F331="Import - VAT paid at customs (Box 8)",M331=""),"Customs declaration no missing; ","")&amp;IF(AND(F331="Import - Reverse charge (Box 9)",E331="Saudi Arabia"),"RCM used for a local supplier; ","")&amp;IF(AND(L331="Yes",NOT(OR(F331="Standard domestic 15% (Box 7)",F331="Import - VAT paid at customs (Box 8)",F331="Import - Reverse charge (Box 9)"))),"VAT claimed on non-taxable category; ",""))</f>
        <v/>
      </c>
    </row>
    <row r="332">
      <c r="A332" s="17" t="n"/>
      <c r="B332" s="14" t="n"/>
      <c r="C332" s="14" t="n"/>
      <c r="D332" s="16" t="n"/>
      <c r="E332" s="14" t="n"/>
      <c r="F332" s="14" t="n"/>
      <c r="G332" s="14" t="n"/>
      <c r="H332" s="19" t="n"/>
      <c r="I332" s="19" t="n"/>
      <c r="J332" s="34">
        <f>IF(A332="","",H332+I332)</f>
        <v/>
      </c>
      <c r="K332" s="14" t="n"/>
      <c r="L332" s="14" t="n"/>
      <c r="M332" s="14" t="n"/>
      <c r="N332" s="14" t="n"/>
      <c r="O332" s="20">
        <f>IF(A332="","",SUMPRODUCT((A332&gt;=Setup!$C$19:$C$30)*(A332&lt;=Setup!$D$19:$D$30)*Setup!$A$19:$A$30))</f>
        <v/>
      </c>
      <c r="P332" s="34">
        <f>IF(A332="","",IF(OR(F332="Standard domestic 15% (Box 7)",F332="Import - VAT paid at customs (Box 8)",F332="Import - Reverse charge (Box 9)"),ROUND(H332*Setup!$B$9,2),0))</f>
        <v/>
      </c>
      <c r="Q332" s="34">
        <f>IF(A332="","",I332-P332)</f>
        <v/>
      </c>
      <c r="R332" s="34">
        <f>IF(A332="","",IF(L332="Yes",I332,0))</f>
        <v/>
      </c>
      <c r="S332" s="34">
        <f>IF(A332="","",IF(AND(L332="Yes",K332="Yes",NOT(ISNUMBER(SEARCH("blocked",G332))),OR(F332="Standard domestic 15% (Box 7)",F332="Import - VAT paid at customs (Box 8)",F332="Import - Reverse charge (Box 9)"),OR(F332&lt;&gt;"Standard domestic 15% (Box 7)",AND(LEN(D332)=15,LEFT(D332,1)="3",RIGHT(D332,1)="3",ISNUMBER(--D332)))),I332,0))</f>
        <v/>
      </c>
      <c r="T332" s="34">
        <f>IF(A332="","",R332-S332)</f>
        <v/>
      </c>
      <c r="U332" s="23">
        <f>IF(A332="","",IF(O332=0,"Outside audit periods; ","")&amp;IF(F332="","No VAT category; ","")&amp;IF(ABS(Q332)&gt;Setup!$B$10,"VAT ≠ 15% × net; ","")&amp;IF(AND(F332="Standard domestic 15% (Box 7)",NOT(AND(LEN(D332)=15,LEFT(D332,1)="3",RIGHT(D332,1)="3",ISNUMBER(--D332)))),"Invalid/missing supplier VAT no; ","")&amp;IF(AND(L332="Yes",K332&lt;&gt;"Yes"),"VAT claimed without valid tax invoice; ","")&amp;IF(AND(L332="Yes",ISNUMBER(SEARCH("blocked",G332))),"Blocked input VAT claimed; ","")&amp;IF(AND(F332="Import - VAT paid at customs (Box 8)",M332=""),"Customs declaration no missing; ","")&amp;IF(AND(F332="Import - Reverse charge (Box 9)",E332="Saudi Arabia"),"RCM used for a local supplier; ","")&amp;IF(AND(L332="Yes",NOT(OR(F332="Standard domestic 15% (Box 7)",F332="Import - VAT paid at customs (Box 8)",F332="Import - Reverse charge (Box 9)"))),"VAT claimed on non-taxable category; ",""))</f>
        <v/>
      </c>
    </row>
    <row r="333">
      <c r="A333" s="17" t="n"/>
      <c r="B333" s="14" t="n"/>
      <c r="C333" s="14" t="n"/>
      <c r="D333" s="16" t="n"/>
      <c r="E333" s="14" t="n"/>
      <c r="F333" s="14" t="n"/>
      <c r="G333" s="14" t="n"/>
      <c r="H333" s="19" t="n"/>
      <c r="I333" s="19" t="n"/>
      <c r="J333" s="34">
        <f>IF(A333="","",H333+I333)</f>
        <v/>
      </c>
      <c r="K333" s="14" t="n"/>
      <c r="L333" s="14" t="n"/>
      <c r="M333" s="14" t="n"/>
      <c r="N333" s="14" t="n"/>
      <c r="O333" s="20">
        <f>IF(A333="","",SUMPRODUCT((A333&gt;=Setup!$C$19:$C$30)*(A333&lt;=Setup!$D$19:$D$30)*Setup!$A$19:$A$30))</f>
        <v/>
      </c>
      <c r="P333" s="34">
        <f>IF(A333="","",IF(OR(F333="Standard domestic 15% (Box 7)",F333="Import - VAT paid at customs (Box 8)",F333="Import - Reverse charge (Box 9)"),ROUND(H333*Setup!$B$9,2),0))</f>
        <v/>
      </c>
      <c r="Q333" s="34">
        <f>IF(A333="","",I333-P333)</f>
        <v/>
      </c>
      <c r="R333" s="34">
        <f>IF(A333="","",IF(L333="Yes",I333,0))</f>
        <v/>
      </c>
      <c r="S333" s="34">
        <f>IF(A333="","",IF(AND(L333="Yes",K333="Yes",NOT(ISNUMBER(SEARCH("blocked",G333))),OR(F333="Standard domestic 15% (Box 7)",F333="Import - VAT paid at customs (Box 8)",F333="Import - Reverse charge (Box 9)"),OR(F333&lt;&gt;"Standard domestic 15% (Box 7)",AND(LEN(D333)=15,LEFT(D333,1)="3",RIGHT(D333,1)="3",ISNUMBER(--D333)))),I333,0))</f>
        <v/>
      </c>
      <c r="T333" s="34">
        <f>IF(A333="","",R333-S333)</f>
        <v/>
      </c>
      <c r="U333" s="23">
        <f>IF(A333="","",IF(O333=0,"Outside audit periods; ","")&amp;IF(F333="","No VAT category; ","")&amp;IF(ABS(Q333)&gt;Setup!$B$10,"VAT ≠ 15% × net; ","")&amp;IF(AND(F333="Standard domestic 15% (Box 7)",NOT(AND(LEN(D333)=15,LEFT(D333,1)="3",RIGHT(D333,1)="3",ISNUMBER(--D333)))),"Invalid/missing supplier VAT no; ","")&amp;IF(AND(L333="Yes",K333&lt;&gt;"Yes"),"VAT claimed without valid tax invoice; ","")&amp;IF(AND(L333="Yes",ISNUMBER(SEARCH("blocked",G333))),"Blocked input VAT claimed; ","")&amp;IF(AND(F333="Import - VAT paid at customs (Box 8)",M333=""),"Customs declaration no missing; ","")&amp;IF(AND(F333="Import - Reverse charge (Box 9)",E333="Saudi Arabia"),"RCM used for a local supplier; ","")&amp;IF(AND(L333="Yes",NOT(OR(F333="Standard domestic 15% (Box 7)",F333="Import - VAT paid at customs (Box 8)",F333="Import - Reverse charge (Box 9)"))),"VAT claimed on non-taxable category; ",""))</f>
        <v/>
      </c>
    </row>
    <row r="334">
      <c r="A334" s="17" t="n"/>
      <c r="B334" s="14" t="n"/>
      <c r="C334" s="14" t="n"/>
      <c r="D334" s="16" t="n"/>
      <c r="E334" s="14" t="n"/>
      <c r="F334" s="14" t="n"/>
      <c r="G334" s="14" t="n"/>
      <c r="H334" s="19" t="n"/>
      <c r="I334" s="19" t="n"/>
      <c r="J334" s="34">
        <f>IF(A334="","",H334+I334)</f>
        <v/>
      </c>
      <c r="K334" s="14" t="n"/>
      <c r="L334" s="14" t="n"/>
      <c r="M334" s="14" t="n"/>
      <c r="N334" s="14" t="n"/>
      <c r="O334" s="20">
        <f>IF(A334="","",SUMPRODUCT((A334&gt;=Setup!$C$19:$C$30)*(A334&lt;=Setup!$D$19:$D$30)*Setup!$A$19:$A$30))</f>
        <v/>
      </c>
      <c r="P334" s="34">
        <f>IF(A334="","",IF(OR(F334="Standard domestic 15% (Box 7)",F334="Import - VAT paid at customs (Box 8)",F334="Import - Reverse charge (Box 9)"),ROUND(H334*Setup!$B$9,2),0))</f>
        <v/>
      </c>
      <c r="Q334" s="34">
        <f>IF(A334="","",I334-P334)</f>
        <v/>
      </c>
      <c r="R334" s="34">
        <f>IF(A334="","",IF(L334="Yes",I334,0))</f>
        <v/>
      </c>
      <c r="S334" s="34">
        <f>IF(A334="","",IF(AND(L334="Yes",K334="Yes",NOT(ISNUMBER(SEARCH("blocked",G334))),OR(F334="Standard domestic 15% (Box 7)",F334="Import - VAT paid at customs (Box 8)",F334="Import - Reverse charge (Box 9)"),OR(F334&lt;&gt;"Standard domestic 15% (Box 7)",AND(LEN(D334)=15,LEFT(D334,1)="3",RIGHT(D334,1)="3",ISNUMBER(--D334)))),I334,0))</f>
        <v/>
      </c>
      <c r="T334" s="34">
        <f>IF(A334="","",R334-S334)</f>
        <v/>
      </c>
      <c r="U334" s="23">
        <f>IF(A334="","",IF(O334=0,"Outside audit periods; ","")&amp;IF(F334="","No VAT category; ","")&amp;IF(ABS(Q334)&gt;Setup!$B$10,"VAT ≠ 15% × net; ","")&amp;IF(AND(F334="Standard domestic 15% (Box 7)",NOT(AND(LEN(D334)=15,LEFT(D334,1)="3",RIGHT(D334,1)="3",ISNUMBER(--D334)))),"Invalid/missing supplier VAT no; ","")&amp;IF(AND(L334="Yes",K334&lt;&gt;"Yes"),"VAT claimed without valid tax invoice; ","")&amp;IF(AND(L334="Yes",ISNUMBER(SEARCH("blocked",G334))),"Blocked input VAT claimed; ","")&amp;IF(AND(F334="Import - VAT paid at customs (Box 8)",M334=""),"Customs declaration no missing; ","")&amp;IF(AND(F334="Import - Reverse charge (Box 9)",E334="Saudi Arabia"),"RCM used for a local supplier; ","")&amp;IF(AND(L334="Yes",NOT(OR(F334="Standard domestic 15% (Box 7)",F334="Import - VAT paid at customs (Box 8)",F334="Import - Reverse charge (Box 9)"))),"VAT claimed on non-taxable category; ",""))</f>
        <v/>
      </c>
    </row>
    <row r="335">
      <c r="A335" s="17" t="n"/>
      <c r="B335" s="14" t="n"/>
      <c r="C335" s="14" t="n"/>
      <c r="D335" s="16" t="n"/>
      <c r="E335" s="14" t="n"/>
      <c r="F335" s="14" t="n"/>
      <c r="G335" s="14" t="n"/>
      <c r="H335" s="19" t="n"/>
      <c r="I335" s="19" t="n"/>
      <c r="J335" s="34">
        <f>IF(A335="","",H335+I335)</f>
        <v/>
      </c>
      <c r="K335" s="14" t="n"/>
      <c r="L335" s="14" t="n"/>
      <c r="M335" s="14" t="n"/>
      <c r="N335" s="14" t="n"/>
      <c r="O335" s="20">
        <f>IF(A335="","",SUMPRODUCT((A335&gt;=Setup!$C$19:$C$30)*(A335&lt;=Setup!$D$19:$D$30)*Setup!$A$19:$A$30))</f>
        <v/>
      </c>
      <c r="P335" s="34">
        <f>IF(A335="","",IF(OR(F335="Standard domestic 15% (Box 7)",F335="Import - VAT paid at customs (Box 8)",F335="Import - Reverse charge (Box 9)"),ROUND(H335*Setup!$B$9,2),0))</f>
        <v/>
      </c>
      <c r="Q335" s="34">
        <f>IF(A335="","",I335-P335)</f>
        <v/>
      </c>
      <c r="R335" s="34">
        <f>IF(A335="","",IF(L335="Yes",I335,0))</f>
        <v/>
      </c>
      <c r="S335" s="34">
        <f>IF(A335="","",IF(AND(L335="Yes",K335="Yes",NOT(ISNUMBER(SEARCH("blocked",G335))),OR(F335="Standard domestic 15% (Box 7)",F335="Import - VAT paid at customs (Box 8)",F335="Import - Reverse charge (Box 9)"),OR(F335&lt;&gt;"Standard domestic 15% (Box 7)",AND(LEN(D335)=15,LEFT(D335,1)="3",RIGHT(D335,1)="3",ISNUMBER(--D335)))),I335,0))</f>
        <v/>
      </c>
      <c r="T335" s="34">
        <f>IF(A335="","",R335-S335)</f>
        <v/>
      </c>
      <c r="U335" s="23">
        <f>IF(A335="","",IF(O335=0,"Outside audit periods; ","")&amp;IF(F335="","No VAT category; ","")&amp;IF(ABS(Q335)&gt;Setup!$B$10,"VAT ≠ 15% × net; ","")&amp;IF(AND(F335="Standard domestic 15% (Box 7)",NOT(AND(LEN(D335)=15,LEFT(D335,1)="3",RIGHT(D335,1)="3",ISNUMBER(--D335)))),"Invalid/missing supplier VAT no; ","")&amp;IF(AND(L335="Yes",K335&lt;&gt;"Yes"),"VAT claimed without valid tax invoice; ","")&amp;IF(AND(L335="Yes",ISNUMBER(SEARCH("blocked",G335))),"Blocked input VAT claimed; ","")&amp;IF(AND(F335="Import - VAT paid at customs (Box 8)",M335=""),"Customs declaration no missing; ","")&amp;IF(AND(F335="Import - Reverse charge (Box 9)",E335="Saudi Arabia"),"RCM used for a local supplier; ","")&amp;IF(AND(L335="Yes",NOT(OR(F335="Standard domestic 15% (Box 7)",F335="Import - VAT paid at customs (Box 8)",F335="Import - Reverse charge (Box 9)"))),"VAT claimed on non-taxable category; ",""))</f>
        <v/>
      </c>
    </row>
    <row r="336">
      <c r="A336" s="17" t="n"/>
      <c r="B336" s="14" t="n"/>
      <c r="C336" s="14" t="n"/>
      <c r="D336" s="16" t="n"/>
      <c r="E336" s="14" t="n"/>
      <c r="F336" s="14" t="n"/>
      <c r="G336" s="14" t="n"/>
      <c r="H336" s="19" t="n"/>
      <c r="I336" s="19" t="n"/>
      <c r="J336" s="34">
        <f>IF(A336="","",H336+I336)</f>
        <v/>
      </c>
      <c r="K336" s="14" t="n"/>
      <c r="L336" s="14" t="n"/>
      <c r="M336" s="14" t="n"/>
      <c r="N336" s="14" t="n"/>
      <c r="O336" s="20">
        <f>IF(A336="","",SUMPRODUCT((A336&gt;=Setup!$C$19:$C$30)*(A336&lt;=Setup!$D$19:$D$30)*Setup!$A$19:$A$30))</f>
        <v/>
      </c>
      <c r="P336" s="34">
        <f>IF(A336="","",IF(OR(F336="Standard domestic 15% (Box 7)",F336="Import - VAT paid at customs (Box 8)",F336="Import - Reverse charge (Box 9)"),ROUND(H336*Setup!$B$9,2),0))</f>
        <v/>
      </c>
      <c r="Q336" s="34">
        <f>IF(A336="","",I336-P336)</f>
        <v/>
      </c>
      <c r="R336" s="34">
        <f>IF(A336="","",IF(L336="Yes",I336,0))</f>
        <v/>
      </c>
      <c r="S336" s="34">
        <f>IF(A336="","",IF(AND(L336="Yes",K336="Yes",NOT(ISNUMBER(SEARCH("blocked",G336))),OR(F336="Standard domestic 15% (Box 7)",F336="Import - VAT paid at customs (Box 8)",F336="Import - Reverse charge (Box 9)"),OR(F336&lt;&gt;"Standard domestic 15% (Box 7)",AND(LEN(D336)=15,LEFT(D336,1)="3",RIGHT(D336,1)="3",ISNUMBER(--D336)))),I336,0))</f>
        <v/>
      </c>
      <c r="T336" s="34">
        <f>IF(A336="","",R336-S336)</f>
        <v/>
      </c>
      <c r="U336" s="23">
        <f>IF(A336="","",IF(O336=0,"Outside audit periods; ","")&amp;IF(F336="","No VAT category; ","")&amp;IF(ABS(Q336)&gt;Setup!$B$10,"VAT ≠ 15% × net; ","")&amp;IF(AND(F336="Standard domestic 15% (Box 7)",NOT(AND(LEN(D336)=15,LEFT(D336,1)="3",RIGHT(D336,1)="3",ISNUMBER(--D336)))),"Invalid/missing supplier VAT no; ","")&amp;IF(AND(L336="Yes",K336&lt;&gt;"Yes"),"VAT claimed without valid tax invoice; ","")&amp;IF(AND(L336="Yes",ISNUMBER(SEARCH("blocked",G336))),"Blocked input VAT claimed; ","")&amp;IF(AND(F336="Import - VAT paid at customs (Box 8)",M336=""),"Customs declaration no missing; ","")&amp;IF(AND(F336="Import - Reverse charge (Box 9)",E336="Saudi Arabia"),"RCM used for a local supplier; ","")&amp;IF(AND(L336="Yes",NOT(OR(F336="Standard domestic 15% (Box 7)",F336="Import - VAT paid at customs (Box 8)",F336="Import - Reverse charge (Box 9)"))),"VAT claimed on non-taxable category; ",""))</f>
        <v/>
      </c>
    </row>
    <row r="337">
      <c r="A337" s="17" t="n"/>
      <c r="B337" s="14" t="n"/>
      <c r="C337" s="14" t="n"/>
      <c r="D337" s="16" t="n"/>
      <c r="E337" s="14" t="n"/>
      <c r="F337" s="14" t="n"/>
      <c r="G337" s="14" t="n"/>
      <c r="H337" s="19" t="n"/>
      <c r="I337" s="19" t="n"/>
      <c r="J337" s="34">
        <f>IF(A337="","",H337+I337)</f>
        <v/>
      </c>
      <c r="K337" s="14" t="n"/>
      <c r="L337" s="14" t="n"/>
      <c r="M337" s="14" t="n"/>
      <c r="N337" s="14" t="n"/>
      <c r="O337" s="20">
        <f>IF(A337="","",SUMPRODUCT((A337&gt;=Setup!$C$19:$C$30)*(A337&lt;=Setup!$D$19:$D$30)*Setup!$A$19:$A$30))</f>
        <v/>
      </c>
      <c r="P337" s="34">
        <f>IF(A337="","",IF(OR(F337="Standard domestic 15% (Box 7)",F337="Import - VAT paid at customs (Box 8)",F337="Import - Reverse charge (Box 9)"),ROUND(H337*Setup!$B$9,2),0))</f>
        <v/>
      </c>
      <c r="Q337" s="34">
        <f>IF(A337="","",I337-P337)</f>
        <v/>
      </c>
      <c r="R337" s="34">
        <f>IF(A337="","",IF(L337="Yes",I337,0))</f>
        <v/>
      </c>
      <c r="S337" s="34">
        <f>IF(A337="","",IF(AND(L337="Yes",K337="Yes",NOT(ISNUMBER(SEARCH("blocked",G337))),OR(F337="Standard domestic 15% (Box 7)",F337="Import - VAT paid at customs (Box 8)",F337="Import - Reverse charge (Box 9)"),OR(F337&lt;&gt;"Standard domestic 15% (Box 7)",AND(LEN(D337)=15,LEFT(D337,1)="3",RIGHT(D337,1)="3",ISNUMBER(--D337)))),I337,0))</f>
        <v/>
      </c>
      <c r="T337" s="34">
        <f>IF(A337="","",R337-S337)</f>
        <v/>
      </c>
      <c r="U337" s="23">
        <f>IF(A337="","",IF(O337=0,"Outside audit periods; ","")&amp;IF(F337="","No VAT category; ","")&amp;IF(ABS(Q337)&gt;Setup!$B$10,"VAT ≠ 15% × net; ","")&amp;IF(AND(F337="Standard domestic 15% (Box 7)",NOT(AND(LEN(D337)=15,LEFT(D337,1)="3",RIGHT(D337,1)="3",ISNUMBER(--D337)))),"Invalid/missing supplier VAT no; ","")&amp;IF(AND(L337="Yes",K337&lt;&gt;"Yes"),"VAT claimed without valid tax invoice; ","")&amp;IF(AND(L337="Yes",ISNUMBER(SEARCH("blocked",G337))),"Blocked input VAT claimed; ","")&amp;IF(AND(F337="Import - VAT paid at customs (Box 8)",M337=""),"Customs declaration no missing; ","")&amp;IF(AND(F337="Import - Reverse charge (Box 9)",E337="Saudi Arabia"),"RCM used for a local supplier; ","")&amp;IF(AND(L337="Yes",NOT(OR(F337="Standard domestic 15% (Box 7)",F337="Import - VAT paid at customs (Box 8)",F337="Import - Reverse charge (Box 9)"))),"VAT claimed on non-taxable category; ",""))</f>
        <v/>
      </c>
    </row>
    <row r="338">
      <c r="A338" s="17" t="n"/>
      <c r="B338" s="14" t="n"/>
      <c r="C338" s="14" t="n"/>
      <c r="D338" s="16" t="n"/>
      <c r="E338" s="14" t="n"/>
      <c r="F338" s="14" t="n"/>
      <c r="G338" s="14" t="n"/>
      <c r="H338" s="19" t="n"/>
      <c r="I338" s="19" t="n"/>
      <c r="J338" s="34">
        <f>IF(A338="","",H338+I338)</f>
        <v/>
      </c>
      <c r="K338" s="14" t="n"/>
      <c r="L338" s="14" t="n"/>
      <c r="M338" s="14" t="n"/>
      <c r="N338" s="14" t="n"/>
      <c r="O338" s="20">
        <f>IF(A338="","",SUMPRODUCT((A338&gt;=Setup!$C$19:$C$30)*(A338&lt;=Setup!$D$19:$D$30)*Setup!$A$19:$A$30))</f>
        <v/>
      </c>
      <c r="P338" s="34">
        <f>IF(A338="","",IF(OR(F338="Standard domestic 15% (Box 7)",F338="Import - VAT paid at customs (Box 8)",F338="Import - Reverse charge (Box 9)"),ROUND(H338*Setup!$B$9,2),0))</f>
        <v/>
      </c>
      <c r="Q338" s="34">
        <f>IF(A338="","",I338-P338)</f>
        <v/>
      </c>
      <c r="R338" s="34">
        <f>IF(A338="","",IF(L338="Yes",I338,0))</f>
        <v/>
      </c>
      <c r="S338" s="34">
        <f>IF(A338="","",IF(AND(L338="Yes",K338="Yes",NOT(ISNUMBER(SEARCH("blocked",G338))),OR(F338="Standard domestic 15% (Box 7)",F338="Import - VAT paid at customs (Box 8)",F338="Import - Reverse charge (Box 9)"),OR(F338&lt;&gt;"Standard domestic 15% (Box 7)",AND(LEN(D338)=15,LEFT(D338,1)="3",RIGHT(D338,1)="3",ISNUMBER(--D338)))),I338,0))</f>
        <v/>
      </c>
      <c r="T338" s="34">
        <f>IF(A338="","",R338-S338)</f>
        <v/>
      </c>
      <c r="U338" s="23">
        <f>IF(A338="","",IF(O338=0,"Outside audit periods; ","")&amp;IF(F338="","No VAT category; ","")&amp;IF(ABS(Q338)&gt;Setup!$B$10,"VAT ≠ 15% × net; ","")&amp;IF(AND(F338="Standard domestic 15% (Box 7)",NOT(AND(LEN(D338)=15,LEFT(D338,1)="3",RIGHT(D338,1)="3",ISNUMBER(--D338)))),"Invalid/missing supplier VAT no; ","")&amp;IF(AND(L338="Yes",K338&lt;&gt;"Yes"),"VAT claimed without valid tax invoice; ","")&amp;IF(AND(L338="Yes",ISNUMBER(SEARCH("blocked",G338))),"Blocked input VAT claimed; ","")&amp;IF(AND(F338="Import - VAT paid at customs (Box 8)",M338=""),"Customs declaration no missing; ","")&amp;IF(AND(F338="Import - Reverse charge (Box 9)",E338="Saudi Arabia"),"RCM used for a local supplier; ","")&amp;IF(AND(L338="Yes",NOT(OR(F338="Standard domestic 15% (Box 7)",F338="Import - VAT paid at customs (Box 8)",F338="Import - Reverse charge (Box 9)"))),"VAT claimed on non-taxable category; ",""))</f>
        <v/>
      </c>
    </row>
    <row r="339">
      <c r="A339" s="17" t="n"/>
      <c r="B339" s="14" t="n"/>
      <c r="C339" s="14" t="n"/>
      <c r="D339" s="16" t="n"/>
      <c r="E339" s="14" t="n"/>
      <c r="F339" s="14" t="n"/>
      <c r="G339" s="14" t="n"/>
      <c r="H339" s="19" t="n"/>
      <c r="I339" s="19" t="n"/>
      <c r="J339" s="34">
        <f>IF(A339="","",H339+I339)</f>
        <v/>
      </c>
      <c r="K339" s="14" t="n"/>
      <c r="L339" s="14" t="n"/>
      <c r="M339" s="14" t="n"/>
      <c r="N339" s="14" t="n"/>
      <c r="O339" s="20">
        <f>IF(A339="","",SUMPRODUCT((A339&gt;=Setup!$C$19:$C$30)*(A339&lt;=Setup!$D$19:$D$30)*Setup!$A$19:$A$30))</f>
        <v/>
      </c>
      <c r="P339" s="34">
        <f>IF(A339="","",IF(OR(F339="Standard domestic 15% (Box 7)",F339="Import - VAT paid at customs (Box 8)",F339="Import - Reverse charge (Box 9)"),ROUND(H339*Setup!$B$9,2),0))</f>
        <v/>
      </c>
      <c r="Q339" s="34">
        <f>IF(A339="","",I339-P339)</f>
        <v/>
      </c>
      <c r="R339" s="34">
        <f>IF(A339="","",IF(L339="Yes",I339,0))</f>
        <v/>
      </c>
      <c r="S339" s="34">
        <f>IF(A339="","",IF(AND(L339="Yes",K339="Yes",NOT(ISNUMBER(SEARCH("blocked",G339))),OR(F339="Standard domestic 15% (Box 7)",F339="Import - VAT paid at customs (Box 8)",F339="Import - Reverse charge (Box 9)"),OR(F339&lt;&gt;"Standard domestic 15% (Box 7)",AND(LEN(D339)=15,LEFT(D339,1)="3",RIGHT(D339,1)="3",ISNUMBER(--D339)))),I339,0))</f>
        <v/>
      </c>
      <c r="T339" s="34">
        <f>IF(A339="","",R339-S339)</f>
        <v/>
      </c>
      <c r="U339" s="23">
        <f>IF(A339="","",IF(O339=0,"Outside audit periods; ","")&amp;IF(F339="","No VAT category; ","")&amp;IF(ABS(Q339)&gt;Setup!$B$10,"VAT ≠ 15% × net; ","")&amp;IF(AND(F339="Standard domestic 15% (Box 7)",NOT(AND(LEN(D339)=15,LEFT(D339,1)="3",RIGHT(D339,1)="3",ISNUMBER(--D339)))),"Invalid/missing supplier VAT no; ","")&amp;IF(AND(L339="Yes",K339&lt;&gt;"Yes"),"VAT claimed without valid tax invoice; ","")&amp;IF(AND(L339="Yes",ISNUMBER(SEARCH("blocked",G339))),"Blocked input VAT claimed; ","")&amp;IF(AND(F339="Import - VAT paid at customs (Box 8)",M339=""),"Customs declaration no missing; ","")&amp;IF(AND(F339="Import - Reverse charge (Box 9)",E339="Saudi Arabia"),"RCM used for a local supplier; ","")&amp;IF(AND(L339="Yes",NOT(OR(F339="Standard domestic 15% (Box 7)",F339="Import - VAT paid at customs (Box 8)",F339="Import - Reverse charge (Box 9)"))),"VAT claimed on non-taxable category; ",""))</f>
        <v/>
      </c>
    </row>
    <row r="340">
      <c r="A340" s="17" t="n"/>
      <c r="B340" s="14" t="n"/>
      <c r="C340" s="14" t="n"/>
      <c r="D340" s="16" t="n"/>
      <c r="E340" s="14" t="n"/>
      <c r="F340" s="14" t="n"/>
      <c r="G340" s="14" t="n"/>
      <c r="H340" s="19" t="n"/>
      <c r="I340" s="19" t="n"/>
      <c r="J340" s="34">
        <f>IF(A340="","",H340+I340)</f>
        <v/>
      </c>
      <c r="K340" s="14" t="n"/>
      <c r="L340" s="14" t="n"/>
      <c r="M340" s="14" t="n"/>
      <c r="N340" s="14" t="n"/>
      <c r="O340" s="20">
        <f>IF(A340="","",SUMPRODUCT((A340&gt;=Setup!$C$19:$C$30)*(A340&lt;=Setup!$D$19:$D$30)*Setup!$A$19:$A$30))</f>
        <v/>
      </c>
      <c r="P340" s="34">
        <f>IF(A340="","",IF(OR(F340="Standard domestic 15% (Box 7)",F340="Import - VAT paid at customs (Box 8)",F340="Import - Reverse charge (Box 9)"),ROUND(H340*Setup!$B$9,2),0))</f>
        <v/>
      </c>
      <c r="Q340" s="34">
        <f>IF(A340="","",I340-P340)</f>
        <v/>
      </c>
      <c r="R340" s="34">
        <f>IF(A340="","",IF(L340="Yes",I340,0))</f>
        <v/>
      </c>
      <c r="S340" s="34">
        <f>IF(A340="","",IF(AND(L340="Yes",K340="Yes",NOT(ISNUMBER(SEARCH("blocked",G340))),OR(F340="Standard domestic 15% (Box 7)",F340="Import - VAT paid at customs (Box 8)",F340="Import - Reverse charge (Box 9)"),OR(F340&lt;&gt;"Standard domestic 15% (Box 7)",AND(LEN(D340)=15,LEFT(D340,1)="3",RIGHT(D340,1)="3",ISNUMBER(--D340)))),I340,0))</f>
        <v/>
      </c>
      <c r="T340" s="34">
        <f>IF(A340="","",R340-S340)</f>
        <v/>
      </c>
      <c r="U340" s="23">
        <f>IF(A340="","",IF(O340=0,"Outside audit periods; ","")&amp;IF(F340="","No VAT category; ","")&amp;IF(ABS(Q340)&gt;Setup!$B$10,"VAT ≠ 15% × net; ","")&amp;IF(AND(F340="Standard domestic 15% (Box 7)",NOT(AND(LEN(D340)=15,LEFT(D340,1)="3",RIGHT(D340,1)="3",ISNUMBER(--D340)))),"Invalid/missing supplier VAT no; ","")&amp;IF(AND(L340="Yes",K340&lt;&gt;"Yes"),"VAT claimed without valid tax invoice; ","")&amp;IF(AND(L340="Yes",ISNUMBER(SEARCH("blocked",G340))),"Blocked input VAT claimed; ","")&amp;IF(AND(F340="Import - VAT paid at customs (Box 8)",M340=""),"Customs declaration no missing; ","")&amp;IF(AND(F340="Import - Reverse charge (Box 9)",E340="Saudi Arabia"),"RCM used for a local supplier; ","")&amp;IF(AND(L340="Yes",NOT(OR(F340="Standard domestic 15% (Box 7)",F340="Import - VAT paid at customs (Box 8)",F340="Import - Reverse charge (Box 9)"))),"VAT claimed on non-taxable category; ",""))</f>
        <v/>
      </c>
    </row>
    <row r="341">
      <c r="A341" s="17" t="n"/>
      <c r="B341" s="14" t="n"/>
      <c r="C341" s="14" t="n"/>
      <c r="D341" s="16" t="n"/>
      <c r="E341" s="14" t="n"/>
      <c r="F341" s="14" t="n"/>
      <c r="G341" s="14" t="n"/>
      <c r="H341" s="19" t="n"/>
      <c r="I341" s="19" t="n"/>
      <c r="J341" s="34">
        <f>IF(A341="","",H341+I341)</f>
        <v/>
      </c>
      <c r="K341" s="14" t="n"/>
      <c r="L341" s="14" t="n"/>
      <c r="M341" s="14" t="n"/>
      <c r="N341" s="14" t="n"/>
      <c r="O341" s="20">
        <f>IF(A341="","",SUMPRODUCT((A341&gt;=Setup!$C$19:$C$30)*(A341&lt;=Setup!$D$19:$D$30)*Setup!$A$19:$A$30))</f>
        <v/>
      </c>
      <c r="P341" s="34">
        <f>IF(A341="","",IF(OR(F341="Standard domestic 15% (Box 7)",F341="Import - VAT paid at customs (Box 8)",F341="Import - Reverse charge (Box 9)"),ROUND(H341*Setup!$B$9,2),0))</f>
        <v/>
      </c>
      <c r="Q341" s="34">
        <f>IF(A341="","",I341-P341)</f>
        <v/>
      </c>
      <c r="R341" s="34">
        <f>IF(A341="","",IF(L341="Yes",I341,0))</f>
        <v/>
      </c>
      <c r="S341" s="34">
        <f>IF(A341="","",IF(AND(L341="Yes",K341="Yes",NOT(ISNUMBER(SEARCH("blocked",G341))),OR(F341="Standard domestic 15% (Box 7)",F341="Import - VAT paid at customs (Box 8)",F341="Import - Reverse charge (Box 9)"),OR(F341&lt;&gt;"Standard domestic 15% (Box 7)",AND(LEN(D341)=15,LEFT(D341,1)="3",RIGHT(D341,1)="3",ISNUMBER(--D341)))),I341,0))</f>
        <v/>
      </c>
      <c r="T341" s="34">
        <f>IF(A341="","",R341-S341)</f>
        <v/>
      </c>
      <c r="U341" s="23">
        <f>IF(A341="","",IF(O341=0,"Outside audit periods; ","")&amp;IF(F341="","No VAT category; ","")&amp;IF(ABS(Q341)&gt;Setup!$B$10,"VAT ≠ 15% × net; ","")&amp;IF(AND(F341="Standard domestic 15% (Box 7)",NOT(AND(LEN(D341)=15,LEFT(D341,1)="3",RIGHT(D341,1)="3",ISNUMBER(--D341)))),"Invalid/missing supplier VAT no; ","")&amp;IF(AND(L341="Yes",K341&lt;&gt;"Yes"),"VAT claimed without valid tax invoice; ","")&amp;IF(AND(L341="Yes",ISNUMBER(SEARCH("blocked",G341))),"Blocked input VAT claimed; ","")&amp;IF(AND(F341="Import - VAT paid at customs (Box 8)",M341=""),"Customs declaration no missing; ","")&amp;IF(AND(F341="Import - Reverse charge (Box 9)",E341="Saudi Arabia"),"RCM used for a local supplier; ","")&amp;IF(AND(L341="Yes",NOT(OR(F341="Standard domestic 15% (Box 7)",F341="Import - VAT paid at customs (Box 8)",F341="Import - Reverse charge (Box 9)"))),"VAT claimed on non-taxable category; ",""))</f>
        <v/>
      </c>
    </row>
    <row r="342">
      <c r="A342" s="17" t="n"/>
      <c r="B342" s="14" t="n"/>
      <c r="C342" s="14" t="n"/>
      <c r="D342" s="16" t="n"/>
      <c r="E342" s="14" t="n"/>
      <c r="F342" s="14" t="n"/>
      <c r="G342" s="14" t="n"/>
      <c r="H342" s="19" t="n"/>
      <c r="I342" s="19" t="n"/>
      <c r="J342" s="34">
        <f>IF(A342="","",H342+I342)</f>
        <v/>
      </c>
      <c r="K342" s="14" t="n"/>
      <c r="L342" s="14" t="n"/>
      <c r="M342" s="14" t="n"/>
      <c r="N342" s="14" t="n"/>
      <c r="O342" s="20">
        <f>IF(A342="","",SUMPRODUCT((A342&gt;=Setup!$C$19:$C$30)*(A342&lt;=Setup!$D$19:$D$30)*Setup!$A$19:$A$30))</f>
        <v/>
      </c>
      <c r="P342" s="34">
        <f>IF(A342="","",IF(OR(F342="Standard domestic 15% (Box 7)",F342="Import - VAT paid at customs (Box 8)",F342="Import - Reverse charge (Box 9)"),ROUND(H342*Setup!$B$9,2),0))</f>
        <v/>
      </c>
      <c r="Q342" s="34">
        <f>IF(A342="","",I342-P342)</f>
        <v/>
      </c>
      <c r="R342" s="34">
        <f>IF(A342="","",IF(L342="Yes",I342,0))</f>
        <v/>
      </c>
      <c r="S342" s="34">
        <f>IF(A342="","",IF(AND(L342="Yes",K342="Yes",NOT(ISNUMBER(SEARCH("blocked",G342))),OR(F342="Standard domestic 15% (Box 7)",F342="Import - VAT paid at customs (Box 8)",F342="Import - Reverse charge (Box 9)"),OR(F342&lt;&gt;"Standard domestic 15% (Box 7)",AND(LEN(D342)=15,LEFT(D342,1)="3",RIGHT(D342,1)="3",ISNUMBER(--D342)))),I342,0))</f>
        <v/>
      </c>
      <c r="T342" s="34">
        <f>IF(A342="","",R342-S342)</f>
        <v/>
      </c>
      <c r="U342" s="23">
        <f>IF(A342="","",IF(O342=0,"Outside audit periods; ","")&amp;IF(F342="","No VAT category; ","")&amp;IF(ABS(Q342)&gt;Setup!$B$10,"VAT ≠ 15% × net; ","")&amp;IF(AND(F342="Standard domestic 15% (Box 7)",NOT(AND(LEN(D342)=15,LEFT(D342,1)="3",RIGHT(D342,1)="3",ISNUMBER(--D342)))),"Invalid/missing supplier VAT no; ","")&amp;IF(AND(L342="Yes",K342&lt;&gt;"Yes"),"VAT claimed without valid tax invoice; ","")&amp;IF(AND(L342="Yes",ISNUMBER(SEARCH("blocked",G342))),"Blocked input VAT claimed; ","")&amp;IF(AND(F342="Import - VAT paid at customs (Box 8)",M342=""),"Customs declaration no missing; ","")&amp;IF(AND(F342="Import - Reverse charge (Box 9)",E342="Saudi Arabia"),"RCM used for a local supplier; ","")&amp;IF(AND(L342="Yes",NOT(OR(F342="Standard domestic 15% (Box 7)",F342="Import - VAT paid at customs (Box 8)",F342="Import - Reverse charge (Box 9)"))),"VAT claimed on non-taxable category; ",""))</f>
        <v/>
      </c>
    </row>
    <row r="343">
      <c r="A343" s="17" t="n"/>
      <c r="B343" s="14" t="n"/>
      <c r="C343" s="14" t="n"/>
      <c r="D343" s="16" t="n"/>
      <c r="E343" s="14" t="n"/>
      <c r="F343" s="14" t="n"/>
      <c r="G343" s="14" t="n"/>
      <c r="H343" s="19" t="n"/>
      <c r="I343" s="19" t="n"/>
      <c r="J343" s="34">
        <f>IF(A343="","",H343+I343)</f>
        <v/>
      </c>
      <c r="K343" s="14" t="n"/>
      <c r="L343" s="14" t="n"/>
      <c r="M343" s="14" t="n"/>
      <c r="N343" s="14" t="n"/>
      <c r="O343" s="20">
        <f>IF(A343="","",SUMPRODUCT((A343&gt;=Setup!$C$19:$C$30)*(A343&lt;=Setup!$D$19:$D$30)*Setup!$A$19:$A$30))</f>
        <v/>
      </c>
      <c r="P343" s="34">
        <f>IF(A343="","",IF(OR(F343="Standard domestic 15% (Box 7)",F343="Import - VAT paid at customs (Box 8)",F343="Import - Reverse charge (Box 9)"),ROUND(H343*Setup!$B$9,2),0))</f>
        <v/>
      </c>
      <c r="Q343" s="34">
        <f>IF(A343="","",I343-P343)</f>
        <v/>
      </c>
      <c r="R343" s="34">
        <f>IF(A343="","",IF(L343="Yes",I343,0))</f>
        <v/>
      </c>
      <c r="S343" s="34">
        <f>IF(A343="","",IF(AND(L343="Yes",K343="Yes",NOT(ISNUMBER(SEARCH("blocked",G343))),OR(F343="Standard domestic 15% (Box 7)",F343="Import - VAT paid at customs (Box 8)",F343="Import - Reverse charge (Box 9)"),OR(F343&lt;&gt;"Standard domestic 15% (Box 7)",AND(LEN(D343)=15,LEFT(D343,1)="3",RIGHT(D343,1)="3",ISNUMBER(--D343)))),I343,0))</f>
        <v/>
      </c>
      <c r="T343" s="34">
        <f>IF(A343="","",R343-S343)</f>
        <v/>
      </c>
      <c r="U343" s="23">
        <f>IF(A343="","",IF(O343=0,"Outside audit periods; ","")&amp;IF(F343="","No VAT category; ","")&amp;IF(ABS(Q343)&gt;Setup!$B$10,"VAT ≠ 15% × net; ","")&amp;IF(AND(F343="Standard domestic 15% (Box 7)",NOT(AND(LEN(D343)=15,LEFT(D343,1)="3",RIGHT(D343,1)="3",ISNUMBER(--D343)))),"Invalid/missing supplier VAT no; ","")&amp;IF(AND(L343="Yes",K343&lt;&gt;"Yes"),"VAT claimed without valid tax invoice; ","")&amp;IF(AND(L343="Yes",ISNUMBER(SEARCH("blocked",G343))),"Blocked input VAT claimed; ","")&amp;IF(AND(F343="Import - VAT paid at customs (Box 8)",M343=""),"Customs declaration no missing; ","")&amp;IF(AND(F343="Import - Reverse charge (Box 9)",E343="Saudi Arabia"),"RCM used for a local supplier; ","")&amp;IF(AND(L343="Yes",NOT(OR(F343="Standard domestic 15% (Box 7)",F343="Import - VAT paid at customs (Box 8)",F343="Import - Reverse charge (Box 9)"))),"VAT claimed on non-taxable category; ",""))</f>
        <v/>
      </c>
    </row>
    <row r="344">
      <c r="A344" s="17" t="n"/>
      <c r="B344" s="14" t="n"/>
      <c r="C344" s="14" t="n"/>
      <c r="D344" s="16" t="n"/>
      <c r="E344" s="14" t="n"/>
      <c r="F344" s="14" t="n"/>
      <c r="G344" s="14" t="n"/>
      <c r="H344" s="19" t="n"/>
      <c r="I344" s="19" t="n"/>
      <c r="J344" s="34">
        <f>IF(A344="","",H344+I344)</f>
        <v/>
      </c>
      <c r="K344" s="14" t="n"/>
      <c r="L344" s="14" t="n"/>
      <c r="M344" s="14" t="n"/>
      <c r="N344" s="14" t="n"/>
      <c r="O344" s="20">
        <f>IF(A344="","",SUMPRODUCT((A344&gt;=Setup!$C$19:$C$30)*(A344&lt;=Setup!$D$19:$D$30)*Setup!$A$19:$A$30))</f>
        <v/>
      </c>
      <c r="P344" s="34">
        <f>IF(A344="","",IF(OR(F344="Standard domestic 15% (Box 7)",F344="Import - VAT paid at customs (Box 8)",F344="Import - Reverse charge (Box 9)"),ROUND(H344*Setup!$B$9,2),0))</f>
        <v/>
      </c>
      <c r="Q344" s="34">
        <f>IF(A344="","",I344-P344)</f>
        <v/>
      </c>
      <c r="R344" s="34">
        <f>IF(A344="","",IF(L344="Yes",I344,0))</f>
        <v/>
      </c>
      <c r="S344" s="34">
        <f>IF(A344="","",IF(AND(L344="Yes",K344="Yes",NOT(ISNUMBER(SEARCH("blocked",G344))),OR(F344="Standard domestic 15% (Box 7)",F344="Import - VAT paid at customs (Box 8)",F344="Import - Reverse charge (Box 9)"),OR(F344&lt;&gt;"Standard domestic 15% (Box 7)",AND(LEN(D344)=15,LEFT(D344,1)="3",RIGHT(D344,1)="3",ISNUMBER(--D344)))),I344,0))</f>
        <v/>
      </c>
      <c r="T344" s="34">
        <f>IF(A344="","",R344-S344)</f>
        <v/>
      </c>
      <c r="U344" s="23">
        <f>IF(A344="","",IF(O344=0,"Outside audit periods; ","")&amp;IF(F344="","No VAT category; ","")&amp;IF(ABS(Q344)&gt;Setup!$B$10,"VAT ≠ 15% × net; ","")&amp;IF(AND(F344="Standard domestic 15% (Box 7)",NOT(AND(LEN(D344)=15,LEFT(D344,1)="3",RIGHT(D344,1)="3",ISNUMBER(--D344)))),"Invalid/missing supplier VAT no; ","")&amp;IF(AND(L344="Yes",K344&lt;&gt;"Yes"),"VAT claimed without valid tax invoice; ","")&amp;IF(AND(L344="Yes",ISNUMBER(SEARCH("blocked",G344))),"Blocked input VAT claimed; ","")&amp;IF(AND(F344="Import - VAT paid at customs (Box 8)",M344=""),"Customs declaration no missing; ","")&amp;IF(AND(F344="Import - Reverse charge (Box 9)",E344="Saudi Arabia"),"RCM used for a local supplier; ","")&amp;IF(AND(L344="Yes",NOT(OR(F344="Standard domestic 15% (Box 7)",F344="Import - VAT paid at customs (Box 8)",F344="Import - Reverse charge (Box 9)"))),"VAT claimed on non-taxable category; ",""))</f>
        <v/>
      </c>
    </row>
    <row r="345">
      <c r="A345" s="17" t="n"/>
      <c r="B345" s="14" t="n"/>
      <c r="C345" s="14" t="n"/>
      <c r="D345" s="16" t="n"/>
      <c r="E345" s="14" t="n"/>
      <c r="F345" s="14" t="n"/>
      <c r="G345" s="14" t="n"/>
      <c r="H345" s="19" t="n"/>
      <c r="I345" s="19" t="n"/>
      <c r="J345" s="34">
        <f>IF(A345="","",H345+I345)</f>
        <v/>
      </c>
      <c r="K345" s="14" t="n"/>
      <c r="L345" s="14" t="n"/>
      <c r="M345" s="14" t="n"/>
      <c r="N345" s="14" t="n"/>
      <c r="O345" s="20">
        <f>IF(A345="","",SUMPRODUCT((A345&gt;=Setup!$C$19:$C$30)*(A345&lt;=Setup!$D$19:$D$30)*Setup!$A$19:$A$30))</f>
        <v/>
      </c>
      <c r="P345" s="34">
        <f>IF(A345="","",IF(OR(F345="Standard domestic 15% (Box 7)",F345="Import - VAT paid at customs (Box 8)",F345="Import - Reverse charge (Box 9)"),ROUND(H345*Setup!$B$9,2),0))</f>
        <v/>
      </c>
      <c r="Q345" s="34">
        <f>IF(A345="","",I345-P345)</f>
        <v/>
      </c>
      <c r="R345" s="34">
        <f>IF(A345="","",IF(L345="Yes",I345,0))</f>
        <v/>
      </c>
      <c r="S345" s="34">
        <f>IF(A345="","",IF(AND(L345="Yes",K345="Yes",NOT(ISNUMBER(SEARCH("blocked",G345))),OR(F345="Standard domestic 15% (Box 7)",F345="Import - VAT paid at customs (Box 8)",F345="Import - Reverse charge (Box 9)"),OR(F345&lt;&gt;"Standard domestic 15% (Box 7)",AND(LEN(D345)=15,LEFT(D345,1)="3",RIGHT(D345,1)="3",ISNUMBER(--D345)))),I345,0))</f>
        <v/>
      </c>
      <c r="T345" s="34">
        <f>IF(A345="","",R345-S345)</f>
        <v/>
      </c>
      <c r="U345" s="23">
        <f>IF(A345="","",IF(O345=0,"Outside audit periods; ","")&amp;IF(F345="","No VAT category; ","")&amp;IF(ABS(Q345)&gt;Setup!$B$10,"VAT ≠ 15% × net; ","")&amp;IF(AND(F345="Standard domestic 15% (Box 7)",NOT(AND(LEN(D345)=15,LEFT(D345,1)="3",RIGHT(D345,1)="3",ISNUMBER(--D345)))),"Invalid/missing supplier VAT no; ","")&amp;IF(AND(L345="Yes",K345&lt;&gt;"Yes"),"VAT claimed without valid tax invoice; ","")&amp;IF(AND(L345="Yes",ISNUMBER(SEARCH("blocked",G345))),"Blocked input VAT claimed; ","")&amp;IF(AND(F345="Import - VAT paid at customs (Box 8)",M345=""),"Customs declaration no missing; ","")&amp;IF(AND(F345="Import - Reverse charge (Box 9)",E345="Saudi Arabia"),"RCM used for a local supplier; ","")&amp;IF(AND(L345="Yes",NOT(OR(F345="Standard domestic 15% (Box 7)",F345="Import - VAT paid at customs (Box 8)",F345="Import - Reverse charge (Box 9)"))),"VAT claimed on non-taxable category; ",""))</f>
        <v/>
      </c>
    </row>
    <row r="346">
      <c r="A346" s="17" t="n"/>
      <c r="B346" s="14" t="n"/>
      <c r="C346" s="14" t="n"/>
      <c r="D346" s="16" t="n"/>
      <c r="E346" s="14" t="n"/>
      <c r="F346" s="14" t="n"/>
      <c r="G346" s="14" t="n"/>
      <c r="H346" s="19" t="n"/>
      <c r="I346" s="19" t="n"/>
      <c r="J346" s="34">
        <f>IF(A346="","",H346+I346)</f>
        <v/>
      </c>
      <c r="K346" s="14" t="n"/>
      <c r="L346" s="14" t="n"/>
      <c r="M346" s="14" t="n"/>
      <c r="N346" s="14" t="n"/>
      <c r="O346" s="20">
        <f>IF(A346="","",SUMPRODUCT((A346&gt;=Setup!$C$19:$C$30)*(A346&lt;=Setup!$D$19:$D$30)*Setup!$A$19:$A$30))</f>
        <v/>
      </c>
      <c r="P346" s="34">
        <f>IF(A346="","",IF(OR(F346="Standard domestic 15% (Box 7)",F346="Import - VAT paid at customs (Box 8)",F346="Import - Reverse charge (Box 9)"),ROUND(H346*Setup!$B$9,2),0))</f>
        <v/>
      </c>
      <c r="Q346" s="34">
        <f>IF(A346="","",I346-P346)</f>
        <v/>
      </c>
      <c r="R346" s="34">
        <f>IF(A346="","",IF(L346="Yes",I346,0))</f>
        <v/>
      </c>
      <c r="S346" s="34">
        <f>IF(A346="","",IF(AND(L346="Yes",K346="Yes",NOT(ISNUMBER(SEARCH("blocked",G346))),OR(F346="Standard domestic 15% (Box 7)",F346="Import - VAT paid at customs (Box 8)",F346="Import - Reverse charge (Box 9)"),OR(F346&lt;&gt;"Standard domestic 15% (Box 7)",AND(LEN(D346)=15,LEFT(D346,1)="3",RIGHT(D346,1)="3",ISNUMBER(--D346)))),I346,0))</f>
        <v/>
      </c>
      <c r="T346" s="34">
        <f>IF(A346="","",R346-S346)</f>
        <v/>
      </c>
      <c r="U346" s="23">
        <f>IF(A346="","",IF(O346=0,"Outside audit periods; ","")&amp;IF(F346="","No VAT category; ","")&amp;IF(ABS(Q346)&gt;Setup!$B$10,"VAT ≠ 15% × net; ","")&amp;IF(AND(F346="Standard domestic 15% (Box 7)",NOT(AND(LEN(D346)=15,LEFT(D346,1)="3",RIGHT(D346,1)="3",ISNUMBER(--D346)))),"Invalid/missing supplier VAT no; ","")&amp;IF(AND(L346="Yes",K346&lt;&gt;"Yes"),"VAT claimed without valid tax invoice; ","")&amp;IF(AND(L346="Yes",ISNUMBER(SEARCH("blocked",G346))),"Blocked input VAT claimed; ","")&amp;IF(AND(F346="Import - VAT paid at customs (Box 8)",M346=""),"Customs declaration no missing; ","")&amp;IF(AND(F346="Import - Reverse charge (Box 9)",E346="Saudi Arabia"),"RCM used for a local supplier; ","")&amp;IF(AND(L346="Yes",NOT(OR(F346="Standard domestic 15% (Box 7)",F346="Import - VAT paid at customs (Box 8)",F346="Import - Reverse charge (Box 9)"))),"VAT claimed on non-taxable category; ",""))</f>
        <v/>
      </c>
    </row>
    <row r="347">
      <c r="A347" s="17" t="n"/>
      <c r="B347" s="14" t="n"/>
      <c r="C347" s="14" t="n"/>
      <c r="D347" s="16" t="n"/>
      <c r="E347" s="14" t="n"/>
      <c r="F347" s="14" t="n"/>
      <c r="G347" s="14" t="n"/>
      <c r="H347" s="19" t="n"/>
      <c r="I347" s="19" t="n"/>
      <c r="J347" s="34">
        <f>IF(A347="","",H347+I347)</f>
        <v/>
      </c>
      <c r="K347" s="14" t="n"/>
      <c r="L347" s="14" t="n"/>
      <c r="M347" s="14" t="n"/>
      <c r="N347" s="14" t="n"/>
      <c r="O347" s="20">
        <f>IF(A347="","",SUMPRODUCT((A347&gt;=Setup!$C$19:$C$30)*(A347&lt;=Setup!$D$19:$D$30)*Setup!$A$19:$A$30))</f>
        <v/>
      </c>
      <c r="P347" s="34">
        <f>IF(A347="","",IF(OR(F347="Standard domestic 15% (Box 7)",F347="Import - VAT paid at customs (Box 8)",F347="Import - Reverse charge (Box 9)"),ROUND(H347*Setup!$B$9,2),0))</f>
        <v/>
      </c>
      <c r="Q347" s="34">
        <f>IF(A347="","",I347-P347)</f>
        <v/>
      </c>
      <c r="R347" s="34">
        <f>IF(A347="","",IF(L347="Yes",I347,0))</f>
        <v/>
      </c>
      <c r="S347" s="34">
        <f>IF(A347="","",IF(AND(L347="Yes",K347="Yes",NOT(ISNUMBER(SEARCH("blocked",G347))),OR(F347="Standard domestic 15% (Box 7)",F347="Import - VAT paid at customs (Box 8)",F347="Import - Reverse charge (Box 9)"),OR(F347&lt;&gt;"Standard domestic 15% (Box 7)",AND(LEN(D347)=15,LEFT(D347,1)="3",RIGHT(D347,1)="3",ISNUMBER(--D347)))),I347,0))</f>
        <v/>
      </c>
      <c r="T347" s="34">
        <f>IF(A347="","",R347-S347)</f>
        <v/>
      </c>
      <c r="U347" s="23">
        <f>IF(A347="","",IF(O347=0,"Outside audit periods; ","")&amp;IF(F347="","No VAT category; ","")&amp;IF(ABS(Q347)&gt;Setup!$B$10,"VAT ≠ 15% × net; ","")&amp;IF(AND(F347="Standard domestic 15% (Box 7)",NOT(AND(LEN(D347)=15,LEFT(D347,1)="3",RIGHT(D347,1)="3",ISNUMBER(--D347)))),"Invalid/missing supplier VAT no; ","")&amp;IF(AND(L347="Yes",K347&lt;&gt;"Yes"),"VAT claimed without valid tax invoice; ","")&amp;IF(AND(L347="Yes",ISNUMBER(SEARCH("blocked",G347))),"Blocked input VAT claimed; ","")&amp;IF(AND(F347="Import - VAT paid at customs (Box 8)",M347=""),"Customs declaration no missing; ","")&amp;IF(AND(F347="Import - Reverse charge (Box 9)",E347="Saudi Arabia"),"RCM used for a local supplier; ","")&amp;IF(AND(L347="Yes",NOT(OR(F347="Standard domestic 15% (Box 7)",F347="Import - VAT paid at customs (Box 8)",F347="Import - Reverse charge (Box 9)"))),"VAT claimed on non-taxable category; ",""))</f>
        <v/>
      </c>
    </row>
    <row r="348">
      <c r="A348" s="17" t="n"/>
      <c r="B348" s="14" t="n"/>
      <c r="C348" s="14" t="n"/>
      <c r="D348" s="16" t="n"/>
      <c r="E348" s="14" t="n"/>
      <c r="F348" s="14" t="n"/>
      <c r="G348" s="14" t="n"/>
      <c r="H348" s="19" t="n"/>
      <c r="I348" s="19" t="n"/>
      <c r="J348" s="34">
        <f>IF(A348="","",H348+I348)</f>
        <v/>
      </c>
      <c r="K348" s="14" t="n"/>
      <c r="L348" s="14" t="n"/>
      <c r="M348" s="14" t="n"/>
      <c r="N348" s="14" t="n"/>
      <c r="O348" s="20">
        <f>IF(A348="","",SUMPRODUCT((A348&gt;=Setup!$C$19:$C$30)*(A348&lt;=Setup!$D$19:$D$30)*Setup!$A$19:$A$30))</f>
        <v/>
      </c>
      <c r="P348" s="34">
        <f>IF(A348="","",IF(OR(F348="Standard domestic 15% (Box 7)",F348="Import - VAT paid at customs (Box 8)",F348="Import - Reverse charge (Box 9)"),ROUND(H348*Setup!$B$9,2),0))</f>
        <v/>
      </c>
      <c r="Q348" s="34">
        <f>IF(A348="","",I348-P348)</f>
        <v/>
      </c>
      <c r="R348" s="34">
        <f>IF(A348="","",IF(L348="Yes",I348,0))</f>
        <v/>
      </c>
      <c r="S348" s="34">
        <f>IF(A348="","",IF(AND(L348="Yes",K348="Yes",NOT(ISNUMBER(SEARCH("blocked",G348))),OR(F348="Standard domestic 15% (Box 7)",F348="Import - VAT paid at customs (Box 8)",F348="Import - Reverse charge (Box 9)"),OR(F348&lt;&gt;"Standard domestic 15% (Box 7)",AND(LEN(D348)=15,LEFT(D348,1)="3",RIGHT(D348,1)="3",ISNUMBER(--D348)))),I348,0))</f>
        <v/>
      </c>
      <c r="T348" s="34">
        <f>IF(A348="","",R348-S348)</f>
        <v/>
      </c>
      <c r="U348" s="23">
        <f>IF(A348="","",IF(O348=0,"Outside audit periods; ","")&amp;IF(F348="","No VAT category; ","")&amp;IF(ABS(Q348)&gt;Setup!$B$10,"VAT ≠ 15% × net; ","")&amp;IF(AND(F348="Standard domestic 15% (Box 7)",NOT(AND(LEN(D348)=15,LEFT(D348,1)="3",RIGHT(D348,1)="3",ISNUMBER(--D348)))),"Invalid/missing supplier VAT no; ","")&amp;IF(AND(L348="Yes",K348&lt;&gt;"Yes"),"VAT claimed without valid tax invoice; ","")&amp;IF(AND(L348="Yes",ISNUMBER(SEARCH("blocked",G348))),"Blocked input VAT claimed; ","")&amp;IF(AND(F348="Import - VAT paid at customs (Box 8)",M348=""),"Customs declaration no missing; ","")&amp;IF(AND(F348="Import - Reverse charge (Box 9)",E348="Saudi Arabia"),"RCM used for a local supplier; ","")&amp;IF(AND(L348="Yes",NOT(OR(F348="Standard domestic 15% (Box 7)",F348="Import - VAT paid at customs (Box 8)",F348="Import - Reverse charge (Box 9)"))),"VAT claimed on non-taxable category; ",""))</f>
        <v/>
      </c>
    </row>
    <row r="349">
      <c r="A349" s="17" t="n"/>
      <c r="B349" s="14" t="n"/>
      <c r="C349" s="14" t="n"/>
      <c r="D349" s="16" t="n"/>
      <c r="E349" s="14" t="n"/>
      <c r="F349" s="14" t="n"/>
      <c r="G349" s="14" t="n"/>
      <c r="H349" s="19" t="n"/>
      <c r="I349" s="19" t="n"/>
      <c r="J349" s="34">
        <f>IF(A349="","",H349+I349)</f>
        <v/>
      </c>
      <c r="K349" s="14" t="n"/>
      <c r="L349" s="14" t="n"/>
      <c r="M349" s="14" t="n"/>
      <c r="N349" s="14" t="n"/>
      <c r="O349" s="20">
        <f>IF(A349="","",SUMPRODUCT((A349&gt;=Setup!$C$19:$C$30)*(A349&lt;=Setup!$D$19:$D$30)*Setup!$A$19:$A$30))</f>
        <v/>
      </c>
      <c r="P349" s="34">
        <f>IF(A349="","",IF(OR(F349="Standard domestic 15% (Box 7)",F349="Import - VAT paid at customs (Box 8)",F349="Import - Reverse charge (Box 9)"),ROUND(H349*Setup!$B$9,2),0))</f>
        <v/>
      </c>
      <c r="Q349" s="34">
        <f>IF(A349="","",I349-P349)</f>
        <v/>
      </c>
      <c r="R349" s="34">
        <f>IF(A349="","",IF(L349="Yes",I349,0))</f>
        <v/>
      </c>
      <c r="S349" s="34">
        <f>IF(A349="","",IF(AND(L349="Yes",K349="Yes",NOT(ISNUMBER(SEARCH("blocked",G349))),OR(F349="Standard domestic 15% (Box 7)",F349="Import - VAT paid at customs (Box 8)",F349="Import - Reverse charge (Box 9)"),OR(F349&lt;&gt;"Standard domestic 15% (Box 7)",AND(LEN(D349)=15,LEFT(D349,1)="3",RIGHT(D349,1)="3",ISNUMBER(--D349)))),I349,0))</f>
        <v/>
      </c>
      <c r="T349" s="34">
        <f>IF(A349="","",R349-S349)</f>
        <v/>
      </c>
      <c r="U349" s="23">
        <f>IF(A349="","",IF(O349=0,"Outside audit periods; ","")&amp;IF(F349="","No VAT category; ","")&amp;IF(ABS(Q349)&gt;Setup!$B$10,"VAT ≠ 15% × net; ","")&amp;IF(AND(F349="Standard domestic 15% (Box 7)",NOT(AND(LEN(D349)=15,LEFT(D349,1)="3",RIGHT(D349,1)="3",ISNUMBER(--D349)))),"Invalid/missing supplier VAT no; ","")&amp;IF(AND(L349="Yes",K349&lt;&gt;"Yes"),"VAT claimed without valid tax invoice; ","")&amp;IF(AND(L349="Yes",ISNUMBER(SEARCH("blocked",G349))),"Blocked input VAT claimed; ","")&amp;IF(AND(F349="Import - VAT paid at customs (Box 8)",M349=""),"Customs declaration no missing; ","")&amp;IF(AND(F349="Import - Reverse charge (Box 9)",E349="Saudi Arabia"),"RCM used for a local supplier; ","")&amp;IF(AND(L349="Yes",NOT(OR(F349="Standard domestic 15% (Box 7)",F349="Import - VAT paid at customs (Box 8)",F349="Import - Reverse charge (Box 9)"))),"VAT claimed on non-taxable category; ",""))</f>
        <v/>
      </c>
    </row>
    <row r="350">
      <c r="A350" s="17" t="n"/>
      <c r="B350" s="14" t="n"/>
      <c r="C350" s="14" t="n"/>
      <c r="D350" s="16" t="n"/>
      <c r="E350" s="14" t="n"/>
      <c r="F350" s="14" t="n"/>
      <c r="G350" s="14" t="n"/>
      <c r="H350" s="19" t="n"/>
      <c r="I350" s="19" t="n"/>
      <c r="J350" s="34">
        <f>IF(A350="","",H350+I350)</f>
        <v/>
      </c>
      <c r="K350" s="14" t="n"/>
      <c r="L350" s="14" t="n"/>
      <c r="M350" s="14" t="n"/>
      <c r="N350" s="14" t="n"/>
      <c r="O350" s="20">
        <f>IF(A350="","",SUMPRODUCT((A350&gt;=Setup!$C$19:$C$30)*(A350&lt;=Setup!$D$19:$D$30)*Setup!$A$19:$A$30))</f>
        <v/>
      </c>
      <c r="P350" s="34">
        <f>IF(A350="","",IF(OR(F350="Standard domestic 15% (Box 7)",F350="Import - VAT paid at customs (Box 8)",F350="Import - Reverse charge (Box 9)"),ROUND(H350*Setup!$B$9,2),0))</f>
        <v/>
      </c>
      <c r="Q350" s="34">
        <f>IF(A350="","",I350-P350)</f>
        <v/>
      </c>
      <c r="R350" s="34">
        <f>IF(A350="","",IF(L350="Yes",I350,0))</f>
        <v/>
      </c>
      <c r="S350" s="34">
        <f>IF(A350="","",IF(AND(L350="Yes",K350="Yes",NOT(ISNUMBER(SEARCH("blocked",G350))),OR(F350="Standard domestic 15% (Box 7)",F350="Import - VAT paid at customs (Box 8)",F350="Import - Reverse charge (Box 9)"),OR(F350&lt;&gt;"Standard domestic 15% (Box 7)",AND(LEN(D350)=15,LEFT(D350,1)="3",RIGHT(D350,1)="3",ISNUMBER(--D350)))),I350,0))</f>
        <v/>
      </c>
      <c r="T350" s="34">
        <f>IF(A350="","",R350-S350)</f>
        <v/>
      </c>
      <c r="U350" s="23">
        <f>IF(A350="","",IF(O350=0,"Outside audit periods; ","")&amp;IF(F350="","No VAT category; ","")&amp;IF(ABS(Q350)&gt;Setup!$B$10,"VAT ≠ 15% × net; ","")&amp;IF(AND(F350="Standard domestic 15% (Box 7)",NOT(AND(LEN(D350)=15,LEFT(D350,1)="3",RIGHT(D350,1)="3",ISNUMBER(--D350)))),"Invalid/missing supplier VAT no; ","")&amp;IF(AND(L350="Yes",K350&lt;&gt;"Yes"),"VAT claimed without valid tax invoice; ","")&amp;IF(AND(L350="Yes",ISNUMBER(SEARCH("blocked",G350))),"Blocked input VAT claimed; ","")&amp;IF(AND(F350="Import - VAT paid at customs (Box 8)",M350=""),"Customs declaration no missing; ","")&amp;IF(AND(F350="Import - Reverse charge (Box 9)",E350="Saudi Arabia"),"RCM used for a local supplier; ","")&amp;IF(AND(L350="Yes",NOT(OR(F350="Standard domestic 15% (Box 7)",F350="Import - VAT paid at customs (Box 8)",F350="Import - Reverse charge (Box 9)"))),"VAT claimed on non-taxable category; ",""))</f>
        <v/>
      </c>
    </row>
    <row r="351">
      <c r="A351" s="17" t="n"/>
      <c r="B351" s="14" t="n"/>
      <c r="C351" s="14" t="n"/>
      <c r="D351" s="16" t="n"/>
      <c r="E351" s="14" t="n"/>
      <c r="F351" s="14" t="n"/>
      <c r="G351" s="14" t="n"/>
      <c r="H351" s="19" t="n"/>
      <c r="I351" s="19" t="n"/>
      <c r="J351" s="34">
        <f>IF(A351="","",H351+I351)</f>
        <v/>
      </c>
      <c r="K351" s="14" t="n"/>
      <c r="L351" s="14" t="n"/>
      <c r="M351" s="14" t="n"/>
      <c r="N351" s="14" t="n"/>
      <c r="O351" s="20">
        <f>IF(A351="","",SUMPRODUCT((A351&gt;=Setup!$C$19:$C$30)*(A351&lt;=Setup!$D$19:$D$30)*Setup!$A$19:$A$30))</f>
        <v/>
      </c>
      <c r="P351" s="34">
        <f>IF(A351="","",IF(OR(F351="Standard domestic 15% (Box 7)",F351="Import - VAT paid at customs (Box 8)",F351="Import - Reverse charge (Box 9)"),ROUND(H351*Setup!$B$9,2),0))</f>
        <v/>
      </c>
      <c r="Q351" s="34">
        <f>IF(A351="","",I351-P351)</f>
        <v/>
      </c>
      <c r="R351" s="34">
        <f>IF(A351="","",IF(L351="Yes",I351,0))</f>
        <v/>
      </c>
      <c r="S351" s="34">
        <f>IF(A351="","",IF(AND(L351="Yes",K351="Yes",NOT(ISNUMBER(SEARCH("blocked",G351))),OR(F351="Standard domestic 15% (Box 7)",F351="Import - VAT paid at customs (Box 8)",F351="Import - Reverse charge (Box 9)"),OR(F351&lt;&gt;"Standard domestic 15% (Box 7)",AND(LEN(D351)=15,LEFT(D351,1)="3",RIGHT(D351,1)="3",ISNUMBER(--D351)))),I351,0))</f>
        <v/>
      </c>
      <c r="T351" s="34">
        <f>IF(A351="","",R351-S351)</f>
        <v/>
      </c>
      <c r="U351" s="23">
        <f>IF(A351="","",IF(O351=0,"Outside audit periods; ","")&amp;IF(F351="","No VAT category; ","")&amp;IF(ABS(Q351)&gt;Setup!$B$10,"VAT ≠ 15% × net; ","")&amp;IF(AND(F351="Standard domestic 15% (Box 7)",NOT(AND(LEN(D351)=15,LEFT(D351,1)="3",RIGHT(D351,1)="3",ISNUMBER(--D351)))),"Invalid/missing supplier VAT no; ","")&amp;IF(AND(L351="Yes",K351&lt;&gt;"Yes"),"VAT claimed without valid tax invoice; ","")&amp;IF(AND(L351="Yes",ISNUMBER(SEARCH("blocked",G351))),"Blocked input VAT claimed; ","")&amp;IF(AND(F351="Import - VAT paid at customs (Box 8)",M351=""),"Customs declaration no missing; ","")&amp;IF(AND(F351="Import - Reverse charge (Box 9)",E351="Saudi Arabia"),"RCM used for a local supplier; ","")&amp;IF(AND(L351="Yes",NOT(OR(F351="Standard domestic 15% (Box 7)",F351="Import - VAT paid at customs (Box 8)",F351="Import - Reverse charge (Box 9)"))),"VAT claimed on non-taxable category; ",""))</f>
        <v/>
      </c>
    </row>
    <row r="352">
      <c r="A352" s="17" t="n"/>
      <c r="B352" s="14" t="n"/>
      <c r="C352" s="14" t="n"/>
      <c r="D352" s="16" t="n"/>
      <c r="E352" s="14" t="n"/>
      <c r="F352" s="14" t="n"/>
      <c r="G352" s="14" t="n"/>
      <c r="H352" s="19" t="n"/>
      <c r="I352" s="19" t="n"/>
      <c r="J352" s="34">
        <f>IF(A352="","",H352+I352)</f>
        <v/>
      </c>
      <c r="K352" s="14" t="n"/>
      <c r="L352" s="14" t="n"/>
      <c r="M352" s="14" t="n"/>
      <c r="N352" s="14" t="n"/>
      <c r="O352" s="20">
        <f>IF(A352="","",SUMPRODUCT((A352&gt;=Setup!$C$19:$C$30)*(A352&lt;=Setup!$D$19:$D$30)*Setup!$A$19:$A$30))</f>
        <v/>
      </c>
      <c r="P352" s="34">
        <f>IF(A352="","",IF(OR(F352="Standard domestic 15% (Box 7)",F352="Import - VAT paid at customs (Box 8)",F352="Import - Reverse charge (Box 9)"),ROUND(H352*Setup!$B$9,2),0))</f>
        <v/>
      </c>
      <c r="Q352" s="34">
        <f>IF(A352="","",I352-P352)</f>
        <v/>
      </c>
      <c r="R352" s="34">
        <f>IF(A352="","",IF(L352="Yes",I352,0))</f>
        <v/>
      </c>
      <c r="S352" s="34">
        <f>IF(A352="","",IF(AND(L352="Yes",K352="Yes",NOT(ISNUMBER(SEARCH("blocked",G352))),OR(F352="Standard domestic 15% (Box 7)",F352="Import - VAT paid at customs (Box 8)",F352="Import - Reverse charge (Box 9)"),OR(F352&lt;&gt;"Standard domestic 15% (Box 7)",AND(LEN(D352)=15,LEFT(D352,1)="3",RIGHT(D352,1)="3",ISNUMBER(--D352)))),I352,0))</f>
        <v/>
      </c>
      <c r="T352" s="34">
        <f>IF(A352="","",R352-S352)</f>
        <v/>
      </c>
      <c r="U352" s="23">
        <f>IF(A352="","",IF(O352=0,"Outside audit periods; ","")&amp;IF(F352="","No VAT category; ","")&amp;IF(ABS(Q352)&gt;Setup!$B$10,"VAT ≠ 15% × net; ","")&amp;IF(AND(F352="Standard domestic 15% (Box 7)",NOT(AND(LEN(D352)=15,LEFT(D352,1)="3",RIGHT(D352,1)="3",ISNUMBER(--D352)))),"Invalid/missing supplier VAT no; ","")&amp;IF(AND(L352="Yes",K352&lt;&gt;"Yes"),"VAT claimed without valid tax invoice; ","")&amp;IF(AND(L352="Yes",ISNUMBER(SEARCH("blocked",G352))),"Blocked input VAT claimed; ","")&amp;IF(AND(F352="Import - VAT paid at customs (Box 8)",M352=""),"Customs declaration no missing; ","")&amp;IF(AND(F352="Import - Reverse charge (Box 9)",E352="Saudi Arabia"),"RCM used for a local supplier; ","")&amp;IF(AND(L352="Yes",NOT(OR(F352="Standard domestic 15% (Box 7)",F352="Import - VAT paid at customs (Box 8)",F352="Import - Reverse charge (Box 9)"))),"VAT claimed on non-taxable category; ",""))</f>
        <v/>
      </c>
    </row>
    <row r="353">
      <c r="A353" s="17" t="n"/>
      <c r="B353" s="14" t="n"/>
      <c r="C353" s="14" t="n"/>
      <c r="D353" s="16" t="n"/>
      <c r="E353" s="14" t="n"/>
      <c r="F353" s="14" t="n"/>
      <c r="G353" s="14" t="n"/>
      <c r="H353" s="19" t="n"/>
      <c r="I353" s="19" t="n"/>
      <c r="J353" s="34">
        <f>IF(A353="","",H353+I353)</f>
        <v/>
      </c>
      <c r="K353" s="14" t="n"/>
      <c r="L353" s="14" t="n"/>
      <c r="M353" s="14" t="n"/>
      <c r="N353" s="14" t="n"/>
      <c r="O353" s="20">
        <f>IF(A353="","",SUMPRODUCT((A353&gt;=Setup!$C$19:$C$30)*(A353&lt;=Setup!$D$19:$D$30)*Setup!$A$19:$A$30))</f>
        <v/>
      </c>
      <c r="P353" s="34">
        <f>IF(A353="","",IF(OR(F353="Standard domestic 15% (Box 7)",F353="Import - VAT paid at customs (Box 8)",F353="Import - Reverse charge (Box 9)"),ROUND(H353*Setup!$B$9,2),0))</f>
        <v/>
      </c>
      <c r="Q353" s="34">
        <f>IF(A353="","",I353-P353)</f>
        <v/>
      </c>
      <c r="R353" s="34">
        <f>IF(A353="","",IF(L353="Yes",I353,0))</f>
        <v/>
      </c>
      <c r="S353" s="34">
        <f>IF(A353="","",IF(AND(L353="Yes",K353="Yes",NOT(ISNUMBER(SEARCH("blocked",G353))),OR(F353="Standard domestic 15% (Box 7)",F353="Import - VAT paid at customs (Box 8)",F353="Import - Reverse charge (Box 9)"),OR(F353&lt;&gt;"Standard domestic 15% (Box 7)",AND(LEN(D353)=15,LEFT(D353,1)="3",RIGHT(D353,1)="3",ISNUMBER(--D353)))),I353,0))</f>
        <v/>
      </c>
      <c r="T353" s="34">
        <f>IF(A353="","",R353-S353)</f>
        <v/>
      </c>
      <c r="U353" s="23">
        <f>IF(A353="","",IF(O353=0,"Outside audit periods; ","")&amp;IF(F353="","No VAT category; ","")&amp;IF(ABS(Q353)&gt;Setup!$B$10,"VAT ≠ 15% × net; ","")&amp;IF(AND(F353="Standard domestic 15% (Box 7)",NOT(AND(LEN(D353)=15,LEFT(D353,1)="3",RIGHT(D353,1)="3",ISNUMBER(--D353)))),"Invalid/missing supplier VAT no; ","")&amp;IF(AND(L353="Yes",K353&lt;&gt;"Yes"),"VAT claimed without valid tax invoice; ","")&amp;IF(AND(L353="Yes",ISNUMBER(SEARCH("blocked",G353))),"Blocked input VAT claimed; ","")&amp;IF(AND(F353="Import - VAT paid at customs (Box 8)",M353=""),"Customs declaration no missing; ","")&amp;IF(AND(F353="Import - Reverse charge (Box 9)",E353="Saudi Arabia"),"RCM used for a local supplier; ","")&amp;IF(AND(L353="Yes",NOT(OR(F353="Standard domestic 15% (Box 7)",F353="Import - VAT paid at customs (Box 8)",F353="Import - Reverse charge (Box 9)"))),"VAT claimed on non-taxable category; ",""))</f>
        <v/>
      </c>
    </row>
    <row r="354">
      <c r="A354" s="17" t="n"/>
      <c r="B354" s="14" t="n"/>
      <c r="C354" s="14" t="n"/>
      <c r="D354" s="16" t="n"/>
      <c r="E354" s="14" t="n"/>
      <c r="F354" s="14" t="n"/>
      <c r="G354" s="14" t="n"/>
      <c r="H354" s="19" t="n"/>
      <c r="I354" s="19" t="n"/>
      <c r="J354" s="34">
        <f>IF(A354="","",H354+I354)</f>
        <v/>
      </c>
      <c r="K354" s="14" t="n"/>
      <c r="L354" s="14" t="n"/>
      <c r="M354" s="14" t="n"/>
      <c r="N354" s="14" t="n"/>
      <c r="O354" s="20">
        <f>IF(A354="","",SUMPRODUCT((A354&gt;=Setup!$C$19:$C$30)*(A354&lt;=Setup!$D$19:$D$30)*Setup!$A$19:$A$30))</f>
        <v/>
      </c>
      <c r="P354" s="34">
        <f>IF(A354="","",IF(OR(F354="Standard domestic 15% (Box 7)",F354="Import - VAT paid at customs (Box 8)",F354="Import - Reverse charge (Box 9)"),ROUND(H354*Setup!$B$9,2),0))</f>
        <v/>
      </c>
      <c r="Q354" s="34">
        <f>IF(A354="","",I354-P354)</f>
        <v/>
      </c>
      <c r="R354" s="34">
        <f>IF(A354="","",IF(L354="Yes",I354,0))</f>
        <v/>
      </c>
      <c r="S354" s="34">
        <f>IF(A354="","",IF(AND(L354="Yes",K354="Yes",NOT(ISNUMBER(SEARCH("blocked",G354))),OR(F354="Standard domestic 15% (Box 7)",F354="Import - VAT paid at customs (Box 8)",F354="Import - Reverse charge (Box 9)"),OR(F354&lt;&gt;"Standard domestic 15% (Box 7)",AND(LEN(D354)=15,LEFT(D354,1)="3",RIGHT(D354,1)="3",ISNUMBER(--D354)))),I354,0))</f>
        <v/>
      </c>
      <c r="T354" s="34">
        <f>IF(A354="","",R354-S354)</f>
        <v/>
      </c>
      <c r="U354" s="23">
        <f>IF(A354="","",IF(O354=0,"Outside audit periods; ","")&amp;IF(F354="","No VAT category; ","")&amp;IF(ABS(Q354)&gt;Setup!$B$10,"VAT ≠ 15% × net; ","")&amp;IF(AND(F354="Standard domestic 15% (Box 7)",NOT(AND(LEN(D354)=15,LEFT(D354,1)="3",RIGHT(D354,1)="3",ISNUMBER(--D354)))),"Invalid/missing supplier VAT no; ","")&amp;IF(AND(L354="Yes",K354&lt;&gt;"Yes"),"VAT claimed without valid tax invoice; ","")&amp;IF(AND(L354="Yes",ISNUMBER(SEARCH("blocked",G354))),"Blocked input VAT claimed; ","")&amp;IF(AND(F354="Import - VAT paid at customs (Box 8)",M354=""),"Customs declaration no missing; ","")&amp;IF(AND(F354="Import - Reverse charge (Box 9)",E354="Saudi Arabia"),"RCM used for a local supplier; ","")&amp;IF(AND(L354="Yes",NOT(OR(F354="Standard domestic 15% (Box 7)",F354="Import - VAT paid at customs (Box 8)",F354="Import - Reverse charge (Box 9)"))),"VAT claimed on non-taxable category; ",""))</f>
        <v/>
      </c>
    </row>
    <row r="355">
      <c r="A355" s="17" t="n"/>
      <c r="B355" s="14" t="n"/>
      <c r="C355" s="14" t="n"/>
      <c r="D355" s="16" t="n"/>
      <c r="E355" s="14" t="n"/>
      <c r="F355" s="14" t="n"/>
      <c r="G355" s="14" t="n"/>
      <c r="H355" s="19" t="n"/>
      <c r="I355" s="19" t="n"/>
      <c r="J355" s="34">
        <f>IF(A355="","",H355+I355)</f>
        <v/>
      </c>
      <c r="K355" s="14" t="n"/>
      <c r="L355" s="14" t="n"/>
      <c r="M355" s="14" t="n"/>
      <c r="N355" s="14" t="n"/>
      <c r="O355" s="20">
        <f>IF(A355="","",SUMPRODUCT((A355&gt;=Setup!$C$19:$C$30)*(A355&lt;=Setup!$D$19:$D$30)*Setup!$A$19:$A$30))</f>
        <v/>
      </c>
      <c r="P355" s="34">
        <f>IF(A355="","",IF(OR(F355="Standard domestic 15% (Box 7)",F355="Import - VAT paid at customs (Box 8)",F355="Import - Reverse charge (Box 9)"),ROUND(H355*Setup!$B$9,2),0))</f>
        <v/>
      </c>
      <c r="Q355" s="34">
        <f>IF(A355="","",I355-P355)</f>
        <v/>
      </c>
      <c r="R355" s="34">
        <f>IF(A355="","",IF(L355="Yes",I355,0))</f>
        <v/>
      </c>
      <c r="S355" s="34">
        <f>IF(A355="","",IF(AND(L355="Yes",K355="Yes",NOT(ISNUMBER(SEARCH("blocked",G355))),OR(F355="Standard domestic 15% (Box 7)",F355="Import - VAT paid at customs (Box 8)",F355="Import - Reverse charge (Box 9)"),OR(F355&lt;&gt;"Standard domestic 15% (Box 7)",AND(LEN(D355)=15,LEFT(D355,1)="3",RIGHT(D355,1)="3",ISNUMBER(--D355)))),I355,0))</f>
        <v/>
      </c>
      <c r="T355" s="34">
        <f>IF(A355="","",R355-S355)</f>
        <v/>
      </c>
      <c r="U355" s="23">
        <f>IF(A355="","",IF(O355=0,"Outside audit periods; ","")&amp;IF(F355="","No VAT category; ","")&amp;IF(ABS(Q355)&gt;Setup!$B$10,"VAT ≠ 15% × net; ","")&amp;IF(AND(F355="Standard domestic 15% (Box 7)",NOT(AND(LEN(D355)=15,LEFT(D355,1)="3",RIGHT(D355,1)="3",ISNUMBER(--D355)))),"Invalid/missing supplier VAT no; ","")&amp;IF(AND(L355="Yes",K355&lt;&gt;"Yes"),"VAT claimed without valid tax invoice; ","")&amp;IF(AND(L355="Yes",ISNUMBER(SEARCH("blocked",G355))),"Blocked input VAT claimed; ","")&amp;IF(AND(F355="Import - VAT paid at customs (Box 8)",M355=""),"Customs declaration no missing; ","")&amp;IF(AND(F355="Import - Reverse charge (Box 9)",E355="Saudi Arabia"),"RCM used for a local supplier; ","")&amp;IF(AND(L355="Yes",NOT(OR(F355="Standard domestic 15% (Box 7)",F355="Import - VAT paid at customs (Box 8)",F355="Import - Reverse charge (Box 9)"))),"VAT claimed on non-taxable category; ",""))</f>
        <v/>
      </c>
    </row>
    <row r="356">
      <c r="A356" s="17" t="n"/>
      <c r="B356" s="14" t="n"/>
      <c r="C356" s="14" t="n"/>
      <c r="D356" s="16" t="n"/>
      <c r="E356" s="14" t="n"/>
      <c r="F356" s="14" t="n"/>
      <c r="G356" s="14" t="n"/>
      <c r="H356" s="19" t="n"/>
      <c r="I356" s="19" t="n"/>
      <c r="J356" s="34">
        <f>IF(A356="","",H356+I356)</f>
        <v/>
      </c>
      <c r="K356" s="14" t="n"/>
      <c r="L356" s="14" t="n"/>
      <c r="M356" s="14" t="n"/>
      <c r="N356" s="14" t="n"/>
      <c r="O356" s="20">
        <f>IF(A356="","",SUMPRODUCT((A356&gt;=Setup!$C$19:$C$30)*(A356&lt;=Setup!$D$19:$D$30)*Setup!$A$19:$A$30))</f>
        <v/>
      </c>
      <c r="P356" s="34">
        <f>IF(A356="","",IF(OR(F356="Standard domestic 15% (Box 7)",F356="Import - VAT paid at customs (Box 8)",F356="Import - Reverse charge (Box 9)"),ROUND(H356*Setup!$B$9,2),0))</f>
        <v/>
      </c>
      <c r="Q356" s="34">
        <f>IF(A356="","",I356-P356)</f>
        <v/>
      </c>
      <c r="R356" s="34">
        <f>IF(A356="","",IF(L356="Yes",I356,0))</f>
        <v/>
      </c>
      <c r="S356" s="34">
        <f>IF(A356="","",IF(AND(L356="Yes",K356="Yes",NOT(ISNUMBER(SEARCH("blocked",G356))),OR(F356="Standard domestic 15% (Box 7)",F356="Import - VAT paid at customs (Box 8)",F356="Import - Reverse charge (Box 9)"),OR(F356&lt;&gt;"Standard domestic 15% (Box 7)",AND(LEN(D356)=15,LEFT(D356,1)="3",RIGHT(D356,1)="3",ISNUMBER(--D356)))),I356,0))</f>
        <v/>
      </c>
      <c r="T356" s="34">
        <f>IF(A356="","",R356-S356)</f>
        <v/>
      </c>
      <c r="U356" s="23">
        <f>IF(A356="","",IF(O356=0,"Outside audit periods; ","")&amp;IF(F356="","No VAT category; ","")&amp;IF(ABS(Q356)&gt;Setup!$B$10,"VAT ≠ 15% × net; ","")&amp;IF(AND(F356="Standard domestic 15% (Box 7)",NOT(AND(LEN(D356)=15,LEFT(D356,1)="3",RIGHT(D356,1)="3",ISNUMBER(--D356)))),"Invalid/missing supplier VAT no; ","")&amp;IF(AND(L356="Yes",K356&lt;&gt;"Yes"),"VAT claimed without valid tax invoice; ","")&amp;IF(AND(L356="Yes",ISNUMBER(SEARCH("blocked",G356))),"Blocked input VAT claimed; ","")&amp;IF(AND(F356="Import - VAT paid at customs (Box 8)",M356=""),"Customs declaration no missing; ","")&amp;IF(AND(F356="Import - Reverse charge (Box 9)",E356="Saudi Arabia"),"RCM used for a local supplier; ","")&amp;IF(AND(L356="Yes",NOT(OR(F356="Standard domestic 15% (Box 7)",F356="Import - VAT paid at customs (Box 8)",F356="Import - Reverse charge (Box 9)"))),"VAT claimed on non-taxable category; ",""))</f>
        <v/>
      </c>
    </row>
    <row r="357">
      <c r="A357" s="17" t="n"/>
      <c r="B357" s="14" t="n"/>
      <c r="C357" s="14" t="n"/>
      <c r="D357" s="16" t="n"/>
      <c r="E357" s="14" t="n"/>
      <c r="F357" s="14" t="n"/>
      <c r="G357" s="14" t="n"/>
      <c r="H357" s="19" t="n"/>
      <c r="I357" s="19" t="n"/>
      <c r="J357" s="34">
        <f>IF(A357="","",H357+I357)</f>
        <v/>
      </c>
      <c r="K357" s="14" t="n"/>
      <c r="L357" s="14" t="n"/>
      <c r="M357" s="14" t="n"/>
      <c r="N357" s="14" t="n"/>
      <c r="O357" s="20">
        <f>IF(A357="","",SUMPRODUCT((A357&gt;=Setup!$C$19:$C$30)*(A357&lt;=Setup!$D$19:$D$30)*Setup!$A$19:$A$30))</f>
        <v/>
      </c>
      <c r="P357" s="34">
        <f>IF(A357="","",IF(OR(F357="Standard domestic 15% (Box 7)",F357="Import - VAT paid at customs (Box 8)",F357="Import - Reverse charge (Box 9)"),ROUND(H357*Setup!$B$9,2),0))</f>
        <v/>
      </c>
      <c r="Q357" s="34">
        <f>IF(A357="","",I357-P357)</f>
        <v/>
      </c>
      <c r="R357" s="34">
        <f>IF(A357="","",IF(L357="Yes",I357,0))</f>
        <v/>
      </c>
      <c r="S357" s="34">
        <f>IF(A357="","",IF(AND(L357="Yes",K357="Yes",NOT(ISNUMBER(SEARCH("blocked",G357))),OR(F357="Standard domestic 15% (Box 7)",F357="Import - VAT paid at customs (Box 8)",F357="Import - Reverse charge (Box 9)"),OR(F357&lt;&gt;"Standard domestic 15% (Box 7)",AND(LEN(D357)=15,LEFT(D357,1)="3",RIGHT(D357,1)="3",ISNUMBER(--D357)))),I357,0))</f>
        <v/>
      </c>
      <c r="T357" s="34">
        <f>IF(A357="","",R357-S357)</f>
        <v/>
      </c>
      <c r="U357" s="23">
        <f>IF(A357="","",IF(O357=0,"Outside audit periods; ","")&amp;IF(F357="","No VAT category; ","")&amp;IF(ABS(Q357)&gt;Setup!$B$10,"VAT ≠ 15% × net; ","")&amp;IF(AND(F357="Standard domestic 15% (Box 7)",NOT(AND(LEN(D357)=15,LEFT(D357,1)="3",RIGHT(D357,1)="3",ISNUMBER(--D357)))),"Invalid/missing supplier VAT no; ","")&amp;IF(AND(L357="Yes",K357&lt;&gt;"Yes"),"VAT claimed without valid tax invoice; ","")&amp;IF(AND(L357="Yes",ISNUMBER(SEARCH("blocked",G357))),"Blocked input VAT claimed; ","")&amp;IF(AND(F357="Import - VAT paid at customs (Box 8)",M357=""),"Customs declaration no missing; ","")&amp;IF(AND(F357="Import - Reverse charge (Box 9)",E357="Saudi Arabia"),"RCM used for a local supplier; ","")&amp;IF(AND(L357="Yes",NOT(OR(F357="Standard domestic 15% (Box 7)",F357="Import - VAT paid at customs (Box 8)",F357="Import - Reverse charge (Box 9)"))),"VAT claimed on non-taxable category; ",""))</f>
        <v/>
      </c>
    </row>
    <row r="358">
      <c r="A358" s="17" t="n"/>
      <c r="B358" s="14" t="n"/>
      <c r="C358" s="14" t="n"/>
      <c r="D358" s="16" t="n"/>
      <c r="E358" s="14" t="n"/>
      <c r="F358" s="14" t="n"/>
      <c r="G358" s="14" t="n"/>
      <c r="H358" s="19" t="n"/>
      <c r="I358" s="19" t="n"/>
      <c r="J358" s="34">
        <f>IF(A358="","",H358+I358)</f>
        <v/>
      </c>
      <c r="K358" s="14" t="n"/>
      <c r="L358" s="14" t="n"/>
      <c r="M358" s="14" t="n"/>
      <c r="N358" s="14" t="n"/>
      <c r="O358" s="20">
        <f>IF(A358="","",SUMPRODUCT((A358&gt;=Setup!$C$19:$C$30)*(A358&lt;=Setup!$D$19:$D$30)*Setup!$A$19:$A$30))</f>
        <v/>
      </c>
      <c r="P358" s="34">
        <f>IF(A358="","",IF(OR(F358="Standard domestic 15% (Box 7)",F358="Import - VAT paid at customs (Box 8)",F358="Import - Reverse charge (Box 9)"),ROUND(H358*Setup!$B$9,2),0))</f>
        <v/>
      </c>
      <c r="Q358" s="34">
        <f>IF(A358="","",I358-P358)</f>
        <v/>
      </c>
      <c r="R358" s="34">
        <f>IF(A358="","",IF(L358="Yes",I358,0))</f>
        <v/>
      </c>
      <c r="S358" s="34">
        <f>IF(A358="","",IF(AND(L358="Yes",K358="Yes",NOT(ISNUMBER(SEARCH("blocked",G358))),OR(F358="Standard domestic 15% (Box 7)",F358="Import - VAT paid at customs (Box 8)",F358="Import - Reverse charge (Box 9)"),OR(F358&lt;&gt;"Standard domestic 15% (Box 7)",AND(LEN(D358)=15,LEFT(D358,1)="3",RIGHT(D358,1)="3",ISNUMBER(--D358)))),I358,0))</f>
        <v/>
      </c>
      <c r="T358" s="34">
        <f>IF(A358="","",R358-S358)</f>
        <v/>
      </c>
      <c r="U358" s="23">
        <f>IF(A358="","",IF(O358=0,"Outside audit periods; ","")&amp;IF(F358="","No VAT category; ","")&amp;IF(ABS(Q358)&gt;Setup!$B$10,"VAT ≠ 15% × net; ","")&amp;IF(AND(F358="Standard domestic 15% (Box 7)",NOT(AND(LEN(D358)=15,LEFT(D358,1)="3",RIGHT(D358,1)="3",ISNUMBER(--D358)))),"Invalid/missing supplier VAT no; ","")&amp;IF(AND(L358="Yes",K358&lt;&gt;"Yes"),"VAT claimed without valid tax invoice; ","")&amp;IF(AND(L358="Yes",ISNUMBER(SEARCH("blocked",G358))),"Blocked input VAT claimed; ","")&amp;IF(AND(F358="Import - VAT paid at customs (Box 8)",M358=""),"Customs declaration no missing; ","")&amp;IF(AND(F358="Import - Reverse charge (Box 9)",E358="Saudi Arabia"),"RCM used for a local supplier; ","")&amp;IF(AND(L358="Yes",NOT(OR(F358="Standard domestic 15% (Box 7)",F358="Import - VAT paid at customs (Box 8)",F358="Import - Reverse charge (Box 9)"))),"VAT claimed on non-taxable category; ",""))</f>
        <v/>
      </c>
    </row>
    <row r="359">
      <c r="A359" s="17" t="n"/>
      <c r="B359" s="14" t="n"/>
      <c r="C359" s="14" t="n"/>
      <c r="D359" s="16" t="n"/>
      <c r="E359" s="14" t="n"/>
      <c r="F359" s="14" t="n"/>
      <c r="G359" s="14" t="n"/>
      <c r="H359" s="19" t="n"/>
      <c r="I359" s="19" t="n"/>
      <c r="J359" s="34">
        <f>IF(A359="","",H359+I359)</f>
        <v/>
      </c>
      <c r="K359" s="14" t="n"/>
      <c r="L359" s="14" t="n"/>
      <c r="M359" s="14" t="n"/>
      <c r="N359" s="14" t="n"/>
      <c r="O359" s="20">
        <f>IF(A359="","",SUMPRODUCT((A359&gt;=Setup!$C$19:$C$30)*(A359&lt;=Setup!$D$19:$D$30)*Setup!$A$19:$A$30))</f>
        <v/>
      </c>
      <c r="P359" s="34">
        <f>IF(A359="","",IF(OR(F359="Standard domestic 15% (Box 7)",F359="Import - VAT paid at customs (Box 8)",F359="Import - Reverse charge (Box 9)"),ROUND(H359*Setup!$B$9,2),0))</f>
        <v/>
      </c>
      <c r="Q359" s="34">
        <f>IF(A359="","",I359-P359)</f>
        <v/>
      </c>
      <c r="R359" s="34">
        <f>IF(A359="","",IF(L359="Yes",I359,0))</f>
        <v/>
      </c>
      <c r="S359" s="34">
        <f>IF(A359="","",IF(AND(L359="Yes",K359="Yes",NOT(ISNUMBER(SEARCH("blocked",G359))),OR(F359="Standard domestic 15% (Box 7)",F359="Import - VAT paid at customs (Box 8)",F359="Import - Reverse charge (Box 9)"),OR(F359&lt;&gt;"Standard domestic 15% (Box 7)",AND(LEN(D359)=15,LEFT(D359,1)="3",RIGHT(D359,1)="3",ISNUMBER(--D359)))),I359,0))</f>
        <v/>
      </c>
      <c r="T359" s="34">
        <f>IF(A359="","",R359-S359)</f>
        <v/>
      </c>
      <c r="U359" s="23">
        <f>IF(A359="","",IF(O359=0,"Outside audit periods; ","")&amp;IF(F359="","No VAT category; ","")&amp;IF(ABS(Q359)&gt;Setup!$B$10,"VAT ≠ 15% × net; ","")&amp;IF(AND(F359="Standard domestic 15% (Box 7)",NOT(AND(LEN(D359)=15,LEFT(D359,1)="3",RIGHT(D359,1)="3",ISNUMBER(--D359)))),"Invalid/missing supplier VAT no; ","")&amp;IF(AND(L359="Yes",K359&lt;&gt;"Yes"),"VAT claimed without valid tax invoice; ","")&amp;IF(AND(L359="Yes",ISNUMBER(SEARCH("blocked",G359))),"Blocked input VAT claimed; ","")&amp;IF(AND(F359="Import - VAT paid at customs (Box 8)",M359=""),"Customs declaration no missing; ","")&amp;IF(AND(F359="Import - Reverse charge (Box 9)",E359="Saudi Arabia"),"RCM used for a local supplier; ","")&amp;IF(AND(L359="Yes",NOT(OR(F359="Standard domestic 15% (Box 7)",F359="Import - VAT paid at customs (Box 8)",F359="Import - Reverse charge (Box 9)"))),"VAT claimed on non-taxable category; ",""))</f>
        <v/>
      </c>
    </row>
    <row r="360">
      <c r="A360" s="17" t="n"/>
      <c r="B360" s="14" t="n"/>
      <c r="C360" s="14" t="n"/>
      <c r="D360" s="16" t="n"/>
      <c r="E360" s="14" t="n"/>
      <c r="F360" s="14" t="n"/>
      <c r="G360" s="14" t="n"/>
      <c r="H360" s="19" t="n"/>
      <c r="I360" s="19" t="n"/>
      <c r="J360" s="34">
        <f>IF(A360="","",H360+I360)</f>
        <v/>
      </c>
      <c r="K360" s="14" t="n"/>
      <c r="L360" s="14" t="n"/>
      <c r="M360" s="14" t="n"/>
      <c r="N360" s="14" t="n"/>
      <c r="O360" s="20">
        <f>IF(A360="","",SUMPRODUCT((A360&gt;=Setup!$C$19:$C$30)*(A360&lt;=Setup!$D$19:$D$30)*Setup!$A$19:$A$30))</f>
        <v/>
      </c>
      <c r="P360" s="34">
        <f>IF(A360="","",IF(OR(F360="Standard domestic 15% (Box 7)",F360="Import - VAT paid at customs (Box 8)",F360="Import - Reverse charge (Box 9)"),ROUND(H360*Setup!$B$9,2),0))</f>
        <v/>
      </c>
      <c r="Q360" s="34">
        <f>IF(A360="","",I360-P360)</f>
        <v/>
      </c>
      <c r="R360" s="34">
        <f>IF(A360="","",IF(L360="Yes",I360,0))</f>
        <v/>
      </c>
      <c r="S360" s="34">
        <f>IF(A360="","",IF(AND(L360="Yes",K360="Yes",NOT(ISNUMBER(SEARCH("blocked",G360))),OR(F360="Standard domestic 15% (Box 7)",F360="Import - VAT paid at customs (Box 8)",F360="Import - Reverse charge (Box 9)"),OR(F360&lt;&gt;"Standard domestic 15% (Box 7)",AND(LEN(D360)=15,LEFT(D360,1)="3",RIGHT(D360,1)="3",ISNUMBER(--D360)))),I360,0))</f>
        <v/>
      </c>
      <c r="T360" s="34">
        <f>IF(A360="","",R360-S360)</f>
        <v/>
      </c>
      <c r="U360" s="23">
        <f>IF(A360="","",IF(O360=0,"Outside audit periods; ","")&amp;IF(F360="","No VAT category; ","")&amp;IF(ABS(Q360)&gt;Setup!$B$10,"VAT ≠ 15% × net; ","")&amp;IF(AND(F360="Standard domestic 15% (Box 7)",NOT(AND(LEN(D360)=15,LEFT(D360,1)="3",RIGHT(D360,1)="3",ISNUMBER(--D360)))),"Invalid/missing supplier VAT no; ","")&amp;IF(AND(L360="Yes",K360&lt;&gt;"Yes"),"VAT claimed without valid tax invoice; ","")&amp;IF(AND(L360="Yes",ISNUMBER(SEARCH("blocked",G360))),"Blocked input VAT claimed; ","")&amp;IF(AND(F360="Import - VAT paid at customs (Box 8)",M360=""),"Customs declaration no missing; ","")&amp;IF(AND(F360="Import - Reverse charge (Box 9)",E360="Saudi Arabia"),"RCM used for a local supplier; ","")&amp;IF(AND(L360="Yes",NOT(OR(F360="Standard domestic 15% (Box 7)",F360="Import - VAT paid at customs (Box 8)",F360="Import - Reverse charge (Box 9)"))),"VAT claimed on non-taxable category; ",""))</f>
        <v/>
      </c>
    </row>
    <row r="361">
      <c r="A361" s="17" t="n"/>
      <c r="B361" s="14" t="n"/>
      <c r="C361" s="14" t="n"/>
      <c r="D361" s="16" t="n"/>
      <c r="E361" s="14" t="n"/>
      <c r="F361" s="14" t="n"/>
      <c r="G361" s="14" t="n"/>
      <c r="H361" s="19" t="n"/>
      <c r="I361" s="19" t="n"/>
      <c r="J361" s="34">
        <f>IF(A361="","",H361+I361)</f>
        <v/>
      </c>
      <c r="K361" s="14" t="n"/>
      <c r="L361" s="14" t="n"/>
      <c r="M361" s="14" t="n"/>
      <c r="N361" s="14" t="n"/>
      <c r="O361" s="20">
        <f>IF(A361="","",SUMPRODUCT((A361&gt;=Setup!$C$19:$C$30)*(A361&lt;=Setup!$D$19:$D$30)*Setup!$A$19:$A$30))</f>
        <v/>
      </c>
      <c r="P361" s="34">
        <f>IF(A361="","",IF(OR(F361="Standard domestic 15% (Box 7)",F361="Import - VAT paid at customs (Box 8)",F361="Import - Reverse charge (Box 9)"),ROUND(H361*Setup!$B$9,2),0))</f>
        <v/>
      </c>
      <c r="Q361" s="34">
        <f>IF(A361="","",I361-P361)</f>
        <v/>
      </c>
      <c r="R361" s="34">
        <f>IF(A361="","",IF(L361="Yes",I361,0))</f>
        <v/>
      </c>
      <c r="S361" s="34">
        <f>IF(A361="","",IF(AND(L361="Yes",K361="Yes",NOT(ISNUMBER(SEARCH("blocked",G361))),OR(F361="Standard domestic 15% (Box 7)",F361="Import - VAT paid at customs (Box 8)",F361="Import - Reverse charge (Box 9)"),OR(F361&lt;&gt;"Standard domestic 15% (Box 7)",AND(LEN(D361)=15,LEFT(D361,1)="3",RIGHT(D361,1)="3",ISNUMBER(--D361)))),I361,0))</f>
        <v/>
      </c>
      <c r="T361" s="34">
        <f>IF(A361="","",R361-S361)</f>
        <v/>
      </c>
      <c r="U361" s="23">
        <f>IF(A361="","",IF(O361=0,"Outside audit periods; ","")&amp;IF(F361="","No VAT category; ","")&amp;IF(ABS(Q361)&gt;Setup!$B$10,"VAT ≠ 15% × net; ","")&amp;IF(AND(F361="Standard domestic 15% (Box 7)",NOT(AND(LEN(D361)=15,LEFT(D361,1)="3",RIGHT(D361,1)="3",ISNUMBER(--D361)))),"Invalid/missing supplier VAT no; ","")&amp;IF(AND(L361="Yes",K361&lt;&gt;"Yes"),"VAT claimed without valid tax invoice; ","")&amp;IF(AND(L361="Yes",ISNUMBER(SEARCH("blocked",G361))),"Blocked input VAT claimed; ","")&amp;IF(AND(F361="Import - VAT paid at customs (Box 8)",M361=""),"Customs declaration no missing; ","")&amp;IF(AND(F361="Import - Reverse charge (Box 9)",E361="Saudi Arabia"),"RCM used for a local supplier; ","")&amp;IF(AND(L361="Yes",NOT(OR(F361="Standard domestic 15% (Box 7)",F361="Import - VAT paid at customs (Box 8)",F361="Import - Reverse charge (Box 9)"))),"VAT claimed on non-taxable category; ",""))</f>
        <v/>
      </c>
    </row>
    <row r="362">
      <c r="A362" s="17" t="n"/>
      <c r="B362" s="14" t="n"/>
      <c r="C362" s="14" t="n"/>
      <c r="D362" s="16" t="n"/>
      <c r="E362" s="14" t="n"/>
      <c r="F362" s="14" t="n"/>
      <c r="G362" s="14" t="n"/>
      <c r="H362" s="19" t="n"/>
      <c r="I362" s="19" t="n"/>
      <c r="J362" s="34">
        <f>IF(A362="","",H362+I362)</f>
        <v/>
      </c>
      <c r="K362" s="14" t="n"/>
      <c r="L362" s="14" t="n"/>
      <c r="M362" s="14" t="n"/>
      <c r="N362" s="14" t="n"/>
      <c r="O362" s="20">
        <f>IF(A362="","",SUMPRODUCT((A362&gt;=Setup!$C$19:$C$30)*(A362&lt;=Setup!$D$19:$D$30)*Setup!$A$19:$A$30))</f>
        <v/>
      </c>
      <c r="P362" s="34">
        <f>IF(A362="","",IF(OR(F362="Standard domestic 15% (Box 7)",F362="Import - VAT paid at customs (Box 8)",F362="Import - Reverse charge (Box 9)"),ROUND(H362*Setup!$B$9,2),0))</f>
        <v/>
      </c>
      <c r="Q362" s="34">
        <f>IF(A362="","",I362-P362)</f>
        <v/>
      </c>
      <c r="R362" s="34">
        <f>IF(A362="","",IF(L362="Yes",I362,0))</f>
        <v/>
      </c>
      <c r="S362" s="34">
        <f>IF(A362="","",IF(AND(L362="Yes",K362="Yes",NOT(ISNUMBER(SEARCH("blocked",G362))),OR(F362="Standard domestic 15% (Box 7)",F362="Import - VAT paid at customs (Box 8)",F362="Import - Reverse charge (Box 9)"),OR(F362&lt;&gt;"Standard domestic 15% (Box 7)",AND(LEN(D362)=15,LEFT(D362,1)="3",RIGHT(D362,1)="3",ISNUMBER(--D362)))),I362,0))</f>
        <v/>
      </c>
      <c r="T362" s="34">
        <f>IF(A362="","",R362-S362)</f>
        <v/>
      </c>
      <c r="U362" s="23">
        <f>IF(A362="","",IF(O362=0,"Outside audit periods; ","")&amp;IF(F362="","No VAT category; ","")&amp;IF(ABS(Q362)&gt;Setup!$B$10,"VAT ≠ 15% × net; ","")&amp;IF(AND(F362="Standard domestic 15% (Box 7)",NOT(AND(LEN(D362)=15,LEFT(D362,1)="3",RIGHT(D362,1)="3",ISNUMBER(--D362)))),"Invalid/missing supplier VAT no; ","")&amp;IF(AND(L362="Yes",K362&lt;&gt;"Yes"),"VAT claimed without valid tax invoice; ","")&amp;IF(AND(L362="Yes",ISNUMBER(SEARCH("blocked",G362))),"Blocked input VAT claimed; ","")&amp;IF(AND(F362="Import - VAT paid at customs (Box 8)",M362=""),"Customs declaration no missing; ","")&amp;IF(AND(F362="Import - Reverse charge (Box 9)",E362="Saudi Arabia"),"RCM used for a local supplier; ","")&amp;IF(AND(L362="Yes",NOT(OR(F362="Standard domestic 15% (Box 7)",F362="Import - VAT paid at customs (Box 8)",F362="Import - Reverse charge (Box 9)"))),"VAT claimed on non-taxable category; ",""))</f>
        <v/>
      </c>
    </row>
    <row r="363">
      <c r="A363" s="17" t="n"/>
      <c r="B363" s="14" t="n"/>
      <c r="C363" s="14" t="n"/>
      <c r="D363" s="16" t="n"/>
      <c r="E363" s="14" t="n"/>
      <c r="F363" s="14" t="n"/>
      <c r="G363" s="14" t="n"/>
      <c r="H363" s="19" t="n"/>
      <c r="I363" s="19" t="n"/>
      <c r="J363" s="34">
        <f>IF(A363="","",H363+I363)</f>
        <v/>
      </c>
      <c r="K363" s="14" t="n"/>
      <c r="L363" s="14" t="n"/>
      <c r="M363" s="14" t="n"/>
      <c r="N363" s="14" t="n"/>
      <c r="O363" s="20">
        <f>IF(A363="","",SUMPRODUCT((A363&gt;=Setup!$C$19:$C$30)*(A363&lt;=Setup!$D$19:$D$30)*Setup!$A$19:$A$30))</f>
        <v/>
      </c>
      <c r="P363" s="34">
        <f>IF(A363="","",IF(OR(F363="Standard domestic 15% (Box 7)",F363="Import - VAT paid at customs (Box 8)",F363="Import - Reverse charge (Box 9)"),ROUND(H363*Setup!$B$9,2),0))</f>
        <v/>
      </c>
      <c r="Q363" s="34">
        <f>IF(A363="","",I363-P363)</f>
        <v/>
      </c>
      <c r="R363" s="34">
        <f>IF(A363="","",IF(L363="Yes",I363,0))</f>
        <v/>
      </c>
      <c r="S363" s="34">
        <f>IF(A363="","",IF(AND(L363="Yes",K363="Yes",NOT(ISNUMBER(SEARCH("blocked",G363))),OR(F363="Standard domestic 15% (Box 7)",F363="Import - VAT paid at customs (Box 8)",F363="Import - Reverse charge (Box 9)"),OR(F363&lt;&gt;"Standard domestic 15% (Box 7)",AND(LEN(D363)=15,LEFT(D363,1)="3",RIGHT(D363,1)="3",ISNUMBER(--D363)))),I363,0))</f>
        <v/>
      </c>
      <c r="T363" s="34">
        <f>IF(A363="","",R363-S363)</f>
        <v/>
      </c>
      <c r="U363" s="23">
        <f>IF(A363="","",IF(O363=0,"Outside audit periods; ","")&amp;IF(F363="","No VAT category; ","")&amp;IF(ABS(Q363)&gt;Setup!$B$10,"VAT ≠ 15% × net; ","")&amp;IF(AND(F363="Standard domestic 15% (Box 7)",NOT(AND(LEN(D363)=15,LEFT(D363,1)="3",RIGHT(D363,1)="3",ISNUMBER(--D363)))),"Invalid/missing supplier VAT no; ","")&amp;IF(AND(L363="Yes",K363&lt;&gt;"Yes"),"VAT claimed without valid tax invoice; ","")&amp;IF(AND(L363="Yes",ISNUMBER(SEARCH("blocked",G363))),"Blocked input VAT claimed; ","")&amp;IF(AND(F363="Import - VAT paid at customs (Box 8)",M363=""),"Customs declaration no missing; ","")&amp;IF(AND(F363="Import - Reverse charge (Box 9)",E363="Saudi Arabia"),"RCM used for a local supplier; ","")&amp;IF(AND(L363="Yes",NOT(OR(F363="Standard domestic 15% (Box 7)",F363="Import - VAT paid at customs (Box 8)",F363="Import - Reverse charge (Box 9)"))),"VAT claimed on non-taxable category; ",""))</f>
        <v/>
      </c>
    </row>
    <row r="364">
      <c r="A364" s="17" t="n"/>
      <c r="B364" s="14" t="n"/>
      <c r="C364" s="14" t="n"/>
      <c r="D364" s="16" t="n"/>
      <c r="E364" s="14" t="n"/>
      <c r="F364" s="14" t="n"/>
      <c r="G364" s="14" t="n"/>
      <c r="H364" s="19" t="n"/>
      <c r="I364" s="19" t="n"/>
      <c r="J364" s="34">
        <f>IF(A364="","",H364+I364)</f>
        <v/>
      </c>
      <c r="K364" s="14" t="n"/>
      <c r="L364" s="14" t="n"/>
      <c r="M364" s="14" t="n"/>
      <c r="N364" s="14" t="n"/>
      <c r="O364" s="20">
        <f>IF(A364="","",SUMPRODUCT((A364&gt;=Setup!$C$19:$C$30)*(A364&lt;=Setup!$D$19:$D$30)*Setup!$A$19:$A$30))</f>
        <v/>
      </c>
      <c r="P364" s="34">
        <f>IF(A364="","",IF(OR(F364="Standard domestic 15% (Box 7)",F364="Import - VAT paid at customs (Box 8)",F364="Import - Reverse charge (Box 9)"),ROUND(H364*Setup!$B$9,2),0))</f>
        <v/>
      </c>
      <c r="Q364" s="34">
        <f>IF(A364="","",I364-P364)</f>
        <v/>
      </c>
      <c r="R364" s="34">
        <f>IF(A364="","",IF(L364="Yes",I364,0))</f>
        <v/>
      </c>
      <c r="S364" s="34">
        <f>IF(A364="","",IF(AND(L364="Yes",K364="Yes",NOT(ISNUMBER(SEARCH("blocked",G364))),OR(F364="Standard domestic 15% (Box 7)",F364="Import - VAT paid at customs (Box 8)",F364="Import - Reverse charge (Box 9)"),OR(F364&lt;&gt;"Standard domestic 15% (Box 7)",AND(LEN(D364)=15,LEFT(D364,1)="3",RIGHT(D364,1)="3",ISNUMBER(--D364)))),I364,0))</f>
        <v/>
      </c>
      <c r="T364" s="34">
        <f>IF(A364="","",R364-S364)</f>
        <v/>
      </c>
      <c r="U364" s="23">
        <f>IF(A364="","",IF(O364=0,"Outside audit periods; ","")&amp;IF(F364="","No VAT category; ","")&amp;IF(ABS(Q364)&gt;Setup!$B$10,"VAT ≠ 15% × net; ","")&amp;IF(AND(F364="Standard domestic 15% (Box 7)",NOT(AND(LEN(D364)=15,LEFT(D364,1)="3",RIGHT(D364,1)="3",ISNUMBER(--D364)))),"Invalid/missing supplier VAT no; ","")&amp;IF(AND(L364="Yes",K364&lt;&gt;"Yes"),"VAT claimed without valid tax invoice; ","")&amp;IF(AND(L364="Yes",ISNUMBER(SEARCH("blocked",G364))),"Blocked input VAT claimed; ","")&amp;IF(AND(F364="Import - VAT paid at customs (Box 8)",M364=""),"Customs declaration no missing; ","")&amp;IF(AND(F364="Import - Reverse charge (Box 9)",E364="Saudi Arabia"),"RCM used for a local supplier; ","")&amp;IF(AND(L364="Yes",NOT(OR(F364="Standard domestic 15% (Box 7)",F364="Import - VAT paid at customs (Box 8)",F364="Import - Reverse charge (Box 9)"))),"VAT claimed on non-taxable category; ",""))</f>
        <v/>
      </c>
    </row>
    <row r="365">
      <c r="A365" s="17" t="n"/>
      <c r="B365" s="14" t="n"/>
      <c r="C365" s="14" t="n"/>
      <c r="D365" s="16" t="n"/>
      <c r="E365" s="14" t="n"/>
      <c r="F365" s="14" t="n"/>
      <c r="G365" s="14" t="n"/>
      <c r="H365" s="19" t="n"/>
      <c r="I365" s="19" t="n"/>
      <c r="J365" s="34">
        <f>IF(A365="","",H365+I365)</f>
        <v/>
      </c>
      <c r="K365" s="14" t="n"/>
      <c r="L365" s="14" t="n"/>
      <c r="M365" s="14" t="n"/>
      <c r="N365" s="14" t="n"/>
      <c r="O365" s="20">
        <f>IF(A365="","",SUMPRODUCT((A365&gt;=Setup!$C$19:$C$30)*(A365&lt;=Setup!$D$19:$D$30)*Setup!$A$19:$A$30))</f>
        <v/>
      </c>
      <c r="P365" s="34">
        <f>IF(A365="","",IF(OR(F365="Standard domestic 15% (Box 7)",F365="Import - VAT paid at customs (Box 8)",F365="Import - Reverse charge (Box 9)"),ROUND(H365*Setup!$B$9,2),0))</f>
        <v/>
      </c>
      <c r="Q365" s="34">
        <f>IF(A365="","",I365-P365)</f>
        <v/>
      </c>
      <c r="R365" s="34">
        <f>IF(A365="","",IF(L365="Yes",I365,0))</f>
        <v/>
      </c>
      <c r="S365" s="34">
        <f>IF(A365="","",IF(AND(L365="Yes",K365="Yes",NOT(ISNUMBER(SEARCH("blocked",G365))),OR(F365="Standard domestic 15% (Box 7)",F365="Import - VAT paid at customs (Box 8)",F365="Import - Reverse charge (Box 9)"),OR(F365&lt;&gt;"Standard domestic 15% (Box 7)",AND(LEN(D365)=15,LEFT(D365,1)="3",RIGHT(D365,1)="3",ISNUMBER(--D365)))),I365,0))</f>
        <v/>
      </c>
      <c r="T365" s="34">
        <f>IF(A365="","",R365-S365)</f>
        <v/>
      </c>
      <c r="U365" s="23">
        <f>IF(A365="","",IF(O365=0,"Outside audit periods; ","")&amp;IF(F365="","No VAT category; ","")&amp;IF(ABS(Q365)&gt;Setup!$B$10,"VAT ≠ 15% × net; ","")&amp;IF(AND(F365="Standard domestic 15% (Box 7)",NOT(AND(LEN(D365)=15,LEFT(D365,1)="3",RIGHT(D365,1)="3",ISNUMBER(--D365)))),"Invalid/missing supplier VAT no; ","")&amp;IF(AND(L365="Yes",K365&lt;&gt;"Yes"),"VAT claimed without valid tax invoice; ","")&amp;IF(AND(L365="Yes",ISNUMBER(SEARCH("blocked",G365))),"Blocked input VAT claimed; ","")&amp;IF(AND(F365="Import - VAT paid at customs (Box 8)",M365=""),"Customs declaration no missing; ","")&amp;IF(AND(F365="Import - Reverse charge (Box 9)",E365="Saudi Arabia"),"RCM used for a local supplier; ","")&amp;IF(AND(L365="Yes",NOT(OR(F365="Standard domestic 15% (Box 7)",F365="Import - VAT paid at customs (Box 8)",F365="Import - Reverse charge (Box 9)"))),"VAT claimed on non-taxable category; ",""))</f>
        <v/>
      </c>
    </row>
    <row r="366">
      <c r="A366" s="17" t="n"/>
      <c r="B366" s="14" t="n"/>
      <c r="C366" s="14" t="n"/>
      <c r="D366" s="16" t="n"/>
      <c r="E366" s="14" t="n"/>
      <c r="F366" s="14" t="n"/>
      <c r="G366" s="14" t="n"/>
      <c r="H366" s="19" t="n"/>
      <c r="I366" s="19" t="n"/>
      <c r="J366" s="34">
        <f>IF(A366="","",H366+I366)</f>
        <v/>
      </c>
      <c r="K366" s="14" t="n"/>
      <c r="L366" s="14" t="n"/>
      <c r="M366" s="14" t="n"/>
      <c r="N366" s="14" t="n"/>
      <c r="O366" s="20">
        <f>IF(A366="","",SUMPRODUCT((A366&gt;=Setup!$C$19:$C$30)*(A366&lt;=Setup!$D$19:$D$30)*Setup!$A$19:$A$30))</f>
        <v/>
      </c>
      <c r="P366" s="34">
        <f>IF(A366="","",IF(OR(F366="Standard domestic 15% (Box 7)",F366="Import - VAT paid at customs (Box 8)",F366="Import - Reverse charge (Box 9)"),ROUND(H366*Setup!$B$9,2),0))</f>
        <v/>
      </c>
      <c r="Q366" s="34">
        <f>IF(A366="","",I366-P366)</f>
        <v/>
      </c>
      <c r="R366" s="34">
        <f>IF(A366="","",IF(L366="Yes",I366,0))</f>
        <v/>
      </c>
      <c r="S366" s="34">
        <f>IF(A366="","",IF(AND(L366="Yes",K366="Yes",NOT(ISNUMBER(SEARCH("blocked",G366))),OR(F366="Standard domestic 15% (Box 7)",F366="Import - VAT paid at customs (Box 8)",F366="Import - Reverse charge (Box 9)"),OR(F366&lt;&gt;"Standard domestic 15% (Box 7)",AND(LEN(D366)=15,LEFT(D366,1)="3",RIGHT(D366,1)="3",ISNUMBER(--D366)))),I366,0))</f>
        <v/>
      </c>
      <c r="T366" s="34">
        <f>IF(A366="","",R366-S366)</f>
        <v/>
      </c>
      <c r="U366" s="23">
        <f>IF(A366="","",IF(O366=0,"Outside audit periods; ","")&amp;IF(F366="","No VAT category; ","")&amp;IF(ABS(Q366)&gt;Setup!$B$10,"VAT ≠ 15% × net; ","")&amp;IF(AND(F366="Standard domestic 15% (Box 7)",NOT(AND(LEN(D366)=15,LEFT(D366,1)="3",RIGHT(D366,1)="3",ISNUMBER(--D366)))),"Invalid/missing supplier VAT no; ","")&amp;IF(AND(L366="Yes",K366&lt;&gt;"Yes"),"VAT claimed without valid tax invoice; ","")&amp;IF(AND(L366="Yes",ISNUMBER(SEARCH("blocked",G366))),"Blocked input VAT claimed; ","")&amp;IF(AND(F366="Import - VAT paid at customs (Box 8)",M366=""),"Customs declaration no missing; ","")&amp;IF(AND(F366="Import - Reverse charge (Box 9)",E366="Saudi Arabia"),"RCM used for a local supplier; ","")&amp;IF(AND(L366="Yes",NOT(OR(F366="Standard domestic 15% (Box 7)",F366="Import - VAT paid at customs (Box 8)",F366="Import - Reverse charge (Box 9)"))),"VAT claimed on non-taxable category; ",""))</f>
        <v/>
      </c>
    </row>
    <row r="367">
      <c r="A367" s="17" t="n"/>
      <c r="B367" s="14" t="n"/>
      <c r="C367" s="14" t="n"/>
      <c r="D367" s="16" t="n"/>
      <c r="E367" s="14" t="n"/>
      <c r="F367" s="14" t="n"/>
      <c r="G367" s="14" t="n"/>
      <c r="H367" s="19" t="n"/>
      <c r="I367" s="19" t="n"/>
      <c r="J367" s="34">
        <f>IF(A367="","",H367+I367)</f>
        <v/>
      </c>
      <c r="K367" s="14" t="n"/>
      <c r="L367" s="14" t="n"/>
      <c r="M367" s="14" t="n"/>
      <c r="N367" s="14" t="n"/>
      <c r="O367" s="20">
        <f>IF(A367="","",SUMPRODUCT((A367&gt;=Setup!$C$19:$C$30)*(A367&lt;=Setup!$D$19:$D$30)*Setup!$A$19:$A$30))</f>
        <v/>
      </c>
      <c r="P367" s="34">
        <f>IF(A367="","",IF(OR(F367="Standard domestic 15% (Box 7)",F367="Import - VAT paid at customs (Box 8)",F367="Import - Reverse charge (Box 9)"),ROUND(H367*Setup!$B$9,2),0))</f>
        <v/>
      </c>
      <c r="Q367" s="34">
        <f>IF(A367="","",I367-P367)</f>
        <v/>
      </c>
      <c r="R367" s="34">
        <f>IF(A367="","",IF(L367="Yes",I367,0))</f>
        <v/>
      </c>
      <c r="S367" s="34">
        <f>IF(A367="","",IF(AND(L367="Yes",K367="Yes",NOT(ISNUMBER(SEARCH("blocked",G367))),OR(F367="Standard domestic 15% (Box 7)",F367="Import - VAT paid at customs (Box 8)",F367="Import - Reverse charge (Box 9)"),OR(F367&lt;&gt;"Standard domestic 15% (Box 7)",AND(LEN(D367)=15,LEFT(D367,1)="3",RIGHT(D367,1)="3",ISNUMBER(--D367)))),I367,0))</f>
        <v/>
      </c>
      <c r="T367" s="34">
        <f>IF(A367="","",R367-S367)</f>
        <v/>
      </c>
      <c r="U367" s="23">
        <f>IF(A367="","",IF(O367=0,"Outside audit periods; ","")&amp;IF(F367="","No VAT category; ","")&amp;IF(ABS(Q367)&gt;Setup!$B$10,"VAT ≠ 15% × net; ","")&amp;IF(AND(F367="Standard domestic 15% (Box 7)",NOT(AND(LEN(D367)=15,LEFT(D367,1)="3",RIGHT(D367,1)="3",ISNUMBER(--D367)))),"Invalid/missing supplier VAT no; ","")&amp;IF(AND(L367="Yes",K367&lt;&gt;"Yes"),"VAT claimed without valid tax invoice; ","")&amp;IF(AND(L367="Yes",ISNUMBER(SEARCH("blocked",G367))),"Blocked input VAT claimed; ","")&amp;IF(AND(F367="Import - VAT paid at customs (Box 8)",M367=""),"Customs declaration no missing; ","")&amp;IF(AND(F367="Import - Reverse charge (Box 9)",E367="Saudi Arabia"),"RCM used for a local supplier; ","")&amp;IF(AND(L367="Yes",NOT(OR(F367="Standard domestic 15% (Box 7)",F367="Import - VAT paid at customs (Box 8)",F367="Import - Reverse charge (Box 9)"))),"VAT claimed on non-taxable category; ",""))</f>
        <v/>
      </c>
    </row>
    <row r="368">
      <c r="A368" s="17" t="n"/>
      <c r="B368" s="14" t="n"/>
      <c r="C368" s="14" t="n"/>
      <c r="D368" s="16" t="n"/>
      <c r="E368" s="14" t="n"/>
      <c r="F368" s="14" t="n"/>
      <c r="G368" s="14" t="n"/>
      <c r="H368" s="19" t="n"/>
      <c r="I368" s="19" t="n"/>
      <c r="J368" s="34">
        <f>IF(A368="","",H368+I368)</f>
        <v/>
      </c>
      <c r="K368" s="14" t="n"/>
      <c r="L368" s="14" t="n"/>
      <c r="M368" s="14" t="n"/>
      <c r="N368" s="14" t="n"/>
      <c r="O368" s="20">
        <f>IF(A368="","",SUMPRODUCT((A368&gt;=Setup!$C$19:$C$30)*(A368&lt;=Setup!$D$19:$D$30)*Setup!$A$19:$A$30))</f>
        <v/>
      </c>
      <c r="P368" s="34">
        <f>IF(A368="","",IF(OR(F368="Standard domestic 15% (Box 7)",F368="Import - VAT paid at customs (Box 8)",F368="Import - Reverse charge (Box 9)"),ROUND(H368*Setup!$B$9,2),0))</f>
        <v/>
      </c>
      <c r="Q368" s="34">
        <f>IF(A368="","",I368-P368)</f>
        <v/>
      </c>
      <c r="R368" s="34">
        <f>IF(A368="","",IF(L368="Yes",I368,0))</f>
        <v/>
      </c>
      <c r="S368" s="34">
        <f>IF(A368="","",IF(AND(L368="Yes",K368="Yes",NOT(ISNUMBER(SEARCH("blocked",G368))),OR(F368="Standard domestic 15% (Box 7)",F368="Import - VAT paid at customs (Box 8)",F368="Import - Reverse charge (Box 9)"),OR(F368&lt;&gt;"Standard domestic 15% (Box 7)",AND(LEN(D368)=15,LEFT(D368,1)="3",RIGHT(D368,1)="3",ISNUMBER(--D368)))),I368,0))</f>
        <v/>
      </c>
      <c r="T368" s="34">
        <f>IF(A368="","",R368-S368)</f>
        <v/>
      </c>
      <c r="U368" s="23">
        <f>IF(A368="","",IF(O368=0,"Outside audit periods; ","")&amp;IF(F368="","No VAT category; ","")&amp;IF(ABS(Q368)&gt;Setup!$B$10,"VAT ≠ 15% × net; ","")&amp;IF(AND(F368="Standard domestic 15% (Box 7)",NOT(AND(LEN(D368)=15,LEFT(D368,1)="3",RIGHT(D368,1)="3",ISNUMBER(--D368)))),"Invalid/missing supplier VAT no; ","")&amp;IF(AND(L368="Yes",K368&lt;&gt;"Yes"),"VAT claimed without valid tax invoice; ","")&amp;IF(AND(L368="Yes",ISNUMBER(SEARCH("blocked",G368))),"Blocked input VAT claimed; ","")&amp;IF(AND(F368="Import - VAT paid at customs (Box 8)",M368=""),"Customs declaration no missing; ","")&amp;IF(AND(F368="Import - Reverse charge (Box 9)",E368="Saudi Arabia"),"RCM used for a local supplier; ","")&amp;IF(AND(L368="Yes",NOT(OR(F368="Standard domestic 15% (Box 7)",F368="Import - VAT paid at customs (Box 8)",F368="Import - Reverse charge (Box 9)"))),"VAT claimed on non-taxable category; ",""))</f>
        <v/>
      </c>
    </row>
    <row r="369">
      <c r="A369" s="17" t="n"/>
      <c r="B369" s="14" t="n"/>
      <c r="C369" s="14" t="n"/>
      <c r="D369" s="16" t="n"/>
      <c r="E369" s="14" t="n"/>
      <c r="F369" s="14" t="n"/>
      <c r="G369" s="14" t="n"/>
      <c r="H369" s="19" t="n"/>
      <c r="I369" s="19" t="n"/>
      <c r="J369" s="34">
        <f>IF(A369="","",H369+I369)</f>
        <v/>
      </c>
      <c r="K369" s="14" t="n"/>
      <c r="L369" s="14" t="n"/>
      <c r="M369" s="14" t="n"/>
      <c r="N369" s="14" t="n"/>
      <c r="O369" s="20">
        <f>IF(A369="","",SUMPRODUCT((A369&gt;=Setup!$C$19:$C$30)*(A369&lt;=Setup!$D$19:$D$30)*Setup!$A$19:$A$30))</f>
        <v/>
      </c>
      <c r="P369" s="34">
        <f>IF(A369="","",IF(OR(F369="Standard domestic 15% (Box 7)",F369="Import - VAT paid at customs (Box 8)",F369="Import - Reverse charge (Box 9)"),ROUND(H369*Setup!$B$9,2),0))</f>
        <v/>
      </c>
      <c r="Q369" s="34">
        <f>IF(A369="","",I369-P369)</f>
        <v/>
      </c>
      <c r="R369" s="34">
        <f>IF(A369="","",IF(L369="Yes",I369,0))</f>
        <v/>
      </c>
      <c r="S369" s="34">
        <f>IF(A369="","",IF(AND(L369="Yes",K369="Yes",NOT(ISNUMBER(SEARCH("blocked",G369))),OR(F369="Standard domestic 15% (Box 7)",F369="Import - VAT paid at customs (Box 8)",F369="Import - Reverse charge (Box 9)"),OR(F369&lt;&gt;"Standard domestic 15% (Box 7)",AND(LEN(D369)=15,LEFT(D369,1)="3",RIGHT(D369,1)="3",ISNUMBER(--D369)))),I369,0))</f>
        <v/>
      </c>
      <c r="T369" s="34">
        <f>IF(A369="","",R369-S369)</f>
        <v/>
      </c>
      <c r="U369" s="23">
        <f>IF(A369="","",IF(O369=0,"Outside audit periods; ","")&amp;IF(F369="","No VAT category; ","")&amp;IF(ABS(Q369)&gt;Setup!$B$10,"VAT ≠ 15% × net; ","")&amp;IF(AND(F369="Standard domestic 15% (Box 7)",NOT(AND(LEN(D369)=15,LEFT(D369,1)="3",RIGHT(D369,1)="3",ISNUMBER(--D369)))),"Invalid/missing supplier VAT no; ","")&amp;IF(AND(L369="Yes",K369&lt;&gt;"Yes"),"VAT claimed without valid tax invoice; ","")&amp;IF(AND(L369="Yes",ISNUMBER(SEARCH("blocked",G369))),"Blocked input VAT claimed; ","")&amp;IF(AND(F369="Import - VAT paid at customs (Box 8)",M369=""),"Customs declaration no missing; ","")&amp;IF(AND(F369="Import - Reverse charge (Box 9)",E369="Saudi Arabia"),"RCM used for a local supplier; ","")&amp;IF(AND(L369="Yes",NOT(OR(F369="Standard domestic 15% (Box 7)",F369="Import - VAT paid at customs (Box 8)",F369="Import - Reverse charge (Box 9)"))),"VAT claimed on non-taxable category; ",""))</f>
        <v/>
      </c>
    </row>
    <row r="370">
      <c r="A370" s="17" t="n"/>
      <c r="B370" s="14" t="n"/>
      <c r="C370" s="14" t="n"/>
      <c r="D370" s="16" t="n"/>
      <c r="E370" s="14" t="n"/>
      <c r="F370" s="14" t="n"/>
      <c r="G370" s="14" t="n"/>
      <c r="H370" s="19" t="n"/>
      <c r="I370" s="19" t="n"/>
      <c r="J370" s="34">
        <f>IF(A370="","",H370+I370)</f>
        <v/>
      </c>
      <c r="K370" s="14" t="n"/>
      <c r="L370" s="14" t="n"/>
      <c r="M370" s="14" t="n"/>
      <c r="N370" s="14" t="n"/>
      <c r="O370" s="20">
        <f>IF(A370="","",SUMPRODUCT((A370&gt;=Setup!$C$19:$C$30)*(A370&lt;=Setup!$D$19:$D$30)*Setup!$A$19:$A$30))</f>
        <v/>
      </c>
      <c r="P370" s="34">
        <f>IF(A370="","",IF(OR(F370="Standard domestic 15% (Box 7)",F370="Import - VAT paid at customs (Box 8)",F370="Import - Reverse charge (Box 9)"),ROUND(H370*Setup!$B$9,2),0))</f>
        <v/>
      </c>
      <c r="Q370" s="34">
        <f>IF(A370="","",I370-P370)</f>
        <v/>
      </c>
      <c r="R370" s="34">
        <f>IF(A370="","",IF(L370="Yes",I370,0))</f>
        <v/>
      </c>
      <c r="S370" s="34">
        <f>IF(A370="","",IF(AND(L370="Yes",K370="Yes",NOT(ISNUMBER(SEARCH("blocked",G370))),OR(F370="Standard domestic 15% (Box 7)",F370="Import - VAT paid at customs (Box 8)",F370="Import - Reverse charge (Box 9)"),OR(F370&lt;&gt;"Standard domestic 15% (Box 7)",AND(LEN(D370)=15,LEFT(D370,1)="3",RIGHT(D370,1)="3",ISNUMBER(--D370)))),I370,0))</f>
        <v/>
      </c>
      <c r="T370" s="34">
        <f>IF(A370="","",R370-S370)</f>
        <v/>
      </c>
      <c r="U370" s="23">
        <f>IF(A370="","",IF(O370=0,"Outside audit periods; ","")&amp;IF(F370="","No VAT category; ","")&amp;IF(ABS(Q370)&gt;Setup!$B$10,"VAT ≠ 15% × net; ","")&amp;IF(AND(F370="Standard domestic 15% (Box 7)",NOT(AND(LEN(D370)=15,LEFT(D370,1)="3",RIGHT(D370,1)="3",ISNUMBER(--D370)))),"Invalid/missing supplier VAT no; ","")&amp;IF(AND(L370="Yes",K370&lt;&gt;"Yes"),"VAT claimed without valid tax invoice; ","")&amp;IF(AND(L370="Yes",ISNUMBER(SEARCH("blocked",G370))),"Blocked input VAT claimed; ","")&amp;IF(AND(F370="Import - VAT paid at customs (Box 8)",M370=""),"Customs declaration no missing; ","")&amp;IF(AND(F370="Import - Reverse charge (Box 9)",E370="Saudi Arabia"),"RCM used for a local supplier; ","")&amp;IF(AND(L370="Yes",NOT(OR(F370="Standard domestic 15% (Box 7)",F370="Import - VAT paid at customs (Box 8)",F370="Import - Reverse charge (Box 9)"))),"VAT claimed on non-taxable category; ",""))</f>
        <v/>
      </c>
    </row>
    <row r="371">
      <c r="A371" s="17" t="n"/>
      <c r="B371" s="14" t="n"/>
      <c r="C371" s="14" t="n"/>
      <c r="D371" s="16" t="n"/>
      <c r="E371" s="14" t="n"/>
      <c r="F371" s="14" t="n"/>
      <c r="G371" s="14" t="n"/>
      <c r="H371" s="19" t="n"/>
      <c r="I371" s="19" t="n"/>
      <c r="J371" s="34">
        <f>IF(A371="","",H371+I371)</f>
        <v/>
      </c>
      <c r="K371" s="14" t="n"/>
      <c r="L371" s="14" t="n"/>
      <c r="M371" s="14" t="n"/>
      <c r="N371" s="14" t="n"/>
      <c r="O371" s="20">
        <f>IF(A371="","",SUMPRODUCT((A371&gt;=Setup!$C$19:$C$30)*(A371&lt;=Setup!$D$19:$D$30)*Setup!$A$19:$A$30))</f>
        <v/>
      </c>
      <c r="P371" s="34">
        <f>IF(A371="","",IF(OR(F371="Standard domestic 15% (Box 7)",F371="Import - VAT paid at customs (Box 8)",F371="Import - Reverse charge (Box 9)"),ROUND(H371*Setup!$B$9,2),0))</f>
        <v/>
      </c>
      <c r="Q371" s="34">
        <f>IF(A371="","",I371-P371)</f>
        <v/>
      </c>
      <c r="R371" s="34">
        <f>IF(A371="","",IF(L371="Yes",I371,0))</f>
        <v/>
      </c>
      <c r="S371" s="34">
        <f>IF(A371="","",IF(AND(L371="Yes",K371="Yes",NOT(ISNUMBER(SEARCH("blocked",G371))),OR(F371="Standard domestic 15% (Box 7)",F371="Import - VAT paid at customs (Box 8)",F371="Import - Reverse charge (Box 9)"),OR(F371&lt;&gt;"Standard domestic 15% (Box 7)",AND(LEN(D371)=15,LEFT(D371,1)="3",RIGHT(D371,1)="3",ISNUMBER(--D371)))),I371,0))</f>
        <v/>
      </c>
      <c r="T371" s="34">
        <f>IF(A371="","",R371-S371)</f>
        <v/>
      </c>
      <c r="U371" s="23">
        <f>IF(A371="","",IF(O371=0,"Outside audit periods; ","")&amp;IF(F371="","No VAT category; ","")&amp;IF(ABS(Q371)&gt;Setup!$B$10,"VAT ≠ 15% × net; ","")&amp;IF(AND(F371="Standard domestic 15% (Box 7)",NOT(AND(LEN(D371)=15,LEFT(D371,1)="3",RIGHT(D371,1)="3",ISNUMBER(--D371)))),"Invalid/missing supplier VAT no; ","")&amp;IF(AND(L371="Yes",K371&lt;&gt;"Yes"),"VAT claimed without valid tax invoice; ","")&amp;IF(AND(L371="Yes",ISNUMBER(SEARCH("blocked",G371))),"Blocked input VAT claimed; ","")&amp;IF(AND(F371="Import - VAT paid at customs (Box 8)",M371=""),"Customs declaration no missing; ","")&amp;IF(AND(F371="Import - Reverse charge (Box 9)",E371="Saudi Arabia"),"RCM used for a local supplier; ","")&amp;IF(AND(L371="Yes",NOT(OR(F371="Standard domestic 15% (Box 7)",F371="Import - VAT paid at customs (Box 8)",F371="Import - Reverse charge (Box 9)"))),"VAT claimed on non-taxable category; ",""))</f>
        <v/>
      </c>
    </row>
    <row r="372">
      <c r="A372" s="17" t="n"/>
      <c r="B372" s="14" t="n"/>
      <c r="C372" s="14" t="n"/>
      <c r="D372" s="16" t="n"/>
      <c r="E372" s="14" t="n"/>
      <c r="F372" s="14" t="n"/>
      <c r="G372" s="14" t="n"/>
      <c r="H372" s="19" t="n"/>
      <c r="I372" s="19" t="n"/>
      <c r="J372" s="34">
        <f>IF(A372="","",H372+I372)</f>
        <v/>
      </c>
      <c r="K372" s="14" t="n"/>
      <c r="L372" s="14" t="n"/>
      <c r="M372" s="14" t="n"/>
      <c r="N372" s="14" t="n"/>
      <c r="O372" s="20">
        <f>IF(A372="","",SUMPRODUCT((A372&gt;=Setup!$C$19:$C$30)*(A372&lt;=Setup!$D$19:$D$30)*Setup!$A$19:$A$30))</f>
        <v/>
      </c>
      <c r="P372" s="34">
        <f>IF(A372="","",IF(OR(F372="Standard domestic 15% (Box 7)",F372="Import - VAT paid at customs (Box 8)",F372="Import - Reverse charge (Box 9)"),ROUND(H372*Setup!$B$9,2),0))</f>
        <v/>
      </c>
      <c r="Q372" s="34">
        <f>IF(A372="","",I372-P372)</f>
        <v/>
      </c>
      <c r="R372" s="34">
        <f>IF(A372="","",IF(L372="Yes",I372,0))</f>
        <v/>
      </c>
      <c r="S372" s="34">
        <f>IF(A372="","",IF(AND(L372="Yes",K372="Yes",NOT(ISNUMBER(SEARCH("blocked",G372))),OR(F372="Standard domestic 15% (Box 7)",F372="Import - VAT paid at customs (Box 8)",F372="Import - Reverse charge (Box 9)"),OR(F372&lt;&gt;"Standard domestic 15% (Box 7)",AND(LEN(D372)=15,LEFT(D372,1)="3",RIGHT(D372,1)="3",ISNUMBER(--D372)))),I372,0))</f>
        <v/>
      </c>
      <c r="T372" s="34">
        <f>IF(A372="","",R372-S372)</f>
        <v/>
      </c>
      <c r="U372" s="23">
        <f>IF(A372="","",IF(O372=0,"Outside audit periods; ","")&amp;IF(F372="","No VAT category; ","")&amp;IF(ABS(Q372)&gt;Setup!$B$10,"VAT ≠ 15% × net; ","")&amp;IF(AND(F372="Standard domestic 15% (Box 7)",NOT(AND(LEN(D372)=15,LEFT(D372,1)="3",RIGHT(D372,1)="3",ISNUMBER(--D372)))),"Invalid/missing supplier VAT no; ","")&amp;IF(AND(L372="Yes",K372&lt;&gt;"Yes"),"VAT claimed without valid tax invoice; ","")&amp;IF(AND(L372="Yes",ISNUMBER(SEARCH("blocked",G372))),"Blocked input VAT claimed; ","")&amp;IF(AND(F372="Import - VAT paid at customs (Box 8)",M372=""),"Customs declaration no missing; ","")&amp;IF(AND(F372="Import - Reverse charge (Box 9)",E372="Saudi Arabia"),"RCM used for a local supplier; ","")&amp;IF(AND(L372="Yes",NOT(OR(F372="Standard domestic 15% (Box 7)",F372="Import - VAT paid at customs (Box 8)",F372="Import - Reverse charge (Box 9)"))),"VAT claimed on non-taxable category; ",""))</f>
        <v/>
      </c>
    </row>
    <row r="373">
      <c r="A373" s="17" t="n"/>
      <c r="B373" s="14" t="n"/>
      <c r="C373" s="14" t="n"/>
      <c r="D373" s="16" t="n"/>
      <c r="E373" s="14" t="n"/>
      <c r="F373" s="14" t="n"/>
      <c r="G373" s="14" t="n"/>
      <c r="H373" s="19" t="n"/>
      <c r="I373" s="19" t="n"/>
      <c r="J373" s="34">
        <f>IF(A373="","",H373+I373)</f>
        <v/>
      </c>
      <c r="K373" s="14" t="n"/>
      <c r="L373" s="14" t="n"/>
      <c r="M373" s="14" t="n"/>
      <c r="N373" s="14" t="n"/>
      <c r="O373" s="20">
        <f>IF(A373="","",SUMPRODUCT((A373&gt;=Setup!$C$19:$C$30)*(A373&lt;=Setup!$D$19:$D$30)*Setup!$A$19:$A$30))</f>
        <v/>
      </c>
      <c r="P373" s="34">
        <f>IF(A373="","",IF(OR(F373="Standard domestic 15% (Box 7)",F373="Import - VAT paid at customs (Box 8)",F373="Import - Reverse charge (Box 9)"),ROUND(H373*Setup!$B$9,2),0))</f>
        <v/>
      </c>
      <c r="Q373" s="34">
        <f>IF(A373="","",I373-P373)</f>
        <v/>
      </c>
      <c r="R373" s="34">
        <f>IF(A373="","",IF(L373="Yes",I373,0))</f>
        <v/>
      </c>
      <c r="S373" s="34">
        <f>IF(A373="","",IF(AND(L373="Yes",K373="Yes",NOT(ISNUMBER(SEARCH("blocked",G373))),OR(F373="Standard domestic 15% (Box 7)",F373="Import - VAT paid at customs (Box 8)",F373="Import - Reverse charge (Box 9)"),OR(F373&lt;&gt;"Standard domestic 15% (Box 7)",AND(LEN(D373)=15,LEFT(D373,1)="3",RIGHT(D373,1)="3",ISNUMBER(--D373)))),I373,0))</f>
        <v/>
      </c>
      <c r="T373" s="34">
        <f>IF(A373="","",R373-S373)</f>
        <v/>
      </c>
      <c r="U373" s="23">
        <f>IF(A373="","",IF(O373=0,"Outside audit periods; ","")&amp;IF(F373="","No VAT category; ","")&amp;IF(ABS(Q373)&gt;Setup!$B$10,"VAT ≠ 15% × net; ","")&amp;IF(AND(F373="Standard domestic 15% (Box 7)",NOT(AND(LEN(D373)=15,LEFT(D373,1)="3",RIGHT(D373,1)="3",ISNUMBER(--D373)))),"Invalid/missing supplier VAT no; ","")&amp;IF(AND(L373="Yes",K373&lt;&gt;"Yes"),"VAT claimed without valid tax invoice; ","")&amp;IF(AND(L373="Yes",ISNUMBER(SEARCH("blocked",G373))),"Blocked input VAT claimed; ","")&amp;IF(AND(F373="Import - VAT paid at customs (Box 8)",M373=""),"Customs declaration no missing; ","")&amp;IF(AND(F373="Import - Reverse charge (Box 9)",E373="Saudi Arabia"),"RCM used for a local supplier; ","")&amp;IF(AND(L373="Yes",NOT(OR(F373="Standard domestic 15% (Box 7)",F373="Import - VAT paid at customs (Box 8)",F373="Import - Reverse charge (Box 9)"))),"VAT claimed on non-taxable category; ",""))</f>
        <v/>
      </c>
    </row>
    <row r="374">
      <c r="A374" s="17" t="n"/>
      <c r="B374" s="14" t="n"/>
      <c r="C374" s="14" t="n"/>
      <c r="D374" s="16" t="n"/>
      <c r="E374" s="14" t="n"/>
      <c r="F374" s="14" t="n"/>
      <c r="G374" s="14" t="n"/>
      <c r="H374" s="19" t="n"/>
      <c r="I374" s="19" t="n"/>
      <c r="J374" s="34">
        <f>IF(A374="","",H374+I374)</f>
        <v/>
      </c>
      <c r="K374" s="14" t="n"/>
      <c r="L374" s="14" t="n"/>
      <c r="M374" s="14" t="n"/>
      <c r="N374" s="14" t="n"/>
      <c r="O374" s="20">
        <f>IF(A374="","",SUMPRODUCT((A374&gt;=Setup!$C$19:$C$30)*(A374&lt;=Setup!$D$19:$D$30)*Setup!$A$19:$A$30))</f>
        <v/>
      </c>
      <c r="P374" s="34">
        <f>IF(A374="","",IF(OR(F374="Standard domestic 15% (Box 7)",F374="Import - VAT paid at customs (Box 8)",F374="Import - Reverse charge (Box 9)"),ROUND(H374*Setup!$B$9,2),0))</f>
        <v/>
      </c>
      <c r="Q374" s="34">
        <f>IF(A374="","",I374-P374)</f>
        <v/>
      </c>
      <c r="R374" s="34">
        <f>IF(A374="","",IF(L374="Yes",I374,0))</f>
        <v/>
      </c>
      <c r="S374" s="34">
        <f>IF(A374="","",IF(AND(L374="Yes",K374="Yes",NOT(ISNUMBER(SEARCH("blocked",G374))),OR(F374="Standard domestic 15% (Box 7)",F374="Import - VAT paid at customs (Box 8)",F374="Import - Reverse charge (Box 9)"),OR(F374&lt;&gt;"Standard domestic 15% (Box 7)",AND(LEN(D374)=15,LEFT(D374,1)="3",RIGHT(D374,1)="3",ISNUMBER(--D374)))),I374,0))</f>
        <v/>
      </c>
      <c r="T374" s="34">
        <f>IF(A374="","",R374-S374)</f>
        <v/>
      </c>
      <c r="U374" s="23">
        <f>IF(A374="","",IF(O374=0,"Outside audit periods; ","")&amp;IF(F374="","No VAT category; ","")&amp;IF(ABS(Q374)&gt;Setup!$B$10,"VAT ≠ 15% × net; ","")&amp;IF(AND(F374="Standard domestic 15% (Box 7)",NOT(AND(LEN(D374)=15,LEFT(D374,1)="3",RIGHT(D374,1)="3",ISNUMBER(--D374)))),"Invalid/missing supplier VAT no; ","")&amp;IF(AND(L374="Yes",K374&lt;&gt;"Yes"),"VAT claimed without valid tax invoice; ","")&amp;IF(AND(L374="Yes",ISNUMBER(SEARCH("blocked",G374))),"Blocked input VAT claimed; ","")&amp;IF(AND(F374="Import - VAT paid at customs (Box 8)",M374=""),"Customs declaration no missing; ","")&amp;IF(AND(F374="Import - Reverse charge (Box 9)",E374="Saudi Arabia"),"RCM used for a local supplier; ","")&amp;IF(AND(L374="Yes",NOT(OR(F374="Standard domestic 15% (Box 7)",F374="Import - VAT paid at customs (Box 8)",F374="Import - Reverse charge (Box 9)"))),"VAT claimed on non-taxable category; ",""))</f>
        <v/>
      </c>
    </row>
    <row r="375">
      <c r="A375" s="17" t="n"/>
      <c r="B375" s="14" t="n"/>
      <c r="C375" s="14" t="n"/>
      <c r="D375" s="16" t="n"/>
      <c r="E375" s="14" t="n"/>
      <c r="F375" s="14" t="n"/>
      <c r="G375" s="14" t="n"/>
      <c r="H375" s="19" t="n"/>
      <c r="I375" s="19" t="n"/>
      <c r="J375" s="34">
        <f>IF(A375="","",H375+I375)</f>
        <v/>
      </c>
      <c r="K375" s="14" t="n"/>
      <c r="L375" s="14" t="n"/>
      <c r="M375" s="14" t="n"/>
      <c r="N375" s="14" t="n"/>
      <c r="O375" s="20">
        <f>IF(A375="","",SUMPRODUCT((A375&gt;=Setup!$C$19:$C$30)*(A375&lt;=Setup!$D$19:$D$30)*Setup!$A$19:$A$30))</f>
        <v/>
      </c>
      <c r="P375" s="34">
        <f>IF(A375="","",IF(OR(F375="Standard domestic 15% (Box 7)",F375="Import - VAT paid at customs (Box 8)",F375="Import - Reverse charge (Box 9)"),ROUND(H375*Setup!$B$9,2),0))</f>
        <v/>
      </c>
      <c r="Q375" s="34">
        <f>IF(A375="","",I375-P375)</f>
        <v/>
      </c>
      <c r="R375" s="34">
        <f>IF(A375="","",IF(L375="Yes",I375,0))</f>
        <v/>
      </c>
      <c r="S375" s="34">
        <f>IF(A375="","",IF(AND(L375="Yes",K375="Yes",NOT(ISNUMBER(SEARCH("blocked",G375))),OR(F375="Standard domestic 15% (Box 7)",F375="Import - VAT paid at customs (Box 8)",F375="Import - Reverse charge (Box 9)"),OR(F375&lt;&gt;"Standard domestic 15% (Box 7)",AND(LEN(D375)=15,LEFT(D375,1)="3",RIGHT(D375,1)="3",ISNUMBER(--D375)))),I375,0))</f>
        <v/>
      </c>
      <c r="T375" s="34">
        <f>IF(A375="","",R375-S375)</f>
        <v/>
      </c>
      <c r="U375" s="23">
        <f>IF(A375="","",IF(O375=0,"Outside audit periods; ","")&amp;IF(F375="","No VAT category; ","")&amp;IF(ABS(Q375)&gt;Setup!$B$10,"VAT ≠ 15% × net; ","")&amp;IF(AND(F375="Standard domestic 15% (Box 7)",NOT(AND(LEN(D375)=15,LEFT(D375,1)="3",RIGHT(D375,1)="3",ISNUMBER(--D375)))),"Invalid/missing supplier VAT no; ","")&amp;IF(AND(L375="Yes",K375&lt;&gt;"Yes"),"VAT claimed without valid tax invoice; ","")&amp;IF(AND(L375="Yes",ISNUMBER(SEARCH("blocked",G375))),"Blocked input VAT claimed; ","")&amp;IF(AND(F375="Import - VAT paid at customs (Box 8)",M375=""),"Customs declaration no missing; ","")&amp;IF(AND(F375="Import - Reverse charge (Box 9)",E375="Saudi Arabia"),"RCM used for a local supplier; ","")&amp;IF(AND(L375="Yes",NOT(OR(F375="Standard domestic 15% (Box 7)",F375="Import - VAT paid at customs (Box 8)",F375="Import - Reverse charge (Box 9)"))),"VAT claimed on non-taxable category; ",""))</f>
        <v/>
      </c>
    </row>
    <row r="376">
      <c r="A376" s="17" t="n"/>
      <c r="B376" s="14" t="n"/>
      <c r="C376" s="14" t="n"/>
      <c r="D376" s="16" t="n"/>
      <c r="E376" s="14" t="n"/>
      <c r="F376" s="14" t="n"/>
      <c r="G376" s="14" t="n"/>
      <c r="H376" s="19" t="n"/>
      <c r="I376" s="19" t="n"/>
      <c r="J376" s="34">
        <f>IF(A376="","",H376+I376)</f>
        <v/>
      </c>
      <c r="K376" s="14" t="n"/>
      <c r="L376" s="14" t="n"/>
      <c r="M376" s="14" t="n"/>
      <c r="N376" s="14" t="n"/>
      <c r="O376" s="20">
        <f>IF(A376="","",SUMPRODUCT((A376&gt;=Setup!$C$19:$C$30)*(A376&lt;=Setup!$D$19:$D$30)*Setup!$A$19:$A$30))</f>
        <v/>
      </c>
      <c r="P376" s="34">
        <f>IF(A376="","",IF(OR(F376="Standard domestic 15% (Box 7)",F376="Import - VAT paid at customs (Box 8)",F376="Import - Reverse charge (Box 9)"),ROUND(H376*Setup!$B$9,2),0))</f>
        <v/>
      </c>
      <c r="Q376" s="34">
        <f>IF(A376="","",I376-P376)</f>
        <v/>
      </c>
      <c r="R376" s="34">
        <f>IF(A376="","",IF(L376="Yes",I376,0))</f>
        <v/>
      </c>
      <c r="S376" s="34">
        <f>IF(A376="","",IF(AND(L376="Yes",K376="Yes",NOT(ISNUMBER(SEARCH("blocked",G376))),OR(F376="Standard domestic 15% (Box 7)",F376="Import - VAT paid at customs (Box 8)",F376="Import - Reverse charge (Box 9)"),OR(F376&lt;&gt;"Standard domestic 15% (Box 7)",AND(LEN(D376)=15,LEFT(D376,1)="3",RIGHT(D376,1)="3",ISNUMBER(--D376)))),I376,0))</f>
        <v/>
      </c>
      <c r="T376" s="34">
        <f>IF(A376="","",R376-S376)</f>
        <v/>
      </c>
      <c r="U376" s="23">
        <f>IF(A376="","",IF(O376=0,"Outside audit periods; ","")&amp;IF(F376="","No VAT category; ","")&amp;IF(ABS(Q376)&gt;Setup!$B$10,"VAT ≠ 15% × net; ","")&amp;IF(AND(F376="Standard domestic 15% (Box 7)",NOT(AND(LEN(D376)=15,LEFT(D376,1)="3",RIGHT(D376,1)="3",ISNUMBER(--D376)))),"Invalid/missing supplier VAT no; ","")&amp;IF(AND(L376="Yes",K376&lt;&gt;"Yes"),"VAT claimed without valid tax invoice; ","")&amp;IF(AND(L376="Yes",ISNUMBER(SEARCH("blocked",G376))),"Blocked input VAT claimed; ","")&amp;IF(AND(F376="Import - VAT paid at customs (Box 8)",M376=""),"Customs declaration no missing; ","")&amp;IF(AND(F376="Import - Reverse charge (Box 9)",E376="Saudi Arabia"),"RCM used for a local supplier; ","")&amp;IF(AND(L376="Yes",NOT(OR(F376="Standard domestic 15% (Box 7)",F376="Import - VAT paid at customs (Box 8)",F376="Import - Reverse charge (Box 9)"))),"VAT claimed on non-taxable category; ",""))</f>
        <v/>
      </c>
    </row>
    <row r="377">
      <c r="A377" s="17" t="n"/>
      <c r="B377" s="14" t="n"/>
      <c r="C377" s="14" t="n"/>
      <c r="D377" s="16" t="n"/>
      <c r="E377" s="14" t="n"/>
      <c r="F377" s="14" t="n"/>
      <c r="G377" s="14" t="n"/>
      <c r="H377" s="19" t="n"/>
      <c r="I377" s="19" t="n"/>
      <c r="J377" s="34">
        <f>IF(A377="","",H377+I377)</f>
        <v/>
      </c>
      <c r="K377" s="14" t="n"/>
      <c r="L377" s="14" t="n"/>
      <c r="M377" s="14" t="n"/>
      <c r="N377" s="14" t="n"/>
      <c r="O377" s="20">
        <f>IF(A377="","",SUMPRODUCT((A377&gt;=Setup!$C$19:$C$30)*(A377&lt;=Setup!$D$19:$D$30)*Setup!$A$19:$A$30))</f>
        <v/>
      </c>
      <c r="P377" s="34">
        <f>IF(A377="","",IF(OR(F377="Standard domestic 15% (Box 7)",F377="Import - VAT paid at customs (Box 8)",F377="Import - Reverse charge (Box 9)"),ROUND(H377*Setup!$B$9,2),0))</f>
        <v/>
      </c>
      <c r="Q377" s="34">
        <f>IF(A377="","",I377-P377)</f>
        <v/>
      </c>
      <c r="R377" s="34">
        <f>IF(A377="","",IF(L377="Yes",I377,0))</f>
        <v/>
      </c>
      <c r="S377" s="34">
        <f>IF(A377="","",IF(AND(L377="Yes",K377="Yes",NOT(ISNUMBER(SEARCH("blocked",G377))),OR(F377="Standard domestic 15% (Box 7)",F377="Import - VAT paid at customs (Box 8)",F377="Import - Reverse charge (Box 9)"),OR(F377&lt;&gt;"Standard domestic 15% (Box 7)",AND(LEN(D377)=15,LEFT(D377,1)="3",RIGHT(D377,1)="3",ISNUMBER(--D377)))),I377,0))</f>
        <v/>
      </c>
      <c r="T377" s="34">
        <f>IF(A377="","",R377-S377)</f>
        <v/>
      </c>
      <c r="U377" s="23">
        <f>IF(A377="","",IF(O377=0,"Outside audit periods; ","")&amp;IF(F377="","No VAT category; ","")&amp;IF(ABS(Q377)&gt;Setup!$B$10,"VAT ≠ 15% × net; ","")&amp;IF(AND(F377="Standard domestic 15% (Box 7)",NOT(AND(LEN(D377)=15,LEFT(D377,1)="3",RIGHT(D377,1)="3",ISNUMBER(--D377)))),"Invalid/missing supplier VAT no; ","")&amp;IF(AND(L377="Yes",K377&lt;&gt;"Yes"),"VAT claimed without valid tax invoice; ","")&amp;IF(AND(L377="Yes",ISNUMBER(SEARCH("blocked",G377))),"Blocked input VAT claimed; ","")&amp;IF(AND(F377="Import - VAT paid at customs (Box 8)",M377=""),"Customs declaration no missing; ","")&amp;IF(AND(F377="Import - Reverse charge (Box 9)",E377="Saudi Arabia"),"RCM used for a local supplier; ","")&amp;IF(AND(L377="Yes",NOT(OR(F377="Standard domestic 15% (Box 7)",F377="Import - VAT paid at customs (Box 8)",F377="Import - Reverse charge (Box 9)"))),"VAT claimed on non-taxable category; ",""))</f>
        <v/>
      </c>
    </row>
    <row r="378">
      <c r="A378" s="17" t="n"/>
      <c r="B378" s="14" t="n"/>
      <c r="C378" s="14" t="n"/>
      <c r="D378" s="16" t="n"/>
      <c r="E378" s="14" t="n"/>
      <c r="F378" s="14" t="n"/>
      <c r="G378" s="14" t="n"/>
      <c r="H378" s="19" t="n"/>
      <c r="I378" s="19" t="n"/>
      <c r="J378" s="34">
        <f>IF(A378="","",H378+I378)</f>
        <v/>
      </c>
      <c r="K378" s="14" t="n"/>
      <c r="L378" s="14" t="n"/>
      <c r="M378" s="14" t="n"/>
      <c r="N378" s="14" t="n"/>
      <c r="O378" s="20">
        <f>IF(A378="","",SUMPRODUCT((A378&gt;=Setup!$C$19:$C$30)*(A378&lt;=Setup!$D$19:$D$30)*Setup!$A$19:$A$30))</f>
        <v/>
      </c>
      <c r="P378" s="34">
        <f>IF(A378="","",IF(OR(F378="Standard domestic 15% (Box 7)",F378="Import - VAT paid at customs (Box 8)",F378="Import - Reverse charge (Box 9)"),ROUND(H378*Setup!$B$9,2),0))</f>
        <v/>
      </c>
      <c r="Q378" s="34">
        <f>IF(A378="","",I378-P378)</f>
        <v/>
      </c>
      <c r="R378" s="34">
        <f>IF(A378="","",IF(L378="Yes",I378,0))</f>
        <v/>
      </c>
      <c r="S378" s="34">
        <f>IF(A378="","",IF(AND(L378="Yes",K378="Yes",NOT(ISNUMBER(SEARCH("blocked",G378))),OR(F378="Standard domestic 15% (Box 7)",F378="Import - VAT paid at customs (Box 8)",F378="Import - Reverse charge (Box 9)"),OR(F378&lt;&gt;"Standard domestic 15% (Box 7)",AND(LEN(D378)=15,LEFT(D378,1)="3",RIGHT(D378,1)="3",ISNUMBER(--D378)))),I378,0))</f>
        <v/>
      </c>
      <c r="T378" s="34">
        <f>IF(A378="","",R378-S378)</f>
        <v/>
      </c>
      <c r="U378" s="23">
        <f>IF(A378="","",IF(O378=0,"Outside audit periods; ","")&amp;IF(F378="","No VAT category; ","")&amp;IF(ABS(Q378)&gt;Setup!$B$10,"VAT ≠ 15% × net; ","")&amp;IF(AND(F378="Standard domestic 15% (Box 7)",NOT(AND(LEN(D378)=15,LEFT(D378,1)="3",RIGHT(D378,1)="3",ISNUMBER(--D378)))),"Invalid/missing supplier VAT no; ","")&amp;IF(AND(L378="Yes",K378&lt;&gt;"Yes"),"VAT claimed without valid tax invoice; ","")&amp;IF(AND(L378="Yes",ISNUMBER(SEARCH("blocked",G378))),"Blocked input VAT claimed; ","")&amp;IF(AND(F378="Import - VAT paid at customs (Box 8)",M378=""),"Customs declaration no missing; ","")&amp;IF(AND(F378="Import - Reverse charge (Box 9)",E378="Saudi Arabia"),"RCM used for a local supplier; ","")&amp;IF(AND(L378="Yes",NOT(OR(F378="Standard domestic 15% (Box 7)",F378="Import - VAT paid at customs (Box 8)",F378="Import - Reverse charge (Box 9)"))),"VAT claimed on non-taxable category; ",""))</f>
        <v/>
      </c>
    </row>
    <row r="379">
      <c r="A379" s="17" t="n"/>
      <c r="B379" s="14" t="n"/>
      <c r="C379" s="14" t="n"/>
      <c r="D379" s="16" t="n"/>
      <c r="E379" s="14" t="n"/>
      <c r="F379" s="14" t="n"/>
      <c r="G379" s="14" t="n"/>
      <c r="H379" s="19" t="n"/>
      <c r="I379" s="19" t="n"/>
      <c r="J379" s="34">
        <f>IF(A379="","",H379+I379)</f>
        <v/>
      </c>
      <c r="K379" s="14" t="n"/>
      <c r="L379" s="14" t="n"/>
      <c r="M379" s="14" t="n"/>
      <c r="N379" s="14" t="n"/>
      <c r="O379" s="20">
        <f>IF(A379="","",SUMPRODUCT((A379&gt;=Setup!$C$19:$C$30)*(A379&lt;=Setup!$D$19:$D$30)*Setup!$A$19:$A$30))</f>
        <v/>
      </c>
      <c r="P379" s="34">
        <f>IF(A379="","",IF(OR(F379="Standard domestic 15% (Box 7)",F379="Import - VAT paid at customs (Box 8)",F379="Import - Reverse charge (Box 9)"),ROUND(H379*Setup!$B$9,2),0))</f>
        <v/>
      </c>
      <c r="Q379" s="34">
        <f>IF(A379="","",I379-P379)</f>
        <v/>
      </c>
      <c r="R379" s="34">
        <f>IF(A379="","",IF(L379="Yes",I379,0))</f>
        <v/>
      </c>
      <c r="S379" s="34">
        <f>IF(A379="","",IF(AND(L379="Yes",K379="Yes",NOT(ISNUMBER(SEARCH("blocked",G379))),OR(F379="Standard domestic 15% (Box 7)",F379="Import - VAT paid at customs (Box 8)",F379="Import - Reverse charge (Box 9)"),OR(F379&lt;&gt;"Standard domestic 15% (Box 7)",AND(LEN(D379)=15,LEFT(D379,1)="3",RIGHT(D379,1)="3",ISNUMBER(--D379)))),I379,0))</f>
        <v/>
      </c>
      <c r="T379" s="34">
        <f>IF(A379="","",R379-S379)</f>
        <v/>
      </c>
      <c r="U379" s="23">
        <f>IF(A379="","",IF(O379=0,"Outside audit periods; ","")&amp;IF(F379="","No VAT category; ","")&amp;IF(ABS(Q379)&gt;Setup!$B$10,"VAT ≠ 15% × net; ","")&amp;IF(AND(F379="Standard domestic 15% (Box 7)",NOT(AND(LEN(D379)=15,LEFT(D379,1)="3",RIGHT(D379,1)="3",ISNUMBER(--D379)))),"Invalid/missing supplier VAT no; ","")&amp;IF(AND(L379="Yes",K379&lt;&gt;"Yes"),"VAT claimed without valid tax invoice; ","")&amp;IF(AND(L379="Yes",ISNUMBER(SEARCH("blocked",G379))),"Blocked input VAT claimed; ","")&amp;IF(AND(F379="Import - VAT paid at customs (Box 8)",M379=""),"Customs declaration no missing; ","")&amp;IF(AND(F379="Import - Reverse charge (Box 9)",E379="Saudi Arabia"),"RCM used for a local supplier; ","")&amp;IF(AND(L379="Yes",NOT(OR(F379="Standard domestic 15% (Box 7)",F379="Import - VAT paid at customs (Box 8)",F379="Import - Reverse charge (Box 9)"))),"VAT claimed on non-taxable category; ",""))</f>
        <v/>
      </c>
    </row>
    <row r="380">
      <c r="A380" s="17" t="n"/>
      <c r="B380" s="14" t="n"/>
      <c r="C380" s="14" t="n"/>
      <c r="D380" s="16" t="n"/>
      <c r="E380" s="14" t="n"/>
      <c r="F380" s="14" t="n"/>
      <c r="G380" s="14" t="n"/>
      <c r="H380" s="19" t="n"/>
      <c r="I380" s="19" t="n"/>
      <c r="J380" s="34">
        <f>IF(A380="","",H380+I380)</f>
        <v/>
      </c>
      <c r="K380" s="14" t="n"/>
      <c r="L380" s="14" t="n"/>
      <c r="M380" s="14" t="n"/>
      <c r="N380" s="14" t="n"/>
      <c r="O380" s="20">
        <f>IF(A380="","",SUMPRODUCT((A380&gt;=Setup!$C$19:$C$30)*(A380&lt;=Setup!$D$19:$D$30)*Setup!$A$19:$A$30))</f>
        <v/>
      </c>
      <c r="P380" s="34">
        <f>IF(A380="","",IF(OR(F380="Standard domestic 15% (Box 7)",F380="Import - VAT paid at customs (Box 8)",F380="Import - Reverse charge (Box 9)"),ROUND(H380*Setup!$B$9,2),0))</f>
        <v/>
      </c>
      <c r="Q380" s="34">
        <f>IF(A380="","",I380-P380)</f>
        <v/>
      </c>
      <c r="R380" s="34">
        <f>IF(A380="","",IF(L380="Yes",I380,0))</f>
        <v/>
      </c>
      <c r="S380" s="34">
        <f>IF(A380="","",IF(AND(L380="Yes",K380="Yes",NOT(ISNUMBER(SEARCH("blocked",G380))),OR(F380="Standard domestic 15% (Box 7)",F380="Import - VAT paid at customs (Box 8)",F380="Import - Reverse charge (Box 9)"),OR(F380&lt;&gt;"Standard domestic 15% (Box 7)",AND(LEN(D380)=15,LEFT(D380,1)="3",RIGHT(D380,1)="3",ISNUMBER(--D380)))),I380,0))</f>
        <v/>
      </c>
      <c r="T380" s="34">
        <f>IF(A380="","",R380-S380)</f>
        <v/>
      </c>
      <c r="U380" s="23">
        <f>IF(A380="","",IF(O380=0,"Outside audit periods; ","")&amp;IF(F380="","No VAT category; ","")&amp;IF(ABS(Q380)&gt;Setup!$B$10,"VAT ≠ 15% × net; ","")&amp;IF(AND(F380="Standard domestic 15% (Box 7)",NOT(AND(LEN(D380)=15,LEFT(D380,1)="3",RIGHT(D380,1)="3",ISNUMBER(--D380)))),"Invalid/missing supplier VAT no; ","")&amp;IF(AND(L380="Yes",K380&lt;&gt;"Yes"),"VAT claimed without valid tax invoice; ","")&amp;IF(AND(L380="Yes",ISNUMBER(SEARCH("blocked",G380))),"Blocked input VAT claimed; ","")&amp;IF(AND(F380="Import - VAT paid at customs (Box 8)",M380=""),"Customs declaration no missing; ","")&amp;IF(AND(F380="Import - Reverse charge (Box 9)",E380="Saudi Arabia"),"RCM used for a local supplier; ","")&amp;IF(AND(L380="Yes",NOT(OR(F380="Standard domestic 15% (Box 7)",F380="Import - VAT paid at customs (Box 8)",F380="Import - Reverse charge (Box 9)"))),"VAT claimed on non-taxable category; ",""))</f>
        <v/>
      </c>
    </row>
    <row r="381">
      <c r="A381" s="17" t="n"/>
      <c r="B381" s="14" t="n"/>
      <c r="C381" s="14" t="n"/>
      <c r="D381" s="16" t="n"/>
      <c r="E381" s="14" t="n"/>
      <c r="F381" s="14" t="n"/>
      <c r="G381" s="14" t="n"/>
      <c r="H381" s="19" t="n"/>
      <c r="I381" s="19" t="n"/>
      <c r="J381" s="34">
        <f>IF(A381="","",H381+I381)</f>
        <v/>
      </c>
      <c r="K381" s="14" t="n"/>
      <c r="L381" s="14" t="n"/>
      <c r="M381" s="14" t="n"/>
      <c r="N381" s="14" t="n"/>
      <c r="O381" s="20">
        <f>IF(A381="","",SUMPRODUCT((A381&gt;=Setup!$C$19:$C$30)*(A381&lt;=Setup!$D$19:$D$30)*Setup!$A$19:$A$30))</f>
        <v/>
      </c>
      <c r="P381" s="34">
        <f>IF(A381="","",IF(OR(F381="Standard domestic 15% (Box 7)",F381="Import - VAT paid at customs (Box 8)",F381="Import - Reverse charge (Box 9)"),ROUND(H381*Setup!$B$9,2),0))</f>
        <v/>
      </c>
      <c r="Q381" s="34">
        <f>IF(A381="","",I381-P381)</f>
        <v/>
      </c>
      <c r="R381" s="34">
        <f>IF(A381="","",IF(L381="Yes",I381,0))</f>
        <v/>
      </c>
      <c r="S381" s="34">
        <f>IF(A381="","",IF(AND(L381="Yes",K381="Yes",NOT(ISNUMBER(SEARCH("blocked",G381))),OR(F381="Standard domestic 15% (Box 7)",F381="Import - VAT paid at customs (Box 8)",F381="Import - Reverse charge (Box 9)"),OR(F381&lt;&gt;"Standard domestic 15% (Box 7)",AND(LEN(D381)=15,LEFT(D381,1)="3",RIGHT(D381,1)="3",ISNUMBER(--D381)))),I381,0))</f>
        <v/>
      </c>
      <c r="T381" s="34">
        <f>IF(A381="","",R381-S381)</f>
        <v/>
      </c>
      <c r="U381" s="23">
        <f>IF(A381="","",IF(O381=0,"Outside audit periods; ","")&amp;IF(F381="","No VAT category; ","")&amp;IF(ABS(Q381)&gt;Setup!$B$10,"VAT ≠ 15% × net; ","")&amp;IF(AND(F381="Standard domestic 15% (Box 7)",NOT(AND(LEN(D381)=15,LEFT(D381,1)="3",RIGHT(D381,1)="3",ISNUMBER(--D381)))),"Invalid/missing supplier VAT no; ","")&amp;IF(AND(L381="Yes",K381&lt;&gt;"Yes"),"VAT claimed without valid tax invoice; ","")&amp;IF(AND(L381="Yes",ISNUMBER(SEARCH("blocked",G381))),"Blocked input VAT claimed; ","")&amp;IF(AND(F381="Import - VAT paid at customs (Box 8)",M381=""),"Customs declaration no missing; ","")&amp;IF(AND(F381="Import - Reverse charge (Box 9)",E381="Saudi Arabia"),"RCM used for a local supplier; ","")&amp;IF(AND(L381="Yes",NOT(OR(F381="Standard domestic 15% (Box 7)",F381="Import - VAT paid at customs (Box 8)",F381="Import - Reverse charge (Box 9)"))),"VAT claimed on non-taxable category; ",""))</f>
        <v/>
      </c>
    </row>
    <row r="382">
      <c r="A382" s="17" t="n"/>
      <c r="B382" s="14" t="n"/>
      <c r="C382" s="14" t="n"/>
      <c r="D382" s="16" t="n"/>
      <c r="E382" s="14" t="n"/>
      <c r="F382" s="14" t="n"/>
      <c r="G382" s="14" t="n"/>
      <c r="H382" s="19" t="n"/>
      <c r="I382" s="19" t="n"/>
      <c r="J382" s="34">
        <f>IF(A382="","",H382+I382)</f>
        <v/>
      </c>
      <c r="K382" s="14" t="n"/>
      <c r="L382" s="14" t="n"/>
      <c r="M382" s="14" t="n"/>
      <c r="N382" s="14" t="n"/>
      <c r="O382" s="20">
        <f>IF(A382="","",SUMPRODUCT((A382&gt;=Setup!$C$19:$C$30)*(A382&lt;=Setup!$D$19:$D$30)*Setup!$A$19:$A$30))</f>
        <v/>
      </c>
      <c r="P382" s="34">
        <f>IF(A382="","",IF(OR(F382="Standard domestic 15% (Box 7)",F382="Import - VAT paid at customs (Box 8)",F382="Import - Reverse charge (Box 9)"),ROUND(H382*Setup!$B$9,2),0))</f>
        <v/>
      </c>
      <c r="Q382" s="34">
        <f>IF(A382="","",I382-P382)</f>
        <v/>
      </c>
      <c r="R382" s="34">
        <f>IF(A382="","",IF(L382="Yes",I382,0))</f>
        <v/>
      </c>
      <c r="S382" s="34">
        <f>IF(A382="","",IF(AND(L382="Yes",K382="Yes",NOT(ISNUMBER(SEARCH("blocked",G382))),OR(F382="Standard domestic 15% (Box 7)",F382="Import - VAT paid at customs (Box 8)",F382="Import - Reverse charge (Box 9)"),OR(F382&lt;&gt;"Standard domestic 15% (Box 7)",AND(LEN(D382)=15,LEFT(D382,1)="3",RIGHT(D382,1)="3",ISNUMBER(--D382)))),I382,0))</f>
        <v/>
      </c>
      <c r="T382" s="34">
        <f>IF(A382="","",R382-S382)</f>
        <v/>
      </c>
      <c r="U382" s="23">
        <f>IF(A382="","",IF(O382=0,"Outside audit periods; ","")&amp;IF(F382="","No VAT category; ","")&amp;IF(ABS(Q382)&gt;Setup!$B$10,"VAT ≠ 15% × net; ","")&amp;IF(AND(F382="Standard domestic 15% (Box 7)",NOT(AND(LEN(D382)=15,LEFT(D382,1)="3",RIGHT(D382,1)="3",ISNUMBER(--D382)))),"Invalid/missing supplier VAT no; ","")&amp;IF(AND(L382="Yes",K382&lt;&gt;"Yes"),"VAT claimed without valid tax invoice; ","")&amp;IF(AND(L382="Yes",ISNUMBER(SEARCH("blocked",G382))),"Blocked input VAT claimed; ","")&amp;IF(AND(F382="Import - VAT paid at customs (Box 8)",M382=""),"Customs declaration no missing; ","")&amp;IF(AND(F382="Import - Reverse charge (Box 9)",E382="Saudi Arabia"),"RCM used for a local supplier; ","")&amp;IF(AND(L382="Yes",NOT(OR(F382="Standard domestic 15% (Box 7)",F382="Import - VAT paid at customs (Box 8)",F382="Import - Reverse charge (Box 9)"))),"VAT claimed on non-taxable category; ",""))</f>
        <v/>
      </c>
    </row>
    <row r="383">
      <c r="A383" s="17" t="n"/>
      <c r="B383" s="14" t="n"/>
      <c r="C383" s="14" t="n"/>
      <c r="D383" s="16" t="n"/>
      <c r="E383" s="14" t="n"/>
      <c r="F383" s="14" t="n"/>
      <c r="G383" s="14" t="n"/>
      <c r="H383" s="19" t="n"/>
      <c r="I383" s="19" t="n"/>
      <c r="J383" s="34">
        <f>IF(A383="","",H383+I383)</f>
        <v/>
      </c>
      <c r="K383" s="14" t="n"/>
      <c r="L383" s="14" t="n"/>
      <c r="M383" s="14" t="n"/>
      <c r="N383" s="14" t="n"/>
      <c r="O383" s="20">
        <f>IF(A383="","",SUMPRODUCT((A383&gt;=Setup!$C$19:$C$30)*(A383&lt;=Setup!$D$19:$D$30)*Setup!$A$19:$A$30))</f>
        <v/>
      </c>
      <c r="P383" s="34">
        <f>IF(A383="","",IF(OR(F383="Standard domestic 15% (Box 7)",F383="Import - VAT paid at customs (Box 8)",F383="Import - Reverse charge (Box 9)"),ROUND(H383*Setup!$B$9,2),0))</f>
        <v/>
      </c>
      <c r="Q383" s="34">
        <f>IF(A383="","",I383-P383)</f>
        <v/>
      </c>
      <c r="R383" s="34">
        <f>IF(A383="","",IF(L383="Yes",I383,0))</f>
        <v/>
      </c>
      <c r="S383" s="34">
        <f>IF(A383="","",IF(AND(L383="Yes",K383="Yes",NOT(ISNUMBER(SEARCH("blocked",G383))),OR(F383="Standard domestic 15% (Box 7)",F383="Import - VAT paid at customs (Box 8)",F383="Import - Reverse charge (Box 9)"),OR(F383&lt;&gt;"Standard domestic 15% (Box 7)",AND(LEN(D383)=15,LEFT(D383,1)="3",RIGHT(D383,1)="3",ISNUMBER(--D383)))),I383,0))</f>
        <v/>
      </c>
      <c r="T383" s="34">
        <f>IF(A383="","",R383-S383)</f>
        <v/>
      </c>
      <c r="U383" s="23">
        <f>IF(A383="","",IF(O383=0,"Outside audit periods; ","")&amp;IF(F383="","No VAT category; ","")&amp;IF(ABS(Q383)&gt;Setup!$B$10,"VAT ≠ 15% × net; ","")&amp;IF(AND(F383="Standard domestic 15% (Box 7)",NOT(AND(LEN(D383)=15,LEFT(D383,1)="3",RIGHT(D383,1)="3",ISNUMBER(--D383)))),"Invalid/missing supplier VAT no; ","")&amp;IF(AND(L383="Yes",K383&lt;&gt;"Yes"),"VAT claimed without valid tax invoice; ","")&amp;IF(AND(L383="Yes",ISNUMBER(SEARCH("blocked",G383))),"Blocked input VAT claimed; ","")&amp;IF(AND(F383="Import - VAT paid at customs (Box 8)",M383=""),"Customs declaration no missing; ","")&amp;IF(AND(F383="Import - Reverse charge (Box 9)",E383="Saudi Arabia"),"RCM used for a local supplier; ","")&amp;IF(AND(L383="Yes",NOT(OR(F383="Standard domestic 15% (Box 7)",F383="Import - VAT paid at customs (Box 8)",F383="Import - Reverse charge (Box 9)"))),"VAT claimed on non-taxable category; ",""))</f>
        <v/>
      </c>
    </row>
    <row r="384">
      <c r="A384" s="17" t="n"/>
      <c r="B384" s="14" t="n"/>
      <c r="C384" s="14" t="n"/>
      <c r="D384" s="16" t="n"/>
      <c r="E384" s="14" t="n"/>
      <c r="F384" s="14" t="n"/>
      <c r="G384" s="14" t="n"/>
      <c r="H384" s="19" t="n"/>
      <c r="I384" s="19" t="n"/>
      <c r="J384" s="34">
        <f>IF(A384="","",H384+I384)</f>
        <v/>
      </c>
      <c r="K384" s="14" t="n"/>
      <c r="L384" s="14" t="n"/>
      <c r="M384" s="14" t="n"/>
      <c r="N384" s="14" t="n"/>
      <c r="O384" s="20">
        <f>IF(A384="","",SUMPRODUCT((A384&gt;=Setup!$C$19:$C$30)*(A384&lt;=Setup!$D$19:$D$30)*Setup!$A$19:$A$30))</f>
        <v/>
      </c>
      <c r="P384" s="34">
        <f>IF(A384="","",IF(OR(F384="Standard domestic 15% (Box 7)",F384="Import - VAT paid at customs (Box 8)",F384="Import - Reverse charge (Box 9)"),ROUND(H384*Setup!$B$9,2),0))</f>
        <v/>
      </c>
      <c r="Q384" s="34">
        <f>IF(A384="","",I384-P384)</f>
        <v/>
      </c>
      <c r="R384" s="34">
        <f>IF(A384="","",IF(L384="Yes",I384,0))</f>
        <v/>
      </c>
      <c r="S384" s="34">
        <f>IF(A384="","",IF(AND(L384="Yes",K384="Yes",NOT(ISNUMBER(SEARCH("blocked",G384))),OR(F384="Standard domestic 15% (Box 7)",F384="Import - VAT paid at customs (Box 8)",F384="Import - Reverse charge (Box 9)"),OR(F384&lt;&gt;"Standard domestic 15% (Box 7)",AND(LEN(D384)=15,LEFT(D384,1)="3",RIGHT(D384,1)="3",ISNUMBER(--D384)))),I384,0))</f>
        <v/>
      </c>
      <c r="T384" s="34">
        <f>IF(A384="","",R384-S384)</f>
        <v/>
      </c>
      <c r="U384" s="23">
        <f>IF(A384="","",IF(O384=0,"Outside audit periods; ","")&amp;IF(F384="","No VAT category; ","")&amp;IF(ABS(Q384)&gt;Setup!$B$10,"VAT ≠ 15% × net; ","")&amp;IF(AND(F384="Standard domestic 15% (Box 7)",NOT(AND(LEN(D384)=15,LEFT(D384,1)="3",RIGHT(D384,1)="3",ISNUMBER(--D384)))),"Invalid/missing supplier VAT no; ","")&amp;IF(AND(L384="Yes",K384&lt;&gt;"Yes"),"VAT claimed without valid tax invoice; ","")&amp;IF(AND(L384="Yes",ISNUMBER(SEARCH("blocked",G384))),"Blocked input VAT claimed; ","")&amp;IF(AND(F384="Import - VAT paid at customs (Box 8)",M384=""),"Customs declaration no missing; ","")&amp;IF(AND(F384="Import - Reverse charge (Box 9)",E384="Saudi Arabia"),"RCM used for a local supplier; ","")&amp;IF(AND(L384="Yes",NOT(OR(F384="Standard domestic 15% (Box 7)",F384="Import - VAT paid at customs (Box 8)",F384="Import - Reverse charge (Box 9)"))),"VAT claimed on non-taxable category; ",""))</f>
        <v/>
      </c>
    </row>
    <row r="385">
      <c r="A385" s="17" t="n"/>
      <c r="B385" s="14" t="n"/>
      <c r="C385" s="14" t="n"/>
      <c r="D385" s="16" t="n"/>
      <c r="E385" s="14" t="n"/>
      <c r="F385" s="14" t="n"/>
      <c r="G385" s="14" t="n"/>
      <c r="H385" s="19" t="n"/>
      <c r="I385" s="19" t="n"/>
      <c r="J385" s="34">
        <f>IF(A385="","",H385+I385)</f>
        <v/>
      </c>
      <c r="K385" s="14" t="n"/>
      <c r="L385" s="14" t="n"/>
      <c r="M385" s="14" t="n"/>
      <c r="N385" s="14" t="n"/>
      <c r="O385" s="20">
        <f>IF(A385="","",SUMPRODUCT((A385&gt;=Setup!$C$19:$C$30)*(A385&lt;=Setup!$D$19:$D$30)*Setup!$A$19:$A$30))</f>
        <v/>
      </c>
      <c r="P385" s="34">
        <f>IF(A385="","",IF(OR(F385="Standard domestic 15% (Box 7)",F385="Import - VAT paid at customs (Box 8)",F385="Import - Reverse charge (Box 9)"),ROUND(H385*Setup!$B$9,2),0))</f>
        <v/>
      </c>
      <c r="Q385" s="34">
        <f>IF(A385="","",I385-P385)</f>
        <v/>
      </c>
      <c r="R385" s="34">
        <f>IF(A385="","",IF(L385="Yes",I385,0))</f>
        <v/>
      </c>
      <c r="S385" s="34">
        <f>IF(A385="","",IF(AND(L385="Yes",K385="Yes",NOT(ISNUMBER(SEARCH("blocked",G385))),OR(F385="Standard domestic 15% (Box 7)",F385="Import - VAT paid at customs (Box 8)",F385="Import - Reverse charge (Box 9)"),OR(F385&lt;&gt;"Standard domestic 15% (Box 7)",AND(LEN(D385)=15,LEFT(D385,1)="3",RIGHT(D385,1)="3",ISNUMBER(--D385)))),I385,0))</f>
        <v/>
      </c>
      <c r="T385" s="34">
        <f>IF(A385="","",R385-S385)</f>
        <v/>
      </c>
      <c r="U385" s="23">
        <f>IF(A385="","",IF(O385=0,"Outside audit periods; ","")&amp;IF(F385="","No VAT category; ","")&amp;IF(ABS(Q385)&gt;Setup!$B$10,"VAT ≠ 15% × net; ","")&amp;IF(AND(F385="Standard domestic 15% (Box 7)",NOT(AND(LEN(D385)=15,LEFT(D385,1)="3",RIGHT(D385,1)="3",ISNUMBER(--D385)))),"Invalid/missing supplier VAT no; ","")&amp;IF(AND(L385="Yes",K385&lt;&gt;"Yes"),"VAT claimed without valid tax invoice; ","")&amp;IF(AND(L385="Yes",ISNUMBER(SEARCH("blocked",G385))),"Blocked input VAT claimed; ","")&amp;IF(AND(F385="Import - VAT paid at customs (Box 8)",M385=""),"Customs declaration no missing; ","")&amp;IF(AND(F385="Import - Reverse charge (Box 9)",E385="Saudi Arabia"),"RCM used for a local supplier; ","")&amp;IF(AND(L385="Yes",NOT(OR(F385="Standard domestic 15% (Box 7)",F385="Import - VAT paid at customs (Box 8)",F385="Import - Reverse charge (Box 9)"))),"VAT claimed on non-taxable category; ",""))</f>
        <v/>
      </c>
    </row>
    <row r="386">
      <c r="A386" s="17" t="n"/>
      <c r="B386" s="14" t="n"/>
      <c r="C386" s="14" t="n"/>
      <c r="D386" s="16" t="n"/>
      <c r="E386" s="14" t="n"/>
      <c r="F386" s="14" t="n"/>
      <c r="G386" s="14" t="n"/>
      <c r="H386" s="19" t="n"/>
      <c r="I386" s="19" t="n"/>
      <c r="J386" s="34">
        <f>IF(A386="","",H386+I386)</f>
        <v/>
      </c>
      <c r="K386" s="14" t="n"/>
      <c r="L386" s="14" t="n"/>
      <c r="M386" s="14" t="n"/>
      <c r="N386" s="14" t="n"/>
      <c r="O386" s="20">
        <f>IF(A386="","",SUMPRODUCT((A386&gt;=Setup!$C$19:$C$30)*(A386&lt;=Setup!$D$19:$D$30)*Setup!$A$19:$A$30))</f>
        <v/>
      </c>
      <c r="P386" s="34">
        <f>IF(A386="","",IF(OR(F386="Standard domestic 15% (Box 7)",F386="Import - VAT paid at customs (Box 8)",F386="Import - Reverse charge (Box 9)"),ROUND(H386*Setup!$B$9,2),0))</f>
        <v/>
      </c>
      <c r="Q386" s="34">
        <f>IF(A386="","",I386-P386)</f>
        <v/>
      </c>
      <c r="R386" s="34">
        <f>IF(A386="","",IF(L386="Yes",I386,0))</f>
        <v/>
      </c>
      <c r="S386" s="34">
        <f>IF(A386="","",IF(AND(L386="Yes",K386="Yes",NOT(ISNUMBER(SEARCH("blocked",G386))),OR(F386="Standard domestic 15% (Box 7)",F386="Import - VAT paid at customs (Box 8)",F386="Import - Reverse charge (Box 9)"),OR(F386&lt;&gt;"Standard domestic 15% (Box 7)",AND(LEN(D386)=15,LEFT(D386,1)="3",RIGHT(D386,1)="3",ISNUMBER(--D386)))),I386,0))</f>
        <v/>
      </c>
      <c r="T386" s="34">
        <f>IF(A386="","",R386-S386)</f>
        <v/>
      </c>
      <c r="U386" s="23">
        <f>IF(A386="","",IF(O386=0,"Outside audit periods; ","")&amp;IF(F386="","No VAT category; ","")&amp;IF(ABS(Q386)&gt;Setup!$B$10,"VAT ≠ 15% × net; ","")&amp;IF(AND(F386="Standard domestic 15% (Box 7)",NOT(AND(LEN(D386)=15,LEFT(D386,1)="3",RIGHT(D386,1)="3",ISNUMBER(--D386)))),"Invalid/missing supplier VAT no; ","")&amp;IF(AND(L386="Yes",K386&lt;&gt;"Yes"),"VAT claimed without valid tax invoice; ","")&amp;IF(AND(L386="Yes",ISNUMBER(SEARCH("blocked",G386))),"Blocked input VAT claimed; ","")&amp;IF(AND(F386="Import - VAT paid at customs (Box 8)",M386=""),"Customs declaration no missing; ","")&amp;IF(AND(F386="Import - Reverse charge (Box 9)",E386="Saudi Arabia"),"RCM used for a local supplier; ","")&amp;IF(AND(L386="Yes",NOT(OR(F386="Standard domestic 15% (Box 7)",F386="Import - VAT paid at customs (Box 8)",F386="Import - Reverse charge (Box 9)"))),"VAT claimed on non-taxable category; ",""))</f>
        <v/>
      </c>
    </row>
    <row r="387">
      <c r="A387" s="17" t="n"/>
      <c r="B387" s="14" t="n"/>
      <c r="C387" s="14" t="n"/>
      <c r="D387" s="16" t="n"/>
      <c r="E387" s="14" t="n"/>
      <c r="F387" s="14" t="n"/>
      <c r="G387" s="14" t="n"/>
      <c r="H387" s="19" t="n"/>
      <c r="I387" s="19" t="n"/>
      <c r="J387" s="34">
        <f>IF(A387="","",H387+I387)</f>
        <v/>
      </c>
      <c r="K387" s="14" t="n"/>
      <c r="L387" s="14" t="n"/>
      <c r="M387" s="14" t="n"/>
      <c r="N387" s="14" t="n"/>
      <c r="O387" s="20">
        <f>IF(A387="","",SUMPRODUCT((A387&gt;=Setup!$C$19:$C$30)*(A387&lt;=Setup!$D$19:$D$30)*Setup!$A$19:$A$30))</f>
        <v/>
      </c>
      <c r="P387" s="34">
        <f>IF(A387="","",IF(OR(F387="Standard domestic 15% (Box 7)",F387="Import - VAT paid at customs (Box 8)",F387="Import - Reverse charge (Box 9)"),ROUND(H387*Setup!$B$9,2),0))</f>
        <v/>
      </c>
      <c r="Q387" s="34">
        <f>IF(A387="","",I387-P387)</f>
        <v/>
      </c>
      <c r="R387" s="34">
        <f>IF(A387="","",IF(L387="Yes",I387,0))</f>
        <v/>
      </c>
      <c r="S387" s="34">
        <f>IF(A387="","",IF(AND(L387="Yes",K387="Yes",NOT(ISNUMBER(SEARCH("blocked",G387))),OR(F387="Standard domestic 15% (Box 7)",F387="Import - VAT paid at customs (Box 8)",F387="Import - Reverse charge (Box 9)"),OR(F387&lt;&gt;"Standard domestic 15% (Box 7)",AND(LEN(D387)=15,LEFT(D387,1)="3",RIGHT(D387,1)="3",ISNUMBER(--D387)))),I387,0))</f>
        <v/>
      </c>
      <c r="T387" s="34">
        <f>IF(A387="","",R387-S387)</f>
        <v/>
      </c>
      <c r="U387" s="23">
        <f>IF(A387="","",IF(O387=0,"Outside audit periods; ","")&amp;IF(F387="","No VAT category; ","")&amp;IF(ABS(Q387)&gt;Setup!$B$10,"VAT ≠ 15% × net; ","")&amp;IF(AND(F387="Standard domestic 15% (Box 7)",NOT(AND(LEN(D387)=15,LEFT(D387,1)="3",RIGHT(D387,1)="3",ISNUMBER(--D387)))),"Invalid/missing supplier VAT no; ","")&amp;IF(AND(L387="Yes",K387&lt;&gt;"Yes"),"VAT claimed without valid tax invoice; ","")&amp;IF(AND(L387="Yes",ISNUMBER(SEARCH("blocked",G387))),"Blocked input VAT claimed; ","")&amp;IF(AND(F387="Import - VAT paid at customs (Box 8)",M387=""),"Customs declaration no missing; ","")&amp;IF(AND(F387="Import - Reverse charge (Box 9)",E387="Saudi Arabia"),"RCM used for a local supplier; ","")&amp;IF(AND(L387="Yes",NOT(OR(F387="Standard domestic 15% (Box 7)",F387="Import - VAT paid at customs (Box 8)",F387="Import - Reverse charge (Box 9)"))),"VAT claimed on non-taxable category; ",""))</f>
        <v/>
      </c>
    </row>
    <row r="388">
      <c r="A388" s="17" t="n"/>
      <c r="B388" s="14" t="n"/>
      <c r="C388" s="14" t="n"/>
      <c r="D388" s="16" t="n"/>
      <c r="E388" s="14" t="n"/>
      <c r="F388" s="14" t="n"/>
      <c r="G388" s="14" t="n"/>
      <c r="H388" s="19" t="n"/>
      <c r="I388" s="19" t="n"/>
      <c r="J388" s="34">
        <f>IF(A388="","",H388+I388)</f>
        <v/>
      </c>
      <c r="K388" s="14" t="n"/>
      <c r="L388" s="14" t="n"/>
      <c r="M388" s="14" t="n"/>
      <c r="N388" s="14" t="n"/>
      <c r="O388" s="20">
        <f>IF(A388="","",SUMPRODUCT((A388&gt;=Setup!$C$19:$C$30)*(A388&lt;=Setup!$D$19:$D$30)*Setup!$A$19:$A$30))</f>
        <v/>
      </c>
      <c r="P388" s="34">
        <f>IF(A388="","",IF(OR(F388="Standard domestic 15% (Box 7)",F388="Import - VAT paid at customs (Box 8)",F388="Import - Reverse charge (Box 9)"),ROUND(H388*Setup!$B$9,2),0))</f>
        <v/>
      </c>
      <c r="Q388" s="34">
        <f>IF(A388="","",I388-P388)</f>
        <v/>
      </c>
      <c r="R388" s="34">
        <f>IF(A388="","",IF(L388="Yes",I388,0))</f>
        <v/>
      </c>
      <c r="S388" s="34">
        <f>IF(A388="","",IF(AND(L388="Yes",K388="Yes",NOT(ISNUMBER(SEARCH("blocked",G388))),OR(F388="Standard domestic 15% (Box 7)",F388="Import - VAT paid at customs (Box 8)",F388="Import - Reverse charge (Box 9)"),OR(F388&lt;&gt;"Standard domestic 15% (Box 7)",AND(LEN(D388)=15,LEFT(D388,1)="3",RIGHT(D388,1)="3",ISNUMBER(--D388)))),I388,0))</f>
        <v/>
      </c>
      <c r="T388" s="34">
        <f>IF(A388="","",R388-S388)</f>
        <v/>
      </c>
      <c r="U388" s="23">
        <f>IF(A388="","",IF(O388=0,"Outside audit periods; ","")&amp;IF(F388="","No VAT category; ","")&amp;IF(ABS(Q388)&gt;Setup!$B$10,"VAT ≠ 15% × net; ","")&amp;IF(AND(F388="Standard domestic 15% (Box 7)",NOT(AND(LEN(D388)=15,LEFT(D388,1)="3",RIGHT(D388,1)="3",ISNUMBER(--D388)))),"Invalid/missing supplier VAT no; ","")&amp;IF(AND(L388="Yes",K388&lt;&gt;"Yes"),"VAT claimed without valid tax invoice; ","")&amp;IF(AND(L388="Yes",ISNUMBER(SEARCH("blocked",G388))),"Blocked input VAT claimed; ","")&amp;IF(AND(F388="Import - VAT paid at customs (Box 8)",M388=""),"Customs declaration no missing; ","")&amp;IF(AND(F388="Import - Reverse charge (Box 9)",E388="Saudi Arabia"),"RCM used for a local supplier; ","")&amp;IF(AND(L388="Yes",NOT(OR(F388="Standard domestic 15% (Box 7)",F388="Import - VAT paid at customs (Box 8)",F388="Import - Reverse charge (Box 9)"))),"VAT claimed on non-taxable category; ",""))</f>
        <v/>
      </c>
    </row>
    <row r="389">
      <c r="A389" s="17" t="n"/>
      <c r="B389" s="14" t="n"/>
      <c r="C389" s="14" t="n"/>
      <c r="D389" s="16" t="n"/>
      <c r="E389" s="14" t="n"/>
      <c r="F389" s="14" t="n"/>
      <c r="G389" s="14" t="n"/>
      <c r="H389" s="19" t="n"/>
      <c r="I389" s="19" t="n"/>
      <c r="J389" s="34">
        <f>IF(A389="","",H389+I389)</f>
        <v/>
      </c>
      <c r="K389" s="14" t="n"/>
      <c r="L389" s="14" t="n"/>
      <c r="M389" s="14" t="n"/>
      <c r="N389" s="14" t="n"/>
      <c r="O389" s="20">
        <f>IF(A389="","",SUMPRODUCT((A389&gt;=Setup!$C$19:$C$30)*(A389&lt;=Setup!$D$19:$D$30)*Setup!$A$19:$A$30))</f>
        <v/>
      </c>
      <c r="P389" s="34">
        <f>IF(A389="","",IF(OR(F389="Standard domestic 15% (Box 7)",F389="Import - VAT paid at customs (Box 8)",F389="Import - Reverse charge (Box 9)"),ROUND(H389*Setup!$B$9,2),0))</f>
        <v/>
      </c>
      <c r="Q389" s="34">
        <f>IF(A389="","",I389-P389)</f>
        <v/>
      </c>
      <c r="R389" s="34">
        <f>IF(A389="","",IF(L389="Yes",I389,0))</f>
        <v/>
      </c>
      <c r="S389" s="34">
        <f>IF(A389="","",IF(AND(L389="Yes",K389="Yes",NOT(ISNUMBER(SEARCH("blocked",G389))),OR(F389="Standard domestic 15% (Box 7)",F389="Import - VAT paid at customs (Box 8)",F389="Import - Reverse charge (Box 9)"),OR(F389&lt;&gt;"Standard domestic 15% (Box 7)",AND(LEN(D389)=15,LEFT(D389,1)="3",RIGHT(D389,1)="3",ISNUMBER(--D389)))),I389,0))</f>
        <v/>
      </c>
      <c r="T389" s="34">
        <f>IF(A389="","",R389-S389)</f>
        <v/>
      </c>
      <c r="U389" s="23">
        <f>IF(A389="","",IF(O389=0,"Outside audit periods; ","")&amp;IF(F389="","No VAT category; ","")&amp;IF(ABS(Q389)&gt;Setup!$B$10,"VAT ≠ 15% × net; ","")&amp;IF(AND(F389="Standard domestic 15% (Box 7)",NOT(AND(LEN(D389)=15,LEFT(D389,1)="3",RIGHT(D389,1)="3",ISNUMBER(--D389)))),"Invalid/missing supplier VAT no; ","")&amp;IF(AND(L389="Yes",K389&lt;&gt;"Yes"),"VAT claimed without valid tax invoice; ","")&amp;IF(AND(L389="Yes",ISNUMBER(SEARCH("blocked",G389))),"Blocked input VAT claimed; ","")&amp;IF(AND(F389="Import - VAT paid at customs (Box 8)",M389=""),"Customs declaration no missing; ","")&amp;IF(AND(F389="Import - Reverse charge (Box 9)",E389="Saudi Arabia"),"RCM used for a local supplier; ","")&amp;IF(AND(L389="Yes",NOT(OR(F389="Standard domestic 15% (Box 7)",F389="Import - VAT paid at customs (Box 8)",F389="Import - Reverse charge (Box 9)"))),"VAT claimed on non-taxable category; ",""))</f>
        <v/>
      </c>
    </row>
    <row r="390">
      <c r="A390" s="17" t="n"/>
      <c r="B390" s="14" t="n"/>
      <c r="C390" s="14" t="n"/>
      <c r="D390" s="16" t="n"/>
      <c r="E390" s="14" t="n"/>
      <c r="F390" s="14" t="n"/>
      <c r="G390" s="14" t="n"/>
      <c r="H390" s="19" t="n"/>
      <c r="I390" s="19" t="n"/>
      <c r="J390" s="34">
        <f>IF(A390="","",H390+I390)</f>
        <v/>
      </c>
      <c r="K390" s="14" t="n"/>
      <c r="L390" s="14" t="n"/>
      <c r="M390" s="14" t="n"/>
      <c r="N390" s="14" t="n"/>
      <c r="O390" s="20">
        <f>IF(A390="","",SUMPRODUCT((A390&gt;=Setup!$C$19:$C$30)*(A390&lt;=Setup!$D$19:$D$30)*Setup!$A$19:$A$30))</f>
        <v/>
      </c>
      <c r="P390" s="34">
        <f>IF(A390="","",IF(OR(F390="Standard domestic 15% (Box 7)",F390="Import - VAT paid at customs (Box 8)",F390="Import - Reverse charge (Box 9)"),ROUND(H390*Setup!$B$9,2),0))</f>
        <v/>
      </c>
      <c r="Q390" s="34">
        <f>IF(A390="","",I390-P390)</f>
        <v/>
      </c>
      <c r="R390" s="34">
        <f>IF(A390="","",IF(L390="Yes",I390,0))</f>
        <v/>
      </c>
      <c r="S390" s="34">
        <f>IF(A390="","",IF(AND(L390="Yes",K390="Yes",NOT(ISNUMBER(SEARCH("blocked",G390))),OR(F390="Standard domestic 15% (Box 7)",F390="Import - VAT paid at customs (Box 8)",F390="Import - Reverse charge (Box 9)"),OR(F390&lt;&gt;"Standard domestic 15% (Box 7)",AND(LEN(D390)=15,LEFT(D390,1)="3",RIGHT(D390,1)="3",ISNUMBER(--D390)))),I390,0))</f>
        <v/>
      </c>
      <c r="T390" s="34">
        <f>IF(A390="","",R390-S390)</f>
        <v/>
      </c>
      <c r="U390" s="23">
        <f>IF(A390="","",IF(O390=0,"Outside audit periods; ","")&amp;IF(F390="","No VAT category; ","")&amp;IF(ABS(Q390)&gt;Setup!$B$10,"VAT ≠ 15% × net; ","")&amp;IF(AND(F390="Standard domestic 15% (Box 7)",NOT(AND(LEN(D390)=15,LEFT(D390,1)="3",RIGHT(D390,1)="3",ISNUMBER(--D390)))),"Invalid/missing supplier VAT no; ","")&amp;IF(AND(L390="Yes",K390&lt;&gt;"Yes"),"VAT claimed without valid tax invoice; ","")&amp;IF(AND(L390="Yes",ISNUMBER(SEARCH("blocked",G390))),"Blocked input VAT claimed; ","")&amp;IF(AND(F390="Import - VAT paid at customs (Box 8)",M390=""),"Customs declaration no missing; ","")&amp;IF(AND(F390="Import - Reverse charge (Box 9)",E390="Saudi Arabia"),"RCM used for a local supplier; ","")&amp;IF(AND(L390="Yes",NOT(OR(F390="Standard domestic 15% (Box 7)",F390="Import - VAT paid at customs (Box 8)",F390="Import - Reverse charge (Box 9)"))),"VAT claimed on non-taxable category; ",""))</f>
        <v/>
      </c>
    </row>
    <row r="391">
      <c r="A391" s="17" t="n"/>
      <c r="B391" s="14" t="n"/>
      <c r="C391" s="14" t="n"/>
      <c r="D391" s="16" t="n"/>
      <c r="E391" s="14" t="n"/>
      <c r="F391" s="14" t="n"/>
      <c r="G391" s="14" t="n"/>
      <c r="H391" s="19" t="n"/>
      <c r="I391" s="19" t="n"/>
      <c r="J391" s="34">
        <f>IF(A391="","",H391+I391)</f>
        <v/>
      </c>
      <c r="K391" s="14" t="n"/>
      <c r="L391" s="14" t="n"/>
      <c r="M391" s="14" t="n"/>
      <c r="N391" s="14" t="n"/>
      <c r="O391" s="20">
        <f>IF(A391="","",SUMPRODUCT((A391&gt;=Setup!$C$19:$C$30)*(A391&lt;=Setup!$D$19:$D$30)*Setup!$A$19:$A$30))</f>
        <v/>
      </c>
      <c r="P391" s="34">
        <f>IF(A391="","",IF(OR(F391="Standard domestic 15% (Box 7)",F391="Import - VAT paid at customs (Box 8)",F391="Import - Reverse charge (Box 9)"),ROUND(H391*Setup!$B$9,2),0))</f>
        <v/>
      </c>
      <c r="Q391" s="34">
        <f>IF(A391="","",I391-P391)</f>
        <v/>
      </c>
      <c r="R391" s="34">
        <f>IF(A391="","",IF(L391="Yes",I391,0))</f>
        <v/>
      </c>
      <c r="S391" s="34">
        <f>IF(A391="","",IF(AND(L391="Yes",K391="Yes",NOT(ISNUMBER(SEARCH("blocked",G391))),OR(F391="Standard domestic 15% (Box 7)",F391="Import - VAT paid at customs (Box 8)",F391="Import - Reverse charge (Box 9)"),OR(F391&lt;&gt;"Standard domestic 15% (Box 7)",AND(LEN(D391)=15,LEFT(D391,1)="3",RIGHT(D391,1)="3",ISNUMBER(--D391)))),I391,0))</f>
        <v/>
      </c>
      <c r="T391" s="34">
        <f>IF(A391="","",R391-S391)</f>
        <v/>
      </c>
      <c r="U391" s="23">
        <f>IF(A391="","",IF(O391=0,"Outside audit periods; ","")&amp;IF(F391="","No VAT category; ","")&amp;IF(ABS(Q391)&gt;Setup!$B$10,"VAT ≠ 15% × net; ","")&amp;IF(AND(F391="Standard domestic 15% (Box 7)",NOT(AND(LEN(D391)=15,LEFT(D391,1)="3",RIGHT(D391,1)="3",ISNUMBER(--D391)))),"Invalid/missing supplier VAT no; ","")&amp;IF(AND(L391="Yes",K391&lt;&gt;"Yes"),"VAT claimed without valid tax invoice; ","")&amp;IF(AND(L391="Yes",ISNUMBER(SEARCH("blocked",G391))),"Blocked input VAT claimed; ","")&amp;IF(AND(F391="Import - VAT paid at customs (Box 8)",M391=""),"Customs declaration no missing; ","")&amp;IF(AND(F391="Import - Reverse charge (Box 9)",E391="Saudi Arabia"),"RCM used for a local supplier; ","")&amp;IF(AND(L391="Yes",NOT(OR(F391="Standard domestic 15% (Box 7)",F391="Import - VAT paid at customs (Box 8)",F391="Import - Reverse charge (Box 9)"))),"VAT claimed on non-taxable category; ",""))</f>
        <v/>
      </c>
    </row>
    <row r="392">
      <c r="A392" s="17" t="n"/>
      <c r="B392" s="14" t="n"/>
      <c r="C392" s="14" t="n"/>
      <c r="D392" s="16" t="n"/>
      <c r="E392" s="14" t="n"/>
      <c r="F392" s="14" t="n"/>
      <c r="G392" s="14" t="n"/>
      <c r="H392" s="19" t="n"/>
      <c r="I392" s="19" t="n"/>
      <c r="J392" s="34">
        <f>IF(A392="","",H392+I392)</f>
        <v/>
      </c>
      <c r="K392" s="14" t="n"/>
      <c r="L392" s="14" t="n"/>
      <c r="M392" s="14" t="n"/>
      <c r="N392" s="14" t="n"/>
      <c r="O392" s="20">
        <f>IF(A392="","",SUMPRODUCT((A392&gt;=Setup!$C$19:$C$30)*(A392&lt;=Setup!$D$19:$D$30)*Setup!$A$19:$A$30))</f>
        <v/>
      </c>
      <c r="P392" s="34">
        <f>IF(A392="","",IF(OR(F392="Standard domestic 15% (Box 7)",F392="Import - VAT paid at customs (Box 8)",F392="Import - Reverse charge (Box 9)"),ROUND(H392*Setup!$B$9,2),0))</f>
        <v/>
      </c>
      <c r="Q392" s="34">
        <f>IF(A392="","",I392-P392)</f>
        <v/>
      </c>
      <c r="R392" s="34">
        <f>IF(A392="","",IF(L392="Yes",I392,0))</f>
        <v/>
      </c>
      <c r="S392" s="34">
        <f>IF(A392="","",IF(AND(L392="Yes",K392="Yes",NOT(ISNUMBER(SEARCH("blocked",G392))),OR(F392="Standard domestic 15% (Box 7)",F392="Import - VAT paid at customs (Box 8)",F392="Import - Reverse charge (Box 9)"),OR(F392&lt;&gt;"Standard domestic 15% (Box 7)",AND(LEN(D392)=15,LEFT(D392,1)="3",RIGHT(D392,1)="3",ISNUMBER(--D392)))),I392,0))</f>
        <v/>
      </c>
      <c r="T392" s="34">
        <f>IF(A392="","",R392-S392)</f>
        <v/>
      </c>
      <c r="U392" s="23">
        <f>IF(A392="","",IF(O392=0,"Outside audit periods; ","")&amp;IF(F392="","No VAT category; ","")&amp;IF(ABS(Q392)&gt;Setup!$B$10,"VAT ≠ 15% × net; ","")&amp;IF(AND(F392="Standard domestic 15% (Box 7)",NOT(AND(LEN(D392)=15,LEFT(D392,1)="3",RIGHT(D392,1)="3",ISNUMBER(--D392)))),"Invalid/missing supplier VAT no; ","")&amp;IF(AND(L392="Yes",K392&lt;&gt;"Yes"),"VAT claimed without valid tax invoice; ","")&amp;IF(AND(L392="Yes",ISNUMBER(SEARCH("blocked",G392))),"Blocked input VAT claimed; ","")&amp;IF(AND(F392="Import - VAT paid at customs (Box 8)",M392=""),"Customs declaration no missing; ","")&amp;IF(AND(F392="Import - Reverse charge (Box 9)",E392="Saudi Arabia"),"RCM used for a local supplier; ","")&amp;IF(AND(L392="Yes",NOT(OR(F392="Standard domestic 15% (Box 7)",F392="Import - VAT paid at customs (Box 8)",F392="Import - Reverse charge (Box 9)"))),"VAT claimed on non-taxable category; ",""))</f>
        <v/>
      </c>
    </row>
    <row r="393">
      <c r="A393" s="17" t="n"/>
      <c r="B393" s="14" t="n"/>
      <c r="C393" s="14" t="n"/>
      <c r="D393" s="16" t="n"/>
      <c r="E393" s="14" t="n"/>
      <c r="F393" s="14" t="n"/>
      <c r="G393" s="14" t="n"/>
      <c r="H393" s="19" t="n"/>
      <c r="I393" s="19" t="n"/>
      <c r="J393" s="34">
        <f>IF(A393="","",H393+I393)</f>
        <v/>
      </c>
      <c r="K393" s="14" t="n"/>
      <c r="L393" s="14" t="n"/>
      <c r="M393" s="14" t="n"/>
      <c r="N393" s="14" t="n"/>
      <c r="O393" s="20">
        <f>IF(A393="","",SUMPRODUCT((A393&gt;=Setup!$C$19:$C$30)*(A393&lt;=Setup!$D$19:$D$30)*Setup!$A$19:$A$30))</f>
        <v/>
      </c>
      <c r="P393" s="34">
        <f>IF(A393="","",IF(OR(F393="Standard domestic 15% (Box 7)",F393="Import - VAT paid at customs (Box 8)",F393="Import - Reverse charge (Box 9)"),ROUND(H393*Setup!$B$9,2),0))</f>
        <v/>
      </c>
      <c r="Q393" s="34">
        <f>IF(A393="","",I393-P393)</f>
        <v/>
      </c>
      <c r="R393" s="34">
        <f>IF(A393="","",IF(L393="Yes",I393,0))</f>
        <v/>
      </c>
      <c r="S393" s="34">
        <f>IF(A393="","",IF(AND(L393="Yes",K393="Yes",NOT(ISNUMBER(SEARCH("blocked",G393))),OR(F393="Standard domestic 15% (Box 7)",F393="Import - VAT paid at customs (Box 8)",F393="Import - Reverse charge (Box 9)"),OR(F393&lt;&gt;"Standard domestic 15% (Box 7)",AND(LEN(D393)=15,LEFT(D393,1)="3",RIGHT(D393,1)="3",ISNUMBER(--D393)))),I393,0))</f>
        <v/>
      </c>
      <c r="T393" s="34">
        <f>IF(A393="","",R393-S393)</f>
        <v/>
      </c>
      <c r="U393" s="23">
        <f>IF(A393="","",IF(O393=0,"Outside audit periods; ","")&amp;IF(F393="","No VAT category; ","")&amp;IF(ABS(Q393)&gt;Setup!$B$10,"VAT ≠ 15% × net; ","")&amp;IF(AND(F393="Standard domestic 15% (Box 7)",NOT(AND(LEN(D393)=15,LEFT(D393,1)="3",RIGHT(D393,1)="3",ISNUMBER(--D393)))),"Invalid/missing supplier VAT no; ","")&amp;IF(AND(L393="Yes",K393&lt;&gt;"Yes"),"VAT claimed without valid tax invoice; ","")&amp;IF(AND(L393="Yes",ISNUMBER(SEARCH("blocked",G393))),"Blocked input VAT claimed; ","")&amp;IF(AND(F393="Import - VAT paid at customs (Box 8)",M393=""),"Customs declaration no missing; ","")&amp;IF(AND(F393="Import - Reverse charge (Box 9)",E393="Saudi Arabia"),"RCM used for a local supplier; ","")&amp;IF(AND(L393="Yes",NOT(OR(F393="Standard domestic 15% (Box 7)",F393="Import - VAT paid at customs (Box 8)",F393="Import - Reverse charge (Box 9)"))),"VAT claimed on non-taxable category; ",""))</f>
        <v/>
      </c>
    </row>
    <row r="394">
      <c r="A394" s="17" t="n"/>
      <c r="B394" s="14" t="n"/>
      <c r="C394" s="14" t="n"/>
      <c r="D394" s="16" t="n"/>
      <c r="E394" s="14" t="n"/>
      <c r="F394" s="14" t="n"/>
      <c r="G394" s="14" t="n"/>
      <c r="H394" s="19" t="n"/>
      <c r="I394" s="19" t="n"/>
      <c r="J394" s="34">
        <f>IF(A394="","",H394+I394)</f>
        <v/>
      </c>
      <c r="K394" s="14" t="n"/>
      <c r="L394" s="14" t="n"/>
      <c r="M394" s="14" t="n"/>
      <c r="N394" s="14" t="n"/>
      <c r="O394" s="20">
        <f>IF(A394="","",SUMPRODUCT((A394&gt;=Setup!$C$19:$C$30)*(A394&lt;=Setup!$D$19:$D$30)*Setup!$A$19:$A$30))</f>
        <v/>
      </c>
      <c r="P394" s="34">
        <f>IF(A394="","",IF(OR(F394="Standard domestic 15% (Box 7)",F394="Import - VAT paid at customs (Box 8)",F394="Import - Reverse charge (Box 9)"),ROUND(H394*Setup!$B$9,2),0))</f>
        <v/>
      </c>
      <c r="Q394" s="34">
        <f>IF(A394="","",I394-P394)</f>
        <v/>
      </c>
      <c r="R394" s="34">
        <f>IF(A394="","",IF(L394="Yes",I394,0))</f>
        <v/>
      </c>
      <c r="S394" s="34">
        <f>IF(A394="","",IF(AND(L394="Yes",K394="Yes",NOT(ISNUMBER(SEARCH("blocked",G394))),OR(F394="Standard domestic 15% (Box 7)",F394="Import - VAT paid at customs (Box 8)",F394="Import - Reverse charge (Box 9)"),OR(F394&lt;&gt;"Standard domestic 15% (Box 7)",AND(LEN(D394)=15,LEFT(D394,1)="3",RIGHT(D394,1)="3",ISNUMBER(--D394)))),I394,0))</f>
        <v/>
      </c>
      <c r="T394" s="34">
        <f>IF(A394="","",R394-S394)</f>
        <v/>
      </c>
      <c r="U394" s="23">
        <f>IF(A394="","",IF(O394=0,"Outside audit periods; ","")&amp;IF(F394="","No VAT category; ","")&amp;IF(ABS(Q394)&gt;Setup!$B$10,"VAT ≠ 15% × net; ","")&amp;IF(AND(F394="Standard domestic 15% (Box 7)",NOT(AND(LEN(D394)=15,LEFT(D394,1)="3",RIGHT(D394,1)="3",ISNUMBER(--D394)))),"Invalid/missing supplier VAT no; ","")&amp;IF(AND(L394="Yes",K394&lt;&gt;"Yes"),"VAT claimed without valid tax invoice; ","")&amp;IF(AND(L394="Yes",ISNUMBER(SEARCH("blocked",G394))),"Blocked input VAT claimed; ","")&amp;IF(AND(F394="Import - VAT paid at customs (Box 8)",M394=""),"Customs declaration no missing; ","")&amp;IF(AND(F394="Import - Reverse charge (Box 9)",E394="Saudi Arabia"),"RCM used for a local supplier; ","")&amp;IF(AND(L394="Yes",NOT(OR(F394="Standard domestic 15% (Box 7)",F394="Import - VAT paid at customs (Box 8)",F394="Import - Reverse charge (Box 9)"))),"VAT claimed on non-taxable category; ",""))</f>
        <v/>
      </c>
    </row>
    <row r="395">
      <c r="A395" s="17" t="n"/>
      <c r="B395" s="14" t="n"/>
      <c r="C395" s="14" t="n"/>
      <c r="D395" s="16" t="n"/>
      <c r="E395" s="14" t="n"/>
      <c r="F395" s="14" t="n"/>
      <c r="G395" s="14" t="n"/>
      <c r="H395" s="19" t="n"/>
      <c r="I395" s="19" t="n"/>
      <c r="J395" s="34">
        <f>IF(A395="","",H395+I395)</f>
        <v/>
      </c>
      <c r="K395" s="14" t="n"/>
      <c r="L395" s="14" t="n"/>
      <c r="M395" s="14" t="n"/>
      <c r="N395" s="14" t="n"/>
      <c r="O395" s="20">
        <f>IF(A395="","",SUMPRODUCT((A395&gt;=Setup!$C$19:$C$30)*(A395&lt;=Setup!$D$19:$D$30)*Setup!$A$19:$A$30))</f>
        <v/>
      </c>
      <c r="P395" s="34">
        <f>IF(A395="","",IF(OR(F395="Standard domestic 15% (Box 7)",F395="Import - VAT paid at customs (Box 8)",F395="Import - Reverse charge (Box 9)"),ROUND(H395*Setup!$B$9,2),0))</f>
        <v/>
      </c>
      <c r="Q395" s="34">
        <f>IF(A395="","",I395-P395)</f>
        <v/>
      </c>
      <c r="R395" s="34">
        <f>IF(A395="","",IF(L395="Yes",I395,0))</f>
        <v/>
      </c>
      <c r="S395" s="34">
        <f>IF(A395="","",IF(AND(L395="Yes",K395="Yes",NOT(ISNUMBER(SEARCH("blocked",G395))),OR(F395="Standard domestic 15% (Box 7)",F395="Import - VAT paid at customs (Box 8)",F395="Import - Reverse charge (Box 9)"),OR(F395&lt;&gt;"Standard domestic 15% (Box 7)",AND(LEN(D395)=15,LEFT(D395,1)="3",RIGHT(D395,1)="3",ISNUMBER(--D395)))),I395,0))</f>
        <v/>
      </c>
      <c r="T395" s="34">
        <f>IF(A395="","",R395-S395)</f>
        <v/>
      </c>
      <c r="U395" s="23">
        <f>IF(A395="","",IF(O395=0,"Outside audit periods; ","")&amp;IF(F395="","No VAT category; ","")&amp;IF(ABS(Q395)&gt;Setup!$B$10,"VAT ≠ 15% × net; ","")&amp;IF(AND(F395="Standard domestic 15% (Box 7)",NOT(AND(LEN(D395)=15,LEFT(D395,1)="3",RIGHT(D395,1)="3",ISNUMBER(--D395)))),"Invalid/missing supplier VAT no; ","")&amp;IF(AND(L395="Yes",K395&lt;&gt;"Yes"),"VAT claimed without valid tax invoice; ","")&amp;IF(AND(L395="Yes",ISNUMBER(SEARCH("blocked",G395))),"Blocked input VAT claimed; ","")&amp;IF(AND(F395="Import - VAT paid at customs (Box 8)",M395=""),"Customs declaration no missing; ","")&amp;IF(AND(F395="Import - Reverse charge (Box 9)",E395="Saudi Arabia"),"RCM used for a local supplier; ","")&amp;IF(AND(L395="Yes",NOT(OR(F395="Standard domestic 15% (Box 7)",F395="Import - VAT paid at customs (Box 8)",F395="Import - Reverse charge (Box 9)"))),"VAT claimed on non-taxable category; ",""))</f>
        <v/>
      </c>
    </row>
    <row r="396">
      <c r="A396" s="17" t="n"/>
      <c r="B396" s="14" t="n"/>
      <c r="C396" s="14" t="n"/>
      <c r="D396" s="16" t="n"/>
      <c r="E396" s="14" t="n"/>
      <c r="F396" s="14" t="n"/>
      <c r="G396" s="14" t="n"/>
      <c r="H396" s="19" t="n"/>
      <c r="I396" s="19" t="n"/>
      <c r="J396" s="34">
        <f>IF(A396="","",H396+I396)</f>
        <v/>
      </c>
      <c r="K396" s="14" t="n"/>
      <c r="L396" s="14" t="n"/>
      <c r="M396" s="14" t="n"/>
      <c r="N396" s="14" t="n"/>
      <c r="O396" s="20">
        <f>IF(A396="","",SUMPRODUCT((A396&gt;=Setup!$C$19:$C$30)*(A396&lt;=Setup!$D$19:$D$30)*Setup!$A$19:$A$30))</f>
        <v/>
      </c>
      <c r="P396" s="34">
        <f>IF(A396="","",IF(OR(F396="Standard domestic 15% (Box 7)",F396="Import - VAT paid at customs (Box 8)",F396="Import - Reverse charge (Box 9)"),ROUND(H396*Setup!$B$9,2),0))</f>
        <v/>
      </c>
      <c r="Q396" s="34">
        <f>IF(A396="","",I396-P396)</f>
        <v/>
      </c>
      <c r="R396" s="34">
        <f>IF(A396="","",IF(L396="Yes",I396,0))</f>
        <v/>
      </c>
      <c r="S396" s="34">
        <f>IF(A396="","",IF(AND(L396="Yes",K396="Yes",NOT(ISNUMBER(SEARCH("blocked",G396))),OR(F396="Standard domestic 15% (Box 7)",F396="Import - VAT paid at customs (Box 8)",F396="Import - Reverse charge (Box 9)"),OR(F396&lt;&gt;"Standard domestic 15% (Box 7)",AND(LEN(D396)=15,LEFT(D396,1)="3",RIGHT(D396,1)="3",ISNUMBER(--D396)))),I396,0))</f>
        <v/>
      </c>
      <c r="T396" s="34">
        <f>IF(A396="","",R396-S396)</f>
        <v/>
      </c>
      <c r="U396" s="23">
        <f>IF(A396="","",IF(O396=0,"Outside audit periods; ","")&amp;IF(F396="","No VAT category; ","")&amp;IF(ABS(Q396)&gt;Setup!$B$10,"VAT ≠ 15% × net; ","")&amp;IF(AND(F396="Standard domestic 15% (Box 7)",NOT(AND(LEN(D396)=15,LEFT(D396,1)="3",RIGHT(D396,1)="3",ISNUMBER(--D396)))),"Invalid/missing supplier VAT no; ","")&amp;IF(AND(L396="Yes",K396&lt;&gt;"Yes"),"VAT claimed without valid tax invoice; ","")&amp;IF(AND(L396="Yes",ISNUMBER(SEARCH("blocked",G396))),"Blocked input VAT claimed; ","")&amp;IF(AND(F396="Import - VAT paid at customs (Box 8)",M396=""),"Customs declaration no missing; ","")&amp;IF(AND(F396="Import - Reverse charge (Box 9)",E396="Saudi Arabia"),"RCM used for a local supplier; ","")&amp;IF(AND(L396="Yes",NOT(OR(F396="Standard domestic 15% (Box 7)",F396="Import - VAT paid at customs (Box 8)",F396="Import - Reverse charge (Box 9)"))),"VAT claimed on non-taxable category; ",""))</f>
        <v/>
      </c>
    </row>
    <row r="397">
      <c r="A397" s="17" t="n"/>
      <c r="B397" s="14" t="n"/>
      <c r="C397" s="14" t="n"/>
      <c r="D397" s="16" t="n"/>
      <c r="E397" s="14" t="n"/>
      <c r="F397" s="14" t="n"/>
      <c r="G397" s="14" t="n"/>
      <c r="H397" s="19" t="n"/>
      <c r="I397" s="19" t="n"/>
      <c r="J397" s="34">
        <f>IF(A397="","",H397+I397)</f>
        <v/>
      </c>
      <c r="K397" s="14" t="n"/>
      <c r="L397" s="14" t="n"/>
      <c r="M397" s="14" t="n"/>
      <c r="N397" s="14" t="n"/>
      <c r="O397" s="20">
        <f>IF(A397="","",SUMPRODUCT((A397&gt;=Setup!$C$19:$C$30)*(A397&lt;=Setup!$D$19:$D$30)*Setup!$A$19:$A$30))</f>
        <v/>
      </c>
      <c r="P397" s="34">
        <f>IF(A397="","",IF(OR(F397="Standard domestic 15% (Box 7)",F397="Import - VAT paid at customs (Box 8)",F397="Import - Reverse charge (Box 9)"),ROUND(H397*Setup!$B$9,2),0))</f>
        <v/>
      </c>
      <c r="Q397" s="34">
        <f>IF(A397="","",I397-P397)</f>
        <v/>
      </c>
      <c r="R397" s="34">
        <f>IF(A397="","",IF(L397="Yes",I397,0))</f>
        <v/>
      </c>
      <c r="S397" s="34">
        <f>IF(A397="","",IF(AND(L397="Yes",K397="Yes",NOT(ISNUMBER(SEARCH("blocked",G397))),OR(F397="Standard domestic 15% (Box 7)",F397="Import - VAT paid at customs (Box 8)",F397="Import - Reverse charge (Box 9)"),OR(F397&lt;&gt;"Standard domestic 15% (Box 7)",AND(LEN(D397)=15,LEFT(D397,1)="3",RIGHT(D397,1)="3",ISNUMBER(--D397)))),I397,0))</f>
        <v/>
      </c>
      <c r="T397" s="34">
        <f>IF(A397="","",R397-S397)</f>
        <v/>
      </c>
      <c r="U397" s="23">
        <f>IF(A397="","",IF(O397=0,"Outside audit periods; ","")&amp;IF(F397="","No VAT category; ","")&amp;IF(ABS(Q397)&gt;Setup!$B$10,"VAT ≠ 15% × net; ","")&amp;IF(AND(F397="Standard domestic 15% (Box 7)",NOT(AND(LEN(D397)=15,LEFT(D397,1)="3",RIGHT(D397,1)="3",ISNUMBER(--D397)))),"Invalid/missing supplier VAT no; ","")&amp;IF(AND(L397="Yes",K397&lt;&gt;"Yes"),"VAT claimed without valid tax invoice; ","")&amp;IF(AND(L397="Yes",ISNUMBER(SEARCH("blocked",G397))),"Blocked input VAT claimed; ","")&amp;IF(AND(F397="Import - VAT paid at customs (Box 8)",M397=""),"Customs declaration no missing; ","")&amp;IF(AND(F397="Import - Reverse charge (Box 9)",E397="Saudi Arabia"),"RCM used for a local supplier; ","")&amp;IF(AND(L397="Yes",NOT(OR(F397="Standard domestic 15% (Box 7)",F397="Import - VAT paid at customs (Box 8)",F397="Import - Reverse charge (Box 9)"))),"VAT claimed on non-taxable category; ",""))</f>
        <v/>
      </c>
    </row>
    <row r="398">
      <c r="A398" s="17" t="n"/>
      <c r="B398" s="14" t="n"/>
      <c r="C398" s="14" t="n"/>
      <c r="D398" s="16" t="n"/>
      <c r="E398" s="14" t="n"/>
      <c r="F398" s="14" t="n"/>
      <c r="G398" s="14" t="n"/>
      <c r="H398" s="19" t="n"/>
      <c r="I398" s="19" t="n"/>
      <c r="J398" s="34">
        <f>IF(A398="","",H398+I398)</f>
        <v/>
      </c>
      <c r="K398" s="14" t="n"/>
      <c r="L398" s="14" t="n"/>
      <c r="M398" s="14" t="n"/>
      <c r="N398" s="14" t="n"/>
      <c r="O398" s="20">
        <f>IF(A398="","",SUMPRODUCT((A398&gt;=Setup!$C$19:$C$30)*(A398&lt;=Setup!$D$19:$D$30)*Setup!$A$19:$A$30))</f>
        <v/>
      </c>
      <c r="P398" s="34">
        <f>IF(A398="","",IF(OR(F398="Standard domestic 15% (Box 7)",F398="Import - VAT paid at customs (Box 8)",F398="Import - Reverse charge (Box 9)"),ROUND(H398*Setup!$B$9,2),0))</f>
        <v/>
      </c>
      <c r="Q398" s="34">
        <f>IF(A398="","",I398-P398)</f>
        <v/>
      </c>
      <c r="R398" s="34">
        <f>IF(A398="","",IF(L398="Yes",I398,0))</f>
        <v/>
      </c>
      <c r="S398" s="34">
        <f>IF(A398="","",IF(AND(L398="Yes",K398="Yes",NOT(ISNUMBER(SEARCH("blocked",G398))),OR(F398="Standard domestic 15% (Box 7)",F398="Import - VAT paid at customs (Box 8)",F398="Import - Reverse charge (Box 9)"),OR(F398&lt;&gt;"Standard domestic 15% (Box 7)",AND(LEN(D398)=15,LEFT(D398,1)="3",RIGHT(D398,1)="3",ISNUMBER(--D398)))),I398,0))</f>
        <v/>
      </c>
      <c r="T398" s="34">
        <f>IF(A398="","",R398-S398)</f>
        <v/>
      </c>
      <c r="U398" s="23">
        <f>IF(A398="","",IF(O398=0,"Outside audit periods; ","")&amp;IF(F398="","No VAT category; ","")&amp;IF(ABS(Q398)&gt;Setup!$B$10,"VAT ≠ 15% × net; ","")&amp;IF(AND(F398="Standard domestic 15% (Box 7)",NOT(AND(LEN(D398)=15,LEFT(D398,1)="3",RIGHT(D398,1)="3",ISNUMBER(--D398)))),"Invalid/missing supplier VAT no; ","")&amp;IF(AND(L398="Yes",K398&lt;&gt;"Yes"),"VAT claimed without valid tax invoice; ","")&amp;IF(AND(L398="Yes",ISNUMBER(SEARCH("blocked",G398))),"Blocked input VAT claimed; ","")&amp;IF(AND(F398="Import - VAT paid at customs (Box 8)",M398=""),"Customs declaration no missing; ","")&amp;IF(AND(F398="Import - Reverse charge (Box 9)",E398="Saudi Arabia"),"RCM used for a local supplier; ","")&amp;IF(AND(L398="Yes",NOT(OR(F398="Standard domestic 15% (Box 7)",F398="Import - VAT paid at customs (Box 8)",F398="Import - Reverse charge (Box 9)"))),"VAT claimed on non-taxable category; ",""))</f>
        <v/>
      </c>
    </row>
    <row r="399">
      <c r="A399" s="17" t="n"/>
      <c r="B399" s="14" t="n"/>
      <c r="C399" s="14" t="n"/>
      <c r="D399" s="16" t="n"/>
      <c r="E399" s="14" t="n"/>
      <c r="F399" s="14" t="n"/>
      <c r="G399" s="14" t="n"/>
      <c r="H399" s="19" t="n"/>
      <c r="I399" s="19" t="n"/>
      <c r="J399" s="34">
        <f>IF(A399="","",H399+I399)</f>
        <v/>
      </c>
      <c r="K399" s="14" t="n"/>
      <c r="L399" s="14" t="n"/>
      <c r="M399" s="14" t="n"/>
      <c r="N399" s="14" t="n"/>
      <c r="O399" s="20">
        <f>IF(A399="","",SUMPRODUCT((A399&gt;=Setup!$C$19:$C$30)*(A399&lt;=Setup!$D$19:$D$30)*Setup!$A$19:$A$30))</f>
        <v/>
      </c>
      <c r="P399" s="34">
        <f>IF(A399="","",IF(OR(F399="Standard domestic 15% (Box 7)",F399="Import - VAT paid at customs (Box 8)",F399="Import - Reverse charge (Box 9)"),ROUND(H399*Setup!$B$9,2),0))</f>
        <v/>
      </c>
      <c r="Q399" s="34">
        <f>IF(A399="","",I399-P399)</f>
        <v/>
      </c>
      <c r="R399" s="34">
        <f>IF(A399="","",IF(L399="Yes",I399,0))</f>
        <v/>
      </c>
      <c r="S399" s="34">
        <f>IF(A399="","",IF(AND(L399="Yes",K399="Yes",NOT(ISNUMBER(SEARCH("blocked",G399))),OR(F399="Standard domestic 15% (Box 7)",F399="Import - VAT paid at customs (Box 8)",F399="Import - Reverse charge (Box 9)"),OR(F399&lt;&gt;"Standard domestic 15% (Box 7)",AND(LEN(D399)=15,LEFT(D399,1)="3",RIGHT(D399,1)="3",ISNUMBER(--D399)))),I399,0))</f>
        <v/>
      </c>
      <c r="T399" s="34">
        <f>IF(A399="","",R399-S399)</f>
        <v/>
      </c>
      <c r="U399" s="23">
        <f>IF(A399="","",IF(O399=0,"Outside audit periods; ","")&amp;IF(F399="","No VAT category; ","")&amp;IF(ABS(Q399)&gt;Setup!$B$10,"VAT ≠ 15% × net; ","")&amp;IF(AND(F399="Standard domestic 15% (Box 7)",NOT(AND(LEN(D399)=15,LEFT(D399,1)="3",RIGHT(D399,1)="3",ISNUMBER(--D399)))),"Invalid/missing supplier VAT no; ","")&amp;IF(AND(L399="Yes",K399&lt;&gt;"Yes"),"VAT claimed without valid tax invoice; ","")&amp;IF(AND(L399="Yes",ISNUMBER(SEARCH("blocked",G399))),"Blocked input VAT claimed; ","")&amp;IF(AND(F399="Import - VAT paid at customs (Box 8)",M399=""),"Customs declaration no missing; ","")&amp;IF(AND(F399="Import - Reverse charge (Box 9)",E399="Saudi Arabia"),"RCM used for a local supplier; ","")&amp;IF(AND(L399="Yes",NOT(OR(F399="Standard domestic 15% (Box 7)",F399="Import - VAT paid at customs (Box 8)",F399="Import - Reverse charge (Box 9)"))),"VAT claimed on non-taxable category; ",""))</f>
        <v/>
      </c>
    </row>
    <row r="400">
      <c r="A400" s="17" t="n"/>
      <c r="B400" s="14" t="n"/>
      <c r="C400" s="14" t="n"/>
      <c r="D400" s="16" t="n"/>
      <c r="E400" s="14" t="n"/>
      <c r="F400" s="14" t="n"/>
      <c r="G400" s="14" t="n"/>
      <c r="H400" s="19" t="n"/>
      <c r="I400" s="19" t="n"/>
      <c r="J400" s="34">
        <f>IF(A400="","",H400+I400)</f>
        <v/>
      </c>
      <c r="K400" s="14" t="n"/>
      <c r="L400" s="14" t="n"/>
      <c r="M400" s="14" t="n"/>
      <c r="N400" s="14" t="n"/>
      <c r="O400" s="20">
        <f>IF(A400="","",SUMPRODUCT((A400&gt;=Setup!$C$19:$C$30)*(A400&lt;=Setup!$D$19:$D$30)*Setup!$A$19:$A$30))</f>
        <v/>
      </c>
      <c r="P400" s="34">
        <f>IF(A400="","",IF(OR(F400="Standard domestic 15% (Box 7)",F400="Import - VAT paid at customs (Box 8)",F400="Import - Reverse charge (Box 9)"),ROUND(H400*Setup!$B$9,2),0))</f>
        <v/>
      </c>
      <c r="Q400" s="34">
        <f>IF(A400="","",I400-P400)</f>
        <v/>
      </c>
      <c r="R400" s="34">
        <f>IF(A400="","",IF(L400="Yes",I400,0))</f>
        <v/>
      </c>
      <c r="S400" s="34">
        <f>IF(A400="","",IF(AND(L400="Yes",K400="Yes",NOT(ISNUMBER(SEARCH("blocked",G400))),OR(F400="Standard domestic 15% (Box 7)",F400="Import - VAT paid at customs (Box 8)",F400="Import - Reverse charge (Box 9)"),OR(F400&lt;&gt;"Standard domestic 15% (Box 7)",AND(LEN(D400)=15,LEFT(D400,1)="3",RIGHT(D400,1)="3",ISNUMBER(--D400)))),I400,0))</f>
        <v/>
      </c>
      <c r="T400" s="34">
        <f>IF(A400="","",R400-S400)</f>
        <v/>
      </c>
      <c r="U400" s="23">
        <f>IF(A400="","",IF(O400=0,"Outside audit periods; ","")&amp;IF(F400="","No VAT category; ","")&amp;IF(ABS(Q400)&gt;Setup!$B$10,"VAT ≠ 15% × net; ","")&amp;IF(AND(F400="Standard domestic 15% (Box 7)",NOT(AND(LEN(D400)=15,LEFT(D400,1)="3",RIGHT(D400,1)="3",ISNUMBER(--D400)))),"Invalid/missing supplier VAT no; ","")&amp;IF(AND(L400="Yes",K400&lt;&gt;"Yes"),"VAT claimed without valid tax invoice; ","")&amp;IF(AND(L400="Yes",ISNUMBER(SEARCH("blocked",G400))),"Blocked input VAT claimed; ","")&amp;IF(AND(F400="Import - VAT paid at customs (Box 8)",M400=""),"Customs declaration no missing; ","")&amp;IF(AND(F400="Import - Reverse charge (Box 9)",E400="Saudi Arabia"),"RCM used for a local supplier; ","")&amp;IF(AND(L400="Yes",NOT(OR(F400="Standard domestic 15% (Box 7)",F400="Import - VAT paid at customs (Box 8)",F400="Import - Reverse charge (Box 9)"))),"VAT claimed on non-taxable category; ",""))</f>
        <v/>
      </c>
    </row>
    <row r="401">
      <c r="A401" s="17" t="n"/>
      <c r="B401" s="14" t="n"/>
      <c r="C401" s="14" t="n"/>
      <c r="D401" s="16" t="n"/>
      <c r="E401" s="14" t="n"/>
      <c r="F401" s="14" t="n"/>
      <c r="G401" s="14" t="n"/>
      <c r="H401" s="19" t="n"/>
      <c r="I401" s="19" t="n"/>
      <c r="J401" s="34">
        <f>IF(A401="","",H401+I401)</f>
        <v/>
      </c>
      <c r="K401" s="14" t="n"/>
      <c r="L401" s="14" t="n"/>
      <c r="M401" s="14" t="n"/>
      <c r="N401" s="14" t="n"/>
      <c r="O401" s="20">
        <f>IF(A401="","",SUMPRODUCT((A401&gt;=Setup!$C$19:$C$30)*(A401&lt;=Setup!$D$19:$D$30)*Setup!$A$19:$A$30))</f>
        <v/>
      </c>
      <c r="P401" s="34">
        <f>IF(A401="","",IF(OR(F401="Standard domestic 15% (Box 7)",F401="Import - VAT paid at customs (Box 8)",F401="Import - Reverse charge (Box 9)"),ROUND(H401*Setup!$B$9,2),0))</f>
        <v/>
      </c>
      <c r="Q401" s="34">
        <f>IF(A401="","",I401-P401)</f>
        <v/>
      </c>
      <c r="R401" s="34">
        <f>IF(A401="","",IF(L401="Yes",I401,0))</f>
        <v/>
      </c>
      <c r="S401" s="34">
        <f>IF(A401="","",IF(AND(L401="Yes",K401="Yes",NOT(ISNUMBER(SEARCH("blocked",G401))),OR(F401="Standard domestic 15% (Box 7)",F401="Import - VAT paid at customs (Box 8)",F401="Import - Reverse charge (Box 9)"),OR(F401&lt;&gt;"Standard domestic 15% (Box 7)",AND(LEN(D401)=15,LEFT(D401,1)="3",RIGHT(D401,1)="3",ISNUMBER(--D401)))),I401,0))</f>
        <v/>
      </c>
      <c r="T401" s="34">
        <f>IF(A401="","",R401-S401)</f>
        <v/>
      </c>
      <c r="U401" s="23">
        <f>IF(A401="","",IF(O401=0,"Outside audit periods; ","")&amp;IF(F401="","No VAT category; ","")&amp;IF(ABS(Q401)&gt;Setup!$B$10,"VAT ≠ 15% × net; ","")&amp;IF(AND(F401="Standard domestic 15% (Box 7)",NOT(AND(LEN(D401)=15,LEFT(D401,1)="3",RIGHT(D401,1)="3",ISNUMBER(--D401)))),"Invalid/missing supplier VAT no; ","")&amp;IF(AND(L401="Yes",K401&lt;&gt;"Yes"),"VAT claimed without valid tax invoice; ","")&amp;IF(AND(L401="Yes",ISNUMBER(SEARCH("blocked",G401))),"Blocked input VAT claimed; ","")&amp;IF(AND(F401="Import - VAT paid at customs (Box 8)",M401=""),"Customs declaration no missing; ","")&amp;IF(AND(F401="Import - Reverse charge (Box 9)",E401="Saudi Arabia"),"RCM used for a local supplier; ","")&amp;IF(AND(L401="Yes",NOT(OR(F401="Standard domestic 15% (Box 7)",F401="Import - VAT paid at customs (Box 8)",F401="Import - Reverse charge (Box 9)"))),"VAT claimed on non-taxable category; ",""))</f>
        <v/>
      </c>
    </row>
    <row r="402">
      <c r="A402" s="17" t="n"/>
      <c r="B402" s="14" t="n"/>
      <c r="C402" s="14" t="n"/>
      <c r="D402" s="16" t="n"/>
      <c r="E402" s="14" t="n"/>
      <c r="F402" s="14" t="n"/>
      <c r="G402" s="14" t="n"/>
      <c r="H402" s="19" t="n"/>
      <c r="I402" s="19" t="n"/>
      <c r="J402" s="34">
        <f>IF(A402="","",H402+I402)</f>
        <v/>
      </c>
      <c r="K402" s="14" t="n"/>
      <c r="L402" s="14" t="n"/>
      <c r="M402" s="14" t="n"/>
      <c r="N402" s="14" t="n"/>
      <c r="O402" s="20">
        <f>IF(A402="","",SUMPRODUCT((A402&gt;=Setup!$C$19:$C$30)*(A402&lt;=Setup!$D$19:$D$30)*Setup!$A$19:$A$30))</f>
        <v/>
      </c>
      <c r="P402" s="34">
        <f>IF(A402="","",IF(OR(F402="Standard domestic 15% (Box 7)",F402="Import - VAT paid at customs (Box 8)",F402="Import - Reverse charge (Box 9)"),ROUND(H402*Setup!$B$9,2),0))</f>
        <v/>
      </c>
      <c r="Q402" s="34">
        <f>IF(A402="","",I402-P402)</f>
        <v/>
      </c>
      <c r="R402" s="34">
        <f>IF(A402="","",IF(L402="Yes",I402,0))</f>
        <v/>
      </c>
      <c r="S402" s="34">
        <f>IF(A402="","",IF(AND(L402="Yes",K402="Yes",NOT(ISNUMBER(SEARCH("blocked",G402))),OR(F402="Standard domestic 15% (Box 7)",F402="Import - VAT paid at customs (Box 8)",F402="Import - Reverse charge (Box 9)"),OR(F402&lt;&gt;"Standard domestic 15% (Box 7)",AND(LEN(D402)=15,LEFT(D402,1)="3",RIGHT(D402,1)="3",ISNUMBER(--D402)))),I402,0))</f>
        <v/>
      </c>
      <c r="T402" s="34">
        <f>IF(A402="","",R402-S402)</f>
        <v/>
      </c>
      <c r="U402" s="23">
        <f>IF(A402="","",IF(O402=0,"Outside audit periods; ","")&amp;IF(F402="","No VAT category; ","")&amp;IF(ABS(Q402)&gt;Setup!$B$10,"VAT ≠ 15% × net; ","")&amp;IF(AND(F402="Standard domestic 15% (Box 7)",NOT(AND(LEN(D402)=15,LEFT(D402,1)="3",RIGHT(D402,1)="3",ISNUMBER(--D402)))),"Invalid/missing supplier VAT no; ","")&amp;IF(AND(L402="Yes",K402&lt;&gt;"Yes"),"VAT claimed without valid tax invoice; ","")&amp;IF(AND(L402="Yes",ISNUMBER(SEARCH("blocked",G402))),"Blocked input VAT claimed; ","")&amp;IF(AND(F402="Import - VAT paid at customs (Box 8)",M402=""),"Customs declaration no missing; ","")&amp;IF(AND(F402="Import - Reverse charge (Box 9)",E402="Saudi Arabia"),"RCM used for a local supplier; ","")&amp;IF(AND(L402="Yes",NOT(OR(F402="Standard domestic 15% (Box 7)",F402="Import - VAT paid at customs (Box 8)",F402="Import - Reverse charge (Box 9)"))),"VAT claimed on non-taxable category; ",""))</f>
        <v/>
      </c>
    </row>
    <row r="403">
      <c r="A403" s="17" t="n"/>
      <c r="B403" s="14" t="n"/>
      <c r="C403" s="14" t="n"/>
      <c r="D403" s="16" t="n"/>
      <c r="E403" s="14" t="n"/>
      <c r="F403" s="14" t="n"/>
      <c r="G403" s="14" t="n"/>
      <c r="H403" s="19" t="n"/>
      <c r="I403" s="19" t="n"/>
      <c r="J403" s="34">
        <f>IF(A403="","",H403+I403)</f>
        <v/>
      </c>
      <c r="K403" s="14" t="n"/>
      <c r="L403" s="14" t="n"/>
      <c r="M403" s="14" t="n"/>
      <c r="N403" s="14" t="n"/>
      <c r="O403" s="20">
        <f>IF(A403="","",SUMPRODUCT((A403&gt;=Setup!$C$19:$C$30)*(A403&lt;=Setup!$D$19:$D$30)*Setup!$A$19:$A$30))</f>
        <v/>
      </c>
      <c r="P403" s="34">
        <f>IF(A403="","",IF(OR(F403="Standard domestic 15% (Box 7)",F403="Import - VAT paid at customs (Box 8)",F403="Import - Reverse charge (Box 9)"),ROUND(H403*Setup!$B$9,2),0))</f>
        <v/>
      </c>
      <c r="Q403" s="34">
        <f>IF(A403="","",I403-P403)</f>
        <v/>
      </c>
      <c r="R403" s="34">
        <f>IF(A403="","",IF(L403="Yes",I403,0))</f>
        <v/>
      </c>
      <c r="S403" s="34">
        <f>IF(A403="","",IF(AND(L403="Yes",K403="Yes",NOT(ISNUMBER(SEARCH("blocked",G403))),OR(F403="Standard domestic 15% (Box 7)",F403="Import - VAT paid at customs (Box 8)",F403="Import - Reverse charge (Box 9)"),OR(F403&lt;&gt;"Standard domestic 15% (Box 7)",AND(LEN(D403)=15,LEFT(D403,1)="3",RIGHT(D403,1)="3",ISNUMBER(--D403)))),I403,0))</f>
        <v/>
      </c>
      <c r="T403" s="34">
        <f>IF(A403="","",R403-S403)</f>
        <v/>
      </c>
      <c r="U403" s="23">
        <f>IF(A403="","",IF(O403=0,"Outside audit periods; ","")&amp;IF(F403="","No VAT category; ","")&amp;IF(ABS(Q403)&gt;Setup!$B$10,"VAT ≠ 15% × net; ","")&amp;IF(AND(F403="Standard domestic 15% (Box 7)",NOT(AND(LEN(D403)=15,LEFT(D403,1)="3",RIGHT(D403,1)="3",ISNUMBER(--D403)))),"Invalid/missing supplier VAT no; ","")&amp;IF(AND(L403="Yes",K403&lt;&gt;"Yes"),"VAT claimed without valid tax invoice; ","")&amp;IF(AND(L403="Yes",ISNUMBER(SEARCH("blocked",G403))),"Blocked input VAT claimed; ","")&amp;IF(AND(F403="Import - VAT paid at customs (Box 8)",M403=""),"Customs declaration no missing; ","")&amp;IF(AND(F403="Import - Reverse charge (Box 9)",E403="Saudi Arabia"),"RCM used for a local supplier; ","")&amp;IF(AND(L403="Yes",NOT(OR(F403="Standard domestic 15% (Box 7)",F403="Import - VAT paid at customs (Box 8)",F403="Import - Reverse charge (Box 9)"))),"VAT claimed on non-taxable category; ",""))</f>
        <v/>
      </c>
    </row>
    <row r="404">
      <c r="A404" s="17" t="n"/>
      <c r="B404" s="14" t="n"/>
      <c r="C404" s="14" t="n"/>
      <c r="D404" s="16" t="n"/>
      <c r="E404" s="14" t="n"/>
      <c r="F404" s="14" t="n"/>
      <c r="G404" s="14" t="n"/>
      <c r="H404" s="19" t="n"/>
      <c r="I404" s="19" t="n"/>
      <c r="J404" s="34">
        <f>IF(A404="","",H404+I404)</f>
        <v/>
      </c>
      <c r="K404" s="14" t="n"/>
      <c r="L404" s="14" t="n"/>
      <c r="M404" s="14" t="n"/>
      <c r="N404" s="14" t="n"/>
      <c r="O404" s="20">
        <f>IF(A404="","",SUMPRODUCT((A404&gt;=Setup!$C$19:$C$30)*(A404&lt;=Setup!$D$19:$D$30)*Setup!$A$19:$A$30))</f>
        <v/>
      </c>
      <c r="P404" s="34">
        <f>IF(A404="","",IF(OR(F404="Standard domestic 15% (Box 7)",F404="Import - VAT paid at customs (Box 8)",F404="Import - Reverse charge (Box 9)"),ROUND(H404*Setup!$B$9,2),0))</f>
        <v/>
      </c>
      <c r="Q404" s="34">
        <f>IF(A404="","",I404-P404)</f>
        <v/>
      </c>
      <c r="R404" s="34">
        <f>IF(A404="","",IF(L404="Yes",I404,0))</f>
        <v/>
      </c>
      <c r="S404" s="34">
        <f>IF(A404="","",IF(AND(L404="Yes",K404="Yes",NOT(ISNUMBER(SEARCH("blocked",G404))),OR(F404="Standard domestic 15% (Box 7)",F404="Import - VAT paid at customs (Box 8)",F404="Import - Reverse charge (Box 9)"),OR(F404&lt;&gt;"Standard domestic 15% (Box 7)",AND(LEN(D404)=15,LEFT(D404,1)="3",RIGHT(D404,1)="3",ISNUMBER(--D404)))),I404,0))</f>
        <v/>
      </c>
      <c r="T404" s="34">
        <f>IF(A404="","",R404-S404)</f>
        <v/>
      </c>
      <c r="U404" s="23">
        <f>IF(A404="","",IF(O404=0,"Outside audit periods; ","")&amp;IF(F404="","No VAT category; ","")&amp;IF(ABS(Q404)&gt;Setup!$B$10,"VAT ≠ 15% × net; ","")&amp;IF(AND(F404="Standard domestic 15% (Box 7)",NOT(AND(LEN(D404)=15,LEFT(D404,1)="3",RIGHT(D404,1)="3",ISNUMBER(--D404)))),"Invalid/missing supplier VAT no; ","")&amp;IF(AND(L404="Yes",K404&lt;&gt;"Yes"),"VAT claimed without valid tax invoice; ","")&amp;IF(AND(L404="Yes",ISNUMBER(SEARCH("blocked",G404))),"Blocked input VAT claimed; ","")&amp;IF(AND(F404="Import - VAT paid at customs (Box 8)",M404=""),"Customs declaration no missing; ","")&amp;IF(AND(F404="Import - Reverse charge (Box 9)",E404="Saudi Arabia"),"RCM used for a local supplier; ","")&amp;IF(AND(L404="Yes",NOT(OR(F404="Standard domestic 15% (Box 7)",F404="Import - VAT paid at customs (Box 8)",F404="Import - Reverse charge (Box 9)"))),"VAT claimed on non-taxable category; ",""))</f>
        <v/>
      </c>
    </row>
    <row r="405">
      <c r="A405" s="17" t="n"/>
      <c r="B405" s="14" t="n"/>
      <c r="C405" s="14" t="n"/>
      <c r="D405" s="16" t="n"/>
      <c r="E405" s="14" t="n"/>
      <c r="F405" s="14" t="n"/>
      <c r="G405" s="14" t="n"/>
      <c r="H405" s="19" t="n"/>
      <c r="I405" s="19" t="n"/>
      <c r="J405" s="34">
        <f>IF(A405="","",H405+I405)</f>
        <v/>
      </c>
      <c r="K405" s="14" t="n"/>
      <c r="L405" s="14" t="n"/>
      <c r="M405" s="14" t="n"/>
      <c r="N405" s="14" t="n"/>
      <c r="O405" s="20">
        <f>IF(A405="","",SUMPRODUCT((A405&gt;=Setup!$C$19:$C$30)*(A405&lt;=Setup!$D$19:$D$30)*Setup!$A$19:$A$30))</f>
        <v/>
      </c>
      <c r="P405" s="34">
        <f>IF(A405="","",IF(OR(F405="Standard domestic 15% (Box 7)",F405="Import - VAT paid at customs (Box 8)",F405="Import - Reverse charge (Box 9)"),ROUND(H405*Setup!$B$9,2),0))</f>
        <v/>
      </c>
      <c r="Q405" s="34">
        <f>IF(A405="","",I405-P405)</f>
        <v/>
      </c>
      <c r="R405" s="34">
        <f>IF(A405="","",IF(L405="Yes",I405,0))</f>
        <v/>
      </c>
      <c r="S405" s="34">
        <f>IF(A405="","",IF(AND(L405="Yes",K405="Yes",NOT(ISNUMBER(SEARCH("blocked",G405))),OR(F405="Standard domestic 15% (Box 7)",F405="Import - VAT paid at customs (Box 8)",F405="Import - Reverse charge (Box 9)"),OR(F405&lt;&gt;"Standard domestic 15% (Box 7)",AND(LEN(D405)=15,LEFT(D405,1)="3",RIGHT(D405,1)="3",ISNUMBER(--D405)))),I405,0))</f>
        <v/>
      </c>
      <c r="T405" s="34">
        <f>IF(A405="","",R405-S405)</f>
        <v/>
      </c>
      <c r="U405" s="23">
        <f>IF(A405="","",IF(O405=0,"Outside audit periods; ","")&amp;IF(F405="","No VAT category; ","")&amp;IF(ABS(Q405)&gt;Setup!$B$10,"VAT ≠ 15% × net; ","")&amp;IF(AND(F405="Standard domestic 15% (Box 7)",NOT(AND(LEN(D405)=15,LEFT(D405,1)="3",RIGHT(D405,1)="3",ISNUMBER(--D405)))),"Invalid/missing supplier VAT no; ","")&amp;IF(AND(L405="Yes",K405&lt;&gt;"Yes"),"VAT claimed without valid tax invoice; ","")&amp;IF(AND(L405="Yes",ISNUMBER(SEARCH("blocked",G405))),"Blocked input VAT claimed; ","")&amp;IF(AND(F405="Import - VAT paid at customs (Box 8)",M405=""),"Customs declaration no missing; ","")&amp;IF(AND(F405="Import - Reverse charge (Box 9)",E405="Saudi Arabia"),"RCM used for a local supplier; ","")&amp;IF(AND(L405="Yes",NOT(OR(F405="Standard domestic 15% (Box 7)",F405="Import - VAT paid at customs (Box 8)",F405="Import - Reverse charge (Box 9)"))),"VAT claimed on non-taxable category; ",""))</f>
        <v/>
      </c>
    </row>
    <row r="406">
      <c r="A406" s="17" t="n"/>
      <c r="B406" s="14" t="n"/>
      <c r="C406" s="14" t="n"/>
      <c r="D406" s="16" t="n"/>
      <c r="E406" s="14" t="n"/>
      <c r="F406" s="14" t="n"/>
      <c r="G406" s="14" t="n"/>
      <c r="H406" s="19" t="n"/>
      <c r="I406" s="19" t="n"/>
      <c r="J406" s="34">
        <f>IF(A406="","",H406+I406)</f>
        <v/>
      </c>
      <c r="K406" s="14" t="n"/>
      <c r="L406" s="14" t="n"/>
      <c r="M406" s="14" t="n"/>
      <c r="N406" s="14" t="n"/>
      <c r="O406" s="20">
        <f>IF(A406="","",SUMPRODUCT((A406&gt;=Setup!$C$19:$C$30)*(A406&lt;=Setup!$D$19:$D$30)*Setup!$A$19:$A$30))</f>
        <v/>
      </c>
      <c r="P406" s="34">
        <f>IF(A406="","",IF(OR(F406="Standard domestic 15% (Box 7)",F406="Import - VAT paid at customs (Box 8)",F406="Import - Reverse charge (Box 9)"),ROUND(H406*Setup!$B$9,2),0))</f>
        <v/>
      </c>
      <c r="Q406" s="34">
        <f>IF(A406="","",I406-P406)</f>
        <v/>
      </c>
      <c r="R406" s="34">
        <f>IF(A406="","",IF(L406="Yes",I406,0))</f>
        <v/>
      </c>
      <c r="S406" s="34">
        <f>IF(A406="","",IF(AND(L406="Yes",K406="Yes",NOT(ISNUMBER(SEARCH("blocked",G406))),OR(F406="Standard domestic 15% (Box 7)",F406="Import - VAT paid at customs (Box 8)",F406="Import - Reverse charge (Box 9)"),OR(F406&lt;&gt;"Standard domestic 15% (Box 7)",AND(LEN(D406)=15,LEFT(D406,1)="3",RIGHT(D406,1)="3",ISNUMBER(--D406)))),I406,0))</f>
        <v/>
      </c>
      <c r="T406" s="34">
        <f>IF(A406="","",R406-S406)</f>
        <v/>
      </c>
      <c r="U406" s="23">
        <f>IF(A406="","",IF(O406=0,"Outside audit periods; ","")&amp;IF(F406="","No VAT category; ","")&amp;IF(ABS(Q406)&gt;Setup!$B$10,"VAT ≠ 15% × net; ","")&amp;IF(AND(F406="Standard domestic 15% (Box 7)",NOT(AND(LEN(D406)=15,LEFT(D406,1)="3",RIGHT(D406,1)="3",ISNUMBER(--D406)))),"Invalid/missing supplier VAT no; ","")&amp;IF(AND(L406="Yes",K406&lt;&gt;"Yes"),"VAT claimed without valid tax invoice; ","")&amp;IF(AND(L406="Yes",ISNUMBER(SEARCH("blocked",G406))),"Blocked input VAT claimed; ","")&amp;IF(AND(F406="Import - VAT paid at customs (Box 8)",M406=""),"Customs declaration no missing; ","")&amp;IF(AND(F406="Import - Reverse charge (Box 9)",E406="Saudi Arabia"),"RCM used for a local supplier; ","")&amp;IF(AND(L406="Yes",NOT(OR(F406="Standard domestic 15% (Box 7)",F406="Import - VAT paid at customs (Box 8)",F406="Import - Reverse charge (Box 9)"))),"VAT claimed on non-taxable category; ",""))</f>
        <v/>
      </c>
    </row>
    <row r="407">
      <c r="A407" s="17" t="n"/>
      <c r="B407" s="14" t="n"/>
      <c r="C407" s="14" t="n"/>
      <c r="D407" s="16" t="n"/>
      <c r="E407" s="14" t="n"/>
      <c r="F407" s="14" t="n"/>
      <c r="G407" s="14" t="n"/>
      <c r="H407" s="19" t="n"/>
      <c r="I407" s="19" t="n"/>
      <c r="J407" s="34">
        <f>IF(A407="","",H407+I407)</f>
        <v/>
      </c>
      <c r="K407" s="14" t="n"/>
      <c r="L407" s="14" t="n"/>
      <c r="M407" s="14" t="n"/>
      <c r="N407" s="14" t="n"/>
      <c r="O407" s="20">
        <f>IF(A407="","",SUMPRODUCT((A407&gt;=Setup!$C$19:$C$30)*(A407&lt;=Setup!$D$19:$D$30)*Setup!$A$19:$A$30))</f>
        <v/>
      </c>
      <c r="P407" s="34">
        <f>IF(A407="","",IF(OR(F407="Standard domestic 15% (Box 7)",F407="Import - VAT paid at customs (Box 8)",F407="Import - Reverse charge (Box 9)"),ROUND(H407*Setup!$B$9,2),0))</f>
        <v/>
      </c>
      <c r="Q407" s="34">
        <f>IF(A407="","",I407-P407)</f>
        <v/>
      </c>
      <c r="R407" s="34">
        <f>IF(A407="","",IF(L407="Yes",I407,0))</f>
        <v/>
      </c>
      <c r="S407" s="34">
        <f>IF(A407="","",IF(AND(L407="Yes",K407="Yes",NOT(ISNUMBER(SEARCH("blocked",G407))),OR(F407="Standard domestic 15% (Box 7)",F407="Import - VAT paid at customs (Box 8)",F407="Import - Reverse charge (Box 9)"),OR(F407&lt;&gt;"Standard domestic 15% (Box 7)",AND(LEN(D407)=15,LEFT(D407,1)="3",RIGHT(D407,1)="3",ISNUMBER(--D407)))),I407,0))</f>
        <v/>
      </c>
      <c r="T407" s="34">
        <f>IF(A407="","",R407-S407)</f>
        <v/>
      </c>
      <c r="U407" s="23">
        <f>IF(A407="","",IF(O407=0,"Outside audit periods; ","")&amp;IF(F407="","No VAT category; ","")&amp;IF(ABS(Q407)&gt;Setup!$B$10,"VAT ≠ 15% × net; ","")&amp;IF(AND(F407="Standard domestic 15% (Box 7)",NOT(AND(LEN(D407)=15,LEFT(D407,1)="3",RIGHT(D407,1)="3",ISNUMBER(--D407)))),"Invalid/missing supplier VAT no; ","")&amp;IF(AND(L407="Yes",K407&lt;&gt;"Yes"),"VAT claimed without valid tax invoice; ","")&amp;IF(AND(L407="Yes",ISNUMBER(SEARCH("blocked",G407))),"Blocked input VAT claimed; ","")&amp;IF(AND(F407="Import - VAT paid at customs (Box 8)",M407=""),"Customs declaration no missing; ","")&amp;IF(AND(F407="Import - Reverse charge (Box 9)",E407="Saudi Arabia"),"RCM used for a local supplier; ","")&amp;IF(AND(L407="Yes",NOT(OR(F407="Standard domestic 15% (Box 7)",F407="Import - VAT paid at customs (Box 8)",F407="Import - Reverse charge (Box 9)"))),"VAT claimed on non-taxable category; ",""))</f>
        <v/>
      </c>
    </row>
    <row r="408">
      <c r="A408" s="17" t="n"/>
      <c r="B408" s="14" t="n"/>
      <c r="C408" s="14" t="n"/>
      <c r="D408" s="16" t="n"/>
      <c r="E408" s="14" t="n"/>
      <c r="F408" s="14" t="n"/>
      <c r="G408" s="14" t="n"/>
      <c r="H408" s="19" t="n"/>
      <c r="I408" s="19" t="n"/>
      <c r="J408" s="34">
        <f>IF(A408="","",H408+I408)</f>
        <v/>
      </c>
      <c r="K408" s="14" t="n"/>
      <c r="L408" s="14" t="n"/>
      <c r="M408" s="14" t="n"/>
      <c r="N408" s="14" t="n"/>
      <c r="O408" s="20">
        <f>IF(A408="","",SUMPRODUCT((A408&gt;=Setup!$C$19:$C$30)*(A408&lt;=Setup!$D$19:$D$30)*Setup!$A$19:$A$30))</f>
        <v/>
      </c>
      <c r="P408" s="34">
        <f>IF(A408="","",IF(OR(F408="Standard domestic 15% (Box 7)",F408="Import - VAT paid at customs (Box 8)",F408="Import - Reverse charge (Box 9)"),ROUND(H408*Setup!$B$9,2),0))</f>
        <v/>
      </c>
      <c r="Q408" s="34">
        <f>IF(A408="","",I408-P408)</f>
        <v/>
      </c>
      <c r="R408" s="34">
        <f>IF(A408="","",IF(L408="Yes",I408,0))</f>
        <v/>
      </c>
      <c r="S408" s="34">
        <f>IF(A408="","",IF(AND(L408="Yes",K408="Yes",NOT(ISNUMBER(SEARCH("blocked",G408))),OR(F408="Standard domestic 15% (Box 7)",F408="Import - VAT paid at customs (Box 8)",F408="Import - Reverse charge (Box 9)"),OR(F408&lt;&gt;"Standard domestic 15% (Box 7)",AND(LEN(D408)=15,LEFT(D408,1)="3",RIGHT(D408,1)="3",ISNUMBER(--D408)))),I408,0))</f>
        <v/>
      </c>
      <c r="T408" s="34">
        <f>IF(A408="","",R408-S408)</f>
        <v/>
      </c>
      <c r="U408" s="23">
        <f>IF(A408="","",IF(O408=0,"Outside audit periods; ","")&amp;IF(F408="","No VAT category; ","")&amp;IF(ABS(Q408)&gt;Setup!$B$10,"VAT ≠ 15% × net; ","")&amp;IF(AND(F408="Standard domestic 15% (Box 7)",NOT(AND(LEN(D408)=15,LEFT(D408,1)="3",RIGHT(D408,1)="3",ISNUMBER(--D408)))),"Invalid/missing supplier VAT no; ","")&amp;IF(AND(L408="Yes",K408&lt;&gt;"Yes"),"VAT claimed without valid tax invoice; ","")&amp;IF(AND(L408="Yes",ISNUMBER(SEARCH("blocked",G408))),"Blocked input VAT claimed; ","")&amp;IF(AND(F408="Import - VAT paid at customs (Box 8)",M408=""),"Customs declaration no missing; ","")&amp;IF(AND(F408="Import - Reverse charge (Box 9)",E408="Saudi Arabia"),"RCM used for a local supplier; ","")&amp;IF(AND(L408="Yes",NOT(OR(F408="Standard domestic 15% (Box 7)",F408="Import - VAT paid at customs (Box 8)",F408="Import - Reverse charge (Box 9)"))),"VAT claimed on non-taxable category; ",""))</f>
        <v/>
      </c>
    </row>
    <row r="409">
      <c r="A409" s="17" t="n"/>
      <c r="B409" s="14" t="n"/>
      <c r="C409" s="14" t="n"/>
      <c r="D409" s="16" t="n"/>
      <c r="E409" s="14" t="n"/>
      <c r="F409" s="14" t="n"/>
      <c r="G409" s="14" t="n"/>
      <c r="H409" s="19" t="n"/>
      <c r="I409" s="19" t="n"/>
      <c r="J409" s="34">
        <f>IF(A409="","",H409+I409)</f>
        <v/>
      </c>
      <c r="K409" s="14" t="n"/>
      <c r="L409" s="14" t="n"/>
      <c r="M409" s="14" t="n"/>
      <c r="N409" s="14" t="n"/>
      <c r="O409" s="20">
        <f>IF(A409="","",SUMPRODUCT((A409&gt;=Setup!$C$19:$C$30)*(A409&lt;=Setup!$D$19:$D$30)*Setup!$A$19:$A$30))</f>
        <v/>
      </c>
      <c r="P409" s="34">
        <f>IF(A409="","",IF(OR(F409="Standard domestic 15% (Box 7)",F409="Import - VAT paid at customs (Box 8)",F409="Import - Reverse charge (Box 9)"),ROUND(H409*Setup!$B$9,2),0))</f>
        <v/>
      </c>
      <c r="Q409" s="34">
        <f>IF(A409="","",I409-P409)</f>
        <v/>
      </c>
      <c r="R409" s="34">
        <f>IF(A409="","",IF(L409="Yes",I409,0))</f>
        <v/>
      </c>
      <c r="S409" s="34">
        <f>IF(A409="","",IF(AND(L409="Yes",K409="Yes",NOT(ISNUMBER(SEARCH("blocked",G409))),OR(F409="Standard domestic 15% (Box 7)",F409="Import - VAT paid at customs (Box 8)",F409="Import - Reverse charge (Box 9)"),OR(F409&lt;&gt;"Standard domestic 15% (Box 7)",AND(LEN(D409)=15,LEFT(D409,1)="3",RIGHT(D409,1)="3",ISNUMBER(--D409)))),I409,0))</f>
        <v/>
      </c>
      <c r="T409" s="34">
        <f>IF(A409="","",R409-S409)</f>
        <v/>
      </c>
      <c r="U409" s="23">
        <f>IF(A409="","",IF(O409=0,"Outside audit periods; ","")&amp;IF(F409="","No VAT category; ","")&amp;IF(ABS(Q409)&gt;Setup!$B$10,"VAT ≠ 15% × net; ","")&amp;IF(AND(F409="Standard domestic 15% (Box 7)",NOT(AND(LEN(D409)=15,LEFT(D409,1)="3",RIGHT(D409,1)="3",ISNUMBER(--D409)))),"Invalid/missing supplier VAT no; ","")&amp;IF(AND(L409="Yes",K409&lt;&gt;"Yes"),"VAT claimed without valid tax invoice; ","")&amp;IF(AND(L409="Yes",ISNUMBER(SEARCH("blocked",G409))),"Blocked input VAT claimed; ","")&amp;IF(AND(F409="Import - VAT paid at customs (Box 8)",M409=""),"Customs declaration no missing; ","")&amp;IF(AND(F409="Import - Reverse charge (Box 9)",E409="Saudi Arabia"),"RCM used for a local supplier; ","")&amp;IF(AND(L409="Yes",NOT(OR(F409="Standard domestic 15% (Box 7)",F409="Import - VAT paid at customs (Box 8)",F409="Import - Reverse charge (Box 9)"))),"VAT claimed on non-taxable category; ",""))</f>
        <v/>
      </c>
    </row>
    <row r="410">
      <c r="A410" s="17" t="n"/>
      <c r="B410" s="14" t="n"/>
      <c r="C410" s="14" t="n"/>
      <c r="D410" s="16" t="n"/>
      <c r="E410" s="14" t="n"/>
      <c r="F410" s="14" t="n"/>
      <c r="G410" s="14" t="n"/>
      <c r="H410" s="19" t="n"/>
      <c r="I410" s="19" t="n"/>
      <c r="J410" s="34">
        <f>IF(A410="","",H410+I410)</f>
        <v/>
      </c>
      <c r="K410" s="14" t="n"/>
      <c r="L410" s="14" t="n"/>
      <c r="M410" s="14" t="n"/>
      <c r="N410" s="14" t="n"/>
      <c r="O410" s="20">
        <f>IF(A410="","",SUMPRODUCT((A410&gt;=Setup!$C$19:$C$30)*(A410&lt;=Setup!$D$19:$D$30)*Setup!$A$19:$A$30))</f>
        <v/>
      </c>
      <c r="P410" s="34">
        <f>IF(A410="","",IF(OR(F410="Standard domestic 15% (Box 7)",F410="Import - VAT paid at customs (Box 8)",F410="Import - Reverse charge (Box 9)"),ROUND(H410*Setup!$B$9,2),0))</f>
        <v/>
      </c>
      <c r="Q410" s="34">
        <f>IF(A410="","",I410-P410)</f>
        <v/>
      </c>
      <c r="R410" s="34">
        <f>IF(A410="","",IF(L410="Yes",I410,0))</f>
        <v/>
      </c>
      <c r="S410" s="34">
        <f>IF(A410="","",IF(AND(L410="Yes",K410="Yes",NOT(ISNUMBER(SEARCH("blocked",G410))),OR(F410="Standard domestic 15% (Box 7)",F410="Import - VAT paid at customs (Box 8)",F410="Import - Reverse charge (Box 9)"),OR(F410&lt;&gt;"Standard domestic 15% (Box 7)",AND(LEN(D410)=15,LEFT(D410,1)="3",RIGHT(D410,1)="3",ISNUMBER(--D410)))),I410,0))</f>
        <v/>
      </c>
      <c r="T410" s="34">
        <f>IF(A410="","",R410-S410)</f>
        <v/>
      </c>
      <c r="U410" s="23">
        <f>IF(A410="","",IF(O410=0,"Outside audit periods; ","")&amp;IF(F410="","No VAT category; ","")&amp;IF(ABS(Q410)&gt;Setup!$B$10,"VAT ≠ 15% × net; ","")&amp;IF(AND(F410="Standard domestic 15% (Box 7)",NOT(AND(LEN(D410)=15,LEFT(D410,1)="3",RIGHT(D410,1)="3",ISNUMBER(--D410)))),"Invalid/missing supplier VAT no; ","")&amp;IF(AND(L410="Yes",K410&lt;&gt;"Yes"),"VAT claimed without valid tax invoice; ","")&amp;IF(AND(L410="Yes",ISNUMBER(SEARCH("blocked",G410))),"Blocked input VAT claimed; ","")&amp;IF(AND(F410="Import - VAT paid at customs (Box 8)",M410=""),"Customs declaration no missing; ","")&amp;IF(AND(F410="Import - Reverse charge (Box 9)",E410="Saudi Arabia"),"RCM used for a local supplier; ","")&amp;IF(AND(L410="Yes",NOT(OR(F410="Standard domestic 15% (Box 7)",F410="Import - VAT paid at customs (Box 8)",F410="Import - Reverse charge (Box 9)"))),"VAT claimed on non-taxable category; ",""))</f>
        <v/>
      </c>
    </row>
    <row r="411">
      <c r="A411" s="17" t="n"/>
      <c r="B411" s="14" t="n"/>
      <c r="C411" s="14" t="n"/>
      <c r="D411" s="16" t="n"/>
      <c r="E411" s="14" t="n"/>
      <c r="F411" s="14" t="n"/>
      <c r="G411" s="14" t="n"/>
      <c r="H411" s="19" t="n"/>
      <c r="I411" s="19" t="n"/>
      <c r="J411" s="34">
        <f>IF(A411="","",H411+I411)</f>
        <v/>
      </c>
      <c r="K411" s="14" t="n"/>
      <c r="L411" s="14" t="n"/>
      <c r="M411" s="14" t="n"/>
      <c r="N411" s="14" t="n"/>
      <c r="O411" s="20">
        <f>IF(A411="","",SUMPRODUCT((A411&gt;=Setup!$C$19:$C$30)*(A411&lt;=Setup!$D$19:$D$30)*Setup!$A$19:$A$30))</f>
        <v/>
      </c>
      <c r="P411" s="34">
        <f>IF(A411="","",IF(OR(F411="Standard domestic 15% (Box 7)",F411="Import - VAT paid at customs (Box 8)",F411="Import - Reverse charge (Box 9)"),ROUND(H411*Setup!$B$9,2),0))</f>
        <v/>
      </c>
      <c r="Q411" s="34">
        <f>IF(A411="","",I411-P411)</f>
        <v/>
      </c>
      <c r="R411" s="34">
        <f>IF(A411="","",IF(L411="Yes",I411,0))</f>
        <v/>
      </c>
      <c r="S411" s="34">
        <f>IF(A411="","",IF(AND(L411="Yes",K411="Yes",NOT(ISNUMBER(SEARCH("blocked",G411))),OR(F411="Standard domestic 15% (Box 7)",F411="Import - VAT paid at customs (Box 8)",F411="Import - Reverse charge (Box 9)"),OR(F411&lt;&gt;"Standard domestic 15% (Box 7)",AND(LEN(D411)=15,LEFT(D411,1)="3",RIGHT(D411,1)="3",ISNUMBER(--D411)))),I411,0))</f>
        <v/>
      </c>
      <c r="T411" s="34">
        <f>IF(A411="","",R411-S411)</f>
        <v/>
      </c>
      <c r="U411" s="23">
        <f>IF(A411="","",IF(O411=0,"Outside audit periods; ","")&amp;IF(F411="","No VAT category; ","")&amp;IF(ABS(Q411)&gt;Setup!$B$10,"VAT ≠ 15% × net; ","")&amp;IF(AND(F411="Standard domestic 15% (Box 7)",NOT(AND(LEN(D411)=15,LEFT(D411,1)="3",RIGHT(D411,1)="3",ISNUMBER(--D411)))),"Invalid/missing supplier VAT no; ","")&amp;IF(AND(L411="Yes",K411&lt;&gt;"Yes"),"VAT claimed without valid tax invoice; ","")&amp;IF(AND(L411="Yes",ISNUMBER(SEARCH("blocked",G411))),"Blocked input VAT claimed; ","")&amp;IF(AND(F411="Import - VAT paid at customs (Box 8)",M411=""),"Customs declaration no missing; ","")&amp;IF(AND(F411="Import - Reverse charge (Box 9)",E411="Saudi Arabia"),"RCM used for a local supplier; ","")&amp;IF(AND(L411="Yes",NOT(OR(F411="Standard domestic 15% (Box 7)",F411="Import - VAT paid at customs (Box 8)",F411="Import - Reverse charge (Box 9)"))),"VAT claimed on non-taxable category; ",""))</f>
        <v/>
      </c>
    </row>
    <row r="412">
      <c r="A412" s="17" t="n"/>
      <c r="B412" s="14" t="n"/>
      <c r="C412" s="14" t="n"/>
      <c r="D412" s="16" t="n"/>
      <c r="E412" s="14" t="n"/>
      <c r="F412" s="14" t="n"/>
      <c r="G412" s="14" t="n"/>
      <c r="H412" s="19" t="n"/>
      <c r="I412" s="19" t="n"/>
      <c r="J412" s="34">
        <f>IF(A412="","",H412+I412)</f>
        <v/>
      </c>
      <c r="K412" s="14" t="n"/>
      <c r="L412" s="14" t="n"/>
      <c r="M412" s="14" t="n"/>
      <c r="N412" s="14" t="n"/>
      <c r="O412" s="20">
        <f>IF(A412="","",SUMPRODUCT((A412&gt;=Setup!$C$19:$C$30)*(A412&lt;=Setup!$D$19:$D$30)*Setup!$A$19:$A$30))</f>
        <v/>
      </c>
      <c r="P412" s="34">
        <f>IF(A412="","",IF(OR(F412="Standard domestic 15% (Box 7)",F412="Import - VAT paid at customs (Box 8)",F412="Import - Reverse charge (Box 9)"),ROUND(H412*Setup!$B$9,2),0))</f>
        <v/>
      </c>
      <c r="Q412" s="34">
        <f>IF(A412="","",I412-P412)</f>
        <v/>
      </c>
      <c r="R412" s="34">
        <f>IF(A412="","",IF(L412="Yes",I412,0))</f>
        <v/>
      </c>
      <c r="S412" s="34">
        <f>IF(A412="","",IF(AND(L412="Yes",K412="Yes",NOT(ISNUMBER(SEARCH("blocked",G412))),OR(F412="Standard domestic 15% (Box 7)",F412="Import - VAT paid at customs (Box 8)",F412="Import - Reverse charge (Box 9)"),OR(F412&lt;&gt;"Standard domestic 15% (Box 7)",AND(LEN(D412)=15,LEFT(D412,1)="3",RIGHT(D412,1)="3",ISNUMBER(--D412)))),I412,0))</f>
        <v/>
      </c>
      <c r="T412" s="34">
        <f>IF(A412="","",R412-S412)</f>
        <v/>
      </c>
      <c r="U412" s="23">
        <f>IF(A412="","",IF(O412=0,"Outside audit periods; ","")&amp;IF(F412="","No VAT category; ","")&amp;IF(ABS(Q412)&gt;Setup!$B$10,"VAT ≠ 15% × net; ","")&amp;IF(AND(F412="Standard domestic 15% (Box 7)",NOT(AND(LEN(D412)=15,LEFT(D412,1)="3",RIGHT(D412,1)="3",ISNUMBER(--D412)))),"Invalid/missing supplier VAT no; ","")&amp;IF(AND(L412="Yes",K412&lt;&gt;"Yes"),"VAT claimed without valid tax invoice; ","")&amp;IF(AND(L412="Yes",ISNUMBER(SEARCH("blocked",G412))),"Blocked input VAT claimed; ","")&amp;IF(AND(F412="Import - VAT paid at customs (Box 8)",M412=""),"Customs declaration no missing; ","")&amp;IF(AND(F412="Import - Reverse charge (Box 9)",E412="Saudi Arabia"),"RCM used for a local supplier; ","")&amp;IF(AND(L412="Yes",NOT(OR(F412="Standard domestic 15% (Box 7)",F412="Import - VAT paid at customs (Box 8)",F412="Import - Reverse charge (Box 9)"))),"VAT claimed on non-taxable category; ",""))</f>
        <v/>
      </c>
    </row>
    <row r="413">
      <c r="A413" s="17" t="n"/>
      <c r="B413" s="14" t="n"/>
      <c r="C413" s="14" t="n"/>
      <c r="D413" s="16" t="n"/>
      <c r="E413" s="14" t="n"/>
      <c r="F413" s="14" t="n"/>
      <c r="G413" s="14" t="n"/>
      <c r="H413" s="19" t="n"/>
      <c r="I413" s="19" t="n"/>
      <c r="J413" s="34">
        <f>IF(A413="","",H413+I413)</f>
        <v/>
      </c>
      <c r="K413" s="14" t="n"/>
      <c r="L413" s="14" t="n"/>
      <c r="M413" s="14" t="n"/>
      <c r="N413" s="14" t="n"/>
      <c r="O413" s="20">
        <f>IF(A413="","",SUMPRODUCT((A413&gt;=Setup!$C$19:$C$30)*(A413&lt;=Setup!$D$19:$D$30)*Setup!$A$19:$A$30))</f>
        <v/>
      </c>
      <c r="P413" s="34">
        <f>IF(A413="","",IF(OR(F413="Standard domestic 15% (Box 7)",F413="Import - VAT paid at customs (Box 8)",F413="Import - Reverse charge (Box 9)"),ROUND(H413*Setup!$B$9,2),0))</f>
        <v/>
      </c>
      <c r="Q413" s="34">
        <f>IF(A413="","",I413-P413)</f>
        <v/>
      </c>
      <c r="R413" s="34">
        <f>IF(A413="","",IF(L413="Yes",I413,0))</f>
        <v/>
      </c>
      <c r="S413" s="34">
        <f>IF(A413="","",IF(AND(L413="Yes",K413="Yes",NOT(ISNUMBER(SEARCH("blocked",G413))),OR(F413="Standard domestic 15% (Box 7)",F413="Import - VAT paid at customs (Box 8)",F413="Import - Reverse charge (Box 9)"),OR(F413&lt;&gt;"Standard domestic 15% (Box 7)",AND(LEN(D413)=15,LEFT(D413,1)="3",RIGHT(D413,1)="3",ISNUMBER(--D413)))),I413,0))</f>
        <v/>
      </c>
      <c r="T413" s="34">
        <f>IF(A413="","",R413-S413)</f>
        <v/>
      </c>
      <c r="U413" s="23">
        <f>IF(A413="","",IF(O413=0,"Outside audit periods; ","")&amp;IF(F413="","No VAT category; ","")&amp;IF(ABS(Q413)&gt;Setup!$B$10,"VAT ≠ 15% × net; ","")&amp;IF(AND(F413="Standard domestic 15% (Box 7)",NOT(AND(LEN(D413)=15,LEFT(D413,1)="3",RIGHT(D413,1)="3",ISNUMBER(--D413)))),"Invalid/missing supplier VAT no; ","")&amp;IF(AND(L413="Yes",K413&lt;&gt;"Yes"),"VAT claimed without valid tax invoice; ","")&amp;IF(AND(L413="Yes",ISNUMBER(SEARCH("blocked",G413))),"Blocked input VAT claimed; ","")&amp;IF(AND(F413="Import - VAT paid at customs (Box 8)",M413=""),"Customs declaration no missing; ","")&amp;IF(AND(F413="Import - Reverse charge (Box 9)",E413="Saudi Arabia"),"RCM used for a local supplier; ","")&amp;IF(AND(L413="Yes",NOT(OR(F413="Standard domestic 15% (Box 7)",F413="Import - VAT paid at customs (Box 8)",F413="Import - Reverse charge (Box 9)"))),"VAT claimed on non-taxable category; ",""))</f>
        <v/>
      </c>
    </row>
    <row r="414">
      <c r="A414" s="17" t="n"/>
      <c r="B414" s="14" t="n"/>
      <c r="C414" s="14" t="n"/>
      <c r="D414" s="16" t="n"/>
      <c r="E414" s="14" t="n"/>
      <c r="F414" s="14" t="n"/>
      <c r="G414" s="14" t="n"/>
      <c r="H414" s="19" t="n"/>
      <c r="I414" s="19" t="n"/>
      <c r="J414" s="34">
        <f>IF(A414="","",H414+I414)</f>
        <v/>
      </c>
      <c r="K414" s="14" t="n"/>
      <c r="L414" s="14" t="n"/>
      <c r="M414" s="14" t="n"/>
      <c r="N414" s="14" t="n"/>
      <c r="O414" s="20">
        <f>IF(A414="","",SUMPRODUCT((A414&gt;=Setup!$C$19:$C$30)*(A414&lt;=Setup!$D$19:$D$30)*Setup!$A$19:$A$30))</f>
        <v/>
      </c>
      <c r="P414" s="34">
        <f>IF(A414="","",IF(OR(F414="Standard domestic 15% (Box 7)",F414="Import - VAT paid at customs (Box 8)",F414="Import - Reverse charge (Box 9)"),ROUND(H414*Setup!$B$9,2),0))</f>
        <v/>
      </c>
      <c r="Q414" s="34">
        <f>IF(A414="","",I414-P414)</f>
        <v/>
      </c>
      <c r="R414" s="34">
        <f>IF(A414="","",IF(L414="Yes",I414,0))</f>
        <v/>
      </c>
      <c r="S414" s="34">
        <f>IF(A414="","",IF(AND(L414="Yes",K414="Yes",NOT(ISNUMBER(SEARCH("blocked",G414))),OR(F414="Standard domestic 15% (Box 7)",F414="Import - VAT paid at customs (Box 8)",F414="Import - Reverse charge (Box 9)"),OR(F414&lt;&gt;"Standard domestic 15% (Box 7)",AND(LEN(D414)=15,LEFT(D414,1)="3",RIGHT(D414,1)="3",ISNUMBER(--D414)))),I414,0))</f>
        <v/>
      </c>
      <c r="T414" s="34">
        <f>IF(A414="","",R414-S414)</f>
        <v/>
      </c>
      <c r="U414" s="23">
        <f>IF(A414="","",IF(O414=0,"Outside audit periods; ","")&amp;IF(F414="","No VAT category; ","")&amp;IF(ABS(Q414)&gt;Setup!$B$10,"VAT ≠ 15% × net; ","")&amp;IF(AND(F414="Standard domestic 15% (Box 7)",NOT(AND(LEN(D414)=15,LEFT(D414,1)="3",RIGHT(D414,1)="3",ISNUMBER(--D414)))),"Invalid/missing supplier VAT no; ","")&amp;IF(AND(L414="Yes",K414&lt;&gt;"Yes"),"VAT claimed without valid tax invoice; ","")&amp;IF(AND(L414="Yes",ISNUMBER(SEARCH("blocked",G414))),"Blocked input VAT claimed; ","")&amp;IF(AND(F414="Import - VAT paid at customs (Box 8)",M414=""),"Customs declaration no missing; ","")&amp;IF(AND(F414="Import - Reverse charge (Box 9)",E414="Saudi Arabia"),"RCM used for a local supplier; ","")&amp;IF(AND(L414="Yes",NOT(OR(F414="Standard domestic 15% (Box 7)",F414="Import - VAT paid at customs (Box 8)",F414="Import - Reverse charge (Box 9)"))),"VAT claimed on non-taxable category; ",""))</f>
        <v/>
      </c>
    </row>
    <row r="415">
      <c r="A415" s="17" t="n"/>
      <c r="B415" s="14" t="n"/>
      <c r="C415" s="14" t="n"/>
      <c r="D415" s="16" t="n"/>
      <c r="E415" s="14" t="n"/>
      <c r="F415" s="14" t="n"/>
      <c r="G415" s="14" t="n"/>
      <c r="H415" s="19" t="n"/>
      <c r="I415" s="19" t="n"/>
      <c r="J415" s="34">
        <f>IF(A415="","",H415+I415)</f>
        <v/>
      </c>
      <c r="K415" s="14" t="n"/>
      <c r="L415" s="14" t="n"/>
      <c r="M415" s="14" t="n"/>
      <c r="N415" s="14" t="n"/>
      <c r="O415" s="20">
        <f>IF(A415="","",SUMPRODUCT((A415&gt;=Setup!$C$19:$C$30)*(A415&lt;=Setup!$D$19:$D$30)*Setup!$A$19:$A$30))</f>
        <v/>
      </c>
      <c r="P415" s="34">
        <f>IF(A415="","",IF(OR(F415="Standard domestic 15% (Box 7)",F415="Import - VAT paid at customs (Box 8)",F415="Import - Reverse charge (Box 9)"),ROUND(H415*Setup!$B$9,2),0))</f>
        <v/>
      </c>
      <c r="Q415" s="34">
        <f>IF(A415="","",I415-P415)</f>
        <v/>
      </c>
      <c r="R415" s="34">
        <f>IF(A415="","",IF(L415="Yes",I415,0))</f>
        <v/>
      </c>
      <c r="S415" s="34">
        <f>IF(A415="","",IF(AND(L415="Yes",K415="Yes",NOT(ISNUMBER(SEARCH("blocked",G415))),OR(F415="Standard domestic 15% (Box 7)",F415="Import - VAT paid at customs (Box 8)",F415="Import - Reverse charge (Box 9)"),OR(F415&lt;&gt;"Standard domestic 15% (Box 7)",AND(LEN(D415)=15,LEFT(D415,1)="3",RIGHT(D415,1)="3",ISNUMBER(--D415)))),I415,0))</f>
        <v/>
      </c>
      <c r="T415" s="34">
        <f>IF(A415="","",R415-S415)</f>
        <v/>
      </c>
      <c r="U415" s="23">
        <f>IF(A415="","",IF(O415=0,"Outside audit periods; ","")&amp;IF(F415="","No VAT category; ","")&amp;IF(ABS(Q415)&gt;Setup!$B$10,"VAT ≠ 15% × net; ","")&amp;IF(AND(F415="Standard domestic 15% (Box 7)",NOT(AND(LEN(D415)=15,LEFT(D415,1)="3",RIGHT(D415,1)="3",ISNUMBER(--D415)))),"Invalid/missing supplier VAT no; ","")&amp;IF(AND(L415="Yes",K415&lt;&gt;"Yes"),"VAT claimed without valid tax invoice; ","")&amp;IF(AND(L415="Yes",ISNUMBER(SEARCH("blocked",G415))),"Blocked input VAT claimed; ","")&amp;IF(AND(F415="Import - VAT paid at customs (Box 8)",M415=""),"Customs declaration no missing; ","")&amp;IF(AND(F415="Import - Reverse charge (Box 9)",E415="Saudi Arabia"),"RCM used for a local supplier; ","")&amp;IF(AND(L415="Yes",NOT(OR(F415="Standard domestic 15% (Box 7)",F415="Import - VAT paid at customs (Box 8)",F415="Import - Reverse charge (Box 9)"))),"VAT claimed on non-taxable category; ",""))</f>
        <v/>
      </c>
    </row>
    <row r="416">
      <c r="A416" s="17" t="n"/>
      <c r="B416" s="14" t="n"/>
      <c r="C416" s="14" t="n"/>
      <c r="D416" s="16" t="n"/>
      <c r="E416" s="14" t="n"/>
      <c r="F416" s="14" t="n"/>
      <c r="G416" s="14" t="n"/>
      <c r="H416" s="19" t="n"/>
      <c r="I416" s="19" t="n"/>
      <c r="J416" s="34">
        <f>IF(A416="","",H416+I416)</f>
        <v/>
      </c>
      <c r="K416" s="14" t="n"/>
      <c r="L416" s="14" t="n"/>
      <c r="M416" s="14" t="n"/>
      <c r="N416" s="14" t="n"/>
      <c r="O416" s="20">
        <f>IF(A416="","",SUMPRODUCT((A416&gt;=Setup!$C$19:$C$30)*(A416&lt;=Setup!$D$19:$D$30)*Setup!$A$19:$A$30))</f>
        <v/>
      </c>
      <c r="P416" s="34">
        <f>IF(A416="","",IF(OR(F416="Standard domestic 15% (Box 7)",F416="Import - VAT paid at customs (Box 8)",F416="Import - Reverse charge (Box 9)"),ROUND(H416*Setup!$B$9,2),0))</f>
        <v/>
      </c>
      <c r="Q416" s="34">
        <f>IF(A416="","",I416-P416)</f>
        <v/>
      </c>
      <c r="R416" s="34">
        <f>IF(A416="","",IF(L416="Yes",I416,0))</f>
        <v/>
      </c>
      <c r="S416" s="34">
        <f>IF(A416="","",IF(AND(L416="Yes",K416="Yes",NOT(ISNUMBER(SEARCH("blocked",G416))),OR(F416="Standard domestic 15% (Box 7)",F416="Import - VAT paid at customs (Box 8)",F416="Import - Reverse charge (Box 9)"),OR(F416&lt;&gt;"Standard domestic 15% (Box 7)",AND(LEN(D416)=15,LEFT(D416,1)="3",RIGHT(D416,1)="3",ISNUMBER(--D416)))),I416,0))</f>
        <v/>
      </c>
      <c r="T416" s="34">
        <f>IF(A416="","",R416-S416)</f>
        <v/>
      </c>
      <c r="U416" s="23">
        <f>IF(A416="","",IF(O416=0,"Outside audit periods; ","")&amp;IF(F416="","No VAT category; ","")&amp;IF(ABS(Q416)&gt;Setup!$B$10,"VAT ≠ 15% × net; ","")&amp;IF(AND(F416="Standard domestic 15% (Box 7)",NOT(AND(LEN(D416)=15,LEFT(D416,1)="3",RIGHT(D416,1)="3",ISNUMBER(--D416)))),"Invalid/missing supplier VAT no; ","")&amp;IF(AND(L416="Yes",K416&lt;&gt;"Yes"),"VAT claimed without valid tax invoice; ","")&amp;IF(AND(L416="Yes",ISNUMBER(SEARCH("blocked",G416))),"Blocked input VAT claimed; ","")&amp;IF(AND(F416="Import - VAT paid at customs (Box 8)",M416=""),"Customs declaration no missing; ","")&amp;IF(AND(F416="Import - Reverse charge (Box 9)",E416="Saudi Arabia"),"RCM used for a local supplier; ","")&amp;IF(AND(L416="Yes",NOT(OR(F416="Standard domestic 15% (Box 7)",F416="Import - VAT paid at customs (Box 8)",F416="Import - Reverse charge (Box 9)"))),"VAT claimed on non-taxable category; ",""))</f>
        <v/>
      </c>
    </row>
    <row r="417">
      <c r="A417" s="17" t="n"/>
      <c r="B417" s="14" t="n"/>
      <c r="C417" s="14" t="n"/>
      <c r="D417" s="16" t="n"/>
      <c r="E417" s="14" t="n"/>
      <c r="F417" s="14" t="n"/>
      <c r="G417" s="14" t="n"/>
      <c r="H417" s="19" t="n"/>
      <c r="I417" s="19" t="n"/>
      <c r="J417" s="34">
        <f>IF(A417="","",H417+I417)</f>
        <v/>
      </c>
      <c r="K417" s="14" t="n"/>
      <c r="L417" s="14" t="n"/>
      <c r="M417" s="14" t="n"/>
      <c r="N417" s="14" t="n"/>
      <c r="O417" s="20">
        <f>IF(A417="","",SUMPRODUCT((A417&gt;=Setup!$C$19:$C$30)*(A417&lt;=Setup!$D$19:$D$30)*Setup!$A$19:$A$30))</f>
        <v/>
      </c>
      <c r="P417" s="34">
        <f>IF(A417="","",IF(OR(F417="Standard domestic 15% (Box 7)",F417="Import - VAT paid at customs (Box 8)",F417="Import - Reverse charge (Box 9)"),ROUND(H417*Setup!$B$9,2),0))</f>
        <v/>
      </c>
      <c r="Q417" s="34">
        <f>IF(A417="","",I417-P417)</f>
        <v/>
      </c>
      <c r="R417" s="34">
        <f>IF(A417="","",IF(L417="Yes",I417,0))</f>
        <v/>
      </c>
      <c r="S417" s="34">
        <f>IF(A417="","",IF(AND(L417="Yes",K417="Yes",NOT(ISNUMBER(SEARCH("blocked",G417))),OR(F417="Standard domestic 15% (Box 7)",F417="Import - VAT paid at customs (Box 8)",F417="Import - Reverse charge (Box 9)"),OR(F417&lt;&gt;"Standard domestic 15% (Box 7)",AND(LEN(D417)=15,LEFT(D417,1)="3",RIGHT(D417,1)="3",ISNUMBER(--D417)))),I417,0))</f>
        <v/>
      </c>
      <c r="T417" s="34">
        <f>IF(A417="","",R417-S417)</f>
        <v/>
      </c>
      <c r="U417" s="23">
        <f>IF(A417="","",IF(O417=0,"Outside audit periods; ","")&amp;IF(F417="","No VAT category; ","")&amp;IF(ABS(Q417)&gt;Setup!$B$10,"VAT ≠ 15% × net; ","")&amp;IF(AND(F417="Standard domestic 15% (Box 7)",NOT(AND(LEN(D417)=15,LEFT(D417,1)="3",RIGHT(D417,1)="3",ISNUMBER(--D417)))),"Invalid/missing supplier VAT no; ","")&amp;IF(AND(L417="Yes",K417&lt;&gt;"Yes"),"VAT claimed without valid tax invoice; ","")&amp;IF(AND(L417="Yes",ISNUMBER(SEARCH("blocked",G417))),"Blocked input VAT claimed; ","")&amp;IF(AND(F417="Import - VAT paid at customs (Box 8)",M417=""),"Customs declaration no missing; ","")&amp;IF(AND(F417="Import - Reverse charge (Box 9)",E417="Saudi Arabia"),"RCM used for a local supplier; ","")&amp;IF(AND(L417="Yes",NOT(OR(F417="Standard domestic 15% (Box 7)",F417="Import - VAT paid at customs (Box 8)",F417="Import - Reverse charge (Box 9)"))),"VAT claimed on non-taxable category; ",""))</f>
        <v/>
      </c>
    </row>
    <row r="418">
      <c r="A418" s="17" t="n"/>
      <c r="B418" s="14" t="n"/>
      <c r="C418" s="14" t="n"/>
      <c r="D418" s="16" t="n"/>
      <c r="E418" s="14" t="n"/>
      <c r="F418" s="14" t="n"/>
      <c r="G418" s="14" t="n"/>
      <c r="H418" s="19" t="n"/>
      <c r="I418" s="19" t="n"/>
      <c r="J418" s="34">
        <f>IF(A418="","",H418+I418)</f>
        <v/>
      </c>
      <c r="K418" s="14" t="n"/>
      <c r="L418" s="14" t="n"/>
      <c r="M418" s="14" t="n"/>
      <c r="N418" s="14" t="n"/>
      <c r="O418" s="20">
        <f>IF(A418="","",SUMPRODUCT((A418&gt;=Setup!$C$19:$C$30)*(A418&lt;=Setup!$D$19:$D$30)*Setup!$A$19:$A$30))</f>
        <v/>
      </c>
      <c r="P418" s="34">
        <f>IF(A418="","",IF(OR(F418="Standard domestic 15% (Box 7)",F418="Import - VAT paid at customs (Box 8)",F418="Import - Reverse charge (Box 9)"),ROUND(H418*Setup!$B$9,2),0))</f>
        <v/>
      </c>
      <c r="Q418" s="34">
        <f>IF(A418="","",I418-P418)</f>
        <v/>
      </c>
      <c r="R418" s="34">
        <f>IF(A418="","",IF(L418="Yes",I418,0))</f>
        <v/>
      </c>
      <c r="S418" s="34">
        <f>IF(A418="","",IF(AND(L418="Yes",K418="Yes",NOT(ISNUMBER(SEARCH("blocked",G418))),OR(F418="Standard domestic 15% (Box 7)",F418="Import - VAT paid at customs (Box 8)",F418="Import - Reverse charge (Box 9)"),OR(F418&lt;&gt;"Standard domestic 15% (Box 7)",AND(LEN(D418)=15,LEFT(D418,1)="3",RIGHT(D418,1)="3",ISNUMBER(--D418)))),I418,0))</f>
        <v/>
      </c>
      <c r="T418" s="34">
        <f>IF(A418="","",R418-S418)</f>
        <v/>
      </c>
      <c r="U418" s="23">
        <f>IF(A418="","",IF(O418=0,"Outside audit periods; ","")&amp;IF(F418="","No VAT category; ","")&amp;IF(ABS(Q418)&gt;Setup!$B$10,"VAT ≠ 15% × net; ","")&amp;IF(AND(F418="Standard domestic 15% (Box 7)",NOT(AND(LEN(D418)=15,LEFT(D418,1)="3",RIGHT(D418,1)="3",ISNUMBER(--D418)))),"Invalid/missing supplier VAT no; ","")&amp;IF(AND(L418="Yes",K418&lt;&gt;"Yes"),"VAT claimed without valid tax invoice; ","")&amp;IF(AND(L418="Yes",ISNUMBER(SEARCH("blocked",G418))),"Blocked input VAT claimed; ","")&amp;IF(AND(F418="Import - VAT paid at customs (Box 8)",M418=""),"Customs declaration no missing; ","")&amp;IF(AND(F418="Import - Reverse charge (Box 9)",E418="Saudi Arabia"),"RCM used for a local supplier; ","")&amp;IF(AND(L418="Yes",NOT(OR(F418="Standard domestic 15% (Box 7)",F418="Import - VAT paid at customs (Box 8)",F418="Import - Reverse charge (Box 9)"))),"VAT claimed on non-taxable category; ",""))</f>
        <v/>
      </c>
    </row>
    <row r="419">
      <c r="A419" s="17" t="n"/>
      <c r="B419" s="14" t="n"/>
      <c r="C419" s="14" t="n"/>
      <c r="D419" s="16" t="n"/>
      <c r="E419" s="14" t="n"/>
      <c r="F419" s="14" t="n"/>
      <c r="G419" s="14" t="n"/>
      <c r="H419" s="19" t="n"/>
      <c r="I419" s="19" t="n"/>
      <c r="J419" s="34">
        <f>IF(A419="","",H419+I419)</f>
        <v/>
      </c>
      <c r="K419" s="14" t="n"/>
      <c r="L419" s="14" t="n"/>
      <c r="M419" s="14" t="n"/>
      <c r="N419" s="14" t="n"/>
      <c r="O419" s="20">
        <f>IF(A419="","",SUMPRODUCT((A419&gt;=Setup!$C$19:$C$30)*(A419&lt;=Setup!$D$19:$D$30)*Setup!$A$19:$A$30))</f>
        <v/>
      </c>
      <c r="P419" s="34">
        <f>IF(A419="","",IF(OR(F419="Standard domestic 15% (Box 7)",F419="Import - VAT paid at customs (Box 8)",F419="Import - Reverse charge (Box 9)"),ROUND(H419*Setup!$B$9,2),0))</f>
        <v/>
      </c>
      <c r="Q419" s="34">
        <f>IF(A419="","",I419-P419)</f>
        <v/>
      </c>
      <c r="R419" s="34">
        <f>IF(A419="","",IF(L419="Yes",I419,0))</f>
        <v/>
      </c>
      <c r="S419" s="34">
        <f>IF(A419="","",IF(AND(L419="Yes",K419="Yes",NOT(ISNUMBER(SEARCH("blocked",G419))),OR(F419="Standard domestic 15% (Box 7)",F419="Import - VAT paid at customs (Box 8)",F419="Import - Reverse charge (Box 9)"),OR(F419&lt;&gt;"Standard domestic 15% (Box 7)",AND(LEN(D419)=15,LEFT(D419,1)="3",RIGHT(D419,1)="3",ISNUMBER(--D419)))),I419,0))</f>
        <v/>
      </c>
      <c r="T419" s="34">
        <f>IF(A419="","",R419-S419)</f>
        <v/>
      </c>
      <c r="U419" s="23">
        <f>IF(A419="","",IF(O419=0,"Outside audit periods; ","")&amp;IF(F419="","No VAT category; ","")&amp;IF(ABS(Q419)&gt;Setup!$B$10,"VAT ≠ 15% × net; ","")&amp;IF(AND(F419="Standard domestic 15% (Box 7)",NOT(AND(LEN(D419)=15,LEFT(D419,1)="3",RIGHT(D419,1)="3",ISNUMBER(--D419)))),"Invalid/missing supplier VAT no; ","")&amp;IF(AND(L419="Yes",K419&lt;&gt;"Yes"),"VAT claimed without valid tax invoice; ","")&amp;IF(AND(L419="Yes",ISNUMBER(SEARCH("blocked",G419))),"Blocked input VAT claimed; ","")&amp;IF(AND(F419="Import - VAT paid at customs (Box 8)",M419=""),"Customs declaration no missing; ","")&amp;IF(AND(F419="Import - Reverse charge (Box 9)",E419="Saudi Arabia"),"RCM used for a local supplier; ","")&amp;IF(AND(L419="Yes",NOT(OR(F419="Standard domestic 15% (Box 7)",F419="Import - VAT paid at customs (Box 8)",F419="Import - Reverse charge (Box 9)"))),"VAT claimed on non-taxable category; ",""))</f>
        <v/>
      </c>
    </row>
    <row r="420">
      <c r="A420" s="17" t="n"/>
      <c r="B420" s="14" t="n"/>
      <c r="C420" s="14" t="n"/>
      <c r="D420" s="16" t="n"/>
      <c r="E420" s="14" t="n"/>
      <c r="F420" s="14" t="n"/>
      <c r="G420" s="14" t="n"/>
      <c r="H420" s="19" t="n"/>
      <c r="I420" s="19" t="n"/>
      <c r="J420" s="34">
        <f>IF(A420="","",H420+I420)</f>
        <v/>
      </c>
      <c r="K420" s="14" t="n"/>
      <c r="L420" s="14" t="n"/>
      <c r="M420" s="14" t="n"/>
      <c r="N420" s="14" t="n"/>
      <c r="O420" s="20">
        <f>IF(A420="","",SUMPRODUCT((A420&gt;=Setup!$C$19:$C$30)*(A420&lt;=Setup!$D$19:$D$30)*Setup!$A$19:$A$30))</f>
        <v/>
      </c>
      <c r="P420" s="34">
        <f>IF(A420="","",IF(OR(F420="Standard domestic 15% (Box 7)",F420="Import - VAT paid at customs (Box 8)",F420="Import - Reverse charge (Box 9)"),ROUND(H420*Setup!$B$9,2),0))</f>
        <v/>
      </c>
      <c r="Q420" s="34">
        <f>IF(A420="","",I420-P420)</f>
        <v/>
      </c>
      <c r="R420" s="34">
        <f>IF(A420="","",IF(L420="Yes",I420,0))</f>
        <v/>
      </c>
      <c r="S420" s="34">
        <f>IF(A420="","",IF(AND(L420="Yes",K420="Yes",NOT(ISNUMBER(SEARCH("blocked",G420))),OR(F420="Standard domestic 15% (Box 7)",F420="Import - VAT paid at customs (Box 8)",F420="Import - Reverse charge (Box 9)"),OR(F420&lt;&gt;"Standard domestic 15% (Box 7)",AND(LEN(D420)=15,LEFT(D420,1)="3",RIGHT(D420,1)="3",ISNUMBER(--D420)))),I420,0))</f>
        <v/>
      </c>
      <c r="T420" s="34">
        <f>IF(A420="","",R420-S420)</f>
        <v/>
      </c>
      <c r="U420" s="23">
        <f>IF(A420="","",IF(O420=0,"Outside audit periods; ","")&amp;IF(F420="","No VAT category; ","")&amp;IF(ABS(Q420)&gt;Setup!$B$10,"VAT ≠ 15% × net; ","")&amp;IF(AND(F420="Standard domestic 15% (Box 7)",NOT(AND(LEN(D420)=15,LEFT(D420,1)="3",RIGHT(D420,1)="3",ISNUMBER(--D420)))),"Invalid/missing supplier VAT no; ","")&amp;IF(AND(L420="Yes",K420&lt;&gt;"Yes"),"VAT claimed without valid tax invoice; ","")&amp;IF(AND(L420="Yes",ISNUMBER(SEARCH("blocked",G420))),"Blocked input VAT claimed; ","")&amp;IF(AND(F420="Import - VAT paid at customs (Box 8)",M420=""),"Customs declaration no missing; ","")&amp;IF(AND(F420="Import - Reverse charge (Box 9)",E420="Saudi Arabia"),"RCM used for a local supplier; ","")&amp;IF(AND(L420="Yes",NOT(OR(F420="Standard domestic 15% (Box 7)",F420="Import - VAT paid at customs (Box 8)",F420="Import - Reverse charge (Box 9)"))),"VAT claimed on non-taxable category; ",""))</f>
        <v/>
      </c>
    </row>
    <row r="421">
      <c r="A421" s="17" t="n"/>
      <c r="B421" s="14" t="n"/>
      <c r="C421" s="14" t="n"/>
      <c r="D421" s="16" t="n"/>
      <c r="E421" s="14" t="n"/>
      <c r="F421" s="14" t="n"/>
      <c r="G421" s="14" t="n"/>
      <c r="H421" s="19" t="n"/>
      <c r="I421" s="19" t="n"/>
      <c r="J421" s="34">
        <f>IF(A421="","",H421+I421)</f>
        <v/>
      </c>
      <c r="K421" s="14" t="n"/>
      <c r="L421" s="14" t="n"/>
      <c r="M421" s="14" t="n"/>
      <c r="N421" s="14" t="n"/>
      <c r="O421" s="20">
        <f>IF(A421="","",SUMPRODUCT((A421&gt;=Setup!$C$19:$C$30)*(A421&lt;=Setup!$D$19:$D$30)*Setup!$A$19:$A$30))</f>
        <v/>
      </c>
      <c r="P421" s="34">
        <f>IF(A421="","",IF(OR(F421="Standard domestic 15% (Box 7)",F421="Import - VAT paid at customs (Box 8)",F421="Import - Reverse charge (Box 9)"),ROUND(H421*Setup!$B$9,2),0))</f>
        <v/>
      </c>
      <c r="Q421" s="34">
        <f>IF(A421="","",I421-P421)</f>
        <v/>
      </c>
      <c r="R421" s="34">
        <f>IF(A421="","",IF(L421="Yes",I421,0))</f>
        <v/>
      </c>
      <c r="S421" s="34">
        <f>IF(A421="","",IF(AND(L421="Yes",K421="Yes",NOT(ISNUMBER(SEARCH("blocked",G421))),OR(F421="Standard domestic 15% (Box 7)",F421="Import - VAT paid at customs (Box 8)",F421="Import - Reverse charge (Box 9)"),OR(F421&lt;&gt;"Standard domestic 15% (Box 7)",AND(LEN(D421)=15,LEFT(D421,1)="3",RIGHT(D421,1)="3",ISNUMBER(--D421)))),I421,0))</f>
        <v/>
      </c>
      <c r="T421" s="34">
        <f>IF(A421="","",R421-S421)</f>
        <v/>
      </c>
      <c r="U421" s="23">
        <f>IF(A421="","",IF(O421=0,"Outside audit periods; ","")&amp;IF(F421="","No VAT category; ","")&amp;IF(ABS(Q421)&gt;Setup!$B$10,"VAT ≠ 15% × net; ","")&amp;IF(AND(F421="Standard domestic 15% (Box 7)",NOT(AND(LEN(D421)=15,LEFT(D421,1)="3",RIGHT(D421,1)="3",ISNUMBER(--D421)))),"Invalid/missing supplier VAT no; ","")&amp;IF(AND(L421="Yes",K421&lt;&gt;"Yes"),"VAT claimed without valid tax invoice; ","")&amp;IF(AND(L421="Yes",ISNUMBER(SEARCH("blocked",G421))),"Blocked input VAT claimed; ","")&amp;IF(AND(F421="Import - VAT paid at customs (Box 8)",M421=""),"Customs declaration no missing; ","")&amp;IF(AND(F421="Import - Reverse charge (Box 9)",E421="Saudi Arabia"),"RCM used for a local supplier; ","")&amp;IF(AND(L421="Yes",NOT(OR(F421="Standard domestic 15% (Box 7)",F421="Import - VAT paid at customs (Box 8)",F421="Import - Reverse charge (Box 9)"))),"VAT claimed on non-taxable category; ",""))</f>
        <v/>
      </c>
    </row>
    <row r="422">
      <c r="A422" s="17" t="n"/>
      <c r="B422" s="14" t="n"/>
      <c r="C422" s="14" t="n"/>
      <c r="D422" s="16" t="n"/>
      <c r="E422" s="14" t="n"/>
      <c r="F422" s="14" t="n"/>
      <c r="G422" s="14" t="n"/>
      <c r="H422" s="19" t="n"/>
      <c r="I422" s="19" t="n"/>
      <c r="J422" s="34">
        <f>IF(A422="","",H422+I422)</f>
        <v/>
      </c>
      <c r="K422" s="14" t="n"/>
      <c r="L422" s="14" t="n"/>
      <c r="M422" s="14" t="n"/>
      <c r="N422" s="14" t="n"/>
      <c r="O422" s="20">
        <f>IF(A422="","",SUMPRODUCT((A422&gt;=Setup!$C$19:$C$30)*(A422&lt;=Setup!$D$19:$D$30)*Setup!$A$19:$A$30))</f>
        <v/>
      </c>
      <c r="P422" s="34">
        <f>IF(A422="","",IF(OR(F422="Standard domestic 15% (Box 7)",F422="Import - VAT paid at customs (Box 8)",F422="Import - Reverse charge (Box 9)"),ROUND(H422*Setup!$B$9,2),0))</f>
        <v/>
      </c>
      <c r="Q422" s="34">
        <f>IF(A422="","",I422-P422)</f>
        <v/>
      </c>
      <c r="R422" s="34">
        <f>IF(A422="","",IF(L422="Yes",I422,0))</f>
        <v/>
      </c>
      <c r="S422" s="34">
        <f>IF(A422="","",IF(AND(L422="Yes",K422="Yes",NOT(ISNUMBER(SEARCH("blocked",G422))),OR(F422="Standard domestic 15% (Box 7)",F422="Import - VAT paid at customs (Box 8)",F422="Import - Reverse charge (Box 9)"),OR(F422&lt;&gt;"Standard domestic 15% (Box 7)",AND(LEN(D422)=15,LEFT(D422,1)="3",RIGHT(D422,1)="3",ISNUMBER(--D422)))),I422,0))</f>
        <v/>
      </c>
      <c r="T422" s="34">
        <f>IF(A422="","",R422-S422)</f>
        <v/>
      </c>
      <c r="U422" s="23">
        <f>IF(A422="","",IF(O422=0,"Outside audit periods; ","")&amp;IF(F422="","No VAT category; ","")&amp;IF(ABS(Q422)&gt;Setup!$B$10,"VAT ≠ 15% × net; ","")&amp;IF(AND(F422="Standard domestic 15% (Box 7)",NOT(AND(LEN(D422)=15,LEFT(D422,1)="3",RIGHT(D422,1)="3",ISNUMBER(--D422)))),"Invalid/missing supplier VAT no; ","")&amp;IF(AND(L422="Yes",K422&lt;&gt;"Yes"),"VAT claimed without valid tax invoice; ","")&amp;IF(AND(L422="Yes",ISNUMBER(SEARCH("blocked",G422))),"Blocked input VAT claimed; ","")&amp;IF(AND(F422="Import - VAT paid at customs (Box 8)",M422=""),"Customs declaration no missing; ","")&amp;IF(AND(F422="Import - Reverse charge (Box 9)",E422="Saudi Arabia"),"RCM used for a local supplier; ","")&amp;IF(AND(L422="Yes",NOT(OR(F422="Standard domestic 15% (Box 7)",F422="Import - VAT paid at customs (Box 8)",F422="Import - Reverse charge (Box 9)"))),"VAT claimed on non-taxable category; ",""))</f>
        <v/>
      </c>
    </row>
    <row r="423">
      <c r="A423" s="17" t="n"/>
      <c r="B423" s="14" t="n"/>
      <c r="C423" s="14" t="n"/>
      <c r="D423" s="16" t="n"/>
      <c r="E423" s="14" t="n"/>
      <c r="F423" s="14" t="n"/>
      <c r="G423" s="14" t="n"/>
      <c r="H423" s="19" t="n"/>
      <c r="I423" s="19" t="n"/>
      <c r="J423" s="34">
        <f>IF(A423="","",H423+I423)</f>
        <v/>
      </c>
      <c r="K423" s="14" t="n"/>
      <c r="L423" s="14" t="n"/>
      <c r="M423" s="14" t="n"/>
      <c r="N423" s="14" t="n"/>
      <c r="O423" s="20">
        <f>IF(A423="","",SUMPRODUCT((A423&gt;=Setup!$C$19:$C$30)*(A423&lt;=Setup!$D$19:$D$30)*Setup!$A$19:$A$30))</f>
        <v/>
      </c>
      <c r="P423" s="34">
        <f>IF(A423="","",IF(OR(F423="Standard domestic 15% (Box 7)",F423="Import - VAT paid at customs (Box 8)",F423="Import - Reverse charge (Box 9)"),ROUND(H423*Setup!$B$9,2),0))</f>
        <v/>
      </c>
      <c r="Q423" s="34">
        <f>IF(A423="","",I423-P423)</f>
        <v/>
      </c>
      <c r="R423" s="34">
        <f>IF(A423="","",IF(L423="Yes",I423,0))</f>
        <v/>
      </c>
      <c r="S423" s="34">
        <f>IF(A423="","",IF(AND(L423="Yes",K423="Yes",NOT(ISNUMBER(SEARCH("blocked",G423))),OR(F423="Standard domestic 15% (Box 7)",F423="Import - VAT paid at customs (Box 8)",F423="Import - Reverse charge (Box 9)"),OR(F423&lt;&gt;"Standard domestic 15% (Box 7)",AND(LEN(D423)=15,LEFT(D423,1)="3",RIGHT(D423,1)="3",ISNUMBER(--D423)))),I423,0))</f>
        <v/>
      </c>
      <c r="T423" s="34">
        <f>IF(A423="","",R423-S423)</f>
        <v/>
      </c>
      <c r="U423" s="23">
        <f>IF(A423="","",IF(O423=0,"Outside audit periods; ","")&amp;IF(F423="","No VAT category; ","")&amp;IF(ABS(Q423)&gt;Setup!$B$10,"VAT ≠ 15% × net; ","")&amp;IF(AND(F423="Standard domestic 15% (Box 7)",NOT(AND(LEN(D423)=15,LEFT(D423,1)="3",RIGHT(D423,1)="3",ISNUMBER(--D423)))),"Invalid/missing supplier VAT no; ","")&amp;IF(AND(L423="Yes",K423&lt;&gt;"Yes"),"VAT claimed without valid tax invoice; ","")&amp;IF(AND(L423="Yes",ISNUMBER(SEARCH("blocked",G423))),"Blocked input VAT claimed; ","")&amp;IF(AND(F423="Import - VAT paid at customs (Box 8)",M423=""),"Customs declaration no missing; ","")&amp;IF(AND(F423="Import - Reverse charge (Box 9)",E423="Saudi Arabia"),"RCM used for a local supplier; ","")&amp;IF(AND(L423="Yes",NOT(OR(F423="Standard domestic 15% (Box 7)",F423="Import - VAT paid at customs (Box 8)",F423="Import - Reverse charge (Box 9)"))),"VAT claimed on non-taxable category; ",""))</f>
        <v/>
      </c>
    </row>
    <row r="424">
      <c r="A424" s="17" t="n"/>
      <c r="B424" s="14" t="n"/>
      <c r="C424" s="14" t="n"/>
      <c r="D424" s="16" t="n"/>
      <c r="E424" s="14" t="n"/>
      <c r="F424" s="14" t="n"/>
      <c r="G424" s="14" t="n"/>
      <c r="H424" s="19" t="n"/>
      <c r="I424" s="19" t="n"/>
      <c r="J424" s="34">
        <f>IF(A424="","",H424+I424)</f>
        <v/>
      </c>
      <c r="K424" s="14" t="n"/>
      <c r="L424" s="14" t="n"/>
      <c r="M424" s="14" t="n"/>
      <c r="N424" s="14" t="n"/>
      <c r="O424" s="20">
        <f>IF(A424="","",SUMPRODUCT((A424&gt;=Setup!$C$19:$C$30)*(A424&lt;=Setup!$D$19:$D$30)*Setup!$A$19:$A$30))</f>
        <v/>
      </c>
      <c r="P424" s="34">
        <f>IF(A424="","",IF(OR(F424="Standard domestic 15% (Box 7)",F424="Import - VAT paid at customs (Box 8)",F424="Import - Reverse charge (Box 9)"),ROUND(H424*Setup!$B$9,2),0))</f>
        <v/>
      </c>
      <c r="Q424" s="34">
        <f>IF(A424="","",I424-P424)</f>
        <v/>
      </c>
      <c r="R424" s="34">
        <f>IF(A424="","",IF(L424="Yes",I424,0))</f>
        <v/>
      </c>
      <c r="S424" s="34">
        <f>IF(A424="","",IF(AND(L424="Yes",K424="Yes",NOT(ISNUMBER(SEARCH("blocked",G424))),OR(F424="Standard domestic 15% (Box 7)",F424="Import - VAT paid at customs (Box 8)",F424="Import - Reverse charge (Box 9)"),OR(F424&lt;&gt;"Standard domestic 15% (Box 7)",AND(LEN(D424)=15,LEFT(D424,1)="3",RIGHT(D424,1)="3",ISNUMBER(--D424)))),I424,0))</f>
        <v/>
      </c>
      <c r="T424" s="34">
        <f>IF(A424="","",R424-S424)</f>
        <v/>
      </c>
      <c r="U424" s="23">
        <f>IF(A424="","",IF(O424=0,"Outside audit periods; ","")&amp;IF(F424="","No VAT category; ","")&amp;IF(ABS(Q424)&gt;Setup!$B$10,"VAT ≠ 15% × net; ","")&amp;IF(AND(F424="Standard domestic 15% (Box 7)",NOT(AND(LEN(D424)=15,LEFT(D424,1)="3",RIGHT(D424,1)="3",ISNUMBER(--D424)))),"Invalid/missing supplier VAT no; ","")&amp;IF(AND(L424="Yes",K424&lt;&gt;"Yes"),"VAT claimed without valid tax invoice; ","")&amp;IF(AND(L424="Yes",ISNUMBER(SEARCH("blocked",G424))),"Blocked input VAT claimed; ","")&amp;IF(AND(F424="Import - VAT paid at customs (Box 8)",M424=""),"Customs declaration no missing; ","")&amp;IF(AND(F424="Import - Reverse charge (Box 9)",E424="Saudi Arabia"),"RCM used for a local supplier; ","")&amp;IF(AND(L424="Yes",NOT(OR(F424="Standard domestic 15% (Box 7)",F424="Import - VAT paid at customs (Box 8)",F424="Import - Reverse charge (Box 9)"))),"VAT claimed on non-taxable category; ",""))</f>
        <v/>
      </c>
    </row>
    <row r="425">
      <c r="A425" s="17" t="n"/>
      <c r="B425" s="14" t="n"/>
      <c r="C425" s="14" t="n"/>
      <c r="D425" s="16" t="n"/>
      <c r="E425" s="14" t="n"/>
      <c r="F425" s="14" t="n"/>
      <c r="G425" s="14" t="n"/>
      <c r="H425" s="19" t="n"/>
      <c r="I425" s="19" t="n"/>
      <c r="J425" s="34">
        <f>IF(A425="","",H425+I425)</f>
        <v/>
      </c>
      <c r="K425" s="14" t="n"/>
      <c r="L425" s="14" t="n"/>
      <c r="M425" s="14" t="n"/>
      <c r="N425" s="14" t="n"/>
      <c r="O425" s="20">
        <f>IF(A425="","",SUMPRODUCT((A425&gt;=Setup!$C$19:$C$30)*(A425&lt;=Setup!$D$19:$D$30)*Setup!$A$19:$A$30))</f>
        <v/>
      </c>
      <c r="P425" s="34">
        <f>IF(A425="","",IF(OR(F425="Standard domestic 15% (Box 7)",F425="Import - VAT paid at customs (Box 8)",F425="Import - Reverse charge (Box 9)"),ROUND(H425*Setup!$B$9,2),0))</f>
        <v/>
      </c>
      <c r="Q425" s="34">
        <f>IF(A425="","",I425-P425)</f>
        <v/>
      </c>
      <c r="R425" s="34">
        <f>IF(A425="","",IF(L425="Yes",I425,0))</f>
        <v/>
      </c>
      <c r="S425" s="34">
        <f>IF(A425="","",IF(AND(L425="Yes",K425="Yes",NOT(ISNUMBER(SEARCH("blocked",G425))),OR(F425="Standard domestic 15% (Box 7)",F425="Import - VAT paid at customs (Box 8)",F425="Import - Reverse charge (Box 9)"),OR(F425&lt;&gt;"Standard domestic 15% (Box 7)",AND(LEN(D425)=15,LEFT(D425,1)="3",RIGHT(D425,1)="3",ISNUMBER(--D425)))),I425,0))</f>
        <v/>
      </c>
      <c r="T425" s="34">
        <f>IF(A425="","",R425-S425)</f>
        <v/>
      </c>
      <c r="U425" s="23">
        <f>IF(A425="","",IF(O425=0,"Outside audit periods; ","")&amp;IF(F425="","No VAT category; ","")&amp;IF(ABS(Q425)&gt;Setup!$B$10,"VAT ≠ 15% × net; ","")&amp;IF(AND(F425="Standard domestic 15% (Box 7)",NOT(AND(LEN(D425)=15,LEFT(D425,1)="3",RIGHT(D425,1)="3",ISNUMBER(--D425)))),"Invalid/missing supplier VAT no; ","")&amp;IF(AND(L425="Yes",K425&lt;&gt;"Yes"),"VAT claimed without valid tax invoice; ","")&amp;IF(AND(L425="Yes",ISNUMBER(SEARCH("blocked",G425))),"Blocked input VAT claimed; ","")&amp;IF(AND(F425="Import - VAT paid at customs (Box 8)",M425=""),"Customs declaration no missing; ","")&amp;IF(AND(F425="Import - Reverse charge (Box 9)",E425="Saudi Arabia"),"RCM used for a local supplier; ","")&amp;IF(AND(L425="Yes",NOT(OR(F425="Standard domestic 15% (Box 7)",F425="Import - VAT paid at customs (Box 8)",F425="Import - Reverse charge (Box 9)"))),"VAT claimed on non-taxable category; ",""))</f>
        <v/>
      </c>
    </row>
    <row r="426">
      <c r="A426" s="17" t="n"/>
      <c r="B426" s="14" t="n"/>
      <c r="C426" s="14" t="n"/>
      <c r="D426" s="16" t="n"/>
      <c r="E426" s="14" t="n"/>
      <c r="F426" s="14" t="n"/>
      <c r="G426" s="14" t="n"/>
      <c r="H426" s="19" t="n"/>
      <c r="I426" s="19" t="n"/>
      <c r="J426" s="34">
        <f>IF(A426="","",H426+I426)</f>
        <v/>
      </c>
      <c r="K426" s="14" t="n"/>
      <c r="L426" s="14" t="n"/>
      <c r="M426" s="14" t="n"/>
      <c r="N426" s="14" t="n"/>
      <c r="O426" s="20">
        <f>IF(A426="","",SUMPRODUCT((A426&gt;=Setup!$C$19:$C$30)*(A426&lt;=Setup!$D$19:$D$30)*Setup!$A$19:$A$30))</f>
        <v/>
      </c>
      <c r="P426" s="34">
        <f>IF(A426="","",IF(OR(F426="Standard domestic 15% (Box 7)",F426="Import - VAT paid at customs (Box 8)",F426="Import - Reverse charge (Box 9)"),ROUND(H426*Setup!$B$9,2),0))</f>
        <v/>
      </c>
      <c r="Q426" s="34">
        <f>IF(A426="","",I426-P426)</f>
        <v/>
      </c>
      <c r="R426" s="34">
        <f>IF(A426="","",IF(L426="Yes",I426,0))</f>
        <v/>
      </c>
      <c r="S426" s="34">
        <f>IF(A426="","",IF(AND(L426="Yes",K426="Yes",NOT(ISNUMBER(SEARCH("blocked",G426))),OR(F426="Standard domestic 15% (Box 7)",F426="Import - VAT paid at customs (Box 8)",F426="Import - Reverse charge (Box 9)"),OR(F426&lt;&gt;"Standard domestic 15% (Box 7)",AND(LEN(D426)=15,LEFT(D426,1)="3",RIGHT(D426,1)="3",ISNUMBER(--D426)))),I426,0))</f>
        <v/>
      </c>
      <c r="T426" s="34">
        <f>IF(A426="","",R426-S426)</f>
        <v/>
      </c>
      <c r="U426" s="23">
        <f>IF(A426="","",IF(O426=0,"Outside audit periods; ","")&amp;IF(F426="","No VAT category; ","")&amp;IF(ABS(Q426)&gt;Setup!$B$10,"VAT ≠ 15% × net; ","")&amp;IF(AND(F426="Standard domestic 15% (Box 7)",NOT(AND(LEN(D426)=15,LEFT(D426,1)="3",RIGHT(D426,1)="3",ISNUMBER(--D426)))),"Invalid/missing supplier VAT no; ","")&amp;IF(AND(L426="Yes",K426&lt;&gt;"Yes"),"VAT claimed without valid tax invoice; ","")&amp;IF(AND(L426="Yes",ISNUMBER(SEARCH("blocked",G426))),"Blocked input VAT claimed; ","")&amp;IF(AND(F426="Import - VAT paid at customs (Box 8)",M426=""),"Customs declaration no missing; ","")&amp;IF(AND(F426="Import - Reverse charge (Box 9)",E426="Saudi Arabia"),"RCM used for a local supplier; ","")&amp;IF(AND(L426="Yes",NOT(OR(F426="Standard domestic 15% (Box 7)",F426="Import - VAT paid at customs (Box 8)",F426="Import - Reverse charge (Box 9)"))),"VAT claimed on non-taxable category; ",""))</f>
        <v/>
      </c>
    </row>
    <row r="427">
      <c r="A427" s="17" t="n"/>
      <c r="B427" s="14" t="n"/>
      <c r="C427" s="14" t="n"/>
      <c r="D427" s="16" t="n"/>
      <c r="E427" s="14" t="n"/>
      <c r="F427" s="14" t="n"/>
      <c r="G427" s="14" t="n"/>
      <c r="H427" s="19" t="n"/>
      <c r="I427" s="19" t="n"/>
      <c r="J427" s="34">
        <f>IF(A427="","",H427+I427)</f>
        <v/>
      </c>
      <c r="K427" s="14" t="n"/>
      <c r="L427" s="14" t="n"/>
      <c r="M427" s="14" t="n"/>
      <c r="N427" s="14" t="n"/>
      <c r="O427" s="20">
        <f>IF(A427="","",SUMPRODUCT((A427&gt;=Setup!$C$19:$C$30)*(A427&lt;=Setup!$D$19:$D$30)*Setup!$A$19:$A$30))</f>
        <v/>
      </c>
      <c r="P427" s="34">
        <f>IF(A427="","",IF(OR(F427="Standard domestic 15% (Box 7)",F427="Import - VAT paid at customs (Box 8)",F427="Import - Reverse charge (Box 9)"),ROUND(H427*Setup!$B$9,2),0))</f>
        <v/>
      </c>
      <c r="Q427" s="34">
        <f>IF(A427="","",I427-P427)</f>
        <v/>
      </c>
      <c r="R427" s="34">
        <f>IF(A427="","",IF(L427="Yes",I427,0))</f>
        <v/>
      </c>
      <c r="S427" s="34">
        <f>IF(A427="","",IF(AND(L427="Yes",K427="Yes",NOT(ISNUMBER(SEARCH("blocked",G427))),OR(F427="Standard domestic 15% (Box 7)",F427="Import - VAT paid at customs (Box 8)",F427="Import - Reverse charge (Box 9)"),OR(F427&lt;&gt;"Standard domestic 15% (Box 7)",AND(LEN(D427)=15,LEFT(D427,1)="3",RIGHT(D427,1)="3",ISNUMBER(--D427)))),I427,0))</f>
        <v/>
      </c>
      <c r="T427" s="34">
        <f>IF(A427="","",R427-S427)</f>
        <v/>
      </c>
      <c r="U427" s="23">
        <f>IF(A427="","",IF(O427=0,"Outside audit periods; ","")&amp;IF(F427="","No VAT category; ","")&amp;IF(ABS(Q427)&gt;Setup!$B$10,"VAT ≠ 15% × net; ","")&amp;IF(AND(F427="Standard domestic 15% (Box 7)",NOT(AND(LEN(D427)=15,LEFT(D427,1)="3",RIGHT(D427,1)="3",ISNUMBER(--D427)))),"Invalid/missing supplier VAT no; ","")&amp;IF(AND(L427="Yes",K427&lt;&gt;"Yes"),"VAT claimed without valid tax invoice; ","")&amp;IF(AND(L427="Yes",ISNUMBER(SEARCH("blocked",G427))),"Blocked input VAT claimed; ","")&amp;IF(AND(F427="Import - VAT paid at customs (Box 8)",M427=""),"Customs declaration no missing; ","")&amp;IF(AND(F427="Import - Reverse charge (Box 9)",E427="Saudi Arabia"),"RCM used for a local supplier; ","")&amp;IF(AND(L427="Yes",NOT(OR(F427="Standard domestic 15% (Box 7)",F427="Import - VAT paid at customs (Box 8)",F427="Import - Reverse charge (Box 9)"))),"VAT claimed on non-taxable category; ",""))</f>
        <v/>
      </c>
    </row>
    <row r="428">
      <c r="A428" s="17" t="n"/>
      <c r="B428" s="14" t="n"/>
      <c r="C428" s="14" t="n"/>
      <c r="D428" s="16" t="n"/>
      <c r="E428" s="14" t="n"/>
      <c r="F428" s="14" t="n"/>
      <c r="G428" s="14" t="n"/>
      <c r="H428" s="19" t="n"/>
      <c r="I428" s="19" t="n"/>
      <c r="J428" s="34">
        <f>IF(A428="","",H428+I428)</f>
        <v/>
      </c>
      <c r="K428" s="14" t="n"/>
      <c r="L428" s="14" t="n"/>
      <c r="M428" s="14" t="n"/>
      <c r="N428" s="14" t="n"/>
      <c r="O428" s="20">
        <f>IF(A428="","",SUMPRODUCT((A428&gt;=Setup!$C$19:$C$30)*(A428&lt;=Setup!$D$19:$D$30)*Setup!$A$19:$A$30))</f>
        <v/>
      </c>
      <c r="P428" s="34">
        <f>IF(A428="","",IF(OR(F428="Standard domestic 15% (Box 7)",F428="Import - VAT paid at customs (Box 8)",F428="Import - Reverse charge (Box 9)"),ROUND(H428*Setup!$B$9,2),0))</f>
        <v/>
      </c>
      <c r="Q428" s="34">
        <f>IF(A428="","",I428-P428)</f>
        <v/>
      </c>
      <c r="R428" s="34">
        <f>IF(A428="","",IF(L428="Yes",I428,0))</f>
        <v/>
      </c>
      <c r="S428" s="34">
        <f>IF(A428="","",IF(AND(L428="Yes",K428="Yes",NOT(ISNUMBER(SEARCH("blocked",G428))),OR(F428="Standard domestic 15% (Box 7)",F428="Import - VAT paid at customs (Box 8)",F428="Import - Reverse charge (Box 9)"),OR(F428&lt;&gt;"Standard domestic 15% (Box 7)",AND(LEN(D428)=15,LEFT(D428,1)="3",RIGHT(D428,1)="3",ISNUMBER(--D428)))),I428,0))</f>
        <v/>
      </c>
      <c r="T428" s="34">
        <f>IF(A428="","",R428-S428)</f>
        <v/>
      </c>
      <c r="U428" s="23">
        <f>IF(A428="","",IF(O428=0,"Outside audit periods; ","")&amp;IF(F428="","No VAT category; ","")&amp;IF(ABS(Q428)&gt;Setup!$B$10,"VAT ≠ 15% × net; ","")&amp;IF(AND(F428="Standard domestic 15% (Box 7)",NOT(AND(LEN(D428)=15,LEFT(D428,1)="3",RIGHT(D428,1)="3",ISNUMBER(--D428)))),"Invalid/missing supplier VAT no; ","")&amp;IF(AND(L428="Yes",K428&lt;&gt;"Yes"),"VAT claimed without valid tax invoice; ","")&amp;IF(AND(L428="Yes",ISNUMBER(SEARCH("blocked",G428))),"Blocked input VAT claimed; ","")&amp;IF(AND(F428="Import - VAT paid at customs (Box 8)",M428=""),"Customs declaration no missing; ","")&amp;IF(AND(F428="Import - Reverse charge (Box 9)",E428="Saudi Arabia"),"RCM used for a local supplier; ","")&amp;IF(AND(L428="Yes",NOT(OR(F428="Standard domestic 15% (Box 7)",F428="Import - VAT paid at customs (Box 8)",F428="Import - Reverse charge (Box 9)"))),"VAT claimed on non-taxable category; ",""))</f>
        <v/>
      </c>
    </row>
    <row r="429">
      <c r="A429" s="17" t="n"/>
      <c r="B429" s="14" t="n"/>
      <c r="C429" s="14" t="n"/>
      <c r="D429" s="16" t="n"/>
      <c r="E429" s="14" t="n"/>
      <c r="F429" s="14" t="n"/>
      <c r="G429" s="14" t="n"/>
      <c r="H429" s="19" t="n"/>
      <c r="I429" s="19" t="n"/>
      <c r="J429" s="34">
        <f>IF(A429="","",H429+I429)</f>
        <v/>
      </c>
      <c r="K429" s="14" t="n"/>
      <c r="L429" s="14" t="n"/>
      <c r="M429" s="14" t="n"/>
      <c r="N429" s="14" t="n"/>
      <c r="O429" s="20">
        <f>IF(A429="","",SUMPRODUCT((A429&gt;=Setup!$C$19:$C$30)*(A429&lt;=Setup!$D$19:$D$30)*Setup!$A$19:$A$30))</f>
        <v/>
      </c>
      <c r="P429" s="34">
        <f>IF(A429="","",IF(OR(F429="Standard domestic 15% (Box 7)",F429="Import - VAT paid at customs (Box 8)",F429="Import - Reverse charge (Box 9)"),ROUND(H429*Setup!$B$9,2),0))</f>
        <v/>
      </c>
      <c r="Q429" s="34">
        <f>IF(A429="","",I429-P429)</f>
        <v/>
      </c>
      <c r="R429" s="34">
        <f>IF(A429="","",IF(L429="Yes",I429,0))</f>
        <v/>
      </c>
      <c r="S429" s="34">
        <f>IF(A429="","",IF(AND(L429="Yes",K429="Yes",NOT(ISNUMBER(SEARCH("blocked",G429))),OR(F429="Standard domestic 15% (Box 7)",F429="Import - VAT paid at customs (Box 8)",F429="Import - Reverse charge (Box 9)"),OR(F429&lt;&gt;"Standard domestic 15% (Box 7)",AND(LEN(D429)=15,LEFT(D429,1)="3",RIGHT(D429,1)="3",ISNUMBER(--D429)))),I429,0))</f>
        <v/>
      </c>
      <c r="T429" s="34">
        <f>IF(A429="","",R429-S429)</f>
        <v/>
      </c>
      <c r="U429" s="23">
        <f>IF(A429="","",IF(O429=0,"Outside audit periods; ","")&amp;IF(F429="","No VAT category; ","")&amp;IF(ABS(Q429)&gt;Setup!$B$10,"VAT ≠ 15% × net; ","")&amp;IF(AND(F429="Standard domestic 15% (Box 7)",NOT(AND(LEN(D429)=15,LEFT(D429,1)="3",RIGHT(D429,1)="3",ISNUMBER(--D429)))),"Invalid/missing supplier VAT no; ","")&amp;IF(AND(L429="Yes",K429&lt;&gt;"Yes"),"VAT claimed without valid tax invoice; ","")&amp;IF(AND(L429="Yes",ISNUMBER(SEARCH("blocked",G429))),"Blocked input VAT claimed; ","")&amp;IF(AND(F429="Import - VAT paid at customs (Box 8)",M429=""),"Customs declaration no missing; ","")&amp;IF(AND(F429="Import - Reverse charge (Box 9)",E429="Saudi Arabia"),"RCM used for a local supplier; ","")&amp;IF(AND(L429="Yes",NOT(OR(F429="Standard domestic 15% (Box 7)",F429="Import - VAT paid at customs (Box 8)",F429="Import - Reverse charge (Box 9)"))),"VAT claimed on non-taxable category; ",""))</f>
        <v/>
      </c>
    </row>
    <row r="430">
      <c r="A430" s="17" t="n"/>
      <c r="B430" s="14" t="n"/>
      <c r="C430" s="14" t="n"/>
      <c r="D430" s="16" t="n"/>
      <c r="E430" s="14" t="n"/>
      <c r="F430" s="14" t="n"/>
      <c r="G430" s="14" t="n"/>
      <c r="H430" s="19" t="n"/>
      <c r="I430" s="19" t="n"/>
      <c r="J430" s="34">
        <f>IF(A430="","",H430+I430)</f>
        <v/>
      </c>
      <c r="K430" s="14" t="n"/>
      <c r="L430" s="14" t="n"/>
      <c r="M430" s="14" t="n"/>
      <c r="N430" s="14" t="n"/>
      <c r="O430" s="20">
        <f>IF(A430="","",SUMPRODUCT((A430&gt;=Setup!$C$19:$C$30)*(A430&lt;=Setup!$D$19:$D$30)*Setup!$A$19:$A$30))</f>
        <v/>
      </c>
      <c r="P430" s="34">
        <f>IF(A430="","",IF(OR(F430="Standard domestic 15% (Box 7)",F430="Import - VAT paid at customs (Box 8)",F430="Import - Reverse charge (Box 9)"),ROUND(H430*Setup!$B$9,2),0))</f>
        <v/>
      </c>
      <c r="Q430" s="34">
        <f>IF(A430="","",I430-P430)</f>
        <v/>
      </c>
      <c r="R430" s="34">
        <f>IF(A430="","",IF(L430="Yes",I430,0))</f>
        <v/>
      </c>
      <c r="S430" s="34">
        <f>IF(A430="","",IF(AND(L430="Yes",K430="Yes",NOT(ISNUMBER(SEARCH("blocked",G430))),OR(F430="Standard domestic 15% (Box 7)",F430="Import - VAT paid at customs (Box 8)",F430="Import - Reverse charge (Box 9)"),OR(F430&lt;&gt;"Standard domestic 15% (Box 7)",AND(LEN(D430)=15,LEFT(D430,1)="3",RIGHT(D430,1)="3",ISNUMBER(--D430)))),I430,0))</f>
        <v/>
      </c>
      <c r="T430" s="34">
        <f>IF(A430="","",R430-S430)</f>
        <v/>
      </c>
      <c r="U430" s="23">
        <f>IF(A430="","",IF(O430=0,"Outside audit periods; ","")&amp;IF(F430="","No VAT category; ","")&amp;IF(ABS(Q430)&gt;Setup!$B$10,"VAT ≠ 15% × net; ","")&amp;IF(AND(F430="Standard domestic 15% (Box 7)",NOT(AND(LEN(D430)=15,LEFT(D430,1)="3",RIGHT(D430,1)="3",ISNUMBER(--D430)))),"Invalid/missing supplier VAT no; ","")&amp;IF(AND(L430="Yes",K430&lt;&gt;"Yes"),"VAT claimed without valid tax invoice; ","")&amp;IF(AND(L430="Yes",ISNUMBER(SEARCH("blocked",G430))),"Blocked input VAT claimed; ","")&amp;IF(AND(F430="Import - VAT paid at customs (Box 8)",M430=""),"Customs declaration no missing; ","")&amp;IF(AND(F430="Import - Reverse charge (Box 9)",E430="Saudi Arabia"),"RCM used for a local supplier; ","")&amp;IF(AND(L430="Yes",NOT(OR(F430="Standard domestic 15% (Box 7)",F430="Import - VAT paid at customs (Box 8)",F430="Import - Reverse charge (Box 9)"))),"VAT claimed on non-taxable category; ",""))</f>
        <v/>
      </c>
    </row>
    <row r="431">
      <c r="A431" s="17" t="n"/>
      <c r="B431" s="14" t="n"/>
      <c r="C431" s="14" t="n"/>
      <c r="D431" s="16" t="n"/>
      <c r="E431" s="14" t="n"/>
      <c r="F431" s="14" t="n"/>
      <c r="G431" s="14" t="n"/>
      <c r="H431" s="19" t="n"/>
      <c r="I431" s="19" t="n"/>
      <c r="J431" s="34">
        <f>IF(A431="","",H431+I431)</f>
        <v/>
      </c>
      <c r="K431" s="14" t="n"/>
      <c r="L431" s="14" t="n"/>
      <c r="M431" s="14" t="n"/>
      <c r="N431" s="14" t="n"/>
      <c r="O431" s="20">
        <f>IF(A431="","",SUMPRODUCT((A431&gt;=Setup!$C$19:$C$30)*(A431&lt;=Setup!$D$19:$D$30)*Setup!$A$19:$A$30))</f>
        <v/>
      </c>
      <c r="P431" s="34">
        <f>IF(A431="","",IF(OR(F431="Standard domestic 15% (Box 7)",F431="Import - VAT paid at customs (Box 8)",F431="Import - Reverse charge (Box 9)"),ROUND(H431*Setup!$B$9,2),0))</f>
        <v/>
      </c>
      <c r="Q431" s="34">
        <f>IF(A431="","",I431-P431)</f>
        <v/>
      </c>
      <c r="R431" s="34">
        <f>IF(A431="","",IF(L431="Yes",I431,0))</f>
        <v/>
      </c>
      <c r="S431" s="34">
        <f>IF(A431="","",IF(AND(L431="Yes",K431="Yes",NOT(ISNUMBER(SEARCH("blocked",G431))),OR(F431="Standard domestic 15% (Box 7)",F431="Import - VAT paid at customs (Box 8)",F431="Import - Reverse charge (Box 9)"),OR(F431&lt;&gt;"Standard domestic 15% (Box 7)",AND(LEN(D431)=15,LEFT(D431,1)="3",RIGHT(D431,1)="3",ISNUMBER(--D431)))),I431,0))</f>
        <v/>
      </c>
      <c r="T431" s="34">
        <f>IF(A431="","",R431-S431)</f>
        <v/>
      </c>
      <c r="U431" s="23">
        <f>IF(A431="","",IF(O431=0,"Outside audit periods; ","")&amp;IF(F431="","No VAT category; ","")&amp;IF(ABS(Q431)&gt;Setup!$B$10,"VAT ≠ 15% × net; ","")&amp;IF(AND(F431="Standard domestic 15% (Box 7)",NOT(AND(LEN(D431)=15,LEFT(D431,1)="3",RIGHT(D431,1)="3",ISNUMBER(--D431)))),"Invalid/missing supplier VAT no; ","")&amp;IF(AND(L431="Yes",K431&lt;&gt;"Yes"),"VAT claimed without valid tax invoice; ","")&amp;IF(AND(L431="Yes",ISNUMBER(SEARCH("blocked",G431))),"Blocked input VAT claimed; ","")&amp;IF(AND(F431="Import - VAT paid at customs (Box 8)",M431=""),"Customs declaration no missing; ","")&amp;IF(AND(F431="Import - Reverse charge (Box 9)",E431="Saudi Arabia"),"RCM used for a local supplier; ","")&amp;IF(AND(L431="Yes",NOT(OR(F431="Standard domestic 15% (Box 7)",F431="Import - VAT paid at customs (Box 8)",F431="Import - Reverse charge (Box 9)"))),"VAT claimed on non-taxable category; ",""))</f>
        <v/>
      </c>
    </row>
    <row r="432">
      <c r="A432" s="17" t="n"/>
      <c r="B432" s="14" t="n"/>
      <c r="C432" s="14" t="n"/>
      <c r="D432" s="16" t="n"/>
      <c r="E432" s="14" t="n"/>
      <c r="F432" s="14" t="n"/>
      <c r="G432" s="14" t="n"/>
      <c r="H432" s="19" t="n"/>
      <c r="I432" s="19" t="n"/>
      <c r="J432" s="34">
        <f>IF(A432="","",H432+I432)</f>
        <v/>
      </c>
      <c r="K432" s="14" t="n"/>
      <c r="L432" s="14" t="n"/>
      <c r="M432" s="14" t="n"/>
      <c r="N432" s="14" t="n"/>
      <c r="O432" s="20">
        <f>IF(A432="","",SUMPRODUCT((A432&gt;=Setup!$C$19:$C$30)*(A432&lt;=Setup!$D$19:$D$30)*Setup!$A$19:$A$30))</f>
        <v/>
      </c>
      <c r="P432" s="34">
        <f>IF(A432="","",IF(OR(F432="Standard domestic 15% (Box 7)",F432="Import - VAT paid at customs (Box 8)",F432="Import - Reverse charge (Box 9)"),ROUND(H432*Setup!$B$9,2),0))</f>
        <v/>
      </c>
      <c r="Q432" s="34">
        <f>IF(A432="","",I432-P432)</f>
        <v/>
      </c>
      <c r="R432" s="34">
        <f>IF(A432="","",IF(L432="Yes",I432,0))</f>
        <v/>
      </c>
      <c r="S432" s="34">
        <f>IF(A432="","",IF(AND(L432="Yes",K432="Yes",NOT(ISNUMBER(SEARCH("blocked",G432))),OR(F432="Standard domestic 15% (Box 7)",F432="Import - VAT paid at customs (Box 8)",F432="Import - Reverse charge (Box 9)"),OR(F432&lt;&gt;"Standard domestic 15% (Box 7)",AND(LEN(D432)=15,LEFT(D432,1)="3",RIGHT(D432,1)="3",ISNUMBER(--D432)))),I432,0))</f>
        <v/>
      </c>
      <c r="T432" s="34">
        <f>IF(A432="","",R432-S432)</f>
        <v/>
      </c>
      <c r="U432" s="23">
        <f>IF(A432="","",IF(O432=0,"Outside audit periods; ","")&amp;IF(F432="","No VAT category; ","")&amp;IF(ABS(Q432)&gt;Setup!$B$10,"VAT ≠ 15% × net; ","")&amp;IF(AND(F432="Standard domestic 15% (Box 7)",NOT(AND(LEN(D432)=15,LEFT(D432,1)="3",RIGHT(D432,1)="3",ISNUMBER(--D432)))),"Invalid/missing supplier VAT no; ","")&amp;IF(AND(L432="Yes",K432&lt;&gt;"Yes"),"VAT claimed without valid tax invoice; ","")&amp;IF(AND(L432="Yes",ISNUMBER(SEARCH("blocked",G432))),"Blocked input VAT claimed; ","")&amp;IF(AND(F432="Import - VAT paid at customs (Box 8)",M432=""),"Customs declaration no missing; ","")&amp;IF(AND(F432="Import - Reverse charge (Box 9)",E432="Saudi Arabia"),"RCM used for a local supplier; ","")&amp;IF(AND(L432="Yes",NOT(OR(F432="Standard domestic 15% (Box 7)",F432="Import - VAT paid at customs (Box 8)",F432="Import - Reverse charge (Box 9)"))),"VAT claimed on non-taxable category; ",""))</f>
        <v/>
      </c>
    </row>
    <row r="433">
      <c r="A433" s="17" t="n"/>
      <c r="B433" s="14" t="n"/>
      <c r="C433" s="14" t="n"/>
      <c r="D433" s="16" t="n"/>
      <c r="E433" s="14" t="n"/>
      <c r="F433" s="14" t="n"/>
      <c r="G433" s="14" t="n"/>
      <c r="H433" s="19" t="n"/>
      <c r="I433" s="19" t="n"/>
      <c r="J433" s="34">
        <f>IF(A433="","",H433+I433)</f>
        <v/>
      </c>
      <c r="K433" s="14" t="n"/>
      <c r="L433" s="14" t="n"/>
      <c r="M433" s="14" t="n"/>
      <c r="N433" s="14" t="n"/>
      <c r="O433" s="20">
        <f>IF(A433="","",SUMPRODUCT((A433&gt;=Setup!$C$19:$C$30)*(A433&lt;=Setup!$D$19:$D$30)*Setup!$A$19:$A$30))</f>
        <v/>
      </c>
      <c r="P433" s="34">
        <f>IF(A433="","",IF(OR(F433="Standard domestic 15% (Box 7)",F433="Import - VAT paid at customs (Box 8)",F433="Import - Reverse charge (Box 9)"),ROUND(H433*Setup!$B$9,2),0))</f>
        <v/>
      </c>
      <c r="Q433" s="34">
        <f>IF(A433="","",I433-P433)</f>
        <v/>
      </c>
      <c r="R433" s="34">
        <f>IF(A433="","",IF(L433="Yes",I433,0))</f>
        <v/>
      </c>
      <c r="S433" s="34">
        <f>IF(A433="","",IF(AND(L433="Yes",K433="Yes",NOT(ISNUMBER(SEARCH("blocked",G433))),OR(F433="Standard domestic 15% (Box 7)",F433="Import - VAT paid at customs (Box 8)",F433="Import - Reverse charge (Box 9)"),OR(F433&lt;&gt;"Standard domestic 15% (Box 7)",AND(LEN(D433)=15,LEFT(D433,1)="3",RIGHT(D433,1)="3",ISNUMBER(--D433)))),I433,0))</f>
        <v/>
      </c>
      <c r="T433" s="34">
        <f>IF(A433="","",R433-S433)</f>
        <v/>
      </c>
      <c r="U433" s="23">
        <f>IF(A433="","",IF(O433=0,"Outside audit periods; ","")&amp;IF(F433="","No VAT category; ","")&amp;IF(ABS(Q433)&gt;Setup!$B$10,"VAT ≠ 15% × net; ","")&amp;IF(AND(F433="Standard domestic 15% (Box 7)",NOT(AND(LEN(D433)=15,LEFT(D433,1)="3",RIGHT(D433,1)="3",ISNUMBER(--D433)))),"Invalid/missing supplier VAT no; ","")&amp;IF(AND(L433="Yes",K433&lt;&gt;"Yes"),"VAT claimed without valid tax invoice; ","")&amp;IF(AND(L433="Yes",ISNUMBER(SEARCH("blocked",G433))),"Blocked input VAT claimed; ","")&amp;IF(AND(F433="Import - VAT paid at customs (Box 8)",M433=""),"Customs declaration no missing; ","")&amp;IF(AND(F433="Import - Reverse charge (Box 9)",E433="Saudi Arabia"),"RCM used for a local supplier; ","")&amp;IF(AND(L433="Yes",NOT(OR(F433="Standard domestic 15% (Box 7)",F433="Import - VAT paid at customs (Box 8)",F433="Import - Reverse charge (Box 9)"))),"VAT claimed on non-taxable category; ",""))</f>
        <v/>
      </c>
    </row>
    <row r="434">
      <c r="A434" s="17" t="n"/>
      <c r="B434" s="14" t="n"/>
      <c r="C434" s="14" t="n"/>
      <c r="D434" s="16" t="n"/>
      <c r="E434" s="14" t="n"/>
      <c r="F434" s="14" t="n"/>
      <c r="G434" s="14" t="n"/>
      <c r="H434" s="19" t="n"/>
      <c r="I434" s="19" t="n"/>
      <c r="J434" s="34">
        <f>IF(A434="","",H434+I434)</f>
        <v/>
      </c>
      <c r="K434" s="14" t="n"/>
      <c r="L434" s="14" t="n"/>
      <c r="M434" s="14" t="n"/>
      <c r="N434" s="14" t="n"/>
      <c r="O434" s="20">
        <f>IF(A434="","",SUMPRODUCT((A434&gt;=Setup!$C$19:$C$30)*(A434&lt;=Setup!$D$19:$D$30)*Setup!$A$19:$A$30))</f>
        <v/>
      </c>
      <c r="P434" s="34">
        <f>IF(A434="","",IF(OR(F434="Standard domestic 15% (Box 7)",F434="Import - VAT paid at customs (Box 8)",F434="Import - Reverse charge (Box 9)"),ROUND(H434*Setup!$B$9,2),0))</f>
        <v/>
      </c>
      <c r="Q434" s="34">
        <f>IF(A434="","",I434-P434)</f>
        <v/>
      </c>
      <c r="R434" s="34">
        <f>IF(A434="","",IF(L434="Yes",I434,0))</f>
        <v/>
      </c>
      <c r="S434" s="34">
        <f>IF(A434="","",IF(AND(L434="Yes",K434="Yes",NOT(ISNUMBER(SEARCH("blocked",G434))),OR(F434="Standard domestic 15% (Box 7)",F434="Import - VAT paid at customs (Box 8)",F434="Import - Reverse charge (Box 9)"),OR(F434&lt;&gt;"Standard domestic 15% (Box 7)",AND(LEN(D434)=15,LEFT(D434,1)="3",RIGHT(D434,1)="3",ISNUMBER(--D434)))),I434,0))</f>
        <v/>
      </c>
      <c r="T434" s="34">
        <f>IF(A434="","",R434-S434)</f>
        <v/>
      </c>
      <c r="U434" s="23">
        <f>IF(A434="","",IF(O434=0,"Outside audit periods; ","")&amp;IF(F434="","No VAT category; ","")&amp;IF(ABS(Q434)&gt;Setup!$B$10,"VAT ≠ 15% × net; ","")&amp;IF(AND(F434="Standard domestic 15% (Box 7)",NOT(AND(LEN(D434)=15,LEFT(D434,1)="3",RIGHT(D434,1)="3",ISNUMBER(--D434)))),"Invalid/missing supplier VAT no; ","")&amp;IF(AND(L434="Yes",K434&lt;&gt;"Yes"),"VAT claimed without valid tax invoice; ","")&amp;IF(AND(L434="Yes",ISNUMBER(SEARCH("blocked",G434))),"Blocked input VAT claimed; ","")&amp;IF(AND(F434="Import - VAT paid at customs (Box 8)",M434=""),"Customs declaration no missing; ","")&amp;IF(AND(F434="Import - Reverse charge (Box 9)",E434="Saudi Arabia"),"RCM used for a local supplier; ","")&amp;IF(AND(L434="Yes",NOT(OR(F434="Standard domestic 15% (Box 7)",F434="Import - VAT paid at customs (Box 8)",F434="Import - Reverse charge (Box 9)"))),"VAT claimed on non-taxable category; ",""))</f>
        <v/>
      </c>
    </row>
    <row r="435">
      <c r="A435" s="17" t="n"/>
      <c r="B435" s="14" t="n"/>
      <c r="C435" s="14" t="n"/>
      <c r="D435" s="16" t="n"/>
      <c r="E435" s="14" t="n"/>
      <c r="F435" s="14" t="n"/>
      <c r="G435" s="14" t="n"/>
      <c r="H435" s="19" t="n"/>
      <c r="I435" s="19" t="n"/>
      <c r="J435" s="34">
        <f>IF(A435="","",H435+I435)</f>
        <v/>
      </c>
      <c r="K435" s="14" t="n"/>
      <c r="L435" s="14" t="n"/>
      <c r="M435" s="14" t="n"/>
      <c r="N435" s="14" t="n"/>
      <c r="O435" s="20">
        <f>IF(A435="","",SUMPRODUCT((A435&gt;=Setup!$C$19:$C$30)*(A435&lt;=Setup!$D$19:$D$30)*Setup!$A$19:$A$30))</f>
        <v/>
      </c>
      <c r="P435" s="34">
        <f>IF(A435="","",IF(OR(F435="Standard domestic 15% (Box 7)",F435="Import - VAT paid at customs (Box 8)",F435="Import - Reverse charge (Box 9)"),ROUND(H435*Setup!$B$9,2),0))</f>
        <v/>
      </c>
      <c r="Q435" s="34">
        <f>IF(A435="","",I435-P435)</f>
        <v/>
      </c>
      <c r="R435" s="34">
        <f>IF(A435="","",IF(L435="Yes",I435,0))</f>
        <v/>
      </c>
      <c r="S435" s="34">
        <f>IF(A435="","",IF(AND(L435="Yes",K435="Yes",NOT(ISNUMBER(SEARCH("blocked",G435))),OR(F435="Standard domestic 15% (Box 7)",F435="Import - VAT paid at customs (Box 8)",F435="Import - Reverse charge (Box 9)"),OR(F435&lt;&gt;"Standard domestic 15% (Box 7)",AND(LEN(D435)=15,LEFT(D435,1)="3",RIGHT(D435,1)="3",ISNUMBER(--D435)))),I435,0))</f>
        <v/>
      </c>
      <c r="T435" s="34">
        <f>IF(A435="","",R435-S435)</f>
        <v/>
      </c>
      <c r="U435" s="23">
        <f>IF(A435="","",IF(O435=0,"Outside audit periods; ","")&amp;IF(F435="","No VAT category; ","")&amp;IF(ABS(Q435)&gt;Setup!$B$10,"VAT ≠ 15% × net; ","")&amp;IF(AND(F435="Standard domestic 15% (Box 7)",NOT(AND(LEN(D435)=15,LEFT(D435,1)="3",RIGHT(D435,1)="3",ISNUMBER(--D435)))),"Invalid/missing supplier VAT no; ","")&amp;IF(AND(L435="Yes",K435&lt;&gt;"Yes"),"VAT claimed without valid tax invoice; ","")&amp;IF(AND(L435="Yes",ISNUMBER(SEARCH("blocked",G435))),"Blocked input VAT claimed; ","")&amp;IF(AND(F435="Import - VAT paid at customs (Box 8)",M435=""),"Customs declaration no missing; ","")&amp;IF(AND(F435="Import - Reverse charge (Box 9)",E435="Saudi Arabia"),"RCM used for a local supplier; ","")&amp;IF(AND(L435="Yes",NOT(OR(F435="Standard domestic 15% (Box 7)",F435="Import - VAT paid at customs (Box 8)",F435="Import - Reverse charge (Box 9)"))),"VAT claimed on non-taxable category; ",""))</f>
        <v/>
      </c>
    </row>
    <row r="436">
      <c r="A436" s="17" t="n"/>
      <c r="B436" s="14" t="n"/>
      <c r="C436" s="14" t="n"/>
      <c r="D436" s="16" t="n"/>
      <c r="E436" s="14" t="n"/>
      <c r="F436" s="14" t="n"/>
      <c r="G436" s="14" t="n"/>
      <c r="H436" s="19" t="n"/>
      <c r="I436" s="19" t="n"/>
      <c r="J436" s="34">
        <f>IF(A436="","",H436+I436)</f>
        <v/>
      </c>
      <c r="K436" s="14" t="n"/>
      <c r="L436" s="14" t="n"/>
      <c r="M436" s="14" t="n"/>
      <c r="N436" s="14" t="n"/>
      <c r="O436" s="20">
        <f>IF(A436="","",SUMPRODUCT((A436&gt;=Setup!$C$19:$C$30)*(A436&lt;=Setup!$D$19:$D$30)*Setup!$A$19:$A$30))</f>
        <v/>
      </c>
      <c r="P436" s="34">
        <f>IF(A436="","",IF(OR(F436="Standard domestic 15% (Box 7)",F436="Import - VAT paid at customs (Box 8)",F436="Import - Reverse charge (Box 9)"),ROUND(H436*Setup!$B$9,2),0))</f>
        <v/>
      </c>
      <c r="Q436" s="34">
        <f>IF(A436="","",I436-P436)</f>
        <v/>
      </c>
      <c r="R436" s="34">
        <f>IF(A436="","",IF(L436="Yes",I436,0))</f>
        <v/>
      </c>
      <c r="S436" s="34">
        <f>IF(A436="","",IF(AND(L436="Yes",K436="Yes",NOT(ISNUMBER(SEARCH("blocked",G436))),OR(F436="Standard domestic 15% (Box 7)",F436="Import - VAT paid at customs (Box 8)",F436="Import - Reverse charge (Box 9)"),OR(F436&lt;&gt;"Standard domestic 15% (Box 7)",AND(LEN(D436)=15,LEFT(D436,1)="3",RIGHT(D436,1)="3",ISNUMBER(--D436)))),I436,0))</f>
        <v/>
      </c>
      <c r="T436" s="34">
        <f>IF(A436="","",R436-S436)</f>
        <v/>
      </c>
      <c r="U436" s="23">
        <f>IF(A436="","",IF(O436=0,"Outside audit periods; ","")&amp;IF(F436="","No VAT category; ","")&amp;IF(ABS(Q436)&gt;Setup!$B$10,"VAT ≠ 15% × net; ","")&amp;IF(AND(F436="Standard domestic 15% (Box 7)",NOT(AND(LEN(D436)=15,LEFT(D436,1)="3",RIGHT(D436,1)="3",ISNUMBER(--D436)))),"Invalid/missing supplier VAT no; ","")&amp;IF(AND(L436="Yes",K436&lt;&gt;"Yes"),"VAT claimed without valid tax invoice; ","")&amp;IF(AND(L436="Yes",ISNUMBER(SEARCH("blocked",G436))),"Blocked input VAT claimed; ","")&amp;IF(AND(F436="Import - VAT paid at customs (Box 8)",M436=""),"Customs declaration no missing; ","")&amp;IF(AND(F436="Import - Reverse charge (Box 9)",E436="Saudi Arabia"),"RCM used for a local supplier; ","")&amp;IF(AND(L436="Yes",NOT(OR(F436="Standard domestic 15% (Box 7)",F436="Import - VAT paid at customs (Box 8)",F436="Import - Reverse charge (Box 9)"))),"VAT claimed on non-taxable category; ",""))</f>
        <v/>
      </c>
    </row>
    <row r="437">
      <c r="A437" s="17" t="n"/>
      <c r="B437" s="14" t="n"/>
      <c r="C437" s="14" t="n"/>
      <c r="D437" s="16" t="n"/>
      <c r="E437" s="14" t="n"/>
      <c r="F437" s="14" t="n"/>
      <c r="G437" s="14" t="n"/>
      <c r="H437" s="19" t="n"/>
      <c r="I437" s="19" t="n"/>
      <c r="J437" s="34">
        <f>IF(A437="","",H437+I437)</f>
        <v/>
      </c>
      <c r="K437" s="14" t="n"/>
      <c r="L437" s="14" t="n"/>
      <c r="M437" s="14" t="n"/>
      <c r="N437" s="14" t="n"/>
      <c r="O437" s="20">
        <f>IF(A437="","",SUMPRODUCT((A437&gt;=Setup!$C$19:$C$30)*(A437&lt;=Setup!$D$19:$D$30)*Setup!$A$19:$A$30))</f>
        <v/>
      </c>
      <c r="P437" s="34">
        <f>IF(A437="","",IF(OR(F437="Standard domestic 15% (Box 7)",F437="Import - VAT paid at customs (Box 8)",F437="Import - Reverse charge (Box 9)"),ROUND(H437*Setup!$B$9,2),0))</f>
        <v/>
      </c>
      <c r="Q437" s="34">
        <f>IF(A437="","",I437-P437)</f>
        <v/>
      </c>
      <c r="R437" s="34">
        <f>IF(A437="","",IF(L437="Yes",I437,0))</f>
        <v/>
      </c>
      <c r="S437" s="34">
        <f>IF(A437="","",IF(AND(L437="Yes",K437="Yes",NOT(ISNUMBER(SEARCH("blocked",G437))),OR(F437="Standard domestic 15% (Box 7)",F437="Import - VAT paid at customs (Box 8)",F437="Import - Reverse charge (Box 9)"),OR(F437&lt;&gt;"Standard domestic 15% (Box 7)",AND(LEN(D437)=15,LEFT(D437,1)="3",RIGHT(D437,1)="3",ISNUMBER(--D437)))),I437,0))</f>
        <v/>
      </c>
      <c r="T437" s="34">
        <f>IF(A437="","",R437-S437)</f>
        <v/>
      </c>
      <c r="U437" s="23">
        <f>IF(A437="","",IF(O437=0,"Outside audit periods; ","")&amp;IF(F437="","No VAT category; ","")&amp;IF(ABS(Q437)&gt;Setup!$B$10,"VAT ≠ 15% × net; ","")&amp;IF(AND(F437="Standard domestic 15% (Box 7)",NOT(AND(LEN(D437)=15,LEFT(D437,1)="3",RIGHT(D437,1)="3",ISNUMBER(--D437)))),"Invalid/missing supplier VAT no; ","")&amp;IF(AND(L437="Yes",K437&lt;&gt;"Yes"),"VAT claimed without valid tax invoice; ","")&amp;IF(AND(L437="Yes",ISNUMBER(SEARCH("blocked",G437))),"Blocked input VAT claimed; ","")&amp;IF(AND(F437="Import - VAT paid at customs (Box 8)",M437=""),"Customs declaration no missing; ","")&amp;IF(AND(F437="Import - Reverse charge (Box 9)",E437="Saudi Arabia"),"RCM used for a local supplier; ","")&amp;IF(AND(L437="Yes",NOT(OR(F437="Standard domestic 15% (Box 7)",F437="Import - VAT paid at customs (Box 8)",F437="Import - Reverse charge (Box 9)"))),"VAT claimed on non-taxable category; ",""))</f>
        <v/>
      </c>
    </row>
    <row r="438">
      <c r="A438" s="17" t="n"/>
      <c r="B438" s="14" t="n"/>
      <c r="C438" s="14" t="n"/>
      <c r="D438" s="16" t="n"/>
      <c r="E438" s="14" t="n"/>
      <c r="F438" s="14" t="n"/>
      <c r="G438" s="14" t="n"/>
      <c r="H438" s="19" t="n"/>
      <c r="I438" s="19" t="n"/>
      <c r="J438" s="34">
        <f>IF(A438="","",H438+I438)</f>
        <v/>
      </c>
      <c r="K438" s="14" t="n"/>
      <c r="L438" s="14" t="n"/>
      <c r="M438" s="14" t="n"/>
      <c r="N438" s="14" t="n"/>
      <c r="O438" s="20">
        <f>IF(A438="","",SUMPRODUCT((A438&gt;=Setup!$C$19:$C$30)*(A438&lt;=Setup!$D$19:$D$30)*Setup!$A$19:$A$30))</f>
        <v/>
      </c>
      <c r="P438" s="34">
        <f>IF(A438="","",IF(OR(F438="Standard domestic 15% (Box 7)",F438="Import - VAT paid at customs (Box 8)",F438="Import - Reverse charge (Box 9)"),ROUND(H438*Setup!$B$9,2),0))</f>
        <v/>
      </c>
      <c r="Q438" s="34">
        <f>IF(A438="","",I438-P438)</f>
        <v/>
      </c>
      <c r="R438" s="34">
        <f>IF(A438="","",IF(L438="Yes",I438,0))</f>
        <v/>
      </c>
      <c r="S438" s="34">
        <f>IF(A438="","",IF(AND(L438="Yes",K438="Yes",NOT(ISNUMBER(SEARCH("blocked",G438))),OR(F438="Standard domestic 15% (Box 7)",F438="Import - VAT paid at customs (Box 8)",F438="Import - Reverse charge (Box 9)"),OR(F438&lt;&gt;"Standard domestic 15% (Box 7)",AND(LEN(D438)=15,LEFT(D438,1)="3",RIGHT(D438,1)="3",ISNUMBER(--D438)))),I438,0))</f>
        <v/>
      </c>
      <c r="T438" s="34">
        <f>IF(A438="","",R438-S438)</f>
        <v/>
      </c>
      <c r="U438" s="23">
        <f>IF(A438="","",IF(O438=0,"Outside audit periods; ","")&amp;IF(F438="","No VAT category; ","")&amp;IF(ABS(Q438)&gt;Setup!$B$10,"VAT ≠ 15% × net; ","")&amp;IF(AND(F438="Standard domestic 15% (Box 7)",NOT(AND(LEN(D438)=15,LEFT(D438,1)="3",RIGHT(D438,1)="3",ISNUMBER(--D438)))),"Invalid/missing supplier VAT no; ","")&amp;IF(AND(L438="Yes",K438&lt;&gt;"Yes"),"VAT claimed without valid tax invoice; ","")&amp;IF(AND(L438="Yes",ISNUMBER(SEARCH("blocked",G438))),"Blocked input VAT claimed; ","")&amp;IF(AND(F438="Import - VAT paid at customs (Box 8)",M438=""),"Customs declaration no missing; ","")&amp;IF(AND(F438="Import - Reverse charge (Box 9)",E438="Saudi Arabia"),"RCM used for a local supplier; ","")&amp;IF(AND(L438="Yes",NOT(OR(F438="Standard domestic 15% (Box 7)",F438="Import - VAT paid at customs (Box 8)",F438="Import - Reverse charge (Box 9)"))),"VAT claimed on non-taxable category; ",""))</f>
        <v/>
      </c>
    </row>
    <row r="439">
      <c r="A439" s="17" t="n"/>
      <c r="B439" s="14" t="n"/>
      <c r="C439" s="14" t="n"/>
      <c r="D439" s="16" t="n"/>
      <c r="E439" s="14" t="n"/>
      <c r="F439" s="14" t="n"/>
      <c r="G439" s="14" t="n"/>
      <c r="H439" s="19" t="n"/>
      <c r="I439" s="19" t="n"/>
      <c r="J439" s="34">
        <f>IF(A439="","",H439+I439)</f>
        <v/>
      </c>
      <c r="K439" s="14" t="n"/>
      <c r="L439" s="14" t="n"/>
      <c r="M439" s="14" t="n"/>
      <c r="N439" s="14" t="n"/>
      <c r="O439" s="20">
        <f>IF(A439="","",SUMPRODUCT((A439&gt;=Setup!$C$19:$C$30)*(A439&lt;=Setup!$D$19:$D$30)*Setup!$A$19:$A$30))</f>
        <v/>
      </c>
      <c r="P439" s="34">
        <f>IF(A439="","",IF(OR(F439="Standard domestic 15% (Box 7)",F439="Import - VAT paid at customs (Box 8)",F439="Import - Reverse charge (Box 9)"),ROUND(H439*Setup!$B$9,2),0))</f>
        <v/>
      </c>
      <c r="Q439" s="34">
        <f>IF(A439="","",I439-P439)</f>
        <v/>
      </c>
      <c r="R439" s="34">
        <f>IF(A439="","",IF(L439="Yes",I439,0))</f>
        <v/>
      </c>
      <c r="S439" s="34">
        <f>IF(A439="","",IF(AND(L439="Yes",K439="Yes",NOT(ISNUMBER(SEARCH("blocked",G439))),OR(F439="Standard domestic 15% (Box 7)",F439="Import - VAT paid at customs (Box 8)",F439="Import - Reverse charge (Box 9)"),OR(F439&lt;&gt;"Standard domestic 15% (Box 7)",AND(LEN(D439)=15,LEFT(D439,1)="3",RIGHT(D439,1)="3",ISNUMBER(--D439)))),I439,0))</f>
        <v/>
      </c>
      <c r="T439" s="34">
        <f>IF(A439="","",R439-S439)</f>
        <v/>
      </c>
      <c r="U439" s="23">
        <f>IF(A439="","",IF(O439=0,"Outside audit periods; ","")&amp;IF(F439="","No VAT category; ","")&amp;IF(ABS(Q439)&gt;Setup!$B$10,"VAT ≠ 15% × net; ","")&amp;IF(AND(F439="Standard domestic 15% (Box 7)",NOT(AND(LEN(D439)=15,LEFT(D439,1)="3",RIGHT(D439,1)="3",ISNUMBER(--D439)))),"Invalid/missing supplier VAT no; ","")&amp;IF(AND(L439="Yes",K439&lt;&gt;"Yes"),"VAT claimed without valid tax invoice; ","")&amp;IF(AND(L439="Yes",ISNUMBER(SEARCH("blocked",G439))),"Blocked input VAT claimed; ","")&amp;IF(AND(F439="Import - VAT paid at customs (Box 8)",M439=""),"Customs declaration no missing; ","")&amp;IF(AND(F439="Import - Reverse charge (Box 9)",E439="Saudi Arabia"),"RCM used for a local supplier; ","")&amp;IF(AND(L439="Yes",NOT(OR(F439="Standard domestic 15% (Box 7)",F439="Import - VAT paid at customs (Box 8)",F439="Import - Reverse charge (Box 9)"))),"VAT claimed on non-taxable category; ",""))</f>
        <v/>
      </c>
    </row>
    <row r="440">
      <c r="A440" s="17" t="n"/>
      <c r="B440" s="14" t="n"/>
      <c r="C440" s="14" t="n"/>
      <c r="D440" s="16" t="n"/>
      <c r="E440" s="14" t="n"/>
      <c r="F440" s="14" t="n"/>
      <c r="G440" s="14" t="n"/>
      <c r="H440" s="19" t="n"/>
      <c r="I440" s="19" t="n"/>
      <c r="J440" s="34">
        <f>IF(A440="","",H440+I440)</f>
        <v/>
      </c>
      <c r="K440" s="14" t="n"/>
      <c r="L440" s="14" t="n"/>
      <c r="M440" s="14" t="n"/>
      <c r="N440" s="14" t="n"/>
      <c r="O440" s="20">
        <f>IF(A440="","",SUMPRODUCT((A440&gt;=Setup!$C$19:$C$30)*(A440&lt;=Setup!$D$19:$D$30)*Setup!$A$19:$A$30))</f>
        <v/>
      </c>
      <c r="P440" s="34">
        <f>IF(A440="","",IF(OR(F440="Standard domestic 15% (Box 7)",F440="Import - VAT paid at customs (Box 8)",F440="Import - Reverse charge (Box 9)"),ROUND(H440*Setup!$B$9,2),0))</f>
        <v/>
      </c>
      <c r="Q440" s="34">
        <f>IF(A440="","",I440-P440)</f>
        <v/>
      </c>
      <c r="R440" s="34">
        <f>IF(A440="","",IF(L440="Yes",I440,0))</f>
        <v/>
      </c>
      <c r="S440" s="34">
        <f>IF(A440="","",IF(AND(L440="Yes",K440="Yes",NOT(ISNUMBER(SEARCH("blocked",G440))),OR(F440="Standard domestic 15% (Box 7)",F440="Import - VAT paid at customs (Box 8)",F440="Import - Reverse charge (Box 9)"),OR(F440&lt;&gt;"Standard domestic 15% (Box 7)",AND(LEN(D440)=15,LEFT(D440,1)="3",RIGHT(D440,1)="3",ISNUMBER(--D440)))),I440,0))</f>
        <v/>
      </c>
      <c r="T440" s="34">
        <f>IF(A440="","",R440-S440)</f>
        <v/>
      </c>
      <c r="U440" s="23">
        <f>IF(A440="","",IF(O440=0,"Outside audit periods; ","")&amp;IF(F440="","No VAT category; ","")&amp;IF(ABS(Q440)&gt;Setup!$B$10,"VAT ≠ 15% × net; ","")&amp;IF(AND(F440="Standard domestic 15% (Box 7)",NOT(AND(LEN(D440)=15,LEFT(D440,1)="3",RIGHT(D440,1)="3",ISNUMBER(--D440)))),"Invalid/missing supplier VAT no; ","")&amp;IF(AND(L440="Yes",K440&lt;&gt;"Yes"),"VAT claimed without valid tax invoice; ","")&amp;IF(AND(L440="Yes",ISNUMBER(SEARCH("blocked",G440))),"Blocked input VAT claimed; ","")&amp;IF(AND(F440="Import - VAT paid at customs (Box 8)",M440=""),"Customs declaration no missing; ","")&amp;IF(AND(F440="Import - Reverse charge (Box 9)",E440="Saudi Arabia"),"RCM used for a local supplier; ","")&amp;IF(AND(L440="Yes",NOT(OR(F440="Standard domestic 15% (Box 7)",F440="Import - VAT paid at customs (Box 8)",F440="Import - Reverse charge (Box 9)"))),"VAT claimed on non-taxable category; ",""))</f>
        <v/>
      </c>
    </row>
    <row r="441">
      <c r="A441" s="17" t="n"/>
      <c r="B441" s="14" t="n"/>
      <c r="C441" s="14" t="n"/>
      <c r="D441" s="16" t="n"/>
      <c r="E441" s="14" t="n"/>
      <c r="F441" s="14" t="n"/>
      <c r="G441" s="14" t="n"/>
      <c r="H441" s="19" t="n"/>
      <c r="I441" s="19" t="n"/>
      <c r="J441" s="34">
        <f>IF(A441="","",H441+I441)</f>
        <v/>
      </c>
      <c r="K441" s="14" t="n"/>
      <c r="L441" s="14" t="n"/>
      <c r="M441" s="14" t="n"/>
      <c r="N441" s="14" t="n"/>
      <c r="O441" s="20">
        <f>IF(A441="","",SUMPRODUCT((A441&gt;=Setup!$C$19:$C$30)*(A441&lt;=Setup!$D$19:$D$30)*Setup!$A$19:$A$30))</f>
        <v/>
      </c>
      <c r="P441" s="34">
        <f>IF(A441="","",IF(OR(F441="Standard domestic 15% (Box 7)",F441="Import - VAT paid at customs (Box 8)",F441="Import - Reverse charge (Box 9)"),ROUND(H441*Setup!$B$9,2),0))</f>
        <v/>
      </c>
      <c r="Q441" s="34">
        <f>IF(A441="","",I441-P441)</f>
        <v/>
      </c>
      <c r="R441" s="34">
        <f>IF(A441="","",IF(L441="Yes",I441,0))</f>
        <v/>
      </c>
      <c r="S441" s="34">
        <f>IF(A441="","",IF(AND(L441="Yes",K441="Yes",NOT(ISNUMBER(SEARCH("blocked",G441))),OR(F441="Standard domestic 15% (Box 7)",F441="Import - VAT paid at customs (Box 8)",F441="Import - Reverse charge (Box 9)"),OR(F441&lt;&gt;"Standard domestic 15% (Box 7)",AND(LEN(D441)=15,LEFT(D441,1)="3",RIGHT(D441,1)="3",ISNUMBER(--D441)))),I441,0))</f>
        <v/>
      </c>
      <c r="T441" s="34">
        <f>IF(A441="","",R441-S441)</f>
        <v/>
      </c>
      <c r="U441" s="23">
        <f>IF(A441="","",IF(O441=0,"Outside audit periods; ","")&amp;IF(F441="","No VAT category; ","")&amp;IF(ABS(Q441)&gt;Setup!$B$10,"VAT ≠ 15% × net; ","")&amp;IF(AND(F441="Standard domestic 15% (Box 7)",NOT(AND(LEN(D441)=15,LEFT(D441,1)="3",RIGHT(D441,1)="3",ISNUMBER(--D441)))),"Invalid/missing supplier VAT no; ","")&amp;IF(AND(L441="Yes",K441&lt;&gt;"Yes"),"VAT claimed without valid tax invoice; ","")&amp;IF(AND(L441="Yes",ISNUMBER(SEARCH("blocked",G441))),"Blocked input VAT claimed; ","")&amp;IF(AND(F441="Import - VAT paid at customs (Box 8)",M441=""),"Customs declaration no missing; ","")&amp;IF(AND(F441="Import - Reverse charge (Box 9)",E441="Saudi Arabia"),"RCM used for a local supplier; ","")&amp;IF(AND(L441="Yes",NOT(OR(F441="Standard domestic 15% (Box 7)",F441="Import - VAT paid at customs (Box 8)",F441="Import - Reverse charge (Box 9)"))),"VAT claimed on non-taxable category; ",""))</f>
        <v/>
      </c>
    </row>
    <row r="442">
      <c r="A442" s="17" t="n"/>
      <c r="B442" s="14" t="n"/>
      <c r="C442" s="14" t="n"/>
      <c r="D442" s="16" t="n"/>
      <c r="E442" s="14" t="n"/>
      <c r="F442" s="14" t="n"/>
      <c r="G442" s="14" t="n"/>
      <c r="H442" s="19" t="n"/>
      <c r="I442" s="19" t="n"/>
      <c r="J442" s="34">
        <f>IF(A442="","",H442+I442)</f>
        <v/>
      </c>
      <c r="K442" s="14" t="n"/>
      <c r="L442" s="14" t="n"/>
      <c r="M442" s="14" t="n"/>
      <c r="N442" s="14" t="n"/>
      <c r="O442" s="20">
        <f>IF(A442="","",SUMPRODUCT((A442&gt;=Setup!$C$19:$C$30)*(A442&lt;=Setup!$D$19:$D$30)*Setup!$A$19:$A$30))</f>
        <v/>
      </c>
      <c r="P442" s="34">
        <f>IF(A442="","",IF(OR(F442="Standard domestic 15% (Box 7)",F442="Import - VAT paid at customs (Box 8)",F442="Import - Reverse charge (Box 9)"),ROUND(H442*Setup!$B$9,2),0))</f>
        <v/>
      </c>
      <c r="Q442" s="34">
        <f>IF(A442="","",I442-P442)</f>
        <v/>
      </c>
      <c r="R442" s="34">
        <f>IF(A442="","",IF(L442="Yes",I442,0))</f>
        <v/>
      </c>
      <c r="S442" s="34">
        <f>IF(A442="","",IF(AND(L442="Yes",K442="Yes",NOT(ISNUMBER(SEARCH("blocked",G442))),OR(F442="Standard domestic 15% (Box 7)",F442="Import - VAT paid at customs (Box 8)",F442="Import - Reverse charge (Box 9)"),OR(F442&lt;&gt;"Standard domestic 15% (Box 7)",AND(LEN(D442)=15,LEFT(D442,1)="3",RIGHT(D442,1)="3",ISNUMBER(--D442)))),I442,0))</f>
        <v/>
      </c>
      <c r="T442" s="34">
        <f>IF(A442="","",R442-S442)</f>
        <v/>
      </c>
      <c r="U442" s="23">
        <f>IF(A442="","",IF(O442=0,"Outside audit periods; ","")&amp;IF(F442="","No VAT category; ","")&amp;IF(ABS(Q442)&gt;Setup!$B$10,"VAT ≠ 15% × net; ","")&amp;IF(AND(F442="Standard domestic 15% (Box 7)",NOT(AND(LEN(D442)=15,LEFT(D442,1)="3",RIGHT(D442,1)="3",ISNUMBER(--D442)))),"Invalid/missing supplier VAT no; ","")&amp;IF(AND(L442="Yes",K442&lt;&gt;"Yes"),"VAT claimed without valid tax invoice; ","")&amp;IF(AND(L442="Yes",ISNUMBER(SEARCH("blocked",G442))),"Blocked input VAT claimed; ","")&amp;IF(AND(F442="Import - VAT paid at customs (Box 8)",M442=""),"Customs declaration no missing; ","")&amp;IF(AND(F442="Import - Reverse charge (Box 9)",E442="Saudi Arabia"),"RCM used for a local supplier; ","")&amp;IF(AND(L442="Yes",NOT(OR(F442="Standard domestic 15% (Box 7)",F442="Import - VAT paid at customs (Box 8)",F442="Import - Reverse charge (Box 9)"))),"VAT claimed on non-taxable category; ",""))</f>
        <v/>
      </c>
    </row>
    <row r="443">
      <c r="A443" s="17" t="n"/>
      <c r="B443" s="14" t="n"/>
      <c r="C443" s="14" t="n"/>
      <c r="D443" s="16" t="n"/>
      <c r="E443" s="14" t="n"/>
      <c r="F443" s="14" t="n"/>
      <c r="G443" s="14" t="n"/>
      <c r="H443" s="19" t="n"/>
      <c r="I443" s="19" t="n"/>
      <c r="J443" s="34">
        <f>IF(A443="","",H443+I443)</f>
        <v/>
      </c>
      <c r="K443" s="14" t="n"/>
      <c r="L443" s="14" t="n"/>
      <c r="M443" s="14" t="n"/>
      <c r="N443" s="14" t="n"/>
      <c r="O443" s="20">
        <f>IF(A443="","",SUMPRODUCT((A443&gt;=Setup!$C$19:$C$30)*(A443&lt;=Setup!$D$19:$D$30)*Setup!$A$19:$A$30))</f>
        <v/>
      </c>
      <c r="P443" s="34">
        <f>IF(A443="","",IF(OR(F443="Standard domestic 15% (Box 7)",F443="Import - VAT paid at customs (Box 8)",F443="Import - Reverse charge (Box 9)"),ROUND(H443*Setup!$B$9,2),0))</f>
        <v/>
      </c>
      <c r="Q443" s="34">
        <f>IF(A443="","",I443-P443)</f>
        <v/>
      </c>
      <c r="R443" s="34">
        <f>IF(A443="","",IF(L443="Yes",I443,0))</f>
        <v/>
      </c>
      <c r="S443" s="34">
        <f>IF(A443="","",IF(AND(L443="Yes",K443="Yes",NOT(ISNUMBER(SEARCH("blocked",G443))),OR(F443="Standard domestic 15% (Box 7)",F443="Import - VAT paid at customs (Box 8)",F443="Import - Reverse charge (Box 9)"),OR(F443&lt;&gt;"Standard domestic 15% (Box 7)",AND(LEN(D443)=15,LEFT(D443,1)="3",RIGHT(D443,1)="3",ISNUMBER(--D443)))),I443,0))</f>
        <v/>
      </c>
      <c r="T443" s="34">
        <f>IF(A443="","",R443-S443)</f>
        <v/>
      </c>
      <c r="U443" s="23">
        <f>IF(A443="","",IF(O443=0,"Outside audit periods; ","")&amp;IF(F443="","No VAT category; ","")&amp;IF(ABS(Q443)&gt;Setup!$B$10,"VAT ≠ 15% × net; ","")&amp;IF(AND(F443="Standard domestic 15% (Box 7)",NOT(AND(LEN(D443)=15,LEFT(D443,1)="3",RIGHT(D443,1)="3",ISNUMBER(--D443)))),"Invalid/missing supplier VAT no; ","")&amp;IF(AND(L443="Yes",K443&lt;&gt;"Yes"),"VAT claimed without valid tax invoice; ","")&amp;IF(AND(L443="Yes",ISNUMBER(SEARCH("blocked",G443))),"Blocked input VAT claimed; ","")&amp;IF(AND(F443="Import - VAT paid at customs (Box 8)",M443=""),"Customs declaration no missing; ","")&amp;IF(AND(F443="Import - Reverse charge (Box 9)",E443="Saudi Arabia"),"RCM used for a local supplier; ","")&amp;IF(AND(L443="Yes",NOT(OR(F443="Standard domestic 15% (Box 7)",F443="Import - VAT paid at customs (Box 8)",F443="Import - Reverse charge (Box 9)"))),"VAT claimed on non-taxable category; ",""))</f>
        <v/>
      </c>
    </row>
    <row r="444">
      <c r="A444" s="17" t="n"/>
      <c r="B444" s="14" t="n"/>
      <c r="C444" s="14" t="n"/>
      <c r="D444" s="16" t="n"/>
      <c r="E444" s="14" t="n"/>
      <c r="F444" s="14" t="n"/>
      <c r="G444" s="14" t="n"/>
      <c r="H444" s="19" t="n"/>
      <c r="I444" s="19" t="n"/>
      <c r="J444" s="34">
        <f>IF(A444="","",H444+I444)</f>
        <v/>
      </c>
      <c r="K444" s="14" t="n"/>
      <c r="L444" s="14" t="n"/>
      <c r="M444" s="14" t="n"/>
      <c r="N444" s="14" t="n"/>
      <c r="O444" s="20">
        <f>IF(A444="","",SUMPRODUCT((A444&gt;=Setup!$C$19:$C$30)*(A444&lt;=Setup!$D$19:$D$30)*Setup!$A$19:$A$30))</f>
        <v/>
      </c>
      <c r="P444" s="34">
        <f>IF(A444="","",IF(OR(F444="Standard domestic 15% (Box 7)",F444="Import - VAT paid at customs (Box 8)",F444="Import - Reverse charge (Box 9)"),ROUND(H444*Setup!$B$9,2),0))</f>
        <v/>
      </c>
      <c r="Q444" s="34">
        <f>IF(A444="","",I444-P444)</f>
        <v/>
      </c>
      <c r="R444" s="34">
        <f>IF(A444="","",IF(L444="Yes",I444,0))</f>
        <v/>
      </c>
      <c r="S444" s="34">
        <f>IF(A444="","",IF(AND(L444="Yes",K444="Yes",NOT(ISNUMBER(SEARCH("blocked",G444))),OR(F444="Standard domestic 15% (Box 7)",F444="Import - VAT paid at customs (Box 8)",F444="Import - Reverse charge (Box 9)"),OR(F444&lt;&gt;"Standard domestic 15% (Box 7)",AND(LEN(D444)=15,LEFT(D444,1)="3",RIGHT(D444,1)="3",ISNUMBER(--D444)))),I444,0))</f>
        <v/>
      </c>
      <c r="T444" s="34">
        <f>IF(A444="","",R444-S444)</f>
        <v/>
      </c>
      <c r="U444" s="23">
        <f>IF(A444="","",IF(O444=0,"Outside audit periods; ","")&amp;IF(F444="","No VAT category; ","")&amp;IF(ABS(Q444)&gt;Setup!$B$10,"VAT ≠ 15% × net; ","")&amp;IF(AND(F444="Standard domestic 15% (Box 7)",NOT(AND(LEN(D444)=15,LEFT(D444,1)="3",RIGHT(D444,1)="3",ISNUMBER(--D444)))),"Invalid/missing supplier VAT no; ","")&amp;IF(AND(L444="Yes",K444&lt;&gt;"Yes"),"VAT claimed without valid tax invoice; ","")&amp;IF(AND(L444="Yes",ISNUMBER(SEARCH("blocked",G444))),"Blocked input VAT claimed; ","")&amp;IF(AND(F444="Import - VAT paid at customs (Box 8)",M444=""),"Customs declaration no missing; ","")&amp;IF(AND(F444="Import - Reverse charge (Box 9)",E444="Saudi Arabia"),"RCM used for a local supplier; ","")&amp;IF(AND(L444="Yes",NOT(OR(F444="Standard domestic 15% (Box 7)",F444="Import - VAT paid at customs (Box 8)",F444="Import - Reverse charge (Box 9)"))),"VAT claimed on non-taxable category; ",""))</f>
        <v/>
      </c>
    </row>
    <row r="445">
      <c r="A445" s="17" t="n"/>
      <c r="B445" s="14" t="n"/>
      <c r="C445" s="14" t="n"/>
      <c r="D445" s="16" t="n"/>
      <c r="E445" s="14" t="n"/>
      <c r="F445" s="14" t="n"/>
      <c r="G445" s="14" t="n"/>
      <c r="H445" s="19" t="n"/>
      <c r="I445" s="19" t="n"/>
      <c r="J445" s="34">
        <f>IF(A445="","",H445+I445)</f>
        <v/>
      </c>
      <c r="K445" s="14" t="n"/>
      <c r="L445" s="14" t="n"/>
      <c r="M445" s="14" t="n"/>
      <c r="N445" s="14" t="n"/>
      <c r="O445" s="20">
        <f>IF(A445="","",SUMPRODUCT((A445&gt;=Setup!$C$19:$C$30)*(A445&lt;=Setup!$D$19:$D$30)*Setup!$A$19:$A$30))</f>
        <v/>
      </c>
      <c r="P445" s="34">
        <f>IF(A445="","",IF(OR(F445="Standard domestic 15% (Box 7)",F445="Import - VAT paid at customs (Box 8)",F445="Import - Reverse charge (Box 9)"),ROUND(H445*Setup!$B$9,2),0))</f>
        <v/>
      </c>
      <c r="Q445" s="34">
        <f>IF(A445="","",I445-P445)</f>
        <v/>
      </c>
      <c r="R445" s="34">
        <f>IF(A445="","",IF(L445="Yes",I445,0))</f>
        <v/>
      </c>
      <c r="S445" s="34">
        <f>IF(A445="","",IF(AND(L445="Yes",K445="Yes",NOT(ISNUMBER(SEARCH("blocked",G445))),OR(F445="Standard domestic 15% (Box 7)",F445="Import - VAT paid at customs (Box 8)",F445="Import - Reverse charge (Box 9)"),OR(F445&lt;&gt;"Standard domestic 15% (Box 7)",AND(LEN(D445)=15,LEFT(D445,1)="3",RIGHT(D445,1)="3",ISNUMBER(--D445)))),I445,0))</f>
        <v/>
      </c>
      <c r="T445" s="34">
        <f>IF(A445="","",R445-S445)</f>
        <v/>
      </c>
      <c r="U445" s="23">
        <f>IF(A445="","",IF(O445=0,"Outside audit periods; ","")&amp;IF(F445="","No VAT category; ","")&amp;IF(ABS(Q445)&gt;Setup!$B$10,"VAT ≠ 15% × net; ","")&amp;IF(AND(F445="Standard domestic 15% (Box 7)",NOT(AND(LEN(D445)=15,LEFT(D445,1)="3",RIGHT(D445,1)="3",ISNUMBER(--D445)))),"Invalid/missing supplier VAT no; ","")&amp;IF(AND(L445="Yes",K445&lt;&gt;"Yes"),"VAT claimed without valid tax invoice; ","")&amp;IF(AND(L445="Yes",ISNUMBER(SEARCH("blocked",G445))),"Blocked input VAT claimed; ","")&amp;IF(AND(F445="Import - VAT paid at customs (Box 8)",M445=""),"Customs declaration no missing; ","")&amp;IF(AND(F445="Import - Reverse charge (Box 9)",E445="Saudi Arabia"),"RCM used for a local supplier; ","")&amp;IF(AND(L445="Yes",NOT(OR(F445="Standard domestic 15% (Box 7)",F445="Import - VAT paid at customs (Box 8)",F445="Import - Reverse charge (Box 9)"))),"VAT claimed on non-taxable category; ",""))</f>
        <v/>
      </c>
    </row>
    <row r="446">
      <c r="A446" s="17" t="n"/>
      <c r="B446" s="14" t="n"/>
      <c r="C446" s="14" t="n"/>
      <c r="D446" s="16" t="n"/>
      <c r="E446" s="14" t="n"/>
      <c r="F446" s="14" t="n"/>
      <c r="G446" s="14" t="n"/>
      <c r="H446" s="19" t="n"/>
      <c r="I446" s="19" t="n"/>
      <c r="J446" s="34">
        <f>IF(A446="","",H446+I446)</f>
        <v/>
      </c>
      <c r="K446" s="14" t="n"/>
      <c r="L446" s="14" t="n"/>
      <c r="M446" s="14" t="n"/>
      <c r="N446" s="14" t="n"/>
      <c r="O446" s="20">
        <f>IF(A446="","",SUMPRODUCT((A446&gt;=Setup!$C$19:$C$30)*(A446&lt;=Setup!$D$19:$D$30)*Setup!$A$19:$A$30))</f>
        <v/>
      </c>
      <c r="P446" s="34">
        <f>IF(A446="","",IF(OR(F446="Standard domestic 15% (Box 7)",F446="Import - VAT paid at customs (Box 8)",F446="Import - Reverse charge (Box 9)"),ROUND(H446*Setup!$B$9,2),0))</f>
        <v/>
      </c>
      <c r="Q446" s="34">
        <f>IF(A446="","",I446-P446)</f>
        <v/>
      </c>
      <c r="R446" s="34">
        <f>IF(A446="","",IF(L446="Yes",I446,0))</f>
        <v/>
      </c>
      <c r="S446" s="34">
        <f>IF(A446="","",IF(AND(L446="Yes",K446="Yes",NOT(ISNUMBER(SEARCH("blocked",G446))),OR(F446="Standard domestic 15% (Box 7)",F446="Import - VAT paid at customs (Box 8)",F446="Import - Reverse charge (Box 9)"),OR(F446&lt;&gt;"Standard domestic 15% (Box 7)",AND(LEN(D446)=15,LEFT(D446,1)="3",RIGHT(D446,1)="3",ISNUMBER(--D446)))),I446,0))</f>
        <v/>
      </c>
      <c r="T446" s="34">
        <f>IF(A446="","",R446-S446)</f>
        <v/>
      </c>
      <c r="U446" s="23">
        <f>IF(A446="","",IF(O446=0,"Outside audit periods; ","")&amp;IF(F446="","No VAT category; ","")&amp;IF(ABS(Q446)&gt;Setup!$B$10,"VAT ≠ 15% × net; ","")&amp;IF(AND(F446="Standard domestic 15% (Box 7)",NOT(AND(LEN(D446)=15,LEFT(D446,1)="3",RIGHT(D446,1)="3",ISNUMBER(--D446)))),"Invalid/missing supplier VAT no; ","")&amp;IF(AND(L446="Yes",K446&lt;&gt;"Yes"),"VAT claimed without valid tax invoice; ","")&amp;IF(AND(L446="Yes",ISNUMBER(SEARCH("blocked",G446))),"Blocked input VAT claimed; ","")&amp;IF(AND(F446="Import - VAT paid at customs (Box 8)",M446=""),"Customs declaration no missing; ","")&amp;IF(AND(F446="Import - Reverse charge (Box 9)",E446="Saudi Arabia"),"RCM used for a local supplier; ","")&amp;IF(AND(L446="Yes",NOT(OR(F446="Standard domestic 15% (Box 7)",F446="Import - VAT paid at customs (Box 8)",F446="Import - Reverse charge (Box 9)"))),"VAT claimed on non-taxable category; ",""))</f>
        <v/>
      </c>
    </row>
    <row r="447">
      <c r="A447" s="17" t="n"/>
      <c r="B447" s="14" t="n"/>
      <c r="C447" s="14" t="n"/>
      <c r="D447" s="16" t="n"/>
      <c r="E447" s="14" t="n"/>
      <c r="F447" s="14" t="n"/>
      <c r="G447" s="14" t="n"/>
      <c r="H447" s="19" t="n"/>
      <c r="I447" s="19" t="n"/>
      <c r="J447" s="34">
        <f>IF(A447="","",H447+I447)</f>
        <v/>
      </c>
      <c r="K447" s="14" t="n"/>
      <c r="L447" s="14" t="n"/>
      <c r="M447" s="14" t="n"/>
      <c r="N447" s="14" t="n"/>
      <c r="O447" s="20">
        <f>IF(A447="","",SUMPRODUCT((A447&gt;=Setup!$C$19:$C$30)*(A447&lt;=Setup!$D$19:$D$30)*Setup!$A$19:$A$30))</f>
        <v/>
      </c>
      <c r="P447" s="34">
        <f>IF(A447="","",IF(OR(F447="Standard domestic 15% (Box 7)",F447="Import - VAT paid at customs (Box 8)",F447="Import - Reverse charge (Box 9)"),ROUND(H447*Setup!$B$9,2),0))</f>
        <v/>
      </c>
      <c r="Q447" s="34">
        <f>IF(A447="","",I447-P447)</f>
        <v/>
      </c>
      <c r="R447" s="34">
        <f>IF(A447="","",IF(L447="Yes",I447,0))</f>
        <v/>
      </c>
      <c r="S447" s="34">
        <f>IF(A447="","",IF(AND(L447="Yes",K447="Yes",NOT(ISNUMBER(SEARCH("blocked",G447))),OR(F447="Standard domestic 15% (Box 7)",F447="Import - VAT paid at customs (Box 8)",F447="Import - Reverse charge (Box 9)"),OR(F447&lt;&gt;"Standard domestic 15% (Box 7)",AND(LEN(D447)=15,LEFT(D447,1)="3",RIGHT(D447,1)="3",ISNUMBER(--D447)))),I447,0))</f>
        <v/>
      </c>
      <c r="T447" s="34">
        <f>IF(A447="","",R447-S447)</f>
        <v/>
      </c>
      <c r="U447" s="23">
        <f>IF(A447="","",IF(O447=0,"Outside audit periods; ","")&amp;IF(F447="","No VAT category; ","")&amp;IF(ABS(Q447)&gt;Setup!$B$10,"VAT ≠ 15% × net; ","")&amp;IF(AND(F447="Standard domestic 15% (Box 7)",NOT(AND(LEN(D447)=15,LEFT(D447,1)="3",RIGHT(D447,1)="3",ISNUMBER(--D447)))),"Invalid/missing supplier VAT no; ","")&amp;IF(AND(L447="Yes",K447&lt;&gt;"Yes"),"VAT claimed without valid tax invoice; ","")&amp;IF(AND(L447="Yes",ISNUMBER(SEARCH("blocked",G447))),"Blocked input VAT claimed; ","")&amp;IF(AND(F447="Import - VAT paid at customs (Box 8)",M447=""),"Customs declaration no missing; ","")&amp;IF(AND(F447="Import - Reverse charge (Box 9)",E447="Saudi Arabia"),"RCM used for a local supplier; ","")&amp;IF(AND(L447="Yes",NOT(OR(F447="Standard domestic 15% (Box 7)",F447="Import - VAT paid at customs (Box 8)",F447="Import - Reverse charge (Box 9)"))),"VAT claimed on non-taxable category; ",""))</f>
        <v/>
      </c>
    </row>
    <row r="448">
      <c r="A448" s="17" t="n"/>
      <c r="B448" s="14" t="n"/>
      <c r="C448" s="14" t="n"/>
      <c r="D448" s="16" t="n"/>
      <c r="E448" s="14" t="n"/>
      <c r="F448" s="14" t="n"/>
      <c r="G448" s="14" t="n"/>
      <c r="H448" s="19" t="n"/>
      <c r="I448" s="19" t="n"/>
      <c r="J448" s="34">
        <f>IF(A448="","",H448+I448)</f>
        <v/>
      </c>
      <c r="K448" s="14" t="n"/>
      <c r="L448" s="14" t="n"/>
      <c r="M448" s="14" t="n"/>
      <c r="N448" s="14" t="n"/>
      <c r="O448" s="20">
        <f>IF(A448="","",SUMPRODUCT((A448&gt;=Setup!$C$19:$C$30)*(A448&lt;=Setup!$D$19:$D$30)*Setup!$A$19:$A$30))</f>
        <v/>
      </c>
      <c r="P448" s="34">
        <f>IF(A448="","",IF(OR(F448="Standard domestic 15% (Box 7)",F448="Import - VAT paid at customs (Box 8)",F448="Import - Reverse charge (Box 9)"),ROUND(H448*Setup!$B$9,2),0))</f>
        <v/>
      </c>
      <c r="Q448" s="34">
        <f>IF(A448="","",I448-P448)</f>
        <v/>
      </c>
      <c r="R448" s="34">
        <f>IF(A448="","",IF(L448="Yes",I448,0))</f>
        <v/>
      </c>
      <c r="S448" s="34">
        <f>IF(A448="","",IF(AND(L448="Yes",K448="Yes",NOT(ISNUMBER(SEARCH("blocked",G448))),OR(F448="Standard domestic 15% (Box 7)",F448="Import - VAT paid at customs (Box 8)",F448="Import - Reverse charge (Box 9)"),OR(F448&lt;&gt;"Standard domestic 15% (Box 7)",AND(LEN(D448)=15,LEFT(D448,1)="3",RIGHT(D448,1)="3",ISNUMBER(--D448)))),I448,0))</f>
        <v/>
      </c>
      <c r="T448" s="34">
        <f>IF(A448="","",R448-S448)</f>
        <v/>
      </c>
      <c r="U448" s="23">
        <f>IF(A448="","",IF(O448=0,"Outside audit periods; ","")&amp;IF(F448="","No VAT category; ","")&amp;IF(ABS(Q448)&gt;Setup!$B$10,"VAT ≠ 15% × net; ","")&amp;IF(AND(F448="Standard domestic 15% (Box 7)",NOT(AND(LEN(D448)=15,LEFT(D448,1)="3",RIGHT(D448,1)="3",ISNUMBER(--D448)))),"Invalid/missing supplier VAT no; ","")&amp;IF(AND(L448="Yes",K448&lt;&gt;"Yes"),"VAT claimed without valid tax invoice; ","")&amp;IF(AND(L448="Yes",ISNUMBER(SEARCH("blocked",G448))),"Blocked input VAT claimed; ","")&amp;IF(AND(F448="Import - VAT paid at customs (Box 8)",M448=""),"Customs declaration no missing; ","")&amp;IF(AND(F448="Import - Reverse charge (Box 9)",E448="Saudi Arabia"),"RCM used for a local supplier; ","")&amp;IF(AND(L448="Yes",NOT(OR(F448="Standard domestic 15% (Box 7)",F448="Import - VAT paid at customs (Box 8)",F448="Import - Reverse charge (Box 9)"))),"VAT claimed on non-taxable category; ",""))</f>
        <v/>
      </c>
    </row>
    <row r="449">
      <c r="A449" s="17" t="n"/>
      <c r="B449" s="14" t="n"/>
      <c r="C449" s="14" t="n"/>
      <c r="D449" s="16" t="n"/>
      <c r="E449" s="14" t="n"/>
      <c r="F449" s="14" t="n"/>
      <c r="G449" s="14" t="n"/>
      <c r="H449" s="19" t="n"/>
      <c r="I449" s="19" t="n"/>
      <c r="J449" s="34">
        <f>IF(A449="","",H449+I449)</f>
        <v/>
      </c>
      <c r="K449" s="14" t="n"/>
      <c r="L449" s="14" t="n"/>
      <c r="M449" s="14" t="n"/>
      <c r="N449" s="14" t="n"/>
      <c r="O449" s="20">
        <f>IF(A449="","",SUMPRODUCT((A449&gt;=Setup!$C$19:$C$30)*(A449&lt;=Setup!$D$19:$D$30)*Setup!$A$19:$A$30))</f>
        <v/>
      </c>
      <c r="P449" s="34">
        <f>IF(A449="","",IF(OR(F449="Standard domestic 15% (Box 7)",F449="Import - VAT paid at customs (Box 8)",F449="Import - Reverse charge (Box 9)"),ROUND(H449*Setup!$B$9,2),0))</f>
        <v/>
      </c>
      <c r="Q449" s="34">
        <f>IF(A449="","",I449-P449)</f>
        <v/>
      </c>
      <c r="R449" s="34">
        <f>IF(A449="","",IF(L449="Yes",I449,0))</f>
        <v/>
      </c>
      <c r="S449" s="34">
        <f>IF(A449="","",IF(AND(L449="Yes",K449="Yes",NOT(ISNUMBER(SEARCH("blocked",G449))),OR(F449="Standard domestic 15% (Box 7)",F449="Import - VAT paid at customs (Box 8)",F449="Import - Reverse charge (Box 9)"),OR(F449&lt;&gt;"Standard domestic 15% (Box 7)",AND(LEN(D449)=15,LEFT(D449,1)="3",RIGHT(D449,1)="3",ISNUMBER(--D449)))),I449,0))</f>
        <v/>
      </c>
      <c r="T449" s="34">
        <f>IF(A449="","",R449-S449)</f>
        <v/>
      </c>
      <c r="U449" s="23">
        <f>IF(A449="","",IF(O449=0,"Outside audit periods; ","")&amp;IF(F449="","No VAT category; ","")&amp;IF(ABS(Q449)&gt;Setup!$B$10,"VAT ≠ 15% × net; ","")&amp;IF(AND(F449="Standard domestic 15% (Box 7)",NOT(AND(LEN(D449)=15,LEFT(D449,1)="3",RIGHT(D449,1)="3",ISNUMBER(--D449)))),"Invalid/missing supplier VAT no; ","")&amp;IF(AND(L449="Yes",K449&lt;&gt;"Yes"),"VAT claimed without valid tax invoice; ","")&amp;IF(AND(L449="Yes",ISNUMBER(SEARCH("blocked",G449))),"Blocked input VAT claimed; ","")&amp;IF(AND(F449="Import - VAT paid at customs (Box 8)",M449=""),"Customs declaration no missing; ","")&amp;IF(AND(F449="Import - Reverse charge (Box 9)",E449="Saudi Arabia"),"RCM used for a local supplier; ","")&amp;IF(AND(L449="Yes",NOT(OR(F449="Standard domestic 15% (Box 7)",F449="Import - VAT paid at customs (Box 8)",F449="Import - Reverse charge (Box 9)"))),"VAT claimed on non-taxable category; ",""))</f>
        <v/>
      </c>
    </row>
    <row r="450">
      <c r="A450" s="17" t="n"/>
      <c r="B450" s="14" t="n"/>
      <c r="C450" s="14" t="n"/>
      <c r="D450" s="16" t="n"/>
      <c r="E450" s="14" t="n"/>
      <c r="F450" s="14" t="n"/>
      <c r="G450" s="14" t="n"/>
      <c r="H450" s="19" t="n"/>
      <c r="I450" s="19" t="n"/>
      <c r="J450" s="34">
        <f>IF(A450="","",H450+I450)</f>
        <v/>
      </c>
      <c r="K450" s="14" t="n"/>
      <c r="L450" s="14" t="n"/>
      <c r="M450" s="14" t="n"/>
      <c r="N450" s="14" t="n"/>
      <c r="O450" s="20">
        <f>IF(A450="","",SUMPRODUCT((A450&gt;=Setup!$C$19:$C$30)*(A450&lt;=Setup!$D$19:$D$30)*Setup!$A$19:$A$30))</f>
        <v/>
      </c>
      <c r="P450" s="34">
        <f>IF(A450="","",IF(OR(F450="Standard domestic 15% (Box 7)",F450="Import - VAT paid at customs (Box 8)",F450="Import - Reverse charge (Box 9)"),ROUND(H450*Setup!$B$9,2),0))</f>
        <v/>
      </c>
      <c r="Q450" s="34">
        <f>IF(A450="","",I450-P450)</f>
        <v/>
      </c>
      <c r="R450" s="34">
        <f>IF(A450="","",IF(L450="Yes",I450,0))</f>
        <v/>
      </c>
      <c r="S450" s="34">
        <f>IF(A450="","",IF(AND(L450="Yes",K450="Yes",NOT(ISNUMBER(SEARCH("blocked",G450))),OR(F450="Standard domestic 15% (Box 7)",F450="Import - VAT paid at customs (Box 8)",F450="Import - Reverse charge (Box 9)"),OR(F450&lt;&gt;"Standard domestic 15% (Box 7)",AND(LEN(D450)=15,LEFT(D450,1)="3",RIGHT(D450,1)="3",ISNUMBER(--D450)))),I450,0))</f>
        <v/>
      </c>
      <c r="T450" s="34">
        <f>IF(A450="","",R450-S450)</f>
        <v/>
      </c>
      <c r="U450" s="23">
        <f>IF(A450="","",IF(O450=0,"Outside audit periods; ","")&amp;IF(F450="","No VAT category; ","")&amp;IF(ABS(Q450)&gt;Setup!$B$10,"VAT ≠ 15% × net; ","")&amp;IF(AND(F450="Standard domestic 15% (Box 7)",NOT(AND(LEN(D450)=15,LEFT(D450,1)="3",RIGHT(D450,1)="3",ISNUMBER(--D450)))),"Invalid/missing supplier VAT no; ","")&amp;IF(AND(L450="Yes",K450&lt;&gt;"Yes"),"VAT claimed without valid tax invoice; ","")&amp;IF(AND(L450="Yes",ISNUMBER(SEARCH("blocked",G450))),"Blocked input VAT claimed; ","")&amp;IF(AND(F450="Import - VAT paid at customs (Box 8)",M450=""),"Customs declaration no missing; ","")&amp;IF(AND(F450="Import - Reverse charge (Box 9)",E450="Saudi Arabia"),"RCM used for a local supplier; ","")&amp;IF(AND(L450="Yes",NOT(OR(F450="Standard domestic 15% (Box 7)",F450="Import - VAT paid at customs (Box 8)",F450="Import - Reverse charge (Box 9)"))),"VAT claimed on non-taxable category; ",""))</f>
        <v/>
      </c>
    </row>
    <row r="451">
      <c r="A451" s="17" t="n"/>
      <c r="B451" s="14" t="n"/>
      <c r="C451" s="14" t="n"/>
      <c r="D451" s="16" t="n"/>
      <c r="E451" s="14" t="n"/>
      <c r="F451" s="14" t="n"/>
      <c r="G451" s="14" t="n"/>
      <c r="H451" s="19" t="n"/>
      <c r="I451" s="19" t="n"/>
      <c r="J451" s="34">
        <f>IF(A451="","",H451+I451)</f>
        <v/>
      </c>
      <c r="K451" s="14" t="n"/>
      <c r="L451" s="14" t="n"/>
      <c r="M451" s="14" t="n"/>
      <c r="N451" s="14" t="n"/>
      <c r="O451" s="20">
        <f>IF(A451="","",SUMPRODUCT((A451&gt;=Setup!$C$19:$C$30)*(A451&lt;=Setup!$D$19:$D$30)*Setup!$A$19:$A$30))</f>
        <v/>
      </c>
      <c r="P451" s="34">
        <f>IF(A451="","",IF(OR(F451="Standard domestic 15% (Box 7)",F451="Import - VAT paid at customs (Box 8)",F451="Import - Reverse charge (Box 9)"),ROUND(H451*Setup!$B$9,2),0))</f>
        <v/>
      </c>
      <c r="Q451" s="34">
        <f>IF(A451="","",I451-P451)</f>
        <v/>
      </c>
      <c r="R451" s="34">
        <f>IF(A451="","",IF(L451="Yes",I451,0))</f>
        <v/>
      </c>
      <c r="S451" s="34">
        <f>IF(A451="","",IF(AND(L451="Yes",K451="Yes",NOT(ISNUMBER(SEARCH("blocked",G451))),OR(F451="Standard domestic 15% (Box 7)",F451="Import - VAT paid at customs (Box 8)",F451="Import - Reverse charge (Box 9)"),OR(F451&lt;&gt;"Standard domestic 15% (Box 7)",AND(LEN(D451)=15,LEFT(D451,1)="3",RIGHT(D451,1)="3",ISNUMBER(--D451)))),I451,0))</f>
        <v/>
      </c>
      <c r="T451" s="34">
        <f>IF(A451="","",R451-S451)</f>
        <v/>
      </c>
      <c r="U451" s="23">
        <f>IF(A451="","",IF(O451=0,"Outside audit periods; ","")&amp;IF(F451="","No VAT category; ","")&amp;IF(ABS(Q451)&gt;Setup!$B$10,"VAT ≠ 15% × net; ","")&amp;IF(AND(F451="Standard domestic 15% (Box 7)",NOT(AND(LEN(D451)=15,LEFT(D451,1)="3",RIGHT(D451,1)="3",ISNUMBER(--D451)))),"Invalid/missing supplier VAT no; ","")&amp;IF(AND(L451="Yes",K451&lt;&gt;"Yes"),"VAT claimed without valid tax invoice; ","")&amp;IF(AND(L451="Yes",ISNUMBER(SEARCH("blocked",G451))),"Blocked input VAT claimed; ","")&amp;IF(AND(F451="Import - VAT paid at customs (Box 8)",M451=""),"Customs declaration no missing; ","")&amp;IF(AND(F451="Import - Reverse charge (Box 9)",E451="Saudi Arabia"),"RCM used for a local supplier; ","")&amp;IF(AND(L451="Yes",NOT(OR(F451="Standard domestic 15% (Box 7)",F451="Import - VAT paid at customs (Box 8)",F451="Import - Reverse charge (Box 9)"))),"VAT claimed on non-taxable category; ",""))</f>
        <v/>
      </c>
    </row>
    <row r="452">
      <c r="A452" s="17" t="n"/>
      <c r="B452" s="14" t="n"/>
      <c r="C452" s="14" t="n"/>
      <c r="D452" s="16" t="n"/>
      <c r="E452" s="14" t="n"/>
      <c r="F452" s="14" t="n"/>
      <c r="G452" s="14" t="n"/>
      <c r="H452" s="19" t="n"/>
      <c r="I452" s="19" t="n"/>
      <c r="J452" s="34">
        <f>IF(A452="","",H452+I452)</f>
        <v/>
      </c>
      <c r="K452" s="14" t="n"/>
      <c r="L452" s="14" t="n"/>
      <c r="M452" s="14" t="n"/>
      <c r="N452" s="14" t="n"/>
      <c r="O452" s="20">
        <f>IF(A452="","",SUMPRODUCT((A452&gt;=Setup!$C$19:$C$30)*(A452&lt;=Setup!$D$19:$D$30)*Setup!$A$19:$A$30))</f>
        <v/>
      </c>
      <c r="P452" s="34">
        <f>IF(A452="","",IF(OR(F452="Standard domestic 15% (Box 7)",F452="Import - VAT paid at customs (Box 8)",F452="Import - Reverse charge (Box 9)"),ROUND(H452*Setup!$B$9,2),0))</f>
        <v/>
      </c>
      <c r="Q452" s="34">
        <f>IF(A452="","",I452-P452)</f>
        <v/>
      </c>
      <c r="R452" s="34">
        <f>IF(A452="","",IF(L452="Yes",I452,0))</f>
        <v/>
      </c>
      <c r="S452" s="34">
        <f>IF(A452="","",IF(AND(L452="Yes",K452="Yes",NOT(ISNUMBER(SEARCH("blocked",G452))),OR(F452="Standard domestic 15% (Box 7)",F452="Import - VAT paid at customs (Box 8)",F452="Import - Reverse charge (Box 9)"),OR(F452&lt;&gt;"Standard domestic 15% (Box 7)",AND(LEN(D452)=15,LEFT(D452,1)="3",RIGHT(D452,1)="3",ISNUMBER(--D452)))),I452,0))</f>
        <v/>
      </c>
      <c r="T452" s="34">
        <f>IF(A452="","",R452-S452)</f>
        <v/>
      </c>
      <c r="U452" s="23">
        <f>IF(A452="","",IF(O452=0,"Outside audit periods; ","")&amp;IF(F452="","No VAT category; ","")&amp;IF(ABS(Q452)&gt;Setup!$B$10,"VAT ≠ 15% × net; ","")&amp;IF(AND(F452="Standard domestic 15% (Box 7)",NOT(AND(LEN(D452)=15,LEFT(D452,1)="3",RIGHT(D452,1)="3",ISNUMBER(--D452)))),"Invalid/missing supplier VAT no; ","")&amp;IF(AND(L452="Yes",K452&lt;&gt;"Yes"),"VAT claimed without valid tax invoice; ","")&amp;IF(AND(L452="Yes",ISNUMBER(SEARCH("blocked",G452))),"Blocked input VAT claimed; ","")&amp;IF(AND(F452="Import - VAT paid at customs (Box 8)",M452=""),"Customs declaration no missing; ","")&amp;IF(AND(F452="Import - Reverse charge (Box 9)",E452="Saudi Arabia"),"RCM used for a local supplier; ","")&amp;IF(AND(L452="Yes",NOT(OR(F452="Standard domestic 15% (Box 7)",F452="Import - VAT paid at customs (Box 8)",F452="Import - Reverse charge (Box 9)"))),"VAT claimed on non-taxable category; ",""))</f>
        <v/>
      </c>
    </row>
    <row r="453">
      <c r="A453" s="17" t="n"/>
      <c r="B453" s="14" t="n"/>
      <c r="C453" s="14" t="n"/>
      <c r="D453" s="16" t="n"/>
      <c r="E453" s="14" t="n"/>
      <c r="F453" s="14" t="n"/>
      <c r="G453" s="14" t="n"/>
      <c r="H453" s="19" t="n"/>
      <c r="I453" s="19" t="n"/>
      <c r="J453" s="34">
        <f>IF(A453="","",H453+I453)</f>
        <v/>
      </c>
      <c r="K453" s="14" t="n"/>
      <c r="L453" s="14" t="n"/>
      <c r="M453" s="14" t="n"/>
      <c r="N453" s="14" t="n"/>
      <c r="O453" s="20">
        <f>IF(A453="","",SUMPRODUCT((A453&gt;=Setup!$C$19:$C$30)*(A453&lt;=Setup!$D$19:$D$30)*Setup!$A$19:$A$30))</f>
        <v/>
      </c>
      <c r="P453" s="34">
        <f>IF(A453="","",IF(OR(F453="Standard domestic 15% (Box 7)",F453="Import - VAT paid at customs (Box 8)",F453="Import - Reverse charge (Box 9)"),ROUND(H453*Setup!$B$9,2),0))</f>
        <v/>
      </c>
      <c r="Q453" s="34">
        <f>IF(A453="","",I453-P453)</f>
        <v/>
      </c>
      <c r="R453" s="34">
        <f>IF(A453="","",IF(L453="Yes",I453,0))</f>
        <v/>
      </c>
      <c r="S453" s="34">
        <f>IF(A453="","",IF(AND(L453="Yes",K453="Yes",NOT(ISNUMBER(SEARCH("blocked",G453))),OR(F453="Standard domestic 15% (Box 7)",F453="Import - VAT paid at customs (Box 8)",F453="Import - Reverse charge (Box 9)"),OR(F453&lt;&gt;"Standard domestic 15% (Box 7)",AND(LEN(D453)=15,LEFT(D453,1)="3",RIGHT(D453,1)="3",ISNUMBER(--D453)))),I453,0))</f>
        <v/>
      </c>
      <c r="T453" s="34">
        <f>IF(A453="","",R453-S453)</f>
        <v/>
      </c>
      <c r="U453" s="23">
        <f>IF(A453="","",IF(O453=0,"Outside audit periods; ","")&amp;IF(F453="","No VAT category; ","")&amp;IF(ABS(Q453)&gt;Setup!$B$10,"VAT ≠ 15% × net; ","")&amp;IF(AND(F453="Standard domestic 15% (Box 7)",NOT(AND(LEN(D453)=15,LEFT(D453,1)="3",RIGHT(D453,1)="3",ISNUMBER(--D453)))),"Invalid/missing supplier VAT no; ","")&amp;IF(AND(L453="Yes",K453&lt;&gt;"Yes"),"VAT claimed without valid tax invoice; ","")&amp;IF(AND(L453="Yes",ISNUMBER(SEARCH("blocked",G453))),"Blocked input VAT claimed; ","")&amp;IF(AND(F453="Import - VAT paid at customs (Box 8)",M453=""),"Customs declaration no missing; ","")&amp;IF(AND(F453="Import - Reverse charge (Box 9)",E453="Saudi Arabia"),"RCM used for a local supplier; ","")&amp;IF(AND(L453="Yes",NOT(OR(F453="Standard domestic 15% (Box 7)",F453="Import - VAT paid at customs (Box 8)",F453="Import - Reverse charge (Box 9)"))),"VAT claimed on non-taxable category; ",""))</f>
        <v/>
      </c>
    </row>
    <row r="454">
      <c r="A454" s="17" t="n"/>
      <c r="B454" s="14" t="n"/>
      <c r="C454" s="14" t="n"/>
      <c r="D454" s="16" t="n"/>
      <c r="E454" s="14" t="n"/>
      <c r="F454" s="14" t="n"/>
      <c r="G454" s="14" t="n"/>
      <c r="H454" s="19" t="n"/>
      <c r="I454" s="19" t="n"/>
      <c r="J454" s="34">
        <f>IF(A454="","",H454+I454)</f>
        <v/>
      </c>
      <c r="K454" s="14" t="n"/>
      <c r="L454" s="14" t="n"/>
      <c r="M454" s="14" t="n"/>
      <c r="N454" s="14" t="n"/>
      <c r="O454" s="20">
        <f>IF(A454="","",SUMPRODUCT((A454&gt;=Setup!$C$19:$C$30)*(A454&lt;=Setup!$D$19:$D$30)*Setup!$A$19:$A$30))</f>
        <v/>
      </c>
      <c r="P454" s="34">
        <f>IF(A454="","",IF(OR(F454="Standard domestic 15% (Box 7)",F454="Import - VAT paid at customs (Box 8)",F454="Import - Reverse charge (Box 9)"),ROUND(H454*Setup!$B$9,2),0))</f>
        <v/>
      </c>
      <c r="Q454" s="34">
        <f>IF(A454="","",I454-P454)</f>
        <v/>
      </c>
      <c r="R454" s="34">
        <f>IF(A454="","",IF(L454="Yes",I454,0))</f>
        <v/>
      </c>
      <c r="S454" s="34">
        <f>IF(A454="","",IF(AND(L454="Yes",K454="Yes",NOT(ISNUMBER(SEARCH("blocked",G454))),OR(F454="Standard domestic 15% (Box 7)",F454="Import - VAT paid at customs (Box 8)",F454="Import - Reverse charge (Box 9)"),OR(F454&lt;&gt;"Standard domestic 15% (Box 7)",AND(LEN(D454)=15,LEFT(D454,1)="3",RIGHT(D454,1)="3",ISNUMBER(--D454)))),I454,0))</f>
        <v/>
      </c>
      <c r="T454" s="34">
        <f>IF(A454="","",R454-S454)</f>
        <v/>
      </c>
      <c r="U454" s="23">
        <f>IF(A454="","",IF(O454=0,"Outside audit periods; ","")&amp;IF(F454="","No VAT category; ","")&amp;IF(ABS(Q454)&gt;Setup!$B$10,"VAT ≠ 15% × net; ","")&amp;IF(AND(F454="Standard domestic 15% (Box 7)",NOT(AND(LEN(D454)=15,LEFT(D454,1)="3",RIGHT(D454,1)="3",ISNUMBER(--D454)))),"Invalid/missing supplier VAT no; ","")&amp;IF(AND(L454="Yes",K454&lt;&gt;"Yes"),"VAT claimed without valid tax invoice; ","")&amp;IF(AND(L454="Yes",ISNUMBER(SEARCH("blocked",G454))),"Blocked input VAT claimed; ","")&amp;IF(AND(F454="Import - VAT paid at customs (Box 8)",M454=""),"Customs declaration no missing; ","")&amp;IF(AND(F454="Import - Reverse charge (Box 9)",E454="Saudi Arabia"),"RCM used for a local supplier; ","")&amp;IF(AND(L454="Yes",NOT(OR(F454="Standard domestic 15% (Box 7)",F454="Import - VAT paid at customs (Box 8)",F454="Import - Reverse charge (Box 9)"))),"VAT claimed on non-taxable category; ",""))</f>
        <v/>
      </c>
    </row>
    <row r="455">
      <c r="A455" s="17" t="n"/>
      <c r="B455" s="14" t="n"/>
      <c r="C455" s="14" t="n"/>
      <c r="D455" s="16" t="n"/>
      <c r="E455" s="14" t="n"/>
      <c r="F455" s="14" t="n"/>
      <c r="G455" s="14" t="n"/>
      <c r="H455" s="19" t="n"/>
      <c r="I455" s="19" t="n"/>
      <c r="J455" s="34">
        <f>IF(A455="","",H455+I455)</f>
        <v/>
      </c>
      <c r="K455" s="14" t="n"/>
      <c r="L455" s="14" t="n"/>
      <c r="M455" s="14" t="n"/>
      <c r="N455" s="14" t="n"/>
      <c r="O455" s="20">
        <f>IF(A455="","",SUMPRODUCT((A455&gt;=Setup!$C$19:$C$30)*(A455&lt;=Setup!$D$19:$D$30)*Setup!$A$19:$A$30))</f>
        <v/>
      </c>
      <c r="P455" s="34">
        <f>IF(A455="","",IF(OR(F455="Standard domestic 15% (Box 7)",F455="Import - VAT paid at customs (Box 8)",F455="Import - Reverse charge (Box 9)"),ROUND(H455*Setup!$B$9,2),0))</f>
        <v/>
      </c>
      <c r="Q455" s="34">
        <f>IF(A455="","",I455-P455)</f>
        <v/>
      </c>
      <c r="R455" s="34">
        <f>IF(A455="","",IF(L455="Yes",I455,0))</f>
        <v/>
      </c>
      <c r="S455" s="34">
        <f>IF(A455="","",IF(AND(L455="Yes",K455="Yes",NOT(ISNUMBER(SEARCH("blocked",G455))),OR(F455="Standard domestic 15% (Box 7)",F455="Import - VAT paid at customs (Box 8)",F455="Import - Reverse charge (Box 9)"),OR(F455&lt;&gt;"Standard domestic 15% (Box 7)",AND(LEN(D455)=15,LEFT(D455,1)="3",RIGHT(D455,1)="3",ISNUMBER(--D455)))),I455,0))</f>
        <v/>
      </c>
      <c r="T455" s="34">
        <f>IF(A455="","",R455-S455)</f>
        <v/>
      </c>
      <c r="U455" s="23">
        <f>IF(A455="","",IF(O455=0,"Outside audit periods; ","")&amp;IF(F455="","No VAT category; ","")&amp;IF(ABS(Q455)&gt;Setup!$B$10,"VAT ≠ 15% × net; ","")&amp;IF(AND(F455="Standard domestic 15% (Box 7)",NOT(AND(LEN(D455)=15,LEFT(D455,1)="3",RIGHT(D455,1)="3",ISNUMBER(--D455)))),"Invalid/missing supplier VAT no; ","")&amp;IF(AND(L455="Yes",K455&lt;&gt;"Yes"),"VAT claimed without valid tax invoice; ","")&amp;IF(AND(L455="Yes",ISNUMBER(SEARCH("blocked",G455))),"Blocked input VAT claimed; ","")&amp;IF(AND(F455="Import - VAT paid at customs (Box 8)",M455=""),"Customs declaration no missing; ","")&amp;IF(AND(F455="Import - Reverse charge (Box 9)",E455="Saudi Arabia"),"RCM used for a local supplier; ","")&amp;IF(AND(L455="Yes",NOT(OR(F455="Standard domestic 15% (Box 7)",F455="Import - VAT paid at customs (Box 8)",F455="Import - Reverse charge (Box 9)"))),"VAT claimed on non-taxable category; ",""))</f>
        <v/>
      </c>
    </row>
    <row r="456">
      <c r="A456" s="17" t="n"/>
      <c r="B456" s="14" t="n"/>
      <c r="C456" s="14" t="n"/>
      <c r="D456" s="16" t="n"/>
      <c r="E456" s="14" t="n"/>
      <c r="F456" s="14" t="n"/>
      <c r="G456" s="14" t="n"/>
      <c r="H456" s="19" t="n"/>
      <c r="I456" s="19" t="n"/>
      <c r="J456" s="34">
        <f>IF(A456="","",H456+I456)</f>
        <v/>
      </c>
      <c r="K456" s="14" t="n"/>
      <c r="L456" s="14" t="n"/>
      <c r="M456" s="14" t="n"/>
      <c r="N456" s="14" t="n"/>
      <c r="O456" s="20">
        <f>IF(A456="","",SUMPRODUCT((A456&gt;=Setup!$C$19:$C$30)*(A456&lt;=Setup!$D$19:$D$30)*Setup!$A$19:$A$30))</f>
        <v/>
      </c>
      <c r="P456" s="34">
        <f>IF(A456="","",IF(OR(F456="Standard domestic 15% (Box 7)",F456="Import - VAT paid at customs (Box 8)",F456="Import - Reverse charge (Box 9)"),ROUND(H456*Setup!$B$9,2),0))</f>
        <v/>
      </c>
      <c r="Q456" s="34">
        <f>IF(A456="","",I456-P456)</f>
        <v/>
      </c>
      <c r="R456" s="34">
        <f>IF(A456="","",IF(L456="Yes",I456,0))</f>
        <v/>
      </c>
      <c r="S456" s="34">
        <f>IF(A456="","",IF(AND(L456="Yes",K456="Yes",NOT(ISNUMBER(SEARCH("blocked",G456))),OR(F456="Standard domestic 15% (Box 7)",F456="Import - VAT paid at customs (Box 8)",F456="Import - Reverse charge (Box 9)"),OR(F456&lt;&gt;"Standard domestic 15% (Box 7)",AND(LEN(D456)=15,LEFT(D456,1)="3",RIGHT(D456,1)="3",ISNUMBER(--D456)))),I456,0))</f>
        <v/>
      </c>
      <c r="T456" s="34">
        <f>IF(A456="","",R456-S456)</f>
        <v/>
      </c>
      <c r="U456" s="23">
        <f>IF(A456="","",IF(O456=0,"Outside audit periods; ","")&amp;IF(F456="","No VAT category; ","")&amp;IF(ABS(Q456)&gt;Setup!$B$10,"VAT ≠ 15% × net; ","")&amp;IF(AND(F456="Standard domestic 15% (Box 7)",NOT(AND(LEN(D456)=15,LEFT(D456,1)="3",RIGHT(D456,1)="3",ISNUMBER(--D456)))),"Invalid/missing supplier VAT no; ","")&amp;IF(AND(L456="Yes",K456&lt;&gt;"Yes"),"VAT claimed without valid tax invoice; ","")&amp;IF(AND(L456="Yes",ISNUMBER(SEARCH("blocked",G456))),"Blocked input VAT claimed; ","")&amp;IF(AND(F456="Import - VAT paid at customs (Box 8)",M456=""),"Customs declaration no missing; ","")&amp;IF(AND(F456="Import - Reverse charge (Box 9)",E456="Saudi Arabia"),"RCM used for a local supplier; ","")&amp;IF(AND(L456="Yes",NOT(OR(F456="Standard domestic 15% (Box 7)",F456="Import - VAT paid at customs (Box 8)",F456="Import - Reverse charge (Box 9)"))),"VAT claimed on non-taxable category; ",""))</f>
        <v/>
      </c>
    </row>
    <row r="457">
      <c r="A457" s="17" t="n"/>
      <c r="B457" s="14" t="n"/>
      <c r="C457" s="14" t="n"/>
      <c r="D457" s="16" t="n"/>
      <c r="E457" s="14" t="n"/>
      <c r="F457" s="14" t="n"/>
      <c r="G457" s="14" t="n"/>
      <c r="H457" s="19" t="n"/>
      <c r="I457" s="19" t="n"/>
      <c r="J457" s="34">
        <f>IF(A457="","",H457+I457)</f>
        <v/>
      </c>
      <c r="K457" s="14" t="n"/>
      <c r="L457" s="14" t="n"/>
      <c r="M457" s="14" t="n"/>
      <c r="N457" s="14" t="n"/>
      <c r="O457" s="20">
        <f>IF(A457="","",SUMPRODUCT((A457&gt;=Setup!$C$19:$C$30)*(A457&lt;=Setup!$D$19:$D$30)*Setup!$A$19:$A$30))</f>
        <v/>
      </c>
      <c r="P457" s="34">
        <f>IF(A457="","",IF(OR(F457="Standard domestic 15% (Box 7)",F457="Import - VAT paid at customs (Box 8)",F457="Import - Reverse charge (Box 9)"),ROUND(H457*Setup!$B$9,2),0))</f>
        <v/>
      </c>
      <c r="Q457" s="34">
        <f>IF(A457="","",I457-P457)</f>
        <v/>
      </c>
      <c r="R457" s="34">
        <f>IF(A457="","",IF(L457="Yes",I457,0))</f>
        <v/>
      </c>
      <c r="S457" s="34">
        <f>IF(A457="","",IF(AND(L457="Yes",K457="Yes",NOT(ISNUMBER(SEARCH("blocked",G457))),OR(F457="Standard domestic 15% (Box 7)",F457="Import - VAT paid at customs (Box 8)",F457="Import - Reverse charge (Box 9)"),OR(F457&lt;&gt;"Standard domestic 15% (Box 7)",AND(LEN(D457)=15,LEFT(D457,1)="3",RIGHT(D457,1)="3",ISNUMBER(--D457)))),I457,0))</f>
        <v/>
      </c>
      <c r="T457" s="34">
        <f>IF(A457="","",R457-S457)</f>
        <v/>
      </c>
      <c r="U457" s="23">
        <f>IF(A457="","",IF(O457=0,"Outside audit periods; ","")&amp;IF(F457="","No VAT category; ","")&amp;IF(ABS(Q457)&gt;Setup!$B$10,"VAT ≠ 15% × net; ","")&amp;IF(AND(F457="Standard domestic 15% (Box 7)",NOT(AND(LEN(D457)=15,LEFT(D457,1)="3",RIGHT(D457,1)="3",ISNUMBER(--D457)))),"Invalid/missing supplier VAT no; ","")&amp;IF(AND(L457="Yes",K457&lt;&gt;"Yes"),"VAT claimed without valid tax invoice; ","")&amp;IF(AND(L457="Yes",ISNUMBER(SEARCH("blocked",G457))),"Blocked input VAT claimed; ","")&amp;IF(AND(F457="Import - VAT paid at customs (Box 8)",M457=""),"Customs declaration no missing; ","")&amp;IF(AND(F457="Import - Reverse charge (Box 9)",E457="Saudi Arabia"),"RCM used for a local supplier; ","")&amp;IF(AND(L457="Yes",NOT(OR(F457="Standard domestic 15% (Box 7)",F457="Import - VAT paid at customs (Box 8)",F457="Import - Reverse charge (Box 9)"))),"VAT claimed on non-taxable category; ",""))</f>
        <v/>
      </c>
    </row>
    <row r="458">
      <c r="A458" s="17" t="n"/>
      <c r="B458" s="14" t="n"/>
      <c r="C458" s="14" t="n"/>
      <c r="D458" s="16" t="n"/>
      <c r="E458" s="14" t="n"/>
      <c r="F458" s="14" t="n"/>
      <c r="G458" s="14" t="n"/>
      <c r="H458" s="19" t="n"/>
      <c r="I458" s="19" t="n"/>
      <c r="J458" s="34">
        <f>IF(A458="","",H458+I458)</f>
        <v/>
      </c>
      <c r="K458" s="14" t="n"/>
      <c r="L458" s="14" t="n"/>
      <c r="M458" s="14" t="n"/>
      <c r="N458" s="14" t="n"/>
      <c r="O458" s="20">
        <f>IF(A458="","",SUMPRODUCT((A458&gt;=Setup!$C$19:$C$30)*(A458&lt;=Setup!$D$19:$D$30)*Setup!$A$19:$A$30))</f>
        <v/>
      </c>
      <c r="P458" s="34">
        <f>IF(A458="","",IF(OR(F458="Standard domestic 15% (Box 7)",F458="Import - VAT paid at customs (Box 8)",F458="Import - Reverse charge (Box 9)"),ROUND(H458*Setup!$B$9,2),0))</f>
        <v/>
      </c>
      <c r="Q458" s="34">
        <f>IF(A458="","",I458-P458)</f>
        <v/>
      </c>
      <c r="R458" s="34">
        <f>IF(A458="","",IF(L458="Yes",I458,0))</f>
        <v/>
      </c>
      <c r="S458" s="34">
        <f>IF(A458="","",IF(AND(L458="Yes",K458="Yes",NOT(ISNUMBER(SEARCH("blocked",G458))),OR(F458="Standard domestic 15% (Box 7)",F458="Import - VAT paid at customs (Box 8)",F458="Import - Reverse charge (Box 9)"),OR(F458&lt;&gt;"Standard domestic 15% (Box 7)",AND(LEN(D458)=15,LEFT(D458,1)="3",RIGHT(D458,1)="3",ISNUMBER(--D458)))),I458,0))</f>
        <v/>
      </c>
      <c r="T458" s="34">
        <f>IF(A458="","",R458-S458)</f>
        <v/>
      </c>
      <c r="U458" s="23">
        <f>IF(A458="","",IF(O458=0,"Outside audit periods; ","")&amp;IF(F458="","No VAT category; ","")&amp;IF(ABS(Q458)&gt;Setup!$B$10,"VAT ≠ 15% × net; ","")&amp;IF(AND(F458="Standard domestic 15% (Box 7)",NOT(AND(LEN(D458)=15,LEFT(D458,1)="3",RIGHT(D458,1)="3",ISNUMBER(--D458)))),"Invalid/missing supplier VAT no; ","")&amp;IF(AND(L458="Yes",K458&lt;&gt;"Yes"),"VAT claimed without valid tax invoice; ","")&amp;IF(AND(L458="Yes",ISNUMBER(SEARCH("blocked",G458))),"Blocked input VAT claimed; ","")&amp;IF(AND(F458="Import - VAT paid at customs (Box 8)",M458=""),"Customs declaration no missing; ","")&amp;IF(AND(F458="Import - Reverse charge (Box 9)",E458="Saudi Arabia"),"RCM used for a local supplier; ","")&amp;IF(AND(L458="Yes",NOT(OR(F458="Standard domestic 15% (Box 7)",F458="Import - VAT paid at customs (Box 8)",F458="Import - Reverse charge (Box 9)"))),"VAT claimed on non-taxable category; ",""))</f>
        <v/>
      </c>
    </row>
    <row r="459">
      <c r="A459" s="17" t="n"/>
      <c r="B459" s="14" t="n"/>
      <c r="C459" s="14" t="n"/>
      <c r="D459" s="16" t="n"/>
      <c r="E459" s="14" t="n"/>
      <c r="F459" s="14" t="n"/>
      <c r="G459" s="14" t="n"/>
      <c r="H459" s="19" t="n"/>
      <c r="I459" s="19" t="n"/>
      <c r="J459" s="34">
        <f>IF(A459="","",H459+I459)</f>
        <v/>
      </c>
      <c r="K459" s="14" t="n"/>
      <c r="L459" s="14" t="n"/>
      <c r="M459" s="14" t="n"/>
      <c r="N459" s="14" t="n"/>
      <c r="O459" s="20">
        <f>IF(A459="","",SUMPRODUCT((A459&gt;=Setup!$C$19:$C$30)*(A459&lt;=Setup!$D$19:$D$30)*Setup!$A$19:$A$30))</f>
        <v/>
      </c>
      <c r="P459" s="34">
        <f>IF(A459="","",IF(OR(F459="Standard domestic 15% (Box 7)",F459="Import - VAT paid at customs (Box 8)",F459="Import - Reverse charge (Box 9)"),ROUND(H459*Setup!$B$9,2),0))</f>
        <v/>
      </c>
      <c r="Q459" s="34">
        <f>IF(A459="","",I459-P459)</f>
        <v/>
      </c>
      <c r="R459" s="34">
        <f>IF(A459="","",IF(L459="Yes",I459,0))</f>
        <v/>
      </c>
      <c r="S459" s="34">
        <f>IF(A459="","",IF(AND(L459="Yes",K459="Yes",NOT(ISNUMBER(SEARCH("blocked",G459))),OR(F459="Standard domestic 15% (Box 7)",F459="Import - VAT paid at customs (Box 8)",F459="Import - Reverse charge (Box 9)"),OR(F459&lt;&gt;"Standard domestic 15% (Box 7)",AND(LEN(D459)=15,LEFT(D459,1)="3",RIGHT(D459,1)="3",ISNUMBER(--D459)))),I459,0))</f>
        <v/>
      </c>
      <c r="T459" s="34">
        <f>IF(A459="","",R459-S459)</f>
        <v/>
      </c>
      <c r="U459" s="23">
        <f>IF(A459="","",IF(O459=0,"Outside audit periods; ","")&amp;IF(F459="","No VAT category; ","")&amp;IF(ABS(Q459)&gt;Setup!$B$10,"VAT ≠ 15% × net; ","")&amp;IF(AND(F459="Standard domestic 15% (Box 7)",NOT(AND(LEN(D459)=15,LEFT(D459,1)="3",RIGHT(D459,1)="3",ISNUMBER(--D459)))),"Invalid/missing supplier VAT no; ","")&amp;IF(AND(L459="Yes",K459&lt;&gt;"Yes"),"VAT claimed without valid tax invoice; ","")&amp;IF(AND(L459="Yes",ISNUMBER(SEARCH("blocked",G459))),"Blocked input VAT claimed; ","")&amp;IF(AND(F459="Import - VAT paid at customs (Box 8)",M459=""),"Customs declaration no missing; ","")&amp;IF(AND(F459="Import - Reverse charge (Box 9)",E459="Saudi Arabia"),"RCM used for a local supplier; ","")&amp;IF(AND(L459="Yes",NOT(OR(F459="Standard domestic 15% (Box 7)",F459="Import - VAT paid at customs (Box 8)",F459="Import - Reverse charge (Box 9)"))),"VAT claimed on non-taxable category; ",""))</f>
        <v/>
      </c>
    </row>
    <row r="460">
      <c r="A460" s="17" t="n"/>
      <c r="B460" s="14" t="n"/>
      <c r="C460" s="14" t="n"/>
      <c r="D460" s="16" t="n"/>
      <c r="E460" s="14" t="n"/>
      <c r="F460" s="14" t="n"/>
      <c r="G460" s="14" t="n"/>
      <c r="H460" s="19" t="n"/>
      <c r="I460" s="19" t="n"/>
      <c r="J460" s="34">
        <f>IF(A460="","",H460+I460)</f>
        <v/>
      </c>
      <c r="K460" s="14" t="n"/>
      <c r="L460" s="14" t="n"/>
      <c r="M460" s="14" t="n"/>
      <c r="N460" s="14" t="n"/>
      <c r="O460" s="20">
        <f>IF(A460="","",SUMPRODUCT((A460&gt;=Setup!$C$19:$C$30)*(A460&lt;=Setup!$D$19:$D$30)*Setup!$A$19:$A$30))</f>
        <v/>
      </c>
      <c r="P460" s="34">
        <f>IF(A460="","",IF(OR(F460="Standard domestic 15% (Box 7)",F460="Import - VAT paid at customs (Box 8)",F460="Import - Reverse charge (Box 9)"),ROUND(H460*Setup!$B$9,2),0))</f>
        <v/>
      </c>
      <c r="Q460" s="34">
        <f>IF(A460="","",I460-P460)</f>
        <v/>
      </c>
      <c r="R460" s="34">
        <f>IF(A460="","",IF(L460="Yes",I460,0))</f>
        <v/>
      </c>
      <c r="S460" s="34">
        <f>IF(A460="","",IF(AND(L460="Yes",K460="Yes",NOT(ISNUMBER(SEARCH("blocked",G460))),OR(F460="Standard domestic 15% (Box 7)",F460="Import - VAT paid at customs (Box 8)",F460="Import - Reverse charge (Box 9)"),OR(F460&lt;&gt;"Standard domestic 15% (Box 7)",AND(LEN(D460)=15,LEFT(D460,1)="3",RIGHT(D460,1)="3",ISNUMBER(--D460)))),I460,0))</f>
        <v/>
      </c>
      <c r="T460" s="34">
        <f>IF(A460="","",R460-S460)</f>
        <v/>
      </c>
      <c r="U460" s="23">
        <f>IF(A460="","",IF(O460=0,"Outside audit periods; ","")&amp;IF(F460="","No VAT category; ","")&amp;IF(ABS(Q460)&gt;Setup!$B$10,"VAT ≠ 15% × net; ","")&amp;IF(AND(F460="Standard domestic 15% (Box 7)",NOT(AND(LEN(D460)=15,LEFT(D460,1)="3",RIGHT(D460,1)="3",ISNUMBER(--D460)))),"Invalid/missing supplier VAT no; ","")&amp;IF(AND(L460="Yes",K460&lt;&gt;"Yes"),"VAT claimed without valid tax invoice; ","")&amp;IF(AND(L460="Yes",ISNUMBER(SEARCH("blocked",G460))),"Blocked input VAT claimed; ","")&amp;IF(AND(F460="Import - VAT paid at customs (Box 8)",M460=""),"Customs declaration no missing; ","")&amp;IF(AND(F460="Import - Reverse charge (Box 9)",E460="Saudi Arabia"),"RCM used for a local supplier; ","")&amp;IF(AND(L460="Yes",NOT(OR(F460="Standard domestic 15% (Box 7)",F460="Import - VAT paid at customs (Box 8)",F460="Import - Reverse charge (Box 9)"))),"VAT claimed on non-taxable category; ",""))</f>
        <v/>
      </c>
    </row>
    <row r="461">
      <c r="A461" s="17" t="n"/>
      <c r="B461" s="14" t="n"/>
      <c r="C461" s="14" t="n"/>
      <c r="D461" s="16" t="n"/>
      <c r="E461" s="14" t="n"/>
      <c r="F461" s="14" t="n"/>
      <c r="G461" s="14" t="n"/>
      <c r="H461" s="19" t="n"/>
      <c r="I461" s="19" t="n"/>
      <c r="J461" s="34">
        <f>IF(A461="","",H461+I461)</f>
        <v/>
      </c>
      <c r="K461" s="14" t="n"/>
      <c r="L461" s="14" t="n"/>
      <c r="M461" s="14" t="n"/>
      <c r="N461" s="14" t="n"/>
      <c r="O461" s="20">
        <f>IF(A461="","",SUMPRODUCT((A461&gt;=Setup!$C$19:$C$30)*(A461&lt;=Setup!$D$19:$D$30)*Setup!$A$19:$A$30))</f>
        <v/>
      </c>
      <c r="P461" s="34">
        <f>IF(A461="","",IF(OR(F461="Standard domestic 15% (Box 7)",F461="Import - VAT paid at customs (Box 8)",F461="Import - Reverse charge (Box 9)"),ROUND(H461*Setup!$B$9,2),0))</f>
        <v/>
      </c>
      <c r="Q461" s="34">
        <f>IF(A461="","",I461-P461)</f>
        <v/>
      </c>
      <c r="R461" s="34">
        <f>IF(A461="","",IF(L461="Yes",I461,0))</f>
        <v/>
      </c>
      <c r="S461" s="34">
        <f>IF(A461="","",IF(AND(L461="Yes",K461="Yes",NOT(ISNUMBER(SEARCH("blocked",G461))),OR(F461="Standard domestic 15% (Box 7)",F461="Import - VAT paid at customs (Box 8)",F461="Import - Reverse charge (Box 9)"),OR(F461&lt;&gt;"Standard domestic 15% (Box 7)",AND(LEN(D461)=15,LEFT(D461,1)="3",RIGHT(D461,1)="3",ISNUMBER(--D461)))),I461,0))</f>
        <v/>
      </c>
      <c r="T461" s="34">
        <f>IF(A461="","",R461-S461)</f>
        <v/>
      </c>
      <c r="U461" s="23">
        <f>IF(A461="","",IF(O461=0,"Outside audit periods; ","")&amp;IF(F461="","No VAT category; ","")&amp;IF(ABS(Q461)&gt;Setup!$B$10,"VAT ≠ 15% × net; ","")&amp;IF(AND(F461="Standard domestic 15% (Box 7)",NOT(AND(LEN(D461)=15,LEFT(D461,1)="3",RIGHT(D461,1)="3",ISNUMBER(--D461)))),"Invalid/missing supplier VAT no; ","")&amp;IF(AND(L461="Yes",K461&lt;&gt;"Yes"),"VAT claimed without valid tax invoice; ","")&amp;IF(AND(L461="Yes",ISNUMBER(SEARCH("blocked",G461))),"Blocked input VAT claimed; ","")&amp;IF(AND(F461="Import - VAT paid at customs (Box 8)",M461=""),"Customs declaration no missing; ","")&amp;IF(AND(F461="Import - Reverse charge (Box 9)",E461="Saudi Arabia"),"RCM used for a local supplier; ","")&amp;IF(AND(L461="Yes",NOT(OR(F461="Standard domestic 15% (Box 7)",F461="Import - VAT paid at customs (Box 8)",F461="Import - Reverse charge (Box 9)"))),"VAT claimed on non-taxable category; ",""))</f>
        <v/>
      </c>
    </row>
    <row r="462">
      <c r="A462" s="17" t="n"/>
      <c r="B462" s="14" t="n"/>
      <c r="C462" s="14" t="n"/>
      <c r="D462" s="16" t="n"/>
      <c r="E462" s="14" t="n"/>
      <c r="F462" s="14" t="n"/>
      <c r="G462" s="14" t="n"/>
      <c r="H462" s="19" t="n"/>
      <c r="I462" s="19" t="n"/>
      <c r="J462" s="34">
        <f>IF(A462="","",H462+I462)</f>
        <v/>
      </c>
      <c r="K462" s="14" t="n"/>
      <c r="L462" s="14" t="n"/>
      <c r="M462" s="14" t="n"/>
      <c r="N462" s="14" t="n"/>
      <c r="O462" s="20">
        <f>IF(A462="","",SUMPRODUCT((A462&gt;=Setup!$C$19:$C$30)*(A462&lt;=Setup!$D$19:$D$30)*Setup!$A$19:$A$30))</f>
        <v/>
      </c>
      <c r="P462" s="34">
        <f>IF(A462="","",IF(OR(F462="Standard domestic 15% (Box 7)",F462="Import - VAT paid at customs (Box 8)",F462="Import - Reverse charge (Box 9)"),ROUND(H462*Setup!$B$9,2),0))</f>
        <v/>
      </c>
      <c r="Q462" s="34">
        <f>IF(A462="","",I462-P462)</f>
        <v/>
      </c>
      <c r="R462" s="34">
        <f>IF(A462="","",IF(L462="Yes",I462,0))</f>
        <v/>
      </c>
      <c r="S462" s="34">
        <f>IF(A462="","",IF(AND(L462="Yes",K462="Yes",NOT(ISNUMBER(SEARCH("blocked",G462))),OR(F462="Standard domestic 15% (Box 7)",F462="Import - VAT paid at customs (Box 8)",F462="Import - Reverse charge (Box 9)"),OR(F462&lt;&gt;"Standard domestic 15% (Box 7)",AND(LEN(D462)=15,LEFT(D462,1)="3",RIGHT(D462,1)="3",ISNUMBER(--D462)))),I462,0))</f>
        <v/>
      </c>
      <c r="T462" s="34">
        <f>IF(A462="","",R462-S462)</f>
        <v/>
      </c>
      <c r="U462" s="23">
        <f>IF(A462="","",IF(O462=0,"Outside audit periods; ","")&amp;IF(F462="","No VAT category; ","")&amp;IF(ABS(Q462)&gt;Setup!$B$10,"VAT ≠ 15% × net; ","")&amp;IF(AND(F462="Standard domestic 15% (Box 7)",NOT(AND(LEN(D462)=15,LEFT(D462,1)="3",RIGHT(D462,1)="3",ISNUMBER(--D462)))),"Invalid/missing supplier VAT no; ","")&amp;IF(AND(L462="Yes",K462&lt;&gt;"Yes"),"VAT claimed without valid tax invoice; ","")&amp;IF(AND(L462="Yes",ISNUMBER(SEARCH("blocked",G462))),"Blocked input VAT claimed; ","")&amp;IF(AND(F462="Import - VAT paid at customs (Box 8)",M462=""),"Customs declaration no missing; ","")&amp;IF(AND(F462="Import - Reverse charge (Box 9)",E462="Saudi Arabia"),"RCM used for a local supplier; ","")&amp;IF(AND(L462="Yes",NOT(OR(F462="Standard domestic 15% (Box 7)",F462="Import - VAT paid at customs (Box 8)",F462="Import - Reverse charge (Box 9)"))),"VAT claimed on non-taxable category; ",""))</f>
        <v/>
      </c>
    </row>
    <row r="463">
      <c r="A463" s="17" t="n"/>
      <c r="B463" s="14" t="n"/>
      <c r="C463" s="14" t="n"/>
      <c r="D463" s="16" t="n"/>
      <c r="E463" s="14" t="n"/>
      <c r="F463" s="14" t="n"/>
      <c r="G463" s="14" t="n"/>
      <c r="H463" s="19" t="n"/>
      <c r="I463" s="19" t="n"/>
      <c r="J463" s="34">
        <f>IF(A463="","",H463+I463)</f>
        <v/>
      </c>
      <c r="K463" s="14" t="n"/>
      <c r="L463" s="14" t="n"/>
      <c r="M463" s="14" t="n"/>
      <c r="N463" s="14" t="n"/>
      <c r="O463" s="20">
        <f>IF(A463="","",SUMPRODUCT((A463&gt;=Setup!$C$19:$C$30)*(A463&lt;=Setup!$D$19:$D$30)*Setup!$A$19:$A$30))</f>
        <v/>
      </c>
      <c r="P463" s="34">
        <f>IF(A463="","",IF(OR(F463="Standard domestic 15% (Box 7)",F463="Import - VAT paid at customs (Box 8)",F463="Import - Reverse charge (Box 9)"),ROUND(H463*Setup!$B$9,2),0))</f>
        <v/>
      </c>
      <c r="Q463" s="34">
        <f>IF(A463="","",I463-P463)</f>
        <v/>
      </c>
      <c r="R463" s="34">
        <f>IF(A463="","",IF(L463="Yes",I463,0))</f>
        <v/>
      </c>
      <c r="S463" s="34">
        <f>IF(A463="","",IF(AND(L463="Yes",K463="Yes",NOT(ISNUMBER(SEARCH("blocked",G463))),OR(F463="Standard domestic 15% (Box 7)",F463="Import - VAT paid at customs (Box 8)",F463="Import - Reverse charge (Box 9)"),OR(F463&lt;&gt;"Standard domestic 15% (Box 7)",AND(LEN(D463)=15,LEFT(D463,1)="3",RIGHT(D463,1)="3",ISNUMBER(--D463)))),I463,0))</f>
        <v/>
      </c>
      <c r="T463" s="34">
        <f>IF(A463="","",R463-S463)</f>
        <v/>
      </c>
      <c r="U463" s="23">
        <f>IF(A463="","",IF(O463=0,"Outside audit periods; ","")&amp;IF(F463="","No VAT category; ","")&amp;IF(ABS(Q463)&gt;Setup!$B$10,"VAT ≠ 15% × net; ","")&amp;IF(AND(F463="Standard domestic 15% (Box 7)",NOT(AND(LEN(D463)=15,LEFT(D463,1)="3",RIGHT(D463,1)="3",ISNUMBER(--D463)))),"Invalid/missing supplier VAT no; ","")&amp;IF(AND(L463="Yes",K463&lt;&gt;"Yes"),"VAT claimed without valid tax invoice; ","")&amp;IF(AND(L463="Yes",ISNUMBER(SEARCH("blocked",G463))),"Blocked input VAT claimed; ","")&amp;IF(AND(F463="Import - VAT paid at customs (Box 8)",M463=""),"Customs declaration no missing; ","")&amp;IF(AND(F463="Import - Reverse charge (Box 9)",E463="Saudi Arabia"),"RCM used for a local supplier; ","")&amp;IF(AND(L463="Yes",NOT(OR(F463="Standard domestic 15% (Box 7)",F463="Import - VAT paid at customs (Box 8)",F463="Import - Reverse charge (Box 9)"))),"VAT claimed on non-taxable category; ",""))</f>
        <v/>
      </c>
    </row>
    <row r="464">
      <c r="A464" s="17" t="n"/>
      <c r="B464" s="14" t="n"/>
      <c r="C464" s="14" t="n"/>
      <c r="D464" s="16" t="n"/>
      <c r="E464" s="14" t="n"/>
      <c r="F464" s="14" t="n"/>
      <c r="G464" s="14" t="n"/>
      <c r="H464" s="19" t="n"/>
      <c r="I464" s="19" t="n"/>
      <c r="J464" s="34">
        <f>IF(A464="","",H464+I464)</f>
        <v/>
      </c>
      <c r="K464" s="14" t="n"/>
      <c r="L464" s="14" t="n"/>
      <c r="M464" s="14" t="n"/>
      <c r="N464" s="14" t="n"/>
      <c r="O464" s="20">
        <f>IF(A464="","",SUMPRODUCT((A464&gt;=Setup!$C$19:$C$30)*(A464&lt;=Setup!$D$19:$D$30)*Setup!$A$19:$A$30))</f>
        <v/>
      </c>
      <c r="P464" s="34">
        <f>IF(A464="","",IF(OR(F464="Standard domestic 15% (Box 7)",F464="Import - VAT paid at customs (Box 8)",F464="Import - Reverse charge (Box 9)"),ROUND(H464*Setup!$B$9,2),0))</f>
        <v/>
      </c>
      <c r="Q464" s="34">
        <f>IF(A464="","",I464-P464)</f>
        <v/>
      </c>
      <c r="R464" s="34">
        <f>IF(A464="","",IF(L464="Yes",I464,0))</f>
        <v/>
      </c>
      <c r="S464" s="34">
        <f>IF(A464="","",IF(AND(L464="Yes",K464="Yes",NOT(ISNUMBER(SEARCH("blocked",G464))),OR(F464="Standard domestic 15% (Box 7)",F464="Import - VAT paid at customs (Box 8)",F464="Import - Reverse charge (Box 9)"),OR(F464&lt;&gt;"Standard domestic 15% (Box 7)",AND(LEN(D464)=15,LEFT(D464,1)="3",RIGHT(D464,1)="3",ISNUMBER(--D464)))),I464,0))</f>
        <v/>
      </c>
      <c r="T464" s="34">
        <f>IF(A464="","",R464-S464)</f>
        <v/>
      </c>
      <c r="U464" s="23">
        <f>IF(A464="","",IF(O464=0,"Outside audit periods; ","")&amp;IF(F464="","No VAT category; ","")&amp;IF(ABS(Q464)&gt;Setup!$B$10,"VAT ≠ 15% × net; ","")&amp;IF(AND(F464="Standard domestic 15% (Box 7)",NOT(AND(LEN(D464)=15,LEFT(D464,1)="3",RIGHT(D464,1)="3",ISNUMBER(--D464)))),"Invalid/missing supplier VAT no; ","")&amp;IF(AND(L464="Yes",K464&lt;&gt;"Yes"),"VAT claimed without valid tax invoice; ","")&amp;IF(AND(L464="Yes",ISNUMBER(SEARCH("blocked",G464))),"Blocked input VAT claimed; ","")&amp;IF(AND(F464="Import - VAT paid at customs (Box 8)",M464=""),"Customs declaration no missing; ","")&amp;IF(AND(F464="Import - Reverse charge (Box 9)",E464="Saudi Arabia"),"RCM used for a local supplier; ","")&amp;IF(AND(L464="Yes",NOT(OR(F464="Standard domestic 15% (Box 7)",F464="Import - VAT paid at customs (Box 8)",F464="Import - Reverse charge (Box 9)"))),"VAT claimed on non-taxable category; ",""))</f>
        <v/>
      </c>
    </row>
    <row r="465">
      <c r="A465" s="17" t="n"/>
      <c r="B465" s="14" t="n"/>
      <c r="C465" s="14" t="n"/>
      <c r="D465" s="16" t="n"/>
      <c r="E465" s="14" t="n"/>
      <c r="F465" s="14" t="n"/>
      <c r="G465" s="14" t="n"/>
      <c r="H465" s="19" t="n"/>
      <c r="I465" s="19" t="n"/>
      <c r="J465" s="34">
        <f>IF(A465="","",H465+I465)</f>
        <v/>
      </c>
      <c r="K465" s="14" t="n"/>
      <c r="L465" s="14" t="n"/>
      <c r="M465" s="14" t="n"/>
      <c r="N465" s="14" t="n"/>
      <c r="O465" s="20">
        <f>IF(A465="","",SUMPRODUCT((A465&gt;=Setup!$C$19:$C$30)*(A465&lt;=Setup!$D$19:$D$30)*Setup!$A$19:$A$30))</f>
        <v/>
      </c>
      <c r="P465" s="34">
        <f>IF(A465="","",IF(OR(F465="Standard domestic 15% (Box 7)",F465="Import - VAT paid at customs (Box 8)",F465="Import - Reverse charge (Box 9)"),ROUND(H465*Setup!$B$9,2),0))</f>
        <v/>
      </c>
      <c r="Q465" s="34">
        <f>IF(A465="","",I465-P465)</f>
        <v/>
      </c>
      <c r="R465" s="34">
        <f>IF(A465="","",IF(L465="Yes",I465,0))</f>
        <v/>
      </c>
      <c r="S465" s="34">
        <f>IF(A465="","",IF(AND(L465="Yes",K465="Yes",NOT(ISNUMBER(SEARCH("blocked",G465))),OR(F465="Standard domestic 15% (Box 7)",F465="Import - VAT paid at customs (Box 8)",F465="Import - Reverse charge (Box 9)"),OR(F465&lt;&gt;"Standard domestic 15% (Box 7)",AND(LEN(D465)=15,LEFT(D465,1)="3",RIGHT(D465,1)="3",ISNUMBER(--D465)))),I465,0))</f>
        <v/>
      </c>
      <c r="T465" s="34">
        <f>IF(A465="","",R465-S465)</f>
        <v/>
      </c>
      <c r="U465" s="23">
        <f>IF(A465="","",IF(O465=0,"Outside audit periods; ","")&amp;IF(F465="","No VAT category; ","")&amp;IF(ABS(Q465)&gt;Setup!$B$10,"VAT ≠ 15% × net; ","")&amp;IF(AND(F465="Standard domestic 15% (Box 7)",NOT(AND(LEN(D465)=15,LEFT(D465,1)="3",RIGHT(D465,1)="3",ISNUMBER(--D465)))),"Invalid/missing supplier VAT no; ","")&amp;IF(AND(L465="Yes",K465&lt;&gt;"Yes"),"VAT claimed without valid tax invoice; ","")&amp;IF(AND(L465="Yes",ISNUMBER(SEARCH("blocked",G465))),"Blocked input VAT claimed; ","")&amp;IF(AND(F465="Import - VAT paid at customs (Box 8)",M465=""),"Customs declaration no missing; ","")&amp;IF(AND(F465="Import - Reverse charge (Box 9)",E465="Saudi Arabia"),"RCM used for a local supplier; ","")&amp;IF(AND(L465="Yes",NOT(OR(F465="Standard domestic 15% (Box 7)",F465="Import - VAT paid at customs (Box 8)",F465="Import - Reverse charge (Box 9)"))),"VAT claimed on non-taxable category; ",""))</f>
        <v/>
      </c>
    </row>
    <row r="466">
      <c r="A466" s="17" t="n"/>
      <c r="B466" s="14" t="n"/>
      <c r="C466" s="14" t="n"/>
      <c r="D466" s="16" t="n"/>
      <c r="E466" s="14" t="n"/>
      <c r="F466" s="14" t="n"/>
      <c r="G466" s="14" t="n"/>
      <c r="H466" s="19" t="n"/>
      <c r="I466" s="19" t="n"/>
      <c r="J466" s="34">
        <f>IF(A466="","",H466+I466)</f>
        <v/>
      </c>
      <c r="K466" s="14" t="n"/>
      <c r="L466" s="14" t="n"/>
      <c r="M466" s="14" t="n"/>
      <c r="N466" s="14" t="n"/>
      <c r="O466" s="20">
        <f>IF(A466="","",SUMPRODUCT((A466&gt;=Setup!$C$19:$C$30)*(A466&lt;=Setup!$D$19:$D$30)*Setup!$A$19:$A$30))</f>
        <v/>
      </c>
      <c r="P466" s="34">
        <f>IF(A466="","",IF(OR(F466="Standard domestic 15% (Box 7)",F466="Import - VAT paid at customs (Box 8)",F466="Import - Reverse charge (Box 9)"),ROUND(H466*Setup!$B$9,2),0))</f>
        <v/>
      </c>
      <c r="Q466" s="34">
        <f>IF(A466="","",I466-P466)</f>
        <v/>
      </c>
      <c r="R466" s="34">
        <f>IF(A466="","",IF(L466="Yes",I466,0))</f>
        <v/>
      </c>
      <c r="S466" s="34">
        <f>IF(A466="","",IF(AND(L466="Yes",K466="Yes",NOT(ISNUMBER(SEARCH("blocked",G466))),OR(F466="Standard domestic 15% (Box 7)",F466="Import - VAT paid at customs (Box 8)",F466="Import - Reverse charge (Box 9)"),OR(F466&lt;&gt;"Standard domestic 15% (Box 7)",AND(LEN(D466)=15,LEFT(D466,1)="3",RIGHT(D466,1)="3",ISNUMBER(--D466)))),I466,0))</f>
        <v/>
      </c>
      <c r="T466" s="34">
        <f>IF(A466="","",R466-S466)</f>
        <v/>
      </c>
      <c r="U466" s="23">
        <f>IF(A466="","",IF(O466=0,"Outside audit periods; ","")&amp;IF(F466="","No VAT category; ","")&amp;IF(ABS(Q466)&gt;Setup!$B$10,"VAT ≠ 15% × net; ","")&amp;IF(AND(F466="Standard domestic 15% (Box 7)",NOT(AND(LEN(D466)=15,LEFT(D466,1)="3",RIGHT(D466,1)="3",ISNUMBER(--D466)))),"Invalid/missing supplier VAT no; ","")&amp;IF(AND(L466="Yes",K466&lt;&gt;"Yes"),"VAT claimed without valid tax invoice; ","")&amp;IF(AND(L466="Yes",ISNUMBER(SEARCH("blocked",G466))),"Blocked input VAT claimed; ","")&amp;IF(AND(F466="Import - VAT paid at customs (Box 8)",M466=""),"Customs declaration no missing; ","")&amp;IF(AND(F466="Import - Reverse charge (Box 9)",E466="Saudi Arabia"),"RCM used for a local supplier; ","")&amp;IF(AND(L466="Yes",NOT(OR(F466="Standard domestic 15% (Box 7)",F466="Import - VAT paid at customs (Box 8)",F466="Import - Reverse charge (Box 9)"))),"VAT claimed on non-taxable category; ",""))</f>
        <v/>
      </c>
    </row>
    <row r="467">
      <c r="A467" s="17" t="n"/>
      <c r="B467" s="14" t="n"/>
      <c r="C467" s="14" t="n"/>
      <c r="D467" s="16" t="n"/>
      <c r="E467" s="14" t="n"/>
      <c r="F467" s="14" t="n"/>
      <c r="G467" s="14" t="n"/>
      <c r="H467" s="19" t="n"/>
      <c r="I467" s="19" t="n"/>
      <c r="J467" s="34">
        <f>IF(A467="","",H467+I467)</f>
        <v/>
      </c>
      <c r="K467" s="14" t="n"/>
      <c r="L467" s="14" t="n"/>
      <c r="M467" s="14" t="n"/>
      <c r="N467" s="14" t="n"/>
      <c r="O467" s="20">
        <f>IF(A467="","",SUMPRODUCT((A467&gt;=Setup!$C$19:$C$30)*(A467&lt;=Setup!$D$19:$D$30)*Setup!$A$19:$A$30))</f>
        <v/>
      </c>
      <c r="P467" s="34">
        <f>IF(A467="","",IF(OR(F467="Standard domestic 15% (Box 7)",F467="Import - VAT paid at customs (Box 8)",F467="Import - Reverse charge (Box 9)"),ROUND(H467*Setup!$B$9,2),0))</f>
        <v/>
      </c>
      <c r="Q467" s="34">
        <f>IF(A467="","",I467-P467)</f>
        <v/>
      </c>
      <c r="R467" s="34">
        <f>IF(A467="","",IF(L467="Yes",I467,0))</f>
        <v/>
      </c>
      <c r="S467" s="34">
        <f>IF(A467="","",IF(AND(L467="Yes",K467="Yes",NOT(ISNUMBER(SEARCH("blocked",G467))),OR(F467="Standard domestic 15% (Box 7)",F467="Import - VAT paid at customs (Box 8)",F467="Import - Reverse charge (Box 9)"),OR(F467&lt;&gt;"Standard domestic 15% (Box 7)",AND(LEN(D467)=15,LEFT(D467,1)="3",RIGHT(D467,1)="3",ISNUMBER(--D467)))),I467,0))</f>
        <v/>
      </c>
      <c r="T467" s="34">
        <f>IF(A467="","",R467-S467)</f>
        <v/>
      </c>
      <c r="U467" s="23">
        <f>IF(A467="","",IF(O467=0,"Outside audit periods; ","")&amp;IF(F467="","No VAT category; ","")&amp;IF(ABS(Q467)&gt;Setup!$B$10,"VAT ≠ 15% × net; ","")&amp;IF(AND(F467="Standard domestic 15% (Box 7)",NOT(AND(LEN(D467)=15,LEFT(D467,1)="3",RIGHT(D467,1)="3",ISNUMBER(--D467)))),"Invalid/missing supplier VAT no; ","")&amp;IF(AND(L467="Yes",K467&lt;&gt;"Yes"),"VAT claimed without valid tax invoice; ","")&amp;IF(AND(L467="Yes",ISNUMBER(SEARCH("blocked",G467))),"Blocked input VAT claimed; ","")&amp;IF(AND(F467="Import - VAT paid at customs (Box 8)",M467=""),"Customs declaration no missing; ","")&amp;IF(AND(F467="Import - Reverse charge (Box 9)",E467="Saudi Arabia"),"RCM used for a local supplier; ","")&amp;IF(AND(L467="Yes",NOT(OR(F467="Standard domestic 15% (Box 7)",F467="Import - VAT paid at customs (Box 8)",F467="Import - Reverse charge (Box 9)"))),"VAT claimed on non-taxable category; ",""))</f>
        <v/>
      </c>
    </row>
    <row r="468">
      <c r="A468" s="17" t="n"/>
      <c r="B468" s="14" t="n"/>
      <c r="C468" s="14" t="n"/>
      <c r="D468" s="16" t="n"/>
      <c r="E468" s="14" t="n"/>
      <c r="F468" s="14" t="n"/>
      <c r="G468" s="14" t="n"/>
      <c r="H468" s="19" t="n"/>
      <c r="I468" s="19" t="n"/>
      <c r="J468" s="34">
        <f>IF(A468="","",H468+I468)</f>
        <v/>
      </c>
      <c r="K468" s="14" t="n"/>
      <c r="L468" s="14" t="n"/>
      <c r="M468" s="14" t="n"/>
      <c r="N468" s="14" t="n"/>
      <c r="O468" s="20">
        <f>IF(A468="","",SUMPRODUCT((A468&gt;=Setup!$C$19:$C$30)*(A468&lt;=Setup!$D$19:$D$30)*Setup!$A$19:$A$30))</f>
        <v/>
      </c>
      <c r="P468" s="34">
        <f>IF(A468="","",IF(OR(F468="Standard domestic 15% (Box 7)",F468="Import - VAT paid at customs (Box 8)",F468="Import - Reverse charge (Box 9)"),ROUND(H468*Setup!$B$9,2),0))</f>
        <v/>
      </c>
      <c r="Q468" s="34">
        <f>IF(A468="","",I468-P468)</f>
        <v/>
      </c>
      <c r="R468" s="34">
        <f>IF(A468="","",IF(L468="Yes",I468,0))</f>
        <v/>
      </c>
      <c r="S468" s="34">
        <f>IF(A468="","",IF(AND(L468="Yes",K468="Yes",NOT(ISNUMBER(SEARCH("blocked",G468))),OR(F468="Standard domestic 15% (Box 7)",F468="Import - VAT paid at customs (Box 8)",F468="Import - Reverse charge (Box 9)"),OR(F468&lt;&gt;"Standard domestic 15% (Box 7)",AND(LEN(D468)=15,LEFT(D468,1)="3",RIGHT(D468,1)="3",ISNUMBER(--D468)))),I468,0))</f>
        <v/>
      </c>
      <c r="T468" s="34">
        <f>IF(A468="","",R468-S468)</f>
        <v/>
      </c>
      <c r="U468" s="23">
        <f>IF(A468="","",IF(O468=0,"Outside audit periods; ","")&amp;IF(F468="","No VAT category; ","")&amp;IF(ABS(Q468)&gt;Setup!$B$10,"VAT ≠ 15% × net; ","")&amp;IF(AND(F468="Standard domestic 15% (Box 7)",NOT(AND(LEN(D468)=15,LEFT(D468,1)="3",RIGHT(D468,1)="3",ISNUMBER(--D468)))),"Invalid/missing supplier VAT no; ","")&amp;IF(AND(L468="Yes",K468&lt;&gt;"Yes"),"VAT claimed without valid tax invoice; ","")&amp;IF(AND(L468="Yes",ISNUMBER(SEARCH("blocked",G468))),"Blocked input VAT claimed; ","")&amp;IF(AND(F468="Import - VAT paid at customs (Box 8)",M468=""),"Customs declaration no missing; ","")&amp;IF(AND(F468="Import - Reverse charge (Box 9)",E468="Saudi Arabia"),"RCM used for a local supplier; ","")&amp;IF(AND(L468="Yes",NOT(OR(F468="Standard domestic 15% (Box 7)",F468="Import - VAT paid at customs (Box 8)",F468="Import - Reverse charge (Box 9)"))),"VAT claimed on non-taxable category; ",""))</f>
        <v/>
      </c>
    </row>
    <row r="469">
      <c r="A469" s="17" t="n"/>
      <c r="B469" s="14" t="n"/>
      <c r="C469" s="14" t="n"/>
      <c r="D469" s="16" t="n"/>
      <c r="E469" s="14" t="n"/>
      <c r="F469" s="14" t="n"/>
      <c r="G469" s="14" t="n"/>
      <c r="H469" s="19" t="n"/>
      <c r="I469" s="19" t="n"/>
      <c r="J469" s="34">
        <f>IF(A469="","",H469+I469)</f>
        <v/>
      </c>
      <c r="K469" s="14" t="n"/>
      <c r="L469" s="14" t="n"/>
      <c r="M469" s="14" t="n"/>
      <c r="N469" s="14" t="n"/>
      <c r="O469" s="20">
        <f>IF(A469="","",SUMPRODUCT((A469&gt;=Setup!$C$19:$C$30)*(A469&lt;=Setup!$D$19:$D$30)*Setup!$A$19:$A$30))</f>
        <v/>
      </c>
      <c r="P469" s="34">
        <f>IF(A469="","",IF(OR(F469="Standard domestic 15% (Box 7)",F469="Import - VAT paid at customs (Box 8)",F469="Import - Reverse charge (Box 9)"),ROUND(H469*Setup!$B$9,2),0))</f>
        <v/>
      </c>
      <c r="Q469" s="34">
        <f>IF(A469="","",I469-P469)</f>
        <v/>
      </c>
      <c r="R469" s="34">
        <f>IF(A469="","",IF(L469="Yes",I469,0))</f>
        <v/>
      </c>
      <c r="S469" s="34">
        <f>IF(A469="","",IF(AND(L469="Yes",K469="Yes",NOT(ISNUMBER(SEARCH("blocked",G469))),OR(F469="Standard domestic 15% (Box 7)",F469="Import - VAT paid at customs (Box 8)",F469="Import - Reverse charge (Box 9)"),OR(F469&lt;&gt;"Standard domestic 15% (Box 7)",AND(LEN(D469)=15,LEFT(D469,1)="3",RIGHT(D469,1)="3",ISNUMBER(--D469)))),I469,0))</f>
        <v/>
      </c>
      <c r="T469" s="34">
        <f>IF(A469="","",R469-S469)</f>
        <v/>
      </c>
      <c r="U469" s="23">
        <f>IF(A469="","",IF(O469=0,"Outside audit periods; ","")&amp;IF(F469="","No VAT category; ","")&amp;IF(ABS(Q469)&gt;Setup!$B$10,"VAT ≠ 15% × net; ","")&amp;IF(AND(F469="Standard domestic 15% (Box 7)",NOT(AND(LEN(D469)=15,LEFT(D469,1)="3",RIGHT(D469,1)="3",ISNUMBER(--D469)))),"Invalid/missing supplier VAT no; ","")&amp;IF(AND(L469="Yes",K469&lt;&gt;"Yes"),"VAT claimed without valid tax invoice; ","")&amp;IF(AND(L469="Yes",ISNUMBER(SEARCH("blocked",G469))),"Blocked input VAT claimed; ","")&amp;IF(AND(F469="Import - VAT paid at customs (Box 8)",M469=""),"Customs declaration no missing; ","")&amp;IF(AND(F469="Import - Reverse charge (Box 9)",E469="Saudi Arabia"),"RCM used for a local supplier; ","")&amp;IF(AND(L469="Yes",NOT(OR(F469="Standard domestic 15% (Box 7)",F469="Import - VAT paid at customs (Box 8)",F469="Import - Reverse charge (Box 9)"))),"VAT claimed on non-taxable category; ",""))</f>
        <v/>
      </c>
    </row>
    <row r="470">
      <c r="A470" s="17" t="n"/>
      <c r="B470" s="14" t="n"/>
      <c r="C470" s="14" t="n"/>
      <c r="D470" s="16" t="n"/>
      <c r="E470" s="14" t="n"/>
      <c r="F470" s="14" t="n"/>
      <c r="G470" s="14" t="n"/>
      <c r="H470" s="19" t="n"/>
      <c r="I470" s="19" t="n"/>
      <c r="J470" s="34">
        <f>IF(A470="","",H470+I470)</f>
        <v/>
      </c>
      <c r="K470" s="14" t="n"/>
      <c r="L470" s="14" t="n"/>
      <c r="M470" s="14" t="n"/>
      <c r="N470" s="14" t="n"/>
      <c r="O470" s="20">
        <f>IF(A470="","",SUMPRODUCT((A470&gt;=Setup!$C$19:$C$30)*(A470&lt;=Setup!$D$19:$D$30)*Setup!$A$19:$A$30))</f>
        <v/>
      </c>
      <c r="P470" s="34">
        <f>IF(A470="","",IF(OR(F470="Standard domestic 15% (Box 7)",F470="Import - VAT paid at customs (Box 8)",F470="Import - Reverse charge (Box 9)"),ROUND(H470*Setup!$B$9,2),0))</f>
        <v/>
      </c>
      <c r="Q470" s="34">
        <f>IF(A470="","",I470-P470)</f>
        <v/>
      </c>
      <c r="R470" s="34">
        <f>IF(A470="","",IF(L470="Yes",I470,0))</f>
        <v/>
      </c>
      <c r="S470" s="34">
        <f>IF(A470="","",IF(AND(L470="Yes",K470="Yes",NOT(ISNUMBER(SEARCH("blocked",G470))),OR(F470="Standard domestic 15% (Box 7)",F470="Import - VAT paid at customs (Box 8)",F470="Import - Reverse charge (Box 9)"),OR(F470&lt;&gt;"Standard domestic 15% (Box 7)",AND(LEN(D470)=15,LEFT(D470,1)="3",RIGHT(D470,1)="3",ISNUMBER(--D470)))),I470,0))</f>
        <v/>
      </c>
      <c r="T470" s="34">
        <f>IF(A470="","",R470-S470)</f>
        <v/>
      </c>
      <c r="U470" s="23">
        <f>IF(A470="","",IF(O470=0,"Outside audit periods; ","")&amp;IF(F470="","No VAT category; ","")&amp;IF(ABS(Q470)&gt;Setup!$B$10,"VAT ≠ 15% × net; ","")&amp;IF(AND(F470="Standard domestic 15% (Box 7)",NOT(AND(LEN(D470)=15,LEFT(D470,1)="3",RIGHT(D470,1)="3",ISNUMBER(--D470)))),"Invalid/missing supplier VAT no; ","")&amp;IF(AND(L470="Yes",K470&lt;&gt;"Yes"),"VAT claimed without valid tax invoice; ","")&amp;IF(AND(L470="Yes",ISNUMBER(SEARCH("blocked",G470))),"Blocked input VAT claimed; ","")&amp;IF(AND(F470="Import - VAT paid at customs (Box 8)",M470=""),"Customs declaration no missing; ","")&amp;IF(AND(F470="Import - Reverse charge (Box 9)",E470="Saudi Arabia"),"RCM used for a local supplier; ","")&amp;IF(AND(L470="Yes",NOT(OR(F470="Standard domestic 15% (Box 7)",F470="Import - VAT paid at customs (Box 8)",F470="Import - Reverse charge (Box 9)"))),"VAT claimed on non-taxable category; ",""))</f>
        <v/>
      </c>
    </row>
    <row r="471">
      <c r="A471" s="17" t="n"/>
      <c r="B471" s="14" t="n"/>
      <c r="C471" s="14" t="n"/>
      <c r="D471" s="16" t="n"/>
      <c r="E471" s="14" t="n"/>
      <c r="F471" s="14" t="n"/>
      <c r="G471" s="14" t="n"/>
      <c r="H471" s="19" t="n"/>
      <c r="I471" s="19" t="n"/>
      <c r="J471" s="34">
        <f>IF(A471="","",H471+I471)</f>
        <v/>
      </c>
      <c r="K471" s="14" t="n"/>
      <c r="L471" s="14" t="n"/>
      <c r="M471" s="14" t="n"/>
      <c r="N471" s="14" t="n"/>
      <c r="O471" s="20">
        <f>IF(A471="","",SUMPRODUCT((A471&gt;=Setup!$C$19:$C$30)*(A471&lt;=Setup!$D$19:$D$30)*Setup!$A$19:$A$30))</f>
        <v/>
      </c>
      <c r="P471" s="34">
        <f>IF(A471="","",IF(OR(F471="Standard domestic 15% (Box 7)",F471="Import - VAT paid at customs (Box 8)",F471="Import - Reverse charge (Box 9)"),ROUND(H471*Setup!$B$9,2),0))</f>
        <v/>
      </c>
      <c r="Q471" s="34">
        <f>IF(A471="","",I471-P471)</f>
        <v/>
      </c>
      <c r="R471" s="34">
        <f>IF(A471="","",IF(L471="Yes",I471,0))</f>
        <v/>
      </c>
      <c r="S471" s="34">
        <f>IF(A471="","",IF(AND(L471="Yes",K471="Yes",NOT(ISNUMBER(SEARCH("blocked",G471))),OR(F471="Standard domestic 15% (Box 7)",F471="Import - VAT paid at customs (Box 8)",F471="Import - Reverse charge (Box 9)"),OR(F471&lt;&gt;"Standard domestic 15% (Box 7)",AND(LEN(D471)=15,LEFT(D471,1)="3",RIGHT(D471,1)="3",ISNUMBER(--D471)))),I471,0))</f>
        <v/>
      </c>
      <c r="T471" s="34">
        <f>IF(A471="","",R471-S471)</f>
        <v/>
      </c>
      <c r="U471" s="23">
        <f>IF(A471="","",IF(O471=0,"Outside audit periods; ","")&amp;IF(F471="","No VAT category; ","")&amp;IF(ABS(Q471)&gt;Setup!$B$10,"VAT ≠ 15% × net; ","")&amp;IF(AND(F471="Standard domestic 15% (Box 7)",NOT(AND(LEN(D471)=15,LEFT(D471,1)="3",RIGHT(D471,1)="3",ISNUMBER(--D471)))),"Invalid/missing supplier VAT no; ","")&amp;IF(AND(L471="Yes",K471&lt;&gt;"Yes"),"VAT claimed without valid tax invoice; ","")&amp;IF(AND(L471="Yes",ISNUMBER(SEARCH("blocked",G471))),"Blocked input VAT claimed; ","")&amp;IF(AND(F471="Import - VAT paid at customs (Box 8)",M471=""),"Customs declaration no missing; ","")&amp;IF(AND(F471="Import - Reverse charge (Box 9)",E471="Saudi Arabia"),"RCM used for a local supplier; ","")&amp;IF(AND(L471="Yes",NOT(OR(F471="Standard domestic 15% (Box 7)",F471="Import - VAT paid at customs (Box 8)",F471="Import - Reverse charge (Box 9)"))),"VAT claimed on non-taxable category; ",""))</f>
        <v/>
      </c>
    </row>
    <row r="472">
      <c r="A472" s="17" t="n"/>
      <c r="B472" s="14" t="n"/>
      <c r="C472" s="14" t="n"/>
      <c r="D472" s="16" t="n"/>
      <c r="E472" s="14" t="n"/>
      <c r="F472" s="14" t="n"/>
      <c r="G472" s="14" t="n"/>
      <c r="H472" s="19" t="n"/>
      <c r="I472" s="19" t="n"/>
      <c r="J472" s="34">
        <f>IF(A472="","",H472+I472)</f>
        <v/>
      </c>
      <c r="K472" s="14" t="n"/>
      <c r="L472" s="14" t="n"/>
      <c r="M472" s="14" t="n"/>
      <c r="N472" s="14" t="n"/>
      <c r="O472" s="20">
        <f>IF(A472="","",SUMPRODUCT((A472&gt;=Setup!$C$19:$C$30)*(A472&lt;=Setup!$D$19:$D$30)*Setup!$A$19:$A$30))</f>
        <v/>
      </c>
      <c r="P472" s="34">
        <f>IF(A472="","",IF(OR(F472="Standard domestic 15% (Box 7)",F472="Import - VAT paid at customs (Box 8)",F472="Import - Reverse charge (Box 9)"),ROUND(H472*Setup!$B$9,2),0))</f>
        <v/>
      </c>
      <c r="Q472" s="34">
        <f>IF(A472="","",I472-P472)</f>
        <v/>
      </c>
      <c r="R472" s="34">
        <f>IF(A472="","",IF(L472="Yes",I472,0))</f>
        <v/>
      </c>
      <c r="S472" s="34">
        <f>IF(A472="","",IF(AND(L472="Yes",K472="Yes",NOT(ISNUMBER(SEARCH("blocked",G472))),OR(F472="Standard domestic 15% (Box 7)",F472="Import - VAT paid at customs (Box 8)",F472="Import - Reverse charge (Box 9)"),OR(F472&lt;&gt;"Standard domestic 15% (Box 7)",AND(LEN(D472)=15,LEFT(D472,1)="3",RIGHT(D472,1)="3",ISNUMBER(--D472)))),I472,0))</f>
        <v/>
      </c>
      <c r="T472" s="34">
        <f>IF(A472="","",R472-S472)</f>
        <v/>
      </c>
      <c r="U472" s="23">
        <f>IF(A472="","",IF(O472=0,"Outside audit periods; ","")&amp;IF(F472="","No VAT category; ","")&amp;IF(ABS(Q472)&gt;Setup!$B$10,"VAT ≠ 15% × net; ","")&amp;IF(AND(F472="Standard domestic 15% (Box 7)",NOT(AND(LEN(D472)=15,LEFT(D472,1)="3",RIGHT(D472,1)="3",ISNUMBER(--D472)))),"Invalid/missing supplier VAT no; ","")&amp;IF(AND(L472="Yes",K472&lt;&gt;"Yes"),"VAT claimed without valid tax invoice; ","")&amp;IF(AND(L472="Yes",ISNUMBER(SEARCH("blocked",G472))),"Blocked input VAT claimed; ","")&amp;IF(AND(F472="Import - VAT paid at customs (Box 8)",M472=""),"Customs declaration no missing; ","")&amp;IF(AND(F472="Import - Reverse charge (Box 9)",E472="Saudi Arabia"),"RCM used for a local supplier; ","")&amp;IF(AND(L472="Yes",NOT(OR(F472="Standard domestic 15% (Box 7)",F472="Import - VAT paid at customs (Box 8)",F472="Import - Reverse charge (Box 9)"))),"VAT claimed on non-taxable category; ",""))</f>
        <v/>
      </c>
    </row>
    <row r="473">
      <c r="A473" s="17" t="n"/>
      <c r="B473" s="14" t="n"/>
      <c r="C473" s="14" t="n"/>
      <c r="D473" s="16" t="n"/>
      <c r="E473" s="14" t="n"/>
      <c r="F473" s="14" t="n"/>
      <c r="G473" s="14" t="n"/>
      <c r="H473" s="19" t="n"/>
      <c r="I473" s="19" t="n"/>
      <c r="J473" s="34">
        <f>IF(A473="","",H473+I473)</f>
        <v/>
      </c>
      <c r="K473" s="14" t="n"/>
      <c r="L473" s="14" t="n"/>
      <c r="M473" s="14" t="n"/>
      <c r="N473" s="14" t="n"/>
      <c r="O473" s="20">
        <f>IF(A473="","",SUMPRODUCT((A473&gt;=Setup!$C$19:$C$30)*(A473&lt;=Setup!$D$19:$D$30)*Setup!$A$19:$A$30))</f>
        <v/>
      </c>
      <c r="P473" s="34">
        <f>IF(A473="","",IF(OR(F473="Standard domestic 15% (Box 7)",F473="Import - VAT paid at customs (Box 8)",F473="Import - Reverse charge (Box 9)"),ROUND(H473*Setup!$B$9,2),0))</f>
        <v/>
      </c>
      <c r="Q473" s="34">
        <f>IF(A473="","",I473-P473)</f>
        <v/>
      </c>
      <c r="R473" s="34">
        <f>IF(A473="","",IF(L473="Yes",I473,0))</f>
        <v/>
      </c>
      <c r="S473" s="34">
        <f>IF(A473="","",IF(AND(L473="Yes",K473="Yes",NOT(ISNUMBER(SEARCH("blocked",G473))),OR(F473="Standard domestic 15% (Box 7)",F473="Import - VAT paid at customs (Box 8)",F473="Import - Reverse charge (Box 9)"),OR(F473&lt;&gt;"Standard domestic 15% (Box 7)",AND(LEN(D473)=15,LEFT(D473,1)="3",RIGHT(D473,1)="3",ISNUMBER(--D473)))),I473,0))</f>
        <v/>
      </c>
      <c r="T473" s="34">
        <f>IF(A473="","",R473-S473)</f>
        <v/>
      </c>
      <c r="U473" s="23">
        <f>IF(A473="","",IF(O473=0,"Outside audit periods; ","")&amp;IF(F473="","No VAT category; ","")&amp;IF(ABS(Q473)&gt;Setup!$B$10,"VAT ≠ 15% × net; ","")&amp;IF(AND(F473="Standard domestic 15% (Box 7)",NOT(AND(LEN(D473)=15,LEFT(D473,1)="3",RIGHT(D473,1)="3",ISNUMBER(--D473)))),"Invalid/missing supplier VAT no; ","")&amp;IF(AND(L473="Yes",K473&lt;&gt;"Yes"),"VAT claimed without valid tax invoice; ","")&amp;IF(AND(L473="Yes",ISNUMBER(SEARCH("blocked",G473))),"Blocked input VAT claimed; ","")&amp;IF(AND(F473="Import - VAT paid at customs (Box 8)",M473=""),"Customs declaration no missing; ","")&amp;IF(AND(F473="Import - Reverse charge (Box 9)",E473="Saudi Arabia"),"RCM used for a local supplier; ","")&amp;IF(AND(L473="Yes",NOT(OR(F473="Standard domestic 15% (Box 7)",F473="Import - VAT paid at customs (Box 8)",F473="Import - Reverse charge (Box 9)"))),"VAT claimed on non-taxable category; ",""))</f>
        <v/>
      </c>
    </row>
    <row r="474">
      <c r="A474" s="17" t="n"/>
      <c r="B474" s="14" t="n"/>
      <c r="C474" s="14" t="n"/>
      <c r="D474" s="16" t="n"/>
      <c r="E474" s="14" t="n"/>
      <c r="F474" s="14" t="n"/>
      <c r="G474" s="14" t="n"/>
      <c r="H474" s="19" t="n"/>
      <c r="I474" s="19" t="n"/>
      <c r="J474" s="34">
        <f>IF(A474="","",H474+I474)</f>
        <v/>
      </c>
      <c r="K474" s="14" t="n"/>
      <c r="L474" s="14" t="n"/>
      <c r="M474" s="14" t="n"/>
      <c r="N474" s="14" t="n"/>
      <c r="O474" s="20">
        <f>IF(A474="","",SUMPRODUCT((A474&gt;=Setup!$C$19:$C$30)*(A474&lt;=Setup!$D$19:$D$30)*Setup!$A$19:$A$30))</f>
        <v/>
      </c>
      <c r="P474" s="34">
        <f>IF(A474="","",IF(OR(F474="Standard domestic 15% (Box 7)",F474="Import - VAT paid at customs (Box 8)",F474="Import - Reverse charge (Box 9)"),ROUND(H474*Setup!$B$9,2),0))</f>
        <v/>
      </c>
      <c r="Q474" s="34">
        <f>IF(A474="","",I474-P474)</f>
        <v/>
      </c>
      <c r="R474" s="34">
        <f>IF(A474="","",IF(L474="Yes",I474,0))</f>
        <v/>
      </c>
      <c r="S474" s="34">
        <f>IF(A474="","",IF(AND(L474="Yes",K474="Yes",NOT(ISNUMBER(SEARCH("blocked",G474))),OR(F474="Standard domestic 15% (Box 7)",F474="Import - VAT paid at customs (Box 8)",F474="Import - Reverse charge (Box 9)"),OR(F474&lt;&gt;"Standard domestic 15% (Box 7)",AND(LEN(D474)=15,LEFT(D474,1)="3",RIGHT(D474,1)="3",ISNUMBER(--D474)))),I474,0))</f>
        <v/>
      </c>
      <c r="T474" s="34">
        <f>IF(A474="","",R474-S474)</f>
        <v/>
      </c>
      <c r="U474" s="23">
        <f>IF(A474="","",IF(O474=0,"Outside audit periods; ","")&amp;IF(F474="","No VAT category; ","")&amp;IF(ABS(Q474)&gt;Setup!$B$10,"VAT ≠ 15% × net; ","")&amp;IF(AND(F474="Standard domestic 15% (Box 7)",NOT(AND(LEN(D474)=15,LEFT(D474,1)="3",RIGHT(D474,1)="3",ISNUMBER(--D474)))),"Invalid/missing supplier VAT no; ","")&amp;IF(AND(L474="Yes",K474&lt;&gt;"Yes"),"VAT claimed without valid tax invoice; ","")&amp;IF(AND(L474="Yes",ISNUMBER(SEARCH("blocked",G474))),"Blocked input VAT claimed; ","")&amp;IF(AND(F474="Import - VAT paid at customs (Box 8)",M474=""),"Customs declaration no missing; ","")&amp;IF(AND(F474="Import - Reverse charge (Box 9)",E474="Saudi Arabia"),"RCM used for a local supplier; ","")&amp;IF(AND(L474="Yes",NOT(OR(F474="Standard domestic 15% (Box 7)",F474="Import - VAT paid at customs (Box 8)",F474="Import - Reverse charge (Box 9)"))),"VAT claimed on non-taxable category; ",""))</f>
        <v/>
      </c>
    </row>
    <row r="475">
      <c r="A475" s="17" t="n"/>
      <c r="B475" s="14" t="n"/>
      <c r="C475" s="14" t="n"/>
      <c r="D475" s="16" t="n"/>
      <c r="E475" s="14" t="n"/>
      <c r="F475" s="14" t="n"/>
      <c r="G475" s="14" t="n"/>
      <c r="H475" s="19" t="n"/>
      <c r="I475" s="19" t="n"/>
      <c r="J475" s="34">
        <f>IF(A475="","",H475+I475)</f>
        <v/>
      </c>
      <c r="K475" s="14" t="n"/>
      <c r="L475" s="14" t="n"/>
      <c r="M475" s="14" t="n"/>
      <c r="N475" s="14" t="n"/>
      <c r="O475" s="20">
        <f>IF(A475="","",SUMPRODUCT((A475&gt;=Setup!$C$19:$C$30)*(A475&lt;=Setup!$D$19:$D$30)*Setup!$A$19:$A$30))</f>
        <v/>
      </c>
      <c r="P475" s="34">
        <f>IF(A475="","",IF(OR(F475="Standard domestic 15% (Box 7)",F475="Import - VAT paid at customs (Box 8)",F475="Import - Reverse charge (Box 9)"),ROUND(H475*Setup!$B$9,2),0))</f>
        <v/>
      </c>
      <c r="Q475" s="34">
        <f>IF(A475="","",I475-P475)</f>
        <v/>
      </c>
      <c r="R475" s="34">
        <f>IF(A475="","",IF(L475="Yes",I475,0))</f>
        <v/>
      </c>
      <c r="S475" s="34">
        <f>IF(A475="","",IF(AND(L475="Yes",K475="Yes",NOT(ISNUMBER(SEARCH("blocked",G475))),OR(F475="Standard domestic 15% (Box 7)",F475="Import - VAT paid at customs (Box 8)",F475="Import - Reverse charge (Box 9)"),OR(F475&lt;&gt;"Standard domestic 15% (Box 7)",AND(LEN(D475)=15,LEFT(D475,1)="3",RIGHT(D475,1)="3",ISNUMBER(--D475)))),I475,0))</f>
        <v/>
      </c>
      <c r="T475" s="34">
        <f>IF(A475="","",R475-S475)</f>
        <v/>
      </c>
      <c r="U475" s="23">
        <f>IF(A475="","",IF(O475=0,"Outside audit periods; ","")&amp;IF(F475="","No VAT category; ","")&amp;IF(ABS(Q475)&gt;Setup!$B$10,"VAT ≠ 15% × net; ","")&amp;IF(AND(F475="Standard domestic 15% (Box 7)",NOT(AND(LEN(D475)=15,LEFT(D475,1)="3",RIGHT(D475,1)="3",ISNUMBER(--D475)))),"Invalid/missing supplier VAT no; ","")&amp;IF(AND(L475="Yes",K475&lt;&gt;"Yes"),"VAT claimed without valid tax invoice; ","")&amp;IF(AND(L475="Yes",ISNUMBER(SEARCH("blocked",G475))),"Blocked input VAT claimed; ","")&amp;IF(AND(F475="Import - VAT paid at customs (Box 8)",M475=""),"Customs declaration no missing; ","")&amp;IF(AND(F475="Import - Reverse charge (Box 9)",E475="Saudi Arabia"),"RCM used for a local supplier; ","")&amp;IF(AND(L475="Yes",NOT(OR(F475="Standard domestic 15% (Box 7)",F475="Import - VAT paid at customs (Box 8)",F475="Import - Reverse charge (Box 9)"))),"VAT claimed on non-taxable category; ",""))</f>
        <v/>
      </c>
    </row>
    <row r="476">
      <c r="A476" s="17" t="n"/>
      <c r="B476" s="14" t="n"/>
      <c r="C476" s="14" t="n"/>
      <c r="D476" s="16" t="n"/>
      <c r="E476" s="14" t="n"/>
      <c r="F476" s="14" t="n"/>
      <c r="G476" s="14" t="n"/>
      <c r="H476" s="19" t="n"/>
      <c r="I476" s="19" t="n"/>
      <c r="J476" s="34">
        <f>IF(A476="","",H476+I476)</f>
        <v/>
      </c>
      <c r="K476" s="14" t="n"/>
      <c r="L476" s="14" t="n"/>
      <c r="M476" s="14" t="n"/>
      <c r="N476" s="14" t="n"/>
      <c r="O476" s="20">
        <f>IF(A476="","",SUMPRODUCT((A476&gt;=Setup!$C$19:$C$30)*(A476&lt;=Setup!$D$19:$D$30)*Setup!$A$19:$A$30))</f>
        <v/>
      </c>
      <c r="P476" s="34">
        <f>IF(A476="","",IF(OR(F476="Standard domestic 15% (Box 7)",F476="Import - VAT paid at customs (Box 8)",F476="Import - Reverse charge (Box 9)"),ROUND(H476*Setup!$B$9,2),0))</f>
        <v/>
      </c>
      <c r="Q476" s="34">
        <f>IF(A476="","",I476-P476)</f>
        <v/>
      </c>
      <c r="R476" s="34">
        <f>IF(A476="","",IF(L476="Yes",I476,0))</f>
        <v/>
      </c>
      <c r="S476" s="34">
        <f>IF(A476="","",IF(AND(L476="Yes",K476="Yes",NOT(ISNUMBER(SEARCH("blocked",G476))),OR(F476="Standard domestic 15% (Box 7)",F476="Import - VAT paid at customs (Box 8)",F476="Import - Reverse charge (Box 9)"),OR(F476&lt;&gt;"Standard domestic 15% (Box 7)",AND(LEN(D476)=15,LEFT(D476,1)="3",RIGHT(D476,1)="3",ISNUMBER(--D476)))),I476,0))</f>
        <v/>
      </c>
      <c r="T476" s="34">
        <f>IF(A476="","",R476-S476)</f>
        <v/>
      </c>
      <c r="U476" s="23">
        <f>IF(A476="","",IF(O476=0,"Outside audit periods; ","")&amp;IF(F476="","No VAT category; ","")&amp;IF(ABS(Q476)&gt;Setup!$B$10,"VAT ≠ 15% × net; ","")&amp;IF(AND(F476="Standard domestic 15% (Box 7)",NOT(AND(LEN(D476)=15,LEFT(D476,1)="3",RIGHT(D476,1)="3",ISNUMBER(--D476)))),"Invalid/missing supplier VAT no; ","")&amp;IF(AND(L476="Yes",K476&lt;&gt;"Yes"),"VAT claimed without valid tax invoice; ","")&amp;IF(AND(L476="Yes",ISNUMBER(SEARCH("blocked",G476))),"Blocked input VAT claimed; ","")&amp;IF(AND(F476="Import - VAT paid at customs (Box 8)",M476=""),"Customs declaration no missing; ","")&amp;IF(AND(F476="Import - Reverse charge (Box 9)",E476="Saudi Arabia"),"RCM used for a local supplier; ","")&amp;IF(AND(L476="Yes",NOT(OR(F476="Standard domestic 15% (Box 7)",F476="Import - VAT paid at customs (Box 8)",F476="Import - Reverse charge (Box 9)"))),"VAT claimed on non-taxable category; ",""))</f>
        <v/>
      </c>
    </row>
    <row r="477">
      <c r="A477" s="17" t="n"/>
      <c r="B477" s="14" t="n"/>
      <c r="C477" s="14" t="n"/>
      <c r="D477" s="16" t="n"/>
      <c r="E477" s="14" t="n"/>
      <c r="F477" s="14" t="n"/>
      <c r="G477" s="14" t="n"/>
      <c r="H477" s="19" t="n"/>
      <c r="I477" s="19" t="n"/>
      <c r="J477" s="34">
        <f>IF(A477="","",H477+I477)</f>
        <v/>
      </c>
      <c r="K477" s="14" t="n"/>
      <c r="L477" s="14" t="n"/>
      <c r="M477" s="14" t="n"/>
      <c r="N477" s="14" t="n"/>
      <c r="O477" s="20">
        <f>IF(A477="","",SUMPRODUCT((A477&gt;=Setup!$C$19:$C$30)*(A477&lt;=Setup!$D$19:$D$30)*Setup!$A$19:$A$30))</f>
        <v/>
      </c>
      <c r="P477" s="34">
        <f>IF(A477="","",IF(OR(F477="Standard domestic 15% (Box 7)",F477="Import - VAT paid at customs (Box 8)",F477="Import - Reverse charge (Box 9)"),ROUND(H477*Setup!$B$9,2),0))</f>
        <v/>
      </c>
      <c r="Q477" s="34">
        <f>IF(A477="","",I477-P477)</f>
        <v/>
      </c>
      <c r="R477" s="34">
        <f>IF(A477="","",IF(L477="Yes",I477,0))</f>
        <v/>
      </c>
      <c r="S477" s="34">
        <f>IF(A477="","",IF(AND(L477="Yes",K477="Yes",NOT(ISNUMBER(SEARCH("blocked",G477))),OR(F477="Standard domestic 15% (Box 7)",F477="Import - VAT paid at customs (Box 8)",F477="Import - Reverse charge (Box 9)"),OR(F477&lt;&gt;"Standard domestic 15% (Box 7)",AND(LEN(D477)=15,LEFT(D477,1)="3",RIGHT(D477,1)="3",ISNUMBER(--D477)))),I477,0))</f>
        <v/>
      </c>
      <c r="T477" s="34">
        <f>IF(A477="","",R477-S477)</f>
        <v/>
      </c>
      <c r="U477" s="23">
        <f>IF(A477="","",IF(O477=0,"Outside audit periods; ","")&amp;IF(F477="","No VAT category; ","")&amp;IF(ABS(Q477)&gt;Setup!$B$10,"VAT ≠ 15% × net; ","")&amp;IF(AND(F477="Standard domestic 15% (Box 7)",NOT(AND(LEN(D477)=15,LEFT(D477,1)="3",RIGHT(D477,1)="3",ISNUMBER(--D477)))),"Invalid/missing supplier VAT no; ","")&amp;IF(AND(L477="Yes",K477&lt;&gt;"Yes"),"VAT claimed without valid tax invoice; ","")&amp;IF(AND(L477="Yes",ISNUMBER(SEARCH("blocked",G477))),"Blocked input VAT claimed; ","")&amp;IF(AND(F477="Import - VAT paid at customs (Box 8)",M477=""),"Customs declaration no missing; ","")&amp;IF(AND(F477="Import - Reverse charge (Box 9)",E477="Saudi Arabia"),"RCM used for a local supplier; ","")&amp;IF(AND(L477="Yes",NOT(OR(F477="Standard domestic 15% (Box 7)",F477="Import - VAT paid at customs (Box 8)",F477="Import - Reverse charge (Box 9)"))),"VAT claimed on non-taxable category; ",""))</f>
        <v/>
      </c>
    </row>
    <row r="478">
      <c r="A478" s="17" t="n"/>
      <c r="B478" s="14" t="n"/>
      <c r="C478" s="14" t="n"/>
      <c r="D478" s="16" t="n"/>
      <c r="E478" s="14" t="n"/>
      <c r="F478" s="14" t="n"/>
      <c r="G478" s="14" t="n"/>
      <c r="H478" s="19" t="n"/>
      <c r="I478" s="19" t="n"/>
      <c r="J478" s="34">
        <f>IF(A478="","",H478+I478)</f>
        <v/>
      </c>
      <c r="K478" s="14" t="n"/>
      <c r="L478" s="14" t="n"/>
      <c r="M478" s="14" t="n"/>
      <c r="N478" s="14" t="n"/>
      <c r="O478" s="20">
        <f>IF(A478="","",SUMPRODUCT((A478&gt;=Setup!$C$19:$C$30)*(A478&lt;=Setup!$D$19:$D$30)*Setup!$A$19:$A$30))</f>
        <v/>
      </c>
      <c r="P478" s="34">
        <f>IF(A478="","",IF(OR(F478="Standard domestic 15% (Box 7)",F478="Import - VAT paid at customs (Box 8)",F478="Import - Reverse charge (Box 9)"),ROUND(H478*Setup!$B$9,2),0))</f>
        <v/>
      </c>
      <c r="Q478" s="34">
        <f>IF(A478="","",I478-P478)</f>
        <v/>
      </c>
      <c r="R478" s="34">
        <f>IF(A478="","",IF(L478="Yes",I478,0))</f>
        <v/>
      </c>
      <c r="S478" s="34">
        <f>IF(A478="","",IF(AND(L478="Yes",K478="Yes",NOT(ISNUMBER(SEARCH("blocked",G478))),OR(F478="Standard domestic 15% (Box 7)",F478="Import - VAT paid at customs (Box 8)",F478="Import - Reverse charge (Box 9)"),OR(F478&lt;&gt;"Standard domestic 15% (Box 7)",AND(LEN(D478)=15,LEFT(D478,1)="3",RIGHT(D478,1)="3",ISNUMBER(--D478)))),I478,0))</f>
        <v/>
      </c>
      <c r="T478" s="34">
        <f>IF(A478="","",R478-S478)</f>
        <v/>
      </c>
      <c r="U478" s="23">
        <f>IF(A478="","",IF(O478=0,"Outside audit periods; ","")&amp;IF(F478="","No VAT category; ","")&amp;IF(ABS(Q478)&gt;Setup!$B$10,"VAT ≠ 15% × net; ","")&amp;IF(AND(F478="Standard domestic 15% (Box 7)",NOT(AND(LEN(D478)=15,LEFT(D478,1)="3",RIGHT(D478,1)="3",ISNUMBER(--D478)))),"Invalid/missing supplier VAT no; ","")&amp;IF(AND(L478="Yes",K478&lt;&gt;"Yes"),"VAT claimed without valid tax invoice; ","")&amp;IF(AND(L478="Yes",ISNUMBER(SEARCH("blocked",G478))),"Blocked input VAT claimed; ","")&amp;IF(AND(F478="Import - VAT paid at customs (Box 8)",M478=""),"Customs declaration no missing; ","")&amp;IF(AND(F478="Import - Reverse charge (Box 9)",E478="Saudi Arabia"),"RCM used for a local supplier; ","")&amp;IF(AND(L478="Yes",NOT(OR(F478="Standard domestic 15% (Box 7)",F478="Import - VAT paid at customs (Box 8)",F478="Import - Reverse charge (Box 9)"))),"VAT claimed on non-taxable category; ",""))</f>
        <v/>
      </c>
    </row>
    <row r="479">
      <c r="A479" s="17" t="n"/>
      <c r="B479" s="14" t="n"/>
      <c r="C479" s="14" t="n"/>
      <c r="D479" s="16" t="n"/>
      <c r="E479" s="14" t="n"/>
      <c r="F479" s="14" t="n"/>
      <c r="G479" s="14" t="n"/>
      <c r="H479" s="19" t="n"/>
      <c r="I479" s="19" t="n"/>
      <c r="J479" s="34">
        <f>IF(A479="","",H479+I479)</f>
        <v/>
      </c>
      <c r="K479" s="14" t="n"/>
      <c r="L479" s="14" t="n"/>
      <c r="M479" s="14" t="n"/>
      <c r="N479" s="14" t="n"/>
      <c r="O479" s="20">
        <f>IF(A479="","",SUMPRODUCT((A479&gt;=Setup!$C$19:$C$30)*(A479&lt;=Setup!$D$19:$D$30)*Setup!$A$19:$A$30))</f>
        <v/>
      </c>
      <c r="P479" s="34">
        <f>IF(A479="","",IF(OR(F479="Standard domestic 15% (Box 7)",F479="Import - VAT paid at customs (Box 8)",F479="Import - Reverse charge (Box 9)"),ROUND(H479*Setup!$B$9,2),0))</f>
        <v/>
      </c>
      <c r="Q479" s="34">
        <f>IF(A479="","",I479-P479)</f>
        <v/>
      </c>
      <c r="R479" s="34">
        <f>IF(A479="","",IF(L479="Yes",I479,0))</f>
        <v/>
      </c>
      <c r="S479" s="34">
        <f>IF(A479="","",IF(AND(L479="Yes",K479="Yes",NOT(ISNUMBER(SEARCH("blocked",G479))),OR(F479="Standard domestic 15% (Box 7)",F479="Import - VAT paid at customs (Box 8)",F479="Import - Reverse charge (Box 9)"),OR(F479&lt;&gt;"Standard domestic 15% (Box 7)",AND(LEN(D479)=15,LEFT(D479,1)="3",RIGHT(D479,1)="3",ISNUMBER(--D479)))),I479,0))</f>
        <v/>
      </c>
      <c r="T479" s="34">
        <f>IF(A479="","",R479-S479)</f>
        <v/>
      </c>
      <c r="U479" s="23">
        <f>IF(A479="","",IF(O479=0,"Outside audit periods; ","")&amp;IF(F479="","No VAT category; ","")&amp;IF(ABS(Q479)&gt;Setup!$B$10,"VAT ≠ 15% × net; ","")&amp;IF(AND(F479="Standard domestic 15% (Box 7)",NOT(AND(LEN(D479)=15,LEFT(D479,1)="3",RIGHT(D479,1)="3",ISNUMBER(--D479)))),"Invalid/missing supplier VAT no; ","")&amp;IF(AND(L479="Yes",K479&lt;&gt;"Yes"),"VAT claimed without valid tax invoice; ","")&amp;IF(AND(L479="Yes",ISNUMBER(SEARCH("blocked",G479))),"Blocked input VAT claimed; ","")&amp;IF(AND(F479="Import - VAT paid at customs (Box 8)",M479=""),"Customs declaration no missing; ","")&amp;IF(AND(F479="Import - Reverse charge (Box 9)",E479="Saudi Arabia"),"RCM used for a local supplier; ","")&amp;IF(AND(L479="Yes",NOT(OR(F479="Standard domestic 15% (Box 7)",F479="Import - VAT paid at customs (Box 8)",F479="Import - Reverse charge (Box 9)"))),"VAT claimed on non-taxable category; ",""))</f>
        <v/>
      </c>
    </row>
    <row r="480">
      <c r="A480" s="17" t="n"/>
      <c r="B480" s="14" t="n"/>
      <c r="C480" s="14" t="n"/>
      <c r="D480" s="16" t="n"/>
      <c r="E480" s="14" t="n"/>
      <c r="F480" s="14" t="n"/>
      <c r="G480" s="14" t="n"/>
      <c r="H480" s="19" t="n"/>
      <c r="I480" s="19" t="n"/>
      <c r="J480" s="34">
        <f>IF(A480="","",H480+I480)</f>
        <v/>
      </c>
      <c r="K480" s="14" t="n"/>
      <c r="L480" s="14" t="n"/>
      <c r="M480" s="14" t="n"/>
      <c r="N480" s="14" t="n"/>
      <c r="O480" s="20">
        <f>IF(A480="","",SUMPRODUCT((A480&gt;=Setup!$C$19:$C$30)*(A480&lt;=Setup!$D$19:$D$30)*Setup!$A$19:$A$30))</f>
        <v/>
      </c>
      <c r="P480" s="34">
        <f>IF(A480="","",IF(OR(F480="Standard domestic 15% (Box 7)",F480="Import - VAT paid at customs (Box 8)",F480="Import - Reverse charge (Box 9)"),ROUND(H480*Setup!$B$9,2),0))</f>
        <v/>
      </c>
      <c r="Q480" s="34">
        <f>IF(A480="","",I480-P480)</f>
        <v/>
      </c>
      <c r="R480" s="34">
        <f>IF(A480="","",IF(L480="Yes",I480,0))</f>
        <v/>
      </c>
      <c r="S480" s="34">
        <f>IF(A480="","",IF(AND(L480="Yes",K480="Yes",NOT(ISNUMBER(SEARCH("blocked",G480))),OR(F480="Standard domestic 15% (Box 7)",F480="Import - VAT paid at customs (Box 8)",F480="Import - Reverse charge (Box 9)"),OR(F480&lt;&gt;"Standard domestic 15% (Box 7)",AND(LEN(D480)=15,LEFT(D480,1)="3",RIGHT(D480,1)="3",ISNUMBER(--D480)))),I480,0))</f>
        <v/>
      </c>
      <c r="T480" s="34">
        <f>IF(A480="","",R480-S480)</f>
        <v/>
      </c>
      <c r="U480" s="23">
        <f>IF(A480="","",IF(O480=0,"Outside audit periods; ","")&amp;IF(F480="","No VAT category; ","")&amp;IF(ABS(Q480)&gt;Setup!$B$10,"VAT ≠ 15% × net; ","")&amp;IF(AND(F480="Standard domestic 15% (Box 7)",NOT(AND(LEN(D480)=15,LEFT(D480,1)="3",RIGHT(D480,1)="3",ISNUMBER(--D480)))),"Invalid/missing supplier VAT no; ","")&amp;IF(AND(L480="Yes",K480&lt;&gt;"Yes"),"VAT claimed without valid tax invoice; ","")&amp;IF(AND(L480="Yes",ISNUMBER(SEARCH("blocked",G480))),"Blocked input VAT claimed; ","")&amp;IF(AND(F480="Import - VAT paid at customs (Box 8)",M480=""),"Customs declaration no missing; ","")&amp;IF(AND(F480="Import - Reverse charge (Box 9)",E480="Saudi Arabia"),"RCM used for a local supplier; ","")&amp;IF(AND(L480="Yes",NOT(OR(F480="Standard domestic 15% (Box 7)",F480="Import - VAT paid at customs (Box 8)",F480="Import - Reverse charge (Box 9)"))),"VAT claimed on non-taxable category; ",""))</f>
        <v/>
      </c>
    </row>
    <row r="481">
      <c r="A481" s="17" t="n"/>
      <c r="B481" s="14" t="n"/>
      <c r="C481" s="14" t="n"/>
      <c r="D481" s="16" t="n"/>
      <c r="E481" s="14" t="n"/>
      <c r="F481" s="14" t="n"/>
      <c r="G481" s="14" t="n"/>
      <c r="H481" s="19" t="n"/>
      <c r="I481" s="19" t="n"/>
      <c r="J481" s="34">
        <f>IF(A481="","",H481+I481)</f>
        <v/>
      </c>
      <c r="K481" s="14" t="n"/>
      <c r="L481" s="14" t="n"/>
      <c r="M481" s="14" t="n"/>
      <c r="N481" s="14" t="n"/>
      <c r="O481" s="20">
        <f>IF(A481="","",SUMPRODUCT((A481&gt;=Setup!$C$19:$C$30)*(A481&lt;=Setup!$D$19:$D$30)*Setup!$A$19:$A$30))</f>
        <v/>
      </c>
      <c r="P481" s="34">
        <f>IF(A481="","",IF(OR(F481="Standard domestic 15% (Box 7)",F481="Import - VAT paid at customs (Box 8)",F481="Import - Reverse charge (Box 9)"),ROUND(H481*Setup!$B$9,2),0))</f>
        <v/>
      </c>
      <c r="Q481" s="34">
        <f>IF(A481="","",I481-P481)</f>
        <v/>
      </c>
      <c r="R481" s="34">
        <f>IF(A481="","",IF(L481="Yes",I481,0))</f>
        <v/>
      </c>
      <c r="S481" s="34">
        <f>IF(A481="","",IF(AND(L481="Yes",K481="Yes",NOT(ISNUMBER(SEARCH("blocked",G481))),OR(F481="Standard domestic 15% (Box 7)",F481="Import - VAT paid at customs (Box 8)",F481="Import - Reverse charge (Box 9)"),OR(F481&lt;&gt;"Standard domestic 15% (Box 7)",AND(LEN(D481)=15,LEFT(D481,1)="3",RIGHT(D481,1)="3",ISNUMBER(--D481)))),I481,0))</f>
        <v/>
      </c>
      <c r="T481" s="34">
        <f>IF(A481="","",R481-S481)</f>
        <v/>
      </c>
      <c r="U481" s="23">
        <f>IF(A481="","",IF(O481=0,"Outside audit periods; ","")&amp;IF(F481="","No VAT category; ","")&amp;IF(ABS(Q481)&gt;Setup!$B$10,"VAT ≠ 15% × net; ","")&amp;IF(AND(F481="Standard domestic 15% (Box 7)",NOT(AND(LEN(D481)=15,LEFT(D481,1)="3",RIGHT(D481,1)="3",ISNUMBER(--D481)))),"Invalid/missing supplier VAT no; ","")&amp;IF(AND(L481="Yes",K481&lt;&gt;"Yes"),"VAT claimed without valid tax invoice; ","")&amp;IF(AND(L481="Yes",ISNUMBER(SEARCH("blocked",G481))),"Blocked input VAT claimed; ","")&amp;IF(AND(F481="Import - VAT paid at customs (Box 8)",M481=""),"Customs declaration no missing; ","")&amp;IF(AND(F481="Import - Reverse charge (Box 9)",E481="Saudi Arabia"),"RCM used for a local supplier; ","")&amp;IF(AND(L481="Yes",NOT(OR(F481="Standard domestic 15% (Box 7)",F481="Import - VAT paid at customs (Box 8)",F481="Import - Reverse charge (Box 9)"))),"VAT claimed on non-taxable category; ",""))</f>
        <v/>
      </c>
    </row>
    <row r="482">
      <c r="A482" s="17" t="n"/>
      <c r="B482" s="14" t="n"/>
      <c r="C482" s="14" t="n"/>
      <c r="D482" s="16" t="n"/>
      <c r="E482" s="14" t="n"/>
      <c r="F482" s="14" t="n"/>
      <c r="G482" s="14" t="n"/>
      <c r="H482" s="19" t="n"/>
      <c r="I482" s="19" t="n"/>
      <c r="J482" s="34">
        <f>IF(A482="","",H482+I482)</f>
        <v/>
      </c>
      <c r="K482" s="14" t="n"/>
      <c r="L482" s="14" t="n"/>
      <c r="M482" s="14" t="n"/>
      <c r="N482" s="14" t="n"/>
      <c r="O482" s="20">
        <f>IF(A482="","",SUMPRODUCT((A482&gt;=Setup!$C$19:$C$30)*(A482&lt;=Setup!$D$19:$D$30)*Setup!$A$19:$A$30))</f>
        <v/>
      </c>
      <c r="P482" s="34">
        <f>IF(A482="","",IF(OR(F482="Standard domestic 15% (Box 7)",F482="Import - VAT paid at customs (Box 8)",F482="Import - Reverse charge (Box 9)"),ROUND(H482*Setup!$B$9,2),0))</f>
        <v/>
      </c>
      <c r="Q482" s="34">
        <f>IF(A482="","",I482-P482)</f>
        <v/>
      </c>
      <c r="R482" s="34">
        <f>IF(A482="","",IF(L482="Yes",I482,0))</f>
        <v/>
      </c>
      <c r="S482" s="34">
        <f>IF(A482="","",IF(AND(L482="Yes",K482="Yes",NOT(ISNUMBER(SEARCH("blocked",G482))),OR(F482="Standard domestic 15% (Box 7)",F482="Import - VAT paid at customs (Box 8)",F482="Import - Reverse charge (Box 9)"),OR(F482&lt;&gt;"Standard domestic 15% (Box 7)",AND(LEN(D482)=15,LEFT(D482,1)="3",RIGHT(D482,1)="3",ISNUMBER(--D482)))),I482,0))</f>
        <v/>
      </c>
      <c r="T482" s="34">
        <f>IF(A482="","",R482-S482)</f>
        <v/>
      </c>
      <c r="U482" s="23">
        <f>IF(A482="","",IF(O482=0,"Outside audit periods; ","")&amp;IF(F482="","No VAT category; ","")&amp;IF(ABS(Q482)&gt;Setup!$B$10,"VAT ≠ 15% × net; ","")&amp;IF(AND(F482="Standard domestic 15% (Box 7)",NOT(AND(LEN(D482)=15,LEFT(D482,1)="3",RIGHT(D482,1)="3",ISNUMBER(--D482)))),"Invalid/missing supplier VAT no; ","")&amp;IF(AND(L482="Yes",K482&lt;&gt;"Yes"),"VAT claimed without valid tax invoice; ","")&amp;IF(AND(L482="Yes",ISNUMBER(SEARCH("blocked",G482))),"Blocked input VAT claimed; ","")&amp;IF(AND(F482="Import - VAT paid at customs (Box 8)",M482=""),"Customs declaration no missing; ","")&amp;IF(AND(F482="Import - Reverse charge (Box 9)",E482="Saudi Arabia"),"RCM used for a local supplier; ","")&amp;IF(AND(L482="Yes",NOT(OR(F482="Standard domestic 15% (Box 7)",F482="Import - VAT paid at customs (Box 8)",F482="Import - Reverse charge (Box 9)"))),"VAT claimed on non-taxable category; ",""))</f>
        <v/>
      </c>
    </row>
    <row r="483">
      <c r="A483" s="17" t="n"/>
      <c r="B483" s="14" t="n"/>
      <c r="C483" s="14" t="n"/>
      <c r="D483" s="16" t="n"/>
      <c r="E483" s="14" t="n"/>
      <c r="F483" s="14" t="n"/>
      <c r="G483" s="14" t="n"/>
      <c r="H483" s="19" t="n"/>
      <c r="I483" s="19" t="n"/>
      <c r="J483" s="34">
        <f>IF(A483="","",H483+I483)</f>
        <v/>
      </c>
      <c r="K483" s="14" t="n"/>
      <c r="L483" s="14" t="n"/>
      <c r="M483" s="14" t="n"/>
      <c r="N483" s="14" t="n"/>
      <c r="O483" s="20">
        <f>IF(A483="","",SUMPRODUCT((A483&gt;=Setup!$C$19:$C$30)*(A483&lt;=Setup!$D$19:$D$30)*Setup!$A$19:$A$30))</f>
        <v/>
      </c>
      <c r="P483" s="34">
        <f>IF(A483="","",IF(OR(F483="Standard domestic 15% (Box 7)",F483="Import - VAT paid at customs (Box 8)",F483="Import - Reverse charge (Box 9)"),ROUND(H483*Setup!$B$9,2),0))</f>
        <v/>
      </c>
      <c r="Q483" s="34">
        <f>IF(A483="","",I483-P483)</f>
        <v/>
      </c>
      <c r="R483" s="34">
        <f>IF(A483="","",IF(L483="Yes",I483,0))</f>
        <v/>
      </c>
      <c r="S483" s="34">
        <f>IF(A483="","",IF(AND(L483="Yes",K483="Yes",NOT(ISNUMBER(SEARCH("blocked",G483))),OR(F483="Standard domestic 15% (Box 7)",F483="Import - VAT paid at customs (Box 8)",F483="Import - Reverse charge (Box 9)"),OR(F483&lt;&gt;"Standard domestic 15% (Box 7)",AND(LEN(D483)=15,LEFT(D483,1)="3",RIGHT(D483,1)="3",ISNUMBER(--D483)))),I483,0))</f>
        <v/>
      </c>
      <c r="T483" s="34">
        <f>IF(A483="","",R483-S483)</f>
        <v/>
      </c>
      <c r="U483" s="23">
        <f>IF(A483="","",IF(O483=0,"Outside audit periods; ","")&amp;IF(F483="","No VAT category; ","")&amp;IF(ABS(Q483)&gt;Setup!$B$10,"VAT ≠ 15% × net; ","")&amp;IF(AND(F483="Standard domestic 15% (Box 7)",NOT(AND(LEN(D483)=15,LEFT(D483,1)="3",RIGHT(D483,1)="3",ISNUMBER(--D483)))),"Invalid/missing supplier VAT no; ","")&amp;IF(AND(L483="Yes",K483&lt;&gt;"Yes"),"VAT claimed without valid tax invoice; ","")&amp;IF(AND(L483="Yes",ISNUMBER(SEARCH("blocked",G483))),"Blocked input VAT claimed; ","")&amp;IF(AND(F483="Import - VAT paid at customs (Box 8)",M483=""),"Customs declaration no missing; ","")&amp;IF(AND(F483="Import - Reverse charge (Box 9)",E483="Saudi Arabia"),"RCM used for a local supplier; ","")&amp;IF(AND(L483="Yes",NOT(OR(F483="Standard domestic 15% (Box 7)",F483="Import - VAT paid at customs (Box 8)",F483="Import - Reverse charge (Box 9)"))),"VAT claimed on non-taxable category; ",""))</f>
        <v/>
      </c>
    </row>
    <row r="484">
      <c r="A484" s="17" t="n"/>
      <c r="B484" s="14" t="n"/>
      <c r="C484" s="14" t="n"/>
      <c r="D484" s="16" t="n"/>
      <c r="E484" s="14" t="n"/>
      <c r="F484" s="14" t="n"/>
      <c r="G484" s="14" t="n"/>
      <c r="H484" s="19" t="n"/>
      <c r="I484" s="19" t="n"/>
      <c r="J484" s="34">
        <f>IF(A484="","",H484+I484)</f>
        <v/>
      </c>
      <c r="K484" s="14" t="n"/>
      <c r="L484" s="14" t="n"/>
      <c r="M484" s="14" t="n"/>
      <c r="N484" s="14" t="n"/>
      <c r="O484" s="20">
        <f>IF(A484="","",SUMPRODUCT((A484&gt;=Setup!$C$19:$C$30)*(A484&lt;=Setup!$D$19:$D$30)*Setup!$A$19:$A$30))</f>
        <v/>
      </c>
      <c r="P484" s="34">
        <f>IF(A484="","",IF(OR(F484="Standard domestic 15% (Box 7)",F484="Import - VAT paid at customs (Box 8)",F484="Import - Reverse charge (Box 9)"),ROUND(H484*Setup!$B$9,2),0))</f>
        <v/>
      </c>
      <c r="Q484" s="34">
        <f>IF(A484="","",I484-P484)</f>
        <v/>
      </c>
      <c r="R484" s="34">
        <f>IF(A484="","",IF(L484="Yes",I484,0))</f>
        <v/>
      </c>
      <c r="S484" s="34">
        <f>IF(A484="","",IF(AND(L484="Yes",K484="Yes",NOT(ISNUMBER(SEARCH("blocked",G484))),OR(F484="Standard domestic 15% (Box 7)",F484="Import - VAT paid at customs (Box 8)",F484="Import - Reverse charge (Box 9)"),OR(F484&lt;&gt;"Standard domestic 15% (Box 7)",AND(LEN(D484)=15,LEFT(D484,1)="3",RIGHT(D484,1)="3",ISNUMBER(--D484)))),I484,0))</f>
        <v/>
      </c>
      <c r="T484" s="34">
        <f>IF(A484="","",R484-S484)</f>
        <v/>
      </c>
      <c r="U484" s="23">
        <f>IF(A484="","",IF(O484=0,"Outside audit periods; ","")&amp;IF(F484="","No VAT category; ","")&amp;IF(ABS(Q484)&gt;Setup!$B$10,"VAT ≠ 15% × net; ","")&amp;IF(AND(F484="Standard domestic 15% (Box 7)",NOT(AND(LEN(D484)=15,LEFT(D484,1)="3",RIGHT(D484,1)="3",ISNUMBER(--D484)))),"Invalid/missing supplier VAT no; ","")&amp;IF(AND(L484="Yes",K484&lt;&gt;"Yes"),"VAT claimed without valid tax invoice; ","")&amp;IF(AND(L484="Yes",ISNUMBER(SEARCH("blocked",G484))),"Blocked input VAT claimed; ","")&amp;IF(AND(F484="Import - VAT paid at customs (Box 8)",M484=""),"Customs declaration no missing; ","")&amp;IF(AND(F484="Import - Reverse charge (Box 9)",E484="Saudi Arabia"),"RCM used for a local supplier; ","")&amp;IF(AND(L484="Yes",NOT(OR(F484="Standard domestic 15% (Box 7)",F484="Import - VAT paid at customs (Box 8)",F484="Import - Reverse charge (Box 9)"))),"VAT claimed on non-taxable category; ",""))</f>
        <v/>
      </c>
    </row>
    <row r="485">
      <c r="A485" s="17" t="n"/>
      <c r="B485" s="14" t="n"/>
      <c r="C485" s="14" t="n"/>
      <c r="D485" s="16" t="n"/>
      <c r="E485" s="14" t="n"/>
      <c r="F485" s="14" t="n"/>
      <c r="G485" s="14" t="n"/>
      <c r="H485" s="19" t="n"/>
      <c r="I485" s="19" t="n"/>
      <c r="J485" s="34">
        <f>IF(A485="","",H485+I485)</f>
        <v/>
      </c>
      <c r="K485" s="14" t="n"/>
      <c r="L485" s="14" t="n"/>
      <c r="M485" s="14" t="n"/>
      <c r="N485" s="14" t="n"/>
      <c r="O485" s="20">
        <f>IF(A485="","",SUMPRODUCT((A485&gt;=Setup!$C$19:$C$30)*(A485&lt;=Setup!$D$19:$D$30)*Setup!$A$19:$A$30))</f>
        <v/>
      </c>
      <c r="P485" s="34">
        <f>IF(A485="","",IF(OR(F485="Standard domestic 15% (Box 7)",F485="Import - VAT paid at customs (Box 8)",F485="Import - Reverse charge (Box 9)"),ROUND(H485*Setup!$B$9,2),0))</f>
        <v/>
      </c>
      <c r="Q485" s="34">
        <f>IF(A485="","",I485-P485)</f>
        <v/>
      </c>
      <c r="R485" s="34">
        <f>IF(A485="","",IF(L485="Yes",I485,0))</f>
        <v/>
      </c>
      <c r="S485" s="34">
        <f>IF(A485="","",IF(AND(L485="Yes",K485="Yes",NOT(ISNUMBER(SEARCH("blocked",G485))),OR(F485="Standard domestic 15% (Box 7)",F485="Import - VAT paid at customs (Box 8)",F485="Import - Reverse charge (Box 9)"),OR(F485&lt;&gt;"Standard domestic 15% (Box 7)",AND(LEN(D485)=15,LEFT(D485,1)="3",RIGHT(D485,1)="3",ISNUMBER(--D485)))),I485,0))</f>
        <v/>
      </c>
      <c r="T485" s="34">
        <f>IF(A485="","",R485-S485)</f>
        <v/>
      </c>
      <c r="U485" s="23">
        <f>IF(A485="","",IF(O485=0,"Outside audit periods; ","")&amp;IF(F485="","No VAT category; ","")&amp;IF(ABS(Q485)&gt;Setup!$B$10,"VAT ≠ 15% × net; ","")&amp;IF(AND(F485="Standard domestic 15% (Box 7)",NOT(AND(LEN(D485)=15,LEFT(D485,1)="3",RIGHT(D485,1)="3",ISNUMBER(--D485)))),"Invalid/missing supplier VAT no; ","")&amp;IF(AND(L485="Yes",K485&lt;&gt;"Yes"),"VAT claimed without valid tax invoice; ","")&amp;IF(AND(L485="Yes",ISNUMBER(SEARCH("blocked",G485))),"Blocked input VAT claimed; ","")&amp;IF(AND(F485="Import - VAT paid at customs (Box 8)",M485=""),"Customs declaration no missing; ","")&amp;IF(AND(F485="Import - Reverse charge (Box 9)",E485="Saudi Arabia"),"RCM used for a local supplier; ","")&amp;IF(AND(L485="Yes",NOT(OR(F485="Standard domestic 15% (Box 7)",F485="Import - VAT paid at customs (Box 8)",F485="Import - Reverse charge (Box 9)"))),"VAT claimed on non-taxable category; ",""))</f>
        <v/>
      </c>
    </row>
    <row r="486">
      <c r="A486" s="17" t="n"/>
      <c r="B486" s="14" t="n"/>
      <c r="C486" s="14" t="n"/>
      <c r="D486" s="16" t="n"/>
      <c r="E486" s="14" t="n"/>
      <c r="F486" s="14" t="n"/>
      <c r="G486" s="14" t="n"/>
      <c r="H486" s="19" t="n"/>
      <c r="I486" s="19" t="n"/>
      <c r="J486" s="34">
        <f>IF(A486="","",H486+I486)</f>
        <v/>
      </c>
      <c r="K486" s="14" t="n"/>
      <c r="L486" s="14" t="n"/>
      <c r="M486" s="14" t="n"/>
      <c r="N486" s="14" t="n"/>
      <c r="O486" s="20">
        <f>IF(A486="","",SUMPRODUCT((A486&gt;=Setup!$C$19:$C$30)*(A486&lt;=Setup!$D$19:$D$30)*Setup!$A$19:$A$30))</f>
        <v/>
      </c>
      <c r="P486" s="34">
        <f>IF(A486="","",IF(OR(F486="Standard domestic 15% (Box 7)",F486="Import - VAT paid at customs (Box 8)",F486="Import - Reverse charge (Box 9)"),ROUND(H486*Setup!$B$9,2),0))</f>
        <v/>
      </c>
      <c r="Q486" s="34">
        <f>IF(A486="","",I486-P486)</f>
        <v/>
      </c>
      <c r="R486" s="34">
        <f>IF(A486="","",IF(L486="Yes",I486,0))</f>
        <v/>
      </c>
      <c r="S486" s="34">
        <f>IF(A486="","",IF(AND(L486="Yes",K486="Yes",NOT(ISNUMBER(SEARCH("blocked",G486))),OR(F486="Standard domestic 15% (Box 7)",F486="Import - VAT paid at customs (Box 8)",F486="Import - Reverse charge (Box 9)"),OR(F486&lt;&gt;"Standard domestic 15% (Box 7)",AND(LEN(D486)=15,LEFT(D486,1)="3",RIGHT(D486,1)="3",ISNUMBER(--D486)))),I486,0))</f>
        <v/>
      </c>
      <c r="T486" s="34">
        <f>IF(A486="","",R486-S486)</f>
        <v/>
      </c>
      <c r="U486" s="23">
        <f>IF(A486="","",IF(O486=0,"Outside audit periods; ","")&amp;IF(F486="","No VAT category; ","")&amp;IF(ABS(Q486)&gt;Setup!$B$10,"VAT ≠ 15% × net; ","")&amp;IF(AND(F486="Standard domestic 15% (Box 7)",NOT(AND(LEN(D486)=15,LEFT(D486,1)="3",RIGHT(D486,1)="3",ISNUMBER(--D486)))),"Invalid/missing supplier VAT no; ","")&amp;IF(AND(L486="Yes",K486&lt;&gt;"Yes"),"VAT claimed without valid tax invoice; ","")&amp;IF(AND(L486="Yes",ISNUMBER(SEARCH("blocked",G486))),"Blocked input VAT claimed; ","")&amp;IF(AND(F486="Import - VAT paid at customs (Box 8)",M486=""),"Customs declaration no missing; ","")&amp;IF(AND(F486="Import - Reverse charge (Box 9)",E486="Saudi Arabia"),"RCM used for a local supplier; ","")&amp;IF(AND(L486="Yes",NOT(OR(F486="Standard domestic 15% (Box 7)",F486="Import - VAT paid at customs (Box 8)",F486="Import - Reverse charge (Box 9)"))),"VAT claimed on non-taxable category; ",""))</f>
        <v/>
      </c>
    </row>
    <row r="487">
      <c r="A487" s="17" t="n"/>
      <c r="B487" s="14" t="n"/>
      <c r="C487" s="14" t="n"/>
      <c r="D487" s="16" t="n"/>
      <c r="E487" s="14" t="n"/>
      <c r="F487" s="14" t="n"/>
      <c r="G487" s="14" t="n"/>
      <c r="H487" s="19" t="n"/>
      <c r="I487" s="19" t="n"/>
      <c r="J487" s="34">
        <f>IF(A487="","",H487+I487)</f>
        <v/>
      </c>
      <c r="K487" s="14" t="n"/>
      <c r="L487" s="14" t="n"/>
      <c r="M487" s="14" t="n"/>
      <c r="N487" s="14" t="n"/>
      <c r="O487" s="20">
        <f>IF(A487="","",SUMPRODUCT((A487&gt;=Setup!$C$19:$C$30)*(A487&lt;=Setup!$D$19:$D$30)*Setup!$A$19:$A$30))</f>
        <v/>
      </c>
      <c r="P487" s="34">
        <f>IF(A487="","",IF(OR(F487="Standard domestic 15% (Box 7)",F487="Import - VAT paid at customs (Box 8)",F487="Import - Reverse charge (Box 9)"),ROUND(H487*Setup!$B$9,2),0))</f>
        <v/>
      </c>
      <c r="Q487" s="34">
        <f>IF(A487="","",I487-P487)</f>
        <v/>
      </c>
      <c r="R487" s="34">
        <f>IF(A487="","",IF(L487="Yes",I487,0))</f>
        <v/>
      </c>
      <c r="S487" s="34">
        <f>IF(A487="","",IF(AND(L487="Yes",K487="Yes",NOT(ISNUMBER(SEARCH("blocked",G487))),OR(F487="Standard domestic 15% (Box 7)",F487="Import - VAT paid at customs (Box 8)",F487="Import - Reverse charge (Box 9)"),OR(F487&lt;&gt;"Standard domestic 15% (Box 7)",AND(LEN(D487)=15,LEFT(D487,1)="3",RIGHT(D487,1)="3",ISNUMBER(--D487)))),I487,0))</f>
        <v/>
      </c>
      <c r="T487" s="34">
        <f>IF(A487="","",R487-S487)</f>
        <v/>
      </c>
      <c r="U487" s="23">
        <f>IF(A487="","",IF(O487=0,"Outside audit periods; ","")&amp;IF(F487="","No VAT category; ","")&amp;IF(ABS(Q487)&gt;Setup!$B$10,"VAT ≠ 15% × net; ","")&amp;IF(AND(F487="Standard domestic 15% (Box 7)",NOT(AND(LEN(D487)=15,LEFT(D487,1)="3",RIGHT(D487,1)="3",ISNUMBER(--D487)))),"Invalid/missing supplier VAT no; ","")&amp;IF(AND(L487="Yes",K487&lt;&gt;"Yes"),"VAT claimed without valid tax invoice; ","")&amp;IF(AND(L487="Yes",ISNUMBER(SEARCH("blocked",G487))),"Blocked input VAT claimed; ","")&amp;IF(AND(F487="Import - VAT paid at customs (Box 8)",M487=""),"Customs declaration no missing; ","")&amp;IF(AND(F487="Import - Reverse charge (Box 9)",E487="Saudi Arabia"),"RCM used for a local supplier; ","")&amp;IF(AND(L487="Yes",NOT(OR(F487="Standard domestic 15% (Box 7)",F487="Import - VAT paid at customs (Box 8)",F487="Import - Reverse charge (Box 9)"))),"VAT claimed on non-taxable category; ",""))</f>
        <v/>
      </c>
    </row>
    <row r="488">
      <c r="A488" s="17" t="n"/>
      <c r="B488" s="14" t="n"/>
      <c r="C488" s="14" t="n"/>
      <c r="D488" s="16" t="n"/>
      <c r="E488" s="14" t="n"/>
      <c r="F488" s="14" t="n"/>
      <c r="G488" s="14" t="n"/>
      <c r="H488" s="19" t="n"/>
      <c r="I488" s="19" t="n"/>
      <c r="J488" s="34">
        <f>IF(A488="","",H488+I488)</f>
        <v/>
      </c>
      <c r="K488" s="14" t="n"/>
      <c r="L488" s="14" t="n"/>
      <c r="M488" s="14" t="n"/>
      <c r="N488" s="14" t="n"/>
      <c r="O488" s="20">
        <f>IF(A488="","",SUMPRODUCT((A488&gt;=Setup!$C$19:$C$30)*(A488&lt;=Setup!$D$19:$D$30)*Setup!$A$19:$A$30))</f>
        <v/>
      </c>
      <c r="P488" s="34">
        <f>IF(A488="","",IF(OR(F488="Standard domestic 15% (Box 7)",F488="Import - VAT paid at customs (Box 8)",F488="Import - Reverse charge (Box 9)"),ROUND(H488*Setup!$B$9,2),0))</f>
        <v/>
      </c>
      <c r="Q488" s="34">
        <f>IF(A488="","",I488-P488)</f>
        <v/>
      </c>
      <c r="R488" s="34">
        <f>IF(A488="","",IF(L488="Yes",I488,0))</f>
        <v/>
      </c>
      <c r="S488" s="34">
        <f>IF(A488="","",IF(AND(L488="Yes",K488="Yes",NOT(ISNUMBER(SEARCH("blocked",G488))),OR(F488="Standard domestic 15% (Box 7)",F488="Import - VAT paid at customs (Box 8)",F488="Import - Reverse charge (Box 9)"),OR(F488&lt;&gt;"Standard domestic 15% (Box 7)",AND(LEN(D488)=15,LEFT(D488,1)="3",RIGHT(D488,1)="3",ISNUMBER(--D488)))),I488,0))</f>
        <v/>
      </c>
      <c r="T488" s="34">
        <f>IF(A488="","",R488-S488)</f>
        <v/>
      </c>
      <c r="U488" s="23">
        <f>IF(A488="","",IF(O488=0,"Outside audit periods; ","")&amp;IF(F488="","No VAT category; ","")&amp;IF(ABS(Q488)&gt;Setup!$B$10,"VAT ≠ 15% × net; ","")&amp;IF(AND(F488="Standard domestic 15% (Box 7)",NOT(AND(LEN(D488)=15,LEFT(D488,1)="3",RIGHT(D488,1)="3",ISNUMBER(--D488)))),"Invalid/missing supplier VAT no; ","")&amp;IF(AND(L488="Yes",K488&lt;&gt;"Yes"),"VAT claimed without valid tax invoice; ","")&amp;IF(AND(L488="Yes",ISNUMBER(SEARCH("blocked",G488))),"Blocked input VAT claimed; ","")&amp;IF(AND(F488="Import - VAT paid at customs (Box 8)",M488=""),"Customs declaration no missing; ","")&amp;IF(AND(F488="Import - Reverse charge (Box 9)",E488="Saudi Arabia"),"RCM used for a local supplier; ","")&amp;IF(AND(L488="Yes",NOT(OR(F488="Standard domestic 15% (Box 7)",F488="Import - VAT paid at customs (Box 8)",F488="Import - Reverse charge (Box 9)"))),"VAT claimed on non-taxable category; ",""))</f>
        <v/>
      </c>
    </row>
    <row r="489">
      <c r="A489" s="17" t="n"/>
      <c r="B489" s="14" t="n"/>
      <c r="C489" s="14" t="n"/>
      <c r="D489" s="16" t="n"/>
      <c r="E489" s="14" t="n"/>
      <c r="F489" s="14" t="n"/>
      <c r="G489" s="14" t="n"/>
      <c r="H489" s="19" t="n"/>
      <c r="I489" s="19" t="n"/>
      <c r="J489" s="34">
        <f>IF(A489="","",H489+I489)</f>
        <v/>
      </c>
      <c r="K489" s="14" t="n"/>
      <c r="L489" s="14" t="n"/>
      <c r="M489" s="14" t="n"/>
      <c r="N489" s="14" t="n"/>
      <c r="O489" s="20">
        <f>IF(A489="","",SUMPRODUCT((A489&gt;=Setup!$C$19:$C$30)*(A489&lt;=Setup!$D$19:$D$30)*Setup!$A$19:$A$30))</f>
        <v/>
      </c>
      <c r="P489" s="34">
        <f>IF(A489="","",IF(OR(F489="Standard domestic 15% (Box 7)",F489="Import - VAT paid at customs (Box 8)",F489="Import - Reverse charge (Box 9)"),ROUND(H489*Setup!$B$9,2),0))</f>
        <v/>
      </c>
      <c r="Q489" s="34">
        <f>IF(A489="","",I489-P489)</f>
        <v/>
      </c>
      <c r="R489" s="34">
        <f>IF(A489="","",IF(L489="Yes",I489,0))</f>
        <v/>
      </c>
      <c r="S489" s="34">
        <f>IF(A489="","",IF(AND(L489="Yes",K489="Yes",NOT(ISNUMBER(SEARCH("blocked",G489))),OR(F489="Standard domestic 15% (Box 7)",F489="Import - VAT paid at customs (Box 8)",F489="Import - Reverse charge (Box 9)"),OR(F489&lt;&gt;"Standard domestic 15% (Box 7)",AND(LEN(D489)=15,LEFT(D489,1)="3",RIGHT(D489,1)="3",ISNUMBER(--D489)))),I489,0))</f>
        <v/>
      </c>
      <c r="T489" s="34">
        <f>IF(A489="","",R489-S489)</f>
        <v/>
      </c>
      <c r="U489" s="23">
        <f>IF(A489="","",IF(O489=0,"Outside audit periods; ","")&amp;IF(F489="","No VAT category; ","")&amp;IF(ABS(Q489)&gt;Setup!$B$10,"VAT ≠ 15% × net; ","")&amp;IF(AND(F489="Standard domestic 15% (Box 7)",NOT(AND(LEN(D489)=15,LEFT(D489,1)="3",RIGHT(D489,1)="3",ISNUMBER(--D489)))),"Invalid/missing supplier VAT no; ","")&amp;IF(AND(L489="Yes",K489&lt;&gt;"Yes"),"VAT claimed without valid tax invoice; ","")&amp;IF(AND(L489="Yes",ISNUMBER(SEARCH("blocked",G489))),"Blocked input VAT claimed; ","")&amp;IF(AND(F489="Import - VAT paid at customs (Box 8)",M489=""),"Customs declaration no missing; ","")&amp;IF(AND(F489="Import - Reverse charge (Box 9)",E489="Saudi Arabia"),"RCM used for a local supplier; ","")&amp;IF(AND(L489="Yes",NOT(OR(F489="Standard domestic 15% (Box 7)",F489="Import - VAT paid at customs (Box 8)",F489="Import - Reverse charge (Box 9)"))),"VAT claimed on non-taxable category; ",""))</f>
        <v/>
      </c>
    </row>
    <row r="490">
      <c r="A490" s="17" t="n"/>
      <c r="B490" s="14" t="n"/>
      <c r="C490" s="14" t="n"/>
      <c r="D490" s="16" t="n"/>
      <c r="E490" s="14" t="n"/>
      <c r="F490" s="14" t="n"/>
      <c r="G490" s="14" t="n"/>
      <c r="H490" s="19" t="n"/>
      <c r="I490" s="19" t="n"/>
      <c r="J490" s="34">
        <f>IF(A490="","",H490+I490)</f>
        <v/>
      </c>
      <c r="K490" s="14" t="n"/>
      <c r="L490" s="14" t="n"/>
      <c r="M490" s="14" t="n"/>
      <c r="N490" s="14" t="n"/>
      <c r="O490" s="20">
        <f>IF(A490="","",SUMPRODUCT((A490&gt;=Setup!$C$19:$C$30)*(A490&lt;=Setup!$D$19:$D$30)*Setup!$A$19:$A$30))</f>
        <v/>
      </c>
      <c r="P490" s="34">
        <f>IF(A490="","",IF(OR(F490="Standard domestic 15% (Box 7)",F490="Import - VAT paid at customs (Box 8)",F490="Import - Reverse charge (Box 9)"),ROUND(H490*Setup!$B$9,2),0))</f>
        <v/>
      </c>
      <c r="Q490" s="34">
        <f>IF(A490="","",I490-P490)</f>
        <v/>
      </c>
      <c r="R490" s="34">
        <f>IF(A490="","",IF(L490="Yes",I490,0))</f>
        <v/>
      </c>
      <c r="S490" s="34">
        <f>IF(A490="","",IF(AND(L490="Yes",K490="Yes",NOT(ISNUMBER(SEARCH("blocked",G490))),OR(F490="Standard domestic 15% (Box 7)",F490="Import - VAT paid at customs (Box 8)",F490="Import - Reverse charge (Box 9)"),OR(F490&lt;&gt;"Standard domestic 15% (Box 7)",AND(LEN(D490)=15,LEFT(D490,1)="3",RIGHT(D490,1)="3",ISNUMBER(--D490)))),I490,0))</f>
        <v/>
      </c>
      <c r="T490" s="34">
        <f>IF(A490="","",R490-S490)</f>
        <v/>
      </c>
      <c r="U490" s="23">
        <f>IF(A490="","",IF(O490=0,"Outside audit periods; ","")&amp;IF(F490="","No VAT category; ","")&amp;IF(ABS(Q490)&gt;Setup!$B$10,"VAT ≠ 15% × net; ","")&amp;IF(AND(F490="Standard domestic 15% (Box 7)",NOT(AND(LEN(D490)=15,LEFT(D490,1)="3",RIGHT(D490,1)="3",ISNUMBER(--D490)))),"Invalid/missing supplier VAT no; ","")&amp;IF(AND(L490="Yes",K490&lt;&gt;"Yes"),"VAT claimed without valid tax invoice; ","")&amp;IF(AND(L490="Yes",ISNUMBER(SEARCH("blocked",G490))),"Blocked input VAT claimed; ","")&amp;IF(AND(F490="Import - VAT paid at customs (Box 8)",M490=""),"Customs declaration no missing; ","")&amp;IF(AND(F490="Import - Reverse charge (Box 9)",E490="Saudi Arabia"),"RCM used for a local supplier; ","")&amp;IF(AND(L490="Yes",NOT(OR(F490="Standard domestic 15% (Box 7)",F490="Import - VAT paid at customs (Box 8)",F490="Import - Reverse charge (Box 9)"))),"VAT claimed on non-taxable category; ",""))</f>
        <v/>
      </c>
    </row>
    <row r="491">
      <c r="A491" s="17" t="n"/>
      <c r="B491" s="14" t="n"/>
      <c r="C491" s="14" t="n"/>
      <c r="D491" s="16" t="n"/>
      <c r="E491" s="14" t="n"/>
      <c r="F491" s="14" t="n"/>
      <c r="G491" s="14" t="n"/>
      <c r="H491" s="19" t="n"/>
      <c r="I491" s="19" t="n"/>
      <c r="J491" s="34">
        <f>IF(A491="","",H491+I491)</f>
        <v/>
      </c>
      <c r="K491" s="14" t="n"/>
      <c r="L491" s="14" t="n"/>
      <c r="M491" s="14" t="n"/>
      <c r="N491" s="14" t="n"/>
      <c r="O491" s="20">
        <f>IF(A491="","",SUMPRODUCT((A491&gt;=Setup!$C$19:$C$30)*(A491&lt;=Setup!$D$19:$D$30)*Setup!$A$19:$A$30))</f>
        <v/>
      </c>
      <c r="P491" s="34">
        <f>IF(A491="","",IF(OR(F491="Standard domestic 15% (Box 7)",F491="Import - VAT paid at customs (Box 8)",F491="Import - Reverse charge (Box 9)"),ROUND(H491*Setup!$B$9,2),0))</f>
        <v/>
      </c>
      <c r="Q491" s="34">
        <f>IF(A491="","",I491-P491)</f>
        <v/>
      </c>
      <c r="R491" s="34">
        <f>IF(A491="","",IF(L491="Yes",I491,0))</f>
        <v/>
      </c>
      <c r="S491" s="34">
        <f>IF(A491="","",IF(AND(L491="Yes",K491="Yes",NOT(ISNUMBER(SEARCH("blocked",G491))),OR(F491="Standard domestic 15% (Box 7)",F491="Import - VAT paid at customs (Box 8)",F491="Import - Reverse charge (Box 9)"),OR(F491&lt;&gt;"Standard domestic 15% (Box 7)",AND(LEN(D491)=15,LEFT(D491,1)="3",RIGHT(D491,1)="3",ISNUMBER(--D491)))),I491,0))</f>
        <v/>
      </c>
      <c r="T491" s="34">
        <f>IF(A491="","",R491-S491)</f>
        <v/>
      </c>
      <c r="U491" s="23">
        <f>IF(A491="","",IF(O491=0,"Outside audit periods; ","")&amp;IF(F491="","No VAT category; ","")&amp;IF(ABS(Q491)&gt;Setup!$B$10,"VAT ≠ 15% × net; ","")&amp;IF(AND(F491="Standard domestic 15% (Box 7)",NOT(AND(LEN(D491)=15,LEFT(D491,1)="3",RIGHT(D491,1)="3",ISNUMBER(--D491)))),"Invalid/missing supplier VAT no; ","")&amp;IF(AND(L491="Yes",K491&lt;&gt;"Yes"),"VAT claimed without valid tax invoice; ","")&amp;IF(AND(L491="Yes",ISNUMBER(SEARCH("blocked",G491))),"Blocked input VAT claimed; ","")&amp;IF(AND(F491="Import - VAT paid at customs (Box 8)",M491=""),"Customs declaration no missing; ","")&amp;IF(AND(F491="Import - Reverse charge (Box 9)",E491="Saudi Arabia"),"RCM used for a local supplier; ","")&amp;IF(AND(L491="Yes",NOT(OR(F491="Standard domestic 15% (Box 7)",F491="Import - VAT paid at customs (Box 8)",F491="Import - Reverse charge (Box 9)"))),"VAT claimed on non-taxable category; ",""))</f>
        <v/>
      </c>
    </row>
    <row r="492">
      <c r="A492" s="17" t="n"/>
      <c r="B492" s="14" t="n"/>
      <c r="C492" s="14" t="n"/>
      <c r="D492" s="16" t="n"/>
      <c r="E492" s="14" t="n"/>
      <c r="F492" s="14" t="n"/>
      <c r="G492" s="14" t="n"/>
      <c r="H492" s="19" t="n"/>
      <c r="I492" s="19" t="n"/>
      <c r="J492" s="34">
        <f>IF(A492="","",H492+I492)</f>
        <v/>
      </c>
      <c r="K492" s="14" t="n"/>
      <c r="L492" s="14" t="n"/>
      <c r="M492" s="14" t="n"/>
      <c r="N492" s="14" t="n"/>
      <c r="O492" s="20">
        <f>IF(A492="","",SUMPRODUCT((A492&gt;=Setup!$C$19:$C$30)*(A492&lt;=Setup!$D$19:$D$30)*Setup!$A$19:$A$30))</f>
        <v/>
      </c>
      <c r="P492" s="34">
        <f>IF(A492="","",IF(OR(F492="Standard domestic 15% (Box 7)",F492="Import - VAT paid at customs (Box 8)",F492="Import - Reverse charge (Box 9)"),ROUND(H492*Setup!$B$9,2),0))</f>
        <v/>
      </c>
      <c r="Q492" s="34">
        <f>IF(A492="","",I492-P492)</f>
        <v/>
      </c>
      <c r="R492" s="34">
        <f>IF(A492="","",IF(L492="Yes",I492,0))</f>
        <v/>
      </c>
      <c r="S492" s="34">
        <f>IF(A492="","",IF(AND(L492="Yes",K492="Yes",NOT(ISNUMBER(SEARCH("blocked",G492))),OR(F492="Standard domestic 15% (Box 7)",F492="Import - VAT paid at customs (Box 8)",F492="Import - Reverse charge (Box 9)"),OR(F492&lt;&gt;"Standard domestic 15% (Box 7)",AND(LEN(D492)=15,LEFT(D492,1)="3",RIGHT(D492,1)="3",ISNUMBER(--D492)))),I492,0))</f>
        <v/>
      </c>
      <c r="T492" s="34">
        <f>IF(A492="","",R492-S492)</f>
        <v/>
      </c>
      <c r="U492" s="23">
        <f>IF(A492="","",IF(O492=0,"Outside audit periods; ","")&amp;IF(F492="","No VAT category; ","")&amp;IF(ABS(Q492)&gt;Setup!$B$10,"VAT ≠ 15% × net; ","")&amp;IF(AND(F492="Standard domestic 15% (Box 7)",NOT(AND(LEN(D492)=15,LEFT(D492,1)="3",RIGHT(D492,1)="3",ISNUMBER(--D492)))),"Invalid/missing supplier VAT no; ","")&amp;IF(AND(L492="Yes",K492&lt;&gt;"Yes"),"VAT claimed without valid tax invoice; ","")&amp;IF(AND(L492="Yes",ISNUMBER(SEARCH("blocked",G492))),"Blocked input VAT claimed; ","")&amp;IF(AND(F492="Import - VAT paid at customs (Box 8)",M492=""),"Customs declaration no missing; ","")&amp;IF(AND(F492="Import - Reverse charge (Box 9)",E492="Saudi Arabia"),"RCM used for a local supplier; ","")&amp;IF(AND(L492="Yes",NOT(OR(F492="Standard domestic 15% (Box 7)",F492="Import - VAT paid at customs (Box 8)",F492="Import - Reverse charge (Box 9)"))),"VAT claimed on non-taxable category; ",""))</f>
        <v/>
      </c>
    </row>
    <row r="493">
      <c r="A493" s="17" t="n"/>
      <c r="B493" s="14" t="n"/>
      <c r="C493" s="14" t="n"/>
      <c r="D493" s="16" t="n"/>
      <c r="E493" s="14" t="n"/>
      <c r="F493" s="14" t="n"/>
      <c r="G493" s="14" t="n"/>
      <c r="H493" s="19" t="n"/>
      <c r="I493" s="19" t="n"/>
      <c r="J493" s="34">
        <f>IF(A493="","",H493+I493)</f>
        <v/>
      </c>
      <c r="K493" s="14" t="n"/>
      <c r="L493" s="14" t="n"/>
      <c r="M493" s="14" t="n"/>
      <c r="N493" s="14" t="n"/>
      <c r="O493" s="20">
        <f>IF(A493="","",SUMPRODUCT((A493&gt;=Setup!$C$19:$C$30)*(A493&lt;=Setup!$D$19:$D$30)*Setup!$A$19:$A$30))</f>
        <v/>
      </c>
      <c r="P493" s="34">
        <f>IF(A493="","",IF(OR(F493="Standard domestic 15% (Box 7)",F493="Import - VAT paid at customs (Box 8)",F493="Import - Reverse charge (Box 9)"),ROUND(H493*Setup!$B$9,2),0))</f>
        <v/>
      </c>
      <c r="Q493" s="34">
        <f>IF(A493="","",I493-P493)</f>
        <v/>
      </c>
      <c r="R493" s="34">
        <f>IF(A493="","",IF(L493="Yes",I493,0))</f>
        <v/>
      </c>
      <c r="S493" s="34">
        <f>IF(A493="","",IF(AND(L493="Yes",K493="Yes",NOT(ISNUMBER(SEARCH("blocked",G493))),OR(F493="Standard domestic 15% (Box 7)",F493="Import - VAT paid at customs (Box 8)",F493="Import - Reverse charge (Box 9)"),OR(F493&lt;&gt;"Standard domestic 15% (Box 7)",AND(LEN(D493)=15,LEFT(D493,1)="3",RIGHT(D493,1)="3",ISNUMBER(--D493)))),I493,0))</f>
        <v/>
      </c>
      <c r="T493" s="34">
        <f>IF(A493="","",R493-S493)</f>
        <v/>
      </c>
      <c r="U493" s="23">
        <f>IF(A493="","",IF(O493=0,"Outside audit periods; ","")&amp;IF(F493="","No VAT category; ","")&amp;IF(ABS(Q493)&gt;Setup!$B$10,"VAT ≠ 15% × net; ","")&amp;IF(AND(F493="Standard domestic 15% (Box 7)",NOT(AND(LEN(D493)=15,LEFT(D493,1)="3",RIGHT(D493,1)="3",ISNUMBER(--D493)))),"Invalid/missing supplier VAT no; ","")&amp;IF(AND(L493="Yes",K493&lt;&gt;"Yes"),"VAT claimed without valid tax invoice; ","")&amp;IF(AND(L493="Yes",ISNUMBER(SEARCH("blocked",G493))),"Blocked input VAT claimed; ","")&amp;IF(AND(F493="Import - VAT paid at customs (Box 8)",M493=""),"Customs declaration no missing; ","")&amp;IF(AND(F493="Import - Reverse charge (Box 9)",E493="Saudi Arabia"),"RCM used for a local supplier; ","")&amp;IF(AND(L493="Yes",NOT(OR(F493="Standard domestic 15% (Box 7)",F493="Import - VAT paid at customs (Box 8)",F493="Import - Reverse charge (Box 9)"))),"VAT claimed on non-taxable category; ",""))</f>
        <v/>
      </c>
    </row>
    <row r="494">
      <c r="A494" s="17" t="n"/>
      <c r="B494" s="14" t="n"/>
      <c r="C494" s="14" t="n"/>
      <c r="D494" s="16" t="n"/>
      <c r="E494" s="14" t="n"/>
      <c r="F494" s="14" t="n"/>
      <c r="G494" s="14" t="n"/>
      <c r="H494" s="19" t="n"/>
      <c r="I494" s="19" t="n"/>
      <c r="J494" s="34">
        <f>IF(A494="","",H494+I494)</f>
        <v/>
      </c>
      <c r="K494" s="14" t="n"/>
      <c r="L494" s="14" t="n"/>
      <c r="M494" s="14" t="n"/>
      <c r="N494" s="14" t="n"/>
      <c r="O494" s="20">
        <f>IF(A494="","",SUMPRODUCT((A494&gt;=Setup!$C$19:$C$30)*(A494&lt;=Setup!$D$19:$D$30)*Setup!$A$19:$A$30))</f>
        <v/>
      </c>
      <c r="P494" s="34">
        <f>IF(A494="","",IF(OR(F494="Standard domestic 15% (Box 7)",F494="Import - VAT paid at customs (Box 8)",F494="Import - Reverse charge (Box 9)"),ROUND(H494*Setup!$B$9,2),0))</f>
        <v/>
      </c>
      <c r="Q494" s="34">
        <f>IF(A494="","",I494-P494)</f>
        <v/>
      </c>
      <c r="R494" s="34">
        <f>IF(A494="","",IF(L494="Yes",I494,0))</f>
        <v/>
      </c>
      <c r="S494" s="34">
        <f>IF(A494="","",IF(AND(L494="Yes",K494="Yes",NOT(ISNUMBER(SEARCH("blocked",G494))),OR(F494="Standard domestic 15% (Box 7)",F494="Import - VAT paid at customs (Box 8)",F494="Import - Reverse charge (Box 9)"),OR(F494&lt;&gt;"Standard domestic 15% (Box 7)",AND(LEN(D494)=15,LEFT(D494,1)="3",RIGHT(D494,1)="3",ISNUMBER(--D494)))),I494,0))</f>
        <v/>
      </c>
      <c r="T494" s="34">
        <f>IF(A494="","",R494-S494)</f>
        <v/>
      </c>
      <c r="U494" s="23">
        <f>IF(A494="","",IF(O494=0,"Outside audit periods; ","")&amp;IF(F494="","No VAT category; ","")&amp;IF(ABS(Q494)&gt;Setup!$B$10,"VAT ≠ 15% × net; ","")&amp;IF(AND(F494="Standard domestic 15% (Box 7)",NOT(AND(LEN(D494)=15,LEFT(D494,1)="3",RIGHT(D494,1)="3",ISNUMBER(--D494)))),"Invalid/missing supplier VAT no; ","")&amp;IF(AND(L494="Yes",K494&lt;&gt;"Yes"),"VAT claimed without valid tax invoice; ","")&amp;IF(AND(L494="Yes",ISNUMBER(SEARCH("blocked",G494))),"Blocked input VAT claimed; ","")&amp;IF(AND(F494="Import - VAT paid at customs (Box 8)",M494=""),"Customs declaration no missing; ","")&amp;IF(AND(F494="Import - Reverse charge (Box 9)",E494="Saudi Arabia"),"RCM used for a local supplier; ","")&amp;IF(AND(L494="Yes",NOT(OR(F494="Standard domestic 15% (Box 7)",F494="Import - VAT paid at customs (Box 8)",F494="Import - Reverse charge (Box 9)"))),"VAT claimed on non-taxable category; ",""))</f>
        <v/>
      </c>
    </row>
    <row r="495">
      <c r="A495" s="17" t="n"/>
      <c r="B495" s="14" t="n"/>
      <c r="C495" s="14" t="n"/>
      <c r="D495" s="16" t="n"/>
      <c r="E495" s="14" t="n"/>
      <c r="F495" s="14" t="n"/>
      <c r="G495" s="14" t="n"/>
      <c r="H495" s="19" t="n"/>
      <c r="I495" s="19" t="n"/>
      <c r="J495" s="34">
        <f>IF(A495="","",H495+I495)</f>
        <v/>
      </c>
      <c r="K495" s="14" t="n"/>
      <c r="L495" s="14" t="n"/>
      <c r="M495" s="14" t="n"/>
      <c r="N495" s="14" t="n"/>
      <c r="O495" s="20">
        <f>IF(A495="","",SUMPRODUCT((A495&gt;=Setup!$C$19:$C$30)*(A495&lt;=Setup!$D$19:$D$30)*Setup!$A$19:$A$30))</f>
        <v/>
      </c>
      <c r="P495" s="34">
        <f>IF(A495="","",IF(OR(F495="Standard domestic 15% (Box 7)",F495="Import - VAT paid at customs (Box 8)",F495="Import - Reverse charge (Box 9)"),ROUND(H495*Setup!$B$9,2),0))</f>
        <v/>
      </c>
      <c r="Q495" s="34">
        <f>IF(A495="","",I495-P495)</f>
        <v/>
      </c>
      <c r="R495" s="34">
        <f>IF(A495="","",IF(L495="Yes",I495,0))</f>
        <v/>
      </c>
      <c r="S495" s="34">
        <f>IF(A495="","",IF(AND(L495="Yes",K495="Yes",NOT(ISNUMBER(SEARCH("blocked",G495))),OR(F495="Standard domestic 15% (Box 7)",F495="Import - VAT paid at customs (Box 8)",F495="Import - Reverse charge (Box 9)"),OR(F495&lt;&gt;"Standard domestic 15% (Box 7)",AND(LEN(D495)=15,LEFT(D495,1)="3",RIGHT(D495,1)="3",ISNUMBER(--D495)))),I495,0))</f>
        <v/>
      </c>
      <c r="T495" s="34">
        <f>IF(A495="","",R495-S495)</f>
        <v/>
      </c>
      <c r="U495" s="23">
        <f>IF(A495="","",IF(O495=0,"Outside audit periods; ","")&amp;IF(F495="","No VAT category; ","")&amp;IF(ABS(Q495)&gt;Setup!$B$10,"VAT ≠ 15% × net; ","")&amp;IF(AND(F495="Standard domestic 15% (Box 7)",NOT(AND(LEN(D495)=15,LEFT(D495,1)="3",RIGHT(D495,1)="3",ISNUMBER(--D495)))),"Invalid/missing supplier VAT no; ","")&amp;IF(AND(L495="Yes",K495&lt;&gt;"Yes"),"VAT claimed without valid tax invoice; ","")&amp;IF(AND(L495="Yes",ISNUMBER(SEARCH("blocked",G495))),"Blocked input VAT claimed; ","")&amp;IF(AND(F495="Import - VAT paid at customs (Box 8)",M495=""),"Customs declaration no missing; ","")&amp;IF(AND(F495="Import - Reverse charge (Box 9)",E495="Saudi Arabia"),"RCM used for a local supplier; ","")&amp;IF(AND(L495="Yes",NOT(OR(F495="Standard domestic 15% (Box 7)",F495="Import - VAT paid at customs (Box 8)",F495="Import - Reverse charge (Box 9)"))),"VAT claimed on non-taxable category; ",""))</f>
        <v/>
      </c>
    </row>
    <row r="496">
      <c r="A496" s="17" t="n"/>
      <c r="B496" s="14" t="n"/>
      <c r="C496" s="14" t="n"/>
      <c r="D496" s="16" t="n"/>
      <c r="E496" s="14" t="n"/>
      <c r="F496" s="14" t="n"/>
      <c r="G496" s="14" t="n"/>
      <c r="H496" s="19" t="n"/>
      <c r="I496" s="19" t="n"/>
      <c r="J496" s="34">
        <f>IF(A496="","",H496+I496)</f>
        <v/>
      </c>
      <c r="K496" s="14" t="n"/>
      <c r="L496" s="14" t="n"/>
      <c r="M496" s="14" t="n"/>
      <c r="N496" s="14" t="n"/>
      <c r="O496" s="20">
        <f>IF(A496="","",SUMPRODUCT((A496&gt;=Setup!$C$19:$C$30)*(A496&lt;=Setup!$D$19:$D$30)*Setup!$A$19:$A$30))</f>
        <v/>
      </c>
      <c r="P496" s="34">
        <f>IF(A496="","",IF(OR(F496="Standard domestic 15% (Box 7)",F496="Import - VAT paid at customs (Box 8)",F496="Import - Reverse charge (Box 9)"),ROUND(H496*Setup!$B$9,2),0))</f>
        <v/>
      </c>
      <c r="Q496" s="34">
        <f>IF(A496="","",I496-P496)</f>
        <v/>
      </c>
      <c r="R496" s="34">
        <f>IF(A496="","",IF(L496="Yes",I496,0))</f>
        <v/>
      </c>
      <c r="S496" s="34">
        <f>IF(A496="","",IF(AND(L496="Yes",K496="Yes",NOT(ISNUMBER(SEARCH("blocked",G496))),OR(F496="Standard domestic 15% (Box 7)",F496="Import - VAT paid at customs (Box 8)",F496="Import - Reverse charge (Box 9)"),OR(F496&lt;&gt;"Standard domestic 15% (Box 7)",AND(LEN(D496)=15,LEFT(D496,1)="3",RIGHT(D496,1)="3",ISNUMBER(--D496)))),I496,0))</f>
        <v/>
      </c>
      <c r="T496" s="34">
        <f>IF(A496="","",R496-S496)</f>
        <v/>
      </c>
      <c r="U496" s="23">
        <f>IF(A496="","",IF(O496=0,"Outside audit periods; ","")&amp;IF(F496="","No VAT category; ","")&amp;IF(ABS(Q496)&gt;Setup!$B$10,"VAT ≠ 15% × net; ","")&amp;IF(AND(F496="Standard domestic 15% (Box 7)",NOT(AND(LEN(D496)=15,LEFT(D496,1)="3",RIGHT(D496,1)="3",ISNUMBER(--D496)))),"Invalid/missing supplier VAT no; ","")&amp;IF(AND(L496="Yes",K496&lt;&gt;"Yes"),"VAT claimed without valid tax invoice; ","")&amp;IF(AND(L496="Yes",ISNUMBER(SEARCH("blocked",G496))),"Blocked input VAT claimed; ","")&amp;IF(AND(F496="Import - VAT paid at customs (Box 8)",M496=""),"Customs declaration no missing; ","")&amp;IF(AND(F496="Import - Reverse charge (Box 9)",E496="Saudi Arabia"),"RCM used for a local supplier; ","")&amp;IF(AND(L496="Yes",NOT(OR(F496="Standard domestic 15% (Box 7)",F496="Import - VAT paid at customs (Box 8)",F496="Import - Reverse charge (Box 9)"))),"VAT claimed on non-taxable category; ",""))</f>
        <v/>
      </c>
    </row>
    <row r="497">
      <c r="A497" s="17" t="n"/>
      <c r="B497" s="14" t="n"/>
      <c r="C497" s="14" t="n"/>
      <c r="D497" s="16" t="n"/>
      <c r="E497" s="14" t="n"/>
      <c r="F497" s="14" t="n"/>
      <c r="G497" s="14" t="n"/>
      <c r="H497" s="19" t="n"/>
      <c r="I497" s="19" t="n"/>
      <c r="J497" s="34">
        <f>IF(A497="","",H497+I497)</f>
        <v/>
      </c>
      <c r="K497" s="14" t="n"/>
      <c r="L497" s="14" t="n"/>
      <c r="M497" s="14" t="n"/>
      <c r="N497" s="14" t="n"/>
      <c r="O497" s="20">
        <f>IF(A497="","",SUMPRODUCT((A497&gt;=Setup!$C$19:$C$30)*(A497&lt;=Setup!$D$19:$D$30)*Setup!$A$19:$A$30))</f>
        <v/>
      </c>
      <c r="P497" s="34">
        <f>IF(A497="","",IF(OR(F497="Standard domestic 15% (Box 7)",F497="Import - VAT paid at customs (Box 8)",F497="Import - Reverse charge (Box 9)"),ROUND(H497*Setup!$B$9,2),0))</f>
        <v/>
      </c>
      <c r="Q497" s="34">
        <f>IF(A497="","",I497-P497)</f>
        <v/>
      </c>
      <c r="R497" s="34">
        <f>IF(A497="","",IF(L497="Yes",I497,0))</f>
        <v/>
      </c>
      <c r="S497" s="34">
        <f>IF(A497="","",IF(AND(L497="Yes",K497="Yes",NOT(ISNUMBER(SEARCH("blocked",G497))),OR(F497="Standard domestic 15% (Box 7)",F497="Import - VAT paid at customs (Box 8)",F497="Import - Reverse charge (Box 9)"),OR(F497&lt;&gt;"Standard domestic 15% (Box 7)",AND(LEN(D497)=15,LEFT(D497,1)="3",RIGHT(D497,1)="3",ISNUMBER(--D497)))),I497,0))</f>
        <v/>
      </c>
      <c r="T497" s="34">
        <f>IF(A497="","",R497-S497)</f>
        <v/>
      </c>
      <c r="U497" s="23">
        <f>IF(A497="","",IF(O497=0,"Outside audit periods; ","")&amp;IF(F497="","No VAT category; ","")&amp;IF(ABS(Q497)&gt;Setup!$B$10,"VAT ≠ 15% × net; ","")&amp;IF(AND(F497="Standard domestic 15% (Box 7)",NOT(AND(LEN(D497)=15,LEFT(D497,1)="3",RIGHT(D497,1)="3",ISNUMBER(--D497)))),"Invalid/missing supplier VAT no; ","")&amp;IF(AND(L497="Yes",K497&lt;&gt;"Yes"),"VAT claimed without valid tax invoice; ","")&amp;IF(AND(L497="Yes",ISNUMBER(SEARCH("blocked",G497))),"Blocked input VAT claimed; ","")&amp;IF(AND(F497="Import - VAT paid at customs (Box 8)",M497=""),"Customs declaration no missing; ","")&amp;IF(AND(F497="Import - Reverse charge (Box 9)",E497="Saudi Arabia"),"RCM used for a local supplier; ","")&amp;IF(AND(L497="Yes",NOT(OR(F497="Standard domestic 15% (Box 7)",F497="Import - VAT paid at customs (Box 8)",F497="Import - Reverse charge (Box 9)"))),"VAT claimed on non-taxable category; ",""))</f>
        <v/>
      </c>
    </row>
    <row r="498">
      <c r="A498" s="17" t="n"/>
      <c r="B498" s="14" t="n"/>
      <c r="C498" s="14" t="n"/>
      <c r="D498" s="16" t="n"/>
      <c r="E498" s="14" t="n"/>
      <c r="F498" s="14" t="n"/>
      <c r="G498" s="14" t="n"/>
      <c r="H498" s="19" t="n"/>
      <c r="I498" s="19" t="n"/>
      <c r="J498" s="34">
        <f>IF(A498="","",H498+I498)</f>
        <v/>
      </c>
      <c r="K498" s="14" t="n"/>
      <c r="L498" s="14" t="n"/>
      <c r="M498" s="14" t="n"/>
      <c r="N498" s="14" t="n"/>
      <c r="O498" s="20">
        <f>IF(A498="","",SUMPRODUCT((A498&gt;=Setup!$C$19:$C$30)*(A498&lt;=Setup!$D$19:$D$30)*Setup!$A$19:$A$30))</f>
        <v/>
      </c>
      <c r="P498" s="34">
        <f>IF(A498="","",IF(OR(F498="Standard domestic 15% (Box 7)",F498="Import - VAT paid at customs (Box 8)",F498="Import - Reverse charge (Box 9)"),ROUND(H498*Setup!$B$9,2),0))</f>
        <v/>
      </c>
      <c r="Q498" s="34">
        <f>IF(A498="","",I498-P498)</f>
        <v/>
      </c>
      <c r="R498" s="34">
        <f>IF(A498="","",IF(L498="Yes",I498,0))</f>
        <v/>
      </c>
      <c r="S498" s="34">
        <f>IF(A498="","",IF(AND(L498="Yes",K498="Yes",NOT(ISNUMBER(SEARCH("blocked",G498))),OR(F498="Standard domestic 15% (Box 7)",F498="Import - VAT paid at customs (Box 8)",F498="Import - Reverse charge (Box 9)"),OR(F498&lt;&gt;"Standard domestic 15% (Box 7)",AND(LEN(D498)=15,LEFT(D498,1)="3",RIGHT(D498,1)="3",ISNUMBER(--D498)))),I498,0))</f>
        <v/>
      </c>
      <c r="T498" s="34">
        <f>IF(A498="","",R498-S498)</f>
        <v/>
      </c>
      <c r="U498" s="23">
        <f>IF(A498="","",IF(O498=0,"Outside audit periods; ","")&amp;IF(F498="","No VAT category; ","")&amp;IF(ABS(Q498)&gt;Setup!$B$10,"VAT ≠ 15% × net; ","")&amp;IF(AND(F498="Standard domestic 15% (Box 7)",NOT(AND(LEN(D498)=15,LEFT(D498,1)="3",RIGHT(D498,1)="3",ISNUMBER(--D498)))),"Invalid/missing supplier VAT no; ","")&amp;IF(AND(L498="Yes",K498&lt;&gt;"Yes"),"VAT claimed without valid tax invoice; ","")&amp;IF(AND(L498="Yes",ISNUMBER(SEARCH("blocked",G498))),"Blocked input VAT claimed; ","")&amp;IF(AND(F498="Import - VAT paid at customs (Box 8)",M498=""),"Customs declaration no missing; ","")&amp;IF(AND(F498="Import - Reverse charge (Box 9)",E498="Saudi Arabia"),"RCM used for a local supplier; ","")&amp;IF(AND(L498="Yes",NOT(OR(F498="Standard domestic 15% (Box 7)",F498="Import - VAT paid at customs (Box 8)",F498="Import - Reverse charge (Box 9)"))),"VAT claimed on non-taxable category; ",""))</f>
        <v/>
      </c>
    </row>
    <row r="499">
      <c r="A499" s="17" t="n"/>
      <c r="B499" s="14" t="n"/>
      <c r="C499" s="14" t="n"/>
      <c r="D499" s="16" t="n"/>
      <c r="E499" s="14" t="n"/>
      <c r="F499" s="14" t="n"/>
      <c r="G499" s="14" t="n"/>
      <c r="H499" s="19" t="n"/>
      <c r="I499" s="19" t="n"/>
      <c r="J499" s="34">
        <f>IF(A499="","",H499+I499)</f>
        <v/>
      </c>
      <c r="K499" s="14" t="n"/>
      <c r="L499" s="14" t="n"/>
      <c r="M499" s="14" t="n"/>
      <c r="N499" s="14" t="n"/>
      <c r="O499" s="20">
        <f>IF(A499="","",SUMPRODUCT((A499&gt;=Setup!$C$19:$C$30)*(A499&lt;=Setup!$D$19:$D$30)*Setup!$A$19:$A$30))</f>
        <v/>
      </c>
      <c r="P499" s="34">
        <f>IF(A499="","",IF(OR(F499="Standard domestic 15% (Box 7)",F499="Import - VAT paid at customs (Box 8)",F499="Import - Reverse charge (Box 9)"),ROUND(H499*Setup!$B$9,2),0))</f>
        <v/>
      </c>
      <c r="Q499" s="34">
        <f>IF(A499="","",I499-P499)</f>
        <v/>
      </c>
      <c r="R499" s="34">
        <f>IF(A499="","",IF(L499="Yes",I499,0))</f>
        <v/>
      </c>
      <c r="S499" s="34">
        <f>IF(A499="","",IF(AND(L499="Yes",K499="Yes",NOT(ISNUMBER(SEARCH("blocked",G499))),OR(F499="Standard domestic 15% (Box 7)",F499="Import - VAT paid at customs (Box 8)",F499="Import - Reverse charge (Box 9)"),OR(F499&lt;&gt;"Standard domestic 15% (Box 7)",AND(LEN(D499)=15,LEFT(D499,1)="3",RIGHT(D499,1)="3",ISNUMBER(--D499)))),I499,0))</f>
        <v/>
      </c>
      <c r="T499" s="34">
        <f>IF(A499="","",R499-S499)</f>
        <v/>
      </c>
      <c r="U499" s="23">
        <f>IF(A499="","",IF(O499=0,"Outside audit periods; ","")&amp;IF(F499="","No VAT category; ","")&amp;IF(ABS(Q499)&gt;Setup!$B$10,"VAT ≠ 15% × net; ","")&amp;IF(AND(F499="Standard domestic 15% (Box 7)",NOT(AND(LEN(D499)=15,LEFT(D499,1)="3",RIGHT(D499,1)="3",ISNUMBER(--D499)))),"Invalid/missing supplier VAT no; ","")&amp;IF(AND(L499="Yes",K499&lt;&gt;"Yes"),"VAT claimed without valid tax invoice; ","")&amp;IF(AND(L499="Yes",ISNUMBER(SEARCH("blocked",G499))),"Blocked input VAT claimed; ","")&amp;IF(AND(F499="Import - VAT paid at customs (Box 8)",M499=""),"Customs declaration no missing; ","")&amp;IF(AND(F499="Import - Reverse charge (Box 9)",E499="Saudi Arabia"),"RCM used for a local supplier; ","")&amp;IF(AND(L499="Yes",NOT(OR(F499="Standard domestic 15% (Box 7)",F499="Import - VAT paid at customs (Box 8)",F499="Import - Reverse charge (Box 9)"))),"VAT claimed on non-taxable category; ",""))</f>
        <v/>
      </c>
    </row>
    <row r="500">
      <c r="A500" s="17" t="n"/>
      <c r="B500" s="14" t="n"/>
      <c r="C500" s="14" t="n"/>
      <c r="D500" s="16" t="n"/>
      <c r="E500" s="14" t="n"/>
      <c r="F500" s="14" t="n"/>
      <c r="G500" s="14" t="n"/>
      <c r="H500" s="19" t="n"/>
      <c r="I500" s="19" t="n"/>
      <c r="J500" s="34">
        <f>IF(A500="","",H500+I500)</f>
        <v/>
      </c>
      <c r="K500" s="14" t="n"/>
      <c r="L500" s="14" t="n"/>
      <c r="M500" s="14" t="n"/>
      <c r="N500" s="14" t="n"/>
      <c r="O500" s="20">
        <f>IF(A500="","",SUMPRODUCT((A500&gt;=Setup!$C$19:$C$30)*(A500&lt;=Setup!$D$19:$D$30)*Setup!$A$19:$A$30))</f>
        <v/>
      </c>
      <c r="P500" s="34">
        <f>IF(A500="","",IF(OR(F500="Standard domestic 15% (Box 7)",F500="Import - VAT paid at customs (Box 8)",F500="Import - Reverse charge (Box 9)"),ROUND(H500*Setup!$B$9,2),0))</f>
        <v/>
      </c>
      <c r="Q500" s="34">
        <f>IF(A500="","",I500-P500)</f>
        <v/>
      </c>
      <c r="R500" s="34">
        <f>IF(A500="","",IF(L500="Yes",I500,0))</f>
        <v/>
      </c>
      <c r="S500" s="34">
        <f>IF(A500="","",IF(AND(L500="Yes",K500="Yes",NOT(ISNUMBER(SEARCH("blocked",G500))),OR(F500="Standard domestic 15% (Box 7)",F500="Import - VAT paid at customs (Box 8)",F500="Import - Reverse charge (Box 9)"),OR(F500&lt;&gt;"Standard domestic 15% (Box 7)",AND(LEN(D500)=15,LEFT(D500,1)="3",RIGHT(D500,1)="3",ISNUMBER(--D500)))),I500,0))</f>
        <v/>
      </c>
      <c r="T500" s="34">
        <f>IF(A500="","",R500-S500)</f>
        <v/>
      </c>
      <c r="U500" s="23">
        <f>IF(A500="","",IF(O500=0,"Outside audit periods; ","")&amp;IF(F500="","No VAT category; ","")&amp;IF(ABS(Q500)&gt;Setup!$B$10,"VAT ≠ 15% × net; ","")&amp;IF(AND(F500="Standard domestic 15% (Box 7)",NOT(AND(LEN(D500)=15,LEFT(D500,1)="3",RIGHT(D500,1)="3",ISNUMBER(--D500)))),"Invalid/missing supplier VAT no; ","")&amp;IF(AND(L500="Yes",K500&lt;&gt;"Yes"),"VAT claimed without valid tax invoice; ","")&amp;IF(AND(L500="Yes",ISNUMBER(SEARCH("blocked",G500))),"Blocked input VAT claimed; ","")&amp;IF(AND(F500="Import - VAT paid at customs (Box 8)",M500=""),"Customs declaration no missing; ","")&amp;IF(AND(F500="Import - Reverse charge (Box 9)",E500="Saudi Arabia"),"RCM used for a local supplier; ","")&amp;IF(AND(L500="Yes",NOT(OR(F500="Standard domestic 15% (Box 7)",F500="Import - VAT paid at customs (Box 8)",F500="Import - Reverse charge (Box 9)"))),"VAT claimed on non-taxable category; ",""))</f>
        <v/>
      </c>
    </row>
    <row r="501">
      <c r="A501" s="17" t="n"/>
      <c r="B501" s="14" t="n"/>
      <c r="C501" s="14" t="n"/>
      <c r="D501" s="16" t="n"/>
      <c r="E501" s="14" t="n"/>
      <c r="F501" s="14" t="n"/>
      <c r="G501" s="14" t="n"/>
      <c r="H501" s="19" t="n"/>
      <c r="I501" s="19" t="n"/>
      <c r="J501" s="34">
        <f>IF(A501="","",H501+I501)</f>
        <v/>
      </c>
      <c r="K501" s="14" t="n"/>
      <c r="L501" s="14" t="n"/>
      <c r="M501" s="14" t="n"/>
      <c r="N501" s="14" t="n"/>
      <c r="O501" s="20">
        <f>IF(A501="","",SUMPRODUCT((A501&gt;=Setup!$C$19:$C$30)*(A501&lt;=Setup!$D$19:$D$30)*Setup!$A$19:$A$30))</f>
        <v/>
      </c>
      <c r="P501" s="34">
        <f>IF(A501="","",IF(OR(F501="Standard domestic 15% (Box 7)",F501="Import - VAT paid at customs (Box 8)",F501="Import - Reverse charge (Box 9)"),ROUND(H501*Setup!$B$9,2),0))</f>
        <v/>
      </c>
      <c r="Q501" s="34">
        <f>IF(A501="","",I501-P501)</f>
        <v/>
      </c>
      <c r="R501" s="34">
        <f>IF(A501="","",IF(L501="Yes",I501,0))</f>
        <v/>
      </c>
      <c r="S501" s="34">
        <f>IF(A501="","",IF(AND(L501="Yes",K501="Yes",NOT(ISNUMBER(SEARCH("blocked",G501))),OR(F501="Standard domestic 15% (Box 7)",F501="Import - VAT paid at customs (Box 8)",F501="Import - Reverse charge (Box 9)"),OR(F501&lt;&gt;"Standard domestic 15% (Box 7)",AND(LEN(D501)=15,LEFT(D501,1)="3",RIGHT(D501,1)="3",ISNUMBER(--D501)))),I501,0))</f>
        <v/>
      </c>
      <c r="T501" s="34">
        <f>IF(A501="","",R501-S501)</f>
        <v/>
      </c>
      <c r="U501" s="23">
        <f>IF(A501="","",IF(O501=0,"Outside audit periods; ","")&amp;IF(F501="","No VAT category; ","")&amp;IF(ABS(Q501)&gt;Setup!$B$10,"VAT ≠ 15% × net; ","")&amp;IF(AND(F501="Standard domestic 15% (Box 7)",NOT(AND(LEN(D501)=15,LEFT(D501,1)="3",RIGHT(D501,1)="3",ISNUMBER(--D501)))),"Invalid/missing supplier VAT no; ","")&amp;IF(AND(L501="Yes",K501&lt;&gt;"Yes"),"VAT claimed without valid tax invoice; ","")&amp;IF(AND(L501="Yes",ISNUMBER(SEARCH("blocked",G501))),"Blocked input VAT claimed; ","")&amp;IF(AND(F501="Import - VAT paid at customs (Box 8)",M501=""),"Customs declaration no missing; ","")&amp;IF(AND(F501="Import - Reverse charge (Box 9)",E501="Saudi Arabia"),"RCM used for a local supplier; ","")&amp;IF(AND(L501="Yes",NOT(OR(F501="Standard domestic 15% (Box 7)",F501="Import - VAT paid at customs (Box 8)",F501="Import - Reverse charge (Box 9)"))),"VAT claimed on non-taxable category; ",""))</f>
        <v/>
      </c>
    </row>
    <row r="502">
      <c r="A502" s="17" t="n"/>
      <c r="B502" s="14" t="n"/>
      <c r="C502" s="14" t="n"/>
      <c r="D502" s="16" t="n"/>
      <c r="E502" s="14" t="n"/>
      <c r="F502" s="14" t="n"/>
      <c r="G502" s="14" t="n"/>
      <c r="H502" s="19" t="n"/>
      <c r="I502" s="19" t="n"/>
      <c r="J502" s="34">
        <f>IF(A502="","",H502+I502)</f>
        <v/>
      </c>
      <c r="K502" s="14" t="n"/>
      <c r="L502" s="14" t="n"/>
      <c r="M502" s="14" t="n"/>
      <c r="N502" s="14" t="n"/>
      <c r="O502" s="20">
        <f>IF(A502="","",SUMPRODUCT((A502&gt;=Setup!$C$19:$C$30)*(A502&lt;=Setup!$D$19:$D$30)*Setup!$A$19:$A$30))</f>
        <v/>
      </c>
      <c r="P502" s="34">
        <f>IF(A502="","",IF(OR(F502="Standard domestic 15% (Box 7)",F502="Import - VAT paid at customs (Box 8)",F502="Import - Reverse charge (Box 9)"),ROUND(H502*Setup!$B$9,2),0))</f>
        <v/>
      </c>
      <c r="Q502" s="34">
        <f>IF(A502="","",I502-P502)</f>
        <v/>
      </c>
      <c r="R502" s="34">
        <f>IF(A502="","",IF(L502="Yes",I502,0))</f>
        <v/>
      </c>
      <c r="S502" s="34">
        <f>IF(A502="","",IF(AND(L502="Yes",K502="Yes",NOT(ISNUMBER(SEARCH("blocked",G502))),OR(F502="Standard domestic 15% (Box 7)",F502="Import - VAT paid at customs (Box 8)",F502="Import - Reverse charge (Box 9)"),OR(F502&lt;&gt;"Standard domestic 15% (Box 7)",AND(LEN(D502)=15,LEFT(D502,1)="3",RIGHT(D502,1)="3",ISNUMBER(--D502)))),I502,0))</f>
        <v/>
      </c>
      <c r="T502" s="34">
        <f>IF(A502="","",R502-S502)</f>
        <v/>
      </c>
      <c r="U502" s="23">
        <f>IF(A502="","",IF(O502=0,"Outside audit periods; ","")&amp;IF(F502="","No VAT category; ","")&amp;IF(ABS(Q502)&gt;Setup!$B$10,"VAT ≠ 15% × net; ","")&amp;IF(AND(F502="Standard domestic 15% (Box 7)",NOT(AND(LEN(D502)=15,LEFT(D502,1)="3",RIGHT(D502,1)="3",ISNUMBER(--D502)))),"Invalid/missing supplier VAT no; ","")&amp;IF(AND(L502="Yes",K502&lt;&gt;"Yes"),"VAT claimed without valid tax invoice; ","")&amp;IF(AND(L502="Yes",ISNUMBER(SEARCH("blocked",G502))),"Blocked input VAT claimed; ","")&amp;IF(AND(F502="Import - VAT paid at customs (Box 8)",M502=""),"Customs declaration no missing; ","")&amp;IF(AND(F502="Import - Reverse charge (Box 9)",E502="Saudi Arabia"),"RCM used for a local supplier; ","")&amp;IF(AND(L502="Yes",NOT(OR(F502="Standard domestic 15% (Box 7)",F502="Import - VAT paid at customs (Box 8)",F502="Import - Reverse charge (Box 9)"))),"VAT claimed on non-taxable category; ",""))</f>
        <v/>
      </c>
    </row>
    <row r="503">
      <c r="A503" s="17" t="n"/>
      <c r="B503" s="14" t="n"/>
      <c r="C503" s="14" t="n"/>
      <c r="D503" s="16" t="n"/>
      <c r="E503" s="14" t="n"/>
      <c r="F503" s="14" t="n"/>
      <c r="G503" s="14" t="n"/>
      <c r="H503" s="19" t="n"/>
      <c r="I503" s="19" t="n"/>
      <c r="J503" s="34">
        <f>IF(A503="","",H503+I503)</f>
        <v/>
      </c>
      <c r="K503" s="14" t="n"/>
      <c r="L503" s="14" t="n"/>
      <c r="M503" s="14" t="n"/>
      <c r="N503" s="14" t="n"/>
      <c r="O503" s="20">
        <f>IF(A503="","",SUMPRODUCT((A503&gt;=Setup!$C$19:$C$30)*(A503&lt;=Setup!$D$19:$D$30)*Setup!$A$19:$A$30))</f>
        <v/>
      </c>
      <c r="P503" s="34">
        <f>IF(A503="","",IF(OR(F503="Standard domestic 15% (Box 7)",F503="Import - VAT paid at customs (Box 8)",F503="Import - Reverse charge (Box 9)"),ROUND(H503*Setup!$B$9,2),0))</f>
        <v/>
      </c>
      <c r="Q503" s="34">
        <f>IF(A503="","",I503-P503)</f>
        <v/>
      </c>
      <c r="R503" s="34">
        <f>IF(A503="","",IF(L503="Yes",I503,0))</f>
        <v/>
      </c>
      <c r="S503" s="34">
        <f>IF(A503="","",IF(AND(L503="Yes",K503="Yes",NOT(ISNUMBER(SEARCH("blocked",G503))),OR(F503="Standard domestic 15% (Box 7)",F503="Import - VAT paid at customs (Box 8)",F503="Import - Reverse charge (Box 9)"),OR(F503&lt;&gt;"Standard domestic 15% (Box 7)",AND(LEN(D503)=15,LEFT(D503,1)="3",RIGHT(D503,1)="3",ISNUMBER(--D503)))),I503,0))</f>
        <v/>
      </c>
      <c r="T503" s="34">
        <f>IF(A503="","",R503-S503)</f>
        <v/>
      </c>
      <c r="U503" s="23">
        <f>IF(A503="","",IF(O503=0,"Outside audit periods; ","")&amp;IF(F503="","No VAT category; ","")&amp;IF(ABS(Q503)&gt;Setup!$B$10,"VAT ≠ 15% × net; ","")&amp;IF(AND(F503="Standard domestic 15% (Box 7)",NOT(AND(LEN(D503)=15,LEFT(D503,1)="3",RIGHT(D503,1)="3",ISNUMBER(--D503)))),"Invalid/missing supplier VAT no; ","")&amp;IF(AND(L503="Yes",K503&lt;&gt;"Yes"),"VAT claimed without valid tax invoice; ","")&amp;IF(AND(L503="Yes",ISNUMBER(SEARCH("blocked",G503))),"Blocked input VAT claimed; ","")&amp;IF(AND(F503="Import - VAT paid at customs (Box 8)",M503=""),"Customs declaration no missing; ","")&amp;IF(AND(F503="Import - Reverse charge (Box 9)",E503="Saudi Arabia"),"RCM used for a local supplier; ","")&amp;IF(AND(L503="Yes",NOT(OR(F503="Standard domestic 15% (Box 7)",F503="Import - VAT paid at customs (Box 8)",F503="Import - Reverse charge (Box 9)"))),"VAT claimed on non-taxable category; ",""))</f>
        <v/>
      </c>
    </row>
    <row r="504">
      <c r="A504" s="17" t="n"/>
      <c r="B504" s="14" t="n"/>
      <c r="C504" s="14" t="n"/>
      <c r="D504" s="16" t="n"/>
      <c r="E504" s="14" t="n"/>
      <c r="F504" s="14" t="n"/>
      <c r="G504" s="14" t="n"/>
      <c r="H504" s="19" t="n"/>
      <c r="I504" s="19" t="n"/>
      <c r="J504" s="34">
        <f>IF(A504="","",H504+I504)</f>
        <v/>
      </c>
      <c r="K504" s="14" t="n"/>
      <c r="L504" s="14" t="n"/>
      <c r="M504" s="14" t="n"/>
      <c r="N504" s="14" t="n"/>
      <c r="O504" s="20">
        <f>IF(A504="","",SUMPRODUCT((A504&gt;=Setup!$C$19:$C$30)*(A504&lt;=Setup!$D$19:$D$30)*Setup!$A$19:$A$30))</f>
        <v/>
      </c>
      <c r="P504" s="34">
        <f>IF(A504="","",IF(OR(F504="Standard domestic 15% (Box 7)",F504="Import - VAT paid at customs (Box 8)",F504="Import - Reverse charge (Box 9)"),ROUND(H504*Setup!$B$9,2),0))</f>
        <v/>
      </c>
      <c r="Q504" s="34">
        <f>IF(A504="","",I504-P504)</f>
        <v/>
      </c>
      <c r="R504" s="34">
        <f>IF(A504="","",IF(L504="Yes",I504,0))</f>
        <v/>
      </c>
      <c r="S504" s="34">
        <f>IF(A504="","",IF(AND(L504="Yes",K504="Yes",NOT(ISNUMBER(SEARCH("blocked",G504))),OR(F504="Standard domestic 15% (Box 7)",F504="Import - VAT paid at customs (Box 8)",F504="Import - Reverse charge (Box 9)"),OR(F504&lt;&gt;"Standard domestic 15% (Box 7)",AND(LEN(D504)=15,LEFT(D504,1)="3",RIGHT(D504,1)="3",ISNUMBER(--D504)))),I504,0))</f>
        <v/>
      </c>
      <c r="T504" s="34">
        <f>IF(A504="","",R504-S504)</f>
        <v/>
      </c>
      <c r="U504" s="23">
        <f>IF(A504="","",IF(O504=0,"Outside audit periods; ","")&amp;IF(F504="","No VAT category; ","")&amp;IF(ABS(Q504)&gt;Setup!$B$10,"VAT ≠ 15% × net; ","")&amp;IF(AND(F504="Standard domestic 15% (Box 7)",NOT(AND(LEN(D504)=15,LEFT(D504,1)="3",RIGHT(D504,1)="3",ISNUMBER(--D504)))),"Invalid/missing supplier VAT no; ","")&amp;IF(AND(L504="Yes",K504&lt;&gt;"Yes"),"VAT claimed without valid tax invoice; ","")&amp;IF(AND(L504="Yes",ISNUMBER(SEARCH("blocked",G504))),"Blocked input VAT claimed; ","")&amp;IF(AND(F504="Import - VAT paid at customs (Box 8)",M504=""),"Customs declaration no missing; ","")&amp;IF(AND(F504="Import - Reverse charge (Box 9)",E504="Saudi Arabia"),"RCM used for a local supplier; ","")&amp;IF(AND(L504="Yes",NOT(OR(F504="Standard domestic 15% (Box 7)",F504="Import - VAT paid at customs (Box 8)",F504="Import - Reverse charge (Box 9)"))),"VAT claimed on non-taxable category; ",""))</f>
        <v/>
      </c>
    </row>
    <row r="505">
      <c r="A505" s="17" t="n"/>
      <c r="B505" s="14" t="n"/>
      <c r="C505" s="14" t="n"/>
      <c r="D505" s="16" t="n"/>
      <c r="E505" s="14" t="n"/>
      <c r="F505" s="14" t="n"/>
      <c r="G505" s="14" t="n"/>
      <c r="H505" s="19" t="n"/>
      <c r="I505" s="19" t="n"/>
      <c r="J505" s="34">
        <f>IF(A505="","",H505+I505)</f>
        <v/>
      </c>
      <c r="K505" s="14" t="n"/>
      <c r="L505" s="14" t="n"/>
      <c r="M505" s="14" t="n"/>
      <c r="N505" s="14" t="n"/>
      <c r="O505" s="20">
        <f>IF(A505="","",SUMPRODUCT((A505&gt;=Setup!$C$19:$C$30)*(A505&lt;=Setup!$D$19:$D$30)*Setup!$A$19:$A$30))</f>
        <v/>
      </c>
      <c r="P505" s="34">
        <f>IF(A505="","",IF(OR(F505="Standard domestic 15% (Box 7)",F505="Import - VAT paid at customs (Box 8)",F505="Import - Reverse charge (Box 9)"),ROUND(H505*Setup!$B$9,2),0))</f>
        <v/>
      </c>
      <c r="Q505" s="34">
        <f>IF(A505="","",I505-P505)</f>
        <v/>
      </c>
      <c r="R505" s="34">
        <f>IF(A505="","",IF(L505="Yes",I505,0))</f>
        <v/>
      </c>
      <c r="S505" s="34">
        <f>IF(A505="","",IF(AND(L505="Yes",K505="Yes",NOT(ISNUMBER(SEARCH("blocked",G505))),OR(F505="Standard domestic 15% (Box 7)",F505="Import - VAT paid at customs (Box 8)",F505="Import - Reverse charge (Box 9)"),OR(F505&lt;&gt;"Standard domestic 15% (Box 7)",AND(LEN(D505)=15,LEFT(D505,1)="3",RIGHT(D505,1)="3",ISNUMBER(--D505)))),I505,0))</f>
        <v/>
      </c>
      <c r="T505" s="34">
        <f>IF(A505="","",R505-S505)</f>
        <v/>
      </c>
      <c r="U505" s="23">
        <f>IF(A505="","",IF(O505=0,"Outside audit periods; ","")&amp;IF(F505="","No VAT category; ","")&amp;IF(ABS(Q505)&gt;Setup!$B$10,"VAT ≠ 15% × net; ","")&amp;IF(AND(F505="Standard domestic 15% (Box 7)",NOT(AND(LEN(D505)=15,LEFT(D505,1)="3",RIGHT(D505,1)="3",ISNUMBER(--D505)))),"Invalid/missing supplier VAT no; ","")&amp;IF(AND(L505="Yes",K505&lt;&gt;"Yes"),"VAT claimed without valid tax invoice; ","")&amp;IF(AND(L505="Yes",ISNUMBER(SEARCH("blocked",G505))),"Blocked input VAT claimed; ","")&amp;IF(AND(F505="Import - VAT paid at customs (Box 8)",M505=""),"Customs declaration no missing; ","")&amp;IF(AND(F505="Import - Reverse charge (Box 9)",E505="Saudi Arabia"),"RCM used for a local supplier; ","")&amp;IF(AND(L505="Yes",NOT(OR(F505="Standard domestic 15% (Box 7)",F505="Import - VAT paid at customs (Box 8)",F505="Import - Reverse charge (Box 9)"))),"VAT claimed on non-taxable category; ",""))</f>
        <v/>
      </c>
    </row>
    <row r="506">
      <c r="A506" s="17" t="n"/>
      <c r="B506" s="14" t="n"/>
      <c r="C506" s="14" t="n"/>
      <c r="D506" s="16" t="n"/>
      <c r="E506" s="14" t="n"/>
      <c r="F506" s="14" t="n"/>
      <c r="G506" s="14" t="n"/>
      <c r="H506" s="19" t="n"/>
      <c r="I506" s="19" t="n"/>
      <c r="J506" s="34">
        <f>IF(A506="","",H506+I506)</f>
        <v/>
      </c>
      <c r="K506" s="14" t="n"/>
      <c r="L506" s="14" t="n"/>
      <c r="M506" s="14" t="n"/>
      <c r="N506" s="14" t="n"/>
      <c r="O506" s="20">
        <f>IF(A506="","",SUMPRODUCT((A506&gt;=Setup!$C$19:$C$30)*(A506&lt;=Setup!$D$19:$D$30)*Setup!$A$19:$A$30))</f>
        <v/>
      </c>
      <c r="P506" s="34">
        <f>IF(A506="","",IF(OR(F506="Standard domestic 15% (Box 7)",F506="Import - VAT paid at customs (Box 8)",F506="Import - Reverse charge (Box 9)"),ROUND(H506*Setup!$B$9,2),0))</f>
        <v/>
      </c>
      <c r="Q506" s="34">
        <f>IF(A506="","",I506-P506)</f>
        <v/>
      </c>
      <c r="R506" s="34">
        <f>IF(A506="","",IF(L506="Yes",I506,0))</f>
        <v/>
      </c>
      <c r="S506" s="34">
        <f>IF(A506="","",IF(AND(L506="Yes",K506="Yes",NOT(ISNUMBER(SEARCH("blocked",G506))),OR(F506="Standard domestic 15% (Box 7)",F506="Import - VAT paid at customs (Box 8)",F506="Import - Reverse charge (Box 9)"),OR(F506&lt;&gt;"Standard domestic 15% (Box 7)",AND(LEN(D506)=15,LEFT(D506,1)="3",RIGHT(D506,1)="3",ISNUMBER(--D506)))),I506,0))</f>
        <v/>
      </c>
      <c r="T506" s="34">
        <f>IF(A506="","",R506-S506)</f>
        <v/>
      </c>
      <c r="U506" s="23">
        <f>IF(A506="","",IF(O506=0,"Outside audit periods; ","")&amp;IF(F506="","No VAT category; ","")&amp;IF(ABS(Q506)&gt;Setup!$B$10,"VAT ≠ 15% × net; ","")&amp;IF(AND(F506="Standard domestic 15% (Box 7)",NOT(AND(LEN(D506)=15,LEFT(D506,1)="3",RIGHT(D506,1)="3",ISNUMBER(--D506)))),"Invalid/missing supplier VAT no; ","")&amp;IF(AND(L506="Yes",K506&lt;&gt;"Yes"),"VAT claimed without valid tax invoice; ","")&amp;IF(AND(L506="Yes",ISNUMBER(SEARCH("blocked",G506))),"Blocked input VAT claimed; ","")&amp;IF(AND(F506="Import - VAT paid at customs (Box 8)",M506=""),"Customs declaration no missing; ","")&amp;IF(AND(F506="Import - Reverse charge (Box 9)",E506="Saudi Arabia"),"RCM used for a local supplier; ","")&amp;IF(AND(L506="Yes",NOT(OR(F506="Standard domestic 15% (Box 7)",F506="Import - VAT paid at customs (Box 8)",F506="Import - Reverse charge (Box 9)"))),"VAT claimed on non-taxable category; ",""))</f>
        <v/>
      </c>
    </row>
    <row r="507">
      <c r="A507" s="17" t="n"/>
      <c r="B507" s="14" t="n"/>
      <c r="C507" s="14" t="n"/>
      <c r="D507" s="16" t="n"/>
      <c r="E507" s="14" t="n"/>
      <c r="F507" s="14" t="n"/>
      <c r="G507" s="14" t="n"/>
      <c r="H507" s="19" t="n"/>
      <c r="I507" s="19" t="n"/>
      <c r="J507" s="34">
        <f>IF(A507="","",H507+I507)</f>
        <v/>
      </c>
      <c r="K507" s="14" t="n"/>
      <c r="L507" s="14" t="n"/>
      <c r="M507" s="14" t="n"/>
      <c r="N507" s="14" t="n"/>
      <c r="O507" s="20">
        <f>IF(A507="","",SUMPRODUCT((A507&gt;=Setup!$C$19:$C$30)*(A507&lt;=Setup!$D$19:$D$30)*Setup!$A$19:$A$30))</f>
        <v/>
      </c>
      <c r="P507" s="34">
        <f>IF(A507="","",IF(OR(F507="Standard domestic 15% (Box 7)",F507="Import - VAT paid at customs (Box 8)",F507="Import - Reverse charge (Box 9)"),ROUND(H507*Setup!$B$9,2),0))</f>
        <v/>
      </c>
      <c r="Q507" s="34">
        <f>IF(A507="","",I507-P507)</f>
        <v/>
      </c>
      <c r="R507" s="34">
        <f>IF(A507="","",IF(L507="Yes",I507,0))</f>
        <v/>
      </c>
      <c r="S507" s="34">
        <f>IF(A507="","",IF(AND(L507="Yes",K507="Yes",NOT(ISNUMBER(SEARCH("blocked",G507))),OR(F507="Standard domestic 15% (Box 7)",F507="Import - VAT paid at customs (Box 8)",F507="Import - Reverse charge (Box 9)"),OR(F507&lt;&gt;"Standard domestic 15% (Box 7)",AND(LEN(D507)=15,LEFT(D507,1)="3",RIGHT(D507,1)="3",ISNUMBER(--D507)))),I507,0))</f>
        <v/>
      </c>
      <c r="T507" s="34">
        <f>IF(A507="","",R507-S507)</f>
        <v/>
      </c>
      <c r="U507" s="23">
        <f>IF(A507="","",IF(O507=0,"Outside audit periods; ","")&amp;IF(F507="","No VAT category; ","")&amp;IF(ABS(Q507)&gt;Setup!$B$10,"VAT ≠ 15% × net; ","")&amp;IF(AND(F507="Standard domestic 15% (Box 7)",NOT(AND(LEN(D507)=15,LEFT(D507,1)="3",RIGHT(D507,1)="3",ISNUMBER(--D507)))),"Invalid/missing supplier VAT no; ","")&amp;IF(AND(L507="Yes",K507&lt;&gt;"Yes"),"VAT claimed without valid tax invoice; ","")&amp;IF(AND(L507="Yes",ISNUMBER(SEARCH("blocked",G507))),"Blocked input VAT claimed; ","")&amp;IF(AND(F507="Import - VAT paid at customs (Box 8)",M507=""),"Customs declaration no missing; ","")&amp;IF(AND(F507="Import - Reverse charge (Box 9)",E507="Saudi Arabia"),"RCM used for a local supplier; ","")&amp;IF(AND(L507="Yes",NOT(OR(F507="Standard domestic 15% (Box 7)",F507="Import - VAT paid at customs (Box 8)",F507="Import - Reverse charge (Box 9)"))),"VAT claimed on non-taxable category; ",""))</f>
        <v/>
      </c>
    </row>
    <row r="508">
      <c r="A508" s="17" t="n"/>
      <c r="B508" s="14" t="n"/>
      <c r="C508" s="14" t="n"/>
      <c r="D508" s="16" t="n"/>
      <c r="E508" s="14" t="n"/>
      <c r="F508" s="14" t="n"/>
      <c r="G508" s="14" t="n"/>
      <c r="H508" s="19" t="n"/>
      <c r="I508" s="19" t="n"/>
      <c r="J508" s="34">
        <f>IF(A508="","",H508+I508)</f>
        <v/>
      </c>
      <c r="K508" s="14" t="n"/>
      <c r="L508" s="14" t="n"/>
      <c r="M508" s="14" t="n"/>
      <c r="N508" s="14" t="n"/>
      <c r="O508" s="20">
        <f>IF(A508="","",SUMPRODUCT((A508&gt;=Setup!$C$19:$C$30)*(A508&lt;=Setup!$D$19:$D$30)*Setup!$A$19:$A$30))</f>
        <v/>
      </c>
      <c r="P508" s="34">
        <f>IF(A508="","",IF(OR(F508="Standard domestic 15% (Box 7)",F508="Import - VAT paid at customs (Box 8)",F508="Import - Reverse charge (Box 9)"),ROUND(H508*Setup!$B$9,2),0))</f>
        <v/>
      </c>
      <c r="Q508" s="34">
        <f>IF(A508="","",I508-P508)</f>
        <v/>
      </c>
      <c r="R508" s="34">
        <f>IF(A508="","",IF(L508="Yes",I508,0))</f>
        <v/>
      </c>
      <c r="S508" s="34">
        <f>IF(A508="","",IF(AND(L508="Yes",K508="Yes",NOT(ISNUMBER(SEARCH("blocked",G508))),OR(F508="Standard domestic 15% (Box 7)",F508="Import - VAT paid at customs (Box 8)",F508="Import - Reverse charge (Box 9)"),OR(F508&lt;&gt;"Standard domestic 15% (Box 7)",AND(LEN(D508)=15,LEFT(D508,1)="3",RIGHT(D508,1)="3",ISNUMBER(--D508)))),I508,0))</f>
        <v/>
      </c>
      <c r="T508" s="34">
        <f>IF(A508="","",R508-S508)</f>
        <v/>
      </c>
      <c r="U508" s="23">
        <f>IF(A508="","",IF(O508=0,"Outside audit periods; ","")&amp;IF(F508="","No VAT category; ","")&amp;IF(ABS(Q508)&gt;Setup!$B$10,"VAT ≠ 15% × net; ","")&amp;IF(AND(F508="Standard domestic 15% (Box 7)",NOT(AND(LEN(D508)=15,LEFT(D508,1)="3",RIGHT(D508,1)="3",ISNUMBER(--D508)))),"Invalid/missing supplier VAT no; ","")&amp;IF(AND(L508="Yes",K508&lt;&gt;"Yes"),"VAT claimed without valid tax invoice; ","")&amp;IF(AND(L508="Yes",ISNUMBER(SEARCH("blocked",G508))),"Blocked input VAT claimed; ","")&amp;IF(AND(F508="Import - VAT paid at customs (Box 8)",M508=""),"Customs declaration no missing; ","")&amp;IF(AND(F508="Import - Reverse charge (Box 9)",E508="Saudi Arabia"),"RCM used for a local supplier; ","")&amp;IF(AND(L508="Yes",NOT(OR(F508="Standard domestic 15% (Box 7)",F508="Import - VAT paid at customs (Box 8)",F508="Import - Reverse charge (Box 9)"))),"VAT claimed on non-taxable category; ",""))</f>
        <v/>
      </c>
    </row>
    <row r="509">
      <c r="A509" s="17" t="n"/>
      <c r="B509" s="14" t="n"/>
      <c r="C509" s="14" t="n"/>
      <c r="D509" s="16" t="n"/>
      <c r="E509" s="14" t="n"/>
      <c r="F509" s="14" t="n"/>
      <c r="G509" s="14" t="n"/>
      <c r="H509" s="19" t="n"/>
      <c r="I509" s="19" t="n"/>
      <c r="J509" s="34">
        <f>IF(A509="","",H509+I509)</f>
        <v/>
      </c>
      <c r="K509" s="14" t="n"/>
      <c r="L509" s="14" t="n"/>
      <c r="M509" s="14" t="n"/>
      <c r="N509" s="14" t="n"/>
      <c r="O509" s="20">
        <f>IF(A509="","",SUMPRODUCT((A509&gt;=Setup!$C$19:$C$30)*(A509&lt;=Setup!$D$19:$D$30)*Setup!$A$19:$A$30))</f>
        <v/>
      </c>
      <c r="P509" s="34">
        <f>IF(A509="","",IF(OR(F509="Standard domestic 15% (Box 7)",F509="Import - VAT paid at customs (Box 8)",F509="Import - Reverse charge (Box 9)"),ROUND(H509*Setup!$B$9,2),0))</f>
        <v/>
      </c>
      <c r="Q509" s="34">
        <f>IF(A509="","",I509-P509)</f>
        <v/>
      </c>
      <c r="R509" s="34">
        <f>IF(A509="","",IF(L509="Yes",I509,0))</f>
        <v/>
      </c>
      <c r="S509" s="34">
        <f>IF(A509="","",IF(AND(L509="Yes",K509="Yes",NOT(ISNUMBER(SEARCH("blocked",G509))),OR(F509="Standard domestic 15% (Box 7)",F509="Import - VAT paid at customs (Box 8)",F509="Import - Reverse charge (Box 9)"),OR(F509&lt;&gt;"Standard domestic 15% (Box 7)",AND(LEN(D509)=15,LEFT(D509,1)="3",RIGHT(D509,1)="3",ISNUMBER(--D509)))),I509,0))</f>
        <v/>
      </c>
      <c r="T509" s="34">
        <f>IF(A509="","",R509-S509)</f>
        <v/>
      </c>
      <c r="U509" s="23">
        <f>IF(A509="","",IF(O509=0,"Outside audit periods; ","")&amp;IF(F509="","No VAT category; ","")&amp;IF(ABS(Q509)&gt;Setup!$B$10,"VAT ≠ 15% × net; ","")&amp;IF(AND(F509="Standard domestic 15% (Box 7)",NOT(AND(LEN(D509)=15,LEFT(D509,1)="3",RIGHT(D509,1)="3",ISNUMBER(--D509)))),"Invalid/missing supplier VAT no; ","")&amp;IF(AND(L509="Yes",K509&lt;&gt;"Yes"),"VAT claimed without valid tax invoice; ","")&amp;IF(AND(L509="Yes",ISNUMBER(SEARCH("blocked",G509))),"Blocked input VAT claimed; ","")&amp;IF(AND(F509="Import - VAT paid at customs (Box 8)",M509=""),"Customs declaration no missing; ","")&amp;IF(AND(F509="Import - Reverse charge (Box 9)",E509="Saudi Arabia"),"RCM used for a local supplier; ","")&amp;IF(AND(L509="Yes",NOT(OR(F509="Standard domestic 15% (Box 7)",F509="Import - VAT paid at customs (Box 8)",F509="Import - Reverse charge (Box 9)"))),"VAT claimed on non-taxable category; ",""))</f>
        <v/>
      </c>
    </row>
    <row r="510">
      <c r="A510" s="17" t="n"/>
      <c r="B510" s="14" t="n"/>
      <c r="C510" s="14" t="n"/>
      <c r="D510" s="16" t="n"/>
      <c r="E510" s="14" t="n"/>
      <c r="F510" s="14" t="n"/>
      <c r="G510" s="14" t="n"/>
      <c r="H510" s="19" t="n"/>
      <c r="I510" s="19" t="n"/>
      <c r="J510" s="34">
        <f>IF(A510="","",H510+I510)</f>
        <v/>
      </c>
      <c r="K510" s="14" t="n"/>
      <c r="L510" s="14" t="n"/>
      <c r="M510" s="14" t="n"/>
      <c r="N510" s="14" t="n"/>
      <c r="O510" s="20">
        <f>IF(A510="","",SUMPRODUCT((A510&gt;=Setup!$C$19:$C$30)*(A510&lt;=Setup!$D$19:$D$30)*Setup!$A$19:$A$30))</f>
        <v/>
      </c>
      <c r="P510" s="34">
        <f>IF(A510="","",IF(OR(F510="Standard domestic 15% (Box 7)",F510="Import - VAT paid at customs (Box 8)",F510="Import - Reverse charge (Box 9)"),ROUND(H510*Setup!$B$9,2),0))</f>
        <v/>
      </c>
      <c r="Q510" s="34">
        <f>IF(A510="","",I510-P510)</f>
        <v/>
      </c>
      <c r="R510" s="34">
        <f>IF(A510="","",IF(L510="Yes",I510,0))</f>
        <v/>
      </c>
      <c r="S510" s="34">
        <f>IF(A510="","",IF(AND(L510="Yes",K510="Yes",NOT(ISNUMBER(SEARCH("blocked",G510))),OR(F510="Standard domestic 15% (Box 7)",F510="Import - VAT paid at customs (Box 8)",F510="Import - Reverse charge (Box 9)"),OR(F510&lt;&gt;"Standard domestic 15% (Box 7)",AND(LEN(D510)=15,LEFT(D510,1)="3",RIGHT(D510,1)="3",ISNUMBER(--D510)))),I510,0))</f>
        <v/>
      </c>
      <c r="T510" s="34">
        <f>IF(A510="","",R510-S510)</f>
        <v/>
      </c>
      <c r="U510" s="23">
        <f>IF(A510="","",IF(O510=0,"Outside audit periods; ","")&amp;IF(F510="","No VAT category; ","")&amp;IF(ABS(Q510)&gt;Setup!$B$10,"VAT ≠ 15% × net; ","")&amp;IF(AND(F510="Standard domestic 15% (Box 7)",NOT(AND(LEN(D510)=15,LEFT(D510,1)="3",RIGHT(D510,1)="3",ISNUMBER(--D510)))),"Invalid/missing supplier VAT no; ","")&amp;IF(AND(L510="Yes",K510&lt;&gt;"Yes"),"VAT claimed without valid tax invoice; ","")&amp;IF(AND(L510="Yes",ISNUMBER(SEARCH("blocked",G510))),"Blocked input VAT claimed; ","")&amp;IF(AND(F510="Import - VAT paid at customs (Box 8)",M510=""),"Customs declaration no missing; ","")&amp;IF(AND(F510="Import - Reverse charge (Box 9)",E510="Saudi Arabia"),"RCM used for a local supplier; ","")&amp;IF(AND(L510="Yes",NOT(OR(F510="Standard domestic 15% (Box 7)",F510="Import - VAT paid at customs (Box 8)",F510="Import - Reverse charge (Box 9)"))),"VAT claimed on non-taxable category; ",""))</f>
        <v/>
      </c>
    </row>
    <row r="511">
      <c r="A511" s="17" t="n"/>
      <c r="B511" s="14" t="n"/>
      <c r="C511" s="14" t="n"/>
      <c r="D511" s="16" t="n"/>
      <c r="E511" s="14" t="n"/>
      <c r="F511" s="14" t="n"/>
      <c r="G511" s="14" t="n"/>
      <c r="H511" s="19" t="n"/>
      <c r="I511" s="19" t="n"/>
      <c r="J511" s="34">
        <f>IF(A511="","",H511+I511)</f>
        <v/>
      </c>
      <c r="K511" s="14" t="n"/>
      <c r="L511" s="14" t="n"/>
      <c r="M511" s="14" t="n"/>
      <c r="N511" s="14" t="n"/>
      <c r="O511" s="20">
        <f>IF(A511="","",SUMPRODUCT((A511&gt;=Setup!$C$19:$C$30)*(A511&lt;=Setup!$D$19:$D$30)*Setup!$A$19:$A$30))</f>
        <v/>
      </c>
      <c r="P511" s="34">
        <f>IF(A511="","",IF(OR(F511="Standard domestic 15% (Box 7)",F511="Import - VAT paid at customs (Box 8)",F511="Import - Reverse charge (Box 9)"),ROUND(H511*Setup!$B$9,2),0))</f>
        <v/>
      </c>
      <c r="Q511" s="34">
        <f>IF(A511="","",I511-P511)</f>
        <v/>
      </c>
      <c r="R511" s="34">
        <f>IF(A511="","",IF(L511="Yes",I511,0))</f>
        <v/>
      </c>
      <c r="S511" s="34">
        <f>IF(A511="","",IF(AND(L511="Yes",K511="Yes",NOT(ISNUMBER(SEARCH("blocked",G511))),OR(F511="Standard domestic 15% (Box 7)",F511="Import - VAT paid at customs (Box 8)",F511="Import - Reverse charge (Box 9)"),OR(F511&lt;&gt;"Standard domestic 15% (Box 7)",AND(LEN(D511)=15,LEFT(D511,1)="3",RIGHT(D511,1)="3",ISNUMBER(--D511)))),I511,0))</f>
        <v/>
      </c>
      <c r="T511" s="34">
        <f>IF(A511="","",R511-S511)</f>
        <v/>
      </c>
      <c r="U511" s="23">
        <f>IF(A511="","",IF(O511=0,"Outside audit periods; ","")&amp;IF(F511="","No VAT category; ","")&amp;IF(ABS(Q511)&gt;Setup!$B$10,"VAT ≠ 15% × net; ","")&amp;IF(AND(F511="Standard domestic 15% (Box 7)",NOT(AND(LEN(D511)=15,LEFT(D511,1)="3",RIGHT(D511,1)="3",ISNUMBER(--D511)))),"Invalid/missing supplier VAT no; ","")&amp;IF(AND(L511="Yes",K511&lt;&gt;"Yes"),"VAT claimed without valid tax invoice; ","")&amp;IF(AND(L511="Yes",ISNUMBER(SEARCH("blocked",G511))),"Blocked input VAT claimed; ","")&amp;IF(AND(F511="Import - VAT paid at customs (Box 8)",M511=""),"Customs declaration no missing; ","")&amp;IF(AND(F511="Import - Reverse charge (Box 9)",E511="Saudi Arabia"),"RCM used for a local supplier; ","")&amp;IF(AND(L511="Yes",NOT(OR(F511="Standard domestic 15% (Box 7)",F511="Import - VAT paid at customs (Box 8)",F511="Import - Reverse charge (Box 9)"))),"VAT claimed on non-taxable category; ",""))</f>
        <v/>
      </c>
    </row>
    <row r="512">
      <c r="A512" s="17" t="n"/>
      <c r="B512" s="14" t="n"/>
      <c r="C512" s="14" t="n"/>
      <c r="D512" s="16" t="n"/>
      <c r="E512" s="14" t="n"/>
      <c r="F512" s="14" t="n"/>
      <c r="G512" s="14" t="n"/>
      <c r="H512" s="19" t="n"/>
      <c r="I512" s="19" t="n"/>
      <c r="J512" s="34">
        <f>IF(A512="","",H512+I512)</f>
        <v/>
      </c>
      <c r="K512" s="14" t="n"/>
      <c r="L512" s="14" t="n"/>
      <c r="M512" s="14" t="n"/>
      <c r="N512" s="14" t="n"/>
      <c r="O512" s="20">
        <f>IF(A512="","",SUMPRODUCT((A512&gt;=Setup!$C$19:$C$30)*(A512&lt;=Setup!$D$19:$D$30)*Setup!$A$19:$A$30))</f>
        <v/>
      </c>
      <c r="P512" s="34">
        <f>IF(A512="","",IF(OR(F512="Standard domestic 15% (Box 7)",F512="Import - VAT paid at customs (Box 8)",F512="Import - Reverse charge (Box 9)"),ROUND(H512*Setup!$B$9,2),0))</f>
        <v/>
      </c>
      <c r="Q512" s="34">
        <f>IF(A512="","",I512-P512)</f>
        <v/>
      </c>
      <c r="R512" s="34">
        <f>IF(A512="","",IF(L512="Yes",I512,0))</f>
        <v/>
      </c>
      <c r="S512" s="34">
        <f>IF(A512="","",IF(AND(L512="Yes",K512="Yes",NOT(ISNUMBER(SEARCH("blocked",G512))),OR(F512="Standard domestic 15% (Box 7)",F512="Import - VAT paid at customs (Box 8)",F512="Import - Reverse charge (Box 9)"),OR(F512&lt;&gt;"Standard domestic 15% (Box 7)",AND(LEN(D512)=15,LEFT(D512,1)="3",RIGHT(D512,1)="3",ISNUMBER(--D512)))),I512,0))</f>
        <v/>
      </c>
      <c r="T512" s="34">
        <f>IF(A512="","",R512-S512)</f>
        <v/>
      </c>
      <c r="U512" s="23">
        <f>IF(A512="","",IF(O512=0,"Outside audit periods; ","")&amp;IF(F512="","No VAT category; ","")&amp;IF(ABS(Q512)&gt;Setup!$B$10,"VAT ≠ 15% × net; ","")&amp;IF(AND(F512="Standard domestic 15% (Box 7)",NOT(AND(LEN(D512)=15,LEFT(D512,1)="3",RIGHT(D512,1)="3",ISNUMBER(--D512)))),"Invalid/missing supplier VAT no; ","")&amp;IF(AND(L512="Yes",K512&lt;&gt;"Yes"),"VAT claimed without valid tax invoice; ","")&amp;IF(AND(L512="Yes",ISNUMBER(SEARCH("blocked",G512))),"Blocked input VAT claimed; ","")&amp;IF(AND(F512="Import - VAT paid at customs (Box 8)",M512=""),"Customs declaration no missing; ","")&amp;IF(AND(F512="Import - Reverse charge (Box 9)",E512="Saudi Arabia"),"RCM used for a local supplier; ","")&amp;IF(AND(L512="Yes",NOT(OR(F512="Standard domestic 15% (Box 7)",F512="Import - VAT paid at customs (Box 8)",F512="Import - Reverse charge (Box 9)"))),"VAT claimed on non-taxable category; ",""))</f>
        <v/>
      </c>
    </row>
    <row r="513">
      <c r="A513" s="17" t="n"/>
      <c r="B513" s="14" t="n"/>
      <c r="C513" s="14" t="n"/>
      <c r="D513" s="16" t="n"/>
      <c r="E513" s="14" t="n"/>
      <c r="F513" s="14" t="n"/>
      <c r="G513" s="14" t="n"/>
      <c r="H513" s="19" t="n"/>
      <c r="I513" s="19" t="n"/>
      <c r="J513" s="34">
        <f>IF(A513="","",H513+I513)</f>
        <v/>
      </c>
      <c r="K513" s="14" t="n"/>
      <c r="L513" s="14" t="n"/>
      <c r="M513" s="14" t="n"/>
      <c r="N513" s="14" t="n"/>
      <c r="O513" s="20">
        <f>IF(A513="","",SUMPRODUCT((A513&gt;=Setup!$C$19:$C$30)*(A513&lt;=Setup!$D$19:$D$30)*Setup!$A$19:$A$30))</f>
        <v/>
      </c>
      <c r="P513" s="34">
        <f>IF(A513="","",IF(OR(F513="Standard domestic 15% (Box 7)",F513="Import - VAT paid at customs (Box 8)",F513="Import - Reverse charge (Box 9)"),ROUND(H513*Setup!$B$9,2),0))</f>
        <v/>
      </c>
      <c r="Q513" s="34">
        <f>IF(A513="","",I513-P513)</f>
        <v/>
      </c>
      <c r="R513" s="34">
        <f>IF(A513="","",IF(L513="Yes",I513,0))</f>
        <v/>
      </c>
      <c r="S513" s="34">
        <f>IF(A513="","",IF(AND(L513="Yes",K513="Yes",NOT(ISNUMBER(SEARCH("blocked",G513))),OR(F513="Standard domestic 15% (Box 7)",F513="Import - VAT paid at customs (Box 8)",F513="Import - Reverse charge (Box 9)"),OR(F513&lt;&gt;"Standard domestic 15% (Box 7)",AND(LEN(D513)=15,LEFT(D513,1)="3",RIGHT(D513,1)="3",ISNUMBER(--D513)))),I513,0))</f>
        <v/>
      </c>
      <c r="T513" s="34">
        <f>IF(A513="","",R513-S513)</f>
        <v/>
      </c>
      <c r="U513" s="23">
        <f>IF(A513="","",IF(O513=0,"Outside audit periods; ","")&amp;IF(F513="","No VAT category; ","")&amp;IF(ABS(Q513)&gt;Setup!$B$10,"VAT ≠ 15% × net; ","")&amp;IF(AND(F513="Standard domestic 15% (Box 7)",NOT(AND(LEN(D513)=15,LEFT(D513,1)="3",RIGHT(D513,1)="3",ISNUMBER(--D513)))),"Invalid/missing supplier VAT no; ","")&amp;IF(AND(L513="Yes",K513&lt;&gt;"Yes"),"VAT claimed without valid tax invoice; ","")&amp;IF(AND(L513="Yes",ISNUMBER(SEARCH("blocked",G513))),"Blocked input VAT claimed; ","")&amp;IF(AND(F513="Import - VAT paid at customs (Box 8)",M513=""),"Customs declaration no missing; ","")&amp;IF(AND(F513="Import - Reverse charge (Box 9)",E513="Saudi Arabia"),"RCM used for a local supplier; ","")&amp;IF(AND(L513="Yes",NOT(OR(F513="Standard domestic 15% (Box 7)",F513="Import - VAT paid at customs (Box 8)",F513="Import - Reverse charge (Box 9)"))),"VAT claimed on non-taxable category; ",""))</f>
        <v/>
      </c>
    </row>
    <row r="514">
      <c r="A514" s="17" t="n"/>
      <c r="B514" s="14" t="n"/>
      <c r="C514" s="14" t="n"/>
      <c r="D514" s="16" t="n"/>
      <c r="E514" s="14" t="n"/>
      <c r="F514" s="14" t="n"/>
      <c r="G514" s="14" t="n"/>
      <c r="H514" s="19" t="n"/>
      <c r="I514" s="19" t="n"/>
      <c r="J514" s="34">
        <f>IF(A514="","",H514+I514)</f>
        <v/>
      </c>
      <c r="K514" s="14" t="n"/>
      <c r="L514" s="14" t="n"/>
      <c r="M514" s="14" t="n"/>
      <c r="N514" s="14" t="n"/>
      <c r="O514" s="20">
        <f>IF(A514="","",SUMPRODUCT((A514&gt;=Setup!$C$19:$C$30)*(A514&lt;=Setup!$D$19:$D$30)*Setup!$A$19:$A$30))</f>
        <v/>
      </c>
      <c r="P514" s="34">
        <f>IF(A514="","",IF(OR(F514="Standard domestic 15% (Box 7)",F514="Import - VAT paid at customs (Box 8)",F514="Import - Reverse charge (Box 9)"),ROUND(H514*Setup!$B$9,2),0))</f>
        <v/>
      </c>
      <c r="Q514" s="34">
        <f>IF(A514="","",I514-P514)</f>
        <v/>
      </c>
      <c r="R514" s="34">
        <f>IF(A514="","",IF(L514="Yes",I514,0))</f>
        <v/>
      </c>
      <c r="S514" s="34">
        <f>IF(A514="","",IF(AND(L514="Yes",K514="Yes",NOT(ISNUMBER(SEARCH("blocked",G514))),OR(F514="Standard domestic 15% (Box 7)",F514="Import - VAT paid at customs (Box 8)",F514="Import - Reverse charge (Box 9)"),OR(F514&lt;&gt;"Standard domestic 15% (Box 7)",AND(LEN(D514)=15,LEFT(D514,1)="3",RIGHT(D514,1)="3",ISNUMBER(--D514)))),I514,0))</f>
        <v/>
      </c>
      <c r="T514" s="34">
        <f>IF(A514="","",R514-S514)</f>
        <v/>
      </c>
      <c r="U514" s="23">
        <f>IF(A514="","",IF(O514=0,"Outside audit periods; ","")&amp;IF(F514="","No VAT category; ","")&amp;IF(ABS(Q514)&gt;Setup!$B$10,"VAT ≠ 15% × net; ","")&amp;IF(AND(F514="Standard domestic 15% (Box 7)",NOT(AND(LEN(D514)=15,LEFT(D514,1)="3",RIGHT(D514,1)="3",ISNUMBER(--D514)))),"Invalid/missing supplier VAT no; ","")&amp;IF(AND(L514="Yes",K514&lt;&gt;"Yes"),"VAT claimed without valid tax invoice; ","")&amp;IF(AND(L514="Yes",ISNUMBER(SEARCH("blocked",G514))),"Blocked input VAT claimed; ","")&amp;IF(AND(F514="Import - VAT paid at customs (Box 8)",M514=""),"Customs declaration no missing; ","")&amp;IF(AND(F514="Import - Reverse charge (Box 9)",E514="Saudi Arabia"),"RCM used for a local supplier; ","")&amp;IF(AND(L514="Yes",NOT(OR(F514="Standard domestic 15% (Box 7)",F514="Import - VAT paid at customs (Box 8)",F514="Import - Reverse charge (Box 9)"))),"VAT claimed on non-taxable category; ",""))</f>
        <v/>
      </c>
    </row>
    <row r="515">
      <c r="A515" s="17" t="n"/>
      <c r="B515" s="14" t="n"/>
      <c r="C515" s="14" t="n"/>
      <c r="D515" s="16" t="n"/>
      <c r="E515" s="14" t="n"/>
      <c r="F515" s="14" t="n"/>
      <c r="G515" s="14" t="n"/>
      <c r="H515" s="19" t="n"/>
      <c r="I515" s="19" t="n"/>
      <c r="J515" s="34">
        <f>IF(A515="","",H515+I515)</f>
        <v/>
      </c>
      <c r="K515" s="14" t="n"/>
      <c r="L515" s="14" t="n"/>
      <c r="M515" s="14" t="n"/>
      <c r="N515" s="14" t="n"/>
      <c r="O515" s="20">
        <f>IF(A515="","",SUMPRODUCT((A515&gt;=Setup!$C$19:$C$30)*(A515&lt;=Setup!$D$19:$D$30)*Setup!$A$19:$A$30))</f>
        <v/>
      </c>
      <c r="P515" s="34">
        <f>IF(A515="","",IF(OR(F515="Standard domestic 15% (Box 7)",F515="Import - VAT paid at customs (Box 8)",F515="Import - Reverse charge (Box 9)"),ROUND(H515*Setup!$B$9,2),0))</f>
        <v/>
      </c>
      <c r="Q515" s="34">
        <f>IF(A515="","",I515-P515)</f>
        <v/>
      </c>
      <c r="R515" s="34">
        <f>IF(A515="","",IF(L515="Yes",I515,0))</f>
        <v/>
      </c>
      <c r="S515" s="34">
        <f>IF(A515="","",IF(AND(L515="Yes",K515="Yes",NOT(ISNUMBER(SEARCH("blocked",G515))),OR(F515="Standard domestic 15% (Box 7)",F515="Import - VAT paid at customs (Box 8)",F515="Import - Reverse charge (Box 9)"),OR(F515&lt;&gt;"Standard domestic 15% (Box 7)",AND(LEN(D515)=15,LEFT(D515,1)="3",RIGHT(D515,1)="3",ISNUMBER(--D515)))),I515,0))</f>
        <v/>
      </c>
      <c r="T515" s="34">
        <f>IF(A515="","",R515-S515)</f>
        <v/>
      </c>
      <c r="U515" s="23">
        <f>IF(A515="","",IF(O515=0,"Outside audit periods; ","")&amp;IF(F515="","No VAT category; ","")&amp;IF(ABS(Q515)&gt;Setup!$B$10,"VAT ≠ 15% × net; ","")&amp;IF(AND(F515="Standard domestic 15% (Box 7)",NOT(AND(LEN(D515)=15,LEFT(D515,1)="3",RIGHT(D515,1)="3",ISNUMBER(--D515)))),"Invalid/missing supplier VAT no; ","")&amp;IF(AND(L515="Yes",K515&lt;&gt;"Yes"),"VAT claimed without valid tax invoice; ","")&amp;IF(AND(L515="Yes",ISNUMBER(SEARCH("blocked",G515))),"Blocked input VAT claimed; ","")&amp;IF(AND(F515="Import - VAT paid at customs (Box 8)",M515=""),"Customs declaration no missing; ","")&amp;IF(AND(F515="Import - Reverse charge (Box 9)",E515="Saudi Arabia"),"RCM used for a local supplier; ","")&amp;IF(AND(L515="Yes",NOT(OR(F515="Standard domestic 15% (Box 7)",F515="Import - VAT paid at customs (Box 8)",F515="Import - Reverse charge (Box 9)"))),"VAT claimed on non-taxable category; ",""))</f>
        <v/>
      </c>
    </row>
    <row r="516">
      <c r="A516" s="17" t="n"/>
      <c r="B516" s="14" t="n"/>
      <c r="C516" s="14" t="n"/>
      <c r="D516" s="16" t="n"/>
      <c r="E516" s="14" t="n"/>
      <c r="F516" s="14" t="n"/>
      <c r="G516" s="14" t="n"/>
      <c r="H516" s="19" t="n"/>
      <c r="I516" s="19" t="n"/>
      <c r="J516" s="34">
        <f>IF(A516="","",H516+I516)</f>
        <v/>
      </c>
      <c r="K516" s="14" t="n"/>
      <c r="L516" s="14" t="n"/>
      <c r="M516" s="14" t="n"/>
      <c r="N516" s="14" t="n"/>
      <c r="O516" s="20">
        <f>IF(A516="","",SUMPRODUCT((A516&gt;=Setup!$C$19:$C$30)*(A516&lt;=Setup!$D$19:$D$30)*Setup!$A$19:$A$30))</f>
        <v/>
      </c>
      <c r="P516" s="34">
        <f>IF(A516="","",IF(OR(F516="Standard domestic 15% (Box 7)",F516="Import - VAT paid at customs (Box 8)",F516="Import - Reverse charge (Box 9)"),ROUND(H516*Setup!$B$9,2),0))</f>
        <v/>
      </c>
      <c r="Q516" s="34">
        <f>IF(A516="","",I516-P516)</f>
        <v/>
      </c>
      <c r="R516" s="34">
        <f>IF(A516="","",IF(L516="Yes",I516,0))</f>
        <v/>
      </c>
      <c r="S516" s="34">
        <f>IF(A516="","",IF(AND(L516="Yes",K516="Yes",NOT(ISNUMBER(SEARCH("blocked",G516))),OR(F516="Standard domestic 15% (Box 7)",F516="Import - VAT paid at customs (Box 8)",F516="Import - Reverse charge (Box 9)"),OR(F516&lt;&gt;"Standard domestic 15% (Box 7)",AND(LEN(D516)=15,LEFT(D516,1)="3",RIGHT(D516,1)="3",ISNUMBER(--D516)))),I516,0))</f>
        <v/>
      </c>
      <c r="T516" s="34">
        <f>IF(A516="","",R516-S516)</f>
        <v/>
      </c>
      <c r="U516" s="23">
        <f>IF(A516="","",IF(O516=0,"Outside audit periods; ","")&amp;IF(F516="","No VAT category; ","")&amp;IF(ABS(Q516)&gt;Setup!$B$10,"VAT ≠ 15% × net; ","")&amp;IF(AND(F516="Standard domestic 15% (Box 7)",NOT(AND(LEN(D516)=15,LEFT(D516,1)="3",RIGHT(D516,1)="3",ISNUMBER(--D516)))),"Invalid/missing supplier VAT no; ","")&amp;IF(AND(L516="Yes",K516&lt;&gt;"Yes"),"VAT claimed without valid tax invoice; ","")&amp;IF(AND(L516="Yes",ISNUMBER(SEARCH("blocked",G516))),"Blocked input VAT claimed; ","")&amp;IF(AND(F516="Import - VAT paid at customs (Box 8)",M516=""),"Customs declaration no missing; ","")&amp;IF(AND(F516="Import - Reverse charge (Box 9)",E516="Saudi Arabia"),"RCM used for a local supplier; ","")&amp;IF(AND(L516="Yes",NOT(OR(F516="Standard domestic 15% (Box 7)",F516="Import - VAT paid at customs (Box 8)",F516="Import - Reverse charge (Box 9)"))),"VAT claimed on non-taxable category; ",""))</f>
        <v/>
      </c>
    </row>
    <row r="517">
      <c r="A517" s="17" t="n"/>
      <c r="B517" s="14" t="n"/>
      <c r="C517" s="14" t="n"/>
      <c r="D517" s="16" t="n"/>
      <c r="E517" s="14" t="n"/>
      <c r="F517" s="14" t="n"/>
      <c r="G517" s="14" t="n"/>
      <c r="H517" s="19" t="n"/>
      <c r="I517" s="19" t="n"/>
      <c r="J517" s="34">
        <f>IF(A517="","",H517+I517)</f>
        <v/>
      </c>
      <c r="K517" s="14" t="n"/>
      <c r="L517" s="14" t="n"/>
      <c r="M517" s="14" t="n"/>
      <c r="N517" s="14" t="n"/>
      <c r="O517" s="20">
        <f>IF(A517="","",SUMPRODUCT((A517&gt;=Setup!$C$19:$C$30)*(A517&lt;=Setup!$D$19:$D$30)*Setup!$A$19:$A$30))</f>
        <v/>
      </c>
      <c r="P517" s="34">
        <f>IF(A517="","",IF(OR(F517="Standard domestic 15% (Box 7)",F517="Import - VAT paid at customs (Box 8)",F517="Import - Reverse charge (Box 9)"),ROUND(H517*Setup!$B$9,2),0))</f>
        <v/>
      </c>
      <c r="Q517" s="34">
        <f>IF(A517="","",I517-P517)</f>
        <v/>
      </c>
      <c r="R517" s="34">
        <f>IF(A517="","",IF(L517="Yes",I517,0))</f>
        <v/>
      </c>
      <c r="S517" s="34">
        <f>IF(A517="","",IF(AND(L517="Yes",K517="Yes",NOT(ISNUMBER(SEARCH("blocked",G517))),OR(F517="Standard domestic 15% (Box 7)",F517="Import - VAT paid at customs (Box 8)",F517="Import - Reverse charge (Box 9)"),OR(F517&lt;&gt;"Standard domestic 15% (Box 7)",AND(LEN(D517)=15,LEFT(D517,1)="3",RIGHT(D517,1)="3",ISNUMBER(--D517)))),I517,0))</f>
        <v/>
      </c>
      <c r="T517" s="34">
        <f>IF(A517="","",R517-S517)</f>
        <v/>
      </c>
      <c r="U517" s="23">
        <f>IF(A517="","",IF(O517=0,"Outside audit periods; ","")&amp;IF(F517="","No VAT category; ","")&amp;IF(ABS(Q517)&gt;Setup!$B$10,"VAT ≠ 15% × net; ","")&amp;IF(AND(F517="Standard domestic 15% (Box 7)",NOT(AND(LEN(D517)=15,LEFT(D517,1)="3",RIGHT(D517,1)="3",ISNUMBER(--D517)))),"Invalid/missing supplier VAT no; ","")&amp;IF(AND(L517="Yes",K517&lt;&gt;"Yes"),"VAT claimed without valid tax invoice; ","")&amp;IF(AND(L517="Yes",ISNUMBER(SEARCH("blocked",G517))),"Blocked input VAT claimed; ","")&amp;IF(AND(F517="Import - VAT paid at customs (Box 8)",M517=""),"Customs declaration no missing; ","")&amp;IF(AND(F517="Import - Reverse charge (Box 9)",E517="Saudi Arabia"),"RCM used for a local supplier; ","")&amp;IF(AND(L517="Yes",NOT(OR(F517="Standard domestic 15% (Box 7)",F517="Import - VAT paid at customs (Box 8)",F517="Import - Reverse charge (Box 9)"))),"VAT claimed on non-taxable category; ",""))</f>
        <v/>
      </c>
    </row>
    <row r="518">
      <c r="A518" s="17" t="n"/>
      <c r="B518" s="14" t="n"/>
      <c r="C518" s="14" t="n"/>
      <c r="D518" s="16" t="n"/>
      <c r="E518" s="14" t="n"/>
      <c r="F518" s="14" t="n"/>
      <c r="G518" s="14" t="n"/>
      <c r="H518" s="19" t="n"/>
      <c r="I518" s="19" t="n"/>
      <c r="J518" s="34">
        <f>IF(A518="","",H518+I518)</f>
        <v/>
      </c>
      <c r="K518" s="14" t="n"/>
      <c r="L518" s="14" t="n"/>
      <c r="M518" s="14" t="n"/>
      <c r="N518" s="14" t="n"/>
      <c r="O518" s="20">
        <f>IF(A518="","",SUMPRODUCT((A518&gt;=Setup!$C$19:$C$30)*(A518&lt;=Setup!$D$19:$D$30)*Setup!$A$19:$A$30))</f>
        <v/>
      </c>
      <c r="P518" s="34">
        <f>IF(A518="","",IF(OR(F518="Standard domestic 15% (Box 7)",F518="Import - VAT paid at customs (Box 8)",F518="Import - Reverse charge (Box 9)"),ROUND(H518*Setup!$B$9,2),0))</f>
        <v/>
      </c>
      <c r="Q518" s="34">
        <f>IF(A518="","",I518-P518)</f>
        <v/>
      </c>
      <c r="R518" s="34">
        <f>IF(A518="","",IF(L518="Yes",I518,0))</f>
        <v/>
      </c>
      <c r="S518" s="34">
        <f>IF(A518="","",IF(AND(L518="Yes",K518="Yes",NOT(ISNUMBER(SEARCH("blocked",G518))),OR(F518="Standard domestic 15% (Box 7)",F518="Import - VAT paid at customs (Box 8)",F518="Import - Reverse charge (Box 9)"),OR(F518&lt;&gt;"Standard domestic 15% (Box 7)",AND(LEN(D518)=15,LEFT(D518,1)="3",RIGHT(D518,1)="3",ISNUMBER(--D518)))),I518,0))</f>
        <v/>
      </c>
      <c r="T518" s="34">
        <f>IF(A518="","",R518-S518)</f>
        <v/>
      </c>
      <c r="U518" s="23">
        <f>IF(A518="","",IF(O518=0,"Outside audit periods; ","")&amp;IF(F518="","No VAT category; ","")&amp;IF(ABS(Q518)&gt;Setup!$B$10,"VAT ≠ 15% × net; ","")&amp;IF(AND(F518="Standard domestic 15% (Box 7)",NOT(AND(LEN(D518)=15,LEFT(D518,1)="3",RIGHT(D518,1)="3",ISNUMBER(--D518)))),"Invalid/missing supplier VAT no; ","")&amp;IF(AND(L518="Yes",K518&lt;&gt;"Yes"),"VAT claimed without valid tax invoice; ","")&amp;IF(AND(L518="Yes",ISNUMBER(SEARCH("blocked",G518))),"Blocked input VAT claimed; ","")&amp;IF(AND(F518="Import - VAT paid at customs (Box 8)",M518=""),"Customs declaration no missing; ","")&amp;IF(AND(F518="Import - Reverse charge (Box 9)",E518="Saudi Arabia"),"RCM used for a local supplier; ","")&amp;IF(AND(L518="Yes",NOT(OR(F518="Standard domestic 15% (Box 7)",F518="Import - VAT paid at customs (Box 8)",F518="Import - Reverse charge (Box 9)"))),"VAT claimed on non-taxable category; ",""))</f>
        <v/>
      </c>
    </row>
    <row r="519">
      <c r="A519" s="17" t="n"/>
      <c r="B519" s="14" t="n"/>
      <c r="C519" s="14" t="n"/>
      <c r="D519" s="16" t="n"/>
      <c r="E519" s="14" t="n"/>
      <c r="F519" s="14" t="n"/>
      <c r="G519" s="14" t="n"/>
      <c r="H519" s="19" t="n"/>
      <c r="I519" s="19" t="n"/>
      <c r="J519" s="34">
        <f>IF(A519="","",H519+I519)</f>
        <v/>
      </c>
      <c r="K519" s="14" t="n"/>
      <c r="L519" s="14" t="n"/>
      <c r="M519" s="14" t="n"/>
      <c r="N519" s="14" t="n"/>
      <c r="O519" s="20">
        <f>IF(A519="","",SUMPRODUCT((A519&gt;=Setup!$C$19:$C$30)*(A519&lt;=Setup!$D$19:$D$30)*Setup!$A$19:$A$30))</f>
        <v/>
      </c>
      <c r="P519" s="34">
        <f>IF(A519="","",IF(OR(F519="Standard domestic 15% (Box 7)",F519="Import - VAT paid at customs (Box 8)",F519="Import - Reverse charge (Box 9)"),ROUND(H519*Setup!$B$9,2),0))</f>
        <v/>
      </c>
      <c r="Q519" s="34">
        <f>IF(A519="","",I519-P519)</f>
        <v/>
      </c>
      <c r="R519" s="34">
        <f>IF(A519="","",IF(L519="Yes",I519,0))</f>
        <v/>
      </c>
      <c r="S519" s="34">
        <f>IF(A519="","",IF(AND(L519="Yes",K519="Yes",NOT(ISNUMBER(SEARCH("blocked",G519))),OR(F519="Standard domestic 15% (Box 7)",F519="Import - VAT paid at customs (Box 8)",F519="Import - Reverse charge (Box 9)"),OR(F519&lt;&gt;"Standard domestic 15% (Box 7)",AND(LEN(D519)=15,LEFT(D519,1)="3",RIGHT(D519,1)="3",ISNUMBER(--D519)))),I519,0))</f>
        <v/>
      </c>
      <c r="T519" s="34">
        <f>IF(A519="","",R519-S519)</f>
        <v/>
      </c>
      <c r="U519" s="23">
        <f>IF(A519="","",IF(O519=0,"Outside audit periods; ","")&amp;IF(F519="","No VAT category; ","")&amp;IF(ABS(Q519)&gt;Setup!$B$10,"VAT ≠ 15% × net; ","")&amp;IF(AND(F519="Standard domestic 15% (Box 7)",NOT(AND(LEN(D519)=15,LEFT(D519,1)="3",RIGHT(D519,1)="3",ISNUMBER(--D519)))),"Invalid/missing supplier VAT no; ","")&amp;IF(AND(L519="Yes",K519&lt;&gt;"Yes"),"VAT claimed without valid tax invoice; ","")&amp;IF(AND(L519="Yes",ISNUMBER(SEARCH("blocked",G519))),"Blocked input VAT claimed; ","")&amp;IF(AND(F519="Import - VAT paid at customs (Box 8)",M519=""),"Customs declaration no missing; ","")&amp;IF(AND(F519="Import - Reverse charge (Box 9)",E519="Saudi Arabia"),"RCM used for a local supplier; ","")&amp;IF(AND(L519="Yes",NOT(OR(F519="Standard domestic 15% (Box 7)",F519="Import - VAT paid at customs (Box 8)",F519="Import - Reverse charge (Box 9)"))),"VAT claimed on non-taxable category; ",""))</f>
        <v/>
      </c>
    </row>
    <row r="520">
      <c r="A520" s="17" t="n"/>
      <c r="B520" s="14" t="n"/>
      <c r="C520" s="14" t="n"/>
      <c r="D520" s="16" t="n"/>
      <c r="E520" s="14" t="n"/>
      <c r="F520" s="14" t="n"/>
      <c r="G520" s="14" t="n"/>
      <c r="H520" s="19" t="n"/>
      <c r="I520" s="19" t="n"/>
      <c r="J520" s="34">
        <f>IF(A520="","",H520+I520)</f>
        <v/>
      </c>
      <c r="K520" s="14" t="n"/>
      <c r="L520" s="14" t="n"/>
      <c r="M520" s="14" t="n"/>
      <c r="N520" s="14" t="n"/>
      <c r="O520" s="20">
        <f>IF(A520="","",SUMPRODUCT((A520&gt;=Setup!$C$19:$C$30)*(A520&lt;=Setup!$D$19:$D$30)*Setup!$A$19:$A$30))</f>
        <v/>
      </c>
      <c r="P520" s="34">
        <f>IF(A520="","",IF(OR(F520="Standard domestic 15% (Box 7)",F520="Import - VAT paid at customs (Box 8)",F520="Import - Reverse charge (Box 9)"),ROUND(H520*Setup!$B$9,2),0))</f>
        <v/>
      </c>
      <c r="Q520" s="34">
        <f>IF(A520="","",I520-P520)</f>
        <v/>
      </c>
      <c r="R520" s="34">
        <f>IF(A520="","",IF(L520="Yes",I520,0))</f>
        <v/>
      </c>
      <c r="S520" s="34">
        <f>IF(A520="","",IF(AND(L520="Yes",K520="Yes",NOT(ISNUMBER(SEARCH("blocked",G520))),OR(F520="Standard domestic 15% (Box 7)",F520="Import - VAT paid at customs (Box 8)",F520="Import - Reverse charge (Box 9)"),OR(F520&lt;&gt;"Standard domestic 15% (Box 7)",AND(LEN(D520)=15,LEFT(D520,1)="3",RIGHT(D520,1)="3",ISNUMBER(--D520)))),I520,0))</f>
        <v/>
      </c>
      <c r="T520" s="34">
        <f>IF(A520="","",R520-S520)</f>
        <v/>
      </c>
      <c r="U520" s="23">
        <f>IF(A520="","",IF(O520=0,"Outside audit periods; ","")&amp;IF(F520="","No VAT category; ","")&amp;IF(ABS(Q520)&gt;Setup!$B$10,"VAT ≠ 15% × net; ","")&amp;IF(AND(F520="Standard domestic 15% (Box 7)",NOT(AND(LEN(D520)=15,LEFT(D520,1)="3",RIGHT(D520,1)="3",ISNUMBER(--D520)))),"Invalid/missing supplier VAT no; ","")&amp;IF(AND(L520="Yes",K520&lt;&gt;"Yes"),"VAT claimed without valid tax invoice; ","")&amp;IF(AND(L520="Yes",ISNUMBER(SEARCH("blocked",G520))),"Blocked input VAT claimed; ","")&amp;IF(AND(F520="Import - VAT paid at customs (Box 8)",M520=""),"Customs declaration no missing; ","")&amp;IF(AND(F520="Import - Reverse charge (Box 9)",E520="Saudi Arabia"),"RCM used for a local supplier; ","")&amp;IF(AND(L520="Yes",NOT(OR(F520="Standard domestic 15% (Box 7)",F520="Import - VAT paid at customs (Box 8)",F520="Import - Reverse charge (Box 9)"))),"VAT claimed on non-taxable category; ",""))</f>
        <v/>
      </c>
    </row>
    <row r="521">
      <c r="A521" s="17" t="n"/>
      <c r="B521" s="14" t="n"/>
      <c r="C521" s="14" t="n"/>
      <c r="D521" s="16" t="n"/>
      <c r="E521" s="14" t="n"/>
      <c r="F521" s="14" t="n"/>
      <c r="G521" s="14" t="n"/>
      <c r="H521" s="19" t="n"/>
      <c r="I521" s="19" t="n"/>
      <c r="J521" s="34">
        <f>IF(A521="","",H521+I521)</f>
        <v/>
      </c>
      <c r="K521" s="14" t="n"/>
      <c r="L521" s="14" t="n"/>
      <c r="M521" s="14" t="n"/>
      <c r="N521" s="14" t="n"/>
      <c r="O521" s="20">
        <f>IF(A521="","",SUMPRODUCT((A521&gt;=Setup!$C$19:$C$30)*(A521&lt;=Setup!$D$19:$D$30)*Setup!$A$19:$A$30))</f>
        <v/>
      </c>
      <c r="P521" s="34">
        <f>IF(A521="","",IF(OR(F521="Standard domestic 15% (Box 7)",F521="Import - VAT paid at customs (Box 8)",F521="Import - Reverse charge (Box 9)"),ROUND(H521*Setup!$B$9,2),0))</f>
        <v/>
      </c>
      <c r="Q521" s="34">
        <f>IF(A521="","",I521-P521)</f>
        <v/>
      </c>
      <c r="R521" s="34">
        <f>IF(A521="","",IF(L521="Yes",I521,0))</f>
        <v/>
      </c>
      <c r="S521" s="34">
        <f>IF(A521="","",IF(AND(L521="Yes",K521="Yes",NOT(ISNUMBER(SEARCH("blocked",G521))),OR(F521="Standard domestic 15% (Box 7)",F521="Import - VAT paid at customs (Box 8)",F521="Import - Reverse charge (Box 9)"),OR(F521&lt;&gt;"Standard domestic 15% (Box 7)",AND(LEN(D521)=15,LEFT(D521,1)="3",RIGHT(D521,1)="3",ISNUMBER(--D521)))),I521,0))</f>
        <v/>
      </c>
      <c r="T521" s="34">
        <f>IF(A521="","",R521-S521)</f>
        <v/>
      </c>
      <c r="U521" s="23">
        <f>IF(A521="","",IF(O521=0,"Outside audit periods; ","")&amp;IF(F521="","No VAT category; ","")&amp;IF(ABS(Q521)&gt;Setup!$B$10,"VAT ≠ 15% × net; ","")&amp;IF(AND(F521="Standard domestic 15% (Box 7)",NOT(AND(LEN(D521)=15,LEFT(D521,1)="3",RIGHT(D521,1)="3",ISNUMBER(--D521)))),"Invalid/missing supplier VAT no; ","")&amp;IF(AND(L521="Yes",K521&lt;&gt;"Yes"),"VAT claimed without valid tax invoice; ","")&amp;IF(AND(L521="Yes",ISNUMBER(SEARCH("blocked",G521))),"Blocked input VAT claimed; ","")&amp;IF(AND(F521="Import - VAT paid at customs (Box 8)",M521=""),"Customs declaration no missing; ","")&amp;IF(AND(F521="Import - Reverse charge (Box 9)",E521="Saudi Arabia"),"RCM used for a local supplier; ","")&amp;IF(AND(L521="Yes",NOT(OR(F521="Standard domestic 15% (Box 7)",F521="Import - VAT paid at customs (Box 8)",F521="Import - Reverse charge (Box 9)"))),"VAT claimed on non-taxable category; ",""))</f>
        <v/>
      </c>
    </row>
    <row r="522">
      <c r="A522" s="17" t="n"/>
      <c r="B522" s="14" t="n"/>
      <c r="C522" s="14" t="n"/>
      <c r="D522" s="16" t="n"/>
      <c r="E522" s="14" t="n"/>
      <c r="F522" s="14" t="n"/>
      <c r="G522" s="14" t="n"/>
      <c r="H522" s="19" t="n"/>
      <c r="I522" s="19" t="n"/>
      <c r="J522" s="34">
        <f>IF(A522="","",H522+I522)</f>
        <v/>
      </c>
      <c r="K522" s="14" t="n"/>
      <c r="L522" s="14" t="n"/>
      <c r="M522" s="14" t="n"/>
      <c r="N522" s="14" t="n"/>
      <c r="O522" s="20">
        <f>IF(A522="","",SUMPRODUCT((A522&gt;=Setup!$C$19:$C$30)*(A522&lt;=Setup!$D$19:$D$30)*Setup!$A$19:$A$30))</f>
        <v/>
      </c>
      <c r="P522" s="34">
        <f>IF(A522="","",IF(OR(F522="Standard domestic 15% (Box 7)",F522="Import - VAT paid at customs (Box 8)",F522="Import - Reverse charge (Box 9)"),ROUND(H522*Setup!$B$9,2),0))</f>
        <v/>
      </c>
      <c r="Q522" s="34">
        <f>IF(A522="","",I522-P522)</f>
        <v/>
      </c>
      <c r="R522" s="34">
        <f>IF(A522="","",IF(L522="Yes",I522,0))</f>
        <v/>
      </c>
      <c r="S522" s="34">
        <f>IF(A522="","",IF(AND(L522="Yes",K522="Yes",NOT(ISNUMBER(SEARCH("blocked",G522))),OR(F522="Standard domestic 15% (Box 7)",F522="Import - VAT paid at customs (Box 8)",F522="Import - Reverse charge (Box 9)"),OR(F522&lt;&gt;"Standard domestic 15% (Box 7)",AND(LEN(D522)=15,LEFT(D522,1)="3",RIGHT(D522,1)="3",ISNUMBER(--D522)))),I522,0))</f>
        <v/>
      </c>
      <c r="T522" s="34">
        <f>IF(A522="","",R522-S522)</f>
        <v/>
      </c>
      <c r="U522" s="23">
        <f>IF(A522="","",IF(O522=0,"Outside audit periods; ","")&amp;IF(F522="","No VAT category; ","")&amp;IF(ABS(Q522)&gt;Setup!$B$10,"VAT ≠ 15% × net; ","")&amp;IF(AND(F522="Standard domestic 15% (Box 7)",NOT(AND(LEN(D522)=15,LEFT(D522,1)="3",RIGHT(D522,1)="3",ISNUMBER(--D522)))),"Invalid/missing supplier VAT no; ","")&amp;IF(AND(L522="Yes",K522&lt;&gt;"Yes"),"VAT claimed without valid tax invoice; ","")&amp;IF(AND(L522="Yes",ISNUMBER(SEARCH("blocked",G522))),"Blocked input VAT claimed; ","")&amp;IF(AND(F522="Import - VAT paid at customs (Box 8)",M522=""),"Customs declaration no missing; ","")&amp;IF(AND(F522="Import - Reverse charge (Box 9)",E522="Saudi Arabia"),"RCM used for a local supplier; ","")&amp;IF(AND(L522="Yes",NOT(OR(F522="Standard domestic 15% (Box 7)",F522="Import - VAT paid at customs (Box 8)",F522="Import - Reverse charge (Box 9)"))),"VAT claimed on non-taxable category; ",""))</f>
        <v/>
      </c>
    </row>
    <row r="523">
      <c r="A523" s="17" t="n"/>
      <c r="B523" s="14" t="n"/>
      <c r="C523" s="14" t="n"/>
      <c r="D523" s="16" t="n"/>
      <c r="E523" s="14" t="n"/>
      <c r="F523" s="14" t="n"/>
      <c r="G523" s="14" t="n"/>
      <c r="H523" s="19" t="n"/>
      <c r="I523" s="19" t="n"/>
      <c r="J523" s="34">
        <f>IF(A523="","",H523+I523)</f>
        <v/>
      </c>
      <c r="K523" s="14" t="n"/>
      <c r="L523" s="14" t="n"/>
      <c r="M523" s="14" t="n"/>
      <c r="N523" s="14" t="n"/>
      <c r="O523" s="20">
        <f>IF(A523="","",SUMPRODUCT((A523&gt;=Setup!$C$19:$C$30)*(A523&lt;=Setup!$D$19:$D$30)*Setup!$A$19:$A$30))</f>
        <v/>
      </c>
      <c r="P523" s="34">
        <f>IF(A523="","",IF(OR(F523="Standard domestic 15% (Box 7)",F523="Import - VAT paid at customs (Box 8)",F523="Import - Reverse charge (Box 9)"),ROUND(H523*Setup!$B$9,2),0))</f>
        <v/>
      </c>
      <c r="Q523" s="34">
        <f>IF(A523="","",I523-P523)</f>
        <v/>
      </c>
      <c r="R523" s="34">
        <f>IF(A523="","",IF(L523="Yes",I523,0))</f>
        <v/>
      </c>
      <c r="S523" s="34">
        <f>IF(A523="","",IF(AND(L523="Yes",K523="Yes",NOT(ISNUMBER(SEARCH("blocked",G523))),OR(F523="Standard domestic 15% (Box 7)",F523="Import - VAT paid at customs (Box 8)",F523="Import - Reverse charge (Box 9)"),OR(F523&lt;&gt;"Standard domestic 15% (Box 7)",AND(LEN(D523)=15,LEFT(D523,1)="3",RIGHT(D523,1)="3",ISNUMBER(--D523)))),I523,0))</f>
        <v/>
      </c>
      <c r="T523" s="34">
        <f>IF(A523="","",R523-S523)</f>
        <v/>
      </c>
      <c r="U523" s="23">
        <f>IF(A523="","",IF(O523=0,"Outside audit periods; ","")&amp;IF(F523="","No VAT category; ","")&amp;IF(ABS(Q523)&gt;Setup!$B$10,"VAT ≠ 15% × net; ","")&amp;IF(AND(F523="Standard domestic 15% (Box 7)",NOT(AND(LEN(D523)=15,LEFT(D523,1)="3",RIGHT(D523,1)="3",ISNUMBER(--D523)))),"Invalid/missing supplier VAT no; ","")&amp;IF(AND(L523="Yes",K523&lt;&gt;"Yes"),"VAT claimed without valid tax invoice; ","")&amp;IF(AND(L523="Yes",ISNUMBER(SEARCH("blocked",G523))),"Blocked input VAT claimed; ","")&amp;IF(AND(F523="Import - VAT paid at customs (Box 8)",M523=""),"Customs declaration no missing; ","")&amp;IF(AND(F523="Import - Reverse charge (Box 9)",E523="Saudi Arabia"),"RCM used for a local supplier; ","")&amp;IF(AND(L523="Yes",NOT(OR(F523="Standard domestic 15% (Box 7)",F523="Import - VAT paid at customs (Box 8)",F523="Import - Reverse charge (Box 9)"))),"VAT claimed on non-taxable category; ",""))</f>
        <v/>
      </c>
    </row>
    <row r="524">
      <c r="A524" s="17" t="n"/>
      <c r="B524" s="14" t="n"/>
      <c r="C524" s="14" t="n"/>
      <c r="D524" s="16" t="n"/>
      <c r="E524" s="14" t="n"/>
      <c r="F524" s="14" t="n"/>
      <c r="G524" s="14" t="n"/>
      <c r="H524" s="19" t="n"/>
      <c r="I524" s="19" t="n"/>
      <c r="J524" s="34">
        <f>IF(A524="","",H524+I524)</f>
        <v/>
      </c>
      <c r="K524" s="14" t="n"/>
      <c r="L524" s="14" t="n"/>
      <c r="M524" s="14" t="n"/>
      <c r="N524" s="14" t="n"/>
      <c r="O524" s="20">
        <f>IF(A524="","",SUMPRODUCT((A524&gt;=Setup!$C$19:$C$30)*(A524&lt;=Setup!$D$19:$D$30)*Setup!$A$19:$A$30))</f>
        <v/>
      </c>
      <c r="P524" s="34">
        <f>IF(A524="","",IF(OR(F524="Standard domestic 15% (Box 7)",F524="Import - VAT paid at customs (Box 8)",F524="Import - Reverse charge (Box 9)"),ROUND(H524*Setup!$B$9,2),0))</f>
        <v/>
      </c>
      <c r="Q524" s="34">
        <f>IF(A524="","",I524-P524)</f>
        <v/>
      </c>
      <c r="R524" s="34">
        <f>IF(A524="","",IF(L524="Yes",I524,0))</f>
        <v/>
      </c>
      <c r="S524" s="34">
        <f>IF(A524="","",IF(AND(L524="Yes",K524="Yes",NOT(ISNUMBER(SEARCH("blocked",G524))),OR(F524="Standard domestic 15% (Box 7)",F524="Import - VAT paid at customs (Box 8)",F524="Import - Reverse charge (Box 9)"),OR(F524&lt;&gt;"Standard domestic 15% (Box 7)",AND(LEN(D524)=15,LEFT(D524,1)="3",RIGHT(D524,1)="3",ISNUMBER(--D524)))),I524,0))</f>
        <v/>
      </c>
      <c r="T524" s="34">
        <f>IF(A524="","",R524-S524)</f>
        <v/>
      </c>
      <c r="U524" s="23">
        <f>IF(A524="","",IF(O524=0,"Outside audit periods; ","")&amp;IF(F524="","No VAT category; ","")&amp;IF(ABS(Q524)&gt;Setup!$B$10,"VAT ≠ 15% × net; ","")&amp;IF(AND(F524="Standard domestic 15% (Box 7)",NOT(AND(LEN(D524)=15,LEFT(D524,1)="3",RIGHT(D524,1)="3",ISNUMBER(--D524)))),"Invalid/missing supplier VAT no; ","")&amp;IF(AND(L524="Yes",K524&lt;&gt;"Yes"),"VAT claimed without valid tax invoice; ","")&amp;IF(AND(L524="Yes",ISNUMBER(SEARCH("blocked",G524))),"Blocked input VAT claimed; ","")&amp;IF(AND(F524="Import - VAT paid at customs (Box 8)",M524=""),"Customs declaration no missing; ","")&amp;IF(AND(F524="Import - Reverse charge (Box 9)",E524="Saudi Arabia"),"RCM used for a local supplier; ","")&amp;IF(AND(L524="Yes",NOT(OR(F524="Standard domestic 15% (Box 7)",F524="Import - VAT paid at customs (Box 8)",F524="Import - Reverse charge (Box 9)"))),"VAT claimed on non-taxable category; ",""))</f>
        <v/>
      </c>
    </row>
    <row r="525">
      <c r="A525" s="17" t="n"/>
      <c r="B525" s="14" t="n"/>
      <c r="C525" s="14" t="n"/>
      <c r="D525" s="16" t="n"/>
      <c r="E525" s="14" t="n"/>
      <c r="F525" s="14" t="n"/>
      <c r="G525" s="14" t="n"/>
      <c r="H525" s="19" t="n"/>
      <c r="I525" s="19" t="n"/>
      <c r="J525" s="34">
        <f>IF(A525="","",H525+I525)</f>
        <v/>
      </c>
      <c r="K525" s="14" t="n"/>
      <c r="L525" s="14" t="n"/>
      <c r="M525" s="14" t="n"/>
      <c r="N525" s="14" t="n"/>
      <c r="O525" s="20">
        <f>IF(A525="","",SUMPRODUCT((A525&gt;=Setup!$C$19:$C$30)*(A525&lt;=Setup!$D$19:$D$30)*Setup!$A$19:$A$30))</f>
        <v/>
      </c>
      <c r="P525" s="34">
        <f>IF(A525="","",IF(OR(F525="Standard domestic 15% (Box 7)",F525="Import - VAT paid at customs (Box 8)",F525="Import - Reverse charge (Box 9)"),ROUND(H525*Setup!$B$9,2),0))</f>
        <v/>
      </c>
      <c r="Q525" s="34">
        <f>IF(A525="","",I525-P525)</f>
        <v/>
      </c>
      <c r="R525" s="34">
        <f>IF(A525="","",IF(L525="Yes",I525,0))</f>
        <v/>
      </c>
      <c r="S525" s="34">
        <f>IF(A525="","",IF(AND(L525="Yes",K525="Yes",NOT(ISNUMBER(SEARCH("blocked",G525))),OR(F525="Standard domestic 15% (Box 7)",F525="Import - VAT paid at customs (Box 8)",F525="Import - Reverse charge (Box 9)"),OR(F525&lt;&gt;"Standard domestic 15% (Box 7)",AND(LEN(D525)=15,LEFT(D525,1)="3",RIGHT(D525,1)="3",ISNUMBER(--D525)))),I525,0))</f>
        <v/>
      </c>
      <c r="T525" s="34">
        <f>IF(A525="","",R525-S525)</f>
        <v/>
      </c>
      <c r="U525" s="23">
        <f>IF(A525="","",IF(O525=0,"Outside audit periods; ","")&amp;IF(F525="","No VAT category; ","")&amp;IF(ABS(Q525)&gt;Setup!$B$10,"VAT ≠ 15% × net; ","")&amp;IF(AND(F525="Standard domestic 15% (Box 7)",NOT(AND(LEN(D525)=15,LEFT(D525,1)="3",RIGHT(D525,1)="3",ISNUMBER(--D525)))),"Invalid/missing supplier VAT no; ","")&amp;IF(AND(L525="Yes",K525&lt;&gt;"Yes"),"VAT claimed without valid tax invoice; ","")&amp;IF(AND(L525="Yes",ISNUMBER(SEARCH("blocked",G525))),"Blocked input VAT claimed; ","")&amp;IF(AND(F525="Import - VAT paid at customs (Box 8)",M525=""),"Customs declaration no missing; ","")&amp;IF(AND(F525="Import - Reverse charge (Box 9)",E525="Saudi Arabia"),"RCM used for a local supplier; ","")&amp;IF(AND(L525="Yes",NOT(OR(F525="Standard domestic 15% (Box 7)",F525="Import - VAT paid at customs (Box 8)",F525="Import - Reverse charge (Box 9)"))),"VAT claimed on non-taxable category; ",""))</f>
        <v/>
      </c>
    </row>
    <row r="526">
      <c r="A526" s="17" t="n"/>
      <c r="B526" s="14" t="n"/>
      <c r="C526" s="14" t="n"/>
      <c r="D526" s="16" t="n"/>
      <c r="E526" s="14" t="n"/>
      <c r="F526" s="14" t="n"/>
      <c r="G526" s="14" t="n"/>
      <c r="H526" s="19" t="n"/>
      <c r="I526" s="19" t="n"/>
      <c r="J526" s="34">
        <f>IF(A526="","",H526+I526)</f>
        <v/>
      </c>
      <c r="K526" s="14" t="n"/>
      <c r="L526" s="14" t="n"/>
      <c r="M526" s="14" t="n"/>
      <c r="N526" s="14" t="n"/>
      <c r="O526" s="20">
        <f>IF(A526="","",SUMPRODUCT((A526&gt;=Setup!$C$19:$C$30)*(A526&lt;=Setup!$D$19:$D$30)*Setup!$A$19:$A$30))</f>
        <v/>
      </c>
      <c r="P526" s="34">
        <f>IF(A526="","",IF(OR(F526="Standard domestic 15% (Box 7)",F526="Import - VAT paid at customs (Box 8)",F526="Import - Reverse charge (Box 9)"),ROUND(H526*Setup!$B$9,2),0))</f>
        <v/>
      </c>
      <c r="Q526" s="34">
        <f>IF(A526="","",I526-P526)</f>
        <v/>
      </c>
      <c r="R526" s="34">
        <f>IF(A526="","",IF(L526="Yes",I526,0))</f>
        <v/>
      </c>
      <c r="S526" s="34">
        <f>IF(A526="","",IF(AND(L526="Yes",K526="Yes",NOT(ISNUMBER(SEARCH("blocked",G526))),OR(F526="Standard domestic 15% (Box 7)",F526="Import - VAT paid at customs (Box 8)",F526="Import - Reverse charge (Box 9)"),OR(F526&lt;&gt;"Standard domestic 15% (Box 7)",AND(LEN(D526)=15,LEFT(D526,1)="3",RIGHT(D526,1)="3",ISNUMBER(--D526)))),I526,0))</f>
        <v/>
      </c>
      <c r="T526" s="34">
        <f>IF(A526="","",R526-S526)</f>
        <v/>
      </c>
      <c r="U526" s="23">
        <f>IF(A526="","",IF(O526=0,"Outside audit periods; ","")&amp;IF(F526="","No VAT category; ","")&amp;IF(ABS(Q526)&gt;Setup!$B$10,"VAT ≠ 15% × net; ","")&amp;IF(AND(F526="Standard domestic 15% (Box 7)",NOT(AND(LEN(D526)=15,LEFT(D526,1)="3",RIGHT(D526,1)="3",ISNUMBER(--D526)))),"Invalid/missing supplier VAT no; ","")&amp;IF(AND(L526="Yes",K526&lt;&gt;"Yes"),"VAT claimed without valid tax invoice; ","")&amp;IF(AND(L526="Yes",ISNUMBER(SEARCH("blocked",G526))),"Blocked input VAT claimed; ","")&amp;IF(AND(F526="Import - VAT paid at customs (Box 8)",M526=""),"Customs declaration no missing; ","")&amp;IF(AND(F526="Import - Reverse charge (Box 9)",E526="Saudi Arabia"),"RCM used for a local supplier; ","")&amp;IF(AND(L526="Yes",NOT(OR(F526="Standard domestic 15% (Box 7)",F526="Import - VAT paid at customs (Box 8)",F526="Import - Reverse charge (Box 9)"))),"VAT claimed on non-taxable category; ",""))</f>
        <v/>
      </c>
    </row>
    <row r="527">
      <c r="A527" s="17" t="n"/>
      <c r="B527" s="14" t="n"/>
      <c r="C527" s="14" t="n"/>
      <c r="D527" s="16" t="n"/>
      <c r="E527" s="14" t="n"/>
      <c r="F527" s="14" t="n"/>
      <c r="G527" s="14" t="n"/>
      <c r="H527" s="19" t="n"/>
      <c r="I527" s="19" t="n"/>
      <c r="J527" s="34">
        <f>IF(A527="","",H527+I527)</f>
        <v/>
      </c>
      <c r="K527" s="14" t="n"/>
      <c r="L527" s="14" t="n"/>
      <c r="M527" s="14" t="n"/>
      <c r="N527" s="14" t="n"/>
      <c r="O527" s="20">
        <f>IF(A527="","",SUMPRODUCT((A527&gt;=Setup!$C$19:$C$30)*(A527&lt;=Setup!$D$19:$D$30)*Setup!$A$19:$A$30))</f>
        <v/>
      </c>
      <c r="P527" s="34">
        <f>IF(A527="","",IF(OR(F527="Standard domestic 15% (Box 7)",F527="Import - VAT paid at customs (Box 8)",F527="Import - Reverse charge (Box 9)"),ROUND(H527*Setup!$B$9,2),0))</f>
        <v/>
      </c>
      <c r="Q527" s="34">
        <f>IF(A527="","",I527-P527)</f>
        <v/>
      </c>
      <c r="R527" s="34">
        <f>IF(A527="","",IF(L527="Yes",I527,0))</f>
        <v/>
      </c>
      <c r="S527" s="34">
        <f>IF(A527="","",IF(AND(L527="Yes",K527="Yes",NOT(ISNUMBER(SEARCH("blocked",G527))),OR(F527="Standard domestic 15% (Box 7)",F527="Import - VAT paid at customs (Box 8)",F527="Import - Reverse charge (Box 9)"),OR(F527&lt;&gt;"Standard domestic 15% (Box 7)",AND(LEN(D527)=15,LEFT(D527,1)="3",RIGHT(D527,1)="3",ISNUMBER(--D527)))),I527,0))</f>
        <v/>
      </c>
      <c r="T527" s="34">
        <f>IF(A527="","",R527-S527)</f>
        <v/>
      </c>
      <c r="U527" s="23">
        <f>IF(A527="","",IF(O527=0,"Outside audit periods; ","")&amp;IF(F527="","No VAT category; ","")&amp;IF(ABS(Q527)&gt;Setup!$B$10,"VAT ≠ 15% × net; ","")&amp;IF(AND(F527="Standard domestic 15% (Box 7)",NOT(AND(LEN(D527)=15,LEFT(D527,1)="3",RIGHT(D527,1)="3",ISNUMBER(--D527)))),"Invalid/missing supplier VAT no; ","")&amp;IF(AND(L527="Yes",K527&lt;&gt;"Yes"),"VAT claimed without valid tax invoice; ","")&amp;IF(AND(L527="Yes",ISNUMBER(SEARCH("blocked",G527))),"Blocked input VAT claimed; ","")&amp;IF(AND(F527="Import - VAT paid at customs (Box 8)",M527=""),"Customs declaration no missing; ","")&amp;IF(AND(F527="Import - Reverse charge (Box 9)",E527="Saudi Arabia"),"RCM used for a local supplier; ","")&amp;IF(AND(L527="Yes",NOT(OR(F527="Standard domestic 15% (Box 7)",F527="Import - VAT paid at customs (Box 8)",F527="Import - Reverse charge (Box 9)"))),"VAT claimed on non-taxable category; ",""))</f>
        <v/>
      </c>
    </row>
    <row r="528">
      <c r="A528" s="17" t="n"/>
      <c r="B528" s="14" t="n"/>
      <c r="C528" s="14" t="n"/>
      <c r="D528" s="16" t="n"/>
      <c r="E528" s="14" t="n"/>
      <c r="F528" s="14" t="n"/>
      <c r="G528" s="14" t="n"/>
      <c r="H528" s="19" t="n"/>
      <c r="I528" s="19" t="n"/>
      <c r="J528" s="34">
        <f>IF(A528="","",H528+I528)</f>
        <v/>
      </c>
      <c r="K528" s="14" t="n"/>
      <c r="L528" s="14" t="n"/>
      <c r="M528" s="14" t="n"/>
      <c r="N528" s="14" t="n"/>
      <c r="O528" s="20">
        <f>IF(A528="","",SUMPRODUCT((A528&gt;=Setup!$C$19:$C$30)*(A528&lt;=Setup!$D$19:$D$30)*Setup!$A$19:$A$30))</f>
        <v/>
      </c>
      <c r="P528" s="34">
        <f>IF(A528="","",IF(OR(F528="Standard domestic 15% (Box 7)",F528="Import - VAT paid at customs (Box 8)",F528="Import - Reverse charge (Box 9)"),ROUND(H528*Setup!$B$9,2),0))</f>
        <v/>
      </c>
      <c r="Q528" s="34">
        <f>IF(A528="","",I528-P528)</f>
        <v/>
      </c>
      <c r="R528" s="34">
        <f>IF(A528="","",IF(L528="Yes",I528,0))</f>
        <v/>
      </c>
      <c r="S528" s="34">
        <f>IF(A528="","",IF(AND(L528="Yes",K528="Yes",NOT(ISNUMBER(SEARCH("blocked",G528))),OR(F528="Standard domestic 15% (Box 7)",F528="Import - VAT paid at customs (Box 8)",F528="Import - Reverse charge (Box 9)"),OR(F528&lt;&gt;"Standard domestic 15% (Box 7)",AND(LEN(D528)=15,LEFT(D528,1)="3",RIGHT(D528,1)="3",ISNUMBER(--D528)))),I528,0))</f>
        <v/>
      </c>
      <c r="T528" s="34">
        <f>IF(A528="","",R528-S528)</f>
        <v/>
      </c>
      <c r="U528" s="23">
        <f>IF(A528="","",IF(O528=0,"Outside audit periods; ","")&amp;IF(F528="","No VAT category; ","")&amp;IF(ABS(Q528)&gt;Setup!$B$10,"VAT ≠ 15% × net; ","")&amp;IF(AND(F528="Standard domestic 15% (Box 7)",NOT(AND(LEN(D528)=15,LEFT(D528,1)="3",RIGHT(D528,1)="3",ISNUMBER(--D528)))),"Invalid/missing supplier VAT no; ","")&amp;IF(AND(L528="Yes",K528&lt;&gt;"Yes"),"VAT claimed without valid tax invoice; ","")&amp;IF(AND(L528="Yes",ISNUMBER(SEARCH("blocked",G528))),"Blocked input VAT claimed; ","")&amp;IF(AND(F528="Import - VAT paid at customs (Box 8)",M528=""),"Customs declaration no missing; ","")&amp;IF(AND(F528="Import - Reverse charge (Box 9)",E528="Saudi Arabia"),"RCM used for a local supplier; ","")&amp;IF(AND(L528="Yes",NOT(OR(F528="Standard domestic 15% (Box 7)",F528="Import - VAT paid at customs (Box 8)",F528="Import - Reverse charge (Box 9)"))),"VAT claimed on non-taxable category; ",""))</f>
        <v/>
      </c>
    </row>
    <row r="529">
      <c r="A529" s="17" t="n"/>
      <c r="B529" s="14" t="n"/>
      <c r="C529" s="14" t="n"/>
      <c r="D529" s="16" t="n"/>
      <c r="E529" s="14" t="n"/>
      <c r="F529" s="14" t="n"/>
      <c r="G529" s="14" t="n"/>
      <c r="H529" s="19" t="n"/>
      <c r="I529" s="19" t="n"/>
      <c r="J529" s="34">
        <f>IF(A529="","",H529+I529)</f>
        <v/>
      </c>
      <c r="K529" s="14" t="n"/>
      <c r="L529" s="14" t="n"/>
      <c r="M529" s="14" t="n"/>
      <c r="N529" s="14" t="n"/>
      <c r="O529" s="20">
        <f>IF(A529="","",SUMPRODUCT((A529&gt;=Setup!$C$19:$C$30)*(A529&lt;=Setup!$D$19:$D$30)*Setup!$A$19:$A$30))</f>
        <v/>
      </c>
      <c r="P529" s="34">
        <f>IF(A529="","",IF(OR(F529="Standard domestic 15% (Box 7)",F529="Import - VAT paid at customs (Box 8)",F529="Import - Reverse charge (Box 9)"),ROUND(H529*Setup!$B$9,2),0))</f>
        <v/>
      </c>
      <c r="Q529" s="34">
        <f>IF(A529="","",I529-P529)</f>
        <v/>
      </c>
      <c r="R529" s="34">
        <f>IF(A529="","",IF(L529="Yes",I529,0))</f>
        <v/>
      </c>
      <c r="S529" s="34">
        <f>IF(A529="","",IF(AND(L529="Yes",K529="Yes",NOT(ISNUMBER(SEARCH("blocked",G529))),OR(F529="Standard domestic 15% (Box 7)",F529="Import - VAT paid at customs (Box 8)",F529="Import - Reverse charge (Box 9)"),OR(F529&lt;&gt;"Standard domestic 15% (Box 7)",AND(LEN(D529)=15,LEFT(D529,1)="3",RIGHT(D529,1)="3",ISNUMBER(--D529)))),I529,0))</f>
        <v/>
      </c>
      <c r="T529" s="34">
        <f>IF(A529="","",R529-S529)</f>
        <v/>
      </c>
      <c r="U529" s="23">
        <f>IF(A529="","",IF(O529=0,"Outside audit periods; ","")&amp;IF(F529="","No VAT category; ","")&amp;IF(ABS(Q529)&gt;Setup!$B$10,"VAT ≠ 15% × net; ","")&amp;IF(AND(F529="Standard domestic 15% (Box 7)",NOT(AND(LEN(D529)=15,LEFT(D529,1)="3",RIGHT(D529,1)="3",ISNUMBER(--D529)))),"Invalid/missing supplier VAT no; ","")&amp;IF(AND(L529="Yes",K529&lt;&gt;"Yes"),"VAT claimed without valid tax invoice; ","")&amp;IF(AND(L529="Yes",ISNUMBER(SEARCH("blocked",G529))),"Blocked input VAT claimed; ","")&amp;IF(AND(F529="Import - VAT paid at customs (Box 8)",M529=""),"Customs declaration no missing; ","")&amp;IF(AND(F529="Import - Reverse charge (Box 9)",E529="Saudi Arabia"),"RCM used for a local supplier; ","")&amp;IF(AND(L529="Yes",NOT(OR(F529="Standard domestic 15% (Box 7)",F529="Import - VAT paid at customs (Box 8)",F529="Import - Reverse charge (Box 9)"))),"VAT claimed on non-taxable category; ",""))</f>
        <v/>
      </c>
    </row>
    <row r="530">
      <c r="A530" s="17" t="n"/>
      <c r="B530" s="14" t="n"/>
      <c r="C530" s="14" t="n"/>
      <c r="D530" s="16" t="n"/>
      <c r="E530" s="14" t="n"/>
      <c r="F530" s="14" t="n"/>
      <c r="G530" s="14" t="n"/>
      <c r="H530" s="19" t="n"/>
      <c r="I530" s="19" t="n"/>
      <c r="J530" s="34">
        <f>IF(A530="","",H530+I530)</f>
        <v/>
      </c>
      <c r="K530" s="14" t="n"/>
      <c r="L530" s="14" t="n"/>
      <c r="M530" s="14" t="n"/>
      <c r="N530" s="14" t="n"/>
      <c r="O530" s="20">
        <f>IF(A530="","",SUMPRODUCT((A530&gt;=Setup!$C$19:$C$30)*(A530&lt;=Setup!$D$19:$D$30)*Setup!$A$19:$A$30))</f>
        <v/>
      </c>
      <c r="P530" s="34">
        <f>IF(A530="","",IF(OR(F530="Standard domestic 15% (Box 7)",F530="Import - VAT paid at customs (Box 8)",F530="Import - Reverse charge (Box 9)"),ROUND(H530*Setup!$B$9,2),0))</f>
        <v/>
      </c>
      <c r="Q530" s="34">
        <f>IF(A530="","",I530-P530)</f>
        <v/>
      </c>
      <c r="R530" s="34">
        <f>IF(A530="","",IF(L530="Yes",I530,0))</f>
        <v/>
      </c>
      <c r="S530" s="34">
        <f>IF(A530="","",IF(AND(L530="Yes",K530="Yes",NOT(ISNUMBER(SEARCH("blocked",G530))),OR(F530="Standard domestic 15% (Box 7)",F530="Import - VAT paid at customs (Box 8)",F530="Import - Reverse charge (Box 9)"),OR(F530&lt;&gt;"Standard domestic 15% (Box 7)",AND(LEN(D530)=15,LEFT(D530,1)="3",RIGHT(D530,1)="3",ISNUMBER(--D530)))),I530,0))</f>
        <v/>
      </c>
      <c r="T530" s="34">
        <f>IF(A530="","",R530-S530)</f>
        <v/>
      </c>
      <c r="U530" s="23">
        <f>IF(A530="","",IF(O530=0,"Outside audit periods; ","")&amp;IF(F530="","No VAT category; ","")&amp;IF(ABS(Q530)&gt;Setup!$B$10,"VAT ≠ 15% × net; ","")&amp;IF(AND(F530="Standard domestic 15% (Box 7)",NOT(AND(LEN(D530)=15,LEFT(D530,1)="3",RIGHT(D530,1)="3",ISNUMBER(--D530)))),"Invalid/missing supplier VAT no; ","")&amp;IF(AND(L530="Yes",K530&lt;&gt;"Yes"),"VAT claimed without valid tax invoice; ","")&amp;IF(AND(L530="Yes",ISNUMBER(SEARCH("blocked",G530))),"Blocked input VAT claimed; ","")&amp;IF(AND(F530="Import - VAT paid at customs (Box 8)",M530=""),"Customs declaration no missing; ","")&amp;IF(AND(F530="Import - Reverse charge (Box 9)",E530="Saudi Arabia"),"RCM used for a local supplier; ","")&amp;IF(AND(L530="Yes",NOT(OR(F530="Standard domestic 15% (Box 7)",F530="Import - VAT paid at customs (Box 8)",F530="Import - Reverse charge (Box 9)"))),"VAT claimed on non-taxable category; ",""))</f>
        <v/>
      </c>
    </row>
    <row r="531">
      <c r="A531" s="17" t="n"/>
      <c r="B531" s="14" t="n"/>
      <c r="C531" s="14" t="n"/>
      <c r="D531" s="16" t="n"/>
      <c r="E531" s="14" t="n"/>
      <c r="F531" s="14" t="n"/>
      <c r="G531" s="14" t="n"/>
      <c r="H531" s="19" t="n"/>
      <c r="I531" s="19" t="n"/>
      <c r="J531" s="34">
        <f>IF(A531="","",H531+I531)</f>
        <v/>
      </c>
      <c r="K531" s="14" t="n"/>
      <c r="L531" s="14" t="n"/>
      <c r="M531" s="14" t="n"/>
      <c r="N531" s="14" t="n"/>
      <c r="O531" s="20">
        <f>IF(A531="","",SUMPRODUCT((A531&gt;=Setup!$C$19:$C$30)*(A531&lt;=Setup!$D$19:$D$30)*Setup!$A$19:$A$30))</f>
        <v/>
      </c>
      <c r="P531" s="34">
        <f>IF(A531="","",IF(OR(F531="Standard domestic 15% (Box 7)",F531="Import - VAT paid at customs (Box 8)",F531="Import - Reverse charge (Box 9)"),ROUND(H531*Setup!$B$9,2),0))</f>
        <v/>
      </c>
      <c r="Q531" s="34">
        <f>IF(A531="","",I531-P531)</f>
        <v/>
      </c>
      <c r="R531" s="34">
        <f>IF(A531="","",IF(L531="Yes",I531,0))</f>
        <v/>
      </c>
      <c r="S531" s="34">
        <f>IF(A531="","",IF(AND(L531="Yes",K531="Yes",NOT(ISNUMBER(SEARCH("blocked",G531))),OR(F531="Standard domestic 15% (Box 7)",F531="Import - VAT paid at customs (Box 8)",F531="Import - Reverse charge (Box 9)"),OR(F531&lt;&gt;"Standard domestic 15% (Box 7)",AND(LEN(D531)=15,LEFT(D531,1)="3",RIGHT(D531,1)="3",ISNUMBER(--D531)))),I531,0))</f>
        <v/>
      </c>
      <c r="T531" s="34">
        <f>IF(A531="","",R531-S531)</f>
        <v/>
      </c>
      <c r="U531" s="23">
        <f>IF(A531="","",IF(O531=0,"Outside audit periods; ","")&amp;IF(F531="","No VAT category; ","")&amp;IF(ABS(Q531)&gt;Setup!$B$10,"VAT ≠ 15% × net; ","")&amp;IF(AND(F531="Standard domestic 15% (Box 7)",NOT(AND(LEN(D531)=15,LEFT(D531,1)="3",RIGHT(D531,1)="3",ISNUMBER(--D531)))),"Invalid/missing supplier VAT no; ","")&amp;IF(AND(L531="Yes",K531&lt;&gt;"Yes"),"VAT claimed without valid tax invoice; ","")&amp;IF(AND(L531="Yes",ISNUMBER(SEARCH("blocked",G531))),"Blocked input VAT claimed; ","")&amp;IF(AND(F531="Import - VAT paid at customs (Box 8)",M531=""),"Customs declaration no missing; ","")&amp;IF(AND(F531="Import - Reverse charge (Box 9)",E531="Saudi Arabia"),"RCM used for a local supplier; ","")&amp;IF(AND(L531="Yes",NOT(OR(F531="Standard domestic 15% (Box 7)",F531="Import - VAT paid at customs (Box 8)",F531="Import - Reverse charge (Box 9)"))),"VAT claimed on non-taxable category; ",""))</f>
        <v/>
      </c>
    </row>
    <row r="532">
      <c r="A532" s="17" t="n"/>
      <c r="B532" s="14" t="n"/>
      <c r="C532" s="14" t="n"/>
      <c r="D532" s="16" t="n"/>
      <c r="E532" s="14" t="n"/>
      <c r="F532" s="14" t="n"/>
      <c r="G532" s="14" t="n"/>
      <c r="H532" s="19" t="n"/>
      <c r="I532" s="19" t="n"/>
      <c r="J532" s="34">
        <f>IF(A532="","",H532+I532)</f>
        <v/>
      </c>
      <c r="K532" s="14" t="n"/>
      <c r="L532" s="14" t="n"/>
      <c r="M532" s="14" t="n"/>
      <c r="N532" s="14" t="n"/>
      <c r="O532" s="20">
        <f>IF(A532="","",SUMPRODUCT((A532&gt;=Setup!$C$19:$C$30)*(A532&lt;=Setup!$D$19:$D$30)*Setup!$A$19:$A$30))</f>
        <v/>
      </c>
      <c r="P532" s="34">
        <f>IF(A532="","",IF(OR(F532="Standard domestic 15% (Box 7)",F532="Import - VAT paid at customs (Box 8)",F532="Import - Reverse charge (Box 9)"),ROUND(H532*Setup!$B$9,2),0))</f>
        <v/>
      </c>
      <c r="Q532" s="34">
        <f>IF(A532="","",I532-P532)</f>
        <v/>
      </c>
      <c r="R532" s="34">
        <f>IF(A532="","",IF(L532="Yes",I532,0))</f>
        <v/>
      </c>
      <c r="S532" s="34">
        <f>IF(A532="","",IF(AND(L532="Yes",K532="Yes",NOT(ISNUMBER(SEARCH("blocked",G532))),OR(F532="Standard domestic 15% (Box 7)",F532="Import - VAT paid at customs (Box 8)",F532="Import - Reverse charge (Box 9)"),OR(F532&lt;&gt;"Standard domestic 15% (Box 7)",AND(LEN(D532)=15,LEFT(D532,1)="3",RIGHT(D532,1)="3",ISNUMBER(--D532)))),I532,0))</f>
        <v/>
      </c>
      <c r="T532" s="34">
        <f>IF(A532="","",R532-S532)</f>
        <v/>
      </c>
      <c r="U532" s="23">
        <f>IF(A532="","",IF(O532=0,"Outside audit periods; ","")&amp;IF(F532="","No VAT category; ","")&amp;IF(ABS(Q532)&gt;Setup!$B$10,"VAT ≠ 15% × net; ","")&amp;IF(AND(F532="Standard domestic 15% (Box 7)",NOT(AND(LEN(D532)=15,LEFT(D532,1)="3",RIGHT(D532,1)="3",ISNUMBER(--D532)))),"Invalid/missing supplier VAT no; ","")&amp;IF(AND(L532="Yes",K532&lt;&gt;"Yes"),"VAT claimed without valid tax invoice; ","")&amp;IF(AND(L532="Yes",ISNUMBER(SEARCH("blocked",G532))),"Blocked input VAT claimed; ","")&amp;IF(AND(F532="Import - VAT paid at customs (Box 8)",M532=""),"Customs declaration no missing; ","")&amp;IF(AND(F532="Import - Reverse charge (Box 9)",E532="Saudi Arabia"),"RCM used for a local supplier; ","")&amp;IF(AND(L532="Yes",NOT(OR(F532="Standard domestic 15% (Box 7)",F532="Import - VAT paid at customs (Box 8)",F532="Import - Reverse charge (Box 9)"))),"VAT claimed on non-taxable category; ",""))</f>
        <v/>
      </c>
    </row>
    <row r="533">
      <c r="A533" s="17" t="n"/>
      <c r="B533" s="14" t="n"/>
      <c r="C533" s="14" t="n"/>
      <c r="D533" s="16" t="n"/>
      <c r="E533" s="14" t="n"/>
      <c r="F533" s="14" t="n"/>
      <c r="G533" s="14" t="n"/>
      <c r="H533" s="19" t="n"/>
      <c r="I533" s="19" t="n"/>
      <c r="J533" s="34">
        <f>IF(A533="","",H533+I533)</f>
        <v/>
      </c>
      <c r="K533" s="14" t="n"/>
      <c r="L533" s="14" t="n"/>
      <c r="M533" s="14" t="n"/>
      <c r="N533" s="14" t="n"/>
      <c r="O533" s="20">
        <f>IF(A533="","",SUMPRODUCT((A533&gt;=Setup!$C$19:$C$30)*(A533&lt;=Setup!$D$19:$D$30)*Setup!$A$19:$A$30))</f>
        <v/>
      </c>
      <c r="P533" s="34">
        <f>IF(A533="","",IF(OR(F533="Standard domestic 15% (Box 7)",F533="Import - VAT paid at customs (Box 8)",F533="Import - Reverse charge (Box 9)"),ROUND(H533*Setup!$B$9,2),0))</f>
        <v/>
      </c>
      <c r="Q533" s="34">
        <f>IF(A533="","",I533-P533)</f>
        <v/>
      </c>
      <c r="R533" s="34">
        <f>IF(A533="","",IF(L533="Yes",I533,0))</f>
        <v/>
      </c>
      <c r="S533" s="34">
        <f>IF(A533="","",IF(AND(L533="Yes",K533="Yes",NOT(ISNUMBER(SEARCH("blocked",G533))),OR(F533="Standard domestic 15% (Box 7)",F533="Import - VAT paid at customs (Box 8)",F533="Import - Reverse charge (Box 9)"),OR(F533&lt;&gt;"Standard domestic 15% (Box 7)",AND(LEN(D533)=15,LEFT(D533,1)="3",RIGHT(D533,1)="3",ISNUMBER(--D533)))),I533,0))</f>
        <v/>
      </c>
      <c r="T533" s="34">
        <f>IF(A533="","",R533-S533)</f>
        <v/>
      </c>
      <c r="U533" s="23">
        <f>IF(A533="","",IF(O533=0,"Outside audit periods; ","")&amp;IF(F533="","No VAT category; ","")&amp;IF(ABS(Q533)&gt;Setup!$B$10,"VAT ≠ 15% × net; ","")&amp;IF(AND(F533="Standard domestic 15% (Box 7)",NOT(AND(LEN(D533)=15,LEFT(D533,1)="3",RIGHT(D533,1)="3",ISNUMBER(--D533)))),"Invalid/missing supplier VAT no; ","")&amp;IF(AND(L533="Yes",K533&lt;&gt;"Yes"),"VAT claimed without valid tax invoice; ","")&amp;IF(AND(L533="Yes",ISNUMBER(SEARCH("blocked",G533))),"Blocked input VAT claimed; ","")&amp;IF(AND(F533="Import - VAT paid at customs (Box 8)",M533=""),"Customs declaration no missing; ","")&amp;IF(AND(F533="Import - Reverse charge (Box 9)",E533="Saudi Arabia"),"RCM used for a local supplier; ","")&amp;IF(AND(L533="Yes",NOT(OR(F533="Standard domestic 15% (Box 7)",F533="Import - VAT paid at customs (Box 8)",F533="Import - Reverse charge (Box 9)"))),"VAT claimed on non-taxable category; ",""))</f>
        <v/>
      </c>
    </row>
    <row r="534">
      <c r="A534" s="17" t="n"/>
      <c r="B534" s="14" t="n"/>
      <c r="C534" s="14" t="n"/>
      <c r="D534" s="16" t="n"/>
      <c r="E534" s="14" t="n"/>
      <c r="F534" s="14" t="n"/>
      <c r="G534" s="14" t="n"/>
      <c r="H534" s="19" t="n"/>
      <c r="I534" s="19" t="n"/>
      <c r="J534" s="34">
        <f>IF(A534="","",H534+I534)</f>
        <v/>
      </c>
      <c r="K534" s="14" t="n"/>
      <c r="L534" s="14" t="n"/>
      <c r="M534" s="14" t="n"/>
      <c r="N534" s="14" t="n"/>
      <c r="O534" s="20">
        <f>IF(A534="","",SUMPRODUCT((A534&gt;=Setup!$C$19:$C$30)*(A534&lt;=Setup!$D$19:$D$30)*Setup!$A$19:$A$30))</f>
        <v/>
      </c>
      <c r="P534" s="34">
        <f>IF(A534="","",IF(OR(F534="Standard domestic 15% (Box 7)",F534="Import - VAT paid at customs (Box 8)",F534="Import - Reverse charge (Box 9)"),ROUND(H534*Setup!$B$9,2),0))</f>
        <v/>
      </c>
      <c r="Q534" s="34">
        <f>IF(A534="","",I534-P534)</f>
        <v/>
      </c>
      <c r="R534" s="34">
        <f>IF(A534="","",IF(L534="Yes",I534,0))</f>
        <v/>
      </c>
      <c r="S534" s="34">
        <f>IF(A534="","",IF(AND(L534="Yes",K534="Yes",NOT(ISNUMBER(SEARCH("blocked",G534))),OR(F534="Standard domestic 15% (Box 7)",F534="Import - VAT paid at customs (Box 8)",F534="Import - Reverse charge (Box 9)"),OR(F534&lt;&gt;"Standard domestic 15% (Box 7)",AND(LEN(D534)=15,LEFT(D534,1)="3",RIGHT(D534,1)="3",ISNUMBER(--D534)))),I534,0))</f>
        <v/>
      </c>
      <c r="T534" s="34">
        <f>IF(A534="","",R534-S534)</f>
        <v/>
      </c>
      <c r="U534" s="23">
        <f>IF(A534="","",IF(O534=0,"Outside audit periods; ","")&amp;IF(F534="","No VAT category; ","")&amp;IF(ABS(Q534)&gt;Setup!$B$10,"VAT ≠ 15% × net; ","")&amp;IF(AND(F534="Standard domestic 15% (Box 7)",NOT(AND(LEN(D534)=15,LEFT(D534,1)="3",RIGHT(D534,1)="3",ISNUMBER(--D534)))),"Invalid/missing supplier VAT no; ","")&amp;IF(AND(L534="Yes",K534&lt;&gt;"Yes"),"VAT claimed without valid tax invoice; ","")&amp;IF(AND(L534="Yes",ISNUMBER(SEARCH("blocked",G534))),"Blocked input VAT claimed; ","")&amp;IF(AND(F534="Import - VAT paid at customs (Box 8)",M534=""),"Customs declaration no missing; ","")&amp;IF(AND(F534="Import - Reverse charge (Box 9)",E534="Saudi Arabia"),"RCM used for a local supplier; ","")&amp;IF(AND(L534="Yes",NOT(OR(F534="Standard domestic 15% (Box 7)",F534="Import - VAT paid at customs (Box 8)",F534="Import - Reverse charge (Box 9)"))),"VAT claimed on non-taxable category; ",""))</f>
        <v/>
      </c>
    </row>
    <row r="535">
      <c r="A535" s="17" t="n"/>
      <c r="B535" s="14" t="n"/>
      <c r="C535" s="14" t="n"/>
      <c r="D535" s="16" t="n"/>
      <c r="E535" s="14" t="n"/>
      <c r="F535" s="14" t="n"/>
      <c r="G535" s="14" t="n"/>
      <c r="H535" s="19" t="n"/>
      <c r="I535" s="19" t="n"/>
      <c r="J535" s="34">
        <f>IF(A535="","",H535+I535)</f>
        <v/>
      </c>
      <c r="K535" s="14" t="n"/>
      <c r="L535" s="14" t="n"/>
      <c r="M535" s="14" t="n"/>
      <c r="N535" s="14" t="n"/>
      <c r="O535" s="20">
        <f>IF(A535="","",SUMPRODUCT((A535&gt;=Setup!$C$19:$C$30)*(A535&lt;=Setup!$D$19:$D$30)*Setup!$A$19:$A$30))</f>
        <v/>
      </c>
      <c r="P535" s="34">
        <f>IF(A535="","",IF(OR(F535="Standard domestic 15% (Box 7)",F535="Import - VAT paid at customs (Box 8)",F535="Import - Reverse charge (Box 9)"),ROUND(H535*Setup!$B$9,2),0))</f>
        <v/>
      </c>
      <c r="Q535" s="34">
        <f>IF(A535="","",I535-P535)</f>
        <v/>
      </c>
      <c r="R535" s="34">
        <f>IF(A535="","",IF(L535="Yes",I535,0))</f>
        <v/>
      </c>
      <c r="S535" s="34">
        <f>IF(A535="","",IF(AND(L535="Yes",K535="Yes",NOT(ISNUMBER(SEARCH("blocked",G535))),OR(F535="Standard domestic 15% (Box 7)",F535="Import - VAT paid at customs (Box 8)",F535="Import - Reverse charge (Box 9)"),OR(F535&lt;&gt;"Standard domestic 15% (Box 7)",AND(LEN(D535)=15,LEFT(D535,1)="3",RIGHT(D535,1)="3",ISNUMBER(--D535)))),I535,0))</f>
        <v/>
      </c>
      <c r="T535" s="34">
        <f>IF(A535="","",R535-S535)</f>
        <v/>
      </c>
      <c r="U535" s="23">
        <f>IF(A535="","",IF(O535=0,"Outside audit periods; ","")&amp;IF(F535="","No VAT category; ","")&amp;IF(ABS(Q535)&gt;Setup!$B$10,"VAT ≠ 15% × net; ","")&amp;IF(AND(F535="Standard domestic 15% (Box 7)",NOT(AND(LEN(D535)=15,LEFT(D535,1)="3",RIGHT(D535,1)="3",ISNUMBER(--D535)))),"Invalid/missing supplier VAT no; ","")&amp;IF(AND(L535="Yes",K535&lt;&gt;"Yes"),"VAT claimed without valid tax invoice; ","")&amp;IF(AND(L535="Yes",ISNUMBER(SEARCH("blocked",G535))),"Blocked input VAT claimed; ","")&amp;IF(AND(F535="Import - VAT paid at customs (Box 8)",M535=""),"Customs declaration no missing; ","")&amp;IF(AND(F535="Import - Reverse charge (Box 9)",E535="Saudi Arabia"),"RCM used for a local supplier; ","")&amp;IF(AND(L535="Yes",NOT(OR(F535="Standard domestic 15% (Box 7)",F535="Import - VAT paid at customs (Box 8)",F535="Import - Reverse charge (Box 9)"))),"VAT claimed on non-taxable category; ",""))</f>
        <v/>
      </c>
    </row>
    <row r="536">
      <c r="A536" s="17" t="n"/>
      <c r="B536" s="14" t="n"/>
      <c r="C536" s="14" t="n"/>
      <c r="D536" s="16" t="n"/>
      <c r="E536" s="14" t="n"/>
      <c r="F536" s="14" t="n"/>
      <c r="G536" s="14" t="n"/>
      <c r="H536" s="19" t="n"/>
      <c r="I536" s="19" t="n"/>
      <c r="J536" s="34">
        <f>IF(A536="","",H536+I536)</f>
        <v/>
      </c>
      <c r="K536" s="14" t="n"/>
      <c r="L536" s="14" t="n"/>
      <c r="M536" s="14" t="n"/>
      <c r="N536" s="14" t="n"/>
      <c r="O536" s="20">
        <f>IF(A536="","",SUMPRODUCT((A536&gt;=Setup!$C$19:$C$30)*(A536&lt;=Setup!$D$19:$D$30)*Setup!$A$19:$A$30))</f>
        <v/>
      </c>
      <c r="P536" s="34">
        <f>IF(A536="","",IF(OR(F536="Standard domestic 15% (Box 7)",F536="Import - VAT paid at customs (Box 8)",F536="Import - Reverse charge (Box 9)"),ROUND(H536*Setup!$B$9,2),0))</f>
        <v/>
      </c>
      <c r="Q536" s="34">
        <f>IF(A536="","",I536-P536)</f>
        <v/>
      </c>
      <c r="R536" s="34">
        <f>IF(A536="","",IF(L536="Yes",I536,0))</f>
        <v/>
      </c>
      <c r="S536" s="34">
        <f>IF(A536="","",IF(AND(L536="Yes",K536="Yes",NOT(ISNUMBER(SEARCH("blocked",G536))),OR(F536="Standard domestic 15% (Box 7)",F536="Import - VAT paid at customs (Box 8)",F536="Import - Reverse charge (Box 9)"),OR(F536&lt;&gt;"Standard domestic 15% (Box 7)",AND(LEN(D536)=15,LEFT(D536,1)="3",RIGHT(D536,1)="3",ISNUMBER(--D536)))),I536,0))</f>
        <v/>
      </c>
      <c r="T536" s="34">
        <f>IF(A536="","",R536-S536)</f>
        <v/>
      </c>
      <c r="U536" s="23">
        <f>IF(A536="","",IF(O536=0,"Outside audit periods; ","")&amp;IF(F536="","No VAT category; ","")&amp;IF(ABS(Q536)&gt;Setup!$B$10,"VAT ≠ 15% × net; ","")&amp;IF(AND(F536="Standard domestic 15% (Box 7)",NOT(AND(LEN(D536)=15,LEFT(D536,1)="3",RIGHT(D536,1)="3",ISNUMBER(--D536)))),"Invalid/missing supplier VAT no; ","")&amp;IF(AND(L536="Yes",K536&lt;&gt;"Yes"),"VAT claimed without valid tax invoice; ","")&amp;IF(AND(L536="Yes",ISNUMBER(SEARCH("blocked",G536))),"Blocked input VAT claimed; ","")&amp;IF(AND(F536="Import - VAT paid at customs (Box 8)",M536=""),"Customs declaration no missing; ","")&amp;IF(AND(F536="Import - Reverse charge (Box 9)",E536="Saudi Arabia"),"RCM used for a local supplier; ","")&amp;IF(AND(L536="Yes",NOT(OR(F536="Standard domestic 15% (Box 7)",F536="Import - VAT paid at customs (Box 8)",F536="Import - Reverse charge (Box 9)"))),"VAT claimed on non-taxable category; ",""))</f>
        <v/>
      </c>
    </row>
    <row r="537">
      <c r="A537" s="17" t="n"/>
      <c r="B537" s="14" t="n"/>
      <c r="C537" s="14" t="n"/>
      <c r="D537" s="16" t="n"/>
      <c r="E537" s="14" t="n"/>
      <c r="F537" s="14" t="n"/>
      <c r="G537" s="14" t="n"/>
      <c r="H537" s="19" t="n"/>
      <c r="I537" s="19" t="n"/>
      <c r="J537" s="34">
        <f>IF(A537="","",H537+I537)</f>
        <v/>
      </c>
      <c r="K537" s="14" t="n"/>
      <c r="L537" s="14" t="n"/>
      <c r="M537" s="14" t="n"/>
      <c r="N537" s="14" t="n"/>
      <c r="O537" s="20">
        <f>IF(A537="","",SUMPRODUCT((A537&gt;=Setup!$C$19:$C$30)*(A537&lt;=Setup!$D$19:$D$30)*Setup!$A$19:$A$30))</f>
        <v/>
      </c>
      <c r="P537" s="34">
        <f>IF(A537="","",IF(OR(F537="Standard domestic 15% (Box 7)",F537="Import - VAT paid at customs (Box 8)",F537="Import - Reverse charge (Box 9)"),ROUND(H537*Setup!$B$9,2),0))</f>
        <v/>
      </c>
      <c r="Q537" s="34">
        <f>IF(A537="","",I537-P537)</f>
        <v/>
      </c>
      <c r="R537" s="34">
        <f>IF(A537="","",IF(L537="Yes",I537,0))</f>
        <v/>
      </c>
      <c r="S537" s="34">
        <f>IF(A537="","",IF(AND(L537="Yes",K537="Yes",NOT(ISNUMBER(SEARCH("blocked",G537))),OR(F537="Standard domestic 15% (Box 7)",F537="Import - VAT paid at customs (Box 8)",F537="Import - Reverse charge (Box 9)"),OR(F537&lt;&gt;"Standard domestic 15% (Box 7)",AND(LEN(D537)=15,LEFT(D537,1)="3",RIGHT(D537,1)="3",ISNUMBER(--D537)))),I537,0))</f>
        <v/>
      </c>
      <c r="T537" s="34">
        <f>IF(A537="","",R537-S537)</f>
        <v/>
      </c>
      <c r="U537" s="23">
        <f>IF(A537="","",IF(O537=0,"Outside audit periods; ","")&amp;IF(F537="","No VAT category; ","")&amp;IF(ABS(Q537)&gt;Setup!$B$10,"VAT ≠ 15% × net; ","")&amp;IF(AND(F537="Standard domestic 15% (Box 7)",NOT(AND(LEN(D537)=15,LEFT(D537,1)="3",RIGHT(D537,1)="3",ISNUMBER(--D537)))),"Invalid/missing supplier VAT no; ","")&amp;IF(AND(L537="Yes",K537&lt;&gt;"Yes"),"VAT claimed without valid tax invoice; ","")&amp;IF(AND(L537="Yes",ISNUMBER(SEARCH("blocked",G537))),"Blocked input VAT claimed; ","")&amp;IF(AND(F537="Import - VAT paid at customs (Box 8)",M537=""),"Customs declaration no missing; ","")&amp;IF(AND(F537="Import - Reverse charge (Box 9)",E537="Saudi Arabia"),"RCM used for a local supplier; ","")&amp;IF(AND(L537="Yes",NOT(OR(F537="Standard domestic 15% (Box 7)",F537="Import - VAT paid at customs (Box 8)",F537="Import - Reverse charge (Box 9)"))),"VAT claimed on non-taxable category; ",""))</f>
        <v/>
      </c>
    </row>
    <row r="538">
      <c r="A538" s="17" t="n"/>
      <c r="B538" s="14" t="n"/>
      <c r="C538" s="14" t="n"/>
      <c r="D538" s="16" t="n"/>
      <c r="E538" s="14" t="n"/>
      <c r="F538" s="14" t="n"/>
      <c r="G538" s="14" t="n"/>
      <c r="H538" s="19" t="n"/>
      <c r="I538" s="19" t="n"/>
      <c r="J538" s="34">
        <f>IF(A538="","",H538+I538)</f>
        <v/>
      </c>
      <c r="K538" s="14" t="n"/>
      <c r="L538" s="14" t="n"/>
      <c r="M538" s="14" t="n"/>
      <c r="N538" s="14" t="n"/>
      <c r="O538" s="20">
        <f>IF(A538="","",SUMPRODUCT((A538&gt;=Setup!$C$19:$C$30)*(A538&lt;=Setup!$D$19:$D$30)*Setup!$A$19:$A$30))</f>
        <v/>
      </c>
      <c r="P538" s="34">
        <f>IF(A538="","",IF(OR(F538="Standard domestic 15% (Box 7)",F538="Import - VAT paid at customs (Box 8)",F538="Import - Reverse charge (Box 9)"),ROUND(H538*Setup!$B$9,2),0))</f>
        <v/>
      </c>
      <c r="Q538" s="34">
        <f>IF(A538="","",I538-P538)</f>
        <v/>
      </c>
      <c r="R538" s="34">
        <f>IF(A538="","",IF(L538="Yes",I538,0))</f>
        <v/>
      </c>
      <c r="S538" s="34">
        <f>IF(A538="","",IF(AND(L538="Yes",K538="Yes",NOT(ISNUMBER(SEARCH("blocked",G538))),OR(F538="Standard domestic 15% (Box 7)",F538="Import - VAT paid at customs (Box 8)",F538="Import - Reverse charge (Box 9)"),OR(F538&lt;&gt;"Standard domestic 15% (Box 7)",AND(LEN(D538)=15,LEFT(D538,1)="3",RIGHT(D538,1)="3",ISNUMBER(--D538)))),I538,0))</f>
        <v/>
      </c>
      <c r="T538" s="34">
        <f>IF(A538="","",R538-S538)</f>
        <v/>
      </c>
      <c r="U538" s="23">
        <f>IF(A538="","",IF(O538=0,"Outside audit periods; ","")&amp;IF(F538="","No VAT category; ","")&amp;IF(ABS(Q538)&gt;Setup!$B$10,"VAT ≠ 15% × net; ","")&amp;IF(AND(F538="Standard domestic 15% (Box 7)",NOT(AND(LEN(D538)=15,LEFT(D538,1)="3",RIGHT(D538,1)="3",ISNUMBER(--D538)))),"Invalid/missing supplier VAT no; ","")&amp;IF(AND(L538="Yes",K538&lt;&gt;"Yes"),"VAT claimed without valid tax invoice; ","")&amp;IF(AND(L538="Yes",ISNUMBER(SEARCH("blocked",G538))),"Blocked input VAT claimed; ","")&amp;IF(AND(F538="Import - VAT paid at customs (Box 8)",M538=""),"Customs declaration no missing; ","")&amp;IF(AND(F538="Import - Reverse charge (Box 9)",E538="Saudi Arabia"),"RCM used for a local supplier; ","")&amp;IF(AND(L538="Yes",NOT(OR(F538="Standard domestic 15% (Box 7)",F538="Import - VAT paid at customs (Box 8)",F538="Import - Reverse charge (Box 9)"))),"VAT claimed on non-taxable category; ",""))</f>
        <v/>
      </c>
    </row>
    <row r="539">
      <c r="A539" s="17" t="n"/>
      <c r="B539" s="14" t="n"/>
      <c r="C539" s="14" t="n"/>
      <c r="D539" s="16" t="n"/>
      <c r="E539" s="14" t="n"/>
      <c r="F539" s="14" t="n"/>
      <c r="G539" s="14" t="n"/>
      <c r="H539" s="19" t="n"/>
      <c r="I539" s="19" t="n"/>
      <c r="J539" s="34">
        <f>IF(A539="","",H539+I539)</f>
        <v/>
      </c>
      <c r="K539" s="14" t="n"/>
      <c r="L539" s="14" t="n"/>
      <c r="M539" s="14" t="n"/>
      <c r="N539" s="14" t="n"/>
      <c r="O539" s="20">
        <f>IF(A539="","",SUMPRODUCT((A539&gt;=Setup!$C$19:$C$30)*(A539&lt;=Setup!$D$19:$D$30)*Setup!$A$19:$A$30))</f>
        <v/>
      </c>
      <c r="P539" s="34">
        <f>IF(A539="","",IF(OR(F539="Standard domestic 15% (Box 7)",F539="Import - VAT paid at customs (Box 8)",F539="Import - Reverse charge (Box 9)"),ROUND(H539*Setup!$B$9,2),0))</f>
        <v/>
      </c>
      <c r="Q539" s="34">
        <f>IF(A539="","",I539-P539)</f>
        <v/>
      </c>
      <c r="R539" s="34">
        <f>IF(A539="","",IF(L539="Yes",I539,0))</f>
        <v/>
      </c>
      <c r="S539" s="34">
        <f>IF(A539="","",IF(AND(L539="Yes",K539="Yes",NOT(ISNUMBER(SEARCH("blocked",G539))),OR(F539="Standard domestic 15% (Box 7)",F539="Import - VAT paid at customs (Box 8)",F539="Import - Reverse charge (Box 9)"),OR(F539&lt;&gt;"Standard domestic 15% (Box 7)",AND(LEN(D539)=15,LEFT(D539,1)="3",RIGHT(D539,1)="3",ISNUMBER(--D539)))),I539,0))</f>
        <v/>
      </c>
      <c r="T539" s="34">
        <f>IF(A539="","",R539-S539)</f>
        <v/>
      </c>
      <c r="U539" s="23">
        <f>IF(A539="","",IF(O539=0,"Outside audit periods; ","")&amp;IF(F539="","No VAT category; ","")&amp;IF(ABS(Q539)&gt;Setup!$B$10,"VAT ≠ 15% × net; ","")&amp;IF(AND(F539="Standard domestic 15% (Box 7)",NOT(AND(LEN(D539)=15,LEFT(D539,1)="3",RIGHT(D539,1)="3",ISNUMBER(--D539)))),"Invalid/missing supplier VAT no; ","")&amp;IF(AND(L539="Yes",K539&lt;&gt;"Yes"),"VAT claimed without valid tax invoice; ","")&amp;IF(AND(L539="Yes",ISNUMBER(SEARCH("blocked",G539))),"Blocked input VAT claimed; ","")&amp;IF(AND(F539="Import - VAT paid at customs (Box 8)",M539=""),"Customs declaration no missing; ","")&amp;IF(AND(F539="Import - Reverse charge (Box 9)",E539="Saudi Arabia"),"RCM used for a local supplier; ","")&amp;IF(AND(L539="Yes",NOT(OR(F539="Standard domestic 15% (Box 7)",F539="Import - VAT paid at customs (Box 8)",F539="Import - Reverse charge (Box 9)"))),"VAT claimed on non-taxable category; ",""))</f>
        <v/>
      </c>
    </row>
    <row r="540">
      <c r="A540" s="17" t="n"/>
      <c r="B540" s="14" t="n"/>
      <c r="C540" s="14" t="n"/>
      <c r="D540" s="16" t="n"/>
      <c r="E540" s="14" t="n"/>
      <c r="F540" s="14" t="n"/>
      <c r="G540" s="14" t="n"/>
      <c r="H540" s="19" t="n"/>
      <c r="I540" s="19" t="n"/>
      <c r="J540" s="34">
        <f>IF(A540="","",H540+I540)</f>
        <v/>
      </c>
      <c r="K540" s="14" t="n"/>
      <c r="L540" s="14" t="n"/>
      <c r="M540" s="14" t="n"/>
      <c r="N540" s="14" t="n"/>
      <c r="O540" s="20">
        <f>IF(A540="","",SUMPRODUCT((A540&gt;=Setup!$C$19:$C$30)*(A540&lt;=Setup!$D$19:$D$30)*Setup!$A$19:$A$30))</f>
        <v/>
      </c>
      <c r="P540" s="34">
        <f>IF(A540="","",IF(OR(F540="Standard domestic 15% (Box 7)",F540="Import - VAT paid at customs (Box 8)",F540="Import - Reverse charge (Box 9)"),ROUND(H540*Setup!$B$9,2),0))</f>
        <v/>
      </c>
      <c r="Q540" s="34">
        <f>IF(A540="","",I540-P540)</f>
        <v/>
      </c>
      <c r="R540" s="34">
        <f>IF(A540="","",IF(L540="Yes",I540,0))</f>
        <v/>
      </c>
      <c r="S540" s="34">
        <f>IF(A540="","",IF(AND(L540="Yes",K540="Yes",NOT(ISNUMBER(SEARCH("blocked",G540))),OR(F540="Standard domestic 15% (Box 7)",F540="Import - VAT paid at customs (Box 8)",F540="Import - Reverse charge (Box 9)"),OR(F540&lt;&gt;"Standard domestic 15% (Box 7)",AND(LEN(D540)=15,LEFT(D540,1)="3",RIGHT(D540,1)="3",ISNUMBER(--D540)))),I540,0))</f>
        <v/>
      </c>
      <c r="T540" s="34">
        <f>IF(A540="","",R540-S540)</f>
        <v/>
      </c>
      <c r="U540" s="23">
        <f>IF(A540="","",IF(O540=0,"Outside audit periods; ","")&amp;IF(F540="","No VAT category; ","")&amp;IF(ABS(Q540)&gt;Setup!$B$10,"VAT ≠ 15% × net; ","")&amp;IF(AND(F540="Standard domestic 15% (Box 7)",NOT(AND(LEN(D540)=15,LEFT(D540,1)="3",RIGHT(D540,1)="3",ISNUMBER(--D540)))),"Invalid/missing supplier VAT no; ","")&amp;IF(AND(L540="Yes",K540&lt;&gt;"Yes"),"VAT claimed without valid tax invoice; ","")&amp;IF(AND(L540="Yes",ISNUMBER(SEARCH("blocked",G540))),"Blocked input VAT claimed; ","")&amp;IF(AND(F540="Import - VAT paid at customs (Box 8)",M540=""),"Customs declaration no missing; ","")&amp;IF(AND(F540="Import - Reverse charge (Box 9)",E540="Saudi Arabia"),"RCM used for a local supplier; ","")&amp;IF(AND(L540="Yes",NOT(OR(F540="Standard domestic 15% (Box 7)",F540="Import - VAT paid at customs (Box 8)",F540="Import - Reverse charge (Box 9)"))),"VAT claimed on non-taxable category; ",""))</f>
        <v/>
      </c>
    </row>
    <row r="541">
      <c r="A541" s="17" t="n"/>
      <c r="B541" s="14" t="n"/>
      <c r="C541" s="14" t="n"/>
      <c r="D541" s="16" t="n"/>
      <c r="E541" s="14" t="n"/>
      <c r="F541" s="14" t="n"/>
      <c r="G541" s="14" t="n"/>
      <c r="H541" s="19" t="n"/>
      <c r="I541" s="19" t="n"/>
      <c r="J541" s="34">
        <f>IF(A541="","",H541+I541)</f>
        <v/>
      </c>
      <c r="K541" s="14" t="n"/>
      <c r="L541" s="14" t="n"/>
      <c r="M541" s="14" t="n"/>
      <c r="N541" s="14" t="n"/>
      <c r="O541" s="20">
        <f>IF(A541="","",SUMPRODUCT((A541&gt;=Setup!$C$19:$C$30)*(A541&lt;=Setup!$D$19:$D$30)*Setup!$A$19:$A$30))</f>
        <v/>
      </c>
      <c r="P541" s="34">
        <f>IF(A541="","",IF(OR(F541="Standard domestic 15% (Box 7)",F541="Import - VAT paid at customs (Box 8)",F541="Import - Reverse charge (Box 9)"),ROUND(H541*Setup!$B$9,2),0))</f>
        <v/>
      </c>
      <c r="Q541" s="34">
        <f>IF(A541="","",I541-P541)</f>
        <v/>
      </c>
      <c r="R541" s="34">
        <f>IF(A541="","",IF(L541="Yes",I541,0))</f>
        <v/>
      </c>
      <c r="S541" s="34">
        <f>IF(A541="","",IF(AND(L541="Yes",K541="Yes",NOT(ISNUMBER(SEARCH("blocked",G541))),OR(F541="Standard domestic 15% (Box 7)",F541="Import - VAT paid at customs (Box 8)",F541="Import - Reverse charge (Box 9)"),OR(F541&lt;&gt;"Standard domestic 15% (Box 7)",AND(LEN(D541)=15,LEFT(D541,1)="3",RIGHT(D541,1)="3",ISNUMBER(--D541)))),I541,0))</f>
        <v/>
      </c>
      <c r="T541" s="34">
        <f>IF(A541="","",R541-S541)</f>
        <v/>
      </c>
      <c r="U541" s="23">
        <f>IF(A541="","",IF(O541=0,"Outside audit periods; ","")&amp;IF(F541="","No VAT category; ","")&amp;IF(ABS(Q541)&gt;Setup!$B$10,"VAT ≠ 15% × net; ","")&amp;IF(AND(F541="Standard domestic 15% (Box 7)",NOT(AND(LEN(D541)=15,LEFT(D541,1)="3",RIGHT(D541,1)="3",ISNUMBER(--D541)))),"Invalid/missing supplier VAT no; ","")&amp;IF(AND(L541="Yes",K541&lt;&gt;"Yes"),"VAT claimed without valid tax invoice; ","")&amp;IF(AND(L541="Yes",ISNUMBER(SEARCH("blocked",G541))),"Blocked input VAT claimed; ","")&amp;IF(AND(F541="Import - VAT paid at customs (Box 8)",M541=""),"Customs declaration no missing; ","")&amp;IF(AND(F541="Import - Reverse charge (Box 9)",E541="Saudi Arabia"),"RCM used for a local supplier; ","")&amp;IF(AND(L541="Yes",NOT(OR(F541="Standard domestic 15% (Box 7)",F541="Import - VAT paid at customs (Box 8)",F541="Import - Reverse charge (Box 9)"))),"VAT claimed on non-taxable category; ",""))</f>
        <v/>
      </c>
    </row>
    <row r="542">
      <c r="A542" s="17" t="n"/>
      <c r="B542" s="14" t="n"/>
      <c r="C542" s="14" t="n"/>
      <c r="D542" s="16" t="n"/>
      <c r="E542" s="14" t="n"/>
      <c r="F542" s="14" t="n"/>
      <c r="G542" s="14" t="n"/>
      <c r="H542" s="19" t="n"/>
      <c r="I542" s="19" t="n"/>
      <c r="J542" s="34">
        <f>IF(A542="","",H542+I542)</f>
        <v/>
      </c>
      <c r="K542" s="14" t="n"/>
      <c r="L542" s="14" t="n"/>
      <c r="M542" s="14" t="n"/>
      <c r="N542" s="14" t="n"/>
      <c r="O542" s="20">
        <f>IF(A542="","",SUMPRODUCT((A542&gt;=Setup!$C$19:$C$30)*(A542&lt;=Setup!$D$19:$D$30)*Setup!$A$19:$A$30))</f>
        <v/>
      </c>
      <c r="P542" s="34">
        <f>IF(A542="","",IF(OR(F542="Standard domestic 15% (Box 7)",F542="Import - VAT paid at customs (Box 8)",F542="Import - Reverse charge (Box 9)"),ROUND(H542*Setup!$B$9,2),0))</f>
        <v/>
      </c>
      <c r="Q542" s="34">
        <f>IF(A542="","",I542-P542)</f>
        <v/>
      </c>
      <c r="R542" s="34">
        <f>IF(A542="","",IF(L542="Yes",I542,0))</f>
        <v/>
      </c>
      <c r="S542" s="34">
        <f>IF(A542="","",IF(AND(L542="Yes",K542="Yes",NOT(ISNUMBER(SEARCH("blocked",G542))),OR(F542="Standard domestic 15% (Box 7)",F542="Import - VAT paid at customs (Box 8)",F542="Import - Reverse charge (Box 9)"),OR(F542&lt;&gt;"Standard domestic 15% (Box 7)",AND(LEN(D542)=15,LEFT(D542,1)="3",RIGHT(D542,1)="3",ISNUMBER(--D542)))),I542,0))</f>
        <v/>
      </c>
      <c r="T542" s="34">
        <f>IF(A542="","",R542-S542)</f>
        <v/>
      </c>
      <c r="U542" s="23">
        <f>IF(A542="","",IF(O542=0,"Outside audit periods; ","")&amp;IF(F542="","No VAT category; ","")&amp;IF(ABS(Q542)&gt;Setup!$B$10,"VAT ≠ 15% × net; ","")&amp;IF(AND(F542="Standard domestic 15% (Box 7)",NOT(AND(LEN(D542)=15,LEFT(D542,1)="3",RIGHT(D542,1)="3",ISNUMBER(--D542)))),"Invalid/missing supplier VAT no; ","")&amp;IF(AND(L542="Yes",K542&lt;&gt;"Yes"),"VAT claimed without valid tax invoice; ","")&amp;IF(AND(L542="Yes",ISNUMBER(SEARCH("blocked",G542))),"Blocked input VAT claimed; ","")&amp;IF(AND(F542="Import - VAT paid at customs (Box 8)",M542=""),"Customs declaration no missing; ","")&amp;IF(AND(F542="Import - Reverse charge (Box 9)",E542="Saudi Arabia"),"RCM used for a local supplier; ","")&amp;IF(AND(L542="Yes",NOT(OR(F542="Standard domestic 15% (Box 7)",F542="Import - VAT paid at customs (Box 8)",F542="Import - Reverse charge (Box 9)"))),"VAT claimed on non-taxable category; ",""))</f>
        <v/>
      </c>
    </row>
    <row r="543">
      <c r="A543" s="17" t="n"/>
      <c r="B543" s="14" t="n"/>
      <c r="C543" s="14" t="n"/>
      <c r="D543" s="16" t="n"/>
      <c r="E543" s="14" t="n"/>
      <c r="F543" s="14" t="n"/>
      <c r="G543" s="14" t="n"/>
      <c r="H543" s="19" t="n"/>
      <c r="I543" s="19" t="n"/>
      <c r="J543" s="34">
        <f>IF(A543="","",H543+I543)</f>
        <v/>
      </c>
      <c r="K543" s="14" t="n"/>
      <c r="L543" s="14" t="n"/>
      <c r="M543" s="14" t="n"/>
      <c r="N543" s="14" t="n"/>
      <c r="O543" s="20">
        <f>IF(A543="","",SUMPRODUCT((A543&gt;=Setup!$C$19:$C$30)*(A543&lt;=Setup!$D$19:$D$30)*Setup!$A$19:$A$30))</f>
        <v/>
      </c>
      <c r="P543" s="34">
        <f>IF(A543="","",IF(OR(F543="Standard domestic 15% (Box 7)",F543="Import - VAT paid at customs (Box 8)",F543="Import - Reverse charge (Box 9)"),ROUND(H543*Setup!$B$9,2),0))</f>
        <v/>
      </c>
      <c r="Q543" s="34">
        <f>IF(A543="","",I543-P543)</f>
        <v/>
      </c>
      <c r="R543" s="34">
        <f>IF(A543="","",IF(L543="Yes",I543,0))</f>
        <v/>
      </c>
      <c r="S543" s="34">
        <f>IF(A543="","",IF(AND(L543="Yes",K543="Yes",NOT(ISNUMBER(SEARCH("blocked",G543))),OR(F543="Standard domestic 15% (Box 7)",F543="Import - VAT paid at customs (Box 8)",F543="Import - Reverse charge (Box 9)"),OR(F543&lt;&gt;"Standard domestic 15% (Box 7)",AND(LEN(D543)=15,LEFT(D543,1)="3",RIGHT(D543,1)="3",ISNUMBER(--D543)))),I543,0))</f>
        <v/>
      </c>
      <c r="T543" s="34">
        <f>IF(A543="","",R543-S543)</f>
        <v/>
      </c>
      <c r="U543" s="23">
        <f>IF(A543="","",IF(O543=0,"Outside audit periods; ","")&amp;IF(F543="","No VAT category; ","")&amp;IF(ABS(Q543)&gt;Setup!$B$10,"VAT ≠ 15% × net; ","")&amp;IF(AND(F543="Standard domestic 15% (Box 7)",NOT(AND(LEN(D543)=15,LEFT(D543,1)="3",RIGHT(D543,1)="3",ISNUMBER(--D543)))),"Invalid/missing supplier VAT no; ","")&amp;IF(AND(L543="Yes",K543&lt;&gt;"Yes"),"VAT claimed without valid tax invoice; ","")&amp;IF(AND(L543="Yes",ISNUMBER(SEARCH("blocked",G543))),"Blocked input VAT claimed; ","")&amp;IF(AND(F543="Import - VAT paid at customs (Box 8)",M543=""),"Customs declaration no missing; ","")&amp;IF(AND(F543="Import - Reverse charge (Box 9)",E543="Saudi Arabia"),"RCM used for a local supplier; ","")&amp;IF(AND(L543="Yes",NOT(OR(F543="Standard domestic 15% (Box 7)",F543="Import - VAT paid at customs (Box 8)",F543="Import - Reverse charge (Box 9)"))),"VAT claimed on non-taxable category; ",""))</f>
        <v/>
      </c>
    </row>
    <row r="544">
      <c r="A544" s="17" t="n"/>
      <c r="B544" s="14" t="n"/>
      <c r="C544" s="14" t="n"/>
      <c r="D544" s="16" t="n"/>
      <c r="E544" s="14" t="n"/>
      <c r="F544" s="14" t="n"/>
      <c r="G544" s="14" t="n"/>
      <c r="H544" s="19" t="n"/>
      <c r="I544" s="19" t="n"/>
      <c r="J544" s="34">
        <f>IF(A544="","",H544+I544)</f>
        <v/>
      </c>
      <c r="K544" s="14" t="n"/>
      <c r="L544" s="14" t="n"/>
      <c r="M544" s="14" t="n"/>
      <c r="N544" s="14" t="n"/>
      <c r="O544" s="20">
        <f>IF(A544="","",SUMPRODUCT((A544&gt;=Setup!$C$19:$C$30)*(A544&lt;=Setup!$D$19:$D$30)*Setup!$A$19:$A$30))</f>
        <v/>
      </c>
      <c r="P544" s="34">
        <f>IF(A544="","",IF(OR(F544="Standard domestic 15% (Box 7)",F544="Import - VAT paid at customs (Box 8)",F544="Import - Reverse charge (Box 9)"),ROUND(H544*Setup!$B$9,2),0))</f>
        <v/>
      </c>
      <c r="Q544" s="34">
        <f>IF(A544="","",I544-P544)</f>
        <v/>
      </c>
      <c r="R544" s="34">
        <f>IF(A544="","",IF(L544="Yes",I544,0))</f>
        <v/>
      </c>
      <c r="S544" s="34">
        <f>IF(A544="","",IF(AND(L544="Yes",K544="Yes",NOT(ISNUMBER(SEARCH("blocked",G544))),OR(F544="Standard domestic 15% (Box 7)",F544="Import - VAT paid at customs (Box 8)",F544="Import - Reverse charge (Box 9)"),OR(F544&lt;&gt;"Standard domestic 15% (Box 7)",AND(LEN(D544)=15,LEFT(D544,1)="3",RIGHT(D544,1)="3",ISNUMBER(--D544)))),I544,0))</f>
        <v/>
      </c>
      <c r="T544" s="34">
        <f>IF(A544="","",R544-S544)</f>
        <v/>
      </c>
      <c r="U544" s="23">
        <f>IF(A544="","",IF(O544=0,"Outside audit periods; ","")&amp;IF(F544="","No VAT category; ","")&amp;IF(ABS(Q544)&gt;Setup!$B$10,"VAT ≠ 15% × net; ","")&amp;IF(AND(F544="Standard domestic 15% (Box 7)",NOT(AND(LEN(D544)=15,LEFT(D544,1)="3",RIGHT(D544,1)="3",ISNUMBER(--D544)))),"Invalid/missing supplier VAT no; ","")&amp;IF(AND(L544="Yes",K544&lt;&gt;"Yes"),"VAT claimed without valid tax invoice; ","")&amp;IF(AND(L544="Yes",ISNUMBER(SEARCH("blocked",G544))),"Blocked input VAT claimed; ","")&amp;IF(AND(F544="Import - VAT paid at customs (Box 8)",M544=""),"Customs declaration no missing; ","")&amp;IF(AND(F544="Import - Reverse charge (Box 9)",E544="Saudi Arabia"),"RCM used for a local supplier; ","")&amp;IF(AND(L544="Yes",NOT(OR(F544="Standard domestic 15% (Box 7)",F544="Import - VAT paid at customs (Box 8)",F544="Import - Reverse charge (Box 9)"))),"VAT claimed on non-taxable category; ",""))</f>
        <v/>
      </c>
    </row>
    <row r="545">
      <c r="A545" s="17" t="n"/>
      <c r="B545" s="14" t="n"/>
      <c r="C545" s="14" t="n"/>
      <c r="D545" s="16" t="n"/>
      <c r="E545" s="14" t="n"/>
      <c r="F545" s="14" t="n"/>
      <c r="G545" s="14" t="n"/>
      <c r="H545" s="19" t="n"/>
      <c r="I545" s="19" t="n"/>
      <c r="J545" s="34">
        <f>IF(A545="","",H545+I545)</f>
        <v/>
      </c>
      <c r="K545" s="14" t="n"/>
      <c r="L545" s="14" t="n"/>
      <c r="M545" s="14" t="n"/>
      <c r="N545" s="14" t="n"/>
      <c r="O545" s="20">
        <f>IF(A545="","",SUMPRODUCT((A545&gt;=Setup!$C$19:$C$30)*(A545&lt;=Setup!$D$19:$D$30)*Setup!$A$19:$A$30))</f>
        <v/>
      </c>
      <c r="P545" s="34">
        <f>IF(A545="","",IF(OR(F545="Standard domestic 15% (Box 7)",F545="Import - VAT paid at customs (Box 8)",F545="Import - Reverse charge (Box 9)"),ROUND(H545*Setup!$B$9,2),0))</f>
        <v/>
      </c>
      <c r="Q545" s="34">
        <f>IF(A545="","",I545-P545)</f>
        <v/>
      </c>
      <c r="R545" s="34">
        <f>IF(A545="","",IF(L545="Yes",I545,0))</f>
        <v/>
      </c>
      <c r="S545" s="34">
        <f>IF(A545="","",IF(AND(L545="Yes",K545="Yes",NOT(ISNUMBER(SEARCH("blocked",G545))),OR(F545="Standard domestic 15% (Box 7)",F545="Import - VAT paid at customs (Box 8)",F545="Import - Reverse charge (Box 9)"),OR(F545&lt;&gt;"Standard domestic 15% (Box 7)",AND(LEN(D545)=15,LEFT(D545,1)="3",RIGHT(D545,1)="3",ISNUMBER(--D545)))),I545,0))</f>
        <v/>
      </c>
      <c r="T545" s="34">
        <f>IF(A545="","",R545-S545)</f>
        <v/>
      </c>
      <c r="U545" s="23">
        <f>IF(A545="","",IF(O545=0,"Outside audit periods; ","")&amp;IF(F545="","No VAT category; ","")&amp;IF(ABS(Q545)&gt;Setup!$B$10,"VAT ≠ 15% × net; ","")&amp;IF(AND(F545="Standard domestic 15% (Box 7)",NOT(AND(LEN(D545)=15,LEFT(D545,1)="3",RIGHT(D545,1)="3",ISNUMBER(--D545)))),"Invalid/missing supplier VAT no; ","")&amp;IF(AND(L545="Yes",K545&lt;&gt;"Yes"),"VAT claimed without valid tax invoice; ","")&amp;IF(AND(L545="Yes",ISNUMBER(SEARCH("blocked",G545))),"Blocked input VAT claimed; ","")&amp;IF(AND(F545="Import - VAT paid at customs (Box 8)",M545=""),"Customs declaration no missing; ","")&amp;IF(AND(F545="Import - Reverse charge (Box 9)",E545="Saudi Arabia"),"RCM used for a local supplier; ","")&amp;IF(AND(L545="Yes",NOT(OR(F545="Standard domestic 15% (Box 7)",F545="Import - VAT paid at customs (Box 8)",F545="Import - Reverse charge (Box 9)"))),"VAT claimed on non-taxable category; ",""))</f>
        <v/>
      </c>
    </row>
    <row r="546">
      <c r="A546" s="17" t="n"/>
      <c r="B546" s="14" t="n"/>
      <c r="C546" s="14" t="n"/>
      <c r="D546" s="16" t="n"/>
      <c r="E546" s="14" t="n"/>
      <c r="F546" s="14" t="n"/>
      <c r="G546" s="14" t="n"/>
      <c r="H546" s="19" t="n"/>
      <c r="I546" s="19" t="n"/>
      <c r="J546" s="34">
        <f>IF(A546="","",H546+I546)</f>
        <v/>
      </c>
      <c r="K546" s="14" t="n"/>
      <c r="L546" s="14" t="n"/>
      <c r="M546" s="14" t="n"/>
      <c r="N546" s="14" t="n"/>
      <c r="O546" s="20">
        <f>IF(A546="","",SUMPRODUCT((A546&gt;=Setup!$C$19:$C$30)*(A546&lt;=Setup!$D$19:$D$30)*Setup!$A$19:$A$30))</f>
        <v/>
      </c>
      <c r="P546" s="34">
        <f>IF(A546="","",IF(OR(F546="Standard domestic 15% (Box 7)",F546="Import - VAT paid at customs (Box 8)",F546="Import - Reverse charge (Box 9)"),ROUND(H546*Setup!$B$9,2),0))</f>
        <v/>
      </c>
      <c r="Q546" s="34">
        <f>IF(A546="","",I546-P546)</f>
        <v/>
      </c>
      <c r="R546" s="34">
        <f>IF(A546="","",IF(L546="Yes",I546,0))</f>
        <v/>
      </c>
      <c r="S546" s="34">
        <f>IF(A546="","",IF(AND(L546="Yes",K546="Yes",NOT(ISNUMBER(SEARCH("blocked",G546))),OR(F546="Standard domestic 15% (Box 7)",F546="Import - VAT paid at customs (Box 8)",F546="Import - Reverse charge (Box 9)"),OR(F546&lt;&gt;"Standard domestic 15% (Box 7)",AND(LEN(D546)=15,LEFT(D546,1)="3",RIGHT(D546,1)="3",ISNUMBER(--D546)))),I546,0))</f>
        <v/>
      </c>
      <c r="T546" s="34">
        <f>IF(A546="","",R546-S546)</f>
        <v/>
      </c>
      <c r="U546" s="23">
        <f>IF(A546="","",IF(O546=0,"Outside audit periods; ","")&amp;IF(F546="","No VAT category; ","")&amp;IF(ABS(Q546)&gt;Setup!$B$10,"VAT ≠ 15% × net; ","")&amp;IF(AND(F546="Standard domestic 15% (Box 7)",NOT(AND(LEN(D546)=15,LEFT(D546,1)="3",RIGHT(D546,1)="3",ISNUMBER(--D546)))),"Invalid/missing supplier VAT no; ","")&amp;IF(AND(L546="Yes",K546&lt;&gt;"Yes"),"VAT claimed without valid tax invoice; ","")&amp;IF(AND(L546="Yes",ISNUMBER(SEARCH("blocked",G546))),"Blocked input VAT claimed; ","")&amp;IF(AND(F546="Import - VAT paid at customs (Box 8)",M546=""),"Customs declaration no missing; ","")&amp;IF(AND(F546="Import - Reverse charge (Box 9)",E546="Saudi Arabia"),"RCM used for a local supplier; ","")&amp;IF(AND(L546="Yes",NOT(OR(F546="Standard domestic 15% (Box 7)",F546="Import - VAT paid at customs (Box 8)",F546="Import - Reverse charge (Box 9)"))),"VAT claimed on non-taxable category; ",""))</f>
        <v/>
      </c>
    </row>
    <row r="547">
      <c r="A547" s="17" t="n"/>
      <c r="B547" s="14" t="n"/>
      <c r="C547" s="14" t="n"/>
      <c r="D547" s="16" t="n"/>
      <c r="E547" s="14" t="n"/>
      <c r="F547" s="14" t="n"/>
      <c r="G547" s="14" t="n"/>
      <c r="H547" s="19" t="n"/>
      <c r="I547" s="19" t="n"/>
      <c r="J547" s="34">
        <f>IF(A547="","",H547+I547)</f>
        <v/>
      </c>
      <c r="K547" s="14" t="n"/>
      <c r="L547" s="14" t="n"/>
      <c r="M547" s="14" t="n"/>
      <c r="N547" s="14" t="n"/>
      <c r="O547" s="20">
        <f>IF(A547="","",SUMPRODUCT((A547&gt;=Setup!$C$19:$C$30)*(A547&lt;=Setup!$D$19:$D$30)*Setup!$A$19:$A$30))</f>
        <v/>
      </c>
      <c r="P547" s="34">
        <f>IF(A547="","",IF(OR(F547="Standard domestic 15% (Box 7)",F547="Import - VAT paid at customs (Box 8)",F547="Import - Reverse charge (Box 9)"),ROUND(H547*Setup!$B$9,2),0))</f>
        <v/>
      </c>
      <c r="Q547" s="34">
        <f>IF(A547="","",I547-P547)</f>
        <v/>
      </c>
      <c r="R547" s="34">
        <f>IF(A547="","",IF(L547="Yes",I547,0))</f>
        <v/>
      </c>
      <c r="S547" s="34">
        <f>IF(A547="","",IF(AND(L547="Yes",K547="Yes",NOT(ISNUMBER(SEARCH("blocked",G547))),OR(F547="Standard domestic 15% (Box 7)",F547="Import - VAT paid at customs (Box 8)",F547="Import - Reverse charge (Box 9)"),OR(F547&lt;&gt;"Standard domestic 15% (Box 7)",AND(LEN(D547)=15,LEFT(D547,1)="3",RIGHT(D547,1)="3",ISNUMBER(--D547)))),I547,0))</f>
        <v/>
      </c>
      <c r="T547" s="34">
        <f>IF(A547="","",R547-S547)</f>
        <v/>
      </c>
      <c r="U547" s="23">
        <f>IF(A547="","",IF(O547=0,"Outside audit periods; ","")&amp;IF(F547="","No VAT category; ","")&amp;IF(ABS(Q547)&gt;Setup!$B$10,"VAT ≠ 15% × net; ","")&amp;IF(AND(F547="Standard domestic 15% (Box 7)",NOT(AND(LEN(D547)=15,LEFT(D547,1)="3",RIGHT(D547,1)="3",ISNUMBER(--D547)))),"Invalid/missing supplier VAT no; ","")&amp;IF(AND(L547="Yes",K547&lt;&gt;"Yes"),"VAT claimed without valid tax invoice; ","")&amp;IF(AND(L547="Yes",ISNUMBER(SEARCH("blocked",G547))),"Blocked input VAT claimed; ","")&amp;IF(AND(F547="Import - VAT paid at customs (Box 8)",M547=""),"Customs declaration no missing; ","")&amp;IF(AND(F547="Import - Reverse charge (Box 9)",E547="Saudi Arabia"),"RCM used for a local supplier; ","")&amp;IF(AND(L547="Yes",NOT(OR(F547="Standard domestic 15% (Box 7)",F547="Import - VAT paid at customs (Box 8)",F547="Import - Reverse charge (Box 9)"))),"VAT claimed on non-taxable category; ",""))</f>
        <v/>
      </c>
    </row>
    <row r="548">
      <c r="A548" s="17" t="n"/>
      <c r="B548" s="14" t="n"/>
      <c r="C548" s="14" t="n"/>
      <c r="D548" s="16" t="n"/>
      <c r="E548" s="14" t="n"/>
      <c r="F548" s="14" t="n"/>
      <c r="G548" s="14" t="n"/>
      <c r="H548" s="19" t="n"/>
      <c r="I548" s="19" t="n"/>
      <c r="J548" s="34">
        <f>IF(A548="","",H548+I548)</f>
        <v/>
      </c>
      <c r="K548" s="14" t="n"/>
      <c r="L548" s="14" t="n"/>
      <c r="M548" s="14" t="n"/>
      <c r="N548" s="14" t="n"/>
      <c r="O548" s="20">
        <f>IF(A548="","",SUMPRODUCT((A548&gt;=Setup!$C$19:$C$30)*(A548&lt;=Setup!$D$19:$D$30)*Setup!$A$19:$A$30))</f>
        <v/>
      </c>
      <c r="P548" s="34">
        <f>IF(A548="","",IF(OR(F548="Standard domestic 15% (Box 7)",F548="Import - VAT paid at customs (Box 8)",F548="Import - Reverse charge (Box 9)"),ROUND(H548*Setup!$B$9,2),0))</f>
        <v/>
      </c>
      <c r="Q548" s="34">
        <f>IF(A548="","",I548-P548)</f>
        <v/>
      </c>
      <c r="R548" s="34">
        <f>IF(A548="","",IF(L548="Yes",I548,0))</f>
        <v/>
      </c>
      <c r="S548" s="34">
        <f>IF(A548="","",IF(AND(L548="Yes",K548="Yes",NOT(ISNUMBER(SEARCH("blocked",G548))),OR(F548="Standard domestic 15% (Box 7)",F548="Import - VAT paid at customs (Box 8)",F548="Import - Reverse charge (Box 9)"),OR(F548&lt;&gt;"Standard domestic 15% (Box 7)",AND(LEN(D548)=15,LEFT(D548,1)="3",RIGHT(D548,1)="3",ISNUMBER(--D548)))),I548,0))</f>
        <v/>
      </c>
      <c r="T548" s="34">
        <f>IF(A548="","",R548-S548)</f>
        <v/>
      </c>
      <c r="U548" s="23">
        <f>IF(A548="","",IF(O548=0,"Outside audit periods; ","")&amp;IF(F548="","No VAT category; ","")&amp;IF(ABS(Q548)&gt;Setup!$B$10,"VAT ≠ 15% × net; ","")&amp;IF(AND(F548="Standard domestic 15% (Box 7)",NOT(AND(LEN(D548)=15,LEFT(D548,1)="3",RIGHT(D548,1)="3",ISNUMBER(--D548)))),"Invalid/missing supplier VAT no; ","")&amp;IF(AND(L548="Yes",K548&lt;&gt;"Yes"),"VAT claimed without valid tax invoice; ","")&amp;IF(AND(L548="Yes",ISNUMBER(SEARCH("blocked",G548))),"Blocked input VAT claimed; ","")&amp;IF(AND(F548="Import - VAT paid at customs (Box 8)",M548=""),"Customs declaration no missing; ","")&amp;IF(AND(F548="Import - Reverse charge (Box 9)",E548="Saudi Arabia"),"RCM used for a local supplier; ","")&amp;IF(AND(L548="Yes",NOT(OR(F548="Standard domestic 15% (Box 7)",F548="Import - VAT paid at customs (Box 8)",F548="Import - Reverse charge (Box 9)"))),"VAT claimed on non-taxable category; ",""))</f>
        <v/>
      </c>
    </row>
    <row r="549">
      <c r="A549" s="17" t="n"/>
      <c r="B549" s="14" t="n"/>
      <c r="C549" s="14" t="n"/>
      <c r="D549" s="16" t="n"/>
      <c r="E549" s="14" t="n"/>
      <c r="F549" s="14" t="n"/>
      <c r="G549" s="14" t="n"/>
      <c r="H549" s="19" t="n"/>
      <c r="I549" s="19" t="n"/>
      <c r="J549" s="34">
        <f>IF(A549="","",H549+I549)</f>
        <v/>
      </c>
      <c r="K549" s="14" t="n"/>
      <c r="L549" s="14" t="n"/>
      <c r="M549" s="14" t="n"/>
      <c r="N549" s="14" t="n"/>
      <c r="O549" s="20">
        <f>IF(A549="","",SUMPRODUCT((A549&gt;=Setup!$C$19:$C$30)*(A549&lt;=Setup!$D$19:$D$30)*Setup!$A$19:$A$30))</f>
        <v/>
      </c>
      <c r="P549" s="34">
        <f>IF(A549="","",IF(OR(F549="Standard domestic 15% (Box 7)",F549="Import - VAT paid at customs (Box 8)",F549="Import - Reverse charge (Box 9)"),ROUND(H549*Setup!$B$9,2),0))</f>
        <v/>
      </c>
      <c r="Q549" s="34">
        <f>IF(A549="","",I549-P549)</f>
        <v/>
      </c>
      <c r="R549" s="34">
        <f>IF(A549="","",IF(L549="Yes",I549,0))</f>
        <v/>
      </c>
      <c r="S549" s="34">
        <f>IF(A549="","",IF(AND(L549="Yes",K549="Yes",NOT(ISNUMBER(SEARCH("blocked",G549))),OR(F549="Standard domestic 15% (Box 7)",F549="Import - VAT paid at customs (Box 8)",F549="Import - Reverse charge (Box 9)"),OR(F549&lt;&gt;"Standard domestic 15% (Box 7)",AND(LEN(D549)=15,LEFT(D549,1)="3",RIGHT(D549,1)="3",ISNUMBER(--D549)))),I549,0))</f>
        <v/>
      </c>
      <c r="T549" s="34">
        <f>IF(A549="","",R549-S549)</f>
        <v/>
      </c>
      <c r="U549" s="23">
        <f>IF(A549="","",IF(O549=0,"Outside audit periods; ","")&amp;IF(F549="","No VAT category; ","")&amp;IF(ABS(Q549)&gt;Setup!$B$10,"VAT ≠ 15% × net; ","")&amp;IF(AND(F549="Standard domestic 15% (Box 7)",NOT(AND(LEN(D549)=15,LEFT(D549,1)="3",RIGHT(D549,1)="3",ISNUMBER(--D549)))),"Invalid/missing supplier VAT no; ","")&amp;IF(AND(L549="Yes",K549&lt;&gt;"Yes"),"VAT claimed without valid tax invoice; ","")&amp;IF(AND(L549="Yes",ISNUMBER(SEARCH("blocked",G549))),"Blocked input VAT claimed; ","")&amp;IF(AND(F549="Import - VAT paid at customs (Box 8)",M549=""),"Customs declaration no missing; ","")&amp;IF(AND(F549="Import - Reverse charge (Box 9)",E549="Saudi Arabia"),"RCM used for a local supplier; ","")&amp;IF(AND(L549="Yes",NOT(OR(F549="Standard domestic 15% (Box 7)",F549="Import - VAT paid at customs (Box 8)",F549="Import - Reverse charge (Box 9)"))),"VAT claimed on non-taxable category; ",""))</f>
        <v/>
      </c>
    </row>
    <row r="550">
      <c r="A550" s="17" t="n"/>
      <c r="B550" s="14" t="n"/>
      <c r="C550" s="14" t="n"/>
      <c r="D550" s="16" t="n"/>
      <c r="E550" s="14" t="n"/>
      <c r="F550" s="14" t="n"/>
      <c r="G550" s="14" t="n"/>
      <c r="H550" s="19" t="n"/>
      <c r="I550" s="19" t="n"/>
      <c r="J550" s="34">
        <f>IF(A550="","",H550+I550)</f>
        <v/>
      </c>
      <c r="K550" s="14" t="n"/>
      <c r="L550" s="14" t="n"/>
      <c r="M550" s="14" t="n"/>
      <c r="N550" s="14" t="n"/>
      <c r="O550" s="20">
        <f>IF(A550="","",SUMPRODUCT((A550&gt;=Setup!$C$19:$C$30)*(A550&lt;=Setup!$D$19:$D$30)*Setup!$A$19:$A$30))</f>
        <v/>
      </c>
      <c r="P550" s="34">
        <f>IF(A550="","",IF(OR(F550="Standard domestic 15% (Box 7)",F550="Import - VAT paid at customs (Box 8)",F550="Import - Reverse charge (Box 9)"),ROUND(H550*Setup!$B$9,2),0))</f>
        <v/>
      </c>
      <c r="Q550" s="34">
        <f>IF(A550="","",I550-P550)</f>
        <v/>
      </c>
      <c r="R550" s="34">
        <f>IF(A550="","",IF(L550="Yes",I550,0))</f>
        <v/>
      </c>
      <c r="S550" s="34">
        <f>IF(A550="","",IF(AND(L550="Yes",K550="Yes",NOT(ISNUMBER(SEARCH("blocked",G550))),OR(F550="Standard domestic 15% (Box 7)",F550="Import - VAT paid at customs (Box 8)",F550="Import - Reverse charge (Box 9)"),OR(F550&lt;&gt;"Standard domestic 15% (Box 7)",AND(LEN(D550)=15,LEFT(D550,1)="3",RIGHT(D550,1)="3",ISNUMBER(--D550)))),I550,0))</f>
        <v/>
      </c>
      <c r="T550" s="34">
        <f>IF(A550="","",R550-S550)</f>
        <v/>
      </c>
      <c r="U550" s="23">
        <f>IF(A550="","",IF(O550=0,"Outside audit periods; ","")&amp;IF(F550="","No VAT category; ","")&amp;IF(ABS(Q550)&gt;Setup!$B$10,"VAT ≠ 15% × net; ","")&amp;IF(AND(F550="Standard domestic 15% (Box 7)",NOT(AND(LEN(D550)=15,LEFT(D550,1)="3",RIGHT(D550,1)="3",ISNUMBER(--D550)))),"Invalid/missing supplier VAT no; ","")&amp;IF(AND(L550="Yes",K550&lt;&gt;"Yes"),"VAT claimed without valid tax invoice; ","")&amp;IF(AND(L550="Yes",ISNUMBER(SEARCH("blocked",G550))),"Blocked input VAT claimed; ","")&amp;IF(AND(F550="Import - VAT paid at customs (Box 8)",M550=""),"Customs declaration no missing; ","")&amp;IF(AND(F550="Import - Reverse charge (Box 9)",E550="Saudi Arabia"),"RCM used for a local supplier; ","")&amp;IF(AND(L550="Yes",NOT(OR(F550="Standard domestic 15% (Box 7)",F550="Import - VAT paid at customs (Box 8)",F550="Import - Reverse charge (Box 9)"))),"VAT claimed on non-taxable category; ",""))</f>
        <v/>
      </c>
    </row>
    <row r="551">
      <c r="A551" s="17" t="n"/>
      <c r="B551" s="14" t="n"/>
      <c r="C551" s="14" t="n"/>
      <c r="D551" s="16" t="n"/>
      <c r="E551" s="14" t="n"/>
      <c r="F551" s="14" t="n"/>
      <c r="G551" s="14" t="n"/>
      <c r="H551" s="19" t="n"/>
      <c r="I551" s="19" t="n"/>
      <c r="J551" s="34">
        <f>IF(A551="","",H551+I551)</f>
        <v/>
      </c>
      <c r="K551" s="14" t="n"/>
      <c r="L551" s="14" t="n"/>
      <c r="M551" s="14" t="n"/>
      <c r="N551" s="14" t="n"/>
      <c r="O551" s="20">
        <f>IF(A551="","",SUMPRODUCT((A551&gt;=Setup!$C$19:$C$30)*(A551&lt;=Setup!$D$19:$D$30)*Setup!$A$19:$A$30))</f>
        <v/>
      </c>
      <c r="P551" s="34">
        <f>IF(A551="","",IF(OR(F551="Standard domestic 15% (Box 7)",F551="Import - VAT paid at customs (Box 8)",F551="Import - Reverse charge (Box 9)"),ROUND(H551*Setup!$B$9,2),0))</f>
        <v/>
      </c>
      <c r="Q551" s="34">
        <f>IF(A551="","",I551-P551)</f>
        <v/>
      </c>
      <c r="R551" s="34">
        <f>IF(A551="","",IF(L551="Yes",I551,0))</f>
        <v/>
      </c>
      <c r="S551" s="34">
        <f>IF(A551="","",IF(AND(L551="Yes",K551="Yes",NOT(ISNUMBER(SEARCH("blocked",G551))),OR(F551="Standard domestic 15% (Box 7)",F551="Import - VAT paid at customs (Box 8)",F551="Import - Reverse charge (Box 9)"),OR(F551&lt;&gt;"Standard domestic 15% (Box 7)",AND(LEN(D551)=15,LEFT(D551,1)="3",RIGHT(D551,1)="3",ISNUMBER(--D551)))),I551,0))</f>
        <v/>
      </c>
      <c r="T551" s="34">
        <f>IF(A551="","",R551-S551)</f>
        <v/>
      </c>
      <c r="U551" s="23">
        <f>IF(A551="","",IF(O551=0,"Outside audit periods; ","")&amp;IF(F551="","No VAT category; ","")&amp;IF(ABS(Q551)&gt;Setup!$B$10,"VAT ≠ 15% × net; ","")&amp;IF(AND(F551="Standard domestic 15% (Box 7)",NOT(AND(LEN(D551)=15,LEFT(D551,1)="3",RIGHT(D551,1)="3",ISNUMBER(--D551)))),"Invalid/missing supplier VAT no; ","")&amp;IF(AND(L551="Yes",K551&lt;&gt;"Yes"),"VAT claimed without valid tax invoice; ","")&amp;IF(AND(L551="Yes",ISNUMBER(SEARCH("blocked",G551))),"Blocked input VAT claimed; ","")&amp;IF(AND(F551="Import - VAT paid at customs (Box 8)",M551=""),"Customs declaration no missing; ","")&amp;IF(AND(F551="Import - Reverse charge (Box 9)",E551="Saudi Arabia"),"RCM used for a local supplier; ","")&amp;IF(AND(L551="Yes",NOT(OR(F551="Standard domestic 15% (Box 7)",F551="Import - VAT paid at customs (Box 8)",F551="Import - Reverse charge (Box 9)"))),"VAT claimed on non-taxable category; ",""))</f>
        <v/>
      </c>
    </row>
    <row r="552">
      <c r="A552" s="17" t="n"/>
      <c r="B552" s="14" t="n"/>
      <c r="C552" s="14" t="n"/>
      <c r="D552" s="16" t="n"/>
      <c r="E552" s="14" t="n"/>
      <c r="F552" s="14" t="n"/>
      <c r="G552" s="14" t="n"/>
      <c r="H552" s="19" t="n"/>
      <c r="I552" s="19" t="n"/>
      <c r="J552" s="34">
        <f>IF(A552="","",H552+I552)</f>
        <v/>
      </c>
      <c r="K552" s="14" t="n"/>
      <c r="L552" s="14" t="n"/>
      <c r="M552" s="14" t="n"/>
      <c r="N552" s="14" t="n"/>
      <c r="O552" s="20">
        <f>IF(A552="","",SUMPRODUCT((A552&gt;=Setup!$C$19:$C$30)*(A552&lt;=Setup!$D$19:$D$30)*Setup!$A$19:$A$30))</f>
        <v/>
      </c>
      <c r="P552" s="34">
        <f>IF(A552="","",IF(OR(F552="Standard domestic 15% (Box 7)",F552="Import - VAT paid at customs (Box 8)",F552="Import - Reverse charge (Box 9)"),ROUND(H552*Setup!$B$9,2),0))</f>
        <v/>
      </c>
      <c r="Q552" s="34">
        <f>IF(A552="","",I552-P552)</f>
        <v/>
      </c>
      <c r="R552" s="34">
        <f>IF(A552="","",IF(L552="Yes",I552,0))</f>
        <v/>
      </c>
      <c r="S552" s="34">
        <f>IF(A552="","",IF(AND(L552="Yes",K552="Yes",NOT(ISNUMBER(SEARCH("blocked",G552))),OR(F552="Standard domestic 15% (Box 7)",F552="Import - VAT paid at customs (Box 8)",F552="Import - Reverse charge (Box 9)"),OR(F552&lt;&gt;"Standard domestic 15% (Box 7)",AND(LEN(D552)=15,LEFT(D552,1)="3",RIGHT(D552,1)="3",ISNUMBER(--D552)))),I552,0))</f>
        <v/>
      </c>
      <c r="T552" s="34">
        <f>IF(A552="","",R552-S552)</f>
        <v/>
      </c>
      <c r="U552" s="23">
        <f>IF(A552="","",IF(O552=0,"Outside audit periods; ","")&amp;IF(F552="","No VAT category; ","")&amp;IF(ABS(Q552)&gt;Setup!$B$10,"VAT ≠ 15% × net; ","")&amp;IF(AND(F552="Standard domestic 15% (Box 7)",NOT(AND(LEN(D552)=15,LEFT(D552,1)="3",RIGHT(D552,1)="3",ISNUMBER(--D552)))),"Invalid/missing supplier VAT no; ","")&amp;IF(AND(L552="Yes",K552&lt;&gt;"Yes"),"VAT claimed without valid tax invoice; ","")&amp;IF(AND(L552="Yes",ISNUMBER(SEARCH("blocked",G552))),"Blocked input VAT claimed; ","")&amp;IF(AND(F552="Import - VAT paid at customs (Box 8)",M552=""),"Customs declaration no missing; ","")&amp;IF(AND(F552="Import - Reverse charge (Box 9)",E552="Saudi Arabia"),"RCM used for a local supplier; ","")&amp;IF(AND(L552="Yes",NOT(OR(F552="Standard domestic 15% (Box 7)",F552="Import - VAT paid at customs (Box 8)",F552="Import - Reverse charge (Box 9)"))),"VAT claimed on non-taxable category; ",""))</f>
        <v/>
      </c>
    </row>
    <row r="553">
      <c r="A553" s="17" t="n"/>
      <c r="B553" s="14" t="n"/>
      <c r="C553" s="14" t="n"/>
      <c r="D553" s="16" t="n"/>
      <c r="E553" s="14" t="n"/>
      <c r="F553" s="14" t="n"/>
      <c r="G553" s="14" t="n"/>
      <c r="H553" s="19" t="n"/>
      <c r="I553" s="19" t="n"/>
      <c r="J553" s="34">
        <f>IF(A553="","",H553+I553)</f>
        <v/>
      </c>
      <c r="K553" s="14" t="n"/>
      <c r="L553" s="14" t="n"/>
      <c r="M553" s="14" t="n"/>
      <c r="N553" s="14" t="n"/>
      <c r="O553" s="20">
        <f>IF(A553="","",SUMPRODUCT((A553&gt;=Setup!$C$19:$C$30)*(A553&lt;=Setup!$D$19:$D$30)*Setup!$A$19:$A$30))</f>
        <v/>
      </c>
      <c r="P553" s="34">
        <f>IF(A553="","",IF(OR(F553="Standard domestic 15% (Box 7)",F553="Import - VAT paid at customs (Box 8)",F553="Import - Reverse charge (Box 9)"),ROUND(H553*Setup!$B$9,2),0))</f>
        <v/>
      </c>
      <c r="Q553" s="34">
        <f>IF(A553="","",I553-P553)</f>
        <v/>
      </c>
      <c r="R553" s="34">
        <f>IF(A553="","",IF(L553="Yes",I553,0))</f>
        <v/>
      </c>
      <c r="S553" s="34">
        <f>IF(A553="","",IF(AND(L553="Yes",K553="Yes",NOT(ISNUMBER(SEARCH("blocked",G553))),OR(F553="Standard domestic 15% (Box 7)",F553="Import - VAT paid at customs (Box 8)",F553="Import - Reverse charge (Box 9)"),OR(F553&lt;&gt;"Standard domestic 15% (Box 7)",AND(LEN(D553)=15,LEFT(D553,1)="3",RIGHT(D553,1)="3",ISNUMBER(--D553)))),I553,0))</f>
        <v/>
      </c>
      <c r="T553" s="34">
        <f>IF(A553="","",R553-S553)</f>
        <v/>
      </c>
      <c r="U553" s="23">
        <f>IF(A553="","",IF(O553=0,"Outside audit periods; ","")&amp;IF(F553="","No VAT category; ","")&amp;IF(ABS(Q553)&gt;Setup!$B$10,"VAT ≠ 15% × net; ","")&amp;IF(AND(F553="Standard domestic 15% (Box 7)",NOT(AND(LEN(D553)=15,LEFT(D553,1)="3",RIGHT(D553,1)="3",ISNUMBER(--D553)))),"Invalid/missing supplier VAT no; ","")&amp;IF(AND(L553="Yes",K553&lt;&gt;"Yes"),"VAT claimed without valid tax invoice; ","")&amp;IF(AND(L553="Yes",ISNUMBER(SEARCH("blocked",G553))),"Blocked input VAT claimed; ","")&amp;IF(AND(F553="Import - VAT paid at customs (Box 8)",M553=""),"Customs declaration no missing; ","")&amp;IF(AND(F553="Import - Reverse charge (Box 9)",E553="Saudi Arabia"),"RCM used for a local supplier; ","")&amp;IF(AND(L553="Yes",NOT(OR(F553="Standard domestic 15% (Box 7)",F553="Import - VAT paid at customs (Box 8)",F553="Import - Reverse charge (Box 9)"))),"VAT claimed on non-taxable category; ",""))</f>
        <v/>
      </c>
    </row>
    <row r="554">
      <c r="A554" s="17" t="n"/>
      <c r="B554" s="14" t="n"/>
      <c r="C554" s="14" t="n"/>
      <c r="D554" s="16" t="n"/>
      <c r="E554" s="14" t="n"/>
      <c r="F554" s="14" t="n"/>
      <c r="G554" s="14" t="n"/>
      <c r="H554" s="19" t="n"/>
      <c r="I554" s="19" t="n"/>
      <c r="J554" s="34">
        <f>IF(A554="","",H554+I554)</f>
        <v/>
      </c>
      <c r="K554" s="14" t="n"/>
      <c r="L554" s="14" t="n"/>
      <c r="M554" s="14" t="n"/>
      <c r="N554" s="14" t="n"/>
      <c r="O554" s="20">
        <f>IF(A554="","",SUMPRODUCT((A554&gt;=Setup!$C$19:$C$30)*(A554&lt;=Setup!$D$19:$D$30)*Setup!$A$19:$A$30))</f>
        <v/>
      </c>
      <c r="P554" s="34">
        <f>IF(A554="","",IF(OR(F554="Standard domestic 15% (Box 7)",F554="Import - VAT paid at customs (Box 8)",F554="Import - Reverse charge (Box 9)"),ROUND(H554*Setup!$B$9,2),0))</f>
        <v/>
      </c>
      <c r="Q554" s="34">
        <f>IF(A554="","",I554-P554)</f>
        <v/>
      </c>
      <c r="R554" s="34">
        <f>IF(A554="","",IF(L554="Yes",I554,0))</f>
        <v/>
      </c>
      <c r="S554" s="34">
        <f>IF(A554="","",IF(AND(L554="Yes",K554="Yes",NOT(ISNUMBER(SEARCH("blocked",G554))),OR(F554="Standard domestic 15% (Box 7)",F554="Import - VAT paid at customs (Box 8)",F554="Import - Reverse charge (Box 9)"),OR(F554&lt;&gt;"Standard domestic 15% (Box 7)",AND(LEN(D554)=15,LEFT(D554,1)="3",RIGHT(D554,1)="3",ISNUMBER(--D554)))),I554,0))</f>
        <v/>
      </c>
      <c r="T554" s="34">
        <f>IF(A554="","",R554-S554)</f>
        <v/>
      </c>
      <c r="U554" s="23">
        <f>IF(A554="","",IF(O554=0,"Outside audit periods; ","")&amp;IF(F554="","No VAT category; ","")&amp;IF(ABS(Q554)&gt;Setup!$B$10,"VAT ≠ 15% × net; ","")&amp;IF(AND(F554="Standard domestic 15% (Box 7)",NOT(AND(LEN(D554)=15,LEFT(D554,1)="3",RIGHT(D554,1)="3",ISNUMBER(--D554)))),"Invalid/missing supplier VAT no; ","")&amp;IF(AND(L554="Yes",K554&lt;&gt;"Yes"),"VAT claimed without valid tax invoice; ","")&amp;IF(AND(L554="Yes",ISNUMBER(SEARCH("blocked",G554))),"Blocked input VAT claimed; ","")&amp;IF(AND(F554="Import - VAT paid at customs (Box 8)",M554=""),"Customs declaration no missing; ","")&amp;IF(AND(F554="Import - Reverse charge (Box 9)",E554="Saudi Arabia"),"RCM used for a local supplier; ","")&amp;IF(AND(L554="Yes",NOT(OR(F554="Standard domestic 15% (Box 7)",F554="Import - VAT paid at customs (Box 8)",F554="Import - Reverse charge (Box 9)"))),"VAT claimed on non-taxable category; ",""))</f>
        <v/>
      </c>
    </row>
    <row r="555">
      <c r="A555" s="17" t="n"/>
      <c r="B555" s="14" t="n"/>
      <c r="C555" s="14" t="n"/>
      <c r="D555" s="16" t="n"/>
      <c r="E555" s="14" t="n"/>
      <c r="F555" s="14" t="n"/>
      <c r="G555" s="14" t="n"/>
      <c r="H555" s="19" t="n"/>
      <c r="I555" s="19" t="n"/>
      <c r="J555" s="34">
        <f>IF(A555="","",H555+I555)</f>
        <v/>
      </c>
      <c r="K555" s="14" t="n"/>
      <c r="L555" s="14" t="n"/>
      <c r="M555" s="14" t="n"/>
      <c r="N555" s="14" t="n"/>
      <c r="O555" s="20">
        <f>IF(A555="","",SUMPRODUCT((A555&gt;=Setup!$C$19:$C$30)*(A555&lt;=Setup!$D$19:$D$30)*Setup!$A$19:$A$30))</f>
        <v/>
      </c>
      <c r="P555" s="34">
        <f>IF(A555="","",IF(OR(F555="Standard domestic 15% (Box 7)",F555="Import - VAT paid at customs (Box 8)",F555="Import - Reverse charge (Box 9)"),ROUND(H555*Setup!$B$9,2),0))</f>
        <v/>
      </c>
      <c r="Q555" s="34">
        <f>IF(A555="","",I555-P555)</f>
        <v/>
      </c>
      <c r="R555" s="34">
        <f>IF(A555="","",IF(L555="Yes",I555,0))</f>
        <v/>
      </c>
      <c r="S555" s="34">
        <f>IF(A555="","",IF(AND(L555="Yes",K555="Yes",NOT(ISNUMBER(SEARCH("blocked",G555))),OR(F555="Standard domestic 15% (Box 7)",F555="Import - VAT paid at customs (Box 8)",F555="Import - Reverse charge (Box 9)"),OR(F555&lt;&gt;"Standard domestic 15% (Box 7)",AND(LEN(D555)=15,LEFT(D555,1)="3",RIGHT(D555,1)="3",ISNUMBER(--D555)))),I555,0))</f>
        <v/>
      </c>
      <c r="T555" s="34">
        <f>IF(A555="","",R555-S555)</f>
        <v/>
      </c>
      <c r="U555" s="23">
        <f>IF(A555="","",IF(O555=0,"Outside audit periods; ","")&amp;IF(F555="","No VAT category; ","")&amp;IF(ABS(Q555)&gt;Setup!$B$10,"VAT ≠ 15% × net; ","")&amp;IF(AND(F555="Standard domestic 15% (Box 7)",NOT(AND(LEN(D555)=15,LEFT(D555,1)="3",RIGHT(D555,1)="3",ISNUMBER(--D555)))),"Invalid/missing supplier VAT no; ","")&amp;IF(AND(L555="Yes",K555&lt;&gt;"Yes"),"VAT claimed without valid tax invoice; ","")&amp;IF(AND(L555="Yes",ISNUMBER(SEARCH("blocked",G555))),"Blocked input VAT claimed; ","")&amp;IF(AND(F555="Import - VAT paid at customs (Box 8)",M555=""),"Customs declaration no missing; ","")&amp;IF(AND(F555="Import - Reverse charge (Box 9)",E555="Saudi Arabia"),"RCM used for a local supplier; ","")&amp;IF(AND(L555="Yes",NOT(OR(F555="Standard domestic 15% (Box 7)",F555="Import - VAT paid at customs (Box 8)",F555="Import - Reverse charge (Box 9)"))),"VAT claimed on non-taxable category; ",""))</f>
        <v/>
      </c>
    </row>
    <row r="556">
      <c r="A556" s="17" t="n"/>
      <c r="B556" s="14" t="n"/>
      <c r="C556" s="14" t="n"/>
      <c r="D556" s="16" t="n"/>
      <c r="E556" s="14" t="n"/>
      <c r="F556" s="14" t="n"/>
      <c r="G556" s="14" t="n"/>
      <c r="H556" s="19" t="n"/>
      <c r="I556" s="19" t="n"/>
      <c r="J556" s="34">
        <f>IF(A556="","",H556+I556)</f>
        <v/>
      </c>
      <c r="K556" s="14" t="n"/>
      <c r="L556" s="14" t="n"/>
      <c r="M556" s="14" t="n"/>
      <c r="N556" s="14" t="n"/>
      <c r="O556" s="20">
        <f>IF(A556="","",SUMPRODUCT((A556&gt;=Setup!$C$19:$C$30)*(A556&lt;=Setup!$D$19:$D$30)*Setup!$A$19:$A$30))</f>
        <v/>
      </c>
      <c r="P556" s="34">
        <f>IF(A556="","",IF(OR(F556="Standard domestic 15% (Box 7)",F556="Import - VAT paid at customs (Box 8)",F556="Import - Reverse charge (Box 9)"),ROUND(H556*Setup!$B$9,2),0))</f>
        <v/>
      </c>
      <c r="Q556" s="34">
        <f>IF(A556="","",I556-P556)</f>
        <v/>
      </c>
      <c r="R556" s="34">
        <f>IF(A556="","",IF(L556="Yes",I556,0))</f>
        <v/>
      </c>
      <c r="S556" s="34">
        <f>IF(A556="","",IF(AND(L556="Yes",K556="Yes",NOT(ISNUMBER(SEARCH("blocked",G556))),OR(F556="Standard domestic 15% (Box 7)",F556="Import - VAT paid at customs (Box 8)",F556="Import - Reverse charge (Box 9)"),OR(F556&lt;&gt;"Standard domestic 15% (Box 7)",AND(LEN(D556)=15,LEFT(D556,1)="3",RIGHT(D556,1)="3",ISNUMBER(--D556)))),I556,0))</f>
        <v/>
      </c>
      <c r="T556" s="34">
        <f>IF(A556="","",R556-S556)</f>
        <v/>
      </c>
      <c r="U556" s="23">
        <f>IF(A556="","",IF(O556=0,"Outside audit periods; ","")&amp;IF(F556="","No VAT category; ","")&amp;IF(ABS(Q556)&gt;Setup!$B$10,"VAT ≠ 15% × net; ","")&amp;IF(AND(F556="Standard domestic 15% (Box 7)",NOT(AND(LEN(D556)=15,LEFT(D556,1)="3",RIGHT(D556,1)="3",ISNUMBER(--D556)))),"Invalid/missing supplier VAT no; ","")&amp;IF(AND(L556="Yes",K556&lt;&gt;"Yes"),"VAT claimed without valid tax invoice; ","")&amp;IF(AND(L556="Yes",ISNUMBER(SEARCH("blocked",G556))),"Blocked input VAT claimed; ","")&amp;IF(AND(F556="Import - VAT paid at customs (Box 8)",M556=""),"Customs declaration no missing; ","")&amp;IF(AND(F556="Import - Reverse charge (Box 9)",E556="Saudi Arabia"),"RCM used for a local supplier; ","")&amp;IF(AND(L556="Yes",NOT(OR(F556="Standard domestic 15% (Box 7)",F556="Import - VAT paid at customs (Box 8)",F556="Import - Reverse charge (Box 9)"))),"VAT claimed on non-taxable category; ",""))</f>
        <v/>
      </c>
    </row>
    <row r="557">
      <c r="A557" s="17" t="n"/>
      <c r="B557" s="14" t="n"/>
      <c r="C557" s="14" t="n"/>
      <c r="D557" s="16" t="n"/>
      <c r="E557" s="14" t="n"/>
      <c r="F557" s="14" t="n"/>
      <c r="G557" s="14" t="n"/>
      <c r="H557" s="19" t="n"/>
      <c r="I557" s="19" t="n"/>
      <c r="J557" s="34">
        <f>IF(A557="","",H557+I557)</f>
        <v/>
      </c>
      <c r="K557" s="14" t="n"/>
      <c r="L557" s="14" t="n"/>
      <c r="M557" s="14" t="n"/>
      <c r="N557" s="14" t="n"/>
      <c r="O557" s="20">
        <f>IF(A557="","",SUMPRODUCT((A557&gt;=Setup!$C$19:$C$30)*(A557&lt;=Setup!$D$19:$D$30)*Setup!$A$19:$A$30))</f>
        <v/>
      </c>
      <c r="P557" s="34">
        <f>IF(A557="","",IF(OR(F557="Standard domestic 15% (Box 7)",F557="Import - VAT paid at customs (Box 8)",F557="Import - Reverse charge (Box 9)"),ROUND(H557*Setup!$B$9,2),0))</f>
        <v/>
      </c>
      <c r="Q557" s="34">
        <f>IF(A557="","",I557-P557)</f>
        <v/>
      </c>
      <c r="R557" s="34">
        <f>IF(A557="","",IF(L557="Yes",I557,0))</f>
        <v/>
      </c>
      <c r="S557" s="34">
        <f>IF(A557="","",IF(AND(L557="Yes",K557="Yes",NOT(ISNUMBER(SEARCH("blocked",G557))),OR(F557="Standard domestic 15% (Box 7)",F557="Import - VAT paid at customs (Box 8)",F557="Import - Reverse charge (Box 9)"),OR(F557&lt;&gt;"Standard domestic 15% (Box 7)",AND(LEN(D557)=15,LEFT(D557,1)="3",RIGHT(D557,1)="3",ISNUMBER(--D557)))),I557,0))</f>
        <v/>
      </c>
      <c r="T557" s="34">
        <f>IF(A557="","",R557-S557)</f>
        <v/>
      </c>
      <c r="U557" s="23">
        <f>IF(A557="","",IF(O557=0,"Outside audit periods; ","")&amp;IF(F557="","No VAT category; ","")&amp;IF(ABS(Q557)&gt;Setup!$B$10,"VAT ≠ 15% × net; ","")&amp;IF(AND(F557="Standard domestic 15% (Box 7)",NOT(AND(LEN(D557)=15,LEFT(D557,1)="3",RIGHT(D557,1)="3",ISNUMBER(--D557)))),"Invalid/missing supplier VAT no; ","")&amp;IF(AND(L557="Yes",K557&lt;&gt;"Yes"),"VAT claimed without valid tax invoice; ","")&amp;IF(AND(L557="Yes",ISNUMBER(SEARCH("blocked",G557))),"Blocked input VAT claimed; ","")&amp;IF(AND(F557="Import - VAT paid at customs (Box 8)",M557=""),"Customs declaration no missing; ","")&amp;IF(AND(F557="Import - Reverse charge (Box 9)",E557="Saudi Arabia"),"RCM used for a local supplier; ","")&amp;IF(AND(L557="Yes",NOT(OR(F557="Standard domestic 15% (Box 7)",F557="Import - VAT paid at customs (Box 8)",F557="Import - Reverse charge (Box 9)"))),"VAT claimed on non-taxable category; ",""))</f>
        <v/>
      </c>
    </row>
    <row r="558">
      <c r="A558" s="17" t="n"/>
      <c r="B558" s="14" t="n"/>
      <c r="C558" s="14" t="n"/>
      <c r="D558" s="16" t="n"/>
      <c r="E558" s="14" t="n"/>
      <c r="F558" s="14" t="n"/>
      <c r="G558" s="14" t="n"/>
      <c r="H558" s="19" t="n"/>
      <c r="I558" s="19" t="n"/>
      <c r="J558" s="34">
        <f>IF(A558="","",H558+I558)</f>
        <v/>
      </c>
      <c r="K558" s="14" t="n"/>
      <c r="L558" s="14" t="n"/>
      <c r="M558" s="14" t="n"/>
      <c r="N558" s="14" t="n"/>
      <c r="O558" s="20">
        <f>IF(A558="","",SUMPRODUCT((A558&gt;=Setup!$C$19:$C$30)*(A558&lt;=Setup!$D$19:$D$30)*Setup!$A$19:$A$30))</f>
        <v/>
      </c>
      <c r="P558" s="34">
        <f>IF(A558="","",IF(OR(F558="Standard domestic 15% (Box 7)",F558="Import - VAT paid at customs (Box 8)",F558="Import - Reverse charge (Box 9)"),ROUND(H558*Setup!$B$9,2),0))</f>
        <v/>
      </c>
      <c r="Q558" s="34">
        <f>IF(A558="","",I558-P558)</f>
        <v/>
      </c>
      <c r="R558" s="34">
        <f>IF(A558="","",IF(L558="Yes",I558,0))</f>
        <v/>
      </c>
      <c r="S558" s="34">
        <f>IF(A558="","",IF(AND(L558="Yes",K558="Yes",NOT(ISNUMBER(SEARCH("blocked",G558))),OR(F558="Standard domestic 15% (Box 7)",F558="Import - VAT paid at customs (Box 8)",F558="Import - Reverse charge (Box 9)"),OR(F558&lt;&gt;"Standard domestic 15% (Box 7)",AND(LEN(D558)=15,LEFT(D558,1)="3",RIGHT(D558,1)="3",ISNUMBER(--D558)))),I558,0))</f>
        <v/>
      </c>
      <c r="T558" s="34">
        <f>IF(A558="","",R558-S558)</f>
        <v/>
      </c>
      <c r="U558" s="23">
        <f>IF(A558="","",IF(O558=0,"Outside audit periods; ","")&amp;IF(F558="","No VAT category; ","")&amp;IF(ABS(Q558)&gt;Setup!$B$10,"VAT ≠ 15% × net; ","")&amp;IF(AND(F558="Standard domestic 15% (Box 7)",NOT(AND(LEN(D558)=15,LEFT(D558,1)="3",RIGHT(D558,1)="3",ISNUMBER(--D558)))),"Invalid/missing supplier VAT no; ","")&amp;IF(AND(L558="Yes",K558&lt;&gt;"Yes"),"VAT claimed without valid tax invoice; ","")&amp;IF(AND(L558="Yes",ISNUMBER(SEARCH("blocked",G558))),"Blocked input VAT claimed; ","")&amp;IF(AND(F558="Import - VAT paid at customs (Box 8)",M558=""),"Customs declaration no missing; ","")&amp;IF(AND(F558="Import - Reverse charge (Box 9)",E558="Saudi Arabia"),"RCM used for a local supplier; ","")&amp;IF(AND(L558="Yes",NOT(OR(F558="Standard domestic 15% (Box 7)",F558="Import - VAT paid at customs (Box 8)",F558="Import - Reverse charge (Box 9)"))),"VAT claimed on non-taxable category; ",""))</f>
        <v/>
      </c>
    </row>
    <row r="559">
      <c r="A559" s="17" t="n"/>
      <c r="B559" s="14" t="n"/>
      <c r="C559" s="14" t="n"/>
      <c r="D559" s="16" t="n"/>
      <c r="E559" s="14" t="n"/>
      <c r="F559" s="14" t="n"/>
      <c r="G559" s="14" t="n"/>
      <c r="H559" s="19" t="n"/>
      <c r="I559" s="19" t="n"/>
      <c r="J559" s="34">
        <f>IF(A559="","",H559+I559)</f>
        <v/>
      </c>
      <c r="K559" s="14" t="n"/>
      <c r="L559" s="14" t="n"/>
      <c r="M559" s="14" t="n"/>
      <c r="N559" s="14" t="n"/>
      <c r="O559" s="20">
        <f>IF(A559="","",SUMPRODUCT((A559&gt;=Setup!$C$19:$C$30)*(A559&lt;=Setup!$D$19:$D$30)*Setup!$A$19:$A$30))</f>
        <v/>
      </c>
      <c r="P559" s="34">
        <f>IF(A559="","",IF(OR(F559="Standard domestic 15% (Box 7)",F559="Import - VAT paid at customs (Box 8)",F559="Import - Reverse charge (Box 9)"),ROUND(H559*Setup!$B$9,2),0))</f>
        <v/>
      </c>
      <c r="Q559" s="34">
        <f>IF(A559="","",I559-P559)</f>
        <v/>
      </c>
      <c r="R559" s="34">
        <f>IF(A559="","",IF(L559="Yes",I559,0))</f>
        <v/>
      </c>
      <c r="S559" s="34">
        <f>IF(A559="","",IF(AND(L559="Yes",K559="Yes",NOT(ISNUMBER(SEARCH("blocked",G559))),OR(F559="Standard domestic 15% (Box 7)",F559="Import - VAT paid at customs (Box 8)",F559="Import - Reverse charge (Box 9)"),OR(F559&lt;&gt;"Standard domestic 15% (Box 7)",AND(LEN(D559)=15,LEFT(D559,1)="3",RIGHT(D559,1)="3",ISNUMBER(--D559)))),I559,0))</f>
        <v/>
      </c>
      <c r="T559" s="34">
        <f>IF(A559="","",R559-S559)</f>
        <v/>
      </c>
      <c r="U559" s="23">
        <f>IF(A559="","",IF(O559=0,"Outside audit periods; ","")&amp;IF(F559="","No VAT category; ","")&amp;IF(ABS(Q559)&gt;Setup!$B$10,"VAT ≠ 15% × net; ","")&amp;IF(AND(F559="Standard domestic 15% (Box 7)",NOT(AND(LEN(D559)=15,LEFT(D559,1)="3",RIGHT(D559,1)="3",ISNUMBER(--D559)))),"Invalid/missing supplier VAT no; ","")&amp;IF(AND(L559="Yes",K559&lt;&gt;"Yes"),"VAT claimed without valid tax invoice; ","")&amp;IF(AND(L559="Yes",ISNUMBER(SEARCH("blocked",G559))),"Blocked input VAT claimed; ","")&amp;IF(AND(F559="Import - VAT paid at customs (Box 8)",M559=""),"Customs declaration no missing; ","")&amp;IF(AND(F559="Import - Reverse charge (Box 9)",E559="Saudi Arabia"),"RCM used for a local supplier; ","")&amp;IF(AND(L559="Yes",NOT(OR(F559="Standard domestic 15% (Box 7)",F559="Import - VAT paid at customs (Box 8)",F559="Import - Reverse charge (Box 9)"))),"VAT claimed on non-taxable category; ",""))</f>
        <v/>
      </c>
    </row>
    <row r="560">
      <c r="A560" s="17" t="n"/>
      <c r="B560" s="14" t="n"/>
      <c r="C560" s="14" t="n"/>
      <c r="D560" s="16" t="n"/>
      <c r="E560" s="14" t="n"/>
      <c r="F560" s="14" t="n"/>
      <c r="G560" s="14" t="n"/>
      <c r="H560" s="19" t="n"/>
      <c r="I560" s="19" t="n"/>
      <c r="J560" s="34">
        <f>IF(A560="","",H560+I560)</f>
        <v/>
      </c>
      <c r="K560" s="14" t="n"/>
      <c r="L560" s="14" t="n"/>
      <c r="M560" s="14" t="n"/>
      <c r="N560" s="14" t="n"/>
      <c r="O560" s="20">
        <f>IF(A560="","",SUMPRODUCT((A560&gt;=Setup!$C$19:$C$30)*(A560&lt;=Setup!$D$19:$D$30)*Setup!$A$19:$A$30))</f>
        <v/>
      </c>
      <c r="P560" s="34">
        <f>IF(A560="","",IF(OR(F560="Standard domestic 15% (Box 7)",F560="Import - VAT paid at customs (Box 8)",F560="Import - Reverse charge (Box 9)"),ROUND(H560*Setup!$B$9,2),0))</f>
        <v/>
      </c>
      <c r="Q560" s="34">
        <f>IF(A560="","",I560-P560)</f>
        <v/>
      </c>
      <c r="R560" s="34">
        <f>IF(A560="","",IF(L560="Yes",I560,0))</f>
        <v/>
      </c>
      <c r="S560" s="34">
        <f>IF(A560="","",IF(AND(L560="Yes",K560="Yes",NOT(ISNUMBER(SEARCH("blocked",G560))),OR(F560="Standard domestic 15% (Box 7)",F560="Import - VAT paid at customs (Box 8)",F560="Import - Reverse charge (Box 9)"),OR(F560&lt;&gt;"Standard domestic 15% (Box 7)",AND(LEN(D560)=15,LEFT(D560,1)="3",RIGHT(D560,1)="3",ISNUMBER(--D560)))),I560,0))</f>
        <v/>
      </c>
      <c r="T560" s="34">
        <f>IF(A560="","",R560-S560)</f>
        <v/>
      </c>
      <c r="U560" s="23">
        <f>IF(A560="","",IF(O560=0,"Outside audit periods; ","")&amp;IF(F560="","No VAT category; ","")&amp;IF(ABS(Q560)&gt;Setup!$B$10,"VAT ≠ 15% × net; ","")&amp;IF(AND(F560="Standard domestic 15% (Box 7)",NOT(AND(LEN(D560)=15,LEFT(D560,1)="3",RIGHT(D560,1)="3",ISNUMBER(--D560)))),"Invalid/missing supplier VAT no; ","")&amp;IF(AND(L560="Yes",K560&lt;&gt;"Yes"),"VAT claimed without valid tax invoice; ","")&amp;IF(AND(L560="Yes",ISNUMBER(SEARCH("blocked",G560))),"Blocked input VAT claimed; ","")&amp;IF(AND(F560="Import - VAT paid at customs (Box 8)",M560=""),"Customs declaration no missing; ","")&amp;IF(AND(F560="Import - Reverse charge (Box 9)",E560="Saudi Arabia"),"RCM used for a local supplier; ","")&amp;IF(AND(L560="Yes",NOT(OR(F560="Standard domestic 15% (Box 7)",F560="Import - VAT paid at customs (Box 8)",F560="Import - Reverse charge (Box 9)"))),"VAT claimed on non-taxable category; ",""))</f>
        <v/>
      </c>
    </row>
    <row r="561">
      <c r="A561" s="17" t="n"/>
      <c r="B561" s="14" t="n"/>
      <c r="C561" s="14" t="n"/>
      <c r="D561" s="16" t="n"/>
      <c r="E561" s="14" t="n"/>
      <c r="F561" s="14" t="n"/>
      <c r="G561" s="14" t="n"/>
      <c r="H561" s="19" t="n"/>
      <c r="I561" s="19" t="n"/>
      <c r="J561" s="34">
        <f>IF(A561="","",H561+I561)</f>
        <v/>
      </c>
      <c r="K561" s="14" t="n"/>
      <c r="L561" s="14" t="n"/>
      <c r="M561" s="14" t="n"/>
      <c r="N561" s="14" t="n"/>
      <c r="O561" s="20">
        <f>IF(A561="","",SUMPRODUCT((A561&gt;=Setup!$C$19:$C$30)*(A561&lt;=Setup!$D$19:$D$30)*Setup!$A$19:$A$30))</f>
        <v/>
      </c>
      <c r="P561" s="34">
        <f>IF(A561="","",IF(OR(F561="Standard domestic 15% (Box 7)",F561="Import - VAT paid at customs (Box 8)",F561="Import - Reverse charge (Box 9)"),ROUND(H561*Setup!$B$9,2),0))</f>
        <v/>
      </c>
      <c r="Q561" s="34">
        <f>IF(A561="","",I561-P561)</f>
        <v/>
      </c>
      <c r="R561" s="34">
        <f>IF(A561="","",IF(L561="Yes",I561,0))</f>
        <v/>
      </c>
      <c r="S561" s="34">
        <f>IF(A561="","",IF(AND(L561="Yes",K561="Yes",NOT(ISNUMBER(SEARCH("blocked",G561))),OR(F561="Standard domestic 15% (Box 7)",F561="Import - VAT paid at customs (Box 8)",F561="Import - Reverse charge (Box 9)"),OR(F561&lt;&gt;"Standard domestic 15% (Box 7)",AND(LEN(D561)=15,LEFT(D561,1)="3",RIGHT(D561,1)="3",ISNUMBER(--D561)))),I561,0))</f>
        <v/>
      </c>
      <c r="T561" s="34">
        <f>IF(A561="","",R561-S561)</f>
        <v/>
      </c>
      <c r="U561" s="23">
        <f>IF(A561="","",IF(O561=0,"Outside audit periods; ","")&amp;IF(F561="","No VAT category; ","")&amp;IF(ABS(Q561)&gt;Setup!$B$10,"VAT ≠ 15% × net; ","")&amp;IF(AND(F561="Standard domestic 15% (Box 7)",NOT(AND(LEN(D561)=15,LEFT(D561,1)="3",RIGHT(D561,1)="3",ISNUMBER(--D561)))),"Invalid/missing supplier VAT no; ","")&amp;IF(AND(L561="Yes",K561&lt;&gt;"Yes"),"VAT claimed without valid tax invoice; ","")&amp;IF(AND(L561="Yes",ISNUMBER(SEARCH("blocked",G561))),"Blocked input VAT claimed; ","")&amp;IF(AND(F561="Import - VAT paid at customs (Box 8)",M561=""),"Customs declaration no missing; ","")&amp;IF(AND(F561="Import - Reverse charge (Box 9)",E561="Saudi Arabia"),"RCM used for a local supplier; ","")&amp;IF(AND(L561="Yes",NOT(OR(F561="Standard domestic 15% (Box 7)",F561="Import - VAT paid at customs (Box 8)",F561="Import - Reverse charge (Box 9)"))),"VAT claimed on non-taxable category; ",""))</f>
        <v/>
      </c>
    </row>
    <row r="562">
      <c r="A562" s="17" t="n"/>
      <c r="B562" s="14" t="n"/>
      <c r="C562" s="14" t="n"/>
      <c r="D562" s="16" t="n"/>
      <c r="E562" s="14" t="n"/>
      <c r="F562" s="14" t="n"/>
      <c r="G562" s="14" t="n"/>
      <c r="H562" s="19" t="n"/>
      <c r="I562" s="19" t="n"/>
      <c r="J562" s="34">
        <f>IF(A562="","",H562+I562)</f>
        <v/>
      </c>
      <c r="K562" s="14" t="n"/>
      <c r="L562" s="14" t="n"/>
      <c r="M562" s="14" t="n"/>
      <c r="N562" s="14" t="n"/>
      <c r="O562" s="20">
        <f>IF(A562="","",SUMPRODUCT((A562&gt;=Setup!$C$19:$C$30)*(A562&lt;=Setup!$D$19:$D$30)*Setup!$A$19:$A$30))</f>
        <v/>
      </c>
      <c r="P562" s="34">
        <f>IF(A562="","",IF(OR(F562="Standard domestic 15% (Box 7)",F562="Import - VAT paid at customs (Box 8)",F562="Import - Reverse charge (Box 9)"),ROUND(H562*Setup!$B$9,2),0))</f>
        <v/>
      </c>
      <c r="Q562" s="34">
        <f>IF(A562="","",I562-P562)</f>
        <v/>
      </c>
      <c r="R562" s="34">
        <f>IF(A562="","",IF(L562="Yes",I562,0))</f>
        <v/>
      </c>
      <c r="S562" s="34">
        <f>IF(A562="","",IF(AND(L562="Yes",K562="Yes",NOT(ISNUMBER(SEARCH("blocked",G562))),OR(F562="Standard domestic 15% (Box 7)",F562="Import - VAT paid at customs (Box 8)",F562="Import - Reverse charge (Box 9)"),OR(F562&lt;&gt;"Standard domestic 15% (Box 7)",AND(LEN(D562)=15,LEFT(D562,1)="3",RIGHT(D562,1)="3",ISNUMBER(--D562)))),I562,0))</f>
        <v/>
      </c>
      <c r="T562" s="34">
        <f>IF(A562="","",R562-S562)</f>
        <v/>
      </c>
      <c r="U562" s="23">
        <f>IF(A562="","",IF(O562=0,"Outside audit periods; ","")&amp;IF(F562="","No VAT category; ","")&amp;IF(ABS(Q562)&gt;Setup!$B$10,"VAT ≠ 15% × net; ","")&amp;IF(AND(F562="Standard domestic 15% (Box 7)",NOT(AND(LEN(D562)=15,LEFT(D562,1)="3",RIGHT(D562,1)="3",ISNUMBER(--D562)))),"Invalid/missing supplier VAT no; ","")&amp;IF(AND(L562="Yes",K562&lt;&gt;"Yes"),"VAT claimed without valid tax invoice; ","")&amp;IF(AND(L562="Yes",ISNUMBER(SEARCH("blocked",G562))),"Blocked input VAT claimed; ","")&amp;IF(AND(F562="Import - VAT paid at customs (Box 8)",M562=""),"Customs declaration no missing; ","")&amp;IF(AND(F562="Import - Reverse charge (Box 9)",E562="Saudi Arabia"),"RCM used for a local supplier; ","")&amp;IF(AND(L562="Yes",NOT(OR(F562="Standard domestic 15% (Box 7)",F562="Import - VAT paid at customs (Box 8)",F562="Import - Reverse charge (Box 9)"))),"VAT claimed on non-taxable category; ",""))</f>
        <v/>
      </c>
    </row>
    <row r="563">
      <c r="A563" s="17" t="n"/>
      <c r="B563" s="14" t="n"/>
      <c r="C563" s="14" t="n"/>
      <c r="D563" s="16" t="n"/>
      <c r="E563" s="14" t="n"/>
      <c r="F563" s="14" t="n"/>
      <c r="G563" s="14" t="n"/>
      <c r="H563" s="19" t="n"/>
      <c r="I563" s="19" t="n"/>
      <c r="J563" s="34">
        <f>IF(A563="","",H563+I563)</f>
        <v/>
      </c>
      <c r="K563" s="14" t="n"/>
      <c r="L563" s="14" t="n"/>
      <c r="M563" s="14" t="n"/>
      <c r="N563" s="14" t="n"/>
      <c r="O563" s="20">
        <f>IF(A563="","",SUMPRODUCT((A563&gt;=Setup!$C$19:$C$30)*(A563&lt;=Setup!$D$19:$D$30)*Setup!$A$19:$A$30))</f>
        <v/>
      </c>
      <c r="P563" s="34">
        <f>IF(A563="","",IF(OR(F563="Standard domestic 15% (Box 7)",F563="Import - VAT paid at customs (Box 8)",F563="Import - Reverse charge (Box 9)"),ROUND(H563*Setup!$B$9,2),0))</f>
        <v/>
      </c>
      <c r="Q563" s="34">
        <f>IF(A563="","",I563-P563)</f>
        <v/>
      </c>
      <c r="R563" s="34">
        <f>IF(A563="","",IF(L563="Yes",I563,0))</f>
        <v/>
      </c>
      <c r="S563" s="34">
        <f>IF(A563="","",IF(AND(L563="Yes",K563="Yes",NOT(ISNUMBER(SEARCH("blocked",G563))),OR(F563="Standard domestic 15% (Box 7)",F563="Import - VAT paid at customs (Box 8)",F563="Import - Reverse charge (Box 9)"),OR(F563&lt;&gt;"Standard domestic 15% (Box 7)",AND(LEN(D563)=15,LEFT(D563,1)="3",RIGHT(D563,1)="3",ISNUMBER(--D563)))),I563,0))</f>
        <v/>
      </c>
      <c r="T563" s="34">
        <f>IF(A563="","",R563-S563)</f>
        <v/>
      </c>
      <c r="U563" s="23">
        <f>IF(A563="","",IF(O563=0,"Outside audit periods; ","")&amp;IF(F563="","No VAT category; ","")&amp;IF(ABS(Q563)&gt;Setup!$B$10,"VAT ≠ 15% × net; ","")&amp;IF(AND(F563="Standard domestic 15% (Box 7)",NOT(AND(LEN(D563)=15,LEFT(D563,1)="3",RIGHT(D563,1)="3",ISNUMBER(--D563)))),"Invalid/missing supplier VAT no; ","")&amp;IF(AND(L563="Yes",K563&lt;&gt;"Yes"),"VAT claimed without valid tax invoice; ","")&amp;IF(AND(L563="Yes",ISNUMBER(SEARCH("blocked",G563))),"Blocked input VAT claimed; ","")&amp;IF(AND(F563="Import - VAT paid at customs (Box 8)",M563=""),"Customs declaration no missing; ","")&amp;IF(AND(F563="Import - Reverse charge (Box 9)",E563="Saudi Arabia"),"RCM used for a local supplier; ","")&amp;IF(AND(L563="Yes",NOT(OR(F563="Standard domestic 15% (Box 7)",F563="Import - VAT paid at customs (Box 8)",F563="Import - Reverse charge (Box 9)"))),"VAT claimed on non-taxable category; ",""))</f>
        <v/>
      </c>
    </row>
    <row r="564">
      <c r="A564" s="17" t="n"/>
      <c r="B564" s="14" t="n"/>
      <c r="C564" s="14" t="n"/>
      <c r="D564" s="16" t="n"/>
      <c r="E564" s="14" t="n"/>
      <c r="F564" s="14" t="n"/>
      <c r="G564" s="14" t="n"/>
      <c r="H564" s="19" t="n"/>
      <c r="I564" s="19" t="n"/>
      <c r="J564" s="34">
        <f>IF(A564="","",H564+I564)</f>
        <v/>
      </c>
      <c r="K564" s="14" t="n"/>
      <c r="L564" s="14" t="n"/>
      <c r="M564" s="14" t="n"/>
      <c r="N564" s="14" t="n"/>
      <c r="O564" s="20">
        <f>IF(A564="","",SUMPRODUCT((A564&gt;=Setup!$C$19:$C$30)*(A564&lt;=Setup!$D$19:$D$30)*Setup!$A$19:$A$30))</f>
        <v/>
      </c>
      <c r="P564" s="34">
        <f>IF(A564="","",IF(OR(F564="Standard domestic 15% (Box 7)",F564="Import - VAT paid at customs (Box 8)",F564="Import - Reverse charge (Box 9)"),ROUND(H564*Setup!$B$9,2),0))</f>
        <v/>
      </c>
      <c r="Q564" s="34">
        <f>IF(A564="","",I564-P564)</f>
        <v/>
      </c>
      <c r="R564" s="34">
        <f>IF(A564="","",IF(L564="Yes",I564,0))</f>
        <v/>
      </c>
      <c r="S564" s="34">
        <f>IF(A564="","",IF(AND(L564="Yes",K564="Yes",NOT(ISNUMBER(SEARCH("blocked",G564))),OR(F564="Standard domestic 15% (Box 7)",F564="Import - VAT paid at customs (Box 8)",F564="Import - Reverse charge (Box 9)"),OR(F564&lt;&gt;"Standard domestic 15% (Box 7)",AND(LEN(D564)=15,LEFT(D564,1)="3",RIGHT(D564,1)="3",ISNUMBER(--D564)))),I564,0))</f>
        <v/>
      </c>
      <c r="T564" s="34">
        <f>IF(A564="","",R564-S564)</f>
        <v/>
      </c>
      <c r="U564" s="23">
        <f>IF(A564="","",IF(O564=0,"Outside audit periods; ","")&amp;IF(F564="","No VAT category; ","")&amp;IF(ABS(Q564)&gt;Setup!$B$10,"VAT ≠ 15% × net; ","")&amp;IF(AND(F564="Standard domestic 15% (Box 7)",NOT(AND(LEN(D564)=15,LEFT(D564,1)="3",RIGHT(D564,1)="3",ISNUMBER(--D564)))),"Invalid/missing supplier VAT no; ","")&amp;IF(AND(L564="Yes",K564&lt;&gt;"Yes"),"VAT claimed without valid tax invoice; ","")&amp;IF(AND(L564="Yes",ISNUMBER(SEARCH("blocked",G564))),"Blocked input VAT claimed; ","")&amp;IF(AND(F564="Import - VAT paid at customs (Box 8)",M564=""),"Customs declaration no missing; ","")&amp;IF(AND(F564="Import - Reverse charge (Box 9)",E564="Saudi Arabia"),"RCM used for a local supplier; ","")&amp;IF(AND(L564="Yes",NOT(OR(F564="Standard domestic 15% (Box 7)",F564="Import - VAT paid at customs (Box 8)",F564="Import - Reverse charge (Box 9)"))),"VAT claimed on non-taxable category; ",""))</f>
        <v/>
      </c>
    </row>
    <row r="565">
      <c r="A565" s="17" t="n"/>
      <c r="B565" s="14" t="n"/>
      <c r="C565" s="14" t="n"/>
      <c r="D565" s="16" t="n"/>
      <c r="E565" s="14" t="n"/>
      <c r="F565" s="14" t="n"/>
      <c r="G565" s="14" t="n"/>
      <c r="H565" s="19" t="n"/>
      <c r="I565" s="19" t="n"/>
      <c r="J565" s="34">
        <f>IF(A565="","",H565+I565)</f>
        <v/>
      </c>
      <c r="K565" s="14" t="n"/>
      <c r="L565" s="14" t="n"/>
      <c r="M565" s="14" t="n"/>
      <c r="N565" s="14" t="n"/>
      <c r="O565" s="20">
        <f>IF(A565="","",SUMPRODUCT((A565&gt;=Setup!$C$19:$C$30)*(A565&lt;=Setup!$D$19:$D$30)*Setup!$A$19:$A$30))</f>
        <v/>
      </c>
      <c r="P565" s="34">
        <f>IF(A565="","",IF(OR(F565="Standard domestic 15% (Box 7)",F565="Import - VAT paid at customs (Box 8)",F565="Import - Reverse charge (Box 9)"),ROUND(H565*Setup!$B$9,2),0))</f>
        <v/>
      </c>
      <c r="Q565" s="34">
        <f>IF(A565="","",I565-P565)</f>
        <v/>
      </c>
      <c r="R565" s="34">
        <f>IF(A565="","",IF(L565="Yes",I565,0))</f>
        <v/>
      </c>
      <c r="S565" s="34">
        <f>IF(A565="","",IF(AND(L565="Yes",K565="Yes",NOT(ISNUMBER(SEARCH("blocked",G565))),OR(F565="Standard domestic 15% (Box 7)",F565="Import - VAT paid at customs (Box 8)",F565="Import - Reverse charge (Box 9)"),OR(F565&lt;&gt;"Standard domestic 15% (Box 7)",AND(LEN(D565)=15,LEFT(D565,1)="3",RIGHT(D565,1)="3",ISNUMBER(--D565)))),I565,0))</f>
        <v/>
      </c>
      <c r="T565" s="34">
        <f>IF(A565="","",R565-S565)</f>
        <v/>
      </c>
      <c r="U565" s="23">
        <f>IF(A565="","",IF(O565=0,"Outside audit periods; ","")&amp;IF(F565="","No VAT category; ","")&amp;IF(ABS(Q565)&gt;Setup!$B$10,"VAT ≠ 15% × net; ","")&amp;IF(AND(F565="Standard domestic 15% (Box 7)",NOT(AND(LEN(D565)=15,LEFT(D565,1)="3",RIGHT(D565,1)="3",ISNUMBER(--D565)))),"Invalid/missing supplier VAT no; ","")&amp;IF(AND(L565="Yes",K565&lt;&gt;"Yes"),"VAT claimed without valid tax invoice; ","")&amp;IF(AND(L565="Yes",ISNUMBER(SEARCH("blocked",G565))),"Blocked input VAT claimed; ","")&amp;IF(AND(F565="Import - VAT paid at customs (Box 8)",M565=""),"Customs declaration no missing; ","")&amp;IF(AND(F565="Import - Reverse charge (Box 9)",E565="Saudi Arabia"),"RCM used for a local supplier; ","")&amp;IF(AND(L565="Yes",NOT(OR(F565="Standard domestic 15% (Box 7)",F565="Import - VAT paid at customs (Box 8)",F565="Import - Reverse charge (Box 9)"))),"VAT claimed on non-taxable category; ",""))</f>
        <v/>
      </c>
    </row>
    <row r="566">
      <c r="A566" s="17" t="n"/>
      <c r="B566" s="14" t="n"/>
      <c r="C566" s="14" t="n"/>
      <c r="D566" s="16" t="n"/>
      <c r="E566" s="14" t="n"/>
      <c r="F566" s="14" t="n"/>
      <c r="G566" s="14" t="n"/>
      <c r="H566" s="19" t="n"/>
      <c r="I566" s="19" t="n"/>
      <c r="J566" s="34">
        <f>IF(A566="","",H566+I566)</f>
        <v/>
      </c>
      <c r="K566" s="14" t="n"/>
      <c r="L566" s="14" t="n"/>
      <c r="M566" s="14" t="n"/>
      <c r="N566" s="14" t="n"/>
      <c r="O566" s="20">
        <f>IF(A566="","",SUMPRODUCT((A566&gt;=Setup!$C$19:$C$30)*(A566&lt;=Setup!$D$19:$D$30)*Setup!$A$19:$A$30))</f>
        <v/>
      </c>
      <c r="P566" s="34">
        <f>IF(A566="","",IF(OR(F566="Standard domestic 15% (Box 7)",F566="Import - VAT paid at customs (Box 8)",F566="Import - Reverse charge (Box 9)"),ROUND(H566*Setup!$B$9,2),0))</f>
        <v/>
      </c>
      <c r="Q566" s="34">
        <f>IF(A566="","",I566-P566)</f>
        <v/>
      </c>
      <c r="R566" s="34">
        <f>IF(A566="","",IF(L566="Yes",I566,0))</f>
        <v/>
      </c>
      <c r="S566" s="34">
        <f>IF(A566="","",IF(AND(L566="Yes",K566="Yes",NOT(ISNUMBER(SEARCH("blocked",G566))),OR(F566="Standard domestic 15% (Box 7)",F566="Import - VAT paid at customs (Box 8)",F566="Import - Reverse charge (Box 9)"),OR(F566&lt;&gt;"Standard domestic 15% (Box 7)",AND(LEN(D566)=15,LEFT(D566,1)="3",RIGHT(D566,1)="3",ISNUMBER(--D566)))),I566,0))</f>
        <v/>
      </c>
      <c r="T566" s="34">
        <f>IF(A566="","",R566-S566)</f>
        <v/>
      </c>
      <c r="U566" s="23">
        <f>IF(A566="","",IF(O566=0,"Outside audit periods; ","")&amp;IF(F566="","No VAT category; ","")&amp;IF(ABS(Q566)&gt;Setup!$B$10,"VAT ≠ 15% × net; ","")&amp;IF(AND(F566="Standard domestic 15% (Box 7)",NOT(AND(LEN(D566)=15,LEFT(D566,1)="3",RIGHT(D566,1)="3",ISNUMBER(--D566)))),"Invalid/missing supplier VAT no; ","")&amp;IF(AND(L566="Yes",K566&lt;&gt;"Yes"),"VAT claimed without valid tax invoice; ","")&amp;IF(AND(L566="Yes",ISNUMBER(SEARCH("blocked",G566))),"Blocked input VAT claimed; ","")&amp;IF(AND(F566="Import - VAT paid at customs (Box 8)",M566=""),"Customs declaration no missing; ","")&amp;IF(AND(F566="Import - Reverse charge (Box 9)",E566="Saudi Arabia"),"RCM used for a local supplier; ","")&amp;IF(AND(L566="Yes",NOT(OR(F566="Standard domestic 15% (Box 7)",F566="Import - VAT paid at customs (Box 8)",F566="Import - Reverse charge (Box 9)"))),"VAT claimed on non-taxable category; ",""))</f>
        <v/>
      </c>
    </row>
    <row r="567">
      <c r="A567" s="17" t="n"/>
      <c r="B567" s="14" t="n"/>
      <c r="C567" s="14" t="n"/>
      <c r="D567" s="16" t="n"/>
      <c r="E567" s="14" t="n"/>
      <c r="F567" s="14" t="n"/>
      <c r="G567" s="14" t="n"/>
      <c r="H567" s="19" t="n"/>
      <c r="I567" s="19" t="n"/>
      <c r="J567" s="34">
        <f>IF(A567="","",H567+I567)</f>
        <v/>
      </c>
      <c r="K567" s="14" t="n"/>
      <c r="L567" s="14" t="n"/>
      <c r="M567" s="14" t="n"/>
      <c r="N567" s="14" t="n"/>
      <c r="O567" s="20">
        <f>IF(A567="","",SUMPRODUCT((A567&gt;=Setup!$C$19:$C$30)*(A567&lt;=Setup!$D$19:$D$30)*Setup!$A$19:$A$30))</f>
        <v/>
      </c>
      <c r="P567" s="34">
        <f>IF(A567="","",IF(OR(F567="Standard domestic 15% (Box 7)",F567="Import - VAT paid at customs (Box 8)",F567="Import - Reverse charge (Box 9)"),ROUND(H567*Setup!$B$9,2),0))</f>
        <v/>
      </c>
      <c r="Q567" s="34">
        <f>IF(A567="","",I567-P567)</f>
        <v/>
      </c>
      <c r="R567" s="34">
        <f>IF(A567="","",IF(L567="Yes",I567,0))</f>
        <v/>
      </c>
      <c r="S567" s="34">
        <f>IF(A567="","",IF(AND(L567="Yes",K567="Yes",NOT(ISNUMBER(SEARCH("blocked",G567))),OR(F567="Standard domestic 15% (Box 7)",F567="Import - VAT paid at customs (Box 8)",F567="Import - Reverse charge (Box 9)"),OR(F567&lt;&gt;"Standard domestic 15% (Box 7)",AND(LEN(D567)=15,LEFT(D567,1)="3",RIGHT(D567,1)="3",ISNUMBER(--D567)))),I567,0))</f>
        <v/>
      </c>
      <c r="T567" s="34">
        <f>IF(A567="","",R567-S567)</f>
        <v/>
      </c>
      <c r="U567" s="23">
        <f>IF(A567="","",IF(O567=0,"Outside audit periods; ","")&amp;IF(F567="","No VAT category; ","")&amp;IF(ABS(Q567)&gt;Setup!$B$10,"VAT ≠ 15% × net; ","")&amp;IF(AND(F567="Standard domestic 15% (Box 7)",NOT(AND(LEN(D567)=15,LEFT(D567,1)="3",RIGHT(D567,1)="3",ISNUMBER(--D567)))),"Invalid/missing supplier VAT no; ","")&amp;IF(AND(L567="Yes",K567&lt;&gt;"Yes"),"VAT claimed without valid tax invoice; ","")&amp;IF(AND(L567="Yes",ISNUMBER(SEARCH("blocked",G567))),"Blocked input VAT claimed; ","")&amp;IF(AND(F567="Import - VAT paid at customs (Box 8)",M567=""),"Customs declaration no missing; ","")&amp;IF(AND(F567="Import - Reverse charge (Box 9)",E567="Saudi Arabia"),"RCM used for a local supplier; ","")&amp;IF(AND(L567="Yes",NOT(OR(F567="Standard domestic 15% (Box 7)",F567="Import - VAT paid at customs (Box 8)",F567="Import - Reverse charge (Box 9)"))),"VAT claimed on non-taxable category; ",""))</f>
        <v/>
      </c>
    </row>
    <row r="568">
      <c r="A568" s="17" t="n"/>
      <c r="B568" s="14" t="n"/>
      <c r="C568" s="14" t="n"/>
      <c r="D568" s="16" t="n"/>
      <c r="E568" s="14" t="n"/>
      <c r="F568" s="14" t="n"/>
      <c r="G568" s="14" t="n"/>
      <c r="H568" s="19" t="n"/>
      <c r="I568" s="19" t="n"/>
      <c r="J568" s="34">
        <f>IF(A568="","",H568+I568)</f>
        <v/>
      </c>
      <c r="K568" s="14" t="n"/>
      <c r="L568" s="14" t="n"/>
      <c r="M568" s="14" t="n"/>
      <c r="N568" s="14" t="n"/>
      <c r="O568" s="20">
        <f>IF(A568="","",SUMPRODUCT((A568&gt;=Setup!$C$19:$C$30)*(A568&lt;=Setup!$D$19:$D$30)*Setup!$A$19:$A$30))</f>
        <v/>
      </c>
      <c r="P568" s="34">
        <f>IF(A568="","",IF(OR(F568="Standard domestic 15% (Box 7)",F568="Import - VAT paid at customs (Box 8)",F568="Import - Reverse charge (Box 9)"),ROUND(H568*Setup!$B$9,2),0))</f>
        <v/>
      </c>
      <c r="Q568" s="34">
        <f>IF(A568="","",I568-P568)</f>
        <v/>
      </c>
      <c r="R568" s="34">
        <f>IF(A568="","",IF(L568="Yes",I568,0))</f>
        <v/>
      </c>
      <c r="S568" s="34">
        <f>IF(A568="","",IF(AND(L568="Yes",K568="Yes",NOT(ISNUMBER(SEARCH("blocked",G568))),OR(F568="Standard domestic 15% (Box 7)",F568="Import - VAT paid at customs (Box 8)",F568="Import - Reverse charge (Box 9)"),OR(F568&lt;&gt;"Standard domestic 15% (Box 7)",AND(LEN(D568)=15,LEFT(D568,1)="3",RIGHT(D568,1)="3",ISNUMBER(--D568)))),I568,0))</f>
        <v/>
      </c>
      <c r="T568" s="34">
        <f>IF(A568="","",R568-S568)</f>
        <v/>
      </c>
      <c r="U568" s="23">
        <f>IF(A568="","",IF(O568=0,"Outside audit periods; ","")&amp;IF(F568="","No VAT category; ","")&amp;IF(ABS(Q568)&gt;Setup!$B$10,"VAT ≠ 15% × net; ","")&amp;IF(AND(F568="Standard domestic 15% (Box 7)",NOT(AND(LEN(D568)=15,LEFT(D568,1)="3",RIGHT(D568,1)="3",ISNUMBER(--D568)))),"Invalid/missing supplier VAT no; ","")&amp;IF(AND(L568="Yes",K568&lt;&gt;"Yes"),"VAT claimed without valid tax invoice; ","")&amp;IF(AND(L568="Yes",ISNUMBER(SEARCH("blocked",G568))),"Blocked input VAT claimed; ","")&amp;IF(AND(F568="Import - VAT paid at customs (Box 8)",M568=""),"Customs declaration no missing; ","")&amp;IF(AND(F568="Import - Reverse charge (Box 9)",E568="Saudi Arabia"),"RCM used for a local supplier; ","")&amp;IF(AND(L568="Yes",NOT(OR(F568="Standard domestic 15% (Box 7)",F568="Import - VAT paid at customs (Box 8)",F568="Import - Reverse charge (Box 9)"))),"VAT claimed on non-taxable category; ",""))</f>
        <v/>
      </c>
    </row>
    <row r="569">
      <c r="A569" s="17" t="n"/>
      <c r="B569" s="14" t="n"/>
      <c r="C569" s="14" t="n"/>
      <c r="D569" s="16" t="n"/>
      <c r="E569" s="14" t="n"/>
      <c r="F569" s="14" t="n"/>
      <c r="G569" s="14" t="n"/>
      <c r="H569" s="19" t="n"/>
      <c r="I569" s="19" t="n"/>
      <c r="J569" s="34">
        <f>IF(A569="","",H569+I569)</f>
        <v/>
      </c>
      <c r="K569" s="14" t="n"/>
      <c r="L569" s="14" t="n"/>
      <c r="M569" s="14" t="n"/>
      <c r="N569" s="14" t="n"/>
      <c r="O569" s="20">
        <f>IF(A569="","",SUMPRODUCT((A569&gt;=Setup!$C$19:$C$30)*(A569&lt;=Setup!$D$19:$D$30)*Setup!$A$19:$A$30))</f>
        <v/>
      </c>
      <c r="P569" s="34">
        <f>IF(A569="","",IF(OR(F569="Standard domestic 15% (Box 7)",F569="Import - VAT paid at customs (Box 8)",F569="Import - Reverse charge (Box 9)"),ROUND(H569*Setup!$B$9,2),0))</f>
        <v/>
      </c>
      <c r="Q569" s="34">
        <f>IF(A569="","",I569-P569)</f>
        <v/>
      </c>
      <c r="R569" s="34">
        <f>IF(A569="","",IF(L569="Yes",I569,0))</f>
        <v/>
      </c>
      <c r="S569" s="34">
        <f>IF(A569="","",IF(AND(L569="Yes",K569="Yes",NOT(ISNUMBER(SEARCH("blocked",G569))),OR(F569="Standard domestic 15% (Box 7)",F569="Import - VAT paid at customs (Box 8)",F569="Import - Reverse charge (Box 9)"),OR(F569&lt;&gt;"Standard domestic 15% (Box 7)",AND(LEN(D569)=15,LEFT(D569,1)="3",RIGHT(D569,1)="3",ISNUMBER(--D569)))),I569,0))</f>
        <v/>
      </c>
      <c r="T569" s="34">
        <f>IF(A569="","",R569-S569)</f>
        <v/>
      </c>
      <c r="U569" s="23">
        <f>IF(A569="","",IF(O569=0,"Outside audit periods; ","")&amp;IF(F569="","No VAT category; ","")&amp;IF(ABS(Q569)&gt;Setup!$B$10,"VAT ≠ 15% × net; ","")&amp;IF(AND(F569="Standard domestic 15% (Box 7)",NOT(AND(LEN(D569)=15,LEFT(D569,1)="3",RIGHT(D569,1)="3",ISNUMBER(--D569)))),"Invalid/missing supplier VAT no; ","")&amp;IF(AND(L569="Yes",K569&lt;&gt;"Yes"),"VAT claimed without valid tax invoice; ","")&amp;IF(AND(L569="Yes",ISNUMBER(SEARCH("blocked",G569))),"Blocked input VAT claimed; ","")&amp;IF(AND(F569="Import - VAT paid at customs (Box 8)",M569=""),"Customs declaration no missing; ","")&amp;IF(AND(F569="Import - Reverse charge (Box 9)",E569="Saudi Arabia"),"RCM used for a local supplier; ","")&amp;IF(AND(L569="Yes",NOT(OR(F569="Standard domestic 15% (Box 7)",F569="Import - VAT paid at customs (Box 8)",F569="Import - Reverse charge (Box 9)"))),"VAT claimed on non-taxable category; ",""))</f>
        <v/>
      </c>
    </row>
    <row r="570">
      <c r="A570" s="17" t="n"/>
      <c r="B570" s="14" t="n"/>
      <c r="C570" s="14" t="n"/>
      <c r="D570" s="16" t="n"/>
      <c r="E570" s="14" t="n"/>
      <c r="F570" s="14" t="n"/>
      <c r="G570" s="14" t="n"/>
      <c r="H570" s="19" t="n"/>
      <c r="I570" s="19" t="n"/>
      <c r="J570" s="34">
        <f>IF(A570="","",H570+I570)</f>
        <v/>
      </c>
      <c r="K570" s="14" t="n"/>
      <c r="L570" s="14" t="n"/>
      <c r="M570" s="14" t="n"/>
      <c r="N570" s="14" t="n"/>
      <c r="O570" s="20">
        <f>IF(A570="","",SUMPRODUCT((A570&gt;=Setup!$C$19:$C$30)*(A570&lt;=Setup!$D$19:$D$30)*Setup!$A$19:$A$30))</f>
        <v/>
      </c>
      <c r="P570" s="34">
        <f>IF(A570="","",IF(OR(F570="Standard domestic 15% (Box 7)",F570="Import - VAT paid at customs (Box 8)",F570="Import - Reverse charge (Box 9)"),ROUND(H570*Setup!$B$9,2),0))</f>
        <v/>
      </c>
      <c r="Q570" s="34">
        <f>IF(A570="","",I570-P570)</f>
        <v/>
      </c>
      <c r="R570" s="34">
        <f>IF(A570="","",IF(L570="Yes",I570,0))</f>
        <v/>
      </c>
      <c r="S570" s="34">
        <f>IF(A570="","",IF(AND(L570="Yes",K570="Yes",NOT(ISNUMBER(SEARCH("blocked",G570))),OR(F570="Standard domestic 15% (Box 7)",F570="Import - VAT paid at customs (Box 8)",F570="Import - Reverse charge (Box 9)"),OR(F570&lt;&gt;"Standard domestic 15% (Box 7)",AND(LEN(D570)=15,LEFT(D570,1)="3",RIGHT(D570,1)="3",ISNUMBER(--D570)))),I570,0))</f>
        <v/>
      </c>
      <c r="T570" s="34">
        <f>IF(A570="","",R570-S570)</f>
        <v/>
      </c>
      <c r="U570" s="23">
        <f>IF(A570="","",IF(O570=0,"Outside audit periods; ","")&amp;IF(F570="","No VAT category; ","")&amp;IF(ABS(Q570)&gt;Setup!$B$10,"VAT ≠ 15% × net; ","")&amp;IF(AND(F570="Standard domestic 15% (Box 7)",NOT(AND(LEN(D570)=15,LEFT(D570,1)="3",RIGHT(D570,1)="3",ISNUMBER(--D570)))),"Invalid/missing supplier VAT no; ","")&amp;IF(AND(L570="Yes",K570&lt;&gt;"Yes"),"VAT claimed without valid tax invoice; ","")&amp;IF(AND(L570="Yes",ISNUMBER(SEARCH("blocked",G570))),"Blocked input VAT claimed; ","")&amp;IF(AND(F570="Import - VAT paid at customs (Box 8)",M570=""),"Customs declaration no missing; ","")&amp;IF(AND(F570="Import - Reverse charge (Box 9)",E570="Saudi Arabia"),"RCM used for a local supplier; ","")&amp;IF(AND(L570="Yes",NOT(OR(F570="Standard domestic 15% (Box 7)",F570="Import - VAT paid at customs (Box 8)",F570="Import - Reverse charge (Box 9)"))),"VAT claimed on non-taxable category; ",""))</f>
        <v/>
      </c>
    </row>
    <row r="571">
      <c r="A571" s="17" t="n"/>
      <c r="B571" s="14" t="n"/>
      <c r="C571" s="14" t="n"/>
      <c r="D571" s="16" t="n"/>
      <c r="E571" s="14" t="n"/>
      <c r="F571" s="14" t="n"/>
      <c r="G571" s="14" t="n"/>
      <c r="H571" s="19" t="n"/>
      <c r="I571" s="19" t="n"/>
      <c r="J571" s="34">
        <f>IF(A571="","",H571+I571)</f>
        <v/>
      </c>
      <c r="K571" s="14" t="n"/>
      <c r="L571" s="14" t="n"/>
      <c r="M571" s="14" t="n"/>
      <c r="N571" s="14" t="n"/>
      <c r="O571" s="20">
        <f>IF(A571="","",SUMPRODUCT((A571&gt;=Setup!$C$19:$C$30)*(A571&lt;=Setup!$D$19:$D$30)*Setup!$A$19:$A$30))</f>
        <v/>
      </c>
      <c r="P571" s="34">
        <f>IF(A571="","",IF(OR(F571="Standard domestic 15% (Box 7)",F571="Import - VAT paid at customs (Box 8)",F571="Import - Reverse charge (Box 9)"),ROUND(H571*Setup!$B$9,2),0))</f>
        <v/>
      </c>
      <c r="Q571" s="34">
        <f>IF(A571="","",I571-P571)</f>
        <v/>
      </c>
      <c r="R571" s="34">
        <f>IF(A571="","",IF(L571="Yes",I571,0))</f>
        <v/>
      </c>
      <c r="S571" s="34">
        <f>IF(A571="","",IF(AND(L571="Yes",K571="Yes",NOT(ISNUMBER(SEARCH("blocked",G571))),OR(F571="Standard domestic 15% (Box 7)",F571="Import - VAT paid at customs (Box 8)",F571="Import - Reverse charge (Box 9)"),OR(F571&lt;&gt;"Standard domestic 15% (Box 7)",AND(LEN(D571)=15,LEFT(D571,1)="3",RIGHT(D571,1)="3",ISNUMBER(--D571)))),I571,0))</f>
        <v/>
      </c>
      <c r="T571" s="34">
        <f>IF(A571="","",R571-S571)</f>
        <v/>
      </c>
      <c r="U571" s="23">
        <f>IF(A571="","",IF(O571=0,"Outside audit periods; ","")&amp;IF(F571="","No VAT category; ","")&amp;IF(ABS(Q571)&gt;Setup!$B$10,"VAT ≠ 15% × net; ","")&amp;IF(AND(F571="Standard domestic 15% (Box 7)",NOT(AND(LEN(D571)=15,LEFT(D571,1)="3",RIGHT(D571,1)="3",ISNUMBER(--D571)))),"Invalid/missing supplier VAT no; ","")&amp;IF(AND(L571="Yes",K571&lt;&gt;"Yes"),"VAT claimed without valid tax invoice; ","")&amp;IF(AND(L571="Yes",ISNUMBER(SEARCH("blocked",G571))),"Blocked input VAT claimed; ","")&amp;IF(AND(F571="Import - VAT paid at customs (Box 8)",M571=""),"Customs declaration no missing; ","")&amp;IF(AND(F571="Import - Reverse charge (Box 9)",E571="Saudi Arabia"),"RCM used for a local supplier; ","")&amp;IF(AND(L571="Yes",NOT(OR(F571="Standard domestic 15% (Box 7)",F571="Import - VAT paid at customs (Box 8)",F571="Import - Reverse charge (Box 9)"))),"VAT claimed on non-taxable category; ",""))</f>
        <v/>
      </c>
    </row>
    <row r="572">
      <c r="A572" s="17" t="n"/>
      <c r="B572" s="14" t="n"/>
      <c r="C572" s="14" t="n"/>
      <c r="D572" s="16" t="n"/>
      <c r="E572" s="14" t="n"/>
      <c r="F572" s="14" t="n"/>
      <c r="G572" s="14" t="n"/>
      <c r="H572" s="19" t="n"/>
      <c r="I572" s="19" t="n"/>
      <c r="J572" s="34">
        <f>IF(A572="","",H572+I572)</f>
        <v/>
      </c>
      <c r="K572" s="14" t="n"/>
      <c r="L572" s="14" t="n"/>
      <c r="M572" s="14" t="n"/>
      <c r="N572" s="14" t="n"/>
      <c r="O572" s="20">
        <f>IF(A572="","",SUMPRODUCT((A572&gt;=Setup!$C$19:$C$30)*(A572&lt;=Setup!$D$19:$D$30)*Setup!$A$19:$A$30))</f>
        <v/>
      </c>
      <c r="P572" s="34">
        <f>IF(A572="","",IF(OR(F572="Standard domestic 15% (Box 7)",F572="Import - VAT paid at customs (Box 8)",F572="Import - Reverse charge (Box 9)"),ROUND(H572*Setup!$B$9,2),0))</f>
        <v/>
      </c>
      <c r="Q572" s="34">
        <f>IF(A572="","",I572-P572)</f>
        <v/>
      </c>
      <c r="R572" s="34">
        <f>IF(A572="","",IF(L572="Yes",I572,0))</f>
        <v/>
      </c>
      <c r="S572" s="34">
        <f>IF(A572="","",IF(AND(L572="Yes",K572="Yes",NOT(ISNUMBER(SEARCH("blocked",G572))),OR(F572="Standard domestic 15% (Box 7)",F572="Import - VAT paid at customs (Box 8)",F572="Import - Reverse charge (Box 9)"),OR(F572&lt;&gt;"Standard domestic 15% (Box 7)",AND(LEN(D572)=15,LEFT(D572,1)="3",RIGHT(D572,1)="3",ISNUMBER(--D572)))),I572,0))</f>
        <v/>
      </c>
      <c r="T572" s="34">
        <f>IF(A572="","",R572-S572)</f>
        <v/>
      </c>
      <c r="U572" s="23">
        <f>IF(A572="","",IF(O572=0,"Outside audit periods; ","")&amp;IF(F572="","No VAT category; ","")&amp;IF(ABS(Q572)&gt;Setup!$B$10,"VAT ≠ 15% × net; ","")&amp;IF(AND(F572="Standard domestic 15% (Box 7)",NOT(AND(LEN(D572)=15,LEFT(D572,1)="3",RIGHT(D572,1)="3",ISNUMBER(--D572)))),"Invalid/missing supplier VAT no; ","")&amp;IF(AND(L572="Yes",K572&lt;&gt;"Yes"),"VAT claimed without valid tax invoice; ","")&amp;IF(AND(L572="Yes",ISNUMBER(SEARCH("blocked",G572))),"Blocked input VAT claimed; ","")&amp;IF(AND(F572="Import - VAT paid at customs (Box 8)",M572=""),"Customs declaration no missing; ","")&amp;IF(AND(F572="Import - Reverse charge (Box 9)",E572="Saudi Arabia"),"RCM used for a local supplier; ","")&amp;IF(AND(L572="Yes",NOT(OR(F572="Standard domestic 15% (Box 7)",F572="Import - VAT paid at customs (Box 8)",F572="Import - Reverse charge (Box 9)"))),"VAT claimed on non-taxable category; ",""))</f>
        <v/>
      </c>
    </row>
    <row r="573">
      <c r="A573" s="17" t="n"/>
      <c r="B573" s="14" t="n"/>
      <c r="C573" s="14" t="n"/>
      <c r="D573" s="16" t="n"/>
      <c r="E573" s="14" t="n"/>
      <c r="F573" s="14" t="n"/>
      <c r="G573" s="14" t="n"/>
      <c r="H573" s="19" t="n"/>
      <c r="I573" s="19" t="n"/>
      <c r="J573" s="34">
        <f>IF(A573="","",H573+I573)</f>
        <v/>
      </c>
      <c r="K573" s="14" t="n"/>
      <c r="L573" s="14" t="n"/>
      <c r="M573" s="14" t="n"/>
      <c r="N573" s="14" t="n"/>
      <c r="O573" s="20">
        <f>IF(A573="","",SUMPRODUCT((A573&gt;=Setup!$C$19:$C$30)*(A573&lt;=Setup!$D$19:$D$30)*Setup!$A$19:$A$30))</f>
        <v/>
      </c>
      <c r="P573" s="34">
        <f>IF(A573="","",IF(OR(F573="Standard domestic 15% (Box 7)",F573="Import - VAT paid at customs (Box 8)",F573="Import - Reverse charge (Box 9)"),ROUND(H573*Setup!$B$9,2),0))</f>
        <v/>
      </c>
      <c r="Q573" s="34">
        <f>IF(A573="","",I573-P573)</f>
        <v/>
      </c>
      <c r="R573" s="34">
        <f>IF(A573="","",IF(L573="Yes",I573,0))</f>
        <v/>
      </c>
      <c r="S573" s="34">
        <f>IF(A573="","",IF(AND(L573="Yes",K573="Yes",NOT(ISNUMBER(SEARCH("blocked",G573))),OR(F573="Standard domestic 15% (Box 7)",F573="Import - VAT paid at customs (Box 8)",F573="Import - Reverse charge (Box 9)"),OR(F573&lt;&gt;"Standard domestic 15% (Box 7)",AND(LEN(D573)=15,LEFT(D573,1)="3",RIGHT(D573,1)="3",ISNUMBER(--D573)))),I573,0))</f>
        <v/>
      </c>
      <c r="T573" s="34">
        <f>IF(A573="","",R573-S573)</f>
        <v/>
      </c>
      <c r="U573" s="23">
        <f>IF(A573="","",IF(O573=0,"Outside audit periods; ","")&amp;IF(F573="","No VAT category; ","")&amp;IF(ABS(Q573)&gt;Setup!$B$10,"VAT ≠ 15% × net; ","")&amp;IF(AND(F573="Standard domestic 15% (Box 7)",NOT(AND(LEN(D573)=15,LEFT(D573,1)="3",RIGHT(D573,1)="3",ISNUMBER(--D573)))),"Invalid/missing supplier VAT no; ","")&amp;IF(AND(L573="Yes",K573&lt;&gt;"Yes"),"VAT claimed without valid tax invoice; ","")&amp;IF(AND(L573="Yes",ISNUMBER(SEARCH("blocked",G573))),"Blocked input VAT claimed; ","")&amp;IF(AND(F573="Import - VAT paid at customs (Box 8)",M573=""),"Customs declaration no missing; ","")&amp;IF(AND(F573="Import - Reverse charge (Box 9)",E573="Saudi Arabia"),"RCM used for a local supplier; ","")&amp;IF(AND(L573="Yes",NOT(OR(F573="Standard domestic 15% (Box 7)",F573="Import - VAT paid at customs (Box 8)",F573="Import - Reverse charge (Box 9)"))),"VAT claimed on non-taxable category; ",""))</f>
        <v/>
      </c>
    </row>
    <row r="574">
      <c r="A574" s="17" t="n"/>
      <c r="B574" s="14" t="n"/>
      <c r="C574" s="14" t="n"/>
      <c r="D574" s="16" t="n"/>
      <c r="E574" s="14" t="n"/>
      <c r="F574" s="14" t="n"/>
      <c r="G574" s="14" t="n"/>
      <c r="H574" s="19" t="n"/>
      <c r="I574" s="19" t="n"/>
      <c r="J574" s="34">
        <f>IF(A574="","",H574+I574)</f>
        <v/>
      </c>
      <c r="K574" s="14" t="n"/>
      <c r="L574" s="14" t="n"/>
      <c r="M574" s="14" t="n"/>
      <c r="N574" s="14" t="n"/>
      <c r="O574" s="20">
        <f>IF(A574="","",SUMPRODUCT((A574&gt;=Setup!$C$19:$C$30)*(A574&lt;=Setup!$D$19:$D$30)*Setup!$A$19:$A$30))</f>
        <v/>
      </c>
      <c r="P574" s="34">
        <f>IF(A574="","",IF(OR(F574="Standard domestic 15% (Box 7)",F574="Import - VAT paid at customs (Box 8)",F574="Import - Reverse charge (Box 9)"),ROUND(H574*Setup!$B$9,2),0))</f>
        <v/>
      </c>
      <c r="Q574" s="34">
        <f>IF(A574="","",I574-P574)</f>
        <v/>
      </c>
      <c r="R574" s="34">
        <f>IF(A574="","",IF(L574="Yes",I574,0))</f>
        <v/>
      </c>
      <c r="S574" s="34">
        <f>IF(A574="","",IF(AND(L574="Yes",K574="Yes",NOT(ISNUMBER(SEARCH("blocked",G574))),OR(F574="Standard domestic 15% (Box 7)",F574="Import - VAT paid at customs (Box 8)",F574="Import - Reverse charge (Box 9)"),OR(F574&lt;&gt;"Standard domestic 15% (Box 7)",AND(LEN(D574)=15,LEFT(D574,1)="3",RIGHT(D574,1)="3",ISNUMBER(--D574)))),I574,0))</f>
        <v/>
      </c>
      <c r="T574" s="34">
        <f>IF(A574="","",R574-S574)</f>
        <v/>
      </c>
      <c r="U574" s="23">
        <f>IF(A574="","",IF(O574=0,"Outside audit periods; ","")&amp;IF(F574="","No VAT category; ","")&amp;IF(ABS(Q574)&gt;Setup!$B$10,"VAT ≠ 15% × net; ","")&amp;IF(AND(F574="Standard domestic 15% (Box 7)",NOT(AND(LEN(D574)=15,LEFT(D574,1)="3",RIGHT(D574,1)="3",ISNUMBER(--D574)))),"Invalid/missing supplier VAT no; ","")&amp;IF(AND(L574="Yes",K574&lt;&gt;"Yes"),"VAT claimed without valid tax invoice; ","")&amp;IF(AND(L574="Yes",ISNUMBER(SEARCH("blocked",G574))),"Blocked input VAT claimed; ","")&amp;IF(AND(F574="Import - VAT paid at customs (Box 8)",M574=""),"Customs declaration no missing; ","")&amp;IF(AND(F574="Import - Reverse charge (Box 9)",E574="Saudi Arabia"),"RCM used for a local supplier; ","")&amp;IF(AND(L574="Yes",NOT(OR(F574="Standard domestic 15% (Box 7)",F574="Import - VAT paid at customs (Box 8)",F574="Import - Reverse charge (Box 9)"))),"VAT claimed on non-taxable category; ",""))</f>
        <v/>
      </c>
    </row>
    <row r="575">
      <c r="A575" s="17" t="n"/>
      <c r="B575" s="14" t="n"/>
      <c r="C575" s="14" t="n"/>
      <c r="D575" s="16" t="n"/>
      <c r="E575" s="14" t="n"/>
      <c r="F575" s="14" t="n"/>
      <c r="G575" s="14" t="n"/>
      <c r="H575" s="19" t="n"/>
      <c r="I575" s="19" t="n"/>
      <c r="J575" s="34">
        <f>IF(A575="","",H575+I575)</f>
        <v/>
      </c>
      <c r="K575" s="14" t="n"/>
      <c r="L575" s="14" t="n"/>
      <c r="M575" s="14" t="n"/>
      <c r="N575" s="14" t="n"/>
      <c r="O575" s="20">
        <f>IF(A575="","",SUMPRODUCT((A575&gt;=Setup!$C$19:$C$30)*(A575&lt;=Setup!$D$19:$D$30)*Setup!$A$19:$A$30))</f>
        <v/>
      </c>
      <c r="P575" s="34">
        <f>IF(A575="","",IF(OR(F575="Standard domestic 15% (Box 7)",F575="Import - VAT paid at customs (Box 8)",F575="Import - Reverse charge (Box 9)"),ROUND(H575*Setup!$B$9,2),0))</f>
        <v/>
      </c>
      <c r="Q575" s="34">
        <f>IF(A575="","",I575-P575)</f>
        <v/>
      </c>
      <c r="R575" s="34">
        <f>IF(A575="","",IF(L575="Yes",I575,0))</f>
        <v/>
      </c>
      <c r="S575" s="34">
        <f>IF(A575="","",IF(AND(L575="Yes",K575="Yes",NOT(ISNUMBER(SEARCH("blocked",G575))),OR(F575="Standard domestic 15% (Box 7)",F575="Import - VAT paid at customs (Box 8)",F575="Import - Reverse charge (Box 9)"),OR(F575&lt;&gt;"Standard domestic 15% (Box 7)",AND(LEN(D575)=15,LEFT(D575,1)="3",RIGHT(D575,1)="3",ISNUMBER(--D575)))),I575,0))</f>
        <v/>
      </c>
      <c r="T575" s="34">
        <f>IF(A575="","",R575-S575)</f>
        <v/>
      </c>
      <c r="U575" s="23">
        <f>IF(A575="","",IF(O575=0,"Outside audit periods; ","")&amp;IF(F575="","No VAT category; ","")&amp;IF(ABS(Q575)&gt;Setup!$B$10,"VAT ≠ 15% × net; ","")&amp;IF(AND(F575="Standard domestic 15% (Box 7)",NOT(AND(LEN(D575)=15,LEFT(D575,1)="3",RIGHT(D575,1)="3",ISNUMBER(--D575)))),"Invalid/missing supplier VAT no; ","")&amp;IF(AND(L575="Yes",K575&lt;&gt;"Yes"),"VAT claimed without valid tax invoice; ","")&amp;IF(AND(L575="Yes",ISNUMBER(SEARCH("blocked",G575))),"Blocked input VAT claimed; ","")&amp;IF(AND(F575="Import - VAT paid at customs (Box 8)",M575=""),"Customs declaration no missing; ","")&amp;IF(AND(F575="Import - Reverse charge (Box 9)",E575="Saudi Arabia"),"RCM used for a local supplier; ","")&amp;IF(AND(L575="Yes",NOT(OR(F575="Standard domestic 15% (Box 7)",F575="Import - VAT paid at customs (Box 8)",F575="Import - Reverse charge (Box 9)"))),"VAT claimed on non-taxable category; ",""))</f>
        <v/>
      </c>
    </row>
    <row r="576">
      <c r="A576" s="17" t="n"/>
      <c r="B576" s="14" t="n"/>
      <c r="C576" s="14" t="n"/>
      <c r="D576" s="16" t="n"/>
      <c r="E576" s="14" t="n"/>
      <c r="F576" s="14" t="n"/>
      <c r="G576" s="14" t="n"/>
      <c r="H576" s="19" t="n"/>
      <c r="I576" s="19" t="n"/>
      <c r="J576" s="34">
        <f>IF(A576="","",H576+I576)</f>
        <v/>
      </c>
      <c r="K576" s="14" t="n"/>
      <c r="L576" s="14" t="n"/>
      <c r="M576" s="14" t="n"/>
      <c r="N576" s="14" t="n"/>
      <c r="O576" s="20">
        <f>IF(A576="","",SUMPRODUCT((A576&gt;=Setup!$C$19:$C$30)*(A576&lt;=Setup!$D$19:$D$30)*Setup!$A$19:$A$30))</f>
        <v/>
      </c>
      <c r="P576" s="34">
        <f>IF(A576="","",IF(OR(F576="Standard domestic 15% (Box 7)",F576="Import - VAT paid at customs (Box 8)",F576="Import - Reverse charge (Box 9)"),ROUND(H576*Setup!$B$9,2),0))</f>
        <v/>
      </c>
      <c r="Q576" s="34">
        <f>IF(A576="","",I576-P576)</f>
        <v/>
      </c>
      <c r="R576" s="34">
        <f>IF(A576="","",IF(L576="Yes",I576,0))</f>
        <v/>
      </c>
      <c r="S576" s="34">
        <f>IF(A576="","",IF(AND(L576="Yes",K576="Yes",NOT(ISNUMBER(SEARCH("blocked",G576))),OR(F576="Standard domestic 15% (Box 7)",F576="Import - VAT paid at customs (Box 8)",F576="Import - Reverse charge (Box 9)"),OR(F576&lt;&gt;"Standard domestic 15% (Box 7)",AND(LEN(D576)=15,LEFT(D576,1)="3",RIGHT(D576,1)="3",ISNUMBER(--D576)))),I576,0))</f>
        <v/>
      </c>
      <c r="T576" s="34">
        <f>IF(A576="","",R576-S576)</f>
        <v/>
      </c>
      <c r="U576" s="23">
        <f>IF(A576="","",IF(O576=0,"Outside audit periods; ","")&amp;IF(F576="","No VAT category; ","")&amp;IF(ABS(Q576)&gt;Setup!$B$10,"VAT ≠ 15% × net; ","")&amp;IF(AND(F576="Standard domestic 15% (Box 7)",NOT(AND(LEN(D576)=15,LEFT(D576,1)="3",RIGHT(D576,1)="3",ISNUMBER(--D576)))),"Invalid/missing supplier VAT no; ","")&amp;IF(AND(L576="Yes",K576&lt;&gt;"Yes"),"VAT claimed without valid tax invoice; ","")&amp;IF(AND(L576="Yes",ISNUMBER(SEARCH("blocked",G576))),"Blocked input VAT claimed; ","")&amp;IF(AND(F576="Import - VAT paid at customs (Box 8)",M576=""),"Customs declaration no missing; ","")&amp;IF(AND(F576="Import - Reverse charge (Box 9)",E576="Saudi Arabia"),"RCM used for a local supplier; ","")&amp;IF(AND(L576="Yes",NOT(OR(F576="Standard domestic 15% (Box 7)",F576="Import - VAT paid at customs (Box 8)",F576="Import - Reverse charge (Box 9)"))),"VAT claimed on non-taxable category; ",""))</f>
        <v/>
      </c>
    </row>
    <row r="577">
      <c r="A577" s="17" t="n"/>
      <c r="B577" s="14" t="n"/>
      <c r="C577" s="14" t="n"/>
      <c r="D577" s="16" t="n"/>
      <c r="E577" s="14" t="n"/>
      <c r="F577" s="14" t="n"/>
      <c r="G577" s="14" t="n"/>
      <c r="H577" s="19" t="n"/>
      <c r="I577" s="19" t="n"/>
      <c r="J577" s="34">
        <f>IF(A577="","",H577+I577)</f>
        <v/>
      </c>
      <c r="K577" s="14" t="n"/>
      <c r="L577" s="14" t="n"/>
      <c r="M577" s="14" t="n"/>
      <c r="N577" s="14" t="n"/>
      <c r="O577" s="20">
        <f>IF(A577="","",SUMPRODUCT((A577&gt;=Setup!$C$19:$C$30)*(A577&lt;=Setup!$D$19:$D$30)*Setup!$A$19:$A$30))</f>
        <v/>
      </c>
      <c r="P577" s="34">
        <f>IF(A577="","",IF(OR(F577="Standard domestic 15% (Box 7)",F577="Import - VAT paid at customs (Box 8)",F577="Import - Reverse charge (Box 9)"),ROUND(H577*Setup!$B$9,2),0))</f>
        <v/>
      </c>
      <c r="Q577" s="34">
        <f>IF(A577="","",I577-P577)</f>
        <v/>
      </c>
      <c r="R577" s="34">
        <f>IF(A577="","",IF(L577="Yes",I577,0))</f>
        <v/>
      </c>
      <c r="S577" s="34">
        <f>IF(A577="","",IF(AND(L577="Yes",K577="Yes",NOT(ISNUMBER(SEARCH("blocked",G577))),OR(F577="Standard domestic 15% (Box 7)",F577="Import - VAT paid at customs (Box 8)",F577="Import - Reverse charge (Box 9)"),OR(F577&lt;&gt;"Standard domestic 15% (Box 7)",AND(LEN(D577)=15,LEFT(D577,1)="3",RIGHT(D577,1)="3",ISNUMBER(--D577)))),I577,0))</f>
        <v/>
      </c>
      <c r="T577" s="34">
        <f>IF(A577="","",R577-S577)</f>
        <v/>
      </c>
      <c r="U577" s="23">
        <f>IF(A577="","",IF(O577=0,"Outside audit periods; ","")&amp;IF(F577="","No VAT category; ","")&amp;IF(ABS(Q577)&gt;Setup!$B$10,"VAT ≠ 15% × net; ","")&amp;IF(AND(F577="Standard domestic 15% (Box 7)",NOT(AND(LEN(D577)=15,LEFT(D577,1)="3",RIGHT(D577,1)="3",ISNUMBER(--D577)))),"Invalid/missing supplier VAT no; ","")&amp;IF(AND(L577="Yes",K577&lt;&gt;"Yes"),"VAT claimed without valid tax invoice; ","")&amp;IF(AND(L577="Yes",ISNUMBER(SEARCH("blocked",G577))),"Blocked input VAT claimed; ","")&amp;IF(AND(F577="Import - VAT paid at customs (Box 8)",M577=""),"Customs declaration no missing; ","")&amp;IF(AND(F577="Import - Reverse charge (Box 9)",E577="Saudi Arabia"),"RCM used for a local supplier; ","")&amp;IF(AND(L577="Yes",NOT(OR(F577="Standard domestic 15% (Box 7)",F577="Import - VAT paid at customs (Box 8)",F577="Import - Reverse charge (Box 9)"))),"VAT claimed on non-taxable category; ",""))</f>
        <v/>
      </c>
    </row>
    <row r="578">
      <c r="A578" s="17" t="n"/>
      <c r="B578" s="14" t="n"/>
      <c r="C578" s="14" t="n"/>
      <c r="D578" s="16" t="n"/>
      <c r="E578" s="14" t="n"/>
      <c r="F578" s="14" t="n"/>
      <c r="G578" s="14" t="n"/>
      <c r="H578" s="19" t="n"/>
      <c r="I578" s="19" t="n"/>
      <c r="J578" s="34">
        <f>IF(A578="","",H578+I578)</f>
        <v/>
      </c>
      <c r="K578" s="14" t="n"/>
      <c r="L578" s="14" t="n"/>
      <c r="M578" s="14" t="n"/>
      <c r="N578" s="14" t="n"/>
      <c r="O578" s="20">
        <f>IF(A578="","",SUMPRODUCT((A578&gt;=Setup!$C$19:$C$30)*(A578&lt;=Setup!$D$19:$D$30)*Setup!$A$19:$A$30))</f>
        <v/>
      </c>
      <c r="P578" s="34">
        <f>IF(A578="","",IF(OR(F578="Standard domestic 15% (Box 7)",F578="Import - VAT paid at customs (Box 8)",F578="Import - Reverse charge (Box 9)"),ROUND(H578*Setup!$B$9,2),0))</f>
        <v/>
      </c>
      <c r="Q578" s="34">
        <f>IF(A578="","",I578-P578)</f>
        <v/>
      </c>
      <c r="R578" s="34">
        <f>IF(A578="","",IF(L578="Yes",I578,0))</f>
        <v/>
      </c>
      <c r="S578" s="34">
        <f>IF(A578="","",IF(AND(L578="Yes",K578="Yes",NOT(ISNUMBER(SEARCH("blocked",G578))),OR(F578="Standard domestic 15% (Box 7)",F578="Import - VAT paid at customs (Box 8)",F578="Import - Reverse charge (Box 9)"),OR(F578&lt;&gt;"Standard domestic 15% (Box 7)",AND(LEN(D578)=15,LEFT(D578,1)="3",RIGHT(D578,1)="3",ISNUMBER(--D578)))),I578,0))</f>
        <v/>
      </c>
      <c r="T578" s="34">
        <f>IF(A578="","",R578-S578)</f>
        <v/>
      </c>
      <c r="U578" s="23">
        <f>IF(A578="","",IF(O578=0,"Outside audit periods; ","")&amp;IF(F578="","No VAT category; ","")&amp;IF(ABS(Q578)&gt;Setup!$B$10,"VAT ≠ 15% × net; ","")&amp;IF(AND(F578="Standard domestic 15% (Box 7)",NOT(AND(LEN(D578)=15,LEFT(D578,1)="3",RIGHT(D578,1)="3",ISNUMBER(--D578)))),"Invalid/missing supplier VAT no; ","")&amp;IF(AND(L578="Yes",K578&lt;&gt;"Yes"),"VAT claimed without valid tax invoice; ","")&amp;IF(AND(L578="Yes",ISNUMBER(SEARCH("blocked",G578))),"Blocked input VAT claimed; ","")&amp;IF(AND(F578="Import - VAT paid at customs (Box 8)",M578=""),"Customs declaration no missing; ","")&amp;IF(AND(F578="Import - Reverse charge (Box 9)",E578="Saudi Arabia"),"RCM used for a local supplier; ","")&amp;IF(AND(L578="Yes",NOT(OR(F578="Standard domestic 15% (Box 7)",F578="Import - VAT paid at customs (Box 8)",F578="Import - Reverse charge (Box 9)"))),"VAT claimed on non-taxable category; ",""))</f>
        <v/>
      </c>
    </row>
    <row r="579">
      <c r="A579" s="17" t="n"/>
      <c r="B579" s="14" t="n"/>
      <c r="C579" s="14" t="n"/>
      <c r="D579" s="16" t="n"/>
      <c r="E579" s="14" t="n"/>
      <c r="F579" s="14" t="n"/>
      <c r="G579" s="14" t="n"/>
      <c r="H579" s="19" t="n"/>
      <c r="I579" s="19" t="n"/>
      <c r="J579" s="34">
        <f>IF(A579="","",H579+I579)</f>
        <v/>
      </c>
      <c r="K579" s="14" t="n"/>
      <c r="L579" s="14" t="n"/>
      <c r="M579" s="14" t="n"/>
      <c r="N579" s="14" t="n"/>
      <c r="O579" s="20">
        <f>IF(A579="","",SUMPRODUCT((A579&gt;=Setup!$C$19:$C$30)*(A579&lt;=Setup!$D$19:$D$30)*Setup!$A$19:$A$30))</f>
        <v/>
      </c>
      <c r="P579" s="34">
        <f>IF(A579="","",IF(OR(F579="Standard domestic 15% (Box 7)",F579="Import - VAT paid at customs (Box 8)",F579="Import - Reverse charge (Box 9)"),ROUND(H579*Setup!$B$9,2),0))</f>
        <v/>
      </c>
      <c r="Q579" s="34">
        <f>IF(A579="","",I579-P579)</f>
        <v/>
      </c>
      <c r="R579" s="34">
        <f>IF(A579="","",IF(L579="Yes",I579,0))</f>
        <v/>
      </c>
      <c r="S579" s="34">
        <f>IF(A579="","",IF(AND(L579="Yes",K579="Yes",NOT(ISNUMBER(SEARCH("blocked",G579))),OR(F579="Standard domestic 15% (Box 7)",F579="Import - VAT paid at customs (Box 8)",F579="Import - Reverse charge (Box 9)"),OR(F579&lt;&gt;"Standard domestic 15% (Box 7)",AND(LEN(D579)=15,LEFT(D579,1)="3",RIGHT(D579,1)="3",ISNUMBER(--D579)))),I579,0))</f>
        <v/>
      </c>
      <c r="T579" s="34">
        <f>IF(A579="","",R579-S579)</f>
        <v/>
      </c>
      <c r="U579" s="23">
        <f>IF(A579="","",IF(O579=0,"Outside audit periods; ","")&amp;IF(F579="","No VAT category; ","")&amp;IF(ABS(Q579)&gt;Setup!$B$10,"VAT ≠ 15% × net; ","")&amp;IF(AND(F579="Standard domestic 15% (Box 7)",NOT(AND(LEN(D579)=15,LEFT(D579,1)="3",RIGHT(D579,1)="3",ISNUMBER(--D579)))),"Invalid/missing supplier VAT no; ","")&amp;IF(AND(L579="Yes",K579&lt;&gt;"Yes"),"VAT claimed without valid tax invoice; ","")&amp;IF(AND(L579="Yes",ISNUMBER(SEARCH("blocked",G579))),"Blocked input VAT claimed; ","")&amp;IF(AND(F579="Import - VAT paid at customs (Box 8)",M579=""),"Customs declaration no missing; ","")&amp;IF(AND(F579="Import - Reverse charge (Box 9)",E579="Saudi Arabia"),"RCM used for a local supplier; ","")&amp;IF(AND(L579="Yes",NOT(OR(F579="Standard domestic 15% (Box 7)",F579="Import - VAT paid at customs (Box 8)",F579="Import - Reverse charge (Box 9)"))),"VAT claimed on non-taxable category; ",""))</f>
        <v/>
      </c>
    </row>
    <row r="580">
      <c r="A580" s="17" t="n"/>
      <c r="B580" s="14" t="n"/>
      <c r="C580" s="14" t="n"/>
      <c r="D580" s="16" t="n"/>
      <c r="E580" s="14" t="n"/>
      <c r="F580" s="14" t="n"/>
      <c r="G580" s="14" t="n"/>
      <c r="H580" s="19" t="n"/>
      <c r="I580" s="19" t="n"/>
      <c r="J580" s="34">
        <f>IF(A580="","",H580+I580)</f>
        <v/>
      </c>
      <c r="K580" s="14" t="n"/>
      <c r="L580" s="14" t="n"/>
      <c r="M580" s="14" t="n"/>
      <c r="N580" s="14" t="n"/>
      <c r="O580" s="20">
        <f>IF(A580="","",SUMPRODUCT((A580&gt;=Setup!$C$19:$C$30)*(A580&lt;=Setup!$D$19:$D$30)*Setup!$A$19:$A$30))</f>
        <v/>
      </c>
      <c r="P580" s="34">
        <f>IF(A580="","",IF(OR(F580="Standard domestic 15% (Box 7)",F580="Import - VAT paid at customs (Box 8)",F580="Import - Reverse charge (Box 9)"),ROUND(H580*Setup!$B$9,2),0))</f>
        <v/>
      </c>
      <c r="Q580" s="34">
        <f>IF(A580="","",I580-P580)</f>
        <v/>
      </c>
      <c r="R580" s="34">
        <f>IF(A580="","",IF(L580="Yes",I580,0))</f>
        <v/>
      </c>
      <c r="S580" s="34">
        <f>IF(A580="","",IF(AND(L580="Yes",K580="Yes",NOT(ISNUMBER(SEARCH("blocked",G580))),OR(F580="Standard domestic 15% (Box 7)",F580="Import - VAT paid at customs (Box 8)",F580="Import - Reverse charge (Box 9)"),OR(F580&lt;&gt;"Standard domestic 15% (Box 7)",AND(LEN(D580)=15,LEFT(D580,1)="3",RIGHT(D580,1)="3",ISNUMBER(--D580)))),I580,0))</f>
        <v/>
      </c>
      <c r="T580" s="34">
        <f>IF(A580="","",R580-S580)</f>
        <v/>
      </c>
      <c r="U580" s="23">
        <f>IF(A580="","",IF(O580=0,"Outside audit periods; ","")&amp;IF(F580="","No VAT category; ","")&amp;IF(ABS(Q580)&gt;Setup!$B$10,"VAT ≠ 15% × net; ","")&amp;IF(AND(F580="Standard domestic 15% (Box 7)",NOT(AND(LEN(D580)=15,LEFT(D580,1)="3",RIGHT(D580,1)="3",ISNUMBER(--D580)))),"Invalid/missing supplier VAT no; ","")&amp;IF(AND(L580="Yes",K580&lt;&gt;"Yes"),"VAT claimed without valid tax invoice; ","")&amp;IF(AND(L580="Yes",ISNUMBER(SEARCH("blocked",G580))),"Blocked input VAT claimed; ","")&amp;IF(AND(F580="Import - VAT paid at customs (Box 8)",M580=""),"Customs declaration no missing; ","")&amp;IF(AND(F580="Import - Reverse charge (Box 9)",E580="Saudi Arabia"),"RCM used for a local supplier; ","")&amp;IF(AND(L580="Yes",NOT(OR(F580="Standard domestic 15% (Box 7)",F580="Import - VAT paid at customs (Box 8)",F580="Import - Reverse charge (Box 9)"))),"VAT claimed on non-taxable category; ",""))</f>
        <v/>
      </c>
    </row>
    <row r="581">
      <c r="A581" s="17" t="n"/>
      <c r="B581" s="14" t="n"/>
      <c r="C581" s="14" t="n"/>
      <c r="D581" s="16" t="n"/>
      <c r="E581" s="14" t="n"/>
      <c r="F581" s="14" t="n"/>
      <c r="G581" s="14" t="n"/>
      <c r="H581" s="19" t="n"/>
      <c r="I581" s="19" t="n"/>
      <c r="J581" s="34">
        <f>IF(A581="","",H581+I581)</f>
        <v/>
      </c>
      <c r="K581" s="14" t="n"/>
      <c r="L581" s="14" t="n"/>
      <c r="M581" s="14" t="n"/>
      <c r="N581" s="14" t="n"/>
      <c r="O581" s="20">
        <f>IF(A581="","",SUMPRODUCT((A581&gt;=Setup!$C$19:$C$30)*(A581&lt;=Setup!$D$19:$D$30)*Setup!$A$19:$A$30))</f>
        <v/>
      </c>
      <c r="P581" s="34">
        <f>IF(A581="","",IF(OR(F581="Standard domestic 15% (Box 7)",F581="Import - VAT paid at customs (Box 8)",F581="Import - Reverse charge (Box 9)"),ROUND(H581*Setup!$B$9,2),0))</f>
        <v/>
      </c>
      <c r="Q581" s="34">
        <f>IF(A581="","",I581-P581)</f>
        <v/>
      </c>
      <c r="R581" s="34">
        <f>IF(A581="","",IF(L581="Yes",I581,0))</f>
        <v/>
      </c>
      <c r="S581" s="34">
        <f>IF(A581="","",IF(AND(L581="Yes",K581="Yes",NOT(ISNUMBER(SEARCH("blocked",G581))),OR(F581="Standard domestic 15% (Box 7)",F581="Import - VAT paid at customs (Box 8)",F581="Import - Reverse charge (Box 9)"),OR(F581&lt;&gt;"Standard domestic 15% (Box 7)",AND(LEN(D581)=15,LEFT(D581,1)="3",RIGHT(D581,1)="3",ISNUMBER(--D581)))),I581,0))</f>
        <v/>
      </c>
      <c r="T581" s="34">
        <f>IF(A581="","",R581-S581)</f>
        <v/>
      </c>
      <c r="U581" s="23">
        <f>IF(A581="","",IF(O581=0,"Outside audit periods; ","")&amp;IF(F581="","No VAT category; ","")&amp;IF(ABS(Q581)&gt;Setup!$B$10,"VAT ≠ 15% × net; ","")&amp;IF(AND(F581="Standard domestic 15% (Box 7)",NOT(AND(LEN(D581)=15,LEFT(D581,1)="3",RIGHT(D581,1)="3",ISNUMBER(--D581)))),"Invalid/missing supplier VAT no; ","")&amp;IF(AND(L581="Yes",K581&lt;&gt;"Yes"),"VAT claimed without valid tax invoice; ","")&amp;IF(AND(L581="Yes",ISNUMBER(SEARCH("blocked",G581))),"Blocked input VAT claimed; ","")&amp;IF(AND(F581="Import - VAT paid at customs (Box 8)",M581=""),"Customs declaration no missing; ","")&amp;IF(AND(F581="Import - Reverse charge (Box 9)",E581="Saudi Arabia"),"RCM used for a local supplier; ","")&amp;IF(AND(L581="Yes",NOT(OR(F581="Standard domestic 15% (Box 7)",F581="Import - VAT paid at customs (Box 8)",F581="Import - Reverse charge (Box 9)"))),"VAT claimed on non-taxable category; ",""))</f>
        <v/>
      </c>
    </row>
    <row r="582">
      <c r="A582" s="17" t="n"/>
      <c r="B582" s="14" t="n"/>
      <c r="C582" s="14" t="n"/>
      <c r="D582" s="16" t="n"/>
      <c r="E582" s="14" t="n"/>
      <c r="F582" s="14" t="n"/>
      <c r="G582" s="14" t="n"/>
      <c r="H582" s="19" t="n"/>
      <c r="I582" s="19" t="n"/>
      <c r="J582" s="34">
        <f>IF(A582="","",H582+I582)</f>
        <v/>
      </c>
      <c r="K582" s="14" t="n"/>
      <c r="L582" s="14" t="n"/>
      <c r="M582" s="14" t="n"/>
      <c r="N582" s="14" t="n"/>
      <c r="O582" s="20">
        <f>IF(A582="","",SUMPRODUCT((A582&gt;=Setup!$C$19:$C$30)*(A582&lt;=Setup!$D$19:$D$30)*Setup!$A$19:$A$30))</f>
        <v/>
      </c>
      <c r="P582" s="34">
        <f>IF(A582="","",IF(OR(F582="Standard domestic 15% (Box 7)",F582="Import - VAT paid at customs (Box 8)",F582="Import - Reverse charge (Box 9)"),ROUND(H582*Setup!$B$9,2),0))</f>
        <v/>
      </c>
      <c r="Q582" s="34">
        <f>IF(A582="","",I582-P582)</f>
        <v/>
      </c>
      <c r="R582" s="34">
        <f>IF(A582="","",IF(L582="Yes",I582,0))</f>
        <v/>
      </c>
      <c r="S582" s="34">
        <f>IF(A582="","",IF(AND(L582="Yes",K582="Yes",NOT(ISNUMBER(SEARCH("blocked",G582))),OR(F582="Standard domestic 15% (Box 7)",F582="Import - VAT paid at customs (Box 8)",F582="Import - Reverse charge (Box 9)"),OR(F582&lt;&gt;"Standard domestic 15% (Box 7)",AND(LEN(D582)=15,LEFT(D582,1)="3",RIGHT(D582,1)="3",ISNUMBER(--D582)))),I582,0))</f>
        <v/>
      </c>
      <c r="T582" s="34">
        <f>IF(A582="","",R582-S582)</f>
        <v/>
      </c>
      <c r="U582" s="23">
        <f>IF(A582="","",IF(O582=0,"Outside audit periods; ","")&amp;IF(F582="","No VAT category; ","")&amp;IF(ABS(Q582)&gt;Setup!$B$10,"VAT ≠ 15% × net; ","")&amp;IF(AND(F582="Standard domestic 15% (Box 7)",NOT(AND(LEN(D582)=15,LEFT(D582,1)="3",RIGHT(D582,1)="3",ISNUMBER(--D582)))),"Invalid/missing supplier VAT no; ","")&amp;IF(AND(L582="Yes",K582&lt;&gt;"Yes"),"VAT claimed without valid tax invoice; ","")&amp;IF(AND(L582="Yes",ISNUMBER(SEARCH("blocked",G582))),"Blocked input VAT claimed; ","")&amp;IF(AND(F582="Import - VAT paid at customs (Box 8)",M582=""),"Customs declaration no missing; ","")&amp;IF(AND(F582="Import - Reverse charge (Box 9)",E582="Saudi Arabia"),"RCM used for a local supplier; ","")&amp;IF(AND(L582="Yes",NOT(OR(F582="Standard domestic 15% (Box 7)",F582="Import - VAT paid at customs (Box 8)",F582="Import - Reverse charge (Box 9)"))),"VAT claimed on non-taxable category; ",""))</f>
        <v/>
      </c>
    </row>
    <row r="583">
      <c r="A583" s="17" t="n"/>
      <c r="B583" s="14" t="n"/>
      <c r="C583" s="14" t="n"/>
      <c r="D583" s="16" t="n"/>
      <c r="E583" s="14" t="n"/>
      <c r="F583" s="14" t="n"/>
      <c r="G583" s="14" t="n"/>
      <c r="H583" s="19" t="n"/>
      <c r="I583" s="19" t="n"/>
      <c r="J583" s="34">
        <f>IF(A583="","",H583+I583)</f>
        <v/>
      </c>
      <c r="K583" s="14" t="n"/>
      <c r="L583" s="14" t="n"/>
      <c r="M583" s="14" t="n"/>
      <c r="N583" s="14" t="n"/>
      <c r="O583" s="20">
        <f>IF(A583="","",SUMPRODUCT((A583&gt;=Setup!$C$19:$C$30)*(A583&lt;=Setup!$D$19:$D$30)*Setup!$A$19:$A$30))</f>
        <v/>
      </c>
      <c r="P583" s="34">
        <f>IF(A583="","",IF(OR(F583="Standard domestic 15% (Box 7)",F583="Import - VAT paid at customs (Box 8)",F583="Import - Reverse charge (Box 9)"),ROUND(H583*Setup!$B$9,2),0))</f>
        <v/>
      </c>
      <c r="Q583" s="34">
        <f>IF(A583="","",I583-P583)</f>
        <v/>
      </c>
      <c r="R583" s="34">
        <f>IF(A583="","",IF(L583="Yes",I583,0))</f>
        <v/>
      </c>
      <c r="S583" s="34">
        <f>IF(A583="","",IF(AND(L583="Yes",K583="Yes",NOT(ISNUMBER(SEARCH("blocked",G583))),OR(F583="Standard domestic 15% (Box 7)",F583="Import - VAT paid at customs (Box 8)",F583="Import - Reverse charge (Box 9)"),OR(F583&lt;&gt;"Standard domestic 15% (Box 7)",AND(LEN(D583)=15,LEFT(D583,1)="3",RIGHT(D583,1)="3",ISNUMBER(--D583)))),I583,0))</f>
        <v/>
      </c>
      <c r="T583" s="34">
        <f>IF(A583="","",R583-S583)</f>
        <v/>
      </c>
      <c r="U583" s="23">
        <f>IF(A583="","",IF(O583=0,"Outside audit periods; ","")&amp;IF(F583="","No VAT category; ","")&amp;IF(ABS(Q583)&gt;Setup!$B$10,"VAT ≠ 15% × net; ","")&amp;IF(AND(F583="Standard domestic 15% (Box 7)",NOT(AND(LEN(D583)=15,LEFT(D583,1)="3",RIGHT(D583,1)="3",ISNUMBER(--D583)))),"Invalid/missing supplier VAT no; ","")&amp;IF(AND(L583="Yes",K583&lt;&gt;"Yes"),"VAT claimed without valid tax invoice; ","")&amp;IF(AND(L583="Yes",ISNUMBER(SEARCH("blocked",G583))),"Blocked input VAT claimed; ","")&amp;IF(AND(F583="Import - VAT paid at customs (Box 8)",M583=""),"Customs declaration no missing; ","")&amp;IF(AND(F583="Import - Reverse charge (Box 9)",E583="Saudi Arabia"),"RCM used for a local supplier; ","")&amp;IF(AND(L583="Yes",NOT(OR(F583="Standard domestic 15% (Box 7)",F583="Import - VAT paid at customs (Box 8)",F583="Import - Reverse charge (Box 9)"))),"VAT claimed on non-taxable category; ",""))</f>
        <v/>
      </c>
    </row>
    <row r="584">
      <c r="A584" s="17" t="n"/>
      <c r="B584" s="14" t="n"/>
      <c r="C584" s="14" t="n"/>
      <c r="D584" s="16" t="n"/>
      <c r="E584" s="14" t="n"/>
      <c r="F584" s="14" t="n"/>
      <c r="G584" s="14" t="n"/>
      <c r="H584" s="19" t="n"/>
      <c r="I584" s="19" t="n"/>
      <c r="J584" s="34">
        <f>IF(A584="","",H584+I584)</f>
        <v/>
      </c>
      <c r="K584" s="14" t="n"/>
      <c r="L584" s="14" t="n"/>
      <c r="M584" s="14" t="n"/>
      <c r="N584" s="14" t="n"/>
      <c r="O584" s="20">
        <f>IF(A584="","",SUMPRODUCT((A584&gt;=Setup!$C$19:$C$30)*(A584&lt;=Setup!$D$19:$D$30)*Setup!$A$19:$A$30))</f>
        <v/>
      </c>
      <c r="P584" s="34">
        <f>IF(A584="","",IF(OR(F584="Standard domestic 15% (Box 7)",F584="Import - VAT paid at customs (Box 8)",F584="Import - Reverse charge (Box 9)"),ROUND(H584*Setup!$B$9,2),0))</f>
        <v/>
      </c>
      <c r="Q584" s="34">
        <f>IF(A584="","",I584-P584)</f>
        <v/>
      </c>
      <c r="R584" s="34">
        <f>IF(A584="","",IF(L584="Yes",I584,0))</f>
        <v/>
      </c>
      <c r="S584" s="34">
        <f>IF(A584="","",IF(AND(L584="Yes",K584="Yes",NOT(ISNUMBER(SEARCH("blocked",G584))),OR(F584="Standard domestic 15% (Box 7)",F584="Import - VAT paid at customs (Box 8)",F584="Import - Reverse charge (Box 9)"),OR(F584&lt;&gt;"Standard domestic 15% (Box 7)",AND(LEN(D584)=15,LEFT(D584,1)="3",RIGHT(D584,1)="3",ISNUMBER(--D584)))),I584,0))</f>
        <v/>
      </c>
      <c r="T584" s="34">
        <f>IF(A584="","",R584-S584)</f>
        <v/>
      </c>
      <c r="U584" s="23">
        <f>IF(A584="","",IF(O584=0,"Outside audit periods; ","")&amp;IF(F584="","No VAT category; ","")&amp;IF(ABS(Q584)&gt;Setup!$B$10,"VAT ≠ 15% × net; ","")&amp;IF(AND(F584="Standard domestic 15% (Box 7)",NOT(AND(LEN(D584)=15,LEFT(D584,1)="3",RIGHT(D584,1)="3",ISNUMBER(--D584)))),"Invalid/missing supplier VAT no; ","")&amp;IF(AND(L584="Yes",K584&lt;&gt;"Yes"),"VAT claimed without valid tax invoice; ","")&amp;IF(AND(L584="Yes",ISNUMBER(SEARCH("blocked",G584))),"Blocked input VAT claimed; ","")&amp;IF(AND(F584="Import - VAT paid at customs (Box 8)",M584=""),"Customs declaration no missing; ","")&amp;IF(AND(F584="Import - Reverse charge (Box 9)",E584="Saudi Arabia"),"RCM used for a local supplier; ","")&amp;IF(AND(L584="Yes",NOT(OR(F584="Standard domestic 15% (Box 7)",F584="Import - VAT paid at customs (Box 8)",F584="Import - Reverse charge (Box 9)"))),"VAT claimed on non-taxable category; ",""))</f>
        <v/>
      </c>
    </row>
    <row r="585">
      <c r="A585" s="17" t="n"/>
      <c r="B585" s="14" t="n"/>
      <c r="C585" s="14" t="n"/>
      <c r="D585" s="16" t="n"/>
      <c r="E585" s="14" t="n"/>
      <c r="F585" s="14" t="n"/>
      <c r="G585" s="14" t="n"/>
      <c r="H585" s="19" t="n"/>
      <c r="I585" s="19" t="n"/>
      <c r="J585" s="34">
        <f>IF(A585="","",H585+I585)</f>
        <v/>
      </c>
      <c r="K585" s="14" t="n"/>
      <c r="L585" s="14" t="n"/>
      <c r="M585" s="14" t="n"/>
      <c r="N585" s="14" t="n"/>
      <c r="O585" s="20">
        <f>IF(A585="","",SUMPRODUCT((A585&gt;=Setup!$C$19:$C$30)*(A585&lt;=Setup!$D$19:$D$30)*Setup!$A$19:$A$30))</f>
        <v/>
      </c>
      <c r="P585" s="34">
        <f>IF(A585="","",IF(OR(F585="Standard domestic 15% (Box 7)",F585="Import - VAT paid at customs (Box 8)",F585="Import - Reverse charge (Box 9)"),ROUND(H585*Setup!$B$9,2),0))</f>
        <v/>
      </c>
      <c r="Q585" s="34">
        <f>IF(A585="","",I585-P585)</f>
        <v/>
      </c>
      <c r="R585" s="34">
        <f>IF(A585="","",IF(L585="Yes",I585,0))</f>
        <v/>
      </c>
      <c r="S585" s="34">
        <f>IF(A585="","",IF(AND(L585="Yes",K585="Yes",NOT(ISNUMBER(SEARCH("blocked",G585))),OR(F585="Standard domestic 15% (Box 7)",F585="Import - VAT paid at customs (Box 8)",F585="Import - Reverse charge (Box 9)"),OR(F585&lt;&gt;"Standard domestic 15% (Box 7)",AND(LEN(D585)=15,LEFT(D585,1)="3",RIGHT(D585,1)="3",ISNUMBER(--D585)))),I585,0))</f>
        <v/>
      </c>
      <c r="T585" s="34">
        <f>IF(A585="","",R585-S585)</f>
        <v/>
      </c>
      <c r="U585" s="23">
        <f>IF(A585="","",IF(O585=0,"Outside audit periods; ","")&amp;IF(F585="","No VAT category; ","")&amp;IF(ABS(Q585)&gt;Setup!$B$10,"VAT ≠ 15% × net; ","")&amp;IF(AND(F585="Standard domestic 15% (Box 7)",NOT(AND(LEN(D585)=15,LEFT(D585,1)="3",RIGHT(D585,1)="3",ISNUMBER(--D585)))),"Invalid/missing supplier VAT no; ","")&amp;IF(AND(L585="Yes",K585&lt;&gt;"Yes"),"VAT claimed without valid tax invoice; ","")&amp;IF(AND(L585="Yes",ISNUMBER(SEARCH("blocked",G585))),"Blocked input VAT claimed; ","")&amp;IF(AND(F585="Import - VAT paid at customs (Box 8)",M585=""),"Customs declaration no missing; ","")&amp;IF(AND(F585="Import - Reverse charge (Box 9)",E585="Saudi Arabia"),"RCM used for a local supplier; ","")&amp;IF(AND(L585="Yes",NOT(OR(F585="Standard domestic 15% (Box 7)",F585="Import - VAT paid at customs (Box 8)",F585="Import - Reverse charge (Box 9)"))),"VAT claimed on non-taxable category; ",""))</f>
        <v/>
      </c>
    </row>
    <row r="586">
      <c r="A586" s="17" t="n"/>
      <c r="B586" s="14" t="n"/>
      <c r="C586" s="14" t="n"/>
      <c r="D586" s="16" t="n"/>
      <c r="E586" s="14" t="n"/>
      <c r="F586" s="14" t="n"/>
      <c r="G586" s="14" t="n"/>
      <c r="H586" s="19" t="n"/>
      <c r="I586" s="19" t="n"/>
      <c r="J586" s="34">
        <f>IF(A586="","",H586+I586)</f>
        <v/>
      </c>
      <c r="K586" s="14" t="n"/>
      <c r="L586" s="14" t="n"/>
      <c r="M586" s="14" t="n"/>
      <c r="N586" s="14" t="n"/>
      <c r="O586" s="20">
        <f>IF(A586="","",SUMPRODUCT((A586&gt;=Setup!$C$19:$C$30)*(A586&lt;=Setup!$D$19:$D$30)*Setup!$A$19:$A$30))</f>
        <v/>
      </c>
      <c r="P586" s="34">
        <f>IF(A586="","",IF(OR(F586="Standard domestic 15% (Box 7)",F586="Import - VAT paid at customs (Box 8)",F586="Import - Reverse charge (Box 9)"),ROUND(H586*Setup!$B$9,2),0))</f>
        <v/>
      </c>
      <c r="Q586" s="34">
        <f>IF(A586="","",I586-P586)</f>
        <v/>
      </c>
      <c r="R586" s="34">
        <f>IF(A586="","",IF(L586="Yes",I586,0))</f>
        <v/>
      </c>
      <c r="S586" s="34">
        <f>IF(A586="","",IF(AND(L586="Yes",K586="Yes",NOT(ISNUMBER(SEARCH("blocked",G586))),OR(F586="Standard domestic 15% (Box 7)",F586="Import - VAT paid at customs (Box 8)",F586="Import - Reverse charge (Box 9)"),OR(F586&lt;&gt;"Standard domestic 15% (Box 7)",AND(LEN(D586)=15,LEFT(D586,1)="3",RIGHT(D586,1)="3",ISNUMBER(--D586)))),I586,0))</f>
        <v/>
      </c>
      <c r="T586" s="34">
        <f>IF(A586="","",R586-S586)</f>
        <v/>
      </c>
      <c r="U586" s="23">
        <f>IF(A586="","",IF(O586=0,"Outside audit periods; ","")&amp;IF(F586="","No VAT category; ","")&amp;IF(ABS(Q586)&gt;Setup!$B$10,"VAT ≠ 15% × net; ","")&amp;IF(AND(F586="Standard domestic 15% (Box 7)",NOT(AND(LEN(D586)=15,LEFT(D586,1)="3",RIGHT(D586,1)="3",ISNUMBER(--D586)))),"Invalid/missing supplier VAT no; ","")&amp;IF(AND(L586="Yes",K586&lt;&gt;"Yes"),"VAT claimed without valid tax invoice; ","")&amp;IF(AND(L586="Yes",ISNUMBER(SEARCH("blocked",G586))),"Blocked input VAT claimed; ","")&amp;IF(AND(F586="Import - VAT paid at customs (Box 8)",M586=""),"Customs declaration no missing; ","")&amp;IF(AND(F586="Import - Reverse charge (Box 9)",E586="Saudi Arabia"),"RCM used for a local supplier; ","")&amp;IF(AND(L586="Yes",NOT(OR(F586="Standard domestic 15% (Box 7)",F586="Import - VAT paid at customs (Box 8)",F586="Import - Reverse charge (Box 9)"))),"VAT claimed on non-taxable category; ",""))</f>
        <v/>
      </c>
    </row>
    <row r="587">
      <c r="A587" s="17" t="n"/>
      <c r="B587" s="14" t="n"/>
      <c r="C587" s="14" t="n"/>
      <c r="D587" s="16" t="n"/>
      <c r="E587" s="14" t="n"/>
      <c r="F587" s="14" t="n"/>
      <c r="G587" s="14" t="n"/>
      <c r="H587" s="19" t="n"/>
      <c r="I587" s="19" t="n"/>
      <c r="J587" s="34">
        <f>IF(A587="","",H587+I587)</f>
        <v/>
      </c>
      <c r="K587" s="14" t="n"/>
      <c r="L587" s="14" t="n"/>
      <c r="M587" s="14" t="n"/>
      <c r="N587" s="14" t="n"/>
      <c r="O587" s="20">
        <f>IF(A587="","",SUMPRODUCT((A587&gt;=Setup!$C$19:$C$30)*(A587&lt;=Setup!$D$19:$D$30)*Setup!$A$19:$A$30))</f>
        <v/>
      </c>
      <c r="P587" s="34">
        <f>IF(A587="","",IF(OR(F587="Standard domestic 15% (Box 7)",F587="Import - VAT paid at customs (Box 8)",F587="Import - Reverse charge (Box 9)"),ROUND(H587*Setup!$B$9,2),0))</f>
        <v/>
      </c>
      <c r="Q587" s="34">
        <f>IF(A587="","",I587-P587)</f>
        <v/>
      </c>
      <c r="R587" s="34">
        <f>IF(A587="","",IF(L587="Yes",I587,0))</f>
        <v/>
      </c>
      <c r="S587" s="34">
        <f>IF(A587="","",IF(AND(L587="Yes",K587="Yes",NOT(ISNUMBER(SEARCH("blocked",G587))),OR(F587="Standard domestic 15% (Box 7)",F587="Import - VAT paid at customs (Box 8)",F587="Import - Reverse charge (Box 9)"),OR(F587&lt;&gt;"Standard domestic 15% (Box 7)",AND(LEN(D587)=15,LEFT(D587,1)="3",RIGHT(D587,1)="3",ISNUMBER(--D587)))),I587,0))</f>
        <v/>
      </c>
      <c r="T587" s="34">
        <f>IF(A587="","",R587-S587)</f>
        <v/>
      </c>
      <c r="U587" s="23">
        <f>IF(A587="","",IF(O587=0,"Outside audit periods; ","")&amp;IF(F587="","No VAT category; ","")&amp;IF(ABS(Q587)&gt;Setup!$B$10,"VAT ≠ 15% × net; ","")&amp;IF(AND(F587="Standard domestic 15% (Box 7)",NOT(AND(LEN(D587)=15,LEFT(D587,1)="3",RIGHT(D587,1)="3",ISNUMBER(--D587)))),"Invalid/missing supplier VAT no; ","")&amp;IF(AND(L587="Yes",K587&lt;&gt;"Yes"),"VAT claimed without valid tax invoice; ","")&amp;IF(AND(L587="Yes",ISNUMBER(SEARCH("blocked",G587))),"Blocked input VAT claimed; ","")&amp;IF(AND(F587="Import - VAT paid at customs (Box 8)",M587=""),"Customs declaration no missing; ","")&amp;IF(AND(F587="Import - Reverse charge (Box 9)",E587="Saudi Arabia"),"RCM used for a local supplier; ","")&amp;IF(AND(L587="Yes",NOT(OR(F587="Standard domestic 15% (Box 7)",F587="Import - VAT paid at customs (Box 8)",F587="Import - Reverse charge (Box 9)"))),"VAT claimed on non-taxable category; ",""))</f>
        <v/>
      </c>
    </row>
    <row r="588">
      <c r="A588" s="17" t="n"/>
      <c r="B588" s="14" t="n"/>
      <c r="C588" s="14" t="n"/>
      <c r="D588" s="16" t="n"/>
      <c r="E588" s="14" t="n"/>
      <c r="F588" s="14" t="n"/>
      <c r="G588" s="14" t="n"/>
      <c r="H588" s="19" t="n"/>
      <c r="I588" s="19" t="n"/>
      <c r="J588" s="34">
        <f>IF(A588="","",H588+I588)</f>
        <v/>
      </c>
      <c r="K588" s="14" t="n"/>
      <c r="L588" s="14" t="n"/>
      <c r="M588" s="14" t="n"/>
      <c r="N588" s="14" t="n"/>
      <c r="O588" s="20">
        <f>IF(A588="","",SUMPRODUCT((A588&gt;=Setup!$C$19:$C$30)*(A588&lt;=Setup!$D$19:$D$30)*Setup!$A$19:$A$30))</f>
        <v/>
      </c>
      <c r="P588" s="34">
        <f>IF(A588="","",IF(OR(F588="Standard domestic 15% (Box 7)",F588="Import - VAT paid at customs (Box 8)",F588="Import - Reverse charge (Box 9)"),ROUND(H588*Setup!$B$9,2),0))</f>
        <v/>
      </c>
      <c r="Q588" s="34">
        <f>IF(A588="","",I588-P588)</f>
        <v/>
      </c>
      <c r="R588" s="34">
        <f>IF(A588="","",IF(L588="Yes",I588,0))</f>
        <v/>
      </c>
      <c r="S588" s="34">
        <f>IF(A588="","",IF(AND(L588="Yes",K588="Yes",NOT(ISNUMBER(SEARCH("blocked",G588))),OR(F588="Standard domestic 15% (Box 7)",F588="Import - VAT paid at customs (Box 8)",F588="Import - Reverse charge (Box 9)"),OR(F588&lt;&gt;"Standard domestic 15% (Box 7)",AND(LEN(D588)=15,LEFT(D588,1)="3",RIGHT(D588,1)="3",ISNUMBER(--D588)))),I588,0))</f>
        <v/>
      </c>
      <c r="T588" s="34">
        <f>IF(A588="","",R588-S588)</f>
        <v/>
      </c>
      <c r="U588" s="23">
        <f>IF(A588="","",IF(O588=0,"Outside audit periods; ","")&amp;IF(F588="","No VAT category; ","")&amp;IF(ABS(Q588)&gt;Setup!$B$10,"VAT ≠ 15% × net; ","")&amp;IF(AND(F588="Standard domestic 15% (Box 7)",NOT(AND(LEN(D588)=15,LEFT(D588,1)="3",RIGHT(D588,1)="3",ISNUMBER(--D588)))),"Invalid/missing supplier VAT no; ","")&amp;IF(AND(L588="Yes",K588&lt;&gt;"Yes"),"VAT claimed without valid tax invoice; ","")&amp;IF(AND(L588="Yes",ISNUMBER(SEARCH("blocked",G588))),"Blocked input VAT claimed; ","")&amp;IF(AND(F588="Import - VAT paid at customs (Box 8)",M588=""),"Customs declaration no missing; ","")&amp;IF(AND(F588="Import - Reverse charge (Box 9)",E588="Saudi Arabia"),"RCM used for a local supplier; ","")&amp;IF(AND(L588="Yes",NOT(OR(F588="Standard domestic 15% (Box 7)",F588="Import - VAT paid at customs (Box 8)",F588="Import - Reverse charge (Box 9)"))),"VAT claimed on non-taxable category; ",""))</f>
        <v/>
      </c>
    </row>
    <row r="589">
      <c r="A589" s="17" t="n"/>
      <c r="B589" s="14" t="n"/>
      <c r="C589" s="14" t="n"/>
      <c r="D589" s="16" t="n"/>
      <c r="E589" s="14" t="n"/>
      <c r="F589" s="14" t="n"/>
      <c r="G589" s="14" t="n"/>
      <c r="H589" s="19" t="n"/>
      <c r="I589" s="19" t="n"/>
      <c r="J589" s="34">
        <f>IF(A589="","",H589+I589)</f>
        <v/>
      </c>
      <c r="K589" s="14" t="n"/>
      <c r="L589" s="14" t="n"/>
      <c r="M589" s="14" t="n"/>
      <c r="N589" s="14" t="n"/>
      <c r="O589" s="20">
        <f>IF(A589="","",SUMPRODUCT((A589&gt;=Setup!$C$19:$C$30)*(A589&lt;=Setup!$D$19:$D$30)*Setup!$A$19:$A$30))</f>
        <v/>
      </c>
      <c r="P589" s="34">
        <f>IF(A589="","",IF(OR(F589="Standard domestic 15% (Box 7)",F589="Import - VAT paid at customs (Box 8)",F589="Import - Reverse charge (Box 9)"),ROUND(H589*Setup!$B$9,2),0))</f>
        <v/>
      </c>
      <c r="Q589" s="34">
        <f>IF(A589="","",I589-P589)</f>
        <v/>
      </c>
      <c r="R589" s="34">
        <f>IF(A589="","",IF(L589="Yes",I589,0))</f>
        <v/>
      </c>
      <c r="S589" s="34">
        <f>IF(A589="","",IF(AND(L589="Yes",K589="Yes",NOT(ISNUMBER(SEARCH("blocked",G589))),OR(F589="Standard domestic 15% (Box 7)",F589="Import - VAT paid at customs (Box 8)",F589="Import - Reverse charge (Box 9)"),OR(F589&lt;&gt;"Standard domestic 15% (Box 7)",AND(LEN(D589)=15,LEFT(D589,1)="3",RIGHT(D589,1)="3",ISNUMBER(--D589)))),I589,0))</f>
        <v/>
      </c>
      <c r="T589" s="34">
        <f>IF(A589="","",R589-S589)</f>
        <v/>
      </c>
      <c r="U589" s="23">
        <f>IF(A589="","",IF(O589=0,"Outside audit periods; ","")&amp;IF(F589="","No VAT category; ","")&amp;IF(ABS(Q589)&gt;Setup!$B$10,"VAT ≠ 15% × net; ","")&amp;IF(AND(F589="Standard domestic 15% (Box 7)",NOT(AND(LEN(D589)=15,LEFT(D589,1)="3",RIGHT(D589,1)="3",ISNUMBER(--D589)))),"Invalid/missing supplier VAT no; ","")&amp;IF(AND(L589="Yes",K589&lt;&gt;"Yes"),"VAT claimed without valid tax invoice; ","")&amp;IF(AND(L589="Yes",ISNUMBER(SEARCH("blocked",G589))),"Blocked input VAT claimed; ","")&amp;IF(AND(F589="Import - VAT paid at customs (Box 8)",M589=""),"Customs declaration no missing; ","")&amp;IF(AND(F589="Import - Reverse charge (Box 9)",E589="Saudi Arabia"),"RCM used for a local supplier; ","")&amp;IF(AND(L589="Yes",NOT(OR(F589="Standard domestic 15% (Box 7)",F589="Import - VAT paid at customs (Box 8)",F589="Import - Reverse charge (Box 9)"))),"VAT claimed on non-taxable category; ",""))</f>
        <v/>
      </c>
    </row>
    <row r="590">
      <c r="A590" s="17" t="n"/>
      <c r="B590" s="14" t="n"/>
      <c r="C590" s="14" t="n"/>
      <c r="D590" s="16" t="n"/>
      <c r="E590" s="14" t="n"/>
      <c r="F590" s="14" t="n"/>
      <c r="G590" s="14" t="n"/>
      <c r="H590" s="19" t="n"/>
      <c r="I590" s="19" t="n"/>
      <c r="J590" s="34">
        <f>IF(A590="","",H590+I590)</f>
        <v/>
      </c>
      <c r="K590" s="14" t="n"/>
      <c r="L590" s="14" t="n"/>
      <c r="M590" s="14" t="n"/>
      <c r="N590" s="14" t="n"/>
      <c r="O590" s="20">
        <f>IF(A590="","",SUMPRODUCT((A590&gt;=Setup!$C$19:$C$30)*(A590&lt;=Setup!$D$19:$D$30)*Setup!$A$19:$A$30))</f>
        <v/>
      </c>
      <c r="P590" s="34">
        <f>IF(A590="","",IF(OR(F590="Standard domestic 15% (Box 7)",F590="Import - VAT paid at customs (Box 8)",F590="Import - Reverse charge (Box 9)"),ROUND(H590*Setup!$B$9,2),0))</f>
        <v/>
      </c>
      <c r="Q590" s="34">
        <f>IF(A590="","",I590-P590)</f>
        <v/>
      </c>
      <c r="R590" s="34">
        <f>IF(A590="","",IF(L590="Yes",I590,0))</f>
        <v/>
      </c>
      <c r="S590" s="34">
        <f>IF(A590="","",IF(AND(L590="Yes",K590="Yes",NOT(ISNUMBER(SEARCH("blocked",G590))),OR(F590="Standard domestic 15% (Box 7)",F590="Import - VAT paid at customs (Box 8)",F590="Import - Reverse charge (Box 9)"),OR(F590&lt;&gt;"Standard domestic 15% (Box 7)",AND(LEN(D590)=15,LEFT(D590,1)="3",RIGHT(D590,1)="3",ISNUMBER(--D590)))),I590,0))</f>
        <v/>
      </c>
      <c r="T590" s="34">
        <f>IF(A590="","",R590-S590)</f>
        <v/>
      </c>
      <c r="U590" s="23">
        <f>IF(A590="","",IF(O590=0,"Outside audit periods; ","")&amp;IF(F590="","No VAT category; ","")&amp;IF(ABS(Q590)&gt;Setup!$B$10,"VAT ≠ 15% × net; ","")&amp;IF(AND(F590="Standard domestic 15% (Box 7)",NOT(AND(LEN(D590)=15,LEFT(D590,1)="3",RIGHT(D590,1)="3",ISNUMBER(--D590)))),"Invalid/missing supplier VAT no; ","")&amp;IF(AND(L590="Yes",K590&lt;&gt;"Yes"),"VAT claimed without valid tax invoice; ","")&amp;IF(AND(L590="Yes",ISNUMBER(SEARCH("blocked",G590))),"Blocked input VAT claimed; ","")&amp;IF(AND(F590="Import - VAT paid at customs (Box 8)",M590=""),"Customs declaration no missing; ","")&amp;IF(AND(F590="Import - Reverse charge (Box 9)",E590="Saudi Arabia"),"RCM used for a local supplier; ","")&amp;IF(AND(L590="Yes",NOT(OR(F590="Standard domestic 15% (Box 7)",F590="Import - VAT paid at customs (Box 8)",F590="Import - Reverse charge (Box 9)"))),"VAT claimed on non-taxable category; ",""))</f>
        <v/>
      </c>
    </row>
    <row r="591">
      <c r="A591" s="17" t="n"/>
      <c r="B591" s="14" t="n"/>
      <c r="C591" s="14" t="n"/>
      <c r="D591" s="16" t="n"/>
      <c r="E591" s="14" t="n"/>
      <c r="F591" s="14" t="n"/>
      <c r="G591" s="14" t="n"/>
      <c r="H591" s="19" t="n"/>
      <c r="I591" s="19" t="n"/>
      <c r="J591" s="34">
        <f>IF(A591="","",H591+I591)</f>
        <v/>
      </c>
      <c r="K591" s="14" t="n"/>
      <c r="L591" s="14" t="n"/>
      <c r="M591" s="14" t="n"/>
      <c r="N591" s="14" t="n"/>
      <c r="O591" s="20">
        <f>IF(A591="","",SUMPRODUCT((A591&gt;=Setup!$C$19:$C$30)*(A591&lt;=Setup!$D$19:$D$30)*Setup!$A$19:$A$30))</f>
        <v/>
      </c>
      <c r="P591" s="34">
        <f>IF(A591="","",IF(OR(F591="Standard domestic 15% (Box 7)",F591="Import - VAT paid at customs (Box 8)",F591="Import - Reverse charge (Box 9)"),ROUND(H591*Setup!$B$9,2),0))</f>
        <v/>
      </c>
      <c r="Q591" s="34">
        <f>IF(A591="","",I591-P591)</f>
        <v/>
      </c>
      <c r="R591" s="34">
        <f>IF(A591="","",IF(L591="Yes",I591,0))</f>
        <v/>
      </c>
      <c r="S591" s="34">
        <f>IF(A591="","",IF(AND(L591="Yes",K591="Yes",NOT(ISNUMBER(SEARCH("blocked",G591))),OR(F591="Standard domestic 15% (Box 7)",F591="Import - VAT paid at customs (Box 8)",F591="Import - Reverse charge (Box 9)"),OR(F591&lt;&gt;"Standard domestic 15% (Box 7)",AND(LEN(D591)=15,LEFT(D591,1)="3",RIGHT(D591,1)="3",ISNUMBER(--D591)))),I591,0))</f>
        <v/>
      </c>
      <c r="T591" s="34">
        <f>IF(A591="","",R591-S591)</f>
        <v/>
      </c>
      <c r="U591" s="23">
        <f>IF(A591="","",IF(O591=0,"Outside audit periods; ","")&amp;IF(F591="","No VAT category; ","")&amp;IF(ABS(Q591)&gt;Setup!$B$10,"VAT ≠ 15% × net; ","")&amp;IF(AND(F591="Standard domestic 15% (Box 7)",NOT(AND(LEN(D591)=15,LEFT(D591,1)="3",RIGHT(D591,1)="3",ISNUMBER(--D591)))),"Invalid/missing supplier VAT no; ","")&amp;IF(AND(L591="Yes",K591&lt;&gt;"Yes"),"VAT claimed without valid tax invoice; ","")&amp;IF(AND(L591="Yes",ISNUMBER(SEARCH("blocked",G591))),"Blocked input VAT claimed; ","")&amp;IF(AND(F591="Import - VAT paid at customs (Box 8)",M591=""),"Customs declaration no missing; ","")&amp;IF(AND(F591="Import - Reverse charge (Box 9)",E591="Saudi Arabia"),"RCM used for a local supplier; ","")&amp;IF(AND(L591="Yes",NOT(OR(F591="Standard domestic 15% (Box 7)",F591="Import - VAT paid at customs (Box 8)",F591="Import - Reverse charge (Box 9)"))),"VAT claimed on non-taxable category; ",""))</f>
        <v/>
      </c>
    </row>
    <row r="592">
      <c r="A592" s="17" t="n"/>
      <c r="B592" s="14" t="n"/>
      <c r="C592" s="14" t="n"/>
      <c r="D592" s="16" t="n"/>
      <c r="E592" s="14" t="n"/>
      <c r="F592" s="14" t="n"/>
      <c r="G592" s="14" t="n"/>
      <c r="H592" s="19" t="n"/>
      <c r="I592" s="19" t="n"/>
      <c r="J592" s="34">
        <f>IF(A592="","",H592+I592)</f>
        <v/>
      </c>
      <c r="K592" s="14" t="n"/>
      <c r="L592" s="14" t="n"/>
      <c r="M592" s="14" t="n"/>
      <c r="N592" s="14" t="n"/>
      <c r="O592" s="20">
        <f>IF(A592="","",SUMPRODUCT((A592&gt;=Setup!$C$19:$C$30)*(A592&lt;=Setup!$D$19:$D$30)*Setup!$A$19:$A$30))</f>
        <v/>
      </c>
      <c r="P592" s="34">
        <f>IF(A592="","",IF(OR(F592="Standard domestic 15% (Box 7)",F592="Import - VAT paid at customs (Box 8)",F592="Import - Reverse charge (Box 9)"),ROUND(H592*Setup!$B$9,2),0))</f>
        <v/>
      </c>
      <c r="Q592" s="34">
        <f>IF(A592="","",I592-P592)</f>
        <v/>
      </c>
      <c r="R592" s="34">
        <f>IF(A592="","",IF(L592="Yes",I592,0))</f>
        <v/>
      </c>
      <c r="S592" s="34">
        <f>IF(A592="","",IF(AND(L592="Yes",K592="Yes",NOT(ISNUMBER(SEARCH("blocked",G592))),OR(F592="Standard domestic 15% (Box 7)",F592="Import - VAT paid at customs (Box 8)",F592="Import - Reverse charge (Box 9)"),OR(F592&lt;&gt;"Standard domestic 15% (Box 7)",AND(LEN(D592)=15,LEFT(D592,1)="3",RIGHT(D592,1)="3",ISNUMBER(--D592)))),I592,0))</f>
        <v/>
      </c>
      <c r="T592" s="34">
        <f>IF(A592="","",R592-S592)</f>
        <v/>
      </c>
      <c r="U592" s="23">
        <f>IF(A592="","",IF(O592=0,"Outside audit periods; ","")&amp;IF(F592="","No VAT category; ","")&amp;IF(ABS(Q592)&gt;Setup!$B$10,"VAT ≠ 15% × net; ","")&amp;IF(AND(F592="Standard domestic 15% (Box 7)",NOT(AND(LEN(D592)=15,LEFT(D592,1)="3",RIGHT(D592,1)="3",ISNUMBER(--D592)))),"Invalid/missing supplier VAT no; ","")&amp;IF(AND(L592="Yes",K592&lt;&gt;"Yes"),"VAT claimed without valid tax invoice; ","")&amp;IF(AND(L592="Yes",ISNUMBER(SEARCH("blocked",G592))),"Blocked input VAT claimed; ","")&amp;IF(AND(F592="Import - VAT paid at customs (Box 8)",M592=""),"Customs declaration no missing; ","")&amp;IF(AND(F592="Import - Reverse charge (Box 9)",E592="Saudi Arabia"),"RCM used for a local supplier; ","")&amp;IF(AND(L592="Yes",NOT(OR(F592="Standard domestic 15% (Box 7)",F592="Import - VAT paid at customs (Box 8)",F592="Import - Reverse charge (Box 9)"))),"VAT claimed on non-taxable category; ",""))</f>
        <v/>
      </c>
    </row>
    <row r="593">
      <c r="A593" s="17" t="n"/>
      <c r="B593" s="14" t="n"/>
      <c r="C593" s="14" t="n"/>
      <c r="D593" s="16" t="n"/>
      <c r="E593" s="14" t="n"/>
      <c r="F593" s="14" t="n"/>
      <c r="G593" s="14" t="n"/>
      <c r="H593" s="19" t="n"/>
      <c r="I593" s="19" t="n"/>
      <c r="J593" s="34">
        <f>IF(A593="","",H593+I593)</f>
        <v/>
      </c>
      <c r="K593" s="14" t="n"/>
      <c r="L593" s="14" t="n"/>
      <c r="M593" s="14" t="n"/>
      <c r="N593" s="14" t="n"/>
      <c r="O593" s="20">
        <f>IF(A593="","",SUMPRODUCT((A593&gt;=Setup!$C$19:$C$30)*(A593&lt;=Setup!$D$19:$D$30)*Setup!$A$19:$A$30))</f>
        <v/>
      </c>
      <c r="P593" s="34">
        <f>IF(A593="","",IF(OR(F593="Standard domestic 15% (Box 7)",F593="Import - VAT paid at customs (Box 8)",F593="Import - Reverse charge (Box 9)"),ROUND(H593*Setup!$B$9,2),0))</f>
        <v/>
      </c>
      <c r="Q593" s="34">
        <f>IF(A593="","",I593-P593)</f>
        <v/>
      </c>
      <c r="R593" s="34">
        <f>IF(A593="","",IF(L593="Yes",I593,0))</f>
        <v/>
      </c>
      <c r="S593" s="34">
        <f>IF(A593="","",IF(AND(L593="Yes",K593="Yes",NOT(ISNUMBER(SEARCH("blocked",G593))),OR(F593="Standard domestic 15% (Box 7)",F593="Import - VAT paid at customs (Box 8)",F593="Import - Reverse charge (Box 9)"),OR(F593&lt;&gt;"Standard domestic 15% (Box 7)",AND(LEN(D593)=15,LEFT(D593,1)="3",RIGHT(D593,1)="3",ISNUMBER(--D593)))),I593,0))</f>
        <v/>
      </c>
      <c r="T593" s="34">
        <f>IF(A593="","",R593-S593)</f>
        <v/>
      </c>
      <c r="U593" s="23">
        <f>IF(A593="","",IF(O593=0,"Outside audit periods; ","")&amp;IF(F593="","No VAT category; ","")&amp;IF(ABS(Q593)&gt;Setup!$B$10,"VAT ≠ 15% × net; ","")&amp;IF(AND(F593="Standard domestic 15% (Box 7)",NOT(AND(LEN(D593)=15,LEFT(D593,1)="3",RIGHT(D593,1)="3",ISNUMBER(--D593)))),"Invalid/missing supplier VAT no; ","")&amp;IF(AND(L593="Yes",K593&lt;&gt;"Yes"),"VAT claimed without valid tax invoice; ","")&amp;IF(AND(L593="Yes",ISNUMBER(SEARCH("blocked",G593))),"Blocked input VAT claimed; ","")&amp;IF(AND(F593="Import - VAT paid at customs (Box 8)",M593=""),"Customs declaration no missing; ","")&amp;IF(AND(F593="Import - Reverse charge (Box 9)",E593="Saudi Arabia"),"RCM used for a local supplier; ","")&amp;IF(AND(L593="Yes",NOT(OR(F593="Standard domestic 15% (Box 7)",F593="Import - VAT paid at customs (Box 8)",F593="Import - Reverse charge (Box 9)"))),"VAT claimed on non-taxable category; ",""))</f>
        <v/>
      </c>
    </row>
    <row r="594">
      <c r="A594" s="17" t="n"/>
      <c r="B594" s="14" t="n"/>
      <c r="C594" s="14" t="n"/>
      <c r="D594" s="16" t="n"/>
      <c r="E594" s="14" t="n"/>
      <c r="F594" s="14" t="n"/>
      <c r="G594" s="14" t="n"/>
      <c r="H594" s="19" t="n"/>
      <c r="I594" s="19" t="n"/>
      <c r="J594" s="34">
        <f>IF(A594="","",H594+I594)</f>
        <v/>
      </c>
      <c r="K594" s="14" t="n"/>
      <c r="L594" s="14" t="n"/>
      <c r="M594" s="14" t="n"/>
      <c r="N594" s="14" t="n"/>
      <c r="O594" s="20">
        <f>IF(A594="","",SUMPRODUCT((A594&gt;=Setup!$C$19:$C$30)*(A594&lt;=Setup!$D$19:$D$30)*Setup!$A$19:$A$30))</f>
        <v/>
      </c>
      <c r="P594" s="34">
        <f>IF(A594="","",IF(OR(F594="Standard domestic 15% (Box 7)",F594="Import - VAT paid at customs (Box 8)",F594="Import - Reverse charge (Box 9)"),ROUND(H594*Setup!$B$9,2),0))</f>
        <v/>
      </c>
      <c r="Q594" s="34">
        <f>IF(A594="","",I594-P594)</f>
        <v/>
      </c>
      <c r="R594" s="34">
        <f>IF(A594="","",IF(L594="Yes",I594,0))</f>
        <v/>
      </c>
      <c r="S594" s="34">
        <f>IF(A594="","",IF(AND(L594="Yes",K594="Yes",NOT(ISNUMBER(SEARCH("blocked",G594))),OR(F594="Standard domestic 15% (Box 7)",F594="Import - VAT paid at customs (Box 8)",F594="Import - Reverse charge (Box 9)"),OR(F594&lt;&gt;"Standard domestic 15% (Box 7)",AND(LEN(D594)=15,LEFT(D594,1)="3",RIGHT(D594,1)="3",ISNUMBER(--D594)))),I594,0))</f>
        <v/>
      </c>
      <c r="T594" s="34">
        <f>IF(A594="","",R594-S594)</f>
        <v/>
      </c>
      <c r="U594" s="23">
        <f>IF(A594="","",IF(O594=0,"Outside audit periods; ","")&amp;IF(F594="","No VAT category; ","")&amp;IF(ABS(Q594)&gt;Setup!$B$10,"VAT ≠ 15% × net; ","")&amp;IF(AND(F594="Standard domestic 15% (Box 7)",NOT(AND(LEN(D594)=15,LEFT(D594,1)="3",RIGHT(D594,1)="3",ISNUMBER(--D594)))),"Invalid/missing supplier VAT no; ","")&amp;IF(AND(L594="Yes",K594&lt;&gt;"Yes"),"VAT claimed without valid tax invoice; ","")&amp;IF(AND(L594="Yes",ISNUMBER(SEARCH("blocked",G594))),"Blocked input VAT claimed; ","")&amp;IF(AND(F594="Import - VAT paid at customs (Box 8)",M594=""),"Customs declaration no missing; ","")&amp;IF(AND(F594="Import - Reverse charge (Box 9)",E594="Saudi Arabia"),"RCM used for a local supplier; ","")&amp;IF(AND(L594="Yes",NOT(OR(F594="Standard domestic 15% (Box 7)",F594="Import - VAT paid at customs (Box 8)",F594="Import - Reverse charge (Box 9)"))),"VAT claimed on non-taxable category; ",""))</f>
        <v/>
      </c>
    </row>
    <row r="595">
      <c r="A595" s="17" t="n"/>
      <c r="B595" s="14" t="n"/>
      <c r="C595" s="14" t="n"/>
      <c r="D595" s="16" t="n"/>
      <c r="E595" s="14" t="n"/>
      <c r="F595" s="14" t="n"/>
      <c r="G595" s="14" t="n"/>
      <c r="H595" s="19" t="n"/>
      <c r="I595" s="19" t="n"/>
      <c r="J595" s="34">
        <f>IF(A595="","",H595+I595)</f>
        <v/>
      </c>
      <c r="K595" s="14" t="n"/>
      <c r="L595" s="14" t="n"/>
      <c r="M595" s="14" t="n"/>
      <c r="N595" s="14" t="n"/>
      <c r="O595" s="20">
        <f>IF(A595="","",SUMPRODUCT((A595&gt;=Setup!$C$19:$C$30)*(A595&lt;=Setup!$D$19:$D$30)*Setup!$A$19:$A$30))</f>
        <v/>
      </c>
      <c r="P595" s="34">
        <f>IF(A595="","",IF(OR(F595="Standard domestic 15% (Box 7)",F595="Import - VAT paid at customs (Box 8)",F595="Import - Reverse charge (Box 9)"),ROUND(H595*Setup!$B$9,2),0))</f>
        <v/>
      </c>
      <c r="Q595" s="34">
        <f>IF(A595="","",I595-P595)</f>
        <v/>
      </c>
      <c r="R595" s="34">
        <f>IF(A595="","",IF(L595="Yes",I595,0))</f>
        <v/>
      </c>
      <c r="S595" s="34">
        <f>IF(A595="","",IF(AND(L595="Yes",K595="Yes",NOT(ISNUMBER(SEARCH("blocked",G595))),OR(F595="Standard domestic 15% (Box 7)",F595="Import - VAT paid at customs (Box 8)",F595="Import - Reverse charge (Box 9)"),OR(F595&lt;&gt;"Standard domestic 15% (Box 7)",AND(LEN(D595)=15,LEFT(D595,1)="3",RIGHT(D595,1)="3",ISNUMBER(--D595)))),I595,0))</f>
        <v/>
      </c>
      <c r="T595" s="34">
        <f>IF(A595="","",R595-S595)</f>
        <v/>
      </c>
      <c r="U595" s="23">
        <f>IF(A595="","",IF(O595=0,"Outside audit periods; ","")&amp;IF(F595="","No VAT category; ","")&amp;IF(ABS(Q595)&gt;Setup!$B$10,"VAT ≠ 15% × net; ","")&amp;IF(AND(F595="Standard domestic 15% (Box 7)",NOT(AND(LEN(D595)=15,LEFT(D595,1)="3",RIGHT(D595,1)="3",ISNUMBER(--D595)))),"Invalid/missing supplier VAT no; ","")&amp;IF(AND(L595="Yes",K595&lt;&gt;"Yes"),"VAT claimed without valid tax invoice; ","")&amp;IF(AND(L595="Yes",ISNUMBER(SEARCH("blocked",G595))),"Blocked input VAT claimed; ","")&amp;IF(AND(F595="Import - VAT paid at customs (Box 8)",M595=""),"Customs declaration no missing; ","")&amp;IF(AND(F595="Import - Reverse charge (Box 9)",E595="Saudi Arabia"),"RCM used for a local supplier; ","")&amp;IF(AND(L595="Yes",NOT(OR(F595="Standard domestic 15% (Box 7)",F595="Import - VAT paid at customs (Box 8)",F595="Import - Reverse charge (Box 9)"))),"VAT claimed on non-taxable category; ",""))</f>
        <v/>
      </c>
    </row>
    <row r="596">
      <c r="A596" s="17" t="n"/>
      <c r="B596" s="14" t="n"/>
      <c r="C596" s="14" t="n"/>
      <c r="D596" s="16" t="n"/>
      <c r="E596" s="14" t="n"/>
      <c r="F596" s="14" t="n"/>
      <c r="G596" s="14" t="n"/>
      <c r="H596" s="19" t="n"/>
      <c r="I596" s="19" t="n"/>
      <c r="J596" s="34">
        <f>IF(A596="","",H596+I596)</f>
        <v/>
      </c>
      <c r="K596" s="14" t="n"/>
      <c r="L596" s="14" t="n"/>
      <c r="M596" s="14" t="n"/>
      <c r="N596" s="14" t="n"/>
      <c r="O596" s="20">
        <f>IF(A596="","",SUMPRODUCT((A596&gt;=Setup!$C$19:$C$30)*(A596&lt;=Setup!$D$19:$D$30)*Setup!$A$19:$A$30))</f>
        <v/>
      </c>
      <c r="P596" s="34">
        <f>IF(A596="","",IF(OR(F596="Standard domestic 15% (Box 7)",F596="Import - VAT paid at customs (Box 8)",F596="Import - Reverse charge (Box 9)"),ROUND(H596*Setup!$B$9,2),0))</f>
        <v/>
      </c>
      <c r="Q596" s="34">
        <f>IF(A596="","",I596-P596)</f>
        <v/>
      </c>
      <c r="R596" s="34">
        <f>IF(A596="","",IF(L596="Yes",I596,0))</f>
        <v/>
      </c>
      <c r="S596" s="34">
        <f>IF(A596="","",IF(AND(L596="Yes",K596="Yes",NOT(ISNUMBER(SEARCH("blocked",G596))),OR(F596="Standard domestic 15% (Box 7)",F596="Import - VAT paid at customs (Box 8)",F596="Import - Reverse charge (Box 9)"),OR(F596&lt;&gt;"Standard domestic 15% (Box 7)",AND(LEN(D596)=15,LEFT(D596,1)="3",RIGHT(D596,1)="3",ISNUMBER(--D596)))),I596,0))</f>
        <v/>
      </c>
      <c r="T596" s="34">
        <f>IF(A596="","",R596-S596)</f>
        <v/>
      </c>
      <c r="U596" s="23">
        <f>IF(A596="","",IF(O596=0,"Outside audit periods; ","")&amp;IF(F596="","No VAT category; ","")&amp;IF(ABS(Q596)&gt;Setup!$B$10,"VAT ≠ 15% × net; ","")&amp;IF(AND(F596="Standard domestic 15% (Box 7)",NOT(AND(LEN(D596)=15,LEFT(D596,1)="3",RIGHT(D596,1)="3",ISNUMBER(--D596)))),"Invalid/missing supplier VAT no; ","")&amp;IF(AND(L596="Yes",K596&lt;&gt;"Yes"),"VAT claimed without valid tax invoice; ","")&amp;IF(AND(L596="Yes",ISNUMBER(SEARCH("blocked",G596))),"Blocked input VAT claimed; ","")&amp;IF(AND(F596="Import - VAT paid at customs (Box 8)",M596=""),"Customs declaration no missing; ","")&amp;IF(AND(F596="Import - Reverse charge (Box 9)",E596="Saudi Arabia"),"RCM used for a local supplier; ","")&amp;IF(AND(L596="Yes",NOT(OR(F596="Standard domestic 15% (Box 7)",F596="Import - VAT paid at customs (Box 8)",F596="Import - Reverse charge (Box 9)"))),"VAT claimed on non-taxable category; ",""))</f>
        <v/>
      </c>
    </row>
    <row r="597">
      <c r="A597" s="17" t="n"/>
      <c r="B597" s="14" t="n"/>
      <c r="C597" s="14" t="n"/>
      <c r="D597" s="16" t="n"/>
      <c r="E597" s="14" t="n"/>
      <c r="F597" s="14" t="n"/>
      <c r="G597" s="14" t="n"/>
      <c r="H597" s="19" t="n"/>
      <c r="I597" s="19" t="n"/>
      <c r="J597" s="34">
        <f>IF(A597="","",H597+I597)</f>
        <v/>
      </c>
      <c r="K597" s="14" t="n"/>
      <c r="L597" s="14" t="n"/>
      <c r="M597" s="14" t="n"/>
      <c r="N597" s="14" t="n"/>
      <c r="O597" s="20">
        <f>IF(A597="","",SUMPRODUCT((A597&gt;=Setup!$C$19:$C$30)*(A597&lt;=Setup!$D$19:$D$30)*Setup!$A$19:$A$30))</f>
        <v/>
      </c>
      <c r="P597" s="34">
        <f>IF(A597="","",IF(OR(F597="Standard domestic 15% (Box 7)",F597="Import - VAT paid at customs (Box 8)",F597="Import - Reverse charge (Box 9)"),ROUND(H597*Setup!$B$9,2),0))</f>
        <v/>
      </c>
      <c r="Q597" s="34">
        <f>IF(A597="","",I597-P597)</f>
        <v/>
      </c>
      <c r="R597" s="34">
        <f>IF(A597="","",IF(L597="Yes",I597,0))</f>
        <v/>
      </c>
      <c r="S597" s="34">
        <f>IF(A597="","",IF(AND(L597="Yes",K597="Yes",NOT(ISNUMBER(SEARCH("blocked",G597))),OR(F597="Standard domestic 15% (Box 7)",F597="Import - VAT paid at customs (Box 8)",F597="Import - Reverse charge (Box 9)"),OR(F597&lt;&gt;"Standard domestic 15% (Box 7)",AND(LEN(D597)=15,LEFT(D597,1)="3",RIGHT(D597,1)="3",ISNUMBER(--D597)))),I597,0))</f>
        <v/>
      </c>
      <c r="T597" s="34">
        <f>IF(A597="","",R597-S597)</f>
        <v/>
      </c>
      <c r="U597" s="23">
        <f>IF(A597="","",IF(O597=0,"Outside audit periods; ","")&amp;IF(F597="","No VAT category; ","")&amp;IF(ABS(Q597)&gt;Setup!$B$10,"VAT ≠ 15% × net; ","")&amp;IF(AND(F597="Standard domestic 15% (Box 7)",NOT(AND(LEN(D597)=15,LEFT(D597,1)="3",RIGHT(D597,1)="3",ISNUMBER(--D597)))),"Invalid/missing supplier VAT no; ","")&amp;IF(AND(L597="Yes",K597&lt;&gt;"Yes"),"VAT claimed without valid tax invoice; ","")&amp;IF(AND(L597="Yes",ISNUMBER(SEARCH("blocked",G597))),"Blocked input VAT claimed; ","")&amp;IF(AND(F597="Import - VAT paid at customs (Box 8)",M597=""),"Customs declaration no missing; ","")&amp;IF(AND(F597="Import - Reverse charge (Box 9)",E597="Saudi Arabia"),"RCM used for a local supplier; ","")&amp;IF(AND(L597="Yes",NOT(OR(F597="Standard domestic 15% (Box 7)",F597="Import - VAT paid at customs (Box 8)",F597="Import - Reverse charge (Box 9)"))),"VAT claimed on non-taxable category; ",""))</f>
        <v/>
      </c>
    </row>
    <row r="598">
      <c r="A598" s="17" t="n"/>
      <c r="B598" s="14" t="n"/>
      <c r="C598" s="14" t="n"/>
      <c r="D598" s="16" t="n"/>
      <c r="E598" s="14" t="n"/>
      <c r="F598" s="14" t="n"/>
      <c r="G598" s="14" t="n"/>
      <c r="H598" s="19" t="n"/>
      <c r="I598" s="19" t="n"/>
      <c r="J598" s="34">
        <f>IF(A598="","",H598+I598)</f>
        <v/>
      </c>
      <c r="K598" s="14" t="n"/>
      <c r="L598" s="14" t="n"/>
      <c r="M598" s="14" t="n"/>
      <c r="N598" s="14" t="n"/>
      <c r="O598" s="20">
        <f>IF(A598="","",SUMPRODUCT((A598&gt;=Setup!$C$19:$C$30)*(A598&lt;=Setup!$D$19:$D$30)*Setup!$A$19:$A$30))</f>
        <v/>
      </c>
      <c r="P598" s="34">
        <f>IF(A598="","",IF(OR(F598="Standard domestic 15% (Box 7)",F598="Import - VAT paid at customs (Box 8)",F598="Import - Reverse charge (Box 9)"),ROUND(H598*Setup!$B$9,2),0))</f>
        <v/>
      </c>
      <c r="Q598" s="34">
        <f>IF(A598="","",I598-P598)</f>
        <v/>
      </c>
      <c r="R598" s="34">
        <f>IF(A598="","",IF(L598="Yes",I598,0))</f>
        <v/>
      </c>
      <c r="S598" s="34">
        <f>IF(A598="","",IF(AND(L598="Yes",K598="Yes",NOT(ISNUMBER(SEARCH("blocked",G598))),OR(F598="Standard domestic 15% (Box 7)",F598="Import - VAT paid at customs (Box 8)",F598="Import - Reverse charge (Box 9)"),OR(F598&lt;&gt;"Standard domestic 15% (Box 7)",AND(LEN(D598)=15,LEFT(D598,1)="3",RIGHT(D598,1)="3",ISNUMBER(--D598)))),I598,0))</f>
        <v/>
      </c>
      <c r="T598" s="34">
        <f>IF(A598="","",R598-S598)</f>
        <v/>
      </c>
      <c r="U598" s="23">
        <f>IF(A598="","",IF(O598=0,"Outside audit periods; ","")&amp;IF(F598="","No VAT category; ","")&amp;IF(ABS(Q598)&gt;Setup!$B$10,"VAT ≠ 15% × net; ","")&amp;IF(AND(F598="Standard domestic 15% (Box 7)",NOT(AND(LEN(D598)=15,LEFT(D598,1)="3",RIGHT(D598,1)="3",ISNUMBER(--D598)))),"Invalid/missing supplier VAT no; ","")&amp;IF(AND(L598="Yes",K598&lt;&gt;"Yes"),"VAT claimed without valid tax invoice; ","")&amp;IF(AND(L598="Yes",ISNUMBER(SEARCH("blocked",G598))),"Blocked input VAT claimed; ","")&amp;IF(AND(F598="Import - VAT paid at customs (Box 8)",M598=""),"Customs declaration no missing; ","")&amp;IF(AND(F598="Import - Reverse charge (Box 9)",E598="Saudi Arabia"),"RCM used for a local supplier; ","")&amp;IF(AND(L598="Yes",NOT(OR(F598="Standard domestic 15% (Box 7)",F598="Import - VAT paid at customs (Box 8)",F598="Import - Reverse charge (Box 9)"))),"VAT claimed on non-taxable category; ",""))</f>
        <v/>
      </c>
    </row>
    <row r="599">
      <c r="A599" s="17" t="n"/>
      <c r="B599" s="14" t="n"/>
      <c r="C599" s="14" t="n"/>
      <c r="D599" s="16" t="n"/>
      <c r="E599" s="14" t="n"/>
      <c r="F599" s="14" t="n"/>
      <c r="G599" s="14" t="n"/>
      <c r="H599" s="19" t="n"/>
      <c r="I599" s="19" t="n"/>
      <c r="J599" s="34">
        <f>IF(A599="","",H599+I599)</f>
        <v/>
      </c>
      <c r="K599" s="14" t="n"/>
      <c r="L599" s="14" t="n"/>
      <c r="M599" s="14" t="n"/>
      <c r="N599" s="14" t="n"/>
      <c r="O599" s="20">
        <f>IF(A599="","",SUMPRODUCT((A599&gt;=Setup!$C$19:$C$30)*(A599&lt;=Setup!$D$19:$D$30)*Setup!$A$19:$A$30))</f>
        <v/>
      </c>
      <c r="P599" s="34">
        <f>IF(A599="","",IF(OR(F599="Standard domestic 15% (Box 7)",F599="Import - VAT paid at customs (Box 8)",F599="Import - Reverse charge (Box 9)"),ROUND(H599*Setup!$B$9,2),0))</f>
        <v/>
      </c>
      <c r="Q599" s="34">
        <f>IF(A599="","",I599-P599)</f>
        <v/>
      </c>
      <c r="R599" s="34">
        <f>IF(A599="","",IF(L599="Yes",I599,0))</f>
        <v/>
      </c>
      <c r="S599" s="34">
        <f>IF(A599="","",IF(AND(L599="Yes",K599="Yes",NOT(ISNUMBER(SEARCH("blocked",G599))),OR(F599="Standard domestic 15% (Box 7)",F599="Import - VAT paid at customs (Box 8)",F599="Import - Reverse charge (Box 9)"),OR(F599&lt;&gt;"Standard domestic 15% (Box 7)",AND(LEN(D599)=15,LEFT(D599,1)="3",RIGHT(D599,1)="3",ISNUMBER(--D599)))),I599,0))</f>
        <v/>
      </c>
      <c r="T599" s="34">
        <f>IF(A599="","",R599-S599)</f>
        <v/>
      </c>
      <c r="U599" s="23">
        <f>IF(A599="","",IF(O599=0,"Outside audit periods; ","")&amp;IF(F599="","No VAT category; ","")&amp;IF(ABS(Q599)&gt;Setup!$B$10,"VAT ≠ 15% × net; ","")&amp;IF(AND(F599="Standard domestic 15% (Box 7)",NOT(AND(LEN(D599)=15,LEFT(D599,1)="3",RIGHT(D599,1)="3",ISNUMBER(--D599)))),"Invalid/missing supplier VAT no; ","")&amp;IF(AND(L599="Yes",K599&lt;&gt;"Yes"),"VAT claimed without valid tax invoice; ","")&amp;IF(AND(L599="Yes",ISNUMBER(SEARCH("blocked",G599))),"Blocked input VAT claimed; ","")&amp;IF(AND(F599="Import - VAT paid at customs (Box 8)",M599=""),"Customs declaration no missing; ","")&amp;IF(AND(F599="Import - Reverse charge (Box 9)",E599="Saudi Arabia"),"RCM used for a local supplier; ","")&amp;IF(AND(L599="Yes",NOT(OR(F599="Standard domestic 15% (Box 7)",F599="Import - VAT paid at customs (Box 8)",F599="Import - Reverse charge (Box 9)"))),"VAT claimed on non-taxable category; ",""))</f>
        <v/>
      </c>
    </row>
    <row r="600">
      <c r="A600" s="17" t="n"/>
      <c r="B600" s="14" t="n"/>
      <c r="C600" s="14" t="n"/>
      <c r="D600" s="16" t="n"/>
      <c r="E600" s="14" t="n"/>
      <c r="F600" s="14" t="n"/>
      <c r="G600" s="14" t="n"/>
      <c r="H600" s="19" t="n"/>
      <c r="I600" s="19" t="n"/>
      <c r="J600" s="34">
        <f>IF(A600="","",H600+I600)</f>
        <v/>
      </c>
      <c r="K600" s="14" t="n"/>
      <c r="L600" s="14" t="n"/>
      <c r="M600" s="14" t="n"/>
      <c r="N600" s="14" t="n"/>
      <c r="O600" s="20">
        <f>IF(A600="","",SUMPRODUCT((A600&gt;=Setup!$C$19:$C$30)*(A600&lt;=Setup!$D$19:$D$30)*Setup!$A$19:$A$30))</f>
        <v/>
      </c>
      <c r="P600" s="34">
        <f>IF(A600="","",IF(OR(F600="Standard domestic 15% (Box 7)",F600="Import - VAT paid at customs (Box 8)",F600="Import - Reverse charge (Box 9)"),ROUND(H600*Setup!$B$9,2),0))</f>
        <v/>
      </c>
      <c r="Q600" s="34">
        <f>IF(A600="","",I600-P600)</f>
        <v/>
      </c>
      <c r="R600" s="34">
        <f>IF(A600="","",IF(L600="Yes",I600,0))</f>
        <v/>
      </c>
      <c r="S600" s="34">
        <f>IF(A600="","",IF(AND(L600="Yes",K600="Yes",NOT(ISNUMBER(SEARCH("blocked",G600))),OR(F600="Standard domestic 15% (Box 7)",F600="Import - VAT paid at customs (Box 8)",F600="Import - Reverse charge (Box 9)"),OR(F600&lt;&gt;"Standard domestic 15% (Box 7)",AND(LEN(D600)=15,LEFT(D600,1)="3",RIGHT(D600,1)="3",ISNUMBER(--D600)))),I600,0))</f>
        <v/>
      </c>
      <c r="T600" s="34">
        <f>IF(A600="","",R600-S600)</f>
        <v/>
      </c>
      <c r="U600" s="23">
        <f>IF(A600="","",IF(O600=0,"Outside audit periods; ","")&amp;IF(F600="","No VAT category; ","")&amp;IF(ABS(Q600)&gt;Setup!$B$10,"VAT ≠ 15% × net; ","")&amp;IF(AND(F600="Standard domestic 15% (Box 7)",NOT(AND(LEN(D600)=15,LEFT(D600,1)="3",RIGHT(D600,1)="3",ISNUMBER(--D600)))),"Invalid/missing supplier VAT no; ","")&amp;IF(AND(L600="Yes",K600&lt;&gt;"Yes"),"VAT claimed without valid tax invoice; ","")&amp;IF(AND(L600="Yes",ISNUMBER(SEARCH("blocked",G600))),"Blocked input VAT claimed; ","")&amp;IF(AND(F600="Import - VAT paid at customs (Box 8)",M600=""),"Customs declaration no missing; ","")&amp;IF(AND(F600="Import - Reverse charge (Box 9)",E600="Saudi Arabia"),"RCM used for a local supplier; ","")&amp;IF(AND(L600="Yes",NOT(OR(F600="Standard domestic 15% (Box 7)",F600="Import - VAT paid at customs (Box 8)",F600="Import - Reverse charge (Box 9)"))),"VAT claimed on non-taxable category; ",""))</f>
        <v/>
      </c>
    </row>
    <row r="601">
      <c r="A601" s="17" t="n"/>
      <c r="B601" s="14" t="n"/>
      <c r="C601" s="14" t="n"/>
      <c r="D601" s="16" t="n"/>
      <c r="E601" s="14" t="n"/>
      <c r="F601" s="14" t="n"/>
      <c r="G601" s="14" t="n"/>
      <c r="H601" s="19" t="n"/>
      <c r="I601" s="19" t="n"/>
      <c r="J601" s="34">
        <f>IF(A601="","",H601+I601)</f>
        <v/>
      </c>
      <c r="K601" s="14" t="n"/>
      <c r="L601" s="14" t="n"/>
      <c r="M601" s="14" t="n"/>
      <c r="N601" s="14" t="n"/>
      <c r="O601" s="20">
        <f>IF(A601="","",SUMPRODUCT((A601&gt;=Setup!$C$19:$C$30)*(A601&lt;=Setup!$D$19:$D$30)*Setup!$A$19:$A$30))</f>
        <v/>
      </c>
      <c r="P601" s="34">
        <f>IF(A601="","",IF(OR(F601="Standard domestic 15% (Box 7)",F601="Import - VAT paid at customs (Box 8)",F601="Import - Reverse charge (Box 9)"),ROUND(H601*Setup!$B$9,2),0))</f>
        <v/>
      </c>
      <c r="Q601" s="34">
        <f>IF(A601="","",I601-P601)</f>
        <v/>
      </c>
      <c r="R601" s="34">
        <f>IF(A601="","",IF(L601="Yes",I601,0))</f>
        <v/>
      </c>
      <c r="S601" s="34">
        <f>IF(A601="","",IF(AND(L601="Yes",K601="Yes",NOT(ISNUMBER(SEARCH("blocked",G601))),OR(F601="Standard domestic 15% (Box 7)",F601="Import - VAT paid at customs (Box 8)",F601="Import - Reverse charge (Box 9)"),OR(F601&lt;&gt;"Standard domestic 15% (Box 7)",AND(LEN(D601)=15,LEFT(D601,1)="3",RIGHT(D601,1)="3",ISNUMBER(--D601)))),I601,0))</f>
        <v/>
      </c>
      <c r="T601" s="34">
        <f>IF(A601="","",R601-S601)</f>
        <v/>
      </c>
      <c r="U601" s="23">
        <f>IF(A601="","",IF(O601=0,"Outside audit periods; ","")&amp;IF(F601="","No VAT category; ","")&amp;IF(ABS(Q601)&gt;Setup!$B$10,"VAT ≠ 15% × net; ","")&amp;IF(AND(F601="Standard domestic 15% (Box 7)",NOT(AND(LEN(D601)=15,LEFT(D601,1)="3",RIGHT(D601,1)="3",ISNUMBER(--D601)))),"Invalid/missing supplier VAT no; ","")&amp;IF(AND(L601="Yes",K601&lt;&gt;"Yes"),"VAT claimed without valid tax invoice; ","")&amp;IF(AND(L601="Yes",ISNUMBER(SEARCH("blocked",G601))),"Blocked input VAT claimed; ","")&amp;IF(AND(F601="Import - VAT paid at customs (Box 8)",M601=""),"Customs declaration no missing; ","")&amp;IF(AND(F601="Import - Reverse charge (Box 9)",E601="Saudi Arabia"),"RCM used for a local supplier; ","")&amp;IF(AND(L601="Yes",NOT(OR(F601="Standard domestic 15% (Box 7)",F601="Import - VAT paid at customs (Box 8)",F601="Import - Reverse charge (Box 9)"))),"VAT claimed on non-taxable category; ",""))</f>
        <v/>
      </c>
    </row>
    <row r="602">
      <c r="A602" s="17" t="n"/>
      <c r="B602" s="14" t="n"/>
      <c r="C602" s="14" t="n"/>
      <c r="D602" s="16" t="n"/>
      <c r="E602" s="14" t="n"/>
      <c r="F602" s="14" t="n"/>
      <c r="G602" s="14" t="n"/>
      <c r="H602" s="19" t="n"/>
      <c r="I602" s="19" t="n"/>
      <c r="J602" s="34">
        <f>IF(A602="","",H602+I602)</f>
        <v/>
      </c>
      <c r="K602" s="14" t="n"/>
      <c r="L602" s="14" t="n"/>
      <c r="M602" s="14" t="n"/>
      <c r="N602" s="14" t="n"/>
      <c r="O602" s="20">
        <f>IF(A602="","",SUMPRODUCT((A602&gt;=Setup!$C$19:$C$30)*(A602&lt;=Setup!$D$19:$D$30)*Setup!$A$19:$A$30))</f>
        <v/>
      </c>
      <c r="P602" s="34">
        <f>IF(A602="","",IF(OR(F602="Standard domestic 15% (Box 7)",F602="Import - VAT paid at customs (Box 8)",F602="Import - Reverse charge (Box 9)"),ROUND(H602*Setup!$B$9,2),0))</f>
        <v/>
      </c>
      <c r="Q602" s="34">
        <f>IF(A602="","",I602-P602)</f>
        <v/>
      </c>
      <c r="R602" s="34">
        <f>IF(A602="","",IF(L602="Yes",I602,0))</f>
        <v/>
      </c>
      <c r="S602" s="34">
        <f>IF(A602="","",IF(AND(L602="Yes",K602="Yes",NOT(ISNUMBER(SEARCH("blocked",G602))),OR(F602="Standard domestic 15% (Box 7)",F602="Import - VAT paid at customs (Box 8)",F602="Import - Reverse charge (Box 9)"),OR(F602&lt;&gt;"Standard domestic 15% (Box 7)",AND(LEN(D602)=15,LEFT(D602,1)="3",RIGHT(D602,1)="3",ISNUMBER(--D602)))),I602,0))</f>
        <v/>
      </c>
      <c r="T602" s="34">
        <f>IF(A602="","",R602-S602)</f>
        <v/>
      </c>
      <c r="U602" s="23">
        <f>IF(A602="","",IF(O602=0,"Outside audit periods; ","")&amp;IF(F602="","No VAT category; ","")&amp;IF(ABS(Q602)&gt;Setup!$B$10,"VAT ≠ 15% × net; ","")&amp;IF(AND(F602="Standard domestic 15% (Box 7)",NOT(AND(LEN(D602)=15,LEFT(D602,1)="3",RIGHT(D602,1)="3",ISNUMBER(--D602)))),"Invalid/missing supplier VAT no; ","")&amp;IF(AND(L602="Yes",K602&lt;&gt;"Yes"),"VAT claimed without valid tax invoice; ","")&amp;IF(AND(L602="Yes",ISNUMBER(SEARCH("blocked",G602))),"Blocked input VAT claimed; ","")&amp;IF(AND(F602="Import - VAT paid at customs (Box 8)",M602=""),"Customs declaration no missing; ","")&amp;IF(AND(F602="Import - Reverse charge (Box 9)",E602="Saudi Arabia"),"RCM used for a local supplier; ","")&amp;IF(AND(L602="Yes",NOT(OR(F602="Standard domestic 15% (Box 7)",F602="Import - VAT paid at customs (Box 8)",F602="Import - Reverse charge (Box 9)"))),"VAT claimed on non-taxable category; ",""))</f>
        <v/>
      </c>
    </row>
    <row r="603">
      <c r="A603" s="17" t="n"/>
      <c r="B603" s="14" t="n"/>
      <c r="C603" s="14" t="n"/>
      <c r="D603" s="16" t="n"/>
      <c r="E603" s="14" t="n"/>
      <c r="F603" s="14" t="n"/>
      <c r="G603" s="14" t="n"/>
      <c r="H603" s="19" t="n"/>
      <c r="I603" s="19" t="n"/>
      <c r="J603" s="34">
        <f>IF(A603="","",H603+I603)</f>
        <v/>
      </c>
      <c r="K603" s="14" t="n"/>
      <c r="L603" s="14" t="n"/>
      <c r="M603" s="14" t="n"/>
      <c r="N603" s="14" t="n"/>
      <c r="O603" s="20">
        <f>IF(A603="","",SUMPRODUCT((A603&gt;=Setup!$C$19:$C$30)*(A603&lt;=Setup!$D$19:$D$30)*Setup!$A$19:$A$30))</f>
        <v/>
      </c>
      <c r="P603" s="34">
        <f>IF(A603="","",IF(OR(F603="Standard domestic 15% (Box 7)",F603="Import - VAT paid at customs (Box 8)",F603="Import - Reverse charge (Box 9)"),ROUND(H603*Setup!$B$9,2),0))</f>
        <v/>
      </c>
      <c r="Q603" s="34">
        <f>IF(A603="","",I603-P603)</f>
        <v/>
      </c>
      <c r="R603" s="34">
        <f>IF(A603="","",IF(L603="Yes",I603,0))</f>
        <v/>
      </c>
      <c r="S603" s="34">
        <f>IF(A603="","",IF(AND(L603="Yes",K603="Yes",NOT(ISNUMBER(SEARCH("blocked",G603))),OR(F603="Standard domestic 15% (Box 7)",F603="Import - VAT paid at customs (Box 8)",F603="Import - Reverse charge (Box 9)"),OR(F603&lt;&gt;"Standard domestic 15% (Box 7)",AND(LEN(D603)=15,LEFT(D603,1)="3",RIGHT(D603,1)="3",ISNUMBER(--D603)))),I603,0))</f>
        <v/>
      </c>
      <c r="T603" s="34">
        <f>IF(A603="","",R603-S603)</f>
        <v/>
      </c>
      <c r="U603" s="23">
        <f>IF(A603="","",IF(O603=0,"Outside audit periods; ","")&amp;IF(F603="","No VAT category; ","")&amp;IF(ABS(Q603)&gt;Setup!$B$10,"VAT ≠ 15% × net; ","")&amp;IF(AND(F603="Standard domestic 15% (Box 7)",NOT(AND(LEN(D603)=15,LEFT(D603,1)="3",RIGHT(D603,1)="3",ISNUMBER(--D603)))),"Invalid/missing supplier VAT no; ","")&amp;IF(AND(L603="Yes",K603&lt;&gt;"Yes"),"VAT claimed without valid tax invoice; ","")&amp;IF(AND(L603="Yes",ISNUMBER(SEARCH("blocked",G603))),"Blocked input VAT claimed; ","")&amp;IF(AND(F603="Import - VAT paid at customs (Box 8)",M603=""),"Customs declaration no missing; ","")&amp;IF(AND(F603="Import - Reverse charge (Box 9)",E603="Saudi Arabia"),"RCM used for a local supplier; ","")&amp;IF(AND(L603="Yes",NOT(OR(F603="Standard domestic 15% (Box 7)",F603="Import - VAT paid at customs (Box 8)",F603="Import - Reverse charge (Box 9)"))),"VAT claimed on non-taxable category; ",""))</f>
        <v/>
      </c>
    </row>
    <row r="604">
      <c r="A604" s="17" t="n"/>
      <c r="B604" s="14" t="n"/>
      <c r="C604" s="14" t="n"/>
      <c r="D604" s="16" t="n"/>
      <c r="E604" s="14" t="n"/>
      <c r="F604" s="14" t="n"/>
      <c r="G604" s="14" t="n"/>
      <c r="H604" s="19" t="n"/>
      <c r="I604" s="19" t="n"/>
      <c r="J604" s="34">
        <f>IF(A604="","",H604+I604)</f>
        <v/>
      </c>
      <c r="K604" s="14" t="n"/>
      <c r="L604" s="14" t="n"/>
      <c r="M604" s="14" t="n"/>
      <c r="N604" s="14" t="n"/>
      <c r="O604" s="20">
        <f>IF(A604="","",SUMPRODUCT((A604&gt;=Setup!$C$19:$C$30)*(A604&lt;=Setup!$D$19:$D$30)*Setup!$A$19:$A$30))</f>
        <v/>
      </c>
      <c r="P604" s="34">
        <f>IF(A604="","",IF(OR(F604="Standard domestic 15% (Box 7)",F604="Import - VAT paid at customs (Box 8)",F604="Import - Reverse charge (Box 9)"),ROUND(H604*Setup!$B$9,2),0))</f>
        <v/>
      </c>
      <c r="Q604" s="34">
        <f>IF(A604="","",I604-P604)</f>
        <v/>
      </c>
      <c r="R604" s="34">
        <f>IF(A604="","",IF(L604="Yes",I604,0))</f>
        <v/>
      </c>
      <c r="S604" s="34">
        <f>IF(A604="","",IF(AND(L604="Yes",K604="Yes",NOT(ISNUMBER(SEARCH("blocked",G604))),OR(F604="Standard domestic 15% (Box 7)",F604="Import - VAT paid at customs (Box 8)",F604="Import - Reverse charge (Box 9)"),OR(F604&lt;&gt;"Standard domestic 15% (Box 7)",AND(LEN(D604)=15,LEFT(D604,1)="3",RIGHT(D604,1)="3",ISNUMBER(--D604)))),I604,0))</f>
        <v/>
      </c>
      <c r="T604" s="34">
        <f>IF(A604="","",R604-S604)</f>
        <v/>
      </c>
      <c r="U604" s="23">
        <f>IF(A604="","",IF(O604=0,"Outside audit periods; ","")&amp;IF(F604="","No VAT category; ","")&amp;IF(ABS(Q604)&gt;Setup!$B$10,"VAT ≠ 15% × net; ","")&amp;IF(AND(F604="Standard domestic 15% (Box 7)",NOT(AND(LEN(D604)=15,LEFT(D604,1)="3",RIGHT(D604,1)="3",ISNUMBER(--D604)))),"Invalid/missing supplier VAT no; ","")&amp;IF(AND(L604="Yes",K604&lt;&gt;"Yes"),"VAT claimed without valid tax invoice; ","")&amp;IF(AND(L604="Yes",ISNUMBER(SEARCH("blocked",G604))),"Blocked input VAT claimed; ","")&amp;IF(AND(F604="Import - VAT paid at customs (Box 8)",M604=""),"Customs declaration no missing; ","")&amp;IF(AND(F604="Import - Reverse charge (Box 9)",E604="Saudi Arabia"),"RCM used for a local supplier; ","")&amp;IF(AND(L604="Yes",NOT(OR(F604="Standard domestic 15% (Box 7)",F604="Import - VAT paid at customs (Box 8)",F604="Import - Reverse charge (Box 9)"))),"VAT claimed on non-taxable category; ",""))</f>
        <v/>
      </c>
    </row>
    <row r="605">
      <c r="A605" s="17" t="n"/>
      <c r="B605" s="14" t="n"/>
      <c r="C605" s="14" t="n"/>
      <c r="D605" s="16" t="n"/>
      <c r="E605" s="14" t="n"/>
      <c r="F605" s="14" t="n"/>
      <c r="G605" s="14" t="n"/>
      <c r="H605" s="19" t="n"/>
      <c r="I605" s="19" t="n"/>
      <c r="J605" s="34">
        <f>IF(A605="","",H605+I605)</f>
        <v/>
      </c>
      <c r="K605" s="14" t="n"/>
      <c r="L605" s="14" t="n"/>
      <c r="M605" s="14" t="n"/>
      <c r="N605" s="14" t="n"/>
      <c r="O605" s="20">
        <f>IF(A605="","",SUMPRODUCT((A605&gt;=Setup!$C$19:$C$30)*(A605&lt;=Setup!$D$19:$D$30)*Setup!$A$19:$A$30))</f>
        <v/>
      </c>
      <c r="P605" s="34">
        <f>IF(A605="","",IF(OR(F605="Standard domestic 15% (Box 7)",F605="Import - VAT paid at customs (Box 8)",F605="Import - Reverse charge (Box 9)"),ROUND(H605*Setup!$B$9,2),0))</f>
        <v/>
      </c>
      <c r="Q605" s="34">
        <f>IF(A605="","",I605-P605)</f>
        <v/>
      </c>
      <c r="R605" s="34">
        <f>IF(A605="","",IF(L605="Yes",I605,0))</f>
        <v/>
      </c>
      <c r="S605" s="34">
        <f>IF(A605="","",IF(AND(L605="Yes",K605="Yes",NOT(ISNUMBER(SEARCH("blocked",G605))),OR(F605="Standard domestic 15% (Box 7)",F605="Import - VAT paid at customs (Box 8)",F605="Import - Reverse charge (Box 9)"),OR(F605&lt;&gt;"Standard domestic 15% (Box 7)",AND(LEN(D605)=15,LEFT(D605,1)="3",RIGHT(D605,1)="3",ISNUMBER(--D605)))),I605,0))</f>
        <v/>
      </c>
      <c r="T605" s="34">
        <f>IF(A605="","",R605-S605)</f>
        <v/>
      </c>
      <c r="U605" s="23">
        <f>IF(A605="","",IF(O605=0,"Outside audit periods; ","")&amp;IF(F605="","No VAT category; ","")&amp;IF(ABS(Q605)&gt;Setup!$B$10,"VAT ≠ 15% × net; ","")&amp;IF(AND(F605="Standard domestic 15% (Box 7)",NOT(AND(LEN(D605)=15,LEFT(D605,1)="3",RIGHT(D605,1)="3",ISNUMBER(--D605)))),"Invalid/missing supplier VAT no; ","")&amp;IF(AND(L605="Yes",K605&lt;&gt;"Yes"),"VAT claimed without valid tax invoice; ","")&amp;IF(AND(L605="Yes",ISNUMBER(SEARCH("blocked",G605))),"Blocked input VAT claimed; ","")&amp;IF(AND(F605="Import - VAT paid at customs (Box 8)",M605=""),"Customs declaration no missing; ","")&amp;IF(AND(F605="Import - Reverse charge (Box 9)",E605="Saudi Arabia"),"RCM used for a local supplier; ","")&amp;IF(AND(L605="Yes",NOT(OR(F605="Standard domestic 15% (Box 7)",F605="Import - VAT paid at customs (Box 8)",F605="Import - Reverse charge (Box 9)"))),"VAT claimed on non-taxable category; ",""))</f>
        <v/>
      </c>
    </row>
    <row r="606">
      <c r="A606" s="17" t="n"/>
      <c r="B606" s="14" t="n"/>
      <c r="C606" s="14" t="n"/>
      <c r="D606" s="16" t="n"/>
      <c r="E606" s="14" t="n"/>
      <c r="F606" s="14" t="n"/>
      <c r="G606" s="14" t="n"/>
      <c r="H606" s="19" t="n"/>
      <c r="I606" s="19" t="n"/>
      <c r="J606" s="34">
        <f>IF(A606="","",H606+I606)</f>
        <v/>
      </c>
      <c r="K606" s="14" t="n"/>
      <c r="L606" s="14" t="n"/>
      <c r="M606" s="14" t="n"/>
      <c r="N606" s="14" t="n"/>
      <c r="O606" s="20">
        <f>IF(A606="","",SUMPRODUCT((A606&gt;=Setup!$C$19:$C$30)*(A606&lt;=Setup!$D$19:$D$30)*Setup!$A$19:$A$30))</f>
        <v/>
      </c>
      <c r="P606" s="34">
        <f>IF(A606="","",IF(OR(F606="Standard domestic 15% (Box 7)",F606="Import - VAT paid at customs (Box 8)",F606="Import - Reverse charge (Box 9)"),ROUND(H606*Setup!$B$9,2),0))</f>
        <v/>
      </c>
      <c r="Q606" s="34">
        <f>IF(A606="","",I606-P606)</f>
        <v/>
      </c>
      <c r="R606" s="34">
        <f>IF(A606="","",IF(L606="Yes",I606,0))</f>
        <v/>
      </c>
      <c r="S606" s="34">
        <f>IF(A606="","",IF(AND(L606="Yes",K606="Yes",NOT(ISNUMBER(SEARCH("blocked",G606))),OR(F606="Standard domestic 15% (Box 7)",F606="Import - VAT paid at customs (Box 8)",F606="Import - Reverse charge (Box 9)"),OR(F606&lt;&gt;"Standard domestic 15% (Box 7)",AND(LEN(D606)=15,LEFT(D606,1)="3",RIGHT(D606,1)="3",ISNUMBER(--D606)))),I606,0))</f>
        <v/>
      </c>
      <c r="T606" s="34">
        <f>IF(A606="","",R606-S606)</f>
        <v/>
      </c>
      <c r="U606" s="23">
        <f>IF(A606="","",IF(O606=0,"Outside audit periods; ","")&amp;IF(F606="","No VAT category; ","")&amp;IF(ABS(Q606)&gt;Setup!$B$10,"VAT ≠ 15% × net; ","")&amp;IF(AND(F606="Standard domestic 15% (Box 7)",NOT(AND(LEN(D606)=15,LEFT(D606,1)="3",RIGHT(D606,1)="3",ISNUMBER(--D606)))),"Invalid/missing supplier VAT no; ","")&amp;IF(AND(L606="Yes",K606&lt;&gt;"Yes"),"VAT claimed without valid tax invoice; ","")&amp;IF(AND(L606="Yes",ISNUMBER(SEARCH("blocked",G606))),"Blocked input VAT claimed; ","")&amp;IF(AND(F606="Import - VAT paid at customs (Box 8)",M606=""),"Customs declaration no missing; ","")&amp;IF(AND(F606="Import - Reverse charge (Box 9)",E606="Saudi Arabia"),"RCM used for a local supplier; ","")&amp;IF(AND(L606="Yes",NOT(OR(F606="Standard domestic 15% (Box 7)",F606="Import - VAT paid at customs (Box 8)",F606="Import - Reverse charge (Box 9)"))),"VAT claimed on non-taxable category; ",""))</f>
        <v/>
      </c>
    </row>
    <row r="607">
      <c r="A607" s="17" t="n"/>
      <c r="B607" s="14" t="n"/>
      <c r="C607" s="14" t="n"/>
      <c r="D607" s="16" t="n"/>
      <c r="E607" s="14" t="n"/>
      <c r="F607" s="14" t="n"/>
      <c r="G607" s="14" t="n"/>
      <c r="H607" s="19" t="n"/>
      <c r="I607" s="19" t="n"/>
      <c r="J607" s="34">
        <f>IF(A607="","",H607+I607)</f>
        <v/>
      </c>
      <c r="K607" s="14" t="n"/>
      <c r="L607" s="14" t="n"/>
      <c r="M607" s="14" t="n"/>
      <c r="N607" s="14" t="n"/>
      <c r="O607" s="20">
        <f>IF(A607="","",SUMPRODUCT((A607&gt;=Setup!$C$19:$C$30)*(A607&lt;=Setup!$D$19:$D$30)*Setup!$A$19:$A$30))</f>
        <v/>
      </c>
      <c r="P607" s="34">
        <f>IF(A607="","",IF(OR(F607="Standard domestic 15% (Box 7)",F607="Import - VAT paid at customs (Box 8)",F607="Import - Reverse charge (Box 9)"),ROUND(H607*Setup!$B$9,2),0))</f>
        <v/>
      </c>
      <c r="Q607" s="34">
        <f>IF(A607="","",I607-P607)</f>
        <v/>
      </c>
      <c r="R607" s="34">
        <f>IF(A607="","",IF(L607="Yes",I607,0))</f>
        <v/>
      </c>
      <c r="S607" s="34">
        <f>IF(A607="","",IF(AND(L607="Yes",K607="Yes",NOT(ISNUMBER(SEARCH("blocked",G607))),OR(F607="Standard domestic 15% (Box 7)",F607="Import - VAT paid at customs (Box 8)",F607="Import - Reverse charge (Box 9)"),OR(F607&lt;&gt;"Standard domestic 15% (Box 7)",AND(LEN(D607)=15,LEFT(D607,1)="3",RIGHT(D607,1)="3",ISNUMBER(--D607)))),I607,0))</f>
        <v/>
      </c>
      <c r="T607" s="34">
        <f>IF(A607="","",R607-S607)</f>
        <v/>
      </c>
      <c r="U607" s="23">
        <f>IF(A607="","",IF(O607=0,"Outside audit periods; ","")&amp;IF(F607="","No VAT category; ","")&amp;IF(ABS(Q607)&gt;Setup!$B$10,"VAT ≠ 15% × net; ","")&amp;IF(AND(F607="Standard domestic 15% (Box 7)",NOT(AND(LEN(D607)=15,LEFT(D607,1)="3",RIGHT(D607,1)="3",ISNUMBER(--D607)))),"Invalid/missing supplier VAT no; ","")&amp;IF(AND(L607="Yes",K607&lt;&gt;"Yes"),"VAT claimed without valid tax invoice; ","")&amp;IF(AND(L607="Yes",ISNUMBER(SEARCH("blocked",G607))),"Blocked input VAT claimed; ","")&amp;IF(AND(F607="Import - VAT paid at customs (Box 8)",M607=""),"Customs declaration no missing; ","")&amp;IF(AND(F607="Import - Reverse charge (Box 9)",E607="Saudi Arabia"),"RCM used for a local supplier; ","")&amp;IF(AND(L607="Yes",NOT(OR(F607="Standard domestic 15% (Box 7)",F607="Import - VAT paid at customs (Box 8)",F607="Import - Reverse charge (Box 9)"))),"VAT claimed on non-taxable category; ",""))</f>
        <v/>
      </c>
    </row>
    <row r="608">
      <c r="A608" s="17" t="n"/>
      <c r="B608" s="14" t="n"/>
      <c r="C608" s="14" t="n"/>
      <c r="D608" s="16" t="n"/>
      <c r="E608" s="14" t="n"/>
      <c r="F608" s="14" t="n"/>
      <c r="G608" s="14" t="n"/>
      <c r="H608" s="19" t="n"/>
      <c r="I608" s="19" t="n"/>
      <c r="J608" s="34">
        <f>IF(A608="","",H608+I608)</f>
        <v/>
      </c>
      <c r="K608" s="14" t="n"/>
      <c r="L608" s="14" t="n"/>
      <c r="M608" s="14" t="n"/>
      <c r="N608" s="14" t="n"/>
      <c r="O608" s="20">
        <f>IF(A608="","",SUMPRODUCT((A608&gt;=Setup!$C$19:$C$30)*(A608&lt;=Setup!$D$19:$D$30)*Setup!$A$19:$A$30))</f>
        <v/>
      </c>
      <c r="P608" s="34">
        <f>IF(A608="","",IF(OR(F608="Standard domestic 15% (Box 7)",F608="Import - VAT paid at customs (Box 8)",F608="Import - Reverse charge (Box 9)"),ROUND(H608*Setup!$B$9,2),0))</f>
        <v/>
      </c>
      <c r="Q608" s="34">
        <f>IF(A608="","",I608-P608)</f>
        <v/>
      </c>
      <c r="R608" s="34">
        <f>IF(A608="","",IF(L608="Yes",I608,0))</f>
        <v/>
      </c>
      <c r="S608" s="34">
        <f>IF(A608="","",IF(AND(L608="Yes",K608="Yes",NOT(ISNUMBER(SEARCH("blocked",G608))),OR(F608="Standard domestic 15% (Box 7)",F608="Import - VAT paid at customs (Box 8)",F608="Import - Reverse charge (Box 9)"),OR(F608&lt;&gt;"Standard domestic 15% (Box 7)",AND(LEN(D608)=15,LEFT(D608,1)="3",RIGHT(D608,1)="3",ISNUMBER(--D608)))),I608,0))</f>
        <v/>
      </c>
      <c r="T608" s="34">
        <f>IF(A608="","",R608-S608)</f>
        <v/>
      </c>
      <c r="U608" s="23">
        <f>IF(A608="","",IF(O608=0,"Outside audit periods; ","")&amp;IF(F608="","No VAT category; ","")&amp;IF(ABS(Q608)&gt;Setup!$B$10,"VAT ≠ 15% × net; ","")&amp;IF(AND(F608="Standard domestic 15% (Box 7)",NOT(AND(LEN(D608)=15,LEFT(D608,1)="3",RIGHT(D608,1)="3",ISNUMBER(--D608)))),"Invalid/missing supplier VAT no; ","")&amp;IF(AND(L608="Yes",K608&lt;&gt;"Yes"),"VAT claimed without valid tax invoice; ","")&amp;IF(AND(L608="Yes",ISNUMBER(SEARCH("blocked",G608))),"Blocked input VAT claimed; ","")&amp;IF(AND(F608="Import - VAT paid at customs (Box 8)",M608=""),"Customs declaration no missing; ","")&amp;IF(AND(F608="Import - Reverse charge (Box 9)",E608="Saudi Arabia"),"RCM used for a local supplier; ","")&amp;IF(AND(L608="Yes",NOT(OR(F608="Standard domestic 15% (Box 7)",F608="Import - VAT paid at customs (Box 8)",F608="Import - Reverse charge (Box 9)"))),"VAT claimed on non-taxable category; ",""))</f>
        <v/>
      </c>
    </row>
    <row r="609">
      <c r="A609" s="17" t="n"/>
      <c r="B609" s="14" t="n"/>
      <c r="C609" s="14" t="n"/>
      <c r="D609" s="16" t="n"/>
      <c r="E609" s="14" t="n"/>
      <c r="F609" s="14" t="n"/>
      <c r="G609" s="14" t="n"/>
      <c r="H609" s="19" t="n"/>
      <c r="I609" s="19" t="n"/>
      <c r="J609" s="34">
        <f>IF(A609="","",H609+I609)</f>
        <v/>
      </c>
      <c r="K609" s="14" t="n"/>
      <c r="L609" s="14" t="n"/>
      <c r="M609" s="14" t="n"/>
      <c r="N609" s="14" t="n"/>
      <c r="O609" s="20">
        <f>IF(A609="","",SUMPRODUCT((A609&gt;=Setup!$C$19:$C$30)*(A609&lt;=Setup!$D$19:$D$30)*Setup!$A$19:$A$30))</f>
        <v/>
      </c>
      <c r="P609" s="34">
        <f>IF(A609="","",IF(OR(F609="Standard domestic 15% (Box 7)",F609="Import - VAT paid at customs (Box 8)",F609="Import - Reverse charge (Box 9)"),ROUND(H609*Setup!$B$9,2),0))</f>
        <v/>
      </c>
      <c r="Q609" s="34">
        <f>IF(A609="","",I609-P609)</f>
        <v/>
      </c>
      <c r="R609" s="34">
        <f>IF(A609="","",IF(L609="Yes",I609,0))</f>
        <v/>
      </c>
      <c r="S609" s="34">
        <f>IF(A609="","",IF(AND(L609="Yes",K609="Yes",NOT(ISNUMBER(SEARCH("blocked",G609))),OR(F609="Standard domestic 15% (Box 7)",F609="Import - VAT paid at customs (Box 8)",F609="Import - Reverse charge (Box 9)"),OR(F609&lt;&gt;"Standard domestic 15% (Box 7)",AND(LEN(D609)=15,LEFT(D609,1)="3",RIGHT(D609,1)="3",ISNUMBER(--D609)))),I609,0))</f>
        <v/>
      </c>
      <c r="T609" s="34">
        <f>IF(A609="","",R609-S609)</f>
        <v/>
      </c>
      <c r="U609" s="23">
        <f>IF(A609="","",IF(O609=0,"Outside audit periods; ","")&amp;IF(F609="","No VAT category; ","")&amp;IF(ABS(Q609)&gt;Setup!$B$10,"VAT ≠ 15% × net; ","")&amp;IF(AND(F609="Standard domestic 15% (Box 7)",NOT(AND(LEN(D609)=15,LEFT(D609,1)="3",RIGHT(D609,1)="3",ISNUMBER(--D609)))),"Invalid/missing supplier VAT no; ","")&amp;IF(AND(L609="Yes",K609&lt;&gt;"Yes"),"VAT claimed without valid tax invoice; ","")&amp;IF(AND(L609="Yes",ISNUMBER(SEARCH("blocked",G609))),"Blocked input VAT claimed; ","")&amp;IF(AND(F609="Import - VAT paid at customs (Box 8)",M609=""),"Customs declaration no missing; ","")&amp;IF(AND(F609="Import - Reverse charge (Box 9)",E609="Saudi Arabia"),"RCM used for a local supplier; ","")&amp;IF(AND(L609="Yes",NOT(OR(F609="Standard domestic 15% (Box 7)",F609="Import - VAT paid at customs (Box 8)",F609="Import - Reverse charge (Box 9)"))),"VAT claimed on non-taxable category; ",""))</f>
        <v/>
      </c>
    </row>
    <row r="610">
      <c r="A610" s="17" t="n"/>
      <c r="B610" s="14" t="n"/>
      <c r="C610" s="14" t="n"/>
      <c r="D610" s="16" t="n"/>
      <c r="E610" s="14" t="n"/>
      <c r="F610" s="14" t="n"/>
      <c r="G610" s="14" t="n"/>
      <c r="H610" s="19" t="n"/>
      <c r="I610" s="19" t="n"/>
      <c r="J610" s="34">
        <f>IF(A610="","",H610+I610)</f>
        <v/>
      </c>
      <c r="K610" s="14" t="n"/>
      <c r="L610" s="14" t="n"/>
      <c r="M610" s="14" t="n"/>
      <c r="N610" s="14" t="n"/>
      <c r="O610" s="20">
        <f>IF(A610="","",SUMPRODUCT((A610&gt;=Setup!$C$19:$C$30)*(A610&lt;=Setup!$D$19:$D$30)*Setup!$A$19:$A$30))</f>
        <v/>
      </c>
      <c r="P610" s="34">
        <f>IF(A610="","",IF(OR(F610="Standard domestic 15% (Box 7)",F610="Import - VAT paid at customs (Box 8)",F610="Import - Reverse charge (Box 9)"),ROUND(H610*Setup!$B$9,2),0))</f>
        <v/>
      </c>
      <c r="Q610" s="34">
        <f>IF(A610="","",I610-P610)</f>
        <v/>
      </c>
      <c r="R610" s="34">
        <f>IF(A610="","",IF(L610="Yes",I610,0))</f>
        <v/>
      </c>
      <c r="S610" s="34">
        <f>IF(A610="","",IF(AND(L610="Yes",K610="Yes",NOT(ISNUMBER(SEARCH("blocked",G610))),OR(F610="Standard domestic 15% (Box 7)",F610="Import - VAT paid at customs (Box 8)",F610="Import - Reverse charge (Box 9)"),OR(F610&lt;&gt;"Standard domestic 15% (Box 7)",AND(LEN(D610)=15,LEFT(D610,1)="3",RIGHT(D610,1)="3",ISNUMBER(--D610)))),I610,0))</f>
        <v/>
      </c>
      <c r="T610" s="34">
        <f>IF(A610="","",R610-S610)</f>
        <v/>
      </c>
      <c r="U610" s="23">
        <f>IF(A610="","",IF(O610=0,"Outside audit periods; ","")&amp;IF(F610="","No VAT category; ","")&amp;IF(ABS(Q610)&gt;Setup!$B$10,"VAT ≠ 15% × net; ","")&amp;IF(AND(F610="Standard domestic 15% (Box 7)",NOT(AND(LEN(D610)=15,LEFT(D610,1)="3",RIGHT(D610,1)="3",ISNUMBER(--D610)))),"Invalid/missing supplier VAT no; ","")&amp;IF(AND(L610="Yes",K610&lt;&gt;"Yes"),"VAT claimed without valid tax invoice; ","")&amp;IF(AND(L610="Yes",ISNUMBER(SEARCH("blocked",G610))),"Blocked input VAT claimed; ","")&amp;IF(AND(F610="Import - VAT paid at customs (Box 8)",M610=""),"Customs declaration no missing; ","")&amp;IF(AND(F610="Import - Reverse charge (Box 9)",E610="Saudi Arabia"),"RCM used for a local supplier; ","")&amp;IF(AND(L610="Yes",NOT(OR(F610="Standard domestic 15% (Box 7)",F610="Import - VAT paid at customs (Box 8)",F610="Import - Reverse charge (Box 9)"))),"VAT claimed on non-taxable category; ",""))</f>
        <v/>
      </c>
    </row>
    <row r="611">
      <c r="A611" s="17" t="n"/>
      <c r="B611" s="14" t="n"/>
      <c r="C611" s="14" t="n"/>
      <c r="D611" s="16" t="n"/>
      <c r="E611" s="14" t="n"/>
      <c r="F611" s="14" t="n"/>
      <c r="G611" s="14" t="n"/>
      <c r="H611" s="19" t="n"/>
      <c r="I611" s="19" t="n"/>
      <c r="J611" s="34">
        <f>IF(A611="","",H611+I611)</f>
        <v/>
      </c>
      <c r="K611" s="14" t="n"/>
      <c r="L611" s="14" t="n"/>
      <c r="M611" s="14" t="n"/>
      <c r="N611" s="14" t="n"/>
      <c r="O611" s="20">
        <f>IF(A611="","",SUMPRODUCT((A611&gt;=Setup!$C$19:$C$30)*(A611&lt;=Setup!$D$19:$D$30)*Setup!$A$19:$A$30))</f>
        <v/>
      </c>
      <c r="P611" s="34">
        <f>IF(A611="","",IF(OR(F611="Standard domestic 15% (Box 7)",F611="Import - VAT paid at customs (Box 8)",F611="Import - Reverse charge (Box 9)"),ROUND(H611*Setup!$B$9,2),0))</f>
        <v/>
      </c>
      <c r="Q611" s="34">
        <f>IF(A611="","",I611-P611)</f>
        <v/>
      </c>
      <c r="R611" s="34">
        <f>IF(A611="","",IF(L611="Yes",I611,0))</f>
        <v/>
      </c>
      <c r="S611" s="34">
        <f>IF(A611="","",IF(AND(L611="Yes",K611="Yes",NOT(ISNUMBER(SEARCH("blocked",G611))),OR(F611="Standard domestic 15% (Box 7)",F611="Import - VAT paid at customs (Box 8)",F611="Import - Reverse charge (Box 9)"),OR(F611&lt;&gt;"Standard domestic 15% (Box 7)",AND(LEN(D611)=15,LEFT(D611,1)="3",RIGHT(D611,1)="3",ISNUMBER(--D611)))),I611,0))</f>
        <v/>
      </c>
      <c r="T611" s="34">
        <f>IF(A611="","",R611-S611)</f>
        <v/>
      </c>
      <c r="U611" s="23">
        <f>IF(A611="","",IF(O611=0,"Outside audit periods; ","")&amp;IF(F611="","No VAT category; ","")&amp;IF(ABS(Q611)&gt;Setup!$B$10,"VAT ≠ 15% × net; ","")&amp;IF(AND(F611="Standard domestic 15% (Box 7)",NOT(AND(LEN(D611)=15,LEFT(D611,1)="3",RIGHT(D611,1)="3",ISNUMBER(--D611)))),"Invalid/missing supplier VAT no; ","")&amp;IF(AND(L611="Yes",K611&lt;&gt;"Yes"),"VAT claimed without valid tax invoice; ","")&amp;IF(AND(L611="Yes",ISNUMBER(SEARCH("blocked",G611))),"Blocked input VAT claimed; ","")&amp;IF(AND(F611="Import - VAT paid at customs (Box 8)",M611=""),"Customs declaration no missing; ","")&amp;IF(AND(F611="Import - Reverse charge (Box 9)",E611="Saudi Arabia"),"RCM used for a local supplier; ","")&amp;IF(AND(L611="Yes",NOT(OR(F611="Standard domestic 15% (Box 7)",F611="Import - VAT paid at customs (Box 8)",F611="Import - Reverse charge (Box 9)"))),"VAT claimed on non-taxable category; ",""))</f>
        <v/>
      </c>
    </row>
    <row r="612">
      <c r="A612" s="17" t="n"/>
      <c r="B612" s="14" t="n"/>
      <c r="C612" s="14" t="n"/>
      <c r="D612" s="16" t="n"/>
      <c r="E612" s="14" t="n"/>
      <c r="F612" s="14" t="n"/>
      <c r="G612" s="14" t="n"/>
      <c r="H612" s="19" t="n"/>
      <c r="I612" s="19" t="n"/>
      <c r="J612" s="34">
        <f>IF(A612="","",H612+I612)</f>
        <v/>
      </c>
      <c r="K612" s="14" t="n"/>
      <c r="L612" s="14" t="n"/>
      <c r="M612" s="14" t="n"/>
      <c r="N612" s="14" t="n"/>
      <c r="O612" s="20">
        <f>IF(A612="","",SUMPRODUCT((A612&gt;=Setup!$C$19:$C$30)*(A612&lt;=Setup!$D$19:$D$30)*Setup!$A$19:$A$30))</f>
        <v/>
      </c>
      <c r="P612" s="34">
        <f>IF(A612="","",IF(OR(F612="Standard domestic 15% (Box 7)",F612="Import - VAT paid at customs (Box 8)",F612="Import - Reverse charge (Box 9)"),ROUND(H612*Setup!$B$9,2),0))</f>
        <v/>
      </c>
      <c r="Q612" s="34">
        <f>IF(A612="","",I612-P612)</f>
        <v/>
      </c>
      <c r="R612" s="34">
        <f>IF(A612="","",IF(L612="Yes",I612,0))</f>
        <v/>
      </c>
      <c r="S612" s="34">
        <f>IF(A612="","",IF(AND(L612="Yes",K612="Yes",NOT(ISNUMBER(SEARCH("blocked",G612))),OR(F612="Standard domestic 15% (Box 7)",F612="Import - VAT paid at customs (Box 8)",F612="Import - Reverse charge (Box 9)"),OR(F612&lt;&gt;"Standard domestic 15% (Box 7)",AND(LEN(D612)=15,LEFT(D612,1)="3",RIGHT(D612,1)="3",ISNUMBER(--D612)))),I612,0))</f>
        <v/>
      </c>
      <c r="T612" s="34">
        <f>IF(A612="","",R612-S612)</f>
        <v/>
      </c>
      <c r="U612" s="23">
        <f>IF(A612="","",IF(O612=0,"Outside audit periods; ","")&amp;IF(F612="","No VAT category; ","")&amp;IF(ABS(Q612)&gt;Setup!$B$10,"VAT ≠ 15% × net; ","")&amp;IF(AND(F612="Standard domestic 15% (Box 7)",NOT(AND(LEN(D612)=15,LEFT(D612,1)="3",RIGHT(D612,1)="3",ISNUMBER(--D612)))),"Invalid/missing supplier VAT no; ","")&amp;IF(AND(L612="Yes",K612&lt;&gt;"Yes"),"VAT claimed without valid tax invoice; ","")&amp;IF(AND(L612="Yes",ISNUMBER(SEARCH("blocked",G612))),"Blocked input VAT claimed; ","")&amp;IF(AND(F612="Import - VAT paid at customs (Box 8)",M612=""),"Customs declaration no missing; ","")&amp;IF(AND(F612="Import - Reverse charge (Box 9)",E612="Saudi Arabia"),"RCM used for a local supplier; ","")&amp;IF(AND(L612="Yes",NOT(OR(F612="Standard domestic 15% (Box 7)",F612="Import - VAT paid at customs (Box 8)",F612="Import - Reverse charge (Box 9)"))),"VAT claimed on non-taxable category; ",""))</f>
        <v/>
      </c>
    </row>
    <row r="613">
      <c r="A613" s="17" t="n"/>
      <c r="B613" s="14" t="n"/>
      <c r="C613" s="14" t="n"/>
      <c r="D613" s="16" t="n"/>
      <c r="E613" s="14" t="n"/>
      <c r="F613" s="14" t="n"/>
      <c r="G613" s="14" t="n"/>
      <c r="H613" s="19" t="n"/>
      <c r="I613" s="19" t="n"/>
      <c r="J613" s="34">
        <f>IF(A613="","",H613+I613)</f>
        <v/>
      </c>
      <c r="K613" s="14" t="n"/>
      <c r="L613" s="14" t="n"/>
      <c r="M613" s="14" t="n"/>
      <c r="N613" s="14" t="n"/>
      <c r="O613" s="20">
        <f>IF(A613="","",SUMPRODUCT((A613&gt;=Setup!$C$19:$C$30)*(A613&lt;=Setup!$D$19:$D$30)*Setup!$A$19:$A$30))</f>
        <v/>
      </c>
      <c r="P613" s="34">
        <f>IF(A613="","",IF(OR(F613="Standard domestic 15% (Box 7)",F613="Import - VAT paid at customs (Box 8)",F613="Import - Reverse charge (Box 9)"),ROUND(H613*Setup!$B$9,2),0))</f>
        <v/>
      </c>
      <c r="Q613" s="34">
        <f>IF(A613="","",I613-P613)</f>
        <v/>
      </c>
      <c r="R613" s="34">
        <f>IF(A613="","",IF(L613="Yes",I613,0))</f>
        <v/>
      </c>
      <c r="S613" s="34">
        <f>IF(A613="","",IF(AND(L613="Yes",K613="Yes",NOT(ISNUMBER(SEARCH("blocked",G613))),OR(F613="Standard domestic 15% (Box 7)",F613="Import - VAT paid at customs (Box 8)",F613="Import - Reverse charge (Box 9)"),OR(F613&lt;&gt;"Standard domestic 15% (Box 7)",AND(LEN(D613)=15,LEFT(D613,1)="3",RIGHT(D613,1)="3",ISNUMBER(--D613)))),I613,0))</f>
        <v/>
      </c>
      <c r="T613" s="34">
        <f>IF(A613="","",R613-S613)</f>
        <v/>
      </c>
      <c r="U613" s="23">
        <f>IF(A613="","",IF(O613=0,"Outside audit periods; ","")&amp;IF(F613="","No VAT category; ","")&amp;IF(ABS(Q613)&gt;Setup!$B$10,"VAT ≠ 15% × net; ","")&amp;IF(AND(F613="Standard domestic 15% (Box 7)",NOT(AND(LEN(D613)=15,LEFT(D613,1)="3",RIGHT(D613,1)="3",ISNUMBER(--D613)))),"Invalid/missing supplier VAT no; ","")&amp;IF(AND(L613="Yes",K613&lt;&gt;"Yes"),"VAT claimed without valid tax invoice; ","")&amp;IF(AND(L613="Yes",ISNUMBER(SEARCH("blocked",G613))),"Blocked input VAT claimed; ","")&amp;IF(AND(F613="Import - VAT paid at customs (Box 8)",M613=""),"Customs declaration no missing; ","")&amp;IF(AND(F613="Import - Reverse charge (Box 9)",E613="Saudi Arabia"),"RCM used for a local supplier; ","")&amp;IF(AND(L613="Yes",NOT(OR(F613="Standard domestic 15% (Box 7)",F613="Import - VAT paid at customs (Box 8)",F613="Import - Reverse charge (Box 9)"))),"VAT claimed on non-taxable category; ",""))</f>
        <v/>
      </c>
    </row>
    <row r="614">
      <c r="A614" s="17" t="n"/>
      <c r="B614" s="14" t="n"/>
      <c r="C614" s="14" t="n"/>
      <c r="D614" s="16" t="n"/>
      <c r="E614" s="14" t="n"/>
      <c r="F614" s="14" t="n"/>
      <c r="G614" s="14" t="n"/>
      <c r="H614" s="19" t="n"/>
      <c r="I614" s="19" t="n"/>
      <c r="J614" s="34">
        <f>IF(A614="","",H614+I614)</f>
        <v/>
      </c>
      <c r="K614" s="14" t="n"/>
      <c r="L614" s="14" t="n"/>
      <c r="M614" s="14" t="n"/>
      <c r="N614" s="14" t="n"/>
      <c r="O614" s="20">
        <f>IF(A614="","",SUMPRODUCT((A614&gt;=Setup!$C$19:$C$30)*(A614&lt;=Setup!$D$19:$D$30)*Setup!$A$19:$A$30))</f>
        <v/>
      </c>
      <c r="P614" s="34">
        <f>IF(A614="","",IF(OR(F614="Standard domestic 15% (Box 7)",F614="Import - VAT paid at customs (Box 8)",F614="Import - Reverse charge (Box 9)"),ROUND(H614*Setup!$B$9,2),0))</f>
        <v/>
      </c>
      <c r="Q614" s="34">
        <f>IF(A614="","",I614-P614)</f>
        <v/>
      </c>
      <c r="R614" s="34">
        <f>IF(A614="","",IF(L614="Yes",I614,0))</f>
        <v/>
      </c>
      <c r="S614" s="34">
        <f>IF(A614="","",IF(AND(L614="Yes",K614="Yes",NOT(ISNUMBER(SEARCH("blocked",G614))),OR(F614="Standard domestic 15% (Box 7)",F614="Import - VAT paid at customs (Box 8)",F614="Import - Reverse charge (Box 9)"),OR(F614&lt;&gt;"Standard domestic 15% (Box 7)",AND(LEN(D614)=15,LEFT(D614,1)="3",RIGHT(D614,1)="3",ISNUMBER(--D614)))),I614,0))</f>
        <v/>
      </c>
      <c r="T614" s="34">
        <f>IF(A614="","",R614-S614)</f>
        <v/>
      </c>
      <c r="U614" s="23">
        <f>IF(A614="","",IF(O614=0,"Outside audit periods; ","")&amp;IF(F614="","No VAT category; ","")&amp;IF(ABS(Q614)&gt;Setup!$B$10,"VAT ≠ 15% × net; ","")&amp;IF(AND(F614="Standard domestic 15% (Box 7)",NOT(AND(LEN(D614)=15,LEFT(D614,1)="3",RIGHT(D614,1)="3",ISNUMBER(--D614)))),"Invalid/missing supplier VAT no; ","")&amp;IF(AND(L614="Yes",K614&lt;&gt;"Yes"),"VAT claimed without valid tax invoice; ","")&amp;IF(AND(L614="Yes",ISNUMBER(SEARCH("blocked",G614))),"Blocked input VAT claimed; ","")&amp;IF(AND(F614="Import - VAT paid at customs (Box 8)",M614=""),"Customs declaration no missing; ","")&amp;IF(AND(F614="Import - Reverse charge (Box 9)",E614="Saudi Arabia"),"RCM used for a local supplier; ","")&amp;IF(AND(L614="Yes",NOT(OR(F614="Standard domestic 15% (Box 7)",F614="Import - VAT paid at customs (Box 8)",F614="Import - Reverse charge (Box 9)"))),"VAT claimed on non-taxable category; ",""))</f>
        <v/>
      </c>
    </row>
    <row r="615">
      <c r="A615" s="17" t="n"/>
      <c r="B615" s="14" t="n"/>
      <c r="C615" s="14" t="n"/>
      <c r="D615" s="16" t="n"/>
      <c r="E615" s="14" t="n"/>
      <c r="F615" s="14" t="n"/>
      <c r="G615" s="14" t="n"/>
      <c r="H615" s="19" t="n"/>
      <c r="I615" s="19" t="n"/>
      <c r="J615" s="34">
        <f>IF(A615="","",H615+I615)</f>
        <v/>
      </c>
      <c r="K615" s="14" t="n"/>
      <c r="L615" s="14" t="n"/>
      <c r="M615" s="14" t="n"/>
      <c r="N615" s="14" t="n"/>
      <c r="O615" s="20">
        <f>IF(A615="","",SUMPRODUCT((A615&gt;=Setup!$C$19:$C$30)*(A615&lt;=Setup!$D$19:$D$30)*Setup!$A$19:$A$30))</f>
        <v/>
      </c>
      <c r="P615" s="34">
        <f>IF(A615="","",IF(OR(F615="Standard domestic 15% (Box 7)",F615="Import - VAT paid at customs (Box 8)",F615="Import - Reverse charge (Box 9)"),ROUND(H615*Setup!$B$9,2),0))</f>
        <v/>
      </c>
      <c r="Q615" s="34">
        <f>IF(A615="","",I615-P615)</f>
        <v/>
      </c>
      <c r="R615" s="34">
        <f>IF(A615="","",IF(L615="Yes",I615,0))</f>
        <v/>
      </c>
      <c r="S615" s="34">
        <f>IF(A615="","",IF(AND(L615="Yes",K615="Yes",NOT(ISNUMBER(SEARCH("blocked",G615))),OR(F615="Standard domestic 15% (Box 7)",F615="Import - VAT paid at customs (Box 8)",F615="Import - Reverse charge (Box 9)"),OR(F615&lt;&gt;"Standard domestic 15% (Box 7)",AND(LEN(D615)=15,LEFT(D615,1)="3",RIGHT(D615,1)="3",ISNUMBER(--D615)))),I615,0))</f>
        <v/>
      </c>
      <c r="T615" s="34">
        <f>IF(A615="","",R615-S615)</f>
        <v/>
      </c>
      <c r="U615" s="23">
        <f>IF(A615="","",IF(O615=0,"Outside audit periods; ","")&amp;IF(F615="","No VAT category; ","")&amp;IF(ABS(Q615)&gt;Setup!$B$10,"VAT ≠ 15% × net; ","")&amp;IF(AND(F615="Standard domestic 15% (Box 7)",NOT(AND(LEN(D615)=15,LEFT(D615,1)="3",RIGHT(D615,1)="3",ISNUMBER(--D615)))),"Invalid/missing supplier VAT no; ","")&amp;IF(AND(L615="Yes",K615&lt;&gt;"Yes"),"VAT claimed without valid tax invoice; ","")&amp;IF(AND(L615="Yes",ISNUMBER(SEARCH("blocked",G615))),"Blocked input VAT claimed; ","")&amp;IF(AND(F615="Import - VAT paid at customs (Box 8)",M615=""),"Customs declaration no missing; ","")&amp;IF(AND(F615="Import - Reverse charge (Box 9)",E615="Saudi Arabia"),"RCM used for a local supplier; ","")&amp;IF(AND(L615="Yes",NOT(OR(F615="Standard domestic 15% (Box 7)",F615="Import - VAT paid at customs (Box 8)",F615="Import - Reverse charge (Box 9)"))),"VAT claimed on non-taxable category; ",""))</f>
        <v/>
      </c>
    </row>
    <row r="616">
      <c r="A616" s="17" t="n"/>
      <c r="B616" s="14" t="n"/>
      <c r="C616" s="14" t="n"/>
      <c r="D616" s="16" t="n"/>
      <c r="E616" s="14" t="n"/>
      <c r="F616" s="14" t="n"/>
      <c r="G616" s="14" t="n"/>
      <c r="H616" s="19" t="n"/>
      <c r="I616" s="19" t="n"/>
      <c r="J616" s="34">
        <f>IF(A616="","",H616+I616)</f>
        <v/>
      </c>
      <c r="K616" s="14" t="n"/>
      <c r="L616" s="14" t="n"/>
      <c r="M616" s="14" t="n"/>
      <c r="N616" s="14" t="n"/>
      <c r="O616" s="20">
        <f>IF(A616="","",SUMPRODUCT((A616&gt;=Setup!$C$19:$C$30)*(A616&lt;=Setup!$D$19:$D$30)*Setup!$A$19:$A$30))</f>
        <v/>
      </c>
      <c r="P616" s="34">
        <f>IF(A616="","",IF(OR(F616="Standard domestic 15% (Box 7)",F616="Import - VAT paid at customs (Box 8)",F616="Import - Reverse charge (Box 9)"),ROUND(H616*Setup!$B$9,2),0))</f>
        <v/>
      </c>
      <c r="Q616" s="34">
        <f>IF(A616="","",I616-P616)</f>
        <v/>
      </c>
      <c r="R616" s="34">
        <f>IF(A616="","",IF(L616="Yes",I616,0))</f>
        <v/>
      </c>
      <c r="S616" s="34">
        <f>IF(A616="","",IF(AND(L616="Yes",K616="Yes",NOT(ISNUMBER(SEARCH("blocked",G616))),OR(F616="Standard domestic 15% (Box 7)",F616="Import - VAT paid at customs (Box 8)",F616="Import - Reverse charge (Box 9)"),OR(F616&lt;&gt;"Standard domestic 15% (Box 7)",AND(LEN(D616)=15,LEFT(D616,1)="3",RIGHT(D616,1)="3",ISNUMBER(--D616)))),I616,0))</f>
        <v/>
      </c>
      <c r="T616" s="34">
        <f>IF(A616="","",R616-S616)</f>
        <v/>
      </c>
      <c r="U616" s="23">
        <f>IF(A616="","",IF(O616=0,"Outside audit periods; ","")&amp;IF(F616="","No VAT category; ","")&amp;IF(ABS(Q616)&gt;Setup!$B$10,"VAT ≠ 15% × net; ","")&amp;IF(AND(F616="Standard domestic 15% (Box 7)",NOT(AND(LEN(D616)=15,LEFT(D616,1)="3",RIGHT(D616,1)="3",ISNUMBER(--D616)))),"Invalid/missing supplier VAT no; ","")&amp;IF(AND(L616="Yes",K616&lt;&gt;"Yes"),"VAT claimed without valid tax invoice; ","")&amp;IF(AND(L616="Yes",ISNUMBER(SEARCH("blocked",G616))),"Blocked input VAT claimed; ","")&amp;IF(AND(F616="Import - VAT paid at customs (Box 8)",M616=""),"Customs declaration no missing; ","")&amp;IF(AND(F616="Import - Reverse charge (Box 9)",E616="Saudi Arabia"),"RCM used for a local supplier; ","")&amp;IF(AND(L616="Yes",NOT(OR(F616="Standard domestic 15% (Box 7)",F616="Import - VAT paid at customs (Box 8)",F616="Import - Reverse charge (Box 9)"))),"VAT claimed on non-taxable category; ",""))</f>
        <v/>
      </c>
    </row>
    <row r="617">
      <c r="A617" s="17" t="n"/>
      <c r="B617" s="14" t="n"/>
      <c r="C617" s="14" t="n"/>
      <c r="D617" s="16" t="n"/>
      <c r="E617" s="14" t="n"/>
      <c r="F617" s="14" t="n"/>
      <c r="G617" s="14" t="n"/>
      <c r="H617" s="19" t="n"/>
      <c r="I617" s="19" t="n"/>
      <c r="J617" s="34">
        <f>IF(A617="","",H617+I617)</f>
        <v/>
      </c>
      <c r="K617" s="14" t="n"/>
      <c r="L617" s="14" t="n"/>
      <c r="M617" s="14" t="n"/>
      <c r="N617" s="14" t="n"/>
      <c r="O617" s="20">
        <f>IF(A617="","",SUMPRODUCT((A617&gt;=Setup!$C$19:$C$30)*(A617&lt;=Setup!$D$19:$D$30)*Setup!$A$19:$A$30))</f>
        <v/>
      </c>
      <c r="P617" s="34">
        <f>IF(A617="","",IF(OR(F617="Standard domestic 15% (Box 7)",F617="Import - VAT paid at customs (Box 8)",F617="Import - Reverse charge (Box 9)"),ROUND(H617*Setup!$B$9,2),0))</f>
        <v/>
      </c>
      <c r="Q617" s="34">
        <f>IF(A617="","",I617-P617)</f>
        <v/>
      </c>
      <c r="R617" s="34">
        <f>IF(A617="","",IF(L617="Yes",I617,0))</f>
        <v/>
      </c>
      <c r="S617" s="34">
        <f>IF(A617="","",IF(AND(L617="Yes",K617="Yes",NOT(ISNUMBER(SEARCH("blocked",G617))),OR(F617="Standard domestic 15% (Box 7)",F617="Import - VAT paid at customs (Box 8)",F617="Import - Reverse charge (Box 9)"),OR(F617&lt;&gt;"Standard domestic 15% (Box 7)",AND(LEN(D617)=15,LEFT(D617,1)="3",RIGHT(D617,1)="3",ISNUMBER(--D617)))),I617,0))</f>
        <v/>
      </c>
      <c r="T617" s="34">
        <f>IF(A617="","",R617-S617)</f>
        <v/>
      </c>
      <c r="U617" s="23">
        <f>IF(A617="","",IF(O617=0,"Outside audit periods; ","")&amp;IF(F617="","No VAT category; ","")&amp;IF(ABS(Q617)&gt;Setup!$B$10,"VAT ≠ 15% × net; ","")&amp;IF(AND(F617="Standard domestic 15% (Box 7)",NOT(AND(LEN(D617)=15,LEFT(D617,1)="3",RIGHT(D617,1)="3",ISNUMBER(--D617)))),"Invalid/missing supplier VAT no; ","")&amp;IF(AND(L617="Yes",K617&lt;&gt;"Yes"),"VAT claimed without valid tax invoice; ","")&amp;IF(AND(L617="Yes",ISNUMBER(SEARCH("blocked",G617))),"Blocked input VAT claimed; ","")&amp;IF(AND(F617="Import - VAT paid at customs (Box 8)",M617=""),"Customs declaration no missing; ","")&amp;IF(AND(F617="Import - Reverse charge (Box 9)",E617="Saudi Arabia"),"RCM used for a local supplier; ","")&amp;IF(AND(L617="Yes",NOT(OR(F617="Standard domestic 15% (Box 7)",F617="Import - VAT paid at customs (Box 8)",F617="Import - Reverse charge (Box 9)"))),"VAT claimed on non-taxable category; ",""))</f>
        <v/>
      </c>
    </row>
    <row r="618">
      <c r="A618" s="17" t="n"/>
      <c r="B618" s="14" t="n"/>
      <c r="C618" s="14" t="n"/>
      <c r="D618" s="16" t="n"/>
      <c r="E618" s="14" t="n"/>
      <c r="F618" s="14" t="n"/>
      <c r="G618" s="14" t="n"/>
      <c r="H618" s="19" t="n"/>
      <c r="I618" s="19" t="n"/>
      <c r="J618" s="34">
        <f>IF(A618="","",H618+I618)</f>
        <v/>
      </c>
      <c r="K618" s="14" t="n"/>
      <c r="L618" s="14" t="n"/>
      <c r="M618" s="14" t="n"/>
      <c r="N618" s="14" t="n"/>
      <c r="O618" s="20">
        <f>IF(A618="","",SUMPRODUCT((A618&gt;=Setup!$C$19:$C$30)*(A618&lt;=Setup!$D$19:$D$30)*Setup!$A$19:$A$30))</f>
        <v/>
      </c>
      <c r="P618" s="34">
        <f>IF(A618="","",IF(OR(F618="Standard domestic 15% (Box 7)",F618="Import - VAT paid at customs (Box 8)",F618="Import - Reverse charge (Box 9)"),ROUND(H618*Setup!$B$9,2),0))</f>
        <v/>
      </c>
      <c r="Q618" s="34">
        <f>IF(A618="","",I618-P618)</f>
        <v/>
      </c>
      <c r="R618" s="34">
        <f>IF(A618="","",IF(L618="Yes",I618,0))</f>
        <v/>
      </c>
      <c r="S618" s="34">
        <f>IF(A618="","",IF(AND(L618="Yes",K618="Yes",NOT(ISNUMBER(SEARCH("blocked",G618))),OR(F618="Standard domestic 15% (Box 7)",F618="Import - VAT paid at customs (Box 8)",F618="Import - Reverse charge (Box 9)"),OR(F618&lt;&gt;"Standard domestic 15% (Box 7)",AND(LEN(D618)=15,LEFT(D618,1)="3",RIGHT(D618,1)="3",ISNUMBER(--D618)))),I618,0))</f>
        <v/>
      </c>
      <c r="T618" s="34">
        <f>IF(A618="","",R618-S618)</f>
        <v/>
      </c>
      <c r="U618" s="23">
        <f>IF(A618="","",IF(O618=0,"Outside audit periods; ","")&amp;IF(F618="","No VAT category; ","")&amp;IF(ABS(Q618)&gt;Setup!$B$10,"VAT ≠ 15% × net; ","")&amp;IF(AND(F618="Standard domestic 15% (Box 7)",NOT(AND(LEN(D618)=15,LEFT(D618,1)="3",RIGHT(D618,1)="3",ISNUMBER(--D618)))),"Invalid/missing supplier VAT no; ","")&amp;IF(AND(L618="Yes",K618&lt;&gt;"Yes"),"VAT claimed without valid tax invoice; ","")&amp;IF(AND(L618="Yes",ISNUMBER(SEARCH("blocked",G618))),"Blocked input VAT claimed; ","")&amp;IF(AND(F618="Import - VAT paid at customs (Box 8)",M618=""),"Customs declaration no missing; ","")&amp;IF(AND(F618="Import - Reverse charge (Box 9)",E618="Saudi Arabia"),"RCM used for a local supplier; ","")&amp;IF(AND(L618="Yes",NOT(OR(F618="Standard domestic 15% (Box 7)",F618="Import - VAT paid at customs (Box 8)",F618="Import - Reverse charge (Box 9)"))),"VAT claimed on non-taxable category; ",""))</f>
        <v/>
      </c>
    </row>
    <row r="619">
      <c r="A619" s="17" t="n"/>
      <c r="B619" s="14" t="n"/>
      <c r="C619" s="14" t="n"/>
      <c r="D619" s="16" t="n"/>
      <c r="E619" s="14" t="n"/>
      <c r="F619" s="14" t="n"/>
      <c r="G619" s="14" t="n"/>
      <c r="H619" s="19" t="n"/>
      <c r="I619" s="19" t="n"/>
      <c r="J619" s="34">
        <f>IF(A619="","",H619+I619)</f>
        <v/>
      </c>
      <c r="K619" s="14" t="n"/>
      <c r="L619" s="14" t="n"/>
      <c r="M619" s="14" t="n"/>
      <c r="N619" s="14" t="n"/>
      <c r="O619" s="20">
        <f>IF(A619="","",SUMPRODUCT((A619&gt;=Setup!$C$19:$C$30)*(A619&lt;=Setup!$D$19:$D$30)*Setup!$A$19:$A$30))</f>
        <v/>
      </c>
      <c r="P619" s="34">
        <f>IF(A619="","",IF(OR(F619="Standard domestic 15% (Box 7)",F619="Import - VAT paid at customs (Box 8)",F619="Import - Reverse charge (Box 9)"),ROUND(H619*Setup!$B$9,2),0))</f>
        <v/>
      </c>
      <c r="Q619" s="34">
        <f>IF(A619="","",I619-P619)</f>
        <v/>
      </c>
      <c r="R619" s="34">
        <f>IF(A619="","",IF(L619="Yes",I619,0))</f>
        <v/>
      </c>
      <c r="S619" s="34">
        <f>IF(A619="","",IF(AND(L619="Yes",K619="Yes",NOT(ISNUMBER(SEARCH("blocked",G619))),OR(F619="Standard domestic 15% (Box 7)",F619="Import - VAT paid at customs (Box 8)",F619="Import - Reverse charge (Box 9)"),OR(F619&lt;&gt;"Standard domestic 15% (Box 7)",AND(LEN(D619)=15,LEFT(D619,1)="3",RIGHT(D619,1)="3",ISNUMBER(--D619)))),I619,0))</f>
        <v/>
      </c>
      <c r="T619" s="34">
        <f>IF(A619="","",R619-S619)</f>
        <v/>
      </c>
      <c r="U619" s="23">
        <f>IF(A619="","",IF(O619=0,"Outside audit periods; ","")&amp;IF(F619="","No VAT category; ","")&amp;IF(ABS(Q619)&gt;Setup!$B$10,"VAT ≠ 15% × net; ","")&amp;IF(AND(F619="Standard domestic 15% (Box 7)",NOT(AND(LEN(D619)=15,LEFT(D619,1)="3",RIGHT(D619,1)="3",ISNUMBER(--D619)))),"Invalid/missing supplier VAT no; ","")&amp;IF(AND(L619="Yes",K619&lt;&gt;"Yes"),"VAT claimed without valid tax invoice; ","")&amp;IF(AND(L619="Yes",ISNUMBER(SEARCH("blocked",G619))),"Blocked input VAT claimed; ","")&amp;IF(AND(F619="Import - VAT paid at customs (Box 8)",M619=""),"Customs declaration no missing; ","")&amp;IF(AND(F619="Import - Reverse charge (Box 9)",E619="Saudi Arabia"),"RCM used for a local supplier; ","")&amp;IF(AND(L619="Yes",NOT(OR(F619="Standard domestic 15% (Box 7)",F619="Import - VAT paid at customs (Box 8)",F619="Import - Reverse charge (Box 9)"))),"VAT claimed on non-taxable category; ",""))</f>
        <v/>
      </c>
    </row>
    <row r="620">
      <c r="A620" s="17" t="n"/>
      <c r="B620" s="14" t="n"/>
      <c r="C620" s="14" t="n"/>
      <c r="D620" s="16" t="n"/>
      <c r="E620" s="14" t="n"/>
      <c r="F620" s="14" t="n"/>
      <c r="G620" s="14" t="n"/>
      <c r="H620" s="19" t="n"/>
      <c r="I620" s="19" t="n"/>
      <c r="J620" s="34">
        <f>IF(A620="","",H620+I620)</f>
        <v/>
      </c>
      <c r="K620" s="14" t="n"/>
      <c r="L620" s="14" t="n"/>
      <c r="M620" s="14" t="n"/>
      <c r="N620" s="14" t="n"/>
      <c r="O620" s="20">
        <f>IF(A620="","",SUMPRODUCT((A620&gt;=Setup!$C$19:$C$30)*(A620&lt;=Setup!$D$19:$D$30)*Setup!$A$19:$A$30))</f>
        <v/>
      </c>
      <c r="P620" s="34">
        <f>IF(A620="","",IF(OR(F620="Standard domestic 15% (Box 7)",F620="Import - VAT paid at customs (Box 8)",F620="Import - Reverse charge (Box 9)"),ROUND(H620*Setup!$B$9,2),0))</f>
        <v/>
      </c>
      <c r="Q620" s="34">
        <f>IF(A620="","",I620-P620)</f>
        <v/>
      </c>
      <c r="R620" s="34">
        <f>IF(A620="","",IF(L620="Yes",I620,0))</f>
        <v/>
      </c>
      <c r="S620" s="34">
        <f>IF(A620="","",IF(AND(L620="Yes",K620="Yes",NOT(ISNUMBER(SEARCH("blocked",G620))),OR(F620="Standard domestic 15% (Box 7)",F620="Import - VAT paid at customs (Box 8)",F620="Import - Reverse charge (Box 9)"),OR(F620&lt;&gt;"Standard domestic 15% (Box 7)",AND(LEN(D620)=15,LEFT(D620,1)="3",RIGHT(D620,1)="3",ISNUMBER(--D620)))),I620,0))</f>
        <v/>
      </c>
      <c r="T620" s="34">
        <f>IF(A620="","",R620-S620)</f>
        <v/>
      </c>
      <c r="U620" s="23">
        <f>IF(A620="","",IF(O620=0,"Outside audit periods; ","")&amp;IF(F620="","No VAT category; ","")&amp;IF(ABS(Q620)&gt;Setup!$B$10,"VAT ≠ 15% × net; ","")&amp;IF(AND(F620="Standard domestic 15% (Box 7)",NOT(AND(LEN(D620)=15,LEFT(D620,1)="3",RIGHT(D620,1)="3",ISNUMBER(--D620)))),"Invalid/missing supplier VAT no; ","")&amp;IF(AND(L620="Yes",K620&lt;&gt;"Yes"),"VAT claimed without valid tax invoice; ","")&amp;IF(AND(L620="Yes",ISNUMBER(SEARCH("blocked",G620))),"Blocked input VAT claimed; ","")&amp;IF(AND(F620="Import - VAT paid at customs (Box 8)",M620=""),"Customs declaration no missing; ","")&amp;IF(AND(F620="Import - Reverse charge (Box 9)",E620="Saudi Arabia"),"RCM used for a local supplier; ","")&amp;IF(AND(L620="Yes",NOT(OR(F620="Standard domestic 15% (Box 7)",F620="Import - VAT paid at customs (Box 8)",F620="Import - Reverse charge (Box 9)"))),"VAT claimed on non-taxable category; ",""))</f>
        <v/>
      </c>
    </row>
    <row r="621">
      <c r="A621" s="17" t="n"/>
      <c r="B621" s="14" t="n"/>
      <c r="C621" s="14" t="n"/>
      <c r="D621" s="16" t="n"/>
      <c r="E621" s="14" t="n"/>
      <c r="F621" s="14" t="n"/>
      <c r="G621" s="14" t="n"/>
      <c r="H621" s="19" t="n"/>
      <c r="I621" s="19" t="n"/>
      <c r="J621" s="34">
        <f>IF(A621="","",H621+I621)</f>
        <v/>
      </c>
      <c r="K621" s="14" t="n"/>
      <c r="L621" s="14" t="n"/>
      <c r="M621" s="14" t="n"/>
      <c r="N621" s="14" t="n"/>
      <c r="O621" s="20">
        <f>IF(A621="","",SUMPRODUCT((A621&gt;=Setup!$C$19:$C$30)*(A621&lt;=Setup!$D$19:$D$30)*Setup!$A$19:$A$30))</f>
        <v/>
      </c>
      <c r="P621" s="34">
        <f>IF(A621="","",IF(OR(F621="Standard domestic 15% (Box 7)",F621="Import - VAT paid at customs (Box 8)",F621="Import - Reverse charge (Box 9)"),ROUND(H621*Setup!$B$9,2),0))</f>
        <v/>
      </c>
      <c r="Q621" s="34">
        <f>IF(A621="","",I621-P621)</f>
        <v/>
      </c>
      <c r="R621" s="34">
        <f>IF(A621="","",IF(L621="Yes",I621,0))</f>
        <v/>
      </c>
      <c r="S621" s="34">
        <f>IF(A621="","",IF(AND(L621="Yes",K621="Yes",NOT(ISNUMBER(SEARCH("blocked",G621))),OR(F621="Standard domestic 15% (Box 7)",F621="Import - VAT paid at customs (Box 8)",F621="Import - Reverse charge (Box 9)"),OR(F621&lt;&gt;"Standard domestic 15% (Box 7)",AND(LEN(D621)=15,LEFT(D621,1)="3",RIGHT(D621,1)="3",ISNUMBER(--D621)))),I621,0))</f>
        <v/>
      </c>
      <c r="T621" s="34">
        <f>IF(A621="","",R621-S621)</f>
        <v/>
      </c>
      <c r="U621" s="23">
        <f>IF(A621="","",IF(O621=0,"Outside audit periods; ","")&amp;IF(F621="","No VAT category; ","")&amp;IF(ABS(Q621)&gt;Setup!$B$10,"VAT ≠ 15% × net; ","")&amp;IF(AND(F621="Standard domestic 15% (Box 7)",NOT(AND(LEN(D621)=15,LEFT(D621,1)="3",RIGHT(D621,1)="3",ISNUMBER(--D621)))),"Invalid/missing supplier VAT no; ","")&amp;IF(AND(L621="Yes",K621&lt;&gt;"Yes"),"VAT claimed without valid tax invoice; ","")&amp;IF(AND(L621="Yes",ISNUMBER(SEARCH("blocked",G621))),"Blocked input VAT claimed; ","")&amp;IF(AND(F621="Import - VAT paid at customs (Box 8)",M621=""),"Customs declaration no missing; ","")&amp;IF(AND(F621="Import - Reverse charge (Box 9)",E621="Saudi Arabia"),"RCM used for a local supplier; ","")&amp;IF(AND(L621="Yes",NOT(OR(F621="Standard domestic 15% (Box 7)",F621="Import - VAT paid at customs (Box 8)",F621="Import - Reverse charge (Box 9)"))),"VAT claimed on non-taxable category; ",""))</f>
        <v/>
      </c>
    </row>
    <row r="622">
      <c r="A622" s="17" t="n"/>
      <c r="B622" s="14" t="n"/>
      <c r="C622" s="14" t="n"/>
      <c r="D622" s="16" t="n"/>
      <c r="E622" s="14" t="n"/>
      <c r="F622" s="14" t="n"/>
      <c r="G622" s="14" t="n"/>
      <c r="H622" s="19" t="n"/>
      <c r="I622" s="19" t="n"/>
      <c r="J622" s="34">
        <f>IF(A622="","",H622+I622)</f>
        <v/>
      </c>
      <c r="K622" s="14" t="n"/>
      <c r="L622" s="14" t="n"/>
      <c r="M622" s="14" t="n"/>
      <c r="N622" s="14" t="n"/>
      <c r="O622" s="20">
        <f>IF(A622="","",SUMPRODUCT((A622&gt;=Setup!$C$19:$C$30)*(A622&lt;=Setup!$D$19:$D$30)*Setup!$A$19:$A$30))</f>
        <v/>
      </c>
      <c r="P622" s="34">
        <f>IF(A622="","",IF(OR(F622="Standard domestic 15% (Box 7)",F622="Import - VAT paid at customs (Box 8)",F622="Import - Reverse charge (Box 9)"),ROUND(H622*Setup!$B$9,2),0))</f>
        <v/>
      </c>
      <c r="Q622" s="34">
        <f>IF(A622="","",I622-P622)</f>
        <v/>
      </c>
      <c r="R622" s="34">
        <f>IF(A622="","",IF(L622="Yes",I622,0))</f>
        <v/>
      </c>
      <c r="S622" s="34">
        <f>IF(A622="","",IF(AND(L622="Yes",K622="Yes",NOT(ISNUMBER(SEARCH("blocked",G622))),OR(F622="Standard domestic 15% (Box 7)",F622="Import - VAT paid at customs (Box 8)",F622="Import - Reverse charge (Box 9)"),OR(F622&lt;&gt;"Standard domestic 15% (Box 7)",AND(LEN(D622)=15,LEFT(D622,1)="3",RIGHT(D622,1)="3",ISNUMBER(--D622)))),I622,0))</f>
        <v/>
      </c>
      <c r="T622" s="34">
        <f>IF(A622="","",R622-S622)</f>
        <v/>
      </c>
      <c r="U622" s="23">
        <f>IF(A622="","",IF(O622=0,"Outside audit periods; ","")&amp;IF(F622="","No VAT category; ","")&amp;IF(ABS(Q622)&gt;Setup!$B$10,"VAT ≠ 15% × net; ","")&amp;IF(AND(F622="Standard domestic 15% (Box 7)",NOT(AND(LEN(D622)=15,LEFT(D622,1)="3",RIGHT(D622,1)="3",ISNUMBER(--D622)))),"Invalid/missing supplier VAT no; ","")&amp;IF(AND(L622="Yes",K622&lt;&gt;"Yes"),"VAT claimed without valid tax invoice; ","")&amp;IF(AND(L622="Yes",ISNUMBER(SEARCH("blocked",G622))),"Blocked input VAT claimed; ","")&amp;IF(AND(F622="Import - VAT paid at customs (Box 8)",M622=""),"Customs declaration no missing; ","")&amp;IF(AND(F622="Import - Reverse charge (Box 9)",E622="Saudi Arabia"),"RCM used for a local supplier; ","")&amp;IF(AND(L622="Yes",NOT(OR(F622="Standard domestic 15% (Box 7)",F622="Import - VAT paid at customs (Box 8)",F622="Import - Reverse charge (Box 9)"))),"VAT claimed on non-taxable category; ",""))</f>
        <v/>
      </c>
    </row>
    <row r="623">
      <c r="A623" s="17" t="n"/>
      <c r="B623" s="14" t="n"/>
      <c r="C623" s="14" t="n"/>
      <c r="D623" s="16" t="n"/>
      <c r="E623" s="14" t="n"/>
      <c r="F623" s="14" t="n"/>
      <c r="G623" s="14" t="n"/>
      <c r="H623" s="19" t="n"/>
      <c r="I623" s="19" t="n"/>
      <c r="J623" s="34">
        <f>IF(A623="","",H623+I623)</f>
        <v/>
      </c>
      <c r="K623" s="14" t="n"/>
      <c r="L623" s="14" t="n"/>
      <c r="M623" s="14" t="n"/>
      <c r="N623" s="14" t="n"/>
      <c r="O623" s="20">
        <f>IF(A623="","",SUMPRODUCT((A623&gt;=Setup!$C$19:$C$30)*(A623&lt;=Setup!$D$19:$D$30)*Setup!$A$19:$A$30))</f>
        <v/>
      </c>
      <c r="P623" s="34">
        <f>IF(A623="","",IF(OR(F623="Standard domestic 15% (Box 7)",F623="Import - VAT paid at customs (Box 8)",F623="Import - Reverse charge (Box 9)"),ROUND(H623*Setup!$B$9,2),0))</f>
        <v/>
      </c>
      <c r="Q623" s="34">
        <f>IF(A623="","",I623-P623)</f>
        <v/>
      </c>
      <c r="R623" s="34">
        <f>IF(A623="","",IF(L623="Yes",I623,0))</f>
        <v/>
      </c>
      <c r="S623" s="34">
        <f>IF(A623="","",IF(AND(L623="Yes",K623="Yes",NOT(ISNUMBER(SEARCH("blocked",G623))),OR(F623="Standard domestic 15% (Box 7)",F623="Import - VAT paid at customs (Box 8)",F623="Import - Reverse charge (Box 9)"),OR(F623&lt;&gt;"Standard domestic 15% (Box 7)",AND(LEN(D623)=15,LEFT(D623,1)="3",RIGHT(D623,1)="3",ISNUMBER(--D623)))),I623,0))</f>
        <v/>
      </c>
      <c r="T623" s="34">
        <f>IF(A623="","",R623-S623)</f>
        <v/>
      </c>
      <c r="U623" s="23">
        <f>IF(A623="","",IF(O623=0,"Outside audit periods; ","")&amp;IF(F623="","No VAT category; ","")&amp;IF(ABS(Q623)&gt;Setup!$B$10,"VAT ≠ 15% × net; ","")&amp;IF(AND(F623="Standard domestic 15% (Box 7)",NOT(AND(LEN(D623)=15,LEFT(D623,1)="3",RIGHT(D623,1)="3",ISNUMBER(--D623)))),"Invalid/missing supplier VAT no; ","")&amp;IF(AND(L623="Yes",K623&lt;&gt;"Yes"),"VAT claimed without valid tax invoice; ","")&amp;IF(AND(L623="Yes",ISNUMBER(SEARCH("blocked",G623))),"Blocked input VAT claimed; ","")&amp;IF(AND(F623="Import - VAT paid at customs (Box 8)",M623=""),"Customs declaration no missing; ","")&amp;IF(AND(F623="Import - Reverse charge (Box 9)",E623="Saudi Arabia"),"RCM used for a local supplier; ","")&amp;IF(AND(L623="Yes",NOT(OR(F623="Standard domestic 15% (Box 7)",F623="Import - VAT paid at customs (Box 8)",F623="Import - Reverse charge (Box 9)"))),"VAT claimed on non-taxable category; ",""))</f>
        <v/>
      </c>
    </row>
    <row r="624">
      <c r="A624" s="17" t="n"/>
      <c r="B624" s="14" t="n"/>
      <c r="C624" s="14" t="n"/>
      <c r="D624" s="16" t="n"/>
      <c r="E624" s="14" t="n"/>
      <c r="F624" s="14" t="n"/>
      <c r="G624" s="14" t="n"/>
      <c r="H624" s="19" t="n"/>
      <c r="I624" s="19" t="n"/>
      <c r="J624" s="34">
        <f>IF(A624="","",H624+I624)</f>
        <v/>
      </c>
      <c r="K624" s="14" t="n"/>
      <c r="L624" s="14" t="n"/>
      <c r="M624" s="14" t="n"/>
      <c r="N624" s="14" t="n"/>
      <c r="O624" s="20">
        <f>IF(A624="","",SUMPRODUCT((A624&gt;=Setup!$C$19:$C$30)*(A624&lt;=Setup!$D$19:$D$30)*Setup!$A$19:$A$30))</f>
        <v/>
      </c>
      <c r="P624" s="34">
        <f>IF(A624="","",IF(OR(F624="Standard domestic 15% (Box 7)",F624="Import - VAT paid at customs (Box 8)",F624="Import - Reverse charge (Box 9)"),ROUND(H624*Setup!$B$9,2),0))</f>
        <v/>
      </c>
      <c r="Q624" s="34">
        <f>IF(A624="","",I624-P624)</f>
        <v/>
      </c>
      <c r="R624" s="34">
        <f>IF(A624="","",IF(L624="Yes",I624,0))</f>
        <v/>
      </c>
      <c r="S624" s="34">
        <f>IF(A624="","",IF(AND(L624="Yes",K624="Yes",NOT(ISNUMBER(SEARCH("blocked",G624))),OR(F624="Standard domestic 15% (Box 7)",F624="Import - VAT paid at customs (Box 8)",F624="Import - Reverse charge (Box 9)"),OR(F624&lt;&gt;"Standard domestic 15% (Box 7)",AND(LEN(D624)=15,LEFT(D624,1)="3",RIGHT(D624,1)="3",ISNUMBER(--D624)))),I624,0))</f>
        <v/>
      </c>
      <c r="T624" s="34">
        <f>IF(A624="","",R624-S624)</f>
        <v/>
      </c>
      <c r="U624" s="23">
        <f>IF(A624="","",IF(O624=0,"Outside audit periods; ","")&amp;IF(F624="","No VAT category; ","")&amp;IF(ABS(Q624)&gt;Setup!$B$10,"VAT ≠ 15% × net; ","")&amp;IF(AND(F624="Standard domestic 15% (Box 7)",NOT(AND(LEN(D624)=15,LEFT(D624,1)="3",RIGHT(D624,1)="3",ISNUMBER(--D624)))),"Invalid/missing supplier VAT no; ","")&amp;IF(AND(L624="Yes",K624&lt;&gt;"Yes"),"VAT claimed without valid tax invoice; ","")&amp;IF(AND(L624="Yes",ISNUMBER(SEARCH("blocked",G624))),"Blocked input VAT claimed; ","")&amp;IF(AND(F624="Import - VAT paid at customs (Box 8)",M624=""),"Customs declaration no missing; ","")&amp;IF(AND(F624="Import - Reverse charge (Box 9)",E624="Saudi Arabia"),"RCM used for a local supplier; ","")&amp;IF(AND(L624="Yes",NOT(OR(F624="Standard domestic 15% (Box 7)",F624="Import - VAT paid at customs (Box 8)",F624="Import - Reverse charge (Box 9)"))),"VAT claimed on non-taxable category; ",""))</f>
        <v/>
      </c>
    </row>
    <row r="625">
      <c r="A625" s="17" t="n"/>
      <c r="B625" s="14" t="n"/>
      <c r="C625" s="14" t="n"/>
      <c r="D625" s="16" t="n"/>
      <c r="E625" s="14" t="n"/>
      <c r="F625" s="14" t="n"/>
      <c r="G625" s="14" t="n"/>
      <c r="H625" s="19" t="n"/>
      <c r="I625" s="19" t="n"/>
      <c r="J625" s="34">
        <f>IF(A625="","",H625+I625)</f>
        <v/>
      </c>
      <c r="K625" s="14" t="n"/>
      <c r="L625" s="14" t="n"/>
      <c r="M625" s="14" t="n"/>
      <c r="N625" s="14" t="n"/>
      <c r="O625" s="20">
        <f>IF(A625="","",SUMPRODUCT((A625&gt;=Setup!$C$19:$C$30)*(A625&lt;=Setup!$D$19:$D$30)*Setup!$A$19:$A$30))</f>
        <v/>
      </c>
      <c r="P625" s="34">
        <f>IF(A625="","",IF(OR(F625="Standard domestic 15% (Box 7)",F625="Import - VAT paid at customs (Box 8)",F625="Import - Reverse charge (Box 9)"),ROUND(H625*Setup!$B$9,2),0))</f>
        <v/>
      </c>
      <c r="Q625" s="34">
        <f>IF(A625="","",I625-P625)</f>
        <v/>
      </c>
      <c r="R625" s="34">
        <f>IF(A625="","",IF(L625="Yes",I625,0))</f>
        <v/>
      </c>
      <c r="S625" s="34">
        <f>IF(A625="","",IF(AND(L625="Yes",K625="Yes",NOT(ISNUMBER(SEARCH("blocked",G625))),OR(F625="Standard domestic 15% (Box 7)",F625="Import - VAT paid at customs (Box 8)",F625="Import - Reverse charge (Box 9)"),OR(F625&lt;&gt;"Standard domestic 15% (Box 7)",AND(LEN(D625)=15,LEFT(D625,1)="3",RIGHT(D625,1)="3",ISNUMBER(--D625)))),I625,0))</f>
        <v/>
      </c>
      <c r="T625" s="34">
        <f>IF(A625="","",R625-S625)</f>
        <v/>
      </c>
      <c r="U625" s="23">
        <f>IF(A625="","",IF(O625=0,"Outside audit periods; ","")&amp;IF(F625="","No VAT category; ","")&amp;IF(ABS(Q625)&gt;Setup!$B$10,"VAT ≠ 15% × net; ","")&amp;IF(AND(F625="Standard domestic 15% (Box 7)",NOT(AND(LEN(D625)=15,LEFT(D625,1)="3",RIGHT(D625,1)="3",ISNUMBER(--D625)))),"Invalid/missing supplier VAT no; ","")&amp;IF(AND(L625="Yes",K625&lt;&gt;"Yes"),"VAT claimed without valid tax invoice; ","")&amp;IF(AND(L625="Yes",ISNUMBER(SEARCH("blocked",G625))),"Blocked input VAT claimed; ","")&amp;IF(AND(F625="Import - VAT paid at customs (Box 8)",M625=""),"Customs declaration no missing; ","")&amp;IF(AND(F625="Import - Reverse charge (Box 9)",E625="Saudi Arabia"),"RCM used for a local supplier; ","")&amp;IF(AND(L625="Yes",NOT(OR(F625="Standard domestic 15% (Box 7)",F625="Import - VAT paid at customs (Box 8)",F625="Import - Reverse charge (Box 9)"))),"VAT claimed on non-taxable category; ",""))</f>
        <v/>
      </c>
    </row>
    <row r="626">
      <c r="A626" s="17" t="n"/>
      <c r="B626" s="14" t="n"/>
      <c r="C626" s="14" t="n"/>
      <c r="D626" s="16" t="n"/>
      <c r="E626" s="14" t="n"/>
      <c r="F626" s="14" t="n"/>
      <c r="G626" s="14" t="n"/>
      <c r="H626" s="19" t="n"/>
      <c r="I626" s="19" t="n"/>
      <c r="J626" s="34">
        <f>IF(A626="","",H626+I626)</f>
        <v/>
      </c>
      <c r="K626" s="14" t="n"/>
      <c r="L626" s="14" t="n"/>
      <c r="M626" s="14" t="n"/>
      <c r="N626" s="14" t="n"/>
      <c r="O626" s="20">
        <f>IF(A626="","",SUMPRODUCT((A626&gt;=Setup!$C$19:$C$30)*(A626&lt;=Setup!$D$19:$D$30)*Setup!$A$19:$A$30))</f>
        <v/>
      </c>
      <c r="P626" s="34">
        <f>IF(A626="","",IF(OR(F626="Standard domestic 15% (Box 7)",F626="Import - VAT paid at customs (Box 8)",F626="Import - Reverse charge (Box 9)"),ROUND(H626*Setup!$B$9,2),0))</f>
        <v/>
      </c>
      <c r="Q626" s="34">
        <f>IF(A626="","",I626-P626)</f>
        <v/>
      </c>
      <c r="R626" s="34">
        <f>IF(A626="","",IF(L626="Yes",I626,0))</f>
        <v/>
      </c>
      <c r="S626" s="34">
        <f>IF(A626="","",IF(AND(L626="Yes",K626="Yes",NOT(ISNUMBER(SEARCH("blocked",G626))),OR(F626="Standard domestic 15% (Box 7)",F626="Import - VAT paid at customs (Box 8)",F626="Import - Reverse charge (Box 9)"),OR(F626&lt;&gt;"Standard domestic 15% (Box 7)",AND(LEN(D626)=15,LEFT(D626,1)="3",RIGHT(D626,1)="3",ISNUMBER(--D626)))),I626,0))</f>
        <v/>
      </c>
      <c r="T626" s="34">
        <f>IF(A626="","",R626-S626)</f>
        <v/>
      </c>
      <c r="U626" s="23">
        <f>IF(A626="","",IF(O626=0,"Outside audit periods; ","")&amp;IF(F626="","No VAT category; ","")&amp;IF(ABS(Q626)&gt;Setup!$B$10,"VAT ≠ 15% × net; ","")&amp;IF(AND(F626="Standard domestic 15% (Box 7)",NOT(AND(LEN(D626)=15,LEFT(D626,1)="3",RIGHT(D626,1)="3",ISNUMBER(--D626)))),"Invalid/missing supplier VAT no; ","")&amp;IF(AND(L626="Yes",K626&lt;&gt;"Yes"),"VAT claimed without valid tax invoice; ","")&amp;IF(AND(L626="Yes",ISNUMBER(SEARCH("blocked",G626))),"Blocked input VAT claimed; ","")&amp;IF(AND(F626="Import - VAT paid at customs (Box 8)",M626=""),"Customs declaration no missing; ","")&amp;IF(AND(F626="Import - Reverse charge (Box 9)",E626="Saudi Arabia"),"RCM used for a local supplier; ","")&amp;IF(AND(L626="Yes",NOT(OR(F626="Standard domestic 15% (Box 7)",F626="Import - VAT paid at customs (Box 8)",F626="Import - Reverse charge (Box 9)"))),"VAT claimed on non-taxable category; ",""))</f>
        <v/>
      </c>
    </row>
    <row r="627">
      <c r="A627" s="17" t="n"/>
      <c r="B627" s="14" t="n"/>
      <c r="C627" s="14" t="n"/>
      <c r="D627" s="16" t="n"/>
      <c r="E627" s="14" t="n"/>
      <c r="F627" s="14" t="n"/>
      <c r="G627" s="14" t="n"/>
      <c r="H627" s="19" t="n"/>
      <c r="I627" s="19" t="n"/>
      <c r="J627" s="34">
        <f>IF(A627="","",H627+I627)</f>
        <v/>
      </c>
      <c r="K627" s="14" t="n"/>
      <c r="L627" s="14" t="n"/>
      <c r="M627" s="14" t="n"/>
      <c r="N627" s="14" t="n"/>
      <c r="O627" s="20">
        <f>IF(A627="","",SUMPRODUCT((A627&gt;=Setup!$C$19:$C$30)*(A627&lt;=Setup!$D$19:$D$30)*Setup!$A$19:$A$30))</f>
        <v/>
      </c>
      <c r="P627" s="34">
        <f>IF(A627="","",IF(OR(F627="Standard domestic 15% (Box 7)",F627="Import - VAT paid at customs (Box 8)",F627="Import - Reverse charge (Box 9)"),ROUND(H627*Setup!$B$9,2),0))</f>
        <v/>
      </c>
      <c r="Q627" s="34">
        <f>IF(A627="","",I627-P627)</f>
        <v/>
      </c>
      <c r="R627" s="34">
        <f>IF(A627="","",IF(L627="Yes",I627,0))</f>
        <v/>
      </c>
      <c r="S627" s="34">
        <f>IF(A627="","",IF(AND(L627="Yes",K627="Yes",NOT(ISNUMBER(SEARCH("blocked",G627))),OR(F627="Standard domestic 15% (Box 7)",F627="Import - VAT paid at customs (Box 8)",F627="Import - Reverse charge (Box 9)"),OR(F627&lt;&gt;"Standard domestic 15% (Box 7)",AND(LEN(D627)=15,LEFT(D627,1)="3",RIGHT(D627,1)="3",ISNUMBER(--D627)))),I627,0))</f>
        <v/>
      </c>
      <c r="T627" s="34">
        <f>IF(A627="","",R627-S627)</f>
        <v/>
      </c>
      <c r="U627" s="23">
        <f>IF(A627="","",IF(O627=0,"Outside audit periods; ","")&amp;IF(F627="","No VAT category; ","")&amp;IF(ABS(Q627)&gt;Setup!$B$10,"VAT ≠ 15% × net; ","")&amp;IF(AND(F627="Standard domestic 15% (Box 7)",NOT(AND(LEN(D627)=15,LEFT(D627,1)="3",RIGHT(D627,1)="3",ISNUMBER(--D627)))),"Invalid/missing supplier VAT no; ","")&amp;IF(AND(L627="Yes",K627&lt;&gt;"Yes"),"VAT claimed without valid tax invoice; ","")&amp;IF(AND(L627="Yes",ISNUMBER(SEARCH("blocked",G627))),"Blocked input VAT claimed; ","")&amp;IF(AND(F627="Import - VAT paid at customs (Box 8)",M627=""),"Customs declaration no missing; ","")&amp;IF(AND(F627="Import - Reverse charge (Box 9)",E627="Saudi Arabia"),"RCM used for a local supplier; ","")&amp;IF(AND(L627="Yes",NOT(OR(F627="Standard domestic 15% (Box 7)",F627="Import - VAT paid at customs (Box 8)",F627="Import - Reverse charge (Box 9)"))),"VAT claimed on non-taxable category; ",""))</f>
        <v/>
      </c>
    </row>
    <row r="628">
      <c r="A628" s="17" t="n"/>
      <c r="B628" s="14" t="n"/>
      <c r="C628" s="14" t="n"/>
      <c r="D628" s="16" t="n"/>
      <c r="E628" s="14" t="n"/>
      <c r="F628" s="14" t="n"/>
      <c r="G628" s="14" t="n"/>
      <c r="H628" s="19" t="n"/>
      <c r="I628" s="19" t="n"/>
      <c r="J628" s="34">
        <f>IF(A628="","",H628+I628)</f>
        <v/>
      </c>
      <c r="K628" s="14" t="n"/>
      <c r="L628" s="14" t="n"/>
      <c r="M628" s="14" t="n"/>
      <c r="N628" s="14" t="n"/>
      <c r="O628" s="20">
        <f>IF(A628="","",SUMPRODUCT((A628&gt;=Setup!$C$19:$C$30)*(A628&lt;=Setup!$D$19:$D$30)*Setup!$A$19:$A$30))</f>
        <v/>
      </c>
      <c r="P628" s="34">
        <f>IF(A628="","",IF(OR(F628="Standard domestic 15% (Box 7)",F628="Import - VAT paid at customs (Box 8)",F628="Import - Reverse charge (Box 9)"),ROUND(H628*Setup!$B$9,2),0))</f>
        <v/>
      </c>
      <c r="Q628" s="34">
        <f>IF(A628="","",I628-P628)</f>
        <v/>
      </c>
      <c r="R628" s="34">
        <f>IF(A628="","",IF(L628="Yes",I628,0))</f>
        <v/>
      </c>
      <c r="S628" s="34">
        <f>IF(A628="","",IF(AND(L628="Yes",K628="Yes",NOT(ISNUMBER(SEARCH("blocked",G628))),OR(F628="Standard domestic 15% (Box 7)",F628="Import - VAT paid at customs (Box 8)",F628="Import - Reverse charge (Box 9)"),OR(F628&lt;&gt;"Standard domestic 15% (Box 7)",AND(LEN(D628)=15,LEFT(D628,1)="3",RIGHT(D628,1)="3",ISNUMBER(--D628)))),I628,0))</f>
        <v/>
      </c>
      <c r="T628" s="34">
        <f>IF(A628="","",R628-S628)</f>
        <v/>
      </c>
      <c r="U628" s="23">
        <f>IF(A628="","",IF(O628=0,"Outside audit periods; ","")&amp;IF(F628="","No VAT category; ","")&amp;IF(ABS(Q628)&gt;Setup!$B$10,"VAT ≠ 15% × net; ","")&amp;IF(AND(F628="Standard domestic 15% (Box 7)",NOT(AND(LEN(D628)=15,LEFT(D628,1)="3",RIGHT(D628,1)="3",ISNUMBER(--D628)))),"Invalid/missing supplier VAT no; ","")&amp;IF(AND(L628="Yes",K628&lt;&gt;"Yes"),"VAT claimed without valid tax invoice; ","")&amp;IF(AND(L628="Yes",ISNUMBER(SEARCH("blocked",G628))),"Blocked input VAT claimed; ","")&amp;IF(AND(F628="Import - VAT paid at customs (Box 8)",M628=""),"Customs declaration no missing; ","")&amp;IF(AND(F628="Import - Reverse charge (Box 9)",E628="Saudi Arabia"),"RCM used for a local supplier; ","")&amp;IF(AND(L628="Yes",NOT(OR(F628="Standard domestic 15% (Box 7)",F628="Import - VAT paid at customs (Box 8)",F628="Import - Reverse charge (Box 9)"))),"VAT claimed on non-taxable category; ",""))</f>
        <v/>
      </c>
    </row>
    <row r="629">
      <c r="A629" s="17" t="n"/>
      <c r="B629" s="14" t="n"/>
      <c r="C629" s="14" t="n"/>
      <c r="D629" s="16" t="n"/>
      <c r="E629" s="14" t="n"/>
      <c r="F629" s="14" t="n"/>
      <c r="G629" s="14" t="n"/>
      <c r="H629" s="19" t="n"/>
      <c r="I629" s="19" t="n"/>
      <c r="J629" s="34">
        <f>IF(A629="","",H629+I629)</f>
        <v/>
      </c>
      <c r="K629" s="14" t="n"/>
      <c r="L629" s="14" t="n"/>
      <c r="M629" s="14" t="n"/>
      <c r="N629" s="14" t="n"/>
      <c r="O629" s="20">
        <f>IF(A629="","",SUMPRODUCT((A629&gt;=Setup!$C$19:$C$30)*(A629&lt;=Setup!$D$19:$D$30)*Setup!$A$19:$A$30))</f>
        <v/>
      </c>
      <c r="P629" s="34">
        <f>IF(A629="","",IF(OR(F629="Standard domestic 15% (Box 7)",F629="Import - VAT paid at customs (Box 8)",F629="Import - Reverse charge (Box 9)"),ROUND(H629*Setup!$B$9,2),0))</f>
        <v/>
      </c>
      <c r="Q629" s="34">
        <f>IF(A629="","",I629-P629)</f>
        <v/>
      </c>
      <c r="R629" s="34">
        <f>IF(A629="","",IF(L629="Yes",I629,0))</f>
        <v/>
      </c>
      <c r="S629" s="34">
        <f>IF(A629="","",IF(AND(L629="Yes",K629="Yes",NOT(ISNUMBER(SEARCH("blocked",G629))),OR(F629="Standard domestic 15% (Box 7)",F629="Import - VAT paid at customs (Box 8)",F629="Import - Reverse charge (Box 9)"),OR(F629&lt;&gt;"Standard domestic 15% (Box 7)",AND(LEN(D629)=15,LEFT(D629,1)="3",RIGHT(D629,1)="3",ISNUMBER(--D629)))),I629,0))</f>
        <v/>
      </c>
      <c r="T629" s="34">
        <f>IF(A629="","",R629-S629)</f>
        <v/>
      </c>
      <c r="U629" s="23">
        <f>IF(A629="","",IF(O629=0,"Outside audit periods; ","")&amp;IF(F629="","No VAT category; ","")&amp;IF(ABS(Q629)&gt;Setup!$B$10,"VAT ≠ 15% × net; ","")&amp;IF(AND(F629="Standard domestic 15% (Box 7)",NOT(AND(LEN(D629)=15,LEFT(D629,1)="3",RIGHT(D629,1)="3",ISNUMBER(--D629)))),"Invalid/missing supplier VAT no; ","")&amp;IF(AND(L629="Yes",K629&lt;&gt;"Yes"),"VAT claimed without valid tax invoice; ","")&amp;IF(AND(L629="Yes",ISNUMBER(SEARCH("blocked",G629))),"Blocked input VAT claimed; ","")&amp;IF(AND(F629="Import - VAT paid at customs (Box 8)",M629=""),"Customs declaration no missing; ","")&amp;IF(AND(F629="Import - Reverse charge (Box 9)",E629="Saudi Arabia"),"RCM used for a local supplier; ","")&amp;IF(AND(L629="Yes",NOT(OR(F629="Standard domestic 15% (Box 7)",F629="Import - VAT paid at customs (Box 8)",F629="Import - Reverse charge (Box 9)"))),"VAT claimed on non-taxable category; ",""))</f>
        <v/>
      </c>
    </row>
    <row r="630">
      <c r="A630" s="17" t="n"/>
      <c r="B630" s="14" t="n"/>
      <c r="C630" s="14" t="n"/>
      <c r="D630" s="16" t="n"/>
      <c r="E630" s="14" t="n"/>
      <c r="F630" s="14" t="n"/>
      <c r="G630" s="14" t="n"/>
      <c r="H630" s="19" t="n"/>
      <c r="I630" s="19" t="n"/>
      <c r="J630" s="34">
        <f>IF(A630="","",H630+I630)</f>
        <v/>
      </c>
      <c r="K630" s="14" t="n"/>
      <c r="L630" s="14" t="n"/>
      <c r="M630" s="14" t="n"/>
      <c r="N630" s="14" t="n"/>
      <c r="O630" s="20">
        <f>IF(A630="","",SUMPRODUCT((A630&gt;=Setup!$C$19:$C$30)*(A630&lt;=Setup!$D$19:$D$30)*Setup!$A$19:$A$30))</f>
        <v/>
      </c>
      <c r="P630" s="34">
        <f>IF(A630="","",IF(OR(F630="Standard domestic 15% (Box 7)",F630="Import - VAT paid at customs (Box 8)",F630="Import - Reverse charge (Box 9)"),ROUND(H630*Setup!$B$9,2),0))</f>
        <v/>
      </c>
      <c r="Q630" s="34">
        <f>IF(A630="","",I630-P630)</f>
        <v/>
      </c>
      <c r="R630" s="34">
        <f>IF(A630="","",IF(L630="Yes",I630,0))</f>
        <v/>
      </c>
      <c r="S630" s="34">
        <f>IF(A630="","",IF(AND(L630="Yes",K630="Yes",NOT(ISNUMBER(SEARCH("blocked",G630))),OR(F630="Standard domestic 15% (Box 7)",F630="Import - VAT paid at customs (Box 8)",F630="Import - Reverse charge (Box 9)"),OR(F630&lt;&gt;"Standard domestic 15% (Box 7)",AND(LEN(D630)=15,LEFT(D630,1)="3",RIGHT(D630,1)="3",ISNUMBER(--D630)))),I630,0))</f>
        <v/>
      </c>
      <c r="T630" s="34">
        <f>IF(A630="","",R630-S630)</f>
        <v/>
      </c>
      <c r="U630" s="23">
        <f>IF(A630="","",IF(O630=0,"Outside audit periods; ","")&amp;IF(F630="","No VAT category; ","")&amp;IF(ABS(Q630)&gt;Setup!$B$10,"VAT ≠ 15% × net; ","")&amp;IF(AND(F630="Standard domestic 15% (Box 7)",NOT(AND(LEN(D630)=15,LEFT(D630,1)="3",RIGHT(D630,1)="3",ISNUMBER(--D630)))),"Invalid/missing supplier VAT no; ","")&amp;IF(AND(L630="Yes",K630&lt;&gt;"Yes"),"VAT claimed without valid tax invoice; ","")&amp;IF(AND(L630="Yes",ISNUMBER(SEARCH("blocked",G630))),"Blocked input VAT claimed; ","")&amp;IF(AND(F630="Import - VAT paid at customs (Box 8)",M630=""),"Customs declaration no missing; ","")&amp;IF(AND(F630="Import - Reverse charge (Box 9)",E630="Saudi Arabia"),"RCM used for a local supplier; ","")&amp;IF(AND(L630="Yes",NOT(OR(F630="Standard domestic 15% (Box 7)",F630="Import - VAT paid at customs (Box 8)",F630="Import - Reverse charge (Box 9)"))),"VAT claimed on non-taxable category; ",""))</f>
        <v/>
      </c>
    </row>
    <row r="631">
      <c r="A631" s="17" t="n"/>
      <c r="B631" s="14" t="n"/>
      <c r="C631" s="14" t="n"/>
      <c r="D631" s="16" t="n"/>
      <c r="E631" s="14" t="n"/>
      <c r="F631" s="14" t="n"/>
      <c r="G631" s="14" t="n"/>
      <c r="H631" s="19" t="n"/>
      <c r="I631" s="19" t="n"/>
      <c r="J631" s="34">
        <f>IF(A631="","",H631+I631)</f>
        <v/>
      </c>
      <c r="K631" s="14" t="n"/>
      <c r="L631" s="14" t="n"/>
      <c r="M631" s="14" t="n"/>
      <c r="N631" s="14" t="n"/>
      <c r="O631" s="20">
        <f>IF(A631="","",SUMPRODUCT((A631&gt;=Setup!$C$19:$C$30)*(A631&lt;=Setup!$D$19:$D$30)*Setup!$A$19:$A$30))</f>
        <v/>
      </c>
      <c r="P631" s="34">
        <f>IF(A631="","",IF(OR(F631="Standard domestic 15% (Box 7)",F631="Import - VAT paid at customs (Box 8)",F631="Import - Reverse charge (Box 9)"),ROUND(H631*Setup!$B$9,2),0))</f>
        <v/>
      </c>
      <c r="Q631" s="34">
        <f>IF(A631="","",I631-P631)</f>
        <v/>
      </c>
      <c r="R631" s="34">
        <f>IF(A631="","",IF(L631="Yes",I631,0))</f>
        <v/>
      </c>
      <c r="S631" s="34">
        <f>IF(A631="","",IF(AND(L631="Yes",K631="Yes",NOT(ISNUMBER(SEARCH("blocked",G631))),OR(F631="Standard domestic 15% (Box 7)",F631="Import - VAT paid at customs (Box 8)",F631="Import - Reverse charge (Box 9)"),OR(F631&lt;&gt;"Standard domestic 15% (Box 7)",AND(LEN(D631)=15,LEFT(D631,1)="3",RIGHT(D631,1)="3",ISNUMBER(--D631)))),I631,0))</f>
        <v/>
      </c>
      <c r="T631" s="34">
        <f>IF(A631="","",R631-S631)</f>
        <v/>
      </c>
      <c r="U631" s="23">
        <f>IF(A631="","",IF(O631=0,"Outside audit periods; ","")&amp;IF(F631="","No VAT category; ","")&amp;IF(ABS(Q631)&gt;Setup!$B$10,"VAT ≠ 15% × net; ","")&amp;IF(AND(F631="Standard domestic 15% (Box 7)",NOT(AND(LEN(D631)=15,LEFT(D631,1)="3",RIGHT(D631,1)="3",ISNUMBER(--D631)))),"Invalid/missing supplier VAT no; ","")&amp;IF(AND(L631="Yes",K631&lt;&gt;"Yes"),"VAT claimed without valid tax invoice; ","")&amp;IF(AND(L631="Yes",ISNUMBER(SEARCH("blocked",G631))),"Blocked input VAT claimed; ","")&amp;IF(AND(F631="Import - VAT paid at customs (Box 8)",M631=""),"Customs declaration no missing; ","")&amp;IF(AND(F631="Import - Reverse charge (Box 9)",E631="Saudi Arabia"),"RCM used for a local supplier; ","")&amp;IF(AND(L631="Yes",NOT(OR(F631="Standard domestic 15% (Box 7)",F631="Import - VAT paid at customs (Box 8)",F631="Import - Reverse charge (Box 9)"))),"VAT claimed on non-taxable category; ",""))</f>
        <v/>
      </c>
    </row>
    <row r="632">
      <c r="A632" s="17" t="n"/>
      <c r="B632" s="14" t="n"/>
      <c r="C632" s="14" t="n"/>
      <c r="D632" s="16" t="n"/>
      <c r="E632" s="14" t="n"/>
      <c r="F632" s="14" t="n"/>
      <c r="G632" s="14" t="n"/>
      <c r="H632" s="19" t="n"/>
      <c r="I632" s="19" t="n"/>
      <c r="J632" s="34">
        <f>IF(A632="","",H632+I632)</f>
        <v/>
      </c>
      <c r="K632" s="14" t="n"/>
      <c r="L632" s="14" t="n"/>
      <c r="M632" s="14" t="n"/>
      <c r="N632" s="14" t="n"/>
      <c r="O632" s="20">
        <f>IF(A632="","",SUMPRODUCT((A632&gt;=Setup!$C$19:$C$30)*(A632&lt;=Setup!$D$19:$D$30)*Setup!$A$19:$A$30))</f>
        <v/>
      </c>
      <c r="P632" s="34">
        <f>IF(A632="","",IF(OR(F632="Standard domestic 15% (Box 7)",F632="Import - VAT paid at customs (Box 8)",F632="Import - Reverse charge (Box 9)"),ROUND(H632*Setup!$B$9,2),0))</f>
        <v/>
      </c>
      <c r="Q632" s="34">
        <f>IF(A632="","",I632-P632)</f>
        <v/>
      </c>
      <c r="R632" s="34">
        <f>IF(A632="","",IF(L632="Yes",I632,0))</f>
        <v/>
      </c>
      <c r="S632" s="34">
        <f>IF(A632="","",IF(AND(L632="Yes",K632="Yes",NOT(ISNUMBER(SEARCH("blocked",G632))),OR(F632="Standard domestic 15% (Box 7)",F632="Import - VAT paid at customs (Box 8)",F632="Import - Reverse charge (Box 9)"),OR(F632&lt;&gt;"Standard domestic 15% (Box 7)",AND(LEN(D632)=15,LEFT(D632,1)="3",RIGHT(D632,1)="3",ISNUMBER(--D632)))),I632,0))</f>
        <v/>
      </c>
      <c r="T632" s="34">
        <f>IF(A632="","",R632-S632)</f>
        <v/>
      </c>
      <c r="U632" s="23">
        <f>IF(A632="","",IF(O632=0,"Outside audit periods; ","")&amp;IF(F632="","No VAT category; ","")&amp;IF(ABS(Q632)&gt;Setup!$B$10,"VAT ≠ 15% × net; ","")&amp;IF(AND(F632="Standard domestic 15% (Box 7)",NOT(AND(LEN(D632)=15,LEFT(D632,1)="3",RIGHT(D632,1)="3",ISNUMBER(--D632)))),"Invalid/missing supplier VAT no; ","")&amp;IF(AND(L632="Yes",K632&lt;&gt;"Yes"),"VAT claimed without valid tax invoice; ","")&amp;IF(AND(L632="Yes",ISNUMBER(SEARCH("blocked",G632))),"Blocked input VAT claimed; ","")&amp;IF(AND(F632="Import - VAT paid at customs (Box 8)",M632=""),"Customs declaration no missing; ","")&amp;IF(AND(F632="Import - Reverse charge (Box 9)",E632="Saudi Arabia"),"RCM used for a local supplier; ","")&amp;IF(AND(L632="Yes",NOT(OR(F632="Standard domestic 15% (Box 7)",F632="Import - VAT paid at customs (Box 8)",F632="Import - Reverse charge (Box 9)"))),"VAT claimed on non-taxable category; ",""))</f>
        <v/>
      </c>
    </row>
    <row r="633">
      <c r="A633" s="17" t="n"/>
      <c r="B633" s="14" t="n"/>
      <c r="C633" s="14" t="n"/>
      <c r="D633" s="16" t="n"/>
      <c r="E633" s="14" t="n"/>
      <c r="F633" s="14" t="n"/>
      <c r="G633" s="14" t="n"/>
      <c r="H633" s="19" t="n"/>
      <c r="I633" s="19" t="n"/>
      <c r="J633" s="34">
        <f>IF(A633="","",H633+I633)</f>
        <v/>
      </c>
      <c r="K633" s="14" t="n"/>
      <c r="L633" s="14" t="n"/>
      <c r="M633" s="14" t="n"/>
      <c r="N633" s="14" t="n"/>
      <c r="O633" s="20">
        <f>IF(A633="","",SUMPRODUCT((A633&gt;=Setup!$C$19:$C$30)*(A633&lt;=Setup!$D$19:$D$30)*Setup!$A$19:$A$30))</f>
        <v/>
      </c>
      <c r="P633" s="34">
        <f>IF(A633="","",IF(OR(F633="Standard domestic 15% (Box 7)",F633="Import - VAT paid at customs (Box 8)",F633="Import - Reverse charge (Box 9)"),ROUND(H633*Setup!$B$9,2),0))</f>
        <v/>
      </c>
      <c r="Q633" s="34">
        <f>IF(A633="","",I633-P633)</f>
        <v/>
      </c>
      <c r="R633" s="34">
        <f>IF(A633="","",IF(L633="Yes",I633,0))</f>
        <v/>
      </c>
      <c r="S633" s="34">
        <f>IF(A633="","",IF(AND(L633="Yes",K633="Yes",NOT(ISNUMBER(SEARCH("blocked",G633))),OR(F633="Standard domestic 15% (Box 7)",F633="Import - VAT paid at customs (Box 8)",F633="Import - Reverse charge (Box 9)"),OR(F633&lt;&gt;"Standard domestic 15% (Box 7)",AND(LEN(D633)=15,LEFT(D633,1)="3",RIGHT(D633,1)="3",ISNUMBER(--D633)))),I633,0))</f>
        <v/>
      </c>
      <c r="T633" s="34">
        <f>IF(A633="","",R633-S633)</f>
        <v/>
      </c>
      <c r="U633" s="23">
        <f>IF(A633="","",IF(O633=0,"Outside audit periods; ","")&amp;IF(F633="","No VAT category; ","")&amp;IF(ABS(Q633)&gt;Setup!$B$10,"VAT ≠ 15% × net; ","")&amp;IF(AND(F633="Standard domestic 15% (Box 7)",NOT(AND(LEN(D633)=15,LEFT(D633,1)="3",RIGHT(D633,1)="3",ISNUMBER(--D633)))),"Invalid/missing supplier VAT no; ","")&amp;IF(AND(L633="Yes",K633&lt;&gt;"Yes"),"VAT claimed without valid tax invoice; ","")&amp;IF(AND(L633="Yes",ISNUMBER(SEARCH("blocked",G633))),"Blocked input VAT claimed; ","")&amp;IF(AND(F633="Import - VAT paid at customs (Box 8)",M633=""),"Customs declaration no missing; ","")&amp;IF(AND(F633="Import - Reverse charge (Box 9)",E633="Saudi Arabia"),"RCM used for a local supplier; ","")&amp;IF(AND(L633="Yes",NOT(OR(F633="Standard domestic 15% (Box 7)",F633="Import - VAT paid at customs (Box 8)",F633="Import - Reverse charge (Box 9)"))),"VAT claimed on non-taxable category; ",""))</f>
        <v/>
      </c>
    </row>
    <row r="634">
      <c r="A634" s="17" t="n"/>
      <c r="B634" s="14" t="n"/>
      <c r="C634" s="14" t="n"/>
      <c r="D634" s="16" t="n"/>
      <c r="E634" s="14" t="n"/>
      <c r="F634" s="14" t="n"/>
      <c r="G634" s="14" t="n"/>
      <c r="H634" s="19" t="n"/>
      <c r="I634" s="19" t="n"/>
      <c r="J634" s="34">
        <f>IF(A634="","",H634+I634)</f>
        <v/>
      </c>
      <c r="K634" s="14" t="n"/>
      <c r="L634" s="14" t="n"/>
      <c r="M634" s="14" t="n"/>
      <c r="N634" s="14" t="n"/>
      <c r="O634" s="20">
        <f>IF(A634="","",SUMPRODUCT((A634&gt;=Setup!$C$19:$C$30)*(A634&lt;=Setup!$D$19:$D$30)*Setup!$A$19:$A$30))</f>
        <v/>
      </c>
      <c r="P634" s="34">
        <f>IF(A634="","",IF(OR(F634="Standard domestic 15% (Box 7)",F634="Import - VAT paid at customs (Box 8)",F634="Import - Reverse charge (Box 9)"),ROUND(H634*Setup!$B$9,2),0))</f>
        <v/>
      </c>
      <c r="Q634" s="34">
        <f>IF(A634="","",I634-P634)</f>
        <v/>
      </c>
      <c r="R634" s="34">
        <f>IF(A634="","",IF(L634="Yes",I634,0))</f>
        <v/>
      </c>
      <c r="S634" s="34">
        <f>IF(A634="","",IF(AND(L634="Yes",K634="Yes",NOT(ISNUMBER(SEARCH("blocked",G634))),OR(F634="Standard domestic 15% (Box 7)",F634="Import - VAT paid at customs (Box 8)",F634="Import - Reverse charge (Box 9)"),OR(F634&lt;&gt;"Standard domestic 15% (Box 7)",AND(LEN(D634)=15,LEFT(D634,1)="3",RIGHT(D634,1)="3",ISNUMBER(--D634)))),I634,0))</f>
        <v/>
      </c>
      <c r="T634" s="34">
        <f>IF(A634="","",R634-S634)</f>
        <v/>
      </c>
      <c r="U634" s="23">
        <f>IF(A634="","",IF(O634=0,"Outside audit periods; ","")&amp;IF(F634="","No VAT category; ","")&amp;IF(ABS(Q634)&gt;Setup!$B$10,"VAT ≠ 15% × net; ","")&amp;IF(AND(F634="Standard domestic 15% (Box 7)",NOT(AND(LEN(D634)=15,LEFT(D634,1)="3",RIGHT(D634,1)="3",ISNUMBER(--D634)))),"Invalid/missing supplier VAT no; ","")&amp;IF(AND(L634="Yes",K634&lt;&gt;"Yes"),"VAT claimed without valid tax invoice; ","")&amp;IF(AND(L634="Yes",ISNUMBER(SEARCH("blocked",G634))),"Blocked input VAT claimed; ","")&amp;IF(AND(F634="Import - VAT paid at customs (Box 8)",M634=""),"Customs declaration no missing; ","")&amp;IF(AND(F634="Import - Reverse charge (Box 9)",E634="Saudi Arabia"),"RCM used for a local supplier; ","")&amp;IF(AND(L634="Yes",NOT(OR(F634="Standard domestic 15% (Box 7)",F634="Import - VAT paid at customs (Box 8)",F634="Import - Reverse charge (Box 9)"))),"VAT claimed on non-taxable category; ",""))</f>
        <v/>
      </c>
    </row>
    <row r="635">
      <c r="A635" s="17" t="n"/>
      <c r="B635" s="14" t="n"/>
      <c r="C635" s="14" t="n"/>
      <c r="D635" s="16" t="n"/>
      <c r="E635" s="14" t="n"/>
      <c r="F635" s="14" t="n"/>
      <c r="G635" s="14" t="n"/>
      <c r="H635" s="19" t="n"/>
      <c r="I635" s="19" t="n"/>
      <c r="J635" s="34">
        <f>IF(A635="","",H635+I635)</f>
        <v/>
      </c>
      <c r="K635" s="14" t="n"/>
      <c r="L635" s="14" t="n"/>
      <c r="M635" s="14" t="n"/>
      <c r="N635" s="14" t="n"/>
      <c r="O635" s="20">
        <f>IF(A635="","",SUMPRODUCT((A635&gt;=Setup!$C$19:$C$30)*(A635&lt;=Setup!$D$19:$D$30)*Setup!$A$19:$A$30))</f>
        <v/>
      </c>
      <c r="P635" s="34">
        <f>IF(A635="","",IF(OR(F635="Standard domestic 15% (Box 7)",F635="Import - VAT paid at customs (Box 8)",F635="Import - Reverse charge (Box 9)"),ROUND(H635*Setup!$B$9,2),0))</f>
        <v/>
      </c>
      <c r="Q635" s="34">
        <f>IF(A635="","",I635-P635)</f>
        <v/>
      </c>
      <c r="R635" s="34">
        <f>IF(A635="","",IF(L635="Yes",I635,0))</f>
        <v/>
      </c>
      <c r="S635" s="34">
        <f>IF(A635="","",IF(AND(L635="Yes",K635="Yes",NOT(ISNUMBER(SEARCH("blocked",G635))),OR(F635="Standard domestic 15% (Box 7)",F635="Import - VAT paid at customs (Box 8)",F635="Import - Reverse charge (Box 9)"),OR(F635&lt;&gt;"Standard domestic 15% (Box 7)",AND(LEN(D635)=15,LEFT(D635,1)="3",RIGHT(D635,1)="3",ISNUMBER(--D635)))),I635,0))</f>
        <v/>
      </c>
      <c r="T635" s="34">
        <f>IF(A635="","",R635-S635)</f>
        <v/>
      </c>
      <c r="U635" s="23">
        <f>IF(A635="","",IF(O635=0,"Outside audit periods; ","")&amp;IF(F635="","No VAT category; ","")&amp;IF(ABS(Q635)&gt;Setup!$B$10,"VAT ≠ 15% × net; ","")&amp;IF(AND(F635="Standard domestic 15% (Box 7)",NOT(AND(LEN(D635)=15,LEFT(D635,1)="3",RIGHT(D635,1)="3",ISNUMBER(--D635)))),"Invalid/missing supplier VAT no; ","")&amp;IF(AND(L635="Yes",K635&lt;&gt;"Yes"),"VAT claimed without valid tax invoice; ","")&amp;IF(AND(L635="Yes",ISNUMBER(SEARCH("blocked",G635))),"Blocked input VAT claimed; ","")&amp;IF(AND(F635="Import - VAT paid at customs (Box 8)",M635=""),"Customs declaration no missing; ","")&amp;IF(AND(F635="Import - Reverse charge (Box 9)",E635="Saudi Arabia"),"RCM used for a local supplier; ","")&amp;IF(AND(L635="Yes",NOT(OR(F635="Standard domestic 15% (Box 7)",F635="Import - VAT paid at customs (Box 8)",F635="Import - Reverse charge (Box 9)"))),"VAT claimed on non-taxable category; ",""))</f>
        <v/>
      </c>
    </row>
    <row r="636">
      <c r="A636" s="17" t="n"/>
      <c r="B636" s="14" t="n"/>
      <c r="C636" s="14" t="n"/>
      <c r="D636" s="16" t="n"/>
      <c r="E636" s="14" t="n"/>
      <c r="F636" s="14" t="n"/>
      <c r="G636" s="14" t="n"/>
      <c r="H636" s="19" t="n"/>
      <c r="I636" s="19" t="n"/>
      <c r="J636" s="34">
        <f>IF(A636="","",H636+I636)</f>
        <v/>
      </c>
      <c r="K636" s="14" t="n"/>
      <c r="L636" s="14" t="n"/>
      <c r="M636" s="14" t="n"/>
      <c r="N636" s="14" t="n"/>
      <c r="O636" s="20">
        <f>IF(A636="","",SUMPRODUCT((A636&gt;=Setup!$C$19:$C$30)*(A636&lt;=Setup!$D$19:$D$30)*Setup!$A$19:$A$30))</f>
        <v/>
      </c>
      <c r="P636" s="34">
        <f>IF(A636="","",IF(OR(F636="Standard domestic 15% (Box 7)",F636="Import - VAT paid at customs (Box 8)",F636="Import - Reverse charge (Box 9)"),ROUND(H636*Setup!$B$9,2),0))</f>
        <v/>
      </c>
      <c r="Q636" s="34">
        <f>IF(A636="","",I636-P636)</f>
        <v/>
      </c>
      <c r="R636" s="34">
        <f>IF(A636="","",IF(L636="Yes",I636,0))</f>
        <v/>
      </c>
      <c r="S636" s="34">
        <f>IF(A636="","",IF(AND(L636="Yes",K636="Yes",NOT(ISNUMBER(SEARCH("blocked",G636))),OR(F636="Standard domestic 15% (Box 7)",F636="Import - VAT paid at customs (Box 8)",F636="Import - Reverse charge (Box 9)"),OR(F636&lt;&gt;"Standard domestic 15% (Box 7)",AND(LEN(D636)=15,LEFT(D636,1)="3",RIGHT(D636,1)="3",ISNUMBER(--D636)))),I636,0))</f>
        <v/>
      </c>
      <c r="T636" s="34">
        <f>IF(A636="","",R636-S636)</f>
        <v/>
      </c>
      <c r="U636" s="23">
        <f>IF(A636="","",IF(O636=0,"Outside audit periods; ","")&amp;IF(F636="","No VAT category; ","")&amp;IF(ABS(Q636)&gt;Setup!$B$10,"VAT ≠ 15% × net; ","")&amp;IF(AND(F636="Standard domestic 15% (Box 7)",NOT(AND(LEN(D636)=15,LEFT(D636,1)="3",RIGHT(D636,1)="3",ISNUMBER(--D636)))),"Invalid/missing supplier VAT no; ","")&amp;IF(AND(L636="Yes",K636&lt;&gt;"Yes"),"VAT claimed without valid tax invoice; ","")&amp;IF(AND(L636="Yes",ISNUMBER(SEARCH("blocked",G636))),"Blocked input VAT claimed; ","")&amp;IF(AND(F636="Import - VAT paid at customs (Box 8)",M636=""),"Customs declaration no missing; ","")&amp;IF(AND(F636="Import - Reverse charge (Box 9)",E636="Saudi Arabia"),"RCM used for a local supplier; ","")&amp;IF(AND(L636="Yes",NOT(OR(F636="Standard domestic 15% (Box 7)",F636="Import - VAT paid at customs (Box 8)",F636="Import - Reverse charge (Box 9)"))),"VAT claimed on non-taxable category; ",""))</f>
        <v/>
      </c>
    </row>
    <row r="637">
      <c r="A637" s="17" t="n"/>
      <c r="B637" s="14" t="n"/>
      <c r="C637" s="14" t="n"/>
      <c r="D637" s="16" t="n"/>
      <c r="E637" s="14" t="n"/>
      <c r="F637" s="14" t="n"/>
      <c r="G637" s="14" t="n"/>
      <c r="H637" s="19" t="n"/>
      <c r="I637" s="19" t="n"/>
      <c r="J637" s="34">
        <f>IF(A637="","",H637+I637)</f>
        <v/>
      </c>
      <c r="K637" s="14" t="n"/>
      <c r="L637" s="14" t="n"/>
      <c r="M637" s="14" t="n"/>
      <c r="N637" s="14" t="n"/>
      <c r="O637" s="20">
        <f>IF(A637="","",SUMPRODUCT((A637&gt;=Setup!$C$19:$C$30)*(A637&lt;=Setup!$D$19:$D$30)*Setup!$A$19:$A$30))</f>
        <v/>
      </c>
      <c r="P637" s="34">
        <f>IF(A637="","",IF(OR(F637="Standard domestic 15% (Box 7)",F637="Import - VAT paid at customs (Box 8)",F637="Import - Reverse charge (Box 9)"),ROUND(H637*Setup!$B$9,2),0))</f>
        <v/>
      </c>
      <c r="Q637" s="34">
        <f>IF(A637="","",I637-P637)</f>
        <v/>
      </c>
      <c r="R637" s="34">
        <f>IF(A637="","",IF(L637="Yes",I637,0))</f>
        <v/>
      </c>
      <c r="S637" s="34">
        <f>IF(A637="","",IF(AND(L637="Yes",K637="Yes",NOT(ISNUMBER(SEARCH("blocked",G637))),OR(F637="Standard domestic 15% (Box 7)",F637="Import - VAT paid at customs (Box 8)",F637="Import - Reverse charge (Box 9)"),OR(F637&lt;&gt;"Standard domestic 15% (Box 7)",AND(LEN(D637)=15,LEFT(D637,1)="3",RIGHT(D637,1)="3",ISNUMBER(--D637)))),I637,0))</f>
        <v/>
      </c>
      <c r="T637" s="34">
        <f>IF(A637="","",R637-S637)</f>
        <v/>
      </c>
      <c r="U637" s="23">
        <f>IF(A637="","",IF(O637=0,"Outside audit periods; ","")&amp;IF(F637="","No VAT category; ","")&amp;IF(ABS(Q637)&gt;Setup!$B$10,"VAT ≠ 15% × net; ","")&amp;IF(AND(F637="Standard domestic 15% (Box 7)",NOT(AND(LEN(D637)=15,LEFT(D637,1)="3",RIGHT(D637,1)="3",ISNUMBER(--D637)))),"Invalid/missing supplier VAT no; ","")&amp;IF(AND(L637="Yes",K637&lt;&gt;"Yes"),"VAT claimed without valid tax invoice; ","")&amp;IF(AND(L637="Yes",ISNUMBER(SEARCH("blocked",G637))),"Blocked input VAT claimed; ","")&amp;IF(AND(F637="Import - VAT paid at customs (Box 8)",M637=""),"Customs declaration no missing; ","")&amp;IF(AND(F637="Import - Reverse charge (Box 9)",E637="Saudi Arabia"),"RCM used for a local supplier; ","")&amp;IF(AND(L637="Yes",NOT(OR(F637="Standard domestic 15% (Box 7)",F637="Import - VAT paid at customs (Box 8)",F637="Import - Reverse charge (Box 9)"))),"VAT claimed on non-taxable category; ",""))</f>
        <v/>
      </c>
    </row>
    <row r="638">
      <c r="A638" s="17" t="n"/>
      <c r="B638" s="14" t="n"/>
      <c r="C638" s="14" t="n"/>
      <c r="D638" s="16" t="n"/>
      <c r="E638" s="14" t="n"/>
      <c r="F638" s="14" t="n"/>
      <c r="G638" s="14" t="n"/>
      <c r="H638" s="19" t="n"/>
      <c r="I638" s="19" t="n"/>
      <c r="J638" s="34">
        <f>IF(A638="","",H638+I638)</f>
        <v/>
      </c>
      <c r="K638" s="14" t="n"/>
      <c r="L638" s="14" t="n"/>
      <c r="M638" s="14" t="n"/>
      <c r="N638" s="14" t="n"/>
      <c r="O638" s="20">
        <f>IF(A638="","",SUMPRODUCT((A638&gt;=Setup!$C$19:$C$30)*(A638&lt;=Setup!$D$19:$D$30)*Setup!$A$19:$A$30))</f>
        <v/>
      </c>
      <c r="P638" s="34">
        <f>IF(A638="","",IF(OR(F638="Standard domestic 15% (Box 7)",F638="Import - VAT paid at customs (Box 8)",F638="Import - Reverse charge (Box 9)"),ROUND(H638*Setup!$B$9,2),0))</f>
        <v/>
      </c>
      <c r="Q638" s="34">
        <f>IF(A638="","",I638-P638)</f>
        <v/>
      </c>
      <c r="R638" s="34">
        <f>IF(A638="","",IF(L638="Yes",I638,0))</f>
        <v/>
      </c>
      <c r="S638" s="34">
        <f>IF(A638="","",IF(AND(L638="Yes",K638="Yes",NOT(ISNUMBER(SEARCH("blocked",G638))),OR(F638="Standard domestic 15% (Box 7)",F638="Import - VAT paid at customs (Box 8)",F638="Import - Reverse charge (Box 9)"),OR(F638&lt;&gt;"Standard domestic 15% (Box 7)",AND(LEN(D638)=15,LEFT(D638,1)="3",RIGHT(D638,1)="3",ISNUMBER(--D638)))),I638,0))</f>
        <v/>
      </c>
      <c r="T638" s="34">
        <f>IF(A638="","",R638-S638)</f>
        <v/>
      </c>
      <c r="U638" s="23">
        <f>IF(A638="","",IF(O638=0,"Outside audit periods; ","")&amp;IF(F638="","No VAT category; ","")&amp;IF(ABS(Q638)&gt;Setup!$B$10,"VAT ≠ 15% × net; ","")&amp;IF(AND(F638="Standard domestic 15% (Box 7)",NOT(AND(LEN(D638)=15,LEFT(D638,1)="3",RIGHT(D638,1)="3",ISNUMBER(--D638)))),"Invalid/missing supplier VAT no; ","")&amp;IF(AND(L638="Yes",K638&lt;&gt;"Yes"),"VAT claimed without valid tax invoice; ","")&amp;IF(AND(L638="Yes",ISNUMBER(SEARCH("blocked",G638))),"Blocked input VAT claimed; ","")&amp;IF(AND(F638="Import - VAT paid at customs (Box 8)",M638=""),"Customs declaration no missing; ","")&amp;IF(AND(F638="Import - Reverse charge (Box 9)",E638="Saudi Arabia"),"RCM used for a local supplier; ","")&amp;IF(AND(L638="Yes",NOT(OR(F638="Standard domestic 15% (Box 7)",F638="Import - VAT paid at customs (Box 8)",F638="Import - Reverse charge (Box 9)"))),"VAT claimed on non-taxable category; ",""))</f>
        <v/>
      </c>
    </row>
    <row r="639">
      <c r="A639" s="17" t="n"/>
      <c r="B639" s="14" t="n"/>
      <c r="C639" s="14" t="n"/>
      <c r="D639" s="16" t="n"/>
      <c r="E639" s="14" t="n"/>
      <c r="F639" s="14" t="n"/>
      <c r="G639" s="14" t="n"/>
      <c r="H639" s="19" t="n"/>
      <c r="I639" s="19" t="n"/>
      <c r="J639" s="34">
        <f>IF(A639="","",H639+I639)</f>
        <v/>
      </c>
      <c r="K639" s="14" t="n"/>
      <c r="L639" s="14" t="n"/>
      <c r="M639" s="14" t="n"/>
      <c r="N639" s="14" t="n"/>
      <c r="O639" s="20">
        <f>IF(A639="","",SUMPRODUCT((A639&gt;=Setup!$C$19:$C$30)*(A639&lt;=Setup!$D$19:$D$30)*Setup!$A$19:$A$30))</f>
        <v/>
      </c>
      <c r="P639" s="34">
        <f>IF(A639="","",IF(OR(F639="Standard domestic 15% (Box 7)",F639="Import - VAT paid at customs (Box 8)",F639="Import - Reverse charge (Box 9)"),ROUND(H639*Setup!$B$9,2),0))</f>
        <v/>
      </c>
      <c r="Q639" s="34">
        <f>IF(A639="","",I639-P639)</f>
        <v/>
      </c>
      <c r="R639" s="34">
        <f>IF(A639="","",IF(L639="Yes",I639,0))</f>
        <v/>
      </c>
      <c r="S639" s="34">
        <f>IF(A639="","",IF(AND(L639="Yes",K639="Yes",NOT(ISNUMBER(SEARCH("blocked",G639))),OR(F639="Standard domestic 15% (Box 7)",F639="Import - VAT paid at customs (Box 8)",F639="Import - Reverse charge (Box 9)"),OR(F639&lt;&gt;"Standard domestic 15% (Box 7)",AND(LEN(D639)=15,LEFT(D639,1)="3",RIGHT(D639,1)="3",ISNUMBER(--D639)))),I639,0))</f>
        <v/>
      </c>
      <c r="T639" s="34">
        <f>IF(A639="","",R639-S639)</f>
        <v/>
      </c>
      <c r="U639" s="23">
        <f>IF(A639="","",IF(O639=0,"Outside audit periods; ","")&amp;IF(F639="","No VAT category; ","")&amp;IF(ABS(Q639)&gt;Setup!$B$10,"VAT ≠ 15% × net; ","")&amp;IF(AND(F639="Standard domestic 15% (Box 7)",NOT(AND(LEN(D639)=15,LEFT(D639,1)="3",RIGHT(D639,1)="3",ISNUMBER(--D639)))),"Invalid/missing supplier VAT no; ","")&amp;IF(AND(L639="Yes",K639&lt;&gt;"Yes"),"VAT claimed without valid tax invoice; ","")&amp;IF(AND(L639="Yes",ISNUMBER(SEARCH("blocked",G639))),"Blocked input VAT claimed; ","")&amp;IF(AND(F639="Import - VAT paid at customs (Box 8)",M639=""),"Customs declaration no missing; ","")&amp;IF(AND(F639="Import - Reverse charge (Box 9)",E639="Saudi Arabia"),"RCM used for a local supplier; ","")&amp;IF(AND(L639="Yes",NOT(OR(F639="Standard domestic 15% (Box 7)",F639="Import - VAT paid at customs (Box 8)",F639="Import - Reverse charge (Box 9)"))),"VAT claimed on non-taxable category; ",""))</f>
        <v/>
      </c>
    </row>
    <row r="640">
      <c r="A640" s="17" t="n"/>
      <c r="B640" s="14" t="n"/>
      <c r="C640" s="14" t="n"/>
      <c r="D640" s="16" t="n"/>
      <c r="E640" s="14" t="n"/>
      <c r="F640" s="14" t="n"/>
      <c r="G640" s="14" t="n"/>
      <c r="H640" s="19" t="n"/>
      <c r="I640" s="19" t="n"/>
      <c r="J640" s="34">
        <f>IF(A640="","",H640+I640)</f>
        <v/>
      </c>
      <c r="K640" s="14" t="n"/>
      <c r="L640" s="14" t="n"/>
      <c r="M640" s="14" t="n"/>
      <c r="N640" s="14" t="n"/>
      <c r="O640" s="20">
        <f>IF(A640="","",SUMPRODUCT((A640&gt;=Setup!$C$19:$C$30)*(A640&lt;=Setup!$D$19:$D$30)*Setup!$A$19:$A$30))</f>
        <v/>
      </c>
      <c r="P640" s="34">
        <f>IF(A640="","",IF(OR(F640="Standard domestic 15% (Box 7)",F640="Import - VAT paid at customs (Box 8)",F640="Import - Reverse charge (Box 9)"),ROUND(H640*Setup!$B$9,2),0))</f>
        <v/>
      </c>
      <c r="Q640" s="34">
        <f>IF(A640="","",I640-P640)</f>
        <v/>
      </c>
      <c r="R640" s="34">
        <f>IF(A640="","",IF(L640="Yes",I640,0))</f>
        <v/>
      </c>
      <c r="S640" s="34">
        <f>IF(A640="","",IF(AND(L640="Yes",K640="Yes",NOT(ISNUMBER(SEARCH("blocked",G640))),OR(F640="Standard domestic 15% (Box 7)",F640="Import - VAT paid at customs (Box 8)",F640="Import - Reverse charge (Box 9)"),OR(F640&lt;&gt;"Standard domestic 15% (Box 7)",AND(LEN(D640)=15,LEFT(D640,1)="3",RIGHT(D640,1)="3",ISNUMBER(--D640)))),I640,0))</f>
        <v/>
      </c>
      <c r="T640" s="34">
        <f>IF(A640="","",R640-S640)</f>
        <v/>
      </c>
      <c r="U640" s="23">
        <f>IF(A640="","",IF(O640=0,"Outside audit periods; ","")&amp;IF(F640="","No VAT category; ","")&amp;IF(ABS(Q640)&gt;Setup!$B$10,"VAT ≠ 15% × net; ","")&amp;IF(AND(F640="Standard domestic 15% (Box 7)",NOT(AND(LEN(D640)=15,LEFT(D640,1)="3",RIGHT(D640,1)="3",ISNUMBER(--D640)))),"Invalid/missing supplier VAT no; ","")&amp;IF(AND(L640="Yes",K640&lt;&gt;"Yes"),"VAT claimed without valid tax invoice; ","")&amp;IF(AND(L640="Yes",ISNUMBER(SEARCH("blocked",G640))),"Blocked input VAT claimed; ","")&amp;IF(AND(F640="Import - VAT paid at customs (Box 8)",M640=""),"Customs declaration no missing; ","")&amp;IF(AND(F640="Import - Reverse charge (Box 9)",E640="Saudi Arabia"),"RCM used for a local supplier; ","")&amp;IF(AND(L640="Yes",NOT(OR(F640="Standard domestic 15% (Box 7)",F640="Import - VAT paid at customs (Box 8)",F640="Import - Reverse charge (Box 9)"))),"VAT claimed on non-taxable category; ",""))</f>
        <v/>
      </c>
    </row>
    <row r="641">
      <c r="A641" s="17" t="n"/>
      <c r="B641" s="14" t="n"/>
      <c r="C641" s="14" t="n"/>
      <c r="D641" s="16" t="n"/>
      <c r="E641" s="14" t="n"/>
      <c r="F641" s="14" t="n"/>
      <c r="G641" s="14" t="n"/>
      <c r="H641" s="19" t="n"/>
      <c r="I641" s="19" t="n"/>
      <c r="J641" s="34">
        <f>IF(A641="","",H641+I641)</f>
        <v/>
      </c>
      <c r="K641" s="14" t="n"/>
      <c r="L641" s="14" t="n"/>
      <c r="M641" s="14" t="n"/>
      <c r="N641" s="14" t="n"/>
      <c r="O641" s="20">
        <f>IF(A641="","",SUMPRODUCT((A641&gt;=Setup!$C$19:$C$30)*(A641&lt;=Setup!$D$19:$D$30)*Setup!$A$19:$A$30))</f>
        <v/>
      </c>
      <c r="P641" s="34">
        <f>IF(A641="","",IF(OR(F641="Standard domestic 15% (Box 7)",F641="Import - VAT paid at customs (Box 8)",F641="Import - Reverse charge (Box 9)"),ROUND(H641*Setup!$B$9,2),0))</f>
        <v/>
      </c>
      <c r="Q641" s="34">
        <f>IF(A641="","",I641-P641)</f>
        <v/>
      </c>
      <c r="R641" s="34">
        <f>IF(A641="","",IF(L641="Yes",I641,0))</f>
        <v/>
      </c>
      <c r="S641" s="34">
        <f>IF(A641="","",IF(AND(L641="Yes",K641="Yes",NOT(ISNUMBER(SEARCH("blocked",G641))),OR(F641="Standard domestic 15% (Box 7)",F641="Import - VAT paid at customs (Box 8)",F641="Import - Reverse charge (Box 9)"),OR(F641&lt;&gt;"Standard domestic 15% (Box 7)",AND(LEN(D641)=15,LEFT(D641,1)="3",RIGHT(D641,1)="3",ISNUMBER(--D641)))),I641,0))</f>
        <v/>
      </c>
      <c r="T641" s="34">
        <f>IF(A641="","",R641-S641)</f>
        <v/>
      </c>
      <c r="U641" s="23">
        <f>IF(A641="","",IF(O641=0,"Outside audit periods; ","")&amp;IF(F641="","No VAT category; ","")&amp;IF(ABS(Q641)&gt;Setup!$B$10,"VAT ≠ 15% × net; ","")&amp;IF(AND(F641="Standard domestic 15% (Box 7)",NOT(AND(LEN(D641)=15,LEFT(D641,1)="3",RIGHT(D641,1)="3",ISNUMBER(--D641)))),"Invalid/missing supplier VAT no; ","")&amp;IF(AND(L641="Yes",K641&lt;&gt;"Yes"),"VAT claimed without valid tax invoice; ","")&amp;IF(AND(L641="Yes",ISNUMBER(SEARCH("blocked",G641))),"Blocked input VAT claimed; ","")&amp;IF(AND(F641="Import - VAT paid at customs (Box 8)",M641=""),"Customs declaration no missing; ","")&amp;IF(AND(F641="Import - Reverse charge (Box 9)",E641="Saudi Arabia"),"RCM used for a local supplier; ","")&amp;IF(AND(L641="Yes",NOT(OR(F641="Standard domestic 15% (Box 7)",F641="Import - VAT paid at customs (Box 8)",F641="Import - Reverse charge (Box 9)"))),"VAT claimed on non-taxable category; ",""))</f>
        <v/>
      </c>
    </row>
    <row r="642">
      <c r="A642" s="17" t="n"/>
      <c r="B642" s="14" t="n"/>
      <c r="C642" s="14" t="n"/>
      <c r="D642" s="16" t="n"/>
      <c r="E642" s="14" t="n"/>
      <c r="F642" s="14" t="n"/>
      <c r="G642" s="14" t="n"/>
      <c r="H642" s="19" t="n"/>
      <c r="I642" s="19" t="n"/>
      <c r="J642" s="34">
        <f>IF(A642="","",H642+I642)</f>
        <v/>
      </c>
      <c r="K642" s="14" t="n"/>
      <c r="L642" s="14" t="n"/>
      <c r="M642" s="14" t="n"/>
      <c r="N642" s="14" t="n"/>
      <c r="O642" s="20">
        <f>IF(A642="","",SUMPRODUCT((A642&gt;=Setup!$C$19:$C$30)*(A642&lt;=Setup!$D$19:$D$30)*Setup!$A$19:$A$30))</f>
        <v/>
      </c>
      <c r="P642" s="34">
        <f>IF(A642="","",IF(OR(F642="Standard domestic 15% (Box 7)",F642="Import - VAT paid at customs (Box 8)",F642="Import - Reverse charge (Box 9)"),ROUND(H642*Setup!$B$9,2),0))</f>
        <v/>
      </c>
      <c r="Q642" s="34">
        <f>IF(A642="","",I642-P642)</f>
        <v/>
      </c>
      <c r="R642" s="34">
        <f>IF(A642="","",IF(L642="Yes",I642,0))</f>
        <v/>
      </c>
      <c r="S642" s="34">
        <f>IF(A642="","",IF(AND(L642="Yes",K642="Yes",NOT(ISNUMBER(SEARCH("blocked",G642))),OR(F642="Standard domestic 15% (Box 7)",F642="Import - VAT paid at customs (Box 8)",F642="Import - Reverse charge (Box 9)"),OR(F642&lt;&gt;"Standard domestic 15% (Box 7)",AND(LEN(D642)=15,LEFT(D642,1)="3",RIGHT(D642,1)="3",ISNUMBER(--D642)))),I642,0))</f>
        <v/>
      </c>
      <c r="T642" s="34">
        <f>IF(A642="","",R642-S642)</f>
        <v/>
      </c>
      <c r="U642" s="23">
        <f>IF(A642="","",IF(O642=0,"Outside audit periods; ","")&amp;IF(F642="","No VAT category; ","")&amp;IF(ABS(Q642)&gt;Setup!$B$10,"VAT ≠ 15% × net; ","")&amp;IF(AND(F642="Standard domestic 15% (Box 7)",NOT(AND(LEN(D642)=15,LEFT(D642,1)="3",RIGHT(D642,1)="3",ISNUMBER(--D642)))),"Invalid/missing supplier VAT no; ","")&amp;IF(AND(L642="Yes",K642&lt;&gt;"Yes"),"VAT claimed without valid tax invoice; ","")&amp;IF(AND(L642="Yes",ISNUMBER(SEARCH("blocked",G642))),"Blocked input VAT claimed; ","")&amp;IF(AND(F642="Import - VAT paid at customs (Box 8)",M642=""),"Customs declaration no missing; ","")&amp;IF(AND(F642="Import - Reverse charge (Box 9)",E642="Saudi Arabia"),"RCM used for a local supplier; ","")&amp;IF(AND(L642="Yes",NOT(OR(F642="Standard domestic 15% (Box 7)",F642="Import - VAT paid at customs (Box 8)",F642="Import - Reverse charge (Box 9)"))),"VAT claimed on non-taxable category; ",""))</f>
        <v/>
      </c>
    </row>
    <row r="643">
      <c r="A643" s="17" t="n"/>
      <c r="B643" s="14" t="n"/>
      <c r="C643" s="14" t="n"/>
      <c r="D643" s="16" t="n"/>
      <c r="E643" s="14" t="n"/>
      <c r="F643" s="14" t="n"/>
      <c r="G643" s="14" t="n"/>
      <c r="H643" s="19" t="n"/>
      <c r="I643" s="19" t="n"/>
      <c r="J643" s="34">
        <f>IF(A643="","",H643+I643)</f>
        <v/>
      </c>
      <c r="K643" s="14" t="n"/>
      <c r="L643" s="14" t="n"/>
      <c r="M643" s="14" t="n"/>
      <c r="N643" s="14" t="n"/>
      <c r="O643" s="20">
        <f>IF(A643="","",SUMPRODUCT((A643&gt;=Setup!$C$19:$C$30)*(A643&lt;=Setup!$D$19:$D$30)*Setup!$A$19:$A$30))</f>
        <v/>
      </c>
      <c r="P643" s="34">
        <f>IF(A643="","",IF(OR(F643="Standard domestic 15% (Box 7)",F643="Import - VAT paid at customs (Box 8)",F643="Import - Reverse charge (Box 9)"),ROUND(H643*Setup!$B$9,2),0))</f>
        <v/>
      </c>
      <c r="Q643" s="34">
        <f>IF(A643="","",I643-P643)</f>
        <v/>
      </c>
      <c r="R643" s="34">
        <f>IF(A643="","",IF(L643="Yes",I643,0))</f>
        <v/>
      </c>
      <c r="S643" s="34">
        <f>IF(A643="","",IF(AND(L643="Yes",K643="Yes",NOT(ISNUMBER(SEARCH("blocked",G643))),OR(F643="Standard domestic 15% (Box 7)",F643="Import - VAT paid at customs (Box 8)",F643="Import - Reverse charge (Box 9)"),OR(F643&lt;&gt;"Standard domestic 15% (Box 7)",AND(LEN(D643)=15,LEFT(D643,1)="3",RIGHT(D643,1)="3",ISNUMBER(--D643)))),I643,0))</f>
        <v/>
      </c>
      <c r="T643" s="34">
        <f>IF(A643="","",R643-S643)</f>
        <v/>
      </c>
      <c r="U643" s="23">
        <f>IF(A643="","",IF(O643=0,"Outside audit periods; ","")&amp;IF(F643="","No VAT category; ","")&amp;IF(ABS(Q643)&gt;Setup!$B$10,"VAT ≠ 15% × net; ","")&amp;IF(AND(F643="Standard domestic 15% (Box 7)",NOT(AND(LEN(D643)=15,LEFT(D643,1)="3",RIGHT(D643,1)="3",ISNUMBER(--D643)))),"Invalid/missing supplier VAT no; ","")&amp;IF(AND(L643="Yes",K643&lt;&gt;"Yes"),"VAT claimed without valid tax invoice; ","")&amp;IF(AND(L643="Yes",ISNUMBER(SEARCH("blocked",G643))),"Blocked input VAT claimed; ","")&amp;IF(AND(F643="Import - VAT paid at customs (Box 8)",M643=""),"Customs declaration no missing; ","")&amp;IF(AND(F643="Import - Reverse charge (Box 9)",E643="Saudi Arabia"),"RCM used for a local supplier; ","")&amp;IF(AND(L643="Yes",NOT(OR(F643="Standard domestic 15% (Box 7)",F643="Import - VAT paid at customs (Box 8)",F643="Import - Reverse charge (Box 9)"))),"VAT claimed on non-taxable category; ",""))</f>
        <v/>
      </c>
    </row>
    <row r="644">
      <c r="A644" s="17" t="n"/>
      <c r="B644" s="14" t="n"/>
      <c r="C644" s="14" t="n"/>
      <c r="D644" s="16" t="n"/>
      <c r="E644" s="14" t="n"/>
      <c r="F644" s="14" t="n"/>
      <c r="G644" s="14" t="n"/>
      <c r="H644" s="19" t="n"/>
      <c r="I644" s="19" t="n"/>
      <c r="J644" s="34">
        <f>IF(A644="","",H644+I644)</f>
        <v/>
      </c>
      <c r="K644" s="14" t="n"/>
      <c r="L644" s="14" t="n"/>
      <c r="M644" s="14" t="n"/>
      <c r="N644" s="14" t="n"/>
      <c r="O644" s="20">
        <f>IF(A644="","",SUMPRODUCT((A644&gt;=Setup!$C$19:$C$30)*(A644&lt;=Setup!$D$19:$D$30)*Setup!$A$19:$A$30))</f>
        <v/>
      </c>
      <c r="P644" s="34">
        <f>IF(A644="","",IF(OR(F644="Standard domestic 15% (Box 7)",F644="Import - VAT paid at customs (Box 8)",F644="Import - Reverse charge (Box 9)"),ROUND(H644*Setup!$B$9,2),0))</f>
        <v/>
      </c>
      <c r="Q644" s="34">
        <f>IF(A644="","",I644-P644)</f>
        <v/>
      </c>
      <c r="R644" s="34">
        <f>IF(A644="","",IF(L644="Yes",I644,0))</f>
        <v/>
      </c>
      <c r="S644" s="34">
        <f>IF(A644="","",IF(AND(L644="Yes",K644="Yes",NOT(ISNUMBER(SEARCH("blocked",G644))),OR(F644="Standard domestic 15% (Box 7)",F644="Import - VAT paid at customs (Box 8)",F644="Import - Reverse charge (Box 9)"),OR(F644&lt;&gt;"Standard domestic 15% (Box 7)",AND(LEN(D644)=15,LEFT(D644,1)="3",RIGHT(D644,1)="3",ISNUMBER(--D644)))),I644,0))</f>
        <v/>
      </c>
      <c r="T644" s="34">
        <f>IF(A644="","",R644-S644)</f>
        <v/>
      </c>
      <c r="U644" s="23">
        <f>IF(A644="","",IF(O644=0,"Outside audit periods; ","")&amp;IF(F644="","No VAT category; ","")&amp;IF(ABS(Q644)&gt;Setup!$B$10,"VAT ≠ 15% × net; ","")&amp;IF(AND(F644="Standard domestic 15% (Box 7)",NOT(AND(LEN(D644)=15,LEFT(D644,1)="3",RIGHT(D644,1)="3",ISNUMBER(--D644)))),"Invalid/missing supplier VAT no; ","")&amp;IF(AND(L644="Yes",K644&lt;&gt;"Yes"),"VAT claimed without valid tax invoice; ","")&amp;IF(AND(L644="Yes",ISNUMBER(SEARCH("blocked",G644))),"Blocked input VAT claimed; ","")&amp;IF(AND(F644="Import - VAT paid at customs (Box 8)",M644=""),"Customs declaration no missing; ","")&amp;IF(AND(F644="Import - Reverse charge (Box 9)",E644="Saudi Arabia"),"RCM used for a local supplier; ","")&amp;IF(AND(L644="Yes",NOT(OR(F644="Standard domestic 15% (Box 7)",F644="Import - VAT paid at customs (Box 8)",F644="Import - Reverse charge (Box 9)"))),"VAT claimed on non-taxable category; ",""))</f>
        <v/>
      </c>
    </row>
    <row r="645">
      <c r="A645" s="17" t="n"/>
      <c r="B645" s="14" t="n"/>
      <c r="C645" s="14" t="n"/>
      <c r="D645" s="16" t="n"/>
      <c r="E645" s="14" t="n"/>
      <c r="F645" s="14" t="n"/>
      <c r="G645" s="14" t="n"/>
      <c r="H645" s="19" t="n"/>
      <c r="I645" s="19" t="n"/>
      <c r="J645" s="34">
        <f>IF(A645="","",H645+I645)</f>
        <v/>
      </c>
      <c r="K645" s="14" t="n"/>
      <c r="L645" s="14" t="n"/>
      <c r="M645" s="14" t="n"/>
      <c r="N645" s="14" t="n"/>
      <c r="O645" s="20">
        <f>IF(A645="","",SUMPRODUCT((A645&gt;=Setup!$C$19:$C$30)*(A645&lt;=Setup!$D$19:$D$30)*Setup!$A$19:$A$30))</f>
        <v/>
      </c>
      <c r="P645" s="34">
        <f>IF(A645="","",IF(OR(F645="Standard domestic 15% (Box 7)",F645="Import - VAT paid at customs (Box 8)",F645="Import - Reverse charge (Box 9)"),ROUND(H645*Setup!$B$9,2),0))</f>
        <v/>
      </c>
      <c r="Q645" s="34">
        <f>IF(A645="","",I645-P645)</f>
        <v/>
      </c>
      <c r="R645" s="34">
        <f>IF(A645="","",IF(L645="Yes",I645,0))</f>
        <v/>
      </c>
      <c r="S645" s="34">
        <f>IF(A645="","",IF(AND(L645="Yes",K645="Yes",NOT(ISNUMBER(SEARCH("blocked",G645))),OR(F645="Standard domestic 15% (Box 7)",F645="Import - VAT paid at customs (Box 8)",F645="Import - Reverse charge (Box 9)"),OR(F645&lt;&gt;"Standard domestic 15% (Box 7)",AND(LEN(D645)=15,LEFT(D645,1)="3",RIGHT(D645,1)="3",ISNUMBER(--D645)))),I645,0))</f>
        <v/>
      </c>
      <c r="T645" s="34">
        <f>IF(A645="","",R645-S645)</f>
        <v/>
      </c>
      <c r="U645" s="23">
        <f>IF(A645="","",IF(O645=0,"Outside audit periods; ","")&amp;IF(F645="","No VAT category; ","")&amp;IF(ABS(Q645)&gt;Setup!$B$10,"VAT ≠ 15% × net; ","")&amp;IF(AND(F645="Standard domestic 15% (Box 7)",NOT(AND(LEN(D645)=15,LEFT(D645,1)="3",RIGHT(D645,1)="3",ISNUMBER(--D645)))),"Invalid/missing supplier VAT no; ","")&amp;IF(AND(L645="Yes",K645&lt;&gt;"Yes"),"VAT claimed without valid tax invoice; ","")&amp;IF(AND(L645="Yes",ISNUMBER(SEARCH("blocked",G645))),"Blocked input VAT claimed; ","")&amp;IF(AND(F645="Import - VAT paid at customs (Box 8)",M645=""),"Customs declaration no missing; ","")&amp;IF(AND(F645="Import - Reverse charge (Box 9)",E645="Saudi Arabia"),"RCM used for a local supplier; ","")&amp;IF(AND(L645="Yes",NOT(OR(F645="Standard domestic 15% (Box 7)",F645="Import - VAT paid at customs (Box 8)",F645="Import - Reverse charge (Box 9)"))),"VAT claimed on non-taxable category; ",""))</f>
        <v/>
      </c>
    </row>
    <row r="646">
      <c r="A646" s="17" t="n"/>
      <c r="B646" s="14" t="n"/>
      <c r="C646" s="14" t="n"/>
      <c r="D646" s="16" t="n"/>
      <c r="E646" s="14" t="n"/>
      <c r="F646" s="14" t="n"/>
      <c r="G646" s="14" t="n"/>
      <c r="H646" s="19" t="n"/>
      <c r="I646" s="19" t="n"/>
      <c r="J646" s="34">
        <f>IF(A646="","",H646+I646)</f>
        <v/>
      </c>
      <c r="K646" s="14" t="n"/>
      <c r="L646" s="14" t="n"/>
      <c r="M646" s="14" t="n"/>
      <c r="N646" s="14" t="n"/>
      <c r="O646" s="20">
        <f>IF(A646="","",SUMPRODUCT((A646&gt;=Setup!$C$19:$C$30)*(A646&lt;=Setup!$D$19:$D$30)*Setup!$A$19:$A$30))</f>
        <v/>
      </c>
      <c r="P646" s="34">
        <f>IF(A646="","",IF(OR(F646="Standard domestic 15% (Box 7)",F646="Import - VAT paid at customs (Box 8)",F646="Import - Reverse charge (Box 9)"),ROUND(H646*Setup!$B$9,2),0))</f>
        <v/>
      </c>
      <c r="Q646" s="34">
        <f>IF(A646="","",I646-P646)</f>
        <v/>
      </c>
      <c r="R646" s="34">
        <f>IF(A646="","",IF(L646="Yes",I646,0))</f>
        <v/>
      </c>
      <c r="S646" s="34">
        <f>IF(A646="","",IF(AND(L646="Yes",K646="Yes",NOT(ISNUMBER(SEARCH("blocked",G646))),OR(F646="Standard domestic 15% (Box 7)",F646="Import - VAT paid at customs (Box 8)",F646="Import - Reverse charge (Box 9)"),OR(F646&lt;&gt;"Standard domestic 15% (Box 7)",AND(LEN(D646)=15,LEFT(D646,1)="3",RIGHT(D646,1)="3",ISNUMBER(--D646)))),I646,0))</f>
        <v/>
      </c>
      <c r="T646" s="34">
        <f>IF(A646="","",R646-S646)</f>
        <v/>
      </c>
      <c r="U646" s="23">
        <f>IF(A646="","",IF(O646=0,"Outside audit periods; ","")&amp;IF(F646="","No VAT category; ","")&amp;IF(ABS(Q646)&gt;Setup!$B$10,"VAT ≠ 15% × net; ","")&amp;IF(AND(F646="Standard domestic 15% (Box 7)",NOT(AND(LEN(D646)=15,LEFT(D646,1)="3",RIGHT(D646,1)="3",ISNUMBER(--D646)))),"Invalid/missing supplier VAT no; ","")&amp;IF(AND(L646="Yes",K646&lt;&gt;"Yes"),"VAT claimed without valid tax invoice; ","")&amp;IF(AND(L646="Yes",ISNUMBER(SEARCH("blocked",G646))),"Blocked input VAT claimed; ","")&amp;IF(AND(F646="Import - VAT paid at customs (Box 8)",M646=""),"Customs declaration no missing; ","")&amp;IF(AND(F646="Import - Reverse charge (Box 9)",E646="Saudi Arabia"),"RCM used for a local supplier; ","")&amp;IF(AND(L646="Yes",NOT(OR(F646="Standard domestic 15% (Box 7)",F646="Import - VAT paid at customs (Box 8)",F646="Import - Reverse charge (Box 9)"))),"VAT claimed on non-taxable category; ",""))</f>
        <v/>
      </c>
    </row>
    <row r="647">
      <c r="A647" s="17" t="n"/>
      <c r="B647" s="14" t="n"/>
      <c r="C647" s="14" t="n"/>
      <c r="D647" s="16" t="n"/>
      <c r="E647" s="14" t="n"/>
      <c r="F647" s="14" t="n"/>
      <c r="G647" s="14" t="n"/>
      <c r="H647" s="19" t="n"/>
      <c r="I647" s="19" t="n"/>
      <c r="J647" s="34">
        <f>IF(A647="","",H647+I647)</f>
        <v/>
      </c>
      <c r="K647" s="14" t="n"/>
      <c r="L647" s="14" t="n"/>
      <c r="M647" s="14" t="n"/>
      <c r="N647" s="14" t="n"/>
      <c r="O647" s="20">
        <f>IF(A647="","",SUMPRODUCT((A647&gt;=Setup!$C$19:$C$30)*(A647&lt;=Setup!$D$19:$D$30)*Setup!$A$19:$A$30))</f>
        <v/>
      </c>
      <c r="P647" s="34">
        <f>IF(A647="","",IF(OR(F647="Standard domestic 15% (Box 7)",F647="Import - VAT paid at customs (Box 8)",F647="Import - Reverse charge (Box 9)"),ROUND(H647*Setup!$B$9,2),0))</f>
        <v/>
      </c>
      <c r="Q647" s="34">
        <f>IF(A647="","",I647-P647)</f>
        <v/>
      </c>
      <c r="R647" s="34">
        <f>IF(A647="","",IF(L647="Yes",I647,0))</f>
        <v/>
      </c>
      <c r="S647" s="34">
        <f>IF(A647="","",IF(AND(L647="Yes",K647="Yes",NOT(ISNUMBER(SEARCH("blocked",G647))),OR(F647="Standard domestic 15% (Box 7)",F647="Import - VAT paid at customs (Box 8)",F647="Import - Reverse charge (Box 9)"),OR(F647&lt;&gt;"Standard domestic 15% (Box 7)",AND(LEN(D647)=15,LEFT(D647,1)="3",RIGHT(D647,1)="3",ISNUMBER(--D647)))),I647,0))</f>
        <v/>
      </c>
      <c r="T647" s="34">
        <f>IF(A647="","",R647-S647)</f>
        <v/>
      </c>
      <c r="U647" s="23">
        <f>IF(A647="","",IF(O647=0,"Outside audit periods; ","")&amp;IF(F647="","No VAT category; ","")&amp;IF(ABS(Q647)&gt;Setup!$B$10,"VAT ≠ 15% × net; ","")&amp;IF(AND(F647="Standard domestic 15% (Box 7)",NOT(AND(LEN(D647)=15,LEFT(D647,1)="3",RIGHT(D647,1)="3",ISNUMBER(--D647)))),"Invalid/missing supplier VAT no; ","")&amp;IF(AND(L647="Yes",K647&lt;&gt;"Yes"),"VAT claimed without valid tax invoice; ","")&amp;IF(AND(L647="Yes",ISNUMBER(SEARCH("blocked",G647))),"Blocked input VAT claimed; ","")&amp;IF(AND(F647="Import - VAT paid at customs (Box 8)",M647=""),"Customs declaration no missing; ","")&amp;IF(AND(F647="Import - Reverse charge (Box 9)",E647="Saudi Arabia"),"RCM used for a local supplier; ","")&amp;IF(AND(L647="Yes",NOT(OR(F647="Standard domestic 15% (Box 7)",F647="Import - VAT paid at customs (Box 8)",F647="Import - Reverse charge (Box 9)"))),"VAT claimed on non-taxable category; ",""))</f>
        <v/>
      </c>
    </row>
    <row r="648">
      <c r="A648" s="17" t="n"/>
      <c r="B648" s="14" t="n"/>
      <c r="C648" s="14" t="n"/>
      <c r="D648" s="16" t="n"/>
      <c r="E648" s="14" t="n"/>
      <c r="F648" s="14" t="n"/>
      <c r="G648" s="14" t="n"/>
      <c r="H648" s="19" t="n"/>
      <c r="I648" s="19" t="n"/>
      <c r="J648" s="34">
        <f>IF(A648="","",H648+I648)</f>
        <v/>
      </c>
      <c r="K648" s="14" t="n"/>
      <c r="L648" s="14" t="n"/>
      <c r="M648" s="14" t="n"/>
      <c r="N648" s="14" t="n"/>
      <c r="O648" s="20">
        <f>IF(A648="","",SUMPRODUCT((A648&gt;=Setup!$C$19:$C$30)*(A648&lt;=Setup!$D$19:$D$30)*Setup!$A$19:$A$30))</f>
        <v/>
      </c>
      <c r="P648" s="34">
        <f>IF(A648="","",IF(OR(F648="Standard domestic 15% (Box 7)",F648="Import - VAT paid at customs (Box 8)",F648="Import - Reverse charge (Box 9)"),ROUND(H648*Setup!$B$9,2),0))</f>
        <v/>
      </c>
      <c r="Q648" s="34">
        <f>IF(A648="","",I648-P648)</f>
        <v/>
      </c>
      <c r="R648" s="34">
        <f>IF(A648="","",IF(L648="Yes",I648,0))</f>
        <v/>
      </c>
      <c r="S648" s="34">
        <f>IF(A648="","",IF(AND(L648="Yes",K648="Yes",NOT(ISNUMBER(SEARCH("blocked",G648))),OR(F648="Standard domestic 15% (Box 7)",F648="Import - VAT paid at customs (Box 8)",F648="Import - Reverse charge (Box 9)"),OR(F648&lt;&gt;"Standard domestic 15% (Box 7)",AND(LEN(D648)=15,LEFT(D648,1)="3",RIGHT(D648,1)="3",ISNUMBER(--D648)))),I648,0))</f>
        <v/>
      </c>
      <c r="T648" s="34">
        <f>IF(A648="","",R648-S648)</f>
        <v/>
      </c>
      <c r="U648" s="23">
        <f>IF(A648="","",IF(O648=0,"Outside audit periods; ","")&amp;IF(F648="","No VAT category; ","")&amp;IF(ABS(Q648)&gt;Setup!$B$10,"VAT ≠ 15% × net; ","")&amp;IF(AND(F648="Standard domestic 15% (Box 7)",NOT(AND(LEN(D648)=15,LEFT(D648,1)="3",RIGHT(D648,1)="3",ISNUMBER(--D648)))),"Invalid/missing supplier VAT no; ","")&amp;IF(AND(L648="Yes",K648&lt;&gt;"Yes"),"VAT claimed without valid tax invoice; ","")&amp;IF(AND(L648="Yes",ISNUMBER(SEARCH("blocked",G648))),"Blocked input VAT claimed; ","")&amp;IF(AND(F648="Import - VAT paid at customs (Box 8)",M648=""),"Customs declaration no missing; ","")&amp;IF(AND(F648="Import - Reverse charge (Box 9)",E648="Saudi Arabia"),"RCM used for a local supplier; ","")&amp;IF(AND(L648="Yes",NOT(OR(F648="Standard domestic 15% (Box 7)",F648="Import - VAT paid at customs (Box 8)",F648="Import - Reverse charge (Box 9)"))),"VAT claimed on non-taxable category; ",""))</f>
        <v/>
      </c>
    </row>
    <row r="649">
      <c r="A649" s="17" t="n"/>
      <c r="B649" s="14" t="n"/>
      <c r="C649" s="14" t="n"/>
      <c r="D649" s="16" t="n"/>
      <c r="E649" s="14" t="n"/>
      <c r="F649" s="14" t="n"/>
      <c r="G649" s="14" t="n"/>
      <c r="H649" s="19" t="n"/>
      <c r="I649" s="19" t="n"/>
      <c r="J649" s="34">
        <f>IF(A649="","",H649+I649)</f>
        <v/>
      </c>
      <c r="K649" s="14" t="n"/>
      <c r="L649" s="14" t="n"/>
      <c r="M649" s="14" t="n"/>
      <c r="N649" s="14" t="n"/>
      <c r="O649" s="20">
        <f>IF(A649="","",SUMPRODUCT((A649&gt;=Setup!$C$19:$C$30)*(A649&lt;=Setup!$D$19:$D$30)*Setup!$A$19:$A$30))</f>
        <v/>
      </c>
      <c r="P649" s="34">
        <f>IF(A649="","",IF(OR(F649="Standard domestic 15% (Box 7)",F649="Import - VAT paid at customs (Box 8)",F649="Import - Reverse charge (Box 9)"),ROUND(H649*Setup!$B$9,2),0))</f>
        <v/>
      </c>
      <c r="Q649" s="34">
        <f>IF(A649="","",I649-P649)</f>
        <v/>
      </c>
      <c r="R649" s="34">
        <f>IF(A649="","",IF(L649="Yes",I649,0))</f>
        <v/>
      </c>
      <c r="S649" s="34">
        <f>IF(A649="","",IF(AND(L649="Yes",K649="Yes",NOT(ISNUMBER(SEARCH("blocked",G649))),OR(F649="Standard domestic 15% (Box 7)",F649="Import - VAT paid at customs (Box 8)",F649="Import - Reverse charge (Box 9)"),OR(F649&lt;&gt;"Standard domestic 15% (Box 7)",AND(LEN(D649)=15,LEFT(D649,1)="3",RIGHT(D649,1)="3",ISNUMBER(--D649)))),I649,0))</f>
        <v/>
      </c>
      <c r="T649" s="34">
        <f>IF(A649="","",R649-S649)</f>
        <v/>
      </c>
      <c r="U649" s="23">
        <f>IF(A649="","",IF(O649=0,"Outside audit periods; ","")&amp;IF(F649="","No VAT category; ","")&amp;IF(ABS(Q649)&gt;Setup!$B$10,"VAT ≠ 15% × net; ","")&amp;IF(AND(F649="Standard domestic 15% (Box 7)",NOT(AND(LEN(D649)=15,LEFT(D649,1)="3",RIGHT(D649,1)="3",ISNUMBER(--D649)))),"Invalid/missing supplier VAT no; ","")&amp;IF(AND(L649="Yes",K649&lt;&gt;"Yes"),"VAT claimed without valid tax invoice; ","")&amp;IF(AND(L649="Yes",ISNUMBER(SEARCH("blocked",G649))),"Blocked input VAT claimed; ","")&amp;IF(AND(F649="Import - VAT paid at customs (Box 8)",M649=""),"Customs declaration no missing; ","")&amp;IF(AND(F649="Import - Reverse charge (Box 9)",E649="Saudi Arabia"),"RCM used for a local supplier; ","")&amp;IF(AND(L649="Yes",NOT(OR(F649="Standard domestic 15% (Box 7)",F649="Import - VAT paid at customs (Box 8)",F649="Import - Reverse charge (Box 9)"))),"VAT claimed on non-taxable category; ",""))</f>
        <v/>
      </c>
    </row>
    <row r="650">
      <c r="A650" s="17" t="n"/>
      <c r="B650" s="14" t="n"/>
      <c r="C650" s="14" t="n"/>
      <c r="D650" s="16" t="n"/>
      <c r="E650" s="14" t="n"/>
      <c r="F650" s="14" t="n"/>
      <c r="G650" s="14" t="n"/>
      <c r="H650" s="19" t="n"/>
      <c r="I650" s="19" t="n"/>
      <c r="J650" s="34">
        <f>IF(A650="","",H650+I650)</f>
        <v/>
      </c>
      <c r="K650" s="14" t="n"/>
      <c r="L650" s="14" t="n"/>
      <c r="M650" s="14" t="n"/>
      <c r="N650" s="14" t="n"/>
      <c r="O650" s="20">
        <f>IF(A650="","",SUMPRODUCT((A650&gt;=Setup!$C$19:$C$30)*(A650&lt;=Setup!$D$19:$D$30)*Setup!$A$19:$A$30))</f>
        <v/>
      </c>
      <c r="P650" s="34">
        <f>IF(A650="","",IF(OR(F650="Standard domestic 15% (Box 7)",F650="Import - VAT paid at customs (Box 8)",F650="Import - Reverse charge (Box 9)"),ROUND(H650*Setup!$B$9,2),0))</f>
        <v/>
      </c>
      <c r="Q650" s="34">
        <f>IF(A650="","",I650-P650)</f>
        <v/>
      </c>
      <c r="R650" s="34">
        <f>IF(A650="","",IF(L650="Yes",I650,0))</f>
        <v/>
      </c>
      <c r="S650" s="34">
        <f>IF(A650="","",IF(AND(L650="Yes",K650="Yes",NOT(ISNUMBER(SEARCH("blocked",G650))),OR(F650="Standard domestic 15% (Box 7)",F650="Import - VAT paid at customs (Box 8)",F650="Import - Reverse charge (Box 9)"),OR(F650&lt;&gt;"Standard domestic 15% (Box 7)",AND(LEN(D650)=15,LEFT(D650,1)="3",RIGHT(D650,1)="3",ISNUMBER(--D650)))),I650,0))</f>
        <v/>
      </c>
      <c r="T650" s="34">
        <f>IF(A650="","",R650-S650)</f>
        <v/>
      </c>
      <c r="U650" s="23">
        <f>IF(A650="","",IF(O650=0,"Outside audit periods; ","")&amp;IF(F650="","No VAT category; ","")&amp;IF(ABS(Q650)&gt;Setup!$B$10,"VAT ≠ 15% × net; ","")&amp;IF(AND(F650="Standard domestic 15% (Box 7)",NOT(AND(LEN(D650)=15,LEFT(D650,1)="3",RIGHT(D650,1)="3",ISNUMBER(--D650)))),"Invalid/missing supplier VAT no; ","")&amp;IF(AND(L650="Yes",K650&lt;&gt;"Yes"),"VAT claimed without valid tax invoice; ","")&amp;IF(AND(L650="Yes",ISNUMBER(SEARCH("blocked",G650))),"Blocked input VAT claimed; ","")&amp;IF(AND(F650="Import - VAT paid at customs (Box 8)",M650=""),"Customs declaration no missing; ","")&amp;IF(AND(F650="Import - Reverse charge (Box 9)",E650="Saudi Arabia"),"RCM used for a local supplier; ","")&amp;IF(AND(L650="Yes",NOT(OR(F650="Standard domestic 15% (Box 7)",F650="Import - VAT paid at customs (Box 8)",F650="Import - Reverse charge (Box 9)"))),"VAT claimed on non-taxable category; ",""))</f>
        <v/>
      </c>
    </row>
    <row r="651">
      <c r="A651" s="17" t="n"/>
      <c r="B651" s="14" t="n"/>
      <c r="C651" s="14" t="n"/>
      <c r="D651" s="16" t="n"/>
      <c r="E651" s="14" t="n"/>
      <c r="F651" s="14" t="n"/>
      <c r="G651" s="14" t="n"/>
      <c r="H651" s="19" t="n"/>
      <c r="I651" s="19" t="n"/>
      <c r="J651" s="34">
        <f>IF(A651="","",H651+I651)</f>
        <v/>
      </c>
      <c r="K651" s="14" t="n"/>
      <c r="L651" s="14" t="n"/>
      <c r="M651" s="14" t="n"/>
      <c r="N651" s="14" t="n"/>
      <c r="O651" s="20">
        <f>IF(A651="","",SUMPRODUCT((A651&gt;=Setup!$C$19:$C$30)*(A651&lt;=Setup!$D$19:$D$30)*Setup!$A$19:$A$30))</f>
        <v/>
      </c>
      <c r="P651" s="34">
        <f>IF(A651="","",IF(OR(F651="Standard domestic 15% (Box 7)",F651="Import - VAT paid at customs (Box 8)",F651="Import - Reverse charge (Box 9)"),ROUND(H651*Setup!$B$9,2),0))</f>
        <v/>
      </c>
      <c r="Q651" s="34">
        <f>IF(A651="","",I651-P651)</f>
        <v/>
      </c>
      <c r="R651" s="34">
        <f>IF(A651="","",IF(L651="Yes",I651,0))</f>
        <v/>
      </c>
      <c r="S651" s="34">
        <f>IF(A651="","",IF(AND(L651="Yes",K651="Yes",NOT(ISNUMBER(SEARCH("blocked",G651))),OR(F651="Standard domestic 15% (Box 7)",F651="Import - VAT paid at customs (Box 8)",F651="Import - Reverse charge (Box 9)"),OR(F651&lt;&gt;"Standard domestic 15% (Box 7)",AND(LEN(D651)=15,LEFT(D651,1)="3",RIGHT(D651,1)="3",ISNUMBER(--D651)))),I651,0))</f>
        <v/>
      </c>
      <c r="T651" s="34">
        <f>IF(A651="","",R651-S651)</f>
        <v/>
      </c>
      <c r="U651" s="23">
        <f>IF(A651="","",IF(O651=0,"Outside audit periods; ","")&amp;IF(F651="","No VAT category; ","")&amp;IF(ABS(Q651)&gt;Setup!$B$10,"VAT ≠ 15% × net; ","")&amp;IF(AND(F651="Standard domestic 15% (Box 7)",NOT(AND(LEN(D651)=15,LEFT(D651,1)="3",RIGHT(D651,1)="3",ISNUMBER(--D651)))),"Invalid/missing supplier VAT no; ","")&amp;IF(AND(L651="Yes",K651&lt;&gt;"Yes"),"VAT claimed without valid tax invoice; ","")&amp;IF(AND(L651="Yes",ISNUMBER(SEARCH("blocked",G651))),"Blocked input VAT claimed; ","")&amp;IF(AND(F651="Import - VAT paid at customs (Box 8)",M651=""),"Customs declaration no missing; ","")&amp;IF(AND(F651="Import - Reverse charge (Box 9)",E651="Saudi Arabia"),"RCM used for a local supplier; ","")&amp;IF(AND(L651="Yes",NOT(OR(F651="Standard domestic 15% (Box 7)",F651="Import - VAT paid at customs (Box 8)",F651="Import - Reverse charge (Box 9)"))),"VAT claimed on non-taxable category; ",""))</f>
        <v/>
      </c>
    </row>
    <row r="652">
      <c r="A652" s="17" t="n"/>
      <c r="B652" s="14" t="n"/>
      <c r="C652" s="14" t="n"/>
      <c r="D652" s="16" t="n"/>
      <c r="E652" s="14" t="n"/>
      <c r="F652" s="14" t="n"/>
      <c r="G652" s="14" t="n"/>
      <c r="H652" s="19" t="n"/>
      <c r="I652" s="19" t="n"/>
      <c r="J652" s="34">
        <f>IF(A652="","",H652+I652)</f>
        <v/>
      </c>
      <c r="K652" s="14" t="n"/>
      <c r="L652" s="14" t="n"/>
      <c r="M652" s="14" t="n"/>
      <c r="N652" s="14" t="n"/>
      <c r="O652" s="20">
        <f>IF(A652="","",SUMPRODUCT((A652&gt;=Setup!$C$19:$C$30)*(A652&lt;=Setup!$D$19:$D$30)*Setup!$A$19:$A$30))</f>
        <v/>
      </c>
      <c r="P652" s="34">
        <f>IF(A652="","",IF(OR(F652="Standard domestic 15% (Box 7)",F652="Import - VAT paid at customs (Box 8)",F652="Import - Reverse charge (Box 9)"),ROUND(H652*Setup!$B$9,2),0))</f>
        <v/>
      </c>
      <c r="Q652" s="34">
        <f>IF(A652="","",I652-P652)</f>
        <v/>
      </c>
      <c r="R652" s="34">
        <f>IF(A652="","",IF(L652="Yes",I652,0))</f>
        <v/>
      </c>
      <c r="S652" s="34">
        <f>IF(A652="","",IF(AND(L652="Yes",K652="Yes",NOT(ISNUMBER(SEARCH("blocked",G652))),OR(F652="Standard domestic 15% (Box 7)",F652="Import - VAT paid at customs (Box 8)",F652="Import - Reverse charge (Box 9)"),OR(F652&lt;&gt;"Standard domestic 15% (Box 7)",AND(LEN(D652)=15,LEFT(D652,1)="3",RIGHT(D652,1)="3",ISNUMBER(--D652)))),I652,0))</f>
        <v/>
      </c>
      <c r="T652" s="34">
        <f>IF(A652="","",R652-S652)</f>
        <v/>
      </c>
      <c r="U652" s="23">
        <f>IF(A652="","",IF(O652=0,"Outside audit periods; ","")&amp;IF(F652="","No VAT category; ","")&amp;IF(ABS(Q652)&gt;Setup!$B$10,"VAT ≠ 15% × net; ","")&amp;IF(AND(F652="Standard domestic 15% (Box 7)",NOT(AND(LEN(D652)=15,LEFT(D652,1)="3",RIGHT(D652,1)="3",ISNUMBER(--D652)))),"Invalid/missing supplier VAT no; ","")&amp;IF(AND(L652="Yes",K652&lt;&gt;"Yes"),"VAT claimed without valid tax invoice; ","")&amp;IF(AND(L652="Yes",ISNUMBER(SEARCH("blocked",G652))),"Blocked input VAT claimed; ","")&amp;IF(AND(F652="Import - VAT paid at customs (Box 8)",M652=""),"Customs declaration no missing; ","")&amp;IF(AND(F652="Import - Reverse charge (Box 9)",E652="Saudi Arabia"),"RCM used for a local supplier; ","")&amp;IF(AND(L652="Yes",NOT(OR(F652="Standard domestic 15% (Box 7)",F652="Import - VAT paid at customs (Box 8)",F652="Import - Reverse charge (Box 9)"))),"VAT claimed on non-taxable category; ",""))</f>
        <v/>
      </c>
    </row>
    <row r="653">
      <c r="A653" s="17" t="n"/>
      <c r="B653" s="14" t="n"/>
      <c r="C653" s="14" t="n"/>
      <c r="D653" s="16" t="n"/>
      <c r="E653" s="14" t="n"/>
      <c r="F653" s="14" t="n"/>
      <c r="G653" s="14" t="n"/>
      <c r="H653" s="19" t="n"/>
      <c r="I653" s="19" t="n"/>
      <c r="J653" s="34">
        <f>IF(A653="","",H653+I653)</f>
        <v/>
      </c>
      <c r="K653" s="14" t="n"/>
      <c r="L653" s="14" t="n"/>
      <c r="M653" s="14" t="n"/>
      <c r="N653" s="14" t="n"/>
      <c r="O653" s="20">
        <f>IF(A653="","",SUMPRODUCT((A653&gt;=Setup!$C$19:$C$30)*(A653&lt;=Setup!$D$19:$D$30)*Setup!$A$19:$A$30))</f>
        <v/>
      </c>
      <c r="P653" s="34">
        <f>IF(A653="","",IF(OR(F653="Standard domestic 15% (Box 7)",F653="Import - VAT paid at customs (Box 8)",F653="Import - Reverse charge (Box 9)"),ROUND(H653*Setup!$B$9,2),0))</f>
        <v/>
      </c>
      <c r="Q653" s="34">
        <f>IF(A653="","",I653-P653)</f>
        <v/>
      </c>
      <c r="R653" s="34">
        <f>IF(A653="","",IF(L653="Yes",I653,0))</f>
        <v/>
      </c>
      <c r="S653" s="34">
        <f>IF(A653="","",IF(AND(L653="Yes",K653="Yes",NOT(ISNUMBER(SEARCH("blocked",G653))),OR(F653="Standard domestic 15% (Box 7)",F653="Import - VAT paid at customs (Box 8)",F653="Import - Reverse charge (Box 9)"),OR(F653&lt;&gt;"Standard domestic 15% (Box 7)",AND(LEN(D653)=15,LEFT(D653,1)="3",RIGHT(D653,1)="3",ISNUMBER(--D653)))),I653,0))</f>
        <v/>
      </c>
      <c r="T653" s="34">
        <f>IF(A653="","",R653-S653)</f>
        <v/>
      </c>
      <c r="U653" s="23">
        <f>IF(A653="","",IF(O653=0,"Outside audit periods; ","")&amp;IF(F653="","No VAT category; ","")&amp;IF(ABS(Q653)&gt;Setup!$B$10,"VAT ≠ 15% × net; ","")&amp;IF(AND(F653="Standard domestic 15% (Box 7)",NOT(AND(LEN(D653)=15,LEFT(D653,1)="3",RIGHT(D653,1)="3",ISNUMBER(--D653)))),"Invalid/missing supplier VAT no; ","")&amp;IF(AND(L653="Yes",K653&lt;&gt;"Yes"),"VAT claimed without valid tax invoice; ","")&amp;IF(AND(L653="Yes",ISNUMBER(SEARCH("blocked",G653))),"Blocked input VAT claimed; ","")&amp;IF(AND(F653="Import - VAT paid at customs (Box 8)",M653=""),"Customs declaration no missing; ","")&amp;IF(AND(F653="Import - Reverse charge (Box 9)",E653="Saudi Arabia"),"RCM used for a local supplier; ","")&amp;IF(AND(L653="Yes",NOT(OR(F653="Standard domestic 15% (Box 7)",F653="Import - VAT paid at customs (Box 8)",F653="Import - Reverse charge (Box 9)"))),"VAT claimed on non-taxable category; ",""))</f>
        <v/>
      </c>
    </row>
    <row r="654">
      <c r="A654" s="17" t="n"/>
      <c r="B654" s="14" t="n"/>
      <c r="C654" s="14" t="n"/>
      <c r="D654" s="16" t="n"/>
      <c r="E654" s="14" t="n"/>
      <c r="F654" s="14" t="n"/>
      <c r="G654" s="14" t="n"/>
      <c r="H654" s="19" t="n"/>
      <c r="I654" s="19" t="n"/>
      <c r="J654" s="34">
        <f>IF(A654="","",H654+I654)</f>
        <v/>
      </c>
      <c r="K654" s="14" t="n"/>
      <c r="L654" s="14" t="n"/>
      <c r="M654" s="14" t="n"/>
      <c r="N654" s="14" t="n"/>
      <c r="O654" s="20">
        <f>IF(A654="","",SUMPRODUCT((A654&gt;=Setup!$C$19:$C$30)*(A654&lt;=Setup!$D$19:$D$30)*Setup!$A$19:$A$30))</f>
        <v/>
      </c>
      <c r="P654" s="34">
        <f>IF(A654="","",IF(OR(F654="Standard domestic 15% (Box 7)",F654="Import - VAT paid at customs (Box 8)",F654="Import - Reverse charge (Box 9)"),ROUND(H654*Setup!$B$9,2),0))</f>
        <v/>
      </c>
      <c r="Q654" s="34">
        <f>IF(A654="","",I654-P654)</f>
        <v/>
      </c>
      <c r="R654" s="34">
        <f>IF(A654="","",IF(L654="Yes",I654,0))</f>
        <v/>
      </c>
      <c r="S654" s="34">
        <f>IF(A654="","",IF(AND(L654="Yes",K654="Yes",NOT(ISNUMBER(SEARCH("blocked",G654))),OR(F654="Standard domestic 15% (Box 7)",F654="Import - VAT paid at customs (Box 8)",F654="Import - Reverse charge (Box 9)"),OR(F654&lt;&gt;"Standard domestic 15% (Box 7)",AND(LEN(D654)=15,LEFT(D654,1)="3",RIGHT(D654,1)="3",ISNUMBER(--D654)))),I654,0))</f>
        <v/>
      </c>
      <c r="T654" s="34">
        <f>IF(A654="","",R654-S654)</f>
        <v/>
      </c>
      <c r="U654" s="23">
        <f>IF(A654="","",IF(O654=0,"Outside audit periods; ","")&amp;IF(F654="","No VAT category; ","")&amp;IF(ABS(Q654)&gt;Setup!$B$10,"VAT ≠ 15% × net; ","")&amp;IF(AND(F654="Standard domestic 15% (Box 7)",NOT(AND(LEN(D654)=15,LEFT(D654,1)="3",RIGHT(D654,1)="3",ISNUMBER(--D654)))),"Invalid/missing supplier VAT no; ","")&amp;IF(AND(L654="Yes",K654&lt;&gt;"Yes"),"VAT claimed without valid tax invoice; ","")&amp;IF(AND(L654="Yes",ISNUMBER(SEARCH("blocked",G654))),"Blocked input VAT claimed; ","")&amp;IF(AND(F654="Import - VAT paid at customs (Box 8)",M654=""),"Customs declaration no missing; ","")&amp;IF(AND(F654="Import - Reverse charge (Box 9)",E654="Saudi Arabia"),"RCM used for a local supplier; ","")&amp;IF(AND(L654="Yes",NOT(OR(F654="Standard domestic 15% (Box 7)",F654="Import - VAT paid at customs (Box 8)",F654="Import - Reverse charge (Box 9)"))),"VAT claimed on non-taxable category; ",""))</f>
        <v/>
      </c>
    </row>
    <row r="655">
      <c r="A655" s="17" t="n"/>
      <c r="B655" s="14" t="n"/>
      <c r="C655" s="14" t="n"/>
      <c r="D655" s="16" t="n"/>
      <c r="E655" s="14" t="n"/>
      <c r="F655" s="14" t="n"/>
      <c r="G655" s="14" t="n"/>
      <c r="H655" s="19" t="n"/>
      <c r="I655" s="19" t="n"/>
      <c r="J655" s="34">
        <f>IF(A655="","",H655+I655)</f>
        <v/>
      </c>
      <c r="K655" s="14" t="n"/>
      <c r="L655" s="14" t="n"/>
      <c r="M655" s="14" t="n"/>
      <c r="N655" s="14" t="n"/>
      <c r="O655" s="20">
        <f>IF(A655="","",SUMPRODUCT((A655&gt;=Setup!$C$19:$C$30)*(A655&lt;=Setup!$D$19:$D$30)*Setup!$A$19:$A$30))</f>
        <v/>
      </c>
      <c r="P655" s="34">
        <f>IF(A655="","",IF(OR(F655="Standard domestic 15% (Box 7)",F655="Import - VAT paid at customs (Box 8)",F655="Import - Reverse charge (Box 9)"),ROUND(H655*Setup!$B$9,2),0))</f>
        <v/>
      </c>
      <c r="Q655" s="34">
        <f>IF(A655="","",I655-P655)</f>
        <v/>
      </c>
      <c r="R655" s="34">
        <f>IF(A655="","",IF(L655="Yes",I655,0))</f>
        <v/>
      </c>
      <c r="S655" s="34">
        <f>IF(A655="","",IF(AND(L655="Yes",K655="Yes",NOT(ISNUMBER(SEARCH("blocked",G655))),OR(F655="Standard domestic 15% (Box 7)",F655="Import - VAT paid at customs (Box 8)",F655="Import - Reverse charge (Box 9)"),OR(F655&lt;&gt;"Standard domestic 15% (Box 7)",AND(LEN(D655)=15,LEFT(D655,1)="3",RIGHT(D655,1)="3",ISNUMBER(--D655)))),I655,0))</f>
        <v/>
      </c>
      <c r="T655" s="34">
        <f>IF(A655="","",R655-S655)</f>
        <v/>
      </c>
      <c r="U655" s="23">
        <f>IF(A655="","",IF(O655=0,"Outside audit periods; ","")&amp;IF(F655="","No VAT category; ","")&amp;IF(ABS(Q655)&gt;Setup!$B$10,"VAT ≠ 15% × net; ","")&amp;IF(AND(F655="Standard domestic 15% (Box 7)",NOT(AND(LEN(D655)=15,LEFT(D655,1)="3",RIGHT(D655,1)="3",ISNUMBER(--D655)))),"Invalid/missing supplier VAT no; ","")&amp;IF(AND(L655="Yes",K655&lt;&gt;"Yes"),"VAT claimed without valid tax invoice; ","")&amp;IF(AND(L655="Yes",ISNUMBER(SEARCH("blocked",G655))),"Blocked input VAT claimed; ","")&amp;IF(AND(F655="Import - VAT paid at customs (Box 8)",M655=""),"Customs declaration no missing; ","")&amp;IF(AND(F655="Import - Reverse charge (Box 9)",E655="Saudi Arabia"),"RCM used for a local supplier; ","")&amp;IF(AND(L655="Yes",NOT(OR(F655="Standard domestic 15% (Box 7)",F655="Import - VAT paid at customs (Box 8)",F655="Import - Reverse charge (Box 9)"))),"VAT claimed on non-taxable category; ",""))</f>
        <v/>
      </c>
    </row>
    <row r="656">
      <c r="A656" s="17" t="n"/>
      <c r="B656" s="14" t="n"/>
      <c r="C656" s="14" t="n"/>
      <c r="D656" s="16" t="n"/>
      <c r="E656" s="14" t="n"/>
      <c r="F656" s="14" t="n"/>
      <c r="G656" s="14" t="n"/>
      <c r="H656" s="19" t="n"/>
      <c r="I656" s="19" t="n"/>
      <c r="J656" s="34">
        <f>IF(A656="","",H656+I656)</f>
        <v/>
      </c>
      <c r="K656" s="14" t="n"/>
      <c r="L656" s="14" t="n"/>
      <c r="M656" s="14" t="n"/>
      <c r="N656" s="14" t="n"/>
      <c r="O656" s="20">
        <f>IF(A656="","",SUMPRODUCT((A656&gt;=Setup!$C$19:$C$30)*(A656&lt;=Setup!$D$19:$D$30)*Setup!$A$19:$A$30))</f>
        <v/>
      </c>
      <c r="P656" s="34">
        <f>IF(A656="","",IF(OR(F656="Standard domestic 15% (Box 7)",F656="Import - VAT paid at customs (Box 8)",F656="Import - Reverse charge (Box 9)"),ROUND(H656*Setup!$B$9,2),0))</f>
        <v/>
      </c>
      <c r="Q656" s="34">
        <f>IF(A656="","",I656-P656)</f>
        <v/>
      </c>
      <c r="R656" s="34">
        <f>IF(A656="","",IF(L656="Yes",I656,0))</f>
        <v/>
      </c>
      <c r="S656" s="34">
        <f>IF(A656="","",IF(AND(L656="Yes",K656="Yes",NOT(ISNUMBER(SEARCH("blocked",G656))),OR(F656="Standard domestic 15% (Box 7)",F656="Import - VAT paid at customs (Box 8)",F656="Import - Reverse charge (Box 9)"),OR(F656&lt;&gt;"Standard domestic 15% (Box 7)",AND(LEN(D656)=15,LEFT(D656,1)="3",RIGHT(D656,1)="3",ISNUMBER(--D656)))),I656,0))</f>
        <v/>
      </c>
      <c r="T656" s="34">
        <f>IF(A656="","",R656-S656)</f>
        <v/>
      </c>
      <c r="U656" s="23">
        <f>IF(A656="","",IF(O656=0,"Outside audit periods; ","")&amp;IF(F656="","No VAT category; ","")&amp;IF(ABS(Q656)&gt;Setup!$B$10,"VAT ≠ 15% × net; ","")&amp;IF(AND(F656="Standard domestic 15% (Box 7)",NOT(AND(LEN(D656)=15,LEFT(D656,1)="3",RIGHT(D656,1)="3",ISNUMBER(--D656)))),"Invalid/missing supplier VAT no; ","")&amp;IF(AND(L656="Yes",K656&lt;&gt;"Yes"),"VAT claimed without valid tax invoice; ","")&amp;IF(AND(L656="Yes",ISNUMBER(SEARCH("blocked",G656))),"Blocked input VAT claimed; ","")&amp;IF(AND(F656="Import - VAT paid at customs (Box 8)",M656=""),"Customs declaration no missing; ","")&amp;IF(AND(F656="Import - Reverse charge (Box 9)",E656="Saudi Arabia"),"RCM used for a local supplier; ","")&amp;IF(AND(L656="Yes",NOT(OR(F656="Standard domestic 15% (Box 7)",F656="Import - VAT paid at customs (Box 8)",F656="Import - Reverse charge (Box 9)"))),"VAT claimed on non-taxable category; ",""))</f>
        <v/>
      </c>
    </row>
    <row r="657">
      <c r="A657" s="17" t="n"/>
      <c r="B657" s="14" t="n"/>
      <c r="C657" s="14" t="n"/>
      <c r="D657" s="16" t="n"/>
      <c r="E657" s="14" t="n"/>
      <c r="F657" s="14" t="n"/>
      <c r="G657" s="14" t="n"/>
      <c r="H657" s="19" t="n"/>
      <c r="I657" s="19" t="n"/>
      <c r="J657" s="34">
        <f>IF(A657="","",H657+I657)</f>
        <v/>
      </c>
      <c r="K657" s="14" t="n"/>
      <c r="L657" s="14" t="n"/>
      <c r="M657" s="14" t="n"/>
      <c r="N657" s="14" t="n"/>
      <c r="O657" s="20">
        <f>IF(A657="","",SUMPRODUCT((A657&gt;=Setup!$C$19:$C$30)*(A657&lt;=Setup!$D$19:$D$30)*Setup!$A$19:$A$30))</f>
        <v/>
      </c>
      <c r="P657" s="34">
        <f>IF(A657="","",IF(OR(F657="Standard domestic 15% (Box 7)",F657="Import - VAT paid at customs (Box 8)",F657="Import - Reverse charge (Box 9)"),ROUND(H657*Setup!$B$9,2),0))</f>
        <v/>
      </c>
      <c r="Q657" s="34">
        <f>IF(A657="","",I657-P657)</f>
        <v/>
      </c>
      <c r="R657" s="34">
        <f>IF(A657="","",IF(L657="Yes",I657,0))</f>
        <v/>
      </c>
      <c r="S657" s="34">
        <f>IF(A657="","",IF(AND(L657="Yes",K657="Yes",NOT(ISNUMBER(SEARCH("blocked",G657))),OR(F657="Standard domestic 15% (Box 7)",F657="Import - VAT paid at customs (Box 8)",F657="Import - Reverse charge (Box 9)"),OR(F657&lt;&gt;"Standard domestic 15% (Box 7)",AND(LEN(D657)=15,LEFT(D657,1)="3",RIGHT(D657,1)="3",ISNUMBER(--D657)))),I657,0))</f>
        <v/>
      </c>
      <c r="T657" s="34">
        <f>IF(A657="","",R657-S657)</f>
        <v/>
      </c>
      <c r="U657" s="23">
        <f>IF(A657="","",IF(O657=0,"Outside audit periods; ","")&amp;IF(F657="","No VAT category; ","")&amp;IF(ABS(Q657)&gt;Setup!$B$10,"VAT ≠ 15% × net; ","")&amp;IF(AND(F657="Standard domestic 15% (Box 7)",NOT(AND(LEN(D657)=15,LEFT(D657,1)="3",RIGHT(D657,1)="3",ISNUMBER(--D657)))),"Invalid/missing supplier VAT no; ","")&amp;IF(AND(L657="Yes",K657&lt;&gt;"Yes"),"VAT claimed without valid tax invoice; ","")&amp;IF(AND(L657="Yes",ISNUMBER(SEARCH("blocked",G657))),"Blocked input VAT claimed; ","")&amp;IF(AND(F657="Import - VAT paid at customs (Box 8)",M657=""),"Customs declaration no missing; ","")&amp;IF(AND(F657="Import - Reverse charge (Box 9)",E657="Saudi Arabia"),"RCM used for a local supplier; ","")&amp;IF(AND(L657="Yes",NOT(OR(F657="Standard domestic 15% (Box 7)",F657="Import - VAT paid at customs (Box 8)",F657="Import - Reverse charge (Box 9)"))),"VAT claimed on non-taxable category; ",""))</f>
        <v/>
      </c>
    </row>
    <row r="658">
      <c r="A658" s="17" t="n"/>
      <c r="B658" s="14" t="n"/>
      <c r="C658" s="14" t="n"/>
      <c r="D658" s="16" t="n"/>
      <c r="E658" s="14" t="n"/>
      <c r="F658" s="14" t="n"/>
      <c r="G658" s="14" t="n"/>
      <c r="H658" s="19" t="n"/>
      <c r="I658" s="19" t="n"/>
      <c r="J658" s="34">
        <f>IF(A658="","",H658+I658)</f>
        <v/>
      </c>
      <c r="K658" s="14" t="n"/>
      <c r="L658" s="14" t="n"/>
      <c r="M658" s="14" t="n"/>
      <c r="N658" s="14" t="n"/>
      <c r="O658" s="20">
        <f>IF(A658="","",SUMPRODUCT((A658&gt;=Setup!$C$19:$C$30)*(A658&lt;=Setup!$D$19:$D$30)*Setup!$A$19:$A$30))</f>
        <v/>
      </c>
      <c r="P658" s="34">
        <f>IF(A658="","",IF(OR(F658="Standard domestic 15% (Box 7)",F658="Import - VAT paid at customs (Box 8)",F658="Import - Reverse charge (Box 9)"),ROUND(H658*Setup!$B$9,2),0))</f>
        <v/>
      </c>
      <c r="Q658" s="34">
        <f>IF(A658="","",I658-P658)</f>
        <v/>
      </c>
      <c r="R658" s="34">
        <f>IF(A658="","",IF(L658="Yes",I658,0))</f>
        <v/>
      </c>
      <c r="S658" s="34">
        <f>IF(A658="","",IF(AND(L658="Yes",K658="Yes",NOT(ISNUMBER(SEARCH("blocked",G658))),OR(F658="Standard domestic 15% (Box 7)",F658="Import - VAT paid at customs (Box 8)",F658="Import - Reverse charge (Box 9)"),OR(F658&lt;&gt;"Standard domestic 15% (Box 7)",AND(LEN(D658)=15,LEFT(D658,1)="3",RIGHT(D658,1)="3",ISNUMBER(--D658)))),I658,0))</f>
        <v/>
      </c>
      <c r="T658" s="34">
        <f>IF(A658="","",R658-S658)</f>
        <v/>
      </c>
      <c r="U658" s="23">
        <f>IF(A658="","",IF(O658=0,"Outside audit periods; ","")&amp;IF(F658="","No VAT category; ","")&amp;IF(ABS(Q658)&gt;Setup!$B$10,"VAT ≠ 15% × net; ","")&amp;IF(AND(F658="Standard domestic 15% (Box 7)",NOT(AND(LEN(D658)=15,LEFT(D658,1)="3",RIGHT(D658,1)="3",ISNUMBER(--D658)))),"Invalid/missing supplier VAT no; ","")&amp;IF(AND(L658="Yes",K658&lt;&gt;"Yes"),"VAT claimed without valid tax invoice; ","")&amp;IF(AND(L658="Yes",ISNUMBER(SEARCH("blocked",G658))),"Blocked input VAT claimed; ","")&amp;IF(AND(F658="Import - VAT paid at customs (Box 8)",M658=""),"Customs declaration no missing; ","")&amp;IF(AND(F658="Import - Reverse charge (Box 9)",E658="Saudi Arabia"),"RCM used for a local supplier; ","")&amp;IF(AND(L658="Yes",NOT(OR(F658="Standard domestic 15% (Box 7)",F658="Import - VAT paid at customs (Box 8)",F658="Import - Reverse charge (Box 9)"))),"VAT claimed on non-taxable category; ",""))</f>
        <v/>
      </c>
    </row>
    <row r="659">
      <c r="A659" s="17" t="n"/>
      <c r="B659" s="14" t="n"/>
      <c r="C659" s="14" t="n"/>
      <c r="D659" s="16" t="n"/>
      <c r="E659" s="14" t="n"/>
      <c r="F659" s="14" t="n"/>
      <c r="G659" s="14" t="n"/>
      <c r="H659" s="19" t="n"/>
      <c r="I659" s="19" t="n"/>
      <c r="J659" s="34">
        <f>IF(A659="","",H659+I659)</f>
        <v/>
      </c>
      <c r="K659" s="14" t="n"/>
      <c r="L659" s="14" t="n"/>
      <c r="M659" s="14" t="n"/>
      <c r="N659" s="14" t="n"/>
      <c r="O659" s="20">
        <f>IF(A659="","",SUMPRODUCT((A659&gt;=Setup!$C$19:$C$30)*(A659&lt;=Setup!$D$19:$D$30)*Setup!$A$19:$A$30))</f>
        <v/>
      </c>
      <c r="P659" s="34">
        <f>IF(A659="","",IF(OR(F659="Standard domestic 15% (Box 7)",F659="Import - VAT paid at customs (Box 8)",F659="Import - Reverse charge (Box 9)"),ROUND(H659*Setup!$B$9,2),0))</f>
        <v/>
      </c>
      <c r="Q659" s="34">
        <f>IF(A659="","",I659-P659)</f>
        <v/>
      </c>
      <c r="R659" s="34">
        <f>IF(A659="","",IF(L659="Yes",I659,0))</f>
        <v/>
      </c>
      <c r="S659" s="34">
        <f>IF(A659="","",IF(AND(L659="Yes",K659="Yes",NOT(ISNUMBER(SEARCH("blocked",G659))),OR(F659="Standard domestic 15% (Box 7)",F659="Import - VAT paid at customs (Box 8)",F659="Import - Reverse charge (Box 9)"),OR(F659&lt;&gt;"Standard domestic 15% (Box 7)",AND(LEN(D659)=15,LEFT(D659,1)="3",RIGHT(D659,1)="3",ISNUMBER(--D659)))),I659,0))</f>
        <v/>
      </c>
      <c r="T659" s="34">
        <f>IF(A659="","",R659-S659)</f>
        <v/>
      </c>
      <c r="U659" s="23">
        <f>IF(A659="","",IF(O659=0,"Outside audit periods; ","")&amp;IF(F659="","No VAT category; ","")&amp;IF(ABS(Q659)&gt;Setup!$B$10,"VAT ≠ 15% × net; ","")&amp;IF(AND(F659="Standard domestic 15% (Box 7)",NOT(AND(LEN(D659)=15,LEFT(D659,1)="3",RIGHT(D659,1)="3",ISNUMBER(--D659)))),"Invalid/missing supplier VAT no; ","")&amp;IF(AND(L659="Yes",K659&lt;&gt;"Yes"),"VAT claimed without valid tax invoice; ","")&amp;IF(AND(L659="Yes",ISNUMBER(SEARCH("blocked",G659))),"Blocked input VAT claimed; ","")&amp;IF(AND(F659="Import - VAT paid at customs (Box 8)",M659=""),"Customs declaration no missing; ","")&amp;IF(AND(F659="Import - Reverse charge (Box 9)",E659="Saudi Arabia"),"RCM used for a local supplier; ","")&amp;IF(AND(L659="Yes",NOT(OR(F659="Standard domestic 15% (Box 7)",F659="Import - VAT paid at customs (Box 8)",F659="Import - Reverse charge (Box 9)"))),"VAT claimed on non-taxable category; ",""))</f>
        <v/>
      </c>
    </row>
    <row r="660">
      <c r="A660" s="17" t="n"/>
      <c r="B660" s="14" t="n"/>
      <c r="C660" s="14" t="n"/>
      <c r="D660" s="16" t="n"/>
      <c r="E660" s="14" t="n"/>
      <c r="F660" s="14" t="n"/>
      <c r="G660" s="14" t="n"/>
      <c r="H660" s="19" t="n"/>
      <c r="I660" s="19" t="n"/>
      <c r="J660" s="34">
        <f>IF(A660="","",H660+I660)</f>
        <v/>
      </c>
      <c r="K660" s="14" t="n"/>
      <c r="L660" s="14" t="n"/>
      <c r="M660" s="14" t="n"/>
      <c r="N660" s="14" t="n"/>
      <c r="O660" s="20">
        <f>IF(A660="","",SUMPRODUCT((A660&gt;=Setup!$C$19:$C$30)*(A660&lt;=Setup!$D$19:$D$30)*Setup!$A$19:$A$30))</f>
        <v/>
      </c>
      <c r="P660" s="34">
        <f>IF(A660="","",IF(OR(F660="Standard domestic 15% (Box 7)",F660="Import - VAT paid at customs (Box 8)",F660="Import - Reverse charge (Box 9)"),ROUND(H660*Setup!$B$9,2),0))</f>
        <v/>
      </c>
      <c r="Q660" s="34">
        <f>IF(A660="","",I660-P660)</f>
        <v/>
      </c>
      <c r="R660" s="34">
        <f>IF(A660="","",IF(L660="Yes",I660,0))</f>
        <v/>
      </c>
      <c r="S660" s="34">
        <f>IF(A660="","",IF(AND(L660="Yes",K660="Yes",NOT(ISNUMBER(SEARCH("blocked",G660))),OR(F660="Standard domestic 15% (Box 7)",F660="Import - VAT paid at customs (Box 8)",F660="Import - Reverse charge (Box 9)"),OR(F660&lt;&gt;"Standard domestic 15% (Box 7)",AND(LEN(D660)=15,LEFT(D660,1)="3",RIGHT(D660,1)="3",ISNUMBER(--D660)))),I660,0))</f>
        <v/>
      </c>
      <c r="T660" s="34">
        <f>IF(A660="","",R660-S660)</f>
        <v/>
      </c>
      <c r="U660" s="23">
        <f>IF(A660="","",IF(O660=0,"Outside audit periods; ","")&amp;IF(F660="","No VAT category; ","")&amp;IF(ABS(Q660)&gt;Setup!$B$10,"VAT ≠ 15% × net; ","")&amp;IF(AND(F660="Standard domestic 15% (Box 7)",NOT(AND(LEN(D660)=15,LEFT(D660,1)="3",RIGHT(D660,1)="3",ISNUMBER(--D660)))),"Invalid/missing supplier VAT no; ","")&amp;IF(AND(L660="Yes",K660&lt;&gt;"Yes"),"VAT claimed without valid tax invoice; ","")&amp;IF(AND(L660="Yes",ISNUMBER(SEARCH("blocked",G660))),"Blocked input VAT claimed; ","")&amp;IF(AND(F660="Import - VAT paid at customs (Box 8)",M660=""),"Customs declaration no missing; ","")&amp;IF(AND(F660="Import - Reverse charge (Box 9)",E660="Saudi Arabia"),"RCM used for a local supplier; ","")&amp;IF(AND(L660="Yes",NOT(OR(F660="Standard domestic 15% (Box 7)",F660="Import - VAT paid at customs (Box 8)",F660="Import - Reverse charge (Box 9)"))),"VAT claimed on non-taxable category; ",""))</f>
        <v/>
      </c>
    </row>
    <row r="661">
      <c r="A661" s="17" t="n"/>
      <c r="B661" s="14" t="n"/>
      <c r="C661" s="14" t="n"/>
      <c r="D661" s="16" t="n"/>
      <c r="E661" s="14" t="n"/>
      <c r="F661" s="14" t="n"/>
      <c r="G661" s="14" t="n"/>
      <c r="H661" s="19" t="n"/>
      <c r="I661" s="19" t="n"/>
      <c r="J661" s="34">
        <f>IF(A661="","",H661+I661)</f>
        <v/>
      </c>
      <c r="K661" s="14" t="n"/>
      <c r="L661" s="14" t="n"/>
      <c r="M661" s="14" t="n"/>
      <c r="N661" s="14" t="n"/>
      <c r="O661" s="20">
        <f>IF(A661="","",SUMPRODUCT((A661&gt;=Setup!$C$19:$C$30)*(A661&lt;=Setup!$D$19:$D$30)*Setup!$A$19:$A$30))</f>
        <v/>
      </c>
      <c r="P661" s="34">
        <f>IF(A661="","",IF(OR(F661="Standard domestic 15% (Box 7)",F661="Import - VAT paid at customs (Box 8)",F661="Import - Reverse charge (Box 9)"),ROUND(H661*Setup!$B$9,2),0))</f>
        <v/>
      </c>
      <c r="Q661" s="34">
        <f>IF(A661="","",I661-P661)</f>
        <v/>
      </c>
      <c r="R661" s="34">
        <f>IF(A661="","",IF(L661="Yes",I661,0))</f>
        <v/>
      </c>
      <c r="S661" s="34">
        <f>IF(A661="","",IF(AND(L661="Yes",K661="Yes",NOT(ISNUMBER(SEARCH("blocked",G661))),OR(F661="Standard domestic 15% (Box 7)",F661="Import - VAT paid at customs (Box 8)",F661="Import - Reverse charge (Box 9)"),OR(F661&lt;&gt;"Standard domestic 15% (Box 7)",AND(LEN(D661)=15,LEFT(D661,1)="3",RIGHT(D661,1)="3",ISNUMBER(--D661)))),I661,0))</f>
        <v/>
      </c>
      <c r="T661" s="34">
        <f>IF(A661="","",R661-S661)</f>
        <v/>
      </c>
      <c r="U661" s="23">
        <f>IF(A661="","",IF(O661=0,"Outside audit periods; ","")&amp;IF(F661="","No VAT category; ","")&amp;IF(ABS(Q661)&gt;Setup!$B$10,"VAT ≠ 15% × net; ","")&amp;IF(AND(F661="Standard domestic 15% (Box 7)",NOT(AND(LEN(D661)=15,LEFT(D661,1)="3",RIGHT(D661,1)="3",ISNUMBER(--D661)))),"Invalid/missing supplier VAT no; ","")&amp;IF(AND(L661="Yes",K661&lt;&gt;"Yes"),"VAT claimed without valid tax invoice; ","")&amp;IF(AND(L661="Yes",ISNUMBER(SEARCH("blocked",G661))),"Blocked input VAT claimed; ","")&amp;IF(AND(F661="Import - VAT paid at customs (Box 8)",M661=""),"Customs declaration no missing; ","")&amp;IF(AND(F661="Import - Reverse charge (Box 9)",E661="Saudi Arabia"),"RCM used for a local supplier; ","")&amp;IF(AND(L661="Yes",NOT(OR(F661="Standard domestic 15% (Box 7)",F661="Import - VAT paid at customs (Box 8)",F661="Import - Reverse charge (Box 9)"))),"VAT claimed on non-taxable category; ",""))</f>
        <v/>
      </c>
    </row>
    <row r="662">
      <c r="A662" s="17" t="n"/>
      <c r="B662" s="14" t="n"/>
      <c r="C662" s="14" t="n"/>
      <c r="D662" s="16" t="n"/>
      <c r="E662" s="14" t="n"/>
      <c r="F662" s="14" t="n"/>
      <c r="G662" s="14" t="n"/>
      <c r="H662" s="19" t="n"/>
      <c r="I662" s="19" t="n"/>
      <c r="J662" s="34">
        <f>IF(A662="","",H662+I662)</f>
        <v/>
      </c>
      <c r="K662" s="14" t="n"/>
      <c r="L662" s="14" t="n"/>
      <c r="M662" s="14" t="n"/>
      <c r="N662" s="14" t="n"/>
      <c r="O662" s="20">
        <f>IF(A662="","",SUMPRODUCT((A662&gt;=Setup!$C$19:$C$30)*(A662&lt;=Setup!$D$19:$D$30)*Setup!$A$19:$A$30))</f>
        <v/>
      </c>
      <c r="P662" s="34">
        <f>IF(A662="","",IF(OR(F662="Standard domestic 15% (Box 7)",F662="Import - VAT paid at customs (Box 8)",F662="Import - Reverse charge (Box 9)"),ROUND(H662*Setup!$B$9,2),0))</f>
        <v/>
      </c>
      <c r="Q662" s="34">
        <f>IF(A662="","",I662-P662)</f>
        <v/>
      </c>
      <c r="R662" s="34">
        <f>IF(A662="","",IF(L662="Yes",I662,0))</f>
        <v/>
      </c>
      <c r="S662" s="34">
        <f>IF(A662="","",IF(AND(L662="Yes",K662="Yes",NOT(ISNUMBER(SEARCH("blocked",G662))),OR(F662="Standard domestic 15% (Box 7)",F662="Import - VAT paid at customs (Box 8)",F662="Import - Reverse charge (Box 9)"),OR(F662&lt;&gt;"Standard domestic 15% (Box 7)",AND(LEN(D662)=15,LEFT(D662,1)="3",RIGHT(D662,1)="3",ISNUMBER(--D662)))),I662,0))</f>
        <v/>
      </c>
      <c r="T662" s="34">
        <f>IF(A662="","",R662-S662)</f>
        <v/>
      </c>
      <c r="U662" s="23">
        <f>IF(A662="","",IF(O662=0,"Outside audit periods; ","")&amp;IF(F662="","No VAT category; ","")&amp;IF(ABS(Q662)&gt;Setup!$B$10,"VAT ≠ 15% × net; ","")&amp;IF(AND(F662="Standard domestic 15% (Box 7)",NOT(AND(LEN(D662)=15,LEFT(D662,1)="3",RIGHT(D662,1)="3",ISNUMBER(--D662)))),"Invalid/missing supplier VAT no; ","")&amp;IF(AND(L662="Yes",K662&lt;&gt;"Yes"),"VAT claimed without valid tax invoice; ","")&amp;IF(AND(L662="Yes",ISNUMBER(SEARCH("blocked",G662))),"Blocked input VAT claimed; ","")&amp;IF(AND(F662="Import - VAT paid at customs (Box 8)",M662=""),"Customs declaration no missing; ","")&amp;IF(AND(F662="Import - Reverse charge (Box 9)",E662="Saudi Arabia"),"RCM used for a local supplier; ","")&amp;IF(AND(L662="Yes",NOT(OR(F662="Standard domestic 15% (Box 7)",F662="Import - VAT paid at customs (Box 8)",F662="Import - Reverse charge (Box 9)"))),"VAT claimed on non-taxable category; ",""))</f>
        <v/>
      </c>
    </row>
    <row r="663">
      <c r="A663" s="17" t="n"/>
      <c r="B663" s="14" t="n"/>
      <c r="C663" s="14" t="n"/>
      <c r="D663" s="16" t="n"/>
      <c r="E663" s="14" t="n"/>
      <c r="F663" s="14" t="n"/>
      <c r="G663" s="14" t="n"/>
      <c r="H663" s="19" t="n"/>
      <c r="I663" s="19" t="n"/>
      <c r="J663" s="34">
        <f>IF(A663="","",H663+I663)</f>
        <v/>
      </c>
      <c r="K663" s="14" t="n"/>
      <c r="L663" s="14" t="n"/>
      <c r="M663" s="14" t="n"/>
      <c r="N663" s="14" t="n"/>
      <c r="O663" s="20">
        <f>IF(A663="","",SUMPRODUCT((A663&gt;=Setup!$C$19:$C$30)*(A663&lt;=Setup!$D$19:$D$30)*Setup!$A$19:$A$30))</f>
        <v/>
      </c>
      <c r="P663" s="34">
        <f>IF(A663="","",IF(OR(F663="Standard domestic 15% (Box 7)",F663="Import - VAT paid at customs (Box 8)",F663="Import - Reverse charge (Box 9)"),ROUND(H663*Setup!$B$9,2),0))</f>
        <v/>
      </c>
      <c r="Q663" s="34">
        <f>IF(A663="","",I663-P663)</f>
        <v/>
      </c>
      <c r="R663" s="34">
        <f>IF(A663="","",IF(L663="Yes",I663,0))</f>
        <v/>
      </c>
      <c r="S663" s="34">
        <f>IF(A663="","",IF(AND(L663="Yes",K663="Yes",NOT(ISNUMBER(SEARCH("blocked",G663))),OR(F663="Standard domestic 15% (Box 7)",F663="Import - VAT paid at customs (Box 8)",F663="Import - Reverse charge (Box 9)"),OR(F663&lt;&gt;"Standard domestic 15% (Box 7)",AND(LEN(D663)=15,LEFT(D663,1)="3",RIGHT(D663,1)="3",ISNUMBER(--D663)))),I663,0))</f>
        <v/>
      </c>
      <c r="T663" s="34">
        <f>IF(A663="","",R663-S663)</f>
        <v/>
      </c>
      <c r="U663" s="23">
        <f>IF(A663="","",IF(O663=0,"Outside audit periods; ","")&amp;IF(F663="","No VAT category; ","")&amp;IF(ABS(Q663)&gt;Setup!$B$10,"VAT ≠ 15% × net; ","")&amp;IF(AND(F663="Standard domestic 15% (Box 7)",NOT(AND(LEN(D663)=15,LEFT(D663,1)="3",RIGHT(D663,1)="3",ISNUMBER(--D663)))),"Invalid/missing supplier VAT no; ","")&amp;IF(AND(L663="Yes",K663&lt;&gt;"Yes"),"VAT claimed without valid tax invoice; ","")&amp;IF(AND(L663="Yes",ISNUMBER(SEARCH("blocked",G663))),"Blocked input VAT claimed; ","")&amp;IF(AND(F663="Import - VAT paid at customs (Box 8)",M663=""),"Customs declaration no missing; ","")&amp;IF(AND(F663="Import - Reverse charge (Box 9)",E663="Saudi Arabia"),"RCM used for a local supplier; ","")&amp;IF(AND(L663="Yes",NOT(OR(F663="Standard domestic 15% (Box 7)",F663="Import - VAT paid at customs (Box 8)",F663="Import - Reverse charge (Box 9)"))),"VAT claimed on non-taxable category; ",""))</f>
        <v/>
      </c>
    </row>
    <row r="664">
      <c r="A664" s="17" t="n"/>
      <c r="B664" s="14" t="n"/>
      <c r="C664" s="14" t="n"/>
      <c r="D664" s="16" t="n"/>
      <c r="E664" s="14" t="n"/>
      <c r="F664" s="14" t="n"/>
      <c r="G664" s="14" t="n"/>
      <c r="H664" s="19" t="n"/>
      <c r="I664" s="19" t="n"/>
      <c r="J664" s="34">
        <f>IF(A664="","",H664+I664)</f>
        <v/>
      </c>
      <c r="K664" s="14" t="n"/>
      <c r="L664" s="14" t="n"/>
      <c r="M664" s="14" t="n"/>
      <c r="N664" s="14" t="n"/>
      <c r="O664" s="20">
        <f>IF(A664="","",SUMPRODUCT((A664&gt;=Setup!$C$19:$C$30)*(A664&lt;=Setup!$D$19:$D$30)*Setup!$A$19:$A$30))</f>
        <v/>
      </c>
      <c r="P664" s="34">
        <f>IF(A664="","",IF(OR(F664="Standard domestic 15% (Box 7)",F664="Import - VAT paid at customs (Box 8)",F664="Import - Reverse charge (Box 9)"),ROUND(H664*Setup!$B$9,2),0))</f>
        <v/>
      </c>
      <c r="Q664" s="34">
        <f>IF(A664="","",I664-P664)</f>
        <v/>
      </c>
      <c r="R664" s="34">
        <f>IF(A664="","",IF(L664="Yes",I664,0))</f>
        <v/>
      </c>
      <c r="S664" s="34">
        <f>IF(A664="","",IF(AND(L664="Yes",K664="Yes",NOT(ISNUMBER(SEARCH("blocked",G664))),OR(F664="Standard domestic 15% (Box 7)",F664="Import - VAT paid at customs (Box 8)",F664="Import - Reverse charge (Box 9)"),OR(F664&lt;&gt;"Standard domestic 15% (Box 7)",AND(LEN(D664)=15,LEFT(D664,1)="3",RIGHT(D664,1)="3",ISNUMBER(--D664)))),I664,0))</f>
        <v/>
      </c>
      <c r="T664" s="34">
        <f>IF(A664="","",R664-S664)</f>
        <v/>
      </c>
      <c r="U664" s="23">
        <f>IF(A664="","",IF(O664=0,"Outside audit periods; ","")&amp;IF(F664="","No VAT category; ","")&amp;IF(ABS(Q664)&gt;Setup!$B$10,"VAT ≠ 15% × net; ","")&amp;IF(AND(F664="Standard domestic 15% (Box 7)",NOT(AND(LEN(D664)=15,LEFT(D664,1)="3",RIGHT(D664,1)="3",ISNUMBER(--D664)))),"Invalid/missing supplier VAT no; ","")&amp;IF(AND(L664="Yes",K664&lt;&gt;"Yes"),"VAT claimed without valid tax invoice; ","")&amp;IF(AND(L664="Yes",ISNUMBER(SEARCH("blocked",G664))),"Blocked input VAT claimed; ","")&amp;IF(AND(F664="Import - VAT paid at customs (Box 8)",M664=""),"Customs declaration no missing; ","")&amp;IF(AND(F664="Import - Reverse charge (Box 9)",E664="Saudi Arabia"),"RCM used for a local supplier; ","")&amp;IF(AND(L664="Yes",NOT(OR(F664="Standard domestic 15% (Box 7)",F664="Import - VAT paid at customs (Box 8)",F664="Import - Reverse charge (Box 9)"))),"VAT claimed on non-taxable category; ",""))</f>
        <v/>
      </c>
    </row>
    <row r="665">
      <c r="A665" s="17" t="n"/>
      <c r="B665" s="14" t="n"/>
      <c r="C665" s="14" t="n"/>
      <c r="D665" s="16" t="n"/>
      <c r="E665" s="14" t="n"/>
      <c r="F665" s="14" t="n"/>
      <c r="G665" s="14" t="n"/>
      <c r="H665" s="19" t="n"/>
      <c r="I665" s="19" t="n"/>
      <c r="J665" s="34">
        <f>IF(A665="","",H665+I665)</f>
        <v/>
      </c>
      <c r="K665" s="14" t="n"/>
      <c r="L665" s="14" t="n"/>
      <c r="M665" s="14" t="n"/>
      <c r="N665" s="14" t="n"/>
      <c r="O665" s="20">
        <f>IF(A665="","",SUMPRODUCT((A665&gt;=Setup!$C$19:$C$30)*(A665&lt;=Setup!$D$19:$D$30)*Setup!$A$19:$A$30))</f>
        <v/>
      </c>
      <c r="P665" s="34">
        <f>IF(A665="","",IF(OR(F665="Standard domestic 15% (Box 7)",F665="Import - VAT paid at customs (Box 8)",F665="Import - Reverse charge (Box 9)"),ROUND(H665*Setup!$B$9,2),0))</f>
        <v/>
      </c>
      <c r="Q665" s="34">
        <f>IF(A665="","",I665-P665)</f>
        <v/>
      </c>
      <c r="R665" s="34">
        <f>IF(A665="","",IF(L665="Yes",I665,0))</f>
        <v/>
      </c>
      <c r="S665" s="34">
        <f>IF(A665="","",IF(AND(L665="Yes",K665="Yes",NOT(ISNUMBER(SEARCH("blocked",G665))),OR(F665="Standard domestic 15% (Box 7)",F665="Import - VAT paid at customs (Box 8)",F665="Import - Reverse charge (Box 9)"),OR(F665&lt;&gt;"Standard domestic 15% (Box 7)",AND(LEN(D665)=15,LEFT(D665,1)="3",RIGHT(D665,1)="3",ISNUMBER(--D665)))),I665,0))</f>
        <v/>
      </c>
      <c r="T665" s="34">
        <f>IF(A665="","",R665-S665)</f>
        <v/>
      </c>
      <c r="U665" s="23">
        <f>IF(A665="","",IF(O665=0,"Outside audit periods; ","")&amp;IF(F665="","No VAT category; ","")&amp;IF(ABS(Q665)&gt;Setup!$B$10,"VAT ≠ 15% × net; ","")&amp;IF(AND(F665="Standard domestic 15% (Box 7)",NOT(AND(LEN(D665)=15,LEFT(D665,1)="3",RIGHT(D665,1)="3",ISNUMBER(--D665)))),"Invalid/missing supplier VAT no; ","")&amp;IF(AND(L665="Yes",K665&lt;&gt;"Yes"),"VAT claimed without valid tax invoice; ","")&amp;IF(AND(L665="Yes",ISNUMBER(SEARCH("blocked",G665))),"Blocked input VAT claimed; ","")&amp;IF(AND(F665="Import - VAT paid at customs (Box 8)",M665=""),"Customs declaration no missing; ","")&amp;IF(AND(F665="Import - Reverse charge (Box 9)",E665="Saudi Arabia"),"RCM used for a local supplier; ","")&amp;IF(AND(L665="Yes",NOT(OR(F665="Standard domestic 15% (Box 7)",F665="Import - VAT paid at customs (Box 8)",F665="Import - Reverse charge (Box 9)"))),"VAT claimed on non-taxable category; ",""))</f>
        <v/>
      </c>
    </row>
    <row r="666">
      <c r="A666" s="17" t="n"/>
      <c r="B666" s="14" t="n"/>
      <c r="C666" s="14" t="n"/>
      <c r="D666" s="16" t="n"/>
      <c r="E666" s="14" t="n"/>
      <c r="F666" s="14" t="n"/>
      <c r="G666" s="14" t="n"/>
      <c r="H666" s="19" t="n"/>
      <c r="I666" s="19" t="n"/>
      <c r="J666" s="34">
        <f>IF(A666="","",H666+I666)</f>
        <v/>
      </c>
      <c r="K666" s="14" t="n"/>
      <c r="L666" s="14" t="n"/>
      <c r="M666" s="14" t="n"/>
      <c r="N666" s="14" t="n"/>
      <c r="O666" s="20">
        <f>IF(A666="","",SUMPRODUCT((A666&gt;=Setup!$C$19:$C$30)*(A666&lt;=Setup!$D$19:$D$30)*Setup!$A$19:$A$30))</f>
        <v/>
      </c>
      <c r="P666" s="34">
        <f>IF(A666="","",IF(OR(F666="Standard domestic 15% (Box 7)",F666="Import - VAT paid at customs (Box 8)",F666="Import - Reverse charge (Box 9)"),ROUND(H666*Setup!$B$9,2),0))</f>
        <v/>
      </c>
      <c r="Q666" s="34">
        <f>IF(A666="","",I666-P666)</f>
        <v/>
      </c>
      <c r="R666" s="34">
        <f>IF(A666="","",IF(L666="Yes",I666,0))</f>
        <v/>
      </c>
      <c r="S666" s="34">
        <f>IF(A666="","",IF(AND(L666="Yes",K666="Yes",NOT(ISNUMBER(SEARCH("blocked",G666))),OR(F666="Standard domestic 15% (Box 7)",F666="Import - VAT paid at customs (Box 8)",F666="Import - Reverse charge (Box 9)"),OR(F666&lt;&gt;"Standard domestic 15% (Box 7)",AND(LEN(D666)=15,LEFT(D666,1)="3",RIGHT(D666,1)="3",ISNUMBER(--D666)))),I666,0))</f>
        <v/>
      </c>
      <c r="T666" s="34">
        <f>IF(A666="","",R666-S666)</f>
        <v/>
      </c>
      <c r="U666" s="23">
        <f>IF(A666="","",IF(O666=0,"Outside audit periods; ","")&amp;IF(F666="","No VAT category; ","")&amp;IF(ABS(Q666)&gt;Setup!$B$10,"VAT ≠ 15% × net; ","")&amp;IF(AND(F666="Standard domestic 15% (Box 7)",NOT(AND(LEN(D666)=15,LEFT(D666,1)="3",RIGHT(D666,1)="3",ISNUMBER(--D666)))),"Invalid/missing supplier VAT no; ","")&amp;IF(AND(L666="Yes",K666&lt;&gt;"Yes"),"VAT claimed without valid tax invoice; ","")&amp;IF(AND(L666="Yes",ISNUMBER(SEARCH("blocked",G666))),"Blocked input VAT claimed; ","")&amp;IF(AND(F666="Import - VAT paid at customs (Box 8)",M666=""),"Customs declaration no missing; ","")&amp;IF(AND(F666="Import - Reverse charge (Box 9)",E666="Saudi Arabia"),"RCM used for a local supplier; ","")&amp;IF(AND(L666="Yes",NOT(OR(F666="Standard domestic 15% (Box 7)",F666="Import - VAT paid at customs (Box 8)",F666="Import - Reverse charge (Box 9)"))),"VAT claimed on non-taxable category; ",""))</f>
        <v/>
      </c>
    </row>
    <row r="667">
      <c r="A667" s="17" t="n"/>
      <c r="B667" s="14" t="n"/>
      <c r="C667" s="14" t="n"/>
      <c r="D667" s="16" t="n"/>
      <c r="E667" s="14" t="n"/>
      <c r="F667" s="14" t="n"/>
      <c r="G667" s="14" t="n"/>
      <c r="H667" s="19" t="n"/>
      <c r="I667" s="19" t="n"/>
      <c r="J667" s="34">
        <f>IF(A667="","",H667+I667)</f>
        <v/>
      </c>
      <c r="K667" s="14" t="n"/>
      <c r="L667" s="14" t="n"/>
      <c r="M667" s="14" t="n"/>
      <c r="N667" s="14" t="n"/>
      <c r="O667" s="20">
        <f>IF(A667="","",SUMPRODUCT((A667&gt;=Setup!$C$19:$C$30)*(A667&lt;=Setup!$D$19:$D$30)*Setup!$A$19:$A$30))</f>
        <v/>
      </c>
      <c r="P667" s="34">
        <f>IF(A667="","",IF(OR(F667="Standard domestic 15% (Box 7)",F667="Import - VAT paid at customs (Box 8)",F667="Import - Reverse charge (Box 9)"),ROUND(H667*Setup!$B$9,2),0))</f>
        <v/>
      </c>
      <c r="Q667" s="34">
        <f>IF(A667="","",I667-P667)</f>
        <v/>
      </c>
      <c r="R667" s="34">
        <f>IF(A667="","",IF(L667="Yes",I667,0))</f>
        <v/>
      </c>
      <c r="S667" s="34">
        <f>IF(A667="","",IF(AND(L667="Yes",K667="Yes",NOT(ISNUMBER(SEARCH("blocked",G667))),OR(F667="Standard domestic 15% (Box 7)",F667="Import - VAT paid at customs (Box 8)",F667="Import - Reverse charge (Box 9)"),OR(F667&lt;&gt;"Standard domestic 15% (Box 7)",AND(LEN(D667)=15,LEFT(D667,1)="3",RIGHT(D667,1)="3",ISNUMBER(--D667)))),I667,0))</f>
        <v/>
      </c>
      <c r="T667" s="34">
        <f>IF(A667="","",R667-S667)</f>
        <v/>
      </c>
      <c r="U667" s="23">
        <f>IF(A667="","",IF(O667=0,"Outside audit periods; ","")&amp;IF(F667="","No VAT category; ","")&amp;IF(ABS(Q667)&gt;Setup!$B$10,"VAT ≠ 15% × net; ","")&amp;IF(AND(F667="Standard domestic 15% (Box 7)",NOT(AND(LEN(D667)=15,LEFT(D667,1)="3",RIGHT(D667,1)="3",ISNUMBER(--D667)))),"Invalid/missing supplier VAT no; ","")&amp;IF(AND(L667="Yes",K667&lt;&gt;"Yes"),"VAT claimed without valid tax invoice; ","")&amp;IF(AND(L667="Yes",ISNUMBER(SEARCH("blocked",G667))),"Blocked input VAT claimed; ","")&amp;IF(AND(F667="Import - VAT paid at customs (Box 8)",M667=""),"Customs declaration no missing; ","")&amp;IF(AND(F667="Import - Reverse charge (Box 9)",E667="Saudi Arabia"),"RCM used for a local supplier; ","")&amp;IF(AND(L667="Yes",NOT(OR(F667="Standard domestic 15% (Box 7)",F667="Import - VAT paid at customs (Box 8)",F667="Import - Reverse charge (Box 9)"))),"VAT claimed on non-taxable category; ",""))</f>
        <v/>
      </c>
    </row>
    <row r="668">
      <c r="A668" s="17" t="n"/>
      <c r="B668" s="14" t="n"/>
      <c r="C668" s="14" t="n"/>
      <c r="D668" s="16" t="n"/>
      <c r="E668" s="14" t="n"/>
      <c r="F668" s="14" t="n"/>
      <c r="G668" s="14" t="n"/>
      <c r="H668" s="19" t="n"/>
      <c r="I668" s="19" t="n"/>
      <c r="J668" s="34">
        <f>IF(A668="","",H668+I668)</f>
        <v/>
      </c>
      <c r="K668" s="14" t="n"/>
      <c r="L668" s="14" t="n"/>
      <c r="M668" s="14" t="n"/>
      <c r="N668" s="14" t="n"/>
      <c r="O668" s="20">
        <f>IF(A668="","",SUMPRODUCT((A668&gt;=Setup!$C$19:$C$30)*(A668&lt;=Setup!$D$19:$D$30)*Setup!$A$19:$A$30))</f>
        <v/>
      </c>
      <c r="P668" s="34">
        <f>IF(A668="","",IF(OR(F668="Standard domestic 15% (Box 7)",F668="Import - VAT paid at customs (Box 8)",F668="Import - Reverse charge (Box 9)"),ROUND(H668*Setup!$B$9,2),0))</f>
        <v/>
      </c>
      <c r="Q668" s="34">
        <f>IF(A668="","",I668-P668)</f>
        <v/>
      </c>
      <c r="R668" s="34">
        <f>IF(A668="","",IF(L668="Yes",I668,0))</f>
        <v/>
      </c>
      <c r="S668" s="34">
        <f>IF(A668="","",IF(AND(L668="Yes",K668="Yes",NOT(ISNUMBER(SEARCH("blocked",G668))),OR(F668="Standard domestic 15% (Box 7)",F668="Import - VAT paid at customs (Box 8)",F668="Import - Reverse charge (Box 9)"),OR(F668&lt;&gt;"Standard domestic 15% (Box 7)",AND(LEN(D668)=15,LEFT(D668,1)="3",RIGHT(D668,1)="3",ISNUMBER(--D668)))),I668,0))</f>
        <v/>
      </c>
      <c r="T668" s="34">
        <f>IF(A668="","",R668-S668)</f>
        <v/>
      </c>
      <c r="U668" s="23">
        <f>IF(A668="","",IF(O668=0,"Outside audit periods; ","")&amp;IF(F668="","No VAT category; ","")&amp;IF(ABS(Q668)&gt;Setup!$B$10,"VAT ≠ 15% × net; ","")&amp;IF(AND(F668="Standard domestic 15% (Box 7)",NOT(AND(LEN(D668)=15,LEFT(D668,1)="3",RIGHT(D668,1)="3",ISNUMBER(--D668)))),"Invalid/missing supplier VAT no; ","")&amp;IF(AND(L668="Yes",K668&lt;&gt;"Yes"),"VAT claimed without valid tax invoice; ","")&amp;IF(AND(L668="Yes",ISNUMBER(SEARCH("blocked",G668))),"Blocked input VAT claimed; ","")&amp;IF(AND(F668="Import - VAT paid at customs (Box 8)",M668=""),"Customs declaration no missing; ","")&amp;IF(AND(F668="Import - Reverse charge (Box 9)",E668="Saudi Arabia"),"RCM used for a local supplier; ","")&amp;IF(AND(L668="Yes",NOT(OR(F668="Standard domestic 15% (Box 7)",F668="Import - VAT paid at customs (Box 8)",F668="Import - Reverse charge (Box 9)"))),"VAT claimed on non-taxable category; ",""))</f>
        <v/>
      </c>
    </row>
    <row r="669">
      <c r="A669" s="17" t="n"/>
      <c r="B669" s="14" t="n"/>
      <c r="C669" s="14" t="n"/>
      <c r="D669" s="16" t="n"/>
      <c r="E669" s="14" t="n"/>
      <c r="F669" s="14" t="n"/>
      <c r="G669" s="14" t="n"/>
      <c r="H669" s="19" t="n"/>
      <c r="I669" s="19" t="n"/>
      <c r="J669" s="34">
        <f>IF(A669="","",H669+I669)</f>
        <v/>
      </c>
      <c r="K669" s="14" t="n"/>
      <c r="L669" s="14" t="n"/>
      <c r="M669" s="14" t="n"/>
      <c r="N669" s="14" t="n"/>
      <c r="O669" s="20">
        <f>IF(A669="","",SUMPRODUCT((A669&gt;=Setup!$C$19:$C$30)*(A669&lt;=Setup!$D$19:$D$30)*Setup!$A$19:$A$30))</f>
        <v/>
      </c>
      <c r="P669" s="34">
        <f>IF(A669="","",IF(OR(F669="Standard domestic 15% (Box 7)",F669="Import - VAT paid at customs (Box 8)",F669="Import - Reverse charge (Box 9)"),ROUND(H669*Setup!$B$9,2),0))</f>
        <v/>
      </c>
      <c r="Q669" s="34">
        <f>IF(A669="","",I669-P669)</f>
        <v/>
      </c>
      <c r="R669" s="34">
        <f>IF(A669="","",IF(L669="Yes",I669,0))</f>
        <v/>
      </c>
      <c r="S669" s="34">
        <f>IF(A669="","",IF(AND(L669="Yes",K669="Yes",NOT(ISNUMBER(SEARCH("blocked",G669))),OR(F669="Standard domestic 15% (Box 7)",F669="Import - VAT paid at customs (Box 8)",F669="Import - Reverse charge (Box 9)"),OR(F669&lt;&gt;"Standard domestic 15% (Box 7)",AND(LEN(D669)=15,LEFT(D669,1)="3",RIGHT(D669,1)="3",ISNUMBER(--D669)))),I669,0))</f>
        <v/>
      </c>
      <c r="T669" s="34">
        <f>IF(A669="","",R669-S669)</f>
        <v/>
      </c>
      <c r="U669" s="23">
        <f>IF(A669="","",IF(O669=0,"Outside audit periods; ","")&amp;IF(F669="","No VAT category; ","")&amp;IF(ABS(Q669)&gt;Setup!$B$10,"VAT ≠ 15% × net; ","")&amp;IF(AND(F669="Standard domestic 15% (Box 7)",NOT(AND(LEN(D669)=15,LEFT(D669,1)="3",RIGHT(D669,1)="3",ISNUMBER(--D669)))),"Invalid/missing supplier VAT no; ","")&amp;IF(AND(L669="Yes",K669&lt;&gt;"Yes"),"VAT claimed without valid tax invoice; ","")&amp;IF(AND(L669="Yes",ISNUMBER(SEARCH("blocked",G669))),"Blocked input VAT claimed; ","")&amp;IF(AND(F669="Import - VAT paid at customs (Box 8)",M669=""),"Customs declaration no missing; ","")&amp;IF(AND(F669="Import - Reverse charge (Box 9)",E669="Saudi Arabia"),"RCM used for a local supplier; ","")&amp;IF(AND(L669="Yes",NOT(OR(F669="Standard domestic 15% (Box 7)",F669="Import - VAT paid at customs (Box 8)",F669="Import - Reverse charge (Box 9)"))),"VAT claimed on non-taxable category; ",""))</f>
        <v/>
      </c>
    </row>
    <row r="670">
      <c r="A670" s="17" t="n"/>
      <c r="B670" s="14" t="n"/>
      <c r="C670" s="14" t="n"/>
      <c r="D670" s="16" t="n"/>
      <c r="E670" s="14" t="n"/>
      <c r="F670" s="14" t="n"/>
      <c r="G670" s="14" t="n"/>
      <c r="H670" s="19" t="n"/>
      <c r="I670" s="19" t="n"/>
      <c r="J670" s="34">
        <f>IF(A670="","",H670+I670)</f>
        <v/>
      </c>
      <c r="K670" s="14" t="n"/>
      <c r="L670" s="14" t="n"/>
      <c r="M670" s="14" t="n"/>
      <c r="N670" s="14" t="n"/>
      <c r="O670" s="20">
        <f>IF(A670="","",SUMPRODUCT((A670&gt;=Setup!$C$19:$C$30)*(A670&lt;=Setup!$D$19:$D$30)*Setup!$A$19:$A$30))</f>
        <v/>
      </c>
      <c r="P670" s="34">
        <f>IF(A670="","",IF(OR(F670="Standard domestic 15% (Box 7)",F670="Import - VAT paid at customs (Box 8)",F670="Import - Reverse charge (Box 9)"),ROUND(H670*Setup!$B$9,2),0))</f>
        <v/>
      </c>
      <c r="Q670" s="34">
        <f>IF(A670="","",I670-P670)</f>
        <v/>
      </c>
      <c r="R670" s="34">
        <f>IF(A670="","",IF(L670="Yes",I670,0))</f>
        <v/>
      </c>
      <c r="S670" s="34">
        <f>IF(A670="","",IF(AND(L670="Yes",K670="Yes",NOT(ISNUMBER(SEARCH("blocked",G670))),OR(F670="Standard domestic 15% (Box 7)",F670="Import - VAT paid at customs (Box 8)",F670="Import - Reverse charge (Box 9)"),OR(F670&lt;&gt;"Standard domestic 15% (Box 7)",AND(LEN(D670)=15,LEFT(D670,1)="3",RIGHT(D670,1)="3",ISNUMBER(--D670)))),I670,0))</f>
        <v/>
      </c>
      <c r="T670" s="34">
        <f>IF(A670="","",R670-S670)</f>
        <v/>
      </c>
      <c r="U670" s="23">
        <f>IF(A670="","",IF(O670=0,"Outside audit periods; ","")&amp;IF(F670="","No VAT category; ","")&amp;IF(ABS(Q670)&gt;Setup!$B$10,"VAT ≠ 15% × net; ","")&amp;IF(AND(F670="Standard domestic 15% (Box 7)",NOT(AND(LEN(D670)=15,LEFT(D670,1)="3",RIGHT(D670,1)="3",ISNUMBER(--D670)))),"Invalid/missing supplier VAT no; ","")&amp;IF(AND(L670="Yes",K670&lt;&gt;"Yes"),"VAT claimed without valid tax invoice; ","")&amp;IF(AND(L670="Yes",ISNUMBER(SEARCH("blocked",G670))),"Blocked input VAT claimed; ","")&amp;IF(AND(F670="Import - VAT paid at customs (Box 8)",M670=""),"Customs declaration no missing; ","")&amp;IF(AND(F670="Import - Reverse charge (Box 9)",E670="Saudi Arabia"),"RCM used for a local supplier; ","")&amp;IF(AND(L670="Yes",NOT(OR(F670="Standard domestic 15% (Box 7)",F670="Import - VAT paid at customs (Box 8)",F670="Import - Reverse charge (Box 9)"))),"VAT claimed on non-taxable category; ",""))</f>
        <v/>
      </c>
    </row>
    <row r="671">
      <c r="A671" s="17" t="n"/>
      <c r="B671" s="14" t="n"/>
      <c r="C671" s="14" t="n"/>
      <c r="D671" s="16" t="n"/>
      <c r="E671" s="14" t="n"/>
      <c r="F671" s="14" t="n"/>
      <c r="G671" s="14" t="n"/>
      <c r="H671" s="19" t="n"/>
      <c r="I671" s="19" t="n"/>
      <c r="J671" s="34">
        <f>IF(A671="","",H671+I671)</f>
        <v/>
      </c>
      <c r="K671" s="14" t="n"/>
      <c r="L671" s="14" t="n"/>
      <c r="M671" s="14" t="n"/>
      <c r="N671" s="14" t="n"/>
      <c r="O671" s="20">
        <f>IF(A671="","",SUMPRODUCT((A671&gt;=Setup!$C$19:$C$30)*(A671&lt;=Setup!$D$19:$D$30)*Setup!$A$19:$A$30))</f>
        <v/>
      </c>
      <c r="P671" s="34">
        <f>IF(A671="","",IF(OR(F671="Standard domestic 15% (Box 7)",F671="Import - VAT paid at customs (Box 8)",F671="Import - Reverse charge (Box 9)"),ROUND(H671*Setup!$B$9,2),0))</f>
        <v/>
      </c>
      <c r="Q671" s="34">
        <f>IF(A671="","",I671-P671)</f>
        <v/>
      </c>
      <c r="R671" s="34">
        <f>IF(A671="","",IF(L671="Yes",I671,0))</f>
        <v/>
      </c>
      <c r="S671" s="34">
        <f>IF(A671="","",IF(AND(L671="Yes",K671="Yes",NOT(ISNUMBER(SEARCH("blocked",G671))),OR(F671="Standard domestic 15% (Box 7)",F671="Import - VAT paid at customs (Box 8)",F671="Import - Reverse charge (Box 9)"),OR(F671&lt;&gt;"Standard domestic 15% (Box 7)",AND(LEN(D671)=15,LEFT(D671,1)="3",RIGHT(D671,1)="3",ISNUMBER(--D671)))),I671,0))</f>
        <v/>
      </c>
      <c r="T671" s="34">
        <f>IF(A671="","",R671-S671)</f>
        <v/>
      </c>
      <c r="U671" s="23">
        <f>IF(A671="","",IF(O671=0,"Outside audit periods; ","")&amp;IF(F671="","No VAT category; ","")&amp;IF(ABS(Q671)&gt;Setup!$B$10,"VAT ≠ 15% × net; ","")&amp;IF(AND(F671="Standard domestic 15% (Box 7)",NOT(AND(LEN(D671)=15,LEFT(D671,1)="3",RIGHT(D671,1)="3",ISNUMBER(--D671)))),"Invalid/missing supplier VAT no; ","")&amp;IF(AND(L671="Yes",K671&lt;&gt;"Yes"),"VAT claimed without valid tax invoice; ","")&amp;IF(AND(L671="Yes",ISNUMBER(SEARCH("blocked",G671))),"Blocked input VAT claimed; ","")&amp;IF(AND(F671="Import - VAT paid at customs (Box 8)",M671=""),"Customs declaration no missing; ","")&amp;IF(AND(F671="Import - Reverse charge (Box 9)",E671="Saudi Arabia"),"RCM used for a local supplier; ","")&amp;IF(AND(L671="Yes",NOT(OR(F671="Standard domestic 15% (Box 7)",F671="Import - VAT paid at customs (Box 8)",F671="Import - Reverse charge (Box 9)"))),"VAT claimed on non-taxable category; ",""))</f>
        <v/>
      </c>
    </row>
    <row r="672">
      <c r="A672" s="17" t="n"/>
      <c r="B672" s="14" t="n"/>
      <c r="C672" s="14" t="n"/>
      <c r="D672" s="16" t="n"/>
      <c r="E672" s="14" t="n"/>
      <c r="F672" s="14" t="n"/>
      <c r="G672" s="14" t="n"/>
      <c r="H672" s="19" t="n"/>
      <c r="I672" s="19" t="n"/>
      <c r="J672" s="34">
        <f>IF(A672="","",H672+I672)</f>
        <v/>
      </c>
      <c r="K672" s="14" t="n"/>
      <c r="L672" s="14" t="n"/>
      <c r="M672" s="14" t="n"/>
      <c r="N672" s="14" t="n"/>
      <c r="O672" s="20">
        <f>IF(A672="","",SUMPRODUCT((A672&gt;=Setup!$C$19:$C$30)*(A672&lt;=Setup!$D$19:$D$30)*Setup!$A$19:$A$30))</f>
        <v/>
      </c>
      <c r="P672" s="34">
        <f>IF(A672="","",IF(OR(F672="Standard domestic 15% (Box 7)",F672="Import - VAT paid at customs (Box 8)",F672="Import - Reverse charge (Box 9)"),ROUND(H672*Setup!$B$9,2),0))</f>
        <v/>
      </c>
      <c r="Q672" s="34">
        <f>IF(A672="","",I672-P672)</f>
        <v/>
      </c>
      <c r="R672" s="34">
        <f>IF(A672="","",IF(L672="Yes",I672,0))</f>
        <v/>
      </c>
      <c r="S672" s="34">
        <f>IF(A672="","",IF(AND(L672="Yes",K672="Yes",NOT(ISNUMBER(SEARCH("blocked",G672))),OR(F672="Standard domestic 15% (Box 7)",F672="Import - VAT paid at customs (Box 8)",F672="Import - Reverse charge (Box 9)"),OR(F672&lt;&gt;"Standard domestic 15% (Box 7)",AND(LEN(D672)=15,LEFT(D672,1)="3",RIGHT(D672,1)="3",ISNUMBER(--D672)))),I672,0))</f>
        <v/>
      </c>
      <c r="T672" s="34">
        <f>IF(A672="","",R672-S672)</f>
        <v/>
      </c>
      <c r="U672" s="23">
        <f>IF(A672="","",IF(O672=0,"Outside audit periods; ","")&amp;IF(F672="","No VAT category; ","")&amp;IF(ABS(Q672)&gt;Setup!$B$10,"VAT ≠ 15% × net; ","")&amp;IF(AND(F672="Standard domestic 15% (Box 7)",NOT(AND(LEN(D672)=15,LEFT(D672,1)="3",RIGHT(D672,1)="3",ISNUMBER(--D672)))),"Invalid/missing supplier VAT no; ","")&amp;IF(AND(L672="Yes",K672&lt;&gt;"Yes"),"VAT claimed without valid tax invoice; ","")&amp;IF(AND(L672="Yes",ISNUMBER(SEARCH("blocked",G672))),"Blocked input VAT claimed; ","")&amp;IF(AND(F672="Import - VAT paid at customs (Box 8)",M672=""),"Customs declaration no missing; ","")&amp;IF(AND(F672="Import - Reverse charge (Box 9)",E672="Saudi Arabia"),"RCM used for a local supplier; ","")&amp;IF(AND(L672="Yes",NOT(OR(F672="Standard domestic 15% (Box 7)",F672="Import - VAT paid at customs (Box 8)",F672="Import - Reverse charge (Box 9)"))),"VAT claimed on non-taxable category; ",""))</f>
        <v/>
      </c>
    </row>
    <row r="673">
      <c r="A673" s="17" t="n"/>
      <c r="B673" s="14" t="n"/>
      <c r="C673" s="14" t="n"/>
      <c r="D673" s="16" t="n"/>
      <c r="E673" s="14" t="n"/>
      <c r="F673" s="14" t="n"/>
      <c r="G673" s="14" t="n"/>
      <c r="H673" s="19" t="n"/>
      <c r="I673" s="19" t="n"/>
      <c r="J673" s="34">
        <f>IF(A673="","",H673+I673)</f>
        <v/>
      </c>
      <c r="K673" s="14" t="n"/>
      <c r="L673" s="14" t="n"/>
      <c r="M673" s="14" t="n"/>
      <c r="N673" s="14" t="n"/>
      <c r="O673" s="20">
        <f>IF(A673="","",SUMPRODUCT((A673&gt;=Setup!$C$19:$C$30)*(A673&lt;=Setup!$D$19:$D$30)*Setup!$A$19:$A$30))</f>
        <v/>
      </c>
      <c r="P673" s="34">
        <f>IF(A673="","",IF(OR(F673="Standard domestic 15% (Box 7)",F673="Import - VAT paid at customs (Box 8)",F673="Import - Reverse charge (Box 9)"),ROUND(H673*Setup!$B$9,2),0))</f>
        <v/>
      </c>
      <c r="Q673" s="34">
        <f>IF(A673="","",I673-P673)</f>
        <v/>
      </c>
      <c r="R673" s="34">
        <f>IF(A673="","",IF(L673="Yes",I673,0))</f>
        <v/>
      </c>
      <c r="S673" s="34">
        <f>IF(A673="","",IF(AND(L673="Yes",K673="Yes",NOT(ISNUMBER(SEARCH("blocked",G673))),OR(F673="Standard domestic 15% (Box 7)",F673="Import - VAT paid at customs (Box 8)",F673="Import - Reverse charge (Box 9)"),OR(F673&lt;&gt;"Standard domestic 15% (Box 7)",AND(LEN(D673)=15,LEFT(D673,1)="3",RIGHT(D673,1)="3",ISNUMBER(--D673)))),I673,0))</f>
        <v/>
      </c>
      <c r="T673" s="34">
        <f>IF(A673="","",R673-S673)</f>
        <v/>
      </c>
      <c r="U673" s="23">
        <f>IF(A673="","",IF(O673=0,"Outside audit periods; ","")&amp;IF(F673="","No VAT category; ","")&amp;IF(ABS(Q673)&gt;Setup!$B$10,"VAT ≠ 15% × net; ","")&amp;IF(AND(F673="Standard domestic 15% (Box 7)",NOT(AND(LEN(D673)=15,LEFT(D673,1)="3",RIGHT(D673,1)="3",ISNUMBER(--D673)))),"Invalid/missing supplier VAT no; ","")&amp;IF(AND(L673="Yes",K673&lt;&gt;"Yes"),"VAT claimed without valid tax invoice; ","")&amp;IF(AND(L673="Yes",ISNUMBER(SEARCH("blocked",G673))),"Blocked input VAT claimed; ","")&amp;IF(AND(F673="Import - VAT paid at customs (Box 8)",M673=""),"Customs declaration no missing; ","")&amp;IF(AND(F673="Import - Reverse charge (Box 9)",E673="Saudi Arabia"),"RCM used for a local supplier; ","")&amp;IF(AND(L673="Yes",NOT(OR(F673="Standard domestic 15% (Box 7)",F673="Import - VAT paid at customs (Box 8)",F673="Import - Reverse charge (Box 9)"))),"VAT claimed on non-taxable category; ",""))</f>
        <v/>
      </c>
    </row>
    <row r="674">
      <c r="A674" s="17" t="n"/>
      <c r="B674" s="14" t="n"/>
      <c r="C674" s="14" t="n"/>
      <c r="D674" s="16" t="n"/>
      <c r="E674" s="14" t="n"/>
      <c r="F674" s="14" t="n"/>
      <c r="G674" s="14" t="n"/>
      <c r="H674" s="19" t="n"/>
      <c r="I674" s="19" t="n"/>
      <c r="J674" s="34">
        <f>IF(A674="","",H674+I674)</f>
        <v/>
      </c>
      <c r="K674" s="14" t="n"/>
      <c r="L674" s="14" t="n"/>
      <c r="M674" s="14" t="n"/>
      <c r="N674" s="14" t="n"/>
      <c r="O674" s="20">
        <f>IF(A674="","",SUMPRODUCT((A674&gt;=Setup!$C$19:$C$30)*(A674&lt;=Setup!$D$19:$D$30)*Setup!$A$19:$A$30))</f>
        <v/>
      </c>
      <c r="P674" s="34">
        <f>IF(A674="","",IF(OR(F674="Standard domestic 15% (Box 7)",F674="Import - VAT paid at customs (Box 8)",F674="Import - Reverse charge (Box 9)"),ROUND(H674*Setup!$B$9,2),0))</f>
        <v/>
      </c>
      <c r="Q674" s="34">
        <f>IF(A674="","",I674-P674)</f>
        <v/>
      </c>
      <c r="R674" s="34">
        <f>IF(A674="","",IF(L674="Yes",I674,0))</f>
        <v/>
      </c>
      <c r="S674" s="34">
        <f>IF(A674="","",IF(AND(L674="Yes",K674="Yes",NOT(ISNUMBER(SEARCH("blocked",G674))),OR(F674="Standard domestic 15% (Box 7)",F674="Import - VAT paid at customs (Box 8)",F674="Import - Reverse charge (Box 9)"),OR(F674&lt;&gt;"Standard domestic 15% (Box 7)",AND(LEN(D674)=15,LEFT(D674,1)="3",RIGHT(D674,1)="3",ISNUMBER(--D674)))),I674,0))</f>
        <v/>
      </c>
      <c r="T674" s="34">
        <f>IF(A674="","",R674-S674)</f>
        <v/>
      </c>
      <c r="U674" s="23">
        <f>IF(A674="","",IF(O674=0,"Outside audit periods; ","")&amp;IF(F674="","No VAT category; ","")&amp;IF(ABS(Q674)&gt;Setup!$B$10,"VAT ≠ 15% × net; ","")&amp;IF(AND(F674="Standard domestic 15% (Box 7)",NOT(AND(LEN(D674)=15,LEFT(D674,1)="3",RIGHT(D674,1)="3",ISNUMBER(--D674)))),"Invalid/missing supplier VAT no; ","")&amp;IF(AND(L674="Yes",K674&lt;&gt;"Yes"),"VAT claimed without valid tax invoice; ","")&amp;IF(AND(L674="Yes",ISNUMBER(SEARCH("blocked",G674))),"Blocked input VAT claimed; ","")&amp;IF(AND(F674="Import - VAT paid at customs (Box 8)",M674=""),"Customs declaration no missing; ","")&amp;IF(AND(F674="Import - Reverse charge (Box 9)",E674="Saudi Arabia"),"RCM used for a local supplier; ","")&amp;IF(AND(L674="Yes",NOT(OR(F674="Standard domestic 15% (Box 7)",F674="Import - VAT paid at customs (Box 8)",F674="Import - Reverse charge (Box 9)"))),"VAT claimed on non-taxable category; ",""))</f>
        <v/>
      </c>
    </row>
    <row r="675">
      <c r="A675" s="17" t="n"/>
      <c r="B675" s="14" t="n"/>
      <c r="C675" s="14" t="n"/>
      <c r="D675" s="16" t="n"/>
      <c r="E675" s="14" t="n"/>
      <c r="F675" s="14" t="n"/>
      <c r="G675" s="14" t="n"/>
      <c r="H675" s="19" t="n"/>
      <c r="I675" s="19" t="n"/>
      <c r="J675" s="34">
        <f>IF(A675="","",H675+I675)</f>
        <v/>
      </c>
      <c r="K675" s="14" t="n"/>
      <c r="L675" s="14" t="n"/>
      <c r="M675" s="14" t="n"/>
      <c r="N675" s="14" t="n"/>
      <c r="O675" s="20">
        <f>IF(A675="","",SUMPRODUCT((A675&gt;=Setup!$C$19:$C$30)*(A675&lt;=Setup!$D$19:$D$30)*Setup!$A$19:$A$30))</f>
        <v/>
      </c>
      <c r="P675" s="34">
        <f>IF(A675="","",IF(OR(F675="Standard domestic 15% (Box 7)",F675="Import - VAT paid at customs (Box 8)",F675="Import - Reverse charge (Box 9)"),ROUND(H675*Setup!$B$9,2),0))</f>
        <v/>
      </c>
      <c r="Q675" s="34">
        <f>IF(A675="","",I675-P675)</f>
        <v/>
      </c>
      <c r="R675" s="34">
        <f>IF(A675="","",IF(L675="Yes",I675,0))</f>
        <v/>
      </c>
      <c r="S675" s="34">
        <f>IF(A675="","",IF(AND(L675="Yes",K675="Yes",NOT(ISNUMBER(SEARCH("blocked",G675))),OR(F675="Standard domestic 15% (Box 7)",F675="Import - VAT paid at customs (Box 8)",F675="Import - Reverse charge (Box 9)"),OR(F675&lt;&gt;"Standard domestic 15% (Box 7)",AND(LEN(D675)=15,LEFT(D675,1)="3",RIGHT(D675,1)="3",ISNUMBER(--D675)))),I675,0))</f>
        <v/>
      </c>
      <c r="T675" s="34">
        <f>IF(A675="","",R675-S675)</f>
        <v/>
      </c>
      <c r="U675" s="23">
        <f>IF(A675="","",IF(O675=0,"Outside audit periods; ","")&amp;IF(F675="","No VAT category; ","")&amp;IF(ABS(Q675)&gt;Setup!$B$10,"VAT ≠ 15% × net; ","")&amp;IF(AND(F675="Standard domestic 15% (Box 7)",NOT(AND(LEN(D675)=15,LEFT(D675,1)="3",RIGHT(D675,1)="3",ISNUMBER(--D675)))),"Invalid/missing supplier VAT no; ","")&amp;IF(AND(L675="Yes",K675&lt;&gt;"Yes"),"VAT claimed without valid tax invoice; ","")&amp;IF(AND(L675="Yes",ISNUMBER(SEARCH("blocked",G675))),"Blocked input VAT claimed; ","")&amp;IF(AND(F675="Import - VAT paid at customs (Box 8)",M675=""),"Customs declaration no missing; ","")&amp;IF(AND(F675="Import - Reverse charge (Box 9)",E675="Saudi Arabia"),"RCM used for a local supplier; ","")&amp;IF(AND(L675="Yes",NOT(OR(F675="Standard domestic 15% (Box 7)",F675="Import - VAT paid at customs (Box 8)",F675="Import - Reverse charge (Box 9)"))),"VAT claimed on non-taxable category; ",""))</f>
        <v/>
      </c>
    </row>
    <row r="676">
      <c r="A676" s="17" t="n"/>
      <c r="B676" s="14" t="n"/>
      <c r="C676" s="14" t="n"/>
      <c r="D676" s="16" t="n"/>
      <c r="E676" s="14" t="n"/>
      <c r="F676" s="14" t="n"/>
      <c r="G676" s="14" t="n"/>
      <c r="H676" s="19" t="n"/>
      <c r="I676" s="19" t="n"/>
      <c r="J676" s="34">
        <f>IF(A676="","",H676+I676)</f>
        <v/>
      </c>
      <c r="K676" s="14" t="n"/>
      <c r="L676" s="14" t="n"/>
      <c r="M676" s="14" t="n"/>
      <c r="N676" s="14" t="n"/>
      <c r="O676" s="20">
        <f>IF(A676="","",SUMPRODUCT((A676&gt;=Setup!$C$19:$C$30)*(A676&lt;=Setup!$D$19:$D$30)*Setup!$A$19:$A$30))</f>
        <v/>
      </c>
      <c r="P676" s="34">
        <f>IF(A676="","",IF(OR(F676="Standard domestic 15% (Box 7)",F676="Import - VAT paid at customs (Box 8)",F676="Import - Reverse charge (Box 9)"),ROUND(H676*Setup!$B$9,2),0))</f>
        <v/>
      </c>
      <c r="Q676" s="34">
        <f>IF(A676="","",I676-P676)</f>
        <v/>
      </c>
      <c r="R676" s="34">
        <f>IF(A676="","",IF(L676="Yes",I676,0))</f>
        <v/>
      </c>
      <c r="S676" s="34">
        <f>IF(A676="","",IF(AND(L676="Yes",K676="Yes",NOT(ISNUMBER(SEARCH("blocked",G676))),OR(F676="Standard domestic 15% (Box 7)",F676="Import - VAT paid at customs (Box 8)",F676="Import - Reverse charge (Box 9)"),OR(F676&lt;&gt;"Standard domestic 15% (Box 7)",AND(LEN(D676)=15,LEFT(D676,1)="3",RIGHT(D676,1)="3",ISNUMBER(--D676)))),I676,0))</f>
        <v/>
      </c>
      <c r="T676" s="34">
        <f>IF(A676="","",R676-S676)</f>
        <v/>
      </c>
      <c r="U676" s="23">
        <f>IF(A676="","",IF(O676=0,"Outside audit periods; ","")&amp;IF(F676="","No VAT category; ","")&amp;IF(ABS(Q676)&gt;Setup!$B$10,"VAT ≠ 15% × net; ","")&amp;IF(AND(F676="Standard domestic 15% (Box 7)",NOT(AND(LEN(D676)=15,LEFT(D676,1)="3",RIGHT(D676,1)="3",ISNUMBER(--D676)))),"Invalid/missing supplier VAT no; ","")&amp;IF(AND(L676="Yes",K676&lt;&gt;"Yes"),"VAT claimed without valid tax invoice; ","")&amp;IF(AND(L676="Yes",ISNUMBER(SEARCH("blocked",G676))),"Blocked input VAT claimed; ","")&amp;IF(AND(F676="Import - VAT paid at customs (Box 8)",M676=""),"Customs declaration no missing; ","")&amp;IF(AND(F676="Import - Reverse charge (Box 9)",E676="Saudi Arabia"),"RCM used for a local supplier; ","")&amp;IF(AND(L676="Yes",NOT(OR(F676="Standard domestic 15% (Box 7)",F676="Import - VAT paid at customs (Box 8)",F676="Import - Reverse charge (Box 9)"))),"VAT claimed on non-taxable category; ",""))</f>
        <v/>
      </c>
    </row>
    <row r="677">
      <c r="A677" s="17" t="n"/>
      <c r="B677" s="14" t="n"/>
      <c r="C677" s="14" t="n"/>
      <c r="D677" s="16" t="n"/>
      <c r="E677" s="14" t="n"/>
      <c r="F677" s="14" t="n"/>
      <c r="G677" s="14" t="n"/>
      <c r="H677" s="19" t="n"/>
      <c r="I677" s="19" t="n"/>
      <c r="J677" s="34">
        <f>IF(A677="","",H677+I677)</f>
        <v/>
      </c>
      <c r="K677" s="14" t="n"/>
      <c r="L677" s="14" t="n"/>
      <c r="M677" s="14" t="n"/>
      <c r="N677" s="14" t="n"/>
      <c r="O677" s="20">
        <f>IF(A677="","",SUMPRODUCT((A677&gt;=Setup!$C$19:$C$30)*(A677&lt;=Setup!$D$19:$D$30)*Setup!$A$19:$A$30))</f>
        <v/>
      </c>
      <c r="P677" s="34">
        <f>IF(A677="","",IF(OR(F677="Standard domestic 15% (Box 7)",F677="Import - VAT paid at customs (Box 8)",F677="Import - Reverse charge (Box 9)"),ROUND(H677*Setup!$B$9,2),0))</f>
        <v/>
      </c>
      <c r="Q677" s="34">
        <f>IF(A677="","",I677-P677)</f>
        <v/>
      </c>
      <c r="R677" s="34">
        <f>IF(A677="","",IF(L677="Yes",I677,0))</f>
        <v/>
      </c>
      <c r="S677" s="34">
        <f>IF(A677="","",IF(AND(L677="Yes",K677="Yes",NOT(ISNUMBER(SEARCH("blocked",G677))),OR(F677="Standard domestic 15% (Box 7)",F677="Import - VAT paid at customs (Box 8)",F677="Import - Reverse charge (Box 9)"),OR(F677&lt;&gt;"Standard domestic 15% (Box 7)",AND(LEN(D677)=15,LEFT(D677,1)="3",RIGHT(D677,1)="3",ISNUMBER(--D677)))),I677,0))</f>
        <v/>
      </c>
      <c r="T677" s="34">
        <f>IF(A677="","",R677-S677)</f>
        <v/>
      </c>
      <c r="U677" s="23">
        <f>IF(A677="","",IF(O677=0,"Outside audit periods; ","")&amp;IF(F677="","No VAT category; ","")&amp;IF(ABS(Q677)&gt;Setup!$B$10,"VAT ≠ 15% × net; ","")&amp;IF(AND(F677="Standard domestic 15% (Box 7)",NOT(AND(LEN(D677)=15,LEFT(D677,1)="3",RIGHT(D677,1)="3",ISNUMBER(--D677)))),"Invalid/missing supplier VAT no; ","")&amp;IF(AND(L677="Yes",K677&lt;&gt;"Yes"),"VAT claimed without valid tax invoice; ","")&amp;IF(AND(L677="Yes",ISNUMBER(SEARCH("blocked",G677))),"Blocked input VAT claimed; ","")&amp;IF(AND(F677="Import - VAT paid at customs (Box 8)",M677=""),"Customs declaration no missing; ","")&amp;IF(AND(F677="Import - Reverse charge (Box 9)",E677="Saudi Arabia"),"RCM used for a local supplier; ","")&amp;IF(AND(L677="Yes",NOT(OR(F677="Standard domestic 15% (Box 7)",F677="Import - VAT paid at customs (Box 8)",F677="Import - Reverse charge (Box 9)"))),"VAT claimed on non-taxable category; ",""))</f>
        <v/>
      </c>
    </row>
    <row r="678">
      <c r="A678" s="17" t="n"/>
      <c r="B678" s="14" t="n"/>
      <c r="C678" s="14" t="n"/>
      <c r="D678" s="16" t="n"/>
      <c r="E678" s="14" t="n"/>
      <c r="F678" s="14" t="n"/>
      <c r="G678" s="14" t="n"/>
      <c r="H678" s="19" t="n"/>
      <c r="I678" s="19" t="n"/>
      <c r="J678" s="34">
        <f>IF(A678="","",H678+I678)</f>
        <v/>
      </c>
      <c r="K678" s="14" t="n"/>
      <c r="L678" s="14" t="n"/>
      <c r="M678" s="14" t="n"/>
      <c r="N678" s="14" t="n"/>
      <c r="O678" s="20">
        <f>IF(A678="","",SUMPRODUCT((A678&gt;=Setup!$C$19:$C$30)*(A678&lt;=Setup!$D$19:$D$30)*Setup!$A$19:$A$30))</f>
        <v/>
      </c>
      <c r="P678" s="34">
        <f>IF(A678="","",IF(OR(F678="Standard domestic 15% (Box 7)",F678="Import - VAT paid at customs (Box 8)",F678="Import - Reverse charge (Box 9)"),ROUND(H678*Setup!$B$9,2),0))</f>
        <v/>
      </c>
      <c r="Q678" s="34">
        <f>IF(A678="","",I678-P678)</f>
        <v/>
      </c>
      <c r="R678" s="34">
        <f>IF(A678="","",IF(L678="Yes",I678,0))</f>
        <v/>
      </c>
      <c r="S678" s="34">
        <f>IF(A678="","",IF(AND(L678="Yes",K678="Yes",NOT(ISNUMBER(SEARCH("blocked",G678))),OR(F678="Standard domestic 15% (Box 7)",F678="Import - VAT paid at customs (Box 8)",F678="Import - Reverse charge (Box 9)"),OR(F678&lt;&gt;"Standard domestic 15% (Box 7)",AND(LEN(D678)=15,LEFT(D678,1)="3",RIGHT(D678,1)="3",ISNUMBER(--D678)))),I678,0))</f>
        <v/>
      </c>
      <c r="T678" s="34">
        <f>IF(A678="","",R678-S678)</f>
        <v/>
      </c>
      <c r="U678" s="23">
        <f>IF(A678="","",IF(O678=0,"Outside audit periods; ","")&amp;IF(F678="","No VAT category; ","")&amp;IF(ABS(Q678)&gt;Setup!$B$10,"VAT ≠ 15% × net; ","")&amp;IF(AND(F678="Standard domestic 15% (Box 7)",NOT(AND(LEN(D678)=15,LEFT(D678,1)="3",RIGHT(D678,1)="3",ISNUMBER(--D678)))),"Invalid/missing supplier VAT no; ","")&amp;IF(AND(L678="Yes",K678&lt;&gt;"Yes"),"VAT claimed without valid tax invoice; ","")&amp;IF(AND(L678="Yes",ISNUMBER(SEARCH("blocked",G678))),"Blocked input VAT claimed; ","")&amp;IF(AND(F678="Import - VAT paid at customs (Box 8)",M678=""),"Customs declaration no missing; ","")&amp;IF(AND(F678="Import - Reverse charge (Box 9)",E678="Saudi Arabia"),"RCM used for a local supplier; ","")&amp;IF(AND(L678="Yes",NOT(OR(F678="Standard domestic 15% (Box 7)",F678="Import - VAT paid at customs (Box 8)",F678="Import - Reverse charge (Box 9)"))),"VAT claimed on non-taxable category; ",""))</f>
        <v/>
      </c>
    </row>
    <row r="679">
      <c r="A679" s="17" t="n"/>
      <c r="B679" s="14" t="n"/>
      <c r="C679" s="14" t="n"/>
      <c r="D679" s="16" t="n"/>
      <c r="E679" s="14" t="n"/>
      <c r="F679" s="14" t="n"/>
      <c r="G679" s="14" t="n"/>
      <c r="H679" s="19" t="n"/>
      <c r="I679" s="19" t="n"/>
      <c r="J679" s="34">
        <f>IF(A679="","",H679+I679)</f>
        <v/>
      </c>
      <c r="K679" s="14" t="n"/>
      <c r="L679" s="14" t="n"/>
      <c r="M679" s="14" t="n"/>
      <c r="N679" s="14" t="n"/>
      <c r="O679" s="20">
        <f>IF(A679="","",SUMPRODUCT((A679&gt;=Setup!$C$19:$C$30)*(A679&lt;=Setup!$D$19:$D$30)*Setup!$A$19:$A$30))</f>
        <v/>
      </c>
      <c r="P679" s="34">
        <f>IF(A679="","",IF(OR(F679="Standard domestic 15% (Box 7)",F679="Import - VAT paid at customs (Box 8)",F679="Import - Reverse charge (Box 9)"),ROUND(H679*Setup!$B$9,2),0))</f>
        <v/>
      </c>
      <c r="Q679" s="34">
        <f>IF(A679="","",I679-P679)</f>
        <v/>
      </c>
      <c r="R679" s="34">
        <f>IF(A679="","",IF(L679="Yes",I679,0))</f>
        <v/>
      </c>
      <c r="S679" s="34">
        <f>IF(A679="","",IF(AND(L679="Yes",K679="Yes",NOT(ISNUMBER(SEARCH("blocked",G679))),OR(F679="Standard domestic 15% (Box 7)",F679="Import - VAT paid at customs (Box 8)",F679="Import - Reverse charge (Box 9)"),OR(F679&lt;&gt;"Standard domestic 15% (Box 7)",AND(LEN(D679)=15,LEFT(D679,1)="3",RIGHT(D679,1)="3",ISNUMBER(--D679)))),I679,0))</f>
        <v/>
      </c>
      <c r="T679" s="34">
        <f>IF(A679="","",R679-S679)</f>
        <v/>
      </c>
      <c r="U679" s="23">
        <f>IF(A679="","",IF(O679=0,"Outside audit periods; ","")&amp;IF(F679="","No VAT category; ","")&amp;IF(ABS(Q679)&gt;Setup!$B$10,"VAT ≠ 15% × net; ","")&amp;IF(AND(F679="Standard domestic 15% (Box 7)",NOT(AND(LEN(D679)=15,LEFT(D679,1)="3",RIGHT(D679,1)="3",ISNUMBER(--D679)))),"Invalid/missing supplier VAT no; ","")&amp;IF(AND(L679="Yes",K679&lt;&gt;"Yes"),"VAT claimed without valid tax invoice; ","")&amp;IF(AND(L679="Yes",ISNUMBER(SEARCH("blocked",G679))),"Blocked input VAT claimed; ","")&amp;IF(AND(F679="Import - VAT paid at customs (Box 8)",M679=""),"Customs declaration no missing; ","")&amp;IF(AND(F679="Import - Reverse charge (Box 9)",E679="Saudi Arabia"),"RCM used for a local supplier; ","")&amp;IF(AND(L679="Yes",NOT(OR(F679="Standard domestic 15% (Box 7)",F679="Import - VAT paid at customs (Box 8)",F679="Import - Reverse charge (Box 9)"))),"VAT claimed on non-taxable category; ",""))</f>
        <v/>
      </c>
    </row>
    <row r="680">
      <c r="A680" s="17" t="n"/>
      <c r="B680" s="14" t="n"/>
      <c r="C680" s="14" t="n"/>
      <c r="D680" s="16" t="n"/>
      <c r="E680" s="14" t="n"/>
      <c r="F680" s="14" t="n"/>
      <c r="G680" s="14" t="n"/>
      <c r="H680" s="19" t="n"/>
      <c r="I680" s="19" t="n"/>
      <c r="J680" s="34">
        <f>IF(A680="","",H680+I680)</f>
        <v/>
      </c>
      <c r="K680" s="14" t="n"/>
      <c r="L680" s="14" t="n"/>
      <c r="M680" s="14" t="n"/>
      <c r="N680" s="14" t="n"/>
      <c r="O680" s="20">
        <f>IF(A680="","",SUMPRODUCT((A680&gt;=Setup!$C$19:$C$30)*(A680&lt;=Setup!$D$19:$D$30)*Setup!$A$19:$A$30))</f>
        <v/>
      </c>
      <c r="P680" s="34">
        <f>IF(A680="","",IF(OR(F680="Standard domestic 15% (Box 7)",F680="Import - VAT paid at customs (Box 8)",F680="Import - Reverse charge (Box 9)"),ROUND(H680*Setup!$B$9,2),0))</f>
        <v/>
      </c>
      <c r="Q680" s="34">
        <f>IF(A680="","",I680-P680)</f>
        <v/>
      </c>
      <c r="R680" s="34">
        <f>IF(A680="","",IF(L680="Yes",I680,0))</f>
        <v/>
      </c>
      <c r="S680" s="34">
        <f>IF(A680="","",IF(AND(L680="Yes",K680="Yes",NOT(ISNUMBER(SEARCH("blocked",G680))),OR(F680="Standard domestic 15% (Box 7)",F680="Import - VAT paid at customs (Box 8)",F680="Import - Reverse charge (Box 9)"),OR(F680&lt;&gt;"Standard domestic 15% (Box 7)",AND(LEN(D680)=15,LEFT(D680,1)="3",RIGHT(D680,1)="3",ISNUMBER(--D680)))),I680,0))</f>
        <v/>
      </c>
      <c r="T680" s="34">
        <f>IF(A680="","",R680-S680)</f>
        <v/>
      </c>
      <c r="U680" s="23">
        <f>IF(A680="","",IF(O680=0,"Outside audit periods; ","")&amp;IF(F680="","No VAT category; ","")&amp;IF(ABS(Q680)&gt;Setup!$B$10,"VAT ≠ 15% × net; ","")&amp;IF(AND(F680="Standard domestic 15% (Box 7)",NOT(AND(LEN(D680)=15,LEFT(D680,1)="3",RIGHT(D680,1)="3",ISNUMBER(--D680)))),"Invalid/missing supplier VAT no; ","")&amp;IF(AND(L680="Yes",K680&lt;&gt;"Yes"),"VAT claimed without valid tax invoice; ","")&amp;IF(AND(L680="Yes",ISNUMBER(SEARCH("blocked",G680))),"Blocked input VAT claimed; ","")&amp;IF(AND(F680="Import - VAT paid at customs (Box 8)",M680=""),"Customs declaration no missing; ","")&amp;IF(AND(F680="Import - Reverse charge (Box 9)",E680="Saudi Arabia"),"RCM used for a local supplier; ","")&amp;IF(AND(L680="Yes",NOT(OR(F680="Standard domestic 15% (Box 7)",F680="Import - VAT paid at customs (Box 8)",F680="Import - Reverse charge (Box 9)"))),"VAT claimed on non-taxable category; ",""))</f>
        <v/>
      </c>
    </row>
    <row r="681">
      <c r="A681" s="17" t="n"/>
      <c r="B681" s="14" t="n"/>
      <c r="C681" s="14" t="n"/>
      <c r="D681" s="16" t="n"/>
      <c r="E681" s="14" t="n"/>
      <c r="F681" s="14" t="n"/>
      <c r="G681" s="14" t="n"/>
      <c r="H681" s="19" t="n"/>
      <c r="I681" s="19" t="n"/>
      <c r="J681" s="34">
        <f>IF(A681="","",H681+I681)</f>
        <v/>
      </c>
      <c r="K681" s="14" t="n"/>
      <c r="L681" s="14" t="n"/>
      <c r="M681" s="14" t="n"/>
      <c r="N681" s="14" t="n"/>
      <c r="O681" s="20">
        <f>IF(A681="","",SUMPRODUCT((A681&gt;=Setup!$C$19:$C$30)*(A681&lt;=Setup!$D$19:$D$30)*Setup!$A$19:$A$30))</f>
        <v/>
      </c>
      <c r="P681" s="34">
        <f>IF(A681="","",IF(OR(F681="Standard domestic 15% (Box 7)",F681="Import - VAT paid at customs (Box 8)",F681="Import - Reverse charge (Box 9)"),ROUND(H681*Setup!$B$9,2),0))</f>
        <v/>
      </c>
      <c r="Q681" s="34">
        <f>IF(A681="","",I681-P681)</f>
        <v/>
      </c>
      <c r="R681" s="34">
        <f>IF(A681="","",IF(L681="Yes",I681,0))</f>
        <v/>
      </c>
      <c r="S681" s="34">
        <f>IF(A681="","",IF(AND(L681="Yes",K681="Yes",NOT(ISNUMBER(SEARCH("blocked",G681))),OR(F681="Standard domestic 15% (Box 7)",F681="Import - VAT paid at customs (Box 8)",F681="Import - Reverse charge (Box 9)"),OR(F681&lt;&gt;"Standard domestic 15% (Box 7)",AND(LEN(D681)=15,LEFT(D681,1)="3",RIGHT(D681,1)="3",ISNUMBER(--D681)))),I681,0))</f>
        <v/>
      </c>
      <c r="T681" s="34">
        <f>IF(A681="","",R681-S681)</f>
        <v/>
      </c>
      <c r="U681" s="23">
        <f>IF(A681="","",IF(O681=0,"Outside audit periods; ","")&amp;IF(F681="","No VAT category; ","")&amp;IF(ABS(Q681)&gt;Setup!$B$10,"VAT ≠ 15% × net; ","")&amp;IF(AND(F681="Standard domestic 15% (Box 7)",NOT(AND(LEN(D681)=15,LEFT(D681,1)="3",RIGHT(D681,1)="3",ISNUMBER(--D681)))),"Invalid/missing supplier VAT no; ","")&amp;IF(AND(L681="Yes",K681&lt;&gt;"Yes"),"VAT claimed without valid tax invoice; ","")&amp;IF(AND(L681="Yes",ISNUMBER(SEARCH("blocked",G681))),"Blocked input VAT claimed; ","")&amp;IF(AND(F681="Import - VAT paid at customs (Box 8)",M681=""),"Customs declaration no missing; ","")&amp;IF(AND(F681="Import - Reverse charge (Box 9)",E681="Saudi Arabia"),"RCM used for a local supplier; ","")&amp;IF(AND(L681="Yes",NOT(OR(F681="Standard domestic 15% (Box 7)",F681="Import - VAT paid at customs (Box 8)",F681="Import - Reverse charge (Box 9)"))),"VAT claimed on non-taxable category; ",""))</f>
        <v/>
      </c>
    </row>
    <row r="682">
      <c r="A682" s="17" t="n"/>
      <c r="B682" s="14" t="n"/>
      <c r="C682" s="14" t="n"/>
      <c r="D682" s="16" t="n"/>
      <c r="E682" s="14" t="n"/>
      <c r="F682" s="14" t="n"/>
      <c r="G682" s="14" t="n"/>
      <c r="H682" s="19" t="n"/>
      <c r="I682" s="19" t="n"/>
      <c r="J682" s="34">
        <f>IF(A682="","",H682+I682)</f>
        <v/>
      </c>
      <c r="K682" s="14" t="n"/>
      <c r="L682" s="14" t="n"/>
      <c r="M682" s="14" t="n"/>
      <c r="N682" s="14" t="n"/>
      <c r="O682" s="20">
        <f>IF(A682="","",SUMPRODUCT((A682&gt;=Setup!$C$19:$C$30)*(A682&lt;=Setup!$D$19:$D$30)*Setup!$A$19:$A$30))</f>
        <v/>
      </c>
      <c r="P682" s="34">
        <f>IF(A682="","",IF(OR(F682="Standard domestic 15% (Box 7)",F682="Import - VAT paid at customs (Box 8)",F682="Import - Reverse charge (Box 9)"),ROUND(H682*Setup!$B$9,2),0))</f>
        <v/>
      </c>
      <c r="Q682" s="34">
        <f>IF(A682="","",I682-P682)</f>
        <v/>
      </c>
      <c r="R682" s="34">
        <f>IF(A682="","",IF(L682="Yes",I682,0))</f>
        <v/>
      </c>
      <c r="S682" s="34">
        <f>IF(A682="","",IF(AND(L682="Yes",K682="Yes",NOT(ISNUMBER(SEARCH("blocked",G682))),OR(F682="Standard domestic 15% (Box 7)",F682="Import - VAT paid at customs (Box 8)",F682="Import - Reverse charge (Box 9)"),OR(F682&lt;&gt;"Standard domestic 15% (Box 7)",AND(LEN(D682)=15,LEFT(D682,1)="3",RIGHT(D682,1)="3",ISNUMBER(--D682)))),I682,0))</f>
        <v/>
      </c>
      <c r="T682" s="34">
        <f>IF(A682="","",R682-S682)</f>
        <v/>
      </c>
      <c r="U682" s="23">
        <f>IF(A682="","",IF(O682=0,"Outside audit periods; ","")&amp;IF(F682="","No VAT category; ","")&amp;IF(ABS(Q682)&gt;Setup!$B$10,"VAT ≠ 15% × net; ","")&amp;IF(AND(F682="Standard domestic 15% (Box 7)",NOT(AND(LEN(D682)=15,LEFT(D682,1)="3",RIGHT(D682,1)="3",ISNUMBER(--D682)))),"Invalid/missing supplier VAT no; ","")&amp;IF(AND(L682="Yes",K682&lt;&gt;"Yes"),"VAT claimed without valid tax invoice; ","")&amp;IF(AND(L682="Yes",ISNUMBER(SEARCH("blocked",G682))),"Blocked input VAT claimed; ","")&amp;IF(AND(F682="Import - VAT paid at customs (Box 8)",M682=""),"Customs declaration no missing; ","")&amp;IF(AND(F682="Import - Reverse charge (Box 9)",E682="Saudi Arabia"),"RCM used for a local supplier; ","")&amp;IF(AND(L682="Yes",NOT(OR(F682="Standard domestic 15% (Box 7)",F682="Import - VAT paid at customs (Box 8)",F682="Import - Reverse charge (Box 9)"))),"VAT claimed on non-taxable category; ",""))</f>
        <v/>
      </c>
    </row>
    <row r="683">
      <c r="A683" s="17" t="n"/>
      <c r="B683" s="14" t="n"/>
      <c r="C683" s="14" t="n"/>
      <c r="D683" s="16" t="n"/>
      <c r="E683" s="14" t="n"/>
      <c r="F683" s="14" t="n"/>
      <c r="G683" s="14" t="n"/>
      <c r="H683" s="19" t="n"/>
      <c r="I683" s="19" t="n"/>
      <c r="J683" s="34">
        <f>IF(A683="","",H683+I683)</f>
        <v/>
      </c>
      <c r="K683" s="14" t="n"/>
      <c r="L683" s="14" t="n"/>
      <c r="M683" s="14" t="n"/>
      <c r="N683" s="14" t="n"/>
      <c r="O683" s="20">
        <f>IF(A683="","",SUMPRODUCT((A683&gt;=Setup!$C$19:$C$30)*(A683&lt;=Setup!$D$19:$D$30)*Setup!$A$19:$A$30))</f>
        <v/>
      </c>
      <c r="P683" s="34">
        <f>IF(A683="","",IF(OR(F683="Standard domestic 15% (Box 7)",F683="Import - VAT paid at customs (Box 8)",F683="Import - Reverse charge (Box 9)"),ROUND(H683*Setup!$B$9,2),0))</f>
        <v/>
      </c>
      <c r="Q683" s="34">
        <f>IF(A683="","",I683-P683)</f>
        <v/>
      </c>
      <c r="R683" s="34">
        <f>IF(A683="","",IF(L683="Yes",I683,0))</f>
        <v/>
      </c>
      <c r="S683" s="34">
        <f>IF(A683="","",IF(AND(L683="Yes",K683="Yes",NOT(ISNUMBER(SEARCH("blocked",G683))),OR(F683="Standard domestic 15% (Box 7)",F683="Import - VAT paid at customs (Box 8)",F683="Import - Reverse charge (Box 9)"),OR(F683&lt;&gt;"Standard domestic 15% (Box 7)",AND(LEN(D683)=15,LEFT(D683,1)="3",RIGHT(D683,1)="3",ISNUMBER(--D683)))),I683,0))</f>
        <v/>
      </c>
      <c r="T683" s="34">
        <f>IF(A683="","",R683-S683)</f>
        <v/>
      </c>
      <c r="U683" s="23">
        <f>IF(A683="","",IF(O683=0,"Outside audit periods; ","")&amp;IF(F683="","No VAT category; ","")&amp;IF(ABS(Q683)&gt;Setup!$B$10,"VAT ≠ 15% × net; ","")&amp;IF(AND(F683="Standard domestic 15% (Box 7)",NOT(AND(LEN(D683)=15,LEFT(D683,1)="3",RIGHT(D683,1)="3",ISNUMBER(--D683)))),"Invalid/missing supplier VAT no; ","")&amp;IF(AND(L683="Yes",K683&lt;&gt;"Yes"),"VAT claimed without valid tax invoice; ","")&amp;IF(AND(L683="Yes",ISNUMBER(SEARCH("blocked",G683))),"Blocked input VAT claimed; ","")&amp;IF(AND(F683="Import - VAT paid at customs (Box 8)",M683=""),"Customs declaration no missing; ","")&amp;IF(AND(F683="Import - Reverse charge (Box 9)",E683="Saudi Arabia"),"RCM used for a local supplier; ","")&amp;IF(AND(L683="Yes",NOT(OR(F683="Standard domestic 15% (Box 7)",F683="Import - VAT paid at customs (Box 8)",F683="Import - Reverse charge (Box 9)"))),"VAT claimed on non-taxable category; ",""))</f>
        <v/>
      </c>
    </row>
    <row r="684">
      <c r="A684" s="17" t="n"/>
      <c r="B684" s="14" t="n"/>
      <c r="C684" s="14" t="n"/>
      <c r="D684" s="16" t="n"/>
      <c r="E684" s="14" t="n"/>
      <c r="F684" s="14" t="n"/>
      <c r="G684" s="14" t="n"/>
      <c r="H684" s="19" t="n"/>
      <c r="I684" s="19" t="n"/>
      <c r="J684" s="34">
        <f>IF(A684="","",H684+I684)</f>
        <v/>
      </c>
      <c r="K684" s="14" t="n"/>
      <c r="L684" s="14" t="n"/>
      <c r="M684" s="14" t="n"/>
      <c r="N684" s="14" t="n"/>
      <c r="O684" s="20">
        <f>IF(A684="","",SUMPRODUCT((A684&gt;=Setup!$C$19:$C$30)*(A684&lt;=Setup!$D$19:$D$30)*Setup!$A$19:$A$30))</f>
        <v/>
      </c>
      <c r="P684" s="34">
        <f>IF(A684="","",IF(OR(F684="Standard domestic 15% (Box 7)",F684="Import - VAT paid at customs (Box 8)",F684="Import - Reverse charge (Box 9)"),ROUND(H684*Setup!$B$9,2),0))</f>
        <v/>
      </c>
      <c r="Q684" s="34">
        <f>IF(A684="","",I684-P684)</f>
        <v/>
      </c>
      <c r="R684" s="34">
        <f>IF(A684="","",IF(L684="Yes",I684,0))</f>
        <v/>
      </c>
      <c r="S684" s="34">
        <f>IF(A684="","",IF(AND(L684="Yes",K684="Yes",NOT(ISNUMBER(SEARCH("blocked",G684))),OR(F684="Standard domestic 15% (Box 7)",F684="Import - VAT paid at customs (Box 8)",F684="Import - Reverse charge (Box 9)"),OR(F684&lt;&gt;"Standard domestic 15% (Box 7)",AND(LEN(D684)=15,LEFT(D684,1)="3",RIGHT(D684,1)="3",ISNUMBER(--D684)))),I684,0))</f>
        <v/>
      </c>
      <c r="T684" s="34">
        <f>IF(A684="","",R684-S684)</f>
        <v/>
      </c>
      <c r="U684" s="23">
        <f>IF(A684="","",IF(O684=0,"Outside audit periods; ","")&amp;IF(F684="","No VAT category; ","")&amp;IF(ABS(Q684)&gt;Setup!$B$10,"VAT ≠ 15% × net; ","")&amp;IF(AND(F684="Standard domestic 15% (Box 7)",NOT(AND(LEN(D684)=15,LEFT(D684,1)="3",RIGHT(D684,1)="3",ISNUMBER(--D684)))),"Invalid/missing supplier VAT no; ","")&amp;IF(AND(L684="Yes",K684&lt;&gt;"Yes"),"VAT claimed without valid tax invoice; ","")&amp;IF(AND(L684="Yes",ISNUMBER(SEARCH("blocked",G684))),"Blocked input VAT claimed; ","")&amp;IF(AND(F684="Import - VAT paid at customs (Box 8)",M684=""),"Customs declaration no missing; ","")&amp;IF(AND(F684="Import - Reverse charge (Box 9)",E684="Saudi Arabia"),"RCM used for a local supplier; ","")&amp;IF(AND(L684="Yes",NOT(OR(F684="Standard domestic 15% (Box 7)",F684="Import - VAT paid at customs (Box 8)",F684="Import - Reverse charge (Box 9)"))),"VAT claimed on non-taxable category; ",""))</f>
        <v/>
      </c>
    </row>
    <row r="685">
      <c r="A685" s="17" t="n"/>
      <c r="B685" s="14" t="n"/>
      <c r="C685" s="14" t="n"/>
      <c r="D685" s="16" t="n"/>
      <c r="E685" s="14" t="n"/>
      <c r="F685" s="14" t="n"/>
      <c r="G685" s="14" t="n"/>
      <c r="H685" s="19" t="n"/>
      <c r="I685" s="19" t="n"/>
      <c r="J685" s="34">
        <f>IF(A685="","",H685+I685)</f>
        <v/>
      </c>
      <c r="K685" s="14" t="n"/>
      <c r="L685" s="14" t="n"/>
      <c r="M685" s="14" t="n"/>
      <c r="N685" s="14" t="n"/>
      <c r="O685" s="20">
        <f>IF(A685="","",SUMPRODUCT((A685&gt;=Setup!$C$19:$C$30)*(A685&lt;=Setup!$D$19:$D$30)*Setup!$A$19:$A$30))</f>
        <v/>
      </c>
      <c r="P685" s="34">
        <f>IF(A685="","",IF(OR(F685="Standard domestic 15% (Box 7)",F685="Import - VAT paid at customs (Box 8)",F685="Import - Reverse charge (Box 9)"),ROUND(H685*Setup!$B$9,2),0))</f>
        <v/>
      </c>
      <c r="Q685" s="34">
        <f>IF(A685="","",I685-P685)</f>
        <v/>
      </c>
      <c r="R685" s="34">
        <f>IF(A685="","",IF(L685="Yes",I685,0))</f>
        <v/>
      </c>
      <c r="S685" s="34">
        <f>IF(A685="","",IF(AND(L685="Yes",K685="Yes",NOT(ISNUMBER(SEARCH("blocked",G685))),OR(F685="Standard domestic 15% (Box 7)",F685="Import - VAT paid at customs (Box 8)",F685="Import - Reverse charge (Box 9)"),OR(F685&lt;&gt;"Standard domestic 15% (Box 7)",AND(LEN(D685)=15,LEFT(D685,1)="3",RIGHT(D685,1)="3",ISNUMBER(--D685)))),I685,0))</f>
        <v/>
      </c>
      <c r="T685" s="34">
        <f>IF(A685="","",R685-S685)</f>
        <v/>
      </c>
      <c r="U685" s="23">
        <f>IF(A685="","",IF(O685=0,"Outside audit periods; ","")&amp;IF(F685="","No VAT category; ","")&amp;IF(ABS(Q685)&gt;Setup!$B$10,"VAT ≠ 15% × net; ","")&amp;IF(AND(F685="Standard domestic 15% (Box 7)",NOT(AND(LEN(D685)=15,LEFT(D685,1)="3",RIGHT(D685,1)="3",ISNUMBER(--D685)))),"Invalid/missing supplier VAT no; ","")&amp;IF(AND(L685="Yes",K685&lt;&gt;"Yes"),"VAT claimed without valid tax invoice; ","")&amp;IF(AND(L685="Yes",ISNUMBER(SEARCH("blocked",G685))),"Blocked input VAT claimed; ","")&amp;IF(AND(F685="Import - VAT paid at customs (Box 8)",M685=""),"Customs declaration no missing; ","")&amp;IF(AND(F685="Import - Reverse charge (Box 9)",E685="Saudi Arabia"),"RCM used for a local supplier; ","")&amp;IF(AND(L685="Yes",NOT(OR(F685="Standard domestic 15% (Box 7)",F685="Import - VAT paid at customs (Box 8)",F685="Import - Reverse charge (Box 9)"))),"VAT claimed on non-taxable category; ",""))</f>
        <v/>
      </c>
    </row>
    <row r="686">
      <c r="A686" s="17" t="n"/>
      <c r="B686" s="14" t="n"/>
      <c r="C686" s="14" t="n"/>
      <c r="D686" s="16" t="n"/>
      <c r="E686" s="14" t="n"/>
      <c r="F686" s="14" t="n"/>
      <c r="G686" s="14" t="n"/>
      <c r="H686" s="19" t="n"/>
      <c r="I686" s="19" t="n"/>
      <c r="J686" s="34">
        <f>IF(A686="","",H686+I686)</f>
        <v/>
      </c>
      <c r="K686" s="14" t="n"/>
      <c r="L686" s="14" t="n"/>
      <c r="M686" s="14" t="n"/>
      <c r="N686" s="14" t="n"/>
      <c r="O686" s="20">
        <f>IF(A686="","",SUMPRODUCT((A686&gt;=Setup!$C$19:$C$30)*(A686&lt;=Setup!$D$19:$D$30)*Setup!$A$19:$A$30))</f>
        <v/>
      </c>
      <c r="P686" s="34">
        <f>IF(A686="","",IF(OR(F686="Standard domestic 15% (Box 7)",F686="Import - VAT paid at customs (Box 8)",F686="Import - Reverse charge (Box 9)"),ROUND(H686*Setup!$B$9,2),0))</f>
        <v/>
      </c>
      <c r="Q686" s="34">
        <f>IF(A686="","",I686-P686)</f>
        <v/>
      </c>
      <c r="R686" s="34">
        <f>IF(A686="","",IF(L686="Yes",I686,0))</f>
        <v/>
      </c>
      <c r="S686" s="34">
        <f>IF(A686="","",IF(AND(L686="Yes",K686="Yes",NOT(ISNUMBER(SEARCH("blocked",G686))),OR(F686="Standard domestic 15% (Box 7)",F686="Import - VAT paid at customs (Box 8)",F686="Import - Reverse charge (Box 9)"),OR(F686&lt;&gt;"Standard domestic 15% (Box 7)",AND(LEN(D686)=15,LEFT(D686,1)="3",RIGHT(D686,1)="3",ISNUMBER(--D686)))),I686,0))</f>
        <v/>
      </c>
      <c r="T686" s="34">
        <f>IF(A686="","",R686-S686)</f>
        <v/>
      </c>
      <c r="U686" s="23">
        <f>IF(A686="","",IF(O686=0,"Outside audit periods; ","")&amp;IF(F686="","No VAT category; ","")&amp;IF(ABS(Q686)&gt;Setup!$B$10,"VAT ≠ 15% × net; ","")&amp;IF(AND(F686="Standard domestic 15% (Box 7)",NOT(AND(LEN(D686)=15,LEFT(D686,1)="3",RIGHT(D686,1)="3",ISNUMBER(--D686)))),"Invalid/missing supplier VAT no; ","")&amp;IF(AND(L686="Yes",K686&lt;&gt;"Yes"),"VAT claimed without valid tax invoice; ","")&amp;IF(AND(L686="Yes",ISNUMBER(SEARCH("blocked",G686))),"Blocked input VAT claimed; ","")&amp;IF(AND(F686="Import - VAT paid at customs (Box 8)",M686=""),"Customs declaration no missing; ","")&amp;IF(AND(F686="Import - Reverse charge (Box 9)",E686="Saudi Arabia"),"RCM used for a local supplier; ","")&amp;IF(AND(L686="Yes",NOT(OR(F686="Standard domestic 15% (Box 7)",F686="Import - VAT paid at customs (Box 8)",F686="Import - Reverse charge (Box 9)"))),"VAT claimed on non-taxable category; ",""))</f>
        <v/>
      </c>
    </row>
    <row r="687">
      <c r="A687" s="17" t="n"/>
      <c r="B687" s="14" t="n"/>
      <c r="C687" s="14" t="n"/>
      <c r="D687" s="16" t="n"/>
      <c r="E687" s="14" t="n"/>
      <c r="F687" s="14" t="n"/>
      <c r="G687" s="14" t="n"/>
      <c r="H687" s="19" t="n"/>
      <c r="I687" s="19" t="n"/>
      <c r="J687" s="34">
        <f>IF(A687="","",H687+I687)</f>
        <v/>
      </c>
      <c r="K687" s="14" t="n"/>
      <c r="L687" s="14" t="n"/>
      <c r="M687" s="14" t="n"/>
      <c r="N687" s="14" t="n"/>
      <c r="O687" s="20">
        <f>IF(A687="","",SUMPRODUCT((A687&gt;=Setup!$C$19:$C$30)*(A687&lt;=Setup!$D$19:$D$30)*Setup!$A$19:$A$30))</f>
        <v/>
      </c>
      <c r="P687" s="34">
        <f>IF(A687="","",IF(OR(F687="Standard domestic 15% (Box 7)",F687="Import - VAT paid at customs (Box 8)",F687="Import - Reverse charge (Box 9)"),ROUND(H687*Setup!$B$9,2),0))</f>
        <v/>
      </c>
      <c r="Q687" s="34">
        <f>IF(A687="","",I687-P687)</f>
        <v/>
      </c>
      <c r="R687" s="34">
        <f>IF(A687="","",IF(L687="Yes",I687,0))</f>
        <v/>
      </c>
      <c r="S687" s="34">
        <f>IF(A687="","",IF(AND(L687="Yes",K687="Yes",NOT(ISNUMBER(SEARCH("blocked",G687))),OR(F687="Standard domestic 15% (Box 7)",F687="Import - VAT paid at customs (Box 8)",F687="Import - Reverse charge (Box 9)"),OR(F687&lt;&gt;"Standard domestic 15% (Box 7)",AND(LEN(D687)=15,LEFT(D687,1)="3",RIGHT(D687,1)="3",ISNUMBER(--D687)))),I687,0))</f>
        <v/>
      </c>
      <c r="T687" s="34">
        <f>IF(A687="","",R687-S687)</f>
        <v/>
      </c>
      <c r="U687" s="23">
        <f>IF(A687="","",IF(O687=0,"Outside audit periods; ","")&amp;IF(F687="","No VAT category; ","")&amp;IF(ABS(Q687)&gt;Setup!$B$10,"VAT ≠ 15% × net; ","")&amp;IF(AND(F687="Standard domestic 15% (Box 7)",NOT(AND(LEN(D687)=15,LEFT(D687,1)="3",RIGHT(D687,1)="3",ISNUMBER(--D687)))),"Invalid/missing supplier VAT no; ","")&amp;IF(AND(L687="Yes",K687&lt;&gt;"Yes"),"VAT claimed without valid tax invoice; ","")&amp;IF(AND(L687="Yes",ISNUMBER(SEARCH("blocked",G687))),"Blocked input VAT claimed; ","")&amp;IF(AND(F687="Import - VAT paid at customs (Box 8)",M687=""),"Customs declaration no missing; ","")&amp;IF(AND(F687="Import - Reverse charge (Box 9)",E687="Saudi Arabia"),"RCM used for a local supplier; ","")&amp;IF(AND(L687="Yes",NOT(OR(F687="Standard domestic 15% (Box 7)",F687="Import - VAT paid at customs (Box 8)",F687="Import - Reverse charge (Box 9)"))),"VAT claimed on non-taxable category; ",""))</f>
        <v/>
      </c>
    </row>
    <row r="688">
      <c r="A688" s="17" t="n"/>
      <c r="B688" s="14" t="n"/>
      <c r="C688" s="14" t="n"/>
      <c r="D688" s="16" t="n"/>
      <c r="E688" s="14" t="n"/>
      <c r="F688" s="14" t="n"/>
      <c r="G688" s="14" t="n"/>
      <c r="H688" s="19" t="n"/>
      <c r="I688" s="19" t="n"/>
      <c r="J688" s="34">
        <f>IF(A688="","",H688+I688)</f>
        <v/>
      </c>
      <c r="K688" s="14" t="n"/>
      <c r="L688" s="14" t="n"/>
      <c r="M688" s="14" t="n"/>
      <c r="N688" s="14" t="n"/>
      <c r="O688" s="20">
        <f>IF(A688="","",SUMPRODUCT((A688&gt;=Setup!$C$19:$C$30)*(A688&lt;=Setup!$D$19:$D$30)*Setup!$A$19:$A$30))</f>
        <v/>
      </c>
      <c r="P688" s="34">
        <f>IF(A688="","",IF(OR(F688="Standard domestic 15% (Box 7)",F688="Import - VAT paid at customs (Box 8)",F688="Import - Reverse charge (Box 9)"),ROUND(H688*Setup!$B$9,2),0))</f>
        <v/>
      </c>
      <c r="Q688" s="34">
        <f>IF(A688="","",I688-P688)</f>
        <v/>
      </c>
      <c r="R688" s="34">
        <f>IF(A688="","",IF(L688="Yes",I688,0))</f>
        <v/>
      </c>
      <c r="S688" s="34">
        <f>IF(A688="","",IF(AND(L688="Yes",K688="Yes",NOT(ISNUMBER(SEARCH("blocked",G688))),OR(F688="Standard domestic 15% (Box 7)",F688="Import - VAT paid at customs (Box 8)",F688="Import - Reverse charge (Box 9)"),OR(F688&lt;&gt;"Standard domestic 15% (Box 7)",AND(LEN(D688)=15,LEFT(D688,1)="3",RIGHT(D688,1)="3",ISNUMBER(--D688)))),I688,0))</f>
        <v/>
      </c>
      <c r="T688" s="34">
        <f>IF(A688="","",R688-S688)</f>
        <v/>
      </c>
      <c r="U688" s="23">
        <f>IF(A688="","",IF(O688=0,"Outside audit periods; ","")&amp;IF(F688="","No VAT category; ","")&amp;IF(ABS(Q688)&gt;Setup!$B$10,"VAT ≠ 15% × net; ","")&amp;IF(AND(F688="Standard domestic 15% (Box 7)",NOT(AND(LEN(D688)=15,LEFT(D688,1)="3",RIGHT(D688,1)="3",ISNUMBER(--D688)))),"Invalid/missing supplier VAT no; ","")&amp;IF(AND(L688="Yes",K688&lt;&gt;"Yes"),"VAT claimed without valid tax invoice; ","")&amp;IF(AND(L688="Yes",ISNUMBER(SEARCH("blocked",G688))),"Blocked input VAT claimed; ","")&amp;IF(AND(F688="Import - VAT paid at customs (Box 8)",M688=""),"Customs declaration no missing; ","")&amp;IF(AND(F688="Import - Reverse charge (Box 9)",E688="Saudi Arabia"),"RCM used for a local supplier; ","")&amp;IF(AND(L688="Yes",NOT(OR(F688="Standard domestic 15% (Box 7)",F688="Import - VAT paid at customs (Box 8)",F688="Import - Reverse charge (Box 9)"))),"VAT claimed on non-taxable category; ",""))</f>
        <v/>
      </c>
    </row>
    <row r="689">
      <c r="A689" s="17" t="n"/>
      <c r="B689" s="14" t="n"/>
      <c r="C689" s="14" t="n"/>
      <c r="D689" s="16" t="n"/>
      <c r="E689" s="14" t="n"/>
      <c r="F689" s="14" t="n"/>
      <c r="G689" s="14" t="n"/>
      <c r="H689" s="19" t="n"/>
      <c r="I689" s="19" t="n"/>
      <c r="J689" s="34">
        <f>IF(A689="","",H689+I689)</f>
        <v/>
      </c>
      <c r="K689" s="14" t="n"/>
      <c r="L689" s="14" t="n"/>
      <c r="M689" s="14" t="n"/>
      <c r="N689" s="14" t="n"/>
      <c r="O689" s="20">
        <f>IF(A689="","",SUMPRODUCT((A689&gt;=Setup!$C$19:$C$30)*(A689&lt;=Setup!$D$19:$D$30)*Setup!$A$19:$A$30))</f>
        <v/>
      </c>
      <c r="P689" s="34">
        <f>IF(A689="","",IF(OR(F689="Standard domestic 15% (Box 7)",F689="Import - VAT paid at customs (Box 8)",F689="Import - Reverse charge (Box 9)"),ROUND(H689*Setup!$B$9,2),0))</f>
        <v/>
      </c>
      <c r="Q689" s="34">
        <f>IF(A689="","",I689-P689)</f>
        <v/>
      </c>
      <c r="R689" s="34">
        <f>IF(A689="","",IF(L689="Yes",I689,0))</f>
        <v/>
      </c>
      <c r="S689" s="34">
        <f>IF(A689="","",IF(AND(L689="Yes",K689="Yes",NOT(ISNUMBER(SEARCH("blocked",G689))),OR(F689="Standard domestic 15% (Box 7)",F689="Import - VAT paid at customs (Box 8)",F689="Import - Reverse charge (Box 9)"),OR(F689&lt;&gt;"Standard domestic 15% (Box 7)",AND(LEN(D689)=15,LEFT(D689,1)="3",RIGHT(D689,1)="3",ISNUMBER(--D689)))),I689,0))</f>
        <v/>
      </c>
      <c r="T689" s="34">
        <f>IF(A689="","",R689-S689)</f>
        <v/>
      </c>
      <c r="U689" s="23">
        <f>IF(A689="","",IF(O689=0,"Outside audit periods; ","")&amp;IF(F689="","No VAT category; ","")&amp;IF(ABS(Q689)&gt;Setup!$B$10,"VAT ≠ 15% × net; ","")&amp;IF(AND(F689="Standard domestic 15% (Box 7)",NOT(AND(LEN(D689)=15,LEFT(D689,1)="3",RIGHT(D689,1)="3",ISNUMBER(--D689)))),"Invalid/missing supplier VAT no; ","")&amp;IF(AND(L689="Yes",K689&lt;&gt;"Yes"),"VAT claimed without valid tax invoice; ","")&amp;IF(AND(L689="Yes",ISNUMBER(SEARCH("blocked",G689))),"Blocked input VAT claimed; ","")&amp;IF(AND(F689="Import - VAT paid at customs (Box 8)",M689=""),"Customs declaration no missing; ","")&amp;IF(AND(F689="Import - Reverse charge (Box 9)",E689="Saudi Arabia"),"RCM used for a local supplier; ","")&amp;IF(AND(L689="Yes",NOT(OR(F689="Standard domestic 15% (Box 7)",F689="Import - VAT paid at customs (Box 8)",F689="Import - Reverse charge (Box 9)"))),"VAT claimed on non-taxable category; ",""))</f>
        <v/>
      </c>
    </row>
    <row r="690">
      <c r="A690" s="17" t="n"/>
      <c r="B690" s="14" t="n"/>
      <c r="C690" s="14" t="n"/>
      <c r="D690" s="16" t="n"/>
      <c r="E690" s="14" t="n"/>
      <c r="F690" s="14" t="n"/>
      <c r="G690" s="14" t="n"/>
      <c r="H690" s="19" t="n"/>
      <c r="I690" s="19" t="n"/>
      <c r="J690" s="34">
        <f>IF(A690="","",H690+I690)</f>
        <v/>
      </c>
      <c r="K690" s="14" t="n"/>
      <c r="L690" s="14" t="n"/>
      <c r="M690" s="14" t="n"/>
      <c r="N690" s="14" t="n"/>
      <c r="O690" s="20">
        <f>IF(A690="","",SUMPRODUCT((A690&gt;=Setup!$C$19:$C$30)*(A690&lt;=Setup!$D$19:$D$30)*Setup!$A$19:$A$30))</f>
        <v/>
      </c>
      <c r="P690" s="34">
        <f>IF(A690="","",IF(OR(F690="Standard domestic 15% (Box 7)",F690="Import - VAT paid at customs (Box 8)",F690="Import - Reverse charge (Box 9)"),ROUND(H690*Setup!$B$9,2),0))</f>
        <v/>
      </c>
      <c r="Q690" s="34">
        <f>IF(A690="","",I690-P690)</f>
        <v/>
      </c>
      <c r="R690" s="34">
        <f>IF(A690="","",IF(L690="Yes",I690,0))</f>
        <v/>
      </c>
      <c r="S690" s="34">
        <f>IF(A690="","",IF(AND(L690="Yes",K690="Yes",NOT(ISNUMBER(SEARCH("blocked",G690))),OR(F690="Standard domestic 15% (Box 7)",F690="Import - VAT paid at customs (Box 8)",F690="Import - Reverse charge (Box 9)"),OR(F690&lt;&gt;"Standard domestic 15% (Box 7)",AND(LEN(D690)=15,LEFT(D690,1)="3",RIGHT(D690,1)="3",ISNUMBER(--D690)))),I690,0))</f>
        <v/>
      </c>
      <c r="T690" s="34">
        <f>IF(A690="","",R690-S690)</f>
        <v/>
      </c>
      <c r="U690" s="23">
        <f>IF(A690="","",IF(O690=0,"Outside audit periods; ","")&amp;IF(F690="","No VAT category; ","")&amp;IF(ABS(Q690)&gt;Setup!$B$10,"VAT ≠ 15% × net; ","")&amp;IF(AND(F690="Standard domestic 15% (Box 7)",NOT(AND(LEN(D690)=15,LEFT(D690,1)="3",RIGHT(D690,1)="3",ISNUMBER(--D690)))),"Invalid/missing supplier VAT no; ","")&amp;IF(AND(L690="Yes",K690&lt;&gt;"Yes"),"VAT claimed without valid tax invoice; ","")&amp;IF(AND(L690="Yes",ISNUMBER(SEARCH("blocked",G690))),"Blocked input VAT claimed; ","")&amp;IF(AND(F690="Import - VAT paid at customs (Box 8)",M690=""),"Customs declaration no missing; ","")&amp;IF(AND(F690="Import - Reverse charge (Box 9)",E690="Saudi Arabia"),"RCM used for a local supplier; ","")&amp;IF(AND(L690="Yes",NOT(OR(F690="Standard domestic 15% (Box 7)",F690="Import - VAT paid at customs (Box 8)",F690="Import - Reverse charge (Box 9)"))),"VAT claimed on non-taxable category; ",""))</f>
        <v/>
      </c>
    </row>
    <row r="691">
      <c r="A691" s="17" t="n"/>
      <c r="B691" s="14" t="n"/>
      <c r="C691" s="14" t="n"/>
      <c r="D691" s="16" t="n"/>
      <c r="E691" s="14" t="n"/>
      <c r="F691" s="14" t="n"/>
      <c r="G691" s="14" t="n"/>
      <c r="H691" s="19" t="n"/>
      <c r="I691" s="19" t="n"/>
      <c r="J691" s="34">
        <f>IF(A691="","",H691+I691)</f>
        <v/>
      </c>
      <c r="K691" s="14" t="n"/>
      <c r="L691" s="14" t="n"/>
      <c r="M691" s="14" t="n"/>
      <c r="N691" s="14" t="n"/>
      <c r="O691" s="20">
        <f>IF(A691="","",SUMPRODUCT((A691&gt;=Setup!$C$19:$C$30)*(A691&lt;=Setup!$D$19:$D$30)*Setup!$A$19:$A$30))</f>
        <v/>
      </c>
      <c r="P691" s="34">
        <f>IF(A691="","",IF(OR(F691="Standard domestic 15% (Box 7)",F691="Import - VAT paid at customs (Box 8)",F691="Import - Reverse charge (Box 9)"),ROUND(H691*Setup!$B$9,2),0))</f>
        <v/>
      </c>
      <c r="Q691" s="34">
        <f>IF(A691="","",I691-P691)</f>
        <v/>
      </c>
      <c r="R691" s="34">
        <f>IF(A691="","",IF(L691="Yes",I691,0))</f>
        <v/>
      </c>
      <c r="S691" s="34">
        <f>IF(A691="","",IF(AND(L691="Yes",K691="Yes",NOT(ISNUMBER(SEARCH("blocked",G691))),OR(F691="Standard domestic 15% (Box 7)",F691="Import - VAT paid at customs (Box 8)",F691="Import - Reverse charge (Box 9)"),OR(F691&lt;&gt;"Standard domestic 15% (Box 7)",AND(LEN(D691)=15,LEFT(D691,1)="3",RIGHT(D691,1)="3",ISNUMBER(--D691)))),I691,0))</f>
        <v/>
      </c>
      <c r="T691" s="34">
        <f>IF(A691="","",R691-S691)</f>
        <v/>
      </c>
      <c r="U691" s="23">
        <f>IF(A691="","",IF(O691=0,"Outside audit periods; ","")&amp;IF(F691="","No VAT category; ","")&amp;IF(ABS(Q691)&gt;Setup!$B$10,"VAT ≠ 15% × net; ","")&amp;IF(AND(F691="Standard domestic 15% (Box 7)",NOT(AND(LEN(D691)=15,LEFT(D691,1)="3",RIGHT(D691,1)="3",ISNUMBER(--D691)))),"Invalid/missing supplier VAT no; ","")&amp;IF(AND(L691="Yes",K691&lt;&gt;"Yes"),"VAT claimed without valid tax invoice; ","")&amp;IF(AND(L691="Yes",ISNUMBER(SEARCH("blocked",G691))),"Blocked input VAT claimed; ","")&amp;IF(AND(F691="Import - VAT paid at customs (Box 8)",M691=""),"Customs declaration no missing; ","")&amp;IF(AND(F691="Import - Reverse charge (Box 9)",E691="Saudi Arabia"),"RCM used for a local supplier; ","")&amp;IF(AND(L691="Yes",NOT(OR(F691="Standard domestic 15% (Box 7)",F691="Import - VAT paid at customs (Box 8)",F691="Import - Reverse charge (Box 9)"))),"VAT claimed on non-taxable category; ",""))</f>
        <v/>
      </c>
    </row>
    <row r="692">
      <c r="A692" s="17" t="n"/>
      <c r="B692" s="14" t="n"/>
      <c r="C692" s="14" t="n"/>
      <c r="D692" s="16" t="n"/>
      <c r="E692" s="14" t="n"/>
      <c r="F692" s="14" t="n"/>
      <c r="G692" s="14" t="n"/>
      <c r="H692" s="19" t="n"/>
      <c r="I692" s="19" t="n"/>
      <c r="J692" s="34">
        <f>IF(A692="","",H692+I692)</f>
        <v/>
      </c>
      <c r="K692" s="14" t="n"/>
      <c r="L692" s="14" t="n"/>
      <c r="M692" s="14" t="n"/>
      <c r="N692" s="14" t="n"/>
      <c r="O692" s="20">
        <f>IF(A692="","",SUMPRODUCT((A692&gt;=Setup!$C$19:$C$30)*(A692&lt;=Setup!$D$19:$D$30)*Setup!$A$19:$A$30))</f>
        <v/>
      </c>
      <c r="P692" s="34">
        <f>IF(A692="","",IF(OR(F692="Standard domestic 15% (Box 7)",F692="Import - VAT paid at customs (Box 8)",F692="Import - Reverse charge (Box 9)"),ROUND(H692*Setup!$B$9,2),0))</f>
        <v/>
      </c>
      <c r="Q692" s="34">
        <f>IF(A692="","",I692-P692)</f>
        <v/>
      </c>
      <c r="R692" s="34">
        <f>IF(A692="","",IF(L692="Yes",I692,0))</f>
        <v/>
      </c>
      <c r="S692" s="34">
        <f>IF(A692="","",IF(AND(L692="Yes",K692="Yes",NOT(ISNUMBER(SEARCH("blocked",G692))),OR(F692="Standard domestic 15% (Box 7)",F692="Import - VAT paid at customs (Box 8)",F692="Import - Reverse charge (Box 9)"),OR(F692&lt;&gt;"Standard domestic 15% (Box 7)",AND(LEN(D692)=15,LEFT(D692,1)="3",RIGHT(D692,1)="3",ISNUMBER(--D692)))),I692,0))</f>
        <v/>
      </c>
      <c r="T692" s="34">
        <f>IF(A692="","",R692-S692)</f>
        <v/>
      </c>
      <c r="U692" s="23">
        <f>IF(A692="","",IF(O692=0,"Outside audit periods; ","")&amp;IF(F692="","No VAT category; ","")&amp;IF(ABS(Q692)&gt;Setup!$B$10,"VAT ≠ 15% × net; ","")&amp;IF(AND(F692="Standard domestic 15% (Box 7)",NOT(AND(LEN(D692)=15,LEFT(D692,1)="3",RIGHT(D692,1)="3",ISNUMBER(--D692)))),"Invalid/missing supplier VAT no; ","")&amp;IF(AND(L692="Yes",K692&lt;&gt;"Yes"),"VAT claimed without valid tax invoice; ","")&amp;IF(AND(L692="Yes",ISNUMBER(SEARCH("blocked",G692))),"Blocked input VAT claimed; ","")&amp;IF(AND(F692="Import - VAT paid at customs (Box 8)",M692=""),"Customs declaration no missing; ","")&amp;IF(AND(F692="Import - Reverse charge (Box 9)",E692="Saudi Arabia"),"RCM used for a local supplier; ","")&amp;IF(AND(L692="Yes",NOT(OR(F692="Standard domestic 15% (Box 7)",F692="Import - VAT paid at customs (Box 8)",F692="Import - Reverse charge (Box 9)"))),"VAT claimed on non-taxable category; ",""))</f>
        <v/>
      </c>
    </row>
    <row r="693">
      <c r="A693" s="17" t="n"/>
      <c r="B693" s="14" t="n"/>
      <c r="C693" s="14" t="n"/>
      <c r="D693" s="16" t="n"/>
      <c r="E693" s="14" t="n"/>
      <c r="F693" s="14" t="n"/>
      <c r="G693" s="14" t="n"/>
      <c r="H693" s="19" t="n"/>
      <c r="I693" s="19" t="n"/>
      <c r="J693" s="34">
        <f>IF(A693="","",H693+I693)</f>
        <v/>
      </c>
      <c r="K693" s="14" t="n"/>
      <c r="L693" s="14" t="n"/>
      <c r="M693" s="14" t="n"/>
      <c r="N693" s="14" t="n"/>
      <c r="O693" s="20">
        <f>IF(A693="","",SUMPRODUCT((A693&gt;=Setup!$C$19:$C$30)*(A693&lt;=Setup!$D$19:$D$30)*Setup!$A$19:$A$30))</f>
        <v/>
      </c>
      <c r="P693" s="34">
        <f>IF(A693="","",IF(OR(F693="Standard domestic 15% (Box 7)",F693="Import - VAT paid at customs (Box 8)",F693="Import - Reverse charge (Box 9)"),ROUND(H693*Setup!$B$9,2),0))</f>
        <v/>
      </c>
      <c r="Q693" s="34">
        <f>IF(A693="","",I693-P693)</f>
        <v/>
      </c>
      <c r="R693" s="34">
        <f>IF(A693="","",IF(L693="Yes",I693,0))</f>
        <v/>
      </c>
      <c r="S693" s="34">
        <f>IF(A693="","",IF(AND(L693="Yes",K693="Yes",NOT(ISNUMBER(SEARCH("blocked",G693))),OR(F693="Standard domestic 15% (Box 7)",F693="Import - VAT paid at customs (Box 8)",F693="Import - Reverse charge (Box 9)"),OR(F693&lt;&gt;"Standard domestic 15% (Box 7)",AND(LEN(D693)=15,LEFT(D693,1)="3",RIGHT(D693,1)="3",ISNUMBER(--D693)))),I693,0))</f>
        <v/>
      </c>
      <c r="T693" s="34">
        <f>IF(A693="","",R693-S693)</f>
        <v/>
      </c>
      <c r="U693" s="23">
        <f>IF(A693="","",IF(O693=0,"Outside audit periods; ","")&amp;IF(F693="","No VAT category; ","")&amp;IF(ABS(Q693)&gt;Setup!$B$10,"VAT ≠ 15% × net; ","")&amp;IF(AND(F693="Standard domestic 15% (Box 7)",NOT(AND(LEN(D693)=15,LEFT(D693,1)="3",RIGHT(D693,1)="3",ISNUMBER(--D693)))),"Invalid/missing supplier VAT no; ","")&amp;IF(AND(L693="Yes",K693&lt;&gt;"Yes"),"VAT claimed without valid tax invoice; ","")&amp;IF(AND(L693="Yes",ISNUMBER(SEARCH("blocked",G693))),"Blocked input VAT claimed; ","")&amp;IF(AND(F693="Import - VAT paid at customs (Box 8)",M693=""),"Customs declaration no missing; ","")&amp;IF(AND(F693="Import - Reverse charge (Box 9)",E693="Saudi Arabia"),"RCM used for a local supplier; ","")&amp;IF(AND(L693="Yes",NOT(OR(F693="Standard domestic 15% (Box 7)",F693="Import - VAT paid at customs (Box 8)",F693="Import - Reverse charge (Box 9)"))),"VAT claimed on non-taxable category; ",""))</f>
        <v/>
      </c>
    </row>
    <row r="694">
      <c r="A694" s="17" t="n"/>
      <c r="B694" s="14" t="n"/>
      <c r="C694" s="14" t="n"/>
      <c r="D694" s="16" t="n"/>
      <c r="E694" s="14" t="n"/>
      <c r="F694" s="14" t="n"/>
      <c r="G694" s="14" t="n"/>
      <c r="H694" s="19" t="n"/>
      <c r="I694" s="19" t="n"/>
      <c r="J694" s="34">
        <f>IF(A694="","",H694+I694)</f>
        <v/>
      </c>
      <c r="K694" s="14" t="n"/>
      <c r="L694" s="14" t="n"/>
      <c r="M694" s="14" t="n"/>
      <c r="N694" s="14" t="n"/>
      <c r="O694" s="20">
        <f>IF(A694="","",SUMPRODUCT((A694&gt;=Setup!$C$19:$C$30)*(A694&lt;=Setup!$D$19:$D$30)*Setup!$A$19:$A$30))</f>
        <v/>
      </c>
      <c r="P694" s="34">
        <f>IF(A694="","",IF(OR(F694="Standard domestic 15% (Box 7)",F694="Import - VAT paid at customs (Box 8)",F694="Import - Reverse charge (Box 9)"),ROUND(H694*Setup!$B$9,2),0))</f>
        <v/>
      </c>
      <c r="Q694" s="34">
        <f>IF(A694="","",I694-P694)</f>
        <v/>
      </c>
      <c r="R694" s="34">
        <f>IF(A694="","",IF(L694="Yes",I694,0))</f>
        <v/>
      </c>
      <c r="S694" s="34">
        <f>IF(A694="","",IF(AND(L694="Yes",K694="Yes",NOT(ISNUMBER(SEARCH("blocked",G694))),OR(F694="Standard domestic 15% (Box 7)",F694="Import - VAT paid at customs (Box 8)",F694="Import - Reverse charge (Box 9)"),OR(F694&lt;&gt;"Standard domestic 15% (Box 7)",AND(LEN(D694)=15,LEFT(D694,1)="3",RIGHT(D694,1)="3",ISNUMBER(--D694)))),I694,0))</f>
        <v/>
      </c>
      <c r="T694" s="34">
        <f>IF(A694="","",R694-S694)</f>
        <v/>
      </c>
      <c r="U694" s="23">
        <f>IF(A694="","",IF(O694=0,"Outside audit periods; ","")&amp;IF(F694="","No VAT category; ","")&amp;IF(ABS(Q694)&gt;Setup!$B$10,"VAT ≠ 15% × net; ","")&amp;IF(AND(F694="Standard domestic 15% (Box 7)",NOT(AND(LEN(D694)=15,LEFT(D694,1)="3",RIGHT(D694,1)="3",ISNUMBER(--D694)))),"Invalid/missing supplier VAT no; ","")&amp;IF(AND(L694="Yes",K694&lt;&gt;"Yes"),"VAT claimed without valid tax invoice; ","")&amp;IF(AND(L694="Yes",ISNUMBER(SEARCH("blocked",G694))),"Blocked input VAT claimed; ","")&amp;IF(AND(F694="Import - VAT paid at customs (Box 8)",M694=""),"Customs declaration no missing; ","")&amp;IF(AND(F694="Import - Reverse charge (Box 9)",E694="Saudi Arabia"),"RCM used for a local supplier; ","")&amp;IF(AND(L694="Yes",NOT(OR(F694="Standard domestic 15% (Box 7)",F694="Import - VAT paid at customs (Box 8)",F694="Import - Reverse charge (Box 9)"))),"VAT claimed on non-taxable category; ",""))</f>
        <v/>
      </c>
    </row>
    <row r="695">
      <c r="A695" s="17" t="n"/>
      <c r="B695" s="14" t="n"/>
      <c r="C695" s="14" t="n"/>
      <c r="D695" s="16" t="n"/>
      <c r="E695" s="14" t="n"/>
      <c r="F695" s="14" t="n"/>
      <c r="G695" s="14" t="n"/>
      <c r="H695" s="19" t="n"/>
      <c r="I695" s="19" t="n"/>
      <c r="J695" s="34">
        <f>IF(A695="","",H695+I695)</f>
        <v/>
      </c>
      <c r="K695" s="14" t="n"/>
      <c r="L695" s="14" t="n"/>
      <c r="M695" s="14" t="n"/>
      <c r="N695" s="14" t="n"/>
      <c r="O695" s="20">
        <f>IF(A695="","",SUMPRODUCT((A695&gt;=Setup!$C$19:$C$30)*(A695&lt;=Setup!$D$19:$D$30)*Setup!$A$19:$A$30))</f>
        <v/>
      </c>
      <c r="P695" s="34">
        <f>IF(A695="","",IF(OR(F695="Standard domestic 15% (Box 7)",F695="Import - VAT paid at customs (Box 8)",F695="Import - Reverse charge (Box 9)"),ROUND(H695*Setup!$B$9,2),0))</f>
        <v/>
      </c>
      <c r="Q695" s="34">
        <f>IF(A695="","",I695-P695)</f>
        <v/>
      </c>
      <c r="R695" s="34">
        <f>IF(A695="","",IF(L695="Yes",I695,0))</f>
        <v/>
      </c>
      <c r="S695" s="34">
        <f>IF(A695="","",IF(AND(L695="Yes",K695="Yes",NOT(ISNUMBER(SEARCH("blocked",G695))),OR(F695="Standard domestic 15% (Box 7)",F695="Import - VAT paid at customs (Box 8)",F695="Import - Reverse charge (Box 9)"),OR(F695&lt;&gt;"Standard domestic 15% (Box 7)",AND(LEN(D695)=15,LEFT(D695,1)="3",RIGHT(D695,1)="3",ISNUMBER(--D695)))),I695,0))</f>
        <v/>
      </c>
      <c r="T695" s="34">
        <f>IF(A695="","",R695-S695)</f>
        <v/>
      </c>
      <c r="U695" s="23">
        <f>IF(A695="","",IF(O695=0,"Outside audit periods; ","")&amp;IF(F695="","No VAT category; ","")&amp;IF(ABS(Q695)&gt;Setup!$B$10,"VAT ≠ 15% × net; ","")&amp;IF(AND(F695="Standard domestic 15% (Box 7)",NOT(AND(LEN(D695)=15,LEFT(D695,1)="3",RIGHT(D695,1)="3",ISNUMBER(--D695)))),"Invalid/missing supplier VAT no; ","")&amp;IF(AND(L695="Yes",K695&lt;&gt;"Yes"),"VAT claimed without valid tax invoice; ","")&amp;IF(AND(L695="Yes",ISNUMBER(SEARCH("blocked",G695))),"Blocked input VAT claimed; ","")&amp;IF(AND(F695="Import - VAT paid at customs (Box 8)",M695=""),"Customs declaration no missing; ","")&amp;IF(AND(F695="Import - Reverse charge (Box 9)",E695="Saudi Arabia"),"RCM used for a local supplier; ","")&amp;IF(AND(L695="Yes",NOT(OR(F695="Standard domestic 15% (Box 7)",F695="Import - VAT paid at customs (Box 8)",F695="Import - Reverse charge (Box 9)"))),"VAT claimed on non-taxable category; ",""))</f>
        <v/>
      </c>
    </row>
    <row r="696">
      <c r="A696" s="17" t="n"/>
      <c r="B696" s="14" t="n"/>
      <c r="C696" s="14" t="n"/>
      <c r="D696" s="16" t="n"/>
      <c r="E696" s="14" t="n"/>
      <c r="F696" s="14" t="n"/>
      <c r="G696" s="14" t="n"/>
      <c r="H696" s="19" t="n"/>
      <c r="I696" s="19" t="n"/>
      <c r="J696" s="34">
        <f>IF(A696="","",H696+I696)</f>
        <v/>
      </c>
      <c r="K696" s="14" t="n"/>
      <c r="L696" s="14" t="n"/>
      <c r="M696" s="14" t="n"/>
      <c r="N696" s="14" t="n"/>
      <c r="O696" s="20">
        <f>IF(A696="","",SUMPRODUCT((A696&gt;=Setup!$C$19:$C$30)*(A696&lt;=Setup!$D$19:$D$30)*Setup!$A$19:$A$30))</f>
        <v/>
      </c>
      <c r="P696" s="34">
        <f>IF(A696="","",IF(OR(F696="Standard domestic 15% (Box 7)",F696="Import - VAT paid at customs (Box 8)",F696="Import - Reverse charge (Box 9)"),ROUND(H696*Setup!$B$9,2),0))</f>
        <v/>
      </c>
      <c r="Q696" s="34">
        <f>IF(A696="","",I696-P696)</f>
        <v/>
      </c>
      <c r="R696" s="34">
        <f>IF(A696="","",IF(L696="Yes",I696,0))</f>
        <v/>
      </c>
      <c r="S696" s="34">
        <f>IF(A696="","",IF(AND(L696="Yes",K696="Yes",NOT(ISNUMBER(SEARCH("blocked",G696))),OR(F696="Standard domestic 15% (Box 7)",F696="Import - VAT paid at customs (Box 8)",F696="Import - Reverse charge (Box 9)"),OR(F696&lt;&gt;"Standard domestic 15% (Box 7)",AND(LEN(D696)=15,LEFT(D696,1)="3",RIGHT(D696,1)="3",ISNUMBER(--D696)))),I696,0))</f>
        <v/>
      </c>
      <c r="T696" s="34">
        <f>IF(A696="","",R696-S696)</f>
        <v/>
      </c>
      <c r="U696" s="23">
        <f>IF(A696="","",IF(O696=0,"Outside audit periods; ","")&amp;IF(F696="","No VAT category; ","")&amp;IF(ABS(Q696)&gt;Setup!$B$10,"VAT ≠ 15% × net; ","")&amp;IF(AND(F696="Standard domestic 15% (Box 7)",NOT(AND(LEN(D696)=15,LEFT(D696,1)="3",RIGHT(D696,1)="3",ISNUMBER(--D696)))),"Invalid/missing supplier VAT no; ","")&amp;IF(AND(L696="Yes",K696&lt;&gt;"Yes"),"VAT claimed without valid tax invoice; ","")&amp;IF(AND(L696="Yes",ISNUMBER(SEARCH("blocked",G696))),"Blocked input VAT claimed; ","")&amp;IF(AND(F696="Import - VAT paid at customs (Box 8)",M696=""),"Customs declaration no missing; ","")&amp;IF(AND(F696="Import - Reverse charge (Box 9)",E696="Saudi Arabia"),"RCM used for a local supplier; ","")&amp;IF(AND(L696="Yes",NOT(OR(F696="Standard domestic 15% (Box 7)",F696="Import - VAT paid at customs (Box 8)",F696="Import - Reverse charge (Box 9)"))),"VAT claimed on non-taxable category; ",""))</f>
        <v/>
      </c>
    </row>
    <row r="697">
      <c r="A697" s="17" t="n"/>
      <c r="B697" s="14" t="n"/>
      <c r="C697" s="14" t="n"/>
      <c r="D697" s="16" t="n"/>
      <c r="E697" s="14" t="n"/>
      <c r="F697" s="14" t="n"/>
      <c r="G697" s="14" t="n"/>
      <c r="H697" s="19" t="n"/>
      <c r="I697" s="19" t="n"/>
      <c r="J697" s="34">
        <f>IF(A697="","",H697+I697)</f>
        <v/>
      </c>
      <c r="K697" s="14" t="n"/>
      <c r="L697" s="14" t="n"/>
      <c r="M697" s="14" t="n"/>
      <c r="N697" s="14" t="n"/>
      <c r="O697" s="20">
        <f>IF(A697="","",SUMPRODUCT((A697&gt;=Setup!$C$19:$C$30)*(A697&lt;=Setup!$D$19:$D$30)*Setup!$A$19:$A$30))</f>
        <v/>
      </c>
      <c r="P697" s="34">
        <f>IF(A697="","",IF(OR(F697="Standard domestic 15% (Box 7)",F697="Import - VAT paid at customs (Box 8)",F697="Import - Reverse charge (Box 9)"),ROUND(H697*Setup!$B$9,2),0))</f>
        <v/>
      </c>
      <c r="Q697" s="34">
        <f>IF(A697="","",I697-P697)</f>
        <v/>
      </c>
      <c r="R697" s="34">
        <f>IF(A697="","",IF(L697="Yes",I697,0))</f>
        <v/>
      </c>
      <c r="S697" s="34">
        <f>IF(A697="","",IF(AND(L697="Yes",K697="Yes",NOT(ISNUMBER(SEARCH("blocked",G697))),OR(F697="Standard domestic 15% (Box 7)",F697="Import - VAT paid at customs (Box 8)",F697="Import - Reverse charge (Box 9)"),OR(F697&lt;&gt;"Standard domestic 15% (Box 7)",AND(LEN(D697)=15,LEFT(D697,1)="3",RIGHT(D697,1)="3",ISNUMBER(--D697)))),I697,0))</f>
        <v/>
      </c>
      <c r="T697" s="34">
        <f>IF(A697="","",R697-S697)</f>
        <v/>
      </c>
      <c r="U697" s="23">
        <f>IF(A697="","",IF(O697=0,"Outside audit periods; ","")&amp;IF(F697="","No VAT category; ","")&amp;IF(ABS(Q697)&gt;Setup!$B$10,"VAT ≠ 15% × net; ","")&amp;IF(AND(F697="Standard domestic 15% (Box 7)",NOT(AND(LEN(D697)=15,LEFT(D697,1)="3",RIGHT(D697,1)="3",ISNUMBER(--D697)))),"Invalid/missing supplier VAT no; ","")&amp;IF(AND(L697="Yes",K697&lt;&gt;"Yes"),"VAT claimed without valid tax invoice; ","")&amp;IF(AND(L697="Yes",ISNUMBER(SEARCH("blocked",G697))),"Blocked input VAT claimed; ","")&amp;IF(AND(F697="Import - VAT paid at customs (Box 8)",M697=""),"Customs declaration no missing; ","")&amp;IF(AND(F697="Import - Reverse charge (Box 9)",E697="Saudi Arabia"),"RCM used for a local supplier; ","")&amp;IF(AND(L697="Yes",NOT(OR(F697="Standard domestic 15% (Box 7)",F697="Import - VAT paid at customs (Box 8)",F697="Import - Reverse charge (Box 9)"))),"VAT claimed on non-taxable category; ",""))</f>
        <v/>
      </c>
    </row>
    <row r="698">
      <c r="A698" s="17" t="n"/>
      <c r="B698" s="14" t="n"/>
      <c r="C698" s="14" t="n"/>
      <c r="D698" s="16" t="n"/>
      <c r="E698" s="14" t="n"/>
      <c r="F698" s="14" t="n"/>
      <c r="G698" s="14" t="n"/>
      <c r="H698" s="19" t="n"/>
      <c r="I698" s="19" t="n"/>
      <c r="J698" s="34">
        <f>IF(A698="","",H698+I698)</f>
        <v/>
      </c>
      <c r="K698" s="14" t="n"/>
      <c r="L698" s="14" t="n"/>
      <c r="M698" s="14" t="n"/>
      <c r="N698" s="14" t="n"/>
      <c r="O698" s="20">
        <f>IF(A698="","",SUMPRODUCT((A698&gt;=Setup!$C$19:$C$30)*(A698&lt;=Setup!$D$19:$D$30)*Setup!$A$19:$A$30))</f>
        <v/>
      </c>
      <c r="P698" s="34">
        <f>IF(A698="","",IF(OR(F698="Standard domestic 15% (Box 7)",F698="Import - VAT paid at customs (Box 8)",F698="Import - Reverse charge (Box 9)"),ROUND(H698*Setup!$B$9,2),0))</f>
        <v/>
      </c>
      <c r="Q698" s="34">
        <f>IF(A698="","",I698-P698)</f>
        <v/>
      </c>
      <c r="R698" s="34">
        <f>IF(A698="","",IF(L698="Yes",I698,0))</f>
        <v/>
      </c>
      <c r="S698" s="34">
        <f>IF(A698="","",IF(AND(L698="Yes",K698="Yes",NOT(ISNUMBER(SEARCH("blocked",G698))),OR(F698="Standard domestic 15% (Box 7)",F698="Import - VAT paid at customs (Box 8)",F698="Import - Reverse charge (Box 9)"),OR(F698&lt;&gt;"Standard domestic 15% (Box 7)",AND(LEN(D698)=15,LEFT(D698,1)="3",RIGHT(D698,1)="3",ISNUMBER(--D698)))),I698,0))</f>
        <v/>
      </c>
      <c r="T698" s="34">
        <f>IF(A698="","",R698-S698)</f>
        <v/>
      </c>
      <c r="U698" s="23">
        <f>IF(A698="","",IF(O698=0,"Outside audit periods; ","")&amp;IF(F698="","No VAT category; ","")&amp;IF(ABS(Q698)&gt;Setup!$B$10,"VAT ≠ 15% × net; ","")&amp;IF(AND(F698="Standard domestic 15% (Box 7)",NOT(AND(LEN(D698)=15,LEFT(D698,1)="3",RIGHT(D698,1)="3",ISNUMBER(--D698)))),"Invalid/missing supplier VAT no; ","")&amp;IF(AND(L698="Yes",K698&lt;&gt;"Yes"),"VAT claimed without valid tax invoice; ","")&amp;IF(AND(L698="Yes",ISNUMBER(SEARCH("blocked",G698))),"Blocked input VAT claimed; ","")&amp;IF(AND(F698="Import - VAT paid at customs (Box 8)",M698=""),"Customs declaration no missing; ","")&amp;IF(AND(F698="Import - Reverse charge (Box 9)",E698="Saudi Arabia"),"RCM used for a local supplier; ","")&amp;IF(AND(L698="Yes",NOT(OR(F698="Standard domestic 15% (Box 7)",F698="Import - VAT paid at customs (Box 8)",F698="Import - Reverse charge (Box 9)"))),"VAT claimed on non-taxable category; ",""))</f>
        <v/>
      </c>
    </row>
    <row r="699">
      <c r="A699" s="17" t="n"/>
      <c r="B699" s="14" t="n"/>
      <c r="C699" s="14" t="n"/>
      <c r="D699" s="16" t="n"/>
      <c r="E699" s="14" t="n"/>
      <c r="F699" s="14" t="n"/>
      <c r="G699" s="14" t="n"/>
      <c r="H699" s="19" t="n"/>
      <c r="I699" s="19" t="n"/>
      <c r="J699" s="34">
        <f>IF(A699="","",H699+I699)</f>
        <v/>
      </c>
      <c r="K699" s="14" t="n"/>
      <c r="L699" s="14" t="n"/>
      <c r="M699" s="14" t="n"/>
      <c r="N699" s="14" t="n"/>
      <c r="O699" s="20">
        <f>IF(A699="","",SUMPRODUCT((A699&gt;=Setup!$C$19:$C$30)*(A699&lt;=Setup!$D$19:$D$30)*Setup!$A$19:$A$30))</f>
        <v/>
      </c>
      <c r="P699" s="34">
        <f>IF(A699="","",IF(OR(F699="Standard domestic 15% (Box 7)",F699="Import - VAT paid at customs (Box 8)",F699="Import - Reverse charge (Box 9)"),ROUND(H699*Setup!$B$9,2),0))</f>
        <v/>
      </c>
      <c r="Q699" s="34">
        <f>IF(A699="","",I699-P699)</f>
        <v/>
      </c>
      <c r="R699" s="34">
        <f>IF(A699="","",IF(L699="Yes",I699,0))</f>
        <v/>
      </c>
      <c r="S699" s="34">
        <f>IF(A699="","",IF(AND(L699="Yes",K699="Yes",NOT(ISNUMBER(SEARCH("blocked",G699))),OR(F699="Standard domestic 15% (Box 7)",F699="Import - VAT paid at customs (Box 8)",F699="Import - Reverse charge (Box 9)"),OR(F699&lt;&gt;"Standard domestic 15% (Box 7)",AND(LEN(D699)=15,LEFT(D699,1)="3",RIGHT(D699,1)="3",ISNUMBER(--D699)))),I699,0))</f>
        <v/>
      </c>
      <c r="T699" s="34">
        <f>IF(A699="","",R699-S699)</f>
        <v/>
      </c>
      <c r="U699" s="23">
        <f>IF(A699="","",IF(O699=0,"Outside audit periods; ","")&amp;IF(F699="","No VAT category; ","")&amp;IF(ABS(Q699)&gt;Setup!$B$10,"VAT ≠ 15% × net; ","")&amp;IF(AND(F699="Standard domestic 15% (Box 7)",NOT(AND(LEN(D699)=15,LEFT(D699,1)="3",RIGHT(D699,1)="3",ISNUMBER(--D699)))),"Invalid/missing supplier VAT no; ","")&amp;IF(AND(L699="Yes",K699&lt;&gt;"Yes"),"VAT claimed without valid tax invoice; ","")&amp;IF(AND(L699="Yes",ISNUMBER(SEARCH("blocked",G699))),"Blocked input VAT claimed; ","")&amp;IF(AND(F699="Import - VAT paid at customs (Box 8)",M699=""),"Customs declaration no missing; ","")&amp;IF(AND(F699="Import - Reverse charge (Box 9)",E699="Saudi Arabia"),"RCM used for a local supplier; ","")&amp;IF(AND(L699="Yes",NOT(OR(F699="Standard domestic 15% (Box 7)",F699="Import - VAT paid at customs (Box 8)",F699="Import - Reverse charge (Box 9)"))),"VAT claimed on non-taxable category; ",""))</f>
        <v/>
      </c>
    </row>
    <row r="700">
      <c r="A700" s="17" t="n"/>
      <c r="B700" s="14" t="n"/>
      <c r="C700" s="14" t="n"/>
      <c r="D700" s="16" t="n"/>
      <c r="E700" s="14" t="n"/>
      <c r="F700" s="14" t="n"/>
      <c r="G700" s="14" t="n"/>
      <c r="H700" s="19" t="n"/>
      <c r="I700" s="19" t="n"/>
      <c r="J700" s="34">
        <f>IF(A700="","",H700+I700)</f>
        <v/>
      </c>
      <c r="K700" s="14" t="n"/>
      <c r="L700" s="14" t="n"/>
      <c r="M700" s="14" t="n"/>
      <c r="N700" s="14" t="n"/>
      <c r="O700" s="20">
        <f>IF(A700="","",SUMPRODUCT((A700&gt;=Setup!$C$19:$C$30)*(A700&lt;=Setup!$D$19:$D$30)*Setup!$A$19:$A$30))</f>
        <v/>
      </c>
      <c r="P700" s="34">
        <f>IF(A700="","",IF(OR(F700="Standard domestic 15% (Box 7)",F700="Import - VAT paid at customs (Box 8)",F700="Import - Reverse charge (Box 9)"),ROUND(H700*Setup!$B$9,2),0))</f>
        <v/>
      </c>
      <c r="Q700" s="34">
        <f>IF(A700="","",I700-P700)</f>
        <v/>
      </c>
      <c r="R700" s="34">
        <f>IF(A700="","",IF(L700="Yes",I700,0))</f>
        <v/>
      </c>
      <c r="S700" s="34">
        <f>IF(A700="","",IF(AND(L700="Yes",K700="Yes",NOT(ISNUMBER(SEARCH("blocked",G700))),OR(F700="Standard domestic 15% (Box 7)",F700="Import - VAT paid at customs (Box 8)",F700="Import - Reverse charge (Box 9)"),OR(F700&lt;&gt;"Standard domestic 15% (Box 7)",AND(LEN(D700)=15,LEFT(D700,1)="3",RIGHT(D700,1)="3",ISNUMBER(--D700)))),I700,0))</f>
        <v/>
      </c>
      <c r="T700" s="34">
        <f>IF(A700="","",R700-S700)</f>
        <v/>
      </c>
      <c r="U700" s="23">
        <f>IF(A700="","",IF(O700=0,"Outside audit periods; ","")&amp;IF(F700="","No VAT category; ","")&amp;IF(ABS(Q700)&gt;Setup!$B$10,"VAT ≠ 15% × net; ","")&amp;IF(AND(F700="Standard domestic 15% (Box 7)",NOT(AND(LEN(D700)=15,LEFT(D700,1)="3",RIGHT(D700,1)="3",ISNUMBER(--D700)))),"Invalid/missing supplier VAT no; ","")&amp;IF(AND(L700="Yes",K700&lt;&gt;"Yes"),"VAT claimed without valid tax invoice; ","")&amp;IF(AND(L700="Yes",ISNUMBER(SEARCH("blocked",G700))),"Blocked input VAT claimed; ","")&amp;IF(AND(F700="Import - VAT paid at customs (Box 8)",M700=""),"Customs declaration no missing; ","")&amp;IF(AND(F700="Import - Reverse charge (Box 9)",E700="Saudi Arabia"),"RCM used for a local supplier; ","")&amp;IF(AND(L700="Yes",NOT(OR(F700="Standard domestic 15% (Box 7)",F700="Import - VAT paid at customs (Box 8)",F700="Import - Reverse charge (Box 9)"))),"VAT claimed on non-taxable category; ",""))</f>
        <v/>
      </c>
    </row>
    <row r="701">
      <c r="A701" s="17" t="n"/>
      <c r="B701" s="14" t="n"/>
      <c r="C701" s="14" t="n"/>
      <c r="D701" s="16" t="n"/>
      <c r="E701" s="14" t="n"/>
      <c r="F701" s="14" t="n"/>
      <c r="G701" s="14" t="n"/>
      <c r="H701" s="19" t="n"/>
      <c r="I701" s="19" t="n"/>
      <c r="J701" s="34">
        <f>IF(A701="","",H701+I701)</f>
        <v/>
      </c>
      <c r="K701" s="14" t="n"/>
      <c r="L701" s="14" t="n"/>
      <c r="M701" s="14" t="n"/>
      <c r="N701" s="14" t="n"/>
      <c r="O701" s="20">
        <f>IF(A701="","",SUMPRODUCT((A701&gt;=Setup!$C$19:$C$30)*(A701&lt;=Setup!$D$19:$D$30)*Setup!$A$19:$A$30))</f>
        <v/>
      </c>
      <c r="P701" s="34">
        <f>IF(A701="","",IF(OR(F701="Standard domestic 15% (Box 7)",F701="Import - VAT paid at customs (Box 8)",F701="Import - Reverse charge (Box 9)"),ROUND(H701*Setup!$B$9,2),0))</f>
        <v/>
      </c>
      <c r="Q701" s="34">
        <f>IF(A701="","",I701-P701)</f>
        <v/>
      </c>
      <c r="R701" s="34">
        <f>IF(A701="","",IF(L701="Yes",I701,0))</f>
        <v/>
      </c>
      <c r="S701" s="34">
        <f>IF(A701="","",IF(AND(L701="Yes",K701="Yes",NOT(ISNUMBER(SEARCH("blocked",G701))),OR(F701="Standard domestic 15% (Box 7)",F701="Import - VAT paid at customs (Box 8)",F701="Import - Reverse charge (Box 9)"),OR(F701&lt;&gt;"Standard domestic 15% (Box 7)",AND(LEN(D701)=15,LEFT(D701,1)="3",RIGHT(D701,1)="3",ISNUMBER(--D701)))),I701,0))</f>
        <v/>
      </c>
      <c r="T701" s="34">
        <f>IF(A701="","",R701-S701)</f>
        <v/>
      </c>
      <c r="U701" s="23">
        <f>IF(A701="","",IF(O701=0,"Outside audit periods; ","")&amp;IF(F701="","No VAT category; ","")&amp;IF(ABS(Q701)&gt;Setup!$B$10,"VAT ≠ 15% × net; ","")&amp;IF(AND(F701="Standard domestic 15% (Box 7)",NOT(AND(LEN(D701)=15,LEFT(D701,1)="3",RIGHT(D701,1)="3",ISNUMBER(--D701)))),"Invalid/missing supplier VAT no; ","")&amp;IF(AND(L701="Yes",K701&lt;&gt;"Yes"),"VAT claimed without valid tax invoice; ","")&amp;IF(AND(L701="Yes",ISNUMBER(SEARCH("blocked",G701))),"Blocked input VAT claimed; ","")&amp;IF(AND(F701="Import - VAT paid at customs (Box 8)",M701=""),"Customs declaration no missing; ","")&amp;IF(AND(F701="Import - Reverse charge (Box 9)",E701="Saudi Arabia"),"RCM used for a local supplier; ","")&amp;IF(AND(L701="Yes",NOT(OR(F701="Standard domestic 15% (Box 7)",F701="Import - VAT paid at customs (Box 8)",F701="Import - Reverse charge (Box 9)"))),"VAT claimed on non-taxable category; ",""))</f>
        <v/>
      </c>
    </row>
    <row r="702">
      <c r="A702" s="17" t="n"/>
      <c r="B702" s="14" t="n"/>
      <c r="C702" s="14" t="n"/>
      <c r="D702" s="16" t="n"/>
      <c r="E702" s="14" t="n"/>
      <c r="F702" s="14" t="n"/>
      <c r="G702" s="14" t="n"/>
      <c r="H702" s="19" t="n"/>
      <c r="I702" s="19" t="n"/>
      <c r="J702" s="34">
        <f>IF(A702="","",H702+I702)</f>
        <v/>
      </c>
      <c r="K702" s="14" t="n"/>
      <c r="L702" s="14" t="n"/>
      <c r="M702" s="14" t="n"/>
      <c r="N702" s="14" t="n"/>
      <c r="O702" s="20">
        <f>IF(A702="","",SUMPRODUCT((A702&gt;=Setup!$C$19:$C$30)*(A702&lt;=Setup!$D$19:$D$30)*Setup!$A$19:$A$30))</f>
        <v/>
      </c>
      <c r="P702" s="34">
        <f>IF(A702="","",IF(OR(F702="Standard domestic 15% (Box 7)",F702="Import - VAT paid at customs (Box 8)",F702="Import - Reverse charge (Box 9)"),ROUND(H702*Setup!$B$9,2),0))</f>
        <v/>
      </c>
      <c r="Q702" s="34">
        <f>IF(A702="","",I702-P702)</f>
        <v/>
      </c>
      <c r="R702" s="34">
        <f>IF(A702="","",IF(L702="Yes",I702,0))</f>
        <v/>
      </c>
      <c r="S702" s="34">
        <f>IF(A702="","",IF(AND(L702="Yes",K702="Yes",NOT(ISNUMBER(SEARCH("blocked",G702))),OR(F702="Standard domestic 15% (Box 7)",F702="Import - VAT paid at customs (Box 8)",F702="Import - Reverse charge (Box 9)"),OR(F702&lt;&gt;"Standard domestic 15% (Box 7)",AND(LEN(D702)=15,LEFT(D702,1)="3",RIGHT(D702,1)="3",ISNUMBER(--D702)))),I702,0))</f>
        <v/>
      </c>
      <c r="T702" s="34">
        <f>IF(A702="","",R702-S702)</f>
        <v/>
      </c>
      <c r="U702" s="23">
        <f>IF(A702="","",IF(O702=0,"Outside audit periods; ","")&amp;IF(F702="","No VAT category; ","")&amp;IF(ABS(Q702)&gt;Setup!$B$10,"VAT ≠ 15% × net; ","")&amp;IF(AND(F702="Standard domestic 15% (Box 7)",NOT(AND(LEN(D702)=15,LEFT(D702,1)="3",RIGHT(D702,1)="3",ISNUMBER(--D702)))),"Invalid/missing supplier VAT no; ","")&amp;IF(AND(L702="Yes",K702&lt;&gt;"Yes"),"VAT claimed without valid tax invoice; ","")&amp;IF(AND(L702="Yes",ISNUMBER(SEARCH("blocked",G702))),"Blocked input VAT claimed; ","")&amp;IF(AND(F702="Import - VAT paid at customs (Box 8)",M702=""),"Customs declaration no missing; ","")&amp;IF(AND(F702="Import - Reverse charge (Box 9)",E702="Saudi Arabia"),"RCM used for a local supplier; ","")&amp;IF(AND(L702="Yes",NOT(OR(F702="Standard domestic 15% (Box 7)",F702="Import - VAT paid at customs (Box 8)",F702="Import - Reverse charge (Box 9)"))),"VAT claimed on non-taxable category; ",""))</f>
        <v/>
      </c>
    </row>
    <row r="703">
      <c r="A703" s="17" t="n"/>
      <c r="B703" s="14" t="n"/>
      <c r="C703" s="14" t="n"/>
      <c r="D703" s="16" t="n"/>
      <c r="E703" s="14" t="n"/>
      <c r="F703" s="14" t="n"/>
      <c r="G703" s="14" t="n"/>
      <c r="H703" s="19" t="n"/>
      <c r="I703" s="19" t="n"/>
      <c r="J703" s="34">
        <f>IF(A703="","",H703+I703)</f>
        <v/>
      </c>
      <c r="K703" s="14" t="n"/>
      <c r="L703" s="14" t="n"/>
      <c r="M703" s="14" t="n"/>
      <c r="N703" s="14" t="n"/>
      <c r="O703" s="20">
        <f>IF(A703="","",SUMPRODUCT((A703&gt;=Setup!$C$19:$C$30)*(A703&lt;=Setup!$D$19:$D$30)*Setup!$A$19:$A$30))</f>
        <v/>
      </c>
      <c r="P703" s="34">
        <f>IF(A703="","",IF(OR(F703="Standard domestic 15% (Box 7)",F703="Import - VAT paid at customs (Box 8)",F703="Import - Reverse charge (Box 9)"),ROUND(H703*Setup!$B$9,2),0))</f>
        <v/>
      </c>
      <c r="Q703" s="34">
        <f>IF(A703="","",I703-P703)</f>
        <v/>
      </c>
      <c r="R703" s="34">
        <f>IF(A703="","",IF(L703="Yes",I703,0))</f>
        <v/>
      </c>
      <c r="S703" s="34">
        <f>IF(A703="","",IF(AND(L703="Yes",K703="Yes",NOT(ISNUMBER(SEARCH("blocked",G703))),OR(F703="Standard domestic 15% (Box 7)",F703="Import - VAT paid at customs (Box 8)",F703="Import - Reverse charge (Box 9)"),OR(F703&lt;&gt;"Standard domestic 15% (Box 7)",AND(LEN(D703)=15,LEFT(D703,1)="3",RIGHT(D703,1)="3",ISNUMBER(--D703)))),I703,0))</f>
        <v/>
      </c>
      <c r="T703" s="34">
        <f>IF(A703="","",R703-S703)</f>
        <v/>
      </c>
      <c r="U703" s="23">
        <f>IF(A703="","",IF(O703=0,"Outside audit periods; ","")&amp;IF(F703="","No VAT category; ","")&amp;IF(ABS(Q703)&gt;Setup!$B$10,"VAT ≠ 15% × net; ","")&amp;IF(AND(F703="Standard domestic 15% (Box 7)",NOT(AND(LEN(D703)=15,LEFT(D703,1)="3",RIGHT(D703,1)="3",ISNUMBER(--D703)))),"Invalid/missing supplier VAT no; ","")&amp;IF(AND(L703="Yes",K703&lt;&gt;"Yes"),"VAT claimed without valid tax invoice; ","")&amp;IF(AND(L703="Yes",ISNUMBER(SEARCH("blocked",G703))),"Blocked input VAT claimed; ","")&amp;IF(AND(F703="Import - VAT paid at customs (Box 8)",M703=""),"Customs declaration no missing; ","")&amp;IF(AND(F703="Import - Reverse charge (Box 9)",E703="Saudi Arabia"),"RCM used for a local supplier; ","")&amp;IF(AND(L703="Yes",NOT(OR(F703="Standard domestic 15% (Box 7)",F703="Import - VAT paid at customs (Box 8)",F703="Import - Reverse charge (Box 9)"))),"VAT claimed on non-taxable category; ",""))</f>
        <v/>
      </c>
    </row>
    <row r="704">
      <c r="A704" s="17" t="n"/>
      <c r="B704" s="14" t="n"/>
      <c r="C704" s="14" t="n"/>
      <c r="D704" s="16" t="n"/>
      <c r="E704" s="14" t="n"/>
      <c r="F704" s="14" t="n"/>
      <c r="G704" s="14" t="n"/>
      <c r="H704" s="19" t="n"/>
      <c r="I704" s="19" t="n"/>
      <c r="J704" s="34">
        <f>IF(A704="","",H704+I704)</f>
        <v/>
      </c>
      <c r="K704" s="14" t="n"/>
      <c r="L704" s="14" t="n"/>
      <c r="M704" s="14" t="n"/>
      <c r="N704" s="14" t="n"/>
      <c r="O704" s="20">
        <f>IF(A704="","",SUMPRODUCT((A704&gt;=Setup!$C$19:$C$30)*(A704&lt;=Setup!$D$19:$D$30)*Setup!$A$19:$A$30))</f>
        <v/>
      </c>
      <c r="P704" s="34">
        <f>IF(A704="","",IF(OR(F704="Standard domestic 15% (Box 7)",F704="Import - VAT paid at customs (Box 8)",F704="Import - Reverse charge (Box 9)"),ROUND(H704*Setup!$B$9,2),0))</f>
        <v/>
      </c>
      <c r="Q704" s="34">
        <f>IF(A704="","",I704-P704)</f>
        <v/>
      </c>
      <c r="R704" s="34">
        <f>IF(A704="","",IF(L704="Yes",I704,0))</f>
        <v/>
      </c>
      <c r="S704" s="34">
        <f>IF(A704="","",IF(AND(L704="Yes",K704="Yes",NOT(ISNUMBER(SEARCH("blocked",G704))),OR(F704="Standard domestic 15% (Box 7)",F704="Import - VAT paid at customs (Box 8)",F704="Import - Reverse charge (Box 9)"),OR(F704&lt;&gt;"Standard domestic 15% (Box 7)",AND(LEN(D704)=15,LEFT(D704,1)="3",RIGHT(D704,1)="3",ISNUMBER(--D704)))),I704,0))</f>
        <v/>
      </c>
      <c r="T704" s="34">
        <f>IF(A704="","",R704-S704)</f>
        <v/>
      </c>
      <c r="U704" s="23">
        <f>IF(A704="","",IF(O704=0,"Outside audit periods; ","")&amp;IF(F704="","No VAT category; ","")&amp;IF(ABS(Q704)&gt;Setup!$B$10,"VAT ≠ 15% × net; ","")&amp;IF(AND(F704="Standard domestic 15% (Box 7)",NOT(AND(LEN(D704)=15,LEFT(D704,1)="3",RIGHT(D704,1)="3",ISNUMBER(--D704)))),"Invalid/missing supplier VAT no; ","")&amp;IF(AND(L704="Yes",K704&lt;&gt;"Yes"),"VAT claimed without valid tax invoice; ","")&amp;IF(AND(L704="Yes",ISNUMBER(SEARCH("blocked",G704))),"Blocked input VAT claimed; ","")&amp;IF(AND(F704="Import - VAT paid at customs (Box 8)",M704=""),"Customs declaration no missing; ","")&amp;IF(AND(F704="Import - Reverse charge (Box 9)",E704="Saudi Arabia"),"RCM used for a local supplier; ","")&amp;IF(AND(L704="Yes",NOT(OR(F704="Standard domestic 15% (Box 7)",F704="Import - VAT paid at customs (Box 8)",F704="Import - Reverse charge (Box 9)"))),"VAT claimed on non-taxable category; ",""))</f>
        <v/>
      </c>
    </row>
    <row r="705">
      <c r="A705" s="17" t="n"/>
      <c r="B705" s="14" t="n"/>
      <c r="C705" s="14" t="n"/>
      <c r="D705" s="16" t="n"/>
      <c r="E705" s="14" t="n"/>
      <c r="F705" s="14" t="n"/>
      <c r="G705" s="14" t="n"/>
      <c r="H705" s="19" t="n"/>
      <c r="I705" s="19" t="n"/>
      <c r="J705" s="34">
        <f>IF(A705="","",H705+I705)</f>
        <v/>
      </c>
      <c r="K705" s="14" t="n"/>
      <c r="L705" s="14" t="n"/>
      <c r="M705" s="14" t="n"/>
      <c r="N705" s="14" t="n"/>
      <c r="O705" s="20">
        <f>IF(A705="","",SUMPRODUCT((A705&gt;=Setup!$C$19:$C$30)*(A705&lt;=Setup!$D$19:$D$30)*Setup!$A$19:$A$30))</f>
        <v/>
      </c>
      <c r="P705" s="34">
        <f>IF(A705="","",IF(OR(F705="Standard domestic 15% (Box 7)",F705="Import - VAT paid at customs (Box 8)",F705="Import - Reverse charge (Box 9)"),ROUND(H705*Setup!$B$9,2),0))</f>
        <v/>
      </c>
      <c r="Q705" s="34">
        <f>IF(A705="","",I705-P705)</f>
        <v/>
      </c>
      <c r="R705" s="34">
        <f>IF(A705="","",IF(L705="Yes",I705,0))</f>
        <v/>
      </c>
      <c r="S705" s="34">
        <f>IF(A705="","",IF(AND(L705="Yes",K705="Yes",NOT(ISNUMBER(SEARCH("blocked",G705))),OR(F705="Standard domestic 15% (Box 7)",F705="Import - VAT paid at customs (Box 8)",F705="Import - Reverse charge (Box 9)"),OR(F705&lt;&gt;"Standard domestic 15% (Box 7)",AND(LEN(D705)=15,LEFT(D705,1)="3",RIGHT(D705,1)="3",ISNUMBER(--D705)))),I705,0))</f>
        <v/>
      </c>
      <c r="T705" s="34">
        <f>IF(A705="","",R705-S705)</f>
        <v/>
      </c>
      <c r="U705" s="23">
        <f>IF(A705="","",IF(O705=0,"Outside audit periods; ","")&amp;IF(F705="","No VAT category; ","")&amp;IF(ABS(Q705)&gt;Setup!$B$10,"VAT ≠ 15% × net; ","")&amp;IF(AND(F705="Standard domestic 15% (Box 7)",NOT(AND(LEN(D705)=15,LEFT(D705,1)="3",RIGHT(D705,1)="3",ISNUMBER(--D705)))),"Invalid/missing supplier VAT no; ","")&amp;IF(AND(L705="Yes",K705&lt;&gt;"Yes"),"VAT claimed without valid tax invoice; ","")&amp;IF(AND(L705="Yes",ISNUMBER(SEARCH("blocked",G705))),"Blocked input VAT claimed; ","")&amp;IF(AND(F705="Import - VAT paid at customs (Box 8)",M705=""),"Customs declaration no missing; ","")&amp;IF(AND(F705="Import - Reverse charge (Box 9)",E705="Saudi Arabia"),"RCM used for a local supplier; ","")&amp;IF(AND(L705="Yes",NOT(OR(F705="Standard domestic 15% (Box 7)",F705="Import - VAT paid at customs (Box 8)",F705="Import - Reverse charge (Box 9)"))),"VAT claimed on non-taxable category; ",""))</f>
        <v/>
      </c>
    </row>
    <row r="706">
      <c r="A706" s="17" t="n"/>
      <c r="B706" s="14" t="n"/>
      <c r="C706" s="14" t="n"/>
      <c r="D706" s="16" t="n"/>
      <c r="E706" s="14" t="n"/>
      <c r="F706" s="14" t="n"/>
      <c r="G706" s="14" t="n"/>
      <c r="H706" s="19" t="n"/>
      <c r="I706" s="19" t="n"/>
      <c r="J706" s="34">
        <f>IF(A706="","",H706+I706)</f>
        <v/>
      </c>
      <c r="K706" s="14" t="n"/>
      <c r="L706" s="14" t="n"/>
      <c r="M706" s="14" t="n"/>
      <c r="N706" s="14" t="n"/>
      <c r="O706" s="20">
        <f>IF(A706="","",SUMPRODUCT((A706&gt;=Setup!$C$19:$C$30)*(A706&lt;=Setup!$D$19:$D$30)*Setup!$A$19:$A$30))</f>
        <v/>
      </c>
      <c r="P706" s="34">
        <f>IF(A706="","",IF(OR(F706="Standard domestic 15% (Box 7)",F706="Import - VAT paid at customs (Box 8)",F706="Import - Reverse charge (Box 9)"),ROUND(H706*Setup!$B$9,2),0))</f>
        <v/>
      </c>
      <c r="Q706" s="34">
        <f>IF(A706="","",I706-P706)</f>
        <v/>
      </c>
      <c r="R706" s="34">
        <f>IF(A706="","",IF(L706="Yes",I706,0))</f>
        <v/>
      </c>
      <c r="S706" s="34">
        <f>IF(A706="","",IF(AND(L706="Yes",K706="Yes",NOT(ISNUMBER(SEARCH("blocked",G706))),OR(F706="Standard domestic 15% (Box 7)",F706="Import - VAT paid at customs (Box 8)",F706="Import - Reverse charge (Box 9)"),OR(F706&lt;&gt;"Standard domestic 15% (Box 7)",AND(LEN(D706)=15,LEFT(D706,1)="3",RIGHT(D706,1)="3",ISNUMBER(--D706)))),I706,0))</f>
        <v/>
      </c>
      <c r="T706" s="34">
        <f>IF(A706="","",R706-S706)</f>
        <v/>
      </c>
      <c r="U706" s="23">
        <f>IF(A706="","",IF(O706=0,"Outside audit periods; ","")&amp;IF(F706="","No VAT category; ","")&amp;IF(ABS(Q706)&gt;Setup!$B$10,"VAT ≠ 15% × net; ","")&amp;IF(AND(F706="Standard domestic 15% (Box 7)",NOT(AND(LEN(D706)=15,LEFT(D706,1)="3",RIGHT(D706,1)="3",ISNUMBER(--D706)))),"Invalid/missing supplier VAT no; ","")&amp;IF(AND(L706="Yes",K706&lt;&gt;"Yes"),"VAT claimed without valid tax invoice; ","")&amp;IF(AND(L706="Yes",ISNUMBER(SEARCH("blocked",G706))),"Blocked input VAT claimed; ","")&amp;IF(AND(F706="Import - VAT paid at customs (Box 8)",M706=""),"Customs declaration no missing; ","")&amp;IF(AND(F706="Import - Reverse charge (Box 9)",E706="Saudi Arabia"),"RCM used for a local supplier; ","")&amp;IF(AND(L706="Yes",NOT(OR(F706="Standard domestic 15% (Box 7)",F706="Import - VAT paid at customs (Box 8)",F706="Import - Reverse charge (Box 9)"))),"VAT claimed on non-taxable category; ",""))</f>
        <v/>
      </c>
    </row>
    <row r="707">
      <c r="A707" s="17" t="n"/>
      <c r="B707" s="14" t="n"/>
      <c r="C707" s="14" t="n"/>
      <c r="D707" s="16" t="n"/>
      <c r="E707" s="14" t="n"/>
      <c r="F707" s="14" t="n"/>
      <c r="G707" s="14" t="n"/>
      <c r="H707" s="19" t="n"/>
      <c r="I707" s="19" t="n"/>
      <c r="J707" s="34">
        <f>IF(A707="","",H707+I707)</f>
        <v/>
      </c>
      <c r="K707" s="14" t="n"/>
      <c r="L707" s="14" t="n"/>
      <c r="M707" s="14" t="n"/>
      <c r="N707" s="14" t="n"/>
      <c r="O707" s="20">
        <f>IF(A707="","",SUMPRODUCT((A707&gt;=Setup!$C$19:$C$30)*(A707&lt;=Setup!$D$19:$D$30)*Setup!$A$19:$A$30))</f>
        <v/>
      </c>
      <c r="P707" s="34">
        <f>IF(A707="","",IF(OR(F707="Standard domestic 15% (Box 7)",F707="Import - VAT paid at customs (Box 8)",F707="Import - Reverse charge (Box 9)"),ROUND(H707*Setup!$B$9,2),0))</f>
        <v/>
      </c>
      <c r="Q707" s="34">
        <f>IF(A707="","",I707-P707)</f>
        <v/>
      </c>
      <c r="R707" s="34">
        <f>IF(A707="","",IF(L707="Yes",I707,0))</f>
        <v/>
      </c>
      <c r="S707" s="34">
        <f>IF(A707="","",IF(AND(L707="Yes",K707="Yes",NOT(ISNUMBER(SEARCH("blocked",G707))),OR(F707="Standard domestic 15% (Box 7)",F707="Import - VAT paid at customs (Box 8)",F707="Import - Reverse charge (Box 9)"),OR(F707&lt;&gt;"Standard domestic 15% (Box 7)",AND(LEN(D707)=15,LEFT(D707,1)="3",RIGHT(D707,1)="3",ISNUMBER(--D707)))),I707,0))</f>
        <v/>
      </c>
      <c r="T707" s="34">
        <f>IF(A707="","",R707-S707)</f>
        <v/>
      </c>
      <c r="U707" s="23">
        <f>IF(A707="","",IF(O707=0,"Outside audit periods; ","")&amp;IF(F707="","No VAT category; ","")&amp;IF(ABS(Q707)&gt;Setup!$B$10,"VAT ≠ 15% × net; ","")&amp;IF(AND(F707="Standard domestic 15% (Box 7)",NOT(AND(LEN(D707)=15,LEFT(D707,1)="3",RIGHT(D707,1)="3",ISNUMBER(--D707)))),"Invalid/missing supplier VAT no; ","")&amp;IF(AND(L707="Yes",K707&lt;&gt;"Yes"),"VAT claimed without valid tax invoice; ","")&amp;IF(AND(L707="Yes",ISNUMBER(SEARCH("blocked",G707))),"Blocked input VAT claimed; ","")&amp;IF(AND(F707="Import - VAT paid at customs (Box 8)",M707=""),"Customs declaration no missing; ","")&amp;IF(AND(F707="Import - Reverse charge (Box 9)",E707="Saudi Arabia"),"RCM used for a local supplier; ","")&amp;IF(AND(L707="Yes",NOT(OR(F707="Standard domestic 15% (Box 7)",F707="Import - VAT paid at customs (Box 8)",F707="Import - Reverse charge (Box 9)"))),"VAT claimed on non-taxable category; ",""))</f>
        <v/>
      </c>
    </row>
    <row r="708">
      <c r="A708" s="17" t="n"/>
      <c r="B708" s="14" t="n"/>
      <c r="C708" s="14" t="n"/>
      <c r="D708" s="16" t="n"/>
      <c r="E708" s="14" t="n"/>
      <c r="F708" s="14" t="n"/>
      <c r="G708" s="14" t="n"/>
      <c r="H708" s="19" t="n"/>
      <c r="I708" s="19" t="n"/>
      <c r="J708" s="34">
        <f>IF(A708="","",H708+I708)</f>
        <v/>
      </c>
      <c r="K708" s="14" t="n"/>
      <c r="L708" s="14" t="n"/>
      <c r="M708" s="14" t="n"/>
      <c r="N708" s="14" t="n"/>
      <c r="O708" s="20">
        <f>IF(A708="","",SUMPRODUCT((A708&gt;=Setup!$C$19:$C$30)*(A708&lt;=Setup!$D$19:$D$30)*Setup!$A$19:$A$30))</f>
        <v/>
      </c>
      <c r="P708" s="34">
        <f>IF(A708="","",IF(OR(F708="Standard domestic 15% (Box 7)",F708="Import - VAT paid at customs (Box 8)",F708="Import - Reverse charge (Box 9)"),ROUND(H708*Setup!$B$9,2),0))</f>
        <v/>
      </c>
      <c r="Q708" s="34">
        <f>IF(A708="","",I708-P708)</f>
        <v/>
      </c>
      <c r="R708" s="34">
        <f>IF(A708="","",IF(L708="Yes",I708,0))</f>
        <v/>
      </c>
      <c r="S708" s="34">
        <f>IF(A708="","",IF(AND(L708="Yes",K708="Yes",NOT(ISNUMBER(SEARCH("blocked",G708))),OR(F708="Standard domestic 15% (Box 7)",F708="Import - VAT paid at customs (Box 8)",F708="Import - Reverse charge (Box 9)"),OR(F708&lt;&gt;"Standard domestic 15% (Box 7)",AND(LEN(D708)=15,LEFT(D708,1)="3",RIGHT(D708,1)="3",ISNUMBER(--D708)))),I708,0))</f>
        <v/>
      </c>
      <c r="T708" s="34">
        <f>IF(A708="","",R708-S708)</f>
        <v/>
      </c>
      <c r="U708" s="23">
        <f>IF(A708="","",IF(O708=0,"Outside audit periods; ","")&amp;IF(F708="","No VAT category; ","")&amp;IF(ABS(Q708)&gt;Setup!$B$10,"VAT ≠ 15% × net; ","")&amp;IF(AND(F708="Standard domestic 15% (Box 7)",NOT(AND(LEN(D708)=15,LEFT(D708,1)="3",RIGHT(D708,1)="3",ISNUMBER(--D708)))),"Invalid/missing supplier VAT no; ","")&amp;IF(AND(L708="Yes",K708&lt;&gt;"Yes"),"VAT claimed without valid tax invoice; ","")&amp;IF(AND(L708="Yes",ISNUMBER(SEARCH("blocked",G708))),"Blocked input VAT claimed; ","")&amp;IF(AND(F708="Import - VAT paid at customs (Box 8)",M708=""),"Customs declaration no missing; ","")&amp;IF(AND(F708="Import - Reverse charge (Box 9)",E708="Saudi Arabia"),"RCM used for a local supplier; ","")&amp;IF(AND(L708="Yes",NOT(OR(F708="Standard domestic 15% (Box 7)",F708="Import - VAT paid at customs (Box 8)",F708="Import - Reverse charge (Box 9)"))),"VAT claimed on non-taxable category; ",""))</f>
        <v/>
      </c>
    </row>
    <row r="709">
      <c r="A709" s="17" t="n"/>
      <c r="B709" s="14" t="n"/>
      <c r="C709" s="14" t="n"/>
      <c r="D709" s="16" t="n"/>
      <c r="E709" s="14" t="n"/>
      <c r="F709" s="14" t="n"/>
      <c r="G709" s="14" t="n"/>
      <c r="H709" s="19" t="n"/>
      <c r="I709" s="19" t="n"/>
      <c r="J709" s="34">
        <f>IF(A709="","",H709+I709)</f>
        <v/>
      </c>
      <c r="K709" s="14" t="n"/>
      <c r="L709" s="14" t="n"/>
      <c r="M709" s="14" t="n"/>
      <c r="N709" s="14" t="n"/>
      <c r="O709" s="20">
        <f>IF(A709="","",SUMPRODUCT((A709&gt;=Setup!$C$19:$C$30)*(A709&lt;=Setup!$D$19:$D$30)*Setup!$A$19:$A$30))</f>
        <v/>
      </c>
      <c r="P709" s="34">
        <f>IF(A709="","",IF(OR(F709="Standard domestic 15% (Box 7)",F709="Import - VAT paid at customs (Box 8)",F709="Import - Reverse charge (Box 9)"),ROUND(H709*Setup!$B$9,2),0))</f>
        <v/>
      </c>
      <c r="Q709" s="34">
        <f>IF(A709="","",I709-P709)</f>
        <v/>
      </c>
      <c r="R709" s="34">
        <f>IF(A709="","",IF(L709="Yes",I709,0))</f>
        <v/>
      </c>
      <c r="S709" s="34">
        <f>IF(A709="","",IF(AND(L709="Yes",K709="Yes",NOT(ISNUMBER(SEARCH("blocked",G709))),OR(F709="Standard domestic 15% (Box 7)",F709="Import - VAT paid at customs (Box 8)",F709="Import - Reverse charge (Box 9)"),OR(F709&lt;&gt;"Standard domestic 15% (Box 7)",AND(LEN(D709)=15,LEFT(D709,1)="3",RIGHT(D709,1)="3",ISNUMBER(--D709)))),I709,0))</f>
        <v/>
      </c>
      <c r="T709" s="34">
        <f>IF(A709="","",R709-S709)</f>
        <v/>
      </c>
      <c r="U709" s="23">
        <f>IF(A709="","",IF(O709=0,"Outside audit periods; ","")&amp;IF(F709="","No VAT category; ","")&amp;IF(ABS(Q709)&gt;Setup!$B$10,"VAT ≠ 15% × net; ","")&amp;IF(AND(F709="Standard domestic 15% (Box 7)",NOT(AND(LEN(D709)=15,LEFT(D709,1)="3",RIGHT(D709,1)="3",ISNUMBER(--D709)))),"Invalid/missing supplier VAT no; ","")&amp;IF(AND(L709="Yes",K709&lt;&gt;"Yes"),"VAT claimed without valid tax invoice; ","")&amp;IF(AND(L709="Yes",ISNUMBER(SEARCH("blocked",G709))),"Blocked input VAT claimed; ","")&amp;IF(AND(F709="Import - VAT paid at customs (Box 8)",M709=""),"Customs declaration no missing; ","")&amp;IF(AND(F709="Import - Reverse charge (Box 9)",E709="Saudi Arabia"),"RCM used for a local supplier; ","")&amp;IF(AND(L709="Yes",NOT(OR(F709="Standard domestic 15% (Box 7)",F709="Import - VAT paid at customs (Box 8)",F709="Import - Reverse charge (Box 9)"))),"VAT claimed on non-taxable category; ",""))</f>
        <v/>
      </c>
    </row>
    <row r="710">
      <c r="A710" s="17" t="n"/>
      <c r="B710" s="14" t="n"/>
      <c r="C710" s="14" t="n"/>
      <c r="D710" s="16" t="n"/>
      <c r="E710" s="14" t="n"/>
      <c r="F710" s="14" t="n"/>
      <c r="G710" s="14" t="n"/>
      <c r="H710" s="19" t="n"/>
      <c r="I710" s="19" t="n"/>
      <c r="J710" s="34">
        <f>IF(A710="","",H710+I710)</f>
        <v/>
      </c>
      <c r="K710" s="14" t="n"/>
      <c r="L710" s="14" t="n"/>
      <c r="M710" s="14" t="n"/>
      <c r="N710" s="14" t="n"/>
      <c r="O710" s="20">
        <f>IF(A710="","",SUMPRODUCT((A710&gt;=Setup!$C$19:$C$30)*(A710&lt;=Setup!$D$19:$D$30)*Setup!$A$19:$A$30))</f>
        <v/>
      </c>
      <c r="P710" s="34">
        <f>IF(A710="","",IF(OR(F710="Standard domestic 15% (Box 7)",F710="Import - VAT paid at customs (Box 8)",F710="Import - Reverse charge (Box 9)"),ROUND(H710*Setup!$B$9,2),0))</f>
        <v/>
      </c>
      <c r="Q710" s="34">
        <f>IF(A710="","",I710-P710)</f>
        <v/>
      </c>
      <c r="R710" s="34">
        <f>IF(A710="","",IF(L710="Yes",I710,0))</f>
        <v/>
      </c>
      <c r="S710" s="34">
        <f>IF(A710="","",IF(AND(L710="Yes",K710="Yes",NOT(ISNUMBER(SEARCH("blocked",G710))),OR(F710="Standard domestic 15% (Box 7)",F710="Import - VAT paid at customs (Box 8)",F710="Import - Reverse charge (Box 9)"),OR(F710&lt;&gt;"Standard domestic 15% (Box 7)",AND(LEN(D710)=15,LEFT(D710,1)="3",RIGHT(D710,1)="3",ISNUMBER(--D710)))),I710,0))</f>
        <v/>
      </c>
      <c r="T710" s="34">
        <f>IF(A710="","",R710-S710)</f>
        <v/>
      </c>
      <c r="U710" s="23">
        <f>IF(A710="","",IF(O710=0,"Outside audit periods; ","")&amp;IF(F710="","No VAT category; ","")&amp;IF(ABS(Q710)&gt;Setup!$B$10,"VAT ≠ 15% × net; ","")&amp;IF(AND(F710="Standard domestic 15% (Box 7)",NOT(AND(LEN(D710)=15,LEFT(D710,1)="3",RIGHT(D710,1)="3",ISNUMBER(--D710)))),"Invalid/missing supplier VAT no; ","")&amp;IF(AND(L710="Yes",K710&lt;&gt;"Yes"),"VAT claimed without valid tax invoice; ","")&amp;IF(AND(L710="Yes",ISNUMBER(SEARCH("blocked",G710))),"Blocked input VAT claimed; ","")&amp;IF(AND(F710="Import - VAT paid at customs (Box 8)",M710=""),"Customs declaration no missing; ","")&amp;IF(AND(F710="Import - Reverse charge (Box 9)",E710="Saudi Arabia"),"RCM used for a local supplier; ","")&amp;IF(AND(L710="Yes",NOT(OR(F710="Standard domestic 15% (Box 7)",F710="Import - VAT paid at customs (Box 8)",F710="Import - Reverse charge (Box 9)"))),"VAT claimed on non-taxable category; ",""))</f>
        <v/>
      </c>
    </row>
    <row r="711">
      <c r="A711" s="17" t="n"/>
      <c r="B711" s="14" t="n"/>
      <c r="C711" s="14" t="n"/>
      <c r="D711" s="16" t="n"/>
      <c r="E711" s="14" t="n"/>
      <c r="F711" s="14" t="n"/>
      <c r="G711" s="14" t="n"/>
      <c r="H711" s="19" t="n"/>
      <c r="I711" s="19" t="n"/>
      <c r="J711" s="34">
        <f>IF(A711="","",H711+I711)</f>
        <v/>
      </c>
      <c r="K711" s="14" t="n"/>
      <c r="L711" s="14" t="n"/>
      <c r="M711" s="14" t="n"/>
      <c r="N711" s="14" t="n"/>
      <c r="O711" s="20">
        <f>IF(A711="","",SUMPRODUCT((A711&gt;=Setup!$C$19:$C$30)*(A711&lt;=Setup!$D$19:$D$30)*Setup!$A$19:$A$30))</f>
        <v/>
      </c>
      <c r="P711" s="34">
        <f>IF(A711="","",IF(OR(F711="Standard domestic 15% (Box 7)",F711="Import - VAT paid at customs (Box 8)",F711="Import - Reverse charge (Box 9)"),ROUND(H711*Setup!$B$9,2),0))</f>
        <v/>
      </c>
      <c r="Q711" s="34">
        <f>IF(A711="","",I711-P711)</f>
        <v/>
      </c>
      <c r="R711" s="34">
        <f>IF(A711="","",IF(L711="Yes",I711,0))</f>
        <v/>
      </c>
      <c r="S711" s="34">
        <f>IF(A711="","",IF(AND(L711="Yes",K711="Yes",NOT(ISNUMBER(SEARCH("blocked",G711))),OR(F711="Standard domestic 15% (Box 7)",F711="Import - VAT paid at customs (Box 8)",F711="Import - Reverse charge (Box 9)"),OR(F711&lt;&gt;"Standard domestic 15% (Box 7)",AND(LEN(D711)=15,LEFT(D711,1)="3",RIGHT(D711,1)="3",ISNUMBER(--D711)))),I711,0))</f>
        <v/>
      </c>
      <c r="T711" s="34">
        <f>IF(A711="","",R711-S711)</f>
        <v/>
      </c>
      <c r="U711" s="23">
        <f>IF(A711="","",IF(O711=0,"Outside audit periods; ","")&amp;IF(F711="","No VAT category; ","")&amp;IF(ABS(Q711)&gt;Setup!$B$10,"VAT ≠ 15% × net; ","")&amp;IF(AND(F711="Standard domestic 15% (Box 7)",NOT(AND(LEN(D711)=15,LEFT(D711,1)="3",RIGHT(D711,1)="3",ISNUMBER(--D711)))),"Invalid/missing supplier VAT no; ","")&amp;IF(AND(L711="Yes",K711&lt;&gt;"Yes"),"VAT claimed without valid tax invoice; ","")&amp;IF(AND(L711="Yes",ISNUMBER(SEARCH("blocked",G711))),"Blocked input VAT claimed; ","")&amp;IF(AND(F711="Import - VAT paid at customs (Box 8)",M711=""),"Customs declaration no missing; ","")&amp;IF(AND(F711="Import - Reverse charge (Box 9)",E711="Saudi Arabia"),"RCM used for a local supplier; ","")&amp;IF(AND(L711="Yes",NOT(OR(F711="Standard domestic 15% (Box 7)",F711="Import - VAT paid at customs (Box 8)",F711="Import - Reverse charge (Box 9)"))),"VAT claimed on non-taxable category; ",""))</f>
        <v/>
      </c>
    </row>
    <row r="712">
      <c r="A712" s="17" t="n"/>
      <c r="B712" s="14" t="n"/>
      <c r="C712" s="14" t="n"/>
      <c r="D712" s="16" t="n"/>
      <c r="E712" s="14" t="n"/>
      <c r="F712" s="14" t="n"/>
      <c r="G712" s="14" t="n"/>
      <c r="H712" s="19" t="n"/>
      <c r="I712" s="19" t="n"/>
      <c r="J712" s="34">
        <f>IF(A712="","",H712+I712)</f>
        <v/>
      </c>
      <c r="K712" s="14" t="n"/>
      <c r="L712" s="14" t="n"/>
      <c r="M712" s="14" t="n"/>
      <c r="N712" s="14" t="n"/>
      <c r="O712" s="20">
        <f>IF(A712="","",SUMPRODUCT((A712&gt;=Setup!$C$19:$C$30)*(A712&lt;=Setup!$D$19:$D$30)*Setup!$A$19:$A$30))</f>
        <v/>
      </c>
      <c r="P712" s="34">
        <f>IF(A712="","",IF(OR(F712="Standard domestic 15% (Box 7)",F712="Import - VAT paid at customs (Box 8)",F712="Import - Reverse charge (Box 9)"),ROUND(H712*Setup!$B$9,2),0))</f>
        <v/>
      </c>
      <c r="Q712" s="34">
        <f>IF(A712="","",I712-P712)</f>
        <v/>
      </c>
      <c r="R712" s="34">
        <f>IF(A712="","",IF(L712="Yes",I712,0))</f>
        <v/>
      </c>
      <c r="S712" s="34">
        <f>IF(A712="","",IF(AND(L712="Yes",K712="Yes",NOT(ISNUMBER(SEARCH("blocked",G712))),OR(F712="Standard domestic 15% (Box 7)",F712="Import - VAT paid at customs (Box 8)",F712="Import - Reverse charge (Box 9)"),OR(F712&lt;&gt;"Standard domestic 15% (Box 7)",AND(LEN(D712)=15,LEFT(D712,1)="3",RIGHT(D712,1)="3",ISNUMBER(--D712)))),I712,0))</f>
        <v/>
      </c>
      <c r="T712" s="34">
        <f>IF(A712="","",R712-S712)</f>
        <v/>
      </c>
      <c r="U712" s="23">
        <f>IF(A712="","",IF(O712=0,"Outside audit periods; ","")&amp;IF(F712="","No VAT category; ","")&amp;IF(ABS(Q712)&gt;Setup!$B$10,"VAT ≠ 15% × net; ","")&amp;IF(AND(F712="Standard domestic 15% (Box 7)",NOT(AND(LEN(D712)=15,LEFT(D712,1)="3",RIGHT(D712,1)="3",ISNUMBER(--D712)))),"Invalid/missing supplier VAT no; ","")&amp;IF(AND(L712="Yes",K712&lt;&gt;"Yes"),"VAT claimed without valid tax invoice; ","")&amp;IF(AND(L712="Yes",ISNUMBER(SEARCH("blocked",G712))),"Blocked input VAT claimed; ","")&amp;IF(AND(F712="Import - VAT paid at customs (Box 8)",M712=""),"Customs declaration no missing; ","")&amp;IF(AND(F712="Import - Reverse charge (Box 9)",E712="Saudi Arabia"),"RCM used for a local supplier; ","")&amp;IF(AND(L712="Yes",NOT(OR(F712="Standard domestic 15% (Box 7)",F712="Import - VAT paid at customs (Box 8)",F712="Import - Reverse charge (Box 9)"))),"VAT claimed on non-taxable category; ",""))</f>
        <v/>
      </c>
    </row>
    <row r="713">
      <c r="A713" s="17" t="n"/>
      <c r="B713" s="14" t="n"/>
      <c r="C713" s="14" t="n"/>
      <c r="D713" s="16" t="n"/>
      <c r="E713" s="14" t="n"/>
      <c r="F713" s="14" t="n"/>
      <c r="G713" s="14" t="n"/>
      <c r="H713" s="19" t="n"/>
      <c r="I713" s="19" t="n"/>
      <c r="J713" s="34">
        <f>IF(A713="","",H713+I713)</f>
        <v/>
      </c>
      <c r="K713" s="14" t="n"/>
      <c r="L713" s="14" t="n"/>
      <c r="M713" s="14" t="n"/>
      <c r="N713" s="14" t="n"/>
      <c r="O713" s="20">
        <f>IF(A713="","",SUMPRODUCT((A713&gt;=Setup!$C$19:$C$30)*(A713&lt;=Setup!$D$19:$D$30)*Setup!$A$19:$A$30))</f>
        <v/>
      </c>
      <c r="P713" s="34">
        <f>IF(A713="","",IF(OR(F713="Standard domestic 15% (Box 7)",F713="Import - VAT paid at customs (Box 8)",F713="Import - Reverse charge (Box 9)"),ROUND(H713*Setup!$B$9,2),0))</f>
        <v/>
      </c>
      <c r="Q713" s="34">
        <f>IF(A713="","",I713-P713)</f>
        <v/>
      </c>
      <c r="R713" s="34">
        <f>IF(A713="","",IF(L713="Yes",I713,0))</f>
        <v/>
      </c>
      <c r="S713" s="34">
        <f>IF(A713="","",IF(AND(L713="Yes",K713="Yes",NOT(ISNUMBER(SEARCH("blocked",G713))),OR(F713="Standard domestic 15% (Box 7)",F713="Import - VAT paid at customs (Box 8)",F713="Import - Reverse charge (Box 9)"),OR(F713&lt;&gt;"Standard domestic 15% (Box 7)",AND(LEN(D713)=15,LEFT(D713,1)="3",RIGHT(D713,1)="3",ISNUMBER(--D713)))),I713,0))</f>
        <v/>
      </c>
      <c r="T713" s="34">
        <f>IF(A713="","",R713-S713)</f>
        <v/>
      </c>
      <c r="U713" s="23">
        <f>IF(A713="","",IF(O713=0,"Outside audit periods; ","")&amp;IF(F713="","No VAT category; ","")&amp;IF(ABS(Q713)&gt;Setup!$B$10,"VAT ≠ 15% × net; ","")&amp;IF(AND(F713="Standard domestic 15% (Box 7)",NOT(AND(LEN(D713)=15,LEFT(D713,1)="3",RIGHT(D713,1)="3",ISNUMBER(--D713)))),"Invalid/missing supplier VAT no; ","")&amp;IF(AND(L713="Yes",K713&lt;&gt;"Yes"),"VAT claimed without valid tax invoice; ","")&amp;IF(AND(L713="Yes",ISNUMBER(SEARCH("blocked",G713))),"Blocked input VAT claimed; ","")&amp;IF(AND(F713="Import - VAT paid at customs (Box 8)",M713=""),"Customs declaration no missing; ","")&amp;IF(AND(F713="Import - Reverse charge (Box 9)",E713="Saudi Arabia"),"RCM used for a local supplier; ","")&amp;IF(AND(L713="Yes",NOT(OR(F713="Standard domestic 15% (Box 7)",F713="Import - VAT paid at customs (Box 8)",F713="Import - Reverse charge (Box 9)"))),"VAT claimed on non-taxable category; ",""))</f>
        <v/>
      </c>
    </row>
    <row r="714">
      <c r="A714" s="17" t="n"/>
      <c r="B714" s="14" t="n"/>
      <c r="C714" s="14" t="n"/>
      <c r="D714" s="16" t="n"/>
      <c r="E714" s="14" t="n"/>
      <c r="F714" s="14" t="n"/>
      <c r="G714" s="14" t="n"/>
      <c r="H714" s="19" t="n"/>
      <c r="I714" s="19" t="n"/>
      <c r="J714" s="34">
        <f>IF(A714="","",H714+I714)</f>
        <v/>
      </c>
      <c r="K714" s="14" t="n"/>
      <c r="L714" s="14" t="n"/>
      <c r="M714" s="14" t="n"/>
      <c r="N714" s="14" t="n"/>
      <c r="O714" s="20">
        <f>IF(A714="","",SUMPRODUCT((A714&gt;=Setup!$C$19:$C$30)*(A714&lt;=Setup!$D$19:$D$30)*Setup!$A$19:$A$30))</f>
        <v/>
      </c>
      <c r="P714" s="34">
        <f>IF(A714="","",IF(OR(F714="Standard domestic 15% (Box 7)",F714="Import - VAT paid at customs (Box 8)",F714="Import - Reverse charge (Box 9)"),ROUND(H714*Setup!$B$9,2),0))</f>
        <v/>
      </c>
      <c r="Q714" s="34">
        <f>IF(A714="","",I714-P714)</f>
        <v/>
      </c>
      <c r="R714" s="34">
        <f>IF(A714="","",IF(L714="Yes",I714,0))</f>
        <v/>
      </c>
      <c r="S714" s="34">
        <f>IF(A714="","",IF(AND(L714="Yes",K714="Yes",NOT(ISNUMBER(SEARCH("blocked",G714))),OR(F714="Standard domestic 15% (Box 7)",F714="Import - VAT paid at customs (Box 8)",F714="Import - Reverse charge (Box 9)"),OR(F714&lt;&gt;"Standard domestic 15% (Box 7)",AND(LEN(D714)=15,LEFT(D714,1)="3",RIGHT(D714,1)="3",ISNUMBER(--D714)))),I714,0))</f>
        <v/>
      </c>
      <c r="T714" s="34">
        <f>IF(A714="","",R714-S714)</f>
        <v/>
      </c>
      <c r="U714" s="23">
        <f>IF(A714="","",IF(O714=0,"Outside audit periods; ","")&amp;IF(F714="","No VAT category; ","")&amp;IF(ABS(Q714)&gt;Setup!$B$10,"VAT ≠ 15% × net; ","")&amp;IF(AND(F714="Standard domestic 15% (Box 7)",NOT(AND(LEN(D714)=15,LEFT(D714,1)="3",RIGHT(D714,1)="3",ISNUMBER(--D714)))),"Invalid/missing supplier VAT no; ","")&amp;IF(AND(L714="Yes",K714&lt;&gt;"Yes"),"VAT claimed without valid tax invoice; ","")&amp;IF(AND(L714="Yes",ISNUMBER(SEARCH("blocked",G714))),"Blocked input VAT claimed; ","")&amp;IF(AND(F714="Import - VAT paid at customs (Box 8)",M714=""),"Customs declaration no missing; ","")&amp;IF(AND(F714="Import - Reverse charge (Box 9)",E714="Saudi Arabia"),"RCM used for a local supplier; ","")&amp;IF(AND(L714="Yes",NOT(OR(F714="Standard domestic 15% (Box 7)",F714="Import - VAT paid at customs (Box 8)",F714="Import - Reverse charge (Box 9)"))),"VAT claimed on non-taxable category; ",""))</f>
        <v/>
      </c>
    </row>
    <row r="715">
      <c r="A715" s="17" t="n"/>
      <c r="B715" s="14" t="n"/>
      <c r="C715" s="14" t="n"/>
      <c r="D715" s="16" t="n"/>
      <c r="E715" s="14" t="n"/>
      <c r="F715" s="14" t="n"/>
      <c r="G715" s="14" t="n"/>
      <c r="H715" s="19" t="n"/>
      <c r="I715" s="19" t="n"/>
      <c r="J715" s="34">
        <f>IF(A715="","",H715+I715)</f>
        <v/>
      </c>
      <c r="K715" s="14" t="n"/>
      <c r="L715" s="14" t="n"/>
      <c r="M715" s="14" t="n"/>
      <c r="N715" s="14" t="n"/>
      <c r="O715" s="20">
        <f>IF(A715="","",SUMPRODUCT((A715&gt;=Setup!$C$19:$C$30)*(A715&lt;=Setup!$D$19:$D$30)*Setup!$A$19:$A$30))</f>
        <v/>
      </c>
      <c r="P715" s="34">
        <f>IF(A715="","",IF(OR(F715="Standard domestic 15% (Box 7)",F715="Import - VAT paid at customs (Box 8)",F715="Import - Reverse charge (Box 9)"),ROUND(H715*Setup!$B$9,2),0))</f>
        <v/>
      </c>
      <c r="Q715" s="34">
        <f>IF(A715="","",I715-P715)</f>
        <v/>
      </c>
      <c r="R715" s="34">
        <f>IF(A715="","",IF(L715="Yes",I715,0))</f>
        <v/>
      </c>
      <c r="S715" s="34">
        <f>IF(A715="","",IF(AND(L715="Yes",K715="Yes",NOT(ISNUMBER(SEARCH("blocked",G715))),OR(F715="Standard domestic 15% (Box 7)",F715="Import - VAT paid at customs (Box 8)",F715="Import - Reverse charge (Box 9)"),OR(F715&lt;&gt;"Standard domestic 15% (Box 7)",AND(LEN(D715)=15,LEFT(D715,1)="3",RIGHT(D715,1)="3",ISNUMBER(--D715)))),I715,0))</f>
        <v/>
      </c>
      <c r="T715" s="34">
        <f>IF(A715="","",R715-S715)</f>
        <v/>
      </c>
      <c r="U715" s="23">
        <f>IF(A715="","",IF(O715=0,"Outside audit periods; ","")&amp;IF(F715="","No VAT category; ","")&amp;IF(ABS(Q715)&gt;Setup!$B$10,"VAT ≠ 15% × net; ","")&amp;IF(AND(F715="Standard domestic 15% (Box 7)",NOT(AND(LEN(D715)=15,LEFT(D715,1)="3",RIGHT(D715,1)="3",ISNUMBER(--D715)))),"Invalid/missing supplier VAT no; ","")&amp;IF(AND(L715="Yes",K715&lt;&gt;"Yes"),"VAT claimed without valid tax invoice; ","")&amp;IF(AND(L715="Yes",ISNUMBER(SEARCH("blocked",G715))),"Blocked input VAT claimed; ","")&amp;IF(AND(F715="Import - VAT paid at customs (Box 8)",M715=""),"Customs declaration no missing; ","")&amp;IF(AND(F715="Import - Reverse charge (Box 9)",E715="Saudi Arabia"),"RCM used for a local supplier; ","")&amp;IF(AND(L715="Yes",NOT(OR(F715="Standard domestic 15% (Box 7)",F715="Import - VAT paid at customs (Box 8)",F715="Import - Reverse charge (Box 9)"))),"VAT claimed on non-taxable category; ",""))</f>
        <v/>
      </c>
    </row>
    <row r="716">
      <c r="A716" s="17" t="n"/>
      <c r="B716" s="14" t="n"/>
      <c r="C716" s="14" t="n"/>
      <c r="D716" s="16" t="n"/>
      <c r="E716" s="14" t="n"/>
      <c r="F716" s="14" t="n"/>
      <c r="G716" s="14" t="n"/>
      <c r="H716" s="19" t="n"/>
      <c r="I716" s="19" t="n"/>
      <c r="J716" s="34">
        <f>IF(A716="","",H716+I716)</f>
        <v/>
      </c>
      <c r="K716" s="14" t="n"/>
      <c r="L716" s="14" t="n"/>
      <c r="M716" s="14" t="n"/>
      <c r="N716" s="14" t="n"/>
      <c r="O716" s="20">
        <f>IF(A716="","",SUMPRODUCT((A716&gt;=Setup!$C$19:$C$30)*(A716&lt;=Setup!$D$19:$D$30)*Setup!$A$19:$A$30))</f>
        <v/>
      </c>
      <c r="P716" s="34">
        <f>IF(A716="","",IF(OR(F716="Standard domestic 15% (Box 7)",F716="Import - VAT paid at customs (Box 8)",F716="Import - Reverse charge (Box 9)"),ROUND(H716*Setup!$B$9,2),0))</f>
        <v/>
      </c>
      <c r="Q716" s="34">
        <f>IF(A716="","",I716-P716)</f>
        <v/>
      </c>
      <c r="R716" s="34">
        <f>IF(A716="","",IF(L716="Yes",I716,0))</f>
        <v/>
      </c>
      <c r="S716" s="34">
        <f>IF(A716="","",IF(AND(L716="Yes",K716="Yes",NOT(ISNUMBER(SEARCH("blocked",G716))),OR(F716="Standard domestic 15% (Box 7)",F716="Import - VAT paid at customs (Box 8)",F716="Import - Reverse charge (Box 9)"),OR(F716&lt;&gt;"Standard domestic 15% (Box 7)",AND(LEN(D716)=15,LEFT(D716,1)="3",RIGHT(D716,1)="3",ISNUMBER(--D716)))),I716,0))</f>
        <v/>
      </c>
      <c r="T716" s="34">
        <f>IF(A716="","",R716-S716)</f>
        <v/>
      </c>
      <c r="U716" s="23">
        <f>IF(A716="","",IF(O716=0,"Outside audit periods; ","")&amp;IF(F716="","No VAT category; ","")&amp;IF(ABS(Q716)&gt;Setup!$B$10,"VAT ≠ 15% × net; ","")&amp;IF(AND(F716="Standard domestic 15% (Box 7)",NOT(AND(LEN(D716)=15,LEFT(D716,1)="3",RIGHT(D716,1)="3",ISNUMBER(--D716)))),"Invalid/missing supplier VAT no; ","")&amp;IF(AND(L716="Yes",K716&lt;&gt;"Yes"),"VAT claimed without valid tax invoice; ","")&amp;IF(AND(L716="Yes",ISNUMBER(SEARCH("blocked",G716))),"Blocked input VAT claimed; ","")&amp;IF(AND(F716="Import - VAT paid at customs (Box 8)",M716=""),"Customs declaration no missing; ","")&amp;IF(AND(F716="Import - Reverse charge (Box 9)",E716="Saudi Arabia"),"RCM used for a local supplier; ","")&amp;IF(AND(L716="Yes",NOT(OR(F716="Standard domestic 15% (Box 7)",F716="Import - VAT paid at customs (Box 8)",F716="Import - Reverse charge (Box 9)"))),"VAT claimed on non-taxable category; ",""))</f>
        <v/>
      </c>
    </row>
    <row r="717">
      <c r="A717" s="17" t="n"/>
      <c r="B717" s="14" t="n"/>
      <c r="C717" s="14" t="n"/>
      <c r="D717" s="16" t="n"/>
      <c r="E717" s="14" t="n"/>
      <c r="F717" s="14" t="n"/>
      <c r="G717" s="14" t="n"/>
      <c r="H717" s="19" t="n"/>
      <c r="I717" s="19" t="n"/>
      <c r="J717" s="34">
        <f>IF(A717="","",H717+I717)</f>
        <v/>
      </c>
      <c r="K717" s="14" t="n"/>
      <c r="L717" s="14" t="n"/>
      <c r="M717" s="14" t="n"/>
      <c r="N717" s="14" t="n"/>
      <c r="O717" s="20">
        <f>IF(A717="","",SUMPRODUCT((A717&gt;=Setup!$C$19:$C$30)*(A717&lt;=Setup!$D$19:$D$30)*Setup!$A$19:$A$30))</f>
        <v/>
      </c>
      <c r="P717" s="34">
        <f>IF(A717="","",IF(OR(F717="Standard domestic 15% (Box 7)",F717="Import - VAT paid at customs (Box 8)",F717="Import - Reverse charge (Box 9)"),ROUND(H717*Setup!$B$9,2),0))</f>
        <v/>
      </c>
      <c r="Q717" s="34">
        <f>IF(A717="","",I717-P717)</f>
        <v/>
      </c>
      <c r="R717" s="34">
        <f>IF(A717="","",IF(L717="Yes",I717,0))</f>
        <v/>
      </c>
      <c r="S717" s="34">
        <f>IF(A717="","",IF(AND(L717="Yes",K717="Yes",NOT(ISNUMBER(SEARCH("blocked",G717))),OR(F717="Standard domestic 15% (Box 7)",F717="Import - VAT paid at customs (Box 8)",F717="Import - Reverse charge (Box 9)"),OR(F717&lt;&gt;"Standard domestic 15% (Box 7)",AND(LEN(D717)=15,LEFT(D717,1)="3",RIGHT(D717,1)="3",ISNUMBER(--D717)))),I717,0))</f>
        <v/>
      </c>
      <c r="T717" s="34">
        <f>IF(A717="","",R717-S717)</f>
        <v/>
      </c>
      <c r="U717" s="23">
        <f>IF(A717="","",IF(O717=0,"Outside audit periods; ","")&amp;IF(F717="","No VAT category; ","")&amp;IF(ABS(Q717)&gt;Setup!$B$10,"VAT ≠ 15% × net; ","")&amp;IF(AND(F717="Standard domestic 15% (Box 7)",NOT(AND(LEN(D717)=15,LEFT(D717,1)="3",RIGHT(D717,1)="3",ISNUMBER(--D717)))),"Invalid/missing supplier VAT no; ","")&amp;IF(AND(L717="Yes",K717&lt;&gt;"Yes"),"VAT claimed without valid tax invoice; ","")&amp;IF(AND(L717="Yes",ISNUMBER(SEARCH("blocked",G717))),"Blocked input VAT claimed; ","")&amp;IF(AND(F717="Import - VAT paid at customs (Box 8)",M717=""),"Customs declaration no missing; ","")&amp;IF(AND(F717="Import - Reverse charge (Box 9)",E717="Saudi Arabia"),"RCM used for a local supplier; ","")&amp;IF(AND(L717="Yes",NOT(OR(F717="Standard domestic 15% (Box 7)",F717="Import - VAT paid at customs (Box 8)",F717="Import - Reverse charge (Box 9)"))),"VAT claimed on non-taxable category; ",""))</f>
        <v/>
      </c>
    </row>
    <row r="718">
      <c r="A718" s="17" t="n"/>
      <c r="B718" s="14" t="n"/>
      <c r="C718" s="14" t="n"/>
      <c r="D718" s="16" t="n"/>
      <c r="E718" s="14" t="n"/>
      <c r="F718" s="14" t="n"/>
      <c r="G718" s="14" t="n"/>
      <c r="H718" s="19" t="n"/>
      <c r="I718" s="19" t="n"/>
      <c r="J718" s="34">
        <f>IF(A718="","",H718+I718)</f>
        <v/>
      </c>
      <c r="K718" s="14" t="n"/>
      <c r="L718" s="14" t="n"/>
      <c r="M718" s="14" t="n"/>
      <c r="N718" s="14" t="n"/>
      <c r="O718" s="20">
        <f>IF(A718="","",SUMPRODUCT((A718&gt;=Setup!$C$19:$C$30)*(A718&lt;=Setup!$D$19:$D$30)*Setup!$A$19:$A$30))</f>
        <v/>
      </c>
      <c r="P718" s="34">
        <f>IF(A718="","",IF(OR(F718="Standard domestic 15% (Box 7)",F718="Import - VAT paid at customs (Box 8)",F718="Import - Reverse charge (Box 9)"),ROUND(H718*Setup!$B$9,2),0))</f>
        <v/>
      </c>
      <c r="Q718" s="34">
        <f>IF(A718="","",I718-P718)</f>
        <v/>
      </c>
      <c r="R718" s="34">
        <f>IF(A718="","",IF(L718="Yes",I718,0))</f>
        <v/>
      </c>
      <c r="S718" s="34">
        <f>IF(A718="","",IF(AND(L718="Yes",K718="Yes",NOT(ISNUMBER(SEARCH("blocked",G718))),OR(F718="Standard domestic 15% (Box 7)",F718="Import - VAT paid at customs (Box 8)",F718="Import - Reverse charge (Box 9)"),OR(F718&lt;&gt;"Standard domestic 15% (Box 7)",AND(LEN(D718)=15,LEFT(D718,1)="3",RIGHT(D718,1)="3",ISNUMBER(--D718)))),I718,0))</f>
        <v/>
      </c>
      <c r="T718" s="34">
        <f>IF(A718="","",R718-S718)</f>
        <v/>
      </c>
      <c r="U718" s="23">
        <f>IF(A718="","",IF(O718=0,"Outside audit periods; ","")&amp;IF(F718="","No VAT category; ","")&amp;IF(ABS(Q718)&gt;Setup!$B$10,"VAT ≠ 15% × net; ","")&amp;IF(AND(F718="Standard domestic 15% (Box 7)",NOT(AND(LEN(D718)=15,LEFT(D718,1)="3",RIGHT(D718,1)="3",ISNUMBER(--D718)))),"Invalid/missing supplier VAT no; ","")&amp;IF(AND(L718="Yes",K718&lt;&gt;"Yes"),"VAT claimed without valid tax invoice; ","")&amp;IF(AND(L718="Yes",ISNUMBER(SEARCH("blocked",G718))),"Blocked input VAT claimed; ","")&amp;IF(AND(F718="Import - VAT paid at customs (Box 8)",M718=""),"Customs declaration no missing; ","")&amp;IF(AND(F718="Import - Reverse charge (Box 9)",E718="Saudi Arabia"),"RCM used for a local supplier; ","")&amp;IF(AND(L718="Yes",NOT(OR(F718="Standard domestic 15% (Box 7)",F718="Import - VAT paid at customs (Box 8)",F718="Import - Reverse charge (Box 9)"))),"VAT claimed on non-taxable category; ",""))</f>
        <v/>
      </c>
    </row>
    <row r="719">
      <c r="A719" s="17" t="n"/>
      <c r="B719" s="14" t="n"/>
      <c r="C719" s="14" t="n"/>
      <c r="D719" s="16" t="n"/>
      <c r="E719" s="14" t="n"/>
      <c r="F719" s="14" t="n"/>
      <c r="G719" s="14" t="n"/>
      <c r="H719" s="19" t="n"/>
      <c r="I719" s="19" t="n"/>
      <c r="J719" s="34">
        <f>IF(A719="","",H719+I719)</f>
        <v/>
      </c>
      <c r="K719" s="14" t="n"/>
      <c r="L719" s="14" t="n"/>
      <c r="M719" s="14" t="n"/>
      <c r="N719" s="14" t="n"/>
      <c r="O719" s="20">
        <f>IF(A719="","",SUMPRODUCT((A719&gt;=Setup!$C$19:$C$30)*(A719&lt;=Setup!$D$19:$D$30)*Setup!$A$19:$A$30))</f>
        <v/>
      </c>
      <c r="P719" s="34">
        <f>IF(A719="","",IF(OR(F719="Standard domestic 15% (Box 7)",F719="Import - VAT paid at customs (Box 8)",F719="Import - Reverse charge (Box 9)"),ROUND(H719*Setup!$B$9,2),0))</f>
        <v/>
      </c>
      <c r="Q719" s="34">
        <f>IF(A719="","",I719-P719)</f>
        <v/>
      </c>
      <c r="R719" s="34">
        <f>IF(A719="","",IF(L719="Yes",I719,0))</f>
        <v/>
      </c>
      <c r="S719" s="34">
        <f>IF(A719="","",IF(AND(L719="Yes",K719="Yes",NOT(ISNUMBER(SEARCH("blocked",G719))),OR(F719="Standard domestic 15% (Box 7)",F719="Import - VAT paid at customs (Box 8)",F719="Import - Reverse charge (Box 9)"),OR(F719&lt;&gt;"Standard domestic 15% (Box 7)",AND(LEN(D719)=15,LEFT(D719,1)="3",RIGHT(D719,1)="3",ISNUMBER(--D719)))),I719,0))</f>
        <v/>
      </c>
      <c r="T719" s="34">
        <f>IF(A719="","",R719-S719)</f>
        <v/>
      </c>
      <c r="U719" s="23">
        <f>IF(A719="","",IF(O719=0,"Outside audit periods; ","")&amp;IF(F719="","No VAT category; ","")&amp;IF(ABS(Q719)&gt;Setup!$B$10,"VAT ≠ 15% × net; ","")&amp;IF(AND(F719="Standard domestic 15% (Box 7)",NOT(AND(LEN(D719)=15,LEFT(D719,1)="3",RIGHT(D719,1)="3",ISNUMBER(--D719)))),"Invalid/missing supplier VAT no; ","")&amp;IF(AND(L719="Yes",K719&lt;&gt;"Yes"),"VAT claimed without valid tax invoice; ","")&amp;IF(AND(L719="Yes",ISNUMBER(SEARCH("blocked",G719))),"Blocked input VAT claimed; ","")&amp;IF(AND(F719="Import - VAT paid at customs (Box 8)",M719=""),"Customs declaration no missing; ","")&amp;IF(AND(F719="Import - Reverse charge (Box 9)",E719="Saudi Arabia"),"RCM used for a local supplier; ","")&amp;IF(AND(L719="Yes",NOT(OR(F719="Standard domestic 15% (Box 7)",F719="Import - VAT paid at customs (Box 8)",F719="Import - Reverse charge (Box 9)"))),"VAT claimed on non-taxable category; ",""))</f>
        <v/>
      </c>
    </row>
    <row r="720">
      <c r="A720" s="17" t="n"/>
      <c r="B720" s="14" t="n"/>
      <c r="C720" s="14" t="n"/>
      <c r="D720" s="16" t="n"/>
      <c r="E720" s="14" t="n"/>
      <c r="F720" s="14" t="n"/>
      <c r="G720" s="14" t="n"/>
      <c r="H720" s="19" t="n"/>
      <c r="I720" s="19" t="n"/>
      <c r="J720" s="34">
        <f>IF(A720="","",H720+I720)</f>
        <v/>
      </c>
      <c r="K720" s="14" t="n"/>
      <c r="L720" s="14" t="n"/>
      <c r="M720" s="14" t="n"/>
      <c r="N720" s="14" t="n"/>
      <c r="O720" s="20">
        <f>IF(A720="","",SUMPRODUCT((A720&gt;=Setup!$C$19:$C$30)*(A720&lt;=Setup!$D$19:$D$30)*Setup!$A$19:$A$30))</f>
        <v/>
      </c>
      <c r="P720" s="34">
        <f>IF(A720="","",IF(OR(F720="Standard domestic 15% (Box 7)",F720="Import - VAT paid at customs (Box 8)",F720="Import - Reverse charge (Box 9)"),ROUND(H720*Setup!$B$9,2),0))</f>
        <v/>
      </c>
      <c r="Q720" s="34">
        <f>IF(A720="","",I720-P720)</f>
        <v/>
      </c>
      <c r="R720" s="34">
        <f>IF(A720="","",IF(L720="Yes",I720,0))</f>
        <v/>
      </c>
      <c r="S720" s="34">
        <f>IF(A720="","",IF(AND(L720="Yes",K720="Yes",NOT(ISNUMBER(SEARCH("blocked",G720))),OR(F720="Standard domestic 15% (Box 7)",F720="Import - VAT paid at customs (Box 8)",F720="Import - Reverse charge (Box 9)"),OR(F720&lt;&gt;"Standard domestic 15% (Box 7)",AND(LEN(D720)=15,LEFT(D720,1)="3",RIGHT(D720,1)="3",ISNUMBER(--D720)))),I720,0))</f>
        <v/>
      </c>
      <c r="T720" s="34">
        <f>IF(A720="","",R720-S720)</f>
        <v/>
      </c>
      <c r="U720" s="23">
        <f>IF(A720="","",IF(O720=0,"Outside audit periods; ","")&amp;IF(F720="","No VAT category; ","")&amp;IF(ABS(Q720)&gt;Setup!$B$10,"VAT ≠ 15% × net; ","")&amp;IF(AND(F720="Standard domestic 15% (Box 7)",NOT(AND(LEN(D720)=15,LEFT(D720,1)="3",RIGHT(D720,1)="3",ISNUMBER(--D720)))),"Invalid/missing supplier VAT no; ","")&amp;IF(AND(L720="Yes",K720&lt;&gt;"Yes"),"VAT claimed without valid tax invoice; ","")&amp;IF(AND(L720="Yes",ISNUMBER(SEARCH("blocked",G720))),"Blocked input VAT claimed; ","")&amp;IF(AND(F720="Import - VAT paid at customs (Box 8)",M720=""),"Customs declaration no missing; ","")&amp;IF(AND(F720="Import - Reverse charge (Box 9)",E720="Saudi Arabia"),"RCM used for a local supplier; ","")&amp;IF(AND(L720="Yes",NOT(OR(F720="Standard domestic 15% (Box 7)",F720="Import - VAT paid at customs (Box 8)",F720="Import - Reverse charge (Box 9)"))),"VAT claimed on non-taxable category; ",""))</f>
        <v/>
      </c>
    </row>
    <row r="721">
      <c r="A721" s="17" t="n"/>
      <c r="B721" s="14" t="n"/>
      <c r="C721" s="14" t="n"/>
      <c r="D721" s="16" t="n"/>
      <c r="E721" s="14" t="n"/>
      <c r="F721" s="14" t="n"/>
      <c r="G721" s="14" t="n"/>
      <c r="H721" s="19" t="n"/>
      <c r="I721" s="19" t="n"/>
      <c r="J721" s="34">
        <f>IF(A721="","",H721+I721)</f>
        <v/>
      </c>
      <c r="K721" s="14" t="n"/>
      <c r="L721" s="14" t="n"/>
      <c r="M721" s="14" t="n"/>
      <c r="N721" s="14" t="n"/>
      <c r="O721" s="20">
        <f>IF(A721="","",SUMPRODUCT((A721&gt;=Setup!$C$19:$C$30)*(A721&lt;=Setup!$D$19:$D$30)*Setup!$A$19:$A$30))</f>
        <v/>
      </c>
      <c r="P721" s="34">
        <f>IF(A721="","",IF(OR(F721="Standard domestic 15% (Box 7)",F721="Import - VAT paid at customs (Box 8)",F721="Import - Reverse charge (Box 9)"),ROUND(H721*Setup!$B$9,2),0))</f>
        <v/>
      </c>
      <c r="Q721" s="34">
        <f>IF(A721="","",I721-P721)</f>
        <v/>
      </c>
      <c r="R721" s="34">
        <f>IF(A721="","",IF(L721="Yes",I721,0))</f>
        <v/>
      </c>
      <c r="S721" s="34">
        <f>IF(A721="","",IF(AND(L721="Yes",K721="Yes",NOT(ISNUMBER(SEARCH("blocked",G721))),OR(F721="Standard domestic 15% (Box 7)",F721="Import - VAT paid at customs (Box 8)",F721="Import - Reverse charge (Box 9)"),OR(F721&lt;&gt;"Standard domestic 15% (Box 7)",AND(LEN(D721)=15,LEFT(D721,1)="3",RIGHT(D721,1)="3",ISNUMBER(--D721)))),I721,0))</f>
        <v/>
      </c>
      <c r="T721" s="34">
        <f>IF(A721="","",R721-S721)</f>
        <v/>
      </c>
      <c r="U721" s="23">
        <f>IF(A721="","",IF(O721=0,"Outside audit periods; ","")&amp;IF(F721="","No VAT category; ","")&amp;IF(ABS(Q721)&gt;Setup!$B$10,"VAT ≠ 15% × net; ","")&amp;IF(AND(F721="Standard domestic 15% (Box 7)",NOT(AND(LEN(D721)=15,LEFT(D721,1)="3",RIGHT(D721,1)="3",ISNUMBER(--D721)))),"Invalid/missing supplier VAT no; ","")&amp;IF(AND(L721="Yes",K721&lt;&gt;"Yes"),"VAT claimed without valid tax invoice; ","")&amp;IF(AND(L721="Yes",ISNUMBER(SEARCH("blocked",G721))),"Blocked input VAT claimed; ","")&amp;IF(AND(F721="Import - VAT paid at customs (Box 8)",M721=""),"Customs declaration no missing; ","")&amp;IF(AND(F721="Import - Reverse charge (Box 9)",E721="Saudi Arabia"),"RCM used for a local supplier; ","")&amp;IF(AND(L721="Yes",NOT(OR(F721="Standard domestic 15% (Box 7)",F721="Import - VAT paid at customs (Box 8)",F721="Import - Reverse charge (Box 9)"))),"VAT claimed on non-taxable category; ",""))</f>
        <v/>
      </c>
    </row>
    <row r="722">
      <c r="A722" s="17" t="n"/>
      <c r="B722" s="14" t="n"/>
      <c r="C722" s="14" t="n"/>
      <c r="D722" s="16" t="n"/>
      <c r="E722" s="14" t="n"/>
      <c r="F722" s="14" t="n"/>
      <c r="G722" s="14" t="n"/>
      <c r="H722" s="19" t="n"/>
      <c r="I722" s="19" t="n"/>
      <c r="J722" s="34">
        <f>IF(A722="","",H722+I722)</f>
        <v/>
      </c>
      <c r="K722" s="14" t="n"/>
      <c r="L722" s="14" t="n"/>
      <c r="M722" s="14" t="n"/>
      <c r="N722" s="14" t="n"/>
      <c r="O722" s="20">
        <f>IF(A722="","",SUMPRODUCT((A722&gt;=Setup!$C$19:$C$30)*(A722&lt;=Setup!$D$19:$D$30)*Setup!$A$19:$A$30))</f>
        <v/>
      </c>
      <c r="P722" s="34">
        <f>IF(A722="","",IF(OR(F722="Standard domestic 15% (Box 7)",F722="Import - VAT paid at customs (Box 8)",F722="Import - Reverse charge (Box 9)"),ROUND(H722*Setup!$B$9,2),0))</f>
        <v/>
      </c>
      <c r="Q722" s="34">
        <f>IF(A722="","",I722-P722)</f>
        <v/>
      </c>
      <c r="R722" s="34">
        <f>IF(A722="","",IF(L722="Yes",I722,0))</f>
        <v/>
      </c>
      <c r="S722" s="34">
        <f>IF(A722="","",IF(AND(L722="Yes",K722="Yes",NOT(ISNUMBER(SEARCH("blocked",G722))),OR(F722="Standard domestic 15% (Box 7)",F722="Import - VAT paid at customs (Box 8)",F722="Import - Reverse charge (Box 9)"),OR(F722&lt;&gt;"Standard domestic 15% (Box 7)",AND(LEN(D722)=15,LEFT(D722,1)="3",RIGHT(D722,1)="3",ISNUMBER(--D722)))),I722,0))</f>
        <v/>
      </c>
      <c r="T722" s="34">
        <f>IF(A722="","",R722-S722)</f>
        <v/>
      </c>
      <c r="U722" s="23">
        <f>IF(A722="","",IF(O722=0,"Outside audit periods; ","")&amp;IF(F722="","No VAT category; ","")&amp;IF(ABS(Q722)&gt;Setup!$B$10,"VAT ≠ 15% × net; ","")&amp;IF(AND(F722="Standard domestic 15% (Box 7)",NOT(AND(LEN(D722)=15,LEFT(D722,1)="3",RIGHT(D722,1)="3",ISNUMBER(--D722)))),"Invalid/missing supplier VAT no; ","")&amp;IF(AND(L722="Yes",K722&lt;&gt;"Yes"),"VAT claimed without valid tax invoice; ","")&amp;IF(AND(L722="Yes",ISNUMBER(SEARCH("blocked",G722))),"Blocked input VAT claimed; ","")&amp;IF(AND(F722="Import - VAT paid at customs (Box 8)",M722=""),"Customs declaration no missing; ","")&amp;IF(AND(F722="Import - Reverse charge (Box 9)",E722="Saudi Arabia"),"RCM used for a local supplier; ","")&amp;IF(AND(L722="Yes",NOT(OR(F722="Standard domestic 15% (Box 7)",F722="Import - VAT paid at customs (Box 8)",F722="Import - Reverse charge (Box 9)"))),"VAT claimed on non-taxable category; ",""))</f>
        <v/>
      </c>
    </row>
    <row r="723">
      <c r="A723" s="17" t="n"/>
      <c r="B723" s="14" t="n"/>
      <c r="C723" s="14" t="n"/>
      <c r="D723" s="16" t="n"/>
      <c r="E723" s="14" t="n"/>
      <c r="F723" s="14" t="n"/>
      <c r="G723" s="14" t="n"/>
      <c r="H723" s="19" t="n"/>
      <c r="I723" s="19" t="n"/>
      <c r="J723" s="34">
        <f>IF(A723="","",H723+I723)</f>
        <v/>
      </c>
      <c r="K723" s="14" t="n"/>
      <c r="L723" s="14" t="n"/>
      <c r="M723" s="14" t="n"/>
      <c r="N723" s="14" t="n"/>
      <c r="O723" s="20">
        <f>IF(A723="","",SUMPRODUCT((A723&gt;=Setup!$C$19:$C$30)*(A723&lt;=Setup!$D$19:$D$30)*Setup!$A$19:$A$30))</f>
        <v/>
      </c>
      <c r="P723" s="34">
        <f>IF(A723="","",IF(OR(F723="Standard domestic 15% (Box 7)",F723="Import - VAT paid at customs (Box 8)",F723="Import - Reverse charge (Box 9)"),ROUND(H723*Setup!$B$9,2),0))</f>
        <v/>
      </c>
      <c r="Q723" s="34">
        <f>IF(A723="","",I723-P723)</f>
        <v/>
      </c>
      <c r="R723" s="34">
        <f>IF(A723="","",IF(L723="Yes",I723,0))</f>
        <v/>
      </c>
      <c r="S723" s="34">
        <f>IF(A723="","",IF(AND(L723="Yes",K723="Yes",NOT(ISNUMBER(SEARCH("blocked",G723))),OR(F723="Standard domestic 15% (Box 7)",F723="Import - VAT paid at customs (Box 8)",F723="Import - Reverse charge (Box 9)"),OR(F723&lt;&gt;"Standard domestic 15% (Box 7)",AND(LEN(D723)=15,LEFT(D723,1)="3",RIGHT(D723,1)="3",ISNUMBER(--D723)))),I723,0))</f>
        <v/>
      </c>
      <c r="T723" s="34">
        <f>IF(A723="","",R723-S723)</f>
        <v/>
      </c>
      <c r="U723" s="23">
        <f>IF(A723="","",IF(O723=0,"Outside audit periods; ","")&amp;IF(F723="","No VAT category; ","")&amp;IF(ABS(Q723)&gt;Setup!$B$10,"VAT ≠ 15% × net; ","")&amp;IF(AND(F723="Standard domestic 15% (Box 7)",NOT(AND(LEN(D723)=15,LEFT(D723,1)="3",RIGHT(D723,1)="3",ISNUMBER(--D723)))),"Invalid/missing supplier VAT no; ","")&amp;IF(AND(L723="Yes",K723&lt;&gt;"Yes"),"VAT claimed without valid tax invoice; ","")&amp;IF(AND(L723="Yes",ISNUMBER(SEARCH("blocked",G723))),"Blocked input VAT claimed; ","")&amp;IF(AND(F723="Import - VAT paid at customs (Box 8)",M723=""),"Customs declaration no missing; ","")&amp;IF(AND(F723="Import - Reverse charge (Box 9)",E723="Saudi Arabia"),"RCM used for a local supplier; ","")&amp;IF(AND(L723="Yes",NOT(OR(F723="Standard domestic 15% (Box 7)",F723="Import - VAT paid at customs (Box 8)",F723="Import - Reverse charge (Box 9)"))),"VAT claimed on non-taxable category; ",""))</f>
        <v/>
      </c>
    </row>
    <row r="724">
      <c r="A724" s="17" t="n"/>
      <c r="B724" s="14" t="n"/>
      <c r="C724" s="14" t="n"/>
      <c r="D724" s="16" t="n"/>
      <c r="E724" s="14" t="n"/>
      <c r="F724" s="14" t="n"/>
      <c r="G724" s="14" t="n"/>
      <c r="H724" s="19" t="n"/>
      <c r="I724" s="19" t="n"/>
      <c r="J724" s="34">
        <f>IF(A724="","",H724+I724)</f>
        <v/>
      </c>
      <c r="K724" s="14" t="n"/>
      <c r="L724" s="14" t="n"/>
      <c r="M724" s="14" t="n"/>
      <c r="N724" s="14" t="n"/>
      <c r="O724" s="20">
        <f>IF(A724="","",SUMPRODUCT((A724&gt;=Setup!$C$19:$C$30)*(A724&lt;=Setup!$D$19:$D$30)*Setup!$A$19:$A$30))</f>
        <v/>
      </c>
      <c r="P724" s="34">
        <f>IF(A724="","",IF(OR(F724="Standard domestic 15% (Box 7)",F724="Import - VAT paid at customs (Box 8)",F724="Import - Reverse charge (Box 9)"),ROUND(H724*Setup!$B$9,2),0))</f>
        <v/>
      </c>
      <c r="Q724" s="34">
        <f>IF(A724="","",I724-P724)</f>
        <v/>
      </c>
      <c r="R724" s="34">
        <f>IF(A724="","",IF(L724="Yes",I724,0))</f>
        <v/>
      </c>
      <c r="S724" s="34">
        <f>IF(A724="","",IF(AND(L724="Yes",K724="Yes",NOT(ISNUMBER(SEARCH("blocked",G724))),OR(F724="Standard domestic 15% (Box 7)",F724="Import - VAT paid at customs (Box 8)",F724="Import - Reverse charge (Box 9)"),OR(F724&lt;&gt;"Standard domestic 15% (Box 7)",AND(LEN(D724)=15,LEFT(D724,1)="3",RIGHT(D724,1)="3",ISNUMBER(--D724)))),I724,0))</f>
        <v/>
      </c>
      <c r="T724" s="34">
        <f>IF(A724="","",R724-S724)</f>
        <v/>
      </c>
      <c r="U724" s="23">
        <f>IF(A724="","",IF(O724=0,"Outside audit periods; ","")&amp;IF(F724="","No VAT category; ","")&amp;IF(ABS(Q724)&gt;Setup!$B$10,"VAT ≠ 15% × net; ","")&amp;IF(AND(F724="Standard domestic 15% (Box 7)",NOT(AND(LEN(D724)=15,LEFT(D724,1)="3",RIGHT(D724,1)="3",ISNUMBER(--D724)))),"Invalid/missing supplier VAT no; ","")&amp;IF(AND(L724="Yes",K724&lt;&gt;"Yes"),"VAT claimed without valid tax invoice; ","")&amp;IF(AND(L724="Yes",ISNUMBER(SEARCH("blocked",G724))),"Blocked input VAT claimed; ","")&amp;IF(AND(F724="Import - VAT paid at customs (Box 8)",M724=""),"Customs declaration no missing; ","")&amp;IF(AND(F724="Import - Reverse charge (Box 9)",E724="Saudi Arabia"),"RCM used for a local supplier; ","")&amp;IF(AND(L724="Yes",NOT(OR(F724="Standard domestic 15% (Box 7)",F724="Import - VAT paid at customs (Box 8)",F724="Import - Reverse charge (Box 9)"))),"VAT claimed on non-taxable category; ",""))</f>
        <v/>
      </c>
    </row>
    <row r="725">
      <c r="A725" s="17" t="n"/>
      <c r="B725" s="14" t="n"/>
      <c r="C725" s="14" t="n"/>
      <c r="D725" s="16" t="n"/>
      <c r="E725" s="14" t="n"/>
      <c r="F725" s="14" t="n"/>
      <c r="G725" s="14" t="n"/>
      <c r="H725" s="19" t="n"/>
      <c r="I725" s="19" t="n"/>
      <c r="J725" s="34">
        <f>IF(A725="","",H725+I725)</f>
        <v/>
      </c>
      <c r="K725" s="14" t="n"/>
      <c r="L725" s="14" t="n"/>
      <c r="M725" s="14" t="n"/>
      <c r="N725" s="14" t="n"/>
      <c r="O725" s="20">
        <f>IF(A725="","",SUMPRODUCT((A725&gt;=Setup!$C$19:$C$30)*(A725&lt;=Setup!$D$19:$D$30)*Setup!$A$19:$A$30))</f>
        <v/>
      </c>
      <c r="P725" s="34">
        <f>IF(A725="","",IF(OR(F725="Standard domestic 15% (Box 7)",F725="Import - VAT paid at customs (Box 8)",F725="Import - Reverse charge (Box 9)"),ROUND(H725*Setup!$B$9,2),0))</f>
        <v/>
      </c>
      <c r="Q725" s="34">
        <f>IF(A725="","",I725-P725)</f>
        <v/>
      </c>
      <c r="R725" s="34">
        <f>IF(A725="","",IF(L725="Yes",I725,0))</f>
        <v/>
      </c>
      <c r="S725" s="34">
        <f>IF(A725="","",IF(AND(L725="Yes",K725="Yes",NOT(ISNUMBER(SEARCH("blocked",G725))),OR(F725="Standard domestic 15% (Box 7)",F725="Import - VAT paid at customs (Box 8)",F725="Import - Reverse charge (Box 9)"),OR(F725&lt;&gt;"Standard domestic 15% (Box 7)",AND(LEN(D725)=15,LEFT(D725,1)="3",RIGHT(D725,1)="3",ISNUMBER(--D725)))),I725,0))</f>
        <v/>
      </c>
      <c r="T725" s="34">
        <f>IF(A725="","",R725-S725)</f>
        <v/>
      </c>
      <c r="U725" s="23">
        <f>IF(A725="","",IF(O725=0,"Outside audit periods; ","")&amp;IF(F725="","No VAT category; ","")&amp;IF(ABS(Q725)&gt;Setup!$B$10,"VAT ≠ 15% × net; ","")&amp;IF(AND(F725="Standard domestic 15% (Box 7)",NOT(AND(LEN(D725)=15,LEFT(D725,1)="3",RIGHT(D725,1)="3",ISNUMBER(--D725)))),"Invalid/missing supplier VAT no; ","")&amp;IF(AND(L725="Yes",K725&lt;&gt;"Yes"),"VAT claimed without valid tax invoice; ","")&amp;IF(AND(L725="Yes",ISNUMBER(SEARCH("blocked",G725))),"Blocked input VAT claimed; ","")&amp;IF(AND(F725="Import - VAT paid at customs (Box 8)",M725=""),"Customs declaration no missing; ","")&amp;IF(AND(F725="Import - Reverse charge (Box 9)",E725="Saudi Arabia"),"RCM used for a local supplier; ","")&amp;IF(AND(L725="Yes",NOT(OR(F725="Standard domestic 15% (Box 7)",F725="Import - VAT paid at customs (Box 8)",F725="Import - Reverse charge (Box 9)"))),"VAT claimed on non-taxable category; ",""))</f>
        <v/>
      </c>
    </row>
    <row r="726">
      <c r="A726" s="17" t="n"/>
      <c r="B726" s="14" t="n"/>
      <c r="C726" s="14" t="n"/>
      <c r="D726" s="16" t="n"/>
      <c r="E726" s="14" t="n"/>
      <c r="F726" s="14" t="n"/>
      <c r="G726" s="14" t="n"/>
      <c r="H726" s="19" t="n"/>
      <c r="I726" s="19" t="n"/>
      <c r="J726" s="34">
        <f>IF(A726="","",H726+I726)</f>
        <v/>
      </c>
      <c r="K726" s="14" t="n"/>
      <c r="L726" s="14" t="n"/>
      <c r="M726" s="14" t="n"/>
      <c r="N726" s="14" t="n"/>
      <c r="O726" s="20">
        <f>IF(A726="","",SUMPRODUCT((A726&gt;=Setup!$C$19:$C$30)*(A726&lt;=Setup!$D$19:$D$30)*Setup!$A$19:$A$30))</f>
        <v/>
      </c>
      <c r="P726" s="34">
        <f>IF(A726="","",IF(OR(F726="Standard domestic 15% (Box 7)",F726="Import - VAT paid at customs (Box 8)",F726="Import - Reverse charge (Box 9)"),ROUND(H726*Setup!$B$9,2),0))</f>
        <v/>
      </c>
      <c r="Q726" s="34">
        <f>IF(A726="","",I726-P726)</f>
        <v/>
      </c>
      <c r="R726" s="34">
        <f>IF(A726="","",IF(L726="Yes",I726,0))</f>
        <v/>
      </c>
      <c r="S726" s="34">
        <f>IF(A726="","",IF(AND(L726="Yes",K726="Yes",NOT(ISNUMBER(SEARCH("blocked",G726))),OR(F726="Standard domestic 15% (Box 7)",F726="Import - VAT paid at customs (Box 8)",F726="Import - Reverse charge (Box 9)"),OR(F726&lt;&gt;"Standard domestic 15% (Box 7)",AND(LEN(D726)=15,LEFT(D726,1)="3",RIGHT(D726,1)="3",ISNUMBER(--D726)))),I726,0))</f>
        <v/>
      </c>
      <c r="T726" s="34">
        <f>IF(A726="","",R726-S726)</f>
        <v/>
      </c>
      <c r="U726" s="23">
        <f>IF(A726="","",IF(O726=0,"Outside audit periods; ","")&amp;IF(F726="","No VAT category; ","")&amp;IF(ABS(Q726)&gt;Setup!$B$10,"VAT ≠ 15% × net; ","")&amp;IF(AND(F726="Standard domestic 15% (Box 7)",NOT(AND(LEN(D726)=15,LEFT(D726,1)="3",RIGHT(D726,1)="3",ISNUMBER(--D726)))),"Invalid/missing supplier VAT no; ","")&amp;IF(AND(L726="Yes",K726&lt;&gt;"Yes"),"VAT claimed without valid tax invoice; ","")&amp;IF(AND(L726="Yes",ISNUMBER(SEARCH("blocked",G726))),"Blocked input VAT claimed; ","")&amp;IF(AND(F726="Import - VAT paid at customs (Box 8)",M726=""),"Customs declaration no missing; ","")&amp;IF(AND(F726="Import - Reverse charge (Box 9)",E726="Saudi Arabia"),"RCM used for a local supplier; ","")&amp;IF(AND(L726="Yes",NOT(OR(F726="Standard domestic 15% (Box 7)",F726="Import - VAT paid at customs (Box 8)",F726="Import - Reverse charge (Box 9)"))),"VAT claimed on non-taxable category; ",""))</f>
        <v/>
      </c>
    </row>
    <row r="727">
      <c r="A727" s="17" t="n"/>
      <c r="B727" s="14" t="n"/>
      <c r="C727" s="14" t="n"/>
      <c r="D727" s="16" t="n"/>
      <c r="E727" s="14" t="n"/>
      <c r="F727" s="14" t="n"/>
      <c r="G727" s="14" t="n"/>
      <c r="H727" s="19" t="n"/>
      <c r="I727" s="19" t="n"/>
      <c r="J727" s="34">
        <f>IF(A727="","",H727+I727)</f>
        <v/>
      </c>
      <c r="K727" s="14" t="n"/>
      <c r="L727" s="14" t="n"/>
      <c r="M727" s="14" t="n"/>
      <c r="N727" s="14" t="n"/>
      <c r="O727" s="20">
        <f>IF(A727="","",SUMPRODUCT((A727&gt;=Setup!$C$19:$C$30)*(A727&lt;=Setup!$D$19:$D$30)*Setup!$A$19:$A$30))</f>
        <v/>
      </c>
      <c r="P727" s="34">
        <f>IF(A727="","",IF(OR(F727="Standard domestic 15% (Box 7)",F727="Import - VAT paid at customs (Box 8)",F727="Import - Reverse charge (Box 9)"),ROUND(H727*Setup!$B$9,2),0))</f>
        <v/>
      </c>
      <c r="Q727" s="34">
        <f>IF(A727="","",I727-P727)</f>
        <v/>
      </c>
      <c r="R727" s="34">
        <f>IF(A727="","",IF(L727="Yes",I727,0))</f>
        <v/>
      </c>
      <c r="S727" s="34">
        <f>IF(A727="","",IF(AND(L727="Yes",K727="Yes",NOT(ISNUMBER(SEARCH("blocked",G727))),OR(F727="Standard domestic 15% (Box 7)",F727="Import - VAT paid at customs (Box 8)",F727="Import - Reverse charge (Box 9)"),OR(F727&lt;&gt;"Standard domestic 15% (Box 7)",AND(LEN(D727)=15,LEFT(D727,1)="3",RIGHT(D727,1)="3",ISNUMBER(--D727)))),I727,0))</f>
        <v/>
      </c>
      <c r="T727" s="34">
        <f>IF(A727="","",R727-S727)</f>
        <v/>
      </c>
      <c r="U727" s="23">
        <f>IF(A727="","",IF(O727=0,"Outside audit periods; ","")&amp;IF(F727="","No VAT category; ","")&amp;IF(ABS(Q727)&gt;Setup!$B$10,"VAT ≠ 15% × net; ","")&amp;IF(AND(F727="Standard domestic 15% (Box 7)",NOT(AND(LEN(D727)=15,LEFT(D727,1)="3",RIGHT(D727,1)="3",ISNUMBER(--D727)))),"Invalid/missing supplier VAT no; ","")&amp;IF(AND(L727="Yes",K727&lt;&gt;"Yes"),"VAT claimed without valid tax invoice; ","")&amp;IF(AND(L727="Yes",ISNUMBER(SEARCH("blocked",G727))),"Blocked input VAT claimed; ","")&amp;IF(AND(F727="Import - VAT paid at customs (Box 8)",M727=""),"Customs declaration no missing; ","")&amp;IF(AND(F727="Import - Reverse charge (Box 9)",E727="Saudi Arabia"),"RCM used for a local supplier; ","")&amp;IF(AND(L727="Yes",NOT(OR(F727="Standard domestic 15% (Box 7)",F727="Import - VAT paid at customs (Box 8)",F727="Import - Reverse charge (Box 9)"))),"VAT claimed on non-taxable category; ",""))</f>
        <v/>
      </c>
    </row>
    <row r="728">
      <c r="A728" s="17" t="n"/>
      <c r="B728" s="14" t="n"/>
      <c r="C728" s="14" t="n"/>
      <c r="D728" s="16" t="n"/>
      <c r="E728" s="14" t="n"/>
      <c r="F728" s="14" t="n"/>
      <c r="G728" s="14" t="n"/>
      <c r="H728" s="19" t="n"/>
      <c r="I728" s="19" t="n"/>
      <c r="J728" s="34">
        <f>IF(A728="","",H728+I728)</f>
        <v/>
      </c>
      <c r="K728" s="14" t="n"/>
      <c r="L728" s="14" t="n"/>
      <c r="M728" s="14" t="n"/>
      <c r="N728" s="14" t="n"/>
      <c r="O728" s="20">
        <f>IF(A728="","",SUMPRODUCT((A728&gt;=Setup!$C$19:$C$30)*(A728&lt;=Setup!$D$19:$D$30)*Setup!$A$19:$A$30))</f>
        <v/>
      </c>
      <c r="P728" s="34">
        <f>IF(A728="","",IF(OR(F728="Standard domestic 15% (Box 7)",F728="Import - VAT paid at customs (Box 8)",F728="Import - Reverse charge (Box 9)"),ROUND(H728*Setup!$B$9,2),0))</f>
        <v/>
      </c>
      <c r="Q728" s="34">
        <f>IF(A728="","",I728-P728)</f>
        <v/>
      </c>
      <c r="R728" s="34">
        <f>IF(A728="","",IF(L728="Yes",I728,0))</f>
        <v/>
      </c>
      <c r="S728" s="34">
        <f>IF(A728="","",IF(AND(L728="Yes",K728="Yes",NOT(ISNUMBER(SEARCH("blocked",G728))),OR(F728="Standard domestic 15% (Box 7)",F728="Import - VAT paid at customs (Box 8)",F728="Import - Reverse charge (Box 9)"),OR(F728&lt;&gt;"Standard domestic 15% (Box 7)",AND(LEN(D728)=15,LEFT(D728,1)="3",RIGHT(D728,1)="3",ISNUMBER(--D728)))),I728,0))</f>
        <v/>
      </c>
      <c r="T728" s="34">
        <f>IF(A728="","",R728-S728)</f>
        <v/>
      </c>
      <c r="U728" s="23">
        <f>IF(A728="","",IF(O728=0,"Outside audit periods; ","")&amp;IF(F728="","No VAT category; ","")&amp;IF(ABS(Q728)&gt;Setup!$B$10,"VAT ≠ 15% × net; ","")&amp;IF(AND(F728="Standard domestic 15% (Box 7)",NOT(AND(LEN(D728)=15,LEFT(D728,1)="3",RIGHT(D728,1)="3",ISNUMBER(--D728)))),"Invalid/missing supplier VAT no; ","")&amp;IF(AND(L728="Yes",K728&lt;&gt;"Yes"),"VAT claimed without valid tax invoice; ","")&amp;IF(AND(L728="Yes",ISNUMBER(SEARCH("blocked",G728))),"Blocked input VAT claimed; ","")&amp;IF(AND(F728="Import - VAT paid at customs (Box 8)",M728=""),"Customs declaration no missing; ","")&amp;IF(AND(F728="Import - Reverse charge (Box 9)",E728="Saudi Arabia"),"RCM used for a local supplier; ","")&amp;IF(AND(L728="Yes",NOT(OR(F728="Standard domestic 15% (Box 7)",F728="Import - VAT paid at customs (Box 8)",F728="Import - Reverse charge (Box 9)"))),"VAT claimed on non-taxable category; ",""))</f>
        <v/>
      </c>
    </row>
    <row r="729">
      <c r="A729" s="17" t="n"/>
      <c r="B729" s="14" t="n"/>
      <c r="C729" s="14" t="n"/>
      <c r="D729" s="16" t="n"/>
      <c r="E729" s="14" t="n"/>
      <c r="F729" s="14" t="n"/>
      <c r="G729" s="14" t="n"/>
      <c r="H729" s="19" t="n"/>
      <c r="I729" s="19" t="n"/>
      <c r="J729" s="34">
        <f>IF(A729="","",H729+I729)</f>
        <v/>
      </c>
      <c r="K729" s="14" t="n"/>
      <c r="L729" s="14" t="n"/>
      <c r="M729" s="14" t="n"/>
      <c r="N729" s="14" t="n"/>
      <c r="O729" s="20">
        <f>IF(A729="","",SUMPRODUCT((A729&gt;=Setup!$C$19:$C$30)*(A729&lt;=Setup!$D$19:$D$30)*Setup!$A$19:$A$30))</f>
        <v/>
      </c>
      <c r="P729" s="34">
        <f>IF(A729="","",IF(OR(F729="Standard domestic 15% (Box 7)",F729="Import - VAT paid at customs (Box 8)",F729="Import - Reverse charge (Box 9)"),ROUND(H729*Setup!$B$9,2),0))</f>
        <v/>
      </c>
      <c r="Q729" s="34">
        <f>IF(A729="","",I729-P729)</f>
        <v/>
      </c>
      <c r="R729" s="34">
        <f>IF(A729="","",IF(L729="Yes",I729,0))</f>
        <v/>
      </c>
      <c r="S729" s="34">
        <f>IF(A729="","",IF(AND(L729="Yes",K729="Yes",NOT(ISNUMBER(SEARCH("blocked",G729))),OR(F729="Standard domestic 15% (Box 7)",F729="Import - VAT paid at customs (Box 8)",F729="Import - Reverse charge (Box 9)"),OR(F729&lt;&gt;"Standard domestic 15% (Box 7)",AND(LEN(D729)=15,LEFT(D729,1)="3",RIGHT(D729,1)="3",ISNUMBER(--D729)))),I729,0))</f>
        <v/>
      </c>
      <c r="T729" s="34">
        <f>IF(A729="","",R729-S729)</f>
        <v/>
      </c>
      <c r="U729" s="23">
        <f>IF(A729="","",IF(O729=0,"Outside audit periods; ","")&amp;IF(F729="","No VAT category; ","")&amp;IF(ABS(Q729)&gt;Setup!$B$10,"VAT ≠ 15% × net; ","")&amp;IF(AND(F729="Standard domestic 15% (Box 7)",NOT(AND(LEN(D729)=15,LEFT(D729,1)="3",RIGHT(D729,1)="3",ISNUMBER(--D729)))),"Invalid/missing supplier VAT no; ","")&amp;IF(AND(L729="Yes",K729&lt;&gt;"Yes"),"VAT claimed without valid tax invoice; ","")&amp;IF(AND(L729="Yes",ISNUMBER(SEARCH("blocked",G729))),"Blocked input VAT claimed; ","")&amp;IF(AND(F729="Import - VAT paid at customs (Box 8)",M729=""),"Customs declaration no missing; ","")&amp;IF(AND(F729="Import - Reverse charge (Box 9)",E729="Saudi Arabia"),"RCM used for a local supplier; ","")&amp;IF(AND(L729="Yes",NOT(OR(F729="Standard domestic 15% (Box 7)",F729="Import - VAT paid at customs (Box 8)",F729="Import - Reverse charge (Box 9)"))),"VAT claimed on non-taxable category; ",""))</f>
        <v/>
      </c>
    </row>
    <row r="730">
      <c r="A730" s="17" t="n"/>
      <c r="B730" s="14" t="n"/>
      <c r="C730" s="14" t="n"/>
      <c r="D730" s="16" t="n"/>
      <c r="E730" s="14" t="n"/>
      <c r="F730" s="14" t="n"/>
      <c r="G730" s="14" t="n"/>
      <c r="H730" s="19" t="n"/>
      <c r="I730" s="19" t="n"/>
      <c r="J730" s="34">
        <f>IF(A730="","",H730+I730)</f>
        <v/>
      </c>
      <c r="K730" s="14" t="n"/>
      <c r="L730" s="14" t="n"/>
      <c r="M730" s="14" t="n"/>
      <c r="N730" s="14" t="n"/>
      <c r="O730" s="20">
        <f>IF(A730="","",SUMPRODUCT((A730&gt;=Setup!$C$19:$C$30)*(A730&lt;=Setup!$D$19:$D$30)*Setup!$A$19:$A$30))</f>
        <v/>
      </c>
      <c r="P730" s="34">
        <f>IF(A730="","",IF(OR(F730="Standard domestic 15% (Box 7)",F730="Import - VAT paid at customs (Box 8)",F730="Import - Reverse charge (Box 9)"),ROUND(H730*Setup!$B$9,2),0))</f>
        <v/>
      </c>
      <c r="Q730" s="34">
        <f>IF(A730="","",I730-P730)</f>
        <v/>
      </c>
      <c r="R730" s="34">
        <f>IF(A730="","",IF(L730="Yes",I730,0))</f>
        <v/>
      </c>
      <c r="S730" s="34">
        <f>IF(A730="","",IF(AND(L730="Yes",K730="Yes",NOT(ISNUMBER(SEARCH("blocked",G730))),OR(F730="Standard domestic 15% (Box 7)",F730="Import - VAT paid at customs (Box 8)",F730="Import - Reverse charge (Box 9)"),OR(F730&lt;&gt;"Standard domestic 15% (Box 7)",AND(LEN(D730)=15,LEFT(D730,1)="3",RIGHT(D730,1)="3",ISNUMBER(--D730)))),I730,0))</f>
        <v/>
      </c>
      <c r="T730" s="34">
        <f>IF(A730="","",R730-S730)</f>
        <v/>
      </c>
      <c r="U730" s="23">
        <f>IF(A730="","",IF(O730=0,"Outside audit periods; ","")&amp;IF(F730="","No VAT category; ","")&amp;IF(ABS(Q730)&gt;Setup!$B$10,"VAT ≠ 15% × net; ","")&amp;IF(AND(F730="Standard domestic 15% (Box 7)",NOT(AND(LEN(D730)=15,LEFT(D730,1)="3",RIGHT(D730,1)="3",ISNUMBER(--D730)))),"Invalid/missing supplier VAT no; ","")&amp;IF(AND(L730="Yes",K730&lt;&gt;"Yes"),"VAT claimed without valid tax invoice; ","")&amp;IF(AND(L730="Yes",ISNUMBER(SEARCH("blocked",G730))),"Blocked input VAT claimed; ","")&amp;IF(AND(F730="Import - VAT paid at customs (Box 8)",M730=""),"Customs declaration no missing; ","")&amp;IF(AND(F730="Import - Reverse charge (Box 9)",E730="Saudi Arabia"),"RCM used for a local supplier; ","")&amp;IF(AND(L730="Yes",NOT(OR(F730="Standard domestic 15% (Box 7)",F730="Import - VAT paid at customs (Box 8)",F730="Import - Reverse charge (Box 9)"))),"VAT claimed on non-taxable category; ",""))</f>
        <v/>
      </c>
    </row>
    <row r="731">
      <c r="A731" s="17" t="n"/>
      <c r="B731" s="14" t="n"/>
      <c r="C731" s="14" t="n"/>
      <c r="D731" s="16" t="n"/>
      <c r="E731" s="14" t="n"/>
      <c r="F731" s="14" t="n"/>
      <c r="G731" s="14" t="n"/>
      <c r="H731" s="19" t="n"/>
      <c r="I731" s="19" t="n"/>
      <c r="J731" s="34">
        <f>IF(A731="","",H731+I731)</f>
        <v/>
      </c>
      <c r="K731" s="14" t="n"/>
      <c r="L731" s="14" t="n"/>
      <c r="M731" s="14" t="n"/>
      <c r="N731" s="14" t="n"/>
      <c r="O731" s="20">
        <f>IF(A731="","",SUMPRODUCT((A731&gt;=Setup!$C$19:$C$30)*(A731&lt;=Setup!$D$19:$D$30)*Setup!$A$19:$A$30))</f>
        <v/>
      </c>
      <c r="P731" s="34">
        <f>IF(A731="","",IF(OR(F731="Standard domestic 15% (Box 7)",F731="Import - VAT paid at customs (Box 8)",F731="Import - Reverse charge (Box 9)"),ROUND(H731*Setup!$B$9,2),0))</f>
        <v/>
      </c>
      <c r="Q731" s="34">
        <f>IF(A731="","",I731-P731)</f>
        <v/>
      </c>
      <c r="R731" s="34">
        <f>IF(A731="","",IF(L731="Yes",I731,0))</f>
        <v/>
      </c>
      <c r="S731" s="34">
        <f>IF(A731="","",IF(AND(L731="Yes",K731="Yes",NOT(ISNUMBER(SEARCH("blocked",G731))),OR(F731="Standard domestic 15% (Box 7)",F731="Import - VAT paid at customs (Box 8)",F731="Import - Reverse charge (Box 9)"),OR(F731&lt;&gt;"Standard domestic 15% (Box 7)",AND(LEN(D731)=15,LEFT(D731,1)="3",RIGHT(D731,1)="3",ISNUMBER(--D731)))),I731,0))</f>
        <v/>
      </c>
      <c r="T731" s="34">
        <f>IF(A731="","",R731-S731)</f>
        <v/>
      </c>
      <c r="U731" s="23">
        <f>IF(A731="","",IF(O731=0,"Outside audit periods; ","")&amp;IF(F731="","No VAT category; ","")&amp;IF(ABS(Q731)&gt;Setup!$B$10,"VAT ≠ 15% × net; ","")&amp;IF(AND(F731="Standard domestic 15% (Box 7)",NOT(AND(LEN(D731)=15,LEFT(D731,1)="3",RIGHT(D731,1)="3",ISNUMBER(--D731)))),"Invalid/missing supplier VAT no; ","")&amp;IF(AND(L731="Yes",K731&lt;&gt;"Yes"),"VAT claimed without valid tax invoice; ","")&amp;IF(AND(L731="Yes",ISNUMBER(SEARCH("blocked",G731))),"Blocked input VAT claimed; ","")&amp;IF(AND(F731="Import - VAT paid at customs (Box 8)",M731=""),"Customs declaration no missing; ","")&amp;IF(AND(F731="Import - Reverse charge (Box 9)",E731="Saudi Arabia"),"RCM used for a local supplier; ","")&amp;IF(AND(L731="Yes",NOT(OR(F731="Standard domestic 15% (Box 7)",F731="Import - VAT paid at customs (Box 8)",F731="Import - Reverse charge (Box 9)"))),"VAT claimed on non-taxable category; ",""))</f>
        <v/>
      </c>
    </row>
    <row r="732">
      <c r="A732" s="17" t="n"/>
      <c r="B732" s="14" t="n"/>
      <c r="C732" s="14" t="n"/>
      <c r="D732" s="16" t="n"/>
      <c r="E732" s="14" t="n"/>
      <c r="F732" s="14" t="n"/>
      <c r="G732" s="14" t="n"/>
      <c r="H732" s="19" t="n"/>
      <c r="I732" s="19" t="n"/>
      <c r="J732" s="34">
        <f>IF(A732="","",H732+I732)</f>
        <v/>
      </c>
      <c r="K732" s="14" t="n"/>
      <c r="L732" s="14" t="n"/>
      <c r="M732" s="14" t="n"/>
      <c r="N732" s="14" t="n"/>
      <c r="O732" s="20">
        <f>IF(A732="","",SUMPRODUCT((A732&gt;=Setup!$C$19:$C$30)*(A732&lt;=Setup!$D$19:$D$30)*Setup!$A$19:$A$30))</f>
        <v/>
      </c>
      <c r="P732" s="34">
        <f>IF(A732="","",IF(OR(F732="Standard domestic 15% (Box 7)",F732="Import - VAT paid at customs (Box 8)",F732="Import - Reverse charge (Box 9)"),ROUND(H732*Setup!$B$9,2),0))</f>
        <v/>
      </c>
      <c r="Q732" s="34">
        <f>IF(A732="","",I732-P732)</f>
        <v/>
      </c>
      <c r="R732" s="34">
        <f>IF(A732="","",IF(L732="Yes",I732,0))</f>
        <v/>
      </c>
      <c r="S732" s="34">
        <f>IF(A732="","",IF(AND(L732="Yes",K732="Yes",NOT(ISNUMBER(SEARCH("blocked",G732))),OR(F732="Standard domestic 15% (Box 7)",F732="Import - VAT paid at customs (Box 8)",F732="Import - Reverse charge (Box 9)"),OR(F732&lt;&gt;"Standard domestic 15% (Box 7)",AND(LEN(D732)=15,LEFT(D732,1)="3",RIGHT(D732,1)="3",ISNUMBER(--D732)))),I732,0))</f>
        <v/>
      </c>
      <c r="T732" s="34">
        <f>IF(A732="","",R732-S732)</f>
        <v/>
      </c>
      <c r="U732" s="23">
        <f>IF(A732="","",IF(O732=0,"Outside audit periods; ","")&amp;IF(F732="","No VAT category; ","")&amp;IF(ABS(Q732)&gt;Setup!$B$10,"VAT ≠ 15% × net; ","")&amp;IF(AND(F732="Standard domestic 15% (Box 7)",NOT(AND(LEN(D732)=15,LEFT(D732,1)="3",RIGHT(D732,1)="3",ISNUMBER(--D732)))),"Invalid/missing supplier VAT no; ","")&amp;IF(AND(L732="Yes",K732&lt;&gt;"Yes"),"VAT claimed without valid tax invoice; ","")&amp;IF(AND(L732="Yes",ISNUMBER(SEARCH("blocked",G732))),"Blocked input VAT claimed; ","")&amp;IF(AND(F732="Import - VAT paid at customs (Box 8)",M732=""),"Customs declaration no missing; ","")&amp;IF(AND(F732="Import - Reverse charge (Box 9)",E732="Saudi Arabia"),"RCM used for a local supplier; ","")&amp;IF(AND(L732="Yes",NOT(OR(F732="Standard domestic 15% (Box 7)",F732="Import - VAT paid at customs (Box 8)",F732="Import - Reverse charge (Box 9)"))),"VAT claimed on non-taxable category; ",""))</f>
        <v/>
      </c>
    </row>
    <row r="733">
      <c r="A733" s="17" t="n"/>
      <c r="B733" s="14" t="n"/>
      <c r="C733" s="14" t="n"/>
      <c r="D733" s="16" t="n"/>
      <c r="E733" s="14" t="n"/>
      <c r="F733" s="14" t="n"/>
      <c r="G733" s="14" t="n"/>
      <c r="H733" s="19" t="n"/>
      <c r="I733" s="19" t="n"/>
      <c r="J733" s="34">
        <f>IF(A733="","",H733+I733)</f>
        <v/>
      </c>
      <c r="K733" s="14" t="n"/>
      <c r="L733" s="14" t="n"/>
      <c r="M733" s="14" t="n"/>
      <c r="N733" s="14" t="n"/>
      <c r="O733" s="20">
        <f>IF(A733="","",SUMPRODUCT((A733&gt;=Setup!$C$19:$C$30)*(A733&lt;=Setup!$D$19:$D$30)*Setup!$A$19:$A$30))</f>
        <v/>
      </c>
      <c r="P733" s="34">
        <f>IF(A733="","",IF(OR(F733="Standard domestic 15% (Box 7)",F733="Import - VAT paid at customs (Box 8)",F733="Import - Reverse charge (Box 9)"),ROUND(H733*Setup!$B$9,2),0))</f>
        <v/>
      </c>
      <c r="Q733" s="34">
        <f>IF(A733="","",I733-P733)</f>
        <v/>
      </c>
      <c r="R733" s="34">
        <f>IF(A733="","",IF(L733="Yes",I733,0))</f>
        <v/>
      </c>
      <c r="S733" s="34">
        <f>IF(A733="","",IF(AND(L733="Yes",K733="Yes",NOT(ISNUMBER(SEARCH("blocked",G733))),OR(F733="Standard domestic 15% (Box 7)",F733="Import - VAT paid at customs (Box 8)",F733="Import - Reverse charge (Box 9)"),OR(F733&lt;&gt;"Standard domestic 15% (Box 7)",AND(LEN(D733)=15,LEFT(D733,1)="3",RIGHT(D733,1)="3",ISNUMBER(--D733)))),I733,0))</f>
        <v/>
      </c>
      <c r="T733" s="34">
        <f>IF(A733="","",R733-S733)</f>
        <v/>
      </c>
      <c r="U733" s="23">
        <f>IF(A733="","",IF(O733=0,"Outside audit periods; ","")&amp;IF(F733="","No VAT category; ","")&amp;IF(ABS(Q733)&gt;Setup!$B$10,"VAT ≠ 15% × net; ","")&amp;IF(AND(F733="Standard domestic 15% (Box 7)",NOT(AND(LEN(D733)=15,LEFT(D733,1)="3",RIGHT(D733,1)="3",ISNUMBER(--D733)))),"Invalid/missing supplier VAT no; ","")&amp;IF(AND(L733="Yes",K733&lt;&gt;"Yes"),"VAT claimed without valid tax invoice; ","")&amp;IF(AND(L733="Yes",ISNUMBER(SEARCH("blocked",G733))),"Blocked input VAT claimed; ","")&amp;IF(AND(F733="Import - VAT paid at customs (Box 8)",M733=""),"Customs declaration no missing; ","")&amp;IF(AND(F733="Import - Reverse charge (Box 9)",E733="Saudi Arabia"),"RCM used for a local supplier; ","")&amp;IF(AND(L733="Yes",NOT(OR(F733="Standard domestic 15% (Box 7)",F733="Import - VAT paid at customs (Box 8)",F733="Import - Reverse charge (Box 9)"))),"VAT claimed on non-taxable category; ",""))</f>
        <v/>
      </c>
    </row>
    <row r="734">
      <c r="A734" s="17" t="n"/>
      <c r="B734" s="14" t="n"/>
      <c r="C734" s="14" t="n"/>
      <c r="D734" s="16" t="n"/>
      <c r="E734" s="14" t="n"/>
      <c r="F734" s="14" t="n"/>
      <c r="G734" s="14" t="n"/>
      <c r="H734" s="19" t="n"/>
      <c r="I734" s="19" t="n"/>
      <c r="J734" s="34">
        <f>IF(A734="","",H734+I734)</f>
        <v/>
      </c>
      <c r="K734" s="14" t="n"/>
      <c r="L734" s="14" t="n"/>
      <c r="M734" s="14" t="n"/>
      <c r="N734" s="14" t="n"/>
      <c r="O734" s="20">
        <f>IF(A734="","",SUMPRODUCT((A734&gt;=Setup!$C$19:$C$30)*(A734&lt;=Setup!$D$19:$D$30)*Setup!$A$19:$A$30))</f>
        <v/>
      </c>
      <c r="P734" s="34">
        <f>IF(A734="","",IF(OR(F734="Standard domestic 15% (Box 7)",F734="Import - VAT paid at customs (Box 8)",F734="Import - Reverse charge (Box 9)"),ROUND(H734*Setup!$B$9,2),0))</f>
        <v/>
      </c>
      <c r="Q734" s="34">
        <f>IF(A734="","",I734-P734)</f>
        <v/>
      </c>
      <c r="R734" s="34">
        <f>IF(A734="","",IF(L734="Yes",I734,0))</f>
        <v/>
      </c>
      <c r="S734" s="34">
        <f>IF(A734="","",IF(AND(L734="Yes",K734="Yes",NOT(ISNUMBER(SEARCH("blocked",G734))),OR(F734="Standard domestic 15% (Box 7)",F734="Import - VAT paid at customs (Box 8)",F734="Import - Reverse charge (Box 9)"),OR(F734&lt;&gt;"Standard domestic 15% (Box 7)",AND(LEN(D734)=15,LEFT(D734,1)="3",RIGHT(D734,1)="3",ISNUMBER(--D734)))),I734,0))</f>
        <v/>
      </c>
      <c r="T734" s="34">
        <f>IF(A734="","",R734-S734)</f>
        <v/>
      </c>
      <c r="U734" s="23">
        <f>IF(A734="","",IF(O734=0,"Outside audit periods; ","")&amp;IF(F734="","No VAT category; ","")&amp;IF(ABS(Q734)&gt;Setup!$B$10,"VAT ≠ 15% × net; ","")&amp;IF(AND(F734="Standard domestic 15% (Box 7)",NOT(AND(LEN(D734)=15,LEFT(D734,1)="3",RIGHT(D734,1)="3",ISNUMBER(--D734)))),"Invalid/missing supplier VAT no; ","")&amp;IF(AND(L734="Yes",K734&lt;&gt;"Yes"),"VAT claimed without valid tax invoice; ","")&amp;IF(AND(L734="Yes",ISNUMBER(SEARCH("blocked",G734))),"Blocked input VAT claimed; ","")&amp;IF(AND(F734="Import - VAT paid at customs (Box 8)",M734=""),"Customs declaration no missing; ","")&amp;IF(AND(F734="Import - Reverse charge (Box 9)",E734="Saudi Arabia"),"RCM used for a local supplier; ","")&amp;IF(AND(L734="Yes",NOT(OR(F734="Standard domestic 15% (Box 7)",F734="Import - VAT paid at customs (Box 8)",F734="Import - Reverse charge (Box 9)"))),"VAT claimed on non-taxable category; ",""))</f>
        <v/>
      </c>
    </row>
    <row r="735">
      <c r="A735" s="17" t="n"/>
      <c r="B735" s="14" t="n"/>
      <c r="C735" s="14" t="n"/>
      <c r="D735" s="16" t="n"/>
      <c r="E735" s="14" t="n"/>
      <c r="F735" s="14" t="n"/>
      <c r="G735" s="14" t="n"/>
      <c r="H735" s="19" t="n"/>
      <c r="I735" s="19" t="n"/>
      <c r="J735" s="34">
        <f>IF(A735="","",H735+I735)</f>
        <v/>
      </c>
      <c r="K735" s="14" t="n"/>
      <c r="L735" s="14" t="n"/>
      <c r="M735" s="14" t="n"/>
      <c r="N735" s="14" t="n"/>
      <c r="O735" s="20">
        <f>IF(A735="","",SUMPRODUCT((A735&gt;=Setup!$C$19:$C$30)*(A735&lt;=Setup!$D$19:$D$30)*Setup!$A$19:$A$30))</f>
        <v/>
      </c>
      <c r="P735" s="34">
        <f>IF(A735="","",IF(OR(F735="Standard domestic 15% (Box 7)",F735="Import - VAT paid at customs (Box 8)",F735="Import - Reverse charge (Box 9)"),ROUND(H735*Setup!$B$9,2),0))</f>
        <v/>
      </c>
      <c r="Q735" s="34">
        <f>IF(A735="","",I735-P735)</f>
        <v/>
      </c>
      <c r="R735" s="34">
        <f>IF(A735="","",IF(L735="Yes",I735,0))</f>
        <v/>
      </c>
      <c r="S735" s="34">
        <f>IF(A735="","",IF(AND(L735="Yes",K735="Yes",NOT(ISNUMBER(SEARCH("blocked",G735))),OR(F735="Standard domestic 15% (Box 7)",F735="Import - VAT paid at customs (Box 8)",F735="Import - Reverse charge (Box 9)"),OR(F735&lt;&gt;"Standard domestic 15% (Box 7)",AND(LEN(D735)=15,LEFT(D735,1)="3",RIGHT(D735,1)="3",ISNUMBER(--D735)))),I735,0))</f>
        <v/>
      </c>
      <c r="T735" s="34">
        <f>IF(A735="","",R735-S735)</f>
        <v/>
      </c>
      <c r="U735" s="23">
        <f>IF(A735="","",IF(O735=0,"Outside audit periods; ","")&amp;IF(F735="","No VAT category; ","")&amp;IF(ABS(Q735)&gt;Setup!$B$10,"VAT ≠ 15% × net; ","")&amp;IF(AND(F735="Standard domestic 15% (Box 7)",NOT(AND(LEN(D735)=15,LEFT(D735,1)="3",RIGHT(D735,1)="3",ISNUMBER(--D735)))),"Invalid/missing supplier VAT no; ","")&amp;IF(AND(L735="Yes",K735&lt;&gt;"Yes"),"VAT claimed without valid tax invoice; ","")&amp;IF(AND(L735="Yes",ISNUMBER(SEARCH("blocked",G735))),"Blocked input VAT claimed; ","")&amp;IF(AND(F735="Import - VAT paid at customs (Box 8)",M735=""),"Customs declaration no missing; ","")&amp;IF(AND(F735="Import - Reverse charge (Box 9)",E735="Saudi Arabia"),"RCM used for a local supplier; ","")&amp;IF(AND(L735="Yes",NOT(OR(F735="Standard domestic 15% (Box 7)",F735="Import - VAT paid at customs (Box 8)",F735="Import - Reverse charge (Box 9)"))),"VAT claimed on non-taxable category; ",""))</f>
        <v/>
      </c>
    </row>
    <row r="736">
      <c r="A736" s="17" t="n"/>
      <c r="B736" s="14" t="n"/>
      <c r="C736" s="14" t="n"/>
      <c r="D736" s="16" t="n"/>
      <c r="E736" s="14" t="n"/>
      <c r="F736" s="14" t="n"/>
      <c r="G736" s="14" t="n"/>
      <c r="H736" s="19" t="n"/>
      <c r="I736" s="19" t="n"/>
      <c r="J736" s="34">
        <f>IF(A736="","",H736+I736)</f>
        <v/>
      </c>
      <c r="K736" s="14" t="n"/>
      <c r="L736" s="14" t="n"/>
      <c r="M736" s="14" t="n"/>
      <c r="N736" s="14" t="n"/>
      <c r="O736" s="20">
        <f>IF(A736="","",SUMPRODUCT((A736&gt;=Setup!$C$19:$C$30)*(A736&lt;=Setup!$D$19:$D$30)*Setup!$A$19:$A$30))</f>
        <v/>
      </c>
      <c r="P736" s="34">
        <f>IF(A736="","",IF(OR(F736="Standard domestic 15% (Box 7)",F736="Import - VAT paid at customs (Box 8)",F736="Import - Reverse charge (Box 9)"),ROUND(H736*Setup!$B$9,2),0))</f>
        <v/>
      </c>
      <c r="Q736" s="34">
        <f>IF(A736="","",I736-P736)</f>
        <v/>
      </c>
      <c r="R736" s="34">
        <f>IF(A736="","",IF(L736="Yes",I736,0))</f>
        <v/>
      </c>
      <c r="S736" s="34">
        <f>IF(A736="","",IF(AND(L736="Yes",K736="Yes",NOT(ISNUMBER(SEARCH("blocked",G736))),OR(F736="Standard domestic 15% (Box 7)",F736="Import - VAT paid at customs (Box 8)",F736="Import - Reverse charge (Box 9)"),OR(F736&lt;&gt;"Standard domestic 15% (Box 7)",AND(LEN(D736)=15,LEFT(D736,1)="3",RIGHT(D736,1)="3",ISNUMBER(--D736)))),I736,0))</f>
        <v/>
      </c>
      <c r="T736" s="34">
        <f>IF(A736="","",R736-S736)</f>
        <v/>
      </c>
      <c r="U736" s="23">
        <f>IF(A736="","",IF(O736=0,"Outside audit periods; ","")&amp;IF(F736="","No VAT category; ","")&amp;IF(ABS(Q736)&gt;Setup!$B$10,"VAT ≠ 15% × net; ","")&amp;IF(AND(F736="Standard domestic 15% (Box 7)",NOT(AND(LEN(D736)=15,LEFT(D736,1)="3",RIGHT(D736,1)="3",ISNUMBER(--D736)))),"Invalid/missing supplier VAT no; ","")&amp;IF(AND(L736="Yes",K736&lt;&gt;"Yes"),"VAT claimed without valid tax invoice; ","")&amp;IF(AND(L736="Yes",ISNUMBER(SEARCH("blocked",G736))),"Blocked input VAT claimed; ","")&amp;IF(AND(F736="Import - VAT paid at customs (Box 8)",M736=""),"Customs declaration no missing; ","")&amp;IF(AND(F736="Import - Reverse charge (Box 9)",E736="Saudi Arabia"),"RCM used for a local supplier; ","")&amp;IF(AND(L736="Yes",NOT(OR(F736="Standard domestic 15% (Box 7)",F736="Import - VAT paid at customs (Box 8)",F736="Import - Reverse charge (Box 9)"))),"VAT claimed on non-taxable category; ",""))</f>
        <v/>
      </c>
    </row>
    <row r="737">
      <c r="A737" s="17" t="n"/>
      <c r="B737" s="14" t="n"/>
      <c r="C737" s="14" t="n"/>
      <c r="D737" s="16" t="n"/>
      <c r="E737" s="14" t="n"/>
      <c r="F737" s="14" t="n"/>
      <c r="G737" s="14" t="n"/>
      <c r="H737" s="19" t="n"/>
      <c r="I737" s="19" t="n"/>
      <c r="J737" s="34">
        <f>IF(A737="","",H737+I737)</f>
        <v/>
      </c>
      <c r="K737" s="14" t="n"/>
      <c r="L737" s="14" t="n"/>
      <c r="M737" s="14" t="n"/>
      <c r="N737" s="14" t="n"/>
      <c r="O737" s="20">
        <f>IF(A737="","",SUMPRODUCT((A737&gt;=Setup!$C$19:$C$30)*(A737&lt;=Setup!$D$19:$D$30)*Setup!$A$19:$A$30))</f>
        <v/>
      </c>
      <c r="P737" s="34">
        <f>IF(A737="","",IF(OR(F737="Standard domestic 15% (Box 7)",F737="Import - VAT paid at customs (Box 8)",F737="Import - Reverse charge (Box 9)"),ROUND(H737*Setup!$B$9,2),0))</f>
        <v/>
      </c>
      <c r="Q737" s="34">
        <f>IF(A737="","",I737-P737)</f>
        <v/>
      </c>
      <c r="R737" s="34">
        <f>IF(A737="","",IF(L737="Yes",I737,0))</f>
        <v/>
      </c>
      <c r="S737" s="34">
        <f>IF(A737="","",IF(AND(L737="Yes",K737="Yes",NOT(ISNUMBER(SEARCH("blocked",G737))),OR(F737="Standard domestic 15% (Box 7)",F737="Import - VAT paid at customs (Box 8)",F737="Import - Reverse charge (Box 9)"),OR(F737&lt;&gt;"Standard domestic 15% (Box 7)",AND(LEN(D737)=15,LEFT(D737,1)="3",RIGHT(D737,1)="3",ISNUMBER(--D737)))),I737,0))</f>
        <v/>
      </c>
      <c r="T737" s="34">
        <f>IF(A737="","",R737-S737)</f>
        <v/>
      </c>
      <c r="U737" s="23">
        <f>IF(A737="","",IF(O737=0,"Outside audit periods; ","")&amp;IF(F737="","No VAT category; ","")&amp;IF(ABS(Q737)&gt;Setup!$B$10,"VAT ≠ 15% × net; ","")&amp;IF(AND(F737="Standard domestic 15% (Box 7)",NOT(AND(LEN(D737)=15,LEFT(D737,1)="3",RIGHT(D737,1)="3",ISNUMBER(--D737)))),"Invalid/missing supplier VAT no; ","")&amp;IF(AND(L737="Yes",K737&lt;&gt;"Yes"),"VAT claimed without valid tax invoice; ","")&amp;IF(AND(L737="Yes",ISNUMBER(SEARCH("blocked",G737))),"Blocked input VAT claimed; ","")&amp;IF(AND(F737="Import - VAT paid at customs (Box 8)",M737=""),"Customs declaration no missing; ","")&amp;IF(AND(F737="Import - Reverse charge (Box 9)",E737="Saudi Arabia"),"RCM used for a local supplier; ","")&amp;IF(AND(L737="Yes",NOT(OR(F737="Standard domestic 15% (Box 7)",F737="Import - VAT paid at customs (Box 8)",F737="Import - Reverse charge (Box 9)"))),"VAT claimed on non-taxable category; ",""))</f>
        <v/>
      </c>
    </row>
    <row r="738">
      <c r="A738" s="17" t="n"/>
      <c r="B738" s="14" t="n"/>
      <c r="C738" s="14" t="n"/>
      <c r="D738" s="16" t="n"/>
      <c r="E738" s="14" t="n"/>
      <c r="F738" s="14" t="n"/>
      <c r="G738" s="14" t="n"/>
      <c r="H738" s="19" t="n"/>
      <c r="I738" s="19" t="n"/>
      <c r="J738" s="34">
        <f>IF(A738="","",H738+I738)</f>
        <v/>
      </c>
      <c r="K738" s="14" t="n"/>
      <c r="L738" s="14" t="n"/>
      <c r="M738" s="14" t="n"/>
      <c r="N738" s="14" t="n"/>
      <c r="O738" s="20">
        <f>IF(A738="","",SUMPRODUCT((A738&gt;=Setup!$C$19:$C$30)*(A738&lt;=Setup!$D$19:$D$30)*Setup!$A$19:$A$30))</f>
        <v/>
      </c>
      <c r="P738" s="34">
        <f>IF(A738="","",IF(OR(F738="Standard domestic 15% (Box 7)",F738="Import - VAT paid at customs (Box 8)",F738="Import - Reverse charge (Box 9)"),ROUND(H738*Setup!$B$9,2),0))</f>
        <v/>
      </c>
      <c r="Q738" s="34">
        <f>IF(A738="","",I738-P738)</f>
        <v/>
      </c>
      <c r="R738" s="34">
        <f>IF(A738="","",IF(L738="Yes",I738,0))</f>
        <v/>
      </c>
      <c r="S738" s="34">
        <f>IF(A738="","",IF(AND(L738="Yes",K738="Yes",NOT(ISNUMBER(SEARCH("blocked",G738))),OR(F738="Standard domestic 15% (Box 7)",F738="Import - VAT paid at customs (Box 8)",F738="Import - Reverse charge (Box 9)"),OR(F738&lt;&gt;"Standard domestic 15% (Box 7)",AND(LEN(D738)=15,LEFT(D738,1)="3",RIGHT(D738,1)="3",ISNUMBER(--D738)))),I738,0))</f>
        <v/>
      </c>
      <c r="T738" s="34">
        <f>IF(A738="","",R738-S738)</f>
        <v/>
      </c>
      <c r="U738" s="23">
        <f>IF(A738="","",IF(O738=0,"Outside audit periods; ","")&amp;IF(F738="","No VAT category; ","")&amp;IF(ABS(Q738)&gt;Setup!$B$10,"VAT ≠ 15% × net; ","")&amp;IF(AND(F738="Standard domestic 15% (Box 7)",NOT(AND(LEN(D738)=15,LEFT(D738,1)="3",RIGHT(D738,1)="3",ISNUMBER(--D738)))),"Invalid/missing supplier VAT no; ","")&amp;IF(AND(L738="Yes",K738&lt;&gt;"Yes"),"VAT claimed without valid tax invoice; ","")&amp;IF(AND(L738="Yes",ISNUMBER(SEARCH("blocked",G738))),"Blocked input VAT claimed; ","")&amp;IF(AND(F738="Import - VAT paid at customs (Box 8)",M738=""),"Customs declaration no missing; ","")&amp;IF(AND(F738="Import - Reverse charge (Box 9)",E738="Saudi Arabia"),"RCM used for a local supplier; ","")&amp;IF(AND(L738="Yes",NOT(OR(F738="Standard domestic 15% (Box 7)",F738="Import - VAT paid at customs (Box 8)",F738="Import - Reverse charge (Box 9)"))),"VAT claimed on non-taxable category; ",""))</f>
        <v/>
      </c>
    </row>
    <row r="739">
      <c r="A739" s="17" t="n"/>
      <c r="B739" s="14" t="n"/>
      <c r="C739" s="14" t="n"/>
      <c r="D739" s="16" t="n"/>
      <c r="E739" s="14" t="n"/>
      <c r="F739" s="14" t="n"/>
      <c r="G739" s="14" t="n"/>
      <c r="H739" s="19" t="n"/>
      <c r="I739" s="19" t="n"/>
      <c r="J739" s="34">
        <f>IF(A739="","",H739+I739)</f>
        <v/>
      </c>
      <c r="K739" s="14" t="n"/>
      <c r="L739" s="14" t="n"/>
      <c r="M739" s="14" t="n"/>
      <c r="N739" s="14" t="n"/>
      <c r="O739" s="20">
        <f>IF(A739="","",SUMPRODUCT((A739&gt;=Setup!$C$19:$C$30)*(A739&lt;=Setup!$D$19:$D$30)*Setup!$A$19:$A$30))</f>
        <v/>
      </c>
      <c r="P739" s="34">
        <f>IF(A739="","",IF(OR(F739="Standard domestic 15% (Box 7)",F739="Import - VAT paid at customs (Box 8)",F739="Import - Reverse charge (Box 9)"),ROUND(H739*Setup!$B$9,2),0))</f>
        <v/>
      </c>
      <c r="Q739" s="34">
        <f>IF(A739="","",I739-P739)</f>
        <v/>
      </c>
      <c r="R739" s="34">
        <f>IF(A739="","",IF(L739="Yes",I739,0))</f>
        <v/>
      </c>
      <c r="S739" s="34">
        <f>IF(A739="","",IF(AND(L739="Yes",K739="Yes",NOT(ISNUMBER(SEARCH("blocked",G739))),OR(F739="Standard domestic 15% (Box 7)",F739="Import - VAT paid at customs (Box 8)",F739="Import - Reverse charge (Box 9)"),OR(F739&lt;&gt;"Standard domestic 15% (Box 7)",AND(LEN(D739)=15,LEFT(D739,1)="3",RIGHT(D739,1)="3",ISNUMBER(--D739)))),I739,0))</f>
        <v/>
      </c>
      <c r="T739" s="34">
        <f>IF(A739="","",R739-S739)</f>
        <v/>
      </c>
      <c r="U739" s="23">
        <f>IF(A739="","",IF(O739=0,"Outside audit periods; ","")&amp;IF(F739="","No VAT category; ","")&amp;IF(ABS(Q739)&gt;Setup!$B$10,"VAT ≠ 15% × net; ","")&amp;IF(AND(F739="Standard domestic 15% (Box 7)",NOT(AND(LEN(D739)=15,LEFT(D739,1)="3",RIGHT(D739,1)="3",ISNUMBER(--D739)))),"Invalid/missing supplier VAT no; ","")&amp;IF(AND(L739="Yes",K739&lt;&gt;"Yes"),"VAT claimed without valid tax invoice; ","")&amp;IF(AND(L739="Yes",ISNUMBER(SEARCH("blocked",G739))),"Blocked input VAT claimed; ","")&amp;IF(AND(F739="Import - VAT paid at customs (Box 8)",M739=""),"Customs declaration no missing; ","")&amp;IF(AND(F739="Import - Reverse charge (Box 9)",E739="Saudi Arabia"),"RCM used for a local supplier; ","")&amp;IF(AND(L739="Yes",NOT(OR(F739="Standard domestic 15% (Box 7)",F739="Import - VAT paid at customs (Box 8)",F739="Import - Reverse charge (Box 9)"))),"VAT claimed on non-taxable category; ",""))</f>
        <v/>
      </c>
    </row>
    <row r="740">
      <c r="A740" s="17" t="n"/>
      <c r="B740" s="14" t="n"/>
      <c r="C740" s="14" t="n"/>
      <c r="D740" s="16" t="n"/>
      <c r="E740" s="14" t="n"/>
      <c r="F740" s="14" t="n"/>
      <c r="G740" s="14" t="n"/>
      <c r="H740" s="19" t="n"/>
      <c r="I740" s="19" t="n"/>
      <c r="J740" s="34">
        <f>IF(A740="","",H740+I740)</f>
        <v/>
      </c>
      <c r="K740" s="14" t="n"/>
      <c r="L740" s="14" t="n"/>
      <c r="M740" s="14" t="n"/>
      <c r="N740" s="14" t="n"/>
      <c r="O740" s="20">
        <f>IF(A740="","",SUMPRODUCT((A740&gt;=Setup!$C$19:$C$30)*(A740&lt;=Setup!$D$19:$D$30)*Setup!$A$19:$A$30))</f>
        <v/>
      </c>
      <c r="P740" s="34">
        <f>IF(A740="","",IF(OR(F740="Standard domestic 15% (Box 7)",F740="Import - VAT paid at customs (Box 8)",F740="Import - Reverse charge (Box 9)"),ROUND(H740*Setup!$B$9,2),0))</f>
        <v/>
      </c>
      <c r="Q740" s="34">
        <f>IF(A740="","",I740-P740)</f>
        <v/>
      </c>
      <c r="R740" s="34">
        <f>IF(A740="","",IF(L740="Yes",I740,0))</f>
        <v/>
      </c>
      <c r="S740" s="34">
        <f>IF(A740="","",IF(AND(L740="Yes",K740="Yes",NOT(ISNUMBER(SEARCH("blocked",G740))),OR(F740="Standard domestic 15% (Box 7)",F740="Import - VAT paid at customs (Box 8)",F740="Import - Reverse charge (Box 9)"),OR(F740&lt;&gt;"Standard domestic 15% (Box 7)",AND(LEN(D740)=15,LEFT(D740,1)="3",RIGHT(D740,1)="3",ISNUMBER(--D740)))),I740,0))</f>
        <v/>
      </c>
      <c r="T740" s="34">
        <f>IF(A740="","",R740-S740)</f>
        <v/>
      </c>
      <c r="U740" s="23">
        <f>IF(A740="","",IF(O740=0,"Outside audit periods; ","")&amp;IF(F740="","No VAT category; ","")&amp;IF(ABS(Q740)&gt;Setup!$B$10,"VAT ≠ 15% × net; ","")&amp;IF(AND(F740="Standard domestic 15% (Box 7)",NOT(AND(LEN(D740)=15,LEFT(D740,1)="3",RIGHT(D740,1)="3",ISNUMBER(--D740)))),"Invalid/missing supplier VAT no; ","")&amp;IF(AND(L740="Yes",K740&lt;&gt;"Yes"),"VAT claimed without valid tax invoice; ","")&amp;IF(AND(L740="Yes",ISNUMBER(SEARCH("blocked",G740))),"Blocked input VAT claimed; ","")&amp;IF(AND(F740="Import - VAT paid at customs (Box 8)",M740=""),"Customs declaration no missing; ","")&amp;IF(AND(F740="Import - Reverse charge (Box 9)",E740="Saudi Arabia"),"RCM used for a local supplier; ","")&amp;IF(AND(L740="Yes",NOT(OR(F740="Standard domestic 15% (Box 7)",F740="Import - VAT paid at customs (Box 8)",F740="Import - Reverse charge (Box 9)"))),"VAT claimed on non-taxable category; ",""))</f>
        <v/>
      </c>
    </row>
    <row r="741">
      <c r="A741" s="17" t="n"/>
      <c r="B741" s="14" t="n"/>
      <c r="C741" s="14" t="n"/>
      <c r="D741" s="16" t="n"/>
      <c r="E741" s="14" t="n"/>
      <c r="F741" s="14" t="n"/>
      <c r="G741" s="14" t="n"/>
      <c r="H741" s="19" t="n"/>
      <c r="I741" s="19" t="n"/>
      <c r="J741" s="34">
        <f>IF(A741="","",H741+I741)</f>
        <v/>
      </c>
      <c r="K741" s="14" t="n"/>
      <c r="L741" s="14" t="n"/>
      <c r="M741" s="14" t="n"/>
      <c r="N741" s="14" t="n"/>
      <c r="O741" s="20">
        <f>IF(A741="","",SUMPRODUCT((A741&gt;=Setup!$C$19:$C$30)*(A741&lt;=Setup!$D$19:$D$30)*Setup!$A$19:$A$30))</f>
        <v/>
      </c>
      <c r="P741" s="34">
        <f>IF(A741="","",IF(OR(F741="Standard domestic 15% (Box 7)",F741="Import - VAT paid at customs (Box 8)",F741="Import - Reverse charge (Box 9)"),ROUND(H741*Setup!$B$9,2),0))</f>
        <v/>
      </c>
      <c r="Q741" s="34">
        <f>IF(A741="","",I741-P741)</f>
        <v/>
      </c>
      <c r="R741" s="34">
        <f>IF(A741="","",IF(L741="Yes",I741,0))</f>
        <v/>
      </c>
      <c r="S741" s="34">
        <f>IF(A741="","",IF(AND(L741="Yes",K741="Yes",NOT(ISNUMBER(SEARCH("blocked",G741))),OR(F741="Standard domestic 15% (Box 7)",F741="Import - VAT paid at customs (Box 8)",F741="Import - Reverse charge (Box 9)"),OR(F741&lt;&gt;"Standard domestic 15% (Box 7)",AND(LEN(D741)=15,LEFT(D741,1)="3",RIGHT(D741,1)="3",ISNUMBER(--D741)))),I741,0))</f>
        <v/>
      </c>
      <c r="T741" s="34">
        <f>IF(A741="","",R741-S741)</f>
        <v/>
      </c>
      <c r="U741" s="23">
        <f>IF(A741="","",IF(O741=0,"Outside audit periods; ","")&amp;IF(F741="","No VAT category; ","")&amp;IF(ABS(Q741)&gt;Setup!$B$10,"VAT ≠ 15% × net; ","")&amp;IF(AND(F741="Standard domestic 15% (Box 7)",NOT(AND(LEN(D741)=15,LEFT(D741,1)="3",RIGHT(D741,1)="3",ISNUMBER(--D741)))),"Invalid/missing supplier VAT no; ","")&amp;IF(AND(L741="Yes",K741&lt;&gt;"Yes"),"VAT claimed without valid tax invoice; ","")&amp;IF(AND(L741="Yes",ISNUMBER(SEARCH("blocked",G741))),"Blocked input VAT claimed; ","")&amp;IF(AND(F741="Import - VAT paid at customs (Box 8)",M741=""),"Customs declaration no missing; ","")&amp;IF(AND(F741="Import - Reverse charge (Box 9)",E741="Saudi Arabia"),"RCM used for a local supplier; ","")&amp;IF(AND(L741="Yes",NOT(OR(F741="Standard domestic 15% (Box 7)",F741="Import - VAT paid at customs (Box 8)",F741="Import - Reverse charge (Box 9)"))),"VAT claimed on non-taxable category; ",""))</f>
        <v/>
      </c>
    </row>
    <row r="742">
      <c r="A742" s="17" t="n"/>
      <c r="B742" s="14" t="n"/>
      <c r="C742" s="14" t="n"/>
      <c r="D742" s="16" t="n"/>
      <c r="E742" s="14" t="n"/>
      <c r="F742" s="14" t="n"/>
      <c r="G742" s="14" t="n"/>
      <c r="H742" s="19" t="n"/>
      <c r="I742" s="19" t="n"/>
      <c r="J742" s="34">
        <f>IF(A742="","",H742+I742)</f>
        <v/>
      </c>
      <c r="K742" s="14" t="n"/>
      <c r="L742" s="14" t="n"/>
      <c r="M742" s="14" t="n"/>
      <c r="N742" s="14" t="n"/>
      <c r="O742" s="20">
        <f>IF(A742="","",SUMPRODUCT((A742&gt;=Setup!$C$19:$C$30)*(A742&lt;=Setup!$D$19:$D$30)*Setup!$A$19:$A$30))</f>
        <v/>
      </c>
      <c r="P742" s="34">
        <f>IF(A742="","",IF(OR(F742="Standard domestic 15% (Box 7)",F742="Import - VAT paid at customs (Box 8)",F742="Import - Reverse charge (Box 9)"),ROUND(H742*Setup!$B$9,2),0))</f>
        <v/>
      </c>
      <c r="Q742" s="34">
        <f>IF(A742="","",I742-P742)</f>
        <v/>
      </c>
      <c r="R742" s="34">
        <f>IF(A742="","",IF(L742="Yes",I742,0))</f>
        <v/>
      </c>
      <c r="S742" s="34">
        <f>IF(A742="","",IF(AND(L742="Yes",K742="Yes",NOT(ISNUMBER(SEARCH("blocked",G742))),OR(F742="Standard domestic 15% (Box 7)",F742="Import - VAT paid at customs (Box 8)",F742="Import - Reverse charge (Box 9)"),OR(F742&lt;&gt;"Standard domestic 15% (Box 7)",AND(LEN(D742)=15,LEFT(D742,1)="3",RIGHT(D742,1)="3",ISNUMBER(--D742)))),I742,0))</f>
        <v/>
      </c>
      <c r="T742" s="34">
        <f>IF(A742="","",R742-S742)</f>
        <v/>
      </c>
      <c r="U742" s="23">
        <f>IF(A742="","",IF(O742=0,"Outside audit periods; ","")&amp;IF(F742="","No VAT category; ","")&amp;IF(ABS(Q742)&gt;Setup!$B$10,"VAT ≠ 15% × net; ","")&amp;IF(AND(F742="Standard domestic 15% (Box 7)",NOT(AND(LEN(D742)=15,LEFT(D742,1)="3",RIGHT(D742,1)="3",ISNUMBER(--D742)))),"Invalid/missing supplier VAT no; ","")&amp;IF(AND(L742="Yes",K742&lt;&gt;"Yes"),"VAT claimed without valid tax invoice; ","")&amp;IF(AND(L742="Yes",ISNUMBER(SEARCH("blocked",G742))),"Blocked input VAT claimed; ","")&amp;IF(AND(F742="Import - VAT paid at customs (Box 8)",M742=""),"Customs declaration no missing; ","")&amp;IF(AND(F742="Import - Reverse charge (Box 9)",E742="Saudi Arabia"),"RCM used for a local supplier; ","")&amp;IF(AND(L742="Yes",NOT(OR(F742="Standard domestic 15% (Box 7)",F742="Import - VAT paid at customs (Box 8)",F742="Import - Reverse charge (Box 9)"))),"VAT claimed on non-taxable category; ",""))</f>
        <v/>
      </c>
    </row>
    <row r="743">
      <c r="A743" s="17" t="n"/>
      <c r="B743" s="14" t="n"/>
      <c r="C743" s="14" t="n"/>
      <c r="D743" s="16" t="n"/>
      <c r="E743" s="14" t="n"/>
      <c r="F743" s="14" t="n"/>
      <c r="G743" s="14" t="n"/>
      <c r="H743" s="19" t="n"/>
      <c r="I743" s="19" t="n"/>
      <c r="J743" s="34">
        <f>IF(A743="","",H743+I743)</f>
        <v/>
      </c>
      <c r="K743" s="14" t="n"/>
      <c r="L743" s="14" t="n"/>
      <c r="M743" s="14" t="n"/>
      <c r="N743" s="14" t="n"/>
      <c r="O743" s="20">
        <f>IF(A743="","",SUMPRODUCT((A743&gt;=Setup!$C$19:$C$30)*(A743&lt;=Setup!$D$19:$D$30)*Setup!$A$19:$A$30))</f>
        <v/>
      </c>
      <c r="P743" s="34">
        <f>IF(A743="","",IF(OR(F743="Standard domestic 15% (Box 7)",F743="Import - VAT paid at customs (Box 8)",F743="Import - Reverse charge (Box 9)"),ROUND(H743*Setup!$B$9,2),0))</f>
        <v/>
      </c>
      <c r="Q743" s="34">
        <f>IF(A743="","",I743-P743)</f>
        <v/>
      </c>
      <c r="R743" s="34">
        <f>IF(A743="","",IF(L743="Yes",I743,0))</f>
        <v/>
      </c>
      <c r="S743" s="34">
        <f>IF(A743="","",IF(AND(L743="Yes",K743="Yes",NOT(ISNUMBER(SEARCH("blocked",G743))),OR(F743="Standard domestic 15% (Box 7)",F743="Import - VAT paid at customs (Box 8)",F743="Import - Reverse charge (Box 9)"),OR(F743&lt;&gt;"Standard domestic 15% (Box 7)",AND(LEN(D743)=15,LEFT(D743,1)="3",RIGHT(D743,1)="3",ISNUMBER(--D743)))),I743,0))</f>
        <v/>
      </c>
      <c r="T743" s="34">
        <f>IF(A743="","",R743-S743)</f>
        <v/>
      </c>
      <c r="U743" s="23">
        <f>IF(A743="","",IF(O743=0,"Outside audit periods; ","")&amp;IF(F743="","No VAT category; ","")&amp;IF(ABS(Q743)&gt;Setup!$B$10,"VAT ≠ 15% × net; ","")&amp;IF(AND(F743="Standard domestic 15% (Box 7)",NOT(AND(LEN(D743)=15,LEFT(D743,1)="3",RIGHT(D743,1)="3",ISNUMBER(--D743)))),"Invalid/missing supplier VAT no; ","")&amp;IF(AND(L743="Yes",K743&lt;&gt;"Yes"),"VAT claimed without valid tax invoice; ","")&amp;IF(AND(L743="Yes",ISNUMBER(SEARCH("blocked",G743))),"Blocked input VAT claimed; ","")&amp;IF(AND(F743="Import - VAT paid at customs (Box 8)",M743=""),"Customs declaration no missing; ","")&amp;IF(AND(F743="Import - Reverse charge (Box 9)",E743="Saudi Arabia"),"RCM used for a local supplier; ","")&amp;IF(AND(L743="Yes",NOT(OR(F743="Standard domestic 15% (Box 7)",F743="Import - VAT paid at customs (Box 8)",F743="Import - Reverse charge (Box 9)"))),"VAT claimed on non-taxable category; ",""))</f>
        <v/>
      </c>
    </row>
    <row r="744">
      <c r="A744" s="17" t="n"/>
      <c r="B744" s="14" t="n"/>
      <c r="C744" s="14" t="n"/>
      <c r="D744" s="16" t="n"/>
      <c r="E744" s="14" t="n"/>
      <c r="F744" s="14" t="n"/>
      <c r="G744" s="14" t="n"/>
      <c r="H744" s="19" t="n"/>
      <c r="I744" s="19" t="n"/>
      <c r="J744" s="34">
        <f>IF(A744="","",H744+I744)</f>
        <v/>
      </c>
      <c r="K744" s="14" t="n"/>
      <c r="L744" s="14" t="n"/>
      <c r="M744" s="14" t="n"/>
      <c r="N744" s="14" t="n"/>
      <c r="O744" s="20">
        <f>IF(A744="","",SUMPRODUCT((A744&gt;=Setup!$C$19:$C$30)*(A744&lt;=Setup!$D$19:$D$30)*Setup!$A$19:$A$30))</f>
        <v/>
      </c>
      <c r="P744" s="34">
        <f>IF(A744="","",IF(OR(F744="Standard domestic 15% (Box 7)",F744="Import - VAT paid at customs (Box 8)",F744="Import - Reverse charge (Box 9)"),ROUND(H744*Setup!$B$9,2),0))</f>
        <v/>
      </c>
      <c r="Q744" s="34">
        <f>IF(A744="","",I744-P744)</f>
        <v/>
      </c>
      <c r="R744" s="34">
        <f>IF(A744="","",IF(L744="Yes",I744,0))</f>
        <v/>
      </c>
      <c r="S744" s="34">
        <f>IF(A744="","",IF(AND(L744="Yes",K744="Yes",NOT(ISNUMBER(SEARCH("blocked",G744))),OR(F744="Standard domestic 15% (Box 7)",F744="Import - VAT paid at customs (Box 8)",F744="Import - Reverse charge (Box 9)"),OR(F744&lt;&gt;"Standard domestic 15% (Box 7)",AND(LEN(D744)=15,LEFT(D744,1)="3",RIGHT(D744,1)="3",ISNUMBER(--D744)))),I744,0))</f>
        <v/>
      </c>
      <c r="T744" s="34">
        <f>IF(A744="","",R744-S744)</f>
        <v/>
      </c>
      <c r="U744" s="23">
        <f>IF(A744="","",IF(O744=0,"Outside audit periods; ","")&amp;IF(F744="","No VAT category; ","")&amp;IF(ABS(Q744)&gt;Setup!$B$10,"VAT ≠ 15% × net; ","")&amp;IF(AND(F744="Standard domestic 15% (Box 7)",NOT(AND(LEN(D744)=15,LEFT(D744,1)="3",RIGHT(D744,1)="3",ISNUMBER(--D744)))),"Invalid/missing supplier VAT no; ","")&amp;IF(AND(L744="Yes",K744&lt;&gt;"Yes"),"VAT claimed without valid tax invoice; ","")&amp;IF(AND(L744="Yes",ISNUMBER(SEARCH("blocked",G744))),"Blocked input VAT claimed; ","")&amp;IF(AND(F744="Import - VAT paid at customs (Box 8)",M744=""),"Customs declaration no missing; ","")&amp;IF(AND(F744="Import - Reverse charge (Box 9)",E744="Saudi Arabia"),"RCM used for a local supplier; ","")&amp;IF(AND(L744="Yes",NOT(OR(F744="Standard domestic 15% (Box 7)",F744="Import - VAT paid at customs (Box 8)",F744="Import - Reverse charge (Box 9)"))),"VAT claimed on non-taxable category; ",""))</f>
        <v/>
      </c>
    </row>
    <row r="745">
      <c r="A745" s="17" t="n"/>
      <c r="B745" s="14" t="n"/>
      <c r="C745" s="14" t="n"/>
      <c r="D745" s="16" t="n"/>
      <c r="E745" s="14" t="n"/>
      <c r="F745" s="14" t="n"/>
      <c r="G745" s="14" t="n"/>
      <c r="H745" s="19" t="n"/>
      <c r="I745" s="19" t="n"/>
      <c r="J745" s="34">
        <f>IF(A745="","",H745+I745)</f>
        <v/>
      </c>
      <c r="K745" s="14" t="n"/>
      <c r="L745" s="14" t="n"/>
      <c r="M745" s="14" t="n"/>
      <c r="N745" s="14" t="n"/>
      <c r="O745" s="20">
        <f>IF(A745="","",SUMPRODUCT((A745&gt;=Setup!$C$19:$C$30)*(A745&lt;=Setup!$D$19:$D$30)*Setup!$A$19:$A$30))</f>
        <v/>
      </c>
      <c r="P745" s="34">
        <f>IF(A745="","",IF(OR(F745="Standard domestic 15% (Box 7)",F745="Import - VAT paid at customs (Box 8)",F745="Import - Reverse charge (Box 9)"),ROUND(H745*Setup!$B$9,2),0))</f>
        <v/>
      </c>
      <c r="Q745" s="34">
        <f>IF(A745="","",I745-P745)</f>
        <v/>
      </c>
      <c r="R745" s="34">
        <f>IF(A745="","",IF(L745="Yes",I745,0))</f>
        <v/>
      </c>
      <c r="S745" s="34">
        <f>IF(A745="","",IF(AND(L745="Yes",K745="Yes",NOT(ISNUMBER(SEARCH("blocked",G745))),OR(F745="Standard domestic 15% (Box 7)",F745="Import - VAT paid at customs (Box 8)",F745="Import - Reverse charge (Box 9)"),OR(F745&lt;&gt;"Standard domestic 15% (Box 7)",AND(LEN(D745)=15,LEFT(D745,1)="3",RIGHT(D745,1)="3",ISNUMBER(--D745)))),I745,0))</f>
        <v/>
      </c>
      <c r="T745" s="34">
        <f>IF(A745="","",R745-S745)</f>
        <v/>
      </c>
      <c r="U745" s="23">
        <f>IF(A745="","",IF(O745=0,"Outside audit periods; ","")&amp;IF(F745="","No VAT category; ","")&amp;IF(ABS(Q745)&gt;Setup!$B$10,"VAT ≠ 15% × net; ","")&amp;IF(AND(F745="Standard domestic 15% (Box 7)",NOT(AND(LEN(D745)=15,LEFT(D745,1)="3",RIGHT(D745,1)="3",ISNUMBER(--D745)))),"Invalid/missing supplier VAT no; ","")&amp;IF(AND(L745="Yes",K745&lt;&gt;"Yes"),"VAT claimed without valid tax invoice; ","")&amp;IF(AND(L745="Yes",ISNUMBER(SEARCH("blocked",G745))),"Blocked input VAT claimed; ","")&amp;IF(AND(F745="Import - VAT paid at customs (Box 8)",M745=""),"Customs declaration no missing; ","")&amp;IF(AND(F745="Import - Reverse charge (Box 9)",E745="Saudi Arabia"),"RCM used for a local supplier; ","")&amp;IF(AND(L745="Yes",NOT(OR(F745="Standard domestic 15% (Box 7)",F745="Import - VAT paid at customs (Box 8)",F745="Import - Reverse charge (Box 9)"))),"VAT claimed on non-taxable category; ",""))</f>
        <v/>
      </c>
    </row>
    <row r="746">
      <c r="A746" s="17" t="n"/>
      <c r="B746" s="14" t="n"/>
      <c r="C746" s="14" t="n"/>
      <c r="D746" s="16" t="n"/>
      <c r="E746" s="14" t="n"/>
      <c r="F746" s="14" t="n"/>
      <c r="G746" s="14" t="n"/>
      <c r="H746" s="19" t="n"/>
      <c r="I746" s="19" t="n"/>
      <c r="J746" s="34">
        <f>IF(A746="","",H746+I746)</f>
        <v/>
      </c>
      <c r="K746" s="14" t="n"/>
      <c r="L746" s="14" t="n"/>
      <c r="M746" s="14" t="n"/>
      <c r="N746" s="14" t="n"/>
      <c r="O746" s="20">
        <f>IF(A746="","",SUMPRODUCT((A746&gt;=Setup!$C$19:$C$30)*(A746&lt;=Setup!$D$19:$D$30)*Setup!$A$19:$A$30))</f>
        <v/>
      </c>
      <c r="P746" s="34">
        <f>IF(A746="","",IF(OR(F746="Standard domestic 15% (Box 7)",F746="Import - VAT paid at customs (Box 8)",F746="Import - Reverse charge (Box 9)"),ROUND(H746*Setup!$B$9,2),0))</f>
        <v/>
      </c>
      <c r="Q746" s="34">
        <f>IF(A746="","",I746-P746)</f>
        <v/>
      </c>
      <c r="R746" s="34">
        <f>IF(A746="","",IF(L746="Yes",I746,0))</f>
        <v/>
      </c>
      <c r="S746" s="34">
        <f>IF(A746="","",IF(AND(L746="Yes",K746="Yes",NOT(ISNUMBER(SEARCH("blocked",G746))),OR(F746="Standard domestic 15% (Box 7)",F746="Import - VAT paid at customs (Box 8)",F746="Import - Reverse charge (Box 9)"),OR(F746&lt;&gt;"Standard domestic 15% (Box 7)",AND(LEN(D746)=15,LEFT(D746,1)="3",RIGHT(D746,1)="3",ISNUMBER(--D746)))),I746,0))</f>
        <v/>
      </c>
      <c r="T746" s="34">
        <f>IF(A746="","",R746-S746)</f>
        <v/>
      </c>
      <c r="U746" s="23">
        <f>IF(A746="","",IF(O746=0,"Outside audit periods; ","")&amp;IF(F746="","No VAT category; ","")&amp;IF(ABS(Q746)&gt;Setup!$B$10,"VAT ≠ 15% × net; ","")&amp;IF(AND(F746="Standard domestic 15% (Box 7)",NOT(AND(LEN(D746)=15,LEFT(D746,1)="3",RIGHT(D746,1)="3",ISNUMBER(--D746)))),"Invalid/missing supplier VAT no; ","")&amp;IF(AND(L746="Yes",K746&lt;&gt;"Yes"),"VAT claimed without valid tax invoice; ","")&amp;IF(AND(L746="Yes",ISNUMBER(SEARCH("blocked",G746))),"Blocked input VAT claimed; ","")&amp;IF(AND(F746="Import - VAT paid at customs (Box 8)",M746=""),"Customs declaration no missing; ","")&amp;IF(AND(F746="Import - Reverse charge (Box 9)",E746="Saudi Arabia"),"RCM used for a local supplier; ","")&amp;IF(AND(L746="Yes",NOT(OR(F746="Standard domestic 15% (Box 7)",F746="Import - VAT paid at customs (Box 8)",F746="Import - Reverse charge (Box 9)"))),"VAT claimed on non-taxable category; ",""))</f>
        <v/>
      </c>
    </row>
    <row r="747">
      <c r="A747" s="17" t="n"/>
      <c r="B747" s="14" t="n"/>
      <c r="C747" s="14" t="n"/>
      <c r="D747" s="16" t="n"/>
      <c r="E747" s="14" t="n"/>
      <c r="F747" s="14" t="n"/>
      <c r="G747" s="14" t="n"/>
      <c r="H747" s="19" t="n"/>
      <c r="I747" s="19" t="n"/>
      <c r="J747" s="34">
        <f>IF(A747="","",H747+I747)</f>
        <v/>
      </c>
      <c r="K747" s="14" t="n"/>
      <c r="L747" s="14" t="n"/>
      <c r="M747" s="14" t="n"/>
      <c r="N747" s="14" t="n"/>
      <c r="O747" s="20">
        <f>IF(A747="","",SUMPRODUCT((A747&gt;=Setup!$C$19:$C$30)*(A747&lt;=Setup!$D$19:$D$30)*Setup!$A$19:$A$30))</f>
        <v/>
      </c>
      <c r="P747" s="34">
        <f>IF(A747="","",IF(OR(F747="Standard domestic 15% (Box 7)",F747="Import - VAT paid at customs (Box 8)",F747="Import - Reverse charge (Box 9)"),ROUND(H747*Setup!$B$9,2),0))</f>
        <v/>
      </c>
      <c r="Q747" s="34">
        <f>IF(A747="","",I747-P747)</f>
        <v/>
      </c>
      <c r="R747" s="34">
        <f>IF(A747="","",IF(L747="Yes",I747,0))</f>
        <v/>
      </c>
      <c r="S747" s="34">
        <f>IF(A747="","",IF(AND(L747="Yes",K747="Yes",NOT(ISNUMBER(SEARCH("blocked",G747))),OR(F747="Standard domestic 15% (Box 7)",F747="Import - VAT paid at customs (Box 8)",F747="Import - Reverse charge (Box 9)"),OR(F747&lt;&gt;"Standard domestic 15% (Box 7)",AND(LEN(D747)=15,LEFT(D747,1)="3",RIGHT(D747,1)="3",ISNUMBER(--D747)))),I747,0))</f>
        <v/>
      </c>
      <c r="T747" s="34">
        <f>IF(A747="","",R747-S747)</f>
        <v/>
      </c>
      <c r="U747" s="23">
        <f>IF(A747="","",IF(O747=0,"Outside audit periods; ","")&amp;IF(F747="","No VAT category; ","")&amp;IF(ABS(Q747)&gt;Setup!$B$10,"VAT ≠ 15% × net; ","")&amp;IF(AND(F747="Standard domestic 15% (Box 7)",NOT(AND(LEN(D747)=15,LEFT(D747,1)="3",RIGHT(D747,1)="3",ISNUMBER(--D747)))),"Invalid/missing supplier VAT no; ","")&amp;IF(AND(L747="Yes",K747&lt;&gt;"Yes"),"VAT claimed without valid tax invoice; ","")&amp;IF(AND(L747="Yes",ISNUMBER(SEARCH("blocked",G747))),"Blocked input VAT claimed; ","")&amp;IF(AND(F747="Import - VAT paid at customs (Box 8)",M747=""),"Customs declaration no missing; ","")&amp;IF(AND(F747="Import - Reverse charge (Box 9)",E747="Saudi Arabia"),"RCM used for a local supplier; ","")&amp;IF(AND(L747="Yes",NOT(OR(F747="Standard domestic 15% (Box 7)",F747="Import - VAT paid at customs (Box 8)",F747="Import - Reverse charge (Box 9)"))),"VAT claimed on non-taxable category; ",""))</f>
        <v/>
      </c>
    </row>
    <row r="748">
      <c r="A748" s="17" t="n"/>
      <c r="B748" s="14" t="n"/>
      <c r="C748" s="14" t="n"/>
      <c r="D748" s="16" t="n"/>
      <c r="E748" s="14" t="n"/>
      <c r="F748" s="14" t="n"/>
      <c r="G748" s="14" t="n"/>
      <c r="H748" s="19" t="n"/>
      <c r="I748" s="19" t="n"/>
      <c r="J748" s="34">
        <f>IF(A748="","",H748+I748)</f>
        <v/>
      </c>
      <c r="K748" s="14" t="n"/>
      <c r="L748" s="14" t="n"/>
      <c r="M748" s="14" t="n"/>
      <c r="N748" s="14" t="n"/>
      <c r="O748" s="20">
        <f>IF(A748="","",SUMPRODUCT((A748&gt;=Setup!$C$19:$C$30)*(A748&lt;=Setup!$D$19:$D$30)*Setup!$A$19:$A$30))</f>
        <v/>
      </c>
      <c r="P748" s="34">
        <f>IF(A748="","",IF(OR(F748="Standard domestic 15% (Box 7)",F748="Import - VAT paid at customs (Box 8)",F748="Import - Reverse charge (Box 9)"),ROUND(H748*Setup!$B$9,2),0))</f>
        <v/>
      </c>
      <c r="Q748" s="34">
        <f>IF(A748="","",I748-P748)</f>
        <v/>
      </c>
      <c r="R748" s="34">
        <f>IF(A748="","",IF(L748="Yes",I748,0))</f>
        <v/>
      </c>
      <c r="S748" s="34">
        <f>IF(A748="","",IF(AND(L748="Yes",K748="Yes",NOT(ISNUMBER(SEARCH("blocked",G748))),OR(F748="Standard domestic 15% (Box 7)",F748="Import - VAT paid at customs (Box 8)",F748="Import - Reverse charge (Box 9)"),OR(F748&lt;&gt;"Standard domestic 15% (Box 7)",AND(LEN(D748)=15,LEFT(D748,1)="3",RIGHT(D748,1)="3",ISNUMBER(--D748)))),I748,0))</f>
        <v/>
      </c>
      <c r="T748" s="34">
        <f>IF(A748="","",R748-S748)</f>
        <v/>
      </c>
      <c r="U748" s="23">
        <f>IF(A748="","",IF(O748=0,"Outside audit periods; ","")&amp;IF(F748="","No VAT category; ","")&amp;IF(ABS(Q748)&gt;Setup!$B$10,"VAT ≠ 15% × net; ","")&amp;IF(AND(F748="Standard domestic 15% (Box 7)",NOT(AND(LEN(D748)=15,LEFT(D748,1)="3",RIGHT(D748,1)="3",ISNUMBER(--D748)))),"Invalid/missing supplier VAT no; ","")&amp;IF(AND(L748="Yes",K748&lt;&gt;"Yes"),"VAT claimed without valid tax invoice; ","")&amp;IF(AND(L748="Yes",ISNUMBER(SEARCH("blocked",G748))),"Blocked input VAT claimed; ","")&amp;IF(AND(F748="Import - VAT paid at customs (Box 8)",M748=""),"Customs declaration no missing; ","")&amp;IF(AND(F748="Import - Reverse charge (Box 9)",E748="Saudi Arabia"),"RCM used for a local supplier; ","")&amp;IF(AND(L748="Yes",NOT(OR(F748="Standard domestic 15% (Box 7)",F748="Import - VAT paid at customs (Box 8)",F748="Import - Reverse charge (Box 9)"))),"VAT claimed on non-taxable category; ",""))</f>
        <v/>
      </c>
    </row>
    <row r="749">
      <c r="A749" s="17" t="n"/>
      <c r="B749" s="14" t="n"/>
      <c r="C749" s="14" t="n"/>
      <c r="D749" s="16" t="n"/>
      <c r="E749" s="14" t="n"/>
      <c r="F749" s="14" t="n"/>
      <c r="G749" s="14" t="n"/>
      <c r="H749" s="19" t="n"/>
      <c r="I749" s="19" t="n"/>
      <c r="J749" s="34">
        <f>IF(A749="","",H749+I749)</f>
        <v/>
      </c>
      <c r="K749" s="14" t="n"/>
      <c r="L749" s="14" t="n"/>
      <c r="M749" s="14" t="n"/>
      <c r="N749" s="14" t="n"/>
      <c r="O749" s="20">
        <f>IF(A749="","",SUMPRODUCT((A749&gt;=Setup!$C$19:$C$30)*(A749&lt;=Setup!$D$19:$D$30)*Setup!$A$19:$A$30))</f>
        <v/>
      </c>
      <c r="P749" s="34">
        <f>IF(A749="","",IF(OR(F749="Standard domestic 15% (Box 7)",F749="Import - VAT paid at customs (Box 8)",F749="Import - Reverse charge (Box 9)"),ROUND(H749*Setup!$B$9,2),0))</f>
        <v/>
      </c>
      <c r="Q749" s="34">
        <f>IF(A749="","",I749-P749)</f>
        <v/>
      </c>
      <c r="R749" s="34">
        <f>IF(A749="","",IF(L749="Yes",I749,0))</f>
        <v/>
      </c>
      <c r="S749" s="34">
        <f>IF(A749="","",IF(AND(L749="Yes",K749="Yes",NOT(ISNUMBER(SEARCH("blocked",G749))),OR(F749="Standard domestic 15% (Box 7)",F749="Import - VAT paid at customs (Box 8)",F749="Import - Reverse charge (Box 9)"),OR(F749&lt;&gt;"Standard domestic 15% (Box 7)",AND(LEN(D749)=15,LEFT(D749,1)="3",RIGHT(D749,1)="3",ISNUMBER(--D749)))),I749,0))</f>
        <v/>
      </c>
      <c r="T749" s="34">
        <f>IF(A749="","",R749-S749)</f>
        <v/>
      </c>
      <c r="U749" s="23">
        <f>IF(A749="","",IF(O749=0,"Outside audit periods; ","")&amp;IF(F749="","No VAT category; ","")&amp;IF(ABS(Q749)&gt;Setup!$B$10,"VAT ≠ 15% × net; ","")&amp;IF(AND(F749="Standard domestic 15% (Box 7)",NOT(AND(LEN(D749)=15,LEFT(D749,1)="3",RIGHT(D749,1)="3",ISNUMBER(--D749)))),"Invalid/missing supplier VAT no; ","")&amp;IF(AND(L749="Yes",K749&lt;&gt;"Yes"),"VAT claimed without valid tax invoice; ","")&amp;IF(AND(L749="Yes",ISNUMBER(SEARCH("blocked",G749))),"Blocked input VAT claimed; ","")&amp;IF(AND(F749="Import - VAT paid at customs (Box 8)",M749=""),"Customs declaration no missing; ","")&amp;IF(AND(F749="Import - Reverse charge (Box 9)",E749="Saudi Arabia"),"RCM used for a local supplier; ","")&amp;IF(AND(L749="Yes",NOT(OR(F749="Standard domestic 15% (Box 7)",F749="Import - VAT paid at customs (Box 8)",F749="Import - Reverse charge (Box 9)"))),"VAT claimed on non-taxable category; ",""))</f>
        <v/>
      </c>
    </row>
    <row r="750">
      <c r="A750" s="17" t="n"/>
      <c r="B750" s="14" t="n"/>
      <c r="C750" s="14" t="n"/>
      <c r="D750" s="16" t="n"/>
      <c r="E750" s="14" t="n"/>
      <c r="F750" s="14" t="n"/>
      <c r="G750" s="14" t="n"/>
      <c r="H750" s="19" t="n"/>
      <c r="I750" s="19" t="n"/>
      <c r="J750" s="34">
        <f>IF(A750="","",H750+I750)</f>
        <v/>
      </c>
      <c r="K750" s="14" t="n"/>
      <c r="L750" s="14" t="n"/>
      <c r="M750" s="14" t="n"/>
      <c r="N750" s="14" t="n"/>
      <c r="O750" s="20">
        <f>IF(A750="","",SUMPRODUCT((A750&gt;=Setup!$C$19:$C$30)*(A750&lt;=Setup!$D$19:$D$30)*Setup!$A$19:$A$30))</f>
        <v/>
      </c>
      <c r="P750" s="34">
        <f>IF(A750="","",IF(OR(F750="Standard domestic 15% (Box 7)",F750="Import - VAT paid at customs (Box 8)",F750="Import - Reverse charge (Box 9)"),ROUND(H750*Setup!$B$9,2),0))</f>
        <v/>
      </c>
      <c r="Q750" s="34">
        <f>IF(A750="","",I750-P750)</f>
        <v/>
      </c>
      <c r="R750" s="34">
        <f>IF(A750="","",IF(L750="Yes",I750,0))</f>
        <v/>
      </c>
      <c r="S750" s="34">
        <f>IF(A750="","",IF(AND(L750="Yes",K750="Yes",NOT(ISNUMBER(SEARCH("blocked",G750))),OR(F750="Standard domestic 15% (Box 7)",F750="Import - VAT paid at customs (Box 8)",F750="Import - Reverse charge (Box 9)"),OR(F750&lt;&gt;"Standard domestic 15% (Box 7)",AND(LEN(D750)=15,LEFT(D750,1)="3",RIGHT(D750,1)="3",ISNUMBER(--D750)))),I750,0))</f>
        <v/>
      </c>
      <c r="T750" s="34">
        <f>IF(A750="","",R750-S750)</f>
        <v/>
      </c>
      <c r="U750" s="23">
        <f>IF(A750="","",IF(O750=0,"Outside audit periods; ","")&amp;IF(F750="","No VAT category; ","")&amp;IF(ABS(Q750)&gt;Setup!$B$10,"VAT ≠ 15% × net; ","")&amp;IF(AND(F750="Standard domestic 15% (Box 7)",NOT(AND(LEN(D750)=15,LEFT(D750,1)="3",RIGHT(D750,1)="3",ISNUMBER(--D750)))),"Invalid/missing supplier VAT no; ","")&amp;IF(AND(L750="Yes",K750&lt;&gt;"Yes"),"VAT claimed without valid tax invoice; ","")&amp;IF(AND(L750="Yes",ISNUMBER(SEARCH("blocked",G750))),"Blocked input VAT claimed; ","")&amp;IF(AND(F750="Import - VAT paid at customs (Box 8)",M750=""),"Customs declaration no missing; ","")&amp;IF(AND(F750="Import - Reverse charge (Box 9)",E750="Saudi Arabia"),"RCM used for a local supplier; ","")&amp;IF(AND(L750="Yes",NOT(OR(F750="Standard domestic 15% (Box 7)",F750="Import - VAT paid at customs (Box 8)",F750="Import - Reverse charge (Box 9)"))),"VAT claimed on non-taxable category; ",""))</f>
        <v/>
      </c>
    </row>
    <row r="751">
      <c r="A751" s="17" t="n"/>
      <c r="B751" s="14" t="n"/>
      <c r="C751" s="14" t="n"/>
      <c r="D751" s="16" t="n"/>
      <c r="E751" s="14" t="n"/>
      <c r="F751" s="14" t="n"/>
      <c r="G751" s="14" t="n"/>
      <c r="H751" s="19" t="n"/>
      <c r="I751" s="19" t="n"/>
      <c r="J751" s="34">
        <f>IF(A751="","",H751+I751)</f>
        <v/>
      </c>
      <c r="K751" s="14" t="n"/>
      <c r="L751" s="14" t="n"/>
      <c r="M751" s="14" t="n"/>
      <c r="N751" s="14" t="n"/>
      <c r="O751" s="20">
        <f>IF(A751="","",SUMPRODUCT((A751&gt;=Setup!$C$19:$C$30)*(A751&lt;=Setup!$D$19:$D$30)*Setup!$A$19:$A$30))</f>
        <v/>
      </c>
      <c r="P751" s="34">
        <f>IF(A751="","",IF(OR(F751="Standard domestic 15% (Box 7)",F751="Import - VAT paid at customs (Box 8)",F751="Import - Reverse charge (Box 9)"),ROUND(H751*Setup!$B$9,2),0))</f>
        <v/>
      </c>
      <c r="Q751" s="34">
        <f>IF(A751="","",I751-P751)</f>
        <v/>
      </c>
      <c r="R751" s="34">
        <f>IF(A751="","",IF(L751="Yes",I751,0))</f>
        <v/>
      </c>
      <c r="S751" s="34">
        <f>IF(A751="","",IF(AND(L751="Yes",K751="Yes",NOT(ISNUMBER(SEARCH("blocked",G751))),OR(F751="Standard domestic 15% (Box 7)",F751="Import - VAT paid at customs (Box 8)",F751="Import - Reverse charge (Box 9)"),OR(F751&lt;&gt;"Standard domestic 15% (Box 7)",AND(LEN(D751)=15,LEFT(D751,1)="3",RIGHT(D751,1)="3",ISNUMBER(--D751)))),I751,0))</f>
        <v/>
      </c>
      <c r="T751" s="34">
        <f>IF(A751="","",R751-S751)</f>
        <v/>
      </c>
      <c r="U751" s="23">
        <f>IF(A751="","",IF(O751=0,"Outside audit periods; ","")&amp;IF(F751="","No VAT category; ","")&amp;IF(ABS(Q751)&gt;Setup!$B$10,"VAT ≠ 15% × net; ","")&amp;IF(AND(F751="Standard domestic 15% (Box 7)",NOT(AND(LEN(D751)=15,LEFT(D751,1)="3",RIGHT(D751,1)="3",ISNUMBER(--D751)))),"Invalid/missing supplier VAT no; ","")&amp;IF(AND(L751="Yes",K751&lt;&gt;"Yes"),"VAT claimed without valid tax invoice; ","")&amp;IF(AND(L751="Yes",ISNUMBER(SEARCH("blocked",G751))),"Blocked input VAT claimed; ","")&amp;IF(AND(F751="Import - VAT paid at customs (Box 8)",M751=""),"Customs declaration no missing; ","")&amp;IF(AND(F751="Import - Reverse charge (Box 9)",E751="Saudi Arabia"),"RCM used for a local supplier; ","")&amp;IF(AND(L751="Yes",NOT(OR(F751="Standard domestic 15% (Box 7)",F751="Import - VAT paid at customs (Box 8)",F751="Import - Reverse charge (Box 9)"))),"VAT claimed on non-taxable category; ",""))</f>
        <v/>
      </c>
    </row>
    <row r="752">
      <c r="A752" s="17" t="n"/>
      <c r="B752" s="14" t="n"/>
      <c r="C752" s="14" t="n"/>
      <c r="D752" s="16" t="n"/>
      <c r="E752" s="14" t="n"/>
      <c r="F752" s="14" t="n"/>
      <c r="G752" s="14" t="n"/>
      <c r="H752" s="19" t="n"/>
      <c r="I752" s="19" t="n"/>
      <c r="J752" s="34">
        <f>IF(A752="","",H752+I752)</f>
        <v/>
      </c>
      <c r="K752" s="14" t="n"/>
      <c r="L752" s="14" t="n"/>
      <c r="M752" s="14" t="n"/>
      <c r="N752" s="14" t="n"/>
      <c r="O752" s="20">
        <f>IF(A752="","",SUMPRODUCT((A752&gt;=Setup!$C$19:$C$30)*(A752&lt;=Setup!$D$19:$D$30)*Setup!$A$19:$A$30))</f>
        <v/>
      </c>
      <c r="P752" s="34">
        <f>IF(A752="","",IF(OR(F752="Standard domestic 15% (Box 7)",F752="Import - VAT paid at customs (Box 8)",F752="Import - Reverse charge (Box 9)"),ROUND(H752*Setup!$B$9,2),0))</f>
        <v/>
      </c>
      <c r="Q752" s="34">
        <f>IF(A752="","",I752-P752)</f>
        <v/>
      </c>
      <c r="R752" s="34">
        <f>IF(A752="","",IF(L752="Yes",I752,0))</f>
        <v/>
      </c>
      <c r="S752" s="34">
        <f>IF(A752="","",IF(AND(L752="Yes",K752="Yes",NOT(ISNUMBER(SEARCH("blocked",G752))),OR(F752="Standard domestic 15% (Box 7)",F752="Import - VAT paid at customs (Box 8)",F752="Import - Reverse charge (Box 9)"),OR(F752&lt;&gt;"Standard domestic 15% (Box 7)",AND(LEN(D752)=15,LEFT(D752,1)="3",RIGHT(D752,1)="3",ISNUMBER(--D752)))),I752,0))</f>
        <v/>
      </c>
      <c r="T752" s="34">
        <f>IF(A752="","",R752-S752)</f>
        <v/>
      </c>
      <c r="U752" s="23">
        <f>IF(A752="","",IF(O752=0,"Outside audit periods; ","")&amp;IF(F752="","No VAT category; ","")&amp;IF(ABS(Q752)&gt;Setup!$B$10,"VAT ≠ 15% × net; ","")&amp;IF(AND(F752="Standard domestic 15% (Box 7)",NOT(AND(LEN(D752)=15,LEFT(D752,1)="3",RIGHT(D752,1)="3",ISNUMBER(--D752)))),"Invalid/missing supplier VAT no; ","")&amp;IF(AND(L752="Yes",K752&lt;&gt;"Yes"),"VAT claimed without valid tax invoice; ","")&amp;IF(AND(L752="Yes",ISNUMBER(SEARCH("blocked",G752))),"Blocked input VAT claimed; ","")&amp;IF(AND(F752="Import - VAT paid at customs (Box 8)",M752=""),"Customs declaration no missing; ","")&amp;IF(AND(F752="Import - Reverse charge (Box 9)",E752="Saudi Arabia"),"RCM used for a local supplier; ","")&amp;IF(AND(L752="Yes",NOT(OR(F752="Standard domestic 15% (Box 7)",F752="Import - VAT paid at customs (Box 8)",F752="Import - Reverse charge (Box 9)"))),"VAT claimed on non-taxable category; ",""))</f>
        <v/>
      </c>
    </row>
    <row r="753">
      <c r="A753" s="17" t="n"/>
      <c r="B753" s="14" t="n"/>
      <c r="C753" s="14" t="n"/>
      <c r="D753" s="16" t="n"/>
      <c r="E753" s="14" t="n"/>
      <c r="F753" s="14" t="n"/>
      <c r="G753" s="14" t="n"/>
      <c r="H753" s="19" t="n"/>
      <c r="I753" s="19" t="n"/>
      <c r="J753" s="34">
        <f>IF(A753="","",H753+I753)</f>
        <v/>
      </c>
      <c r="K753" s="14" t="n"/>
      <c r="L753" s="14" t="n"/>
      <c r="M753" s="14" t="n"/>
      <c r="N753" s="14" t="n"/>
      <c r="O753" s="20">
        <f>IF(A753="","",SUMPRODUCT((A753&gt;=Setup!$C$19:$C$30)*(A753&lt;=Setup!$D$19:$D$30)*Setup!$A$19:$A$30))</f>
        <v/>
      </c>
      <c r="P753" s="34">
        <f>IF(A753="","",IF(OR(F753="Standard domestic 15% (Box 7)",F753="Import - VAT paid at customs (Box 8)",F753="Import - Reverse charge (Box 9)"),ROUND(H753*Setup!$B$9,2),0))</f>
        <v/>
      </c>
      <c r="Q753" s="34">
        <f>IF(A753="","",I753-P753)</f>
        <v/>
      </c>
      <c r="R753" s="34">
        <f>IF(A753="","",IF(L753="Yes",I753,0))</f>
        <v/>
      </c>
      <c r="S753" s="34">
        <f>IF(A753="","",IF(AND(L753="Yes",K753="Yes",NOT(ISNUMBER(SEARCH("blocked",G753))),OR(F753="Standard domestic 15% (Box 7)",F753="Import - VAT paid at customs (Box 8)",F753="Import - Reverse charge (Box 9)"),OR(F753&lt;&gt;"Standard domestic 15% (Box 7)",AND(LEN(D753)=15,LEFT(D753,1)="3",RIGHT(D753,1)="3",ISNUMBER(--D753)))),I753,0))</f>
        <v/>
      </c>
      <c r="T753" s="34">
        <f>IF(A753="","",R753-S753)</f>
        <v/>
      </c>
      <c r="U753" s="23">
        <f>IF(A753="","",IF(O753=0,"Outside audit periods; ","")&amp;IF(F753="","No VAT category; ","")&amp;IF(ABS(Q753)&gt;Setup!$B$10,"VAT ≠ 15% × net; ","")&amp;IF(AND(F753="Standard domestic 15% (Box 7)",NOT(AND(LEN(D753)=15,LEFT(D753,1)="3",RIGHT(D753,1)="3",ISNUMBER(--D753)))),"Invalid/missing supplier VAT no; ","")&amp;IF(AND(L753="Yes",K753&lt;&gt;"Yes"),"VAT claimed without valid tax invoice; ","")&amp;IF(AND(L753="Yes",ISNUMBER(SEARCH("blocked",G753))),"Blocked input VAT claimed; ","")&amp;IF(AND(F753="Import - VAT paid at customs (Box 8)",M753=""),"Customs declaration no missing; ","")&amp;IF(AND(F753="Import - Reverse charge (Box 9)",E753="Saudi Arabia"),"RCM used for a local supplier; ","")&amp;IF(AND(L753="Yes",NOT(OR(F753="Standard domestic 15% (Box 7)",F753="Import - VAT paid at customs (Box 8)",F753="Import - Reverse charge (Box 9)"))),"VAT claimed on non-taxable category; ",""))</f>
        <v/>
      </c>
    </row>
    <row r="754">
      <c r="A754" s="17" t="n"/>
      <c r="B754" s="14" t="n"/>
      <c r="C754" s="14" t="n"/>
      <c r="D754" s="16" t="n"/>
      <c r="E754" s="14" t="n"/>
      <c r="F754" s="14" t="n"/>
      <c r="G754" s="14" t="n"/>
      <c r="H754" s="19" t="n"/>
      <c r="I754" s="19" t="n"/>
      <c r="J754" s="34">
        <f>IF(A754="","",H754+I754)</f>
        <v/>
      </c>
      <c r="K754" s="14" t="n"/>
      <c r="L754" s="14" t="n"/>
      <c r="M754" s="14" t="n"/>
      <c r="N754" s="14" t="n"/>
      <c r="O754" s="20">
        <f>IF(A754="","",SUMPRODUCT((A754&gt;=Setup!$C$19:$C$30)*(A754&lt;=Setup!$D$19:$D$30)*Setup!$A$19:$A$30))</f>
        <v/>
      </c>
      <c r="P754" s="34">
        <f>IF(A754="","",IF(OR(F754="Standard domestic 15% (Box 7)",F754="Import - VAT paid at customs (Box 8)",F754="Import - Reverse charge (Box 9)"),ROUND(H754*Setup!$B$9,2),0))</f>
        <v/>
      </c>
      <c r="Q754" s="34">
        <f>IF(A754="","",I754-P754)</f>
        <v/>
      </c>
      <c r="R754" s="34">
        <f>IF(A754="","",IF(L754="Yes",I754,0))</f>
        <v/>
      </c>
      <c r="S754" s="34">
        <f>IF(A754="","",IF(AND(L754="Yes",K754="Yes",NOT(ISNUMBER(SEARCH("blocked",G754))),OR(F754="Standard domestic 15% (Box 7)",F754="Import - VAT paid at customs (Box 8)",F754="Import - Reverse charge (Box 9)"),OR(F754&lt;&gt;"Standard domestic 15% (Box 7)",AND(LEN(D754)=15,LEFT(D754,1)="3",RIGHT(D754,1)="3",ISNUMBER(--D754)))),I754,0))</f>
        <v/>
      </c>
      <c r="T754" s="34">
        <f>IF(A754="","",R754-S754)</f>
        <v/>
      </c>
      <c r="U754" s="23">
        <f>IF(A754="","",IF(O754=0,"Outside audit periods; ","")&amp;IF(F754="","No VAT category; ","")&amp;IF(ABS(Q754)&gt;Setup!$B$10,"VAT ≠ 15% × net; ","")&amp;IF(AND(F754="Standard domestic 15% (Box 7)",NOT(AND(LEN(D754)=15,LEFT(D754,1)="3",RIGHT(D754,1)="3",ISNUMBER(--D754)))),"Invalid/missing supplier VAT no; ","")&amp;IF(AND(L754="Yes",K754&lt;&gt;"Yes"),"VAT claimed without valid tax invoice; ","")&amp;IF(AND(L754="Yes",ISNUMBER(SEARCH("blocked",G754))),"Blocked input VAT claimed; ","")&amp;IF(AND(F754="Import - VAT paid at customs (Box 8)",M754=""),"Customs declaration no missing; ","")&amp;IF(AND(F754="Import - Reverse charge (Box 9)",E754="Saudi Arabia"),"RCM used for a local supplier; ","")&amp;IF(AND(L754="Yes",NOT(OR(F754="Standard domestic 15% (Box 7)",F754="Import - VAT paid at customs (Box 8)",F754="Import - Reverse charge (Box 9)"))),"VAT claimed on non-taxable category; ",""))</f>
        <v/>
      </c>
    </row>
    <row r="755">
      <c r="A755" s="17" t="n"/>
      <c r="B755" s="14" t="n"/>
      <c r="C755" s="14" t="n"/>
      <c r="D755" s="16" t="n"/>
      <c r="E755" s="14" t="n"/>
      <c r="F755" s="14" t="n"/>
      <c r="G755" s="14" t="n"/>
      <c r="H755" s="19" t="n"/>
      <c r="I755" s="19" t="n"/>
      <c r="J755" s="34">
        <f>IF(A755="","",H755+I755)</f>
        <v/>
      </c>
      <c r="K755" s="14" t="n"/>
      <c r="L755" s="14" t="n"/>
      <c r="M755" s="14" t="n"/>
      <c r="N755" s="14" t="n"/>
      <c r="O755" s="20">
        <f>IF(A755="","",SUMPRODUCT((A755&gt;=Setup!$C$19:$C$30)*(A755&lt;=Setup!$D$19:$D$30)*Setup!$A$19:$A$30))</f>
        <v/>
      </c>
      <c r="P755" s="34">
        <f>IF(A755="","",IF(OR(F755="Standard domestic 15% (Box 7)",F755="Import - VAT paid at customs (Box 8)",F755="Import - Reverse charge (Box 9)"),ROUND(H755*Setup!$B$9,2),0))</f>
        <v/>
      </c>
      <c r="Q755" s="34">
        <f>IF(A755="","",I755-P755)</f>
        <v/>
      </c>
      <c r="R755" s="34">
        <f>IF(A755="","",IF(L755="Yes",I755,0))</f>
        <v/>
      </c>
      <c r="S755" s="34">
        <f>IF(A755="","",IF(AND(L755="Yes",K755="Yes",NOT(ISNUMBER(SEARCH("blocked",G755))),OR(F755="Standard domestic 15% (Box 7)",F755="Import - VAT paid at customs (Box 8)",F755="Import - Reverse charge (Box 9)"),OR(F755&lt;&gt;"Standard domestic 15% (Box 7)",AND(LEN(D755)=15,LEFT(D755,1)="3",RIGHT(D755,1)="3",ISNUMBER(--D755)))),I755,0))</f>
        <v/>
      </c>
      <c r="T755" s="34">
        <f>IF(A755="","",R755-S755)</f>
        <v/>
      </c>
      <c r="U755" s="23">
        <f>IF(A755="","",IF(O755=0,"Outside audit periods; ","")&amp;IF(F755="","No VAT category; ","")&amp;IF(ABS(Q755)&gt;Setup!$B$10,"VAT ≠ 15% × net; ","")&amp;IF(AND(F755="Standard domestic 15% (Box 7)",NOT(AND(LEN(D755)=15,LEFT(D755,1)="3",RIGHT(D755,1)="3",ISNUMBER(--D755)))),"Invalid/missing supplier VAT no; ","")&amp;IF(AND(L755="Yes",K755&lt;&gt;"Yes"),"VAT claimed without valid tax invoice; ","")&amp;IF(AND(L755="Yes",ISNUMBER(SEARCH("blocked",G755))),"Blocked input VAT claimed; ","")&amp;IF(AND(F755="Import - VAT paid at customs (Box 8)",M755=""),"Customs declaration no missing; ","")&amp;IF(AND(F755="Import - Reverse charge (Box 9)",E755="Saudi Arabia"),"RCM used for a local supplier; ","")&amp;IF(AND(L755="Yes",NOT(OR(F755="Standard domestic 15% (Box 7)",F755="Import - VAT paid at customs (Box 8)",F755="Import - Reverse charge (Box 9)"))),"VAT claimed on non-taxable category; ",""))</f>
        <v/>
      </c>
    </row>
    <row r="756">
      <c r="A756" s="17" t="n"/>
      <c r="B756" s="14" t="n"/>
      <c r="C756" s="14" t="n"/>
      <c r="D756" s="16" t="n"/>
      <c r="E756" s="14" t="n"/>
      <c r="F756" s="14" t="n"/>
      <c r="G756" s="14" t="n"/>
      <c r="H756" s="19" t="n"/>
      <c r="I756" s="19" t="n"/>
      <c r="J756" s="34">
        <f>IF(A756="","",H756+I756)</f>
        <v/>
      </c>
      <c r="K756" s="14" t="n"/>
      <c r="L756" s="14" t="n"/>
      <c r="M756" s="14" t="n"/>
      <c r="N756" s="14" t="n"/>
      <c r="O756" s="20">
        <f>IF(A756="","",SUMPRODUCT((A756&gt;=Setup!$C$19:$C$30)*(A756&lt;=Setup!$D$19:$D$30)*Setup!$A$19:$A$30))</f>
        <v/>
      </c>
      <c r="P756" s="34">
        <f>IF(A756="","",IF(OR(F756="Standard domestic 15% (Box 7)",F756="Import - VAT paid at customs (Box 8)",F756="Import - Reverse charge (Box 9)"),ROUND(H756*Setup!$B$9,2),0))</f>
        <v/>
      </c>
      <c r="Q756" s="34">
        <f>IF(A756="","",I756-P756)</f>
        <v/>
      </c>
      <c r="R756" s="34">
        <f>IF(A756="","",IF(L756="Yes",I756,0))</f>
        <v/>
      </c>
      <c r="S756" s="34">
        <f>IF(A756="","",IF(AND(L756="Yes",K756="Yes",NOT(ISNUMBER(SEARCH("blocked",G756))),OR(F756="Standard domestic 15% (Box 7)",F756="Import - VAT paid at customs (Box 8)",F756="Import - Reverse charge (Box 9)"),OR(F756&lt;&gt;"Standard domestic 15% (Box 7)",AND(LEN(D756)=15,LEFT(D756,1)="3",RIGHT(D756,1)="3",ISNUMBER(--D756)))),I756,0))</f>
        <v/>
      </c>
      <c r="T756" s="34">
        <f>IF(A756="","",R756-S756)</f>
        <v/>
      </c>
      <c r="U756" s="23">
        <f>IF(A756="","",IF(O756=0,"Outside audit periods; ","")&amp;IF(F756="","No VAT category; ","")&amp;IF(ABS(Q756)&gt;Setup!$B$10,"VAT ≠ 15% × net; ","")&amp;IF(AND(F756="Standard domestic 15% (Box 7)",NOT(AND(LEN(D756)=15,LEFT(D756,1)="3",RIGHT(D756,1)="3",ISNUMBER(--D756)))),"Invalid/missing supplier VAT no; ","")&amp;IF(AND(L756="Yes",K756&lt;&gt;"Yes"),"VAT claimed without valid tax invoice; ","")&amp;IF(AND(L756="Yes",ISNUMBER(SEARCH("blocked",G756))),"Blocked input VAT claimed; ","")&amp;IF(AND(F756="Import - VAT paid at customs (Box 8)",M756=""),"Customs declaration no missing; ","")&amp;IF(AND(F756="Import - Reverse charge (Box 9)",E756="Saudi Arabia"),"RCM used for a local supplier; ","")&amp;IF(AND(L756="Yes",NOT(OR(F756="Standard domestic 15% (Box 7)",F756="Import - VAT paid at customs (Box 8)",F756="Import - Reverse charge (Box 9)"))),"VAT claimed on non-taxable category; ",""))</f>
        <v/>
      </c>
    </row>
    <row r="757">
      <c r="A757" s="17" t="n"/>
      <c r="B757" s="14" t="n"/>
      <c r="C757" s="14" t="n"/>
      <c r="D757" s="16" t="n"/>
      <c r="E757" s="14" t="n"/>
      <c r="F757" s="14" t="n"/>
      <c r="G757" s="14" t="n"/>
      <c r="H757" s="19" t="n"/>
      <c r="I757" s="19" t="n"/>
      <c r="J757" s="34">
        <f>IF(A757="","",H757+I757)</f>
        <v/>
      </c>
      <c r="K757" s="14" t="n"/>
      <c r="L757" s="14" t="n"/>
      <c r="M757" s="14" t="n"/>
      <c r="N757" s="14" t="n"/>
      <c r="O757" s="20">
        <f>IF(A757="","",SUMPRODUCT((A757&gt;=Setup!$C$19:$C$30)*(A757&lt;=Setup!$D$19:$D$30)*Setup!$A$19:$A$30))</f>
        <v/>
      </c>
      <c r="P757" s="34">
        <f>IF(A757="","",IF(OR(F757="Standard domestic 15% (Box 7)",F757="Import - VAT paid at customs (Box 8)",F757="Import - Reverse charge (Box 9)"),ROUND(H757*Setup!$B$9,2),0))</f>
        <v/>
      </c>
      <c r="Q757" s="34">
        <f>IF(A757="","",I757-P757)</f>
        <v/>
      </c>
      <c r="R757" s="34">
        <f>IF(A757="","",IF(L757="Yes",I757,0))</f>
        <v/>
      </c>
      <c r="S757" s="34">
        <f>IF(A757="","",IF(AND(L757="Yes",K757="Yes",NOT(ISNUMBER(SEARCH("blocked",G757))),OR(F757="Standard domestic 15% (Box 7)",F757="Import - VAT paid at customs (Box 8)",F757="Import - Reverse charge (Box 9)"),OR(F757&lt;&gt;"Standard domestic 15% (Box 7)",AND(LEN(D757)=15,LEFT(D757,1)="3",RIGHT(D757,1)="3",ISNUMBER(--D757)))),I757,0))</f>
        <v/>
      </c>
      <c r="T757" s="34">
        <f>IF(A757="","",R757-S757)</f>
        <v/>
      </c>
      <c r="U757" s="23">
        <f>IF(A757="","",IF(O757=0,"Outside audit periods; ","")&amp;IF(F757="","No VAT category; ","")&amp;IF(ABS(Q757)&gt;Setup!$B$10,"VAT ≠ 15% × net; ","")&amp;IF(AND(F757="Standard domestic 15% (Box 7)",NOT(AND(LEN(D757)=15,LEFT(D757,1)="3",RIGHT(D757,1)="3",ISNUMBER(--D757)))),"Invalid/missing supplier VAT no; ","")&amp;IF(AND(L757="Yes",K757&lt;&gt;"Yes"),"VAT claimed without valid tax invoice; ","")&amp;IF(AND(L757="Yes",ISNUMBER(SEARCH("blocked",G757))),"Blocked input VAT claimed; ","")&amp;IF(AND(F757="Import - VAT paid at customs (Box 8)",M757=""),"Customs declaration no missing; ","")&amp;IF(AND(F757="Import - Reverse charge (Box 9)",E757="Saudi Arabia"),"RCM used for a local supplier; ","")&amp;IF(AND(L757="Yes",NOT(OR(F757="Standard domestic 15% (Box 7)",F757="Import - VAT paid at customs (Box 8)",F757="Import - Reverse charge (Box 9)"))),"VAT claimed on non-taxable category; ",""))</f>
        <v/>
      </c>
    </row>
    <row r="758">
      <c r="A758" s="17" t="n"/>
      <c r="B758" s="14" t="n"/>
      <c r="C758" s="14" t="n"/>
      <c r="D758" s="16" t="n"/>
      <c r="E758" s="14" t="n"/>
      <c r="F758" s="14" t="n"/>
      <c r="G758" s="14" t="n"/>
      <c r="H758" s="19" t="n"/>
      <c r="I758" s="19" t="n"/>
      <c r="J758" s="34">
        <f>IF(A758="","",H758+I758)</f>
        <v/>
      </c>
      <c r="K758" s="14" t="n"/>
      <c r="L758" s="14" t="n"/>
      <c r="M758" s="14" t="n"/>
      <c r="N758" s="14" t="n"/>
      <c r="O758" s="20">
        <f>IF(A758="","",SUMPRODUCT((A758&gt;=Setup!$C$19:$C$30)*(A758&lt;=Setup!$D$19:$D$30)*Setup!$A$19:$A$30))</f>
        <v/>
      </c>
      <c r="P758" s="34">
        <f>IF(A758="","",IF(OR(F758="Standard domestic 15% (Box 7)",F758="Import - VAT paid at customs (Box 8)",F758="Import - Reverse charge (Box 9)"),ROUND(H758*Setup!$B$9,2),0))</f>
        <v/>
      </c>
      <c r="Q758" s="34">
        <f>IF(A758="","",I758-P758)</f>
        <v/>
      </c>
      <c r="R758" s="34">
        <f>IF(A758="","",IF(L758="Yes",I758,0))</f>
        <v/>
      </c>
      <c r="S758" s="34">
        <f>IF(A758="","",IF(AND(L758="Yes",K758="Yes",NOT(ISNUMBER(SEARCH("blocked",G758))),OR(F758="Standard domestic 15% (Box 7)",F758="Import - VAT paid at customs (Box 8)",F758="Import - Reverse charge (Box 9)"),OR(F758&lt;&gt;"Standard domestic 15% (Box 7)",AND(LEN(D758)=15,LEFT(D758,1)="3",RIGHT(D758,1)="3",ISNUMBER(--D758)))),I758,0))</f>
        <v/>
      </c>
      <c r="T758" s="34">
        <f>IF(A758="","",R758-S758)</f>
        <v/>
      </c>
      <c r="U758" s="23">
        <f>IF(A758="","",IF(O758=0,"Outside audit periods; ","")&amp;IF(F758="","No VAT category; ","")&amp;IF(ABS(Q758)&gt;Setup!$B$10,"VAT ≠ 15% × net; ","")&amp;IF(AND(F758="Standard domestic 15% (Box 7)",NOT(AND(LEN(D758)=15,LEFT(D758,1)="3",RIGHT(D758,1)="3",ISNUMBER(--D758)))),"Invalid/missing supplier VAT no; ","")&amp;IF(AND(L758="Yes",K758&lt;&gt;"Yes"),"VAT claimed without valid tax invoice; ","")&amp;IF(AND(L758="Yes",ISNUMBER(SEARCH("blocked",G758))),"Blocked input VAT claimed; ","")&amp;IF(AND(F758="Import - VAT paid at customs (Box 8)",M758=""),"Customs declaration no missing; ","")&amp;IF(AND(F758="Import - Reverse charge (Box 9)",E758="Saudi Arabia"),"RCM used for a local supplier; ","")&amp;IF(AND(L758="Yes",NOT(OR(F758="Standard domestic 15% (Box 7)",F758="Import - VAT paid at customs (Box 8)",F758="Import - Reverse charge (Box 9)"))),"VAT claimed on non-taxable category; ",""))</f>
        <v/>
      </c>
    </row>
    <row r="759">
      <c r="A759" s="17" t="n"/>
      <c r="B759" s="14" t="n"/>
      <c r="C759" s="14" t="n"/>
      <c r="D759" s="16" t="n"/>
      <c r="E759" s="14" t="n"/>
      <c r="F759" s="14" t="n"/>
      <c r="G759" s="14" t="n"/>
      <c r="H759" s="19" t="n"/>
      <c r="I759" s="19" t="n"/>
      <c r="J759" s="34">
        <f>IF(A759="","",H759+I759)</f>
        <v/>
      </c>
      <c r="K759" s="14" t="n"/>
      <c r="L759" s="14" t="n"/>
      <c r="M759" s="14" t="n"/>
      <c r="N759" s="14" t="n"/>
      <c r="O759" s="20">
        <f>IF(A759="","",SUMPRODUCT((A759&gt;=Setup!$C$19:$C$30)*(A759&lt;=Setup!$D$19:$D$30)*Setup!$A$19:$A$30))</f>
        <v/>
      </c>
      <c r="P759" s="34">
        <f>IF(A759="","",IF(OR(F759="Standard domestic 15% (Box 7)",F759="Import - VAT paid at customs (Box 8)",F759="Import - Reverse charge (Box 9)"),ROUND(H759*Setup!$B$9,2),0))</f>
        <v/>
      </c>
      <c r="Q759" s="34">
        <f>IF(A759="","",I759-P759)</f>
        <v/>
      </c>
      <c r="R759" s="34">
        <f>IF(A759="","",IF(L759="Yes",I759,0))</f>
        <v/>
      </c>
      <c r="S759" s="34">
        <f>IF(A759="","",IF(AND(L759="Yes",K759="Yes",NOT(ISNUMBER(SEARCH("blocked",G759))),OR(F759="Standard domestic 15% (Box 7)",F759="Import - VAT paid at customs (Box 8)",F759="Import - Reverse charge (Box 9)"),OR(F759&lt;&gt;"Standard domestic 15% (Box 7)",AND(LEN(D759)=15,LEFT(D759,1)="3",RIGHT(D759,1)="3",ISNUMBER(--D759)))),I759,0))</f>
        <v/>
      </c>
      <c r="T759" s="34">
        <f>IF(A759="","",R759-S759)</f>
        <v/>
      </c>
      <c r="U759" s="23">
        <f>IF(A759="","",IF(O759=0,"Outside audit periods; ","")&amp;IF(F759="","No VAT category; ","")&amp;IF(ABS(Q759)&gt;Setup!$B$10,"VAT ≠ 15% × net; ","")&amp;IF(AND(F759="Standard domestic 15% (Box 7)",NOT(AND(LEN(D759)=15,LEFT(D759,1)="3",RIGHT(D759,1)="3",ISNUMBER(--D759)))),"Invalid/missing supplier VAT no; ","")&amp;IF(AND(L759="Yes",K759&lt;&gt;"Yes"),"VAT claimed without valid tax invoice; ","")&amp;IF(AND(L759="Yes",ISNUMBER(SEARCH("blocked",G759))),"Blocked input VAT claimed; ","")&amp;IF(AND(F759="Import - VAT paid at customs (Box 8)",M759=""),"Customs declaration no missing; ","")&amp;IF(AND(F759="Import - Reverse charge (Box 9)",E759="Saudi Arabia"),"RCM used for a local supplier; ","")&amp;IF(AND(L759="Yes",NOT(OR(F759="Standard domestic 15% (Box 7)",F759="Import - VAT paid at customs (Box 8)",F759="Import - Reverse charge (Box 9)"))),"VAT claimed on non-taxable category; ",""))</f>
        <v/>
      </c>
    </row>
    <row r="760">
      <c r="A760" s="17" t="n"/>
      <c r="B760" s="14" t="n"/>
      <c r="C760" s="14" t="n"/>
      <c r="D760" s="16" t="n"/>
      <c r="E760" s="14" t="n"/>
      <c r="F760" s="14" t="n"/>
      <c r="G760" s="14" t="n"/>
      <c r="H760" s="19" t="n"/>
      <c r="I760" s="19" t="n"/>
      <c r="J760" s="34">
        <f>IF(A760="","",H760+I760)</f>
        <v/>
      </c>
      <c r="K760" s="14" t="n"/>
      <c r="L760" s="14" t="n"/>
      <c r="M760" s="14" t="n"/>
      <c r="N760" s="14" t="n"/>
      <c r="O760" s="20">
        <f>IF(A760="","",SUMPRODUCT((A760&gt;=Setup!$C$19:$C$30)*(A760&lt;=Setup!$D$19:$D$30)*Setup!$A$19:$A$30))</f>
        <v/>
      </c>
      <c r="P760" s="34">
        <f>IF(A760="","",IF(OR(F760="Standard domestic 15% (Box 7)",F760="Import - VAT paid at customs (Box 8)",F760="Import - Reverse charge (Box 9)"),ROUND(H760*Setup!$B$9,2),0))</f>
        <v/>
      </c>
      <c r="Q760" s="34">
        <f>IF(A760="","",I760-P760)</f>
        <v/>
      </c>
      <c r="R760" s="34">
        <f>IF(A760="","",IF(L760="Yes",I760,0))</f>
        <v/>
      </c>
      <c r="S760" s="34">
        <f>IF(A760="","",IF(AND(L760="Yes",K760="Yes",NOT(ISNUMBER(SEARCH("blocked",G760))),OR(F760="Standard domestic 15% (Box 7)",F760="Import - VAT paid at customs (Box 8)",F760="Import - Reverse charge (Box 9)"),OR(F760&lt;&gt;"Standard domestic 15% (Box 7)",AND(LEN(D760)=15,LEFT(D760,1)="3",RIGHT(D760,1)="3",ISNUMBER(--D760)))),I760,0))</f>
        <v/>
      </c>
      <c r="T760" s="34">
        <f>IF(A760="","",R760-S760)</f>
        <v/>
      </c>
      <c r="U760" s="23">
        <f>IF(A760="","",IF(O760=0,"Outside audit periods; ","")&amp;IF(F760="","No VAT category; ","")&amp;IF(ABS(Q760)&gt;Setup!$B$10,"VAT ≠ 15% × net; ","")&amp;IF(AND(F760="Standard domestic 15% (Box 7)",NOT(AND(LEN(D760)=15,LEFT(D760,1)="3",RIGHT(D760,1)="3",ISNUMBER(--D760)))),"Invalid/missing supplier VAT no; ","")&amp;IF(AND(L760="Yes",K760&lt;&gt;"Yes"),"VAT claimed without valid tax invoice; ","")&amp;IF(AND(L760="Yes",ISNUMBER(SEARCH("blocked",G760))),"Blocked input VAT claimed; ","")&amp;IF(AND(F760="Import - VAT paid at customs (Box 8)",M760=""),"Customs declaration no missing; ","")&amp;IF(AND(F760="Import - Reverse charge (Box 9)",E760="Saudi Arabia"),"RCM used for a local supplier; ","")&amp;IF(AND(L760="Yes",NOT(OR(F760="Standard domestic 15% (Box 7)",F760="Import - VAT paid at customs (Box 8)",F760="Import - Reverse charge (Box 9)"))),"VAT claimed on non-taxable category; ",""))</f>
        <v/>
      </c>
    </row>
    <row r="761">
      <c r="A761" s="17" t="n"/>
      <c r="B761" s="14" t="n"/>
      <c r="C761" s="14" t="n"/>
      <c r="D761" s="16" t="n"/>
      <c r="E761" s="14" t="n"/>
      <c r="F761" s="14" t="n"/>
      <c r="G761" s="14" t="n"/>
      <c r="H761" s="19" t="n"/>
      <c r="I761" s="19" t="n"/>
      <c r="J761" s="34">
        <f>IF(A761="","",H761+I761)</f>
        <v/>
      </c>
      <c r="K761" s="14" t="n"/>
      <c r="L761" s="14" t="n"/>
      <c r="M761" s="14" t="n"/>
      <c r="N761" s="14" t="n"/>
      <c r="O761" s="20">
        <f>IF(A761="","",SUMPRODUCT((A761&gt;=Setup!$C$19:$C$30)*(A761&lt;=Setup!$D$19:$D$30)*Setup!$A$19:$A$30))</f>
        <v/>
      </c>
      <c r="P761" s="34">
        <f>IF(A761="","",IF(OR(F761="Standard domestic 15% (Box 7)",F761="Import - VAT paid at customs (Box 8)",F761="Import - Reverse charge (Box 9)"),ROUND(H761*Setup!$B$9,2),0))</f>
        <v/>
      </c>
      <c r="Q761" s="34">
        <f>IF(A761="","",I761-P761)</f>
        <v/>
      </c>
      <c r="R761" s="34">
        <f>IF(A761="","",IF(L761="Yes",I761,0))</f>
        <v/>
      </c>
      <c r="S761" s="34">
        <f>IF(A761="","",IF(AND(L761="Yes",K761="Yes",NOT(ISNUMBER(SEARCH("blocked",G761))),OR(F761="Standard domestic 15% (Box 7)",F761="Import - VAT paid at customs (Box 8)",F761="Import - Reverse charge (Box 9)"),OR(F761&lt;&gt;"Standard domestic 15% (Box 7)",AND(LEN(D761)=15,LEFT(D761,1)="3",RIGHT(D761,1)="3",ISNUMBER(--D761)))),I761,0))</f>
        <v/>
      </c>
      <c r="T761" s="34">
        <f>IF(A761="","",R761-S761)</f>
        <v/>
      </c>
      <c r="U761" s="23">
        <f>IF(A761="","",IF(O761=0,"Outside audit periods; ","")&amp;IF(F761="","No VAT category; ","")&amp;IF(ABS(Q761)&gt;Setup!$B$10,"VAT ≠ 15% × net; ","")&amp;IF(AND(F761="Standard domestic 15% (Box 7)",NOT(AND(LEN(D761)=15,LEFT(D761,1)="3",RIGHT(D761,1)="3",ISNUMBER(--D761)))),"Invalid/missing supplier VAT no; ","")&amp;IF(AND(L761="Yes",K761&lt;&gt;"Yes"),"VAT claimed without valid tax invoice; ","")&amp;IF(AND(L761="Yes",ISNUMBER(SEARCH("blocked",G761))),"Blocked input VAT claimed; ","")&amp;IF(AND(F761="Import - VAT paid at customs (Box 8)",M761=""),"Customs declaration no missing; ","")&amp;IF(AND(F761="Import - Reverse charge (Box 9)",E761="Saudi Arabia"),"RCM used for a local supplier; ","")&amp;IF(AND(L761="Yes",NOT(OR(F761="Standard domestic 15% (Box 7)",F761="Import - VAT paid at customs (Box 8)",F761="Import - Reverse charge (Box 9)"))),"VAT claimed on non-taxable category; ",""))</f>
        <v/>
      </c>
    </row>
    <row r="762">
      <c r="A762" s="17" t="n"/>
      <c r="B762" s="14" t="n"/>
      <c r="C762" s="14" t="n"/>
      <c r="D762" s="16" t="n"/>
      <c r="E762" s="14" t="n"/>
      <c r="F762" s="14" t="n"/>
      <c r="G762" s="14" t="n"/>
      <c r="H762" s="19" t="n"/>
      <c r="I762" s="19" t="n"/>
      <c r="J762" s="34">
        <f>IF(A762="","",H762+I762)</f>
        <v/>
      </c>
      <c r="K762" s="14" t="n"/>
      <c r="L762" s="14" t="n"/>
      <c r="M762" s="14" t="n"/>
      <c r="N762" s="14" t="n"/>
      <c r="O762" s="20">
        <f>IF(A762="","",SUMPRODUCT((A762&gt;=Setup!$C$19:$C$30)*(A762&lt;=Setup!$D$19:$D$30)*Setup!$A$19:$A$30))</f>
        <v/>
      </c>
      <c r="P762" s="34">
        <f>IF(A762="","",IF(OR(F762="Standard domestic 15% (Box 7)",F762="Import - VAT paid at customs (Box 8)",F762="Import - Reverse charge (Box 9)"),ROUND(H762*Setup!$B$9,2),0))</f>
        <v/>
      </c>
      <c r="Q762" s="34">
        <f>IF(A762="","",I762-P762)</f>
        <v/>
      </c>
      <c r="R762" s="34">
        <f>IF(A762="","",IF(L762="Yes",I762,0))</f>
        <v/>
      </c>
      <c r="S762" s="34">
        <f>IF(A762="","",IF(AND(L762="Yes",K762="Yes",NOT(ISNUMBER(SEARCH("blocked",G762))),OR(F762="Standard domestic 15% (Box 7)",F762="Import - VAT paid at customs (Box 8)",F762="Import - Reverse charge (Box 9)"),OR(F762&lt;&gt;"Standard domestic 15% (Box 7)",AND(LEN(D762)=15,LEFT(D762,1)="3",RIGHT(D762,1)="3",ISNUMBER(--D762)))),I762,0))</f>
        <v/>
      </c>
      <c r="T762" s="34">
        <f>IF(A762="","",R762-S762)</f>
        <v/>
      </c>
      <c r="U762" s="23">
        <f>IF(A762="","",IF(O762=0,"Outside audit periods; ","")&amp;IF(F762="","No VAT category; ","")&amp;IF(ABS(Q762)&gt;Setup!$B$10,"VAT ≠ 15% × net; ","")&amp;IF(AND(F762="Standard domestic 15% (Box 7)",NOT(AND(LEN(D762)=15,LEFT(D762,1)="3",RIGHT(D762,1)="3",ISNUMBER(--D762)))),"Invalid/missing supplier VAT no; ","")&amp;IF(AND(L762="Yes",K762&lt;&gt;"Yes"),"VAT claimed without valid tax invoice; ","")&amp;IF(AND(L762="Yes",ISNUMBER(SEARCH("blocked",G762))),"Blocked input VAT claimed; ","")&amp;IF(AND(F762="Import - VAT paid at customs (Box 8)",M762=""),"Customs declaration no missing; ","")&amp;IF(AND(F762="Import - Reverse charge (Box 9)",E762="Saudi Arabia"),"RCM used for a local supplier; ","")&amp;IF(AND(L762="Yes",NOT(OR(F762="Standard domestic 15% (Box 7)",F762="Import - VAT paid at customs (Box 8)",F762="Import - Reverse charge (Box 9)"))),"VAT claimed on non-taxable category; ",""))</f>
        <v/>
      </c>
    </row>
    <row r="763">
      <c r="A763" s="17" t="n"/>
      <c r="B763" s="14" t="n"/>
      <c r="C763" s="14" t="n"/>
      <c r="D763" s="16" t="n"/>
      <c r="E763" s="14" t="n"/>
      <c r="F763" s="14" t="n"/>
      <c r="G763" s="14" t="n"/>
      <c r="H763" s="19" t="n"/>
      <c r="I763" s="19" t="n"/>
      <c r="J763" s="34">
        <f>IF(A763="","",H763+I763)</f>
        <v/>
      </c>
      <c r="K763" s="14" t="n"/>
      <c r="L763" s="14" t="n"/>
      <c r="M763" s="14" t="n"/>
      <c r="N763" s="14" t="n"/>
      <c r="O763" s="20">
        <f>IF(A763="","",SUMPRODUCT((A763&gt;=Setup!$C$19:$C$30)*(A763&lt;=Setup!$D$19:$D$30)*Setup!$A$19:$A$30))</f>
        <v/>
      </c>
      <c r="P763" s="34">
        <f>IF(A763="","",IF(OR(F763="Standard domestic 15% (Box 7)",F763="Import - VAT paid at customs (Box 8)",F763="Import - Reverse charge (Box 9)"),ROUND(H763*Setup!$B$9,2),0))</f>
        <v/>
      </c>
      <c r="Q763" s="34">
        <f>IF(A763="","",I763-P763)</f>
        <v/>
      </c>
      <c r="R763" s="34">
        <f>IF(A763="","",IF(L763="Yes",I763,0))</f>
        <v/>
      </c>
      <c r="S763" s="34">
        <f>IF(A763="","",IF(AND(L763="Yes",K763="Yes",NOT(ISNUMBER(SEARCH("blocked",G763))),OR(F763="Standard domestic 15% (Box 7)",F763="Import - VAT paid at customs (Box 8)",F763="Import - Reverse charge (Box 9)"),OR(F763&lt;&gt;"Standard domestic 15% (Box 7)",AND(LEN(D763)=15,LEFT(D763,1)="3",RIGHT(D763,1)="3",ISNUMBER(--D763)))),I763,0))</f>
        <v/>
      </c>
      <c r="T763" s="34">
        <f>IF(A763="","",R763-S763)</f>
        <v/>
      </c>
      <c r="U763" s="23">
        <f>IF(A763="","",IF(O763=0,"Outside audit periods; ","")&amp;IF(F763="","No VAT category; ","")&amp;IF(ABS(Q763)&gt;Setup!$B$10,"VAT ≠ 15% × net; ","")&amp;IF(AND(F763="Standard domestic 15% (Box 7)",NOT(AND(LEN(D763)=15,LEFT(D763,1)="3",RIGHT(D763,1)="3",ISNUMBER(--D763)))),"Invalid/missing supplier VAT no; ","")&amp;IF(AND(L763="Yes",K763&lt;&gt;"Yes"),"VAT claimed without valid tax invoice; ","")&amp;IF(AND(L763="Yes",ISNUMBER(SEARCH("blocked",G763))),"Blocked input VAT claimed; ","")&amp;IF(AND(F763="Import - VAT paid at customs (Box 8)",M763=""),"Customs declaration no missing; ","")&amp;IF(AND(F763="Import - Reverse charge (Box 9)",E763="Saudi Arabia"),"RCM used for a local supplier; ","")&amp;IF(AND(L763="Yes",NOT(OR(F763="Standard domestic 15% (Box 7)",F763="Import - VAT paid at customs (Box 8)",F763="Import - Reverse charge (Box 9)"))),"VAT claimed on non-taxable category; ",""))</f>
        <v/>
      </c>
    </row>
    <row r="764">
      <c r="A764" s="17" t="n"/>
      <c r="B764" s="14" t="n"/>
      <c r="C764" s="14" t="n"/>
      <c r="D764" s="16" t="n"/>
      <c r="E764" s="14" t="n"/>
      <c r="F764" s="14" t="n"/>
      <c r="G764" s="14" t="n"/>
      <c r="H764" s="19" t="n"/>
      <c r="I764" s="19" t="n"/>
      <c r="J764" s="34">
        <f>IF(A764="","",H764+I764)</f>
        <v/>
      </c>
      <c r="K764" s="14" t="n"/>
      <c r="L764" s="14" t="n"/>
      <c r="M764" s="14" t="n"/>
      <c r="N764" s="14" t="n"/>
      <c r="O764" s="20">
        <f>IF(A764="","",SUMPRODUCT((A764&gt;=Setup!$C$19:$C$30)*(A764&lt;=Setup!$D$19:$D$30)*Setup!$A$19:$A$30))</f>
        <v/>
      </c>
      <c r="P764" s="34">
        <f>IF(A764="","",IF(OR(F764="Standard domestic 15% (Box 7)",F764="Import - VAT paid at customs (Box 8)",F764="Import - Reverse charge (Box 9)"),ROUND(H764*Setup!$B$9,2),0))</f>
        <v/>
      </c>
      <c r="Q764" s="34">
        <f>IF(A764="","",I764-P764)</f>
        <v/>
      </c>
      <c r="R764" s="34">
        <f>IF(A764="","",IF(L764="Yes",I764,0))</f>
        <v/>
      </c>
      <c r="S764" s="34">
        <f>IF(A764="","",IF(AND(L764="Yes",K764="Yes",NOT(ISNUMBER(SEARCH("blocked",G764))),OR(F764="Standard domestic 15% (Box 7)",F764="Import - VAT paid at customs (Box 8)",F764="Import - Reverse charge (Box 9)"),OR(F764&lt;&gt;"Standard domestic 15% (Box 7)",AND(LEN(D764)=15,LEFT(D764,1)="3",RIGHT(D764,1)="3",ISNUMBER(--D764)))),I764,0))</f>
        <v/>
      </c>
      <c r="T764" s="34">
        <f>IF(A764="","",R764-S764)</f>
        <v/>
      </c>
      <c r="U764" s="23">
        <f>IF(A764="","",IF(O764=0,"Outside audit periods; ","")&amp;IF(F764="","No VAT category; ","")&amp;IF(ABS(Q764)&gt;Setup!$B$10,"VAT ≠ 15% × net; ","")&amp;IF(AND(F764="Standard domestic 15% (Box 7)",NOT(AND(LEN(D764)=15,LEFT(D764,1)="3",RIGHT(D764,1)="3",ISNUMBER(--D764)))),"Invalid/missing supplier VAT no; ","")&amp;IF(AND(L764="Yes",K764&lt;&gt;"Yes"),"VAT claimed without valid tax invoice; ","")&amp;IF(AND(L764="Yes",ISNUMBER(SEARCH("blocked",G764))),"Blocked input VAT claimed; ","")&amp;IF(AND(F764="Import - VAT paid at customs (Box 8)",M764=""),"Customs declaration no missing; ","")&amp;IF(AND(F764="Import - Reverse charge (Box 9)",E764="Saudi Arabia"),"RCM used for a local supplier; ","")&amp;IF(AND(L764="Yes",NOT(OR(F764="Standard domestic 15% (Box 7)",F764="Import - VAT paid at customs (Box 8)",F764="Import - Reverse charge (Box 9)"))),"VAT claimed on non-taxable category; ",""))</f>
        <v/>
      </c>
    </row>
    <row r="765">
      <c r="A765" s="17" t="n"/>
      <c r="B765" s="14" t="n"/>
      <c r="C765" s="14" t="n"/>
      <c r="D765" s="16" t="n"/>
      <c r="E765" s="14" t="n"/>
      <c r="F765" s="14" t="n"/>
      <c r="G765" s="14" t="n"/>
      <c r="H765" s="19" t="n"/>
      <c r="I765" s="19" t="n"/>
      <c r="J765" s="34">
        <f>IF(A765="","",H765+I765)</f>
        <v/>
      </c>
      <c r="K765" s="14" t="n"/>
      <c r="L765" s="14" t="n"/>
      <c r="M765" s="14" t="n"/>
      <c r="N765" s="14" t="n"/>
      <c r="O765" s="20">
        <f>IF(A765="","",SUMPRODUCT((A765&gt;=Setup!$C$19:$C$30)*(A765&lt;=Setup!$D$19:$D$30)*Setup!$A$19:$A$30))</f>
        <v/>
      </c>
      <c r="P765" s="34">
        <f>IF(A765="","",IF(OR(F765="Standard domestic 15% (Box 7)",F765="Import - VAT paid at customs (Box 8)",F765="Import - Reverse charge (Box 9)"),ROUND(H765*Setup!$B$9,2),0))</f>
        <v/>
      </c>
      <c r="Q765" s="34">
        <f>IF(A765="","",I765-P765)</f>
        <v/>
      </c>
      <c r="R765" s="34">
        <f>IF(A765="","",IF(L765="Yes",I765,0))</f>
        <v/>
      </c>
      <c r="S765" s="34">
        <f>IF(A765="","",IF(AND(L765="Yes",K765="Yes",NOT(ISNUMBER(SEARCH("blocked",G765))),OR(F765="Standard domestic 15% (Box 7)",F765="Import - VAT paid at customs (Box 8)",F765="Import - Reverse charge (Box 9)"),OR(F765&lt;&gt;"Standard domestic 15% (Box 7)",AND(LEN(D765)=15,LEFT(D765,1)="3",RIGHT(D765,1)="3",ISNUMBER(--D765)))),I765,0))</f>
        <v/>
      </c>
      <c r="T765" s="34">
        <f>IF(A765="","",R765-S765)</f>
        <v/>
      </c>
      <c r="U765" s="23">
        <f>IF(A765="","",IF(O765=0,"Outside audit periods; ","")&amp;IF(F765="","No VAT category; ","")&amp;IF(ABS(Q765)&gt;Setup!$B$10,"VAT ≠ 15% × net; ","")&amp;IF(AND(F765="Standard domestic 15% (Box 7)",NOT(AND(LEN(D765)=15,LEFT(D765,1)="3",RIGHT(D765,1)="3",ISNUMBER(--D765)))),"Invalid/missing supplier VAT no; ","")&amp;IF(AND(L765="Yes",K765&lt;&gt;"Yes"),"VAT claimed without valid tax invoice; ","")&amp;IF(AND(L765="Yes",ISNUMBER(SEARCH("blocked",G765))),"Blocked input VAT claimed; ","")&amp;IF(AND(F765="Import - VAT paid at customs (Box 8)",M765=""),"Customs declaration no missing; ","")&amp;IF(AND(F765="Import - Reverse charge (Box 9)",E765="Saudi Arabia"),"RCM used for a local supplier; ","")&amp;IF(AND(L765="Yes",NOT(OR(F765="Standard domestic 15% (Box 7)",F765="Import - VAT paid at customs (Box 8)",F765="Import - Reverse charge (Box 9)"))),"VAT claimed on non-taxable category; ",""))</f>
        <v/>
      </c>
    </row>
    <row r="766">
      <c r="A766" s="17" t="n"/>
      <c r="B766" s="14" t="n"/>
      <c r="C766" s="14" t="n"/>
      <c r="D766" s="16" t="n"/>
      <c r="E766" s="14" t="n"/>
      <c r="F766" s="14" t="n"/>
      <c r="G766" s="14" t="n"/>
      <c r="H766" s="19" t="n"/>
      <c r="I766" s="19" t="n"/>
      <c r="J766" s="34">
        <f>IF(A766="","",H766+I766)</f>
        <v/>
      </c>
      <c r="K766" s="14" t="n"/>
      <c r="L766" s="14" t="n"/>
      <c r="M766" s="14" t="n"/>
      <c r="N766" s="14" t="n"/>
      <c r="O766" s="20">
        <f>IF(A766="","",SUMPRODUCT((A766&gt;=Setup!$C$19:$C$30)*(A766&lt;=Setup!$D$19:$D$30)*Setup!$A$19:$A$30))</f>
        <v/>
      </c>
      <c r="P766" s="34">
        <f>IF(A766="","",IF(OR(F766="Standard domestic 15% (Box 7)",F766="Import - VAT paid at customs (Box 8)",F766="Import - Reverse charge (Box 9)"),ROUND(H766*Setup!$B$9,2),0))</f>
        <v/>
      </c>
      <c r="Q766" s="34">
        <f>IF(A766="","",I766-P766)</f>
        <v/>
      </c>
      <c r="R766" s="34">
        <f>IF(A766="","",IF(L766="Yes",I766,0))</f>
        <v/>
      </c>
      <c r="S766" s="34">
        <f>IF(A766="","",IF(AND(L766="Yes",K766="Yes",NOT(ISNUMBER(SEARCH("blocked",G766))),OR(F766="Standard domestic 15% (Box 7)",F766="Import - VAT paid at customs (Box 8)",F766="Import - Reverse charge (Box 9)"),OR(F766&lt;&gt;"Standard domestic 15% (Box 7)",AND(LEN(D766)=15,LEFT(D766,1)="3",RIGHT(D766,1)="3",ISNUMBER(--D766)))),I766,0))</f>
        <v/>
      </c>
      <c r="T766" s="34">
        <f>IF(A766="","",R766-S766)</f>
        <v/>
      </c>
      <c r="U766" s="23">
        <f>IF(A766="","",IF(O766=0,"Outside audit periods; ","")&amp;IF(F766="","No VAT category; ","")&amp;IF(ABS(Q766)&gt;Setup!$B$10,"VAT ≠ 15% × net; ","")&amp;IF(AND(F766="Standard domestic 15% (Box 7)",NOT(AND(LEN(D766)=15,LEFT(D766,1)="3",RIGHT(D766,1)="3",ISNUMBER(--D766)))),"Invalid/missing supplier VAT no; ","")&amp;IF(AND(L766="Yes",K766&lt;&gt;"Yes"),"VAT claimed without valid tax invoice; ","")&amp;IF(AND(L766="Yes",ISNUMBER(SEARCH("blocked",G766))),"Blocked input VAT claimed; ","")&amp;IF(AND(F766="Import - VAT paid at customs (Box 8)",M766=""),"Customs declaration no missing; ","")&amp;IF(AND(F766="Import - Reverse charge (Box 9)",E766="Saudi Arabia"),"RCM used for a local supplier; ","")&amp;IF(AND(L766="Yes",NOT(OR(F766="Standard domestic 15% (Box 7)",F766="Import - VAT paid at customs (Box 8)",F766="Import - Reverse charge (Box 9)"))),"VAT claimed on non-taxable category; ",""))</f>
        <v/>
      </c>
    </row>
    <row r="767">
      <c r="A767" s="17" t="n"/>
      <c r="B767" s="14" t="n"/>
      <c r="C767" s="14" t="n"/>
      <c r="D767" s="16" t="n"/>
      <c r="E767" s="14" t="n"/>
      <c r="F767" s="14" t="n"/>
      <c r="G767" s="14" t="n"/>
      <c r="H767" s="19" t="n"/>
      <c r="I767" s="19" t="n"/>
      <c r="J767" s="34">
        <f>IF(A767="","",H767+I767)</f>
        <v/>
      </c>
      <c r="K767" s="14" t="n"/>
      <c r="L767" s="14" t="n"/>
      <c r="M767" s="14" t="n"/>
      <c r="N767" s="14" t="n"/>
      <c r="O767" s="20">
        <f>IF(A767="","",SUMPRODUCT((A767&gt;=Setup!$C$19:$C$30)*(A767&lt;=Setup!$D$19:$D$30)*Setup!$A$19:$A$30))</f>
        <v/>
      </c>
      <c r="P767" s="34">
        <f>IF(A767="","",IF(OR(F767="Standard domestic 15% (Box 7)",F767="Import - VAT paid at customs (Box 8)",F767="Import - Reverse charge (Box 9)"),ROUND(H767*Setup!$B$9,2),0))</f>
        <v/>
      </c>
      <c r="Q767" s="34">
        <f>IF(A767="","",I767-P767)</f>
        <v/>
      </c>
      <c r="R767" s="34">
        <f>IF(A767="","",IF(L767="Yes",I767,0))</f>
        <v/>
      </c>
      <c r="S767" s="34">
        <f>IF(A767="","",IF(AND(L767="Yes",K767="Yes",NOT(ISNUMBER(SEARCH("blocked",G767))),OR(F767="Standard domestic 15% (Box 7)",F767="Import - VAT paid at customs (Box 8)",F767="Import - Reverse charge (Box 9)"),OR(F767&lt;&gt;"Standard domestic 15% (Box 7)",AND(LEN(D767)=15,LEFT(D767,1)="3",RIGHT(D767,1)="3",ISNUMBER(--D767)))),I767,0))</f>
        <v/>
      </c>
      <c r="T767" s="34">
        <f>IF(A767="","",R767-S767)</f>
        <v/>
      </c>
      <c r="U767" s="23">
        <f>IF(A767="","",IF(O767=0,"Outside audit periods; ","")&amp;IF(F767="","No VAT category; ","")&amp;IF(ABS(Q767)&gt;Setup!$B$10,"VAT ≠ 15% × net; ","")&amp;IF(AND(F767="Standard domestic 15% (Box 7)",NOT(AND(LEN(D767)=15,LEFT(D767,1)="3",RIGHT(D767,1)="3",ISNUMBER(--D767)))),"Invalid/missing supplier VAT no; ","")&amp;IF(AND(L767="Yes",K767&lt;&gt;"Yes"),"VAT claimed without valid tax invoice; ","")&amp;IF(AND(L767="Yes",ISNUMBER(SEARCH("blocked",G767))),"Blocked input VAT claimed; ","")&amp;IF(AND(F767="Import - VAT paid at customs (Box 8)",M767=""),"Customs declaration no missing; ","")&amp;IF(AND(F767="Import - Reverse charge (Box 9)",E767="Saudi Arabia"),"RCM used for a local supplier; ","")&amp;IF(AND(L767="Yes",NOT(OR(F767="Standard domestic 15% (Box 7)",F767="Import - VAT paid at customs (Box 8)",F767="Import - Reverse charge (Box 9)"))),"VAT claimed on non-taxable category; ",""))</f>
        <v/>
      </c>
    </row>
    <row r="768">
      <c r="A768" s="17" t="n"/>
      <c r="B768" s="14" t="n"/>
      <c r="C768" s="14" t="n"/>
      <c r="D768" s="16" t="n"/>
      <c r="E768" s="14" t="n"/>
      <c r="F768" s="14" t="n"/>
      <c r="G768" s="14" t="n"/>
      <c r="H768" s="19" t="n"/>
      <c r="I768" s="19" t="n"/>
      <c r="J768" s="34">
        <f>IF(A768="","",H768+I768)</f>
        <v/>
      </c>
      <c r="K768" s="14" t="n"/>
      <c r="L768" s="14" t="n"/>
      <c r="M768" s="14" t="n"/>
      <c r="N768" s="14" t="n"/>
      <c r="O768" s="20">
        <f>IF(A768="","",SUMPRODUCT((A768&gt;=Setup!$C$19:$C$30)*(A768&lt;=Setup!$D$19:$D$30)*Setup!$A$19:$A$30))</f>
        <v/>
      </c>
      <c r="P768" s="34">
        <f>IF(A768="","",IF(OR(F768="Standard domestic 15% (Box 7)",F768="Import - VAT paid at customs (Box 8)",F768="Import - Reverse charge (Box 9)"),ROUND(H768*Setup!$B$9,2),0))</f>
        <v/>
      </c>
      <c r="Q768" s="34">
        <f>IF(A768="","",I768-P768)</f>
        <v/>
      </c>
      <c r="R768" s="34">
        <f>IF(A768="","",IF(L768="Yes",I768,0))</f>
        <v/>
      </c>
      <c r="S768" s="34">
        <f>IF(A768="","",IF(AND(L768="Yes",K768="Yes",NOT(ISNUMBER(SEARCH("blocked",G768))),OR(F768="Standard domestic 15% (Box 7)",F768="Import - VAT paid at customs (Box 8)",F768="Import - Reverse charge (Box 9)"),OR(F768&lt;&gt;"Standard domestic 15% (Box 7)",AND(LEN(D768)=15,LEFT(D768,1)="3",RIGHT(D768,1)="3",ISNUMBER(--D768)))),I768,0))</f>
        <v/>
      </c>
      <c r="T768" s="34">
        <f>IF(A768="","",R768-S768)</f>
        <v/>
      </c>
      <c r="U768" s="23">
        <f>IF(A768="","",IF(O768=0,"Outside audit periods; ","")&amp;IF(F768="","No VAT category; ","")&amp;IF(ABS(Q768)&gt;Setup!$B$10,"VAT ≠ 15% × net; ","")&amp;IF(AND(F768="Standard domestic 15% (Box 7)",NOT(AND(LEN(D768)=15,LEFT(D768,1)="3",RIGHT(D768,1)="3",ISNUMBER(--D768)))),"Invalid/missing supplier VAT no; ","")&amp;IF(AND(L768="Yes",K768&lt;&gt;"Yes"),"VAT claimed without valid tax invoice; ","")&amp;IF(AND(L768="Yes",ISNUMBER(SEARCH("blocked",G768))),"Blocked input VAT claimed; ","")&amp;IF(AND(F768="Import - VAT paid at customs (Box 8)",M768=""),"Customs declaration no missing; ","")&amp;IF(AND(F768="Import - Reverse charge (Box 9)",E768="Saudi Arabia"),"RCM used for a local supplier; ","")&amp;IF(AND(L768="Yes",NOT(OR(F768="Standard domestic 15% (Box 7)",F768="Import - VAT paid at customs (Box 8)",F768="Import - Reverse charge (Box 9)"))),"VAT claimed on non-taxable category; ",""))</f>
        <v/>
      </c>
    </row>
    <row r="769">
      <c r="A769" s="17" t="n"/>
      <c r="B769" s="14" t="n"/>
      <c r="C769" s="14" t="n"/>
      <c r="D769" s="16" t="n"/>
      <c r="E769" s="14" t="n"/>
      <c r="F769" s="14" t="n"/>
      <c r="G769" s="14" t="n"/>
      <c r="H769" s="19" t="n"/>
      <c r="I769" s="19" t="n"/>
      <c r="J769" s="34">
        <f>IF(A769="","",H769+I769)</f>
        <v/>
      </c>
      <c r="K769" s="14" t="n"/>
      <c r="L769" s="14" t="n"/>
      <c r="M769" s="14" t="n"/>
      <c r="N769" s="14" t="n"/>
      <c r="O769" s="20">
        <f>IF(A769="","",SUMPRODUCT((A769&gt;=Setup!$C$19:$C$30)*(A769&lt;=Setup!$D$19:$D$30)*Setup!$A$19:$A$30))</f>
        <v/>
      </c>
      <c r="P769" s="34">
        <f>IF(A769="","",IF(OR(F769="Standard domestic 15% (Box 7)",F769="Import - VAT paid at customs (Box 8)",F769="Import - Reverse charge (Box 9)"),ROUND(H769*Setup!$B$9,2),0))</f>
        <v/>
      </c>
      <c r="Q769" s="34">
        <f>IF(A769="","",I769-P769)</f>
        <v/>
      </c>
      <c r="R769" s="34">
        <f>IF(A769="","",IF(L769="Yes",I769,0))</f>
        <v/>
      </c>
      <c r="S769" s="34">
        <f>IF(A769="","",IF(AND(L769="Yes",K769="Yes",NOT(ISNUMBER(SEARCH("blocked",G769))),OR(F769="Standard domestic 15% (Box 7)",F769="Import - VAT paid at customs (Box 8)",F769="Import - Reverse charge (Box 9)"),OR(F769&lt;&gt;"Standard domestic 15% (Box 7)",AND(LEN(D769)=15,LEFT(D769,1)="3",RIGHT(D769,1)="3",ISNUMBER(--D769)))),I769,0))</f>
        <v/>
      </c>
      <c r="T769" s="34">
        <f>IF(A769="","",R769-S769)</f>
        <v/>
      </c>
      <c r="U769" s="23">
        <f>IF(A769="","",IF(O769=0,"Outside audit periods; ","")&amp;IF(F769="","No VAT category; ","")&amp;IF(ABS(Q769)&gt;Setup!$B$10,"VAT ≠ 15% × net; ","")&amp;IF(AND(F769="Standard domestic 15% (Box 7)",NOT(AND(LEN(D769)=15,LEFT(D769,1)="3",RIGHT(D769,1)="3",ISNUMBER(--D769)))),"Invalid/missing supplier VAT no; ","")&amp;IF(AND(L769="Yes",K769&lt;&gt;"Yes"),"VAT claimed without valid tax invoice; ","")&amp;IF(AND(L769="Yes",ISNUMBER(SEARCH("blocked",G769))),"Blocked input VAT claimed; ","")&amp;IF(AND(F769="Import - VAT paid at customs (Box 8)",M769=""),"Customs declaration no missing; ","")&amp;IF(AND(F769="Import - Reverse charge (Box 9)",E769="Saudi Arabia"),"RCM used for a local supplier; ","")&amp;IF(AND(L769="Yes",NOT(OR(F769="Standard domestic 15% (Box 7)",F769="Import - VAT paid at customs (Box 8)",F769="Import - Reverse charge (Box 9)"))),"VAT claimed on non-taxable category; ",""))</f>
        <v/>
      </c>
    </row>
    <row r="770">
      <c r="A770" s="17" t="n"/>
      <c r="B770" s="14" t="n"/>
      <c r="C770" s="14" t="n"/>
      <c r="D770" s="16" t="n"/>
      <c r="E770" s="14" t="n"/>
      <c r="F770" s="14" t="n"/>
      <c r="G770" s="14" t="n"/>
      <c r="H770" s="19" t="n"/>
      <c r="I770" s="19" t="n"/>
      <c r="J770" s="34">
        <f>IF(A770="","",H770+I770)</f>
        <v/>
      </c>
      <c r="K770" s="14" t="n"/>
      <c r="L770" s="14" t="n"/>
      <c r="M770" s="14" t="n"/>
      <c r="N770" s="14" t="n"/>
      <c r="O770" s="20">
        <f>IF(A770="","",SUMPRODUCT((A770&gt;=Setup!$C$19:$C$30)*(A770&lt;=Setup!$D$19:$D$30)*Setup!$A$19:$A$30))</f>
        <v/>
      </c>
      <c r="P770" s="34">
        <f>IF(A770="","",IF(OR(F770="Standard domestic 15% (Box 7)",F770="Import - VAT paid at customs (Box 8)",F770="Import - Reverse charge (Box 9)"),ROUND(H770*Setup!$B$9,2),0))</f>
        <v/>
      </c>
      <c r="Q770" s="34">
        <f>IF(A770="","",I770-P770)</f>
        <v/>
      </c>
      <c r="R770" s="34">
        <f>IF(A770="","",IF(L770="Yes",I770,0))</f>
        <v/>
      </c>
      <c r="S770" s="34">
        <f>IF(A770="","",IF(AND(L770="Yes",K770="Yes",NOT(ISNUMBER(SEARCH("blocked",G770))),OR(F770="Standard domestic 15% (Box 7)",F770="Import - VAT paid at customs (Box 8)",F770="Import - Reverse charge (Box 9)"),OR(F770&lt;&gt;"Standard domestic 15% (Box 7)",AND(LEN(D770)=15,LEFT(D770,1)="3",RIGHT(D770,1)="3",ISNUMBER(--D770)))),I770,0))</f>
        <v/>
      </c>
      <c r="T770" s="34">
        <f>IF(A770="","",R770-S770)</f>
        <v/>
      </c>
      <c r="U770" s="23">
        <f>IF(A770="","",IF(O770=0,"Outside audit periods; ","")&amp;IF(F770="","No VAT category; ","")&amp;IF(ABS(Q770)&gt;Setup!$B$10,"VAT ≠ 15% × net; ","")&amp;IF(AND(F770="Standard domestic 15% (Box 7)",NOT(AND(LEN(D770)=15,LEFT(D770,1)="3",RIGHT(D770,1)="3",ISNUMBER(--D770)))),"Invalid/missing supplier VAT no; ","")&amp;IF(AND(L770="Yes",K770&lt;&gt;"Yes"),"VAT claimed without valid tax invoice; ","")&amp;IF(AND(L770="Yes",ISNUMBER(SEARCH("blocked",G770))),"Blocked input VAT claimed; ","")&amp;IF(AND(F770="Import - VAT paid at customs (Box 8)",M770=""),"Customs declaration no missing; ","")&amp;IF(AND(F770="Import - Reverse charge (Box 9)",E770="Saudi Arabia"),"RCM used for a local supplier; ","")&amp;IF(AND(L770="Yes",NOT(OR(F770="Standard domestic 15% (Box 7)",F770="Import - VAT paid at customs (Box 8)",F770="Import - Reverse charge (Box 9)"))),"VAT claimed on non-taxable category; ",""))</f>
        <v/>
      </c>
    </row>
    <row r="771">
      <c r="A771" s="17" t="n"/>
      <c r="B771" s="14" t="n"/>
      <c r="C771" s="14" t="n"/>
      <c r="D771" s="16" t="n"/>
      <c r="E771" s="14" t="n"/>
      <c r="F771" s="14" t="n"/>
      <c r="G771" s="14" t="n"/>
      <c r="H771" s="19" t="n"/>
      <c r="I771" s="19" t="n"/>
      <c r="J771" s="34">
        <f>IF(A771="","",H771+I771)</f>
        <v/>
      </c>
      <c r="K771" s="14" t="n"/>
      <c r="L771" s="14" t="n"/>
      <c r="M771" s="14" t="n"/>
      <c r="N771" s="14" t="n"/>
      <c r="O771" s="20">
        <f>IF(A771="","",SUMPRODUCT((A771&gt;=Setup!$C$19:$C$30)*(A771&lt;=Setup!$D$19:$D$30)*Setup!$A$19:$A$30))</f>
        <v/>
      </c>
      <c r="P771" s="34">
        <f>IF(A771="","",IF(OR(F771="Standard domestic 15% (Box 7)",F771="Import - VAT paid at customs (Box 8)",F771="Import - Reverse charge (Box 9)"),ROUND(H771*Setup!$B$9,2),0))</f>
        <v/>
      </c>
      <c r="Q771" s="34">
        <f>IF(A771="","",I771-P771)</f>
        <v/>
      </c>
      <c r="R771" s="34">
        <f>IF(A771="","",IF(L771="Yes",I771,0))</f>
        <v/>
      </c>
      <c r="S771" s="34">
        <f>IF(A771="","",IF(AND(L771="Yes",K771="Yes",NOT(ISNUMBER(SEARCH("blocked",G771))),OR(F771="Standard domestic 15% (Box 7)",F771="Import - VAT paid at customs (Box 8)",F771="Import - Reverse charge (Box 9)"),OR(F771&lt;&gt;"Standard domestic 15% (Box 7)",AND(LEN(D771)=15,LEFT(D771,1)="3",RIGHT(D771,1)="3",ISNUMBER(--D771)))),I771,0))</f>
        <v/>
      </c>
      <c r="T771" s="34">
        <f>IF(A771="","",R771-S771)</f>
        <v/>
      </c>
      <c r="U771" s="23">
        <f>IF(A771="","",IF(O771=0,"Outside audit periods; ","")&amp;IF(F771="","No VAT category; ","")&amp;IF(ABS(Q771)&gt;Setup!$B$10,"VAT ≠ 15% × net; ","")&amp;IF(AND(F771="Standard domestic 15% (Box 7)",NOT(AND(LEN(D771)=15,LEFT(D771,1)="3",RIGHT(D771,1)="3",ISNUMBER(--D771)))),"Invalid/missing supplier VAT no; ","")&amp;IF(AND(L771="Yes",K771&lt;&gt;"Yes"),"VAT claimed without valid tax invoice; ","")&amp;IF(AND(L771="Yes",ISNUMBER(SEARCH("blocked",G771))),"Blocked input VAT claimed; ","")&amp;IF(AND(F771="Import - VAT paid at customs (Box 8)",M771=""),"Customs declaration no missing; ","")&amp;IF(AND(F771="Import - Reverse charge (Box 9)",E771="Saudi Arabia"),"RCM used for a local supplier; ","")&amp;IF(AND(L771="Yes",NOT(OR(F771="Standard domestic 15% (Box 7)",F771="Import - VAT paid at customs (Box 8)",F771="Import - Reverse charge (Box 9)"))),"VAT claimed on non-taxable category; ",""))</f>
        <v/>
      </c>
    </row>
    <row r="772">
      <c r="A772" s="17" t="n"/>
      <c r="B772" s="14" t="n"/>
      <c r="C772" s="14" t="n"/>
      <c r="D772" s="16" t="n"/>
      <c r="E772" s="14" t="n"/>
      <c r="F772" s="14" t="n"/>
      <c r="G772" s="14" t="n"/>
      <c r="H772" s="19" t="n"/>
      <c r="I772" s="19" t="n"/>
      <c r="J772" s="34">
        <f>IF(A772="","",H772+I772)</f>
        <v/>
      </c>
      <c r="K772" s="14" t="n"/>
      <c r="L772" s="14" t="n"/>
      <c r="M772" s="14" t="n"/>
      <c r="N772" s="14" t="n"/>
      <c r="O772" s="20">
        <f>IF(A772="","",SUMPRODUCT((A772&gt;=Setup!$C$19:$C$30)*(A772&lt;=Setup!$D$19:$D$30)*Setup!$A$19:$A$30))</f>
        <v/>
      </c>
      <c r="P772" s="34">
        <f>IF(A772="","",IF(OR(F772="Standard domestic 15% (Box 7)",F772="Import - VAT paid at customs (Box 8)",F772="Import - Reverse charge (Box 9)"),ROUND(H772*Setup!$B$9,2),0))</f>
        <v/>
      </c>
      <c r="Q772" s="34">
        <f>IF(A772="","",I772-P772)</f>
        <v/>
      </c>
      <c r="R772" s="34">
        <f>IF(A772="","",IF(L772="Yes",I772,0))</f>
        <v/>
      </c>
      <c r="S772" s="34">
        <f>IF(A772="","",IF(AND(L772="Yes",K772="Yes",NOT(ISNUMBER(SEARCH("blocked",G772))),OR(F772="Standard domestic 15% (Box 7)",F772="Import - VAT paid at customs (Box 8)",F772="Import - Reverse charge (Box 9)"),OR(F772&lt;&gt;"Standard domestic 15% (Box 7)",AND(LEN(D772)=15,LEFT(D772,1)="3",RIGHT(D772,1)="3",ISNUMBER(--D772)))),I772,0))</f>
        <v/>
      </c>
      <c r="T772" s="34">
        <f>IF(A772="","",R772-S772)</f>
        <v/>
      </c>
      <c r="U772" s="23">
        <f>IF(A772="","",IF(O772=0,"Outside audit periods; ","")&amp;IF(F772="","No VAT category; ","")&amp;IF(ABS(Q772)&gt;Setup!$B$10,"VAT ≠ 15% × net; ","")&amp;IF(AND(F772="Standard domestic 15% (Box 7)",NOT(AND(LEN(D772)=15,LEFT(D772,1)="3",RIGHT(D772,1)="3",ISNUMBER(--D772)))),"Invalid/missing supplier VAT no; ","")&amp;IF(AND(L772="Yes",K772&lt;&gt;"Yes"),"VAT claimed without valid tax invoice; ","")&amp;IF(AND(L772="Yes",ISNUMBER(SEARCH("blocked",G772))),"Blocked input VAT claimed; ","")&amp;IF(AND(F772="Import - VAT paid at customs (Box 8)",M772=""),"Customs declaration no missing; ","")&amp;IF(AND(F772="Import - Reverse charge (Box 9)",E772="Saudi Arabia"),"RCM used for a local supplier; ","")&amp;IF(AND(L772="Yes",NOT(OR(F772="Standard domestic 15% (Box 7)",F772="Import - VAT paid at customs (Box 8)",F772="Import - Reverse charge (Box 9)"))),"VAT claimed on non-taxable category; ",""))</f>
        <v/>
      </c>
    </row>
    <row r="773">
      <c r="A773" s="17" t="n"/>
      <c r="B773" s="14" t="n"/>
      <c r="C773" s="14" t="n"/>
      <c r="D773" s="16" t="n"/>
      <c r="E773" s="14" t="n"/>
      <c r="F773" s="14" t="n"/>
      <c r="G773" s="14" t="n"/>
      <c r="H773" s="19" t="n"/>
      <c r="I773" s="19" t="n"/>
      <c r="J773" s="34">
        <f>IF(A773="","",H773+I773)</f>
        <v/>
      </c>
      <c r="K773" s="14" t="n"/>
      <c r="L773" s="14" t="n"/>
      <c r="M773" s="14" t="n"/>
      <c r="N773" s="14" t="n"/>
      <c r="O773" s="20">
        <f>IF(A773="","",SUMPRODUCT((A773&gt;=Setup!$C$19:$C$30)*(A773&lt;=Setup!$D$19:$D$30)*Setup!$A$19:$A$30))</f>
        <v/>
      </c>
      <c r="P773" s="34">
        <f>IF(A773="","",IF(OR(F773="Standard domestic 15% (Box 7)",F773="Import - VAT paid at customs (Box 8)",F773="Import - Reverse charge (Box 9)"),ROUND(H773*Setup!$B$9,2),0))</f>
        <v/>
      </c>
      <c r="Q773" s="34">
        <f>IF(A773="","",I773-P773)</f>
        <v/>
      </c>
      <c r="R773" s="34">
        <f>IF(A773="","",IF(L773="Yes",I773,0))</f>
        <v/>
      </c>
      <c r="S773" s="34">
        <f>IF(A773="","",IF(AND(L773="Yes",K773="Yes",NOT(ISNUMBER(SEARCH("blocked",G773))),OR(F773="Standard domestic 15% (Box 7)",F773="Import - VAT paid at customs (Box 8)",F773="Import - Reverse charge (Box 9)"),OR(F773&lt;&gt;"Standard domestic 15% (Box 7)",AND(LEN(D773)=15,LEFT(D773,1)="3",RIGHT(D773,1)="3",ISNUMBER(--D773)))),I773,0))</f>
        <v/>
      </c>
      <c r="T773" s="34">
        <f>IF(A773="","",R773-S773)</f>
        <v/>
      </c>
      <c r="U773" s="23">
        <f>IF(A773="","",IF(O773=0,"Outside audit periods; ","")&amp;IF(F773="","No VAT category; ","")&amp;IF(ABS(Q773)&gt;Setup!$B$10,"VAT ≠ 15% × net; ","")&amp;IF(AND(F773="Standard domestic 15% (Box 7)",NOT(AND(LEN(D773)=15,LEFT(D773,1)="3",RIGHT(D773,1)="3",ISNUMBER(--D773)))),"Invalid/missing supplier VAT no; ","")&amp;IF(AND(L773="Yes",K773&lt;&gt;"Yes"),"VAT claimed without valid tax invoice; ","")&amp;IF(AND(L773="Yes",ISNUMBER(SEARCH("blocked",G773))),"Blocked input VAT claimed; ","")&amp;IF(AND(F773="Import - VAT paid at customs (Box 8)",M773=""),"Customs declaration no missing; ","")&amp;IF(AND(F773="Import - Reverse charge (Box 9)",E773="Saudi Arabia"),"RCM used for a local supplier; ","")&amp;IF(AND(L773="Yes",NOT(OR(F773="Standard domestic 15% (Box 7)",F773="Import - VAT paid at customs (Box 8)",F773="Import - Reverse charge (Box 9)"))),"VAT claimed on non-taxable category; ",""))</f>
        <v/>
      </c>
    </row>
    <row r="774">
      <c r="A774" s="17" t="n"/>
      <c r="B774" s="14" t="n"/>
      <c r="C774" s="14" t="n"/>
      <c r="D774" s="16" t="n"/>
      <c r="E774" s="14" t="n"/>
      <c r="F774" s="14" t="n"/>
      <c r="G774" s="14" t="n"/>
      <c r="H774" s="19" t="n"/>
      <c r="I774" s="19" t="n"/>
      <c r="J774" s="34">
        <f>IF(A774="","",H774+I774)</f>
        <v/>
      </c>
      <c r="K774" s="14" t="n"/>
      <c r="L774" s="14" t="n"/>
      <c r="M774" s="14" t="n"/>
      <c r="N774" s="14" t="n"/>
      <c r="O774" s="20">
        <f>IF(A774="","",SUMPRODUCT((A774&gt;=Setup!$C$19:$C$30)*(A774&lt;=Setup!$D$19:$D$30)*Setup!$A$19:$A$30))</f>
        <v/>
      </c>
      <c r="P774" s="34">
        <f>IF(A774="","",IF(OR(F774="Standard domestic 15% (Box 7)",F774="Import - VAT paid at customs (Box 8)",F774="Import - Reverse charge (Box 9)"),ROUND(H774*Setup!$B$9,2),0))</f>
        <v/>
      </c>
      <c r="Q774" s="34">
        <f>IF(A774="","",I774-P774)</f>
        <v/>
      </c>
      <c r="R774" s="34">
        <f>IF(A774="","",IF(L774="Yes",I774,0))</f>
        <v/>
      </c>
      <c r="S774" s="34">
        <f>IF(A774="","",IF(AND(L774="Yes",K774="Yes",NOT(ISNUMBER(SEARCH("blocked",G774))),OR(F774="Standard domestic 15% (Box 7)",F774="Import - VAT paid at customs (Box 8)",F774="Import - Reverse charge (Box 9)"),OR(F774&lt;&gt;"Standard domestic 15% (Box 7)",AND(LEN(D774)=15,LEFT(D774,1)="3",RIGHT(D774,1)="3",ISNUMBER(--D774)))),I774,0))</f>
        <v/>
      </c>
      <c r="T774" s="34">
        <f>IF(A774="","",R774-S774)</f>
        <v/>
      </c>
      <c r="U774" s="23">
        <f>IF(A774="","",IF(O774=0,"Outside audit periods; ","")&amp;IF(F774="","No VAT category; ","")&amp;IF(ABS(Q774)&gt;Setup!$B$10,"VAT ≠ 15% × net; ","")&amp;IF(AND(F774="Standard domestic 15% (Box 7)",NOT(AND(LEN(D774)=15,LEFT(D774,1)="3",RIGHT(D774,1)="3",ISNUMBER(--D774)))),"Invalid/missing supplier VAT no; ","")&amp;IF(AND(L774="Yes",K774&lt;&gt;"Yes"),"VAT claimed without valid tax invoice; ","")&amp;IF(AND(L774="Yes",ISNUMBER(SEARCH("blocked",G774))),"Blocked input VAT claimed; ","")&amp;IF(AND(F774="Import - VAT paid at customs (Box 8)",M774=""),"Customs declaration no missing; ","")&amp;IF(AND(F774="Import - Reverse charge (Box 9)",E774="Saudi Arabia"),"RCM used for a local supplier; ","")&amp;IF(AND(L774="Yes",NOT(OR(F774="Standard domestic 15% (Box 7)",F774="Import - VAT paid at customs (Box 8)",F774="Import - Reverse charge (Box 9)"))),"VAT claimed on non-taxable category; ",""))</f>
        <v/>
      </c>
    </row>
    <row r="775">
      <c r="A775" s="17" t="n"/>
      <c r="B775" s="14" t="n"/>
      <c r="C775" s="14" t="n"/>
      <c r="D775" s="16" t="n"/>
      <c r="E775" s="14" t="n"/>
      <c r="F775" s="14" t="n"/>
      <c r="G775" s="14" t="n"/>
      <c r="H775" s="19" t="n"/>
      <c r="I775" s="19" t="n"/>
      <c r="J775" s="34">
        <f>IF(A775="","",H775+I775)</f>
        <v/>
      </c>
      <c r="K775" s="14" t="n"/>
      <c r="L775" s="14" t="n"/>
      <c r="M775" s="14" t="n"/>
      <c r="N775" s="14" t="n"/>
      <c r="O775" s="20">
        <f>IF(A775="","",SUMPRODUCT((A775&gt;=Setup!$C$19:$C$30)*(A775&lt;=Setup!$D$19:$D$30)*Setup!$A$19:$A$30))</f>
        <v/>
      </c>
      <c r="P775" s="34">
        <f>IF(A775="","",IF(OR(F775="Standard domestic 15% (Box 7)",F775="Import - VAT paid at customs (Box 8)",F775="Import - Reverse charge (Box 9)"),ROUND(H775*Setup!$B$9,2),0))</f>
        <v/>
      </c>
      <c r="Q775" s="34">
        <f>IF(A775="","",I775-P775)</f>
        <v/>
      </c>
      <c r="R775" s="34">
        <f>IF(A775="","",IF(L775="Yes",I775,0))</f>
        <v/>
      </c>
      <c r="S775" s="34">
        <f>IF(A775="","",IF(AND(L775="Yes",K775="Yes",NOT(ISNUMBER(SEARCH("blocked",G775))),OR(F775="Standard domestic 15% (Box 7)",F775="Import - VAT paid at customs (Box 8)",F775="Import - Reverse charge (Box 9)"),OR(F775&lt;&gt;"Standard domestic 15% (Box 7)",AND(LEN(D775)=15,LEFT(D775,1)="3",RIGHT(D775,1)="3",ISNUMBER(--D775)))),I775,0))</f>
        <v/>
      </c>
      <c r="T775" s="34">
        <f>IF(A775="","",R775-S775)</f>
        <v/>
      </c>
      <c r="U775" s="23">
        <f>IF(A775="","",IF(O775=0,"Outside audit periods; ","")&amp;IF(F775="","No VAT category; ","")&amp;IF(ABS(Q775)&gt;Setup!$B$10,"VAT ≠ 15% × net; ","")&amp;IF(AND(F775="Standard domestic 15% (Box 7)",NOT(AND(LEN(D775)=15,LEFT(D775,1)="3",RIGHT(D775,1)="3",ISNUMBER(--D775)))),"Invalid/missing supplier VAT no; ","")&amp;IF(AND(L775="Yes",K775&lt;&gt;"Yes"),"VAT claimed without valid tax invoice; ","")&amp;IF(AND(L775="Yes",ISNUMBER(SEARCH("blocked",G775))),"Blocked input VAT claimed; ","")&amp;IF(AND(F775="Import - VAT paid at customs (Box 8)",M775=""),"Customs declaration no missing; ","")&amp;IF(AND(F775="Import - Reverse charge (Box 9)",E775="Saudi Arabia"),"RCM used for a local supplier; ","")&amp;IF(AND(L775="Yes",NOT(OR(F775="Standard domestic 15% (Box 7)",F775="Import - VAT paid at customs (Box 8)",F775="Import - Reverse charge (Box 9)"))),"VAT claimed on non-taxable category; ",""))</f>
        <v/>
      </c>
    </row>
    <row r="776">
      <c r="A776" s="17" t="n"/>
      <c r="B776" s="14" t="n"/>
      <c r="C776" s="14" t="n"/>
      <c r="D776" s="16" t="n"/>
      <c r="E776" s="14" t="n"/>
      <c r="F776" s="14" t="n"/>
      <c r="G776" s="14" t="n"/>
      <c r="H776" s="19" t="n"/>
      <c r="I776" s="19" t="n"/>
      <c r="J776" s="34">
        <f>IF(A776="","",H776+I776)</f>
        <v/>
      </c>
      <c r="K776" s="14" t="n"/>
      <c r="L776" s="14" t="n"/>
      <c r="M776" s="14" t="n"/>
      <c r="N776" s="14" t="n"/>
      <c r="O776" s="20">
        <f>IF(A776="","",SUMPRODUCT((A776&gt;=Setup!$C$19:$C$30)*(A776&lt;=Setup!$D$19:$D$30)*Setup!$A$19:$A$30))</f>
        <v/>
      </c>
      <c r="P776" s="34">
        <f>IF(A776="","",IF(OR(F776="Standard domestic 15% (Box 7)",F776="Import - VAT paid at customs (Box 8)",F776="Import - Reverse charge (Box 9)"),ROUND(H776*Setup!$B$9,2),0))</f>
        <v/>
      </c>
      <c r="Q776" s="34">
        <f>IF(A776="","",I776-P776)</f>
        <v/>
      </c>
      <c r="R776" s="34">
        <f>IF(A776="","",IF(L776="Yes",I776,0))</f>
        <v/>
      </c>
      <c r="S776" s="34">
        <f>IF(A776="","",IF(AND(L776="Yes",K776="Yes",NOT(ISNUMBER(SEARCH("blocked",G776))),OR(F776="Standard domestic 15% (Box 7)",F776="Import - VAT paid at customs (Box 8)",F776="Import - Reverse charge (Box 9)"),OR(F776&lt;&gt;"Standard domestic 15% (Box 7)",AND(LEN(D776)=15,LEFT(D776,1)="3",RIGHT(D776,1)="3",ISNUMBER(--D776)))),I776,0))</f>
        <v/>
      </c>
      <c r="T776" s="34">
        <f>IF(A776="","",R776-S776)</f>
        <v/>
      </c>
      <c r="U776" s="23">
        <f>IF(A776="","",IF(O776=0,"Outside audit periods; ","")&amp;IF(F776="","No VAT category; ","")&amp;IF(ABS(Q776)&gt;Setup!$B$10,"VAT ≠ 15% × net; ","")&amp;IF(AND(F776="Standard domestic 15% (Box 7)",NOT(AND(LEN(D776)=15,LEFT(D776,1)="3",RIGHT(D776,1)="3",ISNUMBER(--D776)))),"Invalid/missing supplier VAT no; ","")&amp;IF(AND(L776="Yes",K776&lt;&gt;"Yes"),"VAT claimed without valid tax invoice; ","")&amp;IF(AND(L776="Yes",ISNUMBER(SEARCH("blocked",G776))),"Blocked input VAT claimed; ","")&amp;IF(AND(F776="Import - VAT paid at customs (Box 8)",M776=""),"Customs declaration no missing; ","")&amp;IF(AND(F776="Import - Reverse charge (Box 9)",E776="Saudi Arabia"),"RCM used for a local supplier; ","")&amp;IF(AND(L776="Yes",NOT(OR(F776="Standard domestic 15% (Box 7)",F776="Import - VAT paid at customs (Box 8)",F776="Import - Reverse charge (Box 9)"))),"VAT claimed on non-taxable category; ",""))</f>
        <v/>
      </c>
    </row>
    <row r="777">
      <c r="A777" s="17" t="n"/>
      <c r="B777" s="14" t="n"/>
      <c r="C777" s="14" t="n"/>
      <c r="D777" s="16" t="n"/>
      <c r="E777" s="14" t="n"/>
      <c r="F777" s="14" t="n"/>
      <c r="G777" s="14" t="n"/>
      <c r="H777" s="19" t="n"/>
      <c r="I777" s="19" t="n"/>
      <c r="J777" s="34">
        <f>IF(A777="","",H777+I777)</f>
        <v/>
      </c>
      <c r="K777" s="14" t="n"/>
      <c r="L777" s="14" t="n"/>
      <c r="M777" s="14" t="n"/>
      <c r="N777" s="14" t="n"/>
      <c r="O777" s="20">
        <f>IF(A777="","",SUMPRODUCT((A777&gt;=Setup!$C$19:$C$30)*(A777&lt;=Setup!$D$19:$D$30)*Setup!$A$19:$A$30))</f>
        <v/>
      </c>
      <c r="P777" s="34">
        <f>IF(A777="","",IF(OR(F777="Standard domestic 15% (Box 7)",F777="Import - VAT paid at customs (Box 8)",F777="Import - Reverse charge (Box 9)"),ROUND(H777*Setup!$B$9,2),0))</f>
        <v/>
      </c>
      <c r="Q777" s="34">
        <f>IF(A777="","",I777-P777)</f>
        <v/>
      </c>
      <c r="R777" s="34">
        <f>IF(A777="","",IF(L777="Yes",I777,0))</f>
        <v/>
      </c>
      <c r="S777" s="34">
        <f>IF(A777="","",IF(AND(L777="Yes",K777="Yes",NOT(ISNUMBER(SEARCH("blocked",G777))),OR(F777="Standard domestic 15% (Box 7)",F777="Import - VAT paid at customs (Box 8)",F777="Import - Reverse charge (Box 9)"),OR(F777&lt;&gt;"Standard domestic 15% (Box 7)",AND(LEN(D777)=15,LEFT(D777,1)="3",RIGHT(D777,1)="3",ISNUMBER(--D777)))),I777,0))</f>
        <v/>
      </c>
      <c r="T777" s="34">
        <f>IF(A777="","",R777-S777)</f>
        <v/>
      </c>
      <c r="U777" s="23">
        <f>IF(A777="","",IF(O777=0,"Outside audit periods; ","")&amp;IF(F777="","No VAT category; ","")&amp;IF(ABS(Q777)&gt;Setup!$B$10,"VAT ≠ 15% × net; ","")&amp;IF(AND(F777="Standard domestic 15% (Box 7)",NOT(AND(LEN(D777)=15,LEFT(D777,1)="3",RIGHT(D777,1)="3",ISNUMBER(--D777)))),"Invalid/missing supplier VAT no; ","")&amp;IF(AND(L777="Yes",K777&lt;&gt;"Yes"),"VAT claimed without valid tax invoice; ","")&amp;IF(AND(L777="Yes",ISNUMBER(SEARCH("blocked",G777))),"Blocked input VAT claimed; ","")&amp;IF(AND(F777="Import - VAT paid at customs (Box 8)",M777=""),"Customs declaration no missing; ","")&amp;IF(AND(F777="Import - Reverse charge (Box 9)",E777="Saudi Arabia"),"RCM used for a local supplier; ","")&amp;IF(AND(L777="Yes",NOT(OR(F777="Standard domestic 15% (Box 7)",F777="Import - VAT paid at customs (Box 8)",F777="Import - Reverse charge (Box 9)"))),"VAT claimed on non-taxable category; ",""))</f>
        <v/>
      </c>
    </row>
    <row r="778">
      <c r="A778" s="17" t="n"/>
      <c r="B778" s="14" t="n"/>
      <c r="C778" s="14" t="n"/>
      <c r="D778" s="16" t="n"/>
      <c r="E778" s="14" t="n"/>
      <c r="F778" s="14" t="n"/>
      <c r="G778" s="14" t="n"/>
      <c r="H778" s="19" t="n"/>
      <c r="I778" s="19" t="n"/>
      <c r="J778" s="34">
        <f>IF(A778="","",H778+I778)</f>
        <v/>
      </c>
      <c r="K778" s="14" t="n"/>
      <c r="L778" s="14" t="n"/>
      <c r="M778" s="14" t="n"/>
      <c r="N778" s="14" t="n"/>
      <c r="O778" s="20">
        <f>IF(A778="","",SUMPRODUCT((A778&gt;=Setup!$C$19:$C$30)*(A778&lt;=Setup!$D$19:$D$30)*Setup!$A$19:$A$30))</f>
        <v/>
      </c>
      <c r="P778" s="34">
        <f>IF(A778="","",IF(OR(F778="Standard domestic 15% (Box 7)",F778="Import - VAT paid at customs (Box 8)",F778="Import - Reverse charge (Box 9)"),ROUND(H778*Setup!$B$9,2),0))</f>
        <v/>
      </c>
      <c r="Q778" s="34">
        <f>IF(A778="","",I778-P778)</f>
        <v/>
      </c>
      <c r="R778" s="34">
        <f>IF(A778="","",IF(L778="Yes",I778,0))</f>
        <v/>
      </c>
      <c r="S778" s="34">
        <f>IF(A778="","",IF(AND(L778="Yes",K778="Yes",NOT(ISNUMBER(SEARCH("blocked",G778))),OR(F778="Standard domestic 15% (Box 7)",F778="Import - VAT paid at customs (Box 8)",F778="Import - Reverse charge (Box 9)"),OR(F778&lt;&gt;"Standard domestic 15% (Box 7)",AND(LEN(D778)=15,LEFT(D778,1)="3",RIGHT(D778,1)="3",ISNUMBER(--D778)))),I778,0))</f>
        <v/>
      </c>
      <c r="T778" s="34">
        <f>IF(A778="","",R778-S778)</f>
        <v/>
      </c>
      <c r="U778" s="23">
        <f>IF(A778="","",IF(O778=0,"Outside audit periods; ","")&amp;IF(F778="","No VAT category; ","")&amp;IF(ABS(Q778)&gt;Setup!$B$10,"VAT ≠ 15% × net; ","")&amp;IF(AND(F778="Standard domestic 15% (Box 7)",NOT(AND(LEN(D778)=15,LEFT(D778,1)="3",RIGHT(D778,1)="3",ISNUMBER(--D778)))),"Invalid/missing supplier VAT no; ","")&amp;IF(AND(L778="Yes",K778&lt;&gt;"Yes"),"VAT claimed without valid tax invoice; ","")&amp;IF(AND(L778="Yes",ISNUMBER(SEARCH("blocked",G778))),"Blocked input VAT claimed; ","")&amp;IF(AND(F778="Import - VAT paid at customs (Box 8)",M778=""),"Customs declaration no missing; ","")&amp;IF(AND(F778="Import - Reverse charge (Box 9)",E778="Saudi Arabia"),"RCM used for a local supplier; ","")&amp;IF(AND(L778="Yes",NOT(OR(F778="Standard domestic 15% (Box 7)",F778="Import - VAT paid at customs (Box 8)",F778="Import - Reverse charge (Box 9)"))),"VAT claimed on non-taxable category; ",""))</f>
        <v/>
      </c>
    </row>
    <row r="779">
      <c r="A779" s="17" t="n"/>
      <c r="B779" s="14" t="n"/>
      <c r="C779" s="14" t="n"/>
      <c r="D779" s="16" t="n"/>
      <c r="E779" s="14" t="n"/>
      <c r="F779" s="14" t="n"/>
      <c r="G779" s="14" t="n"/>
      <c r="H779" s="19" t="n"/>
      <c r="I779" s="19" t="n"/>
      <c r="J779" s="34">
        <f>IF(A779="","",H779+I779)</f>
        <v/>
      </c>
      <c r="K779" s="14" t="n"/>
      <c r="L779" s="14" t="n"/>
      <c r="M779" s="14" t="n"/>
      <c r="N779" s="14" t="n"/>
      <c r="O779" s="20">
        <f>IF(A779="","",SUMPRODUCT((A779&gt;=Setup!$C$19:$C$30)*(A779&lt;=Setup!$D$19:$D$30)*Setup!$A$19:$A$30))</f>
        <v/>
      </c>
      <c r="P779" s="34">
        <f>IF(A779="","",IF(OR(F779="Standard domestic 15% (Box 7)",F779="Import - VAT paid at customs (Box 8)",F779="Import - Reverse charge (Box 9)"),ROUND(H779*Setup!$B$9,2),0))</f>
        <v/>
      </c>
      <c r="Q779" s="34">
        <f>IF(A779="","",I779-P779)</f>
        <v/>
      </c>
      <c r="R779" s="34">
        <f>IF(A779="","",IF(L779="Yes",I779,0))</f>
        <v/>
      </c>
      <c r="S779" s="34">
        <f>IF(A779="","",IF(AND(L779="Yes",K779="Yes",NOT(ISNUMBER(SEARCH("blocked",G779))),OR(F779="Standard domestic 15% (Box 7)",F779="Import - VAT paid at customs (Box 8)",F779="Import - Reverse charge (Box 9)"),OR(F779&lt;&gt;"Standard domestic 15% (Box 7)",AND(LEN(D779)=15,LEFT(D779,1)="3",RIGHT(D779,1)="3",ISNUMBER(--D779)))),I779,0))</f>
        <v/>
      </c>
      <c r="T779" s="34">
        <f>IF(A779="","",R779-S779)</f>
        <v/>
      </c>
      <c r="U779" s="23">
        <f>IF(A779="","",IF(O779=0,"Outside audit periods; ","")&amp;IF(F779="","No VAT category; ","")&amp;IF(ABS(Q779)&gt;Setup!$B$10,"VAT ≠ 15% × net; ","")&amp;IF(AND(F779="Standard domestic 15% (Box 7)",NOT(AND(LEN(D779)=15,LEFT(D779,1)="3",RIGHT(D779,1)="3",ISNUMBER(--D779)))),"Invalid/missing supplier VAT no; ","")&amp;IF(AND(L779="Yes",K779&lt;&gt;"Yes"),"VAT claimed without valid tax invoice; ","")&amp;IF(AND(L779="Yes",ISNUMBER(SEARCH("blocked",G779))),"Blocked input VAT claimed; ","")&amp;IF(AND(F779="Import - VAT paid at customs (Box 8)",M779=""),"Customs declaration no missing; ","")&amp;IF(AND(F779="Import - Reverse charge (Box 9)",E779="Saudi Arabia"),"RCM used for a local supplier; ","")&amp;IF(AND(L779="Yes",NOT(OR(F779="Standard domestic 15% (Box 7)",F779="Import - VAT paid at customs (Box 8)",F779="Import - Reverse charge (Box 9)"))),"VAT claimed on non-taxable category; ",""))</f>
        <v/>
      </c>
    </row>
    <row r="780">
      <c r="A780" s="17" t="n"/>
      <c r="B780" s="14" t="n"/>
      <c r="C780" s="14" t="n"/>
      <c r="D780" s="16" t="n"/>
      <c r="E780" s="14" t="n"/>
      <c r="F780" s="14" t="n"/>
      <c r="G780" s="14" t="n"/>
      <c r="H780" s="19" t="n"/>
      <c r="I780" s="19" t="n"/>
      <c r="J780" s="34">
        <f>IF(A780="","",H780+I780)</f>
        <v/>
      </c>
      <c r="K780" s="14" t="n"/>
      <c r="L780" s="14" t="n"/>
      <c r="M780" s="14" t="n"/>
      <c r="N780" s="14" t="n"/>
      <c r="O780" s="20">
        <f>IF(A780="","",SUMPRODUCT((A780&gt;=Setup!$C$19:$C$30)*(A780&lt;=Setup!$D$19:$D$30)*Setup!$A$19:$A$30))</f>
        <v/>
      </c>
      <c r="P780" s="34">
        <f>IF(A780="","",IF(OR(F780="Standard domestic 15% (Box 7)",F780="Import - VAT paid at customs (Box 8)",F780="Import - Reverse charge (Box 9)"),ROUND(H780*Setup!$B$9,2),0))</f>
        <v/>
      </c>
      <c r="Q780" s="34">
        <f>IF(A780="","",I780-P780)</f>
        <v/>
      </c>
      <c r="R780" s="34">
        <f>IF(A780="","",IF(L780="Yes",I780,0))</f>
        <v/>
      </c>
      <c r="S780" s="34">
        <f>IF(A780="","",IF(AND(L780="Yes",K780="Yes",NOT(ISNUMBER(SEARCH("blocked",G780))),OR(F780="Standard domestic 15% (Box 7)",F780="Import - VAT paid at customs (Box 8)",F780="Import - Reverse charge (Box 9)"),OR(F780&lt;&gt;"Standard domestic 15% (Box 7)",AND(LEN(D780)=15,LEFT(D780,1)="3",RIGHT(D780,1)="3",ISNUMBER(--D780)))),I780,0))</f>
        <v/>
      </c>
      <c r="T780" s="34">
        <f>IF(A780="","",R780-S780)</f>
        <v/>
      </c>
      <c r="U780" s="23">
        <f>IF(A780="","",IF(O780=0,"Outside audit periods; ","")&amp;IF(F780="","No VAT category; ","")&amp;IF(ABS(Q780)&gt;Setup!$B$10,"VAT ≠ 15% × net; ","")&amp;IF(AND(F780="Standard domestic 15% (Box 7)",NOT(AND(LEN(D780)=15,LEFT(D780,1)="3",RIGHT(D780,1)="3",ISNUMBER(--D780)))),"Invalid/missing supplier VAT no; ","")&amp;IF(AND(L780="Yes",K780&lt;&gt;"Yes"),"VAT claimed without valid tax invoice; ","")&amp;IF(AND(L780="Yes",ISNUMBER(SEARCH("blocked",G780))),"Blocked input VAT claimed; ","")&amp;IF(AND(F780="Import - VAT paid at customs (Box 8)",M780=""),"Customs declaration no missing; ","")&amp;IF(AND(F780="Import - Reverse charge (Box 9)",E780="Saudi Arabia"),"RCM used for a local supplier; ","")&amp;IF(AND(L780="Yes",NOT(OR(F780="Standard domestic 15% (Box 7)",F780="Import - VAT paid at customs (Box 8)",F780="Import - Reverse charge (Box 9)"))),"VAT claimed on non-taxable category; ",""))</f>
        <v/>
      </c>
    </row>
    <row r="781">
      <c r="A781" s="17" t="n"/>
      <c r="B781" s="14" t="n"/>
      <c r="C781" s="14" t="n"/>
      <c r="D781" s="16" t="n"/>
      <c r="E781" s="14" t="n"/>
      <c r="F781" s="14" t="n"/>
      <c r="G781" s="14" t="n"/>
      <c r="H781" s="19" t="n"/>
      <c r="I781" s="19" t="n"/>
      <c r="J781" s="34">
        <f>IF(A781="","",H781+I781)</f>
        <v/>
      </c>
      <c r="K781" s="14" t="n"/>
      <c r="L781" s="14" t="n"/>
      <c r="M781" s="14" t="n"/>
      <c r="N781" s="14" t="n"/>
      <c r="O781" s="20">
        <f>IF(A781="","",SUMPRODUCT((A781&gt;=Setup!$C$19:$C$30)*(A781&lt;=Setup!$D$19:$D$30)*Setup!$A$19:$A$30))</f>
        <v/>
      </c>
      <c r="P781" s="34">
        <f>IF(A781="","",IF(OR(F781="Standard domestic 15% (Box 7)",F781="Import - VAT paid at customs (Box 8)",F781="Import - Reverse charge (Box 9)"),ROUND(H781*Setup!$B$9,2),0))</f>
        <v/>
      </c>
      <c r="Q781" s="34">
        <f>IF(A781="","",I781-P781)</f>
        <v/>
      </c>
      <c r="R781" s="34">
        <f>IF(A781="","",IF(L781="Yes",I781,0))</f>
        <v/>
      </c>
      <c r="S781" s="34">
        <f>IF(A781="","",IF(AND(L781="Yes",K781="Yes",NOT(ISNUMBER(SEARCH("blocked",G781))),OR(F781="Standard domestic 15% (Box 7)",F781="Import - VAT paid at customs (Box 8)",F781="Import - Reverse charge (Box 9)"),OR(F781&lt;&gt;"Standard domestic 15% (Box 7)",AND(LEN(D781)=15,LEFT(D781,1)="3",RIGHT(D781,1)="3",ISNUMBER(--D781)))),I781,0))</f>
        <v/>
      </c>
      <c r="T781" s="34">
        <f>IF(A781="","",R781-S781)</f>
        <v/>
      </c>
      <c r="U781" s="23">
        <f>IF(A781="","",IF(O781=0,"Outside audit periods; ","")&amp;IF(F781="","No VAT category; ","")&amp;IF(ABS(Q781)&gt;Setup!$B$10,"VAT ≠ 15% × net; ","")&amp;IF(AND(F781="Standard domestic 15% (Box 7)",NOT(AND(LEN(D781)=15,LEFT(D781,1)="3",RIGHT(D781,1)="3",ISNUMBER(--D781)))),"Invalid/missing supplier VAT no; ","")&amp;IF(AND(L781="Yes",K781&lt;&gt;"Yes"),"VAT claimed without valid tax invoice; ","")&amp;IF(AND(L781="Yes",ISNUMBER(SEARCH("blocked",G781))),"Blocked input VAT claimed; ","")&amp;IF(AND(F781="Import - VAT paid at customs (Box 8)",M781=""),"Customs declaration no missing; ","")&amp;IF(AND(F781="Import - Reverse charge (Box 9)",E781="Saudi Arabia"),"RCM used for a local supplier; ","")&amp;IF(AND(L781="Yes",NOT(OR(F781="Standard domestic 15% (Box 7)",F781="Import - VAT paid at customs (Box 8)",F781="Import - Reverse charge (Box 9)"))),"VAT claimed on non-taxable category; ",""))</f>
        <v/>
      </c>
    </row>
    <row r="782">
      <c r="A782" s="17" t="n"/>
      <c r="B782" s="14" t="n"/>
      <c r="C782" s="14" t="n"/>
      <c r="D782" s="16" t="n"/>
      <c r="E782" s="14" t="n"/>
      <c r="F782" s="14" t="n"/>
      <c r="G782" s="14" t="n"/>
      <c r="H782" s="19" t="n"/>
      <c r="I782" s="19" t="n"/>
      <c r="J782" s="34">
        <f>IF(A782="","",H782+I782)</f>
        <v/>
      </c>
      <c r="K782" s="14" t="n"/>
      <c r="L782" s="14" t="n"/>
      <c r="M782" s="14" t="n"/>
      <c r="N782" s="14" t="n"/>
      <c r="O782" s="20">
        <f>IF(A782="","",SUMPRODUCT((A782&gt;=Setup!$C$19:$C$30)*(A782&lt;=Setup!$D$19:$D$30)*Setup!$A$19:$A$30))</f>
        <v/>
      </c>
      <c r="P782" s="34">
        <f>IF(A782="","",IF(OR(F782="Standard domestic 15% (Box 7)",F782="Import - VAT paid at customs (Box 8)",F782="Import - Reverse charge (Box 9)"),ROUND(H782*Setup!$B$9,2),0))</f>
        <v/>
      </c>
      <c r="Q782" s="34">
        <f>IF(A782="","",I782-P782)</f>
        <v/>
      </c>
      <c r="R782" s="34">
        <f>IF(A782="","",IF(L782="Yes",I782,0))</f>
        <v/>
      </c>
      <c r="S782" s="34">
        <f>IF(A782="","",IF(AND(L782="Yes",K782="Yes",NOT(ISNUMBER(SEARCH("blocked",G782))),OR(F782="Standard domestic 15% (Box 7)",F782="Import - VAT paid at customs (Box 8)",F782="Import - Reverse charge (Box 9)"),OR(F782&lt;&gt;"Standard domestic 15% (Box 7)",AND(LEN(D782)=15,LEFT(D782,1)="3",RIGHT(D782,1)="3",ISNUMBER(--D782)))),I782,0))</f>
        <v/>
      </c>
      <c r="T782" s="34">
        <f>IF(A782="","",R782-S782)</f>
        <v/>
      </c>
      <c r="U782" s="23">
        <f>IF(A782="","",IF(O782=0,"Outside audit periods; ","")&amp;IF(F782="","No VAT category; ","")&amp;IF(ABS(Q782)&gt;Setup!$B$10,"VAT ≠ 15% × net; ","")&amp;IF(AND(F782="Standard domestic 15% (Box 7)",NOT(AND(LEN(D782)=15,LEFT(D782,1)="3",RIGHT(D782,1)="3",ISNUMBER(--D782)))),"Invalid/missing supplier VAT no; ","")&amp;IF(AND(L782="Yes",K782&lt;&gt;"Yes"),"VAT claimed without valid tax invoice; ","")&amp;IF(AND(L782="Yes",ISNUMBER(SEARCH("blocked",G782))),"Blocked input VAT claimed; ","")&amp;IF(AND(F782="Import - VAT paid at customs (Box 8)",M782=""),"Customs declaration no missing; ","")&amp;IF(AND(F782="Import - Reverse charge (Box 9)",E782="Saudi Arabia"),"RCM used for a local supplier; ","")&amp;IF(AND(L782="Yes",NOT(OR(F782="Standard domestic 15% (Box 7)",F782="Import - VAT paid at customs (Box 8)",F782="Import - Reverse charge (Box 9)"))),"VAT claimed on non-taxable category; ",""))</f>
        <v/>
      </c>
    </row>
    <row r="783">
      <c r="A783" s="17" t="n"/>
      <c r="B783" s="14" t="n"/>
      <c r="C783" s="14" t="n"/>
      <c r="D783" s="16" t="n"/>
      <c r="E783" s="14" t="n"/>
      <c r="F783" s="14" t="n"/>
      <c r="G783" s="14" t="n"/>
      <c r="H783" s="19" t="n"/>
      <c r="I783" s="19" t="n"/>
      <c r="J783" s="34">
        <f>IF(A783="","",H783+I783)</f>
        <v/>
      </c>
      <c r="K783" s="14" t="n"/>
      <c r="L783" s="14" t="n"/>
      <c r="M783" s="14" t="n"/>
      <c r="N783" s="14" t="n"/>
      <c r="O783" s="20">
        <f>IF(A783="","",SUMPRODUCT((A783&gt;=Setup!$C$19:$C$30)*(A783&lt;=Setup!$D$19:$D$30)*Setup!$A$19:$A$30))</f>
        <v/>
      </c>
      <c r="P783" s="34">
        <f>IF(A783="","",IF(OR(F783="Standard domestic 15% (Box 7)",F783="Import - VAT paid at customs (Box 8)",F783="Import - Reverse charge (Box 9)"),ROUND(H783*Setup!$B$9,2),0))</f>
        <v/>
      </c>
      <c r="Q783" s="34">
        <f>IF(A783="","",I783-P783)</f>
        <v/>
      </c>
      <c r="R783" s="34">
        <f>IF(A783="","",IF(L783="Yes",I783,0))</f>
        <v/>
      </c>
      <c r="S783" s="34">
        <f>IF(A783="","",IF(AND(L783="Yes",K783="Yes",NOT(ISNUMBER(SEARCH("blocked",G783))),OR(F783="Standard domestic 15% (Box 7)",F783="Import - VAT paid at customs (Box 8)",F783="Import - Reverse charge (Box 9)"),OR(F783&lt;&gt;"Standard domestic 15% (Box 7)",AND(LEN(D783)=15,LEFT(D783,1)="3",RIGHT(D783,1)="3",ISNUMBER(--D783)))),I783,0))</f>
        <v/>
      </c>
      <c r="T783" s="34">
        <f>IF(A783="","",R783-S783)</f>
        <v/>
      </c>
      <c r="U783" s="23">
        <f>IF(A783="","",IF(O783=0,"Outside audit periods; ","")&amp;IF(F783="","No VAT category; ","")&amp;IF(ABS(Q783)&gt;Setup!$B$10,"VAT ≠ 15% × net; ","")&amp;IF(AND(F783="Standard domestic 15% (Box 7)",NOT(AND(LEN(D783)=15,LEFT(D783,1)="3",RIGHT(D783,1)="3",ISNUMBER(--D783)))),"Invalid/missing supplier VAT no; ","")&amp;IF(AND(L783="Yes",K783&lt;&gt;"Yes"),"VAT claimed without valid tax invoice; ","")&amp;IF(AND(L783="Yes",ISNUMBER(SEARCH("blocked",G783))),"Blocked input VAT claimed; ","")&amp;IF(AND(F783="Import - VAT paid at customs (Box 8)",M783=""),"Customs declaration no missing; ","")&amp;IF(AND(F783="Import - Reverse charge (Box 9)",E783="Saudi Arabia"),"RCM used for a local supplier; ","")&amp;IF(AND(L783="Yes",NOT(OR(F783="Standard domestic 15% (Box 7)",F783="Import - VAT paid at customs (Box 8)",F783="Import - Reverse charge (Box 9)"))),"VAT claimed on non-taxable category; ",""))</f>
        <v/>
      </c>
    </row>
    <row r="784">
      <c r="A784" s="17" t="n"/>
      <c r="B784" s="14" t="n"/>
      <c r="C784" s="14" t="n"/>
      <c r="D784" s="16" t="n"/>
      <c r="E784" s="14" t="n"/>
      <c r="F784" s="14" t="n"/>
      <c r="G784" s="14" t="n"/>
      <c r="H784" s="19" t="n"/>
      <c r="I784" s="19" t="n"/>
      <c r="J784" s="34">
        <f>IF(A784="","",H784+I784)</f>
        <v/>
      </c>
      <c r="K784" s="14" t="n"/>
      <c r="L784" s="14" t="n"/>
      <c r="M784" s="14" t="n"/>
      <c r="N784" s="14" t="n"/>
      <c r="O784" s="20">
        <f>IF(A784="","",SUMPRODUCT((A784&gt;=Setup!$C$19:$C$30)*(A784&lt;=Setup!$D$19:$D$30)*Setup!$A$19:$A$30))</f>
        <v/>
      </c>
      <c r="P784" s="34">
        <f>IF(A784="","",IF(OR(F784="Standard domestic 15% (Box 7)",F784="Import - VAT paid at customs (Box 8)",F784="Import - Reverse charge (Box 9)"),ROUND(H784*Setup!$B$9,2),0))</f>
        <v/>
      </c>
      <c r="Q784" s="34">
        <f>IF(A784="","",I784-P784)</f>
        <v/>
      </c>
      <c r="R784" s="34">
        <f>IF(A784="","",IF(L784="Yes",I784,0))</f>
        <v/>
      </c>
      <c r="S784" s="34">
        <f>IF(A784="","",IF(AND(L784="Yes",K784="Yes",NOT(ISNUMBER(SEARCH("blocked",G784))),OR(F784="Standard domestic 15% (Box 7)",F784="Import - VAT paid at customs (Box 8)",F784="Import - Reverse charge (Box 9)"),OR(F784&lt;&gt;"Standard domestic 15% (Box 7)",AND(LEN(D784)=15,LEFT(D784,1)="3",RIGHT(D784,1)="3",ISNUMBER(--D784)))),I784,0))</f>
        <v/>
      </c>
      <c r="T784" s="34">
        <f>IF(A784="","",R784-S784)</f>
        <v/>
      </c>
      <c r="U784" s="23">
        <f>IF(A784="","",IF(O784=0,"Outside audit periods; ","")&amp;IF(F784="","No VAT category; ","")&amp;IF(ABS(Q784)&gt;Setup!$B$10,"VAT ≠ 15% × net; ","")&amp;IF(AND(F784="Standard domestic 15% (Box 7)",NOT(AND(LEN(D784)=15,LEFT(D784,1)="3",RIGHT(D784,1)="3",ISNUMBER(--D784)))),"Invalid/missing supplier VAT no; ","")&amp;IF(AND(L784="Yes",K784&lt;&gt;"Yes"),"VAT claimed without valid tax invoice; ","")&amp;IF(AND(L784="Yes",ISNUMBER(SEARCH("blocked",G784))),"Blocked input VAT claimed; ","")&amp;IF(AND(F784="Import - VAT paid at customs (Box 8)",M784=""),"Customs declaration no missing; ","")&amp;IF(AND(F784="Import - Reverse charge (Box 9)",E784="Saudi Arabia"),"RCM used for a local supplier; ","")&amp;IF(AND(L784="Yes",NOT(OR(F784="Standard domestic 15% (Box 7)",F784="Import - VAT paid at customs (Box 8)",F784="Import - Reverse charge (Box 9)"))),"VAT claimed on non-taxable category; ",""))</f>
        <v/>
      </c>
    </row>
    <row r="785">
      <c r="A785" s="17" t="n"/>
      <c r="B785" s="14" t="n"/>
      <c r="C785" s="14" t="n"/>
      <c r="D785" s="16" t="n"/>
      <c r="E785" s="14" t="n"/>
      <c r="F785" s="14" t="n"/>
      <c r="G785" s="14" t="n"/>
      <c r="H785" s="19" t="n"/>
      <c r="I785" s="19" t="n"/>
      <c r="J785" s="34">
        <f>IF(A785="","",H785+I785)</f>
        <v/>
      </c>
      <c r="K785" s="14" t="n"/>
      <c r="L785" s="14" t="n"/>
      <c r="M785" s="14" t="n"/>
      <c r="N785" s="14" t="n"/>
      <c r="O785" s="20">
        <f>IF(A785="","",SUMPRODUCT((A785&gt;=Setup!$C$19:$C$30)*(A785&lt;=Setup!$D$19:$D$30)*Setup!$A$19:$A$30))</f>
        <v/>
      </c>
      <c r="P785" s="34">
        <f>IF(A785="","",IF(OR(F785="Standard domestic 15% (Box 7)",F785="Import - VAT paid at customs (Box 8)",F785="Import - Reverse charge (Box 9)"),ROUND(H785*Setup!$B$9,2),0))</f>
        <v/>
      </c>
      <c r="Q785" s="34">
        <f>IF(A785="","",I785-P785)</f>
        <v/>
      </c>
      <c r="R785" s="34">
        <f>IF(A785="","",IF(L785="Yes",I785,0))</f>
        <v/>
      </c>
      <c r="S785" s="34">
        <f>IF(A785="","",IF(AND(L785="Yes",K785="Yes",NOT(ISNUMBER(SEARCH("blocked",G785))),OR(F785="Standard domestic 15% (Box 7)",F785="Import - VAT paid at customs (Box 8)",F785="Import - Reverse charge (Box 9)"),OR(F785&lt;&gt;"Standard domestic 15% (Box 7)",AND(LEN(D785)=15,LEFT(D785,1)="3",RIGHT(D785,1)="3",ISNUMBER(--D785)))),I785,0))</f>
        <v/>
      </c>
      <c r="T785" s="34">
        <f>IF(A785="","",R785-S785)</f>
        <v/>
      </c>
      <c r="U785" s="23">
        <f>IF(A785="","",IF(O785=0,"Outside audit periods; ","")&amp;IF(F785="","No VAT category; ","")&amp;IF(ABS(Q785)&gt;Setup!$B$10,"VAT ≠ 15% × net; ","")&amp;IF(AND(F785="Standard domestic 15% (Box 7)",NOT(AND(LEN(D785)=15,LEFT(D785,1)="3",RIGHT(D785,1)="3",ISNUMBER(--D785)))),"Invalid/missing supplier VAT no; ","")&amp;IF(AND(L785="Yes",K785&lt;&gt;"Yes"),"VAT claimed without valid tax invoice; ","")&amp;IF(AND(L785="Yes",ISNUMBER(SEARCH("blocked",G785))),"Blocked input VAT claimed; ","")&amp;IF(AND(F785="Import - VAT paid at customs (Box 8)",M785=""),"Customs declaration no missing; ","")&amp;IF(AND(F785="Import - Reverse charge (Box 9)",E785="Saudi Arabia"),"RCM used for a local supplier; ","")&amp;IF(AND(L785="Yes",NOT(OR(F785="Standard domestic 15% (Box 7)",F785="Import - VAT paid at customs (Box 8)",F785="Import - Reverse charge (Box 9)"))),"VAT claimed on non-taxable category; ",""))</f>
        <v/>
      </c>
    </row>
    <row r="786">
      <c r="A786" s="17" t="n"/>
      <c r="B786" s="14" t="n"/>
      <c r="C786" s="14" t="n"/>
      <c r="D786" s="16" t="n"/>
      <c r="E786" s="14" t="n"/>
      <c r="F786" s="14" t="n"/>
      <c r="G786" s="14" t="n"/>
      <c r="H786" s="19" t="n"/>
      <c r="I786" s="19" t="n"/>
      <c r="J786" s="34">
        <f>IF(A786="","",H786+I786)</f>
        <v/>
      </c>
      <c r="K786" s="14" t="n"/>
      <c r="L786" s="14" t="n"/>
      <c r="M786" s="14" t="n"/>
      <c r="N786" s="14" t="n"/>
      <c r="O786" s="20">
        <f>IF(A786="","",SUMPRODUCT((A786&gt;=Setup!$C$19:$C$30)*(A786&lt;=Setup!$D$19:$D$30)*Setup!$A$19:$A$30))</f>
        <v/>
      </c>
      <c r="P786" s="34">
        <f>IF(A786="","",IF(OR(F786="Standard domestic 15% (Box 7)",F786="Import - VAT paid at customs (Box 8)",F786="Import - Reverse charge (Box 9)"),ROUND(H786*Setup!$B$9,2),0))</f>
        <v/>
      </c>
      <c r="Q786" s="34">
        <f>IF(A786="","",I786-P786)</f>
        <v/>
      </c>
      <c r="R786" s="34">
        <f>IF(A786="","",IF(L786="Yes",I786,0))</f>
        <v/>
      </c>
      <c r="S786" s="34">
        <f>IF(A786="","",IF(AND(L786="Yes",K786="Yes",NOT(ISNUMBER(SEARCH("blocked",G786))),OR(F786="Standard domestic 15% (Box 7)",F786="Import - VAT paid at customs (Box 8)",F786="Import - Reverse charge (Box 9)"),OR(F786&lt;&gt;"Standard domestic 15% (Box 7)",AND(LEN(D786)=15,LEFT(D786,1)="3",RIGHT(D786,1)="3",ISNUMBER(--D786)))),I786,0))</f>
        <v/>
      </c>
      <c r="T786" s="34">
        <f>IF(A786="","",R786-S786)</f>
        <v/>
      </c>
      <c r="U786" s="23">
        <f>IF(A786="","",IF(O786=0,"Outside audit periods; ","")&amp;IF(F786="","No VAT category; ","")&amp;IF(ABS(Q786)&gt;Setup!$B$10,"VAT ≠ 15% × net; ","")&amp;IF(AND(F786="Standard domestic 15% (Box 7)",NOT(AND(LEN(D786)=15,LEFT(D786,1)="3",RIGHT(D786,1)="3",ISNUMBER(--D786)))),"Invalid/missing supplier VAT no; ","")&amp;IF(AND(L786="Yes",K786&lt;&gt;"Yes"),"VAT claimed without valid tax invoice; ","")&amp;IF(AND(L786="Yes",ISNUMBER(SEARCH("blocked",G786))),"Blocked input VAT claimed; ","")&amp;IF(AND(F786="Import - VAT paid at customs (Box 8)",M786=""),"Customs declaration no missing; ","")&amp;IF(AND(F786="Import - Reverse charge (Box 9)",E786="Saudi Arabia"),"RCM used for a local supplier; ","")&amp;IF(AND(L786="Yes",NOT(OR(F786="Standard domestic 15% (Box 7)",F786="Import - VAT paid at customs (Box 8)",F786="Import - Reverse charge (Box 9)"))),"VAT claimed on non-taxable category; ",""))</f>
        <v/>
      </c>
    </row>
    <row r="787">
      <c r="A787" s="17" t="n"/>
      <c r="B787" s="14" t="n"/>
      <c r="C787" s="14" t="n"/>
      <c r="D787" s="16" t="n"/>
      <c r="E787" s="14" t="n"/>
      <c r="F787" s="14" t="n"/>
      <c r="G787" s="14" t="n"/>
      <c r="H787" s="19" t="n"/>
      <c r="I787" s="19" t="n"/>
      <c r="J787" s="34">
        <f>IF(A787="","",H787+I787)</f>
        <v/>
      </c>
      <c r="K787" s="14" t="n"/>
      <c r="L787" s="14" t="n"/>
      <c r="M787" s="14" t="n"/>
      <c r="N787" s="14" t="n"/>
      <c r="O787" s="20">
        <f>IF(A787="","",SUMPRODUCT((A787&gt;=Setup!$C$19:$C$30)*(A787&lt;=Setup!$D$19:$D$30)*Setup!$A$19:$A$30))</f>
        <v/>
      </c>
      <c r="P787" s="34">
        <f>IF(A787="","",IF(OR(F787="Standard domestic 15% (Box 7)",F787="Import - VAT paid at customs (Box 8)",F787="Import - Reverse charge (Box 9)"),ROUND(H787*Setup!$B$9,2),0))</f>
        <v/>
      </c>
      <c r="Q787" s="34">
        <f>IF(A787="","",I787-P787)</f>
        <v/>
      </c>
      <c r="R787" s="34">
        <f>IF(A787="","",IF(L787="Yes",I787,0))</f>
        <v/>
      </c>
      <c r="S787" s="34">
        <f>IF(A787="","",IF(AND(L787="Yes",K787="Yes",NOT(ISNUMBER(SEARCH("blocked",G787))),OR(F787="Standard domestic 15% (Box 7)",F787="Import - VAT paid at customs (Box 8)",F787="Import - Reverse charge (Box 9)"),OR(F787&lt;&gt;"Standard domestic 15% (Box 7)",AND(LEN(D787)=15,LEFT(D787,1)="3",RIGHT(D787,1)="3",ISNUMBER(--D787)))),I787,0))</f>
        <v/>
      </c>
      <c r="T787" s="34">
        <f>IF(A787="","",R787-S787)</f>
        <v/>
      </c>
      <c r="U787" s="23">
        <f>IF(A787="","",IF(O787=0,"Outside audit periods; ","")&amp;IF(F787="","No VAT category; ","")&amp;IF(ABS(Q787)&gt;Setup!$B$10,"VAT ≠ 15% × net; ","")&amp;IF(AND(F787="Standard domestic 15% (Box 7)",NOT(AND(LEN(D787)=15,LEFT(D787,1)="3",RIGHT(D787,1)="3",ISNUMBER(--D787)))),"Invalid/missing supplier VAT no; ","")&amp;IF(AND(L787="Yes",K787&lt;&gt;"Yes"),"VAT claimed without valid tax invoice; ","")&amp;IF(AND(L787="Yes",ISNUMBER(SEARCH("blocked",G787))),"Blocked input VAT claimed; ","")&amp;IF(AND(F787="Import - VAT paid at customs (Box 8)",M787=""),"Customs declaration no missing; ","")&amp;IF(AND(F787="Import - Reverse charge (Box 9)",E787="Saudi Arabia"),"RCM used for a local supplier; ","")&amp;IF(AND(L787="Yes",NOT(OR(F787="Standard domestic 15% (Box 7)",F787="Import - VAT paid at customs (Box 8)",F787="Import - Reverse charge (Box 9)"))),"VAT claimed on non-taxable category; ",""))</f>
        <v/>
      </c>
    </row>
    <row r="788">
      <c r="A788" s="17" t="n"/>
      <c r="B788" s="14" t="n"/>
      <c r="C788" s="14" t="n"/>
      <c r="D788" s="16" t="n"/>
      <c r="E788" s="14" t="n"/>
      <c r="F788" s="14" t="n"/>
      <c r="G788" s="14" t="n"/>
      <c r="H788" s="19" t="n"/>
      <c r="I788" s="19" t="n"/>
      <c r="J788" s="34">
        <f>IF(A788="","",H788+I788)</f>
        <v/>
      </c>
      <c r="K788" s="14" t="n"/>
      <c r="L788" s="14" t="n"/>
      <c r="M788" s="14" t="n"/>
      <c r="N788" s="14" t="n"/>
      <c r="O788" s="20">
        <f>IF(A788="","",SUMPRODUCT((A788&gt;=Setup!$C$19:$C$30)*(A788&lt;=Setup!$D$19:$D$30)*Setup!$A$19:$A$30))</f>
        <v/>
      </c>
      <c r="P788" s="34">
        <f>IF(A788="","",IF(OR(F788="Standard domestic 15% (Box 7)",F788="Import - VAT paid at customs (Box 8)",F788="Import - Reverse charge (Box 9)"),ROUND(H788*Setup!$B$9,2),0))</f>
        <v/>
      </c>
      <c r="Q788" s="34">
        <f>IF(A788="","",I788-P788)</f>
        <v/>
      </c>
      <c r="R788" s="34">
        <f>IF(A788="","",IF(L788="Yes",I788,0))</f>
        <v/>
      </c>
      <c r="S788" s="34">
        <f>IF(A788="","",IF(AND(L788="Yes",K788="Yes",NOT(ISNUMBER(SEARCH("blocked",G788))),OR(F788="Standard domestic 15% (Box 7)",F788="Import - VAT paid at customs (Box 8)",F788="Import - Reverse charge (Box 9)"),OR(F788&lt;&gt;"Standard domestic 15% (Box 7)",AND(LEN(D788)=15,LEFT(D788,1)="3",RIGHT(D788,1)="3",ISNUMBER(--D788)))),I788,0))</f>
        <v/>
      </c>
      <c r="T788" s="34">
        <f>IF(A788="","",R788-S788)</f>
        <v/>
      </c>
      <c r="U788" s="23">
        <f>IF(A788="","",IF(O788=0,"Outside audit periods; ","")&amp;IF(F788="","No VAT category; ","")&amp;IF(ABS(Q788)&gt;Setup!$B$10,"VAT ≠ 15% × net; ","")&amp;IF(AND(F788="Standard domestic 15% (Box 7)",NOT(AND(LEN(D788)=15,LEFT(D788,1)="3",RIGHT(D788,1)="3",ISNUMBER(--D788)))),"Invalid/missing supplier VAT no; ","")&amp;IF(AND(L788="Yes",K788&lt;&gt;"Yes"),"VAT claimed without valid tax invoice; ","")&amp;IF(AND(L788="Yes",ISNUMBER(SEARCH("blocked",G788))),"Blocked input VAT claimed; ","")&amp;IF(AND(F788="Import - VAT paid at customs (Box 8)",M788=""),"Customs declaration no missing; ","")&amp;IF(AND(F788="Import - Reverse charge (Box 9)",E788="Saudi Arabia"),"RCM used for a local supplier; ","")&amp;IF(AND(L788="Yes",NOT(OR(F788="Standard domestic 15% (Box 7)",F788="Import - VAT paid at customs (Box 8)",F788="Import - Reverse charge (Box 9)"))),"VAT claimed on non-taxable category; ",""))</f>
        <v/>
      </c>
    </row>
    <row r="789">
      <c r="A789" s="17" t="n"/>
      <c r="B789" s="14" t="n"/>
      <c r="C789" s="14" t="n"/>
      <c r="D789" s="16" t="n"/>
      <c r="E789" s="14" t="n"/>
      <c r="F789" s="14" t="n"/>
      <c r="G789" s="14" t="n"/>
      <c r="H789" s="19" t="n"/>
      <c r="I789" s="19" t="n"/>
      <c r="J789" s="34">
        <f>IF(A789="","",H789+I789)</f>
        <v/>
      </c>
      <c r="K789" s="14" t="n"/>
      <c r="L789" s="14" t="n"/>
      <c r="M789" s="14" t="n"/>
      <c r="N789" s="14" t="n"/>
      <c r="O789" s="20">
        <f>IF(A789="","",SUMPRODUCT((A789&gt;=Setup!$C$19:$C$30)*(A789&lt;=Setup!$D$19:$D$30)*Setup!$A$19:$A$30))</f>
        <v/>
      </c>
      <c r="P789" s="34">
        <f>IF(A789="","",IF(OR(F789="Standard domestic 15% (Box 7)",F789="Import - VAT paid at customs (Box 8)",F789="Import - Reverse charge (Box 9)"),ROUND(H789*Setup!$B$9,2),0))</f>
        <v/>
      </c>
      <c r="Q789" s="34">
        <f>IF(A789="","",I789-P789)</f>
        <v/>
      </c>
      <c r="R789" s="34">
        <f>IF(A789="","",IF(L789="Yes",I789,0))</f>
        <v/>
      </c>
      <c r="S789" s="34">
        <f>IF(A789="","",IF(AND(L789="Yes",K789="Yes",NOT(ISNUMBER(SEARCH("blocked",G789))),OR(F789="Standard domestic 15% (Box 7)",F789="Import - VAT paid at customs (Box 8)",F789="Import - Reverse charge (Box 9)"),OR(F789&lt;&gt;"Standard domestic 15% (Box 7)",AND(LEN(D789)=15,LEFT(D789,1)="3",RIGHT(D789,1)="3",ISNUMBER(--D789)))),I789,0))</f>
        <v/>
      </c>
      <c r="T789" s="34">
        <f>IF(A789="","",R789-S789)</f>
        <v/>
      </c>
      <c r="U789" s="23">
        <f>IF(A789="","",IF(O789=0,"Outside audit periods; ","")&amp;IF(F789="","No VAT category; ","")&amp;IF(ABS(Q789)&gt;Setup!$B$10,"VAT ≠ 15% × net; ","")&amp;IF(AND(F789="Standard domestic 15% (Box 7)",NOT(AND(LEN(D789)=15,LEFT(D789,1)="3",RIGHT(D789,1)="3",ISNUMBER(--D789)))),"Invalid/missing supplier VAT no; ","")&amp;IF(AND(L789="Yes",K789&lt;&gt;"Yes"),"VAT claimed without valid tax invoice; ","")&amp;IF(AND(L789="Yes",ISNUMBER(SEARCH("blocked",G789))),"Blocked input VAT claimed; ","")&amp;IF(AND(F789="Import - VAT paid at customs (Box 8)",M789=""),"Customs declaration no missing; ","")&amp;IF(AND(F789="Import - Reverse charge (Box 9)",E789="Saudi Arabia"),"RCM used for a local supplier; ","")&amp;IF(AND(L789="Yes",NOT(OR(F789="Standard domestic 15% (Box 7)",F789="Import - VAT paid at customs (Box 8)",F789="Import - Reverse charge (Box 9)"))),"VAT claimed on non-taxable category; ",""))</f>
        <v/>
      </c>
    </row>
    <row r="790">
      <c r="A790" s="17" t="n"/>
      <c r="B790" s="14" t="n"/>
      <c r="C790" s="14" t="n"/>
      <c r="D790" s="16" t="n"/>
      <c r="E790" s="14" t="n"/>
      <c r="F790" s="14" t="n"/>
      <c r="G790" s="14" t="n"/>
      <c r="H790" s="19" t="n"/>
      <c r="I790" s="19" t="n"/>
      <c r="J790" s="34">
        <f>IF(A790="","",H790+I790)</f>
        <v/>
      </c>
      <c r="K790" s="14" t="n"/>
      <c r="L790" s="14" t="n"/>
      <c r="M790" s="14" t="n"/>
      <c r="N790" s="14" t="n"/>
      <c r="O790" s="20">
        <f>IF(A790="","",SUMPRODUCT((A790&gt;=Setup!$C$19:$C$30)*(A790&lt;=Setup!$D$19:$D$30)*Setup!$A$19:$A$30))</f>
        <v/>
      </c>
      <c r="P790" s="34">
        <f>IF(A790="","",IF(OR(F790="Standard domestic 15% (Box 7)",F790="Import - VAT paid at customs (Box 8)",F790="Import - Reverse charge (Box 9)"),ROUND(H790*Setup!$B$9,2),0))</f>
        <v/>
      </c>
      <c r="Q790" s="34">
        <f>IF(A790="","",I790-P790)</f>
        <v/>
      </c>
      <c r="R790" s="34">
        <f>IF(A790="","",IF(L790="Yes",I790,0))</f>
        <v/>
      </c>
      <c r="S790" s="34">
        <f>IF(A790="","",IF(AND(L790="Yes",K790="Yes",NOT(ISNUMBER(SEARCH("blocked",G790))),OR(F790="Standard domestic 15% (Box 7)",F790="Import - VAT paid at customs (Box 8)",F790="Import - Reverse charge (Box 9)"),OR(F790&lt;&gt;"Standard domestic 15% (Box 7)",AND(LEN(D790)=15,LEFT(D790,1)="3",RIGHT(D790,1)="3",ISNUMBER(--D790)))),I790,0))</f>
        <v/>
      </c>
      <c r="T790" s="34">
        <f>IF(A790="","",R790-S790)</f>
        <v/>
      </c>
      <c r="U790" s="23">
        <f>IF(A790="","",IF(O790=0,"Outside audit periods; ","")&amp;IF(F790="","No VAT category; ","")&amp;IF(ABS(Q790)&gt;Setup!$B$10,"VAT ≠ 15% × net; ","")&amp;IF(AND(F790="Standard domestic 15% (Box 7)",NOT(AND(LEN(D790)=15,LEFT(D790,1)="3",RIGHT(D790,1)="3",ISNUMBER(--D790)))),"Invalid/missing supplier VAT no; ","")&amp;IF(AND(L790="Yes",K790&lt;&gt;"Yes"),"VAT claimed without valid tax invoice; ","")&amp;IF(AND(L790="Yes",ISNUMBER(SEARCH("blocked",G790))),"Blocked input VAT claimed; ","")&amp;IF(AND(F790="Import - VAT paid at customs (Box 8)",M790=""),"Customs declaration no missing; ","")&amp;IF(AND(F790="Import - Reverse charge (Box 9)",E790="Saudi Arabia"),"RCM used for a local supplier; ","")&amp;IF(AND(L790="Yes",NOT(OR(F790="Standard domestic 15% (Box 7)",F790="Import - VAT paid at customs (Box 8)",F790="Import - Reverse charge (Box 9)"))),"VAT claimed on non-taxable category; ",""))</f>
        <v/>
      </c>
    </row>
    <row r="791">
      <c r="A791" s="17" t="n"/>
      <c r="B791" s="14" t="n"/>
      <c r="C791" s="14" t="n"/>
      <c r="D791" s="16" t="n"/>
      <c r="E791" s="14" t="n"/>
      <c r="F791" s="14" t="n"/>
      <c r="G791" s="14" t="n"/>
      <c r="H791" s="19" t="n"/>
      <c r="I791" s="19" t="n"/>
      <c r="J791" s="34">
        <f>IF(A791="","",H791+I791)</f>
        <v/>
      </c>
      <c r="K791" s="14" t="n"/>
      <c r="L791" s="14" t="n"/>
      <c r="M791" s="14" t="n"/>
      <c r="N791" s="14" t="n"/>
      <c r="O791" s="20">
        <f>IF(A791="","",SUMPRODUCT((A791&gt;=Setup!$C$19:$C$30)*(A791&lt;=Setup!$D$19:$D$30)*Setup!$A$19:$A$30))</f>
        <v/>
      </c>
      <c r="P791" s="34">
        <f>IF(A791="","",IF(OR(F791="Standard domestic 15% (Box 7)",F791="Import - VAT paid at customs (Box 8)",F791="Import - Reverse charge (Box 9)"),ROUND(H791*Setup!$B$9,2),0))</f>
        <v/>
      </c>
      <c r="Q791" s="34">
        <f>IF(A791="","",I791-P791)</f>
        <v/>
      </c>
      <c r="R791" s="34">
        <f>IF(A791="","",IF(L791="Yes",I791,0))</f>
        <v/>
      </c>
      <c r="S791" s="34">
        <f>IF(A791="","",IF(AND(L791="Yes",K791="Yes",NOT(ISNUMBER(SEARCH("blocked",G791))),OR(F791="Standard domestic 15% (Box 7)",F791="Import - VAT paid at customs (Box 8)",F791="Import - Reverse charge (Box 9)"),OR(F791&lt;&gt;"Standard domestic 15% (Box 7)",AND(LEN(D791)=15,LEFT(D791,1)="3",RIGHT(D791,1)="3",ISNUMBER(--D791)))),I791,0))</f>
        <v/>
      </c>
      <c r="T791" s="34">
        <f>IF(A791="","",R791-S791)</f>
        <v/>
      </c>
      <c r="U791" s="23">
        <f>IF(A791="","",IF(O791=0,"Outside audit periods; ","")&amp;IF(F791="","No VAT category; ","")&amp;IF(ABS(Q791)&gt;Setup!$B$10,"VAT ≠ 15% × net; ","")&amp;IF(AND(F791="Standard domestic 15% (Box 7)",NOT(AND(LEN(D791)=15,LEFT(D791,1)="3",RIGHT(D791,1)="3",ISNUMBER(--D791)))),"Invalid/missing supplier VAT no; ","")&amp;IF(AND(L791="Yes",K791&lt;&gt;"Yes"),"VAT claimed without valid tax invoice; ","")&amp;IF(AND(L791="Yes",ISNUMBER(SEARCH("blocked",G791))),"Blocked input VAT claimed; ","")&amp;IF(AND(F791="Import - VAT paid at customs (Box 8)",M791=""),"Customs declaration no missing; ","")&amp;IF(AND(F791="Import - Reverse charge (Box 9)",E791="Saudi Arabia"),"RCM used for a local supplier; ","")&amp;IF(AND(L791="Yes",NOT(OR(F791="Standard domestic 15% (Box 7)",F791="Import - VAT paid at customs (Box 8)",F791="Import - Reverse charge (Box 9)"))),"VAT claimed on non-taxable category; ",""))</f>
        <v/>
      </c>
    </row>
    <row r="792">
      <c r="A792" s="17" t="n"/>
      <c r="B792" s="14" t="n"/>
      <c r="C792" s="14" t="n"/>
      <c r="D792" s="16" t="n"/>
      <c r="E792" s="14" t="n"/>
      <c r="F792" s="14" t="n"/>
      <c r="G792" s="14" t="n"/>
      <c r="H792" s="19" t="n"/>
      <c r="I792" s="19" t="n"/>
      <c r="J792" s="34">
        <f>IF(A792="","",H792+I792)</f>
        <v/>
      </c>
      <c r="K792" s="14" t="n"/>
      <c r="L792" s="14" t="n"/>
      <c r="M792" s="14" t="n"/>
      <c r="N792" s="14" t="n"/>
      <c r="O792" s="20">
        <f>IF(A792="","",SUMPRODUCT((A792&gt;=Setup!$C$19:$C$30)*(A792&lt;=Setup!$D$19:$D$30)*Setup!$A$19:$A$30))</f>
        <v/>
      </c>
      <c r="P792" s="34">
        <f>IF(A792="","",IF(OR(F792="Standard domestic 15% (Box 7)",F792="Import - VAT paid at customs (Box 8)",F792="Import - Reverse charge (Box 9)"),ROUND(H792*Setup!$B$9,2),0))</f>
        <v/>
      </c>
      <c r="Q792" s="34">
        <f>IF(A792="","",I792-P792)</f>
        <v/>
      </c>
      <c r="R792" s="34">
        <f>IF(A792="","",IF(L792="Yes",I792,0))</f>
        <v/>
      </c>
      <c r="S792" s="34">
        <f>IF(A792="","",IF(AND(L792="Yes",K792="Yes",NOT(ISNUMBER(SEARCH("blocked",G792))),OR(F792="Standard domestic 15% (Box 7)",F792="Import - VAT paid at customs (Box 8)",F792="Import - Reverse charge (Box 9)"),OR(F792&lt;&gt;"Standard domestic 15% (Box 7)",AND(LEN(D792)=15,LEFT(D792,1)="3",RIGHT(D792,1)="3",ISNUMBER(--D792)))),I792,0))</f>
        <v/>
      </c>
      <c r="T792" s="34">
        <f>IF(A792="","",R792-S792)</f>
        <v/>
      </c>
      <c r="U792" s="23">
        <f>IF(A792="","",IF(O792=0,"Outside audit periods; ","")&amp;IF(F792="","No VAT category; ","")&amp;IF(ABS(Q792)&gt;Setup!$B$10,"VAT ≠ 15% × net; ","")&amp;IF(AND(F792="Standard domestic 15% (Box 7)",NOT(AND(LEN(D792)=15,LEFT(D792,1)="3",RIGHT(D792,1)="3",ISNUMBER(--D792)))),"Invalid/missing supplier VAT no; ","")&amp;IF(AND(L792="Yes",K792&lt;&gt;"Yes"),"VAT claimed without valid tax invoice; ","")&amp;IF(AND(L792="Yes",ISNUMBER(SEARCH("blocked",G792))),"Blocked input VAT claimed; ","")&amp;IF(AND(F792="Import - VAT paid at customs (Box 8)",M792=""),"Customs declaration no missing; ","")&amp;IF(AND(F792="Import - Reverse charge (Box 9)",E792="Saudi Arabia"),"RCM used for a local supplier; ","")&amp;IF(AND(L792="Yes",NOT(OR(F792="Standard domestic 15% (Box 7)",F792="Import - VAT paid at customs (Box 8)",F792="Import - Reverse charge (Box 9)"))),"VAT claimed on non-taxable category; ",""))</f>
        <v/>
      </c>
    </row>
    <row r="793">
      <c r="A793" s="17" t="n"/>
      <c r="B793" s="14" t="n"/>
      <c r="C793" s="14" t="n"/>
      <c r="D793" s="16" t="n"/>
      <c r="E793" s="14" t="n"/>
      <c r="F793" s="14" t="n"/>
      <c r="G793" s="14" t="n"/>
      <c r="H793" s="19" t="n"/>
      <c r="I793" s="19" t="n"/>
      <c r="J793" s="34">
        <f>IF(A793="","",H793+I793)</f>
        <v/>
      </c>
      <c r="K793" s="14" t="n"/>
      <c r="L793" s="14" t="n"/>
      <c r="M793" s="14" t="n"/>
      <c r="N793" s="14" t="n"/>
      <c r="O793" s="20">
        <f>IF(A793="","",SUMPRODUCT((A793&gt;=Setup!$C$19:$C$30)*(A793&lt;=Setup!$D$19:$D$30)*Setup!$A$19:$A$30))</f>
        <v/>
      </c>
      <c r="P793" s="34">
        <f>IF(A793="","",IF(OR(F793="Standard domestic 15% (Box 7)",F793="Import - VAT paid at customs (Box 8)",F793="Import - Reverse charge (Box 9)"),ROUND(H793*Setup!$B$9,2),0))</f>
        <v/>
      </c>
      <c r="Q793" s="34">
        <f>IF(A793="","",I793-P793)</f>
        <v/>
      </c>
      <c r="R793" s="34">
        <f>IF(A793="","",IF(L793="Yes",I793,0))</f>
        <v/>
      </c>
      <c r="S793" s="34">
        <f>IF(A793="","",IF(AND(L793="Yes",K793="Yes",NOT(ISNUMBER(SEARCH("blocked",G793))),OR(F793="Standard domestic 15% (Box 7)",F793="Import - VAT paid at customs (Box 8)",F793="Import - Reverse charge (Box 9)"),OR(F793&lt;&gt;"Standard domestic 15% (Box 7)",AND(LEN(D793)=15,LEFT(D793,1)="3",RIGHT(D793,1)="3",ISNUMBER(--D793)))),I793,0))</f>
        <v/>
      </c>
      <c r="T793" s="34">
        <f>IF(A793="","",R793-S793)</f>
        <v/>
      </c>
      <c r="U793" s="23">
        <f>IF(A793="","",IF(O793=0,"Outside audit periods; ","")&amp;IF(F793="","No VAT category; ","")&amp;IF(ABS(Q793)&gt;Setup!$B$10,"VAT ≠ 15% × net; ","")&amp;IF(AND(F793="Standard domestic 15% (Box 7)",NOT(AND(LEN(D793)=15,LEFT(D793,1)="3",RIGHT(D793,1)="3",ISNUMBER(--D793)))),"Invalid/missing supplier VAT no; ","")&amp;IF(AND(L793="Yes",K793&lt;&gt;"Yes"),"VAT claimed without valid tax invoice; ","")&amp;IF(AND(L793="Yes",ISNUMBER(SEARCH("blocked",G793))),"Blocked input VAT claimed; ","")&amp;IF(AND(F793="Import - VAT paid at customs (Box 8)",M793=""),"Customs declaration no missing; ","")&amp;IF(AND(F793="Import - Reverse charge (Box 9)",E793="Saudi Arabia"),"RCM used for a local supplier; ","")&amp;IF(AND(L793="Yes",NOT(OR(F793="Standard domestic 15% (Box 7)",F793="Import - VAT paid at customs (Box 8)",F793="Import - Reverse charge (Box 9)"))),"VAT claimed on non-taxable category; ",""))</f>
        <v/>
      </c>
    </row>
    <row r="794">
      <c r="A794" s="17" t="n"/>
      <c r="B794" s="14" t="n"/>
      <c r="C794" s="14" t="n"/>
      <c r="D794" s="16" t="n"/>
      <c r="E794" s="14" t="n"/>
      <c r="F794" s="14" t="n"/>
      <c r="G794" s="14" t="n"/>
      <c r="H794" s="19" t="n"/>
      <c r="I794" s="19" t="n"/>
      <c r="J794" s="34">
        <f>IF(A794="","",H794+I794)</f>
        <v/>
      </c>
      <c r="K794" s="14" t="n"/>
      <c r="L794" s="14" t="n"/>
      <c r="M794" s="14" t="n"/>
      <c r="N794" s="14" t="n"/>
      <c r="O794" s="20">
        <f>IF(A794="","",SUMPRODUCT((A794&gt;=Setup!$C$19:$C$30)*(A794&lt;=Setup!$D$19:$D$30)*Setup!$A$19:$A$30))</f>
        <v/>
      </c>
      <c r="P794" s="34">
        <f>IF(A794="","",IF(OR(F794="Standard domestic 15% (Box 7)",F794="Import - VAT paid at customs (Box 8)",F794="Import - Reverse charge (Box 9)"),ROUND(H794*Setup!$B$9,2),0))</f>
        <v/>
      </c>
      <c r="Q794" s="34">
        <f>IF(A794="","",I794-P794)</f>
        <v/>
      </c>
      <c r="R794" s="34">
        <f>IF(A794="","",IF(L794="Yes",I794,0))</f>
        <v/>
      </c>
      <c r="S794" s="34">
        <f>IF(A794="","",IF(AND(L794="Yes",K794="Yes",NOT(ISNUMBER(SEARCH("blocked",G794))),OR(F794="Standard domestic 15% (Box 7)",F794="Import - VAT paid at customs (Box 8)",F794="Import - Reverse charge (Box 9)"),OR(F794&lt;&gt;"Standard domestic 15% (Box 7)",AND(LEN(D794)=15,LEFT(D794,1)="3",RIGHT(D794,1)="3",ISNUMBER(--D794)))),I794,0))</f>
        <v/>
      </c>
      <c r="T794" s="34">
        <f>IF(A794="","",R794-S794)</f>
        <v/>
      </c>
      <c r="U794" s="23">
        <f>IF(A794="","",IF(O794=0,"Outside audit periods; ","")&amp;IF(F794="","No VAT category; ","")&amp;IF(ABS(Q794)&gt;Setup!$B$10,"VAT ≠ 15% × net; ","")&amp;IF(AND(F794="Standard domestic 15% (Box 7)",NOT(AND(LEN(D794)=15,LEFT(D794,1)="3",RIGHT(D794,1)="3",ISNUMBER(--D794)))),"Invalid/missing supplier VAT no; ","")&amp;IF(AND(L794="Yes",K794&lt;&gt;"Yes"),"VAT claimed without valid tax invoice; ","")&amp;IF(AND(L794="Yes",ISNUMBER(SEARCH("blocked",G794))),"Blocked input VAT claimed; ","")&amp;IF(AND(F794="Import - VAT paid at customs (Box 8)",M794=""),"Customs declaration no missing; ","")&amp;IF(AND(F794="Import - Reverse charge (Box 9)",E794="Saudi Arabia"),"RCM used for a local supplier; ","")&amp;IF(AND(L794="Yes",NOT(OR(F794="Standard domestic 15% (Box 7)",F794="Import - VAT paid at customs (Box 8)",F794="Import - Reverse charge (Box 9)"))),"VAT claimed on non-taxable category; ",""))</f>
        <v/>
      </c>
    </row>
    <row r="795">
      <c r="A795" s="17" t="n"/>
      <c r="B795" s="14" t="n"/>
      <c r="C795" s="14" t="n"/>
      <c r="D795" s="16" t="n"/>
      <c r="E795" s="14" t="n"/>
      <c r="F795" s="14" t="n"/>
      <c r="G795" s="14" t="n"/>
      <c r="H795" s="19" t="n"/>
      <c r="I795" s="19" t="n"/>
      <c r="J795" s="34">
        <f>IF(A795="","",H795+I795)</f>
        <v/>
      </c>
      <c r="K795" s="14" t="n"/>
      <c r="L795" s="14" t="n"/>
      <c r="M795" s="14" t="n"/>
      <c r="N795" s="14" t="n"/>
      <c r="O795" s="20">
        <f>IF(A795="","",SUMPRODUCT((A795&gt;=Setup!$C$19:$C$30)*(A795&lt;=Setup!$D$19:$D$30)*Setup!$A$19:$A$30))</f>
        <v/>
      </c>
      <c r="P795" s="34">
        <f>IF(A795="","",IF(OR(F795="Standard domestic 15% (Box 7)",F795="Import - VAT paid at customs (Box 8)",F795="Import - Reverse charge (Box 9)"),ROUND(H795*Setup!$B$9,2),0))</f>
        <v/>
      </c>
      <c r="Q795" s="34">
        <f>IF(A795="","",I795-P795)</f>
        <v/>
      </c>
      <c r="R795" s="34">
        <f>IF(A795="","",IF(L795="Yes",I795,0))</f>
        <v/>
      </c>
      <c r="S795" s="34">
        <f>IF(A795="","",IF(AND(L795="Yes",K795="Yes",NOT(ISNUMBER(SEARCH("blocked",G795))),OR(F795="Standard domestic 15% (Box 7)",F795="Import - VAT paid at customs (Box 8)",F795="Import - Reverse charge (Box 9)"),OR(F795&lt;&gt;"Standard domestic 15% (Box 7)",AND(LEN(D795)=15,LEFT(D795,1)="3",RIGHT(D795,1)="3",ISNUMBER(--D795)))),I795,0))</f>
        <v/>
      </c>
      <c r="T795" s="34">
        <f>IF(A795="","",R795-S795)</f>
        <v/>
      </c>
      <c r="U795" s="23">
        <f>IF(A795="","",IF(O795=0,"Outside audit periods; ","")&amp;IF(F795="","No VAT category; ","")&amp;IF(ABS(Q795)&gt;Setup!$B$10,"VAT ≠ 15% × net; ","")&amp;IF(AND(F795="Standard domestic 15% (Box 7)",NOT(AND(LEN(D795)=15,LEFT(D795,1)="3",RIGHT(D795,1)="3",ISNUMBER(--D795)))),"Invalid/missing supplier VAT no; ","")&amp;IF(AND(L795="Yes",K795&lt;&gt;"Yes"),"VAT claimed without valid tax invoice; ","")&amp;IF(AND(L795="Yes",ISNUMBER(SEARCH("blocked",G795))),"Blocked input VAT claimed; ","")&amp;IF(AND(F795="Import - VAT paid at customs (Box 8)",M795=""),"Customs declaration no missing; ","")&amp;IF(AND(F795="Import - Reverse charge (Box 9)",E795="Saudi Arabia"),"RCM used for a local supplier; ","")&amp;IF(AND(L795="Yes",NOT(OR(F795="Standard domestic 15% (Box 7)",F795="Import - VAT paid at customs (Box 8)",F795="Import - Reverse charge (Box 9)"))),"VAT claimed on non-taxable category; ",""))</f>
        <v/>
      </c>
    </row>
    <row r="796">
      <c r="A796" s="17" t="n"/>
      <c r="B796" s="14" t="n"/>
      <c r="C796" s="14" t="n"/>
      <c r="D796" s="16" t="n"/>
      <c r="E796" s="14" t="n"/>
      <c r="F796" s="14" t="n"/>
      <c r="G796" s="14" t="n"/>
      <c r="H796" s="19" t="n"/>
      <c r="I796" s="19" t="n"/>
      <c r="J796" s="34">
        <f>IF(A796="","",H796+I796)</f>
        <v/>
      </c>
      <c r="K796" s="14" t="n"/>
      <c r="L796" s="14" t="n"/>
      <c r="M796" s="14" t="n"/>
      <c r="N796" s="14" t="n"/>
      <c r="O796" s="20">
        <f>IF(A796="","",SUMPRODUCT((A796&gt;=Setup!$C$19:$C$30)*(A796&lt;=Setup!$D$19:$D$30)*Setup!$A$19:$A$30))</f>
        <v/>
      </c>
      <c r="P796" s="34">
        <f>IF(A796="","",IF(OR(F796="Standard domestic 15% (Box 7)",F796="Import - VAT paid at customs (Box 8)",F796="Import - Reverse charge (Box 9)"),ROUND(H796*Setup!$B$9,2),0))</f>
        <v/>
      </c>
      <c r="Q796" s="34">
        <f>IF(A796="","",I796-P796)</f>
        <v/>
      </c>
      <c r="R796" s="34">
        <f>IF(A796="","",IF(L796="Yes",I796,0))</f>
        <v/>
      </c>
      <c r="S796" s="34">
        <f>IF(A796="","",IF(AND(L796="Yes",K796="Yes",NOT(ISNUMBER(SEARCH("blocked",G796))),OR(F796="Standard domestic 15% (Box 7)",F796="Import - VAT paid at customs (Box 8)",F796="Import - Reverse charge (Box 9)"),OR(F796&lt;&gt;"Standard domestic 15% (Box 7)",AND(LEN(D796)=15,LEFT(D796,1)="3",RIGHT(D796,1)="3",ISNUMBER(--D796)))),I796,0))</f>
        <v/>
      </c>
      <c r="T796" s="34">
        <f>IF(A796="","",R796-S796)</f>
        <v/>
      </c>
      <c r="U796" s="23">
        <f>IF(A796="","",IF(O796=0,"Outside audit periods; ","")&amp;IF(F796="","No VAT category; ","")&amp;IF(ABS(Q796)&gt;Setup!$B$10,"VAT ≠ 15% × net; ","")&amp;IF(AND(F796="Standard domestic 15% (Box 7)",NOT(AND(LEN(D796)=15,LEFT(D796,1)="3",RIGHT(D796,1)="3",ISNUMBER(--D796)))),"Invalid/missing supplier VAT no; ","")&amp;IF(AND(L796="Yes",K796&lt;&gt;"Yes"),"VAT claimed without valid tax invoice; ","")&amp;IF(AND(L796="Yes",ISNUMBER(SEARCH("blocked",G796))),"Blocked input VAT claimed; ","")&amp;IF(AND(F796="Import - VAT paid at customs (Box 8)",M796=""),"Customs declaration no missing; ","")&amp;IF(AND(F796="Import - Reverse charge (Box 9)",E796="Saudi Arabia"),"RCM used for a local supplier; ","")&amp;IF(AND(L796="Yes",NOT(OR(F796="Standard domestic 15% (Box 7)",F796="Import - VAT paid at customs (Box 8)",F796="Import - Reverse charge (Box 9)"))),"VAT claimed on non-taxable category; ",""))</f>
        <v/>
      </c>
    </row>
    <row r="797">
      <c r="A797" s="17" t="n"/>
      <c r="B797" s="14" t="n"/>
      <c r="C797" s="14" t="n"/>
      <c r="D797" s="16" t="n"/>
      <c r="E797" s="14" t="n"/>
      <c r="F797" s="14" t="n"/>
      <c r="G797" s="14" t="n"/>
      <c r="H797" s="19" t="n"/>
      <c r="I797" s="19" t="n"/>
      <c r="J797" s="34">
        <f>IF(A797="","",H797+I797)</f>
        <v/>
      </c>
      <c r="K797" s="14" t="n"/>
      <c r="L797" s="14" t="n"/>
      <c r="M797" s="14" t="n"/>
      <c r="N797" s="14" t="n"/>
      <c r="O797" s="20">
        <f>IF(A797="","",SUMPRODUCT((A797&gt;=Setup!$C$19:$C$30)*(A797&lt;=Setup!$D$19:$D$30)*Setup!$A$19:$A$30))</f>
        <v/>
      </c>
      <c r="P797" s="34">
        <f>IF(A797="","",IF(OR(F797="Standard domestic 15% (Box 7)",F797="Import - VAT paid at customs (Box 8)",F797="Import - Reverse charge (Box 9)"),ROUND(H797*Setup!$B$9,2),0))</f>
        <v/>
      </c>
      <c r="Q797" s="34">
        <f>IF(A797="","",I797-P797)</f>
        <v/>
      </c>
      <c r="R797" s="34">
        <f>IF(A797="","",IF(L797="Yes",I797,0))</f>
        <v/>
      </c>
      <c r="S797" s="34">
        <f>IF(A797="","",IF(AND(L797="Yes",K797="Yes",NOT(ISNUMBER(SEARCH("blocked",G797))),OR(F797="Standard domestic 15% (Box 7)",F797="Import - VAT paid at customs (Box 8)",F797="Import - Reverse charge (Box 9)"),OR(F797&lt;&gt;"Standard domestic 15% (Box 7)",AND(LEN(D797)=15,LEFT(D797,1)="3",RIGHT(D797,1)="3",ISNUMBER(--D797)))),I797,0))</f>
        <v/>
      </c>
      <c r="T797" s="34">
        <f>IF(A797="","",R797-S797)</f>
        <v/>
      </c>
      <c r="U797" s="23">
        <f>IF(A797="","",IF(O797=0,"Outside audit periods; ","")&amp;IF(F797="","No VAT category; ","")&amp;IF(ABS(Q797)&gt;Setup!$B$10,"VAT ≠ 15% × net; ","")&amp;IF(AND(F797="Standard domestic 15% (Box 7)",NOT(AND(LEN(D797)=15,LEFT(D797,1)="3",RIGHT(D797,1)="3",ISNUMBER(--D797)))),"Invalid/missing supplier VAT no; ","")&amp;IF(AND(L797="Yes",K797&lt;&gt;"Yes"),"VAT claimed without valid tax invoice; ","")&amp;IF(AND(L797="Yes",ISNUMBER(SEARCH("blocked",G797))),"Blocked input VAT claimed; ","")&amp;IF(AND(F797="Import - VAT paid at customs (Box 8)",M797=""),"Customs declaration no missing; ","")&amp;IF(AND(F797="Import - Reverse charge (Box 9)",E797="Saudi Arabia"),"RCM used for a local supplier; ","")&amp;IF(AND(L797="Yes",NOT(OR(F797="Standard domestic 15% (Box 7)",F797="Import - VAT paid at customs (Box 8)",F797="Import - Reverse charge (Box 9)"))),"VAT claimed on non-taxable category; ",""))</f>
        <v/>
      </c>
    </row>
    <row r="798">
      <c r="A798" s="17" t="n"/>
      <c r="B798" s="14" t="n"/>
      <c r="C798" s="14" t="n"/>
      <c r="D798" s="16" t="n"/>
      <c r="E798" s="14" t="n"/>
      <c r="F798" s="14" t="n"/>
      <c r="G798" s="14" t="n"/>
      <c r="H798" s="19" t="n"/>
      <c r="I798" s="19" t="n"/>
      <c r="J798" s="34">
        <f>IF(A798="","",H798+I798)</f>
        <v/>
      </c>
      <c r="K798" s="14" t="n"/>
      <c r="L798" s="14" t="n"/>
      <c r="M798" s="14" t="n"/>
      <c r="N798" s="14" t="n"/>
      <c r="O798" s="20">
        <f>IF(A798="","",SUMPRODUCT((A798&gt;=Setup!$C$19:$C$30)*(A798&lt;=Setup!$D$19:$D$30)*Setup!$A$19:$A$30))</f>
        <v/>
      </c>
      <c r="P798" s="34">
        <f>IF(A798="","",IF(OR(F798="Standard domestic 15% (Box 7)",F798="Import - VAT paid at customs (Box 8)",F798="Import - Reverse charge (Box 9)"),ROUND(H798*Setup!$B$9,2),0))</f>
        <v/>
      </c>
      <c r="Q798" s="34">
        <f>IF(A798="","",I798-P798)</f>
        <v/>
      </c>
      <c r="R798" s="34">
        <f>IF(A798="","",IF(L798="Yes",I798,0))</f>
        <v/>
      </c>
      <c r="S798" s="34">
        <f>IF(A798="","",IF(AND(L798="Yes",K798="Yes",NOT(ISNUMBER(SEARCH("blocked",G798))),OR(F798="Standard domestic 15% (Box 7)",F798="Import - VAT paid at customs (Box 8)",F798="Import - Reverse charge (Box 9)"),OR(F798&lt;&gt;"Standard domestic 15% (Box 7)",AND(LEN(D798)=15,LEFT(D798,1)="3",RIGHT(D798,1)="3",ISNUMBER(--D798)))),I798,0))</f>
        <v/>
      </c>
      <c r="T798" s="34">
        <f>IF(A798="","",R798-S798)</f>
        <v/>
      </c>
      <c r="U798" s="23">
        <f>IF(A798="","",IF(O798=0,"Outside audit periods; ","")&amp;IF(F798="","No VAT category; ","")&amp;IF(ABS(Q798)&gt;Setup!$B$10,"VAT ≠ 15% × net; ","")&amp;IF(AND(F798="Standard domestic 15% (Box 7)",NOT(AND(LEN(D798)=15,LEFT(D798,1)="3",RIGHT(D798,1)="3",ISNUMBER(--D798)))),"Invalid/missing supplier VAT no; ","")&amp;IF(AND(L798="Yes",K798&lt;&gt;"Yes"),"VAT claimed without valid tax invoice; ","")&amp;IF(AND(L798="Yes",ISNUMBER(SEARCH("blocked",G798))),"Blocked input VAT claimed; ","")&amp;IF(AND(F798="Import - VAT paid at customs (Box 8)",M798=""),"Customs declaration no missing; ","")&amp;IF(AND(F798="Import - Reverse charge (Box 9)",E798="Saudi Arabia"),"RCM used for a local supplier; ","")&amp;IF(AND(L798="Yes",NOT(OR(F798="Standard domestic 15% (Box 7)",F798="Import - VAT paid at customs (Box 8)",F798="Import - Reverse charge (Box 9)"))),"VAT claimed on non-taxable category; ",""))</f>
        <v/>
      </c>
    </row>
    <row r="799">
      <c r="A799" s="17" t="n"/>
      <c r="B799" s="14" t="n"/>
      <c r="C799" s="14" t="n"/>
      <c r="D799" s="16" t="n"/>
      <c r="E799" s="14" t="n"/>
      <c r="F799" s="14" t="n"/>
      <c r="G799" s="14" t="n"/>
      <c r="H799" s="19" t="n"/>
      <c r="I799" s="19" t="n"/>
      <c r="J799" s="34">
        <f>IF(A799="","",H799+I799)</f>
        <v/>
      </c>
      <c r="K799" s="14" t="n"/>
      <c r="L799" s="14" t="n"/>
      <c r="M799" s="14" t="n"/>
      <c r="N799" s="14" t="n"/>
      <c r="O799" s="20">
        <f>IF(A799="","",SUMPRODUCT((A799&gt;=Setup!$C$19:$C$30)*(A799&lt;=Setup!$D$19:$D$30)*Setup!$A$19:$A$30))</f>
        <v/>
      </c>
      <c r="P799" s="34">
        <f>IF(A799="","",IF(OR(F799="Standard domestic 15% (Box 7)",F799="Import - VAT paid at customs (Box 8)",F799="Import - Reverse charge (Box 9)"),ROUND(H799*Setup!$B$9,2),0))</f>
        <v/>
      </c>
      <c r="Q799" s="34">
        <f>IF(A799="","",I799-P799)</f>
        <v/>
      </c>
      <c r="R799" s="34">
        <f>IF(A799="","",IF(L799="Yes",I799,0))</f>
        <v/>
      </c>
      <c r="S799" s="34">
        <f>IF(A799="","",IF(AND(L799="Yes",K799="Yes",NOT(ISNUMBER(SEARCH("blocked",G799))),OR(F799="Standard domestic 15% (Box 7)",F799="Import - VAT paid at customs (Box 8)",F799="Import - Reverse charge (Box 9)"),OR(F799&lt;&gt;"Standard domestic 15% (Box 7)",AND(LEN(D799)=15,LEFT(D799,1)="3",RIGHT(D799,1)="3",ISNUMBER(--D799)))),I799,0))</f>
        <v/>
      </c>
      <c r="T799" s="34">
        <f>IF(A799="","",R799-S799)</f>
        <v/>
      </c>
      <c r="U799" s="23">
        <f>IF(A799="","",IF(O799=0,"Outside audit periods; ","")&amp;IF(F799="","No VAT category; ","")&amp;IF(ABS(Q799)&gt;Setup!$B$10,"VAT ≠ 15% × net; ","")&amp;IF(AND(F799="Standard domestic 15% (Box 7)",NOT(AND(LEN(D799)=15,LEFT(D799,1)="3",RIGHT(D799,1)="3",ISNUMBER(--D799)))),"Invalid/missing supplier VAT no; ","")&amp;IF(AND(L799="Yes",K799&lt;&gt;"Yes"),"VAT claimed without valid tax invoice; ","")&amp;IF(AND(L799="Yes",ISNUMBER(SEARCH("blocked",G799))),"Blocked input VAT claimed; ","")&amp;IF(AND(F799="Import - VAT paid at customs (Box 8)",M799=""),"Customs declaration no missing; ","")&amp;IF(AND(F799="Import - Reverse charge (Box 9)",E799="Saudi Arabia"),"RCM used for a local supplier; ","")&amp;IF(AND(L799="Yes",NOT(OR(F799="Standard domestic 15% (Box 7)",F799="Import - VAT paid at customs (Box 8)",F799="Import - Reverse charge (Box 9)"))),"VAT claimed on non-taxable category; ",""))</f>
        <v/>
      </c>
    </row>
    <row r="800">
      <c r="A800" s="17" t="n"/>
      <c r="B800" s="14" t="n"/>
      <c r="C800" s="14" t="n"/>
      <c r="D800" s="16" t="n"/>
      <c r="E800" s="14" t="n"/>
      <c r="F800" s="14" t="n"/>
      <c r="G800" s="14" t="n"/>
      <c r="H800" s="19" t="n"/>
      <c r="I800" s="19" t="n"/>
      <c r="J800" s="34">
        <f>IF(A800="","",H800+I800)</f>
        <v/>
      </c>
      <c r="K800" s="14" t="n"/>
      <c r="L800" s="14" t="n"/>
      <c r="M800" s="14" t="n"/>
      <c r="N800" s="14" t="n"/>
      <c r="O800" s="20">
        <f>IF(A800="","",SUMPRODUCT((A800&gt;=Setup!$C$19:$C$30)*(A800&lt;=Setup!$D$19:$D$30)*Setup!$A$19:$A$30))</f>
        <v/>
      </c>
      <c r="P800" s="34">
        <f>IF(A800="","",IF(OR(F800="Standard domestic 15% (Box 7)",F800="Import - VAT paid at customs (Box 8)",F800="Import - Reverse charge (Box 9)"),ROUND(H800*Setup!$B$9,2),0))</f>
        <v/>
      </c>
      <c r="Q800" s="34">
        <f>IF(A800="","",I800-P800)</f>
        <v/>
      </c>
      <c r="R800" s="34">
        <f>IF(A800="","",IF(L800="Yes",I800,0))</f>
        <v/>
      </c>
      <c r="S800" s="34">
        <f>IF(A800="","",IF(AND(L800="Yes",K800="Yes",NOT(ISNUMBER(SEARCH("blocked",G800))),OR(F800="Standard domestic 15% (Box 7)",F800="Import - VAT paid at customs (Box 8)",F800="Import - Reverse charge (Box 9)"),OR(F800&lt;&gt;"Standard domestic 15% (Box 7)",AND(LEN(D800)=15,LEFT(D800,1)="3",RIGHT(D800,1)="3",ISNUMBER(--D800)))),I800,0))</f>
        <v/>
      </c>
      <c r="T800" s="34">
        <f>IF(A800="","",R800-S800)</f>
        <v/>
      </c>
      <c r="U800" s="23">
        <f>IF(A800="","",IF(O800=0,"Outside audit periods; ","")&amp;IF(F800="","No VAT category; ","")&amp;IF(ABS(Q800)&gt;Setup!$B$10,"VAT ≠ 15% × net; ","")&amp;IF(AND(F800="Standard domestic 15% (Box 7)",NOT(AND(LEN(D800)=15,LEFT(D800,1)="3",RIGHT(D800,1)="3",ISNUMBER(--D800)))),"Invalid/missing supplier VAT no; ","")&amp;IF(AND(L800="Yes",K800&lt;&gt;"Yes"),"VAT claimed without valid tax invoice; ","")&amp;IF(AND(L800="Yes",ISNUMBER(SEARCH("blocked",G800))),"Blocked input VAT claimed; ","")&amp;IF(AND(F800="Import - VAT paid at customs (Box 8)",M800=""),"Customs declaration no missing; ","")&amp;IF(AND(F800="Import - Reverse charge (Box 9)",E800="Saudi Arabia"),"RCM used for a local supplier; ","")&amp;IF(AND(L800="Yes",NOT(OR(F800="Standard domestic 15% (Box 7)",F800="Import - VAT paid at customs (Box 8)",F800="Import - Reverse charge (Box 9)"))),"VAT claimed on non-taxable category; ",""))</f>
        <v/>
      </c>
    </row>
    <row r="801">
      <c r="A801" s="17" t="n"/>
      <c r="B801" s="14" t="n"/>
      <c r="C801" s="14" t="n"/>
      <c r="D801" s="16" t="n"/>
      <c r="E801" s="14" t="n"/>
      <c r="F801" s="14" t="n"/>
      <c r="G801" s="14" t="n"/>
      <c r="H801" s="19" t="n"/>
      <c r="I801" s="19" t="n"/>
      <c r="J801" s="34">
        <f>IF(A801="","",H801+I801)</f>
        <v/>
      </c>
      <c r="K801" s="14" t="n"/>
      <c r="L801" s="14" t="n"/>
      <c r="M801" s="14" t="n"/>
      <c r="N801" s="14" t="n"/>
      <c r="O801" s="20">
        <f>IF(A801="","",SUMPRODUCT((A801&gt;=Setup!$C$19:$C$30)*(A801&lt;=Setup!$D$19:$D$30)*Setup!$A$19:$A$30))</f>
        <v/>
      </c>
      <c r="P801" s="34">
        <f>IF(A801="","",IF(OR(F801="Standard domestic 15% (Box 7)",F801="Import - VAT paid at customs (Box 8)",F801="Import - Reverse charge (Box 9)"),ROUND(H801*Setup!$B$9,2),0))</f>
        <v/>
      </c>
      <c r="Q801" s="34">
        <f>IF(A801="","",I801-P801)</f>
        <v/>
      </c>
      <c r="R801" s="34">
        <f>IF(A801="","",IF(L801="Yes",I801,0))</f>
        <v/>
      </c>
      <c r="S801" s="34">
        <f>IF(A801="","",IF(AND(L801="Yes",K801="Yes",NOT(ISNUMBER(SEARCH("blocked",G801))),OR(F801="Standard domestic 15% (Box 7)",F801="Import - VAT paid at customs (Box 8)",F801="Import - Reverse charge (Box 9)"),OR(F801&lt;&gt;"Standard domestic 15% (Box 7)",AND(LEN(D801)=15,LEFT(D801,1)="3",RIGHT(D801,1)="3",ISNUMBER(--D801)))),I801,0))</f>
        <v/>
      </c>
      <c r="T801" s="34">
        <f>IF(A801="","",R801-S801)</f>
        <v/>
      </c>
      <c r="U801" s="23">
        <f>IF(A801="","",IF(O801=0,"Outside audit periods; ","")&amp;IF(F801="","No VAT category; ","")&amp;IF(ABS(Q801)&gt;Setup!$B$10,"VAT ≠ 15% × net; ","")&amp;IF(AND(F801="Standard domestic 15% (Box 7)",NOT(AND(LEN(D801)=15,LEFT(D801,1)="3",RIGHT(D801,1)="3",ISNUMBER(--D801)))),"Invalid/missing supplier VAT no; ","")&amp;IF(AND(L801="Yes",K801&lt;&gt;"Yes"),"VAT claimed without valid tax invoice; ","")&amp;IF(AND(L801="Yes",ISNUMBER(SEARCH("blocked",G801))),"Blocked input VAT claimed; ","")&amp;IF(AND(F801="Import - VAT paid at customs (Box 8)",M801=""),"Customs declaration no missing; ","")&amp;IF(AND(F801="Import - Reverse charge (Box 9)",E801="Saudi Arabia"),"RCM used for a local supplier; ","")&amp;IF(AND(L801="Yes",NOT(OR(F801="Standard domestic 15% (Box 7)",F801="Import - VAT paid at customs (Box 8)",F801="Import - Reverse charge (Box 9)"))),"VAT claimed on non-taxable category; ",""))</f>
        <v/>
      </c>
    </row>
    <row r="802">
      <c r="A802" s="17" t="n"/>
      <c r="B802" s="14" t="n"/>
      <c r="C802" s="14" t="n"/>
      <c r="D802" s="16" t="n"/>
      <c r="E802" s="14" t="n"/>
      <c r="F802" s="14" t="n"/>
      <c r="G802" s="14" t="n"/>
      <c r="H802" s="19" t="n"/>
      <c r="I802" s="19" t="n"/>
      <c r="J802" s="34">
        <f>IF(A802="","",H802+I802)</f>
        <v/>
      </c>
      <c r="K802" s="14" t="n"/>
      <c r="L802" s="14" t="n"/>
      <c r="M802" s="14" t="n"/>
      <c r="N802" s="14" t="n"/>
      <c r="O802" s="20">
        <f>IF(A802="","",SUMPRODUCT((A802&gt;=Setup!$C$19:$C$30)*(A802&lt;=Setup!$D$19:$D$30)*Setup!$A$19:$A$30))</f>
        <v/>
      </c>
      <c r="P802" s="34">
        <f>IF(A802="","",IF(OR(F802="Standard domestic 15% (Box 7)",F802="Import - VAT paid at customs (Box 8)",F802="Import - Reverse charge (Box 9)"),ROUND(H802*Setup!$B$9,2),0))</f>
        <v/>
      </c>
      <c r="Q802" s="34">
        <f>IF(A802="","",I802-P802)</f>
        <v/>
      </c>
      <c r="R802" s="34">
        <f>IF(A802="","",IF(L802="Yes",I802,0))</f>
        <v/>
      </c>
      <c r="S802" s="34">
        <f>IF(A802="","",IF(AND(L802="Yes",K802="Yes",NOT(ISNUMBER(SEARCH("blocked",G802))),OR(F802="Standard domestic 15% (Box 7)",F802="Import - VAT paid at customs (Box 8)",F802="Import - Reverse charge (Box 9)"),OR(F802&lt;&gt;"Standard domestic 15% (Box 7)",AND(LEN(D802)=15,LEFT(D802,1)="3",RIGHT(D802,1)="3",ISNUMBER(--D802)))),I802,0))</f>
        <v/>
      </c>
      <c r="T802" s="34">
        <f>IF(A802="","",R802-S802)</f>
        <v/>
      </c>
      <c r="U802" s="23">
        <f>IF(A802="","",IF(O802=0,"Outside audit periods; ","")&amp;IF(F802="","No VAT category; ","")&amp;IF(ABS(Q802)&gt;Setup!$B$10,"VAT ≠ 15% × net; ","")&amp;IF(AND(F802="Standard domestic 15% (Box 7)",NOT(AND(LEN(D802)=15,LEFT(D802,1)="3",RIGHT(D802,1)="3",ISNUMBER(--D802)))),"Invalid/missing supplier VAT no; ","")&amp;IF(AND(L802="Yes",K802&lt;&gt;"Yes"),"VAT claimed without valid tax invoice; ","")&amp;IF(AND(L802="Yes",ISNUMBER(SEARCH("blocked",G802))),"Blocked input VAT claimed; ","")&amp;IF(AND(F802="Import - VAT paid at customs (Box 8)",M802=""),"Customs declaration no missing; ","")&amp;IF(AND(F802="Import - Reverse charge (Box 9)",E802="Saudi Arabia"),"RCM used for a local supplier; ","")&amp;IF(AND(L802="Yes",NOT(OR(F802="Standard domestic 15% (Box 7)",F802="Import - VAT paid at customs (Box 8)",F802="Import - Reverse charge (Box 9)"))),"VAT claimed on non-taxable category; ",""))</f>
        <v/>
      </c>
    </row>
    <row r="803">
      <c r="A803" s="17" t="n"/>
      <c r="B803" s="14" t="n"/>
      <c r="C803" s="14" t="n"/>
      <c r="D803" s="16" t="n"/>
      <c r="E803" s="14" t="n"/>
      <c r="F803" s="14" t="n"/>
      <c r="G803" s="14" t="n"/>
      <c r="H803" s="19" t="n"/>
      <c r="I803" s="19" t="n"/>
      <c r="J803" s="34">
        <f>IF(A803="","",H803+I803)</f>
        <v/>
      </c>
      <c r="K803" s="14" t="n"/>
      <c r="L803" s="14" t="n"/>
      <c r="M803" s="14" t="n"/>
      <c r="N803" s="14" t="n"/>
      <c r="O803" s="20">
        <f>IF(A803="","",SUMPRODUCT((A803&gt;=Setup!$C$19:$C$30)*(A803&lt;=Setup!$D$19:$D$30)*Setup!$A$19:$A$30))</f>
        <v/>
      </c>
      <c r="P803" s="34">
        <f>IF(A803="","",IF(OR(F803="Standard domestic 15% (Box 7)",F803="Import - VAT paid at customs (Box 8)",F803="Import - Reverse charge (Box 9)"),ROUND(H803*Setup!$B$9,2),0))</f>
        <v/>
      </c>
      <c r="Q803" s="34">
        <f>IF(A803="","",I803-P803)</f>
        <v/>
      </c>
      <c r="R803" s="34">
        <f>IF(A803="","",IF(L803="Yes",I803,0))</f>
        <v/>
      </c>
      <c r="S803" s="34">
        <f>IF(A803="","",IF(AND(L803="Yes",K803="Yes",NOT(ISNUMBER(SEARCH("blocked",G803))),OR(F803="Standard domestic 15% (Box 7)",F803="Import - VAT paid at customs (Box 8)",F803="Import - Reverse charge (Box 9)"),OR(F803&lt;&gt;"Standard domestic 15% (Box 7)",AND(LEN(D803)=15,LEFT(D803,1)="3",RIGHT(D803,1)="3",ISNUMBER(--D803)))),I803,0))</f>
        <v/>
      </c>
      <c r="T803" s="34">
        <f>IF(A803="","",R803-S803)</f>
        <v/>
      </c>
      <c r="U803" s="23">
        <f>IF(A803="","",IF(O803=0,"Outside audit periods; ","")&amp;IF(F803="","No VAT category; ","")&amp;IF(ABS(Q803)&gt;Setup!$B$10,"VAT ≠ 15% × net; ","")&amp;IF(AND(F803="Standard domestic 15% (Box 7)",NOT(AND(LEN(D803)=15,LEFT(D803,1)="3",RIGHT(D803,1)="3",ISNUMBER(--D803)))),"Invalid/missing supplier VAT no; ","")&amp;IF(AND(L803="Yes",K803&lt;&gt;"Yes"),"VAT claimed without valid tax invoice; ","")&amp;IF(AND(L803="Yes",ISNUMBER(SEARCH("blocked",G803))),"Blocked input VAT claimed; ","")&amp;IF(AND(F803="Import - VAT paid at customs (Box 8)",M803=""),"Customs declaration no missing; ","")&amp;IF(AND(F803="Import - Reverse charge (Box 9)",E803="Saudi Arabia"),"RCM used for a local supplier; ","")&amp;IF(AND(L803="Yes",NOT(OR(F803="Standard domestic 15% (Box 7)",F803="Import - VAT paid at customs (Box 8)",F803="Import - Reverse charge (Box 9)"))),"VAT claimed on non-taxable category; ",""))</f>
        <v/>
      </c>
    </row>
    <row r="804">
      <c r="A804" s="17" t="n"/>
      <c r="B804" s="14" t="n"/>
      <c r="C804" s="14" t="n"/>
      <c r="D804" s="16" t="n"/>
      <c r="E804" s="14" t="n"/>
      <c r="F804" s="14" t="n"/>
      <c r="G804" s="14" t="n"/>
      <c r="H804" s="19" t="n"/>
      <c r="I804" s="19" t="n"/>
      <c r="J804" s="34">
        <f>IF(A804="","",H804+I804)</f>
        <v/>
      </c>
      <c r="K804" s="14" t="n"/>
      <c r="L804" s="14" t="n"/>
      <c r="M804" s="14" t="n"/>
      <c r="N804" s="14" t="n"/>
      <c r="O804" s="20">
        <f>IF(A804="","",SUMPRODUCT((A804&gt;=Setup!$C$19:$C$30)*(A804&lt;=Setup!$D$19:$D$30)*Setup!$A$19:$A$30))</f>
        <v/>
      </c>
      <c r="P804" s="34">
        <f>IF(A804="","",IF(OR(F804="Standard domestic 15% (Box 7)",F804="Import - VAT paid at customs (Box 8)",F804="Import - Reverse charge (Box 9)"),ROUND(H804*Setup!$B$9,2),0))</f>
        <v/>
      </c>
      <c r="Q804" s="34">
        <f>IF(A804="","",I804-P804)</f>
        <v/>
      </c>
      <c r="R804" s="34">
        <f>IF(A804="","",IF(L804="Yes",I804,0))</f>
        <v/>
      </c>
      <c r="S804" s="34">
        <f>IF(A804="","",IF(AND(L804="Yes",K804="Yes",NOT(ISNUMBER(SEARCH("blocked",G804))),OR(F804="Standard domestic 15% (Box 7)",F804="Import - VAT paid at customs (Box 8)",F804="Import - Reverse charge (Box 9)"),OR(F804&lt;&gt;"Standard domestic 15% (Box 7)",AND(LEN(D804)=15,LEFT(D804,1)="3",RIGHT(D804,1)="3",ISNUMBER(--D804)))),I804,0))</f>
        <v/>
      </c>
      <c r="T804" s="34">
        <f>IF(A804="","",R804-S804)</f>
        <v/>
      </c>
      <c r="U804" s="23">
        <f>IF(A804="","",IF(O804=0,"Outside audit periods; ","")&amp;IF(F804="","No VAT category; ","")&amp;IF(ABS(Q804)&gt;Setup!$B$10,"VAT ≠ 15% × net; ","")&amp;IF(AND(F804="Standard domestic 15% (Box 7)",NOT(AND(LEN(D804)=15,LEFT(D804,1)="3",RIGHT(D804,1)="3",ISNUMBER(--D804)))),"Invalid/missing supplier VAT no; ","")&amp;IF(AND(L804="Yes",K804&lt;&gt;"Yes"),"VAT claimed without valid tax invoice; ","")&amp;IF(AND(L804="Yes",ISNUMBER(SEARCH("blocked",G804))),"Blocked input VAT claimed; ","")&amp;IF(AND(F804="Import - VAT paid at customs (Box 8)",M804=""),"Customs declaration no missing; ","")&amp;IF(AND(F804="Import - Reverse charge (Box 9)",E804="Saudi Arabia"),"RCM used for a local supplier; ","")&amp;IF(AND(L804="Yes",NOT(OR(F804="Standard domestic 15% (Box 7)",F804="Import - VAT paid at customs (Box 8)",F804="Import - Reverse charge (Box 9)"))),"VAT claimed on non-taxable category; ",""))</f>
        <v/>
      </c>
    </row>
    <row r="805">
      <c r="A805" s="17" t="n"/>
      <c r="B805" s="14" t="n"/>
      <c r="C805" s="14" t="n"/>
      <c r="D805" s="16" t="n"/>
      <c r="E805" s="14" t="n"/>
      <c r="F805" s="14" t="n"/>
      <c r="G805" s="14" t="n"/>
      <c r="H805" s="19" t="n"/>
      <c r="I805" s="19" t="n"/>
      <c r="J805" s="34">
        <f>IF(A805="","",H805+I805)</f>
        <v/>
      </c>
      <c r="K805" s="14" t="n"/>
      <c r="L805" s="14" t="n"/>
      <c r="M805" s="14" t="n"/>
      <c r="N805" s="14" t="n"/>
      <c r="O805" s="20">
        <f>IF(A805="","",SUMPRODUCT((A805&gt;=Setup!$C$19:$C$30)*(A805&lt;=Setup!$D$19:$D$30)*Setup!$A$19:$A$30))</f>
        <v/>
      </c>
      <c r="P805" s="34">
        <f>IF(A805="","",IF(OR(F805="Standard domestic 15% (Box 7)",F805="Import - VAT paid at customs (Box 8)",F805="Import - Reverse charge (Box 9)"),ROUND(H805*Setup!$B$9,2),0))</f>
        <v/>
      </c>
      <c r="Q805" s="34">
        <f>IF(A805="","",I805-P805)</f>
        <v/>
      </c>
      <c r="R805" s="34">
        <f>IF(A805="","",IF(L805="Yes",I805,0))</f>
        <v/>
      </c>
      <c r="S805" s="34">
        <f>IF(A805="","",IF(AND(L805="Yes",K805="Yes",NOT(ISNUMBER(SEARCH("blocked",G805))),OR(F805="Standard domestic 15% (Box 7)",F805="Import - VAT paid at customs (Box 8)",F805="Import - Reverse charge (Box 9)"),OR(F805&lt;&gt;"Standard domestic 15% (Box 7)",AND(LEN(D805)=15,LEFT(D805,1)="3",RIGHT(D805,1)="3",ISNUMBER(--D805)))),I805,0))</f>
        <v/>
      </c>
      <c r="T805" s="34">
        <f>IF(A805="","",R805-S805)</f>
        <v/>
      </c>
      <c r="U805" s="23">
        <f>IF(A805="","",IF(O805=0,"Outside audit periods; ","")&amp;IF(F805="","No VAT category; ","")&amp;IF(ABS(Q805)&gt;Setup!$B$10,"VAT ≠ 15% × net; ","")&amp;IF(AND(F805="Standard domestic 15% (Box 7)",NOT(AND(LEN(D805)=15,LEFT(D805,1)="3",RIGHT(D805,1)="3",ISNUMBER(--D805)))),"Invalid/missing supplier VAT no; ","")&amp;IF(AND(L805="Yes",K805&lt;&gt;"Yes"),"VAT claimed without valid tax invoice; ","")&amp;IF(AND(L805="Yes",ISNUMBER(SEARCH("blocked",G805))),"Blocked input VAT claimed; ","")&amp;IF(AND(F805="Import - VAT paid at customs (Box 8)",M805=""),"Customs declaration no missing; ","")&amp;IF(AND(F805="Import - Reverse charge (Box 9)",E805="Saudi Arabia"),"RCM used for a local supplier; ","")&amp;IF(AND(L805="Yes",NOT(OR(F805="Standard domestic 15% (Box 7)",F805="Import - VAT paid at customs (Box 8)",F805="Import - Reverse charge (Box 9)"))),"VAT claimed on non-taxable category; ",""))</f>
        <v/>
      </c>
    </row>
    <row r="806">
      <c r="A806" s="17" t="n"/>
      <c r="B806" s="14" t="n"/>
      <c r="C806" s="14" t="n"/>
      <c r="D806" s="16" t="n"/>
      <c r="E806" s="14" t="n"/>
      <c r="F806" s="14" t="n"/>
      <c r="G806" s="14" t="n"/>
      <c r="H806" s="19" t="n"/>
      <c r="I806" s="19" t="n"/>
      <c r="J806" s="34">
        <f>IF(A806="","",H806+I806)</f>
        <v/>
      </c>
      <c r="K806" s="14" t="n"/>
      <c r="L806" s="14" t="n"/>
      <c r="M806" s="14" t="n"/>
      <c r="N806" s="14" t="n"/>
      <c r="O806" s="20">
        <f>IF(A806="","",SUMPRODUCT((A806&gt;=Setup!$C$19:$C$30)*(A806&lt;=Setup!$D$19:$D$30)*Setup!$A$19:$A$30))</f>
        <v/>
      </c>
      <c r="P806" s="34">
        <f>IF(A806="","",IF(OR(F806="Standard domestic 15% (Box 7)",F806="Import - VAT paid at customs (Box 8)",F806="Import - Reverse charge (Box 9)"),ROUND(H806*Setup!$B$9,2),0))</f>
        <v/>
      </c>
      <c r="Q806" s="34">
        <f>IF(A806="","",I806-P806)</f>
        <v/>
      </c>
      <c r="R806" s="34">
        <f>IF(A806="","",IF(L806="Yes",I806,0))</f>
        <v/>
      </c>
      <c r="S806" s="34">
        <f>IF(A806="","",IF(AND(L806="Yes",K806="Yes",NOT(ISNUMBER(SEARCH("blocked",G806))),OR(F806="Standard domestic 15% (Box 7)",F806="Import - VAT paid at customs (Box 8)",F806="Import - Reverse charge (Box 9)"),OR(F806&lt;&gt;"Standard domestic 15% (Box 7)",AND(LEN(D806)=15,LEFT(D806,1)="3",RIGHT(D806,1)="3",ISNUMBER(--D806)))),I806,0))</f>
        <v/>
      </c>
      <c r="T806" s="34">
        <f>IF(A806="","",R806-S806)</f>
        <v/>
      </c>
      <c r="U806" s="23">
        <f>IF(A806="","",IF(O806=0,"Outside audit periods; ","")&amp;IF(F806="","No VAT category; ","")&amp;IF(ABS(Q806)&gt;Setup!$B$10,"VAT ≠ 15% × net; ","")&amp;IF(AND(F806="Standard domestic 15% (Box 7)",NOT(AND(LEN(D806)=15,LEFT(D806,1)="3",RIGHT(D806,1)="3",ISNUMBER(--D806)))),"Invalid/missing supplier VAT no; ","")&amp;IF(AND(L806="Yes",K806&lt;&gt;"Yes"),"VAT claimed without valid tax invoice; ","")&amp;IF(AND(L806="Yes",ISNUMBER(SEARCH("blocked",G806))),"Blocked input VAT claimed; ","")&amp;IF(AND(F806="Import - VAT paid at customs (Box 8)",M806=""),"Customs declaration no missing; ","")&amp;IF(AND(F806="Import - Reverse charge (Box 9)",E806="Saudi Arabia"),"RCM used for a local supplier; ","")&amp;IF(AND(L806="Yes",NOT(OR(F806="Standard domestic 15% (Box 7)",F806="Import - VAT paid at customs (Box 8)",F806="Import - Reverse charge (Box 9)"))),"VAT claimed on non-taxable category; ",""))</f>
        <v/>
      </c>
    </row>
    <row r="807">
      <c r="A807" s="17" t="n"/>
      <c r="B807" s="14" t="n"/>
      <c r="C807" s="14" t="n"/>
      <c r="D807" s="16" t="n"/>
      <c r="E807" s="14" t="n"/>
      <c r="F807" s="14" t="n"/>
      <c r="G807" s="14" t="n"/>
      <c r="H807" s="19" t="n"/>
      <c r="I807" s="19" t="n"/>
      <c r="J807" s="34">
        <f>IF(A807="","",H807+I807)</f>
        <v/>
      </c>
      <c r="K807" s="14" t="n"/>
      <c r="L807" s="14" t="n"/>
      <c r="M807" s="14" t="n"/>
      <c r="N807" s="14" t="n"/>
      <c r="O807" s="20">
        <f>IF(A807="","",SUMPRODUCT((A807&gt;=Setup!$C$19:$C$30)*(A807&lt;=Setup!$D$19:$D$30)*Setup!$A$19:$A$30))</f>
        <v/>
      </c>
      <c r="P807" s="34">
        <f>IF(A807="","",IF(OR(F807="Standard domestic 15% (Box 7)",F807="Import - VAT paid at customs (Box 8)",F807="Import - Reverse charge (Box 9)"),ROUND(H807*Setup!$B$9,2),0))</f>
        <v/>
      </c>
      <c r="Q807" s="34">
        <f>IF(A807="","",I807-P807)</f>
        <v/>
      </c>
      <c r="R807" s="34">
        <f>IF(A807="","",IF(L807="Yes",I807,0))</f>
        <v/>
      </c>
      <c r="S807" s="34">
        <f>IF(A807="","",IF(AND(L807="Yes",K807="Yes",NOT(ISNUMBER(SEARCH("blocked",G807))),OR(F807="Standard domestic 15% (Box 7)",F807="Import - VAT paid at customs (Box 8)",F807="Import - Reverse charge (Box 9)"),OR(F807&lt;&gt;"Standard domestic 15% (Box 7)",AND(LEN(D807)=15,LEFT(D807,1)="3",RIGHT(D807,1)="3",ISNUMBER(--D807)))),I807,0))</f>
        <v/>
      </c>
      <c r="T807" s="34">
        <f>IF(A807="","",R807-S807)</f>
        <v/>
      </c>
      <c r="U807" s="23">
        <f>IF(A807="","",IF(O807=0,"Outside audit periods; ","")&amp;IF(F807="","No VAT category; ","")&amp;IF(ABS(Q807)&gt;Setup!$B$10,"VAT ≠ 15% × net; ","")&amp;IF(AND(F807="Standard domestic 15% (Box 7)",NOT(AND(LEN(D807)=15,LEFT(D807,1)="3",RIGHT(D807,1)="3",ISNUMBER(--D807)))),"Invalid/missing supplier VAT no; ","")&amp;IF(AND(L807="Yes",K807&lt;&gt;"Yes"),"VAT claimed without valid tax invoice; ","")&amp;IF(AND(L807="Yes",ISNUMBER(SEARCH("blocked",G807))),"Blocked input VAT claimed; ","")&amp;IF(AND(F807="Import - VAT paid at customs (Box 8)",M807=""),"Customs declaration no missing; ","")&amp;IF(AND(F807="Import - Reverse charge (Box 9)",E807="Saudi Arabia"),"RCM used for a local supplier; ","")&amp;IF(AND(L807="Yes",NOT(OR(F807="Standard domestic 15% (Box 7)",F807="Import - VAT paid at customs (Box 8)",F807="Import - Reverse charge (Box 9)"))),"VAT claimed on non-taxable category; ",""))</f>
        <v/>
      </c>
    </row>
    <row r="808">
      <c r="A808" s="17" t="n"/>
      <c r="B808" s="14" t="n"/>
      <c r="C808" s="14" t="n"/>
      <c r="D808" s="16" t="n"/>
      <c r="E808" s="14" t="n"/>
      <c r="F808" s="14" t="n"/>
      <c r="G808" s="14" t="n"/>
      <c r="H808" s="19" t="n"/>
      <c r="I808" s="19" t="n"/>
      <c r="J808" s="34">
        <f>IF(A808="","",H808+I808)</f>
        <v/>
      </c>
      <c r="K808" s="14" t="n"/>
      <c r="L808" s="14" t="n"/>
      <c r="M808" s="14" t="n"/>
      <c r="N808" s="14" t="n"/>
      <c r="O808" s="20">
        <f>IF(A808="","",SUMPRODUCT((A808&gt;=Setup!$C$19:$C$30)*(A808&lt;=Setup!$D$19:$D$30)*Setup!$A$19:$A$30))</f>
        <v/>
      </c>
      <c r="P808" s="34">
        <f>IF(A808="","",IF(OR(F808="Standard domestic 15% (Box 7)",F808="Import - VAT paid at customs (Box 8)",F808="Import - Reverse charge (Box 9)"),ROUND(H808*Setup!$B$9,2),0))</f>
        <v/>
      </c>
      <c r="Q808" s="34">
        <f>IF(A808="","",I808-P808)</f>
        <v/>
      </c>
      <c r="R808" s="34">
        <f>IF(A808="","",IF(L808="Yes",I808,0))</f>
        <v/>
      </c>
      <c r="S808" s="34">
        <f>IF(A808="","",IF(AND(L808="Yes",K808="Yes",NOT(ISNUMBER(SEARCH("blocked",G808))),OR(F808="Standard domestic 15% (Box 7)",F808="Import - VAT paid at customs (Box 8)",F808="Import - Reverse charge (Box 9)"),OR(F808&lt;&gt;"Standard domestic 15% (Box 7)",AND(LEN(D808)=15,LEFT(D808,1)="3",RIGHT(D808,1)="3",ISNUMBER(--D808)))),I808,0))</f>
        <v/>
      </c>
      <c r="T808" s="34">
        <f>IF(A808="","",R808-S808)</f>
        <v/>
      </c>
      <c r="U808" s="23">
        <f>IF(A808="","",IF(O808=0,"Outside audit periods; ","")&amp;IF(F808="","No VAT category; ","")&amp;IF(ABS(Q808)&gt;Setup!$B$10,"VAT ≠ 15% × net; ","")&amp;IF(AND(F808="Standard domestic 15% (Box 7)",NOT(AND(LEN(D808)=15,LEFT(D808,1)="3",RIGHT(D808,1)="3",ISNUMBER(--D808)))),"Invalid/missing supplier VAT no; ","")&amp;IF(AND(L808="Yes",K808&lt;&gt;"Yes"),"VAT claimed without valid tax invoice; ","")&amp;IF(AND(L808="Yes",ISNUMBER(SEARCH("blocked",G808))),"Blocked input VAT claimed; ","")&amp;IF(AND(F808="Import - VAT paid at customs (Box 8)",M808=""),"Customs declaration no missing; ","")&amp;IF(AND(F808="Import - Reverse charge (Box 9)",E808="Saudi Arabia"),"RCM used for a local supplier; ","")&amp;IF(AND(L808="Yes",NOT(OR(F808="Standard domestic 15% (Box 7)",F808="Import - VAT paid at customs (Box 8)",F808="Import - Reverse charge (Box 9)"))),"VAT claimed on non-taxable category; ",""))</f>
        <v/>
      </c>
    </row>
    <row r="809">
      <c r="A809" s="17" t="n"/>
      <c r="B809" s="14" t="n"/>
      <c r="C809" s="14" t="n"/>
      <c r="D809" s="16" t="n"/>
      <c r="E809" s="14" t="n"/>
      <c r="F809" s="14" t="n"/>
      <c r="G809" s="14" t="n"/>
      <c r="H809" s="19" t="n"/>
      <c r="I809" s="19" t="n"/>
      <c r="J809" s="34">
        <f>IF(A809="","",H809+I809)</f>
        <v/>
      </c>
      <c r="K809" s="14" t="n"/>
      <c r="L809" s="14" t="n"/>
      <c r="M809" s="14" t="n"/>
      <c r="N809" s="14" t="n"/>
      <c r="O809" s="20">
        <f>IF(A809="","",SUMPRODUCT((A809&gt;=Setup!$C$19:$C$30)*(A809&lt;=Setup!$D$19:$D$30)*Setup!$A$19:$A$30))</f>
        <v/>
      </c>
      <c r="P809" s="34">
        <f>IF(A809="","",IF(OR(F809="Standard domestic 15% (Box 7)",F809="Import - VAT paid at customs (Box 8)",F809="Import - Reverse charge (Box 9)"),ROUND(H809*Setup!$B$9,2),0))</f>
        <v/>
      </c>
      <c r="Q809" s="34">
        <f>IF(A809="","",I809-P809)</f>
        <v/>
      </c>
      <c r="R809" s="34">
        <f>IF(A809="","",IF(L809="Yes",I809,0))</f>
        <v/>
      </c>
      <c r="S809" s="34">
        <f>IF(A809="","",IF(AND(L809="Yes",K809="Yes",NOT(ISNUMBER(SEARCH("blocked",G809))),OR(F809="Standard domestic 15% (Box 7)",F809="Import - VAT paid at customs (Box 8)",F809="Import - Reverse charge (Box 9)"),OR(F809&lt;&gt;"Standard domestic 15% (Box 7)",AND(LEN(D809)=15,LEFT(D809,1)="3",RIGHT(D809,1)="3",ISNUMBER(--D809)))),I809,0))</f>
        <v/>
      </c>
      <c r="T809" s="34">
        <f>IF(A809="","",R809-S809)</f>
        <v/>
      </c>
      <c r="U809" s="23">
        <f>IF(A809="","",IF(O809=0,"Outside audit periods; ","")&amp;IF(F809="","No VAT category; ","")&amp;IF(ABS(Q809)&gt;Setup!$B$10,"VAT ≠ 15% × net; ","")&amp;IF(AND(F809="Standard domestic 15% (Box 7)",NOT(AND(LEN(D809)=15,LEFT(D809,1)="3",RIGHT(D809,1)="3",ISNUMBER(--D809)))),"Invalid/missing supplier VAT no; ","")&amp;IF(AND(L809="Yes",K809&lt;&gt;"Yes"),"VAT claimed without valid tax invoice; ","")&amp;IF(AND(L809="Yes",ISNUMBER(SEARCH("blocked",G809))),"Blocked input VAT claimed; ","")&amp;IF(AND(F809="Import - VAT paid at customs (Box 8)",M809=""),"Customs declaration no missing; ","")&amp;IF(AND(F809="Import - Reverse charge (Box 9)",E809="Saudi Arabia"),"RCM used for a local supplier; ","")&amp;IF(AND(L809="Yes",NOT(OR(F809="Standard domestic 15% (Box 7)",F809="Import - VAT paid at customs (Box 8)",F809="Import - Reverse charge (Box 9)"))),"VAT claimed on non-taxable category; ",""))</f>
        <v/>
      </c>
    </row>
    <row r="810">
      <c r="A810" s="17" t="n"/>
      <c r="B810" s="14" t="n"/>
      <c r="C810" s="14" t="n"/>
      <c r="D810" s="16" t="n"/>
      <c r="E810" s="14" t="n"/>
      <c r="F810" s="14" t="n"/>
      <c r="G810" s="14" t="n"/>
      <c r="H810" s="19" t="n"/>
      <c r="I810" s="19" t="n"/>
      <c r="J810" s="34">
        <f>IF(A810="","",H810+I810)</f>
        <v/>
      </c>
      <c r="K810" s="14" t="n"/>
      <c r="L810" s="14" t="n"/>
      <c r="M810" s="14" t="n"/>
      <c r="N810" s="14" t="n"/>
      <c r="O810" s="20">
        <f>IF(A810="","",SUMPRODUCT((A810&gt;=Setup!$C$19:$C$30)*(A810&lt;=Setup!$D$19:$D$30)*Setup!$A$19:$A$30))</f>
        <v/>
      </c>
      <c r="P810" s="34">
        <f>IF(A810="","",IF(OR(F810="Standard domestic 15% (Box 7)",F810="Import - VAT paid at customs (Box 8)",F810="Import - Reverse charge (Box 9)"),ROUND(H810*Setup!$B$9,2),0))</f>
        <v/>
      </c>
      <c r="Q810" s="34">
        <f>IF(A810="","",I810-P810)</f>
        <v/>
      </c>
      <c r="R810" s="34">
        <f>IF(A810="","",IF(L810="Yes",I810,0))</f>
        <v/>
      </c>
      <c r="S810" s="34">
        <f>IF(A810="","",IF(AND(L810="Yes",K810="Yes",NOT(ISNUMBER(SEARCH("blocked",G810))),OR(F810="Standard domestic 15% (Box 7)",F810="Import - VAT paid at customs (Box 8)",F810="Import - Reverse charge (Box 9)"),OR(F810&lt;&gt;"Standard domestic 15% (Box 7)",AND(LEN(D810)=15,LEFT(D810,1)="3",RIGHT(D810,1)="3",ISNUMBER(--D810)))),I810,0))</f>
        <v/>
      </c>
      <c r="T810" s="34">
        <f>IF(A810="","",R810-S810)</f>
        <v/>
      </c>
      <c r="U810" s="23">
        <f>IF(A810="","",IF(O810=0,"Outside audit periods; ","")&amp;IF(F810="","No VAT category; ","")&amp;IF(ABS(Q810)&gt;Setup!$B$10,"VAT ≠ 15% × net; ","")&amp;IF(AND(F810="Standard domestic 15% (Box 7)",NOT(AND(LEN(D810)=15,LEFT(D810,1)="3",RIGHT(D810,1)="3",ISNUMBER(--D810)))),"Invalid/missing supplier VAT no; ","")&amp;IF(AND(L810="Yes",K810&lt;&gt;"Yes"),"VAT claimed without valid tax invoice; ","")&amp;IF(AND(L810="Yes",ISNUMBER(SEARCH("blocked",G810))),"Blocked input VAT claimed; ","")&amp;IF(AND(F810="Import - VAT paid at customs (Box 8)",M810=""),"Customs declaration no missing; ","")&amp;IF(AND(F810="Import - Reverse charge (Box 9)",E810="Saudi Arabia"),"RCM used for a local supplier; ","")&amp;IF(AND(L810="Yes",NOT(OR(F810="Standard domestic 15% (Box 7)",F810="Import - VAT paid at customs (Box 8)",F810="Import - Reverse charge (Box 9)"))),"VAT claimed on non-taxable category; ",""))</f>
        <v/>
      </c>
    </row>
    <row r="811">
      <c r="A811" s="17" t="n"/>
      <c r="B811" s="14" t="n"/>
      <c r="C811" s="14" t="n"/>
      <c r="D811" s="16" t="n"/>
      <c r="E811" s="14" t="n"/>
      <c r="F811" s="14" t="n"/>
      <c r="G811" s="14" t="n"/>
      <c r="H811" s="19" t="n"/>
      <c r="I811" s="19" t="n"/>
      <c r="J811" s="34">
        <f>IF(A811="","",H811+I811)</f>
        <v/>
      </c>
      <c r="K811" s="14" t="n"/>
      <c r="L811" s="14" t="n"/>
      <c r="M811" s="14" t="n"/>
      <c r="N811" s="14" t="n"/>
      <c r="O811" s="20">
        <f>IF(A811="","",SUMPRODUCT((A811&gt;=Setup!$C$19:$C$30)*(A811&lt;=Setup!$D$19:$D$30)*Setup!$A$19:$A$30))</f>
        <v/>
      </c>
      <c r="P811" s="34">
        <f>IF(A811="","",IF(OR(F811="Standard domestic 15% (Box 7)",F811="Import - VAT paid at customs (Box 8)",F811="Import - Reverse charge (Box 9)"),ROUND(H811*Setup!$B$9,2),0))</f>
        <v/>
      </c>
      <c r="Q811" s="34">
        <f>IF(A811="","",I811-P811)</f>
        <v/>
      </c>
      <c r="R811" s="34">
        <f>IF(A811="","",IF(L811="Yes",I811,0))</f>
        <v/>
      </c>
      <c r="S811" s="34">
        <f>IF(A811="","",IF(AND(L811="Yes",K811="Yes",NOT(ISNUMBER(SEARCH("blocked",G811))),OR(F811="Standard domestic 15% (Box 7)",F811="Import - VAT paid at customs (Box 8)",F811="Import - Reverse charge (Box 9)"),OR(F811&lt;&gt;"Standard domestic 15% (Box 7)",AND(LEN(D811)=15,LEFT(D811,1)="3",RIGHT(D811,1)="3",ISNUMBER(--D811)))),I811,0))</f>
        <v/>
      </c>
      <c r="T811" s="34">
        <f>IF(A811="","",R811-S811)</f>
        <v/>
      </c>
      <c r="U811" s="23">
        <f>IF(A811="","",IF(O811=0,"Outside audit periods; ","")&amp;IF(F811="","No VAT category; ","")&amp;IF(ABS(Q811)&gt;Setup!$B$10,"VAT ≠ 15% × net; ","")&amp;IF(AND(F811="Standard domestic 15% (Box 7)",NOT(AND(LEN(D811)=15,LEFT(D811,1)="3",RIGHT(D811,1)="3",ISNUMBER(--D811)))),"Invalid/missing supplier VAT no; ","")&amp;IF(AND(L811="Yes",K811&lt;&gt;"Yes"),"VAT claimed without valid tax invoice; ","")&amp;IF(AND(L811="Yes",ISNUMBER(SEARCH("blocked",G811))),"Blocked input VAT claimed; ","")&amp;IF(AND(F811="Import - VAT paid at customs (Box 8)",M811=""),"Customs declaration no missing; ","")&amp;IF(AND(F811="Import - Reverse charge (Box 9)",E811="Saudi Arabia"),"RCM used for a local supplier; ","")&amp;IF(AND(L811="Yes",NOT(OR(F811="Standard domestic 15% (Box 7)",F811="Import - VAT paid at customs (Box 8)",F811="Import - Reverse charge (Box 9)"))),"VAT claimed on non-taxable category; ",""))</f>
        <v/>
      </c>
    </row>
    <row r="812">
      <c r="A812" s="17" t="n"/>
      <c r="B812" s="14" t="n"/>
      <c r="C812" s="14" t="n"/>
      <c r="D812" s="16" t="n"/>
      <c r="E812" s="14" t="n"/>
      <c r="F812" s="14" t="n"/>
      <c r="G812" s="14" t="n"/>
      <c r="H812" s="19" t="n"/>
      <c r="I812" s="19" t="n"/>
      <c r="J812" s="34">
        <f>IF(A812="","",H812+I812)</f>
        <v/>
      </c>
      <c r="K812" s="14" t="n"/>
      <c r="L812" s="14" t="n"/>
      <c r="M812" s="14" t="n"/>
      <c r="N812" s="14" t="n"/>
      <c r="O812" s="20">
        <f>IF(A812="","",SUMPRODUCT((A812&gt;=Setup!$C$19:$C$30)*(A812&lt;=Setup!$D$19:$D$30)*Setup!$A$19:$A$30))</f>
        <v/>
      </c>
      <c r="P812" s="34">
        <f>IF(A812="","",IF(OR(F812="Standard domestic 15% (Box 7)",F812="Import - VAT paid at customs (Box 8)",F812="Import - Reverse charge (Box 9)"),ROUND(H812*Setup!$B$9,2),0))</f>
        <v/>
      </c>
      <c r="Q812" s="34">
        <f>IF(A812="","",I812-P812)</f>
        <v/>
      </c>
      <c r="R812" s="34">
        <f>IF(A812="","",IF(L812="Yes",I812,0))</f>
        <v/>
      </c>
      <c r="S812" s="34">
        <f>IF(A812="","",IF(AND(L812="Yes",K812="Yes",NOT(ISNUMBER(SEARCH("blocked",G812))),OR(F812="Standard domestic 15% (Box 7)",F812="Import - VAT paid at customs (Box 8)",F812="Import - Reverse charge (Box 9)"),OR(F812&lt;&gt;"Standard domestic 15% (Box 7)",AND(LEN(D812)=15,LEFT(D812,1)="3",RIGHT(D812,1)="3",ISNUMBER(--D812)))),I812,0))</f>
        <v/>
      </c>
      <c r="T812" s="34">
        <f>IF(A812="","",R812-S812)</f>
        <v/>
      </c>
      <c r="U812" s="23">
        <f>IF(A812="","",IF(O812=0,"Outside audit periods; ","")&amp;IF(F812="","No VAT category; ","")&amp;IF(ABS(Q812)&gt;Setup!$B$10,"VAT ≠ 15% × net; ","")&amp;IF(AND(F812="Standard domestic 15% (Box 7)",NOT(AND(LEN(D812)=15,LEFT(D812,1)="3",RIGHT(D812,1)="3",ISNUMBER(--D812)))),"Invalid/missing supplier VAT no; ","")&amp;IF(AND(L812="Yes",K812&lt;&gt;"Yes"),"VAT claimed without valid tax invoice; ","")&amp;IF(AND(L812="Yes",ISNUMBER(SEARCH("blocked",G812))),"Blocked input VAT claimed; ","")&amp;IF(AND(F812="Import - VAT paid at customs (Box 8)",M812=""),"Customs declaration no missing; ","")&amp;IF(AND(F812="Import - Reverse charge (Box 9)",E812="Saudi Arabia"),"RCM used for a local supplier; ","")&amp;IF(AND(L812="Yes",NOT(OR(F812="Standard domestic 15% (Box 7)",F812="Import - VAT paid at customs (Box 8)",F812="Import - Reverse charge (Box 9)"))),"VAT claimed on non-taxable category; ",""))</f>
        <v/>
      </c>
    </row>
    <row r="813">
      <c r="A813" s="17" t="n"/>
      <c r="B813" s="14" t="n"/>
      <c r="C813" s="14" t="n"/>
      <c r="D813" s="16" t="n"/>
      <c r="E813" s="14" t="n"/>
      <c r="F813" s="14" t="n"/>
      <c r="G813" s="14" t="n"/>
      <c r="H813" s="19" t="n"/>
      <c r="I813" s="19" t="n"/>
      <c r="J813" s="34">
        <f>IF(A813="","",H813+I813)</f>
        <v/>
      </c>
      <c r="K813" s="14" t="n"/>
      <c r="L813" s="14" t="n"/>
      <c r="M813" s="14" t="n"/>
      <c r="N813" s="14" t="n"/>
      <c r="O813" s="20">
        <f>IF(A813="","",SUMPRODUCT((A813&gt;=Setup!$C$19:$C$30)*(A813&lt;=Setup!$D$19:$D$30)*Setup!$A$19:$A$30))</f>
        <v/>
      </c>
      <c r="P813" s="34">
        <f>IF(A813="","",IF(OR(F813="Standard domestic 15% (Box 7)",F813="Import - VAT paid at customs (Box 8)",F813="Import - Reverse charge (Box 9)"),ROUND(H813*Setup!$B$9,2),0))</f>
        <v/>
      </c>
      <c r="Q813" s="34">
        <f>IF(A813="","",I813-P813)</f>
        <v/>
      </c>
      <c r="R813" s="34">
        <f>IF(A813="","",IF(L813="Yes",I813,0))</f>
        <v/>
      </c>
      <c r="S813" s="34">
        <f>IF(A813="","",IF(AND(L813="Yes",K813="Yes",NOT(ISNUMBER(SEARCH("blocked",G813))),OR(F813="Standard domestic 15% (Box 7)",F813="Import - VAT paid at customs (Box 8)",F813="Import - Reverse charge (Box 9)"),OR(F813&lt;&gt;"Standard domestic 15% (Box 7)",AND(LEN(D813)=15,LEFT(D813,1)="3",RIGHT(D813,1)="3",ISNUMBER(--D813)))),I813,0))</f>
        <v/>
      </c>
      <c r="T813" s="34">
        <f>IF(A813="","",R813-S813)</f>
        <v/>
      </c>
      <c r="U813" s="23">
        <f>IF(A813="","",IF(O813=0,"Outside audit periods; ","")&amp;IF(F813="","No VAT category; ","")&amp;IF(ABS(Q813)&gt;Setup!$B$10,"VAT ≠ 15% × net; ","")&amp;IF(AND(F813="Standard domestic 15% (Box 7)",NOT(AND(LEN(D813)=15,LEFT(D813,1)="3",RIGHT(D813,1)="3",ISNUMBER(--D813)))),"Invalid/missing supplier VAT no; ","")&amp;IF(AND(L813="Yes",K813&lt;&gt;"Yes"),"VAT claimed without valid tax invoice; ","")&amp;IF(AND(L813="Yes",ISNUMBER(SEARCH("blocked",G813))),"Blocked input VAT claimed; ","")&amp;IF(AND(F813="Import - VAT paid at customs (Box 8)",M813=""),"Customs declaration no missing; ","")&amp;IF(AND(F813="Import - Reverse charge (Box 9)",E813="Saudi Arabia"),"RCM used for a local supplier; ","")&amp;IF(AND(L813="Yes",NOT(OR(F813="Standard domestic 15% (Box 7)",F813="Import - VAT paid at customs (Box 8)",F813="Import - Reverse charge (Box 9)"))),"VAT claimed on non-taxable category; ",""))</f>
        <v/>
      </c>
    </row>
    <row r="814">
      <c r="A814" s="17" t="n"/>
      <c r="B814" s="14" t="n"/>
      <c r="C814" s="14" t="n"/>
      <c r="D814" s="16" t="n"/>
      <c r="E814" s="14" t="n"/>
      <c r="F814" s="14" t="n"/>
      <c r="G814" s="14" t="n"/>
      <c r="H814" s="19" t="n"/>
      <c r="I814" s="19" t="n"/>
      <c r="J814" s="34">
        <f>IF(A814="","",H814+I814)</f>
        <v/>
      </c>
      <c r="K814" s="14" t="n"/>
      <c r="L814" s="14" t="n"/>
      <c r="M814" s="14" t="n"/>
      <c r="N814" s="14" t="n"/>
      <c r="O814" s="20">
        <f>IF(A814="","",SUMPRODUCT((A814&gt;=Setup!$C$19:$C$30)*(A814&lt;=Setup!$D$19:$D$30)*Setup!$A$19:$A$30))</f>
        <v/>
      </c>
      <c r="P814" s="34">
        <f>IF(A814="","",IF(OR(F814="Standard domestic 15% (Box 7)",F814="Import - VAT paid at customs (Box 8)",F814="Import - Reverse charge (Box 9)"),ROUND(H814*Setup!$B$9,2),0))</f>
        <v/>
      </c>
      <c r="Q814" s="34">
        <f>IF(A814="","",I814-P814)</f>
        <v/>
      </c>
      <c r="R814" s="34">
        <f>IF(A814="","",IF(L814="Yes",I814,0))</f>
        <v/>
      </c>
      <c r="S814" s="34">
        <f>IF(A814="","",IF(AND(L814="Yes",K814="Yes",NOT(ISNUMBER(SEARCH("blocked",G814))),OR(F814="Standard domestic 15% (Box 7)",F814="Import - VAT paid at customs (Box 8)",F814="Import - Reverse charge (Box 9)"),OR(F814&lt;&gt;"Standard domestic 15% (Box 7)",AND(LEN(D814)=15,LEFT(D814,1)="3",RIGHT(D814,1)="3",ISNUMBER(--D814)))),I814,0))</f>
        <v/>
      </c>
      <c r="T814" s="34">
        <f>IF(A814="","",R814-S814)</f>
        <v/>
      </c>
      <c r="U814" s="23">
        <f>IF(A814="","",IF(O814=0,"Outside audit periods; ","")&amp;IF(F814="","No VAT category; ","")&amp;IF(ABS(Q814)&gt;Setup!$B$10,"VAT ≠ 15% × net; ","")&amp;IF(AND(F814="Standard domestic 15% (Box 7)",NOT(AND(LEN(D814)=15,LEFT(D814,1)="3",RIGHT(D814,1)="3",ISNUMBER(--D814)))),"Invalid/missing supplier VAT no; ","")&amp;IF(AND(L814="Yes",K814&lt;&gt;"Yes"),"VAT claimed without valid tax invoice; ","")&amp;IF(AND(L814="Yes",ISNUMBER(SEARCH("blocked",G814))),"Blocked input VAT claimed; ","")&amp;IF(AND(F814="Import - VAT paid at customs (Box 8)",M814=""),"Customs declaration no missing; ","")&amp;IF(AND(F814="Import - Reverse charge (Box 9)",E814="Saudi Arabia"),"RCM used for a local supplier; ","")&amp;IF(AND(L814="Yes",NOT(OR(F814="Standard domestic 15% (Box 7)",F814="Import - VAT paid at customs (Box 8)",F814="Import - Reverse charge (Box 9)"))),"VAT claimed on non-taxable category; ",""))</f>
        <v/>
      </c>
    </row>
    <row r="815">
      <c r="A815" s="17" t="n"/>
      <c r="B815" s="14" t="n"/>
      <c r="C815" s="14" t="n"/>
      <c r="D815" s="16" t="n"/>
      <c r="E815" s="14" t="n"/>
      <c r="F815" s="14" t="n"/>
      <c r="G815" s="14" t="n"/>
      <c r="H815" s="19" t="n"/>
      <c r="I815" s="19" t="n"/>
      <c r="J815" s="34">
        <f>IF(A815="","",H815+I815)</f>
        <v/>
      </c>
      <c r="K815" s="14" t="n"/>
      <c r="L815" s="14" t="n"/>
      <c r="M815" s="14" t="n"/>
      <c r="N815" s="14" t="n"/>
      <c r="O815" s="20">
        <f>IF(A815="","",SUMPRODUCT((A815&gt;=Setup!$C$19:$C$30)*(A815&lt;=Setup!$D$19:$D$30)*Setup!$A$19:$A$30))</f>
        <v/>
      </c>
      <c r="P815" s="34">
        <f>IF(A815="","",IF(OR(F815="Standard domestic 15% (Box 7)",F815="Import - VAT paid at customs (Box 8)",F815="Import - Reverse charge (Box 9)"),ROUND(H815*Setup!$B$9,2),0))</f>
        <v/>
      </c>
      <c r="Q815" s="34">
        <f>IF(A815="","",I815-P815)</f>
        <v/>
      </c>
      <c r="R815" s="34">
        <f>IF(A815="","",IF(L815="Yes",I815,0))</f>
        <v/>
      </c>
      <c r="S815" s="34">
        <f>IF(A815="","",IF(AND(L815="Yes",K815="Yes",NOT(ISNUMBER(SEARCH("blocked",G815))),OR(F815="Standard domestic 15% (Box 7)",F815="Import - VAT paid at customs (Box 8)",F815="Import - Reverse charge (Box 9)"),OR(F815&lt;&gt;"Standard domestic 15% (Box 7)",AND(LEN(D815)=15,LEFT(D815,1)="3",RIGHT(D815,1)="3",ISNUMBER(--D815)))),I815,0))</f>
        <v/>
      </c>
      <c r="T815" s="34">
        <f>IF(A815="","",R815-S815)</f>
        <v/>
      </c>
      <c r="U815" s="23">
        <f>IF(A815="","",IF(O815=0,"Outside audit periods; ","")&amp;IF(F815="","No VAT category; ","")&amp;IF(ABS(Q815)&gt;Setup!$B$10,"VAT ≠ 15% × net; ","")&amp;IF(AND(F815="Standard domestic 15% (Box 7)",NOT(AND(LEN(D815)=15,LEFT(D815,1)="3",RIGHT(D815,1)="3",ISNUMBER(--D815)))),"Invalid/missing supplier VAT no; ","")&amp;IF(AND(L815="Yes",K815&lt;&gt;"Yes"),"VAT claimed without valid tax invoice; ","")&amp;IF(AND(L815="Yes",ISNUMBER(SEARCH("blocked",G815))),"Blocked input VAT claimed; ","")&amp;IF(AND(F815="Import - VAT paid at customs (Box 8)",M815=""),"Customs declaration no missing; ","")&amp;IF(AND(F815="Import - Reverse charge (Box 9)",E815="Saudi Arabia"),"RCM used for a local supplier; ","")&amp;IF(AND(L815="Yes",NOT(OR(F815="Standard domestic 15% (Box 7)",F815="Import - VAT paid at customs (Box 8)",F815="Import - Reverse charge (Box 9)"))),"VAT claimed on non-taxable category; ",""))</f>
        <v/>
      </c>
    </row>
    <row r="816">
      <c r="A816" s="17" t="n"/>
      <c r="B816" s="14" t="n"/>
      <c r="C816" s="14" t="n"/>
      <c r="D816" s="16" t="n"/>
      <c r="E816" s="14" t="n"/>
      <c r="F816" s="14" t="n"/>
      <c r="G816" s="14" t="n"/>
      <c r="H816" s="19" t="n"/>
      <c r="I816" s="19" t="n"/>
      <c r="J816" s="34">
        <f>IF(A816="","",H816+I816)</f>
        <v/>
      </c>
      <c r="K816" s="14" t="n"/>
      <c r="L816" s="14" t="n"/>
      <c r="M816" s="14" t="n"/>
      <c r="N816" s="14" t="n"/>
      <c r="O816" s="20">
        <f>IF(A816="","",SUMPRODUCT((A816&gt;=Setup!$C$19:$C$30)*(A816&lt;=Setup!$D$19:$D$30)*Setup!$A$19:$A$30))</f>
        <v/>
      </c>
      <c r="P816" s="34">
        <f>IF(A816="","",IF(OR(F816="Standard domestic 15% (Box 7)",F816="Import - VAT paid at customs (Box 8)",F816="Import - Reverse charge (Box 9)"),ROUND(H816*Setup!$B$9,2),0))</f>
        <v/>
      </c>
      <c r="Q816" s="34">
        <f>IF(A816="","",I816-P816)</f>
        <v/>
      </c>
      <c r="R816" s="34">
        <f>IF(A816="","",IF(L816="Yes",I816,0))</f>
        <v/>
      </c>
      <c r="S816" s="34">
        <f>IF(A816="","",IF(AND(L816="Yes",K816="Yes",NOT(ISNUMBER(SEARCH("blocked",G816))),OR(F816="Standard domestic 15% (Box 7)",F816="Import - VAT paid at customs (Box 8)",F816="Import - Reverse charge (Box 9)"),OR(F816&lt;&gt;"Standard domestic 15% (Box 7)",AND(LEN(D816)=15,LEFT(D816,1)="3",RIGHT(D816,1)="3",ISNUMBER(--D816)))),I816,0))</f>
        <v/>
      </c>
      <c r="T816" s="34">
        <f>IF(A816="","",R816-S816)</f>
        <v/>
      </c>
      <c r="U816" s="23">
        <f>IF(A816="","",IF(O816=0,"Outside audit periods; ","")&amp;IF(F816="","No VAT category; ","")&amp;IF(ABS(Q816)&gt;Setup!$B$10,"VAT ≠ 15% × net; ","")&amp;IF(AND(F816="Standard domestic 15% (Box 7)",NOT(AND(LEN(D816)=15,LEFT(D816,1)="3",RIGHT(D816,1)="3",ISNUMBER(--D816)))),"Invalid/missing supplier VAT no; ","")&amp;IF(AND(L816="Yes",K816&lt;&gt;"Yes"),"VAT claimed without valid tax invoice; ","")&amp;IF(AND(L816="Yes",ISNUMBER(SEARCH("blocked",G816))),"Blocked input VAT claimed; ","")&amp;IF(AND(F816="Import - VAT paid at customs (Box 8)",M816=""),"Customs declaration no missing; ","")&amp;IF(AND(F816="Import - Reverse charge (Box 9)",E816="Saudi Arabia"),"RCM used for a local supplier; ","")&amp;IF(AND(L816="Yes",NOT(OR(F816="Standard domestic 15% (Box 7)",F816="Import - VAT paid at customs (Box 8)",F816="Import - Reverse charge (Box 9)"))),"VAT claimed on non-taxable category; ",""))</f>
        <v/>
      </c>
    </row>
    <row r="817">
      <c r="A817" s="17" t="n"/>
      <c r="B817" s="14" t="n"/>
      <c r="C817" s="14" t="n"/>
      <c r="D817" s="16" t="n"/>
      <c r="E817" s="14" t="n"/>
      <c r="F817" s="14" t="n"/>
      <c r="G817" s="14" t="n"/>
      <c r="H817" s="19" t="n"/>
      <c r="I817" s="19" t="n"/>
      <c r="J817" s="34">
        <f>IF(A817="","",H817+I817)</f>
        <v/>
      </c>
      <c r="K817" s="14" t="n"/>
      <c r="L817" s="14" t="n"/>
      <c r="M817" s="14" t="n"/>
      <c r="N817" s="14" t="n"/>
      <c r="O817" s="20">
        <f>IF(A817="","",SUMPRODUCT((A817&gt;=Setup!$C$19:$C$30)*(A817&lt;=Setup!$D$19:$D$30)*Setup!$A$19:$A$30))</f>
        <v/>
      </c>
      <c r="P817" s="34">
        <f>IF(A817="","",IF(OR(F817="Standard domestic 15% (Box 7)",F817="Import - VAT paid at customs (Box 8)",F817="Import - Reverse charge (Box 9)"),ROUND(H817*Setup!$B$9,2),0))</f>
        <v/>
      </c>
      <c r="Q817" s="34">
        <f>IF(A817="","",I817-P817)</f>
        <v/>
      </c>
      <c r="R817" s="34">
        <f>IF(A817="","",IF(L817="Yes",I817,0))</f>
        <v/>
      </c>
      <c r="S817" s="34">
        <f>IF(A817="","",IF(AND(L817="Yes",K817="Yes",NOT(ISNUMBER(SEARCH("blocked",G817))),OR(F817="Standard domestic 15% (Box 7)",F817="Import - VAT paid at customs (Box 8)",F817="Import - Reverse charge (Box 9)"),OR(F817&lt;&gt;"Standard domestic 15% (Box 7)",AND(LEN(D817)=15,LEFT(D817,1)="3",RIGHT(D817,1)="3",ISNUMBER(--D817)))),I817,0))</f>
        <v/>
      </c>
      <c r="T817" s="34">
        <f>IF(A817="","",R817-S817)</f>
        <v/>
      </c>
      <c r="U817" s="23">
        <f>IF(A817="","",IF(O817=0,"Outside audit periods; ","")&amp;IF(F817="","No VAT category; ","")&amp;IF(ABS(Q817)&gt;Setup!$B$10,"VAT ≠ 15% × net; ","")&amp;IF(AND(F817="Standard domestic 15% (Box 7)",NOT(AND(LEN(D817)=15,LEFT(D817,1)="3",RIGHT(D817,1)="3",ISNUMBER(--D817)))),"Invalid/missing supplier VAT no; ","")&amp;IF(AND(L817="Yes",K817&lt;&gt;"Yes"),"VAT claimed without valid tax invoice; ","")&amp;IF(AND(L817="Yes",ISNUMBER(SEARCH("blocked",G817))),"Blocked input VAT claimed; ","")&amp;IF(AND(F817="Import - VAT paid at customs (Box 8)",M817=""),"Customs declaration no missing; ","")&amp;IF(AND(F817="Import - Reverse charge (Box 9)",E817="Saudi Arabia"),"RCM used for a local supplier; ","")&amp;IF(AND(L817="Yes",NOT(OR(F817="Standard domestic 15% (Box 7)",F817="Import - VAT paid at customs (Box 8)",F817="Import - Reverse charge (Box 9)"))),"VAT claimed on non-taxable category; ",""))</f>
        <v/>
      </c>
    </row>
    <row r="818">
      <c r="A818" s="17" t="n"/>
      <c r="B818" s="14" t="n"/>
      <c r="C818" s="14" t="n"/>
      <c r="D818" s="16" t="n"/>
      <c r="E818" s="14" t="n"/>
      <c r="F818" s="14" t="n"/>
      <c r="G818" s="14" t="n"/>
      <c r="H818" s="19" t="n"/>
      <c r="I818" s="19" t="n"/>
      <c r="J818" s="34">
        <f>IF(A818="","",H818+I818)</f>
        <v/>
      </c>
      <c r="K818" s="14" t="n"/>
      <c r="L818" s="14" t="n"/>
      <c r="M818" s="14" t="n"/>
      <c r="N818" s="14" t="n"/>
      <c r="O818" s="20">
        <f>IF(A818="","",SUMPRODUCT((A818&gt;=Setup!$C$19:$C$30)*(A818&lt;=Setup!$D$19:$D$30)*Setup!$A$19:$A$30))</f>
        <v/>
      </c>
      <c r="P818" s="34">
        <f>IF(A818="","",IF(OR(F818="Standard domestic 15% (Box 7)",F818="Import - VAT paid at customs (Box 8)",F818="Import - Reverse charge (Box 9)"),ROUND(H818*Setup!$B$9,2),0))</f>
        <v/>
      </c>
      <c r="Q818" s="34">
        <f>IF(A818="","",I818-P818)</f>
        <v/>
      </c>
      <c r="R818" s="34">
        <f>IF(A818="","",IF(L818="Yes",I818,0))</f>
        <v/>
      </c>
      <c r="S818" s="34">
        <f>IF(A818="","",IF(AND(L818="Yes",K818="Yes",NOT(ISNUMBER(SEARCH("blocked",G818))),OR(F818="Standard domestic 15% (Box 7)",F818="Import - VAT paid at customs (Box 8)",F818="Import - Reverse charge (Box 9)"),OR(F818&lt;&gt;"Standard domestic 15% (Box 7)",AND(LEN(D818)=15,LEFT(D818,1)="3",RIGHT(D818,1)="3",ISNUMBER(--D818)))),I818,0))</f>
        <v/>
      </c>
      <c r="T818" s="34">
        <f>IF(A818="","",R818-S818)</f>
        <v/>
      </c>
      <c r="U818" s="23">
        <f>IF(A818="","",IF(O818=0,"Outside audit periods; ","")&amp;IF(F818="","No VAT category; ","")&amp;IF(ABS(Q818)&gt;Setup!$B$10,"VAT ≠ 15% × net; ","")&amp;IF(AND(F818="Standard domestic 15% (Box 7)",NOT(AND(LEN(D818)=15,LEFT(D818,1)="3",RIGHT(D818,1)="3",ISNUMBER(--D818)))),"Invalid/missing supplier VAT no; ","")&amp;IF(AND(L818="Yes",K818&lt;&gt;"Yes"),"VAT claimed without valid tax invoice; ","")&amp;IF(AND(L818="Yes",ISNUMBER(SEARCH("blocked",G818))),"Blocked input VAT claimed; ","")&amp;IF(AND(F818="Import - VAT paid at customs (Box 8)",M818=""),"Customs declaration no missing; ","")&amp;IF(AND(F818="Import - Reverse charge (Box 9)",E818="Saudi Arabia"),"RCM used for a local supplier; ","")&amp;IF(AND(L818="Yes",NOT(OR(F818="Standard domestic 15% (Box 7)",F818="Import - VAT paid at customs (Box 8)",F818="Import - Reverse charge (Box 9)"))),"VAT claimed on non-taxable category; ",""))</f>
        <v/>
      </c>
    </row>
    <row r="819">
      <c r="A819" s="17" t="n"/>
      <c r="B819" s="14" t="n"/>
      <c r="C819" s="14" t="n"/>
      <c r="D819" s="16" t="n"/>
      <c r="E819" s="14" t="n"/>
      <c r="F819" s="14" t="n"/>
      <c r="G819" s="14" t="n"/>
      <c r="H819" s="19" t="n"/>
      <c r="I819" s="19" t="n"/>
      <c r="J819" s="34">
        <f>IF(A819="","",H819+I819)</f>
        <v/>
      </c>
      <c r="K819" s="14" t="n"/>
      <c r="L819" s="14" t="n"/>
      <c r="M819" s="14" t="n"/>
      <c r="N819" s="14" t="n"/>
      <c r="O819" s="20">
        <f>IF(A819="","",SUMPRODUCT((A819&gt;=Setup!$C$19:$C$30)*(A819&lt;=Setup!$D$19:$D$30)*Setup!$A$19:$A$30))</f>
        <v/>
      </c>
      <c r="P819" s="34">
        <f>IF(A819="","",IF(OR(F819="Standard domestic 15% (Box 7)",F819="Import - VAT paid at customs (Box 8)",F819="Import - Reverse charge (Box 9)"),ROUND(H819*Setup!$B$9,2),0))</f>
        <v/>
      </c>
      <c r="Q819" s="34">
        <f>IF(A819="","",I819-P819)</f>
        <v/>
      </c>
      <c r="R819" s="34">
        <f>IF(A819="","",IF(L819="Yes",I819,0))</f>
        <v/>
      </c>
      <c r="S819" s="34">
        <f>IF(A819="","",IF(AND(L819="Yes",K819="Yes",NOT(ISNUMBER(SEARCH("blocked",G819))),OR(F819="Standard domestic 15% (Box 7)",F819="Import - VAT paid at customs (Box 8)",F819="Import - Reverse charge (Box 9)"),OR(F819&lt;&gt;"Standard domestic 15% (Box 7)",AND(LEN(D819)=15,LEFT(D819,1)="3",RIGHT(D819,1)="3",ISNUMBER(--D819)))),I819,0))</f>
        <v/>
      </c>
      <c r="T819" s="34">
        <f>IF(A819="","",R819-S819)</f>
        <v/>
      </c>
      <c r="U819" s="23">
        <f>IF(A819="","",IF(O819=0,"Outside audit periods; ","")&amp;IF(F819="","No VAT category; ","")&amp;IF(ABS(Q819)&gt;Setup!$B$10,"VAT ≠ 15% × net; ","")&amp;IF(AND(F819="Standard domestic 15% (Box 7)",NOT(AND(LEN(D819)=15,LEFT(D819,1)="3",RIGHT(D819,1)="3",ISNUMBER(--D819)))),"Invalid/missing supplier VAT no; ","")&amp;IF(AND(L819="Yes",K819&lt;&gt;"Yes"),"VAT claimed without valid tax invoice; ","")&amp;IF(AND(L819="Yes",ISNUMBER(SEARCH("blocked",G819))),"Blocked input VAT claimed; ","")&amp;IF(AND(F819="Import - VAT paid at customs (Box 8)",M819=""),"Customs declaration no missing; ","")&amp;IF(AND(F819="Import - Reverse charge (Box 9)",E819="Saudi Arabia"),"RCM used for a local supplier; ","")&amp;IF(AND(L819="Yes",NOT(OR(F819="Standard domestic 15% (Box 7)",F819="Import - VAT paid at customs (Box 8)",F819="Import - Reverse charge (Box 9)"))),"VAT claimed on non-taxable category; ",""))</f>
        <v/>
      </c>
    </row>
    <row r="820">
      <c r="A820" s="17" t="n"/>
      <c r="B820" s="14" t="n"/>
      <c r="C820" s="14" t="n"/>
      <c r="D820" s="16" t="n"/>
      <c r="E820" s="14" t="n"/>
      <c r="F820" s="14" t="n"/>
      <c r="G820" s="14" t="n"/>
      <c r="H820" s="19" t="n"/>
      <c r="I820" s="19" t="n"/>
      <c r="J820" s="34">
        <f>IF(A820="","",H820+I820)</f>
        <v/>
      </c>
      <c r="K820" s="14" t="n"/>
      <c r="L820" s="14" t="n"/>
      <c r="M820" s="14" t="n"/>
      <c r="N820" s="14" t="n"/>
      <c r="O820" s="20">
        <f>IF(A820="","",SUMPRODUCT((A820&gt;=Setup!$C$19:$C$30)*(A820&lt;=Setup!$D$19:$D$30)*Setup!$A$19:$A$30))</f>
        <v/>
      </c>
      <c r="P820" s="34">
        <f>IF(A820="","",IF(OR(F820="Standard domestic 15% (Box 7)",F820="Import - VAT paid at customs (Box 8)",F820="Import - Reverse charge (Box 9)"),ROUND(H820*Setup!$B$9,2),0))</f>
        <v/>
      </c>
      <c r="Q820" s="34">
        <f>IF(A820="","",I820-P820)</f>
        <v/>
      </c>
      <c r="R820" s="34">
        <f>IF(A820="","",IF(L820="Yes",I820,0))</f>
        <v/>
      </c>
      <c r="S820" s="34">
        <f>IF(A820="","",IF(AND(L820="Yes",K820="Yes",NOT(ISNUMBER(SEARCH("blocked",G820))),OR(F820="Standard domestic 15% (Box 7)",F820="Import - VAT paid at customs (Box 8)",F820="Import - Reverse charge (Box 9)"),OR(F820&lt;&gt;"Standard domestic 15% (Box 7)",AND(LEN(D820)=15,LEFT(D820,1)="3",RIGHT(D820,1)="3",ISNUMBER(--D820)))),I820,0))</f>
        <v/>
      </c>
      <c r="T820" s="34">
        <f>IF(A820="","",R820-S820)</f>
        <v/>
      </c>
      <c r="U820" s="23">
        <f>IF(A820="","",IF(O820=0,"Outside audit periods; ","")&amp;IF(F820="","No VAT category; ","")&amp;IF(ABS(Q820)&gt;Setup!$B$10,"VAT ≠ 15% × net; ","")&amp;IF(AND(F820="Standard domestic 15% (Box 7)",NOT(AND(LEN(D820)=15,LEFT(D820,1)="3",RIGHT(D820,1)="3",ISNUMBER(--D820)))),"Invalid/missing supplier VAT no; ","")&amp;IF(AND(L820="Yes",K820&lt;&gt;"Yes"),"VAT claimed without valid tax invoice; ","")&amp;IF(AND(L820="Yes",ISNUMBER(SEARCH("blocked",G820))),"Blocked input VAT claimed; ","")&amp;IF(AND(F820="Import - VAT paid at customs (Box 8)",M820=""),"Customs declaration no missing; ","")&amp;IF(AND(F820="Import - Reverse charge (Box 9)",E820="Saudi Arabia"),"RCM used for a local supplier; ","")&amp;IF(AND(L820="Yes",NOT(OR(F820="Standard domestic 15% (Box 7)",F820="Import - VAT paid at customs (Box 8)",F820="Import - Reverse charge (Box 9)"))),"VAT claimed on non-taxable category; ",""))</f>
        <v/>
      </c>
    </row>
    <row r="821">
      <c r="A821" s="17" t="n"/>
      <c r="B821" s="14" t="n"/>
      <c r="C821" s="14" t="n"/>
      <c r="D821" s="16" t="n"/>
      <c r="E821" s="14" t="n"/>
      <c r="F821" s="14" t="n"/>
      <c r="G821" s="14" t="n"/>
      <c r="H821" s="19" t="n"/>
      <c r="I821" s="19" t="n"/>
      <c r="J821" s="34">
        <f>IF(A821="","",H821+I821)</f>
        <v/>
      </c>
      <c r="K821" s="14" t="n"/>
      <c r="L821" s="14" t="n"/>
      <c r="M821" s="14" t="n"/>
      <c r="N821" s="14" t="n"/>
      <c r="O821" s="20">
        <f>IF(A821="","",SUMPRODUCT((A821&gt;=Setup!$C$19:$C$30)*(A821&lt;=Setup!$D$19:$D$30)*Setup!$A$19:$A$30))</f>
        <v/>
      </c>
      <c r="P821" s="34">
        <f>IF(A821="","",IF(OR(F821="Standard domestic 15% (Box 7)",F821="Import - VAT paid at customs (Box 8)",F821="Import - Reverse charge (Box 9)"),ROUND(H821*Setup!$B$9,2),0))</f>
        <v/>
      </c>
      <c r="Q821" s="34">
        <f>IF(A821="","",I821-P821)</f>
        <v/>
      </c>
      <c r="R821" s="34">
        <f>IF(A821="","",IF(L821="Yes",I821,0))</f>
        <v/>
      </c>
      <c r="S821" s="34">
        <f>IF(A821="","",IF(AND(L821="Yes",K821="Yes",NOT(ISNUMBER(SEARCH("blocked",G821))),OR(F821="Standard domestic 15% (Box 7)",F821="Import - VAT paid at customs (Box 8)",F821="Import - Reverse charge (Box 9)"),OR(F821&lt;&gt;"Standard domestic 15% (Box 7)",AND(LEN(D821)=15,LEFT(D821,1)="3",RIGHT(D821,1)="3",ISNUMBER(--D821)))),I821,0))</f>
        <v/>
      </c>
      <c r="T821" s="34">
        <f>IF(A821="","",R821-S821)</f>
        <v/>
      </c>
      <c r="U821" s="23">
        <f>IF(A821="","",IF(O821=0,"Outside audit periods; ","")&amp;IF(F821="","No VAT category; ","")&amp;IF(ABS(Q821)&gt;Setup!$B$10,"VAT ≠ 15% × net; ","")&amp;IF(AND(F821="Standard domestic 15% (Box 7)",NOT(AND(LEN(D821)=15,LEFT(D821,1)="3",RIGHT(D821,1)="3",ISNUMBER(--D821)))),"Invalid/missing supplier VAT no; ","")&amp;IF(AND(L821="Yes",K821&lt;&gt;"Yes"),"VAT claimed without valid tax invoice; ","")&amp;IF(AND(L821="Yes",ISNUMBER(SEARCH("blocked",G821))),"Blocked input VAT claimed; ","")&amp;IF(AND(F821="Import - VAT paid at customs (Box 8)",M821=""),"Customs declaration no missing; ","")&amp;IF(AND(F821="Import - Reverse charge (Box 9)",E821="Saudi Arabia"),"RCM used for a local supplier; ","")&amp;IF(AND(L821="Yes",NOT(OR(F821="Standard domestic 15% (Box 7)",F821="Import - VAT paid at customs (Box 8)",F821="Import - Reverse charge (Box 9)"))),"VAT claimed on non-taxable category; ",""))</f>
        <v/>
      </c>
    </row>
    <row r="822">
      <c r="A822" s="17" t="n"/>
      <c r="B822" s="14" t="n"/>
      <c r="C822" s="14" t="n"/>
      <c r="D822" s="16" t="n"/>
      <c r="E822" s="14" t="n"/>
      <c r="F822" s="14" t="n"/>
      <c r="G822" s="14" t="n"/>
      <c r="H822" s="19" t="n"/>
      <c r="I822" s="19" t="n"/>
      <c r="J822" s="34">
        <f>IF(A822="","",H822+I822)</f>
        <v/>
      </c>
      <c r="K822" s="14" t="n"/>
      <c r="L822" s="14" t="n"/>
      <c r="M822" s="14" t="n"/>
      <c r="N822" s="14" t="n"/>
      <c r="O822" s="20">
        <f>IF(A822="","",SUMPRODUCT((A822&gt;=Setup!$C$19:$C$30)*(A822&lt;=Setup!$D$19:$D$30)*Setup!$A$19:$A$30))</f>
        <v/>
      </c>
      <c r="P822" s="34">
        <f>IF(A822="","",IF(OR(F822="Standard domestic 15% (Box 7)",F822="Import - VAT paid at customs (Box 8)",F822="Import - Reverse charge (Box 9)"),ROUND(H822*Setup!$B$9,2),0))</f>
        <v/>
      </c>
      <c r="Q822" s="34">
        <f>IF(A822="","",I822-P822)</f>
        <v/>
      </c>
      <c r="R822" s="34">
        <f>IF(A822="","",IF(L822="Yes",I822,0))</f>
        <v/>
      </c>
      <c r="S822" s="34">
        <f>IF(A822="","",IF(AND(L822="Yes",K822="Yes",NOT(ISNUMBER(SEARCH("blocked",G822))),OR(F822="Standard domestic 15% (Box 7)",F822="Import - VAT paid at customs (Box 8)",F822="Import - Reverse charge (Box 9)"),OR(F822&lt;&gt;"Standard domestic 15% (Box 7)",AND(LEN(D822)=15,LEFT(D822,1)="3",RIGHT(D822,1)="3",ISNUMBER(--D822)))),I822,0))</f>
        <v/>
      </c>
      <c r="T822" s="34">
        <f>IF(A822="","",R822-S822)</f>
        <v/>
      </c>
      <c r="U822" s="23">
        <f>IF(A822="","",IF(O822=0,"Outside audit periods; ","")&amp;IF(F822="","No VAT category; ","")&amp;IF(ABS(Q822)&gt;Setup!$B$10,"VAT ≠ 15% × net; ","")&amp;IF(AND(F822="Standard domestic 15% (Box 7)",NOT(AND(LEN(D822)=15,LEFT(D822,1)="3",RIGHT(D822,1)="3",ISNUMBER(--D822)))),"Invalid/missing supplier VAT no; ","")&amp;IF(AND(L822="Yes",K822&lt;&gt;"Yes"),"VAT claimed without valid tax invoice; ","")&amp;IF(AND(L822="Yes",ISNUMBER(SEARCH("blocked",G822))),"Blocked input VAT claimed; ","")&amp;IF(AND(F822="Import - VAT paid at customs (Box 8)",M822=""),"Customs declaration no missing; ","")&amp;IF(AND(F822="Import - Reverse charge (Box 9)",E822="Saudi Arabia"),"RCM used for a local supplier; ","")&amp;IF(AND(L822="Yes",NOT(OR(F822="Standard domestic 15% (Box 7)",F822="Import - VAT paid at customs (Box 8)",F822="Import - Reverse charge (Box 9)"))),"VAT claimed on non-taxable category; ",""))</f>
        <v/>
      </c>
    </row>
    <row r="823">
      <c r="A823" s="17" t="n"/>
      <c r="B823" s="14" t="n"/>
      <c r="C823" s="14" t="n"/>
      <c r="D823" s="16" t="n"/>
      <c r="E823" s="14" t="n"/>
      <c r="F823" s="14" t="n"/>
      <c r="G823" s="14" t="n"/>
      <c r="H823" s="19" t="n"/>
      <c r="I823" s="19" t="n"/>
      <c r="J823" s="34">
        <f>IF(A823="","",H823+I823)</f>
        <v/>
      </c>
      <c r="K823" s="14" t="n"/>
      <c r="L823" s="14" t="n"/>
      <c r="M823" s="14" t="n"/>
      <c r="N823" s="14" t="n"/>
      <c r="O823" s="20">
        <f>IF(A823="","",SUMPRODUCT((A823&gt;=Setup!$C$19:$C$30)*(A823&lt;=Setup!$D$19:$D$30)*Setup!$A$19:$A$30))</f>
        <v/>
      </c>
      <c r="P823" s="34">
        <f>IF(A823="","",IF(OR(F823="Standard domestic 15% (Box 7)",F823="Import - VAT paid at customs (Box 8)",F823="Import - Reverse charge (Box 9)"),ROUND(H823*Setup!$B$9,2),0))</f>
        <v/>
      </c>
      <c r="Q823" s="34">
        <f>IF(A823="","",I823-P823)</f>
        <v/>
      </c>
      <c r="R823" s="34">
        <f>IF(A823="","",IF(L823="Yes",I823,0))</f>
        <v/>
      </c>
      <c r="S823" s="34">
        <f>IF(A823="","",IF(AND(L823="Yes",K823="Yes",NOT(ISNUMBER(SEARCH("blocked",G823))),OR(F823="Standard domestic 15% (Box 7)",F823="Import - VAT paid at customs (Box 8)",F823="Import - Reverse charge (Box 9)"),OR(F823&lt;&gt;"Standard domestic 15% (Box 7)",AND(LEN(D823)=15,LEFT(D823,1)="3",RIGHT(D823,1)="3",ISNUMBER(--D823)))),I823,0))</f>
        <v/>
      </c>
      <c r="T823" s="34">
        <f>IF(A823="","",R823-S823)</f>
        <v/>
      </c>
      <c r="U823" s="23">
        <f>IF(A823="","",IF(O823=0,"Outside audit periods; ","")&amp;IF(F823="","No VAT category; ","")&amp;IF(ABS(Q823)&gt;Setup!$B$10,"VAT ≠ 15% × net; ","")&amp;IF(AND(F823="Standard domestic 15% (Box 7)",NOT(AND(LEN(D823)=15,LEFT(D823,1)="3",RIGHT(D823,1)="3",ISNUMBER(--D823)))),"Invalid/missing supplier VAT no; ","")&amp;IF(AND(L823="Yes",K823&lt;&gt;"Yes"),"VAT claimed without valid tax invoice; ","")&amp;IF(AND(L823="Yes",ISNUMBER(SEARCH("blocked",G823))),"Blocked input VAT claimed; ","")&amp;IF(AND(F823="Import - VAT paid at customs (Box 8)",M823=""),"Customs declaration no missing; ","")&amp;IF(AND(F823="Import - Reverse charge (Box 9)",E823="Saudi Arabia"),"RCM used for a local supplier; ","")&amp;IF(AND(L823="Yes",NOT(OR(F823="Standard domestic 15% (Box 7)",F823="Import - VAT paid at customs (Box 8)",F823="Import - Reverse charge (Box 9)"))),"VAT claimed on non-taxable category; ",""))</f>
        <v/>
      </c>
    </row>
    <row r="824">
      <c r="A824" s="17" t="n"/>
      <c r="B824" s="14" t="n"/>
      <c r="C824" s="14" t="n"/>
      <c r="D824" s="16" t="n"/>
      <c r="E824" s="14" t="n"/>
      <c r="F824" s="14" t="n"/>
      <c r="G824" s="14" t="n"/>
      <c r="H824" s="19" t="n"/>
      <c r="I824" s="19" t="n"/>
      <c r="J824" s="34">
        <f>IF(A824="","",H824+I824)</f>
        <v/>
      </c>
      <c r="K824" s="14" t="n"/>
      <c r="L824" s="14" t="n"/>
      <c r="M824" s="14" t="n"/>
      <c r="N824" s="14" t="n"/>
      <c r="O824" s="20">
        <f>IF(A824="","",SUMPRODUCT((A824&gt;=Setup!$C$19:$C$30)*(A824&lt;=Setup!$D$19:$D$30)*Setup!$A$19:$A$30))</f>
        <v/>
      </c>
      <c r="P824" s="34">
        <f>IF(A824="","",IF(OR(F824="Standard domestic 15% (Box 7)",F824="Import - VAT paid at customs (Box 8)",F824="Import - Reverse charge (Box 9)"),ROUND(H824*Setup!$B$9,2),0))</f>
        <v/>
      </c>
      <c r="Q824" s="34">
        <f>IF(A824="","",I824-P824)</f>
        <v/>
      </c>
      <c r="R824" s="34">
        <f>IF(A824="","",IF(L824="Yes",I824,0))</f>
        <v/>
      </c>
      <c r="S824" s="34">
        <f>IF(A824="","",IF(AND(L824="Yes",K824="Yes",NOT(ISNUMBER(SEARCH("blocked",G824))),OR(F824="Standard domestic 15% (Box 7)",F824="Import - VAT paid at customs (Box 8)",F824="Import - Reverse charge (Box 9)"),OR(F824&lt;&gt;"Standard domestic 15% (Box 7)",AND(LEN(D824)=15,LEFT(D824,1)="3",RIGHT(D824,1)="3",ISNUMBER(--D824)))),I824,0))</f>
        <v/>
      </c>
      <c r="T824" s="34">
        <f>IF(A824="","",R824-S824)</f>
        <v/>
      </c>
      <c r="U824" s="23">
        <f>IF(A824="","",IF(O824=0,"Outside audit periods; ","")&amp;IF(F824="","No VAT category; ","")&amp;IF(ABS(Q824)&gt;Setup!$B$10,"VAT ≠ 15% × net; ","")&amp;IF(AND(F824="Standard domestic 15% (Box 7)",NOT(AND(LEN(D824)=15,LEFT(D824,1)="3",RIGHT(D824,1)="3",ISNUMBER(--D824)))),"Invalid/missing supplier VAT no; ","")&amp;IF(AND(L824="Yes",K824&lt;&gt;"Yes"),"VAT claimed without valid tax invoice; ","")&amp;IF(AND(L824="Yes",ISNUMBER(SEARCH("blocked",G824))),"Blocked input VAT claimed; ","")&amp;IF(AND(F824="Import - VAT paid at customs (Box 8)",M824=""),"Customs declaration no missing; ","")&amp;IF(AND(F824="Import - Reverse charge (Box 9)",E824="Saudi Arabia"),"RCM used for a local supplier; ","")&amp;IF(AND(L824="Yes",NOT(OR(F824="Standard domestic 15% (Box 7)",F824="Import - VAT paid at customs (Box 8)",F824="Import - Reverse charge (Box 9)"))),"VAT claimed on non-taxable category; ",""))</f>
        <v/>
      </c>
    </row>
    <row r="825">
      <c r="A825" s="17" t="n"/>
      <c r="B825" s="14" t="n"/>
      <c r="C825" s="14" t="n"/>
      <c r="D825" s="16" t="n"/>
      <c r="E825" s="14" t="n"/>
      <c r="F825" s="14" t="n"/>
      <c r="G825" s="14" t="n"/>
      <c r="H825" s="19" t="n"/>
      <c r="I825" s="19" t="n"/>
      <c r="J825" s="34">
        <f>IF(A825="","",H825+I825)</f>
        <v/>
      </c>
      <c r="K825" s="14" t="n"/>
      <c r="L825" s="14" t="n"/>
      <c r="M825" s="14" t="n"/>
      <c r="N825" s="14" t="n"/>
      <c r="O825" s="20">
        <f>IF(A825="","",SUMPRODUCT((A825&gt;=Setup!$C$19:$C$30)*(A825&lt;=Setup!$D$19:$D$30)*Setup!$A$19:$A$30))</f>
        <v/>
      </c>
      <c r="P825" s="34">
        <f>IF(A825="","",IF(OR(F825="Standard domestic 15% (Box 7)",F825="Import - VAT paid at customs (Box 8)",F825="Import - Reverse charge (Box 9)"),ROUND(H825*Setup!$B$9,2),0))</f>
        <v/>
      </c>
      <c r="Q825" s="34">
        <f>IF(A825="","",I825-P825)</f>
        <v/>
      </c>
      <c r="R825" s="34">
        <f>IF(A825="","",IF(L825="Yes",I825,0))</f>
        <v/>
      </c>
      <c r="S825" s="34">
        <f>IF(A825="","",IF(AND(L825="Yes",K825="Yes",NOT(ISNUMBER(SEARCH("blocked",G825))),OR(F825="Standard domestic 15% (Box 7)",F825="Import - VAT paid at customs (Box 8)",F825="Import - Reverse charge (Box 9)"),OR(F825&lt;&gt;"Standard domestic 15% (Box 7)",AND(LEN(D825)=15,LEFT(D825,1)="3",RIGHT(D825,1)="3",ISNUMBER(--D825)))),I825,0))</f>
        <v/>
      </c>
      <c r="T825" s="34">
        <f>IF(A825="","",R825-S825)</f>
        <v/>
      </c>
      <c r="U825" s="23">
        <f>IF(A825="","",IF(O825=0,"Outside audit periods; ","")&amp;IF(F825="","No VAT category; ","")&amp;IF(ABS(Q825)&gt;Setup!$B$10,"VAT ≠ 15% × net; ","")&amp;IF(AND(F825="Standard domestic 15% (Box 7)",NOT(AND(LEN(D825)=15,LEFT(D825,1)="3",RIGHT(D825,1)="3",ISNUMBER(--D825)))),"Invalid/missing supplier VAT no; ","")&amp;IF(AND(L825="Yes",K825&lt;&gt;"Yes"),"VAT claimed without valid tax invoice; ","")&amp;IF(AND(L825="Yes",ISNUMBER(SEARCH("blocked",G825))),"Blocked input VAT claimed; ","")&amp;IF(AND(F825="Import - VAT paid at customs (Box 8)",M825=""),"Customs declaration no missing; ","")&amp;IF(AND(F825="Import - Reverse charge (Box 9)",E825="Saudi Arabia"),"RCM used for a local supplier; ","")&amp;IF(AND(L825="Yes",NOT(OR(F825="Standard domestic 15% (Box 7)",F825="Import - VAT paid at customs (Box 8)",F825="Import - Reverse charge (Box 9)"))),"VAT claimed on non-taxable category; ",""))</f>
        <v/>
      </c>
    </row>
    <row r="826">
      <c r="A826" s="17" t="n"/>
      <c r="B826" s="14" t="n"/>
      <c r="C826" s="14" t="n"/>
      <c r="D826" s="16" t="n"/>
      <c r="E826" s="14" t="n"/>
      <c r="F826" s="14" t="n"/>
      <c r="G826" s="14" t="n"/>
      <c r="H826" s="19" t="n"/>
      <c r="I826" s="19" t="n"/>
      <c r="J826" s="34">
        <f>IF(A826="","",H826+I826)</f>
        <v/>
      </c>
      <c r="K826" s="14" t="n"/>
      <c r="L826" s="14" t="n"/>
      <c r="M826" s="14" t="n"/>
      <c r="N826" s="14" t="n"/>
      <c r="O826" s="20">
        <f>IF(A826="","",SUMPRODUCT((A826&gt;=Setup!$C$19:$C$30)*(A826&lt;=Setup!$D$19:$D$30)*Setup!$A$19:$A$30))</f>
        <v/>
      </c>
      <c r="P826" s="34">
        <f>IF(A826="","",IF(OR(F826="Standard domestic 15% (Box 7)",F826="Import - VAT paid at customs (Box 8)",F826="Import - Reverse charge (Box 9)"),ROUND(H826*Setup!$B$9,2),0))</f>
        <v/>
      </c>
      <c r="Q826" s="34">
        <f>IF(A826="","",I826-P826)</f>
        <v/>
      </c>
      <c r="R826" s="34">
        <f>IF(A826="","",IF(L826="Yes",I826,0))</f>
        <v/>
      </c>
      <c r="S826" s="34">
        <f>IF(A826="","",IF(AND(L826="Yes",K826="Yes",NOT(ISNUMBER(SEARCH("blocked",G826))),OR(F826="Standard domestic 15% (Box 7)",F826="Import - VAT paid at customs (Box 8)",F826="Import - Reverse charge (Box 9)"),OR(F826&lt;&gt;"Standard domestic 15% (Box 7)",AND(LEN(D826)=15,LEFT(D826,1)="3",RIGHT(D826,1)="3",ISNUMBER(--D826)))),I826,0))</f>
        <v/>
      </c>
      <c r="T826" s="34">
        <f>IF(A826="","",R826-S826)</f>
        <v/>
      </c>
      <c r="U826" s="23">
        <f>IF(A826="","",IF(O826=0,"Outside audit periods; ","")&amp;IF(F826="","No VAT category; ","")&amp;IF(ABS(Q826)&gt;Setup!$B$10,"VAT ≠ 15% × net; ","")&amp;IF(AND(F826="Standard domestic 15% (Box 7)",NOT(AND(LEN(D826)=15,LEFT(D826,1)="3",RIGHT(D826,1)="3",ISNUMBER(--D826)))),"Invalid/missing supplier VAT no; ","")&amp;IF(AND(L826="Yes",K826&lt;&gt;"Yes"),"VAT claimed without valid tax invoice; ","")&amp;IF(AND(L826="Yes",ISNUMBER(SEARCH("blocked",G826))),"Blocked input VAT claimed; ","")&amp;IF(AND(F826="Import - VAT paid at customs (Box 8)",M826=""),"Customs declaration no missing; ","")&amp;IF(AND(F826="Import - Reverse charge (Box 9)",E826="Saudi Arabia"),"RCM used for a local supplier; ","")&amp;IF(AND(L826="Yes",NOT(OR(F826="Standard domestic 15% (Box 7)",F826="Import - VAT paid at customs (Box 8)",F826="Import - Reverse charge (Box 9)"))),"VAT claimed on non-taxable category; ",""))</f>
        <v/>
      </c>
    </row>
    <row r="827">
      <c r="A827" s="17" t="n"/>
      <c r="B827" s="14" t="n"/>
      <c r="C827" s="14" t="n"/>
      <c r="D827" s="16" t="n"/>
      <c r="E827" s="14" t="n"/>
      <c r="F827" s="14" t="n"/>
      <c r="G827" s="14" t="n"/>
      <c r="H827" s="19" t="n"/>
      <c r="I827" s="19" t="n"/>
      <c r="J827" s="34">
        <f>IF(A827="","",H827+I827)</f>
        <v/>
      </c>
      <c r="K827" s="14" t="n"/>
      <c r="L827" s="14" t="n"/>
      <c r="M827" s="14" t="n"/>
      <c r="N827" s="14" t="n"/>
      <c r="O827" s="20">
        <f>IF(A827="","",SUMPRODUCT((A827&gt;=Setup!$C$19:$C$30)*(A827&lt;=Setup!$D$19:$D$30)*Setup!$A$19:$A$30))</f>
        <v/>
      </c>
      <c r="P827" s="34">
        <f>IF(A827="","",IF(OR(F827="Standard domestic 15% (Box 7)",F827="Import - VAT paid at customs (Box 8)",F827="Import - Reverse charge (Box 9)"),ROUND(H827*Setup!$B$9,2),0))</f>
        <v/>
      </c>
      <c r="Q827" s="34">
        <f>IF(A827="","",I827-P827)</f>
        <v/>
      </c>
      <c r="R827" s="34">
        <f>IF(A827="","",IF(L827="Yes",I827,0))</f>
        <v/>
      </c>
      <c r="S827" s="34">
        <f>IF(A827="","",IF(AND(L827="Yes",K827="Yes",NOT(ISNUMBER(SEARCH("blocked",G827))),OR(F827="Standard domestic 15% (Box 7)",F827="Import - VAT paid at customs (Box 8)",F827="Import - Reverse charge (Box 9)"),OR(F827&lt;&gt;"Standard domestic 15% (Box 7)",AND(LEN(D827)=15,LEFT(D827,1)="3",RIGHT(D827,1)="3",ISNUMBER(--D827)))),I827,0))</f>
        <v/>
      </c>
      <c r="T827" s="34">
        <f>IF(A827="","",R827-S827)</f>
        <v/>
      </c>
      <c r="U827" s="23">
        <f>IF(A827="","",IF(O827=0,"Outside audit periods; ","")&amp;IF(F827="","No VAT category; ","")&amp;IF(ABS(Q827)&gt;Setup!$B$10,"VAT ≠ 15% × net; ","")&amp;IF(AND(F827="Standard domestic 15% (Box 7)",NOT(AND(LEN(D827)=15,LEFT(D827,1)="3",RIGHT(D827,1)="3",ISNUMBER(--D827)))),"Invalid/missing supplier VAT no; ","")&amp;IF(AND(L827="Yes",K827&lt;&gt;"Yes"),"VAT claimed without valid tax invoice; ","")&amp;IF(AND(L827="Yes",ISNUMBER(SEARCH("blocked",G827))),"Blocked input VAT claimed; ","")&amp;IF(AND(F827="Import - VAT paid at customs (Box 8)",M827=""),"Customs declaration no missing; ","")&amp;IF(AND(F827="Import - Reverse charge (Box 9)",E827="Saudi Arabia"),"RCM used for a local supplier; ","")&amp;IF(AND(L827="Yes",NOT(OR(F827="Standard domestic 15% (Box 7)",F827="Import - VAT paid at customs (Box 8)",F827="Import - Reverse charge (Box 9)"))),"VAT claimed on non-taxable category; ",""))</f>
        <v/>
      </c>
    </row>
    <row r="828">
      <c r="A828" s="17" t="n"/>
      <c r="B828" s="14" t="n"/>
      <c r="C828" s="14" t="n"/>
      <c r="D828" s="16" t="n"/>
      <c r="E828" s="14" t="n"/>
      <c r="F828" s="14" t="n"/>
      <c r="G828" s="14" t="n"/>
      <c r="H828" s="19" t="n"/>
      <c r="I828" s="19" t="n"/>
      <c r="J828" s="34">
        <f>IF(A828="","",H828+I828)</f>
        <v/>
      </c>
      <c r="K828" s="14" t="n"/>
      <c r="L828" s="14" t="n"/>
      <c r="M828" s="14" t="n"/>
      <c r="N828" s="14" t="n"/>
      <c r="O828" s="20">
        <f>IF(A828="","",SUMPRODUCT((A828&gt;=Setup!$C$19:$C$30)*(A828&lt;=Setup!$D$19:$D$30)*Setup!$A$19:$A$30))</f>
        <v/>
      </c>
      <c r="P828" s="34">
        <f>IF(A828="","",IF(OR(F828="Standard domestic 15% (Box 7)",F828="Import - VAT paid at customs (Box 8)",F828="Import - Reverse charge (Box 9)"),ROUND(H828*Setup!$B$9,2),0))</f>
        <v/>
      </c>
      <c r="Q828" s="34">
        <f>IF(A828="","",I828-P828)</f>
        <v/>
      </c>
      <c r="R828" s="34">
        <f>IF(A828="","",IF(L828="Yes",I828,0))</f>
        <v/>
      </c>
      <c r="S828" s="34">
        <f>IF(A828="","",IF(AND(L828="Yes",K828="Yes",NOT(ISNUMBER(SEARCH("blocked",G828))),OR(F828="Standard domestic 15% (Box 7)",F828="Import - VAT paid at customs (Box 8)",F828="Import - Reverse charge (Box 9)"),OR(F828&lt;&gt;"Standard domestic 15% (Box 7)",AND(LEN(D828)=15,LEFT(D828,1)="3",RIGHT(D828,1)="3",ISNUMBER(--D828)))),I828,0))</f>
        <v/>
      </c>
      <c r="T828" s="34">
        <f>IF(A828="","",R828-S828)</f>
        <v/>
      </c>
      <c r="U828" s="23">
        <f>IF(A828="","",IF(O828=0,"Outside audit periods; ","")&amp;IF(F828="","No VAT category; ","")&amp;IF(ABS(Q828)&gt;Setup!$B$10,"VAT ≠ 15% × net; ","")&amp;IF(AND(F828="Standard domestic 15% (Box 7)",NOT(AND(LEN(D828)=15,LEFT(D828,1)="3",RIGHT(D828,1)="3",ISNUMBER(--D828)))),"Invalid/missing supplier VAT no; ","")&amp;IF(AND(L828="Yes",K828&lt;&gt;"Yes"),"VAT claimed without valid tax invoice; ","")&amp;IF(AND(L828="Yes",ISNUMBER(SEARCH("blocked",G828))),"Blocked input VAT claimed; ","")&amp;IF(AND(F828="Import - VAT paid at customs (Box 8)",M828=""),"Customs declaration no missing; ","")&amp;IF(AND(F828="Import - Reverse charge (Box 9)",E828="Saudi Arabia"),"RCM used for a local supplier; ","")&amp;IF(AND(L828="Yes",NOT(OR(F828="Standard domestic 15% (Box 7)",F828="Import - VAT paid at customs (Box 8)",F828="Import - Reverse charge (Box 9)"))),"VAT claimed on non-taxable category; ",""))</f>
        <v/>
      </c>
    </row>
    <row r="829">
      <c r="A829" s="17" t="n"/>
      <c r="B829" s="14" t="n"/>
      <c r="C829" s="14" t="n"/>
      <c r="D829" s="16" t="n"/>
      <c r="E829" s="14" t="n"/>
      <c r="F829" s="14" t="n"/>
      <c r="G829" s="14" t="n"/>
      <c r="H829" s="19" t="n"/>
      <c r="I829" s="19" t="n"/>
      <c r="J829" s="34">
        <f>IF(A829="","",H829+I829)</f>
        <v/>
      </c>
      <c r="K829" s="14" t="n"/>
      <c r="L829" s="14" t="n"/>
      <c r="M829" s="14" t="n"/>
      <c r="N829" s="14" t="n"/>
      <c r="O829" s="20">
        <f>IF(A829="","",SUMPRODUCT((A829&gt;=Setup!$C$19:$C$30)*(A829&lt;=Setup!$D$19:$D$30)*Setup!$A$19:$A$30))</f>
        <v/>
      </c>
      <c r="P829" s="34">
        <f>IF(A829="","",IF(OR(F829="Standard domestic 15% (Box 7)",F829="Import - VAT paid at customs (Box 8)",F829="Import - Reverse charge (Box 9)"),ROUND(H829*Setup!$B$9,2),0))</f>
        <v/>
      </c>
      <c r="Q829" s="34">
        <f>IF(A829="","",I829-P829)</f>
        <v/>
      </c>
      <c r="R829" s="34">
        <f>IF(A829="","",IF(L829="Yes",I829,0))</f>
        <v/>
      </c>
      <c r="S829" s="34">
        <f>IF(A829="","",IF(AND(L829="Yes",K829="Yes",NOT(ISNUMBER(SEARCH("blocked",G829))),OR(F829="Standard domestic 15% (Box 7)",F829="Import - VAT paid at customs (Box 8)",F829="Import - Reverse charge (Box 9)"),OR(F829&lt;&gt;"Standard domestic 15% (Box 7)",AND(LEN(D829)=15,LEFT(D829,1)="3",RIGHT(D829,1)="3",ISNUMBER(--D829)))),I829,0))</f>
        <v/>
      </c>
      <c r="T829" s="34">
        <f>IF(A829="","",R829-S829)</f>
        <v/>
      </c>
      <c r="U829" s="23">
        <f>IF(A829="","",IF(O829=0,"Outside audit periods; ","")&amp;IF(F829="","No VAT category; ","")&amp;IF(ABS(Q829)&gt;Setup!$B$10,"VAT ≠ 15% × net; ","")&amp;IF(AND(F829="Standard domestic 15% (Box 7)",NOT(AND(LEN(D829)=15,LEFT(D829,1)="3",RIGHT(D829,1)="3",ISNUMBER(--D829)))),"Invalid/missing supplier VAT no; ","")&amp;IF(AND(L829="Yes",K829&lt;&gt;"Yes"),"VAT claimed without valid tax invoice; ","")&amp;IF(AND(L829="Yes",ISNUMBER(SEARCH("blocked",G829))),"Blocked input VAT claimed; ","")&amp;IF(AND(F829="Import - VAT paid at customs (Box 8)",M829=""),"Customs declaration no missing; ","")&amp;IF(AND(F829="Import - Reverse charge (Box 9)",E829="Saudi Arabia"),"RCM used for a local supplier; ","")&amp;IF(AND(L829="Yes",NOT(OR(F829="Standard domestic 15% (Box 7)",F829="Import - VAT paid at customs (Box 8)",F829="Import - Reverse charge (Box 9)"))),"VAT claimed on non-taxable category; ",""))</f>
        <v/>
      </c>
    </row>
    <row r="830">
      <c r="A830" s="17" t="n"/>
      <c r="B830" s="14" t="n"/>
      <c r="C830" s="14" t="n"/>
      <c r="D830" s="16" t="n"/>
      <c r="E830" s="14" t="n"/>
      <c r="F830" s="14" t="n"/>
      <c r="G830" s="14" t="n"/>
      <c r="H830" s="19" t="n"/>
      <c r="I830" s="19" t="n"/>
      <c r="J830" s="34">
        <f>IF(A830="","",H830+I830)</f>
        <v/>
      </c>
      <c r="K830" s="14" t="n"/>
      <c r="L830" s="14" t="n"/>
      <c r="M830" s="14" t="n"/>
      <c r="N830" s="14" t="n"/>
      <c r="O830" s="20">
        <f>IF(A830="","",SUMPRODUCT((A830&gt;=Setup!$C$19:$C$30)*(A830&lt;=Setup!$D$19:$D$30)*Setup!$A$19:$A$30))</f>
        <v/>
      </c>
      <c r="P830" s="34">
        <f>IF(A830="","",IF(OR(F830="Standard domestic 15% (Box 7)",F830="Import - VAT paid at customs (Box 8)",F830="Import - Reverse charge (Box 9)"),ROUND(H830*Setup!$B$9,2),0))</f>
        <v/>
      </c>
      <c r="Q830" s="34">
        <f>IF(A830="","",I830-P830)</f>
        <v/>
      </c>
      <c r="R830" s="34">
        <f>IF(A830="","",IF(L830="Yes",I830,0))</f>
        <v/>
      </c>
      <c r="S830" s="34">
        <f>IF(A830="","",IF(AND(L830="Yes",K830="Yes",NOT(ISNUMBER(SEARCH("blocked",G830))),OR(F830="Standard domestic 15% (Box 7)",F830="Import - VAT paid at customs (Box 8)",F830="Import - Reverse charge (Box 9)"),OR(F830&lt;&gt;"Standard domestic 15% (Box 7)",AND(LEN(D830)=15,LEFT(D830,1)="3",RIGHT(D830,1)="3",ISNUMBER(--D830)))),I830,0))</f>
        <v/>
      </c>
      <c r="T830" s="34">
        <f>IF(A830="","",R830-S830)</f>
        <v/>
      </c>
      <c r="U830" s="23">
        <f>IF(A830="","",IF(O830=0,"Outside audit periods; ","")&amp;IF(F830="","No VAT category; ","")&amp;IF(ABS(Q830)&gt;Setup!$B$10,"VAT ≠ 15% × net; ","")&amp;IF(AND(F830="Standard domestic 15% (Box 7)",NOT(AND(LEN(D830)=15,LEFT(D830,1)="3",RIGHT(D830,1)="3",ISNUMBER(--D830)))),"Invalid/missing supplier VAT no; ","")&amp;IF(AND(L830="Yes",K830&lt;&gt;"Yes"),"VAT claimed without valid tax invoice; ","")&amp;IF(AND(L830="Yes",ISNUMBER(SEARCH("blocked",G830))),"Blocked input VAT claimed; ","")&amp;IF(AND(F830="Import - VAT paid at customs (Box 8)",M830=""),"Customs declaration no missing; ","")&amp;IF(AND(F830="Import - Reverse charge (Box 9)",E830="Saudi Arabia"),"RCM used for a local supplier; ","")&amp;IF(AND(L830="Yes",NOT(OR(F830="Standard domestic 15% (Box 7)",F830="Import - VAT paid at customs (Box 8)",F830="Import - Reverse charge (Box 9)"))),"VAT claimed on non-taxable category; ",""))</f>
        <v/>
      </c>
    </row>
    <row r="831">
      <c r="A831" s="17" t="n"/>
      <c r="B831" s="14" t="n"/>
      <c r="C831" s="14" t="n"/>
      <c r="D831" s="16" t="n"/>
      <c r="E831" s="14" t="n"/>
      <c r="F831" s="14" t="n"/>
      <c r="G831" s="14" t="n"/>
      <c r="H831" s="19" t="n"/>
      <c r="I831" s="19" t="n"/>
      <c r="J831" s="34">
        <f>IF(A831="","",H831+I831)</f>
        <v/>
      </c>
      <c r="K831" s="14" t="n"/>
      <c r="L831" s="14" t="n"/>
      <c r="M831" s="14" t="n"/>
      <c r="N831" s="14" t="n"/>
      <c r="O831" s="20">
        <f>IF(A831="","",SUMPRODUCT((A831&gt;=Setup!$C$19:$C$30)*(A831&lt;=Setup!$D$19:$D$30)*Setup!$A$19:$A$30))</f>
        <v/>
      </c>
      <c r="P831" s="34">
        <f>IF(A831="","",IF(OR(F831="Standard domestic 15% (Box 7)",F831="Import - VAT paid at customs (Box 8)",F831="Import - Reverse charge (Box 9)"),ROUND(H831*Setup!$B$9,2),0))</f>
        <v/>
      </c>
      <c r="Q831" s="34">
        <f>IF(A831="","",I831-P831)</f>
        <v/>
      </c>
      <c r="R831" s="34">
        <f>IF(A831="","",IF(L831="Yes",I831,0))</f>
        <v/>
      </c>
      <c r="S831" s="34">
        <f>IF(A831="","",IF(AND(L831="Yes",K831="Yes",NOT(ISNUMBER(SEARCH("blocked",G831))),OR(F831="Standard domestic 15% (Box 7)",F831="Import - VAT paid at customs (Box 8)",F831="Import - Reverse charge (Box 9)"),OR(F831&lt;&gt;"Standard domestic 15% (Box 7)",AND(LEN(D831)=15,LEFT(D831,1)="3",RIGHT(D831,1)="3",ISNUMBER(--D831)))),I831,0))</f>
        <v/>
      </c>
      <c r="T831" s="34">
        <f>IF(A831="","",R831-S831)</f>
        <v/>
      </c>
      <c r="U831" s="23">
        <f>IF(A831="","",IF(O831=0,"Outside audit periods; ","")&amp;IF(F831="","No VAT category; ","")&amp;IF(ABS(Q831)&gt;Setup!$B$10,"VAT ≠ 15% × net; ","")&amp;IF(AND(F831="Standard domestic 15% (Box 7)",NOT(AND(LEN(D831)=15,LEFT(D831,1)="3",RIGHT(D831,1)="3",ISNUMBER(--D831)))),"Invalid/missing supplier VAT no; ","")&amp;IF(AND(L831="Yes",K831&lt;&gt;"Yes"),"VAT claimed without valid tax invoice; ","")&amp;IF(AND(L831="Yes",ISNUMBER(SEARCH("blocked",G831))),"Blocked input VAT claimed; ","")&amp;IF(AND(F831="Import - VAT paid at customs (Box 8)",M831=""),"Customs declaration no missing; ","")&amp;IF(AND(F831="Import - Reverse charge (Box 9)",E831="Saudi Arabia"),"RCM used for a local supplier; ","")&amp;IF(AND(L831="Yes",NOT(OR(F831="Standard domestic 15% (Box 7)",F831="Import - VAT paid at customs (Box 8)",F831="Import - Reverse charge (Box 9)"))),"VAT claimed on non-taxable category; ",""))</f>
        <v/>
      </c>
    </row>
    <row r="832">
      <c r="A832" s="17" t="n"/>
      <c r="B832" s="14" t="n"/>
      <c r="C832" s="14" t="n"/>
      <c r="D832" s="16" t="n"/>
      <c r="E832" s="14" t="n"/>
      <c r="F832" s="14" t="n"/>
      <c r="G832" s="14" t="n"/>
      <c r="H832" s="19" t="n"/>
      <c r="I832" s="19" t="n"/>
      <c r="J832" s="34">
        <f>IF(A832="","",H832+I832)</f>
        <v/>
      </c>
      <c r="K832" s="14" t="n"/>
      <c r="L832" s="14" t="n"/>
      <c r="M832" s="14" t="n"/>
      <c r="N832" s="14" t="n"/>
      <c r="O832" s="20">
        <f>IF(A832="","",SUMPRODUCT((A832&gt;=Setup!$C$19:$C$30)*(A832&lt;=Setup!$D$19:$D$30)*Setup!$A$19:$A$30))</f>
        <v/>
      </c>
      <c r="P832" s="34">
        <f>IF(A832="","",IF(OR(F832="Standard domestic 15% (Box 7)",F832="Import - VAT paid at customs (Box 8)",F832="Import - Reverse charge (Box 9)"),ROUND(H832*Setup!$B$9,2),0))</f>
        <v/>
      </c>
      <c r="Q832" s="34">
        <f>IF(A832="","",I832-P832)</f>
        <v/>
      </c>
      <c r="R832" s="34">
        <f>IF(A832="","",IF(L832="Yes",I832,0))</f>
        <v/>
      </c>
      <c r="S832" s="34">
        <f>IF(A832="","",IF(AND(L832="Yes",K832="Yes",NOT(ISNUMBER(SEARCH("blocked",G832))),OR(F832="Standard domestic 15% (Box 7)",F832="Import - VAT paid at customs (Box 8)",F832="Import - Reverse charge (Box 9)"),OR(F832&lt;&gt;"Standard domestic 15% (Box 7)",AND(LEN(D832)=15,LEFT(D832,1)="3",RIGHT(D832,1)="3",ISNUMBER(--D832)))),I832,0))</f>
        <v/>
      </c>
      <c r="T832" s="34">
        <f>IF(A832="","",R832-S832)</f>
        <v/>
      </c>
      <c r="U832" s="23">
        <f>IF(A832="","",IF(O832=0,"Outside audit periods; ","")&amp;IF(F832="","No VAT category; ","")&amp;IF(ABS(Q832)&gt;Setup!$B$10,"VAT ≠ 15% × net; ","")&amp;IF(AND(F832="Standard domestic 15% (Box 7)",NOT(AND(LEN(D832)=15,LEFT(D832,1)="3",RIGHT(D832,1)="3",ISNUMBER(--D832)))),"Invalid/missing supplier VAT no; ","")&amp;IF(AND(L832="Yes",K832&lt;&gt;"Yes"),"VAT claimed without valid tax invoice; ","")&amp;IF(AND(L832="Yes",ISNUMBER(SEARCH("blocked",G832))),"Blocked input VAT claimed; ","")&amp;IF(AND(F832="Import - VAT paid at customs (Box 8)",M832=""),"Customs declaration no missing; ","")&amp;IF(AND(F832="Import - Reverse charge (Box 9)",E832="Saudi Arabia"),"RCM used for a local supplier; ","")&amp;IF(AND(L832="Yes",NOT(OR(F832="Standard domestic 15% (Box 7)",F832="Import - VAT paid at customs (Box 8)",F832="Import - Reverse charge (Box 9)"))),"VAT claimed on non-taxable category; ",""))</f>
        <v/>
      </c>
    </row>
    <row r="833">
      <c r="A833" s="17" t="n"/>
      <c r="B833" s="14" t="n"/>
      <c r="C833" s="14" t="n"/>
      <c r="D833" s="16" t="n"/>
      <c r="E833" s="14" t="n"/>
      <c r="F833" s="14" t="n"/>
      <c r="G833" s="14" t="n"/>
      <c r="H833" s="19" t="n"/>
      <c r="I833" s="19" t="n"/>
      <c r="J833" s="34">
        <f>IF(A833="","",H833+I833)</f>
        <v/>
      </c>
      <c r="K833" s="14" t="n"/>
      <c r="L833" s="14" t="n"/>
      <c r="M833" s="14" t="n"/>
      <c r="N833" s="14" t="n"/>
      <c r="O833" s="20">
        <f>IF(A833="","",SUMPRODUCT((A833&gt;=Setup!$C$19:$C$30)*(A833&lt;=Setup!$D$19:$D$30)*Setup!$A$19:$A$30))</f>
        <v/>
      </c>
      <c r="P833" s="34">
        <f>IF(A833="","",IF(OR(F833="Standard domestic 15% (Box 7)",F833="Import - VAT paid at customs (Box 8)",F833="Import - Reverse charge (Box 9)"),ROUND(H833*Setup!$B$9,2),0))</f>
        <v/>
      </c>
      <c r="Q833" s="34">
        <f>IF(A833="","",I833-P833)</f>
        <v/>
      </c>
      <c r="R833" s="34">
        <f>IF(A833="","",IF(L833="Yes",I833,0))</f>
        <v/>
      </c>
      <c r="S833" s="34">
        <f>IF(A833="","",IF(AND(L833="Yes",K833="Yes",NOT(ISNUMBER(SEARCH("blocked",G833))),OR(F833="Standard domestic 15% (Box 7)",F833="Import - VAT paid at customs (Box 8)",F833="Import - Reverse charge (Box 9)"),OR(F833&lt;&gt;"Standard domestic 15% (Box 7)",AND(LEN(D833)=15,LEFT(D833,1)="3",RIGHT(D833,1)="3",ISNUMBER(--D833)))),I833,0))</f>
        <v/>
      </c>
      <c r="T833" s="34">
        <f>IF(A833="","",R833-S833)</f>
        <v/>
      </c>
      <c r="U833" s="23">
        <f>IF(A833="","",IF(O833=0,"Outside audit periods; ","")&amp;IF(F833="","No VAT category; ","")&amp;IF(ABS(Q833)&gt;Setup!$B$10,"VAT ≠ 15% × net; ","")&amp;IF(AND(F833="Standard domestic 15% (Box 7)",NOT(AND(LEN(D833)=15,LEFT(D833,1)="3",RIGHT(D833,1)="3",ISNUMBER(--D833)))),"Invalid/missing supplier VAT no; ","")&amp;IF(AND(L833="Yes",K833&lt;&gt;"Yes"),"VAT claimed without valid tax invoice; ","")&amp;IF(AND(L833="Yes",ISNUMBER(SEARCH("blocked",G833))),"Blocked input VAT claimed; ","")&amp;IF(AND(F833="Import - VAT paid at customs (Box 8)",M833=""),"Customs declaration no missing; ","")&amp;IF(AND(F833="Import - Reverse charge (Box 9)",E833="Saudi Arabia"),"RCM used for a local supplier; ","")&amp;IF(AND(L833="Yes",NOT(OR(F833="Standard domestic 15% (Box 7)",F833="Import - VAT paid at customs (Box 8)",F833="Import - Reverse charge (Box 9)"))),"VAT claimed on non-taxable category; ",""))</f>
        <v/>
      </c>
    </row>
    <row r="834">
      <c r="A834" s="17" t="n"/>
      <c r="B834" s="14" t="n"/>
      <c r="C834" s="14" t="n"/>
      <c r="D834" s="16" t="n"/>
      <c r="E834" s="14" t="n"/>
      <c r="F834" s="14" t="n"/>
      <c r="G834" s="14" t="n"/>
      <c r="H834" s="19" t="n"/>
      <c r="I834" s="19" t="n"/>
      <c r="J834" s="34">
        <f>IF(A834="","",H834+I834)</f>
        <v/>
      </c>
      <c r="K834" s="14" t="n"/>
      <c r="L834" s="14" t="n"/>
      <c r="M834" s="14" t="n"/>
      <c r="N834" s="14" t="n"/>
      <c r="O834" s="20">
        <f>IF(A834="","",SUMPRODUCT((A834&gt;=Setup!$C$19:$C$30)*(A834&lt;=Setup!$D$19:$D$30)*Setup!$A$19:$A$30))</f>
        <v/>
      </c>
      <c r="P834" s="34">
        <f>IF(A834="","",IF(OR(F834="Standard domestic 15% (Box 7)",F834="Import - VAT paid at customs (Box 8)",F834="Import - Reverse charge (Box 9)"),ROUND(H834*Setup!$B$9,2),0))</f>
        <v/>
      </c>
      <c r="Q834" s="34">
        <f>IF(A834="","",I834-P834)</f>
        <v/>
      </c>
      <c r="R834" s="34">
        <f>IF(A834="","",IF(L834="Yes",I834,0))</f>
        <v/>
      </c>
      <c r="S834" s="34">
        <f>IF(A834="","",IF(AND(L834="Yes",K834="Yes",NOT(ISNUMBER(SEARCH("blocked",G834))),OR(F834="Standard domestic 15% (Box 7)",F834="Import - VAT paid at customs (Box 8)",F834="Import - Reverse charge (Box 9)"),OR(F834&lt;&gt;"Standard domestic 15% (Box 7)",AND(LEN(D834)=15,LEFT(D834,1)="3",RIGHT(D834,1)="3",ISNUMBER(--D834)))),I834,0))</f>
        <v/>
      </c>
      <c r="T834" s="34">
        <f>IF(A834="","",R834-S834)</f>
        <v/>
      </c>
      <c r="U834" s="23">
        <f>IF(A834="","",IF(O834=0,"Outside audit periods; ","")&amp;IF(F834="","No VAT category; ","")&amp;IF(ABS(Q834)&gt;Setup!$B$10,"VAT ≠ 15% × net; ","")&amp;IF(AND(F834="Standard domestic 15% (Box 7)",NOT(AND(LEN(D834)=15,LEFT(D834,1)="3",RIGHT(D834,1)="3",ISNUMBER(--D834)))),"Invalid/missing supplier VAT no; ","")&amp;IF(AND(L834="Yes",K834&lt;&gt;"Yes"),"VAT claimed without valid tax invoice; ","")&amp;IF(AND(L834="Yes",ISNUMBER(SEARCH("blocked",G834))),"Blocked input VAT claimed; ","")&amp;IF(AND(F834="Import - VAT paid at customs (Box 8)",M834=""),"Customs declaration no missing; ","")&amp;IF(AND(F834="Import - Reverse charge (Box 9)",E834="Saudi Arabia"),"RCM used for a local supplier; ","")&amp;IF(AND(L834="Yes",NOT(OR(F834="Standard domestic 15% (Box 7)",F834="Import - VAT paid at customs (Box 8)",F834="Import - Reverse charge (Box 9)"))),"VAT claimed on non-taxable category; ",""))</f>
        <v/>
      </c>
    </row>
    <row r="835">
      <c r="A835" s="17" t="n"/>
      <c r="B835" s="14" t="n"/>
      <c r="C835" s="14" t="n"/>
      <c r="D835" s="16" t="n"/>
      <c r="E835" s="14" t="n"/>
      <c r="F835" s="14" t="n"/>
      <c r="G835" s="14" t="n"/>
      <c r="H835" s="19" t="n"/>
      <c r="I835" s="19" t="n"/>
      <c r="J835" s="34">
        <f>IF(A835="","",H835+I835)</f>
        <v/>
      </c>
      <c r="K835" s="14" t="n"/>
      <c r="L835" s="14" t="n"/>
      <c r="M835" s="14" t="n"/>
      <c r="N835" s="14" t="n"/>
      <c r="O835" s="20">
        <f>IF(A835="","",SUMPRODUCT((A835&gt;=Setup!$C$19:$C$30)*(A835&lt;=Setup!$D$19:$D$30)*Setup!$A$19:$A$30))</f>
        <v/>
      </c>
      <c r="P835" s="34">
        <f>IF(A835="","",IF(OR(F835="Standard domestic 15% (Box 7)",F835="Import - VAT paid at customs (Box 8)",F835="Import - Reverse charge (Box 9)"),ROUND(H835*Setup!$B$9,2),0))</f>
        <v/>
      </c>
      <c r="Q835" s="34">
        <f>IF(A835="","",I835-P835)</f>
        <v/>
      </c>
      <c r="R835" s="34">
        <f>IF(A835="","",IF(L835="Yes",I835,0))</f>
        <v/>
      </c>
      <c r="S835" s="34">
        <f>IF(A835="","",IF(AND(L835="Yes",K835="Yes",NOT(ISNUMBER(SEARCH("blocked",G835))),OR(F835="Standard domestic 15% (Box 7)",F835="Import - VAT paid at customs (Box 8)",F835="Import - Reverse charge (Box 9)"),OR(F835&lt;&gt;"Standard domestic 15% (Box 7)",AND(LEN(D835)=15,LEFT(D835,1)="3",RIGHT(D835,1)="3",ISNUMBER(--D835)))),I835,0))</f>
        <v/>
      </c>
      <c r="T835" s="34">
        <f>IF(A835="","",R835-S835)</f>
        <v/>
      </c>
      <c r="U835" s="23">
        <f>IF(A835="","",IF(O835=0,"Outside audit periods; ","")&amp;IF(F835="","No VAT category; ","")&amp;IF(ABS(Q835)&gt;Setup!$B$10,"VAT ≠ 15% × net; ","")&amp;IF(AND(F835="Standard domestic 15% (Box 7)",NOT(AND(LEN(D835)=15,LEFT(D835,1)="3",RIGHT(D835,1)="3",ISNUMBER(--D835)))),"Invalid/missing supplier VAT no; ","")&amp;IF(AND(L835="Yes",K835&lt;&gt;"Yes"),"VAT claimed without valid tax invoice; ","")&amp;IF(AND(L835="Yes",ISNUMBER(SEARCH("blocked",G835))),"Blocked input VAT claimed; ","")&amp;IF(AND(F835="Import - VAT paid at customs (Box 8)",M835=""),"Customs declaration no missing; ","")&amp;IF(AND(F835="Import - Reverse charge (Box 9)",E835="Saudi Arabia"),"RCM used for a local supplier; ","")&amp;IF(AND(L835="Yes",NOT(OR(F835="Standard domestic 15% (Box 7)",F835="Import - VAT paid at customs (Box 8)",F835="Import - Reverse charge (Box 9)"))),"VAT claimed on non-taxable category; ",""))</f>
        <v/>
      </c>
    </row>
    <row r="836">
      <c r="A836" s="17" t="n"/>
      <c r="B836" s="14" t="n"/>
      <c r="C836" s="14" t="n"/>
      <c r="D836" s="16" t="n"/>
      <c r="E836" s="14" t="n"/>
      <c r="F836" s="14" t="n"/>
      <c r="G836" s="14" t="n"/>
      <c r="H836" s="19" t="n"/>
      <c r="I836" s="19" t="n"/>
      <c r="J836" s="34">
        <f>IF(A836="","",H836+I836)</f>
        <v/>
      </c>
      <c r="K836" s="14" t="n"/>
      <c r="L836" s="14" t="n"/>
      <c r="M836" s="14" t="n"/>
      <c r="N836" s="14" t="n"/>
      <c r="O836" s="20">
        <f>IF(A836="","",SUMPRODUCT((A836&gt;=Setup!$C$19:$C$30)*(A836&lt;=Setup!$D$19:$D$30)*Setup!$A$19:$A$30))</f>
        <v/>
      </c>
      <c r="P836" s="34">
        <f>IF(A836="","",IF(OR(F836="Standard domestic 15% (Box 7)",F836="Import - VAT paid at customs (Box 8)",F836="Import - Reverse charge (Box 9)"),ROUND(H836*Setup!$B$9,2),0))</f>
        <v/>
      </c>
      <c r="Q836" s="34">
        <f>IF(A836="","",I836-P836)</f>
        <v/>
      </c>
      <c r="R836" s="34">
        <f>IF(A836="","",IF(L836="Yes",I836,0))</f>
        <v/>
      </c>
      <c r="S836" s="34">
        <f>IF(A836="","",IF(AND(L836="Yes",K836="Yes",NOT(ISNUMBER(SEARCH("blocked",G836))),OR(F836="Standard domestic 15% (Box 7)",F836="Import - VAT paid at customs (Box 8)",F836="Import - Reverse charge (Box 9)"),OR(F836&lt;&gt;"Standard domestic 15% (Box 7)",AND(LEN(D836)=15,LEFT(D836,1)="3",RIGHT(D836,1)="3",ISNUMBER(--D836)))),I836,0))</f>
        <v/>
      </c>
      <c r="T836" s="34">
        <f>IF(A836="","",R836-S836)</f>
        <v/>
      </c>
      <c r="U836" s="23">
        <f>IF(A836="","",IF(O836=0,"Outside audit periods; ","")&amp;IF(F836="","No VAT category; ","")&amp;IF(ABS(Q836)&gt;Setup!$B$10,"VAT ≠ 15% × net; ","")&amp;IF(AND(F836="Standard domestic 15% (Box 7)",NOT(AND(LEN(D836)=15,LEFT(D836,1)="3",RIGHT(D836,1)="3",ISNUMBER(--D836)))),"Invalid/missing supplier VAT no; ","")&amp;IF(AND(L836="Yes",K836&lt;&gt;"Yes"),"VAT claimed without valid tax invoice; ","")&amp;IF(AND(L836="Yes",ISNUMBER(SEARCH("blocked",G836))),"Blocked input VAT claimed; ","")&amp;IF(AND(F836="Import - VAT paid at customs (Box 8)",M836=""),"Customs declaration no missing; ","")&amp;IF(AND(F836="Import - Reverse charge (Box 9)",E836="Saudi Arabia"),"RCM used for a local supplier; ","")&amp;IF(AND(L836="Yes",NOT(OR(F836="Standard domestic 15% (Box 7)",F836="Import - VAT paid at customs (Box 8)",F836="Import - Reverse charge (Box 9)"))),"VAT claimed on non-taxable category; ",""))</f>
        <v/>
      </c>
    </row>
    <row r="837">
      <c r="A837" s="17" t="n"/>
      <c r="B837" s="14" t="n"/>
      <c r="C837" s="14" t="n"/>
      <c r="D837" s="16" t="n"/>
      <c r="E837" s="14" t="n"/>
      <c r="F837" s="14" t="n"/>
      <c r="G837" s="14" t="n"/>
      <c r="H837" s="19" t="n"/>
      <c r="I837" s="19" t="n"/>
      <c r="J837" s="34">
        <f>IF(A837="","",H837+I837)</f>
        <v/>
      </c>
      <c r="K837" s="14" t="n"/>
      <c r="L837" s="14" t="n"/>
      <c r="M837" s="14" t="n"/>
      <c r="N837" s="14" t="n"/>
      <c r="O837" s="20">
        <f>IF(A837="","",SUMPRODUCT((A837&gt;=Setup!$C$19:$C$30)*(A837&lt;=Setup!$D$19:$D$30)*Setup!$A$19:$A$30))</f>
        <v/>
      </c>
      <c r="P837" s="34">
        <f>IF(A837="","",IF(OR(F837="Standard domestic 15% (Box 7)",F837="Import - VAT paid at customs (Box 8)",F837="Import - Reverse charge (Box 9)"),ROUND(H837*Setup!$B$9,2),0))</f>
        <v/>
      </c>
      <c r="Q837" s="34">
        <f>IF(A837="","",I837-P837)</f>
        <v/>
      </c>
      <c r="R837" s="34">
        <f>IF(A837="","",IF(L837="Yes",I837,0))</f>
        <v/>
      </c>
      <c r="S837" s="34">
        <f>IF(A837="","",IF(AND(L837="Yes",K837="Yes",NOT(ISNUMBER(SEARCH("blocked",G837))),OR(F837="Standard domestic 15% (Box 7)",F837="Import - VAT paid at customs (Box 8)",F837="Import - Reverse charge (Box 9)"),OR(F837&lt;&gt;"Standard domestic 15% (Box 7)",AND(LEN(D837)=15,LEFT(D837,1)="3",RIGHT(D837,1)="3",ISNUMBER(--D837)))),I837,0))</f>
        <v/>
      </c>
      <c r="T837" s="34">
        <f>IF(A837="","",R837-S837)</f>
        <v/>
      </c>
      <c r="U837" s="23">
        <f>IF(A837="","",IF(O837=0,"Outside audit periods; ","")&amp;IF(F837="","No VAT category; ","")&amp;IF(ABS(Q837)&gt;Setup!$B$10,"VAT ≠ 15% × net; ","")&amp;IF(AND(F837="Standard domestic 15% (Box 7)",NOT(AND(LEN(D837)=15,LEFT(D837,1)="3",RIGHT(D837,1)="3",ISNUMBER(--D837)))),"Invalid/missing supplier VAT no; ","")&amp;IF(AND(L837="Yes",K837&lt;&gt;"Yes"),"VAT claimed without valid tax invoice; ","")&amp;IF(AND(L837="Yes",ISNUMBER(SEARCH("blocked",G837))),"Blocked input VAT claimed; ","")&amp;IF(AND(F837="Import - VAT paid at customs (Box 8)",M837=""),"Customs declaration no missing; ","")&amp;IF(AND(F837="Import - Reverse charge (Box 9)",E837="Saudi Arabia"),"RCM used for a local supplier; ","")&amp;IF(AND(L837="Yes",NOT(OR(F837="Standard domestic 15% (Box 7)",F837="Import - VAT paid at customs (Box 8)",F837="Import - Reverse charge (Box 9)"))),"VAT claimed on non-taxable category; ",""))</f>
        <v/>
      </c>
    </row>
    <row r="838">
      <c r="A838" s="17" t="n"/>
      <c r="B838" s="14" t="n"/>
      <c r="C838" s="14" t="n"/>
      <c r="D838" s="16" t="n"/>
      <c r="E838" s="14" t="n"/>
      <c r="F838" s="14" t="n"/>
      <c r="G838" s="14" t="n"/>
      <c r="H838" s="19" t="n"/>
      <c r="I838" s="19" t="n"/>
      <c r="J838" s="34">
        <f>IF(A838="","",H838+I838)</f>
        <v/>
      </c>
      <c r="K838" s="14" t="n"/>
      <c r="L838" s="14" t="n"/>
      <c r="M838" s="14" t="n"/>
      <c r="N838" s="14" t="n"/>
      <c r="O838" s="20">
        <f>IF(A838="","",SUMPRODUCT((A838&gt;=Setup!$C$19:$C$30)*(A838&lt;=Setup!$D$19:$D$30)*Setup!$A$19:$A$30))</f>
        <v/>
      </c>
      <c r="P838" s="34">
        <f>IF(A838="","",IF(OR(F838="Standard domestic 15% (Box 7)",F838="Import - VAT paid at customs (Box 8)",F838="Import - Reverse charge (Box 9)"),ROUND(H838*Setup!$B$9,2),0))</f>
        <v/>
      </c>
      <c r="Q838" s="34">
        <f>IF(A838="","",I838-P838)</f>
        <v/>
      </c>
      <c r="R838" s="34">
        <f>IF(A838="","",IF(L838="Yes",I838,0))</f>
        <v/>
      </c>
      <c r="S838" s="34">
        <f>IF(A838="","",IF(AND(L838="Yes",K838="Yes",NOT(ISNUMBER(SEARCH("blocked",G838))),OR(F838="Standard domestic 15% (Box 7)",F838="Import - VAT paid at customs (Box 8)",F838="Import - Reverse charge (Box 9)"),OR(F838&lt;&gt;"Standard domestic 15% (Box 7)",AND(LEN(D838)=15,LEFT(D838,1)="3",RIGHT(D838,1)="3",ISNUMBER(--D838)))),I838,0))</f>
        <v/>
      </c>
      <c r="T838" s="34">
        <f>IF(A838="","",R838-S838)</f>
        <v/>
      </c>
      <c r="U838" s="23">
        <f>IF(A838="","",IF(O838=0,"Outside audit periods; ","")&amp;IF(F838="","No VAT category; ","")&amp;IF(ABS(Q838)&gt;Setup!$B$10,"VAT ≠ 15% × net; ","")&amp;IF(AND(F838="Standard domestic 15% (Box 7)",NOT(AND(LEN(D838)=15,LEFT(D838,1)="3",RIGHT(D838,1)="3",ISNUMBER(--D838)))),"Invalid/missing supplier VAT no; ","")&amp;IF(AND(L838="Yes",K838&lt;&gt;"Yes"),"VAT claimed without valid tax invoice; ","")&amp;IF(AND(L838="Yes",ISNUMBER(SEARCH("blocked",G838))),"Blocked input VAT claimed; ","")&amp;IF(AND(F838="Import - VAT paid at customs (Box 8)",M838=""),"Customs declaration no missing; ","")&amp;IF(AND(F838="Import - Reverse charge (Box 9)",E838="Saudi Arabia"),"RCM used for a local supplier; ","")&amp;IF(AND(L838="Yes",NOT(OR(F838="Standard domestic 15% (Box 7)",F838="Import - VAT paid at customs (Box 8)",F838="Import - Reverse charge (Box 9)"))),"VAT claimed on non-taxable category; ",""))</f>
        <v/>
      </c>
    </row>
    <row r="839">
      <c r="A839" s="17" t="n"/>
      <c r="B839" s="14" t="n"/>
      <c r="C839" s="14" t="n"/>
      <c r="D839" s="16" t="n"/>
      <c r="E839" s="14" t="n"/>
      <c r="F839" s="14" t="n"/>
      <c r="G839" s="14" t="n"/>
      <c r="H839" s="19" t="n"/>
      <c r="I839" s="19" t="n"/>
      <c r="J839" s="34">
        <f>IF(A839="","",H839+I839)</f>
        <v/>
      </c>
      <c r="K839" s="14" t="n"/>
      <c r="L839" s="14" t="n"/>
      <c r="M839" s="14" t="n"/>
      <c r="N839" s="14" t="n"/>
      <c r="O839" s="20">
        <f>IF(A839="","",SUMPRODUCT((A839&gt;=Setup!$C$19:$C$30)*(A839&lt;=Setup!$D$19:$D$30)*Setup!$A$19:$A$30))</f>
        <v/>
      </c>
      <c r="P839" s="34">
        <f>IF(A839="","",IF(OR(F839="Standard domestic 15% (Box 7)",F839="Import - VAT paid at customs (Box 8)",F839="Import - Reverse charge (Box 9)"),ROUND(H839*Setup!$B$9,2),0))</f>
        <v/>
      </c>
      <c r="Q839" s="34">
        <f>IF(A839="","",I839-P839)</f>
        <v/>
      </c>
      <c r="R839" s="34">
        <f>IF(A839="","",IF(L839="Yes",I839,0))</f>
        <v/>
      </c>
      <c r="S839" s="34">
        <f>IF(A839="","",IF(AND(L839="Yes",K839="Yes",NOT(ISNUMBER(SEARCH("blocked",G839))),OR(F839="Standard domestic 15% (Box 7)",F839="Import - VAT paid at customs (Box 8)",F839="Import - Reverse charge (Box 9)"),OR(F839&lt;&gt;"Standard domestic 15% (Box 7)",AND(LEN(D839)=15,LEFT(D839,1)="3",RIGHT(D839,1)="3",ISNUMBER(--D839)))),I839,0))</f>
        <v/>
      </c>
      <c r="T839" s="34">
        <f>IF(A839="","",R839-S839)</f>
        <v/>
      </c>
      <c r="U839" s="23">
        <f>IF(A839="","",IF(O839=0,"Outside audit periods; ","")&amp;IF(F839="","No VAT category; ","")&amp;IF(ABS(Q839)&gt;Setup!$B$10,"VAT ≠ 15% × net; ","")&amp;IF(AND(F839="Standard domestic 15% (Box 7)",NOT(AND(LEN(D839)=15,LEFT(D839,1)="3",RIGHT(D839,1)="3",ISNUMBER(--D839)))),"Invalid/missing supplier VAT no; ","")&amp;IF(AND(L839="Yes",K839&lt;&gt;"Yes"),"VAT claimed without valid tax invoice; ","")&amp;IF(AND(L839="Yes",ISNUMBER(SEARCH("blocked",G839))),"Blocked input VAT claimed; ","")&amp;IF(AND(F839="Import - VAT paid at customs (Box 8)",M839=""),"Customs declaration no missing; ","")&amp;IF(AND(F839="Import - Reverse charge (Box 9)",E839="Saudi Arabia"),"RCM used for a local supplier; ","")&amp;IF(AND(L839="Yes",NOT(OR(F839="Standard domestic 15% (Box 7)",F839="Import - VAT paid at customs (Box 8)",F839="Import - Reverse charge (Box 9)"))),"VAT claimed on non-taxable category; ",""))</f>
        <v/>
      </c>
    </row>
    <row r="840">
      <c r="A840" s="17" t="n"/>
      <c r="B840" s="14" t="n"/>
      <c r="C840" s="14" t="n"/>
      <c r="D840" s="16" t="n"/>
      <c r="E840" s="14" t="n"/>
      <c r="F840" s="14" t="n"/>
      <c r="G840" s="14" t="n"/>
      <c r="H840" s="19" t="n"/>
      <c r="I840" s="19" t="n"/>
      <c r="J840" s="34">
        <f>IF(A840="","",H840+I840)</f>
        <v/>
      </c>
      <c r="K840" s="14" t="n"/>
      <c r="L840" s="14" t="n"/>
      <c r="M840" s="14" t="n"/>
      <c r="N840" s="14" t="n"/>
      <c r="O840" s="20">
        <f>IF(A840="","",SUMPRODUCT((A840&gt;=Setup!$C$19:$C$30)*(A840&lt;=Setup!$D$19:$D$30)*Setup!$A$19:$A$30))</f>
        <v/>
      </c>
      <c r="P840" s="34">
        <f>IF(A840="","",IF(OR(F840="Standard domestic 15% (Box 7)",F840="Import - VAT paid at customs (Box 8)",F840="Import - Reverse charge (Box 9)"),ROUND(H840*Setup!$B$9,2),0))</f>
        <v/>
      </c>
      <c r="Q840" s="34">
        <f>IF(A840="","",I840-P840)</f>
        <v/>
      </c>
      <c r="R840" s="34">
        <f>IF(A840="","",IF(L840="Yes",I840,0))</f>
        <v/>
      </c>
      <c r="S840" s="34">
        <f>IF(A840="","",IF(AND(L840="Yes",K840="Yes",NOT(ISNUMBER(SEARCH("blocked",G840))),OR(F840="Standard domestic 15% (Box 7)",F840="Import - VAT paid at customs (Box 8)",F840="Import - Reverse charge (Box 9)"),OR(F840&lt;&gt;"Standard domestic 15% (Box 7)",AND(LEN(D840)=15,LEFT(D840,1)="3",RIGHT(D840,1)="3",ISNUMBER(--D840)))),I840,0))</f>
        <v/>
      </c>
      <c r="T840" s="34">
        <f>IF(A840="","",R840-S840)</f>
        <v/>
      </c>
      <c r="U840" s="23">
        <f>IF(A840="","",IF(O840=0,"Outside audit periods; ","")&amp;IF(F840="","No VAT category; ","")&amp;IF(ABS(Q840)&gt;Setup!$B$10,"VAT ≠ 15% × net; ","")&amp;IF(AND(F840="Standard domestic 15% (Box 7)",NOT(AND(LEN(D840)=15,LEFT(D840,1)="3",RIGHT(D840,1)="3",ISNUMBER(--D840)))),"Invalid/missing supplier VAT no; ","")&amp;IF(AND(L840="Yes",K840&lt;&gt;"Yes"),"VAT claimed without valid tax invoice; ","")&amp;IF(AND(L840="Yes",ISNUMBER(SEARCH("blocked",G840))),"Blocked input VAT claimed; ","")&amp;IF(AND(F840="Import - VAT paid at customs (Box 8)",M840=""),"Customs declaration no missing; ","")&amp;IF(AND(F840="Import - Reverse charge (Box 9)",E840="Saudi Arabia"),"RCM used for a local supplier; ","")&amp;IF(AND(L840="Yes",NOT(OR(F840="Standard domestic 15% (Box 7)",F840="Import - VAT paid at customs (Box 8)",F840="Import - Reverse charge (Box 9)"))),"VAT claimed on non-taxable category; ",""))</f>
        <v/>
      </c>
    </row>
    <row r="841">
      <c r="A841" s="17" t="n"/>
      <c r="B841" s="14" t="n"/>
      <c r="C841" s="14" t="n"/>
      <c r="D841" s="16" t="n"/>
      <c r="E841" s="14" t="n"/>
      <c r="F841" s="14" t="n"/>
      <c r="G841" s="14" t="n"/>
      <c r="H841" s="19" t="n"/>
      <c r="I841" s="19" t="n"/>
      <c r="J841" s="34">
        <f>IF(A841="","",H841+I841)</f>
        <v/>
      </c>
      <c r="K841" s="14" t="n"/>
      <c r="L841" s="14" t="n"/>
      <c r="M841" s="14" t="n"/>
      <c r="N841" s="14" t="n"/>
      <c r="O841" s="20">
        <f>IF(A841="","",SUMPRODUCT((A841&gt;=Setup!$C$19:$C$30)*(A841&lt;=Setup!$D$19:$D$30)*Setup!$A$19:$A$30))</f>
        <v/>
      </c>
      <c r="P841" s="34">
        <f>IF(A841="","",IF(OR(F841="Standard domestic 15% (Box 7)",F841="Import - VAT paid at customs (Box 8)",F841="Import - Reverse charge (Box 9)"),ROUND(H841*Setup!$B$9,2),0))</f>
        <v/>
      </c>
      <c r="Q841" s="34">
        <f>IF(A841="","",I841-P841)</f>
        <v/>
      </c>
      <c r="R841" s="34">
        <f>IF(A841="","",IF(L841="Yes",I841,0))</f>
        <v/>
      </c>
      <c r="S841" s="34">
        <f>IF(A841="","",IF(AND(L841="Yes",K841="Yes",NOT(ISNUMBER(SEARCH("blocked",G841))),OR(F841="Standard domestic 15% (Box 7)",F841="Import - VAT paid at customs (Box 8)",F841="Import - Reverse charge (Box 9)"),OR(F841&lt;&gt;"Standard domestic 15% (Box 7)",AND(LEN(D841)=15,LEFT(D841,1)="3",RIGHT(D841,1)="3",ISNUMBER(--D841)))),I841,0))</f>
        <v/>
      </c>
      <c r="T841" s="34">
        <f>IF(A841="","",R841-S841)</f>
        <v/>
      </c>
      <c r="U841" s="23">
        <f>IF(A841="","",IF(O841=0,"Outside audit periods; ","")&amp;IF(F841="","No VAT category; ","")&amp;IF(ABS(Q841)&gt;Setup!$B$10,"VAT ≠ 15% × net; ","")&amp;IF(AND(F841="Standard domestic 15% (Box 7)",NOT(AND(LEN(D841)=15,LEFT(D841,1)="3",RIGHT(D841,1)="3",ISNUMBER(--D841)))),"Invalid/missing supplier VAT no; ","")&amp;IF(AND(L841="Yes",K841&lt;&gt;"Yes"),"VAT claimed without valid tax invoice; ","")&amp;IF(AND(L841="Yes",ISNUMBER(SEARCH("blocked",G841))),"Blocked input VAT claimed; ","")&amp;IF(AND(F841="Import - VAT paid at customs (Box 8)",M841=""),"Customs declaration no missing; ","")&amp;IF(AND(F841="Import - Reverse charge (Box 9)",E841="Saudi Arabia"),"RCM used for a local supplier; ","")&amp;IF(AND(L841="Yes",NOT(OR(F841="Standard domestic 15% (Box 7)",F841="Import - VAT paid at customs (Box 8)",F841="Import - Reverse charge (Box 9)"))),"VAT claimed on non-taxable category; ",""))</f>
        <v/>
      </c>
    </row>
    <row r="842">
      <c r="A842" s="17" t="n"/>
      <c r="B842" s="14" t="n"/>
      <c r="C842" s="14" t="n"/>
      <c r="D842" s="16" t="n"/>
      <c r="E842" s="14" t="n"/>
      <c r="F842" s="14" t="n"/>
      <c r="G842" s="14" t="n"/>
      <c r="H842" s="19" t="n"/>
      <c r="I842" s="19" t="n"/>
      <c r="J842" s="34">
        <f>IF(A842="","",H842+I842)</f>
        <v/>
      </c>
      <c r="K842" s="14" t="n"/>
      <c r="L842" s="14" t="n"/>
      <c r="M842" s="14" t="n"/>
      <c r="N842" s="14" t="n"/>
      <c r="O842" s="20">
        <f>IF(A842="","",SUMPRODUCT((A842&gt;=Setup!$C$19:$C$30)*(A842&lt;=Setup!$D$19:$D$30)*Setup!$A$19:$A$30))</f>
        <v/>
      </c>
      <c r="P842" s="34">
        <f>IF(A842="","",IF(OR(F842="Standard domestic 15% (Box 7)",F842="Import - VAT paid at customs (Box 8)",F842="Import - Reverse charge (Box 9)"),ROUND(H842*Setup!$B$9,2),0))</f>
        <v/>
      </c>
      <c r="Q842" s="34">
        <f>IF(A842="","",I842-P842)</f>
        <v/>
      </c>
      <c r="R842" s="34">
        <f>IF(A842="","",IF(L842="Yes",I842,0))</f>
        <v/>
      </c>
      <c r="S842" s="34">
        <f>IF(A842="","",IF(AND(L842="Yes",K842="Yes",NOT(ISNUMBER(SEARCH("blocked",G842))),OR(F842="Standard domestic 15% (Box 7)",F842="Import - VAT paid at customs (Box 8)",F842="Import - Reverse charge (Box 9)"),OR(F842&lt;&gt;"Standard domestic 15% (Box 7)",AND(LEN(D842)=15,LEFT(D842,1)="3",RIGHT(D842,1)="3",ISNUMBER(--D842)))),I842,0))</f>
        <v/>
      </c>
      <c r="T842" s="34">
        <f>IF(A842="","",R842-S842)</f>
        <v/>
      </c>
      <c r="U842" s="23">
        <f>IF(A842="","",IF(O842=0,"Outside audit periods; ","")&amp;IF(F842="","No VAT category; ","")&amp;IF(ABS(Q842)&gt;Setup!$B$10,"VAT ≠ 15% × net; ","")&amp;IF(AND(F842="Standard domestic 15% (Box 7)",NOT(AND(LEN(D842)=15,LEFT(D842,1)="3",RIGHT(D842,1)="3",ISNUMBER(--D842)))),"Invalid/missing supplier VAT no; ","")&amp;IF(AND(L842="Yes",K842&lt;&gt;"Yes"),"VAT claimed without valid tax invoice; ","")&amp;IF(AND(L842="Yes",ISNUMBER(SEARCH("blocked",G842))),"Blocked input VAT claimed; ","")&amp;IF(AND(F842="Import - VAT paid at customs (Box 8)",M842=""),"Customs declaration no missing; ","")&amp;IF(AND(F842="Import - Reverse charge (Box 9)",E842="Saudi Arabia"),"RCM used for a local supplier; ","")&amp;IF(AND(L842="Yes",NOT(OR(F842="Standard domestic 15% (Box 7)",F842="Import - VAT paid at customs (Box 8)",F842="Import - Reverse charge (Box 9)"))),"VAT claimed on non-taxable category; ",""))</f>
        <v/>
      </c>
    </row>
    <row r="843">
      <c r="A843" s="17" t="n"/>
      <c r="B843" s="14" t="n"/>
      <c r="C843" s="14" t="n"/>
      <c r="D843" s="16" t="n"/>
      <c r="E843" s="14" t="n"/>
      <c r="F843" s="14" t="n"/>
      <c r="G843" s="14" t="n"/>
      <c r="H843" s="19" t="n"/>
      <c r="I843" s="19" t="n"/>
      <c r="J843" s="34">
        <f>IF(A843="","",H843+I843)</f>
        <v/>
      </c>
      <c r="K843" s="14" t="n"/>
      <c r="L843" s="14" t="n"/>
      <c r="M843" s="14" t="n"/>
      <c r="N843" s="14" t="n"/>
      <c r="O843" s="20">
        <f>IF(A843="","",SUMPRODUCT((A843&gt;=Setup!$C$19:$C$30)*(A843&lt;=Setup!$D$19:$D$30)*Setup!$A$19:$A$30))</f>
        <v/>
      </c>
      <c r="P843" s="34">
        <f>IF(A843="","",IF(OR(F843="Standard domestic 15% (Box 7)",F843="Import - VAT paid at customs (Box 8)",F843="Import - Reverse charge (Box 9)"),ROUND(H843*Setup!$B$9,2),0))</f>
        <v/>
      </c>
      <c r="Q843" s="34">
        <f>IF(A843="","",I843-P843)</f>
        <v/>
      </c>
      <c r="R843" s="34">
        <f>IF(A843="","",IF(L843="Yes",I843,0))</f>
        <v/>
      </c>
      <c r="S843" s="34">
        <f>IF(A843="","",IF(AND(L843="Yes",K843="Yes",NOT(ISNUMBER(SEARCH("blocked",G843))),OR(F843="Standard domestic 15% (Box 7)",F843="Import - VAT paid at customs (Box 8)",F843="Import - Reverse charge (Box 9)"),OR(F843&lt;&gt;"Standard domestic 15% (Box 7)",AND(LEN(D843)=15,LEFT(D843,1)="3",RIGHT(D843,1)="3",ISNUMBER(--D843)))),I843,0))</f>
        <v/>
      </c>
      <c r="T843" s="34">
        <f>IF(A843="","",R843-S843)</f>
        <v/>
      </c>
      <c r="U843" s="23">
        <f>IF(A843="","",IF(O843=0,"Outside audit periods; ","")&amp;IF(F843="","No VAT category; ","")&amp;IF(ABS(Q843)&gt;Setup!$B$10,"VAT ≠ 15% × net; ","")&amp;IF(AND(F843="Standard domestic 15% (Box 7)",NOT(AND(LEN(D843)=15,LEFT(D843,1)="3",RIGHT(D843,1)="3",ISNUMBER(--D843)))),"Invalid/missing supplier VAT no; ","")&amp;IF(AND(L843="Yes",K843&lt;&gt;"Yes"),"VAT claimed without valid tax invoice; ","")&amp;IF(AND(L843="Yes",ISNUMBER(SEARCH("blocked",G843))),"Blocked input VAT claimed; ","")&amp;IF(AND(F843="Import - VAT paid at customs (Box 8)",M843=""),"Customs declaration no missing; ","")&amp;IF(AND(F843="Import - Reverse charge (Box 9)",E843="Saudi Arabia"),"RCM used for a local supplier; ","")&amp;IF(AND(L843="Yes",NOT(OR(F843="Standard domestic 15% (Box 7)",F843="Import - VAT paid at customs (Box 8)",F843="Import - Reverse charge (Box 9)"))),"VAT claimed on non-taxable category; ",""))</f>
        <v/>
      </c>
    </row>
    <row r="844">
      <c r="A844" s="17" t="n"/>
      <c r="B844" s="14" t="n"/>
      <c r="C844" s="14" t="n"/>
      <c r="D844" s="16" t="n"/>
      <c r="E844" s="14" t="n"/>
      <c r="F844" s="14" t="n"/>
      <c r="G844" s="14" t="n"/>
      <c r="H844" s="19" t="n"/>
      <c r="I844" s="19" t="n"/>
      <c r="J844" s="34">
        <f>IF(A844="","",H844+I844)</f>
        <v/>
      </c>
      <c r="K844" s="14" t="n"/>
      <c r="L844" s="14" t="n"/>
      <c r="M844" s="14" t="n"/>
      <c r="N844" s="14" t="n"/>
      <c r="O844" s="20">
        <f>IF(A844="","",SUMPRODUCT((A844&gt;=Setup!$C$19:$C$30)*(A844&lt;=Setup!$D$19:$D$30)*Setup!$A$19:$A$30))</f>
        <v/>
      </c>
      <c r="P844" s="34">
        <f>IF(A844="","",IF(OR(F844="Standard domestic 15% (Box 7)",F844="Import - VAT paid at customs (Box 8)",F844="Import - Reverse charge (Box 9)"),ROUND(H844*Setup!$B$9,2),0))</f>
        <v/>
      </c>
      <c r="Q844" s="34">
        <f>IF(A844="","",I844-P844)</f>
        <v/>
      </c>
      <c r="R844" s="34">
        <f>IF(A844="","",IF(L844="Yes",I844,0))</f>
        <v/>
      </c>
      <c r="S844" s="34">
        <f>IF(A844="","",IF(AND(L844="Yes",K844="Yes",NOT(ISNUMBER(SEARCH("blocked",G844))),OR(F844="Standard domestic 15% (Box 7)",F844="Import - VAT paid at customs (Box 8)",F844="Import - Reverse charge (Box 9)"),OR(F844&lt;&gt;"Standard domestic 15% (Box 7)",AND(LEN(D844)=15,LEFT(D844,1)="3",RIGHT(D844,1)="3",ISNUMBER(--D844)))),I844,0))</f>
        <v/>
      </c>
      <c r="T844" s="34">
        <f>IF(A844="","",R844-S844)</f>
        <v/>
      </c>
      <c r="U844" s="23">
        <f>IF(A844="","",IF(O844=0,"Outside audit periods; ","")&amp;IF(F844="","No VAT category; ","")&amp;IF(ABS(Q844)&gt;Setup!$B$10,"VAT ≠ 15% × net; ","")&amp;IF(AND(F844="Standard domestic 15% (Box 7)",NOT(AND(LEN(D844)=15,LEFT(D844,1)="3",RIGHT(D844,1)="3",ISNUMBER(--D844)))),"Invalid/missing supplier VAT no; ","")&amp;IF(AND(L844="Yes",K844&lt;&gt;"Yes"),"VAT claimed without valid tax invoice; ","")&amp;IF(AND(L844="Yes",ISNUMBER(SEARCH("blocked",G844))),"Blocked input VAT claimed; ","")&amp;IF(AND(F844="Import - VAT paid at customs (Box 8)",M844=""),"Customs declaration no missing; ","")&amp;IF(AND(F844="Import - Reverse charge (Box 9)",E844="Saudi Arabia"),"RCM used for a local supplier; ","")&amp;IF(AND(L844="Yes",NOT(OR(F844="Standard domestic 15% (Box 7)",F844="Import - VAT paid at customs (Box 8)",F844="Import - Reverse charge (Box 9)"))),"VAT claimed on non-taxable category; ",""))</f>
        <v/>
      </c>
    </row>
    <row r="845">
      <c r="A845" s="17" t="n"/>
      <c r="B845" s="14" t="n"/>
      <c r="C845" s="14" t="n"/>
      <c r="D845" s="16" t="n"/>
      <c r="E845" s="14" t="n"/>
      <c r="F845" s="14" t="n"/>
      <c r="G845" s="14" t="n"/>
      <c r="H845" s="19" t="n"/>
      <c r="I845" s="19" t="n"/>
      <c r="J845" s="34">
        <f>IF(A845="","",H845+I845)</f>
        <v/>
      </c>
      <c r="K845" s="14" t="n"/>
      <c r="L845" s="14" t="n"/>
      <c r="M845" s="14" t="n"/>
      <c r="N845" s="14" t="n"/>
      <c r="O845" s="20">
        <f>IF(A845="","",SUMPRODUCT((A845&gt;=Setup!$C$19:$C$30)*(A845&lt;=Setup!$D$19:$D$30)*Setup!$A$19:$A$30))</f>
        <v/>
      </c>
      <c r="P845" s="34">
        <f>IF(A845="","",IF(OR(F845="Standard domestic 15% (Box 7)",F845="Import - VAT paid at customs (Box 8)",F845="Import - Reverse charge (Box 9)"),ROUND(H845*Setup!$B$9,2),0))</f>
        <v/>
      </c>
      <c r="Q845" s="34">
        <f>IF(A845="","",I845-P845)</f>
        <v/>
      </c>
      <c r="R845" s="34">
        <f>IF(A845="","",IF(L845="Yes",I845,0))</f>
        <v/>
      </c>
      <c r="S845" s="34">
        <f>IF(A845="","",IF(AND(L845="Yes",K845="Yes",NOT(ISNUMBER(SEARCH("blocked",G845))),OR(F845="Standard domestic 15% (Box 7)",F845="Import - VAT paid at customs (Box 8)",F845="Import - Reverse charge (Box 9)"),OR(F845&lt;&gt;"Standard domestic 15% (Box 7)",AND(LEN(D845)=15,LEFT(D845,1)="3",RIGHT(D845,1)="3",ISNUMBER(--D845)))),I845,0))</f>
        <v/>
      </c>
      <c r="T845" s="34">
        <f>IF(A845="","",R845-S845)</f>
        <v/>
      </c>
      <c r="U845" s="23">
        <f>IF(A845="","",IF(O845=0,"Outside audit periods; ","")&amp;IF(F845="","No VAT category; ","")&amp;IF(ABS(Q845)&gt;Setup!$B$10,"VAT ≠ 15% × net; ","")&amp;IF(AND(F845="Standard domestic 15% (Box 7)",NOT(AND(LEN(D845)=15,LEFT(D845,1)="3",RIGHT(D845,1)="3",ISNUMBER(--D845)))),"Invalid/missing supplier VAT no; ","")&amp;IF(AND(L845="Yes",K845&lt;&gt;"Yes"),"VAT claimed without valid tax invoice; ","")&amp;IF(AND(L845="Yes",ISNUMBER(SEARCH("blocked",G845))),"Blocked input VAT claimed; ","")&amp;IF(AND(F845="Import - VAT paid at customs (Box 8)",M845=""),"Customs declaration no missing; ","")&amp;IF(AND(F845="Import - Reverse charge (Box 9)",E845="Saudi Arabia"),"RCM used for a local supplier; ","")&amp;IF(AND(L845="Yes",NOT(OR(F845="Standard domestic 15% (Box 7)",F845="Import - VAT paid at customs (Box 8)",F845="Import - Reverse charge (Box 9)"))),"VAT claimed on non-taxable category; ",""))</f>
        <v/>
      </c>
    </row>
    <row r="846">
      <c r="A846" s="17" t="n"/>
      <c r="B846" s="14" t="n"/>
      <c r="C846" s="14" t="n"/>
      <c r="D846" s="16" t="n"/>
      <c r="E846" s="14" t="n"/>
      <c r="F846" s="14" t="n"/>
      <c r="G846" s="14" t="n"/>
      <c r="H846" s="19" t="n"/>
      <c r="I846" s="19" t="n"/>
      <c r="J846" s="34">
        <f>IF(A846="","",H846+I846)</f>
        <v/>
      </c>
      <c r="K846" s="14" t="n"/>
      <c r="L846" s="14" t="n"/>
      <c r="M846" s="14" t="n"/>
      <c r="N846" s="14" t="n"/>
      <c r="O846" s="20">
        <f>IF(A846="","",SUMPRODUCT((A846&gt;=Setup!$C$19:$C$30)*(A846&lt;=Setup!$D$19:$D$30)*Setup!$A$19:$A$30))</f>
        <v/>
      </c>
      <c r="P846" s="34">
        <f>IF(A846="","",IF(OR(F846="Standard domestic 15% (Box 7)",F846="Import - VAT paid at customs (Box 8)",F846="Import - Reverse charge (Box 9)"),ROUND(H846*Setup!$B$9,2),0))</f>
        <v/>
      </c>
      <c r="Q846" s="34">
        <f>IF(A846="","",I846-P846)</f>
        <v/>
      </c>
      <c r="R846" s="34">
        <f>IF(A846="","",IF(L846="Yes",I846,0))</f>
        <v/>
      </c>
      <c r="S846" s="34">
        <f>IF(A846="","",IF(AND(L846="Yes",K846="Yes",NOT(ISNUMBER(SEARCH("blocked",G846))),OR(F846="Standard domestic 15% (Box 7)",F846="Import - VAT paid at customs (Box 8)",F846="Import - Reverse charge (Box 9)"),OR(F846&lt;&gt;"Standard domestic 15% (Box 7)",AND(LEN(D846)=15,LEFT(D846,1)="3",RIGHT(D846,1)="3",ISNUMBER(--D846)))),I846,0))</f>
        <v/>
      </c>
      <c r="T846" s="34">
        <f>IF(A846="","",R846-S846)</f>
        <v/>
      </c>
      <c r="U846" s="23">
        <f>IF(A846="","",IF(O846=0,"Outside audit periods; ","")&amp;IF(F846="","No VAT category; ","")&amp;IF(ABS(Q846)&gt;Setup!$B$10,"VAT ≠ 15% × net; ","")&amp;IF(AND(F846="Standard domestic 15% (Box 7)",NOT(AND(LEN(D846)=15,LEFT(D846,1)="3",RIGHT(D846,1)="3",ISNUMBER(--D846)))),"Invalid/missing supplier VAT no; ","")&amp;IF(AND(L846="Yes",K846&lt;&gt;"Yes"),"VAT claimed without valid tax invoice; ","")&amp;IF(AND(L846="Yes",ISNUMBER(SEARCH("blocked",G846))),"Blocked input VAT claimed; ","")&amp;IF(AND(F846="Import - VAT paid at customs (Box 8)",M846=""),"Customs declaration no missing; ","")&amp;IF(AND(F846="Import - Reverse charge (Box 9)",E846="Saudi Arabia"),"RCM used for a local supplier; ","")&amp;IF(AND(L846="Yes",NOT(OR(F846="Standard domestic 15% (Box 7)",F846="Import - VAT paid at customs (Box 8)",F846="Import - Reverse charge (Box 9)"))),"VAT claimed on non-taxable category; ",""))</f>
        <v/>
      </c>
    </row>
    <row r="847">
      <c r="A847" s="17" t="n"/>
      <c r="B847" s="14" t="n"/>
      <c r="C847" s="14" t="n"/>
      <c r="D847" s="16" t="n"/>
      <c r="E847" s="14" t="n"/>
      <c r="F847" s="14" t="n"/>
      <c r="G847" s="14" t="n"/>
      <c r="H847" s="19" t="n"/>
      <c r="I847" s="19" t="n"/>
      <c r="J847" s="34">
        <f>IF(A847="","",H847+I847)</f>
        <v/>
      </c>
      <c r="K847" s="14" t="n"/>
      <c r="L847" s="14" t="n"/>
      <c r="M847" s="14" t="n"/>
      <c r="N847" s="14" t="n"/>
      <c r="O847" s="20">
        <f>IF(A847="","",SUMPRODUCT((A847&gt;=Setup!$C$19:$C$30)*(A847&lt;=Setup!$D$19:$D$30)*Setup!$A$19:$A$30))</f>
        <v/>
      </c>
      <c r="P847" s="34">
        <f>IF(A847="","",IF(OR(F847="Standard domestic 15% (Box 7)",F847="Import - VAT paid at customs (Box 8)",F847="Import - Reverse charge (Box 9)"),ROUND(H847*Setup!$B$9,2),0))</f>
        <v/>
      </c>
      <c r="Q847" s="34">
        <f>IF(A847="","",I847-P847)</f>
        <v/>
      </c>
      <c r="R847" s="34">
        <f>IF(A847="","",IF(L847="Yes",I847,0))</f>
        <v/>
      </c>
      <c r="S847" s="34">
        <f>IF(A847="","",IF(AND(L847="Yes",K847="Yes",NOT(ISNUMBER(SEARCH("blocked",G847))),OR(F847="Standard domestic 15% (Box 7)",F847="Import - VAT paid at customs (Box 8)",F847="Import - Reverse charge (Box 9)"),OR(F847&lt;&gt;"Standard domestic 15% (Box 7)",AND(LEN(D847)=15,LEFT(D847,1)="3",RIGHT(D847,1)="3",ISNUMBER(--D847)))),I847,0))</f>
        <v/>
      </c>
      <c r="T847" s="34">
        <f>IF(A847="","",R847-S847)</f>
        <v/>
      </c>
      <c r="U847" s="23">
        <f>IF(A847="","",IF(O847=0,"Outside audit periods; ","")&amp;IF(F847="","No VAT category; ","")&amp;IF(ABS(Q847)&gt;Setup!$B$10,"VAT ≠ 15% × net; ","")&amp;IF(AND(F847="Standard domestic 15% (Box 7)",NOT(AND(LEN(D847)=15,LEFT(D847,1)="3",RIGHT(D847,1)="3",ISNUMBER(--D847)))),"Invalid/missing supplier VAT no; ","")&amp;IF(AND(L847="Yes",K847&lt;&gt;"Yes"),"VAT claimed without valid tax invoice; ","")&amp;IF(AND(L847="Yes",ISNUMBER(SEARCH("blocked",G847))),"Blocked input VAT claimed; ","")&amp;IF(AND(F847="Import - VAT paid at customs (Box 8)",M847=""),"Customs declaration no missing; ","")&amp;IF(AND(F847="Import - Reverse charge (Box 9)",E847="Saudi Arabia"),"RCM used for a local supplier; ","")&amp;IF(AND(L847="Yes",NOT(OR(F847="Standard domestic 15% (Box 7)",F847="Import - VAT paid at customs (Box 8)",F847="Import - Reverse charge (Box 9)"))),"VAT claimed on non-taxable category; ",""))</f>
        <v/>
      </c>
    </row>
    <row r="848">
      <c r="A848" s="17" t="n"/>
      <c r="B848" s="14" t="n"/>
      <c r="C848" s="14" t="n"/>
      <c r="D848" s="16" t="n"/>
      <c r="E848" s="14" t="n"/>
      <c r="F848" s="14" t="n"/>
      <c r="G848" s="14" t="n"/>
      <c r="H848" s="19" t="n"/>
      <c r="I848" s="19" t="n"/>
      <c r="J848" s="34">
        <f>IF(A848="","",H848+I848)</f>
        <v/>
      </c>
      <c r="K848" s="14" t="n"/>
      <c r="L848" s="14" t="n"/>
      <c r="M848" s="14" t="n"/>
      <c r="N848" s="14" t="n"/>
      <c r="O848" s="20">
        <f>IF(A848="","",SUMPRODUCT((A848&gt;=Setup!$C$19:$C$30)*(A848&lt;=Setup!$D$19:$D$30)*Setup!$A$19:$A$30))</f>
        <v/>
      </c>
      <c r="P848" s="34">
        <f>IF(A848="","",IF(OR(F848="Standard domestic 15% (Box 7)",F848="Import - VAT paid at customs (Box 8)",F848="Import - Reverse charge (Box 9)"),ROUND(H848*Setup!$B$9,2),0))</f>
        <v/>
      </c>
      <c r="Q848" s="34">
        <f>IF(A848="","",I848-P848)</f>
        <v/>
      </c>
      <c r="R848" s="34">
        <f>IF(A848="","",IF(L848="Yes",I848,0))</f>
        <v/>
      </c>
      <c r="S848" s="34">
        <f>IF(A848="","",IF(AND(L848="Yes",K848="Yes",NOT(ISNUMBER(SEARCH("blocked",G848))),OR(F848="Standard domestic 15% (Box 7)",F848="Import - VAT paid at customs (Box 8)",F848="Import - Reverse charge (Box 9)"),OR(F848&lt;&gt;"Standard domestic 15% (Box 7)",AND(LEN(D848)=15,LEFT(D848,1)="3",RIGHT(D848,1)="3",ISNUMBER(--D848)))),I848,0))</f>
        <v/>
      </c>
      <c r="T848" s="34">
        <f>IF(A848="","",R848-S848)</f>
        <v/>
      </c>
      <c r="U848" s="23">
        <f>IF(A848="","",IF(O848=0,"Outside audit periods; ","")&amp;IF(F848="","No VAT category; ","")&amp;IF(ABS(Q848)&gt;Setup!$B$10,"VAT ≠ 15% × net; ","")&amp;IF(AND(F848="Standard domestic 15% (Box 7)",NOT(AND(LEN(D848)=15,LEFT(D848,1)="3",RIGHT(D848,1)="3",ISNUMBER(--D848)))),"Invalid/missing supplier VAT no; ","")&amp;IF(AND(L848="Yes",K848&lt;&gt;"Yes"),"VAT claimed without valid tax invoice; ","")&amp;IF(AND(L848="Yes",ISNUMBER(SEARCH("blocked",G848))),"Blocked input VAT claimed; ","")&amp;IF(AND(F848="Import - VAT paid at customs (Box 8)",M848=""),"Customs declaration no missing; ","")&amp;IF(AND(F848="Import - Reverse charge (Box 9)",E848="Saudi Arabia"),"RCM used for a local supplier; ","")&amp;IF(AND(L848="Yes",NOT(OR(F848="Standard domestic 15% (Box 7)",F848="Import - VAT paid at customs (Box 8)",F848="Import - Reverse charge (Box 9)"))),"VAT claimed on non-taxable category; ",""))</f>
        <v/>
      </c>
    </row>
    <row r="849">
      <c r="A849" s="17" t="n"/>
      <c r="B849" s="14" t="n"/>
      <c r="C849" s="14" t="n"/>
      <c r="D849" s="16" t="n"/>
      <c r="E849" s="14" t="n"/>
      <c r="F849" s="14" t="n"/>
      <c r="G849" s="14" t="n"/>
      <c r="H849" s="19" t="n"/>
      <c r="I849" s="19" t="n"/>
      <c r="J849" s="34">
        <f>IF(A849="","",H849+I849)</f>
        <v/>
      </c>
      <c r="K849" s="14" t="n"/>
      <c r="L849" s="14" t="n"/>
      <c r="M849" s="14" t="n"/>
      <c r="N849" s="14" t="n"/>
      <c r="O849" s="20">
        <f>IF(A849="","",SUMPRODUCT((A849&gt;=Setup!$C$19:$C$30)*(A849&lt;=Setup!$D$19:$D$30)*Setup!$A$19:$A$30))</f>
        <v/>
      </c>
      <c r="P849" s="34">
        <f>IF(A849="","",IF(OR(F849="Standard domestic 15% (Box 7)",F849="Import - VAT paid at customs (Box 8)",F849="Import - Reverse charge (Box 9)"),ROUND(H849*Setup!$B$9,2),0))</f>
        <v/>
      </c>
      <c r="Q849" s="34">
        <f>IF(A849="","",I849-P849)</f>
        <v/>
      </c>
      <c r="R849" s="34">
        <f>IF(A849="","",IF(L849="Yes",I849,0))</f>
        <v/>
      </c>
      <c r="S849" s="34">
        <f>IF(A849="","",IF(AND(L849="Yes",K849="Yes",NOT(ISNUMBER(SEARCH("blocked",G849))),OR(F849="Standard domestic 15% (Box 7)",F849="Import - VAT paid at customs (Box 8)",F849="Import - Reverse charge (Box 9)"),OR(F849&lt;&gt;"Standard domestic 15% (Box 7)",AND(LEN(D849)=15,LEFT(D849,1)="3",RIGHT(D849,1)="3",ISNUMBER(--D849)))),I849,0))</f>
        <v/>
      </c>
      <c r="T849" s="34">
        <f>IF(A849="","",R849-S849)</f>
        <v/>
      </c>
      <c r="U849" s="23">
        <f>IF(A849="","",IF(O849=0,"Outside audit periods; ","")&amp;IF(F849="","No VAT category; ","")&amp;IF(ABS(Q849)&gt;Setup!$B$10,"VAT ≠ 15% × net; ","")&amp;IF(AND(F849="Standard domestic 15% (Box 7)",NOT(AND(LEN(D849)=15,LEFT(D849,1)="3",RIGHT(D849,1)="3",ISNUMBER(--D849)))),"Invalid/missing supplier VAT no; ","")&amp;IF(AND(L849="Yes",K849&lt;&gt;"Yes"),"VAT claimed without valid tax invoice; ","")&amp;IF(AND(L849="Yes",ISNUMBER(SEARCH("blocked",G849))),"Blocked input VAT claimed; ","")&amp;IF(AND(F849="Import - VAT paid at customs (Box 8)",M849=""),"Customs declaration no missing; ","")&amp;IF(AND(F849="Import - Reverse charge (Box 9)",E849="Saudi Arabia"),"RCM used for a local supplier; ","")&amp;IF(AND(L849="Yes",NOT(OR(F849="Standard domestic 15% (Box 7)",F849="Import - VAT paid at customs (Box 8)",F849="Import - Reverse charge (Box 9)"))),"VAT claimed on non-taxable category; ",""))</f>
        <v/>
      </c>
    </row>
    <row r="850">
      <c r="A850" s="17" t="n"/>
      <c r="B850" s="14" t="n"/>
      <c r="C850" s="14" t="n"/>
      <c r="D850" s="16" t="n"/>
      <c r="E850" s="14" t="n"/>
      <c r="F850" s="14" t="n"/>
      <c r="G850" s="14" t="n"/>
      <c r="H850" s="19" t="n"/>
      <c r="I850" s="19" t="n"/>
      <c r="J850" s="34">
        <f>IF(A850="","",H850+I850)</f>
        <v/>
      </c>
      <c r="K850" s="14" t="n"/>
      <c r="L850" s="14" t="n"/>
      <c r="M850" s="14" t="n"/>
      <c r="N850" s="14" t="n"/>
      <c r="O850" s="20">
        <f>IF(A850="","",SUMPRODUCT((A850&gt;=Setup!$C$19:$C$30)*(A850&lt;=Setup!$D$19:$D$30)*Setup!$A$19:$A$30))</f>
        <v/>
      </c>
      <c r="P850" s="34">
        <f>IF(A850="","",IF(OR(F850="Standard domestic 15% (Box 7)",F850="Import - VAT paid at customs (Box 8)",F850="Import - Reverse charge (Box 9)"),ROUND(H850*Setup!$B$9,2),0))</f>
        <v/>
      </c>
      <c r="Q850" s="34">
        <f>IF(A850="","",I850-P850)</f>
        <v/>
      </c>
      <c r="R850" s="34">
        <f>IF(A850="","",IF(L850="Yes",I850,0))</f>
        <v/>
      </c>
      <c r="S850" s="34">
        <f>IF(A850="","",IF(AND(L850="Yes",K850="Yes",NOT(ISNUMBER(SEARCH("blocked",G850))),OR(F850="Standard domestic 15% (Box 7)",F850="Import - VAT paid at customs (Box 8)",F850="Import - Reverse charge (Box 9)"),OR(F850&lt;&gt;"Standard domestic 15% (Box 7)",AND(LEN(D850)=15,LEFT(D850,1)="3",RIGHT(D850,1)="3",ISNUMBER(--D850)))),I850,0))</f>
        <v/>
      </c>
      <c r="T850" s="34">
        <f>IF(A850="","",R850-S850)</f>
        <v/>
      </c>
      <c r="U850" s="23">
        <f>IF(A850="","",IF(O850=0,"Outside audit periods; ","")&amp;IF(F850="","No VAT category; ","")&amp;IF(ABS(Q850)&gt;Setup!$B$10,"VAT ≠ 15% × net; ","")&amp;IF(AND(F850="Standard domestic 15% (Box 7)",NOT(AND(LEN(D850)=15,LEFT(D850,1)="3",RIGHT(D850,1)="3",ISNUMBER(--D850)))),"Invalid/missing supplier VAT no; ","")&amp;IF(AND(L850="Yes",K850&lt;&gt;"Yes"),"VAT claimed without valid tax invoice; ","")&amp;IF(AND(L850="Yes",ISNUMBER(SEARCH("blocked",G850))),"Blocked input VAT claimed; ","")&amp;IF(AND(F850="Import - VAT paid at customs (Box 8)",M850=""),"Customs declaration no missing; ","")&amp;IF(AND(F850="Import - Reverse charge (Box 9)",E850="Saudi Arabia"),"RCM used for a local supplier; ","")&amp;IF(AND(L850="Yes",NOT(OR(F850="Standard domestic 15% (Box 7)",F850="Import - VAT paid at customs (Box 8)",F850="Import - Reverse charge (Box 9)"))),"VAT claimed on non-taxable category; ",""))</f>
        <v/>
      </c>
    </row>
    <row r="851">
      <c r="A851" s="17" t="n"/>
      <c r="B851" s="14" t="n"/>
      <c r="C851" s="14" t="n"/>
      <c r="D851" s="16" t="n"/>
      <c r="E851" s="14" t="n"/>
      <c r="F851" s="14" t="n"/>
      <c r="G851" s="14" t="n"/>
      <c r="H851" s="19" t="n"/>
      <c r="I851" s="19" t="n"/>
      <c r="J851" s="34">
        <f>IF(A851="","",H851+I851)</f>
        <v/>
      </c>
      <c r="K851" s="14" t="n"/>
      <c r="L851" s="14" t="n"/>
      <c r="M851" s="14" t="n"/>
      <c r="N851" s="14" t="n"/>
      <c r="O851" s="20">
        <f>IF(A851="","",SUMPRODUCT((A851&gt;=Setup!$C$19:$C$30)*(A851&lt;=Setup!$D$19:$D$30)*Setup!$A$19:$A$30))</f>
        <v/>
      </c>
      <c r="P851" s="34">
        <f>IF(A851="","",IF(OR(F851="Standard domestic 15% (Box 7)",F851="Import - VAT paid at customs (Box 8)",F851="Import - Reverse charge (Box 9)"),ROUND(H851*Setup!$B$9,2),0))</f>
        <v/>
      </c>
      <c r="Q851" s="34">
        <f>IF(A851="","",I851-P851)</f>
        <v/>
      </c>
      <c r="R851" s="34">
        <f>IF(A851="","",IF(L851="Yes",I851,0))</f>
        <v/>
      </c>
      <c r="S851" s="34">
        <f>IF(A851="","",IF(AND(L851="Yes",K851="Yes",NOT(ISNUMBER(SEARCH("blocked",G851))),OR(F851="Standard domestic 15% (Box 7)",F851="Import - VAT paid at customs (Box 8)",F851="Import - Reverse charge (Box 9)"),OR(F851&lt;&gt;"Standard domestic 15% (Box 7)",AND(LEN(D851)=15,LEFT(D851,1)="3",RIGHT(D851,1)="3",ISNUMBER(--D851)))),I851,0))</f>
        <v/>
      </c>
      <c r="T851" s="34">
        <f>IF(A851="","",R851-S851)</f>
        <v/>
      </c>
      <c r="U851" s="23">
        <f>IF(A851="","",IF(O851=0,"Outside audit periods; ","")&amp;IF(F851="","No VAT category; ","")&amp;IF(ABS(Q851)&gt;Setup!$B$10,"VAT ≠ 15% × net; ","")&amp;IF(AND(F851="Standard domestic 15% (Box 7)",NOT(AND(LEN(D851)=15,LEFT(D851,1)="3",RIGHT(D851,1)="3",ISNUMBER(--D851)))),"Invalid/missing supplier VAT no; ","")&amp;IF(AND(L851="Yes",K851&lt;&gt;"Yes"),"VAT claimed without valid tax invoice; ","")&amp;IF(AND(L851="Yes",ISNUMBER(SEARCH("blocked",G851))),"Blocked input VAT claimed; ","")&amp;IF(AND(F851="Import - VAT paid at customs (Box 8)",M851=""),"Customs declaration no missing; ","")&amp;IF(AND(F851="Import - Reverse charge (Box 9)",E851="Saudi Arabia"),"RCM used for a local supplier; ","")&amp;IF(AND(L851="Yes",NOT(OR(F851="Standard domestic 15% (Box 7)",F851="Import - VAT paid at customs (Box 8)",F851="Import - Reverse charge (Box 9)"))),"VAT claimed on non-taxable category; ",""))</f>
        <v/>
      </c>
    </row>
    <row r="852">
      <c r="A852" s="17" t="n"/>
      <c r="B852" s="14" t="n"/>
      <c r="C852" s="14" t="n"/>
      <c r="D852" s="16" t="n"/>
      <c r="E852" s="14" t="n"/>
      <c r="F852" s="14" t="n"/>
      <c r="G852" s="14" t="n"/>
      <c r="H852" s="19" t="n"/>
      <c r="I852" s="19" t="n"/>
      <c r="J852" s="34">
        <f>IF(A852="","",H852+I852)</f>
        <v/>
      </c>
      <c r="K852" s="14" t="n"/>
      <c r="L852" s="14" t="n"/>
      <c r="M852" s="14" t="n"/>
      <c r="N852" s="14" t="n"/>
      <c r="O852" s="20">
        <f>IF(A852="","",SUMPRODUCT((A852&gt;=Setup!$C$19:$C$30)*(A852&lt;=Setup!$D$19:$D$30)*Setup!$A$19:$A$30))</f>
        <v/>
      </c>
      <c r="P852" s="34">
        <f>IF(A852="","",IF(OR(F852="Standard domestic 15% (Box 7)",F852="Import - VAT paid at customs (Box 8)",F852="Import - Reverse charge (Box 9)"),ROUND(H852*Setup!$B$9,2),0))</f>
        <v/>
      </c>
      <c r="Q852" s="34">
        <f>IF(A852="","",I852-P852)</f>
        <v/>
      </c>
      <c r="R852" s="34">
        <f>IF(A852="","",IF(L852="Yes",I852,0))</f>
        <v/>
      </c>
      <c r="S852" s="34">
        <f>IF(A852="","",IF(AND(L852="Yes",K852="Yes",NOT(ISNUMBER(SEARCH("blocked",G852))),OR(F852="Standard domestic 15% (Box 7)",F852="Import - VAT paid at customs (Box 8)",F852="Import - Reverse charge (Box 9)"),OR(F852&lt;&gt;"Standard domestic 15% (Box 7)",AND(LEN(D852)=15,LEFT(D852,1)="3",RIGHT(D852,1)="3",ISNUMBER(--D852)))),I852,0))</f>
        <v/>
      </c>
      <c r="T852" s="34">
        <f>IF(A852="","",R852-S852)</f>
        <v/>
      </c>
      <c r="U852" s="23">
        <f>IF(A852="","",IF(O852=0,"Outside audit periods; ","")&amp;IF(F852="","No VAT category; ","")&amp;IF(ABS(Q852)&gt;Setup!$B$10,"VAT ≠ 15% × net; ","")&amp;IF(AND(F852="Standard domestic 15% (Box 7)",NOT(AND(LEN(D852)=15,LEFT(D852,1)="3",RIGHT(D852,1)="3",ISNUMBER(--D852)))),"Invalid/missing supplier VAT no; ","")&amp;IF(AND(L852="Yes",K852&lt;&gt;"Yes"),"VAT claimed without valid tax invoice; ","")&amp;IF(AND(L852="Yes",ISNUMBER(SEARCH("blocked",G852))),"Blocked input VAT claimed; ","")&amp;IF(AND(F852="Import - VAT paid at customs (Box 8)",M852=""),"Customs declaration no missing; ","")&amp;IF(AND(F852="Import - Reverse charge (Box 9)",E852="Saudi Arabia"),"RCM used for a local supplier; ","")&amp;IF(AND(L852="Yes",NOT(OR(F852="Standard domestic 15% (Box 7)",F852="Import - VAT paid at customs (Box 8)",F852="Import - Reverse charge (Box 9)"))),"VAT claimed on non-taxable category; ",""))</f>
        <v/>
      </c>
    </row>
    <row r="853">
      <c r="A853" s="17" t="n"/>
      <c r="B853" s="14" t="n"/>
      <c r="C853" s="14" t="n"/>
      <c r="D853" s="16" t="n"/>
      <c r="E853" s="14" t="n"/>
      <c r="F853" s="14" t="n"/>
      <c r="G853" s="14" t="n"/>
      <c r="H853" s="19" t="n"/>
      <c r="I853" s="19" t="n"/>
      <c r="J853" s="34">
        <f>IF(A853="","",H853+I853)</f>
        <v/>
      </c>
      <c r="K853" s="14" t="n"/>
      <c r="L853" s="14" t="n"/>
      <c r="M853" s="14" t="n"/>
      <c r="N853" s="14" t="n"/>
      <c r="O853" s="20">
        <f>IF(A853="","",SUMPRODUCT((A853&gt;=Setup!$C$19:$C$30)*(A853&lt;=Setup!$D$19:$D$30)*Setup!$A$19:$A$30))</f>
        <v/>
      </c>
      <c r="P853" s="34">
        <f>IF(A853="","",IF(OR(F853="Standard domestic 15% (Box 7)",F853="Import - VAT paid at customs (Box 8)",F853="Import - Reverse charge (Box 9)"),ROUND(H853*Setup!$B$9,2),0))</f>
        <v/>
      </c>
      <c r="Q853" s="34">
        <f>IF(A853="","",I853-P853)</f>
        <v/>
      </c>
      <c r="R853" s="34">
        <f>IF(A853="","",IF(L853="Yes",I853,0))</f>
        <v/>
      </c>
      <c r="S853" s="34">
        <f>IF(A853="","",IF(AND(L853="Yes",K853="Yes",NOT(ISNUMBER(SEARCH("blocked",G853))),OR(F853="Standard domestic 15% (Box 7)",F853="Import - VAT paid at customs (Box 8)",F853="Import - Reverse charge (Box 9)"),OR(F853&lt;&gt;"Standard domestic 15% (Box 7)",AND(LEN(D853)=15,LEFT(D853,1)="3",RIGHT(D853,1)="3",ISNUMBER(--D853)))),I853,0))</f>
        <v/>
      </c>
      <c r="T853" s="34">
        <f>IF(A853="","",R853-S853)</f>
        <v/>
      </c>
      <c r="U853" s="23">
        <f>IF(A853="","",IF(O853=0,"Outside audit periods; ","")&amp;IF(F853="","No VAT category; ","")&amp;IF(ABS(Q853)&gt;Setup!$B$10,"VAT ≠ 15% × net; ","")&amp;IF(AND(F853="Standard domestic 15% (Box 7)",NOT(AND(LEN(D853)=15,LEFT(D853,1)="3",RIGHT(D853,1)="3",ISNUMBER(--D853)))),"Invalid/missing supplier VAT no; ","")&amp;IF(AND(L853="Yes",K853&lt;&gt;"Yes"),"VAT claimed without valid tax invoice; ","")&amp;IF(AND(L853="Yes",ISNUMBER(SEARCH("blocked",G853))),"Blocked input VAT claimed; ","")&amp;IF(AND(F853="Import - VAT paid at customs (Box 8)",M853=""),"Customs declaration no missing; ","")&amp;IF(AND(F853="Import - Reverse charge (Box 9)",E853="Saudi Arabia"),"RCM used for a local supplier; ","")&amp;IF(AND(L853="Yes",NOT(OR(F853="Standard domestic 15% (Box 7)",F853="Import - VAT paid at customs (Box 8)",F853="Import - Reverse charge (Box 9)"))),"VAT claimed on non-taxable category; ",""))</f>
        <v/>
      </c>
    </row>
    <row r="854">
      <c r="A854" s="17" t="n"/>
      <c r="B854" s="14" t="n"/>
      <c r="C854" s="14" t="n"/>
      <c r="D854" s="16" t="n"/>
      <c r="E854" s="14" t="n"/>
      <c r="F854" s="14" t="n"/>
      <c r="G854" s="14" t="n"/>
      <c r="H854" s="19" t="n"/>
      <c r="I854" s="19" t="n"/>
      <c r="J854" s="34">
        <f>IF(A854="","",H854+I854)</f>
        <v/>
      </c>
      <c r="K854" s="14" t="n"/>
      <c r="L854" s="14" t="n"/>
      <c r="M854" s="14" t="n"/>
      <c r="N854" s="14" t="n"/>
      <c r="O854" s="20">
        <f>IF(A854="","",SUMPRODUCT((A854&gt;=Setup!$C$19:$C$30)*(A854&lt;=Setup!$D$19:$D$30)*Setup!$A$19:$A$30))</f>
        <v/>
      </c>
      <c r="P854" s="34">
        <f>IF(A854="","",IF(OR(F854="Standard domestic 15% (Box 7)",F854="Import - VAT paid at customs (Box 8)",F854="Import - Reverse charge (Box 9)"),ROUND(H854*Setup!$B$9,2),0))</f>
        <v/>
      </c>
      <c r="Q854" s="34">
        <f>IF(A854="","",I854-P854)</f>
        <v/>
      </c>
      <c r="R854" s="34">
        <f>IF(A854="","",IF(L854="Yes",I854,0))</f>
        <v/>
      </c>
      <c r="S854" s="34">
        <f>IF(A854="","",IF(AND(L854="Yes",K854="Yes",NOT(ISNUMBER(SEARCH("blocked",G854))),OR(F854="Standard domestic 15% (Box 7)",F854="Import - VAT paid at customs (Box 8)",F854="Import - Reverse charge (Box 9)"),OR(F854&lt;&gt;"Standard domestic 15% (Box 7)",AND(LEN(D854)=15,LEFT(D854,1)="3",RIGHT(D854,1)="3",ISNUMBER(--D854)))),I854,0))</f>
        <v/>
      </c>
      <c r="T854" s="34">
        <f>IF(A854="","",R854-S854)</f>
        <v/>
      </c>
      <c r="U854" s="23">
        <f>IF(A854="","",IF(O854=0,"Outside audit periods; ","")&amp;IF(F854="","No VAT category; ","")&amp;IF(ABS(Q854)&gt;Setup!$B$10,"VAT ≠ 15% × net; ","")&amp;IF(AND(F854="Standard domestic 15% (Box 7)",NOT(AND(LEN(D854)=15,LEFT(D854,1)="3",RIGHT(D854,1)="3",ISNUMBER(--D854)))),"Invalid/missing supplier VAT no; ","")&amp;IF(AND(L854="Yes",K854&lt;&gt;"Yes"),"VAT claimed without valid tax invoice; ","")&amp;IF(AND(L854="Yes",ISNUMBER(SEARCH("blocked",G854))),"Blocked input VAT claimed; ","")&amp;IF(AND(F854="Import - VAT paid at customs (Box 8)",M854=""),"Customs declaration no missing; ","")&amp;IF(AND(F854="Import - Reverse charge (Box 9)",E854="Saudi Arabia"),"RCM used for a local supplier; ","")&amp;IF(AND(L854="Yes",NOT(OR(F854="Standard domestic 15% (Box 7)",F854="Import - VAT paid at customs (Box 8)",F854="Import - Reverse charge (Box 9)"))),"VAT claimed on non-taxable category; ",""))</f>
        <v/>
      </c>
    </row>
    <row r="855">
      <c r="A855" s="17" t="n"/>
      <c r="B855" s="14" t="n"/>
      <c r="C855" s="14" t="n"/>
      <c r="D855" s="16" t="n"/>
      <c r="E855" s="14" t="n"/>
      <c r="F855" s="14" t="n"/>
      <c r="G855" s="14" t="n"/>
      <c r="H855" s="19" t="n"/>
      <c r="I855" s="19" t="n"/>
      <c r="J855" s="34">
        <f>IF(A855="","",H855+I855)</f>
        <v/>
      </c>
      <c r="K855" s="14" t="n"/>
      <c r="L855" s="14" t="n"/>
      <c r="M855" s="14" t="n"/>
      <c r="N855" s="14" t="n"/>
      <c r="O855" s="20">
        <f>IF(A855="","",SUMPRODUCT((A855&gt;=Setup!$C$19:$C$30)*(A855&lt;=Setup!$D$19:$D$30)*Setup!$A$19:$A$30))</f>
        <v/>
      </c>
      <c r="P855" s="34">
        <f>IF(A855="","",IF(OR(F855="Standard domestic 15% (Box 7)",F855="Import - VAT paid at customs (Box 8)",F855="Import - Reverse charge (Box 9)"),ROUND(H855*Setup!$B$9,2),0))</f>
        <v/>
      </c>
      <c r="Q855" s="34">
        <f>IF(A855="","",I855-P855)</f>
        <v/>
      </c>
      <c r="R855" s="34">
        <f>IF(A855="","",IF(L855="Yes",I855,0))</f>
        <v/>
      </c>
      <c r="S855" s="34">
        <f>IF(A855="","",IF(AND(L855="Yes",K855="Yes",NOT(ISNUMBER(SEARCH("blocked",G855))),OR(F855="Standard domestic 15% (Box 7)",F855="Import - VAT paid at customs (Box 8)",F855="Import - Reverse charge (Box 9)"),OR(F855&lt;&gt;"Standard domestic 15% (Box 7)",AND(LEN(D855)=15,LEFT(D855,1)="3",RIGHT(D855,1)="3",ISNUMBER(--D855)))),I855,0))</f>
        <v/>
      </c>
      <c r="T855" s="34">
        <f>IF(A855="","",R855-S855)</f>
        <v/>
      </c>
      <c r="U855" s="23">
        <f>IF(A855="","",IF(O855=0,"Outside audit periods; ","")&amp;IF(F855="","No VAT category; ","")&amp;IF(ABS(Q855)&gt;Setup!$B$10,"VAT ≠ 15% × net; ","")&amp;IF(AND(F855="Standard domestic 15% (Box 7)",NOT(AND(LEN(D855)=15,LEFT(D855,1)="3",RIGHT(D855,1)="3",ISNUMBER(--D855)))),"Invalid/missing supplier VAT no; ","")&amp;IF(AND(L855="Yes",K855&lt;&gt;"Yes"),"VAT claimed without valid tax invoice; ","")&amp;IF(AND(L855="Yes",ISNUMBER(SEARCH("blocked",G855))),"Blocked input VAT claimed; ","")&amp;IF(AND(F855="Import - VAT paid at customs (Box 8)",M855=""),"Customs declaration no missing; ","")&amp;IF(AND(F855="Import - Reverse charge (Box 9)",E855="Saudi Arabia"),"RCM used for a local supplier; ","")&amp;IF(AND(L855="Yes",NOT(OR(F855="Standard domestic 15% (Box 7)",F855="Import - VAT paid at customs (Box 8)",F855="Import - Reverse charge (Box 9)"))),"VAT claimed on non-taxable category; ",""))</f>
        <v/>
      </c>
    </row>
    <row r="856">
      <c r="A856" s="17" t="n"/>
      <c r="B856" s="14" t="n"/>
      <c r="C856" s="14" t="n"/>
      <c r="D856" s="16" t="n"/>
      <c r="E856" s="14" t="n"/>
      <c r="F856" s="14" t="n"/>
      <c r="G856" s="14" t="n"/>
      <c r="H856" s="19" t="n"/>
      <c r="I856" s="19" t="n"/>
      <c r="J856" s="34">
        <f>IF(A856="","",H856+I856)</f>
        <v/>
      </c>
      <c r="K856" s="14" t="n"/>
      <c r="L856" s="14" t="n"/>
      <c r="M856" s="14" t="n"/>
      <c r="N856" s="14" t="n"/>
      <c r="O856" s="20">
        <f>IF(A856="","",SUMPRODUCT((A856&gt;=Setup!$C$19:$C$30)*(A856&lt;=Setup!$D$19:$D$30)*Setup!$A$19:$A$30))</f>
        <v/>
      </c>
      <c r="P856" s="34">
        <f>IF(A856="","",IF(OR(F856="Standard domestic 15% (Box 7)",F856="Import - VAT paid at customs (Box 8)",F856="Import - Reverse charge (Box 9)"),ROUND(H856*Setup!$B$9,2),0))</f>
        <v/>
      </c>
      <c r="Q856" s="34">
        <f>IF(A856="","",I856-P856)</f>
        <v/>
      </c>
      <c r="R856" s="34">
        <f>IF(A856="","",IF(L856="Yes",I856,0))</f>
        <v/>
      </c>
      <c r="S856" s="34">
        <f>IF(A856="","",IF(AND(L856="Yes",K856="Yes",NOT(ISNUMBER(SEARCH("blocked",G856))),OR(F856="Standard domestic 15% (Box 7)",F856="Import - VAT paid at customs (Box 8)",F856="Import - Reverse charge (Box 9)"),OR(F856&lt;&gt;"Standard domestic 15% (Box 7)",AND(LEN(D856)=15,LEFT(D856,1)="3",RIGHT(D856,1)="3",ISNUMBER(--D856)))),I856,0))</f>
        <v/>
      </c>
      <c r="T856" s="34">
        <f>IF(A856="","",R856-S856)</f>
        <v/>
      </c>
      <c r="U856" s="23">
        <f>IF(A856="","",IF(O856=0,"Outside audit periods; ","")&amp;IF(F856="","No VAT category; ","")&amp;IF(ABS(Q856)&gt;Setup!$B$10,"VAT ≠ 15% × net; ","")&amp;IF(AND(F856="Standard domestic 15% (Box 7)",NOT(AND(LEN(D856)=15,LEFT(D856,1)="3",RIGHT(D856,1)="3",ISNUMBER(--D856)))),"Invalid/missing supplier VAT no; ","")&amp;IF(AND(L856="Yes",K856&lt;&gt;"Yes"),"VAT claimed without valid tax invoice; ","")&amp;IF(AND(L856="Yes",ISNUMBER(SEARCH("blocked",G856))),"Blocked input VAT claimed; ","")&amp;IF(AND(F856="Import - VAT paid at customs (Box 8)",M856=""),"Customs declaration no missing; ","")&amp;IF(AND(F856="Import - Reverse charge (Box 9)",E856="Saudi Arabia"),"RCM used for a local supplier; ","")&amp;IF(AND(L856="Yes",NOT(OR(F856="Standard domestic 15% (Box 7)",F856="Import - VAT paid at customs (Box 8)",F856="Import - Reverse charge (Box 9)"))),"VAT claimed on non-taxable category; ",""))</f>
        <v/>
      </c>
    </row>
    <row r="857">
      <c r="A857" s="17" t="n"/>
      <c r="B857" s="14" t="n"/>
      <c r="C857" s="14" t="n"/>
      <c r="D857" s="16" t="n"/>
      <c r="E857" s="14" t="n"/>
      <c r="F857" s="14" t="n"/>
      <c r="G857" s="14" t="n"/>
      <c r="H857" s="19" t="n"/>
      <c r="I857" s="19" t="n"/>
      <c r="J857" s="34">
        <f>IF(A857="","",H857+I857)</f>
        <v/>
      </c>
      <c r="K857" s="14" t="n"/>
      <c r="L857" s="14" t="n"/>
      <c r="M857" s="14" t="n"/>
      <c r="N857" s="14" t="n"/>
      <c r="O857" s="20">
        <f>IF(A857="","",SUMPRODUCT((A857&gt;=Setup!$C$19:$C$30)*(A857&lt;=Setup!$D$19:$D$30)*Setup!$A$19:$A$30))</f>
        <v/>
      </c>
      <c r="P857" s="34">
        <f>IF(A857="","",IF(OR(F857="Standard domestic 15% (Box 7)",F857="Import - VAT paid at customs (Box 8)",F857="Import - Reverse charge (Box 9)"),ROUND(H857*Setup!$B$9,2),0))</f>
        <v/>
      </c>
      <c r="Q857" s="34">
        <f>IF(A857="","",I857-P857)</f>
        <v/>
      </c>
      <c r="R857" s="34">
        <f>IF(A857="","",IF(L857="Yes",I857,0))</f>
        <v/>
      </c>
      <c r="S857" s="34">
        <f>IF(A857="","",IF(AND(L857="Yes",K857="Yes",NOT(ISNUMBER(SEARCH("blocked",G857))),OR(F857="Standard domestic 15% (Box 7)",F857="Import - VAT paid at customs (Box 8)",F857="Import - Reverse charge (Box 9)"),OR(F857&lt;&gt;"Standard domestic 15% (Box 7)",AND(LEN(D857)=15,LEFT(D857,1)="3",RIGHT(D857,1)="3",ISNUMBER(--D857)))),I857,0))</f>
        <v/>
      </c>
      <c r="T857" s="34">
        <f>IF(A857="","",R857-S857)</f>
        <v/>
      </c>
      <c r="U857" s="23">
        <f>IF(A857="","",IF(O857=0,"Outside audit periods; ","")&amp;IF(F857="","No VAT category; ","")&amp;IF(ABS(Q857)&gt;Setup!$B$10,"VAT ≠ 15% × net; ","")&amp;IF(AND(F857="Standard domestic 15% (Box 7)",NOT(AND(LEN(D857)=15,LEFT(D857,1)="3",RIGHT(D857,1)="3",ISNUMBER(--D857)))),"Invalid/missing supplier VAT no; ","")&amp;IF(AND(L857="Yes",K857&lt;&gt;"Yes"),"VAT claimed without valid tax invoice; ","")&amp;IF(AND(L857="Yes",ISNUMBER(SEARCH("blocked",G857))),"Blocked input VAT claimed; ","")&amp;IF(AND(F857="Import - VAT paid at customs (Box 8)",M857=""),"Customs declaration no missing; ","")&amp;IF(AND(F857="Import - Reverse charge (Box 9)",E857="Saudi Arabia"),"RCM used for a local supplier; ","")&amp;IF(AND(L857="Yes",NOT(OR(F857="Standard domestic 15% (Box 7)",F857="Import - VAT paid at customs (Box 8)",F857="Import - Reverse charge (Box 9)"))),"VAT claimed on non-taxable category; ",""))</f>
        <v/>
      </c>
    </row>
    <row r="858">
      <c r="A858" s="17" t="n"/>
      <c r="B858" s="14" t="n"/>
      <c r="C858" s="14" t="n"/>
      <c r="D858" s="16" t="n"/>
      <c r="E858" s="14" t="n"/>
      <c r="F858" s="14" t="n"/>
      <c r="G858" s="14" t="n"/>
      <c r="H858" s="19" t="n"/>
      <c r="I858" s="19" t="n"/>
      <c r="J858" s="34">
        <f>IF(A858="","",H858+I858)</f>
        <v/>
      </c>
      <c r="K858" s="14" t="n"/>
      <c r="L858" s="14" t="n"/>
      <c r="M858" s="14" t="n"/>
      <c r="N858" s="14" t="n"/>
      <c r="O858" s="20">
        <f>IF(A858="","",SUMPRODUCT((A858&gt;=Setup!$C$19:$C$30)*(A858&lt;=Setup!$D$19:$D$30)*Setup!$A$19:$A$30))</f>
        <v/>
      </c>
      <c r="P858" s="34">
        <f>IF(A858="","",IF(OR(F858="Standard domestic 15% (Box 7)",F858="Import - VAT paid at customs (Box 8)",F858="Import - Reverse charge (Box 9)"),ROUND(H858*Setup!$B$9,2),0))</f>
        <v/>
      </c>
      <c r="Q858" s="34">
        <f>IF(A858="","",I858-P858)</f>
        <v/>
      </c>
      <c r="R858" s="34">
        <f>IF(A858="","",IF(L858="Yes",I858,0))</f>
        <v/>
      </c>
      <c r="S858" s="34">
        <f>IF(A858="","",IF(AND(L858="Yes",K858="Yes",NOT(ISNUMBER(SEARCH("blocked",G858))),OR(F858="Standard domestic 15% (Box 7)",F858="Import - VAT paid at customs (Box 8)",F858="Import - Reverse charge (Box 9)"),OR(F858&lt;&gt;"Standard domestic 15% (Box 7)",AND(LEN(D858)=15,LEFT(D858,1)="3",RIGHT(D858,1)="3",ISNUMBER(--D858)))),I858,0))</f>
        <v/>
      </c>
      <c r="T858" s="34">
        <f>IF(A858="","",R858-S858)</f>
        <v/>
      </c>
      <c r="U858" s="23">
        <f>IF(A858="","",IF(O858=0,"Outside audit periods; ","")&amp;IF(F858="","No VAT category; ","")&amp;IF(ABS(Q858)&gt;Setup!$B$10,"VAT ≠ 15% × net; ","")&amp;IF(AND(F858="Standard domestic 15% (Box 7)",NOT(AND(LEN(D858)=15,LEFT(D858,1)="3",RIGHT(D858,1)="3",ISNUMBER(--D858)))),"Invalid/missing supplier VAT no; ","")&amp;IF(AND(L858="Yes",K858&lt;&gt;"Yes"),"VAT claimed without valid tax invoice; ","")&amp;IF(AND(L858="Yes",ISNUMBER(SEARCH("blocked",G858))),"Blocked input VAT claimed; ","")&amp;IF(AND(F858="Import - VAT paid at customs (Box 8)",M858=""),"Customs declaration no missing; ","")&amp;IF(AND(F858="Import - Reverse charge (Box 9)",E858="Saudi Arabia"),"RCM used for a local supplier; ","")&amp;IF(AND(L858="Yes",NOT(OR(F858="Standard domestic 15% (Box 7)",F858="Import - VAT paid at customs (Box 8)",F858="Import - Reverse charge (Box 9)"))),"VAT claimed on non-taxable category; ",""))</f>
        <v/>
      </c>
    </row>
    <row r="859">
      <c r="A859" s="17" t="n"/>
      <c r="B859" s="14" t="n"/>
      <c r="C859" s="14" t="n"/>
      <c r="D859" s="16" t="n"/>
      <c r="E859" s="14" t="n"/>
      <c r="F859" s="14" t="n"/>
      <c r="G859" s="14" t="n"/>
      <c r="H859" s="19" t="n"/>
      <c r="I859" s="19" t="n"/>
      <c r="J859" s="34">
        <f>IF(A859="","",H859+I859)</f>
        <v/>
      </c>
      <c r="K859" s="14" t="n"/>
      <c r="L859" s="14" t="n"/>
      <c r="M859" s="14" t="n"/>
      <c r="N859" s="14" t="n"/>
      <c r="O859" s="20">
        <f>IF(A859="","",SUMPRODUCT((A859&gt;=Setup!$C$19:$C$30)*(A859&lt;=Setup!$D$19:$D$30)*Setup!$A$19:$A$30))</f>
        <v/>
      </c>
      <c r="P859" s="34">
        <f>IF(A859="","",IF(OR(F859="Standard domestic 15% (Box 7)",F859="Import - VAT paid at customs (Box 8)",F859="Import - Reverse charge (Box 9)"),ROUND(H859*Setup!$B$9,2),0))</f>
        <v/>
      </c>
      <c r="Q859" s="34">
        <f>IF(A859="","",I859-P859)</f>
        <v/>
      </c>
      <c r="R859" s="34">
        <f>IF(A859="","",IF(L859="Yes",I859,0))</f>
        <v/>
      </c>
      <c r="S859" s="34">
        <f>IF(A859="","",IF(AND(L859="Yes",K859="Yes",NOT(ISNUMBER(SEARCH("blocked",G859))),OR(F859="Standard domestic 15% (Box 7)",F859="Import - VAT paid at customs (Box 8)",F859="Import - Reverse charge (Box 9)"),OR(F859&lt;&gt;"Standard domestic 15% (Box 7)",AND(LEN(D859)=15,LEFT(D859,1)="3",RIGHT(D859,1)="3",ISNUMBER(--D859)))),I859,0))</f>
        <v/>
      </c>
      <c r="T859" s="34">
        <f>IF(A859="","",R859-S859)</f>
        <v/>
      </c>
      <c r="U859" s="23">
        <f>IF(A859="","",IF(O859=0,"Outside audit periods; ","")&amp;IF(F859="","No VAT category; ","")&amp;IF(ABS(Q859)&gt;Setup!$B$10,"VAT ≠ 15% × net; ","")&amp;IF(AND(F859="Standard domestic 15% (Box 7)",NOT(AND(LEN(D859)=15,LEFT(D859,1)="3",RIGHT(D859,1)="3",ISNUMBER(--D859)))),"Invalid/missing supplier VAT no; ","")&amp;IF(AND(L859="Yes",K859&lt;&gt;"Yes"),"VAT claimed without valid tax invoice; ","")&amp;IF(AND(L859="Yes",ISNUMBER(SEARCH("blocked",G859))),"Blocked input VAT claimed; ","")&amp;IF(AND(F859="Import - VAT paid at customs (Box 8)",M859=""),"Customs declaration no missing; ","")&amp;IF(AND(F859="Import - Reverse charge (Box 9)",E859="Saudi Arabia"),"RCM used for a local supplier; ","")&amp;IF(AND(L859="Yes",NOT(OR(F859="Standard domestic 15% (Box 7)",F859="Import - VAT paid at customs (Box 8)",F859="Import - Reverse charge (Box 9)"))),"VAT claimed on non-taxable category; ",""))</f>
        <v/>
      </c>
    </row>
    <row r="860">
      <c r="A860" s="17" t="n"/>
      <c r="B860" s="14" t="n"/>
      <c r="C860" s="14" t="n"/>
      <c r="D860" s="16" t="n"/>
      <c r="E860" s="14" t="n"/>
      <c r="F860" s="14" t="n"/>
      <c r="G860" s="14" t="n"/>
      <c r="H860" s="19" t="n"/>
      <c r="I860" s="19" t="n"/>
      <c r="J860" s="34">
        <f>IF(A860="","",H860+I860)</f>
        <v/>
      </c>
      <c r="K860" s="14" t="n"/>
      <c r="L860" s="14" t="n"/>
      <c r="M860" s="14" t="n"/>
      <c r="N860" s="14" t="n"/>
      <c r="O860" s="20">
        <f>IF(A860="","",SUMPRODUCT((A860&gt;=Setup!$C$19:$C$30)*(A860&lt;=Setup!$D$19:$D$30)*Setup!$A$19:$A$30))</f>
        <v/>
      </c>
      <c r="P860" s="34">
        <f>IF(A860="","",IF(OR(F860="Standard domestic 15% (Box 7)",F860="Import - VAT paid at customs (Box 8)",F860="Import - Reverse charge (Box 9)"),ROUND(H860*Setup!$B$9,2),0))</f>
        <v/>
      </c>
      <c r="Q860" s="34">
        <f>IF(A860="","",I860-P860)</f>
        <v/>
      </c>
      <c r="R860" s="34">
        <f>IF(A860="","",IF(L860="Yes",I860,0))</f>
        <v/>
      </c>
      <c r="S860" s="34">
        <f>IF(A860="","",IF(AND(L860="Yes",K860="Yes",NOT(ISNUMBER(SEARCH("blocked",G860))),OR(F860="Standard domestic 15% (Box 7)",F860="Import - VAT paid at customs (Box 8)",F860="Import - Reverse charge (Box 9)"),OR(F860&lt;&gt;"Standard domestic 15% (Box 7)",AND(LEN(D860)=15,LEFT(D860,1)="3",RIGHT(D860,1)="3",ISNUMBER(--D860)))),I860,0))</f>
        <v/>
      </c>
      <c r="T860" s="34">
        <f>IF(A860="","",R860-S860)</f>
        <v/>
      </c>
      <c r="U860" s="23">
        <f>IF(A860="","",IF(O860=0,"Outside audit periods; ","")&amp;IF(F860="","No VAT category; ","")&amp;IF(ABS(Q860)&gt;Setup!$B$10,"VAT ≠ 15% × net; ","")&amp;IF(AND(F860="Standard domestic 15% (Box 7)",NOT(AND(LEN(D860)=15,LEFT(D860,1)="3",RIGHT(D860,1)="3",ISNUMBER(--D860)))),"Invalid/missing supplier VAT no; ","")&amp;IF(AND(L860="Yes",K860&lt;&gt;"Yes"),"VAT claimed without valid tax invoice; ","")&amp;IF(AND(L860="Yes",ISNUMBER(SEARCH("blocked",G860))),"Blocked input VAT claimed; ","")&amp;IF(AND(F860="Import - VAT paid at customs (Box 8)",M860=""),"Customs declaration no missing; ","")&amp;IF(AND(F860="Import - Reverse charge (Box 9)",E860="Saudi Arabia"),"RCM used for a local supplier; ","")&amp;IF(AND(L860="Yes",NOT(OR(F860="Standard domestic 15% (Box 7)",F860="Import - VAT paid at customs (Box 8)",F860="Import - Reverse charge (Box 9)"))),"VAT claimed on non-taxable category; ",""))</f>
        <v/>
      </c>
    </row>
    <row r="861">
      <c r="A861" s="17" t="n"/>
      <c r="B861" s="14" t="n"/>
      <c r="C861" s="14" t="n"/>
      <c r="D861" s="16" t="n"/>
      <c r="E861" s="14" t="n"/>
      <c r="F861" s="14" t="n"/>
      <c r="G861" s="14" t="n"/>
      <c r="H861" s="19" t="n"/>
      <c r="I861" s="19" t="n"/>
      <c r="J861" s="34">
        <f>IF(A861="","",H861+I861)</f>
        <v/>
      </c>
      <c r="K861" s="14" t="n"/>
      <c r="L861" s="14" t="n"/>
      <c r="M861" s="14" t="n"/>
      <c r="N861" s="14" t="n"/>
      <c r="O861" s="20">
        <f>IF(A861="","",SUMPRODUCT((A861&gt;=Setup!$C$19:$C$30)*(A861&lt;=Setup!$D$19:$D$30)*Setup!$A$19:$A$30))</f>
        <v/>
      </c>
      <c r="P861" s="34">
        <f>IF(A861="","",IF(OR(F861="Standard domestic 15% (Box 7)",F861="Import - VAT paid at customs (Box 8)",F861="Import - Reverse charge (Box 9)"),ROUND(H861*Setup!$B$9,2),0))</f>
        <v/>
      </c>
      <c r="Q861" s="34">
        <f>IF(A861="","",I861-P861)</f>
        <v/>
      </c>
      <c r="R861" s="34">
        <f>IF(A861="","",IF(L861="Yes",I861,0))</f>
        <v/>
      </c>
      <c r="S861" s="34">
        <f>IF(A861="","",IF(AND(L861="Yes",K861="Yes",NOT(ISNUMBER(SEARCH("blocked",G861))),OR(F861="Standard domestic 15% (Box 7)",F861="Import - VAT paid at customs (Box 8)",F861="Import - Reverse charge (Box 9)"),OR(F861&lt;&gt;"Standard domestic 15% (Box 7)",AND(LEN(D861)=15,LEFT(D861,1)="3",RIGHT(D861,1)="3",ISNUMBER(--D861)))),I861,0))</f>
        <v/>
      </c>
      <c r="T861" s="34">
        <f>IF(A861="","",R861-S861)</f>
        <v/>
      </c>
      <c r="U861" s="23">
        <f>IF(A861="","",IF(O861=0,"Outside audit periods; ","")&amp;IF(F861="","No VAT category; ","")&amp;IF(ABS(Q861)&gt;Setup!$B$10,"VAT ≠ 15% × net; ","")&amp;IF(AND(F861="Standard domestic 15% (Box 7)",NOT(AND(LEN(D861)=15,LEFT(D861,1)="3",RIGHT(D861,1)="3",ISNUMBER(--D861)))),"Invalid/missing supplier VAT no; ","")&amp;IF(AND(L861="Yes",K861&lt;&gt;"Yes"),"VAT claimed without valid tax invoice; ","")&amp;IF(AND(L861="Yes",ISNUMBER(SEARCH("blocked",G861))),"Blocked input VAT claimed; ","")&amp;IF(AND(F861="Import - VAT paid at customs (Box 8)",M861=""),"Customs declaration no missing; ","")&amp;IF(AND(F861="Import - Reverse charge (Box 9)",E861="Saudi Arabia"),"RCM used for a local supplier; ","")&amp;IF(AND(L861="Yes",NOT(OR(F861="Standard domestic 15% (Box 7)",F861="Import - VAT paid at customs (Box 8)",F861="Import - Reverse charge (Box 9)"))),"VAT claimed on non-taxable category; ",""))</f>
        <v/>
      </c>
    </row>
    <row r="862">
      <c r="A862" s="17" t="n"/>
      <c r="B862" s="14" t="n"/>
      <c r="C862" s="14" t="n"/>
      <c r="D862" s="16" t="n"/>
      <c r="E862" s="14" t="n"/>
      <c r="F862" s="14" t="n"/>
      <c r="G862" s="14" t="n"/>
      <c r="H862" s="19" t="n"/>
      <c r="I862" s="19" t="n"/>
      <c r="J862" s="34">
        <f>IF(A862="","",H862+I862)</f>
        <v/>
      </c>
      <c r="K862" s="14" t="n"/>
      <c r="L862" s="14" t="n"/>
      <c r="M862" s="14" t="n"/>
      <c r="N862" s="14" t="n"/>
      <c r="O862" s="20">
        <f>IF(A862="","",SUMPRODUCT((A862&gt;=Setup!$C$19:$C$30)*(A862&lt;=Setup!$D$19:$D$30)*Setup!$A$19:$A$30))</f>
        <v/>
      </c>
      <c r="P862" s="34">
        <f>IF(A862="","",IF(OR(F862="Standard domestic 15% (Box 7)",F862="Import - VAT paid at customs (Box 8)",F862="Import - Reverse charge (Box 9)"),ROUND(H862*Setup!$B$9,2),0))</f>
        <v/>
      </c>
      <c r="Q862" s="34">
        <f>IF(A862="","",I862-P862)</f>
        <v/>
      </c>
      <c r="R862" s="34">
        <f>IF(A862="","",IF(L862="Yes",I862,0))</f>
        <v/>
      </c>
      <c r="S862" s="34">
        <f>IF(A862="","",IF(AND(L862="Yes",K862="Yes",NOT(ISNUMBER(SEARCH("blocked",G862))),OR(F862="Standard domestic 15% (Box 7)",F862="Import - VAT paid at customs (Box 8)",F862="Import - Reverse charge (Box 9)"),OR(F862&lt;&gt;"Standard domestic 15% (Box 7)",AND(LEN(D862)=15,LEFT(D862,1)="3",RIGHT(D862,1)="3",ISNUMBER(--D862)))),I862,0))</f>
        <v/>
      </c>
      <c r="T862" s="34">
        <f>IF(A862="","",R862-S862)</f>
        <v/>
      </c>
      <c r="U862" s="23">
        <f>IF(A862="","",IF(O862=0,"Outside audit periods; ","")&amp;IF(F862="","No VAT category; ","")&amp;IF(ABS(Q862)&gt;Setup!$B$10,"VAT ≠ 15% × net; ","")&amp;IF(AND(F862="Standard domestic 15% (Box 7)",NOT(AND(LEN(D862)=15,LEFT(D862,1)="3",RIGHT(D862,1)="3",ISNUMBER(--D862)))),"Invalid/missing supplier VAT no; ","")&amp;IF(AND(L862="Yes",K862&lt;&gt;"Yes"),"VAT claimed without valid tax invoice; ","")&amp;IF(AND(L862="Yes",ISNUMBER(SEARCH("blocked",G862))),"Blocked input VAT claimed; ","")&amp;IF(AND(F862="Import - VAT paid at customs (Box 8)",M862=""),"Customs declaration no missing; ","")&amp;IF(AND(F862="Import - Reverse charge (Box 9)",E862="Saudi Arabia"),"RCM used for a local supplier; ","")&amp;IF(AND(L862="Yes",NOT(OR(F862="Standard domestic 15% (Box 7)",F862="Import - VAT paid at customs (Box 8)",F862="Import - Reverse charge (Box 9)"))),"VAT claimed on non-taxable category; ",""))</f>
        <v/>
      </c>
    </row>
    <row r="863">
      <c r="A863" s="17" t="n"/>
      <c r="B863" s="14" t="n"/>
      <c r="C863" s="14" t="n"/>
      <c r="D863" s="16" t="n"/>
      <c r="E863" s="14" t="n"/>
      <c r="F863" s="14" t="n"/>
      <c r="G863" s="14" t="n"/>
      <c r="H863" s="19" t="n"/>
      <c r="I863" s="19" t="n"/>
      <c r="J863" s="34">
        <f>IF(A863="","",H863+I863)</f>
        <v/>
      </c>
      <c r="K863" s="14" t="n"/>
      <c r="L863" s="14" t="n"/>
      <c r="M863" s="14" t="n"/>
      <c r="N863" s="14" t="n"/>
      <c r="O863" s="20">
        <f>IF(A863="","",SUMPRODUCT((A863&gt;=Setup!$C$19:$C$30)*(A863&lt;=Setup!$D$19:$D$30)*Setup!$A$19:$A$30))</f>
        <v/>
      </c>
      <c r="P863" s="34">
        <f>IF(A863="","",IF(OR(F863="Standard domestic 15% (Box 7)",F863="Import - VAT paid at customs (Box 8)",F863="Import - Reverse charge (Box 9)"),ROUND(H863*Setup!$B$9,2),0))</f>
        <v/>
      </c>
      <c r="Q863" s="34">
        <f>IF(A863="","",I863-P863)</f>
        <v/>
      </c>
      <c r="R863" s="34">
        <f>IF(A863="","",IF(L863="Yes",I863,0))</f>
        <v/>
      </c>
      <c r="S863" s="34">
        <f>IF(A863="","",IF(AND(L863="Yes",K863="Yes",NOT(ISNUMBER(SEARCH("blocked",G863))),OR(F863="Standard domestic 15% (Box 7)",F863="Import - VAT paid at customs (Box 8)",F863="Import - Reverse charge (Box 9)"),OR(F863&lt;&gt;"Standard domestic 15% (Box 7)",AND(LEN(D863)=15,LEFT(D863,1)="3",RIGHT(D863,1)="3",ISNUMBER(--D863)))),I863,0))</f>
        <v/>
      </c>
      <c r="T863" s="34">
        <f>IF(A863="","",R863-S863)</f>
        <v/>
      </c>
      <c r="U863" s="23">
        <f>IF(A863="","",IF(O863=0,"Outside audit periods; ","")&amp;IF(F863="","No VAT category; ","")&amp;IF(ABS(Q863)&gt;Setup!$B$10,"VAT ≠ 15% × net; ","")&amp;IF(AND(F863="Standard domestic 15% (Box 7)",NOT(AND(LEN(D863)=15,LEFT(D863,1)="3",RIGHT(D863,1)="3",ISNUMBER(--D863)))),"Invalid/missing supplier VAT no; ","")&amp;IF(AND(L863="Yes",K863&lt;&gt;"Yes"),"VAT claimed without valid tax invoice; ","")&amp;IF(AND(L863="Yes",ISNUMBER(SEARCH("blocked",G863))),"Blocked input VAT claimed; ","")&amp;IF(AND(F863="Import - VAT paid at customs (Box 8)",M863=""),"Customs declaration no missing; ","")&amp;IF(AND(F863="Import - Reverse charge (Box 9)",E863="Saudi Arabia"),"RCM used for a local supplier; ","")&amp;IF(AND(L863="Yes",NOT(OR(F863="Standard domestic 15% (Box 7)",F863="Import - VAT paid at customs (Box 8)",F863="Import - Reverse charge (Box 9)"))),"VAT claimed on non-taxable category; ",""))</f>
        <v/>
      </c>
    </row>
    <row r="864">
      <c r="A864" s="17" t="n"/>
      <c r="B864" s="14" t="n"/>
      <c r="C864" s="14" t="n"/>
      <c r="D864" s="16" t="n"/>
      <c r="E864" s="14" t="n"/>
      <c r="F864" s="14" t="n"/>
      <c r="G864" s="14" t="n"/>
      <c r="H864" s="19" t="n"/>
      <c r="I864" s="19" t="n"/>
      <c r="J864" s="34">
        <f>IF(A864="","",H864+I864)</f>
        <v/>
      </c>
      <c r="K864" s="14" t="n"/>
      <c r="L864" s="14" t="n"/>
      <c r="M864" s="14" t="n"/>
      <c r="N864" s="14" t="n"/>
      <c r="O864" s="20">
        <f>IF(A864="","",SUMPRODUCT((A864&gt;=Setup!$C$19:$C$30)*(A864&lt;=Setup!$D$19:$D$30)*Setup!$A$19:$A$30))</f>
        <v/>
      </c>
      <c r="P864" s="34">
        <f>IF(A864="","",IF(OR(F864="Standard domestic 15% (Box 7)",F864="Import - VAT paid at customs (Box 8)",F864="Import - Reverse charge (Box 9)"),ROUND(H864*Setup!$B$9,2),0))</f>
        <v/>
      </c>
      <c r="Q864" s="34">
        <f>IF(A864="","",I864-P864)</f>
        <v/>
      </c>
      <c r="R864" s="34">
        <f>IF(A864="","",IF(L864="Yes",I864,0))</f>
        <v/>
      </c>
      <c r="S864" s="34">
        <f>IF(A864="","",IF(AND(L864="Yes",K864="Yes",NOT(ISNUMBER(SEARCH("blocked",G864))),OR(F864="Standard domestic 15% (Box 7)",F864="Import - VAT paid at customs (Box 8)",F864="Import - Reverse charge (Box 9)"),OR(F864&lt;&gt;"Standard domestic 15% (Box 7)",AND(LEN(D864)=15,LEFT(D864,1)="3",RIGHT(D864,1)="3",ISNUMBER(--D864)))),I864,0))</f>
        <v/>
      </c>
      <c r="T864" s="34">
        <f>IF(A864="","",R864-S864)</f>
        <v/>
      </c>
      <c r="U864" s="23">
        <f>IF(A864="","",IF(O864=0,"Outside audit periods; ","")&amp;IF(F864="","No VAT category; ","")&amp;IF(ABS(Q864)&gt;Setup!$B$10,"VAT ≠ 15% × net; ","")&amp;IF(AND(F864="Standard domestic 15% (Box 7)",NOT(AND(LEN(D864)=15,LEFT(D864,1)="3",RIGHT(D864,1)="3",ISNUMBER(--D864)))),"Invalid/missing supplier VAT no; ","")&amp;IF(AND(L864="Yes",K864&lt;&gt;"Yes"),"VAT claimed without valid tax invoice; ","")&amp;IF(AND(L864="Yes",ISNUMBER(SEARCH("blocked",G864))),"Blocked input VAT claimed; ","")&amp;IF(AND(F864="Import - VAT paid at customs (Box 8)",M864=""),"Customs declaration no missing; ","")&amp;IF(AND(F864="Import - Reverse charge (Box 9)",E864="Saudi Arabia"),"RCM used for a local supplier; ","")&amp;IF(AND(L864="Yes",NOT(OR(F864="Standard domestic 15% (Box 7)",F864="Import - VAT paid at customs (Box 8)",F864="Import - Reverse charge (Box 9)"))),"VAT claimed on non-taxable category; ",""))</f>
        <v/>
      </c>
    </row>
    <row r="865">
      <c r="A865" s="17" t="n"/>
      <c r="B865" s="14" t="n"/>
      <c r="C865" s="14" t="n"/>
      <c r="D865" s="16" t="n"/>
      <c r="E865" s="14" t="n"/>
      <c r="F865" s="14" t="n"/>
      <c r="G865" s="14" t="n"/>
      <c r="H865" s="19" t="n"/>
      <c r="I865" s="19" t="n"/>
      <c r="J865" s="34">
        <f>IF(A865="","",H865+I865)</f>
        <v/>
      </c>
      <c r="K865" s="14" t="n"/>
      <c r="L865" s="14" t="n"/>
      <c r="M865" s="14" t="n"/>
      <c r="N865" s="14" t="n"/>
      <c r="O865" s="20">
        <f>IF(A865="","",SUMPRODUCT((A865&gt;=Setup!$C$19:$C$30)*(A865&lt;=Setup!$D$19:$D$30)*Setup!$A$19:$A$30))</f>
        <v/>
      </c>
      <c r="P865" s="34">
        <f>IF(A865="","",IF(OR(F865="Standard domestic 15% (Box 7)",F865="Import - VAT paid at customs (Box 8)",F865="Import - Reverse charge (Box 9)"),ROUND(H865*Setup!$B$9,2),0))</f>
        <v/>
      </c>
      <c r="Q865" s="34">
        <f>IF(A865="","",I865-P865)</f>
        <v/>
      </c>
      <c r="R865" s="34">
        <f>IF(A865="","",IF(L865="Yes",I865,0))</f>
        <v/>
      </c>
      <c r="S865" s="34">
        <f>IF(A865="","",IF(AND(L865="Yes",K865="Yes",NOT(ISNUMBER(SEARCH("blocked",G865))),OR(F865="Standard domestic 15% (Box 7)",F865="Import - VAT paid at customs (Box 8)",F865="Import - Reverse charge (Box 9)"),OR(F865&lt;&gt;"Standard domestic 15% (Box 7)",AND(LEN(D865)=15,LEFT(D865,1)="3",RIGHT(D865,1)="3",ISNUMBER(--D865)))),I865,0))</f>
        <v/>
      </c>
      <c r="T865" s="34">
        <f>IF(A865="","",R865-S865)</f>
        <v/>
      </c>
      <c r="U865" s="23">
        <f>IF(A865="","",IF(O865=0,"Outside audit periods; ","")&amp;IF(F865="","No VAT category; ","")&amp;IF(ABS(Q865)&gt;Setup!$B$10,"VAT ≠ 15% × net; ","")&amp;IF(AND(F865="Standard domestic 15% (Box 7)",NOT(AND(LEN(D865)=15,LEFT(D865,1)="3",RIGHT(D865,1)="3",ISNUMBER(--D865)))),"Invalid/missing supplier VAT no; ","")&amp;IF(AND(L865="Yes",K865&lt;&gt;"Yes"),"VAT claimed without valid tax invoice; ","")&amp;IF(AND(L865="Yes",ISNUMBER(SEARCH("blocked",G865))),"Blocked input VAT claimed; ","")&amp;IF(AND(F865="Import - VAT paid at customs (Box 8)",M865=""),"Customs declaration no missing; ","")&amp;IF(AND(F865="Import - Reverse charge (Box 9)",E865="Saudi Arabia"),"RCM used for a local supplier; ","")&amp;IF(AND(L865="Yes",NOT(OR(F865="Standard domestic 15% (Box 7)",F865="Import - VAT paid at customs (Box 8)",F865="Import - Reverse charge (Box 9)"))),"VAT claimed on non-taxable category; ",""))</f>
        <v/>
      </c>
    </row>
    <row r="866">
      <c r="A866" s="17" t="n"/>
      <c r="B866" s="14" t="n"/>
      <c r="C866" s="14" t="n"/>
      <c r="D866" s="16" t="n"/>
      <c r="E866" s="14" t="n"/>
      <c r="F866" s="14" t="n"/>
      <c r="G866" s="14" t="n"/>
      <c r="H866" s="19" t="n"/>
      <c r="I866" s="19" t="n"/>
      <c r="J866" s="34">
        <f>IF(A866="","",H866+I866)</f>
        <v/>
      </c>
      <c r="K866" s="14" t="n"/>
      <c r="L866" s="14" t="n"/>
      <c r="M866" s="14" t="n"/>
      <c r="N866" s="14" t="n"/>
      <c r="O866" s="20">
        <f>IF(A866="","",SUMPRODUCT((A866&gt;=Setup!$C$19:$C$30)*(A866&lt;=Setup!$D$19:$D$30)*Setup!$A$19:$A$30))</f>
        <v/>
      </c>
      <c r="P866" s="34">
        <f>IF(A866="","",IF(OR(F866="Standard domestic 15% (Box 7)",F866="Import - VAT paid at customs (Box 8)",F866="Import - Reverse charge (Box 9)"),ROUND(H866*Setup!$B$9,2),0))</f>
        <v/>
      </c>
      <c r="Q866" s="34">
        <f>IF(A866="","",I866-P866)</f>
        <v/>
      </c>
      <c r="R866" s="34">
        <f>IF(A866="","",IF(L866="Yes",I866,0))</f>
        <v/>
      </c>
      <c r="S866" s="34">
        <f>IF(A866="","",IF(AND(L866="Yes",K866="Yes",NOT(ISNUMBER(SEARCH("blocked",G866))),OR(F866="Standard domestic 15% (Box 7)",F866="Import - VAT paid at customs (Box 8)",F866="Import - Reverse charge (Box 9)"),OR(F866&lt;&gt;"Standard domestic 15% (Box 7)",AND(LEN(D866)=15,LEFT(D866,1)="3",RIGHT(D866,1)="3",ISNUMBER(--D866)))),I866,0))</f>
        <v/>
      </c>
      <c r="T866" s="34">
        <f>IF(A866="","",R866-S866)</f>
        <v/>
      </c>
      <c r="U866" s="23">
        <f>IF(A866="","",IF(O866=0,"Outside audit periods; ","")&amp;IF(F866="","No VAT category; ","")&amp;IF(ABS(Q866)&gt;Setup!$B$10,"VAT ≠ 15% × net; ","")&amp;IF(AND(F866="Standard domestic 15% (Box 7)",NOT(AND(LEN(D866)=15,LEFT(D866,1)="3",RIGHT(D866,1)="3",ISNUMBER(--D866)))),"Invalid/missing supplier VAT no; ","")&amp;IF(AND(L866="Yes",K866&lt;&gt;"Yes"),"VAT claimed without valid tax invoice; ","")&amp;IF(AND(L866="Yes",ISNUMBER(SEARCH("blocked",G866))),"Blocked input VAT claimed; ","")&amp;IF(AND(F866="Import - VAT paid at customs (Box 8)",M866=""),"Customs declaration no missing; ","")&amp;IF(AND(F866="Import - Reverse charge (Box 9)",E866="Saudi Arabia"),"RCM used for a local supplier; ","")&amp;IF(AND(L866="Yes",NOT(OR(F866="Standard domestic 15% (Box 7)",F866="Import - VAT paid at customs (Box 8)",F866="Import - Reverse charge (Box 9)"))),"VAT claimed on non-taxable category; ",""))</f>
        <v/>
      </c>
    </row>
    <row r="867">
      <c r="A867" s="17" t="n"/>
      <c r="B867" s="14" t="n"/>
      <c r="C867" s="14" t="n"/>
      <c r="D867" s="16" t="n"/>
      <c r="E867" s="14" t="n"/>
      <c r="F867" s="14" t="n"/>
      <c r="G867" s="14" t="n"/>
      <c r="H867" s="19" t="n"/>
      <c r="I867" s="19" t="n"/>
      <c r="J867" s="34">
        <f>IF(A867="","",H867+I867)</f>
        <v/>
      </c>
      <c r="K867" s="14" t="n"/>
      <c r="L867" s="14" t="n"/>
      <c r="M867" s="14" t="n"/>
      <c r="N867" s="14" t="n"/>
      <c r="O867" s="20">
        <f>IF(A867="","",SUMPRODUCT((A867&gt;=Setup!$C$19:$C$30)*(A867&lt;=Setup!$D$19:$D$30)*Setup!$A$19:$A$30))</f>
        <v/>
      </c>
      <c r="P867" s="34">
        <f>IF(A867="","",IF(OR(F867="Standard domestic 15% (Box 7)",F867="Import - VAT paid at customs (Box 8)",F867="Import - Reverse charge (Box 9)"),ROUND(H867*Setup!$B$9,2),0))</f>
        <v/>
      </c>
      <c r="Q867" s="34">
        <f>IF(A867="","",I867-P867)</f>
        <v/>
      </c>
      <c r="R867" s="34">
        <f>IF(A867="","",IF(L867="Yes",I867,0))</f>
        <v/>
      </c>
      <c r="S867" s="34">
        <f>IF(A867="","",IF(AND(L867="Yes",K867="Yes",NOT(ISNUMBER(SEARCH("blocked",G867))),OR(F867="Standard domestic 15% (Box 7)",F867="Import - VAT paid at customs (Box 8)",F867="Import - Reverse charge (Box 9)"),OR(F867&lt;&gt;"Standard domestic 15% (Box 7)",AND(LEN(D867)=15,LEFT(D867,1)="3",RIGHT(D867,1)="3",ISNUMBER(--D867)))),I867,0))</f>
        <v/>
      </c>
      <c r="T867" s="34">
        <f>IF(A867="","",R867-S867)</f>
        <v/>
      </c>
      <c r="U867" s="23">
        <f>IF(A867="","",IF(O867=0,"Outside audit periods; ","")&amp;IF(F867="","No VAT category; ","")&amp;IF(ABS(Q867)&gt;Setup!$B$10,"VAT ≠ 15% × net; ","")&amp;IF(AND(F867="Standard domestic 15% (Box 7)",NOT(AND(LEN(D867)=15,LEFT(D867,1)="3",RIGHT(D867,1)="3",ISNUMBER(--D867)))),"Invalid/missing supplier VAT no; ","")&amp;IF(AND(L867="Yes",K867&lt;&gt;"Yes"),"VAT claimed without valid tax invoice; ","")&amp;IF(AND(L867="Yes",ISNUMBER(SEARCH("blocked",G867))),"Blocked input VAT claimed; ","")&amp;IF(AND(F867="Import - VAT paid at customs (Box 8)",M867=""),"Customs declaration no missing; ","")&amp;IF(AND(F867="Import - Reverse charge (Box 9)",E867="Saudi Arabia"),"RCM used for a local supplier; ","")&amp;IF(AND(L867="Yes",NOT(OR(F867="Standard domestic 15% (Box 7)",F867="Import - VAT paid at customs (Box 8)",F867="Import - Reverse charge (Box 9)"))),"VAT claimed on non-taxable category; ",""))</f>
        <v/>
      </c>
    </row>
    <row r="868">
      <c r="A868" s="17" t="n"/>
      <c r="B868" s="14" t="n"/>
      <c r="C868" s="14" t="n"/>
      <c r="D868" s="16" t="n"/>
      <c r="E868" s="14" t="n"/>
      <c r="F868" s="14" t="n"/>
      <c r="G868" s="14" t="n"/>
      <c r="H868" s="19" t="n"/>
      <c r="I868" s="19" t="n"/>
      <c r="J868" s="34">
        <f>IF(A868="","",H868+I868)</f>
        <v/>
      </c>
      <c r="K868" s="14" t="n"/>
      <c r="L868" s="14" t="n"/>
      <c r="M868" s="14" t="n"/>
      <c r="N868" s="14" t="n"/>
      <c r="O868" s="20">
        <f>IF(A868="","",SUMPRODUCT((A868&gt;=Setup!$C$19:$C$30)*(A868&lt;=Setup!$D$19:$D$30)*Setup!$A$19:$A$30))</f>
        <v/>
      </c>
      <c r="P868" s="34">
        <f>IF(A868="","",IF(OR(F868="Standard domestic 15% (Box 7)",F868="Import - VAT paid at customs (Box 8)",F868="Import - Reverse charge (Box 9)"),ROUND(H868*Setup!$B$9,2),0))</f>
        <v/>
      </c>
      <c r="Q868" s="34">
        <f>IF(A868="","",I868-P868)</f>
        <v/>
      </c>
      <c r="R868" s="34">
        <f>IF(A868="","",IF(L868="Yes",I868,0))</f>
        <v/>
      </c>
      <c r="S868" s="34">
        <f>IF(A868="","",IF(AND(L868="Yes",K868="Yes",NOT(ISNUMBER(SEARCH("blocked",G868))),OR(F868="Standard domestic 15% (Box 7)",F868="Import - VAT paid at customs (Box 8)",F868="Import - Reverse charge (Box 9)"),OR(F868&lt;&gt;"Standard domestic 15% (Box 7)",AND(LEN(D868)=15,LEFT(D868,1)="3",RIGHT(D868,1)="3",ISNUMBER(--D868)))),I868,0))</f>
        <v/>
      </c>
      <c r="T868" s="34">
        <f>IF(A868="","",R868-S868)</f>
        <v/>
      </c>
      <c r="U868" s="23">
        <f>IF(A868="","",IF(O868=0,"Outside audit periods; ","")&amp;IF(F868="","No VAT category; ","")&amp;IF(ABS(Q868)&gt;Setup!$B$10,"VAT ≠ 15% × net; ","")&amp;IF(AND(F868="Standard domestic 15% (Box 7)",NOT(AND(LEN(D868)=15,LEFT(D868,1)="3",RIGHT(D868,1)="3",ISNUMBER(--D868)))),"Invalid/missing supplier VAT no; ","")&amp;IF(AND(L868="Yes",K868&lt;&gt;"Yes"),"VAT claimed without valid tax invoice; ","")&amp;IF(AND(L868="Yes",ISNUMBER(SEARCH("blocked",G868))),"Blocked input VAT claimed; ","")&amp;IF(AND(F868="Import - VAT paid at customs (Box 8)",M868=""),"Customs declaration no missing; ","")&amp;IF(AND(F868="Import - Reverse charge (Box 9)",E868="Saudi Arabia"),"RCM used for a local supplier; ","")&amp;IF(AND(L868="Yes",NOT(OR(F868="Standard domestic 15% (Box 7)",F868="Import - VAT paid at customs (Box 8)",F868="Import - Reverse charge (Box 9)"))),"VAT claimed on non-taxable category; ",""))</f>
        <v/>
      </c>
    </row>
    <row r="869">
      <c r="A869" s="17" t="n"/>
      <c r="B869" s="14" t="n"/>
      <c r="C869" s="14" t="n"/>
      <c r="D869" s="16" t="n"/>
      <c r="E869" s="14" t="n"/>
      <c r="F869" s="14" t="n"/>
      <c r="G869" s="14" t="n"/>
      <c r="H869" s="19" t="n"/>
      <c r="I869" s="19" t="n"/>
      <c r="J869" s="34">
        <f>IF(A869="","",H869+I869)</f>
        <v/>
      </c>
      <c r="K869" s="14" t="n"/>
      <c r="L869" s="14" t="n"/>
      <c r="M869" s="14" t="n"/>
      <c r="N869" s="14" t="n"/>
      <c r="O869" s="20">
        <f>IF(A869="","",SUMPRODUCT((A869&gt;=Setup!$C$19:$C$30)*(A869&lt;=Setup!$D$19:$D$30)*Setup!$A$19:$A$30))</f>
        <v/>
      </c>
      <c r="P869" s="34">
        <f>IF(A869="","",IF(OR(F869="Standard domestic 15% (Box 7)",F869="Import - VAT paid at customs (Box 8)",F869="Import - Reverse charge (Box 9)"),ROUND(H869*Setup!$B$9,2),0))</f>
        <v/>
      </c>
      <c r="Q869" s="34">
        <f>IF(A869="","",I869-P869)</f>
        <v/>
      </c>
      <c r="R869" s="34">
        <f>IF(A869="","",IF(L869="Yes",I869,0))</f>
        <v/>
      </c>
      <c r="S869" s="34">
        <f>IF(A869="","",IF(AND(L869="Yes",K869="Yes",NOT(ISNUMBER(SEARCH("blocked",G869))),OR(F869="Standard domestic 15% (Box 7)",F869="Import - VAT paid at customs (Box 8)",F869="Import - Reverse charge (Box 9)"),OR(F869&lt;&gt;"Standard domestic 15% (Box 7)",AND(LEN(D869)=15,LEFT(D869,1)="3",RIGHT(D869,1)="3",ISNUMBER(--D869)))),I869,0))</f>
        <v/>
      </c>
      <c r="T869" s="34">
        <f>IF(A869="","",R869-S869)</f>
        <v/>
      </c>
      <c r="U869" s="23">
        <f>IF(A869="","",IF(O869=0,"Outside audit periods; ","")&amp;IF(F869="","No VAT category; ","")&amp;IF(ABS(Q869)&gt;Setup!$B$10,"VAT ≠ 15% × net; ","")&amp;IF(AND(F869="Standard domestic 15% (Box 7)",NOT(AND(LEN(D869)=15,LEFT(D869,1)="3",RIGHT(D869,1)="3",ISNUMBER(--D869)))),"Invalid/missing supplier VAT no; ","")&amp;IF(AND(L869="Yes",K869&lt;&gt;"Yes"),"VAT claimed without valid tax invoice; ","")&amp;IF(AND(L869="Yes",ISNUMBER(SEARCH("blocked",G869))),"Blocked input VAT claimed; ","")&amp;IF(AND(F869="Import - VAT paid at customs (Box 8)",M869=""),"Customs declaration no missing; ","")&amp;IF(AND(F869="Import - Reverse charge (Box 9)",E869="Saudi Arabia"),"RCM used for a local supplier; ","")&amp;IF(AND(L869="Yes",NOT(OR(F869="Standard domestic 15% (Box 7)",F869="Import - VAT paid at customs (Box 8)",F869="Import - Reverse charge (Box 9)"))),"VAT claimed on non-taxable category; ",""))</f>
        <v/>
      </c>
    </row>
    <row r="870">
      <c r="A870" s="17" t="n"/>
      <c r="B870" s="14" t="n"/>
      <c r="C870" s="14" t="n"/>
      <c r="D870" s="16" t="n"/>
      <c r="E870" s="14" t="n"/>
      <c r="F870" s="14" t="n"/>
      <c r="G870" s="14" t="n"/>
      <c r="H870" s="19" t="n"/>
      <c r="I870" s="19" t="n"/>
      <c r="J870" s="34">
        <f>IF(A870="","",H870+I870)</f>
        <v/>
      </c>
      <c r="K870" s="14" t="n"/>
      <c r="L870" s="14" t="n"/>
      <c r="M870" s="14" t="n"/>
      <c r="N870" s="14" t="n"/>
      <c r="O870" s="20">
        <f>IF(A870="","",SUMPRODUCT((A870&gt;=Setup!$C$19:$C$30)*(A870&lt;=Setup!$D$19:$D$30)*Setup!$A$19:$A$30))</f>
        <v/>
      </c>
      <c r="P870" s="34">
        <f>IF(A870="","",IF(OR(F870="Standard domestic 15% (Box 7)",F870="Import - VAT paid at customs (Box 8)",F870="Import - Reverse charge (Box 9)"),ROUND(H870*Setup!$B$9,2),0))</f>
        <v/>
      </c>
      <c r="Q870" s="34">
        <f>IF(A870="","",I870-P870)</f>
        <v/>
      </c>
      <c r="R870" s="34">
        <f>IF(A870="","",IF(L870="Yes",I870,0))</f>
        <v/>
      </c>
      <c r="S870" s="34">
        <f>IF(A870="","",IF(AND(L870="Yes",K870="Yes",NOT(ISNUMBER(SEARCH("blocked",G870))),OR(F870="Standard domestic 15% (Box 7)",F870="Import - VAT paid at customs (Box 8)",F870="Import - Reverse charge (Box 9)"),OR(F870&lt;&gt;"Standard domestic 15% (Box 7)",AND(LEN(D870)=15,LEFT(D870,1)="3",RIGHT(D870,1)="3",ISNUMBER(--D870)))),I870,0))</f>
        <v/>
      </c>
      <c r="T870" s="34">
        <f>IF(A870="","",R870-S870)</f>
        <v/>
      </c>
      <c r="U870" s="23">
        <f>IF(A870="","",IF(O870=0,"Outside audit periods; ","")&amp;IF(F870="","No VAT category; ","")&amp;IF(ABS(Q870)&gt;Setup!$B$10,"VAT ≠ 15% × net; ","")&amp;IF(AND(F870="Standard domestic 15% (Box 7)",NOT(AND(LEN(D870)=15,LEFT(D870,1)="3",RIGHT(D870,1)="3",ISNUMBER(--D870)))),"Invalid/missing supplier VAT no; ","")&amp;IF(AND(L870="Yes",K870&lt;&gt;"Yes"),"VAT claimed without valid tax invoice; ","")&amp;IF(AND(L870="Yes",ISNUMBER(SEARCH("blocked",G870))),"Blocked input VAT claimed; ","")&amp;IF(AND(F870="Import - VAT paid at customs (Box 8)",M870=""),"Customs declaration no missing; ","")&amp;IF(AND(F870="Import - Reverse charge (Box 9)",E870="Saudi Arabia"),"RCM used for a local supplier; ","")&amp;IF(AND(L870="Yes",NOT(OR(F870="Standard domestic 15% (Box 7)",F870="Import - VAT paid at customs (Box 8)",F870="Import - Reverse charge (Box 9)"))),"VAT claimed on non-taxable category; ",""))</f>
        <v/>
      </c>
    </row>
    <row r="871">
      <c r="A871" s="17" t="n"/>
      <c r="B871" s="14" t="n"/>
      <c r="C871" s="14" t="n"/>
      <c r="D871" s="16" t="n"/>
      <c r="E871" s="14" t="n"/>
      <c r="F871" s="14" t="n"/>
      <c r="G871" s="14" t="n"/>
      <c r="H871" s="19" t="n"/>
      <c r="I871" s="19" t="n"/>
      <c r="J871" s="34">
        <f>IF(A871="","",H871+I871)</f>
        <v/>
      </c>
      <c r="K871" s="14" t="n"/>
      <c r="L871" s="14" t="n"/>
      <c r="M871" s="14" t="n"/>
      <c r="N871" s="14" t="n"/>
      <c r="O871" s="20">
        <f>IF(A871="","",SUMPRODUCT((A871&gt;=Setup!$C$19:$C$30)*(A871&lt;=Setup!$D$19:$D$30)*Setup!$A$19:$A$30))</f>
        <v/>
      </c>
      <c r="P871" s="34">
        <f>IF(A871="","",IF(OR(F871="Standard domestic 15% (Box 7)",F871="Import - VAT paid at customs (Box 8)",F871="Import - Reverse charge (Box 9)"),ROUND(H871*Setup!$B$9,2),0))</f>
        <v/>
      </c>
      <c r="Q871" s="34">
        <f>IF(A871="","",I871-P871)</f>
        <v/>
      </c>
      <c r="R871" s="34">
        <f>IF(A871="","",IF(L871="Yes",I871,0))</f>
        <v/>
      </c>
      <c r="S871" s="34">
        <f>IF(A871="","",IF(AND(L871="Yes",K871="Yes",NOT(ISNUMBER(SEARCH("blocked",G871))),OR(F871="Standard domestic 15% (Box 7)",F871="Import - VAT paid at customs (Box 8)",F871="Import - Reverse charge (Box 9)"),OR(F871&lt;&gt;"Standard domestic 15% (Box 7)",AND(LEN(D871)=15,LEFT(D871,1)="3",RIGHT(D871,1)="3",ISNUMBER(--D871)))),I871,0))</f>
        <v/>
      </c>
      <c r="T871" s="34">
        <f>IF(A871="","",R871-S871)</f>
        <v/>
      </c>
      <c r="U871" s="23">
        <f>IF(A871="","",IF(O871=0,"Outside audit periods; ","")&amp;IF(F871="","No VAT category; ","")&amp;IF(ABS(Q871)&gt;Setup!$B$10,"VAT ≠ 15% × net; ","")&amp;IF(AND(F871="Standard domestic 15% (Box 7)",NOT(AND(LEN(D871)=15,LEFT(D871,1)="3",RIGHT(D871,1)="3",ISNUMBER(--D871)))),"Invalid/missing supplier VAT no; ","")&amp;IF(AND(L871="Yes",K871&lt;&gt;"Yes"),"VAT claimed without valid tax invoice; ","")&amp;IF(AND(L871="Yes",ISNUMBER(SEARCH("blocked",G871))),"Blocked input VAT claimed; ","")&amp;IF(AND(F871="Import - VAT paid at customs (Box 8)",M871=""),"Customs declaration no missing; ","")&amp;IF(AND(F871="Import - Reverse charge (Box 9)",E871="Saudi Arabia"),"RCM used for a local supplier; ","")&amp;IF(AND(L871="Yes",NOT(OR(F871="Standard domestic 15% (Box 7)",F871="Import - VAT paid at customs (Box 8)",F871="Import - Reverse charge (Box 9)"))),"VAT claimed on non-taxable category; ",""))</f>
        <v/>
      </c>
    </row>
    <row r="872">
      <c r="A872" s="17" t="n"/>
      <c r="B872" s="14" t="n"/>
      <c r="C872" s="14" t="n"/>
      <c r="D872" s="16" t="n"/>
      <c r="E872" s="14" t="n"/>
      <c r="F872" s="14" t="n"/>
      <c r="G872" s="14" t="n"/>
      <c r="H872" s="19" t="n"/>
      <c r="I872" s="19" t="n"/>
      <c r="J872" s="34">
        <f>IF(A872="","",H872+I872)</f>
        <v/>
      </c>
      <c r="K872" s="14" t="n"/>
      <c r="L872" s="14" t="n"/>
      <c r="M872" s="14" t="n"/>
      <c r="N872" s="14" t="n"/>
      <c r="O872" s="20">
        <f>IF(A872="","",SUMPRODUCT((A872&gt;=Setup!$C$19:$C$30)*(A872&lt;=Setup!$D$19:$D$30)*Setup!$A$19:$A$30))</f>
        <v/>
      </c>
      <c r="P872" s="34">
        <f>IF(A872="","",IF(OR(F872="Standard domestic 15% (Box 7)",F872="Import - VAT paid at customs (Box 8)",F872="Import - Reverse charge (Box 9)"),ROUND(H872*Setup!$B$9,2),0))</f>
        <v/>
      </c>
      <c r="Q872" s="34">
        <f>IF(A872="","",I872-P872)</f>
        <v/>
      </c>
      <c r="R872" s="34">
        <f>IF(A872="","",IF(L872="Yes",I872,0))</f>
        <v/>
      </c>
      <c r="S872" s="34">
        <f>IF(A872="","",IF(AND(L872="Yes",K872="Yes",NOT(ISNUMBER(SEARCH("blocked",G872))),OR(F872="Standard domestic 15% (Box 7)",F872="Import - VAT paid at customs (Box 8)",F872="Import - Reverse charge (Box 9)"),OR(F872&lt;&gt;"Standard domestic 15% (Box 7)",AND(LEN(D872)=15,LEFT(D872,1)="3",RIGHT(D872,1)="3",ISNUMBER(--D872)))),I872,0))</f>
        <v/>
      </c>
      <c r="T872" s="34">
        <f>IF(A872="","",R872-S872)</f>
        <v/>
      </c>
      <c r="U872" s="23">
        <f>IF(A872="","",IF(O872=0,"Outside audit periods; ","")&amp;IF(F872="","No VAT category; ","")&amp;IF(ABS(Q872)&gt;Setup!$B$10,"VAT ≠ 15% × net; ","")&amp;IF(AND(F872="Standard domestic 15% (Box 7)",NOT(AND(LEN(D872)=15,LEFT(D872,1)="3",RIGHT(D872,1)="3",ISNUMBER(--D872)))),"Invalid/missing supplier VAT no; ","")&amp;IF(AND(L872="Yes",K872&lt;&gt;"Yes"),"VAT claimed without valid tax invoice; ","")&amp;IF(AND(L872="Yes",ISNUMBER(SEARCH("blocked",G872))),"Blocked input VAT claimed; ","")&amp;IF(AND(F872="Import - VAT paid at customs (Box 8)",M872=""),"Customs declaration no missing; ","")&amp;IF(AND(F872="Import - Reverse charge (Box 9)",E872="Saudi Arabia"),"RCM used for a local supplier; ","")&amp;IF(AND(L872="Yes",NOT(OR(F872="Standard domestic 15% (Box 7)",F872="Import - VAT paid at customs (Box 8)",F872="Import - Reverse charge (Box 9)"))),"VAT claimed on non-taxable category; ",""))</f>
        <v/>
      </c>
    </row>
    <row r="873">
      <c r="A873" s="17" t="n"/>
      <c r="B873" s="14" t="n"/>
      <c r="C873" s="14" t="n"/>
      <c r="D873" s="16" t="n"/>
      <c r="E873" s="14" t="n"/>
      <c r="F873" s="14" t="n"/>
      <c r="G873" s="14" t="n"/>
      <c r="H873" s="19" t="n"/>
      <c r="I873" s="19" t="n"/>
      <c r="J873" s="34">
        <f>IF(A873="","",H873+I873)</f>
        <v/>
      </c>
      <c r="K873" s="14" t="n"/>
      <c r="L873" s="14" t="n"/>
      <c r="M873" s="14" t="n"/>
      <c r="N873" s="14" t="n"/>
      <c r="O873" s="20">
        <f>IF(A873="","",SUMPRODUCT((A873&gt;=Setup!$C$19:$C$30)*(A873&lt;=Setup!$D$19:$D$30)*Setup!$A$19:$A$30))</f>
        <v/>
      </c>
      <c r="P873" s="34">
        <f>IF(A873="","",IF(OR(F873="Standard domestic 15% (Box 7)",F873="Import - VAT paid at customs (Box 8)",F873="Import - Reverse charge (Box 9)"),ROUND(H873*Setup!$B$9,2),0))</f>
        <v/>
      </c>
      <c r="Q873" s="34">
        <f>IF(A873="","",I873-P873)</f>
        <v/>
      </c>
      <c r="R873" s="34">
        <f>IF(A873="","",IF(L873="Yes",I873,0))</f>
        <v/>
      </c>
      <c r="S873" s="34">
        <f>IF(A873="","",IF(AND(L873="Yes",K873="Yes",NOT(ISNUMBER(SEARCH("blocked",G873))),OR(F873="Standard domestic 15% (Box 7)",F873="Import - VAT paid at customs (Box 8)",F873="Import - Reverse charge (Box 9)"),OR(F873&lt;&gt;"Standard domestic 15% (Box 7)",AND(LEN(D873)=15,LEFT(D873,1)="3",RIGHT(D873,1)="3",ISNUMBER(--D873)))),I873,0))</f>
        <v/>
      </c>
      <c r="T873" s="34">
        <f>IF(A873="","",R873-S873)</f>
        <v/>
      </c>
      <c r="U873" s="23">
        <f>IF(A873="","",IF(O873=0,"Outside audit periods; ","")&amp;IF(F873="","No VAT category; ","")&amp;IF(ABS(Q873)&gt;Setup!$B$10,"VAT ≠ 15% × net; ","")&amp;IF(AND(F873="Standard domestic 15% (Box 7)",NOT(AND(LEN(D873)=15,LEFT(D873,1)="3",RIGHT(D873,1)="3",ISNUMBER(--D873)))),"Invalid/missing supplier VAT no; ","")&amp;IF(AND(L873="Yes",K873&lt;&gt;"Yes"),"VAT claimed without valid tax invoice; ","")&amp;IF(AND(L873="Yes",ISNUMBER(SEARCH("blocked",G873))),"Blocked input VAT claimed; ","")&amp;IF(AND(F873="Import - VAT paid at customs (Box 8)",M873=""),"Customs declaration no missing; ","")&amp;IF(AND(F873="Import - Reverse charge (Box 9)",E873="Saudi Arabia"),"RCM used for a local supplier; ","")&amp;IF(AND(L873="Yes",NOT(OR(F873="Standard domestic 15% (Box 7)",F873="Import - VAT paid at customs (Box 8)",F873="Import - Reverse charge (Box 9)"))),"VAT claimed on non-taxable category; ",""))</f>
        <v/>
      </c>
    </row>
    <row r="874">
      <c r="A874" s="17" t="n"/>
      <c r="B874" s="14" t="n"/>
      <c r="C874" s="14" t="n"/>
      <c r="D874" s="16" t="n"/>
      <c r="E874" s="14" t="n"/>
      <c r="F874" s="14" t="n"/>
      <c r="G874" s="14" t="n"/>
      <c r="H874" s="19" t="n"/>
      <c r="I874" s="19" t="n"/>
      <c r="J874" s="34">
        <f>IF(A874="","",H874+I874)</f>
        <v/>
      </c>
      <c r="K874" s="14" t="n"/>
      <c r="L874" s="14" t="n"/>
      <c r="M874" s="14" t="n"/>
      <c r="N874" s="14" t="n"/>
      <c r="O874" s="20">
        <f>IF(A874="","",SUMPRODUCT((A874&gt;=Setup!$C$19:$C$30)*(A874&lt;=Setup!$D$19:$D$30)*Setup!$A$19:$A$30))</f>
        <v/>
      </c>
      <c r="P874" s="34">
        <f>IF(A874="","",IF(OR(F874="Standard domestic 15% (Box 7)",F874="Import - VAT paid at customs (Box 8)",F874="Import - Reverse charge (Box 9)"),ROUND(H874*Setup!$B$9,2),0))</f>
        <v/>
      </c>
      <c r="Q874" s="34">
        <f>IF(A874="","",I874-P874)</f>
        <v/>
      </c>
      <c r="R874" s="34">
        <f>IF(A874="","",IF(L874="Yes",I874,0))</f>
        <v/>
      </c>
      <c r="S874" s="34">
        <f>IF(A874="","",IF(AND(L874="Yes",K874="Yes",NOT(ISNUMBER(SEARCH("blocked",G874))),OR(F874="Standard domestic 15% (Box 7)",F874="Import - VAT paid at customs (Box 8)",F874="Import - Reverse charge (Box 9)"),OR(F874&lt;&gt;"Standard domestic 15% (Box 7)",AND(LEN(D874)=15,LEFT(D874,1)="3",RIGHT(D874,1)="3",ISNUMBER(--D874)))),I874,0))</f>
        <v/>
      </c>
      <c r="T874" s="34">
        <f>IF(A874="","",R874-S874)</f>
        <v/>
      </c>
      <c r="U874" s="23">
        <f>IF(A874="","",IF(O874=0,"Outside audit periods; ","")&amp;IF(F874="","No VAT category; ","")&amp;IF(ABS(Q874)&gt;Setup!$B$10,"VAT ≠ 15% × net; ","")&amp;IF(AND(F874="Standard domestic 15% (Box 7)",NOT(AND(LEN(D874)=15,LEFT(D874,1)="3",RIGHT(D874,1)="3",ISNUMBER(--D874)))),"Invalid/missing supplier VAT no; ","")&amp;IF(AND(L874="Yes",K874&lt;&gt;"Yes"),"VAT claimed without valid tax invoice; ","")&amp;IF(AND(L874="Yes",ISNUMBER(SEARCH("blocked",G874))),"Blocked input VAT claimed; ","")&amp;IF(AND(F874="Import - VAT paid at customs (Box 8)",M874=""),"Customs declaration no missing; ","")&amp;IF(AND(F874="Import - Reverse charge (Box 9)",E874="Saudi Arabia"),"RCM used for a local supplier; ","")&amp;IF(AND(L874="Yes",NOT(OR(F874="Standard domestic 15% (Box 7)",F874="Import - VAT paid at customs (Box 8)",F874="Import - Reverse charge (Box 9)"))),"VAT claimed on non-taxable category; ",""))</f>
        <v/>
      </c>
    </row>
    <row r="875">
      <c r="A875" s="17" t="n"/>
      <c r="B875" s="14" t="n"/>
      <c r="C875" s="14" t="n"/>
      <c r="D875" s="16" t="n"/>
      <c r="E875" s="14" t="n"/>
      <c r="F875" s="14" t="n"/>
      <c r="G875" s="14" t="n"/>
      <c r="H875" s="19" t="n"/>
      <c r="I875" s="19" t="n"/>
      <c r="J875" s="34">
        <f>IF(A875="","",H875+I875)</f>
        <v/>
      </c>
      <c r="K875" s="14" t="n"/>
      <c r="L875" s="14" t="n"/>
      <c r="M875" s="14" t="n"/>
      <c r="N875" s="14" t="n"/>
      <c r="O875" s="20">
        <f>IF(A875="","",SUMPRODUCT((A875&gt;=Setup!$C$19:$C$30)*(A875&lt;=Setup!$D$19:$D$30)*Setup!$A$19:$A$30))</f>
        <v/>
      </c>
      <c r="P875" s="34">
        <f>IF(A875="","",IF(OR(F875="Standard domestic 15% (Box 7)",F875="Import - VAT paid at customs (Box 8)",F875="Import - Reverse charge (Box 9)"),ROUND(H875*Setup!$B$9,2),0))</f>
        <v/>
      </c>
      <c r="Q875" s="34">
        <f>IF(A875="","",I875-P875)</f>
        <v/>
      </c>
      <c r="R875" s="34">
        <f>IF(A875="","",IF(L875="Yes",I875,0))</f>
        <v/>
      </c>
      <c r="S875" s="34">
        <f>IF(A875="","",IF(AND(L875="Yes",K875="Yes",NOT(ISNUMBER(SEARCH("blocked",G875))),OR(F875="Standard domestic 15% (Box 7)",F875="Import - VAT paid at customs (Box 8)",F875="Import - Reverse charge (Box 9)"),OR(F875&lt;&gt;"Standard domestic 15% (Box 7)",AND(LEN(D875)=15,LEFT(D875,1)="3",RIGHT(D875,1)="3",ISNUMBER(--D875)))),I875,0))</f>
        <v/>
      </c>
      <c r="T875" s="34">
        <f>IF(A875="","",R875-S875)</f>
        <v/>
      </c>
      <c r="U875" s="23">
        <f>IF(A875="","",IF(O875=0,"Outside audit periods; ","")&amp;IF(F875="","No VAT category; ","")&amp;IF(ABS(Q875)&gt;Setup!$B$10,"VAT ≠ 15% × net; ","")&amp;IF(AND(F875="Standard domestic 15% (Box 7)",NOT(AND(LEN(D875)=15,LEFT(D875,1)="3",RIGHT(D875,1)="3",ISNUMBER(--D875)))),"Invalid/missing supplier VAT no; ","")&amp;IF(AND(L875="Yes",K875&lt;&gt;"Yes"),"VAT claimed without valid tax invoice; ","")&amp;IF(AND(L875="Yes",ISNUMBER(SEARCH("blocked",G875))),"Blocked input VAT claimed; ","")&amp;IF(AND(F875="Import - VAT paid at customs (Box 8)",M875=""),"Customs declaration no missing; ","")&amp;IF(AND(F875="Import - Reverse charge (Box 9)",E875="Saudi Arabia"),"RCM used for a local supplier; ","")&amp;IF(AND(L875="Yes",NOT(OR(F875="Standard domestic 15% (Box 7)",F875="Import - VAT paid at customs (Box 8)",F875="Import - Reverse charge (Box 9)"))),"VAT claimed on non-taxable category; ",""))</f>
        <v/>
      </c>
    </row>
    <row r="876">
      <c r="A876" s="17" t="n"/>
      <c r="B876" s="14" t="n"/>
      <c r="C876" s="14" t="n"/>
      <c r="D876" s="16" t="n"/>
      <c r="E876" s="14" t="n"/>
      <c r="F876" s="14" t="n"/>
      <c r="G876" s="14" t="n"/>
      <c r="H876" s="19" t="n"/>
      <c r="I876" s="19" t="n"/>
      <c r="J876" s="34">
        <f>IF(A876="","",H876+I876)</f>
        <v/>
      </c>
      <c r="K876" s="14" t="n"/>
      <c r="L876" s="14" t="n"/>
      <c r="M876" s="14" t="n"/>
      <c r="N876" s="14" t="n"/>
      <c r="O876" s="20">
        <f>IF(A876="","",SUMPRODUCT((A876&gt;=Setup!$C$19:$C$30)*(A876&lt;=Setup!$D$19:$D$30)*Setup!$A$19:$A$30))</f>
        <v/>
      </c>
      <c r="P876" s="34">
        <f>IF(A876="","",IF(OR(F876="Standard domestic 15% (Box 7)",F876="Import - VAT paid at customs (Box 8)",F876="Import - Reverse charge (Box 9)"),ROUND(H876*Setup!$B$9,2),0))</f>
        <v/>
      </c>
      <c r="Q876" s="34">
        <f>IF(A876="","",I876-P876)</f>
        <v/>
      </c>
      <c r="R876" s="34">
        <f>IF(A876="","",IF(L876="Yes",I876,0))</f>
        <v/>
      </c>
      <c r="S876" s="34">
        <f>IF(A876="","",IF(AND(L876="Yes",K876="Yes",NOT(ISNUMBER(SEARCH("blocked",G876))),OR(F876="Standard domestic 15% (Box 7)",F876="Import - VAT paid at customs (Box 8)",F876="Import - Reverse charge (Box 9)"),OR(F876&lt;&gt;"Standard domestic 15% (Box 7)",AND(LEN(D876)=15,LEFT(D876,1)="3",RIGHT(D876,1)="3",ISNUMBER(--D876)))),I876,0))</f>
        <v/>
      </c>
      <c r="T876" s="34">
        <f>IF(A876="","",R876-S876)</f>
        <v/>
      </c>
      <c r="U876" s="23">
        <f>IF(A876="","",IF(O876=0,"Outside audit periods; ","")&amp;IF(F876="","No VAT category; ","")&amp;IF(ABS(Q876)&gt;Setup!$B$10,"VAT ≠ 15% × net; ","")&amp;IF(AND(F876="Standard domestic 15% (Box 7)",NOT(AND(LEN(D876)=15,LEFT(D876,1)="3",RIGHT(D876,1)="3",ISNUMBER(--D876)))),"Invalid/missing supplier VAT no; ","")&amp;IF(AND(L876="Yes",K876&lt;&gt;"Yes"),"VAT claimed without valid tax invoice; ","")&amp;IF(AND(L876="Yes",ISNUMBER(SEARCH("blocked",G876))),"Blocked input VAT claimed; ","")&amp;IF(AND(F876="Import - VAT paid at customs (Box 8)",M876=""),"Customs declaration no missing; ","")&amp;IF(AND(F876="Import - Reverse charge (Box 9)",E876="Saudi Arabia"),"RCM used for a local supplier; ","")&amp;IF(AND(L876="Yes",NOT(OR(F876="Standard domestic 15% (Box 7)",F876="Import - VAT paid at customs (Box 8)",F876="Import - Reverse charge (Box 9)"))),"VAT claimed on non-taxable category; ",""))</f>
        <v/>
      </c>
    </row>
    <row r="877">
      <c r="A877" s="17" t="n"/>
      <c r="B877" s="14" t="n"/>
      <c r="C877" s="14" t="n"/>
      <c r="D877" s="16" t="n"/>
      <c r="E877" s="14" t="n"/>
      <c r="F877" s="14" t="n"/>
      <c r="G877" s="14" t="n"/>
      <c r="H877" s="19" t="n"/>
      <c r="I877" s="19" t="n"/>
      <c r="J877" s="34">
        <f>IF(A877="","",H877+I877)</f>
        <v/>
      </c>
      <c r="K877" s="14" t="n"/>
      <c r="L877" s="14" t="n"/>
      <c r="M877" s="14" t="n"/>
      <c r="N877" s="14" t="n"/>
      <c r="O877" s="20">
        <f>IF(A877="","",SUMPRODUCT((A877&gt;=Setup!$C$19:$C$30)*(A877&lt;=Setup!$D$19:$D$30)*Setup!$A$19:$A$30))</f>
        <v/>
      </c>
      <c r="P877" s="34">
        <f>IF(A877="","",IF(OR(F877="Standard domestic 15% (Box 7)",F877="Import - VAT paid at customs (Box 8)",F877="Import - Reverse charge (Box 9)"),ROUND(H877*Setup!$B$9,2),0))</f>
        <v/>
      </c>
      <c r="Q877" s="34">
        <f>IF(A877="","",I877-P877)</f>
        <v/>
      </c>
      <c r="R877" s="34">
        <f>IF(A877="","",IF(L877="Yes",I877,0))</f>
        <v/>
      </c>
      <c r="S877" s="34">
        <f>IF(A877="","",IF(AND(L877="Yes",K877="Yes",NOT(ISNUMBER(SEARCH("blocked",G877))),OR(F877="Standard domestic 15% (Box 7)",F877="Import - VAT paid at customs (Box 8)",F877="Import - Reverse charge (Box 9)"),OR(F877&lt;&gt;"Standard domestic 15% (Box 7)",AND(LEN(D877)=15,LEFT(D877,1)="3",RIGHT(D877,1)="3",ISNUMBER(--D877)))),I877,0))</f>
        <v/>
      </c>
      <c r="T877" s="34">
        <f>IF(A877="","",R877-S877)</f>
        <v/>
      </c>
      <c r="U877" s="23">
        <f>IF(A877="","",IF(O877=0,"Outside audit periods; ","")&amp;IF(F877="","No VAT category; ","")&amp;IF(ABS(Q877)&gt;Setup!$B$10,"VAT ≠ 15% × net; ","")&amp;IF(AND(F877="Standard domestic 15% (Box 7)",NOT(AND(LEN(D877)=15,LEFT(D877,1)="3",RIGHT(D877,1)="3",ISNUMBER(--D877)))),"Invalid/missing supplier VAT no; ","")&amp;IF(AND(L877="Yes",K877&lt;&gt;"Yes"),"VAT claimed without valid tax invoice; ","")&amp;IF(AND(L877="Yes",ISNUMBER(SEARCH("blocked",G877))),"Blocked input VAT claimed; ","")&amp;IF(AND(F877="Import - VAT paid at customs (Box 8)",M877=""),"Customs declaration no missing; ","")&amp;IF(AND(F877="Import - Reverse charge (Box 9)",E877="Saudi Arabia"),"RCM used for a local supplier; ","")&amp;IF(AND(L877="Yes",NOT(OR(F877="Standard domestic 15% (Box 7)",F877="Import - VAT paid at customs (Box 8)",F877="Import - Reverse charge (Box 9)"))),"VAT claimed on non-taxable category; ",""))</f>
        <v/>
      </c>
    </row>
    <row r="878">
      <c r="A878" s="17" t="n"/>
      <c r="B878" s="14" t="n"/>
      <c r="C878" s="14" t="n"/>
      <c r="D878" s="16" t="n"/>
      <c r="E878" s="14" t="n"/>
      <c r="F878" s="14" t="n"/>
      <c r="G878" s="14" t="n"/>
      <c r="H878" s="19" t="n"/>
      <c r="I878" s="19" t="n"/>
      <c r="J878" s="34">
        <f>IF(A878="","",H878+I878)</f>
        <v/>
      </c>
      <c r="K878" s="14" t="n"/>
      <c r="L878" s="14" t="n"/>
      <c r="M878" s="14" t="n"/>
      <c r="N878" s="14" t="n"/>
      <c r="O878" s="20">
        <f>IF(A878="","",SUMPRODUCT((A878&gt;=Setup!$C$19:$C$30)*(A878&lt;=Setup!$D$19:$D$30)*Setup!$A$19:$A$30))</f>
        <v/>
      </c>
      <c r="P878" s="34">
        <f>IF(A878="","",IF(OR(F878="Standard domestic 15% (Box 7)",F878="Import - VAT paid at customs (Box 8)",F878="Import - Reverse charge (Box 9)"),ROUND(H878*Setup!$B$9,2),0))</f>
        <v/>
      </c>
      <c r="Q878" s="34">
        <f>IF(A878="","",I878-P878)</f>
        <v/>
      </c>
      <c r="R878" s="34">
        <f>IF(A878="","",IF(L878="Yes",I878,0))</f>
        <v/>
      </c>
      <c r="S878" s="34">
        <f>IF(A878="","",IF(AND(L878="Yes",K878="Yes",NOT(ISNUMBER(SEARCH("blocked",G878))),OR(F878="Standard domestic 15% (Box 7)",F878="Import - VAT paid at customs (Box 8)",F878="Import - Reverse charge (Box 9)"),OR(F878&lt;&gt;"Standard domestic 15% (Box 7)",AND(LEN(D878)=15,LEFT(D878,1)="3",RIGHT(D878,1)="3",ISNUMBER(--D878)))),I878,0))</f>
        <v/>
      </c>
      <c r="T878" s="34">
        <f>IF(A878="","",R878-S878)</f>
        <v/>
      </c>
      <c r="U878" s="23">
        <f>IF(A878="","",IF(O878=0,"Outside audit periods; ","")&amp;IF(F878="","No VAT category; ","")&amp;IF(ABS(Q878)&gt;Setup!$B$10,"VAT ≠ 15% × net; ","")&amp;IF(AND(F878="Standard domestic 15% (Box 7)",NOT(AND(LEN(D878)=15,LEFT(D878,1)="3",RIGHT(D878,1)="3",ISNUMBER(--D878)))),"Invalid/missing supplier VAT no; ","")&amp;IF(AND(L878="Yes",K878&lt;&gt;"Yes"),"VAT claimed without valid tax invoice; ","")&amp;IF(AND(L878="Yes",ISNUMBER(SEARCH("blocked",G878))),"Blocked input VAT claimed; ","")&amp;IF(AND(F878="Import - VAT paid at customs (Box 8)",M878=""),"Customs declaration no missing; ","")&amp;IF(AND(F878="Import - Reverse charge (Box 9)",E878="Saudi Arabia"),"RCM used for a local supplier; ","")&amp;IF(AND(L878="Yes",NOT(OR(F878="Standard domestic 15% (Box 7)",F878="Import - VAT paid at customs (Box 8)",F878="Import - Reverse charge (Box 9)"))),"VAT claimed on non-taxable category; ",""))</f>
        <v/>
      </c>
    </row>
    <row r="879">
      <c r="A879" s="17" t="n"/>
      <c r="B879" s="14" t="n"/>
      <c r="C879" s="14" t="n"/>
      <c r="D879" s="16" t="n"/>
      <c r="E879" s="14" t="n"/>
      <c r="F879" s="14" t="n"/>
      <c r="G879" s="14" t="n"/>
      <c r="H879" s="19" t="n"/>
      <c r="I879" s="19" t="n"/>
      <c r="J879" s="34">
        <f>IF(A879="","",H879+I879)</f>
        <v/>
      </c>
      <c r="K879" s="14" t="n"/>
      <c r="L879" s="14" t="n"/>
      <c r="M879" s="14" t="n"/>
      <c r="N879" s="14" t="n"/>
      <c r="O879" s="20">
        <f>IF(A879="","",SUMPRODUCT((A879&gt;=Setup!$C$19:$C$30)*(A879&lt;=Setup!$D$19:$D$30)*Setup!$A$19:$A$30))</f>
        <v/>
      </c>
      <c r="P879" s="34">
        <f>IF(A879="","",IF(OR(F879="Standard domestic 15% (Box 7)",F879="Import - VAT paid at customs (Box 8)",F879="Import - Reverse charge (Box 9)"),ROUND(H879*Setup!$B$9,2),0))</f>
        <v/>
      </c>
      <c r="Q879" s="34">
        <f>IF(A879="","",I879-P879)</f>
        <v/>
      </c>
      <c r="R879" s="34">
        <f>IF(A879="","",IF(L879="Yes",I879,0))</f>
        <v/>
      </c>
      <c r="S879" s="34">
        <f>IF(A879="","",IF(AND(L879="Yes",K879="Yes",NOT(ISNUMBER(SEARCH("blocked",G879))),OR(F879="Standard domestic 15% (Box 7)",F879="Import - VAT paid at customs (Box 8)",F879="Import - Reverse charge (Box 9)"),OR(F879&lt;&gt;"Standard domestic 15% (Box 7)",AND(LEN(D879)=15,LEFT(D879,1)="3",RIGHT(D879,1)="3",ISNUMBER(--D879)))),I879,0))</f>
        <v/>
      </c>
      <c r="T879" s="34">
        <f>IF(A879="","",R879-S879)</f>
        <v/>
      </c>
      <c r="U879" s="23">
        <f>IF(A879="","",IF(O879=0,"Outside audit periods; ","")&amp;IF(F879="","No VAT category; ","")&amp;IF(ABS(Q879)&gt;Setup!$B$10,"VAT ≠ 15% × net; ","")&amp;IF(AND(F879="Standard domestic 15% (Box 7)",NOT(AND(LEN(D879)=15,LEFT(D879,1)="3",RIGHT(D879,1)="3",ISNUMBER(--D879)))),"Invalid/missing supplier VAT no; ","")&amp;IF(AND(L879="Yes",K879&lt;&gt;"Yes"),"VAT claimed without valid tax invoice; ","")&amp;IF(AND(L879="Yes",ISNUMBER(SEARCH("blocked",G879))),"Blocked input VAT claimed; ","")&amp;IF(AND(F879="Import - VAT paid at customs (Box 8)",M879=""),"Customs declaration no missing; ","")&amp;IF(AND(F879="Import - Reverse charge (Box 9)",E879="Saudi Arabia"),"RCM used for a local supplier; ","")&amp;IF(AND(L879="Yes",NOT(OR(F879="Standard domestic 15% (Box 7)",F879="Import - VAT paid at customs (Box 8)",F879="Import - Reverse charge (Box 9)"))),"VAT claimed on non-taxable category; ",""))</f>
        <v/>
      </c>
    </row>
    <row r="880">
      <c r="A880" s="17" t="n"/>
      <c r="B880" s="14" t="n"/>
      <c r="C880" s="14" t="n"/>
      <c r="D880" s="16" t="n"/>
      <c r="E880" s="14" t="n"/>
      <c r="F880" s="14" t="n"/>
      <c r="G880" s="14" t="n"/>
      <c r="H880" s="19" t="n"/>
      <c r="I880" s="19" t="n"/>
      <c r="J880" s="34">
        <f>IF(A880="","",H880+I880)</f>
        <v/>
      </c>
      <c r="K880" s="14" t="n"/>
      <c r="L880" s="14" t="n"/>
      <c r="M880" s="14" t="n"/>
      <c r="N880" s="14" t="n"/>
      <c r="O880" s="20">
        <f>IF(A880="","",SUMPRODUCT((A880&gt;=Setup!$C$19:$C$30)*(A880&lt;=Setup!$D$19:$D$30)*Setup!$A$19:$A$30))</f>
        <v/>
      </c>
      <c r="P880" s="34">
        <f>IF(A880="","",IF(OR(F880="Standard domestic 15% (Box 7)",F880="Import - VAT paid at customs (Box 8)",F880="Import - Reverse charge (Box 9)"),ROUND(H880*Setup!$B$9,2),0))</f>
        <v/>
      </c>
      <c r="Q880" s="34">
        <f>IF(A880="","",I880-P880)</f>
        <v/>
      </c>
      <c r="R880" s="34">
        <f>IF(A880="","",IF(L880="Yes",I880,0))</f>
        <v/>
      </c>
      <c r="S880" s="34">
        <f>IF(A880="","",IF(AND(L880="Yes",K880="Yes",NOT(ISNUMBER(SEARCH("blocked",G880))),OR(F880="Standard domestic 15% (Box 7)",F880="Import - VAT paid at customs (Box 8)",F880="Import - Reverse charge (Box 9)"),OR(F880&lt;&gt;"Standard domestic 15% (Box 7)",AND(LEN(D880)=15,LEFT(D880,1)="3",RIGHT(D880,1)="3",ISNUMBER(--D880)))),I880,0))</f>
        <v/>
      </c>
      <c r="T880" s="34">
        <f>IF(A880="","",R880-S880)</f>
        <v/>
      </c>
      <c r="U880" s="23">
        <f>IF(A880="","",IF(O880=0,"Outside audit periods; ","")&amp;IF(F880="","No VAT category; ","")&amp;IF(ABS(Q880)&gt;Setup!$B$10,"VAT ≠ 15% × net; ","")&amp;IF(AND(F880="Standard domestic 15% (Box 7)",NOT(AND(LEN(D880)=15,LEFT(D880,1)="3",RIGHT(D880,1)="3",ISNUMBER(--D880)))),"Invalid/missing supplier VAT no; ","")&amp;IF(AND(L880="Yes",K880&lt;&gt;"Yes"),"VAT claimed without valid tax invoice; ","")&amp;IF(AND(L880="Yes",ISNUMBER(SEARCH("blocked",G880))),"Blocked input VAT claimed; ","")&amp;IF(AND(F880="Import - VAT paid at customs (Box 8)",M880=""),"Customs declaration no missing; ","")&amp;IF(AND(F880="Import - Reverse charge (Box 9)",E880="Saudi Arabia"),"RCM used for a local supplier; ","")&amp;IF(AND(L880="Yes",NOT(OR(F880="Standard domestic 15% (Box 7)",F880="Import - VAT paid at customs (Box 8)",F880="Import - Reverse charge (Box 9)"))),"VAT claimed on non-taxable category; ",""))</f>
        <v/>
      </c>
    </row>
    <row r="881">
      <c r="A881" s="17" t="n"/>
      <c r="B881" s="14" t="n"/>
      <c r="C881" s="14" t="n"/>
      <c r="D881" s="16" t="n"/>
      <c r="E881" s="14" t="n"/>
      <c r="F881" s="14" t="n"/>
      <c r="G881" s="14" t="n"/>
      <c r="H881" s="19" t="n"/>
      <c r="I881" s="19" t="n"/>
      <c r="J881" s="34">
        <f>IF(A881="","",H881+I881)</f>
        <v/>
      </c>
      <c r="K881" s="14" t="n"/>
      <c r="L881" s="14" t="n"/>
      <c r="M881" s="14" t="n"/>
      <c r="N881" s="14" t="n"/>
      <c r="O881" s="20">
        <f>IF(A881="","",SUMPRODUCT((A881&gt;=Setup!$C$19:$C$30)*(A881&lt;=Setup!$D$19:$D$30)*Setup!$A$19:$A$30))</f>
        <v/>
      </c>
      <c r="P881" s="34">
        <f>IF(A881="","",IF(OR(F881="Standard domestic 15% (Box 7)",F881="Import - VAT paid at customs (Box 8)",F881="Import - Reverse charge (Box 9)"),ROUND(H881*Setup!$B$9,2),0))</f>
        <v/>
      </c>
      <c r="Q881" s="34">
        <f>IF(A881="","",I881-P881)</f>
        <v/>
      </c>
      <c r="R881" s="34">
        <f>IF(A881="","",IF(L881="Yes",I881,0))</f>
        <v/>
      </c>
      <c r="S881" s="34">
        <f>IF(A881="","",IF(AND(L881="Yes",K881="Yes",NOT(ISNUMBER(SEARCH("blocked",G881))),OR(F881="Standard domestic 15% (Box 7)",F881="Import - VAT paid at customs (Box 8)",F881="Import - Reverse charge (Box 9)"),OR(F881&lt;&gt;"Standard domestic 15% (Box 7)",AND(LEN(D881)=15,LEFT(D881,1)="3",RIGHT(D881,1)="3",ISNUMBER(--D881)))),I881,0))</f>
        <v/>
      </c>
      <c r="T881" s="34">
        <f>IF(A881="","",R881-S881)</f>
        <v/>
      </c>
      <c r="U881" s="23">
        <f>IF(A881="","",IF(O881=0,"Outside audit periods; ","")&amp;IF(F881="","No VAT category; ","")&amp;IF(ABS(Q881)&gt;Setup!$B$10,"VAT ≠ 15% × net; ","")&amp;IF(AND(F881="Standard domestic 15% (Box 7)",NOT(AND(LEN(D881)=15,LEFT(D881,1)="3",RIGHT(D881,1)="3",ISNUMBER(--D881)))),"Invalid/missing supplier VAT no; ","")&amp;IF(AND(L881="Yes",K881&lt;&gt;"Yes"),"VAT claimed without valid tax invoice; ","")&amp;IF(AND(L881="Yes",ISNUMBER(SEARCH("blocked",G881))),"Blocked input VAT claimed; ","")&amp;IF(AND(F881="Import - VAT paid at customs (Box 8)",M881=""),"Customs declaration no missing; ","")&amp;IF(AND(F881="Import - Reverse charge (Box 9)",E881="Saudi Arabia"),"RCM used for a local supplier; ","")&amp;IF(AND(L881="Yes",NOT(OR(F881="Standard domestic 15% (Box 7)",F881="Import - VAT paid at customs (Box 8)",F881="Import - Reverse charge (Box 9)"))),"VAT claimed on non-taxable category; ",""))</f>
        <v/>
      </c>
    </row>
    <row r="882">
      <c r="A882" s="17" t="n"/>
      <c r="B882" s="14" t="n"/>
      <c r="C882" s="14" t="n"/>
      <c r="D882" s="16" t="n"/>
      <c r="E882" s="14" t="n"/>
      <c r="F882" s="14" t="n"/>
      <c r="G882" s="14" t="n"/>
      <c r="H882" s="19" t="n"/>
      <c r="I882" s="19" t="n"/>
      <c r="J882" s="34">
        <f>IF(A882="","",H882+I882)</f>
        <v/>
      </c>
      <c r="K882" s="14" t="n"/>
      <c r="L882" s="14" t="n"/>
      <c r="M882" s="14" t="n"/>
      <c r="N882" s="14" t="n"/>
      <c r="O882" s="20">
        <f>IF(A882="","",SUMPRODUCT((A882&gt;=Setup!$C$19:$C$30)*(A882&lt;=Setup!$D$19:$D$30)*Setup!$A$19:$A$30))</f>
        <v/>
      </c>
      <c r="P882" s="34">
        <f>IF(A882="","",IF(OR(F882="Standard domestic 15% (Box 7)",F882="Import - VAT paid at customs (Box 8)",F882="Import - Reverse charge (Box 9)"),ROUND(H882*Setup!$B$9,2),0))</f>
        <v/>
      </c>
      <c r="Q882" s="34">
        <f>IF(A882="","",I882-P882)</f>
        <v/>
      </c>
      <c r="R882" s="34">
        <f>IF(A882="","",IF(L882="Yes",I882,0))</f>
        <v/>
      </c>
      <c r="S882" s="34">
        <f>IF(A882="","",IF(AND(L882="Yes",K882="Yes",NOT(ISNUMBER(SEARCH("blocked",G882))),OR(F882="Standard domestic 15% (Box 7)",F882="Import - VAT paid at customs (Box 8)",F882="Import - Reverse charge (Box 9)"),OR(F882&lt;&gt;"Standard domestic 15% (Box 7)",AND(LEN(D882)=15,LEFT(D882,1)="3",RIGHT(D882,1)="3",ISNUMBER(--D882)))),I882,0))</f>
        <v/>
      </c>
      <c r="T882" s="34">
        <f>IF(A882="","",R882-S882)</f>
        <v/>
      </c>
      <c r="U882" s="23">
        <f>IF(A882="","",IF(O882=0,"Outside audit periods; ","")&amp;IF(F882="","No VAT category; ","")&amp;IF(ABS(Q882)&gt;Setup!$B$10,"VAT ≠ 15% × net; ","")&amp;IF(AND(F882="Standard domestic 15% (Box 7)",NOT(AND(LEN(D882)=15,LEFT(D882,1)="3",RIGHT(D882,1)="3",ISNUMBER(--D882)))),"Invalid/missing supplier VAT no; ","")&amp;IF(AND(L882="Yes",K882&lt;&gt;"Yes"),"VAT claimed without valid tax invoice; ","")&amp;IF(AND(L882="Yes",ISNUMBER(SEARCH("blocked",G882))),"Blocked input VAT claimed; ","")&amp;IF(AND(F882="Import - VAT paid at customs (Box 8)",M882=""),"Customs declaration no missing; ","")&amp;IF(AND(F882="Import - Reverse charge (Box 9)",E882="Saudi Arabia"),"RCM used for a local supplier; ","")&amp;IF(AND(L882="Yes",NOT(OR(F882="Standard domestic 15% (Box 7)",F882="Import - VAT paid at customs (Box 8)",F882="Import - Reverse charge (Box 9)"))),"VAT claimed on non-taxable category; ",""))</f>
        <v/>
      </c>
    </row>
    <row r="883">
      <c r="A883" s="17" t="n"/>
      <c r="B883" s="14" t="n"/>
      <c r="C883" s="14" t="n"/>
      <c r="D883" s="16" t="n"/>
      <c r="E883" s="14" t="n"/>
      <c r="F883" s="14" t="n"/>
      <c r="G883" s="14" t="n"/>
      <c r="H883" s="19" t="n"/>
      <c r="I883" s="19" t="n"/>
      <c r="J883" s="34">
        <f>IF(A883="","",H883+I883)</f>
        <v/>
      </c>
      <c r="K883" s="14" t="n"/>
      <c r="L883" s="14" t="n"/>
      <c r="M883" s="14" t="n"/>
      <c r="N883" s="14" t="n"/>
      <c r="O883" s="20">
        <f>IF(A883="","",SUMPRODUCT((A883&gt;=Setup!$C$19:$C$30)*(A883&lt;=Setup!$D$19:$D$30)*Setup!$A$19:$A$30))</f>
        <v/>
      </c>
      <c r="P883" s="34">
        <f>IF(A883="","",IF(OR(F883="Standard domestic 15% (Box 7)",F883="Import - VAT paid at customs (Box 8)",F883="Import - Reverse charge (Box 9)"),ROUND(H883*Setup!$B$9,2),0))</f>
        <v/>
      </c>
      <c r="Q883" s="34">
        <f>IF(A883="","",I883-P883)</f>
        <v/>
      </c>
      <c r="R883" s="34">
        <f>IF(A883="","",IF(L883="Yes",I883,0))</f>
        <v/>
      </c>
      <c r="S883" s="34">
        <f>IF(A883="","",IF(AND(L883="Yes",K883="Yes",NOT(ISNUMBER(SEARCH("blocked",G883))),OR(F883="Standard domestic 15% (Box 7)",F883="Import - VAT paid at customs (Box 8)",F883="Import - Reverse charge (Box 9)"),OR(F883&lt;&gt;"Standard domestic 15% (Box 7)",AND(LEN(D883)=15,LEFT(D883,1)="3",RIGHT(D883,1)="3",ISNUMBER(--D883)))),I883,0))</f>
        <v/>
      </c>
      <c r="T883" s="34">
        <f>IF(A883="","",R883-S883)</f>
        <v/>
      </c>
      <c r="U883" s="23">
        <f>IF(A883="","",IF(O883=0,"Outside audit periods; ","")&amp;IF(F883="","No VAT category; ","")&amp;IF(ABS(Q883)&gt;Setup!$B$10,"VAT ≠ 15% × net; ","")&amp;IF(AND(F883="Standard domestic 15% (Box 7)",NOT(AND(LEN(D883)=15,LEFT(D883,1)="3",RIGHT(D883,1)="3",ISNUMBER(--D883)))),"Invalid/missing supplier VAT no; ","")&amp;IF(AND(L883="Yes",K883&lt;&gt;"Yes"),"VAT claimed without valid tax invoice; ","")&amp;IF(AND(L883="Yes",ISNUMBER(SEARCH("blocked",G883))),"Blocked input VAT claimed; ","")&amp;IF(AND(F883="Import - VAT paid at customs (Box 8)",M883=""),"Customs declaration no missing; ","")&amp;IF(AND(F883="Import - Reverse charge (Box 9)",E883="Saudi Arabia"),"RCM used for a local supplier; ","")&amp;IF(AND(L883="Yes",NOT(OR(F883="Standard domestic 15% (Box 7)",F883="Import - VAT paid at customs (Box 8)",F883="Import - Reverse charge (Box 9)"))),"VAT claimed on non-taxable category; ",""))</f>
        <v/>
      </c>
    </row>
    <row r="884">
      <c r="A884" s="17" t="n"/>
      <c r="B884" s="14" t="n"/>
      <c r="C884" s="14" t="n"/>
      <c r="D884" s="16" t="n"/>
      <c r="E884" s="14" t="n"/>
      <c r="F884" s="14" t="n"/>
      <c r="G884" s="14" t="n"/>
      <c r="H884" s="19" t="n"/>
      <c r="I884" s="19" t="n"/>
      <c r="J884" s="34">
        <f>IF(A884="","",H884+I884)</f>
        <v/>
      </c>
      <c r="K884" s="14" t="n"/>
      <c r="L884" s="14" t="n"/>
      <c r="M884" s="14" t="n"/>
      <c r="N884" s="14" t="n"/>
      <c r="O884" s="20">
        <f>IF(A884="","",SUMPRODUCT((A884&gt;=Setup!$C$19:$C$30)*(A884&lt;=Setup!$D$19:$D$30)*Setup!$A$19:$A$30))</f>
        <v/>
      </c>
      <c r="P884" s="34">
        <f>IF(A884="","",IF(OR(F884="Standard domestic 15% (Box 7)",F884="Import - VAT paid at customs (Box 8)",F884="Import - Reverse charge (Box 9)"),ROUND(H884*Setup!$B$9,2),0))</f>
        <v/>
      </c>
      <c r="Q884" s="34">
        <f>IF(A884="","",I884-P884)</f>
        <v/>
      </c>
      <c r="R884" s="34">
        <f>IF(A884="","",IF(L884="Yes",I884,0))</f>
        <v/>
      </c>
      <c r="S884" s="34">
        <f>IF(A884="","",IF(AND(L884="Yes",K884="Yes",NOT(ISNUMBER(SEARCH("blocked",G884))),OR(F884="Standard domestic 15% (Box 7)",F884="Import - VAT paid at customs (Box 8)",F884="Import - Reverse charge (Box 9)"),OR(F884&lt;&gt;"Standard domestic 15% (Box 7)",AND(LEN(D884)=15,LEFT(D884,1)="3",RIGHT(D884,1)="3",ISNUMBER(--D884)))),I884,0))</f>
        <v/>
      </c>
      <c r="T884" s="34">
        <f>IF(A884="","",R884-S884)</f>
        <v/>
      </c>
      <c r="U884" s="23">
        <f>IF(A884="","",IF(O884=0,"Outside audit periods; ","")&amp;IF(F884="","No VAT category; ","")&amp;IF(ABS(Q884)&gt;Setup!$B$10,"VAT ≠ 15% × net; ","")&amp;IF(AND(F884="Standard domestic 15% (Box 7)",NOT(AND(LEN(D884)=15,LEFT(D884,1)="3",RIGHT(D884,1)="3",ISNUMBER(--D884)))),"Invalid/missing supplier VAT no; ","")&amp;IF(AND(L884="Yes",K884&lt;&gt;"Yes"),"VAT claimed without valid tax invoice; ","")&amp;IF(AND(L884="Yes",ISNUMBER(SEARCH("blocked",G884))),"Blocked input VAT claimed; ","")&amp;IF(AND(F884="Import - VAT paid at customs (Box 8)",M884=""),"Customs declaration no missing; ","")&amp;IF(AND(F884="Import - Reverse charge (Box 9)",E884="Saudi Arabia"),"RCM used for a local supplier; ","")&amp;IF(AND(L884="Yes",NOT(OR(F884="Standard domestic 15% (Box 7)",F884="Import - VAT paid at customs (Box 8)",F884="Import - Reverse charge (Box 9)"))),"VAT claimed on non-taxable category; ",""))</f>
        <v/>
      </c>
    </row>
    <row r="885">
      <c r="A885" s="17" t="n"/>
      <c r="B885" s="14" t="n"/>
      <c r="C885" s="14" t="n"/>
      <c r="D885" s="16" t="n"/>
      <c r="E885" s="14" t="n"/>
      <c r="F885" s="14" t="n"/>
      <c r="G885" s="14" t="n"/>
      <c r="H885" s="19" t="n"/>
      <c r="I885" s="19" t="n"/>
      <c r="J885" s="34">
        <f>IF(A885="","",H885+I885)</f>
        <v/>
      </c>
      <c r="K885" s="14" t="n"/>
      <c r="L885" s="14" t="n"/>
      <c r="M885" s="14" t="n"/>
      <c r="N885" s="14" t="n"/>
      <c r="O885" s="20">
        <f>IF(A885="","",SUMPRODUCT((A885&gt;=Setup!$C$19:$C$30)*(A885&lt;=Setup!$D$19:$D$30)*Setup!$A$19:$A$30))</f>
        <v/>
      </c>
      <c r="P885" s="34">
        <f>IF(A885="","",IF(OR(F885="Standard domestic 15% (Box 7)",F885="Import - VAT paid at customs (Box 8)",F885="Import - Reverse charge (Box 9)"),ROUND(H885*Setup!$B$9,2),0))</f>
        <v/>
      </c>
      <c r="Q885" s="34">
        <f>IF(A885="","",I885-P885)</f>
        <v/>
      </c>
      <c r="R885" s="34">
        <f>IF(A885="","",IF(L885="Yes",I885,0))</f>
        <v/>
      </c>
      <c r="S885" s="34">
        <f>IF(A885="","",IF(AND(L885="Yes",K885="Yes",NOT(ISNUMBER(SEARCH("blocked",G885))),OR(F885="Standard domestic 15% (Box 7)",F885="Import - VAT paid at customs (Box 8)",F885="Import - Reverse charge (Box 9)"),OR(F885&lt;&gt;"Standard domestic 15% (Box 7)",AND(LEN(D885)=15,LEFT(D885,1)="3",RIGHT(D885,1)="3",ISNUMBER(--D885)))),I885,0))</f>
        <v/>
      </c>
      <c r="T885" s="34">
        <f>IF(A885="","",R885-S885)</f>
        <v/>
      </c>
      <c r="U885" s="23">
        <f>IF(A885="","",IF(O885=0,"Outside audit periods; ","")&amp;IF(F885="","No VAT category; ","")&amp;IF(ABS(Q885)&gt;Setup!$B$10,"VAT ≠ 15% × net; ","")&amp;IF(AND(F885="Standard domestic 15% (Box 7)",NOT(AND(LEN(D885)=15,LEFT(D885,1)="3",RIGHT(D885,1)="3",ISNUMBER(--D885)))),"Invalid/missing supplier VAT no; ","")&amp;IF(AND(L885="Yes",K885&lt;&gt;"Yes"),"VAT claimed without valid tax invoice; ","")&amp;IF(AND(L885="Yes",ISNUMBER(SEARCH("blocked",G885))),"Blocked input VAT claimed; ","")&amp;IF(AND(F885="Import - VAT paid at customs (Box 8)",M885=""),"Customs declaration no missing; ","")&amp;IF(AND(F885="Import - Reverse charge (Box 9)",E885="Saudi Arabia"),"RCM used for a local supplier; ","")&amp;IF(AND(L885="Yes",NOT(OR(F885="Standard domestic 15% (Box 7)",F885="Import - VAT paid at customs (Box 8)",F885="Import - Reverse charge (Box 9)"))),"VAT claimed on non-taxable category; ",""))</f>
        <v/>
      </c>
    </row>
    <row r="886">
      <c r="A886" s="17" t="n"/>
      <c r="B886" s="14" t="n"/>
      <c r="C886" s="14" t="n"/>
      <c r="D886" s="16" t="n"/>
      <c r="E886" s="14" t="n"/>
      <c r="F886" s="14" t="n"/>
      <c r="G886" s="14" t="n"/>
      <c r="H886" s="19" t="n"/>
      <c r="I886" s="19" t="n"/>
      <c r="J886" s="34">
        <f>IF(A886="","",H886+I886)</f>
        <v/>
      </c>
      <c r="K886" s="14" t="n"/>
      <c r="L886" s="14" t="n"/>
      <c r="M886" s="14" t="n"/>
      <c r="N886" s="14" t="n"/>
      <c r="O886" s="20">
        <f>IF(A886="","",SUMPRODUCT((A886&gt;=Setup!$C$19:$C$30)*(A886&lt;=Setup!$D$19:$D$30)*Setup!$A$19:$A$30))</f>
        <v/>
      </c>
      <c r="P886" s="34">
        <f>IF(A886="","",IF(OR(F886="Standard domestic 15% (Box 7)",F886="Import - VAT paid at customs (Box 8)",F886="Import - Reverse charge (Box 9)"),ROUND(H886*Setup!$B$9,2),0))</f>
        <v/>
      </c>
      <c r="Q886" s="34">
        <f>IF(A886="","",I886-P886)</f>
        <v/>
      </c>
      <c r="R886" s="34">
        <f>IF(A886="","",IF(L886="Yes",I886,0))</f>
        <v/>
      </c>
      <c r="S886" s="34">
        <f>IF(A886="","",IF(AND(L886="Yes",K886="Yes",NOT(ISNUMBER(SEARCH("blocked",G886))),OR(F886="Standard domestic 15% (Box 7)",F886="Import - VAT paid at customs (Box 8)",F886="Import - Reverse charge (Box 9)"),OR(F886&lt;&gt;"Standard domestic 15% (Box 7)",AND(LEN(D886)=15,LEFT(D886,1)="3",RIGHT(D886,1)="3",ISNUMBER(--D886)))),I886,0))</f>
        <v/>
      </c>
      <c r="T886" s="34">
        <f>IF(A886="","",R886-S886)</f>
        <v/>
      </c>
      <c r="U886" s="23">
        <f>IF(A886="","",IF(O886=0,"Outside audit periods; ","")&amp;IF(F886="","No VAT category; ","")&amp;IF(ABS(Q886)&gt;Setup!$B$10,"VAT ≠ 15% × net; ","")&amp;IF(AND(F886="Standard domestic 15% (Box 7)",NOT(AND(LEN(D886)=15,LEFT(D886,1)="3",RIGHT(D886,1)="3",ISNUMBER(--D886)))),"Invalid/missing supplier VAT no; ","")&amp;IF(AND(L886="Yes",K886&lt;&gt;"Yes"),"VAT claimed without valid tax invoice; ","")&amp;IF(AND(L886="Yes",ISNUMBER(SEARCH("blocked",G886))),"Blocked input VAT claimed; ","")&amp;IF(AND(F886="Import - VAT paid at customs (Box 8)",M886=""),"Customs declaration no missing; ","")&amp;IF(AND(F886="Import - Reverse charge (Box 9)",E886="Saudi Arabia"),"RCM used for a local supplier; ","")&amp;IF(AND(L886="Yes",NOT(OR(F886="Standard domestic 15% (Box 7)",F886="Import - VAT paid at customs (Box 8)",F886="Import - Reverse charge (Box 9)"))),"VAT claimed on non-taxable category; ",""))</f>
        <v/>
      </c>
    </row>
    <row r="887">
      <c r="A887" s="17" t="n"/>
      <c r="B887" s="14" t="n"/>
      <c r="C887" s="14" t="n"/>
      <c r="D887" s="16" t="n"/>
      <c r="E887" s="14" t="n"/>
      <c r="F887" s="14" t="n"/>
      <c r="G887" s="14" t="n"/>
      <c r="H887" s="19" t="n"/>
      <c r="I887" s="19" t="n"/>
      <c r="J887" s="34">
        <f>IF(A887="","",H887+I887)</f>
        <v/>
      </c>
      <c r="K887" s="14" t="n"/>
      <c r="L887" s="14" t="n"/>
      <c r="M887" s="14" t="n"/>
      <c r="N887" s="14" t="n"/>
      <c r="O887" s="20">
        <f>IF(A887="","",SUMPRODUCT((A887&gt;=Setup!$C$19:$C$30)*(A887&lt;=Setup!$D$19:$D$30)*Setup!$A$19:$A$30))</f>
        <v/>
      </c>
      <c r="P887" s="34">
        <f>IF(A887="","",IF(OR(F887="Standard domestic 15% (Box 7)",F887="Import - VAT paid at customs (Box 8)",F887="Import - Reverse charge (Box 9)"),ROUND(H887*Setup!$B$9,2),0))</f>
        <v/>
      </c>
      <c r="Q887" s="34">
        <f>IF(A887="","",I887-P887)</f>
        <v/>
      </c>
      <c r="R887" s="34">
        <f>IF(A887="","",IF(L887="Yes",I887,0))</f>
        <v/>
      </c>
      <c r="S887" s="34">
        <f>IF(A887="","",IF(AND(L887="Yes",K887="Yes",NOT(ISNUMBER(SEARCH("blocked",G887))),OR(F887="Standard domestic 15% (Box 7)",F887="Import - VAT paid at customs (Box 8)",F887="Import - Reverse charge (Box 9)"),OR(F887&lt;&gt;"Standard domestic 15% (Box 7)",AND(LEN(D887)=15,LEFT(D887,1)="3",RIGHT(D887,1)="3",ISNUMBER(--D887)))),I887,0))</f>
        <v/>
      </c>
      <c r="T887" s="34">
        <f>IF(A887="","",R887-S887)</f>
        <v/>
      </c>
      <c r="U887" s="23">
        <f>IF(A887="","",IF(O887=0,"Outside audit periods; ","")&amp;IF(F887="","No VAT category; ","")&amp;IF(ABS(Q887)&gt;Setup!$B$10,"VAT ≠ 15% × net; ","")&amp;IF(AND(F887="Standard domestic 15% (Box 7)",NOT(AND(LEN(D887)=15,LEFT(D887,1)="3",RIGHT(D887,1)="3",ISNUMBER(--D887)))),"Invalid/missing supplier VAT no; ","")&amp;IF(AND(L887="Yes",K887&lt;&gt;"Yes"),"VAT claimed without valid tax invoice; ","")&amp;IF(AND(L887="Yes",ISNUMBER(SEARCH("blocked",G887))),"Blocked input VAT claimed; ","")&amp;IF(AND(F887="Import - VAT paid at customs (Box 8)",M887=""),"Customs declaration no missing; ","")&amp;IF(AND(F887="Import - Reverse charge (Box 9)",E887="Saudi Arabia"),"RCM used for a local supplier; ","")&amp;IF(AND(L887="Yes",NOT(OR(F887="Standard domestic 15% (Box 7)",F887="Import - VAT paid at customs (Box 8)",F887="Import - Reverse charge (Box 9)"))),"VAT claimed on non-taxable category; ",""))</f>
        <v/>
      </c>
    </row>
    <row r="888">
      <c r="A888" s="17" t="n"/>
      <c r="B888" s="14" t="n"/>
      <c r="C888" s="14" t="n"/>
      <c r="D888" s="16" t="n"/>
      <c r="E888" s="14" t="n"/>
      <c r="F888" s="14" t="n"/>
      <c r="G888" s="14" t="n"/>
      <c r="H888" s="19" t="n"/>
      <c r="I888" s="19" t="n"/>
      <c r="J888" s="34">
        <f>IF(A888="","",H888+I888)</f>
        <v/>
      </c>
      <c r="K888" s="14" t="n"/>
      <c r="L888" s="14" t="n"/>
      <c r="M888" s="14" t="n"/>
      <c r="N888" s="14" t="n"/>
      <c r="O888" s="20">
        <f>IF(A888="","",SUMPRODUCT((A888&gt;=Setup!$C$19:$C$30)*(A888&lt;=Setup!$D$19:$D$30)*Setup!$A$19:$A$30))</f>
        <v/>
      </c>
      <c r="P888" s="34">
        <f>IF(A888="","",IF(OR(F888="Standard domestic 15% (Box 7)",F888="Import - VAT paid at customs (Box 8)",F888="Import - Reverse charge (Box 9)"),ROUND(H888*Setup!$B$9,2),0))</f>
        <v/>
      </c>
      <c r="Q888" s="34">
        <f>IF(A888="","",I888-P888)</f>
        <v/>
      </c>
      <c r="R888" s="34">
        <f>IF(A888="","",IF(L888="Yes",I888,0))</f>
        <v/>
      </c>
      <c r="S888" s="34">
        <f>IF(A888="","",IF(AND(L888="Yes",K888="Yes",NOT(ISNUMBER(SEARCH("blocked",G888))),OR(F888="Standard domestic 15% (Box 7)",F888="Import - VAT paid at customs (Box 8)",F888="Import - Reverse charge (Box 9)"),OR(F888&lt;&gt;"Standard domestic 15% (Box 7)",AND(LEN(D888)=15,LEFT(D888,1)="3",RIGHT(D888,1)="3",ISNUMBER(--D888)))),I888,0))</f>
        <v/>
      </c>
      <c r="T888" s="34">
        <f>IF(A888="","",R888-S888)</f>
        <v/>
      </c>
      <c r="U888" s="23">
        <f>IF(A888="","",IF(O888=0,"Outside audit periods; ","")&amp;IF(F888="","No VAT category; ","")&amp;IF(ABS(Q888)&gt;Setup!$B$10,"VAT ≠ 15% × net; ","")&amp;IF(AND(F888="Standard domestic 15% (Box 7)",NOT(AND(LEN(D888)=15,LEFT(D888,1)="3",RIGHT(D888,1)="3",ISNUMBER(--D888)))),"Invalid/missing supplier VAT no; ","")&amp;IF(AND(L888="Yes",K888&lt;&gt;"Yes"),"VAT claimed without valid tax invoice; ","")&amp;IF(AND(L888="Yes",ISNUMBER(SEARCH("blocked",G888))),"Blocked input VAT claimed; ","")&amp;IF(AND(F888="Import - VAT paid at customs (Box 8)",M888=""),"Customs declaration no missing; ","")&amp;IF(AND(F888="Import - Reverse charge (Box 9)",E888="Saudi Arabia"),"RCM used for a local supplier; ","")&amp;IF(AND(L888="Yes",NOT(OR(F888="Standard domestic 15% (Box 7)",F888="Import - VAT paid at customs (Box 8)",F888="Import - Reverse charge (Box 9)"))),"VAT claimed on non-taxable category; ",""))</f>
        <v/>
      </c>
    </row>
    <row r="889">
      <c r="A889" s="17" t="n"/>
      <c r="B889" s="14" t="n"/>
      <c r="C889" s="14" t="n"/>
      <c r="D889" s="16" t="n"/>
      <c r="E889" s="14" t="n"/>
      <c r="F889" s="14" t="n"/>
      <c r="G889" s="14" t="n"/>
      <c r="H889" s="19" t="n"/>
      <c r="I889" s="19" t="n"/>
      <c r="J889" s="34">
        <f>IF(A889="","",H889+I889)</f>
        <v/>
      </c>
      <c r="K889" s="14" t="n"/>
      <c r="L889" s="14" t="n"/>
      <c r="M889" s="14" t="n"/>
      <c r="N889" s="14" t="n"/>
      <c r="O889" s="20">
        <f>IF(A889="","",SUMPRODUCT((A889&gt;=Setup!$C$19:$C$30)*(A889&lt;=Setup!$D$19:$D$30)*Setup!$A$19:$A$30))</f>
        <v/>
      </c>
      <c r="P889" s="34">
        <f>IF(A889="","",IF(OR(F889="Standard domestic 15% (Box 7)",F889="Import - VAT paid at customs (Box 8)",F889="Import - Reverse charge (Box 9)"),ROUND(H889*Setup!$B$9,2),0))</f>
        <v/>
      </c>
      <c r="Q889" s="34">
        <f>IF(A889="","",I889-P889)</f>
        <v/>
      </c>
      <c r="R889" s="34">
        <f>IF(A889="","",IF(L889="Yes",I889,0))</f>
        <v/>
      </c>
      <c r="S889" s="34">
        <f>IF(A889="","",IF(AND(L889="Yes",K889="Yes",NOT(ISNUMBER(SEARCH("blocked",G889))),OR(F889="Standard domestic 15% (Box 7)",F889="Import - VAT paid at customs (Box 8)",F889="Import - Reverse charge (Box 9)"),OR(F889&lt;&gt;"Standard domestic 15% (Box 7)",AND(LEN(D889)=15,LEFT(D889,1)="3",RIGHT(D889,1)="3",ISNUMBER(--D889)))),I889,0))</f>
        <v/>
      </c>
      <c r="T889" s="34">
        <f>IF(A889="","",R889-S889)</f>
        <v/>
      </c>
      <c r="U889" s="23">
        <f>IF(A889="","",IF(O889=0,"Outside audit periods; ","")&amp;IF(F889="","No VAT category; ","")&amp;IF(ABS(Q889)&gt;Setup!$B$10,"VAT ≠ 15% × net; ","")&amp;IF(AND(F889="Standard domestic 15% (Box 7)",NOT(AND(LEN(D889)=15,LEFT(D889,1)="3",RIGHT(D889,1)="3",ISNUMBER(--D889)))),"Invalid/missing supplier VAT no; ","")&amp;IF(AND(L889="Yes",K889&lt;&gt;"Yes"),"VAT claimed without valid tax invoice; ","")&amp;IF(AND(L889="Yes",ISNUMBER(SEARCH("blocked",G889))),"Blocked input VAT claimed; ","")&amp;IF(AND(F889="Import - VAT paid at customs (Box 8)",M889=""),"Customs declaration no missing; ","")&amp;IF(AND(F889="Import - Reverse charge (Box 9)",E889="Saudi Arabia"),"RCM used for a local supplier; ","")&amp;IF(AND(L889="Yes",NOT(OR(F889="Standard domestic 15% (Box 7)",F889="Import - VAT paid at customs (Box 8)",F889="Import - Reverse charge (Box 9)"))),"VAT claimed on non-taxable category; ",""))</f>
        <v/>
      </c>
    </row>
    <row r="890">
      <c r="A890" s="17" t="n"/>
      <c r="B890" s="14" t="n"/>
      <c r="C890" s="14" t="n"/>
      <c r="D890" s="16" t="n"/>
      <c r="E890" s="14" t="n"/>
      <c r="F890" s="14" t="n"/>
      <c r="G890" s="14" t="n"/>
      <c r="H890" s="19" t="n"/>
      <c r="I890" s="19" t="n"/>
      <c r="J890" s="34">
        <f>IF(A890="","",H890+I890)</f>
        <v/>
      </c>
      <c r="K890" s="14" t="n"/>
      <c r="L890" s="14" t="n"/>
      <c r="M890" s="14" t="n"/>
      <c r="N890" s="14" t="n"/>
      <c r="O890" s="20">
        <f>IF(A890="","",SUMPRODUCT((A890&gt;=Setup!$C$19:$C$30)*(A890&lt;=Setup!$D$19:$D$30)*Setup!$A$19:$A$30))</f>
        <v/>
      </c>
      <c r="P890" s="34">
        <f>IF(A890="","",IF(OR(F890="Standard domestic 15% (Box 7)",F890="Import - VAT paid at customs (Box 8)",F890="Import - Reverse charge (Box 9)"),ROUND(H890*Setup!$B$9,2),0))</f>
        <v/>
      </c>
      <c r="Q890" s="34">
        <f>IF(A890="","",I890-P890)</f>
        <v/>
      </c>
      <c r="R890" s="34">
        <f>IF(A890="","",IF(L890="Yes",I890,0))</f>
        <v/>
      </c>
      <c r="S890" s="34">
        <f>IF(A890="","",IF(AND(L890="Yes",K890="Yes",NOT(ISNUMBER(SEARCH("blocked",G890))),OR(F890="Standard domestic 15% (Box 7)",F890="Import - VAT paid at customs (Box 8)",F890="Import - Reverse charge (Box 9)"),OR(F890&lt;&gt;"Standard domestic 15% (Box 7)",AND(LEN(D890)=15,LEFT(D890,1)="3",RIGHT(D890,1)="3",ISNUMBER(--D890)))),I890,0))</f>
        <v/>
      </c>
      <c r="T890" s="34">
        <f>IF(A890="","",R890-S890)</f>
        <v/>
      </c>
      <c r="U890" s="23">
        <f>IF(A890="","",IF(O890=0,"Outside audit periods; ","")&amp;IF(F890="","No VAT category; ","")&amp;IF(ABS(Q890)&gt;Setup!$B$10,"VAT ≠ 15% × net; ","")&amp;IF(AND(F890="Standard domestic 15% (Box 7)",NOT(AND(LEN(D890)=15,LEFT(D890,1)="3",RIGHT(D890,1)="3",ISNUMBER(--D890)))),"Invalid/missing supplier VAT no; ","")&amp;IF(AND(L890="Yes",K890&lt;&gt;"Yes"),"VAT claimed without valid tax invoice; ","")&amp;IF(AND(L890="Yes",ISNUMBER(SEARCH("blocked",G890))),"Blocked input VAT claimed; ","")&amp;IF(AND(F890="Import - VAT paid at customs (Box 8)",M890=""),"Customs declaration no missing; ","")&amp;IF(AND(F890="Import - Reverse charge (Box 9)",E890="Saudi Arabia"),"RCM used for a local supplier; ","")&amp;IF(AND(L890="Yes",NOT(OR(F890="Standard domestic 15% (Box 7)",F890="Import - VAT paid at customs (Box 8)",F890="Import - Reverse charge (Box 9)"))),"VAT claimed on non-taxable category; ",""))</f>
        <v/>
      </c>
    </row>
    <row r="891">
      <c r="A891" s="17" t="n"/>
      <c r="B891" s="14" t="n"/>
      <c r="C891" s="14" t="n"/>
      <c r="D891" s="16" t="n"/>
      <c r="E891" s="14" t="n"/>
      <c r="F891" s="14" t="n"/>
      <c r="G891" s="14" t="n"/>
      <c r="H891" s="19" t="n"/>
      <c r="I891" s="19" t="n"/>
      <c r="J891" s="34">
        <f>IF(A891="","",H891+I891)</f>
        <v/>
      </c>
      <c r="K891" s="14" t="n"/>
      <c r="L891" s="14" t="n"/>
      <c r="M891" s="14" t="n"/>
      <c r="N891" s="14" t="n"/>
      <c r="O891" s="20">
        <f>IF(A891="","",SUMPRODUCT((A891&gt;=Setup!$C$19:$C$30)*(A891&lt;=Setup!$D$19:$D$30)*Setup!$A$19:$A$30))</f>
        <v/>
      </c>
      <c r="P891" s="34">
        <f>IF(A891="","",IF(OR(F891="Standard domestic 15% (Box 7)",F891="Import - VAT paid at customs (Box 8)",F891="Import - Reverse charge (Box 9)"),ROUND(H891*Setup!$B$9,2),0))</f>
        <v/>
      </c>
      <c r="Q891" s="34">
        <f>IF(A891="","",I891-P891)</f>
        <v/>
      </c>
      <c r="R891" s="34">
        <f>IF(A891="","",IF(L891="Yes",I891,0))</f>
        <v/>
      </c>
      <c r="S891" s="34">
        <f>IF(A891="","",IF(AND(L891="Yes",K891="Yes",NOT(ISNUMBER(SEARCH("blocked",G891))),OR(F891="Standard domestic 15% (Box 7)",F891="Import - VAT paid at customs (Box 8)",F891="Import - Reverse charge (Box 9)"),OR(F891&lt;&gt;"Standard domestic 15% (Box 7)",AND(LEN(D891)=15,LEFT(D891,1)="3",RIGHT(D891,1)="3",ISNUMBER(--D891)))),I891,0))</f>
        <v/>
      </c>
      <c r="T891" s="34">
        <f>IF(A891="","",R891-S891)</f>
        <v/>
      </c>
      <c r="U891" s="23">
        <f>IF(A891="","",IF(O891=0,"Outside audit periods; ","")&amp;IF(F891="","No VAT category; ","")&amp;IF(ABS(Q891)&gt;Setup!$B$10,"VAT ≠ 15% × net; ","")&amp;IF(AND(F891="Standard domestic 15% (Box 7)",NOT(AND(LEN(D891)=15,LEFT(D891,1)="3",RIGHT(D891,1)="3",ISNUMBER(--D891)))),"Invalid/missing supplier VAT no; ","")&amp;IF(AND(L891="Yes",K891&lt;&gt;"Yes"),"VAT claimed without valid tax invoice; ","")&amp;IF(AND(L891="Yes",ISNUMBER(SEARCH("blocked",G891))),"Blocked input VAT claimed; ","")&amp;IF(AND(F891="Import - VAT paid at customs (Box 8)",M891=""),"Customs declaration no missing; ","")&amp;IF(AND(F891="Import - Reverse charge (Box 9)",E891="Saudi Arabia"),"RCM used for a local supplier; ","")&amp;IF(AND(L891="Yes",NOT(OR(F891="Standard domestic 15% (Box 7)",F891="Import - VAT paid at customs (Box 8)",F891="Import - Reverse charge (Box 9)"))),"VAT claimed on non-taxable category; ",""))</f>
        <v/>
      </c>
    </row>
    <row r="892">
      <c r="A892" s="17" t="n"/>
      <c r="B892" s="14" t="n"/>
      <c r="C892" s="14" t="n"/>
      <c r="D892" s="16" t="n"/>
      <c r="E892" s="14" t="n"/>
      <c r="F892" s="14" t="n"/>
      <c r="G892" s="14" t="n"/>
      <c r="H892" s="19" t="n"/>
      <c r="I892" s="19" t="n"/>
      <c r="J892" s="34">
        <f>IF(A892="","",H892+I892)</f>
        <v/>
      </c>
      <c r="K892" s="14" t="n"/>
      <c r="L892" s="14" t="n"/>
      <c r="M892" s="14" t="n"/>
      <c r="N892" s="14" t="n"/>
      <c r="O892" s="20">
        <f>IF(A892="","",SUMPRODUCT((A892&gt;=Setup!$C$19:$C$30)*(A892&lt;=Setup!$D$19:$D$30)*Setup!$A$19:$A$30))</f>
        <v/>
      </c>
      <c r="P892" s="34">
        <f>IF(A892="","",IF(OR(F892="Standard domestic 15% (Box 7)",F892="Import - VAT paid at customs (Box 8)",F892="Import - Reverse charge (Box 9)"),ROUND(H892*Setup!$B$9,2),0))</f>
        <v/>
      </c>
      <c r="Q892" s="34">
        <f>IF(A892="","",I892-P892)</f>
        <v/>
      </c>
      <c r="R892" s="34">
        <f>IF(A892="","",IF(L892="Yes",I892,0))</f>
        <v/>
      </c>
      <c r="S892" s="34">
        <f>IF(A892="","",IF(AND(L892="Yes",K892="Yes",NOT(ISNUMBER(SEARCH("blocked",G892))),OR(F892="Standard domestic 15% (Box 7)",F892="Import - VAT paid at customs (Box 8)",F892="Import - Reverse charge (Box 9)"),OR(F892&lt;&gt;"Standard domestic 15% (Box 7)",AND(LEN(D892)=15,LEFT(D892,1)="3",RIGHT(D892,1)="3",ISNUMBER(--D892)))),I892,0))</f>
        <v/>
      </c>
      <c r="T892" s="34">
        <f>IF(A892="","",R892-S892)</f>
        <v/>
      </c>
      <c r="U892" s="23">
        <f>IF(A892="","",IF(O892=0,"Outside audit periods; ","")&amp;IF(F892="","No VAT category; ","")&amp;IF(ABS(Q892)&gt;Setup!$B$10,"VAT ≠ 15% × net; ","")&amp;IF(AND(F892="Standard domestic 15% (Box 7)",NOT(AND(LEN(D892)=15,LEFT(D892,1)="3",RIGHT(D892,1)="3",ISNUMBER(--D892)))),"Invalid/missing supplier VAT no; ","")&amp;IF(AND(L892="Yes",K892&lt;&gt;"Yes"),"VAT claimed without valid tax invoice; ","")&amp;IF(AND(L892="Yes",ISNUMBER(SEARCH("blocked",G892))),"Blocked input VAT claimed; ","")&amp;IF(AND(F892="Import - VAT paid at customs (Box 8)",M892=""),"Customs declaration no missing; ","")&amp;IF(AND(F892="Import - Reverse charge (Box 9)",E892="Saudi Arabia"),"RCM used for a local supplier; ","")&amp;IF(AND(L892="Yes",NOT(OR(F892="Standard domestic 15% (Box 7)",F892="Import - VAT paid at customs (Box 8)",F892="Import - Reverse charge (Box 9)"))),"VAT claimed on non-taxable category; ",""))</f>
        <v/>
      </c>
    </row>
    <row r="893">
      <c r="A893" s="17" t="n"/>
      <c r="B893" s="14" t="n"/>
      <c r="C893" s="14" t="n"/>
      <c r="D893" s="16" t="n"/>
      <c r="E893" s="14" t="n"/>
      <c r="F893" s="14" t="n"/>
      <c r="G893" s="14" t="n"/>
      <c r="H893" s="19" t="n"/>
      <c r="I893" s="19" t="n"/>
      <c r="J893" s="34">
        <f>IF(A893="","",H893+I893)</f>
        <v/>
      </c>
      <c r="K893" s="14" t="n"/>
      <c r="L893" s="14" t="n"/>
      <c r="M893" s="14" t="n"/>
      <c r="N893" s="14" t="n"/>
      <c r="O893" s="20">
        <f>IF(A893="","",SUMPRODUCT((A893&gt;=Setup!$C$19:$C$30)*(A893&lt;=Setup!$D$19:$D$30)*Setup!$A$19:$A$30))</f>
        <v/>
      </c>
      <c r="P893" s="34">
        <f>IF(A893="","",IF(OR(F893="Standard domestic 15% (Box 7)",F893="Import - VAT paid at customs (Box 8)",F893="Import - Reverse charge (Box 9)"),ROUND(H893*Setup!$B$9,2),0))</f>
        <v/>
      </c>
      <c r="Q893" s="34">
        <f>IF(A893="","",I893-P893)</f>
        <v/>
      </c>
      <c r="R893" s="34">
        <f>IF(A893="","",IF(L893="Yes",I893,0))</f>
        <v/>
      </c>
      <c r="S893" s="34">
        <f>IF(A893="","",IF(AND(L893="Yes",K893="Yes",NOT(ISNUMBER(SEARCH("blocked",G893))),OR(F893="Standard domestic 15% (Box 7)",F893="Import - VAT paid at customs (Box 8)",F893="Import - Reverse charge (Box 9)"),OR(F893&lt;&gt;"Standard domestic 15% (Box 7)",AND(LEN(D893)=15,LEFT(D893,1)="3",RIGHT(D893,1)="3",ISNUMBER(--D893)))),I893,0))</f>
        <v/>
      </c>
      <c r="T893" s="34">
        <f>IF(A893="","",R893-S893)</f>
        <v/>
      </c>
      <c r="U893" s="23">
        <f>IF(A893="","",IF(O893=0,"Outside audit periods; ","")&amp;IF(F893="","No VAT category; ","")&amp;IF(ABS(Q893)&gt;Setup!$B$10,"VAT ≠ 15% × net; ","")&amp;IF(AND(F893="Standard domestic 15% (Box 7)",NOT(AND(LEN(D893)=15,LEFT(D893,1)="3",RIGHT(D893,1)="3",ISNUMBER(--D893)))),"Invalid/missing supplier VAT no; ","")&amp;IF(AND(L893="Yes",K893&lt;&gt;"Yes"),"VAT claimed without valid tax invoice; ","")&amp;IF(AND(L893="Yes",ISNUMBER(SEARCH("blocked",G893))),"Blocked input VAT claimed; ","")&amp;IF(AND(F893="Import - VAT paid at customs (Box 8)",M893=""),"Customs declaration no missing; ","")&amp;IF(AND(F893="Import - Reverse charge (Box 9)",E893="Saudi Arabia"),"RCM used for a local supplier; ","")&amp;IF(AND(L893="Yes",NOT(OR(F893="Standard domestic 15% (Box 7)",F893="Import - VAT paid at customs (Box 8)",F893="Import - Reverse charge (Box 9)"))),"VAT claimed on non-taxable category; ",""))</f>
        <v/>
      </c>
    </row>
    <row r="894">
      <c r="A894" s="17" t="n"/>
      <c r="B894" s="14" t="n"/>
      <c r="C894" s="14" t="n"/>
      <c r="D894" s="16" t="n"/>
      <c r="E894" s="14" t="n"/>
      <c r="F894" s="14" t="n"/>
      <c r="G894" s="14" t="n"/>
      <c r="H894" s="19" t="n"/>
      <c r="I894" s="19" t="n"/>
      <c r="J894" s="34">
        <f>IF(A894="","",H894+I894)</f>
        <v/>
      </c>
      <c r="K894" s="14" t="n"/>
      <c r="L894" s="14" t="n"/>
      <c r="M894" s="14" t="n"/>
      <c r="N894" s="14" t="n"/>
      <c r="O894" s="20">
        <f>IF(A894="","",SUMPRODUCT((A894&gt;=Setup!$C$19:$C$30)*(A894&lt;=Setup!$D$19:$D$30)*Setup!$A$19:$A$30))</f>
        <v/>
      </c>
      <c r="P894" s="34">
        <f>IF(A894="","",IF(OR(F894="Standard domestic 15% (Box 7)",F894="Import - VAT paid at customs (Box 8)",F894="Import - Reverse charge (Box 9)"),ROUND(H894*Setup!$B$9,2),0))</f>
        <v/>
      </c>
      <c r="Q894" s="34">
        <f>IF(A894="","",I894-P894)</f>
        <v/>
      </c>
      <c r="R894" s="34">
        <f>IF(A894="","",IF(L894="Yes",I894,0))</f>
        <v/>
      </c>
      <c r="S894" s="34">
        <f>IF(A894="","",IF(AND(L894="Yes",K894="Yes",NOT(ISNUMBER(SEARCH("blocked",G894))),OR(F894="Standard domestic 15% (Box 7)",F894="Import - VAT paid at customs (Box 8)",F894="Import - Reverse charge (Box 9)"),OR(F894&lt;&gt;"Standard domestic 15% (Box 7)",AND(LEN(D894)=15,LEFT(D894,1)="3",RIGHT(D894,1)="3",ISNUMBER(--D894)))),I894,0))</f>
        <v/>
      </c>
      <c r="T894" s="34">
        <f>IF(A894="","",R894-S894)</f>
        <v/>
      </c>
      <c r="U894" s="23">
        <f>IF(A894="","",IF(O894=0,"Outside audit periods; ","")&amp;IF(F894="","No VAT category; ","")&amp;IF(ABS(Q894)&gt;Setup!$B$10,"VAT ≠ 15% × net; ","")&amp;IF(AND(F894="Standard domestic 15% (Box 7)",NOT(AND(LEN(D894)=15,LEFT(D894,1)="3",RIGHT(D894,1)="3",ISNUMBER(--D894)))),"Invalid/missing supplier VAT no; ","")&amp;IF(AND(L894="Yes",K894&lt;&gt;"Yes"),"VAT claimed without valid tax invoice; ","")&amp;IF(AND(L894="Yes",ISNUMBER(SEARCH("blocked",G894))),"Blocked input VAT claimed; ","")&amp;IF(AND(F894="Import - VAT paid at customs (Box 8)",M894=""),"Customs declaration no missing; ","")&amp;IF(AND(F894="Import - Reverse charge (Box 9)",E894="Saudi Arabia"),"RCM used for a local supplier; ","")&amp;IF(AND(L894="Yes",NOT(OR(F894="Standard domestic 15% (Box 7)",F894="Import - VAT paid at customs (Box 8)",F894="Import - Reverse charge (Box 9)"))),"VAT claimed on non-taxable category; ",""))</f>
        <v/>
      </c>
    </row>
    <row r="895">
      <c r="A895" s="17" t="n"/>
      <c r="B895" s="14" t="n"/>
      <c r="C895" s="14" t="n"/>
      <c r="D895" s="16" t="n"/>
      <c r="E895" s="14" t="n"/>
      <c r="F895" s="14" t="n"/>
      <c r="G895" s="14" t="n"/>
      <c r="H895" s="19" t="n"/>
      <c r="I895" s="19" t="n"/>
      <c r="J895" s="34">
        <f>IF(A895="","",H895+I895)</f>
        <v/>
      </c>
      <c r="K895" s="14" t="n"/>
      <c r="L895" s="14" t="n"/>
      <c r="M895" s="14" t="n"/>
      <c r="N895" s="14" t="n"/>
      <c r="O895" s="20">
        <f>IF(A895="","",SUMPRODUCT((A895&gt;=Setup!$C$19:$C$30)*(A895&lt;=Setup!$D$19:$D$30)*Setup!$A$19:$A$30))</f>
        <v/>
      </c>
      <c r="P895" s="34">
        <f>IF(A895="","",IF(OR(F895="Standard domestic 15% (Box 7)",F895="Import - VAT paid at customs (Box 8)",F895="Import - Reverse charge (Box 9)"),ROUND(H895*Setup!$B$9,2),0))</f>
        <v/>
      </c>
      <c r="Q895" s="34">
        <f>IF(A895="","",I895-P895)</f>
        <v/>
      </c>
      <c r="R895" s="34">
        <f>IF(A895="","",IF(L895="Yes",I895,0))</f>
        <v/>
      </c>
      <c r="S895" s="34">
        <f>IF(A895="","",IF(AND(L895="Yes",K895="Yes",NOT(ISNUMBER(SEARCH("blocked",G895))),OR(F895="Standard domestic 15% (Box 7)",F895="Import - VAT paid at customs (Box 8)",F895="Import - Reverse charge (Box 9)"),OR(F895&lt;&gt;"Standard domestic 15% (Box 7)",AND(LEN(D895)=15,LEFT(D895,1)="3",RIGHT(D895,1)="3",ISNUMBER(--D895)))),I895,0))</f>
        <v/>
      </c>
      <c r="T895" s="34">
        <f>IF(A895="","",R895-S895)</f>
        <v/>
      </c>
      <c r="U895" s="23">
        <f>IF(A895="","",IF(O895=0,"Outside audit periods; ","")&amp;IF(F895="","No VAT category; ","")&amp;IF(ABS(Q895)&gt;Setup!$B$10,"VAT ≠ 15% × net; ","")&amp;IF(AND(F895="Standard domestic 15% (Box 7)",NOT(AND(LEN(D895)=15,LEFT(D895,1)="3",RIGHT(D895,1)="3",ISNUMBER(--D895)))),"Invalid/missing supplier VAT no; ","")&amp;IF(AND(L895="Yes",K895&lt;&gt;"Yes"),"VAT claimed without valid tax invoice; ","")&amp;IF(AND(L895="Yes",ISNUMBER(SEARCH("blocked",G895))),"Blocked input VAT claimed; ","")&amp;IF(AND(F895="Import - VAT paid at customs (Box 8)",M895=""),"Customs declaration no missing; ","")&amp;IF(AND(F895="Import - Reverse charge (Box 9)",E895="Saudi Arabia"),"RCM used for a local supplier; ","")&amp;IF(AND(L895="Yes",NOT(OR(F895="Standard domestic 15% (Box 7)",F895="Import - VAT paid at customs (Box 8)",F895="Import - Reverse charge (Box 9)"))),"VAT claimed on non-taxable category; ",""))</f>
        <v/>
      </c>
    </row>
    <row r="896">
      <c r="A896" s="17" t="n"/>
      <c r="B896" s="14" t="n"/>
      <c r="C896" s="14" t="n"/>
      <c r="D896" s="16" t="n"/>
      <c r="E896" s="14" t="n"/>
      <c r="F896" s="14" t="n"/>
      <c r="G896" s="14" t="n"/>
      <c r="H896" s="19" t="n"/>
      <c r="I896" s="19" t="n"/>
      <c r="J896" s="34">
        <f>IF(A896="","",H896+I896)</f>
        <v/>
      </c>
      <c r="K896" s="14" t="n"/>
      <c r="L896" s="14" t="n"/>
      <c r="M896" s="14" t="n"/>
      <c r="N896" s="14" t="n"/>
      <c r="O896" s="20">
        <f>IF(A896="","",SUMPRODUCT((A896&gt;=Setup!$C$19:$C$30)*(A896&lt;=Setup!$D$19:$D$30)*Setup!$A$19:$A$30))</f>
        <v/>
      </c>
      <c r="P896" s="34">
        <f>IF(A896="","",IF(OR(F896="Standard domestic 15% (Box 7)",F896="Import - VAT paid at customs (Box 8)",F896="Import - Reverse charge (Box 9)"),ROUND(H896*Setup!$B$9,2),0))</f>
        <v/>
      </c>
      <c r="Q896" s="34">
        <f>IF(A896="","",I896-P896)</f>
        <v/>
      </c>
      <c r="R896" s="34">
        <f>IF(A896="","",IF(L896="Yes",I896,0))</f>
        <v/>
      </c>
      <c r="S896" s="34">
        <f>IF(A896="","",IF(AND(L896="Yes",K896="Yes",NOT(ISNUMBER(SEARCH("blocked",G896))),OR(F896="Standard domestic 15% (Box 7)",F896="Import - VAT paid at customs (Box 8)",F896="Import - Reverse charge (Box 9)"),OR(F896&lt;&gt;"Standard domestic 15% (Box 7)",AND(LEN(D896)=15,LEFT(D896,1)="3",RIGHT(D896,1)="3",ISNUMBER(--D896)))),I896,0))</f>
        <v/>
      </c>
      <c r="T896" s="34">
        <f>IF(A896="","",R896-S896)</f>
        <v/>
      </c>
      <c r="U896" s="23">
        <f>IF(A896="","",IF(O896=0,"Outside audit periods; ","")&amp;IF(F896="","No VAT category; ","")&amp;IF(ABS(Q896)&gt;Setup!$B$10,"VAT ≠ 15% × net; ","")&amp;IF(AND(F896="Standard domestic 15% (Box 7)",NOT(AND(LEN(D896)=15,LEFT(D896,1)="3",RIGHT(D896,1)="3",ISNUMBER(--D896)))),"Invalid/missing supplier VAT no; ","")&amp;IF(AND(L896="Yes",K896&lt;&gt;"Yes"),"VAT claimed without valid tax invoice; ","")&amp;IF(AND(L896="Yes",ISNUMBER(SEARCH("blocked",G896))),"Blocked input VAT claimed; ","")&amp;IF(AND(F896="Import - VAT paid at customs (Box 8)",M896=""),"Customs declaration no missing; ","")&amp;IF(AND(F896="Import - Reverse charge (Box 9)",E896="Saudi Arabia"),"RCM used for a local supplier; ","")&amp;IF(AND(L896="Yes",NOT(OR(F896="Standard domestic 15% (Box 7)",F896="Import - VAT paid at customs (Box 8)",F896="Import - Reverse charge (Box 9)"))),"VAT claimed on non-taxable category; ",""))</f>
        <v/>
      </c>
    </row>
    <row r="897">
      <c r="A897" s="17" t="n"/>
      <c r="B897" s="14" t="n"/>
      <c r="C897" s="14" t="n"/>
      <c r="D897" s="16" t="n"/>
      <c r="E897" s="14" t="n"/>
      <c r="F897" s="14" t="n"/>
      <c r="G897" s="14" t="n"/>
      <c r="H897" s="19" t="n"/>
      <c r="I897" s="19" t="n"/>
      <c r="J897" s="34">
        <f>IF(A897="","",H897+I897)</f>
        <v/>
      </c>
      <c r="K897" s="14" t="n"/>
      <c r="L897" s="14" t="n"/>
      <c r="M897" s="14" t="n"/>
      <c r="N897" s="14" t="n"/>
      <c r="O897" s="20">
        <f>IF(A897="","",SUMPRODUCT((A897&gt;=Setup!$C$19:$C$30)*(A897&lt;=Setup!$D$19:$D$30)*Setup!$A$19:$A$30))</f>
        <v/>
      </c>
      <c r="P897" s="34">
        <f>IF(A897="","",IF(OR(F897="Standard domestic 15% (Box 7)",F897="Import - VAT paid at customs (Box 8)",F897="Import - Reverse charge (Box 9)"),ROUND(H897*Setup!$B$9,2),0))</f>
        <v/>
      </c>
      <c r="Q897" s="34">
        <f>IF(A897="","",I897-P897)</f>
        <v/>
      </c>
      <c r="R897" s="34">
        <f>IF(A897="","",IF(L897="Yes",I897,0))</f>
        <v/>
      </c>
      <c r="S897" s="34">
        <f>IF(A897="","",IF(AND(L897="Yes",K897="Yes",NOT(ISNUMBER(SEARCH("blocked",G897))),OR(F897="Standard domestic 15% (Box 7)",F897="Import - VAT paid at customs (Box 8)",F897="Import - Reverse charge (Box 9)"),OR(F897&lt;&gt;"Standard domestic 15% (Box 7)",AND(LEN(D897)=15,LEFT(D897,1)="3",RIGHT(D897,1)="3",ISNUMBER(--D897)))),I897,0))</f>
        <v/>
      </c>
      <c r="T897" s="34">
        <f>IF(A897="","",R897-S897)</f>
        <v/>
      </c>
      <c r="U897" s="23">
        <f>IF(A897="","",IF(O897=0,"Outside audit periods; ","")&amp;IF(F897="","No VAT category; ","")&amp;IF(ABS(Q897)&gt;Setup!$B$10,"VAT ≠ 15% × net; ","")&amp;IF(AND(F897="Standard domestic 15% (Box 7)",NOT(AND(LEN(D897)=15,LEFT(D897,1)="3",RIGHT(D897,1)="3",ISNUMBER(--D897)))),"Invalid/missing supplier VAT no; ","")&amp;IF(AND(L897="Yes",K897&lt;&gt;"Yes"),"VAT claimed without valid tax invoice; ","")&amp;IF(AND(L897="Yes",ISNUMBER(SEARCH("blocked",G897))),"Blocked input VAT claimed; ","")&amp;IF(AND(F897="Import - VAT paid at customs (Box 8)",M897=""),"Customs declaration no missing; ","")&amp;IF(AND(F897="Import - Reverse charge (Box 9)",E897="Saudi Arabia"),"RCM used for a local supplier; ","")&amp;IF(AND(L897="Yes",NOT(OR(F897="Standard domestic 15% (Box 7)",F897="Import - VAT paid at customs (Box 8)",F897="Import - Reverse charge (Box 9)"))),"VAT claimed on non-taxable category; ",""))</f>
        <v/>
      </c>
    </row>
    <row r="898">
      <c r="A898" s="17" t="n"/>
      <c r="B898" s="14" t="n"/>
      <c r="C898" s="14" t="n"/>
      <c r="D898" s="16" t="n"/>
      <c r="E898" s="14" t="n"/>
      <c r="F898" s="14" t="n"/>
      <c r="G898" s="14" t="n"/>
      <c r="H898" s="19" t="n"/>
      <c r="I898" s="19" t="n"/>
      <c r="J898" s="34">
        <f>IF(A898="","",H898+I898)</f>
        <v/>
      </c>
      <c r="K898" s="14" t="n"/>
      <c r="L898" s="14" t="n"/>
      <c r="M898" s="14" t="n"/>
      <c r="N898" s="14" t="n"/>
      <c r="O898" s="20">
        <f>IF(A898="","",SUMPRODUCT((A898&gt;=Setup!$C$19:$C$30)*(A898&lt;=Setup!$D$19:$D$30)*Setup!$A$19:$A$30))</f>
        <v/>
      </c>
      <c r="P898" s="34">
        <f>IF(A898="","",IF(OR(F898="Standard domestic 15% (Box 7)",F898="Import - VAT paid at customs (Box 8)",F898="Import - Reverse charge (Box 9)"),ROUND(H898*Setup!$B$9,2),0))</f>
        <v/>
      </c>
      <c r="Q898" s="34">
        <f>IF(A898="","",I898-P898)</f>
        <v/>
      </c>
      <c r="R898" s="34">
        <f>IF(A898="","",IF(L898="Yes",I898,0))</f>
        <v/>
      </c>
      <c r="S898" s="34">
        <f>IF(A898="","",IF(AND(L898="Yes",K898="Yes",NOT(ISNUMBER(SEARCH("blocked",G898))),OR(F898="Standard domestic 15% (Box 7)",F898="Import - VAT paid at customs (Box 8)",F898="Import - Reverse charge (Box 9)"),OR(F898&lt;&gt;"Standard domestic 15% (Box 7)",AND(LEN(D898)=15,LEFT(D898,1)="3",RIGHT(D898,1)="3",ISNUMBER(--D898)))),I898,0))</f>
        <v/>
      </c>
      <c r="T898" s="34">
        <f>IF(A898="","",R898-S898)</f>
        <v/>
      </c>
      <c r="U898" s="23">
        <f>IF(A898="","",IF(O898=0,"Outside audit periods; ","")&amp;IF(F898="","No VAT category; ","")&amp;IF(ABS(Q898)&gt;Setup!$B$10,"VAT ≠ 15% × net; ","")&amp;IF(AND(F898="Standard domestic 15% (Box 7)",NOT(AND(LEN(D898)=15,LEFT(D898,1)="3",RIGHT(D898,1)="3",ISNUMBER(--D898)))),"Invalid/missing supplier VAT no; ","")&amp;IF(AND(L898="Yes",K898&lt;&gt;"Yes"),"VAT claimed without valid tax invoice; ","")&amp;IF(AND(L898="Yes",ISNUMBER(SEARCH("blocked",G898))),"Blocked input VAT claimed; ","")&amp;IF(AND(F898="Import - VAT paid at customs (Box 8)",M898=""),"Customs declaration no missing; ","")&amp;IF(AND(F898="Import - Reverse charge (Box 9)",E898="Saudi Arabia"),"RCM used for a local supplier; ","")&amp;IF(AND(L898="Yes",NOT(OR(F898="Standard domestic 15% (Box 7)",F898="Import - VAT paid at customs (Box 8)",F898="Import - Reverse charge (Box 9)"))),"VAT claimed on non-taxable category; ",""))</f>
        <v/>
      </c>
    </row>
    <row r="899">
      <c r="A899" s="17" t="n"/>
      <c r="B899" s="14" t="n"/>
      <c r="C899" s="14" t="n"/>
      <c r="D899" s="16" t="n"/>
      <c r="E899" s="14" t="n"/>
      <c r="F899" s="14" t="n"/>
      <c r="G899" s="14" t="n"/>
      <c r="H899" s="19" t="n"/>
      <c r="I899" s="19" t="n"/>
      <c r="J899" s="34">
        <f>IF(A899="","",H899+I899)</f>
        <v/>
      </c>
      <c r="K899" s="14" t="n"/>
      <c r="L899" s="14" t="n"/>
      <c r="M899" s="14" t="n"/>
      <c r="N899" s="14" t="n"/>
      <c r="O899" s="20">
        <f>IF(A899="","",SUMPRODUCT((A899&gt;=Setup!$C$19:$C$30)*(A899&lt;=Setup!$D$19:$D$30)*Setup!$A$19:$A$30))</f>
        <v/>
      </c>
      <c r="P899" s="34">
        <f>IF(A899="","",IF(OR(F899="Standard domestic 15% (Box 7)",F899="Import - VAT paid at customs (Box 8)",F899="Import - Reverse charge (Box 9)"),ROUND(H899*Setup!$B$9,2),0))</f>
        <v/>
      </c>
      <c r="Q899" s="34">
        <f>IF(A899="","",I899-P899)</f>
        <v/>
      </c>
      <c r="R899" s="34">
        <f>IF(A899="","",IF(L899="Yes",I899,0))</f>
        <v/>
      </c>
      <c r="S899" s="34">
        <f>IF(A899="","",IF(AND(L899="Yes",K899="Yes",NOT(ISNUMBER(SEARCH("blocked",G899))),OR(F899="Standard domestic 15% (Box 7)",F899="Import - VAT paid at customs (Box 8)",F899="Import - Reverse charge (Box 9)"),OR(F899&lt;&gt;"Standard domestic 15% (Box 7)",AND(LEN(D899)=15,LEFT(D899,1)="3",RIGHT(D899,1)="3",ISNUMBER(--D899)))),I899,0))</f>
        <v/>
      </c>
      <c r="T899" s="34">
        <f>IF(A899="","",R899-S899)</f>
        <v/>
      </c>
      <c r="U899" s="23">
        <f>IF(A899="","",IF(O899=0,"Outside audit periods; ","")&amp;IF(F899="","No VAT category; ","")&amp;IF(ABS(Q899)&gt;Setup!$B$10,"VAT ≠ 15% × net; ","")&amp;IF(AND(F899="Standard domestic 15% (Box 7)",NOT(AND(LEN(D899)=15,LEFT(D899,1)="3",RIGHT(D899,1)="3",ISNUMBER(--D899)))),"Invalid/missing supplier VAT no; ","")&amp;IF(AND(L899="Yes",K899&lt;&gt;"Yes"),"VAT claimed without valid tax invoice; ","")&amp;IF(AND(L899="Yes",ISNUMBER(SEARCH("blocked",G899))),"Blocked input VAT claimed; ","")&amp;IF(AND(F899="Import - VAT paid at customs (Box 8)",M899=""),"Customs declaration no missing; ","")&amp;IF(AND(F899="Import - Reverse charge (Box 9)",E899="Saudi Arabia"),"RCM used for a local supplier; ","")&amp;IF(AND(L899="Yes",NOT(OR(F899="Standard domestic 15% (Box 7)",F899="Import - VAT paid at customs (Box 8)",F899="Import - Reverse charge (Box 9)"))),"VAT claimed on non-taxable category; ",""))</f>
        <v/>
      </c>
    </row>
    <row r="900">
      <c r="A900" s="17" t="n"/>
      <c r="B900" s="14" t="n"/>
      <c r="C900" s="14" t="n"/>
      <c r="D900" s="16" t="n"/>
      <c r="E900" s="14" t="n"/>
      <c r="F900" s="14" t="n"/>
      <c r="G900" s="14" t="n"/>
      <c r="H900" s="19" t="n"/>
      <c r="I900" s="19" t="n"/>
      <c r="J900" s="34">
        <f>IF(A900="","",H900+I900)</f>
        <v/>
      </c>
      <c r="K900" s="14" t="n"/>
      <c r="L900" s="14" t="n"/>
      <c r="M900" s="14" t="n"/>
      <c r="N900" s="14" t="n"/>
      <c r="O900" s="20">
        <f>IF(A900="","",SUMPRODUCT((A900&gt;=Setup!$C$19:$C$30)*(A900&lt;=Setup!$D$19:$D$30)*Setup!$A$19:$A$30))</f>
        <v/>
      </c>
      <c r="P900" s="34">
        <f>IF(A900="","",IF(OR(F900="Standard domestic 15% (Box 7)",F900="Import - VAT paid at customs (Box 8)",F900="Import - Reverse charge (Box 9)"),ROUND(H900*Setup!$B$9,2),0))</f>
        <v/>
      </c>
      <c r="Q900" s="34">
        <f>IF(A900="","",I900-P900)</f>
        <v/>
      </c>
      <c r="R900" s="34">
        <f>IF(A900="","",IF(L900="Yes",I900,0))</f>
        <v/>
      </c>
      <c r="S900" s="34">
        <f>IF(A900="","",IF(AND(L900="Yes",K900="Yes",NOT(ISNUMBER(SEARCH("blocked",G900))),OR(F900="Standard domestic 15% (Box 7)",F900="Import - VAT paid at customs (Box 8)",F900="Import - Reverse charge (Box 9)"),OR(F900&lt;&gt;"Standard domestic 15% (Box 7)",AND(LEN(D900)=15,LEFT(D900,1)="3",RIGHT(D900,1)="3",ISNUMBER(--D900)))),I900,0))</f>
        <v/>
      </c>
      <c r="T900" s="34">
        <f>IF(A900="","",R900-S900)</f>
        <v/>
      </c>
      <c r="U900" s="23">
        <f>IF(A900="","",IF(O900=0,"Outside audit periods; ","")&amp;IF(F900="","No VAT category; ","")&amp;IF(ABS(Q900)&gt;Setup!$B$10,"VAT ≠ 15% × net; ","")&amp;IF(AND(F900="Standard domestic 15% (Box 7)",NOT(AND(LEN(D900)=15,LEFT(D900,1)="3",RIGHT(D900,1)="3",ISNUMBER(--D900)))),"Invalid/missing supplier VAT no; ","")&amp;IF(AND(L900="Yes",K900&lt;&gt;"Yes"),"VAT claimed without valid tax invoice; ","")&amp;IF(AND(L900="Yes",ISNUMBER(SEARCH("blocked",G900))),"Blocked input VAT claimed; ","")&amp;IF(AND(F900="Import - VAT paid at customs (Box 8)",M900=""),"Customs declaration no missing; ","")&amp;IF(AND(F900="Import - Reverse charge (Box 9)",E900="Saudi Arabia"),"RCM used for a local supplier; ","")&amp;IF(AND(L900="Yes",NOT(OR(F900="Standard domestic 15% (Box 7)",F900="Import - VAT paid at customs (Box 8)",F900="Import - Reverse charge (Box 9)"))),"VAT claimed on non-taxable category; ",""))</f>
        <v/>
      </c>
    </row>
    <row r="901">
      <c r="A901" s="17" t="n"/>
      <c r="B901" s="14" t="n"/>
      <c r="C901" s="14" t="n"/>
      <c r="D901" s="16" t="n"/>
      <c r="E901" s="14" t="n"/>
      <c r="F901" s="14" t="n"/>
      <c r="G901" s="14" t="n"/>
      <c r="H901" s="19" t="n"/>
      <c r="I901" s="19" t="n"/>
      <c r="J901" s="34">
        <f>IF(A901="","",H901+I901)</f>
        <v/>
      </c>
      <c r="K901" s="14" t="n"/>
      <c r="L901" s="14" t="n"/>
      <c r="M901" s="14" t="n"/>
      <c r="N901" s="14" t="n"/>
      <c r="O901" s="20">
        <f>IF(A901="","",SUMPRODUCT((A901&gt;=Setup!$C$19:$C$30)*(A901&lt;=Setup!$D$19:$D$30)*Setup!$A$19:$A$30))</f>
        <v/>
      </c>
      <c r="P901" s="34">
        <f>IF(A901="","",IF(OR(F901="Standard domestic 15% (Box 7)",F901="Import - VAT paid at customs (Box 8)",F901="Import - Reverse charge (Box 9)"),ROUND(H901*Setup!$B$9,2),0))</f>
        <v/>
      </c>
      <c r="Q901" s="34">
        <f>IF(A901="","",I901-P901)</f>
        <v/>
      </c>
      <c r="R901" s="34">
        <f>IF(A901="","",IF(L901="Yes",I901,0))</f>
        <v/>
      </c>
      <c r="S901" s="34">
        <f>IF(A901="","",IF(AND(L901="Yes",K901="Yes",NOT(ISNUMBER(SEARCH("blocked",G901))),OR(F901="Standard domestic 15% (Box 7)",F901="Import - VAT paid at customs (Box 8)",F901="Import - Reverse charge (Box 9)"),OR(F901&lt;&gt;"Standard domestic 15% (Box 7)",AND(LEN(D901)=15,LEFT(D901,1)="3",RIGHT(D901,1)="3",ISNUMBER(--D901)))),I901,0))</f>
        <v/>
      </c>
      <c r="T901" s="34">
        <f>IF(A901="","",R901-S901)</f>
        <v/>
      </c>
      <c r="U901" s="23">
        <f>IF(A901="","",IF(O901=0,"Outside audit periods; ","")&amp;IF(F901="","No VAT category; ","")&amp;IF(ABS(Q901)&gt;Setup!$B$10,"VAT ≠ 15% × net; ","")&amp;IF(AND(F901="Standard domestic 15% (Box 7)",NOT(AND(LEN(D901)=15,LEFT(D901,1)="3",RIGHT(D901,1)="3",ISNUMBER(--D901)))),"Invalid/missing supplier VAT no; ","")&amp;IF(AND(L901="Yes",K901&lt;&gt;"Yes"),"VAT claimed without valid tax invoice; ","")&amp;IF(AND(L901="Yes",ISNUMBER(SEARCH("blocked",G901))),"Blocked input VAT claimed; ","")&amp;IF(AND(F901="Import - VAT paid at customs (Box 8)",M901=""),"Customs declaration no missing; ","")&amp;IF(AND(F901="Import - Reverse charge (Box 9)",E901="Saudi Arabia"),"RCM used for a local supplier; ","")&amp;IF(AND(L901="Yes",NOT(OR(F901="Standard domestic 15% (Box 7)",F901="Import - VAT paid at customs (Box 8)",F901="Import - Reverse charge (Box 9)"))),"VAT claimed on non-taxable category; ",""))</f>
        <v/>
      </c>
    </row>
    <row r="902">
      <c r="A902" s="17" t="n"/>
      <c r="B902" s="14" t="n"/>
      <c r="C902" s="14" t="n"/>
      <c r="D902" s="16" t="n"/>
      <c r="E902" s="14" t="n"/>
      <c r="F902" s="14" t="n"/>
      <c r="G902" s="14" t="n"/>
      <c r="H902" s="19" t="n"/>
      <c r="I902" s="19" t="n"/>
      <c r="J902" s="34">
        <f>IF(A902="","",H902+I902)</f>
        <v/>
      </c>
      <c r="K902" s="14" t="n"/>
      <c r="L902" s="14" t="n"/>
      <c r="M902" s="14" t="n"/>
      <c r="N902" s="14" t="n"/>
      <c r="O902" s="20">
        <f>IF(A902="","",SUMPRODUCT((A902&gt;=Setup!$C$19:$C$30)*(A902&lt;=Setup!$D$19:$D$30)*Setup!$A$19:$A$30))</f>
        <v/>
      </c>
      <c r="P902" s="34">
        <f>IF(A902="","",IF(OR(F902="Standard domestic 15% (Box 7)",F902="Import - VAT paid at customs (Box 8)",F902="Import - Reverse charge (Box 9)"),ROUND(H902*Setup!$B$9,2),0))</f>
        <v/>
      </c>
      <c r="Q902" s="34">
        <f>IF(A902="","",I902-P902)</f>
        <v/>
      </c>
      <c r="R902" s="34">
        <f>IF(A902="","",IF(L902="Yes",I902,0))</f>
        <v/>
      </c>
      <c r="S902" s="34">
        <f>IF(A902="","",IF(AND(L902="Yes",K902="Yes",NOT(ISNUMBER(SEARCH("blocked",G902))),OR(F902="Standard domestic 15% (Box 7)",F902="Import - VAT paid at customs (Box 8)",F902="Import - Reverse charge (Box 9)"),OR(F902&lt;&gt;"Standard domestic 15% (Box 7)",AND(LEN(D902)=15,LEFT(D902,1)="3",RIGHT(D902,1)="3",ISNUMBER(--D902)))),I902,0))</f>
        <v/>
      </c>
      <c r="T902" s="34">
        <f>IF(A902="","",R902-S902)</f>
        <v/>
      </c>
      <c r="U902" s="23">
        <f>IF(A902="","",IF(O902=0,"Outside audit periods; ","")&amp;IF(F902="","No VAT category; ","")&amp;IF(ABS(Q902)&gt;Setup!$B$10,"VAT ≠ 15% × net; ","")&amp;IF(AND(F902="Standard domestic 15% (Box 7)",NOT(AND(LEN(D902)=15,LEFT(D902,1)="3",RIGHT(D902,1)="3",ISNUMBER(--D902)))),"Invalid/missing supplier VAT no; ","")&amp;IF(AND(L902="Yes",K902&lt;&gt;"Yes"),"VAT claimed without valid tax invoice; ","")&amp;IF(AND(L902="Yes",ISNUMBER(SEARCH("blocked",G902))),"Blocked input VAT claimed; ","")&amp;IF(AND(F902="Import - VAT paid at customs (Box 8)",M902=""),"Customs declaration no missing; ","")&amp;IF(AND(F902="Import - Reverse charge (Box 9)",E902="Saudi Arabia"),"RCM used for a local supplier; ","")&amp;IF(AND(L902="Yes",NOT(OR(F902="Standard domestic 15% (Box 7)",F902="Import - VAT paid at customs (Box 8)",F902="Import - Reverse charge (Box 9)"))),"VAT claimed on non-taxable category; ",""))</f>
        <v/>
      </c>
    </row>
    <row r="903">
      <c r="A903" s="17" t="n"/>
      <c r="B903" s="14" t="n"/>
      <c r="C903" s="14" t="n"/>
      <c r="D903" s="16" t="n"/>
      <c r="E903" s="14" t="n"/>
      <c r="F903" s="14" t="n"/>
      <c r="G903" s="14" t="n"/>
      <c r="H903" s="19" t="n"/>
      <c r="I903" s="19" t="n"/>
      <c r="J903" s="34">
        <f>IF(A903="","",H903+I903)</f>
        <v/>
      </c>
      <c r="K903" s="14" t="n"/>
      <c r="L903" s="14" t="n"/>
      <c r="M903" s="14" t="n"/>
      <c r="N903" s="14" t="n"/>
      <c r="O903" s="20">
        <f>IF(A903="","",SUMPRODUCT((A903&gt;=Setup!$C$19:$C$30)*(A903&lt;=Setup!$D$19:$D$30)*Setup!$A$19:$A$30))</f>
        <v/>
      </c>
      <c r="P903" s="34">
        <f>IF(A903="","",IF(OR(F903="Standard domestic 15% (Box 7)",F903="Import - VAT paid at customs (Box 8)",F903="Import - Reverse charge (Box 9)"),ROUND(H903*Setup!$B$9,2),0))</f>
        <v/>
      </c>
      <c r="Q903" s="34">
        <f>IF(A903="","",I903-P903)</f>
        <v/>
      </c>
      <c r="R903" s="34">
        <f>IF(A903="","",IF(L903="Yes",I903,0))</f>
        <v/>
      </c>
      <c r="S903" s="34">
        <f>IF(A903="","",IF(AND(L903="Yes",K903="Yes",NOT(ISNUMBER(SEARCH("blocked",G903))),OR(F903="Standard domestic 15% (Box 7)",F903="Import - VAT paid at customs (Box 8)",F903="Import - Reverse charge (Box 9)"),OR(F903&lt;&gt;"Standard domestic 15% (Box 7)",AND(LEN(D903)=15,LEFT(D903,1)="3",RIGHT(D903,1)="3",ISNUMBER(--D903)))),I903,0))</f>
        <v/>
      </c>
      <c r="T903" s="34">
        <f>IF(A903="","",R903-S903)</f>
        <v/>
      </c>
      <c r="U903" s="23">
        <f>IF(A903="","",IF(O903=0,"Outside audit periods; ","")&amp;IF(F903="","No VAT category; ","")&amp;IF(ABS(Q903)&gt;Setup!$B$10,"VAT ≠ 15% × net; ","")&amp;IF(AND(F903="Standard domestic 15% (Box 7)",NOT(AND(LEN(D903)=15,LEFT(D903,1)="3",RIGHT(D903,1)="3",ISNUMBER(--D903)))),"Invalid/missing supplier VAT no; ","")&amp;IF(AND(L903="Yes",K903&lt;&gt;"Yes"),"VAT claimed without valid tax invoice; ","")&amp;IF(AND(L903="Yes",ISNUMBER(SEARCH("blocked",G903))),"Blocked input VAT claimed; ","")&amp;IF(AND(F903="Import - VAT paid at customs (Box 8)",M903=""),"Customs declaration no missing; ","")&amp;IF(AND(F903="Import - Reverse charge (Box 9)",E903="Saudi Arabia"),"RCM used for a local supplier; ","")&amp;IF(AND(L903="Yes",NOT(OR(F903="Standard domestic 15% (Box 7)",F903="Import - VAT paid at customs (Box 8)",F903="Import - Reverse charge (Box 9)"))),"VAT claimed on non-taxable category; ",""))</f>
        <v/>
      </c>
    </row>
    <row r="904">
      <c r="A904" s="17" t="n"/>
      <c r="B904" s="14" t="n"/>
      <c r="C904" s="14" t="n"/>
      <c r="D904" s="16" t="n"/>
      <c r="E904" s="14" t="n"/>
      <c r="F904" s="14" t="n"/>
      <c r="G904" s="14" t="n"/>
      <c r="H904" s="19" t="n"/>
      <c r="I904" s="19" t="n"/>
      <c r="J904" s="34">
        <f>IF(A904="","",H904+I904)</f>
        <v/>
      </c>
      <c r="K904" s="14" t="n"/>
      <c r="L904" s="14" t="n"/>
      <c r="M904" s="14" t="n"/>
      <c r="N904" s="14" t="n"/>
      <c r="O904" s="20">
        <f>IF(A904="","",SUMPRODUCT((A904&gt;=Setup!$C$19:$C$30)*(A904&lt;=Setup!$D$19:$D$30)*Setup!$A$19:$A$30))</f>
        <v/>
      </c>
      <c r="P904" s="34">
        <f>IF(A904="","",IF(OR(F904="Standard domestic 15% (Box 7)",F904="Import - VAT paid at customs (Box 8)",F904="Import - Reverse charge (Box 9)"),ROUND(H904*Setup!$B$9,2),0))</f>
        <v/>
      </c>
      <c r="Q904" s="34">
        <f>IF(A904="","",I904-P904)</f>
        <v/>
      </c>
      <c r="R904" s="34">
        <f>IF(A904="","",IF(L904="Yes",I904,0))</f>
        <v/>
      </c>
      <c r="S904" s="34">
        <f>IF(A904="","",IF(AND(L904="Yes",K904="Yes",NOT(ISNUMBER(SEARCH("blocked",G904))),OR(F904="Standard domestic 15% (Box 7)",F904="Import - VAT paid at customs (Box 8)",F904="Import - Reverse charge (Box 9)"),OR(F904&lt;&gt;"Standard domestic 15% (Box 7)",AND(LEN(D904)=15,LEFT(D904,1)="3",RIGHT(D904,1)="3",ISNUMBER(--D904)))),I904,0))</f>
        <v/>
      </c>
      <c r="T904" s="34">
        <f>IF(A904="","",R904-S904)</f>
        <v/>
      </c>
      <c r="U904" s="23">
        <f>IF(A904="","",IF(O904=0,"Outside audit periods; ","")&amp;IF(F904="","No VAT category; ","")&amp;IF(ABS(Q904)&gt;Setup!$B$10,"VAT ≠ 15% × net; ","")&amp;IF(AND(F904="Standard domestic 15% (Box 7)",NOT(AND(LEN(D904)=15,LEFT(D904,1)="3",RIGHT(D904,1)="3",ISNUMBER(--D904)))),"Invalid/missing supplier VAT no; ","")&amp;IF(AND(L904="Yes",K904&lt;&gt;"Yes"),"VAT claimed without valid tax invoice; ","")&amp;IF(AND(L904="Yes",ISNUMBER(SEARCH("blocked",G904))),"Blocked input VAT claimed; ","")&amp;IF(AND(F904="Import - VAT paid at customs (Box 8)",M904=""),"Customs declaration no missing; ","")&amp;IF(AND(F904="Import - Reverse charge (Box 9)",E904="Saudi Arabia"),"RCM used for a local supplier; ","")&amp;IF(AND(L904="Yes",NOT(OR(F904="Standard domestic 15% (Box 7)",F904="Import - VAT paid at customs (Box 8)",F904="Import - Reverse charge (Box 9)"))),"VAT claimed on non-taxable category; ",""))</f>
        <v/>
      </c>
    </row>
    <row r="905">
      <c r="A905" s="17" t="n"/>
      <c r="B905" s="14" t="n"/>
      <c r="C905" s="14" t="n"/>
      <c r="D905" s="16" t="n"/>
      <c r="E905" s="14" t="n"/>
      <c r="F905" s="14" t="n"/>
      <c r="G905" s="14" t="n"/>
      <c r="H905" s="19" t="n"/>
      <c r="I905" s="19" t="n"/>
      <c r="J905" s="34">
        <f>IF(A905="","",H905+I905)</f>
        <v/>
      </c>
      <c r="K905" s="14" t="n"/>
      <c r="L905" s="14" t="n"/>
      <c r="M905" s="14" t="n"/>
      <c r="N905" s="14" t="n"/>
      <c r="O905" s="20">
        <f>IF(A905="","",SUMPRODUCT((A905&gt;=Setup!$C$19:$C$30)*(A905&lt;=Setup!$D$19:$D$30)*Setup!$A$19:$A$30))</f>
        <v/>
      </c>
      <c r="P905" s="34">
        <f>IF(A905="","",IF(OR(F905="Standard domestic 15% (Box 7)",F905="Import - VAT paid at customs (Box 8)",F905="Import - Reverse charge (Box 9)"),ROUND(H905*Setup!$B$9,2),0))</f>
        <v/>
      </c>
      <c r="Q905" s="34">
        <f>IF(A905="","",I905-P905)</f>
        <v/>
      </c>
      <c r="R905" s="34">
        <f>IF(A905="","",IF(L905="Yes",I905,0))</f>
        <v/>
      </c>
      <c r="S905" s="34">
        <f>IF(A905="","",IF(AND(L905="Yes",K905="Yes",NOT(ISNUMBER(SEARCH("blocked",G905))),OR(F905="Standard domestic 15% (Box 7)",F905="Import - VAT paid at customs (Box 8)",F905="Import - Reverse charge (Box 9)"),OR(F905&lt;&gt;"Standard domestic 15% (Box 7)",AND(LEN(D905)=15,LEFT(D905,1)="3",RIGHT(D905,1)="3",ISNUMBER(--D905)))),I905,0))</f>
        <v/>
      </c>
      <c r="T905" s="34">
        <f>IF(A905="","",R905-S905)</f>
        <v/>
      </c>
      <c r="U905" s="23">
        <f>IF(A905="","",IF(O905=0,"Outside audit periods; ","")&amp;IF(F905="","No VAT category; ","")&amp;IF(ABS(Q905)&gt;Setup!$B$10,"VAT ≠ 15% × net; ","")&amp;IF(AND(F905="Standard domestic 15% (Box 7)",NOT(AND(LEN(D905)=15,LEFT(D905,1)="3",RIGHT(D905,1)="3",ISNUMBER(--D905)))),"Invalid/missing supplier VAT no; ","")&amp;IF(AND(L905="Yes",K905&lt;&gt;"Yes"),"VAT claimed without valid tax invoice; ","")&amp;IF(AND(L905="Yes",ISNUMBER(SEARCH("blocked",G905))),"Blocked input VAT claimed; ","")&amp;IF(AND(F905="Import - VAT paid at customs (Box 8)",M905=""),"Customs declaration no missing; ","")&amp;IF(AND(F905="Import - Reverse charge (Box 9)",E905="Saudi Arabia"),"RCM used for a local supplier; ","")&amp;IF(AND(L905="Yes",NOT(OR(F905="Standard domestic 15% (Box 7)",F905="Import - VAT paid at customs (Box 8)",F905="Import - Reverse charge (Box 9)"))),"VAT claimed on non-taxable category; ",""))</f>
        <v/>
      </c>
    </row>
    <row r="906">
      <c r="A906" s="17" t="n"/>
      <c r="B906" s="14" t="n"/>
      <c r="C906" s="14" t="n"/>
      <c r="D906" s="16" t="n"/>
      <c r="E906" s="14" t="n"/>
      <c r="F906" s="14" t="n"/>
      <c r="G906" s="14" t="n"/>
      <c r="H906" s="19" t="n"/>
      <c r="I906" s="19" t="n"/>
      <c r="J906" s="34">
        <f>IF(A906="","",H906+I906)</f>
        <v/>
      </c>
      <c r="K906" s="14" t="n"/>
      <c r="L906" s="14" t="n"/>
      <c r="M906" s="14" t="n"/>
      <c r="N906" s="14" t="n"/>
      <c r="O906" s="20">
        <f>IF(A906="","",SUMPRODUCT((A906&gt;=Setup!$C$19:$C$30)*(A906&lt;=Setup!$D$19:$D$30)*Setup!$A$19:$A$30))</f>
        <v/>
      </c>
      <c r="P906" s="34">
        <f>IF(A906="","",IF(OR(F906="Standard domestic 15% (Box 7)",F906="Import - VAT paid at customs (Box 8)",F906="Import - Reverse charge (Box 9)"),ROUND(H906*Setup!$B$9,2),0))</f>
        <v/>
      </c>
      <c r="Q906" s="34">
        <f>IF(A906="","",I906-P906)</f>
        <v/>
      </c>
      <c r="R906" s="34">
        <f>IF(A906="","",IF(L906="Yes",I906,0))</f>
        <v/>
      </c>
      <c r="S906" s="34">
        <f>IF(A906="","",IF(AND(L906="Yes",K906="Yes",NOT(ISNUMBER(SEARCH("blocked",G906))),OR(F906="Standard domestic 15% (Box 7)",F906="Import - VAT paid at customs (Box 8)",F906="Import - Reverse charge (Box 9)"),OR(F906&lt;&gt;"Standard domestic 15% (Box 7)",AND(LEN(D906)=15,LEFT(D906,1)="3",RIGHT(D906,1)="3",ISNUMBER(--D906)))),I906,0))</f>
        <v/>
      </c>
      <c r="T906" s="34">
        <f>IF(A906="","",R906-S906)</f>
        <v/>
      </c>
      <c r="U906" s="23">
        <f>IF(A906="","",IF(O906=0,"Outside audit periods; ","")&amp;IF(F906="","No VAT category; ","")&amp;IF(ABS(Q906)&gt;Setup!$B$10,"VAT ≠ 15% × net; ","")&amp;IF(AND(F906="Standard domestic 15% (Box 7)",NOT(AND(LEN(D906)=15,LEFT(D906,1)="3",RIGHT(D906,1)="3",ISNUMBER(--D906)))),"Invalid/missing supplier VAT no; ","")&amp;IF(AND(L906="Yes",K906&lt;&gt;"Yes"),"VAT claimed without valid tax invoice; ","")&amp;IF(AND(L906="Yes",ISNUMBER(SEARCH("blocked",G906))),"Blocked input VAT claimed; ","")&amp;IF(AND(F906="Import - VAT paid at customs (Box 8)",M906=""),"Customs declaration no missing; ","")&amp;IF(AND(F906="Import - Reverse charge (Box 9)",E906="Saudi Arabia"),"RCM used for a local supplier; ","")&amp;IF(AND(L906="Yes",NOT(OR(F906="Standard domestic 15% (Box 7)",F906="Import - VAT paid at customs (Box 8)",F906="Import - Reverse charge (Box 9)"))),"VAT claimed on non-taxable category; ",""))</f>
        <v/>
      </c>
    </row>
    <row r="907">
      <c r="A907" s="17" t="n"/>
      <c r="B907" s="14" t="n"/>
      <c r="C907" s="14" t="n"/>
      <c r="D907" s="16" t="n"/>
      <c r="E907" s="14" t="n"/>
      <c r="F907" s="14" t="n"/>
      <c r="G907" s="14" t="n"/>
      <c r="H907" s="19" t="n"/>
      <c r="I907" s="19" t="n"/>
      <c r="J907" s="34">
        <f>IF(A907="","",H907+I907)</f>
        <v/>
      </c>
      <c r="K907" s="14" t="n"/>
      <c r="L907" s="14" t="n"/>
      <c r="M907" s="14" t="n"/>
      <c r="N907" s="14" t="n"/>
      <c r="O907" s="20">
        <f>IF(A907="","",SUMPRODUCT((A907&gt;=Setup!$C$19:$C$30)*(A907&lt;=Setup!$D$19:$D$30)*Setup!$A$19:$A$30))</f>
        <v/>
      </c>
      <c r="P907" s="34">
        <f>IF(A907="","",IF(OR(F907="Standard domestic 15% (Box 7)",F907="Import - VAT paid at customs (Box 8)",F907="Import - Reverse charge (Box 9)"),ROUND(H907*Setup!$B$9,2),0))</f>
        <v/>
      </c>
      <c r="Q907" s="34">
        <f>IF(A907="","",I907-P907)</f>
        <v/>
      </c>
      <c r="R907" s="34">
        <f>IF(A907="","",IF(L907="Yes",I907,0))</f>
        <v/>
      </c>
      <c r="S907" s="34">
        <f>IF(A907="","",IF(AND(L907="Yes",K907="Yes",NOT(ISNUMBER(SEARCH("blocked",G907))),OR(F907="Standard domestic 15% (Box 7)",F907="Import - VAT paid at customs (Box 8)",F907="Import - Reverse charge (Box 9)"),OR(F907&lt;&gt;"Standard domestic 15% (Box 7)",AND(LEN(D907)=15,LEFT(D907,1)="3",RIGHT(D907,1)="3",ISNUMBER(--D907)))),I907,0))</f>
        <v/>
      </c>
      <c r="T907" s="34">
        <f>IF(A907="","",R907-S907)</f>
        <v/>
      </c>
      <c r="U907" s="23">
        <f>IF(A907="","",IF(O907=0,"Outside audit periods; ","")&amp;IF(F907="","No VAT category; ","")&amp;IF(ABS(Q907)&gt;Setup!$B$10,"VAT ≠ 15% × net; ","")&amp;IF(AND(F907="Standard domestic 15% (Box 7)",NOT(AND(LEN(D907)=15,LEFT(D907,1)="3",RIGHT(D907,1)="3",ISNUMBER(--D907)))),"Invalid/missing supplier VAT no; ","")&amp;IF(AND(L907="Yes",K907&lt;&gt;"Yes"),"VAT claimed without valid tax invoice; ","")&amp;IF(AND(L907="Yes",ISNUMBER(SEARCH("blocked",G907))),"Blocked input VAT claimed; ","")&amp;IF(AND(F907="Import - VAT paid at customs (Box 8)",M907=""),"Customs declaration no missing; ","")&amp;IF(AND(F907="Import - Reverse charge (Box 9)",E907="Saudi Arabia"),"RCM used for a local supplier; ","")&amp;IF(AND(L907="Yes",NOT(OR(F907="Standard domestic 15% (Box 7)",F907="Import - VAT paid at customs (Box 8)",F907="Import - Reverse charge (Box 9)"))),"VAT claimed on non-taxable category; ",""))</f>
        <v/>
      </c>
    </row>
    <row r="908">
      <c r="A908" s="17" t="n"/>
      <c r="B908" s="14" t="n"/>
      <c r="C908" s="14" t="n"/>
      <c r="D908" s="16" t="n"/>
      <c r="E908" s="14" t="n"/>
      <c r="F908" s="14" t="n"/>
      <c r="G908" s="14" t="n"/>
      <c r="H908" s="19" t="n"/>
      <c r="I908" s="19" t="n"/>
      <c r="J908" s="34">
        <f>IF(A908="","",H908+I908)</f>
        <v/>
      </c>
      <c r="K908" s="14" t="n"/>
      <c r="L908" s="14" t="n"/>
      <c r="M908" s="14" t="n"/>
      <c r="N908" s="14" t="n"/>
      <c r="O908" s="20">
        <f>IF(A908="","",SUMPRODUCT((A908&gt;=Setup!$C$19:$C$30)*(A908&lt;=Setup!$D$19:$D$30)*Setup!$A$19:$A$30))</f>
        <v/>
      </c>
      <c r="P908" s="34">
        <f>IF(A908="","",IF(OR(F908="Standard domestic 15% (Box 7)",F908="Import - VAT paid at customs (Box 8)",F908="Import - Reverse charge (Box 9)"),ROUND(H908*Setup!$B$9,2),0))</f>
        <v/>
      </c>
      <c r="Q908" s="34">
        <f>IF(A908="","",I908-P908)</f>
        <v/>
      </c>
      <c r="R908" s="34">
        <f>IF(A908="","",IF(L908="Yes",I908,0))</f>
        <v/>
      </c>
      <c r="S908" s="34">
        <f>IF(A908="","",IF(AND(L908="Yes",K908="Yes",NOT(ISNUMBER(SEARCH("blocked",G908))),OR(F908="Standard domestic 15% (Box 7)",F908="Import - VAT paid at customs (Box 8)",F908="Import - Reverse charge (Box 9)"),OR(F908&lt;&gt;"Standard domestic 15% (Box 7)",AND(LEN(D908)=15,LEFT(D908,1)="3",RIGHT(D908,1)="3",ISNUMBER(--D908)))),I908,0))</f>
        <v/>
      </c>
      <c r="T908" s="34">
        <f>IF(A908="","",R908-S908)</f>
        <v/>
      </c>
      <c r="U908" s="23">
        <f>IF(A908="","",IF(O908=0,"Outside audit periods; ","")&amp;IF(F908="","No VAT category; ","")&amp;IF(ABS(Q908)&gt;Setup!$B$10,"VAT ≠ 15% × net; ","")&amp;IF(AND(F908="Standard domestic 15% (Box 7)",NOT(AND(LEN(D908)=15,LEFT(D908,1)="3",RIGHT(D908,1)="3",ISNUMBER(--D908)))),"Invalid/missing supplier VAT no; ","")&amp;IF(AND(L908="Yes",K908&lt;&gt;"Yes"),"VAT claimed without valid tax invoice; ","")&amp;IF(AND(L908="Yes",ISNUMBER(SEARCH("blocked",G908))),"Blocked input VAT claimed; ","")&amp;IF(AND(F908="Import - VAT paid at customs (Box 8)",M908=""),"Customs declaration no missing; ","")&amp;IF(AND(F908="Import - Reverse charge (Box 9)",E908="Saudi Arabia"),"RCM used for a local supplier; ","")&amp;IF(AND(L908="Yes",NOT(OR(F908="Standard domestic 15% (Box 7)",F908="Import - VAT paid at customs (Box 8)",F908="Import - Reverse charge (Box 9)"))),"VAT claimed on non-taxable category; ",""))</f>
        <v/>
      </c>
    </row>
    <row r="909">
      <c r="A909" s="17" t="n"/>
      <c r="B909" s="14" t="n"/>
      <c r="C909" s="14" t="n"/>
      <c r="D909" s="16" t="n"/>
      <c r="E909" s="14" t="n"/>
      <c r="F909" s="14" t="n"/>
      <c r="G909" s="14" t="n"/>
      <c r="H909" s="19" t="n"/>
      <c r="I909" s="19" t="n"/>
      <c r="J909" s="34">
        <f>IF(A909="","",H909+I909)</f>
        <v/>
      </c>
      <c r="K909" s="14" t="n"/>
      <c r="L909" s="14" t="n"/>
      <c r="M909" s="14" t="n"/>
      <c r="N909" s="14" t="n"/>
      <c r="O909" s="20">
        <f>IF(A909="","",SUMPRODUCT((A909&gt;=Setup!$C$19:$C$30)*(A909&lt;=Setup!$D$19:$D$30)*Setup!$A$19:$A$30))</f>
        <v/>
      </c>
      <c r="P909" s="34">
        <f>IF(A909="","",IF(OR(F909="Standard domestic 15% (Box 7)",F909="Import - VAT paid at customs (Box 8)",F909="Import - Reverse charge (Box 9)"),ROUND(H909*Setup!$B$9,2),0))</f>
        <v/>
      </c>
      <c r="Q909" s="34">
        <f>IF(A909="","",I909-P909)</f>
        <v/>
      </c>
      <c r="R909" s="34">
        <f>IF(A909="","",IF(L909="Yes",I909,0))</f>
        <v/>
      </c>
      <c r="S909" s="34">
        <f>IF(A909="","",IF(AND(L909="Yes",K909="Yes",NOT(ISNUMBER(SEARCH("blocked",G909))),OR(F909="Standard domestic 15% (Box 7)",F909="Import - VAT paid at customs (Box 8)",F909="Import - Reverse charge (Box 9)"),OR(F909&lt;&gt;"Standard domestic 15% (Box 7)",AND(LEN(D909)=15,LEFT(D909,1)="3",RIGHT(D909,1)="3",ISNUMBER(--D909)))),I909,0))</f>
        <v/>
      </c>
      <c r="T909" s="34">
        <f>IF(A909="","",R909-S909)</f>
        <v/>
      </c>
      <c r="U909" s="23">
        <f>IF(A909="","",IF(O909=0,"Outside audit periods; ","")&amp;IF(F909="","No VAT category; ","")&amp;IF(ABS(Q909)&gt;Setup!$B$10,"VAT ≠ 15% × net; ","")&amp;IF(AND(F909="Standard domestic 15% (Box 7)",NOT(AND(LEN(D909)=15,LEFT(D909,1)="3",RIGHT(D909,1)="3",ISNUMBER(--D909)))),"Invalid/missing supplier VAT no; ","")&amp;IF(AND(L909="Yes",K909&lt;&gt;"Yes"),"VAT claimed without valid tax invoice; ","")&amp;IF(AND(L909="Yes",ISNUMBER(SEARCH("blocked",G909))),"Blocked input VAT claimed; ","")&amp;IF(AND(F909="Import - VAT paid at customs (Box 8)",M909=""),"Customs declaration no missing; ","")&amp;IF(AND(F909="Import - Reverse charge (Box 9)",E909="Saudi Arabia"),"RCM used for a local supplier; ","")&amp;IF(AND(L909="Yes",NOT(OR(F909="Standard domestic 15% (Box 7)",F909="Import - VAT paid at customs (Box 8)",F909="Import - Reverse charge (Box 9)"))),"VAT claimed on non-taxable category; ",""))</f>
        <v/>
      </c>
    </row>
    <row r="910">
      <c r="A910" s="17" t="n"/>
      <c r="B910" s="14" t="n"/>
      <c r="C910" s="14" t="n"/>
      <c r="D910" s="16" t="n"/>
      <c r="E910" s="14" t="n"/>
      <c r="F910" s="14" t="n"/>
      <c r="G910" s="14" t="n"/>
      <c r="H910" s="19" t="n"/>
      <c r="I910" s="19" t="n"/>
      <c r="J910" s="34">
        <f>IF(A910="","",H910+I910)</f>
        <v/>
      </c>
      <c r="K910" s="14" t="n"/>
      <c r="L910" s="14" t="n"/>
      <c r="M910" s="14" t="n"/>
      <c r="N910" s="14" t="n"/>
      <c r="O910" s="20">
        <f>IF(A910="","",SUMPRODUCT((A910&gt;=Setup!$C$19:$C$30)*(A910&lt;=Setup!$D$19:$D$30)*Setup!$A$19:$A$30))</f>
        <v/>
      </c>
      <c r="P910" s="34">
        <f>IF(A910="","",IF(OR(F910="Standard domestic 15% (Box 7)",F910="Import - VAT paid at customs (Box 8)",F910="Import - Reverse charge (Box 9)"),ROUND(H910*Setup!$B$9,2),0))</f>
        <v/>
      </c>
      <c r="Q910" s="34">
        <f>IF(A910="","",I910-P910)</f>
        <v/>
      </c>
      <c r="R910" s="34">
        <f>IF(A910="","",IF(L910="Yes",I910,0))</f>
        <v/>
      </c>
      <c r="S910" s="34">
        <f>IF(A910="","",IF(AND(L910="Yes",K910="Yes",NOT(ISNUMBER(SEARCH("blocked",G910))),OR(F910="Standard domestic 15% (Box 7)",F910="Import - VAT paid at customs (Box 8)",F910="Import - Reverse charge (Box 9)"),OR(F910&lt;&gt;"Standard domestic 15% (Box 7)",AND(LEN(D910)=15,LEFT(D910,1)="3",RIGHT(D910,1)="3",ISNUMBER(--D910)))),I910,0))</f>
        <v/>
      </c>
      <c r="T910" s="34">
        <f>IF(A910="","",R910-S910)</f>
        <v/>
      </c>
      <c r="U910" s="23">
        <f>IF(A910="","",IF(O910=0,"Outside audit periods; ","")&amp;IF(F910="","No VAT category; ","")&amp;IF(ABS(Q910)&gt;Setup!$B$10,"VAT ≠ 15% × net; ","")&amp;IF(AND(F910="Standard domestic 15% (Box 7)",NOT(AND(LEN(D910)=15,LEFT(D910,1)="3",RIGHT(D910,1)="3",ISNUMBER(--D910)))),"Invalid/missing supplier VAT no; ","")&amp;IF(AND(L910="Yes",K910&lt;&gt;"Yes"),"VAT claimed without valid tax invoice; ","")&amp;IF(AND(L910="Yes",ISNUMBER(SEARCH("blocked",G910))),"Blocked input VAT claimed; ","")&amp;IF(AND(F910="Import - VAT paid at customs (Box 8)",M910=""),"Customs declaration no missing; ","")&amp;IF(AND(F910="Import - Reverse charge (Box 9)",E910="Saudi Arabia"),"RCM used for a local supplier; ","")&amp;IF(AND(L910="Yes",NOT(OR(F910="Standard domestic 15% (Box 7)",F910="Import - VAT paid at customs (Box 8)",F910="Import - Reverse charge (Box 9)"))),"VAT claimed on non-taxable category; ",""))</f>
        <v/>
      </c>
    </row>
    <row r="911">
      <c r="A911" s="17" t="n"/>
      <c r="B911" s="14" t="n"/>
      <c r="C911" s="14" t="n"/>
      <c r="D911" s="16" t="n"/>
      <c r="E911" s="14" t="n"/>
      <c r="F911" s="14" t="n"/>
      <c r="G911" s="14" t="n"/>
      <c r="H911" s="19" t="n"/>
      <c r="I911" s="19" t="n"/>
      <c r="J911" s="34">
        <f>IF(A911="","",H911+I911)</f>
        <v/>
      </c>
      <c r="K911" s="14" t="n"/>
      <c r="L911" s="14" t="n"/>
      <c r="M911" s="14" t="n"/>
      <c r="N911" s="14" t="n"/>
      <c r="O911" s="20">
        <f>IF(A911="","",SUMPRODUCT((A911&gt;=Setup!$C$19:$C$30)*(A911&lt;=Setup!$D$19:$D$30)*Setup!$A$19:$A$30))</f>
        <v/>
      </c>
      <c r="P911" s="34">
        <f>IF(A911="","",IF(OR(F911="Standard domestic 15% (Box 7)",F911="Import - VAT paid at customs (Box 8)",F911="Import - Reverse charge (Box 9)"),ROUND(H911*Setup!$B$9,2),0))</f>
        <v/>
      </c>
      <c r="Q911" s="34">
        <f>IF(A911="","",I911-P911)</f>
        <v/>
      </c>
      <c r="R911" s="34">
        <f>IF(A911="","",IF(L911="Yes",I911,0))</f>
        <v/>
      </c>
      <c r="S911" s="34">
        <f>IF(A911="","",IF(AND(L911="Yes",K911="Yes",NOT(ISNUMBER(SEARCH("blocked",G911))),OR(F911="Standard domestic 15% (Box 7)",F911="Import - VAT paid at customs (Box 8)",F911="Import - Reverse charge (Box 9)"),OR(F911&lt;&gt;"Standard domestic 15% (Box 7)",AND(LEN(D911)=15,LEFT(D911,1)="3",RIGHT(D911,1)="3",ISNUMBER(--D911)))),I911,0))</f>
        <v/>
      </c>
      <c r="T911" s="34">
        <f>IF(A911="","",R911-S911)</f>
        <v/>
      </c>
      <c r="U911" s="23">
        <f>IF(A911="","",IF(O911=0,"Outside audit periods; ","")&amp;IF(F911="","No VAT category; ","")&amp;IF(ABS(Q911)&gt;Setup!$B$10,"VAT ≠ 15% × net; ","")&amp;IF(AND(F911="Standard domestic 15% (Box 7)",NOT(AND(LEN(D911)=15,LEFT(D911,1)="3",RIGHT(D911,1)="3",ISNUMBER(--D911)))),"Invalid/missing supplier VAT no; ","")&amp;IF(AND(L911="Yes",K911&lt;&gt;"Yes"),"VAT claimed without valid tax invoice; ","")&amp;IF(AND(L911="Yes",ISNUMBER(SEARCH("blocked",G911))),"Blocked input VAT claimed; ","")&amp;IF(AND(F911="Import - VAT paid at customs (Box 8)",M911=""),"Customs declaration no missing; ","")&amp;IF(AND(F911="Import - Reverse charge (Box 9)",E911="Saudi Arabia"),"RCM used for a local supplier; ","")&amp;IF(AND(L911="Yes",NOT(OR(F911="Standard domestic 15% (Box 7)",F911="Import - VAT paid at customs (Box 8)",F911="Import - Reverse charge (Box 9)"))),"VAT claimed on non-taxable category; ",""))</f>
        <v/>
      </c>
    </row>
    <row r="912">
      <c r="A912" s="17" t="n"/>
      <c r="B912" s="14" t="n"/>
      <c r="C912" s="14" t="n"/>
      <c r="D912" s="16" t="n"/>
      <c r="E912" s="14" t="n"/>
      <c r="F912" s="14" t="n"/>
      <c r="G912" s="14" t="n"/>
      <c r="H912" s="19" t="n"/>
      <c r="I912" s="19" t="n"/>
      <c r="J912" s="34">
        <f>IF(A912="","",H912+I912)</f>
        <v/>
      </c>
      <c r="K912" s="14" t="n"/>
      <c r="L912" s="14" t="n"/>
      <c r="M912" s="14" t="n"/>
      <c r="N912" s="14" t="n"/>
      <c r="O912" s="20">
        <f>IF(A912="","",SUMPRODUCT((A912&gt;=Setup!$C$19:$C$30)*(A912&lt;=Setup!$D$19:$D$30)*Setup!$A$19:$A$30))</f>
        <v/>
      </c>
      <c r="P912" s="34">
        <f>IF(A912="","",IF(OR(F912="Standard domestic 15% (Box 7)",F912="Import - VAT paid at customs (Box 8)",F912="Import - Reverse charge (Box 9)"),ROUND(H912*Setup!$B$9,2),0))</f>
        <v/>
      </c>
      <c r="Q912" s="34">
        <f>IF(A912="","",I912-P912)</f>
        <v/>
      </c>
      <c r="R912" s="34">
        <f>IF(A912="","",IF(L912="Yes",I912,0))</f>
        <v/>
      </c>
      <c r="S912" s="34">
        <f>IF(A912="","",IF(AND(L912="Yes",K912="Yes",NOT(ISNUMBER(SEARCH("blocked",G912))),OR(F912="Standard domestic 15% (Box 7)",F912="Import - VAT paid at customs (Box 8)",F912="Import - Reverse charge (Box 9)"),OR(F912&lt;&gt;"Standard domestic 15% (Box 7)",AND(LEN(D912)=15,LEFT(D912,1)="3",RIGHT(D912,1)="3",ISNUMBER(--D912)))),I912,0))</f>
        <v/>
      </c>
      <c r="T912" s="34">
        <f>IF(A912="","",R912-S912)</f>
        <v/>
      </c>
      <c r="U912" s="23">
        <f>IF(A912="","",IF(O912=0,"Outside audit periods; ","")&amp;IF(F912="","No VAT category; ","")&amp;IF(ABS(Q912)&gt;Setup!$B$10,"VAT ≠ 15% × net; ","")&amp;IF(AND(F912="Standard domestic 15% (Box 7)",NOT(AND(LEN(D912)=15,LEFT(D912,1)="3",RIGHT(D912,1)="3",ISNUMBER(--D912)))),"Invalid/missing supplier VAT no; ","")&amp;IF(AND(L912="Yes",K912&lt;&gt;"Yes"),"VAT claimed without valid tax invoice; ","")&amp;IF(AND(L912="Yes",ISNUMBER(SEARCH("blocked",G912))),"Blocked input VAT claimed; ","")&amp;IF(AND(F912="Import - VAT paid at customs (Box 8)",M912=""),"Customs declaration no missing; ","")&amp;IF(AND(F912="Import - Reverse charge (Box 9)",E912="Saudi Arabia"),"RCM used for a local supplier; ","")&amp;IF(AND(L912="Yes",NOT(OR(F912="Standard domestic 15% (Box 7)",F912="Import - VAT paid at customs (Box 8)",F912="Import - Reverse charge (Box 9)"))),"VAT claimed on non-taxable category; ",""))</f>
        <v/>
      </c>
    </row>
    <row r="913">
      <c r="A913" s="17" t="n"/>
      <c r="B913" s="14" t="n"/>
      <c r="C913" s="14" t="n"/>
      <c r="D913" s="16" t="n"/>
      <c r="E913" s="14" t="n"/>
      <c r="F913" s="14" t="n"/>
      <c r="G913" s="14" t="n"/>
      <c r="H913" s="19" t="n"/>
      <c r="I913" s="19" t="n"/>
      <c r="J913" s="34">
        <f>IF(A913="","",H913+I913)</f>
        <v/>
      </c>
      <c r="K913" s="14" t="n"/>
      <c r="L913" s="14" t="n"/>
      <c r="M913" s="14" t="n"/>
      <c r="N913" s="14" t="n"/>
      <c r="O913" s="20">
        <f>IF(A913="","",SUMPRODUCT((A913&gt;=Setup!$C$19:$C$30)*(A913&lt;=Setup!$D$19:$D$30)*Setup!$A$19:$A$30))</f>
        <v/>
      </c>
      <c r="P913" s="34">
        <f>IF(A913="","",IF(OR(F913="Standard domestic 15% (Box 7)",F913="Import - VAT paid at customs (Box 8)",F913="Import - Reverse charge (Box 9)"),ROUND(H913*Setup!$B$9,2),0))</f>
        <v/>
      </c>
      <c r="Q913" s="34">
        <f>IF(A913="","",I913-P913)</f>
        <v/>
      </c>
      <c r="R913" s="34">
        <f>IF(A913="","",IF(L913="Yes",I913,0))</f>
        <v/>
      </c>
      <c r="S913" s="34">
        <f>IF(A913="","",IF(AND(L913="Yes",K913="Yes",NOT(ISNUMBER(SEARCH("blocked",G913))),OR(F913="Standard domestic 15% (Box 7)",F913="Import - VAT paid at customs (Box 8)",F913="Import - Reverse charge (Box 9)"),OR(F913&lt;&gt;"Standard domestic 15% (Box 7)",AND(LEN(D913)=15,LEFT(D913,1)="3",RIGHT(D913,1)="3",ISNUMBER(--D913)))),I913,0))</f>
        <v/>
      </c>
      <c r="T913" s="34">
        <f>IF(A913="","",R913-S913)</f>
        <v/>
      </c>
      <c r="U913" s="23">
        <f>IF(A913="","",IF(O913=0,"Outside audit periods; ","")&amp;IF(F913="","No VAT category; ","")&amp;IF(ABS(Q913)&gt;Setup!$B$10,"VAT ≠ 15% × net; ","")&amp;IF(AND(F913="Standard domestic 15% (Box 7)",NOT(AND(LEN(D913)=15,LEFT(D913,1)="3",RIGHT(D913,1)="3",ISNUMBER(--D913)))),"Invalid/missing supplier VAT no; ","")&amp;IF(AND(L913="Yes",K913&lt;&gt;"Yes"),"VAT claimed without valid tax invoice; ","")&amp;IF(AND(L913="Yes",ISNUMBER(SEARCH("blocked",G913))),"Blocked input VAT claimed; ","")&amp;IF(AND(F913="Import - VAT paid at customs (Box 8)",M913=""),"Customs declaration no missing; ","")&amp;IF(AND(F913="Import - Reverse charge (Box 9)",E913="Saudi Arabia"),"RCM used for a local supplier; ","")&amp;IF(AND(L913="Yes",NOT(OR(F913="Standard domestic 15% (Box 7)",F913="Import - VAT paid at customs (Box 8)",F913="Import - Reverse charge (Box 9)"))),"VAT claimed on non-taxable category; ",""))</f>
        <v/>
      </c>
    </row>
    <row r="914">
      <c r="A914" s="17" t="n"/>
      <c r="B914" s="14" t="n"/>
      <c r="C914" s="14" t="n"/>
      <c r="D914" s="16" t="n"/>
      <c r="E914" s="14" t="n"/>
      <c r="F914" s="14" t="n"/>
      <c r="G914" s="14" t="n"/>
      <c r="H914" s="19" t="n"/>
      <c r="I914" s="19" t="n"/>
      <c r="J914" s="34">
        <f>IF(A914="","",H914+I914)</f>
        <v/>
      </c>
      <c r="K914" s="14" t="n"/>
      <c r="L914" s="14" t="n"/>
      <c r="M914" s="14" t="n"/>
      <c r="N914" s="14" t="n"/>
      <c r="O914" s="20">
        <f>IF(A914="","",SUMPRODUCT((A914&gt;=Setup!$C$19:$C$30)*(A914&lt;=Setup!$D$19:$D$30)*Setup!$A$19:$A$30))</f>
        <v/>
      </c>
      <c r="P914" s="34">
        <f>IF(A914="","",IF(OR(F914="Standard domestic 15% (Box 7)",F914="Import - VAT paid at customs (Box 8)",F914="Import - Reverse charge (Box 9)"),ROUND(H914*Setup!$B$9,2),0))</f>
        <v/>
      </c>
      <c r="Q914" s="34">
        <f>IF(A914="","",I914-P914)</f>
        <v/>
      </c>
      <c r="R914" s="34">
        <f>IF(A914="","",IF(L914="Yes",I914,0))</f>
        <v/>
      </c>
      <c r="S914" s="34">
        <f>IF(A914="","",IF(AND(L914="Yes",K914="Yes",NOT(ISNUMBER(SEARCH("blocked",G914))),OR(F914="Standard domestic 15% (Box 7)",F914="Import - VAT paid at customs (Box 8)",F914="Import - Reverse charge (Box 9)"),OR(F914&lt;&gt;"Standard domestic 15% (Box 7)",AND(LEN(D914)=15,LEFT(D914,1)="3",RIGHT(D914,1)="3",ISNUMBER(--D914)))),I914,0))</f>
        <v/>
      </c>
      <c r="T914" s="34">
        <f>IF(A914="","",R914-S914)</f>
        <v/>
      </c>
      <c r="U914" s="23">
        <f>IF(A914="","",IF(O914=0,"Outside audit periods; ","")&amp;IF(F914="","No VAT category; ","")&amp;IF(ABS(Q914)&gt;Setup!$B$10,"VAT ≠ 15% × net; ","")&amp;IF(AND(F914="Standard domestic 15% (Box 7)",NOT(AND(LEN(D914)=15,LEFT(D914,1)="3",RIGHT(D914,1)="3",ISNUMBER(--D914)))),"Invalid/missing supplier VAT no; ","")&amp;IF(AND(L914="Yes",K914&lt;&gt;"Yes"),"VAT claimed without valid tax invoice; ","")&amp;IF(AND(L914="Yes",ISNUMBER(SEARCH("blocked",G914))),"Blocked input VAT claimed; ","")&amp;IF(AND(F914="Import - VAT paid at customs (Box 8)",M914=""),"Customs declaration no missing; ","")&amp;IF(AND(F914="Import - Reverse charge (Box 9)",E914="Saudi Arabia"),"RCM used for a local supplier; ","")&amp;IF(AND(L914="Yes",NOT(OR(F914="Standard domestic 15% (Box 7)",F914="Import - VAT paid at customs (Box 8)",F914="Import - Reverse charge (Box 9)"))),"VAT claimed on non-taxable category; ",""))</f>
        <v/>
      </c>
    </row>
    <row r="915">
      <c r="A915" s="17" t="n"/>
      <c r="B915" s="14" t="n"/>
      <c r="C915" s="14" t="n"/>
      <c r="D915" s="16" t="n"/>
      <c r="E915" s="14" t="n"/>
      <c r="F915" s="14" t="n"/>
      <c r="G915" s="14" t="n"/>
      <c r="H915" s="19" t="n"/>
      <c r="I915" s="19" t="n"/>
      <c r="J915" s="34">
        <f>IF(A915="","",H915+I915)</f>
        <v/>
      </c>
      <c r="K915" s="14" t="n"/>
      <c r="L915" s="14" t="n"/>
      <c r="M915" s="14" t="n"/>
      <c r="N915" s="14" t="n"/>
      <c r="O915" s="20">
        <f>IF(A915="","",SUMPRODUCT((A915&gt;=Setup!$C$19:$C$30)*(A915&lt;=Setup!$D$19:$D$30)*Setup!$A$19:$A$30))</f>
        <v/>
      </c>
      <c r="P915" s="34">
        <f>IF(A915="","",IF(OR(F915="Standard domestic 15% (Box 7)",F915="Import - VAT paid at customs (Box 8)",F915="Import - Reverse charge (Box 9)"),ROUND(H915*Setup!$B$9,2),0))</f>
        <v/>
      </c>
      <c r="Q915" s="34">
        <f>IF(A915="","",I915-P915)</f>
        <v/>
      </c>
      <c r="R915" s="34">
        <f>IF(A915="","",IF(L915="Yes",I915,0))</f>
        <v/>
      </c>
      <c r="S915" s="34">
        <f>IF(A915="","",IF(AND(L915="Yes",K915="Yes",NOT(ISNUMBER(SEARCH("blocked",G915))),OR(F915="Standard domestic 15% (Box 7)",F915="Import - VAT paid at customs (Box 8)",F915="Import - Reverse charge (Box 9)"),OR(F915&lt;&gt;"Standard domestic 15% (Box 7)",AND(LEN(D915)=15,LEFT(D915,1)="3",RIGHT(D915,1)="3",ISNUMBER(--D915)))),I915,0))</f>
        <v/>
      </c>
      <c r="T915" s="34">
        <f>IF(A915="","",R915-S915)</f>
        <v/>
      </c>
      <c r="U915" s="23">
        <f>IF(A915="","",IF(O915=0,"Outside audit periods; ","")&amp;IF(F915="","No VAT category; ","")&amp;IF(ABS(Q915)&gt;Setup!$B$10,"VAT ≠ 15% × net; ","")&amp;IF(AND(F915="Standard domestic 15% (Box 7)",NOT(AND(LEN(D915)=15,LEFT(D915,1)="3",RIGHT(D915,1)="3",ISNUMBER(--D915)))),"Invalid/missing supplier VAT no; ","")&amp;IF(AND(L915="Yes",K915&lt;&gt;"Yes"),"VAT claimed without valid tax invoice; ","")&amp;IF(AND(L915="Yes",ISNUMBER(SEARCH("blocked",G915))),"Blocked input VAT claimed; ","")&amp;IF(AND(F915="Import - VAT paid at customs (Box 8)",M915=""),"Customs declaration no missing; ","")&amp;IF(AND(F915="Import - Reverse charge (Box 9)",E915="Saudi Arabia"),"RCM used for a local supplier; ","")&amp;IF(AND(L915="Yes",NOT(OR(F915="Standard domestic 15% (Box 7)",F915="Import - VAT paid at customs (Box 8)",F915="Import - Reverse charge (Box 9)"))),"VAT claimed on non-taxable category; ",""))</f>
        <v/>
      </c>
    </row>
    <row r="916">
      <c r="A916" s="17" t="n"/>
      <c r="B916" s="14" t="n"/>
      <c r="C916" s="14" t="n"/>
      <c r="D916" s="16" t="n"/>
      <c r="E916" s="14" t="n"/>
      <c r="F916" s="14" t="n"/>
      <c r="G916" s="14" t="n"/>
      <c r="H916" s="19" t="n"/>
      <c r="I916" s="19" t="n"/>
      <c r="J916" s="34">
        <f>IF(A916="","",H916+I916)</f>
        <v/>
      </c>
      <c r="K916" s="14" t="n"/>
      <c r="L916" s="14" t="n"/>
      <c r="M916" s="14" t="n"/>
      <c r="N916" s="14" t="n"/>
      <c r="O916" s="20">
        <f>IF(A916="","",SUMPRODUCT((A916&gt;=Setup!$C$19:$C$30)*(A916&lt;=Setup!$D$19:$D$30)*Setup!$A$19:$A$30))</f>
        <v/>
      </c>
      <c r="P916" s="34">
        <f>IF(A916="","",IF(OR(F916="Standard domestic 15% (Box 7)",F916="Import - VAT paid at customs (Box 8)",F916="Import - Reverse charge (Box 9)"),ROUND(H916*Setup!$B$9,2),0))</f>
        <v/>
      </c>
      <c r="Q916" s="34">
        <f>IF(A916="","",I916-P916)</f>
        <v/>
      </c>
      <c r="R916" s="34">
        <f>IF(A916="","",IF(L916="Yes",I916,0))</f>
        <v/>
      </c>
      <c r="S916" s="34">
        <f>IF(A916="","",IF(AND(L916="Yes",K916="Yes",NOT(ISNUMBER(SEARCH("blocked",G916))),OR(F916="Standard domestic 15% (Box 7)",F916="Import - VAT paid at customs (Box 8)",F916="Import - Reverse charge (Box 9)"),OR(F916&lt;&gt;"Standard domestic 15% (Box 7)",AND(LEN(D916)=15,LEFT(D916,1)="3",RIGHT(D916,1)="3",ISNUMBER(--D916)))),I916,0))</f>
        <v/>
      </c>
      <c r="T916" s="34">
        <f>IF(A916="","",R916-S916)</f>
        <v/>
      </c>
      <c r="U916" s="23">
        <f>IF(A916="","",IF(O916=0,"Outside audit periods; ","")&amp;IF(F916="","No VAT category; ","")&amp;IF(ABS(Q916)&gt;Setup!$B$10,"VAT ≠ 15% × net; ","")&amp;IF(AND(F916="Standard domestic 15% (Box 7)",NOT(AND(LEN(D916)=15,LEFT(D916,1)="3",RIGHT(D916,1)="3",ISNUMBER(--D916)))),"Invalid/missing supplier VAT no; ","")&amp;IF(AND(L916="Yes",K916&lt;&gt;"Yes"),"VAT claimed without valid tax invoice; ","")&amp;IF(AND(L916="Yes",ISNUMBER(SEARCH("blocked",G916))),"Blocked input VAT claimed; ","")&amp;IF(AND(F916="Import - VAT paid at customs (Box 8)",M916=""),"Customs declaration no missing; ","")&amp;IF(AND(F916="Import - Reverse charge (Box 9)",E916="Saudi Arabia"),"RCM used for a local supplier; ","")&amp;IF(AND(L916="Yes",NOT(OR(F916="Standard domestic 15% (Box 7)",F916="Import - VAT paid at customs (Box 8)",F916="Import - Reverse charge (Box 9)"))),"VAT claimed on non-taxable category; ",""))</f>
        <v/>
      </c>
    </row>
    <row r="917">
      <c r="A917" s="17" t="n"/>
      <c r="B917" s="14" t="n"/>
      <c r="C917" s="14" t="n"/>
      <c r="D917" s="16" t="n"/>
      <c r="E917" s="14" t="n"/>
      <c r="F917" s="14" t="n"/>
      <c r="G917" s="14" t="n"/>
      <c r="H917" s="19" t="n"/>
      <c r="I917" s="19" t="n"/>
      <c r="J917" s="34">
        <f>IF(A917="","",H917+I917)</f>
        <v/>
      </c>
      <c r="K917" s="14" t="n"/>
      <c r="L917" s="14" t="n"/>
      <c r="M917" s="14" t="n"/>
      <c r="N917" s="14" t="n"/>
      <c r="O917" s="20">
        <f>IF(A917="","",SUMPRODUCT((A917&gt;=Setup!$C$19:$C$30)*(A917&lt;=Setup!$D$19:$D$30)*Setup!$A$19:$A$30))</f>
        <v/>
      </c>
      <c r="P917" s="34">
        <f>IF(A917="","",IF(OR(F917="Standard domestic 15% (Box 7)",F917="Import - VAT paid at customs (Box 8)",F917="Import - Reverse charge (Box 9)"),ROUND(H917*Setup!$B$9,2),0))</f>
        <v/>
      </c>
      <c r="Q917" s="34">
        <f>IF(A917="","",I917-P917)</f>
        <v/>
      </c>
      <c r="R917" s="34">
        <f>IF(A917="","",IF(L917="Yes",I917,0))</f>
        <v/>
      </c>
      <c r="S917" s="34">
        <f>IF(A917="","",IF(AND(L917="Yes",K917="Yes",NOT(ISNUMBER(SEARCH("blocked",G917))),OR(F917="Standard domestic 15% (Box 7)",F917="Import - VAT paid at customs (Box 8)",F917="Import - Reverse charge (Box 9)"),OR(F917&lt;&gt;"Standard domestic 15% (Box 7)",AND(LEN(D917)=15,LEFT(D917,1)="3",RIGHT(D917,1)="3",ISNUMBER(--D917)))),I917,0))</f>
        <v/>
      </c>
      <c r="T917" s="34">
        <f>IF(A917="","",R917-S917)</f>
        <v/>
      </c>
      <c r="U917" s="23">
        <f>IF(A917="","",IF(O917=0,"Outside audit periods; ","")&amp;IF(F917="","No VAT category; ","")&amp;IF(ABS(Q917)&gt;Setup!$B$10,"VAT ≠ 15% × net; ","")&amp;IF(AND(F917="Standard domestic 15% (Box 7)",NOT(AND(LEN(D917)=15,LEFT(D917,1)="3",RIGHT(D917,1)="3",ISNUMBER(--D917)))),"Invalid/missing supplier VAT no; ","")&amp;IF(AND(L917="Yes",K917&lt;&gt;"Yes"),"VAT claimed without valid tax invoice; ","")&amp;IF(AND(L917="Yes",ISNUMBER(SEARCH("blocked",G917))),"Blocked input VAT claimed; ","")&amp;IF(AND(F917="Import - VAT paid at customs (Box 8)",M917=""),"Customs declaration no missing; ","")&amp;IF(AND(F917="Import - Reverse charge (Box 9)",E917="Saudi Arabia"),"RCM used for a local supplier; ","")&amp;IF(AND(L917="Yes",NOT(OR(F917="Standard domestic 15% (Box 7)",F917="Import - VAT paid at customs (Box 8)",F917="Import - Reverse charge (Box 9)"))),"VAT claimed on non-taxable category; ",""))</f>
        <v/>
      </c>
    </row>
    <row r="918">
      <c r="A918" s="17" t="n"/>
      <c r="B918" s="14" t="n"/>
      <c r="C918" s="14" t="n"/>
      <c r="D918" s="16" t="n"/>
      <c r="E918" s="14" t="n"/>
      <c r="F918" s="14" t="n"/>
      <c r="G918" s="14" t="n"/>
      <c r="H918" s="19" t="n"/>
      <c r="I918" s="19" t="n"/>
      <c r="J918" s="34">
        <f>IF(A918="","",H918+I918)</f>
        <v/>
      </c>
      <c r="K918" s="14" t="n"/>
      <c r="L918" s="14" t="n"/>
      <c r="M918" s="14" t="n"/>
      <c r="N918" s="14" t="n"/>
      <c r="O918" s="20">
        <f>IF(A918="","",SUMPRODUCT((A918&gt;=Setup!$C$19:$C$30)*(A918&lt;=Setup!$D$19:$D$30)*Setup!$A$19:$A$30))</f>
        <v/>
      </c>
      <c r="P918" s="34">
        <f>IF(A918="","",IF(OR(F918="Standard domestic 15% (Box 7)",F918="Import - VAT paid at customs (Box 8)",F918="Import - Reverse charge (Box 9)"),ROUND(H918*Setup!$B$9,2),0))</f>
        <v/>
      </c>
      <c r="Q918" s="34">
        <f>IF(A918="","",I918-P918)</f>
        <v/>
      </c>
      <c r="R918" s="34">
        <f>IF(A918="","",IF(L918="Yes",I918,0))</f>
        <v/>
      </c>
      <c r="S918" s="34">
        <f>IF(A918="","",IF(AND(L918="Yes",K918="Yes",NOT(ISNUMBER(SEARCH("blocked",G918))),OR(F918="Standard domestic 15% (Box 7)",F918="Import - VAT paid at customs (Box 8)",F918="Import - Reverse charge (Box 9)"),OR(F918&lt;&gt;"Standard domestic 15% (Box 7)",AND(LEN(D918)=15,LEFT(D918,1)="3",RIGHT(D918,1)="3",ISNUMBER(--D918)))),I918,0))</f>
        <v/>
      </c>
      <c r="T918" s="34">
        <f>IF(A918="","",R918-S918)</f>
        <v/>
      </c>
      <c r="U918" s="23">
        <f>IF(A918="","",IF(O918=0,"Outside audit periods; ","")&amp;IF(F918="","No VAT category; ","")&amp;IF(ABS(Q918)&gt;Setup!$B$10,"VAT ≠ 15% × net; ","")&amp;IF(AND(F918="Standard domestic 15% (Box 7)",NOT(AND(LEN(D918)=15,LEFT(D918,1)="3",RIGHT(D918,1)="3",ISNUMBER(--D918)))),"Invalid/missing supplier VAT no; ","")&amp;IF(AND(L918="Yes",K918&lt;&gt;"Yes"),"VAT claimed without valid tax invoice; ","")&amp;IF(AND(L918="Yes",ISNUMBER(SEARCH("blocked",G918))),"Blocked input VAT claimed; ","")&amp;IF(AND(F918="Import - VAT paid at customs (Box 8)",M918=""),"Customs declaration no missing; ","")&amp;IF(AND(F918="Import - Reverse charge (Box 9)",E918="Saudi Arabia"),"RCM used for a local supplier; ","")&amp;IF(AND(L918="Yes",NOT(OR(F918="Standard domestic 15% (Box 7)",F918="Import - VAT paid at customs (Box 8)",F918="Import - Reverse charge (Box 9)"))),"VAT claimed on non-taxable category; ",""))</f>
        <v/>
      </c>
    </row>
    <row r="919">
      <c r="A919" s="17" t="n"/>
      <c r="B919" s="14" t="n"/>
      <c r="C919" s="14" t="n"/>
      <c r="D919" s="16" t="n"/>
      <c r="E919" s="14" t="n"/>
      <c r="F919" s="14" t="n"/>
      <c r="G919" s="14" t="n"/>
      <c r="H919" s="19" t="n"/>
      <c r="I919" s="19" t="n"/>
      <c r="J919" s="34">
        <f>IF(A919="","",H919+I919)</f>
        <v/>
      </c>
      <c r="K919" s="14" t="n"/>
      <c r="L919" s="14" t="n"/>
      <c r="M919" s="14" t="n"/>
      <c r="N919" s="14" t="n"/>
      <c r="O919" s="20">
        <f>IF(A919="","",SUMPRODUCT((A919&gt;=Setup!$C$19:$C$30)*(A919&lt;=Setup!$D$19:$D$30)*Setup!$A$19:$A$30))</f>
        <v/>
      </c>
      <c r="P919" s="34">
        <f>IF(A919="","",IF(OR(F919="Standard domestic 15% (Box 7)",F919="Import - VAT paid at customs (Box 8)",F919="Import - Reverse charge (Box 9)"),ROUND(H919*Setup!$B$9,2),0))</f>
        <v/>
      </c>
      <c r="Q919" s="34">
        <f>IF(A919="","",I919-P919)</f>
        <v/>
      </c>
      <c r="R919" s="34">
        <f>IF(A919="","",IF(L919="Yes",I919,0))</f>
        <v/>
      </c>
      <c r="S919" s="34">
        <f>IF(A919="","",IF(AND(L919="Yes",K919="Yes",NOT(ISNUMBER(SEARCH("blocked",G919))),OR(F919="Standard domestic 15% (Box 7)",F919="Import - VAT paid at customs (Box 8)",F919="Import - Reverse charge (Box 9)"),OR(F919&lt;&gt;"Standard domestic 15% (Box 7)",AND(LEN(D919)=15,LEFT(D919,1)="3",RIGHT(D919,1)="3",ISNUMBER(--D919)))),I919,0))</f>
        <v/>
      </c>
      <c r="T919" s="34">
        <f>IF(A919="","",R919-S919)</f>
        <v/>
      </c>
      <c r="U919" s="23">
        <f>IF(A919="","",IF(O919=0,"Outside audit periods; ","")&amp;IF(F919="","No VAT category; ","")&amp;IF(ABS(Q919)&gt;Setup!$B$10,"VAT ≠ 15% × net; ","")&amp;IF(AND(F919="Standard domestic 15% (Box 7)",NOT(AND(LEN(D919)=15,LEFT(D919,1)="3",RIGHT(D919,1)="3",ISNUMBER(--D919)))),"Invalid/missing supplier VAT no; ","")&amp;IF(AND(L919="Yes",K919&lt;&gt;"Yes"),"VAT claimed without valid tax invoice; ","")&amp;IF(AND(L919="Yes",ISNUMBER(SEARCH("blocked",G919))),"Blocked input VAT claimed; ","")&amp;IF(AND(F919="Import - VAT paid at customs (Box 8)",M919=""),"Customs declaration no missing; ","")&amp;IF(AND(F919="Import - Reverse charge (Box 9)",E919="Saudi Arabia"),"RCM used for a local supplier; ","")&amp;IF(AND(L919="Yes",NOT(OR(F919="Standard domestic 15% (Box 7)",F919="Import - VAT paid at customs (Box 8)",F919="Import - Reverse charge (Box 9)"))),"VAT claimed on non-taxable category; ",""))</f>
        <v/>
      </c>
    </row>
    <row r="920">
      <c r="A920" s="17" t="n"/>
      <c r="B920" s="14" t="n"/>
      <c r="C920" s="14" t="n"/>
      <c r="D920" s="16" t="n"/>
      <c r="E920" s="14" t="n"/>
      <c r="F920" s="14" t="n"/>
      <c r="G920" s="14" t="n"/>
      <c r="H920" s="19" t="n"/>
      <c r="I920" s="19" t="n"/>
      <c r="J920" s="34">
        <f>IF(A920="","",H920+I920)</f>
        <v/>
      </c>
      <c r="K920" s="14" t="n"/>
      <c r="L920" s="14" t="n"/>
      <c r="M920" s="14" t="n"/>
      <c r="N920" s="14" t="n"/>
      <c r="O920" s="20">
        <f>IF(A920="","",SUMPRODUCT((A920&gt;=Setup!$C$19:$C$30)*(A920&lt;=Setup!$D$19:$D$30)*Setup!$A$19:$A$30))</f>
        <v/>
      </c>
      <c r="P920" s="34">
        <f>IF(A920="","",IF(OR(F920="Standard domestic 15% (Box 7)",F920="Import - VAT paid at customs (Box 8)",F920="Import - Reverse charge (Box 9)"),ROUND(H920*Setup!$B$9,2),0))</f>
        <v/>
      </c>
      <c r="Q920" s="34">
        <f>IF(A920="","",I920-P920)</f>
        <v/>
      </c>
      <c r="R920" s="34">
        <f>IF(A920="","",IF(L920="Yes",I920,0))</f>
        <v/>
      </c>
      <c r="S920" s="34">
        <f>IF(A920="","",IF(AND(L920="Yes",K920="Yes",NOT(ISNUMBER(SEARCH("blocked",G920))),OR(F920="Standard domestic 15% (Box 7)",F920="Import - VAT paid at customs (Box 8)",F920="Import - Reverse charge (Box 9)"),OR(F920&lt;&gt;"Standard domestic 15% (Box 7)",AND(LEN(D920)=15,LEFT(D920,1)="3",RIGHT(D920,1)="3",ISNUMBER(--D920)))),I920,0))</f>
        <v/>
      </c>
      <c r="T920" s="34">
        <f>IF(A920="","",R920-S920)</f>
        <v/>
      </c>
      <c r="U920" s="23">
        <f>IF(A920="","",IF(O920=0,"Outside audit periods; ","")&amp;IF(F920="","No VAT category; ","")&amp;IF(ABS(Q920)&gt;Setup!$B$10,"VAT ≠ 15% × net; ","")&amp;IF(AND(F920="Standard domestic 15% (Box 7)",NOT(AND(LEN(D920)=15,LEFT(D920,1)="3",RIGHT(D920,1)="3",ISNUMBER(--D920)))),"Invalid/missing supplier VAT no; ","")&amp;IF(AND(L920="Yes",K920&lt;&gt;"Yes"),"VAT claimed without valid tax invoice; ","")&amp;IF(AND(L920="Yes",ISNUMBER(SEARCH("blocked",G920))),"Blocked input VAT claimed; ","")&amp;IF(AND(F920="Import - VAT paid at customs (Box 8)",M920=""),"Customs declaration no missing; ","")&amp;IF(AND(F920="Import - Reverse charge (Box 9)",E920="Saudi Arabia"),"RCM used for a local supplier; ","")&amp;IF(AND(L920="Yes",NOT(OR(F920="Standard domestic 15% (Box 7)",F920="Import - VAT paid at customs (Box 8)",F920="Import - Reverse charge (Box 9)"))),"VAT claimed on non-taxable category; ",""))</f>
        <v/>
      </c>
    </row>
    <row r="921">
      <c r="A921" s="17" t="n"/>
      <c r="B921" s="14" t="n"/>
      <c r="C921" s="14" t="n"/>
      <c r="D921" s="16" t="n"/>
      <c r="E921" s="14" t="n"/>
      <c r="F921" s="14" t="n"/>
      <c r="G921" s="14" t="n"/>
      <c r="H921" s="19" t="n"/>
      <c r="I921" s="19" t="n"/>
      <c r="J921" s="34">
        <f>IF(A921="","",H921+I921)</f>
        <v/>
      </c>
      <c r="K921" s="14" t="n"/>
      <c r="L921" s="14" t="n"/>
      <c r="M921" s="14" t="n"/>
      <c r="N921" s="14" t="n"/>
      <c r="O921" s="20">
        <f>IF(A921="","",SUMPRODUCT((A921&gt;=Setup!$C$19:$C$30)*(A921&lt;=Setup!$D$19:$D$30)*Setup!$A$19:$A$30))</f>
        <v/>
      </c>
      <c r="P921" s="34">
        <f>IF(A921="","",IF(OR(F921="Standard domestic 15% (Box 7)",F921="Import - VAT paid at customs (Box 8)",F921="Import - Reverse charge (Box 9)"),ROUND(H921*Setup!$B$9,2),0))</f>
        <v/>
      </c>
      <c r="Q921" s="34">
        <f>IF(A921="","",I921-P921)</f>
        <v/>
      </c>
      <c r="R921" s="34">
        <f>IF(A921="","",IF(L921="Yes",I921,0))</f>
        <v/>
      </c>
      <c r="S921" s="34">
        <f>IF(A921="","",IF(AND(L921="Yes",K921="Yes",NOT(ISNUMBER(SEARCH("blocked",G921))),OR(F921="Standard domestic 15% (Box 7)",F921="Import - VAT paid at customs (Box 8)",F921="Import - Reverse charge (Box 9)"),OR(F921&lt;&gt;"Standard domestic 15% (Box 7)",AND(LEN(D921)=15,LEFT(D921,1)="3",RIGHT(D921,1)="3",ISNUMBER(--D921)))),I921,0))</f>
        <v/>
      </c>
      <c r="T921" s="34">
        <f>IF(A921="","",R921-S921)</f>
        <v/>
      </c>
      <c r="U921" s="23">
        <f>IF(A921="","",IF(O921=0,"Outside audit periods; ","")&amp;IF(F921="","No VAT category; ","")&amp;IF(ABS(Q921)&gt;Setup!$B$10,"VAT ≠ 15% × net; ","")&amp;IF(AND(F921="Standard domestic 15% (Box 7)",NOT(AND(LEN(D921)=15,LEFT(D921,1)="3",RIGHT(D921,1)="3",ISNUMBER(--D921)))),"Invalid/missing supplier VAT no; ","")&amp;IF(AND(L921="Yes",K921&lt;&gt;"Yes"),"VAT claimed without valid tax invoice; ","")&amp;IF(AND(L921="Yes",ISNUMBER(SEARCH("blocked",G921))),"Blocked input VAT claimed; ","")&amp;IF(AND(F921="Import - VAT paid at customs (Box 8)",M921=""),"Customs declaration no missing; ","")&amp;IF(AND(F921="Import - Reverse charge (Box 9)",E921="Saudi Arabia"),"RCM used for a local supplier; ","")&amp;IF(AND(L921="Yes",NOT(OR(F921="Standard domestic 15% (Box 7)",F921="Import - VAT paid at customs (Box 8)",F921="Import - Reverse charge (Box 9)"))),"VAT claimed on non-taxable category; ",""))</f>
        <v/>
      </c>
    </row>
    <row r="922">
      <c r="A922" s="17" t="n"/>
      <c r="B922" s="14" t="n"/>
      <c r="C922" s="14" t="n"/>
      <c r="D922" s="16" t="n"/>
      <c r="E922" s="14" t="n"/>
      <c r="F922" s="14" t="n"/>
      <c r="G922" s="14" t="n"/>
      <c r="H922" s="19" t="n"/>
      <c r="I922" s="19" t="n"/>
      <c r="J922" s="34">
        <f>IF(A922="","",H922+I922)</f>
        <v/>
      </c>
      <c r="K922" s="14" t="n"/>
      <c r="L922" s="14" t="n"/>
      <c r="M922" s="14" t="n"/>
      <c r="N922" s="14" t="n"/>
      <c r="O922" s="20">
        <f>IF(A922="","",SUMPRODUCT((A922&gt;=Setup!$C$19:$C$30)*(A922&lt;=Setup!$D$19:$D$30)*Setup!$A$19:$A$30))</f>
        <v/>
      </c>
      <c r="P922" s="34">
        <f>IF(A922="","",IF(OR(F922="Standard domestic 15% (Box 7)",F922="Import - VAT paid at customs (Box 8)",F922="Import - Reverse charge (Box 9)"),ROUND(H922*Setup!$B$9,2),0))</f>
        <v/>
      </c>
      <c r="Q922" s="34">
        <f>IF(A922="","",I922-P922)</f>
        <v/>
      </c>
      <c r="R922" s="34">
        <f>IF(A922="","",IF(L922="Yes",I922,0))</f>
        <v/>
      </c>
      <c r="S922" s="34">
        <f>IF(A922="","",IF(AND(L922="Yes",K922="Yes",NOT(ISNUMBER(SEARCH("blocked",G922))),OR(F922="Standard domestic 15% (Box 7)",F922="Import - VAT paid at customs (Box 8)",F922="Import - Reverse charge (Box 9)"),OR(F922&lt;&gt;"Standard domestic 15% (Box 7)",AND(LEN(D922)=15,LEFT(D922,1)="3",RIGHT(D922,1)="3",ISNUMBER(--D922)))),I922,0))</f>
        <v/>
      </c>
      <c r="T922" s="34">
        <f>IF(A922="","",R922-S922)</f>
        <v/>
      </c>
      <c r="U922" s="23">
        <f>IF(A922="","",IF(O922=0,"Outside audit periods; ","")&amp;IF(F922="","No VAT category; ","")&amp;IF(ABS(Q922)&gt;Setup!$B$10,"VAT ≠ 15% × net; ","")&amp;IF(AND(F922="Standard domestic 15% (Box 7)",NOT(AND(LEN(D922)=15,LEFT(D922,1)="3",RIGHT(D922,1)="3",ISNUMBER(--D922)))),"Invalid/missing supplier VAT no; ","")&amp;IF(AND(L922="Yes",K922&lt;&gt;"Yes"),"VAT claimed without valid tax invoice; ","")&amp;IF(AND(L922="Yes",ISNUMBER(SEARCH("blocked",G922))),"Blocked input VAT claimed; ","")&amp;IF(AND(F922="Import - VAT paid at customs (Box 8)",M922=""),"Customs declaration no missing; ","")&amp;IF(AND(F922="Import - Reverse charge (Box 9)",E922="Saudi Arabia"),"RCM used for a local supplier; ","")&amp;IF(AND(L922="Yes",NOT(OR(F922="Standard domestic 15% (Box 7)",F922="Import - VAT paid at customs (Box 8)",F922="Import - Reverse charge (Box 9)"))),"VAT claimed on non-taxable category; ",""))</f>
        <v/>
      </c>
    </row>
    <row r="923">
      <c r="A923" s="17" t="n"/>
      <c r="B923" s="14" t="n"/>
      <c r="C923" s="14" t="n"/>
      <c r="D923" s="16" t="n"/>
      <c r="E923" s="14" t="n"/>
      <c r="F923" s="14" t="n"/>
      <c r="G923" s="14" t="n"/>
      <c r="H923" s="19" t="n"/>
      <c r="I923" s="19" t="n"/>
      <c r="J923" s="34">
        <f>IF(A923="","",H923+I923)</f>
        <v/>
      </c>
      <c r="K923" s="14" t="n"/>
      <c r="L923" s="14" t="n"/>
      <c r="M923" s="14" t="n"/>
      <c r="N923" s="14" t="n"/>
      <c r="O923" s="20">
        <f>IF(A923="","",SUMPRODUCT((A923&gt;=Setup!$C$19:$C$30)*(A923&lt;=Setup!$D$19:$D$30)*Setup!$A$19:$A$30))</f>
        <v/>
      </c>
      <c r="P923" s="34">
        <f>IF(A923="","",IF(OR(F923="Standard domestic 15% (Box 7)",F923="Import - VAT paid at customs (Box 8)",F923="Import - Reverse charge (Box 9)"),ROUND(H923*Setup!$B$9,2),0))</f>
        <v/>
      </c>
      <c r="Q923" s="34">
        <f>IF(A923="","",I923-P923)</f>
        <v/>
      </c>
      <c r="R923" s="34">
        <f>IF(A923="","",IF(L923="Yes",I923,0))</f>
        <v/>
      </c>
      <c r="S923" s="34">
        <f>IF(A923="","",IF(AND(L923="Yes",K923="Yes",NOT(ISNUMBER(SEARCH("blocked",G923))),OR(F923="Standard domestic 15% (Box 7)",F923="Import - VAT paid at customs (Box 8)",F923="Import - Reverse charge (Box 9)"),OR(F923&lt;&gt;"Standard domestic 15% (Box 7)",AND(LEN(D923)=15,LEFT(D923,1)="3",RIGHT(D923,1)="3",ISNUMBER(--D923)))),I923,0))</f>
        <v/>
      </c>
      <c r="T923" s="34">
        <f>IF(A923="","",R923-S923)</f>
        <v/>
      </c>
      <c r="U923" s="23">
        <f>IF(A923="","",IF(O923=0,"Outside audit periods; ","")&amp;IF(F923="","No VAT category; ","")&amp;IF(ABS(Q923)&gt;Setup!$B$10,"VAT ≠ 15% × net; ","")&amp;IF(AND(F923="Standard domestic 15% (Box 7)",NOT(AND(LEN(D923)=15,LEFT(D923,1)="3",RIGHT(D923,1)="3",ISNUMBER(--D923)))),"Invalid/missing supplier VAT no; ","")&amp;IF(AND(L923="Yes",K923&lt;&gt;"Yes"),"VAT claimed without valid tax invoice; ","")&amp;IF(AND(L923="Yes",ISNUMBER(SEARCH("blocked",G923))),"Blocked input VAT claimed; ","")&amp;IF(AND(F923="Import - VAT paid at customs (Box 8)",M923=""),"Customs declaration no missing; ","")&amp;IF(AND(F923="Import - Reverse charge (Box 9)",E923="Saudi Arabia"),"RCM used for a local supplier; ","")&amp;IF(AND(L923="Yes",NOT(OR(F923="Standard domestic 15% (Box 7)",F923="Import - VAT paid at customs (Box 8)",F923="Import - Reverse charge (Box 9)"))),"VAT claimed on non-taxable category; ",""))</f>
        <v/>
      </c>
    </row>
    <row r="924">
      <c r="A924" s="17" t="n"/>
      <c r="B924" s="14" t="n"/>
      <c r="C924" s="14" t="n"/>
      <c r="D924" s="16" t="n"/>
      <c r="E924" s="14" t="n"/>
      <c r="F924" s="14" t="n"/>
      <c r="G924" s="14" t="n"/>
      <c r="H924" s="19" t="n"/>
      <c r="I924" s="19" t="n"/>
      <c r="J924" s="34">
        <f>IF(A924="","",H924+I924)</f>
        <v/>
      </c>
      <c r="K924" s="14" t="n"/>
      <c r="L924" s="14" t="n"/>
      <c r="M924" s="14" t="n"/>
      <c r="N924" s="14" t="n"/>
      <c r="O924" s="20">
        <f>IF(A924="","",SUMPRODUCT((A924&gt;=Setup!$C$19:$C$30)*(A924&lt;=Setup!$D$19:$D$30)*Setup!$A$19:$A$30))</f>
        <v/>
      </c>
      <c r="P924" s="34">
        <f>IF(A924="","",IF(OR(F924="Standard domestic 15% (Box 7)",F924="Import - VAT paid at customs (Box 8)",F924="Import - Reverse charge (Box 9)"),ROUND(H924*Setup!$B$9,2),0))</f>
        <v/>
      </c>
      <c r="Q924" s="34">
        <f>IF(A924="","",I924-P924)</f>
        <v/>
      </c>
      <c r="R924" s="34">
        <f>IF(A924="","",IF(L924="Yes",I924,0))</f>
        <v/>
      </c>
      <c r="S924" s="34">
        <f>IF(A924="","",IF(AND(L924="Yes",K924="Yes",NOT(ISNUMBER(SEARCH("blocked",G924))),OR(F924="Standard domestic 15% (Box 7)",F924="Import - VAT paid at customs (Box 8)",F924="Import - Reverse charge (Box 9)"),OR(F924&lt;&gt;"Standard domestic 15% (Box 7)",AND(LEN(D924)=15,LEFT(D924,1)="3",RIGHT(D924,1)="3",ISNUMBER(--D924)))),I924,0))</f>
        <v/>
      </c>
      <c r="T924" s="34">
        <f>IF(A924="","",R924-S924)</f>
        <v/>
      </c>
      <c r="U924" s="23">
        <f>IF(A924="","",IF(O924=0,"Outside audit periods; ","")&amp;IF(F924="","No VAT category; ","")&amp;IF(ABS(Q924)&gt;Setup!$B$10,"VAT ≠ 15% × net; ","")&amp;IF(AND(F924="Standard domestic 15% (Box 7)",NOT(AND(LEN(D924)=15,LEFT(D924,1)="3",RIGHT(D924,1)="3",ISNUMBER(--D924)))),"Invalid/missing supplier VAT no; ","")&amp;IF(AND(L924="Yes",K924&lt;&gt;"Yes"),"VAT claimed without valid tax invoice; ","")&amp;IF(AND(L924="Yes",ISNUMBER(SEARCH("blocked",G924))),"Blocked input VAT claimed; ","")&amp;IF(AND(F924="Import - VAT paid at customs (Box 8)",M924=""),"Customs declaration no missing; ","")&amp;IF(AND(F924="Import - Reverse charge (Box 9)",E924="Saudi Arabia"),"RCM used for a local supplier; ","")&amp;IF(AND(L924="Yes",NOT(OR(F924="Standard domestic 15% (Box 7)",F924="Import - VAT paid at customs (Box 8)",F924="Import - Reverse charge (Box 9)"))),"VAT claimed on non-taxable category; ",""))</f>
        <v/>
      </c>
    </row>
    <row r="925">
      <c r="A925" s="17" t="n"/>
      <c r="B925" s="14" t="n"/>
      <c r="C925" s="14" t="n"/>
      <c r="D925" s="16" t="n"/>
      <c r="E925" s="14" t="n"/>
      <c r="F925" s="14" t="n"/>
      <c r="G925" s="14" t="n"/>
      <c r="H925" s="19" t="n"/>
      <c r="I925" s="19" t="n"/>
      <c r="J925" s="34">
        <f>IF(A925="","",H925+I925)</f>
        <v/>
      </c>
      <c r="K925" s="14" t="n"/>
      <c r="L925" s="14" t="n"/>
      <c r="M925" s="14" t="n"/>
      <c r="N925" s="14" t="n"/>
      <c r="O925" s="20">
        <f>IF(A925="","",SUMPRODUCT((A925&gt;=Setup!$C$19:$C$30)*(A925&lt;=Setup!$D$19:$D$30)*Setup!$A$19:$A$30))</f>
        <v/>
      </c>
      <c r="P925" s="34">
        <f>IF(A925="","",IF(OR(F925="Standard domestic 15% (Box 7)",F925="Import - VAT paid at customs (Box 8)",F925="Import - Reverse charge (Box 9)"),ROUND(H925*Setup!$B$9,2),0))</f>
        <v/>
      </c>
      <c r="Q925" s="34">
        <f>IF(A925="","",I925-P925)</f>
        <v/>
      </c>
      <c r="R925" s="34">
        <f>IF(A925="","",IF(L925="Yes",I925,0))</f>
        <v/>
      </c>
      <c r="S925" s="34">
        <f>IF(A925="","",IF(AND(L925="Yes",K925="Yes",NOT(ISNUMBER(SEARCH("blocked",G925))),OR(F925="Standard domestic 15% (Box 7)",F925="Import - VAT paid at customs (Box 8)",F925="Import - Reverse charge (Box 9)"),OR(F925&lt;&gt;"Standard domestic 15% (Box 7)",AND(LEN(D925)=15,LEFT(D925,1)="3",RIGHT(D925,1)="3",ISNUMBER(--D925)))),I925,0))</f>
        <v/>
      </c>
      <c r="T925" s="34">
        <f>IF(A925="","",R925-S925)</f>
        <v/>
      </c>
      <c r="U925" s="23">
        <f>IF(A925="","",IF(O925=0,"Outside audit periods; ","")&amp;IF(F925="","No VAT category; ","")&amp;IF(ABS(Q925)&gt;Setup!$B$10,"VAT ≠ 15% × net; ","")&amp;IF(AND(F925="Standard domestic 15% (Box 7)",NOT(AND(LEN(D925)=15,LEFT(D925,1)="3",RIGHT(D925,1)="3",ISNUMBER(--D925)))),"Invalid/missing supplier VAT no; ","")&amp;IF(AND(L925="Yes",K925&lt;&gt;"Yes"),"VAT claimed without valid tax invoice; ","")&amp;IF(AND(L925="Yes",ISNUMBER(SEARCH("blocked",G925))),"Blocked input VAT claimed; ","")&amp;IF(AND(F925="Import - VAT paid at customs (Box 8)",M925=""),"Customs declaration no missing; ","")&amp;IF(AND(F925="Import - Reverse charge (Box 9)",E925="Saudi Arabia"),"RCM used for a local supplier; ","")&amp;IF(AND(L925="Yes",NOT(OR(F925="Standard domestic 15% (Box 7)",F925="Import - VAT paid at customs (Box 8)",F925="Import - Reverse charge (Box 9)"))),"VAT claimed on non-taxable category; ",""))</f>
        <v/>
      </c>
    </row>
    <row r="926">
      <c r="A926" s="17" t="n"/>
      <c r="B926" s="14" t="n"/>
      <c r="C926" s="14" t="n"/>
      <c r="D926" s="16" t="n"/>
      <c r="E926" s="14" t="n"/>
      <c r="F926" s="14" t="n"/>
      <c r="G926" s="14" t="n"/>
      <c r="H926" s="19" t="n"/>
      <c r="I926" s="19" t="n"/>
      <c r="J926" s="34">
        <f>IF(A926="","",H926+I926)</f>
        <v/>
      </c>
      <c r="K926" s="14" t="n"/>
      <c r="L926" s="14" t="n"/>
      <c r="M926" s="14" t="n"/>
      <c r="N926" s="14" t="n"/>
      <c r="O926" s="20">
        <f>IF(A926="","",SUMPRODUCT((A926&gt;=Setup!$C$19:$C$30)*(A926&lt;=Setup!$D$19:$D$30)*Setup!$A$19:$A$30))</f>
        <v/>
      </c>
      <c r="P926" s="34">
        <f>IF(A926="","",IF(OR(F926="Standard domestic 15% (Box 7)",F926="Import - VAT paid at customs (Box 8)",F926="Import - Reverse charge (Box 9)"),ROUND(H926*Setup!$B$9,2),0))</f>
        <v/>
      </c>
      <c r="Q926" s="34">
        <f>IF(A926="","",I926-P926)</f>
        <v/>
      </c>
      <c r="R926" s="34">
        <f>IF(A926="","",IF(L926="Yes",I926,0))</f>
        <v/>
      </c>
      <c r="S926" s="34">
        <f>IF(A926="","",IF(AND(L926="Yes",K926="Yes",NOT(ISNUMBER(SEARCH("blocked",G926))),OR(F926="Standard domestic 15% (Box 7)",F926="Import - VAT paid at customs (Box 8)",F926="Import - Reverse charge (Box 9)"),OR(F926&lt;&gt;"Standard domestic 15% (Box 7)",AND(LEN(D926)=15,LEFT(D926,1)="3",RIGHT(D926,1)="3",ISNUMBER(--D926)))),I926,0))</f>
        <v/>
      </c>
      <c r="T926" s="34">
        <f>IF(A926="","",R926-S926)</f>
        <v/>
      </c>
      <c r="U926" s="23">
        <f>IF(A926="","",IF(O926=0,"Outside audit periods; ","")&amp;IF(F926="","No VAT category; ","")&amp;IF(ABS(Q926)&gt;Setup!$B$10,"VAT ≠ 15% × net; ","")&amp;IF(AND(F926="Standard domestic 15% (Box 7)",NOT(AND(LEN(D926)=15,LEFT(D926,1)="3",RIGHT(D926,1)="3",ISNUMBER(--D926)))),"Invalid/missing supplier VAT no; ","")&amp;IF(AND(L926="Yes",K926&lt;&gt;"Yes"),"VAT claimed without valid tax invoice; ","")&amp;IF(AND(L926="Yes",ISNUMBER(SEARCH("blocked",G926))),"Blocked input VAT claimed; ","")&amp;IF(AND(F926="Import - VAT paid at customs (Box 8)",M926=""),"Customs declaration no missing; ","")&amp;IF(AND(F926="Import - Reverse charge (Box 9)",E926="Saudi Arabia"),"RCM used for a local supplier; ","")&amp;IF(AND(L926="Yes",NOT(OR(F926="Standard domestic 15% (Box 7)",F926="Import - VAT paid at customs (Box 8)",F926="Import - Reverse charge (Box 9)"))),"VAT claimed on non-taxable category; ",""))</f>
        <v/>
      </c>
    </row>
    <row r="927">
      <c r="A927" s="17" t="n"/>
      <c r="B927" s="14" t="n"/>
      <c r="C927" s="14" t="n"/>
      <c r="D927" s="16" t="n"/>
      <c r="E927" s="14" t="n"/>
      <c r="F927" s="14" t="n"/>
      <c r="G927" s="14" t="n"/>
      <c r="H927" s="19" t="n"/>
      <c r="I927" s="19" t="n"/>
      <c r="J927" s="34">
        <f>IF(A927="","",H927+I927)</f>
        <v/>
      </c>
      <c r="K927" s="14" t="n"/>
      <c r="L927" s="14" t="n"/>
      <c r="M927" s="14" t="n"/>
      <c r="N927" s="14" t="n"/>
      <c r="O927" s="20">
        <f>IF(A927="","",SUMPRODUCT((A927&gt;=Setup!$C$19:$C$30)*(A927&lt;=Setup!$D$19:$D$30)*Setup!$A$19:$A$30))</f>
        <v/>
      </c>
      <c r="P927" s="34">
        <f>IF(A927="","",IF(OR(F927="Standard domestic 15% (Box 7)",F927="Import - VAT paid at customs (Box 8)",F927="Import - Reverse charge (Box 9)"),ROUND(H927*Setup!$B$9,2),0))</f>
        <v/>
      </c>
      <c r="Q927" s="34">
        <f>IF(A927="","",I927-P927)</f>
        <v/>
      </c>
      <c r="R927" s="34">
        <f>IF(A927="","",IF(L927="Yes",I927,0))</f>
        <v/>
      </c>
      <c r="S927" s="34">
        <f>IF(A927="","",IF(AND(L927="Yes",K927="Yes",NOT(ISNUMBER(SEARCH("blocked",G927))),OR(F927="Standard domestic 15% (Box 7)",F927="Import - VAT paid at customs (Box 8)",F927="Import - Reverse charge (Box 9)"),OR(F927&lt;&gt;"Standard domestic 15% (Box 7)",AND(LEN(D927)=15,LEFT(D927,1)="3",RIGHT(D927,1)="3",ISNUMBER(--D927)))),I927,0))</f>
        <v/>
      </c>
      <c r="T927" s="34">
        <f>IF(A927="","",R927-S927)</f>
        <v/>
      </c>
      <c r="U927" s="23">
        <f>IF(A927="","",IF(O927=0,"Outside audit periods; ","")&amp;IF(F927="","No VAT category; ","")&amp;IF(ABS(Q927)&gt;Setup!$B$10,"VAT ≠ 15% × net; ","")&amp;IF(AND(F927="Standard domestic 15% (Box 7)",NOT(AND(LEN(D927)=15,LEFT(D927,1)="3",RIGHT(D927,1)="3",ISNUMBER(--D927)))),"Invalid/missing supplier VAT no; ","")&amp;IF(AND(L927="Yes",K927&lt;&gt;"Yes"),"VAT claimed without valid tax invoice; ","")&amp;IF(AND(L927="Yes",ISNUMBER(SEARCH("blocked",G927))),"Blocked input VAT claimed; ","")&amp;IF(AND(F927="Import - VAT paid at customs (Box 8)",M927=""),"Customs declaration no missing; ","")&amp;IF(AND(F927="Import - Reverse charge (Box 9)",E927="Saudi Arabia"),"RCM used for a local supplier; ","")&amp;IF(AND(L927="Yes",NOT(OR(F927="Standard domestic 15% (Box 7)",F927="Import - VAT paid at customs (Box 8)",F927="Import - Reverse charge (Box 9)"))),"VAT claimed on non-taxable category; ",""))</f>
        <v/>
      </c>
    </row>
    <row r="928">
      <c r="A928" s="17" t="n"/>
      <c r="B928" s="14" t="n"/>
      <c r="C928" s="14" t="n"/>
      <c r="D928" s="16" t="n"/>
      <c r="E928" s="14" t="n"/>
      <c r="F928" s="14" t="n"/>
      <c r="G928" s="14" t="n"/>
      <c r="H928" s="19" t="n"/>
      <c r="I928" s="19" t="n"/>
      <c r="J928" s="34">
        <f>IF(A928="","",H928+I928)</f>
        <v/>
      </c>
      <c r="K928" s="14" t="n"/>
      <c r="L928" s="14" t="n"/>
      <c r="M928" s="14" t="n"/>
      <c r="N928" s="14" t="n"/>
      <c r="O928" s="20">
        <f>IF(A928="","",SUMPRODUCT((A928&gt;=Setup!$C$19:$C$30)*(A928&lt;=Setup!$D$19:$D$30)*Setup!$A$19:$A$30))</f>
        <v/>
      </c>
      <c r="P928" s="34">
        <f>IF(A928="","",IF(OR(F928="Standard domestic 15% (Box 7)",F928="Import - VAT paid at customs (Box 8)",F928="Import - Reverse charge (Box 9)"),ROUND(H928*Setup!$B$9,2),0))</f>
        <v/>
      </c>
      <c r="Q928" s="34">
        <f>IF(A928="","",I928-P928)</f>
        <v/>
      </c>
      <c r="R928" s="34">
        <f>IF(A928="","",IF(L928="Yes",I928,0))</f>
        <v/>
      </c>
      <c r="S928" s="34">
        <f>IF(A928="","",IF(AND(L928="Yes",K928="Yes",NOT(ISNUMBER(SEARCH("blocked",G928))),OR(F928="Standard domestic 15% (Box 7)",F928="Import - VAT paid at customs (Box 8)",F928="Import - Reverse charge (Box 9)"),OR(F928&lt;&gt;"Standard domestic 15% (Box 7)",AND(LEN(D928)=15,LEFT(D928,1)="3",RIGHT(D928,1)="3",ISNUMBER(--D928)))),I928,0))</f>
        <v/>
      </c>
      <c r="T928" s="34">
        <f>IF(A928="","",R928-S928)</f>
        <v/>
      </c>
      <c r="U928" s="23">
        <f>IF(A928="","",IF(O928=0,"Outside audit periods; ","")&amp;IF(F928="","No VAT category; ","")&amp;IF(ABS(Q928)&gt;Setup!$B$10,"VAT ≠ 15% × net; ","")&amp;IF(AND(F928="Standard domestic 15% (Box 7)",NOT(AND(LEN(D928)=15,LEFT(D928,1)="3",RIGHT(D928,1)="3",ISNUMBER(--D928)))),"Invalid/missing supplier VAT no; ","")&amp;IF(AND(L928="Yes",K928&lt;&gt;"Yes"),"VAT claimed without valid tax invoice; ","")&amp;IF(AND(L928="Yes",ISNUMBER(SEARCH("blocked",G928))),"Blocked input VAT claimed; ","")&amp;IF(AND(F928="Import - VAT paid at customs (Box 8)",M928=""),"Customs declaration no missing; ","")&amp;IF(AND(F928="Import - Reverse charge (Box 9)",E928="Saudi Arabia"),"RCM used for a local supplier; ","")&amp;IF(AND(L928="Yes",NOT(OR(F928="Standard domestic 15% (Box 7)",F928="Import - VAT paid at customs (Box 8)",F928="Import - Reverse charge (Box 9)"))),"VAT claimed on non-taxable category; ",""))</f>
        <v/>
      </c>
    </row>
    <row r="929">
      <c r="A929" s="17" t="n"/>
      <c r="B929" s="14" t="n"/>
      <c r="C929" s="14" t="n"/>
      <c r="D929" s="16" t="n"/>
      <c r="E929" s="14" t="n"/>
      <c r="F929" s="14" t="n"/>
      <c r="G929" s="14" t="n"/>
      <c r="H929" s="19" t="n"/>
      <c r="I929" s="19" t="n"/>
      <c r="J929" s="34">
        <f>IF(A929="","",H929+I929)</f>
        <v/>
      </c>
      <c r="K929" s="14" t="n"/>
      <c r="L929" s="14" t="n"/>
      <c r="M929" s="14" t="n"/>
      <c r="N929" s="14" t="n"/>
      <c r="O929" s="20">
        <f>IF(A929="","",SUMPRODUCT((A929&gt;=Setup!$C$19:$C$30)*(A929&lt;=Setup!$D$19:$D$30)*Setup!$A$19:$A$30))</f>
        <v/>
      </c>
      <c r="P929" s="34">
        <f>IF(A929="","",IF(OR(F929="Standard domestic 15% (Box 7)",F929="Import - VAT paid at customs (Box 8)",F929="Import - Reverse charge (Box 9)"),ROUND(H929*Setup!$B$9,2),0))</f>
        <v/>
      </c>
      <c r="Q929" s="34">
        <f>IF(A929="","",I929-P929)</f>
        <v/>
      </c>
      <c r="R929" s="34">
        <f>IF(A929="","",IF(L929="Yes",I929,0))</f>
        <v/>
      </c>
      <c r="S929" s="34">
        <f>IF(A929="","",IF(AND(L929="Yes",K929="Yes",NOT(ISNUMBER(SEARCH("blocked",G929))),OR(F929="Standard domestic 15% (Box 7)",F929="Import - VAT paid at customs (Box 8)",F929="Import - Reverse charge (Box 9)"),OR(F929&lt;&gt;"Standard domestic 15% (Box 7)",AND(LEN(D929)=15,LEFT(D929,1)="3",RIGHT(D929,1)="3",ISNUMBER(--D929)))),I929,0))</f>
        <v/>
      </c>
      <c r="T929" s="34">
        <f>IF(A929="","",R929-S929)</f>
        <v/>
      </c>
      <c r="U929" s="23">
        <f>IF(A929="","",IF(O929=0,"Outside audit periods; ","")&amp;IF(F929="","No VAT category; ","")&amp;IF(ABS(Q929)&gt;Setup!$B$10,"VAT ≠ 15% × net; ","")&amp;IF(AND(F929="Standard domestic 15% (Box 7)",NOT(AND(LEN(D929)=15,LEFT(D929,1)="3",RIGHT(D929,1)="3",ISNUMBER(--D929)))),"Invalid/missing supplier VAT no; ","")&amp;IF(AND(L929="Yes",K929&lt;&gt;"Yes"),"VAT claimed without valid tax invoice; ","")&amp;IF(AND(L929="Yes",ISNUMBER(SEARCH("blocked",G929))),"Blocked input VAT claimed; ","")&amp;IF(AND(F929="Import - VAT paid at customs (Box 8)",M929=""),"Customs declaration no missing; ","")&amp;IF(AND(F929="Import - Reverse charge (Box 9)",E929="Saudi Arabia"),"RCM used for a local supplier; ","")&amp;IF(AND(L929="Yes",NOT(OR(F929="Standard domestic 15% (Box 7)",F929="Import - VAT paid at customs (Box 8)",F929="Import - Reverse charge (Box 9)"))),"VAT claimed on non-taxable category; ",""))</f>
        <v/>
      </c>
    </row>
    <row r="930">
      <c r="A930" s="17" t="n"/>
      <c r="B930" s="14" t="n"/>
      <c r="C930" s="14" t="n"/>
      <c r="D930" s="16" t="n"/>
      <c r="E930" s="14" t="n"/>
      <c r="F930" s="14" t="n"/>
      <c r="G930" s="14" t="n"/>
      <c r="H930" s="19" t="n"/>
      <c r="I930" s="19" t="n"/>
      <c r="J930" s="34">
        <f>IF(A930="","",H930+I930)</f>
        <v/>
      </c>
      <c r="K930" s="14" t="n"/>
      <c r="L930" s="14" t="n"/>
      <c r="M930" s="14" t="n"/>
      <c r="N930" s="14" t="n"/>
      <c r="O930" s="20">
        <f>IF(A930="","",SUMPRODUCT((A930&gt;=Setup!$C$19:$C$30)*(A930&lt;=Setup!$D$19:$D$30)*Setup!$A$19:$A$30))</f>
        <v/>
      </c>
      <c r="P930" s="34">
        <f>IF(A930="","",IF(OR(F930="Standard domestic 15% (Box 7)",F930="Import - VAT paid at customs (Box 8)",F930="Import - Reverse charge (Box 9)"),ROUND(H930*Setup!$B$9,2),0))</f>
        <v/>
      </c>
      <c r="Q930" s="34">
        <f>IF(A930="","",I930-P930)</f>
        <v/>
      </c>
      <c r="R930" s="34">
        <f>IF(A930="","",IF(L930="Yes",I930,0))</f>
        <v/>
      </c>
      <c r="S930" s="34">
        <f>IF(A930="","",IF(AND(L930="Yes",K930="Yes",NOT(ISNUMBER(SEARCH("blocked",G930))),OR(F930="Standard domestic 15% (Box 7)",F930="Import - VAT paid at customs (Box 8)",F930="Import - Reverse charge (Box 9)"),OR(F930&lt;&gt;"Standard domestic 15% (Box 7)",AND(LEN(D930)=15,LEFT(D930,1)="3",RIGHT(D930,1)="3",ISNUMBER(--D930)))),I930,0))</f>
        <v/>
      </c>
      <c r="T930" s="34">
        <f>IF(A930="","",R930-S930)</f>
        <v/>
      </c>
      <c r="U930" s="23">
        <f>IF(A930="","",IF(O930=0,"Outside audit periods; ","")&amp;IF(F930="","No VAT category; ","")&amp;IF(ABS(Q930)&gt;Setup!$B$10,"VAT ≠ 15% × net; ","")&amp;IF(AND(F930="Standard domestic 15% (Box 7)",NOT(AND(LEN(D930)=15,LEFT(D930,1)="3",RIGHT(D930,1)="3",ISNUMBER(--D930)))),"Invalid/missing supplier VAT no; ","")&amp;IF(AND(L930="Yes",K930&lt;&gt;"Yes"),"VAT claimed without valid tax invoice; ","")&amp;IF(AND(L930="Yes",ISNUMBER(SEARCH("blocked",G930))),"Blocked input VAT claimed; ","")&amp;IF(AND(F930="Import - VAT paid at customs (Box 8)",M930=""),"Customs declaration no missing; ","")&amp;IF(AND(F930="Import - Reverse charge (Box 9)",E930="Saudi Arabia"),"RCM used for a local supplier; ","")&amp;IF(AND(L930="Yes",NOT(OR(F930="Standard domestic 15% (Box 7)",F930="Import - VAT paid at customs (Box 8)",F930="Import - Reverse charge (Box 9)"))),"VAT claimed on non-taxable category; ",""))</f>
        <v/>
      </c>
    </row>
    <row r="931">
      <c r="A931" s="17" t="n"/>
      <c r="B931" s="14" t="n"/>
      <c r="C931" s="14" t="n"/>
      <c r="D931" s="16" t="n"/>
      <c r="E931" s="14" t="n"/>
      <c r="F931" s="14" t="n"/>
      <c r="G931" s="14" t="n"/>
      <c r="H931" s="19" t="n"/>
      <c r="I931" s="19" t="n"/>
      <c r="J931" s="34">
        <f>IF(A931="","",H931+I931)</f>
        <v/>
      </c>
      <c r="K931" s="14" t="n"/>
      <c r="L931" s="14" t="n"/>
      <c r="M931" s="14" t="n"/>
      <c r="N931" s="14" t="n"/>
      <c r="O931" s="20">
        <f>IF(A931="","",SUMPRODUCT((A931&gt;=Setup!$C$19:$C$30)*(A931&lt;=Setup!$D$19:$D$30)*Setup!$A$19:$A$30))</f>
        <v/>
      </c>
      <c r="P931" s="34">
        <f>IF(A931="","",IF(OR(F931="Standard domestic 15% (Box 7)",F931="Import - VAT paid at customs (Box 8)",F931="Import - Reverse charge (Box 9)"),ROUND(H931*Setup!$B$9,2),0))</f>
        <v/>
      </c>
      <c r="Q931" s="34">
        <f>IF(A931="","",I931-P931)</f>
        <v/>
      </c>
      <c r="R931" s="34">
        <f>IF(A931="","",IF(L931="Yes",I931,0))</f>
        <v/>
      </c>
      <c r="S931" s="34">
        <f>IF(A931="","",IF(AND(L931="Yes",K931="Yes",NOT(ISNUMBER(SEARCH("blocked",G931))),OR(F931="Standard domestic 15% (Box 7)",F931="Import - VAT paid at customs (Box 8)",F931="Import - Reverse charge (Box 9)"),OR(F931&lt;&gt;"Standard domestic 15% (Box 7)",AND(LEN(D931)=15,LEFT(D931,1)="3",RIGHT(D931,1)="3",ISNUMBER(--D931)))),I931,0))</f>
        <v/>
      </c>
      <c r="T931" s="34">
        <f>IF(A931="","",R931-S931)</f>
        <v/>
      </c>
      <c r="U931" s="23">
        <f>IF(A931="","",IF(O931=0,"Outside audit periods; ","")&amp;IF(F931="","No VAT category; ","")&amp;IF(ABS(Q931)&gt;Setup!$B$10,"VAT ≠ 15% × net; ","")&amp;IF(AND(F931="Standard domestic 15% (Box 7)",NOT(AND(LEN(D931)=15,LEFT(D931,1)="3",RIGHT(D931,1)="3",ISNUMBER(--D931)))),"Invalid/missing supplier VAT no; ","")&amp;IF(AND(L931="Yes",K931&lt;&gt;"Yes"),"VAT claimed without valid tax invoice; ","")&amp;IF(AND(L931="Yes",ISNUMBER(SEARCH("blocked",G931))),"Blocked input VAT claimed; ","")&amp;IF(AND(F931="Import - VAT paid at customs (Box 8)",M931=""),"Customs declaration no missing; ","")&amp;IF(AND(F931="Import - Reverse charge (Box 9)",E931="Saudi Arabia"),"RCM used for a local supplier; ","")&amp;IF(AND(L931="Yes",NOT(OR(F931="Standard domestic 15% (Box 7)",F931="Import - VAT paid at customs (Box 8)",F931="Import - Reverse charge (Box 9)"))),"VAT claimed on non-taxable category; ",""))</f>
        <v/>
      </c>
    </row>
    <row r="932">
      <c r="A932" s="17" t="n"/>
      <c r="B932" s="14" t="n"/>
      <c r="C932" s="14" t="n"/>
      <c r="D932" s="16" t="n"/>
      <c r="E932" s="14" t="n"/>
      <c r="F932" s="14" t="n"/>
      <c r="G932" s="14" t="n"/>
      <c r="H932" s="19" t="n"/>
      <c r="I932" s="19" t="n"/>
      <c r="J932" s="34">
        <f>IF(A932="","",H932+I932)</f>
        <v/>
      </c>
      <c r="K932" s="14" t="n"/>
      <c r="L932" s="14" t="n"/>
      <c r="M932" s="14" t="n"/>
      <c r="N932" s="14" t="n"/>
      <c r="O932" s="20">
        <f>IF(A932="","",SUMPRODUCT((A932&gt;=Setup!$C$19:$C$30)*(A932&lt;=Setup!$D$19:$D$30)*Setup!$A$19:$A$30))</f>
        <v/>
      </c>
      <c r="P932" s="34">
        <f>IF(A932="","",IF(OR(F932="Standard domestic 15% (Box 7)",F932="Import - VAT paid at customs (Box 8)",F932="Import - Reverse charge (Box 9)"),ROUND(H932*Setup!$B$9,2),0))</f>
        <v/>
      </c>
      <c r="Q932" s="34">
        <f>IF(A932="","",I932-P932)</f>
        <v/>
      </c>
      <c r="R932" s="34">
        <f>IF(A932="","",IF(L932="Yes",I932,0))</f>
        <v/>
      </c>
      <c r="S932" s="34">
        <f>IF(A932="","",IF(AND(L932="Yes",K932="Yes",NOT(ISNUMBER(SEARCH("blocked",G932))),OR(F932="Standard domestic 15% (Box 7)",F932="Import - VAT paid at customs (Box 8)",F932="Import - Reverse charge (Box 9)"),OR(F932&lt;&gt;"Standard domestic 15% (Box 7)",AND(LEN(D932)=15,LEFT(D932,1)="3",RIGHT(D932,1)="3",ISNUMBER(--D932)))),I932,0))</f>
        <v/>
      </c>
      <c r="T932" s="34">
        <f>IF(A932="","",R932-S932)</f>
        <v/>
      </c>
      <c r="U932" s="23">
        <f>IF(A932="","",IF(O932=0,"Outside audit periods; ","")&amp;IF(F932="","No VAT category; ","")&amp;IF(ABS(Q932)&gt;Setup!$B$10,"VAT ≠ 15% × net; ","")&amp;IF(AND(F932="Standard domestic 15% (Box 7)",NOT(AND(LEN(D932)=15,LEFT(D932,1)="3",RIGHT(D932,1)="3",ISNUMBER(--D932)))),"Invalid/missing supplier VAT no; ","")&amp;IF(AND(L932="Yes",K932&lt;&gt;"Yes"),"VAT claimed without valid tax invoice; ","")&amp;IF(AND(L932="Yes",ISNUMBER(SEARCH("blocked",G932))),"Blocked input VAT claimed; ","")&amp;IF(AND(F932="Import - VAT paid at customs (Box 8)",M932=""),"Customs declaration no missing; ","")&amp;IF(AND(F932="Import - Reverse charge (Box 9)",E932="Saudi Arabia"),"RCM used for a local supplier; ","")&amp;IF(AND(L932="Yes",NOT(OR(F932="Standard domestic 15% (Box 7)",F932="Import - VAT paid at customs (Box 8)",F932="Import - Reverse charge (Box 9)"))),"VAT claimed on non-taxable category; ",""))</f>
        <v/>
      </c>
    </row>
    <row r="933">
      <c r="A933" s="17" t="n"/>
      <c r="B933" s="14" t="n"/>
      <c r="C933" s="14" t="n"/>
      <c r="D933" s="16" t="n"/>
      <c r="E933" s="14" t="n"/>
      <c r="F933" s="14" t="n"/>
      <c r="G933" s="14" t="n"/>
      <c r="H933" s="19" t="n"/>
      <c r="I933" s="19" t="n"/>
      <c r="J933" s="34">
        <f>IF(A933="","",H933+I933)</f>
        <v/>
      </c>
      <c r="K933" s="14" t="n"/>
      <c r="L933" s="14" t="n"/>
      <c r="M933" s="14" t="n"/>
      <c r="N933" s="14" t="n"/>
      <c r="O933" s="20">
        <f>IF(A933="","",SUMPRODUCT((A933&gt;=Setup!$C$19:$C$30)*(A933&lt;=Setup!$D$19:$D$30)*Setup!$A$19:$A$30))</f>
        <v/>
      </c>
      <c r="P933" s="34">
        <f>IF(A933="","",IF(OR(F933="Standard domestic 15% (Box 7)",F933="Import - VAT paid at customs (Box 8)",F933="Import - Reverse charge (Box 9)"),ROUND(H933*Setup!$B$9,2),0))</f>
        <v/>
      </c>
      <c r="Q933" s="34">
        <f>IF(A933="","",I933-P933)</f>
        <v/>
      </c>
      <c r="R933" s="34">
        <f>IF(A933="","",IF(L933="Yes",I933,0))</f>
        <v/>
      </c>
      <c r="S933" s="34">
        <f>IF(A933="","",IF(AND(L933="Yes",K933="Yes",NOT(ISNUMBER(SEARCH("blocked",G933))),OR(F933="Standard domestic 15% (Box 7)",F933="Import - VAT paid at customs (Box 8)",F933="Import - Reverse charge (Box 9)"),OR(F933&lt;&gt;"Standard domestic 15% (Box 7)",AND(LEN(D933)=15,LEFT(D933,1)="3",RIGHT(D933,1)="3",ISNUMBER(--D933)))),I933,0))</f>
        <v/>
      </c>
      <c r="T933" s="34">
        <f>IF(A933="","",R933-S933)</f>
        <v/>
      </c>
      <c r="U933" s="23">
        <f>IF(A933="","",IF(O933=0,"Outside audit periods; ","")&amp;IF(F933="","No VAT category; ","")&amp;IF(ABS(Q933)&gt;Setup!$B$10,"VAT ≠ 15% × net; ","")&amp;IF(AND(F933="Standard domestic 15% (Box 7)",NOT(AND(LEN(D933)=15,LEFT(D933,1)="3",RIGHT(D933,1)="3",ISNUMBER(--D933)))),"Invalid/missing supplier VAT no; ","")&amp;IF(AND(L933="Yes",K933&lt;&gt;"Yes"),"VAT claimed without valid tax invoice; ","")&amp;IF(AND(L933="Yes",ISNUMBER(SEARCH("blocked",G933))),"Blocked input VAT claimed; ","")&amp;IF(AND(F933="Import - VAT paid at customs (Box 8)",M933=""),"Customs declaration no missing; ","")&amp;IF(AND(F933="Import - Reverse charge (Box 9)",E933="Saudi Arabia"),"RCM used for a local supplier; ","")&amp;IF(AND(L933="Yes",NOT(OR(F933="Standard domestic 15% (Box 7)",F933="Import - VAT paid at customs (Box 8)",F933="Import - Reverse charge (Box 9)"))),"VAT claimed on non-taxable category; ",""))</f>
        <v/>
      </c>
    </row>
    <row r="934">
      <c r="A934" s="17" t="n"/>
      <c r="B934" s="14" t="n"/>
      <c r="C934" s="14" t="n"/>
      <c r="D934" s="16" t="n"/>
      <c r="E934" s="14" t="n"/>
      <c r="F934" s="14" t="n"/>
      <c r="G934" s="14" t="n"/>
      <c r="H934" s="19" t="n"/>
      <c r="I934" s="19" t="n"/>
      <c r="J934" s="34">
        <f>IF(A934="","",H934+I934)</f>
        <v/>
      </c>
      <c r="K934" s="14" t="n"/>
      <c r="L934" s="14" t="n"/>
      <c r="M934" s="14" t="n"/>
      <c r="N934" s="14" t="n"/>
      <c r="O934" s="20">
        <f>IF(A934="","",SUMPRODUCT((A934&gt;=Setup!$C$19:$C$30)*(A934&lt;=Setup!$D$19:$D$30)*Setup!$A$19:$A$30))</f>
        <v/>
      </c>
      <c r="P934" s="34">
        <f>IF(A934="","",IF(OR(F934="Standard domestic 15% (Box 7)",F934="Import - VAT paid at customs (Box 8)",F934="Import - Reverse charge (Box 9)"),ROUND(H934*Setup!$B$9,2),0))</f>
        <v/>
      </c>
      <c r="Q934" s="34">
        <f>IF(A934="","",I934-P934)</f>
        <v/>
      </c>
      <c r="R934" s="34">
        <f>IF(A934="","",IF(L934="Yes",I934,0))</f>
        <v/>
      </c>
      <c r="S934" s="34">
        <f>IF(A934="","",IF(AND(L934="Yes",K934="Yes",NOT(ISNUMBER(SEARCH("blocked",G934))),OR(F934="Standard domestic 15% (Box 7)",F934="Import - VAT paid at customs (Box 8)",F934="Import - Reverse charge (Box 9)"),OR(F934&lt;&gt;"Standard domestic 15% (Box 7)",AND(LEN(D934)=15,LEFT(D934,1)="3",RIGHT(D934,1)="3",ISNUMBER(--D934)))),I934,0))</f>
        <v/>
      </c>
      <c r="T934" s="34">
        <f>IF(A934="","",R934-S934)</f>
        <v/>
      </c>
      <c r="U934" s="23">
        <f>IF(A934="","",IF(O934=0,"Outside audit periods; ","")&amp;IF(F934="","No VAT category; ","")&amp;IF(ABS(Q934)&gt;Setup!$B$10,"VAT ≠ 15% × net; ","")&amp;IF(AND(F934="Standard domestic 15% (Box 7)",NOT(AND(LEN(D934)=15,LEFT(D934,1)="3",RIGHT(D934,1)="3",ISNUMBER(--D934)))),"Invalid/missing supplier VAT no; ","")&amp;IF(AND(L934="Yes",K934&lt;&gt;"Yes"),"VAT claimed without valid tax invoice; ","")&amp;IF(AND(L934="Yes",ISNUMBER(SEARCH("blocked",G934))),"Blocked input VAT claimed; ","")&amp;IF(AND(F934="Import - VAT paid at customs (Box 8)",M934=""),"Customs declaration no missing; ","")&amp;IF(AND(F934="Import - Reverse charge (Box 9)",E934="Saudi Arabia"),"RCM used for a local supplier; ","")&amp;IF(AND(L934="Yes",NOT(OR(F934="Standard domestic 15% (Box 7)",F934="Import - VAT paid at customs (Box 8)",F934="Import - Reverse charge (Box 9)"))),"VAT claimed on non-taxable category; ",""))</f>
        <v/>
      </c>
    </row>
    <row r="935">
      <c r="A935" s="17" t="n"/>
      <c r="B935" s="14" t="n"/>
      <c r="C935" s="14" t="n"/>
      <c r="D935" s="16" t="n"/>
      <c r="E935" s="14" t="n"/>
      <c r="F935" s="14" t="n"/>
      <c r="G935" s="14" t="n"/>
      <c r="H935" s="19" t="n"/>
      <c r="I935" s="19" t="n"/>
      <c r="J935" s="34">
        <f>IF(A935="","",H935+I935)</f>
        <v/>
      </c>
      <c r="K935" s="14" t="n"/>
      <c r="L935" s="14" t="n"/>
      <c r="M935" s="14" t="n"/>
      <c r="N935" s="14" t="n"/>
      <c r="O935" s="20">
        <f>IF(A935="","",SUMPRODUCT((A935&gt;=Setup!$C$19:$C$30)*(A935&lt;=Setup!$D$19:$D$30)*Setup!$A$19:$A$30))</f>
        <v/>
      </c>
      <c r="P935" s="34">
        <f>IF(A935="","",IF(OR(F935="Standard domestic 15% (Box 7)",F935="Import - VAT paid at customs (Box 8)",F935="Import - Reverse charge (Box 9)"),ROUND(H935*Setup!$B$9,2),0))</f>
        <v/>
      </c>
      <c r="Q935" s="34">
        <f>IF(A935="","",I935-P935)</f>
        <v/>
      </c>
      <c r="R935" s="34">
        <f>IF(A935="","",IF(L935="Yes",I935,0))</f>
        <v/>
      </c>
      <c r="S935" s="34">
        <f>IF(A935="","",IF(AND(L935="Yes",K935="Yes",NOT(ISNUMBER(SEARCH("blocked",G935))),OR(F935="Standard domestic 15% (Box 7)",F935="Import - VAT paid at customs (Box 8)",F935="Import - Reverse charge (Box 9)"),OR(F935&lt;&gt;"Standard domestic 15% (Box 7)",AND(LEN(D935)=15,LEFT(D935,1)="3",RIGHT(D935,1)="3",ISNUMBER(--D935)))),I935,0))</f>
        <v/>
      </c>
      <c r="T935" s="34">
        <f>IF(A935="","",R935-S935)</f>
        <v/>
      </c>
      <c r="U935" s="23">
        <f>IF(A935="","",IF(O935=0,"Outside audit periods; ","")&amp;IF(F935="","No VAT category; ","")&amp;IF(ABS(Q935)&gt;Setup!$B$10,"VAT ≠ 15% × net; ","")&amp;IF(AND(F935="Standard domestic 15% (Box 7)",NOT(AND(LEN(D935)=15,LEFT(D935,1)="3",RIGHT(D935,1)="3",ISNUMBER(--D935)))),"Invalid/missing supplier VAT no; ","")&amp;IF(AND(L935="Yes",K935&lt;&gt;"Yes"),"VAT claimed without valid tax invoice; ","")&amp;IF(AND(L935="Yes",ISNUMBER(SEARCH("blocked",G935))),"Blocked input VAT claimed; ","")&amp;IF(AND(F935="Import - VAT paid at customs (Box 8)",M935=""),"Customs declaration no missing; ","")&amp;IF(AND(F935="Import - Reverse charge (Box 9)",E935="Saudi Arabia"),"RCM used for a local supplier; ","")&amp;IF(AND(L935="Yes",NOT(OR(F935="Standard domestic 15% (Box 7)",F935="Import - VAT paid at customs (Box 8)",F935="Import - Reverse charge (Box 9)"))),"VAT claimed on non-taxable category; ",""))</f>
        <v/>
      </c>
    </row>
    <row r="936">
      <c r="A936" s="17" t="n"/>
      <c r="B936" s="14" t="n"/>
      <c r="C936" s="14" t="n"/>
      <c r="D936" s="16" t="n"/>
      <c r="E936" s="14" t="n"/>
      <c r="F936" s="14" t="n"/>
      <c r="G936" s="14" t="n"/>
      <c r="H936" s="19" t="n"/>
      <c r="I936" s="19" t="n"/>
      <c r="J936" s="34">
        <f>IF(A936="","",H936+I936)</f>
        <v/>
      </c>
      <c r="K936" s="14" t="n"/>
      <c r="L936" s="14" t="n"/>
      <c r="M936" s="14" t="n"/>
      <c r="N936" s="14" t="n"/>
      <c r="O936" s="20">
        <f>IF(A936="","",SUMPRODUCT((A936&gt;=Setup!$C$19:$C$30)*(A936&lt;=Setup!$D$19:$D$30)*Setup!$A$19:$A$30))</f>
        <v/>
      </c>
      <c r="P936" s="34">
        <f>IF(A936="","",IF(OR(F936="Standard domestic 15% (Box 7)",F936="Import - VAT paid at customs (Box 8)",F936="Import - Reverse charge (Box 9)"),ROUND(H936*Setup!$B$9,2),0))</f>
        <v/>
      </c>
      <c r="Q936" s="34">
        <f>IF(A936="","",I936-P936)</f>
        <v/>
      </c>
      <c r="R936" s="34">
        <f>IF(A936="","",IF(L936="Yes",I936,0))</f>
        <v/>
      </c>
      <c r="S936" s="34">
        <f>IF(A936="","",IF(AND(L936="Yes",K936="Yes",NOT(ISNUMBER(SEARCH("blocked",G936))),OR(F936="Standard domestic 15% (Box 7)",F936="Import - VAT paid at customs (Box 8)",F936="Import - Reverse charge (Box 9)"),OR(F936&lt;&gt;"Standard domestic 15% (Box 7)",AND(LEN(D936)=15,LEFT(D936,1)="3",RIGHT(D936,1)="3",ISNUMBER(--D936)))),I936,0))</f>
        <v/>
      </c>
      <c r="T936" s="34">
        <f>IF(A936="","",R936-S936)</f>
        <v/>
      </c>
      <c r="U936" s="23">
        <f>IF(A936="","",IF(O936=0,"Outside audit periods; ","")&amp;IF(F936="","No VAT category; ","")&amp;IF(ABS(Q936)&gt;Setup!$B$10,"VAT ≠ 15% × net; ","")&amp;IF(AND(F936="Standard domestic 15% (Box 7)",NOT(AND(LEN(D936)=15,LEFT(D936,1)="3",RIGHT(D936,1)="3",ISNUMBER(--D936)))),"Invalid/missing supplier VAT no; ","")&amp;IF(AND(L936="Yes",K936&lt;&gt;"Yes"),"VAT claimed without valid tax invoice; ","")&amp;IF(AND(L936="Yes",ISNUMBER(SEARCH("blocked",G936))),"Blocked input VAT claimed; ","")&amp;IF(AND(F936="Import - VAT paid at customs (Box 8)",M936=""),"Customs declaration no missing; ","")&amp;IF(AND(F936="Import - Reverse charge (Box 9)",E936="Saudi Arabia"),"RCM used for a local supplier; ","")&amp;IF(AND(L936="Yes",NOT(OR(F936="Standard domestic 15% (Box 7)",F936="Import - VAT paid at customs (Box 8)",F936="Import - Reverse charge (Box 9)"))),"VAT claimed on non-taxable category; ",""))</f>
        <v/>
      </c>
    </row>
    <row r="937">
      <c r="A937" s="17" t="n"/>
      <c r="B937" s="14" t="n"/>
      <c r="C937" s="14" t="n"/>
      <c r="D937" s="16" t="n"/>
      <c r="E937" s="14" t="n"/>
      <c r="F937" s="14" t="n"/>
      <c r="G937" s="14" t="n"/>
      <c r="H937" s="19" t="n"/>
      <c r="I937" s="19" t="n"/>
      <c r="J937" s="34">
        <f>IF(A937="","",H937+I937)</f>
        <v/>
      </c>
      <c r="K937" s="14" t="n"/>
      <c r="L937" s="14" t="n"/>
      <c r="M937" s="14" t="n"/>
      <c r="N937" s="14" t="n"/>
      <c r="O937" s="20">
        <f>IF(A937="","",SUMPRODUCT((A937&gt;=Setup!$C$19:$C$30)*(A937&lt;=Setup!$D$19:$D$30)*Setup!$A$19:$A$30))</f>
        <v/>
      </c>
      <c r="P937" s="34">
        <f>IF(A937="","",IF(OR(F937="Standard domestic 15% (Box 7)",F937="Import - VAT paid at customs (Box 8)",F937="Import - Reverse charge (Box 9)"),ROUND(H937*Setup!$B$9,2),0))</f>
        <v/>
      </c>
      <c r="Q937" s="34">
        <f>IF(A937="","",I937-P937)</f>
        <v/>
      </c>
      <c r="R937" s="34">
        <f>IF(A937="","",IF(L937="Yes",I937,0))</f>
        <v/>
      </c>
      <c r="S937" s="34">
        <f>IF(A937="","",IF(AND(L937="Yes",K937="Yes",NOT(ISNUMBER(SEARCH("blocked",G937))),OR(F937="Standard domestic 15% (Box 7)",F937="Import - VAT paid at customs (Box 8)",F937="Import - Reverse charge (Box 9)"),OR(F937&lt;&gt;"Standard domestic 15% (Box 7)",AND(LEN(D937)=15,LEFT(D937,1)="3",RIGHT(D937,1)="3",ISNUMBER(--D937)))),I937,0))</f>
        <v/>
      </c>
      <c r="T937" s="34">
        <f>IF(A937="","",R937-S937)</f>
        <v/>
      </c>
      <c r="U937" s="23">
        <f>IF(A937="","",IF(O937=0,"Outside audit periods; ","")&amp;IF(F937="","No VAT category; ","")&amp;IF(ABS(Q937)&gt;Setup!$B$10,"VAT ≠ 15% × net; ","")&amp;IF(AND(F937="Standard domestic 15% (Box 7)",NOT(AND(LEN(D937)=15,LEFT(D937,1)="3",RIGHT(D937,1)="3",ISNUMBER(--D937)))),"Invalid/missing supplier VAT no; ","")&amp;IF(AND(L937="Yes",K937&lt;&gt;"Yes"),"VAT claimed without valid tax invoice; ","")&amp;IF(AND(L937="Yes",ISNUMBER(SEARCH("blocked",G937))),"Blocked input VAT claimed; ","")&amp;IF(AND(F937="Import - VAT paid at customs (Box 8)",M937=""),"Customs declaration no missing; ","")&amp;IF(AND(F937="Import - Reverse charge (Box 9)",E937="Saudi Arabia"),"RCM used for a local supplier; ","")&amp;IF(AND(L937="Yes",NOT(OR(F937="Standard domestic 15% (Box 7)",F937="Import - VAT paid at customs (Box 8)",F937="Import - Reverse charge (Box 9)"))),"VAT claimed on non-taxable category; ",""))</f>
        <v/>
      </c>
    </row>
    <row r="938">
      <c r="A938" s="17" t="n"/>
      <c r="B938" s="14" t="n"/>
      <c r="C938" s="14" t="n"/>
      <c r="D938" s="16" t="n"/>
      <c r="E938" s="14" t="n"/>
      <c r="F938" s="14" t="n"/>
      <c r="G938" s="14" t="n"/>
      <c r="H938" s="19" t="n"/>
      <c r="I938" s="19" t="n"/>
      <c r="J938" s="34">
        <f>IF(A938="","",H938+I938)</f>
        <v/>
      </c>
      <c r="K938" s="14" t="n"/>
      <c r="L938" s="14" t="n"/>
      <c r="M938" s="14" t="n"/>
      <c r="N938" s="14" t="n"/>
      <c r="O938" s="20">
        <f>IF(A938="","",SUMPRODUCT((A938&gt;=Setup!$C$19:$C$30)*(A938&lt;=Setup!$D$19:$D$30)*Setup!$A$19:$A$30))</f>
        <v/>
      </c>
      <c r="P938" s="34">
        <f>IF(A938="","",IF(OR(F938="Standard domestic 15% (Box 7)",F938="Import - VAT paid at customs (Box 8)",F938="Import - Reverse charge (Box 9)"),ROUND(H938*Setup!$B$9,2),0))</f>
        <v/>
      </c>
      <c r="Q938" s="34">
        <f>IF(A938="","",I938-P938)</f>
        <v/>
      </c>
      <c r="R938" s="34">
        <f>IF(A938="","",IF(L938="Yes",I938,0))</f>
        <v/>
      </c>
      <c r="S938" s="34">
        <f>IF(A938="","",IF(AND(L938="Yes",K938="Yes",NOT(ISNUMBER(SEARCH("blocked",G938))),OR(F938="Standard domestic 15% (Box 7)",F938="Import - VAT paid at customs (Box 8)",F938="Import - Reverse charge (Box 9)"),OR(F938&lt;&gt;"Standard domestic 15% (Box 7)",AND(LEN(D938)=15,LEFT(D938,1)="3",RIGHT(D938,1)="3",ISNUMBER(--D938)))),I938,0))</f>
        <v/>
      </c>
      <c r="T938" s="34">
        <f>IF(A938="","",R938-S938)</f>
        <v/>
      </c>
      <c r="U938" s="23">
        <f>IF(A938="","",IF(O938=0,"Outside audit periods; ","")&amp;IF(F938="","No VAT category; ","")&amp;IF(ABS(Q938)&gt;Setup!$B$10,"VAT ≠ 15% × net; ","")&amp;IF(AND(F938="Standard domestic 15% (Box 7)",NOT(AND(LEN(D938)=15,LEFT(D938,1)="3",RIGHT(D938,1)="3",ISNUMBER(--D938)))),"Invalid/missing supplier VAT no; ","")&amp;IF(AND(L938="Yes",K938&lt;&gt;"Yes"),"VAT claimed without valid tax invoice; ","")&amp;IF(AND(L938="Yes",ISNUMBER(SEARCH("blocked",G938))),"Blocked input VAT claimed; ","")&amp;IF(AND(F938="Import - VAT paid at customs (Box 8)",M938=""),"Customs declaration no missing; ","")&amp;IF(AND(F938="Import - Reverse charge (Box 9)",E938="Saudi Arabia"),"RCM used for a local supplier; ","")&amp;IF(AND(L938="Yes",NOT(OR(F938="Standard domestic 15% (Box 7)",F938="Import - VAT paid at customs (Box 8)",F938="Import - Reverse charge (Box 9)"))),"VAT claimed on non-taxable category; ",""))</f>
        <v/>
      </c>
    </row>
    <row r="939">
      <c r="A939" s="17" t="n"/>
      <c r="B939" s="14" t="n"/>
      <c r="C939" s="14" t="n"/>
      <c r="D939" s="16" t="n"/>
      <c r="E939" s="14" t="n"/>
      <c r="F939" s="14" t="n"/>
      <c r="G939" s="14" t="n"/>
      <c r="H939" s="19" t="n"/>
      <c r="I939" s="19" t="n"/>
      <c r="J939" s="34">
        <f>IF(A939="","",H939+I939)</f>
        <v/>
      </c>
      <c r="K939" s="14" t="n"/>
      <c r="L939" s="14" t="n"/>
      <c r="M939" s="14" t="n"/>
      <c r="N939" s="14" t="n"/>
      <c r="O939" s="20">
        <f>IF(A939="","",SUMPRODUCT((A939&gt;=Setup!$C$19:$C$30)*(A939&lt;=Setup!$D$19:$D$30)*Setup!$A$19:$A$30))</f>
        <v/>
      </c>
      <c r="P939" s="34">
        <f>IF(A939="","",IF(OR(F939="Standard domestic 15% (Box 7)",F939="Import - VAT paid at customs (Box 8)",F939="Import - Reverse charge (Box 9)"),ROUND(H939*Setup!$B$9,2),0))</f>
        <v/>
      </c>
      <c r="Q939" s="34">
        <f>IF(A939="","",I939-P939)</f>
        <v/>
      </c>
      <c r="R939" s="34">
        <f>IF(A939="","",IF(L939="Yes",I939,0))</f>
        <v/>
      </c>
      <c r="S939" s="34">
        <f>IF(A939="","",IF(AND(L939="Yes",K939="Yes",NOT(ISNUMBER(SEARCH("blocked",G939))),OR(F939="Standard domestic 15% (Box 7)",F939="Import - VAT paid at customs (Box 8)",F939="Import - Reverse charge (Box 9)"),OR(F939&lt;&gt;"Standard domestic 15% (Box 7)",AND(LEN(D939)=15,LEFT(D939,1)="3",RIGHT(D939,1)="3",ISNUMBER(--D939)))),I939,0))</f>
        <v/>
      </c>
      <c r="T939" s="34">
        <f>IF(A939="","",R939-S939)</f>
        <v/>
      </c>
      <c r="U939" s="23">
        <f>IF(A939="","",IF(O939=0,"Outside audit periods; ","")&amp;IF(F939="","No VAT category; ","")&amp;IF(ABS(Q939)&gt;Setup!$B$10,"VAT ≠ 15% × net; ","")&amp;IF(AND(F939="Standard domestic 15% (Box 7)",NOT(AND(LEN(D939)=15,LEFT(D939,1)="3",RIGHT(D939,1)="3",ISNUMBER(--D939)))),"Invalid/missing supplier VAT no; ","")&amp;IF(AND(L939="Yes",K939&lt;&gt;"Yes"),"VAT claimed without valid tax invoice; ","")&amp;IF(AND(L939="Yes",ISNUMBER(SEARCH("blocked",G939))),"Blocked input VAT claimed; ","")&amp;IF(AND(F939="Import - VAT paid at customs (Box 8)",M939=""),"Customs declaration no missing; ","")&amp;IF(AND(F939="Import - Reverse charge (Box 9)",E939="Saudi Arabia"),"RCM used for a local supplier; ","")&amp;IF(AND(L939="Yes",NOT(OR(F939="Standard domestic 15% (Box 7)",F939="Import - VAT paid at customs (Box 8)",F939="Import - Reverse charge (Box 9)"))),"VAT claimed on non-taxable category; ",""))</f>
        <v/>
      </c>
    </row>
    <row r="940">
      <c r="A940" s="17" t="n"/>
      <c r="B940" s="14" t="n"/>
      <c r="C940" s="14" t="n"/>
      <c r="D940" s="16" t="n"/>
      <c r="E940" s="14" t="n"/>
      <c r="F940" s="14" t="n"/>
      <c r="G940" s="14" t="n"/>
      <c r="H940" s="19" t="n"/>
      <c r="I940" s="19" t="n"/>
      <c r="J940" s="34">
        <f>IF(A940="","",H940+I940)</f>
        <v/>
      </c>
      <c r="K940" s="14" t="n"/>
      <c r="L940" s="14" t="n"/>
      <c r="M940" s="14" t="n"/>
      <c r="N940" s="14" t="n"/>
      <c r="O940" s="20">
        <f>IF(A940="","",SUMPRODUCT((A940&gt;=Setup!$C$19:$C$30)*(A940&lt;=Setup!$D$19:$D$30)*Setup!$A$19:$A$30))</f>
        <v/>
      </c>
      <c r="P940" s="34">
        <f>IF(A940="","",IF(OR(F940="Standard domestic 15% (Box 7)",F940="Import - VAT paid at customs (Box 8)",F940="Import - Reverse charge (Box 9)"),ROUND(H940*Setup!$B$9,2),0))</f>
        <v/>
      </c>
      <c r="Q940" s="34">
        <f>IF(A940="","",I940-P940)</f>
        <v/>
      </c>
      <c r="R940" s="34">
        <f>IF(A940="","",IF(L940="Yes",I940,0))</f>
        <v/>
      </c>
      <c r="S940" s="34">
        <f>IF(A940="","",IF(AND(L940="Yes",K940="Yes",NOT(ISNUMBER(SEARCH("blocked",G940))),OR(F940="Standard domestic 15% (Box 7)",F940="Import - VAT paid at customs (Box 8)",F940="Import - Reverse charge (Box 9)"),OR(F940&lt;&gt;"Standard domestic 15% (Box 7)",AND(LEN(D940)=15,LEFT(D940,1)="3",RIGHT(D940,1)="3",ISNUMBER(--D940)))),I940,0))</f>
        <v/>
      </c>
      <c r="T940" s="34">
        <f>IF(A940="","",R940-S940)</f>
        <v/>
      </c>
      <c r="U940" s="23">
        <f>IF(A940="","",IF(O940=0,"Outside audit periods; ","")&amp;IF(F940="","No VAT category; ","")&amp;IF(ABS(Q940)&gt;Setup!$B$10,"VAT ≠ 15% × net; ","")&amp;IF(AND(F940="Standard domestic 15% (Box 7)",NOT(AND(LEN(D940)=15,LEFT(D940,1)="3",RIGHT(D940,1)="3",ISNUMBER(--D940)))),"Invalid/missing supplier VAT no; ","")&amp;IF(AND(L940="Yes",K940&lt;&gt;"Yes"),"VAT claimed without valid tax invoice; ","")&amp;IF(AND(L940="Yes",ISNUMBER(SEARCH("blocked",G940))),"Blocked input VAT claimed; ","")&amp;IF(AND(F940="Import - VAT paid at customs (Box 8)",M940=""),"Customs declaration no missing; ","")&amp;IF(AND(F940="Import - Reverse charge (Box 9)",E940="Saudi Arabia"),"RCM used for a local supplier; ","")&amp;IF(AND(L940="Yes",NOT(OR(F940="Standard domestic 15% (Box 7)",F940="Import - VAT paid at customs (Box 8)",F940="Import - Reverse charge (Box 9)"))),"VAT claimed on non-taxable category; ",""))</f>
        <v/>
      </c>
    </row>
    <row r="941">
      <c r="A941" s="17" t="n"/>
      <c r="B941" s="14" t="n"/>
      <c r="C941" s="14" t="n"/>
      <c r="D941" s="16" t="n"/>
      <c r="E941" s="14" t="n"/>
      <c r="F941" s="14" t="n"/>
      <c r="G941" s="14" t="n"/>
      <c r="H941" s="19" t="n"/>
      <c r="I941" s="19" t="n"/>
      <c r="J941" s="34">
        <f>IF(A941="","",H941+I941)</f>
        <v/>
      </c>
      <c r="K941" s="14" t="n"/>
      <c r="L941" s="14" t="n"/>
      <c r="M941" s="14" t="n"/>
      <c r="N941" s="14" t="n"/>
      <c r="O941" s="20">
        <f>IF(A941="","",SUMPRODUCT((A941&gt;=Setup!$C$19:$C$30)*(A941&lt;=Setup!$D$19:$D$30)*Setup!$A$19:$A$30))</f>
        <v/>
      </c>
      <c r="P941" s="34">
        <f>IF(A941="","",IF(OR(F941="Standard domestic 15% (Box 7)",F941="Import - VAT paid at customs (Box 8)",F941="Import - Reverse charge (Box 9)"),ROUND(H941*Setup!$B$9,2),0))</f>
        <v/>
      </c>
      <c r="Q941" s="34">
        <f>IF(A941="","",I941-P941)</f>
        <v/>
      </c>
      <c r="R941" s="34">
        <f>IF(A941="","",IF(L941="Yes",I941,0))</f>
        <v/>
      </c>
      <c r="S941" s="34">
        <f>IF(A941="","",IF(AND(L941="Yes",K941="Yes",NOT(ISNUMBER(SEARCH("blocked",G941))),OR(F941="Standard domestic 15% (Box 7)",F941="Import - VAT paid at customs (Box 8)",F941="Import - Reverse charge (Box 9)"),OR(F941&lt;&gt;"Standard domestic 15% (Box 7)",AND(LEN(D941)=15,LEFT(D941,1)="3",RIGHT(D941,1)="3",ISNUMBER(--D941)))),I941,0))</f>
        <v/>
      </c>
      <c r="T941" s="34">
        <f>IF(A941="","",R941-S941)</f>
        <v/>
      </c>
      <c r="U941" s="23">
        <f>IF(A941="","",IF(O941=0,"Outside audit periods; ","")&amp;IF(F941="","No VAT category; ","")&amp;IF(ABS(Q941)&gt;Setup!$B$10,"VAT ≠ 15% × net; ","")&amp;IF(AND(F941="Standard domestic 15% (Box 7)",NOT(AND(LEN(D941)=15,LEFT(D941,1)="3",RIGHT(D941,1)="3",ISNUMBER(--D941)))),"Invalid/missing supplier VAT no; ","")&amp;IF(AND(L941="Yes",K941&lt;&gt;"Yes"),"VAT claimed without valid tax invoice; ","")&amp;IF(AND(L941="Yes",ISNUMBER(SEARCH("blocked",G941))),"Blocked input VAT claimed; ","")&amp;IF(AND(F941="Import - VAT paid at customs (Box 8)",M941=""),"Customs declaration no missing; ","")&amp;IF(AND(F941="Import - Reverse charge (Box 9)",E941="Saudi Arabia"),"RCM used for a local supplier; ","")&amp;IF(AND(L941="Yes",NOT(OR(F941="Standard domestic 15% (Box 7)",F941="Import - VAT paid at customs (Box 8)",F941="Import - Reverse charge (Box 9)"))),"VAT claimed on non-taxable category; ",""))</f>
        <v/>
      </c>
    </row>
    <row r="942">
      <c r="A942" s="17" t="n"/>
      <c r="B942" s="14" t="n"/>
      <c r="C942" s="14" t="n"/>
      <c r="D942" s="16" t="n"/>
      <c r="E942" s="14" t="n"/>
      <c r="F942" s="14" t="n"/>
      <c r="G942" s="14" t="n"/>
      <c r="H942" s="19" t="n"/>
      <c r="I942" s="19" t="n"/>
      <c r="J942" s="34">
        <f>IF(A942="","",H942+I942)</f>
        <v/>
      </c>
      <c r="K942" s="14" t="n"/>
      <c r="L942" s="14" t="n"/>
      <c r="M942" s="14" t="n"/>
      <c r="N942" s="14" t="n"/>
      <c r="O942" s="20">
        <f>IF(A942="","",SUMPRODUCT((A942&gt;=Setup!$C$19:$C$30)*(A942&lt;=Setup!$D$19:$D$30)*Setup!$A$19:$A$30))</f>
        <v/>
      </c>
      <c r="P942" s="34">
        <f>IF(A942="","",IF(OR(F942="Standard domestic 15% (Box 7)",F942="Import - VAT paid at customs (Box 8)",F942="Import - Reverse charge (Box 9)"),ROUND(H942*Setup!$B$9,2),0))</f>
        <v/>
      </c>
      <c r="Q942" s="34">
        <f>IF(A942="","",I942-P942)</f>
        <v/>
      </c>
      <c r="R942" s="34">
        <f>IF(A942="","",IF(L942="Yes",I942,0))</f>
        <v/>
      </c>
      <c r="S942" s="34">
        <f>IF(A942="","",IF(AND(L942="Yes",K942="Yes",NOT(ISNUMBER(SEARCH("blocked",G942))),OR(F942="Standard domestic 15% (Box 7)",F942="Import - VAT paid at customs (Box 8)",F942="Import - Reverse charge (Box 9)"),OR(F942&lt;&gt;"Standard domestic 15% (Box 7)",AND(LEN(D942)=15,LEFT(D942,1)="3",RIGHT(D942,1)="3",ISNUMBER(--D942)))),I942,0))</f>
        <v/>
      </c>
      <c r="T942" s="34">
        <f>IF(A942="","",R942-S942)</f>
        <v/>
      </c>
      <c r="U942" s="23">
        <f>IF(A942="","",IF(O942=0,"Outside audit periods; ","")&amp;IF(F942="","No VAT category; ","")&amp;IF(ABS(Q942)&gt;Setup!$B$10,"VAT ≠ 15% × net; ","")&amp;IF(AND(F942="Standard domestic 15% (Box 7)",NOT(AND(LEN(D942)=15,LEFT(D942,1)="3",RIGHT(D942,1)="3",ISNUMBER(--D942)))),"Invalid/missing supplier VAT no; ","")&amp;IF(AND(L942="Yes",K942&lt;&gt;"Yes"),"VAT claimed without valid tax invoice; ","")&amp;IF(AND(L942="Yes",ISNUMBER(SEARCH("blocked",G942))),"Blocked input VAT claimed; ","")&amp;IF(AND(F942="Import - VAT paid at customs (Box 8)",M942=""),"Customs declaration no missing; ","")&amp;IF(AND(F942="Import - Reverse charge (Box 9)",E942="Saudi Arabia"),"RCM used for a local supplier; ","")&amp;IF(AND(L942="Yes",NOT(OR(F942="Standard domestic 15% (Box 7)",F942="Import - VAT paid at customs (Box 8)",F942="Import - Reverse charge (Box 9)"))),"VAT claimed on non-taxable category; ",""))</f>
        <v/>
      </c>
    </row>
    <row r="943">
      <c r="A943" s="17" t="n"/>
      <c r="B943" s="14" t="n"/>
      <c r="C943" s="14" t="n"/>
      <c r="D943" s="16" t="n"/>
      <c r="E943" s="14" t="n"/>
      <c r="F943" s="14" t="n"/>
      <c r="G943" s="14" t="n"/>
      <c r="H943" s="19" t="n"/>
      <c r="I943" s="19" t="n"/>
      <c r="J943" s="34">
        <f>IF(A943="","",H943+I943)</f>
        <v/>
      </c>
      <c r="K943" s="14" t="n"/>
      <c r="L943" s="14" t="n"/>
      <c r="M943" s="14" t="n"/>
      <c r="N943" s="14" t="n"/>
      <c r="O943" s="20">
        <f>IF(A943="","",SUMPRODUCT((A943&gt;=Setup!$C$19:$C$30)*(A943&lt;=Setup!$D$19:$D$30)*Setup!$A$19:$A$30))</f>
        <v/>
      </c>
      <c r="P943" s="34">
        <f>IF(A943="","",IF(OR(F943="Standard domestic 15% (Box 7)",F943="Import - VAT paid at customs (Box 8)",F943="Import - Reverse charge (Box 9)"),ROUND(H943*Setup!$B$9,2),0))</f>
        <v/>
      </c>
      <c r="Q943" s="34">
        <f>IF(A943="","",I943-P943)</f>
        <v/>
      </c>
      <c r="R943" s="34">
        <f>IF(A943="","",IF(L943="Yes",I943,0))</f>
        <v/>
      </c>
      <c r="S943" s="34">
        <f>IF(A943="","",IF(AND(L943="Yes",K943="Yes",NOT(ISNUMBER(SEARCH("blocked",G943))),OR(F943="Standard domestic 15% (Box 7)",F943="Import - VAT paid at customs (Box 8)",F943="Import - Reverse charge (Box 9)"),OR(F943&lt;&gt;"Standard domestic 15% (Box 7)",AND(LEN(D943)=15,LEFT(D943,1)="3",RIGHT(D943,1)="3",ISNUMBER(--D943)))),I943,0))</f>
        <v/>
      </c>
      <c r="T943" s="34">
        <f>IF(A943="","",R943-S943)</f>
        <v/>
      </c>
      <c r="U943" s="23">
        <f>IF(A943="","",IF(O943=0,"Outside audit periods; ","")&amp;IF(F943="","No VAT category; ","")&amp;IF(ABS(Q943)&gt;Setup!$B$10,"VAT ≠ 15% × net; ","")&amp;IF(AND(F943="Standard domestic 15% (Box 7)",NOT(AND(LEN(D943)=15,LEFT(D943,1)="3",RIGHT(D943,1)="3",ISNUMBER(--D943)))),"Invalid/missing supplier VAT no; ","")&amp;IF(AND(L943="Yes",K943&lt;&gt;"Yes"),"VAT claimed without valid tax invoice; ","")&amp;IF(AND(L943="Yes",ISNUMBER(SEARCH("blocked",G943))),"Blocked input VAT claimed; ","")&amp;IF(AND(F943="Import - VAT paid at customs (Box 8)",M943=""),"Customs declaration no missing; ","")&amp;IF(AND(F943="Import - Reverse charge (Box 9)",E943="Saudi Arabia"),"RCM used for a local supplier; ","")&amp;IF(AND(L943="Yes",NOT(OR(F943="Standard domestic 15% (Box 7)",F943="Import - VAT paid at customs (Box 8)",F943="Import - Reverse charge (Box 9)"))),"VAT claimed on non-taxable category; ",""))</f>
        <v/>
      </c>
    </row>
    <row r="944">
      <c r="A944" s="17" t="n"/>
      <c r="B944" s="14" t="n"/>
      <c r="C944" s="14" t="n"/>
      <c r="D944" s="16" t="n"/>
      <c r="E944" s="14" t="n"/>
      <c r="F944" s="14" t="n"/>
      <c r="G944" s="14" t="n"/>
      <c r="H944" s="19" t="n"/>
      <c r="I944" s="19" t="n"/>
      <c r="J944" s="34">
        <f>IF(A944="","",H944+I944)</f>
        <v/>
      </c>
      <c r="K944" s="14" t="n"/>
      <c r="L944" s="14" t="n"/>
      <c r="M944" s="14" t="n"/>
      <c r="N944" s="14" t="n"/>
      <c r="O944" s="20">
        <f>IF(A944="","",SUMPRODUCT((A944&gt;=Setup!$C$19:$C$30)*(A944&lt;=Setup!$D$19:$D$30)*Setup!$A$19:$A$30))</f>
        <v/>
      </c>
      <c r="P944" s="34">
        <f>IF(A944="","",IF(OR(F944="Standard domestic 15% (Box 7)",F944="Import - VAT paid at customs (Box 8)",F944="Import - Reverse charge (Box 9)"),ROUND(H944*Setup!$B$9,2),0))</f>
        <v/>
      </c>
      <c r="Q944" s="34">
        <f>IF(A944="","",I944-P944)</f>
        <v/>
      </c>
      <c r="R944" s="34">
        <f>IF(A944="","",IF(L944="Yes",I944,0))</f>
        <v/>
      </c>
      <c r="S944" s="34">
        <f>IF(A944="","",IF(AND(L944="Yes",K944="Yes",NOT(ISNUMBER(SEARCH("blocked",G944))),OR(F944="Standard domestic 15% (Box 7)",F944="Import - VAT paid at customs (Box 8)",F944="Import - Reverse charge (Box 9)"),OR(F944&lt;&gt;"Standard domestic 15% (Box 7)",AND(LEN(D944)=15,LEFT(D944,1)="3",RIGHT(D944,1)="3",ISNUMBER(--D944)))),I944,0))</f>
        <v/>
      </c>
      <c r="T944" s="34">
        <f>IF(A944="","",R944-S944)</f>
        <v/>
      </c>
      <c r="U944" s="23">
        <f>IF(A944="","",IF(O944=0,"Outside audit periods; ","")&amp;IF(F944="","No VAT category; ","")&amp;IF(ABS(Q944)&gt;Setup!$B$10,"VAT ≠ 15% × net; ","")&amp;IF(AND(F944="Standard domestic 15% (Box 7)",NOT(AND(LEN(D944)=15,LEFT(D944,1)="3",RIGHT(D944,1)="3",ISNUMBER(--D944)))),"Invalid/missing supplier VAT no; ","")&amp;IF(AND(L944="Yes",K944&lt;&gt;"Yes"),"VAT claimed without valid tax invoice; ","")&amp;IF(AND(L944="Yes",ISNUMBER(SEARCH("blocked",G944))),"Blocked input VAT claimed; ","")&amp;IF(AND(F944="Import - VAT paid at customs (Box 8)",M944=""),"Customs declaration no missing; ","")&amp;IF(AND(F944="Import - Reverse charge (Box 9)",E944="Saudi Arabia"),"RCM used for a local supplier; ","")&amp;IF(AND(L944="Yes",NOT(OR(F944="Standard domestic 15% (Box 7)",F944="Import - VAT paid at customs (Box 8)",F944="Import - Reverse charge (Box 9)"))),"VAT claimed on non-taxable category; ",""))</f>
        <v/>
      </c>
    </row>
    <row r="945">
      <c r="A945" s="17" t="n"/>
      <c r="B945" s="14" t="n"/>
      <c r="C945" s="14" t="n"/>
      <c r="D945" s="16" t="n"/>
      <c r="E945" s="14" t="n"/>
      <c r="F945" s="14" t="n"/>
      <c r="G945" s="14" t="n"/>
      <c r="H945" s="19" t="n"/>
      <c r="I945" s="19" t="n"/>
      <c r="J945" s="34">
        <f>IF(A945="","",H945+I945)</f>
        <v/>
      </c>
      <c r="K945" s="14" t="n"/>
      <c r="L945" s="14" t="n"/>
      <c r="M945" s="14" t="n"/>
      <c r="N945" s="14" t="n"/>
      <c r="O945" s="20">
        <f>IF(A945="","",SUMPRODUCT((A945&gt;=Setup!$C$19:$C$30)*(A945&lt;=Setup!$D$19:$D$30)*Setup!$A$19:$A$30))</f>
        <v/>
      </c>
      <c r="P945" s="34">
        <f>IF(A945="","",IF(OR(F945="Standard domestic 15% (Box 7)",F945="Import - VAT paid at customs (Box 8)",F945="Import - Reverse charge (Box 9)"),ROUND(H945*Setup!$B$9,2),0))</f>
        <v/>
      </c>
      <c r="Q945" s="34">
        <f>IF(A945="","",I945-P945)</f>
        <v/>
      </c>
      <c r="R945" s="34">
        <f>IF(A945="","",IF(L945="Yes",I945,0))</f>
        <v/>
      </c>
      <c r="S945" s="34">
        <f>IF(A945="","",IF(AND(L945="Yes",K945="Yes",NOT(ISNUMBER(SEARCH("blocked",G945))),OR(F945="Standard domestic 15% (Box 7)",F945="Import - VAT paid at customs (Box 8)",F945="Import - Reverse charge (Box 9)"),OR(F945&lt;&gt;"Standard domestic 15% (Box 7)",AND(LEN(D945)=15,LEFT(D945,1)="3",RIGHT(D945,1)="3",ISNUMBER(--D945)))),I945,0))</f>
        <v/>
      </c>
      <c r="T945" s="34">
        <f>IF(A945="","",R945-S945)</f>
        <v/>
      </c>
      <c r="U945" s="23">
        <f>IF(A945="","",IF(O945=0,"Outside audit periods; ","")&amp;IF(F945="","No VAT category; ","")&amp;IF(ABS(Q945)&gt;Setup!$B$10,"VAT ≠ 15% × net; ","")&amp;IF(AND(F945="Standard domestic 15% (Box 7)",NOT(AND(LEN(D945)=15,LEFT(D945,1)="3",RIGHT(D945,1)="3",ISNUMBER(--D945)))),"Invalid/missing supplier VAT no; ","")&amp;IF(AND(L945="Yes",K945&lt;&gt;"Yes"),"VAT claimed without valid tax invoice; ","")&amp;IF(AND(L945="Yes",ISNUMBER(SEARCH("blocked",G945))),"Blocked input VAT claimed; ","")&amp;IF(AND(F945="Import - VAT paid at customs (Box 8)",M945=""),"Customs declaration no missing; ","")&amp;IF(AND(F945="Import - Reverse charge (Box 9)",E945="Saudi Arabia"),"RCM used for a local supplier; ","")&amp;IF(AND(L945="Yes",NOT(OR(F945="Standard domestic 15% (Box 7)",F945="Import - VAT paid at customs (Box 8)",F945="Import - Reverse charge (Box 9)"))),"VAT claimed on non-taxable category; ",""))</f>
        <v/>
      </c>
    </row>
    <row r="946">
      <c r="A946" s="17" t="n"/>
      <c r="B946" s="14" t="n"/>
      <c r="C946" s="14" t="n"/>
      <c r="D946" s="16" t="n"/>
      <c r="E946" s="14" t="n"/>
      <c r="F946" s="14" t="n"/>
      <c r="G946" s="14" t="n"/>
      <c r="H946" s="19" t="n"/>
      <c r="I946" s="19" t="n"/>
      <c r="J946" s="34">
        <f>IF(A946="","",H946+I946)</f>
        <v/>
      </c>
      <c r="K946" s="14" t="n"/>
      <c r="L946" s="14" t="n"/>
      <c r="M946" s="14" t="n"/>
      <c r="N946" s="14" t="n"/>
      <c r="O946" s="20">
        <f>IF(A946="","",SUMPRODUCT((A946&gt;=Setup!$C$19:$C$30)*(A946&lt;=Setup!$D$19:$D$30)*Setup!$A$19:$A$30))</f>
        <v/>
      </c>
      <c r="P946" s="34">
        <f>IF(A946="","",IF(OR(F946="Standard domestic 15% (Box 7)",F946="Import - VAT paid at customs (Box 8)",F946="Import - Reverse charge (Box 9)"),ROUND(H946*Setup!$B$9,2),0))</f>
        <v/>
      </c>
      <c r="Q946" s="34">
        <f>IF(A946="","",I946-P946)</f>
        <v/>
      </c>
      <c r="R946" s="34">
        <f>IF(A946="","",IF(L946="Yes",I946,0))</f>
        <v/>
      </c>
      <c r="S946" s="34">
        <f>IF(A946="","",IF(AND(L946="Yes",K946="Yes",NOT(ISNUMBER(SEARCH("blocked",G946))),OR(F946="Standard domestic 15% (Box 7)",F946="Import - VAT paid at customs (Box 8)",F946="Import - Reverse charge (Box 9)"),OR(F946&lt;&gt;"Standard domestic 15% (Box 7)",AND(LEN(D946)=15,LEFT(D946,1)="3",RIGHT(D946,1)="3",ISNUMBER(--D946)))),I946,0))</f>
        <v/>
      </c>
      <c r="T946" s="34">
        <f>IF(A946="","",R946-S946)</f>
        <v/>
      </c>
      <c r="U946" s="23">
        <f>IF(A946="","",IF(O946=0,"Outside audit periods; ","")&amp;IF(F946="","No VAT category; ","")&amp;IF(ABS(Q946)&gt;Setup!$B$10,"VAT ≠ 15% × net; ","")&amp;IF(AND(F946="Standard domestic 15% (Box 7)",NOT(AND(LEN(D946)=15,LEFT(D946,1)="3",RIGHT(D946,1)="3",ISNUMBER(--D946)))),"Invalid/missing supplier VAT no; ","")&amp;IF(AND(L946="Yes",K946&lt;&gt;"Yes"),"VAT claimed without valid tax invoice; ","")&amp;IF(AND(L946="Yes",ISNUMBER(SEARCH("blocked",G946))),"Blocked input VAT claimed; ","")&amp;IF(AND(F946="Import - VAT paid at customs (Box 8)",M946=""),"Customs declaration no missing; ","")&amp;IF(AND(F946="Import - Reverse charge (Box 9)",E946="Saudi Arabia"),"RCM used for a local supplier; ","")&amp;IF(AND(L946="Yes",NOT(OR(F946="Standard domestic 15% (Box 7)",F946="Import - VAT paid at customs (Box 8)",F946="Import - Reverse charge (Box 9)"))),"VAT claimed on non-taxable category; ",""))</f>
        <v/>
      </c>
    </row>
    <row r="947">
      <c r="A947" s="17" t="n"/>
      <c r="B947" s="14" t="n"/>
      <c r="C947" s="14" t="n"/>
      <c r="D947" s="16" t="n"/>
      <c r="E947" s="14" t="n"/>
      <c r="F947" s="14" t="n"/>
      <c r="G947" s="14" t="n"/>
      <c r="H947" s="19" t="n"/>
      <c r="I947" s="19" t="n"/>
      <c r="J947" s="34">
        <f>IF(A947="","",H947+I947)</f>
        <v/>
      </c>
      <c r="K947" s="14" t="n"/>
      <c r="L947" s="14" t="n"/>
      <c r="M947" s="14" t="n"/>
      <c r="N947" s="14" t="n"/>
      <c r="O947" s="20">
        <f>IF(A947="","",SUMPRODUCT((A947&gt;=Setup!$C$19:$C$30)*(A947&lt;=Setup!$D$19:$D$30)*Setup!$A$19:$A$30))</f>
        <v/>
      </c>
      <c r="P947" s="34">
        <f>IF(A947="","",IF(OR(F947="Standard domestic 15% (Box 7)",F947="Import - VAT paid at customs (Box 8)",F947="Import - Reverse charge (Box 9)"),ROUND(H947*Setup!$B$9,2),0))</f>
        <v/>
      </c>
      <c r="Q947" s="34">
        <f>IF(A947="","",I947-P947)</f>
        <v/>
      </c>
      <c r="R947" s="34">
        <f>IF(A947="","",IF(L947="Yes",I947,0))</f>
        <v/>
      </c>
      <c r="S947" s="34">
        <f>IF(A947="","",IF(AND(L947="Yes",K947="Yes",NOT(ISNUMBER(SEARCH("blocked",G947))),OR(F947="Standard domestic 15% (Box 7)",F947="Import - VAT paid at customs (Box 8)",F947="Import - Reverse charge (Box 9)"),OR(F947&lt;&gt;"Standard domestic 15% (Box 7)",AND(LEN(D947)=15,LEFT(D947,1)="3",RIGHT(D947,1)="3",ISNUMBER(--D947)))),I947,0))</f>
        <v/>
      </c>
      <c r="T947" s="34">
        <f>IF(A947="","",R947-S947)</f>
        <v/>
      </c>
      <c r="U947" s="23">
        <f>IF(A947="","",IF(O947=0,"Outside audit periods; ","")&amp;IF(F947="","No VAT category; ","")&amp;IF(ABS(Q947)&gt;Setup!$B$10,"VAT ≠ 15% × net; ","")&amp;IF(AND(F947="Standard domestic 15% (Box 7)",NOT(AND(LEN(D947)=15,LEFT(D947,1)="3",RIGHT(D947,1)="3",ISNUMBER(--D947)))),"Invalid/missing supplier VAT no; ","")&amp;IF(AND(L947="Yes",K947&lt;&gt;"Yes"),"VAT claimed without valid tax invoice; ","")&amp;IF(AND(L947="Yes",ISNUMBER(SEARCH("blocked",G947))),"Blocked input VAT claimed; ","")&amp;IF(AND(F947="Import - VAT paid at customs (Box 8)",M947=""),"Customs declaration no missing; ","")&amp;IF(AND(F947="Import - Reverse charge (Box 9)",E947="Saudi Arabia"),"RCM used for a local supplier; ","")&amp;IF(AND(L947="Yes",NOT(OR(F947="Standard domestic 15% (Box 7)",F947="Import - VAT paid at customs (Box 8)",F947="Import - Reverse charge (Box 9)"))),"VAT claimed on non-taxable category; ",""))</f>
        <v/>
      </c>
    </row>
    <row r="948">
      <c r="A948" s="17" t="n"/>
      <c r="B948" s="14" t="n"/>
      <c r="C948" s="14" t="n"/>
      <c r="D948" s="16" t="n"/>
      <c r="E948" s="14" t="n"/>
      <c r="F948" s="14" t="n"/>
      <c r="G948" s="14" t="n"/>
      <c r="H948" s="19" t="n"/>
      <c r="I948" s="19" t="n"/>
      <c r="J948" s="34">
        <f>IF(A948="","",H948+I948)</f>
        <v/>
      </c>
      <c r="K948" s="14" t="n"/>
      <c r="L948" s="14" t="n"/>
      <c r="M948" s="14" t="n"/>
      <c r="N948" s="14" t="n"/>
      <c r="O948" s="20">
        <f>IF(A948="","",SUMPRODUCT((A948&gt;=Setup!$C$19:$C$30)*(A948&lt;=Setup!$D$19:$D$30)*Setup!$A$19:$A$30))</f>
        <v/>
      </c>
      <c r="P948" s="34">
        <f>IF(A948="","",IF(OR(F948="Standard domestic 15% (Box 7)",F948="Import - VAT paid at customs (Box 8)",F948="Import - Reverse charge (Box 9)"),ROUND(H948*Setup!$B$9,2),0))</f>
        <v/>
      </c>
      <c r="Q948" s="34">
        <f>IF(A948="","",I948-P948)</f>
        <v/>
      </c>
      <c r="R948" s="34">
        <f>IF(A948="","",IF(L948="Yes",I948,0))</f>
        <v/>
      </c>
      <c r="S948" s="34">
        <f>IF(A948="","",IF(AND(L948="Yes",K948="Yes",NOT(ISNUMBER(SEARCH("blocked",G948))),OR(F948="Standard domestic 15% (Box 7)",F948="Import - VAT paid at customs (Box 8)",F948="Import - Reverse charge (Box 9)"),OR(F948&lt;&gt;"Standard domestic 15% (Box 7)",AND(LEN(D948)=15,LEFT(D948,1)="3",RIGHT(D948,1)="3",ISNUMBER(--D948)))),I948,0))</f>
        <v/>
      </c>
      <c r="T948" s="34">
        <f>IF(A948="","",R948-S948)</f>
        <v/>
      </c>
      <c r="U948" s="23">
        <f>IF(A948="","",IF(O948=0,"Outside audit periods; ","")&amp;IF(F948="","No VAT category; ","")&amp;IF(ABS(Q948)&gt;Setup!$B$10,"VAT ≠ 15% × net; ","")&amp;IF(AND(F948="Standard domestic 15% (Box 7)",NOT(AND(LEN(D948)=15,LEFT(D948,1)="3",RIGHT(D948,1)="3",ISNUMBER(--D948)))),"Invalid/missing supplier VAT no; ","")&amp;IF(AND(L948="Yes",K948&lt;&gt;"Yes"),"VAT claimed without valid tax invoice; ","")&amp;IF(AND(L948="Yes",ISNUMBER(SEARCH("blocked",G948))),"Blocked input VAT claimed; ","")&amp;IF(AND(F948="Import - VAT paid at customs (Box 8)",M948=""),"Customs declaration no missing; ","")&amp;IF(AND(F948="Import - Reverse charge (Box 9)",E948="Saudi Arabia"),"RCM used for a local supplier; ","")&amp;IF(AND(L948="Yes",NOT(OR(F948="Standard domestic 15% (Box 7)",F948="Import - VAT paid at customs (Box 8)",F948="Import - Reverse charge (Box 9)"))),"VAT claimed on non-taxable category; ",""))</f>
        <v/>
      </c>
    </row>
    <row r="949">
      <c r="A949" s="17" t="n"/>
      <c r="B949" s="14" t="n"/>
      <c r="C949" s="14" t="n"/>
      <c r="D949" s="16" t="n"/>
      <c r="E949" s="14" t="n"/>
      <c r="F949" s="14" t="n"/>
      <c r="G949" s="14" t="n"/>
      <c r="H949" s="19" t="n"/>
      <c r="I949" s="19" t="n"/>
      <c r="J949" s="34">
        <f>IF(A949="","",H949+I949)</f>
        <v/>
      </c>
      <c r="K949" s="14" t="n"/>
      <c r="L949" s="14" t="n"/>
      <c r="M949" s="14" t="n"/>
      <c r="N949" s="14" t="n"/>
      <c r="O949" s="20">
        <f>IF(A949="","",SUMPRODUCT((A949&gt;=Setup!$C$19:$C$30)*(A949&lt;=Setup!$D$19:$D$30)*Setup!$A$19:$A$30))</f>
        <v/>
      </c>
      <c r="P949" s="34">
        <f>IF(A949="","",IF(OR(F949="Standard domestic 15% (Box 7)",F949="Import - VAT paid at customs (Box 8)",F949="Import - Reverse charge (Box 9)"),ROUND(H949*Setup!$B$9,2),0))</f>
        <v/>
      </c>
      <c r="Q949" s="34">
        <f>IF(A949="","",I949-P949)</f>
        <v/>
      </c>
      <c r="R949" s="34">
        <f>IF(A949="","",IF(L949="Yes",I949,0))</f>
        <v/>
      </c>
      <c r="S949" s="34">
        <f>IF(A949="","",IF(AND(L949="Yes",K949="Yes",NOT(ISNUMBER(SEARCH("blocked",G949))),OR(F949="Standard domestic 15% (Box 7)",F949="Import - VAT paid at customs (Box 8)",F949="Import - Reverse charge (Box 9)"),OR(F949&lt;&gt;"Standard domestic 15% (Box 7)",AND(LEN(D949)=15,LEFT(D949,1)="3",RIGHT(D949,1)="3",ISNUMBER(--D949)))),I949,0))</f>
        <v/>
      </c>
      <c r="T949" s="34">
        <f>IF(A949="","",R949-S949)</f>
        <v/>
      </c>
      <c r="U949" s="23">
        <f>IF(A949="","",IF(O949=0,"Outside audit periods; ","")&amp;IF(F949="","No VAT category; ","")&amp;IF(ABS(Q949)&gt;Setup!$B$10,"VAT ≠ 15% × net; ","")&amp;IF(AND(F949="Standard domestic 15% (Box 7)",NOT(AND(LEN(D949)=15,LEFT(D949,1)="3",RIGHT(D949,1)="3",ISNUMBER(--D949)))),"Invalid/missing supplier VAT no; ","")&amp;IF(AND(L949="Yes",K949&lt;&gt;"Yes"),"VAT claimed without valid tax invoice; ","")&amp;IF(AND(L949="Yes",ISNUMBER(SEARCH("blocked",G949))),"Blocked input VAT claimed; ","")&amp;IF(AND(F949="Import - VAT paid at customs (Box 8)",M949=""),"Customs declaration no missing; ","")&amp;IF(AND(F949="Import - Reverse charge (Box 9)",E949="Saudi Arabia"),"RCM used for a local supplier; ","")&amp;IF(AND(L949="Yes",NOT(OR(F949="Standard domestic 15% (Box 7)",F949="Import - VAT paid at customs (Box 8)",F949="Import - Reverse charge (Box 9)"))),"VAT claimed on non-taxable category; ",""))</f>
        <v/>
      </c>
    </row>
    <row r="950">
      <c r="A950" s="17" t="n"/>
      <c r="B950" s="14" t="n"/>
      <c r="C950" s="14" t="n"/>
      <c r="D950" s="16" t="n"/>
      <c r="E950" s="14" t="n"/>
      <c r="F950" s="14" t="n"/>
      <c r="G950" s="14" t="n"/>
      <c r="H950" s="19" t="n"/>
      <c r="I950" s="19" t="n"/>
      <c r="J950" s="34">
        <f>IF(A950="","",H950+I950)</f>
        <v/>
      </c>
      <c r="K950" s="14" t="n"/>
      <c r="L950" s="14" t="n"/>
      <c r="M950" s="14" t="n"/>
      <c r="N950" s="14" t="n"/>
      <c r="O950" s="20">
        <f>IF(A950="","",SUMPRODUCT((A950&gt;=Setup!$C$19:$C$30)*(A950&lt;=Setup!$D$19:$D$30)*Setup!$A$19:$A$30))</f>
        <v/>
      </c>
      <c r="P950" s="34">
        <f>IF(A950="","",IF(OR(F950="Standard domestic 15% (Box 7)",F950="Import - VAT paid at customs (Box 8)",F950="Import - Reverse charge (Box 9)"),ROUND(H950*Setup!$B$9,2),0))</f>
        <v/>
      </c>
      <c r="Q950" s="34">
        <f>IF(A950="","",I950-P950)</f>
        <v/>
      </c>
      <c r="R950" s="34">
        <f>IF(A950="","",IF(L950="Yes",I950,0))</f>
        <v/>
      </c>
      <c r="S950" s="34">
        <f>IF(A950="","",IF(AND(L950="Yes",K950="Yes",NOT(ISNUMBER(SEARCH("blocked",G950))),OR(F950="Standard domestic 15% (Box 7)",F950="Import - VAT paid at customs (Box 8)",F950="Import - Reverse charge (Box 9)"),OR(F950&lt;&gt;"Standard domestic 15% (Box 7)",AND(LEN(D950)=15,LEFT(D950,1)="3",RIGHT(D950,1)="3",ISNUMBER(--D950)))),I950,0))</f>
        <v/>
      </c>
      <c r="T950" s="34">
        <f>IF(A950="","",R950-S950)</f>
        <v/>
      </c>
      <c r="U950" s="23">
        <f>IF(A950="","",IF(O950=0,"Outside audit periods; ","")&amp;IF(F950="","No VAT category; ","")&amp;IF(ABS(Q950)&gt;Setup!$B$10,"VAT ≠ 15% × net; ","")&amp;IF(AND(F950="Standard domestic 15% (Box 7)",NOT(AND(LEN(D950)=15,LEFT(D950,1)="3",RIGHT(D950,1)="3",ISNUMBER(--D950)))),"Invalid/missing supplier VAT no; ","")&amp;IF(AND(L950="Yes",K950&lt;&gt;"Yes"),"VAT claimed without valid tax invoice; ","")&amp;IF(AND(L950="Yes",ISNUMBER(SEARCH("blocked",G950))),"Blocked input VAT claimed; ","")&amp;IF(AND(F950="Import - VAT paid at customs (Box 8)",M950=""),"Customs declaration no missing; ","")&amp;IF(AND(F950="Import - Reverse charge (Box 9)",E950="Saudi Arabia"),"RCM used for a local supplier; ","")&amp;IF(AND(L950="Yes",NOT(OR(F950="Standard domestic 15% (Box 7)",F950="Import - VAT paid at customs (Box 8)",F950="Import - Reverse charge (Box 9)"))),"VAT claimed on non-taxable category; ",""))</f>
        <v/>
      </c>
    </row>
    <row r="951">
      <c r="A951" s="17" t="n"/>
      <c r="B951" s="14" t="n"/>
      <c r="C951" s="14" t="n"/>
      <c r="D951" s="16" t="n"/>
      <c r="E951" s="14" t="n"/>
      <c r="F951" s="14" t="n"/>
      <c r="G951" s="14" t="n"/>
      <c r="H951" s="19" t="n"/>
      <c r="I951" s="19" t="n"/>
      <c r="J951" s="34">
        <f>IF(A951="","",H951+I951)</f>
        <v/>
      </c>
      <c r="K951" s="14" t="n"/>
      <c r="L951" s="14" t="n"/>
      <c r="M951" s="14" t="n"/>
      <c r="N951" s="14" t="n"/>
      <c r="O951" s="20">
        <f>IF(A951="","",SUMPRODUCT((A951&gt;=Setup!$C$19:$C$30)*(A951&lt;=Setup!$D$19:$D$30)*Setup!$A$19:$A$30))</f>
        <v/>
      </c>
      <c r="P951" s="34">
        <f>IF(A951="","",IF(OR(F951="Standard domestic 15% (Box 7)",F951="Import - VAT paid at customs (Box 8)",F951="Import - Reverse charge (Box 9)"),ROUND(H951*Setup!$B$9,2),0))</f>
        <v/>
      </c>
      <c r="Q951" s="34">
        <f>IF(A951="","",I951-P951)</f>
        <v/>
      </c>
      <c r="R951" s="34">
        <f>IF(A951="","",IF(L951="Yes",I951,0))</f>
        <v/>
      </c>
      <c r="S951" s="34">
        <f>IF(A951="","",IF(AND(L951="Yes",K951="Yes",NOT(ISNUMBER(SEARCH("blocked",G951))),OR(F951="Standard domestic 15% (Box 7)",F951="Import - VAT paid at customs (Box 8)",F951="Import - Reverse charge (Box 9)"),OR(F951&lt;&gt;"Standard domestic 15% (Box 7)",AND(LEN(D951)=15,LEFT(D951,1)="3",RIGHT(D951,1)="3",ISNUMBER(--D951)))),I951,0))</f>
        <v/>
      </c>
      <c r="T951" s="34">
        <f>IF(A951="","",R951-S951)</f>
        <v/>
      </c>
      <c r="U951" s="23">
        <f>IF(A951="","",IF(O951=0,"Outside audit periods; ","")&amp;IF(F951="","No VAT category; ","")&amp;IF(ABS(Q951)&gt;Setup!$B$10,"VAT ≠ 15% × net; ","")&amp;IF(AND(F951="Standard domestic 15% (Box 7)",NOT(AND(LEN(D951)=15,LEFT(D951,1)="3",RIGHT(D951,1)="3",ISNUMBER(--D951)))),"Invalid/missing supplier VAT no; ","")&amp;IF(AND(L951="Yes",K951&lt;&gt;"Yes"),"VAT claimed without valid tax invoice; ","")&amp;IF(AND(L951="Yes",ISNUMBER(SEARCH("blocked",G951))),"Blocked input VAT claimed; ","")&amp;IF(AND(F951="Import - VAT paid at customs (Box 8)",M951=""),"Customs declaration no missing; ","")&amp;IF(AND(F951="Import - Reverse charge (Box 9)",E951="Saudi Arabia"),"RCM used for a local supplier; ","")&amp;IF(AND(L951="Yes",NOT(OR(F951="Standard domestic 15% (Box 7)",F951="Import - VAT paid at customs (Box 8)",F951="Import - Reverse charge (Box 9)"))),"VAT claimed on non-taxable category; ",""))</f>
        <v/>
      </c>
    </row>
    <row r="952">
      <c r="A952" s="17" t="n"/>
      <c r="B952" s="14" t="n"/>
      <c r="C952" s="14" t="n"/>
      <c r="D952" s="16" t="n"/>
      <c r="E952" s="14" t="n"/>
      <c r="F952" s="14" t="n"/>
      <c r="G952" s="14" t="n"/>
      <c r="H952" s="19" t="n"/>
      <c r="I952" s="19" t="n"/>
      <c r="J952" s="34">
        <f>IF(A952="","",H952+I952)</f>
        <v/>
      </c>
      <c r="K952" s="14" t="n"/>
      <c r="L952" s="14" t="n"/>
      <c r="M952" s="14" t="n"/>
      <c r="N952" s="14" t="n"/>
      <c r="O952" s="20">
        <f>IF(A952="","",SUMPRODUCT((A952&gt;=Setup!$C$19:$C$30)*(A952&lt;=Setup!$D$19:$D$30)*Setup!$A$19:$A$30))</f>
        <v/>
      </c>
      <c r="P952" s="34">
        <f>IF(A952="","",IF(OR(F952="Standard domestic 15% (Box 7)",F952="Import - VAT paid at customs (Box 8)",F952="Import - Reverse charge (Box 9)"),ROUND(H952*Setup!$B$9,2),0))</f>
        <v/>
      </c>
      <c r="Q952" s="34">
        <f>IF(A952="","",I952-P952)</f>
        <v/>
      </c>
      <c r="R952" s="34">
        <f>IF(A952="","",IF(L952="Yes",I952,0))</f>
        <v/>
      </c>
      <c r="S952" s="34">
        <f>IF(A952="","",IF(AND(L952="Yes",K952="Yes",NOT(ISNUMBER(SEARCH("blocked",G952))),OR(F952="Standard domestic 15% (Box 7)",F952="Import - VAT paid at customs (Box 8)",F952="Import - Reverse charge (Box 9)"),OR(F952&lt;&gt;"Standard domestic 15% (Box 7)",AND(LEN(D952)=15,LEFT(D952,1)="3",RIGHT(D952,1)="3",ISNUMBER(--D952)))),I952,0))</f>
        <v/>
      </c>
      <c r="T952" s="34">
        <f>IF(A952="","",R952-S952)</f>
        <v/>
      </c>
      <c r="U952" s="23">
        <f>IF(A952="","",IF(O952=0,"Outside audit periods; ","")&amp;IF(F952="","No VAT category; ","")&amp;IF(ABS(Q952)&gt;Setup!$B$10,"VAT ≠ 15% × net; ","")&amp;IF(AND(F952="Standard domestic 15% (Box 7)",NOT(AND(LEN(D952)=15,LEFT(D952,1)="3",RIGHT(D952,1)="3",ISNUMBER(--D952)))),"Invalid/missing supplier VAT no; ","")&amp;IF(AND(L952="Yes",K952&lt;&gt;"Yes"),"VAT claimed without valid tax invoice; ","")&amp;IF(AND(L952="Yes",ISNUMBER(SEARCH("blocked",G952))),"Blocked input VAT claimed; ","")&amp;IF(AND(F952="Import - VAT paid at customs (Box 8)",M952=""),"Customs declaration no missing; ","")&amp;IF(AND(F952="Import - Reverse charge (Box 9)",E952="Saudi Arabia"),"RCM used for a local supplier; ","")&amp;IF(AND(L952="Yes",NOT(OR(F952="Standard domestic 15% (Box 7)",F952="Import - VAT paid at customs (Box 8)",F952="Import - Reverse charge (Box 9)"))),"VAT claimed on non-taxable category; ",""))</f>
        <v/>
      </c>
    </row>
    <row r="953">
      <c r="A953" s="17" t="n"/>
      <c r="B953" s="14" t="n"/>
      <c r="C953" s="14" t="n"/>
      <c r="D953" s="16" t="n"/>
      <c r="E953" s="14" t="n"/>
      <c r="F953" s="14" t="n"/>
      <c r="G953" s="14" t="n"/>
      <c r="H953" s="19" t="n"/>
      <c r="I953" s="19" t="n"/>
      <c r="J953" s="34">
        <f>IF(A953="","",H953+I953)</f>
        <v/>
      </c>
      <c r="K953" s="14" t="n"/>
      <c r="L953" s="14" t="n"/>
      <c r="M953" s="14" t="n"/>
      <c r="N953" s="14" t="n"/>
      <c r="O953" s="20">
        <f>IF(A953="","",SUMPRODUCT((A953&gt;=Setup!$C$19:$C$30)*(A953&lt;=Setup!$D$19:$D$30)*Setup!$A$19:$A$30))</f>
        <v/>
      </c>
      <c r="P953" s="34">
        <f>IF(A953="","",IF(OR(F953="Standard domestic 15% (Box 7)",F953="Import - VAT paid at customs (Box 8)",F953="Import - Reverse charge (Box 9)"),ROUND(H953*Setup!$B$9,2),0))</f>
        <v/>
      </c>
      <c r="Q953" s="34">
        <f>IF(A953="","",I953-P953)</f>
        <v/>
      </c>
      <c r="R953" s="34">
        <f>IF(A953="","",IF(L953="Yes",I953,0))</f>
        <v/>
      </c>
      <c r="S953" s="34">
        <f>IF(A953="","",IF(AND(L953="Yes",K953="Yes",NOT(ISNUMBER(SEARCH("blocked",G953))),OR(F953="Standard domestic 15% (Box 7)",F953="Import - VAT paid at customs (Box 8)",F953="Import - Reverse charge (Box 9)"),OR(F953&lt;&gt;"Standard domestic 15% (Box 7)",AND(LEN(D953)=15,LEFT(D953,1)="3",RIGHT(D953,1)="3",ISNUMBER(--D953)))),I953,0))</f>
        <v/>
      </c>
      <c r="T953" s="34">
        <f>IF(A953="","",R953-S953)</f>
        <v/>
      </c>
      <c r="U953" s="23">
        <f>IF(A953="","",IF(O953=0,"Outside audit periods; ","")&amp;IF(F953="","No VAT category; ","")&amp;IF(ABS(Q953)&gt;Setup!$B$10,"VAT ≠ 15% × net; ","")&amp;IF(AND(F953="Standard domestic 15% (Box 7)",NOT(AND(LEN(D953)=15,LEFT(D953,1)="3",RIGHT(D953,1)="3",ISNUMBER(--D953)))),"Invalid/missing supplier VAT no; ","")&amp;IF(AND(L953="Yes",K953&lt;&gt;"Yes"),"VAT claimed without valid tax invoice; ","")&amp;IF(AND(L953="Yes",ISNUMBER(SEARCH("blocked",G953))),"Blocked input VAT claimed; ","")&amp;IF(AND(F953="Import - VAT paid at customs (Box 8)",M953=""),"Customs declaration no missing; ","")&amp;IF(AND(F953="Import - Reverse charge (Box 9)",E953="Saudi Arabia"),"RCM used for a local supplier; ","")&amp;IF(AND(L953="Yes",NOT(OR(F953="Standard domestic 15% (Box 7)",F953="Import - VAT paid at customs (Box 8)",F953="Import - Reverse charge (Box 9)"))),"VAT claimed on non-taxable category; ",""))</f>
        <v/>
      </c>
    </row>
    <row r="954">
      <c r="A954" s="17" t="n"/>
      <c r="B954" s="14" t="n"/>
      <c r="C954" s="14" t="n"/>
      <c r="D954" s="16" t="n"/>
      <c r="E954" s="14" t="n"/>
      <c r="F954" s="14" t="n"/>
      <c r="G954" s="14" t="n"/>
      <c r="H954" s="19" t="n"/>
      <c r="I954" s="19" t="n"/>
      <c r="J954" s="34">
        <f>IF(A954="","",H954+I954)</f>
        <v/>
      </c>
      <c r="K954" s="14" t="n"/>
      <c r="L954" s="14" t="n"/>
      <c r="M954" s="14" t="n"/>
      <c r="N954" s="14" t="n"/>
      <c r="O954" s="20">
        <f>IF(A954="","",SUMPRODUCT((A954&gt;=Setup!$C$19:$C$30)*(A954&lt;=Setup!$D$19:$D$30)*Setup!$A$19:$A$30))</f>
        <v/>
      </c>
      <c r="P954" s="34">
        <f>IF(A954="","",IF(OR(F954="Standard domestic 15% (Box 7)",F954="Import - VAT paid at customs (Box 8)",F954="Import - Reverse charge (Box 9)"),ROUND(H954*Setup!$B$9,2),0))</f>
        <v/>
      </c>
      <c r="Q954" s="34">
        <f>IF(A954="","",I954-P954)</f>
        <v/>
      </c>
      <c r="R954" s="34">
        <f>IF(A954="","",IF(L954="Yes",I954,0))</f>
        <v/>
      </c>
      <c r="S954" s="34">
        <f>IF(A954="","",IF(AND(L954="Yes",K954="Yes",NOT(ISNUMBER(SEARCH("blocked",G954))),OR(F954="Standard domestic 15% (Box 7)",F954="Import - VAT paid at customs (Box 8)",F954="Import - Reverse charge (Box 9)"),OR(F954&lt;&gt;"Standard domestic 15% (Box 7)",AND(LEN(D954)=15,LEFT(D954,1)="3",RIGHT(D954,1)="3",ISNUMBER(--D954)))),I954,0))</f>
        <v/>
      </c>
      <c r="T954" s="34">
        <f>IF(A954="","",R954-S954)</f>
        <v/>
      </c>
      <c r="U954" s="23">
        <f>IF(A954="","",IF(O954=0,"Outside audit periods; ","")&amp;IF(F954="","No VAT category; ","")&amp;IF(ABS(Q954)&gt;Setup!$B$10,"VAT ≠ 15% × net; ","")&amp;IF(AND(F954="Standard domestic 15% (Box 7)",NOT(AND(LEN(D954)=15,LEFT(D954,1)="3",RIGHT(D954,1)="3",ISNUMBER(--D954)))),"Invalid/missing supplier VAT no; ","")&amp;IF(AND(L954="Yes",K954&lt;&gt;"Yes"),"VAT claimed without valid tax invoice; ","")&amp;IF(AND(L954="Yes",ISNUMBER(SEARCH("blocked",G954))),"Blocked input VAT claimed; ","")&amp;IF(AND(F954="Import - VAT paid at customs (Box 8)",M954=""),"Customs declaration no missing; ","")&amp;IF(AND(F954="Import - Reverse charge (Box 9)",E954="Saudi Arabia"),"RCM used for a local supplier; ","")&amp;IF(AND(L954="Yes",NOT(OR(F954="Standard domestic 15% (Box 7)",F954="Import - VAT paid at customs (Box 8)",F954="Import - Reverse charge (Box 9)"))),"VAT claimed on non-taxable category; ",""))</f>
        <v/>
      </c>
    </row>
    <row r="955">
      <c r="A955" s="17" t="n"/>
      <c r="B955" s="14" t="n"/>
      <c r="C955" s="14" t="n"/>
      <c r="D955" s="16" t="n"/>
      <c r="E955" s="14" t="n"/>
      <c r="F955" s="14" t="n"/>
      <c r="G955" s="14" t="n"/>
      <c r="H955" s="19" t="n"/>
      <c r="I955" s="19" t="n"/>
      <c r="J955" s="34">
        <f>IF(A955="","",H955+I955)</f>
        <v/>
      </c>
      <c r="K955" s="14" t="n"/>
      <c r="L955" s="14" t="n"/>
      <c r="M955" s="14" t="n"/>
      <c r="N955" s="14" t="n"/>
      <c r="O955" s="20">
        <f>IF(A955="","",SUMPRODUCT((A955&gt;=Setup!$C$19:$C$30)*(A955&lt;=Setup!$D$19:$D$30)*Setup!$A$19:$A$30))</f>
        <v/>
      </c>
      <c r="P955" s="34">
        <f>IF(A955="","",IF(OR(F955="Standard domestic 15% (Box 7)",F955="Import - VAT paid at customs (Box 8)",F955="Import - Reverse charge (Box 9)"),ROUND(H955*Setup!$B$9,2),0))</f>
        <v/>
      </c>
      <c r="Q955" s="34">
        <f>IF(A955="","",I955-P955)</f>
        <v/>
      </c>
      <c r="R955" s="34">
        <f>IF(A955="","",IF(L955="Yes",I955,0))</f>
        <v/>
      </c>
      <c r="S955" s="34">
        <f>IF(A955="","",IF(AND(L955="Yes",K955="Yes",NOT(ISNUMBER(SEARCH("blocked",G955))),OR(F955="Standard domestic 15% (Box 7)",F955="Import - VAT paid at customs (Box 8)",F955="Import - Reverse charge (Box 9)"),OR(F955&lt;&gt;"Standard domestic 15% (Box 7)",AND(LEN(D955)=15,LEFT(D955,1)="3",RIGHT(D955,1)="3",ISNUMBER(--D955)))),I955,0))</f>
        <v/>
      </c>
      <c r="T955" s="34">
        <f>IF(A955="","",R955-S955)</f>
        <v/>
      </c>
      <c r="U955" s="23">
        <f>IF(A955="","",IF(O955=0,"Outside audit periods; ","")&amp;IF(F955="","No VAT category; ","")&amp;IF(ABS(Q955)&gt;Setup!$B$10,"VAT ≠ 15% × net; ","")&amp;IF(AND(F955="Standard domestic 15% (Box 7)",NOT(AND(LEN(D955)=15,LEFT(D955,1)="3",RIGHT(D955,1)="3",ISNUMBER(--D955)))),"Invalid/missing supplier VAT no; ","")&amp;IF(AND(L955="Yes",K955&lt;&gt;"Yes"),"VAT claimed without valid tax invoice; ","")&amp;IF(AND(L955="Yes",ISNUMBER(SEARCH("blocked",G955))),"Blocked input VAT claimed; ","")&amp;IF(AND(F955="Import - VAT paid at customs (Box 8)",M955=""),"Customs declaration no missing; ","")&amp;IF(AND(F955="Import - Reverse charge (Box 9)",E955="Saudi Arabia"),"RCM used for a local supplier; ","")&amp;IF(AND(L955="Yes",NOT(OR(F955="Standard domestic 15% (Box 7)",F955="Import - VAT paid at customs (Box 8)",F955="Import - Reverse charge (Box 9)"))),"VAT claimed on non-taxable category; ",""))</f>
        <v/>
      </c>
    </row>
    <row r="956">
      <c r="A956" s="17" t="n"/>
      <c r="B956" s="14" t="n"/>
      <c r="C956" s="14" t="n"/>
      <c r="D956" s="16" t="n"/>
      <c r="E956" s="14" t="n"/>
      <c r="F956" s="14" t="n"/>
      <c r="G956" s="14" t="n"/>
      <c r="H956" s="19" t="n"/>
      <c r="I956" s="19" t="n"/>
      <c r="J956" s="34">
        <f>IF(A956="","",H956+I956)</f>
        <v/>
      </c>
      <c r="K956" s="14" t="n"/>
      <c r="L956" s="14" t="n"/>
      <c r="M956" s="14" t="n"/>
      <c r="N956" s="14" t="n"/>
      <c r="O956" s="20">
        <f>IF(A956="","",SUMPRODUCT((A956&gt;=Setup!$C$19:$C$30)*(A956&lt;=Setup!$D$19:$D$30)*Setup!$A$19:$A$30))</f>
        <v/>
      </c>
      <c r="P956" s="34">
        <f>IF(A956="","",IF(OR(F956="Standard domestic 15% (Box 7)",F956="Import - VAT paid at customs (Box 8)",F956="Import - Reverse charge (Box 9)"),ROUND(H956*Setup!$B$9,2),0))</f>
        <v/>
      </c>
      <c r="Q956" s="34">
        <f>IF(A956="","",I956-P956)</f>
        <v/>
      </c>
      <c r="R956" s="34">
        <f>IF(A956="","",IF(L956="Yes",I956,0))</f>
        <v/>
      </c>
      <c r="S956" s="34">
        <f>IF(A956="","",IF(AND(L956="Yes",K956="Yes",NOT(ISNUMBER(SEARCH("blocked",G956))),OR(F956="Standard domestic 15% (Box 7)",F956="Import - VAT paid at customs (Box 8)",F956="Import - Reverse charge (Box 9)"),OR(F956&lt;&gt;"Standard domestic 15% (Box 7)",AND(LEN(D956)=15,LEFT(D956,1)="3",RIGHT(D956,1)="3",ISNUMBER(--D956)))),I956,0))</f>
        <v/>
      </c>
      <c r="T956" s="34">
        <f>IF(A956="","",R956-S956)</f>
        <v/>
      </c>
      <c r="U956" s="23">
        <f>IF(A956="","",IF(O956=0,"Outside audit periods; ","")&amp;IF(F956="","No VAT category; ","")&amp;IF(ABS(Q956)&gt;Setup!$B$10,"VAT ≠ 15% × net; ","")&amp;IF(AND(F956="Standard domestic 15% (Box 7)",NOT(AND(LEN(D956)=15,LEFT(D956,1)="3",RIGHT(D956,1)="3",ISNUMBER(--D956)))),"Invalid/missing supplier VAT no; ","")&amp;IF(AND(L956="Yes",K956&lt;&gt;"Yes"),"VAT claimed without valid tax invoice; ","")&amp;IF(AND(L956="Yes",ISNUMBER(SEARCH("blocked",G956))),"Blocked input VAT claimed; ","")&amp;IF(AND(F956="Import - VAT paid at customs (Box 8)",M956=""),"Customs declaration no missing; ","")&amp;IF(AND(F956="Import - Reverse charge (Box 9)",E956="Saudi Arabia"),"RCM used for a local supplier; ","")&amp;IF(AND(L956="Yes",NOT(OR(F956="Standard domestic 15% (Box 7)",F956="Import - VAT paid at customs (Box 8)",F956="Import - Reverse charge (Box 9)"))),"VAT claimed on non-taxable category; ",""))</f>
        <v/>
      </c>
    </row>
    <row r="957">
      <c r="A957" s="17" t="n"/>
      <c r="B957" s="14" t="n"/>
      <c r="C957" s="14" t="n"/>
      <c r="D957" s="16" t="n"/>
      <c r="E957" s="14" t="n"/>
      <c r="F957" s="14" t="n"/>
      <c r="G957" s="14" t="n"/>
      <c r="H957" s="19" t="n"/>
      <c r="I957" s="19" t="n"/>
      <c r="J957" s="34">
        <f>IF(A957="","",H957+I957)</f>
        <v/>
      </c>
      <c r="K957" s="14" t="n"/>
      <c r="L957" s="14" t="n"/>
      <c r="M957" s="14" t="n"/>
      <c r="N957" s="14" t="n"/>
      <c r="O957" s="20">
        <f>IF(A957="","",SUMPRODUCT((A957&gt;=Setup!$C$19:$C$30)*(A957&lt;=Setup!$D$19:$D$30)*Setup!$A$19:$A$30))</f>
        <v/>
      </c>
      <c r="P957" s="34">
        <f>IF(A957="","",IF(OR(F957="Standard domestic 15% (Box 7)",F957="Import - VAT paid at customs (Box 8)",F957="Import - Reverse charge (Box 9)"),ROUND(H957*Setup!$B$9,2),0))</f>
        <v/>
      </c>
      <c r="Q957" s="34">
        <f>IF(A957="","",I957-P957)</f>
        <v/>
      </c>
      <c r="R957" s="34">
        <f>IF(A957="","",IF(L957="Yes",I957,0))</f>
        <v/>
      </c>
      <c r="S957" s="34">
        <f>IF(A957="","",IF(AND(L957="Yes",K957="Yes",NOT(ISNUMBER(SEARCH("blocked",G957))),OR(F957="Standard domestic 15% (Box 7)",F957="Import - VAT paid at customs (Box 8)",F957="Import - Reverse charge (Box 9)"),OR(F957&lt;&gt;"Standard domestic 15% (Box 7)",AND(LEN(D957)=15,LEFT(D957,1)="3",RIGHT(D957,1)="3",ISNUMBER(--D957)))),I957,0))</f>
        <v/>
      </c>
      <c r="T957" s="34">
        <f>IF(A957="","",R957-S957)</f>
        <v/>
      </c>
      <c r="U957" s="23">
        <f>IF(A957="","",IF(O957=0,"Outside audit periods; ","")&amp;IF(F957="","No VAT category; ","")&amp;IF(ABS(Q957)&gt;Setup!$B$10,"VAT ≠ 15% × net; ","")&amp;IF(AND(F957="Standard domestic 15% (Box 7)",NOT(AND(LEN(D957)=15,LEFT(D957,1)="3",RIGHT(D957,1)="3",ISNUMBER(--D957)))),"Invalid/missing supplier VAT no; ","")&amp;IF(AND(L957="Yes",K957&lt;&gt;"Yes"),"VAT claimed without valid tax invoice; ","")&amp;IF(AND(L957="Yes",ISNUMBER(SEARCH("blocked",G957))),"Blocked input VAT claimed; ","")&amp;IF(AND(F957="Import - VAT paid at customs (Box 8)",M957=""),"Customs declaration no missing; ","")&amp;IF(AND(F957="Import - Reverse charge (Box 9)",E957="Saudi Arabia"),"RCM used for a local supplier; ","")&amp;IF(AND(L957="Yes",NOT(OR(F957="Standard domestic 15% (Box 7)",F957="Import - VAT paid at customs (Box 8)",F957="Import - Reverse charge (Box 9)"))),"VAT claimed on non-taxable category; ",""))</f>
        <v/>
      </c>
    </row>
    <row r="958">
      <c r="A958" s="17" t="n"/>
      <c r="B958" s="14" t="n"/>
      <c r="C958" s="14" t="n"/>
      <c r="D958" s="16" t="n"/>
      <c r="E958" s="14" t="n"/>
      <c r="F958" s="14" t="n"/>
      <c r="G958" s="14" t="n"/>
      <c r="H958" s="19" t="n"/>
      <c r="I958" s="19" t="n"/>
      <c r="J958" s="34">
        <f>IF(A958="","",H958+I958)</f>
        <v/>
      </c>
      <c r="K958" s="14" t="n"/>
      <c r="L958" s="14" t="n"/>
      <c r="M958" s="14" t="n"/>
      <c r="N958" s="14" t="n"/>
      <c r="O958" s="20">
        <f>IF(A958="","",SUMPRODUCT((A958&gt;=Setup!$C$19:$C$30)*(A958&lt;=Setup!$D$19:$D$30)*Setup!$A$19:$A$30))</f>
        <v/>
      </c>
      <c r="P958" s="34">
        <f>IF(A958="","",IF(OR(F958="Standard domestic 15% (Box 7)",F958="Import - VAT paid at customs (Box 8)",F958="Import - Reverse charge (Box 9)"),ROUND(H958*Setup!$B$9,2),0))</f>
        <v/>
      </c>
      <c r="Q958" s="34">
        <f>IF(A958="","",I958-P958)</f>
        <v/>
      </c>
      <c r="R958" s="34">
        <f>IF(A958="","",IF(L958="Yes",I958,0))</f>
        <v/>
      </c>
      <c r="S958" s="34">
        <f>IF(A958="","",IF(AND(L958="Yes",K958="Yes",NOT(ISNUMBER(SEARCH("blocked",G958))),OR(F958="Standard domestic 15% (Box 7)",F958="Import - VAT paid at customs (Box 8)",F958="Import - Reverse charge (Box 9)"),OR(F958&lt;&gt;"Standard domestic 15% (Box 7)",AND(LEN(D958)=15,LEFT(D958,1)="3",RIGHT(D958,1)="3",ISNUMBER(--D958)))),I958,0))</f>
        <v/>
      </c>
      <c r="T958" s="34">
        <f>IF(A958="","",R958-S958)</f>
        <v/>
      </c>
      <c r="U958" s="23">
        <f>IF(A958="","",IF(O958=0,"Outside audit periods; ","")&amp;IF(F958="","No VAT category; ","")&amp;IF(ABS(Q958)&gt;Setup!$B$10,"VAT ≠ 15% × net; ","")&amp;IF(AND(F958="Standard domestic 15% (Box 7)",NOT(AND(LEN(D958)=15,LEFT(D958,1)="3",RIGHT(D958,1)="3",ISNUMBER(--D958)))),"Invalid/missing supplier VAT no; ","")&amp;IF(AND(L958="Yes",K958&lt;&gt;"Yes"),"VAT claimed without valid tax invoice; ","")&amp;IF(AND(L958="Yes",ISNUMBER(SEARCH("blocked",G958))),"Blocked input VAT claimed; ","")&amp;IF(AND(F958="Import - VAT paid at customs (Box 8)",M958=""),"Customs declaration no missing; ","")&amp;IF(AND(F958="Import - Reverse charge (Box 9)",E958="Saudi Arabia"),"RCM used for a local supplier; ","")&amp;IF(AND(L958="Yes",NOT(OR(F958="Standard domestic 15% (Box 7)",F958="Import - VAT paid at customs (Box 8)",F958="Import - Reverse charge (Box 9)"))),"VAT claimed on non-taxable category; ",""))</f>
        <v/>
      </c>
    </row>
    <row r="959">
      <c r="A959" s="17" t="n"/>
      <c r="B959" s="14" t="n"/>
      <c r="C959" s="14" t="n"/>
      <c r="D959" s="16" t="n"/>
      <c r="E959" s="14" t="n"/>
      <c r="F959" s="14" t="n"/>
      <c r="G959" s="14" t="n"/>
      <c r="H959" s="19" t="n"/>
      <c r="I959" s="19" t="n"/>
      <c r="J959" s="34">
        <f>IF(A959="","",H959+I959)</f>
        <v/>
      </c>
      <c r="K959" s="14" t="n"/>
      <c r="L959" s="14" t="n"/>
      <c r="M959" s="14" t="n"/>
      <c r="N959" s="14" t="n"/>
      <c r="O959" s="20">
        <f>IF(A959="","",SUMPRODUCT((A959&gt;=Setup!$C$19:$C$30)*(A959&lt;=Setup!$D$19:$D$30)*Setup!$A$19:$A$30))</f>
        <v/>
      </c>
      <c r="P959" s="34">
        <f>IF(A959="","",IF(OR(F959="Standard domestic 15% (Box 7)",F959="Import - VAT paid at customs (Box 8)",F959="Import - Reverse charge (Box 9)"),ROUND(H959*Setup!$B$9,2),0))</f>
        <v/>
      </c>
      <c r="Q959" s="34">
        <f>IF(A959="","",I959-P959)</f>
        <v/>
      </c>
      <c r="R959" s="34">
        <f>IF(A959="","",IF(L959="Yes",I959,0))</f>
        <v/>
      </c>
      <c r="S959" s="34">
        <f>IF(A959="","",IF(AND(L959="Yes",K959="Yes",NOT(ISNUMBER(SEARCH("blocked",G959))),OR(F959="Standard domestic 15% (Box 7)",F959="Import - VAT paid at customs (Box 8)",F959="Import - Reverse charge (Box 9)"),OR(F959&lt;&gt;"Standard domestic 15% (Box 7)",AND(LEN(D959)=15,LEFT(D959,1)="3",RIGHT(D959,1)="3",ISNUMBER(--D959)))),I959,0))</f>
        <v/>
      </c>
      <c r="T959" s="34">
        <f>IF(A959="","",R959-S959)</f>
        <v/>
      </c>
      <c r="U959" s="23">
        <f>IF(A959="","",IF(O959=0,"Outside audit periods; ","")&amp;IF(F959="","No VAT category; ","")&amp;IF(ABS(Q959)&gt;Setup!$B$10,"VAT ≠ 15% × net; ","")&amp;IF(AND(F959="Standard domestic 15% (Box 7)",NOT(AND(LEN(D959)=15,LEFT(D959,1)="3",RIGHT(D959,1)="3",ISNUMBER(--D959)))),"Invalid/missing supplier VAT no; ","")&amp;IF(AND(L959="Yes",K959&lt;&gt;"Yes"),"VAT claimed without valid tax invoice; ","")&amp;IF(AND(L959="Yes",ISNUMBER(SEARCH("blocked",G959))),"Blocked input VAT claimed; ","")&amp;IF(AND(F959="Import - VAT paid at customs (Box 8)",M959=""),"Customs declaration no missing; ","")&amp;IF(AND(F959="Import - Reverse charge (Box 9)",E959="Saudi Arabia"),"RCM used for a local supplier; ","")&amp;IF(AND(L959="Yes",NOT(OR(F959="Standard domestic 15% (Box 7)",F959="Import - VAT paid at customs (Box 8)",F959="Import - Reverse charge (Box 9)"))),"VAT claimed on non-taxable category; ",""))</f>
        <v/>
      </c>
    </row>
    <row r="960">
      <c r="A960" s="17" t="n"/>
      <c r="B960" s="14" t="n"/>
      <c r="C960" s="14" t="n"/>
      <c r="D960" s="16" t="n"/>
      <c r="E960" s="14" t="n"/>
      <c r="F960" s="14" t="n"/>
      <c r="G960" s="14" t="n"/>
      <c r="H960" s="19" t="n"/>
      <c r="I960" s="19" t="n"/>
      <c r="J960" s="34">
        <f>IF(A960="","",H960+I960)</f>
        <v/>
      </c>
      <c r="K960" s="14" t="n"/>
      <c r="L960" s="14" t="n"/>
      <c r="M960" s="14" t="n"/>
      <c r="N960" s="14" t="n"/>
      <c r="O960" s="20">
        <f>IF(A960="","",SUMPRODUCT((A960&gt;=Setup!$C$19:$C$30)*(A960&lt;=Setup!$D$19:$D$30)*Setup!$A$19:$A$30))</f>
        <v/>
      </c>
      <c r="P960" s="34">
        <f>IF(A960="","",IF(OR(F960="Standard domestic 15% (Box 7)",F960="Import - VAT paid at customs (Box 8)",F960="Import - Reverse charge (Box 9)"),ROUND(H960*Setup!$B$9,2),0))</f>
        <v/>
      </c>
      <c r="Q960" s="34">
        <f>IF(A960="","",I960-P960)</f>
        <v/>
      </c>
      <c r="R960" s="34">
        <f>IF(A960="","",IF(L960="Yes",I960,0))</f>
        <v/>
      </c>
      <c r="S960" s="34">
        <f>IF(A960="","",IF(AND(L960="Yes",K960="Yes",NOT(ISNUMBER(SEARCH("blocked",G960))),OR(F960="Standard domestic 15% (Box 7)",F960="Import - VAT paid at customs (Box 8)",F960="Import - Reverse charge (Box 9)"),OR(F960&lt;&gt;"Standard domestic 15% (Box 7)",AND(LEN(D960)=15,LEFT(D960,1)="3",RIGHT(D960,1)="3",ISNUMBER(--D960)))),I960,0))</f>
        <v/>
      </c>
      <c r="T960" s="34">
        <f>IF(A960="","",R960-S960)</f>
        <v/>
      </c>
      <c r="U960" s="23">
        <f>IF(A960="","",IF(O960=0,"Outside audit periods; ","")&amp;IF(F960="","No VAT category; ","")&amp;IF(ABS(Q960)&gt;Setup!$B$10,"VAT ≠ 15% × net; ","")&amp;IF(AND(F960="Standard domestic 15% (Box 7)",NOT(AND(LEN(D960)=15,LEFT(D960,1)="3",RIGHT(D960,1)="3",ISNUMBER(--D960)))),"Invalid/missing supplier VAT no; ","")&amp;IF(AND(L960="Yes",K960&lt;&gt;"Yes"),"VAT claimed without valid tax invoice; ","")&amp;IF(AND(L960="Yes",ISNUMBER(SEARCH("blocked",G960))),"Blocked input VAT claimed; ","")&amp;IF(AND(F960="Import - VAT paid at customs (Box 8)",M960=""),"Customs declaration no missing; ","")&amp;IF(AND(F960="Import - Reverse charge (Box 9)",E960="Saudi Arabia"),"RCM used for a local supplier; ","")&amp;IF(AND(L960="Yes",NOT(OR(F960="Standard domestic 15% (Box 7)",F960="Import - VAT paid at customs (Box 8)",F960="Import - Reverse charge (Box 9)"))),"VAT claimed on non-taxable category; ",""))</f>
        <v/>
      </c>
    </row>
    <row r="961">
      <c r="A961" s="17" t="n"/>
      <c r="B961" s="14" t="n"/>
      <c r="C961" s="14" t="n"/>
      <c r="D961" s="16" t="n"/>
      <c r="E961" s="14" t="n"/>
      <c r="F961" s="14" t="n"/>
      <c r="G961" s="14" t="n"/>
      <c r="H961" s="19" t="n"/>
      <c r="I961" s="19" t="n"/>
      <c r="J961" s="34">
        <f>IF(A961="","",H961+I961)</f>
        <v/>
      </c>
      <c r="K961" s="14" t="n"/>
      <c r="L961" s="14" t="n"/>
      <c r="M961" s="14" t="n"/>
      <c r="N961" s="14" t="n"/>
      <c r="O961" s="20">
        <f>IF(A961="","",SUMPRODUCT((A961&gt;=Setup!$C$19:$C$30)*(A961&lt;=Setup!$D$19:$D$30)*Setup!$A$19:$A$30))</f>
        <v/>
      </c>
      <c r="P961" s="34">
        <f>IF(A961="","",IF(OR(F961="Standard domestic 15% (Box 7)",F961="Import - VAT paid at customs (Box 8)",F961="Import - Reverse charge (Box 9)"),ROUND(H961*Setup!$B$9,2),0))</f>
        <v/>
      </c>
      <c r="Q961" s="34">
        <f>IF(A961="","",I961-P961)</f>
        <v/>
      </c>
      <c r="R961" s="34">
        <f>IF(A961="","",IF(L961="Yes",I961,0))</f>
        <v/>
      </c>
      <c r="S961" s="34">
        <f>IF(A961="","",IF(AND(L961="Yes",K961="Yes",NOT(ISNUMBER(SEARCH("blocked",G961))),OR(F961="Standard domestic 15% (Box 7)",F961="Import - VAT paid at customs (Box 8)",F961="Import - Reverse charge (Box 9)"),OR(F961&lt;&gt;"Standard domestic 15% (Box 7)",AND(LEN(D961)=15,LEFT(D961,1)="3",RIGHT(D961,1)="3",ISNUMBER(--D961)))),I961,0))</f>
        <v/>
      </c>
      <c r="T961" s="34">
        <f>IF(A961="","",R961-S961)</f>
        <v/>
      </c>
      <c r="U961" s="23">
        <f>IF(A961="","",IF(O961=0,"Outside audit periods; ","")&amp;IF(F961="","No VAT category; ","")&amp;IF(ABS(Q961)&gt;Setup!$B$10,"VAT ≠ 15% × net; ","")&amp;IF(AND(F961="Standard domestic 15% (Box 7)",NOT(AND(LEN(D961)=15,LEFT(D961,1)="3",RIGHT(D961,1)="3",ISNUMBER(--D961)))),"Invalid/missing supplier VAT no; ","")&amp;IF(AND(L961="Yes",K961&lt;&gt;"Yes"),"VAT claimed without valid tax invoice; ","")&amp;IF(AND(L961="Yes",ISNUMBER(SEARCH("blocked",G961))),"Blocked input VAT claimed; ","")&amp;IF(AND(F961="Import - VAT paid at customs (Box 8)",M961=""),"Customs declaration no missing; ","")&amp;IF(AND(F961="Import - Reverse charge (Box 9)",E961="Saudi Arabia"),"RCM used for a local supplier; ","")&amp;IF(AND(L961="Yes",NOT(OR(F961="Standard domestic 15% (Box 7)",F961="Import - VAT paid at customs (Box 8)",F961="Import - Reverse charge (Box 9)"))),"VAT claimed on non-taxable category; ",""))</f>
        <v/>
      </c>
    </row>
    <row r="962">
      <c r="A962" s="17" t="n"/>
      <c r="B962" s="14" t="n"/>
      <c r="C962" s="14" t="n"/>
      <c r="D962" s="16" t="n"/>
      <c r="E962" s="14" t="n"/>
      <c r="F962" s="14" t="n"/>
      <c r="G962" s="14" t="n"/>
      <c r="H962" s="19" t="n"/>
      <c r="I962" s="19" t="n"/>
      <c r="J962" s="34">
        <f>IF(A962="","",H962+I962)</f>
        <v/>
      </c>
      <c r="K962" s="14" t="n"/>
      <c r="L962" s="14" t="n"/>
      <c r="M962" s="14" t="n"/>
      <c r="N962" s="14" t="n"/>
      <c r="O962" s="20">
        <f>IF(A962="","",SUMPRODUCT((A962&gt;=Setup!$C$19:$C$30)*(A962&lt;=Setup!$D$19:$D$30)*Setup!$A$19:$A$30))</f>
        <v/>
      </c>
      <c r="P962" s="34">
        <f>IF(A962="","",IF(OR(F962="Standard domestic 15% (Box 7)",F962="Import - VAT paid at customs (Box 8)",F962="Import - Reverse charge (Box 9)"),ROUND(H962*Setup!$B$9,2),0))</f>
        <v/>
      </c>
      <c r="Q962" s="34">
        <f>IF(A962="","",I962-P962)</f>
        <v/>
      </c>
      <c r="R962" s="34">
        <f>IF(A962="","",IF(L962="Yes",I962,0))</f>
        <v/>
      </c>
      <c r="S962" s="34">
        <f>IF(A962="","",IF(AND(L962="Yes",K962="Yes",NOT(ISNUMBER(SEARCH("blocked",G962))),OR(F962="Standard domestic 15% (Box 7)",F962="Import - VAT paid at customs (Box 8)",F962="Import - Reverse charge (Box 9)"),OR(F962&lt;&gt;"Standard domestic 15% (Box 7)",AND(LEN(D962)=15,LEFT(D962,1)="3",RIGHT(D962,1)="3",ISNUMBER(--D962)))),I962,0))</f>
        <v/>
      </c>
      <c r="T962" s="34">
        <f>IF(A962="","",R962-S962)</f>
        <v/>
      </c>
      <c r="U962" s="23">
        <f>IF(A962="","",IF(O962=0,"Outside audit periods; ","")&amp;IF(F962="","No VAT category; ","")&amp;IF(ABS(Q962)&gt;Setup!$B$10,"VAT ≠ 15% × net; ","")&amp;IF(AND(F962="Standard domestic 15% (Box 7)",NOT(AND(LEN(D962)=15,LEFT(D962,1)="3",RIGHT(D962,1)="3",ISNUMBER(--D962)))),"Invalid/missing supplier VAT no; ","")&amp;IF(AND(L962="Yes",K962&lt;&gt;"Yes"),"VAT claimed without valid tax invoice; ","")&amp;IF(AND(L962="Yes",ISNUMBER(SEARCH("blocked",G962))),"Blocked input VAT claimed; ","")&amp;IF(AND(F962="Import - VAT paid at customs (Box 8)",M962=""),"Customs declaration no missing; ","")&amp;IF(AND(F962="Import - Reverse charge (Box 9)",E962="Saudi Arabia"),"RCM used for a local supplier; ","")&amp;IF(AND(L962="Yes",NOT(OR(F962="Standard domestic 15% (Box 7)",F962="Import - VAT paid at customs (Box 8)",F962="Import - Reverse charge (Box 9)"))),"VAT claimed on non-taxable category; ",""))</f>
        <v/>
      </c>
    </row>
    <row r="963">
      <c r="A963" s="17" t="n"/>
      <c r="B963" s="14" t="n"/>
      <c r="C963" s="14" t="n"/>
      <c r="D963" s="16" t="n"/>
      <c r="E963" s="14" t="n"/>
      <c r="F963" s="14" t="n"/>
      <c r="G963" s="14" t="n"/>
      <c r="H963" s="19" t="n"/>
      <c r="I963" s="19" t="n"/>
      <c r="J963" s="34">
        <f>IF(A963="","",H963+I963)</f>
        <v/>
      </c>
      <c r="K963" s="14" t="n"/>
      <c r="L963" s="14" t="n"/>
      <c r="M963" s="14" t="n"/>
      <c r="N963" s="14" t="n"/>
      <c r="O963" s="20">
        <f>IF(A963="","",SUMPRODUCT((A963&gt;=Setup!$C$19:$C$30)*(A963&lt;=Setup!$D$19:$D$30)*Setup!$A$19:$A$30))</f>
        <v/>
      </c>
      <c r="P963" s="34">
        <f>IF(A963="","",IF(OR(F963="Standard domestic 15% (Box 7)",F963="Import - VAT paid at customs (Box 8)",F963="Import - Reverse charge (Box 9)"),ROUND(H963*Setup!$B$9,2),0))</f>
        <v/>
      </c>
      <c r="Q963" s="34">
        <f>IF(A963="","",I963-P963)</f>
        <v/>
      </c>
      <c r="R963" s="34">
        <f>IF(A963="","",IF(L963="Yes",I963,0))</f>
        <v/>
      </c>
      <c r="S963" s="34">
        <f>IF(A963="","",IF(AND(L963="Yes",K963="Yes",NOT(ISNUMBER(SEARCH("blocked",G963))),OR(F963="Standard domestic 15% (Box 7)",F963="Import - VAT paid at customs (Box 8)",F963="Import - Reverse charge (Box 9)"),OR(F963&lt;&gt;"Standard domestic 15% (Box 7)",AND(LEN(D963)=15,LEFT(D963,1)="3",RIGHT(D963,1)="3",ISNUMBER(--D963)))),I963,0))</f>
        <v/>
      </c>
      <c r="T963" s="34">
        <f>IF(A963="","",R963-S963)</f>
        <v/>
      </c>
      <c r="U963" s="23">
        <f>IF(A963="","",IF(O963=0,"Outside audit periods; ","")&amp;IF(F963="","No VAT category; ","")&amp;IF(ABS(Q963)&gt;Setup!$B$10,"VAT ≠ 15% × net; ","")&amp;IF(AND(F963="Standard domestic 15% (Box 7)",NOT(AND(LEN(D963)=15,LEFT(D963,1)="3",RIGHT(D963,1)="3",ISNUMBER(--D963)))),"Invalid/missing supplier VAT no; ","")&amp;IF(AND(L963="Yes",K963&lt;&gt;"Yes"),"VAT claimed without valid tax invoice; ","")&amp;IF(AND(L963="Yes",ISNUMBER(SEARCH("blocked",G963))),"Blocked input VAT claimed; ","")&amp;IF(AND(F963="Import - VAT paid at customs (Box 8)",M963=""),"Customs declaration no missing; ","")&amp;IF(AND(F963="Import - Reverse charge (Box 9)",E963="Saudi Arabia"),"RCM used for a local supplier; ","")&amp;IF(AND(L963="Yes",NOT(OR(F963="Standard domestic 15% (Box 7)",F963="Import - VAT paid at customs (Box 8)",F963="Import - Reverse charge (Box 9)"))),"VAT claimed on non-taxable category; ",""))</f>
        <v/>
      </c>
    </row>
    <row r="964">
      <c r="A964" s="17" t="n"/>
      <c r="B964" s="14" t="n"/>
      <c r="C964" s="14" t="n"/>
      <c r="D964" s="16" t="n"/>
      <c r="E964" s="14" t="n"/>
      <c r="F964" s="14" t="n"/>
      <c r="G964" s="14" t="n"/>
      <c r="H964" s="19" t="n"/>
      <c r="I964" s="19" t="n"/>
      <c r="J964" s="34">
        <f>IF(A964="","",H964+I964)</f>
        <v/>
      </c>
      <c r="K964" s="14" t="n"/>
      <c r="L964" s="14" t="n"/>
      <c r="M964" s="14" t="n"/>
      <c r="N964" s="14" t="n"/>
      <c r="O964" s="20">
        <f>IF(A964="","",SUMPRODUCT((A964&gt;=Setup!$C$19:$C$30)*(A964&lt;=Setup!$D$19:$D$30)*Setup!$A$19:$A$30))</f>
        <v/>
      </c>
      <c r="P964" s="34">
        <f>IF(A964="","",IF(OR(F964="Standard domestic 15% (Box 7)",F964="Import - VAT paid at customs (Box 8)",F964="Import - Reverse charge (Box 9)"),ROUND(H964*Setup!$B$9,2),0))</f>
        <v/>
      </c>
      <c r="Q964" s="34">
        <f>IF(A964="","",I964-P964)</f>
        <v/>
      </c>
      <c r="R964" s="34">
        <f>IF(A964="","",IF(L964="Yes",I964,0))</f>
        <v/>
      </c>
      <c r="S964" s="34">
        <f>IF(A964="","",IF(AND(L964="Yes",K964="Yes",NOT(ISNUMBER(SEARCH("blocked",G964))),OR(F964="Standard domestic 15% (Box 7)",F964="Import - VAT paid at customs (Box 8)",F964="Import - Reverse charge (Box 9)"),OR(F964&lt;&gt;"Standard domestic 15% (Box 7)",AND(LEN(D964)=15,LEFT(D964,1)="3",RIGHT(D964,1)="3",ISNUMBER(--D964)))),I964,0))</f>
        <v/>
      </c>
      <c r="T964" s="34">
        <f>IF(A964="","",R964-S964)</f>
        <v/>
      </c>
      <c r="U964" s="23">
        <f>IF(A964="","",IF(O964=0,"Outside audit periods; ","")&amp;IF(F964="","No VAT category; ","")&amp;IF(ABS(Q964)&gt;Setup!$B$10,"VAT ≠ 15% × net; ","")&amp;IF(AND(F964="Standard domestic 15% (Box 7)",NOT(AND(LEN(D964)=15,LEFT(D964,1)="3",RIGHT(D964,1)="3",ISNUMBER(--D964)))),"Invalid/missing supplier VAT no; ","")&amp;IF(AND(L964="Yes",K964&lt;&gt;"Yes"),"VAT claimed without valid tax invoice; ","")&amp;IF(AND(L964="Yes",ISNUMBER(SEARCH("blocked",G964))),"Blocked input VAT claimed; ","")&amp;IF(AND(F964="Import - VAT paid at customs (Box 8)",M964=""),"Customs declaration no missing; ","")&amp;IF(AND(F964="Import - Reverse charge (Box 9)",E964="Saudi Arabia"),"RCM used for a local supplier; ","")&amp;IF(AND(L964="Yes",NOT(OR(F964="Standard domestic 15% (Box 7)",F964="Import - VAT paid at customs (Box 8)",F964="Import - Reverse charge (Box 9)"))),"VAT claimed on non-taxable category; ",""))</f>
        <v/>
      </c>
    </row>
    <row r="965">
      <c r="A965" s="17" t="n"/>
      <c r="B965" s="14" t="n"/>
      <c r="C965" s="14" t="n"/>
      <c r="D965" s="16" t="n"/>
      <c r="E965" s="14" t="n"/>
      <c r="F965" s="14" t="n"/>
      <c r="G965" s="14" t="n"/>
      <c r="H965" s="19" t="n"/>
      <c r="I965" s="19" t="n"/>
      <c r="J965" s="34">
        <f>IF(A965="","",H965+I965)</f>
        <v/>
      </c>
      <c r="K965" s="14" t="n"/>
      <c r="L965" s="14" t="n"/>
      <c r="M965" s="14" t="n"/>
      <c r="N965" s="14" t="n"/>
      <c r="O965" s="20">
        <f>IF(A965="","",SUMPRODUCT((A965&gt;=Setup!$C$19:$C$30)*(A965&lt;=Setup!$D$19:$D$30)*Setup!$A$19:$A$30))</f>
        <v/>
      </c>
      <c r="P965" s="34">
        <f>IF(A965="","",IF(OR(F965="Standard domestic 15% (Box 7)",F965="Import - VAT paid at customs (Box 8)",F965="Import - Reverse charge (Box 9)"),ROUND(H965*Setup!$B$9,2),0))</f>
        <v/>
      </c>
      <c r="Q965" s="34">
        <f>IF(A965="","",I965-P965)</f>
        <v/>
      </c>
      <c r="R965" s="34">
        <f>IF(A965="","",IF(L965="Yes",I965,0))</f>
        <v/>
      </c>
      <c r="S965" s="34">
        <f>IF(A965="","",IF(AND(L965="Yes",K965="Yes",NOT(ISNUMBER(SEARCH("blocked",G965))),OR(F965="Standard domestic 15% (Box 7)",F965="Import - VAT paid at customs (Box 8)",F965="Import - Reverse charge (Box 9)"),OR(F965&lt;&gt;"Standard domestic 15% (Box 7)",AND(LEN(D965)=15,LEFT(D965,1)="3",RIGHT(D965,1)="3",ISNUMBER(--D965)))),I965,0))</f>
        <v/>
      </c>
      <c r="T965" s="34">
        <f>IF(A965="","",R965-S965)</f>
        <v/>
      </c>
      <c r="U965" s="23">
        <f>IF(A965="","",IF(O965=0,"Outside audit periods; ","")&amp;IF(F965="","No VAT category; ","")&amp;IF(ABS(Q965)&gt;Setup!$B$10,"VAT ≠ 15% × net; ","")&amp;IF(AND(F965="Standard domestic 15% (Box 7)",NOT(AND(LEN(D965)=15,LEFT(D965,1)="3",RIGHT(D965,1)="3",ISNUMBER(--D965)))),"Invalid/missing supplier VAT no; ","")&amp;IF(AND(L965="Yes",K965&lt;&gt;"Yes"),"VAT claimed without valid tax invoice; ","")&amp;IF(AND(L965="Yes",ISNUMBER(SEARCH("blocked",G965))),"Blocked input VAT claimed; ","")&amp;IF(AND(F965="Import - VAT paid at customs (Box 8)",M965=""),"Customs declaration no missing; ","")&amp;IF(AND(F965="Import - Reverse charge (Box 9)",E965="Saudi Arabia"),"RCM used for a local supplier; ","")&amp;IF(AND(L965="Yes",NOT(OR(F965="Standard domestic 15% (Box 7)",F965="Import - VAT paid at customs (Box 8)",F965="Import - Reverse charge (Box 9)"))),"VAT claimed on non-taxable category; ",""))</f>
        <v/>
      </c>
    </row>
    <row r="966">
      <c r="A966" s="17" t="n"/>
      <c r="B966" s="14" t="n"/>
      <c r="C966" s="14" t="n"/>
      <c r="D966" s="16" t="n"/>
      <c r="E966" s="14" t="n"/>
      <c r="F966" s="14" t="n"/>
      <c r="G966" s="14" t="n"/>
      <c r="H966" s="19" t="n"/>
      <c r="I966" s="19" t="n"/>
      <c r="J966" s="34">
        <f>IF(A966="","",H966+I966)</f>
        <v/>
      </c>
      <c r="K966" s="14" t="n"/>
      <c r="L966" s="14" t="n"/>
      <c r="M966" s="14" t="n"/>
      <c r="N966" s="14" t="n"/>
      <c r="O966" s="20">
        <f>IF(A966="","",SUMPRODUCT((A966&gt;=Setup!$C$19:$C$30)*(A966&lt;=Setup!$D$19:$D$30)*Setup!$A$19:$A$30))</f>
        <v/>
      </c>
      <c r="P966" s="34">
        <f>IF(A966="","",IF(OR(F966="Standard domestic 15% (Box 7)",F966="Import - VAT paid at customs (Box 8)",F966="Import - Reverse charge (Box 9)"),ROUND(H966*Setup!$B$9,2),0))</f>
        <v/>
      </c>
      <c r="Q966" s="34">
        <f>IF(A966="","",I966-P966)</f>
        <v/>
      </c>
      <c r="R966" s="34">
        <f>IF(A966="","",IF(L966="Yes",I966,0))</f>
        <v/>
      </c>
      <c r="S966" s="34">
        <f>IF(A966="","",IF(AND(L966="Yes",K966="Yes",NOT(ISNUMBER(SEARCH("blocked",G966))),OR(F966="Standard domestic 15% (Box 7)",F966="Import - VAT paid at customs (Box 8)",F966="Import - Reverse charge (Box 9)"),OR(F966&lt;&gt;"Standard domestic 15% (Box 7)",AND(LEN(D966)=15,LEFT(D966,1)="3",RIGHT(D966,1)="3",ISNUMBER(--D966)))),I966,0))</f>
        <v/>
      </c>
      <c r="T966" s="34">
        <f>IF(A966="","",R966-S966)</f>
        <v/>
      </c>
      <c r="U966" s="23">
        <f>IF(A966="","",IF(O966=0,"Outside audit periods; ","")&amp;IF(F966="","No VAT category; ","")&amp;IF(ABS(Q966)&gt;Setup!$B$10,"VAT ≠ 15% × net; ","")&amp;IF(AND(F966="Standard domestic 15% (Box 7)",NOT(AND(LEN(D966)=15,LEFT(D966,1)="3",RIGHT(D966,1)="3",ISNUMBER(--D966)))),"Invalid/missing supplier VAT no; ","")&amp;IF(AND(L966="Yes",K966&lt;&gt;"Yes"),"VAT claimed without valid tax invoice; ","")&amp;IF(AND(L966="Yes",ISNUMBER(SEARCH("blocked",G966))),"Blocked input VAT claimed; ","")&amp;IF(AND(F966="Import - VAT paid at customs (Box 8)",M966=""),"Customs declaration no missing; ","")&amp;IF(AND(F966="Import - Reverse charge (Box 9)",E966="Saudi Arabia"),"RCM used for a local supplier; ","")&amp;IF(AND(L966="Yes",NOT(OR(F966="Standard domestic 15% (Box 7)",F966="Import - VAT paid at customs (Box 8)",F966="Import - Reverse charge (Box 9)"))),"VAT claimed on non-taxable category; ",""))</f>
        <v/>
      </c>
    </row>
    <row r="967">
      <c r="A967" s="17" t="n"/>
      <c r="B967" s="14" t="n"/>
      <c r="C967" s="14" t="n"/>
      <c r="D967" s="16" t="n"/>
      <c r="E967" s="14" t="n"/>
      <c r="F967" s="14" t="n"/>
      <c r="G967" s="14" t="n"/>
      <c r="H967" s="19" t="n"/>
      <c r="I967" s="19" t="n"/>
      <c r="J967" s="34">
        <f>IF(A967="","",H967+I967)</f>
        <v/>
      </c>
      <c r="K967" s="14" t="n"/>
      <c r="L967" s="14" t="n"/>
      <c r="M967" s="14" t="n"/>
      <c r="N967" s="14" t="n"/>
      <c r="O967" s="20">
        <f>IF(A967="","",SUMPRODUCT((A967&gt;=Setup!$C$19:$C$30)*(A967&lt;=Setup!$D$19:$D$30)*Setup!$A$19:$A$30))</f>
        <v/>
      </c>
      <c r="P967" s="34">
        <f>IF(A967="","",IF(OR(F967="Standard domestic 15% (Box 7)",F967="Import - VAT paid at customs (Box 8)",F967="Import - Reverse charge (Box 9)"),ROUND(H967*Setup!$B$9,2),0))</f>
        <v/>
      </c>
      <c r="Q967" s="34">
        <f>IF(A967="","",I967-P967)</f>
        <v/>
      </c>
      <c r="R967" s="34">
        <f>IF(A967="","",IF(L967="Yes",I967,0))</f>
        <v/>
      </c>
      <c r="S967" s="34">
        <f>IF(A967="","",IF(AND(L967="Yes",K967="Yes",NOT(ISNUMBER(SEARCH("blocked",G967))),OR(F967="Standard domestic 15% (Box 7)",F967="Import - VAT paid at customs (Box 8)",F967="Import - Reverse charge (Box 9)"),OR(F967&lt;&gt;"Standard domestic 15% (Box 7)",AND(LEN(D967)=15,LEFT(D967,1)="3",RIGHT(D967,1)="3",ISNUMBER(--D967)))),I967,0))</f>
        <v/>
      </c>
      <c r="T967" s="34">
        <f>IF(A967="","",R967-S967)</f>
        <v/>
      </c>
      <c r="U967" s="23">
        <f>IF(A967="","",IF(O967=0,"Outside audit periods; ","")&amp;IF(F967="","No VAT category; ","")&amp;IF(ABS(Q967)&gt;Setup!$B$10,"VAT ≠ 15% × net; ","")&amp;IF(AND(F967="Standard domestic 15% (Box 7)",NOT(AND(LEN(D967)=15,LEFT(D967,1)="3",RIGHT(D967,1)="3",ISNUMBER(--D967)))),"Invalid/missing supplier VAT no; ","")&amp;IF(AND(L967="Yes",K967&lt;&gt;"Yes"),"VAT claimed without valid tax invoice; ","")&amp;IF(AND(L967="Yes",ISNUMBER(SEARCH("blocked",G967))),"Blocked input VAT claimed; ","")&amp;IF(AND(F967="Import - VAT paid at customs (Box 8)",M967=""),"Customs declaration no missing; ","")&amp;IF(AND(F967="Import - Reverse charge (Box 9)",E967="Saudi Arabia"),"RCM used for a local supplier; ","")&amp;IF(AND(L967="Yes",NOT(OR(F967="Standard domestic 15% (Box 7)",F967="Import - VAT paid at customs (Box 8)",F967="Import - Reverse charge (Box 9)"))),"VAT claimed on non-taxable category; ",""))</f>
        <v/>
      </c>
    </row>
    <row r="968">
      <c r="A968" s="17" t="n"/>
      <c r="B968" s="14" t="n"/>
      <c r="C968" s="14" t="n"/>
      <c r="D968" s="16" t="n"/>
      <c r="E968" s="14" t="n"/>
      <c r="F968" s="14" t="n"/>
      <c r="G968" s="14" t="n"/>
      <c r="H968" s="19" t="n"/>
      <c r="I968" s="19" t="n"/>
      <c r="J968" s="34">
        <f>IF(A968="","",H968+I968)</f>
        <v/>
      </c>
      <c r="K968" s="14" t="n"/>
      <c r="L968" s="14" t="n"/>
      <c r="M968" s="14" t="n"/>
      <c r="N968" s="14" t="n"/>
      <c r="O968" s="20">
        <f>IF(A968="","",SUMPRODUCT((A968&gt;=Setup!$C$19:$C$30)*(A968&lt;=Setup!$D$19:$D$30)*Setup!$A$19:$A$30))</f>
        <v/>
      </c>
      <c r="P968" s="34">
        <f>IF(A968="","",IF(OR(F968="Standard domestic 15% (Box 7)",F968="Import - VAT paid at customs (Box 8)",F968="Import - Reverse charge (Box 9)"),ROUND(H968*Setup!$B$9,2),0))</f>
        <v/>
      </c>
      <c r="Q968" s="34">
        <f>IF(A968="","",I968-P968)</f>
        <v/>
      </c>
      <c r="R968" s="34">
        <f>IF(A968="","",IF(L968="Yes",I968,0))</f>
        <v/>
      </c>
      <c r="S968" s="34">
        <f>IF(A968="","",IF(AND(L968="Yes",K968="Yes",NOT(ISNUMBER(SEARCH("blocked",G968))),OR(F968="Standard domestic 15% (Box 7)",F968="Import - VAT paid at customs (Box 8)",F968="Import - Reverse charge (Box 9)"),OR(F968&lt;&gt;"Standard domestic 15% (Box 7)",AND(LEN(D968)=15,LEFT(D968,1)="3",RIGHT(D968,1)="3",ISNUMBER(--D968)))),I968,0))</f>
        <v/>
      </c>
      <c r="T968" s="34">
        <f>IF(A968="","",R968-S968)</f>
        <v/>
      </c>
      <c r="U968" s="23">
        <f>IF(A968="","",IF(O968=0,"Outside audit periods; ","")&amp;IF(F968="","No VAT category; ","")&amp;IF(ABS(Q968)&gt;Setup!$B$10,"VAT ≠ 15% × net; ","")&amp;IF(AND(F968="Standard domestic 15% (Box 7)",NOT(AND(LEN(D968)=15,LEFT(D968,1)="3",RIGHT(D968,1)="3",ISNUMBER(--D968)))),"Invalid/missing supplier VAT no; ","")&amp;IF(AND(L968="Yes",K968&lt;&gt;"Yes"),"VAT claimed without valid tax invoice; ","")&amp;IF(AND(L968="Yes",ISNUMBER(SEARCH("blocked",G968))),"Blocked input VAT claimed; ","")&amp;IF(AND(F968="Import - VAT paid at customs (Box 8)",M968=""),"Customs declaration no missing; ","")&amp;IF(AND(F968="Import - Reverse charge (Box 9)",E968="Saudi Arabia"),"RCM used for a local supplier; ","")&amp;IF(AND(L968="Yes",NOT(OR(F968="Standard domestic 15% (Box 7)",F968="Import - VAT paid at customs (Box 8)",F968="Import - Reverse charge (Box 9)"))),"VAT claimed on non-taxable category; ",""))</f>
        <v/>
      </c>
    </row>
    <row r="969">
      <c r="A969" s="17" t="n"/>
      <c r="B969" s="14" t="n"/>
      <c r="C969" s="14" t="n"/>
      <c r="D969" s="16" t="n"/>
      <c r="E969" s="14" t="n"/>
      <c r="F969" s="14" t="n"/>
      <c r="G969" s="14" t="n"/>
      <c r="H969" s="19" t="n"/>
      <c r="I969" s="19" t="n"/>
      <c r="J969" s="34">
        <f>IF(A969="","",H969+I969)</f>
        <v/>
      </c>
      <c r="K969" s="14" t="n"/>
      <c r="L969" s="14" t="n"/>
      <c r="M969" s="14" t="n"/>
      <c r="N969" s="14" t="n"/>
      <c r="O969" s="20">
        <f>IF(A969="","",SUMPRODUCT((A969&gt;=Setup!$C$19:$C$30)*(A969&lt;=Setup!$D$19:$D$30)*Setup!$A$19:$A$30))</f>
        <v/>
      </c>
      <c r="P969" s="34">
        <f>IF(A969="","",IF(OR(F969="Standard domestic 15% (Box 7)",F969="Import - VAT paid at customs (Box 8)",F969="Import - Reverse charge (Box 9)"),ROUND(H969*Setup!$B$9,2),0))</f>
        <v/>
      </c>
      <c r="Q969" s="34">
        <f>IF(A969="","",I969-P969)</f>
        <v/>
      </c>
      <c r="R969" s="34">
        <f>IF(A969="","",IF(L969="Yes",I969,0))</f>
        <v/>
      </c>
      <c r="S969" s="34">
        <f>IF(A969="","",IF(AND(L969="Yes",K969="Yes",NOT(ISNUMBER(SEARCH("blocked",G969))),OR(F969="Standard domestic 15% (Box 7)",F969="Import - VAT paid at customs (Box 8)",F969="Import - Reverse charge (Box 9)"),OR(F969&lt;&gt;"Standard domestic 15% (Box 7)",AND(LEN(D969)=15,LEFT(D969,1)="3",RIGHT(D969,1)="3",ISNUMBER(--D969)))),I969,0))</f>
        <v/>
      </c>
      <c r="T969" s="34">
        <f>IF(A969="","",R969-S969)</f>
        <v/>
      </c>
      <c r="U969" s="23">
        <f>IF(A969="","",IF(O969=0,"Outside audit periods; ","")&amp;IF(F969="","No VAT category; ","")&amp;IF(ABS(Q969)&gt;Setup!$B$10,"VAT ≠ 15% × net; ","")&amp;IF(AND(F969="Standard domestic 15% (Box 7)",NOT(AND(LEN(D969)=15,LEFT(D969,1)="3",RIGHT(D969,1)="3",ISNUMBER(--D969)))),"Invalid/missing supplier VAT no; ","")&amp;IF(AND(L969="Yes",K969&lt;&gt;"Yes"),"VAT claimed without valid tax invoice; ","")&amp;IF(AND(L969="Yes",ISNUMBER(SEARCH("blocked",G969))),"Blocked input VAT claimed; ","")&amp;IF(AND(F969="Import - VAT paid at customs (Box 8)",M969=""),"Customs declaration no missing; ","")&amp;IF(AND(F969="Import - Reverse charge (Box 9)",E969="Saudi Arabia"),"RCM used for a local supplier; ","")&amp;IF(AND(L969="Yes",NOT(OR(F969="Standard domestic 15% (Box 7)",F969="Import - VAT paid at customs (Box 8)",F969="Import - Reverse charge (Box 9)"))),"VAT claimed on non-taxable category; ",""))</f>
        <v/>
      </c>
    </row>
    <row r="970">
      <c r="A970" s="17" t="n"/>
      <c r="B970" s="14" t="n"/>
      <c r="C970" s="14" t="n"/>
      <c r="D970" s="16" t="n"/>
      <c r="E970" s="14" t="n"/>
      <c r="F970" s="14" t="n"/>
      <c r="G970" s="14" t="n"/>
      <c r="H970" s="19" t="n"/>
      <c r="I970" s="19" t="n"/>
      <c r="J970" s="34">
        <f>IF(A970="","",H970+I970)</f>
        <v/>
      </c>
      <c r="K970" s="14" t="n"/>
      <c r="L970" s="14" t="n"/>
      <c r="M970" s="14" t="n"/>
      <c r="N970" s="14" t="n"/>
      <c r="O970" s="20">
        <f>IF(A970="","",SUMPRODUCT((A970&gt;=Setup!$C$19:$C$30)*(A970&lt;=Setup!$D$19:$D$30)*Setup!$A$19:$A$30))</f>
        <v/>
      </c>
      <c r="P970" s="34">
        <f>IF(A970="","",IF(OR(F970="Standard domestic 15% (Box 7)",F970="Import - VAT paid at customs (Box 8)",F970="Import - Reverse charge (Box 9)"),ROUND(H970*Setup!$B$9,2),0))</f>
        <v/>
      </c>
      <c r="Q970" s="34">
        <f>IF(A970="","",I970-P970)</f>
        <v/>
      </c>
      <c r="R970" s="34">
        <f>IF(A970="","",IF(L970="Yes",I970,0))</f>
        <v/>
      </c>
      <c r="S970" s="34">
        <f>IF(A970="","",IF(AND(L970="Yes",K970="Yes",NOT(ISNUMBER(SEARCH("blocked",G970))),OR(F970="Standard domestic 15% (Box 7)",F970="Import - VAT paid at customs (Box 8)",F970="Import - Reverse charge (Box 9)"),OR(F970&lt;&gt;"Standard domestic 15% (Box 7)",AND(LEN(D970)=15,LEFT(D970,1)="3",RIGHT(D970,1)="3",ISNUMBER(--D970)))),I970,0))</f>
        <v/>
      </c>
      <c r="T970" s="34">
        <f>IF(A970="","",R970-S970)</f>
        <v/>
      </c>
      <c r="U970" s="23">
        <f>IF(A970="","",IF(O970=0,"Outside audit periods; ","")&amp;IF(F970="","No VAT category; ","")&amp;IF(ABS(Q970)&gt;Setup!$B$10,"VAT ≠ 15% × net; ","")&amp;IF(AND(F970="Standard domestic 15% (Box 7)",NOT(AND(LEN(D970)=15,LEFT(D970,1)="3",RIGHT(D970,1)="3",ISNUMBER(--D970)))),"Invalid/missing supplier VAT no; ","")&amp;IF(AND(L970="Yes",K970&lt;&gt;"Yes"),"VAT claimed without valid tax invoice; ","")&amp;IF(AND(L970="Yes",ISNUMBER(SEARCH("blocked",G970))),"Blocked input VAT claimed; ","")&amp;IF(AND(F970="Import - VAT paid at customs (Box 8)",M970=""),"Customs declaration no missing; ","")&amp;IF(AND(F970="Import - Reverse charge (Box 9)",E970="Saudi Arabia"),"RCM used for a local supplier; ","")&amp;IF(AND(L970="Yes",NOT(OR(F970="Standard domestic 15% (Box 7)",F970="Import - VAT paid at customs (Box 8)",F970="Import - Reverse charge (Box 9)"))),"VAT claimed on non-taxable category; ",""))</f>
        <v/>
      </c>
    </row>
    <row r="971">
      <c r="A971" s="17" t="n"/>
      <c r="B971" s="14" t="n"/>
      <c r="C971" s="14" t="n"/>
      <c r="D971" s="16" t="n"/>
      <c r="E971" s="14" t="n"/>
      <c r="F971" s="14" t="n"/>
      <c r="G971" s="14" t="n"/>
      <c r="H971" s="19" t="n"/>
      <c r="I971" s="19" t="n"/>
      <c r="J971" s="34">
        <f>IF(A971="","",H971+I971)</f>
        <v/>
      </c>
      <c r="K971" s="14" t="n"/>
      <c r="L971" s="14" t="n"/>
      <c r="M971" s="14" t="n"/>
      <c r="N971" s="14" t="n"/>
      <c r="O971" s="20">
        <f>IF(A971="","",SUMPRODUCT((A971&gt;=Setup!$C$19:$C$30)*(A971&lt;=Setup!$D$19:$D$30)*Setup!$A$19:$A$30))</f>
        <v/>
      </c>
      <c r="P971" s="34">
        <f>IF(A971="","",IF(OR(F971="Standard domestic 15% (Box 7)",F971="Import - VAT paid at customs (Box 8)",F971="Import - Reverse charge (Box 9)"),ROUND(H971*Setup!$B$9,2),0))</f>
        <v/>
      </c>
      <c r="Q971" s="34">
        <f>IF(A971="","",I971-P971)</f>
        <v/>
      </c>
      <c r="R971" s="34">
        <f>IF(A971="","",IF(L971="Yes",I971,0))</f>
        <v/>
      </c>
      <c r="S971" s="34">
        <f>IF(A971="","",IF(AND(L971="Yes",K971="Yes",NOT(ISNUMBER(SEARCH("blocked",G971))),OR(F971="Standard domestic 15% (Box 7)",F971="Import - VAT paid at customs (Box 8)",F971="Import - Reverse charge (Box 9)"),OR(F971&lt;&gt;"Standard domestic 15% (Box 7)",AND(LEN(D971)=15,LEFT(D971,1)="3",RIGHT(D971,1)="3",ISNUMBER(--D971)))),I971,0))</f>
        <v/>
      </c>
      <c r="T971" s="34">
        <f>IF(A971="","",R971-S971)</f>
        <v/>
      </c>
      <c r="U971" s="23">
        <f>IF(A971="","",IF(O971=0,"Outside audit periods; ","")&amp;IF(F971="","No VAT category; ","")&amp;IF(ABS(Q971)&gt;Setup!$B$10,"VAT ≠ 15% × net; ","")&amp;IF(AND(F971="Standard domestic 15% (Box 7)",NOT(AND(LEN(D971)=15,LEFT(D971,1)="3",RIGHT(D971,1)="3",ISNUMBER(--D971)))),"Invalid/missing supplier VAT no; ","")&amp;IF(AND(L971="Yes",K971&lt;&gt;"Yes"),"VAT claimed without valid tax invoice; ","")&amp;IF(AND(L971="Yes",ISNUMBER(SEARCH("blocked",G971))),"Blocked input VAT claimed; ","")&amp;IF(AND(F971="Import - VAT paid at customs (Box 8)",M971=""),"Customs declaration no missing; ","")&amp;IF(AND(F971="Import - Reverse charge (Box 9)",E971="Saudi Arabia"),"RCM used for a local supplier; ","")&amp;IF(AND(L971="Yes",NOT(OR(F971="Standard domestic 15% (Box 7)",F971="Import - VAT paid at customs (Box 8)",F971="Import - Reverse charge (Box 9)"))),"VAT claimed on non-taxable category; ",""))</f>
        <v/>
      </c>
    </row>
    <row r="972">
      <c r="A972" s="17" t="n"/>
      <c r="B972" s="14" t="n"/>
      <c r="C972" s="14" t="n"/>
      <c r="D972" s="16" t="n"/>
      <c r="E972" s="14" t="n"/>
      <c r="F972" s="14" t="n"/>
      <c r="G972" s="14" t="n"/>
      <c r="H972" s="19" t="n"/>
      <c r="I972" s="19" t="n"/>
      <c r="J972" s="34">
        <f>IF(A972="","",H972+I972)</f>
        <v/>
      </c>
      <c r="K972" s="14" t="n"/>
      <c r="L972" s="14" t="n"/>
      <c r="M972" s="14" t="n"/>
      <c r="N972" s="14" t="n"/>
      <c r="O972" s="20">
        <f>IF(A972="","",SUMPRODUCT((A972&gt;=Setup!$C$19:$C$30)*(A972&lt;=Setup!$D$19:$D$30)*Setup!$A$19:$A$30))</f>
        <v/>
      </c>
      <c r="P972" s="34">
        <f>IF(A972="","",IF(OR(F972="Standard domestic 15% (Box 7)",F972="Import - VAT paid at customs (Box 8)",F972="Import - Reverse charge (Box 9)"),ROUND(H972*Setup!$B$9,2),0))</f>
        <v/>
      </c>
      <c r="Q972" s="34">
        <f>IF(A972="","",I972-P972)</f>
        <v/>
      </c>
      <c r="R972" s="34">
        <f>IF(A972="","",IF(L972="Yes",I972,0))</f>
        <v/>
      </c>
      <c r="S972" s="34">
        <f>IF(A972="","",IF(AND(L972="Yes",K972="Yes",NOT(ISNUMBER(SEARCH("blocked",G972))),OR(F972="Standard domestic 15% (Box 7)",F972="Import - VAT paid at customs (Box 8)",F972="Import - Reverse charge (Box 9)"),OR(F972&lt;&gt;"Standard domestic 15% (Box 7)",AND(LEN(D972)=15,LEFT(D972,1)="3",RIGHT(D972,1)="3",ISNUMBER(--D972)))),I972,0))</f>
        <v/>
      </c>
      <c r="T972" s="34">
        <f>IF(A972="","",R972-S972)</f>
        <v/>
      </c>
      <c r="U972" s="23">
        <f>IF(A972="","",IF(O972=0,"Outside audit periods; ","")&amp;IF(F972="","No VAT category; ","")&amp;IF(ABS(Q972)&gt;Setup!$B$10,"VAT ≠ 15% × net; ","")&amp;IF(AND(F972="Standard domestic 15% (Box 7)",NOT(AND(LEN(D972)=15,LEFT(D972,1)="3",RIGHT(D972,1)="3",ISNUMBER(--D972)))),"Invalid/missing supplier VAT no; ","")&amp;IF(AND(L972="Yes",K972&lt;&gt;"Yes"),"VAT claimed without valid tax invoice; ","")&amp;IF(AND(L972="Yes",ISNUMBER(SEARCH("blocked",G972))),"Blocked input VAT claimed; ","")&amp;IF(AND(F972="Import - VAT paid at customs (Box 8)",M972=""),"Customs declaration no missing; ","")&amp;IF(AND(F972="Import - Reverse charge (Box 9)",E972="Saudi Arabia"),"RCM used for a local supplier; ","")&amp;IF(AND(L972="Yes",NOT(OR(F972="Standard domestic 15% (Box 7)",F972="Import - VAT paid at customs (Box 8)",F972="Import - Reverse charge (Box 9)"))),"VAT claimed on non-taxable category; ",""))</f>
        <v/>
      </c>
    </row>
    <row r="973">
      <c r="A973" s="17" t="n"/>
      <c r="B973" s="14" t="n"/>
      <c r="C973" s="14" t="n"/>
      <c r="D973" s="16" t="n"/>
      <c r="E973" s="14" t="n"/>
      <c r="F973" s="14" t="n"/>
      <c r="G973" s="14" t="n"/>
      <c r="H973" s="19" t="n"/>
      <c r="I973" s="19" t="n"/>
      <c r="J973" s="34">
        <f>IF(A973="","",H973+I973)</f>
        <v/>
      </c>
      <c r="K973" s="14" t="n"/>
      <c r="L973" s="14" t="n"/>
      <c r="M973" s="14" t="n"/>
      <c r="N973" s="14" t="n"/>
      <c r="O973" s="20">
        <f>IF(A973="","",SUMPRODUCT((A973&gt;=Setup!$C$19:$C$30)*(A973&lt;=Setup!$D$19:$D$30)*Setup!$A$19:$A$30))</f>
        <v/>
      </c>
      <c r="P973" s="34">
        <f>IF(A973="","",IF(OR(F973="Standard domestic 15% (Box 7)",F973="Import - VAT paid at customs (Box 8)",F973="Import - Reverse charge (Box 9)"),ROUND(H973*Setup!$B$9,2),0))</f>
        <v/>
      </c>
      <c r="Q973" s="34">
        <f>IF(A973="","",I973-P973)</f>
        <v/>
      </c>
      <c r="R973" s="34">
        <f>IF(A973="","",IF(L973="Yes",I973,0))</f>
        <v/>
      </c>
      <c r="S973" s="34">
        <f>IF(A973="","",IF(AND(L973="Yes",K973="Yes",NOT(ISNUMBER(SEARCH("blocked",G973))),OR(F973="Standard domestic 15% (Box 7)",F973="Import - VAT paid at customs (Box 8)",F973="Import - Reverse charge (Box 9)"),OR(F973&lt;&gt;"Standard domestic 15% (Box 7)",AND(LEN(D973)=15,LEFT(D973,1)="3",RIGHT(D973,1)="3",ISNUMBER(--D973)))),I973,0))</f>
        <v/>
      </c>
      <c r="T973" s="34">
        <f>IF(A973="","",R973-S973)</f>
        <v/>
      </c>
      <c r="U973" s="23">
        <f>IF(A973="","",IF(O973=0,"Outside audit periods; ","")&amp;IF(F973="","No VAT category; ","")&amp;IF(ABS(Q973)&gt;Setup!$B$10,"VAT ≠ 15% × net; ","")&amp;IF(AND(F973="Standard domestic 15% (Box 7)",NOT(AND(LEN(D973)=15,LEFT(D973,1)="3",RIGHT(D973,1)="3",ISNUMBER(--D973)))),"Invalid/missing supplier VAT no; ","")&amp;IF(AND(L973="Yes",K973&lt;&gt;"Yes"),"VAT claimed without valid tax invoice; ","")&amp;IF(AND(L973="Yes",ISNUMBER(SEARCH("blocked",G973))),"Blocked input VAT claimed; ","")&amp;IF(AND(F973="Import - VAT paid at customs (Box 8)",M973=""),"Customs declaration no missing; ","")&amp;IF(AND(F973="Import - Reverse charge (Box 9)",E973="Saudi Arabia"),"RCM used for a local supplier; ","")&amp;IF(AND(L973="Yes",NOT(OR(F973="Standard domestic 15% (Box 7)",F973="Import - VAT paid at customs (Box 8)",F973="Import - Reverse charge (Box 9)"))),"VAT claimed on non-taxable category; ",""))</f>
        <v/>
      </c>
    </row>
    <row r="974">
      <c r="A974" s="17" t="n"/>
      <c r="B974" s="14" t="n"/>
      <c r="C974" s="14" t="n"/>
      <c r="D974" s="16" t="n"/>
      <c r="E974" s="14" t="n"/>
      <c r="F974" s="14" t="n"/>
      <c r="G974" s="14" t="n"/>
      <c r="H974" s="19" t="n"/>
      <c r="I974" s="19" t="n"/>
      <c r="J974" s="34">
        <f>IF(A974="","",H974+I974)</f>
        <v/>
      </c>
      <c r="K974" s="14" t="n"/>
      <c r="L974" s="14" t="n"/>
      <c r="M974" s="14" t="n"/>
      <c r="N974" s="14" t="n"/>
      <c r="O974" s="20">
        <f>IF(A974="","",SUMPRODUCT((A974&gt;=Setup!$C$19:$C$30)*(A974&lt;=Setup!$D$19:$D$30)*Setup!$A$19:$A$30))</f>
        <v/>
      </c>
      <c r="P974" s="34">
        <f>IF(A974="","",IF(OR(F974="Standard domestic 15% (Box 7)",F974="Import - VAT paid at customs (Box 8)",F974="Import - Reverse charge (Box 9)"),ROUND(H974*Setup!$B$9,2),0))</f>
        <v/>
      </c>
      <c r="Q974" s="34">
        <f>IF(A974="","",I974-P974)</f>
        <v/>
      </c>
      <c r="R974" s="34">
        <f>IF(A974="","",IF(L974="Yes",I974,0))</f>
        <v/>
      </c>
      <c r="S974" s="34">
        <f>IF(A974="","",IF(AND(L974="Yes",K974="Yes",NOT(ISNUMBER(SEARCH("blocked",G974))),OR(F974="Standard domestic 15% (Box 7)",F974="Import - VAT paid at customs (Box 8)",F974="Import - Reverse charge (Box 9)"),OR(F974&lt;&gt;"Standard domestic 15% (Box 7)",AND(LEN(D974)=15,LEFT(D974,1)="3",RIGHT(D974,1)="3",ISNUMBER(--D974)))),I974,0))</f>
        <v/>
      </c>
      <c r="T974" s="34">
        <f>IF(A974="","",R974-S974)</f>
        <v/>
      </c>
      <c r="U974" s="23">
        <f>IF(A974="","",IF(O974=0,"Outside audit periods; ","")&amp;IF(F974="","No VAT category; ","")&amp;IF(ABS(Q974)&gt;Setup!$B$10,"VAT ≠ 15% × net; ","")&amp;IF(AND(F974="Standard domestic 15% (Box 7)",NOT(AND(LEN(D974)=15,LEFT(D974,1)="3",RIGHT(D974,1)="3",ISNUMBER(--D974)))),"Invalid/missing supplier VAT no; ","")&amp;IF(AND(L974="Yes",K974&lt;&gt;"Yes"),"VAT claimed without valid tax invoice; ","")&amp;IF(AND(L974="Yes",ISNUMBER(SEARCH("blocked",G974))),"Blocked input VAT claimed; ","")&amp;IF(AND(F974="Import - VAT paid at customs (Box 8)",M974=""),"Customs declaration no missing; ","")&amp;IF(AND(F974="Import - Reverse charge (Box 9)",E974="Saudi Arabia"),"RCM used for a local supplier; ","")&amp;IF(AND(L974="Yes",NOT(OR(F974="Standard domestic 15% (Box 7)",F974="Import - VAT paid at customs (Box 8)",F974="Import - Reverse charge (Box 9)"))),"VAT claimed on non-taxable category; ",""))</f>
        <v/>
      </c>
    </row>
    <row r="975">
      <c r="A975" s="17" t="n"/>
      <c r="B975" s="14" t="n"/>
      <c r="C975" s="14" t="n"/>
      <c r="D975" s="16" t="n"/>
      <c r="E975" s="14" t="n"/>
      <c r="F975" s="14" t="n"/>
      <c r="G975" s="14" t="n"/>
      <c r="H975" s="19" t="n"/>
      <c r="I975" s="19" t="n"/>
      <c r="J975" s="34">
        <f>IF(A975="","",H975+I975)</f>
        <v/>
      </c>
      <c r="K975" s="14" t="n"/>
      <c r="L975" s="14" t="n"/>
      <c r="M975" s="14" t="n"/>
      <c r="N975" s="14" t="n"/>
      <c r="O975" s="20">
        <f>IF(A975="","",SUMPRODUCT((A975&gt;=Setup!$C$19:$C$30)*(A975&lt;=Setup!$D$19:$D$30)*Setup!$A$19:$A$30))</f>
        <v/>
      </c>
      <c r="P975" s="34">
        <f>IF(A975="","",IF(OR(F975="Standard domestic 15% (Box 7)",F975="Import - VAT paid at customs (Box 8)",F975="Import - Reverse charge (Box 9)"),ROUND(H975*Setup!$B$9,2),0))</f>
        <v/>
      </c>
      <c r="Q975" s="34">
        <f>IF(A975="","",I975-P975)</f>
        <v/>
      </c>
      <c r="R975" s="34">
        <f>IF(A975="","",IF(L975="Yes",I975,0))</f>
        <v/>
      </c>
      <c r="S975" s="34">
        <f>IF(A975="","",IF(AND(L975="Yes",K975="Yes",NOT(ISNUMBER(SEARCH("blocked",G975))),OR(F975="Standard domestic 15% (Box 7)",F975="Import - VAT paid at customs (Box 8)",F975="Import - Reverse charge (Box 9)"),OR(F975&lt;&gt;"Standard domestic 15% (Box 7)",AND(LEN(D975)=15,LEFT(D975,1)="3",RIGHT(D975,1)="3",ISNUMBER(--D975)))),I975,0))</f>
        <v/>
      </c>
      <c r="T975" s="34">
        <f>IF(A975="","",R975-S975)</f>
        <v/>
      </c>
      <c r="U975" s="23">
        <f>IF(A975="","",IF(O975=0,"Outside audit periods; ","")&amp;IF(F975="","No VAT category; ","")&amp;IF(ABS(Q975)&gt;Setup!$B$10,"VAT ≠ 15% × net; ","")&amp;IF(AND(F975="Standard domestic 15% (Box 7)",NOT(AND(LEN(D975)=15,LEFT(D975,1)="3",RIGHT(D975,1)="3",ISNUMBER(--D975)))),"Invalid/missing supplier VAT no; ","")&amp;IF(AND(L975="Yes",K975&lt;&gt;"Yes"),"VAT claimed without valid tax invoice; ","")&amp;IF(AND(L975="Yes",ISNUMBER(SEARCH("blocked",G975))),"Blocked input VAT claimed; ","")&amp;IF(AND(F975="Import - VAT paid at customs (Box 8)",M975=""),"Customs declaration no missing; ","")&amp;IF(AND(F975="Import - Reverse charge (Box 9)",E975="Saudi Arabia"),"RCM used for a local supplier; ","")&amp;IF(AND(L975="Yes",NOT(OR(F975="Standard domestic 15% (Box 7)",F975="Import - VAT paid at customs (Box 8)",F975="Import - Reverse charge (Box 9)"))),"VAT claimed on non-taxable category; ",""))</f>
        <v/>
      </c>
    </row>
    <row r="976">
      <c r="A976" s="17" t="n"/>
      <c r="B976" s="14" t="n"/>
      <c r="C976" s="14" t="n"/>
      <c r="D976" s="16" t="n"/>
      <c r="E976" s="14" t="n"/>
      <c r="F976" s="14" t="n"/>
      <c r="G976" s="14" t="n"/>
      <c r="H976" s="19" t="n"/>
      <c r="I976" s="19" t="n"/>
      <c r="J976" s="34">
        <f>IF(A976="","",H976+I976)</f>
        <v/>
      </c>
      <c r="K976" s="14" t="n"/>
      <c r="L976" s="14" t="n"/>
      <c r="M976" s="14" t="n"/>
      <c r="N976" s="14" t="n"/>
      <c r="O976" s="20">
        <f>IF(A976="","",SUMPRODUCT((A976&gt;=Setup!$C$19:$C$30)*(A976&lt;=Setup!$D$19:$D$30)*Setup!$A$19:$A$30))</f>
        <v/>
      </c>
      <c r="P976" s="34">
        <f>IF(A976="","",IF(OR(F976="Standard domestic 15% (Box 7)",F976="Import - VAT paid at customs (Box 8)",F976="Import - Reverse charge (Box 9)"),ROUND(H976*Setup!$B$9,2),0))</f>
        <v/>
      </c>
      <c r="Q976" s="34">
        <f>IF(A976="","",I976-P976)</f>
        <v/>
      </c>
      <c r="R976" s="34">
        <f>IF(A976="","",IF(L976="Yes",I976,0))</f>
        <v/>
      </c>
      <c r="S976" s="34">
        <f>IF(A976="","",IF(AND(L976="Yes",K976="Yes",NOT(ISNUMBER(SEARCH("blocked",G976))),OR(F976="Standard domestic 15% (Box 7)",F976="Import - VAT paid at customs (Box 8)",F976="Import - Reverse charge (Box 9)"),OR(F976&lt;&gt;"Standard domestic 15% (Box 7)",AND(LEN(D976)=15,LEFT(D976,1)="3",RIGHT(D976,1)="3",ISNUMBER(--D976)))),I976,0))</f>
        <v/>
      </c>
      <c r="T976" s="34">
        <f>IF(A976="","",R976-S976)</f>
        <v/>
      </c>
      <c r="U976" s="23">
        <f>IF(A976="","",IF(O976=0,"Outside audit periods; ","")&amp;IF(F976="","No VAT category; ","")&amp;IF(ABS(Q976)&gt;Setup!$B$10,"VAT ≠ 15% × net; ","")&amp;IF(AND(F976="Standard domestic 15% (Box 7)",NOT(AND(LEN(D976)=15,LEFT(D976,1)="3",RIGHT(D976,1)="3",ISNUMBER(--D976)))),"Invalid/missing supplier VAT no; ","")&amp;IF(AND(L976="Yes",K976&lt;&gt;"Yes"),"VAT claimed without valid tax invoice; ","")&amp;IF(AND(L976="Yes",ISNUMBER(SEARCH("blocked",G976))),"Blocked input VAT claimed; ","")&amp;IF(AND(F976="Import - VAT paid at customs (Box 8)",M976=""),"Customs declaration no missing; ","")&amp;IF(AND(F976="Import - Reverse charge (Box 9)",E976="Saudi Arabia"),"RCM used for a local supplier; ","")&amp;IF(AND(L976="Yes",NOT(OR(F976="Standard domestic 15% (Box 7)",F976="Import - VAT paid at customs (Box 8)",F976="Import - Reverse charge (Box 9)"))),"VAT claimed on non-taxable category; ",""))</f>
        <v/>
      </c>
    </row>
    <row r="977">
      <c r="A977" s="17" t="n"/>
      <c r="B977" s="14" t="n"/>
      <c r="C977" s="14" t="n"/>
      <c r="D977" s="16" t="n"/>
      <c r="E977" s="14" t="n"/>
      <c r="F977" s="14" t="n"/>
      <c r="G977" s="14" t="n"/>
      <c r="H977" s="19" t="n"/>
      <c r="I977" s="19" t="n"/>
      <c r="J977" s="34">
        <f>IF(A977="","",H977+I977)</f>
        <v/>
      </c>
      <c r="K977" s="14" t="n"/>
      <c r="L977" s="14" t="n"/>
      <c r="M977" s="14" t="n"/>
      <c r="N977" s="14" t="n"/>
      <c r="O977" s="20">
        <f>IF(A977="","",SUMPRODUCT((A977&gt;=Setup!$C$19:$C$30)*(A977&lt;=Setup!$D$19:$D$30)*Setup!$A$19:$A$30))</f>
        <v/>
      </c>
      <c r="P977" s="34">
        <f>IF(A977="","",IF(OR(F977="Standard domestic 15% (Box 7)",F977="Import - VAT paid at customs (Box 8)",F977="Import - Reverse charge (Box 9)"),ROUND(H977*Setup!$B$9,2),0))</f>
        <v/>
      </c>
      <c r="Q977" s="34">
        <f>IF(A977="","",I977-P977)</f>
        <v/>
      </c>
      <c r="R977" s="34">
        <f>IF(A977="","",IF(L977="Yes",I977,0))</f>
        <v/>
      </c>
      <c r="S977" s="34">
        <f>IF(A977="","",IF(AND(L977="Yes",K977="Yes",NOT(ISNUMBER(SEARCH("blocked",G977))),OR(F977="Standard domestic 15% (Box 7)",F977="Import - VAT paid at customs (Box 8)",F977="Import - Reverse charge (Box 9)"),OR(F977&lt;&gt;"Standard domestic 15% (Box 7)",AND(LEN(D977)=15,LEFT(D977,1)="3",RIGHT(D977,1)="3",ISNUMBER(--D977)))),I977,0))</f>
        <v/>
      </c>
      <c r="T977" s="34">
        <f>IF(A977="","",R977-S977)</f>
        <v/>
      </c>
      <c r="U977" s="23">
        <f>IF(A977="","",IF(O977=0,"Outside audit periods; ","")&amp;IF(F977="","No VAT category; ","")&amp;IF(ABS(Q977)&gt;Setup!$B$10,"VAT ≠ 15% × net; ","")&amp;IF(AND(F977="Standard domestic 15% (Box 7)",NOT(AND(LEN(D977)=15,LEFT(D977,1)="3",RIGHT(D977,1)="3",ISNUMBER(--D977)))),"Invalid/missing supplier VAT no; ","")&amp;IF(AND(L977="Yes",K977&lt;&gt;"Yes"),"VAT claimed without valid tax invoice; ","")&amp;IF(AND(L977="Yes",ISNUMBER(SEARCH("blocked",G977))),"Blocked input VAT claimed; ","")&amp;IF(AND(F977="Import - VAT paid at customs (Box 8)",M977=""),"Customs declaration no missing; ","")&amp;IF(AND(F977="Import - Reverse charge (Box 9)",E977="Saudi Arabia"),"RCM used for a local supplier; ","")&amp;IF(AND(L977="Yes",NOT(OR(F977="Standard domestic 15% (Box 7)",F977="Import - VAT paid at customs (Box 8)",F977="Import - Reverse charge (Box 9)"))),"VAT claimed on non-taxable category; ",""))</f>
        <v/>
      </c>
    </row>
    <row r="978">
      <c r="A978" s="17" t="n"/>
      <c r="B978" s="14" t="n"/>
      <c r="C978" s="14" t="n"/>
      <c r="D978" s="16" t="n"/>
      <c r="E978" s="14" t="n"/>
      <c r="F978" s="14" t="n"/>
      <c r="G978" s="14" t="n"/>
      <c r="H978" s="19" t="n"/>
      <c r="I978" s="19" t="n"/>
      <c r="J978" s="34">
        <f>IF(A978="","",H978+I978)</f>
        <v/>
      </c>
      <c r="K978" s="14" t="n"/>
      <c r="L978" s="14" t="n"/>
      <c r="M978" s="14" t="n"/>
      <c r="N978" s="14" t="n"/>
      <c r="O978" s="20">
        <f>IF(A978="","",SUMPRODUCT((A978&gt;=Setup!$C$19:$C$30)*(A978&lt;=Setup!$D$19:$D$30)*Setup!$A$19:$A$30))</f>
        <v/>
      </c>
      <c r="P978" s="34">
        <f>IF(A978="","",IF(OR(F978="Standard domestic 15% (Box 7)",F978="Import - VAT paid at customs (Box 8)",F978="Import - Reverse charge (Box 9)"),ROUND(H978*Setup!$B$9,2),0))</f>
        <v/>
      </c>
      <c r="Q978" s="34">
        <f>IF(A978="","",I978-P978)</f>
        <v/>
      </c>
      <c r="R978" s="34">
        <f>IF(A978="","",IF(L978="Yes",I978,0))</f>
        <v/>
      </c>
      <c r="S978" s="34">
        <f>IF(A978="","",IF(AND(L978="Yes",K978="Yes",NOT(ISNUMBER(SEARCH("blocked",G978))),OR(F978="Standard domestic 15% (Box 7)",F978="Import - VAT paid at customs (Box 8)",F978="Import - Reverse charge (Box 9)"),OR(F978&lt;&gt;"Standard domestic 15% (Box 7)",AND(LEN(D978)=15,LEFT(D978,1)="3",RIGHT(D978,1)="3",ISNUMBER(--D978)))),I978,0))</f>
        <v/>
      </c>
      <c r="T978" s="34">
        <f>IF(A978="","",R978-S978)</f>
        <v/>
      </c>
      <c r="U978" s="23">
        <f>IF(A978="","",IF(O978=0,"Outside audit periods; ","")&amp;IF(F978="","No VAT category; ","")&amp;IF(ABS(Q978)&gt;Setup!$B$10,"VAT ≠ 15% × net; ","")&amp;IF(AND(F978="Standard domestic 15% (Box 7)",NOT(AND(LEN(D978)=15,LEFT(D978,1)="3",RIGHT(D978,1)="3",ISNUMBER(--D978)))),"Invalid/missing supplier VAT no; ","")&amp;IF(AND(L978="Yes",K978&lt;&gt;"Yes"),"VAT claimed without valid tax invoice; ","")&amp;IF(AND(L978="Yes",ISNUMBER(SEARCH("blocked",G978))),"Blocked input VAT claimed; ","")&amp;IF(AND(F978="Import - VAT paid at customs (Box 8)",M978=""),"Customs declaration no missing; ","")&amp;IF(AND(F978="Import - Reverse charge (Box 9)",E978="Saudi Arabia"),"RCM used for a local supplier; ","")&amp;IF(AND(L978="Yes",NOT(OR(F978="Standard domestic 15% (Box 7)",F978="Import - VAT paid at customs (Box 8)",F978="Import - Reverse charge (Box 9)"))),"VAT claimed on non-taxable category; ",""))</f>
        <v/>
      </c>
    </row>
    <row r="979">
      <c r="A979" s="17" t="n"/>
      <c r="B979" s="14" t="n"/>
      <c r="C979" s="14" t="n"/>
      <c r="D979" s="16" t="n"/>
      <c r="E979" s="14" t="n"/>
      <c r="F979" s="14" t="n"/>
      <c r="G979" s="14" t="n"/>
      <c r="H979" s="19" t="n"/>
      <c r="I979" s="19" t="n"/>
      <c r="J979" s="34">
        <f>IF(A979="","",H979+I979)</f>
        <v/>
      </c>
      <c r="K979" s="14" t="n"/>
      <c r="L979" s="14" t="n"/>
      <c r="M979" s="14" t="n"/>
      <c r="N979" s="14" t="n"/>
      <c r="O979" s="20">
        <f>IF(A979="","",SUMPRODUCT((A979&gt;=Setup!$C$19:$C$30)*(A979&lt;=Setup!$D$19:$D$30)*Setup!$A$19:$A$30))</f>
        <v/>
      </c>
      <c r="P979" s="34">
        <f>IF(A979="","",IF(OR(F979="Standard domestic 15% (Box 7)",F979="Import - VAT paid at customs (Box 8)",F979="Import - Reverse charge (Box 9)"),ROUND(H979*Setup!$B$9,2),0))</f>
        <v/>
      </c>
      <c r="Q979" s="34">
        <f>IF(A979="","",I979-P979)</f>
        <v/>
      </c>
      <c r="R979" s="34">
        <f>IF(A979="","",IF(L979="Yes",I979,0))</f>
        <v/>
      </c>
      <c r="S979" s="34">
        <f>IF(A979="","",IF(AND(L979="Yes",K979="Yes",NOT(ISNUMBER(SEARCH("blocked",G979))),OR(F979="Standard domestic 15% (Box 7)",F979="Import - VAT paid at customs (Box 8)",F979="Import - Reverse charge (Box 9)"),OR(F979&lt;&gt;"Standard domestic 15% (Box 7)",AND(LEN(D979)=15,LEFT(D979,1)="3",RIGHT(D979,1)="3",ISNUMBER(--D979)))),I979,0))</f>
        <v/>
      </c>
      <c r="T979" s="34">
        <f>IF(A979="","",R979-S979)</f>
        <v/>
      </c>
      <c r="U979" s="23">
        <f>IF(A979="","",IF(O979=0,"Outside audit periods; ","")&amp;IF(F979="","No VAT category; ","")&amp;IF(ABS(Q979)&gt;Setup!$B$10,"VAT ≠ 15% × net; ","")&amp;IF(AND(F979="Standard domestic 15% (Box 7)",NOT(AND(LEN(D979)=15,LEFT(D979,1)="3",RIGHT(D979,1)="3",ISNUMBER(--D979)))),"Invalid/missing supplier VAT no; ","")&amp;IF(AND(L979="Yes",K979&lt;&gt;"Yes"),"VAT claimed without valid tax invoice; ","")&amp;IF(AND(L979="Yes",ISNUMBER(SEARCH("blocked",G979))),"Blocked input VAT claimed; ","")&amp;IF(AND(F979="Import - VAT paid at customs (Box 8)",M979=""),"Customs declaration no missing; ","")&amp;IF(AND(F979="Import - Reverse charge (Box 9)",E979="Saudi Arabia"),"RCM used for a local supplier; ","")&amp;IF(AND(L979="Yes",NOT(OR(F979="Standard domestic 15% (Box 7)",F979="Import - VAT paid at customs (Box 8)",F979="Import - Reverse charge (Box 9)"))),"VAT claimed on non-taxable category; ",""))</f>
        <v/>
      </c>
    </row>
    <row r="980">
      <c r="A980" s="17" t="n"/>
      <c r="B980" s="14" t="n"/>
      <c r="C980" s="14" t="n"/>
      <c r="D980" s="16" t="n"/>
      <c r="E980" s="14" t="n"/>
      <c r="F980" s="14" t="n"/>
      <c r="G980" s="14" t="n"/>
      <c r="H980" s="19" t="n"/>
      <c r="I980" s="19" t="n"/>
      <c r="J980" s="34">
        <f>IF(A980="","",H980+I980)</f>
        <v/>
      </c>
      <c r="K980" s="14" t="n"/>
      <c r="L980" s="14" t="n"/>
      <c r="M980" s="14" t="n"/>
      <c r="N980" s="14" t="n"/>
      <c r="O980" s="20">
        <f>IF(A980="","",SUMPRODUCT((A980&gt;=Setup!$C$19:$C$30)*(A980&lt;=Setup!$D$19:$D$30)*Setup!$A$19:$A$30))</f>
        <v/>
      </c>
      <c r="P980" s="34">
        <f>IF(A980="","",IF(OR(F980="Standard domestic 15% (Box 7)",F980="Import - VAT paid at customs (Box 8)",F980="Import - Reverse charge (Box 9)"),ROUND(H980*Setup!$B$9,2),0))</f>
        <v/>
      </c>
      <c r="Q980" s="34">
        <f>IF(A980="","",I980-P980)</f>
        <v/>
      </c>
      <c r="R980" s="34">
        <f>IF(A980="","",IF(L980="Yes",I980,0))</f>
        <v/>
      </c>
      <c r="S980" s="34">
        <f>IF(A980="","",IF(AND(L980="Yes",K980="Yes",NOT(ISNUMBER(SEARCH("blocked",G980))),OR(F980="Standard domestic 15% (Box 7)",F980="Import - VAT paid at customs (Box 8)",F980="Import - Reverse charge (Box 9)"),OR(F980&lt;&gt;"Standard domestic 15% (Box 7)",AND(LEN(D980)=15,LEFT(D980,1)="3",RIGHT(D980,1)="3",ISNUMBER(--D980)))),I980,0))</f>
        <v/>
      </c>
      <c r="T980" s="34">
        <f>IF(A980="","",R980-S980)</f>
        <v/>
      </c>
      <c r="U980" s="23">
        <f>IF(A980="","",IF(O980=0,"Outside audit periods; ","")&amp;IF(F980="","No VAT category; ","")&amp;IF(ABS(Q980)&gt;Setup!$B$10,"VAT ≠ 15% × net; ","")&amp;IF(AND(F980="Standard domestic 15% (Box 7)",NOT(AND(LEN(D980)=15,LEFT(D980,1)="3",RIGHT(D980,1)="3",ISNUMBER(--D980)))),"Invalid/missing supplier VAT no; ","")&amp;IF(AND(L980="Yes",K980&lt;&gt;"Yes"),"VAT claimed without valid tax invoice; ","")&amp;IF(AND(L980="Yes",ISNUMBER(SEARCH("blocked",G980))),"Blocked input VAT claimed; ","")&amp;IF(AND(F980="Import - VAT paid at customs (Box 8)",M980=""),"Customs declaration no missing; ","")&amp;IF(AND(F980="Import - Reverse charge (Box 9)",E980="Saudi Arabia"),"RCM used for a local supplier; ","")&amp;IF(AND(L980="Yes",NOT(OR(F980="Standard domestic 15% (Box 7)",F980="Import - VAT paid at customs (Box 8)",F980="Import - Reverse charge (Box 9)"))),"VAT claimed on non-taxable category; ",""))</f>
        <v/>
      </c>
    </row>
    <row r="981">
      <c r="A981" s="17" t="n"/>
      <c r="B981" s="14" t="n"/>
      <c r="C981" s="14" t="n"/>
      <c r="D981" s="16" t="n"/>
      <c r="E981" s="14" t="n"/>
      <c r="F981" s="14" t="n"/>
      <c r="G981" s="14" t="n"/>
      <c r="H981" s="19" t="n"/>
      <c r="I981" s="19" t="n"/>
      <c r="J981" s="34">
        <f>IF(A981="","",H981+I981)</f>
        <v/>
      </c>
      <c r="K981" s="14" t="n"/>
      <c r="L981" s="14" t="n"/>
      <c r="M981" s="14" t="n"/>
      <c r="N981" s="14" t="n"/>
      <c r="O981" s="20">
        <f>IF(A981="","",SUMPRODUCT((A981&gt;=Setup!$C$19:$C$30)*(A981&lt;=Setup!$D$19:$D$30)*Setup!$A$19:$A$30))</f>
        <v/>
      </c>
      <c r="P981" s="34">
        <f>IF(A981="","",IF(OR(F981="Standard domestic 15% (Box 7)",F981="Import - VAT paid at customs (Box 8)",F981="Import - Reverse charge (Box 9)"),ROUND(H981*Setup!$B$9,2),0))</f>
        <v/>
      </c>
      <c r="Q981" s="34">
        <f>IF(A981="","",I981-P981)</f>
        <v/>
      </c>
      <c r="R981" s="34">
        <f>IF(A981="","",IF(L981="Yes",I981,0))</f>
        <v/>
      </c>
      <c r="S981" s="34">
        <f>IF(A981="","",IF(AND(L981="Yes",K981="Yes",NOT(ISNUMBER(SEARCH("blocked",G981))),OR(F981="Standard domestic 15% (Box 7)",F981="Import - VAT paid at customs (Box 8)",F981="Import - Reverse charge (Box 9)"),OR(F981&lt;&gt;"Standard domestic 15% (Box 7)",AND(LEN(D981)=15,LEFT(D981,1)="3",RIGHT(D981,1)="3",ISNUMBER(--D981)))),I981,0))</f>
        <v/>
      </c>
      <c r="T981" s="34">
        <f>IF(A981="","",R981-S981)</f>
        <v/>
      </c>
      <c r="U981" s="23">
        <f>IF(A981="","",IF(O981=0,"Outside audit periods; ","")&amp;IF(F981="","No VAT category; ","")&amp;IF(ABS(Q981)&gt;Setup!$B$10,"VAT ≠ 15% × net; ","")&amp;IF(AND(F981="Standard domestic 15% (Box 7)",NOT(AND(LEN(D981)=15,LEFT(D981,1)="3",RIGHT(D981,1)="3",ISNUMBER(--D981)))),"Invalid/missing supplier VAT no; ","")&amp;IF(AND(L981="Yes",K981&lt;&gt;"Yes"),"VAT claimed without valid tax invoice; ","")&amp;IF(AND(L981="Yes",ISNUMBER(SEARCH("blocked",G981))),"Blocked input VAT claimed; ","")&amp;IF(AND(F981="Import - VAT paid at customs (Box 8)",M981=""),"Customs declaration no missing; ","")&amp;IF(AND(F981="Import - Reverse charge (Box 9)",E981="Saudi Arabia"),"RCM used for a local supplier; ","")&amp;IF(AND(L981="Yes",NOT(OR(F981="Standard domestic 15% (Box 7)",F981="Import - VAT paid at customs (Box 8)",F981="Import - Reverse charge (Box 9)"))),"VAT claimed on non-taxable category; ",""))</f>
        <v/>
      </c>
    </row>
    <row r="982">
      <c r="A982" s="17" t="n"/>
      <c r="B982" s="14" t="n"/>
      <c r="C982" s="14" t="n"/>
      <c r="D982" s="16" t="n"/>
      <c r="E982" s="14" t="n"/>
      <c r="F982" s="14" t="n"/>
      <c r="G982" s="14" t="n"/>
      <c r="H982" s="19" t="n"/>
      <c r="I982" s="19" t="n"/>
      <c r="J982" s="34">
        <f>IF(A982="","",H982+I982)</f>
        <v/>
      </c>
      <c r="K982" s="14" t="n"/>
      <c r="L982" s="14" t="n"/>
      <c r="M982" s="14" t="n"/>
      <c r="N982" s="14" t="n"/>
      <c r="O982" s="20">
        <f>IF(A982="","",SUMPRODUCT((A982&gt;=Setup!$C$19:$C$30)*(A982&lt;=Setup!$D$19:$D$30)*Setup!$A$19:$A$30))</f>
        <v/>
      </c>
      <c r="P982" s="34">
        <f>IF(A982="","",IF(OR(F982="Standard domestic 15% (Box 7)",F982="Import - VAT paid at customs (Box 8)",F982="Import - Reverse charge (Box 9)"),ROUND(H982*Setup!$B$9,2),0))</f>
        <v/>
      </c>
      <c r="Q982" s="34">
        <f>IF(A982="","",I982-P982)</f>
        <v/>
      </c>
      <c r="R982" s="34">
        <f>IF(A982="","",IF(L982="Yes",I982,0))</f>
        <v/>
      </c>
      <c r="S982" s="34">
        <f>IF(A982="","",IF(AND(L982="Yes",K982="Yes",NOT(ISNUMBER(SEARCH("blocked",G982))),OR(F982="Standard domestic 15% (Box 7)",F982="Import - VAT paid at customs (Box 8)",F982="Import - Reverse charge (Box 9)"),OR(F982&lt;&gt;"Standard domestic 15% (Box 7)",AND(LEN(D982)=15,LEFT(D982,1)="3",RIGHT(D982,1)="3",ISNUMBER(--D982)))),I982,0))</f>
        <v/>
      </c>
      <c r="T982" s="34">
        <f>IF(A982="","",R982-S982)</f>
        <v/>
      </c>
      <c r="U982" s="23">
        <f>IF(A982="","",IF(O982=0,"Outside audit periods; ","")&amp;IF(F982="","No VAT category; ","")&amp;IF(ABS(Q982)&gt;Setup!$B$10,"VAT ≠ 15% × net; ","")&amp;IF(AND(F982="Standard domestic 15% (Box 7)",NOT(AND(LEN(D982)=15,LEFT(D982,1)="3",RIGHT(D982,1)="3",ISNUMBER(--D982)))),"Invalid/missing supplier VAT no; ","")&amp;IF(AND(L982="Yes",K982&lt;&gt;"Yes"),"VAT claimed without valid tax invoice; ","")&amp;IF(AND(L982="Yes",ISNUMBER(SEARCH("blocked",G982))),"Blocked input VAT claimed; ","")&amp;IF(AND(F982="Import - VAT paid at customs (Box 8)",M982=""),"Customs declaration no missing; ","")&amp;IF(AND(F982="Import - Reverse charge (Box 9)",E982="Saudi Arabia"),"RCM used for a local supplier; ","")&amp;IF(AND(L982="Yes",NOT(OR(F982="Standard domestic 15% (Box 7)",F982="Import - VAT paid at customs (Box 8)",F982="Import - Reverse charge (Box 9)"))),"VAT claimed on non-taxable category; ",""))</f>
        <v/>
      </c>
    </row>
    <row r="983">
      <c r="A983" s="17" t="n"/>
      <c r="B983" s="14" t="n"/>
      <c r="C983" s="14" t="n"/>
      <c r="D983" s="16" t="n"/>
      <c r="E983" s="14" t="n"/>
      <c r="F983" s="14" t="n"/>
      <c r="G983" s="14" t="n"/>
      <c r="H983" s="19" t="n"/>
      <c r="I983" s="19" t="n"/>
      <c r="J983" s="34">
        <f>IF(A983="","",H983+I983)</f>
        <v/>
      </c>
      <c r="K983" s="14" t="n"/>
      <c r="L983" s="14" t="n"/>
      <c r="M983" s="14" t="n"/>
      <c r="N983" s="14" t="n"/>
      <c r="O983" s="20">
        <f>IF(A983="","",SUMPRODUCT((A983&gt;=Setup!$C$19:$C$30)*(A983&lt;=Setup!$D$19:$D$30)*Setup!$A$19:$A$30))</f>
        <v/>
      </c>
      <c r="P983" s="34">
        <f>IF(A983="","",IF(OR(F983="Standard domestic 15% (Box 7)",F983="Import - VAT paid at customs (Box 8)",F983="Import - Reverse charge (Box 9)"),ROUND(H983*Setup!$B$9,2),0))</f>
        <v/>
      </c>
      <c r="Q983" s="34">
        <f>IF(A983="","",I983-P983)</f>
        <v/>
      </c>
      <c r="R983" s="34">
        <f>IF(A983="","",IF(L983="Yes",I983,0))</f>
        <v/>
      </c>
      <c r="S983" s="34">
        <f>IF(A983="","",IF(AND(L983="Yes",K983="Yes",NOT(ISNUMBER(SEARCH("blocked",G983))),OR(F983="Standard domestic 15% (Box 7)",F983="Import - VAT paid at customs (Box 8)",F983="Import - Reverse charge (Box 9)"),OR(F983&lt;&gt;"Standard domestic 15% (Box 7)",AND(LEN(D983)=15,LEFT(D983,1)="3",RIGHT(D983,1)="3",ISNUMBER(--D983)))),I983,0))</f>
        <v/>
      </c>
      <c r="T983" s="34">
        <f>IF(A983="","",R983-S983)</f>
        <v/>
      </c>
      <c r="U983" s="23">
        <f>IF(A983="","",IF(O983=0,"Outside audit periods; ","")&amp;IF(F983="","No VAT category; ","")&amp;IF(ABS(Q983)&gt;Setup!$B$10,"VAT ≠ 15% × net; ","")&amp;IF(AND(F983="Standard domestic 15% (Box 7)",NOT(AND(LEN(D983)=15,LEFT(D983,1)="3",RIGHT(D983,1)="3",ISNUMBER(--D983)))),"Invalid/missing supplier VAT no; ","")&amp;IF(AND(L983="Yes",K983&lt;&gt;"Yes"),"VAT claimed without valid tax invoice; ","")&amp;IF(AND(L983="Yes",ISNUMBER(SEARCH("blocked",G983))),"Blocked input VAT claimed; ","")&amp;IF(AND(F983="Import - VAT paid at customs (Box 8)",M983=""),"Customs declaration no missing; ","")&amp;IF(AND(F983="Import - Reverse charge (Box 9)",E983="Saudi Arabia"),"RCM used for a local supplier; ","")&amp;IF(AND(L983="Yes",NOT(OR(F983="Standard domestic 15% (Box 7)",F983="Import - VAT paid at customs (Box 8)",F983="Import - Reverse charge (Box 9)"))),"VAT claimed on non-taxable category; ",""))</f>
        <v/>
      </c>
    </row>
    <row r="984">
      <c r="A984" s="17" t="n"/>
      <c r="B984" s="14" t="n"/>
      <c r="C984" s="14" t="n"/>
      <c r="D984" s="16" t="n"/>
      <c r="E984" s="14" t="n"/>
      <c r="F984" s="14" t="n"/>
      <c r="G984" s="14" t="n"/>
      <c r="H984" s="19" t="n"/>
      <c r="I984" s="19" t="n"/>
      <c r="J984" s="34">
        <f>IF(A984="","",H984+I984)</f>
        <v/>
      </c>
      <c r="K984" s="14" t="n"/>
      <c r="L984" s="14" t="n"/>
      <c r="M984" s="14" t="n"/>
      <c r="N984" s="14" t="n"/>
      <c r="O984" s="20">
        <f>IF(A984="","",SUMPRODUCT((A984&gt;=Setup!$C$19:$C$30)*(A984&lt;=Setup!$D$19:$D$30)*Setup!$A$19:$A$30))</f>
        <v/>
      </c>
      <c r="P984" s="34">
        <f>IF(A984="","",IF(OR(F984="Standard domestic 15% (Box 7)",F984="Import - VAT paid at customs (Box 8)",F984="Import - Reverse charge (Box 9)"),ROUND(H984*Setup!$B$9,2),0))</f>
        <v/>
      </c>
      <c r="Q984" s="34">
        <f>IF(A984="","",I984-P984)</f>
        <v/>
      </c>
      <c r="R984" s="34">
        <f>IF(A984="","",IF(L984="Yes",I984,0))</f>
        <v/>
      </c>
      <c r="S984" s="34">
        <f>IF(A984="","",IF(AND(L984="Yes",K984="Yes",NOT(ISNUMBER(SEARCH("blocked",G984))),OR(F984="Standard domestic 15% (Box 7)",F984="Import - VAT paid at customs (Box 8)",F984="Import - Reverse charge (Box 9)"),OR(F984&lt;&gt;"Standard domestic 15% (Box 7)",AND(LEN(D984)=15,LEFT(D984,1)="3",RIGHT(D984,1)="3",ISNUMBER(--D984)))),I984,0))</f>
        <v/>
      </c>
      <c r="T984" s="34">
        <f>IF(A984="","",R984-S984)</f>
        <v/>
      </c>
      <c r="U984" s="23">
        <f>IF(A984="","",IF(O984=0,"Outside audit periods; ","")&amp;IF(F984="","No VAT category; ","")&amp;IF(ABS(Q984)&gt;Setup!$B$10,"VAT ≠ 15% × net; ","")&amp;IF(AND(F984="Standard domestic 15% (Box 7)",NOT(AND(LEN(D984)=15,LEFT(D984,1)="3",RIGHT(D984,1)="3",ISNUMBER(--D984)))),"Invalid/missing supplier VAT no; ","")&amp;IF(AND(L984="Yes",K984&lt;&gt;"Yes"),"VAT claimed without valid tax invoice; ","")&amp;IF(AND(L984="Yes",ISNUMBER(SEARCH("blocked",G984))),"Blocked input VAT claimed; ","")&amp;IF(AND(F984="Import - VAT paid at customs (Box 8)",M984=""),"Customs declaration no missing; ","")&amp;IF(AND(F984="Import - Reverse charge (Box 9)",E984="Saudi Arabia"),"RCM used for a local supplier; ","")&amp;IF(AND(L984="Yes",NOT(OR(F984="Standard domestic 15% (Box 7)",F984="Import - VAT paid at customs (Box 8)",F984="Import - Reverse charge (Box 9)"))),"VAT claimed on non-taxable category; ",""))</f>
        <v/>
      </c>
    </row>
    <row r="985">
      <c r="A985" s="17" t="n"/>
      <c r="B985" s="14" t="n"/>
      <c r="C985" s="14" t="n"/>
      <c r="D985" s="16" t="n"/>
      <c r="E985" s="14" t="n"/>
      <c r="F985" s="14" t="n"/>
      <c r="G985" s="14" t="n"/>
      <c r="H985" s="19" t="n"/>
      <c r="I985" s="19" t="n"/>
      <c r="J985" s="34">
        <f>IF(A985="","",H985+I985)</f>
        <v/>
      </c>
      <c r="K985" s="14" t="n"/>
      <c r="L985" s="14" t="n"/>
      <c r="M985" s="14" t="n"/>
      <c r="N985" s="14" t="n"/>
      <c r="O985" s="20">
        <f>IF(A985="","",SUMPRODUCT((A985&gt;=Setup!$C$19:$C$30)*(A985&lt;=Setup!$D$19:$D$30)*Setup!$A$19:$A$30))</f>
        <v/>
      </c>
      <c r="P985" s="34">
        <f>IF(A985="","",IF(OR(F985="Standard domestic 15% (Box 7)",F985="Import - VAT paid at customs (Box 8)",F985="Import - Reverse charge (Box 9)"),ROUND(H985*Setup!$B$9,2),0))</f>
        <v/>
      </c>
      <c r="Q985" s="34">
        <f>IF(A985="","",I985-P985)</f>
        <v/>
      </c>
      <c r="R985" s="34">
        <f>IF(A985="","",IF(L985="Yes",I985,0))</f>
        <v/>
      </c>
      <c r="S985" s="34">
        <f>IF(A985="","",IF(AND(L985="Yes",K985="Yes",NOT(ISNUMBER(SEARCH("blocked",G985))),OR(F985="Standard domestic 15% (Box 7)",F985="Import - VAT paid at customs (Box 8)",F985="Import - Reverse charge (Box 9)"),OR(F985&lt;&gt;"Standard domestic 15% (Box 7)",AND(LEN(D985)=15,LEFT(D985,1)="3",RIGHT(D985,1)="3",ISNUMBER(--D985)))),I985,0))</f>
        <v/>
      </c>
      <c r="T985" s="34">
        <f>IF(A985="","",R985-S985)</f>
        <v/>
      </c>
      <c r="U985" s="23">
        <f>IF(A985="","",IF(O985=0,"Outside audit periods; ","")&amp;IF(F985="","No VAT category; ","")&amp;IF(ABS(Q985)&gt;Setup!$B$10,"VAT ≠ 15% × net; ","")&amp;IF(AND(F985="Standard domestic 15% (Box 7)",NOT(AND(LEN(D985)=15,LEFT(D985,1)="3",RIGHT(D985,1)="3",ISNUMBER(--D985)))),"Invalid/missing supplier VAT no; ","")&amp;IF(AND(L985="Yes",K985&lt;&gt;"Yes"),"VAT claimed without valid tax invoice; ","")&amp;IF(AND(L985="Yes",ISNUMBER(SEARCH("blocked",G985))),"Blocked input VAT claimed; ","")&amp;IF(AND(F985="Import - VAT paid at customs (Box 8)",M985=""),"Customs declaration no missing; ","")&amp;IF(AND(F985="Import - Reverse charge (Box 9)",E985="Saudi Arabia"),"RCM used for a local supplier; ","")&amp;IF(AND(L985="Yes",NOT(OR(F985="Standard domestic 15% (Box 7)",F985="Import - VAT paid at customs (Box 8)",F985="Import - Reverse charge (Box 9)"))),"VAT claimed on non-taxable category; ",""))</f>
        <v/>
      </c>
    </row>
    <row r="986">
      <c r="A986" s="17" t="n"/>
      <c r="B986" s="14" t="n"/>
      <c r="C986" s="14" t="n"/>
      <c r="D986" s="16" t="n"/>
      <c r="E986" s="14" t="n"/>
      <c r="F986" s="14" t="n"/>
      <c r="G986" s="14" t="n"/>
      <c r="H986" s="19" t="n"/>
      <c r="I986" s="19" t="n"/>
      <c r="J986" s="34">
        <f>IF(A986="","",H986+I986)</f>
        <v/>
      </c>
      <c r="K986" s="14" t="n"/>
      <c r="L986" s="14" t="n"/>
      <c r="M986" s="14" t="n"/>
      <c r="N986" s="14" t="n"/>
      <c r="O986" s="20">
        <f>IF(A986="","",SUMPRODUCT((A986&gt;=Setup!$C$19:$C$30)*(A986&lt;=Setup!$D$19:$D$30)*Setup!$A$19:$A$30))</f>
        <v/>
      </c>
      <c r="P986" s="34">
        <f>IF(A986="","",IF(OR(F986="Standard domestic 15% (Box 7)",F986="Import - VAT paid at customs (Box 8)",F986="Import - Reverse charge (Box 9)"),ROUND(H986*Setup!$B$9,2),0))</f>
        <v/>
      </c>
      <c r="Q986" s="34">
        <f>IF(A986="","",I986-P986)</f>
        <v/>
      </c>
      <c r="R986" s="34">
        <f>IF(A986="","",IF(L986="Yes",I986,0))</f>
        <v/>
      </c>
      <c r="S986" s="34">
        <f>IF(A986="","",IF(AND(L986="Yes",K986="Yes",NOT(ISNUMBER(SEARCH("blocked",G986))),OR(F986="Standard domestic 15% (Box 7)",F986="Import - VAT paid at customs (Box 8)",F986="Import - Reverse charge (Box 9)"),OR(F986&lt;&gt;"Standard domestic 15% (Box 7)",AND(LEN(D986)=15,LEFT(D986,1)="3",RIGHT(D986,1)="3",ISNUMBER(--D986)))),I986,0))</f>
        <v/>
      </c>
      <c r="T986" s="34">
        <f>IF(A986="","",R986-S986)</f>
        <v/>
      </c>
      <c r="U986" s="23">
        <f>IF(A986="","",IF(O986=0,"Outside audit periods; ","")&amp;IF(F986="","No VAT category; ","")&amp;IF(ABS(Q986)&gt;Setup!$B$10,"VAT ≠ 15% × net; ","")&amp;IF(AND(F986="Standard domestic 15% (Box 7)",NOT(AND(LEN(D986)=15,LEFT(D986,1)="3",RIGHT(D986,1)="3",ISNUMBER(--D986)))),"Invalid/missing supplier VAT no; ","")&amp;IF(AND(L986="Yes",K986&lt;&gt;"Yes"),"VAT claimed without valid tax invoice; ","")&amp;IF(AND(L986="Yes",ISNUMBER(SEARCH("blocked",G986))),"Blocked input VAT claimed; ","")&amp;IF(AND(F986="Import - VAT paid at customs (Box 8)",M986=""),"Customs declaration no missing; ","")&amp;IF(AND(F986="Import - Reverse charge (Box 9)",E986="Saudi Arabia"),"RCM used for a local supplier; ","")&amp;IF(AND(L986="Yes",NOT(OR(F986="Standard domestic 15% (Box 7)",F986="Import - VAT paid at customs (Box 8)",F986="Import - Reverse charge (Box 9)"))),"VAT claimed on non-taxable category; ",""))</f>
        <v/>
      </c>
    </row>
    <row r="987">
      <c r="A987" s="17" t="n"/>
      <c r="B987" s="14" t="n"/>
      <c r="C987" s="14" t="n"/>
      <c r="D987" s="16" t="n"/>
      <c r="E987" s="14" t="n"/>
      <c r="F987" s="14" t="n"/>
      <c r="G987" s="14" t="n"/>
      <c r="H987" s="19" t="n"/>
      <c r="I987" s="19" t="n"/>
      <c r="J987" s="34">
        <f>IF(A987="","",H987+I987)</f>
        <v/>
      </c>
      <c r="K987" s="14" t="n"/>
      <c r="L987" s="14" t="n"/>
      <c r="M987" s="14" t="n"/>
      <c r="N987" s="14" t="n"/>
      <c r="O987" s="20">
        <f>IF(A987="","",SUMPRODUCT((A987&gt;=Setup!$C$19:$C$30)*(A987&lt;=Setup!$D$19:$D$30)*Setup!$A$19:$A$30))</f>
        <v/>
      </c>
      <c r="P987" s="34">
        <f>IF(A987="","",IF(OR(F987="Standard domestic 15% (Box 7)",F987="Import - VAT paid at customs (Box 8)",F987="Import - Reverse charge (Box 9)"),ROUND(H987*Setup!$B$9,2),0))</f>
        <v/>
      </c>
      <c r="Q987" s="34">
        <f>IF(A987="","",I987-P987)</f>
        <v/>
      </c>
      <c r="R987" s="34">
        <f>IF(A987="","",IF(L987="Yes",I987,0))</f>
        <v/>
      </c>
      <c r="S987" s="34">
        <f>IF(A987="","",IF(AND(L987="Yes",K987="Yes",NOT(ISNUMBER(SEARCH("blocked",G987))),OR(F987="Standard domestic 15% (Box 7)",F987="Import - VAT paid at customs (Box 8)",F987="Import - Reverse charge (Box 9)"),OR(F987&lt;&gt;"Standard domestic 15% (Box 7)",AND(LEN(D987)=15,LEFT(D987,1)="3",RIGHT(D987,1)="3",ISNUMBER(--D987)))),I987,0))</f>
        <v/>
      </c>
      <c r="T987" s="34">
        <f>IF(A987="","",R987-S987)</f>
        <v/>
      </c>
      <c r="U987" s="23">
        <f>IF(A987="","",IF(O987=0,"Outside audit periods; ","")&amp;IF(F987="","No VAT category; ","")&amp;IF(ABS(Q987)&gt;Setup!$B$10,"VAT ≠ 15% × net; ","")&amp;IF(AND(F987="Standard domestic 15% (Box 7)",NOT(AND(LEN(D987)=15,LEFT(D987,1)="3",RIGHT(D987,1)="3",ISNUMBER(--D987)))),"Invalid/missing supplier VAT no; ","")&amp;IF(AND(L987="Yes",K987&lt;&gt;"Yes"),"VAT claimed without valid tax invoice; ","")&amp;IF(AND(L987="Yes",ISNUMBER(SEARCH("blocked",G987))),"Blocked input VAT claimed; ","")&amp;IF(AND(F987="Import - VAT paid at customs (Box 8)",M987=""),"Customs declaration no missing; ","")&amp;IF(AND(F987="Import - Reverse charge (Box 9)",E987="Saudi Arabia"),"RCM used for a local supplier; ","")&amp;IF(AND(L987="Yes",NOT(OR(F987="Standard domestic 15% (Box 7)",F987="Import - VAT paid at customs (Box 8)",F987="Import - Reverse charge (Box 9)"))),"VAT claimed on non-taxable category; ",""))</f>
        <v/>
      </c>
    </row>
    <row r="988">
      <c r="A988" s="17" t="n"/>
      <c r="B988" s="14" t="n"/>
      <c r="C988" s="14" t="n"/>
      <c r="D988" s="16" t="n"/>
      <c r="E988" s="14" t="n"/>
      <c r="F988" s="14" t="n"/>
      <c r="G988" s="14" t="n"/>
      <c r="H988" s="19" t="n"/>
      <c r="I988" s="19" t="n"/>
      <c r="J988" s="34">
        <f>IF(A988="","",H988+I988)</f>
        <v/>
      </c>
      <c r="K988" s="14" t="n"/>
      <c r="L988" s="14" t="n"/>
      <c r="M988" s="14" t="n"/>
      <c r="N988" s="14" t="n"/>
      <c r="O988" s="20">
        <f>IF(A988="","",SUMPRODUCT((A988&gt;=Setup!$C$19:$C$30)*(A988&lt;=Setup!$D$19:$D$30)*Setup!$A$19:$A$30))</f>
        <v/>
      </c>
      <c r="P988" s="34">
        <f>IF(A988="","",IF(OR(F988="Standard domestic 15% (Box 7)",F988="Import - VAT paid at customs (Box 8)",F988="Import - Reverse charge (Box 9)"),ROUND(H988*Setup!$B$9,2),0))</f>
        <v/>
      </c>
      <c r="Q988" s="34">
        <f>IF(A988="","",I988-P988)</f>
        <v/>
      </c>
      <c r="R988" s="34">
        <f>IF(A988="","",IF(L988="Yes",I988,0))</f>
        <v/>
      </c>
      <c r="S988" s="34">
        <f>IF(A988="","",IF(AND(L988="Yes",K988="Yes",NOT(ISNUMBER(SEARCH("blocked",G988))),OR(F988="Standard domestic 15% (Box 7)",F988="Import - VAT paid at customs (Box 8)",F988="Import - Reverse charge (Box 9)"),OR(F988&lt;&gt;"Standard domestic 15% (Box 7)",AND(LEN(D988)=15,LEFT(D988,1)="3",RIGHT(D988,1)="3",ISNUMBER(--D988)))),I988,0))</f>
        <v/>
      </c>
      <c r="T988" s="34">
        <f>IF(A988="","",R988-S988)</f>
        <v/>
      </c>
      <c r="U988" s="23">
        <f>IF(A988="","",IF(O988=0,"Outside audit periods; ","")&amp;IF(F988="","No VAT category; ","")&amp;IF(ABS(Q988)&gt;Setup!$B$10,"VAT ≠ 15% × net; ","")&amp;IF(AND(F988="Standard domestic 15% (Box 7)",NOT(AND(LEN(D988)=15,LEFT(D988,1)="3",RIGHT(D988,1)="3",ISNUMBER(--D988)))),"Invalid/missing supplier VAT no; ","")&amp;IF(AND(L988="Yes",K988&lt;&gt;"Yes"),"VAT claimed without valid tax invoice; ","")&amp;IF(AND(L988="Yes",ISNUMBER(SEARCH("blocked",G988))),"Blocked input VAT claimed; ","")&amp;IF(AND(F988="Import - VAT paid at customs (Box 8)",M988=""),"Customs declaration no missing; ","")&amp;IF(AND(F988="Import - Reverse charge (Box 9)",E988="Saudi Arabia"),"RCM used for a local supplier; ","")&amp;IF(AND(L988="Yes",NOT(OR(F988="Standard domestic 15% (Box 7)",F988="Import - VAT paid at customs (Box 8)",F988="Import - Reverse charge (Box 9)"))),"VAT claimed on non-taxable category; ",""))</f>
        <v/>
      </c>
    </row>
    <row r="989">
      <c r="A989" s="17" t="n"/>
      <c r="B989" s="14" t="n"/>
      <c r="C989" s="14" t="n"/>
      <c r="D989" s="16" t="n"/>
      <c r="E989" s="14" t="n"/>
      <c r="F989" s="14" t="n"/>
      <c r="G989" s="14" t="n"/>
      <c r="H989" s="19" t="n"/>
      <c r="I989" s="19" t="n"/>
      <c r="J989" s="34">
        <f>IF(A989="","",H989+I989)</f>
        <v/>
      </c>
      <c r="K989" s="14" t="n"/>
      <c r="L989" s="14" t="n"/>
      <c r="M989" s="14" t="n"/>
      <c r="N989" s="14" t="n"/>
      <c r="O989" s="20">
        <f>IF(A989="","",SUMPRODUCT((A989&gt;=Setup!$C$19:$C$30)*(A989&lt;=Setup!$D$19:$D$30)*Setup!$A$19:$A$30))</f>
        <v/>
      </c>
      <c r="P989" s="34">
        <f>IF(A989="","",IF(OR(F989="Standard domestic 15% (Box 7)",F989="Import - VAT paid at customs (Box 8)",F989="Import - Reverse charge (Box 9)"),ROUND(H989*Setup!$B$9,2),0))</f>
        <v/>
      </c>
      <c r="Q989" s="34">
        <f>IF(A989="","",I989-P989)</f>
        <v/>
      </c>
      <c r="R989" s="34">
        <f>IF(A989="","",IF(L989="Yes",I989,0))</f>
        <v/>
      </c>
      <c r="S989" s="34">
        <f>IF(A989="","",IF(AND(L989="Yes",K989="Yes",NOT(ISNUMBER(SEARCH("blocked",G989))),OR(F989="Standard domestic 15% (Box 7)",F989="Import - VAT paid at customs (Box 8)",F989="Import - Reverse charge (Box 9)"),OR(F989&lt;&gt;"Standard domestic 15% (Box 7)",AND(LEN(D989)=15,LEFT(D989,1)="3",RIGHT(D989,1)="3",ISNUMBER(--D989)))),I989,0))</f>
        <v/>
      </c>
      <c r="T989" s="34">
        <f>IF(A989="","",R989-S989)</f>
        <v/>
      </c>
      <c r="U989" s="23">
        <f>IF(A989="","",IF(O989=0,"Outside audit periods; ","")&amp;IF(F989="","No VAT category; ","")&amp;IF(ABS(Q989)&gt;Setup!$B$10,"VAT ≠ 15% × net; ","")&amp;IF(AND(F989="Standard domestic 15% (Box 7)",NOT(AND(LEN(D989)=15,LEFT(D989,1)="3",RIGHT(D989,1)="3",ISNUMBER(--D989)))),"Invalid/missing supplier VAT no; ","")&amp;IF(AND(L989="Yes",K989&lt;&gt;"Yes"),"VAT claimed without valid tax invoice; ","")&amp;IF(AND(L989="Yes",ISNUMBER(SEARCH("blocked",G989))),"Blocked input VAT claimed; ","")&amp;IF(AND(F989="Import - VAT paid at customs (Box 8)",M989=""),"Customs declaration no missing; ","")&amp;IF(AND(F989="Import - Reverse charge (Box 9)",E989="Saudi Arabia"),"RCM used for a local supplier; ","")&amp;IF(AND(L989="Yes",NOT(OR(F989="Standard domestic 15% (Box 7)",F989="Import - VAT paid at customs (Box 8)",F989="Import - Reverse charge (Box 9)"))),"VAT claimed on non-taxable category; ",""))</f>
        <v/>
      </c>
    </row>
    <row r="990">
      <c r="A990" s="17" t="n"/>
      <c r="B990" s="14" t="n"/>
      <c r="C990" s="14" t="n"/>
      <c r="D990" s="16" t="n"/>
      <c r="E990" s="14" t="n"/>
      <c r="F990" s="14" t="n"/>
      <c r="G990" s="14" t="n"/>
      <c r="H990" s="19" t="n"/>
      <c r="I990" s="19" t="n"/>
      <c r="J990" s="34">
        <f>IF(A990="","",H990+I990)</f>
        <v/>
      </c>
      <c r="K990" s="14" t="n"/>
      <c r="L990" s="14" t="n"/>
      <c r="M990" s="14" t="n"/>
      <c r="N990" s="14" t="n"/>
      <c r="O990" s="20">
        <f>IF(A990="","",SUMPRODUCT((A990&gt;=Setup!$C$19:$C$30)*(A990&lt;=Setup!$D$19:$D$30)*Setup!$A$19:$A$30))</f>
        <v/>
      </c>
      <c r="P990" s="34">
        <f>IF(A990="","",IF(OR(F990="Standard domestic 15% (Box 7)",F990="Import - VAT paid at customs (Box 8)",F990="Import - Reverse charge (Box 9)"),ROUND(H990*Setup!$B$9,2),0))</f>
        <v/>
      </c>
      <c r="Q990" s="34">
        <f>IF(A990="","",I990-P990)</f>
        <v/>
      </c>
      <c r="R990" s="34">
        <f>IF(A990="","",IF(L990="Yes",I990,0))</f>
        <v/>
      </c>
      <c r="S990" s="34">
        <f>IF(A990="","",IF(AND(L990="Yes",K990="Yes",NOT(ISNUMBER(SEARCH("blocked",G990))),OR(F990="Standard domestic 15% (Box 7)",F990="Import - VAT paid at customs (Box 8)",F990="Import - Reverse charge (Box 9)"),OR(F990&lt;&gt;"Standard domestic 15% (Box 7)",AND(LEN(D990)=15,LEFT(D990,1)="3",RIGHT(D990,1)="3",ISNUMBER(--D990)))),I990,0))</f>
        <v/>
      </c>
      <c r="T990" s="34">
        <f>IF(A990="","",R990-S990)</f>
        <v/>
      </c>
      <c r="U990" s="23">
        <f>IF(A990="","",IF(O990=0,"Outside audit periods; ","")&amp;IF(F990="","No VAT category; ","")&amp;IF(ABS(Q990)&gt;Setup!$B$10,"VAT ≠ 15% × net; ","")&amp;IF(AND(F990="Standard domestic 15% (Box 7)",NOT(AND(LEN(D990)=15,LEFT(D990,1)="3",RIGHT(D990,1)="3",ISNUMBER(--D990)))),"Invalid/missing supplier VAT no; ","")&amp;IF(AND(L990="Yes",K990&lt;&gt;"Yes"),"VAT claimed without valid tax invoice; ","")&amp;IF(AND(L990="Yes",ISNUMBER(SEARCH("blocked",G990))),"Blocked input VAT claimed; ","")&amp;IF(AND(F990="Import - VAT paid at customs (Box 8)",M990=""),"Customs declaration no missing; ","")&amp;IF(AND(F990="Import - Reverse charge (Box 9)",E990="Saudi Arabia"),"RCM used for a local supplier; ","")&amp;IF(AND(L990="Yes",NOT(OR(F990="Standard domestic 15% (Box 7)",F990="Import - VAT paid at customs (Box 8)",F990="Import - Reverse charge (Box 9)"))),"VAT claimed on non-taxable category; ",""))</f>
        <v/>
      </c>
    </row>
    <row r="991">
      <c r="A991" s="17" t="n"/>
      <c r="B991" s="14" t="n"/>
      <c r="C991" s="14" t="n"/>
      <c r="D991" s="16" t="n"/>
      <c r="E991" s="14" t="n"/>
      <c r="F991" s="14" t="n"/>
      <c r="G991" s="14" t="n"/>
      <c r="H991" s="19" t="n"/>
      <c r="I991" s="19" t="n"/>
      <c r="J991" s="34">
        <f>IF(A991="","",H991+I991)</f>
        <v/>
      </c>
      <c r="K991" s="14" t="n"/>
      <c r="L991" s="14" t="n"/>
      <c r="M991" s="14" t="n"/>
      <c r="N991" s="14" t="n"/>
      <c r="O991" s="20">
        <f>IF(A991="","",SUMPRODUCT((A991&gt;=Setup!$C$19:$C$30)*(A991&lt;=Setup!$D$19:$D$30)*Setup!$A$19:$A$30))</f>
        <v/>
      </c>
      <c r="P991" s="34">
        <f>IF(A991="","",IF(OR(F991="Standard domestic 15% (Box 7)",F991="Import - VAT paid at customs (Box 8)",F991="Import - Reverse charge (Box 9)"),ROUND(H991*Setup!$B$9,2),0))</f>
        <v/>
      </c>
      <c r="Q991" s="34">
        <f>IF(A991="","",I991-P991)</f>
        <v/>
      </c>
      <c r="R991" s="34">
        <f>IF(A991="","",IF(L991="Yes",I991,0))</f>
        <v/>
      </c>
      <c r="S991" s="34">
        <f>IF(A991="","",IF(AND(L991="Yes",K991="Yes",NOT(ISNUMBER(SEARCH("blocked",G991))),OR(F991="Standard domestic 15% (Box 7)",F991="Import - VAT paid at customs (Box 8)",F991="Import - Reverse charge (Box 9)"),OR(F991&lt;&gt;"Standard domestic 15% (Box 7)",AND(LEN(D991)=15,LEFT(D991,1)="3",RIGHT(D991,1)="3",ISNUMBER(--D991)))),I991,0))</f>
        <v/>
      </c>
      <c r="T991" s="34">
        <f>IF(A991="","",R991-S991)</f>
        <v/>
      </c>
      <c r="U991" s="23">
        <f>IF(A991="","",IF(O991=0,"Outside audit periods; ","")&amp;IF(F991="","No VAT category; ","")&amp;IF(ABS(Q991)&gt;Setup!$B$10,"VAT ≠ 15% × net; ","")&amp;IF(AND(F991="Standard domestic 15% (Box 7)",NOT(AND(LEN(D991)=15,LEFT(D991,1)="3",RIGHT(D991,1)="3",ISNUMBER(--D991)))),"Invalid/missing supplier VAT no; ","")&amp;IF(AND(L991="Yes",K991&lt;&gt;"Yes"),"VAT claimed without valid tax invoice; ","")&amp;IF(AND(L991="Yes",ISNUMBER(SEARCH("blocked",G991))),"Blocked input VAT claimed; ","")&amp;IF(AND(F991="Import - VAT paid at customs (Box 8)",M991=""),"Customs declaration no missing; ","")&amp;IF(AND(F991="Import - Reverse charge (Box 9)",E991="Saudi Arabia"),"RCM used for a local supplier; ","")&amp;IF(AND(L991="Yes",NOT(OR(F991="Standard domestic 15% (Box 7)",F991="Import - VAT paid at customs (Box 8)",F991="Import - Reverse charge (Box 9)"))),"VAT claimed on non-taxable category; ",""))</f>
        <v/>
      </c>
    </row>
    <row r="992">
      <c r="A992" s="17" t="n"/>
      <c r="B992" s="14" t="n"/>
      <c r="C992" s="14" t="n"/>
      <c r="D992" s="16" t="n"/>
      <c r="E992" s="14" t="n"/>
      <c r="F992" s="14" t="n"/>
      <c r="G992" s="14" t="n"/>
      <c r="H992" s="19" t="n"/>
      <c r="I992" s="19" t="n"/>
      <c r="J992" s="34">
        <f>IF(A992="","",H992+I992)</f>
        <v/>
      </c>
      <c r="K992" s="14" t="n"/>
      <c r="L992" s="14" t="n"/>
      <c r="M992" s="14" t="n"/>
      <c r="N992" s="14" t="n"/>
      <c r="O992" s="20">
        <f>IF(A992="","",SUMPRODUCT((A992&gt;=Setup!$C$19:$C$30)*(A992&lt;=Setup!$D$19:$D$30)*Setup!$A$19:$A$30))</f>
        <v/>
      </c>
      <c r="P992" s="34">
        <f>IF(A992="","",IF(OR(F992="Standard domestic 15% (Box 7)",F992="Import - VAT paid at customs (Box 8)",F992="Import - Reverse charge (Box 9)"),ROUND(H992*Setup!$B$9,2),0))</f>
        <v/>
      </c>
      <c r="Q992" s="34">
        <f>IF(A992="","",I992-P992)</f>
        <v/>
      </c>
      <c r="R992" s="34">
        <f>IF(A992="","",IF(L992="Yes",I992,0))</f>
        <v/>
      </c>
      <c r="S992" s="34">
        <f>IF(A992="","",IF(AND(L992="Yes",K992="Yes",NOT(ISNUMBER(SEARCH("blocked",G992))),OR(F992="Standard domestic 15% (Box 7)",F992="Import - VAT paid at customs (Box 8)",F992="Import - Reverse charge (Box 9)"),OR(F992&lt;&gt;"Standard domestic 15% (Box 7)",AND(LEN(D992)=15,LEFT(D992,1)="3",RIGHT(D992,1)="3",ISNUMBER(--D992)))),I992,0))</f>
        <v/>
      </c>
      <c r="T992" s="34">
        <f>IF(A992="","",R992-S992)</f>
        <v/>
      </c>
      <c r="U992" s="23">
        <f>IF(A992="","",IF(O992=0,"Outside audit periods; ","")&amp;IF(F992="","No VAT category; ","")&amp;IF(ABS(Q992)&gt;Setup!$B$10,"VAT ≠ 15% × net; ","")&amp;IF(AND(F992="Standard domestic 15% (Box 7)",NOT(AND(LEN(D992)=15,LEFT(D992,1)="3",RIGHT(D992,1)="3",ISNUMBER(--D992)))),"Invalid/missing supplier VAT no; ","")&amp;IF(AND(L992="Yes",K992&lt;&gt;"Yes"),"VAT claimed without valid tax invoice; ","")&amp;IF(AND(L992="Yes",ISNUMBER(SEARCH("blocked",G992))),"Blocked input VAT claimed; ","")&amp;IF(AND(F992="Import - VAT paid at customs (Box 8)",M992=""),"Customs declaration no missing; ","")&amp;IF(AND(F992="Import - Reverse charge (Box 9)",E992="Saudi Arabia"),"RCM used for a local supplier; ","")&amp;IF(AND(L992="Yes",NOT(OR(F992="Standard domestic 15% (Box 7)",F992="Import - VAT paid at customs (Box 8)",F992="Import - Reverse charge (Box 9)"))),"VAT claimed on non-taxable category; ",""))</f>
        <v/>
      </c>
    </row>
    <row r="993">
      <c r="A993" s="17" t="n"/>
      <c r="B993" s="14" t="n"/>
      <c r="C993" s="14" t="n"/>
      <c r="D993" s="16" t="n"/>
      <c r="E993" s="14" t="n"/>
      <c r="F993" s="14" t="n"/>
      <c r="G993" s="14" t="n"/>
      <c r="H993" s="19" t="n"/>
      <c r="I993" s="19" t="n"/>
      <c r="J993" s="34">
        <f>IF(A993="","",H993+I993)</f>
        <v/>
      </c>
      <c r="K993" s="14" t="n"/>
      <c r="L993" s="14" t="n"/>
      <c r="M993" s="14" t="n"/>
      <c r="N993" s="14" t="n"/>
      <c r="O993" s="20">
        <f>IF(A993="","",SUMPRODUCT((A993&gt;=Setup!$C$19:$C$30)*(A993&lt;=Setup!$D$19:$D$30)*Setup!$A$19:$A$30))</f>
        <v/>
      </c>
      <c r="P993" s="34">
        <f>IF(A993="","",IF(OR(F993="Standard domestic 15% (Box 7)",F993="Import - VAT paid at customs (Box 8)",F993="Import - Reverse charge (Box 9)"),ROUND(H993*Setup!$B$9,2),0))</f>
        <v/>
      </c>
      <c r="Q993" s="34">
        <f>IF(A993="","",I993-P993)</f>
        <v/>
      </c>
      <c r="R993" s="34">
        <f>IF(A993="","",IF(L993="Yes",I993,0))</f>
        <v/>
      </c>
      <c r="S993" s="34">
        <f>IF(A993="","",IF(AND(L993="Yes",K993="Yes",NOT(ISNUMBER(SEARCH("blocked",G993))),OR(F993="Standard domestic 15% (Box 7)",F993="Import - VAT paid at customs (Box 8)",F993="Import - Reverse charge (Box 9)"),OR(F993&lt;&gt;"Standard domestic 15% (Box 7)",AND(LEN(D993)=15,LEFT(D993,1)="3",RIGHT(D993,1)="3",ISNUMBER(--D993)))),I993,0))</f>
        <v/>
      </c>
      <c r="T993" s="34">
        <f>IF(A993="","",R993-S993)</f>
        <v/>
      </c>
      <c r="U993" s="23">
        <f>IF(A993="","",IF(O993=0,"Outside audit periods; ","")&amp;IF(F993="","No VAT category; ","")&amp;IF(ABS(Q993)&gt;Setup!$B$10,"VAT ≠ 15% × net; ","")&amp;IF(AND(F993="Standard domestic 15% (Box 7)",NOT(AND(LEN(D993)=15,LEFT(D993,1)="3",RIGHT(D993,1)="3",ISNUMBER(--D993)))),"Invalid/missing supplier VAT no; ","")&amp;IF(AND(L993="Yes",K993&lt;&gt;"Yes"),"VAT claimed without valid tax invoice; ","")&amp;IF(AND(L993="Yes",ISNUMBER(SEARCH("blocked",G993))),"Blocked input VAT claimed; ","")&amp;IF(AND(F993="Import - VAT paid at customs (Box 8)",M993=""),"Customs declaration no missing; ","")&amp;IF(AND(F993="Import - Reverse charge (Box 9)",E993="Saudi Arabia"),"RCM used for a local supplier; ","")&amp;IF(AND(L993="Yes",NOT(OR(F993="Standard domestic 15% (Box 7)",F993="Import - VAT paid at customs (Box 8)",F993="Import - Reverse charge (Box 9)"))),"VAT claimed on non-taxable category; ",""))</f>
        <v/>
      </c>
    </row>
    <row r="994">
      <c r="A994" s="17" t="n"/>
      <c r="B994" s="14" t="n"/>
      <c r="C994" s="14" t="n"/>
      <c r="D994" s="16" t="n"/>
      <c r="E994" s="14" t="n"/>
      <c r="F994" s="14" t="n"/>
      <c r="G994" s="14" t="n"/>
      <c r="H994" s="19" t="n"/>
      <c r="I994" s="19" t="n"/>
      <c r="J994" s="34">
        <f>IF(A994="","",H994+I994)</f>
        <v/>
      </c>
      <c r="K994" s="14" t="n"/>
      <c r="L994" s="14" t="n"/>
      <c r="M994" s="14" t="n"/>
      <c r="N994" s="14" t="n"/>
      <c r="O994" s="20">
        <f>IF(A994="","",SUMPRODUCT((A994&gt;=Setup!$C$19:$C$30)*(A994&lt;=Setup!$D$19:$D$30)*Setup!$A$19:$A$30))</f>
        <v/>
      </c>
      <c r="P994" s="34">
        <f>IF(A994="","",IF(OR(F994="Standard domestic 15% (Box 7)",F994="Import - VAT paid at customs (Box 8)",F994="Import - Reverse charge (Box 9)"),ROUND(H994*Setup!$B$9,2),0))</f>
        <v/>
      </c>
      <c r="Q994" s="34">
        <f>IF(A994="","",I994-P994)</f>
        <v/>
      </c>
      <c r="R994" s="34">
        <f>IF(A994="","",IF(L994="Yes",I994,0))</f>
        <v/>
      </c>
      <c r="S994" s="34">
        <f>IF(A994="","",IF(AND(L994="Yes",K994="Yes",NOT(ISNUMBER(SEARCH("blocked",G994))),OR(F994="Standard domestic 15% (Box 7)",F994="Import - VAT paid at customs (Box 8)",F994="Import - Reverse charge (Box 9)"),OR(F994&lt;&gt;"Standard domestic 15% (Box 7)",AND(LEN(D994)=15,LEFT(D994,1)="3",RIGHT(D994,1)="3",ISNUMBER(--D994)))),I994,0))</f>
        <v/>
      </c>
      <c r="T994" s="34">
        <f>IF(A994="","",R994-S994)</f>
        <v/>
      </c>
      <c r="U994" s="23">
        <f>IF(A994="","",IF(O994=0,"Outside audit periods; ","")&amp;IF(F994="","No VAT category; ","")&amp;IF(ABS(Q994)&gt;Setup!$B$10,"VAT ≠ 15% × net; ","")&amp;IF(AND(F994="Standard domestic 15% (Box 7)",NOT(AND(LEN(D994)=15,LEFT(D994,1)="3",RIGHT(D994,1)="3",ISNUMBER(--D994)))),"Invalid/missing supplier VAT no; ","")&amp;IF(AND(L994="Yes",K994&lt;&gt;"Yes"),"VAT claimed without valid tax invoice; ","")&amp;IF(AND(L994="Yes",ISNUMBER(SEARCH("blocked",G994))),"Blocked input VAT claimed; ","")&amp;IF(AND(F994="Import - VAT paid at customs (Box 8)",M994=""),"Customs declaration no missing; ","")&amp;IF(AND(F994="Import - Reverse charge (Box 9)",E994="Saudi Arabia"),"RCM used for a local supplier; ","")&amp;IF(AND(L994="Yes",NOT(OR(F994="Standard domestic 15% (Box 7)",F994="Import - VAT paid at customs (Box 8)",F994="Import - Reverse charge (Box 9)"))),"VAT claimed on non-taxable category; ",""))</f>
        <v/>
      </c>
    </row>
    <row r="995">
      <c r="A995" s="17" t="n"/>
      <c r="B995" s="14" t="n"/>
      <c r="C995" s="14" t="n"/>
      <c r="D995" s="16" t="n"/>
      <c r="E995" s="14" t="n"/>
      <c r="F995" s="14" t="n"/>
      <c r="G995" s="14" t="n"/>
      <c r="H995" s="19" t="n"/>
      <c r="I995" s="19" t="n"/>
      <c r="J995" s="34">
        <f>IF(A995="","",H995+I995)</f>
        <v/>
      </c>
      <c r="K995" s="14" t="n"/>
      <c r="L995" s="14" t="n"/>
      <c r="M995" s="14" t="n"/>
      <c r="N995" s="14" t="n"/>
      <c r="O995" s="20">
        <f>IF(A995="","",SUMPRODUCT((A995&gt;=Setup!$C$19:$C$30)*(A995&lt;=Setup!$D$19:$D$30)*Setup!$A$19:$A$30))</f>
        <v/>
      </c>
      <c r="P995" s="34">
        <f>IF(A995="","",IF(OR(F995="Standard domestic 15% (Box 7)",F995="Import - VAT paid at customs (Box 8)",F995="Import - Reverse charge (Box 9)"),ROUND(H995*Setup!$B$9,2),0))</f>
        <v/>
      </c>
      <c r="Q995" s="34">
        <f>IF(A995="","",I995-P995)</f>
        <v/>
      </c>
      <c r="R995" s="34">
        <f>IF(A995="","",IF(L995="Yes",I995,0))</f>
        <v/>
      </c>
      <c r="S995" s="34">
        <f>IF(A995="","",IF(AND(L995="Yes",K995="Yes",NOT(ISNUMBER(SEARCH("blocked",G995))),OR(F995="Standard domestic 15% (Box 7)",F995="Import - VAT paid at customs (Box 8)",F995="Import - Reverse charge (Box 9)"),OR(F995&lt;&gt;"Standard domestic 15% (Box 7)",AND(LEN(D995)=15,LEFT(D995,1)="3",RIGHT(D995,1)="3",ISNUMBER(--D995)))),I995,0))</f>
        <v/>
      </c>
      <c r="T995" s="34">
        <f>IF(A995="","",R995-S995)</f>
        <v/>
      </c>
      <c r="U995" s="23">
        <f>IF(A995="","",IF(O995=0,"Outside audit periods; ","")&amp;IF(F995="","No VAT category; ","")&amp;IF(ABS(Q995)&gt;Setup!$B$10,"VAT ≠ 15% × net; ","")&amp;IF(AND(F995="Standard domestic 15% (Box 7)",NOT(AND(LEN(D995)=15,LEFT(D995,1)="3",RIGHT(D995,1)="3",ISNUMBER(--D995)))),"Invalid/missing supplier VAT no; ","")&amp;IF(AND(L995="Yes",K995&lt;&gt;"Yes"),"VAT claimed without valid tax invoice; ","")&amp;IF(AND(L995="Yes",ISNUMBER(SEARCH("blocked",G995))),"Blocked input VAT claimed; ","")&amp;IF(AND(F995="Import - VAT paid at customs (Box 8)",M995=""),"Customs declaration no missing; ","")&amp;IF(AND(F995="Import - Reverse charge (Box 9)",E995="Saudi Arabia"),"RCM used for a local supplier; ","")&amp;IF(AND(L995="Yes",NOT(OR(F995="Standard domestic 15% (Box 7)",F995="Import - VAT paid at customs (Box 8)",F995="Import - Reverse charge (Box 9)"))),"VAT claimed on non-taxable category; ",""))</f>
        <v/>
      </c>
    </row>
    <row r="996">
      <c r="A996" s="17" t="n"/>
      <c r="B996" s="14" t="n"/>
      <c r="C996" s="14" t="n"/>
      <c r="D996" s="16" t="n"/>
      <c r="E996" s="14" t="n"/>
      <c r="F996" s="14" t="n"/>
      <c r="G996" s="14" t="n"/>
      <c r="H996" s="19" t="n"/>
      <c r="I996" s="19" t="n"/>
      <c r="J996" s="34">
        <f>IF(A996="","",H996+I996)</f>
        <v/>
      </c>
      <c r="K996" s="14" t="n"/>
      <c r="L996" s="14" t="n"/>
      <c r="M996" s="14" t="n"/>
      <c r="N996" s="14" t="n"/>
      <c r="O996" s="20">
        <f>IF(A996="","",SUMPRODUCT((A996&gt;=Setup!$C$19:$C$30)*(A996&lt;=Setup!$D$19:$D$30)*Setup!$A$19:$A$30))</f>
        <v/>
      </c>
      <c r="P996" s="34">
        <f>IF(A996="","",IF(OR(F996="Standard domestic 15% (Box 7)",F996="Import - VAT paid at customs (Box 8)",F996="Import - Reverse charge (Box 9)"),ROUND(H996*Setup!$B$9,2),0))</f>
        <v/>
      </c>
      <c r="Q996" s="34">
        <f>IF(A996="","",I996-P996)</f>
        <v/>
      </c>
      <c r="R996" s="34">
        <f>IF(A996="","",IF(L996="Yes",I996,0))</f>
        <v/>
      </c>
      <c r="S996" s="34">
        <f>IF(A996="","",IF(AND(L996="Yes",K996="Yes",NOT(ISNUMBER(SEARCH("blocked",G996))),OR(F996="Standard domestic 15% (Box 7)",F996="Import - VAT paid at customs (Box 8)",F996="Import - Reverse charge (Box 9)"),OR(F996&lt;&gt;"Standard domestic 15% (Box 7)",AND(LEN(D996)=15,LEFT(D996,1)="3",RIGHT(D996,1)="3",ISNUMBER(--D996)))),I996,0))</f>
        <v/>
      </c>
      <c r="T996" s="34">
        <f>IF(A996="","",R996-S996)</f>
        <v/>
      </c>
      <c r="U996" s="23">
        <f>IF(A996="","",IF(O996=0,"Outside audit periods; ","")&amp;IF(F996="","No VAT category; ","")&amp;IF(ABS(Q996)&gt;Setup!$B$10,"VAT ≠ 15% × net; ","")&amp;IF(AND(F996="Standard domestic 15% (Box 7)",NOT(AND(LEN(D996)=15,LEFT(D996,1)="3",RIGHT(D996,1)="3",ISNUMBER(--D996)))),"Invalid/missing supplier VAT no; ","")&amp;IF(AND(L996="Yes",K996&lt;&gt;"Yes"),"VAT claimed without valid tax invoice; ","")&amp;IF(AND(L996="Yes",ISNUMBER(SEARCH("blocked",G996))),"Blocked input VAT claimed; ","")&amp;IF(AND(F996="Import - VAT paid at customs (Box 8)",M996=""),"Customs declaration no missing; ","")&amp;IF(AND(F996="Import - Reverse charge (Box 9)",E996="Saudi Arabia"),"RCM used for a local supplier; ","")&amp;IF(AND(L996="Yes",NOT(OR(F996="Standard domestic 15% (Box 7)",F996="Import - VAT paid at customs (Box 8)",F996="Import - Reverse charge (Box 9)"))),"VAT claimed on non-taxable category; ",""))</f>
        <v/>
      </c>
    </row>
    <row r="997">
      <c r="A997" s="17" t="n"/>
      <c r="B997" s="14" t="n"/>
      <c r="C997" s="14" t="n"/>
      <c r="D997" s="16" t="n"/>
      <c r="E997" s="14" t="n"/>
      <c r="F997" s="14" t="n"/>
      <c r="G997" s="14" t="n"/>
      <c r="H997" s="19" t="n"/>
      <c r="I997" s="19" t="n"/>
      <c r="J997" s="34">
        <f>IF(A997="","",H997+I997)</f>
        <v/>
      </c>
      <c r="K997" s="14" t="n"/>
      <c r="L997" s="14" t="n"/>
      <c r="M997" s="14" t="n"/>
      <c r="N997" s="14" t="n"/>
      <c r="O997" s="20">
        <f>IF(A997="","",SUMPRODUCT((A997&gt;=Setup!$C$19:$C$30)*(A997&lt;=Setup!$D$19:$D$30)*Setup!$A$19:$A$30))</f>
        <v/>
      </c>
      <c r="P997" s="34">
        <f>IF(A997="","",IF(OR(F997="Standard domestic 15% (Box 7)",F997="Import - VAT paid at customs (Box 8)",F997="Import - Reverse charge (Box 9)"),ROUND(H997*Setup!$B$9,2),0))</f>
        <v/>
      </c>
      <c r="Q997" s="34">
        <f>IF(A997="","",I997-P997)</f>
        <v/>
      </c>
      <c r="R997" s="34">
        <f>IF(A997="","",IF(L997="Yes",I997,0))</f>
        <v/>
      </c>
      <c r="S997" s="34">
        <f>IF(A997="","",IF(AND(L997="Yes",K997="Yes",NOT(ISNUMBER(SEARCH("blocked",G997))),OR(F997="Standard domestic 15% (Box 7)",F997="Import - VAT paid at customs (Box 8)",F997="Import - Reverse charge (Box 9)"),OR(F997&lt;&gt;"Standard domestic 15% (Box 7)",AND(LEN(D997)=15,LEFT(D997,1)="3",RIGHT(D997,1)="3",ISNUMBER(--D997)))),I997,0))</f>
        <v/>
      </c>
      <c r="T997" s="34">
        <f>IF(A997="","",R997-S997)</f>
        <v/>
      </c>
      <c r="U997" s="23">
        <f>IF(A997="","",IF(O997=0,"Outside audit periods; ","")&amp;IF(F997="","No VAT category; ","")&amp;IF(ABS(Q997)&gt;Setup!$B$10,"VAT ≠ 15% × net; ","")&amp;IF(AND(F997="Standard domestic 15% (Box 7)",NOT(AND(LEN(D997)=15,LEFT(D997,1)="3",RIGHT(D997,1)="3",ISNUMBER(--D997)))),"Invalid/missing supplier VAT no; ","")&amp;IF(AND(L997="Yes",K997&lt;&gt;"Yes"),"VAT claimed without valid tax invoice; ","")&amp;IF(AND(L997="Yes",ISNUMBER(SEARCH("blocked",G997))),"Blocked input VAT claimed; ","")&amp;IF(AND(F997="Import - VAT paid at customs (Box 8)",M997=""),"Customs declaration no missing; ","")&amp;IF(AND(F997="Import - Reverse charge (Box 9)",E997="Saudi Arabia"),"RCM used for a local supplier; ","")&amp;IF(AND(L997="Yes",NOT(OR(F997="Standard domestic 15% (Box 7)",F997="Import - VAT paid at customs (Box 8)",F997="Import - Reverse charge (Box 9)"))),"VAT claimed on non-taxable category; ",""))</f>
        <v/>
      </c>
    </row>
    <row r="998">
      <c r="A998" s="17" t="n"/>
      <c r="B998" s="14" t="n"/>
      <c r="C998" s="14" t="n"/>
      <c r="D998" s="16" t="n"/>
      <c r="E998" s="14" t="n"/>
      <c r="F998" s="14" t="n"/>
      <c r="G998" s="14" t="n"/>
      <c r="H998" s="19" t="n"/>
      <c r="I998" s="19" t="n"/>
      <c r="J998" s="34">
        <f>IF(A998="","",H998+I998)</f>
        <v/>
      </c>
      <c r="K998" s="14" t="n"/>
      <c r="L998" s="14" t="n"/>
      <c r="M998" s="14" t="n"/>
      <c r="N998" s="14" t="n"/>
      <c r="O998" s="20">
        <f>IF(A998="","",SUMPRODUCT((A998&gt;=Setup!$C$19:$C$30)*(A998&lt;=Setup!$D$19:$D$30)*Setup!$A$19:$A$30))</f>
        <v/>
      </c>
      <c r="P998" s="34">
        <f>IF(A998="","",IF(OR(F998="Standard domestic 15% (Box 7)",F998="Import - VAT paid at customs (Box 8)",F998="Import - Reverse charge (Box 9)"),ROUND(H998*Setup!$B$9,2),0))</f>
        <v/>
      </c>
      <c r="Q998" s="34">
        <f>IF(A998="","",I998-P998)</f>
        <v/>
      </c>
      <c r="R998" s="34">
        <f>IF(A998="","",IF(L998="Yes",I998,0))</f>
        <v/>
      </c>
      <c r="S998" s="34">
        <f>IF(A998="","",IF(AND(L998="Yes",K998="Yes",NOT(ISNUMBER(SEARCH("blocked",G998))),OR(F998="Standard domestic 15% (Box 7)",F998="Import - VAT paid at customs (Box 8)",F998="Import - Reverse charge (Box 9)"),OR(F998&lt;&gt;"Standard domestic 15% (Box 7)",AND(LEN(D998)=15,LEFT(D998,1)="3",RIGHT(D998,1)="3",ISNUMBER(--D998)))),I998,0))</f>
        <v/>
      </c>
      <c r="T998" s="34">
        <f>IF(A998="","",R998-S998)</f>
        <v/>
      </c>
      <c r="U998" s="23">
        <f>IF(A998="","",IF(O998=0,"Outside audit periods; ","")&amp;IF(F998="","No VAT category; ","")&amp;IF(ABS(Q998)&gt;Setup!$B$10,"VAT ≠ 15% × net; ","")&amp;IF(AND(F998="Standard domestic 15% (Box 7)",NOT(AND(LEN(D998)=15,LEFT(D998,1)="3",RIGHT(D998,1)="3",ISNUMBER(--D998)))),"Invalid/missing supplier VAT no; ","")&amp;IF(AND(L998="Yes",K998&lt;&gt;"Yes"),"VAT claimed without valid tax invoice; ","")&amp;IF(AND(L998="Yes",ISNUMBER(SEARCH("blocked",G998))),"Blocked input VAT claimed; ","")&amp;IF(AND(F998="Import - VAT paid at customs (Box 8)",M998=""),"Customs declaration no missing; ","")&amp;IF(AND(F998="Import - Reverse charge (Box 9)",E998="Saudi Arabia"),"RCM used for a local supplier; ","")&amp;IF(AND(L998="Yes",NOT(OR(F998="Standard domestic 15% (Box 7)",F998="Import - VAT paid at customs (Box 8)",F998="Import - Reverse charge (Box 9)"))),"VAT claimed on non-taxable category; ",""))</f>
        <v/>
      </c>
    </row>
    <row r="999">
      <c r="A999" s="17" t="n"/>
      <c r="B999" s="14" t="n"/>
      <c r="C999" s="14" t="n"/>
      <c r="D999" s="16" t="n"/>
      <c r="E999" s="14" t="n"/>
      <c r="F999" s="14" t="n"/>
      <c r="G999" s="14" t="n"/>
      <c r="H999" s="19" t="n"/>
      <c r="I999" s="19" t="n"/>
      <c r="J999" s="34">
        <f>IF(A999="","",H999+I999)</f>
        <v/>
      </c>
      <c r="K999" s="14" t="n"/>
      <c r="L999" s="14" t="n"/>
      <c r="M999" s="14" t="n"/>
      <c r="N999" s="14" t="n"/>
      <c r="O999" s="20">
        <f>IF(A999="","",SUMPRODUCT((A999&gt;=Setup!$C$19:$C$30)*(A999&lt;=Setup!$D$19:$D$30)*Setup!$A$19:$A$30))</f>
        <v/>
      </c>
      <c r="P999" s="34">
        <f>IF(A999="","",IF(OR(F999="Standard domestic 15% (Box 7)",F999="Import - VAT paid at customs (Box 8)",F999="Import - Reverse charge (Box 9)"),ROUND(H999*Setup!$B$9,2),0))</f>
        <v/>
      </c>
      <c r="Q999" s="34">
        <f>IF(A999="","",I999-P999)</f>
        <v/>
      </c>
      <c r="R999" s="34">
        <f>IF(A999="","",IF(L999="Yes",I999,0))</f>
        <v/>
      </c>
      <c r="S999" s="34">
        <f>IF(A999="","",IF(AND(L999="Yes",K999="Yes",NOT(ISNUMBER(SEARCH("blocked",G999))),OR(F999="Standard domestic 15% (Box 7)",F999="Import - VAT paid at customs (Box 8)",F999="Import - Reverse charge (Box 9)"),OR(F999&lt;&gt;"Standard domestic 15% (Box 7)",AND(LEN(D999)=15,LEFT(D999,1)="3",RIGHT(D999,1)="3",ISNUMBER(--D999)))),I999,0))</f>
        <v/>
      </c>
      <c r="T999" s="34">
        <f>IF(A999="","",R999-S999)</f>
        <v/>
      </c>
      <c r="U999" s="23">
        <f>IF(A999="","",IF(O999=0,"Outside audit periods; ","")&amp;IF(F999="","No VAT category; ","")&amp;IF(ABS(Q999)&gt;Setup!$B$10,"VAT ≠ 15% × net; ","")&amp;IF(AND(F999="Standard domestic 15% (Box 7)",NOT(AND(LEN(D999)=15,LEFT(D999,1)="3",RIGHT(D999,1)="3",ISNUMBER(--D999)))),"Invalid/missing supplier VAT no; ","")&amp;IF(AND(L999="Yes",K999&lt;&gt;"Yes"),"VAT claimed without valid tax invoice; ","")&amp;IF(AND(L999="Yes",ISNUMBER(SEARCH("blocked",G999))),"Blocked input VAT claimed; ","")&amp;IF(AND(F999="Import - VAT paid at customs (Box 8)",M999=""),"Customs declaration no missing; ","")&amp;IF(AND(F999="Import - Reverse charge (Box 9)",E999="Saudi Arabia"),"RCM used for a local supplier; ","")&amp;IF(AND(L999="Yes",NOT(OR(F999="Standard domestic 15% (Box 7)",F999="Import - VAT paid at customs (Box 8)",F999="Import - Reverse charge (Box 9)"))),"VAT claimed on non-taxable category; ",""))</f>
        <v/>
      </c>
    </row>
    <row r="1000">
      <c r="A1000" s="17" t="n"/>
      <c r="B1000" s="14" t="n"/>
      <c r="C1000" s="14" t="n"/>
      <c r="D1000" s="16" t="n"/>
      <c r="E1000" s="14" t="n"/>
      <c r="F1000" s="14" t="n"/>
      <c r="G1000" s="14" t="n"/>
      <c r="H1000" s="19" t="n"/>
      <c r="I1000" s="19" t="n"/>
      <c r="J1000" s="34">
        <f>IF(A1000="","",H1000+I1000)</f>
        <v/>
      </c>
      <c r="K1000" s="14" t="n"/>
      <c r="L1000" s="14" t="n"/>
      <c r="M1000" s="14" t="n"/>
      <c r="N1000" s="14" t="n"/>
      <c r="O1000" s="20">
        <f>IF(A1000="","",SUMPRODUCT((A1000&gt;=Setup!$C$19:$C$30)*(A1000&lt;=Setup!$D$19:$D$30)*Setup!$A$19:$A$30))</f>
        <v/>
      </c>
      <c r="P1000" s="34">
        <f>IF(A1000="","",IF(OR(F1000="Standard domestic 15% (Box 7)",F1000="Import - VAT paid at customs (Box 8)",F1000="Import - Reverse charge (Box 9)"),ROUND(H1000*Setup!$B$9,2),0))</f>
        <v/>
      </c>
      <c r="Q1000" s="34">
        <f>IF(A1000="","",I1000-P1000)</f>
        <v/>
      </c>
      <c r="R1000" s="34">
        <f>IF(A1000="","",IF(L1000="Yes",I1000,0))</f>
        <v/>
      </c>
      <c r="S1000" s="34">
        <f>IF(A1000="","",IF(AND(L1000="Yes",K1000="Yes",NOT(ISNUMBER(SEARCH("blocked",G1000))),OR(F1000="Standard domestic 15% (Box 7)",F1000="Import - VAT paid at customs (Box 8)",F1000="Import - Reverse charge (Box 9)"),OR(F1000&lt;&gt;"Standard domestic 15% (Box 7)",AND(LEN(D1000)=15,LEFT(D1000,1)="3",RIGHT(D1000,1)="3",ISNUMBER(--D1000)))),I1000,0))</f>
        <v/>
      </c>
      <c r="T1000" s="34">
        <f>IF(A1000="","",R1000-S1000)</f>
        <v/>
      </c>
      <c r="U1000" s="23">
        <f>IF(A1000="","",IF(O1000=0,"Outside audit periods; ","")&amp;IF(F1000="","No VAT category; ","")&amp;IF(ABS(Q1000)&gt;Setup!$B$10,"VAT ≠ 15% × net; ","")&amp;IF(AND(F1000="Standard domestic 15% (Box 7)",NOT(AND(LEN(D1000)=15,LEFT(D1000,1)="3",RIGHT(D1000,1)="3",ISNUMBER(--D1000)))),"Invalid/missing supplier VAT no; ","")&amp;IF(AND(L1000="Yes",K1000&lt;&gt;"Yes"),"VAT claimed without valid tax invoice; ","")&amp;IF(AND(L1000="Yes",ISNUMBER(SEARCH("blocked",G1000))),"Blocked input VAT claimed; ","")&amp;IF(AND(F1000="Import - VAT paid at customs (Box 8)",M1000=""),"Customs declaration no missing; ","")&amp;IF(AND(F1000="Import - Reverse charge (Box 9)",E1000="Saudi Arabia"),"RCM used for a local supplier; ","")&amp;IF(AND(L1000="Yes",NOT(OR(F1000="Standard domestic 15% (Box 7)",F1000="Import - VAT paid at customs (Box 8)",F1000="Import - Reverse charge (Box 9)"))),"VAT claimed on non-taxable category; ",""))</f>
        <v/>
      </c>
    </row>
    <row r="1001">
      <c r="A1001" s="17" t="n"/>
      <c r="B1001" s="14" t="n"/>
      <c r="C1001" s="14" t="n"/>
      <c r="D1001" s="16" t="n"/>
      <c r="E1001" s="14" t="n"/>
      <c r="F1001" s="14" t="n"/>
      <c r="G1001" s="14" t="n"/>
      <c r="H1001" s="19" t="n"/>
      <c r="I1001" s="19" t="n"/>
      <c r="J1001" s="34">
        <f>IF(A1001="","",H1001+I1001)</f>
        <v/>
      </c>
      <c r="K1001" s="14" t="n"/>
      <c r="L1001" s="14" t="n"/>
      <c r="M1001" s="14" t="n"/>
      <c r="N1001" s="14" t="n"/>
      <c r="O1001" s="20">
        <f>IF(A1001="","",SUMPRODUCT((A1001&gt;=Setup!$C$19:$C$30)*(A1001&lt;=Setup!$D$19:$D$30)*Setup!$A$19:$A$30))</f>
        <v/>
      </c>
      <c r="P1001" s="34">
        <f>IF(A1001="","",IF(OR(F1001="Standard domestic 15% (Box 7)",F1001="Import - VAT paid at customs (Box 8)",F1001="Import - Reverse charge (Box 9)"),ROUND(H1001*Setup!$B$9,2),0))</f>
        <v/>
      </c>
      <c r="Q1001" s="34">
        <f>IF(A1001="","",I1001-P1001)</f>
        <v/>
      </c>
      <c r="R1001" s="34">
        <f>IF(A1001="","",IF(L1001="Yes",I1001,0))</f>
        <v/>
      </c>
      <c r="S1001" s="34">
        <f>IF(A1001="","",IF(AND(L1001="Yes",K1001="Yes",NOT(ISNUMBER(SEARCH("blocked",G1001))),OR(F1001="Standard domestic 15% (Box 7)",F1001="Import - VAT paid at customs (Box 8)",F1001="Import - Reverse charge (Box 9)"),OR(F1001&lt;&gt;"Standard domestic 15% (Box 7)",AND(LEN(D1001)=15,LEFT(D1001,1)="3",RIGHT(D1001,1)="3",ISNUMBER(--D1001)))),I1001,0))</f>
        <v/>
      </c>
      <c r="T1001" s="34">
        <f>IF(A1001="","",R1001-S1001)</f>
        <v/>
      </c>
      <c r="U1001" s="23">
        <f>IF(A1001="","",IF(O1001=0,"Outside audit periods; ","")&amp;IF(F1001="","No VAT category; ","")&amp;IF(ABS(Q1001)&gt;Setup!$B$10,"VAT ≠ 15% × net; ","")&amp;IF(AND(F1001="Standard domestic 15% (Box 7)",NOT(AND(LEN(D1001)=15,LEFT(D1001,1)="3",RIGHT(D1001,1)="3",ISNUMBER(--D1001)))),"Invalid/missing supplier VAT no; ","")&amp;IF(AND(L1001="Yes",K1001&lt;&gt;"Yes"),"VAT claimed without valid tax invoice; ","")&amp;IF(AND(L1001="Yes",ISNUMBER(SEARCH("blocked",G1001))),"Blocked input VAT claimed; ","")&amp;IF(AND(F1001="Import - VAT paid at customs (Box 8)",M1001=""),"Customs declaration no missing; ","")&amp;IF(AND(F1001="Import - Reverse charge (Box 9)",E1001="Saudi Arabia"),"RCM used for a local supplier; ","")&amp;IF(AND(L1001="Yes",NOT(OR(F1001="Standard domestic 15% (Box 7)",F1001="Import - VAT paid at customs (Box 8)",F1001="Import - Reverse charge (Box 9)"))),"VAT claimed on non-taxable category; ",""))</f>
        <v/>
      </c>
    </row>
    <row r="1002">
      <c r="A1002" s="17" t="n"/>
      <c r="B1002" s="14" t="n"/>
      <c r="C1002" s="14" t="n"/>
      <c r="D1002" s="16" t="n"/>
      <c r="E1002" s="14" t="n"/>
      <c r="F1002" s="14" t="n"/>
      <c r="G1002" s="14" t="n"/>
      <c r="H1002" s="19" t="n"/>
      <c r="I1002" s="19" t="n"/>
      <c r="J1002" s="34">
        <f>IF(A1002="","",H1002+I1002)</f>
        <v/>
      </c>
      <c r="K1002" s="14" t="n"/>
      <c r="L1002" s="14" t="n"/>
      <c r="M1002" s="14" t="n"/>
      <c r="N1002" s="14" t="n"/>
      <c r="O1002" s="20">
        <f>IF(A1002="","",SUMPRODUCT((A1002&gt;=Setup!$C$19:$C$30)*(A1002&lt;=Setup!$D$19:$D$30)*Setup!$A$19:$A$30))</f>
        <v/>
      </c>
      <c r="P1002" s="34">
        <f>IF(A1002="","",IF(OR(F1002="Standard domestic 15% (Box 7)",F1002="Import - VAT paid at customs (Box 8)",F1002="Import - Reverse charge (Box 9)"),ROUND(H1002*Setup!$B$9,2),0))</f>
        <v/>
      </c>
      <c r="Q1002" s="34">
        <f>IF(A1002="","",I1002-P1002)</f>
        <v/>
      </c>
      <c r="R1002" s="34">
        <f>IF(A1002="","",IF(L1002="Yes",I1002,0))</f>
        <v/>
      </c>
      <c r="S1002" s="34">
        <f>IF(A1002="","",IF(AND(L1002="Yes",K1002="Yes",NOT(ISNUMBER(SEARCH("blocked",G1002))),OR(F1002="Standard domestic 15% (Box 7)",F1002="Import - VAT paid at customs (Box 8)",F1002="Import - Reverse charge (Box 9)"),OR(F1002&lt;&gt;"Standard domestic 15% (Box 7)",AND(LEN(D1002)=15,LEFT(D1002,1)="3",RIGHT(D1002,1)="3",ISNUMBER(--D1002)))),I1002,0))</f>
        <v/>
      </c>
      <c r="T1002" s="34">
        <f>IF(A1002="","",R1002-S1002)</f>
        <v/>
      </c>
      <c r="U1002" s="23">
        <f>IF(A1002="","",IF(O1002=0,"Outside audit periods; ","")&amp;IF(F1002="","No VAT category; ","")&amp;IF(ABS(Q1002)&gt;Setup!$B$10,"VAT ≠ 15% × net; ","")&amp;IF(AND(F1002="Standard domestic 15% (Box 7)",NOT(AND(LEN(D1002)=15,LEFT(D1002,1)="3",RIGHT(D1002,1)="3",ISNUMBER(--D1002)))),"Invalid/missing supplier VAT no; ","")&amp;IF(AND(L1002="Yes",K1002&lt;&gt;"Yes"),"VAT claimed without valid tax invoice; ","")&amp;IF(AND(L1002="Yes",ISNUMBER(SEARCH("blocked",G1002))),"Blocked input VAT claimed; ","")&amp;IF(AND(F1002="Import - VAT paid at customs (Box 8)",M1002=""),"Customs declaration no missing; ","")&amp;IF(AND(F1002="Import - Reverse charge (Box 9)",E1002="Saudi Arabia"),"RCM used for a local supplier; ","")&amp;IF(AND(L1002="Yes",NOT(OR(F1002="Standard domestic 15% (Box 7)",F1002="Import - VAT paid at customs (Box 8)",F1002="Import - Reverse charge (Box 9)"))),"VAT claimed on non-taxable category; ",""))</f>
        <v/>
      </c>
    </row>
    <row r="1003">
      <c r="A1003" s="17" t="n"/>
      <c r="B1003" s="14" t="n"/>
      <c r="C1003" s="14" t="n"/>
      <c r="D1003" s="16" t="n"/>
      <c r="E1003" s="14" t="n"/>
      <c r="F1003" s="14" t="n"/>
      <c r="G1003" s="14" t="n"/>
      <c r="H1003" s="19" t="n"/>
      <c r="I1003" s="19" t="n"/>
      <c r="J1003" s="34">
        <f>IF(A1003="","",H1003+I1003)</f>
        <v/>
      </c>
      <c r="K1003" s="14" t="n"/>
      <c r="L1003" s="14" t="n"/>
      <c r="M1003" s="14" t="n"/>
      <c r="N1003" s="14" t="n"/>
      <c r="O1003" s="20">
        <f>IF(A1003="","",SUMPRODUCT((A1003&gt;=Setup!$C$19:$C$30)*(A1003&lt;=Setup!$D$19:$D$30)*Setup!$A$19:$A$30))</f>
        <v/>
      </c>
      <c r="P1003" s="34">
        <f>IF(A1003="","",IF(OR(F1003="Standard domestic 15% (Box 7)",F1003="Import - VAT paid at customs (Box 8)",F1003="Import - Reverse charge (Box 9)"),ROUND(H1003*Setup!$B$9,2),0))</f>
        <v/>
      </c>
      <c r="Q1003" s="34">
        <f>IF(A1003="","",I1003-P1003)</f>
        <v/>
      </c>
      <c r="R1003" s="34">
        <f>IF(A1003="","",IF(L1003="Yes",I1003,0))</f>
        <v/>
      </c>
      <c r="S1003" s="34">
        <f>IF(A1003="","",IF(AND(L1003="Yes",K1003="Yes",NOT(ISNUMBER(SEARCH("blocked",G1003))),OR(F1003="Standard domestic 15% (Box 7)",F1003="Import - VAT paid at customs (Box 8)",F1003="Import - Reverse charge (Box 9)"),OR(F1003&lt;&gt;"Standard domestic 15% (Box 7)",AND(LEN(D1003)=15,LEFT(D1003,1)="3",RIGHT(D1003,1)="3",ISNUMBER(--D1003)))),I1003,0))</f>
        <v/>
      </c>
      <c r="T1003" s="34">
        <f>IF(A1003="","",R1003-S1003)</f>
        <v/>
      </c>
      <c r="U1003" s="23">
        <f>IF(A1003="","",IF(O1003=0,"Outside audit periods; ","")&amp;IF(F1003="","No VAT category; ","")&amp;IF(ABS(Q1003)&gt;Setup!$B$10,"VAT ≠ 15% × net; ","")&amp;IF(AND(F1003="Standard domestic 15% (Box 7)",NOT(AND(LEN(D1003)=15,LEFT(D1003,1)="3",RIGHT(D1003,1)="3",ISNUMBER(--D1003)))),"Invalid/missing supplier VAT no; ","")&amp;IF(AND(L1003="Yes",K1003&lt;&gt;"Yes"),"VAT claimed without valid tax invoice; ","")&amp;IF(AND(L1003="Yes",ISNUMBER(SEARCH("blocked",G1003))),"Blocked input VAT claimed; ","")&amp;IF(AND(F1003="Import - VAT paid at customs (Box 8)",M1003=""),"Customs declaration no missing; ","")&amp;IF(AND(F1003="Import - Reverse charge (Box 9)",E1003="Saudi Arabia"),"RCM used for a local supplier; ","")&amp;IF(AND(L1003="Yes",NOT(OR(F1003="Standard domestic 15% (Box 7)",F1003="Import - VAT paid at customs (Box 8)",F1003="Import - Reverse charge (Box 9)"))),"VAT claimed on non-taxable category; ",""))</f>
        <v/>
      </c>
    </row>
    <row r="1004">
      <c r="A1004" s="17" t="n"/>
      <c r="B1004" s="14" t="n"/>
      <c r="C1004" s="14" t="n"/>
      <c r="D1004" s="16" t="n"/>
      <c r="E1004" s="14" t="n"/>
      <c r="F1004" s="14" t="n"/>
      <c r="G1004" s="14" t="n"/>
      <c r="H1004" s="19" t="n"/>
      <c r="I1004" s="19" t="n"/>
      <c r="J1004" s="34">
        <f>IF(A1004="","",H1004+I1004)</f>
        <v/>
      </c>
      <c r="K1004" s="14" t="n"/>
      <c r="L1004" s="14" t="n"/>
      <c r="M1004" s="14" t="n"/>
      <c r="N1004" s="14" t="n"/>
      <c r="O1004" s="20">
        <f>IF(A1004="","",SUMPRODUCT((A1004&gt;=Setup!$C$19:$C$30)*(A1004&lt;=Setup!$D$19:$D$30)*Setup!$A$19:$A$30))</f>
        <v/>
      </c>
      <c r="P1004" s="34">
        <f>IF(A1004="","",IF(OR(F1004="Standard domestic 15% (Box 7)",F1004="Import - VAT paid at customs (Box 8)",F1004="Import - Reverse charge (Box 9)"),ROUND(H1004*Setup!$B$9,2),0))</f>
        <v/>
      </c>
      <c r="Q1004" s="34">
        <f>IF(A1004="","",I1004-P1004)</f>
        <v/>
      </c>
      <c r="R1004" s="34">
        <f>IF(A1004="","",IF(L1004="Yes",I1004,0))</f>
        <v/>
      </c>
      <c r="S1004" s="34">
        <f>IF(A1004="","",IF(AND(L1004="Yes",K1004="Yes",NOT(ISNUMBER(SEARCH("blocked",G1004))),OR(F1004="Standard domestic 15% (Box 7)",F1004="Import - VAT paid at customs (Box 8)",F1004="Import - Reverse charge (Box 9)"),OR(F1004&lt;&gt;"Standard domestic 15% (Box 7)",AND(LEN(D1004)=15,LEFT(D1004,1)="3",RIGHT(D1004,1)="3",ISNUMBER(--D1004)))),I1004,0))</f>
        <v/>
      </c>
      <c r="T1004" s="34">
        <f>IF(A1004="","",R1004-S1004)</f>
        <v/>
      </c>
      <c r="U1004" s="23">
        <f>IF(A1004="","",IF(O1004=0,"Outside audit periods; ","")&amp;IF(F1004="","No VAT category; ","")&amp;IF(ABS(Q1004)&gt;Setup!$B$10,"VAT ≠ 15% × net; ","")&amp;IF(AND(F1004="Standard domestic 15% (Box 7)",NOT(AND(LEN(D1004)=15,LEFT(D1004,1)="3",RIGHT(D1004,1)="3",ISNUMBER(--D1004)))),"Invalid/missing supplier VAT no; ","")&amp;IF(AND(L1004="Yes",K1004&lt;&gt;"Yes"),"VAT claimed without valid tax invoice; ","")&amp;IF(AND(L1004="Yes",ISNUMBER(SEARCH("blocked",G1004))),"Blocked input VAT claimed; ","")&amp;IF(AND(F1004="Import - VAT paid at customs (Box 8)",M1004=""),"Customs declaration no missing; ","")&amp;IF(AND(F1004="Import - Reverse charge (Box 9)",E1004="Saudi Arabia"),"RCM used for a local supplier; ","")&amp;IF(AND(L1004="Yes",NOT(OR(F1004="Standard domestic 15% (Box 7)",F1004="Import - VAT paid at customs (Box 8)",F1004="Import - Reverse charge (Box 9)"))),"VAT claimed on non-taxable category; ",""))</f>
        <v/>
      </c>
    </row>
    <row r="1005">
      <c r="A1005" s="17" t="n"/>
      <c r="B1005" s="14" t="n"/>
      <c r="C1005" s="14" t="n"/>
      <c r="D1005" s="16" t="n"/>
      <c r="E1005" s="14" t="n"/>
      <c r="F1005" s="14" t="n"/>
      <c r="G1005" s="14" t="n"/>
      <c r="H1005" s="19" t="n"/>
      <c r="I1005" s="19" t="n"/>
      <c r="J1005" s="34">
        <f>IF(A1005="","",H1005+I1005)</f>
        <v/>
      </c>
      <c r="K1005" s="14" t="n"/>
      <c r="L1005" s="14" t="n"/>
      <c r="M1005" s="14" t="n"/>
      <c r="N1005" s="14" t="n"/>
      <c r="O1005" s="20">
        <f>IF(A1005="","",SUMPRODUCT((A1005&gt;=Setup!$C$19:$C$30)*(A1005&lt;=Setup!$D$19:$D$30)*Setup!$A$19:$A$30))</f>
        <v/>
      </c>
      <c r="P1005" s="34">
        <f>IF(A1005="","",IF(OR(F1005="Standard domestic 15% (Box 7)",F1005="Import - VAT paid at customs (Box 8)",F1005="Import - Reverse charge (Box 9)"),ROUND(H1005*Setup!$B$9,2),0))</f>
        <v/>
      </c>
      <c r="Q1005" s="34">
        <f>IF(A1005="","",I1005-P1005)</f>
        <v/>
      </c>
      <c r="R1005" s="34">
        <f>IF(A1005="","",IF(L1005="Yes",I1005,0))</f>
        <v/>
      </c>
      <c r="S1005" s="34">
        <f>IF(A1005="","",IF(AND(L1005="Yes",K1005="Yes",NOT(ISNUMBER(SEARCH("blocked",G1005))),OR(F1005="Standard domestic 15% (Box 7)",F1005="Import - VAT paid at customs (Box 8)",F1005="Import - Reverse charge (Box 9)"),OR(F1005&lt;&gt;"Standard domestic 15% (Box 7)",AND(LEN(D1005)=15,LEFT(D1005,1)="3",RIGHT(D1005,1)="3",ISNUMBER(--D1005)))),I1005,0))</f>
        <v/>
      </c>
      <c r="T1005" s="34">
        <f>IF(A1005="","",R1005-S1005)</f>
        <v/>
      </c>
      <c r="U1005" s="23">
        <f>IF(A1005="","",IF(O1005=0,"Outside audit periods; ","")&amp;IF(F1005="","No VAT category; ","")&amp;IF(ABS(Q1005)&gt;Setup!$B$10,"VAT ≠ 15% × net; ","")&amp;IF(AND(F1005="Standard domestic 15% (Box 7)",NOT(AND(LEN(D1005)=15,LEFT(D1005,1)="3",RIGHT(D1005,1)="3",ISNUMBER(--D1005)))),"Invalid/missing supplier VAT no; ","")&amp;IF(AND(L1005="Yes",K1005&lt;&gt;"Yes"),"VAT claimed without valid tax invoice; ","")&amp;IF(AND(L1005="Yes",ISNUMBER(SEARCH("blocked",G1005))),"Blocked input VAT claimed; ","")&amp;IF(AND(F1005="Import - VAT paid at customs (Box 8)",M1005=""),"Customs declaration no missing; ","")&amp;IF(AND(F1005="Import - Reverse charge (Box 9)",E1005="Saudi Arabia"),"RCM used for a local supplier; ","")&amp;IF(AND(L1005="Yes",NOT(OR(F1005="Standard domestic 15% (Box 7)",F1005="Import - VAT paid at customs (Box 8)",F1005="Import - Reverse charge (Box 9)"))),"VAT claimed on non-taxable category; ",""))</f>
        <v/>
      </c>
    </row>
    <row r="1006">
      <c r="A1006" s="17" t="n"/>
      <c r="B1006" s="14" t="n"/>
      <c r="C1006" s="14" t="n"/>
      <c r="D1006" s="16" t="n"/>
      <c r="E1006" s="14" t="n"/>
      <c r="F1006" s="14" t="n"/>
      <c r="G1006" s="14" t="n"/>
      <c r="H1006" s="19" t="n"/>
      <c r="I1006" s="19" t="n"/>
      <c r="J1006" s="34">
        <f>IF(A1006="","",H1006+I1006)</f>
        <v/>
      </c>
      <c r="K1006" s="14" t="n"/>
      <c r="L1006" s="14" t="n"/>
      <c r="M1006" s="14" t="n"/>
      <c r="N1006" s="14" t="n"/>
      <c r="O1006" s="20">
        <f>IF(A1006="","",SUMPRODUCT((A1006&gt;=Setup!$C$19:$C$30)*(A1006&lt;=Setup!$D$19:$D$30)*Setup!$A$19:$A$30))</f>
        <v/>
      </c>
      <c r="P1006" s="34">
        <f>IF(A1006="","",IF(OR(F1006="Standard domestic 15% (Box 7)",F1006="Import - VAT paid at customs (Box 8)",F1006="Import - Reverse charge (Box 9)"),ROUND(H1006*Setup!$B$9,2),0))</f>
        <v/>
      </c>
      <c r="Q1006" s="34">
        <f>IF(A1006="","",I1006-P1006)</f>
        <v/>
      </c>
      <c r="R1006" s="34">
        <f>IF(A1006="","",IF(L1006="Yes",I1006,0))</f>
        <v/>
      </c>
      <c r="S1006" s="34">
        <f>IF(A1006="","",IF(AND(L1006="Yes",K1006="Yes",NOT(ISNUMBER(SEARCH("blocked",G1006))),OR(F1006="Standard domestic 15% (Box 7)",F1006="Import - VAT paid at customs (Box 8)",F1006="Import - Reverse charge (Box 9)"),OR(F1006&lt;&gt;"Standard domestic 15% (Box 7)",AND(LEN(D1006)=15,LEFT(D1006,1)="3",RIGHT(D1006,1)="3",ISNUMBER(--D1006)))),I1006,0))</f>
        <v/>
      </c>
      <c r="T1006" s="34">
        <f>IF(A1006="","",R1006-S1006)</f>
        <v/>
      </c>
      <c r="U1006" s="23">
        <f>IF(A1006="","",IF(O1006=0,"Outside audit periods; ","")&amp;IF(F1006="","No VAT category; ","")&amp;IF(ABS(Q1006)&gt;Setup!$B$10,"VAT ≠ 15% × net; ","")&amp;IF(AND(F1006="Standard domestic 15% (Box 7)",NOT(AND(LEN(D1006)=15,LEFT(D1006,1)="3",RIGHT(D1006,1)="3",ISNUMBER(--D1006)))),"Invalid/missing supplier VAT no; ","")&amp;IF(AND(L1006="Yes",K1006&lt;&gt;"Yes"),"VAT claimed without valid tax invoice; ","")&amp;IF(AND(L1006="Yes",ISNUMBER(SEARCH("blocked",G1006))),"Blocked input VAT claimed; ","")&amp;IF(AND(F1006="Import - VAT paid at customs (Box 8)",M1006=""),"Customs declaration no missing; ","")&amp;IF(AND(F1006="Import - Reverse charge (Box 9)",E1006="Saudi Arabia"),"RCM used for a local supplier; ","")&amp;IF(AND(L1006="Yes",NOT(OR(F1006="Standard domestic 15% (Box 7)",F1006="Import - VAT paid at customs (Box 8)",F1006="Import - Reverse charge (Box 9)"))),"VAT claimed on non-taxable category; ",""))</f>
        <v/>
      </c>
    </row>
    <row r="1007">
      <c r="A1007" s="17" t="n"/>
      <c r="B1007" s="14" t="n"/>
      <c r="C1007" s="14" t="n"/>
      <c r="D1007" s="16" t="n"/>
      <c r="E1007" s="14" t="n"/>
      <c r="F1007" s="14" t="n"/>
      <c r="G1007" s="14" t="n"/>
      <c r="H1007" s="19" t="n"/>
      <c r="I1007" s="19" t="n"/>
      <c r="J1007" s="34">
        <f>IF(A1007="","",H1007+I1007)</f>
        <v/>
      </c>
      <c r="K1007" s="14" t="n"/>
      <c r="L1007" s="14" t="n"/>
      <c r="M1007" s="14" t="n"/>
      <c r="N1007" s="14" t="n"/>
      <c r="O1007" s="20">
        <f>IF(A1007="","",SUMPRODUCT((A1007&gt;=Setup!$C$19:$C$30)*(A1007&lt;=Setup!$D$19:$D$30)*Setup!$A$19:$A$30))</f>
        <v/>
      </c>
      <c r="P1007" s="34">
        <f>IF(A1007="","",IF(OR(F1007="Standard domestic 15% (Box 7)",F1007="Import - VAT paid at customs (Box 8)",F1007="Import - Reverse charge (Box 9)"),ROUND(H1007*Setup!$B$9,2),0))</f>
        <v/>
      </c>
      <c r="Q1007" s="34">
        <f>IF(A1007="","",I1007-P1007)</f>
        <v/>
      </c>
      <c r="R1007" s="34">
        <f>IF(A1007="","",IF(L1007="Yes",I1007,0))</f>
        <v/>
      </c>
      <c r="S1007" s="34">
        <f>IF(A1007="","",IF(AND(L1007="Yes",K1007="Yes",NOT(ISNUMBER(SEARCH("blocked",G1007))),OR(F1007="Standard domestic 15% (Box 7)",F1007="Import - VAT paid at customs (Box 8)",F1007="Import - Reverse charge (Box 9)"),OR(F1007&lt;&gt;"Standard domestic 15% (Box 7)",AND(LEN(D1007)=15,LEFT(D1007,1)="3",RIGHT(D1007,1)="3",ISNUMBER(--D1007)))),I1007,0))</f>
        <v/>
      </c>
      <c r="T1007" s="34">
        <f>IF(A1007="","",R1007-S1007)</f>
        <v/>
      </c>
      <c r="U1007" s="23">
        <f>IF(A1007="","",IF(O1007=0,"Outside audit periods; ","")&amp;IF(F1007="","No VAT category; ","")&amp;IF(ABS(Q1007)&gt;Setup!$B$10,"VAT ≠ 15% × net; ","")&amp;IF(AND(F1007="Standard domestic 15% (Box 7)",NOT(AND(LEN(D1007)=15,LEFT(D1007,1)="3",RIGHT(D1007,1)="3",ISNUMBER(--D1007)))),"Invalid/missing supplier VAT no; ","")&amp;IF(AND(L1007="Yes",K1007&lt;&gt;"Yes"),"VAT claimed without valid tax invoice; ","")&amp;IF(AND(L1007="Yes",ISNUMBER(SEARCH("blocked",G1007))),"Blocked input VAT claimed; ","")&amp;IF(AND(F1007="Import - VAT paid at customs (Box 8)",M1007=""),"Customs declaration no missing; ","")&amp;IF(AND(F1007="Import - Reverse charge (Box 9)",E1007="Saudi Arabia"),"RCM used for a local supplier; ","")&amp;IF(AND(L1007="Yes",NOT(OR(F1007="Standard domestic 15% (Box 7)",F1007="Import - VAT paid at customs (Box 8)",F1007="Import - Reverse charge (Box 9)"))),"VAT claimed on non-taxable category; ",""))</f>
        <v/>
      </c>
    </row>
    <row r="1008">
      <c r="A1008" s="17" t="n"/>
      <c r="B1008" s="14" t="n"/>
      <c r="C1008" s="14" t="n"/>
      <c r="D1008" s="16" t="n"/>
      <c r="E1008" s="14" t="n"/>
      <c r="F1008" s="14" t="n"/>
      <c r="G1008" s="14" t="n"/>
      <c r="H1008" s="19" t="n"/>
      <c r="I1008" s="19" t="n"/>
      <c r="J1008" s="34">
        <f>IF(A1008="","",H1008+I1008)</f>
        <v/>
      </c>
      <c r="K1008" s="14" t="n"/>
      <c r="L1008" s="14" t="n"/>
      <c r="M1008" s="14" t="n"/>
      <c r="N1008" s="14" t="n"/>
      <c r="O1008" s="20">
        <f>IF(A1008="","",SUMPRODUCT((A1008&gt;=Setup!$C$19:$C$30)*(A1008&lt;=Setup!$D$19:$D$30)*Setup!$A$19:$A$30))</f>
        <v/>
      </c>
      <c r="P1008" s="34">
        <f>IF(A1008="","",IF(OR(F1008="Standard domestic 15% (Box 7)",F1008="Import - VAT paid at customs (Box 8)",F1008="Import - Reverse charge (Box 9)"),ROUND(H1008*Setup!$B$9,2),0))</f>
        <v/>
      </c>
      <c r="Q1008" s="34">
        <f>IF(A1008="","",I1008-P1008)</f>
        <v/>
      </c>
      <c r="R1008" s="34">
        <f>IF(A1008="","",IF(L1008="Yes",I1008,0))</f>
        <v/>
      </c>
      <c r="S1008" s="34">
        <f>IF(A1008="","",IF(AND(L1008="Yes",K1008="Yes",NOT(ISNUMBER(SEARCH("blocked",G1008))),OR(F1008="Standard domestic 15% (Box 7)",F1008="Import - VAT paid at customs (Box 8)",F1008="Import - Reverse charge (Box 9)"),OR(F1008&lt;&gt;"Standard domestic 15% (Box 7)",AND(LEN(D1008)=15,LEFT(D1008,1)="3",RIGHT(D1008,1)="3",ISNUMBER(--D1008)))),I1008,0))</f>
        <v/>
      </c>
      <c r="T1008" s="34">
        <f>IF(A1008="","",R1008-S1008)</f>
        <v/>
      </c>
      <c r="U1008" s="23">
        <f>IF(A1008="","",IF(O1008=0,"Outside audit periods; ","")&amp;IF(F1008="","No VAT category; ","")&amp;IF(ABS(Q1008)&gt;Setup!$B$10,"VAT ≠ 15% × net; ","")&amp;IF(AND(F1008="Standard domestic 15% (Box 7)",NOT(AND(LEN(D1008)=15,LEFT(D1008,1)="3",RIGHT(D1008,1)="3",ISNUMBER(--D1008)))),"Invalid/missing supplier VAT no; ","")&amp;IF(AND(L1008="Yes",K1008&lt;&gt;"Yes"),"VAT claimed without valid tax invoice; ","")&amp;IF(AND(L1008="Yes",ISNUMBER(SEARCH("blocked",G1008))),"Blocked input VAT claimed; ","")&amp;IF(AND(F1008="Import - VAT paid at customs (Box 8)",M1008=""),"Customs declaration no missing; ","")&amp;IF(AND(F1008="Import - Reverse charge (Box 9)",E1008="Saudi Arabia"),"RCM used for a local supplier; ","")&amp;IF(AND(L1008="Yes",NOT(OR(F1008="Standard domestic 15% (Box 7)",F1008="Import - VAT paid at customs (Box 8)",F1008="Import - Reverse charge (Box 9)"))),"VAT claimed on non-taxable category; ",""))</f>
        <v/>
      </c>
    </row>
    <row r="1009">
      <c r="A1009" s="17" t="n"/>
      <c r="B1009" s="14" t="n"/>
      <c r="C1009" s="14" t="n"/>
      <c r="D1009" s="16" t="n"/>
      <c r="E1009" s="14" t="n"/>
      <c r="F1009" s="14" t="n"/>
      <c r="G1009" s="14" t="n"/>
      <c r="H1009" s="19" t="n"/>
      <c r="I1009" s="19" t="n"/>
      <c r="J1009" s="34">
        <f>IF(A1009="","",H1009+I1009)</f>
        <v/>
      </c>
      <c r="K1009" s="14" t="n"/>
      <c r="L1009" s="14" t="n"/>
      <c r="M1009" s="14" t="n"/>
      <c r="N1009" s="14" t="n"/>
      <c r="O1009" s="20">
        <f>IF(A1009="","",SUMPRODUCT((A1009&gt;=Setup!$C$19:$C$30)*(A1009&lt;=Setup!$D$19:$D$30)*Setup!$A$19:$A$30))</f>
        <v/>
      </c>
      <c r="P1009" s="34">
        <f>IF(A1009="","",IF(OR(F1009="Standard domestic 15% (Box 7)",F1009="Import - VAT paid at customs (Box 8)",F1009="Import - Reverse charge (Box 9)"),ROUND(H1009*Setup!$B$9,2),0))</f>
        <v/>
      </c>
      <c r="Q1009" s="34">
        <f>IF(A1009="","",I1009-P1009)</f>
        <v/>
      </c>
      <c r="R1009" s="34">
        <f>IF(A1009="","",IF(L1009="Yes",I1009,0))</f>
        <v/>
      </c>
      <c r="S1009" s="34">
        <f>IF(A1009="","",IF(AND(L1009="Yes",K1009="Yes",NOT(ISNUMBER(SEARCH("blocked",G1009))),OR(F1009="Standard domestic 15% (Box 7)",F1009="Import - VAT paid at customs (Box 8)",F1009="Import - Reverse charge (Box 9)"),OR(F1009&lt;&gt;"Standard domestic 15% (Box 7)",AND(LEN(D1009)=15,LEFT(D1009,1)="3",RIGHT(D1009,1)="3",ISNUMBER(--D1009)))),I1009,0))</f>
        <v/>
      </c>
      <c r="T1009" s="34">
        <f>IF(A1009="","",R1009-S1009)</f>
        <v/>
      </c>
      <c r="U1009" s="23">
        <f>IF(A1009="","",IF(O1009=0,"Outside audit periods; ","")&amp;IF(F1009="","No VAT category; ","")&amp;IF(ABS(Q1009)&gt;Setup!$B$10,"VAT ≠ 15% × net; ","")&amp;IF(AND(F1009="Standard domestic 15% (Box 7)",NOT(AND(LEN(D1009)=15,LEFT(D1009,1)="3",RIGHT(D1009,1)="3",ISNUMBER(--D1009)))),"Invalid/missing supplier VAT no; ","")&amp;IF(AND(L1009="Yes",K1009&lt;&gt;"Yes"),"VAT claimed without valid tax invoice; ","")&amp;IF(AND(L1009="Yes",ISNUMBER(SEARCH("blocked",G1009))),"Blocked input VAT claimed; ","")&amp;IF(AND(F1009="Import - VAT paid at customs (Box 8)",M1009=""),"Customs declaration no missing; ","")&amp;IF(AND(F1009="Import - Reverse charge (Box 9)",E1009="Saudi Arabia"),"RCM used for a local supplier; ","")&amp;IF(AND(L1009="Yes",NOT(OR(F1009="Standard domestic 15% (Box 7)",F1009="Import - VAT paid at customs (Box 8)",F1009="Import - Reverse charge (Box 9)"))),"VAT claimed on non-taxable category; ",""))</f>
        <v/>
      </c>
    </row>
    <row r="1010">
      <c r="A1010" s="17" t="n"/>
      <c r="B1010" s="14" t="n"/>
      <c r="C1010" s="14" t="n"/>
      <c r="D1010" s="16" t="n"/>
      <c r="E1010" s="14" t="n"/>
      <c r="F1010" s="14" t="n"/>
      <c r="G1010" s="14" t="n"/>
      <c r="H1010" s="19" t="n"/>
      <c r="I1010" s="19" t="n"/>
      <c r="J1010" s="34">
        <f>IF(A1010="","",H1010+I1010)</f>
        <v/>
      </c>
      <c r="K1010" s="14" t="n"/>
      <c r="L1010" s="14" t="n"/>
      <c r="M1010" s="14" t="n"/>
      <c r="N1010" s="14" t="n"/>
      <c r="O1010" s="20">
        <f>IF(A1010="","",SUMPRODUCT((A1010&gt;=Setup!$C$19:$C$30)*(A1010&lt;=Setup!$D$19:$D$30)*Setup!$A$19:$A$30))</f>
        <v/>
      </c>
      <c r="P1010" s="34">
        <f>IF(A1010="","",IF(OR(F1010="Standard domestic 15% (Box 7)",F1010="Import - VAT paid at customs (Box 8)",F1010="Import - Reverse charge (Box 9)"),ROUND(H1010*Setup!$B$9,2),0))</f>
        <v/>
      </c>
      <c r="Q1010" s="34">
        <f>IF(A1010="","",I1010-P1010)</f>
        <v/>
      </c>
      <c r="R1010" s="34">
        <f>IF(A1010="","",IF(L1010="Yes",I1010,0))</f>
        <v/>
      </c>
      <c r="S1010" s="34">
        <f>IF(A1010="","",IF(AND(L1010="Yes",K1010="Yes",NOT(ISNUMBER(SEARCH("blocked",G1010))),OR(F1010="Standard domestic 15% (Box 7)",F1010="Import - VAT paid at customs (Box 8)",F1010="Import - Reverse charge (Box 9)"),OR(F1010&lt;&gt;"Standard domestic 15% (Box 7)",AND(LEN(D1010)=15,LEFT(D1010,1)="3",RIGHT(D1010,1)="3",ISNUMBER(--D1010)))),I1010,0))</f>
        <v/>
      </c>
      <c r="T1010" s="34">
        <f>IF(A1010="","",R1010-S1010)</f>
        <v/>
      </c>
      <c r="U1010" s="23">
        <f>IF(A1010="","",IF(O1010=0,"Outside audit periods; ","")&amp;IF(F1010="","No VAT category; ","")&amp;IF(ABS(Q1010)&gt;Setup!$B$10,"VAT ≠ 15% × net; ","")&amp;IF(AND(F1010="Standard domestic 15% (Box 7)",NOT(AND(LEN(D1010)=15,LEFT(D1010,1)="3",RIGHT(D1010,1)="3",ISNUMBER(--D1010)))),"Invalid/missing supplier VAT no; ","")&amp;IF(AND(L1010="Yes",K1010&lt;&gt;"Yes"),"VAT claimed without valid tax invoice; ","")&amp;IF(AND(L1010="Yes",ISNUMBER(SEARCH("blocked",G1010))),"Blocked input VAT claimed; ","")&amp;IF(AND(F1010="Import - VAT paid at customs (Box 8)",M1010=""),"Customs declaration no missing; ","")&amp;IF(AND(F1010="Import - Reverse charge (Box 9)",E1010="Saudi Arabia"),"RCM used for a local supplier; ","")&amp;IF(AND(L1010="Yes",NOT(OR(F1010="Standard domestic 15% (Box 7)",F1010="Import - VAT paid at customs (Box 8)",F1010="Import - Reverse charge (Box 9)"))),"VAT claimed on non-taxable category; ",""))</f>
        <v/>
      </c>
    </row>
    <row r="1011">
      <c r="A1011" s="17" t="n"/>
      <c r="B1011" s="14" t="n"/>
      <c r="C1011" s="14" t="n"/>
      <c r="D1011" s="16" t="n"/>
      <c r="E1011" s="14" t="n"/>
      <c r="F1011" s="14" t="n"/>
      <c r="G1011" s="14" t="n"/>
      <c r="H1011" s="19" t="n"/>
      <c r="I1011" s="19" t="n"/>
      <c r="J1011" s="34">
        <f>IF(A1011="","",H1011+I1011)</f>
        <v/>
      </c>
      <c r="K1011" s="14" t="n"/>
      <c r="L1011" s="14" t="n"/>
      <c r="M1011" s="14" t="n"/>
      <c r="N1011" s="14" t="n"/>
      <c r="O1011" s="20">
        <f>IF(A1011="","",SUMPRODUCT((A1011&gt;=Setup!$C$19:$C$30)*(A1011&lt;=Setup!$D$19:$D$30)*Setup!$A$19:$A$30))</f>
        <v/>
      </c>
      <c r="P1011" s="34">
        <f>IF(A1011="","",IF(OR(F1011="Standard domestic 15% (Box 7)",F1011="Import - VAT paid at customs (Box 8)",F1011="Import - Reverse charge (Box 9)"),ROUND(H1011*Setup!$B$9,2),0))</f>
        <v/>
      </c>
      <c r="Q1011" s="34">
        <f>IF(A1011="","",I1011-P1011)</f>
        <v/>
      </c>
      <c r="R1011" s="34">
        <f>IF(A1011="","",IF(L1011="Yes",I1011,0))</f>
        <v/>
      </c>
      <c r="S1011" s="34">
        <f>IF(A1011="","",IF(AND(L1011="Yes",K1011="Yes",NOT(ISNUMBER(SEARCH("blocked",G1011))),OR(F1011="Standard domestic 15% (Box 7)",F1011="Import - VAT paid at customs (Box 8)",F1011="Import - Reverse charge (Box 9)"),OR(F1011&lt;&gt;"Standard domestic 15% (Box 7)",AND(LEN(D1011)=15,LEFT(D1011,1)="3",RIGHT(D1011,1)="3",ISNUMBER(--D1011)))),I1011,0))</f>
        <v/>
      </c>
      <c r="T1011" s="34">
        <f>IF(A1011="","",R1011-S1011)</f>
        <v/>
      </c>
      <c r="U1011" s="23">
        <f>IF(A1011="","",IF(O1011=0,"Outside audit periods; ","")&amp;IF(F1011="","No VAT category; ","")&amp;IF(ABS(Q1011)&gt;Setup!$B$10,"VAT ≠ 15% × net; ","")&amp;IF(AND(F1011="Standard domestic 15% (Box 7)",NOT(AND(LEN(D1011)=15,LEFT(D1011,1)="3",RIGHT(D1011,1)="3",ISNUMBER(--D1011)))),"Invalid/missing supplier VAT no; ","")&amp;IF(AND(L1011="Yes",K1011&lt;&gt;"Yes"),"VAT claimed without valid tax invoice; ","")&amp;IF(AND(L1011="Yes",ISNUMBER(SEARCH("blocked",G1011))),"Blocked input VAT claimed; ","")&amp;IF(AND(F1011="Import - VAT paid at customs (Box 8)",M1011=""),"Customs declaration no missing; ","")&amp;IF(AND(F1011="Import - Reverse charge (Box 9)",E1011="Saudi Arabia"),"RCM used for a local supplier; ","")&amp;IF(AND(L1011="Yes",NOT(OR(F1011="Standard domestic 15% (Box 7)",F1011="Import - VAT paid at customs (Box 8)",F1011="Import - Reverse charge (Box 9)"))),"VAT claimed on non-taxable category; ",""))</f>
        <v/>
      </c>
    </row>
    <row r="1012">
      <c r="A1012" s="17" t="n"/>
      <c r="B1012" s="14" t="n"/>
      <c r="C1012" s="14" t="n"/>
      <c r="D1012" s="16" t="n"/>
      <c r="E1012" s="14" t="n"/>
      <c r="F1012" s="14" t="n"/>
      <c r="G1012" s="14" t="n"/>
      <c r="H1012" s="19" t="n"/>
      <c r="I1012" s="19" t="n"/>
      <c r="J1012" s="34">
        <f>IF(A1012="","",H1012+I1012)</f>
        <v/>
      </c>
      <c r="K1012" s="14" t="n"/>
      <c r="L1012" s="14" t="n"/>
      <c r="M1012" s="14" t="n"/>
      <c r="N1012" s="14" t="n"/>
      <c r="O1012" s="20">
        <f>IF(A1012="","",SUMPRODUCT((A1012&gt;=Setup!$C$19:$C$30)*(A1012&lt;=Setup!$D$19:$D$30)*Setup!$A$19:$A$30))</f>
        <v/>
      </c>
      <c r="P1012" s="34">
        <f>IF(A1012="","",IF(OR(F1012="Standard domestic 15% (Box 7)",F1012="Import - VAT paid at customs (Box 8)",F1012="Import - Reverse charge (Box 9)"),ROUND(H1012*Setup!$B$9,2),0))</f>
        <v/>
      </c>
      <c r="Q1012" s="34">
        <f>IF(A1012="","",I1012-P1012)</f>
        <v/>
      </c>
      <c r="R1012" s="34">
        <f>IF(A1012="","",IF(L1012="Yes",I1012,0))</f>
        <v/>
      </c>
      <c r="S1012" s="34">
        <f>IF(A1012="","",IF(AND(L1012="Yes",K1012="Yes",NOT(ISNUMBER(SEARCH("blocked",G1012))),OR(F1012="Standard domestic 15% (Box 7)",F1012="Import - VAT paid at customs (Box 8)",F1012="Import - Reverse charge (Box 9)"),OR(F1012&lt;&gt;"Standard domestic 15% (Box 7)",AND(LEN(D1012)=15,LEFT(D1012,1)="3",RIGHT(D1012,1)="3",ISNUMBER(--D1012)))),I1012,0))</f>
        <v/>
      </c>
      <c r="T1012" s="34">
        <f>IF(A1012="","",R1012-S1012)</f>
        <v/>
      </c>
      <c r="U1012" s="23">
        <f>IF(A1012="","",IF(O1012=0,"Outside audit periods; ","")&amp;IF(F1012="","No VAT category; ","")&amp;IF(ABS(Q1012)&gt;Setup!$B$10,"VAT ≠ 15% × net; ","")&amp;IF(AND(F1012="Standard domestic 15% (Box 7)",NOT(AND(LEN(D1012)=15,LEFT(D1012,1)="3",RIGHT(D1012,1)="3",ISNUMBER(--D1012)))),"Invalid/missing supplier VAT no; ","")&amp;IF(AND(L1012="Yes",K1012&lt;&gt;"Yes"),"VAT claimed without valid tax invoice; ","")&amp;IF(AND(L1012="Yes",ISNUMBER(SEARCH("blocked",G1012))),"Blocked input VAT claimed; ","")&amp;IF(AND(F1012="Import - VAT paid at customs (Box 8)",M1012=""),"Customs declaration no missing; ","")&amp;IF(AND(F1012="Import - Reverse charge (Box 9)",E1012="Saudi Arabia"),"RCM used for a local supplier; ","")&amp;IF(AND(L1012="Yes",NOT(OR(F1012="Standard domestic 15% (Box 7)",F1012="Import - VAT paid at customs (Box 8)",F1012="Import - Reverse charge (Box 9)"))),"VAT claimed on non-taxable category; ",""))</f>
        <v/>
      </c>
    </row>
    <row r="1013">
      <c r="A1013" s="17" t="n"/>
      <c r="B1013" s="14" t="n"/>
      <c r="C1013" s="14" t="n"/>
      <c r="D1013" s="16" t="n"/>
      <c r="E1013" s="14" t="n"/>
      <c r="F1013" s="14" t="n"/>
      <c r="G1013" s="14" t="n"/>
      <c r="H1013" s="19" t="n"/>
      <c r="I1013" s="19" t="n"/>
      <c r="J1013" s="34">
        <f>IF(A1013="","",H1013+I1013)</f>
        <v/>
      </c>
      <c r="K1013" s="14" t="n"/>
      <c r="L1013" s="14" t="n"/>
      <c r="M1013" s="14" t="n"/>
      <c r="N1013" s="14" t="n"/>
      <c r="O1013" s="20">
        <f>IF(A1013="","",SUMPRODUCT((A1013&gt;=Setup!$C$19:$C$30)*(A1013&lt;=Setup!$D$19:$D$30)*Setup!$A$19:$A$30))</f>
        <v/>
      </c>
      <c r="P1013" s="34">
        <f>IF(A1013="","",IF(OR(F1013="Standard domestic 15% (Box 7)",F1013="Import - VAT paid at customs (Box 8)",F1013="Import - Reverse charge (Box 9)"),ROUND(H1013*Setup!$B$9,2),0))</f>
        <v/>
      </c>
      <c r="Q1013" s="34">
        <f>IF(A1013="","",I1013-P1013)</f>
        <v/>
      </c>
      <c r="R1013" s="34">
        <f>IF(A1013="","",IF(L1013="Yes",I1013,0))</f>
        <v/>
      </c>
      <c r="S1013" s="34">
        <f>IF(A1013="","",IF(AND(L1013="Yes",K1013="Yes",NOT(ISNUMBER(SEARCH("blocked",G1013))),OR(F1013="Standard domestic 15% (Box 7)",F1013="Import - VAT paid at customs (Box 8)",F1013="Import - Reverse charge (Box 9)"),OR(F1013&lt;&gt;"Standard domestic 15% (Box 7)",AND(LEN(D1013)=15,LEFT(D1013,1)="3",RIGHT(D1013,1)="3",ISNUMBER(--D1013)))),I1013,0))</f>
        <v/>
      </c>
      <c r="T1013" s="34">
        <f>IF(A1013="","",R1013-S1013)</f>
        <v/>
      </c>
      <c r="U1013" s="23">
        <f>IF(A1013="","",IF(O1013=0,"Outside audit periods; ","")&amp;IF(F1013="","No VAT category; ","")&amp;IF(ABS(Q1013)&gt;Setup!$B$10,"VAT ≠ 15% × net; ","")&amp;IF(AND(F1013="Standard domestic 15% (Box 7)",NOT(AND(LEN(D1013)=15,LEFT(D1013,1)="3",RIGHT(D1013,1)="3",ISNUMBER(--D1013)))),"Invalid/missing supplier VAT no; ","")&amp;IF(AND(L1013="Yes",K1013&lt;&gt;"Yes"),"VAT claimed without valid tax invoice; ","")&amp;IF(AND(L1013="Yes",ISNUMBER(SEARCH("blocked",G1013))),"Blocked input VAT claimed; ","")&amp;IF(AND(F1013="Import - VAT paid at customs (Box 8)",M1013=""),"Customs declaration no missing; ","")&amp;IF(AND(F1013="Import - Reverse charge (Box 9)",E1013="Saudi Arabia"),"RCM used for a local supplier; ","")&amp;IF(AND(L1013="Yes",NOT(OR(F1013="Standard domestic 15% (Box 7)",F1013="Import - VAT paid at customs (Box 8)",F1013="Import - Reverse charge (Box 9)"))),"VAT claimed on non-taxable category; ",""))</f>
        <v/>
      </c>
    </row>
    <row r="1014">
      <c r="A1014" s="17" t="n"/>
      <c r="B1014" s="14" t="n"/>
      <c r="C1014" s="14" t="n"/>
      <c r="D1014" s="16" t="n"/>
      <c r="E1014" s="14" t="n"/>
      <c r="F1014" s="14" t="n"/>
      <c r="G1014" s="14" t="n"/>
      <c r="H1014" s="19" t="n"/>
      <c r="I1014" s="19" t="n"/>
      <c r="J1014" s="34">
        <f>IF(A1014="","",H1014+I1014)</f>
        <v/>
      </c>
      <c r="K1014" s="14" t="n"/>
      <c r="L1014" s="14" t="n"/>
      <c r="M1014" s="14" t="n"/>
      <c r="N1014" s="14" t="n"/>
      <c r="O1014" s="20">
        <f>IF(A1014="","",SUMPRODUCT((A1014&gt;=Setup!$C$19:$C$30)*(A1014&lt;=Setup!$D$19:$D$30)*Setup!$A$19:$A$30))</f>
        <v/>
      </c>
      <c r="P1014" s="34">
        <f>IF(A1014="","",IF(OR(F1014="Standard domestic 15% (Box 7)",F1014="Import - VAT paid at customs (Box 8)",F1014="Import - Reverse charge (Box 9)"),ROUND(H1014*Setup!$B$9,2),0))</f>
        <v/>
      </c>
      <c r="Q1014" s="34">
        <f>IF(A1014="","",I1014-P1014)</f>
        <v/>
      </c>
      <c r="R1014" s="34">
        <f>IF(A1014="","",IF(L1014="Yes",I1014,0))</f>
        <v/>
      </c>
      <c r="S1014" s="34">
        <f>IF(A1014="","",IF(AND(L1014="Yes",K1014="Yes",NOT(ISNUMBER(SEARCH("blocked",G1014))),OR(F1014="Standard domestic 15% (Box 7)",F1014="Import - VAT paid at customs (Box 8)",F1014="Import - Reverse charge (Box 9)"),OR(F1014&lt;&gt;"Standard domestic 15% (Box 7)",AND(LEN(D1014)=15,LEFT(D1014,1)="3",RIGHT(D1014,1)="3",ISNUMBER(--D1014)))),I1014,0))</f>
        <v/>
      </c>
      <c r="T1014" s="34">
        <f>IF(A1014="","",R1014-S1014)</f>
        <v/>
      </c>
      <c r="U1014" s="23">
        <f>IF(A1014="","",IF(O1014=0,"Outside audit periods; ","")&amp;IF(F1014="","No VAT category; ","")&amp;IF(ABS(Q1014)&gt;Setup!$B$10,"VAT ≠ 15% × net; ","")&amp;IF(AND(F1014="Standard domestic 15% (Box 7)",NOT(AND(LEN(D1014)=15,LEFT(D1014,1)="3",RIGHT(D1014,1)="3",ISNUMBER(--D1014)))),"Invalid/missing supplier VAT no; ","")&amp;IF(AND(L1014="Yes",K1014&lt;&gt;"Yes"),"VAT claimed without valid tax invoice; ","")&amp;IF(AND(L1014="Yes",ISNUMBER(SEARCH("blocked",G1014))),"Blocked input VAT claimed; ","")&amp;IF(AND(F1014="Import - VAT paid at customs (Box 8)",M1014=""),"Customs declaration no missing; ","")&amp;IF(AND(F1014="Import - Reverse charge (Box 9)",E1014="Saudi Arabia"),"RCM used for a local supplier; ","")&amp;IF(AND(L1014="Yes",NOT(OR(F1014="Standard domestic 15% (Box 7)",F1014="Import - VAT paid at customs (Box 8)",F1014="Import - Reverse charge (Box 9)"))),"VAT claimed on non-taxable category; ",""))</f>
        <v/>
      </c>
    </row>
    <row r="1015">
      <c r="A1015" s="17" t="n"/>
      <c r="B1015" s="14" t="n"/>
      <c r="C1015" s="14" t="n"/>
      <c r="D1015" s="16" t="n"/>
      <c r="E1015" s="14" t="n"/>
      <c r="F1015" s="14" t="n"/>
      <c r="G1015" s="14" t="n"/>
      <c r="H1015" s="19" t="n"/>
      <c r="I1015" s="19" t="n"/>
      <c r="J1015" s="34">
        <f>IF(A1015="","",H1015+I1015)</f>
        <v/>
      </c>
      <c r="K1015" s="14" t="n"/>
      <c r="L1015" s="14" t="n"/>
      <c r="M1015" s="14" t="n"/>
      <c r="N1015" s="14" t="n"/>
      <c r="O1015" s="20">
        <f>IF(A1015="","",SUMPRODUCT((A1015&gt;=Setup!$C$19:$C$30)*(A1015&lt;=Setup!$D$19:$D$30)*Setup!$A$19:$A$30))</f>
        <v/>
      </c>
      <c r="P1015" s="34">
        <f>IF(A1015="","",IF(OR(F1015="Standard domestic 15% (Box 7)",F1015="Import - VAT paid at customs (Box 8)",F1015="Import - Reverse charge (Box 9)"),ROUND(H1015*Setup!$B$9,2),0))</f>
        <v/>
      </c>
      <c r="Q1015" s="34">
        <f>IF(A1015="","",I1015-P1015)</f>
        <v/>
      </c>
      <c r="R1015" s="34">
        <f>IF(A1015="","",IF(L1015="Yes",I1015,0))</f>
        <v/>
      </c>
      <c r="S1015" s="34">
        <f>IF(A1015="","",IF(AND(L1015="Yes",K1015="Yes",NOT(ISNUMBER(SEARCH("blocked",G1015))),OR(F1015="Standard domestic 15% (Box 7)",F1015="Import - VAT paid at customs (Box 8)",F1015="Import - Reverse charge (Box 9)"),OR(F1015&lt;&gt;"Standard domestic 15% (Box 7)",AND(LEN(D1015)=15,LEFT(D1015,1)="3",RIGHT(D1015,1)="3",ISNUMBER(--D1015)))),I1015,0))</f>
        <v/>
      </c>
      <c r="T1015" s="34">
        <f>IF(A1015="","",R1015-S1015)</f>
        <v/>
      </c>
      <c r="U1015" s="23">
        <f>IF(A1015="","",IF(O1015=0,"Outside audit periods; ","")&amp;IF(F1015="","No VAT category; ","")&amp;IF(ABS(Q1015)&gt;Setup!$B$10,"VAT ≠ 15% × net; ","")&amp;IF(AND(F1015="Standard domestic 15% (Box 7)",NOT(AND(LEN(D1015)=15,LEFT(D1015,1)="3",RIGHT(D1015,1)="3",ISNUMBER(--D1015)))),"Invalid/missing supplier VAT no; ","")&amp;IF(AND(L1015="Yes",K1015&lt;&gt;"Yes"),"VAT claimed without valid tax invoice; ","")&amp;IF(AND(L1015="Yes",ISNUMBER(SEARCH("blocked",G1015))),"Blocked input VAT claimed; ","")&amp;IF(AND(F1015="Import - VAT paid at customs (Box 8)",M1015=""),"Customs declaration no missing; ","")&amp;IF(AND(F1015="Import - Reverse charge (Box 9)",E1015="Saudi Arabia"),"RCM used for a local supplier; ","")&amp;IF(AND(L1015="Yes",NOT(OR(F1015="Standard domestic 15% (Box 7)",F1015="Import - VAT paid at customs (Box 8)",F1015="Import - Reverse charge (Box 9)"))),"VAT claimed on non-taxable category; ",""))</f>
        <v/>
      </c>
    </row>
    <row r="1016">
      <c r="A1016" s="17" t="n"/>
      <c r="B1016" s="14" t="n"/>
      <c r="C1016" s="14" t="n"/>
      <c r="D1016" s="16" t="n"/>
      <c r="E1016" s="14" t="n"/>
      <c r="F1016" s="14" t="n"/>
      <c r="G1016" s="14" t="n"/>
      <c r="H1016" s="19" t="n"/>
      <c r="I1016" s="19" t="n"/>
      <c r="J1016" s="34">
        <f>IF(A1016="","",H1016+I1016)</f>
        <v/>
      </c>
      <c r="K1016" s="14" t="n"/>
      <c r="L1016" s="14" t="n"/>
      <c r="M1016" s="14" t="n"/>
      <c r="N1016" s="14" t="n"/>
      <c r="O1016" s="20">
        <f>IF(A1016="","",SUMPRODUCT((A1016&gt;=Setup!$C$19:$C$30)*(A1016&lt;=Setup!$D$19:$D$30)*Setup!$A$19:$A$30))</f>
        <v/>
      </c>
      <c r="P1016" s="34">
        <f>IF(A1016="","",IF(OR(F1016="Standard domestic 15% (Box 7)",F1016="Import - VAT paid at customs (Box 8)",F1016="Import - Reverse charge (Box 9)"),ROUND(H1016*Setup!$B$9,2),0))</f>
        <v/>
      </c>
      <c r="Q1016" s="34">
        <f>IF(A1016="","",I1016-P1016)</f>
        <v/>
      </c>
      <c r="R1016" s="34">
        <f>IF(A1016="","",IF(L1016="Yes",I1016,0))</f>
        <v/>
      </c>
      <c r="S1016" s="34">
        <f>IF(A1016="","",IF(AND(L1016="Yes",K1016="Yes",NOT(ISNUMBER(SEARCH("blocked",G1016))),OR(F1016="Standard domestic 15% (Box 7)",F1016="Import - VAT paid at customs (Box 8)",F1016="Import - Reverse charge (Box 9)"),OR(F1016&lt;&gt;"Standard domestic 15% (Box 7)",AND(LEN(D1016)=15,LEFT(D1016,1)="3",RIGHT(D1016,1)="3",ISNUMBER(--D1016)))),I1016,0))</f>
        <v/>
      </c>
      <c r="T1016" s="34">
        <f>IF(A1016="","",R1016-S1016)</f>
        <v/>
      </c>
      <c r="U1016" s="23">
        <f>IF(A1016="","",IF(O1016=0,"Outside audit periods; ","")&amp;IF(F1016="","No VAT category; ","")&amp;IF(ABS(Q1016)&gt;Setup!$B$10,"VAT ≠ 15% × net; ","")&amp;IF(AND(F1016="Standard domestic 15% (Box 7)",NOT(AND(LEN(D1016)=15,LEFT(D1016,1)="3",RIGHT(D1016,1)="3",ISNUMBER(--D1016)))),"Invalid/missing supplier VAT no; ","")&amp;IF(AND(L1016="Yes",K1016&lt;&gt;"Yes"),"VAT claimed without valid tax invoice; ","")&amp;IF(AND(L1016="Yes",ISNUMBER(SEARCH("blocked",G1016))),"Blocked input VAT claimed; ","")&amp;IF(AND(F1016="Import - VAT paid at customs (Box 8)",M1016=""),"Customs declaration no missing; ","")&amp;IF(AND(F1016="Import - Reverse charge (Box 9)",E1016="Saudi Arabia"),"RCM used for a local supplier; ","")&amp;IF(AND(L1016="Yes",NOT(OR(F1016="Standard domestic 15% (Box 7)",F1016="Import - VAT paid at customs (Box 8)",F1016="Import - Reverse charge (Box 9)"))),"VAT claimed on non-taxable category; ",""))</f>
        <v/>
      </c>
    </row>
    <row r="1017">
      <c r="A1017" s="17" t="n"/>
      <c r="B1017" s="14" t="n"/>
      <c r="C1017" s="14" t="n"/>
      <c r="D1017" s="16" t="n"/>
      <c r="E1017" s="14" t="n"/>
      <c r="F1017" s="14" t="n"/>
      <c r="G1017" s="14" t="n"/>
      <c r="H1017" s="19" t="n"/>
      <c r="I1017" s="19" t="n"/>
      <c r="J1017" s="34">
        <f>IF(A1017="","",H1017+I1017)</f>
        <v/>
      </c>
      <c r="K1017" s="14" t="n"/>
      <c r="L1017" s="14" t="n"/>
      <c r="M1017" s="14" t="n"/>
      <c r="N1017" s="14" t="n"/>
      <c r="O1017" s="20">
        <f>IF(A1017="","",SUMPRODUCT((A1017&gt;=Setup!$C$19:$C$30)*(A1017&lt;=Setup!$D$19:$D$30)*Setup!$A$19:$A$30))</f>
        <v/>
      </c>
      <c r="P1017" s="34">
        <f>IF(A1017="","",IF(OR(F1017="Standard domestic 15% (Box 7)",F1017="Import - VAT paid at customs (Box 8)",F1017="Import - Reverse charge (Box 9)"),ROUND(H1017*Setup!$B$9,2),0))</f>
        <v/>
      </c>
      <c r="Q1017" s="34">
        <f>IF(A1017="","",I1017-P1017)</f>
        <v/>
      </c>
      <c r="R1017" s="34">
        <f>IF(A1017="","",IF(L1017="Yes",I1017,0))</f>
        <v/>
      </c>
      <c r="S1017" s="34">
        <f>IF(A1017="","",IF(AND(L1017="Yes",K1017="Yes",NOT(ISNUMBER(SEARCH("blocked",G1017))),OR(F1017="Standard domestic 15% (Box 7)",F1017="Import - VAT paid at customs (Box 8)",F1017="Import - Reverse charge (Box 9)"),OR(F1017&lt;&gt;"Standard domestic 15% (Box 7)",AND(LEN(D1017)=15,LEFT(D1017,1)="3",RIGHT(D1017,1)="3",ISNUMBER(--D1017)))),I1017,0))</f>
        <v/>
      </c>
      <c r="T1017" s="34">
        <f>IF(A1017="","",R1017-S1017)</f>
        <v/>
      </c>
      <c r="U1017" s="23">
        <f>IF(A1017="","",IF(O1017=0,"Outside audit periods; ","")&amp;IF(F1017="","No VAT category; ","")&amp;IF(ABS(Q1017)&gt;Setup!$B$10,"VAT ≠ 15% × net; ","")&amp;IF(AND(F1017="Standard domestic 15% (Box 7)",NOT(AND(LEN(D1017)=15,LEFT(D1017,1)="3",RIGHT(D1017,1)="3",ISNUMBER(--D1017)))),"Invalid/missing supplier VAT no; ","")&amp;IF(AND(L1017="Yes",K1017&lt;&gt;"Yes"),"VAT claimed without valid tax invoice; ","")&amp;IF(AND(L1017="Yes",ISNUMBER(SEARCH("blocked",G1017))),"Blocked input VAT claimed; ","")&amp;IF(AND(F1017="Import - VAT paid at customs (Box 8)",M1017=""),"Customs declaration no missing; ","")&amp;IF(AND(F1017="Import - Reverse charge (Box 9)",E1017="Saudi Arabia"),"RCM used for a local supplier; ","")&amp;IF(AND(L1017="Yes",NOT(OR(F1017="Standard domestic 15% (Box 7)",F1017="Import - VAT paid at customs (Box 8)",F1017="Import - Reverse charge (Box 9)"))),"VAT claimed on non-taxable category; ",""))</f>
        <v/>
      </c>
    </row>
    <row r="1018">
      <c r="A1018" s="17" t="n"/>
      <c r="B1018" s="14" t="n"/>
      <c r="C1018" s="14" t="n"/>
      <c r="D1018" s="16" t="n"/>
      <c r="E1018" s="14" t="n"/>
      <c r="F1018" s="14" t="n"/>
      <c r="G1018" s="14" t="n"/>
      <c r="H1018" s="19" t="n"/>
      <c r="I1018" s="19" t="n"/>
      <c r="J1018" s="34">
        <f>IF(A1018="","",H1018+I1018)</f>
        <v/>
      </c>
      <c r="K1018" s="14" t="n"/>
      <c r="L1018" s="14" t="n"/>
      <c r="M1018" s="14" t="n"/>
      <c r="N1018" s="14" t="n"/>
      <c r="O1018" s="20">
        <f>IF(A1018="","",SUMPRODUCT((A1018&gt;=Setup!$C$19:$C$30)*(A1018&lt;=Setup!$D$19:$D$30)*Setup!$A$19:$A$30))</f>
        <v/>
      </c>
      <c r="P1018" s="34">
        <f>IF(A1018="","",IF(OR(F1018="Standard domestic 15% (Box 7)",F1018="Import - VAT paid at customs (Box 8)",F1018="Import - Reverse charge (Box 9)"),ROUND(H1018*Setup!$B$9,2),0))</f>
        <v/>
      </c>
      <c r="Q1018" s="34">
        <f>IF(A1018="","",I1018-P1018)</f>
        <v/>
      </c>
      <c r="R1018" s="34">
        <f>IF(A1018="","",IF(L1018="Yes",I1018,0))</f>
        <v/>
      </c>
      <c r="S1018" s="34">
        <f>IF(A1018="","",IF(AND(L1018="Yes",K1018="Yes",NOT(ISNUMBER(SEARCH("blocked",G1018))),OR(F1018="Standard domestic 15% (Box 7)",F1018="Import - VAT paid at customs (Box 8)",F1018="Import - Reverse charge (Box 9)"),OR(F1018&lt;&gt;"Standard domestic 15% (Box 7)",AND(LEN(D1018)=15,LEFT(D1018,1)="3",RIGHT(D1018,1)="3",ISNUMBER(--D1018)))),I1018,0))</f>
        <v/>
      </c>
      <c r="T1018" s="34">
        <f>IF(A1018="","",R1018-S1018)</f>
        <v/>
      </c>
      <c r="U1018" s="23">
        <f>IF(A1018="","",IF(O1018=0,"Outside audit periods; ","")&amp;IF(F1018="","No VAT category; ","")&amp;IF(ABS(Q1018)&gt;Setup!$B$10,"VAT ≠ 15% × net; ","")&amp;IF(AND(F1018="Standard domestic 15% (Box 7)",NOT(AND(LEN(D1018)=15,LEFT(D1018,1)="3",RIGHT(D1018,1)="3",ISNUMBER(--D1018)))),"Invalid/missing supplier VAT no; ","")&amp;IF(AND(L1018="Yes",K1018&lt;&gt;"Yes"),"VAT claimed without valid tax invoice; ","")&amp;IF(AND(L1018="Yes",ISNUMBER(SEARCH("blocked",G1018))),"Blocked input VAT claimed; ","")&amp;IF(AND(F1018="Import - VAT paid at customs (Box 8)",M1018=""),"Customs declaration no missing; ","")&amp;IF(AND(F1018="Import - Reverse charge (Box 9)",E1018="Saudi Arabia"),"RCM used for a local supplier; ","")&amp;IF(AND(L1018="Yes",NOT(OR(F1018="Standard domestic 15% (Box 7)",F1018="Import - VAT paid at customs (Box 8)",F1018="Import - Reverse charge (Box 9)"))),"VAT claimed on non-taxable category; ",""))</f>
        <v/>
      </c>
    </row>
    <row r="1019">
      <c r="A1019" s="17" t="n"/>
      <c r="B1019" s="14" t="n"/>
      <c r="C1019" s="14" t="n"/>
      <c r="D1019" s="16" t="n"/>
      <c r="E1019" s="14" t="n"/>
      <c r="F1019" s="14" t="n"/>
      <c r="G1019" s="14" t="n"/>
      <c r="H1019" s="19" t="n"/>
      <c r="I1019" s="19" t="n"/>
      <c r="J1019" s="34">
        <f>IF(A1019="","",H1019+I1019)</f>
        <v/>
      </c>
      <c r="K1019" s="14" t="n"/>
      <c r="L1019" s="14" t="n"/>
      <c r="M1019" s="14" t="n"/>
      <c r="N1019" s="14" t="n"/>
      <c r="O1019" s="20">
        <f>IF(A1019="","",SUMPRODUCT((A1019&gt;=Setup!$C$19:$C$30)*(A1019&lt;=Setup!$D$19:$D$30)*Setup!$A$19:$A$30))</f>
        <v/>
      </c>
      <c r="P1019" s="34">
        <f>IF(A1019="","",IF(OR(F1019="Standard domestic 15% (Box 7)",F1019="Import - VAT paid at customs (Box 8)",F1019="Import - Reverse charge (Box 9)"),ROUND(H1019*Setup!$B$9,2),0))</f>
        <v/>
      </c>
      <c r="Q1019" s="34">
        <f>IF(A1019="","",I1019-P1019)</f>
        <v/>
      </c>
      <c r="R1019" s="34">
        <f>IF(A1019="","",IF(L1019="Yes",I1019,0))</f>
        <v/>
      </c>
      <c r="S1019" s="34">
        <f>IF(A1019="","",IF(AND(L1019="Yes",K1019="Yes",NOT(ISNUMBER(SEARCH("blocked",G1019))),OR(F1019="Standard domestic 15% (Box 7)",F1019="Import - VAT paid at customs (Box 8)",F1019="Import - Reverse charge (Box 9)"),OR(F1019&lt;&gt;"Standard domestic 15% (Box 7)",AND(LEN(D1019)=15,LEFT(D1019,1)="3",RIGHT(D1019,1)="3",ISNUMBER(--D1019)))),I1019,0))</f>
        <v/>
      </c>
      <c r="T1019" s="34">
        <f>IF(A1019="","",R1019-S1019)</f>
        <v/>
      </c>
      <c r="U1019" s="23">
        <f>IF(A1019="","",IF(O1019=0,"Outside audit periods; ","")&amp;IF(F1019="","No VAT category; ","")&amp;IF(ABS(Q1019)&gt;Setup!$B$10,"VAT ≠ 15% × net; ","")&amp;IF(AND(F1019="Standard domestic 15% (Box 7)",NOT(AND(LEN(D1019)=15,LEFT(D1019,1)="3",RIGHT(D1019,1)="3",ISNUMBER(--D1019)))),"Invalid/missing supplier VAT no; ","")&amp;IF(AND(L1019="Yes",K1019&lt;&gt;"Yes"),"VAT claimed without valid tax invoice; ","")&amp;IF(AND(L1019="Yes",ISNUMBER(SEARCH("blocked",G1019))),"Blocked input VAT claimed; ","")&amp;IF(AND(F1019="Import - VAT paid at customs (Box 8)",M1019=""),"Customs declaration no missing; ","")&amp;IF(AND(F1019="Import - Reverse charge (Box 9)",E1019="Saudi Arabia"),"RCM used for a local supplier; ","")&amp;IF(AND(L1019="Yes",NOT(OR(F1019="Standard domestic 15% (Box 7)",F1019="Import - VAT paid at customs (Box 8)",F1019="Import - Reverse charge (Box 9)"))),"VAT claimed on non-taxable category; ",""))</f>
        <v/>
      </c>
    </row>
    <row r="1020">
      <c r="A1020" s="17" t="n"/>
      <c r="B1020" s="14" t="n"/>
      <c r="C1020" s="14" t="n"/>
      <c r="D1020" s="16" t="n"/>
      <c r="E1020" s="14" t="n"/>
      <c r="F1020" s="14" t="n"/>
      <c r="G1020" s="14" t="n"/>
      <c r="H1020" s="19" t="n"/>
      <c r="I1020" s="19" t="n"/>
      <c r="J1020" s="34">
        <f>IF(A1020="","",H1020+I1020)</f>
        <v/>
      </c>
      <c r="K1020" s="14" t="n"/>
      <c r="L1020" s="14" t="n"/>
      <c r="M1020" s="14" t="n"/>
      <c r="N1020" s="14" t="n"/>
      <c r="O1020" s="20">
        <f>IF(A1020="","",SUMPRODUCT((A1020&gt;=Setup!$C$19:$C$30)*(A1020&lt;=Setup!$D$19:$D$30)*Setup!$A$19:$A$30))</f>
        <v/>
      </c>
      <c r="P1020" s="34">
        <f>IF(A1020="","",IF(OR(F1020="Standard domestic 15% (Box 7)",F1020="Import - VAT paid at customs (Box 8)",F1020="Import - Reverse charge (Box 9)"),ROUND(H1020*Setup!$B$9,2),0))</f>
        <v/>
      </c>
      <c r="Q1020" s="34">
        <f>IF(A1020="","",I1020-P1020)</f>
        <v/>
      </c>
      <c r="R1020" s="34">
        <f>IF(A1020="","",IF(L1020="Yes",I1020,0))</f>
        <v/>
      </c>
      <c r="S1020" s="34">
        <f>IF(A1020="","",IF(AND(L1020="Yes",K1020="Yes",NOT(ISNUMBER(SEARCH("blocked",G1020))),OR(F1020="Standard domestic 15% (Box 7)",F1020="Import - VAT paid at customs (Box 8)",F1020="Import - Reverse charge (Box 9)"),OR(F1020&lt;&gt;"Standard domestic 15% (Box 7)",AND(LEN(D1020)=15,LEFT(D1020,1)="3",RIGHT(D1020,1)="3",ISNUMBER(--D1020)))),I1020,0))</f>
        <v/>
      </c>
      <c r="T1020" s="34">
        <f>IF(A1020="","",R1020-S1020)</f>
        <v/>
      </c>
      <c r="U1020" s="23">
        <f>IF(A1020="","",IF(O1020=0,"Outside audit periods; ","")&amp;IF(F1020="","No VAT category; ","")&amp;IF(ABS(Q1020)&gt;Setup!$B$10,"VAT ≠ 15% × net; ","")&amp;IF(AND(F1020="Standard domestic 15% (Box 7)",NOT(AND(LEN(D1020)=15,LEFT(D1020,1)="3",RIGHT(D1020,1)="3",ISNUMBER(--D1020)))),"Invalid/missing supplier VAT no; ","")&amp;IF(AND(L1020="Yes",K1020&lt;&gt;"Yes"),"VAT claimed without valid tax invoice; ","")&amp;IF(AND(L1020="Yes",ISNUMBER(SEARCH("blocked",G1020))),"Blocked input VAT claimed; ","")&amp;IF(AND(F1020="Import - VAT paid at customs (Box 8)",M1020=""),"Customs declaration no missing; ","")&amp;IF(AND(F1020="Import - Reverse charge (Box 9)",E1020="Saudi Arabia"),"RCM used for a local supplier; ","")&amp;IF(AND(L1020="Yes",NOT(OR(F1020="Standard domestic 15% (Box 7)",F1020="Import - VAT paid at customs (Box 8)",F1020="Import - Reverse charge (Box 9)"))),"VAT claimed on non-taxable category; ",""))</f>
        <v/>
      </c>
    </row>
    <row r="1021">
      <c r="A1021" s="17" t="n"/>
      <c r="B1021" s="14" t="n"/>
      <c r="C1021" s="14" t="n"/>
      <c r="D1021" s="16" t="n"/>
      <c r="E1021" s="14" t="n"/>
      <c r="F1021" s="14" t="n"/>
      <c r="G1021" s="14" t="n"/>
      <c r="H1021" s="19" t="n"/>
      <c r="I1021" s="19" t="n"/>
      <c r="J1021" s="34">
        <f>IF(A1021="","",H1021+I1021)</f>
        <v/>
      </c>
      <c r="K1021" s="14" t="n"/>
      <c r="L1021" s="14" t="n"/>
      <c r="M1021" s="14" t="n"/>
      <c r="N1021" s="14" t="n"/>
      <c r="O1021" s="20">
        <f>IF(A1021="","",SUMPRODUCT((A1021&gt;=Setup!$C$19:$C$30)*(A1021&lt;=Setup!$D$19:$D$30)*Setup!$A$19:$A$30))</f>
        <v/>
      </c>
      <c r="P1021" s="34">
        <f>IF(A1021="","",IF(OR(F1021="Standard domestic 15% (Box 7)",F1021="Import - VAT paid at customs (Box 8)",F1021="Import - Reverse charge (Box 9)"),ROUND(H1021*Setup!$B$9,2),0))</f>
        <v/>
      </c>
      <c r="Q1021" s="34">
        <f>IF(A1021="","",I1021-P1021)</f>
        <v/>
      </c>
      <c r="R1021" s="34">
        <f>IF(A1021="","",IF(L1021="Yes",I1021,0))</f>
        <v/>
      </c>
      <c r="S1021" s="34">
        <f>IF(A1021="","",IF(AND(L1021="Yes",K1021="Yes",NOT(ISNUMBER(SEARCH("blocked",G1021))),OR(F1021="Standard domestic 15% (Box 7)",F1021="Import - VAT paid at customs (Box 8)",F1021="Import - Reverse charge (Box 9)"),OR(F1021&lt;&gt;"Standard domestic 15% (Box 7)",AND(LEN(D1021)=15,LEFT(D1021,1)="3",RIGHT(D1021,1)="3",ISNUMBER(--D1021)))),I1021,0))</f>
        <v/>
      </c>
      <c r="T1021" s="34">
        <f>IF(A1021="","",R1021-S1021)</f>
        <v/>
      </c>
      <c r="U1021" s="23">
        <f>IF(A1021="","",IF(O1021=0,"Outside audit periods; ","")&amp;IF(F1021="","No VAT category; ","")&amp;IF(ABS(Q1021)&gt;Setup!$B$10,"VAT ≠ 15% × net; ","")&amp;IF(AND(F1021="Standard domestic 15% (Box 7)",NOT(AND(LEN(D1021)=15,LEFT(D1021,1)="3",RIGHT(D1021,1)="3",ISNUMBER(--D1021)))),"Invalid/missing supplier VAT no; ","")&amp;IF(AND(L1021="Yes",K1021&lt;&gt;"Yes"),"VAT claimed without valid tax invoice; ","")&amp;IF(AND(L1021="Yes",ISNUMBER(SEARCH("blocked",G1021))),"Blocked input VAT claimed; ","")&amp;IF(AND(F1021="Import - VAT paid at customs (Box 8)",M1021=""),"Customs declaration no missing; ","")&amp;IF(AND(F1021="Import - Reverse charge (Box 9)",E1021="Saudi Arabia"),"RCM used for a local supplier; ","")&amp;IF(AND(L1021="Yes",NOT(OR(F1021="Standard domestic 15% (Box 7)",F1021="Import - VAT paid at customs (Box 8)",F1021="Import - Reverse charge (Box 9)"))),"VAT claimed on non-taxable category; ",""))</f>
        <v/>
      </c>
    </row>
    <row r="1022">
      <c r="A1022" s="17" t="n"/>
      <c r="B1022" s="14" t="n"/>
      <c r="C1022" s="14" t="n"/>
      <c r="D1022" s="16" t="n"/>
      <c r="E1022" s="14" t="n"/>
      <c r="F1022" s="14" t="n"/>
      <c r="G1022" s="14" t="n"/>
      <c r="H1022" s="19" t="n"/>
      <c r="I1022" s="19" t="n"/>
      <c r="J1022" s="34">
        <f>IF(A1022="","",H1022+I1022)</f>
        <v/>
      </c>
      <c r="K1022" s="14" t="n"/>
      <c r="L1022" s="14" t="n"/>
      <c r="M1022" s="14" t="n"/>
      <c r="N1022" s="14" t="n"/>
      <c r="O1022" s="20">
        <f>IF(A1022="","",SUMPRODUCT((A1022&gt;=Setup!$C$19:$C$30)*(A1022&lt;=Setup!$D$19:$D$30)*Setup!$A$19:$A$30))</f>
        <v/>
      </c>
      <c r="P1022" s="34">
        <f>IF(A1022="","",IF(OR(F1022="Standard domestic 15% (Box 7)",F1022="Import - VAT paid at customs (Box 8)",F1022="Import - Reverse charge (Box 9)"),ROUND(H1022*Setup!$B$9,2),0))</f>
        <v/>
      </c>
      <c r="Q1022" s="34">
        <f>IF(A1022="","",I1022-P1022)</f>
        <v/>
      </c>
      <c r="R1022" s="34">
        <f>IF(A1022="","",IF(L1022="Yes",I1022,0))</f>
        <v/>
      </c>
      <c r="S1022" s="34">
        <f>IF(A1022="","",IF(AND(L1022="Yes",K1022="Yes",NOT(ISNUMBER(SEARCH("blocked",G1022))),OR(F1022="Standard domestic 15% (Box 7)",F1022="Import - VAT paid at customs (Box 8)",F1022="Import - Reverse charge (Box 9)"),OR(F1022&lt;&gt;"Standard domestic 15% (Box 7)",AND(LEN(D1022)=15,LEFT(D1022,1)="3",RIGHT(D1022,1)="3",ISNUMBER(--D1022)))),I1022,0))</f>
        <v/>
      </c>
      <c r="T1022" s="34">
        <f>IF(A1022="","",R1022-S1022)</f>
        <v/>
      </c>
      <c r="U1022" s="23">
        <f>IF(A1022="","",IF(O1022=0,"Outside audit periods; ","")&amp;IF(F1022="","No VAT category; ","")&amp;IF(ABS(Q1022)&gt;Setup!$B$10,"VAT ≠ 15% × net; ","")&amp;IF(AND(F1022="Standard domestic 15% (Box 7)",NOT(AND(LEN(D1022)=15,LEFT(D1022,1)="3",RIGHT(D1022,1)="3",ISNUMBER(--D1022)))),"Invalid/missing supplier VAT no; ","")&amp;IF(AND(L1022="Yes",K1022&lt;&gt;"Yes"),"VAT claimed without valid tax invoice; ","")&amp;IF(AND(L1022="Yes",ISNUMBER(SEARCH("blocked",G1022))),"Blocked input VAT claimed; ","")&amp;IF(AND(F1022="Import - VAT paid at customs (Box 8)",M1022=""),"Customs declaration no missing; ","")&amp;IF(AND(F1022="Import - Reverse charge (Box 9)",E1022="Saudi Arabia"),"RCM used for a local supplier; ","")&amp;IF(AND(L1022="Yes",NOT(OR(F1022="Standard domestic 15% (Box 7)",F1022="Import - VAT paid at customs (Box 8)",F1022="Import - Reverse charge (Box 9)"))),"VAT claimed on non-taxable category; ",""))</f>
        <v/>
      </c>
    </row>
    <row r="1023">
      <c r="A1023" s="17" t="n"/>
      <c r="B1023" s="14" t="n"/>
      <c r="C1023" s="14" t="n"/>
      <c r="D1023" s="16" t="n"/>
      <c r="E1023" s="14" t="n"/>
      <c r="F1023" s="14" t="n"/>
      <c r="G1023" s="14" t="n"/>
      <c r="H1023" s="19" t="n"/>
      <c r="I1023" s="19" t="n"/>
      <c r="J1023" s="34">
        <f>IF(A1023="","",H1023+I1023)</f>
        <v/>
      </c>
      <c r="K1023" s="14" t="n"/>
      <c r="L1023" s="14" t="n"/>
      <c r="M1023" s="14" t="n"/>
      <c r="N1023" s="14" t="n"/>
      <c r="O1023" s="20">
        <f>IF(A1023="","",SUMPRODUCT((A1023&gt;=Setup!$C$19:$C$30)*(A1023&lt;=Setup!$D$19:$D$30)*Setup!$A$19:$A$30))</f>
        <v/>
      </c>
      <c r="P1023" s="34">
        <f>IF(A1023="","",IF(OR(F1023="Standard domestic 15% (Box 7)",F1023="Import - VAT paid at customs (Box 8)",F1023="Import - Reverse charge (Box 9)"),ROUND(H1023*Setup!$B$9,2),0))</f>
        <v/>
      </c>
      <c r="Q1023" s="34">
        <f>IF(A1023="","",I1023-P1023)</f>
        <v/>
      </c>
      <c r="R1023" s="34">
        <f>IF(A1023="","",IF(L1023="Yes",I1023,0))</f>
        <v/>
      </c>
      <c r="S1023" s="34">
        <f>IF(A1023="","",IF(AND(L1023="Yes",K1023="Yes",NOT(ISNUMBER(SEARCH("blocked",G1023))),OR(F1023="Standard domestic 15% (Box 7)",F1023="Import - VAT paid at customs (Box 8)",F1023="Import - Reverse charge (Box 9)"),OR(F1023&lt;&gt;"Standard domestic 15% (Box 7)",AND(LEN(D1023)=15,LEFT(D1023,1)="3",RIGHT(D1023,1)="3",ISNUMBER(--D1023)))),I1023,0))</f>
        <v/>
      </c>
      <c r="T1023" s="34">
        <f>IF(A1023="","",R1023-S1023)</f>
        <v/>
      </c>
      <c r="U1023" s="23">
        <f>IF(A1023="","",IF(O1023=0,"Outside audit periods; ","")&amp;IF(F1023="","No VAT category; ","")&amp;IF(ABS(Q1023)&gt;Setup!$B$10,"VAT ≠ 15% × net; ","")&amp;IF(AND(F1023="Standard domestic 15% (Box 7)",NOT(AND(LEN(D1023)=15,LEFT(D1023,1)="3",RIGHT(D1023,1)="3",ISNUMBER(--D1023)))),"Invalid/missing supplier VAT no; ","")&amp;IF(AND(L1023="Yes",K1023&lt;&gt;"Yes"),"VAT claimed without valid tax invoice; ","")&amp;IF(AND(L1023="Yes",ISNUMBER(SEARCH("blocked",G1023))),"Blocked input VAT claimed; ","")&amp;IF(AND(F1023="Import - VAT paid at customs (Box 8)",M1023=""),"Customs declaration no missing; ","")&amp;IF(AND(F1023="Import - Reverse charge (Box 9)",E1023="Saudi Arabia"),"RCM used for a local supplier; ","")&amp;IF(AND(L1023="Yes",NOT(OR(F1023="Standard domestic 15% (Box 7)",F1023="Import - VAT paid at customs (Box 8)",F1023="Import - Reverse charge (Box 9)"))),"VAT claimed on non-taxable category; ",""))</f>
        <v/>
      </c>
    </row>
    <row r="1024">
      <c r="A1024" s="17" t="n"/>
      <c r="B1024" s="14" t="n"/>
      <c r="C1024" s="14" t="n"/>
      <c r="D1024" s="16" t="n"/>
      <c r="E1024" s="14" t="n"/>
      <c r="F1024" s="14" t="n"/>
      <c r="G1024" s="14" t="n"/>
      <c r="H1024" s="19" t="n"/>
      <c r="I1024" s="19" t="n"/>
      <c r="J1024" s="34">
        <f>IF(A1024="","",H1024+I1024)</f>
        <v/>
      </c>
      <c r="K1024" s="14" t="n"/>
      <c r="L1024" s="14" t="n"/>
      <c r="M1024" s="14" t="n"/>
      <c r="N1024" s="14" t="n"/>
      <c r="O1024" s="20">
        <f>IF(A1024="","",SUMPRODUCT((A1024&gt;=Setup!$C$19:$C$30)*(A1024&lt;=Setup!$D$19:$D$30)*Setup!$A$19:$A$30))</f>
        <v/>
      </c>
      <c r="P1024" s="34">
        <f>IF(A1024="","",IF(OR(F1024="Standard domestic 15% (Box 7)",F1024="Import - VAT paid at customs (Box 8)",F1024="Import - Reverse charge (Box 9)"),ROUND(H1024*Setup!$B$9,2),0))</f>
        <v/>
      </c>
      <c r="Q1024" s="34">
        <f>IF(A1024="","",I1024-P1024)</f>
        <v/>
      </c>
      <c r="R1024" s="34">
        <f>IF(A1024="","",IF(L1024="Yes",I1024,0))</f>
        <v/>
      </c>
      <c r="S1024" s="34">
        <f>IF(A1024="","",IF(AND(L1024="Yes",K1024="Yes",NOT(ISNUMBER(SEARCH("blocked",G1024))),OR(F1024="Standard domestic 15% (Box 7)",F1024="Import - VAT paid at customs (Box 8)",F1024="Import - Reverse charge (Box 9)"),OR(F1024&lt;&gt;"Standard domestic 15% (Box 7)",AND(LEN(D1024)=15,LEFT(D1024,1)="3",RIGHT(D1024,1)="3",ISNUMBER(--D1024)))),I1024,0))</f>
        <v/>
      </c>
      <c r="T1024" s="34">
        <f>IF(A1024="","",R1024-S1024)</f>
        <v/>
      </c>
      <c r="U1024" s="23">
        <f>IF(A1024="","",IF(O1024=0,"Outside audit periods; ","")&amp;IF(F1024="","No VAT category; ","")&amp;IF(ABS(Q1024)&gt;Setup!$B$10,"VAT ≠ 15% × net; ","")&amp;IF(AND(F1024="Standard domestic 15% (Box 7)",NOT(AND(LEN(D1024)=15,LEFT(D1024,1)="3",RIGHT(D1024,1)="3",ISNUMBER(--D1024)))),"Invalid/missing supplier VAT no; ","")&amp;IF(AND(L1024="Yes",K1024&lt;&gt;"Yes"),"VAT claimed without valid tax invoice; ","")&amp;IF(AND(L1024="Yes",ISNUMBER(SEARCH("blocked",G1024))),"Blocked input VAT claimed; ","")&amp;IF(AND(F1024="Import - VAT paid at customs (Box 8)",M1024=""),"Customs declaration no missing; ","")&amp;IF(AND(F1024="Import - Reverse charge (Box 9)",E1024="Saudi Arabia"),"RCM used for a local supplier; ","")&amp;IF(AND(L1024="Yes",NOT(OR(F1024="Standard domestic 15% (Box 7)",F1024="Import - VAT paid at customs (Box 8)",F1024="Import - Reverse charge (Box 9)"))),"VAT claimed on non-taxable category; ",""))</f>
        <v/>
      </c>
    </row>
    <row r="1025">
      <c r="A1025" s="17" t="n"/>
      <c r="B1025" s="14" t="n"/>
      <c r="C1025" s="14" t="n"/>
      <c r="D1025" s="16" t="n"/>
      <c r="E1025" s="14" t="n"/>
      <c r="F1025" s="14" t="n"/>
      <c r="G1025" s="14" t="n"/>
      <c r="H1025" s="19" t="n"/>
      <c r="I1025" s="19" t="n"/>
      <c r="J1025" s="34">
        <f>IF(A1025="","",H1025+I1025)</f>
        <v/>
      </c>
      <c r="K1025" s="14" t="n"/>
      <c r="L1025" s="14" t="n"/>
      <c r="M1025" s="14" t="n"/>
      <c r="N1025" s="14" t="n"/>
      <c r="O1025" s="20">
        <f>IF(A1025="","",SUMPRODUCT((A1025&gt;=Setup!$C$19:$C$30)*(A1025&lt;=Setup!$D$19:$D$30)*Setup!$A$19:$A$30))</f>
        <v/>
      </c>
      <c r="P1025" s="34">
        <f>IF(A1025="","",IF(OR(F1025="Standard domestic 15% (Box 7)",F1025="Import - VAT paid at customs (Box 8)",F1025="Import - Reverse charge (Box 9)"),ROUND(H1025*Setup!$B$9,2),0))</f>
        <v/>
      </c>
      <c r="Q1025" s="34">
        <f>IF(A1025="","",I1025-P1025)</f>
        <v/>
      </c>
      <c r="R1025" s="34">
        <f>IF(A1025="","",IF(L1025="Yes",I1025,0))</f>
        <v/>
      </c>
      <c r="S1025" s="34">
        <f>IF(A1025="","",IF(AND(L1025="Yes",K1025="Yes",NOT(ISNUMBER(SEARCH("blocked",G1025))),OR(F1025="Standard domestic 15% (Box 7)",F1025="Import - VAT paid at customs (Box 8)",F1025="Import - Reverse charge (Box 9)"),OR(F1025&lt;&gt;"Standard domestic 15% (Box 7)",AND(LEN(D1025)=15,LEFT(D1025,1)="3",RIGHT(D1025,1)="3",ISNUMBER(--D1025)))),I1025,0))</f>
        <v/>
      </c>
      <c r="T1025" s="34">
        <f>IF(A1025="","",R1025-S1025)</f>
        <v/>
      </c>
      <c r="U1025" s="23">
        <f>IF(A1025="","",IF(O1025=0,"Outside audit periods; ","")&amp;IF(F1025="","No VAT category; ","")&amp;IF(ABS(Q1025)&gt;Setup!$B$10,"VAT ≠ 15% × net; ","")&amp;IF(AND(F1025="Standard domestic 15% (Box 7)",NOT(AND(LEN(D1025)=15,LEFT(D1025,1)="3",RIGHT(D1025,1)="3",ISNUMBER(--D1025)))),"Invalid/missing supplier VAT no; ","")&amp;IF(AND(L1025="Yes",K1025&lt;&gt;"Yes"),"VAT claimed without valid tax invoice; ","")&amp;IF(AND(L1025="Yes",ISNUMBER(SEARCH("blocked",G1025))),"Blocked input VAT claimed; ","")&amp;IF(AND(F1025="Import - VAT paid at customs (Box 8)",M1025=""),"Customs declaration no missing; ","")&amp;IF(AND(F1025="Import - Reverse charge (Box 9)",E1025="Saudi Arabia"),"RCM used for a local supplier; ","")&amp;IF(AND(L1025="Yes",NOT(OR(F1025="Standard domestic 15% (Box 7)",F1025="Import - VAT paid at customs (Box 8)",F1025="Import - Reverse charge (Box 9)"))),"VAT claimed on non-taxable category; ",""))</f>
        <v/>
      </c>
    </row>
    <row r="1026">
      <c r="A1026" s="17" t="n"/>
      <c r="B1026" s="14" t="n"/>
      <c r="C1026" s="14" t="n"/>
      <c r="D1026" s="16" t="n"/>
      <c r="E1026" s="14" t="n"/>
      <c r="F1026" s="14" t="n"/>
      <c r="G1026" s="14" t="n"/>
      <c r="H1026" s="19" t="n"/>
      <c r="I1026" s="19" t="n"/>
      <c r="J1026" s="34">
        <f>IF(A1026="","",H1026+I1026)</f>
        <v/>
      </c>
      <c r="K1026" s="14" t="n"/>
      <c r="L1026" s="14" t="n"/>
      <c r="M1026" s="14" t="n"/>
      <c r="N1026" s="14" t="n"/>
      <c r="O1026" s="20">
        <f>IF(A1026="","",SUMPRODUCT((A1026&gt;=Setup!$C$19:$C$30)*(A1026&lt;=Setup!$D$19:$D$30)*Setup!$A$19:$A$30))</f>
        <v/>
      </c>
      <c r="P1026" s="34">
        <f>IF(A1026="","",IF(OR(F1026="Standard domestic 15% (Box 7)",F1026="Import - VAT paid at customs (Box 8)",F1026="Import - Reverse charge (Box 9)"),ROUND(H1026*Setup!$B$9,2),0))</f>
        <v/>
      </c>
      <c r="Q1026" s="34">
        <f>IF(A1026="","",I1026-P1026)</f>
        <v/>
      </c>
      <c r="R1026" s="34">
        <f>IF(A1026="","",IF(L1026="Yes",I1026,0))</f>
        <v/>
      </c>
      <c r="S1026" s="34">
        <f>IF(A1026="","",IF(AND(L1026="Yes",K1026="Yes",NOT(ISNUMBER(SEARCH("blocked",G1026))),OR(F1026="Standard domestic 15% (Box 7)",F1026="Import - VAT paid at customs (Box 8)",F1026="Import - Reverse charge (Box 9)"),OR(F1026&lt;&gt;"Standard domestic 15% (Box 7)",AND(LEN(D1026)=15,LEFT(D1026,1)="3",RIGHT(D1026,1)="3",ISNUMBER(--D1026)))),I1026,0))</f>
        <v/>
      </c>
      <c r="T1026" s="34">
        <f>IF(A1026="","",R1026-S1026)</f>
        <v/>
      </c>
      <c r="U1026" s="23">
        <f>IF(A1026="","",IF(O1026=0,"Outside audit periods; ","")&amp;IF(F1026="","No VAT category; ","")&amp;IF(ABS(Q1026)&gt;Setup!$B$10,"VAT ≠ 15% × net; ","")&amp;IF(AND(F1026="Standard domestic 15% (Box 7)",NOT(AND(LEN(D1026)=15,LEFT(D1026,1)="3",RIGHT(D1026,1)="3",ISNUMBER(--D1026)))),"Invalid/missing supplier VAT no; ","")&amp;IF(AND(L1026="Yes",K1026&lt;&gt;"Yes"),"VAT claimed without valid tax invoice; ","")&amp;IF(AND(L1026="Yes",ISNUMBER(SEARCH("blocked",G1026))),"Blocked input VAT claimed; ","")&amp;IF(AND(F1026="Import - VAT paid at customs (Box 8)",M1026=""),"Customs declaration no missing; ","")&amp;IF(AND(F1026="Import - Reverse charge (Box 9)",E1026="Saudi Arabia"),"RCM used for a local supplier; ","")&amp;IF(AND(L1026="Yes",NOT(OR(F1026="Standard domestic 15% (Box 7)",F1026="Import - VAT paid at customs (Box 8)",F1026="Import - Reverse charge (Box 9)"))),"VAT claimed on non-taxable category; ",""))</f>
        <v/>
      </c>
    </row>
    <row r="1027">
      <c r="A1027" s="17" t="n"/>
      <c r="B1027" s="14" t="n"/>
      <c r="C1027" s="14" t="n"/>
      <c r="D1027" s="16" t="n"/>
      <c r="E1027" s="14" t="n"/>
      <c r="F1027" s="14" t="n"/>
      <c r="G1027" s="14" t="n"/>
      <c r="H1027" s="19" t="n"/>
      <c r="I1027" s="19" t="n"/>
      <c r="J1027" s="34">
        <f>IF(A1027="","",H1027+I1027)</f>
        <v/>
      </c>
      <c r="K1027" s="14" t="n"/>
      <c r="L1027" s="14" t="n"/>
      <c r="M1027" s="14" t="n"/>
      <c r="N1027" s="14" t="n"/>
      <c r="O1027" s="20">
        <f>IF(A1027="","",SUMPRODUCT((A1027&gt;=Setup!$C$19:$C$30)*(A1027&lt;=Setup!$D$19:$D$30)*Setup!$A$19:$A$30))</f>
        <v/>
      </c>
      <c r="P1027" s="34">
        <f>IF(A1027="","",IF(OR(F1027="Standard domestic 15% (Box 7)",F1027="Import - VAT paid at customs (Box 8)",F1027="Import - Reverse charge (Box 9)"),ROUND(H1027*Setup!$B$9,2),0))</f>
        <v/>
      </c>
      <c r="Q1027" s="34">
        <f>IF(A1027="","",I1027-P1027)</f>
        <v/>
      </c>
      <c r="R1027" s="34">
        <f>IF(A1027="","",IF(L1027="Yes",I1027,0))</f>
        <v/>
      </c>
      <c r="S1027" s="34">
        <f>IF(A1027="","",IF(AND(L1027="Yes",K1027="Yes",NOT(ISNUMBER(SEARCH("blocked",G1027))),OR(F1027="Standard domestic 15% (Box 7)",F1027="Import - VAT paid at customs (Box 8)",F1027="Import - Reverse charge (Box 9)"),OR(F1027&lt;&gt;"Standard domestic 15% (Box 7)",AND(LEN(D1027)=15,LEFT(D1027,1)="3",RIGHT(D1027,1)="3",ISNUMBER(--D1027)))),I1027,0))</f>
        <v/>
      </c>
      <c r="T1027" s="34">
        <f>IF(A1027="","",R1027-S1027)</f>
        <v/>
      </c>
      <c r="U1027" s="23">
        <f>IF(A1027="","",IF(O1027=0,"Outside audit periods; ","")&amp;IF(F1027="","No VAT category; ","")&amp;IF(ABS(Q1027)&gt;Setup!$B$10,"VAT ≠ 15% × net; ","")&amp;IF(AND(F1027="Standard domestic 15% (Box 7)",NOT(AND(LEN(D1027)=15,LEFT(D1027,1)="3",RIGHT(D1027,1)="3",ISNUMBER(--D1027)))),"Invalid/missing supplier VAT no; ","")&amp;IF(AND(L1027="Yes",K1027&lt;&gt;"Yes"),"VAT claimed without valid tax invoice; ","")&amp;IF(AND(L1027="Yes",ISNUMBER(SEARCH("blocked",G1027))),"Blocked input VAT claimed; ","")&amp;IF(AND(F1027="Import - VAT paid at customs (Box 8)",M1027=""),"Customs declaration no missing; ","")&amp;IF(AND(F1027="Import - Reverse charge (Box 9)",E1027="Saudi Arabia"),"RCM used for a local supplier; ","")&amp;IF(AND(L1027="Yes",NOT(OR(F1027="Standard domestic 15% (Box 7)",F1027="Import - VAT paid at customs (Box 8)",F1027="Import - Reverse charge (Box 9)"))),"VAT claimed on non-taxable category; ",""))</f>
        <v/>
      </c>
    </row>
    <row r="1028">
      <c r="A1028" s="17" t="n"/>
      <c r="B1028" s="14" t="n"/>
      <c r="C1028" s="14" t="n"/>
      <c r="D1028" s="16" t="n"/>
      <c r="E1028" s="14" t="n"/>
      <c r="F1028" s="14" t="n"/>
      <c r="G1028" s="14" t="n"/>
      <c r="H1028" s="19" t="n"/>
      <c r="I1028" s="19" t="n"/>
      <c r="J1028" s="34">
        <f>IF(A1028="","",H1028+I1028)</f>
        <v/>
      </c>
      <c r="K1028" s="14" t="n"/>
      <c r="L1028" s="14" t="n"/>
      <c r="M1028" s="14" t="n"/>
      <c r="N1028" s="14" t="n"/>
      <c r="O1028" s="20">
        <f>IF(A1028="","",SUMPRODUCT((A1028&gt;=Setup!$C$19:$C$30)*(A1028&lt;=Setup!$D$19:$D$30)*Setup!$A$19:$A$30))</f>
        <v/>
      </c>
      <c r="P1028" s="34">
        <f>IF(A1028="","",IF(OR(F1028="Standard domestic 15% (Box 7)",F1028="Import - VAT paid at customs (Box 8)",F1028="Import - Reverse charge (Box 9)"),ROUND(H1028*Setup!$B$9,2),0))</f>
        <v/>
      </c>
      <c r="Q1028" s="34">
        <f>IF(A1028="","",I1028-P1028)</f>
        <v/>
      </c>
      <c r="R1028" s="34">
        <f>IF(A1028="","",IF(L1028="Yes",I1028,0))</f>
        <v/>
      </c>
      <c r="S1028" s="34">
        <f>IF(A1028="","",IF(AND(L1028="Yes",K1028="Yes",NOT(ISNUMBER(SEARCH("blocked",G1028))),OR(F1028="Standard domestic 15% (Box 7)",F1028="Import - VAT paid at customs (Box 8)",F1028="Import - Reverse charge (Box 9)"),OR(F1028&lt;&gt;"Standard domestic 15% (Box 7)",AND(LEN(D1028)=15,LEFT(D1028,1)="3",RIGHT(D1028,1)="3",ISNUMBER(--D1028)))),I1028,0))</f>
        <v/>
      </c>
      <c r="T1028" s="34">
        <f>IF(A1028="","",R1028-S1028)</f>
        <v/>
      </c>
      <c r="U1028" s="23">
        <f>IF(A1028="","",IF(O1028=0,"Outside audit periods; ","")&amp;IF(F1028="","No VAT category; ","")&amp;IF(ABS(Q1028)&gt;Setup!$B$10,"VAT ≠ 15% × net; ","")&amp;IF(AND(F1028="Standard domestic 15% (Box 7)",NOT(AND(LEN(D1028)=15,LEFT(D1028,1)="3",RIGHT(D1028,1)="3",ISNUMBER(--D1028)))),"Invalid/missing supplier VAT no; ","")&amp;IF(AND(L1028="Yes",K1028&lt;&gt;"Yes"),"VAT claimed without valid tax invoice; ","")&amp;IF(AND(L1028="Yes",ISNUMBER(SEARCH("blocked",G1028))),"Blocked input VAT claimed; ","")&amp;IF(AND(F1028="Import - VAT paid at customs (Box 8)",M1028=""),"Customs declaration no missing; ","")&amp;IF(AND(F1028="Import - Reverse charge (Box 9)",E1028="Saudi Arabia"),"RCM used for a local supplier; ","")&amp;IF(AND(L1028="Yes",NOT(OR(F1028="Standard domestic 15% (Box 7)",F1028="Import - VAT paid at customs (Box 8)",F1028="Import - Reverse charge (Box 9)"))),"VAT claimed on non-taxable category; ",""))</f>
        <v/>
      </c>
    </row>
    <row r="1029">
      <c r="A1029" s="17" t="n"/>
      <c r="B1029" s="14" t="n"/>
      <c r="C1029" s="14" t="n"/>
      <c r="D1029" s="16" t="n"/>
      <c r="E1029" s="14" t="n"/>
      <c r="F1029" s="14" t="n"/>
      <c r="G1029" s="14" t="n"/>
      <c r="H1029" s="19" t="n"/>
      <c r="I1029" s="19" t="n"/>
      <c r="J1029" s="34">
        <f>IF(A1029="","",H1029+I1029)</f>
        <v/>
      </c>
      <c r="K1029" s="14" t="n"/>
      <c r="L1029" s="14" t="n"/>
      <c r="M1029" s="14" t="n"/>
      <c r="N1029" s="14" t="n"/>
      <c r="O1029" s="20">
        <f>IF(A1029="","",SUMPRODUCT((A1029&gt;=Setup!$C$19:$C$30)*(A1029&lt;=Setup!$D$19:$D$30)*Setup!$A$19:$A$30))</f>
        <v/>
      </c>
      <c r="P1029" s="34">
        <f>IF(A1029="","",IF(OR(F1029="Standard domestic 15% (Box 7)",F1029="Import - VAT paid at customs (Box 8)",F1029="Import - Reverse charge (Box 9)"),ROUND(H1029*Setup!$B$9,2),0))</f>
        <v/>
      </c>
      <c r="Q1029" s="34">
        <f>IF(A1029="","",I1029-P1029)</f>
        <v/>
      </c>
      <c r="R1029" s="34">
        <f>IF(A1029="","",IF(L1029="Yes",I1029,0))</f>
        <v/>
      </c>
      <c r="S1029" s="34">
        <f>IF(A1029="","",IF(AND(L1029="Yes",K1029="Yes",NOT(ISNUMBER(SEARCH("blocked",G1029))),OR(F1029="Standard domestic 15% (Box 7)",F1029="Import - VAT paid at customs (Box 8)",F1029="Import - Reverse charge (Box 9)"),OR(F1029&lt;&gt;"Standard domestic 15% (Box 7)",AND(LEN(D1029)=15,LEFT(D1029,1)="3",RIGHT(D1029,1)="3",ISNUMBER(--D1029)))),I1029,0))</f>
        <v/>
      </c>
      <c r="T1029" s="34">
        <f>IF(A1029="","",R1029-S1029)</f>
        <v/>
      </c>
      <c r="U1029" s="23">
        <f>IF(A1029="","",IF(O1029=0,"Outside audit periods; ","")&amp;IF(F1029="","No VAT category; ","")&amp;IF(ABS(Q1029)&gt;Setup!$B$10,"VAT ≠ 15% × net; ","")&amp;IF(AND(F1029="Standard domestic 15% (Box 7)",NOT(AND(LEN(D1029)=15,LEFT(D1029,1)="3",RIGHT(D1029,1)="3",ISNUMBER(--D1029)))),"Invalid/missing supplier VAT no; ","")&amp;IF(AND(L1029="Yes",K1029&lt;&gt;"Yes"),"VAT claimed without valid tax invoice; ","")&amp;IF(AND(L1029="Yes",ISNUMBER(SEARCH("blocked",G1029))),"Blocked input VAT claimed; ","")&amp;IF(AND(F1029="Import - VAT paid at customs (Box 8)",M1029=""),"Customs declaration no missing; ","")&amp;IF(AND(F1029="Import - Reverse charge (Box 9)",E1029="Saudi Arabia"),"RCM used for a local supplier; ","")&amp;IF(AND(L1029="Yes",NOT(OR(F1029="Standard domestic 15% (Box 7)",F1029="Import - VAT paid at customs (Box 8)",F1029="Import - Reverse charge (Box 9)"))),"VAT claimed on non-taxable category; ",""))</f>
        <v/>
      </c>
    </row>
    <row r="1030">
      <c r="A1030" s="17" t="n"/>
      <c r="B1030" s="14" t="n"/>
      <c r="C1030" s="14" t="n"/>
      <c r="D1030" s="16" t="n"/>
      <c r="E1030" s="14" t="n"/>
      <c r="F1030" s="14" t="n"/>
      <c r="G1030" s="14" t="n"/>
      <c r="H1030" s="19" t="n"/>
      <c r="I1030" s="19" t="n"/>
      <c r="J1030" s="34">
        <f>IF(A1030="","",H1030+I1030)</f>
        <v/>
      </c>
      <c r="K1030" s="14" t="n"/>
      <c r="L1030" s="14" t="n"/>
      <c r="M1030" s="14" t="n"/>
      <c r="N1030" s="14" t="n"/>
      <c r="O1030" s="20">
        <f>IF(A1030="","",SUMPRODUCT((A1030&gt;=Setup!$C$19:$C$30)*(A1030&lt;=Setup!$D$19:$D$30)*Setup!$A$19:$A$30))</f>
        <v/>
      </c>
      <c r="P1030" s="34">
        <f>IF(A1030="","",IF(OR(F1030="Standard domestic 15% (Box 7)",F1030="Import - VAT paid at customs (Box 8)",F1030="Import - Reverse charge (Box 9)"),ROUND(H1030*Setup!$B$9,2),0))</f>
        <v/>
      </c>
      <c r="Q1030" s="34">
        <f>IF(A1030="","",I1030-P1030)</f>
        <v/>
      </c>
      <c r="R1030" s="34">
        <f>IF(A1030="","",IF(L1030="Yes",I1030,0))</f>
        <v/>
      </c>
      <c r="S1030" s="34">
        <f>IF(A1030="","",IF(AND(L1030="Yes",K1030="Yes",NOT(ISNUMBER(SEARCH("blocked",G1030))),OR(F1030="Standard domestic 15% (Box 7)",F1030="Import - VAT paid at customs (Box 8)",F1030="Import - Reverse charge (Box 9)"),OR(F1030&lt;&gt;"Standard domestic 15% (Box 7)",AND(LEN(D1030)=15,LEFT(D1030,1)="3",RIGHT(D1030,1)="3",ISNUMBER(--D1030)))),I1030,0))</f>
        <v/>
      </c>
      <c r="T1030" s="34">
        <f>IF(A1030="","",R1030-S1030)</f>
        <v/>
      </c>
      <c r="U1030" s="23">
        <f>IF(A1030="","",IF(O1030=0,"Outside audit periods; ","")&amp;IF(F1030="","No VAT category; ","")&amp;IF(ABS(Q1030)&gt;Setup!$B$10,"VAT ≠ 15% × net; ","")&amp;IF(AND(F1030="Standard domestic 15% (Box 7)",NOT(AND(LEN(D1030)=15,LEFT(D1030,1)="3",RIGHT(D1030,1)="3",ISNUMBER(--D1030)))),"Invalid/missing supplier VAT no; ","")&amp;IF(AND(L1030="Yes",K1030&lt;&gt;"Yes"),"VAT claimed without valid tax invoice; ","")&amp;IF(AND(L1030="Yes",ISNUMBER(SEARCH("blocked",G1030))),"Blocked input VAT claimed; ","")&amp;IF(AND(F1030="Import - VAT paid at customs (Box 8)",M1030=""),"Customs declaration no missing; ","")&amp;IF(AND(F1030="Import - Reverse charge (Box 9)",E1030="Saudi Arabia"),"RCM used for a local supplier; ","")&amp;IF(AND(L1030="Yes",NOT(OR(F1030="Standard domestic 15% (Box 7)",F1030="Import - VAT paid at customs (Box 8)",F1030="Import - Reverse charge (Box 9)"))),"VAT claimed on non-taxable category; ",""))</f>
        <v/>
      </c>
    </row>
    <row r="1031">
      <c r="A1031" s="17" t="n"/>
      <c r="B1031" s="14" t="n"/>
      <c r="C1031" s="14" t="n"/>
      <c r="D1031" s="16" t="n"/>
      <c r="E1031" s="14" t="n"/>
      <c r="F1031" s="14" t="n"/>
      <c r="G1031" s="14" t="n"/>
      <c r="H1031" s="19" t="n"/>
      <c r="I1031" s="19" t="n"/>
      <c r="J1031" s="34">
        <f>IF(A1031="","",H1031+I1031)</f>
        <v/>
      </c>
      <c r="K1031" s="14" t="n"/>
      <c r="L1031" s="14" t="n"/>
      <c r="M1031" s="14" t="n"/>
      <c r="N1031" s="14" t="n"/>
      <c r="O1031" s="20">
        <f>IF(A1031="","",SUMPRODUCT((A1031&gt;=Setup!$C$19:$C$30)*(A1031&lt;=Setup!$D$19:$D$30)*Setup!$A$19:$A$30))</f>
        <v/>
      </c>
      <c r="P1031" s="34">
        <f>IF(A1031="","",IF(OR(F1031="Standard domestic 15% (Box 7)",F1031="Import - VAT paid at customs (Box 8)",F1031="Import - Reverse charge (Box 9)"),ROUND(H1031*Setup!$B$9,2),0))</f>
        <v/>
      </c>
      <c r="Q1031" s="34">
        <f>IF(A1031="","",I1031-P1031)</f>
        <v/>
      </c>
      <c r="R1031" s="34">
        <f>IF(A1031="","",IF(L1031="Yes",I1031,0))</f>
        <v/>
      </c>
      <c r="S1031" s="34">
        <f>IF(A1031="","",IF(AND(L1031="Yes",K1031="Yes",NOT(ISNUMBER(SEARCH("blocked",G1031))),OR(F1031="Standard domestic 15% (Box 7)",F1031="Import - VAT paid at customs (Box 8)",F1031="Import - Reverse charge (Box 9)"),OR(F1031&lt;&gt;"Standard domestic 15% (Box 7)",AND(LEN(D1031)=15,LEFT(D1031,1)="3",RIGHT(D1031,1)="3",ISNUMBER(--D1031)))),I1031,0))</f>
        <v/>
      </c>
      <c r="T1031" s="34">
        <f>IF(A1031="","",R1031-S1031)</f>
        <v/>
      </c>
      <c r="U1031" s="23">
        <f>IF(A1031="","",IF(O1031=0,"Outside audit periods; ","")&amp;IF(F1031="","No VAT category; ","")&amp;IF(ABS(Q1031)&gt;Setup!$B$10,"VAT ≠ 15% × net; ","")&amp;IF(AND(F1031="Standard domestic 15% (Box 7)",NOT(AND(LEN(D1031)=15,LEFT(D1031,1)="3",RIGHT(D1031,1)="3",ISNUMBER(--D1031)))),"Invalid/missing supplier VAT no; ","")&amp;IF(AND(L1031="Yes",K1031&lt;&gt;"Yes"),"VAT claimed without valid tax invoice; ","")&amp;IF(AND(L1031="Yes",ISNUMBER(SEARCH("blocked",G1031))),"Blocked input VAT claimed; ","")&amp;IF(AND(F1031="Import - VAT paid at customs (Box 8)",M1031=""),"Customs declaration no missing; ","")&amp;IF(AND(F1031="Import - Reverse charge (Box 9)",E1031="Saudi Arabia"),"RCM used for a local supplier; ","")&amp;IF(AND(L1031="Yes",NOT(OR(F1031="Standard domestic 15% (Box 7)",F1031="Import - VAT paid at customs (Box 8)",F1031="Import - Reverse charge (Box 9)"))),"VAT claimed on non-taxable category; ",""))</f>
        <v/>
      </c>
    </row>
    <row r="1032">
      <c r="A1032" s="17" t="n"/>
      <c r="B1032" s="14" t="n"/>
      <c r="C1032" s="14" t="n"/>
      <c r="D1032" s="16" t="n"/>
      <c r="E1032" s="14" t="n"/>
      <c r="F1032" s="14" t="n"/>
      <c r="G1032" s="14" t="n"/>
      <c r="H1032" s="19" t="n"/>
      <c r="I1032" s="19" t="n"/>
      <c r="J1032" s="34">
        <f>IF(A1032="","",H1032+I1032)</f>
        <v/>
      </c>
      <c r="K1032" s="14" t="n"/>
      <c r="L1032" s="14" t="n"/>
      <c r="M1032" s="14" t="n"/>
      <c r="N1032" s="14" t="n"/>
      <c r="O1032" s="20">
        <f>IF(A1032="","",SUMPRODUCT((A1032&gt;=Setup!$C$19:$C$30)*(A1032&lt;=Setup!$D$19:$D$30)*Setup!$A$19:$A$30))</f>
        <v/>
      </c>
      <c r="P1032" s="34">
        <f>IF(A1032="","",IF(OR(F1032="Standard domestic 15% (Box 7)",F1032="Import - VAT paid at customs (Box 8)",F1032="Import - Reverse charge (Box 9)"),ROUND(H1032*Setup!$B$9,2),0))</f>
        <v/>
      </c>
      <c r="Q1032" s="34">
        <f>IF(A1032="","",I1032-P1032)</f>
        <v/>
      </c>
      <c r="R1032" s="34">
        <f>IF(A1032="","",IF(L1032="Yes",I1032,0))</f>
        <v/>
      </c>
      <c r="S1032" s="34">
        <f>IF(A1032="","",IF(AND(L1032="Yes",K1032="Yes",NOT(ISNUMBER(SEARCH("blocked",G1032))),OR(F1032="Standard domestic 15% (Box 7)",F1032="Import - VAT paid at customs (Box 8)",F1032="Import - Reverse charge (Box 9)"),OR(F1032&lt;&gt;"Standard domestic 15% (Box 7)",AND(LEN(D1032)=15,LEFT(D1032,1)="3",RIGHT(D1032,1)="3",ISNUMBER(--D1032)))),I1032,0))</f>
        <v/>
      </c>
      <c r="T1032" s="34">
        <f>IF(A1032="","",R1032-S1032)</f>
        <v/>
      </c>
      <c r="U1032" s="23">
        <f>IF(A1032="","",IF(O1032=0,"Outside audit periods; ","")&amp;IF(F1032="","No VAT category; ","")&amp;IF(ABS(Q1032)&gt;Setup!$B$10,"VAT ≠ 15% × net; ","")&amp;IF(AND(F1032="Standard domestic 15% (Box 7)",NOT(AND(LEN(D1032)=15,LEFT(D1032,1)="3",RIGHT(D1032,1)="3",ISNUMBER(--D1032)))),"Invalid/missing supplier VAT no; ","")&amp;IF(AND(L1032="Yes",K1032&lt;&gt;"Yes"),"VAT claimed without valid tax invoice; ","")&amp;IF(AND(L1032="Yes",ISNUMBER(SEARCH("blocked",G1032))),"Blocked input VAT claimed; ","")&amp;IF(AND(F1032="Import - VAT paid at customs (Box 8)",M1032=""),"Customs declaration no missing; ","")&amp;IF(AND(F1032="Import - Reverse charge (Box 9)",E1032="Saudi Arabia"),"RCM used for a local supplier; ","")&amp;IF(AND(L1032="Yes",NOT(OR(F1032="Standard domestic 15% (Box 7)",F1032="Import - VAT paid at customs (Box 8)",F1032="Import - Reverse charge (Box 9)"))),"VAT claimed on non-taxable category; ",""))</f>
        <v/>
      </c>
    </row>
    <row r="1033">
      <c r="A1033" s="17" t="n"/>
      <c r="B1033" s="14" t="n"/>
      <c r="C1033" s="14" t="n"/>
      <c r="D1033" s="16" t="n"/>
      <c r="E1033" s="14" t="n"/>
      <c r="F1033" s="14" t="n"/>
      <c r="G1033" s="14" t="n"/>
      <c r="H1033" s="19" t="n"/>
      <c r="I1033" s="19" t="n"/>
      <c r="J1033" s="34">
        <f>IF(A1033="","",H1033+I1033)</f>
        <v/>
      </c>
      <c r="K1033" s="14" t="n"/>
      <c r="L1033" s="14" t="n"/>
      <c r="M1033" s="14" t="n"/>
      <c r="N1033" s="14" t="n"/>
      <c r="O1033" s="20">
        <f>IF(A1033="","",SUMPRODUCT((A1033&gt;=Setup!$C$19:$C$30)*(A1033&lt;=Setup!$D$19:$D$30)*Setup!$A$19:$A$30))</f>
        <v/>
      </c>
      <c r="P1033" s="34">
        <f>IF(A1033="","",IF(OR(F1033="Standard domestic 15% (Box 7)",F1033="Import - VAT paid at customs (Box 8)",F1033="Import - Reverse charge (Box 9)"),ROUND(H1033*Setup!$B$9,2),0))</f>
        <v/>
      </c>
      <c r="Q1033" s="34">
        <f>IF(A1033="","",I1033-P1033)</f>
        <v/>
      </c>
      <c r="R1033" s="34">
        <f>IF(A1033="","",IF(L1033="Yes",I1033,0))</f>
        <v/>
      </c>
      <c r="S1033" s="34">
        <f>IF(A1033="","",IF(AND(L1033="Yes",K1033="Yes",NOT(ISNUMBER(SEARCH("blocked",G1033))),OR(F1033="Standard domestic 15% (Box 7)",F1033="Import - VAT paid at customs (Box 8)",F1033="Import - Reverse charge (Box 9)"),OR(F1033&lt;&gt;"Standard domestic 15% (Box 7)",AND(LEN(D1033)=15,LEFT(D1033,1)="3",RIGHT(D1033,1)="3",ISNUMBER(--D1033)))),I1033,0))</f>
        <v/>
      </c>
      <c r="T1033" s="34">
        <f>IF(A1033="","",R1033-S1033)</f>
        <v/>
      </c>
      <c r="U1033" s="23">
        <f>IF(A1033="","",IF(O1033=0,"Outside audit periods; ","")&amp;IF(F1033="","No VAT category; ","")&amp;IF(ABS(Q1033)&gt;Setup!$B$10,"VAT ≠ 15% × net; ","")&amp;IF(AND(F1033="Standard domestic 15% (Box 7)",NOT(AND(LEN(D1033)=15,LEFT(D1033,1)="3",RIGHT(D1033,1)="3",ISNUMBER(--D1033)))),"Invalid/missing supplier VAT no; ","")&amp;IF(AND(L1033="Yes",K1033&lt;&gt;"Yes"),"VAT claimed without valid tax invoice; ","")&amp;IF(AND(L1033="Yes",ISNUMBER(SEARCH("blocked",G1033))),"Blocked input VAT claimed; ","")&amp;IF(AND(F1033="Import - VAT paid at customs (Box 8)",M1033=""),"Customs declaration no missing; ","")&amp;IF(AND(F1033="Import - Reverse charge (Box 9)",E1033="Saudi Arabia"),"RCM used for a local supplier; ","")&amp;IF(AND(L1033="Yes",NOT(OR(F1033="Standard domestic 15% (Box 7)",F1033="Import - VAT paid at customs (Box 8)",F1033="Import - Reverse charge (Box 9)"))),"VAT claimed on non-taxable category; ",""))</f>
        <v/>
      </c>
    </row>
    <row r="1034">
      <c r="A1034" s="17" t="n"/>
      <c r="B1034" s="14" t="n"/>
      <c r="C1034" s="14" t="n"/>
      <c r="D1034" s="16" t="n"/>
      <c r="E1034" s="14" t="n"/>
      <c r="F1034" s="14" t="n"/>
      <c r="G1034" s="14" t="n"/>
      <c r="H1034" s="19" t="n"/>
      <c r="I1034" s="19" t="n"/>
      <c r="J1034" s="34">
        <f>IF(A1034="","",H1034+I1034)</f>
        <v/>
      </c>
      <c r="K1034" s="14" t="n"/>
      <c r="L1034" s="14" t="n"/>
      <c r="M1034" s="14" t="n"/>
      <c r="N1034" s="14" t="n"/>
      <c r="O1034" s="20">
        <f>IF(A1034="","",SUMPRODUCT((A1034&gt;=Setup!$C$19:$C$30)*(A1034&lt;=Setup!$D$19:$D$30)*Setup!$A$19:$A$30))</f>
        <v/>
      </c>
      <c r="P1034" s="34">
        <f>IF(A1034="","",IF(OR(F1034="Standard domestic 15% (Box 7)",F1034="Import - VAT paid at customs (Box 8)",F1034="Import - Reverse charge (Box 9)"),ROUND(H1034*Setup!$B$9,2),0))</f>
        <v/>
      </c>
      <c r="Q1034" s="34">
        <f>IF(A1034="","",I1034-P1034)</f>
        <v/>
      </c>
      <c r="R1034" s="34">
        <f>IF(A1034="","",IF(L1034="Yes",I1034,0))</f>
        <v/>
      </c>
      <c r="S1034" s="34">
        <f>IF(A1034="","",IF(AND(L1034="Yes",K1034="Yes",NOT(ISNUMBER(SEARCH("blocked",G1034))),OR(F1034="Standard domestic 15% (Box 7)",F1034="Import - VAT paid at customs (Box 8)",F1034="Import - Reverse charge (Box 9)"),OR(F1034&lt;&gt;"Standard domestic 15% (Box 7)",AND(LEN(D1034)=15,LEFT(D1034,1)="3",RIGHT(D1034,1)="3",ISNUMBER(--D1034)))),I1034,0))</f>
        <v/>
      </c>
      <c r="T1034" s="34">
        <f>IF(A1034="","",R1034-S1034)</f>
        <v/>
      </c>
      <c r="U1034" s="23">
        <f>IF(A1034="","",IF(O1034=0,"Outside audit periods; ","")&amp;IF(F1034="","No VAT category; ","")&amp;IF(ABS(Q1034)&gt;Setup!$B$10,"VAT ≠ 15% × net; ","")&amp;IF(AND(F1034="Standard domestic 15% (Box 7)",NOT(AND(LEN(D1034)=15,LEFT(D1034,1)="3",RIGHT(D1034,1)="3",ISNUMBER(--D1034)))),"Invalid/missing supplier VAT no; ","")&amp;IF(AND(L1034="Yes",K1034&lt;&gt;"Yes"),"VAT claimed without valid tax invoice; ","")&amp;IF(AND(L1034="Yes",ISNUMBER(SEARCH("blocked",G1034))),"Blocked input VAT claimed; ","")&amp;IF(AND(F1034="Import - VAT paid at customs (Box 8)",M1034=""),"Customs declaration no missing; ","")&amp;IF(AND(F1034="Import - Reverse charge (Box 9)",E1034="Saudi Arabia"),"RCM used for a local supplier; ","")&amp;IF(AND(L1034="Yes",NOT(OR(F1034="Standard domestic 15% (Box 7)",F1034="Import - VAT paid at customs (Box 8)",F1034="Import - Reverse charge (Box 9)"))),"VAT claimed on non-taxable category; ",""))</f>
        <v/>
      </c>
    </row>
    <row r="1035">
      <c r="A1035" s="17" t="n"/>
      <c r="B1035" s="14" t="n"/>
      <c r="C1035" s="14" t="n"/>
      <c r="D1035" s="16" t="n"/>
      <c r="E1035" s="14" t="n"/>
      <c r="F1035" s="14" t="n"/>
      <c r="G1035" s="14" t="n"/>
      <c r="H1035" s="19" t="n"/>
      <c r="I1035" s="19" t="n"/>
      <c r="J1035" s="34">
        <f>IF(A1035="","",H1035+I1035)</f>
        <v/>
      </c>
      <c r="K1035" s="14" t="n"/>
      <c r="L1035" s="14" t="n"/>
      <c r="M1035" s="14" t="n"/>
      <c r="N1035" s="14" t="n"/>
      <c r="O1035" s="20">
        <f>IF(A1035="","",SUMPRODUCT((A1035&gt;=Setup!$C$19:$C$30)*(A1035&lt;=Setup!$D$19:$D$30)*Setup!$A$19:$A$30))</f>
        <v/>
      </c>
      <c r="P1035" s="34">
        <f>IF(A1035="","",IF(OR(F1035="Standard domestic 15% (Box 7)",F1035="Import - VAT paid at customs (Box 8)",F1035="Import - Reverse charge (Box 9)"),ROUND(H1035*Setup!$B$9,2),0))</f>
        <v/>
      </c>
      <c r="Q1035" s="34">
        <f>IF(A1035="","",I1035-P1035)</f>
        <v/>
      </c>
      <c r="R1035" s="34">
        <f>IF(A1035="","",IF(L1035="Yes",I1035,0))</f>
        <v/>
      </c>
      <c r="S1035" s="34">
        <f>IF(A1035="","",IF(AND(L1035="Yes",K1035="Yes",NOT(ISNUMBER(SEARCH("blocked",G1035))),OR(F1035="Standard domestic 15% (Box 7)",F1035="Import - VAT paid at customs (Box 8)",F1035="Import - Reverse charge (Box 9)"),OR(F1035&lt;&gt;"Standard domestic 15% (Box 7)",AND(LEN(D1035)=15,LEFT(D1035,1)="3",RIGHT(D1035,1)="3",ISNUMBER(--D1035)))),I1035,0))</f>
        <v/>
      </c>
      <c r="T1035" s="34">
        <f>IF(A1035="","",R1035-S1035)</f>
        <v/>
      </c>
      <c r="U1035" s="23">
        <f>IF(A1035="","",IF(O1035=0,"Outside audit periods; ","")&amp;IF(F1035="","No VAT category; ","")&amp;IF(ABS(Q1035)&gt;Setup!$B$10,"VAT ≠ 15% × net; ","")&amp;IF(AND(F1035="Standard domestic 15% (Box 7)",NOT(AND(LEN(D1035)=15,LEFT(D1035,1)="3",RIGHT(D1035,1)="3",ISNUMBER(--D1035)))),"Invalid/missing supplier VAT no; ","")&amp;IF(AND(L1035="Yes",K1035&lt;&gt;"Yes"),"VAT claimed without valid tax invoice; ","")&amp;IF(AND(L1035="Yes",ISNUMBER(SEARCH("blocked",G1035))),"Blocked input VAT claimed; ","")&amp;IF(AND(F1035="Import - VAT paid at customs (Box 8)",M1035=""),"Customs declaration no missing; ","")&amp;IF(AND(F1035="Import - Reverse charge (Box 9)",E1035="Saudi Arabia"),"RCM used for a local supplier; ","")&amp;IF(AND(L1035="Yes",NOT(OR(F1035="Standard domestic 15% (Box 7)",F1035="Import - VAT paid at customs (Box 8)",F1035="Import - Reverse charge (Box 9)"))),"VAT claimed on non-taxable category; ",""))</f>
        <v/>
      </c>
    </row>
    <row r="1036">
      <c r="A1036" s="17" t="n"/>
      <c r="B1036" s="14" t="n"/>
      <c r="C1036" s="14" t="n"/>
      <c r="D1036" s="16" t="n"/>
      <c r="E1036" s="14" t="n"/>
      <c r="F1036" s="14" t="n"/>
      <c r="G1036" s="14" t="n"/>
      <c r="H1036" s="19" t="n"/>
      <c r="I1036" s="19" t="n"/>
      <c r="J1036" s="34">
        <f>IF(A1036="","",H1036+I1036)</f>
        <v/>
      </c>
      <c r="K1036" s="14" t="n"/>
      <c r="L1036" s="14" t="n"/>
      <c r="M1036" s="14" t="n"/>
      <c r="N1036" s="14" t="n"/>
      <c r="O1036" s="20">
        <f>IF(A1036="","",SUMPRODUCT((A1036&gt;=Setup!$C$19:$C$30)*(A1036&lt;=Setup!$D$19:$D$30)*Setup!$A$19:$A$30))</f>
        <v/>
      </c>
      <c r="P1036" s="34">
        <f>IF(A1036="","",IF(OR(F1036="Standard domestic 15% (Box 7)",F1036="Import - VAT paid at customs (Box 8)",F1036="Import - Reverse charge (Box 9)"),ROUND(H1036*Setup!$B$9,2),0))</f>
        <v/>
      </c>
      <c r="Q1036" s="34">
        <f>IF(A1036="","",I1036-P1036)</f>
        <v/>
      </c>
      <c r="R1036" s="34">
        <f>IF(A1036="","",IF(L1036="Yes",I1036,0))</f>
        <v/>
      </c>
      <c r="S1036" s="34">
        <f>IF(A1036="","",IF(AND(L1036="Yes",K1036="Yes",NOT(ISNUMBER(SEARCH("blocked",G1036))),OR(F1036="Standard domestic 15% (Box 7)",F1036="Import - VAT paid at customs (Box 8)",F1036="Import - Reverse charge (Box 9)"),OR(F1036&lt;&gt;"Standard domestic 15% (Box 7)",AND(LEN(D1036)=15,LEFT(D1036,1)="3",RIGHT(D1036,1)="3",ISNUMBER(--D1036)))),I1036,0))</f>
        <v/>
      </c>
      <c r="T1036" s="34">
        <f>IF(A1036="","",R1036-S1036)</f>
        <v/>
      </c>
      <c r="U1036" s="23">
        <f>IF(A1036="","",IF(O1036=0,"Outside audit periods; ","")&amp;IF(F1036="","No VAT category; ","")&amp;IF(ABS(Q1036)&gt;Setup!$B$10,"VAT ≠ 15% × net; ","")&amp;IF(AND(F1036="Standard domestic 15% (Box 7)",NOT(AND(LEN(D1036)=15,LEFT(D1036,1)="3",RIGHT(D1036,1)="3",ISNUMBER(--D1036)))),"Invalid/missing supplier VAT no; ","")&amp;IF(AND(L1036="Yes",K1036&lt;&gt;"Yes"),"VAT claimed without valid tax invoice; ","")&amp;IF(AND(L1036="Yes",ISNUMBER(SEARCH("blocked",G1036))),"Blocked input VAT claimed; ","")&amp;IF(AND(F1036="Import - VAT paid at customs (Box 8)",M1036=""),"Customs declaration no missing; ","")&amp;IF(AND(F1036="Import - Reverse charge (Box 9)",E1036="Saudi Arabia"),"RCM used for a local supplier; ","")&amp;IF(AND(L1036="Yes",NOT(OR(F1036="Standard domestic 15% (Box 7)",F1036="Import - VAT paid at customs (Box 8)",F1036="Import - Reverse charge (Box 9)"))),"VAT claimed on non-taxable category; ",""))</f>
        <v/>
      </c>
    </row>
    <row r="1037">
      <c r="A1037" s="17" t="n"/>
      <c r="B1037" s="14" t="n"/>
      <c r="C1037" s="14" t="n"/>
      <c r="D1037" s="16" t="n"/>
      <c r="E1037" s="14" t="n"/>
      <c r="F1037" s="14" t="n"/>
      <c r="G1037" s="14" t="n"/>
      <c r="H1037" s="19" t="n"/>
      <c r="I1037" s="19" t="n"/>
      <c r="J1037" s="34">
        <f>IF(A1037="","",H1037+I1037)</f>
        <v/>
      </c>
      <c r="K1037" s="14" t="n"/>
      <c r="L1037" s="14" t="n"/>
      <c r="M1037" s="14" t="n"/>
      <c r="N1037" s="14" t="n"/>
      <c r="O1037" s="20">
        <f>IF(A1037="","",SUMPRODUCT((A1037&gt;=Setup!$C$19:$C$30)*(A1037&lt;=Setup!$D$19:$D$30)*Setup!$A$19:$A$30))</f>
        <v/>
      </c>
      <c r="P1037" s="34">
        <f>IF(A1037="","",IF(OR(F1037="Standard domestic 15% (Box 7)",F1037="Import - VAT paid at customs (Box 8)",F1037="Import - Reverse charge (Box 9)"),ROUND(H1037*Setup!$B$9,2),0))</f>
        <v/>
      </c>
      <c r="Q1037" s="34">
        <f>IF(A1037="","",I1037-P1037)</f>
        <v/>
      </c>
      <c r="R1037" s="34">
        <f>IF(A1037="","",IF(L1037="Yes",I1037,0))</f>
        <v/>
      </c>
      <c r="S1037" s="34">
        <f>IF(A1037="","",IF(AND(L1037="Yes",K1037="Yes",NOT(ISNUMBER(SEARCH("blocked",G1037))),OR(F1037="Standard domestic 15% (Box 7)",F1037="Import - VAT paid at customs (Box 8)",F1037="Import - Reverse charge (Box 9)"),OR(F1037&lt;&gt;"Standard domestic 15% (Box 7)",AND(LEN(D1037)=15,LEFT(D1037,1)="3",RIGHT(D1037,1)="3",ISNUMBER(--D1037)))),I1037,0))</f>
        <v/>
      </c>
      <c r="T1037" s="34">
        <f>IF(A1037="","",R1037-S1037)</f>
        <v/>
      </c>
      <c r="U1037" s="23">
        <f>IF(A1037="","",IF(O1037=0,"Outside audit periods; ","")&amp;IF(F1037="","No VAT category; ","")&amp;IF(ABS(Q1037)&gt;Setup!$B$10,"VAT ≠ 15% × net; ","")&amp;IF(AND(F1037="Standard domestic 15% (Box 7)",NOT(AND(LEN(D1037)=15,LEFT(D1037,1)="3",RIGHT(D1037,1)="3",ISNUMBER(--D1037)))),"Invalid/missing supplier VAT no; ","")&amp;IF(AND(L1037="Yes",K1037&lt;&gt;"Yes"),"VAT claimed without valid tax invoice; ","")&amp;IF(AND(L1037="Yes",ISNUMBER(SEARCH("blocked",G1037))),"Blocked input VAT claimed; ","")&amp;IF(AND(F1037="Import - VAT paid at customs (Box 8)",M1037=""),"Customs declaration no missing; ","")&amp;IF(AND(F1037="Import - Reverse charge (Box 9)",E1037="Saudi Arabia"),"RCM used for a local supplier; ","")&amp;IF(AND(L1037="Yes",NOT(OR(F1037="Standard domestic 15% (Box 7)",F1037="Import - VAT paid at customs (Box 8)",F1037="Import - Reverse charge (Box 9)"))),"VAT claimed on non-taxable category; ",""))</f>
        <v/>
      </c>
    </row>
    <row r="1038">
      <c r="A1038" s="17" t="n"/>
      <c r="B1038" s="14" t="n"/>
      <c r="C1038" s="14" t="n"/>
      <c r="D1038" s="16" t="n"/>
      <c r="E1038" s="14" t="n"/>
      <c r="F1038" s="14" t="n"/>
      <c r="G1038" s="14" t="n"/>
      <c r="H1038" s="19" t="n"/>
      <c r="I1038" s="19" t="n"/>
      <c r="J1038" s="34">
        <f>IF(A1038="","",H1038+I1038)</f>
        <v/>
      </c>
      <c r="K1038" s="14" t="n"/>
      <c r="L1038" s="14" t="n"/>
      <c r="M1038" s="14" t="n"/>
      <c r="N1038" s="14" t="n"/>
      <c r="O1038" s="20">
        <f>IF(A1038="","",SUMPRODUCT((A1038&gt;=Setup!$C$19:$C$30)*(A1038&lt;=Setup!$D$19:$D$30)*Setup!$A$19:$A$30))</f>
        <v/>
      </c>
      <c r="P1038" s="34">
        <f>IF(A1038="","",IF(OR(F1038="Standard domestic 15% (Box 7)",F1038="Import - VAT paid at customs (Box 8)",F1038="Import - Reverse charge (Box 9)"),ROUND(H1038*Setup!$B$9,2),0))</f>
        <v/>
      </c>
      <c r="Q1038" s="34">
        <f>IF(A1038="","",I1038-P1038)</f>
        <v/>
      </c>
      <c r="R1038" s="34">
        <f>IF(A1038="","",IF(L1038="Yes",I1038,0))</f>
        <v/>
      </c>
      <c r="S1038" s="34">
        <f>IF(A1038="","",IF(AND(L1038="Yes",K1038="Yes",NOT(ISNUMBER(SEARCH("blocked",G1038))),OR(F1038="Standard domestic 15% (Box 7)",F1038="Import - VAT paid at customs (Box 8)",F1038="Import - Reverse charge (Box 9)"),OR(F1038&lt;&gt;"Standard domestic 15% (Box 7)",AND(LEN(D1038)=15,LEFT(D1038,1)="3",RIGHT(D1038,1)="3",ISNUMBER(--D1038)))),I1038,0))</f>
        <v/>
      </c>
      <c r="T1038" s="34">
        <f>IF(A1038="","",R1038-S1038)</f>
        <v/>
      </c>
      <c r="U1038" s="23">
        <f>IF(A1038="","",IF(O1038=0,"Outside audit periods; ","")&amp;IF(F1038="","No VAT category; ","")&amp;IF(ABS(Q1038)&gt;Setup!$B$10,"VAT ≠ 15% × net; ","")&amp;IF(AND(F1038="Standard domestic 15% (Box 7)",NOT(AND(LEN(D1038)=15,LEFT(D1038,1)="3",RIGHT(D1038,1)="3",ISNUMBER(--D1038)))),"Invalid/missing supplier VAT no; ","")&amp;IF(AND(L1038="Yes",K1038&lt;&gt;"Yes"),"VAT claimed without valid tax invoice; ","")&amp;IF(AND(L1038="Yes",ISNUMBER(SEARCH("blocked",G1038))),"Blocked input VAT claimed; ","")&amp;IF(AND(F1038="Import - VAT paid at customs (Box 8)",M1038=""),"Customs declaration no missing; ","")&amp;IF(AND(F1038="Import - Reverse charge (Box 9)",E1038="Saudi Arabia"),"RCM used for a local supplier; ","")&amp;IF(AND(L1038="Yes",NOT(OR(F1038="Standard domestic 15% (Box 7)",F1038="Import - VAT paid at customs (Box 8)",F1038="Import - Reverse charge (Box 9)"))),"VAT claimed on non-taxable category; ",""))</f>
        <v/>
      </c>
    </row>
    <row r="1039">
      <c r="A1039" s="17" t="n"/>
      <c r="B1039" s="14" t="n"/>
      <c r="C1039" s="14" t="n"/>
      <c r="D1039" s="16" t="n"/>
      <c r="E1039" s="14" t="n"/>
      <c r="F1039" s="14" t="n"/>
      <c r="G1039" s="14" t="n"/>
      <c r="H1039" s="19" t="n"/>
      <c r="I1039" s="19" t="n"/>
      <c r="J1039" s="34">
        <f>IF(A1039="","",H1039+I1039)</f>
        <v/>
      </c>
      <c r="K1039" s="14" t="n"/>
      <c r="L1039" s="14" t="n"/>
      <c r="M1039" s="14" t="n"/>
      <c r="N1039" s="14" t="n"/>
      <c r="O1039" s="20">
        <f>IF(A1039="","",SUMPRODUCT((A1039&gt;=Setup!$C$19:$C$30)*(A1039&lt;=Setup!$D$19:$D$30)*Setup!$A$19:$A$30))</f>
        <v/>
      </c>
      <c r="P1039" s="34">
        <f>IF(A1039="","",IF(OR(F1039="Standard domestic 15% (Box 7)",F1039="Import - VAT paid at customs (Box 8)",F1039="Import - Reverse charge (Box 9)"),ROUND(H1039*Setup!$B$9,2),0))</f>
        <v/>
      </c>
      <c r="Q1039" s="34">
        <f>IF(A1039="","",I1039-P1039)</f>
        <v/>
      </c>
      <c r="R1039" s="34">
        <f>IF(A1039="","",IF(L1039="Yes",I1039,0))</f>
        <v/>
      </c>
      <c r="S1039" s="34">
        <f>IF(A1039="","",IF(AND(L1039="Yes",K1039="Yes",NOT(ISNUMBER(SEARCH("blocked",G1039))),OR(F1039="Standard domestic 15% (Box 7)",F1039="Import - VAT paid at customs (Box 8)",F1039="Import - Reverse charge (Box 9)"),OR(F1039&lt;&gt;"Standard domestic 15% (Box 7)",AND(LEN(D1039)=15,LEFT(D1039,1)="3",RIGHT(D1039,1)="3",ISNUMBER(--D1039)))),I1039,0))</f>
        <v/>
      </c>
      <c r="T1039" s="34">
        <f>IF(A1039="","",R1039-S1039)</f>
        <v/>
      </c>
      <c r="U1039" s="23">
        <f>IF(A1039="","",IF(O1039=0,"Outside audit periods; ","")&amp;IF(F1039="","No VAT category; ","")&amp;IF(ABS(Q1039)&gt;Setup!$B$10,"VAT ≠ 15% × net; ","")&amp;IF(AND(F1039="Standard domestic 15% (Box 7)",NOT(AND(LEN(D1039)=15,LEFT(D1039,1)="3",RIGHT(D1039,1)="3",ISNUMBER(--D1039)))),"Invalid/missing supplier VAT no; ","")&amp;IF(AND(L1039="Yes",K1039&lt;&gt;"Yes"),"VAT claimed without valid tax invoice; ","")&amp;IF(AND(L1039="Yes",ISNUMBER(SEARCH("blocked",G1039))),"Blocked input VAT claimed; ","")&amp;IF(AND(F1039="Import - VAT paid at customs (Box 8)",M1039=""),"Customs declaration no missing; ","")&amp;IF(AND(F1039="Import - Reverse charge (Box 9)",E1039="Saudi Arabia"),"RCM used for a local supplier; ","")&amp;IF(AND(L1039="Yes",NOT(OR(F1039="Standard domestic 15% (Box 7)",F1039="Import - VAT paid at customs (Box 8)",F1039="Import - Reverse charge (Box 9)"))),"VAT claimed on non-taxable category; ",""))</f>
        <v/>
      </c>
    </row>
    <row r="1040">
      <c r="A1040" s="17" t="n"/>
      <c r="B1040" s="14" t="n"/>
      <c r="C1040" s="14" t="n"/>
      <c r="D1040" s="16" t="n"/>
      <c r="E1040" s="14" t="n"/>
      <c r="F1040" s="14" t="n"/>
      <c r="G1040" s="14" t="n"/>
      <c r="H1040" s="19" t="n"/>
      <c r="I1040" s="19" t="n"/>
      <c r="J1040" s="34">
        <f>IF(A1040="","",H1040+I1040)</f>
        <v/>
      </c>
      <c r="K1040" s="14" t="n"/>
      <c r="L1040" s="14" t="n"/>
      <c r="M1040" s="14" t="n"/>
      <c r="N1040" s="14" t="n"/>
      <c r="O1040" s="20">
        <f>IF(A1040="","",SUMPRODUCT((A1040&gt;=Setup!$C$19:$C$30)*(A1040&lt;=Setup!$D$19:$D$30)*Setup!$A$19:$A$30))</f>
        <v/>
      </c>
      <c r="P1040" s="34">
        <f>IF(A1040="","",IF(OR(F1040="Standard domestic 15% (Box 7)",F1040="Import - VAT paid at customs (Box 8)",F1040="Import - Reverse charge (Box 9)"),ROUND(H1040*Setup!$B$9,2),0))</f>
        <v/>
      </c>
      <c r="Q1040" s="34">
        <f>IF(A1040="","",I1040-P1040)</f>
        <v/>
      </c>
      <c r="R1040" s="34">
        <f>IF(A1040="","",IF(L1040="Yes",I1040,0))</f>
        <v/>
      </c>
      <c r="S1040" s="34">
        <f>IF(A1040="","",IF(AND(L1040="Yes",K1040="Yes",NOT(ISNUMBER(SEARCH("blocked",G1040))),OR(F1040="Standard domestic 15% (Box 7)",F1040="Import - VAT paid at customs (Box 8)",F1040="Import - Reverse charge (Box 9)"),OR(F1040&lt;&gt;"Standard domestic 15% (Box 7)",AND(LEN(D1040)=15,LEFT(D1040,1)="3",RIGHT(D1040,1)="3",ISNUMBER(--D1040)))),I1040,0))</f>
        <v/>
      </c>
      <c r="T1040" s="34">
        <f>IF(A1040="","",R1040-S1040)</f>
        <v/>
      </c>
      <c r="U1040" s="23">
        <f>IF(A1040="","",IF(O1040=0,"Outside audit periods; ","")&amp;IF(F1040="","No VAT category; ","")&amp;IF(ABS(Q1040)&gt;Setup!$B$10,"VAT ≠ 15% × net; ","")&amp;IF(AND(F1040="Standard domestic 15% (Box 7)",NOT(AND(LEN(D1040)=15,LEFT(D1040,1)="3",RIGHT(D1040,1)="3",ISNUMBER(--D1040)))),"Invalid/missing supplier VAT no; ","")&amp;IF(AND(L1040="Yes",K1040&lt;&gt;"Yes"),"VAT claimed without valid tax invoice; ","")&amp;IF(AND(L1040="Yes",ISNUMBER(SEARCH("blocked",G1040))),"Blocked input VAT claimed; ","")&amp;IF(AND(F1040="Import - VAT paid at customs (Box 8)",M1040=""),"Customs declaration no missing; ","")&amp;IF(AND(F1040="Import - Reverse charge (Box 9)",E1040="Saudi Arabia"),"RCM used for a local supplier; ","")&amp;IF(AND(L1040="Yes",NOT(OR(F1040="Standard domestic 15% (Box 7)",F1040="Import - VAT paid at customs (Box 8)",F1040="Import - Reverse charge (Box 9)"))),"VAT claimed on non-taxable category; ",""))</f>
        <v/>
      </c>
    </row>
    <row r="1041">
      <c r="A1041" s="17" t="n"/>
      <c r="B1041" s="14" t="n"/>
      <c r="C1041" s="14" t="n"/>
      <c r="D1041" s="16" t="n"/>
      <c r="E1041" s="14" t="n"/>
      <c r="F1041" s="14" t="n"/>
      <c r="G1041" s="14" t="n"/>
      <c r="H1041" s="19" t="n"/>
      <c r="I1041" s="19" t="n"/>
      <c r="J1041" s="34">
        <f>IF(A1041="","",H1041+I1041)</f>
        <v/>
      </c>
      <c r="K1041" s="14" t="n"/>
      <c r="L1041" s="14" t="n"/>
      <c r="M1041" s="14" t="n"/>
      <c r="N1041" s="14" t="n"/>
      <c r="O1041" s="20">
        <f>IF(A1041="","",SUMPRODUCT((A1041&gt;=Setup!$C$19:$C$30)*(A1041&lt;=Setup!$D$19:$D$30)*Setup!$A$19:$A$30))</f>
        <v/>
      </c>
      <c r="P1041" s="34">
        <f>IF(A1041="","",IF(OR(F1041="Standard domestic 15% (Box 7)",F1041="Import - VAT paid at customs (Box 8)",F1041="Import - Reverse charge (Box 9)"),ROUND(H1041*Setup!$B$9,2),0))</f>
        <v/>
      </c>
      <c r="Q1041" s="34">
        <f>IF(A1041="","",I1041-P1041)</f>
        <v/>
      </c>
      <c r="R1041" s="34">
        <f>IF(A1041="","",IF(L1041="Yes",I1041,0))</f>
        <v/>
      </c>
      <c r="S1041" s="34">
        <f>IF(A1041="","",IF(AND(L1041="Yes",K1041="Yes",NOT(ISNUMBER(SEARCH("blocked",G1041))),OR(F1041="Standard domestic 15% (Box 7)",F1041="Import - VAT paid at customs (Box 8)",F1041="Import - Reverse charge (Box 9)"),OR(F1041&lt;&gt;"Standard domestic 15% (Box 7)",AND(LEN(D1041)=15,LEFT(D1041,1)="3",RIGHT(D1041,1)="3",ISNUMBER(--D1041)))),I1041,0))</f>
        <v/>
      </c>
      <c r="T1041" s="34">
        <f>IF(A1041="","",R1041-S1041)</f>
        <v/>
      </c>
      <c r="U1041" s="23">
        <f>IF(A1041="","",IF(O1041=0,"Outside audit periods; ","")&amp;IF(F1041="","No VAT category; ","")&amp;IF(ABS(Q1041)&gt;Setup!$B$10,"VAT ≠ 15% × net; ","")&amp;IF(AND(F1041="Standard domestic 15% (Box 7)",NOT(AND(LEN(D1041)=15,LEFT(D1041,1)="3",RIGHT(D1041,1)="3",ISNUMBER(--D1041)))),"Invalid/missing supplier VAT no; ","")&amp;IF(AND(L1041="Yes",K1041&lt;&gt;"Yes"),"VAT claimed without valid tax invoice; ","")&amp;IF(AND(L1041="Yes",ISNUMBER(SEARCH("blocked",G1041))),"Blocked input VAT claimed; ","")&amp;IF(AND(F1041="Import - VAT paid at customs (Box 8)",M1041=""),"Customs declaration no missing; ","")&amp;IF(AND(F1041="Import - Reverse charge (Box 9)",E1041="Saudi Arabia"),"RCM used for a local supplier; ","")&amp;IF(AND(L1041="Yes",NOT(OR(F1041="Standard domestic 15% (Box 7)",F1041="Import - VAT paid at customs (Box 8)",F1041="Import - Reverse charge (Box 9)"))),"VAT claimed on non-taxable category; ",""))</f>
        <v/>
      </c>
    </row>
    <row r="1042">
      <c r="A1042" s="17" t="n"/>
      <c r="B1042" s="14" t="n"/>
      <c r="C1042" s="14" t="n"/>
      <c r="D1042" s="16" t="n"/>
      <c r="E1042" s="14" t="n"/>
      <c r="F1042" s="14" t="n"/>
      <c r="G1042" s="14" t="n"/>
      <c r="H1042" s="19" t="n"/>
      <c r="I1042" s="19" t="n"/>
      <c r="J1042" s="34">
        <f>IF(A1042="","",H1042+I1042)</f>
        <v/>
      </c>
      <c r="K1042" s="14" t="n"/>
      <c r="L1042" s="14" t="n"/>
      <c r="M1042" s="14" t="n"/>
      <c r="N1042" s="14" t="n"/>
      <c r="O1042" s="20">
        <f>IF(A1042="","",SUMPRODUCT((A1042&gt;=Setup!$C$19:$C$30)*(A1042&lt;=Setup!$D$19:$D$30)*Setup!$A$19:$A$30))</f>
        <v/>
      </c>
      <c r="P1042" s="34">
        <f>IF(A1042="","",IF(OR(F1042="Standard domestic 15% (Box 7)",F1042="Import - VAT paid at customs (Box 8)",F1042="Import - Reverse charge (Box 9)"),ROUND(H1042*Setup!$B$9,2),0))</f>
        <v/>
      </c>
      <c r="Q1042" s="34">
        <f>IF(A1042="","",I1042-P1042)</f>
        <v/>
      </c>
      <c r="R1042" s="34">
        <f>IF(A1042="","",IF(L1042="Yes",I1042,0))</f>
        <v/>
      </c>
      <c r="S1042" s="34">
        <f>IF(A1042="","",IF(AND(L1042="Yes",K1042="Yes",NOT(ISNUMBER(SEARCH("blocked",G1042))),OR(F1042="Standard domestic 15% (Box 7)",F1042="Import - VAT paid at customs (Box 8)",F1042="Import - Reverse charge (Box 9)"),OR(F1042&lt;&gt;"Standard domestic 15% (Box 7)",AND(LEN(D1042)=15,LEFT(D1042,1)="3",RIGHT(D1042,1)="3",ISNUMBER(--D1042)))),I1042,0))</f>
        <v/>
      </c>
      <c r="T1042" s="34">
        <f>IF(A1042="","",R1042-S1042)</f>
        <v/>
      </c>
      <c r="U1042" s="23">
        <f>IF(A1042="","",IF(O1042=0,"Outside audit periods; ","")&amp;IF(F1042="","No VAT category; ","")&amp;IF(ABS(Q1042)&gt;Setup!$B$10,"VAT ≠ 15% × net; ","")&amp;IF(AND(F1042="Standard domestic 15% (Box 7)",NOT(AND(LEN(D1042)=15,LEFT(D1042,1)="3",RIGHT(D1042,1)="3",ISNUMBER(--D1042)))),"Invalid/missing supplier VAT no; ","")&amp;IF(AND(L1042="Yes",K1042&lt;&gt;"Yes"),"VAT claimed without valid tax invoice; ","")&amp;IF(AND(L1042="Yes",ISNUMBER(SEARCH("blocked",G1042))),"Blocked input VAT claimed; ","")&amp;IF(AND(F1042="Import - VAT paid at customs (Box 8)",M1042=""),"Customs declaration no missing; ","")&amp;IF(AND(F1042="Import - Reverse charge (Box 9)",E1042="Saudi Arabia"),"RCM used for a local supplier; ","")&amp;IF(AND(L1042="Yes",NOT(OR(F1042="Standard domestic 15% (Box 7)",F1042="Import - VAT paid at customs (Box 8)",F1042="Import - Reverse charge (Box 9)"))),"VAT claimed on non-taxable category; ",""))</f>
        <v/>
      </c>
    </row>
    <row r="1043">
      <c r="A1043" s="17" t="n"/>
      <c r="B1043" s="14" t="n"/>
      <c r="C1043" s="14" t="n"/>
      <c r="D1043" s="16" t="n"/>
      <c r="E1043" s="14" t="n"/>
      <c r="F1043" s="14" t="n"/>
      <c r="G1043" s="14" t="n"/>
      <c r="H1043" s="19" t="n"/>
      <c r="I1043" s="19" t="n"/>
      <c r="J1043" s="34">
        <f>IF(A1043="","",H1043+I1043)</f>
        <v/>
      </c>
      <c r="K1043" s="14" t="n"/>
      <c r="L1043" s="14" t="n"/>
      <c r="M1043" s="14" t="n"/>
      <c r="N1043" s="14" t="n"/>
      <c r="O1043" s="20">
        <f>IF(A1043="","",SUMPRODUCT((A1043&gt;=Setup!$C$19:$C$30)*(A1043&lt;=Setup!$D$19:$D$30)*Setup!$A$19:$A$30))</f>
        <v/>
      </c>
      <c r="P1043" s="34">
        <f>IF(A1043="","",IF(OR(F1043="Standard domestic 15% (Box 7)",F1043="Import - VAT paid at customs (Box 8)",F1043="Import - Reverse charge (Box 9)"),ROUND(H1043*Setup!$B$9,2),0))</f>
        <v/>
      </c>
      <c r="Q1043" s="34">
        <f>IF(A1043="","",I1043-P1043)</f>
        <v/>
      </c>
      <c r="R1043" s="34">
        <f>IF(A1043="","",IF(L1043="Yes",I1043,0))</f>
        <v/>
      </c>
      <c r="S1043" s="34">
        <f>IF(A1043="","",IF(AND(L1043="Yes",K1043="Yes",NOT(ISNUMBER(SEARCH("blocked",G1043))),OR(F1043="Standard domestic 15% (Box 7)",F1043="Import - VAT paid at customs (Box 8)",F1043="Import - Reverse charge (Box 9)"),OR(F1043&lt;&gt;"Standard domestic 15% (Box 7)",AND(LEN(D1043)=15,LEFT(D1043,1)="3",RIGHT(D1043,1)="3",ISNUMBER(--D1043)))),I1043,0))</f>
        <v/>
      </c>
      <c r="T1043" s="34">
        <f>IF(A1043="","",R1043-S1043)</f>
        <v/>
      </c>
      <c r="U1043" s="23">
        <f>IF(A1043="","",IF(O1043=0,"Outside audit periods; ","")&amp;IF(F1043="","No VAT category; ","")&amp;IF(ABS(Q1043)&gt;Setup!$B$10,"VAT ≠ 15% × net; ","")&amp;IF(AND(F1043="Standard domestic 15% (Box 7)",NOT(AND(LEN(D1043)=15,LEFT(D1043,1)="3",RIGHT(D1043,1)="3",ISNUMBER(--D1043)))),"Invalid/missing supplier VAT no; ","")&amp;IF(AND(L1043="Yes",K1043&lt;&gt;"Yes"),"VAT claimed without valid tax invoice; ","")&amp;IF(AND(L1043="Yes",ISNUMBER(SEARCH("blocked",G1043))),"Blocked input VAT claimed; ","")&amp;IF(AND(F1043="Import - VAT paid at customs (Box 8)",M1043=""),"Customs declaration no missing; ","")&amp;IF(AND(F1043="Import - Reverse charge (Box 9)",E1043="Saudi Arabia"),"RCM used for a local supplier; ","")&amp;IF(AND(L1043="Yes",NOT(OR(F1043="Standard domestic 15% (Box 7)",F1043="Import - VAT paid at customs (Box 8)",F1043="Import - Reverse charge (Box 9)"))),"VAT claimed on non-taxable category; ",""))</f>
        <v/>
      </c>
    </row>
    <row r="1044">
      <c r="A1044" s="17" t="n"/>
      <c r="B1044" s="14" t="n"/>
      <c r="C1044" s="14" t="n"/>
      <c r="D1044" s="16" t="n"/>
      <c r="E1044" s="14" t="n"/>
      <c r="F1044" s="14" t="n"/>
      <c r="G1044" s="14" t="n"/>
      <c r="H1044" s="19" t="n"/>
      <c r="I1044" s="19" t="n"/>
      <c r="J1044" s="34">
        <f>IF(A1044="","",H1044+I1044)</f>
        <v/>
      </c>
      <c r="K1044" s="14" t="n"/>
      <c r="L1044" s="14" t="n"/>
      <c r="M1044" s="14" t="n"/>
      <c r="N1044" s="14" t="n"/>
      <c r="O1044" s="20">
        <f>IF(A1044="","",SUMPRODUCT((A1044&gt;=Setup!$C$19:$C$30)*(A1044&lt;=Setup!$D$19:$D$30)*Setup!$A$19:$A$30))</f>
        <v/>
      </c>
      <c r="P1044" s="34">
        <f>IF(A1044="","",IF(OR(F1044="Standard domestic 15% (Box 7)",F1044="Import - VAT paid at customs (Box 8)",F1044="Import - Reverse charge (Box 9)"),ROUND(H1044*Setup!$B$9,2),0))</f>
        <v/>
      </c>
      <c r="Q1044" s="34">
        <f>IF(A1044="","",I1044-P1044)</f>
        <v/>
      </c>
      <c r="R1044" s="34">
        <f>IF(A1044="","",IF(L1044="Yes",I1044,0))</f>
        <v/>
      </c>
      <c r="S1044" s="34">
        <f>IF(A1044="","",IF(AND(L1044="Yes",K1044="Yes",NOT(ISNUMBER(SEARCH("blocked",G1044))),OR(F1044="Standard domestic 15% (Box 7)",F1044="Import - VAT paid at customs (Box 8)",F1044="Import - Reverse charge (Box 9)"),OR(F1044&lt;&gt;"Standard domestic 15% (Box 7)",AND(LEN(D1044)=15,LEFT(D1044,1)="3",RIGHT(D1044,1)="3",ISNUMBER(--D1044)))),I1044,0))</f>
        <v/>
      </c>
      <c r="T1044" s="34">
        <f>IF(A1044="","",R1044-S1044)</f>
        <v/>
      </c>
      <c r="U1044" s="23">
        <f>IF(A1044="","",IF(O1044=0,"Outside audit periods; ","")&amp;IF(F1044="","No VAT category; ","")&amp;IF(ABS(Q1044)&gt;Setup!$B$10,"VAT ≠ 15% × net; ","")&amp;IF(AND(F1044="Standard domestic 15% (Box 7)",NOT(AND(LEN(D1044)=15,LEFT(D1044,1)="3",RIGHT(D1044,1)="3",ISNUMBER(--D1044)))),"Invalid/missing supplier VAT no; ","")&amp;IF(AND(L1044="Yes",K1044&lt;&gt;"Yes"),"VAT claimed without valid tax invoice; ","")&amp;IF(AND(L1044="Yes",ISNUMBER(SEARCH("blocked",G1044))),"Blocked input VAT claimed; ","")&amp;IF(AND(F1044="Import - VAT paid at customs (Box 8)",M1044=""),"Customs declaration no missing; ","")&amp;IF(AND(F1044="Import - Reverse charge (Box 9)",E1044="Saudi Arabia"),"RCM used for a local supplier; ","")&amp;IF(AND(L1044="Yes",NOT(OR(F1044="Standard domestic 15% (Box 7)",F1044="Import - VAT paid at customs (Box 8)",F1044="Import - Reverse charge (Box 9)"))),"VAT claimed on non-taxable category; ",""))</f>
        <v/>
      </c>
    </row>
    <row r="1045">
      <c r="A1045" s="17" t="n"/>
      <c r="B1045" s="14" t="n"/>
      <c r="C1045" s="14" t="n"/>
      <c r="D1045" s="16" t="n"/>
      <c r="E1045" s="14" t="n"/>
      <c r="F1045" s="14" t="n"/>
      <c r="G1045" s="14" t="n"/>
      <c r="H1045" s="19" t="n"/>
      <c r="I1045" s="19" t="n"/>
      <c r="J1045" s="34">
        <f>IF(A1045="","",H1045+I1045)</f>
        <v/>
      </c>
      <c r="K1045" s="14" t="n"/>
      <c r="L1045" s="14" t="n"/>
      <c r="M1045" s="14" t="n"/>
      <c r="N1045" s="14" t="n"/>
      <c r="O1045" s="20">
        <f>IF(A1045="","",SUMPRODUCT((A1045&gt;=Setup!$C$19:$C$30)*(A1045&lt;=Setup!$D$19:$D$30)*Setup!$A$19:$A$30))</f>
        <v/>
      </c>
      <c r="P1045" s="34">
        <f>IF(A1045="","",IF(OR(F1045="Standard domestic 15% (Box 7)",F1045="Import - VAT paid at customs (Box 8)",F1045="Import - Reverse charge (Box 9)"),ROUND(H1045*Setup!$B$9,2),0))</f>
        <v/>
      </c>
      <c r="Q1045" s="34">
        <f>IF(A1045="","",I1045-P1045)</f>
        <v/>
      </c>
      <c r="R1045" s="34">
        <f>IF(A1045="","",IF(L1045="Yes",I1045,0))</f>
        <v/>
      </c>
      <c r="S1045" s="34">
        <f>IF(A1045="","",IF(AND(L1045="Yes",K1045="Yes",NOT(ISNUMBER(SEARCH("blocked",G1045))),OR(F1045="Standard domestic 15% (Box 7)",F1045="Import - VAT paid at customs (Box 8)",F1045="Import - Reverse charge (Box 9)"),OR(F1045&lt;&gt;"Standard domestic 15% (Box 7)",AND(LEN(D1045)=15,LEFT(D1045,1)="3",RIGHT(D1045,1)="3",ISNUMBER(--D1045)))),I1045,0))</f>
        <v/>
      </c>
      <c r="T1045" s="34">
        <f>IF(A1045="","",R1045-S1045)</f>
        <v/>
      </c>
      <c r="U1045" s="23">
        <f>IF(A1045="","",IF(O1045=0,"Outside audit periods; ","")&amp;IF(F1045="","No VAT category; ","")&amp;IF(ABS(Q1045)&gt;Setup!$B$10,"VAT ≠ 15% × net; ","")&amp;IF(AND(F1045="Standard domestic 15% (Box 7)",NOT(AND(LEN(D1045)=15,LEFT(D1045,1)="3",RIGHT(D1045,1)="3",ISNUMBER(--D1045)))),"Invalid/missing supplier VAT no; ","")&amp;IF(AND(L1045="Yes",K1045&lt;&gt;"Yes"),"VAT claimed without valid tax invoice; ","")&amp;IF(AND(L1045="Yes",ISNUMBER(SEARCH("blocked",G1045))),"Blocked input VAT claimed; ","")&amp;IF(AND(F1045="Import - VAT paid at customs (Box 8)",M1045=""),"Customs declaration no missing; ","")&amp;IF(AND(F1045="Import - Reverse charge (Box 9)",E1045="Saudi Arabia"),"RCM used for a local supplier; ","")&amp;IF(AND(L1045="Yes",NOT(OR(F1045="Standard domestic 15% (Box 7)",F1045="Import - VAT paid at customs (Box 8)",F1045="Import - Reverse charge (Box 9)"))),"VAT claimed on non-taxable category; ",""))</f>
        <v/>
      </c>
    </row>
    <row r="1046">
      <c r="A1046" s="17" t="n"/>
      <c r="B1046" s="14" t="n"/>
      <c r="C1046" s="14" t="n"/>
      <c r="D1046" s="16" t="n"/>
      <c r="E1046" s="14" t="n"/>
      <c r="F1046" s="14" t="n"/>
      <c r="G1046" s="14" t="n"/>
      <c r="H1046" s="19" t="n"/>
      <c r="I1046" s="19" t="n"/>
      <c r="J1046" s="34">
        <f>IF(A1046="","",H1046+I1046)</f>
        <v/>
      </c>
      <c r="K1046" s="14" t="n"/>
      <c r="L1046" s="14" t="n"/>
      <c r="M1046" s="14" t="n"/>
      <c r="N1046" s="14" t="n"/>
      <c r="O1046" s="20">
        <f>IF(A1046="","",SUMPRODUCT((A1046&gt;=Setup!$C$19:$C$30)*(A1046&lt;=Setup!$D$19:$D$30)*Setup!$A$19:$A$30))</f>
        <v/>
      </c>
      <c r="P1046" s="34">
        <f>IF(A1046="","",IF(OR(F1046="Standard domestic 15% (Box 7)",F1046="Import - VAT paid at customs (Box 8)",F1046="Import - Reverse charge (Box 9)"),ROUND(H1046*Setup!$B$9,2),0))</f>
        <v/>
      </c>
      <c r="Q1046" s="34">
        <f>IF(A1046="","",I1046-P1046)</f>
        <v/>
      </c>
      <c r="R1046" s="34">
        <f>IF(A1046="","",IF(L1046="Yes",I1046,0))</f>
        <v/>
      </c>
      <c r="S1046" s="34">
        <f>IF(A1046="","",IF(AND(L1046="Yes",K1046="Yes",NOT(ISNUMBER(SEARCH("blocked",G1046))),OR(F1046="Standard domestic 15% (Box 7)",F1046="Import - VAT paid at customs (Box 8)",F1046="Import - Reverse charge (Box 9)"),OR(F1046&lt;&gt;"Standard domestic 15% (Box 7)",AND(LEN(D1046)=15,LEFT(D1046,1)="3",RIGHT(D1046,1)="3",ISNUMBER(--D1046)))),I1046,0))</f>
        <v/>
      </c>
      <c r="T1046" s="34">
        <f>IF(A1046="","",R1046-S1046)</f>
        <v/>
      </c>
      <c r="U1046" s="23">
        <f>IF(A1046="","",IF(O1046=0,"Outside audit periods; ","")&amp;IF(F1046="","No VAT category; ","")&amp;IF(ABS(Q1046)&gt;Setup!$B$10,"VAT ≠ 15% × net; ","")&amp;IF(AND(F1046="Standard domestic 15% (Box 7)",NOT(AND(LEN(D1046)=15,LEFT(D1046,1)="3",RIGHT(D1046,1)="3",ISNUMBER(--D1046)))),"Invalid/missing supplier VAT no; ","")&amp;IF(AND(L1046="Yes",K1046&lt;&gt;"Yes"),"VAT claimed without valid tax invoice; ","")&amp;IF(AND(L1046="Yes",ISNUMBER(SEARCH("blocked",G1046))),"Blocked input VAT claimed; ","")&amp;IF(AND(F1046="Import - VAT paid at customs (Box 8)",M1046=""),"Customs declaration no missing; ","")&amp;IF(AND(F1046="Import - Reverse charge (Box 9)",E1046="Saudi Arabia"),"RCM used for a local supplier; ","")&amp;IF(AND(L1046="Yes",NOT(OR(F1046="Standard domestic 15% (Box 7)",F1046="Import - VAT paid at customs (Box 8)",F1046="Import - Reverse charge (Box 9)"))),"VAT claimed on non-taxable category; ",""))</f>
        <v/>
      </c>
    </row>
    <row r="1047">
      <c r="A1047" s="17" t="n"/>
      <c r="B1047" s="14" t="n"/>
      <c r="C1047" s="14" t="n"/>
      <c r="D1047" s="16" t="n"/>
      <c r="E1047" s="14" t="n"/>
      <c r="F1047" s="14" t="n"/>
      <c r="G1047" s="14" t="n"/>
      <c r="H1047" s="19" t="n"/>
      <c r="I1047" s="19" t="n"/>
      <c r="J1047" s="34">
        <f>IF(A1047="","",H1047+I1047)</f>
        <v/>
      </c>
      <c r="K1047" s="14" t="n"/>
      <c r="L1047" s="14" t="n"/>
      <c r="M1047" s="14" t="n"/>
      <c r="N1047" s="14" t="n"/>
      <c r="O1047" s="20">
        <f>IF(A1047="","",SUMPRODUCT((A1047&gt;=Setup!$C$19:$C$30)*(A1047&lt;=Setup!$D$19:$D$30)*Setup!$A$19:$A$30))</f>
        <v/>
      </c>
      <c r="P1047" s="34">
        <f>IF(A1047="","",IF(OR(F1047="Standard domestic 15% (Box 7)",F1047="Import - VAT paid at customs (Box 8)",F1047="Import - Reverse charge (Box 9)"),ROUND(H1047*Setup!$B$9,2),0))</f>
        <v/>
      </c>
      <c r="Q1047" s="34">
        <f>IF(A1047="","",I1047-P1047)</f>
        <v/>
      </c>
      <c r="R1047" s="34">
        <f>IF(A1047="","",IF(L1047="Yes",I1047,0))</f>
        <v/>
      </c>
      <c r="S1047" s="34">
        <f>IF(A1047="","",IF(AND(L1047="Yes",K1047="Yes",NOT(ISNUMBER(SEARCH("blocked",G1047))),OR(F1047="Standard domestic 15% (Box 7)",F1047="Import - VAT paid at customs (Box 8)",F1047="Import - Reverse charge (Box 9)"),OR(F1047&lt;&gt;"Standard domestic 15% (Box 7)",AND(LEN(D1047)=15,LEFT(D1047,1)="3",RIGHT(D1047,1)="3",ISNUMBER(--D1047)))),I1047,0))</f>
        <v/>
      </c>
      <c r="T1047" s="34">
        <f>IF(A1047="","",R1047-S1047)</f>
        <v/>
      </c>
      <c r="U1047" s="23">
        <f>IF(A1047="","",IF(O1047=0,"Outside audit periods; ","")&amp;IF(F1047="","No VAT category; ","")&amp;IF(ABS(Q1047)&gt;Setup!$B$10,"VAT ≠ 15% × net; ","")&amp;IF(AND(F1047="Standard domestic 15% (Box 7)",NOT(AND(LEN(D1047)=15,LEFT(D1047,1)="3",RIGHT(D1047,1)="3",ISNUMBER(--D1047)))),"Invalid/missing supplier VAT no; ","")&amp;IF(AND(L1047="Yes",K1047&lt;&gt;"Yes"),"VAT claimed without valid tax invoice; ","")&amp;IF(AND(L1047="Yes",ISNUMBER(SEARCH("blocked",G1047))),"Blocked input VAT claimed; ","")&amp;IF(AND(F1047="Import - VAT paid at customs (Box 8)",M1047=""),"Customs declaration no missing; ","")&amp;IF(AND(F1047="Import - Reverse charge (Box 9)",E1047="Saudi Arabia"),"RCM used for a local supplier; ","")&amp;IF(AND(L1047="Yes",NOT(OR(F1047="Standard domestic 15% (Box 7)",F1047="Import - VAT paid at customs (Box 8)",F1047="Import - Reverse charge (Box 9)"))),"VAT claimed on non-taxable category; ",""))</f>
        <v/>
      </c>
    </row>
    <row r="1048">
      <c r="A1048" s="17" t="n"/>
      <c r="B1048" s="14" t="n"/>
      <c r="C1048" s="14" t="n"/>
      <c r="D1048" s="16" t="n"/>
      <c r="E1048" s="14" t="n"/>
      <c r="F1048" s="14" t="n"/>
      <c r="G1048" s="14" t="n"/>
      <c r="H1048" s="19" t="n"/>
      <c r="I1048" s="19" t="n"/>
      <c r="J1048" s="34">
        <f>IF(A1048="","",H1048+I1048)</f>
        <v/>
      </c>
      <c r="K1048" s="14" t="n"/>
      <c r="L1048" s="14" t="n"/>
      <c r="M1048" s="14" t="n"/>
      <c r="N1048" s="14" t="n"/>
      <c r="O1048" s="20">
        <f>IF(A1048="","",SUMPRODUCT((A1048&gt;=Setup!$C$19:$C$30)*(A1048&lt;=Setup!$D$19:$D$30)*Setup!$A$19:$A$30))</f>
        <v/>
      </c>
      <c r="P1048" s="34">
        <f>IF(A1048="","",IF(OR(F1048="Standard domestic 15% (Box 7)",F1048="Import - VAT paid at customs (Box 8)",F1048="Import - Reverse charge (Box 9)"),ROUND(H1048*Setup!$B$9,2),0))</f>
        <v/>
      </c>
      <c r="Q1048" s="34">
        <f>IF(A1048="","",I1048-P1048)</f>
        <v/>
      </c>
      <c r="R1048" s="34">
        <f>IF(A1048="","",IF(L1048="Yes",I1048,0))</f>
        <v/>
      </c>
      <c r="S1048" s="34">
        <f>IF(A1048="","",IF(AND(L1048="Yes",K1048="Yes",NOT(ISNUMBER(SEARCH("blocked",G1048))),OR(F1048="Standard domestic 15% (Box 7)",F1048="Import - VAT paid at customs (Box 8)",F1048="Import - Reverse charge (Box 9)"),OR(F1048&lt;&gt;"Standard domestic 15% (Box 7)",AND(LEN(D1048)=15,LEFT(D1048,1)="3",RIGHT(D1048,1)="3",ISNUMBER(--D1048)))),I1048,0))</f>
        <v/>
      </c>
      <c r="T1048" s="34">
        <f>IF(A1048="","",R1048-S1048)</f>
        <v/>
      </c>
      <c r="U1048" s="23">
        <f>IF(A1048="","",IF(O1048=0,"Outside audit periods; ","")&amp;IF(F1048="","No VAT category; ","")&amp;IF(ABS(Q1048)&gt;Setup!$B$10,"VAT ≠ 15% × net; ","")&amp;IF(AND(F1048="Standard domestic 15% (Box 7)",NOT(AND(LEN(D1048)=15,LEFT(D1048,1)="3",RIGHT(D1048,1)="3",ISNUMBER(--D1048)))),"Invalid/missing supplier VAT no; ","")&amp;IF(AND(L1048="Yes",K1048&lt;&gt;"Yes"),"VAT claimed without valid tax invoice; ","")&amp;IF(AND(L1048="Yes",ISNUMBER(SEARCH("blocked",G1048))),"Blocked input VAT claimed; ","")&amp;IF(AND(F1048="Import - VAT paid at customs (Box 8)",M1048=""),"Customs declaration no missing; ","")&amp;IF(AND(F1048="Import - Reverse charge (Box 9)",E1048="Saudi Arabia"),"RCM used for a local supplier; ","")&amp;IF(AND(L1048="Yes",NOT(OR(F1048="Standard domestic 15% (Box 7)",F1048="Import - VAT paid at customs (Box 8)",F1048="Import - Reverse charge (Box 9)"))),"VAT claimed on non-taxable category; ",""))</f>
        <v/>
      </c>
    </row>
    <row r="1049">
      <c r="A1049" s="17" t="n"/>
      <c r="B1049" s="14" t="n"/>
      <c r="C1049" s="14" t="n"/>
      <c r="D1049" s="16" t="n"/>
      <c r="E1049" s="14" t="n"/>
      <c r="F1049" s="14" t="n"/>
      <c r="G1049" s="14" t="n"/>
      <c r="H1049" s="19" t="n"/>
      <c r="I1049" s="19" t="n"/>
      <c r="J1049" s="34">
        <f>IF(A1049="","",H1049+I1049)</f>
        <v/>
      </c>
      <c r="K1049" s="14" t="n"/>
      <c r="L1049" s="14" t="n"/>
      <c r="M1049" s="14" t="n"/>
      <c r="N1049" s="14" t="n"/>
      <c r="O1049" s="20">
        <f>IF(A1049="","",SUMPRODUCT((A1049&gt;=Setup!$C$19:$C$30)*(A1049&lt;=Setup!$D$19:$D$30)*Setup!$A$19:$A$30))</f>
        <v/>
      </c>
      <c r="P1049" s="34">
        <f>IF(A1049="","",IF(OR(F1049="Standard domestic 15% (Box 7)",F1049="Import - VAT paid at customs (Box 8)",F1049="Import - Reverse charge (Box 9)"),ROUND(H1049*Setup!$B$9,2),0))</f>
        <v/>
      </c>
      <c r="Q1049" s="34">
        <f>IF(A1049="","",I1049-P1049)</f>
        <v/>
      </c>
      <c r="R1049" s="34">
        <f>IF(A1049="","",IF(L1049="Yes",I1049,0))</f>
        <v/>
      </c>
      <c r="S1049" s="34">
        <f>IF(A1049="","",IF(AND(L1049="Yes",K1049="Yes",NOT(ISNUMBER(SEARCH("blocked",G1049))),OR(F1049="Standard domestic 15% (Box 7)",F1049="Import - VAT paid at customs (Box 8)",F1049="Import - Reverse charge (Box 9)"),OR(F1049&lt;&gt;"Standard domestic 15% (Box 7)",AND(LEN(D1049)=15,LEFT(D1049,1)="3",RIGHT(D1049,1)="3",ISNUMBER(--D1049)))),I1049,0))</f>
        <v/>
      </c>
      <c r="T1049" s="34">
        <f>IF(A1049="","",R1049-S1049)</f>
        <v/>
      </c>
      <c r="U1049" s="23">
        <f>IF(A1049="","",IF(O1049=0,"Outside audit periods; ","")&amp;IF(F1049="","No VAT category; ","")&amp;IF(ABS(Q1049)&gt;Setup!$B$10,"VAT ≠ 15% × net; ","")&amp;IF(AND(F1049="Standard domestic 15% (Box 7)",NOT(AND(LEN(D1049)=15,LEFT(D1049,1)="3",RIGHT(D1049,1)="3",ISNUMBER(--D1049)))),"Invalid/missing supplier VAT no; ","")&amp;IF(AND(L1049="Yes",K1049&lt;&gt;"Yes"),"VAT claimed without valid tax invoice; ","")&amp;IF(AND(L1049="Yes",ISNUMBER(SEARCH("blocked",G1049))),"Blocked input VAT claimed; ","")&amp;IF(AND(F1049="Import - VAT paid at customs (Box 8)",M1049=""),"Customs declaration no missing; ","")&amp;IF(AND(F1049="Import - Reverse charge (Box 9)",E1049="Saudi Arabia"),"RCM used for a local supplier; ","")&amp;IF(AND(L1049="Yes",NOT(OR(F1049="Standard domestic 15% (Box 7)",F1049="Import - VAT paid at customs (Box 8)",F1049="Import - Reverse charge (Box 9)"))),"VAT claimed on non-taxable category; ",""))</f>
        <v/>
      </c>
    </row>
    <row r="1050">
      <c r="A1050" s="17" t="n"/>
      <c r="B1050" s="14" t="n"/>
      <c r="C1050" s="14" t="n"/>
      <c r="D1050" s="16" t="n"/>
      <c r="E1050" s="14" t="n"/>
      <c r="F1050" s="14" t="n"/>
      <c r="G1050" s="14" t="n"/>
      <c r="H1050" s="19" t="n"/>
      <c r="I1050" s="19" t="n"/>
      <c r="J1050" s="34">
        <f>IF(A1050="","",H1050+I1050)</f>
        <v/>
      </c>
      <c r="K1050" s="14" t="n"/>
      <c r="L1050" s="14" t="n"/>
      <c r="M1050" s="14" t="n"/>
      <c r="N1050" s="14" t="n"/>
      <c r="O1050" s="20">
        <f>IF(A1050="","",SUMPRODUCT((A1050&gt;=Setup!$C$19:$C$30)*(A1050&lt;=Setup!$D$19:$D$30)*Setup!$A$19:$A$30))</f>
        <v/>
      </c>
      <c r="P1050" s="34">
        <f>IF(A1050="","",IF(OR(F1050="Standard domestic 15% (Box 7)",F1050="Import - VAT paid at customs (Box 8)",F1050="Import - Reverse charge (Box 9)"),ROUND(H1050*Setup!$B$9,2),0))</f>
        <v/>
      </c>
      <c r="Q1050" s="34">
        <f>IF(A1050="","",I1050-P1050)</f>
        <v/>
      </c>
      <c r="R1050" s="34">
        <f>IF(A1050="","",IF(L1050="Yes",I1050,0))</f>
        <v/>
      </c>
      <c r="S1050" s="34">
        <f>IF(A1050="","",IF(AND(L1050="Yes",K1050="Yes",NOT(ISNUMBER(SEARCH("blocked",G1050))),OR(F1050="Standard domestic 15% (Box 7)",F1050="Import - VAT paid at customs (Box 8)",F1050="Import - Reverse charge (Box 9)"),OR(F1050&lt;&gt;"Standard domestic 15% (Box 7)",AND(LEN(D1050)=15,LEFT(D1050,1)="3",RIGHT(D1050,1)="3",ISNUMBER(--D1050)))),I1050,0))</f>
        <v/>
      </c>
      <c r="T1050" s="34">
        <f>IF(A1050="","",R1050-S1050)</f>
        <v/>
      </c>
      <c r="U1050" s="23">
        <f>IF(A1050="","",IF(O1050=0,"Outside audit periods; ","")&amp;IF(F1050="","No VAT category; ","")&amp;IF(ABS(Q1050)&gt;Setup!$B$10,"VAT ≠ 15% × net; ","")&amp;IF(AND(F1050="Standard domestic 15% (Box 7)",NOT(AND(LEN(D1050)=15,LEFT(D1050,1)="3",RIGHT(D1050,1)="3",ISNUMBER(--D1050)))),"Invalid/missing supplier VAT no; ","")&amp;IF(AND(L1050="Yes",K1050&lt;&gt;"Yes"),"VAT claimed without valid tax invoice; ","")&amp;IF(AND(L1050="Yes",ISNUMBER(SEARCH("blocked",G1050))),"Blocked input VAT claimed; ","")&amp;IF(AND(F1050="Import - VAT paid at customs (Box 8)",M1050=""),"Customs declaration no missing; ","")&amp;IF(AND(F1050="Import - Reverse charge (Box 9)",E1050="Saudi Arabia"),"RCM used for a local supplier; ","")&amp;IF(AND(L1050="Yes",NOT(OR(F1050="Standard domestic 15% (Box 7)",F1050="Import - VAT paid at customs (Box 8)",F1050="Import - Reverse charge (Box 9)"))),"VAT claimed on non-taxable category; ",""))</f>
        <v/>
      </c>
    </row>
    <row r="1051">
      <c r="A1051" s="17" t="n"/>
      <c r="B1051" s="14" t="n"/>
      <c r="C1051" s="14" t="n"/>
      <c r="D1051" s="16" t="n"/>
      <c r="E1051" s="14" t="n"/>
      <c r="F1051" s="14" t="n"/>
      <c r="G1051" s="14" t="n"/>
      <c r="H1051" s="19" t="n"/>
      <c r="I1051" s="19" t="n"/>
      <c r="J1051" s="34">
        <f>IF(A1051="","",H1051+I1051)</f>
        <v/>
      </c>
      <c r="K1051" s="14" t="n"/>
      <c r="L1051" s="14" t="n"/>
      <c r="M1051" s="14" t="n"/>
      <c r="N1051" s="14" t="n"/>
      <c r="O1051" s="20">
        <f>IF(A1051="","",SUMPRODUCT((A1051&gt;=Setup!$C$19:$C$30)*(A1051&lt;=Setup!$D$19:$D$30)*Setup!$A$19:$A$30))</f>
        <v/>
      </c>
      <c r="P1051" s="34">
        <f>IF(A1051="","",IF(OR(F1051="Standard domestic 15% (Box 7)",F1051="Import - VAT paid at customs (Box 8)",F1051="Import - Reverse charge (Box 9)"),ROUND(H1051*Setup!$B$9,2),0))</f>
        <v/>
      </c>
      <c r="Q1051" s="34">
        <f>IF(A1051="","",I1051-P1051)</f>
        <v/>
      </c>
      <c r="R1051" s="34">
        <f>IF(A1051="","",IF(L1051="Yes",I1051,0))</f>
        <v/>
      </c>
      <c r="S1051" s="34">
        <f>IF(A1051="","",IF(AND(L1051="Yes",K1051="Yes",NOT(ISNUMBER(SEARCH("blocked",G1051))),OR(F1051="Standard domestic 15% (Box 7)",F1051="Import - VAT paid at customs (Box 8)",F1051="Import - Reverse charge (Box 9)"),OR(F1051&lt;&gt;"Standard domestic 15% (Box 7)",AND(LEN(D1051)=15,LEFT(D1051,1)="3",RIGHT(D1051,1)="3",ISNUMBER(--D1051)))),I1051,0))</f>
        <v/>
      </c>
      <c r="T1051" s="34">
        <f>IF(A1051="","",R1051-S1051)</f>
        <v/>
      </c>
      <c r="U1051" s="23">
        <f>IF(A1051="","",IF(O1051=0,"Outside audit periods; ","")&amp;IF(F1051="","No VAT category; ","")&amp;IF(ABS(Q1051)&gt;Setup!$B$10,"VAT ≠ 15% × net; ","")&amp;IF(AND(F1051="Standard domestic 15% (Box 7)",NOT(AND(LEN(D1051)=15,LEFT(D1051,1)="3",RIGHT(D1051,1)="3",ISNUMBER(--D1051)))),"Invalid/missing supplier VAT no; ","")&amp;IF(AND(L1051="Yes",K1051&lt;&gt;"Yes"),"VAT claimed without valid tax invoice; ","")&amp;IF(AND(L1051="Yes",ISNUMBER(SEARCH("blocked",G1051))),"Blocked input VAT claimed; ","")&amp;IF(AND(F1051="Import - VAT paid at customs (Box 8)",M1051=""),"Customs declaration no missing; ","")&amp;IF(AND(F1051="Import - Reverse charge (Box 9)",E1051="Saudi Arabia"),"RCM used for a local supplier; ","")&amp;IF(AND(L1051="Yes",NOT(OR(F1051="Standard domestic 15% (Box 7)",F1051="Import - VAT paid at customs (Box 8)",F1051="Import - Reverse charge (Box 9)"))),"VAT claimed on non-taxable category; ",""))</f>
        <v/>
      </c>
    </row>
    <row r="1052">
      <c r="A1052" s="17" t="n"/>
      <c r="B1052" s="14" t="n"/>
      <c r="C1052" s="14" t="n"/>
      <c r="D1052" s="16" t="n"/>
      <c r="E1052" s="14" t="n"/>
      <c r="F1052" s="14" t="n"/>
      <c r="G1052" s="14" t="n"/>
      <c r="H1052" s="19" t="n"/>
      <c r="I1052" s="19" t="n"/>
      <c r="J1052" s="34">
        <f>IF(A1052="","",H1052+I1052)</f>
        <v/>
      </c>
      <c r="K1052" s="14" t="n"/>
      <c r="L1052" s="14" t="n"/>
      <c r="M1052" s="14" t="n"/>
      <c r="N1052" s="14" t="n"/>
      <c r="O1052" s="20">
        <f>IF(A1052="","",SUMPRODUCT((A1052&gt;=Setup!$C$19:$C$30)*(A1052&lt;=Setup!$D$19:$D$30)*Setup!$A$19:$A$30))</f>
        <v/>
      </c>
      <c r="P1052" s="34">
        <f>IF(A1052="","",IF(OR(F1052="Standard domestic 15% (Box 7)",F1052="Import - VAT paid at customs (Box 8)",F1052="Import - Reverse charge (Box 9)"),ROUND(H1052*Setup!$B$9,2),0))</f>
        <v/>
      </c>
      <c r="Q1052" s="34">
        <f>IF(A1052="","",I1052-P1052)</f>
        <v/>
      </c>
      <c r="R1052" s="34">
        <f>IF(A1052="","",IF(L1052="Yes",I1052,0))</f>
        <v/>
      </c>
      <c r="S1052" s="34">
        <f>IF(A1052="","",IF(AND(L1052="Yes",K1052="Yes",NOT(ISNUMBER(SEARCH("blocked",G1052))),OR(F1052="Standard domestic 15% (Box 7)",F1052="Import - VAT paid at customs (Box 8)",F1052="Import - Reverse charge (Box 9)"),OR(F1052&lt;&gt;"Standard domestic 15% (Box 7)",AND(LEN(D1052)=15,LEFT(D1052,1)="3",RIGHT(D1052,1)="3",ISNUMBER(--D1052)))),I1052,0))</f>
        <v/>
      </c>
      <c r="T1052" s="34">
        <f>IF(A1052="","",R1052-S1052)</f>
        <v/>
      </c>
      <c r="U1052" s="23">
        <f>IF(A1052="","",IF(O1052=0,"Outside audit periods; ","")&amp;IF(F1052="","No VAT category; ","")&amp;IF(ABS(Q1052)&gt;Setup!$B$10,"VAT ≠ 15% × net; ","")&amp;IF(AND(F1052="Standard domestic 15% (Box 7)",NOT(AND(LEN(D1052)=15,LEFT(D1052,1)="3",RIGHT(D1052,1)="3",ISNUMBER(--D1052)))),"Invalid/missing supplier VAT no; ","")&amp;IF(AND(L1052="Yes",K1052&lt;&gt;"Yes"),"VAT claimed without valid tax invoice; ","")&amp;IF(AND(L1052="Yes",ISNUMBER(SEARCH("blocked",G1052))),"Blocked input VAT claimed; ","")&amp;IF(AND(F1052="Import - VAT paid at customs (Box 8)",M1052=""),"Customs declaration no missing; ","")&amp;IF(AND(F1052="Import - Reverse charge (Box 9)",E1052="Saudi Arabia"),"RCM used for a local supplier; ","")&amp;IF(AND(L1052="Yes",NOT(OR(F1052="Standard domestic 15% (Box 7)",F1052="Import - VAT paid at customs (Box 8)",F1052="Import - Reverse charge (Box 9)"))),"VAT claimed on non-taxable category; ",""))</f>
        <v/>
      </c>
    </row>
    <row r="1053">
      <c r="A1053" s="17" t="n"/>
      <c r="B1053" s="14" t="n"/>
      <c r="C1053" s="14" t="n"/>
      <c r="D1053" s="16" t="n"/>
      <c r="E1053" s="14" t="n"/>
      <c r="F1053" s="14" t="n"/>
      <c r="G1053" s="14" t="n"/>
      <c r="H1053" s="19" t="n"/>
      <c r="I1053" s="19" t="n"/>
      <c r="J1053" s="34">
        <f>IF(A1053="","",H1053+I1053)</f>
        <v/>
      </c>
      <c r="K1053" s="14" t="n"/>
      <c r="L1053" s="14" t="n"/>
      <c r="M1053" s="14" t="n"/>
      <c r="N1053" s="14" t="n"/>
      <c r="O1053" s="20">
        <f>IF(A1053="","",SUMPRODUCT((A1053&gt;=Setup!$C$19:$C$30)*(A1053&lt;=Setup!$D$19:$D$30)*Setup!$A$19:$A$30))</f>
        <v/>
      </c>
      <c r="P1053" s="34">
        <f>IF(A1053="","",IF(OR(F1053="Standard domestic 15% (Box 7)",F1053="Import - VAT paid at customs (Box 8)",F1053="Import - Reverse charge (Box 9)"),ROUND(H1053*Setup!$B$9,2),0))</f>
        <v/>
      </c>
      <c r="Q1053" s="34">
        <f>IF(A1053="","",I1053-P1053)</f>
        <v/>
      </c>
      <c r="R1053" s="34">
        <f>IF(A1053="","",IF(L1053="Yes",I1053,0))</f>
        <v/>
      </c>
      <c r="S1053" s="34">
        <f>IF(A1053="","",IF(AND(L1053="Yes",K1053="Yes",NOT(ISNUMBER(SEARCH("blocked",G1053))),OR(F1053="Standard domestic 15% (Box 7)",F1053="Import - VAT paid at customs (Box 8)",F1053="Import - Reverse charge (Box 9)"),OR(F1053&lt;&gt;"Standard domestic 15% (Box 7)",AND(LEN(D1053)=15,LEFT(D1053,1)="3",RIGHT(D1053,1)="3",ISNUMBER(--D1053)))),I1053,0))</f>
        <v/>
      </c>
      <c r="T1053" s="34">
        <f>IF(A1053="","",R1053-S1053)</f>
        <v/>
      </c>
      <c r="U1053" s="23">
        <f>IF(A1053="","",IF(O1053=0,"Outside audit periods; ","")&amp;IF(F1053="","No VAT category; ","")&amp;IF(ABS(Q1053)&gt;Setup!$B$10,"VAT ≠ 15% × net; ","")&amp;IF(AND(F1053="Standard domestic 15% (Box 7)",NOT(AND(LEN(D1053)=15,LEFT(D1053,1)="3",RIGHT(D1053,1)="3",ISNUMBER(--D1053)))),"Invalid/missing supplier VAT no; ","")&amp;IF(AND(L1053="Yes",K1053&lt;&gt;"Yes"),"VAT claimed without valid tax invoice; ","")&amp;IF(AND(L1053="Yes",ISNUMBER(SEARCH("blocked",G1053))),"Blocked input VAT claimed; ","")&amp;IF(AND(F1053="Import - VAT paid at customs (Box 8)",M1053=""),"Customs declaration no missing; ","")&amp;IF(AND(F1053="Import - Reverse charge (Box 9)",E1053="Saudi Arabia"),"RCM used for a local supplier; ","")&amp;IF(AND(L1053="Yes",NOT(OR(F1053="Standard domestic 15% (Box 7)",F1053="Import - VAT paid at customs (Box 8)",F1053="Import - Reverse charge (Box 9)"))),"VAT claimed on non-taxable category; ",""))</f>
        <v/>
      </c>
    </row>
    <row r="1054">
      <c r="A1054" s="17" t="n"/>
      <c r="B1054" s="14" t="n"/>
      <c r="C1054" s="14" t="n"/>
      <c r="D1054" s="16" t="n"/>
      <c r="E1054" s="14" t="n"/>
      <c r="F1054" s="14" t="n"/>
      <c r="G1054" s="14" t="n"/>
      <c r="H1054" s="19" t="n"/>
      <c r="I1054" s="19" t="n"/>
      <c r="J1054" s="34">
        <f>IF(A1054="","",H1054+I1054)</f>
        <v/>
      </c>
      <c r="K1054" s="14" t="n"/>
      <c r="L1054" s="14" t="n"/>
      <c r="M1054" s="14" t="n"/>
      <c r="N1054" s="14" t="n"/>
      <c r="O1054" s="20">
        <f>IF(A1054="","",SUMPRODUCT((A1054&gt;=Setup!$C$19:$C$30)*(A1054&lt;=Setup!$D$19:$D$30)*Setup!$A$19:$A$30))</f>
        <v/>
      </c>
      <c r="P1054" s="34">
        <f>IF(A1054="","",IF(OR(F1054="Standard domestic 15% (Box 7)",F1054="Import - VAT paid at customs (Box 8)",F1054="Import - Reverse charge (Box 9)"),ROUND(H1054*Setup!$B$9,2),0))</f>
        <v/>
      </c>
      <c r="Q1054" s="34">
        <f>IF(A1054="","",I1054-P1054)</f>
        <v/>
      </c>
      <c r="R1054" s="34">
        <f>IF(A1054="","",IF(L1054="Yes",I1054,0))</f>
        <v/>
      </c>
      <c r="S1054" s="34">
        <f>IF(A1054="","",IF(AND(L1054="Yes",K1054="Yes",NOT(ISNUMBER(SEARCH("blocked",G1054))),OR(F1054="Standard domestic 15% (Box 7)",F1054="Import - VAT paid at customs (Box 8)",F1054="Import - Reverse charge (Box 9)"),OR(F1054&lt;&gt;"Standard domestic 15% (Box 7)",AND(LEN(D1054)=15,LEFT(D1054,1)="3",RIGHT(D1054,1)="3",ISNUMBER(--D1054)))),I1054,0))</f>
        <v/>
      </c>
      <c r="T1054" s="34">
        <f>IF(A1054="","",R1054-S1054)</f>
        <v/>
      </c>
      <c r="U1054" s="23">
        <f>IF(A1054="","",IF(O1054=0,"Outside audit periods; ","")&amp;IF(F1054="","No VAT category; ","")&amp;IF(ABS(Q1054)&gt;Setup!$B$10,"VAT ≠ 15% × net; ","")&amp;IF(AND(F1054="Standard domestic 15% (Box 7)",NOT(AND(LEN(D1054)=15,LEFT(D1054,1)="3",RIGHT(D1054,1)="3",ISNUMBER(--D1054)))),"Invalid/missing supplier VAT no; ","")&amp;IF(AND(L1054="Yes",K1054&lt;&gt;"Yes"),"VAT claimed without valid tax invoice; ","")&amp;IF(AND(L1054="Yes",ISNUMBER(SEARCH("blocked",G1054))),"Blocked input VAT claimed; ","")&amp;IF(AND(F1054="Import - VAT paid at customs (Box 8)",M1054=""),"Customs declaration no missing; ","")&amp;IF(AND(F1054="Import - Reverse charge (Box 9)",E1054="Saudi Arabia"),"RCM used for a local supplier; ","")&amp;IF(AND(L1054="Yes",NOT(OR(F1054="Standard domestic 15% (Box 7)",F1054="Import - VAT paid at customs (Box 8)",F1054="Import - Reverse charge (Box 9)"))),"VAT claimed on non-taxable category; ",""))</f>
        <v/>
      </c>
    </row>
    <row r="1055">
      <c r="A1055" s="17" t="n"/>
      <c r="B1055" s="14" t="n"/>
      <c r="C1055" s="14" t="n"/>
      <c r="D1055" s="16" t="n"/>
      <c r="E1055" s="14" t="n"/>
      <c r="F1055" s="14" t="n"/>
      <c r="G1055" s="14" t="n"/>
      <c r="H1055" s="19" t="n"/>
      <c r="I1055" s="19" t="n"/>
      <c r="J1055" s="34">
        <f>IF(A1055="","",H1055+I1055)</f>
        <v/>
      </c>
      <c r="K1055" s="14" t="n"/>
      <c r="L1055" s="14" t="n"/>
      <c r="M1055" s="14" t="n"/>
      <c r="N1055" s="14" t="n"/>
      <c r="O1055" s="20">
        <f>IF(A1055="","",SUMPRODUCT((A1055&gt;=Setup!$C$19:$C$30)*(A1055&lt;=Setup!$D$19:$D$30)*Setup!$A$19:$A$30))</f>
        <v/>
      </c>
      <c r="P1055" s="34">
        <f>IF(A1055="","",IF(OR(F1055="Standard domestic 15% (Box 7)",F1055="Import - VAT paid at customs (Box 8)",F1055="Import - Reverse charge (Box 9)"),ROUND(H1055*Setup!$B$9,2),0))</f>
        <v/>
      </c>
      <c r="Q1055" s="34">
        <f>IF(A1055="","",I1055-P1055)</f>
        <v/>
      </c>
      <c r="R1055" s="34">
        <f>IF(A1055="","",IF(L1055="Yes",I1055,0))</f>
        <v/>
      </c>
      <c r="S1055" s="34">
        <f>IF(A1055="","",IF(AND(L1055="Yes",K1055="Yes",NOT(ISNUMBER(SEARCH("blocked",G1055))),OR(F1055="Standard domestic 15% (Box 7)",F1055="Import - VAT paid at customs (Box 8)",F1055="Import - Reverse charge (Box 9)"),OR(F1055&lt;&gt;"Standard domestic 15% (Box 7)",AND(LEN(D1055)=15,LEFT(D1055,1)="3",RIGHT(D1055,1)="3",ISNUMBER(--D1055)))),I1055,0))</f>
        <v/>
      </c>
      <c r="T1055" s="34">
        <f>IF(A1055="","",R1055-S1055)</f>
        <v/>
      </c>
      <c r="U1055" s="23">
        <f>IF(A1055="","",IF(O1055=0,"Outside audit periods; ","")&amp;IF(F1055="","No VAT category; ","")&amp;IF(ABS(Q1055)&gt;Setup!$B$10,"VAT ≠ 15% × net; ","")&amp;IF(AND(F1055="Standard domestic 15% (Box 7)",NOT(AND(LEN(D1055)=15,LEFT(D1055,1)="3",RIGHT(D1055,1)="3",ISNUMBER(--D1055)))),"Invalid/missing supplier VAT no; ","")&amp;IF(AND(L1055="Yes",K1055&lt;&gt;"Yes"),"VAT claimed without valid tax invoice; ","")&amp;IF(AND(L1055="Yes",ISNUMBER(SEARCH("blocked",G1055))),"Blocked input VAT claimed; ","")&amp;IF(AND(F1055="Import - VAT paid at customs (Box 8)",M1055=""),"Customs declaration no missing; ","")&amp;IF(AND(F1055="Import - Reverse charge (Box 9)",E1055="Saudi Arabia"),"RCM used for a local supplier; ","")&amp;IF(AND(L1055="Yes",NOT(OR(F1055="Standard domestic 15% (Box 7)",F1055="Import - VAT paid at customs (Box 8)",F1055="Import - Reverse charge (Box 9)"))),"VAT claimed on non-taxable category; ",""))</f>
        <v/>
      </c>
    </row>
    <row r="1056">
      <c r="A1056" s="17" t="n"/>
      <c r="B1056" s="14" t="n"/>
      <c r="C1056" s="14" t="n"/>
      <c r="D1056" s="16" t="n"/>
      <c r="E1056" s="14" t="n"/>
      <c r="F1056" s="14" t="n"/>
      <c r="G1056" s="14" t="n"/>
      <c r="H1056" s="19" t="n"/>
      <c r="I1056" s="19" t="n"/>
      <c r="J1056" s="34">
        <f>IF(A1056="","",H1056+I1056)</f>
        <v/>
      </c>
      <c r="K1056" s="14" t="n"/>
      <c r="L1056" s="14" t="n"/>
      <c r="M1056" s="14" t="n"/>
      <c r="N1056" s="14" t="n"/>
      <c r="O1056" s="20">
        <f>IF(A1056="","",SUMPRODUCT((A1056&gt;=Setup!$C$19:$C$30)*(A1056&lt;=Setup!$D$19:$D$30)*Setup!$A$19:$A$30))</f>
        <v/>
      </c>
      <c r="P1056" s="34">
        <f>IF(A1056="","",IF(OR(F1056="Standard domestic 15% (Box 7)",F1056="Import - VAT paid at customs (Box 8)",F1056="Import - Reverse charge (Box 9)"),ROUND(H1056*Setup!$B$9,2),0))</f>
        <v/>
      </c>
      <c r="Q1056" s="34">
        <f>IF(A1056="","",I1056-P1056)</f>
        <v/>
      </c>
      <c r="R1056" s="34">
        <f>IF(A1056="","",IF(L1056="Yes",I1056,0))</f>
        <v/>
      </c>
      <c r="S1056" s="34">
        <f>IF(A1056="","",IF(AND(L1056="Yes",K1056="Yes",NOT(ISNUMBER(SEARCH("blocked",G1056))),OR(F1056="Standard domestic 15% (Box 7)",F1056="Import - VAT paid at customs (Box 8)",F1056="Import - Reverse charge (Box 9)"),OR(F1056&lt;&gt;"Standard domestic 15% (Box 7)",AND(LEN(D1056)=15,LEFT(D1056,1)="3",RIGHT(D1056,1)="3",ISNUMBER(--D1056)))),I1056,0))</f>
        <v/>
      </c>
      <c r="T1056" s="34">
        <f>IF(A1056="","",R1056-S1056)</f>
        <v/>
      </c>
      <c r="U1056" s="23">
        <f>IF(A1056="","",IF(O1056=0,"Outside audit periods; ","")&amp;IF(F1056="","No VAT category; ","")&amp;IF(ABS(Q1056)&gt;Setup!$B$10,"VAT ≠ 15% × net; ","")&amp;IF(AND(F1056="Standard domestic 15% (Box 7)",NOT(AND(LEN(D1056)=15,LEFT(D1056,1)="3",RIGHT(D1056,1)="3",ISNUMBER(--D1056)))),"Invalid/missing supplier VAT no; ","")&amp;IF(AND(L1056="Yes",K1056&lt;&gt;"Yes"),"VAT claimed without valid tax invoice; ","")&amp;IF(AND(L1056="Yes",ISNUMBER(SEARCH("blocked",G1056))),"Blocked input VAT claimed; ","")&amp;IF(AND(F1056="Import - VAT paid at customs (Box 8)",M1056=""),"Customs declaration no missing; ","")&amp;IF(AND(F1056="Import - Reverse charge (Box 9)",E1056="Saudi Arabia"),"RCM used for a local supplier; ","")&amp;IF(AND(L1056="Yes",NOT(OR(F1056="Standard domestic 15% (Box 7)",F1056="Import - VAT paid at customs (Box 8)",F1056="Import - Reverse charge (Box 9)"))),"VAT claimed on non-taxable category; ",""))</f>
        <v/>
      </c>
    </row>
    <row r="1057">
      <c r="A1057" s="17" t="n"/>
      <c r="B1057" s="14" t="n"/>
      <c r="C1057" s="14" t="n"/>
      <c r="D1057" s="16" t="n"/>
      <c r="E1057" s="14" t="n"/>
      <c r="F1057" s="14" t="n"/>
      <c r="G1057" s="14" t="n"/>
      <c r="H1057" s="19" t="n"/>
      <c r="I1057" s="19" t="n"/>
      <c r="J1057" s="34">
        <f>IF(A1057="","",H1057+I1057)</f>
        <v/>
      </c>
      <c r="K1057" s="14" t="n"/>
      <c r="L1057" s="14" t="n"/>
      <c r="M1057" s="14" t="n"/>
      <c r="N1057" s="14" t="n"/>
      <c r="O1057" s="20">
        <f>IF(A1057="","",SUMPRODUCT((A1057&gt;=Setup!$C$19:$C$30)*(A1057&lt;=Setup!$D$19:$D$30)*Setup!$A$19:$A$30))</f>
        <v/>
      </c>
      <c r="P1057" s="34">
        <f>IF(A1057="","",IF(OR(F1057="Standard domestic 15% (Box 7)",F1057="Import - VAT paid at customs (Box 8)",F1057="Import - Reverse charge (Box 9)"),ROUND(H1057*Setup!$B$9,2),0))</f>
        <v/>
      </c>
      <c r="Q1057" s="34">
        <f>IF(A1057="","",I1057-P1057)</f>
        <v/>
      </c>
      <c r="R1057" s="34">
        <f>IF(A1057="","",IF(L1057="Yes",I1057,0))</f>
        <v/>
      </c>
      <c r="S1057" s="34">
        <f>IF(A1057="","",IF(AND(L1057="Yes",K1057="Yes",NOT(ISNUMBER(SEARCH("blocked",G1057))),OR(F1057="Standard domestic 15% (Box 7)",F1057="Import - VAT paid at customs (Box 8)",F1057="Import - Reverse charge (Box 9)"),OR(F1057&lt;&gt;"Standard domestic 15% (Box 7)",AND(LEN(D1057)=15,LEFT(D1057,1)="3",RIGHT(D1057,1)="3",ISNUMBER(--D1057)))),I1057,0))</f>
        <v/>
      </c>
      <c r="T1057" s="34">
        <f>IF(A1057="","",R1057-S1057)</f>
        <v/>
      </c>
      <c r="U1057" s="23">
        <f>IF(A1057="","",IF(O1057=0,"Outside audit periods; ","")&amp;IF(F1057="","No VAT category; ","")&amp;IF(ABS(Q1057)&gt;Setup!$B$10,"VAT ≠ 15% × net; ","")&amp;IF(AND(F1057="Standard domestic 15% (Box 7)",NOT(AND(LEN(D1057)=15,LEFT(D1057,1)="3",RIGHT(D1057,1)="3",ISNUMBER(--D1057)))),"Invalid/missing supplier VAT no; ","")&amp;IF(AND(L1057="Yes",K1057&lt;&gt;"Yes"),"VAT claimed without valid tax invoice; ","")&amp;IF(AND(L1057="Yes",ISNUMBER(SEARCH("blocked",G1057))),"Blocked input VAT claimed; ","")&amp;IF(AND(F1057="Import - VAT paid at customs (Box 8)",M1057=""),"Customs declaration no missing; ","")&amp;IF(AND(F1057="Import - Reverse charge (Box 9)",E1057="Saudi Arabia"),"RCM used for a local supplier; ","")&amp;IF(AND(L1057="Yes",NOT(OR(F1057="Standard domestic 15% (Box 7)",F1057="Import - VAT paid at customs (Box 8)",F1057="Import - Reverse charge (Box 9)"))),"VAT claimed on non-taxable category; ",""))</f>
        <v/>
      </c>
    </row>
    <row r="1058">
      <c r="A1058" s="17" t="n"/>
      <c r="B1058" s="14" t="n"/>
      <c r="C1058" s="14" t="n"/>
      <c r="D1058" s="16" t="n"/>
      <c r="E1058" s="14" t="n"/>
      <c r="F1058" s="14" t="n"/>
      <c r="G1058" s="14" t="n"/>
      <c r="H1058" s="19" t="n"/>
      <c r="I1058" s="19" t="n"/>
      <c r="J1058" s="34">
        <f>IF(A1058="","",H1058+I1058)</f>
        <v/>
      </c>
      <c r="K1058" s="14" t="n"/>
      <c r="L1058" s="14" t="n"/>
      <c r="M1058" s="14" t="n"/>
      <c r="N1058" s="14" t="n"/>
      <c r="O1058" s="20">
        <f>IF(A1058="","",SUMPRODUCT((A1058&gt;=Setup!$C$19:$C$30)*(A1058&lt;=Setup!$D$19:$D$30)*Setup!$A$19:$A$30))</f>
        <v/>
      </c>
      <c r="P1058" s="34">
        <f>IF(A1058="","",IF(OR(F1058="Standard domestic 15% (Box 7)",F1058="Import - VAT paid at customs (Box 8)",F1058="Import - Reverse charge (Box 9)"),ROUND(H1058*Setup!$B$9,2),0))</f>
        <v/>
      </c>
      <c r="Q1058" s="34">
        <f>IF(A1058="","",I1058-P1058)</f>
        <v/>
      </c>
      <c r="R1058" s="34">
        <f>IF(A1058="","",IF(L1058="Yes",I1058,0))</f>
        <v/>
      </c>
      <c r="S1058" s="34">
        <f>IF(A1058="","",IF(AND(L1058="Yes",K1058="Yes",NOT(ISNUMBER(SEARCH("blocked",G1058))),OR(F1058="Standard domestic 15% (Box 7)",F1058="Import - VAT paid at customs (Box 8)",F1058="Import - Reverse charge (Box 9)"),OR(F1058&lt;&gt;"Standard domestic 15% (Box 7)",AND(LEN(D1058)=15,LEFT(D1058,1)="3",RIGHT(D1058,1)="3",ISNUMBER(--D1058)))),I1058,0))</f>
        <v/>
      </c>
      <c r="T1058" s="34">
        <f>IF(A1058="","",R1058-S1058)</f>
        <v/>
      </c>
      <c r="U1058" s="23">
        <f>IF(A1058="","",IF(O1058=0,"Outside audit periods; ","")&amp;IF(F1058="","No VAT category; ","")&amp;IF(ABS(Q1058)&gt;Setup!$B$10,"VAT ≠ 15% × net; ","")&amp;IF(AND(F1058="Standard domestic 15% (Box 7)",NOT(AND(LEN(D1058)=15,LEFT(D1058,1)="3",RIGHT(D1058,1)="3",ISNUMBER(--D1058)))),"Invalid/missing supplier VAT no; ","")&amp;IF(AND(L1058="Yes",K1058&lt;&gt;"Yes"),"VAT claimed without valid tax invoice; ","")&amp;IF(AND(L1058="Yes",ISNUMBER(SEARCH("blocked",G1058))),"Blocked input VAT claimed; ","")&amp;IF(AND(F1058="Import - VAT paid at customs (Box 8)",M1058=""),"Customs declaration no missing; ","")&amp;IF(AND(F1058="Import - Reverse charge (Box 9)",E1058="Saudi Arabia"),"RCM used for a local supplier; ","")&amp;IF(AND(L1058="Yes",NOT(OR(F1058="Standard domestic 15% (Box 7)",F1058="Import - VAT paid at customs (Box 8)",F1058="Import - Reverse charge (Box 9)"))),"VAT claimed on non-taxable category; ",""))</f>
        <v/>
      </c>
    </row>
    <row r="1059">
      <c r="A1059" s="17" t="n"/>
      <c r="B1059" s="14" t="n"/>
      <c r="C1059" s="14" t="n"/>
      <c r="D1059" s="16" t="n"/>
      <c r="E1059" s="14" t="n"/>
      <c r="F1059" s="14" t="n"/>
      <c r="G1059" s="14" t="n"/>
      <c r="H1059" s="19" t="n"/>
      <c r="I1059" s="19" t="n"/>
      <c r="J1059" s="34">
        <f>IF(A1059="","",H1059+I1059)</f>
        <v/>
      </c>
      <c r="K1059" s="14" t="n"/>
      <c r="L1059" s="14" t="n"/>
      <c r="M1059" s="14" t="n"/>
      <c r="N1059" s="14" t="n"/>
      <c r="O1059" s="20">
        <f>IF(A1059="","",SUMPRODUCT((A1059&gt;=Setup!$C$19:$C$30)*(A1059&lt;=Setup!$D$19:$D$30)*Setup!$A$19:$A$30))</f>
        <v/>
      </c>
      <c r="P1059" s="34">
        <f>IF(A1059="","",IF(OR(F1059="Standard domestic 15% (Box 7)",F1059="Import - VAT paid at customs (Box 8)",F1059="Import - Reverse charge (Box 9)"),ROUND(H1059*Setup!$B$9,2),0))</f>
        <v/>
      </c>
      <c r="Q1059" s="34">
        <f>IF(A1059="","",I1059-P1059)</f>
        <v/>
      </c>
      <c r="R1059" s="34">
        <f>IF(A1059="","",IF(L1059="Yes",I1059,0))</f>
        <v/>
      </c>
      <c r="S1059" s="34">
        <f>IF(A1059="","",IF(AND(L1059="Yes",K1059="Yes",NOT(ISNUMBER(SEARCH("blocked",G1059))),OR(F1059="Standard domestic 15% (Box 7)",F1059="Import - VAT paid at customs (Box 8)",F1059="Import - Reverse charge (Box 9)"),OR(F1059&lt;&gt;"Standard domestic 15% (Box 7)",AND(LEN(D1059)=15,LEFT(D1059,1)="3",RIGHT(D1059,1)="3",ISNUMBER(--D1059)))),I1059,0))</f>
        <v/>
      </c>
      <c r="T1059" s="34">
        <f>IF(A1059="","",R1059-S1059)</f>
        <v/>
      </c>
      <c r="U1059" s="23">
        <f>IF(A1059="","",IF(O1059=0,"Outside audit periods; ","")&amp;IF(F1059="","No VAT category; ","")&amp;IF(ABS(Q1059)&gt;Setup!$B$10,"VAT ≠ 15% × net; ","")&amp;IF(AND(F1059="Standard domestic 15% (Box 7)",NOT(AND(LEN(D1059)=15,LEFT(D1059,1)="3",RIGHT(D1059,1)="3",ISNUMBER(--D1059)))),"Invalid/missing supplier VAT no; ","")&amp;IF(AND(L1059="Yes",K1059&lt;&gt;"Yes"),"VAT claimed without valid tax invoice; ","")&amp;IF(AND(L1059="Yes",ISNUMBER(SEARCH("blocked",G1059))),"Blocked input VAT claimed; ","")&amp;IF(AND(F1059="Import - VAT paid at customs (Box 8)",M1059=""),"Customs declaration no missing; ","")&amp;IF(AND(F1059="Import - Reverse charge (Box 9)",E1059="Saudi Arabia"),"RCM used for a local supplier; ","")&amp;IF(AND(L1059="Yes",NOT(OR(F1059="Standard domestic 15% (Box 7)",F1059="Import - VAT paid at customs (Box 8)",F1059="Import - Reverse charge (Box 9)"))),"VAT claimed on non-taxable category; ",""))</f>
        <v/>
      </c>
    </row>
    <row r="1060">
      <c r="A1060" s="17" t="n"/>
      <c r="B1060" s="14" t="n"/>
      <c r="C1060" s="14" t="n"/>
      <c r="D1060" s="16" t="n"/>
      <c r="E1060" s="14" t="n"/>
      <c r="F1060" s="14" t="n"/>
      <c r="G1060" s="14" t="n"/>
      <c r="H1060" s="19" t="n"/>
      <c r="I1060" s="19" t="n"/>
      <c r="J1060" s="34">
        <f>IF(A1060="","",H1060+I1060)</f>
        <v/>
      </c>
      <c r="K1060" s="14" t="n"/>
      <c r="L1060" s="14" t="n"/>
      <c r="M1060" s="14" t="n"/>
      <c r="N1060" s="14" t="n"/>
      <c r="O1060" s="20">
        <f>IF(A1060="","",SUMPRODUCT((A1060&gt;=Setup!$C$19:$C$30)*(A1060&lt;=Setup!$D$19:$D$30)*Setup!$A$19:$A$30))</f>
        <v/>
      </c>
      <c r="P1060" s="34">
        <f>IF(A1060="","",IF(OR(F1060="Standard domestic 15% (Box 7)",F1060="Import - VAT paid at customs (Box 8)",F1060="Import - Reverse charge (Box 9)"),ROUND(H1060*Setup!$B$9,2),0))</f>
        <v/>
      </c>
      <c r="Q1060" s="34">
        <f>IF(A1060="","",I1060-P1060)</f>
        <v/>
      </c>
      <c r="R1060" s="34">
        <f>IF(A1060="","",IF(L1060="Yes",I1060,0))</f>
        <v/>
      </c>
      <c r="S1060" s="34">
        <f>IF(A1060="","",IF(AND(L1060="Yes",K1060="Yes",NOT(ISNUMBER(SEARCH("blocked",G1060))),OR(F1060="Standard domestic 15% (Box 7)",F1060="Import - VAT paid at customs (Box 8)",F1060="Import - Reverse charge (Box 9)"),OR(F1060&lt;&gt;"Standard domestic 15% (Box 7)",AND(LEN(D1060)=15,LEFT(D1060,1)="3",RIGHT(D1060,1)="3",ISNUMBER(--D1060)))),I1060,0))</f>
        <v/>
      </c>
      <c r="T1060" s="34">
        <f>IF(A1060="","",R1060-S1060)</f>
        <v/>
      </c>
      <c r="U1060" s="23">
        <f>IF(A1060="","",IF(O1060=0,"Outside audit periods; ","")&amp;IF(F1060="","No VAT category; ","")&amp;IF(ABS(Q1060)&gt;Setup!$B$10,"VAT ≠ 15% × net; ","")&amp;IF(AND(F1060="Standard domestic 15% (Box 7)",NOT(AND(LEN(D1060)=15,LEFT(D1060,1)="3",RIGHT(D1060,1)="3",ISNUMBER(--D1060)))),"Invalid/missing supplier VAT no; ","")&amp;IF(AND(L1060="Yes",K1060&lt;&gt;"Yes"),"VAT claimed without valid tax invoice; ","")&amp;IF(AND(L1060="Yes",ISNUMBER(SEARCH("blocked",G1060))),"Blocked input VAT claimed; ","")&amp;IF(AND(F1060="Import - VAT paid at customs (Box 8)",M1060=""),"Customs declaration no missing; ","")&amp;IF(AND(F1060="Import - Reverse charge (Box 9)",E1060="Saudi Arabia"),"RCM used for a local supplier; ","")&amp;IF(AND(L1060="Yes",NOT(OR(F1060="Standard domestic 15% (Box 7)",F1060="Import - VAT paid at customs (Box 8)",F1060="Import - Reverse charge (Box 9)"))),"VAT claimed on non-taxable category; ",""))</f>
        <v/>
      </c>
    </row>
    <row r="1061">
      <c r="A1061" s="17" t="n"/>
      <c r="B1061" s="14" t="n"/>
      <c r="C1061" s="14" t="n"/>
      <c r="D1061" s="16" t="n"/>
      <c r="E1061" s="14" t="n"/>
      <c r="F1061" s="14" t="n"/>
      <c r="G1061" s="14" t="n"/>
      <c r="H1061" s="19" t="n"/>
      <c r="I1061" s="19" t="n"/>
      <c r="J1061" s="34">
        <f>IF(A1061="","",H1061+I1061)</f>
        <v/>
      </c>
      <c r="K1061" s="14" t="n"/>
      <c r="L1061" s="14" t="n"/>
      <c r="M1061" s="14" t="n"/>
      <c r="N1061" s="14" t="n"/>
      <c r="O1061" s="20">
        <f>IF(A1061="","",SUMPRODUCT((A1061&gt;=Setup!$C$19:$C$30)*(A1061&lt;=Setup!$D$19:$D$30)*Setup!$A$19:$A$30))</f>
        <v/>
      </c>
      <c r="P1061" s="34">
        <f>IF(A1061="","",IF(OR(F1061="Standard domestic 15% (Box 7)",F1061="Import - VAT paid at customs (Box 8)",F1061="Import - Reverse charge (Box 9)"),ROUND(H1061*Setup!$B$9,2),0))</f>
        <v/>
      </c>
      <c r="Q1061" s="34">
        <f>IF(A1061="","",I1061-P1061)</f>
        <v/>
      </c>
      <c r="R1061" s="34">
        <f>IF(A1061="","",IF(L1061="Yes",I1061,0))</f>
        <v/>
      </c>
      <c r="S1061" s="34">
        <f>IF(A1061="","",IF(AND(L1061="Yes",K1061="Yes",NOT(ISNUMBER(SEARCH("blocked",G1061))),OR(F1061="Standard domestic 15% (Box 7)",F1061="Import - VAT paid at customs (Box 8)",F1061="Import - Reverse charge (Box 9)"),OR(F1061&lt;&gt;"Standard domestic 15% (Box 7)",AND(LEN(D1061)=15,LEFT(D1061,1)="3",RIGHT(D1061,1)="3",ISNUMBER(--D1061)))),I1061,0))</f>
        <v/>
      </c>
      <c r="T1061" s="34">
        <f>IF(A1061="","",R1061-S1061)</f>
        <v/>
      </c>
      <c r="U1061" s="23">
        <f>IF(A1061="","",IF(O1061=0,"Outside audit periods; ","")&amp;IF(F1061="","No VAT category; ","")&amp;IF(ABS(Q1061)&gt;Setup!$B$10,"VAT ≠ 15% × net; ","")&amp;IF(AND(F1061="Standard domestic 15% (Box 7)",NOT(AND(LEN(D1061)=15,LEFT(D1061,1)="3",RIGHT(D1061,1)="3",ISNUMBER(--D1061)))),"Invalid/missing supplier VAT no; ","")&amp;IF(AND(L1061="Yes",K1061&lt;&gt;"Yes"),"VAT claimed without valid tax invoice; ","")&amp;IF(AND(L1061="Yes",ISNUMBER(SEARCH("blocked",G1061))),"Blocked input VAT claimed; ","")&amp;IF(AND(F1061="Import - VAT paid at customs (Box 8)",M1061=""),"Customs declaration no missing; ","")&amp;IF(AND(F1061="Import - Reverse charge (Box 9)",E1061="Saudi Arabia"),"RCM used for a local supplier; ","")&amp;IF(AND(L1061="Yes",NOT(OR(F1061="Standard domestic 15% (Box 7)",F1061="Import - VAT paid at customs (Box 8)",F1061="Import - Reverse charge (Box 9)"))),"VAT claimed on non-taxable category; ",""))</f>
        <v/>
      </c>
    </row>
    <row r="1062">
      <c r="A1062" s="17" t="n"/>
      <c r="B1062" s="14" t="n"/>
      <c r="C1062" s="14" t="n"/>
      <c r="D1062" s="16" t="n"/>
      <c r="E1062" s="14" t="n"/>
      <c r="F1062" s="14" t="n"/>
      <c r="G1062" s="14" t="n"/>
      <c r="H1062" s="19" t="n"/>
      <c r="I1062" s="19" t="n"/>
      <c r="J1062" s="34">
        <f>IF(A1062="","",H1062+I1062)</f>
        <v/>
      </c>
      <c r="K1062" s="14" t="n"/>
      <c r="L1062" s="14" t="n"/>
      <c r="M1062" s="14" t="n"/>
      <c r="N1062" s="14" t="n"/>
      <c r="O1062" s="20">
        <f>IF(A1062="","",SUMPRODUCT((A1062&gt;=Setup!$C$19:$C$30)*(A1062&lt;=Setup!$D$19:$D$30)*Setup!$A$19:$A$30))</f>
        <v/>
      </c>
      <c r="P1062" s="34">
        <f>IF(A1062="","",IF(OR(F1062="Standard domestic 15% (Box 7)",F1062="Import - VAT paid at customs (Box 8)",F1062="Import - Reverse charge (Box 9)"),ROUND(H1062*Setup!$B$9,2),0))</f>
        <v/>
      </c>
      <c r="Q1062" s="34">
        <f>IF(A1062="","",I1062-P1062)</f>
        <v/>
      </c>
      <c r="R1062" s="34">
        <f>IF(A1062="","",IF(L1062="Yes",I1062,0))</f>
        <v/>
      </c>
      <c r="S1062" s="34">
        <f>IF(A1062="","",IF(AND(L1062="Yes",K1062="Yes",NOT(ISNUMBER(SEARCH("blocked",G1062))),OR(F1062="Standard domestic 15% (Box 7)",F1062="Import - VAT paid at customs (Box 8)",F1062="Import - Reverse charge (Box 9)"),OR(F1062&lt;&gt;"Standard domestic 15% (Box 7)",AND(LEN(D1062)=15,LEFT(D1062,1)="3",RIGHT(D1062,1)="3",ISNUMBER(--D1062)))),I1062,0))</f>
        <v/>
      </c>
      <c r="T1062" s="34">
        <f>IF(A1062="","",R1062-S1062)</f>
        <v/>
      </c>
      <c r="U1062" s="23">
        <f>IF(A1062="","",IF(O1062=0,"Outside audit periods; ","")&amp;IF(F1062="","No VAT category; ","")&amp;IF(ABS(Q1062)&gt;Setup!$B$10,"VAT ≠ 15% × net; ","")&amp;IF(AND(F1062="Standard domestic 15% (Box 7)",NOT(AND(LEN(D1062)=15,LEFT(D1062,1)="3",RIGHT(D1062,1)="3",ISNUMBER(--D1062)))),"Invalid/missing supplier VAT no; ","")&amp;IF(AND(L1062="Yes",K1062&lt;&gt;"Yes"),"VAT claimed without valid tax invoice; ","")&amp;IF(AND(L1062="Yes",ISNUMBER(SEARCH("blocked",G1062))),"Blocked input VAT claimed; ","")&amp;IF(AND(F1062="Import - VAT paid at customs (Box 8)",M1062=""),"Customs declaration no missing; ","")&amp;IF(AND(F1062="Import - Reverse charge (Box 9)",E1062="Saudi Arabia"),"RCM used for a local supplier; ","")&amp;IF(AND(L1062="Yes",NOT(OR(F1062="Standard domestic 15% (Box 7)",F1062="Import - VAT paid at customs (Box 8)",F1062="Import - Reverse charge (Box 9)"))),"VAT claimed on non-taxable category; ",""))</f>
        <v/>
      </c>
    </row>
    <row r="1063">
      <c r="A1063" s="17" t="n"/>
      <c r="B1063" s="14" t="n"/>
      <c r="C1063" s="14" t="n"/>
      <c r="D1063" s="16" t="n"/>
      <c r="E1063" s="14" t="n"/>
      <c r="F1063" s="14" t="n"/>
      <c r="G1063" s="14" t="n"/>
      <c r="H1063" s="19" t="n"/>
      <c r="I1063" s="19" t="n"/>
      <c r="J1063" s="34">
        <f>IF(A1063="","",H1063+I1063)</f>
        <v/>
      </c>
      <c r="K1063" s="14" t="n"/>
      <c r="L1063" s="14" t="n"/>
      <c r="M1063" s="14" t="n"/>
      <c r="N1063" s="14" t="n"/>
      <c r="O1063" s="20">
        <f>IF(A1063="","",SUMPRODUCT((A1063&gt;=Setup!$C$19:$C$30)*(A1063&lt;=Setup!$D$19:$D$30)*Setup!$A$19:$A$30))</f>
        <v/>
      </c>
      <c r="P1063" s="34">
        <f>IF(A1063="","",IF(OR(F1063="Standard domestic 15% (Box 7)",F1063="Import - VAT paid at customs (Box 8)",F1063="Import - Reverse charge (Box 9)"),ROUND(H1063*Setup!$B$9,2),0))</f>
        <v/>
      </c>
      <c r="Q1063" s="34">
        <f>IF(A1063="","",I1063-P1063)</f>
        <v/>
      </c>
      <c r="R1063" s="34">
        <f>IF(A1063="","",IF(L1063="Yes",I1063,0))</f>
        <v/>
      </c>
      <c r="S1063" s="34">
        <f>IF(A1063="","",IF(AND(L1063="Yes",K1063="Yes",NOT(ISNUMBER(SEARCH("blocked",G1063))),OR(F1063="Standard domestic 15% (Box 7)",F1063="Import - VAT paid at customs (Box 8)",F1063="Import - Reverse charge (Box 9)"),OR(F1063&lt;&gt;"Standard domestic 15% (Box 7)",AND(LEN(D1063)=15,LEFT(D1063,1)="3",RIGHT(D1063,1)="3",ISNUMBER(--D1063)))),I1063,0))</f>
        <v/>
      </c>
      <c r="T1063" s="34">
        <f>IF(A1063="","",R1063-S1063)</f>
        <v/>
      </c>
      <c r="U1063" s="23">
        <f>IF(A1063="","",IF(O1063=0,"Outside audit periods; ","")&amp;IF(F1063="","No VAT category; ","")&amp;IF(ABS(Q1063)&gt;Setup!$B$10,"VAT ≠ 15% × net; ","")&amp;IF(AND(F1063="Standard domestic 15% (Box 7)",NOT(AND(LEN(D1063)=15,LEFT(D1063,1)="3",RIGHT(D1063,1)="3",ISNUMBER(--D1063)))),"Invalid/missing supplier VAT no; ","")&amp;IF(AND(L1063="Yes",K1063&lt;&gt;"Yes"),"VAT claimed without valid tax invoice; ","")&amp;IF(AND(L1063="Yes",ISNUMBER(SEARCH("blocked",G1063))),"Blocked input VAT claimed; ","")&amp;IF(AND(F1063="Import - VAT paid at customs (Box 8)",M1063=""),"Customs declaration no missing; ","")&amp;IF(AND(F1063="Import - Reverse charge (Box 9)",E1063="Saudi Arabia"),"RCM used for a local supplier; ","")&amp;IF(AND(L1063="Yes",NOT(OR(F1063="Standard domestic 15% (Box 7)",F1063="Import - VAT paid at customs (Box 8)",F1063="Import - Reverse charge (Box 9)"))),"VAT claimed on non-taxable category; ",""))</f>
        <v/>
      </c>
    </row>
    <row r="1064">
      <c r="A1064" s="17" t="n"/>
      <c r="B1064" s="14" t="n"/>
      <c r="C1064" s="14" t="n"/>
      <c r="D1064" s="16" t="n"/>
      <c r="E1064" s="14" t="n"/>
      <c r="F1064" s="14" t="n"/>
      <c r="G1064" s="14" t="n"/>
      <c r="H1064" s="19" t="n"/>
      <c r="I1064" s="19" t="n"/>
      <c r="J1064" s="34">
        <f>IF(A1064="","",H1064+I1064)</f>
        <v/>
      </c>
      <c r="K1064" s="14" t="n"/>
      <c r="L1064" s="14" t="n"/>
      <c r="M1064" s="14" t="n"/>
      <c r="N1064" s="14" t="n"/>
      <c r="O1064" s="20">
        <f>IF(A1064="","",SUMPRODUCT((A1064&gt;=Setup!$C$19:$C$30)*(A1064&lt;=Setup!$D$19:$D$30)*Setup!$A$19:$A$30))</f>
        <v/>
      </c>
      <c r="P1064" s="34">
        <f>IF(A1064="","",IF(OR(F1064="Standard domestic 15% (Box 7)",F1064="Import - VAT paid at customs (Box 8)",F1064="Import - Reverse charge (Box 9)"),ROUND(H1064*Setup!$B$9,2),0))</f>
        <v/>
      </c>
      <c r="Q1064" s="34">
        <f>IF(A1064="","",I1064-P1064)</f>
        <v/>
      </c>
      <c r="R1064" s="34">
        <f>IF(A1064="","",IF(L1064="Yes",I1064,0))</f>
        <v/>
      </c>
      <c r="S1064" s="34">
        <f>IF(A1064="","",IF(AND(L1064="Yes",K1064="Yes",NOT(ISNUMBER(SEARCH("blocked",G1064))),OR(F1064="Standard domestic 15% (Box 7)",F1064="Import - VAT paid at customs (Box 8)",F1064="Import - Reverse charge (Box 9)"),OR(F1064&lt;&gt;"Standard domestic 15% (Box 7)",AND(LEN(D1064)=15,LEFT(D1064,1)="3",RIGHT(D1064,1)="3",ISNUMBER(--D1064)))),I1064,0))</f>
        <v/>
      </c>
      <c r="T1064" s="34">
        <f>IF(A1064="","",R1064-S1064)</f>
        <v/>
      </c>
      <c r="U1064" s="23">
        <f>IF(A1064="","",IF(O1064=0,"Outside audit periods; ","")&amp;IF(F1064="","No VAT category; ","")&amp;IF(ABS(Q1064)&gt;Setup!$B$10,"VAT ≠ 15% × net; ","")&amp;IF(AND(F1064="Standard domestic 15% (Box 7)",NOT(AND(LEN(D1064)=15,LEFT(D1064,1)="3",RIGHT(D1064,1)="3",ISNUMBER(--D1064)))),"Invalid/missing supplier VAT no; ","")&amp;IF(AND(L1064="Yes",K1064&lt;&gt;"Yes"),"VAT claimed without valid tax invoice; ","")&amp;IF(AND(L1064="Yes",ISNUMBER(SEARCH("blocked",G1064))),"Blocked input VAT claimed; ","")&amp;IF(AND(F1064="Import - VAT paid at customs (Box 8)",M1064=""),"Customs declaration no missing; ","")&amp;IF(AND(F1064="Import - Reverse charge (Box 9)",E1064="Saudi Arabia"),"RCM used for a local supplier; ","")&amp;IF(AND(L1064="Yes",NOT(OR(F1064="Standard domestic 15% (Box 7)",F1064="Import - VAT paid at customs (Box 8)",F1064="Import - Reverse charge (Box 9)"))),"VAT claimed on non-taxable category; ",""))</f>
        <v/>
      </c>
    </row>
    <row r="1065">
      <c r="A1065" s="17" t="n"/>
      <c r="B1065" s="14" t="n"/>
      <c r="C1065" s="14" t="n"/>
      <c r="D1065" s="16" t="n"/>
      <c r="E1065" s="14" t="n"/>
      <c r="F1065" s="14" t="n"/>
      <c r="G1065" s="14" t="n"/>
      <c r="H1065" s="19" t="n"/>
      <c r="I1065" s="19" t="n"/>
      <c r="J1065" s="34">
        <f>IF(A1065="","",H1065+I1065)</f>
        <v/>
      </c>
      <c r="K1065" s="14" t="n"/>
      <c r="L1065" s="14" t="n"/>
      <c r="M1065" s="14" t="n"/>
      <c r="N1065" s="14" t="n"/>
      <c r="O1065" s="20">
        <f>IF(A1065="","",SUMPRODUCT((A1065&gt;=Setup!$C$19:$C$30)*(A1065&lt;=Setup!$D$19:$D$30)*Setup!$A$19:$A$30))</f>
        <v/>
      </c>
      <c r="P1065" s="34">
        <f>IF(A1065="","",IF(OR(F1065="Standard domestic 15% (Box 7)",F1065="Import - VAT paid at customs (Box 8)",F1065="Import - Reverse charge (Box 9)"),ROUND(H1065*Setup!$B$9,2),0))</f>
        <v/>
      </c>
      <c r="Q1065" s="34">
        <f>IF(A1065="","",I1065-P1065)</f>
        <v/>
      </c>
      <c r="R1065" s="34">
        <f>IF(A1065="","",IF(L1065="Yes",I1065,0))</f>
        <v/>
      </c>
      <c r="S1065" s="34">
        <f>IF(A1065="","",IF(AND(L1065="Yes",K1065="Yes",NOT(ISNUMBER(SEARCH("blocked",G1065))),OR(F1065="Standard domestic 15% (Box 7)",F1065="Import - VAT paid at customs (Box 8)",F1065="Import - Reverse charge (Box 9)"),OR(F1065&lt;&gt;"Standard domestic 15% (Box 7)",AND(LEN(D1065)=15,LEFT(D1065,1)="3",RIGHT(D1065,1)="3",ISNUMBER(--D1065)))),I1065,0))</f>
        <v/>
      </c>
      <c r="T1065" s="34">
        <f>IF(A1065="","",R1065-S1065)</f>
        <v/>
      </c>
      <c r="U1065" s="23">
        <f>IF(A1065="","",IF(O1065=0,"Outside audit periods; ","")&amp;IF(F1065="","No VAT category; ","")&amp;IF(ABS(Q1065)&gt;Setup!$B$10,"VAT ≠ 15% × net; ","")&amp;IF(AND(F1065="Standard domestic 15% (Box 7)",NOT(AND(LEN(D1065)=15,LEFT(D1065,1)="3",RIGHT(D1065,1)="3",ISNUMBER(--D1065)))),"Invalid/missing supplier VAT no; ","")&amp;IF(AND(L1065="Yes",K1065&lt;&gt;"Yes"),"VAT claimed without valid tax invoice; ","")&amp;IF(AND(L1065="Yes",ISNUMBER(SEARCH("blocked",G1065))),"Blocked input VAT claimed; ","")&amp;IF(AND(F1065="Import - VAT paid at customs (Box 8)",M1065=""),"Customs declaration no missing; ","")&amp;IF(AND(F1065="Import - Reverse charge (Box 9)",E1065="Saudi Arabia"),"RCM used for a local supplier; ","")&amp;IF(AND(L1065="Yes",NOT(OR(F1065="Standard domestic 15% (Box 7)",F1065="Import - VAT paid at customs (Box 8)",F1065="Import - Reverse charge (Box 9)"))),"VAT claimed on non-taxable category; ",""))</f>
        <v/>
      </c>
    </row>
    <row r="1066">
      <c r="A1066" s="17" t="n"/>
      <c r="B1066" s="14" t="n"/>
      <c r="C1066" s="14" t="n"/>
      <c r="D1066" s="16" t="n"/>
      <c r="E1066" s="14" t="n"/>
      <c r="F1066" s="14" t="n"/>
      <c r="G1066" s="14" t="n"/>
      <c r="H1066" s="19" t="n"/>
      <c r="I1066" s="19" t="n"/>
      <c r="J1066" s="34">
        <f>IF(A1066="","",H1066+I1066)</f>
        <v/>
      </c>
      <c r="K1066" s="14" t="n"/>
      <c r="L1066" s="14" t="n"/>
      <c r="M1066" s="14" t="n"/>
      <c r="N1066" s="14" t="n"/>
      <c r="O1066" s="20">
        <f>IF(A1066="","",SUMPRODUCT((A1066&gt;=Setup!$C$19:$C$30)*(A1066&lt;=Setup!$D$19:$D$30)*Setup!$A$19:$A$30))</f>
        <v/>
      </c>
      <c r="P1066" s="34">
        <f>IF(A1066="","",IF(OR(F1066="Standard domestic 15% (Box 7)",F1066="Import - VAT paid at customs (Box 8)",F1066="Import - Reverse charge (Box 9)"),ROUND(H1066*Setup!$B$9,2),0))</f>
        <v/>
      </c>
      <c r="Q1066" s="34">
        <f>IF(A1066="","",I1066-P1066)</f>
        <v/>
      </c>
      <c r="R1066" s="34">
        <f>IF(A1066="","",IF(L1066="Yes",I1066,0))</f>
        <v/>
      </c>
      <c r="S1066" s="34">
        <f>IF(A1066="","",IF(AND(L1066="Yes",K1066="Yes",NOT(ISNUMBER(SEARCH("blocked",G1066))),OR(F1066="Standard domestic 15% (Box 7)",F1066="Import - VAT paid at customs (Box 8)",F1066="Import - Reverse charge (Box 9)"),OR(F1066&lt;&gt;"Standard domestic 15% (Box 7)",AND(LEN(D1066)=15,LEFT(D1066,1)="3",RIGHT(D1066,1)="3",ISNUMBER(--D1066)))),I1066,0))</f>
        <v/>
      </c>
      <c r="T1066" s="34">
        <f>IF(A1066="","",R1066-S1066)</f>
        <v/>
      </c>
      <c r="U1066" s="23">
        <f>IF(A1066="","",IF(O1066=0,"Outside audit periods; ","")&amp;IF(F1066="","No VAT category; ","")&amp;IF(ABS(Q1066)&gt;Setup!$B$10,"VAT ≠ 15% × net; ","")&amp;IF(AND(F1066="Standard domestic 15% (Box 7)",NOT(AND(LEN(D1066)=15,LEFT(D1066,1)="3",RIGHT(D1066,1)="3",ISNUMBER(--D1066)))),"Invalid/missing supplier VAT no; ","")&amp;IF(AND(L1066="Yes",K1066&lt;&gt;"Yes"),"VAT claimed without valid tax invoice; ","")&amp;IF(AND(L1066="Yes",ISNUMBER(SEARCH("blocked",G1066))),"Blocked input VAT claimed; ","")&amp;IF(AND(F1066="Import - VAT paid at customs (Box 8)",M1066=""),"Customs declaration no missing; ","")&amp;IF(AND(F1066="Import - Reverse charge (Box 9)",E1066="Saudi Arabia"),"RCM used for a local supplier; ","")&amp;IF(AND(L1066="Yes",NOT(OR(F1066="Standard domestic 15% (Box 7)",F1066="Import - VAT paid at customs (Box 8)",F1066="Import - Reverse charge (Box 9)"))),"VAT claimed on non-taxable category; ",""))</f>
        <v/>
      </c>
    </row>
    <row r="1067">
      <c r="A1067" s="17" t="n"/>
      <c r="B1067" s="14" t="n"/>
      <c r="C1067" s="14" t="n"/>
      <c r="D1067" s="16" t="n"/>
      <c r="E1067" s="14" t="n"/>
      <c r="F1067" s="14" t="n"/>
      <c r="G1067" s="14" t="n"/>
      <c r="H1067" s="19" t="n"/>
      <c r="I1067" s="19" t="n"/>
      <c r="J1067" s="34">
        <f>IF(A1067="","",H1067+I1067)</f>
        <v/>
      </c>
      <c r="K1067" s="14" t="n"/>
      <c r="L1067" s="14" t="n"/>
      <c r="M1067" s="14" t="n"/>
      <c r="N1067" s="14" t="n"/>
      <c r="O1067" s="20">
        <f>IF(A1067="","",SUMPRODUCT((A1067&gt;=Setup!$C$19:$C$30)*(A1067&lt;=Setup!$D$19:$D$30)*Setup!$A$19:$A$30))</f>
        <v/>
      </c>
      <c r="P1067" s="34">
        <f>IF(A1067="","",IF(OR(F1067="Standard domestic 15% (Box 7)",F1067="Import - VAT paid at customs (Box 8)",F1067="Import - Reverse charge (Box 9)"),ROUND(H1067*Setup!$B$9,2),0))</f>
        <v/>
      </c>
      <c r="Q1067" s="34">
        <f>IF(A1067="","",I1067-P1067)</f>
        <v/>
      </c>
      <c r="R1067" s="34">
        <f>IF(A1067="","",IF(L1067="Yes",I1067,0))</f>
        <v/>
      </c>
      <c r="S1067" s="34">
        <f>IF(A1067="","",IF(AND(L1067="Yes",K1067="Yes",NOT(ISNUMBER(SEARCH("blocked",G1067))),OR(F1067="Standard domestic 15% (Box 7)",F1067="Import - VAT paid at customs (Box 8)",F1067="Import - Reverse charge (Box 9)"),OR(F1067&lt;&gt;"Standard domestic 15% (Box 7)",AND(LEN(D1067)=15,LEFT(D1067,1)="3",RIGHT(D1067,1)="3",ISNUMBER(--D1067)))),I1067,0))</f>
        <v/>
      </c>
      <c r="T1067" s="34">
        <f>IF(A1067="","",R1067-S1067)</f>
        <v/>
      </c>
      <c r="U1067" s="23">
        <f>IF(A1067="","",IF(O1067=0,"Outside audit periods; ","")&amp;IF(F1067="","No VAT category; ","")&amp;IF(ABS(Q1067)&gt;Setup!$B$10,"VAT ≠ 15% × net; ","")&amp;IF(AND(F1067="Standard domestic 15% (Box 7)",NOT(AND(LEN(D1067)=15,LEFT(D1067,1)="3",RIGHT(D1067,1)="3",ISNUMBER(--D1067)))),"Invalid/missing supplier VAT no; ","")&amp;IF(AND(L1067="Yes",K1067&lt;&gt;"Yes"),"VAT claimed without valid tax invoice; ","")&amp;IF(AND(L1067="Yes",ISNUMBER(SEARCH("blocked",G1067))),"Blocked input VAT claimed; ","")&amp;IF(AND(F1067="Import - VAT paid at customs (Box 8)",M1067=""),"Customs declaration no missing; ","")&amp;IF(AND(F1067="Import - Reverse charge (Box 9)",E1067="Saudi Arabia"),"RCM used for a local supplier; ","")&amp;IF(AND(L1067="Yes",NOT(OR(F1067="Standard domestic 15% (Box 7)",F1067="Import - VAT paid at customs (Box 8)",F1067="Import - Reverse charge (Box 9)"))),"VAT claimed on non-taxable category; ",""))</f>
        <v/>
      </c>
    </row>
    <row r="1068">
      <c r="A1068" s="17" t="n"/>
      <c r="B1068" s="14" t="n"/>
      <c r="C1068" s="14" t="n"/>
      <c r="D1068" s="16" t="n"/>
      <c r="E1068" s="14" t="n"/>
      <c r="F1068" s="14" t="n"/>
      <c r="G1068" s="14" t="n"/>
      <c r="H1068" s="19" t="n"/>
      <c r="I1068" s="19" t="n"/>
      <c r="J1068" s="34">
        <f>IF(A1068="","",H1068+I1068)</f>
        <v/>
      </c>
      <c r="K1068" s="14" t="n"/>
      <c r="L1068" s="14" t="n"/>
      <c r="M1068" s="14" t="n"/>
      <c r="N1068" s="14" t="n"/>
      <c r="O1068" s="20">
        <f>IF(A1068="","",SUMPRODUCT((A1068&gt;=Setup!$C$19:$C$30)*(A1068&lt;=Setup!$D$19:$D$30)*Setup!$A$19:$A$30))</f>
        <v/>
      </c>
      <c r="P1068" s="34">
        <f>IF(A1068="","",IF(OR(F1068="Standard domestic 15% (Box 7)",F1068="Import - VAT paid at customs (Box 8)",F1068="Import - Reverse charge (Box 9)"),ROUND(H1068*Setup!$B$9,2),0))</f>
        <v/>
      </c>
      <c r="Q1068" s="34">
        <f>IF(A1068="","",I1068-P1068)</f>
        <v/>
      </c>
      <c r="R1068" s="34">
        <f>IF(A1068="","",IF(L1068="Yes",I1068,0))</f>
        <v/>
      </c>
      <c r="S1068" s="34">
        <f>IF(A1068="","",IF(AND(L1068="Yes",K1068="Yes",NOT(ISNUMBER(SEARCH("blocked",G1068))),OR(F1068="Standard domestic 15% (Box 7)",F1068="Import - VAT paid at customs (Box 8)",F1068="Import - Reverse charge (Box 9)"),OR(F1068&lt;&gt;"Standard domestic 15% (Box 7)",AND(LEN(D1068)=15,LEFT(D1068,1)="3",RIGHT(D1068,1)="3",ISNUMBER(--D1068)))),I1068,0))</f>
        <v/>
      </c>
      <c r="T1068" s="34">
        <f>IF(A1068="","",R1068-S1068)</f>
        <v/>
      </c>
      <c r="U1068" s="23">
        <f>IF(A1068="","",IF(O1068=0,"Outside audit periods; ","")&amp;IF(F1068="","No VAT category; ","")&amp;IF(ABS(Q1068)&gt;Setup!$B$10,"VAT ≠ 15% × net; ","")&amp;IF(AND(F1068="Standard domestic 15% (Box 7)",NOT(AND(LEN(D1068)=15,LEFT(D1068,1)="3",RIGHT(D1068,1)="3",ISNUMBER(--D1068)))),"Invalid/missing supplier VAT no; ","")&amp;IF(AND(L1068="Yes",K1068&lt;&gt;"Yes"),"VAT claimed without valid tax invoice; ","")&amp;IF(AND(L1068="Yes",ISNUMBER(SEARCH("blocked",G1068))),"Blocked input VAT claimed; ","")&amp;IF(AND(F1068="Import - VAT paid at customs (Box 8)",M1068=""),"Customs declaration no missing; ","")&amp;IF(AND(F1068="Import - Reverse charge (Box 9)",E1068="Saudi Arabia"),"RCM used for a local supplier; ","")&amp;IF(AND(L1068="Yes",NOT(OR(F1068="Standard domestic 15% (Box 7)",F1068="Import - VAT paid at customs (Box 8)",F1068="Import - Reverse charge (Box 9)"))),"VAT claimed on non-taxable category; ",""))</f>
        <v/>
      </c>
    </row>
    <row r="1069">
      <c r="A1069" s="17" t="n"/>
      <c r="B1069" s="14" t="n"/>
      <c r="C1069" s="14" t="n"/>
      <c r="D1069" s="16" t="n"/>
      <c r="E1069" s="14" t="n"/>
      <c r="F1069" s="14" t="n"/>
      <c r="G1069" s="14" t="n"/>
      <c r="H1069" s="19" t="n"/>
      <c r="I1069" s="19" t="n"/>
      <c r="J1069" s="34">
        <f>IF(A1069="","",H1069+I1069)</f>
        <v/>
      </c>
      <c r="K1069" s="14" t="n"/>
      <c r="L1069" s="14" t="n"/>
      <c r="M1069" s="14" t="n"/>
      <c r="N1069" s="14" t="n"/>
      <c r="O1069" s="20">
        <f>IF(A1069="","",SUMPRODUCT((A1069&gt;=Setup!$C$19:$C$30)*(A1069&lt;=Setup!$D$19:$D$30)*Setup!$A$19:$A$30))</f>
        <v/>
      </c>
      <c r="P1069" s="34">
        <f>IF(A1069="","",IF(OR(F1069="Standard domestic 15% (Box 7)",F1069="Import - VAT paid at customs (Box 8)",F1069="Import - Reverse charge (Box 9)"),ROUND(H1069*Setup!$B$9,2),0))</f>
        <v/>
      </c>
      <c r="Q1069" s="34">
        <f>IF(A1069="","",I1069-P1069)</f>
        <v/>
      </c>
      <c r="R1069" s="34">
        <f>IF(A1069="","",IF(L1069="Yes",I1069,0))</f>
        <v/>
      </c>
      <c r="S1069" s="34">
        <f>IF(A1069="","",IF(AND(L1069="Yes",K1069="Yes",NOT(ISNUMBER(SEARCH("blocked",G1069))),OR(F1069="Standard domestic 15% (Box 7)",F1069="Import - VAT paid at customs (Box 8)",F1069="Import - Reverse charge (Box 9)"),OR(F1069&lt;&gt;"Standard domestic 15% (Box 7)",AND(LEN(D1069)=15,LEFT(D1069,1)="3",RIGHT(D1069,1)="3",ISNUMBER(--D1069)))),I1069,0))</f>
        <v/>
      </c>
      <c r="T1069" s="34">
        <f>IF(A1069="","",R1069-S1069)</f>
        <v/>
      </c>
      <c r="U1069" s="23">
        <f>IF(A1069="","",IF(O1069=0,"Outside audit periods; ","")&amp;IF(F1069="","No VAT category; ","")&amp;IF(ABS(Q1069)&gt;Setup!$B$10,"VAT ≠ 15% × net; ","")&amp;IF(AND(F1069="Standard domestic 15% (Box 7)",NOT(AND(LEN(D1069)=15,LEFT(D1069,1)="3",RIGHT(D1069,1)="3",ISNUMBER(--D1069)))),"Invalid/missing supplier VAT no; ","")&amp;IF(AND(L1069="Yes",K1069&lt;&gt;"Yes"),"VAT claimed without valid tax invoice; ","")&amp;IF(AND(L1069="Yes",ISNUMBER(SEARCH("blocked",G1069))),"Blocked input VAT claimed; ","")&amp;IF(AND(F1069="Import - VAT paid at customs (Box 8)",M1069=""),"Customs declaration no missing; ","")&amp;IF(AND(F1069="Import - Reverse charge (Box 9)",E1069="Saudi Arabia"),"RCM used for a local supplier; ","")&amp;IF(AND(L1069="Yes",NOT(OR(F1069="Standard domestic 15% (Box 7)",F1069="Import - VAT paid at customs (Box 8)",F1069="Import - Reverse charge (Box 9)"))),"VAT claimed on non-taxable category; ",""))</f>
        <v/>
      </c>
    </row>
    <row r="1070">
      <c r="A1070" s="17" t="n"/>
      <c r="B1070" s="14" t="n"/>
      <c r="C1070" s="14" t="n"/>
      <c r="D1070" s="16" t="n"/>
      <c r="E1070" s="14" t="n"/>
      <c r="F1070" s="14" t="n"/>
      <c r="G1070" s="14" t="n"/>
      <c r="H1070" s="19" t="n"/>
      <c r="I1070" s="19" t="n"/>
      <c r="J1070" s="34">
        <f>IF(A1070="","",H1070+I1070)</f>
        <v/>
      </c>
      <c r="K1070" s="14" t="n"/>
      <c r="L1070" s="14" t="n"/>
      <c r="M1070" s="14" t="n"/>
      <c r="N1070" s="14" t="n"/>
      <c r="O1070" s="20">
        <f>IF(A1070="","",SUMPRODUCT((A1070&gt;=Setup!$C$19:$C$30)*(A1070&lt;=Setup!$D$19:$D$30)*Setup!$A$19:$A$30))</f>
        <v/>
      </c>
      <c r="P1070" s="34">
        <f>IF(A1070="","",IF(OR(F1070="Standard domestic 15% (Box 7)",F1070="Import - VAT paid at customs (Box 8)",F1070="Import - Reverse charge (Box 9)"),ROUND(H1070*Setup!$B$9,2),0))</f>
        <v/>
      </c>
      <c r="Q1070" s="34">
        <f>IF(A1070="","",I1070-P1070)</f>
        <v/>
      </c>
      <c r="R1070" s="34">
        <f>IF(A1070="","",IF(L1070="Yes",I1070,0))</f>
        <v/>
      </c>
      <c r="S1070" s="34">
        <f>IF(A1070="","",IF(AND(L1070="Yes",K1070="Yes",NOT(ISNUMBER(SEARCH("blocked",G1070))),OR(F1070="Standard domestic 15% (Box 7)",F1070="Import - VAT paid at customs (Box 8)",F1070="Import - Reverse charge (Box 9)"),OR(F1070&lt;&gt;"Standard domestic 15% (Box 7)",AND(LEN(D1070)=15,LEFT(D1070,1)="3",RIGHT(D1070,1)="3",ISNUMBER(--D1070)))),I1070,0))</f>
        <v/>
      </c>
      <c r="T1070" s="34">
        <f>IF(A1070="","",R1070-S1070)</f>
        <v/>
      </c>
      <c r="U1070" s="23">
        <f>IF(A1070="","",IF(O1070=0,"Outside audit periods; ","")&amp;IF(F1070="","No VAT category; ","")&amp;IF(ABS(Q1070)&gt;Setup!$B$10,"VAT ≠ 15% × net; ","")&amp;IF(AND(F1070="Standard domestic 15% (Box 7)",NOT(AND(LEN(D1070)=15,LEFT(D1070,1)="3",RIGHT(D1070,1)="3",ISNUMBER(--D1070)))),"Invalid/missing supplier VAT no; ","")&amp;IF(AND(L1070="Yes",K1070&lt;&gt;"Yes"),"VAT claimed without valid tax invoice; ","")&amp;IF(AND(L1070="Yes",ISNUMBER(SEARCH("blocked",G1070))),"Blocked input VAT claimed; ","")&amp;IF(AND(F1070="Import - VAT paid at customs (Box 8)",M1070=""),"Customs declaration no missing; ","")&amp;IF(AND(F1070="Import - Reverse charge (Box 9)",E1070="Saudi Arabia"),"RCM used for a local supplier; ","")&amp;IF(AND(L1070="Yes",NOT(OR(F1070="Standard domestic 15% (Box 7)",F1070="Import - VAT paid at customs (Box 8)",F1070="Import - Reverse charge (Box 9)"))),"VAT claimed on non-taxable category; ",""))</f>
        <v/>
      </c>
    </row>
    <row r="1071">
      <c r="A1071" s="17" t="n"/>
      <c r="B1071" s="14" t="n"/>
      <c r="C1071" s="14" t="n"/>
      <c r="D1071" s="16" t="n"/>
      <c r="E1071" s="14" t="n"/>
      <c r="F1071" s="14" t="n"/>
      <c r="G1071" s="14" t="n"/>
      <c r="H1071" s="19" t="n"/>
      <c r="I1071" s="19" t="n"/>
      <c r="J1071" s="34">
        <f>IF(A1071="","",H1071+I1071)</f>
        <v/>
      </c>
      <c r="K1071" s="14" t="n"/>
      <c r="L1071" s="14" t="n"/>
      <c r="M1071" s="14" t="n"/>
      <c r="N1071" s="14" t="n"/>
      <c r="O1071" s="20">
        <f>IF(A1071="","",SUMPRODUCT((A1071&gt;=Setup!$C$19:$C$30)*(A1071&lt;=Setup!$D$19:$D$30)*Setup!$A$19:$A$30))</f>
        <v/>
      </c>
      <c r="P1071" s="34">
        <f>IF(A1071="","",IF(OR(F1071="Standard domestic 15% (Box 7)",F1071="Import - VAT paid at customs (Box 8)",F1071="Import - Reverse charge (Box 9)"),ROUND(H1071*Setup!$B$9,2),0))</f>
        <v/>
      </c>
      <c r="Q1071" s="34">
        <f>IF(A1071="","",I1071-P1071)</f>
        <v/>
      </c>
      <c r="R1071" s="34">
        <f>IF(A1071="","",IF(L1071="Yes",I1071,0))</f>
        <v/>
      </c>
      <c r="S1071" s="34">
        <f>IF(A1071="","",IF(AND(L1071="Yes",K1071="Yes",NOT(ISNUMBER(SEARCH("blocked",G1071))),OR(F1071="Standard domestic 15% (Box 7)",F1071="Import - VAT paid at customs (Box 8)",F1071="Import - Reverse charge (Box 9)"),OR(F1071&lt;&gt;"Standard domestic 15% (Box 7)",AND(LEN(D1071)=15,LEFT(D1071,1)="3",RIGHT(D1071,1)="3",ISNUMBER(--D1071)))),I1071,0))</f>
        <v/>
      </c>
      <c r="T1071" s="34">
        <f>IF(A1071="","",R1071-S1071)</f>
        <v/>
      </c>
      <c r="U1071" s="23">
        <f>IF(A1071="","",IF(O1071=0,"Outside audit periods; ","")&amp;IF(F1071="","No VAT category; ","")&amp;IF(ABS(Q1071)&gt;Setup!$B$10,"VAT ≠ 15% × net; ","")&amp;IF(AND(F1071="Standard domestic 15% (Box 7)",NOT(AND(LEN(D1071)=15,LEFT(D1071,1)="3",RIGHT(D1071,1)="3",ISNUMBER(--D1071)))),"Invalid/missing supplier VAT no; ","")&amp;IF(AND(L1071="Yes",K1071&lt;&gt;"Yes"),"VAT claimed without valid tax invoice; ","")&amp;IF(AND(L1071="Yes",ISNUMBER(SEARCH("blocked",G1071))),"Blocked input VAT claimed; ","")&amp;IF(AND(F1071="Import - VAT paid at customs (Box 8)",M1071=""),"Customs declaration no missing; ","")&amp;IF(AND(F1071="Import - Reverse charge (Box 9)",E1071="Saudi Arabia"),"RCM used for a local supplier; ","")&amp;IF(AND(L1071="Yes",NOT(OR(F1071="Standard domestic 15% (Box 7)",F1071="Import - VAT paid at customs (Box 8)",F1071="Import - Reverse charge (Box 9)"))),"VAT claimed on non-taxable category; ",""))</f>
        <v/>
      </c>
    </row>
    <row r="1072">
      <c r="A1072" s="17" t="n"/>
      <c r="B1072" s="14" t="n"/>
      <c r="C1072" s="14" t="n"/>
      <c r="D1072" s="16" t="n"/>
      <c r="E1072" s="14" t="n"/>
      <c r="F1072" s="14" t="n"/>
      <c r="G1072" s="14" t="n"/>
      <c r="H1072" s="19" t="n"/>
      <c r="I1072" s="19" t="n"/>
      <c r="J1072" s="34">
        <f>IF(A1072="","",H1072+I1072)</f>
        <v/>
      </c>
      <c r="K1072" s="14" t="n"/>
      <c r="L1072" s="14" t="n"/>
      <c r="M1072" s="14" t="n"/>
      <c r="N1072" s="14" t="n"/>
      <c r="O1072" s="20">
        <f>IF(A1072="","",SUMPRODUCT((A1072&gt;=Setup!$C$19:$C$30)*(A1072&lt;=Setup!$D$19:$D$30)*Setup!$A$19:$A$30))</f>
        <v/>
      </c>
      <c r="P1072" s="34">
        <f>IF(A1072="","",IF(OR(F1072="Standard domestic 15% (Box 7)",F1072="Import - VAT paid at customs (Box 8)",F1072="Import - Reverse charge (Box 9)"),ROUND(H1072*Setup!$B$9,2),0))</f>
        <v/>
      </c>
      <c r="Q1072" s="34">
        <f>IF(A1072="","",I1072-P1072)</f>
        <v/>
      </c>
      <c r="R1072" s="34">
        <f>IF(A1072="","",IF(L1072="Yes",I1072,0))</f>
        <v/>
      </c>
      <c r="S1072" s="34">
        <f>IF(A1072="","",IF(AND(L1072="Yes",K1072="Yes",NOT(ISNUMBER(SEARCH("blocked",G1072))),OR(F1072="Standard domestic 15% (Box 7)",F1072="Import - VAT paid at customs (Box 8)",F1072="Import - Reverse charge (Box 9)"),OR(F1072&lt;&gt;"Standard domestic 15% (Box 7)",AND(LEN(D1072)=15,LEFT(D1072,1)="3",RIGHT(D1072,1)="3",ISNUMBER(--D1072)))),I1072,0))</f>
        <v/>
      </c>
      <c r="T1072" s="34">
        <f>IF(A1072="","",R1072-S1072)</f>
        <v/>
      </c>
      <c r="U1072" s="23">
        <f>IF(A1072="","",IF(O1072=0,"Outside audit periods; ","")&amp;IF(F1072="","No VAT category; ","")&amp;IF(ABS(Q1072)&gt;Setup!$B$10,"VAT ≠ 15% × net; ","")&amp;IF(AND(F1072="Standard domestic 15% (Box 7)",NOT(AND(LEN(D1072)=15,LEFT(D1072,1)="3",RIGHT(D1072,1)="3",ISNUMBER(--D1072)))),"Invalid/missing supplier VAT no; ","")&amp;IF(AND(L1072="Yes",K1072&lt;&gt;"Yes"),"VAT claimed without valid tax invoice; ","")&amp;IF(AND(L1072="Yes",ISNUMBER(SEARCH("blocked",G1072))),"Blocked input VAT claimed; ","")&amp;IF(AND(F1072="Import - VAT paid at customs (Box 8)",M1072=""),"Customs declaration no missing; ","")&amp;IF(AND(F1072="Import - Reverse charge (Box 9)",E1072="Saudi Arabia"),"RCM used for a local supplier; ","")&amp;IF(AND(L1072="Yes",NOT(OR(F1072="Standard domestic 15% (Box 7)",F1072="Import - VAT paid at customs (Box 8)",F1072="Import - Reverse charge (Box 9)"))),"VAT claimed on non-taxable category; ",""))</f>
        <v/>
      </c>
    </row>
    <row r="1073">
      <c r="A1073" s="17" t="n"/>
      <c r="B1073" s="14" t="n"/>
      <c r="C1073" s="14" t="n"/>
      <c r="D1073" s="16" t="n"/>
      <c r="E1073" s="14" t="n"/>
      <c r="F1073" s="14" t="n"/>
      <c r="G1073" s="14" t="n"/>
      <c r="H1073" s="19" t="n"/>
      <c r="I1073" s="19" t="n"/>
      <c r="J1073" s="34">
        <f>IF(A1073="","",H1073+I1073)</f>
        <v/>
      </c>
      <c r="K1073" s="14" t="n"/>
      <c r="L1073" s="14" t="n"/>
      <c r="M1073" s="14" t="n"/>
      <c r="N1073" s="14" t="n"/>
      <c r="O1073" s="20">
        <f>IF(A1073="","",SUMPRODUCT((A1073&gt;=Setup!$C$19:$C$30)*(A1073&lt;=Setup!$D$19:$D$30)*Setup!$A$19:$A$30))</f>
        <v/>
      </c>
      <c r="P1073" s="34">
        <f>IF(A1073="","",IF(OR(F1073="Standard domestic 15% (Box 7)",F1073="Import - VAT paid at customs (Box 8)",F1073="Import - Reverse charge (Box 9)"),ROUND(H1073*Setup!$B$9,2),0))</f>
        <v/>
      </c>
      <c r="Q1073" s="34">
        <f>IF(A1073="","",I1073-P1073)</f>
        <v/>
      </c>
      <c r="R1073" s="34">
        <f>IF(A1073="","",IF(L1073="Yes",I1073,0))</f>
        <v/>
      </c>
      <c r="S1073" s="34">
        <f>IF(A1073="","",IF(AND(L1073="Yes",K1073="Yes",NOT(ISNUMBER(SEARCH("blocked",G1073))),OR(F1073="Standard domestic 15% (Box 7)",F1073="Import - VAT paid at customs (Box 8)",F1073="Import - Reverse charge (Box 9)"),OR(F1073&lt;&gt;"Standard domestic 15% (Box 7)",AND(LEN(D1073)=15,LEFT(D1073,1)="3",RIGHT(D1073,1)="3",ISNUMBER(--D1073)))),I1073,0))</f>
        <v/>
      </c>
      <c r="T1073" s="34">
        <f>IF(A1073="","",R1073-S1073)</f>
        <v/>
      </c>
      <c r="U1073" s="23">
        <f>IF(A1073="","",IF(O1073=0,"Outside audit periods; ","")&amp;IF(F1073="","No VAT category; ","")&amp;IF(ABS(Q1073)&gt;Setup!$B$10,"VAT ≠ 15% × net; ","")&amp;IF(AND(F1073="Standard domestic 15% (Box 7)",NOT(AND(LEN(D1073)=15,LEFT(D1073,1)="3",RIGHT(D1073,1)="3",ISNUMBER(--D1073)))),"Invalid/missing supplier VAT no; ","")&amp;IF(AND(L1073="Yes",K1073&lt;&gt;"Yes"),"VAT claimed without valid tax invoice; ","")&amp;IF(AND(L1073="Yes",ISNUMBER(SEARCH("blocked",G1073))),"Blocked input VAT claimed; ","")&amp;IF(AND(F1073="Import - VAT paid at customs (Box 8)",M1073=""),"Customs declaration no missing; ","")&amp;IF(AND(F1073="Import - Reverse charge (Box 9)",E1073="Saudi Arabia"),"RCM used for a local supplier; ","")&amp;IF(AND(L1073="Yes",NOT(OR(F1073="Standard domestic 15% (Box 7)",F1073="Import - VAT paid at customs (Box 8)",F1073="Import - Reverse charge (Box 9)"))),"VAT claimed on non-taxable category; ",""))</f>
        <v/>
      </c>
    </row>
    <row r="1074">
      <c r="A1074" s="17" t="n"/>
      <c r="B1074" s="14" t="n"/>
      <c r="C1074" s="14" t="n"/>
      <c r="D1074" s="16" t="n"/>
      <c r="E1074" s="14" t="n"/>
      <c r="F1074" s="14" t="n"/>
      <c r="G1074" s="14" t="n"/>
      <c r="H1074" s="19" t="n"/>
      <c r="I1074" s="19" t="n"/>
      <c r="J1074" s="34">
        <f>IF(A1074="","",H1074+I1074)</f>
        <v/>
      </c>
      <c r="K1074" s="14" t="n"/>
      <c r="L1074" s="14" t="n"/>
      <c r="M1074" s="14" t="n"/>
      <c r="N1074" s="14" t="n"/>
      <c r="O1074" s="20">
        <f>IF(A1074="","",SUMPRODUCT((A1074&gt;=Setup!$C$19:$C$30)*(A1074&lt;=Setup!$D$19:$D$30)*Setup!$A$19:$A$30))</f>
        <v/>
      </c>
      <c r="P1074" s="34">
        <f>IF(A1074="","",IF(OR(F1074="Standard domestic 15% (Box 7)",F1074="Import - VAT paid at customs (Box 8)",F1074="Import - Reverse charge (Box 9)"),ROUND(H1074*Setup!$B$9,2),0))</f>
        <v/>
      </c>
      <c r="Q1074" s="34">
        <f>IF(A1074="","",I1074-P1074)</f>
        <v/>
      </c>
      <c r="R1074" s="34">
        <f>IF(A1074="","",IF(L1074="Yes",I1074,0))</f>
        <v/>
      </c>
      <c r="S1074" s="34">
        <f>IF(A1074="","",IF(AND(L1074="Yes",K1074="Yes",NOT(ISNUMBER(SEARCH("blocked",G1074))),OR(F1074="Standard domestic 15% (Box 7)",F1074="Import - VAT paid at customs (Box 8)",F1074="Import - Reverse charge (Box 9)"),OR(F1074&lt;&gt;"Standard domestic 15% (Box 7)",AND(LEN(D1074)=15,LEFT(D1074,1)="3",RIGHT(D1074,1)="3",ISNUMBER(--D1074)))),I1074,0))</f>
        <v/>
      </c>
      <c r="T1074" s="34">
        <f>IF(A1074="","",R1074-S1074)</f>
        <v/>
      </c>
      <c r="U1074" s="23">
        <f>IF(A1074="","",IF(O1074=0,"Outside audit periods; ","")&amp;IF(F1074="","No VAT category; ","")&amp;IF(ABS(Q1074)&gt;Setup!$B$10,"VAT ≠ 15% × net; ","")&amp;IF(AND(F1074="Standard domestic 15% (Box 7)",NOT(AND(LEN(D1074)=15,LEFT(D1074,1)="3",RIGHT(D1074,1)="3",ISNUMBER(--D1074)))),"Invalid/missing supplier VAT no; ","")&amp;IF(AND(L1074="Yes",K1074&lt;&gt;"Yes"),"VAT claimed without valid tax invoice; ","")&amp;IF(AND(L1074="Yes",ISNUMBER(SEARCH("blocked",G1074))),"Blocked input VAT claimed; ","")&amp;IF(AND(F1074="Import - VAT paid at customs (Box 8)",M1074=""),"Customs declaration no missing; ","")&amp;IF(AND(F1074="Import - Reverse charge (Box 9)",E1074="Saudi Arabia"),"RCM used for a local supplier; ","")&amp;IF(AND(L1074="Yes",NOT(OR(F1074="Standard domestic 15% (Box 7)",F1074="Import - VAT paid at customs (Box 8)",F1074="Import - Reverse charge (Box 9)"))),"VAT claimed on non-taxable category; ",""))</f>
        <v/>
      </c>
    </row>
    <row r="1075">
      <c r="A1075" s="17" t="n"/>
      <c r="B1075" s="14" t="n"/>
      <c r="C1075" s="14" t="n"/>
      <c r="D1075" s="16" t="n"/>
      <c r="E1075" s="14" t="n"/>
      <c r="F1075" s="14" t="n"/>
      <c r="G1075" s="14" t="n"/>
      <c r="H1075" s="19" t="n"/>
      <c r="I1075" s="19" t="n"/>
      <c r="J1075" s="34">
        <f>IF(A1075="","",H1075+I1075)</f>
        <v/>
      </c>
      <c r="K1075" s="14" t="n"/>
      <c r="L1075" s="14" t="n"/>
      <c r="M1075" s="14" t="n"/>
      <c r="N1075" s="14" t="n"/>
      <c r="O1075" s="20">
        <f>IF(A1075="","",SUMPRODUCT((A1075&gt;=Setup!$C$19:$C$30)*(A1075&lt;=Setup!$D$19:$D$30)*Setup!$A$19:$A$30))</f>
        <v/>
      </c>
      <c r="P1075" s="34">
        <f>IF(A1075="","",IF(OR(F1075="Standard domestic 15% (Box 7)",F1075="Import - VAT paid at customs (Box 8)",F1075="Import - Reverse charge (Box 9)"),ROUND(H1075*Setup!$B$9,2),0))</f>
        <v/>
      </c>
      <c r="Q1075" s="34">
        <f>IF(A1075="","",I1075-P1075)</f>
        <v/>
      </c>
      <c r="R1075" s="34">
        <f>IF(A1075="","",IF(L1075="Yes",I1075,0))</f>
        <v/>
      </c>
      <c r="S1075" s="34">
        <f>IF(A1075="","",IF(AND(L1075="Yes",K1075="Yes",NOT(ISNUMBER(SEARCH("blocked",G1075))),OR(F1075="Standard domestic 15% (Box 7)",F1075="Import - VAT paid at customs (Box 8)",F1075="Import - Reverse charge (Box 9)"),OR(F1075&lt;&gt;"Standard domestic 15% (Box 7)",AND(LEN(D1075)=15,LEFT(D1075,1)="3",RIGHT(D1075,1)="3",ISNUMBER(--D1075)))),I1075,0))</f>
        <v/>
      </c>
      <c r="T1075" s="34">
        <f>IF(A1075="","",R1075-S1075)</f>
        <v/>
      </c>
      <c r="U1075" s="23">
        <f>IF(A1075="","",IF(O1075=0,"Outside audit periods; ","")&amp;IF(F1075="","No VAT category; ","")&amp;IF(ABS(Q1075)&gt;Setup!$B$10,"VAT ≠ 15% × net; ","")&amp;IF(AND(F1075="Standard domestic 15% (Box 7)",NOT(AND(LEN(D1075)=15,LEFT(D1075,1)="3",RIGHT(D1075,1)="3",ISNUMBER(--D1075)))),"Invalid/missing supplier VAT no; ","")&amp;IF(AND(L1075="Yes",K1075&lt;&gt;"Yes"),"VAT claimed without valid tax invoice; ","")&amp;IF(AND(L1075="Yes",ISNUMBER(SEARCH("blocked",G1075))),"Blocked input VAT claimed; ","")&amp;IF(AND(F1075="Import - VAT paid at customs (Box 8)",M1075=""),"Customs declaration no missing; ","")&amp;IF(AND(F1075="Import - Reverse charge (Box 9)",E1075="Saudi Arabia"),"RCM used for a local supplier; ","")&amp;IF(AND(L1075="Yes",NOT(OR(F1075="Standard domestic 15% (Box 7)",F1075="Import - VAT paid at customs (Box 8)",F1075="Import - Reverse charge (Box 9)"))),"VAT claimed on non-taxable category; ",""))</f>
        <v/>
      </c>
    </row>
    <row r="1076">
      <c r="A1076" s="17" t="n"/>
      <c r="B1076" s="14" t="n"/>
      <c r="C1076" s="14" t="n"/>
      <c r="D1076" s="16" t="n"/>
      <c r="E1076" s="14" t="n"/>
      <c r="F1076" s="14" t="n"/>
      <c r="G1076" s="14" t="n"/>
      <c r="H1076" s="19" t="n"/>
      <c r="I1076" s="19" t="n"/>
      <c r="J1076" s="34">
        <f>IF(A1076="","",H1076+I1076)</f>
        <v/>
      </c>
      <c r="K1076" s="14" t="n"/>
      <c r="L1076" s="14" t="n"/>
      <c r="M1076" s="14" t="n"/>
      <c r="N1076" s="14" t="n"/>
      <c r="O1076" s="20">
        <f>IF(A1076="","",SUMPRODUCT((A1076&gt;=Setup!$C$19:$C$30)*(A1076&lt;=Setup!$D$19:$D$30)*Setup!$A$19:$A$30))</f>
        <v/>
      </c>
      <c r="P1076" s="34">
        <f>IF(A1076="","",IF(OR(F1076="Standard domestic 15% (Box 7)",F1076="Import - VAT paid at customs (Box 8)",F1076="Import - Reverse charge (Box 9)"),ROUND(H1076*Setup!$B$9,2),0))</f>
        <v/>
      </c>
      <c r="Q1076" s="34">
        <f>IF(A1076="","",I1076-P1076)</f>
        <v/>
      </c>
      <c r="R1076" s="34">
        <f>IF(A1076="","",IF(L1076="Yes",I1076,0))</f>
        <v/>
      </c>
      <c r="S1076" s="34">
        <f>IF(A1076="","",IF(AND(L1076="Yes",K1076="Yes",NOT(ISNUMBER(SEARCH("blocked",G1076))),OR(F1076="Standard domestic 15% (Box 7)",F1076="Import - VAT paid at customs (Box 8)",F1076="Import - Reverse charge (Box 9)"),OR(F1076&lt;&gt;"Standard domestic 15% (Box 7)",AND(LEN(D1076)=15,LEFT(D1076,1)="3",RIGHT(D1076,1)="3",ISNUMBER(--D1076)))),I1076,0))</f>
        <v/>
      </c>
      <c r="T1076" s="34">
        <f>IF(A1076="","",R1076-S1076)</f>
        <v/>
      </c>
      <c r="U1076" s="23">
        <f>IF(A1076="","",IF(O1076=0,"Outside audit periods; ","")&amp;IF(F1076="","No VAT category; ","")&amp;IF(ABS(Q1076)&gt;Setup!$B$10,"VAT ≠ 15% × net; ","")&amp;IF(AND(F1076="Standard domestic 15% (Box 7)",NOT(AND(LEN(D1076)=15,LEFT(D1076,1)="3",RIGHT(D1076,1)="3",ISNUMBER(--D1076)))),"Invalid/missing supplier VAT no; ","")&amp;IF(AND(L1076="Yes",K1076&lt;&gt;"Yes"),"VAT claimed without valid tax invoice; ","")&amp;IF(AND(L1076="Yes",ISNUMBER(SEARCH("blocked",G1076))),"Blocked input VAT claimed; ","")&amp;IF(AND(F1076="Import - VAT paid at customs (Box 8)",M1076=""),"Customs declaration no missing; ","")&amp;IF(AND(F1076="Import - Reverse charge (Box 9)",E1076="Saudi Arabia"),"RCM used for a local supplier; ","")&amp;IF(AND(L1076="Yes",NOT(OR(F1076="Standard domestic 15% (Box 7)",F1076="Import - VAT paid at customs (Box 8)",F1076="Import - Reverse charge (Box 9)"))),"VAT claimed on non-taxable category; ",""))</f>
        <v/>
      </c>
    </row>
    <row r="1077">
      <c r="A1077" s="17" t="n"/>
      <c r="B1077" s="14" t="n"/>
      <c r="C1077" s="14" t="n"/>
      <c r="D1077" s="16" t="n"/>
      <c r="E1077" s="14" t="n"/>
      <c r="F1077" s="14" t="n"/>
      <c r="G1077" s="14" t="n"/>
      <c r="H1077" s="19" t="n"/>
      <c r="I1077" s="19" t="n"/>
      <c r="J1077" s="34">
        <f>IF(A1077="","",H1077+I1077)</f>
        <v/>
      </c>
      <c r="K1077" s="14" t="n"/>
      <c r="L1077" s="14" t="n"/>
      <c r="M1077" s="14" t="n"/>
      <c r="N1077" s="14" t="n"/>
      <c r="O1077" s="20">
        <f>IF(A1077="","",SUMPRODUCT((A1077&gt;=Setup!$C$19:$C$30)*(A1077&lt;=Setup!$D$19:$D$30)*Setup!$A$19:$A$30))</f>
        <v/>
      </c>
      <c r="P1077" s="34">
        <f>IF(A1077="","",IF(OR(F1077="Standard domestic 15% (Box 7)",F1077="Import - VAT paid at customs (Box 8)",F1077="Import - Reverse charge (Box 9)"),ROUND(H1077*Setup!$B$9,2),0))</f>
        <v/>
      </c>
      <c r="Q1077" s="34">
        <f>IF(A1077="","",I1077-P1077)</f>
        <v/>
      </c>
      <c r="R1077" s="34">
        <f>IF(A1077="","",IF(L1077="Yes",I1077,0))</f>
        <v/>
      </c>
      <c r="S1077" s="34">
        <f>IF(A1077="","",IF(AND(L1077="Yes",K1077="Yes",NOT(ISNUMBER(SEARCH("blocked",G1077))),OR(F1077="Standard domestic 15% (Box 7)",F1077="Import - VAT paid at customs (Box 8)",F1077="Import - Reverse charge (Box 9)"),OR(F1077&lt;&gt;"Standard domestic 15% (Box 7)",AND(LEN(D1077)=15,LEFT(D1077,1)="3",RIGHT(D1077,1)="3",ISNUMBER(--D1077)))),I1077,0))</f>
        <v/>
      </c>
      <c r="T1077" s="34">
        <f>IF(A1077="","",R1077-S1077)</f>
        <v/>
      </c>
      <c r="U1077" s="23">
        <f>IF(A1077="","",IF(O1077=0,"Outside audit periods; ","")&amp;IF(F1077="","No VAT category; ","")&amp;IF(ABS(Q1077)&gt;Setup!$B$10,"VAT ≠ 15% × net; ","")&amp;IF(AND(F1077="Standard domestic 15% (Box 7)",NOT(AND(LEN(D1077)=15,LEFT(D1077,1)="3",RIGHT(D1077,1)="3",ISNUMBER(--D1077)))),"Invalid/missing supplier VAT no; ","")&amp;IF(AND(L1077="Yes",K1077&lt;&gt;"Yes"),"VAT claimed without valid tax invoice; ","")&amp;IF(AND(L1077="Yes",ISNUMBER(SEARCH("blocked",G1077))),"Blocked input VAT claimed; ","")&amp;IF(AND(F1077="Import - VAT paid at customs (Box 8)",M1077=""),"Customs declaration no missing; ","")&amp;IF(AND(F1077="Import - Reverse charge (Box 9)",E1077="Saudi Arabia"),"RCM used for a local supplier; ","")&amp;IF(AND(L1077="Yes",NOT(OR(F1077="Standard domestic 15% (Box 7)",F1077="Import - VAT paid at customs (Box 8)",F1077="Import - Reverse charge (Box 9)"))),"VAT claimed on non-taxable category; ",""))</f>
        <v/>
      </c>
    </row>
    <row r="1078">
      <c r="A1078" s="17" t="n"/>
      <c r="B1078" s="14" t="n"/>
      <c r="C1078" s="14" t="n"/>
      <c r="D1078" s="16" t="n"/>
      <c r="E1078" s="14" t="n"/>
      <c r="F1078" s="14" t="n"/>
      <c r="G1078" s="14" t="n"/>
      <c r="H1078" s="19" t="n"/>
      <c r="I1078" s="19" t="n"/>
      <c r="J1078" s="34">
        <f>IF(A1078="","",H1078+I1078)</f>
        <v/>
      </c>
      <c r="K1078" s="14" t="n"/>
      <c r="L1078" s="14" t="n"/>
      <c r="M1078" s="14" t="n"/>
      <c r="N1078" s="14" t="n"/>
      <c r="O1078" s="20">
        <f>IF(A1078="","",SUMPRODUCT((A1078&gt;=Setup!$C$19:$C$30)*(A1078&lt;=Setup!$D$19:$D$30)*Setup!$A$19:$A$30))</f>
        <v/>
      </c>
      <c r="P1078" s="34">
        <f>IF(A1078="","",IF(OR(F1078="Standard domestic 15% (Box 7)",F1078="Import - VAT paid at customs (Box 8)",F1078="Import - Reverse charge (Box 9)"),ROUND(H1078*Setup!$B$9,2),0))</f>
        <v/>
      </c>
      <c r="Q1078" s="34">
        <f>IF(A1078="","",I1078-P1078)</f>
        <v/>
      </c>
      <c r="R1078" s="34">
        <f>IF(A1078="","",IF(L1078="Yes",I1078,0))</f>
        <v/>
      </c>
      <c r="S1078" s="34">
        <f>IF(A1078="","",IF(AND(L1078="Yes",K1078="Yes",NOT(ISNUMBER(SEARCH("blocked",G1078))),OR(F1078="Standard domestic 15% (Box 7)",F1078="Import - VAT paid at customs (Box 8)",F1078="Import - Reverse charge (Box 9)"),OR(F1078&lt;&gt;"Standard domestic 15% (Box 7)",AND(LEN(D1078)=15,LEFT(D1078,1)="3",RIGHT(D1078,1)="3",ISNUMBER(--D1078)))),I1078,0))</f>
        <v/>
      </c>
      <c r="T1078" s="34">
        <f>IF(A1078="","",R1078-S1078)</f>
        <v/>
      </c>
      <c r="U1078" s="23">
        <f>IF(A1078="","",IF(O1078=0,"Outside audit periods; ","")&amp;IF(F1078="","No VAT category; ","")&amp;IF(ABS(Q1078)&gt;Setup!$B$10,"VAT ≠ 15% × net; ","")&amp;IF(AND(F1078="Standard domestic 15% (Box 7)",NOT(AND(LEN(D1078)=15,LEFT(D1078,1)="3",RIGHT(D1078,1)="3",ISNUMBER(--D1078)))),"Invalid/missing supplier VAT no; ","")&amp;IF(AND(L1078="Yes",K1078&lt;&gt;"Yes"),"VAT claimed without valid tax invoice; ","")&amp;IF(AND(L1078="Yes",ISNUMBER(SEARCH("blocked",G1078))),"Blocked input VAT claimed; ","")&amp;IF(AND(F1078="Import - VAT paid at customs (Box 8)",M1078=""),"Customs declaration no missing; ","")&amp;IF(AND(F1078="Import - Reverse charge (Box 9)",E1078="Saudi Arabia"),"RCM used for a local supplier; ","")&amp;IF(AND(L1078="Yes",NOT(OR(F1078="Standard domestic 15% (Box 7)",F1078="Import - VAT paid at customs (Box 8)",F1078="Import - Reverse charge (Box 9)"))),"VAT claimed on non-taxable category; ",""))</f>
        <v/>
      </c>
    </row>
    <row r="1079">
      <c r="A1079" s="17" t="n"/>
      <c r="B1079" s="14" t="n"/>
      <c r="C1079" s="14" t="n"/>
      <c r="D1079" s="16" t="n"/>
      <c r="E1079" s="14" t="n"/>
      <c r="F1079" s="14" t="n"/>
      <c r="G1079" s="14" t="n"/>
      <c r="H1079" s="19" t="n"/>
      <c r="I1079" s="19" t="n"/>
      <c r="J1079" s="34">
        <f>IF(A1079="","",H1079+I1079)</f>
        <v/>
      </c>
      <c r="K1079" s="14" t="n"/>
      <c r="L1079" s="14" t="n"/>
      <c r="M1079" s="14" t="n"/>
      <c r="N1079" s="14" t="n"/>
      <c r="O1079" s="20">
        <f>IF(A1079="","",SUMPRODUCT((A1079&gt;=Setup!$C$19:$C$30)*(A1079&lt;=Setup!$D$19:$D$30)*Setup!$A$19:$A$30))</f>
        <v/>
      </c>
      <c r="P1079" s="34">
        <f>IF(A1079="","",IF(OR(F1079="Standard domestic 15% (Box 7)",F1079="Import - VAT paid at customs (Box 8)",F1079="Import - Reverse charge (Box 9)"),ROUND(H1079*Setup!$B$9,2),0))</f>
        <v/>
      </c>
      <c r="Q1079" s="34">
        <f>IF(A1079="","",I1079-P1079)</f>
        <v/>
      </c>
      <c r="R1079" s="34">
        <f>IF(A1079="","",IF(L1079="Yes",I1079,0))</f>
        <v/>
      </c>
      <c r="S1079" s="34">
        <f>IF(A1079="","",IF(AND(L1079="Yes",K1079="Yes",NOT(ISNUMBER(SEARCH("blocked",G1079))),OR(F1079="Standard domestic 15% (Box 7)",F1079="Import - VAT paid at customs (Box 8)",F1079="Import - Reverse charge (Box 9)"),OR(F1079&lt;&gt;"Standard domestic 15% (Box 7)",AND(LEN(D1079)=15,LEFT(D1079,1)="3",RIGHT(D1079,1)="3",ISNUMBER(--D1079)))),I1079,0))</f>
        <v/>
      </c>
      <c r="T1079" s="34">
        <f>IF(A1079="","",R1079-S1079)</f>
        <v/>
      </c>
      <c r="U1079" s="23">
        <f>IF(A1079="","",IF(O1079=0,"Outside audit periods; ","")&amp;IF(F1079="","No VAT category; ","")&amp;IF(ABS(Q1079)&gt;Setup!$B$10,"VAT ≠ 15% × net; ","")&amp;IF(AND(F1079="Standard domestic 15% (Box 7)",NOT(AND(LEN(D1079)=15,LEFT(D1079,1)="3",RIGHT(D1079,1)="3",ISNUMBER(--D1079)))),"Invalid/missing supplier VAT no; ","")&amp;IF(AND(L1079="Yes",K1079&lt;&gt;"Yes"),"VAT claimed without valid tax invoice; ","")&amp;IF(AND(L1079="Yes",ISNUMBER(SEARCH("blocked",G1079))),"Blocked input VAT claimed; ","")&amp;IF(AND(F1079="Import - VAT paid at customs (Box 8)",M1079=""),"Customs declaration no missing; ","")&amp;IF(AND(F1079="Import - Reverse charge (Box 9)",E1079="Saudi Arabia"),"RCM used for a local supplier; ","")&amp;IF(AND(L1079="Yes",NOT(OR(F1079="Standard domestic 15% (Box 7)",F1079="Import - VAT paid at customs (Box 8)",F1079="Import - Reverse charge (Box 9)"))),"VAT claimed on non-taxable category; ",""))</f>
        <v/>
      </c>
    </row>
    <row r="1080">
      <c r="A1080" s="17" t="n"/>
      <c r="B1080" s="14" t="n"/>
      <c r="C1080" s="14" t="n"/>
      <c r="D1080" s="16" t="n"/>
      <c r="E1080" s="14" t="n"/>
      <c r="F1080" s="14" t="n"/>
      <c r="G1080" s="14" t="n"/>
      <c r="H1080" s="19" t="n"/>
      <c r="I1080" s="19" t="n"/>
      <c r="J1080" s="34">
        <f>IF(A1080="","",H1080+I1080)</f>
        <v/>
      </c>
      <c r="K1080" s="14" t="n"/>
      <c r="L1080" s="14" t="n"/>
      <c r="M1080" s="14" t="n"/>
      <c r="N1080" s="14" t="n"/>
      <c r="O1080" s="20">
        <f>IF(A1080="","",SUMPRODUCT((A1080&gt;=Setup!$C$19:$C$30)*(A1080&lt;=Setup!$D$19:$D$30)*Setup!$A$19:$A$30))</f>
        <v/>
      </c>
      <c r="P1080" s="34">
        <f>IF(A1080="","",IF(OR(F1080="Standard domestic 15% (Box 7)",F1080="Import - VAT paid at customs (Box 8)",F1080="Import - Reverse charge (Box 9)"),ROUND(H1080*Setup!$B$9,2),0))</f>
        <v/>
      </c>
      <c r="Q1080" s="34">
        <f>IF(A1080="","",I1080-P1080)</f>
        <v/>
      </c>
      <c r="R1080" s="34">
        <f>IF(A1080="","",IF(L1080="Yes",I1080,0))</f>
        <v/>
      </c>
      <c r="S1080" s="34">
        <f>IF(A1080="","",IF(AND(L1080="Yes",K1080="Yes",NOT(ISNUMBER(SEARCH("blocked",G1080))),OR(F1080="Standard domestic 15% (Box 7)",F1080="Import - VAT paid at customs (Box 8)",F1080="Import - Reverse charge (Box 9)"),OR(F1080&lt;&gt;"Standard domestic 15% (Box 7)",AND(LEN(D1080)=15,LEFT(D1080,1)="3",RIGHT(D1080,1)="3",ISNUMBER(--D1080)))),I1080,0))</f>
        <v/>
      </c>
      <c r="T1080" s="34">
        <f>IF(A1080="","",R1080-S1080)</f>
        <v/>
      </c>
      <c r="U1080" s="23">
        <f>IF(A1080="","",IF(O1080=0,"Outside audit periods; ","")&amp;IF(F1080="","No VAT category; ","")&amp;IF(ABS(Q1080)&gt;Setup!$B$10,"VAT ≠ 15% × net; ","")&amp;IF(AND(F1080="Standard domestic 15% (Box 7)",NOT(AND(LEN(D1080)=15,LEFT(D1080,1)="3",RIGHT(D1080,1)="3",ISNUMBER(--D1080)))),"Invalid/missing supplier VAT no; ","")&amp;IF(AND(L1080="Yes",K1080&lt;&gt;"Yes"),"VAT claimed without valid tax invoice; ","")&amp;IF(AND(L1080="Yes",ISNUMBER(SEARCH("blocked",G1080))),"Blocked input VAT claimed; ","")&amp;IF(AND(F1080="Import - VAT paid at customs (Box 8)",M1080=""),"Customs declaration no missing; ","")&amp;IF(AND(F1080="Import - Reverse charge (Box 9)",E1080="Saudi Arabia"),"RCM used for a local supplier; ","")&amp;IF(AND(L1080="Yes",NOT(OR(F1080="Standard domestic 15% (Box 7)",F1080="Import - VAT paid at customs (Box 8)",F1080="Import - Reverse charge (Box 9)"))),"VAT claimed on non-taxable category; ",""))</f>
        <v/>
      </c>
    </row>
    <row r="1081">
      <c r="A1081" s="17" t="n"/>
      <c r="B1081" s="14" t="n"/>
      <c r="C1081" s="14" t="n"/>
      <c r="D1081" s="16" t="n"/>
      <c r="E1081" s="14" t="n"/>
      <c r="F1081" s="14" t="n"/>
      <c r="G1081" s="14" t="n"/>
      <c r="H1081" s="19" t="n"/>
      <c r="I1081" s="19" t="n"/>
      <c r="J1081" s="34">
        <f>IF(A1081="","",H1081+I1081)</f>
        <v/>
      </c>
      <c r="K1081" s="14" t="n"/>
      <c r="L1081" s="14" t="n"/>
      <c r="M1081" s="14" t="n"/>
      <c r="N1081" s="14" t="n"/>
      <c r="O1081" s="20">
        <f>IF(A1081="","",SUMPRODUCT((A1081&gt;=Setup!$C$19:$C$30)*(A1081&lt;=Setup!$D$19:$D$30)*Setup!$A$19:$A$30))</f>
        <v/>
      </c>
      <c r="P1081" s="34">
        <f>IF(A1081="","",IF(OR(F1081="Standard domestic 15% (Box 7)",F1081="Import - VAT paid at customs (Box 8)",F1081="Import - Reverse charge (Box 9)"),ROUND(H1081*Setup!$B$9,2),0))</f>
        <v/>
      </c>
      <c r="Q1081" s="34">
        <f>IF(A1081="","",I1081-P1081)</f>
        <v/>
      </c>
      <c r="R1081" s="34">
        <f>IF(A1081="","",IF(L1081="Yes",I1081,0))</f>
        <v/>
      </c>
      <c r="S1081" s="34">
        <f>IF(A1081="","",IF(AND(L1081="Yes",K1081="Yes",NOT(ISNUMBER(SEARCH("blocked",G1081))),OR(F1081="Standard domestic 15% (Box 7)",F1081="Import - VAT paid at customs (Box 8)",F1081="Import - Reverse charge (Box 9)"),OR(F1081&lt;&gt;"Standard domestic 15% (Box 7)",AND(LEN(D1081)=15,LEFT(D1081,1)="3",RIGHT(D1081,1)="3",ISNUMBER(--D1081)))),I1081,0))</f>
        <v/>
      </c>
      <c r="T1081" s="34">
        <f>IF(A1081="","",R1081-S1081)</f>
        <v/>
      </c>
      <c r="U1081" s="23">
        <f>IF(A1081="","",IF(O1081=0,"Outside audit periods; ","")&amp;IF(F1081="","No VAT category; ","")&amp;IF(ABS(Q1081)&gt;Setup!$B$10,"VAT ≠ 15% × net; ","")&amp;IF(AND(F1081="Standard domestic 15% (Box 7)",NOT(AND(LEN(D1081)=15,LEFT(D1081,1)="3",RIGHT(D1081,1)="3",ISNUMBER(--D1081)))),"Invalid/missing supplier VAT no; ","")&amp;IF(AND(L1081="Yes",K1081&lt;&gt;"Yes"),"VAT claimed without valid tax invoice; ","")&amp;IF(AND(L1081="Yes",ISNUMBER(SEARCH("blocked",G1081))),"Blocked input VAT claimed; ","")&amp;IF(AND(F1081="Import - VAT paid at customs (Box 8)",M1081=""),"Customs declaration no missing; ","")&amp;IF(AND(F1081="Import - Reverse charge (Box 9)",E1081="Saudi Arabia"),"RCM used for a local supplier; ","")&amp;IF(AND(L1081="Yes",NOT(OR(F1081="Standard domestic 15% (Box 7)",F1081="Import - VAT paid at customs (Box 8)",F1081="Import - Reverse charge (Box 9)"))),"VAT claimed on non-taxable category; ",""))</f>
        <v/>
      </c>
    </row>
    <row r="1082">
      <c r="A1082" s="17" t="n"/>
      <c r="B1082" s="14" t="n"/>
      <c r="C1082" s="14" t="n"/>
      <c r="D1082" s="16" t="n"/>
      <c r="E1082" s="14" t="n"/>
      <c r="F1082" s="14" t="n"/>
      <c r="G1082" s="14" t="n"/>
      <c r="H1082" s="19" t="n"/>
      <c r="I1082" s="19" t="n"/>
      <c r="J1082" s="34">
        <f>IF(A1082="","",H1082+I1082)</f>
        <v/>
      </c>
      <c r="K1082" s="14" t="n"/>
      <c r="L1082" s="14" t="n"/>
      <c r="M1082" s="14" t="n"/>
      <c r="N1082" s="14" t="n"/>
      <c r="O1082" s="20">
        <f>IF(A1082="","",SUMPRODUCT((A1082&gt;=Setup!$C$19:$C$30)*(A1082&lt;=Setup!$D$19:$D$30)*Setup!$A$19:$A$30))</f>
        <v/>
      </c>
      <c r="P1082" s="34">
        <f>IF(A1082="","",IF(OR(F1082="Standard domestic 15% (Box 7)",F1082="Import - VAT paid at customs (Box 8)",F1082="Import - Reverse charge (Box 9)"),ROUND(H1082*Setup!$B$9,2),0))</f>
        <v/>
      </c>
      <c r="Q1082" s="34">
        <f>IF(A1082="","",I1082-P1082)</f>
        <v/>
      </c>
      <c r="R1082" s="34">
        <f>IF(A1082="","",IF(L1082="Yes",I1082,0))</f>
        <v/>
      </c>
      <c r="S1082" s="34">
        <f>IF(A1082="","",IF(AND(L1082="Yes",K1082="Yes",NOT(ISNUMBER(SEARCH("blocked",G1082))),OR(F1082="Standard domestic 15% (Box 7)",F1082="Import - VAT paid at customs (Box 8)",F1082="Import - Reverse charge (Box 9)"),OR(F1082&lt;&gt;"Standard domestic 15% (Box 7)",AND(LEN(D1082)=15,LEFT(D1082,1)="3",RIGHT(D1082,1)="3",ISNUMBER(--D1082)))),I1082,0))</f>
        <v/>
      </c>
      <c r="T1082" s="34">
        <f>IF(A1082="","",R1082-S1082)</f>
        <v/>
      </c>
      <c r="U1082" s="23">
        <f>IF(A1082="","",IF(O1082=0,"Outside audit periods; ","")&amp;IF(F1082="","No VAT category; ","")&amp;IF(ABS(Q1082)&gt;Setup!$B$10,"VAT ≠ 15% × net; ","")&amp;IF(AND(F1082="Standard domestic 15% (Box 7)",NOT(AND(LEN(D1082)=15,LEFT(D1082,1)="3",RIGHT(D1082,1)="3",ISNUMBER(--D1082)))),"Invalid/missing supplier VAT no; ","")&amp;IF(AND(L1082="Yes",K1082&lt;&gt;"Yes"),"VAT claimed without valid tax invoice; ","")&amp;IF(AND(L1082="Yes",ISNUMBER(SEARCH("blocked",G1082))),"Blocked input VAT claimed; ","")&amp;IF(AND(F1082="Import - VAT paid at customs (Box 8)",M1082=""),"Customs declaration no missing; ","")&amp;IF(AND(F1082="Import - Reverse charge (Box 9)",E1082="Saudi Arabia"),"RCM used for a local supplier; ","")&amp;IF(AND(L1082="Yes",NOT(OR(F1082="Standard domestic 15% (Box 7)",F1082="Import - VAT paid at customs (Box 8)",F1082="Import - Reverse charge (Box 9)"))),"VAT claimed on non-taxable category; ",""))</f>
        <v/>
      </c>
    </row>
    <row r="1083">
      <c r="A1083" s="17" t="n"/>
      <c r="B1083" s="14" t="n"/>
      <c r="C1083" s="14" t="n"/>
      <c r="D1083" s="16" t="n"/>
      <c r="E1083" s="14" t="n"/>
      <c r="F1083" s="14" t="n"/>
      <c r="G1083" s="14" t="n"/>
      <c r="H1083" s="19" t="n"/>
      <c r="I1083" s="19" t="n"/>
      <c r="J1083" s="34">
        <f>IF(A1083="","",H1083+I1083)</f>
        <v/>
      </c>
      <c r="K1083" s="14" t="n"/>
      <c r="L1083" s="14" t="n"/>
      <c r="M1083" s="14" t="n"/>
      <c r="N1083" s="14" t="n"/>
      <c r="O1083" s="20">
        <f>IF(A1083="","",SUMPRODUCT((A1083&gt;=Setup!$C$19:$C$30)*(A1083&lt;=Setup!$D$19:$D$30)*Setup!$A$19:$A$30))</f>
        <v/>
      </c>
      <c r="P1083" s="34">
        <f>IF(A1083="","",IF(OR(F1083="Standard domestic 15% (Box 7)",F1083="Import - VAT paid at customs (Box 8)",F1083="Import - Reverse charge (Box 9)"),ROUND(H1083*Setup!$B$9,2),0))</f>
        <v/>
      </c>
      <c r="Q1083" s="34">
        <f>IF(A1083="","",I1083-P1083)</f>
        <v/>
      </c>
      <c r="R1083" s="34">
        <f>IF(A1083="","",IF(L1083="Yes",I1083,0))</f>
        <v/>
      </c>
      <c r="S1083" s="34">
        <f>IF(A1083="","",IF(AND(L1083="Yes",K1083="Yes",NOT(ISNUMBER(SEARCH("blocked",G1083))),OR(F1083="Standard domestic 15% (Box 7)",F1083="Import - VAT paid at customs (Box 8)",F1083="Import - Reverse charge (Box 9)"),OR(F1083&lt;&gt;"Standard domestic 15% (Box 7)",AND(LEN(D1083)=15,LEFT(D1083,1)="3",RIGHT(D1083,1)="3",ISNUMBER(--D1083)))),I1083,0))</f>
        <v/>
      </c>
      <c r="T1083" s="34">
        <f>IF(A1083="","",R1083-S1083)</f>
        <v/>
      </c>
      <c r="U1083" s="23">
        <f>IF(A1083="","",IF(O1083=0,"Outside audit periods; ","")&amp;IF(F1083="","No VAT category; ","")&amp;IF(ABS(Q1083)&gt;Setup!$B$10,"VAT ≠ 15% × net; ","")&amp;IF(AND(F1083="Standard domestic 15% (Box 7)",NOT(AND(LEN(D1083)=15,LEFT(D1083,1)="3",RIGHT(D1083,1)="3",ISNUMBER(--D1083)))),"Invalid/missing supplier VAT no; ","")&amp;IF(AND(L1083="Yes",K1083&lt;&gt;"Yes"),"VAT claimed without valid tax invoice; ","")&amp;IF(AND(L1083="Yes",ISNUMBER(SEARCH("blocked",G1083))),"Blocked input VAT claimed; ","")&amp;IF(AND(F1083="Import - VAT paid at customs (Box 8)",M1083=""),"Customs declaration no missing; ","")&amp;IF(AND(F1083="Import - Reverse charge (Box 9)",E1083="Saudi Arabia"),"RCM used for a local supplier; ","")&amp;IF(AND(L1083="Yes",NOT(OR(F1083="Standard domestic 15% (Box 7)",F1083="Import - VAT paid at customs (Box 8)",F1083="Import - Reverse charge (Box 9)"))),"VAT claimed on non-taxable category; ",""))</f>
        <v/>
      </c>
    </row>
    <row r="1084">
      <c r="A1084" s="17" t="n"/>
      <c r="B1084" s="14" t="n"/>
      <c r="C1084" s="14" t="n"/>
      <c r="D1084" s="16" t="n"/>
      <c r="E1084" s="14" t="n"/>
      <c r="F1084" s="14" t="n"/>
      <c r="G1084" s="14" t="n"/>
      <c r="H1084" s="19" t="n"/>
      <c r="I1084" s="19" t="n"/>
      <c r="J1084" s="34">
        <f>IF(A1084="","",H1084+I1084)</f>
        <v/>
      </c>
      <c r="K1084" s="14" t="n"/>
      <c r="L1084" s="14" t="n"/>
      <c r="M1084" s="14" t="n"/>
      <c r="N1084" s="14" t="n"/>
      <c r="O1084" s="20">
        <f>IF(A1084="","",SUMPRODUCT((A1084&gt;=Setup!$C$19:$C$30)*(A1084&lt;=Setup!$D$19:$D$30)*Setup!$A$19:$A$30))</f>
        <v/>
      </c>
      <c r="P1084" s="34">
        <f>IF(A1084="","",IF(OR(F1084="Standard domestic 15% (Box 7)",F1084="Import - VAT paid at customs (Box 8)",F1084="Import - Reverse charge (Box 9)"),ROUND(H1084*Setup!$B$9,2),0))</f>
        <v/>
      </c>
      <c r="Q1084" s="34">
        <f>IF(A1084="","",I1084-P1084)</f>
        <v/>
      </c>
      <c r="R1084" s="34">
        <f>IF(A1084="","",IF(L1084="Yes",I1084,0))</f>
        <v/>
      </c>
      <c r="S1084" s="34">
        <f>IF(A1084="","",IF(AND(L1084="Yes",K1084="Yes",NOT(ISNUMBER(SEARCH("blocked",G1084))),OR(F1084="Standard domestic 15% (Box 7)",F1084="Import - VAT paid at customs (Box 8)",F1084="Import - Reverse charge (Box 9)"),OR(F1084&lt;&gt;"Standard domestic 15% (Box 7)",AND(LEN(D1084)=15,LEFT(D1084,1)="3",RIGHT(D1084,1)="3",ISNUMBER(--D1084)))),I1084,0))</f>
        <v/>
      </c>
      <c r="T1084" s="34">
        <f>IF(A1084="","",R1084-S1084)</f>
        <v/>
      </c>
      <c r="U1084" s="23">
        <f>IF(A1084="","",IF(O1084=0,"Outside audit periods; ","")&amp;IF(F1084="","No VAT category; ","")&amp;IF(ABS(Q1084)&gt;Setup!$B$10,"VAT ≠ 15% × net; ","")&amp;IF(AND(F1084="Standard domestic 15% (Box 7)",NOT(AND(LEN(D1084)=15,LEFT(D1084,1)="3",RIGHT(D1084,1)="3",ISNUMBER(--D1084)))),"Invalid/missing supplier VAT no; ","")&amp;IF(AND(L1084="Yes",K1084&lt;&gt;"Yes"),"VAT claimed without valid tax invoice; ","")&amp;IF(AND(L1084="Yes",ISNUMBER(SEARCH("blocked",G1084))),"Blocked input VAT claimed; ","")&amp;IF(AND(F1084="Import - VAT paid at customs (Box 8)",M1084=""),"Customs declaration no missing; ","")&amp;IF(AND(F1084="Import - Reverse charge (Box 9)",E1084="Saudi Arabia"),"RCM used for a local supplier; ","")&amp;IF(AND(L1084="Yes",NOT(OR(F1084="Standard domestic 15% (Box 7)",F1084="Import - VAT paid at customs (Box 8)",F1084="Import - Reverse charge (Box 9)"))),"VAT claimed on non-taxable category; ",""))</f>
        <v/>
      </c>
    </row>
    <row r="1085">
      <c r="A1085" s="17" t="n"/>
      <c r="B1085" s="14" t="n"/>
      <c r="C1085" s="14" t="n"/>
      <c r="D1085" s="16" t="n"/>
      <c r="E1085" s="14" t="n"/>
      <c r="F1085" s="14" t="n"/>
      <c r="G1085" s="14" t="n"/>
      <c r="H1085" s="19" t="n"/>
      <c r="I1085" s="19" t="n"/>
      <c r="J1085" s="34">
        <f>IF(A1085="","",H1085+I1085)</f>
        <v/>
      </c>
      <c r="K1085" s="14" t="n"/>
      <c r="L1085" s="14" t="n"/>
      <c r="M1085" s="14" t="n"/>
      <c r="N1085" s="14" t="n"/>
      <c r="O1085" s="20">
        <f>IF(A1085="","",SUMPRODUCT((A1085&gt;=Setup!$C$19:$C$30)*(A1085&lt;=Setup!$D$19:$D$30)*Setup!$A$19:$A$30))</f>
        <v/>
      </c>
      <c r="P1085" s="34">
        <f>IF(A1085="","",IF(OR(F1085="Standard domestic 15% (Box 7)",F1085="Import - VAT paid at customs (Box 8)",F1085="Import - Reverse charge (Box 9)"),ROUND(H1085*Setup!$B$9,2),0))</f>
        <v/>
      </c>
      <c r="Q1085" s="34">
        <f>IF(A1085="","",I1085-P1085)</f>
        <v/>
      </c>
      <c r="R1085" s="34">
        <f>IF(A1085="","",IF(L1085="Yes",I1085,0))</f>
        <v/>
      </c>
      <c r="S1085" s="34">
        <f>IF(A1085="","",IF(AND(L1085="Yes",K1085="Yes",NOT(ISNUMBER(SEARCH("blocked",G1085))),OR(F1085="Standard domestic 15% (Box 7)",F1085="Import - VAT paid at customs (Box 8)",F1085="Import - Reverse charge (Box 9)"),OR(F1085&lt;&gt;"Standard domestic 15% (Box 7)",AND(LEN(D1085)=15,LEFT(D1085,1)="3",RIGHT(D1085,1)="3",ISNUMBER(--D1085)))),I1085,0))</f>
        <v/>
      </c>
      <c r="T1085" s="34">
        <f>IF(A1085="","",R1085-S1085)</f>
        <v/>
      </c>
      <c r="U1085" s="23">
        <f>IF(A1085="","",IF(O1085=0,"Outside audit periods; ","")&amp;IF(F1085="","No VAT category; ","")&amp;IF(ABS(Q1085)&gt;Setup!$B$10,"VAT ≠ 15% × net; ","")&amp;IF(AND(F1085="Standard domestic 15% (Box 7)",NOT(AND(LEN(D1085)=15,LEFT(D1085,1)="3",RIGHT(D1085,1)="3",ISNUMBER(--D1085)))),"Invalid/missing supplier VAT no; ","")&amp;IF(AND(L1085="Yes",K1085&lt;&gt;"Yes"),"VAT claimed without valid tax invoice; ","")&amp;IF(AND(L1085="Yes",ISNUMBER(SEARCH("blocked",G1085))),"Blocked input VAT claimed; ","")&amp;IF(AND(F1085="Import - VAT paid at customs (Box 8)",M1085=""),"Customs declaration no missing; ","")&amp;IF(AND(F1085="Import - Reverse charge (Box 9)",E1085="Saudi Arabia"),"RCM used for a local supplier; ","")&amp;IF(AND(L1085="Yes",NOT(OR(F1085="Standard domestic 15% (Box 7)",F1085="Import - VAT paid at customs (Box 8)",F1085="Import - Reverse charge (Box 9)"))),"VAT claimed on non-taxable category; ",""))</f>
        <v/>
      </c>
    </row>
    <row r="1086">
      <c r="A1086" s="17" t="n"/>
      <c r="B1086" s="14" t="n"/>
      <c r="C1086" s="14" t="n"/>
      <c r="D1086" s="16" t="n"/>
      <c r="E1086" s="14" t="n"/>
      <c r="F1086" s="14" t="n"/>
      <c r="G1086" s="14" t="n"/>
      <c r="H1086" s="19" t="n"/>
      <c r="I1086" s="19" t="n"/>
      <c r="J1086" s="34">
        <f>IF(A1086="","",H1086+I1086)</f>
        <v/>
      </c>
      <c r="K1086" s="14" t="n"/>
      <c r="L1086" s="14" t="n"/>
      <c r="M1086" s="14" t="n"/>
      <c r="N1086" s="14" t="n"/>
      <c r="O1086" s="20">
        <f>IF(A1086="","",SUMPRODUCT((A1086&gt;=Setup!$C$19:$C$30)*(A1086&lt;=Setup!$D$19:$D$30)*Setup!$A$19:$A$30))</f>
        <v/>
      </c>
      <c r="P1086" s="34">
        <f>IF(A1086="","",IF(OR(F1086="Standard domestic 15% (Box 7)",F1086="Import - VAT paid at customs (Box 8)",F1086="Import - Reverse charge (Box 9)"),ROUND(H1086*Setup!$B$9,2),0))</f>
        <v/>
      </c>
      <c r="Q1086" s="34">
        <f>IF(A1086="","",I1086-P1086)</f>
        <v/>
      </c>
      <c r="R1086" s="34">
        <f>IF(A1086="","",IF(L1086="Yes",I1086,0))</f>
        <v/>
      </c>
      <c r="S1086" s="34">
        <f>IF(A1086="","",IF(AND(L1086="Yes",K1086="Yes",NOT(ISNUMBER(SEARCH("blocked",G1086))),OR(F1086="Standard domestic 15% (Box 7)",F1086="Import - VAT paid at customs (Box 8)",F1086="Import - Reverse charge (Box 9)"),OR(F1086&lt;&gt;"Standard domestic 15% (Box 7)",AND(LEN(D1086)=15,LEFT(D1086,1)="3",RIGHT(D1086,1)="3",ISNUMBER(--D1086)))),I1086,0))</f>
        <v/>
      </c>
      <c r="T1086" s="34">
        <f>IF(A1086="","",R1086-S1086)</f>
        <v/>
      </c>
      <c r="U1086" s="23">
        <f>IF(A1086="","",IF(O1086=0,"Outside audit periods; ","")&amp;IF(F1086="","No VAT category; ","")&amp;IF(ABS(Q1086)&gt;Setup!$B$10,"VAT ≠ 15% × net; ","")&amp;IF(AND(F1086="Standard domestic 15% (Box 7)",NOT(AND(LEN(D1086)=15,LEFT(D1086,1)="3",RIGHT(D1086,1)="3",ISNUMBER(--D1086)))),"Invalid/missing supplier VAT no; ","")&amp;IF(AND(L1086="Yes",K1086&lt;&gt;"Yes"),"VAT claimed without valid tax invoice; ","")&amp;IF(AND(L1086="Yes",ISNUMBER(SEARCH("blocked",G1086))),"Blocked input VAT claimed; ","")&amp;IF(AND(F1086="Import - VAT paid at customs (Box 8)",M1086=""),"Customs declaration no missing; ","")&amp;IF(AND(F1086="Import - Reverse charge (Box 9)",E1086="Saudi Arabia"),"RCM used for a local supplier; ","")&amp;IF(AND(L1086="Yes",NOT(OR(F1086="Standard domestic 15% (Box 7)",F1086="Import - VAT paid at customs (Box 8)",F1086="Import - Reverse charge (Box 9)"))),"VAT claimed on non-taxable category; ",""))</f>
        <v/>
      </c>
    </row>
    <row r="1087">
      <c r="A1087" s="17" t="n"/>
      <c r="B1087" s="14" t="n"/>
      <c r="C1087" s="14" t="n"/>
      <c r="D1087" s="16" t="n"/>
      <c r="E1087" s="14" t="n"/>
      <c r="F1087" s="14" t="n"/>
      <c r="G1087" s="14" t="n"/>
      <c r="H1087" s="19" t="n"/>
      <c r="I1087" s="19" t="n"/>
      <c r="J1087" s="34">
        <f>IF(A1087="","",H1087+I1087)</f>
        <v/>
      </c>
      <c r="K1087" s="14" t="n"/>
      <c r="L1087" s="14" t="n"/>
      <c r="M1087" s="14" t="n"/>
      <c r="N1087" s="14" t="n"/>
      <c r="O1087" s="20">
        <f>IF(A1087="","",SUMPRODUCT((A1087&gt;=Setup!$C$19:$C$30)*(A1087&lt;=Setup!$D$19:$D$30)*Setup!$A$19:$A$30))</f>
        <v/>
      </c>
      <c r="P1087" s="34">
        <f>IF(A1087="","",IF(OR(F1087="Standard domestic 15% (Box 7)",F1087="Import - VAT paid at customs (Box 8)",F1087="Import - Reverse charge (Box 9)"),ROUND(H1087*Setup!$B$9,2),0))</f>
        <v/>
      </c>
      <c r="Q1087" s="34">
        <f>IF(A1087="","",I1087-P1087)</f>
        <v/>
      </c>
      <c r="R1087" s="34">
        <f>IF(A1087="","",IF(L1087="Yes",I1087,0))</f>
        <v/>
      </c>
      <c r="S1087" s="34">
        <f>IF(A1087="","",IF(AND(L1087="Yes",K1087="Yes",NOT(ISNUMBER(SEARCH("blocked",G1087))),OR(F1087="Standard domestic 15% (Box 7)",F1087="Import - VAT paid at customs (Box 8)",F1087="Import - Reverse charge (Box 9)"),OR(F1087&lt;&gt;"Standard domestic 15% (Box 7)",AND(LEN(D1087)=15,LEFT(D1087,1)="3",RIGHT(D1087,1)="3",ISNUMBER(--D1087)))),I1087,0))</f>
        <v/>
      </c>
      <c r="T1087" s="34">
        <f>IF(A1087="","",R1087-S1087)</f>
        <v/>
      </c>
      <c r="U1087" s="23">
        <f>IF(A1087="","",IF(O1087=0,"Outside audit periods; ","")&amp;IF(F1087="","No VAT category; ","")&amp;IF(ABS(Q1087)&gt;Setup!$B$10,"VAT ≠ 15% × net; ","")&amp;IF(AND(F1087="Standard domestic 15% (Box 7)",NOT(AND(LEN(D1087)=15,LEFT(D1087,1)="3",RIGHT(D1087,1)="3",ISNUMBER(--D1087)))),"Invalid/missing supplier VAT no; ","")&amp;IF(AND(L1087="Yes",K1087&lt;&gt;"Yes"),"VAT claimed without valid tax invoice; ","")&amp;IF(AND(L1087="Yes",ISNUMBER(SEARCH("blocked",G1087))),"Blocked input VAT claimed; ","")&amp;IF(AND(F1087="Import - VAT paid at customs (Box 8)",M1087=""),"Customs declaration no missing; ","")&amp;IF(AND(F1087="Import - Reverse charge (Box 9)",E1087="Saudi Arabia"),"RCM used for a local supplier; ","")&amp;IF(AND(L1087="Yes",NOT(OR(F1087="Standard domestic 15% (Box 7)",F1087="Import - VAT paid at customs (Box 8)",F1087="Import - Reverse charge (Box 9)"))),"VAT claimed on non-taxable category; ",""))</f>
        <v/>
      </c>
    </row>
    <row r="1088">
      <c r="A1088" s="17" t="n"/>
      <c r="B1088" s="14" t="n"/>
      <c r="C1088" s="14" t="n"/>
      <c r="D1088" s="16" t="n"/>
      <c r="E1088" s="14" t="n"/>
      <c r="F1088" s="14" t="n"/>
      <c r="G1088" s="14" t="n"/>
      <c r="H1088" s="19" t="n"/>
      <c r="I1088" s="19" t="n"/>
      <c r="J1088" s="34">
        <f>IF(A1088="","",H1088+I1088)</f>
        <v/>
      </c>
      <c r="K1088" s="14" t="n"/>
      <c r="L1088" s="14" t="n"/>
      <c r="M1088" s="14" t="n"/>
      <c r="N1088" s="14" t="n"/>
      <c r="O1088" s="20">
        <f>IF(A1088="","",SUMPRODUCT((A1088&gt;=Setup!$C$19:$C$30)*(A1088&lt;=Setup!$D$19:$D$30)*Setup!$A$19:$A$30))</f>
        <v/>
      </c>
      <c r="P1088" s="34">
        <f>IF(A1088="","",IF(OR(F1088="Standard domestic 15% (Box 7)",F1088="Import - VAT paid at customs (Box 8)",F1088="Import - Reverse charge (Box 9)"),ROUND(H1088*Setup!$B$9,2),0))</f>
        <v/>
      </c>
      <c r="Q1088" s="34">
        <f>IF(A1088="","",I1088-P1088)</f>
        <v/>
      </c>
      <c r="R1088" s="34">
        <f>IF(A1088="","",IF(L1088="Yes",I1088,0))</f>
        <v/>
      </c>
      <c r="S1088" s="34">
        <f>IF(A1088="","",IF(AND(L1088="Yes",K1088="Yes",NOT(ISNUMBER(SEARCH("blocked",G1088))),OR(F1088="Standard domestic 15% (Box 7)",F1088="Import - VAT paid at customs (Box 8)",F1088="Import - Reverse charge (Box 9)"),OR(F1088&lt;&gt;"Standard domestic 15% (Box 7)",AND(LEN(D1088)=15,LEFT(D1088,1)="3",RIGHT(D1088,1)="3",ISNUMBER(--D1088)))),I1088,0))</f>
        <v/>
      </c>
      <c r="T1088" s="34">
        <f>IF(A1088="","",R1088-S1088)</f>
        <v/>
      </c>
      <c r="U1088" s="23">
        <f>IF(A1088="","",IF(O1088=0,"Outside audit periods; ","")&amp;IF(F1088="","No VAT category; ","")&amp;IF(ABS(Q1088)&gt;Setup!$B$10,"VAT ≠ 15% × net; ","")&amp;IF(AND(F1088="Standard domestic 15% (Box 7)",NOT(AND(LEN(D1088)=15,LEFT(D1088,1)="3",RIGHT(D1088,1)="3",ISNUMBER(--D1088)))),"Invalid/missing supplier VAT no; ","")&amp;IF(AND(L1088="Yes",K1088&lt;&gt;"Yes"),"VAT claimed without valid tax invoice; ","")&amp;IF(AND(L1088="Yes",ISNUMBER(SEARCH("blocked",G1088))),"Blocked input VAT claimed; ","")&amp;IF(AND(F1088="Import - VAT paid at customs (Box 8)",M1088=""),"Customs declaration no missing; ","")&amp;IF(AND(F1088="Import - Reverse charge (Box 9)",E1088="Saudi Arabia"),"RCM used for a local supplier; ","")&amp;IF(AND(L1088="Yes",NOT(OR(F1088="Standard domestic 15% (Box 7)",F1088="Import - VAT paid at customs (Box 8)",F1088="Import - Reverse charge (Box 9)"))),"VAT claimed on non-taxable category; ",""))</f>
        <v/>
      </c>
    </row>
    <row r="1089">
      <c r="A1089" s="17" t="n"/>
      <c r="B1089" s="14" t="n"/>
      <c r="C1089" s="14" t="n"/>
      <c r="D1089" s="16" t="n"/>
      <c r="E1089" s="14" t="n"/>
      <c r="F1089" s="14" t="n"/>
      <c r="G1089" s="14" t="n"/>
      <c r="H1089" s="19" t="n"/>
      <c r="I1089" s="19" t="n"/>
      <c r="J1089" s="34">
        <f>IF(A1089="","",H1089+I1089)</f>
        <v/>
      </c>
      <c r="K1089" s="14" t="n"/>
      <c r="L1089" s="14" t="n"/>
      <c r="M1089" s="14" t="n"/>
      <c r="N1089" s="14" t="n"/>
      <c r="O1089" s="20">
        <f>IF(A1089="","",SUMPRODUCT((A1089&gt;=Setup!$C$19:$C$30)*(A1089&lt;=Setup!$D$19:$D$30)*Setup!$A$19:$A$30))</f>
        <v/>
      </c>
      <c r="P1089" s="34">
        <f>IF(A1089="","",IF(OR(F1089="Standard domestic 15% (Box 7)",F1089="Import - VAT paid at customs (Box 8)",F1089="Import - Reverse charge (Box 9)"),ROUND(H1089*Setup!$B$9,2),0))</f>
        <v/>
      </c>
      <c r="Q1089" s="34">
        <f>IF(A1089="","",I1089-P1089)</f>
        <v/>
      </c>
      <c r="R1089" s="34">
        <f>IF(A1089="","",IF(L1089="Yes",I1089,0))</f>
        <v/>
      </c>
      <c r="S1089" s="34">
        <f>IF(A1089="","",IF(AND(L1089="Yes",K1089="Yes",NOT(ISNUMBER(SEARCH("blocked",G1089))),OR(F1089="Standard domestic 15% (Box 7)",F1089="Import - VAT paid at customs (Box 8)",F1089="Import - Reverse charge (Box 9)"),OR(F1089&lt;&gt;"Standard domestic 15% (Box 7)",AND(LEN(D1089)=15,LEFT(D1089,1)="3",RIGHT(D1089,1)="3",ISNUMBER(--D1089)))),I1089,0))</f>
        <v/>
      </c>
      <c r="T1089" s="34">
        <f>IF(A1089="","",R1089-S1089)</f>
        <v/>
      </c>
      <c r="U1089" s="23">
        <f>IF(A1089="","",IF(O1089=0,"Outside audit periods; ","")&amp;IF(F1089="","No VAT category; ","")&amp;IF(ABS(Q1089)&gt;Setup!$B$10,"VAT ≠ 15% × net; ","")&amp;IF(AND(F1089="Standard domestic 15% (Box 7)",NOT(AND(LEN(D1089)=15,LEFT(D1089,1)="3",RIGHT(D1089,1)="3",ISNUMBER(--D1089)))),"Invalid/missing supplier VAT no; ","")&amp;IF(AND(L1089="Yes",K1089&lt;&gt;"Yes"),"VAT claimed without valid tax invoice; ","")&amp;IF(AND(L1089="Yes",ISNUMBER(SEARCH("blocked",G1089))),"Blocked input VAT claimed; ","")&amp;IF(AND(F1089="Import - VAT paid at customs (Box 8)",M1089=""),"Customs declaration no missing; ","")&amp;IF(AND(F1089="Import - Reverse charge (Box 9)",E1089="Saudi Arabia"),"RCM used for a local supplier; ","")&amp;IF(AND(L1089="Yes",NOT(OR(F1089="Standard domestic 15% (Box 7)",F1089="Import - VAT paid at customs (Box 8)",F1089="Import - Reverse charge (Box 9)"))),"VAT claimed on non-taxable category; ",""))</f>
        <v/>
      </c>
    </row>
    <row r="1090">
      <c r="A1090" s="17" t="n"/>
      <c r="B1090" s="14" t="n"/>
      <c r="C1090" s="14" t="n"/>
      <c r="D1090" s="16" t="n"/>
      <c r="E1090" s="14" t="n"/>
      <c r="F1090" s="14" t="n"/>
      <c r="G1090" s="14" t="n"/>
      <c r="H1090" s="19" t="n"/>
      <c r="I1090" s="19" t="n"/>
      <c r="J1090" s="34">
        <f>IF(A1090="","",H1090+I1090)</f>
        <v/>
      </c>
      <c r="K1090" s="14" t="n"/>
      <c r="L1090" s="14" t="n"/>
      <c r="M1090" s="14" t="n"/>
      <c r="N1090" s="14" t="n"/>
      <c r="O1090" s="20">
        <f>IF(A1090="","",SUMPRODUCT((A1090&gt;=Setup!$C$19:$C$30)*(A1090&lt;=Setup!$D$19:$D$30)*Setup!$A$19:$A$30))</f>
        <v/>
      </c>
      <c r="P1090" s="34">
        <f>IF(A1090="","",IF(OR(F1090="Standard domestic 15% (Box 7)",F1090="Import - VAT paid at customs (Box 8)",F1090="Import - Reverse charge (Box 9)"),ROUND(H1090*Setup!$B$9,2),0))</f>
        <v/>
      </c>
      <c r="Q1090" s="34">
        <f>IF(A1090="","",I1090-P1090)</f>
        <v/>
      </c>
      <c r="R1090" s="34">
        <f>IF(A1090="","",IF(L1090="Yes",I1090,0))</f>
        <v/>
      </c>
      <c r="S1090" s="34">
        <f>IF(A1090="","",IF(AND(L1090="Yes",K1090="Yes",NOT(ISNUMBER(SEARCH("blocked",G1090))),OR(F1090="Standard domestic 15% (Box 7)",F1090="Import - VAT paid at customs (Box 8)",F1090="Import - Reverse charge (Box 9)"),OR(F1090&lt;&gt;"Standard domestic 15% (Box 7)",AND(LEN(D1090)=15,LEFT(D1090,1)="3",RIGHT(D1090,1)="3",ISNUMBER(--D1090)))),I1090,0))</f>
        <v/>
      </c>
      <c r="T1090" s="34">
        <f>IF(A1090="","",R1090-S1090)</f>
        <v/>
      </c>
      <c r="U1090" s="23">
        <f>IF(A1090="","",IF(O1090=0,"Outside audit periods; ","")&amp;IF(F1090="","No VAT category; ","")&amp;IF(ABS(Q1090)&gt;Setup!$B$10,"VAT ≠ 15% × net; ","")&amp;IF(AND(F1090="Standard domestic 15% (Box 7)",NOT(AND(LEN(D1090)=15,LEFT(D1090,1)="3",RIGHT(D1090,1)="3",ISNUMBER(--D1090)))),"Invalid/missing supplier VAT no; ","")&amp;IF(AND(L1090="Yes",K1090&lt;&gt;"Yes"),"VAT claimed without valid tax invoice; ","")&amp;IF(AND(L1090="Yes",ISNUMBER(SEARCH("blocked",G1090))),"Blocked input VAT claimed; ","")&amp;IF(AND(F1090="Import - VAT paid at customs (Box 8)",M1090=""),"Customs declaration no missing; ","")&amp;IF(AND(F1090="Import - Reverse charge (Box 9)",E1090="Saudi Arabia"),"RCM used for a local supplier; ","")&amp;IF(AND(L1090="Yes",NOT(OR(F1090="Standard domestic 15% (Box 7)",F1090="Import - VAT paid at customs (Box 8)",F1090="Import - Reverse charge (Box 9)"))),"VAT claimed on non-taxable category; ",""))</f>
        <v/>
      </c>
    </row>
    <row r="1091">
      <c r="A1091" s="17" t="n"/>
      <c r="B1091" s="14" t="n"/>
      <c r="C1091" s="14" t="n"/>
      <c r="D1091" s="16" t="n"/>
      <c r="E1091" s="14" t="n"/>
      <c r="F1091" s="14" t="n"/>
      <c r="G1091" s="14" t="n"/>
      <c r="H1091" s="19" t="n"/>
      <c r="I1091" s="19" t="n"/>
      <c r="J1091" s="34">
        <f>IF(A1091="","",H1091+I1091)</f>
        <v/>
      </c>
      <c r="K1091" s="14" t="n"/>
      <c r="L1091" s="14" t="n"/>
      <c r="M1091" s="14" t="n"/>
      <c r="N1091" s="14" t="n"/>
      <c r="O1091" s="20">
        <f>IF(A1091="","",SUMPRODUCT((A1091&gt;=Setup!$C$19:$C$30)*(A1091&lt;=Setup!$D$19:$D$30)*Setup!$A$19:$A$30))</f>
        <v/>
      </c>
      <c r="P1091" s="34">
        <f>IF(A1091="","",IF(OR(F1091="Standard domestic 15% (Box 7)",F1091="Import - VAT paid at customs (Box 8)",F1091="Import - Reverse charge (Box 9)"),ROUND(H1091*Setup!$B$9,2),0))</f>
        <v/>
      </c>
      <c r="Q1091" s="34">
        <f>IF(A1091="","",I1091-P1091)</f>
        <v/>
      </c>
      <c r="R1091" s="34">
        <f>IF(A1091="","",IF(L1091="Yes",I1091,0))</f>
        <v/>
      </c>
      <c r="S1091" s="34">
        <f>IF(A1091="","",IF(AND(L1091="Yes",K1091="Yes",NOT(ISNUMBER(SEARCH("blocked",G1091))),OR(F1091="Standard domestic 15% (Box 7)",F1091="Import - VAT paid at customs (Box 8)",F1091="Import - Reverse charge (Box 9)"),OR(F1091&lt;&gt;"Standard domestic 15% (Box 7)",AND(LEN(D1091)=15,LEFT(D1091,1)="3",RIGHT(D1091,1)="3",ISNUMBER(--D1091)))),I1091,0))</f>
        <v/>
      </c>
      <c r="T1091" s="34">
        <f>IF(A1091="","",R1091-S1091)</f>
        <v/>
      </c>
      <c r="U1091" s="23">
        <f>IF(A1091="","",IF(O1091=0,"Outside audit periods; ","")&amp;IF(F1091="","No VAT category; ","")&amp;IF(ABS(Q1091)&gt;Setup!$B$10,"VAT ≠ 15% × net; ","")&amp;IF(AND(F1091="Standard domestic 15% (Box 7)",NOT(AND(LEN(D1091)=15,LEFT(D1091,1)="3",RIGHT(D1091,1)="3",ISNUMBER(--D1091)))),"Invalid/missing supplier VAT no; ","")&amp;IF(AND(L1091="Yes",K1091&lt;&gt;"Yes"),"VAT claimed without valid tax invoice; ","")&amp;IF(AND(L1091="Yes",ISNUMBER(SEARCH("blocked",G1091))),"Blocked input VAT claimed; ","")&amp;IF(AND(F1091="Import - VAT paid at customs (Box 8)",M1091=""),"Customs declaration no missing; ","")&amp;IF(AND(F1091="Import - Reverse charge (Box 9)",E1091="Saudi Arabia"),"RCM used for a local supplier; ","")&amp;IF(AND(L1091="Yes",NOT(OR(F1091="Standard domestic 15% (Box 7)",F1091="Import - VAT paid at customs (Box 8)",F1091="Import - Reverse charge (Box 9)"))),"VAT claimed on non-taxable category; ",""))</f>
        <v/>
      </c>
    </row>
    <row r="1092">
      <c r="A1092" s="17" t="n"/>
      <c r="B1092" s="14" t="n"/>
      <c r="C1092" s="14" t="n"/>
      <c r="D1092" s="16" t="n"/>
      <c r="E1092" s="14" t="n"/>
      <c r="F1092" s="14" t="n"/>
      <c r="G1092" s="14" t="n"/>
      <c r="H1092" s="19" t="n"/>
      <c r="I1092" s="19" t="n"/>
      <c r="J1092" s="34">
        <f>IF(A1092="","",H1092+I1092)</f>
        <v/>
      </c>
      <c r="K1092" s="14" t="n"/>
      <c r="L1092" s="14" t="n"/>
      <c r="M1092" s="14" t="n"/>
      <c r="N1092" s="14" t="n"/>
      <c r="O1092" s="20">
        <f>IF(A1092="","",SUMPRODUCT((A1092&gt;=Setup!$C$19:$C$30)*(A1092&lt;=Setup!$D$19:$D$30)*Setup!$A$19:$A$30))</f>
        <v/>
      </c>
      <c r="P1092" s="34">
        <f>IF(A1092="","",IF(OR(F1092="Standard domestic 15% (Box 7)",F1092="Import - VAT paid at customs (Box 8)",F1092="Import - Reverse charge (Box 9)"),ROUND(H1092*Setup!$B$9,2),0))</f>
        <v/>
      </c>
      <c r="Q1092" s="34">
        <f>IF(A1092="","",I1092-P1092)</f>
        <v/>
      </c>
      <c r="R1092" s="34">
        <f>IF(A1092="","",IF(L1092="Yes",I1092,0))</f>
        <v/>
      </c>
      <c r="S1092" s="34">
        <f>IF(A1092="","",IF(AND(L1092="Yes",K1092="Yes",NOT(ISNUMBER(SEARCH("blocked",G1092))),OR(F1092="Standard domestic 15% (Box 7)",F1092="Import - VAT paid at customs (Box 8)",F1092="Import - Reverse charge (Box 9)"),OR(F1092&lt;&gt;"Standard domestic 15% (Box 7)",AND(LEN(D1092)=15,LEFT(D1092,1)="3",RIGHT(D1092,1)="3",ISNUMBER(--D1092)))),I1092,0))</f>
        <v/>
      </c>
      <c r="T1092" s="34">
        <f>IF(A1092="","",R1092-S1092)</f>
        <v/>
      </c>
      <c r="U1092" s="23">
        <f>IF(A1092="","",IF(O1092=0,"Outside audit periods; ","")&amp;IF(F1092="","No VAT category; ","")&amp;IF(ABS(Q1092)&gt;Setup!$B$10,"VAT ≠ 15% × net; ","")&amp;IF(AND(F1092="Standard domestic 15% (Box 7)",NOT(AND(LEN(D1092)=15,LEFT(D1092,1)="3",RIGHT(D1092,1)="3",ISNUMBER(--D1092)))),"Invalid/missing supplier VAT no; ","")&amp;IF(AND(L1092="Yes",K1092&lt;&gt;"Yes"),"VAT claimed without valid tax invoice; ","")&amp;IF(AND(L1092="Yes",ISNUMBER(SEARCH("blocked",G1092))),"Blocked input VAT claimed; ","")&amp;IF(AND(F1092="Import - VAT paid at customs (Box 8)",M1092=""),"Customs declaration no missing; ","")&amp;IF(AND(F1092="Import - Reverse charge (Box 9)",E1092="Saudi Arabia"),"RCM used for a local supplier; ","")&amp;IF(AND(L1092="Yes",NOT(OR(F1092="Standard domestic 15% (Box 7)",F1092="Import - VAT paid at customs (Box 8)",F1092="Import - Reverse charge (Box 9)"))),"VAT claimed on non-taxable category; ",""))</f>
        <v/>
      </c>
    </row>
    <row r="1093">
      <c r="A1093" s="17" t="n"/>
      <c r="B1093" s="14" t="n"/>
      <c r="C1093" s="14" t="n"/>
      <c r="D1093" s="16" t="n"/>
      <c r="E1093" s="14" t="n"/>
      <c r="F1093" s="14" t="n"/>
      <c r="G1093" s="14" t="n"/>
      <c r="H1093" s="19" t="n"/>
      <c r="I1093" s="19" t="n"/>
      <c r="J1093" s="34">
        <f>IF(A1093="","",H1093+I1093)</f>
        <v/>
      </c>
      <c r="K1093" s="14" t="n"/>
      <c r="L1093" s="14" t="n"/>
      <c r="M1093" s="14" t="n"/>
      <c r="N1093" s="14" t="n"/>
      <c r="O1093" s="20">
        <f>IF(A1093="","",SUMPRODUCT((A1093&gt;=Setup!$C$19:$C$30)*(A1093&lt;=Setup!$D$19:$D$30)*Setup!$A$19:$A$30))</f>
        <v/>
      </c>
      <c r="P1093" s="34">
        <f>IF(A1093="","",IF(OR(F1093="Standard domestic 15% (Box 7)",F1093="Import - VAT paid at customs (Box 8)",F1093="Import - Reverse charge (Box 9)"),ROUND(H1093*Setup!$B$9,2),0))</f>
        <v/>
      </c>
      <c r="Q1093" s="34">
        <f>IF(A1093="","",I1093-P1093)</f>
        <v/>
      </c>
      <c r="R1093" s="34">
        <f>IF(A1093="","",IF(L1093="Yes",I1093,0))</f>
        <v/>
      </c>
      <c r="S1093" s="34">
        <f>IF(A1093="","",IF(AND(L1093="Yes",K1093="Yes",NOT(ISNUMBER(SEARCH("blocked",G1093))),OR(F1093="Standard domestic 15% (Box 7)",F1093="Import - VAT paid at customs (Box 8)",F1093="Import - Reverse charge (Box 9)"),OR(F1093&lt;&gt;"Standard domestic 15% (Box 7)",AND(LEN(D1093)=15,LEFT(D1093,1)="3",RIGHT(D1093,1)="3",ISNUMBER(--D1093)))),I1093,0))</f>
        <v/>
      </c>
      <c r="T1093" s="34">
        <f>IF(A1093="","",R1093-S1093)</f>
        <v/>
      </c>
      <c r="U1093" s="23">
        <f>IF(A1093="","",IF(O1093=0,"Outside audit periods; ","")&amp;IF(F1093="","No VAT category; ","")&amp;IF(ABS(Q1093)&gt;Setup!$B$10,"VAT ≠ 15% × net; ","")&amp;IF(AND(F1093="Standard domestic 15% (Box 7)",NOT(AND(LEN(D1093)=15,LEFT(D1093,1)="3",RIGHT(D1093,1)="3",ISNUMBER(--D1093)))),"Invalid/missing supplier VAT no; ","")&amp;IF(AND(L1093="Yes",K1093&lt;&gt;"Yes"),"VAT claimed without valid tax invoice; ","")&amp;IF(AND(L1093="Yes",ISNUMBER(SEARCH("blocked",G1093))),"Blocked input VAT claimed; ","")&amp;IF(AND(F1093="Import - VAT paid at customs (Box 8)",M1093=""),"Customs declaration no missing; ","")&amp;IF(AND(F1093="Import - Reverse charge (Box 9)",E1093="Saudi Arabia"),"RCM used for a local supplier; ","")&amp;IF(AND(L1093="Yes",NOT(OR(F1093="Standard domestic 15% (Box 7)",F1093="Import - VAT paid at customs (Box 8)",F1093="Import - Reverse charge (Box 9)"))),"VAT claimed on non-taxable category; ",""))</f>
        <v/>
      </c>
    </row>
    <row r="1094">
      <c r="A1094" s="17" t="n"/>
      <c r="B1094" s="14" t="n"/>
      <c r="C1094" s="14" t="n"/>
      <c r="D1094" s="16" t="n"/>
      <c r="E1094" s="14" t="n"/>
      <c r="F1094" s="14" t="n"/>
      <c r="G1094" s="14" t="n"/>
      <c r="H1094" s="19" t="n"/>
      <c r="I1094" s="19" t="n"/>
      <c r="J1094" s="34">
        <f>IF(A1094="","",H1094+I1094)</f>
        <v/>
      </c>
      <c r="K1094" s="14" t="n"/>
      <c r="L1094" s="14" t="n"/>
      <c r="M1094" s="14" t="n"/>
      <c r="N1094" s="14" t="n"/>
      <c r="O1094" s="20">
        <f>IF(A1094="","",SUMPRODUCT((A1094&gt;=Setup!$C$19:$C$30)*(A1094&lt;=Setup!$D$19:$D$30)*Setup!$A$19:$A$30))</f>
        <v/>
      </c>
      <c r="P1094" s="34">
        <f>IF(A1094="","",IF(OR(F1094="Standard domestic 15% (Box 7)",F1094="Import - VAT paid at customs (Box 8)",F1094="Import - Reverse charge (Box 9)"),ROUND(H1094*Setup!$B$9,2),0))</f>
        <v/>
      </c>
      <c r="Q1094" s="34">
        <f>IF(A1094="","",I1094-P1094)</f>
        <v/>
      </c>
      <c r="R1094" s="34">
        <f>IF(A1094="","",IF(L1094="Yes",I1094,0))</f>
        <v/>
      </c>
      <c r="S1094" s="34">
        <f>IF(A1094="","",IF(AND(L1094="Yes",K1094="Yes",NOT(ISNUMBER(SEARCH("blocked",G1094))),OR(F1094="Standard domestic 15% (Box 7)",F1094="Import - VAT paid at customs (Box 8)",F1094="Import - Reverse charge (Box 9)"),OR(F1094&lt;&gt;"Standard domestic 15% (Box 7)",AND(LEN(D1094)=15,LEFT(D1094,1)="3",RIGHT(D1094,1)="3",ISNUMBER(--D1094)))),I1094,0))</f>
        <v/>
      </c>
      <c r="T1094" s="34">
        <f>IF(A1094="","",R1094-S1094)</f>
        <v/>
      </c>
      <c r="U1094" s="23">
        <f>IF(A1094="","",IF(O1094=0,"Outside audit periods; ","")&amp;IF(F1094="","No VAT category; ","")&amp;IF(ABS(Q1094)&gt;Setup!$B$10,"VAT ≠ 15% × net; ","")&amp;IF(AND(F1094="Standard domestic 15% (Box 7)",NOT(AND(LEN(D1094)=15,LEFT(D1094,1)="3",RIGHT(D1094,1)="3",ISNUMBER(--D1094)))),"Invalid/missing supplier VAT no; ","")&amp;IF(AND(L1094="Yes",K1094&lt;&gt;"Yes"),"VAT claimed without valid tax invoice; ","")&amp;IF(AND(L1094="Yes",ISNUMBER(SEARCH("blocked",G1094))),"Blocked input VAT claimed; ","")&amp;IF(AND(F1094="Import - VAT paid at customs (Box 8)",M1094=""),"Customs declaration no missing; ","")&amp;IF(AND(F1094="Import - Reverse charge (Box 9)",E1094="Saudi Arabia"),"RCM used for a local supplier; ","")&amp;IF(AND(L1094="Yes",NOT(OR(F1094="Standard domestic 15% (Box 7)",F1094="Import - VAT paid at customs (Box 8)",F1094="Import - Reverse charge (Box 9)"))),"VAT claimed on non-taxable category; ",""))</f>
        <v/>
      </c>
    </row>
    <row r="1095">
      <c r="A1095" s="17" t="n"/>
      <c r="B1095" s="14" t="n"/>
      <c r="C1095" s="14" t="n"/>
      <c r="D1095" s="16" t="n"/>
      <c r="E1095" s="14" t="n"/>
      <c r="F1095" s="14" t="n"/>
      <c r="G1095" s="14" t="n"/>
      <c r="H1095" s="19" t="n"/>
      <c r="I1095" s="19" t="n"/>
      <c r="J1095" s="34">
        <f>IF(A1095="","",H1095+I1095)</f>
        <v/>
      </c>
      <c r="K1095" s="14" t="n"/>
      <c r="L1095" s="14" t="n"/>
      <c r="M1095" s="14" t="n"/>
      <c r="N1095" s="14" t="n"/>
      <c r="O1095" s="20">
        <f>IF(A1095="","",SUMPRODUCT((A1095&gt;=Setup!$C$19:$C$30)*(A1095&lt;=Setup!$D$19:$D$30)*Setup!$A$19:$A$30))</f>
        <v/>
      </c>
      <c r="P1095" s="34">
        <f>IF(A1095="","",IF(OR(F1095="Standard domestic 15% (Box 7)",F1095="Import - VAT paid at customs (Box 8)",F1095="Import - Reverse charge (Box 9)"),ROUND(H1095*Setup!$B$9,2),0))</f>
        <v/>
      </c>
      <c r="Q1095" s="34">
        <f>IF(A1095="","",I1095-P1095)</f>
        <v/>
      </c>
      <c r="R1095" s="34">
        <f>IF(A1095="","",IF(L1095="Yes",I1095,0))</f>
        <v/>
      </c>
      <c r="S1095" s="34">
        <f>IF(A1095="","",IF(AND(L1095="Yes",K1095="Yes",NOT(ISNUMBER(SEARCH("blocked",G1095))),OR(F1095="Standard domestic 15% (Box 7)",F1095="Import - VAT paid at customs (Box 8)",F1095="Import - Reverse charge (Box 9)"),OR(F1095&lt;&gt;"Standard domestic 15% (Box 7)",AND(LEN(D1095)=15,LEFT(D1095,1)="3",RIGHT(D1095,1)="3",ISNUMBER(--D1095)))),I1095,0))</f>
        <v/>
      </c>
      <c r="T1095" s="34">
        <f>IF(A1095="","",R1095-S1095)</f>
        <v/>
      </c>
      <c r="U1095" s="23">
        <f>IF(A1095="","",IF(O1095=0,"Outside audit periods; ","")&amp;IF(F1095="","No VAT category; ","")&amp;IF(ABS(Q1095)&gt;Setup!$B$10,"VAT ≠ 15% × net; ","")&amp;IF(AND(F1095="Standard domestic 15% (Box 7)",NOT(AND(LEN(D1095)=15,LEFT(D1095,1)="3",RIGHT(D1095,1)="3",ISNUMBER(--D1095)))),"Invalid/missing supplier VAT no; ","")&amp;IF(AND(L1095="Yes",K1095&lt;&gt;"Yes"),"VAT claimed without valid tax invoice; ","")&amp;IF(AND(L1095="Yes",ISNUMBER(SEARCH("blocked",G1095))),"Blocked input VAT claimed; ","")&amp;IF(AND(F1095="Import - VAT paid at customs (Box 8)",M1095=""),"Customs declaration no missing; ","")&amp;IF(AND(F1095="Import - Reverse charge (Box 9)",E1095="Saudi Arabia"),"RCM used for a local supplier; ","")&amp;IF(AND(L1095="Yes",NOT(OR(F1095="Standard domestic 15% (Box 7)",F1095="Import - VAT paid at customs (Box 8)",F1095="Import - Reverse charge (Box 9)"))),"VAT claimed on non-taxable category; ",""))</f>
        <v/>
      </c>
    </row>
    <row r="1096">
      <c r="A1096" s="17" t="n"/>
      <c r="B1096" s="14" t="n"/>
      <c r="C1096" s="14" t="n"/>
      <c r="D1096" s="16" t="n"/>
      <c r="E1096" s="14" t="n"/>
      <c r="F1096" s="14" t="n"/>
      <c r="G1096" s="14" t="n"/>
      <c r="H1096" s="19" t="n"/>
      <c r="I1096" s="19" t="n"/>
      <c r="J1096" s="34">
        <f>IF(A1096="","",H1096+I1096)</f>
        <v/>
      </c>
      <c r="K1096" s="14" t="n"/>
      <c r="L1096" s="14" t="n"/>
      <c r="M1096" s="14" t="n"/>
      <c r="N1096" s="14" t="n"/>
      <c r="O1096" s="20">
        <f>IF(A1096="","",SUMPRODUCT((A1096&gt;=Setup!$C$19:$C$30)*(A1096&lt;=Setup!$D$19:$D$30)*Setup!$A$19:$A$30))</f>
        <v/>
      </c>
      <c r="P1096" s="34">
        <f>IF(A1096="","",IF(OR(F1096="Standard domestic 15% (Box 7)",F1096="Import - VAT paid at customs (Box 8)",F1096="Import - Reverse charge (Box 9)"),ROUND(H1096*Setup!$B$9,2),0))</f>
        <v/>
      </c>
      <c r="Q1096" s="34">
        <f>IF(A1096="","",I1096-P1096)</f>
        <v/>
      </c>
      <c r="R1096" s="34">
        <f>IF(A1096="","",IF(L1096="Yes",I1096,0))</f>
        <v/>
      </c>
      <c r="S1096" s="34">
        <f>IF(A1096="","",IF(AND(L1096="Yes",K1096="Yes",NOT(ISNUMBER(SEARCH("blocked",G1096))),OR(F1096="Standard domestic 15% (Box 7)",F1096="Import - VAT paid at customs (Box 8)",F1096="Import - Reverse charge (Box 9)"),OR(F1096&lt;&gt;"Standard domestic 15% (Box 7)",AND(LEN(D1096)=15,LEFT(D1096,1)="3",RIGHT(D1096,1)="3",ISNUMBER(--D1096)))),I1096,0))</f>
        <v/>
      </c>
      <c r="T1096" s="34">
        <f>IF(A1096="","",R1096-S1096)</f>
        <v/>
      </c>
      <c r="U1096" s="23">
        <f>IF(A1096="","",IF(O1096=0,"Outside audit periods; ","")&amp;IF(F1096="","No VAT category; ","")&amp;IF(ABS(Q1096)&gt;Setup!$B$10,"VAT ≠ 15% × net; ","")&amp;IF(AND(F1096="Standard domestic 15% (Box 7)",NOT(AND(LEN(D1096)=15,LEFT(D1096,1)="3",RIGHT(D1096,1)="3",ISNUMBER(--D1096)))),"Invalid/missing supplier VAT no; ","")&amp;IF(AND(L1096="Yes",K1096&lt;&gt;"Yes"),"VAT claimed without valid tax invoice; ","")&amp;IF(AND(L1096="Yes",ISNUMBER(SEARCH("blocked",G1096))),"Blocked input VAT claimed; ","")&amp;IF(AND(F1096="Import - VAT paid at customs (Box 8)",M1096=""),"Customs declaration no missing; ","")&amp;IF(AND(F1096="Import - Reverse charge (Box 9)",E1096="Saudi Arabia"),"RCM used for a local supplier; ","")&amp;IF(AND(L1096="Yes",NOT(OR(F1096="Standard domestic 15% (Box 7)",F1096="Import - VAT paid at customs (Box 8)",F1096="Import - Reverse charge (Box 9)"))),"VAT claimed on non-taxable category; ",""))</f>
        <v/>
      </c>
    </row>
    <row r="1097">
      <c r="A1097" s="17" t="n"/>
      <c r="B1097" s="14" t="n"/>
      <c r="C1097" s="14" t="n"/>
      <c r="D1097" s="16" t="n"/>
      <c r="E1097" s="14" t="n"/>
      <c r="F1097" s="14" t="n"/>
      <c r="G1097" s="14" t="n"/>
      <c r="H1097" s="19" t="n"/>
      <c r="I1097" s="19" t="n"/>
      <c r="J1097" s="34">
        <f>IF(A1097="","",H1097+I1097)</f>
        <v/>
      </c>
      <c r="K1097" s="14" t="n"/>
      <c r="L1097" s="14" t="n"/>
      <c r="M1097" s="14" t="n"/>
      <c r="N1097" s="14" t="n"/>
      <c r="O1097" s="20">
        <f>IF(A1097="","",SUMPRODUCT((A1097&gt;=Setup!$C$19:$C$30)*(A1097&lt;=Setup!$D$19:$D$30)*Setup!$A$19:$A$30))</f>
        <v/>
      </c>
      <c r="P1097" s="34">
        <f>IF(A1097="","",IF(OR(F1097="Standard domestic 15% (Box 7)",F1097="Import - VAT paid at customs (Box 8)",F1097="Import - Reverse charge (Box 9)"),ROUND(H1097*Setup!$B$9,2),0))</f>
        <v/>
      </c>
      <c r="Q1097" s="34">
        <f>IF(A1097="","",I1097-P1097)</f>
        <v/>
      </c>
      <c r="R1097" s="34">
        <f>IF(A1097="","",IF(L1097="Yes",I1097,0))</f>
        <v/>
      </c>
      <c r="S1097" s="34">
        <f>IF(A1097="","",IF(AND(L1097="Yes",K1097="Yes",NOT(ISNUMBER(SEARCH("blocked",G1097))),OR(F1097="Standard domestic 15% (Box 7)",F1097="Import - VAT paid at customs (Box 8)",F1097="Import - Reverse charge (Box 9)"),OR(F1097&lt;&gt;"Standard domestic 15% (Box 7)",AND(LEN(D1097)=15,LEFT(D1097,1)="3",RIGHT(D1097,1)="3",ISNUMBER(--D1097)))),I1097,0))</f>
        <v/>
      </c>
      <c r="T1097" s="34">
        <f>IF(A1097="","",R1097-S1097)</f>
        <v/>
      </c>
      <c r="U1097" s="23">
        <f>IF(A1097="","",IF(O1097=0,"Outside audit periods; ","")&amp;IF(F1097="","No VAT category; ","")&amp;IF(ABS(Q1097)&gt;Setup!$B$10,"VAT ≠ 15% × net; ","")&amp;IF(AND(F1097="Standard domestic 15% (Box 7)",NOT(AND(LEN(D1097)=15,LEFT(D1097,1)="3",RIGHT(D1097,1)="3",ISNUMBER(--D1097)))),"Invalid/missing supplier VAT no; ","")&amp;IF(AND(L1097="Yes",K1097&lt;&gt;"Yes"),"VAT claimed without valid tax invoice; ","")&amp;IF(AND(L1097="Yes",ISNUMBER(SEARCH("blocked",G1097))),"Blocked input VAT claimed; ","")&amp;IF(AND(F1097="Import - VAT paid at customs (Box 8)",M1097=""),"Customs declaration no missing; ","")&amp;IF(AND(F1097="Import - Reverse charge (Box 9)",E1097="Saudi Arabia"),"RCM used for a local supplier; ","")&amp;IF(AND(L1097="Yes",NOT(OR(F1097="Standard domestic 15% (Box 7)",F1097="Import - VAT paid at customs (Box 8)",F1097="Import - Reverse charge (Box 9)"))),"VAT claimed on non-taxable category; ",""))</f>
        <v/>
      </c>
    </row>
    <row r="1098">
      <c r="A1098" s="17" t="n"/>
      <c r="B1098" s="14" t="n"/>
      <c r="C1098" s="14" t="n"/>
      <c r="D1098" s="16" t="n"/>
      <c r="E1098" s="14" t="n"/>
      <c r="F1098" s="14" t="n"/>
      <c r="G1098" s="14" t="n"/>
      <c r="H1098" s="19" t="n"/>
      <c r="I1098" s="19" t="n"/>
      <c r="J1098" s="34">
        <f>IF(A1098="","",H1098+I1098)</f>
        <v/>
      </c>
      <c r="K1098" s="14" t="n"/>
      <c r="L1098" s="14" t="n"/>
      <c r="M1098" s="14" t="n"/>
      <c r="N1098" s="14" t="n"/>
      <c r="O1098" s="20">
        <f>IF(A1098="","",SUMPRODUCT((A1098&gt;=Setup!$C$19:$C$30)*(A1098&lt;=Setup!$D$19:$D$30)*Setup!$A$19:$A$30))</f>
        <v/>
      </c>
      <c r="P1098" s="34">
        <f>IF(A1098="","",IF(OR(F1098="Standard domestic 15% (Box 7)",F1098="Import - VAT paid at customs (Box 8)",F1098="Import - Reverse charge (Box 9)"),ROUND(H1098*Setup!$B$9,2),0))</f>
        <v/>
      </c>
      <c r="Q1098" s="34">
        <f>IF(A1098="","",I1098-P1098)</f>
        <v/>
      </c>
      <c r="R1098" s="34">
        <f>IF(A1098="","",IF(L1098="Yes",I1098,0))</f>
        <v/>
      </c>
      <c r="S1098" s="34">
        <f>IF(A1098="","",IF(AND(L1098="Yes",K1098="Yes",NOT(ISNUMBER(SEARCH("blocked",G1098))),OR(F1098="Standard domestic 15% (Box 7)",F1098="Import - VAT paid at customs (Box 8)",F1098="Import - Reverse charge (Box 9)"),OR(F1098&lt;&gt;"Standard domestic 15% (Box 7)",AND(LEN(D1098)=15,LEFT(D1098,1)="3",RIGHT(D1098,1)="3",ISNUMBER(--D1098)))),I1098,0))</f>
        <v/>
      </c>
      <c r="T1098" s="34">
        <f>IF(A1098="","",R1098-S1098)</f>
        <v/>
      </c>
      <c r="U1098" s="23">
        <f>IF(A1098="","",IF(O1098=0,"Outside audit periods; ","")&amp;IF(F1098="","No VAT category; ","")&amp;IF(ABS(Q1098)&gt;Setup!$B$10,"VAT ≠ 15% × net; ","")&amp;IF(AND(F1098="Standard domestic 15% (Box 7)",NOT(AND(LEN(D1098)=15,LEFT(D1098,1)="3",RIGHT(D1098,1)="3",ISNUMBER(--D1098)))),"Invalid/missing supplier VAT no; ","")&amp;IF(AND(L1098="Yes",K1098&lt;&gt;"Yes"),"VAT claimed without valid tax invoice; ","")&amp;IF(AND(L1098="Yes",ISNUMBER(SEARCH("blocked",G1098))),"Blocked input VAT claimed; ","")&amp;IF(AND(F1098="Import - VAT paid at customs (Box 8)",M1098=""),"Customs declaration no missing; ","")&amp;IF(AND(F1098="Import - Reverse charge (Box 9)",E1098="Saudi Arabia"),"RCM used for a local supplier; ","")&amp;IF(AND(L1098="Yes",NOT(OR(F1098="Standard domestic 15% (Box 7)",F1098="Import - VAT paid at customs (Box 8)",F1098="Import - Reverse charge (Box 9)"))),"VAT claimed on non-taxable category; ",""))</f>
        <v/>
      </c>
    </row>
    <row r="1099">
      <c r="A1099" s="17" t="n"/>
      <c r="B1099" s="14" t="n"/>
      <c r="C1099" s="14" t="n"/>
      <c r="D1099" s="16" t="n"/>
      <c r="E1099" s="14" t="n"/>
      <c r="F1099" s="14" t="n"/>
      <c r="G1099" s="14" t="n"/>
      <c r="H1099" s="19" t="n"/>
      <c r="I1099" s="19" t="n"/>
      <c r="J1099" s="34">
        <f>IF(A1099="","",H1099+I1099)</f>
        <v/>
      </c>
      <c r="K1099" s="14" t="n"/>
      <c r="L1099" s="14" t="n"/>
      <c r="M1099" s="14" t="n"/>
      <c r="N1099" s="14" t="n"/>
      <c r="O1099" s="20">
        <f>IF(A1099="","",SUMPRODUCT((A1099&gt;=Setup!$C$19:$C$30)*(A1099&lt;=Setup!$D$19:$D$30)*Setup!$A$19:$A$30))</f>
        <v/>
      </c>
      <c r="P1099" s="34">
        <f>IF(A1099="","",IF(OR(F1099="Standard domestic 15% (Box 7)",F1099="Import - VAT paid at customs (Box 8)",F1099="Import - Reverse charge (Box 9)"),ROUND(H1099*Setup!$B$9,2),0))</f>
        <v/>
      </c>
      <c r="Q1099" s="34">
        <f>IF(A1099="","",I1099-P1099)</f>
        <v/>
      </c>
      <c r="R1099" s="34">
        <f>IF(A1099="","",IF(L1099="Yes",I1099,0))</f>
        <v/>
      </c>
      <c r="S1099" s="34">
        <f>IF(A1099="","",IF(AND(L1099="Yes",K1099="Yes",NOT(ISNUMBER(SEARCH("blocked",G1099))),OR(F1099="Standard domestic 15% (Box 7)",F1099="Import - VAT paid at customs (Box 8)",F1099="Import - Reverse charge (Box 9)"),OR(F1099&lt;&gt;"Standard domestic 15% (Box 7)",AND(LEN(D1099)=15,LEFT(D1099,1)="3",RIGHT(D1099,1)="3",ISNUMBER(--D1099)))),I1099,0))</f>
        <v/>
      </c>
      <c r="T1099" s="34">
        <f>IF(A1099="","",R1099-S1099)</f>
        <v/>
      </c>
      <c r="U1099" s="23">
        <f>IF(A1099="","",IF(O1099=0,"Outside audit periods; ","")&amp;IF(F1099="","No VAT category; ","")&amp;IF(ABS(Q1099)&gt;Setup!$B$10,"VAT ≠ 15% × net; ","")&amp;IF(AND(F1099="Standard domestic 15% (Box 7)",NOT(AND(LEN(D1099)=15,LEFT(D1099,1)="3",RIGHT(D1099,1)="3",ISNUMBER(--D1099)))),"Invalid/missing supplier VAT no; ","")&amp;IF(AND(L1099="Yes",K1099&lt;&gt;"Yes"),"VAT claimed without valid tax invoice; ","")&amp;IF(AND(L1099="Yes",ISNUMBER(SEARCH("blocked",G1099))),"Blocked input VAT claimed; ","")&amp;IF(AND(F1099="Import - VAT paid at customs (Box 8)",M1099=""),"Customs declaration no missing; ","")&amp;IF(AND(F1099="Import - Reverse charge (Box 9)",E1099="Saudi Arabia"),"RCM used for a local supplier; ","")&amp;IF(AND(L1099="Yes",NOT(OR(F1099="Standard domestic 15% (Box 7)",F1099="Import - VAT paid at customs (Box 8)",F1099="Import - Reverse charge (Box 9)"))),"VAT claimed on non-taxable category; ",""))</f>
        <v/>
      </c>
    </row>
    <row r="1100">
      <c r="A1100" s="17" t="n"/>
      <c r="B1100" s="14" t="n"/>
      <c r="C1100" s="14" t="n"/>
      <c r="D1100" s="16" t="n"/>
      <c r="E1100" s="14" t="n"/>
      <c r="F1100" s="14" t="n"/>
      <c r="G1100" s="14" t="n"/>
      <c r="H1100" s="19" t="n"/>
      <c r="I1100" s="19" t="n"/>
      <c r="J1100" s="34">
        <f>IF(A1100="","",H1100+I1100)</f>
        <v/>
      </c>
      <c r="K1100" s="14" t="n"/>
      <c r="L1100" s="14" t="n"/>
      <c r="M1100" s="14" t="n"/>
      <c r="N1100" s="14" t="n"/>
      <c r="O1100" s="20">
        <f>IF(A1100="","",SUMPRODUCT((A1100&gt;=Setup!$C$19:$C$30)*(A1100&lt;=Setup!$D$19:$D$30)*Setup!$A$19:$A$30))</f>
        <v/>
      </c>
      <c r="P1100" s="34">
        <f>IF(A1100="","",IF(OR(F1100="Standard domestic 15% (Box 7)",F1100="Import - VAT paid at customs (Box 8)",F1100="Import - Reverse charge (Box 9)"),ROUND(H1100*Setup!$B$9,2),0))</f>
        <v/>
      </c>
      <c r="Q1100" s="34">
        <f>IF(A1100="","",I1100-P1100)</f>
        <v/>
      </c>
      <c r="R1100" s="34">
        <f>IF(A1100="","",IF(L1100="Yes",I1100,0))</f>
        <v/>
      </c>
      <c r="S1100" s="34">
        <f>IF(A1100="","",IF(AND(L1100="Yes",K1100="Yes",NOT(ISNUMBER(SEARCH("blocked",G1100))),OR(F1100="Standard domestic 15% (Box 7)",F1100="Import - VAT paid at customs (Box 8)",F1100="Import - Reverse charge (Box 9)"),OR(F1100&lt;&gt;"Standard domestic 15% (Box 7)",AND(LEN(D1100)=15,LEFT(D1100,1)="3",RIGHT(D1100,1)="3",ISNUMBER(--D1100)))),I1100,0))</f>
        <v/>
      </c>
      <c r="T1100" s="34">
        <f>IF(A1100="","",R1100-S1100)</f>
        <v/>
      </c>
      <c r="U1100" s="23">
        <f>IF(A1100="","",IF(O1100=0,"Outside audit periods; ","")&amp;IF(F1100="","No VAT category; ","")&amp;IF(ABS(Q1100)&gt;Setup!$B$10,"VAT ≠ 15% × net; ","")&amp;IF(AND(F1100="Standard domestic 15% (Box 7)",NOT(AND(LEN(D1100)=15,LEFT(D1100,1)="3",RIGHT(D1100,1)="3",ISNUMBER(--D1100)))),"Invalid/missing supplier VAT no; ","")&amp;IF(AND(L1100="Yes",K1100&lt;&gt;"Yes"),"VAT claimed without valid tax invoice; ","")&amp;IF(AND(L1100="Yes",ISNUMBER(SEARCH("blocked",G1100))),"Blocked input VAT claimed; ","")&amp;IF(AND(F1100="Import - VAT paid at customs (Box 8)",M1100=""),"Customs declaration no missing; ","")&amp;IF(AND(F1100="Import - Reverse charge (Box 9)",E1100="Saudi Arabia"),"RCM used for a local supplier; ","")&amp;IF(AND(L1100="Yes",NOT(OR(F1100="Standard domestic 15% (Box 7)",F1100="Import - VAT paid at customs (Box 8)",F1100="Import - Reverse charge (Box 9)"))),"VAT claimed on non-taxable category; ",""))</f>
        <v/>
      </c>
    </row>
    <row r="1101">
      <c r="A1101" s="17" t="n"/>
      <c r="B1101" s="14" t="n"/>
      <c r="C1101" s="14" t="n"/>
      <c r="D1101" s="16" t="n"/>
      <c r="E1101" s="14" t="n"/>
      <c r="F1101" s="14" t="n"/>
      <c r="G1101" s="14" t="n"/>
      <c r="H1101" s="19" t="n"/>
      <c r="I1101" s="19" t="n"/>
      <c r="J1101" s="34">
        <f>IF(A1101="","",H1101+I1101)</f>
        <v/>
      </c>
      <c r="K1101" s="14" t="n"/>
      <c r="L1101" s="14" t="n"/>
      <c r="M1101" s="14" t="n"/>
      <c r="N1101" s="14" t="n"/>
      <c r="O1101" s="20">
        <f>IF(A1101="","",SUMPRODUCT((A1101&gt;=Setup!$C$19:$C$30)*(A1101&lt;=Setup!$D$19:$D$30)*Setup!$A$19:$A$30))</f>
        <v/>
      </c>
      <c r="P1101" s="34">
        <f>IF(A1101="","",IF(OR(F1101="Standard domestic 15% (Box 7)",F1101="Import - VAT paid at customs (Box 8)",F1101="Import - Reverse charge (Box 9)"),ROUND(H1101*Setup!$B$9,2),0))</f>
        <v/>
      </c>
      <c r="Q1101" s="34">
        <f>IF(A1101="","",I1101-P1101)</f>
        <v/>
      </c>
      <c r="R1101" s="34">
        <f>IF(A1101="","",IF(L1101="Yes",I1101,0))</f>
        <v/>
      </c>
      <c r="S1101" s="34">
        <f>IF(A1101="","",IF(AND(L1101="Yes",K1101="Yes",NOT(ISNUMBER(SEARCH("blocked",G1101))),OR(F1101="Standard domestic 15% (Box 7)",F1101="Import - VAT paid at customs (Box 8)",F1101="Import - Reverse charge (Box 9)"),OR(F1101&lt;&gt;"Standard domestic 15% (Box 7)",AND(LEN(D1101)=15,LEFT(D1101,1)="3",RIGHT(D1101,1)="3",ISNUMBER(--D1101)))),I1101,0))</f>
        <v/>
      </c>
      <c r="T1101" s="34">
        <f>IF(A1101="","",R1101-S1101)</f>
        <v/>
      </c>
      <c r="U1101" s="23">
        <f>IF(A1101="","",IF(O1101=0,"Outside audit periods; ","")&amp;IF(F1101="","No VAT category; ","")&amp;IF(ABS(Q1101)&gt;Setup!$B$10,"VAT ≠ 15% × net; ","")&amp;IF(AND(F1101="Standard domestic 15% (Box 7)",NOT(AND(LEN(D1101)=15,LEFT(D1101,1)="3",RIGHT(D1101,1)="3",ISNUMBER(--D1101)))),"Invalid/missing supplier VAT no; ","")&amp;IF(AND(L1101="Yes",K1101&lt;&gt;"Yes"),"VAT claimed without valid tax invoice; ","")&amp;IF(AND(L1101="Yes",ISNUMBER(SEARCH("blocked",G1101))),"Blocked input VAT claimed; ","")&amp;IF(AND(F1101="Import - VAT paid at customs (Box 8)",M1101=""),"Customs declaration no missing; ","")&amp;IF(AND(F1101="Import - Reverse charge (Box 9)",E1101="Saudi Arabia"),"RCM used for a local supplier; ","")&amp;IF(AND(L1101="Yes",NOT(OR(F1101="Standard domestic 15% (Box 7)",F1101="Import - VAT paid at customs (Box 8)",F1101="Import - Reverse charge (Box 9)"))),"VAT claimed on non-taxable category; ",""))</f>
        <v/>
      </c>
    </row>
    <row r="1102">
      <c r="A1102" s="17" t="n"/>
      <c r="B1102" s="14" t="n"/>
      <c r="C1102" s="14" t="n"/>
      <c r="D1102" s="16" t="n"/>
      <c r="E1102" s="14" t="n"/>
      <c r="F1102" s="14" t="n"/>
      <c r="G1102" s="14" t="n"/>
      <c r="H1102" s="19" t="n"/>
      <c r="I1102" s="19" t="n"/>
      <c r="J1102" s="34">
        <f>IF(A1102="","",H1102+I1102)</f>
        <v/>
      </c>
      <c r="K1102" s="14" t="n"/>
      <c r="L1102" s="14" t="n"/>
      <c r="M1102" s="14" t="n"/>
      <c r="N1102" s="14" t="n"/>
      <c r="O1102" s="20">
        <f>IF(A1102="","",SUMPRODUCT((A1102&gt;=Setup!$C$19:$C$30)*(A1102&lt;=Setup!$D$19:$D$30)*Setup!$A$19:$A$30))</f>
        <v/>
      </c>
      <c r="P1102" s="34">
        <f>IF(A1102="","",IF(OR(F1102="Standard domestic 15% (Box 7)",F1102="Import - VAT paid at customs (Box 8)",F1102="Import - Reverse charge (Box 9)"),ROUND(H1102*Setup!$B$9,2),0))</f>
        <v/>
      </c>
      <c r="Q1102" s="34">
        <f>IF(A1102="","",I1102-P1102)</f>
        <v/>
      </c>
      <c r="R1102" s="34">
        <f>IF(A1102="","",IF(L1102="Yes",I1102,0))</f>
        <v/>
      </c>
      <c r="S1102" s="34">
        <f>IF(A1102="","",IF(AND(L1102="Yes",K1102="Yes",NOT(ISNUMBER(SEARCH("blocked",G1102))),OR(F1102="Standard domestic 15% (Box 7)",F1102="Import - VAT paid at customs (Box 8)",F1102="Import - Reverse charge (Box 9)"),OR(F1102&lt;&gt;"Standard domestic 15% (Box 7)",AND(LEN(D1102)=15,LEFT(D1102,1)="3",RIGHT(D1102,1)="3",ISNUMBER(--D1102)))),I1102,0))</f>
        <v/>
      </c>
      <c r="T1102" s="34">
        <f>IF(A1102="","",R1102-S1102)</f>
        <v/>
      </c>
      <c r="U1102" s="23">
        <f>IF(A1102="","",IF(O1102=0,"Outside audit periods; ","")&amp;IF(F1102="","No VAT category; ","")&amp;IF(ABS(Q1102)&gt;Setup!$B$10,"VAT ≠ 15% × net; ","")&amp;IF(AND(F1102="Standard domestic 15% (Box 7)",NOT(AND(LEN(D1102)=15,LEFT(D1102,1)="3",RIGHT(D1102,1)="3",ISNUMBER(--D1102)))),"Invalid/missing supplier VAT no; ","")&amp;IF(AND(L1102="Yes",K1102&lt;&gt;"Yes"),"VAT claimed without valid tax invoice; ","")&amp;IF(AND(L1102="Yes",ISNUMBER(SEARCH("blocked",G1102))),"Blocked input VAT claimed; ","")&amp;IF(AND(F1102="Import - VAT paid at customs (Box 8)",M1102=""),"Customs declaration no missing; ","")&amp;IF(AND(F1102="Import - Reverse charge (Box 9)",E1102="Saudi Arabia"),"RCM used for a local supplier; ","")&amp;IF(AND(L1102="Yes",NOT(OR(F1102="Standard domestic 15% (Box 7)",F1102="Import - VAT paid at customs (Box 8)",F1102="Import - Reverse charge (Box 9)"))),"VAT claimed on non-taxable category; ",""))</f>
        <v/>
      </c>
    </row>
    <row r="1103">
      <c r="A1103" s="17" t="n"/>
      <c r="B1103" s="14" t="n"/>
      <c r="C1103" s="14" t="n"/>
      <c r="D1103" s="16" t="n"/>
      <c r="E1103" s="14" t="n"/>
      <c r="F1103" s="14" t="n"/>
      <c r="G1103" s="14" t="n"/>
      <c r="H1103" s="19" t="n"/>
      <c r="I1103" s="19" t="n"/>
      <c r="J1103" s="34">
        <f>IF(A1103="","",H1103+I1103)</f>
        <v/>
      </c>
      <c r="K1103" s="14" t="n"/>
      <c r="L1103" s="14" t="n"/>
      <c r="M1103" s="14" t="n"/>
      <c r="N1103" s="14" t="n"/>
      <c r="O1103" s="20">
        <f>IF(A1103="","",SUMPRODUCT((A1103&gt;=Setup!$C$19:$C$30)*(A1103&lt;=Setup!$D$19:$D$30)*Setup!$A$19:$A$30))</f>
        <v/>
      </c>
      <c r="P1103" s="34">
        <f>IF(A1103="","",IF(OR(F1103="Standard domestic 15% (Box 7)",F1103="Import - VAT paid at customs (Box 8)",F1103="Import - Reverse charge (Box 9)"),ROUND(H1103*Setup!$B$9,2),0))</f>
        <v/>
      </c>
      <c r="Q1103" s="34">
        <f>IF(A1103="","",I1103-P1103)</f>
        <v/>
      </c>
      <c r="R1103" s="34">
        <f>IF(A1103="","",IF(L1103="Yes",I1103,0))</f>
        <v/>
      </c>
      <c r="S1103" s="34">
        <f>IF(A1103="","",IF(AND(L1103="Yes",K1103="Yes",NOT(ISNUMBER(SEARCH("blocked",G1103))),OR(F1103="Standard domestic 15% (Box 7)",F1103="Import - VAT paid at customs (Box 8)",F1103="Import - Reverse charge (Box 9)"),OR(F1103&lt;&gt;"Standard domestic 15% (Box 7)",AND(LEN(D1103)=15,LEFT(D1103,1)="3",RIGHT(D1103,1)="3",ISNUMBER(--D1103)))),I1103,0))</f>
        <v/>
      </c>
      <c r="T1103" s="34">
        <f>IF(A1103="","",R1103-S1103)</f>
        <v/>
      </c>
      <c r="U1103" s="23">
        <f>IF(A1103="","",IF(O1103=0,"Outside audit periods; ","")&amp;IF(F1103="","No VAT category; ","")&amp;IF(ABS(Q1103)&gt;Setup!$B$10,"VAT ≠ 15% × net; ","")&amp;IF(AND(F1103="Standard domestic 15% (Box 7)",NOT(AND(LEN(D1103)=15,LEFT(D1103,1)="3",RIGHT(D1103,1)="3",ISNUMBER(--D1103)))),"Invalid/missing supplier VAT no; ","")&amp;IF(AND(L1103="Yes",K1103&lt;&gt;"Yes"),"VAT claimed without valid tax invoice; ","")&amp;IF(AND(L1103="Yes",ISNUMBER(SEARCH("blocked",G1103))),"Blocked input VAT claimed; ","")&amp;IF(AND(F1103="Import - VAT paid at customs (Box 8)",M1103=""),"Customs declaration no missing; ","")&amp;IF(AND(F1103="Import - Reverse charge (Box 9)",E1103="Saudi Arabia"),"RCM used for a local supplier; ","")&amp;IF(AND(L1103="Yes",NOT(OR(F1103="Standard domestic 15% (Box 7)",F1103="Import - VAT paid at customs (Box 8)",F1103="Import - Reverse charge (Box 9)"))),"VAT claimed on non-taxable category; ",""))</f>
        <v/>
      </c>
    </row>
    <row r="1104">
      <c r="A1104" s="17" t="n"/>
      <c r="B1104" s="14" t="n"/>
      <c r="C1104" s="14" t="n"/>
      <c r="D1104" s="16" t="n"/>
      <c r="E1104" s="14" t="n"/>
      <c r="F1104" s="14" t="n"/>
      <c r="G1104" s="14" t="n"/>
      <c r="H1104" s="19" t="n"/>
      <c r="I1104" s="19" t="n"/>
      <c r="J1104" s="34">
        <f>IF(A1104="","",H1104+I1104)</f>
        <v/>
      </c>
      <c r="K1104" s="14" t="n"/>
      <c r="L1104" s="14" t="n"/>
      <c r="M1104" s="14" t="n"/>
      <c r="N1104" s="14" t="n"/>
      <c r="O1104" s="20">
        <f>IF(A1104="","",SUMPRODUCT((A1104&gt;=Setup!$C$19:$C$30)*(A1104&lt;=Setup!$D$19:$D$30)*Setup!$A$19:$A$30))</f>
        <v/>
      </c>
      <c r="P1104" s="34">
        <f>IF(A1104="","",IF(OR(F1104="Standard domestic 15% (Box 7)",F1104="Import - VAT paid at customs (Box 8)",F1104="Import - Reverse charge (Box 9)"),ROUND(H1104*Setup!$B$9,2),0))</f>
        <v/>
      </c>
      <c r="Q1104" s="34">
        <f>IF(A1104="","",I1104-P1104)</f>
        <v/>
      </c>
      <c r="R1104" s="34">
        <f>IF(A1104="","",IF(L1104="Yes",I1104,0))</f>
        <v/>
      </c>
      <c r="S1104" s="34">
        <f>IF(A1104="","",IF(AND(L1104="Yes",K1104="Yes",NOT(ISNUMBER(SEARCH("blocked",G1104))),OR(F1104="Standard domestic 15% (Box 7)",F1104="Import - VAT paid at customs (Box 8)",F1104="Import - Reverse charge (Box 9)"),OR(F1104&lt;&gt;"Standard domestic 15% (Box 7)",AND(LEN(D1104)=15,LEFT(D1104,1)="3",RIGHT(D1104,1)="3",ISNUMBER(--D1104)))),I1104,0))</f>
        <v/>
      </c>
      <c r="T1104" s="34">
        <f>IF(A1104="","",R1104-S1104)</f>
        <v/>
      </c>
      <c r="U1104" s="23">
        <f>IF(A1104="","",IF(O1104=0,"Outside audit periods; ","")&amp;IF(F1104="","No VAT category; ","")&amp;IF(ABS(Q1104)&gt;Setup!$B$10,"VAT ≠ 15% × net; ","")&amp;IF(AND(F1104="Standard domestic 15% (Box 7)",NOT(AND(LEN(D1104)=15,LEFT(D1104,1)="3",RIGHT(D1104,1)="3",ISNUMBER(--D1104)))),"Invalid/missing supplier VAT no; ","")&amp;IF(AND(L1104="Yes",K1104&lt;&gt;"Yes"),"VAT claimed without valid tax invoice; ","")&amp;IF(AND(L1104="Yes",ISNUMBER(SEARCH("blocked",G1104))),"Blocked input VAT claimed; ","")&amp;IF(AND(F1104="Import - VAT paid at customs (Box 8)",M1104=""),"Customs declaration no missing; ","")&amp;IF(AND(F1104="Import - Reverse charge (Box 9)",E1104="Saudi Arabia"),"RCM used for a local supplier; ","")&amp;IF(AND(L1104="Yes",NOT(OR(F1104="Standard domestic 15% (Box 7)",F1104="Import - VAT paid at customs (Box 8)",F1104="Import - Reverse charge (Box 9)"))),"VAT claimed on non-taxable category; ",""))</f>
        <v/>
      </c>
    </row>
    <row r="1105">
      <c r="A1105" s="17" t="n"/>
      <c r="B1105" s="14" t="n"/>
      <c r="C1105" s="14" t="n"/>
      <c r="D1105" s="16" t="n"/>
      <c r="E1105" s="14" t="n"/>
      <c r="F1105" s="14" t="n"/>
      <c r="G1105" s="14" t="n"/>
      <c r="H1105" s="19" t="n"/>
      <c r="I1105" s="19" t="n"/>
      <c r="J1105" s="34">
        <f>IF(A1105="","",H1105+I1105)</f>
        <v/>
      </c>
      <c r="K1105" s="14" t="n"/>
      <c r="L1105" s="14" t="n"/>
      <c r="M1105" s="14" t="n"/>
      <c r="N1105" s="14" t="n"/>
      <c r="O1105" s="20">
        <f>IF(A1105="","",SUMPRODUCT((A1105&gt;=Setup!$C$19:$C$30)*(A1105&lt;=Setup!$D$19:$D$30)*Setup!$A$19:$A$30))</f>
        <v/>
      </c>
      <c r="P1105" s="34">
        <f>IF(A1105="","",IF(OR(F1105="Standard domestic 15% (Box 7)",F1105="Import - VAT paid at customs (Box 8)",F1105="Import - Reverse charge (Box 9)"),ROUND(H1105*Setup!$B$9,2),0))</f>
        <v/>
      </c>
      <c r="Q1105" s="34">
        <f>IF(A1105="","",I1105-P1105)</f>
        <v/>
      </c>
      <c r="R1105" s="34">
        <f>IF(A1105="","",IF(L1105="Yes",I1105,0))</f>
        <v/>
      </c>
      <c r="S1105" s="34">
        <f>IF(A1105="","",IF(AND(L1105="Yes",K1105="Yes",NOT(ISNUMBER(SEARCH("blocked",G1105))),OR(F1105="Standard domestic 15% (Box 7)",F1105="Import - VAT paid at customs (Box 8)",F1105="Import - Reverse charge (Box 9)"),OR(F1105&lt;&gt;"Standard domestic 15% (Box 7)",AND(LEN(D1105)=15,LEFT(D1105,1)="3",RIGHT(D1105,1)="3",ISNUMBER(--D1105)))),I1105,0))</f>
        <v/>
      </c>
      <c r="T1105" s="34">
        <f>IF(A1105="","",R1105-S1105)</f>
        <v/>
      </c>
      <c r="U1105" s="23">
        <f>IF(A1105="","",IF(O1105=0,"Outside audit periods; ","")&amp;IF(F1105="","No VAT category; ","")&amp;IF(ABS(Q1105)&gt;Setup!$B$10,"VAT ≠ 15% × net; ","")&amp;IF(AND(F1105="Standard domestic 15% (Box 7)",NOT(AND(LEN(D1105)=15,LEFT(D1105,1)="3",RIGHT(D1105,1)="3",ISNUMBER(--D1105)))),"Invalid/missing supplier VAT no; ","")&amp;IF(AND(L1105="Yes",K1105&lt;&gt;"Yes"),"VAT claimed without valid tax invoice; ","")&amp;IF(AND(L1105="Yes",ISNUMBER(SEARCH("blocked",G1105))),"Blocked input VAT claimed; ","")&amp;IF(AND(F1105="Import - VAT paid at customs (Box 8)",M1105=""),"Customs declaration no missing; ","")&amp;IF(AND(F1105="Import - Reverse charge (Box 9)",E1105="Saudi Arabia"),"RCM used for a local supplier; ","")&amp;IF(AND(L1105="Yes",NOT(OR(F1105="Standard domestic 15% (Box 7)",F1105="Import - VAT paid at customs (Box 8)",F1105="Import - Reverse charge (Box 9)"))),"VAT claimed on non-taxable category; ",""))</f>
        <v/>
      </c>
    </row>
    <row r="1106">
      <c r="A1106" s="17" t="n"/>
      <c r="B1106" s="14" t="n"/>
      <c r="C1106" s="14" t="n"/>
      <c r="D1106" s="16" t="n"/>
      <c r="E1106" s="14" t="n"/>
      <c r="F1106" s="14" t="n"/>
      <c r="G1106" s="14" t="n"/>
      <c r="H1106" s="19" t="n"/>
      <c r="I1106" s="19" t="n"/>
      <c r="J1106" s="34">
        <f>IF(A1106="","",H1106+I1106)</f>
        <v/>
      </c>
      <c r="K1106" s="14" t="n"/>
      <c r="L1106" s="14" t="n"/>
      <c r="M1106" s="14" t="n"/>
      <c r="N1106" s="14" t="n"/>
      <c r="O1106" s="20">
        <f>IF(A1106="","",SUMPRODUCT((A1106&gt;=Setup!$C$19:$C$30)*(A1106&lt;=Setup!$D$19:$D$30)*Setup!$A$19:$A$30))</f>
        <v/>
      </c>
      <c r="P1106" s="34">
        <f>IF(A1106="","",IF(OR(F1106="Standard domestic 15% (Box 7)",F1106="Import - VAT paid at customs (Box 8)",F1106="Import - Reverse charge (Box 9)"),ROUND(H1106*Setup!$B$9,2),0))</f>
        <v/>
      </c>
      <c r="Q1106" s="34">
        <f>IF(A1106="","",I1106-P1106)</f>
        <v/>
      </c>
      <c r="R1106" s="34">
        <f>IF(A1106="","",IF(L1106="Yes",I1106,0))</f>
        <v/>
      </c>
      <c r="S1106" s="34">
        <f>IF(A1106="","",IF(AND(L1106="Yes",K1106="Yes",NOT(ISNUMBER(SEARCH("blocked",G1106))),OR(F1106="Standard domestic 15% (Box 7)",F1106="Import - VAT paid at customs (Box 8)",F1106="Import - Reverse charge (Box 9)"),OR(F1106&lt;&gt;"Standard domestic 15% (Box 7)",AND(LEN(D1106)=15,LEFT(D1106,1)="3",RIGHT(D1106,1)="3",ISNUMBER(--D1106)))),I1106,0))</f>
        <v/>
      </c>
      <c r="T1106" s="34">
        <f>IF(A1106="","",R1106-S1106)</f>
        <v/>
      </c>
      <c r="U1106" s="23">
        <f>IF(A1106="","",IF(O1106=0,"Outside audit periods; ","")&amp;IF(F1106="","No VAT category; ","")&amp;IF(ABS(Q1106)&gt;Setup!$B$10,"VAT ≠ 15% × net; ","")&amp;IF(AND(F1106="Standard domestic 15% (Box 7)",NOT(AND(LEN(D1106)=15,LEFT(D1106,1)="3",RIGHT(D1106,1)="3",ISNUMBER(--D1106)))),"Invalid/missing supplier VAT no; ","")&amp;IF(AND(L1106="Yes",K1106&lt;&gt;"Yes"),"VAT claimed without valid tax invoice; ","")&amp;IF(AND(L1106="Yes",ISNUMBER(SEARCH("blocked",G1106))),"Blocked input VAT claimed; ","")&amp;IF(AND(F1106="Import - VAT paid at customs (Box 8)",M1106=""),"Customs declaration no missing; ","")&amp;IF(AND(F1106="Import - Reverse charge (Box 9)",E1106="Saudi Arabia"),"RCM used for a local supplier; ","")&amp;IF(AND(L1106="Yes",NOT(OR(F1106="Standard domestic 15% (Box 7)",F1106="Import - VAT paid at customs (Box 8)",F1106="Import - Reverse charge (Box 9)"))),"VAT claimed on non-taxable category; ",""))</f>
        <v/>
      </c>
    </row>
    <row r="1107">
      <c r="A1107" s="17" t="n"/>
      <c r="B1107" s="14" t="n"/>
      <c r="C1107" s="14" t="n"/>
      <c r="D1107" s="16" t="n"/>
      <c r="E1107" s="14" t="n"/>
      <c r="F1107" s="14" t="n"/>
      <c r="G1107" s="14" t="n"/>
      <c r="H1107" s="19" t="n"/>
      <c r="I1107" s="19" t="n"/>
      <c r="J1107" s="34">
        <f>IF(A1107="","",H1107+I1107)</f>
        <v/>
      </c>
      <c r="K1107" s="14" t="n"/>
      <c r="L1107" s="14" t="n"/>
      <c r="M1107" s="14" t="n"/>
      <c r="N1107" s="14" t="n"/>
      <c r="O1107" s="20">
        <f>IF(A1107="","",SUMPRODUCT((A1107&gt;=Setup!$C$19:$C$30)*(A1107&lt;=Setup!$D$19:$D$30)*Setup!$A$19:$A$30))</f>
        <v/>
      </c>
      <c r="P1107" s="34">
        <f>IF(A1107="","",IF(OR(F1107="Standard domestic 15% (Box 7)",F1107="Import - VAT paid at customs (Box 8)",F1107="Import - Reverse charge (Box 9)"),ROUND(H1107*Setup!$B$9,2),0))</f>
        <v/>
      </c>
      <c r="Q1107" s="34">
        <f>IF(A1107="","",I1107-P1107)</f>
        <v/>
      </c>
      <c r="R1107" s="34">
        <f>IF(A1107="","",IF(L1107="Yes",I1107,0))</f>
        <v/>
      </c>
      <c r="S1107" s="34">
        <f>IF(A1107="","",IF(AND(L1107="Yes",K1107="Yes",NOT(ISNUMBER(SEARCH("blocked",G1107))),OR(F1107="Standard domestic 15% (Box 7)",F1107="Import - VAT paid at customs (Box 8)",F1107="Import - Reverse charge (Box 9)"),OR(F1107&lt;&gt;"Standard domestic 15% (Box 7)",AND(LEN(D1107)=15,LEFT(D1107,1)="3",RIGHT(D1107,1)="3",ISNUMBER(--D1107)))),I1107,0))</f>
        <v/>
      </c>
      <c r="T1107" s="34">
        <f>IF(A1107="","",R1107-S1107)</f>
        <v/>
      </c>
      <c r="U1107" s="23">
        <f>IF(A1107="","",IF(O1107=0,"Outside audit periods; ","")&amp;IF(F1107="","No VAT category; ","")&amp;IF(ABS(Q1107)&gt;Setup!$B$10,"VAT ≠ 15% × net; ","")&amp;IF(AND(F1107="Standard domestic 15% (Box 7)",NOT(AND(LEN(D1107)=15,LEFT(D1107,1)="3",RIGHT(D1107,1)="3",ISNUMBER(--D1107)))),"Invalid/missing supplier VAT no; ","")&amp;IF(AND(L1107="Yes",K1107&lt;&gt;"Yes"),"VAT claimed without valid tax invoice; ","")&amp;IF(AND(L1107="Yes",ISNUMBER(SEARCH("blocked",G1107))),"Blocked input VAT claimed; ","")&amp;IF(AND(F1107="Import - VAT paid at customs (Box 8)",M1107=""),"Customs declaration no missing; ","")&amp;IF(AND(F1107="Import - Reverse charge (Box 9)",E1107="Saudi Arabia"),"RCM used for a local supplier; ","")&amp;IF(AND(L1107="Yes",NOT(OR(F1107="Standard domestic 15% (Box 7)",F1107="Import - VAT paid at customs (Box 8)",F1107="Import - Reverse charge (Box 9)"))),"VAT claimed on non-taxable category; ",""))</f>
        <v/>
      </c>
    </row>
    <row r="1108">
      <c r="A1108" s="17" t="n"/>
      <c r="B1108" s="14" t="n"/>
      <c r="C1108" s="14" t="n"/>
      <c r="D1108" s="16" t="n"/>
      <c r="E1108" s="14" t="n"/>
      <c r="F1108" s="14" t="n"/>
      <c r="G1108" s="14" t="n"/>
      <c r="H1108" s="19" t="n"/>
      <c r="I1108" s="19" t="n"/>
      <c r="J1108" s="34">
        <f>IF(A1108="","",H1108+I1108)</f>
        <v/>
      </c>
      <c r="K1108" s="14" t="n"/>
      <c r="L1108" s="14" t="n"/>
      <c r="M1108" s="14" t="n"/>
      <c r="N1108" s="14" t="n"/>
      <c r="O1108" s="20">
        <f>IF(A1108="","",SUMPRODUCT((A1108&gt;=Setup!$C$19:$C$30)*(A1108&lt;=Setup!$D$19:$D$30)*Setup!$A$19:$A$30))</f>
        <v/>
      </c>
      <c r="P1108" s="34">
        <f>IF(A1108="","",IF(OR(F1108="Standard domestic 15% (Box 7)",F1108="Import - VAT paid at customs (Box 8)",F1108="Import - Reverse charge (Box 9)"),ROUND(H1108*Setup!$B$9,2),0))</f>
        <v/>
      </c>
      <c r="Q1108" s="34">
        <f>IF(A1108="","",I1108-P1108)</f>
        <v/>
      </c>
      <c r="R1108" s="34">
        <f>IF(A1108="","",IF(L1108="Yes",I1108,0))</f>
        <v/>
      </c>
      <c r="S1108" s="34">
        <f>IF(A1108="","",IF(AND(L1108="Yes",K1108="Yes",NOT(ISNUMBER(SEARCH("blocked",G1108))),OR(F1108="Standard domestic 15% (Box 7)",F1108="Import - VAT paid at customs (Box 8)",F1108="Import - Reverse charge (Box 9)"),OR(F1108&lt;&gt;"Standard domestic 15% (Box 7)",AND(LEN(D1108)=15,LEFT(D1108,1)="3",RIGHT(D1108,1)="3",ISNUMBER(--D1108)))),I1108,0))</f>
        <v/>
      </c>
      <c r="T1108" s="34">
        <f>IF(A1108="","",R1108-S1108)</f>
        <v/>
      </c>
      <c r="U1108" s="23">
        <f>IF(A1108="","",IF(O1108=0,"Outside audit periods; ","")&amp;IF(F1108="","No VAT category; ","")&amp;IF(ABS(Q1108)&gt;Setup!$B$10,"VAT ≠ 15% × net; ","")&amp;IF(AND(F1108="Standard domestic 15% (Box 7)",NOT(AND(LEN(D1108)=15,LEFT(D1108,1)="3",RIGHT(D1108,1)="3",ISNUMBER(--D1108)))),"Invalid/missing supplier VAT no; ","")&amp;IF(AND(L1108="Yes",K1108&lt;&gt;"Yes"),"VAT claimed without valid tax invoice; ","")&amp;IF(AND(L1108="Yes",ISNUMBER(SEARCH("blocked",G1108))),"Blocked input VAT claimed; ","")&amp;IF(AND(F1108="Import - VAT paid at customs (Box 8)",M1108=""),"Customs declaration no missing; ","")&amp;IF(AND(F1108="Import - Reverse charge (Box 9)",E1108="Saudi Arabia"),"RCM used for a local supplier; ","")&amp;IF(AND(L1108="Yes",NOT(OR(F1108="Standard domestic 15% (Box 7)",F1108="Import - VAT paid at customs (Box 8)",F1108="Import - Reverse charge (Box 9)"))),"VAT claimed on non-taxable category; ",""))</f>
        <v/>
      </c>
    </row>
    <row r="1109">
      <c r="A1109" s="17" t="n"/>
      <c r="B1109" s="14" t="n"/>
      <c r="C1109" s="14" t="n"/>
      <c r="D1109" s="16" t="n"/>
      <c r="E1109" s="14" t="n"/>
      <c r="F1109" s="14" t="n"/>
      <c r="G1109" s="14" t="n"/>
      <c r="H1109" s="19" t="n"/>
      <c r="I1109" s="19" t="n"/>
      <c r="J1109" s="34">
        <f>IF(A1109="","",H1109+I1109)</f>
        <v/>
      </c>
      <c r="K1109" s="14" t="n"/>
      <c r="L1109" s="14" t="n"/>
      <c r="M1109" s="14" t="n"/>
      <c r="N1109" s="14" t="n"/>
      <c r="O1109" s="20">
        <f>IF(A1109="","",SUMPRODUCT((A1109&gt;=Setup!$C$19:$C$30)*(A1109&lt;=Setup!$D$19:$D$30)*Setup!$A$19:$A$30))</f>
        <v/>
      </c>
      <c r="P1109" s="34">
        <f>IF(A1109="","",IF(OR(F1109="Standard domestic 15% (Box 7)",F1109="Import - VAT paid at customs (Box 8)",F1109="Import - Reverse charge (Box 9)"),ROUND(H1109*Setup!$B$9,2),0))</f>
        <v/>
      </c>
      <c r="Q1109" s="34">
        <f>IF(A1109="","",I1109-P1109)</f>
        <v/>
      </c>
      <c r="R1109" s="34">
        <f>IF(A1109="","",IF(L1109="Yes",I1109,0))</f>
        <v/>
      </c>
      <c r="S1109" s="34">
        <f>IF(A1109="","",IF(AND(L1109="Yes",K1109="Yes",NOT(ISNUMBER(SEARCH("blocked",G1109))),OR(F1109="Standard domestic 15% (Box 7)",F1109="Import - VAT paid at customs (Box 8)",F1109="Import - Reverse charge (Box 9)"),OR(F1109&lt;&gt;"Standard domestic 15% (Box 7)",AND(LEN(D1109)=15,LEFT(D1109,1)="3",RIGHT(D1109,1)="3",ISNUMBER(--D1109)))),I1109,0))</f>
        <v/>
      </c>
      <c r="T1109" s="34">
        <f>IF(A1109="","",R1109-S1109)</f>
        <v/>
      </c>
      <c r="U1109" s="23">
        <f>IF(A1109="","",IF(O1109=0,"Outside audit periods; ","")&amp;IF(F1109="","No VAT category; ","")&amp;IF(ABS(Q1109)&gt;Setup!$B$10,"VAT ≠ 15% × net; ","")&amp;IF(AND(F1109="Standard domestic 15% (Box 7)",NOT(AND(LEN(D1109)=15,LEFT(D1109,1)="3",RIGHT(D1109,1)="3",ISNUMBER(--D1109)))),"Invalid/missing supplier VAT no; ","")&amp;IF(AND(L1109="Yes",K1109&lt;&gt;"Yes"),"VAT claimed without valid tax invoice; ","")&amp;IF(AND(L1109="Yes",ISNUMBER(SEARCH("blocked",G1109))),"Blocked input VAT claimed; ","")&amp;IF(AND(F1109="Import - VAT paid at customs (Box 8)",M1109=""),"Customs declaration no missing; ","")&amp;IF(AND(F1109="Import - Reverse charge (Box 9)",E1109="Saudi Arabia"),"RCM used for a local supplier; ","")&amp;IF(AND(L1109="Yes",NOT(OR(F1109="Standard domestic 15% (Box 7)",F1109="Import - VAT paid at customs (Box 8)",F1109="Import - Reverse charge (Box 9)"))),"VAT claimed on non-taxable category; ",""))</f>
        <v/>
      </c>
    </row>
    <row r="1110">
      <c r="A1110" s="17" t="n"/>
      <c r="B1110" s="14" t="n"/>
      <c r="C1110" s="14" t="n"/>
      <c r="D1110" s="16" t="n"/>
      <c r="E1110" s="14" t="n"/>
      <c r="F1110" s="14" t="n"/>
      <c r="G1110" s="14" t="n"/>
      <c r="H1110" s="19" t="n"/>
      <c r="I1110" s="19" t="n"/>
      <c r="J1110" s="34">
        <f>IF(A1110="","",H1110+I1110)</f>
        <v/>
      </c>
      <c r="K1110" s="14" t="n"/>
      <c r="L1110" s="14" t="n"/>
      <c r="M1110" s="14" t="n"/>
      <c r="N1110" s="14" t="n"/>
      <c r="O1110" s="20">
        <f>IF(A1110="","",SUMPRODUCT((A1110&gt;=Setup!$C$19:$C$30)*(A1110&lt;=Setup!$D$19:$D$30)*Setup!$A$19:$A$30))</f>
        <v/>
      </c>
      <c r="P1110" s="34">
        <f>IF(A1110="","",IF(OR(F1110="Standard domestic 15% (Box 7)",F1110="Import - VAT paid at customs (Box 8)",F1110="Import - Reverse charge (Box 9)"),ROUND(H1110*Setup!$B$9,2),0))</f>
        <v/>
      </c>
      <c r="Q1110" s="34">
        <f>IF(A1110="","",I1110-P1110)</f>
        <v/>
      </c>
      <c r="R1110" s="34">
        <f>IF(A1110="","",IF(L1110="Yes",I1110,0))</f>
        <v/>
      </c>
      <c r="S1110" s="34">
        <f>IF(A1110="","",IF(AND(L1110="Yes",K1110="Yes",NOT(ISNUMBER(SEARCH("blocked",G1110))),OR(F1110="Standard domestic 15% (Box 7)",F1110="Import - VAT paid at customs (Box 8)",F1110="Import - Reverse charge (Box 9)"),OR(F1110&lt;&gt;"Standard domestic 15% (Box 7)",AND(LEN(D1110)=15,LEFT(D1110,1)="3",RIGHT(D1110,1)="3",ISNUMBER(--D1110)))),I1110,0))</f>
        <v/>
      </c>
      <c r="T1110" s="34">
        <f>IF(A1110="","",R1110-S1110)</f>
        <v/>
      </c>
      <c r="U1110" s="23">
        <f>IF(A1110="","",IF(O1110=0,"Outside audit periods; ","")&amp;IF(F1110="","No VAT category; ","")&amp;IF(ABS(Q1110)&gt;Setup!$B$10,"VAT ≠ 15% × net; ","")&amp;IF(AND(F1110="Standard domestic 15% (Box 7)",NOT(AND(LEN(D1110)=15,LEFT(D1110,1)="3",RIGHT(D1110,1)="3",ISNUMBER(--D1110)))),"Invalid/missing supplier VAT no; ","")&amp;IF(AND(L1110="Yes",K1110&lt;&gt;"Yes"),"VAT claimed without valid tax invoice; ","")&amp;IF(AND(L1110="Yes",ISNUMBER(SEARCH("blocked",G1110))),"Blocked input VAT claimed; ","")&amp;IF(AND(F1110="Import - VAT paid at customs (Box 8)",M1110=""),"Customs declaration no missing; ","")&amp;IF(AND(F1110="Import - Reverse charge (Box 9)",E1110="Saudi Arabia"),"RCM used for a local supplier; ","")&amp;IF(AND(L1110="Yes",NOT(OR(F1110="Standard domestic 15% (Box 7)",F1110="Import - VAT paid at customs (Box 8)",F1110="Import - Reverse charge (Box 9)"))),"VAT claimed on non-taxable category; ",""))</f>
        <v/>
      </c>
    </row>
    <row r="1111">
      <c r="A1111" s="17" t="n"/>
      <c r="B1111" s="14" t="n"/>
      <c r="C1111" s="14" t="n"/>
      <c r="D1111" s="16" t="n"/>
      <c r="E1111" s="14" t="n"/>
      <c r="F1111" s="14" t="n"/>
      <c r="G1111" s="14" t="n"/>
      <c r="H1111" s="19" t="n"/>
      <c r="I1111" s="19" t="n"/>
      <c r="J1111" s="34">
        <f>IF(A1111="","",H1111+I1111)</f>
        <v/>
      </c>
      <c r="K1111" s="14" t="n"/>
      <c r="L1111" s="14" t="n"/>
      <c r="M1111" s="14" t="n"/>
      <c r="N1111" s="14" t="n"/>
      <c r="O1111" s="20">
        <f>IF(A1111="","",SUMPRODUCT((A1111&gt;=Setup!$C$19:$C$30)*(A1111&lt;=Setup!$D$19:$D$30)*Setup!$A$19:$A$30))</f>
        <v/>
      </c>
      <c r="P1111" s="34">
        <f>IF(A1111="","",IF(OR(F1111="Standard domestic 15% (Box 7)",F1111="Import - VAT paid at customs (Box 8)",F1111="Import - Reverse charge (Box 9)"),ROUND(H1111*Setup!$B$9,2),0))</f>
        <v/>
      </c>
      <c r="Q1111" s="34">
        <f>IF(A1111="","",I1111-P1111)</f>
        <v/>
      </c>
      <c r="R1111" s="34">
        <f>IF(A1111="","",IF(L1111="Yes",I1111,0))</f>
        <v/>
      </c>
      <c r="S1111" s="34">
        <f>IF(A1111="","",IF(AND(L1111="Yes",K1111="Yes",NOT(ISNUMBER(SEARCH("blocked",G1111))),OR(F1111="Standard domestic 15% (Box 7)",F1111="Import - VAT paid at customs (Box 8)",F1111="Import - Reverse charge (Box 9)"),OR(F1111&lt;&gt;"Standard domestic 15% (Box 7)",AND(LEN(D1111)=15,LEFT(D1111,1)="3",RIGHT(D1111,1)="3",ISNUMBER(--D1111)))),I1111,0))</f>
        <v/>
      </c>
      <c r="T1111" s="34">
        <f>IF(A1111="","",R1111-S1111)</f>
        <v/>
      </c>
      <c r="U1111" s="23">
        <f>IF(A1111="","",IF(O1111=0,"Outside audit periods; ","")&amp;IF(F1111="","No VAT category; ","")&amp;IF(ABS(Q1111)&gt;Setup!$B$10,"VAT ≠ 15% × net; ","")&amp;IF(AND(F1111="Standard domestic 15% (Box 7)",NOT(AND(LEN(D1111)=15,LEFT(D1111,1)="3",RIGHT(D1111,1)="3",ISNUMBER(--D1111)))),"Invalid/missing supplier VAT no; ","")&amp;IF(AND(L1111="Yes",K1111&lt;&gt;"Yes"),"VAT claimed without valid tax invoice; ","")&amp;IF(AND(L1111="Yes",ISNUMBER(SEARCH("blocked",G1111))),"Blocked input VAT claimed; ","")&amp;IF(AND(F1111="Import - VAT paid at customs (Box 8)",M1111=""),"Customs declaration no missing; ","")&amp;IF(AND(F1111="Import - Reverse charge (Box 9)",E1111="Saudi Arabia"),"RCM used for a local supplier; ","")&amp;IF(AND(L1111="Yes",NOT(OR(F1111="Standard domestic 15% (Box 7)",F1111="Import - VAT paid at customs (Box 8)",F1111="Import - Reverse charge (Box 9)"))),"VAT claimed on non-taxable category; ",""))</f>
        <v/>
      </c>
    </row>
    <row r="1112">
      <c r="A1112" s="17" t="n"/>
      <c r="B1112" s="14" t="n"/>
      <c r="C1112" s="14" t="n"/>
      <c r="D1112" s="16" t="n"/>
      <c r="E1112" s="14" t="n"/>
      <c r="F1112" s="14" t="n"/>
      <c r="G1112" s="14" t="n"/>
      <c r="H1112" s="19" t="n"/>
      <c r="I1112" s="19" t="n"/>
      <c r="J1112" s="34">
        <f>IF(A1112="","",H1112+I1112)</f>
        <v/>
      </c>
      <c r="K1112" s="14" t="n"/>
      <c r="L1112" s="14" t="n"/>
      <c r="M1112" s="14" t="n"/>
      <c r="N1112" s="14" t="n"/>
      <c r="O1112" s="20">
        <f>IF(A1112="","",SUMPRODUCT((A1112&gt;=Setup!$C$19:$C$30)*(A1112&lt;=Setup!$D$19:$D$30)*Setup!$A$19:$A$30))</f>
        <v/>
      </c>
      <c r="P1112" s="34">
        <f>IF(A1112="","",IF(OR(F1112="Standard domestic 15% (Box 7)",F1112="Import - VAT paid at customs (Box 8)",F1112="Import - Reverse charge (Box 9)"),ROUND(H1112*Setup!$B$9,2),0))</f>
        <v/>
      </c>
      <c r="Q1112" s="34">
        <f>IF(A1112="","",I1112-P1112)</f>
        <v/>
      </c>
      <c r="R1112" s="34">
        <f>IF(A1112="","",IF(L1112="Yes",I1112,0))</f>
        <v/>
      </c>
      <c r="S1112" s="34">
        <f>IF(A1112="","",IF(AND(L1112="Yes",K1112="Yes",NOT(ISNUMBER(SEARCH("blocked",G1112))),OR(F1112="Standard domestic 15% (Box 7)",F1112="Import - VAT paid at customs (Box 8)",F1112="Import - Reverse charge (Box 9)"),OR(F1112&lt;&gt;"Standard domestic 15% (Box 7)",AND(LEN(D1112)=15,LEFT(D1112,1)="3",RIGHT(D1112,1)="3",ISNUMBER(--D1112)))),I1112,0))</f>
        <v/>
      </c>
      <c r="T1112" s="34">
        <f>IF(A1112="","",R1112-S1112)</f>
        <v/>
      </c>
      <c r="U1112" s="23">
        <f>IF(A1112="","",IF(O1112=0,"Outside audit periods; ","")&amp;IF(F1112="","No VAT category; ","")&amp;IF(ABS(Q1112)&gt;Setup!$B$10,"VAT ≠ 15% × net; ","")&amp;IF(AND(F1112="Standard domestic 15% (Box 7)",NOT(AND(LEN(D1112)=15,LEFT(D1112,1)="3",RIGHT(D1112,1)="3",ISNUMBER(--D1112)))),"Invalid/missing supplier VAT no; ","")&amp;IF(AND(L1112="Yes",K1112&lt;&gt;"Yes"),"VAT claimed without valid tax invoice; ","")&amp;IF(AND(L1112="Yes",ISNUMBER(SEARCH("blocked",G1112))),"Blocked input VAT claimed; ","")&amp;IF(AND(F1112="Import - VAT paid at customs (Box 8)",M1112=""),"Customs declaration no missing; ","")&amp;IF(AND(F1112="Import - Reverse charge (Box 9)",E1112="Saudi Arabia"),"RCM used for a local supplier; ","")&amp;IF(AND(L1112="Yes",NOT(OR(F1112="Standard domestic 15% (Box 7)",F1112="Import - VAT paid at customs (Box 8)",F1112="Import - Reverse charge (Box 9)"))),"VAT claimed on non-taxable category; ",""))</f>
        <v/>
      </c>
    </row>
    <row r="1113">
      <c r="A1113" s="17" t="n"/>
      <c r="B1113" s="14" t="n"/>
      <c r="C1113" s="14" t="n"/>
      <c r="D1113" s="16" t="n"/>
      <c r="E1113" s="14" t="n"/>
      <c r="F1113" s="14" t="n"/>
      <c r="G1113" s="14" t="n"/>
      <c r="H1113" s="19" t="n"/>
      <c r="I1113" s="19" t="n"/>
      <c r="J1113" s="34">
        <f>IF(A1113="","",H1113+I1113)</f>
        <v/>
      </c>
      <c r="K1113" s="14" t="n"/>
      <c r="L1113" s="14" t="n"/>
      <c r="M1113" s="14" t="n"/>
      <c r="N1113" s="14" t="n"/>
      <c r="O1113" s="20">
        <f>IF(A1113="","",SUMPRODUCT((A1113&gt;=Setup!$C$19:$C$30)*(A1113&lt;=Setup!$D$19:$D$30)*Setup!$A$19:$A$30))</f>
        <v/>
      </c>
      <c r="P1113" s="34">
        <f>IF(A1113="","",IF(OR(F1113="Standard domestic 15% (Box 7)",F1113="Import - VAT paid at customs (Box 8)",F1113="Import - Reverse charge (Box 9)"),ROUND(H1113*Setup!$B$9,2),0))</f>
        <v/>
      </c>
      <c r="Q1113" s="34">
        <f>IF(A1113="","",I1113-P1113)</f>
        <v/>
      </c>
      <c r="R1113" s="34">
        <f>IF(A1113="","",IF(L1113="Yes",I1113,0))</f>
        <v/>
      </c>
      <c r="S1113" s="34">
        <f>IF(A1113="","",IF(AND(L1113="Yes",K1113="Yes",NOT(ISNUMBER(SEARCH("blocked",G1113))),OR(F1113="Standard domestic 15% (Box 7)",F1113="Import - VAT paid at customs (Box 8)",F1113="Import - Reverse charge (Box 9)"),OR(F1113&lt;&gt;"Standard domestic 15% (Box 7)",AND(LEN(D1113)=15,LEFT(D1113,1)="3",RIGHT(D1113,1)="3",ISNUMBER(--D1113)))),I1113,0))</f>
        <v/>
      </c>
      <c r="T1113" s="34">
        <f>IF(A1113="","",R1113-S1113)</f>
        <v/>
      </c>
      <c r="U1113" s="23">
        <f>IF(A1113="","",IF(O1113=0,"Outside audit periods; ","")&amp;IF(F1113="","No VAT category; ","")&amp;IF(ABS(Q1113)&gt;Setup!$B$10,"VAT ≠ 15% × net; ","")&amp;IF(AND(F1113="Standard domestic 15% (Box 7)",NOT(AND(LEN(D1113)=15,LEFT(D1113,1)="3",RIGHT(D1113,1)="3",ISNUMBER(--D1113)))),"Invalid/missing supplier VAT no; ","")&amp;IF(AND(L1113="Yes",K1113&lt;&gt;"Yes"),"VAT claimed without valid tax invoice; ","")&amp;IF(AND(L1113="Yes",ISNUMBER(SEARCH("blocked",G1113))),"Blocked input VAT claimed; ","")&amp;IF(AND(F1113="Import - VAT paid at customs (Box 8)",M1113=""),"Customs declaration no missing; ","")&amp;IF(AND(F1113="Import - Reverse charge (Box 9)",E1113="Saudi Arabia"),"RCM used for a local supplier; ","")&amp;IF(AND(L1113="Yes",NOT(OR(F1113="Standard domestic 15% (Box 7)",F1113="Import - VAT paid at customs (Box 8)",F1113="Import - Reverse charge (Box 9)"))),"VAT claimed on non-taxable category; ",""))</f>
        <v/>
      </c>
    </row>
    <row r="1114">
      <c r="A1114" s="17" t="n"/>
      <c r="B1114" s="14" t="n"/>
      <c r="C1114" s="14" t="n"/>
      <c r="D1114" s="16" t="n"/>
      <c r="E1114" s="14" t="n"/>
      <c r="F1114" s="14" t="n"/>
      <c r="G1114" s="14" t="n"/>
      <c r="H1114" s="19" t="n"/>
      <c r="I1114" s="19" t="n"/>
      <c r="J1114" s="34">
        <f>IF(A1114="","",H1114+I1114)</f>
        <v/>
      </c>
      <c r="K1114" s="14" t="n"/>
      <c r="L1114" s="14" t="n"/>
      <c r="M1114" s="14" t="n"/>
      <c r="N1114" s="14" t="n"/>
      <c r="O1114" s="20">
        <f>IF(A1114="","",SUMPRODUCT((A1114&gt;=Setup!$C$19:$C$30)*(A1114&lt;=Setup!$D$19:$D$30)*Setup!$A$19:$A$30))</f>
        <v/>
      </c>
      <c r="P1114" s="34">
        <f>IF(A1114="","",IF(OR(F1114="Standard domestic 15% (Box 7)",F1114="Import - VAT paid at customs (Box 8)",F1114="Import - Reverse charge (Box 9)"),ROUND(H1114*Setup!$B$9,2),0))</f>
        <v/>
      </c>
      <c r="Q1114" s="34">
        <f>IF(A1114="","",I1114-P1114)</f>
        <v/>
      </c>
      <c r="R1114" s="34">
        <f>IF(A1114="","",IF(L1114="Yes",I1114,0))</f>
        <v/>
      </c>
      <c r="S1114" s="34">
        <f>IF(A1114="","",IF(AND(L1114="Yes",K1114="Yes",NOT(ISNUMBER(SEARCH("blocked",G1114))),OR(F1114="Standard domestic 15% (Box 7)",F1114="Import - VAT paid at customs (Box 8)",F1114="Import - Reverse charge (Box 9)"),OR(F1114&lt;&gt;"Standard domestic 15% (Box 7)",AND(LEN(D1114)=15,LEFT(D1114,1)="3",RIGHT(D1114,1)="3",ISNUMBER(--D1114)))),I1114,0))</f>
        <v/>
      </c>
      <c r="T1114" s="34">
        <f>IF(A1114="","",R1114-S1114)</f>
        <v/>
      </c>
      <c r="U1114" s="23">
        <f>IF(A1114="","",IF(O1114=0,"Outside audit periods; ","")&amp;IF(F1114="","No VAT category; ","")&amp;IF(ABS(Q1114)&gt;Setup!$B$10,"VAT ≠ 15% × net; ","")&amp;IF(AND(F1114="Standard domestic 15% (Box 7)",NOT(AND(LEN(D1114)=15,LEFT(D1114,1)="3",RIGHT(D1114,1)="3",ISNUMBER(--D1114)))),"Invalid/missing supplier VAT no; ","")&amp;IF(AND(L1114="Yes",K1114&lt;&gt;"Yes"),"VAT claimed without valid tax invoice; ","")&amp;IF(AND(L1114="Yes",ISNUMBER(SEARCH("blocked",G1114))),"Blocked input VAT claimed; ","")&amp;IF(AND(F1114="Import - VAT paid at customs (Box 8)",M1114=""),"Customs declaration no missing; ","")&amp;IF(AND(F1114="Import - Reverse charge (Box 9)",E1114="Saudi Arabia"),"RCM used for a local supplier; ","")&amp;IF(AND(L1114="Yes",NOT(OR(F1114="Standard domestic 15% (Box 7)",F1114="Import - VAT paid at customs (Box 8)",F1114="Import - Reverse charge (Box 9)"))),"VAT claimed on non-taxable category; ",""))</f>
        <v/>
      </c>
    </row>
    <row r="1115">
      <c r="A1115" s="17" t="n"/>
      <c r="B1115" s="14" t="n"/>
      <c r="C1115" s="14" t="n"/>
      <c r="D1115" s="16" t="n"/>
      <c r="E1115" s="14" t="n"/>
      <c r="F1115" s="14" t="n"/>
      <c r="G1115" s="14" t="n"/>
      <c r="H1115" s="19" t="n"/>
      <c r="I1115" s="19" t="n"/>
      <c r="J1115" s="34">
        <f>IF(A1115="","",H1115+I1115)</f>
        <v/>
      </c>
      <c r="K1115" s="14" t="n"/>
      <c r="L1115" s="14" t="n"/>
      <c r="M1115" s="14" t="n"/>
      <c r="N1115" s="14" t="n"/>
      <c r="O1115" s="20">
        <f>IF(A1115="","",SUMPRODUCT((A1115&gt;=Setup!$C$19:$C$30)*(A1115&lt;=Setup!$D$19:$D$30)*Setup!$A$19:$A$30))</f>
        <v/>
      </c>
      <c r="P1115" s="34">
        <f>IF(A1115="","",IF(OR(F1115="Standard domestic 15% (Box 7)",F1115="Import - VAT paid at customs (Box 8)",F1115="Import - Reverse charge (Box 9)"),ROUND(H1115*Setup!$B$9,2),0))</f>
        <v/>
      </c>
      <c r="Q1115" s="34">
        <f>IF(A1115="","",I1115-P1115)</f>
        <v/>
      </c>
      <c r="R1115" s="34">
        <f>IF(A1115="","",IF(L1115="Yes",I1115,0))</f>
        <v/>
      </c>
      <c r="S1115" s="34">
        <f>IF(A1115="","",IF(AND(L1115="Yes",K1115="Yes",NOT(ISNUMBER(SEARCH("blocked",G1115))),OR(F1115="Standard domestic 15% (Box 7)",F1115="Import - VAT paid at customs (Box 8)",F1115="Import - Reverse charge (Box 9)"),OR(F1115&lt;&gt;"Standard domestic 15% (Box 7)",AND(LEN(D1115)=15,LEFT(D1115,1)="3",RIGHT(D1115,1)="3",ISNUMBER(--D1115)))),I1115,0))</f>
        <v/>
      </c>
      <c r="T1115" s="34">
        <f>IF(A1115="","",R1115-S1115)</f>
        <v/>
      </c>
      <c r="U1115" s="23">
        <f>IF(A1115="","",IF(O1115=0,"Outside audit periods; ","")&amp;IF(F1115="","No VAT category; ","")&amp;IF(ABS(Q1115)&gt;Setup!$B$10,"VAT ≠ 15% × net; ","")&amp;IF(AND(F1115="Standard domestic 15% (Box 7)",NOT(AND(LEN(D1115)=15,LEFT(D1115,1)="3",RIGHT(D1115,1)="3",ISNUMBER(--D1115)))),"Invalid/missing supplier VAT no; ","")&amp;IF(AND(L1115="Yes",K1115&lt;&gt;"Yes"),"VAT claimed without valid tax invoice; ","")&amp;IF(AND(L1115="Yes",ISNUMBER(SEARCH("blocked",G1115))),"Blocked input VAT claimed; ","")&amp;IF(AND(F1115="Import - VAT paid at customs (Box 8)",M1115=""),"Customs declaration no missing; ","")&amp;IF(AND(F1115="Import - Reverse charge (Box 9)",E1115="Saudi Arabia"),"RCM used for a local supplier; ","")&amp;IF(AND(L1115="Yes",NOT(OR(F1115="Standard domestic 15% (Box 7)",F1115="Import - VAT paid at customs (Box 8)",F1115="Import - Reverse charge (Box 9)"))),"VAT claimed on non-taxable category; ",""))</f>
        <v/>
      </c>
    </row>
    <row r="1116">
      <c r="A1116" s="17" t="n"/>
      <c r="B1116" s="14" t="n"/>
      <c r="C1116" s="14" t="n"/>
      <c r="D1116" s="16" t="n"/>
      <c r="E1116" s="14" t="n"/>
      <c r="F1116" s="14" t="n"/>
      <c r="G1116" s="14" t="n"/>
      <c r="H1116" s="19" t="n"/>
      <c r="I1116" s="19" t="n"/>
      <c r="J1116" s="34">
        <f>IF(A1116="","",H1116+I1116)</f>
        <v/>
      </c>
      <c r="K1116" s="14" t="n"/>
      <c r="L1116" s="14" t="n"/>
      <c r="M1116" s="14" t="n"/>
      <c r="N1116" s="14" t="n"/>
      <c r="O1116" s="20">
        <f>IF(A1116="","",SUMPRODUCT((A1116&gt;=Setup!$C$19:$C$30)*(A1116&lt;=Setup!$D$19:$D$30)*Setup!$A$19:$A$30))</f>
        <v/>
      </c>
      <c r="P1116" s="34">
        <f>IF(A1116="","",IF(OR(F1116="Standard domestic 15% (Box 7)",F1116="Import - VAT paid at customs (Box 8)",F1116="Import - Reverse charge (Box 9)"),ROUND(H1116*Setup!$B$9,2),0))</f>
        <v/>
      </c>
      <c r="Q1116" s="34">
        <f>IF(A1116="","",I1116-P1116)</f>
        <v/>
      </c>
      <c r="R1116" s="34">
        <f>IF(A1116="","",IF(L1116="Yes",I1116,0))</f>
        <v/>
      </c>
      <c r="S1116" s="34">
        <f>IF(A1116="","",IF(AND(L1116="Yes",K1116="Yes",NOT(ISNUMBER(SEARCH("blocked",G1116))),OR(F1116="Standard domestic 15% (Box 7)",F1116="Import - VAT paid at customs (Box 8)",F1116="Import - Reverse charge (Box 9)"),OR(F1116&lt;&gt;"Standard domestic 15% (Box 7)",AND(LEN(D1116)=15,LEFT(D1116,1)="3",RIGHT(D1116,1)="3",ISNUMBER(--D1116)))),I1116,0))</f>
        <v/>
      </c>
      <c r="T1116" s="34">
        <f>IF(A1116="","",R1116-S1116)</f>
        <v/>
      </c>
      <c r="U1116" s="23">
        <f>IF(A1116="","",IF(O1116=0,"Outside audit periods; ","")&amp;IF(F1116="","No VAT category; ","")&amp;IF(ABS(Q1116)&gt;Setup!$B$10,"VAT ≠ 15% × net; ","")&amp;IF(AND(F1116="Standard domestic 15% (Box 7)",NOT(AND(LEN(D1116)=15,LEFT(D1116,1)="3",RIGHT(D1116,1)="3",ISNUMBER(--D1116)))),"Invalid/missing supplier VAT no; ","")&amp;IF(AND(L1116="Yes",K1116&lt;&gt;"Yes"),"VAT claimed without valid tax invoice; ","")&amp;IF(AND(L1116="Yes",ISNUMBER(SEARCH("blocked",G1116))),"Blocked input VAT claimed; ","")&amp;IF(AND(F1116="Import - VAT paid at customs (Box 8)",M1116=""),"Customs declaration no missing; ","")&amp;IF(AND(F1116="Import - Reverse charge (Box 9)",E1116="Saudi Arabia"),"RCM used for a local supplier; ","")&amp;IF(AND(L1116="Yes",NOT(OR(F1116="Standard domestic 15% (Box 7)",F1116="Import - VAT paid at customs (Box 8)",F1116="Import - Reverse charge (Box 9)"))),"VAT claimed on non-taxable category; ",""))</f>
        <v/>
      </c>
    </row>
    <row r="1117">
      <c r="A1117" s="17" t="n"/>
      <c r="B1117" s="14" t="n"/>
      <c r="C1117" s="14" t="n"/>
      <c r="D1117" s="16" t="n"/>
      <c r="E1117" s="14" t="n"/>
      <c r="F1117" s="14" t="n"/>
      <c r="G1117" s="14" t="n"/>
      <c r="H1117" s="19" t="n"/>
      <c r="I1117" s="19" t="n"/>
      <c r="J1117" s="34">
        <f>IF(A1117="","",H1117+I1117)</f>
        <v/>
      </c>
      <c r="K1117" s="14" t="n"/>
      <c r="L1117" s="14" t="n"/>
      <c r="M1117" s="14" t="n"/>
      <c r="N1117" s="14" t="n"/>
      <c r="O1117" s="20">
        <f>IF(A1117="","",SUMPRODUCT((A1117&gt;=Setup!$C$19:$C$30)*(A1117&lt;=Setup!$D$19:$D$30)*Setup!$A$19:$A$30))</f>
        <v/>
      </c>
      <c r="P1117" s="34">
        <f>IF(A1117="","",IF(OR(F1117="Standard domestic 15% (Box 7)",F1117="Import - VAT paid at customs (Box 8)",F1117="Import - Reverse charge (Box 9)"),ROUND(H1117*Setup!$B$9,2),0))</f>
        <v/>
      </c>
      <c r="Q1117" s="34">
        <f>IF(A1117="","",I1117-P1117)</f>
        <v/>
      </c>
      <c r="R1117" s="34">
        <f>IF(A1117="","",IF(L1117="Yes",I1117,0))</f>
        <v/>
      </c>
      <c r="S1117" s="34">
        <f>IF(A1117="","",IF(AND(L1117="Yes",K1117="Yes",NOT(ISNUMBER(SEARCH("blocked",G1117))),OR(F1117="Standard domestic 15% (Box 7)",F1117="Import - VAT paid at customs (Box 8)",F1117="Import - Reverse charge (Box 9)"),OR(F1117&lt;&gt;"Standard domestic 15% (Box 7)",AND(LEN(D1117)=15,LEFT(D1117,1)="3",RIGHT(D1117,1)="3",ISNUMBER(--D1117)))),I1117,0))</f>
        <v/>
      </c>
      <c r="T1117" s="34">
        <f>IF(A1117="","",R1117-S1117)</f>
        <v/>
      </c>
      <c r="U1117" s="23">
        <f>IF(A1117="","",IF(O1117=0,"Outside audit periods; ","")&amp;IF(F1117="","No VAT category; ","")&amp;IF(ABS(Q1117)&gt;Setup!$B$10,"VAT ≠ 15% × net; ","")&amp;IF(AND(F1117="Standard domestic 15% (Box 7)",NOT(AND(LEN(D1117)=15,LEFT(D1117,1)="3",RIGHT(D1117,1)="3",ISNUMBER(--D1117)))),"Invalid/missing supplier VAT no; ","")&amp;IF(AND(L1117="Yes",K1117&lt;&gt;"Yes"),"VAT claimed without valid tax invoice; ","")&amp;IF(AND(L1117="Yes",ISNUMBER(SEARCH("blocked",G1117))),"Blocked input VAT claimed; ","")&amp;IF(AND(F1117="Import - VAT paid at customs (Box 8)",M1117=""),"Customs declaration no missing; ","")&amp;IF(AND(F1117="Import - Reverse charge (Box 9)",E1117="Saudi Arabia"),"RCM used for a local supplier; ","")&amp;IF(AND(L1117="Yes",NOT(OR(F1117="Standard domestic 15% (Box 7)",F1117="Import - VAT paid at customs (Box 8)",F1117="Import - Reverse charge (Box 9)"))),"VAT claimed on non-taxable category; ",""))</f>
        <v/>
      </c>
    </row>
    <row r="1118">
      <c r="A1118" s="17" t="n"/>
      <c r="B1118" s="14" t="n"/>
      <c r="C1118" s="14" t="n"/>
      <c r="D1118" s="16" t="n"/>
      <c r="E1118" s="14" t="n"/>
      <c r="F1118" s="14" t="n"/>
      <c r="G1118" s="14" t="n"/>
      <c r="H1118" s="19" t="n"/>
      <c r="I1118" s="19" t="n"/>
      <c r="J1118" s="34">
        <f>IF(A1118="","",H1118+I1118)</f>
        <v/>
      </c>
      <c r="K1118" s="14" t="n"/>
      <c r="L1118" s="14" t="n"/>
      <c r="M1118" s="14" t="n"/>
      <c r="N1118" s="14" t="n"/>
      <c r="O1118" s="20">
        <f>IF(A1118="","",SUMPRODUCT((A1118&gt;=Setup!$C$19:$C$30)*(A1118&lt;=Setup!$D$19:$D$30)*Setup!$A$19:$A$30))</f>
        <v/>
      </c>
      <c r="P1118" s="34">
        <f>IF(A1118="","",IF(OR(F1118="Standard domestic 15% (Box 7)",F1118="Import - VAT paid at customs (Box 8)",F1118="Import - Reverse charge (Box 9)"),ROUND(H1118*Setup!$B$9,2),0))</f>
        <v/>
      </c>
      <c r="Q1118" s="34">
        <f>IF(A1118="","",I1118-P1118)</f>
        <v/>
      </c>
      <c r="R1118" s="34">
        <f>IF(A1118="","",IF(L1118="Yes",I1118,0))</f>
        <v/>
      </c>
      <c r="S1118" s="34">
        <f>IF(A1118="","",IF(AND(L1118="Yes",K1118="Yes",NOT(ISNUMBER(SEARCH("blocked",G1118))),OR(F1118="Standard domestic 15% (Box 7)",F1118="Import - VAT paid at customs (Box 8)",F1118="Import - Reverse charge (Box 9)"),OR(F1118&lt;&gt;"Standard domestic 15% (Box 7)",AND(LEN(D1118)=15,LEFT(D1118,1)="3",RIGHT(D1118,1)="3",ISNUMBER(--D1118)))),I1118,0))</f>
        <v/>
      </c>
      <c r="T1118" s="34">
        <f>IF(A1118="","",R1118-S1118)</f>
        <v/>
      </c>
      <c r="U1118" s="23">
        <f>IF(A1118="","",IF(O1118=0,"Outside audit periods; ","")&amp;IF(F1118="","No VAT category; ","")&amp;IF(ABS(Q1118)&gt;Setup!$B$10,"VAT ≠ 15% × net; ","")&amp;IF(AND(F1118="Standard domestic 15% (Box 7)",NOT(AND(LEN(D1118)=15,LEFT(D1118,1)="3",RIGHT(D1118,1)="3",ISNUMBER(--D1118)))),"Invalid/missing supplier VAT no; ","")&amp;IF(AND(L1118="Yes",K1118&lt;&gt;"Yes"),"VAT claimed without valid tax invoice; ","")&amp;IF(AND(L1118="Yes",ISNUMBER(SEARCH("blocked",G1118))),"Blocked input VAT claimed; ","")&amp;IF(AND(F1118="Import - VAT paid at customs (Box 8)",M1118=""),"Customs declaration no missing; ","")&amp;IF(AND(F1118="Import - Reverse charge (Box 9)",E1118="Saudi Arabia"),"RCM used for a local supplier; ","")&amp;IF(AND(L1118="Yes",NOT(OR(F1118="Standard domestic 15% (Box 7)",F1118="Import - VAT paid at customs (Box 8)",F1118="Import - Reverse charge (Box 9)"))),"VAT claimed on non-taxable category; ",""))</f>
        <v/>
      </c>
    </row>
    <row r="1119">
      <c r="A1119" s="17" t="n"/>
      <c r="B1119" s="14" t="n"/>
      <c r="C1119" s="14" t="n"/>
      <c r="D1119" s="16" t="n"/>
      <c r="E1119" s="14" t="n"/>
      <c r="F1119" s="14" t="n"/>
      <c r="G1119" s="14" t="n"/>
      <c r="H1119" s="19" t="n"/>
      <c r="I1119" s="19" t="n"/>
      <c r="J1119" s="34">
        <f>IF(A1119="","",H1119+I1119)</f>
        <v/>
      </c>
      <c r="K1119" s="14" t="n"/>
      <c r="L1119" s="14" t="n"/>
      <c r="M1119" s="14" t="n"/>
      <c r="N1119" s="14" t="n"/>
      <c r="O1119" s="20">
        <f>IF(A1119="","",SUMPRODUCT((A1119&gt;=Setup!$C$19:$C$30)*(A1119&lt;=Setup!$D$19:$D$30)*Setup!$A$19:$A$30))</f>
        <v/>
      </c>
      <c r="P1119" s="34">
        <f>IF(A1119="","",IF(OR(F1119="Standard domestic 15% (Box 7)",F1119="Import - VAT paid at customs (Box 8)",F1119="Import - Reverse charge (Box 9)"),ROUND(H1119*Setup!$B$9,2),0))</f>
        <v/>
      </c>
      <c r="Q1119" s="34">
        <f>IF(A1119="","",I1119-P1119)</f>
        <v/>
      </c>
      <c r="R1119" s="34">
        <f>IF(A1119="","",IF(L1119="Yes",I1119,0))</f>
        <v/>
      </c>
      <c r="S1119" s="34">
        <f>IF(A1119="","",IF(AND(L1119="Yes",K1119="Yes",NOT(ISNUMBER(SEARCH("blocked",G1119))),OR(F1119="Standard domestic 15% (Box 7)",F1119="Import - VAT paid at customs (Box 8)",F1119="Import - Reverse charge (Box 9)"),OR(F1119&lt;&gt;"Standard domestic 15% (Box 7)",AND(LEN(D1119)=15,LEFT(D1119,1)="3",RIGHT(D1119,1)="3",ISNUMBER(--D1119)))),I1119,0))</f>
        <v/>
      </c>
      <c r="T1119" s="34">
        <f>IF(A1119="","",R1119-S1119)</f>
        <v/>
      </c>
      <c r="U1119" s="23">
        <f>IF(A1119="","",IF(O1119=0,"Outside audit periods; ","")&amp;IF(F1119="","No VAT category; ","")&amp;IF(ABS(Q1119)&gt;Setup!$B$10,"VAT ≠ 15% × net; ","")&amp;IF(AND(F1119="Standard domestic 15% (Box 7)",NOT(AND(LEN(D1119)=15,LEFT(D1119,1)="3",RIGHT(D1119,1)="3",ISNUMBER(--D1119)))),"Invalid/missing supplier VAT no; ","")&amp;IF(AND(L1119="Yes",K1119&lt;&gt;"Yes"),"VAT claimed without valid tax invoice; ","")&amp;IF(AND(L1119="Yes",ISNUMBER(SEARCH("blocked",G1119))),"Blocked input VAT claimed; ","")&amp;IF(AND(F1119="Import - VAT paid at customs (Box 8)",M1119=""),"Customs declaration no missing; ","")&amp;IF(AND(F1119="Import - Reverse charge (Box 9)",E1119="Saudi Arabia"),"RCM used for a local supplier; ","")&amp;IF(AND(L1119="Yes",NOT(OR(F1119="Standard domestic 15% (Box 7)",F1119="Import - VAT paid at customs (Box 8)",F1119="Import - Reverse charge (Box 9)"))),"VAT claimed on non-taxable category; ",""))</f>
        <v/>
      </c>
    </row>
    <row r="1120">
      <c r="A1120" s="17" t="n"/>
      <c r="B1120" s="14" t="n"/>
      <c r="C1120" s="14" t="n"/>
      <c r="D1120" s="16" t="n"/>
      <c r="E1120" s="14" t="n"/>
      <c r="F1120" s="14" t="n"/>
      <c r="G1120" s="14" t="n"/>
      <c r="H1120" s="19" t="n"/>
      <c r="I1120" s="19" t="n"/>
      <c r="J1120" s="34">
        <f>IF(A1120="","",H1120+I1120)</f>
        <v/>
      </c>
      <c r="K1120" s="14" t="n"/>
      <c r="L1120" s="14" t="n"/>
      <c r="M1120" s="14" t="n"/>
      <c r="N1120" s="14" t="n"/>
      <c r="O1120" s="20">
        <f>IF(A1120="","",SUMPRODUCT((A1120&gt;=Setup!$C$19:$C$30)*(A1120&lt;=Setup!$D$19:$D$30)*Setup!$A$19:$A$30))</f>
        <v/>
      </c>
      <c r="P1120" s="34">
        <f>IF(A1120="","",IF(OR(F1120="Standard domestic 15% (Box 7)",F1120="Import - VAT paid at customs (Box 8)",F1120="Import - Reverse charge (Box 9)"),ROUND(H1120*Setup!$B$9,2),0))</f>
        <v/>
      </c>
      <c r="Q1120" s="34">
        <f>IF(A1120="","",I1120-P1120)</f>
        <v/>
      </c>
      <c r="R1120" s="34">
        <f>IF(A1120="","",IF(L1120="Yes",I1120,0))</f>
        <v/>
      </c>
      <c r="S1120" s="34">
        <f>IF(A1120="","",IF(AND(L1120="Yes",K1120="Yes",NOT(ISNUMBER(SEARCH("blocked",G1120))),OR(F1120="Standard domestic 15% (Box 7)",F1120="Import - VAT paid at customs (Box 8)",F1120="Import - Reverse charge (Box 9)"),OR(F1120&lt;&gt;"Standard domestic 15% (Box 7)",AND(LEN(D1120)=15,LEFT(D1120,1)="3",RIGHT(D1120,1)="3",ISNUMBER(--D1120)))),I1120,0))</f>
        <v/>
      </c>
      <c r="T1120" s="34">
        <f>IF(A1120="","",R1120-S1120)</f>
        <v/>
      </c>
      <c r="U1120" s="23">
        <f>IF(A1120="","",IF(O1120=0,"Outside audit periods; ","")&amp;IF(F1120="","No VAT category; ","")&amp;IF(ABS(Q1120)&gt;Setup!$B$10,"VAT ≠ 15% × net; ","")&amp;IF(AND(F1120="Standard domestic 15% (Box 7)",NOT(AND(LEN(D1120)=15,LEFT(D1120,1)="3",RIGHT(D1120,1)="3",ISNUMBER(--D1120)))),"Invalid/missing supplier VAT no; ","")&amp;IF(AND(L1120="Yes",K1120&lt;&gt;"Yes"),"VAT claimed without valid tax invoice; ","")&amp;IF(AND(L1120="Yes",ISNUMBER(SEARCH("blocked",G1120))),"Blocked input VAT claimed; ","")&amp;IF(AND(F1120="Import - VAT paid at customs (Box 8)",M1120=""),"Customs declaration no missing; ","")&amp;IF(AND(F1120="Import - Reverse charge (Box 9)",E1120="Saudi Arabia"),"RCM used for a local supplier; ","")&amp;IF(AND(L1120="Yes",NOT(OR(F1120="Standard domestic 15% (Box 7)",F1120="Import - VAT paid at customs (Box 8)",F1120="Import - Reverse charge (Box 9)"))),"VAT claimed on non-taxable category; ",""))</f>
        <v/>
      </c>
    </row>
    <row r="1121">
      <c r="A1121" s="17" t="n"/>
      <c r="B1121" s="14" t="n"/>
      <c r="C1121" s="14" t="n"/>
      <c r="D1121" s="16" t="n"/>
      <c r="E1121" s="14" t="n"/>
      <c r="F1121" s="14" t="n"/>
      <c r="G1121" s="14" t="n"/>
      <c r="H1121" s="19" t="n"/>
      <c r="I1121" s="19" t="n"/>
      <c r="J1121" s="34">
        <f>IF(A1121="","",H1121+I1121)</f>
        <v/>
      </c>
      <c r="K1121" s="14" t="n"/>
      <c r="L1121" s="14" t="n"/>
      <c r="M1121" s="14" t="n"/>
      <c r="N1121" s="14" t="n"/>
      <c r="O1121" s="20">
        <f>IF(A1121="","",SUMPRODUCT((A1121&gt;=Setup!$C$19:$C$30)*(A1121&lt;=Setup!$D$19:$D$30)*Setup!$A$19:$A$30))</f>
        <v/>
      </c>
      <c r="P1121" s="34">
        <f>IF(A1121="","",IF(OR(F1121="Standard domestic 15% (Box 7)",F1121="Import - VAT paid at customs (Box 8)",F1121="Import - Reverse charge (Box 9)"),ROUND(H1121*Setup!$B$9,2),0))</f>
        <v/>
      </c>
      <c r="Q1121" s="34">
        <f>IF(A1121="","",I1121-P1121)</f>
        <v/>
      </c>
      <c r="R1121" s="34">
        <f>IF(A1121="","",IF(L1121="Yes",I1121,0))</f>
        <v/>
      </c>
      <c r="S1121" s="34">
        <f>IF(A1121="","",IF(AND(L1121="Yes",K1121="Yes",NOT(ISNUMBER(SEARCH("blocked",G1121))),OR(F1121="Standard domestic 15% (Box 7)",F1121="Import - VAT paid at customs (Box 8)",F1121="Import - Reverse charge (Box 9)"),OR(F1121&lt;&gt;"Standard domestic 15% (Box 7)",AND(LEN(D1121)=15,LEFT(D1121,1)="3",RIGHT(D1121,1)="3",ISNUMBER(--D1121)))),I1121,0))</f>
        <v/>
      </c>
      <c r="T1121" s="34">
        <f>IF(A1121="","",R1121-S1121)</f>
        <v/>
      </c>
      <c r="U1121" s="23">
        <f>IF(A1121="","",IF(O1121=0,"Outside audit periods; ","")&amp;IF(F1121="","No VAT category; ","")&amp;IF(ABS(Q1121)&gt;Setup!$B$10,"VAT ≠ 15% × net; ","")&amp;IF(AND(F1121="Standard domestic 15% (Box 7)",NOT(AND(LEN(D1121)=15,LEFT(D1121,1)="3",RIGHT(D1121,1)="3",ISNUMBER(--D1121)))),"Invalid/missing supplier VAT no; ","")&amp;IF(AND(L1121="Yes",K1121&lt;&gt;"Yes"),"VAT claimed without valid tax invoice; ","")&amp;IF(AND(L1121="Yes",ISNUMBER(SEARCH("blocked",G1121))),"Blocked input VAT claimed; ","")&amp;IF(AND(F1121="Import - VAT paid at customs (Box 8)",M1121=""),"Customs declaration no missing; ","")&amp;IF(AND(F1121="Import - Reverse charge (Box 9)",E1121="Saudi Arabia"),"RCM used for a local supplier; ","")&amp;IF(AND(L1121="Yes",NOT(OR(F1121="Standard domestic 15% (Box 7)",F1121="Import - VAT paid at customs (Box 8)",F1121="Import - Reverse charge (Box 9)"))),"VAT claimed on non-taxable category; ",""))</f>
        <v/>
      </c>
    </row>
    <row r="1122">
      <c r="A1122" s="17" t="n"/>
      <c r="B1122" s="14" t="n"/>
      <c r="C1122" s="14" t="n"/>
      <c r="D1122" s="16" t="n"/>
      <c r="E1122" s="14" t="n"/>
      <c r="F1122" s="14" t="n"/>
      <c r="G1122" s="14" t="n"/>
      <c r="H1122" s="19" t="n"/>
      <c r="I1122" s="19" t="n"/>
      <c r="J1122" s="34">
        <f>IF(A1122="","",H1122+I1122)</f>
        <v/>
      </c>
      <c r="K1122" s="14" t="n"/>
      <c r="L1122" s="14" t="n"/>
      <c r="M1122" s="14" t="n"/>
      <c r="N1122" s="14" t="n"/>
      <c r="O1122" s="20">
        <f>IF(A1122="","",SUMPRODUCT((A1122&gt;=Setup!$C$19:$C$30)*(A1122&lt;=Setup!$D$19:$D$30)*Setup!$A$19:$A$30))</f>
        <v/>
      </c>
      <c r="P1122" s="34">
        <f>IF(A1122="","",IF(OR(F1122="Standard domestic 15% (Box 7)",F1122="Import - VAT paid at customs (Box 8)",F1122="Import - Reverse charge (Box 9)"),ROUND(H1122*Setup!$B$9,2),0))</f>
        <v/>
      </c>
      <c r="Q1122" s="34">
        <f>IF(A1122="","",I1122-P1122)</f>
        <v/>
      </c>
      <c r="R1122" s="34">
        <f>IF(A1122="","",IF(L1122="Yes",I1122,0))</f>
        <v/>
      </c>
      <c r="S1122" s="34">
        <f>IF(A1122="","",IF(AND(L1122="Yes",K1122="Yes",NOT(ISNUMBER(SEARCH("blocked",G1122))),OR(F1122="Standard domestic 15% (Box 7)",F1122="Import - VAT paid at customs (Box 8)",F1122="Import - Reverse charge (Box 9)"),OR(F1122&lt;&gt;"Standard domestic 15% (Box 7)",AND(LEN(D1122)=15,LEFT(D1122,1)="3",RIGHT(D1122,1)="3",ISNUMBER(--D1122)))),I1122,0))</f>
        <v/>
      </c>
      <c r="T1122" s="34">
        <f>IF(A1122="","",R1122-S1122)</f>
        <v/>
      </c>
      <c r="U1122" s="23">
        <f>IF(A1122="","",IF(O1122=0,"Outside audit periods; ","")&amp;IF(F1122="","No VAT category; ","")&amp;IF(ABS(Q1122)&gt;Setup!$B$10,"VAT ≠ 15% × net; ","")&amp;IF(AND(F1122="Standard domestic 15% (Box 7)",NOT(AND(LEN(D1122)=15,LEFT(D1122,1)="3",RIGHT(D1122,1)="3",ISNUMBER(--D1122)))),"Invalid/missing supplier VAT no; ","")&amp;IF(AND(L1122="Yes",K1122&lt;&gt;"Yes"),"VAT claimed without valid tax invoice; ","")&amp;IF(AND(L1122="Yes",ISNUMBER(SEARCH("blocked",G1122))),"Blocked input VAT claimed; ","")&amp;IF(AND(F1122="Import - VAT paid at customs (Box 8)",M1122=""),"Customs declaration no missing; ","")&amp;IF(AND(F1122="Import - Reverse charge (Box 9)",E1122="Saudi Arabia"),"RCM used for a local supplier; ","")&amp;IF(AND(L1122="Yes",NOT(OR(F1122="Standard domestic 15% (Box 7)",F1122="Import - VAT paid at customs (Box 8)",F1122="Import - Reverse charge (Box 9)"))),"VAT claimed on non-taxable category; ",""))</f>
        <v/>
      </c>
    </row>
    <row r="1123">
      <c r="A1123" s="17" t="n"/>
      <c r="B1123" s="14" t="n"/>
      <c r="C1123" s="14" t="n"/>
      <c r="D1123" s="16" t="n"/>
      <c r="E1123" s="14" t="n"/>
      <c r="F1123" s="14" t="n"/>
      <c r="G1123" s="14" t="n"/>
      <c r="H1123" s="19" t="n"/>
      <c r="I1123" s="19" t="n"/>
      <c r="J1123" s="34">
        <f>IF(A1123="","",H1123+I1123)</f>
        <v/>
      </c>
      <c r="K1123" s="14" t="n"/>
      <c r="L1123" s="14" t="n"/>
      <c r="M1123" s="14" t="n"/>
      <c r="N1123" s="14" t="n"/>
      <c r="O1123" s="20">
        <f>IF(A1123="","",SUMPRODUCT((A1123&gt;=Setup!$C$19:$C$30)*(A1123&lt;=Setup!$D$19:$D$30)*Setup!$A$19:$A$30))</f>
        <v/>
      </c>
      <c r="P1123" s="34">
        <f>IF(A1123="","",IF(OR(F1123="Standard domestic 15% (Box 7)",F1123="Import - VAT paid at customs (Box 8)",F1123="Import - Reverse charge (Box 9)"),ROUND(H1123*Setup!$B$9,2),0))</f>
        <v/>
      </c>
      <c r="Q1123" s="34">
        <f>IF(A1123="","",I1123-P1123)</f>
        <v/>
      </c>
      <c r="R1123" s="34">
        <f>IF(A1123="","",IF(L1123="Yes",I1123,0))</f>
        <v/>
      </c>
      <c r="S1123" s="34">
        <f>IF(A1123="","",IF(AND(L1123="Yes",K1123="Yes",NOT(ISNUMBER(SEARCH("blocked",G1123))),OR(F1123="Standard domestic 15% (Box 7)",F1123="Import - VAT paid at customs (Box 8)",F1123="Import - Reverse charge (Box 9)"),OR(F1123&lt;&gt;"Standard domestic 15% (Box 7)",AND(LEN(D1123)=15,LEFT(D1123,1)="3",RIGHT(D1123,1)="3",ISNUMBER(--D1123)))),I1123,0))</f>
        <v/>
      </c>
      <c r="T1123" s="34">
        <f>IF(A1123="","",R1123-S1123)</f>
        <v/>
      </c>
      <c r="U1123" s="23">
        <f>IF(A1123="","",IF(O1123=0,"Outside audit periods; ","")&amp;IF(F1123="","No VAT category; ","")&amp;IF(ABS(Q1123)&gt;Setup!$B$10,"VAT ≠ 15% × net; ","")&amp;IF(AND(F1123="Standard domestic 15% (Box 7)",NOT(AND(LEN(D1123)=15,LEFT(D1123,1)="3",RIGHT(D1123,1)="3",ISNUMBER(--D1123)))),"Invalid/missing supplier VAT no; ","")&amp;IF(AND(L1123="Yes",K1123&lt;&gt;"Yes"),"VAT claimed without valid tax invoice; ","")&amp;IF(AND(L1123="Yes",ISNUMBER(SEARCH("blocked",G1123))),"Blocked input VAT claimed; ","")&amp;IF(AND(F1123="Import - VAT paid at customs (Box 8)",M1123=""),"Customs declaration no missing; ","")&amp;IF(AND(F1123="Import - Reverse charge (Box 9)",E1123="Saudi Arabia"),"RCM used for a local supplier; ","")&amp;IF(AND(L1123="Yes",NOT(OR(F1123="Standard domestic 15% (Box 7)",F1123="Import - VAT paid at customs (Box 8)",F1123="Import - Reverse charge (Box 9)"))),"VAT claimed on non-taxable category; ",""))</f>
        <v/>
      </c>
    </row>
    <row r="1124">
      <c r="A1124" s="17" t="n"/>
      <c r="B1124" s="14" t="n"/>
      <c r="C1124" s="14" t="n"/>
      <c r="D1124" s="16" t="n"/>
      <c r="E1124" s="14" t="n"/>
      <c r="F1124" s="14" t="n"/>
      <c r="G1124" s="14" t="n"/>
      <c r="H1124" s="19" t="n"/>
      <c r="I1124" s="19" t="n"/>
      <c r="J1124" s="34">
        <f>IF(A1124="","",H1124+I1124)</f>
        <v/>
      </c>
      <c r="K1124" s="14" t="n"/>
      <c r="L1124" s="14" t="n"/>
      <c r="M1124" s="14" t="n"/>
      <c r="N1124" s="14" t="n"/>
      <c r="O1124" s="20">
        <f>IF(A1124="","",SUMPRODUCT((A1124&gt;=Setup!$C$19:$C$30)*(A1124&lt;=Setup!$D$19:$D$30)*Setup!$A$19:$A$30))</f>
        <v/>
      </c>
      <c r="P1124" s="34">
        <f>IF(A1124="","",IF(OR(F1124="Standard domestic 15% (Box 7)",F1124="Import - VAT paid at customs (Box 8)",F1124="Import - Reverse charge (Box 9)"),ROUND(H1124*Setup!$B$9,2),0))</f>
        <v/>
      </c>
      <c r="Q1124" s="34">
        <f>IF(A1124="","",I1124-P1124)</f>
        <v/>
      </c>
      <c r="R1124" s="34">
        <f>IF(A1124="","",IF(L1124="Yes",I1124,0))</f>
        <v/>
      </c>
      <c r="S1124" s="34">
        <f>IF(A1124="","",IF(AND(L1124="Yes",K1124="Yes",NOT(ISNUMBER(SEARCH("blocked",G1124))),OR(F1124="Standard domestic 15% (Box 7)",F1124="Import - VAT paid at customs (Box 8)",F1124="Import - Reverse charge (Box 9)"),OR(F1124&lt;&gt;"Standard domestic 15% (Box 7)",AND(LEN(D1124)=15,LEFT(D1124,1)="3",RIGHT(D1124,1)="3",ISNUMBER(--D1124)))),I1124,0))</f>
        <v/>
      </c>
      <c r="T1124" s="34">
        <f>IF(A1124="","",R1124-S1124)</f>
        <v/>
      </c>
      <c r="U1124" s="23">
        <f>IF(A1124="","",IF(O1124=0,"Outside audit periods; ","")&amp;IF(F1124="","No VAT category; ","")&amp;IF(ABS(Q1124)&gt;Setup!$B$10,"VAT ≠ 15% × net; ","")&amp;IF(AND(F1124="Standard domestic 15% (Box 7)",NOT(AND(LEN(D1124)=15,LEFT(D1124,1)="3",RIGHT(D1124,1)="3",ISNUMBER(--D1124)))),"Invalid/missing supplier VAT no; ","")&amp;IF(AND(L1124="Yes",K1124&lt;&gt;"Yes"),"VAT claimed without valid tax invoice; ","")&amp;IF(AND(L1124="Yes",ISNUMBER(SEARCH("blocked",G1124))),"Blocked input VAT claimed; ","")&amp;IF(AND(F1124="Import - VAT paid at customs (Box 8)",M1124=""),"Customs declaration no missing; ","")&amp;IF(AND(F1124="Import - Reverse charge (Box 9)",E1124="Saudi Arabia"),"RCM used for a local supplier; ","")&amp;IF(AND(L1124="Yes",NOT(OR(F1124="Standard domestic 15% (Box 7)",F1124="Import - VAT paid at customs (Box 8)",F1124="Import - Reverse charge (Box 9)"))),"VAT claimed on non-taxable category; ",""))</f>
        <v/>
      </c>
    </row>
    <row r="1125">
      <c r="A1125" s="17" t="n"/>
      <c r="B1125" s="14" t="n"/>
      <c r="C1125" s="14" t="n"/>
      <c r="D1125" s="16" t="n"/>
      <c r="E1125" s="14" t="n"/>
      <c r="F1125" s="14" t="n"/>
      <c r="G1125" s="14" t="n"/>
      <c r="H1125" s="19" t="n"/>
      <c r="I1125" s="19" t="n"/>
      <c r="J1125" s="34">
        <f>IF(A1125="","",H1125+I1125)</f>
        <v/>
      </c>
      <c r="K1125" s="14" t="n"/>
      <c r="L1125" s="14" t="n"/>
      <c r="M1125" s="14" t="n"/>
      <c r="N1125" s="14" t="n"/>
      <c r="O1125" s="20">
        <f>IF(A1125="","",SUMPRODUCT((A1125&gt;=Setup!$C$19:$C$30)*(A1125&lt;=Setup!$D$19:$D$30)*Setup!$A$19:$A$30))</f>
        <v/>
      </c>
      <c r="P1125" s="34">
        <f>IF(A1125="","",IF(OR(F1125="Standard domestic 15% (Box 7)",F1125="Import - VAT paid at customs (Box 8)",F1125="Import - Reverse charge (Box 9)"),ROUND(H1125*Setup!$B$9,2),0))</f>
        <v/>
      </c>
      <c r="Q1125" s="34">
        <f>IF(A1125="","",I1125-P1125)</f>
        <v/>
      </c>
      <c r="R1125" s="34">
        <f>IF(A1125="","",IF(L1125="Yes",I1125,0))</f>
        <v/>
      </c>
      <c r="S1125" s="34">
        <f>IF(A1125="","",IF(AND(L1125="Yes",K1125="Yes",NOT(ISNUMBER(SEARCH("blocked",G1125))),OR(F1125="Standard domestic 15% (Box 7)",F1125="Import - VAT paid at customs (Box 8)",F1125="Import - Reverse charge (Box 9)"),OR(F1125&lt;&gt;"Standard domestic 15% (Box 7)",AND(LEN(D1125)=15,LEFT(D1125,1)="3",RIGHT(D1125,1)="3",ISNUMBER(--D1125)))),I1125,0))</f>
        <v/>
      </c>
      <c r="T1125" s="34">
        <f>IF(A1125="","",R1125-S1125)</f>
        <v/>
      </c>
      <c r="U1125" s="23">
        <f>IF(A1125="","",IF(O1125=0,"Outside audit periods; ","")&amp;IF(F1125="","No VAT category; ","")&amp;IF(ABS(Q1125)&gt;Setup!$B$10,"VAT ≠ 15% × net; ","")&amp;IF(AND(F1125="Standard domestic 15% (Box 7)",NOT(AND(LEN(D1125)=15,LEFT(D1125,1)="3",RIGHT(D1125,1)="3",ISNUMBER(--D1125)))),"Invalid/missing supplier VAT no; ","")&amp;IF(AND(L1125="Yes",K1125&lt;&gt;"Yes"),"VAT claimed without valid tax invoice; ","")&amp;IF(AND(L1125="Yes",ISNUMBER(SEARCH("blocked",G1125))),"Blocked input VAT claimed; ","")&amp;IF(AND(F1125="Import - VAT paid at customs (Box 8)",M1125=""),"Customs declaration no missing; ","")&amp;IF(AND(F1125="Import - Reverse charge (Box 9)",E1125="Saudi Arabia"),"RCM used for a local supplier; ","")&amp;IF(AND(L1125="Yes",NOT(OR(F1125="Standard domestic 15% (Box 7)",F1125="Import - VAT paid at customs (Box 8)",F1125="Import - Reverse charge (Box 9)"))),"VAT claimed on non-taxable category; ",""))</f>
        <v/>
      </c>
    </row>
    <row r="1126">
      <c r="A1126" s="17" t="n"/>
      <c r="B1126" s="14" t="n"/>
      <c r="C1126" s="14" t="n"/>
      <c r="D1126" s="16" t="n"/>
      <c r="E1126" s="14" t="n"/>
      <c r="F1126" s="14" t="n"/>
      <c r="G1126" s="14" t="n"/>
      <c r="H1126" s="19" t="n"/>
      <c r="I1126" s="19" t="n"/>
      <c r="J1126" s="34">
        <f>IF(A1126="","",H1126+I1126)</f>
        <v/>
      </c>
      <c r="K1126" s="14" t="n"/>
      <c r="L1126" s="14" t="n"/>
      <c r="M1126" s="14" t="n"/>
      <c r="N1126" s="14" t="n"/>
      <c r="O1126" s="20">
        <f>IF(A1126="","",SUMPRODUCT((A1126&gt;=Setup!$C$19:$C$30)*(A1126&lt;=Setup!$D$19:$D$30)*Setup!$A$19:$A$30))</f>
        <v/>
      </c>
      <c r="P1126" s="34">
        <f>IF(A1126="","",IF(OR(F1126="Standard domestic 15% (Box 7)",F1126="Import - VAT paid at customs (Box 8)",F1126="Import - Reverse charge (Box 9)"),ROUND(H1126*Setup!$B$9,2),0))</f>
        <v/>
      </c>
      <c r="Q1126" s="34">
        <f>IF(A1126="","",I1126-P1126)</f>
        <v/>
      </c>
      <c r="R1126" s="34">
        <f>IF(A1126="","",IF(L1126="Yes",I1126,0))</f>
        <v/>
      </c>
      <c r="S1126" s="34">
        <f>IF(A1126="","",IF(AND(L1126="Yes",K1126="Yes",NOT(ISNUMBER(SEARCH("blocked",G1126))),OR(F1126="Standard domestic 15% (Box 7)",F1126="Import - VAT paid at customs (Box 8)",F1126="Import - Reverse charge (Box 9)"),OR(F1126&lt;&gt;"Standard domestic 15% (Box 7)",AND(LEN(D1126)=15,LEFT(D1126,1)="3",RIGHT(D1126,1)="3",ISNUMBER(--D1126)))),I1126,0))</f>
        <v/>
      </c>
      <c r="T1126" s="34">
        <f>IF(A1126="","",R1126-S1126)</f>
        <v/>
      </c>
      <c r="U1126" s="23">
        <f>IF(A1126="","",IF(O1126=0,"Outside audit periods; ","")&amp;IF(F1126="","No VAT category; ","")&amp;IF(ABS(Q1126)&gt;Setup!$B$10,"VAT ≠ 15% × net; ","")&amp;IF(AND(F1126="Standard domestic 15% (Box 7)",NOT(AND(LEN(D1126)=15,LEFT(D1126,1)="3",RIGHT(D1126,1)="3",ISNUMBER(--D1126)))),"Invalid/missing supplier VAT no; ","")&amp;IF(AND(L1126="Yes",K1126&lt;&gt;"Yes"),"VAT claimed without valid tax invoice; ","")&amp;IF(AND(L1126="Yes",ISNUMBER(SEARCH("blocked",G1126))),"Blocked input VAT claimed; ","")&amp;IF(AND(F1126="Import - VAT paid at customs (Box 8)",M1126=""),"Customs declaration no missing; ","")&amp;IF(AND(F1126="Import - Reverse charge (Box 9)",E1126="Saudi Arabia"),"RCM used for a local supplier; ","")&amp;IF(AND(L1126="Yes",NOT(OR(F1126="Standard domestic 15% (Box 7)",F1126="Import - VAT paid at customs (Box 8)",F1126="Import - Reverse charge (Box 9)"))),"VAT claimed on non-taxable category; ",""))</f>
        <v/>
      </c>
    </row>
    <row r="1127">
      <c r="A1127" s="17" t="n"/>
      <c r="B1127" s="14" t="n"/>
      <c r="C1127" s="14" t="n"/>
      <c r="D1127" s="16" t="n"/>
      <c r="E1127" s="14" t="n"/>
      <c r="F1127" s="14" t="n"/>
      <c r="G1127" s="14" t="n"/>
      <c r="H1127" s="19" t="n"/>
      <c r="I1127" s="19" t="n"/>
      <c r="J1127" s="34">
        <f>IF(A1127="","",H1127+I1127)</f>
        <v/>
      </c>
      <c r="K1127" s="14" t="n"/>
      <c r="L1127" s="14" t="n"/>
      <c r="M1127" s="14" t="n"/>
      <c r="N1127" s="14" t="n"/>
      <c r="O1127" s="20">
        <f>IF(A1127="","",SUMPRODUCT((A1127&gt;=Setup!$C$19:$C$30)*(A1127&lt;=Setup!$D$19:$D$30)*Setup!$A$19:$A$30))</f>
        <v/>
      </c>
      <c r="P1127" s="34">
        <f>IF(A1127="","",IF(OR(F1127="Standard domestic 15% (Box 7)",F1127="Import - VAT paid at customs (Box 8)",F1127="Import - Reverse charge (Box 9)"),ROUND(H1127*Setup!$B$9,2),0))</f>
        <v/>
      </c>
      <c r="Q1127" s="34">
        <f>IF(A1127="","",I1127-P1127)</f>
        <v/>
      </c>
      <c r="R1127" s="34">
        <f>IF(A1127="","",IF(L1127="Yes",I1127,0))</f>
        <v/>
      </c>
      <c r="S1127" s="34">
        <f>IF(A1127="","",IF(AND(L1127="Yes",K1127="Yes",NOT(ISNUMBER(SEARCH("blocked",G1127))),OR(F1127="Standard domestic 15% (Box 7)",F1127="Import - VAT paid at customs (Box 8)",F1127="Import - Reverse charge (Box 9)"),OR(F1127&lt;&gt;"Standard domestic 15% (Box 7)",AND(LEN(D1127)=15,LEFT(D1127,1)="3",RIGHT(D1127,1)="3",ISNUMBER(--D1127)))),I1127,0))</f>
        <v/>
      </c>
      <c r="T1127" s="34">
        <f>IF(A1127="","",R1127-S1127)</f>
        <v/>
      </c>
      <c r="U1127" s="23">
        <f>IF(A1127="","",IF(O1127=0,"Outside audit periods; ","")&amp;IF(F1127="","No VAT category; ","")&amp;IF(ABS(Q1127)&gt;Setup!$B$10,"VAT ≠ 15% × net; ","")&amp;IF(AND(F1127="Standard domestic 15% (Box 7)",NOT(AND(LEN(D1127)=15,LEFT(D1127,1)="3",RIGHT(D1127,1)="3",ISNUMBER(--D1127)))),"Invalid/missing supplier VAT no; ","")&amp;IF(AND(L1127="Yes",K1127&lt;&gt;"Yes"),"VAT claimed without valid tax invoice; ","")&amp;IF(AND(L1127="Yes",ISNUMBER(SEARCH("blocked",G1127))),"Blocked input VAT claimed; ","")&amp;IF(AND(F1127="Import - VAT paid at customs (Box 8)",M1127=""),"Customs declaration no missing; ","")&amp;IF(AND(F1127="Import - Reverse charge (Box 9)",E1127="Saudi Arabia"),"RCM used for a local supplier; ","")&amp;IF(AND(L1127="Yes",NOT(OR(F1127="Standard domestic 15% (Box 7)",F1127="Import - VAT paid at customs (Box 8)",F1127="Import - Reverse charge (Box 9)"))),"VAT claimed on non-taxable category; ",""))</f>
        <v/>
      </c>
    </row>
    <row r="1128">
      <c r="A1128" s="17" t="n"/>
      <c r="B1128" s="14" t="n"/>
      <c r="C1128" s="14" t="n"/>
      <c r="D1128" s="16" t="n"/>
      <c r="E1128" s="14" t="n"/>
      <c r="F1128" s="14" t="n"/>
      <c r="G1128" s="14" t="n"/>
      <c r="H1128" s="19" t="n"/>
      <c r="I1128" s="19" t="n"/>
      <c r="J1128" s="34">
        <f>IF(A1128="","",H1128+I1128)</f>
        <v/>
      </c>
      <c r="K1128" s="14" t="n"/>
      <c r="L1128" s="14" t="n"/>
      <c r="M1128" s="14" t="n"/>
      <c r="N1128" s="14" t="n"/>
      <c r="O1128" s="20">
        <f>IF(A1128="","",SUMPRODUCT((A1128&gt;=Setup!$C$19:$C$30)*(A1128&lt;=Setup!$D$19:$D$30)*Setup!$A$19:$A$30))</f>
        <v/>
      </c>
      <c r="P1128" s="34">
        <f>IF(A1128="","",IF(OR(F1128="Standard domestic 15% (Box 7)",F1128="Import - VAT paid at customs (Box 8)",F1128="Import - Reverse charge (Box 9)"),ROUND(H1128*Setup!$B$9,2),0))</f>
        <v/>
      </c>
      <c r="Q1128" s="34">
        <f>IF(A1128="","",I1128-P1128)</f>
        <v/>
      </c>
      <c r="R1128" s="34">
        <f>IF(A1128="","",IF(L1128="Yes",I1128,0))</f>
        <v/>
      </c>
      <c r="S1128" s="34">
        <f>IF(A1128="","",IF(AND(L1128="Yes",K1128="Yes",NOT(ISNUMBER(SEARCH("blocked",G1128))),OR(F1128="Standard domestic 15% (Box 7)",F1128="Import - VAT paid at customs (Box 8)",F1128="Import - Reverse charge (Box 9)"),OR(F1128&lt;&gt;"Standard domestic 15% (Box 7)",AND(LEN(D1128)=15,LEFT(D1128,1)="3",RIGHT(D1128,1)="3",ISNUMBER(--D1128)))),I1128,0))</f>
        <v/>
      </c>
      <c r="T1128" s="34">
        <f>IF(A1128="","",R1128-S1128)</f>
        <v/>
      </c>
      <c r="U1128" s="23">
        <f>IF(A1128="","",IF(O1128=0,"Outside audit periods; ","")&amp;IF(F1128="","No VAT category; ","")&amp;IF(ABS(Q1128)&gt;Setup!$B$10,"VAT ≠ 15% × net; ","")&amp;IF(AND(F1128="Standard domestic 15% (Box 7)",NOT(AND(LEN(D1128)=15,LEFT(D1128,1)="3",RIGHT(D1128,1)="3",ISNUMBER(--D1128)))),"Invalid/missing supplier VAT no; ","")&amp;IF(AND(L1128="Yes",K1128&lt;&gt;"Yes"),"VAT claimed without valid tax invoice; ","")&amp;IF(AND(L1128="Yes",ISNUMBER(SEARCH("blocked",G1128))),"Blocked input VAT claimed; ","")&amp;IF(AND(F1128="Import - VAT paid at customs (Box 8)",M1128=""),"Customs declaration no missing; ","")&amp;IF(AND(F1128="Import - Reverse charge (Box 9)",E1128="Saudi Arabia"),"RCM used for a local supplier; ","")&amp;IF(AND(L1128="Yes",NOT(OR(F1128="Standard domestic 15% (Box 7)",F1128="Import - VAT paid at customs (Box 8)",F1128="Import - Reverse charge (Box 9)"))),"VAT claimed on non-taxable category; ",""))</f>
        <v/>
      </c>
    </row>
    <row r="1129">
      <c r="A1129" s="17" t="n"/>
      <c r="B1129" s="14" t="n"/>
      <c r="C1129" s="14" t="n"/>
      <c r="D1129" s="16" t="n"/>
      <c r="E1129" s="14" t="n"/>
      <c r="F1129" s="14" t="n"/>
      <c r="G1129" s="14" t="n"/>
      <c r="H1129" s="19" t="n"/>
      <c r="I1129" s="19" t="n"/>
      <c r="J1129" s="34">
        <f>IF(A1129="","",H1129+I1129)</f>
        <v/>
      </c>
      <c r="K1129" s="14" t="n"/>
      <c r="L1129" s="14" t="n"/>
      <c r="M1129" s="14" t="n"/>
      <c r="N1129" s="14" t="n"/>
      <c r="O1129" s="20">
        <f>IF(A1129="","",SUMPRODUCT((A1129&gt;=Setup!$C$19:$C$30)*(A1129&lt;=Setup!$D$19:$D$30)*Setup!$A$19:$A$30))</f>
        <v/>
      </c>
      <c r="P1129" s="34">
        <f>IF(A1129="","",IF(OR(F1129="Standard domestic 15% (Box 7)",F1129="Import - VAT paid at customs (Box 8)",F1129="Import - Reverse charge (Box 9)"),ROUND(H1129*Setup!$B$9,2),0))</f>
        <v/>
      </c>
      <c r="Q1129" s="34">
        <f>IF(A1129="","",I1129-P1129)</f>
        <v/>
      </c>
      <c r="R1129" s="34">
        <f>IF(A1129="","",IF(L1129="Yes",I1129,0))</f>
        <v/>
      </c>
      <c r="S1129" s="34">
        <f>IF(A1129="","",IF(AND(L1129="Yes",K1129="Yes",NOT(ISNUMBER(SEARCH("blocked",G1129))),OR(F1129="Standard domestic 15% (Box 7)",F1129="Import - VAT paid at customs (Box 8)",F1129="Import - Reverse charge (Box 9)"),OR(F1129&lt;&gt;"Standard domestic 15% (Box 7)",AND(LEN(D1129)=15,LEFT(D1129,1)="3",RIGHT(D1129,1)="3",ISNUMBER(--D1129)))),I1129,0))</f>
        <v/>
      </c>
      <c r="T1129" s="34">
        <f>IF(A1129="","",R1129-S1129)</f>
        <v/>
      </c>
      <c r="U1129" s="23">
        <f>IF(A1129="","",IF(O1129=0,"Outside audit periods; ","")&amp;IF(F1129="","No VAT category; ","")&amp;IF(ABS(Q1129)&gt;Setup!$B$10,"VAT ≠ 15% × net; ","")&amp;IF(AND(F1129="Standard domestic 15% (Box 7)",NOT(AND(LEN(D1129)=15,LEFT(D1129,1)="3",RIGHT(D1129,1)="3",ISNUMBER(--D1129)))),"Invalid/missing supplier VAT no; ","")&amp;IF(AND(L1129="Yes",K1129&lt;&gt;"Yes"),"VAT claimed without valid tax invoice; ","")&amp;IF(AND(L1129="Yes",ISNUMBER(SEARCH("blocked",G1129))),"Blocked input VAT claimed; ","")&amp;IF(AND(F1129="Import - VAT paid at customs (Box 8)",M1129=""),"Customs declaration no missing; ","")&amp;IF(AND(F1129="Import - Reverse charge (Box 9)",E1129="Saudi Arabia"),"RCM used for a local supplier; ","")&amp;IF(AND(L1129="Yes",NOT(OR(F1129="Standard domestic 15% (Box 7)",F1129="Import - VAT paid at customs (Box 8)",F1129="Import - Reverse charge (Box 9)"))),"VAT claimed on non-taxable category; ",""))</f>
        <v/>
      </c>
    </row>
    <row r="1130">
      <c r="A1130" s="17" t="n"/>
      <c r="B1130" s="14" t="n"/>
      <c r="C1130" s="14" t="n"/>
      <c r="D1130" s="16" t="n"/>
      <c r="E1130" s="14" t="n"/>
      <c r="F1130" s="14" t="n"/>
      <c r="G1130" s="14" t="n"/>
      <c r="H1130" s="19" t="n"/>
      <c r="I1130" s="19" t="n"/>
      <c r="J1130" s="34">
        <f>IF(A1130="","",H1130+I1130)</f>
        <v/>
      </c>
      <c r="K1130" s="14" t="n"/>
      <c r="L1130" s="14" t="n"/>
      <c r="M1130" s="14" t="n"/>
      <c r="N1130" s="14" t="n"/>
      <c r="O1130" s="20">
        <f>IF(A1130="","",SUMPRODUCT((A1130&gt;=Setup!$C$19:$C$30)*(A1130&lt;=Setup!$D$19:$D$30)*Setup!$A$19:$A$30))</f>
        <v/>
      </c>
      <c r="P1130" s="34">
        <f>IF(A1130="","",IF(OR(F1130="Standard domestic 15% (Box 7)",F1130="Import - VAT paid at customs (Box 8)",F1130="Import - Reverse charge (Box 9)"),ROUND(H1130*Setup!$B$9,2),0))</f>
        <v/>
      </c>
      <c r="Q1130" s="34">
        <f>IF(A1130="","",I1130-P1130)</f>
        <v/>
      </c>
      <c r="R1130" s="34">
        <f>IF(A1130="","",IF(L1130="Yes",I1130,0))</f>
        <v/>
      </c>
      <c r="S1130" s="34">
        <f>IF(A1130="","",IF(AND(L1130="Yes",K1130="Yes",NOT(ISNUMBER(SEARCH("blocked",G1130))),OR(F1130="Standard domestic 15% (Box 7)",F1130="Import - VAT paid at customs (Box 8)",F1130="Import - Reverse charge (Box 9)"),OR(F1130&lt;&gt;"Standard domestic 15% (Box 7)",AND(LEN(D1130)=15,LEFT(D1130,1)="3",RIGHT(D1130,1)="3",ISNUMBER(--D1130)))),I1130,0))</f>
        <v/>
      </c>
      <c r="T1130" s="34">
        <f>IF(A1130="","",R1130-S1130)</f>
        <v/>
      </c>
      <c r="U1130" s="23">
        <f>IF(A1130="","",IF(O1130=0,"Outside audit periods; ","")&amp;IF(F1130="","No VAT category; ","")&amp;IF(ABS(Q1130)&gt;Setup!$B$10,"VAT ≠ 15% × net; ","")&amp;IF(AND(F1130="Standard domestic 15% (Box 7)",NOT(AND(LEN(D1130)=15,LEFT(D1130,1)="3",RIGHT(D1130,1)="3",ISNUMBER(--D1130)))),"Invalid/missing supplier VAT no; ","")&amp;IF(AND(L1130="Yes",K1130&lt;&gt;"Yes"),"VAT claimed without valid tax invoice; ","")&amp;IF(AND(L1130="Yes",ISNUMBER(SEARCH("blocked",G1130))),"Blocked input VAT claimed; ","")&amp;IF(AND(F1130="Import - VAT paid at customs (Box 8)",M1130=""),"Customs declaration no missing; ","")&amp;IF(AND(F1130="Import - Reverse charge (Box 9)",E1130="Saudi Arabia"),"RCM used for a local supplier; ","")&amp;IF(AND(L1130="Yes",NOT(OR(F1130="Standard domestic 15% (Box 7)",F1130="Import - VAT paid at customs (Box 8)",F1130="Import - Reverse charge (Box 9)"))),"VAT claimed on non-taxable category; ",""))</f>
        <v/>
      </c>
    </row>
    <row r="1131">
      <c r="A1131" s="17" t="n"/>
      <c r="B1131" s="14" t="n"/>
      <c r="C1131" s="14" t="n"/>
      <c r="D1131" s="16" t="n"/>
      <c r="E1131" s="14" t="n"/>
      <c r="F1131" s="14" t="n"/>
      <c r="G1131" s="14" t="n"/>
      <c r="H1131" s="19" t="n"/>
      <c r="I1131" s="19" t="n"/>
      <c r="J1131" s="34">
        <f>IF(A1131="","",H1131+I1131)</f>
        <v/>
      </c>
      <c r="K1131" s="14" t="n"/>
      <c r="L1131" s="14" t="n"/>
      <c r="M1131" s="14" t="n"/>
      <c r="N1131" s="14" t="n"/>
      <c r="O1131" s="20">
        <f>IF(A1131="","",SUMPRODUCT((A1131&gt;=Setup!$C$19:$C$30)*(A1131&lt;=Setup!$D$19:$D$30)*Setup!$A$19:$A$30))</f>
        <v/>
      </c>
      <c r="P1131" s="34">
        <f>IF(A1131="","",IF(OR(F1131="Standard domestic 15% (Box 7)",F1131="Import - VAT paid at customs (Box 8)",F1131="Import - Reverse charge (Box 9)"),ROUND(H1131*Setup!$B$9,2),0))</f>
        <v/>
      </c>
      <c r="Q1131" s="34">
        <f>IF(A1131="","",I1131-P1131)</f>
        <v/>
      </c>
      <c r="R1131" s="34">
        <f>IF(A1131="","",IF(L1131="Yes",I1131,0))</f>
        <v/>
      </c>
      <c r="S1131" s="34">
        <f>IF(A1131="","",IF(AND(L1131="Yes",K1131="Yes",NOT(ISNUMBER(SEARCH("blocked",G1131))),OR(F1131="Standard domestic 15% (Box 7)",F1131="Import - VAT paid at customs (Box 8)",F1131="Import - Reverse charge (Box 9)"),OR(F1131&lt;&gt;"Standard domestic 15% (Box 7)",AND(LEN(D1131)=15,LEFT(D1131,1)="3",RIGHT(D1131,1)="3",ISNUMBER(--D1131)))),I1131,0))</f>
        <v/>
      </c>
      <c r="T1131" s="34">
        <f>IF(A1131="","",R1131-S1131)</f>
        <v/>
      </c>
      <c r="U1131" s="23">
        <f>IF(A1131="","",IF(O1131=0,"Outside audit periods; ","")&amp;IF(F1131="","No VAT category; ","")&amp;IF(ABS(Q1131)&gt;Setup!$B$10,"VAT ≠ 15% × net; ","")&amp;IF(AND(F1131="Standard domestic 15% (Box 7)",NOT(AND(LEN(D1131)=15,LEFT(D1131,1)="3",RIGHT(D1131,1)="3",ISNUMBER(--D1131)))),"Invalid/missing supplier VAT no; ","")&amp;IF(AND(L1131="Yes",K1131&lt;&gt;"Yes"),"VAT claimed without valid tax invoice; ","")&amp;IF(AND(L1131="Yes",ISNUMBER(SEARCH("blocked",G1131))),"Blocked input VAT claimed; ","")&amp;IF(AND(F1131="Import - VAT paid at customs (Box 8)",M1131=""),"Customs declaration no missing; ","")&amp;IF(AND(F1131="Import - Reverse charge (Box 9)",E1131="Saudi Arabia"),"RCM used for a local supplier; ","")&amp;IF(AND(L1131="Yes",NOT(OR(F1131="Standard domestic 15% (Box 7)",F1131="Import - VAT paid at customs (Box 8)",F1131="Import - Reverse charge (Box 9)"))),"VAT claimed on non-taxable category; ",""))</f>
        <v/>
      </c>
    </row>
    <row r="1132">
      <c r="A1132" s="17" t="n"/>
      <c r="B1132" s="14" t="n"/>
      <c r="C1132" s="14" t="n"/>
      <c r="D1132" s="16" t="n"/>
      <c r="E1132" s="14" t="n"/>
      <c r="F1132" s="14" t="n"/>
      <c r="G1132" s="14" t="n"/>
      <c r="H1132" s="19" t="n"/>
      <c r="I1132" s="19" t="n"/>
      <c r="J1132" s="34">
        <f>IF(A1132="","",H1132+I1132)</f>
        <v/>
      </c>
      <c r="K1132" s="14" t="n"/>
      <c r="L1132" s="14" t="n"/>
      <c r="M1132" s="14" t="n"/>
      <c r="N1132" s="14" t="n"/>
      <c r="O1132" s="20">
        <f>IF(A1132="","",SUMPRODUCT((A1132&gt;=Setup!$C$19:$C$30)*(A1132&lt;=Setup!$D$19:$D$30)*Setup!$A$19:$A$30))</f>
        <v/>
      </c>
      <c r="P1132" s="34">
        <f>IF(A1132="","",IF(OR(F1132="Standard domestic 15% (Box 7)",F1132="Import - VAT paid at customs (Box 8)",F1132="Import - Reverse charge (Box 9)"),ROUND(H1132*Setup!$B$9,2),0))</f>
        <v/>
      </c>
      <c r="Q1132" s="34">
        <f>IF(A1132="","",I1132-P1132)</f>
        <v/>
      </c>
      <c r="R1132" s="34">
        <f>IF(A1132="","",IF(L1132="Yes",I1132,0))</f>
        <v/>
      </c>
      <c r="S1132" s="34">
        <f>IF(A1132="","",IF(AND(L1132="Yes",K1132="Yes",NOT(ISNUMBER(SEARCH("blocked",G1132))),OR(F1132="Standard domestic 15% (Box 7)",F1132="Import - VAT paid at customs (Box 8)",F1132="Import - Reverse charge (Box 9)"),OR(F1132&lt;&gt;"Standard domestic 15% (Box 7)",AND(LEN(D1132)=15,LEFT(D1132,1)="3",RIGHT(D1132,1)="3",ISNUMBER(--D1132)))),I1132,0))</f>
        <v/>
      </c>
      <c r="T1132" s="34">
        <f>IF(A1132="","",R1132-S1132)</f>
        <v/>
      </c>
      <c r="U1132" s="23">
        <f>IF(A1132="","",IF(O1132=0,"Outside audit periods; ","")&amp;IF(F1132="","No VAT category; ","")&amp;IF(ABS(Q1132)&gt;Setup!$B$10,"VAT ≠ 15% × net; ","")&amp;IF(AND(F1132="Standard domestic 15% (Box 7)",NOT(AND(LEN(D1132)=15,LEFT(D1132,1)="3",RIGHT(D1132,1)="3",ISNUMBER(--D1132)))),"Invalid/missing supplier VAT no; ","")&amp;IF(AND(L1132="Yes",K1132&lt;&gt;"Yes"),"VAT claimed without valid tax invoice; ","")&amp;IF(AND(L1132="Yes",ISNUMBER(SEARCH("blocked",G1132))),"Blocked input VAT claimed; ","")&amp;IF(AND(F1132="Import - VAT paid at customs (Box 8)",M1132=""),"Customs declaration no missing; ","")&amp;IF(AND(F1132="Import - Reverse charge (Box 9)",E1132="Saudi Arabia"),"RCM used for a local supplier; ","")&amp;IF(AND(L1132="Yes",NOT(OR(F1132="Standard domestic 15% (Box 7)",F1132="Import - VAT paid at customs (Box 8)",F1132="Import - Reverse charge (Box 9)"))),"VAT claimed on non-taxable category; ",""))</f>
        <v/>
      </c>
    </row>
    <row r="1133">
      <c r="A1133" s="17" t="n"/>
      <c r="B1133" s="14" t="n"/>
      <c r="C1133" s="14" t="n"/>
      <c r="D1133" s="16" t="n"/>
      <c r="E1133" s="14" t="n"/>
      <c r="F1133" s="14" t="n"/>
      <c r="G1133" s="14" t="n"/>
      <c r="H1133" s="19" t="n"/>
      <c r="I1133" s="19" t="n"/>
      <c r="J1133" s="34">
        <f>IF(A1133="","",H1133+I1133)</f>
        <v/>
      </c>
      <c r="K1133" s="14" t="n"/>
      <c r="L1133" s="14" t="n"/>
      <c r="M1133" s="14" t="n"/>
      <c r="N1133" s="14" t="n"/>
      <c r="O1133" s="20">
        <f>IF(A1133="","",SUMPRODUCT((A1133&gt;=Setup!$C$19:$C$30)*(A1133&lt;=Setup!$D$19:$D$30)*Setup!$A$19:$A$30))</f>
        <v/>
      </c>
      <c r="P1133" s="34">
        <f>IF(A1133="","",IF(OR(F1133="Standard domestic 15% (Box 7)",F1133="Import - VAT paid at customs (Box 8)",F1133="Import - Reverse charge (Box 9)"),ROUND(H1133*Setup!$B$9,2),0))</f>
        <v/>
      </c>
      <c r="Q1133" s="34">
        <f>IF(A1133="","",I1133-P1133)</f>
        <v/>
      </c>
      <c r="R1133" s="34">
        <f>IF(A1133="","",IF(L1133="Yes",I1133,0))</f>
        <v/>
      </c>
      <c r="S1133" s="34">
        <f>IF(A1133="","",IF(AND(L1133="Yes",K1133="Yes",NOT(ISNUMBER(SEARCH("blocked",G1133))),OR(F1133="Standard domestic 15% (Box 7)",F1133="Import - VAT paid at customs (Box 8)",F1133="Import - Reverse charge (Box 9)"),OR(F1133&lt;&gt;"Standard domestic 15% (Box 7)",AND(LEN(D1133)=15,LEFT(D1133,1)="3",RIGHT(D1133,1)="3",ISNUMBER(--D1133)))),I1133,0))</f>
        <v/>
      </c>
      <c r="T1133" s="34">
        <f>IF(A1133="","",R1133-S1133)</f>
        <v/>
      </c>
      <c r="U1133" s="23">
        <f>IF(A1133="","",IF(O1133=0,"Outside audit periods; ","")&amp;IF(F1133="","No VAT category; ","")&amp;IF(ABS(Q1133)&gt;Setup!$B$10,"VAT ≠ 15% × net; ","")&amp;IF(AND(F1133="Standard domestic 15% (Box 7)",NOT(AND(LEN(D1133)=15,LEFT(D1133,1)="3",RIGHT(D1133,1)="3",ISNUMBER(--D1133)))),"Invalid/missing supplier VAT no; ","")&amp;IF(AND(L1133="Yes",K1133&lt;&gt;"Yes"),"VAT claimed without valid tax invoice; ","")&amp;IF(AND(L1133="Yes",ISNUMBER(SEARCH("blocked",G1133))),"Blocked input VAT claimed; ","")&amp;IF(AND(F1133="Import - VAT paid at customs (Box 8)",M1133=""),"Customs declaration no missing; ","")&amp;IF(AND(F1133="Import - Reverse charge (Box 9)",E1133="Saudi Arabia"),"RCM used for a local supplier; ","")&amp;IF(AND(L1133="Yes",NOT(OR(F1133="Standard domestic 15% (Box 7)",F1133="Import - VAT paid at customs (Box 8)",F1133="Import - Reverse charge (Box 9)"))),"VAT claimed on non-taxable category; ",""))</f>
        <v/>
      </c>
    </row>
    <row r="1134">
      <c r="A1134" s="17" t="n"/>
      <c r="B1134" s="14" t="n"/>
      <c r="C1134" s="14" t="n"/>
      <c r="D1134" s="16" t="n"/>
      <c r="E1134" s="14" t="n"/>
      <c r="F1134" s="14" t="n"/>
      <c r="G1134" s="14" t="n"/>
      <c r="H1134" s="19" t="n"/>
      <c r="I1134" s="19" t="n"/>
      <c r="J1134" s="34">
        <f>IF(A1134="","",H1134+I1134)</f>
        <v/>
      </c>
      <c r="K1134" s="14" t="n"/>
      <c r="L1134" s="14" t="n"/>
      <c r="M1134" s="14" t="n"/>
      <c r="N1134" s="14" t="n"/>
      <c r="O1134" s="20">
        <f>IF(A1134="","",SUMPRODUCT((A1134&gt;=Setup!$C$19:$C$30)*(A1134&lt;=Setup!$D$19:$D$30)*Setup!$A$19:$A$30))</f>
        <v/>
      </c>
      <c r="P1134" s="34">
        <f>IF(A1134="","",IF(OR(F1134="Standard domestic 15% (Box 7)",F1134="Import - VAT paid at customs (Box 8)",F1134="Import - Reverse charge (Box 9)"),ROUND(H1134*Setup!$B$9,2),0))</f>
        <v/>
      </c>
      <c r="Q1134" s="34">
        <f>IF(A1134="","",I1134-P1134)</f>
        <v/>
      </c>
      <c r="R1134" s="34">
        <f>IF(A1134="","",IF(L1134="Yes",I1134,0))</f>
        <v/>
      </c>
      <c r="S1134" s="34">
        <f>IF(A1134="","",IF(AND(L1134="Yes",K1134="Yes",NOT(ISNUMBER(SEARCH("blocked",G1134))),OR(F1134="Standard domestic 15% (Box 7)",F1134="Import - VAT paid at customs (Box 8)",F1134="Import - Reverse charge (Box 9)"),OR(F1134&lt;&gt;"Standard domestic 15% (Box 7)",AND(LEN(D1134)=15,LEFT(D1134,1)="3",RIGHT(D1134,1)="3",ISNUMBER(--D1134)))),I1134,0))</f>
        <v/>
      </c>
      <c r="T1134" s="34">
        <f>IF(A1134="","",R1134-S1134)</f>
        <v/>
      </c>
      <c r="U1134" s="23">
        <f>IF(A1134="","",IF(O1134=0,"Outside audit periods; ","")&amp;IF(F1134="","No VAT category; ","")&amp;IF(ABS(Q1134)&gt;Setup!$B$10,"VAT ≠ 15% × net; ","")&amp;IF(AND(F1134="Standard domestic 15% (Box 7)",NOT(AND(LEN(D1134)=15,LEFT(D1134,1)="3",RIGHT(D1134,1)="3",ISNUMBER(--D1134)))),"Invalid/missing supplier VAT no; ","")&amp;IF(AND(L1134="Yes",K1134&lt;&gt;"Yes"),"VAT claimed without valid tax invoice; ","")&amp;IF(AND(L1134="Yes",ISNUMBER(SEARCH("blocked",G1134))),"Blocked input VAT claimed; ","")&amp;IF(AND(F1134="Import - VAT paid at customs (Box 8)",M1134=""),"Customs declaration no missing; ","")&amp;IF(AND(F1134="Import - Reverse charge (Box 9)",E1134="Saudi Arabia"),"RCM used for a local supplier; ","")&amp;IF(AND(L1134="Yes",NOT(OR(F1134="Standard domestic 15% (Box 7)",F1134="Import - VAT paid at customs (Box 8)",F1134="Import - Reverse charge (Box 9)"))),"VAT claimed on non-taxable category; ",""))</f>
        <v/>
      </c>
    </row>
    <row r="1135">
      <c r="A1135" s="17" t="n"/>
      <c r="B1135" s="14" t="n"/>
      <c r="C1135" s="14" t="n"/>
      <c r="D1135" s="16" t="n"/>
      <c r="E1135" s="14" t="n"/>
      <c r="F1135" s="14" t="n"/>
      <c r="G1135" s="14" t="n"/>
      <c r="H1135" s="19" t="n"/>
      <c r="I1135" s="19" t="n"/>
      <c r="J1135" s="34">
        <f>IF(A1135="","",H1135+I1135)</f>
        <v/>
      </c>
      <c r="K1135" s="14" t="n"/>
      <c r="L1135" s="14" t="n"/>
      <c r="M1135" s="14" t="n"/>
      <c r="N1135" s="14" t="n"/>
      <c r="O1135" s="20">
        <f>IF(A1135="","",SUMPRODUCT((A1135&gt;=Setup!$C$19:$C$30)*(A1135&lt;=Setup!$D$19:$D$30)*Setup!$A$19:$A$30))</f>
        <v/>
      </c>
      <c r="P1135" s="34">
        <f>IF(A1135="","",IF(OR(F1135="Standard domestic 15% (Box 7)",F1135="Import - VAT paid at customs (Box 8)",F1135="Import - Reverse charge (Box 9)"),ROUND(H1135*Setup!$B$9,2),0))</f>
        <v/>
      </c>
      <c r="Q1135" s="34">
        <f>IF(A1135="","",I1135-P1135)</f>
        <v/>
      </c>
      <c r="R1135" s="34">
        <f>IF(A1135="","",IF(L1135="Yes",I1135,0))</f>
        <v/>
      </c>
      <c r="S1135" s="34">
        <f>IF(A1135="","",IF(AND(L1135="Yes",K1135="Yes",NOT(ISNUMBER(SEARCH("blocked",G1135))),OR(F1135="Standard domestic 15% (Box 7)",F1135="Import - VAT paid at customs (Box 8)",F1135="Import - Reverse charge (Box 9)"),OR(F1135&lt;&gt;"Standard domestic 15% (Box 7)",AND(LEN(D1135)=15,LEFT(D1135,1)="3",RIGHT(D1135,1)="3",ISNUMBER(--D1135)))),I1135,0))</f>
        <v/>
      </c>
      <c r="T1135" s="34">
        <f>IF(A1135="","",R1135-S1135)</f>
        <v/>
      </c>
      <c r="U1135" s="23">
        <f>IF(A1135="","",IF(O1135=0,"Outside audit periods; ","")&amp;IF(F1135="","No VAT category; ","")&amp;IF(ABS(Q1135)&gt;Setup!$B$10,"VAT ≠ 15% × net; ","")&amp;IF(AND(F1135="Standard domestic 15% (Box 7)",NOT(AND(LEN(D1135)=15,LEFT(D1135,1)="3",RIGHT(D1135,1)="3",ISNUMBER(--D1135)))),"Invalid/missing supplier VAT no; ","")&amp;IF(AND(L1135="Yes",K1135&lt;&gt;"Yes"),"VAT claimed without valid tax invoice; ","")&amp;IF(AND(L1135="Yes",ISNUMBER(SEARCH("blocked",G1135))),"Blocked input VAT claimed; ","")&amp;IF(AND(F1135="Import - VAT paid at customs (Box 8)",M1135=""),"Customs declaration no missing; ","")&amp;IF(AND(F1135="Import - Reverse charge (Box 9)",E1135="Saudi Arabia"),"RCM used for a local supplier; ","")&amp;IF(AND(L1135="Yes",NOT(OR(F1135="Standard domestic 15% (Box 7)",F1135="Import - VAT paid at customs (Box 8)",F1135="Import - Reverse charge (Box 9)"))),"VAT claimed on non-taxable category; ",""))</f>
        <v/>
      </c>
    </row>
    <row r="1136">
      <c r="A1136" s="17" t="n"/>
      <c r="B1136" s="14" t="n"/>
      <c r="C1136" s="14" t="n"/>
      <c r="D1136" s="16" t="n"/>
      <c r="E1136" s="14" t="n"/>
      <c r="F1136" s="14" t="n"/>
      <c r="G1136" s="14" t="n"/>
      <c r="H1136" s="19" t="n"/>
      <c r="I1136" s="19" t="n"/>
      <c r="J1136" s="34">
        <f>IF(A1136="","",H1136+I1136)</f>
        <v/>
      </c>
      <c r="K1136" s="14" t="n"/>
      <c r="L1136" s="14" t="n"/>
      <c r="M1136" s="14" t="n"/>
      <c r="N1136" s="14" t="n"/>
      <c r="O1136" s="20">
        <f>IF(A1136="","",SUMPRODUCT((A1136&gt;=Setup!$C$19:$C$30)*(A1136&lt;=Setup!$D$19:$D$30)*Setup!$A$19:$A$30))</f>
        <v/>
      </c>
      <c r="P1136" s="34">
        <f>IF(A1136="","",IF(OR(F1136="Standard domestic 15% (Box 7)",F1136="Import - VAT paid at customs (Box 8)",F1136="Import - Reverse charge (Box 9)"),ROUND(H1136*Setup!$B$9,2),0))</f>
        <v/>
      </c>
      <c r="Q1136" s="34">
        <f>IF(A1136="","",I1136-P1136)</f>
        <v/>
      </c>
      <c r="R1136" s="34">
        <f>IF(A1136="","",IF(L1136="Yes",I1136,0))</f>
        <v/>
      </c>
      <c r="S1136" s="34">
        <f>IF(A1136="","",IF(AND(L1136="Yes",K1136="Yes",NOT(ISNUMBER(SEARCH("blocked",G1136))),OR(F1136="Standard domestic 15% (Box 7)",F1136="Import - VAT paid at customs (Box 8)",F1136="Import - Reverse charge (Box 9)"),OR(F1136&lt;&gt;"Standard domestic 15% (Box 7)",AND(LEN(D1136)=15,LEFT(D1136,1)="3",RIGHT(D1136,1)="3",ISNUMBER(--D1136)))),I1136,0))</f>
        <v/>
      </c>
      <c r="T1136" s="34">
        <f>IF(A1136="","",R1136-S1136)</f>
        <v/>
      </c>
      <c r="U1136" s="23">
        <f>IF(A1136="","",IF(O1136=0,"Outside audit periods; ","")&amp;IF(F1136="","No VAT category; ","")&amp;IF(ABS(Q1136)&gt;Setup!$B$10,"VAT ≠ 15% × net; ","")&amp;IF(AND(F1136="Standard domestic 15% (Box 7)",NOT(AND(LEN(D1136)=15,LEFT(D1136,1)="3",RIGHT(D1136,1)="3",ISNUMBER(--D1136)))),"Invalid/missing supplier VAT no; ","")&amp;IF(AND(L1136="Yes",K1136&lt;&gt;"Yes"),"VAT claimed without valid tax invoice; ","")&amp;IF(AND(L1136="Yes",ISNUMBER(SEARCH("blocked",G1136))),"Blocked input VAT claimed; ","")&amp;IF(AND(F1136="Import - VAT paid at customs (Box 8)",M1136=""),"Customs declaration no missing; ","")&amp;IF(AND(F1136="Import - Reverse charge (Box 9)",E1136="Saudi Arabia"),"RCM used for a local supplier; ","")&amp;IF(AND(L1136="Yes",NOT(OR(F1136="Standard domestic 15% (Box 7)",F1136="Import - VAT paid at customs (Box 8)",F1136="Import - Reverse charge (Box 9)"))),"VAT claimed on non-taxable category; ",""))</f>
        <v/>
      </c>
    </row>
    <row r="1137">
      <c r="A1137" s="17" t="n"/>
      <c r="B1137" s="14" t="n"/>
      <c r="C1137" s="14" t="n"/>
      <c r="D1137" s="16" t="n"/>
      <c r="E1137" s="14" t="n"/>
      <c r="F1137" s="14" t="n"/>
      <c r="G1137" s="14" t="n"/>
      <c r="H1137" s="19" t="n"/>
      <c r="I1137" s="19" t="n"/>
      <c r="J1137" s="34">
        <f>IF(A1137="","",H1137+I1137)</f>
        <v/>
      </c>
      <c r="K1137" s="14" t="n"/>
      <c r="L1137" s="14" t="n"/>
      <c r="M1137" s="14" t="n"/>
      <c r="N1137" s="14" t="n"/>
      <c r="O1137" s="20">
        <f>IF(A1137="","",SUMPRODUCT((A1137&gt;=Setup!$C$19:$C$30)*(A1137&lt;=Setup!$D$19:$D$30)*Setup!$A$19:$A$30))</f>
        <v/>
      </c>
      <c r="P1137" s="34">
        <f>IF(A1137="","",IF(OR(F1137="Standard domestic 15% (Box 7)",F1137="Import - VAT paid at customs (Box 8)",F1137="Import - Reverse charge (Box 9)"),ROUND(H1137*Setup!$B$9,2),0))</f>
        <v/>
      </c>
      <c r="Q1137" s="34">
        <f>IF(A1137="","",I1137-P1137)</f>
        <v/>
      </c>
      <c r="R1137" s="34">
        <f>IF(A1137="","",IF(L1137="Yes",I1137,0))</f>
        <v/>
      </c>
      <c r="S1137" s="34">
        <f>IF(A1137="","",IF(AND(L1137="Yes",K1137="Yes",NOT(ISNUMBER(SEARCH("blocked",G1137))),OR(F1137="Standard domestic 15% (Box 7)",F1137="Import - VAT paid at customs (Box 8)",F1137="Import - Reverse charge (Box 9)"),OR(F1137&lt;&gt;"Standard domestic 15% (Box 7)",AND(LEN(D1137)=15,LEFT(D1137,1)="3",RIGHT(D1137,1)="3",ISNUMBER(--D1137)))),I1137,0))</f>
        <v/>
      </c>
      <c r="T1137" s="34">
        <f>IF(A1137="","",R1137-S1137)</f>
        <v/>
      </c>
      <c r="U1137" s="23">
        <f>IF(A1137="","",IF(O1137=0,"Outside audit periods; ","")&amp;IF(F1137="","No VAT category; ","")&amp;IF(ABS(Q1137)&gt;Setup!$B$10,"VAT ≠ 15% × net; ","")&amp;IF(AND(F1137="Standard domestic 15% (Box 7)",NOT(AND(LEN(D1137)=15,LEFT(D1137,1)="3",RIGHT(D1137,1)="3",ISNUMBER(--D1137)))),"Invalid/missing supplier VAT no; ","")&amp;IF(AND(L1137="Yes",K1137&lt;&gt;"Yes"),"VAT claimed without valid tax invoice; ","")&amp;IF(AND(L1137="Yes",ISNUMBER(SEARCH("blocked",G1137))),"Blocked input VAT claimed; ","")&amp;IF(AND(F1137="Import - VAT paid at customs (Box 8)",M1137=""),"Customs declaration no missing; ","")&amp;IF(AND(F1137="Import - Reverse charge (Box 9)",E1137="Saudi Arabia"),"RCM used for a local supplier; ","")&amp;IF(AND(L1137="Yes",NOT(OR(F1137="Standard domestic 15% (Box 7)",F1137="Import - VAT paid at customs (Box 8)",F1137="Import - Reverse charge (Box 9)"))),"VAT claimed on non-taxable category; ",""))</f>
        <v/>
      </c>
    </row>
    <row r="1138">
      <c r="A1138" s="17" t="n"/>
      <c r="B1138" s="14" t="n"/>
      <c r="C1138" s="14" t="n"/>
      <c r="D1138" s="16" t="n"/>
      <c r="E1138" s="14" t="n"/>
      <c r="F1138" s="14" t="n"/>
      <c r="G1138" s="14" t="n"/>
      <c r="H1138" s="19" t="n"/>
      <c r="I1138" s="19" t="n"/>
      <c r="J1138" s="34">
        <f>IF(A1138="","",H1138+I1138)</f>
        <v/>
      </c>
      <c r="K1138" s="14" t="n"/>
      <c r="L1138" s="14" t="n"/>
      <c r="M1138" s="14" t="n"/>
      <c r="N1138" s="14" t="n"/>
      <c r="O1138" s="20">
        <f>IF(A1138="","",SUMPRODUCT((A1138&gt;=Setup!$C$19:$C$30)*(A1138&lt;=Setup!$D$19:$D$30)*Setup!$A$19:$A$30))</f>
        <v/>
      </c>
      <c r="P1138" s="34">
        <f>IF(A1138="","",IF(OR(F1138="Standard domestic 15% (Box 7)",F1138="Import - VAT paid at customs (Box 8)",F1138="Import - Reverse charge (Box 9)"),ROUND(H1138*Setup!$B$9,2),0))</f>
        <v/>
      </c>
      <c r="Q1138" s="34">
        <f>IF(A1138="","",I1138-P1138)</f>
        <v/>
      </c>
      <c r="R1138" s="34">
        <f>IF(A1138="","",IF(L1138="Yes",I1138,0))</f>
        <v/>
      </c>
      <c r="S1138" s="34">
        <f>IF(A1138="","",IF(AND(L1138="Yes",K1138="Yes",NOT(ISNUMBER(SEARCH("blocked",G1138))),OR(F1138="Standard domestic 15% (Box 7)",F1138="Import - VAT paid at customs (Box 8)",F1138="Import - Reverse charge (Box 9)"),OR(F1138&lt;&gt;"Standard domestic 15% (Box 7)",AND(LEN(D1138)=15,LEFT(D1138,1)="3",RIGHT(D1138,1)="3",ISNUMBER(--D1138)))),I1138,0))</f>
        <v/>
      </c>
      <c r="T1138" s="34">
        <f>IF(A1138="","",R1138-S1138)</f>
        <v/>
      </c>
      <c r="U1138" s="23">
        <f>IF(A1138="","",IF(O1138=0,"Outside audit periods; ","")&amp;IF(F1138="","No VAT category; ","")&amp;IF(ABS(Q1138)&gt;Setup!$B$10,"VAT ≠ 15% × net; ","")&amp;IF(AND(F1138="Standard domestic 15% (Box 7)",NOT(AND(LEN(D1138)=15,LEFT(D1138,1)="3",RIGHT(D1138,1)="3",ISNUMBER(--D1138)))),"Invalid/missing supplier VAT no; ","")&amp;IF(AND(L1138="Yes",K1138&lt;&gt;"Yes"),"VAT claimed without valid tax invoice; ","")&amp;IF(AND(L1138="Yes",ISNUMBER(SEARCH("blocked",G1138))),"Blocked input VAT claimed; ","")&amp;IF(AND(F1138="Import - VAT paid at customs (Box 8)",M1138=""),"Customs declaration no missing; ","")&amp;IF(AND(F1138="Import - Reverse charge (Box 9)",E1138="Saudi Arabia"),"RCM used for a local supplier; ","")&amp;IF(AND(L1138="Yes",NOT(OR(F1138="Standard domestic 15% (Box 7)",F1138="Import - VAT paid at customs (Box 8)",F1138="Import - Reverse charge (Box 9)"))),"VAT claimed on non-taxable category; ",""))</f>
        <v/>
      </c>
    </row>
    <row r="1139">
      <c r="A1139" s="17" t="n"/>
      <c r="B1139" s="14" t="n"/>
      <c r="C1139" s="14" t="n"/>
      <c r="D1139" s="16" t="n"/>
      <c r="E1139" s="14" t="n"/>
      <c r="F1139" s="14" t="n"/>
      <c r="G1139" s="14" t="n"/>
      <c r="H1139" s="19" t="n"/>
      <c r="I1139" s="19" t="n"/>
      <c r="J1139" s="34">
        <f>IF(A1139="","",H1139+I1139)</f>
        <v/>
      </c>
      <c r="K1139" s="14" t="n"/>
      <c r="L1139" s="14" t="n"/>
      <c r="M1139" s="14" t="n"/>
      <c r="N1139" s="14" t="n"/>
      <c r="O1139" s="20">
        <f>IF(A1139="","",SUMPRODUCT((A1139&gt;=Setup!$C$19:$C$30)*(A1139&lt;=Setup!$D$19:$D$30)*Setup!$A$19:$A$30))</f>
        <v/>
      </c>
      <c r="P1139" s="34">
        <f>IF(A1139="","",IF(OR(F1139="Standard domestic 15% (Box 7)",F1139="Import - VAT paid at customs (Box 8)",F1139="Import - Reverse charge (Box 9)"),ROUND(H1139*Setup!$B$9,2),0))</f>
        <v/>
      </c>
      <c r="Q1139" s="34">
        <f>IF(A1139="","",I1139-P1139)</f>
        <v/>
      </c>
      <c r="R1139" s="34">
        <f>IF(A1139="","",IF(L1139="Yes",I1139,0))</f>
        <v/>
      </c>
      <c r="S1139" s="34">
        <f>IF(A1139="","",IF(AND(L1139="Yes",K1139="Yes",NOT(ISNUMBER(SEARCH("blocked",G1139))),OR(F1139="Standard domestic 15% (Box 7)",F1139="Import - VAT paid at customs (Box 8)",F1139="Import - Reverse charge (Box 9)"),OR(F1139&lt;&gt;"Standard domestic 15% (Box 7)",AND(LEN(D1139)=15,LEFT(D1139,1)="3",RIGHT(D1139,1)="3",ISNUMBER(--D1139)))),I1139,0))</f>
        <v/>
      </c>
      <c r="T1139" s="34">
        <f>IF(A1139="","",R1139-S1139)</f>
        <v/>
      </c>
      <c r="U1139" s="23">
        <f>IF(A1139="","",IF(O1139=0,"Outside audit periods; ","")&amp;IF(F1139="","No VAT category; ","")&amp;IF(ABS(Q1139)&gt;Setup!$B$10,"VAT ≠ 15% × net; ","")&amp;IF(AND(F1139="Standard domestic 15% (Box 7)",NOT(AND(LEN(D1139)=15,LEFT(D1139,1)="3",RIGHT(D1139,1)="3",ISNUMBER(--D1139)))),"Invalid/missing supplier VAT no; ","")&amp;IF(AND(L1139="Yes",K1139&lt;&gt;"Yes"),"VAT claimed without valid tax invoice; ","")&amp;IF(AND(L1139="Yes",ISNUMBER(SEARCH("blocked",G1139))),"Blocked input VAT claimed; ","")&amp;IF(AND(F1139="Import - VAT paid at customs (Box 8)",M1139=""),"Customs declaration no missing; ","")&amp;IF(AND(F1139="Import - Reverse charge (Box 9)",E1139="Saudi Arabia"),"RCM used for a local supplier; ","")&amp;IF(AND(L1139="Yes",NOT(OR(F1139="Standard domestic 15% (Box 7)",F1139="Import - VAT paid at customs (Box 8)",F1139="Import - Reverse charge (Box 9)"))),"VAT claimed on non-taxable category; ",""))</f>
        <v/>
      </c>
    </row>
    <row r="1140">
      <c r="A1140" s="17" t="n"/>
      <c r="B1140" s="14" t="n"/>
      <c r="C1140" s="14" t="n"/>
      <c r="D1140" s="16" t="n"/>
      <c r="E1140" s="14" t="n"/>
      <c r="F1140" s="14" t="n"/>
      <c r="G1140" s="14" t="n"/>
      <c r="H1140" s="19" t="n"/>
      <c r="I1140" s="19" t="n"/>
      <c r="J1140" s="34">
        <f>IF(A1140="","",H1140+I1140)</f>
        <v/>
      </c>
      <c r="K1140" s="14" t="n"/>
      <c r="L1140" s="14" t="n"/>
      <c r="M1140" s="14" t="n"/>
      <c r="N1140" s="14" t="n"/>
      <c r="O1140" s="20">
        <f>IF(A1140="","",SUMPRODUCT((A1140&gt;=Setup!$C$19:$C$30)*(A1140&lt;=Setup!$D$19:$D$30)*Setup!$A$19:$A$30))</f>
        <v/>
      </c>
      <c r="P1140" s="34">
        <f>IF(A1140="","",IF(OR(F1140="Standard domestic 15% (Box 7)",F1140="Import - VAT paid at customs (Box 8)",F1140="Import - Reverse charge (Box 9)"),ROUND(H1140*Setup!$B$9,2),0))</f>
        <v/>
      </c>
      <c r="Q1140" s="34">
        <f>IF(A1140="","",I1140-P1140)</f>
        <v/>
      </c>
      <c r="R1140" s="34">
        <f>IF(A1140="","",IF(L1140="Yes",I1140,0))</f>
        <v/>
      </c>
      <c r="S1140" s="34">
        <f>IF(A1140="","",IF(AND(L1140="Yes",K1140="Yes",NOT(ISNUMBER(SEARCH("blocked",G1140))),OR(F1140="Standard domestic 15% (Box 7)",F1140="Import - VAT paid at customs (Box 8)",F1140="Import - Reverse charge (Box 9)"),OR(F1140&lt;&gt;"Standard domestic 15% (Box 7)",AND(LEN(D1140)=15,LEFT(D1140,1)="3",RIGHT(D1140,1)="3",ISNUMBER(--D1140)))),I1140,0))</f>
        <v/>
      </c>
      <c r="T1140" s="34">
        <f>IF(A1140="","",R1140-S1140)</f>
        <v/>
      </c>
      <c r="U1140" s="23">
        <f>IF(A1140="","",IF(O1140=0,"Outside audit periods; ","")&amp;IF(F1140="","No VAT category; ","")&amp;IF(ABS(Q1140)&gt;Setup!$B$10,"VAT ≠ 15% × net; ","")&amp;IF(AND(F1140="Standard domestic 15% (Box 7)",NOT(AND(LEN(D1140)=15,LEFT(D1140,1)="3",RIGHT(D1140,1)="3",ISNUMBER(--D1140)))),"Invalid/missing supplier VAT no; ","")&amp;IF(AND(L1140="Yes",K1140&lt;&gt;"Yes"),"VAT claimed without valid tax invoice; ","")&amp;IF(AND(L1140="Yes",ISNUMBER(SEARCH("blocked",G1140))),"Blocked input VAT claimed; ","")&amp;IF(AND(F1140="Import - VAT paid at customs (Box 8)",M1140=""),"Customs declaration no missing; ","")&amp;IF(AND(F1140="Import - Reverse charge (Box 9)",E1140="Saudi Arabia"),"RCM used for a local supplier; ","")&amp;IF(AND(L1140="Yes",NOT(OR(F1140="Standard domestic 15% (Box 7)",F1140="Import - VAT paid at customs (Box 8)",F1140="Import - Reverse charge (Box 9)"))),"VAT claimed on non-taxable category; ",""))</f>
        <v/>
      </c>
    </row>
    <row r="1141">
      <c r="A1141" s="17" t="n"/>
      <c r="B1141" s="14" t="n"/>
      <c r="C1141" s="14" t="n"/>
      <c r="D1141" s="16" t="n"/>
      <c r="E1141" s="14" t="n"/>
      <c r="F1141" s="14" t="n"/>
      <c r="G1141" s="14" t="n"/>
      <c r="H1141" s="19" t="n"/>
      <c r="I1141" s="19" t="n"/>
      <c r="J1141" s="34">
        <f>IF(A1141="","",H1141+I1141)</f>
        <v/>
      </c>
      <c r="K1141" s="14" t="n"/>
      <c r="L1141" s="14" t="n"/>
      <c r="M1141" s="14" t="n"/>
      <c r="N1141" s="14" t="n"/>
      <c r="O1141" s="20">
        <f>IF(A1141="","",SUMPRODUCT((A1141&gt;=Setup!$C$19:$C$30)*(A1141&lt;=Setup!$D$19:$D$30)*Setup!$A$19:$A$30))</f>
        <v/>
      </c>
      <c r="P1141" s="34">
        <f>IF(A1141="","",IF(OR(F1141="Standard domestic 15% (Box 7)",F1141="Import - VAT paid at customs (Box 8)",F1141="Import - Reverse charge (Box 9)"),ROUND(H1141*Setup!$B$9,2),0))</f>
        <v/>
      </c>
      <c r="Q1141" s="34">
        <f>IF(A1141="","",I1141-P1141)</f>
        <v/>
      </c>
      <c r="R1141" s="34">
        <f>IF(A1141="","",IF(L1141="Yes",I1141,0))</f>
        <v/>
      </c>
      <c r="S1141" s="34">
        <f>IF(A1141="","",IF(AND(L1141="Yes",K1141="Yes",NOT(ISNUMBER(SEARCH("blocked",G1141))),OR(F1141="Standard domestic 15% (Box 7)",F1141="Import - VAT paid at customs (Box 8)",F1141="Import - Reverse charge (Box 9)"),OR(F1141&lt;&gt;"Standard domestic 15% (Box 7)",AND(LEN(D1141)=15,LEFT(D1141,1)="3",RIGHT(D1141,1)="3",ISNUMBER(--D1141)))),I1141,0))</f>
        <v/>
      </c>
      <c r="T1141" s="34">
        <f>IF(A1141="","",R1141-S1141)</f>
        <v/>
      </c>
      <c r="U1141" s="23">
        <f>IF(A1141="","",IF(O1141=0,"Outside audit periods; ","")&amp;IF(F1141="","No VAT category; ","")&amp;IF(ABS(Q1141)&gt;Setup!$B$10,"VAT ≠ 15% × net; ","")&amp;IF(AND(F1141="Standard domestic 15% (Box 7)",NOT(AND(LEN(D1141)=15,LEFT(D1141,1)="3",RIGHT(D1141,1)="3",ISNUMBER(--D1141)))),"Invalid/missing supplier VAT no; ","")&amp;IF(AND(L1141="Yes",K1141&lt;&gt;"Yes"),"VAT claimed without valid tax invoice; ","")&amp;IF(AND(L1141="Yes",ISNUMBER(SEARCH("blocked",G1141))),"Blocked input VAT claimed; ","")&amp;IF(AND(F1141="Import - VAT paid at customs (Box 8)",M1141=""),"Customs declaration no missing; ","")&amp;IF(AND(F1141="Import - Reverse charge (Box 9)",E1141="Saudi Arabia"),"RCM used for a local supplier; ","")&amp;IF(AND(L1141="Yes",NOT(OR(F1141="Standard domestic 15% (Box 7)",F1141="Import - VAT paid at customs (Box 8)",F1141="Import - Reverse charge (Box 9)"))),"VAT claimed on non-taxable category; ",""))</f>
        <v/>
      </c>
    </row>
    <row r="1142">
      <c r="A1142" s="17" t="n"/>
      <c r="B1142" s="14" t="n"/>
      <c r="C1142" s="14" t="n"/>
      <c r="D1142" s="16" t="n"/>
      <c r="E1142" s="14" t="n"/>
      <c r="F1142" s="14" t="n"/>
      <c r="G1142" s="14" t="n"/>
      <c r="H1142" s="19" t="n"/>
      <c r="I1142" s="19" t="n"/>
      <c r="J1142" s="34">
        <f>IF(A1142="","",H1142+I1142)</f>
        <v/>
      </c>
      <c r="K1142" s="14" t="n"/>
      <c r="L1142" s="14" t="n"/>
      <c r="M1142" s="14" t="n"/>
      <c r="N1142" s="14" t="n"/>
      <c r="O1142" s="20">
        <f>IF(A1142="","",SUMPRODUCT((A1142&gt;=Setup!$C$19:$C$30)*(A1142&lt;=Setup!$D$19:$D$30)*Setup!$A$19:$A$30))</f>
        <v/>
      </c>
      <c r="P1142" s="34">
        <f>IF(A1142="","",IF(OR(F1142="Standard domestic 15% (Box 7)",F1142="Import - VAT paid at customs (Box 8)",F1142="Import - Reverse charge (Box 9)"),ROUND(H1142*Setup!$B$9,2),0))</f>
        <v/>
      </c>
      <c r="Q1142" s="34">
        <f>IF(A1142="","",I1142-P1142)</f>
        <v/>
      </c>
      <c r="R1142" s="34">
        <f>IF(A1142="","",IF(L1142="Yes",I1142,0))</f>
        <v/>
      </c>
      <c r="S1142" s="34">
        <f>IF(A1142="","",IF(AND(L1142="Yes",K1142="Yes",NOT(ISNUMBER(SEARCH("blocked",G1142))),OR(F1142="Standard domestic 15% (Box 7)",F1142="Import - VAT paid at customs (Box 8)",F1142="Import - Reverse charge (Box 9)"),OR(F1142&lt;&gt;"Standard domestic 15% (Box 7)",AND(LEN(D1142)=15,LEFT(D1142,1)="3",RIGHT(D1142,1)="3",ISNUMBER(--D1142)))),I1142,0))</f>
        <v/>
      </c>
      <c r="T1142" s="34">
        <f>IF(A1142="","",R1142-S1142)</f>
        <v/>
      </c>
      <c r="U1142" s="23">
        <f>IF(A1142="","",IF(O1142=0,"Outside audit periods; ","")&amp;IF(F1142="","No VAT category; ","")&amp;IF(ABS(Q1142)&gt;Setup!$B$10,"VAT ≠ 15% × net; ","")&amp;IF(AND(F1142="Standard domestic 15% (Box 7)",NOT(AND(LEN(D1142)=15,LEFT(D1142,1)="3",RIGHT(D1142,1)="3",ISNUMBER(--D1142)))),"Invalid/missing supplier VAT no; ","")&amp;IF(AND(L1142="Yes",K1142&lt;&gt;"Yes"),"VAT claimed without valid tax invoice; ","")&amp;IF(AND(L1142="Yes",ISNUMBER(SEARCH("blocked",G1142))),"Blocked input VAT claimed; ","")&amp;IF(AND(F1142="Import - VAT paid at customs (Box 8)",M1142=""),"Customs declaration no missing; ","")&amp;IF(AND(F1142="Import - Reverse charge (Box 9)",E1142="Saudi Arabia"),"RCM used for a local supplier; ","")&amp;IF(AND(L1142="Yes",NOT(OR(F1142="Standard domestic 15% (Box 7)",F1142="Import - VAT paid at customs (Box 8)",F1142="Import - Reverse charge (Box 9)"))),"VAT claimed on non-taxable category; ",""))</f>
        <v/>
      </c>
    </row>
    <row r="1143">
      <c r="A1143" s="17" t="n"/>
      <c r="B1143" s="14" t="n"/>
      <c r="C1143" s="14" t="n"/>
      <c r="D1143" s="16" t="n"/>
      <c r="E1143" s="14" t="n"/>
      <c r="F1143" s="14" t="n"/>
      <c r="G1143" s="14" t="n"/>
      <c r="H1143" s="19" t="n"/>
      <c r="I1143" s="19" t="n"/>
      <c r="J1143" s="34">
        <f>IF(A1143="","",H1143+I1143)</f>
        <v/>
      </c>
      <c r="K1143" s="14" t="n"/>
      <c r="L1143" s="14" t="n"/>
      <c r="M1143" s="14" t="n"/>
      <c r="N1143" s="14" t="n"/>
      <c r="O1143" s="20">
        <f>IF(A1143="","",SUMPRODUCT((A1143&gt;=Setup!$C$19:$C$30)*(A1143&lt;=Setup!$D$19:$D$30)*Setup!$A$19:$A$30))</f>
        <v/>
      </c>
      <c r="P1143" s="34">
        <f>IF(A1143="","",IF(OR(F1143="Standard domestic 15% (Box 7)",F1143="Import - VAT paid at customs (Box 8)",F1143="Import - Reverse charge (Box 9)"),ROUND(H1143*Setup!$B$9,2),0))</f>
        <v/>
      </c>
      <c r="Q1143" s="34">
        <f>IF(A1143="","",I1143-P1143)</f>
        <v/>
      </c>
      <c r="R1143" s="34">
        <f>IF(A1143="","",IF(L1143="Yes",I1143,0))</f>
        <v/>
      </c>
      <c r="S1143" s="34">
        <f>IF(A1143="","",IF(AND(L1143="Yes",K1143="Yes",NOT(ISNUMBER(SEARCH("blocked",G1143))),OR(F1143="Standard domestic 15% (Box 7)",F1143="Import - VAT paid at customs (Box 8)",F1143="Import - Reverse charge (Box 9)"),OR(F1143&lt;&gt;"Standard domestic 15% (Box 7)",AND(LEN(D1143)=15,LEFT(D1143,1)="3",RIGHT(D1143,1)="3",ISNUMBER(--D1143)))),I1143,0))</f>
        <v/>
      </c>
      <c r="T1143" s="34">
        <f>IF(A1143="","",R1143-S1143)</f>
        <v/>
      </c>
      <c r="U1143" s="23">
        <f>IF(A1143="","",IF(O1143=0,"Outside audit periods; ","")&amp;IF(F1143="","No VAT category; ","")&amp;IF(ABS(Q1143)&gt;Setup!$B$10,"VAT ≠ 15% × net; ","")&amp;IF(AND(F1143="Standard domestic 15% (Box 7)",NOT(AND(LEN(D1143)=15,LEFT(D1143,1)="3",RIGHT(D1143,1)="3",ISNUMBER(--D1143)))),"Invalid/missing supplier VAT no; ","")&amp;IF(AND(L1143="Yes",K1143&lt;&gt;"Yes"),"VAT claimed without valid tax invoice; ","")&amp;IF(AND(L1143="Yes",ISNUMBER(SEARCH("blocked",G1143))),"Blocked input VAT claimed; ","")&amp;IF(AND(F1143="Import - VAT paid at customs (Box 8)",M1143=""),"Customs declaration no missing; ","")&amp;IF(AND(F1143="Import - Reverse charge (Box 9)",E1143="Saudi Arabia"),"RCM used for a local supplier; ","")&amp;IF(AND(L1143="Yes",NOT(OR(F1143="Standard domestic 15% (Box 7)",F1143="Import - VAT paid at customs (Box 8)",F1143="Import - Reverse charge (Box 9)"))),"VAT claimed on non-taxable category; ",""))</f>
        <v/>
      </c>
    </row>
    <row r="1144">
      <c r="A1144" s="17" t="n"/>
      <c r="B1144" s="14" t="n"/>
      <c r="C1144" s="14" t="n"/>
      <c r="D1144" s="16" t="n"/>
      <c r="E1144" s="14" t="n"/>
      <c r="F1144" s="14" t="n"/>
      <c r="G1144" s="14" t="n"/>
      <c r="H1144" s="19" t="n"/>
      <c r="I1144" s="19" t="n"/>
      <c r="J1144" s="34">
        <f>IF(A1144="","",H1144+I1144)</f>
        <v/>
      </c>
      <c r="K1144" s="14" t="n"/>
      <c r="L1144" s="14" t="n"/>
      <c r="M1144" s="14" t="n"/>
      <c r="N1144" s="14" t="n"/>
      <c r="O1144" s="20">
        <f>IF(A1144="","",SUMPRODUCT((A1144&gt;=Setup!$C$19:$C$30)*(A1144&lt;=Setup!$D$19:$D$30)*Setup!$A$19:$A$30))</f>
        <v/>
      </c>
      <c r="P1144" s="34">
        <f>IF(A1144="","",IF(OR(F1144="Standard domestic 15% (Box 7)",F1144="Import - VAT paid at customs (Box 8)",F1144="Import - Reverse charge (Box 9)"),ROUND(H1144*Setup!$B$9,2),0))</f>
        <v/>
      </c>
      <c r="Q1144" s="34">
        <f>IF(A1144="","",I1144-P1144)</f>
        <v/>
      </c>
      <c r="R1144" s="34">
        <f>IF(A1144="","",IF(L1144="Yes",I1144,0))</f>
        <v/>
      </c>
      <c r="S1144" s="34">
        <f>IF(A1144="","",IF(AND(L1144="Yes",K1144="Yes",NOT(ISNUMBER(SEARCH("blocked",G1144))),OR(F1144="Standard domestic 15% (Box 7)",F1144="Import - VAT paid at customs (Box 8)",F1144="Import - Reverse charge (Box 9)"),OR(F1144&lt;&gt;"Standard domestic 15% (Box 7)",AND(LEN(D1144)=15,LEFT(D1144,1)="3",RIGHT(D1144,1)="3",ISNUMBER(--D1144)))),I1144,0))</f>
        <v/>
      </c>
      <c r="T1144" s="34">
        <f>IF(A1144="","",R1144-S1144)</f>
        <v/>
      </c>
      <c r="U1144" s="23">
        <f>IF(A1144="","",IF(O1144=0,"Outside audit periods; ","")&amp;IF(F1144="","No VAT category; ","")&amp;IF(ABS(Q1144)&gt;Setup!$B$10,"VAT ≠ 15% × net; ","")&amp;IF(AND(F1144="Standard domestic 15% (Box 7)",NOT(AND(LEN(D1144)=15,LEFT(D1144,1)="3",RIGHT(D1144,1)="3",ISNUMBER(--D1144)))),"Invalid/missing supplier VAT no; ","")&amp;IF(AND(L1144="Yes",K1144&lt;&gt;"Yes"),"VAT claimed without valid tax invoice; ","")&amp;IF(AND(L1144="Yes",ISNUMBER(SEARCH("blocked",G1144))),"Blocked input VAT claimed; ","")&amp;IF(AND(F1144="Import - VAT paid at customs (Box 8)",M1144=""),"Customs declaration no missing; ","")&amp;IF(AND(F1144="Import - Reverse charge (Box 9)",E1144="Saudi Arabia"),"RCM used for a local supplier; ","")&amp;IF(AND(L1144="Yes",NOT(OR(F1144="Standard domestic 15% (Box 7)",F1144="Import - VAT paid at customs (Box 8)",F1144="Import - Reverse charge (Box 9)"))),"VAT claimed on non-taxable category; ",""))</f>
        <v/>
      </c>
    </row>
    <row r="1145">
      <c r="A1145" s="17" t="n"/>
      <c r="B1145" s="14" t="n"/>
      <c r="C1145" s="14" t="n"/>
      <c r="D1145" s="16" t="n"/>
      <c r="E1145" s="14" t="n"/>
      <c r="F1145" s="14" t="n"/>
      <c r="G1145" s="14" t="n"/>
      <c r="H1145" s="19" t="n"/>
      <c r="I1145" s="19" t="n"/>
      <c r="J1145" s="34">
        <f>IF(A1145="","",H1145+I1145)</f>
        <v/>
      </c>
      <c r="K1145" s="14" t="n"/>
      <c r="L1145" s="14" t="n"/>
      <c r="M1145" s="14" t="n"/>
      <c r="N1145" s="14" t="n"/>
      <c r="O1145" s="20">
        <f>IF(A1145="","",SUMPRODUCT((A1145&gt;=Setup!$C$19:$C$30)*(A1145&lt;=Setup!$D$19:$D$30)*Setup!$A$19:$A$30))</f>
        <v/>
      </c>
      <c r="P1145" s="34">
        <f>IF(A1145="","",IF(OR(F1145="Standard domestic 15% (Box 7)",F1145="Import - VAT paid at customs (Box 8)",F1145="Import - Reverse charge (Box 9)"),ROUND(H1145*Setup!$B$9,2),0))</f>
        <v/>
      </c>
      <c r="Q1145" s="34">
        <f>IF(A1145="","",I1145-P1145)</f>
        <v/>
      </c>
      <c r="R1145" s="34">
        <f>IF(A1145="","",IF(L1145="Yes",I1145,0))</f>
        <v/>
      </c>
      <c r="S1145" s="34">
        <f>IF(A1145="","",IF(AND(L1145="Yes",K1145="Yes",NOT(ISNUMBER(SEARCH("blocked",G1145))),OR(F1145="Standard domestic 15% (Box 7)",F1145="Import - VAT paid at customs (Box 8)",F1145="Import - Reverse charge (Box 9)"),OR(F1145&lt;&gt;"Standard domestic 15% (Box 7)",AND(LEN(D1145)=15,LEFT(D1145,1)="3",RIGHT(D1145,1)="3",ISNUMBER(--D1145)))),I1145,0))</f>
        <v/>
      </c>
      <c r="T1145" s="34">
        <f>IF(A1145="","",R1145-S1145)</f>
        <v/>
      </c>
      <c r="U1145" s="23">
        <f>IF(A1145="","",IF(O1145=0,"Outside audit periods; ","")&amp;IF(F1145="","No VAT category; ","")&amp;IF(ABS(Q1145)&gt;Setup!$B$10,"VAT ≠ 15% × net; ","")&amp;IF(AND(F1145="Standard domestic 15% (Box 7)",NOT(AND(LEN(D1145)=15,LEFT(D1145,1)="3",RIGHT(D1145,1)="3",ISNUMBER(--D1145)))),"Invalid/missing supplier VAT no; ","")&amp;IF(AND(L1145="Yes",K1145&lt;&gt;"Yes"),"VAT claimed without valid tax invoice; ","")&amp;IF(AND(L1145="Yes",ISNUMBER(SEARCH("blocked",G1145))),"Blocked input VAT claimed; ","")&amp;IF(AND(F1145="Import - VAT paid at customs (Box 8)",M1145=""),"Customs declaration no missing; ","")&amp;IF(AND(F1145="Import - Reverse charge (Box 9)",E1145="Saudi Arabia"),"RCM used for a local supplier; ","")&amp;IF(AND(L1145="Yes",NOT(OR(F1145="Standard domestic 15% (Box 7)",F1145="Import - VAT paid at customs (Box 8)",F1145="Import - Reverse charge (Box 9)"))),"VAT claimed on non-taxable category; ",""))</f>
        <v/>
      </c>
    </row>
    <row r="1146">
      <c r="A1146" s="17" t="n"/>
      <c r="B1146" s="14" t="n"/>
      <c r="C1146" s="14" t="n"/>
      <c r="D1146" s="16" t="n"/>
      <c r="E1146" s="14" t="n"/>
      <c r="F1146" s="14" t="n"/>
      <c r="G1146" s="14" t="n"/>
      <c r="H1146" s="19" t="n"/>
      <c r="I1146" s="19" t="n"/>
      <c r="J1146" s="34">
        <f>IF(A1146="","",H1146+I1146)</f>
        <v/>
      </c>
      <c r="K1146" s="14" t="n"/>
      <c r="L1146" s="14" t="n"/>
      <c r="M1146" s="14" t="n"/>
      <c r="N1146" s="14" t="n"/>
      <c r="O1146" s="20">
        <f>IF(A1146="","",SUMPRODUCT((A1146&gt;=Setup!$C$19:$C$30)*(A1146&lt;=Setup!$D$19:$D$30)*Setup!$A$19:$A$30))</f>
        <v/>
      </c>
      <c r="P1146" s="34">
        <f>IF(A1146="","",IF(OR(F1146="Standard domestic 15% (Box 7)",F1146="Import - VAT paid at customs (Box 8)",F1146="Import - Reverse charge (Box 9)"),ROUND(H1146*Setup!$B$9,2),0))</f>
        <v/>
      </c>
      <c r="Q1146" s="34">
        <f>IF(A1146="","",I1146-P1146)</f>
        <v/>
      </c>
      <c r="R1146" s="34">
        <f>IF(A1146="","",IF(L1146="Yes",I1146,0))</f>
        <v/>
      </c>
      <c r="S1146" s="34">
        <f>IF(A1146="","",IF(AND(L1146="Yes",K1146="Yes",NOT(ISNUMBER(SEARCH("blocked",G1146))),OR(F1146="Standard domestic 15% (Box 7)",F1146="Import - VAT paid at customs (Box 8)",F1146="Import - Reverse charge (Box 9)"),OR(F1146&lt;&gt;"Standard domestic 15% (Box 7)",AND(LEN(D1146)=15,LEFT(D1146,1)="3",RIGHT(D1146,1)="3",ISNUMBER(--D1146)))),I1146,0))</f>
        <v/>
      </c>
      <c r="T1146" s="34">
        <f>IF(A1146="","",R1146-S1146)</f>
        <v/>
      </c>
      <c r="U1146" s="23">
        <f>IF(A1146="","",IF(O1146=0,"Outside audit periods; ","")&amp;IF(F1146="","No VAT category; ","")&amp;IF(ABS(Q1146)&gt;Setup!$B$10,"VAT ≠ 15% × net; ","")&amp;IF(AND(F1146="Standard domestic 15% (Box 7)",NOT(AND(LEN(D1146)=15,LEFT(D1146,1)="3",RIGHT(D1146,1)="3",ISNUMBER(--D1146)))),"Invalid/missing supplier VAT no; ","")&amp;IF(AND(L1146="Yes",K1146&lt;&gt;"Yes"),"VAT claimed without valid tax invoice; ","")&amp;IF(AND(L1146="Yes",ISNUMBER(SEARCH("blocked",G1146))),"Blocked input VAT claimed; ","")&amp;IF(AND(F1146="Import - VAT paid at customs (Box 8)",M1146=""),"Customs declaration no missing; ","")&amp;IF(AND(F1146="Import - Reverse charge (Box 9)",E1146="Saudi Arabia"),"RCM used for a local supplier; ","")&amp;IF(AND(L1146="Yes",NOT(OR(F1146="Standard domestic 15% (Box 7)",F1146="Import - VAT paid at customs (Box 8)",F1146="Import - Reverse charge (Box 9)"))),"VAT claimed on non-taxable category; ",""))</f>
        <v/>
      </c>
    </row>
    <row r="1147">
      <c r="A1147" s="17" t="n"/>
      <c r="B1147" s="14" t="n"/>
      <c r="C1147" s="14" t="n"/>
      <c r="D1147" s="16" t="n"/>
      <c r="E1147" s="14" t="n"/>
      <c r="F1147" s="14" t="n"/>
      <c r="G1147" s="14" t="n"/>
      <c r="H1147" s="19" t="n"/>
      <c r="I1147" s="19" t="n"/>
      <c r="J1147" s="34">
        <f>IF(A1147="","",H1147+I1147)</f>
        <v/>
      </c>
      <c r="K1147" s="14" t="n"/>
      <c r="L1147" s="14" t="n"/>
      <c r="M1147" s="14" t="n"/>
      <c r="N1147" s="14" t="n"/>
      <c r="O1147" s="20">
        <f>IF(A1147="","",SUMPRODUCT((A1147&gt;=Setup!$C$19:$C$30)*(A1147&lt;=Setup!$D$19:$D$30)*Setup!$A$19:$A$30))</f>
        <v/>
      </c>
      <c r="P1147" s="34">
        <f>IF(A1147="","",IF(OR(F1147="Standard domestic 15% (Box 7)",F1147="Import - VAT paid at customs (Box 8)",F1147="Import - Reverse charge (Box 9)"),ROUND(H1147*Setup!$B$9,2),0))</f>
        <v/>
      </c>
      <c r="Q1147" s="34">
        <f>IF(A1147="","",I1147-P1147)</f>
        <v/>
      </c>
      <c r="R1147" s="34">
        <f>IF(A1147="","",IF(L1147="Yes",I1147,0))</f>
        <v/>
      </c>
      <c r="S1147" s="34">
        <f>IF(A1147="","",IF(AND(L1147="Yes",K1147="Yes",NOT(ISNUMBER(SEARCH("blocked",G1147))),OR(F1147="Standard domestic 15% (Box 7)",F1147="Import - VAT paid at customs (Box 8)",F1147="Import - Reverse charge (Box 9)"),OR(F1147&lt;&gt;"Standard domestic 15% (Box 7)",AND(LEN(D1147)=15,LEFT(D1147,1)="3",RIGHT(D1147,1)="3",ISNUMBER(--D1147)))),I1147,0))</f>
        <v/>
      </c>
      <c r="T1147" s="34">
        <f>IF(A1147="","",R1147-S1147)</f>
        <v/>
      </c>
      <c r="U1147" s="23">
        <f>IF(A1147="","",IF(O1147=0,"Outside audit periods; ","")&amp;IF(F1147="","No VAT category; ","")&amp;IF(ABS(Q1147)&gt;Setup!$B$10,"VAT ≠ 15% × net; ","")&amp;IF(AND(F1147="Standard domestic 15% (Box 7)",NOT(AND(LEN(D1147)=15,LEFT(D1147,1)="3",RIGHT(D1147,1)="3",ISNUMBER(--D1147)))),"Invalid/missing supplier VAT no; ","")&amp;IF(AND(L1147="Yes",K1147&lt;&gt;"Yes"),"VAT claimed without valid tax invoice; ","")&amp;IF(AND(L1147="Yes",ISNUMBER(SEARCH("blocked",G1147))),"Blocked input VAT claimed; ","")&amp;IF(AND(F1147="Import - VAT paid at customs (Box 8)",M1147=""),"Customs declaration no missing; ","")&amp;IF(AND(F1147="Import - Reverse charge (Box 9)",E1147="Saudi Arabia"),"RCM used for a local supplier; ","")&amp;IF(AND(L1147="Yes",NOT(OR(F1147="Standard domestic 15% (Box 7)",F1147="Import - VAT paid at customs (Box 8)",F1147="Import - Reverse charge (Box 9)"))),"VAT claimed on non-taxable category; ",""))</f>
        <v/>
      </c>
    </row>
    <row r="1148">
      <c r="A1148" s="17" t="n"/>
      <c r="B1148" s="14" t="n"/>
      <c r="C1148" s="14" t="n"/>
      <c r="D1148" s="16" t="n"/>
      <c r="E1148" s="14" t="n"/>
      <c r="F1148" s="14" t="n"/>
      <c r="G1148" s="14" t="n"/>
      <c r="H1148" s="19" t="n"/>
      <c r="I1148" s="19" t="n"/>
      <c r="J1148" s="34">
        <f>IF(A1148="","",H1148+I1148)</f>
        <v/>
      </c>
      <c r="K1148" s="14" t="n"/>
      <c r="L1148" s="14" t="n"/>
      <c r="M1148" s="14" t="n"/>
      <c r="N1148" s="14" t="n"/>
      <c r="O1148" s="20">
        <f>IF(A1148="","",SUMPRODUCT((A1148&gt;=Setup!$C$19:$C$30)*(A1148&lt;=Setup!$D$19:$D$30)*Setup!$A$19:$A$30))</f>
        <v/>
      </c>
      <c r="P1148" s="34">
        <f>IF(A1148="","",IF(OR(F1148="Standard domestic 15% (Box 7)",F1148="Import - VAT paid at customs (Box 8)",F1148="Import - Reverse charge (Box 9)"),ROUND(H1148*Setup!$B$9,2),0))</f>
        <v/>
      </c>
      <c r="Q1148" s="34">
        <f>IF(A1148="","",I1148-P1148)</f>
        <v/>
      </c>
      <c r="R1148" s="34">
        <f>IF(A1148="","",IF(L1148="Yes",I1148,0))</f>
        <v/>
      </c>
      <c r="S1148" s="34">
        <f>IF(A1148="","",IF(AND(L1148="Yes",K1148="Yes",NOT(ISNUMBER(SEARCH("blocked",G1148))),OR(F1148="Standard domestic 15% (Box 7)",F1148="Import - VAT paid at customs (Box 8)",F1148="Import - Reverse charge (Box 9)"),OR(F1148&lt;&gt;"Standard domestic 15% (Box 7)",AND(LEN(D1148)=15,LEFT(D1148,1)="3",RIGHT(D1148,1)="3",ISNUMBER(--D1148)))),I1148,0))</f>
        <v/>
      </c>
      <c r="T1148" s="34">
        <f>IF(A1148="","",R1148-S1148)</f>
        <v/>
      </c>
      <c r="U1148" s="23">
        <f>IF(A1148="","",IF(O1148=0,"Outside audit periods; ","")&amp;IF(F1148="","No VAT category; ","")&amp;IF(ABS(Q1148)&gt;Setup!$B$10,"VAT ≠ 15% × net; ","")&amp;IF(AND(F1148="Standard domestic 15% (Box 7)",NOT(AND(LEN(D1148)=15,LEFT(D1148,1)="3",RIGHT(D1148,1)="3",ISNUMBER(--D1148)))),"Invalid/missing supplier VAT no; ","")&amp;IF(AND(L1148="Yes",K1148&lt;&gt;"Yes"),"VAT claimed without valid tax invoice; ","")&amp;IF(AND(L1148="Yes",ISNUMBER(SEARCH("blocked",G1148))),"Blocked input VAT claimed; ","")&amp;IF(AND(F1148="Import - VAT paid at customs (Box 8)",M1148=""),"Customs declaration no missing; ","")&amp;IF(AND(F1148="Import - Reverse charge (Box 9)",E1148="Saudi Arabia"),"RCM used for a local supplier; ","")&amp;IF(AND(L1148="Yes",NOT(OR(F1148="Standard domestic 15% (Box 7)",F1148="Import - VAT paid at customs (Box 8)",F1148="Import - Reverse charge (Box 9)"))),"VAT claimed on non-taxable category; ",""))</f>
        <v/>
      </c>
    </row>
    <row r="1149">
      <c r="A1149" s="17" t="n"/>
      <c r="B1149" s="14" t="n"/>
      <c r="C1149" s="14" t="n"/>
      <c r="D1149" s="16" t="n"/>
      <c r="E1149" s="14" t="n"/>
      <c r="F1149" s="14" t="n"/>
      <c r="G1149" s="14" t="n"/>
      <c r="H1149" s="19" t="n"/>
      <c r="I1149" s="19" t="n"/>
      <c r="J1149" s="34">
        <f>IF(A1149="","",H1149+I1149)</f>
        <v/>
      </c>
      <c r="K1149" s="14" t="n"/>
      <c r="L1149" s="14" t="n"/>
      <c r="M1149" s="14" t="n"/>
      <c r="N1149" s="14" t="n"/>
      <c r="O1149" s="20">
        <f>IF(A1149="","",SUMPRODUCT((A1149&gt;=Setup!$C$19:$C$30)*(A1149&lt;=Setup!$D$19:$D$30)*Setup!$A$19:$A$30))</f>
        <v/>
      </c>
      <c r="P1149" s="34">
        <f>IF(A1149="","",IF(OR(F1149="Standard domestic 15% (Box 7)",F1149="Import - VAT paid at customs (Box 8)",F1149="Import - Reverse charge (Box 9)"),ROUND(H1149*Setup!$B$9,2),0))</f>
        <v/>
      </c>
      <c r="Q1149" s="34">
        <f>IF(A1149="","",I1149-P1149)</f>
        <v/>
      </c>
      <c r="R1149" s="34">
        <f>IF(A1149="","",IF(L1149="Yes",I1149,0))</f>
        <v/>
      </c>
      <c r="S1149" s="34">
        <f>IF(A1149="","",IF(AND(L1149="Yes",K1149="Yes",NOT(ISNUMBER(SEARCH("blocked",G1149))),OR(F1149="Standard domestic 15% (Box 7)",F1149="Import - VAT paid at customs (Box 8)",F1149="Import - Reverse charge (Box 9)"),OR(F1149&lt;&gt;"Standard domestic 15% (Box 7)",AND(LEN(D1149)=15,LEFT(D1149,1)="3",RIGHT(D1149,1)="3",ISNUMBER(--D1149)))),I1149,0))</f>
        <v/>
      </c>
      <c r="T1149" s="34">
        <f>IF(A1149="","",R1149-S1149)</f>
        <v/>
      </c>
      <c r="U1149" s="23">
        <f>IF(A1149="","",IF(O1149=0,"Outside audit periods; ","")&amp;IF(F1149="","No VAT category; ","")&amp;IF(ABS(Q1149)&gt;Setup!$B$10,"VAT ≠ 15% × net; ","")&amp;IF(AND(F1149="Standard domestic 15% (Box 7)",NOT(AND(LEN(D1149)=15,LEFT(D1149,1)="3",RIGHT(D1149,1)="3",ISNUMBER(--D1149)))),"Invalid/missing supplier VAT no; ","")&amp;IF(AND(L1149="Yes",K1149&lt;&gt;"Yes"),"VAT claimed without valid tax invoice; ","")&amp;IF(AND(L1149="Yes",ISNUMBER(SEARCH("blocked",G1149))),"Blocked input VAT claimed; ","")&amp;IF(AND(F1149="Import - VAT paid at customs (Box 8)",M1149=""),"Customs declaration no missing; ","")&amp;IF(AND(F1149="Import - Reverse charge (Box 9)",E1149="Saudi Arabia"),"RCM used for a local supplier; ","")&amp;IF(AND(L1149="Yes",NOT(OR(F1149="Standard domestic 15% (Box 7)",F1149="Import - VAT paid at customs (Box 8)",F1149="Import - Reverse charge (Box 9)"))),"VAT claimed on non-taxable category; ",""))</f>
        <v/>
      </c>
    </row>
    <row r="1150">
      <c r="A1150" s="17" t="n"/>
      <c r="B1150" s="14" t="n"/>
      <c r="C1150" s="14" t="n"/>
      <c r="D1150" s="16" t="n"/>
      <c r="E1150" s="14" t="n"/>
      <c r="F1150" s="14" t="n"/>
      <c r="G1150" s="14" t="n"/>
      <c r="H1150" s="19" t="n"/>
      <c r="I1150" s="19" t="n"/>
      <c r="J1150" s="34">
        <f>IF(A1150="","",H1150+I1150)</f>
        <v/>
      </c>
      <c r="K1150" s="14" t="n"/>
      <c r="L1150" s="14" t="n"/>
      <c r="M1150" s="14" t="n"/>
      <c r="N1150" s="14" t="n"/>
      <c r="O1150" s="20">
        <f>IF(A1150="","",SUMPRODUCT((A1150&gt;=Setup!$C$19:$C$30)*(A1150&lt;=Setup!$D$19:$D$30)*Setup!$A$19:$A$30))</f>
        <v/>
      </c>
      <c r="P1150" s="34">
        <f>IF(A1150="","",IF(OR(F1150="Standard domestic 15% (Box 7)",F1150="Import - VAT paid at customs (Box 8)",F1150="Import - Reverse charge (Box 9)"),ROUND(H1150*Setup!$B$9,2),0))</f>
        <v/>
      </c>
      <c r="Q1150" s="34">
        <f>IF(A1150="","",I1150-P1150)</f>
        <v/>
      </c>
      <c r="R1150" s="34">
        <f>IF(A1150="","",IF(L1150="Yes",I1150,0))</f>
        <v/>
      </c>
      <c r="S1150" s="34">
        <f>IF(A1150="","",IF(AND(L1150="Yes",K1150="Yes",NOT(ISNUMBER(SEARCH("blocked",G1150))),OR(F1150="Standard domestic 15% (Box 7)",F1150="Import - VAT paid at customs (Box 8)",F1150="Import - Reverse charge (Box 9)"),OR(F1150&lt;&gt;"Standard domestic 15% (Box 7)",AND(LEN(D1150)=15,LEFT(D1150,1)="3",RIGHT(D1150,1)="3",ISNUMBER(--D1150)))),I1150,0))</f>
        <v/>
      </c>
      <c r="T1150" s="34">
        <f>IF(A1150="","",R1150-S1150)</f>
        <v/>
      </c>
      <c r="U1150" s="23">
        <f>IF(A1150="","",IF(O1150=0,"Outside audit periods; ","")&amp;IF(F1150="","No VAT category; ","")&amp;IF(ABS(Q1150)&gt;Setup!$B$10,"VAT ≠ 15% × net; ","")&amp;IF(AND(F1150="Standard domestic 15% (Box 7)",NOT(AND(LEN(D1150)=15,LEFT(D1150,1)="3",RIGHT(D1150,1)="3",ISNUMBER(--D1150)))),"Invalid/missing supplier VAT no; ","")&amp;IF(AND(L1150="Yes",K1150&lt;&gt;"Yes"),"VAT claimed without valid tax invoice; ","")&amp;IF(AND(L1150="Yes",ISNUMBER(SEARCH("blocked",G1150))),"Blocked input VAT claimed; ","")&amp;IF(AND(F1150="Import - VAT paid at customs (Box 8)",M1150=""),"Customs declaration no missing; ","")&amp;IF(AND(F1150="Import - Reverse charge (Box 9)",E1150="Saudi Arabia"),"RCM used for a local supplier; ","")&amp;IF(AND(L1150="Yes",NOT(OR(F1150="Standard domestic 15% (Box 7)",F1150="Import - VAT paid at customs (Box 8)",F1150="Import - Reverse charge (Box 9)"))),"VAT claimed on non-taxable category; ",""))</f>
        <v/>
      </c>
    </row>
    <row r="1151">
      <c r="A1151" s="17" t="n"/>
      <c r="B1151" s="14" t="n"/>
      <c r="C1151" s="14" t="n"/>
      <c r="D1151" s="16" t="n"/>
      <c r="E1151" s="14" t="n"/>
      <c r="F1151" s="14" t="n"/>
      <c r="G1151" s="14" t="n"/>
      <c r="H1151" s="19" t="n"/>
      <c r="I1151" s="19" t="n"/>
      <c r="J1151" s="34">
        <f>IF(A1151="","",H1151+I1151)</f>
        <v/>
      </c>
      <c r="K1151" s="14" t="n"/>
      <c r="L1151" s="14" t="n"/>
      <c r="M1151" s="14" t="n"/>
      <c r="N1151" s="14" t="n"/>
      <c r="O1151" s="20">
        <f>IF(A1151="","",SUMPRODUCT((A1151&gt;=Setup!$C$19:$C$30)*(A1151&lt;=Setup!$D$19:$D$30)*Setup!$A$19:$A$30))</f>
        <v/>
      </c>
      <c r="P1151" s="34">
        <f>IF(A1151="","",IF(OR(F1151="Standard domestic 15% (Box 7)",F1151="Import - VAT paid at customs (Box 8)",F1151="Import - Reverse charge (Box 9)"),ROUND(H1151*Setup!$B$9,2),0))</f>
        <v/>
      </c>
      <c r="Q1151" s="34">
        <f>IF(A1151="","",I1151-P1151)</f>
        <v/>
      </c>
      <c r="R1151" s="34">
        <f>IF(A1151="","",IF(L1151="Yes",I1151,0))</f>
        <v/>
      </c>
      <c r="S1151" s="34">
        <f>IF(A1151="","",IF(AND(L1151="Yes",K1151="Yes",NOT(ISNUMBER(SEARCH("blocked",G1151))),OR(F1151="Standard domestic 15% (Box 7)",F1151="Import - VAT paid at customs (Box 8)",F1151="Import - Reverse charge (Box 9)"),OR(F1151&lt;&gt;"Standard domestic 15% (Box 7)",AND(LEN(D1151)=15,LEFT(D1151,1)="3",RIGHT(D1151,1)="3",ISNUMBER(--D1151)))),I1151,0))</f>
        <v/>
      </c>
      <c r="T1151" s="34">
        <f>IF(A1151="","",R1151-S1151)</f>
        <v/>
      </c>
      <c r="U1151" s="23">
        <f>IF(A1151="","",IF(O1151=0,"Outside audit periods; ","")&amp;IF(F1151="","No VAT category; ","")&amp;IF(ABS(Q1151)&gt;Setup!$B$10,"VAT ≠ 15% × net; ","")&amp;IF(AND(F1151="Standard domestic 15% (Box 7)",NOT(AND(LEN(D1151)=15,LEFT(D1151,1)="3",RIGHT(D1151,1)="3",ISNUMBER(--D1151)))),"Invalid/missing supplier VAT no; ","")&amp;IF(AND(L1151="Yes",K1151&lt;&gt;"Yes"),"VAT claimed without valid tax invoice; ","")&amp;IF(AND(L1151="Yes",ISNUMBER(SEARCH("blocked",G1151))),"Blocked input VAT claimed; ","")&amp;IF(AND(F1151="Import - VAT paid at customs (Box 8)",M1151=""),"Customs declaration no missing; ","")&amp;IF(AND(F1151="Import - Reverse charge (Box 9)",E1151="Saudi Arabia"),"RCM used for a local supplier; ","")&amp;IF(AND(L1151="Yes",NOT(OR(F1151="Standard domestic 15% (Box 7)",F1151="Import - VAT paid at customs (Box 8)",F1151="Import - Reverse charge (Box 9)"))),"VAT claimed on non-taxable category; ",""))</f>
        <v/>
      </c>
    </row>
    <row r="1152">
      <c r="A1152" s="17" t="n"/>
      <c r="B1152" s="14" t="n"/>
      <c r="C1152" s="14" t="n"/>
      <c r="D1152" s="16" t="n"/>
      <c r="E1152" s="14" t="n"/>
      <c r="F1152" s="14" t="n"/>
      <c r="G1152" s="14" t="n"/>
      <c r="H1152" s="19" t="n"/>
      <c r="I1152" s="19" t="n"/>
      <c r="J1152" s="34">
        <f>IF(A1152="","",H1152+I1152)</f>
        <v/>
      </c>
      <c r="K1152" s="14" t="n"/>
      <c r="L1152" s="14" t="n"/>
      <c r="M1152" s="14" t="n"/>
      <c r="N1152" s="14" t="n"/>
      <c r="O1152" s="20">
        <f>IF(A1152="","",SUMPRODUCT((A1152&gt;=Setup!$C$19:$C$30)*(A1152&lt;=Setup!$D$19:$D$30)*Setup!$A$19:$A$30))</f>
        <v/>
      </c>
      <c r="P1152" s="34">
        <f>IF(A1152="","",IF(OR(F1152="Standard domestic 15% (Box 7)",F1152="Import - VAT paid at customs (Box 8)",F1152="Import - Reverse charge (Box 9)"),ROUND(H1152*Setup!$B$9,2),0))</f>
        <v/>
      </c>
      <c r="Q1152" s="34">
        <f>IF(A1152="","",I1152-P1152)</f>
        <v/>
      </c>
      <c r="R1152" s="34">
        <f>IF(A1152="","",IF(L1152="Yes",I1152,0))</f>
        <v/>
      </c>
      <c r="S1152" s="34">
        <f>IF(A1152="","",IF(AND(L1152="Yes",K1152="Yes",NOT(ISNUMBER(SEARCH("blocked",G1152))),OR(F1152="Standard domestic 15% (Box 7)",F1152="Import - VAT paid at customs (Box 8)",F1152="Import - Reverse charge (Box 9)"),OR(F1152&lt;&gt;"Standard domestic 15% (Box 7)",AND(LEN(D1152)=15,LEFT(D1152,1)="3",RIGHT(D1152,1)="3",ISNUMBER(--D1152)))),I1152,0))</f>
        <v/>
      </c>
      <c r="T1152" s="34">
        <f>IF(A1152="","",R1152-S1152)</f>
        <v/>
      </c>
      <c r="U1152" s="23">
        <f>IF(A1152="","",IF(O1152=0,"Outside audit periods; ","")&amp;IF(F1152="","No VAT category; ","")&amp;IF(ABS(Q1152)&gt;Setup!$B$10,"VAT ≠ 15% × net; ","")&amp;IF(AND(F1152="Standard domestic 15% (Box 7)",NOT(AND(LEN(D1152)=15,LEFT(D1152,1)="3",RIGHT(D1152,1)="3",ISNUMBER(--D1152)))),"Invalid/missing supplier VAT no; ","")&amp;IF(AND(L1152="Yes",K1152&lt;&gt;"Yes"),"VAT claimed without valid tax invoice; ","")&amp;IF(AND(L1152="Yes",ISNUMBER(SEARCH("blocked",G1152))),"Blocked input VAT claimed; ","")&amp;IF(AND(F1152="Import - VAT paid at customs (Box 8)",M1152=""),"Customs declaration no missing; ","")&amp;IF(AND(F1152="Import - Reverse charge (Box 9)",E1152="Saudi Arabia"),"RCM used for a local supplier; ","")&amp;IF(AND(L1152="Yes",NOT(OR(F1152="Standard domestic 15% (Box 7)",F1152="Import - VAT paid at customs (Box 8)",F1152="Import - Reverse charge (Box 9)"))),"VAT claimed on non-taxable category; ",""))</f>
        <v/>
      </c>
    </row>
    <row r="1153">
      <c r="A1153" s="17" t="n"/>
      <c r="B1153" s="14" t="n"/>
      <c r="C1153" s="14" t="n"/>
      <c r="D1153" s="16" t="n"/>
      <c r="E1153" s="14" t="n"/>
      <c r="F1153" s="14" t="n"/>
      <c r="G1153" s="14" t="n"/>
      <c r="H1153" s="19" t="n"/>
      <c r="I1153" s="19" t="n"/>
      <c r="J1153" s="34">
        <f>IF(A1153="","",H1153+I1153)</f>
        <v/>
      </c>
      <c r="K1153" s="14" t="n"/>
      <c r="L1153" s="14" t="n"/>
      <c r="M1153" s="14" t="n"/>
      <c r="N1153" s="14" t="n"/>
      <c r="O1153" s="20">
        <f>IF(A1153="","",SUMPRODUCT((A1153&gt;=Setup!$C$19:$C$30)*(A1153&lt;=Setup!$D$19:$D$30)*Setup!$A$19:$A$30))</f>
        <v/>
      </c>
      <c r="P1153" s="34">
        <f>IF(A1153="","",IF(OR(F1153="Standard domestic 15% (Box 7)",F1153="Import - VAT paid at customs (Box 8)",F1153="Import - Reverse charge (Box 9)"),ROUND(H1153*Setup!$B$9,2),0))</f>
        <v/>
      </c>
      <c r="Q1153" s="34">
        <f>IF(A1153="","",I1153-P1153)</f>
        <v/>
      </c>
      <c r="R1153" s="34">
        <f>IF(A1153="","",IF(L1153="Yes",I1153,0))</f>
        <v/>
      </c>
      <c r="S1153" s="34">
        <f>IF(A1153="","",IF(AND(L1153="Yes",K1153="Yes",NOT(ISNUMBER(SEARCH("blocked",G1153))),OR(F1153="Standard domestic 15% (Box 7)",F1153="Import - VAT paid at customs (Box 8)",F1153="Import - Reverse charge (Box 9)"),OR(F1153&lt;&gt;"Standard domestic 15% (Box 7)",AND(LEN(D1153)=15,LEFT(D1153,1)="3",RIGHT(D1153,1)="3",ISNUMBER(--D1153)))),I1153,0))</f>
        <v/>
      </c>
      <c r="T1153" s="34">
        <f>IF(A1153="","",R1153-S1153)</f>
        <v/>
      </c>
      <c r="U1153" s="23">
        <f>IF(A1153="","",IF(O1153=0,"Outside audit periods; ","")&amp;IF(F1153="","No VAT category; ","")&amp;IF(ABS(Q1153)&gt;Setup!$B$10,"VAT ≠ 15% × net; ","")&amp;IF(AND(F1153="Standard domestic 15% (Box 7)",NOT(AND(LEN(D1153)=15,LEFT(D1153,1)="3",RIGHT(D1153,1)="3",ISNUMBER(--D1153)))),"Invalid/missing supplier VAT no; ","")&amp;IF(AND(L1153="Yes",K1153&lt;&gt;"Yes"),"VAT claimed without valid tax invoice; ","")&amp;IF(AND(L1153="Yes",ISNUMBER(SEARCH("blocked",G1153))),"Blocked input VAT claimed; ","")&amp;IF(AND(F1153="Import - VAT paid at customs (Box 8)",M1153=""),"Customs declaration no missing; ","")&amp;IF(AND(F1153="Import - Reverse charge (Box 9)",E1153="Saudi Arabia"),"RCM used for a local supplier; ","")&amp;IF(AND(L1153="Yes",NOT(OR(F1153="Standard domestic 15% (Box 7)",F1153="Import - VAT paid at customs (Box 8)",F1153="Import - Reverse charge (Box 9)"))),"VAT claimed on non-taxable category; ",""))</f>
        <v/>
      </c>
    </row>
    <row r="1154">
      <c r="A1154" s="17" t="n"/>
      <c r="B1154" s="14" t="n"/>
      <c r="C1154" s="14" t="n"/>
      <c r="D1154" s="16" t="n"/>
      <c r="E1154" s="14" t="n"/>
      <c r="F1154" s="14" t="n"/>
      <c r="G1154" s="14" t="n"/>
      <c r="H1154" s="19" t="n"/>
      <c r="I1154" s="19" t="n"/>
      <c r="J1154" s="34">
        <f>IF(A1154="","",H1154+I1154)</f>
        <v/>
      </c>
      <c r="K1154" s="14" t="n"/>
      <c r="L1154" s="14" t="n"/>
      <c r="M1154" s="14" t="n"/>
      <c r="N1154" s="14" t="n"/>
      <c r="O1154" s="20">
        <f>IF(A1154="","",SUMPRODUCT((A1154&gt;=Setup!$C$19:$C$30)*(A1154&lt;=Setup!$D$19:$D$30)*Setup!$A$19:$A$30))</f>
        <v/>
      </c>
      <c r="P1154" s="34">
        <f>IF(A1154="","",IF(OR(F1154="Standard domestic 15% (Box 7)",F1154="Import - VAT paid at customs (Box 8)",F1154="Import - Reverse charge (Box 9)"),ROUND(H1154*Setup!$B$9,2),0))</f>
        <v/>
      </c>
      <c r="Q1154" s="34">
        <f>IF(A1154="","",I1154-P1154)</f>
        <v/>
      </c>
      <c r="R1154" s="34">
        <f>IF(A1154="","",IF(L1154="Yes",I1154,0))</f>
        <v/>
      </c>
      <c r="S1154" s="34">
        <f>IF(A1154="","",IF(AND(L1154="Yes",K1154="Yes",NOT(ISNUMBER(SEARCH("blocked",G1154))),OR(F1154="Standard domestic 15% (Box 7)",F1154="Import - VAT paid at customs (Box 8)",F1154="Import - Reverse charge (Box 9)"),OR(F1154&lt;&gt;"Standard domestic 15% (Box 7)",AND(LEN(D1154)=15,LEFT(D1154,1)="3",RIGHT(D1154,1)="3",ISNUMBER(--D1154)))),I1154,0))</f>
        <v/>
      </c>
      <c r="T1154" s="34">
        <f>IF(A1154="","",R1154-S1154)</f>
        <v/>
      </c>
      <c r="U1154" s="23">
        <f>IF(A1154="","",IF(O1154=0,"Outside audit periods; ","")&amp;IF(F1154="","No VAT category; ","")&amp;IF(ABS(Q1154)&gt;Setup!$B$10,"VAT ≠ 15% × net; ","")&amp;IF(AND(F1154="Standard domestic 15% (Box 7)",NOT(AND(LEN(D1154)=15,LEFT(D1154,1)="3",RIGHT(D1154,1)="3",ISNUMBER(--D1154)))),"Invalid/missing supplier VAT no; ","")&amp;IF(AND(L1154="Yes",K1154&lt;&gt;"Yes"),"VAT claimed without valid tax invoice; ","")&amp;IF(AND(L1154="Yes",ISNUMBER(SEARCH("blocked",G1154))),"Blocked input VAT claimed; ","")&amp;IF(AND(F1154="Import - VAT paid at customs (Box 8)",M1154=""),"Customs declaration no missing; ","")&amp;IF(AND(F1154="Import - Reverse charge (Box 9)",E1154="Saudi Arabia"),"RCM used for a local supplier; ","")&amp;IF(AND(L1154="Yes",NOT(OR(F1154="Standard domestic 15% (Box 7)",F1154="Import - VAT paid at customs (Box 8)",F1154="Import - Reverse charge (Box 9)"))),"VAT claimed on non-taxable category; ",""))</f>
        <v/>
      </c>
    </row>
    <row r="1155">
      <c r="A1155" s="17" t="n"/>
      <c r="B1155" s="14" t="n"/>
      <c r="C1155" s="14" t="n"/>
      <c r="D1155" s="16" t="n"/>
      <c r="E1155" s="14" t="n"/>
      <c r="F1155" s="14" t="n"/>
      <c r="G1155" s="14" t="n"/>
      <c r="H1155" s="19" t="n"/>
      <c r="I1155" s="19" t="n"/>
      <c r="J1155" s="34">
        <f>IF(A1155="","",H1155+I1155)</f>
        <v/>
      </c>
      <c r="K1155" s="14" t="n"/>
      <c r="L1155" s="14" t="n"/>
      <c r="M1155" s="14" t="n"/>
      <c r="N1155" s="14" t="n"/>
      <c r="O1155" s="20">
        <f>IF(A1155="","",SUMPRODUCT((A1155&gt;=Setup!$C$19:$C$30)*(A1155&lt;=Setup!$D$19:$D$30)*Setup!$A$19:$A$30))</f>
        <v/>
      </c>
      <c r="P1155" s="34">
        <f>IF(A1155="","",IF(OR(F1155="Standard domestic 15% (Box 7)",F1155="Import - VAT paid at customs (Box 8)",F1155="Import - Reverse charge (Box 9)"),ROUND(H1155*Setup!$B$9,2),0))</f>
        <v/>
      </c>
      <c r="Q1155" s="34">
        <f>IF(A1155="","",I1155-P1155)</f>
        <v/>
      </c>
      <c r="R1155" s="34">
        <f>IF(A1155="","",IF(L1155="Yes",I1155,0))</f>
        <v/>
      </c>
      <c r="S1155" s="34">
        <f>IF(A1155="","",IF(AND(L1155="Yes",K1155="Yes",NOT(ISNUMBER(SEARCH("blocked",G1155))),OR(F1155="Standard domestic 15% (Box 7)",F1155="Import - VAT paid at customs (Box 8)",F1155="Import - Reverse charge (Box 9)"),OR(F1155&lt;&gt;"Standard domestic 15% (Box 7)",AND(LEN(D1155)=15,LEFT(D1155,1)="3",RIGHT(D1155,1)="3",ISNUMBER(--D1155)))),I1155,0))</f>
        <v/>
      </c>
      <c r="T1155" s="34">
        <f>IF(A1155="","",R1155-S1155)</f>
        <v/>
      </c>
      <c r="U1155" s="23">
        <f>IF(A1155="","",IF(O1155=0,"Outside audit periods; ","")&amp;IF(F1155="","No VAT category; ","")&amp;IF(ABS(Q1155)&gt;Setup!$B$10,"VAT ≠ 15% × net; ","")&amp;IF(AND(F1155="Standard domestic 15% (Box 7)",NOT(AND(LEN(D1155)=15,LEFT(D1155,1)="3",RIGHT(D1155,1)="3",ISNUMBER(--D1155)))),"Invalid/missing supplier VAT no; ","")&amp;IF(AND(L1155="Yes",K1155&lt;&gt;"Yes"),"VAT claimed without valid tax invoice; ","")&amp;IF(AND(L1155="Yes",ISNUMBER(SEARCH("blocked",G1155))),"Blocked input VAT claimed; ","")&amp;IF(AND(F1155="Import - VAT paid at customs (Box 8)",M1155=""),"Customs declaration no missing; ","")&amp;IF(AND(F1155="Import - Reverse charge (Box 9)",E1155="Saudi Arabia"),"RCM used for a local supplier; ","")&amp;IF(AND(L1155="Yes",NOT(OR(F1155="Standard domestic 15% (Box 7)",F1155="Import - VAT paid at customs (Box 8)",F1155="Import - Reverse charge (Box 9)"))),"VAT claimed on non-taxable category; ",""))</f>
        <v/>
      </c>
    </row>
    <row r="1156">
      <c r="A1156" s="17" t="n"/>
      <c r="B1156" s="14" t="n"/>
      <c r="C1156" s="14" t="n"/>
      <c r="D1156" s="16" t="n"/>
      <c r="E1156" s="14" t="n"/>
      <c r="F1156" s="14" t="n"/>
      <c r="G1156" s="14" t="n"/>
      <c r="H1156" s="19" t="n"/>
      <c r="I1156" s="19" t="n"/>
      <c r="J1156" s="34">
        <f>IF(A1156="","",H1156+I1156)</f>
        <v/>
      </c>
      <c r="K1156" s="14" t="n"/>
      <c r="L1156" s="14" t="n"/>
      <c r="M1156" s="14" t="n"/>
      <c r="N1156" s="14" t="n"/>
      <c r="O1156" s="20">
        <f>IF(A1156="","",SUMPRODUCT((A1156&gt;=Setup!$C$19:$C$30)*(A1156&lt;=Setup!$D$19:$D$30)*Setup!$A$19:$A$30))</f>
        <v/>
      </c>
      <c r="P1156" s="34">
        <f>IF(A1156="","",IF(OR(F1156="Standard domestic 15% (Box 7)",F1156="Import - VAT paid at customs (Box 8)",F1156="Import - Reverse charge (Box 9)"),ROUND(H1156*Setup!$B$9,2),0))</f>
        <v/>
      </c>
      <c r="Q1156" s="34">
        <f>IF(A1156="","",I1156-P1156)</f>
        <v/>
      </c>
      <c r="R1156" s="34">
        <f>IF(A1156="","",IF(L1156="Yes",I1156,0))</f>
        <v/>
      </c>
      <c r="S1156" s="34">
        <f>IF(A1156="","",IF(AND(L1156="Yes",K1156="Yes",NOT(ISNUMBER(SEARCH("blocked",G1156))),OR(F1156="Standard domestic 15% (Box 7)",F1156="Import - VAT paid at customs (Box 8)",F1156="Import - Reverse charge (Box 9)"),OR(F1156&lt;&gt;"Standard domestic 15% (Box 7)",AND(LEN(D1156)=15,LEFT(D1156,1)="3",RIGHT(D1156,1)="3",ISNUMBER(--D1156)))),I1156,0))</f>
        <v/>
      </c>
      <c r="T1156" s="34">
        <f>IF(A1156="","",R1156-S1156)</f>
        <v/>
      </c>
      <c r="U1156" s="23">
        <f>IF(A1156="","",IF(O1156=0,"Outside audit periods; ","")&amp;IF(F1156="","No VAT category; ","")&amp;IF(ABS(Q1156)&gt;Setup!$B$10,"VAT ≠ 15% × net; ","")&amp;IF(AND(F1156="Standard domestic 15% (Box 7)",NOT(AND(LEN(D1156)=15,LEFT(D1156,1)="3",RIGHT(D1156,1)="3",ISNUMBER(--D1156)))),"Invalid/missing supplier VAT no; ","")&amp;IF(AND(L1156="Yes",K1156&lt;&gt;"Yes"),"VAT claimed without valid tax invoice; ","")&amp;IF(AND(L1156="Yes",ISNUMBER(SEARCH("blocked",G1156))),"Blocked input VAT claimed; ","")&amp;IF(AND(F1156="Import - VAT paid at customs (Box 8)",M1156=""),"Customs declaration no missing; ","")&amp;IF(AND(F1156="Import - Reverse charge (Box 9)",E1156="Saudi Arabia"),"RCM used for a local supplier; ","")&amp;IF(AND(L1156="Yes",NOT(OR(F1156="Standard domestic 15% (Box 7)",F1156="Import - VAT paid at customs (Box 8)",F1156="Import - Reverse charge (Box 9)"))),"VAT claimed on non-taxable category; ",""))</f>
        <v/>
      </c>
    </row>
    <row r="1157">
      <c r="A1157" s="17" t="n"/>
      <c r="B1157" s="14" t="n"/>
      <c r="C1157" s="14" t="n"/>
      <c r="D1157" s="16" t="n"/>
      <c r="E1157" s="14" t="n"/>
      <c r="F1157" s="14" t="n"/>
      <c r="G1157" s="14" t="n"/>
      <c r="H1157" s="19" t="n"/>
      <c r="I1157" s="19" t="n"/>
      <c r="J1157" s="34">
        <f>IF(A1157="","",H1157+I1157)</f>
        <v/>
      </c>
      <c r="K1157" s="14" t="n"/>
      <c r="L1157" s="14" t="n"/>
      <c r="M1157" s="14" t="n"/>
      <c r="N1157" s="14" t="n"/>
      <c r="O1157" s="20">
        <f>IF(A1157="","",SUMPRODUCT((A1157&gt;=Setup!$C$19:$C$30)*(A1157&lt;=Setup!$D$19:$D$30)*Setup!$A$19:$A$30))</f>
        <v/>
      </c>
      <c r="P1157" s="34">
        <f>IF(A1157="","",IF(OR(F1157="Standard domestic 15% (Box 7)",F1157="Import - VAT paid at customs (Box 8)",F1157="Import - Reverse charge (Box 9)"),ROUND(H1157*Setup!$B$9,2),0))</f>
        <v/>
      </c>
      <c r="Q1157" s="34">
        <f>IF(A1157="","",I1157-P1157)</f>
        <v/>
      </c>
      <c r="R1157" s="34">
        <f>IF(A1157="","",IF(L1157="Yes",I1157,0))</f>
        <v/>
      </c>
      <c r="S1157" s="34">
        <f>IF(A1157="","",IF(AND(L1157="Yes",K1157="Yes",NOT(ISNUMBER(SEARCH("blocked",G1157))),OR(F1157="Standard domestic 15% (Box 7)",F1157="Import - VAT paid at customs (Box 8)",F1157="Import - Reverse charge (Box 9)"),OR(F1157&lt;&gt;"Standard domestic 15% (Box 7)",AND(LEN(D1157)=15,LEFT(D1157,1)="3",RIGHT(D1157,1)="3",ISNUMBER(--D1157)))),I1157,0))</f>
        <v/>
      </c>
      <c r="T1157" s="34">
        <f>IF(A1157="","",R1157-S1157)</f>
        <v/>
      </c>
      <c r="U1157" s="23">
        <f>IF(A1157="","",IF(O1157=0,"Outside audit periods; ","")&amp;IF(F1157="","No VAT category; ","")&amp;IF(ABS(Q1157)&gt;Setup!$B$10,"VAT ≠ 15% × net; ","")&amp;IF(AND(F1157="Standard domestic 15% (Box 7)",NOT(AND(LEN(D1157)=15,LEFT(D1157,1)="3",RIGHT(D1157,1)="3",ISNUMBER(--D1157)))),"Invalid/missing supplier VAT no; ","")&amp;IF(AND(L1157="Yes",K1157&lt;&gt;"Yes"),"VAT claimed without valid tax invoice; ","")&amp;IF(AND(L1157="Yes",ISNUMBER(SEARCH("blocked",G1157))),"Blocked input VAT claimed; ","")&amp;IF(AND(F1157="Import - VAT paid at customs (Box 8)",M1157=""),"Customs declaration no missing; ","")&amp;IF(AND(F1157="Import - Reverse charge (Box 9)",E1157="Saudi Arabia"),"RCM used for a local supplier; ","")&amp;IF(AND(L1157="Yes",NOT(OR(F1157="Standard domestic 15% (Box 7)",F1157="Import - VAT paid at customs (Box 8)",F1157="Import - Reverse charge (Box 9)"))),"VAT claimed on non-taxable category; ",""))</f>
        <v/>
      </c>
    </row>
    <row r="1158">
      <c r="A1158" s="17" t="n"/>
      <c r="B1158" s="14" t="n"/>
      <c r="C1158" s="14" t="n"/>
      <c r="D1158" s="16" t="n"/>
      <c r="E1158" s="14" t="n"/>
      <c r="F1158" s="14" t="n"/>
      <c r="G1158" s="14" t="n"/>
      <c r="H1158" s="19" t="n"/>
      <c r="I1158" s="19" t="n"/>
      <c r="J1158" s="34">
        <f>IF(A1158="","",H1158+I1158)</f>
        <v/>
      </c>
      <c r="K1158" s="14" t="n"/>
      <c r="L1158" s="14" t="n"/>
      <c r="M1158" s="14" t="n"/>
      <c r="N1158" s="14" t="n"/>
      <c r="O1158" s="20">
        <f>IF(A1158="","",SUMPRODUCT((A1158&gt;=Setup!$C$19:$C$30)*(A1158&lt;=Setup!$D$19:$D$30)*Setup!$A$19:$A$30))</f>
        <v/>
      </c>
      <c r="P1158" s="34">
        <f>IF(A1158="","",IF(OR(F1158="Standard domestic 15% (Box 7)",F1158="Import - VAT paid at customs (Box 8)",F1158="Import - Reverse charge (Box 9)"),ROUND(H1158*Setup!$B$9,2),0))</f>
        <v/>
      </c>
      <c r="Q1158" s="34">
        <f>IF(A1158="","",I1158-P1158)</f>
        <v/>
      </c>
      <c r="R1158" s="34">
        <f>IF(A1158="","",IF(L1158="Yes",I1158,0))</f>
        <v/>
      </c>
      <c r="S1158" s="34">
        <f>IF(A1158="","",IF(AND(L1158="Yes",K1158="Yes",NOT(ISNUMBER(SEARCH("blocked",G1158))),OR(F1158="Standard domestic 15% (Box 7)",F1158="Import - VAT paid at customs (Box 8)",F1158="Import - Reverse charge (Box 9)"),OR(F1158&lt;&gt;"Standard domestic 15% (Box 7)",AND(LEN(D1158)=15,LEFT(D1158,1)="3",RIGHT(D1158,1)="3",ISNUMBER(--D1158)))),I1158,0))</f>
        <v/>
      </c>
      <c r="T1158" s="34">
        <f>IF(A1158="","",R1158-S1158)</f>
        <v/>
      </c>
      <c r="U1158" s="23">
        <f>IF(A1158="","",IF(O1158=0,"Outside audit periods; ","")&amp;IF(F1158="","No VAT category; ","")&amp;IF(ABS(Q1158)&gt;Setup!$B$10,"VAT ≠ 15% × net; ","")&amp;IF(AND(F1158="Standard domestic 15% (Box 7)",NOT(AND(LEN(D1158)=15,LEFT(D1158,1)="3",RIGHT(D1158,1)="3",ISNUMBER(--D1158)))),"Invalid/missing supplier VAT no; ","")&amp;IF(AND(L1158="Yes",K1158&lt;&gt;"Yes"),"VAT claimed without valid tax invoice; ","")&amp;IF(AND(L1158="Yes",ISNUMBER(SEARCH("blocked",G1158))),"Blocked input VAT claimed; ","")&amp;IF(AND(F1158="Import - VAT paid at customs (Box 8)",M1158=""),"Customs declaration no missing; ","")&amp;IF(AND(F1158="Import - Reverse charge (Box 9)",E1158="Saudi Arabia"),"RCM used for a local supplier; ","")&amp;IF(AND(L1158="Yes",NOT(OR(F1158="Standard domestic 15% (Box 7)",F1158="Import - VAT paid at customs (Box 8)",F1158="Import - Reverse charge (Box 9)"))),"VAT claimed on non-taxable category; ",""))</f>
        <v/>
      </c>
    </row>
    <row r="1159">
      <c r="A1159" s="17" t="n"/>
      <c r="B1159" s="14" t="n"/>
      <c r="C1159" s="14" t="n"/>
      <c r="D1159" s="16" t="n"/>
      <c r="E1159" s="14" t="n"/>
      <c r="F1159" s="14" t="n"/>
      <c r="G1159" s="14" t="n"/>
      <c r="H1159" s="19" t="n"/>
      <c r="I1159" s="19" t="n"/>
      <c r="J1159" s="34">
        <f>IF(A1159="","",H1159+I1159)</f>
        <v/>
      </c>
      <c r="K1159" s="14" t="n"/>
      <c r="L1159" s="14" t="n"/>
      <c r="M1159" s="14" t="n"/>
      <c r="N1159" s="14" t="n"/>
      <c r="O1159" s="20">
        <f>IF(A1159="","",SUMPRODUCT((A1159&gt;=Setup!$C$19:$C$30)*(A1159&lt;=Setup!$D$19:$D$30)*Setup!$A$19:$A$30))</f>
        <v/>
      </c>
      <c r="P1159" s="34">
        <f>IF(A1159="","",IF(OR(F1159="Standard domestic 15% (Box 7)",F1159="Import - VAT paid at customs (Box 8)",F1159="Import - Reverse charge (Box 9)"),ROUND(H1159*Setup!$B$9,2),0))</f>
        <v/>
      </c>
      <c r="Q1159" s="34">
        <f>IF(A1159="","",I1159-P1159)</f>
        <v/>
      </c>
      <c r="R1159" s="34">
        <f>IF(A1159="","",IF(L1159="Yes",I1159,0))</f>
        <v/>
      </c>
      <c r="S1159" s="34">
        <f>IF(A1159="","",IF(AND(L1159="Yes",K1159="Yes",NOT(ISNUMBER(SEARCH("blocked",G1159))),OR(F1159="Standard domestic 15% (Box 7)",F1159="Import - VAT paid at customs (Box 8)",F1159="Import - Reverse charge (Box 9)"),OR(F1159&lt;&gt;"Standard domestic 15% (Box 7)",AND(LEN(D1159)=15,LEFT(D1159,1)="3",RIGHT(D1159,1)="3",ISNUMBER(--D1159)))),I1159,0))</f>
        <v/>
      </c>
      <c r="T1159" s="34">
        <f>IF(A1159="","",R1159-S1159)</f>
        <v/>
      </c>
      <c r="U1159" s="23">
        <f>IF(A1159="","",IF(O1159=0,"Outside audit periods; ","")&amp;IF(F1159="","No VAT category; ","")&amp;IF(ABS(Q1159)&gt;Setup!$B$10,"VAT ≠ 15% × net; ","")&amp;IF(AND(F1159="Standard domestic 15% (Box 7)",NOT(AND(LEN(D1159)=15,LEFT(D1159,1)="3",RIGHT(D1159,1)="3",ISNUMBER(--D1159)))),"Invalid/missing supplier VAT no; ","")&amp;IF(AND(L1159="Yes",K1159&lt;&gt;"Yes"),"VAT claimed without valid tax invoice; ","")&amp;IF(AND(L1159="Yes",ISNUMBER(SEARCH("blocked",G1159))),"Blocked input VAT claimed; ","")&amp;IF(AND(F1159="Import - VAT paid at customs (Box 8)",M1159=""),"Customs declaration no missing; ","")&amp;IF(AND(F1159="Import - Reverse charge (Box 9)",E1159="Saudi Arabia"),"RCM used for a local supplier; ","")&amp;IF(AND(L1159="Yes",NOT(OR(F1159="Standard domestic 15% (Box 7)",F1159="Import - VAT paid at customs (Box 8)",F1159="Import - Reverse charge (Box 9)"))),"VAT claimed on non-taxable category; ",""))</f>
        <v/>
      </c>
    </row>
    <row r="1160">
      <c r="A1160" s="17" t="n"/>
      <c r="B1160" s="14" t="n"/>
      <c r="C1160" s="14" t="n"/>
      <c r="D1160" s="16" t="n"/>
      <c r="E1160" s="14" t="n"/>
      <c r="F1160" s="14" t="n"/>
      <c r="G1160" s="14" t="n"/>
      <c r="H1160" s="19" t="n"/>
      <c r="I1160" s="19" t="n"/>
      <c r="J1160" s="34">
        <f>IF(A1160="","",H1160+I1160)</f>
        <v/>
      </c>
      <c r="K1160" s="14" t="n"/>
      <c r="L1160" s="14" t="n"/>
      <c r="M1160" s="14" t="n"/>
      <c r="N1160" s="14" t="n"/>
      <c r="O1160" s="20">
        <f>IF(A1160="","",SUMPRODUCT((A1160&gt;=Setup!$C$19:$C$30)*(A1160&lt;=Setup!$D$19:$D$30)*Setup!$A$19:$A$30))</f>
        <v/>
      </c>
      <c r="P1160" s="34">
        <f>IF(A1160="","",IF(OR(F1160="Standard domestic 15% (Box 7)",F1160="Import - VAT paid at customs (Box 8)",F1160="Import - Reverse charge (Box 9)"),ROUND(H1160*Setup!$B$9,2),0))</f>
        <v/>
      </c>
      <c r="Q1160" s="34">
        <f>IF(A1160="","",I1160-P1160)</f>
        <v/>
      </c>
      <c r="R1160" s="34">
        <f>IF(A1160="","",IF(L1160="Yes",I1160,0))</f>
        <v/>
      </c>
      <c r="S1160" s="34">
        <f>IF(A1160="","",IF(AND(L1160="Yes",K1160="Yes",NOT(ISNUMBER(SEARCH("blocked",G1160))),OR(F1160="Standard domestic 15% (Box 7)",F1160="Import - VAT paid at customs (Box 8)",F1160="Import - Reverse charge (Box 9)"),OR(F1160&lt;&gt;"Standard domestic 15% (Box 7)",AND(LEN(D1160)=15,LEFT(D1160,1)="3",RIGHT(D1160,1)="3",ISNUMBER(--D1160)))),I1160,0))</f>
        <v/>
      </c>
      <c r="T1160" s="34">
        <f>IF(A1160="","",R1160-S1160)</f>
        <v/>
      </c>
      <c r="U1160" s="23">
        <f>IF(A1160="","",IF(O1160=0,"Outside audit periods; ","")&amp;IF(F1160="","No VAT category; ","")&amp;IF(ABS(Q1160)&gt;Setup!$B$10,"VAT ≠ 15% × net; ","")&amp;IF(AND(F1160="Standard domestic 15% (Box 7)",NOT(AND(LEN(D1160)=15,LEFT(D1160,1)="3",RIGHT(D1160,1)="3",ISNUMBER(--D1160)))),"Invalid/missing supplier VAT no; ","")&amp;IF(AND(L1160="Yes",K1160&lt;&gt;"Yes"),"VAT claimed without valid tax invoice; ","")&amp;IF(AND(L1160="Yes",ISNUMBER(SEARCH("blocked",G1160))),"Blocked input VAT claimed; ","")&amp;IF(AND(F1160="Import - VAT paid at customs (Box 8)",M1160=""),"Customs declaration no missing; ","")&amp;IF(AND(F1160="Import - Reverse charge (Box 9)",E1160="Saudi Arabia"),"RCM used for a local supplier; ","")&amp;IF(AND(L1160="Yes",NOT(OR(F1160="Standard domestic 15% (Box 7)",F1160="Import - VAT paid at customs (Box 8)",F1160="Import - Reverse charge (Box 9)"))),"VAT claimed on non-taxable category; ",""))</f>
        <v/>
      </c>
    </row>
    <row r="1161">
      <c r="A1161" s="17" t="n"/>
      <c r="B1161" s="14" t="n"/>
      <c r="C1161" s="14" t="n"/>
      <c r="D1161" s="16" t="n"/>
      <c r="E1161" s="14" t="n"/>
      <c r="F1161" s="14" t="n"/>
      <c r="G1161" s="14" t="n"/>
      <c r="H1161" s="19" t="n"/>
      <c r="I1161" s="19" t="n"/>
      <c r="J1161" s="34">
        <f>IF(A1161="","",H1161+I1161)</f>
        <v/>
      </c>
      <c r="K1161" s="14" t="n"/>
      <c r="L1161" s="14" t="n"/>
      <c r="M1161" s="14" t="n"/>
      <c r="N1161" s="14" t="n"/>
      <c r="O1161" s="20">
        <f>IF(A1161="","",SUMPRODUCT((A1161&gt;=Setup!$C$19:$C$30)*(A1161&lt;=Setup!$D$19:$D$30)*Setup!$A$19:$A$30))</f>
        <v/>
      </c>
      <c r="P1161" s="34">
        <f>IF(A1161="","",IF(OR(F1161="Standard domestic 15% (Box 7)",F1161="Import - VAT paid at customs (Box 8)",F1161="Import - Reverse charge (Box 9)"),ROUND(H1161*Setup!$B$9,2),0))</f>
        <v/>
      </c>
      <c r="Q1161" s="34">
        <f>IF(A1161="","",I1161-P1161)</f>
        <v/>
      </c>
      <c r="R1161" s="34">
        <f>IF(A1161="","",IF(L1161="Yes",I1161,0))</f>
        <v/>
      </c>
      <c r="S1161" s="34">
        <f>IF(A1161="","",IF(AND(L1161="Yes",K1161="Yes",NOT(ISNUMBER(SEARCH("blocked",G1161))),OR(F1161="Standard domestic 15% (Box 7)",F1161="Import - VAT paid at customs (Box 8)",F1161="Import - Reverse charge (Box 9)"),OR(F1161&lt;&gt;"Standard domestic 15% (Box 7)",AND(LEN(D1161)=15,LEFT(D1161,1)="3",RIGHT(D1161,1)="3",ISNUMBER(--D1161)))),I1161,0))</f>
        <v/>
      </c>
      <c r="T1161" s="34">
        <f>IF(A1161="","",R1161-S1161)</f>
        <v/>
      </c>
      <c r="U1161" s="23">
        <f>IF(A1161="","",IF(O1161=0,"Outside audit periods; ","")&amp;IF(F1161="","No VAT category; ","")&amp;IF(ABS(Q1161)&gt;Setup!$B$10,"VAT ≠ 15% × net; ","")&amp;IF(AND(F1161="Standard domestic 15% (Box 7)",NOT(AND(LEN(D1161)=15,LEFT(D1161,1)="3",RIGHT(D1161,1)="3",ISNUMBER(--D1161)))),"Invalid/missing supplier VAT no; ","")&amp;IF(AND(L1161="Yes",K1161&lt;&gt;"Yes"),"VAT claimed without valid tax invoice; ","")&amp;IF(AND(L1161="Yes",ISNUMBER(SEARCH("blocked",G1161))),"Blocked input VAT claimed; ","")&amp;IF(AND(F1161="Import - VAT paid at customs (Box 8)",M1161=""),"Customs declaration no missing; ","")&amp;IF(AND(F1161="Import - Reverse charge (Box 9)",E1161="Saudi Arabia"),"RCM used for a local supplier; ","")&amp;IF(AND(L1161="Yes",NOT(OR(F1161="Standard domestic 15% (Box 7)",F1161="Import - VAT paid at customs (Box 8)",F1161="Import - Reverse charge (Box 9)"))),"VAT claimed on non-taxable category; ",""))</f>
        <v/>
      </c>
    </row>
    <row r="1162">
      <c r="A1162" s="17" t="n"/>
      <c r="B1162" s="14" t="n"/>
      <c r="C1162" s="14" t="n"/>
      <c r="D1162" s="16" t="n"/>
      <c r="E1162" s="14" t="n"/>
      <c r="F1162" s="14" t="n"/>
      <c r="G1162" s="14" t="n"/>
      <c r="H1162" s="19" t="n"/>
      <c r="I1162" s="19" t="n"/>
      <c r="J1162" s="34">
        <f>IF(A1162="","",H1162+I1162)</f>
        <v/>
      </c>
      <c r="K1162" s="14" t="n"/>
      <c r="L1162" s="14" t="n"/>
      <c r="M1162" s="14" t="n"/>
      <c r="N1162" s="14" t="n"/>
      <c r="O1162" s="20">
        <f>IF(A1162="","",SUMPRODUCT((A1162&gt;=Setup!$C$19:$C$30)*(A1162&lt;=Setup!$D$19:$D$30)*Setup!$A$19:$A$30))</f>
        <v/>
      </c>
      <c r="P1162" s="34">
        <f>IF(A1162="","",IF(OR(F1162="Standard domestic 15% (Box 7)",F1162="Import - VAT paid at customs (Box 8)",F1162="Import - Reverse charge (Box 9)"),ROUND(H1162*Setup!$B$9,2),0))</f>
        <v/>
      </c>
      <c r="Q1162" s="34">
        <f>IF(A1162="","",I1162-P1162)</f>
        <v/>
      </c>
      <c r="R1162" s="34">
        <f>IF(A1162="","",IF(L1162="Yes",I1162,0))</f>
        <v/>
      </c>
      <c r="S1162" s="34">
        <f>IF(A1162="","",IF(AND(L1162="Yes",K1162="Yes",NOT(ISNUMBER(SEARCH("blocked",G1162))),OR(F1162="Standard domestic 15% (Box 7)",F1162="Import - VAT paid at customs (Box 8)",F1162="Import - Reverse charge (Box 9)"),OR(F1162&lt;&gt;"Standard domestic 15% (Box 7)",AND(LEN(D1162)=15,LEFT(D1162,1)="3",RIGHT(D1162,1)="3",ISNUMBER(--D1162)))),I1162,0))</f>
        <v/>
      </c>
      <c r="T1162" s="34">
        <f>IF(A1162="","",R1162-S1162)</f>
        <v/>
      </c>
      <c r="U1162" s="23">
        <f>IF(A1162="","",IF(O1162=0,"Outside audit periods; ","")&amp;IF(F1162="","No VAT category; ","")&amp;IF(ABS(Q1162)&gt;Setup!$B$10,"VAT ≠ 15% × net; ","")&amp;IF(AND(F1162="Standard domestic 15% (Box 7)",NOT(AND(LEN(D1162)=15,LEFT(D1162,1)="3",RIGHT(D1162,1)="3",ISNUMBER(--D1162)))),"Invalid/missing supplier VAT no; ","")&amp;IF(AND(L1162="Yes",K1162&lt;&gt;"Yes"),"VAT claimed without valid tax invoice; ","")&amp;IF(AND(L1162="Yes",ISNUMBER(SEARCH("blocked",G1162))),"Blocked input VAT claimed; ","")&amp;IF(AND(F1162="Import - VAT paid at customs (Box 8)",M1162=""),"Customs declaration no missing; ","")&amp;IF(AND(F1162="Import - Reverse charge (Box 9)",E1162="Saudi Arabia"),"RCM used for a local supplier; ","")&amp;IF(AND(L1162="Yes",NOT(OR(F1162="Standard domestic 15% (Box 7)",F1162="Import - VAT paid at customs (Box 8)",F1162="Import - Reverse charge (Box 9)"))),"VAT claimed on non-taxable category; ",""))</f>
        <v/>
      </c>
    </row>
    <row r="1163">
      <c r="A1163" s="17" t="n"/>
      <c r="B1163" s="14" t="n"/>
      <c r="C1163" s="14" t="n"/>
      <c r="D1163" s="16" t="n"/>
      <c r="E1163" s="14" t="n"/>
      <c r="F1163" s="14" t="n"/>
      <c r="G1163" s="14" t="n"/>
      <c r="H1163" s="19" t="n"/>
      <c r="I1163" s="19" t="n"/>
      <c r="J1163" s="34">
        <f>IF(A1163="","",H1163+I1163)</f>
        <v/>
      </c>
      <c r="K1163" s="14" t="n"/>
      <c r="L1163" s="14" t="n"/>
      <c r="M1163" s="14" t="n"/>
      <c r="N1163" s="14" t="n"/>
      <c r="O1163" s="20">
        <f>IF(A1163="","",SUMPRODUCT((A1163&gt;=Setup!$C$19:$C$30)*(A1163&lt;=Setup!$D$19:$D$30)*Setup!$A$19:$A$30))</f>
        <v/>
      </c>
      <c r="P1163" s="34">
        <f>IF(A1163="","",IF(OR(F1163="Standard domestic 15% (Box 7)",F1163="Import - VAT paid at customs (Box 8)",F1163="Import - Reverse charge (Box 9)"),ROUND(H1163*Setup!$B$9,2),0))</f>
        <v/>
      </c>
      <c r="Q1163" s="34">
        <f>IF(A1163="","",I1163-P1163)</f>
        <v/>
      </c>
      <c r="R1163" s="34">
        <f>IF(A1163="","",IF(L1163="Yes",I1163,0))</f>
        <v/>
      </c>
      <c r="S1163" s="34">
        <f>IF(A1163="","",IF(AND(L1163="Yes",K1163="Yes",NOT(ISNUMBER(SEARCH("blocked",G1163))),OR(F1163="Standard domestic 15% (Box 7)",F1163="Import - VAT paid at customs (Box 8)",F1163="Import - Reverse charge (Box 9)"),OR(F1163&lt;&gt;"Standard domestic 15% (Box 7)",AND(LEN(D1163)=15,LEFT(D1163,1)="3",RIGHT(D1163,1)="3",ISNUMBER(--D1163)))),I1163,0))</f>
        <v/>
      </c>
      <c r="T1163" s="34">
        <f>IF(A1163="","",R1163-S1163)</f>
        <v/>
      </c>
      <c r="U1163" s="23">
        <f>IF(A1163="","",IF(O1163=0,"Outside audit periods; ","")&amp;IF(F1163="","No VAT category; ","")&amp;IF(ABS(Q1163)&gt;Setup!$B$10,"VAT ≠ 15% × net; ","")&amp;IF(AND(F1163="Standard domestic 15% (Box 7)",NOT(AND(LEN(D1163)=15,LEFT(D1163,1)="3",RIGHT(D1163,1)="3",ISNUMBER(--D1163)))),"Invalid/missing supplier VAT no; ","")&amp;IF(AND(L1163="Yes",K1163&lt;&gt;"Yes"),"VAT claimed without valid tax invoice; ","")&amp;IF(AND(L1163="Yes",ISNUMBER(SEARCH("blocked",G1163))),"Blocked input VAT claimed; ","")&amp;IF(AND(F1163="Import - VAT paid at customs (Box 8)",M1163=""),"Customs declaration no missing; ","")&amp;IF(AND(F1163="Import - Reverse charge (Box 9)",E1163="Saudi Arabia"),"RCM used for a local supplier; ","")&amp;IF(AND(L1163="Yes",NOT(OR(F1163="Standard domestic 15% (Box 7)",F1163="Import - VAT paid at customs (Box 8)",F1163="Import - Reverse charge (Box 9)"))),"VAT claimed on non-taxable category; ",""))</f>
        <v/>
      </c>
    </row>
    <row r="1164">
      <c r="A1164" s="17" t="n"/>
      <c r="B1164" s="14" t="n"/>
      <c r="C1164" s="14" t="n"/>
      <c r="D1164" s="16" t="n"/>
      <c r="E1164" s="14" t="n"/>
      <c r="F1164" s="14" t="n"/>
      <c r="G1164" s="14" t="n"/>
      <c r="H1164" s="19" t="n"/>
      <c r="I1164" s="19" t="n"/>
      <c r="J1164" s="34">
        <f>IF(A1164="","",H1164+I1164)</f>
        <v/>
      </c>
      <c r="K1164" s="14" t="n"/>
      <c r="L1164" s="14" t="n"/>
      <c r="M1164" s="14" t="n"/>
      <c r="N1164" s="14" t="n"/>
      <c r="O1164" s="20">
        <f>IF(A1164="","",SUMPRODUCT((A1164&gt;=Setup!$C$19:$C$30)*(A1164&lt;=Setup!$D$19:$D$30)*Setup!$A$19:$A$30))</f>
        <v/>
      </c>
      <c r="P1164" s="34">
        <f>IF(A1164="","",IF(OR(F1164="Standard domestic 15% (Box 7)",F1164="Import - VAT paid at customs (Box 8)",F1164="Import - Reverse charge (Box 9)"),ROUND(H1164*Setup!$B$9,2),0))</f>
        <v/>
      </c>
      <c r="Q1164" s="34">
        <f>IF(A1164="","",I1164-P1164)</f>
        <v/>
      </c>
      <c r="R1164" s="34">
        <f>IF(A1164="","",IF(L1164="Yes",I1164,0))</f>
        <v/>
      </c>
      <c r="S1164" s="34">
        <f>IF(A1164="","",IF(AND(L1164="Yes",K1164="Yes",NOT(ISNUMBER(SEARCH("blocked",G1164))),OR(F1164="Standard domestic 15% (Box 7)",F1164="Import - VAT paid at customs (Box 8)",F1164="Import - Reverse charge (Box 9)"),OR(F1164&lt;&gt;"Standard domestic 15% (Box 7)",AND(LEN(D1164)=15,LEFT(D1164,1)="3",RIGHT(D1164,1)="3",ISNUMBER(--D1164)))),I1164,0))</f>
        <v/>
      </c>
      <c r="T1164" s="34">
        <f>IF(A1164="","",R1164-S1164)</f>
        <v/>
      </c>
      <c r="U1164" s="23">
        <f>IF(A1164="","",IF(O1164=0,"Outside audit periods; ","")&amp;IF(F1164="","No VAT category; ","")&amp;IF(ABS(Q1164)&gt;Setup!$B$10,"VAT ≠ 15% × net; ","")&amp;IF(AND(F1164="Standard domestic 15% (Box 7)",NOT(AND(LEN(D1164)=15,LEFT(D1164,1)="3",RIGHT(D1164,1)="3",ISNUMBER(--D1164)))),"Invalid/missing supplier VAT no; ","")&amp;IF(AND(L1164="Yes",K1164&lt;&gt;"Yes"),"VAT claimed without valid tax invoice; ","")&amp;IF(AND(L1164="Yes",ISNUMBER(SEARCH("blocked",G1164))),"Blocked input VAT claimed; ","")&amp;IF(AND(F1164="Import - VAT paid at customs (Box 8)",M1164=""),"Customs declaration no missing; ","")&amp;IF(AND(F1164="Import - Reverse charge (Box 9)",E1164="Saudi Arabia"),"RCM used for a local supplier; ","")&amp;IF(AND(L1164="Yes",NOT(OR(F1164="Standard domestic 15% (Box 7)",F1164="Import - VAT paid at customs (Box 8)",F1164="Import - Reverse charge (Box 9)"))),"VAT claimed on non-taxable category; ",""))</f>
        <v/>
      </c>
    </row>
    <row r="1165">
      <c r="A1165" s="17" t="n"/>
      <c r="B1165" s="14" t="n"/>
      <c r="C1165" s="14" t="n"/>
      <c r="D1165" s="16" t="n"/>
      <c r="E1165" s="14" t="n"/>
      <c r="F1165" s="14" t="n"/>
      <c r="G1165" s="14" t="n"/>
      <c r="H1165" s="19" t="n"/>
      <c r="I1165" s="19" t="n"/>
      <c r="J1165" s="34">
        <f>IF(A1165="","",H1165+I1165)</f>
        <v/>
      </c>
      <c r="K1165" s="14" t="n"/>
      <c r="L1165" s="14" t="n"/>
      <c r="M1165" s="14" t="n"/>
      <c r="N1165" s="14" t="n"/>
      <c r="O1165" s="20">
        <f>IF(A1165="","",SUMPRODUCT((A1165&gt;=Setup!$C$19:$C$30)*(A1165&lt;=Setup!$D$19:$D$30)*Setup!$A$19:$A$30))</f>
        <v/>
      </c>
      <c r="P1165" s="34">
        <f>IF(A1165="","",IF(OR(F1165="Standard domestic 15% (Box 7)",F1165="Import - VAT paid at customs (Box 8)",F1165="Import - Reverse charge (Box 9)"),ROUND(H1165*Setup!$B$9,2),0))</f>
        <v/>
      </c>
      <c r="Q1165" s="34">
        <f>IF(A1165="","",I1165-P1165)</f>
        <v/>
      </c>
      <c r="R1165" s="34">
        <f>IF(A1165="","",IF(L1165="Yes",I1165,0))</f>
        <v/>
      </c>
      <c r="S1165" s="34">
        <f>IF(A1165="","",IF(AND(L1165="Yes",K1165="Yes",NOT(ISNUMBER(SEARCH("blocked",G1165))),OR(F1165="Standard domestic 15% (Box 7)",F1165="Import - VAT paid at customs (Box 8)",F1165="Import - Reverse charge (Box 9)"),OR(F1165&lt;&gt;"Standard domestic 15% (Box 7)",AND(LEN(D1165)=15,LEFT(D1165,1)="3",RIGHT(D1165,1)="3",ISNUMBER(--D1165)))),I1165,0))</f>
        <v/>
      </c>
      <c r="T1165" s="34">
        <f>IF(A1165="","",R1165-S1165)</f>
        <v/>
      </c>
      <c r="U1165" s="23">
        <f>IF(A1165="","",IF(O1165=0,"Outside audit periods; ","")&amp;IF(F1165="","No VAT category; ","")&amp;IF(ABS(Q1165)&gt;Setup!$B$10,"VAT ≠ 15% × net; ","")&amp;IF(AND(F1165="Standard domestic 15% (Box 7)",NOT(AND(LEN(D1165)=15,LEFT(D1165,1)="3",RIGHT(D1165,1)="3",ISNUMBER(--D1165)))),"Invalid/missing supplier VAT no; ","")&amp;IF(AND(L1165="Yes",K1165&lt;&gt;"Yes"),"VAT claimed without valid tax invoice; ","")&amp;IF(AND(L1165="Yes",ISNUMBER(SEARCH("blocked",G1165))),"Blocked input VAT claimed; ","")&amp;IF(AND(F1165="Import - VAT paid at customs (Box 8)",M1165=""),"Customs declaration no missing; ","")&amp;IF(AND(F1165="Import - Reverse charge (Box 9)",E1165="Saudi Arabia"),"RCM used for a local supplier; ","")&amp;IF(AND(L1165="Yes",NOT(OR(F1165="Standard domestic 15% (Box 7)",F1165="Import - VAT paid at customs (Box 8)",F1165="Import - Reverse charge (Box 9)"))),"VAT claimed on non-taxable category; ",""))</f>
        <v/>
      </c>
    </row>
    <row r="1166">
      <c r="A1166" s="17" t="n"/>
      <c r="B1166" s="14" t="n"/>
      <c r="C1166" s="14" t="n"/>
      <c r="D1166" s="16" t="n"/>
      <c r="E1166" s="14" t="n"/>
      <c r="F1166" s="14" t="n"/>
      <c r="G1166" s="14" t="n"/>
      <c r="H1166" s="19" t="n"/>
      <c r="I1166" s="19" t="n"/>
      <c r="J1166" s="34">
        <f>IF(A1166="","",H1166+I1166)</f>
        <v/>
      </c>
      <c r="K1166" s="14" t="n"/>
      <c r="L1166" s="14" t="n"/>
      <c r="M1166" s="14" t="n"/>
      <c r="N1166" s="14" t="n"/>
      <c r="O1166" s="20">
        <f>IF(A1166="","",SUMPRODUCT((A1166&gt;=Setup!$C$19:$C$30)*(A1166&lt;=Setup!$D$19:$D$30)*Setup!$A$19:$A$30))</f>
        <v/>
      </c>
      <c r="P1166" s="34">
        <f>IF(A1166="","",IF(OR(F1166="Standard domestic 15% (Box 7)",F1166="Import - VAT paid at customs (Box 8)",F1166="Import - Reverse charge (Box 9)"),ROUND(H1166*Setup!$B$9,2),0))</f>
        <v/>
      </c>
      <c r="Q1166" s="34">
        <f>IF(A1166="","",I1166-P1166)</f>
        <v/>
      </c>
      <c r="R1166" s="34">
        <f>IF(A1166="","",IF(L1166="Yes",I1166,0))</f>
        <v/>
      </c>
      <c r="S1166" s="34">
        <f>IF(A1166="","",IF(AND(L1166="Yes",K1166="Yes",NOT(ISNUMBER(SEARCH("blocked",G1166))),OR(F1166="Standard domestic 15% (Box 7)",F1166="Import - VAT paid at customs (Box 8)",F1166="Import - Reverse charge (Box 9)"),OR(F1166&lt;&gt;"Standard domestic 15% (Box 7)",AND(LEN(D1166)=15,LEFT(D1166,1)="3",RIGHT(D1166,1)="3",ISNUMBER(--D1166)))),I1166,0))</f>
        <v/>
      </c>
      <c r="T1166" s="34">
        <f>IF(A1166="","",R1166-S1166)</f>
        <v/>
      </c>
      <c r="U1166" s="23">
        <f>IF(A1166="","",IF(O1166=0,"Outside audit periods; ","")&amp;IF(F1166="","No VAT category; ","")&amp;IF(ABS(Q1166)&gt;Setup!$B$10,"VAT ≠ 15% × net; ","")&amp;IF(AND(F1166="Standard domestic 15% (Box 7)",NOT(AND(LEN(D1166)=15,LEFT(D1166,1)="3",RIGHT(D1166,1)="3",ISNUMBER(--D1166)))),"Invalid/missing supplier VAT no; ","")&amp;IF(AND(L1166="Yes",K1166&lt;&gt;"Yes"),"VAT claimed without valid tax invoice; ","")&amp;IF(AND(L1166="Yes",ISNUMBER(SEARCH("blocked",G1166))),"Blocked input VAT claimed; ","")&amp;IF(AND(F1166="Import - VAT paid at customs (Box 8)",M1166=""),"Customs declaration no missing; ","")&amp;IF(AND(F1166="Import - Reverse charge (Box 9)",E1166="Saudi Arabia"),"RCM used for a local supplier; ","")&amp;IF(AND(L1166="Yes",NOT(OR(F1166="Standard domestic 15% (Box 7)",F1166="Import - VAT paid at customs (Box 8)",F1166="Import - Reverse charge (Box 9)"))),"VAT claimed on non-taxable category; ",""))</f>
        <v/>
      </c>
    </row>
    <row r="1167">
      <c r="A1167" s="17" t="n"/>
      <c r="B1167" s="14" t="n"/>
      <c r="C1167" s="14" t="n"/>
      <c r="D1167" s="16" t="n"/>
      <c r="E1167" s="14" t="n"/>
      <c r="F1167" s="14" t="n"/>
      <c r="G1167" s="14" t="n"/>
      <c r="H1167" s="19" t="n"/>
      <c r="I1167" s="19" t="n"/>
      <c r="J1167" s="34">
        <f>IF(A1167="","",H1167+I1167)</f>
        <v/>
      </c>
      <c r="K1167" s="14" t="n"/>
      <c r="L1167" s="14" t="n"/>
      <c r="M1167" s="14" t="n"/>
      <c r="N1167" s="14" t="n"/>
      <c r="O1167" s="20">
        <f>IF(A1167="","",SUMPRODUCT((A1167&gt;=Setup!$C$19:$C$30)*(A1167&lt;=Setup!$D$19:$D$30)*Setup!$A$19:$A$30))</f>
        <v/>
      </c>
      <c r="P1167" s="34">
        <f>IF(A1167="","",IF(OR(F1167="Standard domestic 15% (Box 7)",F1167="Import - VAT paid at customs (Box 8)",F1167="Import - Reverse charge (Box 9)"),ROUND(H1167*Setup!$B$9,2),0))</f>
        <v/>
      </c>
      <c r="Q1167" s="34">
        <f>IF(A1167="","",I1167-P1167)</f>
        <v/>
      </c>
      <c r="R1167" s="34">
        <f>IF(A1167="","",IF(L1167="Yes",I1167,0))</f>
        <v/>
      </c>
      <c r="S1167" s="34">
        <f>IF(A1167="","",IF(AND(L1167="Yes",K1167="Yes",NOT(ISNUMBER(SEARCH("blocked",G1167))),OR(F1167="Standard domestic 15% (Box 7)",F1167="Import - VAT paid at customs (Box 8)",F1167="Import - Reverse charge (Box 9)"),OR(F1167&lt;&gt;"Standard domestic 15% (Box 7)",AND(LEN(D1167)=15,LEFT(D1167,1)="3",RIGHT(D1167,1)="3",ISNUMBER(--D1167)))),I1167,0))</f>
        <v/>
      </c>
      <c r="T1167" s="34">
        <f>IF(A1167="","",R1167-S1167)</f>
        <v/>
      </c>
      <c r="U1167" s="23">
        <f>IF(A1167="","",IF(O1167=0,"Outside audit periods; ","")&amp;IF(F1167="","No VAT category; ","")&amp;IF(ABS(Q1167)&gt;Setup!$B$10,"VAT ≠ 15% × net; ","")&amp;IF(AND(F1167="Standard domestic 15% (Box 7)",NOT(AND(LEN(D1167)=15,LEFT(D1167,1)="3",RIGHT(D1167,1)="3",ISNUMBER(--D1167)))),"Invalid/missing supplier VAT no; ","")&amp;IF(AND(L1167="Yes",K1167&lt;&gt;"Yes"),"VAT claimed without valid tax invoice; ","")&amp;IF(AND(L1167="Yes",ISNUMBER(SEARCH("blocked",G1167))),"Blocked input VAT claimed; ","")&amp;IF(AND(F1167="Import - VAT paid at customs (Box 8)",M1167=""),"Customs declaration no missing; ","")&amp;IF(AND(F1167="Import - Reverse charge (Box 9)",E1167="Saudi Arabia"),"RCM used for a local supplier; ","")&amp;IF(AND(L1167="Yes",NOT(OR(F1167="Standard domestic 15% (Box 7)",F1167="Import - VAT paid at customs (Box 8)",F1167="Import - Reverse charge (Box 9)"))),"VAT claimed on non-taxable category; ",""))</f>
        <v/>
      </c>
    </row>
    <row r="1168">
      <c r="A1168" s="17" t="n"/>
      <c r="B1168" s="14" t="n"/>
      <c r="C1168" s="14" t="n"/>
      <c r="D1168" s="16" t="n"/>
      <c r="E1168" s="14" t="n"/>
      <c r="F1168" s="14" t="n"/>
      <c r="G1168" s="14" t="n"/>
      <c r="H1168" s="19" t="n"/>
      <c r="I1168" s="19" t="n"/>
      <c r="J1168" s="34">
        <f>IF(A1168="","",H1168+I1168)</f>
        <v/>
      </c>
      <c r="K1168" s="14" t="n"/>
      <c r="L1168" s="14" t="n"/>
      <c r="M1168" s="14" t="n"/>
      <c r="N1168" s="14" t="n"/>
      <c r="O1168" s="20">
        <f>IF(A1168="","",SUMPRODUCT((A1168&gt;=Setup!$C$19:$C$30)*(A1168&lt;=Setup!$D$19:$D$30)*Setup!$A$19:$A$30))</f>
        <v/>
      </c>
      <c r="P1168" s="34">
        <f>IF(A1168="","",IF(OR(F1168="Standard domestic 15% (Box 7)",F1168="Import - VAT paid at customs (Box 8)",F1168="Import - Reverse charge (Box 9)"),ROUND(H1168*Setup!$B$9,2),0))</f>
        <v/>
      </c>
      <c r="Q1168" s="34">
        <f>IF(A1168="","",I1168-P1168)</f>
        <v/>
      </c>
      <c r="R1168" s="34">
        <f>IF(A1168="","",IF(L1168="Yes",I1168,0))</f>
        <v/>
      </c>
      <c r="S1168" s="34">
        <f>IF(A1168="","",IF(AND(L1168="Yes",K1168="Yes",NOT(ISNUMBER(SEARCH("blocked",G1168))),OR(F1168="Standard domestic 15% (Box 7)",F1168="Import - VAT paid at customs (Box 8)",F1168="Import - Reverse charge (Box 9)"),OR(F1168&lt;&gt;"Standard domestic 15% (Box 7)",AND(LEN(D1168)=15,LEFT(D1168,1)="3",RIGHT(D1168,1)="3",ISNUMBER(--D1168)))),I1168,0))</f>
        <v/>
      </c>
      <c r="T1168" s="34">
        <f>IF(A1168="","",R1168-S1168)</f>
        <v/>
      </c>
      <c r="U1168" s="23">
        <f>IF(A1168="","",IF(O1168=0,"Outside audit periods; ","")&amp;IF(F1168="","No VAT category; ","")&amp;IF(ABS(Q1168)&gt;Setup!$B$10,"VAT ≠ 15% × net; ","")&amp;IF(AND(F1168="Standard domestic 15% (Box 7)",NOT(AND(LEN(D1168)=15,LEFT(D1168,1)="3",RIGHT(D1168,1)="3",ISNUMBER(--D1168)))),"Invalid/missing supplier VAT no; ","")&amp;IF(AND(L1168="Yes",K1168&lt;&gt;"Yes"),"VAT claimed without valid tax invoice; ","")&amp;IF(AND(L1168="Yes",ISNUMBER(SEARCH("blocked",G1168))),"Blocked input VAT claimed; ","")&amp;IF(AND(F1168="Import - VAT paid at customs (Box 8)",M1168=""),"Customs declaration no missing; ","")&amp;IF(AND(F1168="Import - Reverse charge (Box 9)",E1168="Saudi Arabia"),"RCM used for a local supplier; ","")&amp;IF(AND(L1168="Yes",NOT(OR(F1168="Standard domestic 15% (Box 7)",F1168="Import - VAT paid at customs (Box 8)",F1168="Import - Reverse charge (Box 9)"))),"VAT claimed on non-taxable category; ",""))</f>
        <v/>
      </c>
    </row>
    <row r="1169">
      <c r="A1169" s="17" t="n"/>
      <c r="B1169" s="14" t="n"/>
      <c r="C1169" s="14" t="n"/>
      <c r="D1169" s="16" t="n"/>
      <c r="E1169" s="14" t="n"/>
      <c r="F1169" s="14" t="n"/>
      <c r="G1169" s="14" t="n"/>
      <c r="H1169" s="19" t="n"/>
      <c r="I1169" s="19" t="n"/>
      <c r="J1169" s="34">
        <f>IF(A1169="","",H1169+I1169)</f>
        <v/>
      </c>
      <c r="K1169" s="14" t="n"/>
      <c r="L1169" s="14" t="n"/>
      <c r="M1169" s="14" t="n"/>
      <c r="N1169" s="14" t="n"/>
      <c r="O1169" s="20">
        <f>IF(A1169="","",SUMPRODUCT((A1169&gt;=Setup!$C$19:$C$30)*(A1169&lt;=Setup!$D$19:$D$30)*Setup!$A$19:$A$30))</f>
        <v/>
      </c>
      <c r="P1169" s="34">
        <f>IF(A1169="","",IF(OR(F1169="Standard domestic 15% (Box 7)",F1169="Import - VAT paid at customs (Box 8)",F1169="Import - Reverse charge (Box 9)"),ROUND(H1169*Setup!$B$9,2),0))</f>
        <v/>
      </c>
      <c r="Q1169" s="34">
        <f>IF(A1169="","",I1169-P1169)</f>
        <v/>
      </c>
      <c r="R1169" s="34">
        <f>IF(A1169="","",IF(L1169="Yes",I1169,0))</f>
        <v/>
      </c>
      <c r="S1169" s="34">
        <f>IF(A1169="","",IF(AND(L1169="Yes",K1169="Yes",NOT(ISNUMBER(SEARCH("blocked",G1169))),OR(F1169="Standard domestic 15% (Box 7)",F1169="Import - VAT paid at customs (Box 8)",F1169="Import - Reverse charge (Box 9)"),OR(F1169&lt;&gt;"Standard domestic 15% (Box 7)",AND(LEN(D1169)=15,LEFT(D1169,1)="3",RIGHT(D1169,1)="3",ISNUMBER(--D1169)))),I1169,0))</f>
        <v/>
      </c>
      <c r="T1169" s="34">
        <f>IF(A1169="","",R1169-S1169)</f>
        <v/>
      </c>
      <c r="U1169" s="23">
        <f>IF(A1169="","",IF(O1169=0,"Outside audit periods; ","")&amp;IF(F1169="","No VAT category; ","")&amp;IF(ABS(Q1169)&gt;Setup!$B$10,"VAT ≠ 15% × net; ","")&amp;IF(AND(F1169="Standard domestic 15% (Box 7)",NOT(AND(LEN(D1169)=15,LEFT(D1169,1)="3",RIGHT(D1169,1)="3",ISNUMBER(--D1169)))),"Invalid/missing supplier VAT no; ","")&amp;IF(AND(L1169="Yes",K1169&lt;&gt;"Yes"),"VAT claimed without valid tax invoice; ","")&amp;IF(AND(L1169="Yes",ISNUMBER(SEARCH("blocked",G1169))),"Blocked input VAT claimed; ","")&amp;IF(AND(F1169="Import - VAT paid at customs (Box 8)",M1169=""),"Customs declaration no missing; ","")&amp;IF(AND(F1169="Import - Reverse charge (Box 9)",E1169="Saudi Arabia"),"RCM used for a local supplier; ","")&amp;IF(AND(L1169="Yes",NOT(OR(F1169="Standard domestic 15% (Box 7)",F1169="Import - VAT paid at customs (Box 8)",F1169="Import - Reverse charge (Box 9)"))),"VAT claimed on non-taxable category; ",""))</f>
        <v/>
      </c>
    </row>
    <row r="1170">
      <c r="A1170" s="17" t="n"/>
      <c r="B1170" s="14" t="n"/>
      <c r="C1170" s="14" t="n"/>
      <c r="D1170" s="16" t="n"/>
      <c r="E1170" s="14" t="n"/>
      <c r="F1170" s="14" t="n"/>
      <c r="G1170" s="14" t="n"/>
      <c r="H1170" s="19" t="n"/>
      <c r="I1170" s="19" t="n"/>
      <c r="J1170" s="34">
        <f>IF(A1170="","",H1170+I1170)</f>
        <v/>
      </c>
      <c r="K1170" s="14" t="n"/>
      <c r="L1170" s="14" t="n"/>
      <c r="M1170" s="14" t="n"/>
      <c r="N1170" s="14" t="n"/>
      <c r="O1170" s="20">
        <f>IF(A1170="","",SUMPRODUCT((A1170&gt;=Setup!$C$19:$C$30)*(A1170&lt;=Setup!$D$19:$D$30)*Setup!$A$19:$A$30))</f>
        <v/>
      </c>
      <c r="P1170" s="34">
        <f>IF(A1170="","",IF(OR(F1170="Standard domestic 15% (Box 7)",F1170="Import - VAT paid at customs (Box 8)",F1170="Import - Reverse charge (Box 9)"),ROUND(H1170*Setup!$B$9,2),0))</f>
        <v/>
      </c>
      <c r="Q1170" s="34">
        <f>IF(A1170="","",I1170-P1170)</f>
        <v/>
      </c>
      <c r="R1170" s="34">
        <f>IF(A1170="","",IF(L1170="Yes",I1170,0))</f>
        <v/>
      </c>
      <c r="S1170" s="34">
        <f>IF(A1170="","",IF(AND(L1170="Yes",K1170="Yes",NOT(ISNUMBER(SEARCH("blocked",G1170))),OR(F1170="Standard domestic 15% (Box 7)",F1170="Import - VAT paid at customs (Box 8)",F1170="Import - Reverse charge (Box 9)"),OR(F1170&lt;&gt;"Standard domestic 15% (Box 7)",AND(LEN(D1170)=15,LEFT(D1170,1)="3",RIGHT(D1170,1)="3",ISNUMBER(--D1170)))),I1170,0))</f>
        <v/>
      </c>
      <c r="T1170" s="34">
        <f>IF(A1170="","",R1170-S1170)</f>
        <v/>
      </c>
      <c r="U1170" s="23">
        <f>IF(A1170="","",IF(O1170=0,"Outside audit periods; ","")&amp;IF(F1170="","No VAT category; ","")&amp;IF(ABS(Q1170)&gt;Setup!$B$10,"VAT ≠ 15% × net; ","")&amp;IF(AND(F1170="Standard domestic 15% (Box 7)",NOT(AND(LEN(D1170)=15,LEFT(D1170,1)="3",RIGHT(D1170,1)="3",ISNUMBER(--D1170)))),"Invalid/missing supplier VAT no; ","")&amp;IF(AND(L1170="Yes",K1170&lt;&gt;"Yes"),"VAT claimed without valid tax invoice; ","")&amp;IF(AND(L1170="Yes",ISNUMBER(SEARCH("blocked",G1170))),"Blocked input VAT claimed; ","")&amp;IF(AND(F1170="Import - VAT paid at customs (Box 8)",M1170=""),"Customs declaration no missing; ","")&amp;IF(AND(F1170="Import - Reverse charge (Box 9)",E1170="Saudi Arabia"),"RCM used for a local supplier; ","")&amp;IF(AND(L1170="Yes",NOT(OR(F1170="Standard domestic 15% (Box 7)",F1170="Import - VAT paid at customs (Box 8)",F1170="Import - Reverse charge (Box 9)"))),"VAT claimed on non-taxable category; ",""))</f>
        <v/>
      </c>
    </row>
    <row r="1171">
      <c r="A1171" s="17" t="n"/>
      <c r="B1171" s="14" t="n"/>
      <c r="C1171" s="14" t="n"/>
      <c r="D1171" s="16" t="n"/>
      <c r="E1171" s="14" t="n"/>
      <c r="F1171" s="14" t="n"/>
      <c r="G1171" s="14" t="n"/>
      <c r="H1171" s="19" t="n"/>
      <c r="I1171" s="19" t="n"/>
      <c r="J1171" s="34">
        <f>IF(A1171="","",H1171+I1171)</f>
        <v/>
      </c>
      <c r="K1171" s="14" t="n"/>
      <c r="L1171" s="14" t="n"/>
      <c r="M1171" s="14" t="n"/>
      <c r="N1171" s="14" t="n"/>
      <c r="O1171" s="20">
        <f>IF(A1171="","",SUMPRODUCT((A1171&gt;=Setup!$C$19:$C$30)*(A1171&lt;=Setup!$D$19:$D$30)*Setup!$A$19:$A$30))</f>
        <v/>
      </c>
      <c r="P1171" s="34">
        <f>IF(A1171="","",IF(OR(F1171="Standard domestic 15% (Box 7)",F1171="Import - VAT paid at customs (Box 8)",F1171="Import - Reverse charge (Box 9)"),ROUND(H1171*Setup!$B$9,2),0))</f>
        <v/>
      </c>
      <c r="Q1171" s="34">
        <f>IF(A1171="","",I1171-P1171)</f>
        <v/>
      </c>
      <c r="R1171" s="34">
        <f>IF(A1171="","",IF(L1171="Yes",I1171,0))</f>
        <v/>
      </c>
      <c r="S1171" s="34">
        <f>IF(A1171="","",IF(AND(L1171="Yes",K1171="Yes",NOT(ISNUMBER(SEARCH("blocked",G1171))),OR(F1171="Standard domestic 15% (Box 7)",F1171="Import - VAT paid at customs (Box 8)",F1171="Import - Reverse charge (Box 9)"),OR(F1171&lt;&gt;"Standard domestic 15% (Box 7)",AND(LEN(D1171)=15,LEFT(D1171,1)="3",RIGHT(D1171,1)="3",ISNUMBER(--D1171)))),I1171,0))</f>
        <v/>
      </c>
      <c r="T1171" s="34">
        <f>IF(A1171="","",R1171-S1171)</f>
        <v/>
      </c>
      <c r="U1171" s="23">
        <f>IF(A1171="","",IF(O1171=0,"Outside audit periods; ","")&amp;IF(F1171="","No VAT category; ","")&amp;IF(ABS(Q1171)&gt;Setup!$B$10,"VAT ≠ 15% × net; ","")&amp;IF(AND(F1171="Standard domestic 15% (Box 7)",NOT(AND(LEN(D1171)=15,LEFT(D1171,1)="3",RIGHT(D1171,1)="3",ISNUMBER(--D1171)))),"Invalid/missing supplier VAT no; ","")&amp;IF(AND(L1171="Yes",K1171&lt;&gt;"Yes"),"VAT claimed without valid tax invoice; ","")&amp;IF(AND(L1171="Yes",ISNUMBER(SEARCH("blocked",G1171))),"Blocked input VAT claimed; ","")&amp;IF(AND(F1171="Import - VAT paid at customs (Box 8)",M1171=""),"Customs declaration no missing; ","")&amp;IF(AND(F1171="Import - Reverse charge (Box 9)",E1171="Saudi Arabia"),"RCM used for a local supplier; ","")&amp;IF(AND(L1171="Yes",NOT(OR(F1171="Standard domestic 15% (Box 7)",F1171="Import - VAT paid at customs (Box 8)",F1171="Import - Reverse charge (Box 9)"))),"VAT claimed on non-taxable category; ",""))</f>
        <v/>
      </c>
    </row>
    <row r="1172">
      <c r="A1172" s="17" t="n"/>
      <c r="B1172" s="14" t="n"/>
      <c r="C1172" s="14" t="n"/>
      <c r="D1172" s="16" t="n"/>
      <c r="E1172" s="14" t="n"/>
      <c r="F1172" s="14" t="n"/>
      <c r="G1172" s="14" t="n"/>
      <c r="H1172" s="19" t="n"/>
      <c r="I1172" s="19" t="n"/>
      <c r="J1172" s="34">
        <f>IF(A1172="","",H1172+I1172)</f>
        <v/>
      </c>
      <c r="K1172" s="14" t="n"/>
      <c r="L1172" s="14" t="n"/>
      <c r="M1172" s="14" t="n"/>
      <c r="N1172" s="14" t="n"/>
      <c r="O1172" s="20">
        <f>IF(A1172="","",SUMPRODUCT((A1172&gt;=Setup!$C$19:$C$30)*(A1172&lt;=Setup!$D$19:$D$30)*Setup!$A$19:$A$30))</f>
        <v/>
      </c>
      <c r="P1172" s="34">
        <f>IF(A1172="","",IF(OR(F1172="Standard domestic 15% (Box 7)",F1172="Import - VAT paid at customs (Box 8)",F1172="Import - Reverse charge (Box 9)"),ROUND(H1172*Setup!$B$9,2),0))</f>
        <v/>
      </c>
      <c r="Q1172" s="34">
        <f>IF(A1172="","",I1172-P1172)</f>
        <v/>
      </c>
      <c r="R1172" s="34">
        <f>IF(A1172="","",IF(L1172="Yes",I1172,0))</f>
        <v/>
      </c>
      <c r="S1172" s="34">
        <f>IF(A1172="","",IF(AND(L1172="Yes",K1172="Yes",NOT(ISNUMBER(SEARCH("blocked",G1172))),OR(F1172="Standard domestic 15% (Box 7)",F1172="Import - VAT paid at customs (Box 8)",F1172="Import - Reverse charge (Box 9)"),OR(F1172&lt;&gt;"Standard domestic 15% (Box 7)",AND(LEN(D1172)=15,LEFT(D1172,1)="3",RIGHT(D1172,1)="3",ISNUMBER(--D1172)))),I1172,0))</f>
        <v/>
      </c>
      <c r="T1172" s="34">
        <f>IF(A1172="","",R1172-S1172)</f>
        <v/>
      </c>
      <c r="U1172" s="23">
        <f>IF(A1172="","",IF(O1172=0,"Outside audit periods; ","")&amp;IF(F1172="","No VAT category; ","")&amp;IF(ABS(Q1172)&gt;Setup!$B$10,"VAT ≠ 15% × net; ","")&amp;IF(AND(F1172="Standard domestic 15% (Box 7)",NOT(AND(LEN(D1172)=15,LEFT(D1172,1)="3",RIGHT(D1172,1)="3",ISNUMBER(--D1172)))),"Invalid/missing supplier VAT no; ","")&amp;IF(AND(L1172="Yes",K1172&lt;&gt;"Yes"),"VAT claimed without valid tax invoice; ","")&amp;IF(AND(L1172="Yes",ISNUMBER(SEARCH("blocked",G1172))),"Blocked input VAT claimed; ","")&amp;IF(AND(F1172="Import - VAT paid at customs (Box 8)",M1172=""),"Customs declaration no missing; ","")&amp;IF(AND(F1172="Import - Reverse charge (Box 9)",E1172="Saudi Arabia"),"RCM used for a local supplier; ","")&amp;IF(AND(L1172="Yes",NOT(OR(F1172="Standard domestic 15% (Box 7)",F1172="Import - VAT paid at customs (Box 8)",F1172="Import - Reverse charge (Box 9)"))),"VAT claimed on non-taxable category; ",""))</f>
        <v/>
      </c>
    </row>
    <row r="1173">
      <c r="A1173" s="17" t="n"/>
      <c r="B1173" s="14" t="n"/>
      <c r="C1173" s="14" t="n"/>
      <c r="D1173" s="16" t="n"/>
      <c r="E1173" s="14" t="n"/>
      <c r="F1173" s="14" t="n"/>
      <c r="G1173" s="14" t="n"/>
      <c r="H1173" s="19" t="n"/>
      <c r="I1173" s="19" t="n"/>
      <c r="J1173" s="34">
        <f>IF(A1173="","",H1173+I1173)</f>
        <v/>
      </c>
      <c r="K1173" s="14" t="n"/>
      <c r="L1173" s="14" t="n"/>
      <c r="M1173" s="14" t="n"/>
      <c r="N1173" s="14" t="n"/>
      <c r="O1173" s="20">
        <f>IF(A1173="","",SUMPRODUCT((A1173&gt;=Setup!$C$19:$C$30)*(A1173&lt;=Setup!$D$19:$D$30)*Setup!$A$19:$A$30))</f>
        <v/>
      </c>
      <c r="P1173" s="34">
        <f>IF(A1173="","",IF(OR(F1173="Standard domestic 15% (Box 7)",F1173="Import - VAT paid at customs (Box 8)",F1173="Import - Reverse charge (Box 9)"),ROUND(H1173*Setup!$B$9,2),0))</f>
        <v/>
      </c>
      <c r="Q1173" s="34">
        <f>IF(A1173="","",I1173-P1173)</f>
        <v/>
      </c>
      <c r="R1173" s="34">
        <f>IF(A1173="","",IF(L1173="Yes",I1173,0))</f>
        <v/>
      </c>
      <c r="S1173" s="34">
        <f>IF(A1173="","",IF(AND(L1173="Yes",K1173="Yes",NOT(ISNUMBER(SEARCH("blocked",G1173))),OR(F1173="Standard domestic 15% (Box 7)",F1173="Import - VAT paid at customs (Box 8)",F1173="Import - Reverse charge (Box 9)"),OR(F1173&lt;&gt;"Standard domestic 15% (Box 7)",AND(LEN(D1173)=15,LEFT(D1173,1)="3",RIGHT(D1173,1)="3",ISNUMBER(--D1173)))),I1173,0))</f>
        <v/>
      </c>
      <c r="T1173" s="34">
        <f>IF(A1173="","",R1173-S1173)</f>
        <v/>
      </c>
      <c r="U1173" s="23">
        <f>IF(A1173="","",IF(O1173=0,"Outside audit periods; ","")&amp;IF(F1173="","No VAT category; ","")&amp;IF(ABS(Q1173)&gt;Setup!$B$10,"VAT ≠ 15% × net; ","")&amp;IF(AND(F1173="Standard domestic 15% (Box 7)",NOT(AND(LEN(D1173)=15,LEFT(D1173,1)="3",RIGHT(D1173,1)="3",ISNUMBER(--D1173)))),"Invalid/missing supplier VAT no; ","")&amp;IF(AND(L1173="Yes",K1173&lt;&gt;"Yes"),"VAT claimed without valid tax invoice; ","")&amp;IF(AND(L1173="Yes",ISNUMBER(SEARCH("blocked",G1173))),"Blocked input VAT claimed; ","")&amp;IF(AND(F1173="Import - VAT paid at customs (Box 8)",M1173=""),"Customs declaration no missing; ","")&amp;IF(AND(F1173="Import - Reverse charge (Box 9)",E1173="Saudi Arabia"),"RCM used for a local supplier; ","")&amp;IF(AND(L1173="Yes",NOT(OR(F1173="Standard domestic 15% (Box 7)",F1173="Import - VAT paid at customs (Box 8)",F1173="Import - Reverse charge (Box 9)"))),"VAT claimed on non-taxable category; ",""))</f>
        <v/>
      </c>
    </row>
    <row r="1174">
      <c r="A1174" s="17" t="n"/>
      <c r="B1174" s="14" t="n"/>
      <c r="C1174" s="14" t="n"/>
      <c r="D1174" s="16" t="n"/>
      <c r="E1174" s="14" t="n"/>
      <c r="F1174" s="14" t="n"/>
      <c r="G1174" s="14" t="n"/>
      <c r="H1174" s="19" t="n"/>
      <c r="I1174" s="19" t="n"/>
      <c r="J1174" s="34">
        <f>IF(A1174="","",H1174+I1174)</f>
        <v/>
      </c>
      <c r="K1174" s="14" t="n"/>
      <c r="L1174" s="14" t="n"/>
      <c r="M1174" s="14" t="n"/>
      <c r="N1174" s="14" t="n"/>
      <c r="O1174" s="20">
        <f>IF(A1174="","",SUMPRODUCT((A1174&gt;=Setup!$C$19:$C$30)*(A1174&lt;=Setup!$D$19:$D$30)*Setup!$A$19:$A$30))</f>
        <v/>
      </c>
      <c r="P1174" s="34">
        <f>IF(A1174="","",IF(OR(F1174="Standard domestic 15% (Box 7)",F1174="Import - VAT paid at customs (Box 8)",F1174="Import - Reverse charge (Box 9)"),ROUND(H1174*Setup!$B$9,2),0))</f>
        <v/>
      </c>
      <c r="Q1174" s="34">
        <f>IF(A1174="","",I1174-P1174)</f>
        <v/>
      </c>
      <c r="R1174" s="34">
        <f>IF(A1174="","",IF(L1174="Yes",I1174,0))</f>
        <v/>
      </c>
      <c r="S1174" s="34">
        <f>IF(A1174="","",IF(AND(L1174="Yes",K1174="Yes",NOT(ISNUMBER(SEARCH("blocked",G1174))),OR(F1174="Standard domestic 15% (Box 7)",F1174="Import - VAT paid at customs (Box 8)",F1174="Import - Reverse charge (Box 9)"),OR(F1174&lt;&gt;"Standard domestic 15% (Box 7)",AND(LEN(D1174)=15,LEFT(D1174,1)="3",RIGHT(D1174,1)="3",ISNUMBER(--D1174)))),I1174,0))</f>
        <v/>
      </c>
      <c r="T1174" s="34">
        <f>IF(A1174="","",R1174-S1174)</f>
        <v/>
      </c>
      <c r="U1174" s="23">
        <f>IF(A1174="","",IF(O1174=0,"Outside audit periods; ","")&amp;IF(F1174="","No VAT category; ","")&amp;IF(ABS(Q1174)&gt;Setup!$B$10,"VAT ≠ 15% × net; ","")&amp;IF(AND(F1174="Standard domestic 15% (Box 7)",NOT(AND(LEN(D1174)=15,LEFT(D1174,1)="3",RIGHT(D1174,1)="3",ISNUMBER(--D1174)))),"Invalid/missing supplier VAT no; ","")&amp;IF(AND(L1174="Yes",K1174&lt;&gt;"Yes"),"VAT claimed without valid tax invoice; ","")&amp;IF(AND(L1174="Yes",ISNUMBER(SEARCH("blocked",G1174))),"Blocked input VAT claimed; ","")&amp;IF(AND(F1174="Import - VAT paid at customs (Box 8)",M1174=""),"Customs declaration no missing; ","")&amp;IF(AND(F1174="Import - Reverse charge (Box 9)",E1174="Saudi Arabia"),"RCM used for a local supplier; ","")&amp;IF(AND(L1174="Yes",NOT(OR(F1174="Standard domestic 15% (Box 7)",F1174="Import - VAT paid at customs (Box 8)",F1174="Import - Reverse charge (Box 9)"))),"VAT claimed on non-taxable category; ",""))</f>
        <v/>
      </c>
    </row>
    <row r="1175">
      <c r="A1175" s="17" t="n"/>
      <c r="B1175" s="14" t="n"/>
      <c r="C1175" s="14" t="n"/>
      <c r="D1175" s="16" t="n"/>
      <c r="E1175" s="14" t="n"/>
      <c r="F1175" s="14" t="n"/>
      <c r="G1175" s="14" t="n"/>
      <c r="H1175" s="19" t="n"/>
      <c r="I1175" s="19" t="n"/>
      <c r="J1175" s="34">
        <f>IF(A1175="","",H1175+I1175)</f>
        <v/>
      </c>
      <c r="K1175" s="14" t="n"/>
      <c r="L1175" s="14" t="n"/>
      <c r="M1175" s="14" t="n"/>
      <c r="N1175" s="14" t="n"/>
      <c r="O1175" s="20">
        <f>IF(A1175="","",SUMPRODUCT((A1175&gt;=Setup!$C$19:$C$30)*(A1175&lt;=Setup!$D$19:$D$30)*Setup!$A$19:$A$30))</f>
        <v/>
      </c>
      <c r="P1175" s="34">
        <f>IF(A1175="","",IF(OR(F1175="Standard domestic 15% (Box 7)",F1175="Import - VAT paid at customs (Box 8)",F1175="Import - Reverse charge (Box 9)"),ROUND(H1175*Setup!$B$9,2),0))</f>
        <v/>
      </c>
      <c r="Q1175" s="34">
        <f>IF(A1175="","",I1175-P1175)</f>
        <v/>
      </c>
      <c r="R1175" s="34">
        <f>IF(A1175="","",IF(L1175="Yes",I1175,0))</f>
        <v/>
      </c>
      <c r="S1175" s="34">
        <f>IF(A1175="","",IF(AND(L1175="Yes",K1175="Yes",NOT(ISNUMBER(SEARCH("blocked",G1175))),OR(F1175="Standard domestic 15% (Box 7)",F1175="Import - VAT paid at customs (Box 8)",F1175="Import - Reverse charge (Box 9)"),OR(F1175&lt;&gt;"Standard domestic 15% (Box 7)",AND(LEN(D1175)=15,LEFT(D1175,1)="3",RIGHT(D1175,1)="3",ISNUMBER(--D1175)))),I1175,0))</f>
        <v/>
      </c>
      <c r="T1175" s="34">
        <f>IF(A1175="","",R1175-S1175)</f>
        <v/>
      </c>
      <c r="U1175" s="23">
        <f>IF(A1175="","",IF(O1175=0,"Outside audit periods; ","")&amp;IF(F1175="","No VAT category; ","")&amp;IF(ABS(Q1175)&gt;Setup!$B$10,"VAT ≠ 15% × net; ","")&amp;IF(AND(F1175="Standard domestic 15% (Box 7)",NOT(AND(LEN(D1175)=15,LEFT(D1175,1)="3",RIGHT(D1175,1)="3",ISNUMBER(--D1175)))),"Invalid/missing supplier VAT no; ","")&amp;IF(AND(L1175="Yes",K1175&lt;&gt;"Yes"),"VAT claimed without valid tax invoice; ","")&amp;IF(AND(L1175="Yes",ISNUMBER(SEARCH("blocked",G1175))),"Blocked input VAT claimed; ","")&amp;IF(AND(F1175="Import - VAT paid at customs (Box 8)",M1175=""),"Customs declaration no missing; ","")&amp;IF(AND(F1175="Import - Reverse charge (Box 9)",E1175="Saudi Arabia"),"RCM used for a local supplier; ","")&amp;IF(AND(L1175="Yes",NOT(OR(F1175="Standard domestic 15% (Box 7)",F1175="Import - VAT paid at customs (Box 8)",F1175="Import - Reverse charge (Box 9)"))),"VAT claimed on non-taxable category; ",""))</f>
        <v/>
      </c>
    </row>
    <row r="1176">
      <c r="A1176" s="17" t="n"/>
      <c r="B1176" s="14" t="n"/>
      <c r="C1176" s="14" t="n"/>
      <c r="D1176" s="16" t="n"/>
      <c r="E1176" s="14" t="n"/>
      <c r="F1176" s="14" t="n"/>
      <c r="G1176" s="14" t="n"/>
      <c r="H1176" s="19" t="n"/>
      <c r="I1176" s="19" t="n"/>
      <c r="J1176" s="34">
        <f>IF(A1176="","",H1176+I1176)</f>
        <v/>
      </c>
      <c r="K1176" s="14" t="n"/>
      <c r="L1176" s="14" t="n"/>
      <c r="M1176" s="14" t="n"/>
      <c r="N1176" s="14" t="n"/>
      <c r="O1176" s="20">
        <f>IF(A1176="","",SUMPRODUCT((A1176&gt;=Setup!$C$19:$C$30)*(A1176&lt;=Setup!$D$19:$D$30)*Setup!$A$19:$A$30))</f>
        <v/>
      </c>
      <c r="P1176" s="34">
        <f>IF(A1176="","",IF(OR(F1176="Standard domestic 15% (Box 7)",F1176="Import - VAT paid at customs (Box 8)",F1176="Import - Reverse charge (Box 9)"),ROUND(H1176*Setup!$B$9,2),0))</f>
        <v/>
      </c>
      <c r="Q1176" s="34">
        <f>IF(A1176="","",I1176-P1176)</f>
        <v/>
      </c>
      <c r="R1176" s="34">
        <f>IF(A1176="","",IF(L1176="Yes",I1176,0))</f>
        <v/>
      </c>
      <c r="S1176" s="34">
        <f>IF(A1176="","",IF(AND(L1176="Yes",K1176="Yes",NOT(ISNUMBER(SEARCH("blocked",G1176))),OR(F1176="Standard domestic 15% (Box 7)",F1176="Import - VAT paid at customs (Box 8)",F1176="Import - Reverse charge (Box 9)"),OR(F1176&lt;&gt;"Standard domestic 15% (Box 7)",AND(LEN(D1176)=15,LEFT(D1176,1)="3",RIGHT(D1176,1)="3",ISNUMBER(--D1176)))),I1176,0))</f>
        <v/>
      </c>
      <c r="T1176" s="34">
        <f>IF(A1176="","",R1176-S1176)</f>
        <v/>
      </c>
      <c r="U1176" s="23">
        <f>IF(A1176="","",IF(O1176=0,"Outside audit periods; ","")&amp;IF(F1176="","No VAT category; ","")&amp;IF(ABS(Q1176)&gt;Setup!$B$10,"VAT ≠ 15% × net; ","")&amp;IF(AND(F1176="Standard domestic 15% (Box 7)",NOT(AND(LEN(D1176)=15,LEFT(D1176,1)="3",RIGHT(D1176,1)="3",ISNUMBER(--D1176)))),"Invalid/missing supplier VAT no; ","")&amp;IF(AND(L1176="Yes",K1176&lt;&gt;"Yes"),"VAT claimed without valid tax invoice; ","")&amp;IF(AND(L1176="Yes",ISNUMBER(SEARCH("blocked",G1176))),"Blocked input VAT claimed; ","")&amp;IF(AND(F1176="Import - VAT paid at customs (Box 8)",M1176=""),"Customs declaration no missing; ","")&amp;IF(AND(F1176="Import - Reverse charge (Box 9)",E1176="Saudi Arabia"),"RCM used for a local supplier; ","")&amp;IF(AND(L1176="Yes",NOT(OR(F1176="Standard domestic 15% (Box 7)",F1176="Import - VAT paid at customs (Box 8)",F1176="Import - Reverse charge (Box 9)"))),"VAT claimed on non-taxable category; ",""))</f>
        <v/>
      </c>
    </row>
    <row r="1177">
      <c r="A1177" s="17" t="n"/>
      <c r="B1177" s="14" t="n"/>
      <c r="C1177" s="14" t="n"/>
      <c r="D1177" s="16" t="n"/>
      <c r="E1177" s="14" t="n"/>
      <c r="F1177" s="14" t="n"/>
      <c r="G1177" s="14" t="n"/>
      <c r="H1177" s="19" t="n"/>
      <c r="I1177" s="19" t="n"/>
      <c r="J1177" s="34">
        <f>IF(A1177="","",H1177+I1177)</f>
        <v/>
      </c>
      <c r="K1177" s="14" t="n"/>
      <c r="L1177" s="14" t="n"/>
      <c r="M1177" s="14" t="n"/>
      <c r="N1177" s="14" t="n"/>
      <c r="O1177" s="20">
        <f>IF(A1177="","",SUMPRODUCT((A1177&gt;=Setup!$C$19:$C$30)*(A1177&lt;=Setup!$D$19:$D$30)*Setup!$A$19:$A$30))</f>
        <v/>
      </c>
      <c r="P1177" s="34">
        <f>IF(A1177="","",IF(OR(F1177="Standard domestic 15% (Box 7)",F1177="Import - VAT paid at customs (Box 8)",F1177="Import - Reverse charge (Box 9)"),ROUND(H1177*Setup!$B$9,2),0))</f>
        <v/>
      </c>
      <c r="Q1177" s="34">
        <f>IF(A1177="","",I1177-P1177)</f>
        <v/>
      </c>
      <c r="R1177" s="34">
        <f>IF(A1177="","",IF(L1177="Yes",I1177,0))</f>
        <v/>
      </c>
      <c r="S1177" s="34">
        <f>IF(A1177="","",IF(AND(L1177="Yes",K1177="Yes",NOT(ISNUMBER(SEARCH("blocked",G1177))),OR(F1177="Standard domestic 15% (Box 7)",F1177="Import - VAT paid at customs (Box 8)",F1177="Import - Reverse charge (Box 9)"),OR(F1177&lt;&gt;"Standard domestic 15% (Box 7)",AND(LEN(D1177)=15,LEFT(D1177,1)="3",RIGHT(D1177,1)="3",ISNUMBER(--D1177)))),I1177,0))</f>
        <v/>
      </c>
      <c r="T1177" s="34">
        <f>IF(A1177="","",R1177-S1177)</f>
        <v/>
      </c>
      <c r="U1177" s="23">
        <f>IF(A1177="","",IF(O1177=0,"Outside audit periods; ","")&amp;IF(F1177="","No VAT category; ","")&amp;IF(ABS(Q1177)&gt;Setup!$B$10,"VAT ≠ 15% × net; ","")&amp;IF(AND(F1177="Standard domestic 15% (Box 7)",NOT(AND(LEN(D1177)=15,LEFT(D1177,1)="3",RIGHT(D1177,1)="3",ISNUMBER(--D1177)))),"Invalid/missing supplier VAT no; ","")&amp;IF(AND(L1177="Yes",K1177&lt;&gt;"Yes"),"VAT claimed without valid tax invoice; ","")&amp;IF(AND(L1177="Yes",ISNUMBER(SEARCH("blocked",G1177))),"Blocked input VAT claimed; ","")&amp;IF(AND(F1177="Import - VAT paid at customs (Box 8)",M1177=""),"Customs declaration no missing; ","")&amp;IF(AND(F1177="Import - Reverse charge (Box 9)",E1177="Saudi Arabia"),"RCM used for a local supplier; ","")&amp;IF(AND(L1177="Yes",NOT(OR(F1177="Standard domestic 15% (Box 7)",F1177="Import - VAT paid at customs (Box 8)",F1177="Import - Reverse charge (Box 9)"))),"VAT claimed on non-taxable category; ",""))</f>
        <v/>
      </c>
    </row>
    <row r="1178">
      <c r="A1178" s="17" t="n"/>
      <c r="B1178" s="14" t="n"/>
      <c r="C1178" s="14" t="n"/>
      <c r="D1178" s="16" t="n"/>
      <c r="E1178" s="14" t="n"/>
      <c r="F1178" s="14" t="n"/>
      <c r="G1178" s="14" t="n"/>
      <c r="H1178" s="19" t="n"/>
      <c r="I1178" s="19" t="n"/>
      <c r="J1178" s="34">
        <f>IF(A1178="","",H1178+I1178)</f>
        <v/>
      </c>
      <c r="K1178" s="14" t="n"/>
      <c r="L1178" s="14" t="n"/>
      <c r="M1178" s="14" t="n"/>
      <c r="N1178" s="14" t="n"/>
      <c r="O1178" s="20">
        <f>IF(A1178="","",SUMPRODUCT((A1178&gt;=Setup!$C$19:$C$30)*(A1178&lt;=Setup!$D$19:$D$30)*Setup!$A$19:$A$30))</f>
        <v/>
      </c>
      <c r="P1178" s="34">
        <f>IF(A1178="","",IF(OR(F1178="Standard domestic 15% (Box 7)",F1178="Import - VAT paid at customs (Box 8)",F1178="Import - Reverse charge (Box 9)"),ROUND(H1178*Setup!$B$9,2),0))</f>
        <v/>
      </c>
      <c r="Q1178" s="34">
        <f>IF(A1178="","",I1178-P1178)</f>
        <v/>
      </c>
      <c r="R1178" s="34">
        <f>IF(A1178="","",IF(L1178="Yes",I1178,0))</f>
        <v/>
      </c>
      <c r="S1178" s="34">
        <f>IF(A1178="","",IF(AND(L1178="Yes",K1178="Yes",NOT(ISNUMBER(SEARCH("blocked",G1178))),OR(F1178="Standard domestic 15% (Box 7)",F1178="Import - VAT paid at customs (Box 8)",F1178="Import - Reverse charge (Box 9)"),OR(F1178&lt;&gt;"Standard domestic 15% (Box 7)",AND(LEN(D1178)=15,LEFT(D1178,1)="3",RIGHT(D1178,1)="3",ISNUMBER(--D1178)))),I1178,0))</f>
        <v/>
      </c>
      <c r="T1178" s="34">
        <f>IF(A1178="","",R1178-S1178)</f>
        <v/>
      </c>
      <c r="U1178" s="23">
        <f>IF(A1178="","",IF(O1178=0,"Outside audit periods; ","")&amp;IF(F1178="","No VAT category; ","")&amp;IF(ABS(Q1178)&gt;Setup!$B$10,"VAT ≠ 15% × net; ","")&amp;IF(AND(F1178="Standard domestic 15% (Box 7)",NOT(AND(LEN(D1178)=15,LEFT(D1178,1)="3",RIGHT(D1178,1)="3",ISNUMBER(--D1178)))),"Invalid/missing supplier VAT no; ","")&amp;IF(AND(L1178="Yes",K1178&lt;&gt;"Yes"),"VAT claimed without valid tax invoice; ","")&amp;IF(AND(L1178="Yes",ISNUMBER(SEARCH("blocked",G1178))),"Blocked input VAT claimed; ","")&amp;IF(AND(F1178="Import - VAT paid at customs (Box 8)",M1178=""),"Customs declaration no missing; ","")&amp;IF(AND(F1178="Import - Reverse charge (Box 9)",E1178="Saudi Arabia"),"RCM used for a local supplier; ","")&amp;IF(AND(L1178="Yes",NOT(OR(F1178="Standard domestic 15% (Box 7)",F1178="Import - VAT paid at customs (Box 8)",F1178="Import - Reverse charge (Box 9)"))),"VAT claimed on non-taxable category; ",""))</f>
        <v/>
      </c>
    </row>
    <row r="1179">
      <c r="A1179" s="17" t="n"/>
      <c r="B1179" s="14" t="n"/>
      <c r="C1179" s="14" t="n"/>
      <c r="D1179" s="16" t="n"/>
      <c r="E1179" s="14" t="n"/>
      <c r="F1179" s="14" t="n"/>
      <c r="G1179" s="14" t="n"/>
      <c r="H1179" s="19" t="n"/>
      <c r="I1179" s="19" t="n"/>
      <c r="J1179" s="34">
        <f>IF(A1179="","",H1179+I1179)</f>
        <v/>
      </c>
      <c r="K1179" s="14" t="n"/>
      <c r="L1179" s="14" t="n"/>
      <c r="M1179" s="14" t="n"/>
      <c r="N1179" s="14" t="n"/>
      <c r="O1179" s="20">
        <f>IF(A1179="","",SUMPRODUCT((A1179&gt;=Setup!$C$19:$C$30)*(A1179&lt;=Setup!$D$19:$D$30)*Setup!$A$19:$A$30))</f>
        <v/>
      </c>
      <c r="P1179" s="34">
        <f>IF(A1179="","",IF(OR(F1179="Standard domestic 15% (Box 7)",F1179="Import - VAT paid at customs (Box 8)",F1179="Import - Reverse charge (Box 9)"),ROUND(H1179*Setup!$B$9,2),0))</f>
        <v/>
      </c>
      <c r="Q1179" s="34">
        <f>IF(A1179="","",I1179-P1179)</f>
        <v/>
      </c>
      <c r="R1179" s="34">
        <f>IF(A1179="","",IF(L1179="Yes",I1179,0))</f>
        <v/>
      </c>
      <c r="S1179" s="34">
        <f>IF(A1179="","",IF(AND(L1179="Yes",K1179="Yes",NOT(ISNUMBER(SEARCH("blocked",G1179))),OR(F1179="Standard domestic 15% (Box 7)",F1179="Import - VAT paid at customs (Box 8)",F1179="Import - Reverse charge (Box 9)"),OR(F1179&lt;&gt;"Standard domestic 15% (Box 7)",AND(LEN(D1179)=15,LEFT(D1179,1)="3",RIGHT(D1179,1)="3",ISNUMBER(--D1179)))),I1179,0))</f>
        <v/>
      </c>
      <c r="T1179" s="34">
        <f>IF(A1179="","",R1179-S1179)</f>
        <v/>
      </c>
      <c r="U1179" s="23">
        <f>IF(A1179="","",IF(O1179=0,"Outside audit periods; ","")&amp;IF(F1179="","No VAT category; ","")&amp;IF(ABS(Q1179)&gt;Setup!$B$10,"VAT ≠ 15% × net; ","")&amp;IF(AND(F1179="Standard domestic 15% (Box 7)",NOT(AND(LEN(D1179)=15,LEFT(D1179,1)="3",RIGHT(D1179,1)="3",ISNUMBER(--D1179)))),"Invalid/missing supplier VAT no; ","")&amp;IF(AND(L1179="Yes",K1179&lt;&gt;"Yes"),"VAT claimed without valid tax invoice; ","")&amp;IF(AND(L1179="Yes",ISNUMBER(SEARCH("blocked",G1179))),"Blocked input VAT claimed; ","")&amp;IF(AND(F1179="Import - VAT paid at customs (Box 8)",M1179=""),"Customs declaration no missing; ","")&amp;IF(AND(F1179="Import - Reverse charge (Box 9)",E1179="Saudi Arabia"),"RCM used for a local supplier; ","")&amp;IF(AND(L1179="Yes",NOT(OR(F1179="Standard domestic 15% (Box 7)",F1179="Import - VAT paid at customs (Box 8)",F1179="Import - Reverse charge (Box 9)"))),"VAT claimed on non-taxable category; ",""))</f>
        <v/>
      </c>
    </row>
    <row r="1180">
      <c r="A1180" s="17" t="n"/>
      <c r="B1180" s="14" t="n"/>
      <c r="C1180" s="14" t="n"/>
      <c r="D1180" s="16" t="n"/>
      <c r="E1180" s="14" t="n"/>
      <c r="F1180" s="14" t="n"/>
      <c r="G1180" s="14" t="n"/>
      <c r="H1180" s="19" t="n"/>
      <c r="I1180" s="19" t="n"/>
      <c r="J1180" s="34">
        <f>IF(A1180="","",H1180+I1180)</f>
        <v/>
      </c>
      <c r="K1180" s="14" t="n"/>
      <c r="L1180" s="14" t="n"/>
      <c r="M1180" s="14" t="n"/>
      <c r="N1180" s="14" t="n"/>
      <c r="O1180" s="20">
        <f>IF(A1180="","",SUMPRODUCT((A1180&gt;=Setup!$C$19:$C$30)*(A1180&lt;=Setup!$D$19:$D$30)*Setup!$A$19:$A$30))</f>
        <v/>
      </c>
      <c r="P1180" s="34">
        <f>IF(A1180="","",IF(OR(F1180="Standard domestic 15% (Box 7)",F1180="Import - VAT paid at customs (Box 8)",F1180="Import - Reverse charge (Box 9)"),ROUND(H1180*Setup!$B$9,2),0))</f>
        <v/>
      </c>
      <c r="Q1180" s="34">
        <f>IF(A1180="","",I1180-P1180)</f>
        <v/>
      </c>
      <c r="R1180" s="34">
        <f>IF(A1180="","",IF(L1180="Yes",I1180,0))</f>
        <v/>
      </c>
      <c r="S1180" s="34">
        <f>IF(A1180="","",IF(AND(L1180="Yes",K1180="Yes",NOT(ISNUMBER(SEARCH("blocked",G1180))),OR(F1180="Standard domestic 15% (Box 7)",F1180="Import - VAT paid at customs (Box 8)",F1180="Import - Reverse charge (Box 9)"),OR(F1180&lt;&gt;"Standard domestic 15% (Box 7)",AND(LEN(D1180)=15,LEFT(D1180,1)="3",RIGHT(D1180,1)="3",ISNUMBER(--D1180)))),I1180,0))</f>
        <v/>
      </c>
      <c r="T1180" s="34">
        <f>IF(A1180="","",R1180-S1180)</f>
        <v/>
      </c>
      <c r="U1180" s="23">
        <f>IF(A1180="","",IF(O1180=0,"Outside audit periods; ","")&amp;IF(F1180="","No VAT category; ","")&amp;IF(ABS(Q1180)&gt;Setup!$B$10,"VAT ≠ 15% × net; ","")&amp;IF(AND(F1180="Standard domestic 15% (Box 7)",NOT(AND(LEN(D1180)=15,LEFT(D1180,1)="3",RIGHT(D1180,1)="3",ISNUMBER(--D1180)))),"Invalid/missing supplier VAT no; ","")&amp;IF(AND(L1180="Yes",K1180&lt;&gt;"Yes"),"VAT claimed without valid tax invoice; ","")&amp;IF(AND(L1180="Yes",ISNUMBER(SEARCH("blocked",G1180))),"Blocked input VAT claimed; ","")&amp;IF(AND(F1180="Import - VAT paid at customs (Box 8)",M1180=""),"Customs declaration no missing; ","")&amp;IF(AND(F1180="Import - Reverse charge (Box 9)",E1180="Saudi Arabia"),"RCM used for a local supplier; ","")&amp;IF(AND(L1180="Yes",NOT(OR(F1180="Standard domestic 15% (Box 7)",F1180="Import - VAT paid at customs (Box 8)",F1180="Import - Reverse charge (Box 9)"))),"VAT claimed on non-taxable category; ",""))</f>
        <v/>
      </c>
    </row>
    <row r="1181">
      <c r="A1181" s="17" t="n"/>
      <c r="B1181" s="14" t="n"/>
      <c r="C1181" s="14" t="n"/>
      <c r="D1181" s="16" t="n"/>
      <c r="E1181" s="14" t="n"/>
      <c r="F1181" s="14" t="n"/>
      <c r="G1181" s="14" t="n"/>
      <c r="H1181" s="19" t="n"/>
      <c r="I1181" s="19" t="n"/>
      <c r="J1181" s="34">
        <f>IF(A1181="","",H1181+I1181)</f>
        <v/>
      </c>
      <c r="K1181" s="14" t="n"/>
      <c r="L1181" s="14" t="n"/>
      <c r="M1181" s="14" t="n"/>
      <c r="N1181" s="14" t="n"/>
      <c r="O1181" s="20">
        <f>IF(A1181="","",SUMPRODUCT((A1181&gt;=Setup!$C$19:$C$30)*(A1181&lt;=Setup!$D$19:$D$30)*Setup!$A$19:$A$30))</f>
        <v/>
      </c>
      <c r="P1181" s="34">
        <f>IF(A1181="","",IF(OR(F1181="Standard domestic 15% (Box 7)",F1181="Import - VAT paid at customs (Box 8)",F1181="Import - Reverse charge (Box 9)"),ROUND(H1181*Setup!$B$9,2),0))</f>
        <v/>
      </c>
      <c r="Q1181" s="34">
        <f>IF(A1181="","",I1181-P1181)</f>
        <v/>
      </c>
      <c r="R1181" s="34">
        <f>IF(A1181="","",IF(L1181="Yes",I1181,0))</f>
        <v/>
      </c>
      <c r="S1181" s="34">
        <f>IF(A1181="","",IF(AND(L1181="Yes",K1181="Yes",NOT(ISNUMBER(SEARCH("blocked",G1181))),OR(F1181="Standard domestic 15% (Box 7)",F1181="Import - VAT paid at customs (Box 8)",F1181="Import - Reverse charge (Box 9)"),OR(F1181&lt;&gt;"Standard domestic 15% (Box 7)",AND(LEN(D1181)=15,LEFT(D1181,1)="3",RIGHT(D1181,1)="3",ISNUMBER(--D1181)))),I1181,0))</f>
        <v/>
      </c>
      <c r="T1181" s="34">
        <f>IF(A1181="","",R1181-S1181)</f>
        <v/>
      </c>
      <c r="U1181" s="23">
        <f>IF(A1181="","",IF(O1181=0,"Outside audit periods; ","")&amp;IF(F1181="","No VAT category; ","")&amp;IF(ABS(Q1181)&gt;Setup!$B$10,"VAT ≠ 15% × net; ","")&amp;IF(AND(F1181="Standard domestic 15% (Box 7)",NOT(AND(LEN(D1181)=15,LEFT(D1181,1)="3",RIGHT(D1181,1)="3",ISNUMBER(--D1181)))),"Invalid/missing supplier VAT no; ","")&amp;IF(AND(L1181="Yes",K1181&lt;&gt;"Yes"),"VAT claimed without valid tax invoice; ","")&amp;IF(AND(L1181="Yes",ISNUMBER(SEARCH("blocked",G1181))),"Blocked input VAT claimed; ","")&amp;IF(AND(F1181="Import - VAT paid at customs (Box 8)",M1181=""),"Customs declaration no missing; ","")&amp;IF(AND(F1181="Import - Reverse charge (Box 9)",E1181="Saudi Arabia"),"RCM used for a local supplier; ","")&amp;IF(AND(L1181="Yes",NOT(OR(F1181="Standard domestic 15% (Box 7)",F1181="Import - VAT paid at customs (Box 8)",F1181="Import - Reverse charge (Box 9)"))),"VAT claimed on non-taxable category; ",""))</f>
        <v/>
      </c>
    </row>
    <row r="1182">
      <c r="A1182" s="17" t="n"/>
      <c r="B1182" s="14" t="n"/>
      <c r="C1182" s="14" t="n"/>
      <c r="D1182" s="16" t="n"/>
      <c r="E1182" s="14" t="n"/>
      <c r="F1182" s="14" t="n"/>
      <c r="G1182" s="14" t="n"/>
      <c r="H1182" s="19" t="n"/>
      <c r="I1182" s="19" t="n"/>
      <c r="J1182" s="34">
        <f>IF(A1182="","",H1182+I1182)</f>
        <v/>
      </c>
      <c r="K1182" s="14" t="n"/>
      <c r="L1182" s="14" t="n"/>
      <c r="M1182" s="14" t="n"/>
      <c r="N1182" s="14" t="n"/>
      <c r="O1182" s="20">
        <f>IF(A1182="","",SUMPRODUCT((A1182&gt;=Setup!$C$19:$C$30)*(A1182&lt;=Setup!$D$19:$D$30)*Setup!$A$19:$A$30))</f>
        <v/>
      </c>
      <c r="P1182" s="34">
        <f>IF(A1182="","",IF(OR(F1182="Standard domestic 15% (Box 7)",F1182="Import - VAT paid at customs (Box 8)",F1182="Import - Reverse charge (Box 9)"),ROUND(H1182*Setup!$B$9,2),0))</f>
        <v/>
      </c>
      <c r="Q1182" s="34">
        <f>IF(A1182="","",I1182-P1182)</f>
        <v/>
      </c>
      <c r="R1182" s="34">
        <f>IF(A1182="","",IF(L1182="Yes",I1182,0))</f>
        <v/>
      </c>
      <c r="S1182" s="34">
        <f>IF(A1182="","",IF(AND(L1182="Yes",K1182="Yes",NOT(ISNUMBER(SEARCH("blocked",G1182))),OR(F1182="Standard domestic 15% (Box 7)",F1182="Import - VAT paid at customs (Box 8)",F1182="Import - Reverse charge (Box 9)"),OR(F1182&lt;&gt;"Standard domestic 15% (Box 7)",AND(LEN(D1182)=15,LEFT(D1182,1)="3",RIGHT(D1182,1)="3",ISNUMBER(--D1182)))),I1182,0))</f>
        <v/>
      </c>
      <c r="T1182" s="34">
        <f>IF(A1182="","",R1182-S1182)</f>
        <v/>
      </c>
      <c r="U1182" s="23">
        <f>IF(A1182="","",IF(O1182=0,"Outside audit periods; ","")&amp;IF(F1182="","No VAT category; ","")&amp;IF(ABS(Q1182)&gt;Setup!$B$10,"VAT ≠ 15% × net; ","")&amp;IF(AND(F1182="Standard domestic 15% (Box 7)",NOT(AND(LEN(D1182)=15,LEFT(D1182,1)="3",RIGHT(D1182,1)="3",ISNUMBER(--D1182)))),"Invalid/missing supplier VAT no; ","")&amp;IF(AND(L1182="Yes",K1182&lt;&gt;"Yes"),"VAT claimed without valid tax invoice; ","")&amp;IF(AND(L1182="Yes",ISNUMBER(SEARCH("blocked",G1182))),"Blocked input VAT claimed; ","")&amp;IF(AND(F1182="Import - VAT paid at customs (Box 8)",M1182=""),"Customs declaration no missing; ","")&amp;IF(AND(F1182="Import - Reverse charge (Box 9)",E1182="Saudi Arabia"),"RCM used for a local supplier; ","")&amp;IF(AND(L1182="Yes",NOT(OR(F1182="Standard domestic 15% (Box 7)",F1182="Import - VAT paid at customs (Box 8)",F1182="Import - Reverse charge (Box 9)"))),"VAT claimed on non-taxable category; ",""))</f>
        <v/>
      </c>
    </row>
    <row r="1183">
      <c r="A1183" s="17" t="n"/>
      <c r="B1183" s="14" t="n"/>
      <c r="C1183" s="14" t="n"/>
      <c r="D1183" s="16" t="n"/>
      <c r="E1183" s="14" t="n"/>
      <c r="F1183" s="14" t="n"/>
      <c r="G1183" s="14" t="n"/>
      <c r="H1183" s="19" t="n"/>
      <c r="I1183" s="19" t="n"/>
      <c r="J1183" s="34">
        <f>IF(A1183="","",H1183+I1183)</f>
        <v/>
      </c>
      <c r="K1183" s="14" t="n"/>
      <c r="L1183" s="14" t="n"/>
      <c r="M1183" s="14" t="n"/>
      <c r="N1183" s="14" t="n"/>
      <c r="O1183" s="20">
        <f>IF(A1183="","",SUMPRODUCT((A1183&gt;=Setup!$C$19:$C$30)*(A1183&lt;=Setup!$D$19:$D$30)*Setup!$A$19:$A$30))</f>
        <v/>
      </c>
      <c r="P1183" s="34">
        <f>IF(A1183="","",IF(OR(F1183="Standard domestic 15% (Box 7)",F1183="Import - VAT paid at customs (Box 8)",F1183="Import - Reverse charge (Box 9)"),ROUND(H1183*Setup!$B$9,2),0))</f>
        <v/>
      </c>
      <c r="Q1183" s="34">
        <f>IF(A1183="","",I1183-P1183)</f>
        <v/>
      </c>
      <c r="R1183" s="34">
        <f>IF(A1183="","",IF(L1183="Yes",I1183,0))</f>
        <v/>
      </c>
      <c r="S1183" s="34">
        <f>IF(A1183="","",IF(AND(L1183="Yes",K1183="Yes",NOT(ISNUMBER(SEARCH("blocked",G1183))),OR(F1183="Standard domestic 15% (Box 7)",F1183="Import - VAT paid at customs (Box 8)",F1183="Import - Reverse charge (Box 9)"),OR(F1183&lt;&gt;"Standard domestic 15% (Box 7)",AND(LEN(D1183)=15,LEFT(D1183,1)="3",RIGHT(D1183,1)="3",ISNUMBER(--D1183)))),I1183,0))</f>
        <v/>
      </c>
      <c r="T1183" s="34">
        <f>IF(A1183="","",R1183-S1183)</f>
        <v/>
      </c>
      <c r="U1183" s="23">
        <f>IF(A1183="","",IF(O1183=0,"Outside audit periods; ","")&amp;IF(F1183="","No VAT category; ","")&amp;IF(ABS(Q1183)&gt;Setup!$B$10,"VAT ≠ 15% × net; ","")&amp;IF(AND(F1183="Standard domestic 15% (Box 7)",NOT(AND(LEN(D1183)=15,LEFT(D1183,1)="3",RIGHT(D1183,1)="3",ISNUMBER(--D1183)))),"Invalid/missing supplier VAT no; ","")&amp;IF(AND(L1183="Yes",K1183&lt;&gt;"Yes"),"VAT claimed without valid tax invoice; ","")&amp;IF(AND(L1183="Yes",ISNUMBER(SEARCH("blocked",G1183))),"Blocked input VAT claimed; ","")&amp;IF(AND(F1183="Import - VAT paid at customs (Box 8)",M1183=""),"Customs declaration no missing; ","")&amp;IF(AND(F1183="Import - Reverse charge (Box 9)",E1183="Saudi Arabia"),"RCM used for a local supplier; ","")&amp;IF(AND(L1183="Yes",NOT(OR(F1183="Standard domestic 15% (Box 7)",F1183="Import - VAT paid at customs (Box 8)",F1183="Import - Reverse charge (Box 9)"))),"VAT claimed on non-taxable category; ",""))</f>
        <v/>
      </c>
    </row>
    <row r="1184">
      <c r="A1184" s="17" t="n"/>
      <c r="B1184" s="14" t="n"/>
      <c r="C1184" s="14" t="n"/>
      <c r="D1184" s="16" t="n"/>
      <c r="E1184" s="14" t="n"/>
      <c r="F1184" s="14" t="n"/>
      <c r="G1184" s="14" t="n"/>
      <c r="H1184" s="19" t="n"/>
      <c r="I1184" s="19" t="n"/>
      <c r="J1184" s="34">
        <f>IF(A1184="","",H1184+I1184)</f>
        <v/>
      </c>
      <c r="K1184" s="14" t="n"/>
      <c r="L1184" s="14" t="n"/>
      <c r="M1184" s="14" t="n"/>
      <c r="N1184" s="14" t="n"/>
      <c r="O1184" s="20">
        <f>IF(A1184="","",SUMPRODUCT((A1184&gt;=Setup!$C$19:$C$30)*(A1184&lt;=Setup!$D$19:$D$30)*Setup!$A$19:$A$30))</f>
        <v/>
      </c>
      <c r="P1184" s="34">
        <f>IF(A1184="","",IF(OR(F1184="Standard domestic 15% (Box 7)",F1184="Import - VAT paid at customs (Box 8)",F1184="Import - Reverse charge (Box 9)"),ROUND(H1184*Setup!$B$9,2),0))</f>
        <v/>
      </c>
      <c r="Q1184" s="34">
        <f>IF(A1184="","",I1184-P1184)</f>
        <v/>
      </c>
      <c r="R1184" s="34">
        <f>IF(A1184="","",IF(L1184="Yes",I1184,0))</f>
        <v/>
      </c>
      <c r="S1184" s="34">
        <f>IF(A1184="","",IF(AND(L1184="Yes",K1184="Yes",NOT(ISNUMBER(SEARCH("blocked",G1184))),OR(F1184="Standard domestic 15% (Box 7)",F1184="Import - VAT paid at customs (Box 8)",F1184="Import - Reverse charge (Box 9)"),OR(F1184&lt;&gt;"Standard domestic 15% (Box 7)",AND(LEN(D1184)=15,LEFT(D1184,1)="3",RIGHT(D1184,1)="3",ISNUMBER(--D1184)))),I1184,0))</f>
        <v/>
      </c>
      <c r="T1184" s="34">
        <f>IF(A1184="","",R1184-S1184)</f>
        <v/>
      </c>
      <c r="U1184" s="23">
        <f>IF(A1184="","",IF(O1184=0,"Outside audit periods; ","")&amp;IF(F1184="","No VAT category; ","")&amp;IF(ABS(Q1184)&gt;Setup!$B$10,"VAT ≠ 15% × net; ","")&amp;IF(AND(F1184="Standard domestic 15% (Box 7)",NOT(AND(LEN(D1184)=15,LEFT(D1184,1)="3",RIGHT(D1184,1)="3",ISNUMBER(--D1184)))),"Invalid/missing supplier VAT no; ","")&amp;IF(AND(L1184="Yes",K1184&lt;&gt;"Yes"),"VAT claimed without valid tax invoice; ","")&amp;IF(AND(L1184="Yes",ISNUMBER(SEARCH("blocked",G1184))),"Blocked input VAT claimed; ","")&amp;IF(AND(F1184="Import - VAT paid at customs (Box 8)",M1184=""),"Customs declaration no missing; ","")&amp;IF(AND(F1184="Import - Reverse charge (Box 9)",E1184="Saudi Arabia"),"RCM used for a local supplier; ","")&amp;IF(AND(L1184="Yes",NOT(OR(F1184="Standard domestic 15% (Box 7)",F1184="Import - VAT paid at customs (Box 8)",F1184="Import - Reverse charge (Box 9)"))),"VAT claimed on non-taxable category; ",""))</f>
        <v/>
      </c>
    </row>
    <row r="1185">
      <c r="A1185" s="17" t="n"/>
      <c r="B1185" s="14" t="n"/>
      <c r="C1185" s="14" t="n"/>
      <c r="D1185" s="16" t="n"/>
      <c r="E1185" s="14" t="n"/>
      <c r="F1185" s="14" t="n"/>
      <c r="G1185" s="14" t="n"/>
      <c r="H1185" s="19" t="n"/>
      <c r="I1185" s="19" t="n"/>
      <c r="J1185" s="34">
        <f>IF(A1185="","",H1185+I1185)</f>
        <v/>
      </c>
      <c r="K1185" s="14" t="n"/>
      <c r="L1185" s="14" t="n"/>
      <c r="M1185" s="14" t="n"/>
      <c r="N1185" s="14" t="n"/>
      <c r="O1185" s="20">
        <f>IF(A1185="","",SUMPRODUCT((A1185&gt;=Setup!$C$19:$C$30)*(A1185&lt;=Setup!$D$19:$D$30)*Setup!$A$19:$A$30))</f>
        <v/>
      </c>
      <c r="P1185" s="34">
        <f>IF(A1185="","",IF(OR(F1185="Standard domestic 15% (Box 7)",F1185="Import - VAT paid at customs (Box 8)",F1185="Import - Reverse charge (Box 9)"),ROUND(H1185*Setup!$B$9,2),0))</f>
        <v/>
      </c>
      <c r="Q1185" s="34">
        <f>IF(A1185="","",I1185-P1185)</f>
        <v/>
      </c>
      <c r="R1185" s="34">
        <f>IF(A1185="","",IF(L1185="Yes",I1185,0))</f>
        <v/>
      </c>
      <c r="S1185" s="34">
        <f>IF(A1185="","",IF(AND(L1185="Yes",K1185="Yes",NOT(ISNUMBER(SEARCH("blocked",G1185))),OR(F1185="Standard domestic 15% (Box 7)",F1185="Import - VAT paid at customs (Box 8)",F1185="Import - Reverse charge (Box 9)"),OR(F1185&lt;&gt;"Standard domestic 15% (Box 7)",AND(LEN(D1185)=15,LEFT(D1185,1)="3",RIGHT(D1185,1)="3",ISNUMBER(--D1185)))),I1185,0))</f>
        <v/>
      </c>
      <c r="T1185" s="34">
        <f>IF(A1185="","",R1185-S1185)</f>
        <v/>
      </c>
      <c r="U1185" s="23">
        <f>IF(A1185="","",IF(O1185=0,"Outside audit periods; ","")&amp;IF(F1185="","No VAT category; ","")&amp;IF(ABS(Q1185)&gt;Setup!$B$10,"VAT ≠ 15% × net; ","")&amp;IF(AND(F1185="Standard domestic 15% (Box 7)",NOT(AND(LEN(D1185)=15,LEFT(D1185,1)="3",RIGHT(D1185,1)="3",ISNUMBER(--D1185)))),"Invalid/missing supplier VAT no; ","")&amp;IF(AND(L1185="Yes",K1185&lt;&gt;"Yes"),"VAT claimed without valid tax invoice; ","")&amp;IF(AND(L1185="Yes",ISNUMBER(SEARCH("blocked",G1185))),"Blocked input VAT claimed; ","")&amp;IF(AND(F1185="Import - VAT paid at customs (Box 8)",M1185=""),"Customs declaration no missing; ","")&amp;IF(AND(F1185="Import - Reverse charge (Box 9)",E1185="Saudi Arabia"),"RCM used for a local supplier; ","")&amp;IF(AND(L1185="Yes",NOT(OR(F1185="Standard domestic 15% (Box 7)",F1185="Import - VAT paid at customs (Box 8)",F1185="Import - Reverse charge (Box 9)"))),"VAT claimed on non-taxable category; ",""))</f>
        <v/>
      </c>
    </row>
    <row r="1186">
      <c r="A1186" s="17" t="n"/>
      <c r="B1186" s="14" t="n"/>
      <c r="C1186" s="14" t="n"/>
      <c r="D1186" s="16" t="n"/>
      <c r="E1186" s="14" t="n"/>
      <c r="F1186" s="14" t="n"/>
      <c r="G1186" s="14" t="n"/>
      <c r="H1186" s="19" t="n"/>
      <c r="I1186" s="19" t="n"/>
      <c r="J1186" s="34">
        <f>IF(A1186="","",H1186+I1186)</f>
        <v/>
      </c>
      <c r="K1186" s="14" t="n"/>
      <c r="L1186" s="14" t="n"/>
      <c r="M1186" s="14" t="n"/>
      <c r="N1186" s="14" t="n"/>
      <c r="O1186" s="20">
        <f>IF(A1186="","",SUMPRODUCT((A1186&gt;=Setup!$C$19:$C$30)*(A1186&lt;=Setup!$D$19:$D$30)*Setup!$A$19:$A$30))</f>
        <v/>
      </c>
      <c r="P1186" s="34">
        <f>IF(A1186="","",IF(OR(F1186="Standard domestic 15% (Box 7)",F1186="Import - VAT paid at customs (Box 8)",F1186="Import - Reverse charge (Box 9)"),ROUND(H1186*Setup!$B$9,2),0))</f>
        <v/>
      </c>
      <c r="Q1186" s="34">
        <f>IF(A1186="","",I1186-P1186)</f>
        <v/>
      </c>
      <c r="R1186" s="34">
        <f>IF(A1186="","",IF(L1186="Yes",I1186,0))</f>
        <v/>
      </c>
      <c r="S1186" s="34">
        <f>IF(A1186="","",IF(AND(L1186="Yes",K1186="Yes",NOT(ISNUMBER(SEARCH("blocked",G1186))),OR(F1186="Standard domestic 15% (Box 7)",F1186="Import - VAT paid at customs (Box 8)",F1186="Import - Reverse charge (Box 9)"),OR(F1186&lt;&gt;"Standard domestic 15% (Box 7)",AND(LEN(D1186)=15,LEFT(D1186,1)="3",RIGHT(D1186,1)="3",ISNUMBER(--D1186)))),I1186,0))</f>
        <v/>
      </c>
      <c r="T1186" s="34">
        <f>IF(A1186="","",R1186-S1186)</f>
        <v/>
      </c>
      <c r="U1186" s="23">
        <f>IF(A1186="","",IF(O1186=0,"Outside audit periods; ","")&amp;IF(F1186="","No VAT category; ","")&amp;IF(ABS(Q1186)&gt;Setup!$B$10,"VAT ≠ 15% × net; ","")&amp;IF(AND(F1186="Standard domestic 15% (Box 7)",NOT(AND(LEN(D1186)=15,LEFT(D1186,1)="3",RIGHT(D1186,1)="3",ISNUMBER(--D1186)))),"Invalid/missing supplier VAT no; ","")&amp;IF(AND(L1186="Yes",K1186&lt;&gt;"Yes"),"VAT claimed without valid tax invoice; ","")&amp;IF(AND(L1186="Yes",ISNUMBER(SEARCH("blocked",G1186))),"Blocked input VAT claimed; ","")&amp;IF(AND(F1186="Import - VAT paid at customs (Box 8)",M1186=""),"Customs declaration no missing; ","")&amp;IF(AND(F1186="Import - Reverse charge (Box 9)",E1186="Saudi Arabia"),"RCM used for a local supplier; ","")&amp;IF(AND(L1186="Yes",NOT(OR(F1186="Standard domestic 15% (Box 7)",F1186="Import - VAT paid at customs (Box 8)",F1186="Import - Reverse charge (Box 9)"))),"VAT claimed on non-taxable category; ",""))</f>
        <v/>
      </c>
    </row>
    <row r="1187">
      <c r="A1187" s="17" t="n"/>
      <c r="B1187" s="14" t="n"/>
      <c r="C1187" s="14" t="n"/>
      <c r="D1187" s="16" t="n"/>
      <c r="E1187" s="14" t="n"/>
      <c r="F1187" s="14" t="n"/>
      <c r="G1187" s="14" t="n"/>
      <c r="H1187" s="19" t="n"/>
      <c r="I1187" s="19" t="n"/>
      <c r="J1187" s="34">
        <f>IF(A1187="","",H1187+I1187)</f>
        <v/>
      </c>
      <c r="K1187" s="14" t="n"/>
      <c r="L1187" s="14" t="n"/>
      <c r="M1187" s="14" t="n"/>
      <c r="N1187" s="14" t="n"/>
      <c r="O1187" s="20">
        <f>IF(A1187="","",SUMPRODUCT((A1187&gt;=Setup!$C$19:$C$30)*(A1187&lt;=Setup!$D$19:$D$30)*Setup!$A$19:$A$30))</f>
        <v/>
      </c>
      <c r="P1187" s="34">
        <f>IF(A1187="","",IF(OR(F1187="Standard domestic 15% (Box 7)",F1187="Import - VAT paid at customs (Box 8)",F1187="Import - Reverse charge (Box 9)"),ROUND(H1187*Setup!$B$9,2),0))</f>
        <v/>
      </c>
      <c r="Q1187" s="34">
        <f>IF(A1187="","",I1187-P1187)</f>
        <v/>
      </c>
      <c r="R1187" s="34">
        <f>IF(A1187="","",IF(L1187="Yes",I1187,0))</f>
        <v/>
      </c>
      <c r="S1187" s="34">
        <f>IF(A1187="","",IF(AND(L1187="Yes",K1187="Yes",NOT(ISNUMBER(SEARCH("blocked",G1187))),OR(F1187="Standard domestic 15% (Box 7)",F1187="Import - VAT paid at customs (Box 8)",F1187="Import - Reverse charge (Box 9)"),OR(F1187&lt;&gt;"Standard domestic 15% (Box 7)",AND(LEN(D1187)=15,LEFT(D1187,1)="3",RIGHT(D1187,1)="3",ISNUMBER(--D1187)))),I1187,0))</f>
        <v/>
      </c>
      <c r="T1187" s="34">
        <f>IF(A1187="","",R1187-S1187)</f>
        <v/>
      </c>
      <c r="U1187" s="23">
        <f>IF(A1187="","",IF(O1187=0,"Outside audit periods; ","")&amp;IF(F1187="","No VAT category; ","")&amp;IF(ABS(Q1187)&gt;Setup!$B$10,"VAT ≠ 15% × net; ","")&amp;IF(AND(F1187="Standard domestic 15% (Box 7)",NOT(AND(LEN(D1187)=15,LEFT(D1187,1)="3",RIGHT(D1187,1)="3",ISNUMBER(--D1187)))),"Invalid/missing supplier VAT no; ","")&amp;IF(AND(L1187="Yes",K1187&lt;&gt;"Yes"),"VAT claimed without valid tax invoice; ","")&amp;IF(AND(L1187="Yes",ISNUMBER(SEARCH("blocked",G1187))),"Blocked input VAT claimed; ","")&amp;IF(AND(F1187="Import - VAT paid at customs (Box 8)",M1187=""),"Customs declaration no missing; ","")&amp;IF(AND(F1187="Import - Reverse charge (Box 9)",E1187="Saudi Arabia"),"RCM used for a local supplier; ","")&amp;IF(AND(L1187="Yes",NOT(OR(F1187="Standard domestic 15% (Box 7)",F1187="Import - VAT paid at customs (Box 8)",F1187="Import - Reverse charge (Box 9)"))),"VAT claimed on non-taxable category; ",""))</f>
        <v/>
      </c>
    </row>
    <row r="1188">
      <c r="A1188" s="17" t="n"/>
      <c r="B1188" s="14" t="n"/>
      <c r="C1188" s="14" t="n"/>
      <c r="D1188" s="16" t="n"/>
      <c r="E1188" s="14" t="n"/>
      <c r="F1188" s="14" t="n"/>
      <c r="G1188" s="14" t="n"/>
      <c r="H1188" s="19" t="n"/>
      <c r="I1188" s="19" t="n"/>
      <c r="J1188" s="34">
        <f>IF(A1188="","",H1188+I1188)</f>
        <v/>
      </c>
      <c r="K1188" s="14" t="n"/>
      <c r="L1188" s="14" t="n"/>
      <c r="M1188" s="14" t="n"/>
      <c r="N1188" s="14" t="n"/>
      <c r="O1188" s="20">
        <f>IF(A1188="","",SUMPRODUCT((A1188&gt;=Setup!$C$19:$C$30)*(A1188&lt;=Setup!$D$19:$D$30)*Setup!$A$19:$A$30))</f>
        <v/>
      </c>
      <c r="P1188" s="34">
        <f>IF(A1188="","",IF(OR(F1188="Standard domestic 15% (Box 7)",F1188="Import - VAT paid at customs (Box 8)",F1188="Import - Reverse charge (Box 9)"),ROUND(H1188*Setup!$B$9,2),0))</f>
        <v/>
      </c>
      <c r="Q1188" s="34">
        <f>IF(A1188="","",I1188-P1188)</f>
        <v/>
      </c>
      <c r="R1188" s="34">
        <f>IF(A1188="","",IF(L1188="Yes",I1188,0))</f>
        <v/>
      </c>
      <c r="S1188" s="34">
        <f>IF(A1188="","",IF(AND(L1188="Yes",K1188="Yes",NOT(ISNUMBER(SEARCH("blocked",G1188))),OR(F1188="Standard domestic 15% (Box 7)",F1188="Import - VAT paid at customs (Box 8)",F1188="Import - Reverse charge (Box 9)"),OR(F1188&lt;&gt;"Standard domestic 15% (Box 7)",AND(LEN(D1188)=15,LEFT(D1188,1)="3",RIGHT(D1188,1)="3",ISNUMBER(--D1188)))),I1188,0))</f>
        <v/>
      </c>
      <c r="T1188" s="34">
        <f>IF(A1188="","",R1188-S1188)</f>
        <v/>
      </c>
      <c r="U1188" s="23">
        <f>IF(A1188="","",IF(O1188=0,"Outside audit periods; ","")&amp;IF(F1188="","No VAT category; ","")&amp;IF(ABS(Q1188)&gt;Setup!$B$10,"VAT ≠ 15% × net; ","")&amp;IF(AND(F1188="Standard domestic 15% (Box 7)",NOT(AND(LEN(D1188)=15,LEFT(D1188,1)="3",RIGHT(D1188,1)="3",ISNUMBER(--D1188)))),"Invalid/missing supplier VAT no; ","")&amp;IF(AND(L1188="Yes",K1188&lt;&gt;"Yes"),"VAT claimed without valid tax invoice; ","")&amp;IF(AND(L1188="Yes",ISNUMBER(SEARCH("blocked",G1188))),"Blocked input VAT claimed; ","")&amp;IF(AND(F1188="Import - VAT paid at customs (Box 8)",M1188=""),"Customs declaration no missing; ","")&amp;IF(AND(F1188="Import - Reverse charge (Box 9)",E1188="Saudi Arabia"),"RCM used for a local supplier; ","")&amp;IF(AND(L1188="Yes",NOT(OR(F1188="Standard domestic 15% (Box 7)",F1188="Import - VAT paid at customs (Box 8)",F1188="Import - Reverse charge (Box 9)"))),"VAT claimed on non-taxable category; ",""))</f>
        <v/>
      </c>
    </row>
    <row r="1189">
      <c r="A1189" s="17" t="n"/>
      <c r="B1189" s="14" t="n"/>
      <c r="C1189" s="14" t="n"/>
      <c r="D1189" s="16" t="n"/>
      <c r="E1189" s="14" t="n"/>
      <c r="F1189" s="14" t="n"/>
      <c r="G1189" s="14" t="n"/>
      <c r="H1189" s="19" t="n"/>
      <c r="I1189" s="19" t="n"/>
      <c r="J1189" s="34">
        <f>IF(A1189="","",H1189+I1189)</f>
        <v/>
      </c>
      <c r="K1189" s="14" t="n"/>
      <c r="L1189" s="14" t="n"/>
      <c r="M1189" s="14" t="n"/>
      <c r="N1189" s="14" t="n"/>
      <c r="O1189" s="20">
        <f>IF(A1189="","",SUMPRODUCT((A1189&gt;=Setup!$C$19:$C$30)*(A1189&lt;=Setup!$D$19:$D$30)*Setup!$A$19:$A$30))</f>
        <v/>
      </c>
      <c r="P1189" s="34">
        <f>IF(A1189="","",IF(OR(F1189="Standard domestic 15% (Box 7)",F1189="Import - VAT paid at customs (Box 8)",F1189="Import - Reverse charge (Box 9)"),ROUND(H1189*Setup!$B$9,2),0))</f>
        <v/>
      </c>
      <c r="Q1189" s="34">
        <f>IF(A1189="","",I1189-P1189)</f>
        <v/>
      </c>
      <c r="R1189" s="34">
        <f>IF(A1189="","",IF(L1189="Yes",I1189,0))</f>
        <v/>
      </c>
      <c r="S1189" s="34">
        <f>IF(A1189="","",IF(AND(L1189="Yes",K1189="Yes",NOT(ISNUMBER(SEARCH("blocked",G1189))),OR(F1189="Standard domestic 15% (Box 7)",F1189="Import - VAT paid at customs (Box 8)",F1189="Import - Reverse charge (Box 9)"),OR(F1189&lt;&gt;"Standard domestic 15% (Box 7)",AND(LEN(D1189)=15,LEFT(D1189,1)="3",RIGHT(D1189,1)="3",ISNUMBER(--D1189)))),I1189,0))</f>
        <v/>
      </c>
      <c r="T1189" s="34">
        <f>IF(A1189="","",R1189-S1189)</f>
        <v/>
      </c>
      <c r="U1189" s="23">
        <f>IF(A1189="","",IF(O1189=0,"Outside audit periods; ","")&amp;IF(F1189="","No VAT category; ","")&amp;IF(ABS(Q1189)&gt;Setup!$B$10,"VAT ≠ 15% × net; ","")&amp;IF(AND(F1189="Standard domestic 15% (Box 7)",NOT(AND(LEN(D1189)=15,LEFT(D1189,1)="3",RIGHT(D1189,1)="3",ISNUMBER(--D1189)))),"Invalid/missing supplier VAT no; ","")&amp;IF(AND(L1189="Yes",K1189&lt;&gt;"Yes"),"VAT claimed without valid tax invoice; ","")&amp;IF(AND(L1189="Yes",ISNUMBER(SEARCH("blocked",G1189))),"Blocked input VAT claimed; ","")&amp;IF(AND(F1189="Import - VAT paid at customs (Box 8)",M1189=""),"Customs declaration no missing; ","")&amp;IF(AND(F1189="Import - Reverse charge (Box 9)",E1189="Saudi Arabia"),"RCM used for a local supplier; ","")&amp;IF(AND(L1189="Yes",NOT(OR(F1189="Standard domestic 15% (Box 7)",F1189="Import - VAT paid at customs (Box 8)",F1189="Import - Reverse charge (Box 9)"))),"VAT claimed on non-taxable category; ",""))</f>
        <v/>
      </c>
    </row>
    <row r="1190">
      <c r="A1190" s="17" t="n"/>
      <c r="B1190" s="14" t="n"/>
      <c r="C1190" s="14" t="n"/>
      <c r="D1190" s="16" t="n"/>
      <c r="E1190" s="14" t="n"/>
      <c r="F1190" s="14" t="n"/>
      <c r="G1190" s="14" t="n"/>
      <c r="H1190" s="19" t="n"/>
      <c r="I1190" s="19" t="n"/>
      <c r="J1190" s="34">
        <f>IF(A1190="","",H1190+I1190)</f>
        <v/>
      </c>
      <c r="K1190" s="14" t="n"/>
      <c r="L1190" s="14" t="n"/>
      <c r="M1190" s="14" t="n"/>
      <c r="N1190" s="14" t="n"/>
      <c r="O1190" s="20">
        <f>IF(A1190="","",SUMPRODUCT((A1190&gt;=Setup!$C$19:$C$30)*(A1190&lt;=Setup!$D$19:$D$30)*Setup!$A$19:$A$30))</f>
        <v/>
      </c>
      <c r="P1190" s="34">
        <f>IF(A1190="","",IF(OR(F1190="Standard domestic 15% (Box 7)",F1190="Import - VAT paid at customs (Box 8)",F1190="Import - Reverse charge (Box 9)"),ROUND(H1190*Setup!$B$9,2),0))</f>
        <v/>
      </c>
      <c r="Q1190" s="34">
        <f>IF(A1190="","",I1190-P1190)</f>
        <v/>
      </c>
      <c r="R1190" s="34">
        <f>IF(A1190="","",IF(L1190="Yes",I1190,0))</f>
        <v/>
      </c>
      <c r="S1190" s="34">
        <f>IF(A1190="","",IF(AND(L1190="Yes",K1190="Yes",NOT(ISNUMBER(SEARCH("blocked",G1190))),OR(F1190="Standard domestic 15% (Box 7)",F1190="Import - VAT paid at customs (Box 8)",F1190="Import - Reverse charge (Box 9)"),OR(F1190&lt;&gt;"Standard domestic 15% (Box 7)",AND(LEN(D1190)=15,LEFT(D1190,1)="3",RIGHT(D1190,1)="3",ISNUMBER(--D1190)))),I1190,0))</f>
        <v/>
      </c>
      <c r="T1190" s="34">
        <f>IF(A1190="","",R1190-S1190)</f>
        <v/>
      </c>
      <c r="U1190" s="23">
        <f>IF(A1190="","",IF(O1190=0,"Outside audit periods; ","")&amp;IF(F1190="","No VAT category; ","")&amp;IF(ABS(Q1190)&gt;Setup!$B$10,"VAT ≠ 15% × net; ","")&amp;IF(AND(F1190="Standard domestic 15% (Box 7)",NOT(AND(LEN(D1190)=15,LEFT(D1190,1)="3",RIGHT(D1190,1)="3",ISNUMBER(--D1190)))),"Invalid/missing supplier VAT no; ","")&amp;IF(AND(L1190="Yes",K1190&lt;&gt;"Yes"),"VAT claimed without valid tax invoice; ","")&amp;IF(AND(L1190="Yes",ISNUMBER(SEARCH("blocked",G1190))),"Blocked input VAT claimed; ","")&amp;IF(AND(F1190="Import - VAT paid at customs (Box 8)",M1190=""),"Customs declaration no missing; ","")&amp;IF(AND(F1190="Import - Reverse charge (Box 9)",E1190="Saudi Arabia"),"RCM used for a local supplier; ","")&amp;IF(AND(L1190="Yes",NOT(OR(F1190="Standard domestic 15% (Box 7)",F1190="Import - VAT paid at customs (Box 8)",F1190="Import - Reverse charge (Box 9)"))),"VAT claimed on non-taxable category; ",""))</f>
        <v/>
      </c>
    </row>
    <row r="1191">
      <c r="A1191" s="17" t="n"/>
      <c r="B1191" s="14" t="n"/>
      <c r="C1191" s="14" t="n"/>
      <c r="D1191" s="16" t="n"/>
      <c r="E1191" s="14" t="n"/>
      <c r="F1191" s="14" t="n"/>
      <c r="G1191" s="14" t="n"/>
      <c r="H1191" s="19" t="n"/>
      <c r="I1191" s="19" t="n"/>
      <c r="J1191" s="34">
        <f>IF(A1191="","",H1191+I1191)</f>
        <v/>
      </c>
      <c r="K1191" s="14" t="n"/>
      <c r="L1191" s="14" t="n"/>
      <c r="M1191" s="14" t="n"/>
      <c r="N1191" s="14" t="n"/>
      <c r="O1191" s="20">
        <f>IF(A1191="","",SUMPRODUCT((A1191&gt;=Setup!$C$19:$C$30)*(A1191&lt;=Setup!$D$19:$D$30)*Setup!$A$19:$A$30))</f>
        <v/>
      </c>
      <c r="P1191" s="34">
        <f>IF(A1191="","",IF(OR(F1191="Standard domestic 15% (Box 7)",F1191="Import - VAT paid at customs (Box 8)",F1191="Import - Reverse charge (Box 9)"),ROUND(H1191*Setup!$B$9,2),0))</f>
        <v/>
      </c>
      <c r="Q1191" s="34">
        <f>IF(A1191="","",I1191-P1191)</f>
        <v/>
      </c>
      <c r="R1191" s="34">
        <f>IF(A1191="","",IF(L1191="Yes",I1191,0))</f>
        <v/>
      </c>
      <c r="S1191" s="34">
        <f>IF(A1191="","",IF(AND(L1191="Yes",K1191="Yes",NOT(ISNUMBER(SEARCH("blocked",G1191))),OR(F1191="Standard domestic 15% (Box 7)",F1191="Import - VAT paid at customs (Box 8)",F1191="Import - Reverse charge (Box 9)"),OR(F1191&lt;&gt;"Standard domestic 15% (Box 7)",AND(LEN(D1191)=15,LEFT(D1191,1)="3",RIGHT(D1191,1)="3",ISNUMBER(--D1191)))),I1191,0))</f>
        <v/>
      </c>
      <c r="T1191" s="34">
        <f>IF(A1191="","",R1191-S1191)</f>
        <v/>
      </c>
      <c r="U1191" s="23">
        <f>IF(A1191="","",IF(O1191=0,"Outside audit periods; ","")&amp;IF(F1191="","No VAT category; ","")&amp;IF(ABS(Q1191)&gt;Setup!$B$10,"VAT ≠ 15% × net; ","")&amp;IF(AND(F1191="Standard domestic 15% (Box 7)",NOT(AND(LEN(D1191)=15,LEFT(D1191,1)="3",RIGHT(D1191,1)="3",ISNUMBER(--D1191)))),"Invalid/missing supplier VAT no; ","")&amp;IF(AND(L1191="Yes",K1191&lt;&gt;"Yes"),"VAT claimed without valid tax invoice; ","")&amp;IF(AND(L1191="Yes",ISNUMBER(SEARCH("blocked",G1191))),"Blocked input VAT claimed; ","")&amp;IF(AND(F1191="Import - VAT paid at customs (Box 8)",M1191=""),"Customs declaration no missing; ","")&amp;IF(AND(F1191="Import - Reverse charge (Box 9)",E1191="Saudi Arabia"),"RCM used for a local supplier; ","")&amp;IF(AND(L1191="Yes",NOT(OR(F1191="Standard domestic 15% (Box 7)",F1191="Import - VAT paid at customs (Box 8)",F1191="Import - Reverse charge (Box 9)"))),"VAT claimed on non-taxable category; ",""))</f>
        <v/>
      </c>
    </row>
    <row r="1192">
      <c r="A1192" s="17" t="n"/>
      <c r="B1192" s="14" t="n"/>
      <c r="C1192" s="14" t="n"/>
      <c r="D1192" s="16" t="n"/>
      <c r="E1192" s="14" t="n"/>
      <c r="F1192" s="14" t="n"/>
      <c r="G1192" s="14" t="n"/>
      <c r="H1192" s="19" t="n"/>
      <c r="I1192" s="19" t="n"/>
      <c r="J1192" s="34">
        <f>IF(A1192="","",H1192+I1192)</f>
        <v/>
      </c>
      <c r="K1192" s="14" t="n"/>
      <c r="L1192" s="14" t="n"/>
      <c r="M1192" s="14" t="n"/>
      <c r="N1192" s="14" t="n"/>
      <c r="O1192" s="20">
        <f>IF(A1192="","",SUMPRODUCT((A1192&gt;=Setup!$C$19:$C$30)*(A1192&lt;=Setup!$D$19:$D$30)*Setup!$A$19:$A$30))</f>
        <v/>
      </c>
      <c r="P1192" s="34">
        <f>IF(A1192="","",IF(OR(F1192="Standard domestic 15% (Box 7)",F1192="Import - VAT paid at customs (Box 8)",F1192="Import - Reverse charge (Box 9)"),ROUND(H1192*Setup!$B$9,2),0))</f>
        <v/>
      </c>
      <c r="Q1192" s="34">
        <f>IF(A1192="","",I1192-P1192)</f>
        <v/>
      </c>
      <c r="R1192" s="34">
        <f>IF(A1192="","",IF(L1192="Yes",I1192,0))</f>
        <v/>
      </c>
      <c r="S1192" s="34">
        <f>IF(A1192="","",IF(AND(L1192="Yes",K1192="Yes",NOT(ISNUMBER(SEARCH("blocked",G1192))),OR(F1192="Standard domestic 15% (Box 7)",F1192="Import - VAT paid at customs (Box 8)",F1192="Import - Reverse charge (Box 9)"),OR(F1192&lt;&gt;"Standard domestic 15% (Box 7)",AND(LEN(D1192)=15,LEFT(D1192,1)="3",RIGHT(D1192,1)="3",ISNUMBER(--D1192)))),I1192,0))</f>
        <v/>
      </c>
      <c r="T1192" s="34">
        <f>IF(A1192="","",R1192-S1192)</f>
        <v/>
      </c>
      <c r="U1192" s="23">
        <f>IF(A1192="","",IF(O1192=0,"Outside audit periods; ","")&amp;IF(F1192="","No VAT category; ","")&amp;IF(ABS(Q1192)&gt;Setup!$B$10,"VAT ≠ 15% × net; ","")&amp;IF(AND(F1192="Standard domestic 15% (Box 7)",NOT(AND(LEN(D1192)=15,LEFT(D1192,1)="3",RIGHT(D1192,1)="3",ISNUMBER(--D1192)))),"Invalid/missing supplier VAT no; ","")&amp;IF(AND(L1192="Yes",K1192&lt;&gt;"Yes"),"VAT claimed without valid tax invoice; ","")&amp;IF(AND(L1192="Yes",ISNUMBER(SEARCH("blocked",G1192))),"Blocked input VAT claimed; ","")&amp;IF(AND(F1192="Import - VAT paid at customs (Box 8)",M1192=""),"Customs declaration no missing; ","")&amp;IF(AND(F1192="Import - Reverse charge (Box 9)",E1192="Saudi Arabia"),"RCM used for a local supplier; ","")&amp;IF(AND(L1192="Yes",NOT(OR(F1192="Standard domestic 15% (Box 7)",F1192="Import - VAT paid at customs (Box 8)",F1192="Import - Reverse charge (Box 9)"))),"VAT claimed on non-taxable category; ",""))</f>
        <v/>
      </c>
    </row>
    <row r="1193">
      <c r="A1193" s="17" t="n"/>
      <c r="B1193" s="14" t="n"/>
      <c r="C1193" s="14" t="n"/>
      <c r="D1193" s="16" t="n"/>
      <c r="E1193" s="14" t="n"/>
      <c r="F1193" s="14" t="n"/>
      <c r="G1193" s="14" t="n"/>
      <c r="H1193" s="19" t="n"/>
      <c r="I1193" s="19" t="n"/>
      <c r="J1193" s="34">
        <f>IF(A1193="","",H1193+I1193)</f>
        <v/>
      </c>
      <c r="K1193" s="14" t="n"/>
      <c r="L1193" s="14" t="n"/>
      <c r="M1193" s="14" t="n"/>
      <c r="N1193" s="14" t="n"/>
      <c r="O1193" s="20">
        <f>IF(A1193="","",SUMPRODUCT((A1193&gt;=Setup!$C$19:$C$30)*(A1193&lt;=Setup!$D$19:$D$30)*Setup!$A$19:$A$30))</f>
        <v/>
      </c>
      <c r="P1193" s="34">
        <f>IF(A1193="","",IF(OR(F1193="Standard domestic 15% (Box 7)",F1193="Import - VAT paid at customs (Box 8)",F1193="Import - Reverse charge (Box 9)"),ROUND(H1193*Setup!$B$9,2),0))</f>
        <v/>
      </c>
      <c r="Q1193" s="34">
        <f>IF(A1193="","",I1193-P1193)</f>
        <v/>
      </c>
      <c r="R1193" s="34">
        <f>IF(A1193="","",IF(L1193="Yes",I1193,0))</f>
        <v/>
      </c>
      <c r="S1193" s="34">
        <f>IF(A1193="","",IF(AND(L1193="Yes",K1193="Yes",NOT(ISNUMBER(SEARCH("blocked",G1193))),OR(F1193="Standard domestic 15% (Box 7)",F1193="Import - VAT paid at customs (Box 8)",F1193="Import - Reverse charge (Box 9)"),OR(F1193&lt;&gt;"Standard domestic 15% (Box 7)",AND(LEN(D1193)=15,LEFT(D1193,1)="3",RIGHT(D1193,1)="3",ISNUMBER(--D1193)))),I1193,0))</f>
        <v/>
      </c>
      <c r="T1193" s="34">
        <f>IF(A1193="","",R1193-S1193)</f>
        <v/>
      </c>
      <c r="U1193" s="23">
        <f>IF(A1193="","",IF(O1193=0,"Outside audit periods; ","")&amp;IF(F1193="","No VAT category; ","")&amp;IF(ABS(Q1193)&gt;Setup!$B$10,"VAT ≠ 15% × net; ","")&amp;IF(AND(F1193="Standard domestic 15% (Box 7)",NOT(AND(LEN(D1193)=15,LEFT(D1193,1)="3",RIGHT(D1193,1)="3",ISNUMBER(--D1193)))),"Invalid/missing supplier VAT no; ","")&amp;IF(AND(L1193="Yes",K1193&lt;&gt;"Yes"),"VAT claimed without valid tax invoice; ","")&amp;IF(AND(L1193="Yes",ISNUMBER(SEARCH("blocked",G1193))),"Blocked input VAT claimed; ","")&amp;IF(AND(F1193="Import - VAT paid at customs (Box 8)",M1193=""),"Customs declaration no missing; ","")&amp;IF(AND(F1193="Import - Reverse charge (Box 9)",E1193="Saudi Arabia"),"RCM used for a local supplier; ","")&amp;IF(AND(L1193="Yes",NOT(OR(F1193="Standard domestic 15% (Box 7)",F1193="Import - VAT paid at customs (Box 8)",F1193="Import - Reverse charge (Box 9)"))),"VAT claimed on non-taxable category; ",""))</f>
        <v/>
      </c>
    </row>
    <row r="1194">
      <c r="A1194" s="17" t="n"/>
      <c r="B1194" s="14" t="n"/>
      <c r="C1194" s="14" t="n"/>
      <c r="D1194" s="16" t="n"/>
      <c r="E1194" s="14" t="n"/>
      <c r="F1194" s="14" t="n"/>
      <c r="G1194" s="14" t="n"/>
      <c r="H1194" s="19" t="n"/>
      <c r="I1194" s="19" t="n"/>
      <c r="J1194" s="34">
        <f>IF(A1194="","",H1194+I1194)</f>
        <v/>
      </c>
      <c r="K1194" s="14" t="n"/>
      <c r="L1194" s="14" t="n"/>
      <c r="M1194" s="14" t="n"/>
      <c r="N1194" s="14" t="n"/>
      <c r="O1194" s="20">
        <f>IF(A1194="","",SUMPRODUCT((A1194&gt;=Setup!$C$19:$C$30)*(A1194&lt;=Setup!$D$19:$D$30)*Setup!$A$19:$A$30))</f>
        <v/>
      </c>
      <c r="P1194" s="34">
        <f>IF(A1194="","",IF(OR(F1194="Standard domestic 15% (Box 7)",F1194="Import - VAT paid at customs (Box 8)",F1194="Import - Reverse charge (Box 9)"),ROUND(H1194*Setup!$B$9,2),0))</f>
        <v/>
      </c>
      <c r="Q1194" s="34">
        <f>IF(A1194="","",I1194-P1194)</f>
        <v/>
      </c>
      <c r="R1194" s="34">
        <f>IF(A1194="","",IF(L1194="Yes",I1194,0))</f>
        <v/>
      </c>
      <c r="S1194" s="34">
        <f>IF(A1194="","",IF(AND(L1194="Yes",K1194="Yes",NOT(ISNUMBER(SEARCH("blocked",G1194))),OR(F1194="Standard domestic 15% (Box 7)",F1194="Import - VAT paid at customs (Box 8)",F1194="Import - Reverse charge (Box 9)"),OR(F1194&lt;&gt;"Standard domestic 15% (Box 7)",AND(LEN(D1194)=15,LEFT(D1194,1)="3",RIGHT(D1194,1)="3",ISNUMBER(--D1194)))),I1194,0))</f>
        <v/>
      </c>
      <c r="T1194" s="34">
        <f>IF(A1194="","",R1194-S1194)</f>
        <v/>
      </c>
      <c r="U1194" s="23">
        <f>IF(A1194="","",IF(O1194=0,"Outside audit periods; ","")&amp;IF(F1194="","No VAT category; ","")&amp;IF(ABS(Q1194)&gt;Setup!$B$10,"VAT ≠ 15% × net; ","")&amp;IF(AND(F1194="Standard domestic 15% (Box 7)",NOT(AND(LEN(D1194)=15,LEFT(D1194,1)="3",RIGHT(D1194,1)="3",ISNUMBER(--D1194)))),"Invalid/missing supplier VAT no; ","")&amp;IF(AND(L1194="Yes",K1194&lt;&gt;"Yes"),"VAT claimed without valid tax invoice; ","")&amp;IF(AND(L1194="Yes",ISNUMBER(SEARCH("blocked",G1194))),"Blocked input VAT claimed; ","")&amp;IF(AND(F1194="Import - VAT paid at customs (Box 8)",M1194=""),"Customs declaration no missing; ","")&amp;IF(AND(F1194="Import - Reverse charge (Box 9)",E1194="Saudi Arabia"),"RCM used for a local supplier; ","")&amp;IF(AND(L1194="Yes",NOT(OR(F1194="Standard domestic 15% (Box 7)",F1194="Import - VAT paid at customs (Box 8)",F1194="Import - Reverse charge (Box 9)"))),"VAT claimed on non-taxable category; ",""))</f>
        <v/>
      </c>
    </row>
    <row r="1195">
      <c r="A1195" s="17" t="n"/>
      <c r="B1195" s="14" t="n"/>
      <c r="C1195" s="14" t="n"/>
      <c r="D1195" s="16" t="n"/>
      <c r="E1195" s="14" t="n"/>
      <c r="F1195" s="14" t="n"/>
      <c r="G1195" s="14" t="n"/>
      <c r="H1195" s="19" t="n"/>
      <c r="I1195" s="19" t="n"/>
      <c r="J1195" s="34">
        <f>IF(A1195="","",H1195+I1195)</f>
        <v/>
      </c>
      <c r="K1195" s="14" t="n"/>
      <c r="L1195" s="14" t="n"/>
      <c r="M1195" s="14" t="n"/>
      <c r="N1195" s="14" t="n"/>
      <c r="O1195" s="20">
        <f>IF(A1195="","",SUMPRODUCT((A1195&gt;=Setup!$C$19:$C$30)*(A1195&lt;=Setup!$D$19:$D$30)*Setup!$A$19:$A$30))</f>
        <v/>
      </c>
      <c r="P1195" s="34">
        <f>IF(A1195="","",IF(OR(F1195="Standard domestic 15% (Box 7)",F1195="Import - VAT paid at customs (Box 8)",F1195="Import - Reverse charge (Box 9)"),ROUND(H1195*Setup!$B$9,2),0))</f>
        <v/>
      </c>
      <c r="Q1195" s="34">
        <f>IF(A1195="","",I1195-P1195)</f>
        <v/>
      </c>
      <c r="R1195" s="34">
        <f>IF(A1195="","",IF(L1195="Yes",I1195,0))</f>
        <v/>
      </c>
      <c r="S1195" s="34">
        <f>IF(A1195="","",IF(AND(L1195="Yes",K1195="Yes",NOT(ISNUMBER(SEARCH("blocked",G1195))),OR(F1195="Standard domestic 15% (Box 7)",F1195="Import - VAT paid at customs (Box 8)",F1195="Import - Reverse charge (Box 9)"),OR(F1195&lt;&gt;"Standard domestic 15% (Box 7)",AND(LEN(D1195)=15,LEFT(D1195,1)="3",RIGHT(D1195,1)="3",ISNUMBER(--D1195)))),I1195,0))</f>
        <v/>
      </c>
      <c r="T1195" s="34">
        <f>IF(A1195="","",R1195-S1195)</f>
        <v/>
      </c>
      <c r="U1195" s="23">
        <f>IF(A1195="","",IF(O1195=0,"Outside audit periods; ","")&amp;IF(F1195="","No VAT category; ","")&amp;IF(ABS(Q1195)&gt;Setup!$B$10,"VAT ≠ 15% × net; ","")&amp;IF(AND(F1195="Standard domestic 15% (Box 7)",NOT(AND(LEN(D1195)=15,LEFT(D1195,1)="3",RIGHT(D1195,1)="3",ISNUMBER(--D1195)))),"Invalid/missing supplier VAT no; ","")&amp;IF(AND(L1195="Yes",K1195&lt;&gt;"Yes"),"VAT claimed without valid tax invoice; ","")&amp;IF(AND(L1195="Yes",ISNUMBER(SEARCH("blocked",G1195))),"Blocked input VAT claimed; ","")&amp;IF(AND(F1195="Import - VAT paid at customs (Box 8)",M1195=""),"Customs declaration no missing; ","")&amp;IF(AND(F1195="Import - Reverse charge (Box 9)",E1195="Saudi Arabia"),"RCM used for a local supplier; ","")&amp;IF(AND(L1195="Yes",NOT(OR(F1195="Standard domestic 15% (Box 7)",F1195="Import - VAT paid at customs (Box 8)",F1195="Import - Reverse charge (Box 9)"))),"VAT claimed on non-taxable category; ",""))</f>
        <v/>
      </c>
    </row>
    <row r="1196">
      <c r="A1196" s="17" t="n"/>
      <c r="B1196" s="14" t="n"/>
      <c r="C1196" s="14" t="n"/>
      <c r="D1196" s="16" t="n"/>
      <c r="E1196" s="14" t="n"/>
      <c r="F1196" s="14" t="n"/>
      <c r="G1196" s="14" t="n"/>
      <c r="H1196" s="19" t="n"/>
      <c r="I1196" s="19" t="n"/>
      <c r="J1196" s="34">
        <f>IF(A1196="","",H1196+I1196)</f>
        <v/>
      </c>
      <c r="K1196" s="14" t="n"/>
      <c r="L1196" s="14" t="n"/>
      <c r="M1196" s="14" t="n"/>
      <c r="N1196" s="14" t="n"/>
      <c r="O1196" s="20">
        <f>IF(A1196="","",SUMPRODUCT((A1196&gt;=Setup!$C$19:$C$30)*(A1196&lt;=Setup!$D$19:$D$30)*Setup!$A$19:$A$30))</f>
        <v/>
      </c>
      <c r="P1196" s="34">
        <f>IF(A1196="","",IF(OR(F1196="Standard domestic 15% (Box 7)",F1196="Import - VAT paid at customs (Box 8)",F1196="Import - Reverse charge (Box 9)"),ROUND(H1196*Setup!$B$9,2),0))</f>
        <v/>
      </c>
      <c r="Q1196" s="34">
        <f>IF(A1196="","",I1196-P1196)</f>
        <v/>
      </c>
      <c r="R1196" s="34">
        <f>IF(A1196="","",IF(L1196="Yes",I1196,0))</f>
        <v/>
      </c>
      <c r="S1196" s="34">
        <f>IF(A1196="","",IF(AND(L1196="Yes",K1196="Yes",NOT(ISNUMBER(SEARCH("blocked",G1196))),OR(F1196="Standard domestic 15% (Box 7)",F1196="Import - VAT paid at customs (Box 8)",F1196="Import - Reverse charge (Box 9)"),OR(F1196&lt;&gt;"Standard domestic 15% (Box 7)",AND(LEN(D1196)=15,LEFT(D1196,1)="3",RIGHT(D1196,1)="3",ISNUMBER(--D1196)))),I1196,0))</f>
        <v/>
      </c>
      <c r="T1196" s="34">
        <f>IF(A1196="","",R1196-S1196)</f>
        <v/>
      </c>
      <c r="U1196" s="23">
        <f>IF(A1196="","",IF(O1196=0,"Outside audit periods; ","")&amp;IF(F1196="","No VAT category; ","")&amp;IF(ABS(Q1196)&gt;Setup!$B$10,"VAT ≠ 15% × net; ","")&amp;IF(AND(F1196="Standard domestic 15% (Box 7)",NOT(AND(LEN(D1196)=15,LEFT(D1196,1)="3",RIGHT(D1196,1)="3",ISNUMBER(--D1196)))),"Invalid/missing supplier VAT no; ","")&amp;IF(AND(L1196="Yes",K1196&lt;&gt;"Yes"),"VAT claimed without valid tax invoice; ","")&amp;IF(AND(L1196="Yes",ISNUMBER(SEARCH("blocked",G1196))),"Blocked input VAT claimed; ","")&amp;IF(AND(F1196="Import - VAT paid at customs (Box 8)",M1196=""),"Customs declaration no missing; ","")&amp;IF(AND(F1196="Import - Reverse charge (Box 9)",E1196="Saudi Arabia"),"RCM used for a local supplier; ","")&amp;IF(AND(L1196="Yes",NOT(OR(F1196="Standard domestic 15% (Box 7)",F1196="Import - VAT paid at customs (Box 8)",F1196="Import - Reverse charge (Box 9)"))),"VAT claimed on non-taxable category; ",""))</f>
        <v/>
      </c>
    </row>
    <row r="1197">
      <c r="A1197" s="17" t="n"/>
      <c r="B1197" s="14" t="n"/>
      <c r="C1197" s="14" t="n"/>
      <c r="D1197" s="16" t="n"/>
      <c r="E1197" s="14" t="n"/>
      <c r="F1197" s="14" t="n"/>
      <c r="G1197" s="14" t="n"/>
      <c r="H1197" s="19" t="n"/>
      <c r="I1197" s="19" t="n"/>
      <c r="J1197" s="34">
        <f>IF(A1197="","",H1197+I1197)</f>
        <v/>
      </c>
      <c r="K1197" s="14" t="n"/>
      <c r="L1197" s="14" t="n"/>
      <c r="M1197" s="14" t="n"/>
      <c r="N1197" s="14" t="n"/>
      <c r="O1197" s="20">
        <f>IF(A1197="","",SUMPRODUCT((A1197&gt;=Setup!$C$19:$C$30)*(A1197&lt;=Setup!$D$19:$D$30)*Setup!$A$19:$A$30))</f>
        <v/>
      </c>
      <c r="P1197" s="34">
        <f>IF(A1197="","",IF(OR(F1197="Standard domestic 15% (Box 7)",F1197="Import - VAT paid at customs (Box 8)",F1197="Import - Reverse charge (Box 9)"),ROUND(H1197*Setup!$B$9,2),0))</f>
        <v/>
      </c>
      <c r="Q1197" s="34">
        <f>IF(A1197="","",I1197-P1197)</f>
        <v/>
      </c>
      <c r="R1197" s="34">
        <f>IF(A1197="","",IF(L1197="Yes",I1197,0))</f>
        <v/>
      </c>
      <c r="S1197" s="34">
        <f>IF(A1197="","",IF(AND(L1197="Yes",K1197="Yes",NOT(ISNUMBER(SEARCH("blocked",G1197))),OR(F1197="Standard domestic 15% (Box 7)",F1197="Import - VAT paid at customs (Box 8)",F1197="Import - Reverse charge (Box 9)"),OR(F1197&lt;&gt;"Standard domestic 15% (Box 7)",AND(LEN(D1197)=15,LEFT(D1197,1)="3",RIGHT(D1197,1)="3",ISNUMBER(--D1197)))),I1197,0))</f>
        <v/>
      </c>
      <c r="T1197" s="34">
        <f>IF(A1197="","",R1197-S1197)</f>
        <v/>
      </c>
      <c r="U1197" s="23">
        <f>IF(A1197="","",IF(O1197=0,"Outside audit periods; ","")&amp;IF(F1197="","No VAT category; ","")&amp;IF(ABS(Q1197)&gt;Setup!$B$10,"VAT ≠ 15% × net; ","")&amp;IF(AND(F1197="Standard domestic 15% (Box 7)",NOT(AND(LEN(D1197)=15,LEFT(D1197,1)="3",RIGHT(D1197,1)="3",ISNUMBER(--D1197)))),"Invalid/missing supplier VAT no; ","")&amp;IF(AND(L1197="Yes",K1197&lt;&gt;"Yes"),"VAT claimed without valid tax invoice; ","")&amp;IF(AND(L1197="Yes",ISNUMBER(SEARCH("blocked",G1197))),"Blocked input VAT claimed; ","")&amp;IF(AND(F1197="Import - VAT paid at customs (Box 8)",M1197=""),"Customs declaration no missing; ","")&amp;IF(AND(F1197="Import - Reverse charge (Box 9)",E1197="Saudi Arabia"),"RCM used for a local supplier; ","")&amp;IF(AND(L1197="Yes",NOT(OR(F1197="Standard domestic 15% (Box 7)",F1197="Import - VAT paid at customs (Box 8)",F1197="Import - Reverse charge (Box 9)"))),"VAT claimed on non-taxable category; ",""))</f>
        <v/>
      </c>
    </row>
    <row r="1198">
      <c r="A1198" s="17" t="n"/>
      <c r="B1198" s="14" t="n"/>
      <c r="C1198" s="14" t="n"/>
      <c r="D1198" s="16" t="n"/>
      <c r="E1198" s="14" t="n"/>
      <c r="F1198" s="14" t="n"/>
      <c r="G1198" s="14" t="n"/>
      <c r="H1198" s="19" t="n"/>
      <c r="I1198" s="19" t="n"/>
      <c r="J1198" s="34">
        <f>IF(A1198="","",H1198+I1198)</f>
        <v/>
      </c>
      <c r="K1198" s="14" t="n"/>
      <c r="L1198" s="14" t="n"/>
      <c r="M1198" s="14" t="n"/>
      <c r="N1198" s="14" t="n"/>
      <c r="O1198" s="20">
        <f>IF(A1198="","",SUMPRODUCT((A1198&gt;=Setup!$C$19:$C$30)*(A1198&lt;=Setup!$D$19:$D$30)*Setup!$A$19:$A$30))</f>
        <v/>
      </c>
      <c r="P1198" s="34">
        <f>IF(A1198="","",IF(OR(F1198="Standard domestic 15% (Box 7)",F1198="Import - VAT paid at customs (Box 8)",F1198="Import - Reverse charge (Box 9)"),ROUND(H1198*Setup!$B$9,2),0))</f>
        <v/>
      </c>
      <c r="Q1198" s="34">
        <f>IF(A1198="","",I1198-P1198)</f>
        <v/>
      </c>
      <c r="R1198" s="34">
        <f>IF(A1198="","",IF(L1198="Yes",I1198,0))</f>
        <v/>
      </c>
      <c r="S1198" s="34">
        <f>IF(A1198="","",IF(AND(L1198="Yes",K1198="Yes",NOT(ISNUMBER(SEARCH("blocked",G1198))),OR(F1198="Standard domestic 15% (Box 7)",F1198="Import - VAT paid at customs (Box 8)",F1198="Import - Reverse charge (Box 9)"),OR(F1198&lt;&gt;"Standard domestic 15% (Box 7)",AND(LEN(D1198)=15,LEFT(D1198,1)="3",RIGHT(D1198,1)="3",ISNUMBER(--D1198)))),I1198,0))</f>
        <v/>
      </c>
      <c r="T1198" s="34">
        <f>IF(A1198="","",R1198-S1198)</f>
        <v/>
      </c>
      <c r="U1198" s="23">
        <f>IF(A1198="","",IF(O1198=0,"Outside audit periods; ","")&amp;IF(F1198="","No VAT category; ","")&amp;IF(ABS(Q1198)&gt;Setup!$B$10,"VAT ≠ 15% × net; ","")&amp;IF(AND(F1198="Standard domestic 15% (Box 7)",NOT(AND(LEN(D1198)=15,LEFT(D1198,1)="3",RIGHT(D1198,1)="3",ISNUMBER(--D1198)))),"Invalid/missing supplier VAT no; ","")&amp;IF(AND(L1198="Yes",K1198&lt;&gt;"Yes"),"VAT claimed without valid tax invoice; ","")&amp;IF(AND(L1198="Yes",ISNUMBER(SEARCH("blocked",G1198))),"Blocked input VAT claimed; ","")&amp;IF(AND(F1198="Import - VAT paid at customs (Box 8)",M1198=""),"Customs declaration no missing; ","")&amp;IF(AND(F1198="Import - Reverse charge (Box 9)",E1198="Saudi Arabia"),"RCM used for a local supplier; ","")&amp;IF(AND(L1198="Yes",NOT(OR(F1198="Standard domestic 15% (Box 7)",F1198="Import - VAT paid at customs (Box 8)",F1198="Import - Reverse charge (Box 9)"))),"VAT claimed on non-taxable category; ",""))</f>
        <v/>
      </c>
    </row>
    <row r="1199">
      <c r="A1199" s="17" t="n"/>
      <c r="B1199" s="14" t="n"/>
      <c r="C1199" s="14" t="n"/>
      <c r="D1199" s="16" t="n"/>
      <c r="E1199" s="14" t="n"/>
      <c r="F1199" s="14" t="n"/>
      <c r="G1199" s="14" t="n"/>
      <c r="H1199" s="19" t="n"/>
      <c r="I1199" s="19" t="n"/>
      <c r="J1199" s="34">
        <f>IF(A1199="","",H1199+I1199)</f>
        <v/>
      </c>
      <c r="K1199" s="14" t="n"/>
      <c r="L1199" s="14" t="n"/>
      <c r="M1199" s="14" t="n"/>
      <c r="N1199" s="14" t="n"/>
      <c r="O1199" s="20">
        <f>IF(A1199="","",SUMPRODUCT((A1199&gt;=Setup!$C$19:$C$30)*(A1199&lt;=Setup!$D$19:$D$30)*Setup!$A$19:$A$30))</f>
        <v/>
      </c>
      <c r="P1199" s="34">
        <f>IF(A1199="","",IF(OR(F1199="Standard domestic 15% (Box 7)",F1199="Import - VAT paid at customs (Box 8)",F1199="Import - Reverse charge (Box 9)"),ROUND(H1199*Setup!$B$9,2),0))</f>
        <v/>
      </c>
      <c r="Q1199" s="34">
        <f>IF(A1199="","",I1199-P1199)</f>
        <v/>
      </c>
      <c r="R1199" s="34">
        <f>IF(A1199="","",IF(L1199="Yes",I1199,0))</f>
        <v/>
      </c>
      <c r="S1199" s="34">
        <f>IF(A1199="","",IF(AND(L1199="Yes",K1199="Yes",NOT(ISNUMBER(SEARCH("blocked",G1199))),OR(F1199="Standard domestic 15% (Box 7)",F1199="Import - VAT paid at customs (Box 8)",F1199="Import - Reverse charge (Box 9)"),OR(F1199&lt;&gt;"Standard domestic 15% (Box 7)",AND(LEN(D1199)=15,LEFT(D1199,1)="3",RIGHT(D1199,1)="3",ISNUMBER(--D1199)))),I1199,0))</f>
        <v/>
      </c>
      <c r="T1199" s="34">
        <f>IF(A1199="","",R1199-S1199)</f>
        <v/>
      </c>
      <c r="U1199" s="23">
        <f>IF(A1199="","",IF(O1199=0,"Outside audit periods; ","")&amp;IF(F1199="","No VAT category; ","")&amp;IF(ABS(Q1199)&gt;Setup!$B$10,"VAT ≠ 15% × net; ","")&amp;IF(AND(F1199="Standard domestic 15% (Box 7)",NOT(AND(LEN(D1199)=15,LEFT(D1199,1)="3",RIGHT(D1199,1)="3",ISNUMBER(--D1199)))),"Invalid/missing supplier VAT no; ","")&amp;IF(AND(L1199="Yes",K1199&lt;&gt;"Yes"),"VAT claimed without valid tax invoice; ","")&amp;IF(AND(L1199="Yes",ISNUMBER(SEARCH("blocked",G1199))),"Blocked input VAT claimed; ","")&amp;IF(AND(F1199="Import - VAT paid at customs (Box 8)",M1199=""),"Customs declaration no missing; ","")&amp;IF(AND(F1199="Import - Reverse charge (Box 9)",E1199="Saudi Arabia"),"RCM used for a local supplier; ","")&amp;IF(AND(L1199="Yes",NOT(OR(F1199="Standard domestic 15% (Box 7)",F1199="Import - VAT paid at customs (Box 8)",F1199="Import - Reverse charge (Box 9)"))),"VAT claimed on non-taxable category; ",""))</f>
        <v/>
      </c>
    </row>
    <row r="1200">
      <c r="A1200" s="17" t="n"/>
      <c r="B1200" s="14" t="n"/>
      <c r="C1200" s="14" t="n"/>
      <c r="D1200" s="16" t="n"/>
      <c r="E1200" s="14" t="n"/>
      <c r="F1200" s="14" t="n"/>
      <c r="G1200" s="14" t="n"/>
      <c r="H1200" s="19" t="n"/>
      <c r="I1200" s="19" t="n"/>
      <c r="J1200" s="34">
        <f>IF(A1200="","",H1200+I1200)</f>
        <v/>
      </c>
      <c r="K1200" s="14" t="n"/>
      <c r="L1200" s="14" t="n"/>
      <c r="M1200" s="14" t="n"/>
      <c r="N1200" s="14" t="n"/>
      <c r="O1200" s="20">
        <f>IF(A1200="","",SUMPRODUCT((A1200&gt;=Setup!$C$19:$C$30)*(A1200&lt;=Setup!$D$19:$D$30)*Setup!$A$19:$A$30))</f>
        <v/>
      </c>
      <c r="P1200" s="34">
        <f>IF(A1200="","",IF(OR(F1200="Standard domestic 15% (Box 7)",F1200="Import - VAT paid at customs (Box 8)",F1200="Import - Reverse charge (Box 9)"),ROUND(H1200*Setup!$B$9,2),0))</f>
        <v/>
      </c>
      <c r="Q1200" s="34">
        <f>IF(A1200="","",I1200-P1200)</f>
        <v/>
      </c>
      <c r="R1200" s="34">
        <f>IF(A1200="","",IF(L1200="Yes",I1200,0))</f>
        <v/>
      </c>
      <c r="S1200" s="34">
        <f>IF(A1200="","",IF(AND(L1200="Yes",K1200="Yes",NOT(ISNUMBER(SEARCH("blocked",G1200))),OR(F1200="Standard domestic 15% (Box 7)",F1200="Import - VAT paid at customs (Box 8)",F1200="Import - Reverse charge (Box 9)"),OR(F1200&lt;&gt;"Standard domestic 15% (Box 7)",AND(LEN(D1200)=15,LEFT(D1200,1)="3",RIGHT(D1200,1)="3",ISNUMBER(--D1200)))),I1200,0))</f>
        <v/>
      </c>
      <c r="T1200" s="34">
        <f>IF(A1200="","",R1200-S1200)</f>
        <v/>
      </c>
      <c r="U1200" s="23">
        <f>IF(A1200="","",IF(O1200=0,"Outside audit periods; ","")&amp;IF(F1200="","No VAT category; ","")&amp;IF(ABS(Q1200)&gt;Setup!$B$10,"VAT ≠ 15% × net; ","")&amp;IF(AND(F1200="Standard domestic 15% (Box 7)",NOT(AND(LEN(D1200)=15,LEFT(D1200,1)="3",RIGHT(D1200,1)="3",ISNUMBER(--D1200)))),"Invalid/missing supplier VAT no; ","")&amp;IF(AND(L1200="Yes",K1200&lt;&gt;"Yes"),"VAT claimed without valid tax invoice; ","")&amp;IF(AND(L1200="Yes",ISNUMBER(SEARCH("blocked",G1200))),"Blocked input VAT claimed; ","")&amp;IF(AND(F1200="Import - VAT paid at customs (Box 8)",M1200=""),"Customs declaration no missing; ","")&amp;IF(AND(F1200="Import - Reverse charge (Box 9)",E1200="Saudi Arabia"),"RCM used for a local supplier; ","")&amp;IF(AND(L1200="Yes",NOT(OR(F1200="Standard domestic 15% (Box 7)",F1200="Import - VAT paid at customs (Box 8)",F1200="Import - Reverse charge (Box 9)"))),"VAT claimed on non-taxable category; ",""))</f>
        <v/>
      </c>
    </row>
    <row r="1201">
      <c r="A1201" s="17" t="n"/>
      <c r="B1201" s="14" t="n"/>
      <c r="C1201" s="14" t="n"/>
      <c r="D1201" s="16" t="n"/>
      <c r="E1201" s="14" t="n"/>
      <c r="F1201" s="14" t="n"/>
      <c r="G1201" s="14" t="n"/>
      <c r="H1201" s="19" t="n"/>
      <c r="I1201" s="19" t="n"/>
      <c r="J1201" s="34">
        <f>IF(A1201="","",H1201+I1201)</f>
        <v/>
      </c>
      <c r="K1201" s="14" t="n"/>
      <c r="L1201" s="14" t="n"/>
      <c r="M1201" s="14" t="n"/>
      <c r="N1201" s="14" t="n"/>
      <c r="O1201" s="20">
        <f>IF(A1201="","",SUMPRODUCT((A1201&gt;=Setup!$C$19:$C$30)*(A1201&lt;=Setup!$D$19:$D$30)*Setup!$A$19:$A$30))</f>
        <v/>
      </c>
      <c r="P1201" s="34">
        <f>IF(A1201="","",IF(OR(F1201="Standard domestic 15% (Box 7)",F1201="Import - VAT paid at customs (Box 8)",F1201="Import - Reverse charge (Box 9)"),ROUND(H1201*Setup!$B$9,2),0))</f>
        <v/>
      </c>
      <c r="Q1201" s="34">
        <f>IF(A1201="","",I1201-P1201)</f>
        <v/>
      </c>
      <c r="R1201" s="34">
        <f>IF(A1201="","",IF(L1201="Yes",I1201,0))</f>
        <v/>
      </c>
      <c r="S1201" s="34">
        <f>IF(A1201="","",IF(AND(L1201="Yes",K1201="Yes",NOT(ISNUMBER(SEARCH("blocked",G1201))),OR(F1201="Standard domestic 15% (Box 7)",F1201="Import - VAT paid at customs (Box 8)",F1201="Import - Reverse charge (Box 9)"),OR(F1201&lt;&gt;"Standard domestic 15% (Box 7)",AND(LEN(D1201)=15,LEFT(D1201,1)="3",RIGHT(D1201,1)="3",ISNUMBER(--D1201)))),I1201,0))</f>
        <v/>
      </c>
      <c r="T1201" s="34">
        <f>IF(A1201="","",R1201-S1201)</f>
        <v/>
      </c>
      <c r="U1201" s="23">
        <f>IF(A1201="","",IF(O1201=0,"Outside audit periods; ","")&amp;IF(F1201="","No VAT category; ","")&amp;IF(ABS(Q1201)&gt;Setup!$B$10,"VAT ≠ 15% × net; ","")&amp;IF(AND(F1201="Standard domestic 15% (Box 7)",NOT(AND(LEN(D1201)=15,LEFT(D1201,1)="3",RIGHT(D1201,1)="3",ISNUMBER(--D1201)))),"Invalid/missing supplier VAT no; ","")&amp;IF(AND(L1201="Yes",K1201&lt;&gt;"Yes"),"VAT claimed without valid tax invoice; ","")&amp;IF(AND(L1201="Yes",ISNUMBER(SEARCH("blocked",G1201))),"Blocked input VAT claimed; ","")&amp;IF(AND(F1201="Import - VAT paid at customs (Box 8)",M1201=""),"Customs declaration no missing; ","")&amp;IF(AND(F1201="Import - Reverse charge (Box 9)",E1201="Saudi Arabia"),"RCM used for a local supplier; ","")&amp;IF(AND(L1201="Yes",NOT(OR(F1201="Standard domestic 15% (Box 7)",F1201="Import - VAT paid at customs (Box 8)",F1201="Import - Reverse charge (Box 9)"))),"VAT claimed on non-taxable category; ",""))</f>
        <v/>
      </c>
    </row>
    <row r="1202">
      <c r="A1202" s="17" t="n"/>
      <c r="B1202" s="14" t="n"/>
      <c r="C1202" s="14" t="n"/>
      <c r="D1202" s="16" t="n"/>
      <c r="E1202" s="14" t="n"/>
      <c r="F1202" s="14" t="n"/>
      <c r="G1202" s="14" t="n"/>
      <c r="H1202" s="19" t="n"/>
      <c r="I1202" s="19" t="n"/>
      <c r="J1202" s="34">
        <f>IF(A1202="","",H1202+I1202)</f>
        <v/>
      </c>
      <c r="K1202" s="14" t="n"/>
      <c r="L1202" s="14" t="n"/>
      <c r="M1202" s="14" t="n"/>
      <c r="N1202" s="14" t="n"/>
      <c r="O1202" s="20">
        <f>IF(A1202="","",SUMPRODUCT((A1202&gt;=Setup!$C$19:$C$30)*(A1202&lt;=Setup!$D$19:$D$30)*Setup!$A$19:$A$30))</f>
        <v/>
      </c>
      <c r="P1202" s="34">
        <f>IF(A1202="","",IF(OR(F1202="Standard domestic 15% (Box 7)",F1202="Import - VAT paid at customs (Box 8)",F1202="Import - Reverse charge (Box 9)"),ROUND(H1202*Setup!$B$9,2),0))</f>
        <v/>
      </c>
      <c r="Q1202" s="34">
        <f>IF(A1202="","",I1202-P1202)</f>
        <v/>
      </c>
      <c r="R1202" s="34">
        <f>IF(A1202="","",IF(L1202="Yes",I1202,0))</f>
        <v/>
      </c>
      <c r="S1202" s="34">
        <f>IF(A1202="","",IF(AND(L1202="Yes",K1202="Yes",NOT(ISNUMBER(SEARCH("blocked",G1202))),OR(F1202="Standard domestic 15% (Box 7)",F1202="Import - VAT paid at customs (Box 8)",F1202="Import - Reverse charge (Box 9)"),OR(F1202&lt;&gt;"Standard domestic 15% (Box 7)",AND(LEN(D1202)=15,LEFT(D1202,1)="3",RIGHT(D1202,1)="3",ISNUMBER(--D1202)))),I1202,0))</f>
        <v/>
      </c>
      <c r="T1202" s="34">
        <f>IF(A1202="","",R1202-S1202)</f>
        <v/>
      </c>
      <c r="U1202" s="23">
        <f>IF(A1202="","",IF(O1202=0,"Outside audit periods; ","")&amp;IF(F1202="","No VAT category; ","")&amp;IF(ABS(Q1202)&gt;Setup!$B$10,"VAT ≠ 15% × net; ","")&amp;IF(AND(F1202="Standard domestic 15% (Box 7)",NOT(AND(LEN(D1202)=15,LEFT(D1202,1)="3",RIGHT(D1202,1)="3",ISNUMBER(--D1202)))),"Invalid/missing supplier VAT no; ","")&amp;IF(AND(L1202="Yes",K1202&lt;&gt;"Yes"),"VAT claimed without valid tax invoice; ","")&amp;IF(AND(L1202="Yes",ISNUMBER(SEARCH("blocked",G1202))),"Blocked input VAT claimed; ","")&amp;IF(AND(F1202="Import - VAT paid at customs (Box 8)",M1202=""),"Customs declaration no missing; ","")&amp;IF(AND(F1202="Import - Reverse charge (Box 9)",E1202="Saudi Arabia"),"RCM used for a local supplier; ","")&amp;IF(AND(L1202="Yes",NOT(OR(F1202="Standard domestic 15% (Box 7)",F1202="Import - VAT paid at customs (Box 8)",F1202="Import - Reverse charge (Box 9)"))),"VAT claimed on non-taxable category; ",""))</f>
        <v/>
      </c>
    </row>
    <row r="1203">
      <c r="A1203" s="17" t="n"/>
      <c r="B1203" s="14" t="n"/>
      <c r="C1203" s="14" t="n"/>
      <c r="D1203" s="16" t="n"/>
      <c r="E1203" s="14" t="n"/>
      <c r="F1203" s="14" t="n"/>
      <c r="G1203" s="14" t="n"/>
      <c r="H1203" s="19" t="n"/>
      <c r="I1203" s="19" t="n"/>
      <c r="J1203" s="34">
        <f>IF(A1203="","",H1203+I1203)</f>
        <v/>
      </c>
      <c r="K1203" s="14" t="n"/>
      <c r="L1203" s="14" t="n"/>
      <c r="M1203" s="14" t="n"/>
      <c r="N1203" s="14" t="n"/>
      <c r="O1203" s="20">
        <f>IF(A1203="","",SUMPRODUCT((A1203&gt;=Setup!$C$19:$C$30)*(A1203&lt;=Setup!$D$19:$D$30)*Setup!$A$19:$A$30))</f>
        <v/>
      </c>
      <c r="P1203" s="34">
        <f>IF(A1203="","",IF(OR(F1203="Standard domestic 15% (Box 7)",F1203="Import - VAT paid at customs (Box 8)",F1203="Import - Reverse charge (Box 9)"),ROUND(H1203*Setup!$B$9,2),0))</f>
        <v/>
      </c>
      <c r="Q1203" s="34">
        <f>IF(A1203="","",I1203-P1203)</f>
        <v/>
      </c>
      <c r="R1203" s="34">
        <f>IF(A1203="","",IF(L1203="Yes",I1203,0))</f>
        <v/>
      </c>
      <c r="S1203" s="34">
        <f>IF(A1203="","",IF(AND(L1203="Yes",K1203="Yes",NOT(ISNUMBER(SEARCH("blocked",G1203))),OR(F1203="Standard domestic 15% (Box 7)",F1203="Import - VAT paid at customs (Box 8)",F1203="Import - Reverse charge (Box 9)"),OR(F1203&lt;&gt;"Standard domestic 15% (Box 7)",AND(LEN(D1203)=15,LEFT(D1203,1)="3",RIGHT(D1203,1)="3",ISNUMBER(--D1203)))),I1203,0))</f>
        <v/>
      </c>
      <c r="T1203" s="34">
        <f>IF(A1203="","",R1203-S1203)</f>
        <v/>
      </c>
      <c r="U1203" s="23">
        <f>IF(A1203="","",IF(O1203=0,"Outside audit periods; ","")&amp;IF(F1203="","No VAT category; ","")&amp;IF(ABS(Q1203)&gt;Setup!$B$10,"VAT ≠ 15% × net; ","")&amp;IF(AND(F1203="Standard domestic 15% (Box 7)",NOT(AND(LEN(D1203)=15,LEFT(D1203,1)="3",RIGHT(D1203,1)="3",ISNUMBER(--D1203)))),"Invalid/missing supplier VAT no; ","")&amp;IF(AND(L1203="Yes",K1203&lt;&gt;"Yes"),"VAT claimed without valid tax invoice; ","")&amp;IF(AND(L1203="Yes",ISNUMBER(SEARCH("blocked",G1203))),"Blocked input VAT claimed; ","")&amp;IF(AND(F1203="Import - VAT paid at customs (Box 8)",M1203=""),"Customs declaration no missing; ","")&amp;IF(AND(F1203="Import - Reverse charge (Box 9)",E1203="Saudi Arabia"),"RCM used for a local supplier; ","")&amp;IF(AND(L1203="Yes",NOT(OR(F1203="Standard domestic 15% (Box 7)",F1203="Import - VAT paid at customs (Box 8)",F1203="Import - Reverse charge (Box 9)"))),"VAT claimed on non-taxable category; ",""))</f>
        <v/>
      </c>
    </row>
    <row r="1204">
      <c r="A1204" s="17" t="n"/>
      <c r="B1204" s="14" t="n"/>
      <c r="C1204" s="14" t="n"/>
      <c r="D1204" s="16" t="n"/>
      <c r="E1204" s="14" t="n"/>
      <c r="F1204" s="14" t="n"/>
      <c r="G1204" s="14" t="n"/>
      <c r="H1204" s="19" t="n"/>
      <c r="I1204" s="19" t="n"/>
      <c r="J1204" s="34">
        <f>IF(A1204="","",H1204+I1204)</f>
        <v/>
      </c>
      <c r="K1204" s="14" t="n"/>
      <c r="L1204" s="14" t="n"/>
      <c r="M1204" s="14" t="n"/>
      <c r="N1204" s="14" t="n"/>
      <c r="O1204" s="20">
        <f>IF(A1204="","",SUMPRODUCT((A1204&gt;=Setup!$C$19:$C$30)*(A1204&lt;=Setup!$D$19:$D$30)*Setup!$A$19:$A$30))</f>
        <v/>
      </c>
      <c r="P1204" s="34">
        <f>IF(A1204="","",IF(OR(F1204="Standard domestic 15% (Box 7)",F1204="Import - VAT paid at customs (Box 8)",F1204="Import - Reverse charge (Box 9)"),ROUND(H1204*Setup!$B$9,2),0))</f>
        <v/>
      </c>
      <c r="Q1204" s="34">
        <f>IF(A1204="","",I1204-P1204)</f>
        <v/>
      </c>
      <c r="R1204" s="34">
        <f>IF(A1204="","",IF(L1204="Yes",I1204,0))</f>
        <v/>
      </c>
      <c r="S1204" s="34">
        <f>IF(A1204="","",IF(AND(L1204="Yes",K1204="Yes",NOT(ISNUMBER(SEARCH("blocked",G1204))),OR(F1204="Standard domestic 15% (Box 7)",F1204="Import - VAT paid at customs (Box 8)",F1204="Import - Reverse charge (Box 9)"),OR(F1204&lt;&gt;"Standard domestic 15% (Box 7)",AND(LEN(D1204)=15,LEFT(D1204,1)="3",RIGHT(D1204,1)="3",ISNUMBER(--D1204)))),I1204,0))</f>
        <v/>
      </c>
      <c r="T1204" s="34">
        <f>IF(A1204="","",R1204-S1204)</f>
        <v/>
      </c>
      <c r="U1204" s="23">
        <f>IF(A1204="","",IF(O1204=0,"Outside audit periods; ","")&amp;IF(F1204="","No VAT category; ","")&amp;IF(ABS(Q1204)&gt;Setup!$B$10,"VAT ≠ 15% × net; ","")&amp;IF(AND(F1204="Standard domestic 15% (Box 7)",NOT(AND(LEN(D1204)=15,LEFT(D1204,1)="3",RIGHT(D1204,1)="3",ISNUMBER(--D1204)))),"Invalid/missing supplier VAT no; ","")&amp;IF(AND(L1204="Yes",K1204&lt;&gt;"Yes"),"VAT claimed without valid tax invoice; ","")&amp;IF(AND(L1204="Yes",ISNUMBER(SEARCH("blocked",G1204))),"Blocked input VAT claimed; ","")&amp;IF(AND(F1204="Import - VAT paid at customs (Box 8)",M1204=""),"Customs declaration no missing; ","")&amp;IF(AND(F1204="Import - Reverse charge (Box 9)",E1204="Saudi Arabia"),"RCM used for a local supplier; ","")&amp;IF(AND(L1204="Yes",NOT(OR(F1204="Standard domestic 15% (Box 7)",F1204="Import - VAT paid at customs (Box 8)",F1204="Import - Reverse charge (Box 9)"))),"VAT claimed on non-taxable category; ",""))</f>
        <v/>
      </c>
    </row>
    <row r="1205">
      <c r="A1205" s="17" t="n"/>
      <c r="B1205" s="14" t="n"/>
      <c r="C1205" s="14" t="n"/>
      <c r="D1205" s="16" t="n"/>
      <c r="E1205" s="14" t="n"/>
      <c r="F1205" s="14" t="n"/>
      <c r="G1205" s="14" t="n"/>
      <c r="H1205" s="19" t="n"/>
      <c r="I1205" s="19" t="n"/>
      <c r="J1205" s="34">
        <f>IF(A1205="","",H1205+I1205)</f>
        <v/>
      </c>
      <c r="K1205" s="14" t="n"/>
      <c r="L1205" s="14" t="n"/>
      <c r="M1205" s="14" t="n"/>
      <c r="N1205" s="14" t="n"/>
      <c r="O1205" s="20">
        <f>IF(A1205="","",SUMPRODUCT((A1205&gt;=Setup!$C$19:$C$30)*(A1205&lt;=Setup!$D$19:$D$30)*Setup!$A$19:$A$30))</f>
        <v/>
      </c>
      <c r="P1205" s="34">
        <f>IF(A1205="","",IF(OR(F1205="Standard domestic 15% (Box 7)",F1205="Import - VAT paid at customs (Box 8)",F1205="Import - Reverse charge (Box 9)"),ROUND(H1205*Setup!$B$9,2),0))</f>
        <v/>
      </c>
      <c r="Q1205" s="34">
        <f>IF(A1205="","",I1205-P1205)</f>
        <v/>
      </c>
      <c r="R1205" s="34">
        <f>IF(A1205="","",IF(L1205="Yes",I1205,0))</f>
        <v/>
      </c>
      <c r="S1205" s="34">
        <f>IF(A1205="","",IF(AND(L1205="Yes",K1205="Yes",NOT(ISNUMBER(SEARCH("blocked",G1205))),OR(F1205="Standard domestic 15% (Box 7)",F1205="Import - VAT paid at customs (Box 8)",F1205="Import - Reverse charge (Box 9)"),OR(F1205&lt;&gt;"Standard domestic 15% (Box 7)",AND(LEN(D1205)=15,LEFT(D1205,1)="3",RIGHT(D1205,1)="3",ISNUMBER(--D1205)))),I1205,0))</f>
        <v/>
      </c>
      <c r="T1205" s="34">
        <f>IF(A1205="","",R1205-S1205)</f>
        <v/>
      </c>
      <c r="U1205" s="23">
        <f>IF(A1205="","",IF(O1205=0,"Outside audit periods; ","")&amp;IF(F1205="","No VAT category; ","")&amp;IF(ABS(Q1205)&gt;Setup!$B$10,"VAT ≠ 15% × net; ","")&amp;IF(AND(F1205="Standard domestic 15% (Box 7)",NOT(AND(LEN(D1205)=15,LEFT(D1205,1)="3",RIGHT(D1205,1)="3",ISNUMBER(--D1205)))),"Invalid/missing supplier VAT no; ","")&amp;IF(AND(L1205="Yes",K1205&lt;&gt;"Yes"),"VAT claimed without valid tax invoice; ","")&amp;IF(AND(L1205="Yes",ISNUMBER(SEARCH("blocked",G1205))),"Blocked input VAT claimed; ","")&amp;IF(AND(F1205="Import - VAT paid at customs (Box 8)",M1205=""),"Customs declaration no missing; ","")&amp;IF(AND(F1205="Import - Reverse charge (Box 9)",E1205="Saudi Arabia"),"RCM used for a local supplier; ","")&amp;IF(AND(L1205="Yes",NOT(OR(F1205="Standard domestic 15% (Box 7)",F1205="Import - VAT paid at customs (Box 8)",F1205="Import - Reverse charge (Box 9)"))),"VAT claimed on non-taxable category; ",""))</f>
        <v/>
      </c>
    </row>
    <row r="1206">
      <c r="A1206" s="17" t="n"/>
      <c r="B1206" s="14" t="n"/>
      <c r="C1206" s="14" t="n"/>
      <c r="D1206" s="16" t="n"/>
      <c r="E1206" s="14" t="n"/>
      <c r="F1206" s="14" t="n"/>
      <c r="G1206" s="14" t="n"/>
      <c r="H1206" s="19" t="n"/>
      <c r="I1206" s="19" t="n"/>
      <c r="J1206" s="34">
        <f>IF(A1206="","",H1206+I1206)</f>
        <v/>
      </c>
      <c r="K1206" s="14" t="n"/>
      <c r="L1206" s="14" t="n"/>
      <c r="M1206" s="14" t="n"/>
      <c r="N1206" s="14" t="n"/>
      <c r="O1206" s="20">
        <f>IF(A1206="","",SUMPRODUCT((A1206&gt;=Setup!$C$19:$C$30)*(A1206&lt;=Setup!$D$19:$D$30)*Setup!$A$19:$A$30))</f>
        <v/>
      </c>
      <c r="P1206" s="34">
        <f>IF(A1206="","",IF(OR(F1206="Standard domestic 15% (Box 7)",F1206="Import - VAT paid at customs (Box 8)",F1206="Import - Reverse charge (Box 9)"),ROUND(H1206*Setup!$B$9,2),0))</f>
        <v/>
      </c>
      <c r="Q1206" s="34">
        <f>IF(A1206="","",I1206-P1206)</f>
        <v/>
      </c>
      <c r="R1206" s="34">
        <f>IF(A1206="","",IF(L1206="Yes",I1206,0))</f>
        <v/>
      </c>
      <c r="S1206" s="34">
        <f>IF(A1206="","",IF(AND(L1206="Yes",K1206="Yes",NOT(ISNUMBER(SEARCH("blocked",G1206))),OR(F1206="Standard domestic 15% (Box 7)",F1206="Import - VAT paid at customs (Box 8)",F1206="Import - Reverse charge (Box 9)"),OR(F1206&lt;&gt;"Standard domestic 15% (Box 7)",AND(LEN(D1206)=15,LEFT(D1206,1)="3",RIGHT(D1206,1)="3",ISNUMBER(--D1206)))),I1206,0))</f>
        <v/>
      </c>
      <c r="T1206" s="34">
        <f>IF(A1206="","",R1206-S1206)</f>
        <v/>
      </c>
      <c r="U1206" s="23">
        <f>IF(A1206="","",IF(O1206=0,"Outside audit periods; ","")&amp;IF(F1206="","No VAT category; ","")&amp;IF(ABS(Q1206)&gt;Setup!$B$10,"VAT ≠ 15% × net; ","")&amp;IF(AND(F1206="Standard domestic 15% (Box 7)",NOT(AND(LEN(D1206)=15,LEFT(D1206,1)="3",RIGHT(D1206,1)="3",ISNUMBER(--D1206)))),"Invalid/missing supplier VAT no; ","")&amp;IF(AND(L1206="Yes",K1206&lt;&gt;"Yes"),"VAT claimed without valid tax invoice; ","")&amp;IF(AND(L1206="Yes",ISNUMBER(SEARCH("blocked",G1206))),"Blocked input VAT claimed; ","")&amp;IF(AND(F1206="Import - VAT paid at customs (Box 8)",M1206=""),"Customs declaration no missing; ","")&amp;IF(AND(F1206="Import - Reverse charge (Box 9)",E1206="Saudi Arabia"),"RCM used for a local supplier; ","")&amp;IF(AND(L1206="Yes",NOT(OR(F1206="Standard domestic 15% (Box 7)",F1206="Import - VAT paid at customs (Box 8)",F1206="Import - Reverse charge (Box 9)"))),"VAT claimed on non-taxable category; ",""))</f>
        <v/>
      </c>
    </row>
    <row r="1207">
      <c r="A1207" s="17" t="n"/>
      <c r="B1207" s="14" t="n"/>
      <c r="C1207" s="14" t="n"/>
      <c r="D1207" s="16" t="n"/>
      <c r="E1207" s="14" t="n"/>
      <c r="F1207" s="14" t="n"/>
      <c r="G1207" s="14" t="n"/>
      <c r="H1207" s="19" t="n"/>
      <c r="I1207" s="19" t="n"/>
      <c r="J1207" s="34">
        <f>IF(A1207="","",H1207+I1207)</f>
        <v/>
      </c>
      <c r="K1207" s="14" t="n"/>
      <c r="L1207" s="14" t="n"/>
      <c r="M1207" s="14" t="n"/>
      <c r="N1207" s="14" t="n"/>
      <c r="O1207" s="20">
        <f>IF(A1207="","",SUMPRODUCT((A1207&gt;=Setup!$C$19:$C$30)*(A1207&lt;=Setup!$D$19:$D$30)*Setup!$A$19:$A$30))</f>
        <v/>
      </c>
      <c r="P1207" s="34">
        <f>IF(A1207="","",IF(OR(F1207="Standard domestic 15% (Box 7)",F1207="Import - VAT paid at customs (Box 8)",F1207="Import - Reverse charge (Box 9)"),ROUND(H1207*Setup!$B$9,2),0))</f>
        <v/>
      </c>
      <c r="Q1207" s="34">
        <f>IF(A1207="","",I1207-P1207)</f>
        <v/>
      </c>
      <c r="R1207" s="34">
        <f>IF(A1207="","",IF(L1207="Yes",I1207,0))</f>
        <v/>
      </c>
      <c r="S1207" s="34">
        <f>IF(A1207="","",IF(AND(L1207="Yes",K1207="Yes",NOT(ISNUMBER(SEARCH("blocked",G1207))),OR(F1207="Standard domestic 15% (Box 7)",F1207="Import - VAT paid at customs (Box 8)",F1207="Import - Reverse charge (Box 9)"),OR(F1207&lt;&gt;"Standard domestic 15% (Box 7)",AND(LEN(D1207)=15,LEFT(D1207,1)="3",RIGHT(D1207,1)="3",ISNUMBER(--D1207)))),I1207,0))</f>
        <v/>
      </c>
      <c r="T1207" s="34">
        <f>IF(A1207="","",R1207-S1207)</f>
        <v/>
      </c>
      <c r="U1207" s="23">
        <f>IF(A1207="","",IF(O1207=0,"Outside audit periods; ","")&amp;IF(F1207="","No VAT category; ","")&amp;IF(ABS(Q1207)&gt;Setup!$B$10,"VAT ≠ 15% × net; ","")&amp;IF(AND(F1207="Standard domestic 15% (Box 7)",NOT(AND(LEN(D1207)=15,LEFT(D1207,1)="3",RIGHT(D1207,1)="3",ISNUMBER(--D1207)))),"Invalid/missing supplier VAT no; ","")&amp;IF(AND(L1207="Yes",K1207&lt;&gt;"Yes"),"VAT claimed without valid tax invoice; ","")&amp;IF(AND(L1207="Yes",ISNUMBER(SEARCH("blocked",G1207))),"Blocked input VAT claimed; ","")&amp;IF(AND(F1207="Import - VAT paid at customs (Box 8)",M1207=""),"Customs declaration no missing; ","")&amp;IF(AND(F1207="Import - Reverse charge (Box 9)",E1207="Saudi Arabia"),"RCM used for a local supplier; ","")&amp;IF(AND(L1207="Yes",NOT(OR(F1207="Standard domestic 15% (Box 7)",F1207="Import - VAT paid at customs (Box 8)",F1207="Import - Reverse charge (Box 9)"))),"VAT claimed on non-taxable category; ",""))</f>
        <v/>
      </c>
    </row>
    <row r="1208">
      <c r="A1208" s="17" t="n"/>
      <c r="B1208" s="14" t="n"/>
      <c r="C1208" s="14" t="n"/>
      <c r="D1208" s="16" t="n"/>
      <c r="E1208" s="14" t="n"/>
      <c r="F1208" s="14" t="n"/>
      <c r="G1208" s="14" t="n"/>
      <c r="H1208" s="19" t="n"/>
      <c r="I1208" s="19" t="n"/>
      <c r="J1208" s="34">
        <f>IF(A1208="","",H1208+I1208)</f>
        <v/>
      </c>
      <c r="K1208" s="14" t="n"/>
      <c r="L1208" s="14" t="n"/>
      <c r="M1208" s="14" t="n"/>
      <c r="N1208" s="14" t="n"/>
      <c r="O1208" s="20">
        <f>IF(A1208="","",SUMPRODUCT((A1208&gt;=Setup!$C$19:$C$30)*(A1208&lt;=Setup!$D$19:$D$30)*Setup!$A$19:$A$30))</f>
        <v/>
      </c>
      <c r="P1208" s="34">
        <f>IF(A1208="","",IF(OR(F1208="Standard domestic 15% (Box 7)",F1208="Import - VAT paid at customs (Box 8)",F1208="Import - Reverse charge (Box 9)"),ROUND(H1208*Setup!$B$9,2),0))</f>
        <v/>
      </c>
      <c r="Q1208" s="34">
        <f>IF(A1208="","",I1208-P1208)</f>
        <v/>
      </c>
      <c r="R1208" s="34">
        <f>IF(A1208="","",IF(L1208="Yes",I1208,0))</f>
        <v/>
      </c>
      <c r="S1208" s="34">
        <f>IF(A1208="","",IF(AND(L1208="Yes",K1208="Yes",NOT(ISNUMBER(SEARCH("blocked",G1208))),OR(F1208="Standard domestic 15% (Box 7)",F1208="Import - VAT paid at customs (Box 8)",F1208="Import - Reverse charge (Box 9)"),OR(F1208&lt;&gt;"Standard domestic 15% (Box 7)",AND(LEN(D1208)=15,LEFT(D1208,1)="3",RIGHT(D1208,1)="3",ISNUMBER(--D1208)))),I1208,0))</f>
        <v/>
      </c>
      <c r="T1208" s="34">
        <f>IF(A1208="","",R1208-S1208)</f>
        <v/>
      </c>
      <c r="U1208" s="23">
        <f>IF(A1208="","",IF(O1208=0,"Outside audit periods; ","")&amp;IF(F1208="","No VAT category; ","")&amp;IF(ABS(Q1208)&gt;Setup!$B$10,"VAT ≠ 15% × net; ","")&amp;IF(AND(F1208="Standard domestic 15% (Box 7)",NOT(AND(LEN(D1208)=15,LEFT(D1208,1)="3",RIGHT(D1208,1)="3",ISNUMBER(--D1208)))),"Invalid/missing supplier VAT no; ","")&amp;IF(AND(L1208="Yes",K1208&lt;&gt;"Yes"),"VAT claimed without valid tax invoice; ","")&amp;IF(AND(L1208="Yes",ISNUMBER(SEARCH("blocked",G1208))),"Blocked input VAT claimed; ","")&amp;IF(AND(F1208="Import - VAT paid at customs (Box 8)",M1208=""),"Customs declaration no missing; ","")&amp;IF(AND(F1208="Import - Reverse charge (Box 9)",E1208="Saudi Arabia"),"RCM used for a local supplier; ","")&amp;IF(AND(L1208="Yes",NOT(OR(F1208="Standard domestic 15% (Box 7)",F1208="Import - VAT paid at customs (Box 8)",F1208="Import - Reverse charge (Box 9)"))),"VAT claimed on non-taxable category; ",""))</f>
        <v/>
      </c>
    </row>
    <row r="1209">
      <c r="A1209" s="17" t="n"/>
      <c r="B1209" s="14" t="n"/>
      <c r="C1209" s="14" t="n"/>
      <c r="D1209" s="16" t="n"/>
      <c r="E1209" s="14" t="n"/>
      <c r="F1209" s="14" t="n"/>
      <c r="G1209" s="14" t="n"/>
      <c r="H1209" s="19" t="n"/>
      <c r="I1209" s="19" t="n"/>
      <c r="J1209" s="34">
        <f>IF(A1209="","",H1209+I1209)</f>
        <v/>
      </c>
      <c r="K1209" s="14" t="n"/>
      <c r="L1209" s="14" t="n"/>
      <c r="M1209" s="14" t="n"/>
      <c r="N1209" s="14" t="n"/>
      <c r="O1209" s="20">
        <f>IF(A1209="","",SUMPRODUCT((A1209&gt;=Setup!$C$19:$C$30)*(A1209&lt;=Setup!$D$19:$D$30)*Setup!$A$19:$A$30))</f>
        <v/>
      </c>
      <c r="P1209" s="34">
        <f>IF(A1209="","",IF(OR(F1209="Standard domestic 15% (Box 7)",F1209="Import - VAT paid at customs (Box 8)",F1209="Import - Reverse charge (Box 9)"),ROUND(H1209*Setup!$B$9,2),0))</f>
        <v/>
      </c>
      <c r="Q1209" s="34">
        <f>IF(A1209="","",I1209-P1209)</f>
        <v/>
      </c>
      <c r="R1209" s="34">
        <f>IF(A1209="","",IF(L1209="Yes",I1209,0))</f>
        <v/>
      </c>
      <c r="S1209" s="34">
        <f>IF(A1209="","",IF(AND(L1209="Yes",K1209="Yes",NOT(ISNUMBER(SEARCH("blocked",G1209))),OR(F1209="Standard domestic 15% (Box 7)",F1209="Import - VAT paid at customs (Box 8)",F1209="Import - Reverse charge (Box 9)"),OR(F1209&lt;&gt;"Standard domestic 15% (Box 7)",AND(LEN(D1209)=15,LEFT(D1209,1)="3",RIGHT(D1209,1)="3",ISNUMBER(--D1209)))),I1209,0))</f>
        <v/>
      </c>
      <c r="T1209" s="34">
        <f>IF(A1209="","",R1209-S1209)</f>
        <v/>
      </c>
      <c r="U1209" s="23">
        <f>IF(A1209="","",IF(O1209=0,"Outside audit periods; ","")&amp;IF(F1209="","No VAT category; ","")&amp;IF(ABS(Q1209)&gt;Setup!$B$10,"VAT ≠ 15% × net; ","")&amp;IF(AND(F1209="Standard domestic 15% (Box 7)",NOT(AND(LEN(D1209)=15,LEFT(D1209,1)="3",RIGHT(D1209,1)="3",ISNUMBER(--D1209)))),"Invalid/missing supplier VAT no; ","")&amp;IF(AND(L1209="Yes",K1209&lt;&gt;"Yes"),"VAT claimed without valid tax invoice; ","")&amp;IF(AND(L1209="Yes",ISNUMBER(SEARCH("blocked",G1209))),"Blocked input VAT claimed; ","")&amp;IF(AND(F1209="Import - VAT paid at customs (Box 8)",M1209=""),"Customs declaration no missing; ","")&amp;IF(AND(F1209="Import - Reverse charge (Box 9)",E1209="Saudi Arabia"),"RCM used for a local supplier; ","")&amp;IF(AND(L1209="Yes",NOT(OR(F1209="Standard domestic 15% (Box 7)",F1209="Import - VAT paid at customs (Box 8)",F1209="Import - Reverse charge (Box 9)"))),"VAT claimed on non-taxable category; ",""))</f>
        <v/>
      </c>
    </row>
    <row r="1210">
      <c r="A1210" s="17" t="n"/>
      <c r="B1210" s="14" t="n"/>
      <c r="C1210" s="14" t="n"/>
      <c r="D1210" s="16" t="n"/>
      <c r="E1210" s="14" t="n"/>
      <c r="F1210" s="14" t="n"/>
      <c r="G1210" s="14" t="n"/>
      <c r="H1210" s="19" t="n"/>
      <c r="I1210" s="19" t="n"/>
      <c r="J1210" s="34">
        <f>IF(A1210="","",H1210+I1210)</f>
        <v/>
      </c>
      <c r="K1210" s="14" t="n"/>
      <c r="L1210" s="14" t="n"/>
      <c r="M1210" s="14" t="n"/>
      <c r="N1210" s="14" t="n"/>
      <c r="O1210" s="20">
        <f>IF(A1210="","",SUMPRODUCT((A1210&gt;=Setup!$C$19:$C$30)*(A1210&lt;=Setup!$D$19:$D$30)*Setup!$A$19:$A$30))</f>
        <v/>
      </c>
      <c r="P1210" s="34">
        <f>IF(A1210="","",IF(OR(F1210="Standard domestic 15% (Box 7)",F1210="Import - VAT paid at customs (Box 8)",F1210="Import - Reverse charge (Box 9)"),ROUND(H1210*Setup!$B$9,2),0))</f>
        <v/>
      </c>
      <c r="Q1210" s="34">
        <f>IF(A1210="","",I1210-P1210)</f>
        <v/>
      </c>
      <c r="R1210" s="34">
        <f>IF(A1210="","",IF(L1210="Yes",I1210,0))</f>
        <v/>
      </c>
      <c r="S1210" s="34">
        <f>IF(A1210="","",IF(AND(L1210="Yes",K1210="Yes",NOT(ISNUMBER(SEARCH("blocked",G1210))),OR(F1210="Standard domestic 15% (Box 7)",F1210="Import - VAT paid at customs (Box 8)",F1210="Import - Reverse charge (Box 9)"),OR(F1210&lt;&gt;"Standard domestic 15% (Box 7)",AND(LEN(D1210)=15,LEFT(D1210,1)="3",RIGHT(D1210,1)="3",ISNUMBER(--D1210)))),I1210,0))</f>
        <v/>
      </c>
      <c r="T1210" s="34">
        <f>IF(A1210="","",R1210-S1210)</f>
        <v/>
      </c>
      <c r="U1210" s="23">
        <f>IF(A1210="","",IF(O1210=0,"Outside audit periods; ","")&amp;IF(F1210="","No VAT category; ","")&amp;IF(ABS(Q1210)&gt;Setup!$B$10,"VAT ≠ 15% × net; ","")&amp;IF(AND(F1210="Standard domestic 15% (Box 7)",NOT(AND(LEN(D1210)=15,LEFT(D1210,1)="3",RIGHT(D1210,1)="3",ISNUMBER(--D1210)))),"Invalid/missing supplier VAT no; ","")&amp;IF(AND(L1210="Yes",K1210&lt;&gt;"Yes"),"VAT claimed without valid tax invoice; ","")&amp;IF(AND(L1210="Yes",ISNUMBER(SEARCH("blocked",G1210))),"Blocked input VAT claimed; ","")&amp;IF(AND(F1210="Import - VAT paid at customs (Box 8)",M1210=""),"Customs declaration no missing; ","")&amp;IF(AND(F1210="Import - Reverse charge (Box 9)",E1210="Saudi Arabia"),"RCM used for a local supplier; ","")&amp;IF(AND(L1210="Yes",NOT(OR(F1210="Standard domestic 15% (Box 7)",F1210="Import - VAT paid at customs (Box 8)",F1210="Import - Reverse charge (Box 9)"))),"VAT claimed on non-taxable category; ",""))</f>
        <v/>
      </c>
    </row>
    <row r="1211">
      <c r="A1211" s="17" t="n"/>
      <c r="B1211" s="14" t="n"/>
      <c r="C1211" s="14" t="n"/>
      <c r="D1211" s="16" t="n"/>
      <c r="E1211" s="14" t="n"/>
      <c r="F1211" s="14" t="n"/>
      <c r="G1211" s="14" t="n"/>
      <c r="H1211" s="19" t="n"/>
      <c r="I1211" s="19" t="n"/>
      <c r="J1211" s="34">
        <f>IF(A1211="","",H1211+I1211)</f>
        <v/>
      </c>
      <c r="K1211" s="14" t="n"/>
      <c r="L1211" s="14" t="n"/>
      <c r="M1211" s="14" t="n"/>
      <c r="N1211" s="14" t="n"/>
      <c r="O1211" s="20">
        <f>IF(A1211="","",SUMPRODUCT((A1211&gt;=Setup!$C$19:$C$30)*(A1211&lt;=Setup!$D$19:$D$30)*Setup!$A$19:$A$30))</f>
        <v/>
      </c>
      <c r="P1211" s="34">
        <f>IF(A1211="","",IF(OR(F1211="Standard domestic 15% (Box 7)",F1211="Import - VAT paid at customs (Box 8)",F1211="Import - Reverse charge (Box 9)"),ROUND(H1211*Setup!$B$9,2),0))</f>
        <v/>
      </c>
      <c r="Q1211" s="34">
        <f>IF(A1211="","",I1211-P1211)</f>
        <v/>
      </c>
      <c r="R1211" s="34">
        <f>IF(A1211="","",IF(L1211="Yes",I1211,0))</f>
        <v/>
      </c>
      <c r="S1211" s="34">
        <f>IF(A1211="","",IF(AND(L1211="Yes",K1211="Yes",NOT(ISNUMBER(SEARCH("blocked",G1211))),OR(F1211="Standard domestic 15% (Box 7)",F1211="Import - VAT paid at customs (Box 8)",F1211="Import - Reverse charge (Box 9)"),OR(F1211&lt;&gt;"Standard domestic 15% (Box 7)",AND(LEN(D1211)=15,LEFT(D1211,1)="3",RIGHT(D1211,1)="3",ISNUMBER(--D1211)))),I1211,0))</f>
        <v/>
      </c>
      <c r="T1211" s="34">
        <f>IF(A1211="","",R1211-S1211)</f>
        <v/>
      </c>
      <c r="U1211" s="23">
        <f>IF(A1211="","",IF(O1211=0,"Outside audit periods; ","")&amp;IF(F1211="","No VAT category; ","")&amp;IF(ABS(Q1211)&gt;Setup!$B$10,"VAT ≠ 15% × net; ","")&amp;IF(AND(F1211="Standard domestic 15% (Box 7)",NOT(AND(LEN(D1211)=15,LEFT(D1211,1)="3",RIGHT(D1211,1)="3",ISNUMBER(--D1211)))),"Invalid/missing supplier VAT no; ","")&amp;IF(AND(L1211="Yes",K1211&lt;&gt;"Yes"),"VAT claimed without valid tax invoice; ","")&amp;IF(AND(L1211="Yes",ISNUMBER(SEARCH("blocked",G1211))),"Blocked input VAT claimed; ","")&amp;IF(AND(F1211="Import - VAT paid at customs (Box 8)",M1211=""),"Customs declaration no missing; ","")&amp;IF(AND(F1211="Import - Reverse charge (Box 9)",E1211="Saudi Arabia"),"RCM used for a local supplier; ","")&amp;IF(AND(L1211="Yes",NOT(OR(F1211="Standard domestic 15% (Box 7)",F1211="Import - VAT paid at customs (Box 8)",F1211="Import - Reverse charge (Box 9)"))),"VAT claimed on non-taxable category; ",""))</f>
        <v/>
      </c>
    </row>
    <row r="1212">
      <c r="A1212" s="17" t="n"/>
      <c r="B1212" s="14" t="n"/>
      <c r="C1212" s="14" t="n"/>
      <c r="D1212" s="16" t="n"/>
      <c r="E1212" s="14" t="n"/>
      <c r="F1212" s="14" t="n"/>
      <c r="G1212" s="14" t="n"/>
      <c r="H1212" s="19" t="n"/>
      <c r="I1212" s="19" t="n"/>
      <c r="J1212" s="34">
        <f>IF(A1212="","",H1212+I1212)</f>
        <v/>
      </c>
      <c r="K1212" s="14" t="n"/>
      <c r="L1212" s="14" t="n"/>
      <c r="M1212" s="14" t="n"/>
      <c r="N1212" s="14" t="n"/>
      <c r="O1212" s="20">
        <f>IF(A1212="","",SUMPRODUCT((A1212&gt;=Setup!$C$19:$C$30)*(A1212&lt;=Setup!$D$19:$D$30)*Setup!$A$19:$A$30))</f>
        <v/>
      </c>
      <c r="P1212" s="34">
        <f>IF(A1212="","",IF(OR(F1212="Standard domestic 15% (Box 7)",F1212="Import - VAT paid at customs (Box 8)",F1212="Import - Reverse charge (Box 9)"),ROUND(H1212*Setup!$B$9,2),0))</f>
        <v/>
      </c>
      <c r="Q1212" s="34">
        <f>IF(A1212="","",I1212-P1212)</f>
        <v/>
      </c>
      <c r="R1212" s="34">
        <f>IF(A1212="","",IF(L1212="Yes",I1212,0))</f>
        <v/>
      </c>
      <c r="S1212" s="34">
        <f>IF(A1212="","",IF(AND(L1212="Yes",K1212="Yes",NOT(ISNUMBER(SEARCH("blocked",G1212))),OR(F1212="Standard domestic 15% (Box 7)",F1212="Import - VAT paid at customs (Box 8)",F1212="Import - Reverse charge (Box 9)"),OR(F1212&lt;&gt;"Standard domestic 15% (Box 7)",AND(LEN(D1212)=15,LEFT(D1212,1)="3",RIGHT(D1212,1)="3",ISNUMBER(--D1212)))),I1212,0))</f>
        <v/>
      </c>
      <c r="T1212" s="34">
        <f>IF(A1212="","",R1212-S1212)</f>
        <v/>
      </c>
      <c r="U1212" s="23">
        <f>IF(A1212="","",IF(O1212=0,"Outside audit periods; ","")&amp;IF(F1212="","No VAT category; ","")&amp;IF(ABS(Q1212)&gt;Setup!$B$10,"VAT ≠ 15% × net; ","")&amp;IF(AND(F1212="Standard domestic 15% (Box 7)",NOT(AND(LEN(D1212)=15,LEFT(D1212,1)="3",RIGHT(D1212,1)="3",ISNUMBER(--D1212)))),"Invalid/missing supplier VAT no; ","")&amp;IF(AND(L1212="Yes",K1212&lt;&gt;"Yes"),"VAT claimed without valid tax invoice; ","")&amp;IF(AND(L1212="Yes",ISNUMBER(SEARCH("blocked",G1212))),"Blocked input VAT claimed; ","")&amp;IF(AND(F1212="Import - VAT paid at customs (Box 8)",M1212=""),"Customs declaration no missing; ","")&amp;IF(AND(F1212="Import - Reverse charge (Box 9)",E1212="Saudi Arabia"),"RCM used for a local supplier; ","")&amp;IF(AND(L1212="Yes",NOT(OR(F1212="Standard domestic 15% (Box 7)",F1212="Import - VAT paid at customs (Box 8)",F1212="Import - Reverse charge (Box 9)"))),"VAT claimed on non-taxable category; ",""))</f>
        <v/>
      </c>
    </row>
    <row r="1213">
      <c r="A1213" s="17" t="n"/>
      <c r="B1213" s="14" t="n"/>
      <c r="C1213" s="14" t="n"/>
      <c r="D1213" s="16" t="n"/>
      <c r="E1213" s="14" t="n"/>
      <c r="F1213" s="14" t="n"/>
      <c r="G1213" s="14" t="n"/>
      <c r="H1213" s="19" t="n"/>
      <c r="I1213" s="19" t="n"/>
      <c r="J1213" s="34">
        <f>IF(A1213="","",H1213+I1213)</f>
        <v/>
      </c>
      <c r="K1213" s="14" t="n"/>
      <c r="L1213" s="14" t="n"/>
      <c r="M1213" s="14" t="n"/>
      <c r="N1213" s="14" t="n"/>
      <c r="O1213" s="20">
        <f>IF(A1213="","",SUMPRODUCT((A1213&gt;=Setup!$C$19:$C$30)*(A1213&lt;=Setup!$D$19:$D$30)*Setup!$A$19:$A$30))</f>
        <v/>
      </c>
      <c r="P1213" s="34">
        <f>IF(A1213="","",IF(OR(F1213="Standard domestic 15% (Box 7)",F1213="Import - VAT paid at customs (Box 8)",F1213="Import - Reverse charge (Box 9)"),ROUND(H1213*Setup!$B$9,2),0))</f>
        <v/>
      </c>
      <c r="Q1213" s="34">
        <f>IF(A1213="","",I1213-P1213)</f>
        <v/>
      </c>
      <c r="R1213" s="34">
        <f>IF(A1213="","",IF(L1213="Yes",I1213,0))</f>
        <v/>
      </c>
      <c r="S1213" s="34">
        <f>IF(A1213="","",IF(AND(L1213="Yes",K1213="Yes",NOT(ISNUMBER(SEARCH("blocked",G1213))),OR(F1213="Standard domestic 15% (Box 7)",F1213="Import - VAT paid at customs (Box 8)",F1213="Import - Reverse charge (Box 9)"),OR(F1213&lt;&gt;"Standard domestic 15% (Box 7)",AND(LEN(D1213)=15,LEFT(D1213,1)="3",RIGHT(D1213,1)="3",ISNUMBER(--D1213)))),I1213,0))</f>
        <v/>
      </c>
      <c r="T1213" s="34">
        <f>IF(A1213="","",R1213-S1213)</f>
        <v/>
      </c>
      <c r="U1213" s="23">
        <f>IF(A1213="","",IF(O1213=0,"Outside audit periods; ","")&amp;IF(F1213="","No VAT category; ","")&amp;IF(ABS(Q1213)&gt;Setup!$B$10,"VAT ≠ 15% × net; ","")&amp;IF(AND(F1213="Standard domestic 15% (Box 7)",NOT(AND(LEN(D1213)=15,LEFT(D1213,1)="3",RIGHT(D1213,1)="3",ISNUMBER(--D1213)))),"Invalid/missing supplier VAT no; ","")&amp;IF(AND(L1213="Yes",K1213&lt;&gt;"Yes"),"VAT claimed without valid tax invoice; ","")&amp;IF(AND(L1213="Yes",ISNUMBER(SEARCH("blocked",G1213))),"Blocked input VAT claimed; ","")&amp;IF(AND(F1213="Import - VAT paid at customs (Box 8)",M1213=""),"Customs declaration no missing; ","")&amp;IF(AND(F1213="Import - Reverse charge (Box 9)",E1213="Saudi Arabia"),"RCM used for a local supplier; ","")&amp;IF(AND(L1213="Yes",NOT(OR(F1213="Standard domestic 15% (Box 7)",F1213="Import - VAT paid at customs (Box 8)",F1213="Import - Reverse charge (Box 9)"))),"VAT claimed on non-taxable category; ",""))</f>
        <v/>
      </c>
    </row>
    <row r="1214">
      <c r="A1214" s="17" t="n"/>
      <c r="B1214" s="14" t="n"/>
      <c r="C1214" s="14" t="n"/>
      <c r="D1214" s="16" t="n"/>
      <c r="E1214" s="14" t="n"/>
      <c r="F1214" s="14" t="n"/>
      <c r="G1214" s="14" t="n"/>
      <c r="H1214" s="19" t="n"/>
      <c r="I1214" s="19" t="n"/>
      <c r="J1214" s="34">
        <f>IF(A1214="","",H1214+I1214)</f>
        <v/>
      </c>
      <c r="K1214" s="14" t="n"/>
      <c r="L1214" s="14" t="n"/>
      <c r="M1214" s="14" t="n"/>
      <c r="N1214" s="14" t="n"/>
      <c r="O1214" s="20">
        <f>IF(A1214="","",SUMPRODUCT((A1214&gt;=Setup!$C$19:$C$30)*(A1214&lt;=Setup!$D$19:$D$30)*Setup!$A$19:$A$30))</f>
        <v/>
      </c>
      <c r="P1214" s="34">
        <f>IF(A1214="","",IF(OR(F1214="Standard domestic 15% (Box 7)",F1214="Import - VAT paid at customs (Box 8)",F1214="Import - Reverse charge (Box 9)"),ROUND(H1214*Setup!$B$9,2),0))</f>
        <v/>
      </c>
      <c r="Q1214" s="34">
        <f>IF(A1214="","",I1214-P1214)</f>
        <v/>
      </c>
      <c r="R1214" s="34">
        <f>IF(A1214="","",IF(L1214="Yes",I1214,0))</f>
        <v/>
      </c>
      <c r="S1214" s="34">
        <f>IF(A1214="","",IF(AND(L1214="Yes",K1214="Yes",NOT(ISNUMBER(SEARCH("blocked",G1214))),OR(F1214="Standard domestic 15% (Box 7)",F1214="Import - VAT paid at customs (Box 8)",F1214="Import - Reverse charge (Box 9)"),OR(F1214&lt;&gt;"Standard domestic 15% (Box 7)",AND(LEN(D1214)=15,LEFT(D1214,1)="3",RIGHT(D1214,1)="3",ISNUMBER(--D1214)))),I1214,0))</f>
        <v/>
      </c>
      <c r="T1214" s="34">
        <f>IF(A1214="","",R1214-S1214)</f>
        <v/>
      </c>
      <c r="U1214" s="23">
        <f>IF(A1214="","",IF(O1214=0,"Outside audit periods; ","")&amp;IF(F1214="","No VAT category; ","")&amp;IF(ABS(Q1214)&gt;Setup!$B$10,"VAT ≠ 15% × net; ","")&amp;IF(AND(F1214="Standard domestic 15% (Box 7)",NOT(AND(LEN(D1214)=15,LEFT(D1214,1)="3",RIGHT(D1214,1)="3",ISNUMBER(--D1214)))),"Invalid/missing supplier VAT no; ","")&amp;IF(AND(L1214="Yes",K1214&lt;&gt;"Yes"),"VAT claimed without valid tax invoice; ","")&amp;IF(AND(L1214="Yes",ISNUMBER(SEARCH("blocked",G1214))),"Blocked input VAT claimed; ","")&amp;IF(AND(F1214="Import - VAT paid at customs (Box 8)",M1214=""),"Customs declaration no missing; ","")&amp;IF(AND(F1214="Import - Reverse charge (Box 9)",E1214="Saudi Arabia"),"RCM used for a local supplier; ","")&amp;IF(AND(L1214="Yes",NOT(OR(F1214="Standard domestic 15% (Box 7)",F1214="Import - VAT paid at customs (Box 8)",F1214="Import - Reverse charge (Box 9)"))),"VAT claimed on non-taxable category; ",""))</f>
        <v/>
      </c>
    </row>
    <row r="1215">
      <c r="A1215" s="17" t="n"/>
      <c r="B1215" s="14" t="n"/>
      <c r="C1215" s="14" t="n"/>
      <c r="D1215" s="16" t="n"/>
      <c r="E1215" s="14" t="n"/>
      <c r="F1215" s="14" t="n"/>
      <c r="G1215" s="14" t="n"/>
      <c r="H1215" s="19" t="n"/>
      <c r="I1215" s="19" t="n"/>
      <c r="J1215" s="34">
        <f>IF(A1215="","",H1215+I1215)</f>
        <v/>
      </c>
      <c r="K1215" s="14" t="n"/>
      <c r="L1215" s="14" t="n"/>
      <c r="M1215" s="14" t="n"/>
      <c r="N1215" s="14" t="n"/>
      <c r="O1215" s="20">
        <f>IF(A1215="","",SUMPRODUCT((A1215&gt;=Setup!$C$19:$C$30)*(A1215&lt;=Setup!$D$19:$D$30)*Setup!$A$19:$A$30))</f>
        <v/>
      </c>
      <c r="P1215" s="34">
        <f>IF(A1215="","",IF(OR(F1215="Standard domestic 15% (Box 7)",F1215="Import - VAT paid at customs (Box 8)",F1215="Import - Reverse charge (Box 9)"),ROUND(H1215*Setup!$B$9,2),0))</f>
        <v/>
      </c>
      <c r="Q1215" s="34">
        <f>IF(A1215="","",I1215-P1215)</f>
        <v/>
      </c>
      <c r="R1215" s="34">
        <f>IF(A1215="","",IF(L1215="Yes",I1215,0))</f>
        <v/>
      </c>
      <c r="S1215" s="34">
        <f>IF(A1215="","",IF(AND(L1215="Yes",K1215="Yes",NOT(ISNUMBER(SEARCH("blocked",G1215))),OR(F1215="Standard domestic 15% (Box 7)",F1215="Import - VAT paid at customs (Box 8)",F1215="Import - Reverse charge (Box 9)"),OR(F1215&lt;&gt;"Standard domestic 15% (Box 7)",AND(LEN(D1215)=15,LEFT(D1215,1)="3",RIGHT(D1215,1)="3",ISNUMBER(--D1215)))),I1215,0))</f>
        <v/>
      </c>
      <c r="T1215" s="34">
        <f>IF(A1215="","",R1215-S1215)</f>
        <v/>
      </c>
      <c r="U1215" s="23">
        <f>IF(A1215="","",IF(O1215=0,"Outside audit periods; ","")&amp;IF(F1215="","No VAT category; ","")&amp;IF(ABS(Q1215)&gt;Setup!$B$10,"VAT ≠ 15% × net; ","")&amp;IF(AND(F1215="Standard domestic 15% (Box 7)",NOT(AND(LEN(D1215)=15,LEFT(D1215,1)="3",RIGHT(D1215,1)="3",ISNUMBER(--D1215)))),"Invalid/missing supplier VAT no; ","")&amp;IF(AND(L1215="Yes",K1215&lt;&gt;"Yes"),"VAT claimed without valid tax invoice; ","")&amp;IF(AND(L1215="Yes",ISNUMBER(SEARCH("blocked",G1215))),"Blocked input VAT claimed; ","")&amp;IF(AND(F1215="Import - VAT paid at customs (Box 8)",M1215=""),"Customs declaration no missing; ","")&amp;IF(AND(F1215="Import - Reverse charge (Box 9)",E1215="Saudi Arabia"),"RCM used for a local supplier; ","")&amp;IF(AND(L1215="Yes",NOT(OR(F1215="Standard domestic 15% (Box 7)",F1215="Import - VAT paid at customs (Box 8)",F1215="Import - Reverse charge (Box 9)"))),"VAT claimed on non-taxable category; ",""))</f>
        <v/>
      </c>
    </row>
    <row r="1216">
      <c r="A1216" s="17" t="n"/>
      <c r="B1216" s="14" t="n"/>
      <c r="C1216" s="14" t="n"/>
      <c r="D1216" s="16" t="n"/>
      <c r="E1216" s="14" t="n"/>
      <c r="F1216" s="14" t="n"/>
      <c r="G1216" s="14" t="n"/>
      <c r="H1216" s="19" t="n"/>
      <c r="I1216" s="19" t="n"/>
      <c r="J1216" s="34">
        <f>IF(A1216="","",H1216+I1216)</f>
        <v/>
      </c>
      <c r="K1216" s="14" t="n"/>
      <c r="L1216" s="14" t="n"/>
      <c r="M1216" s="14" t="n"/>
      <c r="N1216" s="14" t="n"/>
      <c r="O1216" s="20">
        <f>IF(A1216="","",SUMPRODUCT((A1216&gt;=Setup!$C$19:$C$30)*(A1216&lt;=Setup!$D$19:$D$30)*Setup!$A$19:$A$30))</f>
        <v/>
      </c>
      <c r="P1216" s="34">
        <f>IF(A1216="","",IF(OR(F1216="Standard domestic 15% (Box 7)",F1216="Import - VAT paid at customs (Box 8)",F1216="Import - Reverse charge (Box 9)"),ROUND(H1216*Setup!$B$9,2),0))</f>
        <v/>
      </c>
      <c r="Q1216" s="34">
        <f>IF(A1216="","",I1216-P1216)</f>
        <v/>
      </c>
      <c r="R1216" s="34">
        <f>IF(A1216="","",IF(L1216="Yes",I1216,0))</f>
        <v/>
      </c>
      <c r="S1216" s="34">
        <f>IF(A1216="","",IF(AND(L1216="Yes",K1216="Yes",NOT(ISNUMBER(SEARCH("blocked",G1216))),OR(F1216="Standard domestic 15% (Box 7)",F1216="Import - VAT paid at customs (Box 8)",F1216="Import - Reverse charge (Box 9)"),OR(F1216&lt;&gt;"Standard domestic 15% (Box 7)",AND(LEN(D1216)=15,LEFT(D1216,1)="3",RIGHT(D1216,1)="3",ISNUMBER(--D1216)))),I1216,0))</f>
        <v/>
      </c>
      <c r="T1216" s="34">
        <f>IF(A1216="","",R1216-S1216)</f>
        <v/>
      </c>
      <c r="U1216" s="23">
        <f>IF(A1216="","",IF(O1216=0,"Outside audit periods; ","")&amp;IF(F1216="","No VAT category; ","")&amp;IF(ABS(Q1216)&gt;Setup!$B$10,"VAT ≠ 15% × net; ","")&amp;IF(AND(F1216="Standard domestic 15% (Box 7)",NOT(AND(LEN(D1216)=15,LEFT(D1216,1)="3",RIGHT(D1216,1)="3",ISNUMBER(--D1216)))),"Invalid/missing supplier VAT no; ","")&amp;IF(AND(L1216="Yes",K1216&lt;&gt;"Yes"),"VAT claimed without valid tax invoice; ","")&amp;IF(AND(L1216="Yes",ISNUMBER(SEARCH("blocked",G1216))),"Blocked input VAT claimed; ","")&amp;IF(AND(F1216="Import - VAT paid at customs (Box 8)",M1216=""),"Customs declaration no missing; ","")&amp;IF(AND(F1216="Import - Reverse charge (Box 9)",E1216="Saudi Arabia"),"RCM used for a local supplier; ","")&amp;IF(AND(L1216="Yes",NOT(OR(F1216="Standard domestic 15% (Box 7)",F1216="Import - VAT paid at customs (Box 8)",F1216="Import - Reverse charge (Box 9)"))),"VAT claimed on non-taxable category; ",""))</f>
        <v/>
      </c>
    </row>
    <row r="1217">
      <c r="A1217" s="17" t="n"/>
      <c r="B1217" s="14" t="n"/>
      <c r="C1217" s="14" t="n"/>
      <c r="D1217" s="16" t="n"/>
      <c r="E1217" s="14" t="n"/>
      <c r="F1217" s="14" t="n"/>
      <c r="G1217" s="14" t="n"/>
      <c r="H1217" s="19" t="n"/>
      <c r="I1217" s="19" t="n"/>
      <c r="J1217" s="34">
        <f>IF(A1217="","",H1217+I1217)</f>
        <v/>
      </c>
      <c r="K1217" s="14" t="n"/>
      <c r="L1217" s="14" t="n"/>
      <c r="M1217" s="14" t="n"/>
      <c r="N1217" s="14" t="n"/>
      <c r="O1217" s="20">
        <f>IF(A1217="","",SUMPRODUCT((A1217&gt;=Setup!$C$19:$C$30)*(A1217&lt;=Setup!$D$19:$D$30)*Setup!$A$19:$A$30))</f>
        <v/>
      </c>
      <c r="P1217" s="34">
        <f>IF(A1217="","",IF(OR(F1217="Standard domestic 15% (Box 7)",F1217="Import - VAT paid at customs (Box 8)",F1217="Import - Reverse charge (Box 9)"),ROUND(H1217*Setup!$B$9,2),0))</f>
        <v/>
      </c>
      <c r="Q1217" s="34">
        <f>IF(A1217="","",I1217-P1217)</f>
        <v/>
      </c>
      <c r="R1217" s="34">
        <f>IF(A1217="","",IF(L1217="Yes",I1217,0))</f>
        <v/>
      </c>
      <c r="S1217" s="34">
        <f>IF(A1217="","",IF(AND(L1217="Yes",K1217="Yes",NOT(ISNUMBER(SEARCH("blocked",G1217))),OR(F1217="Standard domestic 15% (Box 7)",F1217="Import - VAT paid at customs (Box 8)",F1217="Import - Reverse charge (Box 9)"),OR(F1217&lt;&gt;"Standard domestic 15% (Box 7)",AND(LEN(D1217)=15,LEFT(D1217,1)="3",RIGHT(D1217,1)="3",ISNUMBER(--D1217)))),I1217,0))</f>
        <v/>
      </c>
      <c r="T1217" s="34">
        <f>IF(A1217="","",R1217-S1217)</f>
        <v/>
      </c>
      <c r="U1217" s="23">
        <f>IF(A1217="","",IF(O1217=0,"Outside audit periods; ","")&amp;IF(F1217="","No VAT category; ","")&amp;IF(ABS(Q1217)&gt;Setup!$B$10,"VAT ≠ 15% × net; ","")&amp;IF(AND(F1217="Standard domestic 15% (Box 7)",NOT(AND(LEN(D1217)=15,LEFT(D1217,1)="3",RIGHT(D1217,1)="3",ISNUMBER(--D1217)))),"Invalid/missing supplier VAT no; ","")&amp;IF(AND(L1217="Yes",K1217&lt;&gt;"Yes"),"VAT claimed without valid tax invoice; ","")&amp;IF(AND(L1217="Yes",ISNUMBER(SEARCH("blocked",G1217))),"Blocked input VAT claimed; ","")&amp;IF(AND(F1217="Import - VAT paid at customs (Box 8)",M1217=""),"Customs declaration no missing; ","")&amp;IF(AND(F1217="Import - Reverse charge (Box 9)",E1217="Saudi Arabia"),"RCM used for a local supplier; ","")&amp;IF(AND(L1217="Yes",NOT(OR(F1217="Standard domestic 15% (Box 7)",F1217="Import - VAT paid at customs (Box 8)",F1217="Import - Reverse charge (Box 9)"))),"VAT claimed on non-taxable category; ",""))</f>
        <v/>
      </c>
    </row>
    <row r="1218">
      <c r="A1218" s="17" t="n"/>
      <c r="B1218" s="14" t="n"/>
      <c r="C1218" s="14" t="n"/>
      <c r="D1218" s="16" t="n"/>
      <c r="E1218" s="14" t="n"/>
      <c r="F1218" s="14" t="n"/>
      <c r="G1218" s="14" t="n"/>
      <c r="H1218" s="19" t="n"/>
      <c r="I1218" s="19" t="n"/>
      <c r="J1218" s="34">
        <f>IF(A1218="","",H1218+I1218)</f>
        <v/>
      </c>
      <c r="K1218" s="14" t="n"/>
      <c r="L1218" s="14" t="n"/>
      <c r="M1218" s="14" t="n"/>
      <c r="N1218" s="14" t="n"/>
      <c r="O1218" s="20">
        <f>IF(A1218="","",SUMPRODUCT((A1218&gt;=Setup!$C$19:$C$30)*(A1218&lt;=Setup!$D$19:$D$30)*Setup!$A$19:$A$30))</f>
        <v/>
      </c>
      <c r="P1218" s="34">
        <f>IF(A1218="","",IF(OR(F1218="Standard domestic 15% (Box 7)",F1218="Import - VAT paid at customs (Box 8)",F1218="Import - Reverse charge (Box 9)"),ROUND(H1218*Setup!$B$9,2),0))</f>
        <v/>
      </c>
      <c r="Q1218" s="34">
        <f>IF(A1218="","",I1218-P1218)</f>
        <v/>
      </c>
      <c r="R1218" s="34">
        <f>IF(A1218="","",IF(L1218="Yes",I1218,0))</f>
        <v/>
      </c>
      <c r="S1218" s="34">
        <f>IF(A1218="","",IF(AND(L1218="Yes",K1218="Yes",NOT(ISNUMBER(SEARCH("blocked",G1218))),OR(F1218="Standard domestic 15% (Box 7)",F1218="Import - VAT paid at customs (Box 8)",F1218="Import - Reverse charge (Box 9)"),OR(F1218&lt;&gt;"Standard domestic 15% (Box 7)",AND(LEN(D1218)=15,LEFT(D1218,1)="3",RIGHT(D1218,1)="3",ISNUMBER(--D1218)))),I1218,0))</f>
        <v/>
      </c>
      <c r="T1218" s="34">
        <f>IF(A1218="","",R1218-S1218)</f>
        <v/>
      </c>
      <c r="U1218" s="23">
        <f>IF(A1218="","",IF(O1218=0,"Outside audit periods; ","")&amp;IF(F1218="","No VAT category; ","")&amp;IF(ABS(Q1218)&gt;Setup!$B$10,"VAT ≠ 15% × net; ","")&amp;IF(AND(F1218="Standard domestic 15% (Box 7)",NOT(AND(LEN(D1218)=15,LEFT(D1218,1)="3",RIGHT(D1218,1)="3",ISNUMBER(--D1218)))),"Invalid/missing supplier VAT no; ","")&amp;IF(AND(L1218="Yes",K1218&lt;&gt;"Yes"),"VAT claimed without valid tax invoice; ","")&amp;IF(AND(L1218="Yes",ISNUMBER(SEARCH("blocked",G1218))),"Blocked input VAT claimed; ","")&amp;IF(AND(F1218="Import - VAT paid at customs (Box 8)",M1218=""),"Customs declaration no missing; ","")&amp;IF(AND(F1218="Import - Reverse charge (Box 9)",E1218="Saudi Arabia"),"RCM used for a local supplier; ","")&amp;IF(AND(L1218="Yes",NOT(OR(F1218="Standard domestic 15% (Box 7)",F1218="Import - VAT paid at customs (Box 8)",F1218="Import - Reverse charge (Box 9)"))),"VAT claimed on non-taxable category; ",""))</f>
        <v/>
      </c>
    </row>
    <row r="1219">
      <c r="A1219" s="17" t="n"/>
      <c r="B1219" s="14" t="n"/>
      <c r="C1219" s="14" t="n"/>
      <c r="D1219" s="16" t="n"/>
      <c r="E1219" s="14" t="n"/>
      <c r="F1219" s="14" t="n"/>
      <c r="G1219" s="14" t="n"/>
      <c r="H1219" s="19" t="n"/>
      <c r="I1219" s="19" t="n"/>
      <c r="J1219" s="34">
        <f>IF(A1219="","",H1219+I1219)</f>
        <v/>
      </c>
      <c r="K1219" s="14" t="n"/>
      <c r="L1219" s="14" t="n"/>
      <c r="M1219" s="14" t="n"/>
      <c r="N1219" s="14" t="n"/>
      <c r="O1219" s="20">
        <f>IF(A1219="","",SUMPRODUCT((A1219&gt;=Setup!$C$19:$C$30)*(A1219&lt;=Setup!$D$19:$D$30)*Setup!$A$19:$A$30))</f>
        <v/>
      </c>
      <c r="P1219" s="34">
        <f>IF(A1219="","",IF(OR(F1219="Standard domestic 15% (Box 7)",F1219="Import - VAT paid at customs (Box 8)",F1219="Import - Reverse charge (Box 9)"),ROUND(H1219*Setup!$B$9,2),0))</f>
        <v/>
      </c>
      <c r="Q1219" s="34">
        <f>IF(A1219="","",I1219-P1219)</f>
        <v/>
      </c>
      <c r="R1219" s="34">
        <f>IF(A1219="","",IF(L1219="Yes",I1219,0))</f>
        <v/>
      </c>
      <c r="S1219" s="34">
        <f>IF(A1219="","",IF(AND(L1219="Yes",K1219="Yes",NOT(ISNUMBER(SEARCH("blocked",G1219))),OR(F1219="Standard domestic 15% (Box 7)",F1219="Import - VAT paid at customs (Box 8)",F1219="Import - Reverse charge (Box 9)"),OR(F1219&lt;&gt;"Standard domestic 15% (Box 7)",AND(LEN(D1219)=15,LEFT(D1219,1)="3",RIGHT(D1219,1)="3",ISNUMBER(--D1219)))),I1219,0))</f>
        <v/>
      </c>
      <c r="T1219" s="34">
        <f>IF(A1219="","",R1219-S1219)</f>
        <v/>
      </c>
      <c r="U1219" s="23">
        <f>IF(A1219="","",IF(O1219=0,"Outside audit periods; ","")&amp;IF(F1219="","No VAT category; ","")&amp;IF(ABS(Q1219)&gt;Setup!$B$10,"VAT ≠ 15% × net; ","")&amp;IF(AND(F1219="Standard domestic 15% (Box 7)",NOT(AND(LEN(D1219)=15,LEFT(D1219,1)="3",RIGHT(D1219,1)="3",ISNUMBER(--D1219)))),"Invalid/missing supplier VAT no; ","")&amp;IF(AND(L1219="Yes",K1219&lt;&gt;"Yes"),"VAT claimed without valid tax invoice; ","")&amp;IF(AND(L1219="Yes",ISNUMBER(SEARCH("blocked",G1219))),"Blocked input VAT claimed; ","")&amp;IF(AND(F1219="Import - VAT paid at customs (Box 8)",M1219=""),"Customs declaration no missing; ","")&amp;IF(AND(F1219="Import - Reverse charge (Box 9)",E1219="Saudi Arabia"),"RCM used for a local supplier; ","")&amp;IF(AND(L1219="Yes",NOT(OR(F1219="Standard domestic 15% (Box 7)",F1219="Import - VAT paid at customs (Box 8)",F1219="Import - Reverse charge (Box 9)"))),"VAT claimed on non-taxable category; ",""))</f>
        <v/>
      </c>
    </row>
    <row r="1220">
      <c r="A1220" s="17" t="n"/>
      <c r="B1220" s="14" t="n"/>
      <c r="C1220" s="14" t="n"/>
      <c r="D1220" s="16" t="n"/>
      <c r="E1220" s="14" t="n"/>
      <c r="F1220" s="14" t="n"/>
      <c r="G1220" s="14" t="n"/>
      <c r="H1220" s="19" t="n"/>
      <c r="I1220" s="19" t="n"/>
      <c r="J1220" s="34">
        <f>IF(A1220="","",H1220+I1220)</f>
        <v/>
      </c>
      <c r="K1220" s="14" t="n"/>
      <c r="L1220" s="14" t="n"/>
      <c r="M1220" s="14" t="n"/>
      <c r="N1220" s="14" t="n"/>
      <c r="O1220" s="20">
        <f>IF(A1220="","",SUMPRODUCT((A1220&gt;=Setup!$C$19:$C$30)*(A1220&lt;=Setup!$D$19:$D$30)*Setup!$A$19:$A$30))</f>
        <v/>
      </c>
      <c r="P1220" s="34">
        <f>IF(A1220="","",IF(OR(F1220="Standard domestic 15% (Box 7)",F1220="Import - VAT paid at customs (Box 8)",F1220="Import - Reverse charge (Box 9)"),ROUND(H1220*Setup!$B$9,2),0))</f>
        <v/>
      </c>
      <c r="Q1220" s="34">
        <f>IF(A1220="","",I1220-P1220)</f>
        <v/>
      </c>
      <c r="R1220" s="34">
        <f>IF(A1220="","",IF(L1220="Yes",I1220,0))</f>
        <v/>
      </c>
      <c r="S1220" s="34">
        <f>IF(A1220="","",IF(AND(L1220="Yes",K1220="Yes",NOT(ISNUMBER(SEARCH("blocked",G1220))),OR(F1220="Standard domestic 15% (Box 7)",F1220="Import - VAT paid at customs (Box 8)",F1220="Import - Reverse charge (Box 9)"),OR(F1220&lt;&gt;"Standard domestic 15% (Box 7)",AND(LEN(D1220)=15,LEFT(D1220,1)="3",RIGHT(D1220,1)="3",ISNUMBER(--D1220)))),I1220,0))</f>
        <v/>
      </c>
      <c r="T1220" s="34">
        <f>IF(A1220="","",R1220-S1220)</f>
        <v/>
      </c>
      <c r="U1220" s="23">
        <f>IF(A1220="","",IF(O1220=0,"Outside audit periods; ","")&amp;IF(F1220="","No VAT category; ","")&amp;IF(ABS(Q1220)&gt;Setup!$B$10,"VAT ≠ 15% × net; ","")&amp;IF(AND(F1220="Standard domestic 15% (Box 7)",NOT(AND(LEN(D1220)=15,LEFT(D1220,1)="3",RIGHT(D1220,1)="3",ISNUMBER(--D1220)))),"Invalid/missing supplier VAT no; ","")&amp;IF(AND(L1220="Yes",K1220&lt;&gt;"Yes"),"VAT claimed without valid tax invoice; ","")&amp;IF(AND(L1220="Yes",ISNUMBER(SEARCH("blocked",G1220))),"Blocked input VAT claimed; ","")&amp;IF(AND(F1220="Import - VAT paid at customs (Box 8)",M1220=""),"Customs declaration no missing; ","")&amp;IF(AND(F1220="Import - Reverse charge (Box 9)",E1220="Saudi Arabia"),"RCM used for a local supplier; ","")&amp;IF(AND(L1220="Yes",NOT(OR(F1220="Standard domestic 15% (Box 7)",F1220="Import - VAT paid at customs (Box 8)",F1220="Import - Reverse charge (Box 9)"))),"VAT claimed on non-taxable category; ",""))</f>
        <v/>
      </c>
    </row>
    <row r="1221">
      <c r="A1221" s="17" t="n"/>
      <c r="B1221" s="14" t="n"/>
      <c r="C1221" s="14" t="n"/>
      <c r="D1221" s="16" t="n"/>
      <c r="E1221" s="14" t="n"/>
      <c r="F1221" s="14" t="n"/>
      <c r="G1221" s="14" t="n"/>
      <c r="H1221" s="19" t="n"/>
      <c r="I1221" s="19" t="n"/>
      <c r="J1221" s="34">
        <f>IF(A1221="","",H1221+I1221)</f>
        <v/>
      </c>
      <c r="K1221" s="14" t="n"/>
      <c r="L1221" s="14" t="n"/>
      <c r="M1221" s="14" t="n"/>
      <c r="N1221" s="14" t="n"/>
      <c r="O1221" s="20">
        <f>IF(A1221="","",SUMPRODUCT((A1221&gt;=Setup!$C$19:$C$30)*(A1221&lt;=Setup!$D$19:$D$30)*Setup!$A$19:$A$30))</f>
        <v/>
      </c>
      <c r="P1221" s="34">
        <f>IF(A1221="","",IF(OR(F1221="Standard domestic 15% (Box 7)",F1221="Import - VAT paid at customs (Box 8)",F1221="Import - Reverse charge (Box 9)"),ROUND(H1221*Setup!$B$9,2),0))</f>
        <v/>
      </c>
      <c r="Q1221" s="34">
        <f>IF(A1221="","",I1221-P1221)</f>
        <v/>
      </c>
      <c r="R1221" s="34">
        <f>IF(A1221="","",IF(L1221="Yes",I1221,0))</f>
        <v/>
      </c>
      <c r="S1221" s="34">
        <f>IF(A1221="","",IF(AND(L1221="Yes",K1221="Yes",NOT(ISNUMBER(SEARCH("blocked",G1221))),OR(F1221="Standard domestic 15% (Box 7)",F1221="Import - VAT paid at customs (Box 8)",F1221="Import - Reverse charge (Box 9)"),OR(F1221&lt;&gt;"Standard domestic 15% (Box 7)",AND(LEN(D1221)=15,LEFT(D1221,1)="3",RIGHT(D1221,1)="3",ISNUMBER(--D1221)))),I1221,0))</f>
        <v/>
      </c>
      <c r="T1221" s="34">
        <f>IF(A1221="","",R1221-S1221)</f>
        <v/>
      </c>
      <c r="U1221" s="23">
        <f>IF(A1221="","",IF(O1221=0,"Outside audit periods; ","")&amp;IF(F1221="","No VAT category; ","")&amp;IF(ABS(Q1221)&gt;Setup!$B$10,"VAT ≠ 15% × net; ","")&amp;IF(AND(F1221="Standard domestic 15% (Box 7)",NOT(AND(LEN(D1221)=15,LEFT(D1221,1)="3",RIGHT(D1221,1)="3",ISNUMBER(--D1221)))),"Invalid/missing supplier VAT no; ","")&amp;IF(AND(L1221="Yes",K1221&lt;&gt;"Yes"),"VAT claimed without valid tax invoice; ","")&amp;IF(AND(L1221="Yes",ISNUMBER(SEARCH("blocked",G1221))),"Blocked input VAT claimed; ","")&amp;IF(AND(F1221="Import - VAT paid at customs (Box 8)",M1221=""),"Customs declaration no missing; ","")&amp;IF(AND(F1221="Import - Reverse charge (Box 9)",E1221="Saudi Arabia"),"RCM used for a local supplier; ","")&amp;IF(AND(L1221="Yes",NOT(OR(F1221="Standard domestic 15% (Box 7)",F1221="Import - VAT paid at customs (Box 8)",F1221="Import - Reverse charge (Box 9)"))),"VAT claimed on non-taxable category; ",""))</f>
        <v/>
      </c>
    </row>
    <row r="1222">
      <c r="A1222" s="17" t="n"/>
      <c r="B1222" s="14" t="n"/>
      <c r="C1222" s="14" t="n"/>
      <c r="D1222" s="16" t="n"/>
      <c r="E1222" s="14" t="n"/>
      <c r="F1222" s="14" t="n"/>
      <c r="G1222" s="14" t="n"/>
      <c r="H1222" s="19" t="n"/>
      <c r="I1222" s="19" t="n"/>
      <c r="J1222" s="34">
        <f>IF(A1222="","",H1222+I1222)</f>
        <v/>
      </c>
      <c r="K1222" s="14" t="n"/>
      <c r="L1222" s="14" t="n"/>
      <c r="M1222" s="14" t="n"/>
      <c r="N1222" s="14" t="n"/>
      <c r="O1222" s="20">
        <f>IF(A1222="","",SUMPRODUCT((A1222&gt;=Setup!$C$19:$C$30)*(A1222&lt;=Setup!$D$19:$D$30)*Setup!$A$19:$A$30))</f>
        <v/>
      </c>
      <c r="P1222" s="34">
        <f>IF(A1222="","",IF(OR(F1222="Standard domestic 15% (Box 7)",F1222="Import - VAT paid at customs (Box 8)",F1222="Import - Reverse charge (Box 9)"),ROUND(H1222*Setup!$B$9,2),0))</f>
        <v/>
      </c>
      <c r="Q1222" s="34">
        <f>IF(A1222="","",I1222-P1222)</f>
        <v/>
      </c>
      <c r="R1222" s="34">
        <f>IF(A1222="","",IF(L1222="Yes",I1222,0))</f>
        <v/>
      </c>
      <c r="S1222" s="34">
        <f>IF(A1222="","",IF(AND(L1222="Yes",K1222="Yes",NOT(ISNUMBER(SEARCH("blocked",G1222))),OR(F1222="Standard domestic 15% (Box 7)",F1222="Import - VAT paid at customs (Box 8)",F1222="Import - Reverse charge (Box 9)"),OR(F1222&lt;&gt;"Standard domestic 15% (Box 7)",AND(LEN(D1222)=15,LEFT(D1222,1)="3",RIGHT(D1222,1)="3",ISNUMBER(--D1222)))),I1222,0))</f>
        <v/>
      </c>
      <c r="T1222" s="34">
        <f>IF(A1222="","",R1222-S1222)</f>
        <v/>
      </c>
      <c r="U1222" s="23">
        <f>IF(A1222="","",IF(O1222=0,"Outside audit periods; ","")&amp;IF(F1222="","No VAT category; ","")&amp;IF(ABS(Q1222)&gt;Setup!$B$10,"VAT ≠ 15% × net; ","")&amp;IF(AND(F1222="Standard domestic 15% (Box 7)",NOT(AND(LEN(D1222)=15,LEFT(D1222,1)="3",RIGHT(D1222,1)="3",ISNUMBER(--D1222)))),"Invalid/missing supplier VAT no; ","")&amp;IF(AND(L1222="Yes",K1222&lt;&gt;"Yes"),"VAT claimed without valid tax invoice; ","")&amp;IF(AND(L1222="Yes",ISNUMBER(SEARCH("blocked",G1222))),"Blocked input VAT claimed; ","")&amp;IF(AND(F1222="Import - VAT paid at customs (Box 8)",M1222=""),"Customs declaration no missing; ","")&amp;IF(AND(F1222="Import - Reverse charge (Box 9)",E1222="Saudi Arabia"),"RCM used for a local supplier; ","")&amp;IF(AND(L1222="Yes",NOT(OR(F1222="Standard domestic 15% (Box 7)",F1222="Import - VAT paid at customs (Box 8)",F1222="Import - Reverse charge (Box 9)"))),"VAT claimed on non-taxable category; ",""))</f>
        <v/>
      </c>
    </row>
    <row r="1223">
      <c r="A1223" s="17" t="n"/>
      <c r="B1223" s="14" t="n"/>
      <c r="C1223" s="14" t="n"/>
      <c r="D1223" s="16" t="n"/>
      <c r="E1223" s="14" t="n"/>
      <c r="F1223" s="14" t="n"/>
      <c r="G1223" s="14" t="n"/>
      <c r="H1223" s="19" t="n"/>
      <c r="I1223" s="19" t="n"/>
      <c r="J1223" s="34">
        <f>IF(A1223="","",H1223+I1223)</f>
        <v/>
      </c>
      <c r="K1223" s="14" t="n"/>
      <c r="L1223" s="14" t="n"/>
      <c r="M1223" s="14" t="n"/>
      <c r="N1223" s="14" t="n"/>
      <c r="O1223" s="20">
        <f>IF(A1223="","",SUMPRODUCT((A1223&gt;=Setup!$C$19:$C$30)*(A1223&lt;=Setup!$D$19:$D$30)*Setup!$A$19:$A$30))</f>
        <v/>
      </c>
      <c r="P1223" s="34">
        <f>IF(A1223="","",IF(OR(F1223="Standard domestic 15% (Box 7)",F1223="Import - VAT paid at customs (Box 8)",F1223="Import - Reverse charge (Box 9)"),ROUND(H1223*Setup!$B$9,2),0))</f>
        <v/>
      </c>
      <c r="Q1223" s="34">
        <f>IF(A1223="","",I1223-P1223)</f>
        <v/>
      </c>
      <c r="R1223" s="34">
        <f>IF(A1223="","",IF(L1223="Yes",I1223,0))</f>
        <v/>
      </c>
      <c r="S1223" s="34">
        <f>IF(A1223="","",IF(AND(L1223="Yes",K1223="Yes",NOT(ISNUMBER(SEARCH("blocked",G1223))),OR(F1223="Standard domestic 15% (Box 7)",F1223="Import - VAT paid at customs (Box 8)",F1223="Import - Reverse charge (Box 9)"),OR(F1223&lt;&gt;"Standard domestic 15% (Box 7)",AND(LEN(D1223)=15,LEFT(D1223,1)="3",RIGHT(D1223,1)="3",ISNUMBER(--D1223)))),I1223,0))</f>
        <v/>
      </c>
      <c r="T1223" s="34">
        <f>IF(A1223="","",R1223-S1223)</f>
        <v/>
      </c>
      <c r="U1223" s="23">
        <f>IF(A1223="","",IF(O1223=0,"Outside audit periods; ","")&amp;IF(F1223="","No VAT category; ","")&amp;IF(ABS(Q1223)&gt;Setup!$B$10,"VAT ≠ 15% × net; ","")&amp;IF(AND(F1223="Standard domestic 15% (Box 7)",NOT(AND(LEN(D1223)=15,LEFT(D1223,1)="3",RIGHT(D1223,1)="3",ISNUMBER(--D1223)))),"Invalid/missing supplier VAT no; ","")&amp;IF(AND(L1223="Yes",K1223&lt;&gt;"Yes"),"VAT claimed without valid tax invoice; ","")&amp;IF(AND(L1223="Yes",ISNUMBER(SEARCH("blocked",G1223))),"Blocked input VAT claimed; ","")&amp;IF(AND(F1223="Import - VAT paid at customs (Box 8)",M1223=""),"Customs declaration no missing; ","")&amp;IF(AND(F1223="Import - Reverse charge (Box 9)",E1223="Saudi Arabia"),"RCM used for a local supplier; ","")&amp;IF(AND(L1223="Yes",NOT(OR(F1223="Standard domestic 15% (Box 7)",F1223="Import - VAT paid at customs (Box 8)",F1223="Import - Reverse charge (Box 9)"))),"VAT claimed on non-taxable category; ",""))</f>
        <v/>
      </c>
    </row>
    <row r="1224">
      <c r="A1224" s="17" t="n"/>
      <c r="B1224" s="14" t="n"/>
      <c r="C1224" s="14" t="n"/>
      <c r="D1224" s="16" t="n"/>
      <c r="E1224" s="14" t="n"/>
      <c r="F1224" s="14" t="n"/>
      <c r="G1224" s="14" t="n"/>
      <c r="H1224" s="19" t="n"/>
      <c r="I1224" s="19" t="n"/>
      <c r="J1224" s="34">
        <f>IF(A1224="","",H1224+I1224)</f>
        <v/>
      </c>
      <c r="K1224" s="14" t="n"/>
      <c r="L1224" s="14" t="n"/>
      <c r="M1224" s="14" t="n"/>
      <c r="N1224" s="14" t="n"/>
      <c r="O1224" s="20">
        <f>IF(A1224="","",SUMPRODUCT((A1224&gt;=Setup!$C$19:$C$30)*(A1224&lt;=Setup!$D$19:$D$30)*Setup!$A$19:$A$30))</f>
        <v/>
      </c>
      <c r="P1224" s="34">
        <f>IF(A1224="","",IF(OR(F1224="Standard domestic 15% (Box 7)",F1224="Import - VAT paid at customs (Box 8)",F1224="Import - Reverse charge (Box 9)"),ROUND(H1224*Setup!$B$9,2),0))</f>
        <v/>
      </c>
      <c r="Q1224" s="34">
        <f>IF(A1224="","",I1224-P1224)</f>
        <v/>
      </c>
      <c r="R1224" s="34">
        <f>IF(A1224="","",IF(L1224="Yes",I1224,0))</f>
        <v/>
      </c>
      <c r="S1224" s="34">
        <f>IF(A1224="","",IF(AND(L1224="Yes",K1224="Yes",NOT(ISNUMBER(SEARCH("blocked",G1224))),OR(F1224="Standard domestic 15% (Box 7)",F1224="Import - VAT paid at customs (Box 8)",F1224="Import - Reverse charge (Box 9)"),OR(F1224&lt;&gt;"Standard domestic 15% (Box 7)",AND(LEN(D1224)=15,LEFT(D1224,1)="3",RIGHT(D1224,1)="3",ISNUMBER(--D1224)))),I1224,0))</f>
        <v/>
      </c>
      <c r="T1224" s="34">
        <f>IF(A1224="","",R1224-S1224)</f>
        <v/>
      </c>
      <c r="U1224" s="23">
        <f>IF(A1224="","",IF(O1224=0,"Outside audit periods; ","")&amp;IF(F1224="","No VAT category; ","")&amp;IF(ABS(Q1224)&gt;Setup!$B$10,"VAT ≠ 15% × net; ","")&amp;IF(AND(F1224="Standard domestic 15% (Box 7)",NOT(AND(LEN(D1224)=15,LEFT(D1224,1)="3",RIGHT(D1224,1)="3",ISNUMBER(--D1224)))),"Invalid/missing supplier VAT no; ","")&amp;IF(AND(L1224="Yes",K1224&lt;&gt;"Yes"),"VAT claimed without valid tax invoice; ","")&amp;IF(AND(L1224="Yes",ISNUMBER(SEARCH("blocked",G1224))),"Blocked input VAT claimed; ","")&amp;IF(AND(F1224="Import - VAT paid at customs (Box 8)",M1224=""),"Customs declaration no missing; ","")&amp;IF(AND(F1224="Import - Reverse charge (Box 9)",E1224="Saudi Arabia"),"RCM used for a local supplier; ","")&amp;IF(AND(L1224="Yes",NOT(OR(F1224="Standard domestic 15% (Box 7)",F1224="Import - VAT paid at customs (Box 8)",F1224="Import - Reverse charge (Box 9)"))),"VAT claimed on non-taxable category; ",""))</f>
        <v/>
      </c>
    </row>
    <row r="1225">
      <c r="A1225" s="17" t="n"/>
      <c r="B1225" s="14" t="n"/>
      <c r="C1225" s="14" t="n"/>
      <c r="D1225" s="16" t="n"/>
      <c r="E1225" s="14" t="n"/>
      <c r="F1225" s="14" t="n"/>
      <c r="G1225" s="14" t="n"/>
      <c r="H1225" s="19" t="n"/>
      <c r="I1225" s="19" t="n"/>
      <c r="J1225" s="34">
        <f>IF(A1225="","",H1225+I1225)</f>
        <v/>
      </c>
      <c r="K1225" s="14" t="n"/>
      <c r="L1225" s="14" t="n"/>
      <c r="M1225" s="14" t="n"/>
      <c r="N1225" s="14" t="n"/>
      <c r="O1225" s="20">
        <f>IF(A1225="","",SUMPRODUCT((A1225&gt;=Setup!$C$19:$C$30)*(A1225&lt;=Setup!$D$19:$D$30)*Setup!$A$19:$A$30))</f>
        <v/>
      </c>
      <c r="P1225" s="34">
        <f>IF(A1225="","",IF(OR(F1225="Standard domestic 15% (Box 7)",F1225="Import - VAT paid at customs (Box 8)",F1225="Import - Reverse charge (Box 9)"),ROUND(H1225*Setup!$B$9,2),0))</f>
        <v/>
      </c>
      <c r="Q1225" s="34">
        <f>IF(A1225="","",I1225-P1225)</f>
        <v/>
      </c>
      <c r="R1225" s="34">
        <f>IF(A1225="","",IF(L1225="Yes",I1225,0))</f>
        <v/>
      </c>
      <c r="S1225" s="34">
        <f>IF(A1225="","",IF(AND(L1225="Yes",K1225="Yes",NOT(ISNUMBER(SEARCH("blocked",G1225))),OR(F1225="Standard domestic 15% (Box 7)",F1225="Import - VAT paid at customs (Box 8)",F1225="Import - Reverse charge (Box 9)"),OR(F1225&lt;&gt;"Standard domestic 15% (Box 7)",AND(LEN(D1225)=15,LEFT(D1225,1)="3",RIGHT(D1225,1)="3",ISNUMBER(--D1225)))),I1225,0))</f>
        <v/>
      </c>
      <c r="T1225" s="34">
        <f>IF(A1225="","",R1225-S1225)</f>
        <v/>
      </c>
      <c r="U1225" s="23">
        <f>IF(A1225="","",IF(O1225=0,"Outside audit periods; ","")&amp;IF(F1225="","No VAT category; ","")&amp;IF(ABS(Q1225)&gt;Setup!$B$10,"VAT ≠ 15% × net; ","")&amp;IF(AND(F1225="Standard domestic 15% (Box 7)",NOT(AND(LEN(D1225)=15,LEFT(D1225,1)="3",RIGHT(D1225,1)="3",ISNUMBER(--D1225)))),"Invalid/missing supplier VAT no; ","")&amp;IF(AND(L1225="Yes",K1225&lt;&gt;"Yes"),"VAT claimed without valid tax invoice; ","")&amp;IF(AND(L1225="Yes",ISNUMBER(SEARCH("blocked",G1225))),"Blocked input VAT claimed; ","")&amp;IF(AND(F1225="Import - VAT paid at customs (Box 8)",M1225=""),"Customs declaration no missing; ","")&amp;IF(AND(F1225="Import - Reverse charge (Box 9)",E1225="Saudi Arabia"),"RCM used for a local supplier; ","")&amp;IF(AND(L1225="Yes",NOT(OR(F1225="Standard domestic 15% (Box 7)",F1225="Import - VAT paid at customs (Box 8)",F1225="Import - Reverse charge (Box 9)"))),"VAT claimed on non-taxable category; ",""))</f>
        <v/>
      </c>
    </row>
    <row r="1226">
      <c r="A1226" s="17" t="n"/>
      <c r="B1226" s="14" t="n"/>
      <c r="C1226" s="14" t="n"/>
      <c r="D1226" s="16" t="n"/>
      <c r="E1226" s="14" t="n"/>
      <c r="F1226" s="14" t="n"/>
      <c r="G1226" s="14" t="n"/>
      <c r="H1226" s="19" t="n"/>
      <c r="I1226" s="19" t="n"/>
      <c r="J1226" s="34">
        <f>IF(A1226="","",H1226+I1226)</f>
        <v/>
      </c>
      <c r="K1226" s="14" t="n"/>
      <c r="L1226" s="14" t="n"/>
      <c r="M1226" s="14" t="n"/>
      <c r="N1226" s="14" t="n"/>
      <c r="O1226" s="20">
        <f>IF(A1226="","",SUMPRODUCT((A1226&gt;=Setup!$C$19:$C$30)*(A1226&lt;=Setup!$D$19:$D$30)*Setup!$A$19:$A$30))</f>
        <v/>
      </c>
      <c r="P1226" s="34">
        <f>IF(A1226="","",IF(OR(F1226="Standard domestic 15% (Box 7)",F1226="Import - VAT paid at customs (Box 8)",F1226="Import - Reverse charge (Box 9)"),ROUND(H1226*Setup!$B$9,2),0))</f>
        <v/>
      </c>
      <c r="Q1226" s="34">
        <f>IF(A1226="","",I1226-P1226)</f>
        <v/>
      </c>
      <c r="R1226" s="34">
        <f>IF(A1226="","",IF(L1226="Yes",I1226,0))</f>
        <v/>
      </c>
      <c r="S1226" s="34">
        <f>IF(A1226="","",IF(AND(L1226="Yes",K1226="Yes",NOT(ISNUMBER(SEARCH("blocked",G1226))),OR(F1226="Standard domestic 15% (Box 7)",F1226="Import - VAT paid at customs (Box 8)",F1226="Import - Reverse charge (Box 9)"),OR(F1226&lt;&gt;"Standard domestic 15% (Box 7)",AND(LEN(D1226)=15,LEFT(D1226,1)="3",RIGHT(D1226,1)="3",ISNUMBER(--D1226)))),I1226,0))</f>
        <v/>
      </c>
      <c r="T1226" s="34">
        <f>IF(A1226="","",R1226-S1226)</f>
        <v/>
      </c>
      <c r="U1226" s="23">
        <f>IF(A1226="","",IF(O1226=0,"Outside audit periods; ","")&amp;IF(F1226="","No VAT category; ","")&amp;IF(ABS(Q1226)&gt;Setup!$B$10,"VAT ≠ 15% × net; ","")&amp;IF(AND(F1226="Standard domestic 15% (Box 7)",NOT(AND(LEN(D1226)=15,LEFT(D1226,1)="3",RIGHT(D1226,1)="3",ISNUMBER(--D1226)))),"Invalid/missing supplier VAT no; ","")&amp;IF(AND(L1226="Yes",K1226&lt;&gt;"Yes"),"VAT claimed without valid tax invoice; ","")&amp;IF(AND(L1226="Yes",ISNUMBER(SEARCH("blocked",G1226))),"Blocked input VAT claimed; ","")&amp;IF(AND(F1226="Import - VAT paid at customs (Box 8)",M1226=""),"Customs declaration no missing; ","")&amp;IF(AND(F1226="Import - Reverse charge (Box 9)",E1226="Saudi Arabia"),"RCM used for a local supplier; ","")&amp;IF(AND(L1226="Yes",NOT(OR(F1226="Standard domestic 15% (Box 7)",F1226="Import - VAT paid at customs (Box 8)",F1226="Import - Reverse charge (Box 9)"))),"VAT claimed on non-taxable category; ",""))</f>
        <v/>
      </c>
    </row>
    <row r="1227">
      <c r="A1227" s="17" t="n"/>
      <c r="B1227" s="14" t="n"/>
      <c r="C1227" s="14" t="n"/>
      <c r="D1227" s="16" t="n"/>
      <c r="E1227" s="14" t="n"/>
      <c r="F1227" s="14" t="n"/>
      <c r="G1227" s="14" t="n"/>
      <c r="H1227" s="19" t="n"/>
      <c r="I1227" s="19" t="n"/>
      <c r="J1227" s="34">
        <f>IF(A1227="","",H1227+I1227)</f>
        <v/>
      </c>
      <c r="K1227" s="14" t="n"/>
      <c r="L1227" s="14" t="n"/>
      <c r="M1227" s="14" t="n"/>
      <c r="N1227" s="14" t="n"/>
      <c r="O1227" s="20">
        <f>IF(A1227="","",SUMPRODUCT((A1227&gt;=Setup!$C$19:$C$30)*(A1227&lt;=Setup!$D$19:$D$30)*Setup!$A$19:$A$30))</f>
        <v/>
      </c>
      <c r="P1227" s="34">
        <f>IF(A1227="","",IF(OR(F1227="Standard domestic 15% (Box 7)",F1227="Import - VAT paid at customs (Box 8)",F1227="Import - Reverse charge (Box 9)"),ROUND(H1227*Setup!$B$9,2),0))</f>
        <v/>
      </c>
      <c r="Q1227" s="34">
        <f>IF(A1227="","",I1227-P1227)</f>
        <v/>
      </c>
      <c r="R1227" s="34">
        <f>IF(A1227="","",IF(L1227="Yes",I1227,0))</f>
        <v/>
      </c>
      <c r="S1227" s="34">
        <f>IF(A1227="","",IF(AND(L1227="Yes",K1227="Yes",NOT(ISNUMBER(SEARCH("blocked",G1227))),OR(F1227="Standard domestic 15% (Box 7)",F1227="Import - VAT paid at customs (Box 8)",F1227="Import - Reverse charge (Box 9)"),OR(F1227&lt;&gt;"Standard domestic 15% (Box 7)",AND(LEN(D1227)=15,LEFT(D1227,1)="3",RIGHT(D1227,1)="3",ISNUMBER(--D1227)))),I1227,0))</f>
        <v/>
      </c>
      <c r="T1227" s="34">
        <f>IF(A1227="","",R1227-S1227)</f>
        <v/>
      </c>
      <c r="U1227" s="23">
        <f>IF(A1227="","",IF(O1227=0,"Outside audit periods; ","")&amp;IF(F1227="","No VAT category; ","")&amp;IF(ABS(Q1227)&gt;Setup!$B$10,"VAT ≠ 15% × net; ","")&amp;IF(AND(F1227="Standard domestic 15% (Box 7)",NOT(AND(LEN(D1227)=15,LEFT(D1227,1)="3",RIGHT(D1227,1)="3",ISNUMBER(--D1227)))),"Invalid/missing supplier VAT no; ","")&amp;IF(AND(L1227="Yes",K1227&lt;&gt;"Yes"),"VAT claimed without valid tax invoice; ","")&amp;IF(AND(L1227="Yes",ISNUMBER(SEARCH("blocked",G1227))),"Blocked input VAT claimed; ","")&amp;IF(AND(F1227="Import - VAT paid at customs (Box 8)",M1227=""),"Customs declaration no missing; ","")&amp;IF(AND(F1227="Import - Reverse charge (Box 9)",E1227="Saudi Arabia"),"RCM used for a local supplier; ","")&amp;IF(AND(L1227="Yes",NOT(OR(F1227="Standard domestic 15% (Box 7)",F1227="Import - VAT paid at customs (Box 8)",F1227="Import - Reverse charge (Box 9)"))),"VAT claimed on non-taxable category; ",""))</f>
        <v/>
      </c>
    </row>
    <row r="1228">
      <c r="A1228" s="17" t="n"/>
      <c r="B1228" s="14" t="n"/>
      <c r="C1228" s="14" t="n"/>
      <c r="D1228" s="16" t="n"/>
      <c r="E1228" s="14" t="n"/>
      <c r="F1228" s="14" t="n"/>
      <c r="G1228" s="14" t="n"/>
      <c r="H1228" s="19" t="n"/>
      <c r="I1228" s="19" t="n"/>
      <c r="J1228" s="34">
        <f>IF(A1228="","",H1228+I1228)</f>
        <v/>
      </c>
      <c r="K1228" s="14" t="n"/>
      <c r="L1228" s="14" t="n"/>
      <c r="M1228" s="14" t="n"/>
      <c r="N1228" s="14" t="n"/>
      <c r="O1228" s="20">
        <f>IF(A1228="","",SUMPRODUCT((A1228&gt;=Setup!$C$19:$C$30)*(A1228&lt;=Setup!$D$19:$D$30)*Setup!$A$19:$A$30))</f>
        <v/>
      </c>
      <c r="P1228" s="34">
        <f>IF(A1228="","",IF(OR(F1228="Standard domestic 15% (Box 7)",F1228="Import - VAT paid at customs (Box 8)",F1228="Import - Reverse charge (Box 9)"),ROUND(H1228*Setup!$B$9,2),0))</f>
        <v/>
      </c>
      <c r="Q1228" s="34">
        <f>IF(A1228="","",I1228-P1228)</f>
        <v/>
      </c>
      <c r="R1228" s="34">
        <f>IF(A1228="","",IF(L1228="Yes",I1228,0))</f>
        <v/>
      </c>
      <c r="S1228" s="34">
        <f>IF(A1228="","",IF(AND(L1228="Yes",K1228="Yes",NOT(ISNUMBER(SEARCH("blocked",G1228))),OR(F1228="Standard domestic 15% (Box 7)",F1228="Import - VAT paid at customs (Box 8)",F1228="Import - Reverse charge (Box 9)"),OR(F1228&lt;&gt;"Standard domestic 15% (Box 7)",AND(LEN(D1228)=15,LEFT(D1228,1)="3",RIGHT(D1228,1)="3",ISNUMBER(--D1228)))),I1228,0))</f>
        <v/>
      </c>
      <c r="T1228" s="34">
        <f>IF(A1228="","",R1228-S1228)</f>
        <v/>
      </c>
      <c r="U1228" s="23">
        <f>IF(A1228="","",IF(O1228=0,"Outside audit periods; ","")&amp;IF(F1228="","No VAT category; ","")&amp;IF(ABS(Q1228)&gt;Setup!$B$10,"VAT ≠ 15% × net; ","")&amp;IF(AND(F1228="Standard domestic 15% (Box 7)",NOT(AND(LEN(D1228)=15,LEFT(D1228,1)="3",RIGHT(D1228,1)="3",ISNUMBER(--D1228)))),"Invalid/missing supplier VAT no; ","")&amp;IF(AND(L1228="Yes",K1228&lt;&gt;"Yes"),"VAT claimed without valid tax invoice; ","")&amp;IF(AND(L1228="Yes",ISNUMBER(SEARCH("blocked",G1228))),"Blocked input VAT claimed; ","")&amp;IF(AND(F1228="Import - VAT paid at customs (Box 8)",M1228=""),"Customs declaration no missing; ","")&amp;IF(AND(F1228="Import - Reverse charge (Box 9)",E1228="Saudi Arabia"),"RCM used for a local supplier; ","")&amp;IF(AND(L1228="Yes",NOT(OR(F1228="Standard domestic 15% (Box 7)",F1228="Import - VAT paid at customs (Box 8)",F1228="Import - Reverse charge (Box 9)"))),"VAT claimed on non-taxable category; ",""))</f>
        <v/>
      </c>
    </row>
    <row r="1229">
      <c r="A1229" s="17" t="n"/>
      <c r="B1229" s="14" t="n"/>
      <c r="C1229" s="14" t="n"/>
      <c r="D1229" s="16" t="n"/>
      <c r="E1229" s="14" t="n"/>
      <c r="F1229" s="14" t="n"/>
      <c r="G1229" s="14" t="n"/>
      <c r="H1229" s="19" t="n"/>
      <c r="I1229" s="19" t="n"/>
      <c r="J1229" s="34">
        <f>IF(A1229="","",H1229+I1229)</f>
        <v/>
      </c>
      <c r="K1229" s="14" t="n"/>
      <c r="L1229" s="14" t="n"/>
      <c r="M1229" s="14" t="n"/>
      <c r="N1229" s="14" t="n"/>
      <c r="O1229" s="20">
        <f>IF(A1229="","",SUMPRODUCT((A1229&gt;=Setup!$C$19:$C$30)*(A1229&lt;=Setup!$D$19:$D$30)*Setup!$A$19:$A$30))</f>
        <v/>
      </c>
      <c r="P1229" s="34">
        <f>IF(A1229="","",IF(OR(F1229="Standard domestic 15% (Box 7)",F1229="Import - VAT paid at customs (Box 8)",F1229="Import - Reverse charge (Box 9)"),ROUND(H1229*Setup!$B$9,2),0))</f>
        <v/>
      </c>
      <c r="Q1229" s="34">
        <f>IF(A1229="","",I1229-P1229)</f>
        <v/>
      </c>
      <c r="R1229" s="34">
        <f>IF(A1229="","",IF(L1229="Yes",I1229,0))</f>
        <v/>
      </c>
      <c r="S1229" s="34">
        <f>IF(A1229="","",IF(AND(L1229="Yes",K1229="Yes",NOT(ISNUMBER(SEARCH("blocked",G1229))),OR(F1229="Standard domestic 15% (Box 7)",F1229="Import - VAT paid at customs (Box 8)",F1229="Import - Reverse charge (Box 9)"),OR(F1229&lt;&gt;"Standard domestic 15% (Box 7)",AND(LEN(D1229)=15,LEFT(D1229,1)="3",RIGHT(D1229,1)="3",ISNUMBER(--D1229)))),I1229,0))</f>
        <v/>
      </c>
      <c r="T1229" s="34">
        <f>IF(A1229="","",R1229-S1229)</f>
        <v/>
      </c>
      <c r="U1229" s="23">
        <f>IF(A1229="","",IF(O1229=0,"Outside audit periods; ","")&amp;IF(F1229="","No VAT category; ","")&amp;IF(ABS(Q1229)&gt;Setup!$B$10,"VAT ≠ 15% × net; ","")&amp;IF(AND(F1229="Standard domestic 15% (Box 7)",NOT(AND(LEN(D1229)=15,LEFT(D1229,1)="3",RIGHT(D1229,1)="3",ISNUMBER(--D1229)))),"Invalid/missing supplier VAT no; ","")&amp;IF(AND(L1229="Yes",K1229&lt;&gt;"Yes"),"VAT claimed without valid tax invoice; ","")&amp;IF(AND(L1229="Yes",ISNUMBER(SEARCH("blocked",G1229))),"Blocked input VAT claimed; ","")&amp;IF(AND(F1229="Import - VAT paid at customs (Box 8)",M1229=""),"Customs declaration no missing; ","")&amp;IF(AND(F1229="Import - Reverse charge (Box 9)",E1229="Saudi Arabia"),"RCM used for a local supplier; ","")&amp;IF(AND(L1229="Yes",NOT(OR(F1229="Standard domestic 15% (Box 7)",F1229="Import - VAT paid at customs (Box 8)",F1229="Import - Reverse charge (Box 9)"))),"VAT claimed on non-taxable category; ",""))</f>
        <v/>
      </c>
    </row>
    <row r="1230">
      <c r="A1230" s="17" t="n"/>
      <c r="B1230" s="14" t="n"/>
      <c r="C1230" s="14" t="n"/>
      <c r="D1230" s="16" t="n"/>
      <c r="E1230" s="14" t="n"/>
      <c r="F1230" s="14" t="n"/>
      <c r="G1230" s="14" t="n"/>
      <c r="H1230" s="19" t="n"/>
      <c r="I1230" s="19" t="n"/>
      <c r="J1230" s="34">
        <f>IF(A1230="","",H1230+I1230)</f>
        <v/>
      </c>
      <c r="K1230" s="14" t="n"/>
      <c r="L1230" s="14" t="n"/>
      <c r="M1230" s="14" t="n"/>
      <c r="N1230" s="14" t="n"/>
      <c r="O1230" s="20">
        <f>IF(A1230="","",SUMPRODUCT((A1230&gt;=Setup!$C$19:$C$30)*(A1230&lt;=Setup!$D$19:$D$30)*Setup!$A$19:$A$30))</f>
        <v/>
      </c>
      <c r="P1230" s="34">
        <f>IF(A1230="","",IF(OR(F1230="Standard domestic 15% (Box 7)",F1230="Import - VAT paid at customs (Box 8)",F1230="Import - Reverse charge (Box 9)"),ROUND(H1230*Setup!$B$9,2),0))</f>
        <v/>
      </c>
      <c r="Q1230" s="34">
        <f>IF(A1230="","",I1230-P1230)</f>
        <v/>
      </c>
      <c r="R1230" s="34">
        <f>IF(A1230="","",IF(L1230="Yes",I1230,0))</f>
        <v/>
      </c>
      <c r="S1230" s="34">
        <f>IF(A1230="","",IF(AND(L1230="Yes",K1230="Yes",NOT(ISNUMBER(SEARCH("blocked",G1230))),OR(F1230="Standard domestic 15% (Box 7)",F1230="Import - VAT paid at customs (Box 8)",F1230="Import - Reverse charge (Box 9)"),OR(F1230&lt;&gt;"Standard domestic 15% (Box 7)",AND(LEN(D1230)=15,LEFT(D1230,1)="3",RIGHT(D1230,1)="3",ISNUMBER(--D1230)))),I1230,0))</f>
        <v/>
      </c>
      <c r="T1230" s="34">
        <f>IF(A1230="","",R1230-S1230)</f>
        <v/>
      </c>
      <c r="U1230" s="23">
        <f>IF(A1230="","",IF(O1230=0,"Outside audit periods; ","")&amp;IF(F1230="","No VAT category; ","")&amp;IF(ABS(Q1230)&gt;Setup!$B$10,"VAT ≠ 15% × net; ","")&amp;IF(AND(F1230="Standard domestic 15% (Box 7)",NOT(AND(LEN(D1230)=15,LEFT(D1230,1)="3",RIGHT(D1230,1)="3",ISNUMBER(--D1230)))),"Invalid/missing supplier VAT no; ","")&amp;IF(AND(L1230="Yes",K1230&lt;&gt;"Yes"),"VAT claimed without valid tax invoice; ","")&amp;IF(AND(L1230="Yes",ISNUMBER(SEARCH("blocked",G1230))),"Blocked input VAT claimed; ","")&amp;IF(AND(F1230="Import - VAT paid at customs (Box 8)",M1230=""),"Customs declaration no missing; ","")&amp;IF(AND(F1230="Import - Reverse charge (Box 9)",E1230="Saudi Arabia"),"RCM used for a local supplier; ","")&amp;IF(AND(L1230="Yes",NOT(OR(F1230="Standard domestic 15% (Box 7)",F1230="Import - VAT paid at customs (Box 8)",F1230="Import - Reverse charge (Box 9)"))),"VAT claimed on non-taxable category; ",""))</f>
        <v/>
      </c>
    </row>
    <row r="1231">
      <c r="A1231" s="17" t="n"/>
      <c r="B1231" s="14" t="n"/>
      <c r="C1231" s="14" t="n"/>
      <c r="D1231" s="16" t="n"/>
      <c r="E1231" s="14" t="n"/>
      <c r="F1231" s="14" t="n"/>
      <c r="G1231" s="14" t="n"/>
      <c r="H1231" s="19" t="n"/>
      <c r="I1231" s="19" t="n"/>
      <c r="J1231" s="34">
        <f>IF(A1231="","",H1231+I1231)</f>
        <v/>
      </c>
      <c r="K1231" s="14" t="n"/>
      <c r="L1231" s="14" t="n"/>
      <c r="M1231" s="14" t="n"/>
      <c r="N1231" s="14" t="n"/>
      <c r="O1231" s="20">
        <f>IF(A1231="","",SUMPRODUCT((A1231&gt;=Setup!$C$19:$C$30)*(A1231&lt;=Setup!$D$19:$D$30)*Setup!$A$19:$A$30))</f>
        <v/>
      </c>
      <c r="P1231" s="34">
        <f>IF(A1231="","",IF(OR(F1231="Standard domestic 15% (Box 7)",F1231="Import - VAT paid at customs (Box 8)",F1231="Import - Reverse charge (Box 9)"),ROUND(H1231*Setup!$B$9,2),0))</f>
        <v/>
      </c>
      <c r="Q1231" s="34">
        <f>IF(A1231="","",I1231-P1231)</f>
        <v/>
      </c>
      <c r="R1231" s="34">
        <f>IF(A1231="","",IF(L1231="Yes",I1231,0))</f>
        <v/>
      </c>
      <c r="S1231" s="34">
        <f>IF(A1231="","",IF(AND(L1231="Yes",K1231="Yes",NOT(ISNUMBER(SEARCH("blocked",G1231))),OR(F1231="Standard domestic 15% (Box 7)",F1231="Import - VAT paid at customs (Box 8)",F1231="Import - Reverse charge (Box 9)"),OR(F1231&lt;&gt;"Standard domestic 15% (Box 7)",AND(LEN(D1231)=15,LEFT(D1231,1)="3",RIGHT(D1231,1)="3",ISNUMBER(--D1231)))),I1231,0))</f>
        <v/>
      </c>
      <c r="T1231" s="34">
        <f>IF(A1231="","",R1231-S1231)</f>
        <v/>
      </c>
      <c r="U1231" s="23">
        <f>IF(A1231="","",IF(O1231=0,"Outside audit periods; ","")&amp;IF(F1231="","No VAT category; ","")&amp;IF(ABS(Q1231)&gt;Setup!$B$10,"VAT ≠ 15% × net; ","")&amp;IF(AND(F1231="Standard domestic 15% (Box 7)",NOT(AND(LEN(D1231)=15,LEFT(D1231,1)="3",RIGHT(D1231,1)="3",ISNUMBER(--D1231)))),"Invalid/missing supplier VAT no; ","")&amp;IF(AND(L1231="Yes",K1231&lt;&gt;"Yes"),"VAT claimed without valid tax invoice; ","")&amp;IF(AND(L1231="Yes",ISNUMBER(SEARCH("blocked",G1231))),"Blocked input VAT claimed; ","")&amp;IF(AND(F1231="Import - VAT paid at customs (Box 8)",M1231=""),"Customs declaration no missing; ","")&amp;IF(AND(F1231="Import - Reverse charge (Box 9)",E1231="Saudi Arabia"),"RCM used for a local supplier; ","")&amp;IF(AND(L1231="Yes",NOT(OR(F1231="Standard domestic 15% (Box 7)",F1231="Import - VAT paid at customs (Box 8)",F1231="Import - Reverse charge (Box 9)"))),"VAT claimed on non-taxable category; ",""))</f>
        <v/>
      </c>
    </row>
    <row r="1232">
      <c r="A1232" s="17" t="n"/>
      <c r="B1232" s="14" t="n"/>
      <c r="C1232" s="14" t="n"/>
      <c r="D1232" s="16" t="n"/>
      <c r="E1232" s="14" t="n"/>
      <c r="F1232" s="14" t="n"/>
      <c r="G1232" s="14" t="n"/>
      <c r="H1232" s="19" t="n"/>
      <c r="I1232" s="19" t="n"/>
      <c r="J1232" s="34">
        <f>IF(A1232="","",H1232+I1232)</f>
        <v/>
      </c>
      <c r="K1232" s="14" t="n"/>
      <c r="L1232" s="14" t="n"/>
      <c r="M1232" s="14" t="n"/>
      <c r="N1232" s="14" t="n"/>
      <c r="O1232" s="20">
        <f>IF(A1232="","",SUMPRODUCT((A1232&gt;=Setup!$C$19:$C$30)*(A1232&lt;=Setup!$D$19:$D$30)*Setup!$A$19:$A$30))</f>
        <v/>
      </c>
      <c r="P1232" s="34">
        <f>IF(A1232="","",IF(OR(F1232="Standard domestic 15% (Box 7)",F1232="Import - VAT paid at customs (Box 8)",F1232="Import - Reverse charge (Box 9)"),ROUND(H1232*Setup!$B$9,2),0))</f>
        <v/>
      </c>
      <c r="Q1232" s="34">
        <f>IF(A1232="","",I1232-P1232)</f>
        <v/>
      </c>
      <c r="R1232" s="34">
        <f>IF(A1232="","",IF(L1232="Yes",I1232,0))</f>
        <v/>
      </c>
      <c r="S1232" s="34">
        <f>IF(A1232="","",IF(AND(L1232="Yes",K1232="Yes",NOT(ISNUMBER(SEARCH("blocked",G1232))),OR(F1232="Standard domestic 15% (Box 7)",F1232="Import - VAT paid at customs (Box 8)",F1232="Import - Reverse charge (Box 9)"),OR(F1232&lt;&gt;"Standard domestic 15% (Box 7)",AND(LEN(D1232)=15,LEFT(D1232,1)="3",RIGHT(D1232,1)="3",ISNUMBER(--D1232)))),I1232,0))</f>
        <v/>
      </c>
      <c r="T1232" s="34">
        <f>IF(A1232="","",R1232-S1232)</f>
        <v/>
      </c>
      <c r="U1232" s="23">
        <f>IF(A1232="","",IF(O1232=0,"Outside audit periods; ","")&amp;IF(F1232="","No VAT category; ","")&amp;IF(ABS(Q1232)&gt;Setup!$B$10,"VAT ≠ 15% × net; ","")&amp;IF(AND(F1232="Standard domestic 15% (Box 7)",NOT(AND(LEN(D1232)=15,LEFT(D1232,1)="3",RIGHT(D1232,1)="3",ISNUMBER(--D1232)))),"Invalid/missing supplier VAT no; ","")&amp;IF(AND(L1232="Yes",K1232&lt;&gt;"Yes"),"VAT claimed without valid tax invoice; ","")&amp;IF(AND(L1232="Yes",ISNUMBER(SEARCH("blocked",G1232))),"Blocked input VAT claimed; ","")&amp;IF(AND(F1232="Import - VAT paid at customs (Box 8)",M1232=""),"Customs declaration no missing; ","")&amp;IF(AND(F1232="Import - Reverse charge (Box 9)",E1232="Saudi Arabia"),"RCM used for a local supplier; ","")&amp;IF(AND(L1232="Yes",NOT(OR(F1232="Standard domestic 15% (Box 7)",F1232="Import - VAT paid at customs (Box 8)",F1232="Import - Reverse charge (Box 9)"))),"VAT claimed on non-taxable category; ",""))</f>
        <v/>
      </c>
    </row>
    <row r="1233">
      <c r="A1233" s="17" t="n"/>
      <c r="B1233" s="14" t="n"/>
      <c r="C1233" s="14" t="n"/>
      <c r="D1233" s="16" t="n"/>
      <c r="E1233" s="14" t="n"/>
      <c r="F1233" s="14" t="n"/>
      <c r="G1233" s="14" t="n"/>
      <c r="H1233" s="19" t="n"/>
      <c r="I1233" s="19" t="n"/>
      <c r="J1233" s="34">
        <f>IF(A1233="","",H1233+I1233)</f>
        <v/>
      </c>
      <c r="K1233" s="14" t="n"/>
      <c r="L1233" s="14" t="n"/>
      <c r="M1233" s="14" t="n"/>
      <c r="N1233" s="14" t="n"/>
      <c r="O1233" s="20">
        <f>IF(A1233="","",SUMPRODUCT((A1233&gt;=Setup!$C$19:$C$30)*(A1233&lt;=Setup!$D$19:$D$30)*Setup!$A$19:$A$30))</f>
        <v/>
      </c>
      <c r="P1233" s="34">
        <f>IF(A1233="","",IF(OR(F1233="Standard domestic 15% (Box 7)",F1233="Import - VAT paid at customs (Box 8)",F1233="Import - Reverse charge (Box 9)"),ROUND(H1233*Setup!$B$9,2),0))</f>
        <v/>
      </c>
      <c r="Q1233" s="34">
        <f>IF(A1233="","",I1233-P1233)</f>
        <v/>
      </c>
      <c r="R1233" s="34">
        <f>IF(A1233="","",IF(L1233="Yes",I1233,0))</f>
        <v/>
      </c>
      <c r="S1233" s="34">
        <f>IF(A1233="","",IF(AND(L1233="Yes",K1233="Yes",NOT(ISNUMBER(SEARCH("blocked",G1233))),OR(F1233="Standard domestic 15% (Box 7)",F1233="Import - VAT paid at customs (Box 8)",F1233="Import - Reverse charge (Box 9)"),OR(F1233&lt;&gt;"Standard domestic 15% (Box 7)",AND(LEN(D1233)=15,LEFT(D1233,1)="3",RIGHT(D1233,1)="3",ISNUMBER(--D1233)))),I1233,0))</f>
        <v/>
      </c>
      <c r="T1233" s="34">
        <f>IF(A1233="","",R1233-S1233)</f>
        <v/>
      </c>
      <c r="U1233" s="23">
        <f>IF(A1233="","",IF(O1233=0,"Outside audit periods; ","")&amp;IF(F1233="","No VAT category; ","")&amp;IF(ABS(Q1233)&gt;Setup!$B$10,"VAT ≠ 15% × net; ","")&amp;IF(AND(F1233="Standard domestic 15% (Box 7)",NOT(AND(LEN(D1233)=15,LEFT(D1233,1)="3",RIGHT(D1233,1)="3",ISNUMBER(--D1233)))),"Invalid/missing supplier VAT no; ","")&amp;IF(AND(L1233="Yes",K1233&lt;&gt;"Yes"),"VAT claimed without valid tax invoice; ","")&amp;IF(AND(L1233="Yes",ISNUMBER(SEARCH("blocked",G1233))),"Blocked input VAT claimed; ","")&amp;IF(AND(F1233="Import - VAT paid at customs (Box 8)",M1233=""),"Customs declaration no missing; ","")&amp;IF(AND(F1233="Import - Reverse charge (Box 9)",E1233="Saudi Arabia"),"RCM used for a local supplier; ","")&amp;IF(AND(L1233="Yes",NOT(OR(F1233="Standard domestic 15% (Box 7)",F1233="Import - VAT paid at customs (Box 8)",F1233="Import - Reverse charge (Box 9)"))),"VAT claimed on non-taxable category; ",""))</f>
        <v/>
      </c>
    </row>
    <row r="1234">
      <c r="A1234" s="17" t="n"/>
      <c r="B1234" s="14" t="n"/>
      <c r="C1234" s="14" t="n"/>
      <c r="D1234" s="16" t="n"/>
      <c r="E1234" s="14" t="n"/>
      <c r="F1234" s="14" t="n"/>
      <c r="G1234" s="14" t="n"/>
      <c r="H1234" s="19" t="n"/>
      <c r="I1234" s="19" t="n"/>
      <c r="J1234" s="34">
        <f>IF(A1234="","",H1234+I1234)</f>
        <v/>
      </c>
      <c r="K1234" s="14" t="n"/>
      <c r="L1234" s="14" t="n"/>
      <c r="M1234" s="14" t="n"/>
      <c r="N1234" s="14" t="n"/>
      <c r="O1234" s="20">
        <f>IF(A1234="","",SUMPRODUCT((A1234&gt;=Setup!$C$19:$C$30)*(A1234&lt;=Setup!$D$19:$D$30)*Setup!$A$19:$A$30))</f>
        <v/>
      </c>
      <c r="P1234" s="34">
        <f>IF(A1234="","",IF(OR(F1234="Standard domestic 15% (Box 7)",F1234="Import - VAT paid at customs (Box 8)",F1234="Import - Reverse charge (Box 9)"),ROUND(H1234*Setup!$B$9,2),0))</f>
        <v/>
      </c>
      <c r="Q1234" s="34">
        <f>IF(A1234="","",I1234-P1234)</f>
        <v/>
      </c>
      <c r="R1234" s="34">
        <f>IF(A1234="","",IF(L1234="Yes",I1234,0))</f>
        <v/>
      </c>
      <c r="S1234" s="34">
        <f>IF(A1234="","",IF(AND(L1234="Yes",K1234="Yes",NOT(ISNUMBER(SEARCH("blocked",G1234))),OR(F1234="Standard domestic 15% (Box 7)",F1234="Import - VAT paid at customs (Box 8)",F1234="Import - Reverse charge (Box 9)"),OR(F1234&lt;&gt;"Standard domestic 15% (Box 7)",AND(LEN(D1234)=15,LEFT(D1234,1)="3",RIGHT(D1234,1)="3",ISNUMBER(--D1234)))),I1234,0))</f>
        <v/>
      </c>
      <c r="T1234" s="34">
        <f>IF(A1234="","",R1234-S1234)</f>
        <v/>
      </c>
      <c r="U1234" s="23">
        <f>IF(A1234="","",IF(O1234=0,"Outside audit periods; ","")&amp;IF(F1234="","No VAT category; ","")&amp;IF(ABS(Q1234)&gt;Setup!$B$10,"VAT ≠ 15% × net; ","")&amp;IF(AND(F1234="Standard domestic 15% (Box 7)",NOT(AND(LEN(D1234)=15,LEFT(D1234,1)="3",RIGHT(D1234,1)="3",ISNUMBER(--D1234)))),"Invalid/missing supplier VAT no; ","")&amp;IF(AND(L1234="Yes",K1234&lt;&gt;"Yes"),"VAT claimed without valid tax invoice; ","")&amp;IF(AND(L1234="Yes",ISNUMBER(SEARCH("blocked",G1234))),"Blocked input VAT claimed; ","")&amp;IF(AND(F1234="Import - VAT paid at customs (Box 8)",M1234=""),"Customs declaration no missing; ","")&amp;IF(AND(F1234="Import - Reverse charge (Box 9)",E1234="Saudi Arabia"),"RCM used for a local supplier; ","")&amp;IF(AND(L1234="Yes",NOT(OR(F1234="Standard domestic 15% (Box 7)",F1234="Import - VAT paid at customs (Box 8)",F1234="Import - Reverse charge (Box 9)"))),"VAT claimed on non-taxable category; ",""))</f>
        <v/>
      </c>
    </row>
    <row r="1235">
      <c r="A1235" s="17" t="n"/>
      <c r="B1235" s="14" t="n"/>
      <c r="C1235" s="14" t="n"/>
      <c r="D1235" s="16" t="n"/>
      <c r="E1235" s="14" t="n"/>
      <c r="F1235" s="14" t="n"/>
      <c r="G1235" s="14" t="n"/>
      <c r="H1235" s="19" t="n"/>
      <c r="I1235" s="19" t="n"/>
      <c r="J1235" s="34">
        <f>IF(A1235="","",H1235+I1235)</f>
        <v/>
      </c>
      <c r="K1235" s="14" t="n"/>
      <c r="L1235" s="14" t="n"/>
      <c r="M1235" s="14" t="n"/>
      <c r="N1235" s="14" t="n"/>
      <c r="O1235" s="20">
        <f>IF(A1235="","",SUMPRODUCT((A1235&gt;=Setup!$C$19:$C$30)*(A1235&lt;=Setup!$D$19:$D$30)*Setup!$A$19:$A$30))</f>
        <v/>
      </c>
      <c r="P1235" s="34">
        <f>IF(A1235="","",IF(OR(F1235="Standard domestic 15% (Box 7)",F1235="Import - VAT paid at customs (Box 8)",F1235="Import - Reverse charge (Box 9)"),ROUND(H1235*Setup!$B$9,2),0))</f>
        <v/>
      </c>
      <c r="Q1235" s="34">
        <f>IF(A1235="","",I1235-P1235)</f>
        <v/>
      </c>
      <c r="R1235" s="34">
        <f>IF(A1235="","",IF(L1235="Yes",I1235,0))</f>
        <v/>
      </c>
      <c r="S1235" s="34">
        <f>IF(A1235="","",IF(AND(L1235="Yes",K1235="Yes",NOT(ISNUMBER(SEARCH("blocked",G1235))),OR(F1235="Standard domestic 15% (Box 7)",F1235="Import - VAT paid at customs (Box 8)",F1235="Import - Reverse charge (Box 9)"),OR(F1235&lt;&gt;"Standard domestic 15% (Box 7)",AND(LEN(D1235)=15,LEFT(D1235,1)="3",RIGHT(D1235,1)="3",ISNUMBER(--D1235)))),I1235,0))</f>
        <v/>
      </c>
      <c r="T1235" s="34">
        <f>IF(A1235="","",R1235-S1235)</f>
        <v/>
      </c>
      <c r="U1235" s="23">
        <f>IF(A1235="","",IF(O1235=0,"Outside audit periods; ","")&amp;IF(F1235="","No VAT category; ","")&amp;IF(ABS(Q1235)&gt;Setup!$B$10,"VAT ≠ 15% × net; ","")&amp;IF(AND(F1235="Standard domestic 15% (Box 7)",NOT(AND(LEN(D1235)=15,LEFT(D1235,1)="3",RIGHT(D1235,1)="3",ISNUMBER(--D1235)))),"Invalid/missing supplier VAT no; ","")&amp;IF(AND(L1235="Yes",K1235&lt;&gt;"Yes"),"VAT claimed without valid tax invoice; ","")&amp;IF(AND(L1235="Yes",ISNUMBER(SEARCH("blocked",G1235))),"Blocked input VAT claimed; ","")&amp;IF(AND(F1235="Import - VAT paid at customs (Box 8)",M1235=""),"Customs declaration no missing; ","")&amp;IF(AND(F1235="Import - Reverse charge (Box 9)",E1235="Saudi Arabia"),"RCM used for a local supplier; ","")&amp;IF(AND(L1235="Yes",NOT(OR(F1235="Standard domestic 15% (Box 7)",F1235="Import - VAT paid at customs (Box 8)",F1235="Import - Reverse charge (Box 9)"))),"VAT claimed on non-taxable category; ",""))</f>
        <v/>
      </c>
    </row>
    <row r="1236">
      <c r="A1236" s="17" t="n"/>
      <c r="B1236" s="14" t="n"/>
      <c r="C1236" s="14" t="n"/>
      <c r="D1236" s="16" t="n"/>
      <c r="E1236" s="14" t="n"/>
      <c r="F1236" s="14" t="n"/>
      <c r="G1236" s="14" t="n"/>
      <c r="H1236" s="19" t="n"/>
      <c r="I1236" s="19" t="n"/>
      <c r="J1236" s="34">
        <f>IF(A1236="","",H1236+I1236)</f>
        <v/>
      </c>
      <c r="K1236" s="14" t="n"/>
      <c r="L1236" s="14" t="n"/>
      <c r="M1236" s="14" t="n"/>
      <c r="N1236" s="14" t="n"/>
      <c r="O1236" s="20">
        <f>IF(A1236="","",SUMPRODUCT((A1236&gt;=Setup!$C$19:$C$30)*(A1236&lt;=Setup!$D$19:$D$30)*Setup!$A$19:$A$30))</f>
        <v/>
      </c>
      <c r="P1236" s="34">
        <f>IF(A1236="","",IF(OR(F1236="Standard domestic 15% (Box 7)",F1236="Import - VAT paid at customs (Box 8)",F1236="Import - Reverse charge (Box 9)"),ROUND(H1236*Setup!$B$9,2),0))</f>
        <v/>
      </c>
      <c r="Q1236" s="34">
        <f>IF(A1236="","",I1236-P1236)</f>
        <v/>
      </c>
      <c r="R1236" s="34">
        <f>IF(A1236="","",IF(L1236="Yes",I1236,0))</f>
        <v/>
      </c>
      <c r="S1236" s="34">
        <f>IF(A1236="","",IF(AND(L1236="Yes",K1236="Yes",NOT(ISNUMBER(SEARCH("blocked",G1236))),OR(F1236="Standard domestic 15% (Box 7)",F1236="Import - VAT paid at customs (Box 8)",F1236="Import - Reverse charge (Box 9)"),OR(F1236&lt;&gt;"Standard domestic 15% (Box 7)",AND(LEN(D1236)=15,LEFT(D1236,1)="3",RIGHT(D1236,1)="3",ISNUMBER(--D1236)))),I1236,0))</f>
        <v/>
      </c>
      <c r="T1236" s="34">
        <f>IF(A1236="","",R1236-S1236)</f>
        <v/>
      </c>
      <c r="U1236" s="23">
        <f>IF(A1236="","",IF(O1236=0,"Outside audit periods; ","")&amp;IF(F1236="","No VAT category; ","")&amp;IF(ABS(Q1236)&gt;Setup!$B$10,"VAT ≠ 15% × net; ","")&amp;IF(AND(F1236="Standard domestic 15% (Box 7)",NOT(AND(LEN(D1236)=15,LEFT(D1236,1)="3",RIGHT(D1236,1)="3",ISNUMBER(--D1236)))),"Invalid/missing supplier VAT no; ","")&amp;IF(AND(L1236="Yes",K1236&lt;&gt;"Yes"),"VAT claimed without valid tax invoice; ","")&amp;IF(AND(L1236="Yes",ISNUMBER(SEARCH("blocked",G1236))),"Blocked input VAT claimed; ","")&amp;IF(AND(F1236="Import - VAT paid at customs (Box 8)",M1236=""),"Customs declaration no missing; ","")&amp;IF(AND(F1236="Import - Reverse charge (Box 9)",E1236="Saudi Arabia"),"RCM used for a local supplier; ","")&amp;IF(AND(L1236="Yes",NOT(OR(F1236="Standard domestic 15% (Box 7)",F1236="Import - VAT paid at customs (Box 8)",F1236="Import - Reverse charge (Box 9)"))),"VAT claimed on non-taxable category; ",""))</f>
        <v/>
      </c>
    </row>
    <row r="1237">
      <c r="A1237" s="17" t="n"/>
      <c r="B1237" s="14" t="n"/>
      <c r="C1237" s="14" t="n"/>
      <c r="D1237" s="16" t="n"/>
      <c r="E1237" s="14" t="n"/>
      <c r="F1237" s="14" t="n"/>
      <c r="G1237" s="14" t="n"/>
      <c r="H1237" s="19" t="n"/>
      <c r="I1237" s="19" t="n"/>
      <c r="J1237" s="34">
        <f>IF(A1237="","",H1237+I1237)</f>
        <v/>
      </c>
      <c r="K1237" s="14" t="n"/>
      <c r="L1237" s="14" t="n"/>
      <c r="M1237" s="14" t="n"/>
      <c r="N1237" s="14" t="n"/>
      <c r="O1237" s="20">
        <f>IF(A1237="","",SUMPRODUCT((A1237&gt;=Setup!$C$19:$C$30)*(A1237&lt;=Setup!$D$19:$D$30)*Setup!$A$19:$A$30))</f>
        <v/>
      </c>
      <c r="P1237" s="34">
        <f>IF(A1237="","",IF(OR(F1237="Standard domestic 15% (Box 7)",F1237="Import - VAT paid at customs (Box 8)",F1237="Import - Reverse charge (Box 9)"),ROUND(H1237*Setup!$B$9,2),0))</f>
        <v/>
      </c>
      <c r="Q1237" s="34">
        <f>IF(A1237="","",I1237-P1237)</f>
        <v/>
      </c>
      <c r="R1237" s="34">
        <f>IF(A1237="","",IF(L1237="Yes",I1237,0))</f>
        <v/>
      </c>
      <c r="S1237" s="34">
        <f>IF(A1237="","",IF(AND(L1237="Yes",K1237="Yes",NOT(ISNUMBER(SEARCH("blocked",G1237))),OR(F1237="Standard domestic 15% (Box 7)",F1237="Import - VAT paid at customs (Box 8)",F1237="Import - Reverse charge (Box 9)"),OR(F1237&lt;&gt;"Standard domestic 15% (Box 7)",AND(LEN(D1237)=15,LEFT(D1237,1)="3",RIGHT(D1237,1)="3",ISNUMBER(--D1237)))),I1237,0))</f>
        <v/>
      </c>
      <c r="T1237" s="34">
        <f>IF(A1237="","",R1237-S1237)</f>
        <v/>
      </c>
      <c r="U1237" s="23">
        <f>IF(A1237="","",IF(O1237=0,"Outside audit periods; ","")&amp;IF(F1237="","No VAT category; ","")&amp;IF(ABS(Q1237)&gt;Setup!$B$10,"VAT ≠ 15% × net; ","")&amp;IF(AND(F1237="Standard domestic 15% (Box 7)",NOT(AND(LEN(D1237)=15,LEFT(D1237,1)="3",RIGHT(D1237,1)="3",ISNUMBER(--D1237)))),"Invalid/missing supplier VAT no; ","")&amp;IF(AND(L1237="Yes",K1237&lt;&gt;"Yes"),"VAT claimed without valid tax invoice; ","")&amp;IF(AND(L1237="Yes",ISNUMBER(SEARCH("blocked",G1237))),"Blocked input VAT claimed; ","")&amp;IF(AND(F1237="Import - VAT paid at customs (Box 8)",M1237=""),"Customs declaration no missing; ","")&amp;IF(AND(F1237="Import - Reverse charge (Box 9)",E1237="Saudi Arabia"),"RCM used for a local supplier; ","")&amp;IF(AND(L1237="Yes",NOT(OR(F1237="Standard domestic 15% (Box 7)",F1237="Import - VAT paid at customs (Box 8)",F1237="Import - Reverse charge (Box 9)"))),"VAT claimed on non-taxable category; ",""))</f>
        <v/>
      </c>
    </row>
    <row r="1238">
      <c r="A1238" s="17" t="n"/>
      <c r="B1238" s="14" t="n"/>
      <c r="C1238" s="14" t="n"/>
      <c r="D1238" s="16" t="n"/>
      <c r="E1238" s="14" t="n"/>
      <c r="F1238" s="14" t="n"/>
      <c r="G1238" s="14" t="n"/>
      <c r="H1238" s="19" t="n"/>
      <c r="I1238" s="19" t="n"/>
      <c r="J1238" s="34">
        <f>IF(A1238="","",H1238+I1238)</f>
        <v/>
      </c>
      <c r="K1238" s="14" t="n"/>
      <c r="L1238" s="14" t="n"/>
      <c r="M1238" s="14" t="n"/>
      <c r="N1238" s="14" t="n"/>
      <c r="O1238" s="20">
        <f>IF(A1238="","",SUMPRODUCT((A1238&gt;=Setup!$C$19:$C$30)*(A1238&lt;=Setup!$D$19:$D$30)*Setup!$A$19:$A$30))</f>
        <v/>
      </c>
      <c r="P1238" s="34">
        <f>IF(A1238="","",IF(OR(F1238="Standard domestic 15% (Box 7)",F1238="Import - VAT paid at customs (Box 8)",F1238="Import - Reverse charge (Box 9)"),ROUND(H1238*Setup!$B$9,2),0))</f>
        <v/>
      </c>
      <c r="Q1238" s="34">
        <f>IF(A1238="","",I1238-P1238)</f>
        <v/>
      </c>
      <c r="R1238" s="34">
        <f>IF(A1238="","",IF(L1238="Yes",I1238,0))</f>
        <v/>
      </c>
      <c r="S1238" s="34">
        <f>IF(A1238="","",IF(AND(L1238="Yes",K1238="Yes",NOT(ISNUMBER(SEARCH("blocked",G1238))),OR(F1238="Standard domestic 15% (Box 7)",F1238="Import - VAT paid at customs (Box 8)",F1238="Import - Reverse charge (Box 9)"),OR(F1238&lt;&gt;"Standard domestic 15% (Box 7)",AND(LEN(D1238)=15,LEFT(D1238,1)="3",RIGHT(D1238,1)="3",ISNUMBER(--D1238)))),I1238,0))</f>
        <v/>
      </c>
      <c r="T1238" s="34">
        <f>IF(A1238="","",R1238-S1238)</f>
        <v/>
      </c>
      <c r="U1238" s="23">
        <f>IF(A1238="","",IF(O1238=0,"Outside audit periods; ","")&amp;IF(F1238="","No VAT category; ","")&amp;IF(ABS(Q1238)&gt;Setup!$B$10,"VAT ≠ 15% × net; ","")&amp;IF(AND(F1238="Standard domestic 15% (Box 7)",NOT(AND(LEN(D1238)=15,LEFT(D1238,1)="3",RIGHT(D1238,1)="3",ISNUMBER(--D1238)))),"Invalid/missing supplier VAT no; ","")&amp;IF(AND(L1238="Yes",K1238&lt;&gt;"Yes"),"VAT claimed without valid tax invoice; ","")&amp;IF(AND(L1238="Yes",ISNUMBER(SEARCH("blocked",G1238))),"Blocked input VAT claimed; ","")&amp;IF(AND(F1238="Import - VAT paid at customs (Box 8)",M1238=""),"Customs declaration no missing; ","")&amp;IF(AND(F1238="Import - Reverse charge (Box 9)",E1238="Saudi Arabia"),"RCM used for a local supplier; ","")&amp;IF(AND(L1238="Yes",NOT(OR(F1238="Standard domestic 15% (Box 7)",F1238="Import - VAT paid at customs (Box 8)",F1238="Import - Reverse charge (Box 9)"))),"VAT claimed on non-taxable category; ",""))</f>
        <v/>
      </c>
    </row>
    <row r="1239">
      <c r="A1239" s="17" t="n"/>
      <c r="B1239" s="14" t="n"/>
      <c r="C1239" s="14" t="n"/>
      <c r="D1239" s="16" t="n"/>
      <c r="E1239" s="14" t="n"/>
      <c r="F1239" s="14" t="n"/>
      <c r="G1239" s="14" t="n"/>
      <c r="H1239" s="19" t="n"/>
      <c r="I1239" s="19" t="n"/>
      <c r="J1239" s="34">
        <f>IF(A1239="","",H1239+I1239)</f>
        <v/>
      </c>
      <c r="K1239" s="14" t="n"/>
      <c r="L1239" s="14" t="n"/>
      <c r="M1239" s="14" t="n"/>
      <c r="N1239" s="14" t="n"/>
      <c r="O1239" s="20">
        <f>IF(A1239="","",SUMPRODUCT((A1239&gt;=Setup!$C$19:$C$30)*(A1239&lt;=Setup!$D$19:$D$30)*Setup!$A$19:$A$30))</f>
        <v/>
      </c>
      <c r="P1239" s="34">
        <f>IF(A1239="","",IF(OR(F1239="Standard domestic 15% (Box 7)",F1239="Import - VAT paid at customs (Box 8)",F1239="Import - Reverse charge (Box 9)"),ROUND(H1239*Setup!$B$9,2),0))</f>
        <v/>
      </c>
      <c r="Q1239" s="34">
        <f>IF(A1239="","",I1239-P1239)</f>
        <v/>
      </c>
      <c r="R1239" s="34">
        <f>IF(A1239="","",IF(L1239="Yes",I1239,0))</f>
        <v/>
      </c>
      <c r="S1239" s="34">
        <f>IF(A1239="","",IF(AND(L1239="Yes",K1239="Yes",NOT(ISNUMBER(SEARCH("blocked",G1239))),OR(F1239="Standard domestic 15% (Box 7)",F1239="Import - VAT paid at customs (Box 8)",F1239="Import - Reverse charge (Box 9)"),OR(F1239&lt;&gt;"Standard domestic 15% (Box 7)",AND(LEN(D1239)=15,LEFT(D1239,1)="3",RIGHT(D1239,1)="3",ISNUMBER(--D1239)))),I1239,0))</f>
        <v/>
      </c>
      <c r="T1239" s="34">
        <f>IF(A1239="","",R1239-S1239)</f>
        <v/>
      </c>
      <c r="U1239" s="23">
        <f>IF(A1239="","",IF(O1239=0,"Outside audit periods; ","")&amp;IF(F1239="","No VAT category; ","")&amp;IF(ABS(Q1239)&gt;Setup!$B$10,"VAT ≠ 15% × net; ","")&amp;IF(AND(F1239="Standard domestic 15% (Box 7)",NOT(AND(LEN(D1239)=15,LEFT(D1239,1)="3",RIGHT(D1239,1)="3",ISNUMBER(--D1239)))),"Invalid/missing supplier VAT no; ","")&amp;IF(AND(L1239="Yes",K1239&lt;&gt;"Yes"),"VAT claimed without valid tax invoice; ","")&amp;IF(AND(L1239="Yes",ISNUMBER(SEARCH("blocked",G1239))),"Blocked input VAT claimed; ","")&amp;IF(AND(F1239="Import - VAT paid at customs (Box 8)",M1239=""),"Customs declaration no missing; ","")&amp;IF(AND(F1239="Import - Reverse charge (Box 9)",E1239="Saudi Arabia"),"RCM used for a local supplier; ","")&amp;IF(AND(L1239="Yes",NOT(OR(F1239="Standard domestic 15% (Box 7)",F1239="Import - VAT paid at customs (Box 8)",F1239="Import - Reverse charge (Box 9)"))),"VAT claimed on non-taxable category; ",""))</f>
        <v/>
      </c>
    </row>
    <row r="1240">
      <c r="A1240" s="17" t="n"/>
      <c r="B1240" s="14" t="n"/>
      <c r="C1240" s="14" t="n"/>
      <c r="D1240" s="16" t="n"/>
      <c r="E1240" s="14" t="n"/>
      <c r="F1240" s="14" t="n"/>
      <c r="G1240" s="14" t="n"/>
      <c r="H1240" s="19" t="n"/>
      <c r="I1240" s="19" t="n"/>
      <c r="J1240" s="34">
        <f>IF(A1240="","",H1240+I1240)</f>
        <v/>
      </c>
      <c r="K1240" s="14" t="n"/>
      <c r="L1240" s="14" t="n"/>
      <c r="M1240" s="14" t="n"/>
      <c r="N1240" s="14" t="n"/>
      <c r="O1240" s="20">
        <f>IF(A1240="","",SUMPRODUCT((A1240&gt;=Setup!$C$19:$C$30)*(A1240&lt;=Setup!$D$19:$D$30)*Setup!$A$19:$A$30))</f>
        <v/>
      </c>
      <c r="P1240" s="34">
        <f>IF(A1240="","",IF(OR(F1240="Standard domestic 15% (Box 7)",F1240="Import - VAT paid at customs (Box 8)",F1240="Import - Reverse charge (Box 9)"),ROUND(H1240*Setup!$B$9,2),0))</f>
        <v/>
      </c>
      <c r="Q1240" s="34">
        <f>IF(A1240="","",I1240-P1240)</f>
        <v/>
      </c>
      <c r="R1240" s="34">
        <f>IF(A1240="","",IF(L1240="Yes",I1240,0))</f>
        <v/>
      </c>
      <c r="S1240" s="34">
        <f>IF(A1240="","",IF(AND(L1240="Yes",K1240="Yes",NOT(ISNUMBER(SEARCH("blocked",G1240))),OR(F1240="Standard domestic 15% (Box 7)",F1240="Import - VAT paid at customs (Box 8)",F1240="Import - Reverse charge (Box 9)"),OR(F1240&lt;&gt;"Standard domestic 15% (Box 7)",AND(LEN(D1240)=15,LEFT(D1240,1)="3",RIGHT(D1240,1)="3",ISNUMBER(--D1240)))),I1240,0))</f>
        <v/>
      </c>
      <c r="T1240" s="34">
        <f>IF(A1240="","",R1240-S1240)</f>
        <v/>
      </c>
      <c r="U1240" s="23">
        <f>IF(A1240="","",IF(O1240=0,"Outside audit periods; ","")&amp;IF(F1240="","No VAT category; ","")&amp;IF(ABS(Q1240)&gt;Setup!$B$10,"VAT ≠ 15% × net; ","")&amp;IF(AND(F1240="Standard domestic 15% (Box 7)",NOT(AND(LEN(D1240)=15,LEFT(D1240,1)="3",RIGHT(D1240,1)="3",ISNUMBER(--D1240)))),"Invalid/missing supplier VAT no; ","")&amp;IF(AND(L1240="Yes",K1240&lt;&gt;"Yes"),"VAT claimed without valid tax invoice; ","")&amp;IF(AND(L1240="Yes",ISNUMBER(SEARCH("blocked",G1240))),"Blocked input VAT claimed; ","")&amp;IF(AND(F1240="Import - VAT paid at customs (Box 8)",M1240=""),"Customs declaration no missing; ","")&amp;IF(AND(F1240="Import - Reverse charge (Box 9)",E1240="Saudi Arabia"),"RCM used for a local supplier; ","")&amp;IF(AND(L1240="Yes",NOT(OR(F1240="Standard domestic 15% (Box 7)",F1240="Import - VAT paid at customs (Box 8)",F1240="Import - Reverse charge (Box 9)"))),"VAT claimed on non-taxable category; ",""))</f>
        <v/>
      </c>
    </row>
    <row r="1241">
      <c r="A1241" s="17" t="n"/>
      <c r="B1241" s="14" t="n"/>
      <c r="C1241" s="14" t="n"/>
      <c r="D1241" s="16" t="n"/>
      <c r="E1241" s="14" t="n"/>
      <c r="F1241" s="14" t="n"/>
      <c r="G1241" s="14" t="n"/>
      <c r="H1241" s="19" t="n"/>
      <c r="I1241" s="19" t="n"/>
      <c r="J1241" s="34">
        <f>IF(A1241="","",H1241+I1241)</f>
        <v/>
      </c>
      <c r="K1241" s="14" t="n"/>
      <c r="L1241" s="14" t="n"/>
      <c r="M1241" s="14" t="n"/>
      <c r="N1241" s="14" t="n"/>
      <c r="O1241" s="20">
        <f>IF(A1241="","",SUMPRODUCT((A1241&gt;=Setup!$C$19:$C$30)*(A1241&lt;=Setup!$D$19:$D$30)*Setup!$A$19:$A$30))</f>
        <v/>
      </c>
      <c r="P1241" s="34">
        <f>IF(A1241="","",IF(OR(F1241="Standard domestic 15% (Box 7)",F1241="Import - VAT paid at customs (Box 8)",F1241="Import - Reverse charge (Box 9)"),ROUND(H1241*Setup!$B$9,2),0))</f>
        <v/>
      </c>
      <c r="Q1241" s="34">
        <f>IF(A1241="","",I1241-P1241)</f>
        <v/>
      </c>
      <c r="R1241" s="34">
        <f>IF(A1241="","",IF(L1241="Yes",I1241,0))</f>
        <v/>
      </c>
      <c r="S1241" s="34">
        <f>IF(A1241="","",IF(AND(L1241="Yes",K1241="Yes",NOT(ISNUMBER(SEARCH("blocked",G1241))),OR(F1241="Standard domestic 15% (Box 7)",F1241="Import - VAT paid at customs (Box 8)",F1241="Import - Reverse charge (Box 9)"),OR(F1241&lt;&gt;"Standard domestic 15% (Box 7)",AND(LEN(D1241)=15,LEFT(D1241,1)="3",RIGHT(D1241,1)="3",ISNUMBER(--D1241)))),I1241,0))</f>
        <v/>
      </c>
      <c r="T1241" s="34">
        <f>IF(A1241="","",R1241-S1241)</f>
        <v/>
      </c>
      <c r="U1241" s="23">
        <f>IF(A1241="","",IF(O1241=0,"Outside audit periods; ","")&amp;IF(F1241="","No VAT category; ","")&amp;IF(ABS(Q1241)&gt;Setup!$B$10,"VAT ≠ 15% × net; ","")&amp;IF(AND(F1241="Standard domestic 15% (Box 7)",NOT(AND(LEN(D1241)=15,LEFT(D1241,1)="3",RIGHT(D1241,1)="3",ISNUMBER(--D1241)))),"Invalid/missing supplier VAT no; ","")&amp;IF(AND(L1241="Yes",K1241&lt;&gt;"Yes"),"VAT claimed without valid tax invoice; ","")&amp;IF(AND(L1241="Yes",ISNUMBER(SEARCH("blocked",G1241))),"Blocked input VAT claimed; ","")&amp;IF(AND(F1241="Import - VAT paid at customs (Box 8)",M1241=""),"Customs declaration no missing; ","")&amp;IF(AND(F1241="Import - Reverse charge (Box 9)",E1241="Saudi Arabia"),"RCM used for a local supplier; ","")&amp;IF(AND(L1241="Yes",NOT(OR(F1241="Standard domestic 15% (Box 7)",F1241="Import - VAT paid at customs (Box 8)",F1241="Import - Reverse charge (Box 9)"))),"VAT claimed on non-taxable category; ",""))</f>
        <v/>
      </c>
    </row>
    <row r="1242">
      <c r="A1242" s="17" t="n"/>
      <c r="B1242" s="14" t="n"/>
      <c r="C1242" s="14" t="n"/>
      <c r="D1242" s="16" t="n"/>
      <c r="E1242" s="14" t="n"/>
      <c r="F1242" s="14" t="n"/>
      <c r="G1242" s="14" t="n"/>
      <c r="H1242" s="19" t="n"/>
      <c r="I1242" s="19" t="n"/>
      <c r="J1242" s="34">
        <f>IF(A1242="","",H1242+I1242)</f>
        <v/>
      </c>
      <c r="K1242" s="14" t="n"/>
      <c r="L1242" s="14" t="n"/>
      <c r="M1242" s="14" t="n"/>
      <c r="N1242" s="14" t="n"/>
      <c r="O1242" s="20">
        <f>IF(A1242="","",SUMPRODUCT((A1242&gt;=Setup!$C$19:$C$30)*(A1242&lt;=Setup!$D$19:$D$30)*Setup!$A$19:$A$30))</f>
        <v/>
      </c>
      <c r="P1242" s="34">
        <f>IF(A1242="","",IF(OR(F1242="Standard domestic 15% (Box 7)",F1242="Import - VAT paid at customs (Box 8)",F1242="Import - Reverse charge (Box 9)"),ROUND(H1242*Setup!$B$9,2),0))</f>
        <v/>
      </c>
      <c r="Q1242" s="34">
        <f>IF(A1242="","",I1242-P1242)</f>
        <v/>
      </c>
      <c r="R1242" s="34">
        <f>IF(A1242="","",IF(L1242="Yes",I1242,0))</f>
        <v/>
      </c>
      <c r="S1242" s="34">
        <f>IF(A1242="","",IF(AND(L1242="Yes",K1242="Yes",NOT(ISNUMBER(SEARCH("blocked",G1242))),OR(F1242="Standard domestic 15% (Box 7)",F1242="Import - VAT paid at customs (Box 8)",F1242="Import - Reverse charge (Box 9)"),OR(F1242&lt;&gt;"Standard domestic 15% (Box 7)",AND(LEN(D1242)=15,LEFT(D1242,1)="3",RIGHT(D1242,1)="3",ISNUMBER(--D1242)))),I1242,0))</f>
        <v/>
      </c>
      <c r="T1242" s="34">
        <f>IF(A1242="","",R1242-S1242)</f>
        <v/>
      </c>
      <c r="U1242" s="23">
        <f>IF(A1242="","",IF(O1242=0,"Outside audit periods; ","")&amp;IF(F1242="","No VAT category; ","")&amp;IF(ABS(Q1242)&gt;Setup!$B$10,"VAT ≠ 15% × net; ","")&amp;IF(AND(F1242="Standard domestic 15% (Box 7)",NOT(AND(LEN(D1242)=15,LEFT(D1242,1)="3",RIGHT(D1242,1)="3",ISNUMBER(--D1242)))),"Invalid/missing supplier VAT no; ","")&amp;IF(AND(L1242="Yes",K1242&lt;&gt;"Yes"),"VAT claimed without valid tax invoice; ","")&amp;IF(AND(L1242="Yes",ISNUMBER(SEARCH("blocked",G1242))),"Blocked input VAT claimed; ","")&amp;IF(AND(F1242="Import - VAT paid at customs (Box 8)",M1242=""),"Customs declaration no missing; ","")&amp;IF(AND(F1242="Import - Reverse charge (Box 9)",E1242="Saudi Arabia"),"RCM used for a local supplier; ","")&amp;IF(AND(L1242="Yes",NOT(OR(F1242="Standard domestic 15% (Box 7)",F1242="Import - VAT paid at customs (Box 8)",F1242="Import - Reverse charge (Box 9)"))),"VAT claimed on non-taxable category; ",""))</f>
        <v/>
      </c>
    </row>
    <row r="1243">
      <c r="A1243" s="17" t="n"/>
      <c r="B1243" s="14" t="n"/>
      <c r="C1243" s="14" t="n"/>
      <c r="D1243" s="16" t="n"/>
      <c r="E1243" s="14" t="n"/>
      <c r="F1243" s="14" t="n"/>
      <c r="G1243" s="14" t="n"/>
      <c r="H1243" s="19" t="n"/>
      <c r="I1243" s="19" t="n"/>
      <c r="J1243" s="34">
        <f>IF(A1243="","",H1243+I1243)</f>
        <v/>
      </c>
      <c r="K1243" s="14" t="n"/>
      <c r="L1243" s="14" t="n"/>
      <c r="M1243" s="14" t="n"/>
      <c r="N1243" s="14" t="n"/>
      <c r="O1243" s="20">
        <f>IF(A1243="","",SUMPRODUCT((A1243&gt;=Setup!$C$19:$C$30)*(A1243&lt;=Setup!$D$19:$D$30)*Setup!$A$19:$A$30))</f>
        <v/>
      </c>
      <c r="P1243" s="34">
        <f>IF(A1243="","",IF(OR(F1243="Standard domestic 15% (Box 7)",F1243="Import - VAT paid at customs (Box 8)",F1243="Import - Reverse charge (Box 9)"),ROUND(H1243*Setup!$B$9,2),0))</f>
        <v/>
      </c>
      <c r="Q1243" s="34">
        <f>IF(A1243="","",I1243-P1243)</f>
        <v/>
      </c>
      <c r="R1243" s="34">
        <f>IF(A1243="","",IF(L1243="Yes",I1243,0))</f>
        <v/>
      </c>
      <c r="S1243" s="34">
        <f>IF(A1243="","",IF(AND(L1243="Yes",K1243="Yes",NOT(ISNUMBER(SEARCH("blocked",G1243))),OR(F1243="Standard domestic 15% (Box 7)",F1243="Import - VAT paid at customs (Box 8)",F1243="Import - Reverse charge (Box 9)"),OR(F1243&lt;&gt;"Standard domestic 15% (Box 7)",AND(LEN(D1243)=15,LEFT(D1243,1)="3",RIGHT(D1243,1)="3",ISNUMBER(--D1243)))),I1243,0))</f>
        <v/>
      </c>
      <c r="T1243" s="34">
        <f>IF(A1243="","",R1243-S1243)</f>
        <v/>
      </c>
      <c r="U1243" s="23">
        <f>IF(A1243="","",IF(O1243=0,"Outside audit periods; ","")&amp;IF(F1243="","No VAT category; ","")&amp;IF(ABS(Q1243)&gt;Setup!$B$10,"VAT ≠ 15% × net; ","")&amp;IF(AND(F1243="Standard domestic 15% (Box 7)",NOT(AND(LEN(D1243)=15,LEFT(D1243,1)="3",RIGHT(D1243,1)="3",ISNUMBER(--D1243)))),"Invalid/missing supplier VAT no; ","")&amp;IF(AND(L1243="Yes",K1243&lt;&gt;"Yes"),"VAT claimed without valid tax invoice; ","")&amp;IF(AND(L1243="Yes",ISNUMBER(SEARCH("blocked",G1243))),"Blocked input VAT claimed; ","")&amp;IF(AND(F1243="Import - VAT paid at customs (Box 8)",M1243=""),"Customs declaration no missing; ","")&amp;IF(AND(F1243="Import - Reverse charge (Box 9)",E1243="Saudi Arabia"),"RCM used for a local supplier; ","")&amp;IF(AND(L1243="Yes",NOT(OR(F1243="Standard domestic 15% (Box 7)",F1243="Import - VAT paid at customs (Box 8)",F1243="Import - Reverse charge (Box 9)"))),"VAT claimed on non-taxable category; ",""))</f>
        <v/>
      </c>
    </row>
    <row r="1244">
      <c r="A1244" s="17" t="n"/>
      <c r="B1244" s="14" t="n"/>
      <c r="C1244" s="14" t="n"/>
      <c r="D1244" s="16" t="n"/>
      <c r="E1244" s="14" t="n"/>
      <c r="F1244" s="14" t="n"/>
      <c r="G1244" s="14" t="n"/>
      <c r="H1244" s="19" t="n"/>
      <c r="I1244" s="19" t="n"/>
      <c r="J1244" s="34">
        <f>IF(A1244="","",H1244+I1244)</f>
        <v/>
      </c>
      <c r="K1244" s="14" t="n"/>
      <c r="L1244" s="14" t="n"/>
      <c r="M1244" s="14" t="n"/>
      <c r="N1244" s="14" t="n"/>
      <c r="O1244" s="20">
        <f>IF(A1244="","",SUMPRODUCT((A1244&gt;=Setup!$C$19:$C$30)*(A1244&lt;=Setup!$D$19:$D$30)*Setup!$A$19:$A$30))</f>
        <v/>
      </c>
      <c r="P1244" s="34">
        <f>IF(A1244="","",IF(OR(F1244="Standard domestic 15% (Box 7)",F1244="Import - VAT paid at customs (Box 8)",F1244="Import - Reverse charge (Box 9)"),ROUND(H1244*Setup!$B$9,2),0))</f>
        <v/>
      </c>
      <c r="Q1244" s="34">
        <f>IF(A1244="","",I1244-P1244)</f>
        <v/>
      </c>
      <c r="R1244" s="34">
        <f>IF(A1244="","",IF(L1244="Yes",I1244,0))</f>
        <v/>
      </c>
      <c r="S1244" s="34">
        <f>IF(A1244="","",IF(AND(L1244="Yes",K1244="Yes",NOT(ISNUMBER(SEARCH("blocked",G1244))),OR(F1244="Standard domestic 15% (Box 7)",F1244="Import - VAT paid at customs (Box 8)",F1244="Import - Reverse charge (Box 9)"),OR(F1244&lt;&gt;"Standard domestic 15% (Box 7)",AND(LEN(D1244)=15,LEFT(D1244,1)="3",RIGHT(D1244,1)="3",ISNUMBER(--D1244)))),I1244,0))</f>
        <v/>
      </c>
      <c r="T1244" s="34">
        <f>IF(A1244="","",R1244-S1244)</f>
        <v/>
      </c>
      <c r="U1244" s="23">
        <f>IF(A1244="","",IF(O1244=0,"Outside audit periods; ","")&amp;IF(F1244="","No VAT category; ","")&amp;IF(ABS(Q1244)&gt;Setup!$B$10,"VAT ≠ 15% × net; ","")&amp;IF(AND(F1244="Standard domestic 15% (Box 7)",NOT(AND(LEN(D1244)=15,LEFT(D1244,1)="3",RIGHT(D1244,1)="3",ISNUMBER(--D1244)))),"Invalid/missing supplier VAT no; ","")&amp;IF(AND(L1244="Yes",K1244&lt;&gt;"Yes"),"VAT claimed without valid tax invoice; ","")&amp;IF(AND(L1244="Yes",ISNUMBER(SEARCH("blocked",G1244))),"Blocked input VAT claimed; ","")&amp;IF(AND(F1244="Import - VAT paid at customs (Box 8)",M1244=""),"Customs declaration no missing; ","")&amp;IF(AND(F1244="Import - Reverse charge (Box 9)",E1244="Saudi Arabia"),"RCM used for a local supplier; ","")&amp;IF(AND(L1244="Yes",NOT(OR(F1244="Standard domestic 15% (Box 7)",F1244="Import - VAT paid at customs (Box 8)",F1244="Import - Reverse charge (Box 9)"))),"VAT claimed on non-taxable category; ",""))</f>
        <v/>
      </c>
    </row>
    <row r="1245">
      <c r="A1245" s="17" t="n"/>
      <c r="B1245" s="14" t="n"/>
      <c r="C1245" s="14" t="n"/>
      <c r="D1245" s="16" t="n"/>
      <c r="E1245" s="14" t="n"/>
      <c r="F1245" s="14" t="n"/>
      <c r="G1245" s="14" t="n"/>
      <c r="H1245" s="19" t="n"/>
      <c r="I1245" s="19" t="n"/>
      <c r="J1245" s="34">
        <f>IF(A1245="","",H1245+I1245)</f>
        <v/>
      </c>
      <c r="K1245" s="14" t="n"/>
      <c r="L1245" s="14" t="n"/>
      <c r="M1245" s="14" t="n"/>
      <c r="N1245" s="14" t="n"/>
      <c r="O1245" s="20">
        <f>IF(A1245="","",SUMPRODUCT((A1245&gt;=Setup!$C$19:$C$30)*(A1245&lt;=Setup!$D$19:$D$30)*Setup!$A$19:$A$30))</f>
        <v/>
      </c>
      <c r="P1245" s="34">
        <f>IF(A1245="","",IF(OR(F1245="Standard domestic 15% (Box 7)",F1245="Import - VAT paid at customs (Box 8)",F1245="Import - Reverse charge (Box 9)"),ROUND(H1245*Setup!$B$9,2),0))</f>
        <v/>
      </c>
      <c r="Q1245" s="34">
        <f>IF(A1245="","",I1245-P1245)</f>
        <v/>
      </c>
      <c r="R1245" s="34">
        <f>IF(A1245="","",IF(L1245="Yes",I1245,0))</f>
        <v/>
      </c>
      <c r="S1245" s="34">
        <f>IF(A1245="","",IF(AND(L1245="Yes",K1245="Yes",NOT(ISNUMBER(SEARCH("blocked",G1245))),OR(F1245="Standard domestic 15% (Box 7)",F1245="Import - VAT paid at customs (Box 8)",F1245="Import - Reverse charge (Box 9)"),OR(F1245&lt;&gt;"Standard domestic 15% (Box 7)",AND(LEN(D1245)=15,LEFT(D1245,1)="3",RIGHT(D1245,1)="3",ISNUMBER(--D1245)))),I1245,0))</f>
        <v/>
      </c>
      <c r="T1245" s="34">
        <f>IF(A1245="","",R1245-S1245)</f>
        <v/>
      </c>
      <c r="U1245" s="23">
        <f>IF(A1245="","",IF(O1245=0,"Outside audit periods; ","")&amp;IF(F1245="","No VAT category; ","")&amp;IF(ABS(Q1245)&gt;Setup!$B$10,"VAT ≠ 15% × net; ","")&amp;IF(AND(F1245="Standard domestic 15% (Box 7)",NOT(AND(LEN(D1245)=15,LEFT(D1245,1)="3",RIGHT(D1245,1)="3",ISNUMBER(--D1245)))),"Invalid/missing supplier VAT no; ","")&amp;IF(AND(L1245="Yes",K1245&lt;&gt;"Yes"),"VAT claimed without valid tax invoice; ","")&amp;IF(AND(L1245="Yes",ISNUMBER(SEARCH("blocked",G1245))),"Blocked input VAT claimed; ","")&amp;IF(AND(F1245="Import - VAT paid at customs (Box 8)",M1245=""),"Customs declaration no missing; ","")&amp;IF(AND(F1245="Import - Reverse charge (Box 9)",E1245="Saudi Arabia"),"RCM used for a local supplier; ","")&amp;IF(AND(L1245="Yes",NOT(OR(F1245="Standard domestic 15% (Box 7)",F1245="Import - VAT paid at customs (Box 8)",F1245="Import - Reverse charge (Box 9)"))),"VAT claimed on non-taxable category; ",""))</f>
        <v/>
      </c>
    </row>
    <row r="1246">
      <c r="A1246" s="17" t="n"/>
      <c r="B1246" s="14" t="n"/>
      <c r="C1246" s="14" t="n"/>
      <c r="D1246" s="16" t="n"/>
      <c r="E1246" s="14" t="n"/>
      <c r="F1246" s="14" t="n"/>
      <c r="G1246" s="14" t="n"/>
      <c r="H1246" s="19" t="n"/>
      <c r="I1246" s="19" t="n"/>
      <c r="J1246" s="34">
        <f>IF(A1246="","",H1246+I1246)</f>
        <v/>
      </c>
      <c r="K1246" s="14" t="n"/>
      <c r="L1246" s="14" t="n"/>
      <c r="M1246" s="14" t="n"/>
      <c r="N1246" s="14" t="n"/>
      <c r="O1246" s="20">
        <f>IF(A1246="","",SUMPRODUCT((A1246&gt;=Setup!$C$19:$C$30)*(A1246&lt;=Setup!$D$19:$D$30)*Setup!$A$19:$A$30))</f>
        <v/>
      </c>
      <c r="P1246" s="34">
        <f>IF(A1246="","",IF(OR(F1246="Standard domestic 15% (Box 7)",F1246="Import - VAT paid at customs (Box 8)",F1246="Import - Reverse charge (Box 9)"),ROUND(H1246*Setup!$B$9,2),0))</f>
        <v/>
      </c>
      <c r="Q1246" s="34">
        <f>IF(A1246="","",I1246-P1246)</f>
        <v/>
      </c>
      <c r="R1246" s="34">
        <f>IF(A1246="","",IF(L1246="Yes",I1246,0))</f>
        <v/>
      </c>
      <c r="S1246" s="34">
        <f>IF(A1246="","",IF(AND(L1246="Yes",K1246="Yes",NOT(ISNUMBER(SEARCH("blocked",G1246))),OR(F1246="Standard domestic 15% (Box 7)",F1246="Import - VAT paid at customs (Box 8)",F1246="Import - Reverse charge (Box 9)"),OR(F1246&lt;&gt;"Standard domestic 15% (Box 7)",AND(LEN(D1246)=15,LEFT(D1246,1)="3",RIGHT(D1246,1)="3",ISNUMBER(--D1246)))),I1246,0))</f>
        <v/>
      </c>
      <c r="T1246" s="34">
        <f>IF(A1246="","",R1246-S1246)</f>
        <v/>
      </c>
      <c r="U1246" s="23">
        <f>IF(A1246="","",IF(O1246=0,"Outside audit periods; ","")&amp;IF(F1246="","No VAT category; ","")&amp;IF(ABS(Q1246)&gt;Setup!$B$10,"VAT ≠ 15% × net; ","")&amp;IF(AND(F1246="Standard domestic 15% (Box 7)",NOT(AND(LEN(D1246)=15,LEFT(D1246,1)="3",RIGHT(D1246,1)="3",ISNUMBER(--D1246)))),"Invalid/missing supplier VAT no; ","")&amp;IF(AND(L1246="Yes",K1246&lt;&gt;"Yes"),"VAT claimed without valid tax invoice; ","")&amp;IF(AND(L1246="Yes",ISNUMBER(SEARCH("blocked",G1246))),"Blocked input VAT claimed; ","")&amp;IF(AND(F1246="Import - VAT paid at customs (Box 8)",M1246=""),"Customs declaration no missing; ","")&amp;IF(AND(F1246="Import - Reverse charge (Box 9)",E1246="Saudi Arabia"),"RCM used for a local supplier; ","")&amp;IF(AND(L1246="Yes",NOT(OR(F1246="Standard domestic 15% (Box 7)",F1246="Import - VAT paid at customs (Box 8)",F1246="Import - Reverse charge (Box 9)"))),"VAT claimed on non-taxable category; ",""))</f>
        <v/>
      </c>
    </row>
    <row r="1247">
      <c r="A1247" s="17" t="n"/>
      <c r="B1247" s="14" t="n"/>
      <c r="C1247" s="14" t="n"/>
      <c r="D1247" s="16" t="n"/>
      <c r="E1247" s="14" t="n"/>
      <c r="F1247" s="14" t="n"/>
      <c r="G1247" s="14" t="n"/>
      <c r="H1247" s="19" t="n"/>
      <c r="I1247" s="19" t="n"/>
      <c r="J1247" s="34">
        <f>IF(A1247="","",H1247+I1247)</f>
        <v/>
      </c>
      <c r="K1247" s="14" t="n"/>
      <c r="L1247" s="14" t="n"/>
      <c r="M1247" s="14" t="n"/>
      <c r="N1247" s="14" t="n"/>
      <c r="O1247" s="20">
        <f>IF(A1247="","",SUMPRODUCT((A1247&gt;=Setup!$C$19:$C$30)*(A1247&lt;=Setup!$D$19:$D$30)*Setup!$A$19:$A$30))</f>
        <v/>
      </c>
      <c r="P1247" s="34">
        <f>IF(A1247="","",IF(OR(F1247="Standard domestic 15% (Box 7)",F1247="Import - VAT paid at customs (Box 8)",F1247="Import - Reverse charge (Box 9)"),ROUND(H1247*Setup!$B$9,2),0))</f>
        <v/>
      </c>
      <c r="Q1247" s="34">
        <f>IF(A1247="","",I1247-P1247)</f>
        <v/>
      </c>
      <c r="R1247" s="34">
        <f>IF(A1247="","",IF(L1247="Yes",I1247,0))</f>
        <v/>
      </c>
      <c r="S1247" s="34">
        <f>IF(A1247="","",IF(AND(L1247="Yes",K1247="Yes",NOT(ISNUMBER(SEARCH("blocked",G1247))),OR(F1247="Standard domestic 15% (Box 7)",F1247="Import - VAT paid at customs (Box 8)",F1247="Import - Reverse charge (Box 9)"),OR(F1247&lt;&gt;"Standard domestic 15% (Box 7)",AND(LEN(D1247)=15,LEFT(D1247,1)="3",RIGHT(D1247,1)="3",ISNUMBER(--D1247)))),I1247,0))</f>
        <v/>
      </c>
      <c r="T1247" s="34">
        <f>IF(A1247="","",R1247-S1247)</f>
        <v/>
      </c>
      <c r="U1247" s="23">
        <f>IF(A1247="","",IF(O1247=0,"Outside audit periods; ","")&amp;IF(F1247="","No VAT category; ","")&amp;IF(ABS(Q1247)&gt;Setup!$B$10,"VAT ≠ 15% × net; ","")&amp;IF(AND(F1247="Standard domestic 15% (Box 7)",NOT(AND(LEN(D1247)=15,LEFT(D1247,1)="3",RIGHT(D1247,1)="3",ISNUMBER(--D1247)))),"Invalid/missing supplier VAT no; ","")&amp;IF(AND(L1247="Yes",K1247&lt;&gt;"Yes"),"VAT claimed without valid tax invoice; ","")&amp;IF(AND(L1247="Yes",ISNUMBER(SEARCH("blocked",G1247))),"Blocked input VAT claimed; ","")&amp;IF(AND(F1247="Import - VAT paid at customs (Box 8)",M1247=""),"Customs declaration no missing; ","")&amp;IF(AND(F1247="Import - Reverse charge (Box 9)",E1247="Saudi Arabia"),"RCM used for a local supplier; ","")&amp;IF(AND(L1247="Yes",NOT(OR(F1247="Standard domestic 15% (Box 7)",F1247="Import - VAT paid at customs (Box 8)",F1247="Import - Reverse charge (Box 9)"))),"VAT claimed on non-taxable category; ",""))</f>
        <v/>
      </c>
    </row>
    <row r="1248">
      <c r="A1248" s="17" t="n"/>
      <c r="B1248" s="14" t="n"/>
      <c r="C1248" s="14" t="n"/>
      <c r="D1248" s="16" t="n"/>
      <c r="E1248" s="14" t="n"/>
      <c r="F1248" s="14" t="n"/>
      <c r="G1248" s="14" t="n"/>
      <c r="H1248" s="19" t="n"/>
      <c r="I1248" s="19" t="n"/>
      <c r="J1248" s="34">
        <f>IF(A1248="","",H1248+I1248)</f>
        <v/>
      </c>
      <c r="K1248" s="14" t="n"/>
      <c r="L1248" s="14" t="n"/>
      <c r="M1248" s="14" t="n"/>
      <c r="N1248" s="14" t="n"/>
      <c r="O1248" s="20">
        <f>IF(A1248="","",SUMPRODUCT((A1248&gt;=Setup!$C$19:$C$30)*(A1248&lt;=Setup!$D$19:$D$30)*Setup!$A$19:$A$30))</f>
        <v/>
      </c>
      <c r="P1248" s="34">
        <f>IF(A1248="","",IF(OR(F1248="Standard domestic 15% (Box 7)",F1248="Import - VAT paid at customs (Box 8)",F1248="Import - Reverse charge (Box 9)"),ROUND(H1248*Setup!$B$9,2),0))</f>
        <v/>
      </c>
      <c r="Q1248" s="34">
        <f>IF(A1248="","",I1248-P1248)</f>
        <v/>
      </c>
      <c r="R1248" s="34">
        <f>IF(A1248="","",IF(L1248="Yes",I1248,0))</f>
        <v/>
      </c>
      <c r="S1248" s="34">
        <f>IF(A1248="","",IF(AND(L1248="Yes",K1248="Yes",NOT(ISNUMBER(SEARCH("blocked",G1248))),OR(F1248="Standard domestic 15% (Box 7)",F1248="Import - VAT paid at customs (Box 8)",F1248="Import - Reverse charge (Box 9)"),OR(F1248&lt;&gt;"Standard domestic 15% (Box 7)",AND(LEN(D1248)=15,LEFT(D1248,1)="3",RIGHT(D1248,1)="3",ISNUMBER(--D1248)))),I1248,0))</f>
        <v/>
      </c>
      <c r="T1248" s="34">
        <f>IF(A1248="","",R1248-S1248)</f>
        <v/>
      </c>
      <c r="U1248" s="23">
        <f>IF(A1248="","",IF(O1248=0,"Outside audit periods; ","")&amp;IF(F1248="","No VAT category; ","")&amp;IF(ABS(Q1248)&gt;Setup!$B$10,"VAT ≠ 15% × net; ","")&amp;IF(AND(F1248="Standard domestic 15% (Box 7)",NOT(AND(LEN(D1248)=15,LEFT(D1248,1)="3",RIGHT(D1248,1)="3",ISNUMBER(--D1248)))),"Invalid/missing supplier VAT no; ","")&amp;IF(AND(L1248="Yes",K1248&lt;&gt;"Yes"),"VAT claimed without valid tax invoice; ","")&amp;IF(AND(L1248="Yes",ISNUMBER(SEARCH("blocked",G1248))),"Blocked input VAT claimed; ","")&amp;IF(AND(F1248="Import - VAT paid at customs (Box 8)",M1248=""),"Customs declaration no missing; ","")&amp;IF(AND(F1248="Import - Reverse charge (Box 9)",E1248="Saudi Arabia"),"RCM used for a local supplier; ","")&amp;IF(AND(L1248="Yes",NOT(OR(F1248="Standard domestic 15% (Box 7)",F1248="Import - VAT paid at customs (Box 8)",F1248="Import - Reverse charge (Box 9)"))),"VAT claimed on non-taxable category; ",""))</f>
        <v/>
      </c>
    </row>
    <row r="1249">
      <c r="A1249" s="17" t="n"/>
      <c r="B1249" s="14" t="n"/>
      <c r="C1249" s="14" t="n"/>
      <c r="D1249" s="16" t="n"/>
      <c r="E1249" s="14" t="n"/>
      <c r="F1249" s="14" t="n"/>
      <c r="G1249" s="14" t="n"/>
      <c r="H1249" s="19" t="n"/>
      <c r="I1249" s="19" t="n"/>
      <c r="J1249" s="34">
        <f>IF(A1249="","",H1249+I1249)</f>
        <v/>
      </c>
      <c r="K1249" s="14" t="n"/>
      <c r="L1249" s="14" t="n"/>
      <c r="M1249" s="14" t="n"/>
      <c r="N1249" s="14" t="n"/>
      <c r="O1249" s="20">
        <f>IF(A1249="","",SUMPRODUCT((A1249&gt;=Setup!$C$19:$C$30)*(A1249&lt;=Setup!$D$19:$D$30)*Setup!$A$19:$A$30))</f>
        <v/>
      </c>
      <c r="P1249" s="34">
        <f>IF(A1249="","",IF(OR(F1249="Standard domestic 15% (Box 7)",F1249="Import - VAT paid at customs (Box 8)",F1249="Import - Reverse charge (Box 9)"),ROUND(H1249*Setup!$B$9,2),0))</f>
        <v/>
      </c>
      <c r="Q1249" s="34">
        <f>IF(A1249="","",I1249-P1249)</f>
        <v/>
      </c>
      <c r="R1249" s="34">
        <f>IF(A1249="","",IF(L1249="Yes",I1249,0))</f>
        <v/>
      </c>
      <c r="S1249" s="34">
        <f>IF(A1249="","",IF(AND(L1249="Yes",K1249="Yes",NOT(ISNUMBER(SEARCH("blocked",G1249))),OR(F1249="Standard domestic 15% (Box 7)",F1249="Import - VAT paid at customs (Box 8)",F1249="Import - Reverse charge (Box 9)"),OR(F1249&lt;&gt;"Standard domestic 15% (Box 7)",AND(LEN(D1249)=15,LEFT(D1249,1)="3",RIGHT(D1249,1)="3",ISNUMBER(--D1249)))),I1249,0))</f>
        <v/>
      </c>
      <c r="T1249" s="34">
        <f>IF(A1249="","",R1249-S1249)</f>
        <v/>
      </c>
      <c r="U1249" s="23">
        <f>IF(A1249="","",IF(O1249=0,"Outside audit periods; ","")&amp;IF(F1249="","No VAT category; ","")&amp;IF(ABS(Q1249)&gt;Setup!$B$10,"VAT ≠ 15% × net; ","")&amp;IF(AND(F1249="Standard domestic 15% (Box 7)",NOT(AND(LEN(D1249)=15,LEFT(D1249,1)="3",RIGHT(D1249,1)="3",ISNUMBER(--D1249)))),"Invalid/missing supplier VAT no; ","")&amp;IF(AND(L1249="Yes",K1249&lt;&gt;"Yes"),"VAT claimed without valid tax invoice; ","")&amp;IF(AND(L1249="Yes",ISNUMBER(SEARCH("blocked",G1249))),"Blocked input VAT claimed; ","")&amp;IF(AND(F1249="Import - VAT paid at customs (Box 8)",M1249=""),"Customs declaration no missing; ","")&amp;IF(AND(F1249="Import - Reverse charge (Box 9)",E1249="Saudi Arabia"),"RCM used for a local supplier; ","")&amp;IF(AND(L1249="Yes",NOT(OR(F1249="Standard domestic 15% (Box 7)",F1249="Import - VAT paid at customs (Box 8)",F1249="Import - Reverse charge (Box 9)"))),"VAT claimed on non-taxable category; ",""))</f>
        <v/>
      </c>
    </row>
    <row r="1250">
      <c r="A1250" s="17" t="n"/>
      <c r="B1250" s="14" t="n"/>
      <c r="C1250" s="14" t="n"/>
      <c r="D1250" s="16" t="n"/>
      <c r="E1250" s="14" t="n"/>
      <c r="F1250" s="14" t="n"/>
      <c r="G1250" s="14" t="n"/>
      <c r="H1250" s="19" t="n"/>
      <c r="I1250" s="19" t="n"/>
      <c r="J1250" s="34">
        <f>IF(A1250="","",H1250+I1250)</f>
        <v/>
      </c>
      <c r="K1250" s="14" t="n"/>
      <c r="L1250" s="14" t="n"/>
      <c r="M1250" s="14" t="n"/>
      <c r="N1250" s="14" t="n"/>
      <c r="O1250" s="20">
        <f>IF(A1250="","",SUMPRODUCT((A1250&gt;=Setup!$C$19:$C$30)*(A1250&lt;=Setup!$D$19:$D$30)*Setup!$A$19:$A$30))</f>
        <v/>
      </c>
      <c r="P1250" s="34">
        <f>IF(A1250="","",IF(OR(F1250="Standard domestic 15% (Box 7)",F1250="Import - VAT paid at customs (Box 8)",F1250="Import - Reverse charge (Box 9)"),ROUND(H1250*Setup!$B$9,2),0))</f>
        <v/>
      </c>
      <c r="Q1250" s="34">
        <f>IF(A1250="","",I1250-P1250)</f>
        <v/>
      </c>
      <c r="R1250" s="34">
        <f>IF(A1250="","",IF(L1250="Yes",I1250,0))</f>
        <v/>
      </c>
      <c r="S1250" s="34">
        <f>IF(A1250="","",IF(AND(L1250="Yes",K1250="Yes",NOT(ISNUMBER(SEARCH("blocked",G1250))),OR(F1250="Standard domestic 15% (Box 7)",F1250="Import - VAT paid at customs (Box 8)",F1250="Import - Reverse charge (Box 9)"),OR(F1250&lt;&gt;"Standard domestic 15% (Box 7)",AND(LEN(D1250)=15,LEFT(D1250,1)="3",RIGHT(D1250,1)="3",ISNUMBER(--D1250)))),I1250,0))</f>
        <v/>
      </c>
      <c r="T1250" s="34">
        <f>IF(A1250="","",R1250-S1250)</f>
        <v/>
      </c>
      <c r="U1250" s="23">
        <f>IF(A1250="","",IF(O1250=0,"Outside audit periods; ","")&amp;IF(F1250="","No VAT category; ","")&amp;IF(ABS(Q1250)&gt;Setup!$B$10,"VAT ≠ 15% × net; ","")&amp;IF(AND(F1250="Standard domestic 15% (Box 7)",NOT(AND(LEN(D1250)=15,LEFT(D1250,1)="3",RIGHT(D1250,1)="3",ISNUMBER(--D1250)))),"Invalid/missing supplier VAT no; ","")&amp;IF(AND(L1250="Yes",K1250&lt;&gt;"Yes"),"VAT claimed without valid tax invoice; ","")&amp;IF(AND(L1250="Yes",ISNUMBER(SEARCH("blocked",G1250))),"Blocked input VAT claimed; ","")&amp;IF(AND(F1250="Import - VAT paid at customs (Box 8)",M1250=""),"Customs declaration no missing; ","")&amp;IF(AND(F1250="Import - Reverse charge (Box 9)",E1250="Saudi Arabia"),"RCM used for a local supplier; ","")&amp;IF(AND(L1250="Yes",NOT(OR(F1250="Standard domestic 15% (Box 7)",F1250="Import - VAT paid at customs (Box 8)",F1250="Import - Reverse charge (Box 9)"))),"VAT claimed on non-taxable category; ",""))</f>
        <v/>
      </c>
    </row>
    <row r="1251">
      <c r="A1251" s="17" t="n"/>
      <c r="B1251" s="14" t="n"/>
      <c r="C1251" s="14" t="n"/>
      <c r="D1251" s="16" t="n"/>
      <c r="E1251" s="14" t="n"/>
      <c r="F1251" s="14" t="n"/>
      <c r="G1251" s="14" t="n"/>
      <c r="H1251" s="19" t="n"/>
      <c r="I1251" s="19" t="n"/>
      <c r="J1251" s="34">
        <f>IF(A1251="","",H1251+I1251)</f>
        <v/>
      </c>
      <c r="K1251" s="14" t="n"/>
      <c r="L1251" s="14" t="n"/>
      <c r="M1251" s="14" t="n"/>
      <c r="N1251" s="14" t="n"/>
      <c r="O1251" s="20">
        <f>IF(A1251="","",SUMPRODUCT((A1251&gt;=Setup!$C$19:$C$30)*(A1251&lt;=Setup!$D$19:$D$30)*Setup!$A$19:$A$30))</f>
        <v/>
      </c>
      <c r="P1251" s="34">
        <f>IF(A1251="","",IF(OR(F1251="Standard domestic 15% (Box 7)",F1251="Import - VAT paid at customs (Box 8)",F1251="Import - Reverse charge (Box 9)"),ROUND(H1251*Setup!$B$9,2),0))</f>
        <v/>
      </c>
      <c r="Q1251" s="34">
        <f>IF(A1251="","",I1251-P1251)</f>
        <v/>
      </c>
      <c r="R1251" s="34">
        <f>IF(A1251="","",IF(L1251="Yes",I1251,0))</f>
        <v/>
      </c>
      <c r="S1251" s="34">
        <f>IF(A1251="","",IF(AND(L1251="Yes",K1251="Yes",NOT(ISNUMBER(SEARCH("blocked",G1251))),OR(F1251="Standard domestic 15% (Box 7)",F1251="Import - VAT paid at customs (Box 8)",F1251="Import - Reverse charge (Box 9)"),OR(F1251&lt;&gt;"Standard domestic 15% (Box 7)",AND(LEN(D1251)=15,LEFT(D1251,1)="3",RIGHT(D1251,1)="3",ISNUMBER(--D1251)))),I1251,0))</f>
        <v/>
      </c>
      <c r="T1251" s="34">
        <f>IF(A1251="","",R1251-S1251)</f>
        <v/>
      </c>
      <c r="U1251" s="23">
        <f>IF(A1251="","",IF(O1251=0,"Outside audit periods; ","")&amp;IF(F1251="","No VAT category; ","")&amp;IF(ABS(Q1251)&gt;Setup!$B$10,"VAT ≠ 15% × net; ","")&amp;IF(AND(F1251="Standard domestic 15% (Box 7)",NOT(AND(LEN(D1251)=15,LEFT(D1251,1)="3",RIGHT(D1251,1)="3",ISNUMBER(--D1251)))),"Invalid/missing supplier VAT no; ","")&amp;IF(AND(L1251="Yes",K1251&lt;&gt;"Yes"),"VAT claimed without valid tax invoice; ","")&amp;IF(AND(L1251="Yes",ISNUMBER(SEARCH("blocked",G1251))),"Blocked input VAT claimed; ","")&amp;IF(AND(F1251="Import - VAT paid at customs (Box 8)",M1251=""),"Customs declaration no missing; ","")&amp;IF(AND(F1251="Import - Reverse charge (Box 9)",E1251="Saudi Arabia"),"RCM used for a local supplier; ","")&amp;IF(AND(L1251="Yes",NOT(OR(F1251="Standard domestic 15% (Box 7)",F1251="Import - VAT paid at customs (Box 8)",F1251="Import - Reverse charge (Box 9)"))),"VAT claimed on non-taxable category; ",""))</f>
        <v/>
      </c>
    </row>
    <row r="1252">
      <c r="A1252" s="17" t="n"/>
      <c r="B1252" s="14" t="n"/>
      <c r="C1252" s="14" t="n"/>
      <c r="D1252" s="16" t="n"/>
      <c r="E1252" s="14" t="n"/>
      <c r="F1252" s="14" t="n"/>
      <c r="G1252" s="14" t="n"/>
      <c r="H1252" s="19" t="n"/>
      <c r="I1252" s="19" t="n"/>
      <c r="J1252" s="34">
        <f>IF(A1252="","",H1252+I1252)</f>
        <v/>
      </c>
      <c r="K1252" s="14" t="n"/>
      <c r="L1252" s="14" t="n"/>
      <c r="M1252" s="14" t="n"/>
      <c r="N1252" s="14" t="n"/>
      <c r="O1252" s="20">
        <f>IF(A1252="","",SUMPRODUCT((A1252&gt;=Setup!$C$19:$C$30)*(A1252&lt;=Setup!$D$19:$D$30)*Setup!$A$19:$A$30))</f>
        <v/>
      </c>
      <c r="P1252" s="34">
        <f>IF(A1252="","",IF(OR(F1252="Standard domestic 15% (Box 7)",F1252="Import - VAT paid at customs (Box 8)",F1252="Import - Reverse charge (Box 9)"),ROUND(H1252*Setup!$B$9,2),0))</f>
        <v/>
      </c>
      <c r="Q1252" s="34">
        <f>IF(A1252="","",I1252-P1252)</f>
        <v/>
      </c>
      <c r="R1252" s="34">
        <f>IF(A1252="","",IF(L1252="Yes",I1252,0))</f>
        <v/>
      </c>
      <c r="S1252" s="34">
        <f>IF(A1252="","",IF(AND(L1252="Yes",K1252="Yes",NOT(ISNUMBER(SEARCH("blocked",G1252))),OR(F1252="Standard domestic 15% (Box 7)",F1252="Import - VAT paid at customs (Box 8)",F1252="Import - Reverse charge (Box 9)"),OR(F1252&lt;&gt;"Standard domestic 15% (Box 7)",AND(LEN(D1252)=15,LEFT(D1252,1)="3",RIGHT(D1252,1)="3",ISNUMBER(--D1252)))),I1252,0))</f>
        <v/>
      </c>
      <c r="T1252" s="34">
        <f>IF(A1252="","",R1252-S1252)</f>
        <v/>
      </c>
      <c r="U1252" s="23">
        <f>IF(A1252="","",IF(O1252=0,"Outside audit periods; ","")&amp;IF(F1252="","No VAT category; ","")&amp;IF(ABS(Q1252)&gt;Setup!$B$10,"VAT ≠ 15% × net; ","")&amp;IF(AND(F1252="Standard domestic 15% (Box 7)",NOT(AND(LEN(D1252)=15,LEFT(D1252,1)="3",RIGHT(D1252,1)="3",ISNUMBER(--D1252)))),"Invalid/missing supplier VAT no; ","")&amp;IF(AND(L1252="Yes",K1252&lt;&gt;"Yes"),"VAT claimed without valid tax invoice; ","")&amp;IF(AND(L1252="Yes",ISNUMBER(SEARCH("blocked",G1252))),"Blocked input VAT claimed; ","")&amp;IF(AND(F1252="Import - VAT paid at customs (Box 8)",M1252=""),"Customs declaration no missing; ","")&amp;IF(AND(F1252="Import - Reverse charge (Box 9)",E1252="Saudi Arabia"),"RCM used for a local supplier; ","")&amp;IF(AND(L1252="Yes",NOT(OR(F1252="Standard domestic 15% (Box 7)",F1252="Import - VAT paid at customs (Box 8)",F1252="Import - Reverse charge (Box 9)"))),"VAT claimed on non-taxable category; ",""))</f>
        <v/>
      </c>
    </row>
    <row r="1253">
      <c r="A1253" s="17" t="n"/>
      <c r="B1253" s="14" t="n"/>
      <c r="C1253" s="14" t="n"/>
      <c r="D1253" s="16" t="n"/>
      <c r="E1253" s="14" t="n"/>
      <c r="F1253" s="14" t="n"/>
      <c r="G1253" s="14" t="n"/>
      <c r="H1253" s="19" t="n"/>
      <c r="I1253" s="19" t="n"/>
      <c r="J1253" s="34">
        <f>IF(A1253="","",H1253+I1253)</f>
        <v/>
      </c>
      <c r="K1253" s="14" t="n"/>
      <c r="L1253" s="14" t="n"/>
      <c r="M1253" s="14" t="n"/>
      <c r="N1253" s="14" t="n"/>
      <c r="O1253" s="20">
        <f>IF(A1253="","",SUMPRODUCT((A1253&gt;=Setup!$C$19:$C$30)*(A1253&lt;=Setup!$D$19:$D$30)*Setup!$A$19:$A$30))</f>
        <v/>
      </c>
      <c r="P1253" s="34">
        <f>IF(A1253="","",IF(OR(F1253="Standard domestic 15% (Box 7)",F1253="Import - VAT paid at customs (Box 8)",F1253="Import - Reverse charge (Box 9)"),ROUND(H1253*Setup!$B$9,2),0))</f>
        <v/>
      </c>
      <c r="Q1253" s="34">
        <f>IF(A1253="","",I1253-P1253)</f>
        <v/>
      </c>
      <c r="R1253" s="34">
        <f>IF(A1253="","",IF(L1253="Yes",I1253,0))</f>
        <v/>
      </c>
      <c r="S1253" s="34">
        <f>IF(A1253="","",IF(AND(L1253="Yes",K1253="Yes",NOT(ISNUMBER(SEARCH("blocked",G1253))),OR(F1253="Standard domestic 15% (Box 7)",F1253="Import - VAT paid at customs (Box 8)",F1253="Import - Reverse charge (Box 9)"),OR(F1253&lt;&gt;"Standard domestic 15% (Box 7)",AND(LEN(D1253)=15,LEFT(D1253,1)="3",RIGHT(D1253,1)="3",ISNUMBER(--D1253)))),I1253,0))</f>
        <v/>
      </c>
      <c r="T1253" s="34">
        <f>IF(A1253="","",R1253-S1253)</f>
        <v/>
      </c>
      <c r="U1253" s="23">
        <f>IF(A1253="","",IF(O1253=0,"Outside audit periods; ","")&amp;IF(F1253="","No VAT category; ","")&amp;IF(ABS(Q1253)&gt;Setup!$B$10,"VAT ≠ 15% × net; ","")&amp;IF(AND(F1253="Standard domestic 15% (Box 7)",NOT(AND(LEN(D1253)=15,LEFT(D1253,1)="3",RIGHT(D1253,1)="3",ISNUMBER(--D1253)))),"Invalid/missing supplier VAT no; ","")&amp;IF(AND(L1253="Yes",K1253&lt;&gt;"Yes"),"VAT claimed without valid tax invoice; ","")&amp;IF(AND(L1253="Yes",ISNUMBER(SEARCH("blocked",G1253))),"Blocked input VAT claimed; ","")&amp;IF(AND(F1253="Import - VAT paid at customs (Box 8)",M1253=""),"Customs declaration no missing; ","")&amp;IF(AND(F1253="Import - Reverse charge (Box 9)",E1253="Saudi Arabia"),"RCM used for a local supplier; ","")&amp;IF(AND(L1253="Yes",NOT(OR(F1253="Standard domestic 15% (Box 7)",F1253="Import - VAT paid at customs (Box 8)",F1253="Import - Reverse charge (Box 9)"))),"VAT claimed on non-taxable category; ",""))</f>
        <v/>
      </c>
    </row>
    <row r="1254">
      <c r="A1254" s="17" t="n"/>
      <c r="B1254" s="14" t="n"/>
      <c r="C1254" s="14" t="n"/>
      <c r="D1254" s="16" t="n"/>
      <c r="E1254" s="14" t="n"/>
      <c r="F1254" s="14" t="n"/>
      <c r="G1254" s="14" t="n"/>
      <c r="H1254" s="19" t="n"/>
      <c r="I1254" s="19" t="n"/>
      <c r="J1254" s="34">
        <f>IF(A1254="","",H1254+I1254)</f>
        <v/>
      </c>
      <c r="K1254" s="14" t="n"/>
      <c r="L1254" s="14" t="n"/>
      <c r="M1254" s="14" t="n"/>
      <c r="N1254" s="14" t="n"/>
      <c r="O1254" s="20">
        <f>IF(A1254="","",SUMPRODUCT((A1254&gt;=Setup!$C$19:$C$30)*(A1254&lt;=Setup!$D$19:$D$30)*Setup!$A$19:$A$30))</f>
        <v/>
      </c>
      <c r="P1254" s="34">
        <f>IF(A1254="","",IF(OR(F1254="Standard domestic 15% (Box 7)",F1254="Import - VAT paid at customs (Box 8)",F1254="Import - Reverse charge (Box 9)"),ROUND(H1254*Setup!$B$9,2),0))</f>
        <v/>
      </c>
      <c r="Q1254" s="34">
        <f>IF(A1254="","",I1254-P1254)</f>
        <v/>
      </c>
      <c r="R1254" s="34">
        <f>IF(A1254="","",IF(L1254="Yes",I1254,0))</f>
        <v/>
      </c>
      <c r="S1254" s="34">
        <f>IF(A1254="","",IF(AND(L1254="Yes",K1254="Yes",NOT(ISNUMBER(SEARCH("blocked",G1254))),OR(F1254="Standard domestic 15% (Box 7)",F1254="Import - VAT paid at customs (Box 8)",F1254="Import - Reverse charge (Box 9)"),OR(F1254&lt;&gt;"Standard domestic 15% (Box 7)",AND(LEN(D1254)=15,LEFT(D1254,1)="3",RIGHT(D1254,1)="3",ISNUMBER(--D1254)))),I1254,0))</f>
        <v/>
      </c>
      <c r="T1254" s="34">
        <f>IF(A1254="","",R1254-S1254)</f>
        <v/>
      </c>
      <c r="U1254" s="23">
        <f>IF(A1254="","",IF(O1254=0,"Outside audit periods; ","")&amp;IF(F1254="","No VAT category; ","")&amp;IF(ABS(Q1254)&gt;Setup!$B$10,"VAT ≠ 15% × net; ","")&amp;IF(AND(F1254="Standard domestic 15% (Box 7)",NOT(AND(LEN(D1254)=15,LEFT(D1254,1)="3",RIGHT(D1254,1)="3",ISNUMBER(--D1254)))),"Invalid/missing supplier VAT no; ","")&amp;IF(AND(L1254="Yes",K1254&lt;&gt;"Yes"),"VAT claimed without valid tax invoice; ","")&amp;IF(AND(L1254="Yes",ISNUMBER(SEARCH("blocked",G1254))),"Blocked input VAT claimed; ","")&amp;IF(AND(F1254="Import - VAT paid at customs (Box 8)",M1254=""),"Customs declaration no missing; ","")&amp;IF(AND(F1254="Import - Reverse charge (Box 9)",E1254="Saudi Arabia"),"RCM used for a local supplier; ","")&amp;IF(AND(L1254="Yes",NOT(OR(F1254="Standard domestic 15% (Box 7)",F1254="Import - VAT paid at customs (Box 8)",F1254="Import - Reverse charge (Box 9)"))),"VAT claimed on non-taxable category; ",""))</f>
        <v/>
      </c>
    </row>
    <row r="1255">
      <c r="A1255" s="17" t="n"/>
      <c r="B1255" s="14" t="n"/>
      <c r="C1255" s="14" t="n"/>
      <c r="D1255" s="16" t="n"/>
      <c r="E1255" s="14" t="n"/>
      <c r="F1255" s="14" t="n"/>
      <c r="G1255" s="14" t="n"/>
      <c r="H1255" s="19" t="n"/>
      <c r="I1255" s="19" t="n"/>
      <c r="J1255" s="34">
        <f>IF(A1255="","",H1255+I1255)</f>
        <v/>
      </c>
      <c r="K1255" s="14" t="n"/>
      <c r="L1255" s="14" t="n"/>
      <c r="M1255" s="14" t="n"/>
      <c r="N1255" s="14" t="n"/>
      <c r="O1255" s="20">
        <f>IF(A1255="","",SUMPRODUCT((A1255&gt;=Setup!$C$19:$C$30)*(A1255&lt;=Setup!$D$19:$D$30)*Setup!$A$19:$A$30))</f>
        <v/>
      </c>
      <c r="P1255" s="34">
        <f>IF(A1255="","",IF(OR(F1255="Standard domestic 15% (Box 7)",F1255="Import - VAT paid at customs (Box 8)",F1255="Import - Reverse charge (Box 9)"),ROUND(H1255*Setup!$B$9,2),0))</f>
        <v/>
      </c>
      <c r="Q1255" s="34">
        <f>IF(A1255="","",I1255-P1255)</f>
        <v/>
      </c>
      <c r="R1255" s="34">
        <f>IF(A1255="","",IF(L1255="Yes",I1255,0))</f>
        <v/>
      </c>
      <c r="S1255" s="34">
        <f>IF(A1255="","",IF(AND(L1255="Yes",K1255="Yes",NOT(ISNUMBER(SEARCH("blocked",G1255))),OR(F1255="Standard domestic 15% (Box 7)",F1255="Import - VAT paid at customs (Box 8)",F1255="Import - Reverse charge (Box 9)"),OR(F1255&lt;&gt;"Standard domestic 15% (Box 7)",AND(LEN(D1255)=15,LEFT(D1255,1)="3",RIGHT(D1255,1)="3",ISNUMBER(--D1255)))),I1255,0))</f>
        <v/>
      </c>
      <c r="T1255" s="34">
        <f>IF(A1255="","",R1255-S1255)</f>
        <v/>
      </c>
      <c r="U1255" s="23">
        <f>IF(A1255="","",IF(O1255=0,"Outside audit periods; ","")&amp;IF(F1255="","No VAT category; ","")&amp;IF(ABS(Q1255)&gt;Setup!$B$10,"VAT ≠ 15% × net; ","")&amp;IF(AND(F1255="Standard domestic 15% (Box 7)",NOT(AND(LEN(D1255)=15,LEFT(D1255,1)="3",RIGHT(D1255,1)="3",ISNUMBER(--D1255)))),"Invalid/missing supplier VAT no; ","")&amp;IF(AND(L1255="Yes",K1255&lt;&gt;"Yes"),"VAT claimed without valid tax invoice; ","")&amp;IF(AND(L1255="Yes",ISNUMBER(SEARCH("blocked",G1255))),"Blocked input VAT claimed; ","")&amp;IF(AND(F1255="Import - VAT paid at customs (Box 8)",M1255=""),"Customs declaration no missing; ","")&amp;IF(AND(F1255="Import - Reverse charge (Box 9)",E1255="Saudi Arabia"),"RCM used for a local supplier; ","")&amp;IF(AND(L1255="Yes",NOT(OR(F1255="Standard domestic 15% (Box 7)",F1255="Import - VAT paid at customs (Box 8)",F1255="Import - Reverse charge (Box 9)"))),"VAT claimed on non-taxable category; ",""))</f>
        <v/>
      </c>
    </row>
    <row r="1256">
      <c r="A1256" s="17" t="n"/>
      <c r="B1256" s="14" t="n"/>
      <c r="C1256" s="14" t="n"/>
      <c r="D1256" s="16" t="n"/>
      <c r="E1256" s="14" t="n"/>
      <c r="F1256" s="14" t="n"/>
      <c r="G1256" s="14" t="n"/>
      <c r="H1256" s="19" t="n"/>
      <c r="I1256" s="19" t="n"/>
      <c r="J1256" s="34">
        <f>IF(A1256="","",H1256+I1256)</f>
        <v/>
      </c>
      <c r="K1256" s="14" t="n"/>
      <c r="L1256" s="14" t="n"/>
      <c r="M1256" s="14" t="n"/>
      <c r="N1256" s="14" t="n"/>
      <c r="O1256" s="20">
        <f>IF(A1256="","",SUMPRODUCT((A1256&gt;=Setup!$C$19:$C$30)*(A1256&lt;=Setup!$D$19:$D$30)*Setup!$A$19:$A$30))</f>
        <v/>
      </c>
      <c r="P1256" s="34">
        <f>IF(A1256="","",IF(OR(F1256="Standard domestic 15% (Box 7)",F1256="Import - VAT paid at customs (Box 8)",F1256="Import - Reverse charge (Box 9)"),ROUND(H1256*Setup!$B$9,2),0))</f>
        <v/>
      </c>
      <c r="Q1256" s="34">
        <f>IF(A1256="","",I1256-P1256)</f>
        <v/>
      </c>
      <c r="R1256" s="34">
        <f>IF(A1256="","",IF(L1256="Yes",I1256,0))</f>
        <v/>
      </c>
      <c r="S1256" s="34">
        <f>IF(A1256="","",IF(AND(L1256="Yes",K1256="Yes",NOT(ISNUMBER(SEARCH("blocked",G1256))),OR(F1256="Standard domestic 15% (Box 7)",F1256="Import - VAT paid at customs (Box 8)",F1256="Import - Reverse charge (Box 9)"),OR(F1256&lt;&gt;"Standard domestic 15% (Box 7)",AND(LEN(D1256)=15,LEFT(D1256,1)="3",RIGHT(D1256,1)="3",ISNUMBER(--D1256)))),I1256,0))</f>
        <v/>
      </c>
      <c r="T1256" s="34">
        <f>IF(A1256="","",R1256-S1256)</f>
        <v/>
      </c>
      <c r="U1256" s="23">
        <f>IF(A1256="","",IF(O1256=0,"Outside audit periods; ","")&amp;IF(F1256="","No VAT category; ","")&amp;IF(ABS(Q1256)&gt;Setup!$B$10,"VAT ≠ 15% × net; ","")&amp;IF(AND(F1256="Standard domestic 15% (Box 7)",NOT(AND(LEN(D1256)=15,LEFT(D1256,1)="3",RIGHT(D1256,1)="3",ISNUMBER(--D1256)))),"Invalid/missing supplier VAT no; ","")&amp;IF(AND(L1256="Yes",K1256&lt;&gt;"Yes"),"VAT claimed without valid tax invoice; ","")&amp;IF(AND(L1256="Yes",ISNUMBER(SEARCH("blocked",G1256))),"Blocked input VAT claimed; ","")&amp;IF(AND(F1256="Import - VAT paid at customs (Box 8)",M1256=""),"Customs declaration no missing; ","")&amp;IF(AND(F1256="Import - Reverse charge (Box 9)",E1256="Saudi Arabia"),"RCM used for a local supplier; ","")&amp;IF(AND(L1256="Yes",NOT(OR(F1256="Standard domestic 15% (Box 7)",F1256="Import - VAT paid at customs (Box 8)",F1256="Import - Reverse charge (Box 9)"))),"VAT claimed on non-taxable category; ",""))</f>
        <v/>
      </c>
    </row>
    <row r="1257">
      <c r="A1257" s="17" t="n"/>
      <c r="B1257" s="14" t="n"/>
      <c r="C1257" s="14" t="n"/>
      <c r="D1257" s="16" t="n"/>
      <c r="E1257" s="14" t="n"/>
      <c r="F1257" s="14" t="n"/>
      <c r="G1257" s="14" t="n"/>
      <c r="H1257" s="19" t="n"/>
      <c r="I1257" s="19" t="n"/>
      <c r="J1257" s="34">
        <f>IF(A1257="","",H1257+I1257)</f>
        <v/>
      </c>
      <c r="K1257" s="14" t="n"/>
      <c r="L1257" s="14" t="n"/>
      <c r="M1257" s="14" t="n"/>
      <c r="N1257" s="14" t="n"/>
      <c r="O1257" s="20">
        <f>IF(A1257="","",SUMPRODUCT((A1257&gt;=Setup!$C$19:$C$30)*(A1257&lt;=Setup!$D$19:$D$30)*Setup!$A$19:$A$30))</f>
        <v/>
      </c>
      <c r="P1257" s="34">
        <f>IF(A1257="","",IF(OR(F1257="Standard domestic 15% (Box 7)",F1257="Import - VAT paid at customs (Box 8)",F1257="Import - Reverse charge (Box 9)"),ROUND(H1257*Setup!$B$9,2),0))</f>
        <v/>
      </c>
      <c r="Q1257" s="34">
        <f>IF(A1257="","",I1257-P1257)</f>
        <v/>
      </c>
      <c r="R1257" s="34">
        <f>IF(A1257="","",IF(L1257="Yes",I1257,0))</f>
        <v/>
      </c>
      <c r="S1257" s="34">
        <f>IF(A1257="","",IF(AND(L1257="Yes",K1257="Yes",NOT(ISNUMBER(SEARCH("blocked",G1257))),OR(F1257="Standard domestic 15% (Box 7)",F1257="Import - VAT paid at customs (Box 8)",F1257="Import - Reverse charge (Box 9)"),OR(F1257&lt;&gt;"Standard domestic 15% (Box 7)",AND(LEN(D1257)=15,LEFT(D1257,1)="3",RIGHT(D1257,1)="3",ISNUMBER(--D1257)))),I1257,0))</f>
        <v/>
      </c>
      <c r="T1257" s="34">
        <f>IF(A1257="","",R1257-S1257)</f>
        <v/>
      </c>
      <c r="U1257" s="23">
        <f>IF(A1257="","",IF(O1257=0,"Outside audit periods; ","")&amp;IF(F1257="","No VAT category; ","")&amp;IF(ABS(Q1257)&gt;Setup!$B$10,"VAT ≠ 15% × net; ","")&amp;IF(AND(F1257="Standard domestic 15% (Box 7)",NOT(AND(LEN(D1257)=15,LEFT(D1257,1)="3",RIGHT(D1257,1)="3",ISNUMBER(--D1257)))),"Invalid/missing supplier VAT no; ","")&amp;IF(AND(L1257="Yes",K1257&lt;&gt;"Yes"),"VAT claimed without valid tax invoice; ","")&amp;IF(AND(L1257="Yes",ISNUMBER(SEARCH("blocked",G1257))),"Blocked input VAT claimed; ","")&amp;IF(AND(F1257="Import - VAT paid at customs (Box 8)",M1257=""),"Customs declaration no missing; ","")&amp;IF(AND(F1257="Import - Reverse charge (Box 9)",E1257="Saudi Arabia"),"RCM used for a local supplier; ","")&amp;IF(AND(L1257="Yes",NOT(OR(F1257="Standard domestic 15% (Box 7)",F1257="Import - VAT paid at customs (Box 8)",F1257="Import - Reverse charge (Box 9)"))),"VAT claimed on non-taxable category; ",""))</f>
        <v/>
      </c>
    </row>
    <row r="1258">
      <c r="A1258" s="17" t="n"/>
      <c r="B1258" s="14" t="n"/>
      <c r="C1258" s="14" t="n"/>
      <c r="D1258" s="16" t="n"/>
      <c r="E1258" s="14" t="n"/>
      <c r="F1258" s="14" t="n"/>
      <c r="G1258" s="14" t="n"/>
      <c r="H1258" s="19" t="n"/>
      <c r="I1258" s="19" t="n"/>
      <c r="J1258" s="34">
        <f>IF(A1258="","",H1258+I1258)</f>
        <v/>
      </c>
      <c r="K1258" s="14" t="n"/>
      <c r="L1258" s="14" t="n"/>
      <c r="M1258" s="14" t="n"/>
      <c r="N1258" s="14" t="n"/>
      <c r="O1258" s="20">
        <f>IF(A1258="","",SUMPRODUCT((A1258&gt;=Setup!$C$19:$C$30)*(A1258&lt;=Setup!$D$19:$D$30)*Setup!$A$19:$A$30))</f>
        <v/>
      </c>
      <c r="P1258" s="34">
        <f>IF(A1258="","",IF(OR(F1258="Standard domestic 15% (Box 7)",F1258="Import - VAT paid at customs (Box 8)",F1258="Import - Reverse charge (Box 9)"),ROUND(H1258*Setup!$B$9,2),0))</f>
        <v/>
      </c>
      <c r="Q1258" s="34">
        <f>IF(A1258="","",I1258-P1258)</f>
        <v/>
      </c>
      <c r="R1258" s="34">
        <f>IF(A1258="","",IF(L1258="Yes",I1258,0))</f>
        <v/>
      </c>
      <c r="S1258" s="34">
        <f>IF(A1258="","",IF(AND(L1258="Yes",K1258="Yes",NOT(ISNUMBER(SEARCH("blocked",G1258))),OR(F1258="Standard domestic 15% (Box 7)",F1258="Import - VAT paid at customs (Box 8)",F1258="Import - Reverse charge (Box 9)"),OR(F1258&lt;&gt;"Standard domestic 15% (Box 7)",AND(LEN(D1258)=15,LEFT(D1258,1)="3",RIGHT(D1258,1)="3",ISNUMBER(--D1258)))),I1258,0))</f>
        <v/>
      </c>
      <c r="T1258" s="34">
        <f>IF(A1258="","",R1258-S1258)</f>
        <v/>
      </c>
      <c r="U1258" s="23">
        <f>IF(A1258="","",IF(O1258=0,"Outside audit periods; ","")&amp;IF(F1258="","No VAT category; ","")&amp;IF(ABS(Q1258)&gt;Setup!$B$10,"VAT ≠ 15% × net; ","")&amp;IF(AND(F1258="Standard domestic 15% (Box 7)",NOT(AND(LEN(D1258)=15,LEFT(D1258,1)="3",RIGHT(D1258,1)="3",ISNUMBER(--D1258)))),"Invalid/missing supplier VAT no; ","")&amp;IF(AND(L1258="Yes",K1258&lt;&gt;"Yes"),"VAT claimed without valid tax invoice; ","")&amp;IF(AND(L1258="Yes",ISNUMBER(SEARCH("blocked",G1258))),"Blocked input VAT claimed; ","")&amp;IF(AND(F1258="Import - VAT paid at customs (Box 8)",M1258=""),"Customs declaration no missing; ","")&amp;IF(AND(F1258="Import - Reverse charge (Box 9)",E1258="Saudi Arabia"),"RCM used for a local supplier; ","")&amp;IF(AND(L1258="Yes",NOT(OR(F1258="Standard domestic 15% (Box 7)",F1258="Import - VAT paid at customs (Box 8)",F1258="Import - Reverse charge (Box 9)"))),"VAT claimed on non-taxable category; ",""))</f>
        <v/>
      </c>
    </row>
    <row r="1259">
      <c r="A1259" s="17" t="n"/>
      <c r="B1259" s="14" t="n"/>
      <c r="C1259" s="14" t="n"/>
      <c r="D1259" s="16" t="n"/>
      <c r="E1259" s="14" t="n"/>
      <c r="F1259" s="14" t="n"/>
      <c r="G1259" s="14" t="n"/>
      <c r="H1259" s="19" t="n"/>
      <c r="I1259" s="19" t="n"/>
      <c r="J1259" s="34">
        <f>IF(A1259="","",H1259+I1259)</f>
        <v/>
      </c>
      <c r="K1259" s="14" t="n"/>
      <c r="L1259" s="14" t="n"/>
      <c r="M1259" s="14" t="n"/>
      <c r="N1259" s="14" t="n"/>
      <c r="O1259" s="20">
        <f>IF(A1259="","",SUMPRODUCT((A1259&gt;=Setup!$C$19:$C$30)*(A1259&lt;=Setup!$D$19:$D$30)*Setup!$A$19:$A$30))</f>
        <v/>
      </c>
      <c r="P1259" s="34">
        <f>IF(A1259="","",IF(OR(F1259="Standard domestic 15% (Box 7)",F1259="Import - VAT paid at customs (Box 8)",F1259="Import - Reverse charge (Box 9)"),ROUND(H1259*Setup!$B$9,2),0))</f>
        <v/>
      </c>
      <c r="Q1259" s="34">
        <f>IF(A1259="","",I1259-P1259)</f>
        <v/>
      </c>
      <c r="R1259" s="34">
        <f>IF(A1259="","",IF(L1259="Yes",I1259,0))</f>
        <v/>
      </c>
      <c r="S1259" s="34">
        <f>IF(A1259="","",IF(AND(L1259="Yes",K1259="Yes",NOT(ISNUMBER(SEARCH("blocked",G1259))),OR(F1259="Standard domestic 15% (Box 7)",F1259="Import - VAT paid at customs (Box 8)",F1259="Import - Reverse charge (Box 9)"),OR(F1259&lt;&gt;"Standard domestic 15% (Box 7)",AND(LEN(D1259)=15,LEFT(D1259,1)="3",RIGHT(D1259,1)="3",ISNUMBER(--D1259)))),I1259,0))</f>
        <v/>
      </c>
      <c r="T1259" s="34">
        <f>IF(A1259="","",R1259-S1259)</f>
        <v/>
      </c>
      <c r="U1259" s="23">
        <f>IF(A1259="","",IF(O1259=0,"Outside audit periods; ","")&amp;IF(F1259="","No VAT category; ","")&amp;IF(ABS(Q1259)&gt;Setup!$B$10,"VAT ≠ 15% × net; ","")&amp;IF(AND(F1259="Standard domestic 15% (Box 7)",NOT(AND(LEN(D1259)=15,LEFT(D1259,1)="3",RIGHT(D1259,1)="3",ISNUMBER(--D1259)))),"Invalid/missing supplier VAT no; ","")&amp;IF(AND(L1259="Yes",K1259&lt;&gt;"Yes"),"VAT claimed without valid tax invoice; ","")&amp;IF(AND(L1259="Yes",ISNUMBER(SEARCH("blocked",G1259))),"Blocked input VAT claimed; ","")&amp;IF(AND(F1259="Import - VAT paid at customs (Box 8)",M1259=""),"Customs declaration no missing; ","")&amp;IF(AND(F1259="Import - Reverse charge (Box 9)",E1259="Saudi Arabia"),"RCM used for a local supplier; ","")&amp;IF(AND(L1259="Yes",NOT(OR(F1259="Standard domestic 15% (Box 7)",F1259="Import - VAT paid at customs (Box 8)",F1259="Import - Reverse charge (Box 9)"))),"VAT claimed on non-taxable category; ",""))</f>
        <v/>
      </c>
    </row>
    <row r="1260">
      <c r="A1260" s="17" t="n"/>
      <c r="B1260" s="14" t="n"/>
      <c r="C1260" s="14" t="n"/>
      <c r="D1260" s="16" t="n"/>
      <c r="E1260" s="14" t="n"/>
      <c r="F1260" s="14" t="n"/>
      <c r="G1260" s="14" t="n"/>
      <c r="H1260" s="19" t="n"/>
      <c r="I1260" s="19" t="n"/>
      <c r="J1260" s="34">
        <f>IF(A1260="","",H1260+I1260)</f>
        <v/>
      </c>
      <c r="K1260" s="14" t="n"/>
      <c r="L1260" s="14" t="n"/>
      <c r="M1260" s="14" t="n"/>
      <c r="N1260" s="14" t="n"/>
      <c r="O1260" s="20">
        <f>IF(A1260="","",SUMPRODUCT((A1260&gt;=Setup!$C$19:$C$30)*(A1260&lt;=Setup!$D$19:$D$30)*Setup!$A$19:$A$30))</f>
        <v/>
      </c>
      <c r="P1260" s="34">
        <f>IF(A1260="","",IF(OR(F1260="Standard domestic 15% (Box 7)",F1260="Import - VAT paid at customs (Box 8)",F1260="Import - Reverse charge (Box 9)"),ROUND(H1260*Setup!$B$9,2),0))</f>
        <v/>
      </c>
      <c r="Q1260" s="34">
        <f>IF(A1260="","",I1260-P1260)</f>
        <v/>
      </c>
      <c r="R1260" s="34">
        <f>IF(A1260="","",IF(L1260="Yes",I1260,0))</f>
        <v/>
      </c>
      <c r="S1260" s="34">
        <f>IF(A1260="","",IF(AND(L1260="Yes",K1260="Yes",NOT(ISNUMBER(SEARCH("blocked",G1260))),OR(F1260="Standard domestic 15% (Box 7)",F1260="Import - VAT paid at customs (Box 8)",F1260="Import - Reverse charge (Box 9)"),OR(F1260&lt;&gt;"Standard domestic 15% (Box 7)",AND(LEN(D1260)=15,LEFT(D1260,1)="3",RIGHT(D1260,1)="3",ISNUMBER(--D1260)))),I1260,0))</f>
        <v/>
      </c>
      <c r="T1260" s="34">
        <f>IF(A1260="","",R1260-S1260)</f>
        <v/>
      </c>
      <c r="U1260" s="23">
        <f>IF(A1260="","",IF(O1260=0,"Outside audit periods; ","")&amp;IF(F1260="","No VAT category; ","")&amp;IF(ABS(Q1260)&gt;Setup!$B$10,"VAT ≠ 15% × net; ","")&amp;IF(AND(F1260="Standard domestic 15% (Box 7)",NOT(AND(LEN(D1260)=15,LEFT(D1260,1)="3",RIGHT(D1260,1)="3",ISNUMBER(--D1260)))),"Invalid/missing supplier VAT no; ","")&amp;IF(AND(L1260="Yes",K1260&lt;&gt;"Yes"),"VAT claimed without valid tax invoice; ","")&amp;IF(AND(L1260="Yes",ISNUMBER(SEARCH("blocked",G1260))),"Blocked input VAT claimed; ","")&amp;IF(AND(F1260="Import - VAT paid at customs (Box 8)",M1260=""),"Customs declaration no missing; ","")&amp;IF(AND(F1260="Import - Reverse charge (Box 9)",E1260="Saudi Arabia"),"RCM used for a local supplier; ","")&amp;IF(AND(L1260="Yes",NOT(OR(F1260="Standard domestic 15% (Box 7)",F1260="Import - VAT paid at customs (Box 8)",F1260="Import - Reverse charge (Box 9)"))),"VAT claimed on non-taxable category; ",""))</f>
        <v/>
      </c>
    </row>
    <row r="1261">
      <c r="A1261" s="17" t="n"/>
      <c r="B1261" s="14" t="n"/>
      <c r="C1261" s="14" t="n"/>
      <c r="D1261" s="16" t="n"/>
      <c r="E1261" s="14" t="n"/>
      <c r="F1261" s="14" t="n"/>
      <c r="G1261" s="14" t="n"/>
      <c r="H1261" s="19" t="n"/>
      <c r="I1261" s="19" t="n"/>
      <c r="J1261" s="34">
        <f>IF(A1261="","",H1261+I1261)</f>
        <v/>
      </c>
      <c r="K1261" s="14" t="n"/>
      <c r="L1261" s="14" t="n"/>
      <c r="M1261" s="14" t="n"/>
      <c r="N1261" s="14" t="n"/>
      <c r="O1261" s="20">
        <f>IF(A1261="","",SUMPRODUCT((A1261&gt;=Setup!$C$19:$C$30)*(A1261&lt;=Setup!$D$19:$D$30)*Setup!$A$19:$A$30))</f>
        <v/>
      </c>
      <c r="P1261" s="34">
        <f>IF(A1261="","",IF(OR(F1261="Standard domestic 15% (Box 7)",F1261="Import - VAT paid at customs (Box 8)",F1261="Import - Reverse charge (Box 9)"),ROUND(H1261*Setup!$B$9,2),0))</f>
        <v/>
      </c>
      <c r="Q1261" s="34">
        <f>IF(A1261="","",I1261-P1261)</f>
        <v/>
      </c>
      <c r="R1261" s="34">
        <f>IF(A1261="","",IF(L1261="Yes",I1261,0))</f>
        <v/>
      </c>
      <c r="S1261" s="34">
        <f>IF(A1261="","",IF(AND(L1261="Yes",K1261="Yes",NOT(ISNUMBER(SEARCH("blocked",G1261))),OR(F1261="Standard domestic 15% (Box 7)",F1261="Import - VAT paid at customs (Box 8)",F1261="Import - Reverse charge (Box 9)"),OR(F1261&lt;&gt;"Standard domestic 15% (Box 7)",AND(LEN(D1261)=15,LEFT(D1261,1)="3",RIGHT(D1261,1)="3",ISNUMBER(--D1261)))),I1261,0))</f>
        <v/>
      </c>
      <c r="T1261" s="34">
        <f>IF(A1261="","",R1261-S1261)</f>
        <v/>
      </c>
      <c r="U1261" s="23">
        <f>IF(A1261="","",IF(O1261=0,"Outside audit periods; ","")&amp;IF(F1261="","No VAT category; ","")&amp;IF(ABS(Q1261)&gt;Setup!$B$10,"VAT ≠ 15% × net; ","")&amp;IF(AND(F1261="Standard domestic 15% (Box 7)",NOT(AND(LEN(D1261)=15,LEFT(D1261,1)="3",RIGHT(D1261,1)="3",ISNUMBER(--D1261)))),"Invalid/missing supplier VAT no; ","")&amp;IF(AND(L1261="Yes",K1261&lt;&gt;"Yes"),"VAT claimed without valid tax invoice; ","")&amp;IF(AND(L1261="Yes",ISNUMBER(SEARCH("blocked",G1261))),"Blocked input VAT claimed; ","")&amp;IF(AND(F1261="Import - VAT paid at customs (Box 8)",M1261=""),"Customs declaration no missing; ","")&amp;IF(AND(F1261="Import - Reverse charge (Box 9)",E1261="Saudi Arabia"),"RCM used for a local supplier; ","")&amp;IF(AND(L1261="Yes",NOT(OR(F1261="Standard domestic 15% (Box 7)",F1261="Import - VAT paid at customs (Box 8)",F1261="Import - Reverse charge (Box 9)"))),"VAT claimed on non-taxable category; ",""))</f>
        <v/>
      </c>
    </row>
    <row r="1262">
      <c r="A1262" s="17" t="n"/>
      <c r="B1262" s="14" t="n"/>
      <c r="C1262" s="14" t="n"/>
      <c r="D1262" s="16" t="n"/>
      <c r="E1262" s="14" t="n"/>
      <c r="F1262" s="14" t="n"/>
      <c r="G1262" s="14" t="n"/>
      <c r="H1262" s="19" t="n"/>
      <c r="I1262" s="19" t="n"/>
      <c r="J1262" s="34">
        <f>IF(A1262="","",H1262+I1262)</f>
        <v/>
      </c>
      <c r="K1262" s="14" t="n"/>
      <c r="L1262" s="14" t="n"/>
      <c r="M1262" s="14" t="n"/>
      <c r="N1262" s="14" t="n"/>
      <c r="O1262" s="20">
        <f>IF(A1262="","",SUMPRODUCT((A1262&gt;=Setup!$C$19:$C$30)*(A1262&lt;=Setup!$D$19:$D$30)*Setup!$A$19:$A$30))</f>
        <v/>
      </c>
      <c r="P1262" s="34">
        <f>IF(A1262="","",IF(OR(F1262="Standard domestic 15% (Box 7)",F1262="Import - VAT paid at customs (Box 8)",F1262="Import - Reverse charge (Box 9)"),ROUND(H1262*Setup!$B$9,2),0))</f>
        <v/>
      </c>
      <c r="Q1262" s="34">
        <f>IF(A1262="","",I1262-P1262)</f>
        <v/>
      </c>
      <c r="R1262" s="34">
        <f>IF(A1262="","",IF(L1262="Yes",I1262,0))</f>
        <v/>
      </c>
      <c r="S1262" s="34">
        <f>IF(A1262="","",IF(AND(L1262="Yes",K1262="Yes",NOT(ISNUMBER(SEARCH("blocked",G1262))),OR(F1262="Standard domestic 15% (Box 7)",F1262="Import - VAT paid at customs (Box 8)",F1262="Import - Reverse charge (Box 9)"),OR(F1262&lt;&gt;"Standard domestic 15% (Box 7)",AND(LEN(D1262)=15,LEFT(D1262,1)="3",RIGHT(D1262,1)="3",ISNUMBER(--D1262)))),I1262,0))</f>
        <v/>
      </c>
      <c r="T1262" s="34">
        <f>IF(A1262="","",R1262-S1262)</f>
        <v/>
      </c>
      <c r="U1262" s="23">
        <f>IF(A1262="","",IF(O1262=0,"Outside audit periods; ","")&amp;IF(F1262="","No VAT category; ","")&amp;IF(ABS(Q1262)&gt;Setup!$B$10,"VAT ≠ 15% × net; ","")&amp;IF(AND(F1262="Standard domestic 15% (Box 7)",NOT(AND(LEN(D1262)=15,LEFT(D1262,1)="3",RIGHT(D1262,1)="3",ISNUMBER(--D1262)))),"Invalid/missing supplier VAT no; ","")&amp;IF(AND(L1262="Yes",K1262&lt;&gt;"Yes"),"VAT claimed without valid tax invoice; ","")&amp;IF(AND(L1262="Yes",ISNUMBER(SEARCH("blocked",G1262))),"Blocked input VAT claimed; ","")&amp;IF(AND(F1262="Import - VAT paid at customs (Box 8)",M1262=""),"Customs declaration no missing; ","")&amp;IF(AND(F1262="Import - Reverse charge (Box 9)",E1262="Saudi Arabia"),"RCM used for a local supplier; ","")&amp;IF(AND(L1262="Yes",NOT(OR(F1262="Standard domestic 15% (Box 7)",F1262="Import - VAT paid at customs (Box 8)",F1262="Import - Reverse charge (Box 9)"))),"VAT claimed on non-taxable category; ",""))</f>
        <v/>
      </c>
    </row>
    <row r="1263">
      <c r="A1263" s="17" t="n"/>
      <c r="B1263" s="14" t="n"/>
      <c r="C1263" s="14" t="n"/>
      <c r="D1263" s="16" t="n"/>
      <c r="E1263" s="14" t="n"/>
      <c r="F1263" s="14" t="n"/>
      <c r="G1263" s="14" t="n"/>
      <c r="H1263" s="19" t="n"/>
      <c r="I1263" s="19" t="n"/>
      <c r="J1263" s="34">
        <f>IF(A1263="","",H1263+I1263)</f>
        <v/>
      </c>
      <c r="K1263" s="14" t="n"/>
      <c r="L1263" s="14" t="n"/>
      <c r="M1263" s="14" t="n"/>
      <c r="N1263" s="14" t="n"/>
      <c r="O1263" s="20">
        <f>IF(A1263="","",SUMPRODUCT((A1263&gt;=Setup!$C$19:$C$30)*(A1263&lt;=Setup!$D$19:$D$30)*Setup!$A$19:$A$30))</f>
        <v/>
      </c>
      <c r="P1263" s="34">
        <f>IF(A1263="","",IF(OR(F1263="Standard domestic 15% (Box 7)",F1263="Import - VAT paid at customs (Box 8)",F1263="Import - Reverse charge (Box 9)"),ROUND(H1263*Setup!$B$9,2),0))</f>
        <v/>
      </c>
      <c r="Q1263" s="34">
        <f>IF(A1263="","",I1263-P1263)</f>
        <v/>
      </c>
      <c r="R1263" s="34">
        <f>IF(A1263="","",IF(L1263="Yes",I1263,0))</f>
        <v/>
      </c>
      <c r="S1263" s="34">
        <f>IF(A1263="","",IF(AND(L1263="Yes",K1263="Yes",NOT(ISNUMBER(SEARCH("blocked",G1263))),OR(F1263="Standard domestic 15% (Box 7)",F1263="Import - VAT paid at customs (Box 8)",F1263="Import - Reverse charge (Box 9)"),OR(F1263&lt;&gt;"Standard domestic 15% (Box 7)",AND(LEN(D1263)=15,LEFT(D1263,1)="3",RIGHT(D1263,1)="3",ISNUMBER(--D1263)))),I1263,0))</f>
        <v/>
      </c>
      <c r="T1263" s="34">
        <f>IF(A1263="","",R1263-S1263)</f>
        <v/>
      </c>
      <c r="U1263" s="23">
        <f>IF(A1263="","",IF(O1263=0,"Outside audit periods; ","")&amp;IF(F1263="","No VAT category; ","")&amp;IF(ABS(Q1263)&gt;Setup!$B$10,"VAT ≠ 15% × net; ","")&amp;IF(AND(F1263="Standard domestic 15% (Box 7)",NOT(AND(LEN(D1263)=15,LEFT(D1263,1)="3",RIGHT(D1263,1)="3",ISNUMBER(--D1263)))),"Invalid/missing supplier VAT no; ","")&amp;IF(AND(L1263="Yes",K1263&lt;&gt;"Yes"),"VAT claimed without valid tax invoice; ","")&amp;IF(AND(L1263="Yes",ISNUMBER(SEARCH("blocked",G1263))),"Blocked input VAT claimed; ","")&amp;IF(AND(F1263="Import - VAT paid at customs (Box 8)",M1263=""),"Customs declaration no missing; ","")&amp;IF(AND(F1263="Import - Reverse charge (Box 9)",E1263="Saudi Arabia"),"RCM used for a local supplier; ","")&amp;IF(AND(L1263="Yes",NOT(OR(F1263="Standard domestic 15% (Box 7)",F1263="Import - VAT paid at customs (Box 8)",F1263="Import - Reverse charge (Box 9)"))),"VAT claimed on non-taxable category; ",""))</f>
        <v/>
      </c>
    </row>
    <row r="1264">
      <c r="A1264" s="17" t="n"/>
      <c r="B1264" s="14" t="n"/>
      <c r="C1264" s="14" t="n"/>
      <c r="D1264" s="16" t="n"/>
      <c r="E1264" s="14" t="n"/>
      <c r="F1264" s="14" t="n"/>
      <c r="G1264" s="14" t="n"/>
      <c r="H1264" s="19" t="n"/>
      <c r="I1264" s="19" t="n"/>
      <c r="J1264" s="34">
        <f>IF(A1264="","",H1264+I1264)</f>
        <v/>
      </c>
      <c r="K1264" s="14" t="n"/>
      <c r="L1264" s="14" t="n"/>
      <c r="M1264" s="14" t="n"/>
      <c r="N1264" s="14" t="n"/>
      <c r="O1264" s="20">
        <f>IF(A1264="","",SUMPRODUCT((A1264&gt;=Setup!$C$19:$C$30)*(A1264&lt;=Setup!$D$19:$D$30)*Setup!$A$19:$A$30))</f>
        <v/>
      </c>
      <c r="P1264" s="34">
        <f>IF(A1264="","",IF(OR(F1264="Standard domestic 15% (Box 7)",F1264="Import - VAT paid at customs (Box 8)",F1264="Import - Reverse charge (Box 9)"),ROUND(H1264*Setup!$B$9,2),0))</f>
        <v/>
      </c>
      <c r="Q1264" s="34">
        <f>IF(A1264="","",I1264-P1264)</f>
        <v/>
      </c>
      <c r="R1264" s="34">
        <f>IF(A1264="","",IF(L1264="Yes",I1264,0))</f>
        <v/>
      </c>
      <c r="S1264" s="34">
        <f>IF(A1264="","",IF(AND(L1264="Yes",K1264="Yes",NOT(ISNUMBER(SEARCH("blocked",G1264))),OR(F1264="Standard domestic 15% (Box 7)",F1264="Import - VAT paid at customs (Box 8)",F1264="Import - Reverse charge (Box 9)"),OR(F1264&lt;&gt;"Standard domestic 15% (Box 7)",AND(LEN(D1264)=15,LEFT(D1264,1)="3",RIGHT(D1264,1)="3",ISNUMBER(--D1264)))),I1264,0))</f>
        <v/>
      </c>
      <c r="T1264" s="34">
        <f>IF(A1264="","",R1264-S1264)</f>
        <v/>
      </c>
      <c r="U1264" s="23">
        <f>IF(A1264="","",IF(O1264=0,"Outside audit periods; ","")&amp;IF(F1264="","No VAT category; ","")&amp;IF(ABS(Q1264)&gt;Setup!$B$10,"VAT ≠ 15% × net; ","")&amp;IF(AND(F1264="Standard domestic 15% (Box 7)",NOT(AND(LEN(D1264)=15,LEFT(D1264,1)="3",RIGHT(D1264,1)="3",ISNUMBER(--D1264)))),"Invalid/missing supplier VAT no; ","")&amp;IF(AND(L1264="Yes",K1264&lt;&gt;"Yes"),"VAT claimed without valid tax invoice; ","")&amp;IF(AND(L1264="Yes",ISNUMBER(SEARCH("blocked",G1264))),"Blocked input VAT claimed; ","")&amp;IF(AND(F1264="Import - VAT paid at customs (Box 8)",M1264=""),"Customs declaration no missing; ","")&amp;IF(AND(F1264="Import - Reverse charge (Box 9)",E1264="Saudi Arabia"),"RCM used for a local supplier; ","")&amp;IF(AND(L1264="Yes",NOT(OR(F1264="Standard domestic 15% (Box 7)",F1264="Import - VAT paid at customs (Box 8)",F1264="Import - Reverse charge (Box 9)"))),"VAT claimed on non-taxable category; ",""))</f>
        <v/>
      </c>
    </row>
    <row r="1265">
      <c r="A1265" s="17" t="n"/>
      <c r="B1265" s="14" t="n"/>
      <c r="C1265" s="14" t="n"/>
      <c r="D1265" s="16" t="n"/>
      <c r="E1265" s="14" t="n"/>
      <c r="F1265" s="14" t="n"/>
      <c r="G1265" s="14" t="n"/>
      <c r="H1265" s="19" t="n"/>
      <c r="I1265" s="19" t="n"/>
      <c r="J1265" s="34">
        <f>IF(A1265="","",H1265+I1265)</f>
        <v/>
      </c>
      <c r="K1265" s="14" t="n"/>
      <c r="L1265" s="14" t="n"/>
      <c r="M1265" s="14" t="n"/>
      <c r="N1265" s="14" t="n"/>
      <c r="O1265" s="20">
        <f>IF(A1265="","",SUMPRODUCT((A1265&gt;=Setup!$C$19:$C$30)*(A1265&lt;=Setup!$D$19:$D$30)*Setup!$A$19:$A$30))</f>
        <v/>
      </c>
      <c r="P1265" s="34">
        <f>IF(A1265="","",IF(OR(F1265="Standard domestic 15% (Box 7)",F1265="Import - VAT paid at customs (Box 8)",F1265="Import - Reverse charge (Box 9)"),ROUND(H1265*Setup!$B$9,2),0))</f>
        <v/>
      </c>
      <c r="Q1265" s="34">
        <f>IF(A1265="","",I1265-P1265)</f>
        <v/>
      </c>
      <c r="R1265" s="34">
        <f>IF(A1265="","",IF(L1265="Yes",I1265,0))</f>
        <v/>
      </c>
      <c r="S1265" s="34">
        <f>IF(A1265="","",IF(AND(L1265="Yes",K1265="Yes",NOT(ISNUMBER(SEARCH("blocked",G1265))),OR(F1265="Standard domestic 15% (Box 7)",F1265="Import - VAT paid at customs (Box 8)",F1265="Import - Reverse charge (Box 9)"),OR(F1265&lt;&gt;"Standard domestic 15% (Box 7)",AND(LEN(D1265)=15,LEFT(D1265,1)="3",RIGHT(D1265,1)="3",ISNUMBER(--D1265)))),I1265,0))</f>
        <v/>
      </c>
      <c r="T1265" s="34">
        <f>IF(A1265="","",R1265-S1265)</f>
        <v/>
      </c>
      <c r="U1265" s="23">
        <f>IF(A1265="","",IF(O1265=0,"Outside audit periods; ","")&amp;IF(F1265="","No VAT category; ","")&amp;IF(ABS(Q1265)&gt;Setup!$B$10,"VAT ≠ 15% × net; ","")&amp;IF(AND(F1265="Standard domestic 15% (Box 7)",NOT(AND(LEN(D1265)=15,LEFT(D1265,1)="3",RIGHT(D1265,1)="3",ISNUMBER(--D1265)))),"Invalid/missing supplier VAT no; ","")&amp;IF(AND(L1265="Yes",K1265&lt;&gt;"Yes"),"VAT claimed without valid tax invoice; ","")&amp;IF(AND(L1265="Yes",ISNUMBER(SEARCH("blocked",G1265))),"Blocked input VAT claimed; ","")&amp;IF(AND(F1265="Import - VAT paid at customs (Box 8)",M1265=""),"Customs declaration no missing; ","")&amp;IF(AND(F1265="Import - Reverse charge (Box 9)",E1265="Saudi Arabia"),"RCM used for a local supplier; ","")&amp;IF(AND(L1265="Yes",NOT(OR(F1265="Standard domestic 15% (Box 7)",F1265="Import - VAT paid at customs (Box 8)",F1265="Import - Reverse charge (Box 9)"))),"VAT claimed on non-taxable category; ",""))</f>
        <v/>
      </c>
    </row>
    <row r="1266">
      <c r="A1266" s="17" t="n"/>
      <c r="B1266" s="14" t="n"/>
      <c r="C1266" s="14" t="n"/>
      <c r="D1266" s="16" t="n"/>
      <c r="E1266" s="14" t="n"/>
      <c r="F1266" s="14" t="n"/>
      <c r="G1266" s="14" t="n"/>
      <c r="H1266" s="19" t="n"/>
      <c r="I1266" s="19" t="n"/>
      <c r="J1266" s="34">
        <f>IF(A1266="","",H1266+I1266)</f>
        <v/>
      </c>
      <c r="K1266" s="14" t="n"/>
      <c r="L1266" s="14" t="n"/>
      <c r="M1266" s="14" t="n"/>
      <c r="N1266" s="14" t="n"/>
      <c r="O1266" s="20">
        <f>IF(A1266="","",SUMPRODUCT((A1266&gt;=Setup!$C$19:$C$30)*(A1266&lt;=Setup!$D$19:$D$30)*Setup!$A$19:$A$30))</f>
        <v/>
      </c>
      <c r="P1266" s="34">
        <f>IF(A1266="","",IF(OR(F1266="Standard domestic 15% (Box 7)",F1266="Import - VAT paid at customs (Box 8)",F1266="Import - Reverse charge (Box 9)"),ROUND(H1266*Setup!$B$9,2),0))</f>
        <v/>
      </c>
      <c r="Q1266" s="34">
        <f>IF(A1266="","",I1266-P1266)</f>
        <v/>
      </c>
      <c r="R1266" s="34">
        <f>IF(A1266="","",IF(L1266="Yes",I1266,0))</f>
        <v/>
      </c>
      <c r="S1266" s="34">
        <f>IF(A1266="","",IF(AND(L1266="Yes",K1266="Yes",NOT(ISNUMBER(SEARCH("blocked",G1266))),OR(F1266="Standard domestic 15% (Box 7)",F1266="Import - VAT paid at customs (Box 8)",F1266="Import - Reverse charge (Box 9)"),OR(F1266&lt;&gt;"Standard domestic 15% (Box 7)",AND(LEN(D1266)=15,LEFT(D1266,1)="3",RIGHT(D1266,1)="3",ISNUMBER(--D1266)))),I1266,0))</f>
        <v/>
      </c>
      <c r="T1266" s="34">
        <f>IF(A1266="","",R1266-S1266)</f>
        <v/>
      </c>
      <c r="U1266" s="23">
        <f>IF(A1266="","",IF(O1266=0,"Outside audit periods; ","")&amp;IF(F1266="","No VAT category; ","")&amp;IF(ABS(Q1266)&gt;Setup!$B$10,"VAT ≠ 15% × net; ","")&amp;IF(AND(F1266="Standard domestic 15% (Box 7)",NOT(AND(LEN(D1266)=15,LEFT(D1266,1)="3",RIGHT(D1266,1)="3",ISNUMBER(--D1266)))),"Invalid/missing supplier VAT no; ","")&amp;IF(AND(L1266="Yes",K1266&lt;&gt;"Yes"),"VAT claimed without valid tax invoice; ","")&amp;IF(AND(L1266="Yes",ISNUMBER(SEARCH("blocked",G1266))),"Blocked input VAT claimed; ","")&amp;IF(AND(F1266="Import - VAT paid at customs (Box 8)",M1266=""),"Customs declaration no missing; ","")&amp;IF(AND(F1266="Import - Reverse charge (Box 9)",E1266="Saudi Arabia"),"RCM used for a local supplier; ","")&amp;IF(AND(L1266="Yes",NOT(OR(F1266="Standard domestic 15% (Box 7)",F1266="Import - VAT paid at customs (Box 8)",F1266="Import - Reverse charge (Box 9)"))),"VAT claimed on non-taxable category; ",""))</f>
        <v/>
      </c>
    </row>
    <row r="1267">
      <c r="A1267" s="17" t="n"/>
      <c r="B1267" s="14" t="n"/>
      <c r="C1267" s="14" t="n"/>
      <c r="D1267" s="16" t="n"/>
      <c r="E1267" s="14" t="n"/>
      <c r="F1267" s="14" t="n"/>
      <c r="G1267" s="14" t="n"/>
      <c r="H1267" s="19" t="n"/>
      <c r="I1267" s="19" t="n"/>
      <c r="J1267" s="34">
        <f>IF(A1267="","",H1267+I1267)</f>
        <v/>
      </c>
      <c r="K1267" s="14" t="n"/>
      <c r="L1267" s="14" t="n"/>
      <c r="M1267" s="14" t="n"/>
      <c r="N1267" s="14" t="n"/>
      <c r="O1267" s="20">
        <f>IF(A1267="","",SUMPRODUCT((A1267&gt;=Setup!$C$19:$C$30)*(A1267&lt;=Setup!$D$19:$D$30)*Setup!$A$19:$A$30))</f>
        <v/>
      </c>
      <c r="P1267" s="34">
        <f>IF(A1267="","",IF(OR(F1267="Standard domestic 15% (Box 7)",F1267="Import - VAT paid at customs (Box 8)",F1267="Import - Reverse charge (Box 9)"),ROUND(H1267*Setup!$B$9,2),0))</f>
        <v/>
      </c>
      <c r="Q1267" s="34">
        <f>IF(A1267="","",I1267-P1267)</f>
        <v/>
      </c>
      <c r="R1267" s="34">
        <f>IF(A1267="","",IF(L1267="Yes",I1267,0))</f>
        <v/>
      </c>
      <c r="S1267" s="34">
        <f>IF(A1267="","",IF(AND(L1267="Yes",K1267="Yes",NOT(ISNUMBER(SEARCH("blocked",G1267))),OR(F1267="Standard domestic 15% (Box 7)",F1267="Import - VAT paid at customs (Box 8)",F1267="Import - Reverse charge (Box 9)"),OR(F1267&lt;&gt;"Standard domestic 15% (Box 7)",AND(LEN(D1267)=15,LEFT(D1267,1)="3",RIGHT(D1267,1)="3",ISNUMBER(--D1267)))),I1267,0))</f>
        <v/>
      </c>
      <c r="T1267" s="34">
        <f>IF(A1267="","",R1267-S1267)</f>
        <v/>
      </c>
      <c r="U1267" s="23">
        <f>IF(A1267="","",IF(O1267=0,"Outside audit periods; ","")&amp;IF(F1267="","No VAT category; ","")&amp;IF(ABS(Q1267)&gt;Setup!$B$10,"VAT ≠ 15% × net; ","")&amp;IF(AND(F1267="Standard domestic 15% (Box 7)",NOT(AND(LEN(D1267)=15,LEFT(D1267,1)="3",RIGHT(D1267,1)="3",ISNUMBER(--D1267)))),"Invalid/missing supplier VAT no; ","")&amp;IF(AND(L1267="Yes",K1267&lt;&gt;"Yes"),"VAT claimed without valid tax invoice; ","")&amp;IF(AND(L1267="Yes",ISNUMBER(SEARCH("blocked",G1267))),"Blocked input VAT claimed; ","")&amp;IF(AND(F1267="Import - VAT paid at customs (Box 8)",M1267=""),"Customs declaration no missing; ","")&amp;IF(AND(F1267="Import - Reverse charge (Box 9)",E1267="Saudi Arabia"),"RCM used for a local supplier; ","")&amp;IF(AND(L1267="Yes",NOT(OR(F1267="Standard domestic 15% (Box 7)",F1267="Import - VAT paid at customs (Box 8)",F1267="Import - Reverse charge (Box 9)"))),"VAT claimed on non-taxable category; ",""))</f>
        <v/>
      </c>
    </row>
    <row r="1268">
      <c r="A1268" s="17" t="n"/>
      <c r="B1268" s="14" t="n"/>
      <c r="C1268" s="14" t="n"/>
      <c r="D1268" s="16" t="n"/>
      <c r="E1268" s="14" t="n"/>
      <c r="F1268" s="14" t="n"/>
      <c r="G1268" s="14" t="n"/>
      <c r="H1268" s="19" t="n"/>
      <c r="I1268" s="19" t="n"/>
      <c r="J1268" s="34">
        <f>IF(A1268="","",H1268+I1268)</f>
        <v/>
      </c>
      <c r="K1268" s="14" t="n"/>
      <c r="L1268" s="14" t="n"/>
      <c r="M1268" s="14" t="n"/>
      <c r="N1268" s="14" t="n"/>
      <c r="O1268" s="20">
        <f>IF(A1268="","",SUMPRODUCT((A1268&gt;=Setup!$C$19:$C$30)*(A1268&lt;=Setup!$D$19:$D$30)*Setup!$A$19:$A$30))</f>
        <v/>
      </c>
      <c r="P1268" s="34">
        <f>IF(A1268="","",IF(OR(F1268="Standard domestic 15% (Box 7)",F1268="Import - VAT paid at customs (Box 8)",F1268="Import - Reverse charge (Box 9)"),ROUND(H1268*Setup!$B$9,2),0))</f>
        <v/>
      </c>
      <c r="Q1268" s="34">
        <f>IF(A1268="","",I1268-P1268)</f>
        <v/>
      </c>
      <c r="R1268" s="34">
        <f>IF(A1268="","",IF(L1268="Yes",I1268,0))</f>
        <v/>
      </c>
      <c r="S1268" s="34">
        <f>IF(A1268="","",IF(AND(L1268="Yes",K1268="Yes",NOT(ISNUMBER(SEARCH("blocked",G1268))),OR(F1268="Standard domestic 15% (Box 7)",F1268="Import - VAT paid at customs (Box 8)",F1268="Import - Reverse charge (Box 9)"),OR(F1268&lt;&gt;"Standard domestic 15% (Box 7)",AND(LEN(D1268)=15,LEFT(D1268,1)="3",RIGHT(D1268,1)="3",ISNUMBER(--D1268)))),I1268,0))</f>
        <v/>
      </c>
      <c r="T1268" s="34">
        <f>IF(A1268="","",R1268-S1268)</f>
        <v/>
      </c>
      <c r="U1268" s="23">
        <f>IF(A1268="","",IF(O1268=0,"Outside audit periods; ","")&amp;IF(F1268="","No VAT category; ","")&amp;IF(ABS(Q1268)&gt;Setup!$B$10,"VAT ≠ 15% × net; ","")&amp;IF(AND(F1268="Standard domestic 15% (Box 7)",NOT(AND(LEN(D1268)=15,LEFT(D1268,1)="3",RIGHT(D1268,1)="3",ISNUMBER(--D1268)))),"Invalid/missing supplier VAT no; ","")&amp;IF(AND(L1268="Yes",K1268&lt;&gt;"Yes"),"VAT claimed without valid tax invoice; ","")&amp;IF(AND(L1268="Yes",ISNUMBER(SEARCH("blocked",G1268))),"Blocked input VAT claimed; ","")&amp;IF(AND(F1268="Import - VAT paid at customs (Box 8)",M1268=""),"Customs declaration no missing; ","")&amp;IF(AND(F1268="Import - Reverse charge (Box 9)",E1268="Saudi Arabia"),"RCM used for a local supplier; ","")&amp;IF(AND(L1268="Yes",NOT(OR(F1268="Standard domestic 15% (Box 7)",F1268="Import - VAT paid at customs (Box 8)",F1268="Import - Reverse charge (Box 9)"))),"VAT claimed on non-taxable category; ",""))</f>
        <v/>
      </c>
    </row>
    <row r="1269">
      <c r="A1269" s="17" t="n"/>
      <c r="B1269" s="14" t="n"/>
      <c r="C1269" s="14" t="n"/>
      <c r="D1269" s="16" t="n"/>
      <c r="E1269" s="14" t="n"/>
      <c r="F1269" s="14" t="n"/>
      <c r="G1269" s="14" t="n"/>
      <c r="H1269" s="19" t="n"/>
      <c r="I1269" s="19" t="n"/>
      <c r="J1269" s="34">
        <f>IF(A1269="","",H1269+I1269)</f>
        <v/>
      </c>
      <c r="K1269" s="14" t="n"/>
      <c r="L1269" s="14" t="n"/>
      <c r="M1269" s="14" t="n"/>
      <c r="N1269" s="14" t="n"/>
      <c r="O1269" s="20">
        <f>IF(A1269="","",SUMPRODUCT((A1269&gt;=Setup!$C$19:$C$30)*(A1269&lt;=Setup!$D$19:$D$30)*Setup!$A$19:$A$30))</f>
        <v/>
      </c>
      <c r="P1269" s="34">
        <f>IF(A1269="","",IF(OR(F1269="Standard domestic 15% (Box 7)",F1269="Import - VAT paid at customs (Box 8)",F1269="Import - Reverse charge (Box 9)"),ROUND(H1269*Setup!$B$9,2),0))</f>
        <v/>
      </c>
      <c r="Q1269" s="34">
        <f>IF(A1269="","",I1269-P1269)</f>
        <v/>
      </c>
      <c r="R1269" s="34">
        <f>IF(A1269="","",IF(L1269="Yes",I1269,0))</f>
        <v/>
      </c>
      <c r="S1269" s="34">
        <f>IF(A1269="","",IF(AND(L1269="Yes",K1269="Yes",NOT(ISNUMBER(SEARCH("blocked",G1269))),OR(F1269="Standard domestic 15% (Box 7)",F1269="Import - VAT paid at customs (Box 8)",F1269="Import - Reverse charge (Box 9)"),OR(F1269&lt;&gt;"Standard domestic 15% (Box 7)",AND(LEN(D1269)=15,LEFT(D1269,1)="3",RIGHT(D1269,1)="3",ISNUMBER(--D1269)))),I1269,0))</f>
        <v/>
      </c>
      <c r="T1269" s="34">
        <f>IF(A1269="","",R1269-S1269)</f>
        <v/>
      </c>
      <c r="U1269" s="23">
        <f>IF(A1269="","",IF(O1269=0,"Outside audit periods; ","")&amp;IF(F1269="","No VAT category; ","")&amp;IF(ABS(Q1269)&gt;Setup!$B$10,"VAT ≠ 15% × net; ","")&amp;IF(AND(F1269="Standard domestic 15% (Box 7)",NOT(AND(LEN(D1269)=15,LEFT(D1269,1)="3",RIGHT(D1269,1)="3",ISNUMBER(--D1269)))),"Invalid/missing supplier VAT no; ","")&amp;IF(AND(L1269="Yes",K1269&lt;&gt;"Yes"),"VAT claimed without valid tax invoice; ","")&amp;IF(AND(L1269="Yes",ISNUMBER(SEARCH("blocked",G1269))),"Blocked input VAT claimed; ","")&amp;IF(AND(F1269="Import - VAT paid at customs (Box 8)",M1269=""),"Customs declaration no missing; ","")&amp;IF(AND(F1269="Import - Reverse charge (Box 9)",E1269="Saudi Arabia"),"RCM used for a local supplier; ","")&amp;IF(AND(L1269="Yes",NOT(OR(F1269="Standard domestic 15% (Box 7)",F1269="Import - VAT paid at customs (Box 8)",F1269="Import - Reverse charge (Box 9)"))),"VAT claimed on non-taxable category; ",""))</f>
        <v/>
      </c>
    </row>
    <row r="1270">
      <c r="A1270" s="17" t="n"/>
      <c r="B1270" s="14" t="n"/>
      <c r="C1270" s="14" t="n"/>
      <c r="D1270" s="16" t="n"/>
      <c r="E1270" s="14" t="n"/>
      <c r="F1270" s="14" t="n"/>
      <c r="G1270" s="14" t="n"/>
      <c r="H1270" s="19" t="n"/>
      <c r="I1270" s="19" t="n"/>
      <c r="J1270" s="34">
        <f>IF(A1270="","",H1270+I1270)</f>
        <v/>
      </c>
      <c r="K1270" s="14" t="n"/>
      <c r="L1270" s="14" t="n"/>
      <c r="M1270" s="14" t="n"/>
      <c r="N1270" s="14" t="n"/>
      <c r="O1270" s="20">
        <f>IF(A1270="","",SUMPRODUCT((A1270&gt;=Setup!$C$19:$C$30)*(A1270&lt;=Setup!$D$19:$D$30)*Setup!$A$19:$A$30))</f>
        <v/>
      </c>
      <c r="P1270" s="34">
        <f>IF(A1270="","",IF(OR(F1270="Standard domestic 15% (Box 7)",F1270="Import - VAT paid at customs (Box 8)",F1270="Import - Reverse charge (Box 9)"),ROUND(H1270*Setup!$B$9,2),0))</f>
        <v/>
      </c>
      <c r="Q1270" s="34">
        <f>IF(A1270="","",I1270-P1270)</f>
        <v/>
      </c>
      <c r="R1270" s="34">
        <f>IF(A1270="","",IF(L1270="Yes",I1270,0))</f>
        <v/>
      </c>
      <c r="S1270" s="34">
        <f>IF(A1270="","",IF(AND(L1270="Yes",K1270="Yes",NOT(ISNUMBER(SEARCH("blocked",G1270))),OR(F1270="Standard domestic 15% (Box 7)",F1270="Import - VAT paid at customs (Box 8)",F1270="Import - Reverse charge (Box 9)"),OR(F1270&lt;&gt;"Standard domestic 15% (Box 7)",AND(LEN(D1270)=15,LEFT(D1270,1)="3",RIGHT(D1270,1)="3",ISNUMBER(--D1270)))),I1270,0))</f>
        <v/>
      </c>
      <c r="T1270" s="34">
        <f>IF(A1270="","",R1270-S1270)</f>
        <v/>
      </c>
      <c r="U1270" s="23">
        <f>IF(A1270="","",IF(O1270=0,"Outside audit periods; ","")&amp;IF(F1270="","No VAT category; ","")&amp;IF(ABS(Q1270)&gt;Setup!$B$10,"VAT ≠ 15% × net; ","")&amp;IF(AND(F1270="Standard domestic 15% (Box 7)",NOT(AND(LEN(D1270)=15,LEFT(D1270,1)="3",RIGHT(D1270,1)="3",ISNUMBER(--D1270)))),"Invalid/missing supplier VAT no; ","")&amp;IF(AND(L1270="Yes",K1270&lt;&gt;"Yes"),"VAT claimed without valid tax invoice; ","")&amp;IF(AND(L1270="Yes",ISNUMBER(SEARCH("blocked",G1270))),"Blocked input VAT claimed; ","")&amp;IF(AND(F1270="Import - VAT paid at customs (Box 8)",M1270=""),"Customs declaration no missing; ","")&amp;IF(AND(F1270="Import - Reverse charge (Box 9)",E1270="Saudi Arabia"),"RCM used for a local supplier; ","")&amp;IF(AND(L1270="Yes",NOT(OR(F1270="Standard domestic 15% (Box 7)",F1270="Import - VAT paid at customs (Box 8)",F1270="Import - Reverse charge (Box 9)"))),"VAT claimed on non-taxable category; ",""))</f>
        <v/>
      </c>
    </row>
    <row r="1271">
      <c r="A1271" s="17" t="n"/>
      <c r="B1271" s="14" t="n"/>
      <c r="C1271" s="14" t="n"/>
      <c r="D1271" s="16" t="n"/>
      <c r="E1271" s="14" t="n"/>
      <c r="F1271" s="14" t="n"/>
      <c r="G1271" s="14" t="n"/>
      <c r="H1271" s="19" t="n"/>
      <c r="I1271" s="19" t="n"/>
      <c r="J1271" s="34">
        <f>IF(A1271="","",H1271+I1271)</f>
        <v/>
      </c>
      <c r="K1271" s="14" t="n"/>
      <c r="L1271" s="14" t="n"/>
      <c r="M1271" s="14" t="n"/>
      <c r="N1271" s="14" t="n"/>
      <c r="O1271" s="20">
        <f>IF(A1271="","",SUMPRODUCT((A1271&gt;=Setup!$C$19:$C$30)*(A1271&lt;=Setup!$D$19:$D$30)*Setup!$A$19:$A$30))</f>
        <v/>
      </c>
      <c r="P1271" s="34">
        <f>IF(A1271="","",IF(OR(F1271="Standard domestic 15% (Box 7)",F1271="Import - VAT paid at customs (Box 8)",F1271="Import - Reverse charge (Box 9)"),ROUND(H1271*Setup!$B$9,2),0))</f>
        <v/>
      </c>
      <c r="Q1271" s="34">
        <f>IF(A1271="","",I1271-P1271)</f>
        <v/>
      </c>
      <c r="R1271" s="34">
        <f>IF(A1271="","",IF(L1271="Yes",I1271,0))</f>
        <v/>
      </c>
      <c r="S1271" s="34">
        <f>IF(A1271="","",IF(AND(L1271="Yes",K1271="Yes",NOT(ISNUMBER(SEARCH("blocked",G1271))),OR(F1271="Standard domestic 15% (Box 7)",F1271="Import - VAT paid at customs (Box 8)",F1271="Import - Reverse charge (Box 9)"),OR(F1271&lt;&gt;"Standard domestic 15% (Box 7)",AND(LEN(D1271)=15,LEFT(D1271,1)="3",RIGHT(D1271,1)="3",ISNUMBER(--D1271)))),I1271,0))</f>
        <v/>
      </c>
      <c r="T1271" s="34">
        <f>IF(A1271="","",R1271-S1271)</f>
        <v/>
      </c>
      <c r="U1271" s="23">
        <f>IF(A1271="","",IF(O1271=0,"Outside audit periods; ","")&amp;IF(F1271="","No VAT category; ","")&amp;IF(ABS(Q1271)&gt;Setup!$B$10,"VAT ≠ 15% × net; ","")&amp;IF(AND(F1271="Standard domestic 15% (Box 7)",NOT(AND(LEN(D1271)=15,LEFT(D1271,1)="3",RIGHT(D1271,1)="3",ISNUMBER(--D1271)))),"Invalid/missing supplier VAT no; ","")&amp;IF(AND(L1271="Yes",K1271&lt;&gt;"Yes"),"VAT claimed without valid tax invoice; ","")&amp;IF(AND(L1271="Yes",ISNUMBER(SEARCH("blocked",G1271))),"Blocked input VAT claimed; ","")&amp;IF(AND(F1271="Import - VAT paid at customs (Box 8)",M1271=""),"Customs declaration no missing; ","")&amp;IF(AND(F1271="Import - Reverse charge (Box 9)",E1271="Saudi Arabia"),"RCM used for a local supplier; ","")&amp;IF(AND(L1271="Yes",NOT(OR(F1271="Standard domestic 15% (Box 7)",F1271="Import - VAT paid at customs (Box 8)",F1271="Import - Reverse charge (Box 9)"))),"VAT claimed on non-taxable category; ",""))</f>
        <v/>
      </c>
    </row>
    <row r="1272">
      <c r="A1272" s="17" t="n"/>
      <c r="B1272" s="14" t="n"/>
      <c r="C1272" s="14" t="n"/>
      <c r="D1272" s="16" t="n"/>
      <c r="E1272" s="14" t="n"/>
      <c r="F1272" s="14" t="n"/>
      <c r="G1272" s="14" t="n"/>
      <c r="H1272" s="19" t="n"/>
      <c r="I1272" s="19" t="n"/>
      <c r="J1272" s="34">
        <f>IF(A1272="","",H1272+I1272)</f>
        <v/>
      </c>
      <c r="K1272" s="14" t="n"/>
      <c r="L1272" s="14" t="n"/>
      <c r="M1272" s="14" t="n"/>
      <c r="N1272" s="14" t="n"/>
      <c r="O1272" s="20">
        <f>IF(A1272="","",SUMPRODUCT((A1272&gt;=Setup!$C$19:$C$30)*(A1272&lt;=Setup!$D$19:$D$30)*Setup!$A$19:$A$30))</f>
        <v/>
      </c>
      <c r="P1272" s="34">
        <f>IF(A1272="","",IF(OR(F1272="Standard domestic 15% (Box 7)",F1272="Import - VAT paid at customs (Box 8)",F1272="Import - Reverse charge (Box 9)"),ROUND(H1272*Setup!$B$9,2),0))</f>
        <v/>
      </c>
      <c r="Q1272" s="34">
        <f>IF(A1272="","",I1272-P1272)</f>
        <v/>
      </c>
      <c r="R1272" s="34">
        <f>IF(A1272="","",IF(L1272="Yes",I1272,0))</f>
        <v/>
      </c>
      <c r="S1272" s="34">
        <f>IF(A1272="","",IF(AND(L1272="Yes",K1272="Yes",NOT(ISNUMBER(SEARCH("blocked",G1272))),OR(F1272="Standard domestic 15% (Box 7)",F1272="Import - VAT paid at customs (Box 8)",F1272="Import - Reverse charge (Box 9)"),OR(F1272&lt;&gt;"Standard domestic 15% (Box 7)",AND(LEN(D1272)=15,LEFT(D1272,1)="3",RIGHT(D1272,1)="3",ISNUMBER(--D1272)))),I1272,0))</f>
        <v/>
      </c>
      <c r="T1272" s="34">
        <f>IF(A1272="","",R1272-S1272)</f>
        <v/>
      </c>
      <c r="U1272" s="23">
        <f>IF(A1272="","",IF(O1272=0,"Outside audit periods; ","")&amp;IF(F1272="","No VAT category; ","")&amp;IF(ABS(Q1272)&gt;Setup!$B$10,"VAT ≠ 15% × net; ","")&amp;IF(AND(F1272="Standard domestic 15% (Box 7)",NOT(AND(LEN(D1272)=15,LEFT(D1272,1)="3",RIGHT(D1272,1)="3",ISNUMBER(--D1272)))),"Invalid/missing supplier VAT no; ","")&amp;IF(AND(L1272="Yes",K1272&lt;&gt;"Yes"),"VAT claimed without valid tax invoice; ","")&amp;IF(AND(L1272="Yes",ISNUMBER(SEARCH("blocked",G1272))),"Blocked input VAT claimed; ","")&amp;IF(AND(F1272="Import - VAT paid at customs (Box 8)",M1272=""),"Customs declaration no missing; ","")&amp;IF(AND(F1272="Import - Reverse charge (Box 9)",E1272="Saudi Arabia"),"RCM used for a local supplier; ","")&amp;IF(AND(L1272="Yes",NOT(OR(F1272="Standard domestic 15% (Box 7)",F1272="Import - VAT paid at customs (Box 8)",F1272="Import - Reverse charge (Box 9)"))),"VAT claimed on non-taxable category; ",""))</f>
        <v/>
      </c>
    </row>
    <row r="1273">
      <c r="A1273" s="17" t="n"/>
      <c r="B1273" s="14" t="n"/>
      <c r="C1273" s="14" t="n"/>
      <c r="D1273" s="16" t="n"/>
      <c r="E1273" s="14" t="n"/>
      <c r="F1273" s="14" t="n"/>
      <c r="G1273" s="14" t="n"/>
      <c r="H1273" s="19" t="n"/>
      <c r="I1273" s="19" t="n"/>
      <c r="J1273" s="34">
        <f>IF(A1273="","",H1273+I1273)</f>
        <v/>
      </c>
      <c r="K1273" s="14" t="n"/>
      <c r="L1273" s="14" t="n"/>
      <c r="M1273" s="14" t="n"/>
      <c r="N1273" s="14" t="n"/>
      <c r="O1273" s="20">
        <f>IF(A1273="","",SUMPRODUCT((A1273&gt;=Setup!$C$19:$C$30)*(A1273&lt;=Setup!$D$19:$D$30)*Setup!$A$19:$A$30))</f>
        <v/>
      </c>
      <c r="P1273" s="34">
        <f>IF(A1273="","",IF(OR(F1273="Standard domestic 15% (Box 7)",F1273="Import - VAT paid at customs (Box 8)",F1273="Import - Reverse charge (Box 9)"),ROUND(H1273*Setup!$B$9,2),0))</f>
        <v/>
      </c>
      <c r="Q1273" s="34">
        <f>IF(A1273="","",I1273-P1273)</f>
        <v/>
      </c>
      <c r="R1273" s="34">
        <f>IF(A1273="","",IF(L1273="Yes",I1273,0))</f>
        <v/>
      </c>
      <c r="S1273" s="34">
        <f>IF(A1273="","",IF(AND(L1273="Yes",K1273="Yes",NOT(ISNUMBER(SEARCH("blocked",G1273))),OR(F1273="Standard domestic 15% (Box 7)",F1273="Import - VAT paid at customs (Box 8)",F1273="Import - Reverse charge (Box 9)"),OR(F1273&lt;&gt;"Standard domestic 15% (Box 7)",AND(LEN(D1273)=15,LEFT(D1273,1)="3",RIGHT(D1273,1)="3",ISNUMBER(--D1273)))),I1273,0))</f>
        <v/>
      </c>
      <c r="T1273" s="34">
        <f>IF(A1273="","",R1273-S1273)</f>
        <v/>
      </c>
      <c r="U1273" s="23">
        <f>IF(A1273="","",IF(O1273=0,"Outside audit periods; ","")&amp;IF(F1273="","No VAT category; ","")&amp;IF(ABS(Q1273)&gt;Setup!$B$10,"VAT ≠ 15% × net; ","")&amp;IF(AND(F1273="Standard domestic 15% (Box 7)",NOT(AND(LEN(D1273)=15,LEFT(D1273,1)="3",RIGHT(D1273,1)="3",ISNUMBER(--D1273)))),"Invalid/missing supplier VAT no; ","")&amp;IF(AND(L1273="Yes",K1273&lt;&gt;"Yes"),"VAT claimed without valid tax invoice; ","")&amp;IF(AND(L1273="Yes",ISNUMBER(SEARCH("blocked",G1273))),"Blocked input VAT claimed; ","")&amp;IF(AND(F1273="Import - VAT paid at customs (Box 8)",M1273=""),"Customs declaration no missing; ","")&amp;IF(AND(F1273="Import - Reverse charge (Box 9)",E1273="Saudi Arabia"),"RCM used for a local supplier; ","")&amp;IF(AND(L1273="Yes",NOT(OR(F1273="Standard domestic 15% (Box 7)",F1273="Import - VAT paid at customs (Box 8)",F1273="Import - Reverse charge (Box 9)"))),"VAT claimed on non-taxable category; ",""))</f>
        <v/>
      </c>
    </row>
    <row r="1274">
      <c r="A1274" s="17" t="n"/>
      <c r="B1274" s="14" t="n"/>
      <c r="C1274" s="14" t="n"/>
      <c r="D1274" s="16" t="n"/>
      <c r="E1274" s="14" t="n"/>
      <c r="F1274" s="14" t="n"/>
      <c r="G1274" s="14" t="n"/>
      <c r="H1274" s="19" t="n"/>
      <c r="I1274" s="19" t="n"/>
      <c r="J1274" s="34">
        <f>IF(A1274="","",H1274+I1274)</f>
        <v/>
      </c>
      <c r="K1274" s="14" t="n"/>
      <c r="L1274" s="14" t="n"/>
      <c r="M1274" s="14" t="n"/>
      <c r="N1274" s="14" t="n"/>
      <c r="O1274" s="20">
        <f>IF(A1274="","",SUMPRODUCT((A1274&gt;=Setup!$C$19:$C$30)*(A1274&lt;=Setup!$D$19:$D$30)*Setup!$A$19:$A$30))</f>
        <v/>
      </c>
      <c r="P1274" s="34">
        <f>IF(A1274="","",IF(OR(F1274="Standard domestic 15% (Box 7)",F1274="Import - VAT paid at customs (Box 8)",F1274="Import - Reverse charge (Box 9)"),ROUND(H1274*Setup!$B$9,2),0))</f>
        <v/>
      </c>
      <c r="Q1274" s="34">
        <f>IF(A1274="","",I1274-P1274)</f>
        <v/>
      </c>
      <c r="R1274" s="34">
        <f>IF(A1274="","",IF(L1274="Yes",I1274,0))</f>
        <v/>
      </c>
      <c r="S1274" s="34">
        <f>IF(A1274="","",IF(AND(L1274="Yes",K1274="Yes",NOT(ISNUMBER(SEARCH("blocked",G1274))),OR(F1274="Standard domestic 15% (Box 7)",F1274="Import - VAT paid at customs (Box 8)",F1274="Import - Reverse charge (Box 9)"),OR(F1274&lt;&gt;"Standard domestic 15% (Box 7)",AND(LEN(D1274)=15,LEFT(D1274,1)="3",RIGHT(D1274,1)="3",ISNUMBER(--D1274)))),I1274,0))</f>
        <v/>
      </c>
      <c r="T1274" s="34">
        <f>IF(A1274="","",R1274-S1274)</f>
        <v/>
      </c>
      <c r="U1274" s="23">
        <f>IF(A1274="","",IF(O1274=0,"Outside audit periods; ","")&amp;IF(F1274="","No VAT category; ","")&amp;IF(ABS(Q1274)&gt;Setup!$B$10,"VAT ≠ 15% × net; ","")&amp;IF(AND(F1274="Standard domestic 15% (Box 7)",NOT(AND(LEN(D1274)=15,LEFT(D1274,1)="3",RIGHT(D1274,1)="3",ISNUMBER(--D1274)))),"Invalid/missing supplier VAT no; ","")&amp;IF(AND(L1274="Yes",K1274&lt;&gt;"Yes"),"VAT claimed without valid tax invoice; ","")&amp;IF(AND(L1274="Yes",ISNUMBER(SEARCH("blocked",G1274))),"Blocked input VAT claimed; ","")&amp;IF(AND(F1274="Import - VAT paid at customs (Box 8)",M1274=""),"Customs declaration no missing; ","")&amp;IF(AND(F1274="Import - Reverse charge (Box 9)",E1274="Saudi Arabia"),"RCM used for a local supplier; ","")&amp;IF(AND(L1274="Yes",NOT(OR(F1274="Standard domestic 15% (Box 7)",F1274="Import - VAT paid at customs (Box 8)",F1274="Import - Reverse charge (Box 9)"))),"VAT claimed on non-taxable category; ",""))</f>
        <v/>
      </c>
    </row>
    <row r="1275">
      <c r="A1275" s="17" t="n"/>
      <c r="B1275" s="14" t="n"/>
      <c r="C1275" s="14" t="n"/>
      <c r="D1275" s="16" t="n"/>
      <c r="E1275" s="14" t="n"/>
      <c r="F1275" s="14" t="n"/>
      <c r="G1275" s="14" t="n"/>
      <c r="H1275" s="19" t="n"/>
      <c r="I1275" s="19" t="n"/>
      <c r="J1275" s="34">
        <f>IF(A1275="","",H1275+I1275)</f>
        <v/>
      </c>
      <c r="K1275" s="14" t="n"/>
      <c r="L1275" s="14" t="n"/>
      <c r="M1275" s="14" t="n"/>
      <c r="N1275" s="14" t="n"/>
      <c r="O1275" s="20">
        <f>IF(A1275="","",SUMPRODUCT((A1275&gt;=Setup!$C$19:$C$30)*(A1275&lt;=Setup!$D$19:$D$30)*Setup!$A$19:$A$30))</f>
        <v/>
      </c>
      <c r="P1275" s="34">
        <f>IF(A1275="","",IF(OR(F1275="Standard domestic 15% (Box 7)",F1275="Import - VAT paid at customs (Box 8)",F1275="Import - Reverse charge (Box 9)"),ROUND(H1275*Setup!$B$9,2),0))</f>
        <v/>
      </c>
      <c r="Q1275" s="34">
        <f>IF(A1275="","",I1275-P1275)</f>
        <v/>
      </c>
      <c r="R1275" s="34">
        <f>IF(A1275="","",IF(L1275="Yes",I1275,0))</f>
        <v/>
      </c>
      <c r="S1275" s="34">
        <f>IF(A1275="","",IF(AND(L1275="Yes",K1275="Yes",NOT(ISNUMBER(SEARCH("blocked",G1275))),OR(F1275="Standard domestic 15% (Box 7)",F1275="Import - VAT paid at customs (Box 8)",F1275="Import - Reverse charge (Box 9)"),OR(F1275&lt;&gt;"Standard domestic 15% (Box 7)",AND(LEN(D1275)=15,LEFT(D1275,1)="3",RIGHT(D1275,1)="3",ISNUMBER(--D1275)))),I1275,0))</f>
        <v/>
      </c>
      <c r="T1275" s="34">
        <f>IF(A1275="","",R1275-S1275)</f>
        <v/>
      </c>
      <c r="U1275" s="23">
        <f>IF(A1275="","",IF(O1275=0,"Outside audit periods; ","")&amp;IF(F1275="","No VAT category; ","")&amp;IF(ABS(Q1275)&gt;Setup!$B$10,"VAT ≠ 15% × net; ","")&amp;IF(AND(F1275="Standard domestic 15% (Box 7)",NOT(AND(LEN(D1275)=15,LEFT(D1275,1)="3",RIGHT(D1275,1)="3",ISNUMBER(--D1275)))),"Invalid/missing supplier VAT no; ","")&amp;IF(AND(L1275="Yes",K1275&lt;&gt;"Yes"),"VAT claimed without valid tax invoice; ","")&amp;IF(AND(L1275="Yes",ISNUMBER(SEARCH("blocked",G1275))),"Blocked input VAT claimed; ","")&amp;IF(AND(F1275="Import - VAT paid at customs (Box 8)",M1275=""),"Customs declaration no missing; ","")&amp;IF(AND(F1275="Import - Reverse charge (Box 9)",E1275="Saudi Arabia"),"RCM used for a local supplier; ","")&amp;IF(AND(L1275="Yes",NOT(OR(F1275="Standard domestic 15% (Box 7)",F1275="Import - VAT paid at customs (Box 8)",F1275="Import - Reverse charge (Box 9)"))),"VAT claimed on non-taxable category; ",""))</f>
        <v/>
      </c>
    </row>
    <row r="1276">
      <c r="A1276" s="17" t="n"/>
      <c r="B1276" s="14" t="n"/>
      <c r="C1276" s="14" t="n"/>
      <c r="D1276" s="16" t="n"/>
      <c r="E1276" s="14" t="n"/>
      <c r="F1276" s="14" t="n"/>
      <c r="G1276" s="14" t="n"/>
      <c r="H1276" s="19" t="n"/>
      <c r="I1276" s="19" t="n"/>
      <c r="J1276" s="34">
        <f>IF(A1276="","",H1276+I1276)</f>
        <v/>
      </c>
      <c r="K1276" s="14" t="n"/>
      <c r="L1276" s="14" t="n"/>
      <c r="M1276" s="14" t="n"/>
      <c r="N1276" s="14" t="n"/>
      <c r="O1276" s="20">
        <f>IF(A1276="","",SUMPRODUCT((A1276&gt;=Setup!$C$19:$C$30)*(A1276&lt;=Setup!$D$19:$D$30)*Setup!$A$19:$A$30))</f>
        <v/>
      </c>
      <c r="P1276" s="34">
        <f>IF(A1276="","",IF(OR(F1276="Standard domestic 15% (Box 7)",F1276="Import - VAT paid at customs (Box 8)",F1276="Import - Reverse charge (Box 9)"),ROUND(H1276*Setup!$B$9,2),0))</f>
        <v/>
      </c>
      <c r="Q1276" s="34">
        <f>IF(A1276="","",I1276-P1276)</f>
        <v/>
      </c>
      <c r="R1276" s="34">
        <f>IF(A1276="","",IF(L1276="Yes",I1276,0))</f>
        <v/>
      </c>
      <c r="S1276" s="34">
        <f>IF(A1276="","",IF(AND(L1276="Yes",K1276="Yes",NOT(ISNUMBER(SEARCH("blocked",G1276))),OR(F1276="Standard domestic 15% (Box 7)",F1276="Import - VAT paid at customs (Box 8)",F1276="Import - Reverse charge (Box 9)"),OR(F1276&lt;&gt;"Standard domestic 15% (Box 7)",AND(LEN(D1276)=15,LEFT(D1276,1)="3",RIGHT(D1276,1)="3",ISNUMBER(--D1276)))),I1276,0))</f>
        <v/>
      </c>
      <c r="T1276" s="34">
        <f>IF(A1276="","",R1276-S1276)</f>
        <v/>
      </c>
      <c r="U1276" s="23">
        <f>IF(A1276="","",IF(O1276=0,"Outside audit periods; ","")&amp;IF(F1276="","No VAT category; ","")&amp;IF(ABS(Q1276)&gt;Setup!$B$10,"VAT ≠ 15% × net; ","")&amp;IF(AND(F1276="Standard domestic 15% (Box 7)",NOT(AND(LEN(D1276)=15,LEFT(D1276,1)="3",RIGHT(D1276,1)="3",ISNUMBER(--D1276)))),"Invalid/missing supplier VAT no; ","")&amp;IF(AND(L1276="Yes",K1276&lt;&gt;"Yes"),"VAT claimed without valid tax invoice; ","")&amp;IF(AND(L1276="Yes",ISNUMBER(SEARCH("blocked",G1276))),"Blocked input VAT claimed; ","")&amp;IF(AND(F1276="Import - VAT paid at customs (Box 8)",M1276=""),"Customs declaration no missing; ","")&amp;IF(AND(F1276="Import - Reverse charge (Box 9)",E1276="Saudi Arabia"),"RCM used for a local supplier; ","")&amp;IF(AND(L1276="Yes",NOT(OR(F1276="Standard domestic 15% (Box 7)",F1276="Import - VAT paid at customs (Box 8)",F1276="Import - Reverse charge (Box 9)"))),"VAT claimed on non-taxable category; ",""))</f>
        <v/>
      </c>
    </row>
    <row r="1277">
      <c r="A1277" s="17" t="n"/>
      <c r="B1277" s="14" t="n"/>
      <c r="C1277" s="14" t="n"/>
      <c r="D1277" s="16" t="n"/>
      <c r="E1277" s="14" t="n"/>
      <c r="F1277" s="14" t="n"/>
      <c r="G1277" s="14" t="n"/>
      <c r="H1277" s="19" t="n"/>
      <c r="I1277" s="19" t="n"/>
      <c r="J1277" s="34">
        <f>IF(A1277="","",H1277+I1277)</f>
        <v/>
      </c>
      <c r="K1277" s="14" t="n"/>
      <c r="L1277" s="14" t="n"/>
      <c r="M1277" s="14" t="n"/>
      <c r="N1277" s="14" t="n"/>
      <c r="O1277" s="20">
        <f>IF(A1277="","",SUMPRODUCT((A1277&gt;=Setup!$C$19:$C$30)*(A1277&lt;=Setup!$D$19:$D$30)*Setup!$A$19:$A$30))</f>
        <v/>
      </c>
      <c r="P1277" s="34">
        <f>IF(A1277="","",IF(OR(F1277="Standard domestic 15% (Box 7)",F1277="Import - VAT paid at customs (Box 8)",F1277="Import - Reverse charge (Box 9)"),ROUND(H1277*Setup!$B$9,2),0))</f>
        <v/>
      </c>
      <c r="Q1277" s="34">
        <f>IF(A1277="","",I1277-P1277)</f>
        <v/>
      </c>
      <c r="R1277" s="34">
        <f>IF(A1277="","",IF(L1277="Yes",I1277,0))</f>
        <v/>
      </c>
      <c r="S1277" s="34">
        <f>IF(A1277="","",IF(AND(L1277="Yes",K1277="Yes",NOT(ISNUMBER(SEARCH("blocked",G1277))),OR(F1277="Standard domestic 15% (Box 7)",F1277="Import - VAT paid at customs (Box 8)",F1277="Import - Reverse charge (Box 9)"),OR(F1277&lt;&gt;"Standard domestic 15% (Box 7)",AND(LEN(D1277)=15,LEFT(D1277,1)="3",RIGHT(D1277,1)="3",ISNUMBER(--D1277)))),I1277,0))</f>
        <v/>
      </c>
      <c r="T1277" s="34">
        <f>IF(A1277="","",R1277-S1277)</f>
        <v/>
      </c>
      <c r="U1277" s="23">
        <f>IF(A1277="","",IF(O1277=0,"Outside audit periods; ","")&amp;IF(F1277="","No VAT category; ","")&amp;IF(ABS(Q1277)&gt;Setup!$B$10,"VAT ≠ 15% × net; ","")&amp;IF(AND(F1277="Standard domestic 15% (Box 7)",NOT(AND(LEN(D1277)=15,LEFT(D1277,1)="3",RIGHT(D1277,1)="3",ISNUMBER(--D1277)))),"Invalid/missing supplier VAT no; ","")&amp;IF(AND(L1277="Yes",K1277&lt;&gt;"Yes"),"VAT claimed without valid tax invoice; ","")&amp;IF(AND(L1277="Yes",ISNUMBER(SEARCH("blocked",G1277))),"Blocked input VAT claimed; ","")&amp;IF(AND(F1277="Import - VAT paid at customs (Box 8)",M1277=""),"Customs declaration no missing; ","")&amp;IF(AND(F1277="Import - Reverse charge (Box 9)",E1277="Saudi Arabia"),"RCM used for a local supplier; ","")&amp;IF(AND(L1277="Yes",NOT(OR(F1277="Standard domestic 15% (Box 7)",F1277="Import - VAT paid at customs (Box 8)",F1277="Import - Reverse charge (Box 9)"))),"VAT claimed on non-taxable category; ",""))</f>
        <v/>
      </c>
    </row>
    <row r="1278">
      <c r="A1278" s="17" t="n"/>
      <c r="B1278" s="14" t="n"/>
      <c r="C1278" s="14" t="n"/>
      <c r="D1278" s="16" t="n"/>
      <c r="E1278" s="14" t="n"/>
      <c r="F1278" s="14" t="n"/>
      <c r="G1278" s="14" t="n"/>
      <c r="H1278" s="19" t="n"/>
      <c r="I1278" s="19" t="n"/>
      <c r="J1278" s="34">
        <f>IF(A1278="","",H1278+I1278)</f>
        <v/>
      </c>
      <c r="K1278" s="14" t="n"/>
      <c r="L1278" s="14" t="n"/>
      <c r="M1278" s="14" t="n"/>
      <c r="N1278" s="14" t="n"/>
      <c r="O1278" s="20">
        <f>IF(A1278="","",SUMPRODUCT((A1278&gt;=Setup!$C$19:$C$30)*(A1278&lt;=Setup!$D$19:$D$30)*Setup!$A$19:$A$30))</f>
        <v/>
      </c>
      <c r="P1278" s="34">
        <f>IF(A1278="","",IF(OR(F1278="Standard domestic 15% (Box 7)",F1278="Import - VAT paid at customs (Box 8)",F1278="Import - Reverse charge (Box 9)"),ROUND(H1278*Setup!$B$9,2),0))</f>
        <v/>
      </c>
      <c r="Q1278" s="34">
        <f>IF(A1278="","",I1278-P1278)</f>
        <v/>
      </c>
      <c r="R1278" s="34">
        <f>IF(A1278="","",IF(L1278="Yes",I1278,0))</f>
        <v/>
      </c>
      <c r="S1278" s="34">
        <f>IF(A1278="","",IF(AND(L1278="Yes",K1278="Yes",NOT(ISNUMBER(SEARCH("blocked",G1278))),OR(F1278="Standard domestic 15% (Box 7)",F1278="Import - VAT paid at customs (Box 8)",F1278="Import - Reverse charge (Box 9)"),OR(F1278&lt;&gt;"Standard domestic 15% (Box 7)",AND(LEN(D1278)=15,LEFT(D1278,1)="3",RIGHT(D1278,1)="3",ISNUMBER(--D1278)))),I1278,0))</f>
        <v/>
      </c>
      <c r="T1278" s="34">
        <f>IF(A1278="","",R1278-S1278)</f>
        <v/>
      </c>
      <c r="U1278" s="23">
        <f>IF(A1278="","",IF(O1278=0,"Outside audit periods; ","")&amp;IF(F1278="","No VAT category; ","")&amp;IF(ABS(Q1278)&gt;Setup!$B$10,"VAT ≠ 15% × net; ","")&amp;IF(AND(F1278="Standard domestic 15% (Box 7)",NOT(AND(LEN(D1278)=15,LEFT(D1278,1)="3",RIGHT(D1278,1)="3",ISNUMBER(--D1278)))),"Invalid/missing supplier VAT no; ","")&amp;IF(AND(L1278="Yes",K1278&lt;&gt;"Yes"),"VAT claimed without valid tax invoice; ","")&amp;IF(AND(L1278="Yes",ISNUMBER(SEARCH("blocked",G1278))),"Blocked input VAT claimed; ","")&amp;IF(AND(F1278="Import - VAT paid at customs (Box 8)",M1278=""),"Customs declaration no missing; ","")&amp;IF(AND(F1278="Import - Reverse charge (Box 9)",E1278="Saudi Arabia"),"RCM used for a local supplier; ","")&amp;IF(AND(L1278="Yes",NOT(OR(F1278="Standard domestic 15% (Box 7)",F1278="Import - VAT paid at customs (Box 8)",F1278="Import - Reverse charge (Box 9)"))),"VAT claimed on non-taxable category; ",""))</f>
        <v/>
      </c>
    </row>
    <row r="1279">
      <c r="A1279" s="17" t="n"/>
      <c r="B1279" s="14" t="n"/>
      <c r="C1279" s="14" t="n"/>
      <c r="D1279" s="16" t="n"/>
      <c r="E1279" s="14" t="n"/>
      <c r="F1279" s="14" t="n"/>
      <c r="G1279" s="14" t="n"/>
      <c r="H1279" s="19" t="n"/>
      <c r="I1279" s="19" t="n"/>
      <c r="J1279" s="34">
        <f>IF(A1279="","",H1279+I1279)</f>
        <v/>
      </c>
      <c r="K1279" s="14" t="n"/>
      <c r="L1279" s="14" t="n"/>
      <c r="M1279" s="14" t="n"/>
      <c r="N1279" s="14" t="n"/>
      <c r="O1279" s="20">
        <f>IF(A1279="","",SUMPRODUCT((A1279&gt;=Setup!$C$19:$C$30)*(A1279&lt;=Setup!$D$19:$D$30)*Setup!$A$19:$A$30))</f>
        <v/>
      </c>
      <c r="P1279" s="34">
        <f>IF(A1279="","",IF(OR(F1279="Standard domestic 15% (Box 7)",F1279="Import - VAT paid at customs (Box 8)",F1279="Import - Reverse charge (Box 9)"),ROUND(H1279*Setup!$B$9,2),0))</f>
        <v/>
      </c>
      <c r="Q1279" s="34">
        <f>IF(A1279="","",I1279-P1279)</f>
        <v/>
      </c>
      <c r="R1279" s="34">
        <f>IF(A1279="","",IF(L1279="Yes",I1279,0))</f>
        <v/>
      </c>
      <c r="S1279" s="34">
        <f>IF(A1279="","",IF(AND(L1279="Yes",K1279="Yes",NOT(ISNUMBER(SEARCH("blocked",G1279))),OR(F1279="Standard domestic 15% (Box 7)",F1279="Import - VAT paid at customs (Box 8)",F1279="Import - Reverse charge (Box 9)"),OR(F1279&lt;&gt;"Standard domestic 15% (Box 7)",AND(LEN(D1279)=15,LEFT(D1279,1)="3",RIGHT(D1279,1)="3",ISNUMBER(--D1279)))),I1279,0))</f>
        <v/>
      </c>
      <c r="T1279" s="34">
        <f>IF(A1279="","",R1279-S1279)</f>
        <v/>
      </c>
      <c r="U1279" s="23">
        <f>IF(A1279="","",IF(O1279=0,"Outside audit periods; ","")&amp;IF(F1279="","No VAT category; ","")&amp;IF(ABS(Q1279)&gt;Setup!$B$10,"VAT ≠ 15% × net; ","")&amp;IF(AND(F1279="Standard domestic 15% (Box 7)",NOT(AND(LEN(D1279)=15,LEFT(D1279,1)="3",RIGHT(D1279,1)="3",ISNUMBER(--D1279)))),"Invalid/missing supplier VAT no; ","")&amp;IF(AND(L1279="Yes",K1279&lt;&gt;"Yes"),"VAT claimed without valid tax invoice; ","")&amp;IF(AND(L1279="Yes",ISNUMBER(SEARCH("blocked",G1279))),"Blocked input VAT claimed; ","")&amp;IF(AND(F1279="Import - VAT paid at customs (Box 8)",M1279=""),"Customs declaration no missing; ","")&amp;IF(AND(F1279="Import - Reverse charge (Box 9)",E1279="Saudi Arabia"),"RCM used for a local supplier; ","")&amp;IF(AND(L1279="Yes",NOT(OR(F1279="Standard domestic 15% (Box 7)",F1279="Import - VAT paid at customs (Box 8)",F1279="Import - Reverse charge (Box 9)"))),"VAT claimed on non-taxable category; ",""))</f>
        <v/>
      </c>
    </row>
    <row r="1280">
      <c r="A1280" s="17" t="n"/>
      <c r="B1280" s="14" t="n"/>
      <c r="C1280" s="14" t="n"/>
      <c r="D1280" s="16" t="n"/>
      <c r="E1280" s="14" t="n"/>
      <c r="F1280" s="14" t="n"/>
      <c r="G1280" s="14" t="n"/>
      <c r="H1280" s="19" t="n"/>
      <c r="I1280" s="19" t="n"/>
      <c r="J1280" s="34">
        <f>IF(A1280="","",H1280+I1280)</f>
        <v/>
      </c>
      <c r="K1280" s="14" t="n"/>
      <c r="L1280" s="14" t="n"/>
      <c r="M1280" s="14" t="n"/>
      <c r="N1280" s="14" t="n"/>
      <c r="O1280" s="20">
        <f>IF(A1280="","",SUMPRODUCT((A1280&gt;=Setup!$C$19:$C$30)*(A1280&lt;=Setup!$D$19:$D$30)*Setup!$A$19:$A$30))</f>
        <v/>
      </c>
      <c r="P1280" s="34">
        <f>IF(A1280="","",IF(OR(F1280="Standard domestic 15% (Box 7)",F1280="Import - VAT paid at customs (Box 8)",F1280="Import - Reverse charge (Box 9)"),ROUND(H1280*Setup!$B$9,2),0))</f>
        <v/>
      </c>
      <c r="Q1280" s="34">
        <f>IF(A1280="","",I1280-P1280)</f>
        <v/>
      </c>
      <c r="R1280" s="34">
        <f>IF(A1280="","",IF(L1280="Yes",I1280,0))</f>
        <v/>
      </c>
      <c r="S1280" s="34">
        <f>IF(A1280="","",IF(AND(L1280="Yes",K1280="Yes",NOT(ISNUMBER(SEARCH("blocked",G1280))),OR(F1280="Standard domestic 15% (Box 7)",F1280="Import - VAT paid at customs (Box 8)",F1280="Import - Reverse charge (Box 9)"),OR(F1280&lt;&gt;"Standard domestic 15% (Box 7)",AND(LEN(D1280)=15,LEFT(D1280,1)="3",RIGHT(D1280,1)="3",ISNUMBER(--D1280)))),I1280,0))</f>
        <v/>
      </c>
      <c r="T1280" s="34">
        <f>IF(A1280="","",R1280-S1280)</f>
        <v/>
      </c>
      <c r="U1280" s="23">
        <f>IF(A1280="","",IF(O1280=0,"Outside audit periods; ","")&amp;IF(F1280="","No VAT category; ","")&amp;IF(ABS(Q1280)&gt;Setup!$B$10,"VAT ≠ 15% × net; ","")&amp;IF(AND(F1280="Standard domestic 15% (Box 7)",NOT(AND(LEN(D1280)=15,LEFT(D1280,1)="3",RIGHT(D1280,1)="3",ISNUMBER(--D1280)))),"Invalid/missing supplier VAT no; ","")&amp;IF(AND(L1280="Yes",K1280&lt;&gt;"Yes"),"VAT claimed without valid tax invoice; ","")&amp;IF(AND(L1280="Yes",ISNUMBER(SEARCH("blocked",G1280))),"Blocked input VAT claimed; ","")&amp;IF(AND(F1280="Import - VAT paid at customs (Box 8)",M1280=""),"Customs declaration no missing; ","")&amp;IF(AND(F1280="Import - Reverse charge (Box 9)",E1280="Saudi Arabia"),"RCM used for a local supplier; ","")&amp;IF(AND(L1280="Yes",NOT(OR(F1280="Standard domestic 15% (Box 7)",F1280="Import - VAT paid at customs (Box 8)",F1280="Import - Reverse charge (Box 9)"))),"VAT claimed on non-taxable category; ",""))</f>
        <v/>
      </c>
    </row>
    <row r="1281">
      <c r="A1281" s="17" t="n"/>
      <c r="B1281" s="14" t="n"/>
      <c r="C1281" s="14" t="n"/>
      <c r="D1281" s="16" t="n"/>
      <c r="E1281" s="14" t="n"/>
      <c r="F1281" s="14" t="n"/>
      <c r="G1281" s="14" t="n"/>
      <c r="H1281" s="19" t="n"/>
      <c r="I1281" s="19" t="n"/>
      <c r="J1281" s="34">
        <f>IF(A1281="","",H1281+I1281)</f>
        <v/>
      </c>
      <c r="K1281" s="14" t="n"/>
      <c r="L1281" s="14" t="n"/>
      <c r="M1281" s="14" t="n"/>
      <c r="N1281" s="14" t="n"/>
      <c r="O1281" s="20">
        <f>IF(A1281="","",SUMPRODUCT((A1281&gt;=Setup!$C$19:$C$30)*(A1281&lt;=Setup!$D$19:$D$30)*Setup!$A$19:$A$30))</f>
        <v/>
      </c>
      <c r="P1281" s="34">
        <f>IF(A1281="","",IF(OR(F1281="Standard domestic 15% (Box 7)",F1281="Import - VAT paid at customs (Box 8)",F1281="Import - Reverse charge (Box 9)"),ROUND(H1281*Setup!$B$9,2),0))</f>
        <v/>
      </c>
      <c r="Q1281" s="34">
        <f>IF(A1281="","",I1281-P1281)</f>
        <v/>
      </c>
      <c r="R1281" s="34">
        <f>IF(A1281="","",IF(L1281="Yes",I1281,0))</f>
        <v/>
      </c>
      <c r="S1281" s="34">
        <f>IF(A1281="","",IF(AND(L1281="Yes",K1281="Yes",NOT(ISNUMBER(SEARCH("blocked",G1281))),OR(F1281="Standard domestic 15% (Box 7)",F1281="Import - VAT paid at customs (Box 8)",F1281="Import - Reverse charge (Box 9)"),OR(F1281&lt;&gt;"Standard domestic 15% (Box 7)",AND(LEN(D1281)=15,LEFT(D1281,1)="3",RIGHT(D1281,1)="3",ISNUMBER(--D1281)))),I1281,0))</f>
        <v/>
      </c>
      <c r="T1281" s="34">
        <f>IF(A1281="","",R1281-S1281)</f>
        <v/>
      </c>
      <c r="U1281" s="23">
        <f>IF(A1281="","",IF(O1281=0,"Outside audit periods; ","")&amp;IF(F1281="","No VAT category; ","")&amp;IF(ABS(Q1281)&gt;Setup!$B$10,"VAT ≠ 15% × net; ","")&amp;IF(AND(F1281="Standard domestic 15% (Box 7)",NOT(AND(LEN(D1281)=15,LEFT(D1281,1)="3",RIGHT(D1281,1)="3",ISNUMBER(--D1281)))),"Invalid/missing supplier VAT no; ","")&amp;IF(AND(L1281="Yes",K1281&lt;&gt;"Yes"),"VAT claimed without valid tax invoice; ","")&amp;IF(AND(L1281="Yes",ISNUMBER(SEARCH("blocked",G1281))),"Blocked input VAT claimed; ","")&amp;IF(AND(F1281="Import - VAT paid at customs (Box 8)",M1281=""),"Customs declaration no missing; ","")&amp;IF(AND(F1281="Import - Reverse charge (Box 9)",E1281="Saudi Arabia"),"RCM used for a local supplier; ","")&amp;IF(AND(L1281="Yes",NOT(OR(F1281="Standard domestic 15% (Box 7)",F1281="Import - VAT paid at customs (Box 8)",F1281="Import - Reverse charge (Box 9)"))),"VAT claimed on non-taxable category; ",""))</f>
        <v/>
      </c>
    </row>
    <row r="1282">
      <c r="A1282" s="17" t="n"/>
      <c r="B1282" s="14" t="n"/>
      <c r="C1282" s="14" t="n"/>
      <c r="D1282" s="16" t="n"/>
      <c r="E1282" s="14" t="n"/>
      <c r="F1282" s="14" t="n"/>
      <c r="G1282" s="14" t="n"/>
      <c r="H1282" s="19" t="n"/>
      <c r="I1282" s="19" t="n"/>
      <c r="J1282" s="34">
        <f>IF(A1282="","",H1282+I1282)</f>
        <v/>
      </c>
      <c r="K1282" s="14" t="n"/>
      <c r="L1282" s="14" t="n"/>
      <c r="M1282" s="14" t="n"/>
      <c r="N1282" s="14" t="n"/>
      <c r="O1282" s="20">
        <f>IF(A1282="","",SUMPRODUCT((A1282&gt;=Setup!$C$19:$C$30)*(A1282&lt;=Setup!$D$19:$D$30)*Setup!$A$19:$A$30))</f>
        <v/>
      </c>
      <c r="P1282" s="34">
        <f>IF(A1282="","",IF(OR(F1282="Standard domestic 15% (Box 7)",F1282="Import - VAT paid at customs (Box 8)",F1282="Import - Reverse charge (Box 9)"),ROUND(H1282*Setup!$B$9,2),0))</f>
        <v/>
      </c>
      <c r="Q1282" s="34">
        <f>IF(A1282="","",I1282-P1282)</f>
        <v/>
      </c>
      <c r="R1282" s="34">
        <f>IF(A1282="","",IF(L1282="Yes",I1282,0))</f>
        <v/>
      </c>
      <c r="S1282" s="34">
        <f>IF(A1282="","",IF(AND(L1282="Yes",K1282="Yes",NOT(ISNUMBER(SEARCH("blocked",G1282))),OR(F1282="Standard domestic 15% (Box 7)",F1282="Import - VAT paid at customs (Box 8)",F1282="Import - Reverse charge (Box 9)"),OR(F1282&lt;&gt;"Standard domestic 15% (Box 7)",AND(LEN(D1282)=15,LEFT(D1282,1)="3",RIGHT(D1282,1)="3",ISNUMBER(--D1282)))),I1282,0))</f>
        <v/>
      </c>
      <c r="T1282" s="34">
        <f>IF(A1282="","",R1282-S1282)</f>
        <v/>
      </c>
      <c r="U1282" s="23">
        <f>IF(A1282="","",IF(O1282=0,"Outside audit periods; ","")&amp;IF(F1282="","No VAT category; ","")&amp;IF(ABS(Q1282)&gt;Setup!$B$10,"VAT ≠ 15% × net; ","")&amp;IF(AND(F1282="Standard domestic 15% (Box 7)",NOT(AND(LEN(D1282)=15,LEFT(D1282,1)="3",RIGHT(D1282,1)="3",ISNUMBER(--D1282)))),"Invalid/missing supplier VAT no; ","")&amp;IF(AND(L1282="Yes",K1282&lt;&gt;"Yes"),"VAT claimed without valid tax invoice; ","")&amp;IF(AND(L1282="Yes",ISNUMBER(SEARCH("blocked",G1282))),"Blocked input VAT claimed; ","")&amp;IF(AND(F1282="Import - VAT paid at customs (Box 8)",M1282=""),"Customs declaration no missing; ","")&amp;IF(AND(F1282="Import - Reverse charge (Box 9)",E1282="Saudi Arabia"),"RCM used for a local supplier; ","")&amp;IF(AND(L1282="Yes",NOT(OR(F1282="Standard domestic 15% (Box 7)",F1282="Import - VAT paid at customs (Box 8)",F1282="Import - Reverse charge (Box 9)"))),"VAT claimed on non-taxable category; ",""))</f>
        <v/>
      </c>
    </row>
    <row r="1283">
      <c r="A1283" s="17" t="n"/>
      <c r="B1283" s="14" t="n"/>
      <c r="C1283" s="14" t="n"/>
      <c r="D1283" s="16" t="n"/>
      <c r="E1283" s="14" t="n"/>
      <c r="F1283" s="14" t="n"/>
      <c r="G1283" s="14" t="n"/>
      <c r="H1283" s="19" t="n"/>
      <c r="I1283" s="19" t="n"/>
      <c r="J1283" s="34">
        <f>IF(A1283="","",H1283+I1283)</f>
        <v/>
      </c>
      <c r="K1283" s="14" t="n"/>
      <c r="L1283" s="14" t="n"/>
      <c r="M1283" s="14" t="n"/>
      <c r="N1283" s="14" t="n"/>
      <c r="O1283" s="20">
        <f>IF(A1283="","",SUMPRODUCT((A1283&gt;=Setup!$C$19:$C$30)*(A1283&lt;=Setup!$D$19:$D$30)*Setup!$A$19:$A$30))</f>
        <v/>
      </c>
      <c r="P1283" s="34">
        <f>IF(A1283="","",IF(OR(F1283="Standard domestic 15% (Box 7)",F1283="Import - VAT paid at customs (Box 8)",F1283="Import - Reverse charge (Box 9)"),ROUND(H1283*Setup!$B$9,2),0))</f>
        <v/>
      </c>
      <c r="Q1283" s="34">
        <f>IF(A1283="","",I1283-P1283)</f>
        <v/>
      </c>
      <c r="R1283" s="34">
        <f>IF(A1283="","",IF(L1283="Yes",I1283,0))</f>
        <v/>
      </c>
      <c r="S1283" s="34">
        <f>IF(A1283="","",IF(AND(L1283="Yes",K1283="Yes",NOT(ISNUMBER(SEARCH("blocked",G1283))),OR(F1283="Standard domestic 15% (Box 7)",F1283="Import - VAT paid at customs (Box 8)",F1283="Import - Reverse charge (Box 9)"),OR(F1283&lt;&gt;"Standard domestic 15% (Box 7)",AND(LEN(D1283)=15,LEFT(D1283,1)="3",RIGHT(D1283,1)="3",ISNUMBER(--D1283)))),I1283,0))</f>
        <v/>
      </c>
      <c r="T1283" s="34">
        <f>IF(A1283="","",R1283-S1283)</f>
        <v/>
      </c>
      <c r="U1283" s="23">
        <f>IF(A1283="","",IF(O1283=0,"Outside audit periods; ","")&amp;IF(F1283="","No VAT category; ","")&amp;IF(ABS(Q1283)&gt;Setup!$B$10,"VAT ≠ 15% × net; ","")&amp;IF(AND(F1283="Standard domestic 15% (Box 7)",NOT(AND(LEN(D1283)=15,LEFT(D1283,1)="3",RIGHT(D1283,1)="3",ISNUMBER(--D1283)))),"Invalid/missing supplier VAT no; ","")&amp;IF(AND(L1283="Yes",K1283&lt;&gt;"Yes"),"VAT claimed without valid tax invoice; ","")&amp;IF(AND(L1283="Yes",ISNUMBER(SEARCH("blocked",G1283))),"Blocked input VAT claimed; ","")&amp;IF(AND(F1283="Import - VAT paid at customs (Box 8)",M1283=""),"Customs declaration no missing; ","")&amp;IF(AND(F1283="Import - Reverse charge (Box 9)",E1283="Saudi Arabia"),"RCM used for a local supplier; ","")&amp;IF(AND(L1283="Yes",NOT(OR(F1283="Standard domestic 15% (Box 7)",F1283="Import - VAT paid at customs (Box 8)",F1283="Import - Reverse charge (Box 9)"))),"VAT claimed on non-taxable category; ",""))</f>
        <v/>
      </c>
    </row>
    <row r="1284">
      <c r="A1284" s="17" t="n"/>
      <c r="B1284" s="14" t="n"/>
      <c r="C1284" s="14" t="n"/>
      <c r="D1284" s="16" t="n"/>
      <c r="E1284" s="14" t="n"/>
      <c r="F1284" s="14" t="n"/>
      <c r="G1284" s="14" t="n"/>
      <c r="H1284" s="19" t="n"/>
      <c r="I1284" s="19" t="n"/>
      <c r="J1284" s="34">
        <f>IF(A1284="","",H1284+I1284)</f>
        <v/>
      </c>
      <c r="K1284" s="14" t="n"/>
      <c r="L1284" s="14" t="n"/>
      <c r="M1284" s="14" t="n"/>
      <c r="N1284" s="14" t="n"/>
      <c r="O1284" s="20">
        <f>IF(A1284="","",SUMPRODUCT((A1284&gt;=Setup!$C$19:$C$30)*(A1284&lt;=Setup!$D$19:$D$30)*Setup!$A$19:$A$30))</f>
        <v/>
      </c>
      <c r="P1284" s="34">
        <f>IF(A1284="","",IF(OR(F1284="Standard domestic 15% (Box 7)",F1284="Import - VAT paid at customs (Box 8)",F1284="Import - Reverse charge (Box 9)"),ROUND(H1284*Setup!$B$9,2),0))</f>
        <v/>
      </c>
      <c r="Q1284" s="34">
        <f>IF(A1284="","",I1284-P1284)</f>
        <v/>
      </c>
      <c r="R1284" s="34">
        <f>IF(A1284="","",IF(L1284="Yes",I1284,0))</f>
        <v/>
      </c>
      <c r="S1284" s="34">
        <f>IF(A1284="","",IF(AND(L1284="Yes",K1284="Yes",NOT(ISNUMBER(SEARCH("blocked",G1284))),OR(F1284="Standard domestic 15% (Box 7)",F1284="Import - VAT paid at customs (Box 8)",F1284="Import - Reverse charge (Box 9)"),OR(F1284&lt;&gt;"Standard domestic 15% (Box 7)",AND(LEN(D1284)=15,LEFT(D1284,1)="3",RIGHT(D1284,1)="3",ISNUMBER(--D1284)))),I1284,0))</f>
        <v/>
      </c>
      <c r="T1284" s="34">
        <f>IF(A1284="","",R1284-S1284)</f>
        <v/>
      </c>
      <c r="U1284" s="23">
        <f>IF(A1284="","",IF(O1284=0,"Outside audit periods; ","")&amp;IF(F1284="","No VAT category; ","")&amp;IF(ABS(Q1284)&gt;Setup!$B$10,"VAT ≠ 15% × net; ","")&amp;IF(AND(F1284="Standard domestic 15% (Box 7)",NOT(AND(LEN(D1284)=15,LEFT(D1284,1)="3",RIGHT(D1284,1)="3",ISNUMBER(--D1284)))),"Invalid/missing supplier VAT no; ","")&amp;IF(AND(L1284="Yes",K1284&lt;&gt;"Yes"),"VAT claimed without valid tax invoice; ","")&amp;IF(AND(L1284="Yes",ISNUMBER(SEARCH("blocked",G1284))),"Blocked input VAT claimed; ","")&amp;IF(AND(F1284="Import - VAT paid at customs (Box 8)",M1284=""),"Customs declaration no missing; ","")&amp;IF(AND(F1284="Import - Reverse charge (Box 9)",E1284="Saudi Arabia"),"RCM used for a local supplier; ","")&amp;IF(AND(L1284="Yes",NOT(OR(F1284="Standard domestic 15% (Box 7)",F1284="Import - VAT paid at customs (Box 8)",F1284="Import - Reverse charge (Box 9)"))),"VAT claimed on non-taxable category; ",""))</f>
        <v/>
      </c>
    </row>
    <row r="1285">
      <c r="A1285" s="17" t="n"/>
      <c r="B1285" s="14" t="n"/>
      <c r="C1285" s="14" t="n"/>
      <c r="D1285" s="16" t="n"/>
      <c r="E1285" s="14" t="n"/>
      <c r="F1285" s="14" t="n"/>
      <c r="G1285" s="14" t="n"/>
      <c r="H1285" s="19" t="n"/>
      <c r="I1285" s="19" t="n"/>
      <c r="J1285" s="34">
        <f>IF(A1285="","",H1285+I1285)</f>
        <v/>
      </c>
      <c r="K1285" s="14" t="n"/>
      <c r="L1285" s="14" t="n"/>
      <c r="M1285" s="14" t="n"/>
      <c r="N1285" s="14" t="n"/>
      <c r="O1285" s="20">
        <f>IF(A1285="","",SUMPRODUCT((A1285&gt;=Setup!$C$19:$C$30)*(A1285&lt;=Setup!$D$19:$D$30)*Setup!$A$19:$A$30))</f>
        <v/>
      </c>
      <c r="P1285" s="34">
        <f>IF(A1285="","",IF(OR(F1285="Standard domestic 15% (Box 7)",F1285="Import - VAT paid at customs (Box 8)",F1285="Import - Reverse charge (Box 9)"),ROUND(H1285*Setup!$B$9,2),0))</f>
        <v/>
      </c>
      <c r="Q1285" s="34">
        <f>IF(A1285="","",I1285-P1285)</f>
        <v/>
      </c>
      <c r="R1285" s="34">
        <f>IF(A1285="","",IF(L1285="Yes",I1285,0))</f>
        <v/>
      </c>
      <c r="S1285" s="34">
        <f>IF(A1285="","",IF(AND(L1285="Yes",K1285="Yes",NOT(ISNUMBER(SEARCH("blocked",G1285))),OR(F1285="Standard domestic 15% (Box 7)",F1285="Import - VAT paid at customs (Box 8)",F1285="Import - Reverse charge (Box 9)"),OR(F1285&lt;&gt;"Standard domestic 15% (Box 7)",AND(LEN(D1285)=15,LEFT(D1285,1)="3",RIGHT(D1285,1)="3",ISNUMBER(--D1285)))),I1285,0))</f>
        <v/>
      </c>
      <c r="T1285" s="34">
        <f>IF(A1285="","",R1285-S1285)</f>
        <v/>
      </c>
      <c r="U1285" s="23">
        <f>IF(A1285="","",IF(O1285=0,"Outside audit periods; ","")&amp;IF(F1285="","No VAT category; ","")&amp;IF(ABS(Q1285)&gt;Setup!$B$10,"VAT ≠ 15% × net; ","")&amp;IF(AND(F1285="Standard domestic 15% (Box 7)",NOT(AND(LEN(D1285)=15,LEFT(D1285,1)="3",RIGHT(D1285,1)="3",ISNUMBER(--D1285)))),"Invalid/missing supplier VAT no; ","")&amp;IF(AND(L1285="Yes",K1285&lt;&gt;"Yes"),"VAT claimed without valid tax invoice; ","")&amp;IF(AND(L1285="Yes",ISNUMBER(SEARCH("blocked",G1285))),"Blocked input VAT claimed; ","")&amp;IF(AND(F1285="Import - VAT paid at customs (Box 8)",M1285=""),"Customs declaration no missing; ","")&amp;IF(AND(F1285="Import - Reverse charge (Box 9)",E1285="Saudi Arabia"),"RCM used for a local supplier; ","")&amp;IF(AND(L1285="Yes",NOT(OR(F1285="Standard domestic 15% (Box 7)",F1285="Import - VAT paid at customs (Box 8)",F1285="Import - Reverse charge (Box 9)"))),"VAT claimed on non-taxable category; ",""))</f>
        <v/>
      </c>
    </row>
    <row r="1286">
      <c r="A1286" s="17" t="n"/>
      <c r="B1286" s="14" t="n"/>
      <c r="C1286" s="14" t="n"/>
      <c r="D1286" s="16" t="n"/>
      <c r="E1286" s="14" t="n"/>
      <c r="F1286" s="14" t="n"/>
      <c r="G1286" s="14" t="n"/>
      <c r="H1286" s="19" t="n"/>
      <c r="I1286" s="19" t="n"/>
      <c r="J1286" s="34">
        <f>IF(A1286="","",H1286+I1286)</f>
        <v/>
      </c>
      <c r="K1286" s="14" t="n"/>
      <c r="L1286" s="14" t="n"/>
      <c r="M1286" s="14" t="n"/>
      <c r="N1286" s="14" t="n"/>
      <c r="O1286" s="20">
        <f>IF(A1286="","",SUMPRODUCT((A1286&gt;=Setup!$C$19:$C$30)*(A1286&lt;=Setup!$D$19:$D$30)*Setup!$A$19:$A$30))</f>
        <v/>
      </c>
      <c r="P1286" s="34">
        <f>IF(A1286="","",IF(OR(F1286="Standard domestic 15% (Box 7)",F1286="Import - VAT paid at customs (Box 8)",F1286="Import - Reverse charge (Box 9)"),ROUND(H1286*Setup!$B$9,2),0))</f>
        <v/>
      </c>
      <c r="Q1286" s="34">
        <f>IF(A1286="","",I1286-P1286)</f>
        <v/>
      </c>
      <c r="R1286" s="34">
        <f>IF(A1286="","",IF(L1286="Yes",I1286,0))</f>
        <v/>
      </c>
      <c r="S1286" s="34">
        <f>IF(A1286="","",IF(AND(L1286="Yes",K1286="Yes",NOT(ISNUMBER(SEARCH("blocked",G1286))),OR(F1286="Standard domestic 15% (Box 7)",F1286="Import - VAT paid at customs (Box 8)",F1286="Import - Reverse charge (Box 9)"),OR(F1286&lt;&gt;"Standard domestic 15% (Box 7)",AND(LEN(D1286)=15,LEFT(D1286,1)="3",RIGHT(D1286,1)="3",ISNUMBER(--D1286)))),I1286,0))</f>
        <v/>
      </c>
      <c r="T1286" s="34">
        <f>IF(A1286="","",R1286-S1286)</f>
        <v/>
      </c>
      <c r="U1286" s="23">
        <f>IF(A1286="","",IF(O1286=0,"Outside audit periods; ","")&amp;IF(F1286="","No VAT category; ","")&amp;IF(ABS(Q1286)&gt;Setup!$B$10,"VAT ≠ 15% × net; ","")&amp;IF(AND(F1286="Standard domestic 15% (Box 7)",NOT(AND(LEN(D1286)=15,LEFT(D1286,1)="3",RIGHT(D1286,1)="3",ISNUMBER(--D1286)))),"Invalid/missing supplier VAT no; ","")&amp;IF(AND(L1286="Yes",K1286&lt;&gt;"Yes"),"VAT claimed without valid tax invoice; ","")&amp;IF(AND(L1286="Yes",ISNUMBER(SEARCH("blocked",G1286))),"Blocked input VAT claimed; ","")&amp;IF(AND(F1286="Import - VAT paid at customs (Box 8)",M1286=""),"Customs declaration no missing; ","")&amp;IF(AND(F1286="Import - Reverse charge (Box 9)",E1286="Saudi Arabia"),"RCM used for a local supplier; ","")&amp;IF(AND(L1286="Yes",NOT(OR(F1286="Standard domestic 15% (Box 7)",F1286="Import - VAT paid at customs (Box 8)",F1286="Import - Reverse charge (Box 9)"))),"VAT claimed on non-taxable category; ",""))</f>
        <v/>
      </c>
    </row>
    <row r="1287">
      <c r="A1287" s="17" t="n"/>
      <c r="B1287" s="14" t="n"/>
      <c r="C1287" s="14" t="n"/>
      <c r="D1287" s="16" t="n"/>
      <c r="E1287" s="14" t="n"/>
      <c r="F1287" s="14" t="n"/>
      <c r="G1287" s="14" t="n"/>
      <c r="H1287" s="19" t="n"/>
      <c r="I1287" s="19" t="n"/>
      <c r="J1287" s="34">
        <f>IF(A1287="","",H1287+I1287)</f>
        <v/>
      </c>
      <c r="K1287" s="14" t="n"/>
      <c r="L1287" s="14" t="n"/>
      <c r="M1287" s="14" t="n"/>
      <c r="N1287" s="14" t="n"/>
      <c r="O1287" s="20">
        <f>IF(A1287="","",SUMPRODUCT((A1287&gt;=Setup!$C$19:$C$30)*(A1287&lt;=Setup!$D$19:$D$30)*Setup!$A$19:$A$30))</f>
        <v/>
      </c>
      <c r="P1287" s="34">
        <f>IF(A1287="","",IF(OR(F1287="Standard domestic 15% (Box 7)",F1287="Import - VAT paid at customs (Box 8)",F1287="Import - Reverse charge (Box 9)"),ROUND(H1287*Setup!$B$9,2),0))</f>
        <v/>
      </c>
      <c r="Q1287" s="34">
        <f>IF(A1287="","",I1287-P1287)</f>
        <v/>
      </c>
      <c r="R1287" s="34">
        <f>IF(A1287="","",IF(L1287="Yes",I1287,0))</f>
        <v/>
      </c>
      <c r="S1287" s="34">
        <f>IF(A1287="","",IF(AND(L1287="Yes",K1287="Yes",NOT(ISNUMBER(SEARCH("blocked",G1287))),OR(F1287="Standard domestic 15% (Box 7)",F1287="Import - VAT paid at customs (Box 8)",F1287="Import - Reverse charge (Box 9)"),OR(F1287&lt;&gt;"Standard domestic 15% (Box 7)",AND(LEN(D1287)=15,LEFT(D1287,1)="3",RIGHT(D1287,1)="3",ISNUMBER(--D1287)))),I1287,0))</f>
        <v/>
      </c>
      <c r="T1287" s="34">
        <f>IF(A1287="","",R1287-S1287)</f>
        <v/>
      </c>
      <c r="U1287" s="23">
        <f>IF(A1287="","",IF(O1287=0,"Outside audit periods; ","")&amp;IF(F1287="","No VAT category; ","")&amp;IF(ABS(Q1287)&gt;Setup!$B$10,"VAT ≠ 15% × net; ","")&amp;IF(AND(F1287="Standard domestic 15% (Box 7)",NOT(AND(LEN(D1287)=15,LEFT(D1287,1)="3",RIGHT(D1287,1)="3",ISNUMBER(--D1287)))),"Invalid/missing supplier VAT no; ","")&amp;IF(AND(L1287="Yes",K1287&lt;&gt;"Yes"),"VAT claimed without valid tax invoice; ","")&amp;IF(AND(L1287="Yes",ISNUMBER(SEARCH("blocked",G1287))),"Blocked input VAT claimed; ","")&amp;IF(AND(F1287="Import - VAT paid at customs (Box 8)",M1287=""),"Customs declaration no missing; ","")&amp;IF(AND(F1287="Import - Reverse charge (Box 9)",E1287="Saudi Arabia"),"RCM used for a local supplier; ","")&amp;IF(AND(L1287="Yes",NOT(OR(F1287="Standard domestic 15% (Box 7)",F1287="Import - VAT paid at customs (Box 8)",F1287="Import - Reverse charge (Box 9)"))),"VAT claimed on non-taxable category; ",""))</f>
        <v/>
      </c>
    </row>
    <row r="1288">
      <c r="A1288" s="17" t="n"/>
      <c r="B1288" s="14" t="n"/>
      <c r="C1288" s="14" t="n"/>
      <c r="D1288" s="16" t="n"/>
      <c r="E1288" s="14" t="n"/>
      <c r="F1288" s="14" t="n"/>
      <c r="G1288" s="14" t="n"/>
      <c r="H1288" s="19" t="n"/>
      <c r="I1288" s="19" t="n"/>
      <c r="J1288" s="34">
        <f>IF(A1288="","",H1288+I1288)</f>
        <v/>
      </c>
      <c r="K1288" s="14" t="n"/>
      <c r="L1288" s="14" t="n"/>
      <c r="M1288" s="14" t="n"/>
      <c r="N1288" s="14" t="n"/>
      <c r="O1288" s="20">
        <f>IF(A1288="","",SUMPRODUCT((A1288&gt;=Setup!$C$19:$C$30)*(A1288&lt;=Setup!$D$19:$D$30)*Setup!$A$19:$A$30))</f>
        <v/>
      </c>
      <c r="P1288" s="34">
        <f>IF(A1288="","",IF(OR(F1288="Standard domestic 15% (Box 7)",F1288="Import - VAT paid at customs (Box 8)",F1288="Import - Reverse charge (Box 9)"),ROUND(H1288*Setup!$B$9,2),0))</f>
        <v/>
      </c>
      <c r="Q1288" s="34">
        <f>IF(A1288="","",I1288-P1288)</f>
        <v/>
      </c>
      <c r="R1288" s="34">
        <f>IF(A1288="","",IF(L1288="Yes",I1288,0))</f>
        <v/>
      </c>
      <c r="S1288" s="34">
        <f>IF(A1288="","",IF(AND(L1288="Yes",K1288="Yes",NOT(ISNUMBER(SEARCH("blocked",G1288))),OR(F1288="Standard domestic 15% (Box 7)",F1288="Import - VAT paid at customs (Box 8)",F1288="Import - Reverse charge (Box 9)"),OR(F1288&lt;&gt;"Standard domestic 15% (Box 7)",AND(LEN(D1288)=15,LEFT(D1288,1)="3",RIGHT(D1288,1)="3",ISNUMBER(--D1288)))),I1288,0))</f>
        <v/>
      </c>
      <c r="T1288" s="34">
        <f>IF(A1288="","",R1288-S1288)</f>
        <v/>
      </c>
      <c r="U1288" s="23">
        <f>IF(A1288="","",IF(O1288=0,"Outside audit periods; ","")&amp;IF(F1288="","No VAT category; ","")&amp;IF(ABS(Q1288)&gt;Setup!$B$10,"VAT ≠ 15% × net; ","")&amp;IF(AND(F1288="Standard domestic 15% (Box 7)",NOT(AND(LEN(D1288)=15,LEFT(D1288,1)="3",RIGHT(D1288,1)="3",ISNUMBER(--D1288)))),"Invalid/missing supplier VAT no; ","")&amp;IF(AND(L1288="Yes",K1288&lt;&gt;"Yes"),"VAT claimed without valid tax invoice; ","")&amp;IF(AND(L1288="Yes",ISNUMBER(SEARCH("blocked",G1288))),"Blocked input VAT claimed; ","")&amp;IF(AND(F1288="Import - VAT paid at customs (Box 8)",M1288=""),"Customs declaration no missing; ","")&amp;IF(AND(F1288="Import - Reverse charge (Box 9)",E1288="Saudi Arabia"),"RCM used for a local supplier; ","")&amp;IF(AND(L1288="Yes",NOT(OR(F1288="Standard domestic 15% (Box 7)",F1288="Import - VAT paid at customs (Box 8)",F1288="Import - Reverse charge (Box 9)"))),"VAT claimed on non-taxable category; ",""))</f>
        <v/>
      </c>
    </row>
    <row r="1289">
      <c r="A1289" s="17" t="n"/>
      <c r="B1289" s="14" t="n"/>
      <c r="C1289" s="14" t="n"/>
      <c r="D1289" s="16" t="n"/>
      <c r="E1289" s="14" t="n"/>
      <c r="F1289" s="14" t="n"/>
      <c r="G1289" s="14" t="n"/>
      <c r="H1289" s="19" t="n"/>
      <c r="I1289" s="19" t="n"/>
      <c r="J1289" s="34">
        <f>IF(A1289="","",H1289+I1289)</f>
        <v/>
      </c>
      <c r="K1289" s="14" t="n"/>
      <c r="L1289" s="14" t="n"/>
      <c r="M1289" s="14" t="n"/>
      <c r="N1289" s="14" t="n"/>
      <c r="O1289" s="20">
        <f>IF(A1289="","",SUMPRODUCT((A1289&gt;=Setup!$C$19:$C$30)*(A1289&lt;=Setup!$D$19:$D$30)*Setup!$A$19:$A$30))</f>
        <v/>
      </c>
      <c r="P1289" s="34">
        <f>IF(A1289="","",IF(OR(F1289="Standard domestic 15% (Box 7)",F1289="Import - VAT paid at customs (Box 8)",F1289="Import - Reverse charge (Box 9)"),ROUND(H1289*Setup!$B$9,2),0))</f>
        <v/>
      </c>
      <c r="Q1289" s="34">
        <f>IF(A1289="","",I1289-P1289)</f>
        <v/>
      </c>
      <c r="R1289" s="34">
        <f>IF(A1289="","",IF(L1289="Yes",I1289,0))</f>
        <v/>
      </c>
      <c r="S1289" s="34">
        <f>IF(A1289="","",IF(AND(L1289="Yes",K1289="Yes",NOT(ISNUMBER(SEARCH("blocked",G1289))),OR(F1289="Standard domestic 15% (Box 7)",F1289="Import - VAT paid at customs (Box 8)",F1289="Import - Reverse charge (Box 9)"),OR(F1289&lt;&gt;"Standard domestic 15% (Box 7)",AND(LEN(D1289)=15,LEFT(D1289,1)="3",RIGHT(D1289,1)="3",ISNUMBER(--D1289)))),I1289,0))</f>
        <v/>
      </c>
      <c r="T1289" s="34">
        <f>IF(A1289="","",R1289-S1289)</f>
        <v/>
      </c>
      <c r="U1289" s="23">
        <f>IF(A1289="","",IF(O1289=0,"Outside audit periods; ","")&amp;IF(F1289="","No VAT category; ","")&amp;IF(ABS(Q1289)&gt;Setup!$B$10,"VAT ≠ 15% × net; ","")&amp;IF(AND(F1289="Standard domestic 15% (Box 7)",NOT(AND(LEN(D1289)=15,LEFT(D1289,1)="3",RIGHT(D1289,1)="3",ISNUMBER(--D1289)))),"Invalid/missing supplier VAT no; ","")&amp;IF(AND(L1289="Yes",K1289&lt;&gt;"Yes"),"VAT claimed without valid tax invoice; ","")&amp;IF(AND(L1289="Yes",ISNUMBER(SEARCH("blocked",G1289))),"Blocked input VAT claimed; ","")&amp;IF(AND(F1289="Import - VAT paid at customs (Box 8)",M1289=""),"Customs declaration no missing; ","")&amp;IF(AND(F1289="Import - Reverse charge (Box 9)",E1289="Saudi Arabia"),"RCM used for a local supplier; ","")&amp;IF(AND(L1289="Yes",NOT(OR(F1289="Standard domestic 15% (Box 7)",F1289="Import - VAT paid at customs (Box 8)",F1289="Import - Reverse charge (Box 9)"))),"VAT claimed on non-taxable category; ",""))</f>
        <v/>
      </c>
    </row>
    <row r="1290">
      <c r="A1290" s="17" t="n"/>
      <c r="B1290" s="14" t="n"/>
      <c r="C1290" s="14" t="n"/>
      <c r="D1290" s="16" t="n"/>
      <c r="E1290" s="14" t="n"/>
      <c r="F1290" s="14" t="n"/>
      <c r="G1290" s="14" t="n"/>
      <c r="H1290" s="19" t="n"/>
      <c r="I1290" s="19" t="n"/>
      <c r="J1290" s="34">
        <f>IF(A1290="","",H1290+I1290)</f>
        <v/>
      </c>
      <c r="K1290" s="14" t="n"/>
      <c r="L1290" s="14" t="n"/>
      <c r="M1290" s="14" t="n"/>
      <c r="N1290" s="14" t="n"/>
      <c r="O1290" s="20">
        <f>IF(A1290="","",SUMPRODUCT((A1290&gt;=Setup!$C$19:$C$30)*(A1290&lt;=Setup!$D$19:$D$30)*Setup!$A$19:$A$30))</f>
        <v/>
      </c>
      <c r="P1290" s="34">
        <f>IF(A1290="","",IF(OR(F1290="Standard domestic 15% (Box 7)",F1290="Import - VAT paid at customs (Box 8)",F1290="Import - Reverse charge (Box 9)"),ROUND(H1290*Setup!$B$9,2),0))</f>
        <v/>
      </c>
      <c r="Q1290" s="34">
        <f>IF(A1290="","",I1290-P1290)</f>
        <v/>
      </c>
      <c r="R1290" s="34">
        <f>IF(A1290="","",IF(L1290="Yes",I1290,0))</f>
        <v/>
      </c>
      <c r="S1290" s="34">
        <f>IF(A1290="","",IF(AND(L1290="Yes",K1290="Yes",NOT(ISNUMBER(SEARCH("blocked",G1290))),OR(F1290="Standard domestic 15% (Box 7)",F1290="Import - VAT paid at customs (Box 8)",F1290="Import - Reverse charge (Box 9)"),OR(F1290&lt;&gt;"Standard domestic 15% (Box 7)",AND(LEN(D1290)=15,LEFT(D1290,1)="3",RIGHT(D1290,1)="3",ISNUMBER(--D1290)))),I1290,0))</f>
        <v/>
      </c>
      <c r="T1290" s="34">
        <f>IF(A1290="","",R1290-S1290)</f>
        <v/>
      </c>
      <c r="U1290" s="23">
        <f>IF(A1290="","",IF(O1290=0,"Outside audit periods; ","")&amp;IF(F1290="","No VAT category; ","")&amp;IF(ABS(Q1290)&gt;Setup!$B$10,"VAT ≠ 15% × net; ","")&amp;IF(AND(F1290="Standard domestic 15% (Box 7)",NOT(AND(LEN(D1290)=15,LEFT(D1290,1)="3",RIGHT(D1290,1)="3",ISNUMBER(--D1290)))),"Invalid/missing supplier VAT no; ","")&amp;IF(AND(L1290="Yes",K1290&lt;&gt;"Yes"),"VAT claimed without valid tax invoice; ","")&amp;IF(AND(L1290="Yes",ISNUMBER(SEARCH("blocked",G1290))),"Blocked input VAT claimed; ","")&amp;IF(AND(F1290="Import - VAT paid at customs (Box 8)",M1290=""),"Customs declaration no missing; ","")&amp;IF(AND(F1290="Import - Reverse charge (Box 9)",E1290="Saudi Arabia"),"RCM used for a local supplier; ","")&amp;IF(AND(L1290="Yes",NOT(OR(F1290="Standard domestic 15% (Box 7)",F1290="Import - VAT paid at customs (Box 8)",F1290="Import - Reverse charge (Box 9)"))),"VAT claimed on non-taxable category; ",""))</f>
        <v/>
      </c>
    </row>
    <row r="1291">
      <c r="A1291" s="17" t="n"/>
      <c r="B1291" s="14" t="n"/>
      <c r="C1291" s="14" t="n"/>
      <c r="D1291" s="16" t="n"/>
      <c r="E1291" s="14" t="n"/>
      <c r="F1291" s="14" t="n"/>
      <c r="G1291" s="14" t="n"/>
      <c r="H1291" s="19" t="n"/>
      <c r="I1291" s="19" t="n"/>
      <c r="J1291" s="34">
        <f>IF(A1291="","",H1291+I1291)</f>
        <v/>
      </c>
      <c r="K1291" s="14" t="n"/>
      <c r="L1291" s="14" t="n"/>
      <c r="M1291" s="14" t="n"/>
      <c r="N1291" s="14" t="n"/>
      <c r="O1291" s="20">
        <f>IF(A1291="","",SUMPRODUCT((A1291&gt;=Setup!$C$19:$C$30)*(A1291&lt;=Setup!$D$19:$D$30)*Setup!$A$19:$A$30))</f>
        <v/>
      </c>
      <c r="P1291" s="34">
        <f>IF(A1291="","",IF(OR(F1291="Standard domestic 15% (Box 7)",F1291="Import - VAT paid at customs (Box 8)",F1291="Import - Reverse charge (Box 9)"),ROUND(H1291*Setup!$B$9,2),0))</f>
        <v/>
      </c>
      <c r="Q1291" s="34">
        <f>IF(A1291="","",I1291-P1291)</f>
        <v/>
      </c>
      <c r="R1291" s="34">
        <f>IF(A1291="","",IF(L1291="Yes",I1291,0))</f>
        <v/>
      </c>
      <c r="S1291" s="34">
        <f>IF(A1291="","",IF(AND(L1291="Yes",K1291="Yes",NOT(ISNUMBER(SEARCH("blocked",G1291))),OR(F1291="Standard domestic 15% (Box 7)",F1291="Import - VAT paid at customs (Box 8)",F1291="Import - Reverse charge (Box 9)"),OR(F1291&lt;&gt;"Standard domestic 15% (Box 7)",AND(LEN(D1291)=15,LEFT(D1291,1)="3",RIGHT(D1291,1)="3",ISNUMBER(--D1291)))),I1291,0))</f>
        <v/>
      </c>
      <c r="T1291" s="34">
        <f>IF(A1291="","",R1291-S1291)</f>
        <v/>
      </c>
      <c r="U1291" s="23">
        <f>IF(A1291="","",IF(O1291=0,"Outside audit periods; ","")&amp;IF(F1291="","No VAT category; ","")&amp;IF(ABS(Q1291)&gt;Setup!$B$10,"VAT ≠ 15% × net; ","")&amp;IF(AND(F1291="Standard domestic 15% (Box 7)",NOT(AND(LEN(D1291)=15,LEFT(D1291,1)="3",RIGHT(D1291,1)="3",ISNUMBER(--D1291)))),"Invalid/missing supplier VAT no; ","")&amp;IF(AND(L1291="Yes",K1291&lt;&gt;"Yes"),"VAT claimed without valid tax invoice; ","")&amp;IF(AND(L1291="Yes",ISNUMBER(SEARCH("blocked",G1291))),"Blocked input VAT claimed; ","")&amp;IF(AND(F1291="Import - VAT paid at customs (Box 8)",M1291=""),"Customs declaration no missing; ","")&amp;IF(AND(F1291="Import - Reverse charge (Box 9)",E1291="Saudi Arabia"),"RCM used for a local supplier; ","")&amp;IF(AND(L1291="Yes",NOT(OR(F1291="Standard domestic 15% (Box 7)",F1291="Import - VAT paid at customs (Box 8)",F1291="Import - Reverse charge (Box 9)"))),"VAT claimed on non-taxable category; ",""))</f>
        <v/>
      </c>
    </row>
    <row r="1292">
      <c r="A1292" s="17" t="n"/>
      <c r="B1292" s="14" t="n"/>
      <c r="C1292" s="14" t="n"/>
      <c r="D1292" s="16" t="n"/>
      <c r="E1292" s="14" t="n"/>
      <c r="F1292" s="14" t="n"/>
      <c r="G1292" s="14" t="n"/>
      <c r="H1292" s="19" t="n"/>
      <c r="I1292" s="19" t="n"/>
      <c r="J1292" s="34">
        <f>IF(A1292="","",H1292+I1292)</f>
        <v/>
      </c>
      <c r="K1292" s="14" t="n"/>
      <c r="L1292" s="14" t="n"/>
      <c r="M1292" s="14" t="n"/>
      <c r="N1292" s="14" t="n"/>
      <c r="O1292" s="20">
        <f>IF(A1292="","",SUMPRODUCT((A1292&gt;=Setup!$C$19:$C$30)*(A1292&lt;=Setup!$D$19:$D$30)*Setup!$A$19:$A$30))</f>
        <v/>
      </c>
      <c r="P1292" s="34">
        <f>IF(A1292="","",IF(OR(F1292="Standard domestic 15% (Box 7)",F1292="Import - VAT paid at customs (Box 8)",F1292="Import - Reverse charge (Box 9)"),ROUND(H1292*Setup!$B$9,2),0))</f>
        <v/>
      </c>
      <c r="Q1292" s="34">
        <f>IF(A1292="","",I1292-P1292)</f>
        <v/>
      </c>
      <c r="R1292" s="34">
        <f>IF(A1292="","",IF(L1292="Yes",I1292,0))</f>
        <v/>
      </c>
      <c r="S1292" s="34">
        <f>IF(A1292="","",IF(AND(L1292="Yes",K1292="Yes",NOT(ISNUMBER(SEARCH("blocked",G1292))),OR(F1292="Standard domestic 15% (Box 7)",F1292="Import - VAT paid at customs (Box 8)",F1292="Import - Reverse charge (Box 9)"),OR(F1292&lt;&gt;"Standard domestic 15% (Box 7)",AND(LEN(D1292)=15,LEFT(D1292,1)="3",RIGHT(D1292,1)="3",ISNUMBER(--D1292)))),I1292,0))</f>
        <v/>
      </c>
      <c r="T1292" s="34">
        <f>IF(A1292="","",R1292-S1292)</f>
        <v/>
      </c>
      <c r="U1292" s="23">
        <f>IF(A1292="","",IF(O1292=0,"Outside audit periods; ","")&amp;IF(F1292="","No VAT category; ","")&amp;IF(ABS(Q1292)&gt;Setup!$B$10,"VAT ≠ 15% × net; ","")&amp;IF(AND(F1292="Standard domestic 15% (Box 7)",NOT(AND(LEN(D1292)=15,LEFT(D1292,1)="3",RIGHT(D1292,1)="3",ISNUMBER(--D1292)))),"Invalid/missing supplier VAT no; ","")&amp;IF(AND(L1292="Yes",K1292&lt;&gt;"Yes"),"VAT claimed without valid tax invoice; ","")&amp;IF(AND(L1292="Yes",ISNUMBER(SEARCH("blocked",G1292))),"Blocked input VAT claimed; ","")&amp;IF(AND(F1292="Import - VAT paid at customs (Box 8)",M1292=""),"Customs declaration no missing; ","")&amp;IF(AND(F1292="Import - Reverse charge (Box 9)",E1292="Saudi Arabia"),"RCM used for a local supplier; ","")&amp;IF(AND(L1292="Yes",NOT(OR(F1292="Standard domestic 15% (Box 7)",F1292="Import - VAT paid at customs (Box 8)",F1292="Import - Reverse charge (Box 9)"))),"VAT claimed on non-taxable category; ",""))</f>
        <v/>
      </c>
    </row>
    <row r="1293">
      <c r="A1293" s="17" t="n"/>
      <c r="B1293" s="14" t="n"/>
      <c r="C1293" s="14" t="n"/>
      <c r="D1293" s="16" t="n"/>
      <c r="E1293" s="14" t="n"/>
      <c r="F1293" s="14" t="n"/>
      <c r="G1293" s="14" t="n"/>
      <c r="H1293" s="19" t="n"/>
      <c r="I1293" s="19" t="n"/>
      <c r="J1293" s="34">
        <f>IF(A1293="","",H1293+I1293)</f>
        <v/>
      </c>
      <c r="K1293" s="14" t="n"/>
      <c r="L1293" s="14" t="n"/>
      <c r="M1293" s="14" t="n"/>
      <c r="N1293" s="14" t="n"/>
      <c r="O1293" s="20">
        <f>IF(A1293="","",SUMPRODUCT((A1293&gt;=Setup!$C$19:$C$30)*(A1293&lt;=Setup!$D$19:$D$30)*Setup!$A$19:$A$30))</f>
        <v/>
      </c>
      <c r="P1293" s="34">
        <f>IF(A1293="","",IF(OR(F1293="Standard domestic 15% (Box 7)",F1293="Import - VAT paid at customs (Box 8)",F1293="Import - Reverse charge (Box 9)"),ROUND(H1293*Setup!$B$9,2),0))</f>
        <v/>
      </c>
      <c r="Q1293" s="34">
        <f>IF(A1293="","",I1293-P1293)</f>
        <v/>
      </c>
      <c r="R1293" s="34">
        <f>IF(A1293="","",IF(L1293="Yes",I1293,0))</f>
        <v/>
      </c>
      <c r="S1293" s="34">
        <f>IF(A1293="","",IF(AND(L1293="Yes",K1293="Yes",NOT(ISNUMBER(SEARCH("blocked",G1293))),OR(F1293="Standard domestic 15% (Box 7)",F1293="Import - VAT paid at customs (Box 8)",F1293="Import - Reverse charge (Box 9)"),OR(F1293&lt;&gt;"Standard domestic 15% (Box 7)",AND(LEN(D1293)=15,LEFT(D1293,1)="3",RIGHT(D1293,1)="3",ISNUMBER(--D1293)))),I1293,0))</f>
        <v/>
      </c>
      <c r="T1293" s="34">
        <f>IF(A1293="","",R1293-S1293)</f>
        <v/>
      </c>
      <c r="U1293" s="23">
        <f>IF(A1293="","",IF(O1293=0,"Outside audit periods; ","")&amp;IF(F1293="","No VAT category; ","")&amp;IF(ABS(Q1293)&gt;Setup!$B$10,"VAT ≠ 15% × net; ","")&amp;IF(AND(F1293="Standard domestic 15% (Box 7)",NOT(AND(LEN(D1293)=15,LEFT(D1293,1)="3",RIGHT(D1293,1)="3",ISNUMBER(--D1293)))),"Invalid/missing supplier VAT no; ","")&amp;IF(AND(L1293="Yes",K1293&lt;&gt;"Yes"),"VAT claimed without valid tax invoice; ","")&amp;IF(AND(L1293="Yes",ISNUMBER(SEARCH("blocked",G1293))),"Blocked input VAT claimed; ","")&amp;IF(AND(F1293="Import - VAT paid at customs (Box 8)",M1293=""),"Customs declaration no missing; ","")&amp;IF(AND(F1293="Import - Reverse charge (Box 9)",E1293="Saudi Arabia"),"RCM used for a local supplier; ","")&amp;IF(AND(L1293="Yes",NOT(OR(F1293="Standard domestic 15% (Box 7)",F1293="Import - VAT paid at customs (Box 8)",F1293="Import - Reverse charge (Box 9)"))),"VAT claimed on non-taxable category; ",""))</f>
        <v/>
      </c>
    </row>
    <row r="1294">
      <c r="A1294" s="17" t="n"/>
      <c r="B1294" s="14" t="n"/>
      <c r="C1294" s="14" t="n"/>
      <c r="D1294" s="16" t="n"/>
      <c r="E1294" s="14" t="n"/>
      <c r="F1294" s="14" t="n"/>
      <c r="G1294" s="14" t="n"/>
      <c r="H1294" s="19" t="n"/>
      <c r="I1294" s="19" t="n"/>
      <c r="J1294" s="34">
        <f>IF(A1294="","",H1294+I1294)</f>
        <v/>
      </c>
      <c r="K1294" s="14" t="n"/>
      <c r="L1294" s="14" t="n"/>
      <c r="M1294" s="14" t="n"/>
      <c r="N1294" s="14" t="n"/>
      <c r="O1294" s="20">
        <f>IF(A1294="","",SUMPRODUCT((A1294&gt;=Setup!$C$19:$C$30)*(A1294&lt;=Setup!$D$19:$D$30)*Setup!$A$19:$A$30))</f>
        <v/>
      </c>
      <c r="P1294" s="34">
        <f>IF(A1294="","",IF(OR(F1294="Standard domestic 15% (Box 7)",F1294="Import - VAT paid at customs (Box 8)",F1294="Import - Reverse charge (Box 9)"),ROUND(H1294*Setup!$B$9,2),0))</f>
        <v/>
      </c>
      <c r="Q1294" s="34">
        <f>IF(A1294="","",I1294-P1294)</f>
        <v/>
      </c>
      <c r="R1294" s="34">
        <f>IF(A1294="","",IF(L1294="Yes",I1294,0))</f>
        <v/>
      </c>
      <c r="S1294" s="34">
        <f>IF(A1294="","",IF(AND(L1294="Yes",K1294="Yes",NOT(ISNUMBER(SEARCH("blocked",G1294))),OR(F1294="Standard domestic 15% (Box 7)",F1294="Import - VAT paid at customs (Box 8)",F1294="Import - Reverse charge (Box 9)"),OR(F1294&lt;&gt;"Standard domestic 15% (Box 7)",AND(LEN(D1294)=15,LEFT(D1294,1)="3",RIGHT(D1294,1)="3",ISNUMBER(--D1294)))),I1294,0))</f>
        <v/>
      </c>
      <c r="T1294" s="34">
        <f>IF(A1294="","",R1294-S1294)</f>
        <v/>
      </c>
      <c r="U1294" s="23">
        <f>IF(A1294="","",IF(O1294=0,"Outside audit periods; ","")&amp;IF(F1294="","No VAT category; ","")&amp;IF(ABS(Q1294)&gt;Setup!$B$10,"VAT ≠ 15% × net; ","")&amp;IF(AND(F1294="Standard domestic 15% (Box 7)",NOT(AND(LEN(D1294)=15,LEFT(D1294,1)="3",RIGHT(D1294,1)="3",ISNUMBER(--D1294)))),"Invalid/missing supplier VAT no; ","")&amp;IF(AND(L1294="Yes",K1294&lt;&gt;"Yes"),"VAT claimed without valid tax invoice; ","")&amp;IF(AND(L1294="Yes",ISNUMBER(SEARCH("blocked",G1294))),"Blocked input VAT claimed; ","")&amp;IF(AND(F1294="Import - VAT paid at customs (Box 8)",M1294=""),"Customs declaration no missing; ","")&amp;IF(AND(F1294="Import - Reverse charge (Box 9)",E1294="Saudi Arabia"),"RCM used for a local supplier; ","")&amp;IF(AND(L1294="Yes",NOT(OR(F1294="Standard domestic 15% (Box 7)",F1294="Import - VAT paid at customs (Box 8)",F1294="Import - Reverse charge (Box 9)"))),"VAT claimed on non-taxable category; ",""))</f>
        <v/>
      </c>
    </row>
    <row r="1295">
      <c r="A1295" s="17" t="n"/>
      <c r="B1295" s="14" t="n"/>
      <c r="C1295" s="14" t="n"/>
      <c r="D1295" s="16" t="n"/>
      <c r="E1295" s="14" t="n"/>
      <c r="F1295" s="14" t="n"/>
      <c r="G1295" s="14" t="n"/>
      <c r="H1295" s="19" t="n"/>
      <c r="I1295" s="19" t="n"/>
      <c r="J1295" s="34">
        <f>IF(A1295="","",H1295+I1295)</f>
        <v/>
      </c>
      <c r="K1295" s="14" t="n"/>
      <c r="L1295" s="14" t="n"/>
      <c r="M1295" s="14" t="n"/>
      <c r="N1295" s="14" t="n"/>
      <c r="O1295" s="20">
        <f>IF(A1295="","",SUMPRODUCT((A1295&gt;=Setup!$C$19:$C$30)*(A1295&lt;=Setup!$D$19:$D$30)*Setup!$A$19:$A$30))</f>
        <v/>
      </c>
      <c r="P1295" s="34">
        <f>IF(A1295="","",IF(OR(F1295="Standard domestic 15% (Box 7)",F1295="Import - VAT paid at customs (Box 8)",F1295="Import - Reverse charge (Box 9)"),ROUND(H1295*Setup!$B$9,2),0))</f>
        <v/>
      </c>
      <c r="Q1295" s="34">
        <f>IF(A1295="","",I1295-P1295)</f>
        <v/>
      </c>
      <c r="R1295" s="34">
        <f>IF(A1295="","",IF(L1295="Yes",I1295,0))</f>
        <v/>
      </c>
      <c r="S1295" s="34">
        <f>IF(A1295="","",IF(AND(L1295="Yes",K1295="Yes",NOT(ISNUMBER(SEARCH("blocked",G1295))),OR(F1295="Standard domestic 15% (Box 7)",F1295="Import - VAT paid at customs (Box 8)",F1295="Import - Reverse charge (Box 9)"),OR(F1295&lt;&gt;"Standard domestic 15% (Box 7)",AND(LEN(D1295)=15,LEFT(D1295,1)="3",RIGHT(D1295,1)="3",ISNUMBER(--D1295)))),I1295,0))</f>
        <v/>
      </c>
      <c r="T1295" s="34">
        <f>IF(A1295="","",R1295-S1295)</f>
        <v/>
      </c>
      <c r="U1295" s="23">
        <f>IF(A1295="","",IF(O1295=0,"Outside audit periods; ","")&amp;IF(F1295="","No VAT category; ","")&amp;IF(ABS(Q1295)&gt;Setup!$B$10,"VAT ≠ 15% × net; ","")&amp;IF(AND(F1295="Standard domestic 15% (Box 7)",NOT(AND(LEN(D1295)=15,LEFT(D1295,1)="3",RIGHT(D1295,1)="3",ISNUMBER(--D1295)))),"Invalid/missing supplier VAT no; ","")&amp;IF(AND(L1295="Yes",K1295&lt;&gt;"Yes"),"VAT claimed without valid tax invoice; ","")&amp;IF(AND(L1295="Yes",ISNUMBER(SEARCH("blocked",G1295))),"Blocked input VAT claimed; ","")&amp;IF(AND(F1295="Import - VAT paid at customs (Box 8)",M1295=""),"Customs declaration no missing; ","")&amp;IF(AND(F1295="Import - Reverse charge (Box 9)",E1295="Saudi Arabia"),"RCM used for a local supplier; ","")&amp;IF(AND(L1295="Yes",NOT(OR(F1295="Standard domestic 15% (Box 7)",F1295="Import - VAT paid at customs (Box 8)",F1295="Import - Reverse charge (Box 9)"))),"VAT claimed on non-taxable category; ",""))</f>
        <v/>
      </c>
    </row>
    <row r="1296">
      <c r="A1296" s="17" t="n"/>
      <c r="B1296" s="14" t="n"/>
      <c r="C1296" s="14" t="n"/>
      <c r="D1296" s="16" t="n"/>
      <c r="E1296" s="14" t="n"/>
      <c r="F1296" s="14" t="n"/>
      <c r="G1296" s="14" t="n"/>
      <c r="H1296" s="19" t="n"/>
      <c r="I1296" s="19" t="n"/>
      <c r="J1296" s="34">
        <f>IF(A1296="","",H1296+I1296)</f>
        <v/>
      </c>
      <c r="K1296" s="14" t="n"/>
      <c r="L1296" s="14" t="n"/>
      <c r="M1296" s="14" t="n"/>
      <c r="N1296" s="14" t="n"/>
      <c r="O1296" s="20">
        <f>IF(A1296="","",SUMPRODUCT((A1296&gt;=Setup!$C$19:$C$30)*(A1296&lt;=Setup!$D$19:$D$30)*Setup!$A$19:$A$30))</f>
        <v/>
      </c>
      <c r="P1296" s="34">
        <f>IF(A1296="","",IF(OR(F1296="Standard domestic 15% (Box 7)",F1296="Import - VAT paid at customs (Box 8)",F1296="Import - Reverse charge (Box 9)"),ROUND(H1296*Setup!$B$9,2),0))</f>
        <v/>
      </c>
      <c r="Q1296" s="34">
        <f>IF(A1296="","",I1296-P1296)</f>
        <v/>
      </c>
      <c r="R1296" s="34">
        <f>IF(A1296="","",IF(L1296="Yes",I1296,0))</f>
        <v/>
      </c>
      <c r="S1296" s="34">
        <f>IF(A1296="","",IF(AND(L1296="Yes",K1296="Yes",NOT(ISNUMBER(SEARCH("blocked",G1296))),OR(F1296="Standard domestic 15% (Box 7)",F1296="Import - VAT paid at customs (Box 8)",F1296="Import - Reverse charge (Box 9)"),OR(F1296&lt;&gt;"Standard domestic 15% (Box 7)",AND(LEN(D1296)=15,LEFT(D1296,1)="3",RIGHT(D1296,1)="3",ISNUMBER(--D1296)))),I1296,0))</f>
        <v/>
      </c>
      <c r="T1296" s="34">
        <f>IF(A1296="","",R1296-S1296)</f>
        <v/>
      </c>
      <c r="U1296" s="23">
        <f>IF(A1296="","",IF(O1296=0,"Outside audit periods; ","")&amp;IF(F1296="","No VAT category; ","")&amp;IF(ABS(Q1296)&gt;Setup!$B$10,"VAT ≠ 15% × net; ","")&amp;IF(AND(F1296="Standard domestic 15% (Box 7)",NOT(AND(LEN(D1296)=15,LEFT(D1296,1)="3",RIGHT(D1296,1)="3",ISNUMBER(--D1296)))),"Invalid/missing supplier VAT no; ","")&amp;IF(AND(L1296="Yes",K1296&lt;&gt;"Yes"),"VAT claimed without valid tax invoice; ","")&amp;IF(AND(L1296="Yes",ISNUMBER(SEARCH("blocked",G1296))),"Blocked input VAT claimed; ","")&amp;IF(AND(F1296="Import - VAT paid at customs (Box 8)",M1296=""),"Customs declaration no missing; ","")&amp;IF(AND(F1296="Import - Reverse charge (Box 9)",E1296="Saudi Arabia"),"RCM used for a local supplier; ","")&amp;IF(AND(L1296="Yes",NOT(OR(F1296="Standard domestic 15% (Box 7)",F1296="Import - VAT paid at customs (Box 8)",F1296="Import - Reverse charge (Box 9)"))),"VAT claimed on non-taxable category; ",""))</f>
        <v/>
      </c>
    </row>
    <row r="1297">
      <c r="A1297" s="17" t="n"/>
      <c r="B1297" s="14" t="n"/>
      <c r="C1297" s="14" t="n"/>
      <c r="D1297" s="16" t="n"/>
      <c r="E1297" s="14" t="n"/>
      <c r="F1297" s="14" t="n"/>
      <c r="G1297" s="14" t="n"/>
      <c r="H1297" s="19" t="n"/>
      <c r="I1297" s="19" t="n"/>
      <c r="J1297" s="34">
        <f>IF(A1297="","",H1297+I1297)</f>
        <v/>
      </c>
      <c r="K1297" s="14" t="n"/>
      <c r="L1297" s="14" t="n"/>
      <c r="M1297" s="14" t="n"/>
      <c r="N1297" s="14" t="n"/>
      <c r="O1297" s="20">
        <f>IF(A1297="","",SUMPRODUCT((A1297&gt;=Setup!$C$19:$C$30)*(A1297&lt;=Setup!$D$19:$D$30)*Setup!$A$19:$A$30))</f>
        <v/>
      </c>
      <c r="P1297" s="34">
        <f>IF(A1297="","",IF(OR(F1297="Standard domestic 15% (Box 7)",F1297="Import - VAT paid at customs (Box 8)",F1297="Import - Reverse charge (Box 9)"),ROUND(H1297*Setup!$B$9,2),0))</f>
        <v/>
      </c>
      <c r="Q1297" s="34">
        <f>IF(A1297="","",I1297-P1297)</f>
        <v/>
      </c>
      <c r="R1297" s="34">
        <f>IF(A1297="","",IF(L1297="Yes",I1297,0))</f>
        <v/>
      </c>
      <c r="S1297" s="34">
        <f>IF(A1297="","",IF(AND(L1297="Yes",K1297="Yes",NOT(ISNUMBER(SEARCH("blocked",G1297))),OR(F1297="Standard domestic 15% (Box 7)",F1297="Import - VAT paid at customs (Box 8)",F1297="Import - Reverse charge (Box 9)"),OR(F1297&lt;&gt;"Standard domestic 15% (Box 7)",AND(LEN(D1297)=15,LEFT(D1297,1)="3",RIGHT(D1297,1)="3",ISNUMBER(--D1297)))),I1297,0))</f>
        <v/>
      </c>
      <c r="T1297" s="34">
        <f>IF(A1297="","",R1297-S1297)</f>
        <v/>
      </c>
      <c r="U1297" s="23">
        <f>IF(A1297="","",IF(O1297=0,"Outside audit periods; ","")&amp;IF(F1297="","No VAT category; ","")&amp;IF(ABS(Q1297)&gt;Setup!$B$10,"VAT ≠ 15% × net; ","")&amp;IF(AND(F1297="Standard domestic 15% (Box 7)",NOT(AND(LEN(D1297)=15,LEFT(D1297,1)="3",RIGHT(D1297,1)="3",ISNUMBER(--D1297)))),"Invalid/missing supplier VAT no; ","")&amp;IF(AND(L1297="Yes",K1297&lt;&gt;"Yes"),"VAT claimed without valid tax invoice; ","")&amp;IF(AND(L1297="Yes",ISNUMBER(SEARCH("blocked",G1297))),"Blocked input VAT claimed; ","")&amp;IF(AND(F1297="Import - VAT paid at customs (Box 8)",M1297=""),"Customs declaration no missing; ","")&amp;IF(AND(F1297="Import - Reverse charge (Box 9)",E1297="Saudi Arabia"),"RCM used for a local supplier; ","")&amp;IF(AND(L1297="Yes",NOT(OR(F1297="Standard domestic 15% (Box 7)",F1297="Import - VAT paid at customs (Box 8)",F1297="Import - Reverse charge (Box 9)"))),"VAT claimed on non-taxable category; ",""))</f>
        <v/>
      </c>
    </row>
    <row r="1298">
      <c r="A1298" s="17" t="n"/>
      <c r="B1298" s="14" t="n"/>
      <c r="C1298" s="14" t="n"/>
      <c r="D1298" s="16" t="n"/>
      <c r="E1298" s="14" t="n"/>
      <c r="F1298" s="14" t="n"/>
      <c r="G1298" s="14" t="n"/>
      <c r="H1298" s="19" t="n"/>
      <c r="I1298" s="19" t="n"/>
      <c r="J1298" s="34">
        <f>IF(A1298="","",H1298+I1298)</f>
        <v/>
      </c>
      <c r="K1298" s="14" t="n"/>
      <c r="L1298" s="14" t="n"/>
      <c r="M1298" s="14" t="n"/>
      <c r="N1298" s="14" t="n"/>
      <c r="O1298" s="20">
        <f>IF(A1298="","",SUMPRODUCT((A1298&gt;=Setup!$C$19:$C$30)*(A1298&lt;=Setup!$D$19:$D$30)*Setup!$A$19:$A$30))</f>
        <v/>
      </c>
      <c r="P1298" s="34">
        <f>IF(A1298="","",IF(OR(F1298="Standard domestic 15% (Box 7)",F1298="Import - VAT paid at customs (Box 8)",F1298="Import - Reverse charge (Box 9)"),ROUND(H1298*Setup!$B$9,2),0))</f>
        <v/>
      </c>
      <c r="Q1298" s="34">
        <f>IF(A1298="","",I1298-P1298)</f>
        <v/>
      </c>
      <c r="R1298" s="34">
        <f>IF(A1298="","",IF(L1298="Yes",I1298,0))</f>
        <v/>
      </c>
      <c r="S1298" s="34">
        <f>IF(A1298="","",IF(AND(L1298="Yes",K1298="Yes",NOT(ISNUMBER(SEARCH("blocked",G1298))),OR(F1298="Standard domestic 15% (Box 7)",F1298="Import - VAT paid at customs (Box 8)",F1298="Import - Reverse charge (Box 9)"),OR(F1298&lt;&gt;"Standard domestic 15% (Box 7)",AND(LEN(D1298)=15,LEFT(D1298,1)="3",RIGHT(D1298,1)="3",ISNUMBER(--D1298)))),I1298,0))</f>
        <v/>
      </c>
      <c r="T1298" s="34">
        <f>IF(A1298="","",R1298-S1298)</f>
        <v/>
      </c>
      <c r="U1298" s="23">
        <f>IF(A1298="","",IF(O1298=0,"Outside audit periods; ","")&amp;IF(F1298="","No VAT category; ","")&amp;IF(ABS(Q1298)&gt;Setup!$B$10,"VAT ≠ 15% × net; ","")&amp;IF(AND(F1298="Standard domestic 15% (Box 7)",NOT(AND(LEN(D1298)=15,LEFT(D1298,1)="3",RIGHT(D1298,1)="3",ISNUMBER(--D1298)))),"Invalid/missing supplier VAT no; ","")&amp;IF(AND(L1298="Yes",K1298&lt;&gt;"Yes"),"VAT claimed without valid tax invoice; ","")&amp;IF(AND(L1298="Yes",ISNUMBER(SEARCH("blocked",G1298))),"Blocked input VAT claimed; ","")&amp;IF(AND(F1298="Import - VAT paid at customs (Box 8)",M1298=""),"Customs declaration no missing; ","")&amp;IF(AND(F1298="Import - Reverse charge (Box 9)",E1298="Saudi Arabia"),"RCM used for a local supplier; ","")&amp;IF(AND(L1298="Yes",NOT(OR(F1298="Standard domestic 15% (Box 7)",F1298="Import - VAT paid at customs (Box 8)",F1298="Import - Reverse charge (Box 9)"))),"VAT claimed on non-taxable category; ",""))</f>
        <v/>
      </c>
    </row>
    <row r="1299">
      <c r="A1299" s="17" t="n"/>
      <c r="B1299" s="14" t="n"/>
      <c r="C1299" s="14" t="n"/>
      <c r="D1299" s="16" t="n"/>
      <c r="E1299" s="14" t="n"/>
      <c r="F1299" s="14" t="n"/>
      <c r="G1299" s="14" t="n"/>
      <c r="H1299" s="19" t="n"/>
      <c r="I1299" s="19" t="n"/>
      <c r="J1299" s="34">
        <f>IF(A1299="","",H1299+I1299)</f>
        <v/>
      </c>
      <c r="K1299" s="14" t="n"/>
      <c r="L1299" s="14" t="n"/>
      <c r="M1299" s="14" t="n"/>
      <c r="N1299" s="14" t="n"/>
      <c r="O1299" s="20">
        <f>IF(A1299="","",SUMPRODUCT((A1299&gt;=Setup!$C$19:$C$30)*(A1299&lt;=Setup!$D$19:$D$30)*Setup!$A$19:$A$30))</f>
        <v/>
      </c>
      <c r="P1299" s="34">
        <f>IF(A1299="","",IF(OR(F1299="Standard domestic 15% (Box 7)",F1299="Import - VAT paid at customs (Box 8)",F1299="Import - Reverse charge (Box 9)"),ROUND(H1299*Setup!$B$9,2),0))</f>
        <v/>
      </c>
      <c r="Q1299" s="34">
        <f>IF(A1299="","",I1299-P1299)</f>
        <v/>
      </c>
      <c r="R1299" s="34">
        <f>IF(A1299="","",IF(L1299="Yes",I1299,0))</f>
        <v/>
      </c>
      <c r="S1299" s="34">
        <f>IF(A1299="","",IF(AND(L1299="Yes",K1299="Yes",NOT(ISNUMBER(SEARCH("blocked",G1299))),OR(F1299="Standard domestic 15% (Box 7)",F1299="Import - VAT paid at customs (Box 8)",F1299="Import - Reverse charge (Box 9)"),OR(F1299&lt;&gt;"Standard domestic 15% (Box 7)",AND(LEN(D1299)=15,LEFT(D1299,1)="3",RIGHT(D1299,1)="3",ISNUMBER(--D1299)))),I1299,0))</f>
        <v/>
      </c>
      <c r="T1299" s="34">
        <f>IF(A1299="","",R1299-S1299)</f>
        <v/>
      </c>
      <c r="U1299" s="23">
        <f>IF(A1299="","",IF(O1299=0,"Outside audit periods; ","")&amp;IF(F1299="","No VAT category; ","")&amp;IF(ABS(Q1299)&gt;Setup!$B$10,"VAT ≠ 15% × net; ","")&amp;IF(AND(F1299="Standard domestic 15% (Box 7)",NOT(AND(LEN(D1299)=15,LEFT(D1299,1)="3",RIGHT(D1299,1)="3",ISNUMBER(--D1299)))),"Invalid/missing supplier VAT no; ","")&amp;IF(AND(L1299="Yes",K1299&lt;&gt;"Yes"),"VAT claimed without valid tax invoice; ","")&amp;IF(AND(L1299="Yes",ISNUMBER(SEARCH("blocked",G1299))),"Blocked input VAT claimed; ","")&amp;IF(AND(F1299="Import - VAT paid at customs (Box 8)",M1299=""),"Customs declaration no missing; ","")&amp;IF(AND(F1299="Import - Reverse charge (Box 9)",E1299="Saudi Arabia"),"RCM used for a local supplier; ","")&amp;IF(AND(L1299="Yes",NOT(OR(F1299="Standard domestic 15% (Box 7)",F1299="Import - VAT paid at customs (Box 8)",F1299="Import - Reverse charge (Box 9)"))),"VAT claimed on non-taxable category; ",""))</f>
        <v/>
      </c>
    </row>
    <row r="1300">
      <c r="A1300" s="17" t="n"/>
      <c r="B1300" s="14" t="n"/>
      <c r="C1300" s="14" t="n"/>
      <c r="D1300" s="16" t="n"/>
      <c r="E1300" s="14" t="n"/>
      <c r="F1300" s="14" t="n"/>
      <c r="G1300" s="14" t="n"/>
      <c r="H1300" s="19" t="n"/>
      <c r="I1300" s="19" t="n"/>
      <c r="J1300" s="34">
        <f>IF(A1300="","",H1300+I1300)</f>
        <v/>
      </c>
      <c r="K1300" s="14" t="n"/>
      <c r="L1300" s="14" t="n"/>
      <c r="M1300" s="14" t="n"/>
      <c r="N1300" s="14" t="n"/>
      <c r="O1300" s="20">
        <f>IF(A1300="","",SUMPRODUCT((A1300&gt;=Setup!$C$19:$C$30)*(A1300&lt;=Setup!$D$19:$D$30)*Setup!$A$19:$A$30))</f>
        <v/>
      </c>
      <c r="P1300" s="34">
        <f>IF(A1300="","",IF(OR(F1300="Standard domestic 15% (Box 7)",F1300="Import - VAT paid at customs (Box 8)",F1300="Import - Reverse charge (Box 9)"),ROUND(H1300*Setup!$B$9,2),0))</f>
        <v/>
      </c>
      <c r="Q1300" s="34">
        <f>IF(A1300="","",I1300-P1300)</f>
        <v/>
      </c>
      <c r="R1300" s="34">
        <f>IF(A1300="","",IF(L1300="Yes",I1300,0))</f>
        <v/>
      </c>
      <c r="S1300" s="34">
        <f>IF(A1300="","",IF(AND(L1300="Yes",K1300="Yes",NOT(ISNUMBER(SEARCH("blocked",G1300))),OR(F1300="Standard domestic 15% (Box 7)",F1300="Import - VAT paid at customs (Box 8)",F1300="Import - Reverse charge (Box 9)"),OR(F1300&lt;&gt;"Standard domestic 15% (Box 7)",AND(LEN(D1300)=15,LEFT(D1300,1)="3",RIGHT(D1300,1)="3",ISNUMBER(--D1300)))),I1300,0))</f>
        <v/>
      </c>
      <c r="T1300" s="34">
        <f>IF(A1300="","",R1300-S1300)</f>
        <v/>
      </c>
      <c r="U1300" s="23">
        <f>IF(A1300="","",IF(O1300=0,"Outside audit periods; ","")&amp;IF(F1300="","No VAT category; ","")&amp;IF(ABS(Q1300)&gt;Setup!$B$10,"VAT ≠ 15% × net; ","")&amp;IF(AND(F1300="Standard domestic 15% (Box 7)",NOT(AND(LEN(D1300)=15,LEFT(D1300,1)="3",RIGHT(D1300,1)="3",ISNUMBER(--D1300)))),"Invalid/missing supplier VAT no; ","")&amp;IF(AND(L1300="Yes",K1300&lt;&gt;"Yes"),"VAT claimed without valid tax invoice; ","")&amp;IF(AND(L1300="Yes",ISNUMBER(SEARCH("blocked",G1300))),"Blocked input VAT claimed; ","")&amp;IF(AND(F1300="Import - VAT paid at customs (Box 8)",M1300=""),"Customs declaration no missing; ","")&amp;IF(AND(F1300="Import - Reverse charge (Box 9)",E1300="Saudi Arabia"),"RCM used for a local supplier; ","")&amp;IF(AND(L1300="Yes",NOT(OR(F1300="Standard domestic 15% (Box 7)",F1300="Import - VAT paid at customs (Box 8)",F1300="Import - Reverse charge (Box 9)"))),"VAT claimed on non-taxable category; ",""))</f>
        <v/>
      </c>
    </row>
    <row r="1301">
      <c r="A1301" s="17" t="n"/>
      <c r="B1301" s="14" t="n"/>
      <c r="C1301" s="14" t="n"/>
      <c r="D1301" s="16" t="n"/>
      <c r="E1301" s="14" t="n"/>
      <c r="F1301" s="14" t="n"/>
      <c r="G1301" s="14" t="n"/>
      <c r="H1301" s="19" t="n"/>
      <c r="I1301" s="19" t="n"/>
      <c r="J1301" s="34">
        <f>IF(A1301="","",H1301+I1301)</f>
        <v/>
      </c>
      <c r="K1301" s="14" t="n"/>
      <c r="L1301" s="14" t="n"/>
      <c r="M1301" s="14" t="n"/>
      <c r="N1301" s="14" t="n"/>
      <c r="O1301" s="20">
        <f>IF(A1301="","",SUMPRODUCT((A1301&gt;=Setup!$C$19:$C$30)*(A1301&lt;=Setup!$D$19:$D$30)*Setup!$A$19:$A$30))</f>
        <v/>
      </c>
      <c r="P1301" s="34">
        <f>IF(A1301="","",IF(OR(F1301="Standard domestic 15% (Box 7)",F1301="Import - VAT paid at customs (Box 8)",F1301="Import - Reverse charge (Box 9)"),ROUND(H1301*Setup!$B$9,2),0))</f>
        <v/>
      </c>
      <c r="Q1301" s="34">
        <f>IF(A1301="","",I1301-P1301)</f>
        <v/>
      </c>
      <c r="R1301" s="34">
        <f>IF(A1301="","",IF(L1301="Yes",I1301,0))</f>
        <v/>
      </c>
      <c r="S1301" s="34">
        <f>IF(A1301="","",IF(AND(L1301="Yes",K1301="Yes",NOT(ISNUMBER(SEARCH("blocked",G1301))),OR(F1301="Standard domestic 15% (Box 7)",F1301="Import - VAT paid at customs (Box 8)",F1301="Import - Reverse charge (Box 9)"),OR(F1301&lt;&gt;"Standard domestic 15% (Box 7)",AND(LEN(D1301)=15,LEFT(D1301,1)="3",RIGHT(D1301,1)="3",ISNUMBER(--D1301)))),I1301,0))</f>
        <v/>
      </c>
      <c r="T1301" s="34">
        <f>IF(A1301="","",R1301-S1301)</f>
        <v/>
      </c>
      <c r="U1301" s="23">
        <f>IF(A1301="","",IF(O1301=0,"Outside audit periods; ","")&amp;IF(F1301="","No VAT category; ","")&amp;IF(ABS(Q1301)&gt;Setup!$B$10,"VAT ≠ 15% × net; ","")&amp;IF(AND(F1301="Standard domestic 15% (Box 7)",NOT(AND(LEN(D1301)=15,LEFT(D1301,1)="3",RIGHT(D1301,1)="3",ISNUMBER(--D1301)))),"Invalid/missing supplier VAT no; ","")&amp;IF(AND(L1301="Yes",K1301&lt;&gt;"Yes"),"VAT claimed without valid tax invoice; ","")&amp;IF(AND(L1301="Yes",ISNUMBER(SEARCH("blocked",G1301))),"Blocked input VAT claimed; ","")&amp;IF(AND(F1301="Import - VAT paid at customs (Box 8)",M1301=""),"Customs declaration no missing; ","")&amp;IF(AND(F1301="Import - Reverse charge (Box 9)",E1301="Saudi Arabia"),"RCM used for a local supplier; ","")&amp;IF(AND(L1301="Yes",NOT(OR(F1301="Standard domestic 15% (Box 7)",F1301="Import - VAT paid at customs (Box 8)",F1301="Import - Reverse charge (Box 9)"))),"VAT claimed on non-taxable category; ",""))</f>
        <v/>
      </c>
    </row>
    <row r="1302">
      <c r="A1302" s="17" t="n"/>
      <c r="B1302" s="14" t="n"/>
      <c r="C1302" s="14" t="n"/>
      <c r="D1302" s="16" t="n"/>
      <c r="E1302" s="14" t="n"/>
      <c r="F1302" s="14" t="n"/>
      <c r="G1302" s="14" t="n"/>
      <c r="H1302" s="19" t="n"/>
      <c r="I1302" s="19" t="n"/>
      <c r="J1302" s="34">
        <f>IF(A1302="","",H1302+I1302)</f>
        <v/>
      </c>
      <c r="K1302" s="14" t="n"/>
      <c r="L1302" s="14" t="n"/>
      <c r="M1302" s="14" t="n"/>
      <c r="N1302" s="14" t="n"/>
      <c r="O1302" s="20">
        <f>IF(A1302="","",SUMPRODUCT((A1302&gt;=Setup!$C$19:$C$30)*(A1302&lt;=Setup!$D$19:$D$30)*Setup!$A$19:$A$30))</f>
        <v/>
      </c>
      <c r="P1302" s="34">
        <f>IF(A1302="","",IF(OR(F1302="Standard domestic 15% (Box 7)",F1302="Import - VAT paid at customs (Box 8)",F1302="Import - Reverse charge (Box 9)"),ROUND(H1302*Setup!$B$9,2),0))</f>
        <v/>
      </c>
      <c r="Q1302" s="34">
        <f>IF(A1302="","",I1302-P1302)</f>
        <v/>
      </c>
      <c r="R1302" s="34">
        <f>IF(A1302="","",IF(L1302="Yes",I1302,0))</f>
        <v/>
      </c>
      <c r="S1302" s="34">
        <f>IF(A1302="","",IF(AND(L1302="Yes",K1302="Yes",NOT(ISNUMBER(SEARCH("blocked",G1302))),OR(F1302="Standard domestic 15% (Box 7)",F1302="Import - VAT paid at customs (Box 8)",F1302="Import - Reverse charge (Box 9)"),OR(F1302&lt;&gt;"Standard domestic 15% (Box 7)",AND(LEN(D1302)=15,LEFT(D1302,1)="3",RIGHT(D1302,1)="3",ISNUMBER(--D1302)))),I1302,0))</f>
        <v/>
      </c>
      <c r="T1302" s="34">
        <f>IF(A1302="","",R1302-S1302)</f>
        <v/>
      </c>
      <c r="U1302" s="23">
        <f>IF(A1302="","",IF(O1302=0,"Outside audit periods; ","")&amp;IF(F1302="","No VAT category; ","")&amp;IF(ABS(Q1302)&gt;Setup!$B$10,"VAT ≠ 15% × net; ","")&amp;IF(AND(F1302="Standard domestic 15% (Box 7)",NOT(AND(LEN(D1302)=15,LEFT(D1302,1)="3",RIGHT(D1302,1)="3",ISNUMBER(--D1302)))),"Invalid/missing supplier VAT no; ","")&amp;IF(AND(L1302="Yes",K1302&lt;&gt;"Yes"),"VAT claimed without valid tax invoice; ","")&amp;IF(AND(L1302="Yes",ISNUMBER(SEARCH("blocked",G1302))),"Blocked input VAT claimed; ","")&amp;IF(AND(F1302="Import - VAT paid at customs (Box 8)",M1302=""),"Customs declaration no missing; ","")&amp;IF(AND(F1302="Import - Reverse charge (Box 9)",E1302="Saudi Arabia"),"RCM used for a local supplier; ","")&amp;IF(AND(L1302="Yes",NOT(OR(F1302="Standard domestic 15% (Box 7)",F1302="Import - VAT paid at customs (Box 8)",F1302="Import - Reverse charge (Box 9)"))),"VAT claimed on non-taxable category; ",""))</f>
        <v/>
      </c>
    </row>
    <row r="1303">
      <c r="A1303" s="17" t="n"/>
      <c r="B1303" s="14" t="n"/>
      <c r="C1303" s="14" t="n"/>
      <c r="D1303" s="16" t="n"/>
      <c r="E1303" s="14" t="n"/>
      <c r="F1303" s="14" t="n"/>
      <c r="G1303" s="14" t="n"/>
      <c r="H1303" s="19" t="n"/>
      <c r="I1303" s="19" t="n"/>
      <c r="J1303" s="34">
        <f>IF(A1303="","",H1303+I1303)</f>
        <v/>
      </c>
      <c r="K1303" s="14" t="n"/>
      <c r="L1303" s="14" t="n"/>
      <c r="M1303" s="14" t="n"/>
      <c r="N1303" s="14" t="n"/>
      <c r="O1303" s="20">
        <f>IF(A1303="","",SUMPRODUCT((A1303&gt;=Setup!$C$19:$C$30)*(A1303&lt;=Setup!$D$19:$D$30)*Setup!$A$19:$A$30))</f>
        <v/>
      </c>
      <c r="P1303" s="34">
        <f>IF(A1303="","",IF(OR(F1303="Standard domestic 15% (Box 7)",F1303="Import - VAT paid at customs (Box 8)",F1303="Import - Reverse charge (Box 9)"),ROUND(H1303*Setup!$B$9,2),0))</f>
        <v/>
      </c>
      <c r="Q1303" s="34">
        <f>IF(A1303="","",I1303-P1303)</f>
        <v/>
      </c>
      <c r="R1303" s="34">
        <f>IF(A1303="","",IF(L1303="Yes",I1303,0))</f>
        <v/>
      </c>
      <c r="S1303" s="34">
        <f>IF(A1303="","",IF(AND(L1303="Yes",K1303="Yes",NOT(ISNUMBER(SEARCH("blocked",G1303))),OR(F1303="Standard domestic 15% (Box 7)",F1303="Import - VAT paid at customs (Box 8)",F1303="Import - Reverse charge (Box 9)"),OR(F1303&lt;&gt;"Standard domestic 15% (Box 7)",AND(LEN(D1303)=15,LEFT(D1303,1)="3",RIGHT(D1303,1)="3",ISNUMBER(--D1303)))),I1303,0))</f>
        <v/>
      </c>
      <c r="T1303" s="34">
        <f>IF(A1303="","",R1303-S1303)</f>
        <v/>
      </c>
      <c r="U1303" s="23">
        <f>IF(A1303="","",IF(O1303=0,"Outside audit periods; ","")&amp;IF(F1303="","No VAT category; ","")&amp;IF(ABS(Q1303)&gt;Setup!$B$10,"VAT ≠ 15% × net; ","")&amp;IF(AND(F1303="Standard domestic 15% (Box 7)",NOT(AND(LEN(D1303)=15,LEFT(D1303,1)="3",RIGHT(D1303,1)="3",ISNUMBER(--D1303)))),"Invalid/missing supplier VAT no; ","")&amp;IF(AND(L1303="Yes",K1303&lt;&gt;"Yes"),"VAT claimed without valid tax invoice; ","")&amp;IF(AND(L1303="Yes",ISNUMBER(SEARCH("blocked",G1303))),"Blocked input VAT claimed; ","")&amp;IF(AND(F1303="Import - VAT paid at customs (Box 8)",M1303=""),"Customs declaration no missing; ","")&amp;IF(AND(F1303="Import - Reverse charge (Box 9)",E1303="Saudi Arabia"),"RCM used for a local supplier; ","")&amp;IF(AND(L1303="Yes",NOT(OR(F1303="Standard domestic 15% (Box 7)",F1303="Import - VAT paid at customs (Box 8)",F1303="Import - Reverse charge (Box 9)"))),"VAT claimed on non-taxable category; ",""))</f>
        <v/>
      </c>
    </row>
    <row r="1304">
      <c r="A1304" s="17" t="n"/>
      <c r="B1304" s="14" t="n"/>
      <c r="C1304" s="14" t="n"/>
      <c r="D1304" s="16" t="n"/>
      <c r="E1304" s="14" t="n"/>
      <c r="F1304" s="14" t="n"/>
      <c r="G1304" s="14" t="n"/>
      <c r="H1304" s="19" t="n"/>
      <c r="I1304" s="19" t="n"/>
      <c r="J1304" s="34">
        <f>IF(A1304="","",H1304+I1304)</f>
        <v/>
      </c>
      <c r="K1304" s="14" t="n"/>
      <c r="L1304" s="14" t="n"/>
      <c r="M1304" s="14" t="n"/>
      <c r="N1304" s="14" t="n"/>
      <c r="O1304" s="20">
        <f>IF(A1304="","",SUMPRODUCT((A1304&gt;=Setup!$C$19:$C$30)*(A1304&lt;=Setup!$D$19:$D$30)*Setup!$A$19:$A$30))</f>
        <v/>
      </c>
      <c r="P1304" s="34">
        <f>IF(A1304="","",IF(OR(F1304="Standard domestic 15% (Box 7)",F1304="Import - VAT paid at customs (Box 8)",F1304="Import - Reverse charge (Box 9)"),ROUND(H1304*Setup!$B$9,2),0))</f>
        <v/>
      </c>
      <c r="Q1304" s="34">
        <f>IF(A1304="","",I1304-P1304)</f>
        <v/>
      </c>
      <c r="R1304" s="34">
        <f>IF(A1304="","",IF(L1304="Yes",I1304,0))</f>
        <v/>
      </c>
      <c r="S1304" s="34">
        <f>IF(A1304="","",IF(AND(L1304="Yes",K1304="Yes",NOT(ISNUMBER(SEARCH("blocked",G1304))),OR(F1304="Standard domestic 15% (Box 7)",F1304="Import - VAT paid at customs (Box 8)",F1304="Import - Reverse charge (Box 9)"),OR(F1304&lt;&gt;"Standard domestic 15% (Box 7)",AND(LEN(D1304)=15,LEFT(D1304,1)="3",RIGHT(D1304,1)="3",ISNUMBER(--D1304)))),I1304,0))</f>
        <v/>
      </c>
      <c r="T1304" s="34">
        <f>IF(A1304="","",R1304-S1304)</f>
        <v/>
      </c>
      <c r="U1304" s="23">
        <f>IF(A1304="","",IF(O1304=0,"Outside audit periods; ","")&amp;IF(F1304="","No VAT category; ","")&amp;IF(ABS(Q1304)&gt;Setup!$B$10,"VAT ≠ 15% × net; ","")&amp;IF(AND(F1304="Standard domestic 15% (Box 7)",NOT(AND(LEN(D1304)=15,LEFT(D1304,1)="3",RIGHT(D1304,1)="3",ISNUMBER(--D1304)))),"Invalid/missing supplier VAT no; ","")&amp;IF(AND(L1304="Yes",K1304&lt;&gt;"Yes"),"VAT claimed without valid tax invoice; ","")&amp;IF(AND(L1304="Yes",ISNUMBER(SEARCH("blocked",G1304))),"Blocked input VAT claimed; ","")&amp;IF(AND(F1304="Import - VAT paid at customs (Box 8)",M1304=""),"Customs declaration no missing; ","")&amp;IF(AND(F1304="Import - Reverse charge (Box 9)",E1304="Saudi Arabia"),"RCM used for a local supplier; ","")&amp;IF(AND(L1304="Yes",NOT(OR(F1304="Standard domestic 15% (Box 7)",F1304="Import - VAT paid at customs (Box 8)",F1304="Import - Reverse charge (Box 9)"))),"VAT claimed on non-taxable category; ",""))</f>
        <v/>
      </c>
    </row>
    <row r="1305">
      <c r="A1305" s="17" t="n"/>
      <c r="B1305" s="14" t="n"/>
      <c r="C1305" s="14" t="n"/>
      <c r="D1305" s="16" t="n"/>
      <c r="E1305" s="14" t="n"/>
      <c r="F1305" s="14" t="n"/>
      <c r="G1305" s="14" t="n"/>
      <c r="H1305" s="19" t="n"/>
      <c r="I1305" s="19" t="n"/>
      <c r="J1305" s="34">
        <f>IF(A1305="","",H1305+I1305)</f>
        <v/>
      </c>
      <c r="K1305" s="14" t="n"/>
      <c r="L1305" s="14" t="n"/>
      <c r="M1305" s="14" t="n"/>
      <c r="N1305" s="14" t="n"/>
      <c r="O1305" s="20">
        <f>IF(A1305="","",SUMPRODUCT((A1305&gt;=Setup!$C$19:$C$30)*(A1305&lt;=Setup!$D$19:$D$30)*Setup!$A$19:$A$30))</f>
        <v/>
      </c>
      <c r="P1305" s="34">
        <f>IF(A1305="","",IF(OR(F1305="Standard domestic 15% (Box 7)",F1305="Import - VAT paid at customs (Box 8)",F1305="Import - Reverse charge (Box 9)"),ROUND(H1305*Setup!$B$9,2),0))</f>
        <v/>
      </c>
      <c r="Q1305" s="34">
        <f>IF(A1305="","",I1305-P1305)</f>
        <v/>
      </c>
      <c r="R1305" s="34">
        <f>IF(A1305="","",IF(L1305="Yes",I1305,0))</f>
        <v/>
      </c>
      <c r="S1305" s="34">
        <f>IF(A1305="","",IF(AND(L1305="Yes",K1305="Yes",NOT(ISNUMBER(SEARCH("blocked",G1305))),OR(F1305="Standard domestic 15% (Box 7)",F1305="Import - VAT paid at customs (Box 8)",F1305="Import - Reverse charge (Box 9)"),OR(F1305&lt;&gt;"Standard domestic 15% (Box 7)",AND(LEN(D1305)=15,LEFT(D1305,1)="3",RIGHT(D1305,1)="3",ISNUMBER(--D1305)))),I1305,0))</f>
        <v/>
      </c>
      <c r="T1305" s="34">
        <f>IF(A1305="","",R1305-S1305)</f>
        <v/>
      </c>
      <c r="U1305" s="23">
        <f>IF(A1305="","",IF(O1305=0,"Outside audit periods; ","")&amp;IF(F1305="","No VAT category; ","")&amp;IF(ABS(Q1305)&gt;Setup!$B$10,"VAT ≠ 15% × net; ","")&amp;IF(AND(F1305="Standard domestic 15% (Box 7)",NOT(AND(LEN(D1305)=15,LEFT(D1305,1)="3",RIGHT(D1305,1)="3",ISNUMBER(--D1305)))),"Invalid/missing supplier VAT no; ","")&amp;IF(AND(L1305="Yes",K1305&lt;&gt;"Yes"),"VAT claimed without valid tax invoice; ","")&amp;IF(AND(L1305="Yes",ISNUMBER(SEARCH("blocked",G1305))),"Blocked input VAT claimed; ","")&amp;IF(AND(F1305="Import - VAT paid at customs (Box 8)",M1305=""),"Customs declaration no missing; ","")&amp;IF(AND(F1305="Import - Reverse charge (Box 9)",E1305="Saudi Arabia"),"RCM used for a local supplier; ","")&amp;IF(AND(L1305="Yes",NOT(OR(F1305="Standard domestic 15% (Box 7)",F1305="Import - VAT paid at customs (Box 8)",F1305="Import - Reverse charge (Box 9)"))),"VAT claimed on non-taxable category; ",""))</f>
        <v/>
      </c>
    </row>
    <row r="1306">
      <c r="A1306" s="17" t="n"/>
      <c r="B1306" s="14" t="n"/>
      <c r="C1306" s="14" t="n"/>
      <c r="D1306" s="16" t="n"/>
      <c r="E1306" s="14" t="n"/>
      <c r="F1306" s="14" t="n"/>
      <c r="G1306" s="14" t="n"/>
      <c r="H1306" s="19" t="n"/>
      <c r="I1306" s="19" t="n"/>
      <c r="J1306" s="34">
        <f>IF(A1306="","",H1306+I1306)</f>
        <v/>
      </c>
      <c r="K1306" s="14" t="n"/>
      <c r="L1306" s="14" t="n"/>
      <c r="M1306" s="14" t="n"/>
      <c r="N1306" s="14" t="n"/>
      <c r="O1306" s="20">
        <f>IF(A1306="","",SUMPRODUCT((A1306&gt;=Setup!$C$19:$C$30)*(A1306&lt;=Setup!$D$19:$D$30)*Setup!$A$19:$A$30))</f>
        <v/>
      </c>
      <c r="P1306" s="34">
        <f>IF(A1306="","",IF(OR(F1306="Standard domestic 15% (Box 7)",F1306="Import - VAT paid at customs (Box 8)",F1306="Import - Reverse charge (Box 9)"),ROUND(H1306*Setup!$B$9,2),0))</f>
        <v/>
      </c>
      <c r="Q1306" s="34">
        <f>IF(A1306="","",I1306-P1306)</f>
        <v/>
      </c>
      <c r="R1306" s="34">
        <f>IF(A1306="","",IF(L1306="Yes",I1306,0))</f>
        <v/>
      </c>
      <c r="S1306" s="34">
        <f>IF(A1306="","",IF(AND(L1306="Yes",K1306="Yes",NOT(ISNUMBER(SEARCH("blocked",G1306))),OR(F1306="Standard domestic 15% (Box 7)",F1306="Import - VAT paid at customs (Box 8)",F1306="Import - Reverse charge (Box 9)"),OR(F1306&lt;&gt;"Standard domestic 15% (Box 7)",AND(LEN(D1306)=15,LEFT(D1306,1)="3",RIGHT(D1306,1)="3",ISNUMBER(--D1306)))),I1306,0))</f>
        <v/>
      </c>
      <c r="T1306" s="34">
        <f>IF(A1306="","",R1306-S1306)</f>
        <v/>
      </c>
      <c r="U1306" s="23">
        <f>IF(A1306="","",IF(O1306=0,"Outside audit periods; ","")&amp;IF(F1306="","No VAT category; ","")&amp;IF(ABS(Q1306)&gt;Setup!$B$10,"VAT ≠ 15% × net; ","")&amp;IF(AND(F1306="Standard domestic 15% (Box 7)",NOT(AND(LEN(D1306)=15,LEFT(D1306,1)="3",RIGHT(D1306,1)="3",ISNUMBER(--D1306)))),"Invalid/missing supplier VAT no; ","")&amp;IF(AND(L1306="Yes",K1306&lt;&gt;"Yes"),"VAT claimed without valid tax invoice; ","")&amp;IF(AND(L1306="Yes",ISNUMBER(SEARCH("blocked",G1306))),"Blocked input VAT claimed; ","")&amp;IF(AND(F1306="Import - VAT paid at customs (Box 8)",M1306=""),"Customs declaration no missing; ","")&amp;IF(AND(F1306="Import - Reverse charge (Box 9)",E1306="Saudi Arabia"),"RCM used for a local supplier; ","")&amp;IF(AND(L1306="Yes",NOT(OR(F1306="Standard domestic 15% (Box 7)",F1306="Import - VAT paid at customs (Box 8)",F1306="Import - Reverse charge (Box 9)"))),"VAT claimed on non-taxable category; ",""))</f>
        <v/>
      </c>
    </row>
    <row r="1307">
      <c r="A1307" s="17" t="n"/>
      <c r="B1307" s="14" t="n"/>
      <c r="C1307" s="14" t="n"/>
      <c r="D1307" s="16" t="n"/>
      <c r="E1307" s="14" t="n"/>
      <c r="F1307" s="14" t="n"/>
      <c r="G1307" s="14" t="n"/>
      <c r="H1307" s="19" t="n"/>
      <c r="I1307" s="19" t="n"/>
      <c r="J1307" s="34">
        <f>IF(A1307="","",H1307+I1307)</f>
        <v/>
      </c>
      <c r="K1307" s="14" t="n"/>
      <c r="L1307" s="14" t="n"/>
      <c r="M1307" s="14" t="n"/>
      <c r="N1307" s="14" t="n"/>
      <c r="O1307" s="20">
        <f>IF(A1307="","",SUMPRODUCT((A1307&gt;=Setup!$C$19:$C$30)*(A1307&lt;=Setup!$D$19:$D$30)*Setup!$A$19:$A$30))</f>
        <v/>
      </c>
      <c r="P1307" s="34">
        <f>IF(A1307="","",IF(OR(F1307="Standard domestic 15% (Box 7)",F1307="Import - VAT paid at customs (Box 8)",F1307="Import - Reverse charge (Box 9)"),ROUND(H1307*Setup!$B$9,2),0))</f>
        <v/>
      </c>
      <c r="Q1307" s="34">
        <f>IF(A1307="","",I1307-P1307)</f>
        <v/>
      </c>
      <c r="R1307" s="34">
        <f>IF(A1307="","",IF(L1307="Yes",I1307,0))</f>
        <v/>
      </c>
      <c r="S1307" s="34">
        <f>IF(A1307="","",IF(AND(L1307="Yes",K1307="Yes",NOT(ISNUMBER(SEARCH("blocked",G1307))),OR(F1307="Standard domestic 15% (Box 7)",F1307="Import - VAT paid at customs (Box 8)",F1307="Import - Reverse charge (Box 9)"),OR(F1307&lt;&gt;"Standard domestic 15% (Box 7)",AND(LEN(D1307)=15,LEFT(D1307,1)="3",RIGHT(D1307,1)="3",ISNUMBER(--D1307)))),I1307,0))</f>
        <v/>
      </c>
      <c r="T1307" s="34">
        <f>IF(A1307="","",R1307-S1307)</f>
        <v/>
      </c>
      <c r="U1307" s="23">
        <f>IF(A1307="","",IF(O1307=0,"Outside audit periods; ","")&amp;IF(F1307="","No VAT category; ","")&amp;IF(ABS(Q1307)&gt;Setup!$B$10,"VAT ≠ 15% × net; ","")&amp;IF(AND(F1307="Standard domestic 15% (Box 7)",NOT(AND(LEN(D1307)=15,LEFT(D1307,1)="3",RIGHT(D1307,1)="3",ISNUMBER(--D1307)))),"Invalid/missing supplier VAT no; ","")&amp;IF(AND(L1307="Yes",K1307&lt;&gt;"Yes"),"VAT claimed without valid tax invoice; ","")&amp;IF(AND(L1307="Yes",ISNUMBER(SEARCH("blocked",G1307))),"Blocked input VAT claimed; ","")&amp;IF(AND(F1307="Import - VAT paid at customs (Box 8)",M1307=""),"Customs declaration no missing; ","")&amp;IF(AND(F1307="Import - Reverse charge (Box 9)",E1307="Saudi Arabia"),"RCM used for a local supplier; ","")&amp;IF(AND(L1307="Yes",NOT(OR(F1307="Standard domestic 15% (Box 7)",F1307="Import - VAT paid at customs (Box 8)",F1307="Import - Reverse charge (Box 9)"))),"VAT claimed on non-taxable category; ",""))</f>
        <v/>
      </c>
    </row>
    <row r="1308">
      <c r="A1308" s="17" t="n"/>
      <c r="B1308" s="14" t="n"/>
      <c r="C1308" s="14" t="n"/>
      <c r="D1308" s="16" t="n"/>
      <c r="E1308" s="14" t="n"/>
      <c r="F1308" s="14" t="n"/>
      <c r="G1308" s="14" t="n"/>
      <c r="H1308" s="19" t="n"/>
      <c r="I1308" s="19" t="n"/>
      <c r="J1308" s="34">
        <f>IF(A1308="","",H1308+I1308)</f>
        <v/>
      </c>
      <c r="K1308" s="14" t="n"/>
      <c r="L1308" s="14" t="n"/>
      <c r="M1308" s="14" t="n"/>
      <c r="N1308" s="14" t="n"/>
      <c r="O1308" s="20">
        <f>IF(A1308="","",SUMPRODUCT((A1308&gt;=Setup!$C$19:$C$30)*(A1308&lt;=Setup!$D$19:$D$30)*Setup!$A$19:$A$30))</f>
        <v/>
      </c>
      <c r="P1308" s="34">
        <f>IF(A1308="","",IF(OR(F1308="Standard domestic 15% (Box 7)",F1308="Import - VAT paid at customs (Box 8)",F1308="Import - Reverse charge (Box 9)"),ROUND(H1308*Setup!$B$9,2),0))</f>
        <v/>
      </c>
      <c r="Q1308" s="34">
        <f>IF(A1308="","",I1308-P1308)</f>
        <v/>
      </c>
      <c r="R1308" s="34">
        <f>IF(A1308="","",IF(L1308="Yes",I1308,0))</f>
        <v/>
      </c>
      <c r="S1308" s="34">
        <f>IF(A1308="","",IF(AND(L1308="Yes",K1308="Yes",NOT(ISNUMBER(SEARCH("blocked",G1308))),OR(F1308="Standard domestic 15% (Box 7)",F1308="Import - VAT paid at customs (Box 8)",F1308="Import - Reverse charge (Box 9)"),OR(F1308&lt;&gt;"Standard domestic 15% (Box 7)",AND(LEN(D1308)=15,LEFT(D1308,1)="3",RIGHT(D1308,1)="3",ISNUMBER(--D1308)))),I1308,0))</f>
        <v/>
      </c>
      <c r="T1308" s="34">
        <f>IF(A1308="","",R1308-S1308)</f>
        <v/>
      </c>
      <c r="U1308" s="23">
        <f>IF(A1308="","",IF(O1308=0,"Outside audit periods; ","")&amp;IF(F1308="","No VAT category; ","")&amp;IF(ABS(Q1308)&gt;Setup!$B$10,"VAT ≠ 15% × net; ","")&amp;IF(AND(F1308="Standard domestic 15% (Box 7)",NOT(AND(LEN(D1308)=15,LEFT(D1308,1)="3",RIGHT(D1308,1)="3",ISNUMBER(--D1308)))),"Invalid/missing supplier VAT no; ","")&amp;IF(AND(L1308="Yes",K1308&lt;&gt;"Yes"),"VAT claimed without valid tax invoice; ","")&amp;IF(AND(L1308="Yes",ISNUMBER(SEARCH("blocked",G1308))),"Blocked input VAT claimed; ","")&amp;IF(AND(F1308="Import - VAT paid at customs (Box 8)",M1308=""),"Customs declaration no missing; ","")&amp;IF(AND(F1308="Import - Reverse charge (Box 9)",E1308="Saudi Arabia"),"RCM used for a local supplier; ","")&amp;IF(AND(L1308="Yes",NOT(OR(F1308="Standard domestic 15% (Box 7)",F1308="Import - VAT paid at customs (Box 8)",F1308="Import - Reverse charge (Box 9)"))),"VAT claimed on non-taxable category; ",""))</f>
        <v/>
      </c>
    </row>
    <row r="1309">
      <c r="A1309" s="17" t="n"/>
      <c r="B1309" s="14" t="n"/>
      <c r="C1309" s="14" t="n"/>
      <c r="D1309" s="16" t="n"/>
      <c r="E1309" s="14" t="n"/>
      <c r="F1309" s="14" t="n"/>
      <c r="G1309" s="14" t="n"/>
      <c r="H1309" s="19" t="n"/>
      <c r="I1309" s="19" t="n"/>
      <c r="J1309" s="34">
        <f>IF(A1309="","",H1309+I1309)</f>
        <v/>
      </c>
      <c r="K1309" s="14" t="n"/>
      <c r="L1309" s="14" t="n"/>
      <c r="M1309" s="14" t="n"/>
      <c r="N1309" s="14" t="n"/>
      <c r="O1309" s="20">
        <f>IF(A1309="","",SUMPRODUCT((A1309&gt;=Setup!$C$19:$C$30)*(A1309&lt;=Setup!$D$19:$D$30)*Setup!$A$19:$A$30))</f>
        <v/>
      </c>
      <c r="P1309" s="34">
        <f>IF(A1309="","",IF(OR(F1309="Standard domestic 15% (Box 7)",F1309="Import - VAT paid at customs (Box 8)",F1309="Import - Reverse charge (Box 9)"),ROUND(H1309*Setup!$B$9,2),0))</f>
        <v/>
      </c>
      <c r="Q1309" s="34">
        <f>IF(A1309="","",I1309-P1309)</f>
        <v/>
      </c>
      <c r="R1309" s="34">
        <f>IF(A1309="","",IF(L1309="Yes",I1309,0))</f>
        <v/>
      </c>
      <c r="S1309" s="34">
        <f>IF(A1309="","",IF(AND(L1309="Yes",K1309="Yes",NOT(ISNUMBER(SEARCH("blocked",G1309))),OR(F1309="Standard domestic 15% (Box 7)",F1309="Import - VAT paid at customs (Box 8)",F1309="Import - Reverse charge (Box 9)"),OR(F1309&lt;&gt;"Standard domestic 15% (Box 7)",AND(LEN(D1309)=15,LEFT(D1309,1)="3",RIGHT(D1309,1)="3",ISNUMBER(--D1309)))),I1309,0))</f>
        <v/>
      </c>
      <c r="T1309" s="34">
        <f>IF(A1309="","",R1309-S1309)</f>
        <v/>
      </c>
      <c r="U1309" s="23">
        <f>IF(A1309="","",IF(O1309=0,"Outside audit periods; ","")&amp;IF(F1309="","No VAT category; ","")&amp;IF(ABS(Q1309)&gt;Setup!$B$10,"VAT ≠ 15% × net; ","")&amp;IF(AND(F1309="Standard domestic 15% (Box 7)",NOT(AND(LEN(D1309)=15,LEFT(D1309,1)="3",RIGHT(D1309,1)="3",ISNUMBER(--D1309)))),"Invalid/missing supplier VAT no; ","")&amp;IF(AND(L1309="Yes",K1309&lt;&gt;"Yes"),"VAT claimed without valid tax invoice; ","")&amp;IF(AND(L1309="Yes",ISNUMBER(SEARCH("blocked",G1309))),"Blocked input VAT claimed; ","")&amp;IF(AND(F1309="Import - VAT paid at customs (Box 8)",M1309=""),"Customs declaration no missing; ","")&amp;IF(AND(F1309="Import - Reverse charge (Box 9)",E1309="Saudi Arabia"),"RCM used for a local supplier; ","")&amp;IF(AND(L1309="Yes",NOT(OR(F1309="Standard domestic 15% (Box 7)",F1309="Import - VAT paid at customs (Box 8)",F1309="Import - Reverse charge (Box 9)"))),"VAT claimed on non-taxable category; ",""))</f>
        <v/>
      </c>
    </row>
    <row r="1310">
      <c r="A1310" s="17" t="n"/>
      <c r="B1310" s="14" t="n"/>
      <c r="C1310" s="14" t="n"/>
      <c r="D1310" s="16" t="n"/>
      <c r="E1310" s="14" t="n"/>
      <c r="F1310" s="14" t="n"/>
      <c r="G1310" s="14" t="n"/>
      <c r="H1310" s="19" t="n"/>
      <c r="I1310" s="19" t="n"/>
      <c r="J1310" s="34">
        <f>IF(A1310="","",H1310+I1310)</f>
        <v/>
      </c>
      <c r="K1310" s="14" t="n"/>
      <c r="L1310" s="14" t="n"/>
      <c r="M1310" s="14" t="n"/>
      <c r="N1310" s="14" t="n"/>
      <c r="O1310" s="20">
        <f>IF(A1310="","",SUMPRODUCT((A1310&gt;=Setup!$C$19:$C$30)*(A1310&lt;=Setup!$D$19:$D$30)*Setup!$A$19:$A$30))</f>
        <v/>
      </c>
      <c r="P1310" s="34">
        <f>IF(A1310="","",IF(OR(F1310="Standard domestic 15% (Box 7)",F1310="Import - VAT paid at customs (Box 8)",F1310="Import - Reverse charge (Box 9)"),ROUND(H1310*Setup!$B$9,2),0))</f>
        <v/>
      </c>
      <c r="Q1310" s="34">
        <f>IF(A1310="","",I1310-P1310)</f>
        <v/>
      </c>
      <c r="R1310" s="34">
        <f>IF(A1310="","",IF(L1310="Yes",I1310,0))</f>
        <v/>
      </c>
      <c r="S1310" s="34">
        <f>IF(A1310="","",IF(AND(L1310="Yes",K1310="Yes",NOT(ISNUMBER(SEARCH("blocked",G1310))),OR(F1310="Standard domestic 15% (Box 7)",F1310="Import - VAT paid at customs (Box 8)",F1310="Import - Reverse charge (Box 9)"),OR(F1310&lt;&gt;"Standard domestic 15% (Box 7)",AND(LEN(D1310)=15,LEFT(D1310,1)="3",RIGHT(D1310,1)="3",ISNUMBER(--D1310)))),I1310,0))</f>
        <v/>
      </c>
      <c r="T1310" s="34">
        <f>IF(A1310="","",R1310-S1310)</f>
        <v/>
      </c>
      <c r="U1310" s="23">
        <f>IF(A1310="","",IF(O1310=0,"Outside audit periods; ","")&amp;IF(F1310="","No VAT category; ","")&amp;IF(ABS(Q1310)&gt;Setup!$B$10,"VAT ≠ 15% × net; ","")&amp;IF(AND(F1310="Standard domestic 15% (Box 7)",NOT(AND(LEN(D1310)=15,LEFT(D1310,1)="3",RIGHT(D1310,1)="3",ISNUMBER(--D1310)))),"Invalid/missing supplier VAT no; ","")&amp;IF(AND(L1310="Yes",K1310&lt;&gt;"Yes"),"VAT claimed without valid tax invoice; ","")&amp;IF(AND(L1310="Yes",ISNUMBER(SEARCH("blocked",G1310))),"Blocked input VAT claimed; ","")&amp;IF(AND(F1310="Import - VAT paid at customs (Box 8)",M1310=""),"Customs declaration no missing; ","")&amp;IF(AND(F1310="Import - Reverse charge (Box 9)",E1310="Saudi Arabia"),"RCM used for a local supplier; ","")&amp;IF(AND(L1310="Yes",NOT(OR(F1310="Standard domestic 15% (Box 7)",F1310="Import - VAT paid at customs (Box 8)",F1310="Import - Reverse charge (Box 9)"))),"VAT claimed on non-taxable category; ",""))</f>
        <v/>
      </c>
    </row>
    <row r="1311">
      <c r="A1311" s="17" t="n"/>
      <c r="B1311" s="14" t="n"/>
      <c r="C1311" s="14" t="n"/>
      <c r="D1311" s="16" t="n"/>
      <c r="E1311" s="14" t="n"/>
      <c r="F1311" s="14" t="n"/>
      <c r="G1311" s="14" t="n"/>
      <c r="H1311" s="19" t="n"/>
      <c r="I1311" s="19" t="n"/>
      <c r="J1311" s="34">
        <f>IF(A1311="","",H1311+I1311)</f>
        <v/>
      </c>
      <c r="K1311" s="14" t="n"/>
      <c r="L1311" s="14" t="n"/>
      <c r="M1311" s="14" t="n"/>
      <c r="N1311" s="14" t="n"/>
      <c r="O1311" s="20">
        <f>IF(A1311="","",SUMPRODUCT((A1311&gt;=Setup!$C$19:$C$30)*(A1311&lt;=Setup!$D$19:$D$30)*Setup!$A$19:$A$30))</f>
        <v/>
      </c>
      <c r="P1311" s="34">
        <f>IF(A1311="","",IF(OR(F1311="Standard domestic 15% (Box 7)",F1311="Import - VAT paid at customs (Box 8)",F1311="Import - Reverse charge (Box 9)"),ROUND(H1311*Setup!$B$9,2),0))</f>
        <v/>
      </c>
      <c r="Q1311" s="34">
        <f>IF(A1311="","",I1311-P1311)</f>
        <v/>
      </c>
      <c r="R1311" s="34">
        <f>IF(A1311="","",IF(L1311="Yes",I1311,0))</f>
        <v/>
      </c>
      <c r="S1311" s="34">
        <f>IF(A1311="","",IF(AND(L1311="Yes",K1311="Yes",NOT(ISNUMBER(SEARCH("blocked",G1311))),OR(F1311="Standard domestic 15% (Box 7)",F1311="Import - VAT paid at customs (Box 8)",F1311="Import - Reverse charge (Box 9)"),OR(F1311&lt;&gt;"Standard domestic 15% (Box 7)",AND(LEN(D1311)=15,LEFT(D1311,1)="3",RIGHT(D1311,1)="3",ISNUMBER(--D1311)))),I1311,0))</f>
        <v/>
      </c>
      <c r="T1311" s="34">
        <f>IF(A1311="","",R1311-S1311)</f>
        <v/>
      </c>
      <c r="U1311" s="23">
        <f>IF(A1311="","",IF(O1311=0,"Outside audit periods; ","")&amp;IF(F1311="","No VAT category; ","")&amp;IF(ABS(Q1311)&gt;Setup!$B$10,"VAT ≠ 15% × net; ","")&amp;IF(AND(F1311="Standard domestic 15% (Box 7)",NOT(AND(LEN(D1311)=15,LEFT(D1311,1)="3",RIGHT(D1311,1)="3",ISNUMBER(--D1311)))),"Invalid/missing supplier VAT no; ","")&amp;IF(AND(L1311="Yes",K1311&lt;&gt;"Yes"),"VAT claimed without valid tax invoice; ","")&amp;IF(AND(L1311="Yes",ISNUMBER(SEARCH("blocked",G1311))),"Blocked input VAT claimed; ","")&amp;IF(AND(F1311="Import - VAT paid at customs (Box 8)",M1311=""),"Customs declaration no missing; ","")&amp;IF(AND(F1311="Import - Reverse charge (Box 9)",E1311="Saudi Arabia"),"RCM used for a local supplier; ","")&amp;IF(AND(L1311="Yes",NOT(OR(F1311="Standard domestic 15% (Box 7)",F1311="Import - VAT paid at customs (Box 8)",F1311="Import - Reverse charge (Box 9)"))),"VAT claimed on non-taxable category; ",""))</f>
        <v/>
      </c>
    </row>
    <row r="1312">
      <c r="A1312" s="17" t="n"/>
      <c r="B1312" s="14" t="n"/>
      <c r="C1312" s="14" t="n"/>
      <c r="D1312" s="16" t="n"/>
      <c r="E1312" s="14" t="n"/>
      <c r="F1312" s="14" t="n"/>
      <c r="G1312" s="14" t="n"/>
      <c r="H1312" s="19" t="n"/>
      <c r="I1312" s="19" t="n"/>
      <c r="J1312" s="34">
        <f>IF(A1312="","",H1312+I1312)</f>
        <v/>
      </c>
      <c r="K1312" s="14" t="n"/>
      <c r="L1312" s="14" t="n"/>
      <c r="M1312" s="14" t="n"/>
      <c r="N1312" s="14" t="n"/>
      <c r="O1312" s="20">
        <f>IF(A1312="","",SUMPRODUCT((A1312&gt;=Setup!$C$19:$C$30)*(A1312&lt;=Setup!$D$19:$D$30)*Setup!$A$19:$A$30))</f>
        <v/>
      </c>
      <c r="P1312" s="34">
        <f>IF(A1312="","",IF(OR(F1312="Standard domestic 15% (Box 7)",F1312="Import - VAT paid at customs (Box 8)",F1312="Import - Reverse charge (Box 9)"),ROUND(H1312*Setup!$B$9,2),0))</f>
        <v/>
      </c>
      <c r="Q1312" s="34">
        <f>IF(A1312="","",I1312-P1312)</f>
        <v/>
      </c>
      <c r="R1312" s="34">
        <f>IF(A1312="","",IF(L1312="Yes",I1312,0))</f>
        <v/>
      </c>
      <c r="S1312" s="34">
        <f>IF(A1312="","",IF(AND(L1312="Yes",K1312="Yes",NOT(ISNUMBER(SEARCH("blocked",G1312))),OR(F1312="Standard domestic 15% (Box 7)",F1312="Import - VAT paid at customs (Box 8)",F1312="Import - Reverse charge (Box 9)"),OR(F1312&lt;&gt;"Standard domestic 15% (Box 7)",AND(LEN(D1312)=15,LEFT(D1312,1)="3",RIGHT(D1312,1)="3",ISNUMBER(--D1312)))),I1312,0))</f>
        <v/>
      </c>
      <c r="T1312" s="34">
        <f>IF(A1312="","",R1312-S1312)</f>
        <v/>
      </c>
      <c r="U1312" s="23">
        <f>IF(A1312="","",IF(O1312=0,"Outside audit periods; ","")&amp;IF(F1312="","No VAT category; ","")&amp;IF(ABS(Q1312)&gt;Setup!$B$10,"VAT ≠ 15% × net; ","")&amp;IF(AND(F1312="Standard domestic 15% (Box 7)",NOT(AND(LEN(D1312)=15,LEFT(D1312,1)="3",RIGHT(D1312,1)="3",ISNUMBER(--D1312)))),"Invalid/missing supplier VAT no; ","")&amp;IF(AND(L1312="Yes",K1312&lt;&gt;"Yes"),"VAT claimed without valid tax invoice; ","")&amp;IF(AND(L1312="Yes",ISNUMBER(SEARCH("blocked",G1312))),"Blocked input VAT claimed; ","")&amp;IF(AND(F1312="Import - VAT paid at customs (Box 8)",M1312=""),"Customs declaration no missing; ","")&amp;IF(AND(F1312="Import - Reverse charge (Box 9)",E1312="Saudi Arabia"),"RCM used for a local supplier; ","")&amp;IF(AND(L1312="Yes",NOT(OR(F1312="Standard domestic 15% (Box 7)",F1312="Import - VAT paid at customs (Box 8)",F1312="Import - Reverse charge (Box 9)"))),"VAT claimed on non-taxable category; ",""))</f>
        <v/>
      </c>
    </row>
    <row r="1313">
      <c r="A1313" s="17" t="n"/>
      <c r="B1313" s="14" t="n"/>
      <c r="C1313" s="14" t="n"/>
      <c r="D1313" s="16" t="n"/>
      <c r="E1313" s="14" t="n"/>
      <c r="F1313" s="14" t="n"/>
      <c r="G1313" s="14" t="n"/>
      <c r="H1313" s="19" t="n"/>
      <c r="I1313" s="19" t="n"/>
      <c r="J1313" s="34">
        <f>IF(A1313="","",H1313+I1313)</f>
        <v/>
      </c>
      <c r="K1313" s="14" t="n"/>
      <c r="L1313" s="14" t="n"/>
      <c r="M1313" s="14" t="n"/>
      <c r="N1313" s="14" t="n"/>
      <c r="O1313" s="20">
        <f>IF(A1313="","",SUMPRODUCT((A1313&gt;=Setup!$C$19:$C$30)*(A1313&lt;=Setup!$D$19:$D$30)*Setup!$A$19:$A$30))</f>
        <v/>
      </c>
      <c r="P1313" s="34">
        <f>IF(A1313="","",IF(OR(F1313="Standard domestic 15% (Box 7)",F1313="Import - VAT paid at customs (Box 8)",F1313="Import - Reverse charge (Box 9)"),ROUND(H1313*Setup!$B$9,2),0))</f>
        <v/>
      </c>
      <c r="Q1313" s="34">
        <f>IF(A1313="","",I1313-P1313)</f>
        <v/>
      </c>
      <c r="R1313" s="34">
        <f>IF(A1313="","",IF(L1313="Yes",I1313,0))</f>
        <v/>
      </c>
      <c r="S1313" s="34">
        <f>IF(A1313="","",IF(AND(L1313="Yes",K1313="Yes",NOT(ISNUMBER(SEARCH("blocked",G1313))),OR(F1313="Standard domestic 15% (Box 7)",F1313="Import - VAT paid at customs (Box 8)",F1313="Import - Reverse charge (Box 9)"),OR(F1313&lt;&gt;"Standard domestic 15% (Box 7)",AND(LEN(D1313)=15,LEFT(D1313,1)="3",RIGHT(D1313,1)="3",ISNUMBER(--D1313)))),I1313,0))</f>
        <v/>
      </c>
      <c r="T1313" s="34">
        <f>IF(A1313="","",R1313-S1313)</f>
        <v/>
      </c>
      <c r="U1313" s="23">
        <f>IF(A1313="","",IF(O1313=0,"Outside audit periods; ","")&amp;IF(F1313="","No VAT category; ","")&amp;IF(ABS(Q1313)&gt;Setup!$B$10,"VAT ≠ 15% × net; ","")&amp;IF(AND(F1313="Standard domestic 15% (Box 7)",NOT(AND(LEN(D1313)=15,LEFT(D1313,1)="3",RIGHT(D1313,1)="3",ISNUMBER(--D1313)))),"Invalid/missing supplier VAT no; ","")&amp;IF(AND(L1313="Yes",K1313&lt;&gt;"Yes"),"VAT claimed without valid tax invoice; ","")&amp;IF(AND(L1313="Yes",ISNUMBER(SEARCH("blocked",G1313))),"Blocked input VAT claimed; ","")&amp;IF(AND(F1313="Import - VAT paid at customs (Box 8)",M1313=""),"Customs declaration no missing; ","")&amp;IF(AND(F1313="Import - Reverse charge (Box 9)",E1313="Saudi Arabia"),"RCM used for a local supplier; ","")&amp;IF(AND(L1313="Yes",NOT(OR(F1313="Standard domestic 15% (Box 7)",F1313="Import - VAT paid at customs (Box 8)",F1313="Import - Reverse charge (Box 9)"))),"VAT claimed on non-taxable category; ",""))</f>
        <v/>
      </c>
    </row>
    <row r="1314">
      <c r="A1314" s="17" t="n"/>
      <c r="B1314" s="14" t="n"/>
      <c r="C1314" s="14" t="n"/>
      <c r="D1314" s="16" t="n"/>
      <c r="E1314" s="14" t="n"/>
      <c r="F1314" s="14" t="n"/>
      <c r="G1314" s="14" t="n"/>
      <c r="H1314" s="19" t="n"/>
      <c r="I1314" s="19" t="n"/>
      <c r="J1314" s="34">
        <f>IF(A1314="","",H1314+I1314)</f>
        <v/>
      </c>
      <c r="K1314" s="14" t="n"/>
      <c r="L1314" s="14" t="n"/>
      <c r="M1314" s="14" t="n"/>
      <c r="N1314" s="14" t="n"/>
      <c r="O1314" s="20">
        <f>IF(A1314="","",SUMPRODUCT((A1314&gt;=Setup!$C$19:$C$30)*(A1314&lt;=Setup!$D$19:$D$30)*Setup!$A$19:$A$30))</f>
        <v/>
      </c>
      <c r="P1314" s="34">
        <f>IF(A1314="","",IF(OR(F1314="Standard domestic 15% (Box 7)",F1314="Import - VAT paid at customs (Box 8)",F1314="Import - Reverse charge (Box 9)"),ROUND(H1314*Setup!$B$9,2),0))</f>
        <v/>
      </c>
      <c r="Q1314" s="34">
        <f>IF(A1314="","",I1314-P1314)</f>
        <v/>
      </c>
      <c r="R1314" s="34">
        <f>IF(A1314="","",IF(L1314="Yes",I1314,0))</f>
        <v/>
      </c>
      <c r="S1314" s="34">
        <f>IF(A1314="","",IF(AND(L1314="Yes",K1314="Yes",NOT(ISNUMBER(SEARCH("blocked",G1314))),OR(F1314="Standard domestic 15% (Box 7)",F1314="Import - VAT paid at customs (Box 8)",F1314="Import - Reverse charge (Box 9)"),OR(F1314&lt;&gt;"Standard domestic 15% (Box 7)",AND(LEN(D1314)=15,LEFT(D1314,1)="3",RIGHT(D1314,1)="3",ISNUMBER(--D1314)))),I1314,0))</f>
        <v/>
      </c>
      <c r="T1314" s="34">
        <f>IF(A1314="","",R1314-S1314)</f>
        <v/>
      </c>
      <c r="U1314" s="23">
        <f>IF(A1314="","",IF(O1314=0,"Outside audit periods; ","")&amp;IF(F1314="","No VAT category; ","")&amp;IF(ABS(Q1314)&gt;Setup!$B$10,"VAT ≠ 15% × net; ","")&amp;IF(AND(F1314="Standard domestic 15% (Box 7)",NOT(AND(LEN(D1314)=15,LEFT(D1314,1)="3",RIGHT(D1314,1)="3",ISNUMBER(--D1314)))),"Invalid/missing supplier VAT no; ","")&amp;IF(AND(L1314="Yes",K1314&lt;&gt;"Yes"),"VAT claimed without valid tax invoice; ","")&amp;IF(AND(L1314="Yes",ISNUMBER(SEARCH("blocked",G1314))),"Blocked input VAT claimed; ","")&amp;IF(AND(F1314="Import - VAT paid at customs (Box 8)",M1314=""),"Customs declaration no missing; ","")&amp;IF(AND(F1314="Import - Reverse charge (Box 9)",E1314="Saudi Arabia"),"RCM used for a local supplier; ","")&amp;IF(AND(L1314="Yes",NOT(OR(F1314="Standard domestic 15% (Box 7)",F1314="Import - VAT paid at customs (Box 8)",F1314="Import - Reverse charge (Box 9)"))),"VAT claimed on non-taxable category; ",""))</f>
        <v/>
      </c>
    </row>
    <row r="1315">
      <c r="A1315" s="17" t="n"/>
      <c r="B1315" s="14" t="n"/>
      <c r="C1315" s="14" t="n"/>
      <c r="D1315" s="16" t="n"/>
      <c r="E1315" s="14" t="n"/>
      <c r="F1315" s="14" t="n"/>
      <c r="G1315" s="14" t="n"/>
      <c r="H1315" s="19" t="n"/>
      <c r="I1315" s="19" t="n"/>
      <c r="J1315" s="34">
        <f>IF(A1315="","",H1315+I1315)</f>
        <v/>
      </c>
      <c r="K1315" s="14" t="n"/>
      <c r="L1315" s="14" t="n"/>
      <c r="M1315" s="14" t="n"/>
      <c r="N1315" s="14" t="n"/>
      <c r="O1315" s="20">
        <f>IF(A1315="","",SUMPRODUCT((A1315&gt;=Setup!$C$19:$C$30)*(A1315&lt;=Setup!$D$19:$D$30)*Setup!$A$19:$A$30))</f>
        <v/>
      </c>
      <c r="P1315" s="34">
        <f>IF(A1315="","",IF(OR(F1315="Standard domestic 15% (Box 7)",F1315="Import - VAT paid at customs (Box 8)",F1315="Import - Reverse charge (Box 9)"),ROUND(H1315*Setup!$B$9,2),0))</f>
        <v/>
      </c>
      <c r="Q1315" s="34">
        <f>IF(A1315="","",I1315-P1315)</f>
        <v/>
      </c>
      <c r="R1315" s="34">
        <f>IF(A1315="","",IF(L1315="Yes",I1315,0))</f>
        <v/>
      </c>
      <c r="S1315" s="34">
        <f>IF(A1315="","",IF(AND(L1315="Yes",K1315="Yes",NOT(ISNUMBER(SEARCH("blocked",G1315))),OR(F1315="Standard domestic 15% (Box 7)",F1315="Import - VAT paid at customs (Box 8)",F1315="Import - Reverse charge (Box 9)"),OR(F1315&lt;&gt;"Standard domestic 15% (Box 7)",AND(LEN(D1315)=15,LEFT(D1315,1)="3",RIGHT(D1315,1)="3",ISNUMBER(--D1315)))),I1315,0))</f>
        <v/>
      </c>
      <c r="T1315" s="34">
        <f>IF(A1315="","",R1315-S1315)</f>
        <v/>
      </c>
      <c r="U1315" s="23">
        <f>IF(A1315="","",IF(O1315=0,"Outside audit periods; ","")&amp;IF(F1315="","No VAT category; ","")&amp;IF(ABS(Q1315)&gt;Setup!$B$10,"VAT ≠ 15% × net; ","")&amp;IF(AND(F1315="Standard domestic 15% (Box 7)",NOT(AND(LEN(D1315)=15,LEFT(D1315,1)="3",RIGHT(D1315,1)="3",ISNUMBER(--D1315)))),"Invalid/missing supplier VAT no; ","")&amp;IF(AND(L1315="Yes",K1315&lt;&gt;"Yes"),"VAT claimed without valid tax invoice; ","")&amp;IF(AND(L1315="Yes",ISNUMBER(SEARCH("blocked",G1315))),"Blocked input VAT claimed; ","")&amp;IF(AND(F1315="Import - VAT paid at customs (Box 8)",M1315=""),"Customs declaration no missing; ","")&amp;IF(AND(F1315="Import - Reverse charge (Box 9)",E1315="Saudi Arabia"),"RCM used for a local supplier; ","")&amp;IF(AND(L1315="Yes",NOT(OR(F1315="Standard domestic 15% (Box 7)",F1315="Import - VAT paid at customs (Box 8)",F1315="Import - Reverse charge (Box 9)"))),"VAT claimed on non-taxable category; ",""))</f>
        <v/>
      </c>
    </row>
    <row r="1316">
      <c r="A1316" s="17" t="n"/>
      <c r="B1316" s="14" t="n"/>
      <c r="C1316" s="14" t="n"/>
      <c r="D1316" s="16" t="n"/>
      <c r="E1316" s="14" t="n"/>
      <c r="F1316" s="14" t="n"/>
      <c r="G1316" s="14" t="n"/>
      <c r="H1316" s="19" t="n"/>
      <c r="I1316" s="19" t="n"/>
      <c r="J1316" s="34">
        <f>IF(A1316="","",H1316+I1316)</f>
        <v/>
      </c>
      <c r="K1316" s="14" t="n"/>
      <c r="L1316" s="14" t="n"/>
      <c r="M1316" s="14" t="n"/>
      <c r="N1316" s="14" t="n"/>
      <c r="O1316" s="20">
        <f>IF(A1316="","",SUMPRODUCT((A1316&gt;=Setup!$C$19:$C$30)*(A1316&lt;=Setup!$D$19:$D$30)*Setup!$A$19:$A$30))</f>
        <v/>
      </c>
      <c r="P1316" s="34">
        <f>IF(A1316="","",IF(OR(F1316="Standard domestic 15% (Box 7)",F1316="Import - VAT paid at customs (Box 8)",F1316="Import - Reverse charge (Box 9)"),ROUND(H1316*Setup!$B$9,2),0))</f>
        <v/>
      </c>
      <c r="Q1316" s="34">
        <f>IF(A1316="","",I1316-P1316)</f>
        <v/>
      </c>
      <c r="R1316" s="34">
        <f>IF(A1316="","",IF(L1316="Yes",I1316,0))</f>
        <v/>
      </c>
      <c r="S1316" s="34">
        <f>IF(A1316="","",IF(AND(L1316="Yes",K1316="Yes",NOT(ISNUMBER(SEARCH("blocked",G1316))),OR(F1316="Standard domestic 15% (Box 7)",F1316="Import - VAT paid at customs (Box 8)",F1316="Import - Reverse charge (Box 9)"),OR(F1316&lt;&gt;"Standard domestic 15% (Box 7)",AND(LEN(D1316)=15,LEFT(D1316,1)="3",RIGHT(D1316,1)="3",ISNUMBER(--D1316)))),I1316,0))</f>
        <v/>
      </c>
      <c r="T1316" s="34">
        <f>IF(A1316="","",R1316-S1316)</f>
        <v/>
      </c>
      <c r="U1316" s="23">
        <f>IF(A1316="","",IF(O1316=0,"Outside audit periods; ","")&amp;IF(F1316="","No VAT category; ","")&amp;IF(ABS(Q1316)&gt;Setup!$B$10,"VAT ≠ 15% × net; ","")&amp;IF(AND(F1316="Standard domestic 15% (Box 7)",NOT(AND(LEN(D1316)=15,LEFT(D1316,1)="3",RIGHT(D1316,1)="3",ISNUMBER(--D1316)))),"Invalid/missing supplier VAT no; ","")&amp;IF(AND(L1316="Yes",K1316&lt;&gt;"Yes"),"VAT claimed without valid tax invoice; ","")&amp;IF(AND(L1316="Yes",ISNUMBER(SEARCH("blocked",G1316))),"Blocked input VAT claimed; ","")&amp;IF(AND(F1316="Import - VAT paid at customs (Box 8)",M1316=""),"Customs declaration no missing; ","")&amp;IF(AND(F1316="Import - Reverse charge (Box 9)",E1316="Saudi Arabia"),"RCM used for a local supplier; ","")&amp;IF(AND(L1316="Yes",NOT(OR(F1316="Standard domestic 15% (Box 7)",F1316="Import - VAT paid at customs (Box 8)",F1316="Import - Reverse charge (Box 9)"))),"VAT claimed on non-taxable category; ",""))</f>
        <v/>
      </c>
    </row>
    <row r="1317">
      <c r="A1317" s="17" t="n"/>
      <c r="B1317" s="14" t="n"/>
      <c r="C1317" s="14" t="n"/>
      <c r="D1317" s="16" t="n"/>
      <c r="E1317" s="14" t="n"/>
      <c r="F1317" s="14" t="n"/>
      <c r="G1317" s="14" t="n"/>
      <c r="H1317" s="19" t="n"/>
      <c r="I1317" s="19" t="n"/>
      <c r="J1317" s="34">
        <f>IF(A1317="","",H1317+I1317)</f>
        <v/>
      </c>
      <c r="K1317" s="14" t="n"/>
      <c r="L1317" s="14" t="n"/>
      <c r="M1317" s="14" t="n"/>
      <c r="N1317" s="14" t="n"/>
      <c r="O1317" s="20">
        <f>IF(A1317="","",SUMPRODUCT((A1317&gt;=Setup!$C$19:$C$30)*(A1317&lt;=Setup!$D$19:$D$30)*Setup!$A$19:$A$30))</f>
        <v/>
      </c>
      <c r="P1317" s="34">
        <f>IF(A1317="","",IF(OR(F1317="Standard domestic 15% (Box 7)",F1317="Import - VAT paid at customs (Box 8)",F1317="Import - Reverse charge (Box 9)"),ROUND(H1317*Setup!$B$9,2),0))</f>
        <v/>
      </c>
      <c r="Q1317" s="34">
        <f>IF(A1317="","",I1317-P1317)</f>
        <v/>
      </c>
      <c r="R1317" s="34">
        <f>IF(A1317="","",IF(L1317="Yes",I1317,0))</f>
        <v/>
      </c>
      <c r="S1317" s="34">
        <f>IF(A1317="","",IF(AND(L1317="Yes",K1317="Yes",NOT(ISNUMBER(SEARCH("blocked",G1317))),OR(F1317="Standard domestic 15% (Box 7)",F1317="Import - VAT paid at customs (Box 8)",F1317="Import - Reverse charge (Box 9)"),OR(F1317&lt;&gt;"Standard domestic 15% (Box 7)",AND(LEN(D1317)=15,LEFT(D1317,1)="3",RIGHT(D1317,1)="3",ISNUMBER(--D1317)))),I1317,0))</f>
        <v/>
      </c>
      <c r="T1317" s="34">
        <f>IF(A1317="","",R1317-S1317)</f>
        <v/>
      </c>
      <c r="U1317" s="23">
        <f>IF(A1317="","",IF(O1317=0,"Outside audit periods; ","")&amp;IF(F1317="","No VAT category; ","")&amp;IF(ABS(Q1317)&gt;Setup!$B$10,"VAT ≠ 15% × net; ","")&amp;IF(AND(F1317="Standard domestic 15% (Box 7)",NOT(AND(LEN(D1317)=15,LEFT(D1317,1)="3",RIGHT(D1317,1)="3",ISNUMBER(--D1317)))),"Invalid/missing supplier VAT no; ","")&amp;IF(AND(L1317="Yes",K1317&lt;&gt;"Yes"),"VAT claimed without valid tax invoice; ","")&amp;IF(AND(L1317="Yes",ISNUMBER(SEARCH("blocked",G1317))),"Blocked input VAT claimed; ","")&amp;IF(AND(F1317="Import - VAT paid at customs (Box 8)",M1317=""),"Customs declaration no missing; ","")&amp;IF(AND(F1317="Import - Reverse charge (Box 9)",E1317="Saudi Arabia"),"RCM used for a local supplier; ","")&amp;IF(AND(L1317="Yes",NOT(OR(F1317="Standard domestic 15% (Box 7)",F1317="Import - VAT paid at customs (Box 8)",F1317="Import - Reverse charge (Box 9)"))),"VAT claimed on non-taxable category; ",""))</f>
        <v/>
      </c>
    </row>
    <row r="1318">
      <c r="A1318" s="17" t="n"/>
      <c r="B1318" s="14" t="n"/>
      <c r="C1318" s="14" t="n"/>
      <c r="D1318" s="16" t="n"/>
      <c r="E1318" s="14" t="n"/>
      <c r="F1318" s="14" t="n"/>
      <c r="G1318" s="14" t="n"/>
      <c r="H1318" s="19" t="n"/>
      <c r="I1318" s="19" t="n"/>
      <c r="J1318" s="34">
        <f>IF(A1318="","",H1318+I1318)</f>
        <v/>
      </c>
      <c r="K1318" s="14" t="n"/>
      <c r="L1318" s="14" t="n"/>
      <c r="M1318" s="14" t="n"/>
      <c r="N1318" s="14" t="n"/>
      <c r="O1318" s="20">
        <f>IF(A1318="","",SUMPRODUCT((A1318&gt;=Setup!$C$19:$C$30)*(A1318&lt;=Setup!$D$19:$D$30)*Setup!$A$19:$A$30))</f>
        <v/>
      </c>
      <c r="P1318" s="34">
        <f>IF(A1318="","",IF(OR(F1318="Standard domestic 15% (Box 7)",F1318="Import - VAT paid at customs (Box 8)",F1318="Import - Reverse charge (Box 9)"),ROUND(H1318*Setup!$B$9,2),0))</f>
        <v/>
      </c>
      <c r="Q1318" s="34">
        <f>IF(A1318="","",I1318-P1318)</f>
        <v/>
      </c>
      <c r="R1318" s="34">
        <f>IF(A1318="","",IF(L1318="Yes",I1318,0))</f>
        <v/>
      </c>
      <c r="S1318" s="34">
        <f>IF(A1318="","",IF(AND(L1318="Yes",K1318="Yes",NOT(ISNUMBER(SEARCH("blocked",G1318))),OR(F1318="Standard domestic 15% (Box 7)",F1318="Import - VAT paid at customs (Box 8)",F1318="Import - Reverse charge (Box 9)"),OR(F1318&lt;&gt;"Standard domestic 15% (Box 7)",AND(LEN(D1318)=15,LEFT(D1318,1)="3",RIGHT(D1318,1)="3",ISNUMBER(--D1318)))),I1318,0))</f>
        <v/>
      </c>
      <c r="T1318" s="34">
        <f>IF(A1318="","",R1318-S1318)</f>
        <v/>
      </c>
      <c r="U1318" s="23">
        <f>IF(A1318="","",IF(O1318=0,"Outside audit periods; ","")&amp;IF(F1318="","No VAT category; ","")&amp;IF(ABS(Q1318)&gt;Setup!$B$10,"VAT ≠ 15% × net; ","")&amp;IF(AND(F1318="Standard domestic 15% (Box 7)",NOT(AND(LEN(D1318)=15,LEFT(D1318,1)="3",RIGHT(D1318,1)="3",ISNUMBER(--D1318)))),"Invalid/missing supplier VAT no; ","")&amp;IF(AND(L1318="Yes",K1318&lt;&gt;"Yes"),"VAT claimed without valid tax invoice; ","")&amp;IF(AND(L1318="Yes",ISNUMBER(SEARCH("blocked",G1318))),"Blocked input VAT claimed; ","")&amp;IF(AND(F1318="Import - VAT paid at customs (Box 8)",M1318=""),"Customs declaration no missing; ","")&amp;IF(AND(F1318="Import - Reverse charge (Box 9)",E1318="Saudi Arabia"),"RCM used for a local supplier; ","")&amp;IF(AND(L1318="Yes",NOT(OR(F1318="Standard domestic 15% (Box 7)",F1318="Import - VAT paid at customs (Box 8)",F1318="Import - Reverse charge (Box 9)"))),"VAT claimed on non-taxable category; ",""))</f>
        <v/>
      </c>
    </row>
    <row r="1319">
      <c r="A1319" s="17" t="n"/>
      <c r="B1319" s="14" t="n"/>
      <c r="C1319" s="14" t="n"/>
      <c r="D1319" s="16" t="n"/>
      <c r="E1319" s="14" t="n"/>
      <c r="F1319" s="14" t="n"/>
      <c r="G1319" s="14" t="n"/>
      <c r="H1319" s="19" t="n"/>
      <c r="I1319" s="19" t="n"/>
      <c r="J1319" s="34">
        <f>IF(A1319="","",H1319+I1319)</f>
        <v/>
      </c>
      <c r="K1319" s="14" t="n"/>
      <c r="L1319" s="14" t="n"/>
      <c r="M1319" s="14" t="n"/>
      <c r="N1319" s="14" t="n"/>
      <c r="O1319" s="20">
        <f>IF(A1319="","",SUMPRODUCT((A1319&gt;=Setup!$C$19:$C$30)*(A1319&lt;=Setup!$D$19:$D$30)*Setup!$A$19:$A$30))</f>
        <v/>
      </c>
      <c r="P1319" s="34">
        <f>IF(A1319="","",IF(OR(F1319="Standard domestic 15% (Box 7)",F1319="Import - VAT paid at customs (Box 8)",F1319="Import - Reverse charge (Box 9)"),ROUND(H1319*Setup!$B$9,2),0))</f>
        <v/>
      </c>
      <c r="Q1319" s="34">
        <f>IF(A1319="","",I1319-P1319)</f>
        <v/>
      </c>
      <c r="R1319" s="34">
        <f>IF(A1319="","",IF(L1319="Yes",I1319,0))</f>
        <v/>
      </c>
      <c r="S1319" s="34">
        <f>IF(A1319="","",IF(AND(L1319="Yes",K1319="Yes",NOT(ISNUMBER(SEARCH("blocked",G1319))),OR(F1319="Standard domestic 15% (Box 7)",F1319="Import - VAT paid at customs (Box 8)",F1319="Import - Reverse charge (Box 9)"),OR(F1319&lt;&gt;"Standard domestic 15% (Box 7)",AND(LEN(D1319)=15,LEFT(D1319,1)="3",RIGHT(D1319,1)="3",ISNUMBER(--D1319)))),I1319,0))</f>
        <v/>
      </c>
      <c r="T1319" s="34">
        <f>IF(A1319="","",R1319-S1319)</f>
        <v/>
      </c>
      <c r="U1319" s="23">
        <f>IF(A1319="","",IF(O1319=0,"Outside audit periods; ","")&amp;IF(F1319="","No VAT category; ","")&amp;IF(ABS(Q1319)&gt;Setup!$B$10,"VAT ≠ 15% × net; ","")&amp;IF(AND(F1319="Standard domestic 15% (Box 7)",NOT(AND(LEN(D1319)=15,LEFT(D1319,1)="3",RIGHT(D1319,1)="3",ISNUMBER(--D1319)))),"Invalid/missing supplier VAT no; ","")&amp;IF(AND(L1319="Yes",K1319&lt;&gt;"Yes"),"VAT claimed without valid tax invoice; ","")&amp;IF(AND(L1319="Yes",ISNUMBER(SEARCH("blocked",G1319))),"Blocked input VAT claimed; ","")&amp;IF(AND(F1319="Import - VAT paid at customs (Box 8)",M1319=""),"Customs declaration no missing; ","")&amp;IF(AND(F1319="Import - Reverse charge (Box 9)",E1319="Saudi Arabia"),"RCM used for a local supplier; ","")&amp;IF(AND(L1319="Yes",NOT(OR(F1319="Standard domestic 15% (Box 7)",F1319="Import - VAT paid at customs (Box 8)",F1319="Import - Reverse charge (Box 9)"))),"VAT claimed on non-taxable category; ",""))</f>
        <v/>
      </c>
    </row>
    <row r="1320">
      <c r="A1320" s="17" t="n"/>
      <c r="B1320" s="14" t="n"/>
      <c r="C1320" s="14" t="n"/>
      <c r="D1320" s="16" t="n"/>
      <c r="E1320" s="14" t="n"/>
      <c r="F1320" s="14" t="n"/>
      <c r="G1320" s="14" t="n"/>
      <c r="H1320" s="19" t="n"/>
      <c r="I1320" s="19" t="n"/>
      <c r="J1320" s="34">
        <f>IF(A1320="","",H1320+I1320)</f>
        <v/>
      </c>
      <c r="K1320" s="14" t="n"/>
      <c r="L1320" s="14" t="n"/>
      <c r="M1320" s="14" t="n"/>
      <c r="N1320" s="14" t="n"/>
      <c r="O1320" s="20">
        <f>IF(A1320="","",SUMPRODUCT((A1320&gt;=Setup!$C$19:$C$30)*(A1320&lt;=Setup!$D$19:$D$30)*Setup!$A$19:$A$30))</f>
        <v/>
      </c>
      <c r="P1320" s="34">
        <f>IF(A1320="","",IF(OR(F1320="Standard domestic 15% (Box 7)",F1320="Import - VAT paid at customs (Box 8)",F1320="Import - Reverse charge (Box 9)"),ROUND(H1320*Setup!$B$9,2),0))</f>
        <v/>
      </c>
      <c r="Q1320" s="34">
        <f>IF(A1320="","",I1320-P1320)</f>
        <v/>
      </c>
      <c r="R1320" s="34">
        <f>IF(A1320="","",IF(L1320="Yes",I1320,0))</f>
        <v/>
      </c>
      <c r="S1320" s="34">
        <f>IF(A1320="","",IF(AND(L1320="Yes",K1320="Yes",NOT(ISNUMBER(SEARCH("blocked",G1320))),OR(F1320="Standard domestic 15% (Box 7)",F1320="Import - VAT paid at customs (Box 8)",F1320="Import - Reverse charge (Box 9)"),OR(F1320&lt;&gt;"Standard domestic 15% (Box 7)",AND(LEN(D1320)=15,LEFT(D1320,1)="3",RIGHT(D1320,1)="3",ISNUMBER(--D1320)))),I1320,0))</f>
        <v/>
      </c>
      <c r="T1320" s="34">
        <f>IF(A1320="","",R1320-S1320)</f>
        <v/>
      </c>
      <c r="U1320" s="23">
        <f>IF(A1320="","",IF(O1320=0,"Outside audit periods; ","")&amp;IF(F1320="","No VAT category; ","")&amp;IF(ABS(Q1320)&gt;Setup!$B$10,"VAT ≠ 15% × net; ","")&amp;IF(AND(F1320="Standard domestic 15% (Box 7)",NOT(AND(LEN(D1320)=15,LEFT(D1320,1)="3",RIGHT(D1320,1)="3",ISNUMBER(--D1320)))),"Invalid/missing supplier VAT no; ","")&amp;IF(AND(L1320="Yes",K1320&lt;&gt;"Yes"),"VAT claimed without valid tax invoice; ","")&amp;IF(AND(L1320="Yes",ISNUMBER(SEARCH("blocked",G1320))),"Blocked input VAT claimed; ","")&amp;IF(AND(F1320="Import - VAT paid at customs (Box 8)",M1320=""),"Customs declaration no missing; ","")&amp;IF(AND(F1320="Import - Reverse charge (Box 9)",E1320="Saudi Arabia"),"RCM used for a local supplier; ","")&amp;IF(AND(L1320="Yes",NOT(OR(F1320="Standard domestic 15% (Box 7)",F1320="Import - VAT paid at customs (Box 8)",F1320="Import - Reverse charge (Box 9)"))),"VAT claimed on non-taxable category; ",""))</f>
        <v/>
      </c>
    </row>
    <row r="1321">
      <c r="A1321" s="17" t="n"/>
      <c r="B1321" s="14" t="n"/>
      <c r="C1321" s="14" t="n"/>
      <c r="D1321" s="16" t="n"/>
      <c r="E1321" s="14" t="n"/>
      <c r="F1321" s="14" t="n"/>
      <c r="G1321" s="14" t="n"/>
      <c r="H1321" s="19" t="n"/>
      <c r="I1321" s="19" t="n"/>
      <c r="J1321" s="34">
        <f>IF(A1321="","",H1321+I1321)</f>
        <v/>
      </c>
      <c r="K1321" s="14" t="n"/>
      <c r="L1321" s="14" t="n"/>
      <c r="M1321" s="14" t="n"/>
      <c r="N1321" s="14" t="n"/>
      <c r="O1321" s="20">
        <f>IF(A1321="","",SUMPRODUCT((A1321&gt;=Setup!$C$19:$C$30)*(A1321&lt;=Setup!$D$19:$D$30)*Setup!$A$19:$A$30))</f>
        <v/>
      </c>
      <c r="P1321" s="34">
        <f>IF(A1321="","",IF(OR(F1321="Standard domestic 15% (Box 7)",F1321="Import - VAT paid at customs (Box 8)",F1321="Import - Reverse charge (Box 9)"),ROUND(H1321*Setup!$B$9,2),0))</f>
        <v/>
      </c>
      <c r="Q1321" s="34">
        <f>IF(A1321="","",I1321-P1321)</f>
        <v/>
      </c>
      <c r="R1321" s="34">
        <f>IF(A1321="","",IF(L1321="Yes",I1321,0))</f>
        <v/>
      </c>
      <c r="S1321" s="34">
        <f>IF(A1321="","",IF(AND(L1321="Yes",K1321="Yes",NOT(ISNUMBER(SEARCH("blocked",G1321))),OR(F1321="Standard domestic 15% (Box 7)",F1321="Import - VAT paid at customs (Box 8)",F1321="Import - Reverse charge (Box 9)"),OR(F1321&lt;&gt;"Standard domestic 15% (Box 7)",AND(LEN(D1321)=15,LEFT(D1321,1)="3",RIGHT(D1321,1)="3",ISNUMBER(--D1321)))),I1321,0))</f>
        <v/>
      </c>
      <c r="T1321" s="34">
        <f>IF(A1321="","",R1321-S1321)</f>
        <v/>
      </c>
      <c r="U1321" s="23">
        <f>IF(A1321="","",IF(O1321=0,"Outside audit periods; ","")&amp;IF(F1321="","No VAT category; ","")&amp;IF(ABS(Q1321)&gt;Setup!$B$10,"VAT ≠ 15% × net; ","")&amp;IF(AND(F1321="Standard domestic 15% (Box 7)",NOT(AND(LEN(D1321)=15,LEFT(D1321,1)="3",RIGHT(D1321,1)="3",ISNUMBER(--D1321)))),"Invalid/missing supplier VAT no; ","")&amp;IF(AND(L1321="Yes",K1321&lt;&gt;"Yes"),"VAT claimed without valid tax invoice; ","")&amp;IF(AND(L1321="Yes",ISNUMBER(SEARCH("blocked",G1321))),"Blocked input VAT claimed; ","")&amp;IF(AND(F1321="Import - VAT paid at customs (Box 8)",M1321=""),"Customs declaration no missing; ","")&amp;IF(AND(F1321="Import - Reverse charge (Box 9)",E1321="Saudi Arabia"),"RCM used for a local supplier; ","")&amp;IF(AND(L1321="Yes",NOT(OR(F1321="Standard domestic 15% (Box 7)",F1321="Import - VAT paid at customs (Box 8)",F1321="Import - Reverse charge (Box 9)"))),"VAT claimed on non-taxable category; ",""))</f>
        <v/>
      </c>
    </row>
    <row r="1322">
      <c r="A1322" s="17" t="n"/>
      <c r="B1322" s="14" t="n"/>
      <c r="C1322" s="14" t="n"/>
      <c r="D1322" s="16" t="n"/>
      <c r="E1322" s="14" t="n"/>
      <c r="F1322" s="14" t="n"/>
      <c r="G1322" s="14" t="n"/>
      <c r="H1322" s="19" t="n"/>
      <c r="I1322" s="19" t="n"/>
      <c r="J1322" s="34">
        <f>IF(A1322="","",H1322+I1322)</f>
        <v/>
      </c>
      <c r="K1322" s="14" t="n"/>
      <c r="L1322" s="14" t="n"/>
      <c r="M1322" s="14" t="n"/>
      <c r="N1322" s="14" t="n"/>
      <c r="O1322" s="20">
        <f>IF(A1322="","",SUMPRODUCT((A1322&gt;=Setup!$C$19:$C$30)*(A1322&lt;=Setup!$D$19:$D$30)*Setup!$A$19:$A$30))</f>
        <v/>
      </c>
      <c r="P1322" s="34">
        <f>IF(A1322="","",IF(OR(F1322="Standard domestic 15% (Box 7)",F1322="Import - VAT paid at customs (Box 8)",F1322="Import - Reverse charge (Box 9)"),ROUND(H1322*Setup!$B$9,2),0))</f>
        <v/>
      </c>
      <c r="Q1322" s="34">
        <f>IF(A1322="","",I1322-P1322)</f>
        <v/>
      </c>
      <c r="R1322" s="34">
        <f>IF(A1322="","",IF(L1322="Yes",I1322,0))</f>
        <v/>
      </c>
      <c r="S1322" s="34">
        <f>IF(A1322="","",IF(AND(L1322="Yes",K1322="Yes",NOT(ISNUMBER(SEARCH("blocked",G1322))),OR(F1322="Standard domestic 15% (Box 7)",F1322="Import - VAT paid at customs (Box 8)",F1322="Import - Reverse charge (Box 9)"),OR(F1322&lt;&gt;"Standard domestic 15% (Box 7)",AND(LEN(D1322)=15,LEFT(D1322,1)="3",RIGHT(D1322,1)="3",ISNUMBER(--D1322)))),I1322,0))</f>
        <v/>
      </c>
      <c r="T1322" s="34">
        <f>IF(A1322="","",R1322-S1322)</f>
        <v/>
      </c>
      <c r="U1322" s="23">
        <f>IF(A1322="","",IF(O1322=0,"Outside audit periods; ","")&amp;IF(F1322="","No VAT category; ","")&amp;IF(ABS(Q1322)&gt;Setup!$B$10,"VAT ≠ 15% × net; ","")&amp;IF(AND(F1322="Standard domestic 15% (Box 7)",NOT(AND(LEN(D1322)=15,LEFT(D1322,1)="3",RIGHT(D1322,1)="3",ISNUMBER(--D1322)))),"Invalid/missing supplier VAT no; ","")&amp;IF(AND(L1322="Yes",K1322&lt;&gt;"Yes"),"VAT claimed without valid tax invoice; ","")&amp;IF(AND(L1322="Yes",ISNUMBER(SEARCH("blocked",G1322))),"Blocked input VAT claimed; ","")&amp;IF(AND(F1322="Import - VAT paid at customs (Box 8)",M1322=""),"Customs declaration no missing; ","")&amp;IF(AND(F1322="Import - Reverse charge (Box 9)",E1322="Saudi Arabia"),"RCM used for a local supplier; ","")&amp;IF(AND(L1322="Yes",NOT(OR(F1322="Standard domestic 15% (Box 7)",F1322="Import - VAT paid at customs (Box 8)",F1322="Import - Reverse charge (Box 9)"))),"VAT claimed on non-taxable category; ",""))</f>
        <v/>
      </c>
    </row>
    <row r="1323">
      <c r="A1323" s="17" t="n"/>
      <c r="B1323" s="14" t="n"/>
      <c r="C1323" s="14" t="n"/>
      <c r="D1323" s="16" t="n"/>
      <c r="E1323" s="14" t="n"/>
      <c r="F1323" s="14" t="n"/>
      <c r="G1323" s="14" t="n"/>
      <c r="H1323" s="19" t="n"/>
      <c r="I1323" s="19" t="n"/>
      <c r="J1323" s="34">
        <f>IF(A1323="","",H1323+I1323)</f>
        <v/>
      </c>
      <c r="K1323" s="14" t="n"/>
      <c r="L1323" s="14" t="n"/>
      <c r="M1323" s="14" t="n"/>
      <c r="N1323" s="14" t="n"/>
      <c r="O1323" s="20">
        <f>IF(A1323="","",SUMPRODUCT((A1323&gt;=Setup!$C$19:$C$30)*(A1323&lt;=Setup!$D$19:$D$30)*Setup!$A$19:$A$30))</f>
        <v/>
      </c>
      <c r="P1323" s="34">
        <f>IF(A1323="","",IF(OR(F1323="Standard domestic 15% (Box 7)",F1323="Import - VAT paid at customs (Box 8)",F1323="Import - Reverse charge (Box 9)"),ROUND(H1323*Setup!$B$9,2),0))</f>
        <v/>
      </c>
      <c r="Q1323" s="34">
        <f>IF(A1323="","",I1323-P1323)</f>
        <v/>
      </c>
      <c r="R1323" s="34">
        <f>IF(A1323="","",IF(L1323="Yes",I1323,0))</f>
        <v/>
      </c>
      <c r="S1323" s="34">
        <f>IF(A1323="","",IF(AND(L1323="Yes",K1323="Yes",NOT(ISNUMBER(SEARCH("blocked",G1323))),OR(F1323="Standard domestic 15% (Box 7)",F1323="Import - VAT paid at customs (Box 8)",F1323="Import - Reverse charge (Box 9)"),OR(F1323&lt;&gt;"Standard domestic 15% (Box 7)",AND(LEN(D1323)=15,LEFT(D1323,1)="3",RIGHT(D1323,1)="3",ISNUMBER(--D1323)))),I1323,0))</f>
        <v/>
      </c>
      <c r="T1323" s="34">
        <f>IF(A1323="","",R1323-S1323)</f>
        <v/>
      </c>
      <c r="U1323" s="23">
        <f>IF(A1323="","",IF(O1323=0,"Outside audit periods; ","")&amp;IF(F1323="","No VAT category; ","")&amp;IF(ABS(Q1323)&gt;Setup!$B$10,"VAT ≠ 15% × net; ","")&amp;IF(AND(F1323="Standard domestic 15% (Box 7)",NOT(AND(LEN(D1323)=15,LEFT(D1323,1)="3",RIGHT(D1323,1)="3",ISNUMBER(--D1323)))),"Invalid/missing supplier VAT no; ","")&amp;IF(AND(L1323="Yes",K1323&lt;&gt;"Yes"),"VAT claimed without valid tax invoice; ","")&amp;IF(AND(L1323="Yes",ISNUMBER(SEARCH("blocked",G1323))),"Blocked input VAT claimed; ","")&amp;IF(AND(F1323="Import - VAT paid at customs (Box 8)",M1323=""),"Customs declaration no missing; ","")&amp;IF(AND(F1323="Import - Reverse charge (Box 9)",E1323="Saudi Arabia"),"RCM used for a local supplier; ","")&amp;IF(AND(L1323="Yes",NOT(OR(F1323="Standard domestic 15% (Box 7)",F1323="Import - VAT paid at customs (Box 8)",F1323="Import - Reverse charge (Box 9)"))),"VAT claimed on non-taxable category; ",""))</f>
        <v/>
      </c>
    </row>
    <row r="1324">
      <c r="A1324" s="17" t="n"/>
      <c r="B1324" s="14" t="n"/>
      <c r="C1324" s="14" t="n"/>
      <c r="D1324" s="16" t="n"/>
      <c r="E1324" s="14" t="n"/>
      <c r="F1324" s="14" t="n"/>
      <c r="G1324" s="14" t="n"/>
      <c r="H1324" s="19" t="n"/>
      <c r="I1324" s="19" t="n"/>
      <c r="J1324" s="34">
        <f>IF(A1324="","",H1324+I1324)</f>
        <v/>
      </c>
      <c r="K1324" s="14" t="n"/>
      <c r="L1324" s="14" t="n"/>
      <c r="M1324" s="14" t="n"/>
      <c r="N1324" s="14" t="n"/>
      <c r="O1324" s="20">
        <f>IF(A1324="","",SUMPRODUCT((A1324&gt;=Setup!$C$19:$C$30)*(A1324&lt;=Setup!$D$19:$D$30)*Setup!$A$19:$A$30))</f>
        <v/>
      </c>
      <c r="P1324" s="34">
        <f>IF(A1324="","",IF(OR(F1324="Standard domestic 15% (Box 7)",F1324="Import - VAT paid at customs (Box 8)",F1324="Import - Reverse charge (Box 9)"),ROUND(H1324*Setup!$B$9,2),0))</f>
        <v/>
      </c>
      <c r="Q1324" s="34">
        <f>IF(A1324="","",I1324-P1324)</f>
        <v/>
      </c>
      <c r="R1324" s="34">
        <f>IF(A1324="","",IF(L1324="Yes",I1324,0))</f>
        <v/>
      </c>
      <c r="S1324" s="34">
        <f>IF(A1324="","",IF(AND(L1324="Yes",K1324="Yes",NOT(ISNUMBER(SEARCH("blocked",G1324))),OR(F1324="Standard domestic 15% (Box 7)",F1324="Import - VAT paid at customs (Box 8)",F1324="Import - Reverse charge (Box 9)"),OR(F1324&lt;&gt;"Standard domestic 15% (Box 7)",AND(LEN(D1324)=15,LEFT(D1324,1)="3",RIGHT(D1324,1)="3",ISNUMBER(--D1324)))),I1324,0))</f>
        <v/>
      </c>
      <c r="T1324" s="34">
        <f>IF(A1324="","",R1324-S1324)</f>
        <v/>
      </c>
      <c r="U1324" s="23">
        <f>IF(A1324="","",IF(O1324=0,"Outside audit periods; ","")&amp;IF(F1324="","No VAT category; ","")&amp;IF(ABS(Q1324)&gt;Setup!$B$10,"VAT ≠ 15% × net; ","")&amp;IF(AND(F1324="Standard domestic 15% (Box 7)",NOT(AND(LEN(D1324)=15,LEFT(D1324,1)="3",RIGHT(D1324,1)="3",ISNUMBER(--D1324)))),"Invalid/missing supplier VAT no; ","")&amp;IF(AND(L1324="Yes",K1324&lt;&gt;"Yes"),"VAT claimed without valid tax invoice; ","")&amp;IF(AND(L1324="Yes",ISNUMBER(SEARCH("blocked",G1324))),"Blocked input VAT claimed; ","")&amp;IF(AND(F1324="Import - VAT paid at customs (Box 8)",M1324=""),"Customs declaration no missing; ","")&amp;IF(AND(F1324="Import - Reverse charge (Box 9)",E1324="Saudi Arabia"),"RCM used for a local supplier; ","")&amp;IF(AND(L1324="Yes",NOT(OR(F1324="Standard domestic 15% (Box 7)",F1324="Import - VAT paid at customs (Box 8)",F1324="Import - Reverse charge (Box 9)"))),"VAT claimed on non-taxable category; ",""))</f>
        <v/>
      </c>
    </row>
    <row r="1325">
      <c r="A1325" s="17" t="n"/>
      <c r="B1325" s="14" t="n"/>
      <c r="C1325" s="14" t="n"/>
      <c r="D1325" s="16" t="n"/>
      <c r="E1325" s="14" t="n"/>
      <c r="F1325" s="14" t="n"/>
      <c r="G1325" s="14" t="n"/>
      <c r="H1325" s="19" t="n"/>
      <c r="I1325" s="19" t="n"/>
      <c r="J1325" s="34">
        <f>IF(A1325="","",H1325+I1325)</f>
        <v/>
      </c>
      <c r="K1325" s="14" t="n"/>
      <c r="L1325" s="14" t="n"/>
      <c r="M1325" s="14" t="n"/>
      <c r="N1325" s="14" t="n"/>
      <c r="O1325" s="20">
        <f>IF(A1325="","",SUMPRODUCT((A1325&gt;=Setup!$C$19:$C$30)*(A1325&lt;=Setup!$D$19:$D$30)*Setup!$A$19:$A$30))</f>
        <v/>
      </c>
      <c r="P1325" s="34">
        <f>IF(A1325="","",IF(OR(F1325="Standard domestic 15% (Box 7)",F1325="Import - VAT paid at customs (Box 8)",F1325="Import - Reverse charge (Box 9)"),ROUND(H1325*Setup!$B$9,2),0))</f>
        <v/>
      </c>
      <c r="Q1325" s="34">
        <f>IF(A1325="","",I1325-P1325)</f>
        <v/>
      </c>
      <c r="R1325" s="34">
        <f>IF(A1325="","",IF(L1325="Yes",I1325,0))</f>
        <v/>
      </c>
      <c r="S1325" s="34">
        <f>IF(A1325="","",IF(AND(L1325="Yes",K1325="Yes",NOT(ISNUMBER(SEARCH("blocked",G1325))),OR(F1325="Standard domestic 15% (Box 7)",F1325="Import - VAT paid at customs (Box 8)",F1325="Import - Reverse charge (Box 9)"),OR(F1325&lt;&gt;"Standard domestic 15% (Box 7)",AND(LEN(D1325)=15,LEFT(D1325,1)="3",RIGHT(D1325,1)="3",ISNUMBER(--D1325)))),I1325,0))</f>
        <v/>
      </c>
      <c r="T1325" s="34">
        <f>IF(A1325="","",R1325-S1325)</f>
        <v/>
      </c>
      <c r="U1325" s="23">
        <f>IF(A1325="","",IF(O1325=0,"Outside audit periods; ","")&amp;IF(F1325="","No VAT category; ","")&amp;IF(ABS(Q1325)&gt;Setup!$B$10,"VAT ≠ 15% × net; ","")&amp;IF(AND(F1325="Standard domestic 15% (Box 7)",NOT(AND(LEN(D1325)=15,LEFT(D1325,1)="3",RIGHT(D1325,1)="3",ISNUMBER(--D1325)))),"Invalid/missing supplier VAT no; ","")&amp;IF(AND(L1325="Yes",K1325&lt;&gt;"Yes"),"VAT claimed without valid tax invoice; ","")&amp;IF(AND(L1325="Yes",ISNUMBER(SEARCH("blocked",G1325))),"Blocked input VAT claimed; ","")&amp;IF(AND(F1325="Import - VAT paid at customs (Box 8)",M1325=""),"Customs declaration no missing; ","")&amp;IF(AND(F1325="Import - Reverse charge (Box 9)",E1325="Saudi Arabia"),"RCM used for a local supplier; ","")&amp;IF(AND(L1325="Yes",NOT(OR(F1325="Standard domestic 15% (Box 7)",F1325="Import - VAT paid at customs (Box 8)",F1325="Import - Reverse charge (Box 9)"))),"VAT claimed on non-taxable category; ",""))</f>
        <v/>
      </c>
    </row>
    <row r="1326">
      <c r="A1326" s="17" t="n"/>
      <c r="B1326" s="14" t="n"/>
      <c r="C1326" s="14" t="n"/>
      <c r="D1326" s="16" t="n"/>
      <c r="E1326" s="14" t="n"/>
      <c r="F1326" s="14" t="n"/>
      <c r="G1326" s="14" t="n"/>
      <c r="H1326" s="19" t="n"/>
      <c r="I1326" s="19" t="n"/>
      <c r="J1326" s="34">
        <f>IF(A1326="","",H1326+I1326)</f>
        <v/>
      </c>
      <c r="K1326" s="14" t="n"/>
      <c r="L1326" s="14" t="n"/>
      <c r="M1326" s="14" t="n"/>
      <c r="N1326" s="14" t="n"/>
      <c r="O1326" s="20">
        <f>IF(A1326="","",SUMPRODUCT((A1326&gt;=Setup!$C$19:$C$30)*(A1326&lt;=Setup!$D$19:$D$30)*Setup!$A$19:$A$30))</f>
        <v/>
      </c>
      <c r="P1326" s="34">
        <f>IF(A1326="","",IF(OR(F1326="Standard domestic 15% (Box 7)",F1326="Import - VAT paid at customs (Box 8)",F1326="Import - Reverse charge (Box 9)"),ROUND(H1326*Setup!$B$9,2),0))</f>
        <v/>
      </c>
      <c r="Q1326" s="34">
        <f>IF(A1326="","",I1326-P1326)</f>
        <v/>
      </c>
      <c r="R1326" s="34">
        <f>IF(A1326="","",IF(L1326="Yes",I1326,0))</f>
        <v/>
      </c>
      <c r="S1326" s="34">
        <f>IF(A1326="","",IF(AND(L1326="Yes",K1326="Yes",NOT(ISNUMBER(SEARCH("blocked",G1326))),OR(F1326="Standard domestic 15% (Box 7)",F1326="Import - VAT paid at customs (Box 8)",F1326="Import - Reverse charge (Box 9)"),OR(F1326&lt;&gt;"Standard domestic 15% (Box 7)",AND(LEN(D1326)=15,LEFT(D1326,1)="3",RIGHT(D1326,1)="3",ISNUMBER(--D1326)))),I1326,0))</f>
        <v/>
      </c>
      <c r="T1326" s="34">
        <f>IF(A1326="","",R1326-S1326)</f>
        <v/>
      </c>
      <c r="U1326" s="23">
        <f>IF(A1326="","",IF(O1326=0,"Outside audit periods; ","")&amp;IF(F1326="","No VAT category; ","")&amp;IF(ABS(Q1326)&gt;Setup!$B$10,"VAT ≠ 15% × net; ","")&amp;IF(AND(F1326="Standard domestic 15% (Box 7)",NOT(AND(LEN(D1326)=15,LEFT(D1326,1)="3",RIGHT(D1326,1)="3",ISNUMBER(--D1326)))),"Invalid/missing supplier VAT no; ","")&amp;IF(AND(L1326="Yes",K1326&lt;&gt;"Yes"),"VAT claimed without valid tax invoice; ","")&amp;IF(AND(L1326="Yes",ISNUMBER(SEARCH("blocked",G1326))),"Blocked input VAT claimed; ","")&amp;IF(AND(F1326="Import - VAT paid at customs (Box 8)",M1326=""),"Customs declaration no missing; ","")&amp;IF(AND(F1326="Import - Reverse charge (Box 9)",E1326="Saudi Arabia"),"RCM used for a local supplier; ","")&amp;IF(AND(L1326="Yes",NOT(OR(F1326="Standard domestic 15% (Box 7)",F1326="Import - VAT paid at customs (Box 8)",F1326="Import - Reverse charge (Box 9)"))),"VAT claimed on non-taxable category; ",""))</f>
        <v/>
      </c>
    </row>
    <row r="1327">
      <c r="A1327" s="17" t="n"/>
      <c r="B1327" s="14" t="n"/>
      <c r="C1327" s="14" t="n"/>
      <c r="D1327" s="16" t="n"/>
      <c r="E1327" s="14" t="n"/>
      <c r="F1327" s="14" t="n"/>
      <c r="G1327" s="14" t="n"/>
      <c r="H1327" s="19" t="n"/>
      <c r="I1327" s="19" t="n"/>
      <c r="J1327" s="34">
        <f>IF(A1327="","",H1327+I1327)</f>
        <v/>
      </c>
      <c r="K1327" s="14" t="n"/>
      <c r="L1327" s="14" t="n"/>
      <c r="M1327" s="14" t="n"/>
      <c r="N1327" s="14" t="n"/>
      <c r="O1327" s="20">
        <f>IF(A1327="","",SUMPRODUCT((A1327&gt;=Setup!$C$19:$C$30)*(A1327&lt;=Setup!$D$19:$D$30)*Setup!$A$19:$A$30))</f>
        <v/>
      </c>
      <c r="P1327" s="34">
        <f>IF(A1327="","",IF(OR(F1327="Standard domestic 15% (Box 7)",F1327="Import - VAT paid at customs (Box 8)",F1327="Import - Reverse charge (Box 9)"),ROUND(H1327*Setup!$B$9,2),0))</f>
        <v/>
      </c>
      <c r="Q1327" s="34">
        <f>IF(A1327="","",I1327-P1327)</f>
        <v/>
      </c>
      <c r="R1327" s="34">
        <f>IF(A1327="","",IF(L1327="Yes",I1327,0))</f>
        <v/>
      </c>
      <c r="S1327" s="34">
        <f>IF(A1327="","",IF(AND(L1327="Yes",K1327="Yes",NOT(ISNUMBER(SEARCH("blocked",G1327))),OR(F1327="Standard domestic 15% (Box 7)",F1327="Import - VAT paid at customs (Box 8)",F1327="Import - Reverse charge (Box 9)"),OR(F1327&lt;&gt;"Standard domestic 15% (Box 7)",AND(LEN(D1327)=15,LEFT(D1327,1)="3",RIGHT(D1327,1)="3",ISNUMBER(--D1327)))),I1327,0))</f>
        <v/>
      </c>
      <c r="T1327" s="34">
        <f>IF(A1327="","",R1327-S1327)</f>
        <v/>
      </c>
      <c r="U1327" s="23">
        <f>IF(A1327="","",IF(O1327=0,"Outside audit periods; ","")&amp;IF(F1327="","No VAT category; ","")&amp;IF(ABS(Q1327)&gt;Setup!$B$10,"VAT ≠ 15% × net; ","")&amp;IF(AND(F1327="Standard domestic 15% (Box 7)",NOT(AND(LEN(D1327)=15,LEFT(D1327,1)="3",RIGHT(D1327,1)="3",ISNUMBER(--D1327)))),"Invalid/missing supplier VAT no; ","")&amp;IF(AND(L1327="Yes",K1327&lt;&gt;"Yes"),"VAT claimed without valid tax invoice; ","")&amp;IF(AND(L1327="Yes",ISNUMBER(SEARCH("blocked",G1327))),"Blocked input VAT claimed; ","")&amp;IF(AND(F1327="Import - VAT paid at customs (Box 8)",M1327=""),"Customs declaration no missing; ","")&amp;IF(AND(F1327="Import - Reverse charge (Box 9)",E1327="Saudi Arabia"),"RCM used for a local supplier; ","")&amp;IF(AND(L1327="Yes",NOT(OR(F1327="Standard domestic 15% (Box 7)",F1327="Import - VAT paid at customs (Box 8)",F1327="Import - Reverse charge (Box 9)"))),"VAT claimed on non-taxable category; ",""))</f>
        <v/>
      </c>
    </row>
    <row r="1328">
      <c r="A1328" s="17" t="n"/>
      <c r="B1328" s="14" t="n"/>
      <c r="C1328" s="14" t="n"/>
      <c r="D1328" s="16" t="n"/>
      <c r="E1328" s="14" t="n"/>
      <c r="F1328" s="14" t="n"/>
      <c r="G1328" s="14" t="n"/>
      <c r="H1328" s="19" t="n"/>
      <c r="I1328" s="19" t="n"/>
      <c r="J1328" s="34">
        <f>IF(A1328="","",H1328+I1328)</f>
        <v/>
      </c>
      <c r="K1328" s="14" t="n"/>
      <c r="L1328" s="14" t="n"/>
      <c r="M1328" s="14" t="n"/>
      <c r="N1328" s="14" t="n"/>
      <c r="O1328" s="20">
        <f>IF(A1328="","",SUMPRODUCT((A1328&gt;=Setup!$C$19:$C$30)*(A1328&lt;=Setup!$D$19:$D$30)*Setup!$A$19:$A$30))</f>
        <v/>
      </c>
      <c r="P1328" s="34">
        <f>IF(A1328="","",IF(OR(F1328="Standard domestic 15% (Box 7)",F1328="Import - VAT paid at customs (Box 8)",F1328="Import - Reverse charge (Box 9)"),ROUND(H1328*Setup!$B$9,2),0))</f>
        <v/>
      </c>
      <c r="Q1328" s="34">
        <f>IF(A1328="","",I1328-P1328)</f>
        <v/>
      </c>
      <c r="R1328" s="34">
        <f>IF(A1328="","",IF(L1328="Yes",I1328,0))</f>
        <v/>
      </c>
      <c r="S1328" s="34">
        <f>IF(A1328="","",IF(AND(L1328="Yes",K1328="Yes",NOT(ISNUMBER(SEARCH("blocked",G1328))),OR(F1328="Standard domestic 15% (Box 7)",F1328="Import - VAT paid at customs (Box 8)",F1328="Import - Reverse charge (Box 9)"),OR(F1328&lt;&gt;"Standard domestic 15% (Box 7)",AND(LEN(D1328)=15,LEFT(D1328,1)="3",RIGHT(D1328,1)="3",ISNUMBER(--D1328)))),I1328,0))</f>
        <v/>
      </c>
      <c r="T1328" s="34">
        <f>IF(A1328="","",R1328-S1328)</f>
        <v/>
      </c>
      <c r="U1328" s="23">
        <f>IF(A1328="","",IF(O1328=0,"Outside audit periods; ","")&amp;IF(F1328="","No VAT category; ","")&amp;IF(ABS(Q1328)&gt;Setup!$B$10,"VAT ≠ 15% × net; ","")&amp;IF(AND(F1328="Standard domestic 15% (Box 7)",NOT(AND(LEN(D1328)=15,LEFT(D1328,1)="3",RIGHT(D1328,1)="3",ISNUMBER(--D1328)))),"Invalid/missing supplier VAT no; ","")&amp;IF(AND(L1328="Yes",K1328&lt;&gt;"Yes"),"VAT claimed without valid tax invoice; ","")&amp;IF(AND(L1328="Yes",ISNUMBER(SEARCH("blocked",G1328))),"Blocked input VAT claimed; ","")&amp;IF(AND(F1328="Import - VAT paid at customs (Box 8)",M1328=""),"Customs declaration no missing; ","")&amp;IF(AND(F1328="Import - Reverse charge (Box 9)",E1328="Saudi Arabia"),"RCM used for a local supplier; ","")&amp;IF(AND(L1328="Yes",NOT(OR(F1328="Standard domestic 15% (Box 7)",F1328="Import - VAT paid at customs (Box 8)",F1328="Import - Reverse charge (Box 9)"))),"VAT claimed on non-taxable category; ",""))</f>
        <v/>
      </c>
    </row>
    <row r="1329">
      <c r="A1329" s="17" t="n"/>
      <c r="B1329" s="14" t="n"/>
      <c r="C1329" s="14" t="n"/>
      <c r="D1329" s="16" t="n"/>
      <c r="E1329" s="14" t="n"/>
      <c r="F1329" s="14" t="n"/>
      <c r="G1329" s="14" t="n"/>
      <c r="H1329" s="19" t="n"/>
      <c r="I1329" s="19" t="n"/>
      <c r="J1329" s="34">
        <f>IF(A1329="","",H1329+I1329)</f>
        <v/>
      </c>
      <c r="K1329" s="14" t="n"/>
      <c r="L1329" s="14" t="n"/>
      <c r="M1329" s="14" t="n"/>
      <c r="N1329" s="14" t="n"/>
      <c r="O1329" s="20">
        <f>IF(A1329="","",SUMPRODUCT((A1329&gt;=Setup!$C$19:$C$30)*(A1329&lt;=Setup!$D$19:$D$30)*Setup!$A$19:$A$30))</f>
        <v/>
      </c>
      <c r="P1329" s="34">
        <f>IF(A1329="","",IF(OR(F1329="Standard domestic 15% (Box 7)",F1329="Import - VAT paid at customs (Box 8)",F1329="Import - Reverse charge (Box 9)"),ROUND(H1329*Setup!$B$9,2),0))</f>
        <v/>
      </c>
      <c r="Q1329" s="34">
        <f>IF(A1329="","",I1329-P1329)</f>
        <v/>
      </c>
      <c r="R1329" s="34">
        <f>IF(A1329="","",IF(L1329="Yes",I1329,0))</f>
        <v/>
      </c>
      <c r="S1329" s="34">
        <f>IF(A1329="","",IF(AND(L1329="Yes",K1329="Yes",NOT(ISNUMBER(SEARCH("blocked",G1329))),OR(F1329="Standard domestic 15% (Box 7)",F1329="Import - VAT paid at customs (Box 8)",F1329="Import - Reverse charge (Box 9)"),OR(F1329&lt;&gt;"Standard domestic 15% (Box 7)",AND(LEN(D1329)=15,LEFT(D1329,1)="3",RIGHT(D1329,1)="3",ISNUMBER(--D1329)))),I1329,0))</f>
        <v/>
      </c>
      <c r="T1329" s="34">
        <f>IF(A1329="","",R1329-S1329)</f>
        <v/>
      </c>
      <c r="U1329" s="23">
        <f>IF(A1329="","",IF(O1329=0,"Outside audit periods; ","")&amp;IF(F1329="","No VAT category; ","")&amp;IF(ABS(Q1329)&gt;Setup!$B$10,"VAT ≠ 15% × net; ","")&amp;IF(AND(F1329="Standard domestic 15% (Box 7)",NOT(AND(LEN(D1329)=15,LEFT(D1329,1)="3",RIGHT(D1329,1)="3",ISNUMBER(--D1329)))),"Invalid/missing supplier VAT no; ","")&amp;IF(AND(L1329="Yes",K1329&lt;&gt;"Yes"),"VAT claimed without valid tax invoice; ","")&amp;IF(AND(L1329="Yes",ISNUMBER(SEARCH("blocked",G1329))),"Blocked input VAT claimed; ","")&amp;IF(AND(F1329="Import - VAT paid at customs (Box 8)",M1329=""),"Customs declaration no missing; ","")&amp;IF(AND(F1329="Import - Reverse charge (Box 9)",E1329="Saudi Arabia"),"RCM used for a local supplier; ","")&amp;IF(AND(L1329="Yes",NOT(OR(F1329="Standard domestic 15% (Box 7)",F1329="Import - VAT paid at customs (Box 8)",F1329="Import - Reverse charge (Box 9)"))),"VAT claimed on non-taxable category; ",""))</f>
        <v/>
      </c>
    </row>
    <row r="1330">
      <c r="A1330" s="17" t="n"/>
      <c r="B1330" s="14" t="n"/>
      <c r="C1330" s="14" t="n"/>
      <c r="D1330" s="16" t="n"/>
      <c r="E1330" s="14" t="n"/>
      <c r="F1330" s="14" t="n"/>
      <c r="G1330" s="14" t="n"/>
      <c r="H1330" s="19" t="n"/>
      <c r="I1330" s="19" t="n"/>
      <c r="J1330" s="34">
        <f>IF(A1330="","",H1330+I1330)</f>
        <v/>
      </c>
      <c r="K1330" s="14" t="n"/>
      <c r="L1330" s="14" t="n"/>
      <c r="M1330" s="14" t="n"/>
      <c r="N1330" s="14" t="n"/>
      <c r="O1330" s="20">
        <f>IF(A1330="","",SUMPRODUCT((A1330&gt;=Setup!$C$19:$C$30)*(A1330&lt;=Setup!$D$19:$D$30)*Setup!$A$19:$A$30))</f>
        <v/>
      </c>
      <c r="P1330" s="34">
        <f>IF(A1330="","",IF(OR(F1330="Standard domestic 15% (Box 7)",F1330="Import - VAT paid at customs (Box 8)",F1330="Import - Reverse charge (Box 9)"),ROUND(H1330*Setup!$B$9,2),0))</f>
        <v/>
      </c>
      <c r="Q1330" s="34">
        <f>IF(A1330="","",I1330-P1330)</f>
        <v/>
      </c>
      <c r="R1330" s="34">
        <f>IF(A1330="","",IF(L1330="Yes",I1330,0))</f>
        <v/>
      </c>
      <c r="S1330" s="34">
        <f>IF(A1330="","",IF(AND(L1330="Yes",K1330="Yes",NOT(ISNUMBER(SEARCH("blocked",G1330))),OR(F1330="Standard domestic 15% (Box 7)",F1330="Import - VAT paid at customs (Box 8)",F1330="Import - Reverse charge (Box 9)"),OR(F1330&lt;&gt;"Standard domestic 15% (Box 7)",AND(LEN(D1330)=15,LEFT(D1330,1)="3",RIGHT(D1330,1)="3",ISNUMBER(--D1330)))),I1330,0))</f>
        <v/>
      </c>
      <c r="T1330" s="34">
        <f>IF(A1330="","",R1330-S1330)</f>
        <v/>
      </c>
      <c r="U1330" s="23">
        <f>IF(A1330="","",IF(O1330=0,"Outside audit periods; ","")&amp;IF(F1330="","No VAT category; ","")&amp;IF(ABS(Q1330)&gt;Setup!$B$10,"VAT ≠ 15% × net; ","")&amp;IF(AND(F1330="Standard domestic 15% (Box 7)",NOT(AND(LEN(D1330)=15,LEFT(D1330,1)="3",RIGHT(D1330,1)="3",ISNUMBER(--D1330)))),"Invalid/missing supplier VAT no; ","")&amp;IF(AND(L1330="Yes",K1330&lt;&gt;"Yes"),"VAT claimed without valid tax invoice; ","")&amp;IF(AND(L1330="Yes",ISNUMBER(SEARCH("blocked",G1330))),"Blocked input VAT claimed; ","")&amp;IF(AND(F1330="Import - VAT paid at customs (Box 8)",M1330=""),"Customs declaration no missing; ","")&amp;IF(AND(F1330="Import - Reverse charge (Box 9)",E1330="Saudi Arabia"),"RCM used for a local supplier; ","")&amp;IF(AND(L1330="Yes",NOT(OR(F1330="Standard domestic 15% (Box 7)",F1330="Import - VAT paid at customs (Box 8)",F1330="Import - Reverse charge (Box 9)"))),"VAT claimed on non-taxable category; ",""))</f>
        <v/>
      </c>
    </row>
    <row r="1331">
      <c r="A1331" s="17" t="n"/>
      <c r="B1331" s="14" t="n"/>
      <c r="C1331" s="14" t="n"/>
      <c r="D1331" s="16" t="n"/>
      <c r="E1331" s="14" t="n"/>
      <c r="F1331" s="14" t="n"/>
      <c r="G1331" s="14" t="n"/>
      <c r="H1331" s="19" t="n"/>
      <c r="I1331" s="19" t="n"/>
      <c r="J1331" s="34">
        <f>IF(A1331="","",H1331+I1331)</f>
        <v/>
      </c>
      <c r="K1331" s="14" t="n"/>
      <c r="L1331" s="14" t="n"/>
      <c r="M1331" s="14" t="n"/>
      <c r="N1331" s="14" t="n"/>
      <c r="O1331" s="20">
        <f>IF(A1331="","",SUMPRODUCT((A1331&gt;=Setup!$C$19:$C$30)*(A1331&lt;=Setup!$D$19:$D$30)*Setup!$A$19:$A$30))</f>
        <v/>
      </c>
      <c r="P1331" s="34">
        <f>IF(A1331="","",IF(OR(F1331="Standard domestic 15% (Box 7)",F1331="Import - VAT paid at customs (Box 8)",F1331="Import - Reverse charge (Box 9)"),ROUND(H1331*Setup!$B$9,2),0))</f>
        <v/>
      </c>
      <c r="Q1331" s="34">
        <f>IF(A1331="","",I1331-P1331)</f>
        <v/>
      </c>
      <c r="R1331" s="34">
        <f>IF(A1331="","",IF(L1331="Yes",I1331,0))</f>
        <v/>
      </c>
      <c r="S1331" s="34">
        <f>IF(A1331="","",IF(AND(L1331="Yes",K1331="Yes",NOT(ISNUMBER(SEARCH("blocked",G1331))),OR(F1331="Standard domestic 15% (Box 7)",F1331="Import - VAT paid at customs (Box 8)",F1331="Import - Reverse charge (Box 9)"),OR(F1331&lt;&gt;"Standard domestic 15% (Box 7)",AND(LEN(D1331)=15,LEFT(D1331,1)="3",RIGHT(D1331,1)="3",ISNUMBER(--D1331)))),I1331,0))</f>
        <v/>
      </c>
      <c r="T1331" s="34">
        <f>IF(A1331="","",R1331-S1331)</f>
        <v/>
      </c>
      <c r="U1331" s="23">
        <f>IF(A1331="","",IF(O1331=0,"Outside audit periods; ","")&amp;IF(F1331="","No VAT category; ","")&amp;IF(ABS(Q1331)&gt;Setup!$B$10,"VAT ≠ 15% × net; ","")&amp;IF(AND(F1331="Standard domestic 15% (Box 7)",NOT(AND(LEN(D1331)=15,LEFT(D1331,1)="3",RIGHT(D1331,1)="3",ISNUMBER(--D1331)))),"Invalid/missing supplier VAT no; ","")&amp;IF(AND(L1331="Yes",K1331&lt;&gt;"Yes"),"VAT claimed without valid tax invoice; ","")&amp;IF(AND(L1331="Yes",ISNUMBER(SEARCH("blocked",G1331))),"Blocked input VAT claimed; ","")&amp;IF(AND(F1331="Import - VAT paid at customs (Box 8)",M1331=""),"Customs declaration no missing; ","")&amp;IF(AND(F1331="Import - Reverse charge (Box 9)",E1331="Saudi Arabia"),"RCM used for a local supplier; ","")&amp;IF(AND(L1331="Yes",NOT(OR(F1331="Standard domestic 15% (Box 7)",F1331="Import - VAT paid at customs (Box 8)",F1331="Import - Reverse charge (Box 9)"))),"VAT claimed on non-taxable category; ",""))</f>
        <v/>
      </c>
    </row>
    <row r="1332">
      <c r="A1332" s="17" t="n"/>
      <c r="B1332" s="14" t="n"/>
      <c r="C1332" s="14" t="n"/>
      <c r="D1332" s="16" t="n"/>
      <c r="E1332" s="14" t="n"/>
      <c r="F1332" s="14" t="n"/>
      <c r="G1332" s="14" t="n"/>
      <c r="H1332" s="19" t="n"/>
      <c r="I1332" s="19" t="n"/>
      <c r="J1332" s="34">
        <f>IF(A1332="","",H1332+I1332)</f>
        <v/>
      </c>
      <c r="K1332" s="14" t="n"/>
      <c r="L1332" s="14" t="n"/>
      <c r="M1332" s="14" t="n"/>
      <c r="N1332" s="14" t="n"/>
      <c r="O1332" s="20">
        <f>IF(A1332="","",SUMPRODUCT((A1332&gt;=Setup!$C$19:$C$30)*(A1332&lt;=Setup!$D$19:$D$30)*Setup!$A$19:$A$30))</f>
        <v/>
      </c>
      <c r="P1332" s="34">
        <f>IF(A1332="","",IF(OR(F1332="Standard domestic 15% (Box 7)",F1332="Import - VAT paid at customs (Box 8)",F1332="Import - Reverse charge (Box 9)"),ROUND(H1332*Setup!$B$9,2),0))</f>
        <v/>
      </c>
      <c r="Q1332" s="34">
        <f>IF(A1332="","",I1332-P1332)</f>
        <v/>
      </c>
      <c r="R1332" s="34">
        <f>IF(A1332="","",IF(L1332="Yes",I1332,0))</f>
        <v/>
      </c>
      <c r="S1332" s="34">
        <f>IF(A1332="","",IF(AND(L1332="Yes",K1332="Yes",NOT(ISNUMBER(SEARCH("blocked",G1332))),OR(F1332="Standard domestic 15% (Box 7)",F1332="Import - VAT paid at customs (Box 8)",F1332="Import - Reverse charge (Box 9)"),OR(F1332&lt;&gt;"Standard domestic 15% (Box 7)",AND(LEN(D1332)=15,LEFT(D1332,1)="3",RIGHT(D1332,1)="3",ISNUMBER(--D1332)))),I1332,0))</f>
        <v/>
      </c>
      <c r="T1332" s="34">
        <f>IF(A1332="","",R1332-S1332)</f>
        <v/>
      </c>
      <c r="U1332" s="23">
        <f>IF(A1332="","",IF(O1332=0,"Outside audit periods; ","")&amp;IF(F1332="","No VAT category; ","")&amp;IF(ABS(Q1332)&gt;Setup!$B$10,"VAT ≠ 15% × net; ","")&amp;IF(AND(F1332="Standard domestic 15% (Box 7)",NOT(AND(LEN(D1332)=15,LEFT(D1332,1)="3",RIGHT(D1332,1)="3",ISNUMBER(--D1332)))),"Invalid/missing supplier VAT no; ","")&amp;IF(AND(L1332="Yes",K1332&lt;&gt;"Yes"),"VAT claimed without valid tax invoice; ","")&amp;IF(AND(L1332="Yes",ISNUMBER(SEARCH("blocked",G1332))),"Blocked input VAT claimed; ","")&amp;IF(AND(F1332="Import - VAT paid at customs (Box 8)",M1332=""),"Customs declaration no missing; ","")&amp;IF(AND(F1332="Import - Reverse charge (Box 9)",E1332="Saudi Arabia"),"RCM used for a local supplier; ","")&amp;IF(AND(L1332="Yes",NOT(OR(F1332="Standard domestic 15% (Box 7)",F1332="Import - VAT paid at customs (Box 8)",F1332="Import - Reverse charge (Box 9)"))),"VAT claimed on non-taxable category; ",""))</f>
        <v/>
      </c>
    </row>
    <row r="1333">
      <c r="A1333" s="17" t="n"/>
      <c r="B1333" s="14" t="n"/>
      <c r="C1333" s="14" t="n"/>
      <c r="D1333" s="16" t="n"/>
      <c r="E1333" s="14" t="n"/>
      <c r="F1333" s="14" t="n"/>
      <c r="G1333" s="14" t="n"/>
      <c r="H1333" s="19" t="n"/>
      <c r="I1333" s="19" t="n"/>
      <c r="J1333" s="34">
        <f>IF(A1333="","",H1333+I1333)</f>
        <v/>
      </c>
      <c r="K1333" s="14" t="n"/>
      <c r="L1333" s="14" t="n"/>
      <c r="M1333" s="14" t="n"/>
      <c r="N1333" s="14" t="n"/>
      <c r="O1333" s="20">
        <f>IF(A1333="","",SUMPRODUCT((A1333&gt;=Setup!$C$19:$C$30)*(A1333&lt;=Setup!$D$19:$D$30)*Setup!$A$19:$A$30))</f>
        <v/>
      </c>
      <c r="P1333" s="34">
        <f>IF(A1333="","",IF(OR(F1333="Standard domestic 15% (Box 7)",F1333="Import - VAT paid at customs (Box 8)",F1333="Import - Reverse charge (Box 9)"),ROUND(H1333*Setup!$B$9,2),0))</f>
        <v/>
      </c>
      <c r="Q1333" s="34">
        <f>IF(A1333="","",I1333-P1333)</f>
        <v/>
      </c>
      <c r="R1333" s="34">
        <f>IF(A1333="","",IF(L1333="Yes",I1333,0))</f>
        <v/>
      </c>
      <c r="S1333" s="34">
        <f>IF(A1333="","",IF(AND(L1333="Yes",K1333="Yes",NOT(ISNUMBER(SEARCH("blocked",G1333))),OR(F1333="Standard domestic 15% (Box 7)",F1333="Import - VAT paid at customs (Box 8)",F1333="Import - Reverse charge (Box 9)"),OR(F1333&lt;&gt;"Standard domestic 15% (Box 7)",AND(LEN(D1333)=15,LEFT(D1333,1)="3",RIGHT(D1333,1)="3",ISNUMBER(--D1333)))),I1333,0))</f>
        <v/>
      </c>
      <c r="T1333" s="34">
        <f>IF(A1333="","",R1333-S1333)</f>
        <v/>
      </c>
      <c r="U1333" s="23">
        <f>IF(A1333="","",IF(O1333=0,"Outside audit periods; ","")&amp;IF(F1333="","No VAT category; ","")&amp;IF(ABS(Q1333)&gt;Setup!$B$10,"VAT ≠ 15% × net; ","")&amp;IF(AND(F1333="Standard domestic 15% (Box 7)",NOT(AND(LEN(D1333)=15,LEFT(D1333,1)="3",RIGHT(D1333,1)="3",ISNUMBER(--D1333)))),"Invalid/missing supplier VAT no; ","")&amp;IF(AND(L1333="Yes",K1333&lt;&gt;"Yes"),"VAT claimed without valid tax invoice; ","")&amp;IF(AND(L1333="Yes",ISNUMBER(SEARCH("blocked",G1333))),"Blocked input VAT claimed; ","")&amp;IF(AND(F1333="Import - VAT paid at customs (Box 8)",M1333=""),"Customs declaration no missing; ","")&amp;IF(AND(F1333="Import - Reverse charge (Box 9)",E1333="Saudi Arabia"),"RCM used for a local supplier; ","")&amp;IF(AND(L1333="Yes",NOT(OR(F1333="Standard domestic 15% (Box 7)",F1333="Import - VAT paid at customs (Box 8)",F1333="Import - Reverse charge (Box 9)"))),"VAT claimed on non-taxable category; ",""))</f>
        <v/>
      </c>
    </row>
    <row r="1334">
      <c r="A1334" s="17" t="n"/>
      <c r="B1334" s="14" t="n"/>
      <c r="C1334" s="14" t="n"/>
      <c r="D1334" s="16" t="n"/>
      <c r="E1334" s="14" t="n"/>
      <c r="F1334" s="14" t="n"/>
      <c r="G1334" s="14" t="n"/>
      <c r="H1334" s="19" t="n"/>
      <c r="I1334" s="19" t="n"/>
      <c r="J1334" s="34">
        <f>IF(A1334="","",H1334+I1334)</f>
        <v/>
      </c>
      <c r="K1334" s="14" t="n"/>
      <c r="L1334" s="14" t="n"/>
      <c r="M1334" s="14" t="n"/>
      <c r="N1334" s="14" t="n"/>
      <c r="O1334" s="20">
        <f>IF(A1334="","",SUMPRODUCT((A1334&gt;=Setup!$C$19:$C$30)*(A1334&lt;=Setup!$D$19:$D$30)*Setup!$A$19:$A$30))</f>
        <v/>
      </c>
      <c r="P1334" s="34">
        <f>IF(A1334="","",IF(OR(F1334="Standard domestic 15% (Box 7)",F1334="Import - VAT paid at customs (Box 8)",F1334="Import - Reverse charge (Box 9)"),ROUND(H1334*Setup!$B$9,2),0))</f>
        <v/>
      </c>
      <c r="Q1334" s="34">
        <f>IF(A1334="","",I1334-P1334)</f>
        <v/>
      </c>
      <c r="R1334" s="34">
        <f>IF(A1334="","",IF(L1334="Yes",I1334,0))</f>
        <v/>
      </c>
      <c r="S1334" s="34">
        <f>IF(A1334="","",IF(AND(L1334="Yes",K1334="Yes",NOT(ISNUMBER(SEARCH("blocked",G1334))),OR(F1334="Standard domestic 15% (Box 7)",F1334="Import - VAT paid at customs (Box 8)",F1334="Import - Reverse charge (Box 9)"),OR(F1334&lt;&gt;"Standard domestic 15% (Box 7)",AND(LEN(D1334)=15,LEFT(D1334,1)="3",RIGHT(D1334,1)="3",ISNUMBER(--D1334)))),I1334,0))</f>
        <v/>
      </c>
      <c r="T1334" s="34">
        <f>IF(A1334="","",R1334-S1334)</f>
        <v/>
      </c>
      <c r="U1334" s="23">
        <f>IF(A1334="","",IF(O1334=0,"Outside audit periods; ","")&amp;IF(F1334="","No VAT category; ","")&amp;IF(ABS(Q1334)&gt;Setup!$B$10,"VAT ≠ 15% × net; ","")&amp;IF(AND(F1334="Standard domestic 15% (Box 7)",NOT(AND(LEN(D1334)=15,LEFT(D1334,1)="3",RIGHT(D1334,1)="3",ISNUMBER(--D1334)))),"Invalid/missing supplier VAT no; ","")&amp;IF(AND(L1334="Yes",K1334&lt;&gt;"Yes"),"VAT claimed without valid tax invoice; ","")&amp;IF(AND(L1334="Yes",ISNUMBER(SEARCH("blocked",G1334))),"Blocked input VAT claimed; ","")&amp;IF(AND(F1334="Import - VAT paid at customs (Box 8)",M1334=""),"Customs declaration no missing; ","")&amp;IF(AND(F1334="Import - Reverse charge (Box 9)",E1334="Saudi Arabia"),"RCM used for a local supplier; ","")&amp;IF(AND(L1334="Yes",NOT(OR(F1334="Standard domestic 15% (Box 7)",F1334="Import - VAT paid at customs (Box 8)",F1334="Import - Reverse charge (Box 9)"))),"VAT claimed on non-taxable category; ",""))</f>
        <v/>
      </c>
    </row>
    <row r="1335">
      <c r="A1335" s="17" t="n"/>
      <c r="B1335" s="14" t="n"/>
      <c r="C1335" s="14" t="n"/>
      <c r="D1335" s="16" t="n"/>
      <c r="E1335" s="14" t="n"/>
      <c r="F1335" s="14" t="n"/>
      <c r="G1335" s="14" t="n"/>
      <c r="H1335" s="19" t="n"/>
      <c r="I1335" s="19" t="n"/>
      <c r="J1335" s="34">
        <f>IF(A1335="","",H1335+I1335)</f>
        <v/>
      </c>
      <c r="K1335" s="14" t="n"/>
      <c r="L1335" s="14" t="n"/>
      <c r="M1335" s="14" t="n"/>
      <c r="N1335" s="14" t="n"/>
      <c r="O1335" s="20">
        <f>IF(A1335="","",SUMPRODUCT((A1335&gt;=Setup!$C$19:$C$30)*(A1335&lt;=Setup!$D$19:$D$30)*Setup!$A$19:$A$30))</f>
        <v/>
      </c>
      <c r="P1335" s="34">
        <f>IF(A1335="","",IF(OR(F1335="Standard domestic 15% (Box 7)",F1335="Import - VAT paid at customs (Box 8)",F1335="Import - Reverse charge (Box 9)"),ROUND(H1335*Setup!$B$9,2),0))</f>
        <v/>
      </c>
      <c r="Q1335" s="34">
        <f>IF(A1335="","",I1335-P1335)</f>
        <v/>
      </c>
      <c r="R1335" s="34">
        <f>IF(A1335="","",IF(L1335="Yes",I1335,0))</f>
        <v/>
      </c>
      <c r="S1335" s="34">
        <f>IF(A1335="","",IF(AND(L1335="Yes",K1335="Yes",NOT(ISNUMBER(SEARCH("blocked",G1335))),OR(F1335="Standard domestic 15% (Box 7)",F1335="Import - VAT paid at customs (Box 8)",F1335="Import - Reverse charge (Box 9)"),OR(F1335&lt;&gt;"Standard domestic 15% (Box 7)",AND(LEN(D1335)=15,LEFT(D1335,1)="3",RIGHT(D1335,1)="3",ISNUMBER(--D1335)))),I1335,0))</f>
        <v/>
      </c>
      <c r="T1335" s="34">
        <f>IF(A1335="","",R1335-S1335)</f>
        <v/>
      </c>
      <c r="U1335" s="23">
        <f>IF(A1335="","",IF(O1335=0,"Outside audit periods; ","")&amp;IF(F1335="","No VAT category; ","")&amp;IF(ABS(Q1335)&gt;Setup!$B$10,"VAT ≠ 15% × net; ","")&amp;IF(AND(F1335="Standard domestic 15% (Box 7)",NOT(AND(LEN(D1335)=15,LEFT(D1335,1)="3",RIGHT(D1335,1)="3",ISNUMBER(--D1335)))),"Invalid/missing supplier VAT no; ","")&amp;IF(AND(L1335="Yes",K1335&lt;&gt;"Yes"),"VAT claimed without valid tax invoice; ","")&amp;IF(AND(L1335="Yes",ISNUMBER(SEARCH("blocked",G1335))),"Blocked input VAT claimed; ","")&amp;IF(AND(F1335="Import - VAT paid at customs (Box 8)",M1335=""),"Customs declaration no missing; ","")&amp;IF(AND(F1335="Import - Reverse charge (Box 9)",E1335="Saudi Arabia"),"RCM used for a local supplier; ","")&amp;IF(AND(L1335="Yes",NOT(OR(F1335="Standard domestic 15% (Box 7)",F1335="Import - VAT paid at customs (Box 8)",F1335="Import - Reverse charge (Box 9)"))),"VAT claimed on non-taxable category; ",""))</f>
        <v/>
      </c>
    </row>
    <row r="1336">
      <c r="A1336" s="17" t="n"/>
      <c r="B1336" s="14" t="n"/>
      <c r="C1336" s="14" t="n"/>
      <c r="D1336" s="16" t="n"/>
      <c r="E1336" s="14" t="n"/>
      <c r="F1336" s="14" t="n"/>
      <c r="G1336" s="14" t="n"/>
      <c r="H1336" s="19" t="n"/>
      <c r="I1336" s="19" t="n"/>
      <c r="J1336" s="34">
        <f>IF(A1336="","",H1336+I1336)</f>
        <v/>
      </c>
      <c r="K1336" s="14" t="n"/>
      <c r="L1336" s="14" t="n"/>
      <c r="M1336" s="14" t="n"/>
      <c r="N1336" s="14" t="n"/>
      <c r="O1336" s="20">
        <f>IF(A1336="","",SUMPRODUCT((A1336&gt;=Setup!$C$19:$C$30)*(A1336&lt;=Setup!$D$19:$D$30)*Setup!$A$19:$A$30))</f>
        <v/>
      </c>
      <c r="P1336" s="34">
        <f>IF(A1336="","",IF(OR(F1336="Standard domestic 15% (Box 7)",F1336="Import - VAT paid at customs (Box 8)",F1336="Import - Reverse charge (Box 9)"),ROUND(H1336*Setup!$B$9,2),0))</f>
        <v/>
      </c>
      <c r="Q1336" s="34">
        <f>IF(A1336="","",I1336-P1336)</f>
        <v/>
      </c>
      <c r="R1336" s="34">
        <f>IF(A1336="","",IF(L1336="Yes",I1336,0))</f>
        <v/>
      </c>
      <c r="S1336" s="34">
        <f>IF(A1336="","",IF(AND(L1336="Yes",K1336="Yes",NOT(ISNUMBER(SEARCH("blocked",G1336))),OR(F1336="Standard domestic 15% (Box 7)",F1336="Import - VAT paid at customs (Box 8)",F1336="Import - Reverse charge (Box 9)"),OR(F1336&lt;&gt;"Standard domestic 15% (Box 7)",AND(LEN(D1336)=15,LEFT(D1336,1)="3",RIGHT(D1336,1)="3",ISNUMBER(--D1336)))),I1336,0))</f>
        <v/>
      </c>
      <c r="T1336" s="34">
        <f>IF(A1336="","",R1336-S1336)</f>
        <v/>
      </c>
      <c r="U1336" s="23">
        <f>IF(A1336="","",IF(O1336=0,"Outside audit periods; ","")&amp;IF(F1336="","No VAT category; ","")&amp;IF(ABS(Q1336)&gt;Setup!$B$10,"VAT ≠ 15% × net; ","")&amp;IF(AND(F1336="Standard domestic 15% (Box 7)",NOT(AND(LEN(D1336)=15,LEFT(D1336,1)="3",RIGHT(D1336,1)="3",ISNUMBER(--D1336)))),"Invalid/missing supplier VAT no; ","")&amp;IF(AND(L1336="Yes",K1336&lt;&gt;"Yes"),"VAT claimed without valid tax invoice; ","")&amp;IF(AND(L1336="Yes",ISNUMBER(SEARCH("blocked",G1336))),"Blocked input VAT claimed; ","")&amp;IF(AND(F1336="Import - VAT paid at customs (Box 8)",M1336=""),"Customs declaration no missing; ","")&amp;IF(AND(F1336="Import - Reverse charge (Box 9)",E1336="Saudi Arabia"),"RCM used for a local supplier; ","")&amp;IF(AND(L1336="Yes",NOT(OR(F1336="Standard domestic 15% (Box 7)",F1336="Import - VAT paid at customs (Box 8)",F1336="Import - Reverse charge (Box 9)"))),"VAT claimed on non-taxable category; ",""))</f>
        <v/>
      </c>
    </row>
    <row r="1337">
      <c r="A1337" s="17" t="n"/>
      <c r="B1337" s="14" t="n"/>
      <c r="C1337" s="14" t="n"/>
      <c r="D1337" s="16" t="n"/>
      <c r="E1337" s="14" t="n"/>
      <c r="F1337" s="14" t="n"/>
      <c r="G1337" s="14" t="n"/>
      <c r="H1337" s="19" t="n"/>
      <c r="I1337" s="19" t="n"/>
      <c r="J1337" s="34">
        <f>IF(A1337="","",H1337+I1337)</f>
        <v/>
      </c>
      <c r="K1337" s="14" t="n"/>
      <c r="L1337" s="14" t="n"/>
      <c r="M1337" s="14" t="n"/>
      <c r="N1337" s="14" t="n"/>
      <c r="O1337" s="20">
        <f>IF(A1337="","",SUMPRODUCT((A1337&gt;=Setup!$C$19:$C$30)*(A1337&lt;=Setup!$D$19:$D$30)*Setup!$A$19:$A$30))</f>
        <v/>
      </c>
      <c r="P1337" s="34">
        <f>IF(A1337="","",IF(OR(F1337="Standard domestic 15% (Box 7)",F1337="Import - VAT paid at customs (Box 8)",F1337="Import - Reverse charge (Box 9)"),ROUND(H1337*Setup!$B$9,2),0))</f>
        <v/>
      </c>
      <c r="Q1337" s="34">
        <f>IF(A1337="","",I1337-P1337)</f>
        <v/>
      </c>
      <c r="R1337" s="34">
        <f>IF(A1337="","",IF(L1337="Yes",I1337,0))</f>
        <v/>
      </c>
      <c r="S1337" s="34">
        <f>IF(A1337="","",IF(AND(L1337="Yes",K1337="Yes",NOT(ISNUMBER(SEARCH("blocked",G1337))),OR(F1337="Standard domestic 15% (Box 7)",F1337="Import - VAT paid at customs (Box 8)",F1337="Import - Reverse charge (Box 9)"),OR(F1337&lt;&gt;"Standard domestic 15% (Box 7)",AND(LEN(D1337)=15,LEFT(D1337,1)="3",RIGHT(D1337,1)="3",ISNUMBER(--D1337)))),I1337,0))</f>
        <v/>
      </c>
      <c r="T1337" s="34">
        <f>IF(A1337="","",R1337-S1337)</f>
        <v/>
      </c>
      <c r="U1337" s="23">
        <f>IF(A1337="","",IF(O1337=0,"Outside audit periods; ","")&amp;IF(F1337="","No VAT category; ","")&amp;IF(ABS(Q1337)&gt;Setup!$B$10,"VAT ≠ 15% × net; ","")&amp;IF(AND(F1337="Standard domestic 15% (Box 7)",NOT(AND(LEN(D1337)=15,LEFT(D1337,1)="3",RIGHT(D1337,1)="3",ISNUMBER(--D1337)))),"Invalid/missing supplier VAT no; ","")&amp;IF(AND(L1337="Yes",K1337&lt;&gt;"Yes"),"VAT claimed without valid tax invoice; ","")&amp;IF(AND(L1337="Yes",ISNUMBER(SEARCH("blocked",G1337))),"Blocked input VAT claimed; ","")&amp;IF(AND(F1337="Import - VAT paid at customs (Box 8)",M1337=""),"Customs declaration no missing; ","")&amp;IF(AND(F1337="Import - Reverse charge (Box 9)",E1337="Saudi Arabia"),"RCM used for a local supplier; ","")&amp;IF(AND(L1337="Yes",NOT(OR(F1337="Standard domestic 15% (Box 7)",F1337="Import - VAT paid at customs (Box 8)",F1337="Import - Reverse charge (Box 9)"))),"VAT claimed on non-taxable category; ",""))</f>
        <v/>
      </c>
    </row>
    <row r="1338">
      <c r="A1338" s="17" t="n"/>
      <c r="B1338" s="14" t="n"/>
      <c r="C1338" s="14" t="n"/>
      <c r="D1338" s="16" t="n"/>
      <c r="E1338" s="14" t="n"/>
      <c r="F1338" s="14" t="n"/>
      <c r="G1338" s="14" t="n"/>
      <c r="H1338" s="19" t="n"/>
      <c r="I1338" s="19" t="n"/>
      <c r="J1338" s="34">
        <f>IF(A1338="","",H1338+I1338)</f>
        <v/>
      </c>
      <c r="K1338" s="14" t="n"/>
      <c r="L1338" s="14" t="n"/>
      <c r="M1338" s="14" t="n"/>
      <c r="N1338" s="14" t="n"/>
      <c r="O1338" s="20">
        <f>IF(A1338="","",SUMPRODUCT((A1338&gt;=Setup!$C$19:$C$30)*(A1338&lt;=Setup!$D$19:$D$30)*Setup!$A$19:$A$30))</f>
        <v/>
      </c>
      <c r="P1338" s="34">
        <f>IF(A1338="","",IF(OR(F1338="Standard domestic 15% (Box 7)",F1338="Import - VAT paid at customs (Box 8)",F1338="Import - Reverse charge (Box 9)"),ROUND(H1338*Setup!$B$9,2),0))</f>
        <v/>
      </c>
      <c r="Q1338" s="34">
        <f>IF(A1338="","",I1338-P1338)</f>
        <v/>
      </c>
      <c r="R1338" s="34">
        <f>IF(A1338="","",IF(L1338="Yes",I1338,0))</f>
        <v/>
      </c>
      <c r="S1338" s="34">
        <f>IF(A1338="","",IF(AND(L1338="Yes",K1338="Yes",NOT(ISNUMBER(SEARCH("blocked",G1338))),OR(F1338="Standard domestic 15% (Box 7)",F1338="Import - VAT paid at customs (Box 8)",F1338="Import - Reverse charge (Box 9)"),OR(F1338&lt;&gt;"Standard domestic 15% (Box 7)",AND(LEN(D1338)=15,LEFT(D1338,1)="3",RIGHT(D1338,1)="3",ISNUMBER(--D1338)))),I1338,0))</f>
        <v/>
      </c>
      <c r="T1338" s="34">
        <f>IF(A1338="","",R1338-S1338)</f>
        <v/>
      </c>
      <c r="U1338" s="23">
        <f>IF(A1338="","",IF(O1338=0,"Outside audit periods; ","")&amp;IF(F1338="","No VAT category; ","")&amp;IF(ABS(Q1338)&gt;Setup!$B$10,"VAT ≠ 15% × net; ","")&amp;IF(AND(F1338="Standard domestic 15% (Box 7)",NOT(AND(LEN(D1338)=15,LEFT(D1338,1)="3",RIGHT(D1338,1)="3",ISNUMBER(--D1338)))),"Invalid/missing supplier VAT no; ","")&amp;IF(AND(L1338="Yes",K1338&lt;&gt;"Yes"),"VAT claimed without valid tax invoice; ","")&amp;IF(AND(L1338="Yes",ISNUMBER(SEARCH("blocked",G1338))),"Blocked input VAT claimed; ","")&amp;IF(AND(F1338="Import - VAT paid at customs (Box 8)",M1338=""),"Customs declaration no missing; ","")&amp;IF(AND(F1338="Import - Reverse charge (Box 9)",E1338="Saudi Arabia"),"RCM used for a local supplier; ","")&amp;IF(AND(L1338="Yes",NOT(OR(F1338="Standard domestic 15% (Box 7)",F1338="Import - VAT paid at customs (Box 8)",F1338="Import - Reverse charge (Box 9)"))),"VAT claimed on non-taxable category; ",""))</f>
        <v/>
      </c>
    </row>
    <row r="1339">
      <c r="A1339" s="17" t="n"/>
      <c r="B1339" s="14" t="n"/>
      <c r="C1339" s="14" t="n"/>
      <c r="D1339" s="16" t="n"/>
      <c r="E1339" s="14" t="n"/>
      <c r="F1339" s="14" t="n"/>
      <c r="G1339" s="14" t="n"/>
      <c r="H1339" s="19" t="n"/>
      <c r="I1339" s="19" t="n"/>
      <c r="J1339" s="34">
        <f>IF(A1339="","",H1339+I1339)</f>
        <v/>
      </c>
      <c r="K1339" s="14" t="n"/>
      <c r="L1339" s="14" t="n"/>
      <c r="M1339" s="14" t="n"/>
      <c r="N1339" s="14" t="n"/>
      <c r="O1339" s="20">
        <f>IF(A1339="","",SUMPRODUCT((A1339&gt;=Setup!$C$19:$C$30)*(A1339&lt;=Setup!$D$19:$D$30)*Setup!$A$19:$A$30))</f>
        <v/>
      </c>
      <c r="P1339" s="34">
        <f>IF(A1339="","",IF(OR(F1339="Standard domestic 15% (Box 7)",F1339="Import - VAT paid at customs (Box 8)",F1339="Import - Reverse charge (Box 9)"),ROUND(H1339*Setup!$B$9,2),0))</f>
        <v/>
      </c>
      <c r="Q1339" s="34">
        <f>IF(A1339="","",I1339-P1339)</f>
        <v/>
      </c>
      <c r="R1339" s="34">
        <f>IF(A1339="","",IF(L1339="Yes",I1339,0))</f>
        <v/>
      </c>
      <c r="S1339" s="34">
        <f>IF(A1339="","",IF(AND(L1339="Yes",K1339="Yes",NOT(ISNUMBER(SEARCH("blocked",G1339))),OR(F1339="Standard domestic 15% (Box 7)",F1339="Import - VAT paid at customs (Box 8)",F1339="Import - Reverse charge (Box 9)"),OR(F1339&lt;&gt;"Standard domestic 15% (Box 7)",AND(LEN(D1339)=15,LEFT(D1339,1)="3",RIGHT(D1339,1)="3",ISNUMBER(--D1339)))),I1339,0))</f>
        <v/>
      </c>
      <c r="T1339" s="34">
        <f>IF(A1339="","",R1339-S1339)</f>
        <v/>
      </c>
      <c r="U1339" s="23">
        <f>IF(A1339="","",IF(O1339=0,"Outside audit periods; ","")&amp;IF(F1339="","No VAT category; ","")&amp;IF(ABS(Q1339)&gt;Setup!$B$10,"VAT ≠ 15% × net; ","")&amp;IF(AND(F1339="Standard domestic 15% (Box 7)",NOT(AND(LEN(D1339)=15,LEFT(D1339,1)="3",RIGHT(D1339,1)="3",ISNUMBER(--D1339)))),"Invalid/missing supplier VAT no; ","")&amp;IF(AND(L1339="Yes",K1339&lt;&gt;"Yes"),"VAT claimed without valid tax invoice; ","")&amp;IF(AND(L1339="Yes",ISNUMBER(SEARCH("blocked",G1339))),"Blocked input VAT claimed; ","")&amp;IF(AND(F1339="Import - VAT paid at customs (Box 8)",M1339=""),"Customs declaration no missing; ","")&amp;IF(AND(F1339="Import - Reverse charge (Box 9)",E1339="Saudi Arabia"),"RCM used for a local supplier; ","")&amp;IF(AND(L1339="Yes",NOT(OR(F1339="Standard domestic 15% (Box 7)",F1339="Import - VAT paid at customs (Box 8)",F1339="Import - Reverse charge (Box 9)"))),"VAT claimed on non-taxable category; ",""))</f>
        <v/>
      </c>
    </row>
    <row r="1340">
      <c r="A1340" s="17" t="n"/>
      <c r="B1340" s="14" t="n"/>
      <c r="C1340" s="14" t="n"/>
      <c r="D1340" s="16" t="n"/>
      <c r="E1340" s="14" t="n"/>
      <c r="F1340" s="14" t="n"/>
      <c r="G1340" s="14" t="n"/>
      <c r="H1340" s="19" t="n"/>
      <c r="I1340" s="19" t="n"/>
      <c r="J1340" s="34">
        <f>IF(A1340="","",H1340+I1340)</f>
        <v/>
      </c>
      <c r="K1340" s="14" t="n"/>
      <c r="L1340" s="14" t="n"/>
      <c r="M1340" s="14" t="n"/>
      <c r="N1340" s="14" t="n"/>
      <c r="O1340" s="20">
        <f>IF(A1340="","",SUMPRODUCT((A1340&gt;=Setup!$C$19:$C$30)*(A1340&lt;=Setup!$D$19:$D$30)*Setup!$A$19:$A$30))</f>
        <v/>
      </c>
      <c r="P1340" s="34">
        <f>IF(A1340="","",IF(OR(F1340="Standard domestic 15% (Box 7)",F1340="Import - VAT paid at customs (Box 8)",F1340="Import - Reverse charge (Box 9)"),ROUND(H1340*Setup!$B$9,2),0))</f>
        <v/>
      </c>
      <c r="Q1340" s="34">
        <f>IF(A1340="","",I1340-P1340)</f>
        <v/>
      </c>
      <c r="R1340" s="34">
        <f>IF(A1340="","",IF(L1340="Yes",I1340,0))</f>
        <v/>
      </c>
      <c r="S1340" s="34">
        <f>IF(A1340="","",IF(AND(L1340="Yes",K1340="Yes",NOT(ISNUMBER(SEARCH("blocked",G1340))),OR(F1340="Standard domestic 15% (Box 7)",F1340="Import - VAT paid at customs (Box 8)",F1340="Import - Reverse charge (Box 9)"),OR(F1340&lt;&gt;"Standard domestic 15% (Box 7)",AND(LEN(D1340)=15,LEFT(D1340,1)="3",RIGHT(D1340,1)="3",ISNUMBER(--D1340)))),I1340,0))</f>
        <v/>
      </c>
      <c r="T1340" s="34">
        <f>IF(A1340="","",R1340-S1340)</f>
        <v/>
      </c>
      <c r="U1340" s="23">
        <f>IF(A1340="","",IF(O1340=0,"Outside audit periods; ","")&amp;IF(F1340="","No VAT category; ","")&amp;IF(ABS(Q1340)&gt;Setup!$B$10,"VAT ≠ 15% × net; ","")&amp;IF(AND(F1340="Standard domestic 15% (Box 7)",NOT(AND(LEN(D1340)=15,LEFT(D1340,1)="3",RIGHT(D1340,1)="3",ISNUMBER(--D1340)))),"Invalid/missing supplier VAT no; ","")&amp;IF(AND(L1340="Yes",K1340&lt;&gt;"Yes"),"VAT claimed without valid tax invoice; ","")&amp;IF(AND(L1340="Yes",ISNUMBER(SEARCH("blocked",G1340))),"Blocked input VAT claimed; ","")&amp;IF(AND(F1340="Import - VAT paid at customs (Box 8)",M1340=""),"Customs declaration no missing; ","")&amp;IF(AND(F1340="Import - Reverse charge (Box 9)",E1340="Saudi Arabia"),"RCM used for a local supplier; ","")&amp;IF(AND(L1340="Yes",NOT(OR(F1340="Standard domestic 15% (Box 7)",F1340="Import - VAT paid at customs (Box 8)",F1340="Import - Reverse charge (Box 9)"))),"VAT claimed on non-taxable category; ",""))</f>
        <v/>
      </c>
    </row>
    <row r="1341">
      <c r="A1341" s="17" t="n"/>
      <c r="B1341" s="14" t="n"/>
      <c r="C1341" s="14" t="n"/>
      <c r="D1341" s="16" t="n"/>
      <c r="E1341" s="14" t="n"/>
      <c r="F1341" s="14" t="n"/>
      <c r="G1341" s="14" t="n"/>
      <c r="H1341" s="19" t="n"/>
      <c r="I1341" s="19" t="n"/>
      <c r="J1341" s="34">
        <f>IF(A1341="","",H1341+I1341)</f>
        <v/>
      </c>
      <c r="K1341" s="14" t="n"/>
      <c r="L1341" s="14" t="n"/>
      <c r="M1341" s="14" t="n"/>
      <c r="N1341" s="14" t="n"/>
      <c r="O1341" s="20">
        <f>IF(A1341="","",SUMPRODUCT((A1341&gt;=Setup!$C$19:$C$30)*(A1341&lt;=Setup!$D$19:$D$30)*Setup!$A$19:$A$30))</f>
        <v/>
      </c>
      <c r="P1341" s="34">
        <f>IF(A1341="","",IF(OR(F1341="Standard domestic 15% (Box 7)",F1341="Import - VAT paid at customs (Box 8)",F1341="Import - Reverse charge (Box 9)"),ROUND(H1341*Setup!$B$9,2),0))</f>
        <v/>
      </c>
      <c r="Q1341" s="34">
        <f>IF(A1341="","",I1341-P1341)</f>
        <v/>
      </c>
      <c r="R1341" s="34">
        <f>IF(A1341="","",IF(L1341="Yes",I1341,0))</f>
        <v/>
      </c>
      <c r="S1341" s="34">
        <f>IF(A1341="","",IF(AND(L1341="Yes",K1341="Yes",NOT(ISNUMBER(SEARCH("blocked",G1341))),OR(F1341="Standard domestic 15% (Box 7)",F1341="Import - VAT paid at customs (Box 8)",F1341="Import - Reverse charge (Box 9)"),OR(F1341&lt;&gt;"Standard domestic 15% (Box 7)",AND(LEN(D1341)=15,LEFT(D1341,1)="3",RIGHT(D1341,1)="3",ISNUMBER(--D1341)))),I1341,0))</f>
        <v/>
      </c>
      <c r="T1341" s="34">
        <f>IF(A1341="","",R1341-S1341)</f>
        <v/>
      </c>
      <c r="U1341" s="23">
        <f>IF(A1341="","",IF(O1341=0,"Outside audit periods; ","")&amp;IF(F1341="","No VAT category; ","")&amp;IF(ABS(Q1341)&gt;Setup!$B$10,"VAT ≠ 15% × net; ","")&amp;IF(AND(F1341="Standard domestic 15% (Box 7)",NOT(AND(LEN(D1341)=15,LEFT(D1341,1)="3",RIGHT(D1341,1)="3",ISNUMBER(--D1341)))),"Invalid/missing supplier VAT no; ","")&amp;IF(AND(L1341="Yes",K1341&lt;&gt;"Yes"),"VAT claimed without valid tax invoice; ","")&amp;IF(AND(L1341="Yes",ISNUMBER(SEARCH("blocked",G1341))),"Blocked input VAT claimed; ","")&amp;IF(AND(F1341="Import - VAT paid at customs (Box 8)",M1341=""),"Customs declaration no missing; ","")&amp;IF(AND(F1341="Import - Reverse charge (Box 9)",E1341="Saudi Arabia"),"RCM used for a local supplier; ","")&amp;IF(AND(L1341="Yes",NOT(OR(F1341="Standard domestic 15% (Box 7)",F1341="Import - VAT paid at customs (Box 8)",F1341="Import - Reverse charge (Box 9)"))),"VAT claimed on non-taxable category; ",""))</f>
        <v/>
      </c>
    </row>
    <row r="1342">
      <c r="A1342" s="17" t="n"/>
      <c r="B1342" s="14" t="n"/>
      <c r="C1342" s="14" t="n"/>
      <c r="D1342" s="16" t="n"/>
      <c r="E1342" s="14" t="n"/>
      <c r="F1342" s="14" t="n"/>
      <c r="G1342" s="14" t="n"/>
      <c r="H1342" s="19" t="n"/>
      <c r="I1342" s="19" t="n"/>
      <c r="J1342" s="34">
        <f>IF(A1342="","",H1342+I1342)</f>
        <v/>
      </c>
      <c r="K1342" s="14" t="n"/>
      <c r="L1342" s="14" t="n"/>
      <c r="M1342" s="14" t="n"/>
      <c r="N1342" s="14" t="n"/>
      <c r="O1342" s="20">
        <f>IF(A1342="","",SUMPRODUCT((A1342&gt;=Setup!$C$19:$C$30)*(A1342&lt;=Setup!$D$19:$D$30)*Setup!$A$19:$A$30))</f>
        <v/>
      </c>
      <c r="P1342" s="34">
        <f>IF(A1342="","",IF(OR(F1342="Standard domestic 15% (Box 7)",F1342="Import - VAT paid at customs (Box 8)",F1342="Import - Reverse charge (Box 9)"),ROUND(H1342*Setup!$B$9,2),0))</f>
        <v/>
      </c>
      <c r="Q1342" s="34">
        <f>IF(A1342="","",I1342-P1342)</f>
        <v/>
      </c>
      <c r="R1342" s="34">
        <f>IF(A1342="","",IF(L1342="Yes",I1342,0))</f>
        <v/>
      </c>
      <c r="S1342" s="34">
        <f>IF(A1342="","",IF(AND(L1342="Yes",K1342="Yes",NOT(ISNUMBER(SEARCH("blocked",G1342))),OR(F1342="Standard domestic 15% (Box 7)",F1342="Import - VAT paid at customs (Box 8)",F1342="Import - Reverse charge (Box 9)"),OR(F1342&lt;&gt;"Standard domestic 15% (Box 7)",AND(LEN(D1342)=15,LEFT(D1342,1)="3",RIGHT(D1342,1)="3",ISNUMBER(--D1342)))),I1342,0))</f>
        <v/>
      </c>
      <c r="T1342" s="34">
        <f>IF(A1342="","",R1342-S1342)</f>
        <v/>
      </c>
      <c r="U1342" s="23">
        <f>IF(A1342="","",IF(O1342=0,"Outside audit periods; ","")&amp;IF(F1342="","No VAT category; ","")&amp;IF(ABS(Q1342)&gt;Setup!$B$10,"VAT ≠ 15% × net; ","")&amp;IF(AND(F1342="Standard domestic 15% (Box 7)",NOT(AND(LEN(D1342)=15,LEFT(D1342,1)="3",RIGHT(D1342,1)="3",ISNUMBER(--D1342)))),"Invalid/missing supplier VAT no; ","")&amp;IF(AND(L1342="Yes",K1342&lt;&gt;"Yes"),"VAT claimed without valid tax invoice; ","")&amp;IF(AND(L1342="Yes",ISNUMBER(SEARCH("blocked",G1342))),"Blocked input VAT claimed; ","")&amp;IF(AND(F1342="Import - VAT paid at customs (Box 8)",M1342=""),"Customs declaration no missing; ","")&amp;IF(AND(F1342="Import - Reverse charge (Box 9)",E1342="Saudi Arabia"),"RCM used for a local supplier; ","")&amp;IF(AND(L1342="Yes",NOT(OR(F1342="Standard domestic 15% (Box 7)",F1342="Import - VAT paid at customs (Box 8)",F1342="Import - Reverse charge (Box 9)"))),"VAT claimed on non-taxable category; ",""))</f>
        <v/>
      </c>
    </row>
    <row r="1343">
      <c r="A1343" s="17" t="n"/>
      <c r="B1343" s="14" t="n"/>
      <c r="C1343" s="14" t="n"/>
      <c r="D1343" s="16" t="n"/>
      <c r="E1343" s="14" t="n"/>
      <c r="F1343" s="14" t="n"/>
      <c r="G1343" s="14" t="n"/>
      <c r="H1343" s="19" t="n"/>
      <c r="I1343" s="19" t="n"/>
      <c r="J1343" s="34">
        <f>IF(A1343="","",H1343+I1343)</f>
        <v/>
      </c>
      <c r="K1343" s="14" t="n"/>
      <c r="L1343" s="14" t="n"/>
      <c r="M1343" s="14" t="n"/>
      <c r="N1343" s="14" t="n"/>
      <c r="O1343" s="20">
        <f>IF(A1343="","",SUMPRODUCT((A1343&gt;=Setup!$C$19:$C$30)*(A1343&lt;=Setup!$D$19:$D$30)*Setup!$A$19:$A$30))</f>
        <v/>
      </c>
      <c r="P1343" s="34">
        <f>IF(A1343="","",IF(OR(F1343="Standard domestic 15% (Box 7)",F1343="Import - VAT paid at customs (Box 8)",F1343="Import - Reverse charge (Box 9)"),ROUND(H1343*Setup!$B$9,2),0))</f>
        <v/>
      </c>
      <c r="Q1343" s="34">
        <f>IF(A1343="","",I1343-P1343)</f>
        <v/>
      </c>
      <c r="R1343" s="34">
        <f>IF(A1343="","",IF(L1343="Yes",I1343,0))</f>
        <v/>
      </c>
      <c r="S1343" s="34">
        <f>IF(A1343="","",IF(AND(L1343="Yes",K1343="Yes",NOT(ISNUMBER(SEARCH("blocked",G1343))),OR(F1343="Standard domestic 15% (Box 7)",F1343="Import - VAT paid at customs (Box 8)",F1343="Import - Reverse charge (Box 9)"),OR(F1343&lt;&gt;"Standard domestic 15% (Box 7)",AND(LEN(D1343)=15,LEFT(D1343,1)="3",RIGHT(D1343,1)="3",ISNUMBER(--D1343)))),I1343,0))</f>
        <v/>
      </c>
      <c r="T1343" s="34">
        <f>IF(A1343="","",R1343-S1343)</f>
        <v/>
      </c>
      <c r="U1343" s="23">
        <f>IF(A1343="","",IF(O1343=0,"Outside audit periods; ","")&amp;IF(F1343="","No VAT category; ","")&amp;IF(ABS(Q1343)&gt;Setup!$B$10,"VAT ≠ 15% × net; ","")&amp;IF(AND(F1343="Standard domestic 15% (Box 7)",NOT(AND(LEN(D1343)=15,LEFT(D1343,1)="3",RIGHT(D1343,1)="3",ISNUMBER(--D1343)))),"Invalid/missing supplier VAT no; ","")&amp;IF(AND(L1343="Yes",K1343&lt;&gt;"Yes"),"VAT claimed without valid tax invoice; ","")&amp;IF(AND(L1343="Yes",ISNUMBER(SEARCH("blocked",G1343))),"Blocked input VAT claimed; ","")&amp;IF(AND(F1343="Import - VAT paid at customs (Box 8)",M1343=""),"Customs declaration no missing; ","")&amp;IF(AND(F1343="Import - Reverse charge (Box 9)",E1343="Saudi Arabia"),"RCM used for a local supplier; ","")&amp;IF(AND(L1343="Yes",NOT(OR(F1343="Standard domestic 15% (Box 7)",F1343="Import - VAT paid at customs (Box 8)",F1343="Import - Reverse charge (Box 9)"))),"VAT claimed on non-taxable category; ",""))</f>
        <v/>
      </c>
    </row>
    <row r="1344">
      <c r="A1344" s="17" t="n"/>
      <c r="B1344" s="14" t="n"/>
      <c r="C1344" s="14" t="n"/>
      <c r="D1344" s="16" t="n"/>
      <c r="E1344" s="14" t="n"/>
      <c r="F1344" s="14" t="n"/>
      <c r="G1344" s="14" t="n"/>
      <c r="H1344" s="19" t="n"/>
      <c r="I1344" s="19" t="n"/>
      <c r="J1344" s="34">
        <f>IF(A1344="","",H1344+I1344)</f>
        <v/>
      </c>
      <c r="K1344" s="14" t="n"/>
      <c r="L1344" s="14" t="n"/>
      <c r="M1344" s="14" t="n"/>
      <c r="N1344" s="14" t="n"/>
      <c r="O1344" s="20">
        <f>IF(A1344="","",SUMPRODUCT((A1344&gt;=Setup!$C$19:$C$30)*(A1344&lt;=Setup!$D$19:$D$30)*Setup!$A$19:$A$30))</f>
        <v/>
      </c>
      <c r="P1344" s="34">
        <f>IF(A1344="","",IF(OR(F1344="Standard domestic 15% (Box 7)",F1344="Import - VAT paid at customs (Box 8)",F1344="Import - Reverse charge (Box 9)"),ROUND(H1344*Setup!$B$9,2),0))</f>
        <v/>
      </c>
      <c r="Q1344" s="34">
        <f>IF(A1344="","",I1344-P1344)</f>
        <v/>
      </c>
      <c r="R1344" s="34">
        <f>IF(A1344="","",IF(L1344="Yes",I1344,0))</f>
        <v/>
      </c>
      <c r="S1344" s="34">
        <f>IF(A1344="","",IF(AND(L1344="Yes",K1344="Yes",NOT(ISNUMBER(SEARCH("blocked",G1344))),OR(F1344="Standard domestic 15% (Box 7)",F1344="Import - VAT paid at customs (Box 8)",F1344="Import - Reverse charge (Box 9)"),OR(F1344&lt;&gt;"Standard domestic 15% (Box 7)",AND(LEN(D1344)=15,LEFT(D1344,1)="3",RIGHT(D1344,1)="3",ISNUMBER(--D1344)))),I1344,0))</f>
        <v/>
      </c>
      <c r="T1344" s="34">
        <f>IF(A1344="","",R1344-S1344)</f>
        <v/>
      </c>
      <c r="U1344" s="23">
        <f>IF(A1344="","",IF(O1344=0,"Outside audit periods; ","")&amp;IF(F1344="","No VAT category; ","")&amp;IF(ABS(Q1344)&gt;Setup!$B$10,"VAT ≠ 15% × net; ","")&amp;IF(AND(F1344="Standard domestic 15% (Box 7)",NOT(AND(LEN(D1344)=15,LEFT(D1344,1)="3",RIGHT(D1344,1)="3",ISNUMBER(--D1344)))),"Invalid/missing supplier VAT no; ","")&amp;IF(AND(L1344="Yes",K1344&lt;&gt;"Yes"),"VAT claimed without valid tax invoice; ","")&amp;IF(AND(L1344="Yes",ISNUMBER(SEARCH("blocked",G1344))),"Blocked input VAT claimed; ","")&amp;IF(AND(F1344="Import - VAT paid at customs (Box 8)",M1344=""),"Customs declaration no missing; ","")&amp;IF(AND(F1344="Import - Reverse charge (Box 9)",E1344="Saudi Arabia"),"RCM used for a local supplier; ","")&amp;IF(AND(L1344="Yes",NOT(OR(F1344="Standard domestic 15% (Box 7)",F1344="Import - VAT paid at customs (Box 8)",F1344="Import - Reverse charge (Box 9)"))),"VAT claimed on non-taxable category; ",""))</f>
        <v/>
      </c>
    </row>
    <row r="1345">
      <c r="A1345" s="17" t="n"/>
      <c r="B1345" s="14" t="n"/>
      <c r="C1345" s="14" t="n"/>
      <c r="D1345" s="16" t="n"/>
      <c r="E1345" s="14" t="n"/>
      <c r="F1345" s="14" t="n"/>
      <c r="G1345" s="14" t="n"/>
      <c r="H1345" s="19" t="n"/>
      <c r="I1345" s="19" t="n"/>
      <c r="J1345" s="34">
        <f>IF(A1345="","",H1345+I1345)</f>
        <v/>
      </c>
      <c r="K1345" s="14" t="n"/>
      <c r="L1345" s="14" t="n"/>
      <c r="M1345" s="14" t="n"/>
      <c r="N1345" s="14" t="n"/>
      <c r="O1345" s="20">
        <f>IF(A1345="","",SUMPRODUCT((A1345&gt;=Setup!$C$19:$C$30)*(A1345&lt;=Setup!$D$19:$D$30)*Setup!$A$19:$A$30))</f>
        <v/>
      </c>
      <c r="P1345" s="34">
        <f>IF(A1345="","",IF(OR(F1345="Standard domestic 15% (Box 7)",F1345="Import - VAT paid at customs (Box 8)",F1345="Import - Reverse charge (Box 9)"),ROUND(H1345*Setup!$B$9,2),0))</f>
        <v/>
      </c>
      <c r="Q1345" s="34">
        <f>IF(A1345="","",I1345-P1345)</f>
        <v/>
      </c>
      <c r="R1345" s="34">
        <f>IF(A1345="","",IF(L1345="Yes",I1345,0))</f>
        <v/>
      </c>
      <c r="S1345" s="34">
        <f>IF(A1345="","",IF(AND(L1345="Yes",K1345="Yes",NOT(ISNUMBER(SEARCH("blocked",G1345))),OR(F1345="Standard domestic 15% (Box 7)",F1345="Import - VAT paid at customs (Box 8)",F1345="Import - Reverse charge (Box 9)"),OR(F1345&lt;&gt;"Standard domestic 15% (Box 7)",AND(LEN(D1345)=15,LEFT(D1345,1)="3",RIGHT(D1345,1)="3",ISNUMBER(--D1345)))),I1345,0))</f>
        <v/>
      </c>
      <c r="T1345" s="34">
        <f>IF(A1345="","",R1345-S1345)</f>
        <v/>
      </c>
      <c r="U1345" s="23">
        <f>IF(A1345="","",IF(O1345=0,"Outside audit periods; ","")&amp;IF(F1345="","No VAT category; ","")&amp;IF(ABS(Q1345)&gt;Setup!$B$10,"VAT ≠ 15% × net; ","")&amp;IF(AND(F1345="Standard domestic 15% (Box 7)",NOT(AND(LEN(D1345)=15,LEFT(D1345,1)="3",RIGHT(D1345,1)="3",ISNUMBER(--D1345)))),"Invalid/missing supplier VAT no; ","")&amp;IF(AND(L1345="Yes",K1345&lt;&gt;"Yes"),"VAT claimed without valid tax invoice; ","")&amp;IF(AND(L1345="Yes",ISNUMBER(SEARCH("blocked",G1345))),"Blocked input VAT claimed; ","")&amp;IF(AND(F1345="Import - VAT paid at customs (Box 8)",M1345=""),"Customs declaration no missing; ","")&amp;IF(AND(F1345="Import - Reverse charge (Box 9)",E1345="Saudi Arabia"),"RCM used for a local supplier; ","")&amp;IF(AND(L1345="Yes",NOT(OR(F1345="Standard domestic 15% (Box 7)",F1345="Import - VAT paid at customs (Box 8)",F1345="Import - Reverse charge (Box 9)"))),"VAT claimed on non-taxable category; ",""))</f>
        <v/>
      </c>
    </row>
    <row r="1346">
      <c r="A1346" s="17" t="n"/>
      <c r="B1346" s="14" t="n"/>
      <c r="C1346" s="14" t="n"/>
      <c r="D1346" s="16" t="n"/>
      <c r="E1346" s="14" t="n"/>
      <c r="F1346" s="14" t="n"/>
      <c r="G1346" s="14" t="n"/>
      <c r="H1346" s="19" t="n"/>
      <c r="I1346" s="19" t="n"/>
      <c r="J1346" s="34">
        <f>IF(A1346="","",H1346+I1346)</f>
        <v/>
      </c>
      <c r="K1346" s="14" t="n"/>
      <c r="L1346" s="14" t="n"/>
      <c r="M1346" s="14" t="n"/>
      <c r="N1346" s="14" t="n"/>
      <c r="O1346" s="20">
        <f>IF(A1346="","",SUMPRODUCT((A1346&gt;=Setup!$C$19:$C$30)*(A1346&lt;=Setup!$D$19:$D$30)*Setup!$A$19:$A$30))</f>
        <v/>
      </c>
      <c r="P1346" s="34">
        <f>IF(A1346="","",IF(OR(F1346="Standard domestic 15% (Box 7)",F1346="Import - VAT paid at customs (Box 8)",F1346="Import - Reverse charge (Box 9)"),ROUND(H1346*Setup!$B$9,2),0))</f>
        <v/>
      </c>
      <c r="Q1346" s="34">
        <f>IF(A1346="","",I1346-P1346)</f>
        <v/>
      </c>
      <c r="R1346" s="34">
        <f>IF(A1346="","",IF(L1346="Yes",I1346,0))</f>
        <v/>
      </c>
      <c r="S1346" s="34">
        <f>IF(A1346="","",IF(AND(L1346="Yes",K1346="Yes",NOT(ISNUMBER(SEARCH("blocked",G1346))),OR(F1346="Standard domestic 15% (Box 7)",F1346="Import - VAT paid at customs (Box 8)",F1346="Import - Reverse charge (Box 9)"),OR(F1346&lt;&gt;"Standard domestic 15% (Box 7)",AND(LEN(D1346)=15,LEFT(D1346,1)="3",RIGHT(D1346,1)="3",ISNUMBER(--D1346)))),I1346,0))</f>
        <v/>
      </c>
      <c r="T1346" s="34">
        <f>IF(A1346="","",R1346-S1346)</f>
        <v/>
      </c>
      <c r="U1346" s="23">
        <f>IF(A1346="","",IF(O1346=0,"Outside audit periods; ","")&amp;IF(F1346="","No VAT category; ","")&amp;IF(ABS(Q1346)&gt;Setup!$B$10,"VAT ≠ 15% × net; ","")&amp;IF(AND(F1346="Standard domestic 15% (Box 7)",NOT(AND(LEN(D1346)=15,LEFT(D1346,1)="3",RIGHT(D1346,1)="3",ISNUMBER(--D1346)))),"Invalid/missing supplier VAT no; ","")&amp;IF(AND(L1346="Yes",K1346&lt;&gt;"Yes"),"VAT claimed without valid tax invoice; ","")&amp;IF(AND(L1346="Yes",ISNUMBER(SEARCH("blocked",G1346))),"Blocked input VAT claimed; ","")&amp;IF(AND(F1346="Import - VAT paid at customs (Box 8)",M1346=""),"Customs declaration no missing; ","")&amp;IF(AND(F1346="Import - Reverse charge (Box 9)",E1346="Saudi Arabia"),"RCM used for a local supplier; ","")&amp;IF(AND(L1346="Yes",NOT(OR(F1346="Standard domestic 15% (Box 7)",F1346="Import - VAT paid at customs (Box 8)",F1346="Import - Reverse charge (Box 9)"))),"VAT claimed on non-taxable category; ",""))</f>
        <v/>
      </c>
    </row>
    <row r="1347">
      <c r="A1347" s="17" t="n"/>
      <c r="B1347" s="14" t="n"/>
      <c r="C1347" s="14" t="n"/>
      <c r="D1347" s="16" t="n"/>
      <c r="E1347" s="14" t="n"/>
      <c r="F1347" s="14" t="n"/>
      <c r="G1347" s="14" t="n"/>
      <c r="H1347" s="19" t="n"/>
      <c r="I1347" s="19" t="n"/>
      <c r="J1347" s="34">
        <f>IF(A1347="","",H1347+I1347)</f>
        <v/>
      </c>
      <c r="K1347" s="14" t="n"/>
      <c r="L1347" s="14" t="n"/>
      <c r="M1347" s="14" t="n"/>
      <c r="N1347" s="14" t="n"/>
      <c r="O1347" s="20">
        <f>IF(A1347="","",SUMPRODUCT((A1347&gt;=Setup!$C$19:$C$30)*(A1347&lt;=Setup!$D$19:$D$30)*Setup!$A$19:$A$30))</f>
        <v/>
      </c>
      <c r="P1347" s="34">
        <f>IF(A1347="","",IF(OR(F1347="Standard domestic 15% (Box 7)",F1347="Import - VAT paid at customs (Box 8)",F1347="Import - Reverse charge (Box 9)"),ROUND(H1347*Setup!$B$9,2),0))</f>
        <v/>
      </c>
      <c r="Q1347" s="34">
        <f>IF(A1347="","",I1347-P1347)</f>
        <v/>
      </c>
      <c r="R1347" s="34">
        <f>IF(A1347="","",IF(L1347="Yes",I1347,0))</f>
        <v/>
      </c>
      <c r="S1347" s="34">
        <f>IF(A1347="","",IF(AND(L1347="Yes",K1347="Yes",NOT(ISNUMBER(SEARCH("blocked",G1347))),OR(F1347="Standard domestic 15% (Box 7)",F1347="Import - VAT paid at customs (Box 8)",F1347="Import - Reverse charge (Box 9)"),OR(F1347&lt;&gt;"Standard domestic 15% (Box 7)",AND(LEN(D1347)=15,LEFT(D1347,1)="3",RIGHT(D1347,1)="3",ISNUMBER(--D1347)))),I1347,0))</f>
        <v/>
      </c>
      <c r="T1347" s="34">
        <f>IF(A1347="","",R1347-S1347)</f>
        <v/>
      </c>
      <c r="U1347" s="23">
        <f>IF(A1347="","",IF(O1347=0,"Outside audit periods; ","")&amp;IF(F1347="","No VAT category; ","")&amp;IF(ABS(Q1347)&gt;Setup!$B$10,"VAT ≠ 15% × net; ","")&amp;IF(AND(F1347="Standard domestic 15% (Box 7)",NOT(AND(LEN(D1347)=15,LEFT(D1347,1)="3",RIGHT(D1347,1)="3",ISNUMBER(--D1347)))),"Invalid/missing supplier VAT no; ","")&amp;IF(AND(L1347="Yes",K1347&lt;&gt;"Yes"),"VAT claimed without valid tax invoice; ","")&amp;IF(AND(L1347="Yes",ISNUMBER(SEARCH("blocked",G1347))),"Blocked input VAT claimed; ","")&amp;IF(AND(F1347="Import - VAT paid at customs (Box 8)",M1347=""),"Customs declaration no missing; ","")&amp;IF(AND(F1347="Import - Reverse charge (Box 9)",E1347="Saudi Arabia"),"RCM used for a local supplier; ","")&amp;IF(AND(L1347="Yes",NOT(OR(F1347="Standard domestic 15% (Box 7)",F1347="Import - VAT paid at customs (Box 8)",F1347="Import - Reverse charge (Box 9)"))),"VAT claimed on non-taxable category; ",""))</f>
        <v/>
      </c>
    </row>
    <row r="1348">
      <c r="A1348" s="17" t="n"/>
      <c r="B1348" s="14" t="n"/>
      <c r="C1348" s="14" t="n"/>
      <c r="D1348" s="16" t="n"/>
      <c r="E1348" s="14" t="n"/>
      <c r="F1348" s="14" t="n"/>
      <c r="G1348" s="14" t="n"/>
      <c r="H1348" s="19" t="n"/>
      <c r="I1348" s="19" t="n"/>
      <c r="J1348" s="34">
        <f>IF(A1348="","",H1348+I1348)</f>
        <v/>
      </c>
      <c r="K1348" s="14" t="n"/>
      <c r="L1348" s="14" t="n"/>
      <c r="M1348" s="14" t="n"/>
      <c r="N1348" s="14" t="n"/>
      <c r="O1348" s="20">
        <f>IF(A1348="","",SUMPRODUCT((A1348&gt;=Setup!$C$19:$C$30)*(A1348&lt;=Setup!$D$19:$D$30)*Setup!$A$19:$A$30))</f>
        <v/>
      </c>
      <c r="P1348" s="34">
        <f>IF(A1348="","",IF(OR(F1348="Standard domestic 15% (Box 7)",F1348="Import - VAT paid at customs (Box 8)",F1348="Import - Reverse charge (Box 9)"),ROUND(H1348*Setup!$B$9,2),0))</f>
        <v/>
      </c>
      <c r="Q1348" s="34">
        <f>IF(A1348="","",I1348-P1348)</f>
        <v/>
      </c>
      <c r="R1348" s="34">
        <f>IF(A1348="","",IF(L1348="Yes",I1348,0))</f>
        <v/>
      </c>
      <c r="S1348" s="34">
        <f>IF(A1348="","",IF(AND(L1348="Yes",K1348="Yes",NOT(ISNUMBER(SEARCH("blocked",G1348))),OR(F1348="Standard domestic 15% (Box 7)",F1348="Import - VAT paid at customs (Box 8)",F1348="Import - Reverse charge (Box 9)"),OR(F1348&lt;&gt;"Standard domestic 15% (Box 7)",AND(LEN(D1348)=15,LEFT(D1348,1)="3",RIGHT(D1348,1)="3",ISNUMBER(--D1348)))),I1348,0))</f>
        <v/>
      </c>
      <c r="T1348" s="34">
        <f>IF(A1348="","",R1348-S1348)</f>
        <v/>
      </c>
      <c r="U1348" s="23">
        <f>IF(A1348="","",IF(O1348=0,"Outside audit periods; ","")&amp;IF(F1348="","No VAT category; ","")&amp;IF(ABS(Q1348)&gt;Setup!$B$10,"VAT ≠ 15% × net; ","")&amp;IF(AND(F1348="Standard domestic 15% (Box 7)",NOT(AND(LEN(D1348)=15,LEFT(D1348,1)="3",RIGHT(D1348,1)="3",ISNUMBER(--D1348)))),"Invalid/missing supplier VAT no; ","")&amp;IF(AND(L1348="Yes",K1348&lt;&gt;"Yes"),"VAT claimed without valid tax invoice; ","")&amp;IF(AND(L1348="Yes",ISNUMBER(SEARCH("blocked",G1348))),"Blocked input VAT claimed; ","")&amp;IF(AND(F1348="Import - VAT paid at customs (Box 8)",M1348=""),"Customs declaration no missing; ","")&amp;IF(AND(F1348="Import - Reverse charge (Box 9)",E1348="Saudi Arabia"),"RCM used for a local supplier; ","")&amp;IF(AND(L1348="Yes",NOT(OR(F1348="Standard domestic 15% (Box 7)",F1348="Import - VAT paid at customs (Box 8)",F1348="Import - Reverse charge (Box 9)"))),"VAT claimed on non-taxable category; ",""))</f>
        <v/>
      </c>
    </row>
    <row r="1349">
      <c r="A1349" s="17" t="n"/>
      <c r="B1349" s="14" t="n"/>
      <c r="C1349" s="14" t="n"/>
      <c r="D1349" s="16" t="n"/>
      <c r="E1349" s="14" t="n"/>
      <c r="F1349" s="14" t="n"/>
      <c r="G1349" s="14" t="n"/>
      <c r="H1349" s="19" t="n"/>
      <c r="I1349" s="19" t="n"/>
      <c r="J1349" s="34">
        <f>IF(A1349="","",H1349+I1349)</f>
        <v/>
      </c>
      <c r="K1349" s="14" t="n"/>
      <c r="L1349" s="14" t="n"/>
      <c r="M1349" s="14" t="n"/>
      <c r="N1349" s="14" t="n"/>
      <c r="O1349" s="20">
        <f>IF(A1349="","",SUMPRODUCT((A1349&gt;=Setup!$C$19:$C$30)*(A1349&lt;=Setup!$D$19:$D$30)*Setup!$A$19:$A$30))</f>
        <v/>
      </c>
      <c r="P1349" s="34">
        <f>IF(A1349="","",IF(OR(F1349="Standard domestic 15% (Box 7)",F1349="Import - VAT paid at customs (Box 8)",F1349="Import - Reverse charge (Box 9)"),ROUND(H1349*Setup!$B$9,2),0))</f>
        <v/>
      </c>
      <c r="Q1349" s="34">
        <f>IF(A1349="","",I1349-P1349)</f>
        <v/>
      </c>
      <c r="R1349" s="34">
        <f>IF(A1349="","",IF(L1349="Yes",I1349,0))</f>
        <v/>
      </c>
      <c r="S1349" s="34">
        <f>IF(A1349="","",IF(AND(L1349="Yes",K1349="Yes",NOT(ISNUMBER(SEARCH("blocked",G1349))),OR(F1349="Standard domestic 15% (Box 7)",F1349="Import - VAT paid at customs (Box 8)",F1349="Import - Reverse charge (Box 9)"),OR(F1349&lt;&gt;"Standard domestic 15% (Box 7)",AND(LEN(D1349)=15,LEFT(D1349,1)="3",RIGHT(D1349,1)="3",ISNUMBER(--D1349)))),I1349,0))</f>
        <v/>
      </c>
      <c r="T1349" s="34">
        <f>IF(A1349="","",R1349-S1349)</f>
        <v/>
      </c>
      <c r="U1349" s="23">
        <f>IF(A1349="","",IF(O1349=0,"Outside audit periods; ","")&amp;IF(F1349="","No VAT category; ","")&amp;IF(ABS(Q1349)&gt;Setup!$B$10,"VAT ≠ 15% × net; ","")&amp;IF(AND(F1349="Standard domestic 15% (Box 7)",NOT(AND(LEN(D1349)=15,LEFT(D1349,1)="3",RIGHT(D1349,1)="3",ISNUMBER(--D1349)))),"Invalid/missing supplier VAT no; ","")&amp;IF(AND(L1349="Yes",K1349&lt;&gt;"Yes"),"VAT claimed without valid tax invoice; ","")&amp;IF(AND(L1349="Yes",ISNUMBER(SEARCH("blocked",G1349))),"Blocked input VAT claimed; ","")&amp;IF(AND(F1349="Import - VAT paid at customs (Box 8)",M1349=""),"Customs declaration no missing; ","")&amp;IF(AND(F1349="Import - Reverse charge (Box 9)",E1349="Saudi Arabia"),"RCM used for a local supplier; ","")&amp;IF(AND(L1349="Yes",NOT(OR(F1349="Standard domestic 15% (Box 7)",F1349="Import - VAT paid at customs (Box 8)",F1349="Import - Reverse charge (Box 9)"))),"VAT claimed on non-taxable category; ",""))</f>
        <v/>
      </c>
    </row>
    <row r="1350">
      <c r="A1350" s="17" t="n"/>
      <c r="B1350" s="14" t="n"/>
      <c r="C1350" s="14" t="n"/>
      <c r="D1350" s="16" t="n"/>
      <c r="E1350" s="14" t="n"/>
      <c r="F1350" s="14" t="n"/>
      <c r="G1350" s="14" t="n"/>
      <c r="H1350" s="19" t="n"/>
      <c r="I1350" s="19" t="n"/>
      <c r="J1350" s="34">
        <f>IF(A1350="","",H1350+I1350)</f>
        <v/>
      </c>
      <c r="K1350" s="14" t="n"/>
      <c r="L1350" s="14" t="n"/>
      <c r="M1350" s="14" t="n"/>
      <c r="N1350" s="14" t="n"/>
      <c r="O1350" s="20">
        <f>IF(A1350="","",SUMPRODUCT((A1350&gt;=Setup!$C$19:$C$30)*(A1350&lt;=Setup!$D$19:$D$30)*Setup!$A$19:$A$30))</f>
        <v/>
      </c>
      <c r="P1350" s="34">
        <f>IF(A1350="","",IF(OR(F1350="Standard domestic 15% (Box 7)",F1350="Import - VAT paid at customs (Box 8)",F1350="Import - Reverse charge (Box 9)"),ROUND(H1350*Setup!$B$9,2),0))</f>
        <v/>
      </c>
      <c r="Q1350" s="34">
        <f>IF(A1350="","",I1350-P1350)</f>
        <v/>
      </c>
      <c r="R1350" s="34">
        <f>IF(A1350="","",IF(L1350="Yes",I1350,0))</f>
        <v/>
      </c>
      <c r="S1350" s="34">
        <f>IF(A1350="","",IF(AND(L1350="Yes",K1350="Yes",NOT(ISNUMBER(SEARCH("blocked",G1350))),OR(F1350="Standard domestic 15% (Box 7)",F1350="Import - VAT paid at customs (Box 8)",F1350="Import - Reverse charge (Box 9)"),OR(F1350&lt;&gt;"Standard domestic 15% (Box 7)",AND(LEN(D1350)=15,LEFT(D1350,1)="3",RIGHT(D1350,1)="3",ISNUMBER(--D1350)))),I1350,0))</f>
        <v/>
      </c>
      <c r="T1350" s="34">
        <f>IF(A1350="","",R1350-S1350)</f>
        <v/>
      </c>
      <c r="U1350" s="23">
        <f>IF(A1350="","",IF(O1350=0,"Outside audit periods; ","")&amp;IF(F1350="","No VAT category; ","")&amp;IF(ABS(Q1350)&gt;Setup!$B$10,"VAT ≠ 15% × net; ","")&amp;IF(AND(F1350="Standard domestic 15% (Box 7)",NOT(AND(LEN(D1350)=15,LEFT(D1350,1)="3",RIGHT(D1350,1)="3",ISNUMBER(--D1350)))),"Invalid/missing supplier VAT no; ","")&amp;IF(AND(L1350="Yes",K1350&lt;&gt;"Yes"),"VAT claimed without valid tax invoice; ","")&amp;IF(AND(L1350="Yes",ISNUMBER(SEARCH("blocked",G1350))),"Blocked input VAT claimed; ","")&amp;IF(AND(F1350="Import - VAT paid at customs (Box 8)",M1350=""),"Customs declaration no missing; ","")&amp;IF(AND(F1350="Import - Reverse charge (Box 9)",E1350="Saudi Arabia"),"RCM used for a local supplier; ","")&amp;IF(AND(L1350="Yes",NOT(OR(F1350="Standard domestic 15% (Box 7)",F1350="Import - VAT paid at customs (Box 8)",F1350="Import - Reverse charge (Box 9)"))),"VAT claimed on non-taxable category; ",""))</f>
        <v/>
      </c>
    </row>
    <row r="1351">
      <c r="A1351" s="17" t="n"/>
      <c r="B1351" s="14" t="n"/>
      <c r="C1351" s="14" t="n"/>
      <c r="D1351" s="16" t="n"/>
      <c r="E1351" s="14" t="n"/>
      <c r="F1351" s="14" t="n"/>
      <c r="G1351" s="14" t="n"/>
      <c r="H1351" s="19" t="n"/>
      <c r="I1351" s="19" t="n"/>
      <c r="J1351" s="34">
        <f>IF(A1351="","",H1351+I1351)</f>
        <v/>
      </c>
      <c r="K1351" s="14" t="n"/>
      <c r="L1351" s="14" t="n"/>
      <c r="M1351" s="14" t="n"/>
      <c r="N1351" s="14" t="n"/>
      <c r="O1351" s="20">
        <f>IF(A1351="","",SUMPRODUCT((A1351&gt;=Setup!$C$19:$C$30)*(A1351&lt;=Setup!$D$19:$D$30)*Setup!$A$19:$A$30))</f>
        <v/>
      </c>
      <c r="P1351" s="34">
        <f>IF(A1351="","",IF(OR(F1351="Standard domestic 15% (Box 7)",F1351="Import - VAT paid at customs (Box 8)",F1351="Import - Reverse charge (Box 9)"),ROUND(H1351*Setup!$B$9,2),0))</f>
        <v/>
      </c>
      <c r="Q1351" s="34">
        <f>IF(A1351="","",I1351-P1351)</f>
        <v/>
      </c>
      <c r="R1351" s="34">
        <f>IF(A1351="","",IF(L1351="Yes",I1351,0))</f>
        <v/>
      </c>
      <c r="S1351" s="34">
        <f>IF(A1351="","",IF(AND(L1351="Yes",K1351="Yes",NOT(ISNUMBER(SEARCH("blocked",G1351))),OR(F1351="Standard domestic 15% (Box 7)",F1351="Import - VAT paid at customs (Box 8)",F1351="Import - Reverse charge (Box 9)"),OR(F1351&lt;&gt;"Standard domestic 15% (Box 7)",AND(LEN(D1351)=15,LEFT(D1351,1)="3",RIGHT(D1351,1)="3",ISNUMBER(--D1351)))),I1351,0))</f>
        <v/>
      </c>
      <c r="T1351" s="34">
        <f>IF(A1351="","",R1351-S1351)</f>
        <v/>
      </c>
      <c r="U1351" s="23">
        <f>IF(A1351="","",IF(O1351=0,"Outside audit periods; ","")&amp;IF(F1351="","No VAT category; ","")&amp;IF(ABS(Q1351)&gt;Setup!$B$10,"VAT ≠ 15% × net; ","")&amp;IF(AND(F1351="Standard domestic 15% (Box 7)",NOT(AND(LEN(D1351)=15,LEFT(D1351,1)="3",RIGHT(D1351,1)="3",ISNUMBER(--D1351)))),"Invalid/missing supplier VAT no; ","")&amp;IF(AND(L1351="Yes",K1351&lt;&gt;"Yes"),"VAT claimed without valid tax invoice; ","")&amp;IF(AND(L1351="Yes",ISNUMBER(SEARCH("blocked",G1351))),"Blocked input VAT claimed; ","")&amp;IF(AND(F1351="Import - VAT paid at customs (Box 8)",M1351=""),"Customs declaration no missing; ","")&amp;IF(AND(F1351="Import - Reverse charge (Box 9)",E1351="Saudi Arabia"),"RCM used for a local supplier; ","")&amp;IF(AND(L1351="Yes",NOT(OR(F1351="Standard domestic 15% (Box 7)",F1351="Import - VAT paid at customs (Box 8)",F1351="Import - Reverse charge (Box 9)"))),"VAT claimed on non-taxable category; ",""))</f>
        <v/>
      </c>
    </row>
    <row r="1352">
      <c r="A1352" s="17" t="n"/>
      <c r="B1352" s="14" t="n"/>
      <c r="C1352" s="14" t="n"/>
      <c r="D1352" s="16" t="n"/>
      <c r="E1352" s="14" t="n"/>
      <c r="F1352" s="14" t="n"/>
      <c r="G1352" s="14" t="n"/>
      <c r="H1352" s="19" t="n"/>
      <c r="I1352" s="19" t="n"/>
      <c r="J1352" s="34">
        <f>IF(A1352="","",H1352+I1352)</f>
        <v/>
      </c>
      <c r="K1352" s="14" t="n"/>
      <c r="L1352" s="14" t="n"/>
      <c r="M1352" s="14" t="n"/>
      <c r="N1352" s="14" t="n"/>
      <c r="O1352" s="20">
        <f>IF(A1352="","",SUMPRODUCT((A1352&gt;=Setup!$C$19:$C$30)*(A1352&lt;=Setup!$D$19:$D$30)*Setup!$A$19:$A$30))</f>
        <v/>
      </c>
      <c r="P1352" s="34">
        <f>IF(A1352="","",IF(OR(F1352="Standard domestic 15% (Box 7)",F1352="Import - VAT paid at customs (Box 8)",F1352="Import - Reverse charge (Box 9)"),ROUND(H1352*Setup!$B$9,2),0))</f>
        <v/>
      </c>
      <c r="Q1352" s="34">
        <f>IF(A1352="","",I1352-P1352)</f>
        <v/>
      </c>
      <c r="R1352" s="34">
        <f>IF(A1352="","",IF(L1352="Yes",I1352,0))</f>
        <v/>
      </c>
      <c r="S1352" s="34">
        <f>IF(A1352="","",IF(AND(L1352="Yes",K1352="Yes",NOT(ISNUMBER(SEARCH("blocked",G1352))),OR(F1352="Standard domestic 15% (Box 7)",F1352="Import - VAT paid at customs (Box 8)",F1352="Import - Reverse charge (Box 9)"),OR(F1352&lt;&gt;"Standard domestic 15% (Box 7)",AND(LEN(D1352)=15,LEFT(D1352,1)="3",RIGHT(D1352,1)="3",ISNUMBER(--D1352)))),I1352,0))</f>
        <v/>
      </c>
      <c r="T1352" s="34">
        <f>IF(A1352="","",R1352-S1352)</f>
        <v/>
      </c>
      <c r="U1352" s="23">
        <f>IF(A1352="","",IF(O1352=0,"Outside audit periods; ","")&amp;IF(F1352="","No VAT category; ","")&amp;IF(ABS(Q1352)&gt;Setup!$B$10,"VAT ≠ 15% × net; ","")&amp;IF(AND(F1352="Standard domestic 15% (Box 7)",NOT(AND(LEN(D1352)=15,LEFT(D1352,1)="3",RIGHT(D1352,1)="3",ISNUMBER(--D1352)))),"Invalid/missing supplier VAT no; ","")&amp;IF(AND(L1352="Yes",K1352&lt;&gt;"Yes"),"VAT claimed without valid tax invoice; ","")&amp;IF(AND(L1352="Yes",ISNUMBER(SEARCH("blocked",G1352))),"Blocked input VAT claimed; ","")&amp;IF(AND(F1352="Import - VAT paid at customs (Box 8)",M1352=""),"Customs declaration no missing; ","")&amp;IF(AND(F1352="Import - Reverse charge (Box 9)",E1352="Saudi Arabia"),"RCM used for a local supplier; ","")&amp;IF(AND(L1352="Yes",NOT(OR(F1352="Standard domestic 15% (Box 7)",F1352="Import - VAT paid at customs (Box 8)",F1352="Import - Reverse charge (Box 9)"))),"VAT claimed on non-taxable category; ",""))</f>
        <v/>
      </c>
    </row>
    <row r="1353">
      <c r="A1353" s="17" t="n"/>
      <c r="B1353" s="14" t="n"/>
      <c r="C1353" s="14" t="n"/>
      <c r="D1353" s="16" t="n"/>
      <c r="E1353" s="14" t="n"/>
      <c r="F1353" s="14" t="n"/>
      <c r="G1353" s="14" t="n"/>
      <c r="H1353" s="19" t="n"/>
      <c r="I1353" s="19" t="n"/>
      <c r="J1353" s="34">
        <f>IF(A1353="","",H1353+I1353)</f>
        <v/>
      </c>
      <c r="K1353" s="14" t="n"/>
      <c r="L1353" s="14" t="n"/>
      <c r="M1353" s="14" t="n"/>
      <c r="N1353" s="14" t="n"/>
      <c r="O1353" s="20">
        <f>IF(A1353="","",SUMPRODUCT((A1353&gt;=Setup!$C$19:$C$30)*(A1353&lt;=Setup!$D$19:$D$30)*Setup!$A$19:$A$30))</f>
        <v/>
      </c>
      <c r="P1353" s="34">
        <f>IF(A1353="","",IF(OR(F1353="Standard domestic 15% (Box 7)",F1353="Import - VAT paid at customs (Box 8)",F1353="Import - Reverse charge (Box 9)"),ROUND(H1353*Setup!$B$9,2),0))</f>
        <v/>
      </c>
      <c r="Q1353" s="34">
        <f>IF(A1353="","",I1353-P1353)</f>
        <v/>
      </c>
      <c r="R1353" s="34">
        <f>IF(A1353="","",IF(L1353="Yes",I1353,0))</f>
        <v/>
      </c>
      <c r="S1353" s="34">
        <f>IF(A1353="","",IF(AND(L1353="Yes",K1353="Yes",NOT(ISNUMBER(SEARCH("blocked",G1353))),OR(F1353="Standard domestic 15% (Box 7)",F1353="Import - VAT paid at customs (Box 8)",F1353="Import - Reverse charge (Box 9)"),OR(F1353&lt;&gt;"Standard domestic 15% (Box 7)",AND(LEN(D1353)=15,LEFT(D1353,1)="3",RIGHT(D1353,1)="3",ISNUMBER(--D1353)))),I1353,0))</f>
        <v/>
      </c>
      <c r="T1353" s="34">
        <f>IF(A1353="","",R1353-S1353)</f>
        <v/>
      </c>
      <c r="U1353" s="23">
        <f>IF(A1353="","",IF(O1353=0,"Outside audit periods; ","")&amp;IF(F1353="","No VAT category; ","")&amp;IF(ABS(Q1353)&gt;Setup!$B$10,"VAT ≠ 15% × net; ","")&amp;IF(AND(F1353="Standard domestic 15% (Box 7)",NOT(AND(LEN(D1353)=15,LEFT(D1353,1)="3",RIGHT(D1353,1)="3",ISNUMBER(--D1353)))),"Invalid/missing supplier VAT no; ","")&amp;IF(AND(L1353="Yes",K1353&lt;&gt;"Yes"),"VAT claimed without valid tax invoice; ","")&amp;IF(AND(L1353="Yes",ISNUMBER(SEARCH("blocked",G1353))),"Blocked input VAT claimed; ","")&amp;IF(AND(F1353="Import - VAT paid at customs (Box 8)",M1353=""),"Customs declaration no missing; ","")&amp;IF(AND(F1353="Import - Reverse charge (Box 9)",E1353="Saudi Arabia"),"RCM used for a local supplier; ","")&amp;IF(AND(L1353="Yes",NOT(OR(F1353="Standard domestic 15% (Box 7)",F1353="Import - VAT paid at customs (Box 8)",F1353="Import - Reverse charge (Box 9)"))),"VAT claimed on non-taxable category; ",""))</f>
        <v/>
      </c>
    </row>
    <row r="1354">
      <c r="A1354" s="17" t="n"/>
      <c r="B1354" s="14" t="n"/>
      <c r="C1354" s="14" t="n"/>
      <c r="D1354" s="16" t="n"/>
      <c r="E1354" s="14" t="n"/>
      <c r="F1354" s="14" t="n"/>
      <c r="G1354" s="14" t="n"/>
      <c r="H1354" s="19" t="n"/>
      <c r="I1354" s="19" t="n"/>
      <c r="J1354" s="34">
        <f>IF(A1354="","",H1354+I1354)</f>
        <v/>
      </c>
      <c r="K1354" s="14" t="n"/>
      <c r="L1354" s="14" t="n"/>
      <c r="M1354" s="14" t="n"/>
      <c r="N1354" s="14" t="n"/>
      <c r="O1354" s="20">
        <f>IF(A1354="","",SUMPRODUCT((A1354&gt;=Setup!$C$19:$C$30)*(A1354&lt;=Setup!$D$19:$D$30)*Setup!$A$19:$A$30))</f>
        <v/>
      </c>
      <c r="P1354" s="34">
        <f>IF(A1354="","",IF(OR(F1354="Standard domestic 15% (Box 7)",F1354="Import - VAT paid at customs (Box 8)",F1354="Import - Reverse charge (Box 9)"),ROUND(H1354*Setup!$B$9,2),0))</f>
        <v/>
      </c>
      <c r="Q1354" s="34">
        <f>IF(A1354="","",I1354-P1354)</f>
        <v/>
      </c>
      <c r="R1354" s="34">
        <f>IF(A1354="","",IF(L1354="Yes",I1354,0))</f>
        <v/>
      </c>
      <c r="S1354" s="34">
        <f>IF(A1354="","",IF(AND(L1354="Yes",K1354="Yes",NOT(ISNUMBER(SEARCH("blocked",G1354))),OR(F1354="Standard domestic 15% (Box 7)",F1354="Import - VAT paid at customs (Box 8)",F1354="Import - Reverse charge (Box 9)"),OR(F1354&lt;&gt;"Standard domestic 15% (Box 7)",AND(LEN(D1354)=15,LEFT(D1354,1)="3",RIGHT(D1354,1)="3",ISNUMBER(--D1354)))),I1354,0))</f>
        <v/>
      </c>
      <c r="T1354" s="34">
        <f>IF(A1354="","",R1354-S1354)</f>
        <v/>
      </c>
      <c r="U1354" s="23">
        <f>IF(A1354="","",IF(O1354=0,"Outside audit periods; ","")&amp;IF(F1354="","No VAT category; ","")&amp;IF(ABS(Q1354)&gt;Setup!$B$10,"VAT ≠ 15% × net; ","")&amp;IF(AND(F1354="Standard domestic 15% (Box 7)",NOT(AND(LEN(D1354)=15,LEFT(D1354,1)="3",RIGHT(D1354,1)="3",ISNUMBER(--D1354)))),"Invalid/missing supplier VAT no; ","")&amp;IF(AND(L1354="Yes",K1354&lt;&gt;"Yes"),"VAT claimed without valid tax invoice; ","")&amp;IF(AND(L1354="Yes",ISNUMBER(SEARCH("blocked",G1354))),"Blocked input VAT claimed; ","")&amp;IF(AND(F1354="Import - VAT paid at customs (Box 8)",M1354=""),"Customs declaration no missing; ","")&amp;IF(AND(F1354="Import - Reverse charge (Box 9)",E1354="Saudi Arabia"),"RCM used for a local supplier; ","")&amp;IF(AND(L1354="Yes",NOT(OR(F1354="Standard domestic 15% (Box 7)",F1354="Import - VAT paid at customs (Box 8)",F1354="Import - Reverse charge (Box 9)"))),"VAT claimed on non-taxable category; ",""))</f>
        <v/>
      </c>
    </row>
    <row r="1355">
      <c r="A1355" s="17" t="n"/>
      <c r="B1355" s="14" t="n"/>
      <c r="C1355" s="14" t="n"/>
      <c r="D1355" s="16" t="n"/>
      <c r="E1355" s="14" t="n"/>
      <c r="F1355" s="14" t="n"/>
      <c r="G1355" s="14" t="n"/>
      <c r="H1355" s="19" t="n"/>
      <c r="I1355" s="19" t="n"/>
      <c r="J1355" s="34">
        <f>IF(A1355="","",H1355+I1355)</f>
        <v/>
      </c>
      <c r="K1355" s="14" t="n"/>
      <c r="L1355" s="14" t="n"/>
      <c r="M1355" s="14" t="n"/>
      <c r="N1355" s="14" t="n"/>
      <c r="O1355" s="20">
        <f>IF(A1355="","",SUMPRODUCT((A1355&gt;=Setup!$C$19:$C$30)*(A1355&lt;=Setup!$D$19:$D$30)*Setup!$A$19:$A$30))</f>
        <v/>
      </c>
      <c r="P1355" s="34">
        <f>IF(A1355="","",IF(OR(F1355="Standard domestic 15% (Box 7)",F1355="Import - VAT paid at customs (Box 8)",F1355="Import - Reverse charge (Box 9)"),ROUND(H1355*Setup!$B$9,2),0))</f>
        <v/>
      </c>
      <c r="Q1355" s="34">
        <f>IF(A1355="","",I1355-P1355)</f>
        <v/>
      </c>
      <c r="R1355" s="34">
        <f>IF(A1355="","",IF(L1355="Yes",I1355,0))</f>
        <v/>
      </c>
      <c r="S1355" s="34">
        <f>IF(A1355="","",IF(AND(L1355="Yes",K1355="Yes",NOT(ISNUMBER(SEARCH("blocked",G1355))),OR(F1355="Standard domestic 15% (Box 7)",F1355="Import - VAT paid at customs (Box 8)",F1355="Import - Reverse charge (Box 9)"),OR(F1355&lt;&gt;"Standard domestic 15% (Box 7)",AND(LEN(D1355)=15,LEFT(D1355,1)="3",RIGHT(D1355,1)="3",ISNUMBER(--D1355)))),I1355,0))</f>
        <v/>
      </c>
      <c r="T1355" s="34">
        <f>IF(A1355="","",R1355-S1355)</f>
        <v/>
      </c>
      <c r="U1355" s="23">
        <f>IF(A1355="","",IF(O1355=0,"Outside audit periods; ","")&amp;IF(F1355="","No VAT category; ","")&amp;IF(ABS(Q1355)&gt;Setup!$B$10,"VAT ≠ 15% × net; ","")&amp;IF(AND(F1355="Standard domestic 15% (Box 7)",NOT(AND(LEN(D1355)=15,LEFT(D1355,1)="3",RIGHT(D1355,1)="3",ISNUMBER(--D1355)))),"Invalid/missing supplier VAT no; ","")&amp;IF(AND(L1355="Yes",K1355&lt;&gt;"Yes"),"VAT claimed without valid tax invoice; ","")&amp;IF(AND(L1355="Yes",ISNUMBER(SEARCH("blocked",G1355))),"Blocked input VAT claimed; ","")&amp;IF(AND(F1355="Import - VAT paid at customs (Box 8)",M1355=""),"Customs declaration no missing; ","")&amp;IF(AND(F1355="Import - Reverse charge (Box 9)",E1355="Saudi Arabia"),"RCM used for a local supplier; ","")&amp;IF(AND(L1355="Yes",NOT(OR(F1355="Standard domestic 15% (Box 7)",F1355="Import - VAT paid at customs (Box 8)",F1355="Import - Reverse charge (Box 9)"))),"VAT claimed on non-taxable category; ",""))</f>
        <v/>
      </c>
    </row>
    <row r="1356">
      <c r="A1356" s="17" t="n"/>
      <c r="B1356" s="14" t="n"/>
      <c r="C1356" s="14" t="n"/>
      <c r="D1356" s="16" t="n"/>
      <c r="E1356" s="14" t="n"/>
      <c r="F1356" s="14" t="n"/>
      <c r="G1356" s="14" t="n"/>
      <c r="H1356" s="19" t="n"/>
      <c r="I1356" s="19" t="n"/>
      <c r="J1356" s="34">
        <f>IF(A1356="","",H1356+I1356)</f>
        <v/>
      </c>
      <c r="K1356" s="14" t="n"/>
      <c r="L1356" s="14" t="n"/>
      <c r="M1356" s="14" t="n"/>
      <c r="N1356" s="14" t="n"/>
      <c r="O1356" s="20">
        <f>IF(A1356="","",SUMPRODUCT((A1356&gt;=Setup!$C$19:$C$30)*(A1356&lt;=Setup!$D$19:$D$30)*Setup!$A$19:$A$30))</f>
        <v/>
      </c>
      <c r="P1356" s="34">
        <f>IF(A1356="","",IF(OR(F1356="Standard domestic 15% (Box 7)",F1356="Import - VAT paid at customs (Box 8)",F1356="Import - Reverse charge (Box 9)"),ROUND(H1356*Setup!$B$9,2),0))</f>
        <v/>
      </c>
      <c r="Q1356" s="34">
        <f>IF(A1356="","",I1356-P1356)</f>
        <v/>
      </c>
      <c r="R1356" s="34">
        <f>IF(A1356="","",IF(L1356="Yes",I1356,0))</f>
        <v/>
      </c>
      <c r="S1356" s="34">
        <f>IF(A1356="","",IF(AND(L1356="Yes",K1356="Yes",NOT(ISNUMBER(SEARCH("blocked",G1356))),OR(F1356="Standard domestic 15% (Box 7)",F1356="Import - VAT paid at customs (Box 8)",F1356="Import - Reverse charge (Box 9)"),OR(F1356&lt;&gt;"Standard domestic 15% (Box 7)",AND(LEN(D1356)=15,LEFT(D1356,1)="3",RIGHT(D1356,1)="3",ISNUMBER(--D1356)))),I1356,0))</f>
        <v/>
      </c>
      <c r="T1356" s="34">
        <f>IF(A1356="","",R1356-S1356)</f>
        <v/>
      </c>
      <c r="U1356" s="23">
        <f>IF(A1356="","",IF(O1356=0,"Outside audit periods; ","")&amp;IF(F1356="","No VAT category; ","")&amp;IF(ABS(Q1356)&gt;Setup!$B$10,"VAT ≠ 15% × net; ","")&amp;IF(AND(F1356="Standard domestic 15% (Box 7)",NOT(AND(LEN(D1356)=15,LEFT(D1356,1)="3",RIGHT(D1356,1)="3",ISNUMBER(--D1356)))),"Invalid/missing supplier VAT no; ","")&amp;IF(AND(L1356="Yes",K1356&lt;&gt;"Yes"),"VAT claimed without valid tax invoice; ","")&amp;IF(AND(L1356="Yes",ISNUMBER(SEARCH("blocked",G1356))),"Blocked input VAT claimed; ","")&amp;IF(AND(F1356="Import - VAT paid at customs (Box 8)",M1356=""),"Customs declaration no missing; ","")&amp;IF(AND(F1356="Import - Reverse charge (Box 9)",E1356="Saudi Arabia"),"RCM used for a local supplier; ","")&amp;IF(AND(L1356="Yes",NOT(OR(F1356="Standard domestic 15% (Box 7)",F1356="Import - VAT paid at customs (Box 8)",F1356="Import - Reverse charge (Box 9)"))),"VAT claimed on non-taxable category; ",""))</f>
        <v/>
      </c>
    </row>
    <row r="1357">
      <c r="A1357" s="17" t="n"/>
      <c r="B1357" s="14" t="n"/>
      <c r="C1357" s="14" t="n"/>
      <c r="D1357" s="16" t="n"/>
      <c r="E1357" s="14" t="n"/>
      <c r="F1357" s="14" t="n"/>
      <c r="G1357" s="14" t="n"/>
      <c r="H1357" s="19" t="n"/>
      <c r="I1357" s="19" t="n"/>
      <c r="J1357" s="34">
        <f>IF(A1357="","",H1357+I1357)</f>
        <v/>
      </c>
      <c r="K1357" s="14" t="n"/>
      <c r="L1357" s="14" t="n"/>
      <c r="M1357" s="14" t="n"/>
      <c r="N1357" s="14" t="n"/>
      <c r="O1357" s="20">
        <f>IF(A1357="","",SUMPRODUCT((A1357&gt;=Setup!$C$19:$C$30)*(A1357&lt;=Setup!$D$19:$D$30)*Setup!$A$19:$A$30))</f>
        <v/>
      </c>
      <c r="P1357" s="34">
        <f>IF(A1357="","",IF(OR(F1357="Standard domestic 15% (Box 7)",F1357="Import - VAT paid at customs (Box 8)",F1357="Import - Reverse charge (Box 9)"),ROUND(H1357*Setup!$B$9,2),0))</f>
        <v/>
      </c>
      <c r="Q1357" s="34">
        <f>IF(A1357="","",I1357-P1357)</f>
        <v/>
      </c>
      <c r="R1357" s="34">
        <f>IF(A1357="","",IF(L1357="Yes",I1357,0))</f>
        <v/>
      </c>
      <c r="S1357" s="34">
        <f>IF(A1357="","",IF(AND(L1357="Yes",K1357="Yes",NOT(ISNUMBER(SEARCH("blocked",G1357))),OR(F1357="Standard domestic 15% (Box 7)",F1357="Import - VAT paid at customs (Box 8)",F1357="Import - Reverse charge (Box 9)"),OR(F1357&lt;&gt;"Standard domestic 15% (Box 7)",AND(LEN(D1357)=15,LEFT(D1357,1)="3",RIGHT(D1357,1)="3",ISNUMBER(--D1357)))),I1357,0))</f>
        <v/>
      </c>
      <c r="T1357" s="34">
        <f>IF(A1357="","",R1357-S1357)</f>
        <v/>
      </c>
      <c r="U1357" s="23">
        <f>IF(A1357="","",IF(O1357=0,"Outside audit periods; ","")&amp;IF(F1357="","No VAT category; ","")&amp;IF(ABS(Q1357)&gt;Setup!$B$10,"VAT ≠ 15% × net; ","")&amp;IF(AND(F1357="Standard domestic 15% (Box 7)",NOT(AND(LEN(D1357)=15,LEFT(D1357,1)="3",RIGHT(D1357,1)="3",ISNUMBER(--D1357)))),"Invalid/missing supplier VAT no; ","")&amp;IF(AND(L1357="Yes",K1357&lt;&gt;"Yes"),"VAT claimed without valid tax invoice; ","")&amp;IF(AND(L1357="Yes",ISNUMBER(SEARCH("blocked",G1357))),"Blocked input VAT claimed; ","")&amp;IF(AND(F1357="Import - VAT paid at customs (Box 8)",M1357=""),"Customs declaration no missing; ","")&amp;IF(AND(F1357="Import - Reverse charge (Box 9)",E1357="Saudi Arabia"),"RCM used for a local supplier; ","")&amp;IF(AND(L1357="Yes",NOT(OR(F1357="Standard domestic 15% (Box 7)",F1357="Import - VAT paid at customs (Box 8)",F1357="Import - Reverse charge (Box 9)"))),"VAT claimed on non-taxable category; ",""))</f>
        <v/>
      </c>
    </row>
    <row r="1358">
      <c r="A1358" s="17" t="n"/>
      <c r="B1358" s="14" t="n"/>
      <c r="C1358" s="14" t="n"/>
      <c r="D1358" s="16" t="n"/>
      <c r="E1358" s="14" t="n"/>
      <c r="F1358" s="14" t="n"/>
      <c r="G1358" s="14" t="n"/>
      <c r="H1358" s="19" t="n"/>
      <c r="I1358" s="19" t="n"/>
      <c r="J1358" s="34">
        <f>IF(A1358="","",H1358+I1358)</f>
        <v/>
      </c>
      <c r="K1358" s="14" t="n"/>
      <c r="L1358" s="14" t="n"/>
      <c r="M1358" s="14" t="n"/>
      <c r="N1358" s="14" t="n"/>
      <c r="O1358" s="20">
        <f>IF(A1358="","",SUMPRODUCT((A1358&gt;=Setup!$C$19:$C$30)*(A1358&lt;=Setup!$D$19:$D$30)*Setup!$A$19:$A$30))</f>
        <v/>
      </c>
      <c r="P1358" s="34">
        <f>IF(A1358="","",IF(OR(F1358="Standard domestic 15% (Box 7)",F1358="Import - VAT paid at customs (Box 8)",F1358="Import - Reverse charge (Box 9)"),ROUND(H1358*Setup!$B$9,2),0))</f>
        <v/>
      </c>
      <c r="Q1358" s="34">
        <f>IF(A1358="","",I1358-P1358)</f>
        <v/>
      </c>
      <c r="R1358" s="34">
        <f>IF(A1358="","",IF(L1358="Yes",I1358,0))</f>
        <v/>
      </c>
      <c r="S1358" s="34">
        <f>IF(A1358="","",IF(AND(L1358="Yes",K1358="Yes",NOT(ISNUMBER(SEARCH("blocked",G1358))),OR(F1358="Standard domestic 15% (Box 7)",F1358="Import - VAT paid at customs (Box 8)",F1358="Import - Reverse charge (Box 9)"),OR(F1358&lt;&gt;"Standard domestic 15% (Box 7)",AND(LEN(D1358)=15,LEFT(D1358,1)="3",RIGHT(D1358,1)="3",ISNUMBER(--D1358)))),I1358,0))</f>
        <v/>
      </c>
      <c r="T1358" s="34">
        <f>IF(A1358="","",R1358-S1358)</f>
        <v/>
      </c>
      <c r="U1358" s="23">
        <f>IF(A1358="","",IF(O1358=0,"Outside audit periods; ","")&amp;IF(F1358="","No VAT category; ","")&amp;IF(ABS(Q1358)&gt;Setup!$B$10,"VAT ≠ 15% × net; ","")&amp;IF(AND(F1358="Standard domestic 15% (Box 7)",NOT(AND(LEN(D1358)=15,LEFT(D1358,1)="3",RIGHT(D1358,1)="3",ISNUMBER(--D1358)))),"Invalid/missing supplier VAT no; ","")&amp;IF(AND(L1358="Yes",K1358&lt;&gt;"Yes"),"VAT claimed without valid tax invoice; ","")&amp;IF(AND(L1358="Yes",ISNUMBER(SEARCH("blocked",G1358))),"Blocked input VAT claimed; ","")&amp;IF(AND(F1358="Import - VAT paid at customs (Box 8)",M1358=""),"Customs declaration no missing; ","")&amp;IF(AND(F1358="Import - Reverse charge (Box 9)",E1358="Saudi Arabia"),"RCM used for a local supplier; ","")&amp;IF(AND(L1358="Yes",NOT(OR(F1358="Standard domestic 15% (Box 7)",F1358="Import - VAT paid at customs (Box 8)",F1358="Import - Reverse charge (Box 9)"))),"VAT claimed on non-taxable category; ",""))</f>
        <v/>
      </c>
    </row>
    <row r="1359">
      <c r="A1359" s="17" t="n"/>
      <c r="B1359" s="14" t="n"/>
      <c r="C1359" s="14" t="n"/>
      <c r="D1359" s="16" t="n"/>
      <c r="E1359" s="14" t="n"/>
      <c r="F1359" s="14" t="n"/>
      <c r="G1359" s="14" t="n"/>
      <c r="H1359" s="19" t="n"/>
      <c r="I1359" s="19" t="n"/>
      <c r="J1359" s="34">
        <f>IF(A1359="","",H1359+I1359)</f>
        <v/>
      </c>
      <c r="K1359" s="14" t="n"/>
      <c r="L1359" s="14" t="n"/>
      <c r="M1359" s="14" t="n"/>
      <c r="N1359" s="14" t="n"/>
      <c r="O1359" s="20">
        <f>IF(A1359="","",SUMPRODUCT((A1359&gt;=Setup!$C$19:$C$30)*(A1359&lt;=Setup!$D$19:$D$30)*Setup!$A$19:$A$30))</f>
        <v/>
      </c>
      <c r="P1359" s="34">
        <f>IF(A1359="","",IF(OR(F1359="Standard domestic 15% (Box 7)",F1359="Import - VAT paid at customs (Box 8)",F1359="Import - Reverse charge (Box 9)"),ROUND(H1359*Setup!$B$9,2),0))</f>
        <v/>
      </c>
      <c r="Q1359" s="34">
        <f>IF(A1359="","",I1359-P1359)</f>
        <v/>
      </c>
      <c r="R1359" s="34">
        <f>IF(A1359="","",IF(L1359="Yes",I1359,0))</f>
        <v/>
      </c>
      <c r="S1359" s="34">
        <f>IF(A1359="","",IF(AND(L1359="Yes",K1359="Yes",NOT(ISNUMBER(SEARCH("blocked",G1359))),OR(F1359="Standard domestic 15% (Box 7)",F1359="Import - VAT paid at customs (Box 8)",F1359="Import - Reverse charge (Box 9)"),OR(F1359&lt;&gt;"Standard domestic 15% (Box 7)",AND(LEN(D1359)=15,LEFT(D1359,1)="3",RIGHT(D1359,1)="3",ISNUMBER(--D1359)))),I1359,0))</f>
        <v/>
      </c>
      <c r="T1359" s="34">
        <f>IF(A1359="","",R1359-S1359)</f>
        <v/>
      </c>
      <c r="U1359" s="23">
        <f>IF(A1359="","",IF(O1359=0,"Outside audit periods; ","")&amp;IF(F1359="","No VAT category; ","")&amp;IF(ABS(Q1359)&gt;Setup!$B$10,"VAT ≠ 15% × net; ","")&amp;IF(AND(F1359="Standard domestic 15% (Box 7)",NOT(AND(LEN(D1359)=15,LEFT(D1359,1)="3",RIGHT(D1359,1)="3",ISNUMBER(--D1359)))),"Invalid/missing supplier VAT no; ","")&amp;IF(AND(L1359="Yes",K1359&lt;&gt;"Yes"),"VAT claimed without valid tax invoice; ","")&amp;IF(AND(L1359="Yes",ISNUMBER(SEARCH("blocked",G1359))),"Blocked input VAT claimed; ","")&amp;IF(AND(F1359="Import - VAT paid at customs (Box 8)",M1359=""),"Customs declaration no missing; ","")&amp;IF(AND(F1359="Import - Reverse charge (Box 9)",E1359="Saudi Arabia"),"RCM used for a local supplier; ","")&amp;IF(AND(L1359="Yes",NOT(OR(F1359="Standard domestic 15% (Box 7)",F1359="Import - VAT paid at customs (Box 8)",F1359="Import - Reverse charge (Box 9)"))),"VAT claimed on non-taxable category; ",""))</f>
        <v/>
      </c>
    </row>
    <row r="1360">
      <c r="A1360" s="17" t="n"/>
      <c r="B1360" s="14" t="n"/>
      <c r="C1360" s="14" t="n"/>
      <c r="D1360" s="16" t="n"/>
      <c r="E1360" s="14" t="n"/>
      <c r="F1360" s="14" t="n"/>
      <c r="G1360" s="14" t="n"/>
      <c r="H1360" s="19" t="n"/>
      <c r="I1360" s="19" t="n"/>
      <c r="J1360" s="34">
        <f>IF(A1360="","",H1360+I1360)</f>
        <v/>
      </c>
      <c r="K1360" s="14" t="n"/>
      <c r="L1360" s="14" t="n"/>
      <c r="M1360" s="14" t="n"/>
      <c r="N1360" s="14" t="n"/>
      <c r="O1360" s="20">
        <f>IF(A1360="","",SUMPRODUCT((A1360&gt;=Setup!$C$19:$C$30)*(A1360&lt;=Setup!$D$19:$D$30)*Setup!$A$19:$A$30))</f>
        <v/>
      </c>
      <c r="P1360" s="34">
        <f>IF(A1360="","",IF(OR(F1360="Standard domestic 15% (Box 7)",F1360="Import - VAT paid at customs (Box 8)",F1360="Import - Reverse charge (Box 9)"),ROUND(H1360*Setup!$B$9,2),0))</f>
        <v/>
      </c>
      <c r="Q1360" s="34">
        <f>IF(A1360="","",I1360-P1360)</f>
        <v/>
      </c>
      <c r="R1360" s="34">
        <f>IF(A1360="","",IF(L1360="Yes",I1360,0))</f>
        <v/>
      </c>
      <c r="S1360" s="34">
        <f>IF(A1360="","",IF(AND(L1360="Yes",K1360="Yes",NOT(ISNUMBER(SEARCH("blocked",G1360))),OR(F1360="Standard domestic 15% (Box 7)",F1360="Import - VAT paid at customs (Box 8)",F1360="Import - Reverse charge (Box 9)"),OR(F1360&lt;&gt;"Standard domestic 15% (Box 7)",AND(LEN(D1360)=15,LEFT(D1360,1)="3",RIGHT(D1360,1)="3",ISNUMBER(--D1360)))),I1360,0))</f>
        <v/>
      </c>
      <c r="T1360" s="34">
        <f>IF(A1360="","",R1360-S1360)</f>
        <v/>
      </c>
      <c r="U1360" s="23">
        <f>IF(A1360="","",IF(O1360=0,"Outside audit periods; ","")&amp;IF(F1360="","No VAT category; ","")&amp;IF(ABS(Q1360)&gt;Setup!$B$10,"VAT ≠ 15% × net; ","")&amp;IF(AND(F1360="Standard domestic 15% (Box 7)",NOT(AND(LEN(D1360)=15,LEFT(D1360,1)="3",RIGHT(D1360,1)="3",ISNUMBER(--D1360)))),"Invalid/missing supplier VAT no; ","")&amp;IF(AND(L1360="Yes",K1360&lt;&gt;"Yes"),"VAT claimed without valid tax invoice; ","")&amp;IF(AND(L1360="Yes",ISNUMBER(SEARCH("blocked",G1360))),"Blocked input VAT claimed; ","")&amp;IF(AND(F1360="Import - VAT paid at customs (Box 8)",M1360=""),"Customs declaration no missing; ","")&amp;IF(AND(F1360="Import - Reverse charge (Box 9)",E1360="Saudi Arabia"),"RCM used for a local supplier; ","")&amp;IF(AND(L1360="Yes",NOT(OR(F1360="Standard domestic 15% (Box 7)",F1360="Import - VAT paid at customs (Box 8)",F1360="Import - Reverse charge (Box 9)"))),"VAT claimed on non-taxable category; ",""))</f>
        <v/>
      </c>
    </row>
    <row r="1361">
      <c r="A1361" s="17" t="n"/>
      <c r="B1361" s="14" t="n"/>
      <c r="C1361" s="14" t="n"/>
      <c r="D1361" s="16" t="n"/>
      <c r="E1361" s="14" t="n"/>
      <c r="F1361" s="14" t="n"/>
      <c r="G1361" s="14" t="n"/>
      <c r="H1361" s="19" t="n"/>
      <c r="I1361" s="19" t="n"/>
      <c r="J1361" s="34">
        <f>IF(A1361="","",H1361+I1361)</f>
        <v/>
      </c>
      <c r="K1361" s="14" t="n"/>
      <c r="L1361" s="14" t="n"/>
      <c r="M1361" s="14" t="n"/>
      <c r="N1361" s="14" t="n"/>
      <c r="O1361" s="20">
        <f>IF(A1361="","",SUMPRODUCT((A1361&gt;=Setup!$C$19:$C$30)*(A1361&lt;=Setup!$D$19:$D$30)*Setup!$A$19:$A$30))</f>
        <v/>
      </c>
      <c r="P1361" s="34">
        <f>IF(A1361="","",IF(OR(F1361="Standard domestic 15% (Box 7)",F1361="Import - VAT paid at customs (Box 8)",F1361="Import - Reverse charge (Box 9)"),ROUND(H1361*Setup!$B$9,2),0))</f>
        <v/>
      </c>
      <c r="Q1361" s="34">
        <f>IF(A1361="","",I1361-P1361)</f>
        <v/>
      </c>
      <c r="R1361" s="34">
        <f>IF(A1361="","",IF(L1361="Yes",I1361,0))</f>
        <v/>
      </c>
      <c r="S1361" s="34">
        <f>IF(A1361="","",IF(AND(L1361="Yes",K1361="Yes",NOT(ISNUMBER(SEARCH("blocked",G1361))),OR(F1361="Standard domestic 15% (Box 7)",F1361="Import - VAT paid at customs (Box 8)",F1361="Import - Reverse charge (Box 9)"),OR(F1361&lt;&gt;"Standard domestic 15% (Box 7)",AND(LEN(D1361)=15,LEFT(D1361,1)="3",RIGHT(D1361,1)="3",ISNUMBER(--D1361)))),I1361,0))</f>
        <v/>
      </c>
      <c r="T1361" s="34">
        <f>IF(A1361="","",R1361-S1361)</f>
        <v/>
      </c>
      <c r="U1361" s="23">
        <f>IF(A1361="","",IF(O1361=0,"Outside audit periods; ","")&amp;IF(F1361="","No VAT category; ","")&amp;IF(ABS(Q1361)&gt;Setup!$B$10,"VAT ≠ 15% × net; ","")&amp;IF(AND(F1361="Standard domestic 15% (Box 7)",NOT(AND(LEN(D1361)=15,LEFT(D1361,1)="3",RIGHT(D1361,1)="3",ISNUMBER(--D1361)))),"Invalid/missing supplier VAT no; ","")&amp;IF(AND(L1361="Yes",K1361&lt;&gt;"Yes"),"VAT claimed without valid tax invoice; ","")&amp;IF(AND(L1361="Yes",ISNUMBER(SEARCH("blocked",G1361))),"Blocked input VAT claimed; ","")&amp;IF(AND(F1361="Import - VAT paid at customs (Box 8)",M1361=""),"Customs declaration no missing; ","")&amp;IF(AND(F1361="Import - Reverse charge (Box 9)",E1361="Saudi Arabia"),"RCM used for a local supplier; ","")&amp;IF(AND(L1361="Yes",NOT(OR(F1361="Standard domestic 15% (Box 7)",F1361="Import - VAT paid at customs (Box 8)",F1361="Import - Reverse charge (Box 9)"))),"VAT claimed on non-taxable category; ",""))</f>
        <v/>
      </c>
    </row>
    <row r="1362">
      <c r="A1362" s="17" t="n"/>
      <c r="B1362" s="14" t="n"/>
      <c r="C1362" s="14" t="n"/>
      <c r="D1362" s="16" t="n"/>
      <c r="E1362" s="14" t="n"/>
      <c r="F1362" s="14" t="n"/>
      <c r="G1362" s="14" t="n"/>
      <c r="H1362" s="19" t="n"/>
      <c r="I1362" s="19" t="n"/>
      <c r="J1362" s="34">
        <f>IF(A1362="","",H1362+I1362)</f>
        <v/>
      </c>
      <c r="K1362" s="14" t="n"/>
      <c r="L1362" s="14" t="n"/>
      <c r="M1362" s="14" t="n"/>
      <c r="N1362" s="14" t="n"/>
      <c r="O1362" s="20">
        <f>IF(A1362="","",SUMPRODUCT((A1362&gt;=Setup!$C$19:$C$30)*(A1362&lt;=Setup!$D$19:$D$30)*Setup!$A$19:$A$30))</f>
        <v/>
      </c>
      <c r="P1362" s="34">
        <f>IF(A1362="","",IF(OR(F1362="Standard domestic 15% (Box 7)",F1362="Import - VAT paid at customs (Box 8)",F1362="Import - Reverse charge (Box 9)"),ROUND(H1362*Setup!$B$9,2),0))</f>
        <v/>
      </c>
      <c r="Q1362" s="34">
        <f>IF(A1362="","",I1362-P1362)</f>
        <v/>
      </c>
      <c r="R1362" s="34">
        <f>IF(A1362="","",IF(L1362="Yes",I1362,0))</f>
        <v/>
      </c>
      <c r="S1362" s="34">
        <f>IF(A1362="","",IF(AND(L1362="Yes",K1362="Yes",NOT(ISNUMBER(SEARCH("blocked",G1362))),OR(F1362="Standard domestic 15% (Box 7)",F1362="Import - VAT paid at customs (Box 8)",F1362="Import - Reverse charge (Box 9)"),OR(F1362&lt;&gt;"Standard domestic 15% (Box 7)",AND(LEN(D1362)=15,LEFT(D1362,1)="3",RIGHT(D1362,1)="3",ISNUMBER(--D1362)))),I1362,0))</f>
        <v/>
      </c>
      <c r="T1362" s="34">
        <f>IF(A1362="","",R1362-S1362)</f>
        <v/>
      </c>
      <c r="U1362" s="23">
        <f>IF(A1362="","",IF(O1362=0,"Outside audit periods; ","")&amp;IF(F1362="","No VAT category; ","")&amp;IF(ABS(Q1362)&gt;Setup!$B$10,"VAT ≠ 15% × net; ","")&amp;IF(AND(F1362="Standard domestic 15% (Box 7)",NOT(AND(LEN(D1362)=15,LEFT(D1362,1)="3",RIGHT(D1362,1)="3",ISNUMBER(--D1362)))),"Invalid/missing supplier VAT no; ","")&amp;IF(AND(L1362="Yes",K1362&lt;&gt;"Yes"),"VAT claimed without valid tax invoice; ","")&amp;IF(AND(L1362="Yes",ISNUMBER(SEARCH("blocked",G1362))),"Blocked input VAT claimed; ","")&amp;IF(AND(F1362="Import - VAT paid at customs (Box 8)",M1362=""),"Customs declaration no missing; ","")&amp;IF(AND(F1362="Import - Reverse charge (Box 9)",E1362="Saudi Arabia"),"RCM used for a local supplier; ","")&amp;IF(AND(L1362="Yes",NOT(OR(F1362="Standard domestic 15% (Box 7)",F1362="Import - VAT paid at customs (Box 8)",F1362="Import - Reverse charge (Box 9)"))),"VAT claimed on non-taxable category; ",""))</f>
        <v/>
      </c>
    </row>
    <row r="1363">
      <c r="A1363" s="17" t="n"/>
      <c r="B1363" s="14" t="n"/>
      <c r="C1363" s="14" t="n"/>
      <c r="D1363" s="16" t="n"/>
      <c r="E1363" s="14" t="n"/>
      <c r="F1363" s="14" t="n"/>
      <c r="G1363" s="14" t="n"/>
      <c r="H1363" s="19" t="n"/>
      <c r="I1363" s="19" t="n"/>
      <c r="J1363" s="34">
        <f>IF(A1363="","",H1363+I1363)</f>
        <v/>
      </c>
      <c r="K1363" s="14" t="n"/>
      <c r="L1363" s="14" t="n"/>
      <c r="M1363" s="14" t="n"/>
      <c r="N1363" s="14" t="n"/>
      <c r="O1363" s="20">
        <f>IF(A1363="","",SUMPRODUCT((A1363&gt;=Setup!$C$19:$C$30)*(A1363&lt;=Setup!$D$19:$D$30)*Setup!$A$19:$A$30))</f>
        <v/>
      </c>
      <c r="P1363" s="34">
        <f>IF(A1363="","",IF(OR(F1363="Standard domestic 15% (Box 7)",F1363="Import - VAT paid at customs (Box 8)",F1363="Import - Reverse charge (Box 9)"),ROUND(H1363*Setup!$B$9,2),0))</f>
        <v/>
      </c>
      <c r="Q1363" s="34">
        <f>IF(A1363="","",I1363-P1363)</f>
        <v/>
      </c>
      <c r="R1363" s="34">
        <f>IF(A1363="","",IF(L1363="Yes",I1363,0))</f>
        <v/>
      </c>
      <c r="S1363" s="34">
        <f>IF(A1363="","",IF(AND(L1363="Yes",K1363="Yes",NOT(ISNUMBER(SEARCH("blocked",G1363))),OR(F1363="Standard domestic 15% (Box 7)",F1363="Import - VAT paid at customs (Box 8)",F1363="Import - Reverse charge (Box 9)"),OR(F1363&lt;&gt;"Standard domestic 15% (Box 7)",AND(LEN(D1363)=15,LEFT(D1363,1)="3",RIGHT(D1363,1)="3",ISNUMBER(--D1363)))),I1363,0))</f>
        <v/>
      </c>
      <c r="T1363" s="34">
        <f>IF(A1363="","",R1363-S1363)</f>
        <v/>
      </c>
      <c r="U1363" s="23">
        <f>IF(A1363="","",IF(O1363=0,"Outside audit periods; ","")&amp;IF(F1363="","No VAT category; ","")&amp;IF(ABS(Q1363)&gt;Setup!$B$10,"VAT ≠ 15% × net; ","")&amp;IF(AND(F1363="Standard domestic 15% (Box 7)",NOT(AND(LEN(D1363)=15,LEFT(D1363,1)="3",RIGHT(D1363,1)="3",ISNUMBER(--D1363)))),"Invalid/missing supplier VAT no; ","")&amp;IF(AND(L1363="Yes",K1363&lt;&gt;"Yes"),"VAT claimed without valid tax invoice; ","")&amp;IF(AND(L1363="Yes",ISNUMBER(SEARCH("blocked",G1363))),"Blocked input VAT claimed; ","")&amp;IF(AND(F1363="Import - VAT paid at customs (Box 8)",M1363=""),"Customs declaration no missing; ","")&amp;IF(AND(F1363="Import - Reverse charge (Box 9)",E1363="Saudi Arabia"),"RCM used for a local supplier; ","")&amp;IF(AND(L1363="Yes",NOT(OR(F1363="Standard domestic 15% (Box 7)",F1363="Import - VAT paid at customs (Box 8)",F1363="Import - Reverse charge (Box 9)"))),"VAT claimed on non-taxable category; ",""))</f>
        <v/>
      </c>
    </row>
    <row r="1364">
      <c r="A1364" s="17" t="n"/>
      <c r="B1364" s="14" t="n"/>
      <c r="C1364" s="14" t="n"/>
      <c r="D1364" s="16" t="n"/>
      <c r="E1364" s="14" t="n"/>
      <c r="F1364" s="14" t="n"/>
      <c r="G1364" s="14" t="n"/>
      <c r="H1364" s="19" t="n"/>
      <c r="I1364" s="19" t="n"/>
      <c r="J1364" s="34">
        <f>IF(A1364="","",H1364+I1364)</f>
        <v/>
      </c>
      <c r="K1364" s="14" t="n"/>
      <c r="L1364" s="14" t="n"/>
      <c r="M1364" s="14" t="n"/>
      <c r="N1364" s="14" t="n"/>
      <c r="O1364" s="20">
        <f>IF(A1364="","",SUMPRODUCT((A1364&gt;=Setup!$C$19:$C$30)*(A1364&lt;=Setup!$D$19:$D$30)*Setup!$A$19:$A$30))</f>
        <v/>
      </c>
      <c r="P1364" s="34">
        <f>IF(A1364="","",IF(OR(F1364="Standard domestic 15% (Box 7)",F1364="Import - VAT paid at customs (Box 8)",F1364="Import - Reverse charge (Box 9)"),ROUND(H1364*Setup!$B$9,2),0))</f>
        <v/>
      </c>
      <c r="Q1364" s="34">
        <f>IF(A1364="","",I1364-P1364)</f>
        <v/>
      </c>
      <c r="R1364" s="34">
        <f>IF(A1364="","",IF(L1364="Yes",I1364,0))</f>
        <v/>
      </c>
      <c r="S1364" s="34">
        <f>IF(A1364="","",IF(AND(L1364="Yes",K1364="Yes",NOT(ISNUMBER(SEARCH("blocked",G1364))),OR(F1364="Standard domestic 15% (Box 7)",F1364="Import - VAT paid at customs (Box 8)",F1364="Import - Reverse charge (Box 9)"),OR(F1364&lt;&gt;"Standard domestic 15% (Box 7)",AND(LEN(D1364)=15,LEFT(D1364,1)="3",RIGHT(D1364,1)="3",ISNUMBER(--D1364)))),I1364,0))</f>
        <v/>
      </c>
      <c r="T1364" s="34">
        <f>IF(A1364="","",R1364-S1364)</f>
        <v/>
      </c>
      <c r="U1364" s="23">
        <f>IF(A1364="","",IF(O1364=0,"Outside audit periods; ","")&amp;IF(F1364="","No VAT category; ","")&amp;IF(ABS(Q1364)&gt;Setup!$B$10,"VAT ≠ 15% × net; ","")&amp;IF(AND(F1364="Standard domestic 15% (Box 7)",NOT(AND(LEN(D1364)=15,LEFT(D1364,1)="3",RIGHT(D1364,1)="3",ISNUMBER(--D1364)))),"Invalid/missing supplier VAT no; ","")&amp;IF(AND(L1364="Yes",K1364&lt;&gt;"Yes"),"VAT claimed without valid tax invoice; ","")&amp;IF(AND(L1364="Yes",ISNUMBER(SEARCH("blocked",G1364))),"Blocked input VAT claimed; ","")&amp;IF(AND(F1364="Import - VAT paid at customs (Box 8)",M1364=""),"Customs declaration no missing; ","")&amp;IF(AND(F1364="Import - Reverse charge (Box 9)",E1364="Saudi Arabia"),"RCM used for a local supplier; ","")&amp;IF(AND(L1364="Yes",NOT(OR(F1364="Standard domestic 15% (Box 7)",F1364="Import - VAT paid at customs (Box 8)",F1364="Import - Reverse charge (Box 9)"))),"VAT claimed on non-taxable category; ",""))</f>
        <v/>
      </c>
    </row>
    <row r="1365">
      <c r="A1365" s="17" t="n"/>
      <c r="B1365" s="14" t="n"/>
      <c r="C1365" s="14" t="n"/>
      <c r="D1365" s="16" t="n"/>
      <c r="E1365" s="14" t="n"/>
      <c r="F1365" s="14" t="n"/>
      <c r="G1365" s="14" t="n"/>
      <c r="H1365" s="19" t="n"/>
      <c r="I1365" s="19" t="n"/>
      <c r="J1365" s="34">
        <f>IF(A1365="","",H1365+I1365)</f>
        <v/>
      </c>
      <c r="K1365" s="14" t="n"/>
      <c r="L1365" s="14" t="n"/>
      <c r="M1365" s="14" t="n"/>
      <c r="N1365" s="14" t="n"/>
      <c r="O1365" s="20">
        <f>IF(A1365="","",SUMPRODUCT((A1365&gt;=Setup!$C$19:$C$30)*(A1365&lt;=Setup!$D$19:$D$30)*Setup!$A$19:$A$30))</f>
        <v/>
      </c>
      <c r="P1365" s="34">
        <f>IF(A1365="","",IF(OR(F1365="Standard domestic 15% (Box 7)",F1365="Import - VAT paid at customs (Box 8)",F1365="Import - Reverse charge (Box 9)"),ROUND(H1365*Setup!$B$9,2),0))</f>
        <v/>
      </c>
      <c r="Q1365" s="34">
        <f>IF(A1365="","",I1365-P1365)</f>
        <v/>
      </c>
      <c r="R1365" s="34">
        <f>IF(A1365="","",IF(L1365="Yes",I1365,0))</f>
        <v/>
      </c>
      <c r="S1365" s="34">
        <f>IF(A1365="","",IF(AND(L1365="Yes",K1365="Yes",NOT(ISNUMBER(SEARCH("blocked",G1365))),OR(F1365="Standard domestic 15% (Box 7)",F1365="Import - VAT paid at customs (Box 8)",F1365="Import - Reverse charge (Box 9)"),OR(F1365&lt;&gt;"Standard domestic 15% (Box 7)",AND(LEN(D1365)=15,LEFT(D1365,1)="3",RIGHT(D1365,1)="3",ISNUMBER(--D1365)))),I1365,0))</f>
        <v/>
      </c>
      <c r="T1365" s="34">
        <f>IF(A1365="","",R1365-S1365)</f>
        <v/>
      </c>
      <c r="U1365" s="23">
        <f>IF(A1365="","",IF(O1365=0,"Outside audit periods; ","")&amp;IF(F1365="","No VAT category; ","")&amp;IF(ABS(Q1365)&gt;Setup!$B$10,"VAT ≠ 15% × net; ","")&amp;IF(AND(F1365="Standard domestic 15% (Box 7)",NOT(AND(LEN(D1365)=15,LEFT(D1365,1)="3",RIGHT(D1365,1)="3",ISNUMBER(--D1365)))),"Invalid/missing supplier VAT no; ","")&amp;IF(AND(L1365="Yes",K1365&lt;&gt;"Yes"),"VAT claimed without valid tax invoice; ","")&amp;IF(AND(L1365="Yes",ISNUMBER(SEARCH("blocked",G1365))),"Blocked input VAT claimed; ","")&amp;IF(AND(F1365="Import - VAT paid at customs (Box 8)",M1365=""),"Customs declaration no missing; ","")&amp;IF(AND(F1365="Import - Reverse charge (Box 9)",E1365="Saudi Arabia"),"RCM used for a local supplier; ","")&amp;IF(AND(L1365="Yes",NOT(OR(F1365="Standard domestic 15% (Box 7)",F1365="Import - VAT paid at customs (Box 8)",F1365="Import - Reverse charge (Box 9)"))),"VAT claimed on non-taxable category; ",""))</f>
        <v/>
      </c>
    </row>
    <row r="1366">
      <c r="A1366" s="17" t="n"/>
      <c r="B1366" s="14" t="n"/>
      <c r="C1366" s="14" t="n"/>
      <c r="D1366" s="16" t="n"/>
      <c r="E1366" s="14" t="n"/>
      <c r="F1366" s="14" t="n"/>
      <c r="G1366" s="14" t="n"/>
      <c r="H1366" s="19" t="n"/>
      <c r="I1366" s="19" t="n"/>
      <c r="J1366" s="34">
        <f>IF(A1366="","",H1366+I1366)</f>
        <v/>
      </c>
      <c r="K1366" s="14" t="n"/>
      <c r="L1366" s="14" t="n"/>
      <c r="M1366" s="14" t="n"/>
      <c r="N1366" s="14" t="n"/>
      <c r="O1366" s="20">
        <f>IF(A1366="","",SUMPRODUCT((A1366&gt;=Setup!$C$19:$C$30)*(A1366&lt;=Setup!$D$19:$D$30)*Setup!$A$19:$A$30))</f>
        <v/>
      </c>
      <c r="P1366" s="34">
        <f>IF(A1366="","",IF(OR(F1366="Standard domestic 15% (Box 7)",F1366="Import - VAT paid at customs (Box 8)",F1366="Import - Reverse charge (Box 9)"),ROUND(H1366*Setup!$B$9,2),0))</f>
        <v/>
      </c>
      <c r="Q1366" s="34">
        <f>IF(A1366="","",I1366-P1366)</f>
        <v/>
      </c>
      <c r="R1366" s="34">
        <f>IF(A1366="","",IF(L1366="Yes",I1366,0))</f>
        <v/>
      </c>
      <c r="S1366" s="34">
        <f>IF(A1366="","",IF(AND(L1366="Yes",K1366="Yes",NOT(ISNUMBER(SEARCH("blocked",G1366))),OR(F1366="Standard domestic 15% (Box 7)",F1366="Import - VAT paid at customs (Box 8)",F1366="Import - Reverse charge (Box 9)"),OR(F1366&lt;&gt;"Standard domestic 15% (Box 7)",AND(LEN(D1366)=15,LEFT(D1366,1)="3",RIGHT(D1366,1)="3",ISNUMBER(--D1366)))),I1366,0))</f>
        <v/>
      </c>
      <c r="T1366" s="34">
        <f>IF(A1366="","",R1366-S1366)</f>
        <v/>
      </c>
      <c r="U1366" s="23">
        <f>IF(A1366="","",IF(O1366=0,"Outside audit periods; ","")&amp;IF(F1366="","No VAT category; ","")&amp;IF(ABS(Q1366)&gt;Setup!$B$10,"VAT ≠ 15% × net; ","")&amp;IF(AND(F1366="Standard domestic 15% (Box 7)",NOT(AND(LEN(D1366)=15,LEFT(D1366,1)="3",RIGHT(D1366,1)="3",ISNUMBER(--D1366)))),"Invalid/missing supplier VAT no; ","")&amp;IF(AND(L1366="Yes",K1366&lt;&gt;"Yes"),"VAT claimed without valid tax invoice; ","")&amp;IF(AND(L1366="Yes",ISNUMBER(SEARCH("blocked",G1366))),"Blocked input VAT claimed; ","")&amp;IF(AND(F1366="Import - VAT paid at customs (Box 8)",M1366=""),"Customs declaration no missing; ","")&amp;IF(AND(F1366="Import - Reverse charge (Box 9)",E1366="Saudi Arabia"),"RCM used for a local supplier; ","")&amp;IF(AND(L1366="Yes",NOT(OR(F1366="Standard domestic 15% (Box 7)",F1366="Import - VAT paid at customs (Box 8)",F1366="Import - Reverse charge (Box 9)"))),"VAT claimed on non-taxable category; ",""))</f>
        <v/>
      </c>
    </row>
    <row r="1367">
      <c r="A1367" s="17" t="n"/>
      <c r="B1367" s="14" t="n"/>
      <c r="C1367" s="14" t="n"/>
      <c r="D1367" s="16" t="n"/>
      <c r="E1367" s="14" t="n"/>
      <c r="F1367" s="14" t="n"/>
      <c r="G1367" s="14" t="n"/>
      <c r="H1367" s="19" t="n"/>
      <c r="I1367" s="19" t="n"/>
      <c r="J1367" s="34">
        <f>IF(A1367="","",H1367+I1367)</f>
        <v/>
      </c>
      <c r="K1367" s="14" t="n"/>
      <c r="L1367" s="14" t="n"/>
      <c r="M1367" s="14" t="n"/>
      <c r="N1367" s="14" t="n"/>
      <c r="O1367" s="20">
        <f>IF(A1367="","",SUMPRODUCT((A1367&gt;=Setup!$C$19:$C$30)*(A1367&lt;=Setup!$D$19:$D$30)*Setup!$A$19:$A$30))</f>
        <v/>
      </c>
      <c r="P1367" s="34">
        <f>IF(A1367="","",IF(OR(F1367="Standard domestic 15% (Box 7)",F1367="Import - VAT paid at customs (Box 8)",F1367="Import - Reverse charge (Box 9)"),ROUND(H1367*Setup!$B$9,2),0))</f>
        <v/>
      </c>
      <c r="Q1367" s="34">
        <f>IF(A1367="","",I1367-P1367)</f>
        <v/>
      </c>
      <c r="R1367" s="34">
        <f>IF(A1367="","",IF(L1367="Yes",I1367,0))</f>
        <v/>
      </c>
      <c r="S1367" s="34">
        <f>IF(A1367="","",IF(AND(L1367="Yes",K1367="Yes",NOT(ISNUMBER(SEARCH("blocked",G1367))),OR(F1367="Standard domestic 15% (Box 7)",F1367="Import - VAT paid at customs (Box 8)",F1367="Import - Reverse charge (Box 9)"),OR(F1367&lt;&gt;"Standard domestic 15% (Box 7)",AND(LEN(D1367)=15,LEFT(D1367,1)="3",RIGHT(D1367,1)="3",ISNUMBER(--D1367)))),I1367,0))</f>
        <v/>
      </c>
      <c r="T1367" s="34">
        <f>IF(A1367="","",R1367-S1367)</f>
        <v/>
      </c>
      <c r="U1367" s="23">
        <f>IF(A1367="","",IF(O1367=0,"Outside audit periods; ","")&amp;IF(F1367="","No VAT category; ","")&amp;IF(ABS(Q1367)&gt;Setup!$B$10,"VAT ≠ 15% × net; ","")&amp;IF(AND(F1367="Standard domestic 15% (Box 7)",NOT(AND(LEN(D1367)=15,LEFT(D1367,1)="3",RIGHT(D1367,1)="3",ISNUMBER(--D1367)))),"Invalid/missing supplier VAT no; ","")&amp;IF(AND(L1367="Yes",K1367&lt;&gt;"Yes"),"VAT claimed without valid tax invoice; ","")&amp;IF(AND(L1367="Yes",ISNUMBER(SEARCH("blocked",G1367))),"Blocked input VAT claimed; ","")&amp;IF(AND(F1367="Import - VAT paid at customs (Box 8)",M1367=""),"Customs declaration no missing; ","")&amp;IF(AND(F1367="Import - Reverse charge (Box 9)",E1367="Saudi Arabia"),"RCM used for a local supplier; ","")&amp;IF(AND(L1367="Yes",NOT(OR(F1367="Standard domestic 15% (Box 7)",F1367="Import - VAT paid at customs (Box 8)",F1367="Import - Reverse charge (Box 9)"))),"VAT claimed on non-taxable category; ",""))</f>
        <v/>
      </c>
    </row>
    <row r="1368">
      <c r="A1368" s="17" t="n"/>
      <c r="B1368" s="14" t="n"/>
      <c r="C1368" s="14" t="n"/>
      <c r="D1368" s="16" t="n"/>
      <c r="E1368" s="14" t="n"/>
      <c r="F1368" s="14" t="n"/>
      <c r="G1368" s="14" t="n"/>
      <c r="H1368" s="19" t="n"/>
      <c r="I1368" s="19" t="n"/>
      <c r="J1368" s="34">
        <f>IF(A1368="","",H1368+I1368)</f>
        <v/>
      </c>
      <c r="K1368" s="14" t="n"/>
      <c r="L1368" s="14" t="n"/>
      <c r="M1368" s="14" t="n"/>
      <c r="N1368" s="14" t="n"/>
      <c r="O1368" s="20">
        <f>IF(A1368="","",SUMPRODUCT((A1368&gt;=Setup!$C$19:$C$30)*(A1368&lt;=Setup!$D$19:$D$30)*Setup!$A$19:$A$30))</f>
        <v/>
      </c>
      <c r="P1368" s="34">
        <f>IF(A1368="","",IF(OR(F1368="Standard domestic 15% (Box 7)",F1368="Import - VAT paid at customs (Box 8)",F1368="Import - Reverse charge (Box 9)"),ROUND(H1368*Setup!$B$9,2),0))</f>
        <v/>
      </c>
      <c r="Q1368" s="34">
        <f>IF(A1368="","",I1368-P1368)</f>
        <v/>
      </c>
      <c r="R1368" s="34">
        <f>IF(A1368="","",IF(L1368="Yes",I1368,0))</f>
        <v/>
      </c>
      <c r="S1368" s="34">
        <f>IF(A1368="","",IF(AND(L1368="Yes",K1368="Yes",NOT(ISNUMBER(SEARCH("blocked",G1368))),OR(F1368="Standard domestic 15% (Box 7)",F1368="Import - VAT paid at customs (Box 8)",F1368="Import - Reverse charge (Box 9)"),OR(F1368&lt;&gt;"Standard domestic 15% (Box 7)",AND(LEN(D1368)=15,LEFT(D1368,1)="3",RIGHT(D1368,1)="3",ISNUMBER(--D1368)))),I1368,0))</f>
        <v/>
      </c>
      <c r="T1368" s="34">
        <f>IF(A1368="","",R1368-S1368)</f>
        <v/>
      </c>
      <c r="U1368" s="23">
        <f>IF(A1368="","",IF(O1368=0,"Outside audit periods; ","")&amp;IF(F1368="","No VAT category; ","")&amp;IF(ABS(Q1368)&gt;Setup!$B$10,"VAT ≠ 15% × net; ","")&amp;IF(AND(F1368="Standard domestic 15% (Box 7)",NOT(AND(LEN(D1368)=15,LEFT(D1368,1)="3",RIGHT(D1368,1)="3",ISNUMBER(--D1368)))),"Invalid/missing supplier VAT no; ","")&amp;IF(AND(L1368="Yes",K1368&lt;&gt;"Yes"),"VAT claimed without valid tax invoice; ","")&amp;IF(AND(L1368="Yes",ISNUMBER(SEARCH("blocked",G1368))),"Blocked input VAT claimed; ","")&amp;IF(AND(F1368="Import - VAT paid at customs (Box 8)",M1368=""),"Customs declaration no missing; ","")&amp;IF(AND(F1368="Import - Reverse charge (Box 9)",E1368="Saudi Arabia"),"RCM used for a local supplier; ","")&amp;IF(AND(L1368="Yes",NOT(OR(F1368="Standard domestic 15% (Box 7)",F1368="Import - VAT paid at customs (Box 8)",F1368="Import - Reverse charge (Box 9)"))),"VAT claimed on non-taxable category; ",""))</f>
        <v/>
      </c>
    </row>
    <row r="1369">
      <c r="A1369" s="17" t="n"/>
      <c r="B1369" s="14" t="n"/>
      <c r="C1369" s="14" t="n"/>
      <c r="D1369" s="16" t="n"/>
      <c r="E1369" s="14" t="n"/>
      <c r="F1369" s="14" t="n"/>
      <c r="G1369" s="14" t="n"/>
      <c r="H1369" s="19" t="n"/>
      <c r="I1369" s="19" t="n"/>
      <c r="J1369" s="34">
        <f>IF(A1369="","",H1369+I1369)</f>
        <v/>
      </c>
      <c r="K1369" s="14" t="n"/>
      <c r="L1369" s="14" t="n"/>
      <c r="M1369" s="14" t="n"/>
      <c r="N1369" s="14" t="n"/>
      <c r="O1369" s="20">
        <f>IF(A1369="","",SUMPRODUCT((A1369&gt;=Setup!$C$19:$C$30)*(A1369&lt;=Setup!$D$19:$D$30)*Setup!$A$19:$A$30))</f>
        <v/>
      </c>
      <c r="P1369" s="34">
        <f>IF(A1369="","",IF(OR(F1369="Standard domestic 15% (Box 7)",F1369="Import - VAT paid at customs (Box 8)",F1369="Import - Reverse charge (Box 9)"),ROUND(H1369*Setup!$B$9,2),0))</f>
        <v/>
      </c>
      <c r="Q1369" s="34">
        <f>IF(A1369="","",I1369-P1369)</f>
        <v/>
      </c>
      <c r="R1369" s="34">
        <f>IF(A1369="","",IF(L1369="Yes",I1369,0))</f>
        <v/>
      </c>
      <c r="S1369" s="34">
        <f>IF(A1369="","",IF(AND(L1369="Yes",K1369="Yes",NOT(ISNUMBER(SEARCH("blocked",G1369))),OR(F1369="Standard domestic 15% (Box 7)",F1369="Import - VAT paid at customs (Box 8)",F1369="Import - Reverse charge (Box 9)"),OR(F1369&lt;&gt;"Standard domestic 15% (Box 7)",AND(LEN(D1369)=15,LEFT(D1369,1)="3",RIGHT(D1369,1)="3",ISNUMBER(--D1369)))),I1369,0))</f>
        <v/>
      </c>
      <c r="T1369" s="34">
        <f>IF(A1369="","",R1369-S1369)</f>
        <v/>
      </c>
      <c r="U1369" s="23">
        <f>IF(A1369="","",IF(O1369=0,"Outside audit periods; ","")&amp;IF(F1369="","No VAT category; ","")&amp;IF(ABS(Q1369)&gt;Setup!$B$10,"VAT ≠ 15% × net; ","")&amp;IF(AND(F1369="Standard domestic 15% (Box 7)",NOT(AND(LEN(D1369)=15,LEFT(D1369,1)="3",RIGHT(D1369,1)="3",ISNUMBER(--D1369)))),"Invalid/missing supplier VAT no; ","")&amp;IF(AND(L1369="Yes",K1369&lt;&gt;"Yes"),"VAT claimed without valid tax invoice; ","")&amp;IF(AND(L1369="Yes",ISNUMBER(SEARCH("blocked",G1369))),"Blocked input VAT claimed; ","")&amp;IF(AND(F1369="Import - VAT paid at customs (Box 8)",M1369=""),"Customs declaration no missing; ","")&amp;IF(AND(F1369="Import - Reverse charge (Box 9)",E1369="Saudi Arabia"),"RCM used for a local supplier; ","")&amp;IF(AND(L1369="Yes",NOT(OR(F1369="Standard domestic 15% (Box 7)",F1369="Import - VAT paid at customs (Box 8)",F1369="Import - Reverse charge (Box 9)"))),"VAT claimed on non-taxable category; ",""))</f>
        <v/>
      </c>
    </row>
    <row r="1370">
      <c r="A1370" s="17" t="n"/>
      <c r="B1370" s="14" t="n"/>
      <c r="C1370" s="14" t="n"/>
      <c r="D1370" s="16" t="n"/>
      <c r="E1370" s="14" t="n"/>
      <c r="F1370" s="14" t="n"/>
      <c r="G1370" s="14" t="n"/>
      <c r="H1370" s="19" t="n"/>
      <c r="I1370" s="19" t="n"/>
      <c r="J1370" s="34">
        <f>IF(A1370="","",H1370+I1370)</f>
        <v/>
      </c>
      <c r="K1370" s="14" t="n"/>
      <c r="L1370" s="14" t="n"/>
      <c r="M1370" s="14" t="n"/>
      <c r="N1370" s="14" t="n"/>
      <c r="O1370" s="20">
        <f>IF(A1370="","",SUMPRODUCT((A1370&gt;=Setup!$C$19:$C$30)*(A1370&lt;=Setup!$D$19:$D$30)*Setup!$A$19:$A$30))</f>
        <v/>
      </c>
      <c r="P1370" s="34">
        <f>IF(A1370="","",IF(OR(F1370="Standard domestic 15% (Box 7)",F1370="Import - VAT paid at customs (Box 8)",F1370="Import - Reverse charge (Box 9)"),ROUND(H1370*Setup!$B$9,2),0))</f>
        <v/>
      </c>
      <c r="Q1370" s="34">
        <f>IF(A1370="","",I1370-P1370)</f>
        <v/>
      </c>
      <c r="R1370" s="34">
        <f>IF(A1370="","",IF(L1370="Yes",I1370,0))</f>
        <v/>
      </c>
      <c r="S1370" s="34">
        <f>IF(A1370="","",IF(AND(L1370="Yes",K1370="Yes",NOT(ISNUMBER(SEARCH("blocked",G1370))),OR(F1370="Standard domestic 15% (Box 7)",F1370="Import - VAT paid at customs (Box 8)",F1370="Import - Reverse charge (Box 9)"),OR(F1370&lt;&gt;"Standard domestic 15% (Box 7)",AND(LEN(D1370)=15,LEFT(D1370,1)="3",RIGHT(D1370,1)="3",ISNUMBER(--D1370)))),I1370,0))</f>
        <v/>
      </c>
      <c r="T1370" s="34">
        <f>IF(A1370="","",R1370-S1370)</f>
        <v/>
      </c>
      <c r="U1370" s="23">
        <f>IF(A1370="","",IF(O1370=0,"Outside audit periods; ","")&amp;IF(F1370="","No VAT category; ","")&amp;IF(ABS(Q1370)&gt;Setup!$B$10,"VAT ≠ 15% × net; ","")&amp;IF(AND(F1370="Standard domestic 15% (Box 7)",NOT(AND(LEN(D1370)=15,LEFT(D1370,1)="3",RIGHT(D1370,1)="3",ISNUMBER(--D1370)))),"Invalid/missing supplier VAT no; ","")&amp;IF(AND(L1370="Yes",K1370&lt;&gt;"Yes"),"VAT claimed without valid tax invoice; ","")&amp;IF(AND(L1370="Yes",ISNUMBER(SEARCH("blocked",G1370))),"Blocked input VAT claimed; ","")&amp;IF(AND(F1370="Import - VAT paid at customs (Box 8)",M1370=""),"Customs declaration no missing; ","")&amp;IF(AND(F1370="Import - Reverse charge (Box 9)",E1370="Saudi Arabia"),"RCM used for a local supplier; ","")&amp;IF(AND(L1370="Yes",NOT(OR(F1370="Standard domestic 15% (Box 7)",F1370="Import - VAT paid at customs (Box 8)",F1370="Import - Reverse charge (Box 9)"))),"VAT claimed on non-taxable category; ",""))</f>
        <v/>
      </c>
    </row>
    <row r="1371">
      <c r="A1371" s="17" t="n"/>
      <c r="B1371" s="14" t="n"/>
      <c r="C1371" s="14" t="n"/>
      <c r="D1371" s="16" t="n"/>
      <c r="E1371" s="14" t="n"/>
      <c r="F1371" s="14" t="n"/>
      <c r="G1371" s="14" t="n"/>
      <c r="H1371" s="19" t="n"/>
      <c r="I1371" s="19" t="n"/>
      <c r="J1371" s="34">
        <f>IF(A1371="","",H1371+I1371)</f>
        <v/>
      </c>
      <c r="K1371" s="14" t="n"/>
      <c r="L1371" s="14" t="n"/>
      <c r="M1371" s="14" t="n"/>
      <c r="N1371" s="14" t="n"/>
      <c r="O1371" s="20">
        <f>IF(A1371="","",SUMPRODUCT((A1371&gt;=Setup!$C$19:$C$30)*(A1371&lt;=Setup!$D$19:$D$30)*Setup!$A$19:$A$30))</f>
        <v/>
      </c>
      <c r="P1371" s="34">
        <f>IF(A1371="","",IF(OR(F1371="Standard domestic 15% (Box 7)",F1371="Import - VAT paid at customs (Box 8)",F1371="Import - Reverse charge (Box 9)"),ROUND(H1371*Setup!$B$9,2),0))</f>
        <v/>
      </c>
      <c r="Q1371" s="34">
        <f>IF(A1371="","",I1371-P1371)</f>
        <v/>
      </c>
      <c r="R1371" s="34">
        <f>IF(A1371="","",IF(L1371="Yes",I1371,0))</f>
        <v/>
      </c>
      <c r="S1371" s="34">
        <f>IF(A1371="","",IF(AND(L1371="Yes",K1371="Yes",NOT(ISNUMBER(SEARCH("blocked",G1371))),OR(F1371="Standard domestic 15% (Box 7)",F1371="Import - VAT paid at customs (Box 8)",F1371="Import - Reverse charge (Box 9)"),OR(F1371&lt;&gt;"Standard domestic 15% (Box 7)",AND(LEN(D1371)=15,LEFT(D1371,1)="3",RIGHT(D1371,1)="3",ISNUMBER(--D1371)))),I1371,0))</f>
        <v/>
      </c>
      <c r="T1371" s="34">
        <f>IF(A1371="","",R1371-S1371)</f>
        <v/>
      </c>
      <c r="U1371" s="23">
        <f>IF(A1371="","",IF(O1371=0,"Outside audit periods; ","")&amp;IF(F1371="","No VAT category; ","")&amp;IF(ABS(Q1371)&gt;Setup!$B$10,"VAT ≠ 15% × net; ","")&amp;IF(AND(F1371="Standard domestic 15% (Box 7)",NOT(AND(LEN(D1371)=15,LEFT(D1371,1)="3",RIGHT(D1371,1)="3",ISNUMBER(--D1371)))),"Invalid/missing supplier VAT no; ","")&amp;IF(AND(L1371="Yes",K1371&lt;&gt;"Yes"),"VAT claimed without valid tax invoice; ","")&amp;IF(AND(L1371="Yes",ISNUMBER(SEARCH("blocked",G1371))),"Blocked input VAT claimed; ","")&amp;IF(AND(F1371="Import - VAT paid at customs (Box 8)",M1371=""),"Customs declaration no missing; ","")&amp;IF(AND(F1371="Import - Reverse charge (Box 9)",E1371="Saudi Arabia"),"RCM used for a local supplier; ","")&amp;IF(AND(L1371="Yes",NOT(OR(F1371="Standard domestic 15% (Box 7)",F1371="Import - VAT paid at customs (Box 8)",F1371="Import - Reverse charge (Box 9)"))),"VAT claimed on non-taxable category; ",""))</f>
        <v/>
      </c>
    </row>
    <row r="1372">
      <c r="A1372" s="17" t="n"/>
      <c r="B1372" s="14" t="n"/>
      <c r="C1372" s="14" t="n"/>
      <c r="D1372" s="16" t="n"/>
      <c r="E1372" s="14" t="n"/>
      <c r="F1372" s="14" t="n"/>
      <c r="G1372" s="14" t="n"/>
      <c r="H1372" s="19" t="n"/>
      <c r="I1372" s="19" t="n"/>
      <c r="J1372" s="34">
        <f>IF(A1372="","",H1372+I1372)</f>
        <v/>
      </c>
      <c r="K1372" s="14" t="n"/>
      <c r="L1372" s="14" t="n"/>
      <c r="M1372" s="14" t="n"/>
      <c r="N1372" s="14" t="n"/>
      <c r="O1372" s="20">
        <f>IF(A1372="","",SUMPRODUCT((A1372&gt;=Setup!$C$19:$C$30)*(A1372&lt;=Setup!$D$19:$D$30)*Setup!$A$19:$A$30))</f>
        <v/>
      </c>
      <c r="P1372" s="34">
        <f>IF(A1372="","",IF(OR(F1372="Standard domestic 15% (Box 7)",F1372="Import - VAT paid at customs (Box 8)",F1372="Import - Reverse charge (Box 9)"),ROUND(H1372*Setup!$B$9,2),0))</f>
        <v/>
      </c>
      <c r="Q1372" s="34">
        <f>IF(A1372="","",I1372-P1372)</f>
        <v/>
      </c>
      <c r="R1372" s="34">
        <f>IF(A1372="","",IF(L1372="Yes",I1372,0))</f>
        <v/>
      </c>
      <c r="S1372" s="34">
        <f>IF(A1372="","",IF(AND(L1372="Yes",K1372="Yes",NOT(ISNUMBER(SEARCH("blocked",G1372))),OR(F1372="Standard domestic 15% (Box 7)",F1372="Import - VAT paid at customs (Box 8)",F1372="Import - Reverse charge (Box 9)"),OR(F1372&lt;&gt;"Standard domestic 15% (Box 7)",AND(LEN(D1372)=15,LEFT(D1372,1)="3",RIGHT(D1372,1)="3",ISNUMBER(--D1372)))),I1372,0))</f>
        <v/>
      </c>
      <c r="T1372" s="34">
        <f>IF(A1372="","",R1372-S1372)</f>
        <v/>
      </c>
      <c r="U1372" s="23">
        <f>IF(A1372="","",IF(O1372=0,"Outside audit periods; ","")&amp;IF(F1372="","No VAT category; ","")&amp;IF(ABS(Q1372)&gt;Setup!$B$10,"VAT ≠ 15% × net; ","")&amp;IF(AND(F1372="Standard domestic 15% (Box 7)",NOT(AND(LEN(D1372)=15,LEFT(D1372,1)="3",RIGHT(D1372,1)="3",ISNUMBER(--D1372)))),"Invalid/missing supplier VAT no; ","")&amp;IF(AND(L1372="Yes",K1372&lt;&gt;"Yes"),"VAT claimed without valid tax invoice; ","")&amp;IF(AND(L1372="Yes",ISNUMBER(SEARCH("blocked",G1372))),"Blocked input VAT claimed; ","")&amp;IF(AND(F1372="Import - VAT paid at customs (Box 8)",M1372=""),"Customs declaration no missing; ","")&amp;IF(AND(F1372="Import - Reverse charge (Box 9)",E1372="Saudi Arabia"),"RCM used for a local supplier; ","")&amp;IF(AND(L1372="Yes",NOT(OR(F1372="Standard domestic 15% (Box 7)",F1372="Import - VAT paid at customs (Box 8)",F1372="Import - Reverse charge (Box 9)"))),"VAT claimed on non-taxable category; ",""))</f>
        <v/>
      </c>
    </row>
    <row r="1373">
      <c r="A1373" s="17" t="n"/>
      <c r="B1373" s="14" t="n"/>
      <c r="C1373" s="14" t="n"/>
      <c r="D1373" s="16" t="n"/>
      <c r="E1373" s="14" t="n"/>
      <c r="F1373" s="14" t="n"/>
      <c r="G1373" s="14" t="n"/>
      <c r="H1373" s="19" t="n"/>
      <c r="I1373" s="19" t="n"/>
      <c r="J1373" s="34">
        <f>IF(A1373="","",H1373+I1373)</f>
        <v/>
      </c>
      <c r="K1373" s="14" t="n"/>
      <c r="L1373" s="14" t="n"/>
      <c r="M1373" s="14" t="n"/>
      <c r="N1373" s="14" t="n"/>
      <c r="O1373" s="20">
        <f>IF(A1373="","",SUMPRODUCT((A1373&gt;=Setup!$C$19:$C$30)*(A1373&lt;=Setup!$D$19:$D$30)*Setup!$A$19:$A$30))</f>
        <v/>
      </c>
      <c r="P1373" s="34">
        <f>IF(A1373="","",IF(OR(F1373="Standard domestic 15% (Box 7)",F1373="Import - VAT paid at customs (Box 8)",F1373="Import - Reverse charge (Box 9)"),ROUND(H1373*Setup!$B$9,2),0))</f>
        <v/>
      </c>
      <c r="Q1373" s="34">
        <f>IF(A1373="","",I1373-P1373)</f>
        <v/>
      </c>
      <c r="R1373" s="34">
        <f>IF(A1373="","",IF(L1373="Yes",I1373,0))</f>
        <v/>
      </c>
      <c r="S1373" s="34">
        <f>IF(A1373="","",IF(AND(L1373="Yes",K1373="Yes",NOT(ISNUMBER(SEARCH("blocked",G1373))),OR(F1373="Standard domestic 15% (Box 7)",F1373="Import - VAT paid at customs (Box 8)",F1373="Import - Reverse charge (Box 9)"),OR(F1373&lt;&gt;"Standard domestic 15% (Box 7)",AND(LEN(D1373)=15,LEFT(D1373,1)="3",RIGHT(D1373,1)="3",ISNUMBER(--D1373)))),I1373,0))</f>
        <v/>
      </c>
      <c r="T1373" s="34">
        <f>IF(A1373="","",R1373-S1373)</f>
        <v/>
      </c>
      <c r="U1373" s="23">
        <f>IF(A1373="","",IF(O1373=0,"Outside audit periods; ","")&amp;IF(F1373="","No VAT category; ","")&amp;IF(ABS(Q1373)&gt;Setup!$B$10,"VAT ≠ 15% × net; ","")&amp;IF(AND(F1373="Standard domestic 15% (Box 7)",NOT(AND(LEN(D1373)=15,LEFT(D1373,1)="3",RIGHT(D1373,1)="3",ISNUMBER(--D1373)))),"Invalid/missing supplier VAT no; ","")&amp;IF(AND(L1373="Yes",K1373&lt;&gt;"Yes"),"VAT claimed without valid tax invoice; ","")&amp;IF(AND(L1373="Yes",ISNUMBER(SEARCH("blocked",G1373))),"Blocked input VAT claimed; ","")&amp;IF(AND(F1373="Import - VAT paid at customs (Box 8)",M1373=""),"Customs declaration no missing; ","")&amp;IF(AND(F1373="Import - Reverse charge (Box 9)",E1373="Saudi Arabia"),"RCM used for a local supplier; ","")&amp;IF(AND(L1373="Yes",NOT(OR(F1373="Standard domestic 15% (Box 7)",F1373="Import - VAT paid at customs (Box 8)",F1373="Import - Reverse charge (Box 9)"))),"VAT claimed on non-taxable category; ",""))</f>
        <v/>
      </c>
    </row>
    <row r="1374">
      <c r="A1374" s="17" t="n"/>
      <c r="B1374" s="14" t="n"/>
      <c r="C1374" s="14" t="n"/>
      <c r="D1374" s="16" t="n"/>
      <c r="E1374" s="14" t="n"/>
      <c r="F1374" s="14" t="n"/>
      <c r="G1374" s="14" t="n"/>
      <c r="H1374" s="19" t="n"/>
      <c r="I1374" s="19" t="n"/>
      <c r="J1374" s="34">
        <f>IF(A1374="","",H1374+I1374)</f>
        <v/>
      </c>
      <c r="K1374" s="14" t="n"/>
      <c r="L1374" s="14" t="n"/>
      <c r="M1374" s="14" t="n"/>
      <c r="N1374" s="14" t="n"/>
      <c r="O1374" s="20">
        <f>IF(A1374="","",SUMPRODUCT((A1374&gt;=Setup!$C$19:$C$30)*(A1374&lt;=Setup!$D$19:$D$30)*Setup!$A$19:$A$30))</f>
        <v/>
      </c>
      <c r="P1374" s="34">
        <f>IF(A1374="","",IF(OR(F1374="Standard domestic 15% (Box 7)",F1374="Import - VAT paid at customs (Box 8)",F1374="Import - Reverse charge (Box 9)"),ROUND(H1374*Setup!$B$9,2),0))</f>
        <v/>
      </c>
      <c r="Q1374" s="34">
        <f>IF(A1374="","",I1374-P1374)</f>
        <v/>
      </c>
      <c r="R1374" s="34">
        <f>IF(A1374="","",IF(L1374="Yes",I1374,0))</f>
        <v/>
      </c>
      <c r="S1374" s="34">
        <f>IF(A1374="","",IF(AND(L1374="Yes",K1374="Yes",NOT(ISNUMBER(SEARCH("blocked",G1374))),OR(F1374="Standard domestic 15% (Box 7)",F1374="Import - VAT paid at customs (Box 8)",F1374="Import - Reverse charge (Box 9)"),OR(F1374&lt;&gt;"Standard domestic 15% (Box 7)",AND(LEN(D1374)=15,LEFT(D1374,1)="3",RIGHT(D1374,1)="3",ISNUMBER(--D1374)))),I1374,0))</f>
        <v/>
      </c>
      <c r="T1374" s="34">
        <f>IF(A1374="","",R1374-S1374)</f>
        <v/>
      </c>
      <c r="U1374" s="23">
        <f>IF(A1374="","",IF(O1374=0,"Outside audit periods; ","")&amp;IF(F1374="","No VAT category; ","")&amp;IF(ABS(Q1374)&gt;Setup!$B$10,"VAT ≠ 15% × net; ","")&amp;IF(AND(F1374="Standard domestic 15% (Box 7)",NOT(AND(LEN(D1374)=15,LEFT(D1374,1)="3",RIGHT(D1374,1)="3",ISNUMBER(--D1374)))),"Invalid/missing supplier VAT no; ","")&amp;IF(AND(L1374="Yes",K1374&lt;&gt;"Yes"),"VAT claimed without valid tax invoice; ","")&amp;IF(AND(L1374="Yes",ISNUMBER(SEARCH("blocked",G1374))),"Blocked input VAT claimed; ","")&amp;IF(AND(F1374="Import - VAT paid at customs (Box 8)",M1374=""),"Customs declaration no missing; ","")&amp;IF(AND(F1374="Import - Reverse charge (Box 9)",E1374="Saudi Arabia"),"RCM used for a local supplier; ","")&amp;IF(AND(L1374="Yes",NOT(OR(F1374="Standard domestic 15% (Box 7)",F1374="Import - VAT paid at customs (Box 8)",F1374="Import - Reverse charge (Box 9)"))),"VAT claimed on non-taxable category; ",""))</f>
        <v/>
      </c>
    </row>
    <row r="1375">
      <c r="A1375" s="17" t="n"/>
      <c r="B1375" s="14" t="n"/>
      <c r="C1375" s="14" t="n"/>
      <c r="D1375" s="16" t="n"/>
      <c r="E1375" s="14" t="n"/>
      <c r="F1375" s="14" t="n"/>
      <c r="G1375" s="14" t="n"/>
      <c r="H1375" s="19" t="n"/>
      <c r="I1375" s="19" t="n"/>
      <c r="J1375" s="34">
        <f>IF(A1375="","",H1375+I1375)</f>
        <v/>
      </c>
      <c r="K1375" s="14" t="n"/>
      <c r="L1375" s="14" t="n"/>
      <c r="M1375" s="14" t="n"/>
      <c r="N1375" s="14" t="n"/>
      <c r="O1375" s="20">
        <f>IF(A1375="","",SUMPRODUCT((A1375&gt;=Setup!$C$19:$C$30)*(A1375&lt;=Setup!$D$19:$D$30)*Setup!$A$19:$A$30))</f>
        <v/>
      </c>
      <c r="P1375" s="34">
        <f>IF(A1375="","",IF(OR(F1375="Standard domestic 15% (Box 7)",F1375="Import - VAT paid at customs (Box 8)",F1375="Import - Reverse charge (Box 9)"),ROUND(H1375*Setup!$B$9,2),0))</f>
        <v/>
      </c>
      <c r="Q1375" s="34">
        <f>IF(A1375="","",I1375-P1375)</f>
        <v/>
      </c>
      <c r="R1375" s="34">
        <f>IF(A1375="","",IF(L1375="Yes",I1375,0))</f>
        <v/>
      </c>
      <c r="S1375" s="34">
        <f>IF(A1375="","",IF(AND(L1375="Yes",K1375="Yes",NOT(ISNUMBER(SEARCH("blocked",G1375))),OR(F1375="Standard domestic 15% (Box 7)",F1375="Import - VAT paid at customs (Box 8)",F1375="Import - Reverse charge (Box 9)"),OR(F1375&lt;&gt;"Standard domestic 15% (Box 7)",AND(LEN(D1375)=15,LEFT(D1375,1)="3",RIGHT(D1375,1)="3",ISNUMBER(--D1375)))),I1375,0))</f>
        <v/>
      </c>
      <c r="T1375" s="34">
        <f>IF(A1375="","",R1375-S1375)</f>
        <v/>
      </c>
      <c r="U1375" s="23">
        <f>IF(A1375="","",IF(O1375=0,"Outside audit periods; ","")&amp;IF(F1375="","No VAT category; ","")&amp;IF(ABS(Q1375)&gt;Setup!$B$10,"VAT ≠ 15% × net; ","")&amp;IF(AND(F1375="Standard domestic 15% (Box 7)",NOT(AND(LEN(D1375)=15,LEFT(D1375,1)="3",RIGHT(D1375,1)="3",ISNUMBER(--D1375)))),"Invalid/missing supplier VAT no; ","")&amp;IF(AND(L1375="Yes",K1375&lt;&gt;"Yes"),"VAT claimed without valid tax invoice; ","")&amp;IF(AND(L1375="Yes",ISNUMBER(SEARCH("blocked",G1375))),"Blocked input VAT claimed; ","")&amp;IF(AND(F1375="Import - VAT paid at customs (Box 8)",M1375=""),"Customs declaration no missing; ","")&amp;IF(AND(F1375="Import - Reverse charge (Box 9)",E1375="Saudi Arabia"),"RCM used for a local supplier; ","")&amp;IF(AND(L1375="Yes",NOT(OR(F1375="Standard domestic 15% (Box 7)",F1375="Import - VAT paid at customs (Box 8)",F1375="Import - Reverse charge (Box 9)"))),"VAT claimed on non-taxable category; ",""))</f>
        <v/>
      </c>
    </row>
    <row r="1376">
      <c r="A1376" s="17" t="n"/>
      <c r="B1376" s="14" t="n"/>
      <c r="C1376" s="14" t="n"/>
      <c r="D1376" s="16" t="n"/>
      <c r="E1376" s="14" t="n"/>
      <c r="F1376" s="14" t="n"/>
      <c r="G1376" s="14" t="n"/>
      <c r="H1376" s="19" t="n"/>
      <c r="I1376" s="19" t="n"/>
      <c r="J1376" s="34">
        <f>IF(A1376="","",H1376+I1376)</f>
        <v/>
      </c>
      <c r="K1376" s="14" t="n"/>
      <c r="L1376" s="14" t="n"/>
      <c r="M1376" s="14" t="n"/>
      <c r="N1376" s="14" t="n"/>
      <c r="O1376" s="20">
        <f>IF(A1376="","",SUMPRODUCT((A1376&gt;=Setup!$C$19:$C$30)*(A1376&lt;=Setup!$D$19:$D$30)*Setup!$A$19:$A$30))</f>
        <v/>
      </c>
      <c r="P1376" s="34">
        <f>IF(A1376="","",IF(OR(F1376="Standard domestic 15% (Box 7)",F1376="Import - VAT paid at customs (Box 8)",F1376="Import - Reverse charge (Box 9)"),ROUND(H1376*Setup!$B$9,2),0))</f>
        <v/>
      </c>
      <c r="Q1376" s="34">
        <f>IF(A1376="","",I1376-P1376)</f>
        <v/>
      </c>
      <c r="R1376" s="34">
        <f>IF(A1376="","",IF(L1376="Yes",I1376,0))</f>
        <v/>
      </c>
      <c r="S1376" s="34">
        <f>IF(A1376="","",IF(AND(L1376="Yes",K1376="Yes",NOT(ISNUMBER(SEARCH("blocked",G1376))),OR(F1376="Standard domestic 15% (Box 7)",F1376="Import - VAT paid at customs (Box 8)",F1376="Import - Reverse charge (Box 9)"),OR(F1376&lt;&gt;"Standard domestic 15% (Box 7)",AND(LEN(D1376)=15,LEFT(D1376,1)="3",RIGHT(D1376,1)="3",ISNUMBER(--D1376)))),I1376,0))</f>
        <v/>
      </c>
      <c r="T1376" s="34">
        <f>IF(A1376="","",R1376-S1376)</f>
        <v/>
      </c>
      <c r="U1376" s="23">
        <f>IF(A1376="","",IF(O1376=0,"Outside audit periods; ","")&amp;IF(F1376="","No VAT category; ","")&amp;IF(ABS(Q1376)&gt;Setup!$B$10,"VAT ≠ 15% × net; ","")&amp;IF(AND(F1376="Standard domestic 15% (Box 7)",NOT(AND(LEN(D1376)=15,LEFT(D1376,1)="3",RIGHT(D1376,1)="3",ISNUMBER(--D1376)))),"Invalid/missing supplier VAT no; ","")&amp;IF(AND(L1376="Yes",K1376&lt;&gt;"Yes"),"VAT claimed without valid tax invoice; ","")&amp;IF(AND(L1376="Yes",ISNUMBER(SEARCH("blocked",G1376))),"Blocked input VAT claimed; ","")&amp;IF(AND(F1376="Import - VAT paid at customs (Box 8)",M1376=""),"Customs declaration no missing; ","")&amp;IF(AND(F1376="Import - Reverse charge (Box 9)",E1376="Saudi Arabia"),"RCM used for a local supplier; ","")&amp;IF(AND(L1376="Yes",NOT(OR(F1376="Standard domestic 15% (Box 7)",F1376="Import - VAT paid at customs (Box 8)",F1376="Import - Reverse charge (Box 9)"))),"VAT claimed on non-taxable category; ",""))</f>
        <v/>
      </c>
    </row>
    <row r="1377">
      <c r="A1377" s="17" t="n"/>
      <c r="B1377" s="14" t="n"/>
      <c r="C1377" s="14" t="n"/>
      <c r="D1377" s="16" t="n"/>
      <c r="E1377" s="14" t="n"/>
      <c r="F1377" s="14" t="n"/>
      <c r="G1377" s="14" t="n"/>
      <c r="H1377" s="19" t="n"/>
      <c r="I1377" s="19" t="n"/>
      <c r="J1377" s="34">
        <f>IF(A1377="","",H1377+I1377)</f>
        <v/>
      </c>
      <c r="K1377" s="14" t="n"/>
      <c r="L1377" s="14" t="n"/>
      <c r="M1377" s="14" t="n"/>
      <c r="N1377" s="14" t="n"/>
      <c r="O1377" s="20">
        <f>IF(A1377="","",SUMPRODUCT((A1377&gt;=Setup!$C$19:$C$30)*(A1377&lt;=Setup!$D$19:$D$30)*Setup!$A$19:$A$30))</f>
        <v/>
      </c>
      <c r="P1377" s="34">
        <f>IF(A1377="","",IF(OR(F1377="Standard domestic 15% (Box 7)",F1377="Import - VAT paid at customs (Box 8)",F1377="Import - Reverse charge (Box 9)"),ROUND(H1377*Setup!$B$9,2),0))</f>
        <v/>
      </c>
      <c r="Q1377" s="34">
        <f>IF(A1377="","",I1377-P1377)</f>
        <v/>
      </c>
      <c r="R1377" s="34">
        <f>IF(A1377="","",IF(L1377="Yes",I1377,0))</f>
        <v/>
      </c>
      <c r="S1377" s="34">
        <f>IF(A1377="","",IF(AND(L1377="Yes",K1377="Yes",NOT(ISNUMBER(SEARCH("blocked",G1377))),OR(F1377="Standard domestic 15% (Box 7)",F1377="Import - VAT paid at customs (Box 8)",F1377="Import - Reverse charge (Box 9)"),OR(F1377&lt;&gt;"Standard domestic 15% (Box 7)",AND(LEN(D1377)=15,LEFT(D1377,1)="3",RIGHT(D1377,1)="3",ISNUMBER(--D1377)))),I1377,0))</f>
        <v/>
      </c>
      <c r="T1377" s="34">
        <f>IF(A1377="","",R1377-S1377)</f>
        <v/>
      </c>
      <c r="U1377" s="23">
        <f>IF(A1377="","",IF(O1377=0,"Outside audit periods; ","")&amp;IF(F1377="","No VAT category; ","")&amp;IF(ABS(Q1377)&gt;Setup!$B$10,"VAT ≠ 15% × net; ","")&amp;IF(AND(F1377="Standard domestic 15% (Box 7)",NOT(AND(LEN(D1377)=15,LEFT(D1377,1)="3",RIGHT(D1377,1)="3",ISNUMBER(--D1377)))),"Invalid/missing supplier VAT no; ","")&amp;IF(AND(L1377="Yes",K1377&lt;&gt;"Yes"),"VAT claimed without valid tax invoice; ","")&amp;IF(AND(L1377="Yes",ISNUMBER(SEARCH("blocked",G1377))),"Blocked input VAT claimed; ","")&amp;IF(AND(F1377="Import - VAT paid at customs (Box 8)",M1377=""),"Customs declaration no missing; ","")&amp;IF(AND(F1377="Import - Reverse charge (Box 9)",E1377="Saudi Arabia"),"RCM used for a local supplier; ","")&amp;IF(AND(L1377="Yes",NOT(OR(F1377="Standard domestic 15% (Box 7)",F1377="Import - VAT paid at customs (Box 8)",F1377="Import - Reverse charge (Box 9)"))),"VAT claimed on non-taxable category; ",""))</f>
        <v/>
      </c>
    </row>
    <row r="1378">
      <c r="A1378" s="17" t="n"/>
      <c r="B1378" s="14" t="n"/>
      <c r="C1378" s="14" t="n"/>
      <c r="D1378" s="16" t="n"/>
      <c r="E1378" s="14" t="n"/>
      <c r="F1378" s="14" t="n"/>
      <c r="G1378" s="14" t="n"/>
      <c r="H1378" s="19" t="n"/>
      <c r="I1378" s="19" t="n"/>
      <c r="J1378" s="34">
        <f>IF(A1378="","",H1378+I1378)</f>
        <v/>
      </c>
      <c r="K1378" s="14" t="n"/>
      <c r="L1378" s="14" t="n"/>
      <c r="M1378" s="14" t="n"/>
      <c r="N1378" s="14" t="n"/>
      <c r="O1378" s="20">
        <f>IF(A1378="","",SUMPRODUCT((A1378&gt;=Setup!$C$19:$C$30)*(A1378&lt;=Setup!$D$19:$D$30)*Setup!$A$19:$A$30))</f>
        <v/>
      </c>
      <c r="P1378" s="34">
        <f>IF(A1378="","",IF(OR(F1378="Standard domestic 15% (Box 7)",F1378="Import - VAT paid at customs (Box 8)",F1378="Import - Reverse charge (Box 9)"),ROUND(H1378*Setup!$B$9,2),0))</f>
        <v/>
      </c>
      <c r="Q1378" s="34">
        <f>IF(A1378="","",I1378-P1378)</f>
        <v/>
      </c>
      <c r="R1378" s="34">
        <f>IF(A1378="","",IF(L1378="Yes",I1378,0))</f>
        <v/>
      </c>
      <c r="S1378" s="34">
        <f>IF(A1378="","",IF(AND(L1378="Yes",K1378="Yes",NOT(ISNUMBER(SEARCH("blocked",G1378))),OR(F1378="Standard domestic 15% (Box 7)",F1378="Import - VAT paid at customs (Box 8)",F1378="Import - Reverse charge (Box 9)"),OR(F1378&lt;&gt;"Standard domestic 15% (Box 7)",AND(LEN(D1378)=15,LEFT(D1378,1)="3",RIGHT(D1378,1)="3",ISNUMBER(--D1378)))),I1378,0))</f>
        <v/>
      </c>
      <c r="T1378" s="34">
        <f>IF(A1378="","",R1378-S1378)</f>
        <v/>
      </c>
      <c r="U1378" s="23">
        <f>IF(A1378="","",IF(O1378=0,"Outside audit periods; ","")&amp;IF(F1378="","No VAT category; ","")&amp;IF(ABS(Q1378)&gt;Setup!$B$10,"VAT ≠ 15% × net; ","")&amp;IF(AND(F1378="Standard domestic 15% (Box 7)",NOT(AND(LEN(D1378)=15,LEFT(D1378,1)="3",RIGHT(D1378,1)="3",ISNUMBER(--D1378)))),"Invalid/missing supplier VAT no; ","")&amp;IF(AND(L1378="Yes",K1378&lt;&gt;"Yes"),"VAT claimed without valid tax invoice; ","")&amp;IF(AND(L1378="Yes",ISNUMBER(SEARCH("blocked",G1378))),"Blocked input VAT claimed; ","")&amp;IF(AND(F1378="Import - VAT paid at customs (Box 8)",M1378=""),"Customs declaration no missing; ","")&amp;IF(AND(F1378="Import - Reverse charge (Box 9)",E1378="Saudi Arabia"),"RCM used for a local supplier; ","")&amp;IF(AND(L1378="Yes",NOT(OR(F1378="Standard domestic 15% (Box 7)",F1378="Import - VAT paid at customs (Box 8)",F1378="Import - Reverse charge (Box 9)"))),"VAT claimed on non-taxable category; ",""))</f>
        <v/>
      </c>
    </row>
    <row r="1379">
      <c r="A1379" s="17" t="n"/>
      <c r="B1379" s="14" t="n"/>
      <c r="C1379" s="14" t="n"/>
      <c r="D1379" s="16" t="n"/>
      <c r="E1379" s="14" t="n"/>
      <c r="F1379" s="14" t="n"/>
      <c r="G1379" s="14" t="n"/>
      <c r="H1379" s="19" t="n"/>
      <c r="I1379" s="19" t="n"/>
      <c r="J1379" s="34">
        <f>IF(A1379="","",H1379+I1379)</f>
        <v/>
      </c>
      <c r="K1379" s="14" t="n"/>
      <c r="L1379" s="14" t="n"/>
      <c r="M1379" s="14" t="n"/>
      <c r="N1379" s="14" t="n"/>
      <c r="O1379" s="20">
        <f>IF(A1379="","",SUMPRODUCT((A1379&gt;=Setup!$C$19:$C$30)*(A1379&lt;=Setup!$D$19:$D$30)*Setup!$A$19:$A$30))</f>
        <v/>
      </c>
      <c r="P1379" s="34">
        <f>IF(A1379="","",IF(OR(F1379="Standard domestic 15% (Box 7)",F1379="Import - VAT paid at customs (Box 8)",F1379="Import - Reverse charge (Box 9)"),ROUND(H1379*Setup!$B$9,2),0))</f>
        <v/>
      </c>
      <c r="Q1379" s="34">
        <f>IF(A1379="","",I1379-P1379)</f>
        <v/>
      </c>
      <c r="R1379" s="34">
        <f>IF(A1379="","",IF(L1379="Yes",I1379,0))</f>
        <v/>
      </c>
      <c r="S1379" s="34">
        <f>IF(A1379="","",IF(AND(L1379="Yes",K1379="Yes",NOT(ISNUMBER(SEARCH("blocked",G1379))),OR(F1379="Standard domestic 15% (Box 7)",F1379="Import - VAT paid at customs (Box 8)",F1379="Import - Reverse charge (Box 9)"),OR(F1379&lt;&gt;"Standard domestic 15% (Box 7)",AND(LEN(D1379)=15,LEFT(D1379,1)="3",RIGHT(D1379,1)="3",ISNUMBER(--D1379)))),I1379,0))</f>
        <v/>
      </c>
      <c r="T1379" s="34">
        <f>IF(A1379="","",R1379-S1379)</f>
        <v/>
      </c>
      <c r="U1379" s="23">
        <f>IF(A1379="","",IF(O1379=0,"Outside audit periods; ","")&amp;IF(F1379="","No VAT category; ","")&amp;IF(ABS(Q1379)&gt;Setup!$B$10,"VAT ≠ 15% × net; ","")&amp;IF(AND(F1379="Standard domestic 15% (Box 7)",NOT(AND(LEN(D1379)=15,LEFT(D1379,1)="3",RIGHT(D1379,1)="3",ISNUMBER(--D1379)))),"Invalid/missing supplier VAT no; ","")&amp;IF(AND(L1379="Yes",K1379&lt;&gt;"Yes"),"VAT claimed without valid tax invoice; ","")&amp;IF(AND(L1379="Yes",ISNUMBER(SEARCH("blocked",G1379))),"Blocked input VAT claimed; ","")&amp;IF(AND(F1379="Import - VAT paid at customs (Box 8)",M1379=""),"Customs declaration no missing; ","")&amp;IF(AND(F1379="Import - Reverse charge (Box 9)",E1379="Saudi Arabia"),"RCM used for a local supplier; ","")&amp;IF(AND(L1379="Yes",NOT(OR(F1379="Standard domestic 15% (Box 7)",F1379="Import - VAT paid at customs (Box 8)",F1379="Import - Reverse charge (Box 9)"))),"VAT claimed on non-taxable category; ",""))</f>
        <v/>
      </c>
    </row>
    <row r="1380">
      <c r="A1380" s="17" t="n"/>
      <c r="B1380" s="14" t="n"/>
      <c r="C1380" s="14" t="n"/>
      <c r="D1380" s="16" t="n"/>
      <c r="E1380" s="14" t="n"/>
      <c r="F1380" s="14" t="n"/>
      <c r="G1380" s="14" t="n"/>
      <c r="H1380" s="19" t="n"/>
      <c r="I1380" s="19" t="n"/>
      <c r="J1380" s="34">
        <f>IF(A1380="","",H1380+I1380)</f>
        <v/>
      </c>
      <c r="K1380" s="14" t="n"/>
      <c r="L1380" s="14" t="n"/>
      <c r="M1380" s="14" t="n"/>
      <c r="N1380" s="14" t="n"/>
      <c r="O1380" s="20">
        <f>IF(A1380="","",SUMPRODUCT((A1380&gt;=Setup!$C$19:$C$30)*(A1380&lt;=Setup!$D$19:$D$30)*Setup!$A$19:$A$30))</f>
        <v/>
      </c>
      <c r="P1380" s="34">
        <f>IF(A1380="","",IF(OR(F1380="Standard domestic 15% (Box 7)",F1380="Import - VAT paid at customs (Box 8)",F1380="Import - Reverse charge (Box 9)"),ROUND(H1380*Setup!$B$9,2),0))</f>
        <v/>
      </c>
      <c r="Q1380" s="34">
        <f>IF(A1380="","",I1380-P1380)</f>
        <v/>
      </c>
      <c r="R1380" s="34">
        <f>IF(A1380="","",IF(L1380="Yes",I1380,0))</f>
        <v/>
      </c>
      <c r="S1380" s="34">
        <f>IF(A1380="","",IF(AND(L1380="Yes",K1380="Yes",NOT(ISNUMBER(SEARCH("blocked",G1380))),OR(F1380="Standard domestic 15% (Box 7)",F1380="Import - VAT paid at customs (Box 8)",F1380="Import - Reverse charge (Box 9)"),OR(F1380&lt;&gt;"Standard domestic 15% (Box 7)",AND(LEN(D1380)=15,LEFT(D1380,1)="3",RIGHT(D1380,1)="3",ISNUMBER(--D1380)))),I1380,0))</f>
        <v/>
      </c>
      <c r="T1380" s="34">
        <f>IF(A1380="","",R1380-S1380)</f>
        <v/>
      </c>
      <c r="U1380" s="23">
        <f>IF(A1380="","",IF(O1380=0,"Outside audit periods; ","")&amp;IF(F1380="","No VAT category; ","")&amp;IF(ABS(Q1380)&gt;Setup!$B$10,"VAT ≠ 15% × net; ","")&amp;IF(AND(F1380="Standard domestic 15% (Box 7)",NOT(AND(LEN(D1380)=15,LEFT(D1380,1)="3",RIGHT(D1380,1)="3",ISNUMBER(--D1380)))),"Invalid/missing supplier VAT no; ","")&amp;IF(AND(L1380="Yes",K1380&lt;&gt;"Yes"),"VAT claimed without valid tax invoice; ","")&amp;IF(AND(L1380="Yes",ISNUMBER(SEARCH("blocked",G1380))),"Blocked input VAT claimed; ","")&amp;IF(AND(F1380="Import - VAT paid at customs (Box 8)",M1380=""),"Customs declaration no missing; ","")&amp;IF(AND(F1380="Import - Reverse charge (Box 9)",E1380="Saudi Arabia"),"RCM used for a local supplier; ","")&amp;IF(AND(L1380="Yes",NOT(OR(F1380="Standard domestic 15% (Box 7)",F1380="Import - VAT paid at customs (Box 8)",F1380="Import - Reverse charge (Box 9)"))),"VAT claimed on non-taxable category; ",""))</f>
        <v/>
      </c>
    </row>
    <row r="1381">
      <c r="A1381" s="17" t="n"/>
      <c r="B1381" s="14" t="n"/>
      <c r="C1381" s="14" t="n"/>
      <c r="D1381" s="16" t="n"/>
      <c r="E1381" s="14" t="n"/>
      <c r="F1381" s="14" t="n"/>
      <c r="G1381" s="14" t="n"/>
      <c r="H1381" s="19" t="n"/>
      <c r="I1381" s="19" t="n"/>
      <c r="J1381" s="34">
        <f>IF(A1381="","",H1381+I1381)</f>
        <v/>
      </c>
      <c r="K1381" s="14" t="n"/>
      <c r="L1381" s="14" t="n"/>
      <c r="M1381" s="14" t="n"/>
      <c r="N1381" s="14" t="n"/>
      <c r="O1381" s="20">
        <f>IF(A1381="","",SUMPRODUCT((A1381&gt;=Setup!$C$19:$C$30)*(A1381&lt;=Setup!$D$19:$D$30)*Setup!$A$19:$A$30))</f>
        <v/>
      </c>
      <c r="P1381" s="34">
        <f>IF(A1381="","",IF(OR(F1381="Standard domestic 15% (Box 7)",F1381="Import - VAT paid at customs (Box 8)",F1381="Import - Reverse charge (Box 9)"),ROUND(H1381*Setup!$B$9,2),0))</f>
        <v/>
      </c>
      <c r="Q1381" s="34">
        <f>IF(A1381="","",I1381-P1381)</f>
        <v/>
      </c>
      <c r="R1381" s="34">
        <f>IF(A1381="","",IF(L1381="Yes",I1381,0))</f>
        <v/>
      </c>
      <c r="S1381" s="34">
        <f>IF(A1381="","",IF(AND(L1381="Yes",K1381="Yes",NOT(ISNUMBER(SEARCH("blocked",G1381))),OR(F1381="Standard domestic 15% (Box 7)",F1381="Import - VAT paid at customs (Box 8)",F1381="Import - Reverse charge (Box 9)"),OR(F1381&lt;&gt;"Standard domestic 15% (Box 7)",AND(LEN(D1381)=15,LEFT(D1381,1)="3",RIGHT(D1381,1)="3",ISNUMBER(--D1381)))),I1381,0))</f>
        <v/>
      </c>
      <c r="T1381" s="34">
        <f>IF(A1381="","",R1381-S1381)</f>
        <v/>
      </c>
      <c r="U1381" s="23">
        <f>IF(A1381="","",IF(O1381=0,"Outside audit periods; ","")&amp;IF(F1381="","No VAT category; ","")&amp;IF(ABS(Q1381)&gt;Setup!$B$10,"VAT ≠ 15% × net; ","")&amp;IF(AND(F1381="Standard domestic 15% (Box 7)",NOT(AND(LEN(D1381)=15,LEFT(D1381,1)="3",RIGHT(D1381,1)="3",ISNUMBER(--D1381)))),"Invalid/missing supplier VAT no; ","")&amp;IF(AND(L1381="Yes",K1381&lt;&gt;"Yes"),"VAT claimed without valid tax invoice; ","")&amp;IF(AND(L1381="Yes",ISNUMBER(SEARCH("blocked",G1381))),"Blocked input VAT claimed; ","")&amp;IF(AND(F1381="Import - VAT paid at customs (Box 8)",M1381=""),"Customs declaration no missing; ","")&amp;IF(AND(F1381="Import - Reverse charge (Box 9)",E1381="Saudi Arabia"),"RCM used for a local supplier; ","")&amp;IF(AND(L1381="Yes",NOT(OR(F1381="Standard domestic 15% (Box 7)",F1381="Import - VAT paid at customs (Box 8)",F1381="Import - Reverse charge (Box 9)"))),"VAT claimed on non-taxable category; ",""))</f>
        <v/>
      </c>
    </row>
    <row r="1382">
      <c r="A1382" s="17" t="n"/>
      <c r="B1382" s="14" t="n"/>
      <c r="C1382" s="14" t="n"/>
      <c r="D1382" s="16" t="n"/>
      <c r="E1382" s="14" t="n"/>
      <c r="F1382" s="14" t="n"/>
      <c r="G1382" s="14" t="n"/>
      <c r="H1382" s="19" t="n"/>
      <c r="I1382" s="19" t="n"/>
      <c r="J1382" s="34">
        <f>IF(A1382="","",H1382+I1382)</f>
        <v/>
      </c>
      <c r="K1382" s="14" t="n"/>
      <c r="L1382" s="14" t="n"/>
      <c r="M1382" s="14" t="n"/>
      <c r="N1382" s="14" t="n"/>
      <c r="O1382" s="20">
        <f>IF(A1382="","",SUMPRODUCT((A1382&gt;=Setup!$C$19:$C$30)*(A1382&lt;=Setup!$D$19:$D$30)*Setup!$A$19:$A$30))</f>
        <v/>
      </c>
      <c r="P1382" s="34">
        <f>IF(A1382="","",IF(OR(F1382="Standard domestic 15% (Box 7)",F1382="Import - VAT paid at customs (Box 8)",F1382="Import - Reverse charge (Box 9)"),ROUND(H1382*Setup!$B$9,2),0))</f>
        <v/>
      </c>
      <c r="Q1382" s="34">
        <f>IF(A1382="","",I1382-P1382)</f>
        <v/>
      </c>
      <c r="R1382" s="34">
        <f>IF(A1382="","",IF(L1382="Yes",I1382,0))</f>
        <v/>
      </c>
      <c r="S1382" s="34">
        <f>IF(A1382="","",IF(AND(L1382="Yes",K1382="Yes",NOT(ISNUMBER(SEARCH("blocked",G1382))),OR(F1382="Standard domestic 15% (Box 7)",F1382="Import - VAT paid at customs (Box 8)",F1382="Import - Reverse charge (Box 9)"),OR(F1382&lt;&gt;"Standard domestic 15% (Box 7)",AND(LEN(D1382)=15,LEFT(D1382,1)="3",RIGHT(D1382,1)="3",ISNUMBER(--D1382)))),I1382,0))</f>
        <v/>
      </c>
      <c r="T1382" s="34">
        <f>IF(A1382="","",R1382-S1382)</f>
        <v/>
      </c>
      <c r="U1382" s="23">
        <f>IF(A1382="","",IF(O1382=0,"Outside audit periods; ","")&amp;IF(F1382="","No VAT category; ","")&amp;IF(ABS(Q1382)&gt;Setup!$B$10,"VAT ≠ 15% × net; ","")&amp;IF(AND(F1382="Standard domestic 15% (Box 7)",NOT(AND(LEN(D1382)=15,LEFT(D1382,1)="3",RIGHT(D1382,1)="3",ISNUMBER(--D1382)))),"Invalid/missing supplier VAT no; ","")&amp;IF(AND(L1382="Yes",K1382&lt;&gt;"Yes"),"VAT claimed without valid tax invoice; ","")&amp;IF(AND(L1382="Yes",ISNUMBER(SEARCH("blocked",G1382))),"Blocked input VAT claimed; ","")&amp;IF(AND(F1382="Import - VAT paid at customs (Box 8)",M1382=""),"Customs declaration no missing; ","")&amp;IF(AND(F1382="Import - Reverse charge (Box 9)",E1382="Saudi Arabia"),"RCM used for a local supplier; ","")&amp;IF(AND(L1382="Yes",NOT(OR(F1382="Standard domestic 15% (Box 7)",F1382="Import - VAT paid at customs (Box 8)",F1382="Import - Reverse charge (Box 9)"))),"VAT claimed on non-taxable category; ",""))</f>
        <v/>
      </c>
    </row>
    <row r="1383">
      <c r="A1383" s="17" t="n"/>
      <c r="B1383" s="14" t="n"/>
      <c r="C1383" s="14" t="n"/>
      <c r="D1383" s="16" t="n"/>
      <c r="E1383" s="14" t="n"/>
      <c r="F1383" s="14" t="n"/>
      <c r="G1383" s="14" t="n"/>
      <c r="H1383" s="19" t="n"/>
      <c r="I1383" s="19" t="n"/>
      <c r="J1383" s="34">
        <f>IF(A1383="","",H1383+I1383)</f>
        <v/>
      </c>
      <c r="K1383" s="14" t="n"/>
      <c r="L1383" s="14" t="n"/>
      <c r="M1383" s="14" t="n"/>
      <c r="N1383" s="14" t="n"/>
      <c r="O1383" s="20">
        <f>IF(A1383="","",SUMPRODUCT((A1383&gt;=Setup!$C$19:$C$30)*(A1383&lt;=Setup!$D$19:$D$30)*Setup!$A$19:$A$30))</f>
        <v/>
      </c>
      <c r="P1383" s="34">
        <f>IF(A1383="","",IF(OR(F1383="Standard domestic 15% (Box 7)",F1383="Import - VAT paid at customs (Box 8)",F1383="Import - Reverse charge (Box 9)"),ROUND(H1383*Setup!$B$9,2),0))</f>
        <v/>
      </c>
      <c r="Q1383" s="34">
        <f>IF(A1383="","",I1383-P1383)</f>
        <v/>
      </c>
      <c r="R1383" s="34">
        <f>IF(A1383="","",IF(L1383="Yes",I1383,0))</f>
        <v/>
      </c>
      <c r="S1383" s="34">
        <f>IF(A1383="","",IF(AND(L1383="Yes",K1383="Yes",NOT(ISNUMBER(SEARCH("blocked",G1383))),OR(F1383="Standard domestic 15% (Box 7)",F1383="Import - VAT paid at customs (Box 8)",F1383="Import - Reverse charge (Box 9)"),OR(F1383&lt;&gt;"Standard domestic 15% (Box 7)",AND(LEN(D1383)=15,LEFT(D1383,1)="3",RIGHT(D1383,1)="3",ISNUMBER(--D1383)))),I1383,0))</f>
        <v/>
      </c>
      <c r="T1383" s="34">
        <f>IF(A1383="","",R1383-S1383)</f>
        <v/>
      </c>
      <c r="U1383" s="23">
        <f>IF(A1383="","",IF(O1383=0,"Outside audit periods; ","")&amp;IF(F1383="","No VAT category; ","")&amp;IF(ABS(Q1383)&gt;Setup!$B$10,"VAT ≠ 15% × net; ","")&amp;IF(AND(F1383="Standard domestic 15% (Box 7)",NOT(AND(LEN(D1383)=15,LEFT(D1383,1)="3",RIGHT(D1383,1)="3",ISNUMBER(--D1383)))),"Invalid/missing supplier VAT no; ","")&amp;IF(AND(L1383="Yes",K1383&lt;&gt;"Yes"),"VAT claimed without valid tax invoice; ","")&amp;IF(AND(L1383="Yes",ISNUMBER(SEARCH("blocked",G1383))),"Blocked input VAT claimed; ","")&amp;IF(AND(F1383="Import - VAT paid at customs (Box 8)",M1383=""),"Customs declaration no missing; ","")&amp;IF(AND(F1383="Import - Reverse charge (Box 9)",E1383="Saudi Arabia"),"RCM used for a local supplier; ","")&amp;IF(AND(L1383="Yes",NOT(OR(F1383="Standard domestic 15% (Box 7)",F1383="Import - VAT paid at customs (Box 8)",F1383="Import - Reverse charge (Box 9)"))),"VAT claimed on non-taxable category; ",""))</f>
        <v/>
      </c>
    </row>
    <row r="1384">
      <c r="A1384" s="17" t="n"/>
      <c r="B1384" s="14" t="n"/>
      <c r="C1384" s="14" t="n"/>
      <c r="D1384" s="16" t="n"/>
      <c r="E1384" s="14" t="n"/>
      <c r="F1384" s="14" t="n"/>
      <c r="G1384" s="14" t="n"/>
      <c r="H1384" s="19" t="n"/>
      <c r="I1384" s="19" t="n"/>
      <c r="J1384" s="34">
        <f>IF(A1384="","",H1384+I1384)</f>
        <v/>
      </c>
      <c r="K1384" s="14" t="n"/>
      <c r="L1384" s="14" t="n"/>
      <c r="M1384" s="14" t="n"/>
      <c r="N1384" s="14" t="n"/>
      <c r="O1384" s="20">
        <f>IF(A1384="","",SUMPRODUCT((A1384&gt;=Setup!$C$19:$C$30)*(A1384&lt;=Setup!$D$19:$D$30)*Setup!$A$19:$A$30))</f>
        <v/>
      </c>
      <c r="P1384" s="34">
        <f>IF(A1384="","",IF(OR(F1384="Standard domestic 15% (Box 7)",F1384="Import - VAT paid at customs (Box 8)",F1384="Import - Reverse charge (Box 9)"),ROUND(H1384*Setup!$B$9,2),0))</f>
        <v/>
      </c>
      <c r="Q1384" s="34">
        <f>IF(A1384="","",I1384-P1384)</f>
        <v/>
      </c>
      <c r="R1384" s="34">
        <f>IF(A1384="","",IF(L1384="Yes",I1384,0))</f>
        <v/>
      </c>
      <c r="S1384" s="34">
        <f>IF(A1384="","",IF(AND(L1384="Yes",K1384="Yes",NOT(ISNUMBER(SEARCH("blocked",G1384))),OR(F1384="Standard domestic 15% (Box 7)",F1384="Import - VAT paid at customs (Box 8)",F1384="Import - Reverse charge (Box 9)"),OR(F1384&lt;&gt;"Standard domestic 15% (Box 7)",AND(LEN(D1384)=15,LEFT(D1384,1)="3",RIGHT(D1384,1)="3",ISNUMBER(--D1384)))),I1384,0))</f>
        <v/>
      </c>
      <c r="T1384" s="34">
        <f>IF(A1384="","",R1384-S1384)</f>
        <v/>
      </c>
      <c r="U1384" s="23">
        <f>IF(A1384="","",IF(O1384=0,"Outside audit periods; ","")&amp;IF(F1384="","No VAT category; ","")&amp;IF(ABS(Q1384)&gt;Setup!$B$10,"VAT ≠ 15% × net; ","")&amp;IF(AND(F1384="Standard domestic 15% (Box 7)",NOT(AND(LEN(D1384)=15,LEFT(D1384,1)="3",RIGHT(D1384,1)="3",ISNUMBER(--D1384)))),"Invalid/missing supplier VAT no; ","")&amp;IF(AND(L1384="Yes",K1384&lt;&gt;"Yes"),"VAT claimed without valid tax invoice; ","")&amp;IF(AND(L1384="Yes",ISNUMBER(SEARCH("blocked",G1384))),"Blocked input VAT claimed; ","")&amp;IF(AND(F1384="Import - VAT paid at customs (Box 8)",M1384=""),"Customs declaration no missing; ","")&amp;IF(AND(F1384="Import - Reverse charge (Box 9)",E1384="Saudi Arabia"),"RCM used for a local supplier; ","")&amp;IF(AND(L1384="Yes",NOT(OR(F1384="Standard domestic 15% (Box 7)",F1384="Import - VAT paid at customs (Box 8)",F1384="Import - Reverse charge (Box 9)"))),"VAT claimed on non-taxable category; ",""))</f>
        <v/>
      </c>
    </row>
    <row r="1385">
      <c r="A1385" s="17" t="n"/>
      <c r="B1385" s="14" t="n"/>
      <c r="C1385" s="14" t="n"/>
      <c r="D1385" s="16" t="n"/>
      <c r="E1385" s="14" t="n"/>
      <c r="F1385" s="14" t="n"/>
      <c r="G1385" s="14" t="n"/>
      <c r="H1385" s="19" t="n"/>
      <c r="I1385" s="19" t="n"/>
      <c r="J1385" s="34">
        <f>IF(A1385="","",H1385+I1385)</f>
        <v/>
      </c>
      <c r="K1385" s="14" t="n"/>
      <c r="L1385" s="14" t="n"/>
      <c r="M1385" s="14" t="n"/>
      <c r="N1385" s="14" t="n"/>
      <c r="O1385" s="20">
        <f>IF(A1385="","",SUMPRODUCT((A1385&gt;=Setup!$C$19:$C$30)*(A1385&lt;=Setup!$D$19:$D$30)*Setup!$A$19:$A$30))</f>
        <v/>
      </c>
      <c r="P1385" s="34">
        <f>IF(A1385="","",IF(OR(F1385="Standard domestic 15% (Box 7)",F1385="Import - VAT paid at customs (Box 8)",F1385="Import - Reverse charge (Box 9)"),ROUND(H1385*Setup!$B$9,2),0))</f>
        <v/>
      </c>
      <c r="Q1385" s="34">
        <f>IF(A1385="","",I1385-P1385)</f>
        <v/>
      </c>
      <c r="R1385" s="34">
        <f>IF(A1385="","",IF(L1385="Yes",I1385,0))</f>
        <v/>
      </c>
      <c r="S1385" s="34">
        <f>IF(A1385="","",IF(AND(L1385="Yes",K1385="Yes",NOT(ISNUMBER(SEARCH("blocked",G1385))),OR(F1385="Standard domestic 15% (Box 7)",F1385="Import - VAT paid at customs (Box 8)",F1385="Import - Reverse charge (Box 9)"),OR(F1385&lt;&gt;"Standard domestic 15% (Box 7)",AND(LEN(D1385)=15,LEFT(D1385,1)="3",RIGHT(D1385,1)="3",ISNUMBER(--D1385)))),I1385,0))</f>
        <v/>
      </c>
      <c r="T1385" s="34">
        <f>IF(A1385="","",R1385-S1385)</f>
        <v/>
      </c>
      <c r="U1385" s="23">
        <f>IF(A1385="","",IF(O1385=0,"Outside audit periods; ","")&amp;IF(F1385="","No VAT category; ","")&amp;IF(ABS(Q1385)&gt;Setup!$B$10,"VAT ≠ 15% × net; ","")&amp;IF(AND(F1385="Standard domestic 15% (Box 7)",NOT(AND(LEN(D1385)=15,LEFT(D1385,1)="3",RIGHT(D1385,1)="3",ISNUMBER(--D1385)))),"Invalid/missing supplier VAT no; ","")&amp;IF(AND(L1385="Yes",K1385&lt;&gt;"Yes"),"VAT claimed without valid tax invoice; ","")&amp;IF(AND(L1385="Yes",ISNUMBER(SEARCH("blocked",G1385))),"Blocked input VAT claimed; ","")&amp;IF(AND(F1385="Import - VAT paid at customs (Box 8)",M1385=""),"Customs declaration no missing; ","")&amp;IF(AND(F1385="Import - Reverse charge (Box 9)",E1385="Saudi Arabia"),"RCM used for a local supplier; ","")&amp;IF(AND(L1385="Yes",NOT(OR(F1385="Standard domestic 15% (Box 7)",F1385="Import - VAT paid at customs (Box 8)",F1385="Import - Reverse charge (Box 9)"))),"VAT claimed on non-taxable category; ",""))</f>
        <v/>
      </c>
    </row>
    <row r="1386">
      <c r="A1386" s="17" t="n"/>
      <c r="B1386" s="14" t="n"/>
      <c r="C1386" s="14" t="n"/>
      <c r="D1386" s="16" t="n"/>
      <c r="E1386" s="14" t="n"/>
      <c r="F1386" s="14" t="n"/>
      <c r="G1386" s="14" t="n"/>
      <c r="H1386" s="19" t="n"/>
      <c r="I1386" s="19" t="n"/>
      <c r="J1386" s="34">
        <f>IF(A1386="","",H1386+I1386)</f>
        <v/>
      </c>
      <c r="K1386" s="14" t="n"/>
      <c r="L1386" s="14" t="n"/>
      <c r="M1386" s="14" t="n"/>
      <c r="N1386" s="14" t="n"/>
      <c r="O1386" s="20">
        <f>IF(A1386="","",SUMPRODUCT((A1386&gt;=Setup!$C$19:$C$30)*(A1386&lt;=Setup!$D$19:$D$30)*Setup!$A$19:$A$30))</f>
        <v/>
      </c>
      <c r="P1386" s="34">
        <f>IF(A1386="","",IF(OR(F1386="Standard domestic 15% (Box 7)",F1386="Import - VAT paid at customs (Box 8)",F1386="Import - Reverse charge (Box 9)"),ROUND(H1386*Setup!$B$9,2),0))</f>
        <v/>
      </c>
      <c r="Q1386" s="34">
        <f>IF(A1386="","",I1386-P1386)</f>
        <v/>
      </c>
      <c r="R1386" s="34">
        <f>IF(A1386="","",IF(L1386="Yes",I1386,0))</f>
        <v/>
      </c>
      <c r="S1386" s="34">
        <f>IF(A1386="","",IF(AND(L1386="Yes",K1386="Yes",NOT(ISNUMBER(SEARCH("blocked",G1386))),OR(F1386="Standard domestic 15% (Box 7)",F1386="Import - VAT paid at customs (Box 8)",F1386="Import - Reverse charge (Box 9)"),OR(F1386&lt;&gt;"Standard domestic 15% (Box 7)",AND(LEN(D1386)=15,LEFT(D1386,1)="3",RIGHT(D1386,1)="3",ISNUMBER(--D1386)))),I1386,0))</f>
        <v/>
      </c>
      <c r="T1386" s="34">
        <f>IF(A1386="","",R1386-S1386)</f>
        <v/>
      </c>
      <c r="U1386" s="23">
        <f>IF(A1386="","",IF(O1386=0,"Outside audit periods; ","")&amp;IF(F1386="","No VAT category; ","")&amp;IF(ABS(Q1386)&gt;Setup!$B$10,"VAT ≠ 15% × net; ","")&amp;IF(AND(F1386="Standard domestic 15% (Box 7)",NOT(AND(LEN(D1386)=15,LEFT(D1386,1)="3",RIGHT(D1386,1)="3",ISNUMBER(--D1386)))),"Invalid/missing supplier VAT no; ","")&amp;IF(AND(L1386="Yes",K1386&lt;&gt;"Yes"),"VAT claimed without valid tax invoice; ","")&amp;IF(AND(L1386="Yes",ISNUMBER(SEARCH("blocked",G1386))),"Blocked input VAT claimed; ","")&amp;IF(AND(F1386="Import - VAT paid at customs (Box 8)",M1386=""),"Customs declaration no missing; ","")&amp;IF(AND(F1386="Import - Reverse charge (Box 9)",E1386="Saudi Arabia"),"RCM used for a local supplier; ","")&amp;IF(AND(L1386="Yes",NOT(OR(F1386="Standard domestic 15% (Box 7)",F1386="Import - VAT paid at customs (Box 8)",F1386="Import - Reverse charge (Box 9)"))),"VAT claimed on non-taxable category; ",""))</f>
        <v/>
      </c>
    </row>
    <row r="1387">
      <c r="A1387" s="17" t="n"/>
      <c r="B1387" s="14" t="n"/>
      <c r="C1387" s="14" t="n"/>
      <c r="D1387" s="16" t="n"/>
      <c r="E1387" s="14" t="n"/>
      <c r="F1387" s="14" t="n"/>
      <c r="G1387" s="14" t="n"/>
      <c r="H1387" s="19" t="n"/>
      <c r="I1387" s="19" t="n"/>
      <c r="J1387" s="34">
        <f>IF(A1387="","",H1387+I1387)</f>
        <v/>
      </c>
      <c r="K1387" s="14" t="n"/>
      <c r="L1387" s="14" t="n"/>
      <c r="M1387" s="14" t="n"/>
      <c r="N1387" s="14" t="n"/>
      <c r="O1387" s="20">
        <f>IF(A1387="","",SUMPRODUCT((A1387&gt;=Setup!$C$19:$C$30)*(A1387&lt;=Setup!$D$19:$D$30)*Setup!$A$19:$A$30))</f>
        <v/>
      </c>
      <c r="P1387" s="34">
        <f>IF(A1387="","",IF(OR(F1387="Standard domestic 15% (Box 7)",F1387="Import - VAT paid at customs (Box 8)",F1387="Import - Reverse charge (Box 9)"),ROUND(H1387*Setup!$B$9,2),0))</f>
        <v/>
      </c>
      <c r="Q1387" s="34">
        <f>IF(A1387="","",I1387-P1387)</f>
        <v/>
      </c>
      <c r="R1387" s="34">
        <f>IF(A1387="","",IF(L1387="Yes",I1387,0))</f>
        <v/>
      </c>
      <c r="S1387" s="34">
        <f>IF(A1387="","",IF(AND(L1387="Yes",K1387="Yes",NOT(ISNUMBER(SEARCH("blocked",G1387))),OR(F1387="Standard domestic 15% (Box 7)",F1387="Import - VAT paid at customs (Box 8)",F1387="Import - Reverse charge (Box 9)"),OR(F1387&lt;&gt;"Standard domestic 15% (Box 7)",AND(LEN(D1387)=15,LEFT(D1387,1)="3",RIGHT(D1387,1)="3",ISNUMBER(--D1387)))),I1387,0))</f>
        <v/>
      </c>
      <c r="T1387" s="34">
        <f>IF(A1387="","",R1387-S1387)</f>
        <v/>
      </c>
      <c r="U1387" s="23">
        <f>IF(A1387="","",IF(O1387=0,"Outside audit periods; ","")&amp;IF(F1387="","No VAT category; ","")&amp;IF(ABS(Q1387)&gt;Setup!$B$10,"VAT ≠ 15% × net; ","")&amp;IF(AND(F1387="Standard domestic 15% (Box 7)",NOT(AND(LEN(D1387)=15,LEFT(D1387,1)="3",RIGHT(D1387,1)="3",ISNUMBER(--D1387)))),"Invalid/missing supplier VAT no; ","")&amp;IF(AND(L1387="Yes",K1387&lt;&gt;"Yes"),"VAT claimed without valid tax invoice; ","")&amp;IF(AND(L1387="Yes",ISNUMBER(SEARCH("blocked",G1387))),"Blocked input VAT claimed; ","")&amp;IF(AND(F1387="Import - VAT paid at customs (Box 8)",M1387=""),"Customs declaration no missing; ","")&amp;IF(AND(F1387="Import - Reverse charge (Box 9)",E1387="Saudi Arabia"),"RCM used for a local supplier; ","")&amp;IF(AND(L1387="Yes",NOT(OR(F1387="Standard domestic 15% (Box 7)",F1387="Import - VAT paid at customs (Box 8)",F1387="Import - Reverse charge (Box 9)"))),"VAT claimed on non-taxable category; ",""))</f>
        <v/>
      </c>
    </row>
    <row r="1388">
      <c r="A1388" s="17" t="n"/>
      <c r="B1388" s="14" t="n"/>
      <c r="C1388" s="14" t="n"/>
      <c r="D1388" s="16" t="n"/>
      <c r="E1388" s="14" t="n"/>
      <c r="F1388" s="14" t="n"/>
      <c r="G1388" s="14" t="n"/>
      <c r="H1388" s="19" t="n"/>
      <c r="I1388" s="19" t="n"/>
      <c r="J1388" s="34">
        <f>IF(A1388="","",H1388+I1388)</f>
        <v/>
      </c>
      <c r="K1388" s="14" t="n"/>
      <c r="L1388" s="14" t="n"/>
      <c r="M1388" s="14" t="n"/>
      <c r="N1388" s="14" t="n"/>
      <c r="O1388" s="20">
        <f>IF(A1388="","",SUMPRODUCT((A1388&gt;=Setup!$C$19:$C$30)*(A1388&lt;=Setup!$D$19:$D$30)*Setup!$A$19:$A$30))</f>
        <v/>
      </c>
      <c r="P1388" s="34">
        <f>IF(A1388="","",IF(OR(F1388="Standard domestic 15% (Box 7)",F1388="Import - VAT paid at customs (Box 8)",F1388="Import - Reverse charge (Box 9)"),ROUND(H1388*Setup!$B$9,2),0))</f>
        <v/>
      </c>
      <c r="Q1388" s="34">
        <f>IF(A1388="","",I1388-P1388)</f>
        <v/>
      </c>
      <c r="R1388" s="34">
        <f>IF(A1388="","",IF(L1388="Yes",I1388,0))</f>
        <v/>
      </c>
      <c r="S1388" s="34">
        <f>IF(A1388="","",IF(AND(L1388="Yes",K1388="Yes",NOT(ISNUMBER(SEARCH("blocked",G1388))),OR(F1388="Standard domestic 15% (Box 7)",F1388="Import - VAT paid at customs (Box 8)",F1388="Import - Reverse charge (Box 9)"),OR(F1388&lt;&gt;"Standard domestic 15% (Box 7)",AND(LEN(D1388)=15,LEFT(D1388,1)="3",RIGHT(D1388,1)="3",ISNUMBER(--D1388)))),I1388,0))</f>
        <v/>
      </c>
      <c r="T1388" s="34">
        <f>IF(A1388="","",R1388-S1388)</f>
        <v/>
      </c>
      <c r="U1388" s="23">
        <f>IF(A1388="","",IF(O1388=0,"Outside audit periods; ","")&amp;IF(F1388="","No VAT category; ","")&amp;IF(ABS(Q1388)&gt;Setup!$B$10,"VAT ≠ 15% × net; ","")&amp;IF(AND(F1388="Standard domestic 15% (Box 7)",NOT(AND(LEN(D1388)=15,LEFT(D1388,1)="3",RIGHT(D1388,1)="3",ISNUMBER(--D1388)))),"Invalid/missing supplier VAT no; ","")&amp;IF(AND(L1388="Yes",K1388&lt;&gt;"Yes"),"VAT claimed without valid tax invoice; ","")&amp;IF(AND(L1388="Yes",ISNUMBER(SEARCH("blocked",G1388))),"Blocked input VAT claimed; ","")&amp;IF(AND(F1388="Import - VAT paid at customs (Box 8)",M1388=""),"Customs declaration no missing; ","")&amp;IF(AND(F1388="Import - Reverse charge (Box 9)",E1388="Saudi Arabia"),"RCM used for a local supplier; ","")&amp;IF(AND(L1388="Yes",NOT(OR(F1388="Standard domestic 15% (Box 7)",F1388="Import - VAT paid at customs (Box 8)",F1388="Import - Reverse charge (Box 9)"))),"VAT claimed on non-taxable category; ",""))</f>
        <v/>
      </c>
    </row>
    <row r="1389">
      <c r="A1389" s="17" t="n"/>
      <c r="B1389" s="14" t="n"/>
      <c r="C1389" s="14" t="n"/>
      <c r="D1389" s="16" t="n"/>
      <c r="E1389" s="14" t="n"/>
      <c r="F1389" s="14" t="n"/>
      <c r="G1389" s="14" t="n"/>
      <c r="H1389" s="19" t="n"/>
      <c r="I1389" s="19" t="n"/>
      <c r="J1389" s="34">
        <f>IF(A1389="","",H1389+I1389)</f>
        <v/>
      </c>
      <c r="K1389" s="14" t="n"/>
      <c r="L1389" s="14" t="n"/>
      <c r="M1389" s="14" t="n"/>
      <c r="N1389" s="14" t="n"/>
      <c r="O1389" s="20">
        <f>IF(A1389="","",SUMPRODUCT((A1389&gt;=Setup!$C$19:$C$30)*(A1389&lt;=Setup!$D$19:$D$30)*Setup!$A$19:$A$30))</f>
        <v/>
      </c>
      <c r="P1389" s="34">
        <f>IF(A1389="","",IF(OR(F1389="Standard domestic 15% (Box 7)",F1389="Import - VAT paid at customs (Box 8)",F1389="Import - Reverse charge (Box 9)"),ROUND(H1389*Setup!$B$9,2),0))</f>
        <v/>
      </c>
      <c r="Q1389" s="34">
        <f>IF(A1389="","",I1389-P1389)</f>
        <v/>
      </c>
      <c r="R1389" s="34">
        <f>IF(A1389="","",IF(L1389="Yes",I1389,0))</f>
        <v/>
      </c>
      <c r="S1389" s="34">
        <f>IF(A1389="","",IF(AND(L1389="Yes",K1389="Yes",NOT(ISNUMBER(SEARCH("blocked",G1389))),OR(F1389="Standard domestic 15% (Box 7)",F1389="Import - VAT paid at customs (Box 8)",F1389="Import - Reverse charge (Box 9)"),OR(F1389&lt;&gt;"Standard domestic 15% (Box 7)",AND(LEN(D1389)=15,LEFT(D1389,1)="3",RIGHT(D1389,1)="3",ISNUMBER(--D1389)))),I1389,0))</f>
        <v/>
      </c>
      <c r="T1389" s="34">
        <f>IF(A1389="","",R1389-S1389)</f>
        <v/>
      </c>
      <c r="U1389" s="23">
        <f>IF(A1389="","",IF(O1389=0,"Outside audit periods; ","")&amp;IF(F1389="","No VAT category; ","")&amp;IF(ABS(Q1389)&gt;Setup!$B$10,"VAT ≠ 15% × net; ","")&amp;IF(AND(F1389="Standard domestic 15% (Box 7)",NOT(AND(LEN(D1389)=15,LEFT(D1389,1)="3",RIGHT(D1389,1)="3",ISNUMBER(--D1389)))),"Invalid/missing supplier VAT no; ","")&amp;IF(AND(L1389="Yes",K1389&lt;&gt;"Yes"),"VAT claimed without valid tax invoice; ","")&amp;IF(AND(L1389="Yes",ISNUMBER(SEARCH("blocked",G1389))),"Blocked input VAT claimed; ","")&amp;IF(AND(F1389="Import - VAT paid at customs (Box 8)",M1389=""),"Customs declaration no missing; ","")&amp;IF(AND(F1389="Import - Reverse charge (Box 9)",E1389="Saudi Arabia"),"RCM used for a local supplier; ","")&amp;IF(AND(L1389="Yes",NOT(OR(F1389="Standard domestic 15% (Box 7)",F1389="Import - VAT paid at customs (Box 8)",F1389="Import - Reverse charge (Box 9)"))),"VAT claimed on non-taxable category; ",""))</f>
        <v/>
      </c>
    </row>
    <row r="1390">
      <c r="A1390" s="17" t="n"/>
      <c r="B1390" s="14" t="n"/>
      <c r="C1390" s="14" t="n"/>
      <c r="D1390" s="16" t="n"/>
      <c r="E1390" s="14" t="n"/>
      <c r="F1390" s="14" t="n"/>
      <c r="G1390" s="14" t="n"/>
      <c r="H1390" s="19" t="n"/>
      <c r="I1390" s="19" t="n"/>
      <c r="J1390" s="34">
        <f>IF(A1390="","",H1390+I1390)</f>
        <v/>
      </c>
      <c r="K1390" s="14" t="n"/>
      <c r="L1390" s="14" t="n"/>
      <c r="M1390" s="14" t="n"/>
      <c r="N1390" s="14" t="n"/>
      <c r="O1390" s="20">
        <f>IF(A1390="","",SUMPRODUCT((A1390&gt;=Setup!$C$19:$C$30)*(A1390&lt;=Setup!$D$19:$D$30)*Setup!$A$19:$A$30))</f>
        <v/>
      </c>
      <c r="P1390" s="34">
        <f>IF(A1390="","",IF(OR(F1390="Standard domestic 15% (Box 7)",F1390="Import - VAT paid at customs (Box 8)",F1390="Import - Reverse charge (Box 9)"),ROUND(H1390*Setup!$B$9,2),0))</f>
        <v/>
      </c>
      <c r="Q1390" s="34">
        <f>IF(A1390="","",I1390-P1390)</f>
        <v/>
      </c>
      <c r="R1390" s="34">
        <f>IF(A1390="","",IF(L1390="Yes",I1390,0))</f>
        <v/>
      </c>
      <c r="S1390" s="34">
        <f>IF(A1390="","",IF(AND(L1390="Yes",K1390="Yes",NOT(ISNUMBER(SEARCH("blocked",G1390))),OR(F1390="Standard domestic 15% (Box 7)",F1390="Import - VAT paid at customs (Box 8)",F1390="Import - Reverse charge (Box 9)"),OR(F1390&lt;&gt;"Standard domestic 15% (Box 7)",AND(LEN(D1390)=15,LEFT(D1390,1)="3",RIGHT(D1390,1)="3",ISNUMBER(--D1390)))),I1390,0))</f>
        <v/>
      </c>
      <c r="T1390" s="34">
        <f>IF(A1390="","",R1390-S1390)</f>
        <v/>
      </c>
      <c r="U1390" s="23">
        <f>IF(A1390="","",IF(O1390=0,"Outside audit periods; ","")&amp;IF(F1390="","No VAT category; ","")&amp;IF(ABS(Q1390)&gt;Setup!$B$10,"VAT ≠ 15% × net; ","")&amp;IF(AND(F1390="Standard domestic 15% (Box 7)",NOT(AND(LEN(D1390)=15,LEFT(D1390,1)="3",RIGHT(D1390,1)="3",ISNUMBER(--D1390)))),"Invalid/missing supplier VAT no; ","")&amp;IF(AND(L1390="Yes",K1390&lt;&gt;"Yes"),"VAT claimed without valid tax invoice; ","")&amp;IF(AND(L1390="Yes",ISNUMBER(SEARCH("blocked",G1390))),"Blocked input VAT claimed; ","")&amp;IF(AND(F1390="Import - VAT paid at customs (Box 8)",M1390=""),"Customs declaration no missing; ","")&amp;IF(AND(F1390="Import - Reverse charge (Box 9)",E1390="Saudi Arabia"),"RCM used for a local supplier; ","")&amp;IF(AND(L1390="Yes",NOT(OR(F1390="Standard domestic 15% (Box 7)",F1390="Import - VAT paid at customs (Box 8)",F1390="Import - Reverse charge (Box 9)"))),"VAT claimed on non-taxable category; ",""))</f>
        <v/>
      </c>
    </row>
    <row r="1391">
      <c r="A1391" s="17" t="n"/>
      <c r="B1391" s="14" t="n"/>
      <c r="C1391" s="14" t="n"/>
      <c r="D1391" s="16" t="n"/>
      <c r="E1391" s="14" t="n"/>
      <c r="F1391" s="14" t="n"/>
      <c r="G1391" s="14" t="n"/>
      <c r="H1391" s="19" t="n"/>
      <c r="I1391" s="19" t="n"/>
      <c r="J1391" s="34">
        <f>IF(A1391="","",H1391+I1391)</f>
        <v/>
      </c>
      <c r="K1391" s="14" t="n"/>
      <c r="L1391" s="14" t="n"/>
      <c r="M1391" s="14" t="n"/>
      <c r="N1391" s="14" t="n"/>
      <c r="O1391" s="20">
        <f>IF(A1391="","",SUMPRODUCT((A1391&gt;=Setup!$C$19:$C$30)*(A1391&lt;=Setup!$D$19:$D$30)*Setup!$A$19:$A$30))</f>
        <v/>
      </c>
      <c r="P1391" s="34">
        <f>IF(A1391="","",IF(OR(F1391="Standard domestic 15% (Box 7)",F1391="Import - VAT paid at customs (Box 8)",F1391="Import - Reverse charge (Box 9)"),ROUND(H1391*Setup!$B$9,2),0))</f>
        <v/>
      </c>
      <c r="Q1391" s="34">
        <f>IF(A1391="","",I1391-P1391)</f>
        <v/>
      </c>
      <c r="R1391" s="34">
        <f>IF(A1391="","",IF(L1391="Yes",I1391,0))</f>
        <v/>
      </c>
      <c r="S1391" s="34">
        <f>IF(A1391="","",IF(AND(L1391="Yes",K1391="Yes",NOT(ISNUMBER(SEARCH("blocked",G1391))),OR(F1391="Standard domestic 15% (Box 7)",F1391="Import - VAT paid at customs (Box 8)",F1391="Import - Reverse charge (Box 9)"),OR(F1391&lt;&gt;"Standard domestic 15% (Box 7)",AND(LEN(D1391)=15,LEFT(D1391,1)="3",RIGHT(D1391,1)="3",ISNUMBER(--D1391)))),I1391,0))</f>
        <v/>
      </c>
      <c r="T1391" s="34">
        <f>IF(A1391="","",R1391-S1391)</f>
        <v/>
      </c>
      <c r="U1391" s="23">
        <f>IF(A1391="","",IF(O1391=0,"Outside audit periods; ","")&amp;IF(F1391="","No VAT category; ","")&amp;IF(ABS(Q1391)&gt;Setup!$B$10,"VAT ≠ 15% × net; ","")&amp;IF(AND(F1391="Standard domestic 15% (Box 7)",NOT(AND(LEN(D1391)=15,LEFT(D1391,1)="3",RIGHT(D1391,1)="3",ISNUMBER(--D1391)))),"Invalid/missing supplier VAT no; ","")&amp;IF(AND(L1391="Yes",K1391&lt;&gt;"Yes"),"VAT claimed without valid tax invoice; ","")&amp;IF(AND(L1391="Yes",ISNUMBER(SEARCH("blocked",G1391))),"Blocked input VAT claimed; ","")&amp;IF(AND(F1391="Import - VAT paid at customs (Box 8)",M1391=""),"Customs declaration no missing; ","")&amp;IF(AND(F1391="Import - Reverse charge (Box 9)",E1391="Saudi Arabia"),"RCM used for a local supplier; ","")&amp;IF(AND(L1391="Yes",NOT(OR(F1391="Standard domestic 15% (Box 7)",F1391="Import - VAT paid at customs (Box 8)",F1391="Import - Reverse charge (Box 9)"))),"VAT claimed on non-taxable category; ",""))</f>
        <v/>
      </c>
    </row>
    <row r="1392">
      <c r="A1392" s="17" t="n"/>
      <c r="B1392" s="14" t="n"/>
      <c r="C1392" s="14" t="n"/>
      <c r="D1392" s="16" t="n"/>
      <c r="E1392" s="14" t="n"/>
      <c r="F1392" s="14" t="n"/>
      <c r="G1392" s="14" t="n"/>
      <c r="H1392" s="19" t="n"/>
      <c r="I1392" s="19" t="n"/>
      <c r="J1392" s="34">
        <f>IF(A1392="","",H1392+I1392)</f>
        <v/>
      </c>
      <c r="K1392" s="14" t="n"/>
      <c r="L1392" s="14" t="n"/>
      <c r="M1392" s="14" t="n"/>
      <c r="N1392" s="14" t="n"/>
      <c r="O1392" s="20">
        <f>IF(A1392="","",SUMPRODUCT((A1392&gt;=Setup!$C$19:$C$30)*(A1392&lt;=Setup!$D$19:$D$30)*Setup!$A$19:$A$30))</f>
        <v/>
      </c>
      <c r="P1392" s="34">
        <f>IF(A1392="","",IF(OR(F1392="Standard domestic 15% (Box 7)",F1392="Import - VAT paid at customs (Box 8)",F1392="Import - Reverse charge (Box 9)"),ROUND(H1392*Setup!$B$9,2),0))</f>
        <v/>
      </c>
      <c r="Q1392" s="34">
        <f>IF(A1392="","",I1392-P1392)</f>
        <v/>
      </c>
      <c r="R1392" s="34">
        <f>IF(A1392="","",IF(L1392="Yes",I1392,0))</f>
        <v/>
      </c>
      <c r="S1392" s="34">
        <f>IF(A1392="","",IF(AND(L1392="Yes",K1392="Yes",NOT(ISNUMBER(SEARCH("blocked",G1392))),OR(F1392="Standard domestic 15% (Box 7)",F1392="Import - VAT paid at customs (Box 8)",F1392="Import - Reverse charge (Box 9)"),OR(F1392&lt;&gt;"Standard domestic 15% (Box 7)",AND(LEN(D1392)=15,LEFT(D1392,1)="3",RIGHT(D1392,1)="3",ISNUMBER(--D1392)))),I1392,0))</f>
        <v/>
      </c>
      <c r="T1392" s="34">
        <f>IF(A1392="","",R1392-S1392)</f>
        <v/>
      </c>
      <c r="U1392" s="23">
        <f>IF(A1392="","",IF(O1392=0,"Outside audit periods; ","")&amp;IF(F1392="","No VAT category; ","")&amp;IF(ABS(Q1392)&gt;Setup!$B$10,"VAT ≠ 15% × net; ","")&amp;IF(AND(F1392="Standard domestic 15% (Box 7)",NOT(AND(LEN(D1392)=15,LEFT(D1392,1)="3",RIGHT(D1392,1)="3",ISNUMBER(--D1392)))),"Invalid/missing supplier VAT no; ","")&amp;IF(AND(L1392="Yes",K1392&lt;&gt;"Yes"),"VAT claimed without valid tax invoice; ","")&amp;IF(AND(L1392="Yes",ISNUMBER(SEARCH("blocked",G1392))),"Blocked input VAT claimed; ","")&amp;IF(AND(F1392="Import - VAT paid at customs (Box 8)",M1392=""),"Customs declaration no missing; ","")&amp;IF(AND(F1392="Import - Reverse charge (Box 9)",E1392="Saudi Arabia"),"RCM used for a local supplier; ","")&amp;IF(AND(L1392="Yes",NOT(OR(F1392="Standard domestic 15% (Box 7)",F1392="Import - VAT paid at customs (Box 8)",F1392="Import - Reverse charge (Box 9)"))),"VAT claimed on non-taxable category; ",""))</f>
        <v/>
      </c>
    </row>
    <row r="1393">
      <c r="A1393" s="17" t="n"/>
      <c r="B1393" s="14" t="n"/>
      <c r="C1393" s="14" t="n"/>
      <c r="D1393" s="16" t="n"/>
      <c r="E1393" s="14" t="n"/>
      <c r="F1393" s="14" t="n"/>
      <c r="G1393" s="14" t="n"/>
      <c r="H1393" s="19" t="n"/>
      <c r="I1393" s="19" t="n"/>
      <c r="J1393" s="34">
        <f>IF(A1393="","",H1393+I1393)</f>
        <v/>
      </c>
      <c r="K1393" s="14" t="n"/>
      <c r="L1393" s="14" t="n"/>
      <c r="M1393" s="14" t="n"/>
      <c r="N1393" s="14" t="n"/>
      <c r="O1393" s="20">
        <f>IF(A1393="","",SUMPRODUCT((A1393&gt;=Setup!$C$19:$C$30)*(A1393&lt;=Setup!$D$19:$D$30)*Setup!$A$19:$A$30))</f>
        <v/>
      </c>
      <c r="P1393" s="34">
        <f>IF(A1393="","",IF(OR(F1393="Standard domestic 15% (Box 7)",F1393="Import - VAT paid at customs (Box 8)",F1393="Import - Reverse charge (Box 9)"),ROUND(H1393*Setup!$B$9,2),0))</f>
        <v/>
      </c>
      <c r="Q1393" s="34">
        <f>IF(A1393="","",I1393-P1393)</f>
        <v/>
      </c>
      <c r="R1393" s="34">
        <f>IF(A1393="","",IF(L1393="Yes",I1393,0))</f>
        <v/>
      </c>
      <c r="S1393" s="34">
        <f>IF(A1393="","",IF(AND(L1393="Yes",K1393="Yes",NOT(ISNUMBER(SEARCH("blocked",G1393))),OR(F1393="Standard domestic 15% (Box 7)",F1393="Import - VAT paid at customs (Box 8)",F1393="Import - Reverse charge (Box 9)"),OR(F1393&lt;&gt;"Standard domestic 15% (Box 7)",AND(LEN(D1393)=15,LEFT(D1393,1)="3",RIGHT(D1393,1)="3",ISNUMBER(--D1393)))),I1393,0))</f>
        <v/>
      </c>
      <c r="T1393" s="34">
        <f>IF(A1393="","",R1393-S1393)</f>
        <v/>
      </c>
      <c r="U1393" s="23">
        <f>IF(A1393="","",IF(O1393=0,"Outside audit periods; ","")&amp;IF(F1393="","No VAT category; ","")&amp;IF(ABS(Q1393)&gt;Setup!$B$10,"VAT ≠ 15% × net; ","")&amp;IF(AND(F1393="Standard domestic 15% (Box 7)",NOT(AND(LEN(D1393)=15,LEFT(D1393,1)="3",RIGHT(D1393,1)="3",ISNUMBER(--D1393)))),"Invalid/missing supplier VAT no; ","")&amp;IF(AND(L1393="Yes",K1393&lt;&gt;"Yes"),"VAT claimed without valid tax invoice; ","")&amp;IF(AND(L1393="Yes",ISNUMBER(SEARCH("blocked",G1393))),"Blocked input VAT claimed; ","")&amp;IF(AND(F1393="Import - VAT paid at customs (Box 8)",M1393=""),"Customs declaration no missing; ","")&amp;IF(AND(F1393="Import - Reverse charge (Box 9)",E1393="Saudi Arabia"),"RCM used for a local supplier; ","")&amp;IF(AND(L1393="Yes",NOT(OR(F1393="Standard domestic 15% (Box 7)",F1393="Import - VAT paid at customs (Box 8)",F1393="Import - Reverse charge (Box 9)"))),"VAT claimed on non-taxable category; ",""))</f>
        <v/>
      </c>
    </row>
    <row r="1394">
      <c r="A1394" s="17" t="n"/>
      <c r="B1394" s="14" t="n"/>
      <c r="C1394" s="14" t="n"/>
      <c r="D1394" s="16" t="n"/>
      <c r="E1394" s="14" t="n"/>
      <c r="F1394" s="14" t="n"/>
      <c r="G1394" s="14" t="n"/>
      <c r="H1394" s="19" t="n"/>
      <c r="I1394" s="19" t="n"/>
      <c r="J1394" s="34">
        <f>IF(A1394="","",H1394+I1394)</f>
        <v/>
      </c>
      <c r="K1394" s="14" t="n"/>
      <c r="L1394" s="14" t="n"/>
      <c r="M1394" s="14" t="n"/>
      <c r="N1394" s="14" t="n"/>
      <c r="O1394" s="20">
        <f>IF(A1394="","",SUMPRODUCT((A1394&gt;=Setup!$C$19:$C$30)*(A1394&lt;=Setup!$D$19:$D$30)*Setup!$A$19:$A$30))</f>
        <v/>
      </c>
      <c r="P1394" s="34">
        <f>IF(A1394="","",IF(OR(F1394="Standard domestic 15% (Box 7)",F1394="Import - VAT paid at customs (Box 8)",F1394="Import - Reverse charge (Box 9)"),ROUND(H1394*Setup!$B$9,2),0))</f>
        <v/>
      </c>
      <c r="Q1394" s="34">
        <f>IF(A1394="","",I1394-P1394)</f>
        <v/>
      </c>
      <c r="R1394" s="34">
        <f>IF(A1394="","",IF(L1394="Yes",I1394,0))</f>
        <v/>
      </c>
      <c r="S1394" s="34">
        <f>IF(A1394="","",IF(AND(L1394="Yes",K1394="Yes",NOT(ISNUMBER(SEARCH("blocked",G1394))),OR(F1394="Standard domestic 15% (Box 7)",F1394="Import - VAT paid at customs (Box 8)",F1394="Import - Reverse charge (Box 9)"),OR(F1394&lt;&gt;"Standard domestic 15% (Box 7)",AND(LEN(D1394)=15,LEFT(D1394,1)="3",RIGHT(D1394,1)="3",ISNUMBER(--D1394)))),I1394,0))</f>
        <v/>
      </c>
      <c r="T1394" s="34">
        <f>IF(A1394="","",R1394-S1394)</f>
        <v/>
      </c>
      <c r="U1394" s="23">
        <f>IF(A1394="","",IF(O1394=0,"Outside audit periods; ","")&amp;IF(F1394="","No VAT category; ","")&amp;IF(ABS(Q1394)&gt;Setup!$B$10,"VAT ≠ 15% × net; ","")&amp;IF(AND(F1394="Standard domestic 15% (Box 7)",NOT(AND(LEN(D1394)=15,LEFT(D1394,1)="3",RIGHT(D1394,1)="3",ISNUMBER(--D1394)))),"Invalid/missing supplier VAT no; ","")&amp;IF(AND(L1394="Yes",K1394&lt;&gt;"Yes"),"VAT claimed without valid tax invoice; ","")&amp;IF(AND(L1394="Yes",ISNUMBER(SEARCH("blocked",G1394))),"Blocked input VAT claimed; ","")&amp;IF(AND(F1394="Import - VAT paid at customs (Box 8)",M1394=""),"Customs declaration no missing; ","")&amp;IF(AND(F1394="Import - Reverse charge (Box 9)",E1394="Saudi Arabia"),"RCM used for a local supplier; ","")&amp;IF(AND(L1394="Yes",NOT(OR(F1394="Standard domestic 15% (Box 7)",F1394="Import - VAT paid at customs (Box 8)",F1394="Import - Reverse charge (Box 9)"))),"VAT claimed on non-taxable category; ",""))</f>
        <v/>
      </c>
    </row>
    <row r="1395">
      <c r="A1395" s="17" t="n"/>
      <c r="B1395" s="14" t="n"/>
      <c r="C1395" s="14" t="n"/>
      <c r="D1395" s="16" t="n"/>
      <c r="E1395" s="14" t="n"/>
      <c r="F1395" s="14" t="n"/>
      <c r="G1395" s="14" t="n"/>
      <c r="H1395" s="19" t="n"/>
      <c r="I1395" s="19" t="n"/>
      <c r="J1395" s="34">
        <f>IF(A1395="","",H1395+I1395)</f>
        <v/>
      </c>
      <c r="K1395" s="14" t="n"/>
      <c r="L1395" s="14" t="n"/>
      <c r="M1395" s="14" t="n"/>
      <c r="N1395" s="14" t="n"/>
      <c r="O1395" s="20">
        <f>IF(A1395="","",SUMPRODUCT((A1395&gt;=Setup!$C$19:$C$30)*(A1395&lt;=Setup!$D$19:$D$30)*Setup!$A$19:$A$30))</f>
        <v/>
      </c>
      <c r="P1395" s="34">
        <f>IF(A1395="","",IF(OR(F1395="Standard domestic 15% (Box 7)",F1395="Import - VAT paid at customs (Box 8)",F1395="Import - Reverse charge (Box 9)"),ROUND(H1395*Setup!$B$9,2),0))</f>
        <v/>
      </c>
      <c r="Q1395" s="34">
        <f>IF(A1395="","",I1395-P1395)</f>
        <v/>
      </c>
      <c r="R1395" s="34">
        <f>IF(A1395="","",IF(L1395="Yes",I1395,0))</f>
        <v/>
      </c>
      <c r="S1395" s="34">
        <f>IF(A1395="","",IF(AND(L1395="Yes",K1395="Yes",NOT(ISNUMBER(SEARCH("blocked",G1395))),OR(F1395="Standard domestic 15% (Box 7)",F1395="Import - VAT paid at customs (Box 8)",F1395="Import - Reverse charge (Box 9)"),OR(F1395&lt;&gt;"Standard domestic 15% (Box 7)",AND(LEN(D1395)=15,LEFT(D1395,1)="3",RIGHT(D1395,1)="3",ISNUMBER(--D1395)))),I1395,0))</f>
        <v/>
      </c>
      <c r="T1395" s="34">
        <f>IF(A1395="","",R1395-S1395)</f>
        <v/>
      </c>
      <c r="U1395" s="23">
        <f>IF(A1395="","",IF(O1395=0,"Outside audit periods; ","")&amp;IF(F1395="","No VAT category; ","")&amp;IF(ABS(Q1395)&gt;Setup!$B$10,"VAT ≠ 15% × net; ","")&amp;IF(AND(F1395="Standard domestic 15% (Box 7)",NOT(AND(LEN(D1395)=15,LEFT(D1395,1)="3",RIGHT(D1395,1)="3",ISNUMBER(--D1395)))),"Invalid/missing supplier VAT no; ","")&amp;IF(AND(L1395="Yes",K1395&lt;&gt;"Yes"),"VAT claimed without valid tax invoice; ","")&amp;IF(AND(L1395="Yes",ISNUMBER(SEARCH("blocked",G1395))),"Blocked input VAT claimed; ","")&amp;IF(AND(F1395="Import - VAT paid at customs (Box 8)",M1395=""),"Customs declaration no missing; ","")&amp;IF(AND(F1395="Import - Reverse charge (Box 9)",E1395="Saudi Arabia"),"RCM used for a local supplier; ","")&amp;IF(AND(L1395="Yes",NOT(OR(F1395="Standard domestic 15% (Box 7)",F1395="Import - VAT paid at customs (Box 8)",F1395="Import - Reverse charge (Box 9)"))),"VAT claimed on non-taxable category; ",""))</f>
        <v/>
      </c>
    </row>
    <row r="1396">
      <c r="A1396" s="17" t="n"/>
      <c r="B1396" s="14" t="n"/>
      <c r="C1396" s="14" t="n"/>
      <c r="D1396" s="16" t="n"/>
      <c r="E1396" s="14" t="n"/>
      <c r="F1396" s="14" t="n"/>
      <c r="G1396" s="14" t="n"/>
      <c r="H1396" s="19" t="n"/>
      <c r="I1396" s="19" t="n"/>
      <c r="J1396" s="34">
        <f>IF(A1396="","",H1396+I1396)</f>
        <v/>
      </c>
      <c r="K1396" s="14" t="n"/>
      <c r="L1396" s="14" t="n"/>
      <c r="M1396" s="14" t="n"/>
      <c r="N1396" s="14" t="n"/>
      <c r="O1396" s="20">
        <f>IF(A1396="","",SUMPRODUCT((A1396&gt;=Setup!$C$19:$C$30)*(A1396&lt;=Setup!$D$19:$D$30)*Setup!$A$19:$A$30))</f>
        <v/>
      </c>
      <c r="P1396" s="34">
        <f>IF(A1396="","",IF(OR(F1396="Standard domestic 15% (Box 7)",F1396="Import - VAT paid at customs (Box 8)",F1396="Import - Reverse charge (Box 9)"),ROUND(H1396*Setup!$B$9,2),0))</f>
        <v/>
      </c>
      <c r="Q1396" s="34">
        <f>IF(A1396="","",I1396-P1396)</f>
        <v/>
      </c>
      <c r="R1396" s="34">
        <f>IF(A1396="","",IF(L1396="Yes",I1396,0))</f>
        <v/>
      </c>
      <c r="S1396" s="34">
        <f>IF(A1396="","",IF(AND(L1396="Yes",K1396="Yes",NOT(ISNUMBER(SEARCH("blocked",G1396))),OR(F1396="Standard domestic 15% (Box 7)",F1396="Import - VAT paid at customs (Box 8)",F1396="Import - Reverse charge (Box 9)"),OR(F1396&lt;&gt;"Standard domestic 15% (Box 7)",AND(LEN(D1396)=15,LEFT(D1396,1)="3",RIGHT(D1396,1)="3",ISNUMBER(--D1396)))),I1396,0))</f>
        <v/>
      </c>
      <c r="T1396" s="34">
        <f>IF(A1396="","",R1396-S1396)</f>
        <v/>
      </c>
      <c r="U1396" s="23">
        <f>IF(A1396="","",IF(O1396=0,"Outside audit periods; ","")&amp;IF(F1396="","No VAT category; ","")&amp;IF(ABS(Q1396)&gt;Setup!$B$10,"VAT ≠ 15% × net; ","")&amp;IF(AND(F1396="Standard domestic 15% (Box 7)",NOT(AND(LEN(D1396)=15,LEFT(D1396,1)="3",RIGHT(D1396,1)="3",ISNUMBER(--D1396)))),"Invalid/missing supplier VAT no; ","")&amp;IF(AND(L1396="Yes",K1396&lt;&gt;"Yes"),"VAT claimed without valid tax invoice; ","")&amp;IF(AND(L1396="Yes",ISNUMBER(SEARCH("blocked",G1396))),"Blocked input VAT claimed; ","")&amp;IF(AND(F1396="Import - VAT paid at customs (Box 8)",M1396=""),"Customs declaration no missing; ","")&amp;IF(AND(F1396="Import - Reverse charge (Box 9)",E1396="Saudi Arabia"),"RCM used for a local supplier; ","")&amp;IF(AND(L1396="Yes",NOT(OR(F1396="Standard domestic 15% (Box 7)",F1396="Import - VAT paid at customs (Box 8)",F1396="Import - Reverse charge (Box 9)"))),"VAT claimed on non-taxable category; ",""))</f>
        <v/>
      </c>
    </row>
    <row r="1397">
      <c r="A1397" s="17" t="n"/>
      <c r="B1397" s="14" t="n"/>
      <c r="C1397" s="14" t="n"/>
      <c r="D1397" s="16" t="n"/>
      <c r="E1397" s="14" t="n"/>
      <c r="F1397" s="14" t="n"/>
      <c r="G1397" s="14" t="n"/>
      <c r="H1397" s="19" t="n"/>
      <c r="I1397" s="19" t="n"/>
      <c r="J1397" s="34">
        <f>IF(A1397="","",H1397+I1397)</f>
        <v/>
      </c>
      <c r="K1397" s="14" t="n"/>
      <c r="L1397" s="14" t="n"/>
      <c r="M1397" s="14" t="n"/>
      <c r="N1397" s="14" t="n"/>
      <c r="O1397" s="20">
        <f>IF(A1397="","",SUMPRODUCT((A1397&gt;=Setup!$C$19:$C$30)*(A1397&lt;=Setup!$D$19:$D$30)*Setup!$A$19:$A$30))</f>
        <v/>
      </c>
      <c r="P1397" s="34">
        <f>IF(A1397="","",IF(OR(F1397="Standard domestic 15% (Box 7)",F1397="Import - VAT paid at customs (Box 8)",F1397="Import - Reverse charge (Box 9)"),ROUND(H1397*Setup!$B$9,2),0))</f>
        <v/>
      </c>
      <c r="Q1397" s="34">
        <f>IF(A1397="","",I1397-P1397)</f>
        <v/>
      </c>
      <c r="R1397" s="34">
        <f>IF(A1397="","",IF(L1397="Yes",I1397,0))</f>
        <v/>
      </c>
      <c r="S1397" s="34">
        <f>IF(A1397="","",IF(AND(L1397="Yes",K1397="Yes",NOT(ISNUMBER(SEARCH("blocked",G1397))),OR(F1397="Standard domestic 15% (Box 7)",F1397="Import - VAT paid at customs (Box 8)",F1397="Import - Reverse charge (Box 9)"),OR(F1397&lt;&gt;"Standard domestic 15% (Box 7)",AND(LEN(D1397)=15,LEFT(D1397,1)="3",RIGHT(D1397,1)="3",ISNUMBER(--D1397)))),I1397,0))</f>
        <v/>
      </c>
      <c r="T1397" s="34">
        <f>IF(A1397="","",R1397-S1397)</f>
        <v/>
      </c>
      <c r="U1397" s="23">
        <f>IF(A1397="","",IF(O1397=0,"Outside audit periods; ","")&amp;IF(F1397="","No VAT category; ","")&amp;IF(ABS(Q1397)&gt;Setup!$B$10,"VAT ≠ 15% × net; ","")&amp;IF(AND(F1397="Standard domestic 15% (Box 7)",NOT(AND(LEN(D1397)=15,LEFT(D1397,1)="3",RIGHT(D1397,1)="3",ISNUMBER(--D1397)))),"Invalid/missing supplier VAT no; ","")&amp;IF(AND(L1397="Yes",K1397&lt;&gt;"Yes"),"VAT claimed without valid tax invoice; ","")&amp;IF(AND(L1397="Yes",ISNUMBER(SEARCH("blocked",G1397))),"Blocked input VAT claimed; ","")&amp;IF(AND(F1397="Import - VAT paid at customs (Box 8)",M1397=""),"Customs declaration no missing; ","")&amp;IF(AND(F1397="Import - Reverse charge (Box 9)",E1397="Saudi Arabia"),"RCM used for a local supplier; ","")&amp;IF(AND(L1397="Yes",NOT(OR(F1397="Standard domestic 15% (Box 7)",F1397="Import - VAT paid at customs (Box 8)",F1397="Import - Reverse charge (Box 9)"))),"VAT claimed on non-taxable category; ",""))</f>
        <v/>
      </c>
    </row>
    <row r="1398">
      <c r="A1398" s="17" t="n"/>
      <c r="B1398" s="14" t="n"/>
      <c r="C1398" s="14" t="n"/>
      <c r="D1398" s="16" t="n"/>
      <c r="E1398" s="14" t="n"/>
      <c r="F1398" s="14" t="n"/>
      <c r="G1398" s="14" t="n"/>
      <c r="H1398" s="19" t="n"/>
      <c r="I1398" s="19" t="n"/>
      <c r="J1398" s="34">
        <f>IF(A1398="","",H1398+I1398)</f>
        <v/>
      </c>
      <c r="K1398" s="14" t="n"/>
      <c r="L1398" s="14" t="n"/>
      <c r="M1398" s="14" t="n"/>
      <c r="N1398" s="14" t="n"/>
      <c r="O1398" s="20">
        <f>IF(A1398="","",SUMPRODUCT((A1398&gt;=Setup!$C$19:$C$30)*(A1398&lt;=Setup!$D$19:$D$30)*Setup!$A$19:$A$30))</f>
        <v/>
      </c>
      <c r="P1398" s="34">
        <f>IF(A1398="","",IF(OR(F1398="Standard domestic 15% (Box 7)",F1398="Import - VAT paid at customs (Box 8)",F1398="Import - Reverse charge (Box 9)"),ROUND(H1398*Setup!$B$9,2),0))</f>
        <v/>
      </c>
      <c r="Q1398" s="34">
        <f>IF(A1398="","",I1398-P1398)</f>
        <v/>
      </c>
      <c r="R1398" s="34">
        <f>IF(A1398="","",IF(L1398="Yes",I1398,0))</f>
        <v/>
      </c>
      <c r="S1398" s="34">
        <f>IF(A1398="","",IF(AND(L1398="Yes",K1398="Yes",NOT(ISNUMBER(SEARCH("blocked",G1398))),OR(F1398="Standard domestic 15% (Box 7)",F1398="Import - VAT paid at customs (Box 8)",F1398="Import - Reverse charge (Box 9)"),OR(F1398&lt;&gt;"Standard domestic 15% (Box 7)",AND(LEN(D1398)=15,LEFT(D1398,1)="3",RIGHT(D1398,1)="3",ISNUMBER(--D1398)))),I1398,0))</f>
        <v/>
      </c>
      <c r="T1398" s="34">
        <f>IF(A1398="","",R1398-S1398)</f>
        <v/>
      </c>
      <c r="U1398" s="23">
        <f>IF(A1398="","",IF(O1398=0,"Outside audit periods; ","")&amp;IF(F1398="","No VAT category; ","")&amp;IF(ABS(Q1398)&gt;Setup!$B$10,"VAT ≠ 15% × net; ","")&amp;IF(AND(F1398="Standard domestic 15% (Box 7)",NOT(AND(LEN(D1398)=15,LEFT(D1398,1)="3",RIGHT(D1398,1)="3",ISNUMBER(--D1398)))),"Invalid/missing supplier VAT no; ","")&amp;IF(AND(L1398="Yes",K1398&lt;&gt;"Yes"),"VAT claimed without valid tax invoice; ","")&amp;IF(AND(L1398="Yes",ISNUMBER(SEARCH("blocked",G1398))),"Blocked input VAT claimed; ","")&amp;IF(AND(F1398="Import - VAT paid at customs (Box 8)",M1398=""),"Customs declaration no missing; ","")&amp;IF(AND(F1398="Import - Reverse charge (Box 9)",E1398="Saudi Arabia"),"RCM used for a local supplier; ","")&amp;IF(AND(L1398="Yes",NOT(OR(F1398="Standard domestic 15% (Box 7)",F1398="Import - VAT paid at customs (Box 8)",F1398="Import - Reverse charge (Box 9)"))),"VAT claimed on non-taxable category; ",""))</f>
        <v/>
      </c>
    </row>
    <row r="1399">
      <c r="A1399" s="17" t="n"/>
      <c r="B1399" s="14" t="n"/>
      <c r="C1399" s="14" t="n"/>
      <c r="D1399" s="16" t="n"/>
      <c r="E1399" s="14" t="n"/>
      <c r="F1399" s="14" t="n"/>
      <c r="G1399" s="14" t="n"/>
      <c r="H1399" s="19" t="n"/>
      <c r="I1399" s="19" t="n"/>
      <c r="J1399" s="34">
        <f>IF(A1399="","",H1399+I1399)</f>
        <v/>
      </c>
      <c r="K1399" s="14" t="n"/>
      <c r="L1399" s="14" t="n"/>
      <c r="M1399" s="14" t="n"/>
      <c r="N1399" s="14" t="n"/>
      <c r="O1399" s="20">
        <f>IF(A1399="","",SUMPRODUCT((A1399&gt;=Setup!$C$19:$C$30)*(A1399&lt;=Setup!$D$19:$D$30)*Setup!$A$19:$A$30))</f>
        <v/>
      </c>
      <c r="P1399" s="34">
        <f>IF(A1399="","",IF(OR(F1399="Standard domestic 15% (Box 7)",F1399="Import - VAT paid at customs (Box 8)",F1399="Import - Reverse charge (Box 9)"),ROUND(H1399*Setup!$B$9,2),0))</f>
        <v/>
      </c>
      <c r="Q1399" s="34">
        <f>IF(A1399="","",I1399-P1399)</f>
        <v/>
      </c>
      <c r="R1399" s="34">
        <f>IF(A1399="","",IF(L1399="Yes",I1399,0))</f>
        <v/>
      </c>
      <c r="S1399" s="34">
        <f>IF(A1399="","",IF(AND(L1399="Yes",K1399="Yes",NOT(ISNUMBER(SEARCH("blocked",G1399))),OR(F1399="Standard domestic 15% (Box 7)",F1399="Import - VAT paid at customs (Box 8)",F1399="Import - Reverse charge (Box 9)"),OR(F1399&lt;&gt;"Standard domestic 15% (Box 7)",AND(LEN(D1399)=15,LEFT(D1399,1)="3",RIGHT(D1399,1)="3",ISNUMBER(--D1399)))),I1399,0))</f>
        <v/>
      </c>
      <c r="T1399" s="34">
        <f>IF(A1399="","",R1399-S1399)</f>
        <v/>
      </c>
      <c r="U1399" s="23">
        <f>IF(A1399="","",IF(O1399=0,"Outside audit periods; ","")&amp;IF(F1399="","No VAT category; ","")&amp;IF(ABS(Q1399)&gt;Setup!$B$10,"VAT ≠ 15% × net; ","")&amp;IF(AND(F1399="Standard domestic 15% (Box 7)",NOT(AND(LEN(D1399)=15,LEFT(D1399,1)="3",RIGHT(D1399,1)="3",ISNUMBER(--D1399)))),"Invalid/missing supplier VAT no; ","")&amp;IF(AND(L1399="Yes",K1399&lt;&gt;"Yes"),"VAT claimed without valid tax invoice; ","")&amp;IF(AND(L1399="Yes",ISNUMBER(SEARCH("blocked",G1399))),"Blocked input VAT claimed; ","")&amp;IF(AND(F1399="Import - VAT paid at customs (Box 8)",M1399=""),"Customs declaration no missing; ","")&amp;IF(AND(F1399="Import - Reverse charge (Box 9)",E1399="Saudi Arabia"),"RCM used for a local supplier; ","")&amp;IF(AND(L1399="Yes",NOT(OR(F1399="Standard domestic 15% (Box 7)",F1399="Import - VAT paid at customs (Box 8)",F1399="Import - Reverse charge (Box 9)"))),"VAT claimed on non-taxable category; ",""))</f>
        <v/>
      </c>
    </row>
    <row r="1400">
      <c r="A1400" s="17" t="n"/>
      <c r="B1400" s="14" t="n"/>
      <c r="C1400" s="14" t="n"/>
      <c r="D1400" s="16" t="n"/>
      <c r="E1400" s="14" t="n"/>
      <c r="F1400" s="14" t="n"/>
      <c r="G1400" s="14" t="n"/>
      <c r="H1400" s="19" t="n"/>
      <c r="I1400" s="19" t="n"/>
      <c r="J1400" s="34">
        <f>IF(A1400="","",H1400+I1400)</f>
        <v/>
      </c>
      <c r="K1400" s="14" t="n"/>
      <c r="L1400" s="14" t="n"/>
      <c r="M1400" s="14" t="n"/>
      <c r="N1400" s="14" t="n"/>
      <c r="O1400" s="20">
        <f>IF(A1400="","",SUMPRODUCT((A1400&gt;=Setup!$C$19:$C$30)*(A1400&lt;=Setup!$D$19:$D$30)*Setup!$A$19:$A$30))</f>
        <v/>
      </c>
      <c r="P1400" s="34">
        <f>IF(A1400="","",IF(OR(F1400="Standard domestic 15% (Box 7)",F1400="Import - VAT paid at customs (Box 8)",F1400="Import - Reverse charge (Box 9)"),ROUND(H1400*Setup!$B$9,2),0))</f>
        <v/>
      </c>
      <c r="Q1400" s="34">
        <f>IF(A1400="","",I1400-P1400)</f>
        <v/>
      </c>
      <c r="R1400" s="34">
        <f>IF(A1400="","",IF(L1400="Yes",I1400,0))</f>
        <v/>
      </c>
      <c r="S1400" s="34">
        <f>IF(A1400="","",IF(AND(L1400="Yes",K1400="Yes",NOT(ISNUMBER(SEARCH("blocked",G1400))),OR(F1400="Standard domestic 15% (Box 7)",F1400="Import - VAT paid at customs (Box 8)",F1400="Import - Reverse charge (Box 9)"),OR(F1400&lt;&gt;"Standard domestic 15% (Box 7)",AND(LEN(D1400)=15,LEFT(D1400,1)="3",RIGHT(D1400,1)="3",ISNUMBER(--D1400)))),I1400,0))</f>
        <v/>
      </c>
      <c r="T1400" s="34">
        <f>IF(A1400="","",R1400-S1400)</f>
        <v/>
      </c>
      <c r="U1400" s="23">
        <f>IF(A1400="","",IF(O1400=0,"Outside audit periods; ","")&amp;IF(F1400="","No VAT category; ","")&amp;IF(ABS(Q1400)&gt;Setup!$B$10,"VAT ≠ 15% × net; ","")&amp;IF(AND(F1400="Standard domestic 15% (Box 7)",NOT(AND(LEN(D1400)=15,LEFT(D1400,1)="3",RIGHT(D1400,1)="3",ISNUMBER(--D1400)))),"Invalid/missing supplier VAT no; ","")&amp;IF(AND(L1400="Yes",K1400&lt;&gt;"Yes"),"VAT claimed without valid tax invoice; ","")&amp;IF(AND(L1400="Yes",ISNUMBER(SEARCH("blocked",G1400))),"Blocked input VAT claimed; ","")&amp;IF(AND(F1400="Import - VAT paid at customs (Box 8)",M1400=""),"Customs declaration no missing; ","")&amp;IF(AND(F1400="Import - Reverse charge (Box 9)",E1400="Saudi Arabia"),"RCM used for a local supplier; ","")&amp;IF(AND(L1400="Yes",NOT(OR(F1400="Standard domestic 15% (Box 7)",F1400="Import - VAT paid at customs (Box 8)",F1400="Import - Reverse charge (Box 9)"))),"VAT claimed on non-taxable category; ",""))</f>
        <v/>
      </c>
    </row>
    <row r="1401">
      <c r="A1401" s="17" t="n"/>
      <c r="B1401" s="14" t="n"/>
      <c r="C1401" s="14" t="n"/>
      <c r="D1401" s="16" t="n"/>
      <c r="E1401" s="14" t="n"/>
      <c r="F1401" s="14" t="n"/>
      <c r="G1401" s="14" t="n"/>
      <c r="H1401" s="19" t="n"/>
      <c r="I1401" s="19" t="n"/>
      <c r="J1401" s="34">
        <f>IF(A1401="","",H1401+I1401)</f>
        <v/>
      </c>
      <c r="K1401" s="14" t="n"/>
      <c r="L1401" s="14" t="n"/>
      <c r="M1401" s="14" t="n"/>
      <c r="N1401" s="14" t="n"/>
      <c r="O1401" s="20">
        <f>IF(A1401="","",SUMPRODUCT((A1401&gt;=Setup!$C$19:$C$30)*(A1401&lt;=Setup!$D$19:$D$30)*Setup!$A$19:$A$30))</f>
        <v/>
      </c>
      <c r="P1401" s="34">
        <f>IF(A1401="","",IF(OR(F1401="Standard domestic 15% (Box 7)",F1401="Import - VAT paid at customs (Box 8)",F1401="Import - Reverse charge (Box 9)"),ROUND(H1401*Setup!$B$9,2),0))</f>
        <v/>
      </c>
      <c r="Q1401" s="34">
        <f>IF(A1401="","",I1401-P1401)</f>
        <v/>
      </c>
      <c r="R1401" s="34">
        <f>IF(A1401="","",IF(L1401="Yes",I1401,0))</f>
        <v/>
      </c>
      <c r="S1401" s="34">
        <f>IF(A1401="","",IF(AND(L1401="Yes",K1401="Yes",NOT(ISNUMBER(SEARCH("blocked",G1401))),OR(F1401="Standard domestic 15% (Box 7)",F1401="Import - VAT paid at customs (Box 8)",F1401="Import - Reverse charge (Box 9)"),OR(F1401&lt;&gt;"Standard domestic 15% (Box 7)",AND(LEN(D1401)=15,LEFT(D1401,1)="3",RIGHT(D1401,1)="3",ISNUMBER(--D1401)))),I1401,0))</f>
        <v/>
      </c>
      <c r="T1401" s="34">
        <f>IF(A1401="","",R1401-S1401)</f>
        <v/>
      </c>
      <c r="U1401" s="23">
        <f>IF(A1401="","",IF(O1401=0,"Outside audit periods; ","")&amp;IF(F1401="","No VAT category; ","")&amp;IF(ABS(Q1401)&gt;Setup!$B$10,"VAT ≠ 15% × net; ","")&amp;IF(AND(F1401="Standard domestic 15% (Box 7)",NOT(AND(LEN(D1401)=15,LEFT(D1401,1)="3",RIGHT(D1401,1)="3",ISNUMBER(--D1401)))),"Invalid/missing supplier VAT no; ","")&amp;IF(AND(L1401="Yes",K1401&lt;&gt;"Yes"),"VAT claimed without valid tax invoice; ","")&amp;IF(AND(L1401="Yes",ISNUMBER(SEARCH("blocked",G1401))),"Blocked input VAT claimed; ","")&amp;IF(AND(F1401="Import - VAT paid at customs (Box 8)",M1401=""),"Customs declaration no missing; ","")&amp;IF(AND(F1401="Import - Reverse charge (Box 9)",E1401="Saudi Arabia"),"RCM used for a local supplier; ","")&amp;IF(AND(L1401="Yes",NOT(OR(F1401="Standard domestic 15% (Box 7)",F1401="Import - VAT paid at customs (Box 8)",F1401="Import - Reverse charge (Box 9)"))),"VAT claimed on non-taxable category; ",""))</f>
        <v/>
      </c>
    </row>
    <row r="1402">
      <c r="A1402" s="17" t="n"/>
      <c r="B1402" s="14" t="n"/>
      <c r="C1402" s="14" t="n"/>
      <c r="D1402" s="16" t="n"/>
      <c r="E1402" s="14" t="n"/>
      <c r="F1402" s="14" t="n"/>
      <c r="G1402" s="14" t="n"/>
      <c r="H1402" s="19" t="n"/>
      <c r="I1402" s="19" t="n"/>
      <c r="J1402" s="34">
        <f>IF(A1402="","",H1402+I1402)</f>
        <v/>
      </c>
      <c r="K1402" s="14" t="n"/>
      <c r="L1402" s="14" t="n"/>
      <c r="M1402" s="14" t="n"/>
      <c r="N1402" s="14" t="n"/>
      <c r="O1402" s="20">
        <f>IF(A1402="","",SUMPRODUCT((A1402&gt;=Setup!$C$19:$C$30)*(A1402&lt;=Setup!$D$19:$D$30)*Setup!$A$19:$A$30))</f>
        <v/>
      </c>
      <c r="P1402" s="34">
        <f>IF(A1402="","",IF(OR(F1402="Standard domestic 15% (Box 7)",F1402="Import - VAT paid at customs (Box 8)",F1402="Import - Reverse charge (Box 9)"),ROUND(H1402*Setup!$B$9,2),0))</f>
        <v/>
      </c>
      <c r="Q1402" s="34">
        <f>IF(A1402="","",I1402-P1402)</f>
        <v/>
      </c>
      <c r="R1402" s="34">
        <f>IF(A1402="","",IF(L1402="Yes",I1402,0))</f>
        <v/>
      </c>
      <c r="S1402" s="34">
        <f>IF(A1402="","",IF(AND(L1402="Yes",K1402="Yes",NOT(ISNUMBER(SEARCH("blocked",G1402))),OR(F1402="Standard domestic 15% (Box 7)",F1402="Import - VAT paid at customs (Box 8)",F1402="Import - Reverse charge (Box 9)"),OR(F1402&lt;&gt;"Standard domestic 15% (Box 7)",AND(LEN(D1402)=15,LEFT(D1402,1)="3",RIGHT(D1402,1)="3",ISNUMBER(--D1402)))),I1402,0))</f>
        <v/>
      </c>
      <c r="T1402" s="34">
        <f>IF(A1402="","",R1402-S1402)</f>
        <v/>
      </c>
      <c r="U1402" s="23">
        <f>IF(A1402="","",IF(O1402=0,"Outside audit periods; ","")&amp;IF(F1402="","No VAT category; ","")&amp;IF(ABS(Q1402)&gt;Setup!$B$10,"VAT ≠ 15% × net; ","")&amp;IF(AND(F1402="Standard domestic 15% (Box 7)",NOT(AND(LEN(D1402)=15,LEFT(D1402,1)="3",RIGHT(D1402,1)="3",ISNUMBER(--D1402)))),"Invalid/missing supplier VAT no; ","")&amp;IF(AND(L1402="Yes",K1402&lt;&gt;"Yes"),"VAT claimed without valid tax invoice; ","")&amp;IF(AND(L1402="Yes",ISNUMBER(SEARCH("blocked",G1402))),"Blocked input VAT claimed; ","")&amp;IF(AND(F1402="Import - VAT paid at customs (Box 8)",M1402=""),"Customs declaration no missing; ","")&amp;IF(AND(F1402="Import - Reverse charge (Box 9)",E1402="Saudi Arabia"),"RCM used for a local supplier; ","")&amp;IF(AND(L1402="Yes",NOT(OR(F1402="Standard domestic 15% (Box 7)",F1402="Import - VAT paid at customs (Box 8)",F1402="Import - Reverse charge (Box 9)"))),"VAT claimed on non-taxable category; ",""))</f>
        <v/>
      </c>
    </row>
    <row r="1403">
      <c r="A1403" s="17" t="n"/>
      <c r="B1403" s="14" t="n"/>
      <c r="C1403" s="14" t="n"/>
      <c r="D1403" s="16" t="n"/>
      <c r="E1403" s="14" t="n"/>
      <c r="F1403" s="14" t="n"/>
      <c r="G1403" s="14" t="n"/>
      <c r="H1403" s="19" t="n"/>
      <c r="I1403" s="19" t="n"/>
      <c r="J1403" s="34">
        <f>IF(A1403="","",H1403+I1403)</f>
        <v/>
      </c>
      <c r="K1403" s="14" t="n"/>
      <c r="L1403" s="14" t="n"/>
      <c r="M1403" s="14" t="n"/>
      <c r="N1403" s="14" t="n"/>
      <c r="O1403" s="20">
        <f>IF(A1403="","",SUMPRODUCT((A1403&gt;=Setup!$C$19:$C$30)*(A1403&lt;=Setup!$D$19:$D$30)*Setup!$A$19:$A$30))</f>
        <v/>
      </c>
      <c r="P1403" s="34">
        <f>IF(A1403="","",IF(OR(F1403="Standard domestic 15% (Box 7)",F1403="Import - VAT paid at customs (Box 8)",F1403="Import - Reverse charge (Box 9)"),ROUND(H1403*Setup!$B$9,2),0))</f>
        <v/>
      </c>
      <c r="Q1403" s="34">
        <f>IF(A1403="","",I1403-P1403)</f>
        <v/>
      </c>
      <c r="R1403" s="34">
        <f>IF(A1403="","",IF(L1403="Yes",I1403,0))</f>
        <v/>
      </c>
      <c r="S1403" s="34">
        <f>IF(A1403="","",IF(AND(L1403="Yes",K1403="Yes",NOT(ISNUMBER(SEARCH("blocked",G1403))),OR(F1403="Standard domestic 15% (Box 7)",F1403="Import - VAT paid at customs (Box 8)",F1403="Import - Reverse charge (Box 9)"),OR(F1403&lt;&gt;"Standard domestic 15% (Box 7)",AND(LEN(D1403)=15,LEFT(D1403,1)="3",RIGHT(D1403,1)="3",ISNUMBER(--D1403)))),I1403,0))</f>
        <v/>
      </c>
      <c r="T1403" s="34">
        <f>IF(A1403="","",R1403-S1403)</f>
        <v/>
      </c>
      <c r="U1403" s="23">
        <f>IF(A1403="","",IF(O1403=0,"Outside audit periods; ","")&amp;IF(F1403="","No VAT category; ","")&amp;IF(ABS(Q1403)&gt;Setup!$B$10,"VAT ≠ 15% × net; ","")&amp;IF(AND(F1403="Standard domestic 15% (Box 7)",NOT(AND(LEN(D1403)=15,LEFT(D1403,1)="3",RIGHT(D1403,1)="3",ISNUMBER(--D1403)))),"Invalid/missing supplier VAT no; ","")&amp;IF(AND(L1403="Yes",K1403&lt;&gt;"Yes"),"VAT claimed without valid tax invoice; ","")&amp;IF(AND(L1403="Yes",ISNUMBER(SEARCH("blocked",G1403))),"Blocked input VAT claimed; ","")&amp;IF(AND(F1403="Import - VAT paid at customs (Box 8)",M1403=""),"Customs declaration no missing; ","")&amp;IF(AND(F1403="Import - Reverse charge (Box 9)",E1403="Saudi Arabia"),"RCM used for a local supplier; ","")&amp;IF(AND(L1403="Yes",NOT(OR(F1403="Standard domestic 15% (Box 7)",F1403="Import - VAT paid at customs (Box 8)",F1403="Import - Reverse charge (Box 9)"))),"VAT claimed on non-taxable category; ",""))</f>
        <v/>
      </c>
    </row>
    <row r="1404">
      <c r="A1404" s="17" t="n"/>
      <c r="B1404" s="14" t="n"/>
      <c r="C1404" s="14" t="n"/>
      <c r="D1404" s="16" t="n"/>
      <c r="E1404" s="14" t="n"/>
      <c r="F1404" s="14" t="n"/>
      <c r="G1404" s="14" t="n"/>
      <c r="H1404" s="19" t="n"/>
      <c r="I1404" s="19" t="n"/>
      <c r="J1404" s="34">
        <f>IF(A1404="","",H1404+I1404)</f>
        <v/>
      </c>
      <c r="K1404" s="14" t="n"/>
      <c r="L1404" s="14" t="n"/>
      <c r="M1404" s="14" t="n"/>
      <c r="N1404" s="14" t="n"/>
      <c r="O1404" s="20">
        <f>IF(A1404="","",SUMPRODUCT((A1404&gt;=Setup!$C$19:$C$30)*(A1404&lt;=Setup!$D$19:$D$30)*Setup!$A$19:$A$30))</f>
        <v/>
      </c>
      <c r="P1404" s="34">
        <f>IF(A1404="","",IF(OR(F1404="Standard domestic 15% (Box 7)",F1404="Import - VAT paid at customs (Box 8)",F1404="Import - Reverse charge (Box 9)"),ROUND(H1404*Setup!$B$9,2),0))</f>
        <v/>
      </c>
      <c r="Q1404" s="34">
        <f>IF(A1404="","",I1404-P1404)</f>
        <v/>
      </c>
      <c r="R1404" s="34">
        <f>IF(A1404="","",IF(L1404="Yes",I1404,0))</f>
        <v/>
      </c>
      <c r="S1404" s="34">
        <f>IF(A1404="","",IF(AND(L1404="Yes",K1404="Yes",NOT(ISNUMBER(SEARCH("blocked",G1404))),OR(F1404="Standard domestic 15% (Box 7)",F1404="Import - VAT paid at customs (Box 8)",F1404="Import - Reverse charge (Box 9)"),OR(F1404&lt;&gt;"Standard domestic 15% (Box 7)",AND(LEN(D1404)=15,LEFT(D1404,1)="3",RIGHT(D1404,1)="3",ISNUMBER(--D1404)))),I1404,0))</f>
        <v/>
      </c>
      <c r="T1404" s="34">
        <f>IF(A1404="","",R1404-S1404)</f>
        <v/>
      </c>
      <c r="U1404" s="23">
        <f>IF(A1404="","",IF(O1404=0,"Outside audit periods; ","")&amp;IF(F1404="","No VAT category; ","")&amp;IF(ABS(Q1404)&gt;Setup!$B$10,"VAT ≠ 15% × net; ","")&amp;IF(AND(F1404="Standard domestic 15% (Box 7)",NOT(AND(LEN(D1404)=15,LEFT(D1404,1)="3",RIGHT(D1404,1)="3",ISNUMBER(--D1404)))),"Invalid/missing supplier VAT no; ","")&amp;IF(AND(L1404="Yes",K1404&lt;&gt;"Yes"),"VAT claimed without valid tax invoice; ","")&amp;IF(AND(L1404="Yes",ISNUMBER(SEARCH("blocked",G1404))),"Blocked input VAT claimed; ","")&amp;IF(AND(F1404="Import - VAT paid at customs (Box 8)",M1404=""),"Customs declaration no missing; ","")&amp;IF(AND(F1404="Import - Reverse charge (Box 9)",E1404="Saudi Arabia"),"RCM used for a local supplier; ","")&amp;IF(AND(L1404="Yes",NOT(OR(F1404="Standard domestic 15% (Box 7)",F1404="Import - VAT paid at customs (Box 8)",F1404="Import - Reverse charge (Box 9)"))),"VAT claimed on non-taxable category; ",""))</f>
        <v/>
      </c>
    </row>
    <row r="1405">
      <c r="A1405" s="17" t="n"/>
      <c r="B1405" s="14" t="n"/>
      <c r="C1405" s="14" t="n"/>
      <c r="D1405" s="16" t="n"/>
      <c r="E1405" s="14" t="n"/>
      <c r="F1405" s="14" t="n"/>
      <c r="G1405" s="14" t="n"/>
      <c r="H1405" s="19" t="n"/>
      <c r="I1405" s="19" t="n"/>
      <c r="J1405" s="34">
        <f>IF(A1405="","",H1405+I1405)</f>
        <v/>
      </c>
      <c r="K1405" s="14" t="n"/>
      <c r="L1405" s="14" t="n"/>
      <c r="M1405" s="14" t="n"/>
      <c r="N1405" s="14" t="n"/>
      <c r="O1405" s="20">
        <f>IF(A1405="","",SUMPRODUCT((A1405&gt;=Setup!$C$19:$C$30)*(A1405&lt;=Setup!$D$19:$D$30)*Setup!$A$19:$A$30))</f>
        <v/>
      </c>
      <c r="P1405" s="34">
        <f>IF(A1405="","",IF(OR(F1405="Standard domestic 15% (Box 7)",F1405="Import - VAT paid at customs (Box 8)",F1405="Import - Reverse charge (Box 9)"),ROUND(H1405*Setup!$B$9,2),0))</f>
        <v/>
      </c>
      <c r="Q1405" s="34">
        <f>IF(A1405="","",I1405-P1405)</f>
        <v/>
      </c>
      <c r="R1405" s="34">
        <f>IF(A1405="","",IF(L1405="Yes",I1405,0))</f>
        <v/>
      </c>
      <c r="S1405" s="34">
        <f>IF(A1405="","",IF(AND(L1405="Yes",K1405="Yes",NOT(ISNUMBER(SEARCH("blocked",G1405))),OR(F1405="Standard domestic 15% (Box 7)",F1405="Import - VAT paid at customs (Box 8)",F1405="Import - Reverse charge (Box 9)"),OR(F1405&lt;&gt;"Standard domestic 15% (Box 7)",AND(LEN(D1405)=15,LEFT(D1405,1)="3",RIGHT(D1405,1)="3",ISNUMBER(--D1405)))),I1405,0))</f>
        <v/>
      </c>
      <c r="T1405" s="34">
        <f>IF(A1405="","",R1405-S1405)</f>
        <v/>
      </c>
      <c r="U1405" s="23">
        <f>IF(A1405="","",IF(O1405=0,"Outside audit periods; ","")&amp;IF(F1405="","No VAT category; ","")&amp;IF(ABS(Q1405)&gt;Setup!$B$10,"VAT ≠ 15% × net; ","")&amp;IF(AND(F1405="Standard domestic 15% (Box 7)",NOT(AND(LEN(D1405)=15,LEFT(D1405,1)="3",RIGHT(D1405,1)="3",ISNUMBER(--D1405)))),"Invalid/missing supplier VAT no; ","")&amp;IF(AND(L1405="Yes",K1405&lt;&gt;"Yes"),"VAT claimed without valid tax invoice; ","")&amp;IF(AND(L1405="Yes",ISNUMBER(SEARCH("blocked",G1405))),"Blocked input VAT claimed; ","")&amp;IF(AND(F1405="Import - VAT paid at customs (Box 8)",M1405=""),"Customs declaration no missing; ","")&amp;IF(AND(F1405="Import - Reverse charge (Box 9)",E1405="Saudi Arabia"),"RCM used for a local supplier; ","")&amp;IF(AND(L1405="Yes",NOT(OR(F1405="Standard domestic 15% (Box 7)",F1405="Import - VAT paid at customs (Box 8)",F1405="Import - Reverse charge (Box 9)"))),"VAT claimed on non-taxable category; ",""))</f>
        <v/>
      </c>
    </row>
    <row r="1406">
      <c r="A1406" s="17" t="n"/>
      <c r="B1406" s="14" t="n"/>
      <c r="C1406" s="14" t="n"/>
      <c r="D1406" s="16" t="n"/>
      <c r="E1406" s="14" t="n"/>
      <c r="F1406" s="14" t="n"/>
      <c r="G1406" s="14" t="n"/>
      <c r="H1406" s="19" t="n"/>
      <c r="I1406" s="19" t="n"/>
      <c r="J1406" s="34">
        <f>IF(A1406="","",H1406+I1406)</f>
        <v/>
      </c>
      <c r="K1406" s="14" t="n"/>
      <c r="L1406" s="14" t="n"/>
      <c r="M1406" s="14" t="n"/>
      <c r="N1406" s="14" t="n"/>
      <c r="O1406" s="20">
        <f>IF(A1406="","",SUMPRODUCT((A1406&gt;=Setup!$C$19:$C$30)*(A1406&lt;=Setup!$D$19:$D$30)*Setup!$A$19:$A$30))</f>
        <v/>
      </c>
      <c r="P1406" s="34">
        <f>IF(A1406="","",IF(OR(F1406="Standard domestic 15% (Box 7)",F1406="Import - VAT paid at customs (Box 8)",F1406="Import - Reverse charge (Box 9)"),ROUND(H1406*Setup!$B$9,2),0))</f>
        <v/>
      </c>
      <c r="Q1406" s="34">
        <f>IF(A1406="","",I1406-P1406)</f>
        <v/>
      </c>
      <c r="R1406" s="34">
        <f>IF(A1406="","",IF(L1406="Yes",I1406,0))</f>
        <v/>
      </c>
      <c r="S1406" s="34">
        <f>IF(A1406="","",IF(AND(L1406="Yes",K1406="Yes",NOT(ISNUMBER(SEARCH("blocked",G1406))),OR(F1406="Standard domestic 15% (Box 7)",F1406="Import - VAT paid at customs (Box 8)",F1406="Import - Reverse charge (Box 9)"),OR(F1406&lt;&gt;"Standard domestic 15% (Box 7)",AND(LEN(D1406)=15,LEFT(D1406,1)="3",RIGHT(D1406,1)="3",ISNUMBER(--D1406)))),I1406,0))</f>
        <v/>
      </c>
      <c r="T1406" s="34">
        <f>IF(A1406="","",R1406-S1406)</f>
        <v/>
      </c>
      <c r="U1406" s="23">
        <f>IF(A1406="","",IF(O1406=0,"Outside audit periods; ","")&amp;IF(F1406="","No VAT category; ","")&amp;IF(ABS(Q1406)&gt;Setup!$B$10,"VAT ≠ 15% × net; ","")&amp;IF(AND(F1406="Standard domestic 15% (Box 7)",NOT(AND(LEN(D1406)=15,LEFT(D1406,1)="3",RIGHT(D1406,1)="3",ISNUMBER(--D1406)))),"Invalid/missing supplier VAT no; ","")&amp;IF(AND(L1406="Yes",K1406&lt;&gt;"Yes"),"VAT claimed without valid tax invoice; ","")&amp;IF(AND(L1406="Yes",ISNUMBER(SEARCH("blocked",G1406))),"Blocked input VAT claimed; ","")&amp;IF(AND(F1406="Import - VAT paid at customs (Box 8)",M1406=""),"Customs declaration no missing; ","")&amp;IF(AND(F1406="Import - Reverse charge (Box 9)",E1406="Saudi Arabia"),"RCM used for a local supplier; ","")&amp;IF(AND(L1406="Yes",NOT(OR(F1406="Standard domestic 15% (Box 7)",F1406="Import - VAT paid at customs (Box 8)",F1406="Import - Reverse charge (Box 9)"))),"VAT claimed on non-taxable category; ",""))</f>
        <v/>
      </c>
    </row>
    <row r="1407">
      <c r="A1407" s="17" t="n"/>
      <c r="B1407" s="14" t="n"/>
      <c r="C1407" s="14" t="n"/>
      <c r="D1407" s="16" t="n"/>
      <c r="E1407" s="14" t="n"/>
      <c r="F1407" s="14" t="n"/>
      <c r="G1407" s="14" t="n"/>
      <c r="H1407" s="19" t="n"/>
      <c r="I1407" s="19" t="n"/>
      <c r="J1407" s="34">
        <f>IF(A1407="","",H1407+I1407)</f>
        <v/>
      </c>
      <c r="K1407" s="14" t="n"/>
      <c r="L1407" s="14" t="n"/>
      <c r="M1407" s="14" t="n"/>
      <c r="N1407" s="14" t="n"/>
      <c r="O1407" s="20">
        <f>IF(A1407="","",SUMPRODUCT((A1407&gt;=Setup!$C$19:$C$30)*(A1407&lt;=Setup!$D$19:$D$30)*Setup!$A$19:$A$30))</f>
        <v/>
      </c>
      <c r="P1407" s="34">
        <f>IF(A1407="","",IF(OR(F1407="Standard domestic 15% (Box 7)",F1407="Import - VAT paid at customs (Box 8)",F1407="Import - Reverse charge (Box 9)"),ROUND(H1407*Setup!$B$9,2),0))</f>
        <v/>
      </c>
      <c r="Q1407" s="34">
        <f>IF(A1407="","",I1407-P1407)</f>
        <v/>
      </c>
      <c r="R1407" s="34">
        <f>IF(A1407="","",IF(L1407="Yes",I1407,0))</f>
        <v/>
      </c>
      <c r="S1407" s="34">
        <f>IF(A1407="","",IF(AND(L1407="Yes",K1407="Yes",NOT(ISNUMBER(SEARCH("blocked",G1407))),OR(F1407="Standard domestic 15% (Box 7)",F1407="Import - VAT paid at customs (Box 8)",F1407="Import - Reverse charge (Box 9)"),OR(F1407&lt;&gt;"Standard domestic 15% (Box 7)",AND(LEN(D1407)=15,LEFT(D1407,1)="3",RIGHT(D1407,1)="3",ISNUMBER(--D1407)))),I1407,0))</f>
        <v/>
      </c>
      <c r="T1407" s="34">
        <f>IF(A1407="","",R1407-S1407)</f>
        <v/>
      </c>
      <c r="U1407" s="23">
        <f>IF(A1407="","",IF(O1407=0,"Outside audit periods; ","")&amp;IF(F1407="","No VAT category; ","")&amp;IF(ABS(Q1407)&gt;Setup!$B$10,"VAT ≠ 15% × net; ","")&amp;IF(AND(F1407="Standard domestic 15% (Box 7)",NOT(AND(LEN(D1407)=15,LEFT(D1407,1)="3",RIGHT(D1407,1)="3",ISNUMBER(--D1407)))),"Invalid/missing supplier VAT no; ","")&amp;IF(AND(L1407="Yes",K1407&lt;&gt;"Yes"),"VAT claimed without valid tax invoice; ","")&amp;IF(AND(L1407="Yes",ISNUMBER(SEARCH("blocked",G1407))),"Blocked input VAT claimed; ","")&amp;IF(AND(F1407="Import - VAT paid at customs (Box 8)",M1407=""),"Customs declaration no missing; ","")&amp;IF(AND(F1407="Import - Reverse charge (Box 9)",E1407="Saudi Arabia"),"RCM used for a local supplier; ","")&amp;IF(AND(L1407="Yes",NOT(OR(F1407="Standard domestic 15% (Box 7)",F1407="Import - VAT paid at customs (Box 8)",F1407="Import - Reverse charge (Box 9)"))),"VAT claimed on non-taxable category; ",""))</f>
        <v/>
      </c>
    </row>
    <row r="1408">
      <c r="A1408" s="17" t="n"/>
      <c r="B1408" s="14" t="n"/>
      <c r="C1408" s="14" t="n"/>
      <c r="D1408" s="16" t="n"/>
      <c r="E1408" s="14" t="n"/>
      <c r="F1408" s="14" t="n"/>
      <c r="G1408" s="14" t="n"/>
      <c r="H1408" s="19" t="n"/>
      <c r="I1408" s="19" t="n"/>
      <c r="J1408" s="34">
        <f>IF(A1408="","",H1408+I1408)</f>
        <v/>
      </c>
      <c r="K1408" s="14" t="n"/>
      <c r="L1408" s="14" t="n"/>
      <c r="M1408" s="14" t="n"/>
      <c r="N1408" s="14" t="n"/>
      <c r="O1408" s="20">
        <f>IF(A1408="","",SUMPRODUCT((A1408&gt;=Setup!$C$19:$C$30)*(A1408&lt;=Setup!$D$19:$D$30)*Setup!$A$19:$A$30))</f>
        <v/>
      </c>
      <c r="P1408" s="34">
        <f>IF(A1408="","",IF(OR(F1408="Standard domestic 15% (Box 7)",F1408="Import - VAT paid at customs (Box 8)",F1408="Import - Reverse charge (Box 9)"),ROUND(H1408*Setup!$B$9,2),0))</f>
        <v/>
      </c>
      <c r="Q1408" s="34">
        <f>IF(A1408="","",I1408-P1408)</f>
        <v/>
      </c>
      <c r="R1408" s="34">
        <f>IF(A1408="","",IF(L1408="Yes",I1408,0))</f>
        <v/>
      </c>
      <c r="S1408" s="34">
        <f>IF(A1408="","",IF(AND(L1408="Yes",K1408="Yes",NOT(ISNUMBER(SEARCH("blocked",G1408))),OR(F1408="Standard domestic 15% (Box 7)",F1408="Import - VAT paid at customs (Box 8)",F1408="Import - Reverse charge (Box 9)"),OR(F1408&lt;&gt;"Standard domestic 15% (Box 7)",AND(LEN(D1408)=15,LEFT(D1408,1)="3",RIGHT(D1408,1)="3",ISNUMBER(--D1408)))),I1408,0))</f>
        <v/>
      </c>
      <c r="T1408" s="34">
        <f>IF(A1408="","",R1408-S1408)</f>
        <v/>
      </c>
      <c r="U1408" s="23">
        <f>IF(A1408="","",IF(O1408=0,"Outside audit periods; ","")&amp;IF(F1408="","No VAT category; ","")&amp;IF(ABS(Q1408)&gt;Setup!$B$10,"VAT ≠ 15% × net; ","")&amp;IF(AND(F1408="Standard domestic 15% (Box 7)",NOT(AND(LEN(D1408)=15,LEFT(D1408,1)="3",RIGHT(D1408,1)="3",ISNUMBER(--D1408)))),"Invalid/missing supplier VAT no; ","")&amp;IF(AND(L1408="Yes",K1408&lt;&gt;"Yes"),"VAT claimed without valid tax invoice; ","")&amp;IF(AND(L1408="Yes",ISNUMBER(SEARCH("blocked",G1408))),"Blocked input VAT claimed; ","")&amp;IF(AND(F1408="Import - VAT paid at customs (Box 8)",M1408=""),"Customs declaration no missing; ","")&amp;IF(AND(F1408="Import - Reverse charge (Box 9)",E1408="Saudi Arabia"),"RCM used for a local supplier; ","")&amp;IF(AND(L1408="Yes",NOT(OR(F1408="Standard domestic 15% (Box 7)",F1408="Import - VAT paid at customs (Box 8)",F1408="Import - Reverse charge (Box 9)"))),"VAT claimed on non-taxable category; ",""))</f>
        <v/>
      </c>
    </row>
    <row r="1409">
      <c r="A1409" s="17" t="n"/>
      <c r="B1409" s="14" t="n"/>
      <c r="C1409" s="14" t="n"/>
      <c r="D1409" s="16" t="n"/>
      <c r="E1409" s="14" t="n"/>
      <c r="F1409" s="14" t="n"/>
      <c r="G1409" s="14" t="n"/>
      <c r="H1409" s="19" t="n"/>
      <c r="I1409" s="19" t="n"/>
      <c r="J1409" s="34">
        <f>IF(A1409="","",H1409+I1409)</f>
        <v/>
      </c>
      <c r="K1409" s="14" t="n"/>
      <c r="L1409" s="14" t="n"/>
      <c r="M1409" s="14" t="n"/>
      <c r="N1409" s="14" t="n"/>
      <c r="O1409" s="20">
        <f>IF(A1409="","",SUMPRODUCT((A1409&gt;=Setup!$C$19:$C$30)*(A1409&lt;=Setup!$D$19:$D$30)*Setup!$A$19:$A$30))</f>
        <v/>
      </c>
      <c r="P1409" s="34">
        <f>IF(A1409="","",IF(OR(F1409="Standard domestic 15% (Box 7)",F1409="Import - VAT paid at customs (Box 8)",F1409="Import - Reverse charge (Box 9)"),ROUND(H1409*Setup!$B$9,2),0))</f>
        <v/>
      </c>
      <c r="Q1409" s="34">
        <f>IF(A1409="","",I1409-P1409)</f>
        <v/>
      </c>
      <c r="R1409" s="34">
        <f>IF(A1409="","",IF(L1409="Yes",I1409,0))</f>
        <v/>
      </c>
      <c r="S1409" s="34">
        <f>IF(A1409="","",IF(AND(L1409="Yes",K1409="Yes",NOT(ISNUMBER(SEARCH("blocked",G1409))),OR(F1409="Standard domestic 15% (Box 7)",F1409="Import - VAT paid at customs (Box 8)",F1409="Import - Reverse charge (Box 9)"),OR(F1409&lt;&gt;"Standard domestic 15% (Box 7)",AND(LEN(D1409)=15,LEFT(D1409,1)="3",RIGHT(D1409,1)="3",ISNUMBER(--D1409)))),I1409,0))</f>
        <v/>
      </c>
      <c r="T1409" s="34">
        <f>IF(A1409="","",R1409-S1409)</f>
        <v/>
      </c>
      <c r="U1409" s="23">
        <f>IF(A1409="","",IF(O1409=0,"Outside audit periods; ","")&amp;IF(F1409="","No VAT category; ","")&amp;IF(ABS(Q1409)&gt;Setup!$B$10,"VAT ≠ 15% × net; ","")&amp;IF(AND(F1409="Standard domestic 15% (Box 7)",NOT(AND(LEN(D1409)=15,LEFT(D1409,1)="3",RIGHT(D1409,1)="3",ISNUMBER(--D1409)))),"Invalid/missing supplier VAT no; ","")&amp;IF(AND(L1409="Yes",K1409&lt;&gt;"Yes"),"VAT claimed without valid tax invoice; ","")&amp;IF(AND(L1409="Yes",ISNUMBER(SEARCH("blocked",G1409))),"Blocked input VAT claimed; ","")&amp;IF(AND(F1409="Import - VAT paid at customs (Box 8)",M1409=""),"Customs declaration no missing; ","")&amp;IF(AND(F1409="Import - Reverse charge (Box 9)",E1409="Saudi Arabia"),"RCM used for a local supplier; ","")&amp;IF(AND(L1409="Yes",NOT(OR(F1409="Standard domestic 15% (Box 7)",F1409="Import - VAT paid at customs (Box 8)",F1409="Import - Reverse charge (Box 9)"))),"VAT claimed on non-taxable category; ",""))</f>
        <v/>
      </c>
    </row>
    <row r="1410">
      <c r="A1410" s="17" t="n"/>
      <c r="B1410" s="14" t="n"/>
      <c r="C1410" s="14" t="n"/>
      <c r="D1410" s="16" t="n"/>
      <c r="E1410" s="14" t="n"/>
      <c r="F1410" s="14" t="n"/>
      <c r="G1410" s="14" t="n"/>
      <c r="H1410" s="19" t="n"/>
      <c r="I1410" s="19" t="n"/>
      <c r="J1410" s="34">
        <f>IF(A1410="","",H1410+I1410)</f>
        <v/>
      </c>
      <c r="K1410" s="14" t="n"/>
      <c r="L1410" s="14" t="n"/>
      <c r="M1410" s="14" t="n"/>
      <c r="N1410" s="14" t="n"/>
      <c r="O1410" s="20">
        <f>IF(A1410="","",SUMPRODUCT((A1410&gt;=Setup!$C$19:$C$30)*(A1410&lt;=Setup!$D$19:$D$30)*Setup!$A$19:$A$30))</f>
        <v/>
      </c>
      <c r="P1410" s="34">
        <f>IF(A1410="","",IF(OR(F1410="Standard domestic 15% (Box 7)",F1410="Import - VAT paid at customs (Box 8)",F1410="Import - Reverse charge (Box 9)"),ROUND(H1410*Setup!$B$9,2),0))</f>
        <v/>
      </c>
      <c r="Q1410" s="34">
        <f>IF(A1410="","",I1410-P1410)</f>
        <v/>
      </c>
      <c r="R1410" s="34">
        <f>IF(A1410="","",IF(L1410="Yes",I1410,0))</f>
        <v/>
      </c>
      <c r="S1410" s="34">
        <f>IF(A1410="","",IF(AND(L1410="Yes",K1410="Yes",NOT(ISNUMBER(SEARCH("blocked",G1410))),OR(F1410="Standard domestic 15% (Box 7)",F1410="Import - VAT paid at customs (Box 8)",F1410="Import - Reverse charge (Box 9)"),OR(F1410&lt;&gt;"Standard domestic 15% (Box 7)",AND(LEN(D1410)=15,LEFT(D1410,1)="3",RIGHT(D1410,1)="3",ISNUMBER(--D1410)))),I1410,0))</f>
        <v/>
      </c>
      <c r="T1410" s="34">
        <f>IF(A1410="","",R1410-S1410)</f>
        <v/>
      </c>
      <c r="U1410" s="23">
        <f>IF(A1410="","",IF(O1410=0,"Outside audit periods; ","")&amp;IF(F1410="","No VAT category; ","")&amp;IF(ABS(Q1410)&gt;Setup!$B$10,"VAT ≠ 15% × net; ","")&amp;IF(AND(F1410="Standard domestic 15% (Box 7)",NOT(AND(LEN(D1410)=15,LEFT(D1410,1)="3",RIGHT(D1410,1)="3",ISNUMBER(--D1410)))),"Invalid/missing supplier VAT no; ","")&amp;IF(AND(L1410="Yes",K1410&lt;&gt;"Yes"),"VAT claimed without valid tax invoice; ","")&amp;IF(AND(L1410="Yes",ISNUMBER(SEARCH("blocked",G1410))),"Blocked input VAT claimed; ","")&amp;IF(AND(F1410="Import - VAT paid at customs (Box 8)",M1410=""),"Customs declaration no missing; ","")&amp;IF(AND(F1410="Import - Reverse charge (Box 9)",E1410="Saudi Arabia"),"RCM used for a local supplier; ","")&amp;IF(AND(L1410="Yes",NOT(OR(F1410="Standard domestic 15% (Box 7)",F1410="Import - VAT paid at customs (Box 8)",F1410="Import - Reverse charge (Box 9)"))),"VAT claimed on non-taxable category; ",""))</f>
        <v/>
      </c>
    </row>
    <row r="1411">
      <c r="A1411" s="17" t="n"/>
      <c r="B1411" s="14" t="n"/>
      <c r="C1411" s="14" t="n"/>
      <c r="D1411" s="16" t="n"/>
      <c r="E1411" s="14" t="n"/>
      <c r="F1411" s="14" t="n"/>
      <c r="G1411" s="14" t="n"/>
      <c r="H1411" s="19" t="n"/>
      <c r="I1411" s="19" t="n"/>
      <c r="J1411" s="34">
        <f>IF(A1411="","",H1411+I1411)</f>
        <v/>
      </c>
      <c r="K1411" s="14" t="n"/>
      <c r="L1411" s="14" t="n"/>
      <c r="M1411" s="14" t="n"/>
      <c r="N1411" s="14" t="n"/>
      <c r="O1411" s="20">
        <f>IF(A1411="","",SUMPRODUCT((A1411&gt;=Setup!$C$19:$C$30)*(A1411&lt;=Setup!$D$19:$D$30)*Setup!$A$19:$A$30))</f>
        <v/>
      </c>
      <c r="P1411" s="34">
        <f>IF(A1411="","",IF(OR(F1411="Standard domestic 15% (Box 7)",F1411="Import - VAT paid at customs (Box 8)",F1411="Import - Reverse charge (Box 9)"),ROUND(H1411*Setup!$B$9,2),0))</f>
        <v/>
      </c>
      <c r="Q1411" s="34">
        <f>IF(A1411="","",I1411-P1411)</f>
        <v/>
      </c>
      <c r="R1411" s="34">
        <f>IF(A1411="","",IF(L1411="Yes",I1411,0))</f>
        <v/>
      </c>
      <c r="S1411" s="34">
        <f>IF(A1411="","",IF(AND(L1411="Yes",K1411="Yes",NOT(ISNUMBER(SEARCH("blocked",G1411))),OR(F1411="Standard domestic 15% (Box 7)",F1411="Import - VAT paid at customs (Box 8)",F1411="Import - Reverse charge (Box 9)"),OR(F1411&lt;&gt;"Standard domestic 15% (Box 7)",AND(LEN(D1411)=15,LEFT(D1411,1)="3",RIGHT(D1411,1)="3",ISNUMBER(--D1411)))),I1411,0))</f>
        <v/>
      </c>
      <c r="T1411" s="34">
        <f>IF(A1411="","",R1411-S1411)</f>
        <v/>
      </c>
      <c r="U1411" s="23">
        <f>IF(A1411="","",IF(O1411=0,"Outside audit periods; ","")&amp;IF(F1411="","No VAT category; ","")&amp;IF(ABS(Q1411)&gt;Setup!$B$10,"VAT ≠ 15% × net; ","")&amp;IF(AND(F1411="Standard domestic 15% (Box 7)",NOT(AND(LEN(D1411)=15,LEFT(D1411,1)="3",RIGHT(D1411,1)="3",ISNUMBER(--D1411)))),"Invalid/missing supplier VAT no; ","")&amp;IF(AND(L1411="Yes",K1411&lt;&gt;"Yes"),"VAT claimed without valid tax invoice; ","")&amp;IF(AND(L1411="Yes",ISNUMBER(SEARCH("blocked",G1411))),"Blocked input VAT claimed; ","")&amp;IF(AND(F1411="Import - VAT paid at customs (Box 8)",M1411=""),"Customs declaration no missing; ","")&amp;IF(AND(F1411="Import - Reverse charge (Box 9)",E1411="Saudi Arabia"),"RCM used for a local supplier; ","")&amp;IF(AND(L1411="Yes",NOT(OR(F1411="Standard domestic 15% (Box 7)",F1411="Import - VAT paid at customs (Box 8)",F1411="Import - Reverse charge (Box 9)"))),"VAT claimed on non-taxable category; ",""))</f>
        <v/>
      </c>
    </row>
    <row r="1412">
      <c r="A1412" s="17" t="n"/>
      <c r="B1412" s="14" t="n"/>
      <c r="C1412" s="14" t="n"/>
      <c r="D1412" s="16" t="n"/>
      <c r="E1412" s="14" t="n"/>
      <c r="F1412" s="14" t="n"/>
      <c r="G1412" s="14" t="n"/>
      <c r="H1412" s="19" t="n"/>
      <c r="I1412" s="19" t="n"/>
      <c r="J1412" s="34">
        <f>IF(A1412="","",H1412+I1412)</f>
        <v/>
      </c>
      <c r="K1412" s="14" t="n"/>
      <c r="L1412" s="14" t="n"/>
      <c r="M1412" s="14" t="n"/>
      <c r="N1412" s="14" t="n"/>
      <c r="O1412" s="20">
        <f>IF(A1412="","",SUMPRODUCT((A1412&gt;=Setup!$C$19:$C$30)*(A1412&lt;=Setup!$D$19:$D$30)*Setup!$A$19:$A$30))</f>
        <v/>
      </c>
      <c r="P1412" s="34">
        <f>IF(A1412="","",IF(OR(F1412="Standard domestic 15% (Box 7)",F1412="Import - VAT paid at customs (Box 8)",F1412="Import - Reverse charge (Box 9)"),ROUND(H1412*Setup!$B$9,2),0))</f>
        <v/>
      </c>
      <c r="Q1412" s="34">
        <f>IF(A1412="","",I1412-P1412)</f>
        <v/>
      </c>
      <c r="R1412" s="34">
        <f>IF(A1412="","",IF(L1412="Yes",I1412,0))</f>
        <v/>
      </c>
      <c r="S1412" s="34">
        <f>IF(A1412="","",IF(AND(L1412="Yes",K1412="Yes",NOT(ISNUMBER(SEARCH("blocked",G1412))),OR(F1412="Standard domestic 15% (Box 7)",F1412="Import - VAT paid at customs (Box 8)",F1412="Import - Reverse charge (Box 9)"),OR(F1412&lt;&gt;"Standard domestic 15% (Box 7)",AND(LEN(D1412)=15,LEFT(D1412,1)="3",RIGHT(D1412,1)="3",ISNUMBER(--D1412)))),I1412,0))</f>
        <v/>
      </c>
      <c r="T1412" s="34">
        <f>IF(A1412="","",R1412-S1412)</f>
        <v/>
      </c>
      <c r="U1412" s="23">
        <f>IF(A1412="","",IF(O1412=0,"Outside audit periods; ","")&amp;IF(F1412="","No VAT category; ","")&amp;IF(ABS(Q1412)&gt;Setup!$B$10,"VAT ≠ 15% × net; ","")&amp;IF(AND(F1412="Standard domestic 15% (Box 7)",NOT(AND(LEN(D1412)=15,LEFT(D1412,1)="3",RIGHT(D1412,1)="3",ISNUMBER(--D1412)))),"Invalid/missing supplier VAT no; ","")&amp;IF(AND(L1412="Yes",K1412&lt;&gt;"Yes"),"VAT claimed without valid tax invoice; ","")&amp;IF(AND(L1412="Yes",ISNUMBER(SEARCH("blocked",G1412))),"Blocked input VAT claimed; ","")&amp;IF(AND(F1412="Import - VAT paid at customs (Box 8)",M1412=""),"Customs declaration no missing; ","")&amp;IF(AND(F1412="Import - Reverse charge (Box 9)",E1412="Saudi Arabia"),"RCM used for a local supplier; ","")&amp;IF(AND(L1412="Yes",NOT(OR(F1412="Standard domestic 15% (Box 7)",F1412="Import - VAT paid at customs (Box 8)",F1412="Import - Reverse charge (Box 9)"))),"VAT claimed on non-taxable category; ",""))</f>
        <v/>
      </c>
    </row>
    <row r="1413">
      <c r="A1413" s="17" t="n"/>
      <c r="B1413" s="14" t="n"/>
      <c r="C1413" s="14" t="n"/>
      <c r="D1413" s="16" t="n"/>
      <c r="E1413" s="14" t="n"/>
      <c r="F1413" s="14" t="n"/>
      <c r="G1413" s="14" t="n"/>
      <c r="H1413" s="19" t="n"/>
      <c r="I1413" s="19" t="n"/>
      <c r="J1413" s="34">
        <f>IF(A1413="","",H1413+I1413)</f>
        <v/>
      </c>
      <c r="K1413" s="14" t="n"/>
      <c r="L1413" s="14" t="n"/>
      <c r="M1413" s="14" t="n"/>
      <c r="N1413" s="14" t="n"/>
      <c r="O1413" s="20">
        <f>IF(A1413="","",SUMPRODUCT((A1413&gt;=Setup!$C$19:$C$30)*(A1413&lt;=Setup!$D$19:$D$30)*Setup!$A$19:$A$30))</f>
        <v/>
      </c>
      <c r="P1413" s="34">
        <f>IF(A1413="","",IF(OR(F1413="Standard domestic 15% (Box 7)",F1413="Import - VAT paid at customs (Box 8)",F1413="Import - Reverse charge (Box 9)"),ROUND(H1413*Setup!$B$9,2),0))</f>
        <v/>
      </c>
      <c r="Q1413" s="34">
        <f>IF(A1413="","",I1413-P1413)</f>
        <v/>
      </c>
      <c r="R1413" s="34">
        <f>IF(A1413="","",IF(L1413="Yes",I1413,0))</f>
        <v/>
      </c>
      <c r="S1413" s="34">
        <f>IF(A1413="","",IF(AND(L1413="Yes",K1413="Yes",NOT(ISNUMBER(SEARCH("blocked",G1413))),OR(F1413="Standard domestic 15% (Box 7)",F1413="Import - VAT paid at customs (Box 8)",F1413="Import - Reverse charge (Box 9)"),OR(F1413&lt;&gt;"Standard domestic 15% (Box 7)",AND(LEN(D1413)=15,LEFT(D1413,1)="3",RIGHT(D1413,1)="3",ISNUMBER(--D1413)))),I1413,0))</f>
        <v/>
      </c>
      <c r="T1413" s="34">
        <f>IF(A1413="","",R1413-S1413)</f>
        <v/>
      </c>
      <c r="U1413" s="23">
        <f>IF(A1413="","",IF(O1413=0,"Outside audit periods; ","")&amp;IF(F1413="","No VAT category; ","")&amp;IF(ABS(Q1413)&gt;Setup!$B$10,"VAT ≠ 15% × net; ","")&amp;IF(AND(F1413="Standard domestic 15% (Box 7)",NOT(AND(LEN(D1413)=15,LEFT(D1413,1)="3",RIGHT(D1413,1)="3",ISNUMBER(--D1413)))),"Invalid/missing supplier VAT no; ","")&amp;IF(AND(L1413="Yes",K1413&lt;&gt;"Yes"),"VAT claimed without valid tax invoice; ","")&amp;IF(AND(L1413="Yes",ISNUMBER(SEARCH("blocked",G1413))),"Blocked input VAT claimed; ","")&amp;IF(AND(F1413="Import - VAT paid at customs (Box 8)",M1413=""),"Customs declaration no missing; ","")&amp;IF(AND(F1413="Import - Reverse charge (Box 9)",E1413="Saudi Arabia"),"RCM used for a local supplier; ","")&amp;IF(AND(L1413="Yes",NOT(OR(F1413="Standard domestic 15% (Box 7)",F1413="Import - VAT paid at customs (Box 8)",F1413="Import - Reverse charge (Box 9)"))),"VAT claimed on non-taxable category; ",""))</f>
        <v/>
      </c>
    </row>
    <row r="1414">
      <c r="A1414" s="17" t="n"/>
      <c r="B1414" s="14" t="n"/>
      <c r="C1414" s="14" t="n"/>
      <c r="D1414" s="16" t="n"/>
      <c r="E1414" s="14" t="n"/>
      <c r="F1414" s="14" t="n"/>
      <c r="G1414" s="14" t="n"/>
      <c r="H1414" s="19" t="n"/>
      <c r="I1414" s="19" t="n"/>
      <c r="J1414" s="34">
        <f>IF(A1414="","",H1414+I1414)</f>
        <v/>
      </c>
      <c r="K1414" s="14" t="n"/>
      <c r="L1414" s="14" t="n"/>
      <c r="M1414" s="14" t="n"/>
      <c r="N1414" s="14" t="n"/>
      <c r="O1414" s="20">
        <f>IF(A1414="","",SUMPRODUCT((A1414&gt;=Setup!$C$19:$C$30)*(A1414&lt;=Setup!$D$19:$D$30)*Setup!$A$19:$A$30))</f>
        <v/>
      </c>
      <c r="P1414" s="34">
        <f>IF(A1414="","",IF(OR(F1414="Standard domestic 15% (Box 7)",F1414="Import - VAT paid at customs (Box 8)",F1414="Import - Reverse charge (Box 9)"),ROUND(H1414*Setup!$B$9,2),0))</f>
        <v/>
      </c>
      <c r="Q1414" s="34">
        <f>IF(A1414="","",I1414-P1414)</f>
        <v/>
      </c>
      <c r="R1414" s="34">
        <f>IF(A1414="","",IF(L1414="Yes",I1414,0))</f>
        <v/>
      </c>
      <c r="S1414" s="34">
        <f>IF(A1414="","",IF(AND(L1414="Yes",K1414="Yes",NOT(ISNUMBER(SEARCH("blocked",G1414))),OR(F1414="Standard domestic 15% (Box 7)",F1414="Import - VAT paid at customs (Box 8)",F1414="Import - Reverse charge (Box 9)"),OR(F1414&lt;&gt;"Standard domestic 15% (Box 7)",AND(LEN(D1414)=15,LEFT(D1414,1)="3",RIGHT(D1414,1)="3",ISNUMBER(--D1414)))),I1414,0))</f>
        <v/>
      </c>
      <c r="T1414" s="34">
        <f>IF(A1414="","",R1414-S1414)</f>
        <v/>
      </c>
      <c r="U1414" s="23">
        <f>IF(A1414="","",IF(O1414=0,"Outside audit periods; ","")&amp;IF(F1414="","No VAT category; ","")&amp;IF(ABS(Q1414)&gt;Setup!$B$10,"VAT ≠ 15% × net; ","")&amp;IF(AND(F1414="Standard domestic 15% (Box 7)",NOT(AND(LEN(D1414)=15,LEFT(D1414,1)="3",RIGHT(D1414,1)="3",ISNUMBER(--D1414)))),"Invalid/missing supplier VAT no; ","")&amp;IF(AND(L1414="Yes",K1414&lt;&gt;"Yes"),"VAT claimed without valid tax invoice; ","")&amp;IF(AND(L1414="Yes",ISNUMBER(SEARCH("blocked",G1414))),"Blocked input VAT claimed; ","")&amp;IF(AND(F1414="Import - VAT paid at customs (Box 8)",M1414=""),"Customs declaration no missing; ","")&amp;IF(AND(F1414="Import - Reverse charge (Box 9)",E1414="Saudi Arabia"),"RCM used for a local supplier; ","")&amp;IF(AND(L1414="Yes",NOT(OR(F1414="Standard domestic 15% (Box 7)",F1414="Import - VAT paid at customs (Box 8)",F1414="Import - Reverse charge (Box 9)"))),"VAT claimed on non-taxable category; ",""))</f>
        <v/>
      </c>
    </row>
    <row r="1415">
      <c r="A1415" s="17" t="n"/>
      <c r="B1415" s="14" t="n"/>
      <c r="C1415" s="14" t="n"/>
      <c r="D1415" s="16" t="n"/>
      <c r="E1415" s="14" t="n"/>
      <c r="F1415" s="14" t="n"/>
      <c r="G1415" s="14" t="n"/>
      <c r="H1415" s="19" t="n"/>
      <c r="I1415" s="19" t="n"/>
      <c r="J1415" s="34">
        <f>IF(A1415="","",H1415+I1415)</f>
        <v/>
      </c>
      <c r="K1415" s="14" t="n"/>
      <c r="L1415" s="14" t="n"/>
      <c r="M1415" s="14" t="n"/>
      <c r="N1415" s="14" t="n"/>
      <c r="O1415" s="20">
        <f>IF(A1415="","",SUMPRODUCT((A1415&gt;=Setup!$C$19:$C$30)*(A1415&lt;=Setup!$D$19:$D$30)*Setup!$A$19:$A$30))</f>
        <v/>
      </c>
      <c r="P1415" s="34">
        <f>IF(A1415="","",IF(OR(F1415="Standard domestic 15% (Box 7)",F1415="Import - VAT paid at customs (Box 8)",F1415="Import - Reverse charge (Box 9)"),ROUND(H1415*Setup!$B$9,2),0))</f>
        <v/>
      </c>
      <c r="Q1415" s="34">
        <f>IF(A1415="","",I1415-P1415)</f>
        <v/>
      </c>
      <c r="R1415" s="34">
        <f>IF(A1415="","",IF(L1415="Yes",I1415,0))</f>
        <v/>
      </c>
      <c r="S1415" s="34">
        <f>IF(A1415="","",IF(AND(L1415="Yes",K1415="Yes",NOT(ISNUMBER(SEARCH("blocked",G1415))),OR(F1415="Standard domestic 15% (Box 7)",F1415="Import - VAT paid at customs (Box 8)",F1415="Import - Reverse charge (Box 9)"),OR(F1415&lt;&gt;"Standard domestic 15% (Box 7)",AND(LEN(D1415)=15,LEFT(D1415,1)="3",RIGHT(D1415,1)="3",ISNUMBER(--D1415)))),I1415,0))</f>
        <v/>
      </c>
      <c r="T1415" s="34">
        <f>IF(A1415="","",R1415-S1415)</f>
        <v/>
      </c>
      <c r="U1415" s="23">
        <f>IF(A1415="","",IF(O1415=0,"Outside audit periods; ","")&amp;IF(F1415="","No VAT category; ","")&amp;IF(ABS(Q1415)&gt;Setup!$B$10,"VAT ≠ 15% × net; ","")&amp;IF(AND(F1415="Standard domestic 15% (Box 7)",NOT(AND(LEN(D1415)=15,LEFT(D1415,1)="3",RIGHT(D1415,1)="3",ISNUMBER(--D1415)))),"Invalid/missing supplier VAT no; ","")&amp;IF(AND(L1415="Yes",K1415&lt;&gt;"Yes"),"VAT claimed without valid tax invoice; ","")&amp;IF(AND(L1415="Yes",ISNUMBER(SEARCH("blocked",G1415))),"Blocked input VAT claimed; ","")&amp;IF(AND(F1415="Import - VAT paid at customs (Box 8)",M1415=""),"Customs declaration no missing; ","")&amp;IF(AND(F1415="Import - Reverse charge (Box 9)",E1415="Saudi Arabia"),"RCM used for a local supplier; ","")&amp;IF(AND(L1415="Yes",NOT(OR(F1415="Standard domestic 15% (Box 7)",F1415="Import - VAT paid at customs (Box 8)",F1415="Import - Reverse charge (Box 9)"))),"VAT claimed on non-taxable category; ",""))</f>
        <v/>
      </c>
    </row>
    <row r="1416">
      <c r="A1416" s="17" t="n"/>
      <c r="B1416" s="14" t="n"/>
      <c r="C1416" s="14" t="n"/>
      <c r="D1416" s="16" t="n"/>
      <c r="E1416" s="14" t="n"/>
      <c r="F1416" s="14" t="n"/>
      <c r="G1416" s="14" t="n"/>
      <c r="H1416" s="19" t="n"/>
      <c r="I1416" s="19" t="n"/>
      <c r="J1416" s="34">
        <f>IF(A1416="","",H1416+I1416)</f>
        <v/>
      </c>
      <c r="K1416" s="14" t="n"/>
      <c r="L1416" s="14" t="n"/>
      <c r="M1416" s="14" t="n"/>
      <c r="N1416" s="14" t="n"/>
      <c r="O1416" s="20">
        <f>IF(A1416="","",SUMPRODUCT((A1416&gt;=Setup!$C$19:$C$30)*(A1416&lt;=Setup!$D$19:$D$30)*Setup!$A$19:$A$30))</f>
        <v/>
      </c>
      <c r="P1416" s="34">
        <f>IF(A1416="","",IF(OR(F1416="Standard domestic 15% (Box 7)",F1416="Import - VAT paid at customs (Box 8)",F1416="Import - Reverse charge (Box 9)"),ROUND(H1416*Setup!$B$9,2),0))</f>
        <v/>
      </c>
      <c r="Q1416" s="34">
        <f>IF(A1416="","",I1416-P1416)</f>
        <v/>
      </c>
      <c r="R1416" s="34">
        <f>IF(A1416="","",IF(L1416="Yes",I1416,0))</f>
        <v/>
      </c>
      <c r="S1416" s="34">
        <f>IF(A1416="","",IF(AND(L1416="Yes",K1416="Yes",NOT(ISNUMBER(SEARCH("blocked",G1416))),OR(F1416="Standard domestic 15% (Box 7)",F1416="Import - VAT paid at customs (Box 8)",F1416="Import - Reverse charge (Box 9)"),OR(F1416&lt;&gt;"Standard domestic 15% (Box 7)",AND(LEN(D1416)=15,LEFT(D1416,1)="3",RIGHT(D1416,1)="3",ISNUMBER(--D1416)))),I1416,0))</f>
        <v/>
      </c>
      <c r="T1416" s="34">
        <f>IF(A1416="","",R1416-S1416)</f>
        <v/>
      </c>
      <c r="U1416" s="23">
        <f>IF(A1416="","",IF(O1416=0,"Outside audit periods; ","")&amp;IF(F1416="","No VAT category; ","")&amp;IF(ABS(Q1416)&gt;Setup!$B$10,"VAT ≠ 15% × net; ","")&amp;IF(AND(F1416="Standard domestic 15% (Box 7)",NOT(AND(LEN(D1416)=15,LEFT(D1416,1)="3",RIGHT(D1416,1)="3",ISNUMBER(--D1416)))),"Invalid/missing supplier VAT no; ","")&amp;IF(AND(L1416="Yes",K1416&lt;&gt;"Yes"),"VAT claimed without valid tax invoice; ","")&amp;IF(AND(L1416="Yes",ISNUMBER(SEARCH("blocked",G1416))),"Blocked input VAT claimed; ","")&amp;IF(AND(F1416="Import - VAT paid at customs (Box 8)",M1416=""),"Customs declaration no missing; ","")&amp;IF(AND(F1416="Import - Reverse charge (Box 9)",E1416="Saudi Arabia"),"RCM used for a local supplier; ","")&amp;IF(AND(L1416="Yes",NOT(OR(F1416="Standard domestic 15% (Box 7)",F1416="Import - VAT paid at customs (Box 8)",F1416="Import - Reverse charge (Box 9)"))),"VAT claimed on non-taxable category; ",""))</f>
        <v/>
      </c>
    </row>
    <row r="1417">
      <c r="A1417" s="17" t="n"/>
      <c r="B1417" s="14" t="n"/>
      <c r="C1417" s="14" t="n"/>
      <c r="D1417" s="16" t="n"/>
      <c r="E1417" s="14" t="n"/>
      <c r="F1417" s="14" t="n"/>
      <c r="G1417" s="14" t="n"/>
      <c r="H1417" s="19" t="n"/>
      <c r="I1417" s="19" t="n"/>
      <c r="J1417" s="34">
        <f>IF(A1417="","",H1417+I1417)</f>
        <v/>
      </c>
      <c r="K1417" s="14" t="n"/>
      <c r="L1417" s="14" t="n"/>
      <c r="M1417" s="14" t="n"/>
      <c r="N1417" s="14" t="n"/>
      <c r="O1417" s="20">
        <f>IF(A1417="","",SUMPRODUCT((A1417&gt;=Setup!$C$19:$C$30)*(A1417&lt;=Setup!$D$19:$D$30)*Setup!$A$19:$A$30))</f>
        <v/>
      </c>
      <c r="P1417" s="34">
        <f>IF(A1417="","",IF(OR(F1417="Standard domestic 15% (Box 7)",F1417="Import - VAT paid at customs (Box 8)",F1417="Import - Reverse charge (Box 9)"),ROUND(H1417*Setup!$B$9,2),0))</f>
        <v/>
      </c>
      <c r="Q1417" s="34">
        <f>IF(A1417="","",I1417-P1417)</f>
        <v/>
      </c>
      <c r="R1417" s="34">
        <f>IF(A1417="","",IF(L1417="Yes",I1417,0))</f>
        <v/>
      </c>
      <c r="S1417" s="34">
        <f>IF(A1417="","",IF(AND(L1417="Yes",K1417="Yes",NOT(ISNUMBER(SEARCH("blocked",G1417))),OR(F1417="Standard domestic 15% (Box 7)",F1417="Import - VAT paid at customs (Box 8)",F1417="Import - Reverse charge (Box 9)"),OR(F1417&lt;&gt;"Standard domestic 15% (Box 7)",AND(LEN(D1417)=15,LEFT(D1417,1)="3",RIGHT(D1417,1)="3",ISNUMBER(--D1417)))),I1417,0))</f>
        <v/>
      </c>
      <c r="T1417" s="34">
        <f>IF(A1417="","",R1417-S1417)</f>
        <v/>
      </c>
      <c r="U1417" s="23">
        <f>IF(A1417="","",IF(O1417=0,"Outside audit periods; ","")&amp;IF(F1417="","No VAT category; ","")&amp;IF(ABS(Q1417)&gt;Setup!$B$10,"VAT ≠ 15% × net; ","")&amp;IF(AND(F1417="Standard domestic 15% (Box 7)",NOT(AND(LEN(D1417)=15,LEFT(D1417,1)="3",RIGHT(D1417,1)="3",ISNUMBER(--D1417)))),"Invalid/missing supplier VAT no; ","")&amp;IF(AND(L1417="Yes",K1417&lt;&gt;"Yes"),"VAT claimed without valid tax invoice; ","")&amp;IF(AND(L1417="Yes",ISNUMBER(SEARCH("blocked",G1417))),"Blocked input VAT claimed; ","")&amp;IF(AND(F1417="Import - VAT paid at customs (Box 8)",M1417=""),"Customs declaration no missing; ","")&amp;IF(AND(F1417="Import - Reverse charge (Box 9)",E1417="Saudi Arabia"),"RCM used for a local supplier; ","")&amp;IF(AND(L1417="Yes",NOT(OR(F1417="Standard domestic 15% (Box 7)",F1417="Import - VAT paid at customs (Box 8)",F1417="Import - Reverse charge (Box 9)"))),"VAT claimed on non-taxable category; ",""))</f>
        <v/>
      </c>
    </row>
    <row r="1418">
      <c r="A1418" s="17" t="n"/>
      <c r="B1418" s="14" t="n"/>
      <c r="C1418" s="14" t="n"/>
      <c r="D1418" s="16" t="n"/>
      <c r="E1418" s="14" t="n"/>
      <c r="F1418" s="14" t="n"/>
      <c r="G1418" s="14" t="n"/>
      <c r="H1418" s="19" t="n"/>
      <c r="I1418" s="19" t="n"/>
      <c r="J1418" s="34">
        <f>IF(A1418="","",H1418+I1418)</f>
        <v/>
      </c>
      <c r="K1418" s="14" t="n"/>
      <c r="L1418" s="14" t="n"/>
      <c r="M1418" s="14" t="n"/>
      <c r="N1418" s="14" t="n"/>
      <c r="O1418" s="20">
        <f>IF(A1418="","",SUMPRODUCT((A1418&gt;=Setup!$C$19:$C$30)*(A1418&lt;=Setup!$D$19:$D$30)*Setup!$A$19:$A$30))</f>
        <v/>
      </c>
      <c r="P1418" s="34">
        <f>IF(A1418="","",IF(OR(F1418="Standard domestic 15% (Box 7)",F1418="Import - VAT paid at customs (Box 8)",F1418="Import - Reverse charge (Box 9)"),ROUND(H1418*Setup!$B$9,2),0))</f>
        <v/>
      </c>
      <c r="Q1418" s="34">
        <f>IF(A1418="","",I1418-P1418)</f>
        <v/>
      </c>
      <c r="R1418" s="34">
        <f>IF(A1418="","",IF(L1418="Yes",I1418,0))</f>
        <v/>
      </c>
      <c r="S1418" s="34">
        <f>IF(A1418="","",IF(AND(L1418="Yes",K1418="Yes",NOT(ISNUMBER(SEARCH("blocked",G1418))),OR(F1418="Standard domestic 15% (Box 7)",F1418="Import - VAT paid at customs (Box 8)",F1418="Import - Reverse charge (Box 9)"),OR(F1418&lt;&gt;"Standard domestic 15% (Box 7)",AND(LEN(D1418)=15,LEFT(D1418,1)="3",RIGHT(D1418,1)="3",ISNUMBER(--D1418)))),I1418,0))</f>
        <v/>
      </c>
      <c r="T1418" s="34">
        <f>IF(A1418="","",R1418-S1418)</f>
        <v/>
      </c>
      <c r="U1418" s="23">
        <f>IF(A1418="","",IF(O1418=0,"Outside audit periods; ","")&amp;IF(F1418="","No VAT category; ","")&amp;IF(ABS(Q1418)&gt;Setup!$B$10,"VAT ≠ 15% × net; ","")&amp;IF(AND(F1418="Standard domestic 15% (Box 7)",NOT(AND(LEN(D1418)=15,LEFT(D1418,1)="3",RIGHT(D1418,1)="3",ISNUMBER(--D1418)))),"Invalid/missing supplier VAT no; ","")&amp;IF(AND(L1418="Yes",K1418&lt;&gt;"Yes"),"VAT claimed without valid tax invoice; ","")&amp;IF(AND(L1418="Yes",ISNUMBER(SEARCH("blocked",G1418))),"Blocked input VAT claimed; ","")&amp;IF(AND(F1418="Import - VAT paid at customs (Box 8)",M1418=""),"Customs declaration no missing; ","")&amp;IF(AND(F1418="Import - Reverse charge (Box 9)",E1418="Saudi Arabia"),"RCM used for a local supplier; ","")&amp;IF(AND(L1418="Yes",NOT(OR(F1418="Standard domestic 15% (Box 7)",F1418="Import - VAT paid at customs (Box 8)",F1418="Import - Reverse charge (Box 9)"))),"VAT claimed on non-taxable category; ",""))</f>
        <v/>
      </c>
    </row>
    <row r="1419">
      <c r="A1419" s="17" t="n"/>
      <c r="B1419" s="14" t="n"/>
      <c r="C1419" s="14" t="n"/>
      <c r="D1419" s="16" t="n"/>
      <c r="E1419" s="14" t="n"/>
      <c r="F1419" s="14" t="n"/>
      <c r="G1419" s="14" t="n"/>
      <c r="H1419" s="19" t="n"/>
      <c r="I1419" s="19" t="n"/>
      <c r="J1419" s="34">
        <f>IF(A1419="","",H1419+I1419)</f>
        <v/>
      </c>
      <c r="K1419" s="14" t="n"/>
      <c r="L1419" s="14" t="n"/>
      <c r="M1419" s="14" t="n"/>
      <c r="N1419" s="14" t="n"/>
      <c r="O1419" s="20">
        <f>IF(A1419="","",SUMPRODUCT((A1419&gt;=Setup!$C$19:$C$30)*(A1419&lt;=Setup!$D$19:$D$30)*Setup!$A$19:$A$30))</f>
        <v/>
      </c>
      <c r="P1419" s="34">
        <f>IF(A1419="","",IF(OR(F1419="Standard domestic 15% (Box 7)",F1419="Import - VAT paid at customs (Box 8)",F1419="Import - Reverse charge (Box 9)"),ROUND(H1419*Setup!$B$9,2),0))</f>
        <v/>
      </c>
      <c r="Q1419" s="34">
        <f>IF(A1419="","",I1419-P1419)</f>
        <v/>
      </c>
      <c r="R1419" s="34">
        <f>IF(A1419="","",IF(L1419="Yes",I1419,0))</f>
        <v/>
      </c>
      <c r="S1419" s="34">
        <f>IF(A1419="","",IF(AND(L1419="Yes",K1419="Yes",NOT(ISNUMBER(SEARCH("blocked",G1419))),OR(F1419="Standard domestic 15% (Box 7)",F1419="Import - VAT paid at customs (Box 8)",F1419="Import - Reverse charge (Box 9)"),OR(F1419&lt;&gt;"Standard domestic 15% (Box 7)",AND(LEN(D1419)=15,LEFT(D1419,1)="3",RIGHT(D1419,1)="3",ISNUMBER(--D1419)))),I1419,0))</f>
        <v/>
      </c>
      <c r="T1419" s="34">
        <f>IF(A1419="","",R1419-S1419)</f>
        <v/>
      </c>
      <c r="U1419" s="23">
        <f>IF(A1419="","",IF(O1419=0,"Outside audit periods; ","")&amp;IF(F1419="","No VAT category; ","")&amp;IF(ABS(Q1419)&gt;Setup!$B$10,"VAT ≠ 15% × net; ","")&amp;IF(AND(F1419="Standard domestic 15% (Box 7)",NOT(AND(LEN(D1419)=15,LEFT(D1419,1)="3",RIGHT(D1419,1)="3",ISNUMBER(--D1419)))),"Invalid/missing supplier VAT no; ","")&amp;IF(AND(L1419="Yes",K1419&lt;&gt;"Yes"),"VAT claimed without valid tax invoice; ","")&amp;IF(AND(L1419="Yes",ISNUMBER(SEARCH("blocked",G1419))),"Blocked input VAT claimed; ","")&amp;IF(AND(F1419="Import - VAT paid at customs (Box 8)",M1419=""),"Customs declaration no missing; ","")&amp;IF(AND(F1419="Import - Reverse charge (Box 9)",E1419="Saudi Arabia"),"RCM used for a local supplier; ","")&amp;IF(AND(L1419="Yes",NOT(OR(F1419="Standard domestic 15% (Box 7)",F1419="Import - VAT paid at customs (Box 8)",F1419="Import - Reverse charge (Box 9)"))),"VAT claimed on non-taxable category; ",""))</f>
        <v/>
      </c>
    </row>
    <row r="1420">
      <c r="A1420" s="17" t="n"/>
      <c r="B1420" s="14" t="n"/>
      <c r="C1420" s="14" t="n"/>
      <c r="D1420" s="16" t="n"/>
      <c r="E1420" s="14" t="n"/>
      <c r="F1420" s="14" t="n"/>
      <c r="G1420" s="14" t="n"/>
      <c r="H1420" s="19" t="n"/>
      <c r="I1420" s="19" t="n"/>
      <c r="J1420" s="34">
        <f>IF(A1420="","",H1420+I1420)</f>
        <v/>
      </c>
      <c r="K1420" s="14" t="n"/>
      <c r="L1420" s="14" t="n"/>
      <c r="M1420" s="14" t="n"/>
      <c r="N1420" s="14" t="n"/>
      <c r="O1420" s="20">
        <f>IF(A1420="","",SUMPRODUCT((A1420&gt;=Setup!$C$19:$C$30)*(A1420&lt;=Setup!$D$19:$D$30)*Setup!$A$19:$A$30))</f>
        <v/>
      </c>
      <c r="P1420" s="34">
        <f>IF(A1420="","",IF(OR(F1420="Standard domestic 15% (Box 7)",F1420="Import - VAT paid at customs (Box 8)",F1420="Import - Reverse charge (Box 9)"),ROUND(H1420*Setup!$B$9,2),0))</f>
        <v/>
      </c>
      <c r="Q1420" s="34">
        <f>IF(A1420="","",I1420-P1420)</f>
        <v/>
      </c>
      <c r="R1420" s="34">
        <f>IF(A1420="","",IF(L1420="Yes",I1420,0))</f>
        <v/>
      </c>
      <c r="S1420" s="34">
        <f>IF(A1420="","",IF(AND(L1420="Yes",K1420="Yes",NOT(ISNUMBER(SEARCH("blocked",G1420))),OR(F1420="Standard domestic 15% (Box 7)",F1420="Import - VAT paid at customs (Box 8)",F1420="Import - Reverse charge (Box 9)"),OR(F1420&lt;&gt;"Standard domestic 15% (Box 7)",AND(LEN(D1420)=15,LEFT(D1420,1)="3",RIGHT(D1420,1)="3",ISNUMBER(--D1420)))),I1420,0))</f>
        <v/>
      </c>
      <c r="T1420" s="34">
        <f>IF(A1420="","",R1420-S1420)</f>
        <v/>
      </c>
      <c r="U1420" s="23">
        <f>IF(A1420="","",IF(O1420=0,"Outside audit periods; ","")&amp;IF(F1420="","No VAT category; ","")&amp;IF(ABS(Q1420)&gt;Setup!$B$10,"VAT ≠ 15% × net; ","")&amp;IF(AND(F1420="Standard domestic 15% (Box 7)",NOT(AND(LEN(D1420)=15,LEFT(D1420,1)="3",RIGHT(D1420,1)="3",ISNUMBER(--D1420)))),"Invalid/missing supplier VAT no; ","")&amp;IF(AND(L1420="Yes",K1420&lt;&gt;"Yes"),"VAT claimed without valid tax invoice; ","")&amp;IF(AND(L1420="Yes",ISNUMBER(SEARCH("blocked",G1420))),"Blocked input VAT claimed; ","")&amp;IF(AND(F1420="Import - VAT paid at customs (Box 8)",M1420=""),"Customs declaration no missing; ","")&amp;IF(AND(F1420="Import - Reverse charge (Box 9)",E1420="Saudi Arabia"),"RCM used for a local supplier; ","")&amp;IF(AND(L1420="Yes",NOT(OR(F1420="Standard domestic 15% (Box 7)",F1420="Import - VAT paid at customs (Box 8)",F1420="Import - Reverse charge (Box 9)"))),"VAT claimed on non-taxable category; ",""))</f>
        <v/>
      </c>
    </row>
    <row r="1421">
      <c r="A1421" s="17" t="n"/>
      <c r="B1421" s="14" t="n"/>
      <c r="C1421" s="14" t="n"/>
      <c r="D1421" s="16" t="n"/>
      <c r="E1421" s="14" t="n"/>
      <c r="F1421" s="14" t="n"/>
      <c r="G1421" s="14" t="n"/>
      <c r="H1421" s="19" t="n"/>
      <c r="I1421" s="19" t="n"/>
      <c r="J1421" s="34">
        <f>IF(A1421="","",H1421+I1421)</f>
        <v/>
      </c>
      <c r="K1421" s="14" t="n"/>
      <c r="L1421" s="14" t="n"/>
      <c r="M1421" s="14" t="n"/>
      <c r="N1421" s="14" t="n"/>
      <c r="O1421" s="20">
        <f>IF(A1421="","",SUMPRODUCT((A1421&gt;=Setup!$C$19:$C$30)*(A1421&lt;=Setup!$D$19:$D$30)*Setup!$A$19:$A$30))</f>
        <v/>
      </c>
      <c r="P1421" s="34">
        <f>IF(A1421="","",IF(OR(F1421="Standard domestic 15% (Box 7)",F1421="Import - VAT paid at customs (Box 8)",F1421="Import - Reverse charge (Box 9)"),ROUND(H1421*Setup!$B$9,2),0))</f>
        <v/>
      </c>
      <c r="Q1421" s="34">
        <f>IF(A1421="","",I1421-P1421)</f>
        <v/>
      </c>
      <c r="R1421" s="34">
        <f>IF(A1421="","",IF(L1421="Yes",I1421,0))</f>
        <v/>
      </c>
      <c r="S1421" s="34">
        <f>IF(A1421="","",IF(AND(L1421="Yes",K1421="Yes",NOT(ISNUMBER(SEARCH("blocked",G1421))),OR(F1421="Standard domestic 15% (Box 7)",F1421="Import - VAT paid at customs (Box 8)",F1421="Import - Reverse charge (Box 9)"),OR(F1421&lt;&gt;"Standard domestic 15% (Box 7)",AND(LEN(D1421)=15,LEFT(D1421,1)="3",RIGHT(D1421,1)="3",ISNUMBER(--D1421)))),I1421,0))</f>
        <v/>
      </c>
      <c r="T1421" s="34">
        <f>IF(A1421="","",R1421-S1421)</f>
        <v/>
      </c>
      <c r="U1421" s="23">
        <f>IF(A1421="","",IF(O1421=0,"Outside audit periods; ","")&amp;IF(F1421="","No VAT category; ","")&amp;IF(ABS(Q1421)&gt;Setup!$B$10,"VAT ≠ 15% × net; ","")&amp;IF(AND(F1421="Standard domestic 15% (Box 7)",NOT(AND(LEN(D1421)=15,LEFT(D1421,1)="3",RIGHT(D1421,1)="3",ISNUMBER(--D1421)))),"Invalid/missing supplier VAT no; ","")&amp;IF(AND(L1421="Yes",K1421&lt;&gt;"Yes"),"VAT claimed without valid tax invoice; ","")&amp;IF(AND(L1421="Yes",ISNUMBER(SEARCH("blocked",G1421))),"Blocked input VAT claimed; ","")&amp;IF(AND(F1421="Import - VAT paid at customs (Box 8)",M1421=""),"Customs declaration no missing; ","")&amp;IF(AND(F1421="Import - Reverse charge (Box 9)",E1421="Saudi Arabia"),"RCM used for a local supplier; ","")&amp;IF(AND(L1421="Yes",NOT(OR(F1421="Standard domestic 15% (Box 7)",F1421="Import - VAT paid at customs (Box 8)",F1421="Import - Reverse charge (Box 9)"))),"VAT claimed on non-taxable category; ",""))</f>
        <v/>
      </c>
    </row>
    <row r="1422">
      <c r="A1422" s="17" t="n"/>
      <c r="B1422" s="14" t="n"/>
      <c r="C1422" s="14" t="n"/>
      <c r="D1422" s="16" t="n"/>
      <c r="E1422" s="14" t="n"/>
      <c r="F1422" s="14" t="n"/>
      <c r="G1422" s="14" t="n"/>
      <c r="H1422" s="19" t="n"/>
      <c r="I1422" s="19" t="n"/>
      <c r="J1422" s="34">
        <f>IF(A1422="","",H1422+I1422)</f>
        <v/>
      </c>
      <c r="K1422" s="14" t="n"/>
      <c r="L1422" s="14" t="n"/>
      <c r="M1422" s="14" t="n"/>
      <c r="N1422" s="14" t="n"/>
      <c r="O1422" s="20">
        <f>IF(A1422="","",SUMPRODUCT((A1422&gt;=Setup!$C$19:$C$30)*(A1422&lt;=Setup!$D$19:$D$30)*Setup!$A$19:$A$30))</f>
        <v/>
      </c>
      <c r="P1422" s="34">
        <f>IF(A1422="","",IF(OR(F1422="Standard domestic 15% (Box 7)",F1422="Import - VAT paid at customs (Box 8)",F1422="Import - Reverse charge (Box 9)"),ROUND(H1422*Setup!$B$9,2),0))</f>
        <v/>
      </c>
      <c r="Q1422" s="34">
        <f>IF(A1422="","",I1422-P1422)</f>
        <v/>
      </c>
      <c r="R1422" s="34">
        <f>IF(A1422="","",IF(L1422="Yes",I1422,0))</f>
        <v/>
      </c>
      <c r="S1422" s="34">
        <f>IF(A1422="","",IF(AND(L1422="Yes",K1422="Yes",NOT(ISNUMBER(SEARCH("blocked",G1422))),OR(F1422="Standard domestic 15% (Box 7)",F1422="Import - VAT paid at customs (Box 8)",F1422="Import - Reverse charge (Box 9)"),OR(F1422&lt;&gt;"Standard domestic 15% (Box 7)",AND(LEN(D1422)=15,LEFT(D1422,1)="3",RIGHT(D1422,1)="3",ISNUMBER(--D1422)))),I1422,0))</f>
        <v/>
      </c>
      <c r="T1422" s="34">
        <f>IF(A1422="","",R1422-S1422)</f>
        <v/>
      </c>
      <c r="U1422" s="23">
        <f>IF(A1422="","",IF(O1422=0,"Outside audit periods; ","")&amp;IF(F1422="","No VAT category; ","")&amp;IF(ABS(Q1422)&gt;Setup!$B$10,"VAT ≠ 15% × net; ","")&amp;IF(AND(F1422="Standard domestic 15% (Box 7)",NOT(AND(LEN(D1422)=15,LEFT(D1422,1)="3",RIGHT(D1422,1)="3",ISNUMBER(--D1422)))),"Invalid/missing supplier VAT no; ","")&amp;IF(AND(L1422="Yes",K1422&lt;&gt;"Yes"),"VAT claimed without valid tax invoice; ","")&amp;IF(AND(L1422="Yes",ISNUMBER(SEARCH("blocked",G1422))),"Blocked input VAT claimed; ","")&amp;IF(AND(F1422="Import - VAT paid at customs (Box 8)",M1422=""),"Customs declaration no missing; ","")&amp;IF(AND(F1422="Import - Reverse charge (Box 9)",E1422="Saudi Arabia"),"RCM used for a local supplier; ","")&amp;IF(AND(L1422="Yes",NOT(OR(F1422="Standard domestic 15% (Box 7)",F1422="Import - VAT paid at customs (Box 8)",F1422="Import - Reverse charge (Box 9)"))),"VAT claimed on non-taxable category; ",""))</f>
        <v/>
      </c>
    </row>
    <row r="1423">
      <c r="A1423" s="17" t="n"/>
      <c r="B1423" s="14" t="n"/>
      <c r="C1423" s="14" t="n"/>
      <c r="D1423" s="16" t="n"/>
      <c r="E1423" s="14" t="n"/>
      <c r="F1423" s="14" t="n"/>
      <c r="G1423" s="14" t="n"/>
      <c r="H1423" s="19" t="n"/>
      <c r="I1423" s="19" t="n"/>
      <c r="J1423" s="34">
        <f>IF(A1423="","",H1423+I1423)</f>
        <v/>
      </c>
      <c r="K1423" s="14" t="n"/>
      <c r="L1423" s="14" t="n"/>
      <c r="M1423" s="14" t="n"/>
      <c r="N1423" s="14" t="n"/>
      <c r="O1423" s="20">
        <f>IF(A1423="","",SUMPRODUCT((A1423&gt;=Setup!$C$19:$C$30)*(A1423&lt;=Setup!$D$19:$D$30)*Setup!$A$19:$A$30))</f>
        <v/>
      </c>
      <c r="P1423" s="34">
        <f>IF(A1423="","",IF(OR(F1423="Standard domestic 15% (Box 7)",F1423="Import - VAT paid at customs (Box 8)",F1423="Import - Reverse charge (Box 9)"),ROUND(H1423*Setup!$B$9,2),0))</f>
        <v/>
      </c>
      <c r="Q1423" s="34">
        <f>IF(A1423="","",I1423-P1423)</f>
        <v/>
      </c>
      <c r="R1423" s="34">
        <f>IF(A1423="","",IF(L1423="Yes",I1423,0))</f>
        <v/>
      </c>
      <c r="S1423" s="34">
        <f>IF(A1423="","",IF(AND(L1423="Yes",K1423="Yes",NOT(ISNUMBER(SEARCH("blocked",G1423))),OR(F1423="Standard domestic 15% (Box 7)",F1423="Import - VAT paid at customs (Box 8)",F1423="Import - Reverse charge (Box 9)"),OR(F1423&lt;&gt;"Standard domestic 15% (Box 7)",AND(LEN(D1423)=15,LEFT(D1423,1)="3",RIGHT(D1423,1)="3",ISNUMBER(--D1423)))),I1423,0))</f>
        <v/>
      </c>
      <c r="T1423" s="34">
        <f>IF(A1423="","",R1423-S1423)</f>
        <v/>
      </c>
      <c r="U1423" s="23">
        <f>IF(A1423="","",IF(O1423=0,"Outside audit periods; ","")&amp;IF(F1423="","No VAT category; ","")&amp;IF(ABS(Q1423)&gt;Setup!$B$10,"VAT ≠ 15% × net; ","")&amp;IF(AND(F1423="Standard domestic 15% (Box 7)",NOT(AND(LEN(D1423)=15,LEFT(D1423,1)="3",RIGHT(D1423,1)="3",ISNUMBER(--D1423)))),"Invalid/missing supplier VAT no; ","")&amp;IF(AND(L1423="Yes",K1423&lt;&gt;"Yes"),"VAT claimed without valid tax invoice; ","")&amp;IF(AND(L1423="Yes",ISNUMBER(SEARCH("blocked",G1423))),"Blocked input VAT claimed; ","")&amp;IF(AND(F1423="Import - VAT paid at customs (Box 8)",M1423=""),"Customs declaration no missing; ","")&amp;IF(AND(F1423="Import - Reverse charge (Box 9)",E1423="Saudi Arabia"),"RCM used for a local supplier; ","")&amp;IF(AND(L1423="Yes",NOT(OR(F1423="Standard domestic 15% (Box 7)",F1423="Import - VAT paid at customs (Box 8)",F1423="Import - Reverse charge (Box 9)"))),"VAT claimed on non-taxable category; ",""))</f>
        <v/>
      </c>
    </row>
    <row r="1424">
      <c r="A1424" s="17" t="n"/>
      <c r="B1424" s="14" t="n"/>
      <c r="C1424" s="14" t="n"/>
      <c r="D1424" s="16" t="n"/>
      <c r="E1424" s="14" t="n"/>
      <c r="F1424" s="14" t="n"/>
      <c r="G1424" s="14" t="n"/>
      <c r="H1424" s="19" t="n"/>
      <c r="I1424" s="19" t="n"/>
      <c r="J1424" s="34">
        <f>IF(A1424="","",H1424+I1424)</f>
        <v/>
      </c>
      <c r="K1424" s="14" t="n"/>
      <c r="L1424" s="14" t="n"/>
      <c r="M1424" s="14" t="n"/>
      <c r="N1424" s="14" t="n"/>
      <c r="O1424" s="20">
        <f>IF(A1424="","",SUMPRODUCT((A1424&gt;=Setup!$C$19:$C$30)*(A1424&lt;=Setup!$D$19:$D$30)*Setup!$A$19:$A$30))</f>
        <v/>
      </c>
      <c r="P1424" s="34">
        <f>IF(A1424="","",IF(OR(F1424="Standard domestic 15% (Box 7)",F1424="Import - VAT paid at customs (Box 8)",F1424="Import - Reverse charge (Box 9)"),ROUND(H1424*Setup!$B$9,2),0))</f>
        <v/>
      </c>
      <c r="Q1424" s="34">
        <f>IF(A1424="","",I1424-P1424)</f>
        <v/>
      </c>
      <c r="R1424" s="34">
        <f>IF(A1424="","",IF(L1424="Yes",I1424,0))</f>
        <v/>
      </c>
      <c r="S1424" s="34">
        <f>IF(A1424="","",IF(AND(L1424="Yes",K1424="Yes",NOT(ISNUMBER(SEARCH("blocked",G1424))),OR(F1424="Standard domestic 15% (Box 7)",F1424="Import - VAT paid at customs (Box 8)",F1424="Import - Reverse charge (Box 9)"),OR(F1424&lt;&gt;"Standard domestic 15% (Box 7)",AND(LEN(D1424)=15,LEFT(D1424,1)="3",RIGHT(D1424,1)="3",ISNUMBER(--D1424)))),I1424,0))</f>
        <v/>
      </c>
      <c r="T1424" s="34">
        <f>IF(A1424="","",R1424-S1424)</f>
        <v/>
      </c>
      <c r="U1424" s="23">
        <f>IF(A1424="","",IF(O1424=0,"Outside audit periods; ","")&amp;IF(F1424="","No VAT category; ","")&amp;IF(ABS(Q1424)&gt;Setup!$B$10,"VAT ≠ 15% × net; ","")&amp;IF(AND(F1424="Standard domestic 15% (Box 7)",NOT(AND(LEN(D1424)=15,LEFT(D1424,1)="3",RIGHT(D1424,1)="3",ISNUMBER(--D1424)))),"Invalid/missing supplier VAT no; ","")&amp;IF(AND(L1424="Yes",K1424&lt;&gt;"Yes"),"VAT claimed without valid tax invoice; ","")&amp;IF(AND(L1424="Yes",ISNUMBER(SEARCH("blocked",G1424))),"Blocked input VAT claimed; ","")&amp;IF(AND(F1424="Import - VAT paid at customs (Box 8)",M1424=""),"Customs declaration no missing; ","")&amp;IF(AND(F1424="Import - Reverse charge (Box 9)",E1424="Saudi Arabia"),"RCM used for a local supplier; ","")&amp;IF(AND(L1424="Yes",NOT(OR(F1424="Standard domestic 15% (Box 7)",F1424="Import - VAT paid at customs (Box 8)",F1424="Import - Reverse charge (Box 9)"))),"VAT claimed on non-taxable category; ",""))</f>
        <v/>
      </c>
    </row>
    <row r="1425">
      <c r="A1425" s="17" t="n"/>
      <c r="B1425" s="14" t="n"/>
      <c r="C1425" s="14" t="n"/>
      <c r="D1425" s="16" t="n"/>
      <c r="E1425" s="14" t="n"/>
      <c r="F1425" s="14" t="n"/>
      <c r="G1425" s="14" t="n"/>
      <c r="H1425" s="19" t="n"/>
      <c r="I1425" s="19" t="n"/>
      <c r="J1425" s="34">
        <f>IF(A1425="","",H1425+I1425)</f>
        <v/>
      </c>
      <c r="K1425" s="14" t="n"/>
      <c r="L1425" s="14" t="n"/>
      <c r="M1425" s="14" t="n"/>
      <c r="N1425" s="14" t="n"/>
      <c r="O1425" s="20">
        <f>IF(A1425="","",SUMPRODUCT((A1425&gt;=Setup!$C$19:$C$30)*(A1425&lt;=Setup!$D$19:$D$30)*Setup!$A$19:$A$30))</f>
        <v/>
      </c>
      <c r="P1425" s="34">
        <f>IF(A1425="","",IF(OR(F1425="Standard domestic 15% (Box 7)",F1425="Import - VAT paid at customs (Box 8)",F1425="Import - Reverse charge (Box 9)"),ROUND(H1425*Setup!$B$9,2),0))</f>
        <v/>
      </c>
      <c r="Q1425" s="34">
        <f>IF(A1425="","",I1425-P1425)</f>
        <v/>
      </c>
      <c r="R1425" s="34">
        <f>IF(A1425="","",IF(L1425="Yes",I1425,0))</f>
        <v/>
      </c>
      <c r="S1425" s="34">
        <f>IF(A1425="","",IF(AND(L1425="Yes",K1425="Yes",NOT(ISNUMBER(SEARCH("blocked",G1425))),OR(F1425="Standard domestic 15% (Box 7)",F1425="Import - VAT paid at customs (Box 8)",F1425="Import - Reverse charge (Box 9)"),OR(F1425&lt;&gt;"Standard domestic 15% (Box 7)",AND(LEN(D1425)=15,LEFT(D1425,1)="3",RIGHT(D1425,1)="3",ISNUMBER(--D1425)))),I1425,0))</f>
        <v/>
      </c>
      <c r="T1425" s="34">
        <f>IF(A1425="","",R1425-S1425)</f>
        <v/>
      </c>
      <c r="U1425" s="23">
        <f>IF(A1425="","",IF(O1425=0,"Outside audit periods; ","")&amp;IF(F1425="","No VAT category; ","")&amp;IF(ABS(Q1425)&gt;Setup!$B$10,"VAT ≠ 15% × net; ","")&amp;IF(AND(F1425="Standard domestic 15% (Box 7)",NOT(AND(LEN(D1425)=15,LEFT(D1425,1)="3",RIGHT(D1425,1)="3",ISNUMBER(--D1425)))),"Invalid/missing supplier VAT no; ","")&amp;IF(AND(L1425="Yes",K1425&lt;&gt;"Yes"),"VAT claimed without valid tax invoice; ","")&amp;IF(AND(L1425="Yes",ISNUMBER(SEARCH("blocked",G1425))),"Blocked input VAT claimed; ","")&amp;IF(AND(F1425="Import - VAT paid at customs (Box 8)",M1425=""),"Customs declaration no missing; ","")&amp;IF(AND(F1425="Import - Reverse charge (Box 9)",E1425="Saudi Arabia"),"RCM used for a local supplier; ","")&amp;IF(AND(L1425="Yes",NOT(OR(F1425="Standard domestic 15% (Box 7)",F1425="Import - VAT paid at customs (Box 8)",F1425="Import - Reverse charge (Box 9)"))),"VAT claimed on non-taxable category; ",""))</f>
        <v/>
      </c>
    </row>
    <row r="1426">
      <c r="A1426" s="17" t="n"/>
      <c r="B1426" s="14" t="n"/>
      <c r="C1426" s="14" t="n"/>
      <c r="D1426" s="16" t="n"/>
      <c r="E1426" s="14" t="n"/>
      <c r="F1426" s="14" t="n"/>
      <c r="G1426" s="14" t="n"/>
      <c r="H1426" s="19" t="n"/>
      <c r="I1426" s="19" t="n"/>
      <c r="J1426" s="34">
        <f>IF(A1426="","",H1426+I1426)</f>
        <v/>
      </c>
      <c r="K1426" s="14" t="n"/>
      <c r="L1426" s="14" t="n"/>
      <c r="M1426" s="14" t="n"/>
      <c r="N1426" s="14" t="n"/>
      <c r="O1426" s="20">
        <f>IF(A1426="","",SUMPRODUCT((A1426&gt;=Setup!$C$19:$C$30)*(A1426&lt;=Setup!$D$19:$D$30)*Setup!$A$19:$A$30))</f>
        <v/>
      </c>
      <c r="P1426" s="34">
        <f>IF(A1426="","",IF(OR(F1426="Standard domestic 15% (Box 7)",F1426="Import - VAT paid at customs (Box 8)",F1426="Import - Reverse charge (Box 9)"),ROUND(H1426*Setup!$B$9,2),0))</f>
        <v/>
      </c>
      <c r="Q1426" s="34">
        <f>IF(A1426="","",I1426-P1426)</f>
        <v/>
      </c>
      <c r="R1426" s="34">
        <f>IF(A1426="","",IF(L1426="Yes",I1426,0))</f>
        <v/>
      </c>
      <c r="S1426" s="34">
        <f>IF(A1426="","",IF(AND(L1426="Yes",K1426="Yes",NOT(ISNUMBER(SEARCH("blocked",G1426))),OR(F1426="Standard domestic 15% (Box 7)",F1426="Import - VAT paid at customs (Box 8)",F1426="Import - Reverse charge (Box 9)"),OR(F1426&lt;&gt;"Standard domestic 15% (Box 7)",AND(LEN(D1426)=15,LEFT(D1426,1)="3",RIGHT(D1426,1)="3",ISNUMBER(--D1426)))),I1426,0))</f>
        <v/>
      </c>
      <c r="T1426" s="34">
        <f>IF(A1426="","",R1426-S1426)</f>
        <v/>
      </c>
      <c r="U1426" s="23">
        <f>IF(A1426="","",IF(O1426=0,"Outside audit periods; ","")&amp;IF(F1426="","No VAT category; ","")&amp;IF(ABS(Q1426)&gt;Setup!$B$10,"VAT ≠ 15% × net; ","")&amp;IF(AND(F1426="Standard domestic 15% (Box 7)",NOT(AND(LEN(D1426)=15,LEFT(D1426,1)="3",RIGHT(D1426,1)="3",ISNUMBER(--D1426)))),"Invalid/missing supplier VAT no; ","")&amp;IF(AND(L1426="Yes",K1426&lt;&gt;"Yes"),"VAT claimed without valid tax invoice; ","")&amp;IF(AND(L1426="Yes",ISNUMBER(SEARCH("blocked",G1426))),"Blocked input VAT claimed; ","")&amp;IF(AND(F1426="Import - VAT paid at customs (Box 8)",M1426=""),"Customs declaration no missing; ","")&amp;IF(AND(F1426="Import - Reverse charge (Box 9)",E1426="Saudi Arabia"),"RCM used for a local supplier; ","")&amp;IF(AND(L1426="Yes",NOT(OR(F1426="Standard domestic 15% (Box 7)",F1426="Import - VAT paid at customs (Box 8)",F1426="Import - Reverse charge (Box 9)"))),"VAT claimed on non-taxable category; ",""))</f>
        <v/>
      </c>
    </row>
    <row r="1427">
      <c r="A1427" s="17" t="n"/>
      <c r="B1427" s="14" t="n"/>
      <c r="C1427" s="14" t="n"/>
      <c r="D1427" s="16" t="n"/>
      <c r="E1427" s="14" t="n"/>
      <c r="F1427" s="14" t="n"/>
      <c r="G1427" s="14" t="n"/>
      <c r="H1427" s="19" t="n"/>
      <c r="I1427" s="19" t="n"/>
      <c r="J1427" s="34">
        <f>IF(A1427="","",H1427+I1427)</f>
        <v/>
      </c>
      <c r="K1427" s="14" t="n"/>
      <c r="L1427" s="14" t="n"/>
      <c r="M1427" s="14" t="n"/>
      <c r="N1427" s="14" t="n"/>
      <c r="O1427" s="20">
        <f>IF(A1427="","",SUMPRODUCT((A1427&gt;=Setup!$C$19:$C$30)*(A1427&lt;=Setup!$D$19:$D$30)*Setup!$A$19:$A$30))</f>
        <v/>
      </c>
      <c r="P1427" s="34">
        <f>IF(A1427="","",IF(OR(F1427="Standard domestic 15% (Box 7)",F1427="Import - VAT paid at customs (Box 8)",F1427="Import - Reverse charge (Box 9)"),ROUND(H1427*Setup!$B$9,2),0))</f>
        <v/>
      </c>
      <c r="Q1427" s="34">
        <f>IF(A1427="","",I1427-P1427)</f>
        <v/>
      </c>
      <c r="R1427" s="34">
        <f>IF(A1427="","",IF(L1427="Yes",I1427,0))</f>
        <v/>
      </c>
      <c r="S1427" s="34">
        <f>IF(A1427="","",IF(AND(L1427="Yes",K1427="Yes",NOT(ISNUMBER(SEARCH("blocked",G1427))),OR(F1427="Standard domestic 15% (Box 7)",F1427="Import - VAT paid at customs (Box 8)",F1427="Import - Reverse charge (Box 9)"),OR(F1427&lt;&gt;"Standard domestic 15% (Box 7)",AND(LEN(D1427)=15,LEFT(D1427,1)="3",RIGHT(D1427,1)="3",ISNUMBER(--D1427)))),I1427,0))</f>
        <v/>
      </c>
      <c r="T1427" s="34">
        <f>IF(A1427="","",R1427-S1427)</f>
        <v/>
      </c>
      <c r="U1427" s="23">
        <f>IF(A1427="","",IF(O1427=0,"Outside audit periods; ","")&amp;IF(F1427="","No VAT category; ","")&amp;IF(ABS(Q1427)&gt;Setup!$B$10,"VAT ≠ 15% × net; ","")&amp;IF(AND(F1427="Standard domestic 15% (Box 7)",NOT(AND(LEN(D1427)=15,LEFT(D1427,1)="3",RIGHT(D1427,1)="3",ISNUMBER(--D1427)))),"Invalid/missing supplier VAT no; ","")&amp;IF(AND(L1427="Yes",K1427&lt;&gt;"Yes"),"VAT claimed without valid tax invoice; ","")&amp;IF(AND(L1427="Yes",ISNUMBER(SEARCH("blocked",G1427))),"Blocked input VAT claimed; ","")&amp;IF(AND(F1427="Import - VAT paid at customs (Box 8)",M1427=""),"Customs declaration no missing; ","")&amp;IF(AND(F1427="Import - Reverse charge (Box 9)",E1427="Saudi Arabia"),"RCM used for a local supplier; ","")&amp;IF(AND(L1427="Yes",NOT(OR(F1427="Standard domestic 15% (Box 7)",F1427="Import - VAT paid at customs (Box 8)",F1427="Import - Reverse charge (Box 9)"))),"VAT claimed on non-taxable category; ",""))</f>
        <v/>
      </c>
    </row>
    <row r="1428">
      <c r="A1428" s="17" t="n"/>
      <c r="B1428" s="14" t="n"/>
      <c r="C1428" s="14" t="n"/>
      <c r="D1428" s="16" t="n"/>
      <c r="E1428" s="14" t="n"/>
      <c r="F1428" s="14" t="n"/>
      <c r="G1428" s="14" t="n"/>
      <c r="H1428" s="19" t="n"/>
      <c r="I1428" s="19" t="n"/>
      <c r="J1428" s="34">
        <f>IF(A1428="","",H1428+I1428)</f>
        <v/>
      </c>
      <c r="K1428" s="14" t="n"/>
      <c r="L1428" s="14" t="n"/>
      <c r="M1428" s="14" t="n"/>
      <c r="N1428" s="14" t="n"/>
      <c r="O1428" s="20">
        <f>IF(A1428="","",SUMPRODUCT((A1428&gt;=Setup!$C$19:$C$30)*(A1428&lt;=Setup!$D$19:$D$30)*Setup!$A$19:$A$30))</f>
        <v/>
      </c>
      <c r="P1428" s="34">
        <f>IF(A1428="","",IF(OR(F1428="Standard domestic 15% (Box 7)",F1428="Import - VAT paid at customs (Box 8)",F1428="Import - Reverse charge (Box 9)"),ROUND(H1428*Setup!$B$9,2),0))</f>
        <v/>
      </c>
      <c r="Q1428" s="34">
        <f>IF(A1428="","",I1428-P1428)</f>
        <v/>
      </c>
      <c r="R1428" s="34">
        <f>IF(A1428="","",IF(L1428="Yes",I1428,0))</f>
        <v/>
      </c>
      <c r="S1428" s="34">
        <f>IF(A1428="","",IF(AND(L1428="Yes",K1428="Yes",NOT(ISNUMBER(SEARCH("blocked",G1428))),OR(F1428="Standard domestic 15% (Box 7)",F1428="Import - VAT paid at customs (Box 8)",F1428="Import - Reverse charge (Box 9)"),OR(F1428&lt;&gt;"Standard domestic 15% (Box 7)",AND(LEN(D1428)=15,LEFT(D1428,1)="3",RIGHT(D1428,1)="3",ISNUMBER(--D1428)))),I1428,0))</f>
        <v/>
      </c>
      <c r="T1428" s="34">
        <f>IF(A1428="","",R1428-S1428)</f>
        <v/>
      </c>
      <c r="U1428" s="23">
        <f>IF(A1428="","",IF(O1428=0,"Outside audit periods; ","")&amp;IF(F1428="","No VAT category; ","")&amp;IF(ABS(Q1428)&gt;Setup!$B$10,"VAT ≠ 15% × net; ","")&amp;IF(AND(F1428="Standard domestic 15% (Box 7)",NOT(AND(LEN(D1428)=15,LEFT(D1428,1)="3",RIGHT(D1428,1)="3",ISNUMBER(--D1428)))),"Invalid/missing supplier VAT no; ","")&amp;IF(AND(L1428="Yes",K1428&lt;&gt;"Yes"),"VAT claimed without valid tax invoice; ","")&amp;IF(AND(L1428="Yes",ISNUMBER(SEARCH("blocked",G1428))),"Blocked input VAT claimed; ","")&amp;IF(AND(F1428="Import - VAT paid at customs (Box 8)",M1428=""),"Customs declaration no missing; ","")&amp;IF(AND(F1428="Import - Reverse charge (Box 9)",E1428="Saudi Arabia"),"RCM used for a local supplier; ","")&amp;IF(AND(L1428="Yes",NOT(OR(F1428="Standard domestic 15% (Box 7)",F1428="Import - VAT paid at customs (Box 8)",F1428="Import - Reverse charge (Box 9)"))),"VAT claimed on non-taxable category; ",""))</f>
        <v/>
      </c>
    </row>
    <row r="1429">
      <c r="A1429" s="17" t="n"/>
      <c r="B1429" s="14" t="n"/>
      <c r="C1429" s="14" t="n"/>
      <c r="D1429" s="16" t="n"/>
      <c r="E1429" s="14" t="n"/>
      <c r="F1429" s="14" t="n"/>
      <c r="G1429" s="14" t="n"/>
      <c r="H1429" s="19" t="n"/>
      <c r="I1429" s="19" t="n"/>
      <c r="J1429" s="34">
        <f>IF(A1429="","",H1429+I1429)</f>
        <v/>
      </c>
      <c r="K1429" s="14" t="n"/>
      <c r="L1429" s="14" t="n"/>
      <c r="M1429" s="14" t="n"/>
      <c r="N1429" s="14" t="n"/>
      <c r="O1429" s="20">
        <f>IF(A1429="","",SUMPRODUCT((A1429&gt;=Setup!$C$19:$C$30)*(A1429&lt;=Setup!$D$19:$D$30)*Setup!$A$19:$A$30))</f>
        <v/>
      </c>
      <c r="P1429" s="34">
        <f>IF(A1429="","",IF(OR(F1429="Standard domestic 15% (Box 7)",F1429="Import - VAT paid at customs (Box 8)",F1429="Import - Reverse charge (Box 9)"),ROUND(H1429*Setup!$B$9,2),0))</f>
        <v/>
      </c>
      <c r="Q1429" s="34">
        <f>IF(A1429="","",I1429-P1429)</f>
        <v/>
      </c>
      <c r="R1429" s="34">
        <f>IF(A1429="","",IF(L1429="Yes",I1429,0))</f>
        <v/>
      </c>
      <c r="S1429" s="34">
        <f>IF(A1429="","",IF(AND(L1429="Yes",K1429="Yes",NOT(ISNUMBER(SEARCH("blocked",G1429))),OR(F1429="Standard domestic 15% (Box 7)",F1429="Import - VAT paid at customs (Box 8)",F1429="Import - Reverse charge (Box 9)"),OR(F1429&lt;&gt;"Standard domestic 15% (Box 7)",AND(LEN(D1429)=15,LEFT(D1429,1)="3",RIGHT(D1429,1)="3",ISNUMBER(--D1429)))),I1429,0))</f>
        <v/>
      </c>
      <c r="T1429" s="34">
        <f>IF(A1429="","",R1429-S1429)</f>
        <v/>
      </c>
      <c r="U1429" s="23">
        <f>IF(A1429="","",IF(O1429=0,"Outside audit periods; ","")&amp;IF(F1429="","No VAT category; ","")&amp;IF(ABS(Q1429)&gt;Setup!$B$10,"VAT ≠ 15% × net; ","")&amp;IF(AND(F1429="Standard domestic 15% (Box 7)",NOT(AND(LEN(D1429)=15,LEFT(D1429,1)="3",RIGHT(D1429,1)="3",ISNUMBER(--D1429)))),"Invalid/missing supplier VAT no; ","")&amp;IF(AND(L1429="Yes",K1429&lt;&gt;"Yes"),"VAT claimed without valid tax invoice; ","")&amp;IF(AND(L1429="Yes",ISNUMBER(SEARCH("blocked",G1429))),"Blocked input VAT claimed; ","")&amp;IF(AND(F1429="Import - VAT paid at customs (Box 8)",M1429=""),"Customs declaration no missing; ","")&amp;IF(AND(F1429="Import - Reverse charge (Box 9)",E1429="Saudi Arabia"),"RCM used for a local supplier; ","")&amp;IF(AND(L1429="Yes",NOT(OR(F1429="Standard domestic 15% (Box 7)",F1429="Import - VAT paid at customs (Box 8)",F1429="Import - Reverse charge (Box 9)"))),"VAT claimed on non-taxable category; ",""))</f>
        <v/>
      </c>
    </row>
    <row r="1430">
      <c r="A1430" s="17" t="n"/>
      <c r="B1430" s="14" t="n"/>
      <c r="C1430" s="14" t="n"/>
      <c r="D1430" s="16" t="n"/>
      <c r="E1430" s="14" t="n"/>
      <c r="F1430" s="14" t="n"/>
      <c r="G1430" s="14" t="n"/>
      <c r="H1430" s="19" t="n"/>
      <c r="I1430" s="19" t="n"/>
      <c r="J1430" s="34">
        <f>IF(A1430="","",H1430+I1430)</f>
        <v/>
      </c>
      <c r="K1430" s="14" t="n"/>
      <c r="L1430" s="14" t="n"/>
      <c r="M1430" s="14" t="n"/>
      <c r="N1430" s="14" t="n"/>
      <c r="O1430" s="20">
        <f>IF(A1430="","",SUMPRODUCT((A1430&gt;=Setup!$C$19:$C$30)*(A1430&lt;=Setup!$D$19:$D$30)*Setup!$A$19:$A$30))</f>
        <v/>
      </c>
      <c r="P1430" s="34">
        <f>IF(A1430="","",IF(OR(F1430="Standard domestic 15% (Box 7)",F1430="Import - VAT paid at customs (Box 8)",F1430="Import - Reverse charge (Box 9)"),ROUND(H1430*Setup!$B$9,2),0))</f>
        <v/>
      </c>
      <c r="Q1430" s="34">
        <f>IF(A1430="","",I1430-P1430)</f>
        <v/>
      </c>
      <c r="R1430" s="34">
        <f>IF(A1430="","",IF(L1430="Yes",I1430,0))</f>
        <v/>
      </c>
      <c r="S1430" s="34">
        <f>IF(A1430="","",IF(AND(L1430="Yes",K1430="Yes",NOT(ISNUMBER(SEARCH("blocked",G1430))),OR(F1430="Standard domestic 15% (Box 7)",F1430="Import - VAT paid at customs (Box 8)",F1430="Import - Reverse charge (Box 9)"),OR(F1430&lt;&gt;"Standard domestic 15% (Box 7)",AND(LEN(D1430)=15,LEFT(D1430,1)="3",RIGHT(D1430,1)="3",ISNUMBER(--D1430)))),I1430,0))</f>
        <v/>
      </c>
      <c r="T1430" s="34">
        <f>IF(A1430="","",R1430-S1430)</f>
        <v/>
      </c>
      <c r="U1430" s="23">
        <f>IF(A1430="","",IF(O1430=0,"Outside audit periods; ","")&amp;IF(F1430="","No VAT category; ","")&amp;IF(ABS(Q1430)&gt;Setup!$B$10,"VAT ≠ 15% × net; ","")&amp;IF(AND(F1430="Standard domestic 15% (Box 7)",NOT(AND(LEN(D1430)=15,LEFT(D1430,1)="3",RIGHT(D1430,1)="3",ISNUMBER(--D1430)))),"Invalid/missing supplier VAT no; ","")&amp;IF(AND(L1430="Yes",K1430&lt;&gt;"Yes"),"VAT claimed without valid tax invoice; ","")&amp;IF(AND(L1430="Yes",ISNUMBER(SEARCH("blocked",G1430))),"Blocked input VAT claimed; ","")&amp;IF(AND(F1430="Import - VAT paid at customs (Box 8)",M1430=""),"Customs declaration no missing; ","")&amp;IF(AND(F1430="Import - Reverse charge (Box 9)",E1430="Saudi Arabia"),"RCM used for a local supplier; ","")&amp;IF(AND(L1430="Yes",NOT(OR(F1430="Standard domestic 15% (Box 7)",F1430="Import - VAT paid at customs (Box 8)",F1430="Import - Reverse charge (Box 9)"))),"VAT claimed on non-taxable category; ",""))</f>
        <v/>
      </c>
    </row>
    <row r="1431">
      <c r="A1431" s="17" t="n"/>
      <c r="B1431" s="14" t="n"/>
      <c r="C1431" s="14" t="n"/>
      <c r="D1431" s="16" t="n"/>
      <c r="E1431" s="14" t="n"/>
      <c r="F1431" s="14" t="n"/>
      <c r="G1431" s="14" t="n"/>
      <c r="H1431" s="19" t="n"/>
      <c r="I1431" s="19" t="n"/>
      <c r="J1431" s="34">
        <f>IF(A1431="","",H1431+I1431)</f>
        <v/>
      </c>
      <c r="K1431" s="14" t="n"/>
      <c r="L1431" s="14" t="n"/>
      <c r="M1431" s="14" t="n"/>
      <c r="N1431" s="14" t="n"/>
      <c r="O1431" s="20">
        <f>IF(A1431="","",SUMPRODUCT((A1431&gt;=Setup!$C$19:$C$30)*(A1431&lt;=Setup!$D$19:$D$30)*Setup!$A$19:$A$30))</f>
        <v/>
      </c>
      <c r="P1431" s="34">
        <f>IF(A1431="","",IF(OR(F1431="Standard domestic 15% (Box 7)",F1431="Import - VAT paid at customs (Box 8)",F1431="Import - Reverse charge (Box 9)"),ROUND(H1431*Setup!$B$9,2),0))</f>
        <v/>
      </c>
      <c r="Q1431" s="34">
        <f>IF(A1431="","",I1431-P1431)</f>
        <v/>
      </c>
      <c r="R1431" s="34">
        <f>IF(A1431="","",IF(L1431="Yes",I1431,0))</f>
        <v/>
      </c>
      <c r="S1431" s="34">
        <f>IF(A1431="","",IF(AND(L1431="Yes",K1431="Yes",NOT(ISNUMBER(SEARCH("blocked",G1431))),OR(F1431="Standard domestic 15% (Box 7)",F1431="Import - VAT paid at customs (Box 8)",F1431="Import - Reverse charge (Box 9)"),OR(F1431&lt;&gt;"Standard domestic 15% (Box 7)",AND(LEN(D1431)=15,LEFT(D1431,1)="3",RIGHT(D1431,1)="3",ISNUMBER(--D1431)))),I1431,0))</f>
        <v/>
      </c>
      <c r="T1431" s="34">
        <f>IF(A1431="","",R1431-S1431)</f>
        <v/>
      </c>
      <c r="U1431" s="23">
        <f>IF(A1431="","",IF(O1431=0,"Outside audit periods; ","")&amp;IF(F1431="","No VAT category; ","")&amp;IF(ABS(Q1431)&gt;Setup!$B$10,"VAT ≠ 15% × net; ","")&amp;IF(AND(F1431="Standard domestic 15% (Box 7)",NOT(AND(LEN(D1431)=15,LEFT(D1431,1)="3",RIGHT(D1431,1)="3",ISNUMBER(--D1431)))),"Invalid/missing supplier VAT no; ","")&amp;IF(AND(L1431="Yes",K1431&lt;&gt;"Yes"),"VAT claimed without valid tax invoice; ","")&amp;IF(AND(L1431="Yes",ISNUMBER(SEARCH("blocked",G1431))),"Blocked input VAT claimed; ","")&amp;IF(AND(F1431="Import - VAT paid at customs (Box 8)",M1431=""),"Customs declaration no missing; ","")&amp;IF(AND(F1431="Import - Reverse charge (Box 9)",E1431="Saudi Arabia"),"RCM used for a local supplier; ","")&amp;IF(AND(L1431="Yes",NOT(OR(F1431="Standard domestic 15% (Box 7)",F1431="Import - VAT paid at customs (Box 8)",F1431="Import - Reverse charge (Box 9)"))),"VAT claimed on non-taxable category; ",""))</f>
        <v/>
      </c>
    </row>
    <row r="1432">
      <c r="A1432" s="17" t="n"/>
      <c r="B1432" s="14" t="n"/>
      <c r="C1432" s="14" t="n"/>
      <c r="D1432" s="16" t="n"/>
      <c r="E1432" s="14" t="n"/>
      <c r="F1432" s="14" t="n"/>
      <c r="G1432" s="14" t="n"/>
      <c r="H1432" s="19" t="n"/>
      <c r="I1432" s="19" t="n"/>
      <c r="J1432" s="34">
        <f>IF(A1432="","",H1432+I1432)</f>
        <v/>
      </c>
      <c r="K1432" s="14" t="n"/>
      <c r="L1432" s="14" t="n"/>
      <c r="M1432" s="14" t="n"/>
      <c r="N1432" s="14" t="n"/>
      <c r="O1432" s="20">
        <f>IF(A1432="","",SUMPRODUCT((A1432&gt;=Setup!$C$19:$C$30)*(A1432&lt;=Setup!$D$19:$D$30)*Setup!$A$19:$A$30))</f>
        <v/>
      </c>
      <c r="P1432" s="34">
        <f>IF(A1432="","",IF(OR(F1432="Standard domestic 15% (Box 7)",F1432="Import - VAT paid at customs (Box 8)",F1432="Import - Reverse charge (Box 9)"),ROUND(H1432*Setup!$B$9,2),0))</f>
        <v/>
      </c>
      <c r="Q1432" s="34">
        <f>IF(A1432="","",I1432-P1432)</f>
        <v/>
      </c>
      <c r="R1432" s="34">
        <f>IF(A1432="","",IF(L1432="Yes",I1432,0))</f>
        <v/>
      </c>
      <c r="S1432" s="34">
        <f>IF(A1432="","",IF(AND(L1432="Yes",K1432="Yes",NOT(ISNUMBER(SEARCH("blocked",G1432))),OR(F1432="Standard domestic 15% (Box 7)",F1432="Import - VAT paid at customs (Box 8)",F1432="Import - Reverse charge (Box 9)"),OR(F1432&lt;&gt;"Standard domestic 15% (Box 7)",AND(LEN(D1432)=15,LEFT(D1432,1)="3",RIGHT(D1432,1)="3",ISNUMBER(--D1432)))),I1432,0))</f>
        <v/>
      </c>
      <c r="T1432" s="34">
        <f>IF(A1432="","",R1432-S1432)</f>
        <v/>
      </c>
      <c r="U1432" s="23">
        <f>IF(A1432="","",IF(O1432=0,"Outside audit periods; ","")&amp;IF(F1432="","No VAT category; ","")&amp;IF(ABS(Q1432)&gt;Setup!$B$10,"VAT ≠ 15% × net; ","")&amp;IF(AND(F1432="Standard domestic 15% (Box 7)",NOT(AND(LEN(D1432)=15,LEFT(D1432,1)="3",RIGHT(D1432,1)="3",ISNUMBER(--D1432)))),"Invalid/missing supplier VAT no; ","")&amp;IF(AND(L1432="Yes",K1432&lt;&gt;"Yes"),"VAT claimed without valid tax invoice; ","")&amp;IF(AND(L1432="Yes",ISNUMBER(SEARCH("blocked",G1432))),"Blocked input VAT claimed; ","")&amp;IF(AND(F1432="Import - VAT paid at customs (Box 8)",M1432=""),"Customs declaration no missing; ","")&amp;IF(AND(F1432="Import - Reverse charge (Box 9)",E1432="Saudi Arabia"),"RCM used for a local supplier; ","")&amp;IF(AND(L1432="Yes",NOT(OR(F1432="Standard domestic 15% (Box 7)",F1432="Import - VAT paid at customs (Box 8)",F1432="Import - Reverse charge (Box 9)"))),"VAT claimed on non-taxable category; ",""))</f>
        <v/>
      </c>
    </row>
    <row r="1433">
      <c r="A1433" s="17" t="n"/>
      <c r="B1433" s="14" t="n"/>
      <c r="C1433" s="14" t="n"/>
      <c r="D1433" s="16" t="n"/>
      <c r="E1433" s="14" t="n"/>
      <c r="F1433" s="14" t="n"/>
      <c r="G1433" s="14" t="n"/>
      <c r="H1433" s="19" t="n"/>
      <c r="I1433" s="19" t="n"/>
      <c r="J1433" s="34">
        <f>IF(A1433="","",H1433+I1433)</f>
        <v/>
      </c>
      <c r="K1433" s="14" t="n"/>
      <c r="L1433" s="14" t="n"/>
      <c r="M1433" s="14" t="n"/>
      <c r="N1433" s="14" t="n"/>
      <c r="O1433" s="20">
        <f>IF(A1433="","",SUMPRODUCT((A1433&gt;=Setup!$C$19:$C$30)*(A1433&lt;=Setup!$D$19:$D$30)*Setup!$A$19:$A$30))</f>
        <v/>
      </c>
      <c r="P1433" s="34">
        <f>IF(A1433="","",IF(OR(F1433="Standard domestic 15% (Box 7)",F1433="Import - VAT paid at customs (Box 8)",F1433="Import - Reverse charge (Box 9)"),ROUND(H1433*Setup!$B$9,2),0))</f>
        <v/>
      </c>
      <c r="Q1433" s="34">
        <f>IF(A1433="","",I1433-P1433)</f>
        <v/>
      </c>
      <c r="R1433" s="34">
        <f>IF(A1433="","",IF(L1433="Yes",I1433,0))</f>
        <v/>
      </c>
      <c r="S1433" s="34">
        <f>IF(A1433="","",IF(AND(L1433="Yes",K1433="Yes",NOT(ISNUMBER(SEARCH("blocked",G1433))),OR(F1433="Standard domestic 15% (Box 7)",F1433="Import - VAT paid at customs (Box 8)",F1433="Import - Reverse charge (Box 9)"),OR(F1433&lt;&gt;"Standard domestic 15% (Box 7)",AND(LEN(D1433)=15,LEFT(D1433,1)="3",RIGHT(D1433,1)="3",ISNUMBER(--D1433)))),I1433,0))</f>
        <v/>
      </c>
      <c r="T1433" s="34">
        <f>IF(A1433="","",R1433-S1433)</f>
        <v/>
      </c>
      <c r="U1433" s="23">
        <f>IF(A1433="","",IF(O1433=0,"Outside audit periods; ","")&amp;IF(F1433="","No VAT category; ","")&amp;IF(ABS(Q1433)&gt;Setup!$B$10,"VAT ≠ 15% × net; ","")&amp;IF(AND(F1433="Standard domestic 15% (Box 7)",NOT(AND(LEN(D1433)=15,LEFT(D1433,1)="3",RIGHT(D1433,1)="3",ISNUMBER(--D1433)))),"Invalid/missing supplier VAT no; ","")&amp;IF(AND(L1433="Yes",K1433&lt;&gt;"Yes"),"VAT claimed without valid tax invoice; ","")&amp;IF(AND(L1433="Yes",ISNUMBER(SEARCH("blocked",G1433))),"Blocked input VAT claimed; ","")&amp;IF(AND(F1433="Import - VAT paid at customs (Box 8)",M1433=""),"Customs declaration no missing; ","")&amp;IF(AND(F1433="Import - Reverse charge (Box 9)",E1433="Saudi Arabia"),"RCM used for a local supplier; ","")&amp;IF(AND(L1433="Yes",NOT(OR(F1433="Standard domestic 15% (Box 7)",F1433="Import - VAT paid at customs (Box 8)",F1433="Import - Reverse charge (Box 9)"))),"VAT claimed on non-taxable category; ",""))</f>
        <v/>
      </c>
    </row>
    <row r="1434">
      <c r="A1434" s="17" t="n"/>
      <c r="B1434" s="14" t="n"/>
      <c r="C1434" s="14" t="n"/>
      <c r="D1434" s="16" t="n"/>
      <c r="E1434" s="14" t="n"/>
      <c r="F1434" s="14" t="n"/>
      <c r="G1434" s="14" t="n"/>
      <c r="H1434" s="19" t="n"/>
      <c r="I1434" s="19" t="n"/>
      <c r="J1434" s="34">
        <f>IF(A1434="","",H1434+I1434)</f>
        <v/>
      </c>
      <c r="K1434" s="14" t="n"/>
      <c r="L1434" s="14" t="n"/>
      <c r="M1434" s="14" t="n"/>
      <c r="N1434" s="14" t="n"/>
      <c r="O1434" s="20">
        <f>IF(A1434="","",SUMPRODUCT((A1434&gt;=Setup!$C$19:$C$30)*(A1434&lt;=Setup!$D$19:$D$30)*Setup!$A$19:$A$30))</f>
        <v/>
      </c>
      <c r="P1434" s="34">
        <f>IF(A1434="","",IF(OR(F1434="Standard domestic 15% (Box 7)",F1434="Import - VAT paid at customs (Box 8)",F1434="Import - Reverse charge (Box 9)"),ROUND(H1434*Setup!$B$9,2),0))</f>
        <v/>
      </c>
      <c r="Q1434" s="34">
        <f>IF(A1434="","",I1434-P1434)</f>
        <v/>
      </c>
      <c r="R1434" s="34">
        <f>IF(A1434="","",IF(L1434="Yes",I1434,0))</f>
        <v/>
      </c>
      <c r="S1434" s="34">
        <f>IF(A1434="","",IF(AND(L1434="Yes",K1434="Yes",NOT(ISNUMBER(SEARCH("blocked",G1434))),OR(F1434="Standard domestic 15% (Box 7)",F1434="Import - VAT paid at customs (Box 8)",F1434="Import - Reverse charge (Box 9)"),OR(F1434&lt;&gt;"Standard domestic 15% (Box 7)",AND(LEN(D1434)=15,LEFT(D1434,1)="3",RIGHT(D1434,1)="3",ISNUMBER(--D1434)))),I1434,0))</f>
        <v/>
      </c>
      <c r="T1434" s="34">
        <f>IF(A1434="","",R1434-S1434)</f>
        <v/>
      </c>
      <c r="U1434" s="23">
        <f>IF(A1434="","",IF(O1434=0,"Outside audit periods; ","")&amp;IF(F1434="","No VAT category; ","")&amp;IF(ABS(Q1434)&gt;Setup!$B$10,"VAT ≠ 15% × net; ","")&amp;IF(AND(F1434="Standard domestic 15% (Box 7)",NOT(AND(LEN(D1434)=15,LEFT(D1434,1)="3",RIGHT(D1434,1)="3",ISNUMBER(--D1434)))),"Invalid/missing supplier VAT no; ","")&amp;IF(AND(L1434="Yes",K1434&lt;&gt;"Yes"),"VAT claimed without valid tax invoice; ","")&amp;IF(AND(L1434="Yes",ISNUMBER(SEARCH("blocked",G1434))),"Blocked input VAT claimed; ","")&amp;IF(AND(F1434="Import - VAT paid at customs (Box 8)",M1434=""),"Customs declaration no missing; ","")&amp;IF(AND(F1434="Import - Reverse charge (Box 9)",E1434="Saudi Arabia"),"RCM used for a local supplier; ","")&amp;IF(AND(L1434="Yes",NOT(OR(F1434="Standard domestic 15% (Box 7)",F1434="Import - VAT paid at customs (Box 8)",F1434="Import - Reverse charge (Box 9)"))),"VAT claimed on non-taxable category; ",""))</f>
        <v/>
      </c>
    </row>
    <row r="1435">
      <c r="A1435" s="17" t="n"/>
      <c r="B1435" s="14" t="n"/>
      <c r="C1435" s="14" t="n"/>
      <c r="D1435" s="16" t="n"/>
      <c r="E1435" s="14" t="n"/>
      <c r="F1435" s="14" t="n"/>
      <c r="G1435" s="14" t="n"/>
      <c r="H1435" s="19" t="n"/>
      <c r="I1435" s="19" t="n"/>
      <c r="J1435" s="34">
        <f>IF(A1435="","",H1435+I1435)</f>
        <v/>
      </c>
      <c r="K1435" s="14" t="n"/>
      <c r="L1435" s="14" t="n"/>
      <c r="M1435" s="14" t="n"/>
      <c r="N1435" s="14" t="n"/>
      <c r="O1435" s="20">
        <f>IF(A1435="","",SUMPRODUCT((A1435&gt;=Setup!$C$19:$C$30)*(A1435&lt;=Setup!$D$19:$D$30)*Setup!$A$19:$A$30))</f>
        <v/>
      </c>
      <c r="P1435" s="34">
        <f>IF(A1435="","",IF(OR(F1435="Standard domestic 15% (Box 7)",F1435="Import - VAT paid at customs (Box 8)",F1435="Import - Reverse charge (Box 9)"),ROUND(H1435*Setup!$B$9,2),0))</f>
        <v/>
      </c>
      <c r="Q1435" s="34">
        <f>IF(A1435="","",I1435-P1435)</f>
        <v/>
      </c>
      <c r="R1435" s="34">
        <f>IF(A1435="","",IF(L1435="Yes",I1435,0))</f>
        <v/>
      </c>
      <c r="S1435" s="34">
        <f>IF(A1435="","",IF(AND(L1435="Yes",K1435="Yes",NOT(ISNUMBER(SEARCH("blocked",G1435))),OR(F1435="Standard domestic 15% (Box 7)",F1435="Import - VAT paid at customs (Box 8)",F1435="Import - Reverse charge (Box 9)"),OR(F1435&lt;&gt;"Standard domestic 15% (Box 7)",AND(LEN(D1435)=15,LEFT(D1435,1)="3",RIGHT(D1435,1)="3",ISNUMBER(--D1435)))),I1435,0))</f>
        <v/>
      </c>
      <c r="T1435" s="34">
        <f>IF(A1435="","",R1435-S1435)</f>
        <v/>
      </c>
      <c r="U1435" s="23">
        <f>IF(A1435="","",IF(O1435=0,"Outside audit periods; ","")&amp;IF(F1435="","No VAT category; ","")&amp;IF(ABS(Q1435)&gt;Setup!$B$10,"VAT ≠ 15% × net; ","")&amp;IF(AND(F1435="Standard domestic 15% (Box 7)",NOT(AND(LEN(D1435)=15,LEFT(D1435,1)="3",RIGHT(D1435,1)="3",ISNUMBER(--D1435)))),"Invalid/missing supplier VAT no; ","")&amp;IF(AND(L1435="Yes",K1435&lt;&gt;"Yes"),"VAT claimed without valid tax invoice; ","")&amp;IF(AND(L1435="Yes",ISNUMBER(SEARCH("blocked",G1435))),"Blocked input VAT claimed; ","")&amp;IF(AND(F1435="Import - VAT paid at customs (Box 8)",M1435=""),"Customs declaration no missing; ","")&amp;IF(AND(F1435="Import - Reverse charge (Box 9)",E1435="Saudi Arabia"),"RCM used for a local supplier; ","")&amp;IF(AND(L1435="Yes",NOT(OR(F1435="Standard domestic 15% (Box 7)",F1435="Import - VAT paid at customs (Box 8)",F1435="Import - Reverse charge (Box 9)"))),"VAT claimed on non-taxable category; ",""))</f>
        <v/>
      </c>
    </row>
    <row r="1436">
      <c r="A1436" s="17" t="n"/>
      <c r="B1436" s="14" t="n"/>
      <c r="C1436" s="14" t="n"/>
      <c r="D1436" s="16" t="n"/>
      <c r="E1436" s="14" t="n"/>
      <c r="F1436" s="14" t="n"/>
      <c r="G1436" s="14" t="n"/>
      <c r="H1436" s="19" t="n"/>
      <c r="I1436" s="19" t="n"/>
      <c r="J1436" s="34">
        <f>IF(A1436="","",H1436+I1436)</f>
        <v/>
      </c>
      <c r="K1436" s="14" t="n"/>
      <c r="L1436" s="14" t="n"/>
      <c r="M1436" s="14" t="n"/>
      <c r="N1436" s="14" t="n"/>
      <c r="O1436" s="20">
        <f>IF(A1436="","",SUMPRODUCT((A1436&gt;=Setup!$C$19:$C$30)*(A1436&lt;=Setup!$D$19:$D$30)*Setup!$A$19:$A$30))</f>
        <v/>
      </c>
      <c r="P1436" s="34">
        <f>IF(A1436="","",IF(OR(F1436="Standard domestic 15% (Box 7)",F1436="Import - VAT paid at customs (Box 8)",F1436="Import - Reverse charge (Box 9)"),ROUND(H1436*Setup!$B$9,2),0))</f>
        <v/>
      </c>
      <c r="Q1436" s="34">
        <f>IF(A1436="","",I1436-P1436)</f>
        <v/>
      </c>
      <c r="R1436" s="34">
        <f>IF(A1436="","",IF(L1436="Yes",I1436,0))</f>
        <v/>
      </c>
      <c r="S1436" s="34">
        <f>IF(A1436="","",IF(AND(L1436="Yes",K1436="Yes",NOT(ISNUMBER(SEARCH("blocked",G1436))),OR(F1436="Standard domestic 15% (Box 7)",F1436="Import - VAT paid at customs (Box 8)",F1436="Import - Reverse charge (Box 9)"),OR(F1436&lt;&gt;"Standard domestic 15% (Box 7)",AND(LEN(D1436)=15,LEFT(D1436,1)="3",RIGHT(D1436,1)="3",ISNUMBER(--D1436)))),I1436,0))</f>
        <v/>
      </c>
      <c r="T1436" s="34">
        <f>IF(A1436="","",R1436-S1436)</f>
        <v/>
      </c>
      <c r="U1436" s="23">
        <f>IF(A1436="","",IF(O1436=0,"Outside audit periods; ","")&amp;IF(F1436="","No VAT category; ","")&amp;IF(ABS(Q1436)&gt;Setup!$B$10,"VAT ≠ 15% × net; ","")&amp;IF(AND(F1436="Standard domestic 15% (Box 7)",NOT(AND(LEN(D1436)=15,LEFT(D1436,1)="3",RIGHT(D1436,1)="3",ISNUMBER(--D1436)))),"Invalid/missing supplier VAT no; ","")&amp;IF(AND(L1436="Yes",K1436&lt;&gt;"Yes"),"VAT claimed without valid tax invoice; ","")&amp;IF(AND(L1436="Yes",ISNUMBER(SEARCH("blocked",G1436))),"Blocked input VAT claimed; ","")&amp;IF(AND(F1436="Import - VAT paid at customs (Box 8)",M1436=""),"Customs declaration no missing; ","")&amp;IF(AND(F1436="Import - Reverse charge (Box 9)",E1436="Saudi Arabia"),"RCM used for a local supplier; ","")&amp;IF(AND(L1436="Yes",NOT(OR(F1436="Standard domestic 15% (Box 7)",F1436="Import - VAT paid at customs (Box 8)",F1436="Import - Reverse charge (Box 9)"))),"VAT claimed on non-taxable category; ",""))</f>
        <v/>
      </c>
    </row>
    <row r="1437">
      <c r="A1437" s="17" t="n"/>
      <c r="B1437" s="14" t="n"/>
      <c r="C1437" s="14" t="n"/>
      <c r="D1437" s="16" t="n"/>
      <c r="E1437" s="14" t="n"/>
      <c r="F1437" s="14" t="n"/>
      <c r="G1437" s="14" t="n"/>
      <c r="H1437" s="19" t="n"/>
      <c r="I1437" s="19" t="n"/>
      <c r="J1437" s="34">
        <f>IF(A1437="","",H1437+I1437)</f>
        <v/>
      </c>
      <c r="K1437" s="14" t="n"/>
      <c r="L1437" s="14" t="n"/>
      <c r="M1437" s="14" t="n"/>
      <c r="N1437" s="14" t="n"/>
      <c r="O1437" s="20">
        <f>IF(A1437="","",SUMPRODUCT((A1437&gt;=Setup!$C$19:$C$30)*(A1437&lt;=Setup!$D$19:$D$30)*Setup!$A$19:$A$30))</f>
        <v/>
      </c>
      <c r="P1437" s="34">
        <f>IF(A1437="","",IF(OR(F1437="Standard domestic 15% (Box 7)",F1437="Import - VAT paid at customs (Box 8)",F1437="Import - Reverse charge (Box 9)"),ROUND(H1437*Setup!$B$9,2),0))</f>
        <v/>
      </c>
      <c r="Q1437" s="34">
        <f>IF(A1437="","",I1437-P1437)</f>
        <v/>
      </c>
      <c r="R1437" s="34">
        <f>IF(A1437="","",IF(L1437="Yes",I1437,0))</f>
        <v/>
      </c>
      <c r="S1437" s="34">
        <f>IF(A1437="","",IF(AND(L1437="Yes",K1437="Yes",NOT(ISNUMBER(SEARCH("blocked",G1437))),OR(F1437="Standard domestic 15% (Box 7)",F1437="Import - VAT paid at customs (Box 8)",F1437="Import - Reverse charge (Box 9)"),OR(F1437&lt;&gt;"Standard domestic 15% (Box 7)",AND(LEN(D1437)=15,LEFT(D1437,1)="3",RIGHT(D1437,1)="3",ISNUMBER(--D1437)))),I1437,0))</f>
        <v/>
      </c>
      <c r="T1437" s="34">
        <f>IF(A1437="","",R1437-S1437)</f>
        <v/>
      </c>
      <c r="U1437" s="23">
        <f>IF(A1437="","",IF(O1437=0,"Outside audit periods; ","")&amp;IF(F1437="","No VAT category; ","")&amp;IF(ABS(Q1437)&gt;Setup!$B$10,"VAT ≠ 15% × net; ","")&amp;IF(AND(F1437="Standard domestic 15% (Box 7)",NOT(AND(LEN(D1437)=15,LEFT(D1437,1)="3",RIGHT(D1437,1)="3",ISNUMBER(--D1437)))),"Invalid/missing supplier VAT no; ","")&amp;IF(AND(L1437="Yes",K1437&lt;&gt;"Yes"),"VAT claimed without valid tax invoice; ","")&amp;IF(AND(L1437="Yes",ISNUMBER(SEARCH("blocked",G1437))),"Blocked input VAT claimed; ","")&amp;IF(AND(F1437="Import - VAT paid at customs (Box 8)",M1437=""),"Customs declaration no missing; ","")&amp;IF(AND(F1437="Import - Reverse charge (Box 9)",E1437="Saudi Arabia"),"RCM used for a local supplier; ","")&amp;IF(AND(L1437="Yes",NOT(OR(F1437="Standard domestic 15% (Box 7)",F1437="Import - VAT paid at customs (Box 8)",F1437="Import - Reverse charge (Box 9)"))),"VAT claimed on non-taxable category; ",""))</f>
        <v/>
      </c>
    </row>
    <row r="1438">
      <c r="A1438" s="17" t="n"/>
      <c r="B1438" s="14" t="n"/>
      <c r="C1438" s="14" t="n"/>
      <c r="D1438" s="16" t="n"/>
      <c r="E1438" s="14" t="n"/>
      <c r="F1438" s="14" t="n"/>
      <c r="G1438" s="14" t="n"/>
      <c r="H1438" s="19" t="n"/>
      <c r="I1438" s="19" t="n"/>
      <c r="J1438" s="34">
        <f>IF(A1438="","",H1438+I1438)</f>
        <v/>
      </c>
      <c r="K1438" s="14" t="n"/>
      <c r="L1438" s="14" t="n"/>
      <c r="M1438" s="14" t="n"/>
      <c r="N1438" s="14" t="n"/>
      <c r="O1438" s="20">
        <f>IF(A1438="","",SUMPRODUCT((A1438&gt;=Setup!$C$19:$C$30)*(A1438&lt;=Setup!$D$19:$D$30)*Setup!$A$19:$A$30))</f>
        <v/>
      </c>
      <c r="P1438" s="34">
        <f>IF(A1438="","",IF(OR(F1438="Standard domestic 15% (Box 7)",F1438="Import - VAT paid at customs (Box 8)",F1438="Import - Reverse charge (Box 9)"),ROUND(H1438*Setup!$B$9,2),0))</f>
        <v/>
      </c>
      <c r="Q1438" s="34">
        <f>IF(A1438="","",I1438-P1438)</f>
        <v/>
      </c>
      <c r="R1438" s="34">
        <f>IF(A1438="","",IF(L1438="Yes",I1438,0))</f>
        <v/>
      </c>
      <c r="S1438" s="34">
        <f>IF(A1438="","",IF(AND(L1438="Yes",K1438="Yes",NOT(ISNUMBER(SEARCH("blocked",G1438))),OR(F1438="Standard domestic 15% (Box 7)",F1438="Import - VAT paid at customs (Box 8)",F1438="Import - Reverse charge (Box 9)"),OR(F1438&lt;&gt;"Standard domestic 15% (Box 7)",AND(LEN(D1438)=15,LEFT(D1438,1)="3",RIGHT(D1438,1)="3",ISNUMBER(--D1438)))),I1438,0))</f>
        <v/>
      </c>
      <c r="T1438" s="34">
        <f>IF(A1438="","",R1438-S1438)</f>
        <v/>
      </c>
      <c r="U1438" s="23">
        <f>IF(A1438="","",IF(O1438=0,"Outside audit periods; ","")&amp;IF(F1438="","No VAT category; ","")&amp;IF(ABS(Q1438)&gt;Setup!$B$10,"VAT ≠ 15% × net; ","")&amp;IF(AND(F1438="Standard domestic 15% (Box 7)",NOT(AND(LEN(D1438)=15,LEFT(D1438,1)="3",RIGHT(D1438,1)="3",ISNUMBER(--D1438)))),"Invalid/missing supplier VAT no; ","")&amp;IF(AND(L1438="Yes",K1438&lt;&gt;"Yes"),"VAT claimed without valid tax invoice; ","")&amp;IF(AND(L1438="Yes",ISNUMBER(SEARCH("blocked",G1438))),"Blocked input VAT claimed; ","")&amp;IF(AND(F1438="Import - VAT paid at customs (Box 8)",M1438=""),"Customs declaration no missing; ","")&amp;IF(AND(F1438="Import - Reverse charge (Box 9)",E1438="Saudi Arabia"),"RCM used for a local supplier; ","")&amp;IF(AND(L1438="Yes",NOT(OR(F1438="Standard domestic 15% (Box 7)",F1438="Import - VAT paid at customs (Box 8)",F1438="Import - Reverse charge (Box 9)"))),"VAT claimed on non-taxable category; ",""))</f>
        <v/>
      </c>
    </row>
    <row r="1439">
      <c r="A1439" s="17" t="n"/>
      <c r="B1439" s="14" t="n"/>
      <c r="C1439" s="14" t="n"/>
      <c r="D1439" s="16" t="n"/>
      <c r="E1439" s="14" t="n"/>
      <c r="F1439" s="14" t="n"/>
      <c r="G1439" s="14" t="n"/>
      <c r="H1439" s="19" t="n"/>
      <c r="I1439" s="19" t="n"/>
      <c r="J1439" s="34">
        <f>IF(A1439="","",H1439+I1439)</f>
        <v/>
      </c>
      <c r="K1439" s="14" t="n"/>
      <c r="L1439" s="14" t="n"/>
      <c r="M1439" s="14" t="n"/>
      <c r="N1439" s="14" t="n"/>
      <c r="O1439" s="20">
        <f>IF(A1439="","",SUMPRODUCT((A1439&gt;=Setup!$C$19:$C$30)*(A1439&lt;=Setup!$D$19:$D$30)*Setup!$A$19:$A$30))</f>
        <v/>
      </c>
      <c r="P1439" s="34">
        <f>IF(A1439="","",IF(OR(F1439="Standard domestic 15% (Box 7)",F1439="Import - VAT paid at customs (Box 8)",F1439="Import - Reverse charge (Box 9)"),ROUND(H1439*Setup!$B$9,2),0))</f>
        <v/>
      </c>
      <c r="Q1439" s="34">
        <f>IF(A1439="","",I1439-P1439)</f>
        <v/>
      </c>
      <c r="R1439" s="34">
        <f>IF(A1439="","",IF(L1439="Yes",I1439,0))</f>
        <v/>
      </c>
      <c r="S1439" s="34">
        <f>IF(A1439="","",IF(AND(L1439="Yes",K1439="Yes",NOT(ISNUMBER(SEARCH("blocked",G1439))),OR(F1439="Standard domestic 15% (Box 7)",F1439="Import - VAT paid at customs (Box 8)",F1439="Import - Reverse charge (Box 9)"),OR(F1439&lt;&gt;"Standard domestic 15% (Box 7)",AND(LEN(D1439)=15,LEFT(D1439,1)="3",RIGHT(D1439,1)="3",ISNUMBER(--D1439)))),I1439,0))</f>
        <v/>
      </c>
      <c r="T1439" s="34">
        <f>IF(A1439="","",R1439-S1439)</f>
        <v/>
      </c>
      <c r="U1439" s="23">
        <f>IF(A1439="","",IF(O1439=0,"Outside audit periods; ","")&amp;IF(F1439="","No VAT category; ","")&amp;IF(ABS(Q1439)&gt;Setup!$B$10,"VAT ≠ 15% × net; ","")&amp;IF(AND(F1439="Standard domestic 15% (Box 7)",NOT(AND(LEN(D1439)=15,LEFT(D1439,1)="3",RIGHT(D1439,1)="3",ISNUMBER(--D1439)))),"Invalid/missing supplier VAT no; ","")&amp;IF(AND(L1439="Yes",K1439&lt;&gt;"Yes"),"VAT claimed without valid tax invoice; ","")&amp;IF(AND(L1439="Yes",ISNUMBER(SEARCH("blocked",G1439))),"Blocked input VAT claimed; ","")&amp;IF(AND(F1439="Import - VAT paid at customs (Box 8)",M1439=""),"Customs declaration no missing; ","")&amp;IF(AND(F1439="Import - Reverse charge (Box 9)",E1439="Saudi Arabia"),"RCM used for a local supplier; ","")&amp;IF(AND(L1439="Yes",NOT(OR(F1439="Standard domestic 15% (Box 7)",F1439="Import - VAT paid at customs (Box 8)",F1439="Import - Reverse charge (Box 9)"))),"VAT claimed on non-taxable category; ",""))</f>
        <v/>
      </c>
    </row>
    <row r="1440">
      <c r="A1440" s="17" t="n"/>
      <c r="B1440" s="14" t="n"/>
      <c r="C1440" s="14" t="n"/>
      <c r="D1440" s="16" t="n"/>
      <c r="E1440" s="14" t="n"/>
      <c r="F1440" s="14" t="n"/>
      <c r="G1440" s="14" t="n"/>
      <c r="H1440" s="19" t="n"/>
      <c r="I1440" s="19" t="n"/>
      <c r="J1440" s="34">
        <f>IF(A1440="","",H1440+I1440)</f>
        <v/>
      </c>
      <c r="K1440" s="14" t="n"/>
      <c r="L1440" s="14" t="n"/>
      <c r="M1440" s="14" t="n"/>
      <c r="N1440" s="14" t="n"/>
      <c r="O1440" s="20">
        <f>IF(A1440="","",SUMPRODUCT((A1440&gt;=Setup!$C$19:$C$30)*(A1440&lt;=Setup!$D$19:$D$30)*Setup!$A$19:$A$30))</f>
        <v/>
      </c>
      <c r="P1440" s="34">
        <f>IF(A1440="","",IF(OR(F1440="Standard domestic 15% (Box 7)",F1440="Import - VAT paid at customs (Box 8)",F1440="Import - Reverse charge (Box 9)"),ROUND(H1440*Setup!$B$9,2),0))</f>
        <v/>
      </c>
      <c r="Q1440" s="34">
        <f>IF(A1440="","",I1440-P1440)</f>
        <v/>
      </c>
      <c r="R1440" s="34">
        <f>IF(A1440="","",IF(L1440="Yes",I1440,0))</f>
        <v/>
      </c>
      <c r="S1440" s="34">
        <f>IF(A1440="","",IF(AND(L1440="Yes",K1440="Yes",NOT(ISNUMBER(SEARCH("blocked",G1440))),OR(F1440="Standard domestic 15% (Box 7)",F1440="Import - VAT paid at customs (Box 8)",F1440="Import - Reverse charge (Box 9)"),OR(F1440&lt;&gt;"Standard domestic 15% (Box 7)",AND(LEN(D1440)=15,LEFT(D1440,1)="3",RIGHT(D1440,1)="3",ISNUMBER(--D1440)))),I1440,0))</f>
        <v/>
      </c>
      <c r="T1440" s="34">
        <f>IF(A1440="","",R1440-S1440)</f>
        <v/>
      </c>
      <c r="U1440" s="23">
        <f>IF(A1440="","",IF(O1440=0,"Outside audit periods; ","")&amp;IF(F1440="","No VAT category; ","")&amp;IF(ABS(Q1440)&gt;Setup!$B$10,"VAT ≠ 15% × net; ","")&amp;IF(AND(F1440="Standard domestic 15% (Box 7)",NOT(AND(LEN(D1440)=15,LEFT(D1440,1)="3",RIGHT(D1440,1)="3",ISNUMBER(--D1440)))),"Invalid/missing supplier VAT no; ","")&amp;IF(AND(L1440="Yes",K1440&lt;&gt;"Yes"),"VAT claimed without valid tax invoice; ","")&amp;IF(AND(L1440="Yes",ISNUMBER(SEARCH("blocked",G1440))),"Blocked input VAT claimed; ","")&amp;IF(AND(F1440="Import - VAT paid at customs (Box 8)",M1440=""),"Customs declaration no missing; ","")&amp;IF(AND(F1440="Import - Reverse charge (Box 9)",E1440="Saudi Arabia"),"RCM used for a local supplier; ","")&amp;IF(AND(L1440="Yes",NOT(OR(F1440="Standard domestic 15% (Box 7)",F1440="Import - VAT paid at customs (Box 8)",F1440="Import - Reverse charge (Box 9)"))),"VAT claimed on non-taxable category; ",""))</f>
        <v/>
      </c>
    </row>
    <row r="1441">
      <c r="A1441" s="17" t="n"/>
      <c r="B1441" s="14" t="n"/>
      <c r="C1441" s="14" t="n"/>
      <c r="D1441" s="16" t="n"/>
      <c r="E1441" s="14" t="n"/>
      <c r="F1441" s="14" t="n"/>
      <c r="G1441" s="14" t="n"/>
      <c r="H1441" s="19" t="n"/>
      <c r="I1441" s="19" t="n"/>
      <c r="J1441" s="34">
        <f>IF(A1441="","",H1441+I1441)</f>
        <v/>
      </c>
      <c r="K1441" s="14" t="n"/>
      <c r="L1441" s="14" t="n"/>
      <c r="M1441" s="14" t="n"/>
      <c r="N1441" s="14" t="n"/>
      <c r="O1441" s="20">
        <f>IF(A1441="","",SUMPRODUCT((A1441&gt;=Setup!$C$19:$C$30)*(A1441&lt;=Setup!$D$19:$D$30)*Setup!$A$19:$A$30))</f>
        <v/>
      </c>
      <c r="P1441" s="34">
        <f>IF(A1441="","",IF(OR(F1441="Standard domestic 15% (Box 7)",F1441="Import - VAT paid at customs (Box 8)",F1441="Import - Reverse charge (Box 9)"),ROUND(H1441*Setup!$B$9,2),0))</f>
        <v/>
      </c>
      <c r="Q1441" s="34">
        <f>IF(A1441="","",I1441-P1441)</f>
        <v/>
      </c>
      <c r="R1441" s="34">
        <f>IF(A1441="","",IF(L1441="Yes",I1441,0))</f>
        <v/>
      </c>
      <c r="S1441" s="34">
        <f>IF(A1441="","",IF(AND(L1441="Yes",K1441="Yes",NOT(ISNUMBER(SEARCH("blocked",G1441))),OR(F1441="Standard domestic 15% (Box 7)",F1441="Import - VAT paid at customs (Box 8)",F1441="Import - Reverse charge (Box 9)"),OR(F1441&lt;&gt;"Standard domestic 15% (Box 7)",AND(LEN(D1441)=15,LEFT(D1441,1)="3",RIGHT(D1441,1)="3",ISNUMBER(--D1441)))),I1441,0))</f>
        <v/>
      </c>
      <c r="T1441" s="34">
        <f>IF(A1441="","",R1441-S1441)</f>
        <v/>
      </c>
      <c r="U1441" s="23">
        <f>IF(A1441="","",IF(O1441=0,"Outside audit periods; ","")&amp;IF(F1441="","No VAT category; ","")&amp;IF(ABS(Q1441)&gt;Setup!$B$10,"VAT ≠ 15% × net; ","")&amp;IF(AND(F1441="Standard domestic 15% (Box 7)",NOT(AND(LEN(D1441)=15,LEFT(D1441,1)="3",RIGHT(D1441,1)="3",ISNUMBER(--D1441)))),"Invalid/missing supplier VAT no; ","")&amp;IF(AND(L1441="Yes",K1441&lt;&gt;"Yes"),"VAT claimed without valid tax invoice; ","")&amp;IF(AND(L1441="Yes",ISNUMBER(SEARCH("blocked",G1441))),"Blocked input VAT claimed; ","")&amp;IF(AND(F1441="Import - VAT paid at customs (Box 8)",M1441=""),"Customs declaration no missing; ","")&amp;IF(AND(F1441="Import - Reverse charge (Box 9)",E1441="Saudi Arabia"),"RCM used for a local supplier; ","")&amp;IF(AND(L1441="Yes",NOT(OR(F1441="Standard domestic 15% (Box 7)",F1441="Import - VAT paid at customs (Box 8)",F1441="Import - Reverse charge (Box 9)"))),"VAT claimed on non-taxable category; ",""))</f>
        <v/>
      </c>
    </row>
    <row r="1442">
      <c r="A1442" s="17" t="n"/>
      <c r="B1442" s="14" t="n"/>
      <c r="C1442" s="14" t="n"/>
      <c r="D1442" s="16" t="n"/>
      <c r="E1442" s="14" t="n"/>
      <c r="F1442" s="14" t="n"/>
      <c r="G1442" s="14" t="n"/>
      <c r="H1442" s="19" t="n"/>
      <c r="I1442" s="19" t="n"/>
      <c r="J1442" s="34">
        <f>IF(A1442="","",H1442+I1442)</f>
        <v/>
      </c>
      <c r="K1442" s="14" t="n"/>
      <c r="L1442" s="14" t="n"/>
      <c r="M1442" s="14" t="n"/>
      <c r="N1442" s="14" t="n"/>
      <c r="O1442" s="20">
        <f>IF(A1442="","",SUMPRODUCT((A1442&gt;=Setup!$C$19:$C$30)*(A1442&lt;=Setup!$D$19:$D$30)*Setup!$A$19:$A$30))</f>
        <v/>
      </c>
      <c r="P1442" s="34">
        <f>IF(A1442="","",IF(OR(F1442="Standard domestic 15% (Box 7)",F1442="Import - VAT paid at customs (Box 8)",F1442="Import - Reverse charge (Box 9)"),ROUND(H1442*Setup!$B$9,2),0))</f>
        <v/>
      </c>
      <c r="Q1442" s="34">
        <f>IF(A1442="","",I1442-P1442)</f>
        <v/>
      </c>
      <c r="R1442" s="34">
        <f>IF(A1442="","",IF(L1442="Yes",I1442,0))</f>
        <v/>
      </c>
      <c r="S1442" s="34">
        <f>IF(A1442="","",IF(AND(L1442="Yes",K1442="Yes",NOT(ISNUMBER(SEARCH("blocked",G1442))),OR(F1442="Standard domestic 15% (Box 7)",F1442="Import - VAT paid at customs (Box 8)",F1442="Import - Reverse charge (Box 9)"),OR(F1442&lt;&gt;"Standard domestic 15% (Box 7)",AND(LEN(D1442)=15,LEFT(D1442,1)="3",RIGHT(D1442,1)="3",ISNUMBER(--D1442)))),I1442,0))</f>
        <v/>
      </c>
      <c r="T1442" s="34">
        <f>IF(A1442="","",R1442-S1442)</f>
        <v/>
      </c>
      <c r="U1442" s="23">
        <f>IF(A1442="","",IF(O1442=0,"Outside audit periods; ","")&amp;IF(F1442="","No VAT category; ","")&amp;IF(ABS(Q1442)&gt;Setup!$B$10,"VAT ≠ 15% × net; ","")&amp;IF(AND(F1442="Standard domestic 15% (Box 7)",NOT(AND(LEN(D1442)=15,LEFT(D1442,1)="3",RIGHT(D1442,1)="3",ISNUMBER(--D1442)))),"Invalid/missing supplier VAT no; ","")&amp;IF(AND(L1442="Yes",K1442&lt;&gt;"Yes"),"VAT claimed without valid tax invoice; ","")&amp;IF(AND(L1442="Yes",ISNUMBER(SEARCH("blocked",G1442))),"Blocked input VAT claimed; ","")&amp;IF(AND(F1442="Import - VAT paid at customs (Box 8)",M1442=""),"Customs declaration no missing; ","")&amp;IF(AND(F1442="Import - Reverse charge (Box 9)",E1442="Saudi Arabia"),"RCM used for a local supplier; ","")&amp;IF(AND(L1442="Yes",NOT(OR(F1442="Standard domestic 15% (Box 7)",F1442="Import - VAT paid at customs (Box 8)",F1442="Import - Reverse charge (Box 9)"))),"VAT claimed on non-taxable category; ",""))</f>
        <v/>
      </c>
    </row>
    <row r="1443">
      <c r="A1443" s="17" t="n"/>
      <c r="B1443" s="14" t="n"/>
      <c r="C1443" s="14" t="n"/>
      <c r="D1443" s="16" t="n"/>
      <c r="E1443" s="14" t="n"/>
      <c r="F1443" s="14" t="n"/>
      <c r="G1443" s="14" t="n"/>
      <c r="H1443" s="19" t="n"/>
      <c r="I1443" s="19" t="n"/>
      <c r="J1443" s="34">
        <f>IF(A1443="","",H1443+I1443)</f>
        <v/>
      </c>
      <c r="K1443" s="14" t="n"/>
      <c r="L1443" s="14" t="n"/>
      <c r="M1443" s="14" t="n"/>
      <c r="N1443" s="14" t="n"/>
      <c r="O1443" s="20">
        <f>IF(A1443="","",SUMPRODUCT((A1443&gt;=Setup!$C$19:$C$30)*(A1443&lt;=Setup!$D$19:$D$30)*Setup!$A$19:$A$30))</f>
        <v/>
      </c>
      <c r="P1443" s="34">
        <f>IF(A1443="","",IF(OR(F1443="Standard domestic 15% (Box 7)",F1443="Import - VAT paid at customs (Box 8)",F1443="Import - Reverse charge (Box 9)"),ROUND(H1443*Setup!$B$9,2),0))</f>
        <v/>
      </c>
      <c r="Q1443" s="34">
        <f>IF(A1443="","",I1443-P1443)</f>
        <v/>
      </c>
      <c r="R1443" s="34">
        <f>IF(A1443="","",IF(L1443="Yes",I1443,0))</f>
        <v/>
      </c>
      <c r="S1443" s="34">
        <f>IF(A1443="","",IF(AND(L1443="Yes",K1443="Yes",NOT(ISNUMBER(SEARCH("blocked",G1443))),OR(F1443="Standard domestic 15% (Box 7)",F1443="Import - VAT paid at customs (Box 8)",F1443="Import - Reverse charge (Box 9)"),OR(F1443&lt;&gt;"Standard domestic 15% (Box 7)",AND(LEN(D1443)=15,LEFT(D1443,1)="3",RIGHT(D1443,1)="3",ISNUMBER(--D1443)))),I1443,0))</f>
        <v/>
      </c>
      <c r="T1443" s="34">
        <f>IF(A1443="","",R1443-S1443)</f>
        <v/>
      </c>
      <c r="U1443" s="23">
        <f>IF(A1443="","",IF(O1443=0,"Outside audit periods; ","")&amp;IF(F1443="","No VAT category; ","")&amp;IF(ABS(Q1443)&gt;Setup!$B$10,"VAT ≠ 15% × net; ","")&amp;IF(AND(F1443="Standard domestic 15% (Box 7)",NOT(AND(LEN(D1443)=15,LEFT(D1443,1)="3",RIGHT(D1443,1)="3",ISNUMBER(--D1443)))),"Invalid/missing supplier VAT no; ","")&amp;IF(AND(L1443="Yes",K1443&lt;&gt;"Yes"),"VAT claimed without valid tax invoice; ","")&amp;IF(AND(L1443="Yes",ISNUMBER(SEARCH("blocked",G1443))),"Blocked input VAT claimed; ","")&amp;IF(AND(F1443="Import - VAT paid at customs (Box 8)",M1443=""),"Customs declaration no missing; ","")&amp;IF(AND(F1443="Import - Reverse charge (Box 9)",E1443="Saudi Arabia"),"RCM used for a local supplier; ","")&amp;IF(AND(L1443="Yes",NOT(OR(F1443="Standard domestic 15% (Box 7)",F1443="Import - VAT paid at customs (Box 8)",F1443="Import - Reverse charge (Box 9)"))),"VAT claimed on non-taxable category; ",""))</f>
        <v/>
      </c>
    </row>
    <row r="1444">
      <c r="A1444" s="17" t="n"/>
      <c r="B1444" s="14" t="n"/>
      <c r="C1444" s="14" t="n"/>
      <c r="D1444" s="16" t="n"/>
      <c r="E1444" s="14" t="n"/>
      <c r="F1444" s="14" t="n"/>
      <c r="G1444" s="14" t="n"/>
      <c r="H1444" s="19" t="n"/>
      <c r="I1444" s="19" t="n"/>
      <c r="J1444" s="34">
        <f>IF(A1444="","",H1444+I1444)</f>
        <v/>
      </c>
      <c r="K1444" s="14" t="n"/>
      <c r="L1444" s="14" t="n"/>
      <c r="M1444" s="14" t="n"/>
      <c r="N1444" s="14" t="n"/>
      <c r="O1444" s="20">
        <f>IF(A1444="","",SUMPRODUCT((A1444&gt;=Setup!$C$19:$C$30)*(A1444&lt;=Setup!$D$19:$D$30)*Setup!$A$19:$A$30))</f>
        <v/>
      </c>
      <c r="P1444" s="34">
        <f>IF(A1444="","",IF(OR(F1444="Standard domestic 15% (Box 7)",F1444="Import - VAT paid at customs (Box 8)",F1444="Import - Reverse charge (Box 9)"),ROUND(H1444*Setup!$B$9,2),0))</f>
        <v/>
      </c>
      <c r="Q1444" s="34">
        <f>IF(A1444="","",I1444-P1444)</f>
        <v/>
      </c>
      <c r="R1444" s="34">
        <f>IF(A1444="","",IF(L1444="Yes",I1444,0))</f>
        <v/>
      </c>
      <c r="S1444" s="34">
        <f>IF(A1444="","",IF(AND(L1444="Yes",K1444="Yes",NOT(ISNUMBER(SEARCH("blocked",G1444))),OR(F1444="Standard domestic 15% (Box 7)",F1444="Import - VAT paid at customs (Box 8)",F1444="Import - Reverse charge (Box 9)"),OR(F1444&lt;&gt;"Standard domestic 15% (Box 7)",AND(LEN(D1444)=15,LEFT(D1444,1)="3",RIGHT(D1444,1)="3",ISNUMBER(--D1444)))),I1444,0))</f>
        <v/>
      </c>
      <c r="T1444" s="34">
        <f>IF(A1444="","",R1444-S1444)</f>
        <v/>
      </c>
      <c r="U1444" s="23">
        <f>IF(A1444="","",IF(O1444=0,"Outside audit periods; ","")&amp;IF(F1444="","No VAT category; ","")&amp;IF(ABS(Q1444)&gt;Setup!$B$10,"VAT ≠ 15% × net; ","")&amp;IF(AND(F1444="Standard domestic 15% (Box 7)",NOT(AND(LEN(D1444)=15,LEFT(D1444,1)="3",RIGHT(D1444,1)="3",ISNUMBER(--D1444)))),"Invalid/missing supplier VAT no; ","")&amp;IF(AND(L1444="Yes",K1444&lt;&gt;"Yes"),"VAT claimed without valid tax invoice; ","")&amp;IF(AND(L1444="Yes",ISNUMBER(SEARCH("blocked",G1444))),"Blocked input VAT claimed; ","")&amp;IF(AND(F1444="Import - VAT paid at customs (Box 8)",M1444=""),"Customs declaration no missing; ","")&amp;IF(AND(F1444="Import - Reverse charge (Box 9)",E1444="Saudi Arabia"),"RCM used for a local supplier; ","")&amp;IF(AND(L1444="Yes",NOT(OR(F1444="Standard domestic 15% (Box 7)",F1444="Import - VAT paid at customs (Box 8)",F1444="Import - Reverse charge (Box 9)"))),"VAT claimed on non-taxable category; ",""))</f>
        <v/>
      </c>
    </row>
    <row r="1445">
      <c r="A1445" s="17" t="n"/>
      <c r="B1445" s="14" t="n"/>
      <c r="C1445" s="14" t="n"/>
      <c r="D1445" s="16" t="n"/>
      <c r="E1445" s="14" t="n"/>
      <c r="F1445" s="14" t="n"/>
      <c r="G1445" s="14" t="n"/>
      <c r="H1445" s="19" t="n"/>
      <c r="I1445" s="19" t="n"/>
      <c r="J1445" s="34">
        <f>IF(A1445="","",H1445+I1445)</f>
        <v/>
      </c>
      <c r="K1445" s="14" t="n"/>
      <c r="L1445" s="14" t="n"/>
      <c r="M1445" s="14" t="n"/>
      <c r="N1445" s="14" t="n"/>
      <c r="O1445" s="20">
        <f>IF(A1445="","",SUMPRODUCT((A1445&gt;=Setup!$C$19:$C$30)*(A1445&lt;=Setup!$D$19:$D$30)*Setup!$A$19:$A$30))</f>
        <v/>
      </c>
      <c r="P1445" s="34">
        <f>IF(A1445="","",IF(OR(F1445="Standard domestic 15% (Box 7)",F1445="Import - VAT paid at customs (Box 8)",F1445="Import - Reverse charge (Box 9)"),ROUND(H1445*Setup!$B$9,2),0))</f>
        <v/>
      </c>
      <c r="Q1445" s="34">
        <f>IF(A1445="","",I1445-P1445)</f>
        <v/>
      </c>
      <c r="R1445" s="34">
        <f>IF(A1445="","",IF(L1445="Yes",I1445,0))</f>
        <v/>
      </c>
      <c r="S1445" s="34">
        <f>IF(A1445="","",IF(AND(L1445="Yes",K1445="Yes",NOT(ISNUMBER(SEARCH("blocked",G1445))),OR(F1445="Standard domestic 15% (Box 7)",F1445="Import - VAT paid at customs (Box 8)",F1445="Import - Reverse charge (Box 9)"),OR(F1445&lt;&gt;"Standard domestic 15% (Box 7)",AND(LEN(D1445)=15,LEFT(D1445,1)="3",RIGHT(D1445,1)="3",ISNUMBER(--D1445)))),I1445,0))</f>
        <v/>
      </c>
      <c r="T1445" s="34">
        <f>IF(A1445="","",R1445-S1445)</f>
        <v/>
      </c>
      <c r="U1445" s="23">
        <f>IF(A1445="","",IF(O1445=0,"Outside audit periods; ","")&amp;IF(F1445="","No VAT category; ","")&amp;IF(ABS(Q1445)&gt;Setup!$B$10,"VAT ≠ 15% × net; ","")&amp;IF(AND(F1445="Standard domestic 15% (Box 7)",NOT(AND(LEN(D1445)=15,LEFT(D1445,1)="3",RIGHT(D1445,1)="3",ISNUMBER(--D1445)))),"Invalid/missing supplier VAT no; ","")&amp;IF(AND(L1445="Yes",K1445&lt;&gt;"Yes"),"VAT claimed without valid tax invoice; ","")&amp;IF(AND(L1445="Yes",ISNUMBER(SEARCH("blocked",G1445))),"Blocked input VAT claimed; ","")&amp;IF(AND(F1445="Import - VAT paid at customs (Box 8)",M1445=""),"Customs declaration no missing; ","")&amp;IF(AND(F1445="Import - Reverse charge (Box 9)",E1445="Saudi Arabia"),"RCM used for a local supplier; ","")&amp;IF(AND(L1445="Yes",NOT(OR(F1445="Standard domestic 15% (Box 7)",F1445="Import - VAT paid at customs (Box 8)",F1445="Import - Reverse charge (Box 9)"))),"VAT claimed on non-taxable category; ",""))</f>
        <v/>
      </c>
    </row>
    <row r="1446">
      <c r="A1446" s="17" t="n"/>
      <c r="B1446" s="14" t="n"/>
      <c r="C1446" s="14" t="n"/>
      <c r="D1446" s="16" t="n"/>
      <c r="E1446" s="14" t="n"/>
      <c r="F1446" s="14" t="n"/>
      <c r="G1446" s="14" t="n"/>
      <c r="H1446" s="19" t="n"/>
      <c r="I1446" s="19" t="n"/>
      <c r="J1446" s="34">
        <f>IF(A1446="","",H1446+I1446)</f>
        <v/>
      </c>
      <c r="K1446" s="14" t="n"/>
      <c r="L1446" s="14" t="n"/>
      <c r="M1446" s="14" t="n"/>
      <c r="N1446" s="14" t="n"/>
      <c r="O1446" s="20">
        <f>IF(A1446="","",SUMPRODUCT((A1446&gt;=Setup!$C$19:$C$30)*(A1446&lt;=Setup!$D$19:$D$30)*Setup!$A$19:$A$30))</f>
        <v/>
      </c>
      <c r="P1446" s="34">
        <f>IF(A1446="","",IF(OR(F1446="Standard domestic 15% (Box 7)",F1446="Import - VAT paid at customs (Box 8)",F1446="Import - Reverse charge (Box 9)"),ROUND(H1446*Setup!$B$9,2),0))</f>
        <v/>
      </c>
      <c r="Q1446" s="34">
        <f>IF(A1446="","",I1446-P1446)</f>
        <v/>
      </c>
      <c r="R1446" s="34">
        <f>IF(A1446="","",IF(L1446="Yes",I1446,0))</f>
        <v/>
      </c>
      <c r="S1446" s="34">
        <f>IF(A1446="","",IF(AND(L1446="Yes",K1446="Yes",NOT(ISNUMBER(SEARCH("blocked",G1446))),OR(F1446="Standard domestic 15% (Box 7)",F1446="Import - VAT paid at customs (Box 8)",F1446="Import - Reverse charge (Box 9)"),OR(F1446&lt;&gt;"Standard domestic 15% (Box 7)",AND(LEN(D1446)=15,LEFT(D1446,1)="3",RIGHT(D1446,1)="3",ISNUMBER(--D1446)))),I1446,0))</f>
        <v/>
      </c>
      <c r="T1446" s="34">
        <f>IF(A1446="","",R1446-S1446)</f>
        <v/>
      </c>
      <c r="U1446" s="23">
        <f>IF(A1446="","",IF(O1446=0,"Outside audit periods; ","")&amp;IF(F1446="","No VAT category; ","")&amp;IF(ABS(Q1446)&gt;Setup!$B$10,"VAT ≠ 15% × net; ","")&amp;IF(AND(F1446="Standard domestic 15% (Box 7)",NOT(AND(LEN(D1446)=15,LEFT(D1446,1)="3",RIGHT(D1446,1)="3",ISNUMBER(--D1446)))),"Invalid/missing supplier VAT no; ","")&amp;IF(AND(L1446="Yes",K1446&lt;&gt;"Yes"),"VAT claimed without valid tax invoice; ","")&amp;IF(AND(L1446="Yes",ISNUMBER(SEARCH("blocked",G1446))),"Blocked input VAT claimed; ","")&amp;IF(AND(F1446="Import - VAT paid at customs (Box 8)",M1446=""),"Customs declaration no missing; ","")&amp;IF(AND(F1446="Import - Reverse charge (Box 9)",E1446="Saudi Arabia"),"RCM used for a local supplier; ","")&amp;IF(AND(L1446="Yes",NOT(OR(F1446="Standard domestic 15% (Box 7)",F1446="Import - VAT paid at customs (Box 8)",F1446="Import - Reverse charge (Box 9)"))),"VAT claimed on non-taxable category; ",""))</f>
        <v/>
      </c>
    </row>
    <row r="1447">
      <c r="A1447" s="17" t="n"/>
      <c r="B1447" s="14" t="n"/>
      <c r="C1447" s="14" t="n"/>
      <c r="D1447" s="16" t="n"/>
      <c r="E1447" s="14" t="n"/>
      <c r="F1447" s="14" t="n"/>
      <c r="G1447" s="14" t="n"/>
      <c r="H1447" s="19" t="n"/>
      <c r="I1447" s="19" t="n"/>
      <c r="J1447" s="34">
        <f>IF(A1447="","",H1447+I1447)</f>
        <v/>
      </c>
      <c r="K1447" s="14" t="n"/>
      <c r="L1447" s="14" t="n"/>
      <c r="M1447" s="14" t="n"/>
      <c r="N1447" s="14" t="n"/>
      <c r="O1447" s="20">
        <f>IF(A1447="","",SUMPRODUCT((A1447&gt;=Setup!$C$19:$C$30)*(A1447&lt;=Setup!$D$19:$D$30)*Setup!$A$19:$A$30))</f>
        <v/>
      </c>
      <c r="P1447" s="34">
        <f>IF(A1447="","",IF(OR(F1447="Standard domestic 15% (Box 7)",F1447="Import - VAT paid at customs (Box 8)",F1447="Import - Reverse charge (Box 9)"),ROUND(H1447*Setup!$B$9,2),0))</f>
        <v/>
      </c>
      <c r="Q1447" s="34">
        <f>IF(A1447="","",I1447-P1447)</f>
        <v/>
      </c>
      <c r="R1447" s="34">
        <f>IF(A1447="","",IF(L1447="Yes",I1447,0))</f>
        <v/>
      </c>
      <c r="S1447" s="34">
        <f>IF(A1447="","",IF(AND(L1447="Yes",K1447="Yes",NOT(ISNUMBER(SEARCH("blocked",G1447))),OR(F1447="Standard domestic 15% (Box 7)",F1447="Import - VAT paid at customs (Box 8)",F1447="Import - Reverse charge (Box 9)"),OR(F1447&lt;&gt;"Standard domestic 15% (Box 7)",AND(LEN(D1447)=15,LEFT(D1447,1)="3",RIGHT(D1447,1)="3",ISNUMBER(--D1447)))),I1447,0))</f>
        <v/>
      </c>
      <c r="T1447" s="34">
        <f>IF(A1447="","",R1447-S1447)</f>
        <v/>
      </c>
      <c r="U1447" s="23">
        <f>IF(A1447="","",IF(O1447=0,"Outside audit periods; ","")&amp;IF(F1447="","No VAT category; ","")&amp;IF(ABS(Q1447)&gt;Setup!$B$10,"VAT ≠ 15% × net; ","")&amp;IF(AND(F1447="Standard domestic 15% (Box 7)",NOT(AND(LEN(D1447)=15,LEFT(D1447,1)="3",RIGHT(D1447,1)="3",ISNUMBER(--D1447)))),"Invalid/missing supplier VAT no; ","")&amp;IF(AND(L1447="Yes",K1447&lt;&gt;"Yes"),"VAT claimed without valid tax invoice; ","")&amp;IF(AND(L1447="Yes",ISNUMBER(SEARCH("blocked",G1447))),"Blocked input VAT claimed; ","")&amp;IF(AND(F1447="Import - VAT paid at customs (Box 8)",M1447=""),"Customs declaration no missing; ","")&amp;IF(AND(F1447="Import - Reverse charge (Box 9)",E1447="Saudi Arabia"),"RCM used for a local supplier; ","")&amp;IF(AND(L1447="Yes",NOT(OR(F1447="Standard domestic 15% (Box 7)",F1447="Import - VAT paid at customs (Box 8)",F1447="Import - Reverse charge (Box 9)"))),"VAT claimed on non-taxable category; ",""))</f>
        <v/>
      </c>
    </row>
    <row r="1448">
      <c r="A1448" s="17" t="n"/>
      <c r="B1448" s="14" t="n"/>
      <c r="C1448" s="14" t="n"/>
      <c r="D1448" s="16" t="n"/>
      <c r="E1448" s="14" t="n"/>
      <c r="F1448" s="14" t="n"/>
      <c r="G1448" s="14" t="n"/>
      <c r="H1448" s="19" t="n"/>
      <c r="I1448" s="19" t="n"/>
      <c r="J1448" s="34">
        <f>IF(A1448="","",H1448+I1448)</f>
        <v/>
      </c>
      <c r="K1448" s="14" t="n"/>
      <c r="L1448" s="14" t="n"/>
      <c r="M1448" s="14" t="n"/>
      <c r="N1448" s="14" t="n"/>
      <c r="O1448" s="20">
        <f>IF(A1448="","",SUMPRODUCT((A1448&gt;=Setup!$C$19:$C$30)*(A1448&lt;=Setup!$D$19:$D$30)*Setup!$A$19:$A$30))</f>
        <v/>
      </c>
      <c r="P1448" s="34">
        <f>IF(A1448="","",IF(OR(F1448="Standard domestic 15% (Box 7)",F1448="Import - VAT paid at customs (Box 8)",F1448="Import - Reverse charge (Box 9)"),ROUND(H1448*Setup!$B$9,2),0))</f>
        <v/>
      </c>
      <c r="Q1448" s="34">
        <f>IF(A1448="","",I1448-P1448)</f>
        <v/>
      </c>
      <c r="R1448" s="34">
        <f>IF(A1448="","",IF(L1448="Yes",I1448,0))</f>
        <v/>
      </c>
      <c r="S1448" s="34">
        <f>IF(A1448="","",IF(AND(L1448="Yes",K1448="Yes",NOT(ISNUMBER(SEARCH("blocked",G1448))),OR(F1448="Standard domestic 15% (Box 7)",F1448="Import - VAT paid at customs (Box 8)",F1448="Import - Reverse charge (Box 9)"),OR(F1448&lt;&gt;"Standard domestic 15% (Box 7)",AND(LEN(D1448)=15,LEFT(D1448,1)="3",RIGHT(D1448,1)="3",ISNUMBER(--D1448)))),I1448,0))</f>
        <v/>
      </c>
      <c r="T1448" s="34">
        <f>IF(A1448="","",R1448-S1448)</f>
        <v/>
      </c>
      <c r="U1448" s="23">
        <f>IF(A1448="","",IF(O1448=0,"Outside audit periods; ","")&amp;IF(F1448="","No VAT category; ","")&amp;IF(ABS(Q1448)&gt;Setup!$B$10,"VAT ≠ 15% × net; ","")&amp;IF(AND(F1448="Standard domestic 15% (Box 7)",NOT(AND(LEN(D1448)=15,LEFT(D1448,1)="3",RIGHT(D1448,1)="3",ISNUMBER(--D1448)))),"Invalid/missing supplier VAT no; ","")&amp;IF(AND(L1448="Yes",K1448&lt;&gt;"Yes"),"VAT claimed without valid tax invoice; ","")&amp;IF(AND(L1448="Yes",ISNUMBER(SEARCH("blocked",G1448))),"Blocked input VAT claimed; ","")&amp;IF(AND(F1448="Import - VAT paid at customs (Box 8)",M1448=""),"Customs declaration no missing; ","")&amp;IF(AND(F1448="Import - Reverse charge (Box 9)",E1448="Saudi Arabia"),"RCM used for a local supplier; ","")&amp;IF(AND(L1448="Yes",NOT(OR(F1448="Standard domestic 15% (Box 7)",F1448="Import - VAT paid at customs (Box 8)",F1448="Import - Reverse charge (Box 9)"))),"VAT claimed on non-taxable category; ",""))</f>
        <v/>
      </c>
    </row>
    <row r="1449">
      <c r="A1449" s="17" t="n"/>
      <c r="B1449" s="14" t="n"/>
      <c r="C1449" s="14" t="n"/>
      <c r="D1449" s="16" t="n"/>
      <c r="E1449" s="14" t="n"/>
      <c r="F1449" s="14" t="n"/>
      <c r="G1449" s="14" t="n"/>
      <c r="H1449" s="19" t="n"/>
      <c r="I1449" s="19" t="n"/>
      <c r="J1449" s="34">
        <f>IF(A1449="","",H1449+I1449)</f>
        <v/>
      </c>
      <c r="K1449" s="14" t="n"/>
      <c r="L1449" s="14" t="n"/>
      <c r="M1449" s="14" t="n"/>
      <c r="N1449" s="14" t="n"/>
      <c r="O1449" s="20">
        <f>IF(A1449="","",SUMPRODUCT((A1449&gt;=Setup!$C$19:$C$30)*(A1449&lt;=Setup!$D$19:$D$30)*Setup!$A$19:$A$30))</f>
        <v/>
      </c>
      <c r="P1449" s="34">
        <f>IF(A1449="","",IF(OR(F1449="Standard domestic 15% (Box 7)",F1449="Import - VAT paid at customs (Box 8)",F1449="Import - Reverse charge (Box 9)"),ROUND(H1449*Setup!$B$9,2),0))</f>
        <v/>
      </c>
      <c r="Q1449" s="34">
        <f>IF(A1449="","",I1449-P1449)</f>
        <v/>
      </c>
      <c r="R1449" s="34">
        <f>IF(A1449="","",IF(L1449="Yes",I1449,0))</f>
        <v/>
      </c>
      <c r="S1449" s="34">
        <f>IF(A1449="","",IF(AND(L1449="Yes",K1449="Yes",NOT(ISNUMBER(SEARCH("blocked",G1449))),OR(F1449="Standard domestic 15% (Box 7)",F1449="Import - VAT paid at customs (Box 8)",F1449="Import - Reverse charge (Box 9)"),OR(F1449&lt;&gt;"Standard domestic 15% (Box 7)",AND(LEN(D1449)=15,LEFT(D1449,1)="3",RIGHT(D1449,1)="3",ISNUMBER(--D1449)))),I1449,0))</f>
        <v/>
      </c>
      <c r="T1449" s="34">
        <f>IF(A1449="","",R1449-S1449)</f>
        <v/>
      </c>
      <c r="U1449" s="23">
        <f>IF(A1449="","",IF(O1449=0,"Outside audit periods; ","")&amp;IF(F1449="","No VAT category; ","")&amp;IF(ABS(Q1449)&gt;Setup!$B$10,"VAT ≠ 15% × net; ","")&amp;IF(AND(F1449="Standard domestic 15% (Box 7)",NOT(AND(LEN(D1449)=15,LEFT(D1449,1)="3",RIGHT(D1449,1)="3",ISNUMBER(--D1449)))),"Invalid/missing supplier VAT no; ","")&amp;IF(AND(L1449="Yes",K1449&lt;&gt;"Yes"),"VAT claimed without valid tax invoice; ","")&amp;IF(AND(L1449="Yes",ISNUMBER(SEARCH("blocked",G1449))),"Blocked input VAT claimed; ","")&amp;IF(AND(F1449="Import - VAT paid at customs (Box 8)",M1449=""),"Customs declaration no missing; ","")&amp;IF(AND(F1449="Import - Reverse charge (Box 9)",E1449="Saudi Arabia"),"RCM used for a local supplier; ","")&amp;IF(AND(L1449="Yes",NOT(OR(F1449="Standard domestic 15% (Box 7)",F1449="Import - VAT paid at customs (Box 8)",F1449="Import - Reverse charge (Box 9)"))),"VAT claimed on non-taxable category; ",""))</f>
        <v/>
      </c>
    </row>
    <row r="1450">
      <c r="A1450" s="17" t="n"/>
      <c r="B1450" s="14" t="n"/>
      <c r="C1450" s="14" t="n"/>
      <c r="D1450" s="16" t="n"/>
      <c r="E1450" s="14" t="n"/>
      <c r="F1450" s="14" t="n"/>
      <c r="G1450" s="14" t="n"/>
      <c r="H1450" s="19" t="n"/>
      <c r="I1450" s="19" t="n"/>
      <c r="J1450" s="34">
        <f>IF(A1450="","",H1450+I1450)</f>
        <v/>
      </c>
      <c r="K1450" s="14" t="n"/>
      <c r="L1450" s="14" t="n"/>
      <c r="M1450" s="14" t="n"/>
      <c r="N1450" s="14" t="n"/>
      <c r="O1450" s="20">
        <f>IF(A1450="","",SUMPRODUCT((A1450&gt;=Setup!$C$19:$C$30)*(A1450&lt;=Setup!$D$19:$D$30)*Setup!$A$19:$A$30))</f>
        <v/>
      </c>
      <c r="P1450" s="34">
        <f>IF(A1450="","",IF(OR(F1450="Standard domestic 15% (Box 7)",F1450="Import - VAT paid at customs (Box 8)",F1450="Import - Reverse charge (Box 9)"),ROUND(H1450*Setup!$B$9,2),0))</f>
        <v/>
      </c>
      <c r="Q1450" s="34">
        <f>IF(A1450="","",I1450-P1450)</f>
        <v/>
      </c>
      <c r="R1450" s="34">
        <f>IF(A1450="","",IF(L1450="Yes",I1450,0))</f>
        <v/>
      </c>
      <c r="S1450" s="34">
        <f>IF(A1450="","",IF(AND(L1450="Yes",K1450="Yes",NOT(ISNUMBER(SEARCH("blocked",G1450))),OR(F1450="Standard domestic 15% (Box 7)",F1450="Import - VAT paid at customs (Box 8)",F1450="Import - Reverse charge (Box 9)"),OR(F1450&lt;&gt;"Standard domestic 15% (Box 7)",AND(LEN(D1450)=15,LEFT(D1450,1)="3",RIGHT(D1450,1)="3",ISNUMBER(--D1450)))),I1450,0))</f>
        <v/>
      </c>
      <c r="T1450" s="34">
        <f>IF(A1450="","",R1450-S1450)</f>
        <v/>
      </c>
      <c r="U1450" s="23">
        <f>IF(A1450="","",IF(O1450=0,"Outside audit periods; ","")&amp;IF(F1450="","No VAT category; ","")&amp;IF(ABS(Q1450)&gt;Setup!$B$10,"VAT ≠ 15% × net; ","")&amp;IF(AND(F1450="Standard domestic 15% (Box 7)",NOT(AND(LEN(D1450)=15,LEFT(D1450,1)="3",RIGHT(D1450,1)="3",ISNUMBER(--D1450)))),"Invalid/missing supplier VAT no; ","")&amp;IF(AND(L1450="Yes",K1450&lt;&gt;"Yes"),"VAT claimed without valid tax invoice; ","")&amp;IF(AND(L1450="Yes",ISNUMBER(SEARCH("blocked",G1450))),"Blocked input VAT claimed; ","")&amp;IF(AND(F1450="Import - VAT paid at customs (Box 8)",M1450=""),"Customs declaration no missing; ","")&amp;IF(AND(F1450="Import - Reverse charge (Box 9)",E1450="Saudi Arabia"),"RCM used for a local supplier; ","")&amp;IF(AND(L1450="Yes",NOT(OR(F1450="Standard domestic 15% (Box 7)",F1450="Import - VAT paid at customs (Box 8)",F1450="Import - Reverse charge (Box 9)"))),"VAT claimed on non-taxable category; ",""))</f>
        <v/>
      </c>
    </row>
    <row r="1451">
      <c r="A1451" s="17" t="n"/>
      <c r="B1451" s="14" t="n"/>
      <c r="C1451" s="14" t="n"/>
      <c r="D1451" s="16" t="n"/>
      <c r="E1451" s="14" t="n"/>
      <c r="F1451" s="14" t="n"/>
      <c r="G1451" s="14" t="n"/>
      <c r="H1451" s="19" t="n"/>
      <c r="I1451" s="19" t="n"/>
      <c r="J1451" s="34">
        <f>IF(A1451="","",H1451+I1451)</f>
        <v/>
      </c>
      <c r="K1451" s="14" t="n"/>
      <c r="L1451" s="14" t="n"/>
      <c r="M1451" s="14" t="n"/>
      <c r="N1451" s="14" t="n"/>
      <c r="O1451" s="20">
        <f>IF(A1451="","",SUMPRODUCT((A1451&gt;=Setup!$C$19:$C$30)*(A1451&lt;=Setup!$D$19:$D$30)*Setup!$A$19:$A$30))</f>
        <v/>
      </c>
      <c r="P1451" s="34">
        <f>IF(A1451="","",IF(OR(F1451="Standard domestic 15% (Box 7)",F1451="Import - VAT paid at customs (Box 8)",F1451="Import - Reverse charge (Box 9)"),ROUND(H1451*Setup!$B$9,2),0))</f>
        <v/>
      </c>
      <c r="Q1451" s="34">
        <f>IF(A1451="","",I1451-P1451)</f>
        <v/>
      </c>
      <c r="R1451" s="34">
        <f>IF(A1451="","",IF(L1451="Yes",I1451,0))</f>
        <v/>
      </c>
      <c r="S1451" s="34">
        <f>IF(A1451="","",IF(AND(L1451="Yes",K1451="Yes",NOT(ISNUMBER(SEARCH("blocked",G1451))),OR(F1451="Standard domestic 15% (Box 7)",F1451="Import - VAT paid at customs (Box 8)",F1451="Import - Reverse charge (Box 9)"),OR(F1451&lt;&gt;"Standard domestic 15% (Box 7)",AND(LEN(D1451)=15,LEFT(D1451,1)="3",RIGHT(D1451,1)="3",ISNUMBER(--D1451)))),I1451,0))</f>
        <v/>
      </c>
      <c r="T1451" s="34">
        <f>IF(A1451="","",R1451-S1451)</f>
        <v/>
      </c>
      <c r="U1451" s="23">
        <f>IF(A1451="","",IF(O1451=0,"Outside audit periods; ","")&amp;IF(F1451="","No VAT category; ","")&amp;IF(ABS(Q1451)&gt;Setup!$B$10,"VAT ≠ 15% × net; ","")&amp;IF(AND(F1451="Standard domestic 15% (Box 7)",NOT(AND(LEN(D1451)=15,LEFT(D1451,1)="3",RIGHT(D1451,1)="3",ISNUMBER(--D1451)))),"Invalid/missing supplier VAT no; ","")&amp;IF(AND(L1451="Yes",K1451&lt;&gt;"Yes"),"VAT claimed without valid tax invoice; ","")&amp;IF(AND(L1451="Yes",ISNUMBER(SEARCH("blocked",G1451))),"Blocked input VAT claimed; ","")&amp;IF(AND(F1451="Import - VAT paid at customs (Box 8)",M1451=""),"Customs declaration no missing; ","")&amp;IF(AND(F1451="Import - Reverse charge (Box 9)",E1451="Saudi Arabia"),"RCM used for a local supplier; ","")&amp;IF(AND(L1451="Yes",NOT(OR(F1451="Standard domestic 15% (Box 7)",F1451="Import - VAT paid at customs (Box 8)",F1451="Import - Reverse charge (Box 9)"))),"VAT claimed on non-taxable category; ",""))</f>
        <v/>
      </c>
    </row>
    <row r="1452">
      <c r="A1452" s="17" t="n"/>
      <c r="B1452" s="14" t="n"/>
      <c r="C1452" s="14" t="n"/>
      <c r="D1452" s="16" t="n"/>
      <c r="E1452" s="14" t="n"/>
      <c r="F1452" s="14" t="n"/>
      <c r="G1452" s="14" t="n"/>
      <c r="H1452" s="19" t="n"/>
      <c r="I1452" s="19" t="n"/>
      <c r="J1452" s="34">
        <f>IF(A1452="","",H1452+I1452)</f>
        <v/>
      </c>
      <c r="K1452" s="14" t="n"/>
      <c r="L1452" s="14" t="n"/>
      <c r="M1452" s="14" t="n"/>
      <c r="N1452" s="14" t="n"/>
      <c r="O1452" s="20">
        <f>IF(A1452="","",SUMPRODUCT((A1452&gt;=Setup!$C$19:$C$30)*(A1452&lt;=Setup!$D$19:$D$30)*Setup!$A$19:$A$30))</f>
        <v/>
      </c>
      <c r="P1452" s="34">
        <f>IF(A1452="","",IF(OR(F1452="Standard domestic 15% (Box 7)",F1452="Import - VAT paid at customs (Box 8)",F1452="Import - Reverse charge (Box 9)"),ROUND(H1452*Setup!$B$9,2),0))</f>
        <v/>
      </c>
      <c r="Q1452" s="34">
        <f>IF(A1452="","",I1452-P1452)</f>
        <v/>
      </c>
      <c r="R1452" s="34">
        <f>IF(A1452="","",IF(L1452="Yes",I1452,0))</f>
        <v/>
      </c>
      <c r="S1452" s="34">
        <f>IF(A1452="","",IF(AND(L1452="Yes",K1452="Yes",NOT(ISNUMBER(SEARCH("blocked",G1452))),OR(F1452="Standard domestic 15% (Box 7)",F1452="Import - VAT paid at customs (Box 8)",F1452="Import - Reverse charge (Box 9)"),OR(F1452&lt;&gt;"Standard domestic 15% (Box 7)",AND(LEN(D1452)=15,LEFT(D1452,1)="3",RIGHT(D1452,1)="3",ISNUMBER(--D1452)))),I1452,0))</f>
        <v/>
      </c>
      <c r="T1452" s="34">
        <f>IF(A1452="","",R1452-S1452)</f>
        <v/>
      </c>
      <c r="U1452" s="23">
        <f>IF(A1452="","",IF(O1452=0,"Outside audit periods; ","")&amp;IF(F1452="","No VAT category; ","")&amp;IF(ABS(Q1452)&gt;Setup!$B$10,"VAT ≠ 15% × net; ","")&amp;IF(AND(F1452="Standard domestic 15% (Box 7)",NOT(AND(LEN(D1452)=15,LEFT(D1452,1)="3",RIGHT(D1452,1)="3",ISNUMBER(--D1452)))),"Invalid/missing supplier VAT no; ","")&amp;IF(AND(L1452="Yes",K1452&lt;&gt;"Yes"),"VAT claimed without valid tax invoice; ","")&amp;IF(AND(L1452="Yes",ISNUMBER(SEARCH("blocked",G1452))),"Blocked input VAT claimed; ","")&amp;IF(AND(F1452="Import - VAT paid at customs (Box 8)",M1452=""),"Customs declaration no missing; ","")&amp;IF(AND(F1452="Import - Reverse charge (Box 9)",E1452="Saudi Arabia"),"RCM used for a local supplier; ","")&amp;IF(AND(L1452="Yes",NOT(OR(F1452="Standard domestic 15% (Box 7)",F1452="Import - VAT paid at customs (Box 8)",F1452="Import - Reverse charge (Box 9)"))),"VAT claimed on non-taxable category; ",""))</f>
        <v/>
      </c>
    </row>
    <row r="1453">
      <c r="A1453" s="17" t="n"/>
      <c r="B1453" s="14" t="n"/>
      <c r="C1453" s="14" t="n"/>
      <c r="D1453" s="16" t="n"/>
      <c r="E1453" s="14" t="n"/>
      <c r="F1453" s="14" t="n"/>
      <c r="G1453" s="14" t="n"/>
      <c r="H1453" s="19" t="n"/>
      <c r="I1453" s="19" t="n"/>
      <c r="J1453" s="34">
        <f>IF(A1453="","",H1453+I1453)</f>
        <v/>
      </c>
      <c r="K1453" s="14" t="n"/>
      <c r="L1453" s="14" t="n"/>
      <c r="M1453" s="14" t="n"/>
      <c r="N1453" s="14" t="n"/>
      <c r="O1453" s="20">
        <f>IF(A1453="","",SUMPRODUCT((A1453&gt;=Setup!$C$19:$C$30)*(A1453&lt;=Setup!$D$19:$D$30)*Setup!$A$19:$A$30))</f>
        <v/>
      </c>
      <c r="P1453" s="34">
        <f>IF(A1453="","",IF(OR(F1453="Standard domestic 15% (Box 7)",F1453="Import - VAT paid at customs (Box 8)",F1453="Import - Reverse charge (Box 9)"),ROUND(H1453*Setup!$B$9,2),0))</f>
        <v/>
      </c>
      <c r="Q1453" s="34">
        <f>IF(A1453="","",I1453-P1453)</f>
        <v/>
      </c>
      <c r="R1453" s="34">
        <f>IF(A1453="","",IF(L1453="Yes",I1453,0))</f>
        <v/>
      </c>
      <c r="S1453" s="34">
        <f>IF(A1453="","",IF(AND(L1453="Yes",K1453="Yes",NOT(ISNUMBER(SEARCH("blocked",G1453))),OR(F1453="Standard domestic 15% (Box 7)",F1453="Import - VAT paid at customs (Box 8)",F1453="Import - Reverse charge (Box 9)"),OR(F1453&lt;&gt;"Standard domestic 15% (Box 7)",AND(LEN(D1453)=15,LEFT(D1453,1)="3",RIGHT(D1453,1)="3",ISNUMBER(--D1453)))),I1453,0))</f>
        <v/>
      </c>
      <c r="T1453" s="34">
        <f>IF(A1453="","",R1453-S1453)</f>
        <v/>
      </c>
      <c r="U1453" s="23">
        <f>IF(A1453="","",IF(O1453=0,"Outside audit periods; ","")&amp;IF(F1453="","No VAT category; ","")&amp;IF(ABS(Q1453)&gt;Setup!$B$10,"VAT ≠ 15% × net; ","")&amp;IF(AND(F1453="Standard domestic 15% (Box 7)",NOT(AND(LEN(D1453)=15,LEFT(D1453,1)="3",RIGHT(D1453,1)="3",ISNUMBER(--D1453)))),"Invalid/missing supplier VAT no; ","")&amp;IF(AND(L1453="Yes",K1453&lt;&gt;"Yes"),"VAT claimed without valid tax invoice; ","")&amp;IF(AND(L1453="Yes",ISNUMBER(SEARCH("blocked",G1453))),"Blocked input VAT claimed; ","")&amp;IF(AND(F1453="Import - VAT paid at customs (Box 8)",M1453=""),"Customs declaration no missing; ","")&amp;IF(AND(F1453="Import - Reverse charge (Box 9)",E1453="Saudi Arabia"),"RCM used for a local supplier; ","")&amp;IF(AND(L1453="Yes",NOT(OR(F1453="Standard domestic 15% (Box 7)",F1453="Import - VAT paid at customs (Box 8)",F1453="Import - Reverse charge (Box 9)"))),"VAT claimed on non-taxable category; ",""))</f>
        <v/>
      </c>
    </row>
    <row r="1454">
      <c r="A1454" s="17" t="n"/>
      <c r="B1454" s="14" t="n"/>
      <c r="C1454" s="14" t="n"/>
      <c r="D1454" s="16" t="n"/>
      <c r="E1454" s="14" t="n"/>
      <c r="F1454" s="14" t="n"/>
      <c r="G1454" s="14" t="n"/>
      <c r="H1454" s="19" t="n"/>
      <c r="I1454" s="19" t="n"/>
      <c r="J1454" s="34">
        <f>IF(A1454="","",H1454+I1454)</f>
        <v/>
      </c>
      <c r="K1454" s="14" t="n"/>
      <c r="L1454" s="14" t="n"/>
      <c r="M1454" s="14" t="n"/>
      <c r="N1454" s="14" t="n"/>
      <c r="O1454" s="20">
        <f>IF(A1454="","",SUMPRODUCT((A1454&gt;=Setup!$C$19:$C$30)*(A1454&lt;=Setup!$D$19:$D$30)*Setup!$A$19:$A$30))</f>
        <v/>
      </c>
      <c r="P1454" s="34">
        <f>IF(A1454="","",IF(OR(F1454="Standard domestic 15% (Box 7)",F1454="Import - VAT paid at customs (Box 8)",F1454="Import - Reverse charge (Box 9)"),ROUND(H1454*Setup!$B$9,2),0))</f>
        <v/>
      </c>
      <c r="Q1454" s="34">
        <f>IF(A1454="","",I1454-P1454)</f>
        <v/>
      </c>
      <c r="R1454" s="34">
        <f>IF(A1454="","",IF(L1454="Yes",I1454,0))</f>
        <v/>
      </c>
      <c r="S1454" s="34">
        <f>IF(A1454="","",IF(AND(L1454="Yes",K1454="Yes",NOT(ISNUMBER(SEARCH("blocked",G1454))),OR(F1454="Standard domestic 15% (Box 7)",F1454="Import - VAT paid at customs (Box 8)",F1454="Import - Reverse charge (Box 9)"),OR(F1454&lt;&gt;"Standard domestic 15% (Box 7)",AND(LEN(D1454)=15,LEFT(D1454,1)="3",RIGHT(D1454,1)="3",ISNUMBER(--D1454)))),I1454,0))</f>
        <v/>
      </c>
      <c r="T1454" s="34">
        <f>IF(A1454="","",R1454-S1454)</f>
        <v/>
      </c>
      <c r="U1454" s="23">
        <f>IF(A1454="","",IF(O1454=0,"Outside audit periods; ","")&amp;IF(F1454="","No VAT category; ","")&amp;IF(ABS(Q1454)&gt;Setup!$B$10,"VAT ≠ 15% × net; ","")&amp;IF(AND(F1454="Standard domestic 15% (Box 7)",NOT(AND(LEN(D1454)=15,LEFT(D1454,1)="3",RIGHT(D1454,1)="3",ISNUMBER(--D1454)))),"Invalid/missing supplier VAT no; ","")&amp;IF(AND(L1454="Yes",K1454&lt;&gt;"Yes"),"VAT claimed without valid tax invoice; ","")&amp;IF(AND(L1454="Yes",ISNUMBER(SEARCH("blocked",G1454))),"Blocked input VAT claimed; ","")&amp;IF(AND(F1454="Import - VAT paid at customs (Box 8)",M1454=""),"Customs declaration no missing; ","")&amp;IF(AND(F1454="Import - Reverse charge (Box 9)",E1454="Saudi Arabia"),"RCM used for a local supplier; ","")&amp;IF(AND(L1454="Yes",NOT(OR(F1454="Standard domestic 15% (Box 7)",F1454="Import - VAT paid at customs (Box 8)",F1454="Import - Reverse charge (Box 9)"))),"VAT claimed on non-taxable category; ",""))</f>
        <v/>
      </c>
    </row>
    <row r="1455">
      <c r="A1455" s="17" t="n"/>
      <c r="B1455" s="14" t="n"/>
      <c r="C1455" s="14" t="n"/>
      <c r="D1455" s="16" t="n"/>
      <c r="E1455" s="14" t="n"/>
      <c r="F1455" s="14" t="n"/>
      <c r="G1455" s="14" t="n"/>
      <c r="H1455" s="19" t="n"/>
      <c r="I1455" s="19" t="n"/>
      <c r="J1455" s="34">
        <f>IF(A1455="","",H1455+I1455)</f>
        <v/>
      </c>
      <c r="K1455" s="14" t="n"/>
      <c r="L1455" s="14" t="n"/>
      <c r="M1455" s="14" t="n"/>
      <c r="N1455" s="14" t="n"/>
      <c r="O1455" s="20">
        <f>IF(A1455="","",SUMPRODUCT((A1455&gt;=Setup!$C$19:$C$30)*(A1455&lt;=Setup!$D$19:$D$30)*Setup!$A$19:$A$30))</f>
        <v/>
      </c>
      <c r="P1455" s="34">
        <f>IF(A1455="","",IF(OR(F1455="Standard domestic 15% (Box 7)",F1455="Import - VAT paid at customs (Box 8)",F1455="Import - Reverse charge (Box 9)"),ROUND(H1455*Setup!$B$9,2),0))</f>
        <v/>
      </c>
      <c r="Q1455" s="34">
        <f>IF(A1455="","",I1455-P1455)</f>
        <v/>
      </c>
      <c r="R1455" s="34">
        <f>IF(A1455="","",IF(L1455="Yes",I1455,0))</f>
        <v/>
      </c>
      <c r="S1455" s="34">
        <f>IF(A1455="","",IF(AND(L1455="Yes",K1455="Yes",NOT(ISNUMBER(SEARCH("blocked",G1455))),OR(F1455="Standard domestic 15% (Box 7)",F1455="Import - VAT paid at customs (Box 8)",F1455="Import - Reverse charge (Box 9)"),OR(F1455&lt;&gt;"Standard domestic 15% (Box 7)",AND(LEN(D1455)=15,LEFT(D1455,1)="3",RIGHT(D1455,1)="3",ISNUMBER(--D1455)))),I1455,0))</f>
        <v/>
      </c>
      <c r="T1455" s="34">
        <f>IF(A1455="","",R1455-S1455)</f>
        <v/>
      </c>
      <c r="U1455" s="23">
        <f>IF(A1455="","",IF(O1455=0,"Outside audit periods; ","")&amp;IF(F1455="","No VAT category; ","")&amp;IF(ABS(Q1455)&gt;Setup!$B$10,"VAT ≠ 15% × net; ","")&amp;IF(AND(F1455="Standard domestic 15% (Box 7)",NOT(AND(LEN(D1455)=15,LEFT(D1455,1)="3",RIGHT(D1455,1)="3",ISNUMBER(--D1455)))),"Invalid/missing supplier VAT no; ","")&amp;IF(AND(L1455="Yes",K1455&lt;&gt;"Yes"),"VAT claimed without valid tax invoice; ","")&amp;IF(AND(L1455="Yes",ISNUMBER(SEARCH("blocked",G1455))),"Blocked input VAT claimed; ","")&amp;IF(AND(F1455="Import - VAT paid at customs (Box 8)",M1455=""),"Customs declaration no missing; ","")&amp;IF(AND(F1455="Import - Reverse charge (Box 9)",E1455="Saudi Arabia"),"RCM used for a local supplier; ","")&amp;IF(AND(L1455="Yes",NOT(OR(F1455="Standard domestic 15% (Box 7)",F1455="Import - VAT paid at customs (Box 8)",F1455="Import - Reverse charge (Box 9)"))),"VAT claimed on non-taxable category; ",""))</f>
        <v/>
      </c>
    </row>
    <row r="1456">
      <c r="A1456" s="17" t="n"/>
      <c r="B1456" s="14" t="n"/>
      <c r="C1456" s="14" t="n"/>
      <c r="D1456" s="16" t="n"/>
      <c r="E1456" s="14" t="n"/>
      <c r="F1456" s="14" t="n"/>
      <c r="G1456" s="14" t="n"/>
      <c r="H1456" s="19" t="n"/>
      <c r="I1456" s="19" t="n"/>
      <c r="J1456" s="34">
        <f>IF(A1456="","",H1456+I1456)</f>
        <v/>
      </c>
      <c r="K1456" s="14" t="n"/>
      <c r="L1456" s="14" t="n"/>
      <c r="M1456" s="14" t="n"/>
      <c r="N1456" s="14" t="n"/>
      <c r="O1456" s="20">
        <f>IF(A1456="","",SUMPRODUCT((A1456&gt;=Setup!$C$19:$C$30)*(A1456&lt;=Setup!$D$19:$D$30)*Setup!$A$19:$A$30))</f>
        <v/>
      </c>
      <c r="P1456" s="34">
        <f>IF(A1456="","",IF(OR(F1456="Standard domestic 15% (Box 7)",F1456="Import - VAT paid at customs (Box 8)",F1456="Import - Reverse charge (Box 9)"),ROUND(H1456*Setup!$B$9,2),0))</f>
        <v/>
      </c>
      <c r="Q1456" s="34">
        <f>IF(A1456="","",I1456-P1456)</f>
        <v/>
      </c>
      <c r="R1456" s="34">
        <f>IF(A1456="","",IF(L1456="Yes",I1456,0))</f>
        <v/>
      </c>
      <c r="S1456" s="34">
        <f>IF(A1456="","",IF(AND(L1456="Yes",K1456="Yes",NOT(ISNUMBER(SEARCH("blocked",G1456))),OR(F1456="Standard domestic 15% (Box 7)",F1456="Import - VAT paid at customs (Box 8)",F1456="Import - Reverse charge (Box 9)"),OR(F1456&lt;&gt;"Standard domestic 15% (Box 7)",AND(LEN(D1456)=15,LEFT(D1456,1)="3",RIGHT(D1456,1)="3",ISNUMBER(--D1456)))),I1456,0))</f>
        <v/>
      </c>
      <c r="T1456" s="34">
        <f>IF(A1456="","",R1456-S1456)</f>
        <v/>
      </c>
      <c r="U1456" s="23">
        <f>IF(A1456="","",IF(O1456=0,"Outside audit periods; ","")&amp;IF(F1456="","No VAT category; ","")&amp;IF(ABS(Q1456)&gt;Setup!$B$10,"VAT ≠ 15% × net; ","")&amp;IF(AND(F1456="Standard domestic 15% (Box 7)",NOT(AND(LEN(D1456)=15,LEFT(D1456,1)="3",RIGHT(D1456,1)="3",ISNUMBER(--D1456)))),"Invalid/missing supplier VAT no; ","")&amp;IF(AND(L1456="Yes",K1456&lt;&gt;"Yes"),"VAT claimed without valid tax invoice; ","")&amp;IF(AND(L1456="Yes",ISNUMBER(SEARCH("blocked",G1456))),"Blocked input VAT claimed; ","")&amp;IF(AND(F1456="Import - VAT paid at customs (Box 8)",M1456=""),"Customs declaration no missing; ","")&amp;IF(AND(F1456="Import - Reverse charge (Box 9)",E1456="Saudi Arabia"),"RCM used for a local supplier; ","")&amp;IF(AND(L1456="Yes",NOT(OR(F1456="Standard domestic 15% (Box 7)",F1456="Import - VAT paid at customs (Box 8)",F1456="Import - Reverse charge (Box 9)"))),"VAT claimed on non-taxable category; ",""))</f>
        <v/>
      </c>
    </row>
    <row r="1457">
      <c r="A1457" s="17" t="n"/>
      <c r="B1457" s="14" t="n"/>
      <c r="C1457" s="14" t="n"/>
      <c r="D1457" s="16" t="n"/>
      <c r="E1457" s="14" t="n"/>
      <c r="F1457" s="14" t="n"/>
      <c r="G1457" s="14" t="n"/>
      <c r="H1457" s="19" t="n"/>
      <c r="I1457" s="19" t="n"/>
      <c r="J1457" s="34">
        <f>IF(A1457="","",H1457+I1457)</f>
        <v/>
      </c>
      <c r="K1457" s="14" t="n"/>
      <c r="L1457" s="14" t="n"/>
      <c r="M1457" s="14" t="n"/>
      <c r="N1457" s="14" t="n"/>
      <c r="O1457" s="20">
        <f>IF(A1457="","",SUMPRODUCT((A1457&gt;=Setup!$C$19:$C$30)*(A1457&lt;=Setup!$D$19:$D$30)*Setup!$A$19:$A$30))</f>
        <v/>
      </c>
      <c r="P1457" s="34">
        <f>IF(A1457="","",IF(OR(F1457="Standard domestic 15% (Box 7)",F1457="Import - VAT paid at customs (Box 8)",F1457="Import - Reverse charge (Box 9)"),ROUND(H1457*Setup!$B$9,2),0))</f>
        <v/>
      </c>
      <c r="Q1457" s="34">
        <f>IF(A1457="","",I1457-P1457)</f>
        <v/>
      </c>
      <c r="R1457" s="34">
        <f>IF(A1457="","",IF(L1457="Yes",I1457,0))</f>
        <v/>
      </c>
      <c r="S1457" s="34">
        <f>IF(A1457="","",IF(AND(L1457="Yes",K1457="Yes",NOT(ISNUMBER(SEARCH("blocked",G1457))),OR(F1457="Standard domestic 15% (Box 7)",F1457="Import - VAT paid at customs (Box 8)",F1457="Import - Reverse charge (Box 9)"),OR(F1457&lt;&gt;"Standard domestic 15% (Box 7)",AND(LEN(D1457)=15,LEFT(D1457,1)="3",RIGHT(D1457,1)="3",ISNUMBER(--D1457)))),I1457,0))</f>
        <v/>
      </c>
      <c r="T1457" s="34">
        <f>IF(A1457="","",R1457-S1457)</f>
        <v/>
      </c>
      <c r="U1457" s="23">
        <f>IF(A1457="","",IF(O1457=0,"Outside audit periods; ","")&amp;IF(F1457="","No VAT category; ","")&amp;IF(ABS(Q1457)&gt;Setup!$B$10,"VAT ≠ 15% × net; ","")&amp;IF(AND(F1457="Standard domestic 15% (Box 7)",NOT(AND(LEN(D1457)=15,LEFT(D1457,1)="3",RIGHT(D1457,1)="3",ISNUMBER(--D1457)))),"Invalid/missing supplier VAT no; ","")&amp;IF(AND(L1457="Yes",K1457&lt;&gt;"Yes"),"VAT claimed without valid tax invoice; ","")&amp;IF(AND(L1457="Yes",ISNUMBER(SEARCH("blocked",G1457))),"Blocked input VAT claimed; ","")&amp;IF(AND(F1457="Import - VAT paid at customs (Box 8)",M1457=""),"Customs declaration no missing; ","")&amp;IF(AND(F1457="Import - Reverse charge (Box 9)",E1457="Saudi Arabia"),"RCM used for a local supplier; ","")&amp;IF(AND(L1457="Yes",NOT(OR(F1457="Standard domestic 15% (Box 7)",F1457="Import - VAT paid at customs (Box 8)",F1457="Import - Reverse charge (Box 9)"))),"VAT claimed on non-taxable category; ",""))</f>
        <v/>
      </c>
    </row>
    <row r="1458">
      <c r="A1458" s="17" t="n"/>
      <c r="B1458" s="14" t="n"/>
      <c r="C1458" s="14" t="n"/>
      <c r="D1458" s="16" t="n"/>
      <c r="E1458" s="14" t="n"/>
      <c r="F1458" s="14" t="n"/>
      <c r="G1458" s="14" t="n"/>
      <c r="H1458" s="19" t="n"/>
      <c r="I1458" s="19" t="n"/>
      <c r="J1458" s="34">
        <f>IF(A1458="","",H1458+I1458)</f>
        <v/>
      </c>
      <c r="K1458" s="14" t="n"/>
      <c r="L1458" s="14" t="n"/>
      <c r="M1458" s="14" t="n"/>
      <c r="N1458" s="14" t="n"/>
      <c r="O1458" s="20">
        <f>IF(A1458="","",SUMPRODUCT((A1458&gt;=Setup!$C$19:$C$30)*(A1458&lt;=Setup!$D$19:$D$30)*Setup!$A$19:$A$30))</f>
        <v/>
      </c>
      <c r="P1458" s="34">
        <f>IF(A1458="","",IF(OR(F1458="Standard domestic 15% (Box 7)",F1458="Import - VAT paid at customs (Box 8)",F1458="Import - Reverse charge (Box 9)"),ROUND(H1458*Setup!$B$9,2),0))</f>
        <v/>
      </c>
      <c r="Q1458" s="34">
        <f>IF(A1458="","",I1458-P1458)</f>
        <v/>
      </c>
      <c r="R1458" s="34">
        <f>IF(A1458="","",IF(L1458="Yes",I1458,0))</f>
        <v/>
      </c>
      <c r="S1458" s="34">
        <f>IF(A1458="","",IF(AND(L1458="Yes",K1458="Yes",NOT(ISNUMBER(SEARCH("blocked",G1458))),OR(F1458="Standard domestic 15% (Box 7)",F1458="Import - VAT paid at customs (Box 8)",F1458="Import - Reverse charge (Box 9)"),OR(F1458&lt;&gt;"Standard domestic 15% (Box 7)",AND(LEN(D1458)=15,LEFT(D1458,1)="3",RIGHT(D1458,1)="3",ISNUMBER(--D1458)))),I1458,0))</f>
        <v/>
      </c>
      <c r="T1458" s="34">
        <f>IF(A1458="","",R1458-S1458)</f>
        <v/>
      </c>
      <c r="U1458" s="23">
        <f>IF(A1458="","",IF(O1458=0,"Outside audit periods; ","")&amp;IF(F1458="","No VAT category; ","")&amp;IF(ABS(Q1458)&gt;Setup!$B$10,"VAT ≠ 15% × net; ","")&amp;IF(AND(F1458="Standard domestic 15% (Box 7)",NOT(AND(LEN(D1458)=15,LEFT(D1458,1)="3",RIGHT(D1458,1)="3",ISNUMBER(--D1458)))),"Invalid/missing supplier VAT no; ","")&amp;IF(AND(L1458="Yes",K1458&lt;&gt;"Yes"),"VAT claimed without valid tax invoice; ","")&amp;IF(AND(L1458="Yes",ISNUMBER(SEARCH("blocked",G1458))),"Blocked input VAT claimed; ","")&amp;IF(AND(F1458="Import - VAT paid at customs (Box 8)",M1458=""),"Customs declaration no missing; ","")&amp;IF(AND(F1458="Import - Reverse charge (Box 9)",E1458="Saudi Arabia"),"RCM used for a local supplier; ","")&amp;IF(AND(L1458="Yes",NOT(OR(F1458="Standard domestic 15% (Box 7)",F1458="Import - VAT paid at customs (Box 8)",F1458="Import - Reverse charge (Box 9)"))),"VAT claimed on non-taxable category; ",""))</f>
        <v/>
      </c>
    </row>
    <row r="1459">
      <c r="A1459" s="17" t="n"/>
      <c r="B1459" s="14" t="n"/>
      <c r="C1459" s="14" t="n"/>
      <c r="D1459" s="16" t="n"/>
      <c r="E1459" s="14" t="n"/>
      <c r="F1459" s="14" t="n"/>
      <c r="G1459" s="14" t="n"/>
      <c r="H1459" s="19" t="n"/>
      <c r="I1459" s="19" t="n"/>
      <c r="J1459" s="34">
        <f>IF(A1459="","",H1459+I1459)</f>
        <v/>
      </c>
      <c r="K1459" s="14" t="n"/>
      <c r="L1459" s="14" t="n"/>
      <c r="M1459" s="14" t="n"/>
      <c r="N1459" s="14" t="n"/>
      <c r="O1459" s="20">
        <f>IF(A1459="","",SUMPRODUCT((A1459&gt;=Setup!$C$19:$C$30)*(A1459&lt;=Setup!$D$19:$D$30)*Setup!$A$19:$A$30))</f>
        <v/>
      </c>
      <c r="P1459" s="34">
        <f>IF(A1459="","",IF(OR(F1459="Standard domestic 15% (Box 7)",F1459="Import - VAT paid at customs (Box 8)",F1459="Import - Reverse charge (Box 9)"),ROUND(H1459*Setup!$B$9,2),0))</f>
        <v/>
      </c>
      <c r="Q1459" s="34">
        <f>IF(A1459="","",I1459-P1459)</f>
        <v/>
      </c>
      <c r="R1459" s="34">
        <f>IF(A1459="","",IF(L1459="Yes",I1459,0))</f>
        <v/>
      </c>
      <c r="S1459" s="34">
        <f>IF(A1459="","",IF(AND(L1459="Yes",K1459="Yes",NOT(ISNUMBER(SEARCH("blocked",G1459))),OR(F1459="Standard domestic 15% (Box 7)",F1459="Import - VAT paid at customs (Box 8)",F1459="Import - Reverse charge (Box 9)"),OR(F1459&lt;&gt;"Standard domestic 15% (Box 7)",AND(LEN(D1459)=15,LEFT(D1459,1)="3",RIGHT(D1459,1)="3",ISNUMBER(--D1459)))),I1459,0))</f>
        <v/>
      </c>
      <c r="T1459" s="34">
        <f>IF(A1459="","",R1459-S1459)</f>
        <v/>
      </c>
      <c r="U1459" s="23">
        <f>IF(A1459="","",IF(O1459=0,"Outside audit periods; ","")&amp;IF(F1459="","No VAT category; ","")&amp;IF(ABS(Q1459)&gt;Setup!$B$10,"VAT ≠ 15% × net; ","")&amp;IF(AND(F1459="Standard domestic 15% (Box 7)",NOT(AND(LEN(D1459)=15,LEFT(D1459,1)="3",RIGHT(D1459,1)="3",ISNUMBER(--D1459)))),"Invalid/missing supplier VAT no; ","")&amp;IF(AND(L1459="Yes",K1459&lt;&gt;"Yes"),"VAT claimed without valid tax invoice; ","")&amp;IF(AND(L1459="Yes",ISNUMBER(SEARCH("blocked",G1459))),"Blocked input VAT claimed; ","")&amp;IF(AND(F1459="Import - VAT paid at customs (Box 8)",M1459=""),"Customs declaration no missing; ","")&amp;IF(AND(F1459="Import - Reverse charge (Box 9)",E1459="Saudi Arabia"),"RCM used for a local supplier; ","")&amp;IF(AND(L1459="Yes",NOT(OR(F1459="Standard domestic 15% (Box 7)",F1459="Import - VAT paid at customs (Box 8)",F1459="Import - Reverse charge (Box 9)"))),"VAT claimed on non-taxable category; ",""))</f>
        <v/>
      </c>
    </row>
    <row r="1460">
      <c r="A1460" s="17" t="n"/>
      <c r="B1460" s="14" t="n"/>
      <c r="C1460" s="14" t="n"/>
      <c r="D1460" s="16" t="n"/>
      <c r="E1460" s="14" t="n"/>
      <c r="F1460" s="14" t="n"/>
      <c r="G1460" s="14" t="n"/>
      <c r="H1460" s="19" t="n"/>
      <c r="I1460" s="19" t="n"/>
      <c r="J1460" s="34">
        <f>IF(A1460="","",H1460+I1460)</f>
        <v/>
      </c>
      <c r="K1460" s="14" t="n"/>
      <c r="L1460" s="14" t="n"/>
      <c r="M1460" s="14" t="n"/>
      <c r="N1460" s="14" t="n"/>
      <c r="O1460" s="20">
        <f>IF(A1460="","",SUMPRODUCT((A1460&gt;=Setup!$C$19:$C$30)*(A1460&lt;=Setup!$D$19:$D$30)*Setup!$A$19:$A$30))</f>
        <v/>
      </c>
      <c r="P1460" s="34">
        <f>IF(A1460="","",IF(OR(F1460="Standard domestic 15% (Box 7)",F1460="Import - VAT paid at customs (Box 8)",F1460="Import - Reverse charge (Box 9)"),ROUND(H1460*Setup!$B$9,2),0))</f>
        <v/>
      </c>
      <c r="Q1460" s="34">
        <f>IF(A1460="","",I1460-P1460)</f>
        <v/>
      </c>
      <c r="R1460" s="34">
        <f>IF(A1460="","",IF(L1460="Yes",I1460,0))</f>
        <v/>
      </c>
      <c r="S1460" s="34">
        <f>IF(A1460="","",IF(AND(L1460="Yes",K1460="Yes",NOT(ISNUMBER(SEARCH("blocked",G1460))),OR(F1460="Standard domestic 15% (Box 7)",F1460="Import - VAT paid at customs (Box 8)",F1460="Import - Reverse charge (Box 9)"),OR(F1460&lt;&gt;"Standard domestic 15% (Box 7)",AND(LEN(D1460)=15,LEFT(D1460,1)="3",RIGHT(D1460,1)="3",ISNUMBER(--D1460)))),I1460,0))</f>
        <v/>
      </c>
      <c r="T1460" s="34">
        <f>IF(A1460="","",R1460-S1460)</f>
        <v/>
      </c>
      <c r="U1460" s="23">
        <f>IF(A1460="","",IF(O1460=0,"Outside audit periods; ","")&amp;IF(F1460="","No VAT category; ","")&amp;IF(ABS(Q1460)&gt;Setup!$B$10,"VAT ≠ 15% × net; ","")&amp;IF(AND(F1460="Standard domestic 15% (Box 7)",NOT(AND(LEN(D1460)=15,LEFT(D1460,1)="3",RIGHT(D1460,1)="3",ISNUMBER(--D1460)))),"Invalid/missing supplier VAT no; ","")&amp;IF(AND(L1460="Yes",K1460&lt;&gt;"Yes"),"VAT claimed without valid tax invoice; ","")&amp;IF(AND(L1460="Yes",ISNUMBER(SEARCH("blocked",G1460))),"Blocked input VAT claimed; ","")&amp;IF(AND(F1460="Import - VAT paid at customs (Box 8)",M1460=""),"Customs declaration no missing; ","")&amp;IF(AND(F1460="Import - Reverse charge (Box 9)",E1460="Saudi Arabia"),"RCM used for a local supplier; ","")&amp;IF(AND(L1460="Yes",NOT(OR(F1460="Standard domestic 15% (Box 7)",F1460="Import - VAT paid at customs (Box 8)",F1460="Import - Reverse charge (Box 9)"))),"VAT claimed on non-taxable category; ",""))</f>
        <v/>
      </c>
    </row>
    <row r="1461">
      <c r="A1461" s="17" t="n"/>
      <c r="B1461" s="14" t="n"/>
      <c r="C1461" s="14" t="n"/>
      <c r="D1461" s="16" t="n"/>
      <c r="E1461" s="14" t="n"/>
      <c r="F1461" s="14" t="n"/>
      <c r="G1461" s="14" t="n"/>
      <c r="H1461" s="19" t="n"/>
      <c r="I1461" s="19" t="n"/>
      <c r="J1461" s="34">
        <f>IF(A1461="","",H1461+I1461)</f>
        <v/>
      </c>
      <c r="K1461" s="14" t="n"/>
      <c r="L1461" s="14" t="n"/>
      <c r="M1461" s="14" t="n"/>
      <c r="N1461" s="14" t="n"/>
      <c r="O1461" s="20">
        <f>IF(A1461="","",SUMPRODUCT((A1461&gt;=Setup!$C$19:$C$30)*(A1461&lt;=Setup!$D$19:$D$30)*Setup!$A$19:$A$30))</f>
        <v/>
      </c>
      <c r="P1461" s="34">
        <f>IF(A1461="","",IF(OR(F1461="Standard domestic 15% (Box 7)",F1461="Import - VAT paid at customs (Box 8)",F1461="Import - Reverse charge (Box 9)"),ROUND(H1461*Setup!$B$9,2),0))</f>
        <v/>
      </c>
      <c r="Q1461" s="34">
        <f>IF(A1461="","",I1461-P1461)</f>
        <v/>
      </c>
      <c r="R1461" s="34">
        <f>IF(A1461="","",IF(L1461="Yes",I1461,0))</f>
        <v/>
      </c>
      <c r="S1461" s="34">
        <f>IF(A1461="","",IF(AND(L1461="Yes",K1461="Yes",NOT(ISNUMBER(SEARCH("blocked",G1461))),OR(F1461="Standard domestic 15% (Box 7)",F1461="Import - VAT paid at customs (Box 8)",F1461="Import - Reverse charge (Box 9)"),OR(F1461&lt;&gt;"Standard domestic 15% (Box 7)",AND(LEN(D1461)=15,LEFT(D1461,1)="3",RIGHT(D1461,1)="3",ISNUMBER(--D1461)))),I1461,0))</f>
        <v/>
      </c>
      <c r="T1461" s="34">
        <f>IF(A1461="","",R1461-S1461)</f>
        <v/>
      </c>
      <c r="U1461" s="23">
        <f>IF(A1461="","",IF(O1461=0,"Outside audit periods; ","")&amp;IF(F1461="","No VAT category; ","")&amp;IF(ABS(Q1461)&gt;Setup!$B$10,"VAT ≠ 15% × net; ","")&amp;IF(AND(F1461="Standard domestic 15% (Box 7)",NOT(AND(LEN(D1461)=15,LEFT(D1461,1)="3",RIGHT(D1461,1)="3",ISNUMBER(--D1461)))),"Invalid/missing supplier VAT no; ","")&amp;IF(AND(L1461="Yes",K1461&lt;&gt;"Yes"),"VAT claimed without valid tax invoice; ","")&amp;IF(AND(L1461="Yes",ISNUMBER(SEARCH("blocked",G1461))),"Blocked input VAT claimed; ","")&amp;IF(AND(F1461="Import - VAT paid at customs (Box 8)",M1461=""),"Customs declaration no missing; ","")&amp;IF(AND(F1461="Import - Reverse charge (Box 9)",E1461="Saudi Arabia"),"RCM used for a local supplier; ","")&amp;IF(AND(L1461="Yes",NOT(OR(F1461="Standard domestic 15% (Box 7)",F1461="Import - VAT paid at customs (Box 8)",F1461="Import - Reverse charge (Box 9)"))),"VAT claimed on non-taxable category; ",""))</f>
        <v/>
      </c>
    </row>
    <row r="1462">
      <c r="A1462" s="17" t="n"/>
      <c r="B1462" s="14" t="n"/>
      <c r="C1462" s="14" t="n"/>
      <c r="D1462" s="16" t="n"/>
      <c r="E1462" s="14" t="n"/>
      <c r="F1462" s="14" t="n"/>
      <c r="G1462" s="14" t="n"/>
      <c r="H1462" s="19" t="n"/>
      <c r="I1462" s="19" t="n"/>
      <c r="J1462" s="34">
        <f>IF(A1462="","",H1462+I1462)</f>
        <v/>
      </c>
      <c r="K1462" s="14" t="n"/>
      <c r="L1462" s="14" t="n"/>
      <c r="M1462" s="14" t="n"/>
      <c r="N1462" s="14" t="n"/>
      <c r="O1462" s="20">
        <f>IF(A1462="","",SUMPRODUCT((A1462&gt;=Setup!$C$19:$C$30)*(A1462&lt;=Setup!$D$19:$D$30)*Setup!$A$19:$A$30))</f>
        <v/>
      </c>
      <c r="P1462" s="34">
        <f>IF(A1462="","",IF(OR(F1462="Standard domestic 15% (Box 7)",F1462="Import - VAT paid at customs (Box 8)",F1462="Import - Reverse charge (Box 9)"),ROUND(H1462*Setup!$B$9,2),0))</f>
        <v/>
      </c>
      <c r="Q1462" s="34">
        <f>IF(A1462="","",I1462-P1462)</f>
        <v/>
      </c>
      <c r="R1462" s="34">
        <f>IF(A1462="","",IF(L1462="Yes",I1462,0))</f>
        <v/>
      </c>
      <c r="S1462" s="34">
        <f>IF(A1462="","",IF(AND(L1462="Yes",K1462="Yes",NOT(ISNUMBER(SEARCH("blocked",G1462))),OR(F1462="Standard domestic 15% (Box 7)",F1462="Import - VAT paid at customs (Box 8)",F1462="Import - Reverse charge (Box 9)"),OR(F1462&lt;&gt;"Standard domestic 15% (Box 7)",AND(LEN(D1462)=15,LEFT(D1462,1)="3",RIGHT(D1462,1)="3",ISNUMBER(--D1462)))),I1462,0))</f>
        <v/>
      </c>
      <c r="T1462" s="34">
        <f>IF(A1462="","",R1462-S1462)</f>
        <v/>
      </c>
      <c r="U1462" s="23">
        <f>IF(A1462="","",IF(O1462=0,"Outside audit periods; ","")&amp;IF(F1462="","No VAT category; ","")&amp;IF(ABS(Q1462)&gt;Setup!$B$10,"VAT ≠ 15% × net; ","")&amp;IF(AND(F1462="Standard domestic 15% (Box 7)",NOT(AND(LEN(D1462)=15,LEFT(D1462,1)="3",RIGHT(D1462,1)="3",ISNUMBER(--D1462)))),"Invalid/missing supplier VAT no; ","")&amp;IF(AND(L1462="Yes",K1462&lt;&gt;"Yes"),"VAT claimed without valid tax invoice; ","")&amp;IF(AND(L1462="Yes",ISNUMBER(SEARCH("blocked",G1462))),"Blocked input VAT claimed; ","")&amp;IF(AND(F1462="Import - VAT paid at customs (Box 8)",M1462=""),"Customs declaration no missing; ","")&amp;IF(AND(F1462="Import - Reverse charge (Box 9)",E1462="Saudi Arabia"),"RCM used for a local supplier; ","")&amp;IF(AND(L1462="Yes",NOT(OR(F1462="Standard domestic 15% (Box 7)",F1462="Import - VAT paid at customs (Box 8)",F1462="Import - Reverse charge (Box 9)"))),"VAT claimed on non-taxable category; ",""))</f>
        <v/>
      </c>
    </row>
    <row r="1463">
      <c r="A1463" s="17" t="n"/>
      <c r="B1463" s="14" t="n"/>
      <c r="C1463" s="14" t="n"/>
      <c r="D1463" s="16" t="n"/>
      <c r="E1463" s="14" t="n"/>
      <c r="F1463" s="14" t="n"/>
      <c r="G1463" s="14" t="n"/>
      <c r="H1463" s="19" t="n"/>
      <c r="I1463" s="19" t="n"/>
      <c r="J1463" s="34">
        <f>IF(A1463="","",H1463+I1463)</f>
        <v/>
      </c>
      <c r="K1463" s="14" t="n"/>
      <c r="L1463" s="14" t="n"/>
      <c r="M1463" s="14" t="n"/>
      <c r="N1463" s="14" t="n"/>
      <c r="O1463" s="20">
        <f>IF(A1463="","",SUMPRODUCT((A1463&gt;=Setup!$C$19:$C$30)*(A1463&lt;=Setup!$D$19:$D$30)*Setup!$A$19:$A$30))</f>
        <v/>
      </c>
      <c r="P1463" s="34">
        <f>IF(A1463="","",IF(OR(F1463="Standard domestic 15% (Box 7)",F1463="Import - VAT paid at customs (Box 8)",F1463="Import - Reverse charge (Box 9)"),ROUND(H1463*Setup!$B$9,2),0))</f>
        <v/>
      </c>
      <c r="Q1463" s="34">
        <f>IF(A1463="","",I1463-P1463)</f>
        <v/>
      </c>
      <c r="R1463" s="34">
        <f>IF(A1463="","",IF(L1463="Yes",I1463,0))</f>
        <v/>
      </c>
      <c r="S1463" s="34">
        <f>IF(A1463="","",IF(AND(L1463="Yes",K1463="Yes",NOT(ISNUMBER(SEARCH("blocked",G1463))),OR(F1463="Standard domestic 15% (Box 7)",F1463="Import - VAT paid at customs (Box 8)",F1463="Import - Reverse charge (Box 9)"),OR(F1463&lt;&gt;"Standard domestic 15% (Box 7)",AND(LEN(D1463)=15,LEFT(D1463,1)="3",RIGHT(D1463,1)="3",ISNUMBER(--D1463)))),I1463,0))</f>
        <v/>
      </c>
      <c r="T1463" s="34">
        <f>IF(A1463="","",R1463-S1463)</f>
        <v/>
      </c>
      <c r="U1463" s="23">
        <f>IF(A1463="","",IF(O1463=0,"Outside audit periods; ","")&amp;IF(F1463="","No VAT category; ","")&amp;IF(ABS(Q1463)&gt;Setup!$B$10,"VAT ≠ 15% × net; ","")&amp;IF(AND(F1463="Standard domestic 15% (Box 7)",NOT(AND(LEN(D1463)=15,LEFT(D1463,1)="3",RIGHT(D1463,1)="3",ISNUMBER(--D1463)))),"Invalid/missing supplier VAT no; ","")&amp;IF(AND(L1463="Yes",K1463&lt;&gt;"Yes"),"VAT claimed without valid tax invoice; ","")&amp;IF(AND(L1463="Yes",ISNUMBER(SEARCH("blocked",G1463))),"Blocked input VAT claimed; ","")&amp;IF(AND(F1463="Import - VAT paid at customs (Box 8)",M1463=""),"Customs declaration no missing; ","")&amp;IF(AND(F1463="Import - Reverse charge (Box 9)",E1463="Saudi Arabia"),"RCM used for a local supplier; ","")&amp;IF(AND(L1463="Yes",NOT(OR(F1463="Standard domestic 15% (Box 7)",F1463="Import - VAT paid at customs (Box 8)",F1463="Import - Reverse charge (Box 9)"))),"VAT claimed on non-taxable category; ",""))</f>
        <v/>
      </c>
    </row>
    <row r="1464">
      <c r="A1464" s="17" t="n"/>
      <c r="B1464" s="14" t="n"/>
      <c r="C1464" s="14" t="n"/>
      <c r="D1464" s="16" t="n"/>
      <c r="E1464" s="14" t="n"/>
      <c r="F1464" s="14" t="n"/>
      <c r="G1464" s="14" t="n"/>
      <c r="H1464" s="19" t="n"/>
      <c r="I1464" s="19" t="n"/>
      <c r="J1464" s="34">
        <f>IF(A1464="","",H1464+I1464)</f>
        <v/>
      </c>
      <c r="K1464" s="14" t="n"/>
      <c r="L1464" s="14" t="n"/>
      <c r="M1464" s="14" t="n"/>
      <c r="N1464" s="14" t="n"/>
      <c r="O1464" s="20">
        <f>IF(A1464="","",SUMPRODUCT((A1464&gt;=Setup!$C$19:$C$30)*(A1464&lt;=Setup!$D$19:$D$30)*Setup!$A$19:$A$30))</f>
        <v/>
      </c>
      <c r="P1464" s="34">
        <f>IF(A1464="","",IF(OR(F1464="Standard domestic 15% (Box 7)",F1464="Import - VAT paid at customs (Box 8)",F1464="Import - Reverse charge (Box 9)"),ROUND(H1464*Setup!$B$9,2),0))</f>
        <v/>
      </c>
      <c r="Q1464" s="34">
        <f>IF(A1464="","",I1464-P1464)</f>
        <v/>
      </c>
      <c r="R1464" s="34">
        <f>IF(A1464="","",IF(L1464="Yes",I1464,0))</f>
        <v/>
      </c>
      <c r="S1464" s="34">
        <f>IF(A1464="","",IF(AND(L1464="Yes",K1464="Yes",NOT(ISNUMBER(SEARCH("blocked",G1464))),OR(F1464="Standard domestic 15% (Box 7)",F1464="Import - VAT paid at customs (Box 8)",F1464="Import - Reverse charge (Box 9)"),OR(F1464&lt;&gt;"Standard domestic 15% (Box 7)",AND(LEN(D1464)=15,LEFT(D1464,1)="3",RIGHT(D1464,1)="3",ISNUMBER(--D1464)))),I1464,0))</f>
        <v/>
      </c>
      <c r="T1464" s="34">
        <f>IF(A1464="","",R1464-S1464)</f>
        <v/>
      </c>
      <c r="U1464" s="23">
        <f>IF(A1464="","",IF(O1464=0,"Outside audit periods; ","")&amp;IF(F1464="","No VAT category; ","")&amp;IF(ABS(Q1464)&gt;Setup!$B$10,"VAT ≠ 15% × net; ","")&amp;IF(AND(F1464="Standard domestic 15% (Box 7)",NOT(AND(LEN(D1464)=15,LEFT(D1464,1)="3",RIGHT(D1464,1)="3",ISNUMBER(--D1464)))),"Invalid/missing supplier VAT no; ","")&amp;IF(AND(L1464="Yes",K1464&lt;&gt;"Yes"),"VAT claimed without valid tax invoice; ","")&amp;IF(AND(L1464="Yes",ISNUMBER(SEARCH("blocked",G1464))),"Blocked input VAT claimed; ","")&amp;IF(AND(F1464="Import - VAT paid at customs (Box 8)",M1464=""),"Customs declaration no missing; ","")&amp;IF(AND(F1464="Import - Reverse charge (Box 9)",E1464="Saudi Arabia"),"RCM used for a local supplier; ","")&amp;IF(AND(L1464="Yes",NOT(OR(F1464="Standard domestic 15% (Box 7)",F1464="Import - VAT paid at customs (Box 8)",F1464="Import - Reverse charge (Box 9)"))),"VAT claimed on non-taxable category; ",""))</f>
        <v/>
      </c>
    </row>
    <row r="1465">
      <c r="A1465" s="17" t="n"/>
      <c r="B1465" s="14" t="n"/>
      <c r="C1465" s="14" t="n"/>
      <c r="D1465" s="16" t="n"/>
      <c r="E1465" s="14" t="n"/>
      <c r="F1465" s="14" t="n"/>
      <c r="G1465" s="14" t="n"/>
      <c r="H1465" s="19" t="n"/>
      <c r="I1465" s="19" t="n"/>
      <c r="J1465" s="34">
        <f>IF(A1465="","",H1465+I1465)</f>
        <v/>
      </c>
      <c r="K1465" s="14" t="n"/>
      <c r="L1465" s="14" t="n"/>
      <c r="M1465" s="14" t="n"/>
      <c r="N1465" s="14" t="n"/>
      <c r="O1465" s="20">
        <f>IF(A1465="","",SUMPRODUCT((A1465&gt;=Setup!$C$19:$C$30)*(A1465&lt;=Setup!$D$19:$D$30)*Setup!$A$19:$A$30))</f>
        <v/>
      </c>
      <c r="P1465" s="34">
        <f>IF(A1465="","",IF(OR(F1465="Standard domestic 15% (Box 7)",F1465="Import - VAT paid at customs (Box 8)",F1465="Import - Reverse charge (Box 9)"),ROUND(H1465*Setup!$B$9,2),0))</f>
        <v/>
      </c>
      <c r="Q1465" s="34">
        <f>IF(A1465="","",I1465-P1465)</f>
        <v/>
      </c>
      <c r="R1465" s="34">
        <f>IF(A1465="","",IF(L1465="Yes",I1465,0))</f>
        <v/>
      </c>
      <c r="S1465" s="34">
        <f>IF(A1465="","",IF(AND(L1465="Yes",K1465="Yes",NOT(ISNUMBER(SEARCH("blocked",G1465))),OR(F1465="Standard domestic 15% (Box 7)",F1465="Import - VAT paid at customs (Box 8)",F1465="Import - Reverse charge (Box 9)"),OR(F1465&lt;&gt;"Standard domestic 15% (Box 7)",AND(LEN(D1465)=15,LEFT(D1465,1)="3",RIGHT(D1465,1)="3",ISNUMBER(--D1465)))),I1465,0))</f>
        <v/>
      </c>
      <c r="T1465" s="34">
        <f>IF(A1465="","",R1465-S1465)</f>
        <v/>
      </c>
      <c r="U1465" s="23">
        <f>IF(A1465="","",IF(O1465=0,"Outside audit periods; ","")&amp;IF(F1465="","No VAT category; ","")&amp;IF(ABS(Q1465)&gt;Setup!$B$10,"VAT ≠ 15% × net; ","")&amp;IF(AND(F1465="Standard domestic 15% (Box 7)",NOT(AND(LEN(D1465)=15,LEFT(D1465,1)="3",RIGHT(D1465,1)="3",ISNUMBER(--D1465)))),"Invalid/missing supplier VAT no; ","")&amp;IF(AND(L1465="Yes",K1465&lt;&gt;"Yes"),"VAT claimed without valid tax invoice; ","")&amp;IF(AND(L1465="Yes",ISNUMBER(SEARCH("blocked",G1465))),"Blocked input VAT claimed; ","")&amp;IF(AND(F1465="Import - VAT paid at customs (Box 8)",M1465=""),"Customs declaration no missing; ","")&amp;IF(AND(F1465="Import - Reverse charge (Box 9)",E1465="Saudi Arabia"),"RCM used for a local supplier; ","")&amp;IF(AND(L1465="Yes",NOT(OR(F1465="Standard domestic 15% (Box 7)",F1465="Import - VAT paid at customs (Box 8)",F1465="Import - Reverse charge (Box 9)"))),"VAT claimed on non-taxable category; ",""))</f>
        <v/>
      </c>
    </row>
    <row r="1466">
      <c r="A1466" s="17" t="n"/>
      <c r="B1466" s="14" t="n"/>
      <c r="C1466" s="14" t="n"/>
      <c r="D1466" s="16" t="n"/>
      <c r="E1466" s="14" t="n"/>
      <c r="F1466" s="14" t="n"/>
      <c r="G1466" s="14" t="n"/>
      <c r="H1466" s="19" t="n"/>
      <c r="I1466" s="19" t="n"/>
      <c r="J1466" s="34">
        <f>IF(A1466="","",H1466+I1466)</f>
        <v/>
      </c>
      <c r="K1466" s="14" t="n"/>
      <c r="L1466" s="14" t="n"/>
      <c r="M1466" s="14" t="n"/>
      <c r="N1466" s="14" t="n"/>
      <c r="O1466" s="20">
        <f>IF(A1466="","",SUMPRODUCT((A1466&gt;=Setup!$C$19:$C$30)*(A1466&lt;=Setup!$D$19:$D$30)*Setup!$A$19:$A$30))</f>
        <v/>
      </c>
      <c r="P1466" s="34">
        <f>IF(A1466="","",IF(OR(F1466="Standard domestic 15% (Box 7)",F1466="Import - VAT paid at customs (Box 8)",F1466="Import - Reverse charge (Box 9)"),ROUND(H1466*Setup!$B$9,2),0))</f>
        <v/>
      </c>
      <c r="Q1466" s="34">
        <f>IF(A1466="","",I1466-P1466)</f>
        <v/>
      </c>
      <c r="R1466" s="34">
        <f>IF(A1466="","",IF(L1466="Yes",I1466,0))</f>
        <v/>
      </c>
      <c r="S1466" s="34">
        <f>IF(A1466="","",IF(AND(L1466="Yes",K1466="Yes",NOT(ISNUMBER(SEARCH("blocked",G1466))),OR(F1466="Standard domestic 15% (Box 7)",F1466="Import - VAT paid at customs (Box 8)",F1466="Import - Reverse charge (Box 9)"),OR(F1466&lt;&gt;"Standard domestic 15% (Box 7)",AND(LEN(D1466)=15,LEFT(D1466,1)="3",RIGHT(D1466,1)="3",ISNUMBER(--D1466)))),I1466,0))</f>
        <v/>
      </c>
      <c r="T1466" s="34">
        <f>IF(A1466="","",R1466-S1466)</f>
        <v/>
      </c>
      <c r="U1466" s="23">
        <f>IF(A1466="","",IF(O1466=0,"Outside audit periods; ","")&amp;IF(F1466="","No VAT category; ","")&amp;IF(ABS(Q1466)&gt;Setup!$B$10,"VAT ≠ 15% × net; ","")&amp;IF(AND(F1466="Standard domestic 15% (Box 7)",NOT(AND(LEN(D1466)=15,LEFT(D1466,1)="3",RIGHT(D1466,1)="3",ISNUMBER(--D1466)))),"Invalid/missing supplier VAT no; ","")&amp;IF(AND(L1466="Yes",K1466&lt;&gt;"Yes"),"VAT claimed without valid tax invoice; ","")&amp;IF(AND(L1466="Yes",ISNUMBER(SEARCH("blocked",G1466))),"Blocked input VAT claimed; ","")&amp;IF(AND(F1466="Import - VAT paid at customs (Box 8)",M1466=""),"Customs declaration no missing; ","")&amp;IF(AND(F1466="Import - Reverse charge (Box 9)",E1466="Saudi Arabia"),"RCM used for a local supplier; ","")&amp;IF(AND(L1466="Yes",NOT(OR(F1466="Standard domestic 15% (Box 7)",F1466="Import - VAT paid at customs (Box 8)",F1466="Import - Reverse charge (Box 9)"))),"VAT claimed on non-taxable category; ",""))</f>
        <v/>
      </c>
    </row>
    <row r="1467">
      <c r="A1467" s="17" t="n"/>
      <c r="B1467" s="14" t="n"/>
      <c r="C1467" s="14" t="n"/>
      <c r="D1467" s="16" t="n"/>
      <c r="E1467" s="14" t="n"/>
      <c r="F1467" s="14" t="n"/>
      <c r="G1467" s="14" t="n"/>
      <c r="H1467" s="19" t="n"/>
      <c r="I1467" s="19" t="n"/>
      <c r="J1467" s="34">
        <f>IF(A1467="","",H1467+I1467)</f>
        <v/>
      </c>
      <c r="K1467" s="14" t="n"/>
      <c r="L1467" s="14" t="n"/>
      <c r="M1467" s="14" t="n"/>
      <c r="N1467" s="14" t="n"/>
      <c r="O1467" s="20">
        <f>IF(A1467="","",SUMPRODUCT((A1467&gt;=Setup!$C$19:$C$30)*(A1467&lt;=Setup!$D$19:$D$30)*Setup!$A$19:$A$30))</f>
        <v/>
      </c>
      <c r="P1467" s="34">
        <f>IF(A1467="","",IF(OR(F1467="Standard domestic 15% (Box 7)",F1467="Import - VAT paid at customs (Box 8)",F1467="Import - Reverse charge (Box 9)"),ROUND(H1467*Setup!$B$9,2),0))</f>
        <v/>
      </c>
      <c r="Q1467" s="34">
        <f>IF(A1467="","",I1467-P1467)</f>
        <v/>
      </c>
      <c r="R1467" s="34">
        <f>IF(A1467="","",IF(L1467="Yes",I1467,0))</f>
        <v/>
      </c>
      <c r="S1467" s="34">
        <f>IF(A1467="","",IF(AND(L1467="Yes",K1467="Yes",NOT(ISNUMBER(SEARCH("blocked",G1467))),OR(F1467="Standard domestic 15% (Box 7)",F1467="Import - VAT paid at customs (Box 8)",F1467="Import - Reverse charge (Box 9)"),OR(F1467&lt;&gt;"Standard domestic 15% (Box 7)",AND(LEN(D1467)=15,LEFT(D1467,1)="3",RIGHT(D1467,1)="3",ISNUMBER(--D1467)))),I1467,0))</f>
        <v/>
      </c>
      <c r="T1467" s="34">
        <f>IF(A1467="","",R1467-S1467)</f>
        <v/>
      </c>
      <c r="U1467" s="23">
        <f>IF(A1467="","",IF(O1467=0,"Outside audit periods; ","")&amp;IF(F1467="","No VAT category; ","")&amp;IF(ABS(Q1467)&gt;Setup!$B$10,"VAT ≠ 15% × net; ","")&amp;IF(AND(F1467="Standard domestic 15% (Box 7)",NOT(AND(LEN(D1467)=15,LEFT(D1467,1)="3",RIGHT(D1467,1)="3",ISNUMBER(--D1467)))),"Invalid/missing supplier VAT no; ","")&amp;IF(AND(L1467="Yes",K1467&lt;&gt;"Yes"),"VAT claimed without valid tax invoice; ","")&amp;IF(AND(L1467="Yes",ISNUMBER(SEARCH("blocked",G1467))),"Blocked input VAT claimed; ","")&amp;IF(AND(F1467="Import - VAT paid at customs (Box 8)",M1467=""),"Customs declaration no missing; ","")&amp;IF(AND(F1467="Import - Reverse charge (Box 9)",E1467="Saudi Arabia"),"RCM used for a local supplier; ","")&amp;IF(AND(L1467="Yes",NOT(OR(F1467="Standard domestic 15% (Box 7)",F1467="Import - VAT paid at customs (Box 8)",F1467="Import - Reverse charge (Box 9)"))),"VAT claimed on non-taxable category; ",""))</f>
        <v/>
      </c>
    </row>
    <row r="1468">
      <c r="A1468" s="17" t="n"/>
      <c r="B1468" s="14" t="n"/>
      <c r="C1468" s="14" t="n"/>
      <c r="D1468" s="16" t="n"/>
      <c r="E1468" s="14" t="n"/>
      <c r="F1468" s="14" t="n"/>
      <c r="G1468" s="14" t="n"/>
      <c r="H1468" s="19" t="n"/>
      <c r="I1468" s="19" t="n"/>
      <c r="J1468" s="34">
        <f>IF(A1468="","",H1468+I1468)</f>
        <v/>
      </c>
      <c r="K1468" s="14" t="n"/>
      <c r="L1468" s="14" t="n"/>
      <c r="M1468" s="14" t="n"/>
      <c r="N1468" s="14" t="n"/>
      <c r="O1468" s="20">
        <f>IF(A1468="","",SUMPRODUCT((A1468&gt;=Setup!$C$19:$C$30)*(A1468&lt;=Setup!$D$19:$D$30)*Setup!$A$19:$A$30))</f>
        <v/>
      </c>
      <c r="P1468" s="34">
        <f>IF(A1468="","",IF(OR(F1468="Standard domestic 15% (Box 7)",F1468="Import - VAT paid at customs (Box 8)",F1468="Import - Reverse charge (Box 9)"),ROUND(H1468*Setup!$B$9,2),0))</f>
        <v/>
      </c>
      <c r="Q1468" s="34">
        <f>IF(A1468="","",I1468-P1468)</f>
        <v/>
      </c>
      <c r="R1468" s="34">
        <f>IF(A1468="","",IF(L1468="Yes",I1468,0))</f>
        <v/>
      </c>
      <c r="S1468" s="34">
        <f>IF(A1468="","",IF(AND(L1468="Yes",K1468="Yes",NOT(ISNUMBER(SEARCH("blocked",G1468))),OR(F1468="Standard domestic 15% (Box 7)",F1468="Import - VAT paid at customs (Box 8)",F1468="Import - Reverse charge (Box 9)"),OR(F1468&lt;&gt;"Standard domestic 15% (Box 7)",AND(LEN(D1468)=15,LEFT(D1468,1)="3",RIGHT(D1468,1)="3",ISNUMBER(--D1468)))),I1468,0))</f>
        <v/>
      </c>
      <c r="T1468" s="34">
        <f>IF(A1468="","",R1468-S1468)</f>
        <v/>
      </c>
      <c r="U1468" s="23">
        <f>IF(A1468="","",IF(O1468=0,"Outside audit periods; ","")&amp;IF(F1468="","No VAT category; ","")&amp;IF(ABS(Q1468)&gt;Setup!$B$10,"VAT ≠ 15% × net; ","")&amp;IF(AND(F1468="Standard domestic 15% (Box 7)",NOT(AND(LEN(D1468)=15,LEFT(D1468,1)="3",RIGHT(D1468,1)="3",ISNUMBER(--D1468)))),"Invalid/missing supplier VAT no; ","")&amp;IF(AND(L1468="Yes",K1468&lt;&gt;"Yes"),"VAT claimed without valid tax invoice; ","")&amp;IF(AND(L1468="Yes",ISNUMBER(SEARCH("blocked",G1468))),"Blocked input VAT claimed; ","")&amp;IF(AND(F1468="Import - VAT paid at customs (Box 8)",M1468=""),"Customs declaration no missing; ","")&amp;IF(AND(F1468="Import - Reverse charge (Box 9)",E1468="Saudi Arabia"),"RCM used for a local supplier; ","")&amp;IF(AND(L1468="Yes",NOT(OR(F1468="Standard domestic 15% (Box 7)",F1468="Import - VAT paid at customs (Box 8)",F1468="Import - Reverse charge (Box 9)"))),"VAT claimed on non-taxable category; ",""))</f>
        <v/>
      </c>
    </row>
    <row r="1469">
      <c r="A1469" s="17" t="n"/>
      <c r="B1469" s="14" t="n"/>
      <c r="C1469" s="14" t="n"/>
      <c r="D1469" s="16" t="n"/>
      <c r="E1469" s="14" t="n"/>
      <c r="F1469" s="14" t="n"/>
      <c r="G1469" s="14" t="n"/>
      <c r="H1469" s="19" t="n"/>
      <c r="I1469" s="19" t="n"/>
      <c r="J1469" s="34">
        <f>IF(A1469="","",H1469+I1469)</f>
        <v/>
      </c>
      <c r="K1469" s="14" t="n"/>
      <c r="L1469" s="14" t="n"/>
      <c r="M1469" s="14" t="n"/>
      <c r="N1469" s="14" t="n"/>
      <c r="O1469" s="20">
        <f>IF(A1469="","",SUMPRODUCT((A1469&gt;=Setup!$C$19:$C$30)*(A1469&lt;=Setup!$D$19:$D$30)*Setup!$A$19:$A$30))</f>
        <v/>
      </c>
      <c r="P1469" s="34">
        <f>IF(A1469="","",IF(OR(F1469="Standard domestic 15% (Box 7)",F1469="Import - VAT paid at customs (Box 8)",F1469="Import - Reverse charge (Box 9)"),ROUND(H1469*Setup!$B$9,2),0))</f>
        <v/>
      </c>
      <c r="Q1469" s="34">
        <f>IF(A1469="","",I1469-P1469)</f>
        <v/>
      </c>
      <c r="R1469" s="34">
        <f>IF(A1469="","",IF(L1469="Yes",I1469,0))</f>
        <v/>
      </c>
      <c r="S1469" s="34">
        <f>IF(A1469="","",IF(AND(L1469="Yes",K1469="Yes",NOT(ISNUMBER(SEARCH("blocked",G1469))),OR(F1469="Standard domestic 15% (Box 7)",F1469="Import - VAT paid at customs (Box 8)",F1469="Import - Reverse charge (Box 9)"),OR(F1469&lt;&gt;"Standard domestic 15% (Box 7)",AND(LEN(D1469)=15,LEFT(D1469,1)="3",RIGHT(D1469,1)="3",ISNUMBER(--D1469)))),I1469,0))</f>
        <v/>
      </c>
      <c r="T1469" s="34">
        <f>IF(A1469="","",R1469-S1469)</f>
        <v/>
      </c>
      <c r="U1469" s="23">
        <f>IF(A1469="","",IF(O1469=0,"Outside audit periods; ","")&amp;IF(F1469="","No VAT category; ","")&amp;IF(ABS(Q1469)&gt;Setup!$B$10,"VAT ≠ 15% × net; ","")&amp;IF(AND(F1469="Standard domestic 15% (Box 7)",NOT(AND(LEN(D1469)=15,LEFT(D1469,1)="3",RIGHT(D1469,1)="3",ISNUMBER(--D1469)))),"Invalid/missing supplier VAT no; ","")&amp;IF(AND(L1469="Yes",K1469&lt;&gt;"Yes"),"VAT claimed without valid tax invoice; ","")&amp;IF(AND(L1469="Yes",ISNUMBER(SEARCH("blocked",G1469))),"Blocked input VAT claimed; ","")&amp;IF(AND(F1469="Import - VAT paid at customs (Box 8)",M1469=""),"Customs declaration no missing; ","")&amp;IF(AND(F1469="Import - Reverse charge (Box 9)",E1469="Saudi Arabia"),"RCM used for a local supplier; ","")&amp;IF(AND(L1469="Yes",NOT(OR(F1469="Standard domestic 15% (Box 7)",F1469="Import - VAT paid at customs (Box 8)",F1469="Import - Reverse charge (Box 9)"))),"VAT claimed on non-taxable category; ",""))</f>
        <v/>
      </c>
    </row>
    <row r="1470">
      <c r="A1470" s="17" t="n"/>
      <c r="B1470" s="14" t="n"/>
      <c r="C1470" s="14" t="n"/>
      <c r="D1470" s="16" t="n"/>
      <c r="E1470" s="14" t="n"/>
      <c r="F1470" s="14" t="n"/>
      <c r="G1470" s="14" t="n"/>
      <c r="H1470" s="19" t="n"/>
      <c r="I1470" s="19" t="n"/>
      <c r="J1470" s="34">
        <f>IF(A1470="","",H1470+I1470)</f>
        <v/>
      </c>
      <c r="K1470" s="14" t="n"/>
      <c r="L1470" s="14" t="n"/>
      <c r="M1470" s="14" t="n"/>
      <c r="N1470" s="14" t="n"/>
      <c r="O1470" s="20">
        <f>IF(A1470="","",SUMPRODUCT((A1470&gt;=Setup!$C$19:$C$30)*(A1470&lt;=Setup!$D$19:$D$30)*Setup!$A$19:$A$30))</f>
        <v/>
      </c>
      <c r="P1470" s="34">
        <f>IF(A1470="","",IF(OR(F1470="Standard domestic 15% (Box 7)",F1470="Import - VAT paid at customs (Box 8)",F1470="Import - Reverse charge (Box 9)"),ROUND(H1470*Setup!$B$9,2),0))</f>
        <v/>
      </c>
      <c r="Q1470" s="34">
        <f>IF(A1470="","",I1470-P1470)</f>
        <v/>
      </c>
      <c r="R1470" s="34">
        <f>IF(A1470="","",IF(L1470="Yes",I1470,0))</f>
        <v/>
      </c>
      <c r="S1470" s="34">
        <f>IF(A1470="","",IF(AND(L1470="Yes",K1470="Yes",NOT(ISNUMBER(SEARCH("blocked",G1470))),OR(F1470="Standard domestic 15% (Box 7)",F1470="Import - VAT paid at customs (Box 8)",F1470="Import - Reverse charge (Box 9)"),OR(F1470&lt;&gt;"Standard domestic 15% (Box 7)",AND(LEN(D1470)=15,LEFT(D1470,1)="3",RIGHT(D1470,1)="3",ISNUMBER(--D1470)))),I1470,0))</f>
        <v/>
      </c>
      <c r="T1470" s="34">
        <f>IF(A1470="","",R1470-S1470)</f>
        <v/>
      </c>
      <c r="U1470" s="23">
        <f>IF(A1470="","",IF(O1470=0,"Outside audit periods; ","")&amp;IF(F1470="","No VAT category; ","")&amp;IF(ABS(Q1470)&gt;Setup!$B$10,"VAT ≠ 15% × net; ","")&amp;IF(AND(F1470="Standard domestic 15% (Box 7)",NOT(AND(LEN(D1470)=15,LEFT(D1470,1)="3",RIGHT(D1470,1)="3",ISNUMBER(--D1470)))),"Invalid/missing supplier VAT no; ","")&amp;IF(AND(L1470="Yes",K1470&lt;&gt;"Yes"),"VAT claimed without valid tax invoice; ","")&amp;IF(AND(L1470="Yes",ISNUMBER(SEARCH("blocked",G1470))),"Blocked input VAT claimed; ","")&amp;IF(AND(F1470="Import - VAT paid at customs (Box 8)",M1470=""),"Customs declaration no missing; ","")&amp;IF(AND(F1470="Import - Reverse charge (Box 9)",E1470="Saudi Arabia"),"RCM used for a local supplier; ","")&amp;IF(AND(L1470="Yes",NOT(OR(F1470="Standard domestic 15% (Box 7)",F1470="Import - VAT paid at customs (Box 8)",F1470="Import - Reverse charge (Box 9)"))),"VAT claimed on non-taxable category; ",""))</f>
        <v/>
      </c>
    </row>
    <row r="1471">
      <c r="A1471" s="17" t="n"/>
      <c r="B1471" s="14" t="n"/>
      <c r="C1471" s="14" t="n"/>
      <c r="D1471" s="16" t="n"/>
      <c r="E1471" s="14" t="n"/>
      <c r="F1471" s="14" t="n"/>
      <c r="G1471" s="14" t="n"/>
      <c r="H1471" s="19" t="n"/>
      <c r="I1471" s="19" t="n"/>
      <c r="J1471" s="34">
        <f>IF(A1471="","",H1471+I1471)</f>
        <v/>
      </c>
      <c r="K1471" s="14" t="n"/>
      <c r="L1471" s="14" t="n"/>
      <c r="M1471" s="14" t="n"/>
      <c r="N1471" s="14" t="n"/>
      <c r="O1471" s="20">
        <f>IF(A1471="","",SUMPRODUCT((A1471&gt;=Setup!$C$19:$C$30)*(A1471&lt;=Setup!$D$19:$D$30)*Setup!$A$19:$A$30))</f>
        <v/>
      </c>
      <c r="P1471" s="34">
        <f>IF(A1471="","",IF(OR(F1471="Standard domestic 15% (Box 7)",F1471="Import - VAT paid at customs (Box 8)",F1471="Import - Reverse charge (Box 9)"),ROUND(H1471*Setup!$B$9,2),0))</f>
        <v/>
      </c>
      <c r="Q1471" s="34">
        <f>IF(A1471="","",I1471-P1471)</f>
        <v/>
      </c>
      <c r="R1471" s="34">
        <f>IF(A1471="","",IF(L1471="Yes",I1471,0))</f>
        <v/>
      </c>
      <c r="S1471" s="34">
        <f>IF(A1471="","",IF(AND(L1471="Yes",K1471="Yes",NOT(ISNUMBER(SEARCH("blocked",G1471))),OR(F1471="Standard domestic 15% (Box 7)",F1471="Import - VAT paid at customs (Box 8)",F1471="Import - Reverse charge (Box 9)"),OR(F1471&lt;&gt;"Standard domestic 15% (Box 7)",AND(LEN(D1471)=15,LEFT(D1471,1)="3",RIGHT(D1471,1)="3",ISNUMBER(--D1471)))),I1471,0))</f>
        <v/>
      </c>
      <c r="T1471" s="34">
        <f>IF(A1471="","",R1471-S1471)</f>
        <v/>
      </c>
      <c r="U1471" s="23">
        <f>IF(A1471="","",IF(O1471=0,"Outside audit periods; ","")&amp;IF(F1471="","No VAT category; ","")&amp;IF(ABS(Q1471)&gt;Setup!$B$10,"VAT ≠ 15% × net; ","")&amp;IF(AND(F1471="Standard domestic 15% (Box 7)",NOT(AND(LEN(D1471)=15,LEFT(D1471,1)="3",RIGHT(D1471,1)="3",ISNUMBER(--D1471)))),"Invalid/missing supplier VAT no; ","")&amp;IF(AND(L1471="Yes",K1471&lt;&gt;"Yes"),"VAT claimed without valid tax invoice; ","")&amp;IF(AND(L1471="Yes",ISNUMBER(SEARCH("blocked",G1471))),"Blocked input VAT claimed; ","")&amp;IF(AND(F1471="Import - VAT paid at customs (Box 8)",M1471=""),"Customs declaration no missing; ","")&amp;IF(AND(F1471="Import - Reverse charge (Box 9)",E1471="Saudi Arabia"),"RCM used for a local supplier; ","")&amp;IF(AND(L1471="Yes",NOT(OR(F1471="Standard domestic 15% (Box 7)",F1471="Import - VAT paid at customs (Box 8)",F1471="Import - Reverse charge (Box 9)"))),"VAT claimed on non-taxable category; ",""))</f>
        <v/>
      </c>
    </row>
    <row r="1472">
      <c r="A1472" s="17" t="n"/>
      <c r="B1472" s="14" t="n"/>
      <c r="C1472" s="14" t="n"/>
      <c r="D1472" s="16" t="n"/>
      <c r="E1472" s="14" t="n"/>
      <c r="F1472" s="14" t="n"/>
      <c r="G1472" s="14" t="n"/>
      <c r="H1472" s="19" t="n"/>
      <c r="I1472" s="19" t="n"/>
      <c r="J1472" s="34">
        <f>IF(A1472="","",H1472+I1472)</f>
        <v/>
      </c>
      <c r="K1472" s="14" t="n"/>
      <c r="L1472" s="14" t="n"/>
      <c r="M1472" s="14" t="n"/>
      <c r="N1472" s="14" t="n"/>
      <c r="O1472" s="20">
        <f>IF(A1472="","",SUMPRODUCT((A1472&gt;=Setup!$C$19:$C$30)*(A1472&lt;=Setup!$D$19:$D$30)*Setup!$A$19:$A$30))</f>
        <v/>
      </c>
      <c r="P1472" s="34">
        <f>IF(A1472="","",IF(OR(F1472="Standard domestic 15% (Box 7)",F1472="Import - VAT paid at customs (Box 8)",F1472="Import - Reverse charge (Box 9)"),ROUND(H1472*Setup!$B$9,2),0))</f>
        <v/>
      </c>
      <c r="Q1472" s="34">
        <f>IF(A1472="","",I1472-P1472)</f>
        <v/>
      </c>
      <c r="R1472" s="34">
        <f>IF(A1472="","",IF(L1472="Yes",I1472,0))</f>
        <v/>
      </c>
      <c r="S1472" s="34">
        <f>IF(A1472="","",IF(AND(L1472="Yes",K1472="Yes",NOT(ISNUMBER(SEARCH("blocked",G1472))),OR(F1472="Standard domestic 15% (Box 7)",F1472="Import - VAT paid at customs (Box 8)",F1472="Import - Reverse charge (Box 9)"),OR(F1472&lt;&gt;"Standard domestic 15% (Box 7)",AND(LEN(D1472)=15,LEFT(D1472,1)="3",RIGHT(D1472,1)="3",ISNUMBER(--D1472)))),I1472,0))</f>
        <v/>
      </c>
      <c r="T1472" s="34">
        <f>IF(A1472="","",R1472-S1472)</f>
        <v/>
      </c>
      <c r="U1472" s="23">
        <f>IF(A1472="","",IF(O1472=0,"Outside audit periods; ","")&amp;IF(F1472="","No VAT category; ","")&amp;IF(ABS(Q1472)&gt;Setup!$B$10,"VAT ≠ 15% × net; ","")&amp;IF(AND(F1472="Standard domestic 15% (Box 7)",NOT(AND(LEN(D1472)=15,LEFT(D1472,1)="3",RIGHT(D1472,1)="3",ISNUMBER(--D1472)))),"Invalid/missing supplier VAT no; ","")&amp;IF(AND(L1472="Yes",K1472&lt;&gt;"Yes"),"VAT claimed without valid tax invoice; ","")&amp;IF(AND(L1472="Yes",ISNUMBER(SEARCH("blocked",G1472))),"Blocked input VAT claimed; ","")&amp;IF(AND(F1472="Import - VAT paid at customs (Box 8)",M1472=""),"Customs declaration no missing; ","")&amp;IF(AND(F1472="Import - Reverse charge (Box 9)",E1472="Saudi Arabia"),"RCM used for a local supplier; ","")&amp;IF(AND(L1472="Yes",NOT(OR(F1472="Standard domestic 15% (Box 7)",F1472="Import - VAT paid at customs (Box 8)",F1472="Import - Reverse charge (Box 9)"))),"VAT claimed on non-taxable category; ",""))</f>
        <v/>
      </c>
    </row>
    <row r="1473">
      <c r="A1473" s="17" t="n"/>
      <c r="B1473" s="14" t="n"/>
      <c r="C1473" s="14" t="n"/>
      <c r="D1473" s="16" t="n"/>
      <c r="E1473" s="14" t="n"/>
      <c r="F1473" s="14" t="n"/>
      <c r="G1473" s="14" t="n"/>
      <c r="H1473" s="19" t="n"/>
      <c r="I1473" s="19" t="n"/>
      <c r="J1473" s="34">
        <f>IF(A1473="","",H1473+I1473)</f>
        <v/>
      </c>
      <c r="K1473" s="14" t="n"/>
      <c r="L1473" s="14" t="n"/>
      <c r="M1473" s="14" t="n"/>
      <c r="N1473" s="14" t="n"/>
      <c r="O1473" s="20">
        <f>IF(A1473="","",SUMPRODUCT((A1473&gt;=Setup!$C$19:$C$30)*(A1473&lt;=Setup!$D$19:$D$30)*Setup!$A$19:$A$30))</f>
        <v/>
      </c>
      <c r="P1473" s="34">
        <f>IF(A1473="","",IF(OR(F1473="Standard domestic 15% (Box 7)",F1473="Import - VAT paid at customs (Box 8)",F1473="Import - Reverse charge (Box 9)"),ROUND(H1473*Setup!$B$9,2),0))</f>
        <v/>
      </c>
      <c r="Q1473" s="34">
        <f>IF(A1473="","",I1473-P1473)</f>
        <v/>
      </c>
      <c r="R1473" s="34">
        <f>IF(A1473="","",IF(L1473="Yes",I1473,0))</f>
        <v/>
      </c>
      <c r="S1473" s="34">
        <f>IF(A1473="","",IF(AND(L1473="Yes",K1473="Yes",NOT(ISNUMBER(SEARCH("blocked",G1473))),OR(F1473="Standard domestic 15% (Box 7)",F1473="Import - VAT paid at customs (Box 8)",F1473="Import - Reverse charge (Box 9)"),OR(F1473&lt;&gt;"Standard domestic 15% (Box 7)",AND(LEN(D1473)=15,LEFT(D1473,1)="3",RIGHT(D1473,1)="3",ISNUMBER(--D1473)))),I1473,0))</f>
        <v/>
      </c>
      <c r="T1473" s="34">
        <f>IF(A1473="","",R1473-S1473)</f>
        <v/>
      </c>
      <c r="U1473" s="23">
        <f>IF(A1473="","",IF(O1473=0,"Outside audit periods; ","")&amp;IF(F1473="","No VAT category; ","")&amp;IF(ABS(Q1473)&gt;Setup!$B$10,"VAT ≠ 15% × net; ","")&amp;IF(AND(F1473="Standard domestic 15% (Box 7)",NOT(AND(LEN(D1473)=15,LEFT(D1473,1)="3",RIGHT(D1473,1)="3",ISNUMBER(--D1473)))),"Invalid/missing supplier VAT no; ","")&amp;IF(AND(L1473="Yes",K1473&lt;&gt;"Yes"),"VAT claimed without valid tax invoice; ","")&amp;IF(AND(L1473="Yes",ISNUMBER(SEARCH("blocked",G1473))),"Blocked input VAT claimed; ","")&amp;IF(AND(F1473="Import - VAT paid at customs (Box 8)",M1473=""),"Customs declaration no missing; ","")&amp;IF(AND(F1473="Import - Reverse charge (Box 9)",E1473="Saudi Arabia"),"RCM used for a local supplier; ","")&amp;IF(AND(L1473="Yes",NOT(OR(F1473="Standard domestic 15% (Box 7)",F1473="Import - VAT paid at customs (Box 8)",F1473="Import - Reverse charge (Box 9)"))),"VAT claimed on non-taxable category; ",""))</f>
        <v/>
      </c>
    </row>
    <row r="1474">
      <c r="A1474" s="17" t="n"/>
      <c r="B1474" s="14" t="n"/>
      <c r="C1474" s="14" t="n"/>
      <c r="D1474" s="16" t="n"/>
      <c r="E1474" s="14" t="n"/>
      <c r="F1474" s="14" t="n"/>
      <c r="G1474" s="14" t="n"/>
      <c r="H1474" s="19" t="n"/>
      <c r="I1474" s="19" t="n"/>
      <c r="J1474" s="34">
        <f>IF(A1474="","",H1474+I1474)</f>
        <v/>
      </c>
      <c r="K1474" s="14" t="n"/>
      <c r="L1474" s="14" t="n"/>
      <c r="M1474" s="14" t="n"/>
      <c r="N1474" s="14" t="n"/>
      <c r="O1474" s="20">
        <f>IF(A1474="","",SUMPRODUCT((A1474&gt;=Setup!$C$19:$C$30)*(A1474&lt;=Setup!$D$19:$D$30)*Setup!$A$19:$A$30))</f>
        <v/>
      </c>
      <c r="P1474" s="34">
        <f>IF(A1474="","",IF(OR(F1474="Standard domestic 15% (Box 7)",F1474="Import - VAT paid at customs (Box 8)",F1474="Import - Reverse charge (Box 9)"),ROUND(H1474*Setup!$B$9,2),0))</f>
        <v/>
      </c>
      <c r="Q1474" s="34">
        <f>IF(A1474="","",I1474-P1474)</f>
        <v/>
      </c>
      <c r="R1474" s="34">
        <f>IF(A1474="","",IF(L1474="Yes",I1474,0))</f>
        <v/>
      </c>
      <c r="S1474" s="34">
        <f>IF(A1474="","",IF(AND(L1474="Yes",K1474="Yes",NOT(ISNUMBER(SEARCH("blocked",G1474))),OR(F1474="Standard domestic 15% (Box 7)",F1474="Import - VAT paid at customs (Box 8)",F1474="Import - Reverse charge (Box 9)"),OR(F1474&lt;&gt;"Standard domestic 15% (Box 7)",AND(LEN(D1474)=15,LEFT(D1474,1)="3",RIGHT(D1474,1)="3",ISNUMBER(--D1474)))),I1474,0))</f>
        <v/>
      </c>
      <c r="T1474" s="34">
        <f>IF(A1474="","",R1474-S1474)</f>
        <v/>
      </c>
      <c r="U1474" s="23">
        <f>IF(A1474="","",IF(O1474=0,"Outside audit periods; ","")&amp;IF(F1474="","No VAT category; ","")&amp;IF(ABS(Q1474)&gt;Setup!$B$10,"VAT ≠ 15% × net; ","")&amp;IF(AND(F1474="Standard domestic 15% (Box 7)",NOT(AND(LEN(D1474)=15,LEFT(D1474,1)="3",RIGHT(D1474,1)="3",ISNUMBER(--D1474)))),"Invalid/missing supplier VAT no; ","")&amp;IF(AND(L1474="Yes",K1474&lt;&gt;"Yes"),"VAT claimed without valid tax invoice; ","")&amp;IF(AND(L1474="Yes",ISNUMBER(SEARCH("blocked",G1474))),"Blocked input VAT claimed; ","")&amp;IF(AND(F1474="Import - VAT paid at customs (Box 8)",M1474=""),"Customs declaration no missing; ","")&amp;IF(AND(F1474="Import - Reverse charge (Box 9)",E1474="Saudi Arabia"),"RCM used for a local supplier; ","")&amp;IF(AND(L1474="Yes",NOT(OR(F1474="Standard domestic 15% (Box 7)",F1474="Import - VAT paid at customs (Box 8)",F1474="Import - Reverse charge (Box 9)"))),"VAT claimed on non-taxable category; ",""))</f>
        <v/>
      </c>
    </row>
    <row r="1475">
      <c r="A1475" s="17" t="n"/>
      <c r="B1475" s="14" t="n"/>
      <c r="C1475" s="14" t="n"/>
      <c r="D1475" s="16" t="n"/>
      <c r="E1475" s="14" t="n"/>
      <c r="F1475" s="14" t="n"/>
      <c r="G1475" s="14" t="n"/>
      <c r="H1475" s="19" t="n"/>
      <c r="I1475" s="19" t="n"/>
      <c r="J1475" s="34">
        <f>IF(A1475="","",H1475+I1475)</f>
        <v/>
      </c>
      <c r="K1475" s="14" t="n"/>
      <c r="L1475" s="14" t="n"/>
      <c r="M1475" s="14" t="n"/>
      <c r="N1475" s="14" t="n"/>
      <c r="O1475" s="20">
        <f>IF(A1475="","",SUMPRODUCT((A1475&gt;=Setup!$C$19:$C$30)*(A1475&lt;=Setup!$D$19:$D$30)*Setup!$A$19:$A$30))</f>
        <v/>
      </c>
      <c r="P1475" s="34">
        <f>IF(A1475="","",IF(OR(F1475="Standard domestic 15% (Box 7)",F1475="Import - VAT paid at customs (Box 8)",F1475="Import - Reverse charge (Box 9)"),ROUND(H1475*Setup!$B$9,2),0))</f>
        <v/>
      </c>
      <c r="Q1475" s="34">
        <f>IF(A1475="","",I1475-P1475)</f>
        <v/>
      </c>
      <c r="R1475" s="34">
        <f>IF(A1475="","",IF(L1475="Yes",I1475,0))</f>
        <v/>
      </c>
      <c r="S1475" s="34">
        <f>IF(A1475="","",IF(AND(L1475="Yes",K1475="Yes",NOT(ISNUMBER(SEARCH("blocked",G1475))),OR(F1475="Standard domestic 15% (Box 7)",F1475="Import - VAT paid at customs (Box 8)",F1475="Import - Reverse charge (Box 9)"),OR(F1475&lt;&gt;"Standard domestic 15% (Box 7)",AND(LEN(D1475)=15,LEFT(D1475,1)="3",RIGHT(D1475,1)="3",ISNUMBER(--D1475)))),I1475,0))</f>
        <v/>
      </c>
      <c r="T1475" s="34">
        <f>IF(A1475="","",R1475-S1475)</f>
        <v/>
      </c>
      <c r="U1475" s="23">
        <f>IF(A1475="","",IF(O1475=0,"Outside audit periods; ","")&amp;IF(F1475="","No VAT category; ","")&amp;IF(ABS(Q1475)&gt;Setup!$B$10,"VAT ≠ 15% × net; ","")&amp;IF(AND(F1475="Standard domestic 15% (Box 7)",NOT(AND(LEN(D1475)=15,LEFT(D1475,1)="3",RIGHT(D1475,1)="3",ISNUMBER(--D1475)))),"Invalid/missing supplier VAT no; ","")&amp;IF(AND(L1475="Yes",K1475&lt;&gt;"Yes"),"VAT claimed without valid tax invoice; ","")&amp;IF(AND(L1475="Yes",ISNUMBER(SEARCH("blocked",G1475))),"Blocked input VAT claimed; ","")&amp;IF(AND(F1475="Import - VAT paid at customs (Box 8)",M1475=""),"Customs declaration no missing; ","")&amp;IF(AND(F1475="Import - Reverse charge (Box 9)",E1475="Saudi Arabia"),"RCM used for a local supplier; ","")&amp;IF(AND(L1475="Yes",NOT(OR(F1475="Standard domestic 15% (Box 7)",F1475="Import - VAT paid at customs (Box 8)",F1475="Import - Reverse charge (Box 9)"))),"VAT claimed on non-taxable category; ",""))</f>
        <v/>
      </c>
    </row>
    <row r="1476">
      <c r="A1476" s="17" t="n"/>
      <c r="B1476" s="14" t="n"/>
      <c r="C1476" s="14" t="n"/>
      <c r="D1476" s="16" t="n"/>
      <c r="E1476" s="14" t="n"/>
      <c r="F1476" s="14" t="n"/>
      <c r="G1476" s="14" t="n"/>
      <c r="H1476" s="19" t="n"/>
      <c r="I1476" s="19" t="n"/>
      <c r="J1476" s="34">
        <f>IF(A1476="","",H1476+I1476)</f>
        <v/>
      </c>
      <c r="K1476" s="14" t="n"/>
      <c r="L1476" s="14" t="n"/>
      <c r="M1476" s="14" t="n"/>
      <c r="N1476" s="14" t="n"/>
      <c r="O1476" s="20">
        <f>IF(A1476="","",SUMPRODUCT((A1476&gt;=Setup!$C$19:$C$30)*(A1476&lt;=Setup!$D$19:$D$30)*Setup!$A$19:$A$30))</f>
        <v/>
      </c>
      <c r="P1476" s="34">
        <f>IF(A1476="","",IF(OR(F1476="Standard domestic 15% (Box 7)",F1476="Import - VAT paid at customs (Box 8)",F1476="Import - Reverse charge (Box 9)"),ROUND(H1476*Setup!$B$9,2),0))</f>
        <v/>
      </c>
      <c r="Q1476" s="34">
        <f>IF(A1476="","",I1476-P1476)</f>
        <v/>
      </c>
      <c r="R1476" s="34">
        <f>IF(A1476="","",IF(L1476="Yes",I1476,0))</f>
        <v/>
      </c>
      <c r="S1476" s="34">
        <f>IF(A1476="","",IF(AND(L1476="Yes",K1476="Yes",NOT(ISNUMBER(SEARCH("blocked",G1476))),OR(F1476="Standard domestic 15% (Box 7)",F1476="Import - VAT paid at customs (Box 8)",F1476="Import - Reverse charge (Box 9)"),OR(F1476&lt;&gt;"Standard domestic 15% (Box 7)",AND(LEN(D1476)=15,LEFT(D1476,1)="3",RIGHT(D1476,1)="3",ISNUMBER(--D1476)))),I1476,0))</f>
        <v/>
      </c>
      <c r="T1476" s="34">
        <f>IF(A1476="","",R1476-S1476)</f>
        <v/>
      </c>
      <c r="U1476" s="23">
        <f>IF(A1476="","",IF(O1476=0,"Outside audit periods; ","")&amp;IF(F1476="","No VAT category; ","")&amp;IF(ABS(Q1476)&gt;Setup!$B$10,"VAT ≠ 15% × net; ","")&amp;IF(AND(F1476="Standard domestic 15% (Box 7)",NOT(AND(LEN(D1476)=15,LEFT(D1476,1)="3",RIGHT(D1476,1)="3",ISNUMBER(--D1476)))),"Invalid/missing supplier VAT no; ","")&amp;IF(AND(L1476="Yes",K1476&lt;&gt;"Yes"),"VAT claimed without valid tax invoice; ","")&amp;IF(AND(L1476="Yes",ISNUMBER(SEARCH("blocked",G1476))),"Blocked input VAT claimed; ","")&amp;IF(AND(F1476="Import - VAT paid at customs (Box 8)",M1476=""),"Customs declaration no missing; ","")&amp;IF(AND(F1476="Import - Reverse charge (Box 9)",E1476="Saudi Arabia"),"RCM used for a local supplier; ","")&amp;IF(AND(L1476="Yes",NOT(OR(F1476="Standard domestic 15% (Box 7)",F1476="Import - VAT paid at customs (Box 8)",F1476="Import - Reverse charge (Box 9)"))),"VAT claimed on non-taxable category; ",""))</f>
        <v/>
      </c>
    </row>
    <row r="1477">
      <c r="A1477" s="17" t="n"/>
      <c r="B1477" s="14" t="n"/>
      <c r="C1477" s="14" t="n"/>
      <c r="D1477" s="16" t="n"/>
      <c r="E1477" s="14" t="n"/>
      <c r="F1477" s="14" t="n"/>
      <c r="G1477" s="14" t="n"/>
      <c r="H1477" s="19" t="n"/>
      <c r="I1477" s="19" t="n"/>
      <c r="J1477" s="34">
        <f>IF(A1477="","",H1477+I1477)</f>
        <v/>
      </c>
      <c r="K1477" s="14" t="n"/>
      <c r="L1477" s="14" t="n"/>
      <c r="M1477" s="14" t="n"/>
      <c r="N1477" s="14" t="n"/>
      <c r="O1477" s="20">
        <f>IF(A1477="","",SUMPRODUCT((A1477&gt;=Setup!$C$19:$C$30)*(A1477&lt;=Setup!$D$19:$D$30)*Setup!$A$19:$A$30))</f>
        <v/>
      </c>
      <c r="P1477" s="34">
        <f>IF(A1477="","",IF(OR(F1477="Standard domestic 15% (Box 7)",F1477="Import - VAT paid at customs (Box 8)",F1477="Import - Reverse charge (Box 9)"),ROUND(H1477*Setup!$B$9,2),0))</f>
        <v/>
      </c>
      <c r="Q1477" s="34">
        <f>IF(A1477="","",I1477-P1477)</f>
        <v/>
      </c>
      <c r="R1477" s="34">
        <f>IF(A1477="","",IF(L1477="Yes",I1477,0))</f>
        <v/>
      </c>
      <c r="S1477" s="34">
        <f>IF(A1477="","",IF(AND(L1477="Yes",K1477="Yes",NOT(ISNUMBER(SEARCH("blocked",G1477))),OR(F1477="Standard domestic 15% (Box 7)",F1477="Import - VAT paid at customs (Box 8)",F1477="Import - Reverse charge (Box 9)"),OR(F1477&lt;&gt;"Standard domestic 15% (Box 7)",AND(LEN(D1477)=15,LEFT(D1477,1)="3",RIGHT(D1477,1)="3",ISNUMBER(--D1477)))),I1477,0))</f>
        <v/>
      </c>
      <c r="T1477" s="34">
        <f>IF(A1477="","",R1477-S1477)</f>
        <v/>
      </c>
      <c r="U1477" s="23">
        <f>IF(A1477="","",IF(O1477=0,"Outside audit periods; ","")&amp;IF(F1477="","No VAT category; ","")&amp;IF(ABS(Q1477)&gt;Setup!$B$10,"VAT ≠ 15% × net; ","")&amp;IF(AND(F1477="Standard domestic 15% (Box 7)",NOT(AND(LEN(D1477)=15,LEFT(D1477,1)="3",RIGHT(D1477,1)="3",ISNUMBER(--D1477)))),"Invalid/missing supplier VAT no; ","")&amp;IF(AND(L1477="Yes",K1477&lt;&gt;"Yes"),"VAT claimed without valid tax invoice; ","")&amp;IF(AND(L1477="Yes",ISNUMBER(SEARCH("blocked",G1477))),"Blocked input VAT claimed; ","")&amp;IF(AND(F1477="Import - VAT paid at customs (Box 8)",M1477=""),"Customs declaration no missing; ","")&amp;IF(AND(F1477="Import - Reverse charge (Box 9)",E1477="Saudi Arabia"),"RCM used for a local supplier; ","")&amp;IF(AND(L1477="Yes",NOT(OR(F1477="Standard domestic 15% (Box 7)",F1477="Import - VAT paid at customs (Box 8)",F1477="Import - Reverse charge (Box 9)"))),"VAT claimed on non-taxable category; ",""))</f>
        <v/>
      </c>
    </row>
    <row r="1478">
      <c r="A1478" s="17" t="n"/>
      <c r="B1478" s="14" t="n"/>
      <c r="C1478" s="14" t="n"/>
      <c r="D1478" s="16" t="n"/>
      <c r="E1478" s="14" t="n"/>
      <c r="F1478" s="14" t="n"/>
      <c r="G1478" s="14" t="n"/>
      <c r="H1478" s="19" t="n"/>
      <c r="I1478" s="19" t="n"/>
      <c r="J1478" s="34">
        <f>IF(A1478="","",H1478+I1478)</f>
        <v/>
      </c>
      <c r="K1478" s="14" t="n"/>
      <c r="L1478" s="14" t="n"/>
      <c r="M1478" s="14" t="n"/>
      <c r="N1478" s="14" t="n"/>
      <c r="O1478" s="20">
        <f>IF(A1478="","",SUMPRODUCT((A1478&gt;=Setup!$C$19:$C$30)*(A1478&lt;=Setup!$D$19:$D$30)*Setup!$A$19:$A$30))</f>
        <v/>
      </c>
      <c r="P1478" s="34">
        <f>IF(A1478="","",IF(OR(F1478="Standard domestic 15% (Box 7)",F1478="Import - VAT paid at customs (Box 8)",F1478="Import - Reverse charge (Box 9)"),ROUND(H1478*Setup!$B$9,2),0))</f>
        <v/>
      </c>
      <c r="Q1478" s="34">
        <f>IF(A1478="","",I1478-P1478)</f>
        <v/>
      </c>
      <c r="R1478" s="34">
        <f>IF(A1478="","",IF(L1478="Yes",I1478,0))</f>
        <v/>
      </c>
      <c r="S1478" s="34">
        <f>IF(A1478="","",IF(AND(L1478="Yes",K1478="Yes",NOT(ISNUMBER(SEARCH("blocked",G1478))),OR(F1478="Standard domestic 15% (Box 7)",F1478="Import - VAT paid at customs (Box 8)",F1478="Import - Reverse charge (Box 9)"),OR(F1478&lt;&gt;"Standard domestic 15% (Box 7)",AND(LEN(D1478)=15,LEFT(D1478,1)="3",RIGHT(D1478,1)="3",ISNUMBER(--D1478)))),I1478,0))</f>
        <v/>
      </c>
      <c r="T1478" s="34">
        <f>IF(A1478="","",R1478-S1478)</f>
        <v/>
      </c>
      <c r="U1478" s="23">
        <f>IF(A1478="","",IF(O1478=0,"Outside audit periods; ","")&amp;IF(F1478="","No VAT category; ","")&amp;IF(ABS(Q1478)&gt;Setup!$B$10,"VAT ≠ 15% × net; ","")&amp;IF(AND(F1478="Standard domestic 15% (Box 7)",NOT(AND(LEN(D1478)=15,LEFT(D1478,1)="3",RIGHT(D1478,1)="3",ISNUMBER(--D1478)))),"Invalid/missing supplier VAT no; ","")&amp;IF(AND(L1478="Yes",K1478&lt;&gt;"Yes"),"VAT claimed without valid tax invoice; ","")&amp;IF(AND(L1478="Yes",ISNUMBER(SEARCH("blocked",G1478))),"Blocked input VAT claimed; ","")&amp;IF(AND(F1478="Import - VAT paid at customs (Box 8)",M1478=""),"Customs declaration no missing; ","")&amp;IF(AND(F1478="Import - Reverse charge (Box 9)",E1478="Saudi Arabia"),"RCM used for a local supplier; ","")&amp;IF(AND(L1478="Yes",NOT(OR(F1478="Standard domestic 15% (Box 7)",F1478="Import - VAT paid at customs (Box 8)",F1478="Import - Reverse charge (Box 9)"))),"VAT claimed on non-taxable category; ",""))</f>
        <v/>
      </c>
    </row>
    <row r="1479">
      <c r="A1479" s="17" t="n"/>
      <c r="B1479" s="14" t="n"/>
      <c r="C1479" s="14" t="n"/>
      <c r="D1479" s="16" t="n"/>
      <c r="E1479" s="14" t="n"/>
      <c r="F1479" s="14" t="n"/>
      <c r="G1479" s="14" t="n"/>
      <c r="H1479" s="19" t="n"/>
      <c r="I1479" s="19" t="n"/>
      <c r="J1479" s="34">
        <f>IF(A1479="","",H1479+I1479)</f>
        <v/>
      </c>
      <c r="K1479" s="14" t="n"/>
      <c r="L1479" s="14" t="n"/>
      <c r="M1479" s="14" t="n"/>
      <c r="N1479" s="14" t="n"/>
      <c r="O1479" s="20">
        <f>IF(A1479="","",SUMPRODUCT((A1479&gt;=Setup!$C$19:$C$30)*(A1479&lt;=Setup!$D$19:$D$30)*Setup!$A$19:$A$30))</f>
        <v/>
      </c>
      <c r="P1479" s="34">
        <f>IF(A1479="","",IF(OR(F1479="Standard domestic 15% (Box 7)",F1479="Import - VAT paid at customs (Box 8)",F1479="Import - Reverse charge (Box 9)"),ROUND(H1479*Setup!$B$9,2),0))</f>
        <v/>
      </c>
      <c r="Q1479" s="34">
        <f>IF(A1479="","",I1479-P1479)</f>
        <v/>
      </c>
      <c r="R1479" s="34">
        <f>IF(A1479="","",IF(L1479="Yes",I1479,0))</f>
        <v/>
      </c>
      <c r="S1479" s="34">
        <f>IF(A1479="","",IF(AND(L1479="Yes",K1479="Yes",NOT(ISNUMBER(SEARCH("blocked",G1479))),OR(F1479="Standard domestic 15% (Box 7)",F1479="Import - VAT paid at customs (Box 8)",F1479="Import - Reverse charge (Box 9)"),OR(F1479&lt;&gt;"Standard domestic 15% (Box 7)",AND(LEN(D1479)=15,LEFT(D1479,1)="3",RIGHT(D1479,1)="3",ISNUMBER(--D1479)))),I1479,0))</f>
        <v/>
      </c>
      <c r="T1479" s="34">
        <f>IF(A1479="","",R1479-S1479)</f>
        <v/>
      </c>
      <c r="U1479" s="23">
        <f>IF(A1479="","",IF(O1479=0,"Outside audit periods; ","")&amp;IF(F1479="","No VAT category; ","")&amp;IF(ABS(Q1479)&gt;Setup!$B$10,"VAT ≠ 15% × net; ","")&amp;IF(AND(F1479="Standard domestic 15% (Box 7)",NOT(AND(LEN(D1479)=15,LEFT(D1479,1)="3",RIGHT(D1479,1)="3",ISNUMBER(--D1479)))),"Invalid/missing supplier VAT no; ","")&amp;IF(AND(L1479="Yes",K1479&lt;&gt;"Yes"),"VAT claimed without valid tax invoice; ","")&amp;IF(AND(L1479="Yes",ISNUMBER(SEARCH("blocked",G1479))),"Blocked input VAT claimed; ","")&amp;IF(AND(F1479="Import - VAT paid at customs (Box 8)",M1479=""),"Customs declaration no missing; ","")&amp;IF(AND(F1479="Import - Reverse charge (Box 9)",E1479="Saudi Arabia"),"RCM used for a local supplier; ","")&amp;IF(AND(L1479="Yes",NOT(OR(F1479="Standard domestic 15% (Box 7)",F1479="Import - VAT paid at customs (Box 8)",F1479="Import - Reverse charge (Box 9)"))),"VAT claimed on non-taxable category; ",""))</f>
        <v/>
      </c>
    </row>
    <row r="1480">
      <c r="A1480" s="17" t="n"/>
      <c r="B1480" s="14" t="n"/>
      <c r="C1480" s="14" t="n"/>
      <c r="D1480" s="16" t="n"/>
      <c r="E1480" s="14" t="n"/>
      <c r="F1480" s="14" t="n"/>
      <c r="G1480" s="14" t="n"/>
      <c r="H1480" s="19" t="n"/>
      <c r="I1480" s="19" t="n"/>
      <c r="J1480" s="34">
        <f>IF(A1480="","",H1480+I1480)</f>
        <v/>
      </c>
      <c r="K1480" s="14" t="n"/>
      <c r="L1480" s="14" t="n"/>
      <c r="M1480" s="14" t="n"/>
      <c r="N1480" s="14" t="n"/>
      <c r="O1480" s="20">
        <f>IF(A1480="","",SUMPRODUCT((A1480&gt;=Setup!$C$19:$C$30)*(A1480&lt;=Setup!$D$19:$D$30)*Setup!$A$19:$A$30))</f>
        <v/>
      </c>
      <c r="P1480" s="34">
        <f>IF(A1480="","",IF(OR(F1480="Standard domestic 15% (Box 7)",F1480="Import - VAT paid at customs (Box 8)",F1480="Import - Reverse charge (Box 9)"),ROUND(H1480*Setup!$B$9,2),0))</f>
        <v/>
      </c>
      <c r="Q1480" s="34">
        <f>IF(A1480="","",I1480-P1480)</f>
        <v/>
      </c>
      <c r="R1480" s="34">
        <f>IF(A1480="","",IF(L1480="Yes",I1480,0))</f>
        <v/>
      </c>
      <c r="S1480" s="34">
        <f>IF(A1480="","",IF(AND(L1480="Yes",K1480="Yes",NOT(ISNUMBER(SEARCH("blocked",G1480))),OR(F1480="Standard domestic 15% (Box 7)",F1480="Import - VAT paid at customs (Box 8)",F1480="Import - Reverse charge (Box 9)"),OR(F1480&lt;&gt;"Standard domestic 15% (Box 7)",AND(LEN(D1480)=15,LEFT(D1480,1)="3",RIGHT(D1480,1)="3",ISNUMBER(--D1480)))),I1480,0))</f>
        <v/>
      </c>
      <c r="T1480" s="34">
        <f>IF(A1480="","",R1480-S1480)</f>
        <v/>
      </c>
      <c r="U1480" s="23">
        <f>IF(A1480="","",IF(O1480=0,"Outside audit periods; ","")&amp;IF(F1480="","No VAT category; ","")&amp;IF(ABS(Q1480)&gt;Setup!$B$10,"VAT ≠ 15% × net; ","")&amp;IF(AND(F1480="Standard domestic 15% (Box 7)",NOT(AND(LEN(D1480)=15,LEFT(D1480,1)="3",RIGHT(D1480,1)="3",ISNUMBER(--D1480)))),"Invalid/missing supplier VAT no; ","")&amp;IF(AND(L1480="Yes",K1480&lt;&gt;"Yes"),"VAT claimed without valid tax invoice; ","")&amp;IF(AND(L1480="Yes",ISNUMBER(SEARCH("blocked",G1480))),"Blocked input VAT claimed; ","")&amp;IF(AND(F1480="Import - VAT paid at customs (Box 8)",M1480=""),"Customs declaration no missing; ","")&amp;IF(AND(F1480="Import - Reverse charge (Box 9)",E1480="Saudi Arabia"),"RCM used for a local supplier; ","")&amp;IF(AND(L1480="Yes",NOT(OR(F1480="Standard domestic 15% (Box 7)",F1480="Import - VAT paid at customs (Box 8)",F1480="Import - Reverse charge (Box 9)"))),"VAT claimed on non-taxable category; ",""))</f>
        <v/>
      </c>
    </row>
    <row r="1481">
      <c r="A1481" s="17" t="n"/>
      <c r="B1481" s="14" t="n"/>
      <c r="C1481" s="14" t="n"/>
      <c r="D1481" s="16" t="n"/>
      <c r="E1481" s="14" t="n"/>
      <c r="F1481" s="14" t="n"/>
      <c r="G1481" s="14" t="n"/>
      <c r="H1481" s="19" t="n"/>
      <c r="I1481" s="19" t="n"/>
      <c r="J1481" s="34">
        <f>IF(A1481="","",H1481+I1481)</f>
        <v/>
      </c>
      <c r="K1481" s="14" t="n"/>
      <c r="L1481" s="14" t="n"/>
      <c r="M1481" s="14" t="n"/>
      <c r="N1481" s="14" t="n"/>
      <c r="O1481" s="20">
        <f>IF(A1481="","",SUMPRODUCT((A1481&gt;=Setup!$C$19:$C$30)*(A1481&lt;=Setup!$D$19:$D$30)*Setup!$A$19:$A$30))</f>
        <v/>
      </c>
      <c r="P1481" s="34">
        <f>IF(A1481="","",IF(OR(F1481="Standard domestic 15% (Box 7)",F1481="Import - VAT paid at customs (Box 8)",F1481="Import - Reverse charge (Box 9)"),ROUND(H1481*Setup!$B$9,2),0))</f>
        <v/>
      </c>
      <c r="Q1481" s="34">
        <f>IF(A1481="","",I1481-P1481)</f>
        <v/>
      </c>
      <c r="R1481" s="34">
        <f>IF(A1481="","",IF(L1481="Yes",I1481,0))</f>
        <v/>
      </c>
      <c r="S1481" s="34">
        <f>IF(A1481="","",IF(AND(L1481="Yes",K1481="Yes",NOT(ISNUMBER(SEARCH("blocked",G1481))),OR(F1481="Standard domestic 15% (Box 7)",F1481="Import - VAT paid at customs (Box 8)",F1481="Import - Reverse charge (Box 9)"),OR(F1481&lt;&gt;"Standard domestic 15% (Box 7)",AND(LEN(D1481)=15,LEFT(D1481,1)="3",RIGHT(D1481,1)="3",ISNUMBER(--D1481)))),I1481,0))</f>
        <v/>
      </c>
      <c r="T1481" s="34">
        <f>IF(A1481="","",R1481-S1481)</f>
        <v/>
      </c>
      <c r="U1481" s="23">
        <f>IF(A1481="","",IF(O1481=0,"Outside audit periods; ","")&amp;IF(F1481="","No VAT category; ","")&amp;IF(ABS(Q1481)&gt;Setup!$B$10,"VAT ≠ 15% × net; ","")&amp;IF(AND(F1481="Standard domestic 15% (Box 7)",NOT(AND(LEN(D1481)=15,LEFT(D1481,1)="3",RIGHT(D1481,1)="3",ISNUMBER(--D1481)))),"Invalid/missing supplier VAT no; ","")&amp;IF(AND(L1481="Yes",K1481&lt;&gt;"Yes"),"VAT claimed without valid tax invoice; ","")&amp;IF(AND(L1481="Yes",ISNUMBER(SEARCH("blocked",G1481))),"Blocked input VAT claimed; ","")&amp;IF(AND(F1481="Import - VAT paid at customs (Box 8)",M1481=""),"Customs declaration no missing; ","")&amp;IF(AND(F1481="Import - Reverse charge (Box 9)",E1481="Saudi Arabia"),"RCM used for a local supplier; ","")&amp;IF(AND(L1481="Yes",NOT(OR(F1481="Standard domestic 15% (Box 7)",F1481="Import - VAT paid at customs (Box 8)",F1481="Import - Reverse charge (Box 9)"))),"VAT claimed on non-taxable category; ",""))</f>
        <v/>
      </c>
    </row>
    <row r="1482">
      <c r="A1482" s="17" t="n"/>
      <c r="B1482" s="14" t="n"/>
      <c r="C1482" s="14" t="n"/>
      <c r="D1482" s="16" t="n"/>
      <c r="E1482" s="14" t="n"/>
      <c r="F1482" s="14" t="n"/>
      <c r="G1482" s="14" t="n"/>
      <c r="H1482" s="19" t="n"/>
      <c r="I1482" s="19" t="n"/>
      <c r="J1482" s="34">
        <f>IF(A1482="","",H1482+I1482)</f>
        <v/>
      </c>
      <c r="K1482" s="14" t="n"/>
      <c r="L1482" s="14" t="n"/>
      <c r="M1482" s="14" t="n"/>
      <c r="N1482" s="14" t="n"/>
      <c r="O1482" s="20">
        <f>IF(A1482="","",SUMPRODUCT((A1482&gt;=Setup!$C$19:$C$30)*(A1482&lt;=Setup!$D$19:$D$30)*Setup!$A$19:$A$30))</f>
        <v/>
      </c>
      <c r="P1482" s="34">
        <f>IF(A1482="","",IF(OR(F1482="Standard domestic 15% (Box 7)",F1482="Import - VAT paid at customs (Box 8)",F1482="Import - Reverse charge (Box 9)"),ROUND(H1482*Setup!$B$9,2),0))</f>
        <v/>
      </c>
      <c r="Q1482" s="34">
        <f>IF(A1482="","",I1482-P1482)</f>
        <v/>
      </c>
      <c r="R1482" s="34">
        <f>IF(A1482="","",IF(L1482="Yes",I1482,0))</f>
        <v/>
      </c>
      <c r="S1482" s="34">
        <f>IF(A1482="","",IF(AND(L1482="Yes",K1482="Yes",NOT(ISNUMBER(SEARCH("blocked",G1482))),OR(F1482="Standard domestic 15% (Box 7)",F1482="Import - VAT paid at customs (Box 8)",F1482="Import - Reverse charge (Box 9)"),OR(F1482&lt;&gt;"Standard domestic 15% (Box 7)",AND(LEN(D1482)=15,LEFT(D1482,1)="3",RIGHT(D1482,1)="3",ISNUMBER(--D1482)))),I1482,0))</f>
        <v/>
      </c>
      <c r="T1482" s="34">
        <f>IF(A1482="","",R1482-S1482)</f>
        <v/>
      </c>
      <c r="U1482" s="23">
        <f>IF(A1482="","",IF(O1482=0,"Outside audit periods; ","")&amp;IF(F1482="","No VAT category; ","")&amp;IF(ABS(Q1482)&gt;Setup!$B$10,"VAT ≠ 15% × net; ","")&amp;IF(AND(F1482="Standard domestic 15% (Box 7)",NOT(AND(LEN(D1482)=15,LEFT(D1482,1)="3",RIGHT(D1482,1)="3",ISNUMBER(--D1482)))),"Invalid/missing supplier VAT no; ","")&amp;IF(AND(L1482="Yes",K1482&lt;&gt;"Yes"),"VAT claimed without valid tax invoice; ","")&amp;IF(AND(L1482="Yes",ISNUMBER(SEARCH("blocked",G1482))),"Blocked input VAT claimed; ","")&amp;IF(AND(F1482="Import - VAT paid at customs (Box 8)",M1482=""),"Customs declaration no missing; ","")&amp;IF(AND(F1482="Import - Reverse charge (Box 9)",E1482="Saudi Arabia"),"RCM used for a local supplier; ","")&amp;IF(AND(L1482="Yes",NOT(OR(F1482="Standard domestic 15% (Box 7)",F1482="Import - VAT paid at customs (Box 8)",F1482="Import - Reverse charge (Box 9)"))),"VAT claimed on non-taxable category; ",""))</f>
        <v/>
      </c>
    </row>
    <row r="1483">
      <c r="A1483" s="17" t="n"/>
      <c r="B1483" s="14" t="n"/>
      <c r="C1483" s="14" t="n"/>
      <c r="D1483" s="16" t="n"/>
      <c r="E1483" s="14" t="n"/>
      <c r="F1483" s="14" t="n"/>
      <c r="G1483" s="14" t="n"/>
      <c r="H1483" s="19" t="n"/>
      <c r="I1483" s="19" t="n"/>
      <c r="J1483" s="34">
        <f>IF(A1483="","",H1483+I1483)</f>
        <v/>
      </c>
      <c r="K1483" s="14" t="n"/>
      <c r="L1483" s="14" t="n"/>
      <c r="M1483" s="14" t="n"/>
      <c r="N1483" s="14" t="n"/>
      <c r="O1483" s="20">
        <f>IF(A1483="","",SUMPRODUCT((A1483&gt;=Setup!$C$19:$C$30)*(A1483&lt;=Setup!$D$19:$D$30)*Setup!$A$19:$A$30))</f>
        <v/>
      </c>
      <c r="P1483" s="34">
        <f>IF(A1483="","",IF(OR(F1483="Standard domestic 15% (Box 7)",F1483="Import - VAT paid at customs (Box 8)",F1483="Import - Reverse charge (Box 9)"),ROUND(H1483*Setup!$B$9,2),0))</f>
        <v/>
      </c>
      <c r="Q1483" s="34">
        <f>IF(A1483="","",I1483-P1483)</f>
        <v/>
      </c>
      <c r="R1483" s="34">
        <f>IF(A1483="","",IF(L1483="Yes",I1483,0))</f>
        <v/>
      </c>
      <c r="S1483" s="34">
        <f>IF(A1483="","",IF(AND(L1483="Yes",K1483="Yes",NOT(ISNUMBER(SEARCH("blocked",G1483))),OR(F1483="Standard domestic 15% (Box 7)",F1483="Import - VAT paid at customs (Box 8)",F1483="Import - Reverse charge (Box 9)"),OR(F1483&lt;&gt;"Standard domestic 15% (Box 7)",AND(LEN(D1483)=15,LEFT(D1483,1)="3",RIGHT(D1483,1)="3",ISNUMBER(--D1483)))),I1483,0))</f>
        <v/>
      </c>
      <c r="T1483" s="34">
        <f>IF(A1483="","",R1483-S1483)</f>
        <v/>
      </c>
      <c r="U1483" s="23">
        <f>IF(A1483="","",IF(O1483=0,"Outside audit periods; ","")&amp;IF(F1483="","No VAT category; ","")&amp;IF(ABS(Q1483)&gt;Setup!$B$10,"VAT ≠ 15% × net; ","")&amp;IF(AND(F1483="Standard domestic 15% (Box 7)",NOT(AND(LEN(D1483)=15,LEFT(D1483,1)="3",RIGHT(D1483,1)="3",ISNUMBER(--D1483)))),"Invalid/missing supplier VAT no; ","")&amp;IF(AND(L1483="Yes",K1483&lt;&gt;"Yes"),"VAT claimed without valid tax invoice; ","")&amp;IF(AND(L1483="Yes",ISNUMBER(SEARCH("blocked",G1483))),"Blocked input VAT claimed; ","")&amp;IF(AND(F1483="Import - VAT paid at customs (Box 8)",M1483=""),"Customs declaration no missing; ","")&amp;IF(AND(F1483="Import - Reverse charge (Box 9)",E1483="Saudi Arabia"),"RCM used for a local supplier; ","")&amp;IF(AND(L1483="Yes",NOT(OR(F1483="Standard domestic 15% (Box 7)",F1483="Import - VAT paid at customs (Box 8)",F1483="Import - Reverse charge (Box 9)"))),"VAT claimed on non-taxable category; ",""))</f>
        <v/>
      </c>
    </row>
    <row r="1484">
      <c r="A1484" s="17" t="n"/>
      <c r="B1484" s="14" t="n"/>
      <c r="C1484" s="14" t="n"/>
      <c r="D1484" s="16" t="n"/>
      <c r="E1484" s="14" t="n"/>
      <c r="F1484" s="14" t="n"/>
      <c r="G1484" s="14" t="n"/>
      <c r="H1484" s="19" t="n"/>
      <c r="I1484" s="19" t="n"/>
      <c r="J1484" s="34">
        <f>IF(A1484="","",H1484+I1484)</f>
        <v/>
      </c>
      <c r="K1484" s="14" t="n"/>
      <c r="L1484" s="14" t="n"/>
      <c r="M1484" s="14" t="n"/>
      <c r="N1484" s="14" t="n"/>
      <c r="O1484" s="20">
        <f>IF(A1484="","",SUMPRODUCT((A1484&gt;=Setup!$C$19:$C$30)*(A1484&lt;=Setup!$D$19:$D$30)*Setup!$A$19:$A$30))</f>
        <v/>
      </c>
      <c r="P1484" s="34">
        <f>IF(A1484="","",IF(OR(F1484="Standard domestic 15% (Box 7)",F1484="Import - VAT paid at customs (Box 8)",F1484="Import - Reverse charge (Box 9)"),ROUND(H1484*Setup!$B$9,2),0))</f>
        <v/>
      </c>
      <c r="Q1484" s="34">
        <f>IF(A1484="","",I1484-P1484)</f>
        <v/>
      </c>
      <c r="R1484" s="34">
        <f>IF(A1484="","",IF(L1484="Yes",I1484,0))</f>
        <v/>
      </c>
      <c r="S1484" s="34">
        <f>IF(A1484="","",IF(AND(L1484="Yes",K1484="Yes",NOT(ISNUMBER(SEARCH("blocked",G1484))),OR(F1484="Standard domestic 15% (Box 7)",F1484="Import - VAT paid at customs (Box 8)",F1484="Import - Reverse charge (Box 9)"),OR(F1484&lt;&gt;"Standard domestic 15% (Box 7)",AND(LEN(D1484)=15,LEFT(D1484,1)="3",RIGHT(D1484,1)="3",ISNUMBER(--D1484)))),I1484,0))</f>
        <v/>
      </c>
      <c r="T1484" s="34">
        <f>IF(A1484="","",R1484-S1484)</f>
        <v/>
      </c>
      <c r="U1484" s="23">
        <f>IF(A1484="","",IF(O1484=0,"Outside audit periods; ","")&amp;IF(F1484="","No VAT category; ","")&amp;IF(ABS(Q1484)&gt;Setup!$B$10,"VAT ≠ 15% × net; ","")&amp;IF(AND(F1484="Standard domestic 15% (Box 7)",NOT(AND(LEN(D1484)=15,LEFT(D1484,1)="3",RIGHT(D1484,1)="3",ISNUMBER(--D1484)))),"Invalid/missing supplier VAT no; ","")&amp;IF(AND(L1484="Yes",K1484&lt;&gt;"Yes"),"VAT claimed without valid tax invoice; ","")&amp;IF(AND(L1484="Yes",ISNUMBER(SEARCH("blocked",G1484))),"Blocked input VAT claimed; ","")&amp;IF(AND(F1484="Import - VAT paid at customs (Box 8)",M1484=""),"Customs declaration no missing; ","")&amp;IF(AND(F1484="Import - Reverse charge (Box 9)",E1484="Saudi Arabia"),"RCM used for a local supplier; ","")&amp;IF(AND(L1484="Yes",NOT(OR(F1484="Standard domestic 15% (Box 7)",F1484="Import - VAT paid at customs (Box 8)",F1484="Import - Reverse charge (Box 9)"))),"VAT claimed on non-taxable category; ",""))</f>
        <v/>
      </c>
    </row>
    <row r="1485">
      <c r="A1485" s="17" t="n"/>
      <c r="B1485" s="14" t="n"/>
      <c r="C1485" s="14" t="n"/>
      <c r="D1485" s="16" t="n"/>
      <c r="E1485" s="14" t="n"/>
      <c r="F1485" s="14" t="n"/>
      <c r="G1485" s="14" t="n"/>
      <c r="H1485" s="19" t="n"/>
      <c r="I1485" s="19" t="n"/>
      <c r="J1485" s="34">
        <f>IF(A1485="","",H1485+I1485)</f>
        <v/>
      </c>
      <c r="K1485" s="14" t="n"/>
      <c r="L1485" s="14" t="n"/>
      <c r="M1485" s="14" t="n"/>
      <c r="N1485" s="14" t="n"/>
      <c r="O1485" s="20">
        <f>IF(A1485="","",SUMPRODUCT((A1485&gt;=Setup!$C$19:$C$30)*(A1485&lt;=Setup!$D$19:$D$30)*Setup!$A$19:$A$30))</f>
        <v/>
      </c>
      <c r="P1485" s="34">
        <f>IF(A1485="","",IF(OR(F1485="Standard domestic 15% (Box 7)",F1485="Import - VAT paid at customs (Box 8)",F1485="Import - Reverse charge (Box 9)"),ROUND(H1485*Setup!$B$9,2),0))</f>
        <v/>
      </c>
      <c r="Q1485" s="34">
        <f>IF(A1485="","",I1485-P1485)</f>
        <v/>
      </c>
      <c r="R1485" s="34">
        <f>IF(A1485="","",IF(L1485="Yes",I1485,0))</f>
        <v/>
      </c>
      <c r="S1485" s="34">
        <f>IF(A1485="","",IF(AND(L1485="Yes",K1485="Yes",NOT(ISNUMBER(SEARCH("blocked",G1485))),OR(F1485="Standard domestic 15% (Box 7)",F1485="Import - VAT paid at customs (Box 8)",F1485="Import - Reverse charge (Box 9)"),OR(F1485&lt;&gt;"Standard domestic 15% (Box 7)",AND(LEN(D1485)=15,LEFT(D1485,1)="3",RIGHT(D1485,1)="3",ISNUMBER(--D1485)))),I1485,0))</f>
        <v/>
      </c>
      <c r="T1485" s="34">
        <f>IF(A1485="","",R1485-S1485)</f>
        <v/>
      </c>
      <c r="U1485" s="23">
        <f>IF(A1485="","",IF(O1485=0,"Outside audit periods; ","")&amp;IF(F1485="","No VAT category; ","")&amp;IF(ABS(Q1485)&gt;Setup!$B$10,"VAT ≠ 15% × net; ","")&amp;IF(AND(F1485="Standard domestic 15% (Box 7)",NOT(AND(LEN(D1485)=15,LEFT(D1485,1)="3",RIGHT(D1485,1)="3",ISNUMBER(--D1485)))),"Invalid/missing supplier VAT no; ","")&amp;IF(AND(L1485="Yes",K1485&lt;&gt;"Yes"),"VAT claimed without valid tax invoice; ","")&amp;IF(AND(L1485="Yes",ISNUMBER(SEARCH("blocked",G1485))),"Blocked input VAT claimed; ","")&amp;IF(AND(F1485="Import - VAT paid at customs (Box 8)",M1485=""),"Customs declaration no missing; ","")&amp;IF(AND(F1485="Import - Reverse charge (Box 9)",E1485="Saudi Arabia"),"RCM used for a local supplier; ","")&amp;IF(AND(L1485="Yes",NOT(OR(F1485="Standard domestic 15% (Box 7)",F1485="Import - VAT paid at customs (Box 8)",F1485="Import - Reverse charge (Box 9)"))),"VAT claimed on non-taxable category; ",""))</f>
        <v/>
      </c>
    </row>
    <row r="1486">
      <c r="A1486" s="17" t="n"/>
      <c r="B1486" s="14" t="n"/>
      <c r="C1486" s="14" t="n"/>
      <c r="D1486" s="16" t="n"/>
      <c r="E1486" s="14" t="n"/>
      <c r="F1486" s="14" t="n"/>
      <c r="G1486" s="14" t="n"/>
      <c r="H1486" s="19" t="n"/>
      <c r="I1486" s="19" t="n"/>
      <c r="J1486" s="34">
        <f>IF(A1486="","",H1486+I1486)</f>
        <v/>
      </c>
      <c r="K1486" s="14" t="n"/>
      <c r="L1486" s="14" t="n"/>
      <c r="M1486" s="14" t="n"/>
      <c r="N1486" s="14" t="n"/>
      <c r="O1486" s="20">
        <f>IF(A1486="","",SUMPRODUCT((A1486&gt;=Setup!$C$19:$C$30)*(A1486&lt;=Setup!$D$19:$D$30)*Setup!$A$19:$A$30))</f>
        <v/>
      </c>
      <c r="P1486" s="34">
        <f>IF(A1486="","",IF(OR(F1486="Standard domestic 15% (Box 7)",F1486="Import - VAT paid at customs (Box 8)",F1486="Import - Reverse charge (Box 9)"),ROUND(H1486*Setup!$B$9,2),0))</f>
        <v/>
      </c>
      <c r="Q1486" s="34">
        <f>IF(A1486="","",I1486-P1486)</f>
        <v/>
      </c>
      <c r="R1486" s="34">
        <f>IF(A1486="","",IF(L1486="Yes",I1486,0))</f>
        <v/>
      </c>
      <c r="S1486" s="34">
        <f>IF(A1486="","",IF(AND(L1486="Yes",K1486="Yes",NOT(ISNUMBER(SEARCH("blocked",G1486))),OR(F1486="Standard domestic 15% (Box 7)",F1486="Import - VAT paid at customs (Box 8)",F1486="Import - Reverse charge (Box 9)"),OR(F1486&lt;&gt;"Standard domestic 15% (Box 7)",AND(LEN(D1486)=15,LEFT(D1486,1)="3",RIGHT(D1486,1)="3",ISNUMBER(--D1486)))),I1486,0))</f>
        <v/>
      </c>
      <c r="T1486" s="34">
        <f>IF(A1486="","",R1486-S1486)</f>
        <v/>
      </c>
      <c r="U1486" s="23">
        <f>IF(A1486="","",IF(O1486=0,"Outside audit periods; ","")&amp;IF(F1486="","No VAT category; ","")&amp;IF(ABS(Q1486)&gt;Setup!$B$10,"VAT ≠ 15% × net; ","")&amp;IF(AND(F1486="Standard domestic 15% (Box 7)",NOT(AND(LEN(D1486)=15,LEFT(D1486,1)="3",RIGHT(D1486,1)="3",ISNUMBER(--D1486)))),"Invalid/missing supplier VAT no; ","")&amp;IF(AND(L1486="Yes",K1486&lt;&gt;"Yes"),"VAT claimed without valid tax invoice; ","")&amp;IF(AND(L1486="Yes",ISNUMBER(SEARCH("blocked",G1486))),"Blocked input VAT claimed; ","")&amp;IF(AND(F1486="Import - VAT paid at customs (Box 8)",M1486=""),"Customs declaration no missing; ","")&amp;IF(AND(F1486="Import - Reverse charge (Box 9)",E1486="Saudi Arabia"),"RCM used for a local supplier; ","")&amp;IF(AND(L1486="Yes",NOT(OR(F1486="Standard domestic 15% (Box 7)",F1486="Import - VAT paid at customs (Box 8)",F1486="Import - Reverse charge (Box 9)"))),"VAT claimed on non-taxable category; ",""))</f>
        <v/>
      </c>
    </row>
    <row r="1487">
      <c r="A1487" s="17" t="n"/>
      <c r="B1487" s="14" t="n"/>
      <c r="C1487" s="14" t="n"/>
      <c r="D1487" s="16" t="n"/>
      <c r="E1487" s="14" t="n"/>
      <c r="F1487" s="14" t="n"/>
      <c r="G1487" s="14" t="n"/>
      <c r="H1487" s="19" t="n"/>
      <c r="I1487" s="19" t="n"/>
      <c r="J1487" s="34">
        <f>IF(A1487="","",H1487+I1487)</f>
        <v/>
      </c>
      <c r="K1487" s="14" t="n"/>
      <c r="L1487" s="14" t="n"/>
      <c r="M1487" s="14" t="n"/>
      <c r="N1487" s="14" t="n"/>
      <c r="O1487" s="20">
        <f>IF(A1487="","",SUMPRODUCT((A1487&gt;=Setup!$C$19:$C$30)*(A1487&lt;=Setup!$D$19:$D$30)*Setup!$A$19:$A$30))</f>
        <v/>
      </c>
      <c r="P1487" s="34">
        <f>IF(A1487="","",IF(OR(F1487="Standard domestic 15% (Box 7)",F1487="Import - VAT paid at customs (Box 8)",F1487="Import - Reverse charge (Box 9)"),ROUND(H1487*Setup!$B$9,2),0))</f>
        <v/>
      </c>
      <c r="Q1487" s="34">
        <f>IF(A1487="","",I1487-P1487)</f>
        <v/>
      </c>
      <c r="R1487" s="34">
        <f>IF(A1487="","",IF(L1487="Yes",I1487,0))</f>
        <v/>
      </c>
      <c r="S1487" s="34">
        <f>IF(A1487="","",IF(AND(L1487="Yes",K1487="Yes",NOT(ISNUMBER(SEARCH("blocked",G1487))),OR(F1487="Standard domestic 15% (Box 7)",F1487="Import - VAT paid at customs (Box 8)",F1487="Import - Reverse charge (Box 9)"),OR(F1487&lt;&gt;"Standard domestic 15% (Box 7)",AND(LEN(D1487)=15,LEFT(D1487,1)="3",RIGHT(D1487,1)="3",ISNUMBER(--D1487)))),I1487,0))</f>
        <v/>
      </c>
      <c r="T1487" s="34">
        <f>IF(A1487="","",R1487-S1487)</f>
        <v/>
      </c>
      <c r="U1487" s="23">
        <f>IF(A1487="","",IF(O1487=0,"Outside audit periods; ","")&amp;IF(F1487="","No VAT category; ","")&amp;IF(ABS(Q1487)&gt;Setup!$B$10,"VAT ≠ 15% × net; ","")&amp;IF(AND(F1487="Standard domestic 15% (Box 7)",NOT(AND(LEN(D1487)=15,LEFT(D1487,1)="3",RIGHT(D1487,1)="3",ISNUMBER(--D1487)))),"Invalid/missing supplier VAT no; ","")&amp;IF(AND(L1487="Yes",K1487&lt;&gt;"Yes"),"VAT claimed without valid tax invoice; ","")&amp;IF(AND(L1487="Yes",ISNUMBER(SEARCH("blocked",G1487))),"Blocked input VAT claimed; ","")&amp;IF(AND(F1487="Import - VAT paid at customs (Box 8)",M1487=""),"Customs declaration no missing; ","")&amp;IF(AND(F1487="Import - Reverse charge (Box 9)",E1487="Saudi Arabia"),"RCM used for a local supplier; ","")&amp;IF(AND(L1487="Yes",NOT(OR(F1487="Standard domestic 15% (Box 7)",F1487="Import - VAT paid at customs (Box 8)",F1487="Import - Reverse charge (Box 9)"))),"VAT claimed on non-taxable category; ",""))</f>
        <v/>
      </c>
    </row>
    <row r="1488">
      <c r="A1488" s="17" t="n"/>
      <c r="B1488" s="14" t="n"/>
      <c r="C1488" s="14" t="n"/>
      <c r="D1488" s="16" t="n"/>
      <c r="E1488" s="14" t="n"/>
      <c r="F1488" s="14" t="n"/>
      <c r="G1488" s="14" t="n"/>
      <c r="H1488" s="19" t="n"/>
      <c r="I1488" s="19" t="n"/>
      <c r="J1488" s="34">
        <f>IF(A1488="","",H1488+I1488)</f>
        <v/>
      </c>
      <c r="K1488" s="14" t="n"/>
      <c r="L1488" s="14" t="n"/>
      <c r="M1488" s="14" t="n"/>
      <c r="N1488" s="14" t="n"/>
      <c r="O1488" s="20">
        <f>IF(A1488="","",SUMPRODUCT((A1488&gt;=Setup!$C$19:$C$30)*(A1488&lt;=Setup!$D$19:$D$30)*Setup!$A$19:$A$30))</f>
        <v/>
      </c>
      <c r="P1488" s="34">
        <f>IF(A1488="","",IF(OR(F1488="Standard domestic 15% (Box 7)",F1488="Import - VAT paid at customs (Box 8)",F1488="Import - Reverse charge (Box 9)"),ROUND(H1488*Setup!$B$9,2),0))</f>
        <v/>
      </c>
      <c r="Q1488" s="34">
        <f>IF(A1488="","",I1488-P1488)</f>
        <v/>
      </c>
      <c r="R1488" s="34">
        <f>IF(A1488="","",IF(L1488="Yes",I1488,0))</f>
        <v/>
      </c>
      <c r="S1488" s="34">
        <f>IF(A1488="","",IF(AND(L1488="Yes",K1488="Yes",NOT(ISNUMBER(SEARCH("blocked",G1488))),OR(F1488="Standard domestic 15% (Box 7)",F1488="Import - VAT paid at customs (Box 8)",F1488="Import - Reverse charge (Box 9)"),OR(F1488&lt;&gt;"Standard domestic 15% (Box 7)",AND(LEN(D1488)=15,LEFT(D1488,1)="3",RIGHT(D1488,1)="3",ISNUMBER(--D1488)))),I1488,0))</f>
        <v/>
      </c>
      <c r="T1488" s="34">
        <f>IF(A1488="","",R1488-S1488)</f>
        <v/>
      </c>
      <c r="U1488" s="23">
        <f>IF(A1488="","",IF(O1488=0,"Outside audit periods; ","")&amp;IF(F1488="","No VAT category; ","")&amp;IF(ABS(Q1488)&gt;Setup!$B$10,"VAT ≠ 15% × net; ","")&amp;IF(AND(F1488="Standard domestic 15% (Box 7)",NOT(AND(LEN(D1488)=15,LEFT(D1488,1)="3",RIGHT(D1488,1)="3",ISNUMBER(--D1488)))),"Invalid/missing supplier VAT no; ","")&amp;IF(AND(L1488="Yes",K1488&lt;&gt;"Yes"),"VAT claimed without valid tax invoice; ","")&amp;IF(AND(L1488="Yes",ISNUMBER(SEARCH("blocked",G1488))),"Blocked input VAT claimed; ","")&amp;IF(AND(F1488="Import - VAT paid at customs (Box 8)",M1488=""),"Customs declaration no missing; ","")&amp;IF(AND(F1488="Import - Reverse charge (Box 9)",E1488="Saudi Arabia"),"RCM used for a local supplier; ","")&amp;IF(AND(L1488="Yes",NOT(OR(F1488="Standard domestic 15% (Box 7)",F1488="Import - VAT paid at customs (Box 8)",F1488="Import - Reverse charge (Box 9)"))),"VAT claimed on non-taxable category; ",""))</f>
        <v/>
      </c>
    </row>
    <row r="1489">
      <c r="A1489" s="17" t="n"/>
      <c r="B1489" s="14" t="n"/>
      <c r="C1489" s="14" t="n"/>
      <c r="D1489" s="16" t="n"/>
      <c r="E1489" s="14" t="n"/>
      <c r="F1489" s="14" t="n"/>
      <c r="G1489" s="14" t="n"/>
      <c r="H1489" s="19" t="n"/>
      <c r="I1489" s="19" t="n"/>
      <c r="J1489" s="34">
        <f>IF(A1489="","",H1489+I1489)</f>
        <v/>
      </c>
      <c r="K1489" s="14" t="n"/>
      <c r="L1489" s="14" t="n"/>
      <c r="M1489" s="14" t="n"/>
      <c r="N1489" s="14" t="n"/>
      <c r="O1489" s="20">
        <f>IF(A1489="","",SUMPRODUCT((A1489&gt;=Setup!$C$19:$C$30)*(A1489&lt;=Setup!$D$19:$D$30)*Setup!$A$19:$A$30))</f>
        <v/>
      </c>
      <c r="P1489" s="34">
        <f>IF(A1489="","",IF(OR(F1489="Standard domestic 15% (Box 7)",F1489="Import - VAT paid at customs (Box 8)",F1489="Import - Reverse charge (Box 9)"),ROUND(H1489*Setup!$B$9,2),0))</f>
        <v/>
      </c>
      <c r="Q1489" s="34">
        <f>IF(A1489="","",I1489-P1489)</f>
        <v/>
      </c>
      <c r="R1489" s="34">
        <f>IF(A1489="","",IF(L1489="Yes",I1489,0))</f>
        <v/>
      </c>
      <c r="S1489" s="34">
        <f>IF(A1489="","",IF(AND(L1489="Yes",K1489="Yes",NOT(ISNUMBER(SEARCH("blocked",G1489))),OR(F1489="Standard domestic 15% (Box 7)",F1489="Import - VAT paid at customs (Box 8)",F1489="Import - Reverse charge (Box 9)"),OR(F1489&lt;&gt;"Standard domestic 15% (Box 7)",AND(LEN(D1489)=15,LEFT(D1489,1)="3",RIGHT(D1489,1)="3",ISNUMBER(--D1489)))),I1489,0))</f>
        <v/>
      </c>
      <c r="T1489" s="34">
        <f>IF(A1489="","",R1489-S1489)</f>
        <v/>
      </c>
      <c r="U1489" s="23">
        <f>IF(A1489="","",IF(O1489=0,"Outside audit periods; ","")&amp;IF(F1489="","No VAT category; ","")&amp;IF(ABS(Q1489)&gt;Setup!$B$10,"VAT ≠ 15% × net; ","")&amp;IF(AND(F1489="Standard domestic 15% (Box 7)",NOT(AND(LEN(D1489)=15,LEFT(D1489,1)="3",RIGHT(D1489,1)="3",ISNUMBER(--D1489)))),"Invalid/missing supplier VAT no; ","")&amp;IF(AND(L1489="Yes",K1489&lt;&gt;"Yes"),"VAT claimed without valid tax invoice; ","")&amp;IF(AND(L1489="Yes",ISNUMBER(SEARCH("blocked",G1489))),"Blocked input VAT claimed; ","")&amp;IF(AND(F1489="Import - VAT paid at customs (Box 8)",M1489=""),"Customs declaration no missing; ","")&amp;IF(AND(F1489="Import - Reverse charge (Box 9)",E1489="Saudi Arabia"),"RCM used for a local supplier; ","")&amp;IF(AND(L1489="Yes",NOT(OR(F1489="Standard domestic 15% (Box 7)",F1489="Import - VAT paid at customs (Box 8)",F1489="Import - Reverse charge (Box 9)"))),"VAT claimed on non-taxable category; ",""))</f>
        <v/>
      </c>
    </row>
    <row r="1490">
      <c r="A1490" s="17" t="n"/>
      <c r="B1490" s="14" t="n"/>
      <c r="C1490" s="14" t="n"/>
      <c r="D1490" s="16" t="n"/>
      <c r="E1490" s="14" t="n"/>
      <c r="F1490" s="14" t="n"/>
      <c r="G1490" s="14" t="n"/>
      <c r="H1490" s="19" t="n"/>
      <c r="I1490" s="19" t="n"/>
      <c r="J1490" s="34">
        <f>IF(A1490="","",H1490+I1490)</f>
        <v/>
      </c>
      <c r="K1490" s="14" t="n"/>
      <c r="L1490" s="14" t="n"/>
      <c r="M1490" s="14" t="n"/>
      <c r="N1490" s="14" t="n"/>
      <c r="O1490" s="20">
        <f>IF(A1490="","",SUMPRODUCT((A1490&gt;=Setup!$C$19:$C$30)*(A1490&lt;=Setup!$D$19:$D$30)*Setup!$A$19:$A$30))</f>
        <v/>
      </c>
      <c r="P1490" s="34">
        <f>IF(A1490="","",IF(OR(F1490="Standard domestic 15% (Box 7)",F1490="Import - VAT paid at customs (Box 8)",F1490="Import - Reverse charge (Box 9)"),ROUND(H1490*Setup!$B$9,2),0))</f>
        <v/>
      </c>
      <c r="Q1490" s="34">
        <f>IF(A1490="","",I1490-P1490)</f>
        <v/>
      </c>
      <c r="R1490" s="34">
        <f>IF(A1490="","",IF(L1490="Yes",I1490,0))</f>
        <v/>
      </c>
      <c r="S1490" s="34">
        <f>IF(A1490="","",IF(AND(L1490="Yes",K1490="Yes",NOT(ISNUMBER(SEARCH("blocked",G1490))),OR(F1490="Standard domestic 15% (Box 7)",F1490="Import - VAT paid at customs (Box 8)",F1490="Import - Reverse charge (Box 9)"),OR(F1490&lt;&gt;"Standard domestic 15% (Box 7)",AND(LEN(D1490)=15,LEFT(D1490,1)="3",RIGHT(D1490,1)="3",ISNUMBER(--D1490)))),I1490,0))</f>
        <v/>
      </c>
      <c r="T1490" s="34">
        <f>IF(A1490="","",R1490-S1490)</f>
        <v/>
      </c>
      <c r="U1490" s="23">
        <f>IF(A1490="","",IF(O1490=0,"Outside audit periods; ","")&amp;IF(F1490="","No VAT category; ","")&amp;IF(ABS(Q1490)&gt;Setup!$B$10,"VAT ≠ 15% × net; ","")&amp;IF(AND(F1490="Standard domestic 15% (Box 7)",NOT(AND(LEN(D1490)=15,LEFT(D1490,1)="3",RIGHT(D1490,1)="3",ISNUMBER(--D1490)))),"Invalid/missing supplier VAT no; ","")&amp;IF(AND(L1490="Yes",K1490&lt;&gt;"Yes"),"VAT claimed without valid tax invoice; ","")&amp;IF(AND(L1490="Yes",ISNUMBER(SEARCH("blocked",G1490))),"Blocked input VAT claimed; ","")&amp;IF(AND(F1490="Import - VAT paid at customs (Box 8)",M1490=""),"Customs declaration no missing; ","")&amp;IF(AND(F1490="Import - Reverse charge (Box 9)",E1490="Saudi Arabia"),"RCM used for a local supplier; ","")&amp;IF(AND(L1490="Yes",NOT(OR(F1490="Standard domestic 15% (Box 7)",F1490="Import - VAT paid at customs (Box 8)",F1490="Import - Reverse charge (Box 9)"))),"VAT claimed on non-taxable category; ",""))</f>
        <v/>
      </c>
    </row>
    <row r="1491">
      <c r="A1491" s="17" t="n"/>
      <c r="B1491" s="14" t="n"/>
      <c r="C1491" s="14" t="n"/>
      <c r="D1491" s="16" t="n"/>
      <c r="E1491" s="14" t="n"/>
      <c r="F1491" s="14" t="n"/>
      <c r="G1491" s="14" t="n"/>
      <c r="H1491" s="19" t="n"/>
      <c r="I1491" s="19" t="n"/>
      <c r="J1491" s="34">
        <f>IF(A1491="","",H1491+I1491)</f>
        <v/>
      </c>
      <c r="K1491" s="14" t="n"/>
      <c r="L1491" s="14" t="n"/>
      <c r="M1491" s="14" t="n"/>
      <c r="N1491" s="14" t="n"/>
      <c r="O1491" s="20">
        <f>IF(A1491="","",SUMPRODUCT((A1491&gt;=Setup!$C$19:$C$30)*(A1491&lt;=Setup!$D$19:$D$30)*Setup!$A$19:$A$30))</f>
        <v/>
      </c>
      <c r="P1491" s="34">
        <f>IF(A1491="","",IF(OR(F1491="Standard domestic 15% (Box 7)",F1491="Import - VAT paid at customs (Box 8)",F1491="Import - Reverse charge (Box 9)"),ROUND(H1491*Setup!$B$9,2),0))</f>
        <v/>
      </c>
      <c r="Q1491" s="34">
        <f>IF(A1491="","",I1491-P1491)</f>
        <v/>
      </c>
      <c r="R1491" s="34">
        <f>IF(A1491="","",IF(L1491="Yes",I1491,0))</f>
        <v/>
      </c>
      <c r="S1491" s="34">
        <f>IF(A1491="","",IF(AND(L1491="Yes",K1491="Yes",NOT(ISNUMBER(SEARCH("blocked",G1491))),OR(F1491="Standard domestic 15% (Box 7)",F1491="Import - VAT paid at customs (Box 8)",F1491="Import - Reverse charge (Box 9)"),OR(F1491&lt;&gt;"Standard domestic 15% (Box 7)",AND(LEN(D1491)=15,LEFT(D1491,1)="3",RIGHT(D1491,1)="3",ISNUMBER(--D1491)))),I1491,0))</f>
        <v/>
      </c>
      <c r="T1491" s="34">
        <f>IF(A1491="","",R1491-S1491)</f>
        <v/>
      </c>
      <c r="U1491" s="23">
        <f>IF(A1491="","",IF(O1491=0,"Outside audit periods; ","")&amp;IF(F1491="","No VAT category; ","")&amp;IF(ABS(Q1491)&gt;Setup!$B$10,"VAT ≠ 15% × net; ","")&amp;IF(AND(F1491="Standard domestic 15% (Box 7)",NOT(AND(LEN(D1491)=15,LEFT(D1491,1)="3",RIGHT(D1491,1)="3",ISNUMBER(--D1491)))),"Invalid/missing supplier VAT no; ","")&amp;IF(AND(L1491="Yes",K1491&lt;&gt;"Yes"),"VAT claimed without valid tax invoice; ","")&amp;IF(AND(L1491="Yes",ISNUMBER(SEARCH("blocked",G1491))),"Blocked input VAT claimed; ","")&amp;IF(AND(F1491="Import - VAT paid at customs (Box 8)",M1491=""),"Customs declaration no missing; ","")&amp;IF(AND(F1491="Import - Reverse charge (Box 9)",E1491="Saudi Arabia"),"RCM used for a local supplier; ","")&amp;IF(AND(L1491="Yes",NOT(OR(F1491="Standard domestic 15% (Box 7)",F1491="Import - VAT paid at customs (Box 8)",F1491="Import - Reverse charge (Box 9)"))),"VAT claimed on non-taxable category; ",""))</f>
        <v/>
      </c>
    </row>
    <row r="1492">
      <c r="A1492" s="17" t="n"/>
      <c r="B1492" s="14" t="n"/>
      <c r="C1492" s="14" t="n"/>
      <c r="D1492" s="16" t="n"/>
      <c r="E1492" s="14" t="n"/>
      <c r="F1492" s="14" t="n"/>
      <c r="G1492" s="14" t="n"/>
      <c r="H1492" s="19" t="n"/>
      <c r="I1492" s="19" t="n"/>
      <c r="J1492" s="34">
        <f>IF(A1492="","",H1492+I1492)</f>
        <v/>
      </c>
      <c r="K1492" s="14" t="n"/>
      <c r="L1492" s="14" t="n"/>
      <c r="M1492" s="14" t="n"/>
      <c r="N1492" s="14" t="n"/>
      <c r="O1492" s="20">
        <f>IF(A1492="","",SUMPRODUCT((A1492&gt;=Setup!$C$19:$C$30)*(A1492&lt;=Setup!$D$19:$D$30)*Setup!$A$19:$A$30))</f>
        <v/>
      </c>
      <c r="P1492" s="34">
        <f>IF(A1492="","",IF(OR(F1492="Standard domestic 15% (Box 7)",F1492="Import - VAT paid at customs (Box 8)",F1492="Import - Reverse charge (Box 9)"),ROUND(H1492*Setup!$B$9,2),0))</f>
        <v/>
      </c>
      <c r="Q1492" s="34">
        <f>IF(A1492="","",I1492-P1492)</f>
        <v/>
      </c>
      <c r="R1492" s="34">
        <f>IF(A1492="","",IF(L1492="Yes",I1492,0))</f>
        <v/>
      </c>
      <c r="S1492" s="34">
        <f>IF(A1492="","",IF(AND(L1492="Yes",K1492="Yes",NOT(ISNUMBER(SEARCH("blocked",G1492))),OR(F1492="Standard domestic 15% (Box 7)",F1492="Import - VAT paid at customs (Box 8)",F1492="Import - Reverse charge (Box 9)"),OR(F1492&lt;&gt;"Standard domestic 15% (Box 7)",AND(LEN(D1492)=15,LEFT(D1492,1)="3",RIGHT(D1492,1)="3",ISNUMBER(--D1492)))),I1492,0))</f>
        <v/>
      </c>
      <c r="T1492" s="34">
        <f>IF(A1492="","",R1492-S1492)</f>
        <v/>
      </c>
      <c r="U1492" s="23">
        <f>IF(A1492="","",IF(O1492=0,"Outside audit periods; ","")&amp;IF(F1492="","No VAT category; ","")&amp;IF(ABS(Q1492)&gt;Setup!$B$10,"VAT ≠ 15% × net; ","")&amp;IF(AND(F1492="Standard domestic 15% (Box 7)",NOT(AND(LEN(D1492)=15,LEFT(D1492,1)="3",RIGHT(D1492,1)="3",ISNUMBER(--D1492)))),"Invalid/missing supplier VAT no; ","")&amp;IF(AND(L1492="Yes",K1492&lt;&gt;"Yes"),"VAT claimed without valid tax invoice; ","")&amp;IF(AND(L1492="Yes",ISNUMBER(SEARCH("blocked",G1492))),"Blocked input VAT claimed; ","")&amp;IF(AND(F1492="Import - VAT paid at customs (Box 8)",M1492=""),"Customs declaration no missing; ","")&amp;IF(AND(F1492="Import - Reverse charge (Box 9)",E1492="Saudi Arabia"),"RCM used for a local supplier; ","")&amp;IF(AND(L1492="Yes",NOT(OR(F1492="Standard domestic 15% (Box 7)",F1492="Import - VAT paid at customs (Box 8)",F1492="Import - Reverse charge (Box 9)"))),"VAT claimed on non-taxable category; ",""))</f>
        <v/>
      </c>
    </row>
    <row r="1493">
      <c r="A1493" s="17" t="n"/>
      <c r="B1493" s="14" t="n"/>
      <c r="C1493" s="14" t="n"/>
      <c r="D1493" s="16" t="n"/>
      <c r="E1493" s="14" t="n"/>
      <c r="F1493" s="14" t="n"/>
      <c r="G1493" s="14" t="n"/>
      <c r="H1493" s="19" t="n"/>
      <c r="I1493" s="19" t="n"/>
      <c r="J1493" s="34">
        <f>IF(A1493="","",H1493+I1493)</f>
        <v/>
      </c>
      <c r="K1493" s="14" t="n"/>
      <c r="L1493" s="14" t="n"/>
      <c r="M1493" s="14" t="n"/>
      <c r="N1493" s="14" t="n"/>
      <c r="O1493" s="20">
        <f>IF(A1493="","",SUMPRODUCT((A1493&gt;=Setup!$C$19:$C$30)*(A1493&lt;=Setup!$D$19:$D$30)*Setup!$A$19:$A$30))</f>
        <v/>
      </c>
      <c r="P1493" s="34">
        <f>IF(A1493="","",IF(OR(F1493="Standard domestic 15% (Box 7)",F1493="Import - VAT paid at customs (Box 8)",F1493="Import - Reverse charge (Box 9)"),ROUND(H1493*Setup!$B$9,2),0))</f>
        <v/>
      </c>
      <c r="Q1493" s="34">
        <f>IF(A1493="","",I1493-P1493)</f>
        <v/>
      </c>
      <c r="R1493" s="34">
        <f>IF(A1493="","",IF(L1493="Yes",I1493,0))</f>
        <v/>
      </c>
      <c r="S1493" s="34">
        <f>IF(A1493="","",IF(AND(L1493="Yes",K1493="Yes",NOT(ISNUMBER(SEARCH("blocked",G1493))),OR(F1493="Standard domestic 15% (Box 7)",F1493="Import - VAT paid at customs (Box 8)",F1493="Import - Reverse charge (Box 9)"),OR(F1493&lt;&gt;"Standard domestic 15% (Box 7)",AND(LEN(D1493)=15,LEFT(D1493,1)="3",RIGHT(D1493,1)="3",ISNUMBER(--D1493)))),I1493,0))</f>
        <v/>
      </c>
      <c r="T1493" s="34">
        <f>IF(A1493="","",R1493-S1493)</f>
        <v/>
      </c>
      <c r="U1493" s="23">
        <f>IF(A1493="","",IF(O1493=0,"Outside audit periods; ","")&amp;IF(F1493="","No VAT category; ","")&amp;IF(ABS(Q1493)&gt;Setup!$B$10,"VAT ≠ 15% × net; ","")&amp;IF(AND(F1493="Standard domestic 15% (Box 7)",NOT(AND(LEN(D1493)=15,LEFT(D1493,1)="3",RIGHT(D1493,1)="3",ISNUMBER(--D1493)))),"Invalid/missing supplier VAT no; ","")&amp;IF(AND(L1493="Yes",K1493&lt;&gt;"Yes"),"VAT claimed without valid tax invoice; ","")&amp;IF(AND(L1493="Yes",ISNUMBER(SEARCH("blocked",G1493))),"Blocked input VAT claimed; ","")&amp;IF(AND(F1493="Import - VAT paid at customs (Box 8)",M1493=""),"Customs declaration no missing; ","")&amp;IF(AND(F1493="Import - Reverse charge (Box 9)",E1493="Saudi Arabia"),"RCM used for a local supplier; ","")&amp;IF(AND(L1493="Yes",NOT(OR(F1493="Standard domestic 15% (Box 7)",F1493="Import - VAT paid at customs (Box 8)",F1493="Import - Reverse charge (Box 9)"))),"VAT claimed on non-taxable category; ",""))</f>
        <v/>
      </c>
    </row>
    <row r="1494">
      <c r="A1494" s="17" t="n"/>
      <c r="B1494" s="14" t="n"/>
      <c r="C1494" s="14" t="n"/>
      <c r="D1494" s="16" t="n"/>
      <c r="E1494" s="14" t="n"/>
      <c r="F1494" s="14" t="n"/>
      <c r="G1494" s="14" t="n"/>
      <c r="H1494" s="19" t="n"/>
      <c r="I1494" s="19" t="n"/>
      <c r="J1494" s="34">
        <f>IF(A1494="","",H1494+I1494)</f>
        <v/>
      </c>
      <c r="K1494" s="14" t="n"/>
      <c r="L1494" s="14" t="n"/>
      <c r="M1494" s="14" t="n"/>
      <c r="N1494" s="14" t="n"/>
      <c r="O1494" s="20">
        <f>IF(A1494="","",SUMPRODUCT((A1494&gt;=Setup!$C$19:$C$30)*(A1494&lt;=Setup!$D$19:$D$30)*Setup!$A$19:$A$30))</f>
        <v/>
      </c>
      <c r="P1494" s="34">
        <f>IF(A1494="","",IF(OR(F1494="Standard domestic 15% (Box 7)",F1494="Import - VAT paid at customs (Box 8)",F1494="Import - Reverse charge (Box 9)"),ROUND(H1494*Setup!$B$9,2),0))</f>
        <v/>
      </c>
      <c r="Q1494" s="34">
        <f>IF(A1494="","",I1494-P1494)</f>
        <v/>
      </c>
      <c r="R1494" s="34">
        <f>IF(A1494="","",IF(L1494="Yes",I1494,0))</f>
        <v/>
      </c>
      <c r="S1494" s="34">
        <f>IF(A1494="","",IF(AND(L1494="Yes",K1494="Yes",NOT(ISNUMBER(SEARCH("blocked",G1494))),OR(F1494="Standard domestic 15% (Box 7)",F1494="Import - VAT paid at customs (Box 8)",F1494="Import - Reverse charge (Box 9)"),OR(F1494&lt;&gt;"Standard domestic 15% (Box 7)",AND(LEN(D1494)=15,LEFT(D1494,1)="3",RIGHT(D1494,1)="3",ISNUMBER(--D1494)))),I1494,0))</f>
        <v/>
      </c>
      <c r="T1494" s="34">
        <f>IF(A1494="","",R1494-S1494)</f>
        <v/>
      </c>
      <c r="U1494" s="23">
        <f>IF(A1494="","",IF(O1494=0,"Outside audit periods; ","")&amp;IF(F1494="","No VAT category; ","")&amp;IF(ABS(Q1494)&gt;Setup!$B$10,"VAT ≠ 15% × net; ","")&amp;IF(AND(F1494="Standard domestic 15% (Box 7)",NOT(AND(LEN(D1494)=15,LEFT(D1494,1)="3",RIGHT(D1494,1)="3",ISNUMBER(--D1494)))),"Invalid/missing supplier VAT no; ","")&amp;IF(AND(L1494="Yes",K1494&lt;&gt;"Yes"),"VAT claimed without valid tax invoice; ","")&amp;IF(AND(L1494="Yes",ISNUMBER(SEARCH("blocked",G1494))),"Blocked input VAT claimed; ","")&amp;IF(AND(F1494="Import - VAT paid at customs (Box 8)",M1494=""),"Customs declaration no missing; ","")&amp;IF(AND(F1494="Import - Reverse charge (Box 9)",E1494="Saudi Arabia"),"RCM used for a local supplier; ","")&amp;IF(AND(L1494="Yes",NOT(OR(F1494="Standard domestic 15% (Box 7)",F1494="Import - VAT paid at customs (Box 8)",F1494="Import - Reverse charge (Box 9)"))),"VAT claimed on non-taxable category; ",""))</f>
        <v/>
      </c>
    </row>
    <row r="1495">
      <c r="A1495" s="17" t="n"/>
      <c r="B1495" s="14" t="n"/>
      <c r="C1495" s="14" t="n"/>
      <c r="D1495" s="16" t="n"/>
      <c r="E1495" s="14" t="n"/>
      <c r="F1495" s="14" t="n"/>
      <c r="G1495" s="14" t="n"/>
      <c r="H1495" s="19" t="n"/>
      <c r="I1495" s="19" t="n"/>
      <c r="J1495" s="34">
        <f>IF(A1495="","",H1495+I1495)</f>
        <v/>
      </c>
      <c r="K1495" s="14" t="n"/>
      <c r="L1495" s="14" t="n"/>
      <c r="M1495" s="14" t="n"/>
      <c r="N1495" s="14" t="n"/>
      <c r="O1495" s="20">
        <f>IF(A1495="","",SUMPRODUCT((A1495&gt;=Setup!$C$19:$C$30)*(A1495&lt;=Setup!$D$19:$D$30)*Setup!$A$19:$A$30))</f>
        <v/>
      </c>
      <c r="P1495" s="34">
        <f>IF(A1495="","",IF(OR(F1495="Standard domestic 15% (Box 7)",F1495="Import - VAT paid at customs (Box 8)",F1495="Import - Reverse charge (Box 9)"),ROUND(H1495*Setup!$B$9,2),0))</f>
        <v/>
      </c>
      <c r="Q1495" s="34">
        <f>IF(A1495="","",I1495-P1495)</f>
        <v/>
      </c>
      <c r="R1495" s="34">
        <f>IF(A1495="","",IF(L1495="Yes",I1495,0))</f>
        <v/>
      </c>
      <c r="S1495" s="34">
        <f>IF(A1495="","",IF(AND(L1495="Yes",K1495="Yes",NOT(ISNUMBER(SEARCH("blocked",G1495))),OR(F1495="Standard domestic 15% (Box 7)",F1495="Import - VAT paid at customs (Box 8)",F1495="Import - Reverse charge (Box 9)"),OR(F1495&lt;&gt;"Standard domestic 15% (Box 7)",AND(LEN(D1495)=15,LEFT(D1495,1)="3",RIGHT(D1495,1)="3",ISNUMBER(--D1495)))),I1495,0))</f>
        <v/>
      </c>
      <c r="T1495" s="34">
        <f>IF(A1495="","",R1495-S1495)</f>
        <v/>
      </c>
      <c r="U1495" s="23">
        <f>IF(A1495="","",IF(O1495=0,"Outside audit periods; ","")&amp;IF(F1495="","No VAT category; ","")&amp;IF(ABS(Q1495)&gt;Setup!$B$10,"VAT ≠ 15% × net; ","")&amp;IF(AND(F1495="Standard domestic 15% (Box 7)",NOT(AND(LEN(D1495)=15,LEFT(D1495,1)="3",RIGHT(D1495,1)="3",ISNUMBER(--D1495)))),"Invalid/missing supplier VAT no; ","")&amp;IF(AND(L1495="Yes",K1495&lt;&gt;"Yes"),"VAT claimed without valid tax invoice; ","")&amp;IF(AND(L1495="Yes",ISNUMBER(SEARCH("blocked",G1495))),"Blocked input VAT claimed; ","")&amp;IF(AND(F1495="Import - VAT paid at customs (Box 8)",M1495=""),"Customs declaration no missing; ","")&amp;IF(AND(F1495="Import - Reverse charge (Box 9)",E1495="Saudi Arabia"),"RCM used for a local supplier; ","")&amp;IF(AND(L1495="Yes",NOT(OR(F1495="Standard domestic 15% (Box 7)",F1495="Import - VAT paid at customs (Box 8)",F1495="Import - Reverse charge (Box 9)"))),"VAT claimed on non-taxable category; ",""))</f>
        <v/>
      </c>
    </row>
    <row r="1496">
      <c r="A1496" s="17" t="n"/>
      <c r="B1496" s="14" t="n"/>
      <c r="C1496" s="14" t="n"/>
      <c r="D1496" s="16" t="n"/>
      <c r="E1496" s="14" t="n"/>
      <c r="F1496" s="14" t="n"/>
      <c r="G1496" s="14" t="n"/>
      <c r="H1496" s="19" t="n"/>
      <c r="I1496" s="19" t="n"/>
      <c r="J1496" s="34">
        <f>IF(A1496="","",H1496+I1496)</f>
        <v/>
      </c>
      <c r="K1496" s="14" t="n"/>
      <c r="L1496" s="14" t="n"/>
      <c r="M1496" s="14" t="n"/>
      <c r="N1496" s="14" t="n"/>
      <c r="O1496" s="20">
        <f>IF(A1496="","",SUMPRODUCT((A1496&gt;=Setup!$C$19:$C$30)*(A1496&lt;=Setup!$D$19:$D$30)*Setup!$A$19:$A$30))</f>
        <v/>
      </c>
      <c r="P1496" s="34">
        <f>IF(A1496="","",IF(OR(F1496="Standard domestic 15% (Box 7)",F1496="Import - VAT paid at customs (Box 8)",F1496="Import - Reverse charge (Box 9)"),ROUND(H1496*Setup!$B$9,2),0))</f>
        <v/>
      </c>
      <c r="Q1496" s="34">
        <f>IF(A1496="","",I1496-P1496)</f>
        <v/>
      </c>
      <c r="R1496" s="34">
        <f>IF(A1496="","",IF(L1496="Yes",I1496,0))</f>
        <v/>
      </c>
      <c r="S1496" s="34">
        <f>IF(A1496="","",IF(AND(L1496="Yes",K1496="Yes",NOT(ISNUMBER(SEARCH("blocked",G1496))),OR(F1496="Standard domestic 15% (Box 7)",F1496="Import - VAT paid at customs (Box 8)",F1496="Import - Reverse charge (Box 9)"),OR(F1496&lt;&gt;"Standard domestic 15% (Box 7)",AND(LEN(D1496)=15,LEFT(D1496,1)="3",RIGHT(D1496,1)="3",ISNUMBER(--D1496)))),I1496,0))</f>
        <v/>
      </c>
      <c r="T1496" s="34">
        <f>IF(A1496="","",R1496-S1496)</f>
        <v/>
      </c>
      <c r="U1496" s="23">
        <f>IF(A1496="","",IF(O1496=0,"Outside audit periods; ","")&amp;IF(F1496="","No VAT category; ","")&amp;IF(ABS(Q1496)&gt;Setup!$B$10,"VAT ≠ 15% × net; ","")&amp;IF(AND(F1496="Standard domestic 15% (Box 7)",NOT(AND(LEN(D1496)=15,LEFT(D1496,1)="3",RIGHT(D1496,1)="3",ISNUMBER(--D1496)))),"Invalid/missing supplier VAT no; ","")&amp;IF(AND(L1496="Yes",K1496&lt;&gt;"Yes"),"VAT claimed without valid tax invoice; ","")&amp;IF(AND(L1496="Yes",ISNUMBER(SEARCH("blocked",G1496))),"Blocked input VAT claimed; ","")&amp;IF(AND(F1496="Import - VAT paid at customs (Box 8)",M1496=""),"Customs declaration no missing; ","")&amp;IF(AND(F1496="Import - Reverse charge (Box 9)",E1496="Saudi Arabia"),"RCM used for a local supplier; ","")&amp;IF(AND(L1496="Yes",NOT(OR(F1496="Standard domestic 15% (Box 7)",F1496="Import - VAT paid at customs (Box 8)",F1496="Import - Reverse charge (Box 9)"))),"VAT claimed on non-taxable category; ",""))</f>
        <v/>
      </c>
    </row>
    <row r="1497">
      <c r="A1497" s="17" t="n"/>
      <c r="B1497" s="14" t="n"/>
      <c r="C1497" s="14" t="n"/>
      <c r="D1497" s="16" t="n"/>
      <c r="E1497" s="14" t="n"/>
      <c r="F1497" s="14" t="n"/>
      <c r="G1497" s="14" t="n"/>
      <c r="H1497" s="19" t="n"/>
      <c r="I1497" s="19" t="n"/>
      <c r="J1497" s="34">
        <f>IF(A1497="","",H1497+I1497)</f>
        <v/>
      </c>
      <c r="K1497" s="14" t="n"/>
      <c r="L1497" s="14" t="n"/>
      <c r="M1497" s="14" t="n"/>
      <c r="N1497" s="14" t="n"/>
      <c r="O1497" s="20">
        <f>IF(A1497="","",SUMPRODUCT((A1497&gt;=Setup!$C$19:$C$30)*(A1497&lt;=Setup!$D$19:$D$30)*Setup!$A$19:$A$30))</f>
        <v/>
      </c>
      <c r="P1497" s="34">
        <f>IF(A1497="","",IF(OR(F1497="Standard domestic 15% (Box 7)",F1497="Import - VAT paid at customs (Box 8)",F1497="Import - Reverse charge (Box 9)"),ROUND(H1497*Setup!$B$9,2),0))</f>
        <v/>
      </c>
      <c r="Q1497" s="34">
        <f>IF(A1497="","",I1497-P1497)</f>
        <v/>
      </c>
      <c r="R1497" s="34">
        <f>IF(A1497="","",IF(L1497="Yes",I1497,0))</f>
        <v/>
      </c>
      <c r="S1497" s="34">
        <f>IF(A1497="","",IF(AND(L1497="Yes",K1497="Yes",NOT(ISNUMBER(SEARCH("blocked",G1497))),OR(F1497="Standard domestic 15% (Box 7)",F1497="Import - VAT paid at customs (Box 8)",F1497="Import - Reverse charge (Box 9)"),OR(F1497&lt;&gt;"Standard domestic 15% (Box 7)",AND(LEN(D1497)=15,LEFT(D1497,1)="3",RIGHT(D1497,1)="3",ISNUMBER(--D1497)))),I1497,0))</f>
        <v/>
      </c>
      <c r="T1497" s="34">
        <f>IF(A1497="","",R1497-S1497)</f>
        <v/>
      </c>
      <c r="U1497" s="23">
        <f>IF(A1497="","",IF(O1497=0,"Outside audit periods; ","")&amp;IF(F1497="","No VAT category; ","")&amp;IF(ABS(Q1497)&gt;Setup!$B$10,"VAT ≠ 15% × net; ","")&amp;IF(AND(F1497="Standard domestic 15% (Box 7)",NOT(AND(LEN(D1497)=15,LEFT(D1497,1)="3",RIGHT(D1497,1)="3",ISNUMBER(--D1497)))),"Invalid/missing supplier VAT no; ","")&amp;IF(AND(L1497="Yes",K1497&lt;&gt;"Yes"),"VAT claimed without valid tax invoice; ","")&amp;IF(AND(L1497="Yes",ISNUMBER(SEARCH("blocked",G1497))),"Blocked input VAT claimed; ","")&amp;IF(AND(F1497="Import - VAT paid at customs (Box 8)",M1497=""),"Customs declaration no missing; ","")&amp;IF(AND(F1497="Import - Reverse charge (Box 9)",E1497="Saudi Arabia"),"RCM used for a local supplier; ","")&amp;IF(AND(L1497="Yes",NOT(OR(F1497="Standard domestic 15% (Box 7)",F1497="Import - VAT paid at customs (Box 8)",F1497="Import - Reverse charge (Box 9)"))),"VAT claimed on non-taxable category; ",""))</f>
        <v/>
      </c>
    </row>
    <row r="1498">
      <c r="A1498" s="17" t="n"/>
      <c r="B1498" s="14" t="n"/>
      <c r="C1498" s="14" t="n"/>
      <c r="D1498" s="16" t="n"/>
      <c r="E1498" s="14" t="n"/>
      <c r="F1498" s="14" t="n"/>
      <c r="G1498" s="14" t="n"/>
      <c r="H1498" s="19" t="n"/>
      <c r="I1498" s="19" t="n"/>
      <c r="J1498" s="34">
        <f>IF(A1498="","",H1498+I1498)</f>
        <v/>
      </c>
      <c r="K1498" s="14" t="n"/>
      <c r="L1498" s="14" t="n"/>
      <c r="M1498" s="14" t="n"/>
      <c r="N1498" s="14" t="n"/>
      <c r="O1498" s="20">
        <f>IF(A1498="","",SUMPRODUCT((A1498&gt;=Setup!$C$19:$C$30)*(A1498&lt;=Setup!$D$19:$D$30)*Setup!$A$19:$A$30))</f>
        <v/>
      </c>
      <c r="P1498" s="34">
        <f>IF(A1498="","",IF(OR(F1498="Standard domestic 15% (Box 7)",F1498="Import - VAT paid at customs (Box 8)",F1498="Import - Reverse charge (Box 9)"),ROUND(H1498*Setup!$B$9,2),0))</f>
        <v/>
      </c>
      <c r="Q1498" s="34">
        <f>IF(A1498="","",I1498-P1498)</f>
        <v/>
      </c>
      <c r="R1498" s="34">
        <f>IF(A1498="","",IF(L1498="Yes",I1498,0))</f>
        <v/>
      </c>
      <c r="S1498" s="34">
        <f>IF(A1498="","",IF(AND(L1498="Yes",K1498="Yes",NOT(ISNUMBER(SEARCH("blocked",G1498))),OR(F1498="Standard domestic 15% (Box 7)",F1498="Import - VAT paid at customs (Box 8)",F1498="Import - Reverse charge (Box 9)"),OR(F1498&lt;&gt;"Standard domestic 15% (Box 7)",AND(LEN(D1498)=15,LEFT(D1498,1)="3",RIGHT(D1498,1)="3",ISNUMBER(--D1498)))),I1498,0))</f>
        <v/>
      </c>
      <c r="T1498" s="34">
        <f>IF(A1498="","",R1498-S1498)</f>
        <v/>
      </c>
      <c r="U1498" s="23">
        <f>IF(A1498="","",IF(O1498=0,"Outside audit periods; ","")&amp;IF(F1498="","No VAT category; ","")&amp;IF(ABS(Q1498)&gt;Setup!$B$10,"VAT ≠ 15% × net; ","")&amp;IF(AND(F1498="Standard domestic 15% (Box 7)",NOT(AND(LEN(D1498)=15,LEFT(D1498,1)="3",RIGHT(D1498,1)="3",ISNUMBER(--D1498)))),"Invalid/missing supplier VAT no; ","")&amp;IF(AND(L1498="Yes",K1498&lt;&gt;"Yes"),"VAT claimed without valid tax invoice; ","")&amp;IF(AND(L1498="Yes",ISNUMBER(SEARCH("blocked",G1498))),"Blocked input VAT claimed; ","")&amp;IF(AND(F1498="Import - VAT paid at customs (Box 8)",M1498=""),"Customs declaration no missing; ","")&amp;IF(AND(F1498="Import - Reverse charge (Box 9)",E1498="Saudi Arabia"),"RCM used for a local supplier; ","")&amp;IF(AND(L1498="Yes",NOT(OR(F1498="Standard domestic 15% (Box 7)",F1498="Import - VAT paid at customs (Box 8)",F1498="Import - Reverse charge (Box 9)"))),"VAT claimed on non-taxable category; ",""))</f>
        <v/>
      </c>
    </row>
    <row r="1499">
      <c r="A1499" s="17" t="n"/>
      <c r="B1499" s="14" t="n"/>
      <c r="C1499" s="14" t="n"/>
      <c r="D1499" s="16" t="n"/>
      <c r="E1499" s="14" t="n"/>
      <c r="F1499" s="14" t="n"/>
      <c r="G1499" s="14" t="n"/>
      <c r="H1499" s="19" t="n"/>
      <c r="I1499" s="19" t="n"/>
      <c r="J1499" s="34">
        <f>IF(A1499="","",H1499+I1499)</f>
        <v/>
      </c>
      <c r="K1499" s="14" t="n"/>
      <c r="L1499" s="14" t="n"/>
      <c r="M1499" s="14" t="n"/>
      <c r="N1499" s="14" t="n"/>
      <c r="O1499" s="20">
        <f>IF(A1499="","",SUMPRODUCT((A1499&gt;=Setup!$C$19:$C$30)*(A1499&lt;=Setup!$D$19:$D$30)*Setup!$A$19:$A$30))</f>
        <v/>
      </c>
      <c r="P1499" s="34">
        <f>IF(A1499="","",IF(OR(F1499="Standard domestic 15% (Box 7)",F1499="Import - VAT paid at customs (Box 8)",F1499="Import - Reverse charge (Box 9)"),ROUND(H1499*Setup!$B$9,2),0))</f>
        <v/>
      </c>
      <c r="Q1499" s="34">
        <f>IF(A1499="","",I1499-P1499)</f>
        <v/>
      </c>
      <c r="R1499" s="34">
        <f>IF(A1499="","",IF(L1499="Yes",I1499,0))</f>
        <v/>
      </c>
      <c r="S1499" s="34">
        <f>IF(A1499="","",IF(AND(L1499="Yes",K1499="Yes",NOT(ISNUMBER(SEARCH("blocked",G1499))),OR(F1499="Standard domestic 15% (Box 7)",F1499="Import - VAT paid at customs (Box 8)",F1499="Import - Reverse charge (Box 9)"),OR(F1499&lt;&gt;"Standard domestic 15% (Box 7)",AND(LEN(D1499)=15,LEFT(D1499,1)="3",RIGHT(D1499,1)="3",ISNUMBER(--D1499)))),I1499,0))</f>
        <v/>
      </c>
      <c r="T1499" s="34">
        <f>IF(A1499="","",R1499-S1499)</f>
        <v/>
      </c>
      <c r="U1499" s="23">
        <f>IF(A1499="","",IF(O1499=0,"Outside audit periods; ","")&amp;IF(F1499="","No VAT category; ","")&amp;IF(ABS(Q1499)&gt;Setup!$B$10,"VAT ≠ 15% × net; ","")&amp;IF(AND(F1499="Standard domestic 15% (Box 7)",NOT(AND(LEN(D1499)=15,LEFT(D1499,1)="3",RIGHT(D1499,1)="3",ISNUMBER(--D1499)))),"Invalid/missing supplier VAT no; ","")&amp;IF(AND(L1499="Yes",K1499&lt;&gt;"Yes"),"VAT claimed without valid tax invoice; ","")&amp;IF(AND(L1499="Yes",ISNUMBER(SEARCH("blocked",G1499))),"Blocked input VAT claimed; ","")&amp;IF(AND(F1499="Import - VAT paid at customs (Box 8)",M1499=""),"Customs declaration no missing; ","")&amp;IF(AND(F1499="Import - Reverse charge (Box 9)",E1499="Saudi Arabia"),"RCM used for a local supplier; ","")&amp;IF(AND(L1499="Yes",NOT(OR(F1499="Standard domestic 15% (Box 7)",F1499="Import - VAT paid at customs (Box 8)",F1499="Import - Reverse charge (Box 9)"))),"VAT claimed on non-taxable category; ",""))</f>
        <v/>
      </c>
    </row>
    <row r="1500">
      <c r="A1500" s="17" t="n"/>
      <c r="B1500" s="14" t="n"/>
      <c r="C1500" s="14" t="n"/>
      <c r="D1500" s="16" t="n"/>
      <c r="E1500" s="14" t="n"/>
      <c r="F1500" s="14" t="n"/>
      <c r="G1500" s="14" t="n"/>
      <c r="H1500" s="19" t="n"/>
      <c r="I1500" s="19" t="n"/>
      <c r="J1500" s="34">
        <f>IF(A1500="","",H1500+I1500)</f>
        <v/>
      </c>
      <c r="K1500" s="14" t="n"/>
      <c r="L1500" s="14" t="n"/>
      <c r="M1500" s="14" t="n"/>
      <c r="N1500" s="14" t="n"/>
      <c r="O1500" s="20">
        <f>IF(A1500="","",SUMPRODUCT((A1500&gt;=Setup!$C$19:$C$30)*(A1500&lt;=Setup!$D$19:$D$30)*Setup!$A$19:$A$30))</f>
        <v/>
      </c>
      <c r="P1500" s="34">
        <f>IF(A1500="","",IF(OR(F1500="Standard domestic 15% (Box 7)",F1500="Import - VAT paid at customs (Box 8)",F1500="Import - Reverse charge (Box 9)"),ROUND(H1500*Setup!$B$9,2),0))</f>
        <v/>
      </c>
      <c r="Q1500" s="34">
        <f>IF(A1500="","",I1500-P1500)</f>
        <v/>
      </c>
      <c r="R1500" s="34">
        <f>IF(A1500="","",IF(L1500="Yes",I1500,0))</f>
        <v/>
      </c>
      <c r="S1500" s="34">
        <f>IF(A1500="","",IF(AND(L1500="Yes",K1500="Yes",NOT(ISNUMBER(SEARCH("blocked",G1500))),OR(F1500="Standard domestic 15% (Box 7)",F1500="Import - VAT paid at customs (Box 8)",F1500="Import - Reverse charge (Box 9)"),OR(F1500&lt;&gt;"Standard domestic 15% (Box 7)",AND(LEN(D1500)=15,LEFT(D1500,1)="3",RIGHT(D1500,1)="3",ISNUMBER(--D1500)))),I1500,0))</f>
        <v/>
      </c>
      <c r="T1500" s="34">
        <f>IF(A1500="","",R1500-S1500)</f>
        <v/>
      </c>
      <c r="U1500" s="23">
        <f>IF(A1500="","",IF(O1500=0,"Outside audit periods; ","")&amp;IF(F1500="","No VAT category; ","")&amp;IF(ABS(Q1500)&gt;Setup!$B$10,"VAT ≠ 15% × net; ","")&amp;IF(AND(F1500="Standard domestic 15% (Box 7)",NOT(AND(LEN(D1500)=15,LEFT(D1500,1)="3",RIGHT(D1500,1)="3",ISNUMBER(--D1500)))),"Invalid/missing supplier VAT no; ","")&amp;IF(AND(L1500="Yes",K1500&lt;&gt;"Yes"),"VAT claimed without valid tax invoice; ","")&amp;IF(AND(L1500="Yes",ISNUMBER(SEARCH("blocked",G1500))),"Blocked input VAT claimed; ","")&amp;IF(AND(F1500="Import - VAT paid at customs (Box 8)",M1500=""),"Customs declaration no missing; ","")&amp;IF(AND(F1500="Import - Reverse charge (Box 9)",E1500="Saudi Arabia"),"RCM used for a local supplier; ","")&amp;IF(AND(L1500="Yes",NOT(OR(F1500="Standard domestic 15% (Box 7)",F1500="Import - VAT paid at customs (Box 8)",F1500="Import - Reverse charge (Box 9)"))),"VAT claimed on non-taxable category; ",""))</f>
        <v/>
      </c>
    </row>
    <row r="1501">
      <c r="A1501" s="17" t="n"/>
      <c r="B1501" s="14" t="n"/>
      <c r="C1501" s="14" t="n"/>
      <c r="D1501" s="16" t="n"/>
      <c r="E1501" s="14" t="n"/>
      <c r="F1501" s="14" t="n"/>
      <c r="G1501" s="14" t="n"/>
      <c r="H1501" s="19" t="n"/>
      <c r="I1501" s="19" t="n"/>
      <c r="J1501" s="34">
        <f>IF(A1501="","",H1501+I1501)</f>
        <v/>
      </c>
      <c r="K1501" s="14" t="n"/>
      <c r="L1501" s="14" t="n"/>
      <c r="M1501" s="14" t="n"/>
      <c r="N1501" s="14" t="n"/>
      <c r="O1501" s="20">
        <f>IF(A1501="","",SUMPRODUCT((A1501&gt;=Setup!$C$19:$C$30)*(A1501&lt;=Setup!$D$19:$D$30)*Setup!$A$19:$A$30))</f>
        <v/>
      </c>
      <c r="P1501" s="34">
        <f>IF(A1501="","",IF(OR(F1501="Standard domestic 15% (Box 7)",F1501="Import - VAT paid at customs (Box 8)",F1501="Import - Reverse charge (Box 9)"),ROUND(H1501*Setup!$B$9,2),0))</f>
        <v/>
      </c>
      <c r="Q1501" s="34">
        <f>IF(A1501="","",I1501-P1501)</f>
        <v/>
      </c>
      <c r="R1501" s="34">
        <f>IF(A1501="","",IF(L1501="Yes",I1501,0))</f>
        <v/>
      </c>
      <c r="S1501" s="34">
        <f>IF(A1501="","",IF(AND(L1501="Yes",K1501="Yes",NOT(ISNUMBER(SEARCH("blocked",G1501))),OR(F1501="Standard domestic 15% (Box 7)",F1501="Import - VAT paid at customs (Box 8)",F1501="Import - Reverse charge (Box 9)"),OR(F1501&lt;&gt;"Standard domestic 15% (Box 7)",AND(LEN(D1501)=15,LEFT(D1501,1)="3",RIGHT(D1501,1)="3",ISNUMBER(--D1501)))),I1501,0))</f>
        <v/>
      </c>
      <c r="T1501" s="34">
        <f>IF(A1501="","",R1501-S1501)</f>
        <v/>
      </c>
      <c r="U1501" s="23">
        <f>IF(A1501="","",IF(O1501=0,"Outside audit periods; ","")&amp;IF(F1501="","No VAT category; ","")&amp;IF(ABS(Q1501)&gt;Setup!$B$10,"VAT ≠ 15% × net; ","")&amp;IF(AND(F1501="Standard domestic 15% (Box 7)",NOT(AND(LEN(D1501)=15,LEFT(D1501,1)="3",RIGHT(D1501,1)="3",ISNUMBER(--D1501)))),"Invalid/missing supplier VAT no; ","")&amp;IF(AND(L1501="Yes",K1501&lt;&gt;"Yes"),"VAT claimed without valid tax invoice; ","")&amp;IF(AND(L1501="Yes",ISNUMBER(SEARCH("blocked",G1501))),"Blocked input VAT claimed; ","")&amp;IF(AND(F1501="Import - VAT paid at customs (Box 8)",M1501=""),"Customs declaration no missing; ","")&amp;IF(AND(F1501="Import - Reverse charge (Box 9)",E1501="Saudi Arabia"),"RCM used for a local supplier; ","")&amp;IF(AND(L1501="Yes",NOT(OR(F1501="Standard domestic 15% (Box 7)",F1501="Import - VAT paid at customs (Box 8)",F1501="Import - Reverse charge (Box 9)"))),"VAT claimed on non-taxable category; ",""))</f>
        <v/>
      </c>
    </row>
    <row r="1502">
      <c r="A1502" s="17" t="n"/>
      <c r="B1502" s="14" t="n"/>
      <c r="C1502" s="14" t="n"/>
      <c r="D1502" s="16" t="n"/>
      <c r="E1502" s="14" t="n"/>
      <c r="F1502" s="14" t="n"/>
      <c r="G1502" s="14" t="n"/>
      <c r="H1502" s="19" t="n"/>
      <c r="I1502" s="19" t="n"/>
      <c r="J1502" s="34">
        <f>IF(A1502="","",H1502+I1502)</f>
        <v/>
      </c>
      <c r="K1502" s="14" t="n"/>
      <c r="L1502" s="14" t="n"/>
      <c r="M1502" s="14" t="n"/>
      <c r="N1502" s="14" t="n"/>
      <c r="O1502" s="20">
        <f>IF(A1502="","",SUMPRODUCT((A1502&gt;=Setup!$C$19:$C$30)*(A1502&lt;=Setup!$D$19:$D$30)*Setup!$A$19:$A$30))</f>
        <v/>
      </c>
      <c r="P1502" s="34">
        <f>IF(A1502="","",IF(OR(F1502="Standard domestic 15% (Box 7)",F1502="Import - VAT paid at customs (Box 8)",F1502="Import - Reverse charge (Box 9)"),ROUND(H1502*Setup!$B$9,2),0))</f>
        <v/>
      </c>
      <c r="Q1502" s="34">
        <f>IF(A1502="","",I1502-P1502)</f>
        <v/>
      </c>
      <c r="R1502" s="34">
        <f>IF(A1502="","",IF(L1502="Yes",I1502,0))</f>
        <v/>
      </c>
      <c r="S1502" s="34">
        <f>IF(A1502="","",IF(AND(L1502="Yes",K1502="Yes",NOT(ISNUMBER(SEARCH("blocked",G1502))),OR(F1502="Standard domestic 15% (Box 7)",F1502="Import - VAT paid at customs (Box 8)",F1502="Import - Reverse charge (Box 9)"),OR(F1502&lt;&gt;"Standard domestic 15% (Box 7)",AND(LEN(D1502)=15,LEFT(D1502,1)="3",RIGHT(D1502,1)="3",ISNUMBER(--D1502)))),I1502,0))</f>
        <v/>
      </c>
      <c r="T1502" s="34">
        <f>IF(A1502="","",R1502-S1502)</f>
        <v/>
      </c>
      <c r="U1502" s="23">
        <f>IF(A1502="","",IF(O1502=0,"Outside audit periods; ","")&amp;IF(F1502="","No VAT category; ","")&amp;IF(ABS(Q1502)&gt;Setup!$B$10,"VAT ≠ 15% × net; ","")&amp;IF(AND(F1502="Standard domestic 15% (Box 7)",NOT(AND(LEN(D1502)=15,LEFT(D1502,1)="3",RIGHT(D1502,1)="3",ISNUMBER(--D1502)))),"Invalid/missing supplier VAT no; ","")&amp;IF(AND(L1502="Yes",K1502&lt;&gt;"Yes"),"VAT claimed without valid tax invoice; ","")&amp;IF(AND(L1502="Yes",ISNUMBER(SEARCH("blocked",G1502))),"Blocked input VAT claimed; ","")&amp;IF(AND(F1502="Import - VAT paid at customs (Box 8)",M1502=""),"Customs declaration no missing; ","")&amp;IF(AND(F1502="Import - Reverse charge (Box 9)",E1502="Saudi Arabia"),"RCM used for a local supplier; ","")&amp;IF(AND(L1502="Yes",NOT(OR(F1502="Standard domestic 15% (Box 7)",F1502="Import - VAT paid at customs (Box 8)",F1502="Import - Reverse charge (Box 9)"))),"VAT claimed on non-taxable category; ",""))</f>
        <v/>
      </c>
    </row>
    <row r="1503">
      <c r="A1503" s="17" t="n"/>
      <c r="B1503" s="14" t="n"/>
      <c r="C1503" s="14" t="n"/>
      <c r="D1503" s="16" t="n"/>
      <c r="E1503" s="14" t="n"/>
      <c r="F1503" s="14" t="n"/>
      <c r="G1503" s="14" t="n"/>
      <c r="H1503" s="19" t="n"/>
      <c r="I1503" s="19" t="n"/>
      <c r="J1503" s="34">
        <f>IF(A1503="","",H1503+I1503)</f>
        <v/>
      </c>
      <c r="K1503" s="14" t="n"/>
      <c r="L1503" s="14" t="n"/>
      <c r="M1503" s="14" t="n"/>
      <c r="N1503" s="14" t="n"/>
      <c r="O1503" s="20">
        <f>IF(A1503="","",SUMPRODUCT((A1503&gt;=Setup!$C$19:$C$30)*(A1503&lt;=Setup!$D$19:$D$30)*Setup!$A$19:$A$30))</f>
        <v/>
      </c>
      <c r="P1503" s="34">
        <f>IF(A1503="","",IF(OR(F1503="Standard domestic 15% (Box 7)",F1503="Import - VAT paid at customs (Box 8)",F1503="Import - Reverse charge (Box 9)"),ROUND(H1503*Setup!$B$9,2),0))</f>
        <v/>
      </c>
      <c r="Q1503" s="34">
        <f>IF(A1503="","",I1503-P1503)</f>
        <v/>
      </c>
      <c r="R1503" s="34">
        <f>IF(A1503="","",IF(L1503="Yes",I1503,0))</f>
        <v/>
      </c>
      <c r="S1503" s="34">
        <f>IF(A1503="","",IF(AND(L1503="Yes",K1503="Yes",NOT(ISNUMBER(SEARCH("blocked",G1503))),OR(F1503="Standard domestic 15% (Box 7)",F1503="Import - VAT paid at customs (Box 8)",F1503="Import - Reverse charge (Box 9)"),OR(F1503&lt;&gt;"Standard domestic 15% (Box 7)",AND(LEN(D1503)=15,LEFT(D1503,1)="3",RIGHT(D1503,1)="3",ISNUMBER(--D1503)))),I1503,0))</f>
        <v/>
      </c>
      <c r="T1503" s="34">
        <f>IF(A1503="","",R1503-S1503)</f>
        <v/>
      </c>
      <c r="U1503" s="23">
        <f>IF(A1503="","",IF(O1503=0,"Outside audit periods; ","")&amp;IF(F1503="","No VAT category; ","")&amp;IF(ABS(Q1503)&gt;Setup!$B$10,"VAT ≠ 15% × net; ","")&amp;IF(AND(F1503="Standard domestic 15% (Box 7)",NOT(AND(LEN(D1503)=15,LEFT(D1503,1)="3",RIGHT(D1503,1)="3",ISNUMBER(--D1503)))),"Invalid/missing supplier VAT no; ","")&amp;IF(AND(L1503="Yes",K1503&lt;&gt;"Yes"),"VAT claimed without valid tax invoice; ","")&amp;IF(AND(L1503="Yes",ISNUMBER(SEARCH("blocked",G1503))),"Blocked input VAT claimed; ","")&amp;IF(AND(F1503="Import - VAT paid at customs (Box 8)",M1503=""),"Customs declaration no missing; ","")&amp;IF(AND(F1503="Import - Reverse charge (Box 9)",E1503="Saudi Arabia"),"RCM used for a local supplier; ","")&amp;IF(AND(L1503="Yes",NOT(OR(F1503="Standard domestic 15% (Box 7)",F1503="Import - VAT paid at customs (Box 8)",F1503="Import - Reverse charge (Box 9)"))),"VAT claimed on non-taxable category; ",""))</f>
        <v/>
      </c>
    </row>
    <row r="1504">
      <c r="A1504" s="17" t="n"/>
      <c r="B1504" s="14" t="n"/>
      <c r="C1504" s="14" t="n"/>
      <c r="D1504" s="16" t="n"/>
      <c r="E1504" s="14" t="n"/>
      <c r="F1504" s="14" t="n"/>
      <c r="G1504" s="14" t="n"/>
      <c r="H1504" s="19" t="n"/>
      <c r="I1504" s="19" t="n"/>
      <c r="J1504" s="34">
        <f>IF(A1504="","",H1504+I1504)</f>
        <v/>
      </c>
      <c r="K1504" s="14" t="n"/>
      <c r="L1504" s="14" t="n"/>
      <c r="M1504" s="14" t="n"/>
      <c r="N1504" s="14" t="n"/>
      <c r="O1504" s="20">
        <f>IF(A1504="","",SUMPRODUCT((A1504&gt;=Setup!$C$19:$C$30)*(A1504&lt;=Setup!$D$19:$D$30)*Setup!$A$19:$A$30))</f>
        <v/>
      </c>
      <c r="P1504" s="34">
        <f>IF(A1504="","",IF(OR(F1504="Standard domestic 15% (Box 7)",F1504="Import - VAT paid at customs (Box 8)",F1504="Import - Reverse charge (Box 9)"),ROUND(H1504*Setup!$B$9,2),0))</f>
        <v/>
      </c>
      <c r="Q1504" s="34">
        <f>IF(A1504="","",I1504-P1504)</f>
        <v/>
      </c>
      <c r="R1504" s="34">
        <f>IF(A1504="","",IF(L1504="Yes",I1504,0))</f>
        <v/>
      </c>
      <c r="S1504" s="34">
        <f>IF(A1504="","",IF(AND(L1504="Yes",K1504="Yes",NOT(ISNUMBER(SEARCH("blocked",G1504))),OR(F1504="Standard domestic 15% (Box 7)",F1504="Import - VAT paid at customs (Box 8)",F1504="Import - Reverse charge (Box 9)"),OR(F1504&lt;&gt;"Standard domestic 15% (Box 7)",AND(LEN(D1504)=15,LEFT(D1504,1)="3",RIGHT(D1504,1)="3",ISNUMBER(--D1504)))),I1504,0))</f>
        <v/>
      </c>
      <c r="T1504" s="34">
        <f>IF(A1504="","",R1504-S1504)</f>
        <v/>
      </c>
      <c r="U1504" s="23">
        <f>IF(A1504="","",IF(O1504=0,"Outside audit periods; ","")&amp;IF(F1504="","No VAT category; ","")&amp;IF(ABS(Q1504)&gt;Setup!$B$10,"VAT ≠ 15% × net; ","")&amp;IF(AND(F1504="Standard domestic 15% (Box 7)",NOT(AND(LEN(D1504)=15,LEFT(D1504,1)="3",RIGHT(D1504,1)="3",ISNUMBER(--D1504)))),"Invalid/missing supplier VAT no; ","")&amp;IF(AND(L1504="Yes",K1504&lt;&gt;"Yes"),"VAT claimed without valid tax invoice; ","")&amp;IF(AND(L1504="Yes",ISNUMBER(SEARCH("blocked",G1504))),"Blocked input VAT claimed; ","")&amp;IF(AND(F1504="Import - VAT paid at customs (Box 8)",M1504=""),"Customs declaration no missing; ","")&amp;IF(AND(F1504="Import - Reverse charge (Box 9)",E1504="Saudi Arabia"),"RCM used for a local supplier; ","")&amp;IF(AND(L1504="Yes",NOT(OR(F1504="Standard domestic 15% (Box 7)",F1504="Import - VAT paid at customs (Box 8)",F1504="Import - Reverse charge (Box 9)"))),"VAT claimed on non-taxable category; ",""))</f>
        <v/>
      </c>
    </row>
    <row r="1505">
      <c r="A1505" s="17" t="n"/>
      <c r="B1505" s="14" t="n"/>
      <c r="C1505" s="14" t="n"/>
      <c r="D1505" s="16" t="n"/>
      <c r="E1505" s="14" t="n"/>
      <c r="F1505" s="14" t="n"/>
      <c r="G1505" s="14" t="n"/>
      <c r="H1505" s="19" t="n"/>
      <c r="I1505" s="19" t="n"/>
      <c r="J1505" s="34">
        <f>IF(A1505="","",H1505+I1505)</f>
        <v/>
      </c>
      <c r="K1505" s="14" t="n"/>
      <c r="L1505" s="14" t="n"/>
      <c r="M1505" s="14" t="n"/>
      <c r="N1505" s="14" t="n"/>
      <c r="O1505" s="20">
        <f>IF(A1505="","",SUMPRODUCT((A1505&gt;=Setup!$C$19:$C$30)*(A1505&lt;=Setup!$D$19:$D$30)*Setup!$A$19:$A$30))</f>
        <v/>
      </c>
      <c r="P1505" s="34">
        <f>IF(A1505="","",IF(OR(F1505="Standard domestic 15% (Box 7)",F1505="Import - VAT paid at customs (Box 8)",F1505="Import - Reverse charge (Box 9)"),ROUND(H1505*Setup!$B$9,2),0))</f>
        <v/>
      </c>
      <c r="Q1505" s="34">
        <f>IF(A1505="","",I1505-P1505)</f>
        <v/>
      </c>
      <c r="R1505" s="34">
        <f>IF(A1505="","",IF(L1505="Yes",I1505,0))</f>
        <v/>
      </c>
      <c r="S1505" s="34">
        <f>IF(A1505="","",IF(AND(L1505="Yes",K1505="Yes",NOT(ISNUMBER(SEARCH("blocked",G1505))),OR(F1505="Standard domestic 15% (Box 7)",F1505="Import - VAT paid at customs (Box 8)",F1505="Import - Reverse charge (Box 9)"),OR(F1505&lt;&gt;"Standard domestic 15% (Box 7)",AND(LEN(D1505)=15,LEFT(D1505,1)="3",RIGHT(D1505,1)="3",ISNUMBER(--D1505)))),I1505,0))</f>
        <v/>
      </c>
      <c r="T1505" s="34">
        <f>IF(A1505="","",R1505-S1505)</f>
        <v/>
      </c>
      <c r="U1505" s="23">
        <f>IF(A1505="","",IF(O1505=0,"Outside audit periods; ","")&amp;IF(F1505="","No VAT category; ","")&amp;IF(ABS(Q1505)&gt;Setup!$B$10,"VAT ≠ 15% × net; ","")&amp;IF(AND(F1505="Standard domestic 15% (Box 7)",NOT(AND(LEN(D1505)=15,LEFT(D1505,1)="3",RIGHT(D1505,1)="3",ISNUMBER(--D1505)))),"Invalid/missing supplier VAT no; ","")&amp;IF(AND(L1505="Yes",K1505&lt;&gt;"Yes"),"VAT claimed without valid tax invoice; ","")&amp;IF(AND(L1505="Yes",ISNUMBER(SEARCH("blocked",G1505))),"Blocked input VAT claimed; ","")&amp;IF(AND(F1505="Import - VAT paid at customs (Box 8)",M1505=""),"Customs declaration no missing; ","")&amp;IF(AND(F1505="Import - Reverse charge (Box 9)",E1505="Saudi Arabia"),"RCM used for a local supplier; ","")&amp;IF(AND(L1505="Yes",NOT(OR(F1505="Standard domestic 15% (Box 7)",F1505="Import - VAT paid at customs (Box 8)",F1505="Import - Reverse charge (Box 9)"))),"VAT claimed on non-taxable category; ",""))</f>
        <v/>
      </c>
    </row>
    <row r="1506">
      <c r="A1506" s="17" t="n"/>
      <c r="B1506" s="14" t="n"/>
      <c r="C1506" s="14" t="n"/>
      <c r="D1506" s="16" t="n"/>
      <c r="E1506" s="14" t="n"/>
      <c r="F1506" s="14" t="n"/>
      <c r="G1506" s="14" t="n"/>
      <c r="H1506" s="19" t="n"/>
      <c r="I1506" s="19" t="n"/>
      <c r="J1506" s="34">
        <f>IF(A1506="","",H1506+I1506)</f>
        <v/>
      </c>
      <c r="K1506" s="14" t="n"/>
      <c r="L1506" s="14" t="n"/>
      <c r="M1506" s="14" t="n"/>
      <c r="N1506" s="14" t="n"/>
      <c r="O1506" s="20">
        <f>IF(A1506="","",SUMPRODUCT((A1506&gt;=Setup!$C$19:$C$30)*(A1506&lt;=Setup!$D$19:$D$30)*Setup!$A$19:$A$30))</f>
        <v/>
      </c>
      <c r="P1506" s="34">
        <f>IF(A1506="","",IF(OR(F1506="Standard domestic 15% (Box 7)",F1506="Import - VAT paid at customs (Box 8)",F1506="Import - Reverse charge (Box 9)"),ROUND(H1506*Setup!$B$9,2),0))</f>
        <v/>
      </c>
      <c r="Q1506" s="34">
        <f>IF(A1506="","",I1506-P1506)</f>
        <v/>
      </c>
      <c r="R1506" s="34">
        <f>IF(A1506="","",IF(L1506="Yes",I1506,0))</f>
        <v/>
      </c>
      <c r="S1506" s="34">
        <f>IF(A1506="","",IF(AND(L1506="Yes",K1506="Yes",NOT(ISNUMBER(SEARCH("blocked",G1506))),OR(F1506="Standard domestic 15% (Box 7)",F1506="Import - VAT paid at customs (Box 8)",F1506="Import - Reverse charge (Box 9)"),OR(F1506&lt;&gt;"Standard domestic 15% (Box 7)",AND(LEN(D1506)=15,LEFT(D1506,1)="3",RIGHT(D1506,1)="3",ISNUMBER(--D1506)))),I1506,0))</f>
        <v/>
      </c>
      <c r="T1506" s="34">
        <f>IF(A1506="","",R1506-S1506)</f>
        <v/>
      </c>
      <c r="U1506" s="23">
        <f>IF(A1506="","",IF(O1506=0,"Outside audit periods; ","")&amp;IF(F1506="","No VAT category; ","")&amp;IF(ABS(Q1506)&gt;Setup!$B$10,"VAT ≠ 15% × net; ","")&amp;IF(AND(F1506="Standard domestic 15% (Box 7)",NOT(AND(LEN(D1506)=15,LEFT(D1506,1)="3",RIGHT(D1506,1)="3",ISNUMBER(--D1506)))),"Invalid/missing supplier VAT no; ","")&amp;IF(AND(L1506="Yes",K1506&lt;&gt;"Yes"),"VAT claimed without valid tax invoice; ","")&amp;IF(AND(L1506="Yes",ISNUMBER(SEARCH("blocked",G1506))),"Blocked input VAT claimed; ","")&amp;IF(AND(F1506="Import - VAT paid at customs (Box 8)",M1506=""),"Customs declaration no missing; ","")&amp;IF(AND(F1506="Import - Reverse charge (Box 9)",E1506="Saudi Arabia"),"RCM used for a local supplier; ","")&amp;IF(AND(L1506="Yes",NOT(OR(F1506="Standard domestic 15% (Box 7)",F1506="Import - VAT paid at customs (Box 8)",F1506="Import - Reverse charge (Box 9)"))),"VAT claimed on non-taxable category; ",""))</f>
        <v/>
      </c>
    </row>
    <row r="1507">
      <c r="A1507" s="17" t="n"/>
      <c r="B1507" s="14" t="n"/>
      <c r="C1507" s="14" t="n"/>
      <c r="D1507" s="16" t="n"/>
      <c r="E1507" s="14" t="n"/>
      <c r="F1507" s="14" t="n"/>
      <c r="G1507" s="14" t="n"/>
      <c r="H1507" s="19" t="n"/>
      <c r="I1507" s="19" t="n"/>
      <c r="J1507" s="34">
        <f>IF(A1507="","",H1507+I1507)</f>
        <v/>
      </c>
      <c r="K1507" s="14" t="n"/>
      <c r="L1507" s="14" t="n"/>
      <c r="M1507" s="14" t="n"/>
      <c r="N1507" s="14" t="n"/>
      <c r="O1507" s="20">
        <f>IF(A1507="","",SUMPRODUCT((A1507&gt;=Setup!$C$19:$C$30)*(A1507&lt;=Setup!$D$19:$D$30)*Setup!$A$19:$A$30))</f>
        <v/>
      </c>
      <c r="P1507" s="34">
        <f>IF(A1507="","",IF(OR(F1507="Standard domestic 15% (Box 7)",F1507="Import - VAT paid at customs (Box 8)",F1507="Import - Reverse charge (Box 9)"),ROUND(H1507*Setup!$B$9,2),0))</f>
        <v/>
      </c>
      <c r="Q1507" s="34">
        <f>IF(A1507="","",I1507-P1507)</f>
        <v/>
      </c>
      <c r="R1507" s="34">
        <f>IF(A1507="","",IF(L1507="Yes",I1507,0))</f>
        <v/>
      </c>
      <c r="S1507" s="34">
        <f>IF(A1507="","",IF(AND(L1507="Yes",K1507="Yes",NOT(ISNUMBER(SEARCH("blocked",G1507))),OR(F1507="Standard domestic 15% (Box 7)",F1507="Import - VAT paid at customs (Box 8)",F1507="Import - Reverse charge (Box 9)"),OR(F1507&lt;&gt;"Standard domestic 15% (Box 7)",AND(LEN(D1507)=15,LEFT(D1507,1)="3",RIGHT(D1507,1)="3",ISNUMBER(--D1507)))),I1507,0))</f>
        <v/>
      </c>
      <c r="T1507" s="34">
        <f>IF(A1507="","",R1507-S1507)</f>
        <v/>
      </c>
      <c r="U1507" s="23">
        <f>IF(A1507="","",IF(O1507=0,"Outside audit periods; ","")&amp;IF(F1507="","No VAT category; ","")&amp;IF(ABS(Q1507)&gt;Setup!$B$10,"VAT ≠ 15% × net; ","")&amp;IF(AND(F1507="Standard domestic 15% (Box 7)",NOT(AND(LEN(D1507)=15,LEFT(D1507,1)="3",RIGHT(D1507,1)="3",ISNUMBER(--D1507)))),"Invalid/missing supplier VAT no; ","")&amp;IF(AND(L1507="Yes",K1507&lt;&gt;"Yes"),"VAT claimed without valid tax invoice; ","")&amp;IF(AND(L1507="Yes",ISNUMBER(SEARCH("blocked",G1507))),"Blocked input VAT claimed; ","")&amp;IF(AND(F1507="Import - VAT paid at customs (Box 8)",M1507=""),"Customs declaration no missing; ","")&amp;IF(AND(F1507="Import - Reverse charge (Box 9)",E1507="Saudi Arabia"),"RCM used for a local supplier; ","")&amp;IF(AND(L1507="Yes",NOT(OR(F1507="Standard domestic 15% (Box 7)",F1507="Import - VAT paid at customs (Box 8)",F1507="Import - Reverse charge (Box 9)"))),"VAT claimed on non-taxable category; ",""))</f>
        <v/>
      </c>
    </row>
    <row r="1508">
      <c r="A1508" s="17" t="n"/>
      <c r="B1508" s="14" t="n"/>
      <c r="C1508" s="14" t="n"/>
      <c r="D1508" s="16" t="n"/>
      <c r="E1508" s="14" t="n"/>
      <c r="F1508" s="14" t="n"/>
      <c r="G1508" s="14" t="n"/>
      <c r="H1508" s="19" t="n"/>
      <c r="I1508" s="19" t="n"/>
      <c r="J1508" s="34">
        <f>IF(A1508="","",H1508+I1508)</f>
        <v/>
      </c>
      <c r="K1508" s="14" t="n"/>
      <c r="L1508" s="14" t="n"/>
      <c r="M1508" s="14" t="n"/>
      <c r="N1508" s="14" t="n"/>
      <c r="O1508" s="20">
        <f>IF(A1508="","",SUMPRODUCT((A1508&gt;=Setup!$C$19:$C$30)*(A1508&lt;=Setup!$D$19:$D$30)*Setup!$A$19:$A$30))</f>
        <v/>
      </c>
      <c r="P1508" s="34">
        <f>IF(A1508="","",IF(OR(F1508="Standard domestic 15% (Box 7)",F1508="Import - VAT paid at customs (Box 8)",F1508="Import - Reverse charge (Box 9)"),ROUND(H1508*Setup!$B$9,2),0))</f>
        <v/>
      </c>
      <c r="Q1508" s="34">
        <f>IF(A1508="","",I1508-P1508)</f>
        <v/>
      </c>
      <c r="R1508" s="34">
        <f>IF(A1508="","",IF(L1508="Yes",I1508,0))</f>
        <v/>
      </c>
      <c r="S1508" s="34">
        <f>IF(A1508="","",IF(AND(L1508="Yes",K1508="Yes",NOT(ISNUMBER(SEARCH("blocked",G1508))),OR(F1508="Standard domestic 15% (Box 7)",F1508="Import - VAT paid at customs (Box 8)",F1508="Import - Reverse charge (Box 9)"),OR(F1508&lt;&gt;"Standard domestic 15% (Box 7)",AND(LEN(D1508)=15,LEFT(D1508,1)="3",RIGHT(D1508,1)="3",ISNUMBER(--D1508)))),I1508,0))</f>
        <v/>
      </c>
      <c r="T1508" s="34">
        <f>IF(A1508="","",R1508-S1508)</f>
        <v/>
      </c>
      <c r="U1508" s="23">
        <f>IF(A1508="","",IF(O1508=0,"Outside audit periods; ","")&amp;IF(F1508="","No VAT category; ","")&amp;IF(ABS(Q1508)&gt;Setup!$B$10,"VAT ≠ 15% × net; ","")&amp;IF(AND(F1508="Standard domestic 15% (Box 7)",NOT(AND(LEN(D1508)=15,LEFT(D1508,1)="3",RIGHT(D1508,1)="3",ISNUMBER(--D1508)))),"Invalid/missing supplier VAT no; ","")&amp;IF(AND(L1508="Yes",K1508&lt;&gt;"Yes"),"VAT claimed without valid tax invoice; ","")&amp;IF(AND(L1508="Yes",ISNUMBER(SEARCH("blocked",G1508))),"Blocked input VAT claimed; ","")&amp;IF(AND(F1508="Import - VAT paid at customs (Box 8)",M1508=""),"Customs declaration no missing; ","")&amp;IF(AND(F1508="Import - Reverse charge (Box 9)",E1508="Saudi Arabia"),"RCM used for a local supplier; ","")&amp;IF(AND(L1508="Yes",NOT(OR(F1508="Standard domestic 15% (Box 7)",F1508="Import - VAT paid at customs (Box 8)",F1508="Import - Reverse charge (Box 9)"))),"VAT claimed on non-taxable category; ",""))</f>
        <v/>
      </c>
    </row>
    <row r="1509">
      <c r="A1509" s="17" t="n"/>
      <c r="B1509" s="14" t="n"/>
      <c r="C1509" s="14" t="n"/>
      <c r="D1509" s="16" t="n"/>
      <c r="E1509" s="14" t="n"/>
      <c r="F1509" s="14" t="n"/>
      <c r="G1509" s="14" t="n"/>
      <c r="H1509" s="19" t="n"/>
      <c r="I1509" s="19" t="n"/>
      <c r="J1509" s="34">
        <f>IF(A1509="","",H1509+I1509)</f>
        <v/>
      </c>
      <c r="K1509" s="14" t="n"/>
      <c r="L1509" s="14" t="n"/>
      <c r="M1509" s="14" t="n"/>
      <c r="N1509" s="14" t="n"/>
      <c r="O1509" s="20">
        <f>IF(A1509="","",SUMPRODUCT((A1509&gt;=Setup!$C$19:$C$30)*(A1509&lt;=Setup!$D$19:$D$30)*Setup!$A$19:$A$30))</f>
        <v/>
      </c>
      <c r="P1509" s="34">
        <f>IF(A1509="","",IF(OR(F1509="Standard domestic 15% (Box 7)",F1509="Import - VAT paid at customs (Box 8)",F1509="Import - Reverse charge (Box 9)"),ROUND(H1509*Setup!$B$9,2),0))</f>
        <v/>
      </c>
      <c r="Q1509" s="34">
        <f>IF(A1509="","",I1509-P1509)</f>
        <v/>
      </c>
      <c r="R1509" s="34">
        <f>IF(A1509="","",IF(L1509="Yes",I1509,0))</f>
        <v/>
      </c>
      <c r="S1509" s="34">
        <f>IF(A1509="","",IF(AND(L1509="Yes",K1509="Yes",NOT(ISNUMBER(SEARCH("blocked",G1509))),OR(F1509="Standard domestic 15% (Box 7)",F1509="Import - VAT paid at customs (Box 8)",F1509="Import - Reverse charge (Box 9)"),OR(F1509&lt;&gt;"Standard domestic 15% (Box 7)",AND(LEN(D1509)=15,LEFT(D1509,1)="3",RIGHT(D1509,1)="3",ISNUMBER(--D1509)))),I1509,0))</f>
        <v/>
      </c>
      <c r="T1509" s="34">
        <f>IF(A1509="","",R1509-S1509)</f>
        <v/>
      </c>
      <c r="U1509" s="23">
        <f>IF(A1509="","",IF(O1509=0,"Outside audit periods; ","")&amp;IF(F1509="","No VAT category; ","")&amp;IF(ABS(Q1509)&gt;Setup!$B$10,"VAT ≠ 15% × net; ","")&amp;IF(AND(F1509="Standard domestic 15% (Box 7)",NOT(AND(LEN(D1509)=15,LEFT(D1509,1)="3",RIGHT(D1509,1)="3",ISNUMBER(--D1509)))),"Invalid/missing supplier VAT no; ","")&amp;IF(AND(L1509="Yes",K1509&lt;&gt;"Yes"),"VAT claimed without valid tax invoice; ","")&amp;IF(AND(L1509="Yes",ISNUMBER(SEARCH("blocked",G1509))),"Blocked input VAT claimed; ","")&amp;IF(AND(F1509="Import - VAT paid at customs (Box 8)",M1509=""),"Customs declaration no missing; ","")&amp;IF(AND(F1509="Import - Reverse charge (Box 9)",E1509="Saudi Arabia"),"RCM used for a local supplier; ","")&amp;IF(AND(L1509="Yes",NOT(OR(F1509="Standard domestic 15% (Box 7)",F1509="Import - VAT paid at customs (Box 8)",F1509="Import - Reverse charge (Box 9)"))),"VAT claimed on non-taxable category; ",""))</f>
        <v/>
      </c>
    </row>
    <row r="1510">
      <c r="A1510" s="17" t="n"/>
      <c r="B1510" s="14" t="n"/>
      <c r="C1510" s="14" t="n"/>
      <c r="D1510" s="16" t="n"/>
      <c r="E1510" s="14" t="n"/>
      <c r="F1510" s="14" t="n"/>
      <c r="G1510" s="14" t="n"/>
      <c r="H1510" s="19" t="n"/>
      <c r="I1510" s="19" t="n"/>
      <c r="J1510" s="34">
        <f>IF(A1510="","",H1510+I1510)</f>
        <v/>
      </c>
      <c r="K1510" s="14" t="n"/>
      <c r="L1510" s="14" t="n"/>
      <c r="M1510" s="14" t="n"/>
      <c r="N1510" s="14" t="n"/>
      <c r="O1510" s="20">
        <f>IF(A1510="","",SUMPRODUCT((A1510&gt;=Setup!$C$19:$C$30)*(A1510&lt;=Setup!$D$19:$D$30)*Setup!$A$19:$A$30))</f>
        <v/>
      </c>
      <c r="P1510" s="34">
        <f>IF(A1510="","",IF(OR(F1510="Standard domestic 15% (Box 7)",F1510="Import - VAT paid at customs (Box 8)",F1510="Import - Reverse charge (Box 9)"),ROUND(H1510*Setup!$B$9,2),0))</f>
        <v/>
      </c>
      <c r="Q1510" s="34">
        <f>IF(A1510="","",I1510-P1510)</f>
        <v/>
      </c>
      <c r="R1510" s="34">
        <f>IF(A1510="","",IF(L1510="Yes",I1510,0))</f>
        <v/>
      </c>
      <c r="S1510" s="34">
        <f>IF(A1510="","",IF(AND(L1510="Yes",K1510="Yes",NOT(ISNUMBER(SEARCH("blocked",G1510))),OR(F1510="Standard domestic 15% (Box 7)",F1510="Import - VAT paid at customs (Box 8)",F1510="Import - Reverse charge (Box 9)"),OR(F1510&lt;&gt;"Standard domestic 15% (Box 7)",AND(LEN(D1510)=15,LEFT(D1510,1)="3",RIGHT(D1510,1)="3",ISNUMBER(--D1510)))),I1510,0))</f>
        <v/>
      </c>
      <c r="T1510" s="34">
        <f>IF(A1510="","",R1510-S1510)</f>
        <v/>
      </c>
      <c r="U1510" s="23">
        <f>IF(A1510="","",IF(O1510=0,"Outside audit periods; ","")&amp;IF(F1510="","No VAT category; ","")&amp;IF(ABS(Q1510)&gt;Setup!$B$10,"VAT ≠ 15% × net; ","")&amp;IF(AND(F1510="Standard domestic 15% (Box 7)",NOT(AND(LEN(D1510)=15,LEFT(D1510,1)="3",RIGHT(D1510,1)="3",ISNUMBER(--D1510)))),"Invalid/missing supplier VAT no; ","")&amp;IF(AND(L1510="Yes",K1510&lt;&gt;"Yes"),"VAT claimed without valid tax invoice; ","")&amp;IF(AND(L1510="Yes",ISNUMBER(SEARCH("blocked",G1510))),"Blocked input VAT claimed; ","")&amp;IF(AND(F1510="Import - VAT paid at customs (Box 8)",M1510=""),"Customs declaration no missing; ","")&amp;IF(AND(F1510="Import - Reverse charge (Box 9)",E1510="Saudi Arabia"),"RCM used for a local supplier; ","")&amp;IF(AND(L1510="Yes",NOT(OR(F1510="Standard domestic 15% (Box 7)",F1510="Import - VAT paid at customs (Box 8)",F1510="Import - Reverse charge (Box 9)"))),"VAT claimed on non-taxable category; ",""))</f>
        <v/>
      </c>
    </row>
    <row r="1511">
      <c r="A1511" s="17" t="n"/>
      <c r="B1511" s="14" t="n"/>
      <c r="C1511" s="14" t="n"/>
      <c r="D1511" s="16" t="n"/>
      <c r="E1511" s="14" t="n"/>
      <c r="F1511" s="14" t="n"/>
      <c r="G1511" s="14" t="n"/>
      <c r="H1511" s="19" t="n"/>
      <c r="I1511" s="19" t="n"/>
      <c r="J1511" s="34">
        <f>IF(A1511="","",H1511+I1511)</f>
        <v/>
      </c>
      <c r="K1511" s="14" t="n"/>
      <c r="L1511" s="14" t="n"/>
      <c r="M1511" s="14" t="n"/>
      <c r="N1511" s="14" t="n"/>
      <c r="O1511" s="20">
        <f>IF(A1511="","",SUMPRODUCT((A1511&gt;=Setup!$C$19:$C$30)*(A1511&lt;=Setup!$D$19:$D$30)*Setup!$A$19:$A$30))</f>
        <v/>
      </c>
      <c r="P1511" s="34">
        <f>IF(A1511="","",IF(OR(F1511="Standard domestic 15% (Box 7)",F1511="Import - VAT paid at customs (Box 8)",F1511="Import - Reverse charge (Box 9)"),ROUND(H1511*Setup!$B$9,2),0))</f>
        <v/>
      </c>
      <c r="Q1511" s="34">
        <f>IF(A1511="","",I1511-P1511)</f>
        <v/>
      </c>
      <c r="R1511" s="34">
        <f>IF(A1511="","",IF(L1511="Yes",I1511,0))</f>
        <v/>
      </c>
      <c r="S1511" s="34">
        <f>IF(A1511="","",IF(AND(L1511="Yes",K1511="Yes",NOT(ISNUMBER(SEARCH("blocked",G1511))),OR(F1511="Standard domestic 15% (Box 7)",F1511="Import - VAT paid at customs (Box 8)",F1511="Import - Reverse charge (Box 9)"),OR(F1511&lt;&gt;"Standard domestic 15% (Box 7)",AND(LEN(D1511)=15,LEFT(D1511,1)="3",RIGHT(D1511,1)="3",ISNUMBER(--D1511)))),I1511,0))</f>
        <v/>
      </c>
      <c r="T1511" s="34">
        <f>IF(A1511="","",R1511-S1511)</f>
        <v/>
      </c>
      <c r="U1511" s="23">
        <f>IF(A1511="","",IF(O1511=0,"Outside audit periods; ","")&amp;IF(F1511="","No VAT category; ","")&amp;IF(ABS(Q1511)&gt;Setup!$B$10,"VAT ≠ 15% × net; ","")&amp;IF(AND(F1511="Standard domestic 15% (Box 7)",NOT(AND(LEN(D1511)=15,LEFT(D1511,1)="3",RIGHT(D1511,1)="3",ISNUMBER(--D1511)))),"Invalid/missing supplier VAT no; ","")&amp;IF(AND(L1511="Yes",K1511&lt;&gt;"Yes"),"VAT claimed without valid tax invoice; ","")&amp;IF(AND(L1511="Yes",ISNUMBER(SEARCH("blocked",G1511))),"Blocked input VAT claimed; ","")&amp;IF(AND(F1511="Import - VAT paid at customs (Box 8)",M1511=""),"Customs declaration no missing; ","")&amp;IF(AND(F1511="Import - Reverse charge (Box 9)",E1511="Saudi Arabia"),"RCM used for a local supplier; ","")&amp;IF(AND(L1511="Yes",NOT(OR(F1511="Standard domestic 15% (Box 7)",F1511="Import - VAT paid at customs (Box 8)",F1511="Import - Reverse charge (Box 9)"))),"VAT claimed on non-taxable category; ",""))</f>
        <v/>
      </c>
    </row>
    <row r="1512">
      <c r="A1512" s="17" t="n"/>
      <c r="B1512" s="14" t="n"/>
      <c r="C1512" s="14" t="n"/>
      <c r="D1512" s="16" t="n"/>
      <c r="E1512" s="14" t="n"/>
      <c r="F1512" s="14" t="n"/>
      <c r="G1512" s="14" t="n"/>
      <c r="H1512" s="19" t="n"/>
      <c r="I1512" s="19" t="n"/>
      <c r="J1512" s="34">
        <f>IF(A1512="","",H1512+I1512)</f>
        <v/>
      </c>
      <c r="K1512" s="14" t="n"/>
      <c r="L1512" s="14" t="n"/>
      <c r="M1512" s="14" t="n"/>
      <c r="N1512" s="14" t="n"/>
      <c r="O1512" s="20">
        <f>IF(A1512="","",SUMPRODUCT((A1512&gt;=Setup!$C$19:$C$30)*(A1512&lt;=Setup!$D$19:$D$30)*Setup!$A$19:$A$30))</f>
        <v/>
      </c>
      <c r="P1512" s="34">
        <f>IF(A1512="","",IF(OR(F1512="Standard domestic 15% (Box 7)",F1512="Import - VAT paid at customs (Box 8)",F1512="Import - Reverse charge (Box 9)"),ROUND(H1512*Setup!$B$9,2),0))</f>
        <v/>
      </c>
      <c r="Q1512" s="34">
        <f>IF(A1512="","",I1512-P1512)</f>
        <v/>
      </c>
      <c r="R1512" s="34">
        <f>IF(A1512="","",IF(L1512="Yes",I1512,0))</f>
        <v/>
      </c>
      <c r="S1512" s="34">
        <f>IF(A1512="","",IF(AND(L1512="Yes",K1512="Yes",NOT(ISNUMBER(SEARCH("blocked",G1512))),OR(F1512="Standard domestic 15% (Box 7)",F1512="Import - VAT paid at customs (Box 8)",F1512="Import - Reverse charge (Box 9)"),OR(F1512&lt;&gt;"Standard domestic 15% (Box 7)",AND(LEN(D1512)=15,LEFT(D1512,1)="3",RIGHT(D1512,1)="3",ISNUMBER(--D1512)))),I1512,0))</f>
        <v/>
      </c>
      <c r="T1512" s="34">
        <f>IF(A1512="","",R1512-S1512)</f>
        <v/>
      </c>
      <c r="U1512" s="23">
        <f>IF(A1512="","",IF(O1512=0,"Outside audit periods; ","")&amp;IF(F1512="","No VAT category; ","")&amp;IF(ABS(Q1512)&gt;Setup!$B$10,"VAT ≠ 15% × net; ","")&amp;IF(AND(F1512="Standard domestic 15% (Box 7)",NOT(AND(LEN(D1512)=15,LEFT(D1512,1)="3",RIGHT(D1512,1)="3",ISNUMBER(--D1512)))),"Invalid/missing supplier VAT no; ","")&amp;IF(AND(L1512="Yes",K1512&lt;&gt;"Yes"),"VAT claimed without valid tax invoice; ","")&amp;IF(AND(L1512="Yes",ISNUMBER(SEARCH("blocked",G1512))),"Blocked input VAT claimed; ","")&amp;IF(AND(F1512="Import - VAT paid at customs (Box 8)",M1512=""),"Customs declaration no missing; ","")&amp;IF(AND(F1512="Import - Reverse charge (Box 9)",E1512="Saudi Arabia"),"RCM used for a local supplier; ","")&amp;IF(AND(L1512="Yes",NOT(OR(F1512="Standard domestic 15% (Box 7)",F1512="Import - VAT paid at customs (Box 8)",F1512="Import - Reverse charge (Box 9)"))),"VAT claimed on non-taxable category; ",""))</f>
        <v/>
      </c>
    </row>
    <row r="1513">
      <c r="A1513" s="17" t="n"/>
      <c r="B1513" s="14" t="n"/>
      <c r="C1513" s="14" t="n"/>
      <c r="D1513" s="16" t="n"/>
      <c r="E1513" s="14" t="n"/>
      <c r="F1513" s="14" t="n"/>
      <c r="G1513" s="14" t="n"/>
      <c r="H1513" s="19" t="n"/>
      <c r="I1513" s="19" t="n"/>
      <c r="J1513" s="34">
        <f>IF(A1513="","",H1513+I1513)</f>
        <v/>
      </c>
      <c r="K1513" s="14" t="n"/>
      <c r="L1513" s="14" t="n"/>
      <c r="M1513" s="14" t="n"/>
      <c r="N1513" s="14" t="n"/>
      <c r="O1513" s="20">
        <f>IF(A1513="","",SUMPRODUCT((A1513&gt;=Setup!$C$19:$C$30)*(A1513&lt;=Setup!$D$19:$D$30)*Setup!$A$19:$A$30))</f>
        <v/>
      </c>
      <c r="P1513" s="34">
        <f>IF(A1513="","",IF(OR(F1513="Standard domestic 15% (Box 7)",F1513="Import - VAT paid at customs (Box 8)",F1513="Import - Reverse charge (Box 9)"),ROUND(H1513*Setup!$B$9,2),0))</f>
        <v/>
      </c>
      <c r="Q1513" s="34">
        <f>IF(A1513="","",I1513-P1513)</f>
        <v/>
      </c>
      <c r="R1513" s="34">
        <f>IF(A1513="","",IF(L1513="Yes",I1513,0))</f>
        <v/>
      </c>
      <c r="S1513" s="34">
        <f>IF(A1513="","",IF(AND(L1513="Yes",K1513="Yes",NOT(ISNUMBER(SEARCH("blocked",G1513))),OR(F1513="Standard domestic 15% (Box 7)",F1513="Import - VAT paid at customs (Box 8)",F1513="Import - Reverse charge (Box 9)"),OR(F1513&lt;&gt;"Standard domestic 15% (Box 7)",AND(LEN(D1513)=15,LEFT(D1513,1)="3",RIGHT(D1513,1)="3",ISNUMBER(--D1513)))),I1513,0))</f>
        <v/>
      </c>
      <c r="T1513" s="34">
        <f>IF(A1513="","",R1513-S1513)</f>
        <v/>
      </c>
      <c r="U1513" s="23">
        <f>IF(A1513="","",IF(O1513=0,"Outside audit periods; ","")&amp;IF(F1513="","No VAT category; ","")&amp;IF(ABS(Q1513)&gt;Setup!$B$10,"VAT ≠ 15% × net; ","")&amp;IF(AND(F1513="Standard domestic 15% (Box 7)",NOT(AND(LEN(D1513)=15,LEFT(D1513,1)="3",RIGHT(D1513,1)="3",ISNUMBER(--D1513)))),"Invalid/missing supplier VAT no; ","")&amp;IF(AND(L1513="Yes",K1513&lt;&gt;"Yes"),"VAT claimed without valid tax invoice; ","")&amp;IF(AND(L1513="Yes",ISNUMBER(SEARCH("blocked",G1513))),"Blocked input VAT claimed; ","")&amp;IF(AND(F1513="Import - VAT paid at customs (Box 8)",M1513=""),"Customs declaration no missing; ","")&amp;IF(AND(F1513="Import - Reverse charge (Box 9)",E1513="Saudi Arabia"),"RCM used for a local supplier; ","")&amp;IF(AND(L1513="Yes",NOT(OR(F1513="Standard domestic 15% (Box 7)",F1513="Import - VAT paid at customs (Box 8)",F1513="Import - Reverse charge (Box 9)"))),"VAT claimed on non-taxable category; ",""))</f>
        <v/>
      </c>
    </row>
    <row r="1514">
      <c r="A1514" s="17" t="n"/>
      <c r="B1514" s="14" t="n"/>
      <c r="C1514" s="14" t="n"/>
      <c r="D1514" s="16" t="n"/>
      <c r="E1514" s="14" t="n"/>
      <c r="F1514" s="14" t="n"/>
      <c r="G1514" s="14" t="n"/>
      <c r="H1514" s="19" t="n"/>
      <c r="I1514" s="19" t="n"/>
      <c r="J1514" s="34">
        <f>IF(A1514="","",H1514+I1514)</f>
        <v/>
      </c>
      <c r="K1514" s="14" t="n"/>
      <c r="L1514" s="14" t="n"/>
      <c r="M1514" s="14" t="n"/>
      <c r="N1514" s="14" t="n"/>
      <c r="O1514" s="20">
        <f>IF(A1514="","",SUMPRODUCT((A1514&gt;=Setup!$C$19:$C$30)*(A1514&lt;=Setup!$D$19:$D$30)*Setup!$A$19:$A$30))</f>
        <v/>
      </c>
      <c r="P1514" s="34">
        <f>IF(A1514="","",IF(OR(F1514="Standard domestic 15% (Box 7)",F1514="Import - VAT paid at customs (Box 8)",F1514="Import - Reverse charge (Box 9)"),ROUND(H1514*Setup!$B$9,2),0))</f>
        <v/>
      </c>
      <c r="Q1514" s="34">
        <f>IF(A1514="","",I1514-P1514)</f>
        <v/>
      </c>
      <c r="R1514" s="34">
        <f>IF(A1514="","",IF(L1514="Yes",I1514,0))</f>
        <v/>
      </c>
      <c r="S1514" s="34">
        <f>IF(A1514="","",IF(AND(L1514="Yes",K1514="Yes",NOT(ISNUMBER(SEARCH("blocked",G1514))),OR(F1514="Standard domestic 15% (Box 7)",F1514="Import - VAT paid at customs (Box 8)",F1514="Import - Reverse charge (Box 9)"),OR(F1514&lt;&gt;"Standard domestic 15% (Box 7)",AND(LEN(D1514)=15,LEFT(D1514,1)="3",RIGHT(D1514,1)="3",ISNUMBER(--D1514)))),I1514,0))</f>
        <v/>
      </c>
      <c r="T1514" s="34">
        <f>IF(A1514="","",R1514-S1514)</f>
        <v/>
      </c>
      <c r="U1514" s="23">
        <f>IF(A1514="","",IF(O1514=0,"Outside audit periods; ","")&amp;IF(F1514="","No VAT category; ","")&amp;IF(ABS(Q1514)&gt;Setup!$B$10,"VAT ≠ 15% × net; ","")&amp;IF(AND(F1514="Standard domestic 15% (Box 7)",NOT(AND(LEN(D1514)=15,LEFT(D1514,1)="3",RIGHT(D1514,1)="3",ISNUMBER(--D1514)))),"Invalid/missing supplier VAT no; ","")&amp;IF(AND(L1514="Yes",K1514&lt;&gt;"Yes"),"VAT claimed without valid tax invoice; ","")&amp;IF(AND(L1514="Yes",ISNUMBER(SEARCH("blocked",G1514))),"Blocked input VAT claimed; ","")&amp;IF(AND(F1514="Import - VAT paid at customs (Box 8)",M1514=""),"Customs declaration no missing; ","")&amp;IF(AND(F1514="Import - Reverse charge (Box 9)",E1514="Saudi Arabia"),"RCM used for a local supplier; ","")&amp;IF(AND(L1514="Yes",NOT(OR(F1514="Standard domestic 15% (Box 7)",F1514="Import - VAT paid at customs (Box 8)",F1514="Import - Reverse charge (Box 9)"))),"VAT claimed on non-taxable category; ",""))</f>
        <v/>
      </c>
    </row>
    <row r="1515">
      <c r="A1515" s="17" t="n"/>
      <c r="B1515" s="14" t="n"/>
      <c r="C1515" s="14" t="n"/>
      <c r="D1515" s="16" t="n"/>
      <c r="E1515" s="14" t="n"/>
      <c r="F1515" s="14" t="n"/>
      <c r="G1515" s="14" t="n"/>
      <c r="H1515" s="19" t="n"/>
      <c r="I1515" s="19" t="n"/>
      <c r="J1515" s="34">
        <f>IF(A1515="","",H1515+I1515)</f>
        <v/>
      </c>
      <c r="K1515" s="14" t="n"/>
      <c r="L1515" s="14" t="n"/>
      <c r="M1515" s="14" t="n"/>
      <c r="N1515" s="14" t="n"/>
      <c r="O1515" s="20">
        <f>IF(A1515="","",SUMPRODUCT((A1515&gt;=Setup!$C$19:$C$30)*(A1515&lt;=Setup!$D$19:$D$30)*Setup!$A$19:$A$30))</f>
        <v/>
      </c>
      <c r="P1515" s="34">
        <f>IF(A1515="","",IF(OR(F1515="Standard domestic 15% (Box 7)",F1515="Import - VAT paid at customs (Box 8)",F1515="Import - Reverse charge (Box 9)"),ROUND(H1515*Setup!$B$9,2),0))</f>
        <v/>
      </c>
      <c r="Q1515" s="34">
        <f>IF(A1515="","",I1515-P1515)</f>
        <v/>
      </c>
      <c r="R1515" s="34">
        <f>IF(A1515="","",IF(L1515="Yes",I1515,0))</f>
        <v/>
      </c>
      <c r="S1515" s="34">
        <f>IF(A1515="","",IF(AND(L1515="Yes",K1515="Yes",NOT(ISNUMBER(SEARCH("blocked",G1515))),OR(F1515="Standard domestic 15% (Box 7)",F1515="Import - VAT paid at customs (Box 8)",F1515="Import - Reverse charge (Box 9)"),OR(F1515&lt;&gt;"Standard domestic 15% (Box 7)",AND(LEN(D1515)=15,LEFT(D1515,1)="3",RIGHT(D1515,1)="3",ISNUMBER(--D1515)))),I1515,0))</f>
        <v/>
      </c>
      <c r="T1515" s="34">
        <f>IF(A1515="","",R1515-S1515)</f>
        <v/>
      </c>
      <c r="U1515" s="23">
        <f>IF(A1515="","",IF(O1515=0,"Outside audit periods; ","")&amp;IF(F1515="","No VAT category; ","")&amp;IF(ABS(Q1515)&gt;Setup!$B$10,"VAT ≠ 15% × net; ","")&amp;IF(AND(F1515="Standard domestic 15% (Box 7)",NOT(AND(LEN(D1515)=15,LEFT(D1515,1)="3",RIGHT(D1515,1)="3",ISNUMBER(--D1515)))),"Invalid/missing supplier VAT no; ","")&amp;IF(AND(L1515="Yes",K1515&lt;&gt;"Yes"),"VAT claimed without valid tax invoice; ","")&amp;IF(AND(L1515="Yes",ISNUMBER(SEARCH("blocked",G1515))),"Blocked input VAT claimed; ","")&amp;IF(AND(F1515="Import - VAT paid at customs (Box 8)",M1515=""),"Customs declaration no missing; ","")&amp;IF(AND(F1515="Import - Reverse charge (Box 9)",E1515="Saudi Arabia"),"RCM used for a local supplier; ","")&amp;IF(AND(L1515="Yes",NOT(OR(F1515="Standard domestic 15% (Box 7)",F1515="Import - VAT paid at customs (Box 8)",F1515="Import - Reverse charge (Box 9)"))),"VAT claimed on non-taxable category; ",""))</f>
        <v/>
      </c>
    </row>
    <row r="1516">
      <c r="A1516" s="17" t="n"/>
      <c r="B1516" s="14" t="n"/>
      <c r="C1516" s="14" t="n"/>
      <c r="D1516" s="16" t="n"/>
      <c r="E1516" s="14" t="n"/>
      <c r="F1516" s="14" t="n"/>
      <c r="G1516" s="14" t="n"/>
      <c r="H1516" s="19" t="n"/>
      <c r="I1516" s="19" t="n"/>
      <c r="J1516" s="34">
        <f>IF(A1516="","",H1516+I1516)</f>
        <v/>
      </c>
      <c r="K1516" s="14" t="n"/>
      <c r="L1516" s="14" t="n"/>
      <c r="M1516" s="14" t="n"/>
      <c r="N1516" s="14" t="n"/>
      <c r="O1516" s="20">
        <f>IF(A1516="","",SUMPRODUCT((A1516&gt;=Setup!$C$19:$C$30)*(A1516&lt;=Setup!$D$19:$D$30)*Setup!$A$19:$A$30))</f>
        <v/>
      </c>
      <c r="P1516" s="34">
        <f>IF(A1516="","",IF(OR(F1516="Standard domestic 15% (Box 7)",F1516="Import - VAT paid at customs (Box 8)",F1516="Import - Reverse charge (Box 9)"),ROUND(H1516*Setup!$B$9,2),0))</f>
        <v/>
      </c>
      <c r="Q1516" s="34">
        <f>IF(A1516="","",I1516-P1516)</f>
        <v/>
      </c>
      <c r="R1516" s="34">
        <f>IF(A1516="","",IF(L1516="Yes",I1516,0))</f>
        <v/>
      </c>
      <c r="S1516" s="34">
        <f>IF(A1516="","",IF(AND(L1516="Yes",K1516="Yes",NOT(ISNUMBER(SEARCH("blocked",G1516))),OR(F1516="Standard domestic 15% (Box 7)",F1516="Import - VAT paid at customs (Box 8)",F1516="Import - Reverse charge (Box 9)"),OR(F1516&lt;&gt;"Standard domestic 15% (Box 7)",AND(LEN(D1516)=15,LEFT(D1516,1)="3",RIGHT(D1516,1)="3",ISNUMBER(--D1516)))),I1516,0))</f>
        <v/>
      </c>
      <c r="T1516" s="34">
        <f>IF(A1516="","",R1516-S1516)</f>
        <v/>
      </c>
      <c r="U1516" s="23">
        <f>IF(A1516="","",IF(O1516=0,"Outside audit periods; ","")&amp;IF(F1516="","No VAT category; ","")&amp;IF(ABS(Q1516)&gt;Setup!$B$10,"VAT ≠ 15% × net; ","")&amp;IF(AND(F1516="Standard domestic 15% (Box 7)",NOT(AND(LEN(D1516)=15,LEFT(D1516,1)="3",RIGHT(D1516,1)="3",ISNUMBER(--D1516)))),"Invalid/missing supplier VAT no; ","")&amp;IF(AND(L1516="Yes",K1516&lt;&gt;"Yes"),"VAT claimed without valid tax invoice; ","")&amp;IF(AND(L1516="Yes",ISNUMBER(SEARCH("blocked",G1516))),"Blocked input VAT claimed; ","")&amp;IF(AND(F1516="Import - VAT paid at customs (Box 8)",M1516=""),"Customs declaration no missing; ","")&amp;IF(AND(F1516="Import - Reverse charge (Box 9)",E1516="Saudi Arabia"),"RCM used for a local supplier; ","")&amp;IF(AND(L1516="Yes",NOT(OR(F1516="Standard domestic 15% (Box 7)",F1516="Import - VAT paid at customs (Box 8)",F1516="Import - Reverse charge (Box 9)"))),"VAT claimed on non-taxable category; ",""))</f>
        <v/>
      </c>
    </row>
    <row r="1517">
      <c r="A1517" s="17" t="n"/>
      <c r="B1517" s="14" t="n"/>
      <c r="C1517" s="14" t="n"/>
      <c r="D1517" s="16" t="n"/>
      <c r="E1517" s="14" t="n"/>
      <c r="F1517" s="14" t="n"/>
      <c r="G1517" s="14" t="n"/>
      <c r="H1517" s="19" t="n"/>
      <c r="I1517" s="19" t="n"/>
      <c r="J1517" s="34">
        <f>IF(A1517="","",H1517+I1517)</f>
        <v/>
      </c>
      <c r="K1517" s="14" t="n"/>
      <c r="L1517" s="14" t="n"/>
      <c r="M1517" s="14" t="n"/>
      <c r="N1517" s="14" t="n"/>
      <c r="O1517" s="20">
        <f>IF(A1517="","",SUMPRODUCT((A1517&gt;=Setup!$C$19:$C$30)*(A1517&lt;=Setup!$D$19:$D$30)*Setup!$A$19:$A$30))</f>
        <v/>
      </c>
      <c r="P1517" s="34">
        <f>IF(A1517="","",IF(OR(F1517="Standard domestic 15% (Box 7)",F1517="Import - VAT paid at customs (Box 8)",F1517="Import - Reverse charge (Box 9)"),ROUND(H1517*Setup!$B$9,2),0))</f>
        <v/>
      </c>
      <c r="Q1517" s="34">
        <f>IF(A1517="","",I1517-P1517)</f>
        <v/>
      </c>
      <c r="R1517" s="34">
        <f>IF(A1517="","",IF(L1517="Yes",I1517,0))</f>
        <v/>
      </c>
      <c r="S1517" s="34">
        <f>IF(A1517="","",IF(AND(L1517="Yes",K1517="Yes",NOT(ISNUMBER(SEARCH("blocked",G1517))),OR(F1517="Standard domestic 15% (Box 7)",F1517="Import - VAT paid at customs (Box 8)",F1517="Import - Reverse charge (Box 9)"),OR(F1517&lt;&gt;"Standard domestic 15% (Box 7)",AND(LEN(D1517)=15,LEFT(D1517,1)="3",RIGHT(D1517,1)="3",ISNUMBER(--D1517)))),I1517,0))</f>
        <v/>
      </c>
      <c r="T1517" s="34">
        <f>IF(A1517="","",R1517-S1517)</f>
        <v/>
      </c>
      <c r="U1517" s="23">
        <f>IF(A1517="","",IF(O1517=0,"Outside audit periods; ","")&amp;IF(F1517="","No VAT category; ","")&amp;IF(ABS(Q1517)&gt;Setup!$B$10,"VAT ≠ 15% × net; ","")&amp;IF(AND(F1517="Standard domestic 15% (Box 7)",NOT(AND(LEN(D1517)=15,LEFT(D1517,1)="3",RIGHT(D1517,1)="3",ISNUMBER(--D1517)))),"Invalid/missing supplier VAT no; ","")&amp;IF(AND(L1517="Yes",K1517&lt;&gt;"Yes"),"VAT claimed without valid tax invoice; ","")&amp;IF(AND(L1517="Yes",ISNUMBER(SEARCH("blocked",G1517))),"Blocked input VAT claimed; ","")&amp;IF(AND(F1517="Import - VAT paid at customs (Box 8)",M1517=""),"Customs declaration no missing; ","")&amp;IF(AND(F1517="Import - Reverse charge (Box 9)",E1517="Saudi Arabia"),"RCM used for a local supplier; ","")&amp;IF(AND(L1517="Yes",NOT(OR(F1517="Standard domestic 15% (Box 7)",F1517="Import - VAT paid at customs (Box 8)",F1517="Import - Reverse charge (Box 9)"))),"VAT claimed on non-taxable category; ",""))</f>
        <v/>
      </c>
    </row>
    <row r="1518">
      <c r="A1518" s="17" t="n"/>
      <c r="B1518" s="14" t="n"/>
      <c r="C1518" s="14" t="n"/>
      <c r="D1518" s="16" t="n"/>
      <c r="E1518" s="14" t="n"/>
      <c r="F1518" s="14" t="n"/>
      <c r="G1518" s="14" t="n"/>
      <c r="H1518" s="19" t="n"/>
      <c r="I1518" s="19" t="n"/>
      <c r="J1518" s="34">
        <f>IF(A1518="","",H1518+I1518)</f>
        <v/>
      </c>
      <c r="K1518" s="14" t="n"/>
      <c r="L1518" s="14" t="n"/>
      <c r="M1518" s="14" t="n"/>
      <c r="N1518" s="14" t="n"/>
      <c r="O1518" s="20">
        <f>IF(A1518="","",SUMPRODUCT((A1518&gt;=Setup!$C$19:$C$30)*(A1518&lt;=Setup!$D$19:$D$30)*Setup!$A$19:$A$30))</f>
        <v/>
      </c>
      <c r="P1518" s="34">
        <f>IF(A1518="","",IF(OR(F1518="Standard domestic 15% (Box 7)",F1518="Import - VAT paid at customs (Box 8)",F1518="Import - Reverse charge (Box 9)"),ROUND(H1518*Setup!$B$9,2),0))</f>
        <v/>
      </c>
      <c r="Q1518" s="34">
        <f>IF(A1518="","",I1518-P1518)</f>
        <v/>
      </c>
      <c r="R1518" s="34">
        <f>IF(A1518="","",IF(L1518="Yes",I1518,0))</f>
        <v/>
      </c>
      <c r="S1518" s="34">
        <f>IF(A1518="","",IF(AND(L1518="Yes",K1518="Yes",NOT(ISNUMBER(SEARCH("blocked",G1518))),OR(F1518="Standard domestic 15% (Box 7)",F1518="Import - VAT paid at customs (Box 8)",F1518="Import - Reverse charge (Box 9)"),OR(F1518&lt;&gt;"Standard domestic 15% (Box 7)",AND(LEN(D1518)=15,LEFT(D1518,1)="3",RIGHT(D1518,1)="3",ISNUMBER(--D1518)))),I1518,0))</f>
        <v/>
      </c>
      <c r="T1518" s="34">
        <f>IF(A1518="","",R1518-S1518)</f>
        <v/>
      </c>
      <c r="U1518" s="23">
        <f>IF(A1518="","",IF(O1518=0,"Outside audit periods; ","")&amp;IF(F1518="","No VAT category; ","")&amp;IF(ABS(Q1518)&gt;Setup!$B$10,"VAT ≠ 15% × net; ","")&amp;IF(AND(F1518="Standard domestic 15% (Box 7)",NOT(AND(LEN(D1518)=15,LEFT(D1518,1)="3",RIGHT(D1518,1)="3",ISNUMBER(--D1518)))),"Invalid/missing supplier VAT no; ","")&amp;IF(AND(L1518="Yes",K1518&lt;&gt;"Yes"),"VAT claimed without valid tax invoice; ","")&amp;IF(AND(L1518="Yes",ISNUMBER(SEARCH("blocked",G1518))),"Blocked input VAT claimed; ","")&amp;IF(AND(F1518="Import - VAT paid at customs (Box 8)",M1518=""),"Customs declaration no missing; ","")&amp;IF(AND(F1518="Import - Reverse charge (Box 9)",E1518="Saudi Arabia"),"RCM used for a local supplier; ","")&amp;IF(AND(L1518="Yes",NOT(OR(F1518="Standard domestic 15% (Box 7)",F1518="Import - VAT paid at customs (Box 8)",F1518="Import - Reverse charge (Box 9)"))),"VAT claimed on non-taxable category; ",""))</f>
        <v/>
      </c>
    </row>
    <row r="1519">
      <c r="A1519" s="17" t="n"/>
      <c r="B1519" s="14" t="n"/>
      <c r="C1519" s="14" t="n"/>
      <c r="D1519" s="16" t="n"/>
      <c r="E1519" s="14" t="n"/>
      <c r="F1519" s="14" t="n"/>
      <c r="G1519" s="14" t="n"/>
      <c r="H1519" s="19" t="n"/>
      <c r="I1519" s="19" t="n"/>
      <c r="J1519" s="34">
        <f>IF(A1519="","",H1519+I1519)</f>
        <v/>
      </c>
      <c r="K1519" s="14" t="n"/>
      <c r="L1519" s="14" t="n"/>
      <c r="M1519" s="14" t="n"/>
      <c r="N1519" s="14" t="n"/>
      <c r="O1519" s="20">
        <f>IF(A1519="","",SUMPRODUCT((A1519&gt;=Setup!$C$19:$C$30)*(A1519&lt;=Setup!$D$19:$D$30)*Setup!$A$19:$A$30))</f>
        <v/>
      </c>
      <c r="P1519" s="34">
        <f>IF(A1519="","",IF(OR(F1519="Standard domestic 15% (Box 7)",F1519="Import - VAT paid at customs (Box 8)",F1519="Import - Reverse charge (Box 9)"),ROUND(H1519*Setup!$B$9,2),0))</f>
        <v/>
      </c>
      <c r="Q1519" s="34">
        <f>IF(A1519="","",I1519-P1519)</f>
        <v/>
      </c>
      <c r="R1519" s="34">
        <f>IF(A1519="","",IF(L1519="Yes",I1519,0))</f>
        <v/>
      </c>
      <c r="S1519" s="34">
        <f>IF(A1519="","",IF(AND(L1519="Yes",K1519="Yes",NOT(ISNUMBER(SEARCH("blocked",G1519))),OR(F1519="Standard domestic 15% (Box 7)",F1519="Import - VAT paid at customs (Box 8)",F1519="Import - Reverse charge (Box 9)"),OR(F1519&lt;&gt;"Standard domestic 15% (Box 7)",AND(LEN(D1519)=15,LEFT(D1519,1)="3",RIGHT(D1519,1)="3",ISNUMBER(--D1519)))),I1519,0))</f>
        <v/>
      </c>
      <c r="T1519" s="34">
        <f>IF(A1519="","",R1519-S1519)</f>
        <v/>
      </c>
      <c r="U1519" s="23">
        <f>IF(A1519="","",IF(O1519=0,"Outside audit periods; ","")&amp;IF(F1519="","No VAT category; ","")&amp;IF(ABS(Q1519)&gt;Setup!$B$10,"VAT ≠ 15% × net; ","")&amp;IF(AND(F1519="Standard domestic 15% (Box 7)",NOT(AND(LEN(D1519)=15,LEFT(D1519,1)="3",RIGHT(D1519,1)="3",ISNUMBER(--D1519)))),"Invalid/missing supplier VAT no; ","")&amp;IF(AND(L1519="Yes",K1519&lt;&gt;"Yes"),"VAT claimed without valid tax invoice; ","")&amp;IF(AND(L1519="Yes",ISNUMBER(SEARCH("blocked",G1519))),"Blocked input VAT claimed; ","")&amp;IF(AND(F1519="Import - VAT paid at customs (Box 8)",M1519=""),"Customs declaration no missing; ","")&amp;IF(AND(F1519="Import - Reverse charge (Box 9)",E1519="Saudi Arabia"),"RCM used for a local supplier; ","")&amp;IF(AND(L1519="Yes",NOT(OR(F1519="Standard domestic 15% (Box 7)",F1519="Import - VAT paid at customs (Box 8)",F1519="Import - Reverse charge (Box 9)"))),"VAT claimed on non-taxable category; ",""))</f>
        <v/>
      </c>
    </row>
    <row r="1520">
      <c r="A1520" s="17" t="n"/>
      <c r="B1520" s="14" t="n"/>
      <c r="C1520" s="14" t="n"/>
      <c r="D1520" s="16" t="n"/>
      <c r="E1520" s="14" t="n"/>
      <c r="F1520" s="14" t="n"/>
      <c r="G1520" s="14" t="n"/>
      <c r="H1520" s="19" t="n"/>
      <c r="I1520" s="19" t="n"/>
      <c r="J1520" s="34">
        <f>IF(A1520="","",H1520+I1520)</f>
        <v/>
      </c>
      <c r="K1520" s="14" t="n"/>
      <c r="L1520" s="14" t="n"/>
      <c r="M1520" s="14" t="n"/>
      <c r="N1520" s="14" t="n"/>
      <c r="O1520" s="20">
        <f>IF(A1520="","",SUMPRODUCT((A1520&gt;=Setup!$C$19:$C$30)*(A1520&lt;=Setup!$D$19:$D$30)*Setup!$A$19:$A$30))</f>
        <v/>
      </c>
      <c r="P1520" s="34">
        <f>IF(A1520="","",IF(OR(F1520="Standard domestic 15% (Box 7)",F1520="Import - VAT paid at customs (Box 8)",F1520="Import - Reverse charge (Box 9)"),ROUND(H1520*Setup!$B$9,2),0))</f>
        <v/>
      </c>
      <c r="Q1520" s="34">
        <f>IF(A1520="","",I1520-P1520)</f>
        <v/>
      </c>
      <c r="R1520" s="34">
        <f>IF(A1520="","",IF(L1520="Yes",I1520,0))</f>
        <v/>
      </c>
      <c r="S1520" s="34">
        <f>IF(A1520="","",IF(AND(L1520="Yes",K1520="Yes",NOT(ISNUMBER(SEARCH("blocked",G1520))),OR(F1520="Standard domestic 15% (Box 7)",F1520="Import - VAT paid at customs (Box 8)",F1520="Import - Reverse charge (Box 9)"),OR(F1520&lt;&gt;"Standard domestic 15% (Box 7)",AND(LEN(D1520)=15,LEFT(D1520,1)="3",RIGHT(D1520,1)="3",ISNUMBER(--D1520)))),I1520,0))</f>
        <v/>
      </c>
      <c r="T1520" s="34">
        <f>IF(A1520="","",R1520-S1520)</f>
        <v/>
      </c>
      <c r="U1520" s="23">
        <f>IF(A1520="","",IF(O1520=0,"Outside audit periods; ","")&amp;IF(F1520="","No VAT category; ","")&amp;IF(ABS(Q1520)&gt;Setup!$B$10,"VAT ≠ 15% × net; ","")&amp;IF(AND(F1520="Standard domestic 15% (Box 7)",NOT(AND(LEN(D1520)=15,LEFT(D1520,1)="3",RIGHT(D1520,1)="3",ISNUMBER(--D1520)))),"Invalid/missing supplier VAT no; ","")&amp;IF(AND(L1520="Yes",K1520&lt;&gt;"Yes"),"VAT claimed without valid tax invoice; ","")&amp;IF(AND(L1520="Yes",ISNUMBER(SEARCH("blocked",G1520))),"Blocked input VAT claimed; ","")&amp;IF(AND(F1520="Import - VAT paid at customs (Box 8)",M1520=""),"Customs declaration no missing; ","")&amp;IF(AND(F1520="Import - Reverse charge (Box 9)",E1520="Saudi Arabia"),"RCM used for a local supplier; ","")&amp;IF(AND(L1520="Yes",NOT(OR(F1520="Standard domestic 15% (Box 7)",F1520="Import - VAT paid at customs (Box 8)",F1520="Import - Reverse charge (Box 9)"))),"VAT claimed on non-taxable category; ",""))</f>
        <v/>
      </c>
    </row>
    <row r="1521">
      <c r="A1521" s="17" t="n"/>
      <c r="B1521" s="14" t="n"/>
      <c r="C1521" s="14" t="n"/>
      <c r="D1521" s="16" t="n"/>
      <c r="E1521" s="14" t="n"/>
      <c r="F1521" s="14" t="n"/>
      <c r="G1521" s="14" t="n"/>
      <c r="H1521" s="19" t="n"/>
      <c r="I1521" s="19" t="n"/>
      <c r="J1521" s="34">
        <f>IF(A1521="","",H1521+I1521)</f>
        <v/>
      </c>
      <c r="K1521" s="14" t="n"/>
      <c r="L1521" s="14" t="n"/>
      <c r="M1521" s="14" t="n"/>
      <c r="N1521" s="14" t="n"/>
      <c r="O1521" s="20">
        <f>IF(A1521="","",SUMPRODUCT((A1521&gt;=Setup!$C$19:$C$30)*(A1521&lt;=Setup!$D$19:$D$30)*Setup!$A$19:$A$30))</f>
        <v/>
      </c>
      <c r="P1521" s="34">
        <f>IF(A1521="","",IF(OR(F1521="Standard domestic 15% (Box 7)",F1521="Import - VAT paid at customs (Box 8)",F1521="Import - Reverse charge (Box 9)"),ROUND(H1521*Setup!$B$9,2),0))</f>
        <v/>
      </c>
      <c r="Q1521" s="34">
        <f>IF(A1521="","",I1521-P1521)</f>
        <v/>
      </c>
      <c r="R1521" s="34">
        <f>IF(A1521="","",IF(L1521="Yes",I1521,0))</f>
        <v/>
      </c>
      <c r="S1521" s="34">
        <f>IF(A1521="","",IF(AND(L1521="Yes",K1521="Yes",NOT(ISNUMBER(SEARCH("blocked",G1521))),OR(F1521="Standard domestic 15% (Box 7)",F1521="Import - VAT paid at customs (Box 8)",F1521="Import - Reverse charge (Box 9)"),OR(F1521&lt;&gt;"Standard domestic 15% (Box 7)",AND(LEN(D1521)=15,LEFT(D1521,1)="3",RIGHT(D1521,1)="3",ISNUMBER(--D1521)))),I1521,0))</f>
        <v/>
      </c>
      <c r="T1521" s="34">
        <f>IF(A1521="","",R1521-S1521)</f>
        <v/>
      </c>
      <c r="U1521" s="23">
        <f>IF(A1521="","",IF(O1521=0,"Outside audit periods; ","")&amp;IF(F1521="","No VAT category; ","")&amp;IF(ABS(Q1521)&gt;Setup!$B$10,"VAT ≠ 15% × net; ","")&amp;IF(AND(F1521="Standard domestic 15% (Box 7)",NOT(AND(LEN(D1521)=15,LEFT(D1521,1)="3",RIGHT(D1521,1)="3",ISNUMBER(--D1521)))),"Invalid/missing supplier VAT no; ","")&amp;IF(AND(L1521="Yes",K1521&lt;&gt;"Yes"),"VAT claimed without valid tax invoice; ","")&amp;IF(AND(L1521="Yes",ISNUMBER(SEARCH("blocked",G1521))),"Blocked input VAT claimed; ","")&amp;IF(AND(F1521="Import - VAT paid at customs (Box 8)",M1521=""),"Customs declaration no missing; ","")&amp;IF(AND(F1521="Import - Reverse charge (Box 9)",E1521="Saudi Arabia"),"RCM used for a local supplier; ","")&amp;IF(AND(L1521="Yes",NOT(OR(F1521="Standard domestic 15% (Box 7)",F1521="Import - VAT paid at customs (Box 8)",F1521="Import - Reverse charge (Box 9)"))),"VAT claimed on non-taxable category; ",""))</f>
        <v/>
      </c>
    </row>
    <row r="1522">
      <c r="A1522" s="17" t="n"/>
      <c r="B1522" s="14" t="n"/>
      <c r="C1522" s="14" t="n"/>
      <c r="D1522" s="16" t="n"/>
      <c r="E1522" s="14" t="n"/>
      <c r="F1522" s="14" t="n"/>
      <c r="G1522" s="14" t="n"/>
      <c r="H1522" s="19" t="n"/>
      <c r="I1522" s="19" t="n"/>
      <c r="J1522" s="34">
        <f>IF(A1522="","",H1522+I1522)</f>
        <v/>
      </c>
      <c r="K1522" s="14" t="n"/>
      <c r="L1522" s="14" t="n"/>
      <c r="M1522" s="14" t="n"/>
      <c r="N1522" s="14" t="n"/>
      <c r="O1522" s="20">
        <f>IF(A1522="","",SUMPRODUCT((A1522&gt;=Setup!$C$19:$C$30)*(A1522&lt;=Setup!$D$19:$D$30)*Setup!$A$19:$A$30))</f>
        <v/>
      </c>
      <c r="P1522" s="34">
        <f>IF(A1522="","",IF(OR(F1522="Standard domestic 15% (Box 7)",F1522="Import - VAT paid at customs (Box 8)",F1522="Import - Reverse charge (Box 9)"),ROUND(H1522*Setup!$B$9,2),0))</f>
        <v/>
      </c>
      <c r="Q1522" s="34">
        <f>IF(A1522="","",I1522-P1522)</f>
        <v/>
      </c>
      <c r="R1522" s="34">
        <f>IF(A1522="","",IF(L1522="Yes",I1522,0))</f>
        <v/>
      </c>
      <c r="S1522" s="34">
        <f>IF(A1522="","",IF(AND(L1522="Yes",K1522="Yes",NOT(ISNUMBER(SEARCH("blocked",G1522))),OR(F1522="Standard domestic 15% (Box 7)",F1522="Import - VAT paid at customs (Box 8)",F1522="Import - Reverse charge (Box 9)"),OR(F1522&lt;&gt;"Standard domestic 15% (Box 7)",AND(LEN(D1522)=15,LEFT(D1522,1)="3",RIGHT(D1522,1)="3",ISNUMBER(--D1522)))),I1522,0))</f>
        <v/>
      </c>
      <c r="T1522" s="34">
        <f>IF(A1522="","",R1522-S1522)</f>
        <v/>
      </c>
      <c r="U1522" s="23">
        <f>IF(A1522="","",IF(O1522=0,"Outside audit periods; ","")&amp;IF(F1522="","No VAT category; ","")&amp;IF(ABS(Q1522)&gt;Setup!$B$10,"VAT ≠ 15% × net; ","")&amp;IF(AND(F1522="Standard domestic 15% (Box 7)",NOT(AND(LEN(D1522)=15,LEFT(D1522,1)="3",RIGHT(D1522,1)="3",ISNUMBER(--D1522)))),"Invalid/missing supplier VAT no; ","")&amp;IF(AND(L1522="Yes",K1522&lt;&gt;"Yes"),"VAT claimed without valid tax invoice; ","")&amp;IF(AND(L1522="Yes",ISNUMBER(SEARCH("blocked",G1522))),"Blocked input VAT claimed; ","")&amp;IF(AND(F1522="Import - VAT paid at customs (Box 8)",M1522=""),"Customs declaration no missing; ","")&amp;IF(AND(F1522="Import - Reverse charge (Box 9)",E1522="Saudi Arabia"),"RCM used for a local supplier; ","")&amp;IF(AND(L1522="Yes",NOT(OR(F1522="Standard domestic 15% (Box 7)",F1522="Import - VAT paid at customs (Box 8)",F1522="Import - Reverse charge (Box 9)"))),"VAT claimed on non-taxable category; ",""))</f>
        <v/>
      </c>
    </row>
    <row r="1523">
      <c r="A1523" s="17" t="n"/>
      <c r="B1523" s="14" t="n"/>
      <c r="C1523" s="14" t="n"/>
      <c r="D1523" s="16" t="n"/>
      <c r="E1523" s="14" t="n"/>
      <c r="F1523" s="14" t="n"/>
      <c r="G1523" s="14" t="n"/>
      <c r="H1523" s="19" t="n"/>
      <c r="I1523" s="19" t="n"/>
      <c r="J1523" s="34">
        <f>IF(A1523="","",H1523+I1523)</f>
        <v/>
      </c>
      <c r="K1523" s="14" t="n"/>
      <c r="L1523" s="14" t="n"/>
      <c r="M1523" s="14" t="n"/>
      <c r="N1523" s="14" t="n"/>
      <c r="O1523" s="20">
        <f>IF(A1523="","",SUMPRODUCT((A1523&gt;=Setup!$C$19:$C$30)*(A1523&lt;=Setup!$D$19:$D$30)*Setup!$A$19:$A$30))</f>
        <v/>
      </c>
      <c r="P1523" s="34">
        <f>IF(A1523="","",IF(OR(F1523="Standard domestic 15% (Box 7)",F1523="Import - VAT paid at customs (Box 8)",F1523="Import - Reverse charge (Box 9)"),ROUND(H1523*Setup!$B$9,2),0))</f>
        <v/>
      </c>
      <c r="Q1523" s="34">
        <f>IF(A1523="","",I1523-P1523)</f>
        <v/>
      </c>
      <c r="R1523" s="34">
        <f>IF(A1523="","",IF(L1523="Yes",I1523,0))</f>
        <v/>
      </c>
      <c r="S1523" s="34">
        <f>IF(A1523="","",IF(AND(L1523="Yes",K1523="Yes",NOT(ISNUMBER(SEARCH("blocked",G1523))),OR(F1523="Standard domestic 15% (Box 7)",F1523="Import - VAT paid at customs (Box 8)",F1523="Import - Reverse charge (Box 9)"),OR(F1523&lt;&gt;"Standard domestic 15% (Box 7)",AND(LEN(D1523)=15,LEFT(D1523,1)="3",RIGHT(D1523,1)="3",ISNUMBER(--D1523)))),I1523,0))</f>
        <v/>
      </c>
      <c r="T1523" s="34">
        <f>IF(A1523="","",R1523-S1523)</f>
        <v/>
      </c>
      <c r="U1523" s="23">
        <f>IF(A1523="","",IF(O1523=0,"Outside audit periods; ","")&amp;IF(F1523="","No VAT category; ","")&amp;IF(ABS(Q1523)&gt;Setup!$B$10,"VAT ≠ 15% × net; ","")&amp;IF(AND(F1523="Standard domestic 15% (Box 7)",NOT(AND(LEN(D1523)=15,LEFT(D1523,1)="3",RIGHT(D1523,1)="3",ISNUMBER(--D1523)))),"Invalid/missing supplier VAT no; ","")&amp;IF(AND(L1523="Yes",K1523&lt;&gt;"Yes"),"VAT claimed without valid tax invoice; ","")&amp;IF(AND(L1523="Yes",ISNUMBER(SEARCH("blocked",G1523))),"Blocked input VAT claimed; ","")&amp;IF(AND(F1523="Import - VAT paid at customs (Box 8)",M1523=""),"Customs declaration no missing; ","")&amp;IF(AND(F1523="Import - Reverse charge (Box 9)",E1523="Saudi Arabia"),"RCM used for a local supplier; ","")&amp;IF(AND(L1523="Yes",NOT(OR(F1523="Standard domestic 15% (Box 7)",F1523="Import - VAT paid at customs (Box 8)",F1523="Import - Reverse charge (Box 9)"))),"VAT claimed on non-taxable category; ",""))</f>
        <v/>
      </c>
    </row>
    <row r="1524">
      <c r="A1524" s="17" t="n"/>
      <c r="B1524" s="14" t="n"/>
      <c r="C1524" s="14" t="n"/>
      <c r="D1524" s="16" t="n"/>
      <c r="E1524" s="14" t="n"/>
      <c r="F1524" s="14" t="n"/>
      <c r="G1524" s="14" t="n"/>
      <c r="H1524" s="19" t="n"/>
      <c r="I1524" s="19" t="n"/>
      <c r="J1524" s="34">
        <f>IF(A1524="","",H1524+I1524)</f>
        <v/>
      </c>
      <c r="K1524" s="14" t="n"/>
      <c r="L1524" s="14" t="n"/>
      <c r="M1524" s="14" t="n"/>
      <c r="N1524" s="14" t="n"/>
      <c r="O1524" s="20">
        <f>IF(A1524="","",SUMPRODUCT((A1524&gt;=Setup!$C$19:$C$30)*(A1524&lt;=Setup!$D$19:$D$30)*Setup!$A$19:$A$30))</f>
        <v/>
      </c>
      <c r="P1524" s="34">
        <f>IF(A1524="","",IF(OR(F1524="Standard domestic 15% (Box 7)",F1524="Import - VAT paid at customs (Box 8)",F1524="Import - Reverse charge (Box 9)"),ROUND(H1524*Setup!$B$9,2),0))</f>
        <v/>
      </c>
      <c r="Q1524" s="34">
        <f>IF(A1524="","",I1524-P1524)</f>
        <v/>
      </c>
      <c r="R1524" s="34">
        <f>IF(A1524="","",IF(L1524="Yes",I1524,0))</f>
        <v/>
      </c>
      <c r="S1524" s="34">
        <f>IF(A1524="","",IF(AND(L1524="Yes",K1524="Yes",NOT(ISNUMBER(SEARCH("blocked",G1524))),OR(F1524="Standard domestic 15% (Box 7)",F1524="Import - VAT paid at customs (Box 8)",F1524="Import - Reverse charge (Box 9)"),OR(F1524&lt;&gt;"Standard domestic 15% (Box 7)",AND(LEN(D1524)=15,LEFT(D1524,1)="3",RIGHT(D1524,1)="3",ISNUMBER(--D1524)))),I1524,0))</f>
        <v/>
      </c>
      <c r="T1524" s="34">
        <f>IF(A1524="","",R1524-S1524)</f>
        <v/>
      </c>
      <c r="U1524" s="23">
        <f>IF(A1524="","",IF(O1524=0,"Outside audit periods; ","")&amp;IF(F1524="","No VAT category; ","")&amp;IF(ABS(Q1524)&gt;Setup!$B$10,"VAT ≠ 15% × net; ","")&amp;IF(AND(F1524="Standard domestic 15% (Box 7)",NOT(AND(LEN(D1524)=15,LEFT(D1524,1)="3",RIGHT(D1524,1)="3",ISNUMBER(--D1524)))),"Invalid/missing supplier VAT no; ","")&amp;IF(AND(L1524="Yes",K1524&lt;&gt;"Yes"),"VAT claimed without valid tax invoice; ","")&amp;IF(AND(L1524="Yes",ISNUMBER(SEARCH("blocked",G1524))),"Blocked input VAT claimed; ","")&amp;IF(AND(F1524="Import - VAT paid at customs (Box 8)",M1524=""),"Customs declaration no missing; ","")&amp;IF(AND(F1524="Import - Reverse charge (Box 9)",E1524="Saudi Arabia"),"RCM used for a local supplier; ","")&amp;IF(AND(L1524="Yes",NOT(OR(F1524="Standard domestic 15% (Box 7)",F1524="Import - VAT paid at customs (Box 8)",F1524="Import - Reverse charge (Box 9)"))),"VAT claimed on non-taxable category; ",""))</f>
        <v/>
      </c>
    </row>
    <row r="1525">
      <c r="A1525" s="17" t="n"/>
      <c r="B1525" s="14" t="n"/>
      <c r="C1525" s="14" t="n"/>
      <c r="D1525" s="16" t="n"/>
      <c r="E1525" s="14" t="n"/>
      <c r="F1525" s="14" t="n"/>
      <c r="G1525" s="14" t="n"/>
      <c r="H1525" s="19" t="n"/>
      <c r="I1525" s="19" t="n"/>
      <c r="J1525" s="34">
        <f>IF(A1525="","",H1525+I1525)</f>
        <v/>
      </c>
      <c r="K1525" s="14" t="n"/>
      <c r="L1525" s="14" t="n"/>
      <c r="M1525" s="14" t="n"/>
      <c r="N1525" s="14" t="n"/>
      <c r="O1525" s="20">
        <f>IF(A1525="","",SUMPRODUCT((A1525&gt;=Setup!$C$19:$C$30)*(A1525&lt;=Setup!$D$19:$D$30)*Setup!$A$19:$A$30))</f>
        <v/>
      </c>
      <c r="P1525" s="34">
        <f>IF(A1525="","",IF(OR(F1525="Standard domestic 15% (Box 7)",F1525="Import - VAT paid at customs (Box 8)",F1525="Import - Reverse charge (Box 9)"),ROUND(H1525*Setup!$B$9,2),0))</f>
        <v/>
      </c>
      <c r="Q1525" s="34">
        <f>IF(A1525="","",I1525-P1525)</f>
        <v/>
      </c>
      <c r="R1525" s="34">
        <f>IF(A1525="","",IF(L1525="Yes",I1525,0))</f>
        <v/>
      </c>
      <c r="S1525" s="34">
        <f>IF(A1525="","",IF(AND(L1525="Yes",K1525="Yes",NOT(ISNUMBER(SEARCH("blocked",G1525))),OR(F1525="Standard domestic 15% (Box 7)",F1525="Import - VAT paid at customs (Box 8)",F1525="Import - Reverse charge (Box 9)"),OR(F1525&lt;&gt;"Standard domestic 15% (Box 7)",AND(LEN(D1525)=15,LEFT(D1525,1)="3",RIGHT(D1525,1)="3",ISNUMBER(--D1525)))),I1525,0))</f>
        <v/>
      </c>
      <c r="T1525" s="34">
        <f>IF(A1525="","",R1525-S1525)</f>
        <v/>
      </c>
      <c r="U1525" s="23">
        <f>IF(A1525="","",IF(O1525=0,"Outside audit periods; ","")&amp;IF(F1525="","No VAT category; ","")&amp;IF(ABS(Q1525)&gt;Setup!$B$10,"VAT ≠ 15% × net; ","")&amp;IF(AND(F1525="Standard domestic 15% (Box 7)",NOT(AND(LEN(D1525)=15,LEFT(D1525,1)="3",RIGHT(D1525,1)="3",ISNUMBER(--D1525)))),"Invalid/missing supplier VAT no; ","")&amp;IF(AND(L1525="Yes",K1525&lt;&gt;"Yes"),"VAT claimed without valid tax invoice; ","")&amp;IF(AND(L1525="Yes",ISNUMBER(SEARCH("blocked",G1525))),"Blocked input VAT claimed; ","")&amp;IF(AND(F1525="Import - VAT paid at customs (Box 8)",M1525=""),"Customs declaration no missing; ","")&amp;IF(AND(F1525="Import - Reverse charge (Box 9)",E1525="Saudi Arabia"),"RCM used for a local supplier; ","")&amp;IF(AND(L1525="Yes",NOT(OR(F1525="Standard domestic 15% (Box 7)",F1525="Import - VAT paid at customs (Box 8)",F1525="Import - Reverse charge (Box 9)"))),"VAT claimed on non-taxable category; ",""))</f>
        <v/>
      </c>
    </row>
    <row r="1526">
      <c r="A1526" s="17" t="n"/>
      <c r="B1526" s="14" t="n"/>
      <c r="C1526" s="14" t="n"/>
      <c r="D1526" s="16" t="n"/>
      <c r="E1526" s="14" t="n"/>
      <c r="F1526" s="14" t="n"/>
      <c r="G1526" s="14" t="n"/>
      <c r="H1526" s="19" t="n"/>
      <c r="I1526" s="19" t="n"/>
      <c r="J1526" s="34">
        <f>IF(A1526="","",H1526+I1526)</f>
        <v/>
      </c>
      <c r="K1526" s="14" t="n"/>
      <c r="L1526" s="14" t="n"/>
      <c r="M1526" s="14" t="n"/>
      <c r="N1526" s="14" t="n"/>
      <c r="O1526" s="20">
        <f>IF(A1526="","",SUMPRODUCT((A1526&gt;=Setup!$C$19:$C$30)*(A1526&lt;=Setup!$D$19:$D$30)*Setup!$A$19:$A$30))</f>
        <v/>
      </c>
      <c r="P1526" s="34">
        <f>IF(A1526="","",IF(OR(F1526="Standard domestic 15% (Box 7)",F1526="Import - VAT paid at customs (Box 8)",F1526="Import - Reverse charge (Box 9)"),ROUND(H1526*Setup!$B$9,2),0))</f>
        <v/>
      </c>
      <c r="Q1526" s="34">
        <f>IF(A1526="","",I1526-P1526)</f>
        <v/>
      </c>
      <c r="R1526" s="34">
        <f>IF(A1526="","",IF(L1526="Yes",I1526,0))</f>
        <v/>
      </c>
      <c r="S1526" s="34">
        <f>IF(A1526="","",IF(AND(L1526="Yes",K1526="Yes",NOT(ISNUMBER(SEARCH("blocked",G1526))),OR(F1526="Standard domestic 15% (Box 7)",F1526="Import - VAT paid at customs (Box 8)",F1526="Import - Reverse charge (Box 9)"),OR(F1526&lt;&gt;"Standard domestic 15% (Box 7)",AND(LEN(D1526)=15,LEFT(D1526,1)="3",RIGHT(D1526,1)="3",ISNUMBER(--D1526)))),I1526,0))</f>
        <v/>
      </c>
      <c r="T1526" s="34">
        <f>IF(A1526="","",R1526-S1526)</f>
        <v/>
      </c>
      <c r="U1526" s="23">
        <f>IF(A1526="","",IF(O1526=0,"Outside audit periods; ","")&amp;IF(F1526="","No VAT category; ","")&amp;IF(ABS(Q1526)&gt;Setup!$B$10,"VAT ≠ 15% × net; ","")&amp;IF(AND(F1526="Standard domestic 15% (Box 7)",NOT(AND(LEN(D1526)=15,LEFT(D1526,1)="3",RIGHT(D1526,1)="3",ISNUMBER(--D1526)))),"Invalid/missing supplier VAT no; ","")&amp;IF(AND(L1526="Yes",K1526&lt;&gt;"Yes"),"VAT claimed without valid tax invoice; ","")&amp;IF(AND(L1526="Yes",ISNUMBER(SEARCH("blocked",G1526))),"Blocked input VAT claimed; ","")&amp;IF(AND(F1526="Import - VAT paid at customs (Box 8)",M1526=""),"Customs declaration no missing; ","")&amp;IF(AND(F1526="Import - Reverse charge (Box 9)",E1526="Saudi Arabia"),"RCM used for a local supplier; ","")&amp;IF(AND(L1526="Yes",NOT(OR(F1526="Standard domestic 15% (Box 7)",F1526="Import - VAT paid at customs (Box 8)",F1526="Import - Reverse charge (Box 9)"))),"VAT claimed on non-taxable category; ",""))</f>
        <v/>
      </c>
    </row>
    <row r="1527">
      <c r="A1527" s="17" t="n"/>
      <c r="B1527" s="14" t="n"/>
      <c r="C1527" s="14" t="n"/>
      <c r="D1527" s="16" t="n"/>
      <c r="E1527" s="14" t="n"/>
      <c r="F1527" s="14" t="n"/>
      <c r="G1527" s="14" t="n"/>
      <c r="H1527" s="19" t="n"/>
      <c r="I1527" s="19" t="n"/>
      <c r="J1527" s="34">
        <f>IF(A1527="","",H1527+I1527)</f>
        <v/>
      </c>
      <c r="K1527" s="14" t="n"/>
      <c r="L1527" s="14" t="n"/>
      <c r="M1527" s="14" t="n"/>
      <c r="N1527" s="14" t="n"/>
      <c r="O1527" s="20">
        <f>IF(A1527="","",SUMPRODUCT((A1527&gt;=Setup!$C$19:$C$30)*(A1527&lt;=Setup!$D$19:$D$30)*Setup!$A$19:$A$30))</f>
        <v/>
      </c>
      <c r="P1527" s="34">
        <f>IF(A1527="","",IF(OR(F1527="Standard domestic 15% (Box 7)",F1527="Import - VAT paid at customs (Box 8)",F1527="Import - Reverse charge (Box 9)"),ROUND(H1527*Setup!$B$9,2),0))</f>
        <v/>
      </c>
      <c r="Q1527" s="34">
        <f>IF(A1527="","",I1527-P1527)</f>
        <v/>
      </c>
      <c r="R1527" s="34">
        <f>IF(A1527="","",IF(L1527="Yes",I1527,0))</f>
        <v/>
      </c>
      <c r="S1527" s="34">
        <f>IF(A1527="","",IF(AND(L1527="Yes",K1527="Yes",NOT(ISNUMBER(SEARCH("blocked",G1527))),OR(F1527="Standard domestic 15% (Box 7)",F1527="Import - VAT paid at customs (Box 8)",F1527="Import - Reverse charge (Box 9)"),OR(F1527&lt;&gt;"Standard domestic 15% (Box 7)",AND(LEN(D1527)=15,LEFT(D1527,1)="3",RIGHT(D1527,1)="3",ISNUMBER(--D1527)))),I1527,0))</f>
        <v/>
      </c>
      <c r="T1527" s="34">
        <f>IF(A1527="","",R1527-S1527)</f>
        <v/>
      </c>
      <c r="U1527" s="23">
        <f>IF(A1527="","",IF(O1527=0,"Outside audit periods; ","")&amp;IF(F1527="","No VAT category; ","")&amp;IF(ABS(Q1527)&gt;Setup!$B$10,"VAT ≠ 15% × net; ","")&amp;IF(AND(F1527="Standard domestic 15% (Box 7)",NOT(AND(LEN(D1527)=15,LEFT(D1527,1)="3",RIGHT(D1527,1)="3",ISNUMBER(--D1527)))),"Invalid/missing supplier VAT no; ","")&amp;IF(AND(L1527="Yes",K1527&lt;&gt;"Yes"),"VAT claimed without valid tax invoice; ","")&amp;IF(AND(L1527="Yes",ISNUMBER(SEARCH("blocked",G1527))),"Blocked input VAT claimed; ","")&amp;IF(AND(F1527="Import - VAT paid at customs (Box 8)",M1527=""),"Customs declaration no missing; ","")&amp;IF(AND(F1527="Import - Reverse charge (Box 9)",E1527="Saudi Arabia"),"RCM used for a local supplier; ","")&amp;IF(AND(L1527="Yes",NOT(OR(F1527="Standard domestic 15% (Box 7)",F1527="Import - VAT paid at customs (Box 8)",F1527="Import - Reverse charge (Box 9)"))),"VAT claimed on non-taxable category; ",""))</f>
        <v/>
      </c>
    </row>
    <row r="1528">
      <c r="A1528" s="17" t="n"/>
      <c r="B1528" s="14" t="n"/>
      <c r="C1528" s="14" t="n"/>
      <c r="D1528" s="16" t="n"/>
      <c r="E1528" s="14" t="n"/>
      <c r="F1528" s="14" t="n"/>
      <c r="G1528" s="14" t="n"/>
      <c r="H1528" s="19" t="n"/>
      <c r="I1528" s="19" t="n"/>
      <c r="J1528" s="34">
        <f>IF(A1528="","",H1528+I1528)</f>
        <v/>
      </c>
      <c r="K1528" s="14" t="n"/>
      <c r="L1528" s="14" t="n"/>
      <c r="M1528" s="14" t="n"/>
      <c r="N1528" s="14" t="n"/>
      <c r="O1528" s="20">
        <f>IF(A1528="","",SUMPRODUCT((A1528&gt;=Setup!$C$19:$C$30)*(A1528&lt;=Setup!$D$19:$D$30)*Setup!$A$19:$A$30))</f>
        <v/>
      </c>
      <c r="P1528" s="34">
        <f>IF(A1528="","",IF(OR(F1528="Standard domestic 15% (Box 7)",F1528="Import - VAT paid at customs (Box 8)",F1528="Import - Reverse charge (Box 9)"),ROUND(H1528*Setup!$B$9,2),0))</f>
        <v/>
      </c>
      <c r="Q1528" s="34">
        <f>IF(A1528="","",I1528-P1528)</f>
        <v/>
      </c>
      <c r="R1528" s="34">
        <f>IF(A1528="","",IF(L1528="Yes",I1528,0))</f>
        <v/>
      </c>
      <c r="S1528" s="34">
        <f>IF(A1528="","",IF(AND(L1528="Yes",K1528="Yes",NOT(ISNUMBER(SEARCH("blocked",G1528))),OR(F1528="Standard domestic 15% (Box 7)",F1528="Import - VAT paid at customs (Box 8)",F1528="Import - Reverse charge (Box 9)"),OR(F1528&lt;&gt;"Standard domestic 15% (Box 7)",AND(LEN(D1528)=15,LEFT(D1528,1)="3",RIGHT(D1528,1)="3",ISNUMBER(--D1528)))),I1528,0))</f>
        <v/>
      </c>
      <c r="T1528" s="34">
        <f>IF(A1528="","",R1528-S1528)</f>
        <v/>
      </c>
      <c r="U1528" s="23">
        <f>IF(A1528="","",IF(O1528=0,"Outside audit periods; ","")&amp;IF(F1528="","No VAT category; ","")&amp;IF(ABS(Q1528)&gt;Setup!$B$10,"VAT ≠ 15% × net; ","")&amp;IF(AND(F1528="Standard domestic 15% (Box 7)",NOT(AND(LEN(D1528)=15,LEFT(D1528,1)="3",RIGHT(D1528,1)="3",ISNUMBER(--D1528)))),"Invalid/missing supplier VAT no; ","")&amp;IF(AND(L1528="Yes",K1528&lt;&gt;"Yes"),"VAT claimed without valid tax invoice; ","")&amp;IF(AND(L1528="Yes",ISNUMBER(SEARCH("blocked",G1528))),"Blocked input VAT claimed; ","")&amp;IF(AND(F1528="Import - VAT paid at customs (Box 8)",M1528=""),"Customs declaration no missing; ","")&amp;IF(AND(F1528="Import - Reverse charge (Box 9)",E1528="Saudi Arabia"),"RCM used for a local supplier; ","")&amp;IF(AND(L1528="Yes",NOT(OR(F1528="Standard domestic 15% (Box 7)",F1528="Import - VAT paid at customs (Box 8)",F1528="Import - Reverse charge (Box 9)"))),"VAT claimed on non-taxable category; ",""))</f>
        <v/>
      </c>
    </row>
    <row r="1529">
      <c r="A1529" s="17" t="n"/>
      <c r="B1529" s="14" t="n"/>
      <c r="C1529" s="14" t="n"/>
      <c r="D1529" s="16" t="n"/>
      <c r="E1529" s="14" t="n"/>
      <c r="F1529" s="14" t="n"/>
      <c r="G1529" s="14" t="n"/>
      <c r="H1529" s="19" t="n"/>
      <c r="I1529" s="19" t="n"/>
      <c r="J1529" s="34">
        <f>IF(A1529="","",H1529+I1529)</f>
        <v/>
      </c>
      <c r="K1529" s="14" t="n"/>
      <c r="L1529" s="14" t="n"/>
      <c r="M1529" s="14" t="n"/>
      <c r="N1529" s="14" t="n"/>
      <c r="O1529" s="20">
        <f>IF(A1529="","",SUMPRODUCT((A1529&gt;=Setup!$C$19:$C$30)*(A1529&lt;=Setup!$D$19:$D$30)*Setup!$A$19:$A$30))</f>
        <v/>
      </c>
      <c r="P1529" s="34">
        <f>IF(A1529="","",IF(OR(F1529="Standard domestic 15% (Box 7)",F1529="Import - VAT paid at customs (Box 8)",F1529="Import - Reverse charge (Box 9)"),ROUND(H1529*Setup!$B$9,2),0))</f>
        <v/>
      </c>
      <c r="Q1529" s="34">
        <f>IF(A1529="","",I1529-P1529)</f>
        <v/>
      </c>
      <c r="R1529" s="34">
        <f>IF(A1529="","",IF(L1529="Yes",I1529,0))</f>
        <v/>
      </c>
      <c r="S1529" s="34">
        <f>IF(A1529="","",IF(AND(L1529="Yes",K1529="Yes",NOT(ISNUMBER(SEARCH("blocked",G1529))),OR(F1529="Standard domestic 15% (Box 7)",F1529="Import - VAT paid at customs (Box 8)",F1529="Import - Reverse charge (Box 9)"),OR(F1529&lt;&gt;"Standard domestic 15% (Box 7)",AND(LEN(D1529)=15,LEFT(D1529,1)="3",RIGHT(D1529,1)="3",ISNUMBER(--D1529)))),I1529,0))</f>
        <v/>
      </c>
      <c r="T1529" s="34">
        <f>IF(A1529="","",R1529-S1529)</f>
        <v/>
      </c>
      <c r="U1529" s="23">
        <f>IF(A1529="","",IF(O1529=0,"Outside audit periods; ","")&amp;IF(F1529="","No VAT category; ","")&amp;IF(ABS(Q1529)&gt;Setup!$B$10,"VAT ≠ 15% × net; ","")&amp;IF(AND(F1529="Standard domestic 15% (Box 7)",NOT(AND(LEN(D1529)=15,LEFT(D1529,1)="3",RIGHT(D1529,1)="3",ISNUMBER(--D1529)))),"Invalid/missing supplier VAT no; ","")&amp;IF(AND(L1529="Yes",K1529&lt;&gt;"Yes"),"VAT claimed without valid tax invoice; ","")&amp;IF(AND(L1529="Yes",ISNUMBER(SEARCH("blocked",G1529))),"Blocked input VAT claimed; ","")&amp;IF(AND(F1529="Import - VAT paid at customs (Box 8)",M1529=""),"Customs declaration no missing; ","")&amp;IF(AND(F1529="Import - Reverse charge (Box 9)",E1529="Saudi Arabia"),"RCM used for a local supplier; ","")&amp;IF(AND(L1529="Yes",NOT(OR(F1529="Standard domestic 15% (Box 7)",F1529="Import - VAT paid at customs (Box 8)",F1529="Import - Reverse charge (Box 9)"))),"VAT claimed on non-taxable category; ",""))</f>
        <v/>
      </c>
    </row>
    <row r="1530">
      <c r="A1530" s="17" t="n"/>
      <c r="B1530" s="14" t="n"/>
      <c r="C1530" s="14" t="n"/>
      <c r="D1530" s="16" t="n"/>
      <c r="E1530" s="14" t="n"/>
      <c r="F1530" s="14" t="n"/>
      <c r="G1530" s="14" t="n"/>
      <c r="H1530" s="19" t="n"/>
      <c r="I1530" s="19" t="n"/>
      <c r="J1530" s="34">
        <f>IF(A1530="","",H1530+I1530)</f>
        <v/>
      </c>
      <c r="K1530" s="14" t="n"/>
      <c r="L1530" s="14" t="n"/>
      <c r="M1530" s="14" t="n"/>
      <c r="N1530" s="14" t="n"/>
      <c r="O1530" s="20">
        <f>IF(A1530="","",SUMPRODUCT((A1530&gt;=Setup!$C$19:$C$30)*(A1530&lt;=Setup!$D$19:$D$30)*Setup!$A$19:$A$30))</f>
        <v/>
      </c>
      <c r="P1530" s="34">
        <f>IF(A1530="","",IF(OR(F1530="Standard domestic 15% (Box 7)",F1530="Import - VAT paid at customs (Box 8)",F1530="Import - Reverse charge (Box 9)"),ROUND(H1530*Setup!$B$9,2),0))</f>
        <v/>
      </c>
      <c r="Q1530" s="34">
        <f>IF(A1530="","",I1530-P1530)</f>
        <v/>
      </c>
      <c r="R1530" s="34">
        <f>IF(A1530="","",IF(L1530="Yes",I1530,0))</f>
        <v/>
      </c>
      <c r="S1530" s="34">
        <f>IF(A1530="","",IF(AND(L1530="Yes",K1530="Yes",NOT(ISNUMBER(SEARCH("blocked",G1530))),OR(F1530="Standard domestic 15% (Box 7)",F1530="Import - VAT paid at customs (Box 8)",F1530="Import - Reverse charge (Box 9)"),OR(F1530&lt;&gt;"Standard domestic 15% (Box 7)",AND(LEN(D1530)=15,LEFT(D1530,1)="3",RIGHT(D1530,1)="3",ISNUMBER(--D1530)))),I1530,0))</f>
        <v/>
      </c>
      <c r="T1530" s="34">
        <f>IF(A1530="","",R1530-S1530)</f>
        <v/>
      </c>
      <c r="U1530" s="23">
        <f>IF(A1530="","",IF(O1530=0,"Outside audit periods; ","")&amp;IF(F1530="","No VAT category; ","")&amp;IF(ABS(Q1530)&gt;Setup!$B$10,"VAT ≠ 15% × net; ","")&amp;IF(AND(F1530="Standard domestic 15% (Box 7)",NOT(AND(LEN(D1530)=15,LEFT(D1530,1)="3",RIGHT(D1530,1)="3",ISNUMBER(--D1530)))),"Invalid/missing supplier VAT no; ","")&amp;IF(AND(L1530="Yes",K1530&lt;&gt;"Yes"),"VAT claimed without valid tax invoice; ","")&amp;IF(AND(L1530="Yes",ISNUMBER(SEARCH("blocked",G1530))),"Blocked input VAT claimed; ","")&amp;IF(AND(F1530="Import - VAT paid at customs (Box 8)",M1530=""),"Customs declaration no missing; ","")&amp;IF(AND(F1530="Import - Reverse charge (Box 9)",E1530="Saudi Arabia"),"RCM used for a local supplier; ","")&amp;IF(AND(L1530="Yes",NOT(OR(F1530="Standard domestic 15% (Box 7)",F1530="Import - VAT paid at customs (Box 8)",F1530="Import - Reverse charge (Box 9)"))),"VAT claimed on non-taxable category; ",""))</f>
        <v/>
      </c>
    </row>
    <row r="1531">
      <c r="A1531" s="17" t="n"/>
      <c r="B1531" s="14" t="n"/>
      <c r="C1531" s="14" t="n"/>
      <c r="D1531" s="16" t="n"/>
      <c r="E1531" s="14" t="n"/>
      <c r="F1531" s="14" t="n"/>
      <c r="G1531" s="14" t="n"/>
      <c r="H1531" s="19" t="n"/>
      <c r="I1531" s="19" t="n"/>
      <c r="J1531" s="34">
        <f>IF(A1531="","",H1531+I1531)</f>
        <v/>
      </c>
      <c r="K1531" s="14" t="n"/>
      <c r="L1531" s="14" t="n"/>
      <c r="M1531" s="14" t="n"/>
      <c r="N1531" s="14" t="n"/>
      <c r="O1531" s="20">
        <f>IF(A1531="","",SUMPRODUCT((A1531&gt;=Setup!$C$19:$C$30)*(A1531&lt;=Setup!$D$19:$D$30)*Setup!$A$19:$A$30))</f>
        <v/>
      </c>
      <c r="P1531" s="34">
        <f>IF(A1531="","",IF(OR(F1531="Standard domestic 15% (Box 7)",F1531="Import - VAT paid at customs (Box 8)",F1531="Import - Reverse charge (Box 9)"),ROUND(H1531*Setup!$B$9,2),0))</f>
        <v/>
      </c>
      <c r="Q1531" s="34">
        <f>IF(A1531="","",I1531-P1531)</f>
        <v/>
      </c>
      <c r="R1531" s="34">
        <f>IF(A1531="","",IF(L1531="Yes",I1531,0))</f>
        <v/>
      </c>
      <c r="S1531" s="34">
        <f>IF(A1531="","",IF(AND(L1531="Yes",K1531="Yes",NOT(ISNUMBER(SEARCH("blocked",G1531))),OR(F1531="Standard domestic 15% (Box 7)",F1531="Import - VAT paid at customs (Box 8)",F1531="Import - Reverse charge (Box 9)"),OR(F1531&lt;&gt;"Standard domestic 15% (Box 7)",AND(LEN(D1531)=15,LEFT(D1531,1)="3",RIGHT(D1531,1)="3",ISNUMBER(--D1531)))),I1531,0))</f>
        <v/>
      </c>
      <c r="T1531" s="34">
        <f>IF(A1531="","",R1531-S1531)</f>
        <v/>
      </c>
      <c r="U1531" s="23">
        <f>IF(A1531="","",IF(O1531=0,"Outside audit periods; ","")&amp;IF(F1531="","No VAT category; ","")&amp;IF(ABS(Q1531)&gt;Setup!$B$10,"VAT ≠ 15% × net; ","")&amp;IF(AND(F1531="Standard domestic 15% (Box 7)",NOT(AND(LEN(D1531)=15,LEFT(D1531,1)="3",RIGHT(D1531,1)="3",ISNUMBER(--D1531)))),"Invalid/missing supplier VAT no; ","")&amp;IF(AND(L1531="Yes",K1531&lt;&gt;"Yes"),"VAT claimed without valid tax invoice; ","")&amp;IF(AND(L1531="Yes",ISNUMBER(SEARCH("blocked",G1531))),"Blocked input VAT claimed; ","")&amp;IF(AND(F1531="Import - VAT paid at customs (Box 8)",M1531=""),"Customs declaration no missing; ","")&amp;IF(AND(F1531="Import - Reverse charge (Box 9)",E1531="Saudi Arabia"),"RCM used for a local supplier; ","")&amp;IF(AND(L1531="Yes",NOT(OR(F1531="Standard domestic 15% (Box 7)",F1531="Import - VAT paid at customs (Box 8)",F1531="Import - Reverse charge (Box 9)"))),"VAT claimed on non-taxable category; ",""))</f>
        <v/>
      </c>
    </row>
    <row r="1532">
      <c r="A1532" s="17" t="n"/>
      <c r="B1532" s="14" t="n"/>
      <c r="C1532" s="14" t="n"/>
      <c r="D1532" s="16" t="n"/>
      <c r="E1532" s="14" t="n"/>
      <c r="F1532" s="14" t="n"/>
      <c r="G1532" s="14" t="n"/>
      <c r="H1532" s="19" t="n"/>
      <c r="I1532" s="19" t="n"/>
      <c r="J1532" s="34">
        <f>IF(A1532="","",H1532+I1532)</f>
        <v/>
      </c>
      <c r="K1532" s="14" t="n"/>
      <c r="L1532" s="14" t="n"/>
      <c r="M1532" s="14" t="n"/>
      <c r="N1532" s="14" t="n"/>
      <c r="O1532" s="20">
        <f>IF(A1532="","",SUMPRODUCT((A1532&gt;=Setup!$C$19:$C$30)*(A1532&lt;=Setup!$D$19:$D$30)*Setup!$A$19:$A$30))</f>
        <v/>
      </c>
      <c r="P1532" s="34">
        <f>IF(A1532="","",IF(OR(F1532="Standard domestic 15% (Box 7)",F1532="Import - VAT paid at customs (Box 8)",F1532="Import - Reverse charge (Box 9)"),ROUND(H1532*Setup!$B$9,2),0))</f>
        <v/>
      </c>
      <c r="Q1532" s="34">
        <f>IF(A1532="","",I1532-P1532)</f>
        <v/>
      </c>
      <c r="R1532" s="34">
        <f>IF(A1532="","",IF(L1532="Yes",I1532,0))</f>
        <v/>
      </c>
      <c r="S1532" s="34">
        <f>IF(A1532="","",IF(AND(L1532="Yes",K1532="Yes",NOT(ISNUMBER(SEARCH("blocked",G1532))),OR(F1532="Standard domestic 15% (Box 7)",F1532="Import - VAT paid at customs (Box 8)",F1532="Import - Reverse charge (Box 9)"),OR(F1532&lt;&gt;"Standard domestic 15% (Box 7)",AND(LEN(D1532)=15,LEFT(D1532,1)="3",RIGHT(D1532,1)="3",ISNUMBER(--D1532)))),I1532,0))</f>
        <v/>
      </c>
      <c r="T1532" s="34">
        <f>IF(A1532="","",R1532-S1532)</f>
        <v/>
      </c>
      <c r="U1532" s="23">
        <f>IF(A1532="","",IF(O1532=0,"Outside audit periods; ","")&amp;IF(F1532="","No VAT category; ","")&amp;IF(ABS(Q1532)&gt;Setup!$B$10,"VAT ≠ 15% × net; ","")&amp;IF(AND(F1532="Standard domestic 15% (Box 7)",NOT(AND(LEN(D1532)=15,LEFT(D1532,1)="3",RIGHT(D1532,1)="3",ISNUMBER(--D1532)))),"Invalid/missing supplier VAT no; ","")&amp;IF(AND(L1532="Yes",K1532&lt;&gt;"Yes"),"VAT claimed without valid tax invoice; ","")&amp;IF(AND(L1532="Yes",ISNUMBER(SEARCH("blocked",G1532))),"Blocked input VAT claimed; ","")&amp;IF(AND(F1532="Import - VAT paid at customs (Box 8)",M1532=""),"Customs declaration no missing; ","")&amp;IF(AND(F1532="Import - Reverse charge (Box 9)",E1532="Saudi Arabia"),"RCM used for a local supplier; ","")&amp;IF(AND(L1532="Yes",NOT(OR(F1532="Standard domestic 15% (Box 7)",F1532="Import - VAT paid at customs (Box 8)",F1532="Import - Reverse charge (Box 9)"))),"VAT claimed on non-taxable category; ",""))</f>
        <v/>
      </c>
    </row>
    <row r="1533">
      <c r="A1533" s="17" t="n"/>
      <c r="B1533" s="14" t="n"/>
      <c r="C1533" s="14" t="n"/>
      <c r="D1533" s="16" t="n"/>
      <c r="E1533" s="14" t="n"/>
      <c r="F1533" s="14" t="n"/>
      <c r="G1533" s="14" t="n"/>
      <c r="H1533" s="19" t="n"/>
      <c r="I1533" s="19" t="n"/>
      <c r="J1533" s="34">
        <f>IF(A1533="","",H1533+I1533)</f>
        <v/>
      </c>
      <c r="K1533" s="14" t="n"/>
      <c r="L1533" s="14" t="n"/>
      <c r="M1533" s="14" t="n"/>
      <c r="N1533" s="14" t="n"/>
      <c r="O1533" s="20">
        <f>IF(A1533="","",SUMPRODUCT((A1533&gt;=Setup!$C$19:$C$30)*(A1533&lt;=Setup!$D$19:$D$30)*Setup!$A$19:$A$30))</f>
        <v/>
      </c>
      <c r="P1533" s="34">
        <f>IF(A1533="","",IF(OR(F1533="Standard domestic 15% (Box 7)",F1533="Import - VAT paid at customs (Box 8)",F1533="Import - Reverse charge (Box 9)"),ROUND(H1533*Setup!$B$9,2),0))</f>
        <v/>
      </c>
      <c r="Q1533" s="34">
        <f>IF(A1533="","",I1533-P1533)</f>
        <v/>
      </c>
      <c r="R1533" s="34">
        <f>IF(A1533="","",IF(L1533="Yes",I1533,0))</f>
        <v/>
      </c>
      <c r="S1533" s="34">
        <f>IF(A1533="","",IF(AND(L1533="Yes",K1533="Yes",NOT(ISNUMBER(SEARCH("blocked",G1533))),OR(F1533="Standard domestic 15% (Box 7)",F1533="Import - VAT paid at customs (Box 8)",F1533="Import - Reverse charge (Box 9)"),OR(F1533&lt;&gt;"Standard domestic 15% (Box 7)",AND(LEN(D1533)=15,LEFT(D1533,1)="3",RIGHT(D1533,1)="3",ISNUMBER(--D1533)))),I1533,0))</f>
        <v/>
      </c>
      <c r="T1533" s="34">
        <f>IF(A1533="","",R1533-S1533)</f>
        <v/>
      </c>
      <c r="U1533" s="23">
        <f>IF(A1533="","",IF(O1533=0,"Outside audit periods; ","")&amp;IF(F1533="","No VAT category; ","")&amp;IF(ABS(Q1533)&gt;Setup!$B$10,"VAT ≠ 15% × net; ","")&amp;IF(AND(F1533="Standard domestic 15% (Box 7)",NOT(AND(LEN(D1533)=15,LEFT(D1533,1)="3",RIGHT(D1533,1)="3",ISNUMBER(--D1533)))),"Invalid/missing supplier VAT no; ","")&amp;IF(AND(L1533="Yes",K1533&lt;&gt;"Yes"),"VAT claimed without valid tax invoice; ","")&amp;IF(AND(L1533="Yes",ISNUMBER(SEARCH("blocked",G1533))),"Blocked input VAT claimed; ","")&amp;IF(AND(F1533="Import - VAT paid at customs (Box 8)",M1533=""),"Customs declaration no missing; ","")&amp;IF(AND(F1533="Import - Reverse charge (Box 9)",E1533="Saudi Arabia"),"RCM used for a local supplier; ","")&amp;IF(AND(L1533="Yes",NOT(OR(F1533="Standard domestic 15% (Box 7)",F1533="Import - VAT paid at customs (Box 8)",F1533="Import - Reverse charge (Box 9)"))),"VAT claimed on non-taxable category; ",""))</f>
        <v/>
      </c>
    </row>
    <row r="1534">
      <c r="A1534" s="17" t="n"/>
      <c r="B1534" s="14" t="n"/>
      <c r="C1534" s="14" t="n"/>
      <c r="D1534" s="16" t="n"/>
      <c r="E1534" s="14" t="n"/>
      <c r="F1534" s="14" t="n"/>
      <c r="G1534" s="14" t="n"/>
      <c r="H1534" s="19" t="n"/>
      <c r="I1534" s="19" t="n"/>
      <c r="J1534" s="34">
        <f>IF(A1534="","",H1534+I1534)</f>
        <v/>
      </c>
      <c r="K1534" s="14" t="n"/>
      <c r="L1534" s="14" t="n"/>
      <c r="M1534" s="14" t="n"/>
      <c r="N1534" s="14" t="n"/>
      <c r="O1534" s="20">
        <f>IF(A1534="","",SUMPRODUCT((A1534&gt;=Setup!$C$19:$C$30)*(A1534&lt;=Setup!$D$19:$D$30)*Setup!$A$19:$A$30))</f>
        <v/>
      </c>
      <c r="P1534" s="34">
        <f>IF(A1534="","",IF(OR(F1534="Standard domestic 15% (Box 7)",F1534="Import - VAT paid at customs (Box 8)",F1534="Import - Reverse charge (Box 9)"),ROUND(H1534*Setup!$B$9,2),0))</f>
        <v/>
      </c>
      <c r="Q1534" s="34">
        <f>IF(A1534="","",I1534-P1534)</f>
        <v/>
      </c>
      <c r="R1534" s="34">
        <f>IF(A1534="","",IF(L1534="Yes",I1534,0))</f>
        <v/>
      </c>
      <c r="S1534" s="34">
        <f>IF(A1534="","",IF(AND(L1534="Yes",K1534="Yes",NOT(ISNUMBER(SEARCH("blocked",G1534))),OR(F1534="Standard domestic 15% (Box 7)",F1534="Import - VAT paid at customs (Box 8)",F1534="Import - Reverse charge (Box 9)"),OR(F1534&lt;&gt;"Standard domestic 15% (Box 7)",AND(LEN(D1534)=15,LEFT(D1534,1)="3",RIGHT(D1534,1)="3",ISNUMBER(--D1534)))),I1534,0))</f>
        <v/>
      </c>
      <c r="T1534" s="34">
        <f>IF(A1534="","",R1534-S1534)</f>
        <v/>
      </c>
      <c r="U1534" s="23">
        <f>IF(A1534="","",IF(O1534=0,"Outside audit periods; ","")&amp;IF(F1534="","No VAT category; ","")&amp;IF(ABS(Q1534)&gt;Setup!$B$10,"VAT ≠ 15% × net; ","")&amp;IF(AND(F1534="Standard domestic 15% (Box 7)",NOT(AND(LEN(D1534)=15,LEFT(D1534,1)="3",RIGHT(D1534,1)="3",ISNUMBER(--D1534)))),"Invalid/missing supplier VAT no; ","")&amp;IF(AND(L1534="Yes",K1534&lt;&gt;"Yes"),"VAT claimed without valid tax invoice; ","")&amp;IF(AND(L1534="Yes",ISNUMBER(SEARCH("blocked",G1534))),"Blocked input VAT claimed; ","")&amp;IF(AND(F1534="Import - VAT paid at customs (Box 8)",M1534=""),"Customs declaration no missing; ","")&amp;IF(AND(F1534="Import - Reverse charge (Box 9)",E1534="Saudi Arabia"),"RCM used for a local supplier; ","")&amp;IF(AND(L1534="Yes",NOT(OR(F1534="Standard domestic 15% (Box 7)",F1534="Import - VAT paid at customs (Box 8)",F1534="Import - Reverse charge (Box 9)"))),"VAT claimed on non-taxable category; ",""))</f>
        <v/>
      </c>
    </row>
    <row r="1535">
      <c r="A1535" s="17" t="n"/>
      <c r="B1535" s="14" t="n"/>
      <c r="C1535" s="14" t="n"/>
      <c r="D1535" s="16" t="n"/>
      <c r="E1535" s="14" t="n"/>
      <c r="F1535" s="14" t="n"/>
      <c r="G1535" s="14" t="n"/>
      <c r="H1535" s="19" t="n"/>
      <c r="I1535" s="19" t="n"/>
      <c r="J1535" s="34">
        <f>IF(A1535="","",H1535+I1535)</f>
        <v/>
      </c>
      <c r="K1535" s="14" t="n"/>
      <c r="L1535" s="14" t="n"/>
      <c r="M1535" s="14" t="n"/>
      <c r="N1535" s="14" t="n"/>
      <c r="O1535" s="20">
        <f>IF(A1535="","",SUMPRODUCT((A1535&gt;=Setup!$C$19:$C$30)*(A1535&lt;=Setup!$D$19:$D$30)*Setup!$A$19:$A$30))</f>
        <v/>
      </c>
      <c r="P1535" s="34">
        <f>IF(A1535="","",IF(OR(F1535="Standard domestic 15% (Box 7)",F1535="Import - VAT paid at customs (Box 8)",F1535="Import - Reverse charge (Box 9)"),ROUND(H1535*Setup!$B$9,2),0))</f>
        <v/>
      </c>
      <c r="Q1535" s="34">
        <f>IF(A1535="","",I1535-P1535)</f>
        <v/>
      </c>
      <c r="R1535" s="34">
        <f>IF(A1535="","",IF(L1535="Yes",I1535,0))</f>
        <v/>
      </c>
      <c r="S1535" s="34">
        <f>IF(A1535="","",IF(AND(L1535="Yes",K1535="Yes",NOT(ISNUMBER(SEARCH("blocked",G1535))),OR(F1535="Standard domestic 15% (Box 7)",F1535="Import - VAT paid at customs (Box 8)",F1535="Import - Reverse charge (Box 9)"),OR(F1535&lt;&gt;"Standard domestic 15% (Box 7)",AND(LEN(D1535)=15,LEFT(D1535,1)="3",RIGHT(D1535,1)="3",ISNUMBER(--D1535)))),I1535,0))</f>
        <v/>
      </c>
      <c r="T1535" s="34">
        <f>IF(A1535="","",R1535-S1535)</f>
        <v/>
      </c>
      <c r="U1535" s="23">
        <f>IF(A1535="","",IF(O1535=0,"Outside audit periods; ","")&amp;IF(F1535="","No VAT category; ","")&amp;IF(ABS(Q1535)&gt;Setup!$B$10,"VAT ≠ 15% × net; ","")&amp;IF(AND(F1535="Standard domestic 15% (Box 7)",NOT(AND(LEN(D1535)=15,LEFT(D1535,1)="3",RIGHT(D1535,1)="3",ISNUMBER(--D1535)))),"Invalid/missing supplier VAT no; ","")&amp;IF(AND(L1535="Yes",K1535&lt;&gt;"Yes"),"VAT claimed without valid tax invoice; ","")&amp;IF(AND(L1535="Yes",ISNUMBER(SEARCH("blocked",G1535))),"Blocked input VAT claimed; ","")&amp;IF(AND(F1535="Import - VAT paid at customs (Box 8)",M1535=""),"Customs declaration no missing; ","")&amp;IF(AND(F1535="Import - Reverse charge (Box 9)",E1535="Saudi Arabia"),"RCM used for a local supplier; ","")&amp;IF(AND(L1535="Yes",NOT(OR(F1535="Standard domestic 15% (Box 7)",F1535="Import - VAT paid at customs (Box 8)",F1535="Import - Reverse charge (Box 9)"))),"VAT claimed on non-taxable category; ",""))</f>
        <v/>
      </c>
    </row>
    <row r="1536">
      <c r="A1536" s="17" t="n"/>
      <c r="B1536" s="14" t="n"/>
      <c r="C1536" s="14" t="n"/>
      <c r="D1536" s="16" t="n"/>
      <c r="E1536" s="14" t="n"/>
      <c r="F1536" s="14" t="n"/>
      <c r="G1536" s="14" t="n"/>
      <c r="H1536" s="19" t="n"/>
      <c r="I1536" s="19" t="n"/>
      <c r="J1536" s="34">
        <f>IF(A1536="","",H1536+I1536)</f>
        <v/>
      </c>
      <c r="K1536" s="14" t="n"/>
      <c r="L1536" s="14" t="n"/>
      <c r="M1536" s="14" t="n"/>
      <c r="N1536" s="14" t="n"/>
      <c r="O1536" s="20">
        <f>IF(A1536="","",SUMPRODUCT((A1536&gt;=Setup!$C$19:$C$30)*(A1536&lt;=Setup!$D$19:$D$30)*Setup!$A$19:$A$30))</f>
        <v/>
      </c>
      <c r="P1536" s="34">
        <f>IF(A1536="","",IF(OR(F1536="Standard domestic 15% (Box 7)",F1536="Import - VAT paid at customs (Box 8)",F1536="Import - Reverse charge (Box 9)"),ROUND(H1536*Setup!$B$9,2),0))</f>
        <v/>
      </c>
      <c r="Q1536" s="34">
        <f>IF(A1536="","",I1536-P1536)</f>
        <v/>
      </c>
      <c r="R1536" s="34">
        <f>IF(A1536="","",IF(L1536="Yes",I1536,0))</f>
        <v/>
      </c>
      <c r="S1536" s="34">
        <f>IF(A1536="","",IF(AND(L1536="Yes",K1536="Yes",NOT(ISNUMBER(SEARCH("blocked",G1536))),OR(F1536="Standard domestic 15% (Box 7)",F1536="Import - VAT paid at customs (Box 8)",F1536="Import - Reverse charge (Box 9)"),OR(F1536&lt;&gt;"Standard domestic 15% (Box 7)",AND(LEN(D1536)=15,LEFT(D1536,1)="3",RIGHT(D1536,1)="3",ISNUMBER(--D1536)))),I1536,0))</f>
        <v/>
      </c>
      <c r="T1536" s="34">
        <f>IF(A1536="","",R1536-S1536)</f>
        <v/>
      </c>
      <c r="U1536" s="23">
        <f>IF(A1536="","",IF(O1536=0,"Outside audit periods; ","")&amp;IF(F1536="","No VAT category; ","")&amp;IF(ABS(Q1536)&gt;Setup!$B$10,"VAT ≠ 15% × net; ","")&amp;IF(AND(F1536="Standard domestic 15% (Box 7)",NOT(AND(LEN(D1536)=15,LEFT(D1536,1)="3",RIGHT(D1536,1)="3",ISNUMBER(--D1536)))),"Invalid/missing supplier VAT no; ","")&amp;IF(AND(L1536="Yes",K1536&lt;&gt;"Yes"),"VAT claimed without valid tax invoice; ","")&amp;IF(AND(L1536="Yes",ISNUMBER(SEARCH("blocked",G1536))),"Blocked input VAT claimed; ","")&amp;IF(AND(F1536="Import - VAT paid at customs (Box 8)",M1536=""),"Customs declaration no missing; ","")&amp;IF(AND(F1536="Import - Reverse charge (Box 9)",E1536="Saudi Arabia"),"RCM used for a local supplier; ","")&amp;IF(AND(L1536="Yes",NOT(OR(F1536="Standard domestic 15% (Box 7)",F1536="Import - VAT paid at customs (Box 8)",F1536="Import - Reverse charge (Box 9)"))),"VAT claimed on non-taxable category; ",""))</f>
        <v/>
      </c>
    </row>
    <row r="1537">
      <c r="A1537" s="17" t="n"/>
      <c r="B1537" s="14" t="n"/>
      <c r="C1537" s="14" t="n"/>
      <c r="D1537" s="16" t="n"/>
      <c r="E1537" s="14" t="n"/>
      <c r="F1537" s="14" t="n"/>
      <c r="G1537" s="14" t="n"/>
      <c r="H1537" s="19" t="n"/>
      <c r="I1537" s="19" t="n"/>
      <c r="J1537" s="34">
        <f>IF(A1537="","",H1537+I1537)</f>
        <v/>
      </c>
      <c r="K1537" s="14" t="n"/>
      <c r="L1537" s="14" t="n"/>
      <c r="M1537" s="14" t="n"/>
      <c r="N1537" s="14" t="n"/>
      <c r="O1537" s="20">
        <f>IF(A1537="","",SUMPRODUCT((A1537&gt;=Setup!$C$19:$C$30)*(A1537&lt;=Setup!$D$19:$D$30)*Setup!$A$19:$A$30))</f>
        <v/>
      </c>
      <c r="P1537" s="34">
        <f>IF(A1537="","",IF(OR(F1537="Standard domestic 15% (Box 7)",F1537="Import - VAT paid at customs (Box 8)",F1537="Import - Reverse charge (Box 9)"),ROUND(H1537*Setup!$B$9,2),0))</f>
        <v/>
      </c>
      <c r="Q1537" s="34">
        <f>IF(A1537="","",I1537-P1537)</f>
        <v/>
      </c>
      <c r="R1537" s="34">
        <f>IF(A1537="","",IF(L1537="Yes",I1537,0))</f>
        <v/>
      </c>
      <c r="S1537" s="34">
        <f>IF(A1537="","",IF(AND(L1537="Yes",K1537="Yes",NOT(ISNUMBER(SEARCH("blocked",G1537))),OR(F1537="Standard domestic 15% (Box 7)",F1537="Import - VAT paid at customs (Box 8)",F1537="Import - Reverse charge (Box 9)"),OR(F1537&lt;&gt;"Standard domestic 15% (Box 7)",AND(LEN(D1537)=15,LEFT(D1537,1)="3",RIGHT(D1537,1)="3",ISNUMBER(--D1537)))),I1537,0))</f>
        <v/>
      </c>
      <c r="T1537" s="34">
        <f>IF(A1537="","",R1537-S1537)</f>
        <v/>
      </c>
      <c r="U1537" s="23">
        <f>IF(A1537="","",IF(O1537=0,"Outside audit periods; ","")&amp;IF(F1537="","No VAT category; ","")&amp;IF(ABS(Q1537)&gt;Setup!$B$10,"VAT ≠ 15% × net; ","")&amp;IF(AND(F1537="Standard domestic 15% (Box 7)",NOT(AND(LEN(D1537)=15,LEFT(D1537,1)="3",RIGHT(D1537,1)="3",ISNUMBER(--D1537)))),"Invalid/missing supplier VAT no; ","")&amp;IF(AND(L1537="Yes",K1537&lt;&gt;"Yes"),"VAT claimed without valid tax invoice; ","")&amp;IF(AND(L1537="Yes",ISNUMBER(SEARCH("blocked",G1537))),"Blocked input VAT claimed; ","")&amp;IF(AND(F1537="Import - VAT paid at customs (Box 8)",M1537=""),"Customs declaration no missing; ","")&amp;IF(AND(F1537="Import - Reverse charge (Box 9)",E1537="Saudi Arabia"),"RCM used for a local supplier; ","")&amp;IF(AND(L1537="Yes",NOT(OR(F1537="Standard domestic 15% (Box 7)",F1537="Import - VAT paid at customs (Box 8)",F1537="Import - Reverse charge (Box 9)"))),"VAT claimed on non-taxable category; ",""))</f>
        <v/>
      </c>
    </row>
    <row r="1538">
      <c r="A1538" s="17" t="n"/>
      <c r="B1538" s="14" t="n"/>
      <c r="C1538" s="14" t="n"/>
      <c r="D1538" s="16" t="n"/>
      <c r="E1538" s="14" t="n"/>
      <c r="F1538" s="14" t="n"/>
      <c r="G1538" s="14" t="n"/>
      <c r="H1538" s="19" t="n"/>
      <c r="I1538" s="19" t="n"/>
      <c r="J1538" s="34">
        <f>IF(A1538="","",H1538+I1538)</f>
        <v/>
      </c>
      <c r="K1538" s="14" t="n"/>
      <c r="L1538" s="14" t="n"/>
      <c r="M1538" s="14" t="n"/>
      <c r="N1538" s="14" t="n"/>
      <c r="O1538" s="20">
        <f>IF(A1538="","",SUMPRODUCT((A1538&gt;=Setup!$C$19:$C$30)*(A1538&lt;=Setup!$D$19:$D$30)*Setup!$A$19:$A$30))</f>
        <v/>
      </c>
      <c r="P1538" s="34">
        <f>IF(A1538="","",IF(OR(F1538="Standard domestic 15% (Box 7)",F1538="Import - VAT paid at customs (Box 8)",F1538="Import - Reverse charge (Box 9)"),ROUND(H1538*Setup!$B$9,2),0))</f>
        <v/>
      </c>
      <c r="Q1538" s="34">
        <f>IF(A1538="","",I1538-P1538)</f>
        <v/>
      </c>
      <c r="R1538" s="34">
        <f>IF(A1538="","",IF(L1538="Yes",I1538,0))</f>
        <v/>
      </c>
      <c r="S1538" s="34">
        <f>IF(A1538="","",IF(AND(L1538="Yes",K1538="Yes",NOT(ISNUMBER(SEARCH("blocked",G1538))),OR(F1538="Standard domestic 15% (Box 7)",F1538="Import - VAT paid at customs (Box 8)",F1538="Import - Reverse charge (Box 9)"),OR(F1538&lt;&gt;"Standard domestic 15% (Box 7)",AND(LEN(D1538)=15,LEFT(D1538,1)="3",RIGHT(D1538,1)="3",ISNUMBER(--D1538)))),I1538,0))</f>
        <v/>
      </c>
      <c r="T1538" s="34">
        <f>IF(A1538="","",R1538-S1538)</f>
        <v/>
      </c>
      <c r="U1538" s="23">
        <f>IF(A1538="","",IF(O1538=0,"Outside audit periods; ","")&amp;IF(F1538="","No VAT category; ","")&amp;IF(ABS(Q1538)&gt;Setup!$B$10,"VAT ≠ 15% × net; ","")&amp;IF(AND(F1538="Standard domestic 15% (Box 7)",NOT(AND(LEN(D1538)=15,LEFT(D1538,1)="3",RIGHT(D1538,1)="3",ISNUMBER(--D1538)))),"Invalid/missing supplier VAT no; ","")&amp;IF(AND(L1538="Yes",K1538&lt;&gt;"Yes"),"VAT claimed without valid tax invoice; ","")&amp;IF(AND(L1538="Yes",ISNUMBER(SEARCH("blocked",G1538))),"Blocked input VAT claimed; ","")&amp;IF(AND(F1538="Import - VAT paid at customs (Box 8)",M1538=""),"Customs declaration no missing; ","")&amp;IF(AND(F1538="Import - Reverse charge (Box 9)",E1538="Saudi Arabia"),"RCM used for a local supplier; ","")&amp;IF(AND(L1538="Yes",NOT(OR(F1538="Standard domestic 15% (Box 7)",F1538="Import - VAT paid at customs (Box 8)",F1538="Import - Reverse charge (Box 9)"))),"VAT claimed on non-taxable category; ",""))</f>
        <v/>
      </c>
    </row>
    <row r="1539">
      <c r="A1539" s="17" t="n"/>
      <c r="B1539" s="14" t="n"/>
      <c r="C1539" s="14" t="n"/>
      <c r="D1539" s="16" t="n"/>
      <c r="E1539" s="14" t="n"/>
      <c r="F1539" s="14" t="n"/>
      <c r="G1539" s="14" t="n"/>
      <c r="H1539" s="19" t="n"/>
      <c r="I1539" s="19" t="n"/>
      <c r="J1539" s="34">
        <f>IF(A1539="","",H1539+I1539)</f>
        <v/>
      </c>
      <c r="K1539" s="14" t="n"/>
      <c r="L1539" s="14" t="n"/>
      <c r="M1539" s="14" t="n"/>
      <c r="N1539" s="14" t="n"/>
      <c r="O1539" s="20">
        <f>IF(A1539="","",SUMPRODUCT((A1539&gt;=Setup!$C$19:$C$30)*(A1539&lt;=Setup!$D$19:$D$30)*Setup!$A$19:$A$30))</f>
        <v/>
      </c>
      <c r="P1539" s="34">
        <f>IF(A1539="","",IF(OR(F1539="Standard domestic 15% (Box 7)",F1539="Import - VAT paid at customs (Box 8)",F1539="Import - Reverse charge (Box 9)"),ROUND(H1539*Setup!$B$9,2),0))</f>
        <v/>
      </c>
      <c r="Q1539" s="34">
        <f>IF(A1539="","",I1539-P1539)</f>
        <v/>
      </c>
      <c r="R1539" s="34">
        <f>IF(A1539="","",IF(L1539="Yes",I1539,0))</f>
        <v/>
      </c>
      <c r="S1539" s="34">
        <f>IF(A1539="","",IF(AND(L1539="Yes",K1539="Yes",NOT(ISNUMBER(SEARCH("blocked",G1539))),OR(F1539="Standard domestic 15% (Box 7)",F1539="Import - VAT paid at customs (Box 8)",F1539="Import - Reverse charge (Box 9)"),OR(F1539&lt;&gt;"Standard domestic 15% (Box 7)",AND(LEN(D1539)=15,LEFT(D1539,1)="3",RIGHT(D1539,1)="3",ISNUMBER(--D1539)))),I1539,0))</f>
        <v/>
      </c>
      <c r="T1539" s="34">
        <f>IF(A1539="","",R1539-S1539)</f>
        <v/>
      </c>
      <c r="U1539" s="23">
        <f>IF(A1539="","",IF(O1539=0,"Outside audit periods; ","")&amp;IF(F1539="","No VAT category; ","")&amp;IF(ABS(Q1539)&gt;Setup!$B$10,"VAT ≠ 15% × net; ","")&amp;IF(AND(F1539="Standard domestic 15% (Box 7)",NOT(AND(LEN(D1539)=15,LEFT(D1539,1)="3",RIGHT(D1539,1)="3",ISNUMBER(--D1539)))),"Invalid/missing supplier VAT no; ","")&amp;IF(AND(L1539="Yes",K1539&lt;&gt;"Yes"),"VAT claimed without valid tax invoice; ","")&amp;IF(AND(L1539="Yes",ISNUMBER(SEARCH("blocked",G1539))),"Blocked input VAT claimed; ","")&amp;IF(AND(F1539="Import - VAT paid at customs (Box 8)",M1539=""),"Customs declaration no missing; ","")&amp;IF(AND(F1539="Import - Reverse charge (Box 9)",E1539="Saudi Arabia"),"RCM used for a local supplier; ","")&amp;IF(AND(L1539="Yes",NOT(OR(F1539="Standard domestic 15% (Box 7)",F1539="Import - VAT paid at customs (Box 8)",F1539="Import - Reverse charge (Box 9)"))),"VAT claimed on non-taxable category; ",""))</f>
        <v/>
      </c>
    </row>
    <row r="1540">
      <c r="A1540" s="17" t="n"/>
      <c r="B1540" s="14" t="n"/>
      <c r="C1540" s="14" t="n"/>
      <c r="D1540" s="16" t="n"/>
      <c r="E1540" s="14" t="n"/>
      <c r="F1540" s="14" t="n"/>
      <c r="G1540" s="14" t="n"/>
      <c r="H1540" s="19" t="n"/>
      <c r="I1540" s="19" t="n"/>
      <c r="J1540" s="34">
        <f>IF(A1540="","",H1540+I1540)</f>
        <v/>
      </c>
      <c r="K1540" s="14" t="n"/>
      <c r="L1540" s="14" t="n"/>
      <c r="M1540" s="14" t="n"/>
      <c r="N1540" s="14" t="n"/>
      <c r="O1540" s="20">
        <f>IF(A1540="","",SUMPRODUCT((A1540&gt;=Setup!$C$19:$C$30)*(A1540&lt;=Setup!$D$19:$D$30)*Setup!$A$19:$A$30))</f>
        <v/>
      </c>
      <c r="P1540" s="34">
        <f>IF(A1540="","",IF(OR(F1540="Standard domestic 15% (Box 7)",F1540="Import - VAT paid at customs (Box 8)",F1540="Import - Reverse charge (Box 9)"),ROUND(H1540*Setup!$B$9,2),0))</f>
        <v/>
      </c>
      <c r="Q1540" s="34">
        <f>IF(A1540="","",I1540-P1540)</f>
        <v/>
      </c>
      <c r="R1540" s="34">
        <f>IF(A1540="","",IF(L1540="Yes",I1540,0))</f>
        <v/>
      </c>
      <c r="S1540" s="34">
        <f>IF(A1540="","",IF(AND(L1540="Yes",K1540="Yes",NOT(ISNUMBER(SEARCH("blocked",G1540))),OR(F1540="Standard domestic 15% (Box 7)",F1540="Import - VAT paid at customs (Box 8)",F1540="Import - Reverse charge (Box 9)"),OR(F1540&lt;&gt;"Standard domestic 15% (Box 7)",AND(LEN(D1540)=15,LEFT(D1540,1)="3",RIGHT(D1540,1)="3",ISNUMBER(--D1540)))),I1540,0))</f>
        <v/>
      </c>
      <c r="T1540" s="34">
        <f>IF(A1540="","",R1540-S1540)</f>
        <v/>
      </c>
      <c r="U1540" s="23">
        <f>IF(A1540="","",IF(O1540=0,"Outside audit periods; ","")&amp;IF(F1540="","No VAT category; ","")&amp;IF(ABS(Q1540)&gt;Setup!$B$10,"VAT ≠ 15% × net; ","")&amp;IF(AND(F1540="Standard domestic 15% (Box 7)",NOT(AND(LEN(D1540)=15,LEFT(D1540,1)="3",RIGHT(D1540,1)="3",ISNUMBER(--D1540)))),"Invalid/missing supplier VAT no; ","")&amp;IF(AND(L1540="Yes",K1540&lt;&gt;"Yes"),"VAT claimed without valid tax invoice; ","")&amp;IF(AND(L1540="Yes",ISNUMBER(SEARCH("blocked",G1540))),"Blocked input VAT claimed; ","")&amp;IF(AND(F1540="Import - VAT paid at customs (Box 8)",M1540=""),"Customs declaration no missing; ","")&amp;IF(AND(F1540="Import - Reverse charge (Box 9)",E1540="Saudi Arabia"),"RCM used for a local supplier; ","")&amp;IF(AND(L1540="Yes",NOT(OR(F1540="Standard domestic 15% (Box 7)",F1540="Import - VAT paid at customs (Box 8)",F1540="Import - Reverse charge (Box 9)"))),"VAT claimed on non-taxable category; ",""))</f>
        <v/>
      </c>
    </row>
    <row r="1541">
      <c r="A1541" s="17" t="n"/>
      <c r="B1541" s="14" t="n"/>
      <c r="C1541" s="14" t="n"/>
      <c r="D1541" s="16" t="n"/>
      <c r="E1541" s="14" t="n"/>
      <c r="F1541" s="14" t="n"/>
      <c r="G1541" s="14" t="n"/>
      <c r="H1541" s="19" t="n"/>
      <c r="I1541" s="19" t="n"/>
      <c r="J1541" s="34">
        <f>IF(A1541="","",H1541+I1541)</f>
        <v/>
      </c>
      <c r="K1541" s="14" t="n"/>
      <c r="L1541" s="14" t="n"/>
      <c r="M1541" s="14" t="n"/>
      <c r="N1541" s="14" t="n"/>
      <c r="O1541" s="20">
        <f>IF(A1541="","",SUMPRODUCT((A1541&gt;=Setup!$C$19:$C$30)*(A1541&lt;=Setup!$D$19:$D$30)*Setup!$A$19:$A$30))</f>
        <v/>
      </c>
      <c r="P1541" s="34">
        <f>IF(A1541="","",IF(OR(F1541="Standard domestic 15% (Box 7)",F1541="Import - VAT paid at customs (Box 8)",F1541="Import - Reverse charge (Box 9)"),ROUND(H1541*Setup!$B$9,2),0))</f>
        <v/>
      </c>
      <c r="Q1541" s="34">
        <f>IF(A1541="","",I1541-P1541)</f>
        <v/>
      </c>
      <c r="R1541" s="34">
        <f>IF(A1541="","",IF(L1541="Yes",I1541,0))</f>
        <v/>
      </c>
      <c r="S1541" s="34">
        <f>IF(A1541="","",IF(AND(L1541="Yes",K1541="Yes",NOT(ISNUMBER(SEARCH("blocked",G1541))),OR(F1541="Standard domestic 15% (Box 7)",F1541="Import - VAT paid at customs (Box 8)",F1541="Import - Reverse charge (Box 9)"),OR(F1541&lt;&gt;"Standard domestic 15% (Box 7)",AND(LEN(D1541)=15,LEFT(D1541,1)="3",RIGHT(D1541,1)="3",ISNUMBER(--D1541)))),I1541,0))</f>
        <v/>
      </c>
      <c r="T1541" s="34">
        <f>IF(A1541="","",R1541-S1541)</f>
        <v/>
      </c>
      <c r="U1541" s="23">
        <f>IF(A1541="","",IF(O1541=0,"Outside audit periods; ","")&amp;IF(F1541="","No VAT category; ","")&amp;IF(ABS(Q1541)&gt;Setup!$B$10,"VAT ≠ 15% × net; ","")&amp;IF(AND(F1541="Standard domestic 15% (Box 7)",NOT(AND(LEN(D1541)=15,LEFT(D1541,1)="3",RIGHT(D1541,1)="3",ISNUMBER(--D1541)))),"Invalid/missing supplier VAT no; ","")&amp;IF(AND(L1541="Yes",K1541&lt;&gt;"Yes"),"VAT claimed without valid tax invoice; ","")&amp;IF(AND(L1541="Yes",ISNUMBER(SEARCH("blocked",G1541))),"Blocked input VAT claimed; ","")&amp;IF(AND(F1541="Import - VAT paid at customs (Box 8)",M1541=""),"Customs declaration no missing; ","")&amp;IF(AND(F1541="Import - Reverse charge (Box 9)",E1541="Saudi Arabia"),"RCM used for a local supplier; ","")&amp;IF(AND(L1541="Yes",NOT(OR(F1541="Standard domestic 15% (Box 7)",F1541="Import - VAT paid at customs (Box 8)",F1541="Import - Reverse charge (Box 9)"))),"VAT claimed on non-taxable category; ",""))</f>
        <v/>
      </c>
    </row>
    <row r="1542">
      <c r="A1542" s="17" t="n"/>
      <c r="B1542" s="14" t="n"/>
      <c r="C1542" s="14" t="n"/>
      <c r="D1542" s="16" t="n"/>
      <c r="E1542" s="14" t="n"/>
      <c r="F1542" s="14" t="n"/>
      <c r="G1542" s="14" t="n"/>
      <c r="H1542" s="19" t="n"/>
      <c r="I1542" s="19" t="n"/>
      <c r="J1542" s="34">
        <f>IF(A1542="","",H1542+I1542)</f>
        <v/>
      </c>
      <c r="K1542" s="14" t="n"/>
      <c r="L1542" s="14" t="n"/>
      <c r="M1542" s="14" t="n"/>
      <c r="N1542" s="14" t="n"/>
      <c r="O1542" s="20">
        <f>IF(A1542="","",SUMPRODUCT((A1542&gt;=Setup!$C$19:$C$30)*(A1542&lt;=Setup!$D$19:$D$30)*Setup!$A$19:$A$30))</f>
        <v/>
      </c>
      <c r="P1542" s="34">
        <f>IF(A1542="","",IF(OR(F1542="Standard domestic 15% (Box 7)",F1542="Import - VAT paid at customs (Box 8)",F1542="Import - Reverse charge (Box 9)"),ROUND(H1542*Setup!$B$9,2),0))</f>
        <v/>
      </c>
      <c r="Q1542" s="34">
        <f>IF(A1542="","",I1542-P1542)</f>
        <v/>
      </c>
      <c r="R1542" s="34">
        <f>IF(A1542="","",IF(L1542="Yes",I1542,0))</f>
        <v/>
      </c>
      <c r="S1542" s="34">
        <f>IF(A1542="","",IF(AND(L1542="Yes",K1542="Yes",NOT(ISNUMBER(SEARCH("blocked",G1542))),OR(F1542="Standard domestic 15% (Box 7)",F1542="Import - VAT paid at customs (Box 8)",F1542="Import - Reverse charge (Box 9)"),OR(F1542&lt;&gt;"Standard domestic 15% (Box 7)",AND(LEN(D1542)=15,LEFT(D1542,1)="3",RIGHT(D1542,1)="3",ISNUMBER(--D1542)))),I1542,0))</f>
        <v/>
      </c>
      <c r="T1542" s="34">
        <f>IF(A1542="","",R1542-S1542)</f>
        <v/>
      </c>
      <c r="U1542" s="23">
        <f>IF(A1542="","",IF(O1542=0,"Outside audit periods; ","")&amp;IF(F1542="","No VAT category; ","")&amp;IF(ABS(Q1542)&gt;Setup!$B$10,"VAT ≠ 15% × net; ","")&amp;IF(AND(F1542="Standard domestic 15% (Box 7)",NOT(AND(LEN(D1542)=15,LEFT(D1542,1)="3",RIGHT(D1542,1)="3",ISNUMBER(--D1542)))),"Invalid/missing supplier VAT no; ","")&amp;IF(AND(L1542="Yes",K1542&lt;&gt;"Yes"),"VAT claimed without valid tax invoice; ","")&amp;IF(AND(L1542="Yes",ISNUMBER(SEARCH("blocked",G1542))),"Blocked input VAT claimed; ","")&amp;IF(AND(F1542="Import - VAT paid at customs (Box 8)",M1542=""),"Customs declaration no missing; ","")&amp;IF(AND(F1542="Import - Reverse charge (Box 9)",E1542="Saudi Arabia"),"RCM used for a local supplier; ","")&amp;IF(AND(L1542="Yes",NOT(OR(F1542="Standard domestic 15% (Box 7)",F1542="Import - VAT paid at customs (Box 8)",F1542="Import - Reverse charge (Box 9)"))),"VAT claimed on non-taxable category; ",""))</f>
        <v/>
      </c>
    </row>
    <row r="1543">
      <c r="A1543" s="17" t="n"/>
      <c r="B1543" s="14" t="n"/>
      <c r="C1543" s="14" t="n"/>
      <c r="D1543" s="16" t="n"/>
      <c r="E1543" s="14" t="n"/>
      <c r="F1543" s="14" t="n"/>
      <c r="G1543" s="14" t="n"/>
      <c r="H1543" s="19" t="n"/>
      <c r="I1543" s="19" t="n"/>
      <c r="J1543" s="34">
        <f>IF(A1543="","",H1543+I1543)</f>
        <v/>
      </c>
      <c r="K1543" s="14" t="n"/>
      <c r="L1543" s="14" t="n"/>
      <c r="M1543" s="14" t="n"/>
      <c r="N1543" s="14" t="n"/>
      <c r="O1543" s="20">
        <f>IF(A1543="","",SUMPRODUCT((A1543&gt;=Setup!$C$19:$C$30)*(A1543&lt;=Setup!$D$19:$D$30)*Setup!$A$19:$A$30))</f>
        <v/>
      </c>
      <c r="P1543" s="34">
        <f>IF(A1543="","",IF(OR(F1543="Standard domestic 15% (Box 7)",F1543="Import - VAT paid at customs (Box 8)",F1543="Import - Reverse charge (Box 9)"),ROUND(H1543*Setup!$B$9,2),0))</f>
        <v/>
      </c>
      <c r="Q1543" s="34">
        <f>IF(A1543="","",I1543-P1543)</f>
        <v/>
      </c>
      <c r="R1543" s="34">
        <f>IF(A1543="","",IF(L1543="Yes",I1543,0))</f>
        <v/>
      </c>
      <c r="S1543" s="34">
        <f>IF(A1543="","",IF(AND(L1543="Yes",K1543="Yes",NOT(ISNUMBER(SEARCH("blocked",G1543))),OR(F1543="Standard domestic 15% (Box 7)",F1543="Import - VAT paid at customs (Box 8)",F1543="Import - Reverse charge (Box 9)"),OR(F1543&lt;&gt;"Standard domestic 15% (Box 7)",AND(LEN(D1543)=15,LEFT(D1543,1)="3",RIGHT(D1543,1)="3",ISNUMBER(--D1543)))),I1543,0))</f>
        <v/>
      </c>
      <c r="T1543" s="34">
        <f>IF(A1543="","",R1543-S1543)</f>
        <v/>
      </c>
      <c r="U1543" s="23">
        <f>IF(A1543="","",IF(O1543=0,"Outside audit periods; ","")&amp;IF(F1543="","No VAT category; ","")&amp;IF(ABS(Q1543)&gt;Setup!$B$10,"VAT ≠ 15% × net; ","")&amp;IF(AND(F1543="Standard domestic 15% (Box 7)",NOT(AND(LEN(D1543)=15,LEFT(D1543,1)="3",RIGHT(D1543,1)="3",ISNUMBER(--D1543)))),"Invalid/missing supplier VAT no; ","")&amp;IF(AND(L1543="Yes",K1543&lt;&gt;"Yes"),"VAT claimed without valid tax invoice; ","")&amp;IF(AND(L1543="Yes",ISNUMBER(SEARCH("blocked",G1543))),"Blocked input VAT claimed; ","")&amp;IF(AND(F1543="Import - VAT paid at customs (Box 8)",M1543=""),"Customs declaration no missing; ","")&amp;IF(AND(F1543="Import - Reverse charge (Box 9)",E1543="Saudi Arabia"),"RCM used for a local supplier; ","")&amp;IF(AND(L1543="Yes",NOT(OR(F1543="Standard domestic 15% (Box 7)",F1543="Import - VAT paid at customs (Box 8)",F1543="Import - Reverse charge (Box 9)"))),"VAT claimed on non-taxable category; ",""))</f>
        <v/>
      </c>
    </row>
    <row r="1544">
      <c r="A1544" s="17" t="n"/>
      <c r="B1544" s="14" t="n"/>
      <c r="C1544" s="14" t="n"/>
      <c r="D1544" s="16" t="n"/>
      <c r="E1544" s="14" t="n"/>
      <c r="F1544" s="14" t="n"/>
      <c r="G1544" s="14" t="n"/>
      <c r="H1544" s="19" t="n"/>
      <c r="I1544" s="19" t="n"/>
      <c r="J1544" s="34">
        <f>IF(A1544="","",H1544+I1544)</f>
        <v/>
      </c>
      <c r="K1544" s="14" t="n"/>
      <c r="L1544" s="14" t="n"/>
      <c r="M1544" s="14" t="n"/>
      <c r="N1544" s="14" t="n"/>
      <c r="O1544" s="20">
        <f>IF(A1544="","",SUMPRODUCT((A1544&gt;=Setup!$C$19:$C$30)*(A1544&lt;=Setup!$D$19:$D$30)*Setup!$A$19:$A$30))</f>
        <v/>
      </c>
      <c r="P1544" s="34">
        <f>IF(A1544="","",IF(OR(F1544="Standard domestic 15% (Box 7)",F1544="Import - VAT paid at customs (Box 8)",F1544="Import - Reverse charge (Box 9)"),ROUND(H1544*Setup!$B$9,2),0))</f>
        <v/>
      </c>
      <c r="Q1544" s="34">
        <f>IF(A1544="","",I1544-P1544)</f>
        <v/>
      </c>
      <c r="R1544" s="34">
        <f>IF(A1544="","",IF(L1544="Yes",I1544,0))</f>
        <v/>
      </c>
      <c r="S1544" s="34">
        <f>IF(A1544="","",IF(AND(L1544="Yes",K1544="Yes",NOT(ISNUMBER(SEARCH("blocked",G1544))),OR(F1544="Standard domestic 15% (Box 7)",F1544="Import - VAT paid at customs (Box 8)",F1544="Import - Reverse charge (Box 9)"),OR(F1544&lt;&gt;"Standard domestic 15% (Box 7)",AND(LEN(D1544)=15,LEFT(D1544,1)="3",RIGHT(D1544,1)="3",ISNUMBER(--D1544)))),I1544,0))</f>
        <v/>
      </c>
      <c r="T1544" s="34">
        <f>IF(A1544="","",R1544-S1544)</f>
        <v/>
      </c>
      <c r="U1544" s="23">
        <f>IF(A1544="","",IF(O1544=0,"Outside audit periods; ","")&amp;IF(F1544="","No VAT category; ","")&amp;IF(ABS(Q1544)&gt;Setup!$B$10,"VAT ≠ 15% × net; ","")&amp;IF(AND(F1544="Standard domestic 15% (Box 7)",NOT(AND(LEN(D1544)=15,LEFT(D1544,1)="3",RIGHT(D1544,1)="3",ISNUMBER(--D1544)))),"Invalid/missing supplier VAT no; ","")&amp;IF(AND(L1544="Yes",K1544&lt;&gt;"Yes"),"VAT claimed without valid tax invoice; ","")&amp;IF(AND(L1544="Yes",ISNUMBER(SEARCH("blocked",G1544))),"Blocked input VAT claimed; ","")&amp;IF(AND(F1544="Import - VAT paid at customs (Box 8)",M1544=""),"Customs declaration no missing; ","")&amp;IF(AND(F1544="Import - Reverse charge (Box 9)",E1544="Saudi Arabia"),"RCM used for a local supplier; ","")&amp;IF(AND(L1544="Yes",NOT(OR(F1544="Standard domestic 15% (Box 7)",F1544="Import - VAT paid at customs (Box 8)",F1544="Import - Reverse charge (Box 9)"))),"VAT claimed on non-taxable category; ",""))</f>
        <v/>
      </c>
    </row>
    <row r="1545">
      <c r="A1545" s="17" t="n"/>
      <c r="B1545" s="14" t="n"/>
      <c r="C1545" s="14" t="n"/>
      <c r="D1545" s="16" t="n"/>
      <c r="E1545" s="14" t="n"/>
      <c r="F1545" s="14" t="n"/>
      <c r="G1545" s="14" t="n"/>
      <c r="H1545" s="19" t="n"/>
      <c r="I1545" s="19" t="n"/>
      <c r="J1545" s="34">
        <f>IF(A1545="","",H1545+I1545)</f>
        <v/>
      </c>
      <c r="K1545" s="14" t="n"/>
      <c r="L1545" s="14" t="n"/>
      <c r="M1545" s="14" t="n"/>
      <c r="N1545" s="14" t="n"/>
      <c r="O1545" s="20">
        <f>IF(A1545="","",SUMPRODUCT((A1545&gt;=Setup!$C$19:$C$30)*(A1545&lt;=Setup!$D$19:$D$30)*Setup!$A$19:$A$30))</f>
        <v/>
      </c>
      <c r="P1545" s="34">
        <f>IF(A1545="","",IF(OR(F1545="Standard domestic 15% (Box 7)",F1545="Import - VAT paid at customs (Box 8)",F1545="Import - Reverse charge (Box 9)"),ROUND(H1545*Setup!$B$9,2),0))</f>
        <v/>
      </c>
      <c r="Q1545" s="34">
        <f>IF(A1545="","",I1545-P1545)</f>
        <v/>
      </c>
      <c r="R1545" s="34">
        <f>IF(A1545="","",IF(L1545="Yes",I1545,0))</f>
        <v/>
      </c>
      <c r="S1545" s="34">
        <f>IF(A1545="","",IF(AND(L1545="Yes",K1545="Yes",NOT(ISNUMBER(SEARCH("blocked",G1545))),OR(F1545="Standard domestic 15% (Box 7)",F1545="Import - VAT paid at customs (Box 8)",F1545="Import - Reverse charge (Box 9)"),OR(F1545&lt;&gt;"Standard domestic 15% (Box 7)",AND(LEN(D1545)=15,LEFT(D1545,1)="3",RIGHT(D1545,1)="3",ISNUMBER(--D1545)))),I1545,0))</f>
        <v/>
      </c>
      <c r="T1545" s="34">
        <f>IF(A1545="","",R1545-S1545)</f>
        <v/>
      </c>
      <c r="U1545" s="23">
        <f>IF(A1545="","",IF(O1545=0,"Outside audit periods; ","")&amp;IF(F1545="","No VAT category; ","")&amp;IF(ABS(Q1545)&gt;Setup!$B$10,"VAT ≠ 15% × net; ","")&amp;IF(AND(F1545="Standard domestic 15% (Box 7)",NOT(AND(LEN(D1545)=15,LEFT(D1545,1)="3",RIGHT(D1545,1)="3",ISNUMBER(--D1545)))),"Invalid/missing supplier VAT no; ","")&amp;IF(AND(L1545="Yes",K1545&lt;&gt;"Yes"),"VAT claimed without valid tax invoice; ","")&amp;IF(AND(L1545="Yes",ISNUMBER(SEARCH("blocked",G1545))),"Blocked input VAT claimed; ","")&amp;IF(AND(F1545="Import - VAT paid at customs (Box 8)",M1545=""),"Customs declaration no missing; ","")&amp;IF(AND(F1545="Import - Reverse charge (Box 9)",E1545="Saudi Arabia"),"RCM used for a local supplier; ","")&amp;IF(AND(L1545="Yes",NOT(OR(F1545="Standard domestic 15% (Box 7)",F1545="Import - VAT paid at customs (Box 8)",F1545="Import - Reverse charge (Box 9)"))),"VAT claimed on non-taxable category; ",""))</f>
        <v/>
      </c>
    </row>
    <row r="1546">
      <c r="A1546" s="17" t="n"/>
      <c r="B1546" s="14" t="n"/>
      <c r="C1546" s="14" t="n"/>
      <c r="D1546" s="16" t="n"/>
      <c r="E1546" s="14" t="n"/>
      <c r="F1546" s="14" t="n"/>
      <c r="G1546" s="14" t="n"/>
      <c r="H1546" s="19" t="n"/>
      <c r="I1546" s="19" t="n"/>
      <c r="J1546" s="34">
        <f>IF(A1546="","",H1546+I1546)</f>
        <v/>
      </c>
      <c r="K1546" s="14" t="n"/>
      <c r="L1546" s="14" t="n"/>
      <c r="M1546" s="14" t="n"/>
      <c r="N1546" s="14" t="n"/>
      <c r="O1546" s="20">
        <f>IF(A1546="","",SUMPRODUCT((A1546&gt;=Setup!$C$19:$C$30)*(A1546&lt;=Setup!$D$19:$D$30)*Setup!$A$19:$A$30))</f>
        <v/>
      </c>
      <c r="P1546" s="34">
        <f>IF(A1546="","",IF(OR(F1546="Standard domestic 15% (Box 7)",F1546="Import - VAT paid at customs (Box 8)",F1546="Import - Reverse charge (Box 9)"),ROUND(H1546*Setup!$B$9,2),0))</f>
        <v/>
      </c>
      <c r="Q1546" s="34">
        <f>IF(A1546="","",I1546-P1546)</f>
        <v/>
      </c>
      <c r="R1546" s="34">
        <f>IF(A1546="","",IF(L1546="Yes",I1546,0))</f>
        <v/>
      </c>
      <c r="S1546" s="34">
        <f>IF(A1546="","",IF(AND(L1546="Yes",K1546="Yes",NOT(ISNUMBER(SEARCH("blocked",G1546))),OR(F1546="Standard domestic 15% (Box 7)",F1546="Import - VAT paid at customs (Box 8)",F1546="Import - Reverse charge (Box 9)"),OR(F1546&lt;&gt;"Standard domestic 15% (Box 7)",AND(LEN(D1546)=15,LEFT(D1546,1)="3",RIGHT(D1546,1)="3",ISNUMBER(--D1546)))),I1546,0))</f>
        <v/>
      </c>
      <c r="T1546" s="34">
        <f>IF(A1546="","",R1546-S1546)</f>
        <v/>
      </c>
      <c r="U1546" s="23">
        <f>IF(A1546="","",IF(O1546=0,"Outside audit periods; ","")&amp;IF(F1546="","No VAT category; ","")&amp;IF(ABS(Q1546)&gt;Setup!$B$10,"VAT ≠ 15% × net; ","")&amp;IF(AND(F1546="Standard domestic 15% (Box 7)",NOT(AND(LEN(D1546)=15,LEFT(D1546,1)="3",RIGHT(D1546,1)="3",ISNUMBER(--D1546)))),"Invalid/missing supplier VAT no; ","")&amp;IF(AND(L1546="Yes",K1546&lt;&gt;"Yes"),"VAT claimed without valid tax invoice; ","")&amp;IF(AND(L1546="Yes",ISNUMBER(SEARCH("blocked",G1546))),"Blocked input VAT claimed; ","")&amp;IF(AND(F1546="Import - VAT paid at customs (Box 8)",M1546=""),"Customs declaration no missing; ","")&amp;IF(AND(F1546="Import - Reverse charge (Box 9)",E1546="Saudi Arabia"),"RCM used for a local supplier; ","")&amp;IF(AND(L1546="Yes",NOT(OR(F1546="Standard domestic 15% (Box 7)",F1546="Import - VAT paid at customs (Box 8)",F1546="Import - Reverse charge (Box 9)"))),"VAT claimed on non-taxable category; ",""))</f>
        <v/>
      </c>
    </row>
    <row r="1547">
      <c r="A1547" s="17" t="n"/>
      <c r="B1547" s="14" t="n"/>
      <c r="C1547" s="14" t="n"/>
      <c r="D1547" s="16" t="n"/>
      <c r="E1547" s="14" t="n"/>
      <c r="F1547" s="14" t="n"/>
      <c r="G1547" s="14" t="n"/>
      <c r="H1547" s="19" t="n"/>
      <c r="I1547" s="19" t="n"/>
      <c r="J1547" s="34">
        <f>IF(A1547="","",H1547+I1547)</f>
        <v/>
      </c>
      <c r="K1547" s="14" t="n"/>
      <c r="L1547" s="14" t="n"/>
      <c r="M1547" s="14" t="n"/>
      <c r="N1547" s="14" t="n"/>
      <c r="O1547" s="20">
        <f>IF(A1547="","",SUMPRODUCT((A1547&gt;=Setup!$C$19:$C$30)*(A1547&lt;=Setup!$D$19:$D$30)*Setup!$A$19:$A$30))</f>
        <v/>
      </c>
      <c r="P1547" s="34">
        <f>IF(A1547="","",IF(OR(F1547="Standard domestic 15% (Box 7)",F1547="Import - VAT paid at customs (Box 8)",F1547="Import - Reverse charge (Box 9)"),ROUND(H1547*Setup!$B$9,2),0))</f>
        <v/>
      </c>
      <c r="Q1547" s="34">
        <f>IF(A1547="","",I1547-P1547)</f>
        <v/>
      </c>
      <c r="R1547" s="34">
        <f>IF(A1547="","",IF(L1547="Yes",I1547,0))</f>
        <v/>
      </c>
      <c r="S1547" s="34">
        <f>IF(A1547="","",IF(AND(L1547="Yes",K1547="Yes",NOT(ISNUMBER(SEARCH("blocked",G1547))),OR(F1547="Standard domestic 15% (Box 7)",F1547="Import - VAT paid at customs (Box 8)",F1547="Import - Reverse charge (Box 9)"),OR(F1547&lt;&gt;"Standard domestic 15% (Box 7)",AND(LEN(D1547)=15,LEFT(D1547,1)="3",RIGHT(D1547,1)="3",ISNUMBER(--D1547)))),I1547,0))</f>
        <v/>
      </c>
      <c r="T1547" s="34">
        <f>IF(A1547="","",R1547-S1547)</f>
        <v/>
      </c>
      <c r="U1547" s="23">
        <f>IF(A1547="","",IF(O1547=0,"Outside audit periods; ","")&amp;IF(F1547="","No VAT category; ","")&amp;IF(ABS(Q1547)&gt;Setup!$B$10,"VAT ≠ 15% × net; ","")&amp;IF(AND(F1547="Standard domestic 15% (Box 7)",NOT(AND(LEN(D1547)=15,LEFT(D1547,1)="3",RIGHT(D1547,1)="3",ISNUMBER(--D1547)))),"Invalid/missing supplier VAT no; ","")&amp;IF(AND(L1547="Yes",K1547&lt;&gt;"Yes"),"VAT claimed without valid tax invoice; ","")&amp;IF(AND(L1547="Yes",ISNUMBER(SEARCH("blocked",G1547))),"Blocked input VAT claimed; ","")&amp;IF(AND(F1547="Import - VAT paid at customs (Box 8)",M1547=""),"Customs declaration no missing; ","")&amp;IF(AND(F1547="Import - Reverse charge (Box 9)",E1547="Saudi Arabia"),"RCM used for a local supplier; ","")&amp;IF(AND(L1547="Yes",NOT(OR(F1547="Standard domestic 15% (Box 7)",F1547="Import - VAT paid at customs (Box 8)",F1547="Import - Reverse charge (Box 9)"))),"VAT claimed on non-taxable category; ",""))</f>
        <v/>
      </c>
    </row>
    <row r="1548">
      <c r="A1548" s="17" t="n"/>
      <c r="B1548" s="14" t="n"/>
      <c r="C1548" s="14" t="n"/>
      <c r="D1548" s="16" t="n"/>
      <c r="E1548" s="14" t="n"/>
      <c r="F1548" s="14" t="n"/>
      <c r="G1548" s="14" t="n"/>
      <c r="H1548" s="19" t="n"/>
      <c r="I1548" s="19" t="n"/>
      <c r="J1548" s="34">
        <f>IF(A1548="","",H1548+I1548)</f>
        <v/>
      </c>
      <c r="K1548" s="14" t="n"/>
      <c r="L1548" s="14" t="n"/>
      <c r="M1548" s="14" t="n"/>
      <c r="N1548" s="14" t="n"/>
      <c r="O1548" s="20">
        <f>IF(A1548="","",SUMPRODUCT((A1548&gt;=Setup!$C$19:$C$30)*(A1548&lt;=Setup!$D$19:$D$30)*Setup!$A$19:$A$30))</f>
        <v/>
      </c>
      <c r="P1548" s="34">
        <f>IF(A1548="","",IF(OR(F1548="Standard domestic 15% (Box 7)",F1548="Import - VAT paid at customs (Box 8)",F1548="Import - Reverse charge (Box 9)"),ROUND(H1548*Setup!$B$9,2),0))</f>
        <v/>
      </c>
      <c r="Q1548" s="34">
        <f>IF(A1548="","",I1548-P1548)</f>
        <v/>
      </c>
      <c r="R1548" s="34">
        <f>IF(A1548="","",IF(L1548="Yes",I1548,0))</f>
        <v/>
      </c>
      <c r="S1548" s="34">
        <f>IF(A1548="","",IF(AND(L1548="Yes",K1548="Yes",NOT(ISNUMBER(SEARCH("blocked",G1548))),OR(F1548="Standard domestic 15% (Box 7)",F1548="Import - VAT paid at customs (Box 8)",F1548="Import - Reverse charge (Box 9)"),OR(F1548&lt;&gt;"Standard domestic 15% (Box 7)",AND(LEN(D1548)=15,LEFT(D1548,1)="3",RIGHT(D1548,1)="3",ISNUMBER(--D1548)))),I1548,0))</f>
        <v/>
      </c>
      <c r="T1548" s="34">
        <f>IF(A1548="","",R1548-S1548)</f>
        <v/>
      </c>
      <c r="U1548" s="23">
        <f>IF(A1548="","",IF(O1548=0,"Outside audit periods; ","")&amp;IF(F1548="","No VAT category; ","")&amp;IF(ABS(Q1548)&gt;Setup!$B$10,"VAT ≠ 15% × net; ","")&amp;IF(AND(F1548="Standard domestic 15% (Box 7)",NOT(AND(LEN(D1548)=15,LEFT(D1548,1)="3",RIGHT(D1548,1)="3",ISNUMBER(--D1548)))),"Invalid/missing supplier VAT no; ","")&amp;IF(AND(L1548="Yes",K1548&lt;&gt;"Yes"),"VAT claimed without valid tax invoice; ","")&amp;IF(AND(L1548="Yes",ISNUMBER(SEARCH("blocked",G1548))),"Blocked input VAT claimed; ","")&amp;IF(AND(F1548="Import - VAT paid at customs (Box 8)",M1548=""),"Customs declaration no missing; ","")&amp;IF(AND(F1548="Import - Reverse charge (Box 9)",E1548="Saudi Arabia"),"RCM used for a local supplier; ","")&amp;IF(AND(L1548="Yes",NOT(OR(F1548="Standard domestic 15% (Box 7)",F1548="Import - VAT paid at customs (Box 8)",F1548="Import - Reverse charge (Box 9)"))),"VAT claimed on non-taxable category; ",""))</f>
        <v/>
      </c>
    </row>
    <row r="1549">
      <c r="A1549" s="17" t="n"/>
      <c r="B1549" s="14" t="n"/>
      <c r="C1549" s="14" t="n"/>
      <c r="D1549" s="16" t="n"/>
      <c r="E1549" s="14" t="n"/>
      <c r="F1549" s="14" t="n"/>
      <c r="G1549" s="14" t="n"/>
      <c r="H1549" s="19" t="n"/>
      <c r="I1549" s="19" t="n"/>
      <c r="J1549" s="34">
        <f>IF(A1549="","",H1549+I1549)</f>
        <v/>
      </c>
      <c r="K1549" s="14" t="n"/>
      <c r="L1549" s="14" t="n"/>
      <c r="M1549" s="14" t="n"/>
      <c r="N1549" s="14" t="n"/>
      <c r="O1549" s="20">
        <f>IF(A1549="","",SUMPRODUCT((A1549&gt;=Setup!$C$19:$C$30)*(A1549&lt;=Setup!$D$19:$D$30)*Setup!$A$19:$A$30))</f>
        <v/>
      </c>
      <c r="P1549" s="34">
        <f>IF(A1549="","",IF(OR(F1549="Standard domestic 15% (Box 7)",F1549="Import - VAT paid at customs (Box 8)",F1549="Import - Reverse charge (Box 9)"),ROUND(H1549*Setup!$B$9,2),0))</f>
        <v/>
      </c>
      <c r="Q1549" s="34">
        <f>IF(A1549="","",I1549-P1549)</f>
        <v/>
      </c>
      <c r="R1549" s="34">
        <f>IF(A1549="","",IF(L1549="Yes",I1549,0))</f>
        <v/>
      </c>
      <c r="S1549" s="34">
        <f>IF(A1549="","",IF(AND(L1549="Yes",K1549="Yes",NOT(ISNUMBER(SEARCH("blocked",G1549))),OR(F1549="Standard domestic 15% (Box 7)",F1549="Import - VAT paid at customs (Box 8)",F1549="Import - Reverse charge (Box 9)"),OR(F1549&lt;&gt;"Standard domestic 15% (Box 7)",AND(LEN(D1549)=15,LEFT(D1549,1)="3",RIGHT(D1549,1)="3",ISNUMBER(--D1549)))),I1549,0))</f>
        <v/>
      </c>
      <c r="T1549" s="34">
        <f>IF(A1549="","",R1549-S1549)</f>
        <v/>
      </c>
      <c r="U1549" s="23">
        <f>IF(A1549="","",IF(O1549=0,"Outside audit periods; ","")&amp;IF(F1549="","No VAT category; ","")&amp;IF(ABS(Q1549)&gt;Setup!$B$10,"VAT ≠ 15% × net; ","")&amp;IF(AND(F1549="Standard domestic 15% (Box 7)",NOT(AND(LEN(D1549)=15,LEFT(D1549,1)="3",RIGHT(D1549,1)="3",ISNUMBER(--D1549)))),"Invalid/missing supplier VAT no; ","")&amp;IF(AND(L1549="Yes",K1549&lt;&gt;"Yes"),"VAT claimed without valid tax invoice; ","")&amp;IF(AND(L1549="Yes",ISNUMBER(SEARCH("blocked",G1549))),"Blocked input VAT claimed; ","")&amp;IF(AND(F1549="Import - VAT paid at customs (Box 8)",M1549=""),"Customs declaration no missing; ","")&amp;IF(AND(F1549="Import - Reverse charge (Box 9)",E1549="Saudi Arabia"),"RCM used for a local supplier; ","")&amp;IF(AND(L1549="Yes",NOT(OR(F1549="Standard domestic 15% (Box 7)",F1549="Import - VAT paid at customs (Box 8)",F1549="Import - Reverse charge (Box 9)"))),"VAT claimed on non-taxable category; ",""))</f>
        <v/>
      </c>
    </row>
    <row r="1550">
      <c r="A1550" s="17" t="n"/>
      <c r="B1550" s="14" t="n"/>
      <c r="C1550" s="14" t="n"/>
      <c r="D1550" s="16" t="n"/>
      <c r="E1550" s="14" t="n"/>
      <c r="F1550" s="14" t="n"/>
      <c r="G1550" s="14" t="n"/>
      <c r="H1550" s="19" t="n"/>
      <c r="I1550" s="19" t="n"/>
      <c r="J1550" s="34">
        <f>IF(A1550="","",H1550+I1550)</f>
        <v/>
      </c>
      <c r="K1550" s="14" t="n"/>
      <c r="L1550" s="14" t="n"/>
      <c r="M1550" s="14" t="n"/>
      <c r="N1550" s="14" t="n"/>
      <c r="O1550" s="20">
        <f>IF(A1550="","",SUMPRODUCT((A1550&gt;=Setup!$C$19:$C$30)*(A1550&lt;=Setup!$D$19:$D$30)*Setup!$A$19:$A$30))</f>
        <v/>
      </c>
      <c r="P1550" s="34">
        <f>IF(A1550="","",IF(OR(F1550="Standard domestic 15% (Box 7)",F1550="Import - VAT paid at customs (Box 8)",F1550="Import - Reverse charge (Box 9)"),ROUND(H1550*Setup!$B$9,2),0))</f>
        <v/>
      </c>
      <c r="Q1550" s="34">
        <f>IF(A1550="","",I1550-P1550)</f>
        <v/>
      </c>
      <c r="R1550" s="34">
        <f>IF(A1550="","",IF(L1550="Yes",I1550,0))</f>
        <v/>
      </c>
      <c r="S1550" s="34">
        <f>IF(A1550="","",IF(AND(L1550="Yes",K1550="Yes",NOT(ISNUMBER(SEARCH("blocked",G1550))),OR(F1550="Standard domestic 15% (Box 7)",F1550="Import - VAT paid at customs (Box 8)",F1550="Import - Reverse charge (Box 9)"),OR(F1550&lt;&gt;"Standard domestic 15% (Box 7)",AND(LEN(D1550)=15,LEFT(D1550,1)="3",RIGHT(D1550,1)="3",ISNUMBER(--D1550)))),I1550,0))</f>
        <v/>
      </c>
      <c r="T1550" s="34">
        <f>IF(A1550="","",R1550-S1550)</f>
        <v/>
      </c>
      <c r="U1550" s="23">
        <f>IF(A1550="","",IF(O1550=0,"Outside audit periods; ","")&amp;IF(F1550="","No VAT category; ","")&amp;IF(ABS(Q1550)&gt;Setup!$B$10,"VAT ≠ 15% × net; ","")&amp;IF(AND(F1550="Standard domestic 15% (Box 7)",NOT(AND(LEN(D1550)=15,LEFT(D1550,1)="3",RIGHT(D1550,1)="3",ISNUMBER(--D1550)))),"Invalid/missing supplier VAT no; ","")&amp;IF(AND(L1550="Yes",K1550&lt;&gt;"Yes"),"VAT claimed without valid tax invoice; ","")&amp;IF(AND(L1550="Yes",ISNUMBER(SEARCH("blocked",G1550))),"Blocked input VAT claimed; ","")&amp;IF(AND(F1550="Import - VAT paid at customs (Box 8)",M1550=""),"Customs declaration no missing; ","")&amp;IF(AND(F1550="Import - Reverse charge (Box 9)",E1550="Saudi Arabia"),"RCM used for a local supplier; ","")&amp;IF(AND(L1550="Yes",NOT(OR(F1550="Standard domestic 15% (Box 7)",F1550="Import - VAT paid at customs (Box 8)",F1550="Import - Reverse charge (Box 9)"))),"VAT claimed on non-taxable category; ",""))</f>
        <v/>
      </c>
    </row>
    <row r="1551">
      <c r="A1551" s="17" t="n"/>
      <c r="B1551" s="14" t="n"/>
      <c r="C1551" s="14" t="n"/>
      <c r="D1551" s="16" t="n"/>
      <c r="E1551" s="14" t="n"/>
      <c r="F1551" s="14" t="n"/>
      <c r="G1551" s="14" t="n"/>
      <c r="H1551" s="19" t="n"/>
      <c r="I1551" s="19" t="n"/>
      <c r="J1551" s="34">
        <f>IF(A1551="","",H1551+I1551)</f>
        <v/>
      </c>
      <c r="K1551" s="14" t="n"/>
      <c r="L1551" s="14" t="n"/>
      <c r="M1551" s="14" t="n"/>
      <c r="N1551" s="14" t="n"/>
      <c r="O1551" s="20">
        <f>IF(A1551="","",SUMPRODUCT((A1551&gt;=Setup!$C$19:$C$30)*(A1551&lt;=Setup!$D$19:$D$30)*Setup!$A$19:$A$30))</f>
        <v/>
      </c>
      <c r="P1551" s="34">
        <f>IF(A1551="","",IF(OR(F1551="Standard domestic 15% (Box 7)",F1551="Import - VAT paid at customs (Box 8)",F1551="Import - Reverse charge (Box 9)"),ROUND(H1551*Setup!$B$9,2),0))</f>
        <v/>
      </c>
      <c r="Q1551" s="34">
        <f>IF(A1551="","",I1551-P1551)</f>
        <v/>
      </c>
      <c r="R1551" s="34">
        <f>IF(A1551="","",IF(L1551="Yes",I1551,0))</f>
        <v/>
      </c>
      <c r="S1551" s="34">
        <f>IF(A1551="","",IF(AND(L1551="Yes",K1551="Yes",NOT(ISNUMBER(SEARCH("blocked",G1551))),OR(F1551="Standard domestic 15% (Box 7)",F1551="Import - VAT paid at customs (Box 8)",F1551="Import - Reverse charge (Box 9)"),OR(F1551&lt;&gt;"Standard domestic 15% (Box 7)",AND(LEN(D1551)=15,LEFT(D1551,1)="3",RIGHT(D1551,1)="3",ISNUMBER(--D1551)))),I1551,0))</f>
        <v/>
      </c>
      <c r="T1551" s="34">
        <f>IF(A1551="","",R1551-S1551)</f>
        <v/>
      </c>
      <c r="U1551" s="23">
        <f>IF(A1551="","",IF(O1551=0,"Outside audit periods; ","")&amp;IF(F1551="","No VAT category; ","")&amp;IF(ABS(Q1551)&gt;Setup!$B$10,"VAT ≠ 15% × net; ","")&amp;IF(AND(F1551="Standard domestic 15% (Box 7)",NOT(AND(LEN(D1551)=15,LEFT(D1551,1)="3",RIGHT(D1551,1)="3",ISNUMBER(--D1551)))),"Invalid/missing supplier VAT no; ","")&amp;IF(AND(L1551="Yes",K1551&lt;&gt;"Yes"),"VAT claimed without valid tax invoice; ","")&amp;IF(AND(L1551="Yes",ISNUMBER(SEARCH("blocked",G1551))),"Blocked input VAT claimed; ","")&amp;IF(AND(F1551="Import - VAT paid at customs (Box 8)",M1551=""),"Customs declaration no missing; ","")&amp;IF(AND(F1551="Import - Reverse charge (Box 9)",E1551="Saudi Arabia"),"RCM used for a local supplier; ","")&amp;IF(AND(L1551="Yes",NOT(OR(F1551="Standard domestic 15% (Box 7)",F1551="Import - VAT paid at customs (Box 8)",F1551="Import - Reverse charge (Box 9)"))),"VAT claimed on non-taxable category; ",""))</f>
        <v/>
      </c>
    </row>
    <row r="1552">
      <c r="A1552" s="17" t="n"/>
      <c r="B1552" s="14" t="n"/>
      <c r="C1552" s="14" t="n"/>
      <c r="D1552" s="16" t="n"/>
      <c r="E1552" s="14" t="n"/>
      <c r="F1552" s="14" t="n"/>
      <c r="G1552" s="14" t="n"/>
      <c r="H1552" s="19" t="n"/>
      <c r="I1552" s="19" t="n"/>
      <c r="J1552" s="34">
        <f>IF(A1552="","",H1552+I1552)</f>
        <v/>
      </c>
      <c r="K1552" s="14" t="n"/>
      <c r="L1552" s="14" t="n"/>
      <c r="M1552" s="14" t="n"/>
      <c r="N1552" s="14" t="n"/>
      <c r="O1552" s="20">
        <f>IF(A1552="","",SUMPRODUCT((A1552&gt;=Setup!$C$19:$C$30)*(A1552&lt;=Setup!$D$19:$D$30)*Setup!$A$19:$A$30))</f>
        <v/>
      </c>
      <c r="P1552" s="34">
        <f>IF(A1552="","",IF(OR(F1552="Standard domestic 15% (Box 7)",F1552="Import - VAT paid at customs (Box 8)",F1552="Import - Reverse charge (Box 9)"),ROUND(H1552*Setup!$B$9,2),0))</f>
        <v/>
      </c>
      <c r="Q1552" s="34">
        <f>IF(A1552="","",I1552-P1552)</f>
        <v/>
      </c>
      <c r="R1552" s="34">
        <f>IF(A1552="","",IF(L1552="Yes",I1552,0))</f>
        <v/>
      </c>
      <c r="S1552" s="34">
        <f>IF(A1552="","",IF(AND(L1552="Yes",K1552="Yes",NOT(ISNUMBER(SEARCH("blocked",G1552))),OR(F1552="Standard domestic 15% (Box 7)",F1552="Import - VAT paid at customs (Box 8)",F1552="Import - Reverse charge (Box 9)"),OR(F1552&lt;&gt;"Standard domestic 15% (Box 7)",AND(LEN(D1552)=15,LEFT(D1552,1)="3",RIGHT(D1552,1)="3",ISNUMBER(--D1552)))),I1552,0))</f>
        <v/>
      </c>
      <c r="T1552" s="34">
        <f>IF(A1552="","",R1552-S1552)</f>
        <v/>
      </c>
      <c r="U1552" s="23">
        <f>IF(A1552="","",IF(O1552=0,"Outside audit periods; ","")&amp;IF(F1552="","No VAT category; ","")&amp;IF(ABS(Q1552)&gt;Setup!$B$10,"VAT ≠ 15% × net; ","")&amp;IF(AND(F1552="Standard domestic 15% (Box 7)",NOT(AND(LEN(D1552)=15,LEFT(D1552,1)="3",RIGHT(D1552,1)="3",ISNUMBER(--D1552)))),"Invalid/missing supplier VAT no; ","")&amp;IF(AND(L1552="Yes",K1552&lt;&gt;"Yes"),"VAT claimed without valid tax invoice; ","")&amp;IF(AND(L1552="Yes",ISNUMBER(SEARCH("blocked",G1552))),"Blocked input VAT claimed; ","")&amp;IF(AND(F1552="Import - VAT paid at customs (Box 8)",M1552=""),"Customs declaration no missing; ","")&amp;IF(AND(F1552="Import - Reverse charge (Box 9)",E1552="Saudi Arabia"),"RCM used for a local supplier; ","")&amp;IF(AND(L1552="Yes",NOT(OR(F1552="Standard domestic 15% (Box 7)",F1552="Import - VAT paid at customs (Box 8)",F1552="Import - Reverse charge (Box 9)"))),"VAT claimed on non-taxable category; ",""))</f>
        <v/>
      </c>
    </row>
    <row r="1553">
      <c r="A1553" s="17" t="n"/>
      <c r="B1553" s="14" t="n"/>
      <c r="C1553" s="14" t="n"/>
      <c r="D1553" s="16" t="n"/>
      <c r="E1553" s="14" t="n"/>
      <c r="F1553" s="14" t="n"/>
      <c r="G1553" s="14" t="n"/>
      <c r="H1553" s="19" t="n"/>
      <c r="I1553" s="19" t="n"/>
      <c r="J1553" s="34">
        <f>IF(A1553="","",H1553+I1553)</f>
        <v/>
      </c>
      <c r="K1553" s="14" t="n"/>
      <c r="L1553" s="14" t="n"/>
      <c r="M1553" s="14" t="n"/>
      <c r="N1553" s="14" t="n"/>
      <c r="O1553" s="20">
        <f>IF(A1553="","",SUMPRODUCT((A1553&gt;=Setup!$C$19:$C$30)*(A1553&lt;=Setup!$D$19:$D$30)*Setup!$A$19:$A$30))</f>
        <v/>
      </c>
      <c r="P1553" s="34">
        <f>IF(A1553="","",IF(OR(F1553="Standard domestic 15% (Box 7)",F1553="Import - VAT paid at customs (Box 8)",F1553="Import - Reverse charge (Box 9)"),ROUND(H1553*Setup!$B$9,2),0))</f>
        <v/>
      </c>
      <c r="Q1553" s="34">
        <f>IF(A1553="","",I1553-P1553)</f>
        <v/>
      </c>
      <c r="R1553" s="34">
        <f>IF(A1553="","",IF(L1553="Yes",I1553,0))</f>
        <v/>
      </c>
      <c r="S1553" s="34">
        <f>IF(A1553="","",IF(AND(L1553="Yes",K1553="Yes",NOT(ISNUMBER(SEARCH("blocked",G1553))),OR(F1553="Standard domestic 15% (Box 7)",F1553="Import - VAT paid at customs (Box 8)",F1553="Import - Reverse charge (Box 9)"),OR(F1553&lt;&gt;"Standard domestic 15% (Box 7)",AND(LEN(D1553)=15,LEFT(D1553,1)="3",RIGHT(D1553,1)="3",ISNUMBER(--D1553)))),I1553,0))</f>
        <v/>
      </c>
      <c r="T1553" s="34">
        <f>IF(A1553="","",R1553-S1553)</f>
        <v/>
      </c>
      <c r="U1553" s="23">
        <f>IF(A1553="","",IF(O1553=0,"Outside audit periods; ","")&amp;IF(F1553="","No VAT category; ","")&amp;IF(ABS(Q1553)&gt;Setup!$B$10,"VAT ≠ 15% × net; ","")&amp;IF(AND(F1553="Standard domestic 15% (Box 7)",NOT(AND(LEN(D1553)=15,LEFT(D1553,1)="3",RIGHT(D1553,1)="3",ISNUMBER(--D1553)))),"Invalid/missing supplier VAT no; ","")&amp;IF(AND(L1553="Yes",K1553&lt;&gt;"Yes"),"VAT claimed without valid tax invoice; ","")&amp;IF(AND(L1553="Yes",ISNUMBER(SEARCH("blocked",G1553))),"Blocked input VAT claimed; ","")&amp;IF(AND(F1553="Import - VAT paid at customs (Box 8)",M1553=""),"Customs declaration no missing; ","")&amp;IF(AND(F1553="Import - Reverse charge (Box 9)",E1553="Saudi Arabia"),"RCM used for a local supplier; ","")&amp;IF(AND(L1553="Yes",NOT(OR(F1553="Standard domestic 15% (Box 7)",F1553="Import - VAT paid at customs (Box 8)",F1553="Import - Reverse charge (Box 9)"))),"VAT claimed on non-taxable category; ",""))</f>
        <v/>
      </c>
    </row>
    <row r="1554">
      <c r="A1554" s="17" t="n"/>
      <c r="B1554" s="14" t="n"/>
      <c r="C1554" s="14" t="n"/>
      <c r="D1554" s="16" t="n"/>
      <c r="E1554" s="14" t="n"/>
      <c r="F1554" s="14" t="n"/>
      <c r="G1554" s="14" t="n"/>
      <c r="H1554" s="19" t="n"/>
      <c r="I1554" s="19" t="n"/>
      <c r="J1554" s="34">
        <f>IF(A1554="","",H1554+I1554)</f>
        <v/>
      </c>
      <c r="K1554" s="14" t="n"/>
      <c r="L1554" s="14" t="n"/>
      <c r="M1554" s="14" t="n"/>
      <c r="N1554" s="14" t="n"/>
      <c r="O1554" s="20">
        <f>IF(A1554="","",SUMPRODUCT((A1554&gt;=Setup!$C$19:$C$30)*(A1554&lt;=Setup!$D$19:$D$30)*Setup!$A$19:$A$30))</f>
        <v/>
      </c>
      <c r="P1554" s="34">
        <f>IF(A1554="","",IF(OR(F1554="Standard domestic 15% (Box 7)",F1554="Import - VAT paid at customs (Box 8)",F1554="Import - Reverse charge (Box 9)"),ROUND(H1554*Setup!$B$9,2),0))</f>
        <v/>
      </c>
      <c r="Q1554" s="34">
        <f>IF(A1554="","",I1554-P1554)</f>
        <v/>
      </c>
      <c r="R1554" s="34">
        <f>IF(A1554="","",IF(L1554="Yes",I1554,0))</f>
        <v/>
      </c>
      <c r="S1554" s="34">
        <f>IF(A1554="","",IF(AND(L1554="Yes",K1554="Yes",NOT(ISNUMBER(SEARCH("blocked",G1554))),OR(F1554="Standard domestic 15% (Box 7)",F1554="Import - VAT paid at customs (Box 8)",F1554="Import - Reverse charge (Box 9)"),OR(F1554&lt;&gt;"Standard domestic 15% (Box 7)",AND(LEN(D1554)=15,LEFT(D1554,1)="3",RIGHT(D1554,1)="3",ISNUMBER(--D1554)))),I1554,0))</f>
        <v/>
      </c>
      <c r="T1554" s="34">
        <f>IF(A1554="","",R1554-S1554)</f>
        <v/>
      </c>
      <c r="U1554" s="23">
        <f>IF(A1554="","",IF(O1554=0,"Outside audit periods; ","")&amp;IF(F1554="","No VAT category; ","")&amp;IF(ABS(Q1554)&gt;Setup!$B$10,"VAT ≠ 15% × net; ","")&amp;IF(AND(F1554="Standard domestic 15% (Box 7)",NOT(AND(LEN(D1554)=15,LEFT(D1554,1)="3",RIGHT(D1554,1)="3",ISNUMBER(--D1554)))),"Invalid/missing supplier VAT no; ","")&amp;IF(AND(L1554="Yes",K1554&lt;&gt;"Yes"),"VAT claimed without valid tax invoice; ","")&amp;IF(AND(L1554="Yes",ISNUMBER(SEARCH("blocked",G1554))),"Blocked input VAT claimed; ","")&amp;IF(AND(F1554="Import - VAT paid at customs (Box 8)",M1554=""),"Customs declaration no missing; ","")&amp;IF(AND(F1554="Import - Reverse charge (Box 9)",E1554="Saudi Arabia"),"RCM used for a local supplier; ","")&amp;IF(AND(L1554="Yes",NOT(OR(F1554="Standard domestic 15% (Box 7)",F1554="Import - VAT paid at customs (Box 8)",F1554="Import - Reverse charge (Box 9)"))),"VAT claimed on non-taxable category; ",""))</f>
        <v/>
      </c>
    </row>
    <row r="1555">
      <c r="A1555" s="17" t="n"/>
      <c r="B1555" s="14" t="n"/>
      <c r="C1555" s="14" t="n"/>
      <c r="D1555" s="16" t="n"/>
      <c r="E1555" s="14" t="n"/>
      <c r="F1555" s="14" t="n"/>
      <c r="G1555" s="14" t="n"/>
      <c r="H1555" s="19" t="n"/>
      <c r="I1555" s="19" t="n"/>
      <c r="J1555" s="34">
        <f>IF(A1555="","",H1555+I1555)</f>
        <v/>
      </c>
      <c r="K1555" s="14" t="n"/>
      <c r="L1555" s="14" t="n"/>
      <c r="M1555" s="14" t="n"/>
      <c r="N1555" s="14" t="n"/>
      <c r="O1555" s="20">
        <f>IF(A1555="","",SUMPRODUCT((A1555&gt;=Setup!$C$19:$C$30)*(A1555&lt;=Setup!$D$19:$D$30)*Setup!$A$19:$A$30))</f>
        <v/>
      </c>
      <c r="P1555" s="34">
        <f>IF(A1555="","",IF(OR(F1555="Standard domestic 15% (Box 7)",F1555="Import - VAT paid at customs (Box 8)",F1555="Import - Reverse charge (Box 9)"),ROUND(H1555*Setup!$B$9,2),0))</f>
        <v/>
      </c>
      <c r="Q1555" s="34">
        <f>IF(A1555="","",I1555-P1555)</f>
        <v/>
      </c>
      <c r="R1555" s="34">
        <f>IF(A1555="","",IF(L1555="Yes",I1555,0))</f>
        <v/>
      </c>
      <c r="S1555" s="34">
        <f>IF(A1555="","",IF(AND(L1555="Yes",K1555="Yes",NOT(ISNUMBER(SEARCH("blocked",G1555))),OR(F1555="Standard domestic 15% (Box 7)",F1555="Import - VAT paid at customs (Box 8)",F1555="Import - Reverse charge (Box 9)"),OR(F1555&lt;&gt;"Standard domestic 15% (Box 7)",AND(LEN(D1555)=15,LEFT(D1555,1)="3",RIGHT(D1555,1)="3",ISNUMBER(--D1555)))),I1555,0))</f>
        <v/>
      </c>
      <c r="T1555" s="34">
        <f>IF(A1555="","",R1555-S1555)</f>
        <v/>
      </c>
      <c r="U1555" s="23">
        <f>IF(A1555="","",IF(O1555=0,"Outside audit periods; ","")&amp;IF(F1555="","No VAT category; ","")&amp;IF(ABS(Q1555)&gt;Setup!$B$10,"VAT ≠ 15% × net; ","")&amp;IF(AND(F1555="Standard domestic 15% (Box 7)",NOT(AND(LEN(D1555)=15,LEFT(D1555,1)="3",RIGHT(D1555,1)="3",ISNUMBER(--D1555)))),"Invalid/missing supplier VAT no; ","")&amp;IF(AND(L1555="Yes",K1555&lt;&gt;"Yes"),"VAT claimed without valid tax invoice; ","")&amp;IF(AND(L1555="Yes",ISNUMBER(SEARCH("blocked",G1555))),"Blocked input VAT claimed; ","")&amp;IF(AND(F1555="Import - VAT paid at customs (Box 8)",M1555=""),"Customs declaration no missing; ","")&amp;IF(AND(F1555="Import - Reverse charge (Box 9)",E1555="Saudi Arabia"),"RCM used for a local supplier; ","")&amp;IF(AND(L1555="Yes",NOT(OR(F1555="Standard domestic 15% (Box 7)",F1555="Import - VAT paid at customs (Box 8)",F1555="Import - Reverse charge (Box 9)"))),"VAT claimed on non-taxable category; ",""))</f>
        <v/>
      </c>
    </row>
    <row r="1556">
      <c r="A1556" s="17" t="n"/>
      <c r="B1556" s="14" t="n"/>
      <c r="C1556" s="14" t="n"/>
      <c r="D1556" s="16" t="n"/>
      <c r="E1556" s="14" t="n"/>
      <c r="F1556" s="14" t="n"/>
      <c r="G1556" s="14" t="n"/>
      <c r="H1556" s="19" t="n"/>
      <c r="I1556" s="19" t="n"/>
      <c r="J1556" s="34">
        <f>IF(A1556="","",H1556+I1556)</f>
        <v/>
      </c>
      <c r="K1556" s="14" t="n"/>
      <c r="L1556" s="14" t="n"/>
      <c r="M1556" s="14" t="n"/>
      <c r="N1556" s="14" t="n"/>
      <c r="O1556" s="20">
        <f>IF(A1556="","",SUMPRODUCT((A1556&gt;=Setup!$C$19:$C$30)*(A1556&lt;=Setup!$D$19:$D$30)*Setup!$A$19:$A$30))</f>
        <v/>
      </c>
      <c r="P1556" s="34">
        <f>IF(A1556="","",IF(OR(F1556="Standard domestic 15% (Box 7)",F1556="Import - VAT paid at customs (Box 8)",F1556="Import - Reverse charge (Box 9)"),ROUND(H1556*Setup!$B$9,2),0))</f>
        <v/>
      </c>
      <c r="Q1556" s="34">
        <f>IF(A1556="","",I1556-P1556)</f>
        <v/>
      </c>
      <c r="R1556" s="34">
        <f>IF(A1556="","",IF(L1556="Yes",I1556,0))</f>
        <v/>
      </c>
      <c r="S1556" s="34">
        <f>IF(A1556="","",IF(AND(L1556="Yes",K1556="Yes",NOT(ISNUMBER(SEARCH("blocked",G1556))),OR(F1556="Standard domestic 15% (Box 7)",F1556="Import - VAT paid at customs (Box 8)",F1556="Import - Reverse charge (Box 9)"),OR(F1556&lt;&gt;"Standard domestic 15% (Box 7)",AND(LEN(D1556)=15,LEFT(D1556,1)="3",RIGHT(D1556,1)="3",ISNUMBER(--D1556)))),I1556,0))</f>
        <v/>
      </c>
      <c r="T1556" s="34">
        <f>IF(A1556="","",R1556-S1556)</f>
        <v/>
      </c>
      <c r="U1556" s="23">
        <f>IF(A1556="","",IF(O1556=0,"Outside audit periods; ","")&amp;IF(F1556="","No VAT category; ","")&amp;IF(ABS(Q1556)&gt;Setup!$B$10,"VAT ≠ 15% × net; ","")&amp;IF(AND(F1556="Standard domestic 15% (Box 7)",NOT(AND(LEN(D1556)=15,LEFT(D1556,1)="3",RIGHT(D1556,1)="3",ISNUMBER(--D1556)))),"Invalid/missing supplier VAT no; ","")&amp;IF(AND(L1556="Yes",K1556&lt;&gt;"Yes"),"VAT claimed without valid tax invoice; ","")&amp;IF(AND(L1556="Yes",ISNUMBER(SEARCH("blocked",G1556))),"Blocked input VAT claimed; ","")&amp;IF(AND(F1556="Import - VAT paid at customs (Box 8)",M1556=""),"Customs declaration no missing; ","")&amp;IF(AND(F1556="Import - Reverse charge (Box 9)",E1556="Saudi Arabia"),"RCM used for a local supplier; ","")&amp;IF(AND(L1556="Yes",NOT(OR(F1556="Standard domestic 15% (Box 7)",F1556="Import - VAT paid at customs (Box 8)",F1556="Import - Reverse charge (Box 9)"))),"VAT claimed on non-taxable category; ",""))</f>
        <v/>
      </c>
    </row>
    <row r="1557">
      <c r="A1557" s="17" t="n"/>
      <c r="B1557" s="14" t="n"/>
      <c r="C1557" s="14" t="n"/>
      <c r="D1557" s="16" t="n"/>
      <c r="E1557" s="14" t="n"/>
      <c r="F1557" s="14" t="n"/>
      <c r="G1557" s="14" t="n"/>
      <c r="H1557" s="19" t="n"/>
      <c r="I1557" s="19" t="n"/>
      <c r="J1557" s="34">
        <f>IF(A1557="","",H1557+I1557)</f>
        <v/>
      </c>
      <c r="K1557" s="14" t="n"/>
      <c r="L1557" s="14" t="n"/>
      <c r="M1557" s="14" t="n"/>
      <c r="N1557" s="14" t="n"/>
      <c r="O1557" s="20">
        <f>IF(A1557="","",SUMPRODUCT((A1557&gt;=Setup!$C$19:$C$30)*(A1557&lt;=Setup!$D$19:$D$30)*Setup!$A$19:$A$30))</f>
        <v/>
      </c>
      <c r="P1557" s="34">
        <f>IF(A1557="","",IF(OR(F1557="Standard domestic 15% (Box 7)",F1557="Import - VAT paid at customs (Box 8)",F1557="Import - Reverse charge (Box 9)"),ROUND(H1557*Setup!$B$9,2),0))</f>
        <v/>
      </c>
      <c r="Q1557" s="34">
        <f>IF(A1557="","",I1557-P1557)</f>
        <v/>
      </c>
      <c r="R1557" s="34">
        <f>IF(A1557="","",IF(L1557="Yes",I1557,0))</f>
        <v/>
      </c>
      <c r="S1557" s="34">
        <f>IF(A1557="","",IF(AND(L1557="Yes",K1557="Yes",NOT(ISNUMBER(SEARCH("blocked",G1557))),OR(F1557="Standard domestic 15% (Box 7)",F1557="Import - VAT paid at customs (Box 8)",F1557="Import - Reverse charge (Box 9)"),OR(F1557&lt;&gt;"Standard domestic 15% (Box 7)",AND(LEN(D1557)=15,LEFT(D1557,1)="3",RIGHT(D1557,1)="3",ISNUMBER(--D1557)))),I1557,0))</f>
        <v/>
      </c>
      <c r="T1557" s="34">
        <f>IF(A1557="","",R1557-S1557)</f>
        <v/>
      </c>
      <c r="U1557" s="23">
        <f>IF(A1557="","",IF(O1557=0,"Outside audit periods; ","")&amp;IF(F1557="","No VAT category; ","")&amp;IF(ABS(Q1557)&gt;Setup!$B$10,"VAT ≠ 15% × net; ","")&amp;IF(AND(F1557="Standard domestic 15% (Box 7)",NOT(AND(LEN(D1557)=15,LEFT(D1557,1)="3",RIGHT(D1557,1)="3",ISNUMBER(--D1557)))),"Invalid/missing supplier VAT no; ","")&amp;IF(AND(L1557="Yes",K1557&lt;&gt;"Yes"),"VAT claimed without valid tax invoice; ","")&amp;IF(AND(L1557="Yes",ISNUMBER(SEARCH("blocked",G1557))),"Blocked input VAT claimed; ","")&amp;IF(AND(F1557="Import - VAT paid at customs (Box 8)",M1557=""),"Customs declaration no missing; ","")&amp;IF(AND(F1557="Import - Reverse charge (Box 9)",E1557="Saudi Arabia"),"RCM used for a local supplier; ","")&amp;IF(AND(L1557="Yes",NOT(OR(F1557="Standard domestic 15% (Box 7)",F1557="Import - VAT paid at customs (Box 8)",F1557="Import - Reverse charge (Box 9)"))),"VAT claimed on non-taxable category; ",""))</f>
        <v/>
      </c>
    </row>
    <row r="1558">
      <c r="A1558" s="17" t="n"/>
      <c r="B1558" s="14" t="n"/>
      <c r="C1558" s="14" t="n"/>
      <c r="D1558" s="16" t="n"/>
      <c r="E1558" s="14" t="n"/>
      <c r="F1558" s="14" t="n"/>
      <c r="G1558" s="14" t="n"/>
      <c r="H1558" s="19" t="n"/>
      <c r="I1558" s="19" t="n"/>
      <c r="J1558" s="34">
        <f>IF(A1558="","",H1558+I1558)</f>
        <v/>
      </c>
      <c r="K1558" s="14" t="n"/>
      <c r="L1558" s="14" t="n"/>
      <c r="M1558" s="14" t="n"/>
      <c r="N1558" s="14" t="n"/>
      <c r="O1558" s="20">
        <f>IF(A1558="","",SUMPRODUCT((A1558&gt;=Setup!$C$19:$C$30)*(A1558&lt;=Setup!$D$19:$D$30)*Setup!$A$19:$A$30))</f>
        <v/>
      </c>
      <c r="P1558" s="34">
        <f>IF(A1558="","",IF(OR(F1558="Standard domestic 15% (Box 7)",F1558="Import - VAT paid at customs (Box 8)",F1558="Import - Reverse charge (Box 9)"),ROUND(H1558*Setup!$B$9,2),0))</f>
        <v/>
      </c>
      <c r="Q1558" s="34">
        <f>IF(A1558="","",I1558-P1558)</f>
        <v/>
      </c>
      <c r="R1558" s="34">
        <f>IF(A1558="","",IF(L1558="Yes",I1558,0))</f>
        <v/>
      </c>
      <c r="S1558" s="34">
        <f>IF(A1558="","",IF(AND(L1558="Yes",K1558="Yes",NOT(ISNUMBER(SEARCH("blocked",G1558))),OR(F1558="Standard domestic 15% (Box 7)",F1558="Import - VAT paid at customs (Box 8)",F1558="Import - Reverse charge (Box 9)"),OR(F1558&lt;&gt;"Standard domestic 15% (Box 7)",AND(LEN(D1558)=15,LEFT(D1558,1)="3",RIGHT(D1558,1)="3",ISNUMBER(--D1558)))),I1558,0))</f>
        <v/>
      </c>
      <c r="T1558" s="34">
        <f>IF(A1558="","",R1558-S1558)</f>
        <v/>
      </c>
      <c r="U1558" s="23">
        <f>IF(A1558="","",IF(O1558=0,"Outside audit periods; ","")&amp;IF(F1558="","No VAT category; ","")&amp;IF(ABS(Q1558)&gt;Setup!$B$10,"VAT ≠ 15% × net; ","")&amp;IF(AND(F1558="Standard domestic 15% (Box 7)",NOT(AND(LEN(D1558)=15,LEFT(D1558,1)="3",RIGHT(D1558,1)="3",ISNUMBER(--D1558)))),"Invalid/missing supplier VAT no; ","")&amp;IF(AND(L1558="Yes",K1558&lt;&gt;"Yes"),"VAT claimed without valid tax invoice; ","")&amp;IF(AND(L1558="Yes",ISNUMBER(SEARCH("blocked",G1558))),"Blocked input VAT claimed; ","")&amp;IF(AND(F1558="Import - VAT paid at customs (Box 8)",M1558=""),"Customs declaration no missing; ","")&amp;IF(AND(F1558="Import - Reverse charge (Box 9)",E1558="Saudi Arabia"),"RCM used for a local supplier; ","")&amp;IF(AND(L1558="Yes",NOT(OR(F1558="Standard domestic 15% (Box 7)",F1558="Import - VAT paid at customs (Box 8)",F1558="Import - Reverse charge (Box 9)"))),"VAT claimed on non-taxable category; ",""))</f>
        <v/>
      </c>
    </row>
    <row r="1559">
      <c r="A1559" s="17" t="n"/>
      <c r="B1559" s="14" t="n"/>
      <c r="C1559" s="14" t="n"/>
      <c r="D1559" s="16" t="n"/>
      <c r="E1559" s="14" t="n"/>
      <c r="F1559" s="14" t="n"/>
      <c r="G1559" s="14" t="n"/>
      <c r="H1559" s="19" t="n"/>
      <c r="I1559" s="19" t="n"/>
      <c r="J1559" s="34">
        <f>IF(A1559="","",H1559+I1559)</f>
        <v/>
      </c>
      <c r="K1559" s="14" t="n"/>
      <c r="L1559" s="14" t="n"/>
      <c r="M1559" s="14" t="n"/>
      <c r="N1559" s="14" t="n"/>
      <c r="O1559" s="20">
        <f>IF(A1559="","",SUMPRODUCT((A1559&gt;=Setup!$C$19:$C$30)*(A1559&lt;=Setup!$D$19:$D$30)*Setup!$A$19:$A$30))</f>
        <v/>
      </c>
      <c r="P1559" s="34">
        <f>IF(A1559="","",IF(OR(F1559="Standard domestic 15% (Box 7)",F1559="Import - VAT paid at customs (Box 8)",F1559="Import - Reverse charge (Box 9)"),ROUND(H1559*Setup!$B$9,2),0))</f>
        <v/>
      </c>
      <c r="Q1559" s="34">
        <f>IF(A1559="","",I1559-P1559)</f>
        <v/>
      </c>
      <c r="R1559" s="34">
        <f>IF(A1559="","",IF(L1559="Yes",I1559,0))</f>
        <v/>
      </c>
      <c r="S1559" s="34">
        <f>IF(A1559="","",IF(AND(L1559="Yes",K1559="Yes",NOT(ISNUMBER(SEARCH("blocked",G1559))),OR(F1559="Standard domestic 15% (Box 7)",F1559="Import - VAT paid at customs (Box 8)",F1559="Import - Reverse charge (Box 9)"),OR(F1559&lt;&gt;"Standard domestic 15% (Box 7)",AND(LEN(D1559)=15,LEFT(D1559,1)="3",RIGHT(D1559,1)="3",ISNUMBER(--D1559)))),I1559,0))</f>
        <v/>
      </c>
      <c r="T1559" s="34">
        <f>IF(A1559="","",R1559-S1559)</f>
        <v/>
      </c>
      <c r="U1559" s="23">
        <f>IF(A1559="","",IF(O1559=0,"Outside audit periods; ","")&amp;IF(F1559="","No VAT category; ","")&amp;IF(ABS(Q1559)&gt;Setup!$B$10,"VAT ≠ 15% × net; ","")&amp;IF(AND(F1559="Standard domestic 15% (Box 7)",NOT(AND(LEN(D1559)=15,LEFT(D1559,1)="3",RIGHT(D1559,1)="3",ISNUMBER(--D1559)))),"Invalid/missing supplier VAT no; ","")&amp;IF(AND(L1559="Yes",K1559&lt;&gt;"Yes"),"VAT claimed without valid tax invoice; ","")&amp;IF(AND(L1559="Yes",ISNUMBER(SEARCH("blocked",G1559))),"Blocked input VAT claimed; ","")&amp;IF(AND(F1559="Import - VAT paid at customs (Box 8)",M1559=""),"Customs declaration no missing; ","")&amp;IF(AND(F1559="Import - Reverse charge (Box 9)",E1559="Saudi Arabia"),"RCM used for a local supplier; ","")&amp;IF(AND(L1559="Yes",NOT(OR(F1559="Standard domestic 15% (Box 7)",F1559="Import - VAT paid at customs (Box 8)",F1559="Import - Reverse charge (Box 9)"))),"VAT claimed on non-taxable category; ",""))</f>
        <v/>
      </c>
    </row>
    <row r="1560">
      <c r="A1560" s="17" t="n"/>
      <c r="B1560" s="14" t="n"/>
      <c r="C1560" s="14" t="n"/>
      <c r="D1560" s="16" t="n"/>
      <c r="E1560" s="14" t="n"/>
      <c r="F1560" s="14" t="n"/>
      <c r="G1560" s="14" t="n"/>
      <c r="H1560" s="19" t="n"/>
      <c r="I1560" s="19" t="n"/>
      <c r="J1560" s="34">
        <f>IF(A1560="","",H1560+I1560)</f>
        <v/>
      </c>
      <c r="K1560" s="14" t="n"/>
      <c r="L1560" s="14" t="n"/>
      <c r="M1560" s="14" t="n"/>
      <c r="N1560" s="14" t="n"/>
      <c r="O1560" s="20">
        <f>IF(A1560="","",SUMPRODUCT((A1560&gt;=Setup!$C$19:$C$30)*(A1560&lt;=Setup!$D$19:$D$30)*Setup!$A$19:$A$30))</f>
        <v/>
      </c>
      <c r="P1560" s="34">
        <f>IF(A1560="","",IF(OR(F1560="Standard domestic 15% (Box 7)",F1560="Import - VAT paid at customs (Box 8)",F1560="Import - Reverse charge (Box 9)"),ROUND(H1560*Setup!$B$9,2),0))</f>
        <v/>
      </c>
      <c r="Q1560" s="34">
        <f>IF(A1560="","",I1560-P1560)</f>
        <v/>
      </c>
      <c r="R1560" s="34">
        <f>IF(A1560="","",IF(L1560="Yes",I1560,0))</f>
        <v/>
      </c>
      <c r="S1560" s="34">
        <f>IF(A1560="","",IF(AND(L1560="Yes",K1560="Yes",NOT(ISNUMBER(SEARCH("blocked",G1560))),OR(F1560="Standard domestic 15% (Box 7)",F1560="Import - VAT paid at customs (Box 8)",F1560="Import - Reverse charge (Box 9)"),OR(F1560&lt;&gt;"Standard domestic 15% (Box 7)",AND(LEN(D1560)=15,LEFT(D1560,1)="3",RIGHT(D1560,1)="3",ISNUMBER(--D1560)))),I1560,0))</f>
        <v/>
      </c>
      <c r="T1560" s="34">
        <f>IF(A1560="","",R1560-S1560)</f>
        <v/>
      </c>
      <c r="U1560" s="23">
        <f>IF(A1560="","",IF(O1560=0,"Outside audit periods; ","")&amp;IF(F1560="","No VAT category; ","")&amp;IF(ABS(Q1560)&gt;Setup!$B$10,"VAT ≠ 15% × net; ","")&amp;IF(AND(F1560="Standard domestic 15% (Box 7)",NOT(AND(LEN(D1560)=15,LEFT(D1560,1)="3",RIGHT(D1560,1)="3",ISNUMBER(--D1560)))),"Invalid/missing supplier VAT no; ","")&amp;IF(AND(L1560="Yes",K1560&lt;&gt;"Yes"),"VAT claimed without valid tax invoice; ","")&amp;IF(AND(L1560="Yes",ISNUMBER(SEARCH("blocked",G1560))),"Blocked input VAT claimed; ","")&amp;IF(AND(F1560="Import - VAT paid at customs (Box 8)",M1560=""),"Customs declaration no missing; ","")&amp;IF(AND(F1560="Import - Reverse charge (Box 9)",E1560="Saudi Arabia"),"RCM used for a local supplier; ","")&amp;IF(AND(L1560="Yes",NOT(OR(F1560="Standard domestic 15% (Box 7)",F1560="Import - VAT paid at customs (Box 8)",F1560="Import - Reverse charge (Box 9)"))),"VAT claimed on non-taxable category; ",""))</f>
        <v/>
      </c>
    </row>
    <row r="1561">
      <c r="A1561" s="17" t="n"/>
      <c r="B1561" s="14" t="n"/>
      <c r="C1561" s="14" t="n"/>
      <c r="D1561" s="16" t="n"/>
      <c r="E1561" s="14" t="n"/>
      <c r="F1561" s="14" t="n"/>
      <c r="G1561" s="14" t="n"/>
      <c r="H1561" s="19" t="n"/>
      <c r="I1561" s="19" t="n"/>
      <c r="J1561" s="34">
        <f>IF(A1561="","",H1561+I1561)</f>
        <v/>
      </c>
      <c r="K1561" s="14" t="n"/>
      <c r="L1561" s="14" t="n"/>
      <c r="M1561" s="14" t="n"/>
      <c r="N1561" s="14" t="n"/>
      <c r="O1561" s="20">
        <f>IF(A1561="","",SUMPRODUCT((A1561&gt;=Setup!$C$19:$C$30)*(A1561&lt;=Setup!$D$19:$D$30)*Setup!$A$19:$A$30))</f>
        <v/>
      </c>
      <c r="P1561" s="34">
        <f>IF(A1561="","",IF(OR(F1561="Standard domestic 15% (Box 7)",F1561="Import - VAT paid at customs (Box 8)",F1561="Import - Reverse charge (Box 9)"),ROUND(H1561*Setup!$B$9,2),0))</f>
        <v/>
      </c>
      <c r="Q1561" s="34">
        <f>IF(A1561="","",I1561-P1561)</f>
        <v/>
      </c>
      <c r="R1561" s="34">
        <f>IF(A1561="","",IF(L1561="Yes",I1561,0))</f>
        <v/>
      </c>
      <c r="S1561" s="34">
        <f>IF(A1561="","",IF(AND(L1561="Yes",K1561="Yes",NOT(ISNUMBER(SEARCH("blocked",G1561))),OR(F1561="Standard domestic 15% (Box 7)",F1561="Import - VAT paid at customs (Box 8)",F1561="Import - Reverse charge (Box 9)"),OR(F1561&lt;&gt;"Standard domestic 15% (Box 7)",AND(LEN(D1561)=15,LEFT(D1561,1)="3",RIGHT(D1561,1)="3",ISNUMBER(--D1561)))),I1561,0))</f>
        <v/>
      </c>
      <c r="T1561" s="34">
        <f>IF(A1561="","",R1561-S1561)</f>
        <v/>
      </c>
      <c r="U1561" s="23">
        <f>IF(A1561="","",IF(O1561=0,"Outside audit periods; ","")&amp;IF(F1561="","No VAT category; ","")&amp;IF(ABS(Q1561)&gt;Setup!$B$10,"VAT ≠ 15% × net; ","")&amp;IF(AND(F1561="Standard domestic 15% (Box 7)",NOT(AND(LEN(D1561)=15,LEFT(D1561,1)="3",RIGHT(D1561,1)="3",ISNUMBER(--D1561)))),"Invalid/missing supplier VAT no; ","")&amp;IF(AND(L1561="Yes",K1561&lt;&gt;"Yes"),"VAT claimed without valid tax invoice; ","")&amp;IF(AND(L1561="Yes",ISNUMBER(SEARCH("blocked",G1561))),"Blocked input VAT claimed; ","")&amp;IF(AND(F1561="Import - VAT paid at customs (Box 8)",M1561=""),"Customs declaration no missing; ","")&amp;IF(AND(F1561="Import - Reverse charge (Box 9)",E1561="Saudi Arabia"),"RCM used for a local supplier; ","")&amp;IF(AND(L1561="Yes",NOT(OR(F1561="Standard domestic 15% (Box 7)",F1561="Import - VAT paid at customs (Box 8)",F1561="Import - Reverse charge (Box 9)"))),"VAT claimed on non-taxable category; ",""))</f>
        <v/>
      </c>
    </row>
    <row r="1562">
      <c r="A1562" s="17" t="n"/>
      <c r="B1562" s="14" t="n"/>
      <c r="C1562" s="14" t="n"/>
      <c r="D1562" s="16" t="n"/>
      <c r="E1562" s="14" t="n"/>
      <c r="F1562" s="14" t="n"/>
      <c r="G1562" s="14" t="n"/>
      <c r="H1562" s="19" t="n"/>
      <c r="I1562" s="19" t="n"/>
      <c r="J1562" s="34">
        <f>IF(A1562="","",H1562+I1562)</f>
        <v/>
      </c>
      <c r="K1562" s="14" t="n"/>
      <c r="L1562" s="14" t="n"/>
      <c r="M1562" s="14" t="n"/>
      <c r="N1562" s="14" t="n"/>
      <c r="O1562" s="20">
        <f>IF(A1562="","",SUMPRODUCT((A1562&gt;=Setup!$C$19:$C$30)*(A1562&lt;=Setup!$D$19:$D$30)*Setup!$A$19:$A$30))</f>
        <v/>
      </c>
      <c r="P1562" s="34">
        <f>IF(A1562="","",IF(OR(F1562="Standard domestic 15% (Box 7)",F1562="Import - VAT paid at customs (Box 8)",F1562="Import - Reverse charge (Box 9)"),ROUND(H1562*Setup!$B$9,2),0))</f>
        <v/>
      </c>
      <c r="Q1562" s="34">
        <f>IF(A1562="","",I1562-P1562)</f>
        <v/>
      </c>
      <c r="R1562" s="34">
        <f>IF(A1562="","",IF(L1562="Yes",I1562,0))</f>
        <v/>
      </c>
      <c r="S1562" s="34">
        <f>IF(A1562="","",IF(AND(L1562="Yes",K1562="Yes",NOT(ISNUMBER(SEARCH("blocked",G1562))),OR(F1562="Standard domestic 15% (Box 7)",F1562="Import - VAT paid at customs (Box 8)",F1562="Import - Reverse charge (Box 9)"),OR(F1562&lt;&gt;"Standard domestic 15% (Box 7)",AND(LEN(D1562)=15,LEFT(D1562,1)="3",RIGHT(D1562,1)="3",ISNUMBER(--D1562)))),I1562,0))</f>
        <v/>
      </c>
      <c r="T1562" s="34">
        <f>IF(A1562="","",R1562-S1562)</f>
        <v/>
      </c>
      <c r="U1562" s="23">
        <f>IF(A1562="","",IF(O1562=0,"Outside audit periods; ","")&amp;IF(F1562="","No VAT category; ","")&amp;IF(ABS(Q1562)&gt;Setup!$B$10,"VAT ≠ 15% × net; ","")&amp;IF(AND(F1562="Standard domestic 15% (Box 7)",NOT(AND(LEN(D1562)=15,LEFT(D1562,1)="3",RIGHT(D1562,1)="3",ISNUMBER(--D1562)))),"Invalid/missing supplier VAT no; ","")&amp;IF(AND(L1562="Yes",K1562&lt;&gt;"Yes"),"VAT claimed without valid tax invoice; ","")&amp;IF(AND(L1562="Yes",ISNUMBER(SEARCH("blocked",G1562))),"Blocked input VAT claimed; ","")&amp;IF(AND(F1562="Import - VAT paid at customs (Box 8)",M1562=""),"Customs declaration no missing; ","")&amp;IF(AND(F1562="Import - Reverse charge (Box 9)",E1562="Saudi Arabia"),"RCM used for a local supplier; ","")&amp;IF(AND(L1562="Yes",NOT(OR(F1562="Standard domestic 15% (Box 7)",F1562="Import - VAT paid at customs (Box 8)",F1562="Import - Reverse charge (Box 9)"))),"VAT claimed on non-taxable category; ",""))</f>
        <v/>
      </c>
    </row>
    <row r="1563">
      <c r="A1563" s="17" t="n"/>
      <c r="B1563" s="14" t="n"/>
      <c r="C1563" s="14" t="n"/>
      <c r="D1563" s="16" t="n"/>
      <c r="E1563" s="14" t="n"/>
      <c r="F1563" s="14" t="n"/>
      <c r="G1563" s="14" t="n"/>
      <c r="H1563" s="19" t="n"/>
      <c r="I1563" s="19" t="n"/>
      <c r="J1563" s="34">
        <f>IF(A1563="","",H1563+I1563)</f>
        <v/>
      </c>
      <c r="K1563" s="14" t="n"/>
      <c r="L1563" s="14" t="n"/>
      <c r="M1563" s="14" t="n"/>
      <c r="N1563" s="14" t="n"/>
      <c r="O1563" s="20">
        <f>IF(A1563="","",SUMPRODUCT((A1563&gt;=Setup!$C$19:$C$30)*(A1563&lt;=Setup!$D$19:$D$30)*Setup!$A$19:$A$30))</f>
        <v/>
      </c>
      <c r="P1563" s="34">
        <f>IF(A1563="","",IF(OR(F1563="Standard domestic 15% (Box 7)",F1563="Import - VAT paid at customs (Box 8)",F1563="Import - Reverse charge (Box 9)"),ROUND(H1563*Setup!$B$9,2),0))</f>
        <v/>
      </c>
      <c r="Q1563" s="34">
        <f>IF(A1563="","",I1563-P1563)</f>
        <v/>
      </c>
      <c r="R1563" s="34">
        <f>IF(A1563="","",IF(L1563="Yes",I1563,0))</f>
        <v/>
      </c>
      <c r="S1563" s="34">
        <f>IF(A1563="","",IF(AND(L1563="Yes",K1563="Yes",NOT(ISNUMBER(SEARCH("blocked",G1563))),OR(F1563="Standard domestic 15% (Box 7)",F1563="Import - VAT paid at customs (Box 8)",F1563="Import - Reverse charge (Box 9)"),OR(F1563&lt;&gt;"Standard domestic 15% (Box 7)",AND(LEN(D1563)=15,LEFT(D1563,1)="3",RIGHT(D1563,1)="3",ISNUMBER(--D1563)))),I1563,0))</f>
        <v/>
      </c>
      <c r="T1563" s="34">
        <f>IF(A1563="","",R1563-S1563)</f>
        <v/>
      </c>
      <c r="U1563" s="23">
        <f>IF(A1563="","",IF(O1563=0,"Outside audit periods; ","")&amp;IF(F1563="","No VAT category; ","")&amp;IF(ABS(Q1563)&gt;Setup!$B$10,"VAT ≠ 15% × net; ","")&amp;IF(AND(F1563="Standard domestic 15% (Box 7)",NOT(AND(LEN(D1563)=15,LEFT(D1563,1)="3",RIGHT(D1563,1)="3",ISNUMBER(--D1563)))),"Invalid/missing supplier VAT no; ","")&amp;IF(AND(L1563="Yes",K1563&lt;&gt;"Yes"),"VAT claimed without valid tax invoice; ","")&amp;IF(AND(L1563="Yes",ISNUMBER(SEARCH("blocked",G1563))),"Blocked input VAT claimed; ","")&amp;IF(AND(F1563="Import - VAT paid at customs (Box 8)",M1563=""),"Customs declaration no missing; ","")&amp;IF(AND(F1563="Import - Reverse charge (Box 9)",E1563="Saudi Arabia"),"RCM used for a local supplier; ","")&amp;IF(AND(L1563="Yes",NOT(OR(F1563="Standard domestic 15% (Box 7)",F1563="Import - VAT paid at customs (Box 8)",F1563="Import - Reverse charge (Box 9)"))),"VAT claimed on non-taxable category; ",""))</f>
        <v/>
      </c>
    </row>
    <row r="1564">
      <c r="A1564" s="17" t="n"/>
      <c r="B1564" s="14" t="n"/>
      <c r="C1564" s="14" t="n"/>
      <c r="D1564" s="16" t="n"/>
      <c r="E1564" s="14" t="n"/>
      <c r="F1564" s="14" t="n"/>
      <c r="G1564" s="14" t="n"/>
      <c r="H1564" s="19" t="n"/>
      <c r="I1564" s="19" t="n"/>
      <c r="J1564" s="34">
        <f>IF(A1564="","",H1564+I1564)</f>
        <v/>
      </c>
      <c r="K1564" s="14" t="n"/>
      <c r="L1564" s="14" t="n"/>
      <c r="M1564" s="14" t="n"/>
      <c r="N1564" s="14" t="n"/>
      <c r="O1564" s="20">
        <f>IF(A1564="","",SUMPRODUCT((A1564&gt;=Setup!$C$19:$C$30)*(A1564&lt;=Setup!$D$19:$D$30)*Setup!$A$19:$A$30))</f>
        <v/>
      </c>
      <c r="P1564" s="34">
        <f>IF(A1564="","",IF(OR(F1564="Standard domestic 15% (Box 7)",F1564="Import - VAT paid at customs (Box 8)",F1564="Import - Reverse charge (Box 9)"),ROUND(H1564*Setup!$B$9,2),0))</f>
        <v/>
      </c>
      <c r="Q1564" s="34">
        <f>IF(A1564="","",I1564-P1564)</f>
        <v/>
      </c>
      <c r="R1564" s="34">
        <f>IF(A1564="","",IF(L1564="Yes",I1564,0))</f>
        <v/>
      </c>
      <c r="S1564" s="34">
        <f>IF(A1564="","",IF(AND(L1564="Yes",K1564="Yes",NOT(ISNUMBER(SEARCH("blocked",G1564))),OR(F1564="Standard domestic 15% (Box 7)",F1564="Import - VAT paid at customs (Box 8)",F1564="Import - Reverse charge (Box 9)"),OR(F1564&lt;&gt;"Standard domestic 15% (Box 7)",AND(LEN(D1564)=15,LEFT(D1564,1)="3",RIGHT(D1564,1)="3",ISNUMBER(--D1564)))),I1564,0))</f>
        <v/>
      </c>
      <c r="T1564" s="34">
        <f>IF(A1564="","",R1564-S1564)</f>
        <v/>
      </c>
      <c r="U1564" s="23">
        <f>IF(A1564="","",IF(O1564=0,"Outside audit periods; ","")&amp;IF(F1564="","No VAT category; ","")&amp;IF(ABS(Q1564)&gt;Setup!$B$10,"VAT ≠ 15% × net; ","")&amp;IF(AND(F1564="Standard domestic 15% (Box 7)",NOT(AND(LEN(D1564)=15,LEFT(D1564,1)="3",RIGHT(D1564,1)="3",ISNUMBER(--D1564)))),"Invalid/missing supplier VAT no; ","")&amp;IF(AND(L1564="Yes",K1564&lt;&gt;"Yes"),"VAT claimed without valid tax invoice; ","")&amp;IF(AND(L1564="Yes",ISNUMBER(SEARCH("blocked",G1564))),"Blocked input VAT claimed; ","")&amp;IF(AND(F1564="Import - VAT paid at customs (Box 8)",M1564=""),"Customs declaration no missing; ","")&amp;IF(AND(F1564="Import - Reverse charge (Box 9)",E1564="Saudi Arabia"),"RCM used for a local supplier; ","")&amp;IF(AND(L1564="Yes",NOT(OR(F1564="Standard domestic 15% (Box 7)",F1564="Import - VAT paid at customs (Box 8)",F1564="Import - Reverse charge (Box 9)"))),"VAT claimed on non-taxable category; ",""))</f>
        <v/>
      </c>
    </row>
    <row r="1565">
      <c r="A1565" s="17" t="n"/>
      <c r="B1565" s="14" t="n"/>
      <c r="C1565" s="14" t="n"/>
      <c r="D1565" s="16" t="n"/>
      <c r="E1565" s="14" t="n"/>
      <c r="F1565" s="14" t="n"/>
      <c r="G1565" s="14" t="n"/>
      <c r="H1565" s="19" t="n"/>
      <c r="I1565" s="19" t="n"/>
      <c r="J1565" s="34">
        <f>IF(A1565="","",H1565+I1565)</f>
        <v/>
      </c>
      <c r="K1565" s="14" t="n"/>
      <c r="L1565" s="14" t="n"/>
      <c r="M1565" s="14" t="n"/>
      <c r="N1565" s="14" t="n"/>
      <c r="O1565" s="20">
        <f>IF(A1565="","",SUMPRODUCT((A1565&gt;=Setup!$C$19:$C$30)*(A1565&lt;=Setup!$D$19:$D$30)*Setup!$A$19:$A$30))</f>
        <v/>
      </c>
      <c r="P1565" s="34">
        <f>IF(A1565="","",IF(OR(F1565="Standard domestic 15% (Box 7)",F1565="Import - VAT paid at customs (Box 8)",F1565="Import - Reverse charge (Box 9)"),ROUND(H1565*Setup!$B$9,2),0))</f>
        <v/>
      </c>
      <c r="Q1565" s="34">
        <f>IF(A1565="","",I1565-P1565)</f>
        <v/>
      </c>
      <c r="R1565" s="34">
        <f>IF(A1565="","",IF(L1565="Yes",I1565,0))</f>
        <v/>
      </c>
      <c r="S1565" s="34">
        <f>IF(A1565="","",IF(AND(L1565="Yes",K1565="Yes",NOT(ISNUMBER(SEARCH("blocked",G1565))),OR(F1565="Standard domestic 15% (Box 7)",F1565="Import - VAT paid at customs (Box 8)",F1565="Import - Reverse charge (Box 9)"),OR(F1565&lt;&gt;"Standard domestic 15% (Box 7)",AND(LEN(D1565)=15,LEFT(D1565,1)="3",RIGHT(D1565,1)="3",ISNUMBER(--D1565)))),I1565,0))</f>
        <v/>
      </c>
      <c r="T1565" s="34">
        <f>IF(A1565="","",R1565-S1565)</f>
        <v/>
      </c>
      <c r="U1565" s="23">
        <f>IF(A1565="","",IF(O1565=0,"Outside audit periods; ","")&amp;IF(F1565="","No VAT category; ","")&amp;IF(ABS(Q1565)&gt;Setup!$B$10,"VAT ≠ 15% × net; ","")&amp;IF(AND(F1565="Standard domestic 15% (Box 7)",NOT(AND(LEN(D1565)=15,LEFT(D1565,1)="3",RIGHT(D1565,1)="3",ISNUMBER(--D1565)))),"Invalid/missing supplier VAT no; ","")&amp;IF(AND(L1565="Yes",K1565&lt;&gt;"Yes"),"VAT claimed without valid tax invoice; ","")&amp;IF(AND(L1565="Yes",ISNUMBER(SEARCH("blocked",G1565))),"Blocked input VAT claimed; ","")&amp;IF(AND(F1565="Import - VAT paid at customs (Box 8)",M1565=""),"Customs declaration no missing; ","")&amp;IF(AND(F1565="Import - Reverse charge (Box 9)",E1565="Saudi Arabia"),"RCM used for a local supplier; ","")&amp;IF(AND(L1565="Yes",NOT(OR(F1565="Standard domestic 15% (Box 7)",F1565="Import - VAT paid at customs (Box 8)",F1565="Import - Reverse charge (Box 9)"))),"VAT claimed on non-taxable category; ",""))</f>
        <v/>
      </c>
    </row>
    <row r="1566">
      <c r="A1566" s="17" t="n"/>
      <c r="B1566" s="14" t="n"/>
      <c r="C1566" s="14" t="n"/>
      <c r="D1566" s="16" t="n"/>
      <c r="E1566" s="14" t="n"/>
      <c r="F1566" s="14" t="n"/>
      <c r="G1566" s="14" t="n"/>
      <c r="H1566" s="19" t="n"/>
      <c r="I1566" s="19" t="n"/>
      <c r="J1566" s="34">
        <f>IF(A1566="","",H1566+I1566)</f>
        <v/>
      </c>
      <c r="K1566" s="14" t="n"/>
      <c r="L1566" s="14" t="n"/>
      <c r="M1566" s="14" t="n"/>
      <c r="N1566" s="14" t="n"/>
      <c r="O1566" s="20">
        <f>IF(A1566="","",SUMPRODUCT((A1566&gt;=Setup!$C$19:$C$30)*(A1566&lt;=Setup!$D$19:$D$30)*Setup!$A$19:$A$30))</f>
        <v/>
      </c>
      <c r="P1566" s="34">
        <f>IF(A1566="","",IF(OR(F1566="Standard domestic 15% (Box 7)",F1566="Import - VAT paid at customs (Box 8)",F1566="Import - Reverse charge (Box 9)"),ROUND(H1566*Setup!$B$9,2),0))</f>
        <v/>
      </c>
      <c r="Q1566" s="34">
        <f>IF(A1566="","",I1566-P1566)</f>
        <v/>
      </c>
      <c r="R1566" s="34">
        <f>IF(A1566="","",IF(L1566="Yes",I1566,0))</f>
        <v/>
      </c>
      <c r="S1566" s="34">
        <f>IF(A1566="","",IF(AND(L1566="Yes",K1566="Yes",NOT(ISNUMBER(SEARCH("blocked",G1566))),OR(F1566="Standard domestic 15% (Box 7)",F1566="Import - VAT paid at customs (Box 8)",F1566="Import - Reverse charge (Box 9)"),OR(F1566&lt;&gt;"Standard domestic 15% (Box 7)",AND(LEN(D1566)=15,LEFT(D1566,1)="3",RIGHT(D1566,1)="3",ISNUMBER(--D1566)))),I1566,0))</f>
        <v/>
      </c>
      <c r="T1566" s="34">
        <f>IF(A1566="","",R1566-S1566)</f>
        <v/>
      </c>
      <c r="U1566" s="23">
        <f>IF(A1566="","",IF(O1566=0,"Outside audit periods; ","")&amp;IF(F1566="","No VAT category; ","")&amp;IF(ABS(Q1566)&gt;Setup!$B$10,"VAT ≠ 15% × net; ","")&amp;IF(AND(F1566="Standard domestic 15% (Box 7)",NOT(AND(LEN(D1566)=15,LEFT(D1566,1)="3",RIGHT(D1566,1)="3",ISNUMBER(--D1566)))),"Invalid/missing supplier VAT no; ","")&amp;IF(AND(L1566="Yes",K1566&lt;&gt;"Yes"),"VAT claimed without valid tax invoice; ","")&amp;IF(AND(L1566="Yes",ISNUMBER(SEARCH("blocked",G1566))),"Blocked input VAT claimed; ","")&amp;IF(AND(F1566="Import - VAT paid at customs (Box 8)",M1566=""),"Customs declaration no missing; ","")&amp;IF(AND(F1566="Import - Reverse charge (Box 9)",E1566="Saudi Arabia"),"RCM used for a local supplier; ","")&amp;IF(AND(L1566="Yes",NOT(OR(F1566="Standard domestic 15% (Box 7)",F1566="Import - VAT paid at customs (Box 8)",F1566="Import - Reverse charge (Box 9)"))),"VAT claimed on non-taxable category; ",""))</f>
        <v/>
      </c>
    </row>
    <row r="1567">
      <c r="A1567" s="17" t="n"/>
      <c r="B1567" s="14" t="n"/>
      <c r="C1567" s="14" t="n"/>
      <c r="D1567" s="16" t="n"/>
      <c r="E1567" s="14" t="n"/>
      <c r="F1567" s="14" t="n"/>
      <c r="G1567" s="14" t="n"/>
      <c r="H1567" s="19" t="n"/>
      <c r="I1567" s="19" t="n"/>
      <c r="J1567" s="34">
        <f>IF(A1567="","",H1567+I1567)</f>
        <v/>
      </c>
      <c r="K1567" s="14" t="n"/>
      <c r="L1567" s="14" t="n"/>
      <c r="M1567" s="14" t="n"/>
      <c r="N1567" s="14" t="n"/>
      <c r="O1567" s="20">
        <f>IF(A1567="","",SUMPRODUCT((A1567&gt;=Setup!$C$19:$C$30)*(A1567&lt;=Setup!$D$19:$D$30)*Setup!$A$19:$A$30))</f>
        <v/>
      </c>
      <c r="P1567" s="34">
        <f>IF(A1567="","",IF(OR(F1567="Standard domestic 15% (Box 7)",F1567="Import - VAT paid at customs (Box 8)",F1567="Import - Reverse charge (Box 9)"),ROUND(H1567*Setup!$B$9,2),0))</f>
        <v/>
      </c>
      <c r="Q1567" s="34">
        <f>IF(A1567="","",I1567-P1567)</f>
        <v/>
      </c>
      <c r="R1567" s="34">
        <f>IF(A1567="","",IF(L1567="Yes",I1567,0))</f>
        <v/>
      </c>
      <c r="S1567" s="34">
        <f>IF(A1567="","",IF(AND(L1567="Yes",K1567="Yes",NOT(ISNUMBER(SEARCH("blocked",G1567))),OR(F1567="Standard domestic 15% (Box 7)",F1567="Import - VAT paid at customs (Box 8)",F1567="Import - Reverse charge (Box 9)"),OR(F1567&lt;&gt;"Standard domestic 15% (Box 7)",AND(LEN(D1567)=15,LEFT(D1567,1)="3",RIGHT(D1567,1)="3",ISNUMBER(--D1567)))),I1567,0))</f>
        <v/>
      </c>
      <c r="T1567" s="34">
        <f>IF(A1567="","",R1567-S1567)</f>
        <v/>
      </c>
      <c r="U1567" s="23">
        <f>IF(A1567="","",IF(O1567=0,"Outside audit periods; ","")&amp;IF(F1567="","No VAT category; ","")&amp;IF(ABS(Q1567)&gt;Setup!$B$10,"VAT ≠ 15% × net; ","")&amp;IF(AND(F1567="Standard domestic 15% (Box 7)",NOT(AND(LEN(D1567)=15,LEFT(D1567,1)="3",RIGHT(D1567,1)="3",ISNUMBER(--D1567)))),"Invalid/missing supplier VAT no; ","")&amp;IF(AND(L1567="Yes",K1567&lt;&gt;"Yes"),"VAT claimed without valid tax invoice; ","")&amp;IF(AND(L1567="Yes",ISNUMBER(SEARCH("blocked",G1567))),"Blocked input VAT claimed; ","")&amp;IF(AND(F1567="Import - VAT paid at customs (Box 8)",M1567=""),"Customs declaration no missing; ","")&amp;IF(AND(F1567="Import - Reverse charge (Box 9)",E1567="Saudi Arabia"),"RCM used for a local supplier; ","")&amp;IF(AND(L1567="Yes",NOT(OR(F1567="Standard domestic 15% (Box 7)",F1567="Import - VAT paid at customs (Box 8)",F1567="Import - Reverse charge (Box 9)"))),"VAT claimed on non-taxable category; ",""))</f>
        <v/>
      </c>
    </row>
    <row r="1568">
      <c r="A1568" s="17" t="n"/>
      <c r="B1568" s="14" t="n"/>
      <c r="C1568" s="14" t="n"/>
      <c r="D1568" s="16" t="n"/>
      <c r="E1568" s="14" t="n"/>
      <c r="F1568" s="14" t="n"/>
      <c r="G1568" s="14" t="n"/>
      <c r="H1568" s="19" t="n"/>
      <c r="I1568" s="19" t="n"/>
      <c r="J1568" s="34">
        <f>IF(A1568="","",H1568+I1568)</f>
        <v/>
      </c>
      <c r="K1568" s="14" t="n"/>
      <c r="L1568" s="14" t="n"/>
      <c r="M1568" s="14" t="n"/>
      <c r="N1568" s="14" t="n"/>
      <c r="O1568" s="20">
        <f>IF(A1568="","",SUMPRODUCT((A1568&gt;=Setup!$C$19:$C$30)*(A1568&lt;=Setup!$D$19:$D$30)*Setup!$A$19:$A$30))</f>
        <v/>
      </c>
      <c r="P1568" s="34">
        <f>IF(A1568="","",IF(OR(F1568="Standard domestic 15% (Box 7)",F1568="Import - VAT paid at customs (Box 8)",F1568="Import - Reverse charge (Box 9)"),ROUND(H1568*Setup!$B$9,2),0))</f>
        <v/>
      </c>
      <c r="Q1568" s="34">
        <f>IF(A1568="","",I1568-P1568)</f>
        <v/>
      </c>
      <c r="R1568" s="34">
        <f>IF(A1568="","",IF(L1568="Yes",I1568,0))</f>
        <v/>
      </c>
      <c r="S1568" s="34">
        <f>IF(A1568="","",IF(AND(L1568="Yes",K1568="Yes",NOT(ISNUMBER(SEARCH("blocked",G1568))),OR(F1568="Standard domestic 15% (Box 7)",F1568="Import - VAT paid at customs (Box 8)",F1568="Import - Reverse charge (Box 9)"),OR(F1568&lt;&gt;"Standard domestic 15% (Box 7)",AND(LEN(D1568)=15,LEFT(D1568,1)="3",RIGHT(D1568,1)="3",ISNUMBER(--D1568)))),I1568,0))</f>
        <v/>
      </c>
      <c r="T1568" s="34">
        <f>IF(A1568="","",R1568-S1568)</f>
        <v/>
      </c>
      <c r="U1568" s="23">
        <f>IF(A1568="","",IF(O1568=0,"Outside audit periods; ","")&amp;IF(F1568="","No VAT category; ","")&amp;IF(ABS(Q1568)&gt;Setup!$B$10,"VAT ≠ 15% × net; ","")&amp;IF(AND(F1568="Standard domestic 15% (Box 7)",NOT(AND(LEN(D1568)=15,LEFT(D1568,1)="3",RIGHT(D1568,1)="3",ISNUMBER(--D1568)))),"Invalid/missing supplier VAT no; ","")&amp;IF(AND(L1568="Yes",K1568&lt;&gt;"Yes"),"VAT claimed without valid tax invoice; ","")&amp;IF(AND(L1568="Yes",ISNUMBER(SEARCH("blocked",G1568))),"Blocked input VAT claimed; ","")&amp;IF(AND(F1568="Import - VAT paid at customs (Box 8)",M1568=""),"Customs declaration no missing; ","")&amp;IF(AND(F1568="Import - Reverse charge (Box 9)",E1568="Saudi Arabia"),"RCM used for a local supplier; ","")&amp;IF(AND(L1568="Yes",NOT(OR(F1568="Standard domestic 15% (Box 7)",F1568="Import - VAT paid at customs (Box 8)",F1568="Import - Reverse charge (Box 9)"))),"VAT claimed on non-taxable category; ",""))</f>
        <v/>
      </c>
    </row>
    <row r="1569">
      <c r="A1569" s="17" t="n"/>
      <c r="B1569" s="14" t="n"/>
      <c r="C1569" s="14" t="n"/>
      <c r="D1569" s="16" t="n"/>
      <c r="E1569" s="14" t="n"/>
      <c r="F1569" s="14" t="n"/>
      <c r="G1569" s="14" t="n"/>
      <c r="H1569" s="19" t="n"/>
      <c r="I1569" s="19" t="n"/>
      <c r="J1569" s="34">
        <f>IF(A1569="","",H1569+I1569)</f>
        <v/>
      </c>
      <c r="K1569" s="14" t="n"/>
      <c r="L1569" s="14" t="n"/>
      <c r="M1569" s="14" t="n"/>
      <c r="N1569" s="14" t="n"/>
      <c r="O1569" s="20">
        <f>IF(A1569="","",SUMPRODUCT((A1569&gt;=Setup!$C$19:$C$30)*(A1569&lt;=Setup!$D$19:$D$30)*Setup!$A$19:$A$30))</f>
        <v/>
      </c>
      <c r="P1569" s="34">
        <f>IF(A1569="","",IF(OR(F1569="Standard domestic 15% (Box 7)",F1569="Import - VAT paid at customs (Box 8)",F1569="Import - Reverse charge (Box 9)"),ROUND(H1569*Setup!$B$9,2),0))</f>
        <v/>
      </c>
      <c r="Q1569" s="34">
        <f>IF(A1569="","",I1569-P1569)</f>
        <v/>
      </c>
      <c r="R1569" s="34">
        <f>IF(A1569="","",IF(L1569="Yes",I1569,0))</f>
        <v/>
      </c>
      <c r="S1569" s="34">
        <f>IF(A1569="","",IF(AND(L1569="Yes",K1569="Yes",NOT(ISNUMBER(SEARCH("blocked",G1569))),OR(F1569="Standard domestic 15% (Box 7)",F1569="Import - VAT paid at customs (Box 8)",F1569="Import - Reverse charge (Box 9)"),OR(F1569&lt;&gt;"Standard domestic 15% (Box 7)",AND(LEN(D1569)=15,LEFT(D1569,1)="3",RIGHT(D1569,1)="3",ISNUMBER(--D1569)))),I1569,0))</f>
        <v/>
      </c>
      <c r="T1569" s="34">
        <f>IF(A1569="","",R1569-S1569)</f>
        <v/>
      </c>
      <c r="U1569" s="23">
        <f>IF(A1569="","",IF(O1569=0,"Outside audit periods; ","")&amp;IF(F1569="","No VAT category; ","")&amp;IF(ABS(Q1569)&gt;Setup!$B$10,"VAT ≠ 15% × net; ","")&amp;IF(AND(F1569="Standard domestic 15% (Box 7)",NOT(AND(LEN(D1569)=15,LEFT(D1569,1)="3",RIGHT(D1569,1)="3",ISNUMBER(--D1569)))),"Invalid/missing supplier VAT no; ","")&amp;IF(AND(L1569="Yes",K1569&lt;&gt;"Yes"),"VAT claimed without valid tax invoice; ","")&amp;IF(AND(L1569="Yes",ISNUMBER(SEARCH("blocked",G1569))),"Blocked input VAT claimed; ","")&amp;IF(AND(F1569="Import - VAT paid at customs (Box 8)",M1569=""),"Customs declaration no missing; ","")&amp;IF(AND(F1569="Import - Reverse charge (Box 9)",E1569="Saudi Arabia"),"RCM used for a local supplier; ","")&amp;IF(AND(L1569="Yes",NOT(OR(F1569="Standard domestic 15% (Box 7)",F1569="Import - VAT paid at customs (Box 8)",F1569="Import - Reverse charge (Box 9)"))),"VAT claimed on non-taxable category; ",""))</f>
        <v/>
      </c>
    </row>
    <row r="1570">
      <c r="A1570" s="17" t="n"/>
      <c r="B1570" s="14" t="n"/>
      <c r="C1570" s="14" t="n"/>
      <c r="D1570" s="16" t="n"/>
      <c r="E1570" s="14" t="n"/>
      <c r="F1570" s="14" t="n"/>
      <c r="G1570" s="14" t="n"/>
      <c r="H1570" s="19" t="n"/>
      <c r="I1570" s="19" t="n"/>
      <c r="J1570" s="34">
        <f>IF(A1570="","",H1570+I1570)</f>
        <v/>
      </c>
      <c r="K1570" s="14" t="n"/>
      <c r="L1570" s="14" t="n"/>
      <c r="M1570" s="14" t="n"/>
      <c r="N1570" s="14" t="n"/>
      <c r="O1570" s="20">
        <f>IF(A1570="","",SUMPRODUCT((A1570&gt;=Setup!$C$19:$C$30)*(A1570&lt;=Setup!$D$19:$D$30)*Setup!$A$19:$A$30))</f>
        <v/>
      </c>
      <c r="P1570" s="34">
        <f>IF(A1570="","",IF(OR(F1570="Standard domestic 15% (Box 7)",F1570="Import - VAT paid at customs (Box 8)",F1570="Import - Reverse charge (Box 9)"),ROUND(H1570*Setup!$B$9,2),0))</f>
        <v/>
      </c>
      <c r="Q1570" s="34">
        <f>IF(A1570="","",I1570-P1570)</f>
        <v/>
      </c>
      <c r="R1570" s="34">
        <f>IF(A1570="","",IF(L1570="Yes",I1570,0))</f>
        <v/>
      </c>
      <c r="S1570" s="34">
        <f>IF(A1570="","",IF(AND(L1570="Yes",K1570="Yes",NOT(ISNUMBER(SEARCH("blocked",G1570))),OR(F1570="Standard domestic 15% (Box 7)",F1570="Import - VAT paid at customs (Box 8)",F1570="Import - Reverse charge (Box 9)"),OR(F1570&lt;&gt;"Standard domestic 15% (Box 7)",AND(LEN(D1570)=15,LEFT(D1570,1)="3",RIGHT(D1570,1)="3",ISNUMBER(--D1570)))),I1570,0))</f>
        <v/>
      </c>
      <c r="T1570" s="34">
        <f>IF(A1570="","",R1570-S1570)</f>
        <v/>
      </c>
      <c r="U1570" s="23">
        <f>IF(A1570="","",IF(O1570=0,"Outside audit periods; ","")&amp;IF(F1570="","No VAT category; ","")&amp;IF(ABS(Q1570)&gt;Setup!$B$10,"VAT ≠ 15% × net; ","")&amp;IF(AND(F1570="Standard domestic 15% (Box 7)",NOT(AND(LEN(D1570)=15,LEFT(D1570,1)="3",RIGHT(D1570,1)="3",ISNUMBER(--D1570)))),"Invalid/missing supplier VAT no; ","")&amp;IF(AND(L1570="Yes",K1570&lt;&gt;"Yes"),"VAT claimed without valid tax invoice; ","")&amp;IF(AND(L1570="Yes",ISNUMBER(SEARCH("blocked",G1570))),"Blocked input VAT claimed; ","")&amp;IF(AND(F1570="Import - VAT paid at customs (Box 8)",M1570=""),"Customs declaration no missing; ","")&amp;IF(AND(F1570="Import - Reverse charge (Box 9)",E1570="Saudi Arabia"),"RCM used for a local supplier; ","")&amp;IF(AND(L1570="Yes",NOT(OR(F1570="Standard domestic 15% (Box 7)",F1570="Import - VAT paid at customs (Box 8)",F1570="Import - Reverse charge (Box 9)"))),"VAT claimed on non-taxable category; ",""))</f>
        <v/>
      </c>
    </row>
    <row r="1571">
      <c r="A1571" s="17" t="n"/>
      <c r="B1571" s="14" t="n"/>
      <c r="C1571" s="14" t="n"/>
      <c r="D1571" s="16" t="n"/>
      <c r="E1571" s="14" t="n"/>
      <c r="F1571" s="14" t="n"/>
      <c r="G1571" s="14" t="n"/>
      <c r="H1571" s="19" t="n"/>
      <c r="I1571" s="19" t="n"/>
      <c r="J1571" s="34">
        <f>IF(A1571="","",H1571+I1571)</f>
        <v/>
      </c>
      <c r="K1571" s="14" t="n"/>
      <c r="L1571" s="14" t="n"/>
      <c r="M1571" s="14" t="n"/>
      <c r="N1571" s="14" t="n"/>
      <c r="O1571" s="20">
        <f>IF(A1571="","",SUMPRODUCT((A1571&gt;=Setup!$C$19:$C$30)*(A1571&lt;=Setup!$D$19:$D$30)*Setup!$A$19:$A$30))</f>
        <v/>
      </c>
      <c r="P1571" s="34">
        <f>IF(A1571="","",IF(OR(F1571="Standard domestic 15% (Box 7)",F1571="Import - VAT paid at customs (Box 8)",F1571="Import - Reverse charge (Box 9)"),ROUND(H1571*Setup!$B$9,2),0))</f>
        <v/>
      </c>
      <c r="Q1571" s="34">
        <f>IF(A1571="","",I1571-P1571)</f>
        <v/>
      </c>
      <c r="R1571" s="34">
        <f>IF(A1571="","",IF(L1571="Yes",I1571,0))</f>
        <v/>
      </c>
      <c r="S1571" s="34">
        <f>IF(A1571="","",IF(AND(L1571="Yes",K1571="Yes",NOT(ISNUMBER(SEARCH("blocked",G1571))),OR(F1571="Standard domestic 15% (Box 7)",F1571="Import - VAT paid at customs (Box 8)",F1571="Import - Reverse charge (Box 9)"),OR(F1571&lt;&gt;"Standard domestic 15% (Box 7)",AND(LEN(D1571)=15,LEFT(D1571,1)="3",RIGHT(D1571,1)="3",ISNUMBER(--D1571)))),I1571,0))</f>
        <v/>
      </c>
      <c r="T1571" s="34">
        <f>IF(A1571="","",R1571-S1571)</f>
        <v/>
      </c>
      <c r="U1571" s="23">
        <f>IF(A1571="","",IF(O1571=0,"Outside audit periods; ","")&amp;IF(F1571="","No VAT category; ","")&amp;IF(ABS(Q1571)&gt;Setup!$B$10,"VAT ≠ 15% × net; ","")&amp;IF(AND(F1571="Standard domestic 15% (Box 7)",NOT(AND(LEN(D1571)=15,LEFT(D1571,1)="3",RIGHT(D1571,1)="3",ISNUMBER(--D1571)))),"Invalid/missing supplier VAT no; ","")&amp;IF(AND(L1571="Yes",K1571&lt;&gt;"Yes"),"VAT claimed without valid tax invoice; ","")&amp;IF(AND(L1571="Yes",ISNUMBER(SEARCH("blocked",G1571))),"Blocked input VAT claimed; ","")&amp;IF(AND(F1571="Import - VAT paid at customs (Box 8)",M1571=""),"Customs declaration no missing; ","")&amp;IF(AND(F1571="Import - Reverse charge (Box 9)",E1571="Saudi Arabia"),"RCM used for a local supplier; ","")&amp;IF(AND(L1571="Yes",NOT(OR(F1571="Standard domestic 15% (Box 7)",F1571="Import - VAT paid at customs (Box 8)",F1571="Import - Reverse charge (Box 9)"))),"VAT claimed on non-taxable category; ",""))</f>
        <v/>
      </c>
    </row>
    <row r="1572">
      <c r="A1572" s="17" t="n"/>
      <c r="B1572" s="14" t="n"/>
      <c r="C1572" s="14" t="n"/>
      <c r="D1572" s="16" t="n"/>
      <c r="E1572" s="14" t="n"/>
      <c r="F1572" s="14" t="n"/>
      <c r="G1572" s="14" t="n"/>
      <c r="H1572" s="19" t="n"/>
      <c r="I1572" s="19" t="n"/>
      <c r="J1572" s="34">
        <f>IF(A1572="","",H1572+I1572)</f>
        <v/>
      </c>
      <c r="K1572" s="14" t="n"/>
      <c r="L1572" s="14" t="n"/>
      <c r="M1572" s="14" t="n"/>
      <c r="N1572" s="14" t="n"/>
      <c r="O1572" s="20">
        <f>IF(A1572="","",SUMPRODUCT((A1572&gt;=Setup!$C$19:$C$30)*(A1572&lt;=Setup!$D$19:$D$30)*Setup!$A$19:$A$30))</f>
        <v/>
      </c>
      <c r="P1572" s="34">
        <f>IF(A1572="","",IF(OR(F1572="Standard domestic 15% (Box 7)",F1572="Import - VAT paid at customs (Box 8)",F1572="Import - Reverse charge (Box 9)"),ROUND(H1572*Setup!$B$9,2),0))</f>
        <v/>
      </c>
      <c r="Q1572" s="34">
        <f>IF(A1572="","",I1572-P1572)</f>
        <v/>
      </c>
      <c r="R1572" s="34">
        <f>IF(A1572="","",IF(L1572="Yes",I1572,0))</f>
        <v/>
      </c>
      <c r="S1572" s="34">
        <f>IF(A1572="","",IF(AND(L1572="Yes",K1572="Yes",NOT(ISNUMBER(SEARCH("blocked",G1572))),OR(F1572="Standard domestic 15% (Box 7)",F1572="Import - VAT paid at customs (Box 8)",F1572="Import - Reverse charge (Box 9)"),OR(F1572&lt;&gt;"Standard domestic 15% (Box 7)",AND(LEN(D1572)=15,LEFT(D1572,1)="3",RIGHT(D1572,1)="3",ISNUMBER(--D1572)))),I1572,0))</f>
        <v/>
      </c>
      <c r="T1572" s="34">
        <f>IF(A1572="","",R1572-S1572)</f>
        <v/>
      </c>
      <c r="U1572" s="23">
        <f>IF(A1572="","",IF(O1572=0,"Outside audit periods; ","")&amp;IF(F1572="","No VAT category; ","")&amp;IF(ABS(Q1572)&gt;Setup!$B$10,"VAT ≠ 15% × net; ","")&amp;IF(AND(F1572="Standard domestic 15% (Box 7)",NOT(AND(LEN(D1572)=15,LEFT(D1572,1)="3",RIGHT(D1572,1)="3",ISNUMBER(--D1572)))),"Invalid/missing supplier VAT no; ","")&amp;IF(AND(L1572="Yes",K1572&lt;&gt;"Yes"),"VAT claimed without valid tax invoice; ","")&amp;IF(AND(L1572="Yes",ISNUMBER(SEARCH("blocked",G1572))),"Blocked input VAT claimed; ","")&amp;IF(AND(F1572="Import - VAT paid at customs (Box 8)",M1572=""),"Customs declaration no missing; ","")&amp;IF(AND(F1572="Import - Reverse charge (Box 9)",E1572="Saudi Arabia"),"RCM used for a local supplier; ","")&amp;IF(AND(L1572="Yes",NOT(OR(F1572="Standard domestic 15% (Box 7)",F1572="Import - VAT paid at customs (Box 8)",F1572="Import - Reverse charge (Box 9)"))),"VAT claimed on non-taxable category; ",""))</f>
        <v/>
      </c>
    </row>
    <row r="1573">
      <c r="A1573" s="17" t="n"/>
      <c r="B1573" s="14" t="n"/>
      <c r="C1573" s="14" t="n"/>
      <c r="D1573" s="16" t="n"/>
      <c r="E1573" s="14" t="n"/>
      <c r="F1573" s="14" t="n"/>
      <c r="G1573" s="14" t="n"/>
      <c r="H1573" s="19" t="n"/>
      <c r="I1573" s="19" t="n"/>
      <c r="J1573" s="34">
        <f>IF(A1573="","",H1573+I1573)</f>
        <v/>
      </c>
      <c r="K1573" s="14" t="n"/>
      <c r="L1573" s="14" t="n"/>
      <c r="M1573" s="14" t="n"/>
      <c r="N1573" s="14" t="n"/>
      <c r="O1573" s="20">
        <f>IF(A1573="","",SUMPRODUCT((A1573&gt;=Setup!$C$19:$C$30)*(A1573&lt;=Setup!$D$19:$D$30)*Setup!$A$19:$A$30))</f>
        <v/>
      </c>
      <c r="P1573" s="34">
        <f>IF(A1573="","",IF(OR(F1573="Standard domestic 15% (Box 7)",F1573="Import - VAT paid at customs (Box 8)",F1573="Import - Reverse charge (Box 9)"),ROUND(H1573*Setup!$B$9,2),0))</f>
        <v/>
      </c>
      <c r="Q1573" s="34">
        <f>IF(A1573="","",I1573-P1573)</f>
        <v/>
      </c>
      <c r="R1573" s="34">
        <f>IF(A1573="","",IF(L1573="Yes",I1573,0))</f>
        <v/>
      </c>
      <c r="S1573" s="34">
        <f>IF(A1573="","",IF(AND(L1573="Yes",K1573="Yes",NOT(ISNUMBER(SEARCH("blocked",G1573))),OR(F1573="Standard domestic 15% (Box 7)",F1573="Import - VAT paid at customs (Box 8)",F1573="Import - Reverse charge (Box 9)"),OR(F1573&lt;&gt;"Standard domestic 15% (Box 7)",AND(LEN(D1573)=15,LEFT(D1573,1)="3",RIGHT(D1573,1)="3",ISNUMBER(--D1573)))),I1573,0))</f>
        <v/>
      </c>
      <c r="T1573" s="34">
        <f>IF(A1573="","",R1573-S1573)</f>
        <v/>
      </c>
      <c r="U1573" s="23">
        <f>IF(A1573="","",IF(O1573=0,"Outside audit periods; ","")&amp;IF(F1573="","No VAT category; ","")&amp;IF(ABS(Q1573)&gt;Setup!$B$10,"VAT ≠ 15% × net; ","")&amp;IF(AND(F1573="Standard domestic 15% (Box 7)",NOT(AND(LEN(D1573)=15,LEFT(D1573,1)="3",RIGHT(D1573,1)="3",ISNUMBER(--D1573)))),"Invalid/missing supplier VAT no; ","")&amp;IF(AND(L1573="Yes",K1573&lt;&gt;"Yes"),"VAT claimed without valid tax invoice; ","")&amp;IF(AND(L1573="Yes",ISNUMBER(SEARCH("blocked",G1573))),"Blocked input VAT claimed; ","")&amp;IF(AND(F1573="Import - VAT paid at customs (Box 8)",M1573=""),"Customs declaration no missing; ","")&amp;IF(AND(F1573="Import - Reverse charge (Box 9)",E1573="Saudi Arabia"),"RCM used for a local supplier; ","")&amp;IF(AND(L1573="Yes",NOT(OR(F1573="Standard domestic 15% (Box 7)",F1573="Import - VAT paid at customs (Box 8)",F1573="Import - Reverse charge (Box 9)"))),"VAT claimed on non-taxable category; ",""))</f>
        <v/>
      </c>
    </row>
    <row r="1574">
      <c r="A1574" s="17" t="n"/>
      <c r="B1574" s="14" t="n"/>
      <c r="C1574" s="14" t="n"/>
      <c r="D1574" s="16" t="n"/>
      <c r="E1574" s="14" t="n"/>
      <c r="F1574" s="14" t="n"/>
      <c r="G1574" s="14" t="n"/>
      <c r="H1574" s="19" t="n"/>
      <c r="I1574" s="19" t="n"/>
      <c r="J1574" s="34">
        <f>IF(A1574="","",H1574+I1574)</f>
        <v/>
      </c>
      <c r="K1574" s="14" t="n"/>
      <c r="L1574" s="14" t="n"/>
      <c r="M1574" s="14" t="n"/>
      <c r="N1574" s="14" t="n"/>
      <c r="O1574" s="20">
        <f>IF(A1574="","",SUMPRODUCT((A1574&gt;=Setup!$C$19:$C$30)*(A1574&lt;=Setup!$D$19:$D$30)*Setup!$A$19:$A$30))</f>
        <v/>
      </c>
      <c r="P1574" s="34">
        <f>IF(A1574="","",IF(OR(F1574="Standard domestic 15% (Box 7)",F1574="Import - VAT paid at customs (Box 8)",F1574="Import - Reverse charge (Box 9)"),ROUND(H1574*Setup!$B$9,2),0))</f>
        <v/>
      </c>
      <c r="Q1574" s="34">
        <f>IF(A1574="","",I1574-P1574)</f>
        <v/>
      </c>
      <c r="R1574" s="34">
        <f>IF(A1574="","",IF(L1574="Yes",I1574,0))</f>
        <v/>
      </c>
      <c r="S1574" s="34">
        <f>IF(A1574="","",IF(AND(L1574="Yes",K1574="Yes",NOT(ISNUMBER(SEARCH("blocked",G1574))),OR(F1574="Standard domestic 15% (Box 7)",F1574="Import - VAT paid at customs (Box 8)",F1574="Import - Reverse charge (Box 9)"),OR(F1574&lt;&gt;"Standard domestic 15% (Box 7)",AND(LEN(D1574)=15,LEFT(D1574,1)="3",RIGHT(D1574,1)="3",ISNUMBER(--D1574)))),I1574,0))</f>
        <v/>
      </c>
      <c r="T1574" s="34">
        <f>IF(A1574="","",R1574-S1574)</f>
        <v/>
      </c>
      <c r="U1574" s="23">
        <f>IF(A1574="","",IF(O1574=0,"Outside audit periods; ","")&amp;IF(F1574="","No VAT category; ","")&amp;IF(ABS(Q1574)&gt;Setup!$B$10,"VAT ≠ 15% × net; ","")&amp;IF(AND(F1574="Standard domestic 15% (Box 7)",NOT(AND(LEN(D1574)=15,LEFT(D1574,1)="3",RIGHT(D1574,1)="3",ISNUMBER(--D1574)))),"Invalid/missing supplier VAT no; ","")&amp;IF(AND(L1574="Yes",K1574&lt;&gt;"Yes"),"VAT claimed without valid tax invoice; ","")&amp;IF(AND(L1574="Yes",ISNUMBER(SEARCH("blocked",G1574))),"Blocked input VAT claimed; ","")&amp;IF(AND(F1574="Import - VAT paid at customs (Box 8)",M1574=""),"Customs declaration no missing; ","")&amp;IF(AND(F1574="Import - Reverse charge (Box 9)",E1574="Saudi Arabia"),"RCM used for a local supplier; ","")&amp;IF(AND(L1574="Yes",NOT(OR(F1574="Standard domestic 15% (Box 7)",F1574="Import - VAT paid at customs (Box 8)",F1574="Import - Reverse charge (Box 9)"))),"VAT claimed on non-taxable category; ",""))</f>
        <v/>
      </c>
    </row>
    <row r="1575">
      <c r="A1575" s="17" t="n"/>
      <c r="B1575" s="14" t="n"/>
      <c r="C1575" s="14" t="n"/>
      <c r="D1575" s="16" t="n"/>
      <c r="E1575" s="14" t="n"/>
      <c r="F1575" s="14" t="n"/>
      <c r="G1575" s="14" t="n"/>
      <c r="H1575" s="19" t="n"/>
      <c r="I1575" s="19" t="n"/>
      <c r="J1575" s="34">
        <f>IF(A1575="","",H1575+I1575)</f>
        <v/>
      </c>
      <c r="K1575" s="14" t="n"/>
      <c r="L1575" s="14" t="n"/>
      <c r="M1575" s="14" t="n"/>
      <c r="N1575" s="14" t="n"/>
      <c r="O1575" s="20">
        <f>IF(A1575="","",SUMPRODUCT((A1575&gt;=Setup!$C$19:$C$30)*(A1575&lt;=Setup!$D$19:$D$30)*Setup!$A$19:$A$30))</f>
        <v/>
      </c>
      <c r="P1575" s="34">
        <f>IF(A1575="","",IF(OR(F1575="Standard domestic 15% (Box 7)",F1575="Import - VAT paid at customs (Box 8)",F1575="Import - Reverse charge (Box 9)"),ROUND(H1575*Setup!$B$9,2),0))</f>
        <v/>
      </c>
      <c r="Q1575" s="34">
        <f>IF(A1575="","",I1575-P1575)</f>
        <v/>
      </c>
      <c r="R1575" s="34">
        <f>IF(A1575="","",IF(L1575="Yes",I1575,0))</f>
        <v/>
      </c>
      <c r="S1575" s="34">
        <f>IF(A1575="","",IF(AND(L1575="Yes",K1575="Yes",NOT(ISNUMBER(SEARCH("blocked",G1575))),OR(F1575="Standard domestic 15% (Box 7)",F1575="Import - VAT paid at customs (Box 8)",F1575="Import - Reverse charge (Box 9)"),OR(F1575&lt;&gt;"Standard domestic 15% (Box 7)",AND(LEN(D1575)=15,LEFT(D1575,1)="3",RIGHT(D1575,1)="3",ISNUMBER(--D1575)))),I1575,0))</f>
        <v/>
      </c>
      <c r="T1575" s="34">
        <f>IF(A1575="","",R1575-S1575)</f>
        <v/>
      </c>
      <c r="U1575" s="23">
        <f>IF(A1575="","",IF(O1575=0,"Outside audit periods; ","")&amp;IF(F1575="","No VAT category; ","")&amp;IF(ABS(Q1575)&gt;Setup!$B$10,"VAT ≠ 15% × net; ","")&amp;IF(AND(F1575="Standard domestic 15% (Box 7)",NOT(AND(LEN(D1575)=15,LEFT(D1575,1)="3",RIGHT(D1575,1)="3",ISNUMBER(--D1575)))),"Invalid/missing supplier VAT no; ","")&amp;IF(AND(L1575="Yes",K1575&lt;&gt;"Yes"),"VAT claimed without valid tax invoice; ","")&amp;IF(AND(L1575="Yes",ISNUMBER(SEARCH("blocked",G1575))),"Blocked input VAT claimed; ","")&amp;IF(AND(F1575="Import - VAT paid at customs (Box 8)",M1575=""),"Customs declaration no missing; ","")&amp;IF(AND(F1575="Import - Reverse charge (Box 9)",E1575="Saudi Arabia"),"RCM used for a local supplier; ","")&amp;IF(AND(L1575="Yes",NOT(OR(F1575="Standard domestic 15% (Box 7)",F1575="Import - VAT paid at customs (Box 8)",F1575="Import - Reverse charge (Box 9)"))),"VAT claimed on non-taxable category; ",""))</f>
        <v/>
      </c>
    </row>
    <row r="1576">
      <c r="A1576" s="17" t="n"/>
      <c r="B1576" s="14" t="n"/>
      <c r="C1576" s="14" t="n"/>
      <c r="D1576" s="16" t="n"/>
      <c r="E1576" s="14" t="n"/>
      <c r="F1576" s="14" t="n"/>
      <c r="G1576" s="14" t="n"/>
      <c r="H1576" s="19" t="n"/>
      <c r="I1576" s="19" t="n"/>
      <c r="J1576" s="34">
        <f>IF(A1576="","",H1576+I1576)</f>
        <v/>
      </c>
      <c r="K1576" s="14" t="n"/>
      <c r="L1576" s="14" t="n"/>
      <c r="M1576" s="14" t="n"/>
      <c r="N1576" s="14" t="n"/>
      <c r="O1576" s="20">
        <f>IF(A1576="","",SUMPRODUCT((A1576&gt;=Setup!$C$19:$C$30)*(A1576&lt;=Setup!$D$19:$D$30)*Setup!$A$19:$A$30))</f>
        <v/>
      </c>
      <c r="P1576" s="34">
        <f>IF(A1576="","",IF(OR(F1576="Standard domestic 15% (Box 7)",F1576="Import - VAT paid at customs (Box 8)",F1576="Import - Reverse charge (Box 9)"),ROUND(H1576*Setup!$B$9,2),0))</f>
        <v/>
      </c>
      <c r="Q1576" s="34">
        <f>IF(A1576="","",I1576-P1576)</f>
        <v/>
      </c>
      <c r="R1576" s="34">
        <f>IF(A1576="","",IF(L1576="Yes",I1576,0))</f>
        <v/>
      </c>
      <c r="S1576" s="34">
        <f>IF(A1576="","",IF(AND(L1576="Yes",K1576="Yes",NOT(ISNUMBER(SEARCH("blocked",G1576))),OR(F1576="Standard domestic 15% (Box 7)",F1576="Import - VAT paid at customs (Box 8)",F1576="Import - Reverse charge (Box 9)"),OR(F1576&lt;&gt;"Standard domestic 15% (Box 7)",AND(LEN(D1576)=15,LEFT(D1576,1)="3",RIGHT(D1576,1)="3",ISNUMBER(--D1576)))),I1576,0))</f>
        <v/>
      </c>
      <c r="T1576" s="34">
        <f>IF(A1576="","",R1576-S1576)</f>
        <v/>
      </c>
      <c r="U1576" s="23">
        <f>IF(A1576="","",IF(O1576=0,"Outside audit periods; ","")&amp;IF(F1576="","No VAT category; ","")&amp;IF(ABS(Q1576)&gt;Setup!$B$10,"VAT ≠ 15% × net; ","")&amp;IF(AND(F1576="Standard domestic 15% (Box 7)",NOT(AND(LEN(D1576)=15,LEFT(D1576,1)="3",RIGHT(D1576,1)="3",ISNUMBER(--D1576)))),"Invalid/missing supplier VAT no; ","")&amp;IF(AND(L1576="Yes",K1576&lt;&gt;"Yes"),"VAT claimed without valid tax invoice; ","")&amp;IF(AND(L1576="Yes",ISNUMBER(SEARCH("blocked",G1576))),"Blocked input VAT claimed; ","")&amp;IF(AND(F1576="Import - VAT paid at customs (Box 8)",M1576=""),"Customs declaration no missing; ","")&amp;IF(AND(F1576="Import - Reverse charge (Box 9)",E1576="Saudi Arabia"),"RCM used for a local supplier; ","")&amp;IF(AND(L1576="Yes",NOT(OR(F1576="Standard domestic 15% (Box 7)",F1576="Import - VAT paid at customs (Box 8)",F1576="Import - Reverse charge (Box 9)"))),"VAT claimed on non-taxable category; ",""))</f>
        <v/>
      </c>
    </row>
    <row r="1577">
      <c r="A1577" s="17" t="n"/>
      <c r="B1577" s="14" t="n"/>
      <c r="C1577" s="14" t="n"/>
      <c r="D1577" s="16" t="n"/>
      <c r="E1577" s="14" t="n"/>
      <c r="F1577" s="14" t="n"/>
      <c r="G1577" s="14" t="n"/>
      <c r="H1577" s="19" t="n"/>
      <c r="I1577" s="19" t="n"/>
      <c r="J1577" s="34">
        <f>IF(A1577="","",H1577+I1577)</f>
        <v/>
      </c>
      <c r="K1577" s="14" t="n"/>
      <c r="L1577" s="14" t="n"/>
      <c r="M1577" s="14" t="n"/>
      <c r="N1577" s="14" t="n"/>
      <c r="O1577" s="20">
        <f>IF(A1577="","",SUMPRODUCT((A1577&gt;=Setup!$C$19:$C$30)*(A1577&lt;=Setup!$D$19:$D$30)*Setup!$A$19:$A$30))</f>
        <v/>
      </c>
      <c r="P1577" s="34">
        <f>IF(A1577="","",IF(OR(F1577="Standard domestic 15% (Box 7)",F1577="Import - VAT paid at customs (Box 8)",F1577="Import - Reverse charge (Box 9)"),ROUND(H1577*Setup!$B$9,2),0))</f>
        <v/>
      </c>
      <c r="Q1577" s="34">
        <f>IF(A1577="","",I1577-P1577)</f>
        <v/>
      </c>
      <c r="R1577" s="34">
        <f>IF(A1577="","",IF(L1577="Yes",I1577,0))</f>
        <v/>
      </c>
      <c r="S1577" s="34">
        <f>IF(A1577="","",IF(AND(L1577="Yes",K1577="Yes",NOT(ISNUMBER(SEARCH("blocked",G1577))),OR(F1577="Standard domestic 15% (Box 7)",F1577="Import - VAT paid at customs (Box 8)",F1577="Import - Reverse charge (Box 9)"),OR(F1577&lt;&gt;"Standard domestic 15% (Box 7)",AND(LEN(D1577)=15,LEFT(D1577,1)="3",RIGHT(D1577,1)="3",ISNUMBER(--D1577)))),I1577,0))</f>
        <v/>
      </c>
      <c r="T1577" s="34">
        <f>IF(A1577="","",R1577-S1577)</f>
        <v/>
      </c>
      <c r="U1577" s="23">
        <f>IF(A1577="","",IF(O1577=0,"Outside audit periods; ","")&amp;IF(F1577="","No VAT category; ","")&amp;IF(ABS(Q1577)&gt;Setup!$B$10,"VAT ≠ 15% × net; ","")&amp;IF(AND(F1577="Standard domestic 15% (Box 7)",NOT(AND(LEN(D1577)=15,LEFT(D1577,1)="3",RIGHT(D1577,1)="3",ISNUMBER(--D1577)))),"Invalid/missing supplier VAT no; ","")&amp;IF(AND(L1577="Yes",K1577&lt;&gt;"Yes"),"VAT claimed without valid tax invoice; ","")&amp;IF(AND(L1577="Yes",ISNUMBER(SEARCH("blocked",G1577))),"Blocked input VAT claimed; ","")&amp;IF(AND(F1577="Import - VAT paid at customs (Box 8)",M1577=""),"Customs declaration no missing; ","")&amp;IF(AND(F1577="Import - Reverse charge (Box 9)",E1577="Saudi Arabia"),"RCM used for a local supplier; ","")&amp;IF(AND(L1577="Yes",NOT(OR(F1577="Standard domestic 15% (Box 7)",F1577="Import - VAT paid at customs (Box 8)",F1577="Import - Reverse charge (Box 9)"))),"VAT claimed on non-taxable category; ",""))</f>
        <v/>
      </c>
    </row>
    <row r="1578">
      <c r="A1578" s="17" t="n"/>
      <c r="B1578" s="14" t="n"/>
      <c r="C1578" s="14" t="n"/>
      <c r="D1578" s="16" t="n"/>
      <c r="E1578" s="14" t="n"/>
      <c r="F1578" s="14" t="n"/>
      <c r="G1578" s="14" t="n"/>
      <c r="H1578" s="19" t="n"/>
      <c r="I1578" s="19" t="n"/>
      <c r="J1578" s="34">
        <f>IF(A1578="","",H1578+I1578)</f>
        <v/>
      </c>
      <c r="K1578" s="14" t="n"/>
      <c r="L1578" s="14" t="n"/>
      <c r="M1578" s="14" t="n"/>
      <c r="N1578" s="14" t="n"/>
      <c r="O1578" s="20">
        <f>IF(A1578="","",SUMPRODUCT((A1578&gt;=Setup!$C$19:$C$30)*(A1578&lt;=Setup!$D$19:$D$30)*Setup!$A$19:$A$30))</f>
        <v/>
      </c>
      <c r="P1578" s="34">
        <f>IF(A1578="","",IF(OR(F1578="Standard domestic 15% (Box 7)",F1578="Import - VAT paid at customs (Box 8)",F1578="Import - Reverse charge (Box 9)"),ROUND(H1578*Setup!$B$9,2),0))</f>
        <v/>
      </c>
      <c r="Q1578" s="34">
        <f>IF(A1578="","",I1578-P1578)</f>
        <v/>
      </c>
      <c r="R1578" s="34">
        <f>IF(A1578="","",IF(L1578="Yes",I1578,0))</f>
        <v/>
      </c>
      <c r="S1578" s="34">
        <f>IF(A1578="","",IF(AND(L1578="Yes",K1578="Yes",NOT(ISNUMBER(SEARCH("blocked",G1578))),OR(F1578="Standard domestic 15% (Box 7)",F1578="Import - VAT paid at customs (Box 8)",F1578="Import - Reverse charge (Box 9)"),OR(F1578&lt;&gt;"Standard domestic 15% (Box 7)",AND(LEN(D1578)=15,LEFT(D1578,1)="3",RIGHT(D1578,1)="3",ISNUMBER(--D1578)))),I1578,0))</f>
        <v/>
      </c>
      <c r="T1578" s="34">
        <f>IF(A1578="","",R1578-S1578)</f>
        <v/>
      </c>
      <c r="U1578" s="23">
        <f>IF(A1578="","",IF(O1578=0,"Outside audit periods; ","")&amp;IF(F1578="","No VAT category; ","")&amp;IF(ABS(Q1578)&gt;Setup!$B$10,"VAT ≠ 15% × net; ","")&amp;IF(AND(F1578="Standard domestic 15% (Box 7)",NOT(AND(LEN(D1578)=15,LEFT(D1578,1)="3",RIGHT(D1578,1)="3",ISNUMBER(--D1578)))),"Invalid/missing supplier VAT no; ","")&amp;IF(AND(L1578="Yes",K1578&lt;&gt;"Yes"),"VAT claimed without valid tax invoice; ","")&amp;IF(AND(L1578="Yes",ISNUMBER(SEARCH("blocked",G1578))),"Blocked input VAT claimed; ","")&amp;IF(AND(F1578="Import - VAT paid at customs (Box 8)",M1578=""),"Customs declaration no missing; ","")&amp;IF(AND(F1578="Import - Reverse charge (Box 9)",E1578="Saudi Arabia"),"RCM used for a local supplier; ","")&amp;IF(AND(L1578="Yes",NOT(OR(F1578="Standard domestic 15% (Box 7)",F1578="Import - VAT paid at customs (Box 8)",F1578="Import - Reverse charge (Box 9)"))),"VAT claimed on non-taxable category; ",""))</f>
        <v/>
      </c>
    </row>
    <row r="1579">
      <c r="A1579" s="17" t="n"/>
      <c r="B1579" s="14" t="n"/>
      <c r="C1579" s="14" t="n"/>
      <c r="D1579" s="16" t="n"/>
      <c r="E1579" s="14" t="n"/>
      <c r="F1579" s="14" t="n"/>
      <c r="G1579" s="14" t="n"/>
      <c r="H1579" s="19" t="n"/>
      <c r="I1579" s="19" t="n"/>
      <c r="J1579" s="34">
        <f>IF(A1579="","",H1579+I1579)</f>
        <v/>
      </c>
      <c r="K1579" s="14" t="n"/>
      <c r="L1579" s="14" t="n"/>
      <c r="M1579" s="14" t="n"/>
      <c r="N1579" s="14" t="n"/>
      <c r="O1579" s="20">
        <f>IF(A1579="","",SUMPRODUCT((A1579&gt;=Setup!$C$19:$C$30)*(A1579&lt;=Setup!$D$19:$D$30)*Setup!$A$19:$A$30))</f>
        <v/>
      </c>
      <c r="P1579" s="34">
        <f>IF(A1579="","",IF(OR(F1579="Standard domestic 15% (Box 7)",F1579="Import - VAT paid at customs (Box 8)",F1579="Import - Reverse charge (Box 9)"),ROUND(H1579*Setup!$B$9,2),0))</f>
        <v/>
      </c>
      <c r="Q1579" s="34">
        <f>IF(A1579="","",I1579-P1579)</f>
        <v/>
      </c>
      <c r="R1579" s="34">
        <f>IF(A1579="","",IF(L1579="Yes",I1579,0))</f>
        <v/>
      </c>
      <c r="S1579" s="34">
        <f>IF(A1579="","",IF(AND(L1579="Yes",K1579="Yes",NOT(ISNUMBER(SEARCH("blocked",G1579))),OR(F1579="Standard domestic 15% (Box 7)",F1579="Import - VAT paid at customs (Box 8)",F1579="Import - Reverse charge (Box 9)"),OR(F1579&lt;&gt;"Standard domestic 15% (Box 7)",AND(LEN(D1579)=15,LEFT(D1579,1)="3",RIGHT(D1579,1)="3",ISNUMBER(--D1579)))),I1579,0))</f>
        <v/>
      </c>
      <c r="T1579" s="34">
        <f>IF(A1579="","",R1579-S1579)</f>
        <v/>
      </c>
      <c r="U1579" s="23">
        <f>IF(A1579="","",IF(O1579=0,"Outside audit periods; ","")&amp;IF(F1579="","No VAT category; ","")&amp;IF(ABS(Q1579)&gt;Setup!$B$10,"VAT ≠ 15% × net; ","")&amp;IF(AND(F1579="Standard domestic 15% (Box 7)",NOT(AND(LEN(D1579)=15,LEFT(D1579,1)="3",RIGHT(D1579,1)="3",ISNUMBER(--D1579)))),"Invalid/missing supplier VAT no; ","")&amp;IF(AND(L1579="Yes",K1579&lt;&gt;"Yes"),"VAT claimed without valid tax invoice; ","")&amp;IF(AND(L1579="Yes",ISNUMBER(SEARCH("blocked",G1579))),"Blocked input VAT claimed; ","")&amp;IF(AND(F1579="Import - VAT paid at customs (Box 8)",M1579=""),"Customs declaration no missing; ","")&amp;IF(AND(F1579="Import - Reverse charge (Box 9)",E1579="Saudi Arabia"),"RCM used for a local supplier; ","")&amp;IF(AND(L1579="Yes",NOT(OR(F1579="Standard domestic 15% (Box 7)",F1579="Import - VAT paid at customs (Box 8)",F1579="Import - Reverse charge (Box 9)"))),"VAT claimed on non-taxable category; ",""))</f>
        <v/>
      </c>
    </row>
    <row r="1580">
      <c r="A1580" s="17" t="n"/>
      <c r="B1580" s="14" t="n"/>
      <c r="C1580" s="14" t="n"/>
      <c r="D1580" s="16" t="n"/>
      <c r="E1580" s="14" t="n"/>
      <c r="F1580" s="14" t="n"/>
      <c r="G1580" s="14" t="n"/>
      <c r="H1580" s="19" t="n"/>
      <c r="I1580" s="19" t="n"/>
      <c r="J1580" s="34">
        <f>IF(A1580="","",H1580+I1580)</f>
        <v/>
      </c>
      <c r="K1580" s="14" t="n"/>
      <c r="L1580" s="14" t="n"/>
      <c r="M1580" s="14" t="n"/>
      <c r="N1580" s="14" t="n"/>
      <c r="O1580" s="20">
        <f>IF(A1580="","",SUMPRODUCT((A1580&gt;=Setup!$C$19:$C$30)*(A1580&lt;=Setup!$D$19:$D$30)*Setup!$A$19:$A$30))</f>
        <v/>
      </c>
      <c r="P1580" s="34">
        <f>IF(A1580="","",IF(OR(F1580="Standard domestic 15% (Box 7)",F1580="Import - VAT paid at customs (Box 8)",F1580="Import - Reverse charge (Box 9)"),ROUND(H1580*Setup!$B$9,2),0))</f>
        <v/>
      </c>
      <c r="Q1580" s="34">
        <f>IF(A1580="","",I1580-P1580)</f>
        <v/>
      </c>
      <c r="R1580" s="34">
        <f>IF(A1580="","",IF(L1580="Yes",I1580,0))</f>
        <v/>
      </c>
      <c r="S1580" s="34">
        <f>IF(A1580="","",IF(AND(L1580="Yes",K1580="Yes",NOT(ISNUMBER(SEARCH("blocked",G1580))),OR(F1580="Standard domestic 15% (Box 7)",F1580="Import - VAT paid at customs (Box 8)",F1580="Import - Reverse charge (Box 9)"),OR(F1580&lt;&gt;"Standard domestic 15% (Box 7)",AND(LEN(D1580)=15,LEFT(D1580,1)="3",RIGHT(D1580,1)="3",ISNUMBER(--D1580)))),I1580,0))</f>
        <v/>
      </c>
      <c r="T1580" s="34">
        <f>IF(A1580="","",R1580-S1580)</f>
        <v/>
      </c>
      <c r="U1580" s="23">
        <f>IF(A1580="","",IF(O1580=0,"Outside audit periods; ","")&amp;IF(F1580="","No VAT category; ","")&amp;IF(ABS(Q1580)&gt;Setup!$B$10,"VAT ≠ 15% × net; ","")&amp;IF(AND(F1580="Standard domestic 15% (Box 7)",NOT(AND(LEN(D1580)=15,LEFT(D1580,1)="3",RIGHT(D1580,1)="3",ISNUMBER(--D1580)))),"Invalid/missing supplier VAT no; ","")&amp;IF(AND(L1580="Yes",K1580&lt;&gt;"Yes"),"VAT claimed without valid tax invoice; ","")&amp;IF(AND(L1580="Yes",ISNUMBER(SEARCH("blocked",G1580))),"Blocked input VAT claimed; ","")&amp;IF(AND(F1580="Import - VAT paid at customs (Box 8)",M1580=""),"Customs declaration no missing; ","")&amp;IF(AND(F1580="Import - Reverse charge (Box 9)",E1580="Saudi Arabia"),"RCM used for a local supplier; ","")&amp;IF(AND(L1580="Yes",NOT(OR(F1580="Standard domestic 15% (Box 7)",F1580="Import - VAT paid at customs (Box 8)",F1580="Import - Reverse charge (Box 9)"))),"VAT claimed on non-taxable category; ",""))</f>
        <v/>
      </c>
    </row>
    <row r="1581">
      <c r="A1581" s="17" t="n"/>
      <c r="B1581" s="14" t="n"/>
      <c r="C1581" s="14" t="n"/>
      <c r="D1581" s="16" t="n"/>
      <c r="E1581" s="14" t="n"/>
      <c r="F1581" s="14" t="n"/>
      <c r="G1581" s="14" t="n"/>
      <c r="H1581" s="19" t="n"/>
      <c r="I1581" s="19" t="n"/>
      <c r="J1581" s="34">
        <f>IF(A1581="","",H1581+I1581)</f>
        <v/>
      </c>
      <c r="K1581" s="14" t="n"/>
      <c r="L1581" s="14" t="n"/>
      <c r="M1581" s="14" t="n"/>
      <c r="N1581" s="14" t="n"/>
      <c r="O1581" s="20">
        <f>IF(A1581="","",SUMPRODUCT((A1581&gt;=Setup!$C$19:$C$30)*(A1581&lt;=Setup!$D$19:$D$30)*Setup!$A$19:$A$30))</f>
        <v/>
      </c>
      <c r="P1581" s="34">
        <f>IF(A1581="","",IF(OR(F1581="Standard domestic 15% (Box 7)",F1581="Import - VAT paid at customs (Box 8)",F1581="Import - Reverse charge (Box 9)"),ROUND(H1581*Setup!$B$9,2),0))</f>
        <v/>
      </c>
      <c r="Q1581" s="34">
        <f>IF(A1581="","",I1581-P1581)</f>
        <v/>
      </c>
      <c r="R1581" s="34">
        <f>IF(A1581="","",IF(L1581="Yes",I1581,0))</f>
        <v/>
      </c>
      <c r="S1581" s="34">
        <f>IF(A1581="","",IF(AND(L1581="Yes",K1581="Yes",NOT(ISNUMBER(SEARCH("blocked",G1581))),OR(F1581="Standard domestic 15% (Box 7)",F1581="Import - VAT paid at customs (Box 8)",F1581="Import - Reverse charge (Box 9)"),OR(F1581&lt;&gt;"Standard domestic 15% (Box 7)",AND(LEN(D1581)=15,LEFT(D1581,1)="3",RIGHT(D1581,1)="3",ISNUMBER(--D1581)))),I1581,0))</f>
        <v/>
      </c>
      <c r="T1581" s="34">
        <f>IF(A1581="","",R1581-S1581)</f>
        <v/>
      </c>
      <c r="U1581" s="23">
        <f>IF(A1581="","",IF(O1581=0,"Outside audit periods; ","")&amp;IF(F1581="","No VAT category; ","")&amp;IF(ABS(Q1581)&gt;Setup!$B$10,"VAT ≠ 15% × net; ","")&amp;IF(AND(F1581="Standard domestic 15% (Box 7)",NOT(AND(LEN(D1581)=15,LEFT(D1581,1)="3",RIGHT(D1581,1)="3",ISNUMBER(--D1581)))),"Invalid/missing supplier VAT no; ","")&amp;IF(AND(L1581="Yes",K1581&lt;&gt;"Yes"),"VAT claimed without valid tax invoice; ","")&amp;IF(AND(L1581="Yes",ISNUMBER(SEARCH("blocked",G1581))),"Blocked input VAT claimed; ","")&amp;IF(AND(F1581="Import - VAT paid at customs (Box 8)",M1581=""),"Customs declaration no missing; ","")&amp;IF(AND(F1581="Import - Reverse charge (Box 9)",E1581="Saudi Arabia"),"RCM used for a local supplier; ","")&amp;IF(AND(L1581="Yes",NOT(OR(F1581="Standard domestic 15% (Box 7)",F1581="Import - VAT paid at customs (Box 8)",F1581="Import - Reverse charge (Box 9)"))),"VAT claimed on non-taxable category; ",""))</f>
        <v/>
      </c>
    </row>
    <row r="1582">
      <c r="A1582" s="17" t="n"/>
      <c r="B1582" s="14" t="n"/>
      <c r="C1582" s="14" t="n"/>
      <c r="D1582" s="16" t="n"/>
      <c r="E1582" s="14" t="n"/>
      <c r="F1582" s="14" t="n"/>
      <c r="G1582" s="14" t="n"/>
      <c r="H1582" s="19" t="n"/>
      <c r="I1582" s="19" t="n"/>
      <c r="J1582" s="34">
        <f>IF(A1582="","",H1582+I1582)</f>
        <v/>
      </c>
      <c r="K1582" s="14" t="n"/>
      <c r="L1582" s="14" t="n"/>
      <c r="M1582" s="14" t="n"/>
      <c r="N1582" s="14" t="n"/>
      <c r="O1582" s="20">
        <f>IF(A1582="","",SUMPRODUCT((A1582&gt;=Setup!$C$19:$C$30)*(A1582&lt;=Setup!$D$19:$D$30)*Setup!$A$19:$A$30))</f>
        <v/>
      </c>
      <c r="P1582" s="34">
        <f>IF(A1582="","",IF(OR(F1582="Standard domestic 15% (Box 7)",F1582="Import - VAT paid at customs (Box 8)",F1582="Import - Reverse charge (Box 9)"),ROUND(H1582*Setup!$B$9,2),0))</f>
        <v/>
      </c>
      <c r="Q1582" s="34">
        <f>IF(A1582="","",I1582-P1582)</f>
        <v/>
      </c>
      <c r="R1582" s="34">
        <f>IF(A1582="","",IF(L1582="Yes",I1582,0))</f>
        <v/>
      </c>
      <c r="S1582" s="34">
        <f>IF(A1582="","",IF(AND(L1582="Yes",K1582="Yes",NOT(ISNUMBER(SEARCH("blocked",G1582))),OR(F1582="Standard domestic 15% (Box 7)",F1582="Import - VAT paid at customs (Box 8)",F1582="Import - Reverse charge (Box 9)"),OR(F1582&lt;&gt;"Standard domestic 15% (Box 7)",AND(LEN(D1582)=15,LEFT(D1582,1)="3",RIGHT(D1582,1)="3",ISNUMBER(--D1582)))),I1582,0))</f>
        <v/>
      </c>
      <c r="T1582" s="34">
        <f>IF(A1582="","",R1582-S1582)</f>
        <v/>
      </c>
      <c r="U1582" s="23">
        <f>IF(A1582="","",IF(O1582=0,"Outside audit periods; ","")&amp;IF(F1582="","No VAT category; ","")&amp;IF(ABS(Q1582)&gt;Setup!$B$10,"VAT ≠ 15% × net; ","")&amp;IF(AND(F1582="Standard domestic 15% (Box 7)",NOT(AND(LEN(D1582)=15,LEFT(D1582,1)="3",RIGHT(D1582,1)="3",ISNUMBER(--D1582)))),"Invalid/missing supplier VAT no; ","")&amp;IF(AND(L1582="Yes",K1582&lt;&gt;"Yes"),"VAT claimed without valid tax invoice; ","")&amp;IF(AND(L1582="Yes",ISNUMBER(SEARCH("blocked",G1582))),"Blocked input VAT claimed; ","")&amp;IF(AND(F1582="Import - VAT paid at customs (Box 8)",M1582=""),"Customs declaration no missing; ","")&amp;IF(AND(F1582="Import - Reverse charge (Box 9)",E1582="Saudi Arabia"),"RCM used for a local supplier; ","")&amp;IF(AND(L1582="Yes",NOT(OR(F1582="Standard domestic 15% (Box 7)",F1582="Import - VAT paid at customs (Box 8)",F1582="Import - Reverse charge (Box 9)"))),"VAT claimed on non-taxable category; ",""))</f>
        <v/>
      </c>
    </row>
    <row r="1583">
      <c r="A1583" s="17" t="n"/>
      <c r="B1583" s="14" t="n"/>
      <c r="C1583" s="14" t="n"/>
      <c r="D1583" s="16" t="n"/>
      <c r="E1583" s="14" t="n"/>
      <c r="F1583" s="14" t="n"/>
      <c r="G1583" s="14" t="n"/>
      <c r="H1583" s="19" t="n"/>
      <c r="I1583" s="19" t="n"/>
      <c r="J1583" s="34">
        <f>IF(A1583="","",H1583+I1583)</f>
        <v/>
      </c>
      <c r="K1583" s="14" t="n"/>
      <c r="L1583" s="14" t="n"/>
      <c r="M1583" s="14" t="n"/>
      <c r="N1583" s="14" t="n"/>
      <c r="O1583" s="20">
        <f>IF(A1583="","",SUMPRODUCT((A1583&gt;=Setup!$C$19:$C$30)*(A1583&lt;=Setup!$D$19:$D$30)*Setup!$A$19:$A$30))</f>
        <v/>
      </c>
      <c r="P1583" s="34">
        <f>IF(A1583="","",IF(OR(F1583="Standard domestic 15% (Box 7)",F1583="Import - VAT paid at customs (Box 8)",F1583="Import - Reverse charge (Box 9)"),ROUND(H1583*Setup!$B$9,2),0))</f>
        <v/>
      </c>
      <c r="Q1583" s="34">
        <f>IF(A1583="","",I1583-P1583)</f>
        <v/>
      </c>
      <c r="R1583" s="34">
        <f>IF(A1583="","",IF(L1583="Yes",I1583,0))</f>
        <v/>
      </c>
      <c r="S1583" s="34">
        <f>IF(A1583="","",IF(AND(L1583="Yes",K1583="Yes",NOT(ISNUMBER(SEARCH("blocked",G1583))),OR(F1583="Standard domestic 15% (Box 7)",F1583="Import - VAT paid at customs (Box 8)",F1583="Import - Reverse charge (Box 9)"),OR(F1583&lt;&gt;"Standard domestic 15% (Box 7)",AND(LEN(D1583)=15,LEFT(D1583,1)="3",RIGHT(D1583,1)="3",ISNUMBER(--D1583)))),I1583,0))</f>
        <v/>
      </c>
      <c r="T1583" s="34">
        <f>IF(A1583="","",R1583-S1583)</f>
        <v/>
      </c>
      <c r="U1583" s="23">
        <f>IF(A1583="","",IF(O1583=0,"Outside audit periods; ","")&amp;IF(F1583="","No VAT category; ","")&amp;IF(ABS(Q1583)&gt;Setup!$B$10,"VAT ≠ 15% × net; ","")&amp;IF(AND(F1583="Standard domestic 15% (Box 7)",NOT(AND(LEN(D1583)=15,LEFT(D1583,1)="3",RIGHT(D1583,1)="3",ISNUMBER(--D1583)))),"Invalid/missing supplier VAT no; ","")&amp;IF(AND(L1583="Yes",K1583&lt;&gt;"Yes"),"VAT claimed without valid tax invoice; ","")&amp;IF(AND(L1583="Yes",ISNUMBER(SEARCH("blocked",G1583))),"Blocked input VAT claimed; ","")&amp;IF(AND(F1583="Import - VAT paid at customs (Box 8)",M1583=""),"Customs declaration no missing; ","")&amp;IF(AND(F1583="Import - Reverse charge (Box 9)",E1583="Saudi Arabia"),"RCM used for a local supplier; ","")&amp;IF(AND(L1583="Yes",NOT(OR(F1583="Standard domestic 15% (Box 7)",F1583="Import - VAT paid at customs (Box 8)",F1583="Import - Reverse charge (Box 9)"))),"VAT claimed on non-taxable category; ",""))</f>
        <v/>
      </c>
    </row>
    <row r="1584">
      <c r="A1584" s="17" t="n"/>
      <c r="B1584" s="14" t="n"/>
      <c r="C1584" s="14" t="n"/>
      <c r="D1584" s="16" t="n"/>
      <c r="E1584" s="14" t="n"/>
      <c r="F1584" s="14" t="n"/>
      <c r="G1584" s="14" t="n"/>
      <c r="H1584" s="19" t="n"/>
      <c r="I1584" s="19" t="n"/>
      <c r="J1584" s="34">
        <f>IF(A1584="","",H1584+I1584)</f>
        <v/>
      </c>
      <c r="K1584" s="14" t="n"/>
      <c r="L1584" s="14" t="n"/>
      <c r="M1584" s="14" t="n"/>
      <c r="N1584" s="14" t="n"/>
      <c r="O1584" s="20">
        <f>IF(A1584="","",SUMPRODUCT((A1584&gt;=Setup!$C$19:$C$30)*(A1584&lt;=Setup!$D$19:$D$30)*Setup!$A$19:$A$30))</f>
        <v/>
      </c>
      <c r="P1584" s="34">
        <f>IF(A1584="","",IF(OR(F1584="Standard domestic 15% (Box 7)",F1584="Import - VAT paid at customs (Box 8)",F1584="Import - Reverse charge (Box 9)"),ROUND(H1584*Setup!$B$9,2),0))</f>
        <v/>
      </c>
      <c r="Q1584" s="34">
        <f>IF(A1584="","",I1584-P1584)</f>
        <v/>
      </c>
      <c r="R1584" s="34">
        <f>IF(A1584="","",IF(L1584="Yes",I1584,0))</f>
        <v/>
      </c>
      <c r="S1584" s="34">
        <f>IF(A1584="","",IF(AND(L1584="Yes",K1584="Yes",NOT(ISNUMBER(SEARCH("blocked",G1584))),OR(F1584="Standard domestic 15% (Box 7)",F1584="Import - VAT paid at customs (Box 8)",F1584="Import - Reverse charge (Box 9)"),OR(F1584&lt;&gt;"Standard domestic 15% (Box 7)",AND(LEN(D1584)=15,LEFT(D1584,1)="3",RIGHT(D1584,1)="3",ISNUMBER(--D1584)))),I1584,0))</f>
        <v/>
      </c>
      <c r="T1584" s="34">
        <f>IF(A1584="","",R1584-S1584)</f>
        <v/>
      </c>
      <c r="U1584" s="23">
        <f>IF(A1584="","",IF(O1584=0,"Outside audit periods; ","")&amp;IF(F1584="","No VAT category; ","")&amp;IF(ABS(Q1584)&gt;Setup!$B$10,"VAT ≠ 15% × net; ","")&amp;IF(AND(F1584="Standard domestic 15% (Box 7)",NOT(AND(LEN(D1584)=15,LEFT(D1584,1)="3",RIGHT(D1584,1)="3",ISNUMBER(--D1584)))),"Invalid/missing supplier VAT no; ","")&amp;IF(AND(L1584="Yes",K1584&lt;&gt;"Yes"),"VAT claimed without valid tax invoice; ","")&amp;IF(AND(L1584="Yes",ISNUMBER(SEARCH("blocked",G1584))),"Blocked input VAT claimed; ","")&amp;IF(AND(F1584="Import - VAT paid at customs (Box 8)",M1584=""),"Customs declaration no missing; ","")&amp;IF(AND(F1584="Import - Reverse charge (Box 9)",E1584="Saudi Arabia"),"RCM used for a local supplier; ","")&amp;IF(AND(L1584="Yes",NOT(OR(F1584="Standard domestic 15% (Box 7)",F1584="Import - VAT paid at customs (Box 8)",F1584="Import - Reverse charge (Box 9)"))),"VAT claimed on non-taxable category; ",""))</f>
        <v/>
      </c>
    </row>
    <row r="1585">
      <c r="A1585" s="17" t="n"/>
      <c r="B1585" s="14" t="n"/>
      <c r="C1585" s="14" t="n"/>
      <c r="D1585" s="16" t="n"/>
      <c r="E1585" s="14" t="n"/>
      <c r="F1585" s="14" t="n"/>
      <c r="G1585" s="14" t="n"/>
      <c r="H1585" s="19" t="n"/>
      <c r="I1585" s="19" t="n"/>
      <c r="J1585" s="34">
        <f>IF(A1585="","",H1585+I1585)</f>
        <v/>
      </c>
      <c r="K1585" s="14" t="n"/>
      <c r="L1585" s="14" t="n"/>
      <c r="M1585" s="14" t="n"/>
      <c r="N1585" s="14" t="n"/>
      <c r="O1585" s="20">
        <f>IF(A1585="","",SUMPRODUCT((A1585&gt;=Setup!$C$19:$C$30)*(A1585&lt;=Setup!$D$19:$D$30)*Setup!$A$19:$A$30))</f>
        <v/>
      </c>
      <c r="P1585" s="34">
        <f>IF(A1585="","",IF(OR(F1585="Standard domestic 15% (Box 7)",F1585="Import - VAT paid at customs (Box 8)",F1585="Import - Reverse charge (Box 9)"),ROUND(H1585*Setup!$B$9,2),0))</f>
        <v/>
      </c>
      <c r="Q1585" s="34">
        <f>IF(A1585="","",I1585-P1585)</f>
        <v/>
      </c>
      <c r="R1585" s="34">
        <f>IF(A1585="","",IF(L1585="Yes",I1585,0))</f>
        <v/>
      </c>
      <c r="S1585" s="34">
        <f>IF(A1585="","",IF(AND(L1585="Yes",K1585="Yes",NOT(ISNUMBER(SEARCH("blocked",G1585))),OR(F1585="Standard domestic 15% (Box 7)",F1585="Import - VAT paid at customs (Box 8)",F1585="Import - Reverse charge (Box 9)"),OR(F1585&lt;&gt;"Standard domestic 15% (Box 7)",AND(LEN(D1585)=15,LEFT(D1585,1)="3",RIGHT(D1585,1)="3",ISNUMBER(--D1585)))),I1585,0))</f>
        <v/>
      </c>
      <c r="T1585" s="34">
        <f>IF(A1585="","",R1585-S1585)</f>
        <v/>
      </c>
      <c r="U1585" s="23">
        <f>IF(A1585="","",IF(O1585=0,"Outside audit periods; ","")&amp;IF(F1585="","No VAT category; ","")&amp;IF(ABS(Q1585)&gt;Setup!$B$10,"VAT ≠ 15% × net; ","")&amp;IF(AND(F1585="Standard domestic 15% (Box 7)",NOT(AND(LEN(D1585)=15,LEFT(D1585,1)="3",RIGHT(D1585,1)="3",ISNUMBER(--D1585)))),"Invalid/missing supplier VAT no; ","")&amp;IF(AND(L1585="Yes",K1585&lt;&gt;"Yes"),"VAT claimed without valid tax invoice; ","")&amp;IF(AND(L1585="Yes",ISNUMBER(SEARCH("blocked",G1585))),"Blocked input VAT claimed; ","")&amp;IF(AND(F1585="Import - VAT paid at customs (Box 8)",M1585=""),"Customs declaration no missing; ","")&amp;IF(AND(F1585="Import - Reverse charge (Box 9)",E1585="Saudi Arabia"),"RCM used for a local supplier; ","")&amp;IF(AND(L1585="Yes",NOT(OR(F1585="Standard domestic 15% (Box 7)",F1585="Import - VAT paid at customs (Box 8)",F1585="Import - Reverse charge (Box 9)"))),"VAT claimed on non-taxable category; ",""))</f>
        <v/>
      </c>
    </row>
    <row r="1586">
      <c r="A1586" s="17" t="n"/>
      <c r="B1586" s="14" t="n"/>
      <c r="C1586" s="14" t="n"/>
      <c r="D1586" s="16" t="n"/>
      <c r="E1586" s="14" t="n"/>
      <c r="F1586" s="14" t="n"/>
      <c r="G1586" s="14" t="n"/>
      <c r="H1586" s="19" t="n"/>
      <c r="I1586" s="19" t="n"/>
      <c r="J1586" s="34">
        <f>IF(A1586="","",H1586+I1586)</f>
        <v/>
      </c>
      <c r="K1586" s="14" t="n"/>
      <c r="L1586" s="14" t="n"/>
      <c r="M1586" s="14" t="n"/>
      <c r="N1586" s="14" t="n"/>
      <c r="O1586" s="20">
        <f>IF(A1586="","",SUMPRODUCT((A1586&gt;=Setup!$C$19:$C$30)*(A1586&lt;=Setup!$D$19:$D$30)*Setup!$A$19:$A$30))</f>
        <v/>
      </c>
      <c r="P1586" s="34">
        <f>IF(A1586="","",IF(OR(F1586="Standard domestic 15% (Box 7)",F1586="Import - VAT paid at customs (Box 8)",F1586="Import - Reverse charge (Box 9)"),ROUND(H1586*Setup!$B$9,2),0))</f>
        <v/>
      </c>
      <c r="Q1586" s="34">
        <f>IF(A1586="","",I1586-P1586)</f>
        <v/>
      </c>
      <c r="R1586" s="34">
        <f>IF(A1586="","",IF(L1586="Yes",I1586,0))</f>
        <v/>
      </c>
      <c r="S1586" s="34">
        <f>IF(A1586="","",IF(AND(L1586="Yes",K1586="Yes",NOT(ISNUMBER(SEARCH("blocked",G1586))),OR(F1586="Standard domestic 15% (Box 7)",F1586="Import - VAT paid at customs (Box 8)",F1586="Import - Reverse charge (Box 9)"),OR(F1586&lt;&gt;"Standard domestic 15% (Box 7)",AND(LEN(D1586)=15,LEFT(D1586,1)="3",RIGHT(D1586,1)="3",ISNUMBER(--D1586)))),I1586,0))</f>
        <v/>
      </c>
      <c r="T1586" s="34">
        <f>IF(A1586="","",R1586-S1586)</f>
        <v/>
      </c>
      <c r="U1586" s="23">
        <f>IF(A1586="","",IF(O1586=0,"Outside audit periods; ","")&amp;IF(F1586="","No VAT category; ","")&amp;IF(ABS(Q1586)&gt;Setup!$B$10,"VAT ≠ 15% × net; ","")&amp;IF(AND(F1586="Standard domestic 15% (Box 7)",NOT(AND(LEN(D1586)=15,LEFT(D1586,1)="3",RIGHT(D1586,1)="3",ISNUMBER(--D1586)))),"Invalid/missing supplier VAT no; ","")&amp;IF(AND(L1586="Yes",K1586&lt;&gt;"Yes"),"VAT claimed without valid tax invoice; ","")&amp;IF(AND(L1586="Yes",ISNUMBER(SEARCH("blocked",G1586))),"Blocked input VAT claimed; ","")&amp;IF(AND(F1586="Import - VAT paid at customs (Box 8)",M1586=""),"Customs declaration no missing; ","")&amp;IF(AND(F1586="Import - Reverse charge (Box 9)",E1586="Saudi Arabia"),"RCM used for a local supplier; ","")&amp;IF(AND(L1586="Yes",NOT(OR(F1586="Standard domestic 15% (Box 7)",F1586="Import - VAT paid at customs (Box 8)",F1586="Import - Reverse charge (Box 9)"))),"VAT claimed on non-taxable category; ",""))</f>
        <v/>
      </c>
    </row>
    <row r="1587">
      <c r="A1587" s="17" t="n"/>
      <c r="B1587" s="14" t="n"/>
      <c r="C1587" s="14" t="n"/>
      <c r="D1587" s="16" t="n"/>
      <c r="E1587" s="14" t="n"/>
      <c r="F1587" s="14" t="n"/>
      <c r="G1587" s="14" t="n"/>
      <c r="H1587" s="19" t="n"/>
      <c r="I1587" s="19" t="n"/>
      <c r="J1587" s="34">
        <f>IF(A1587="","",H1587+I1587)</f>
        <v/>
      </c>
      <c r="K1587" s="14" t="n"/>
      <c r="L1587" s="14" t="n"/>
      <c r="M1587" s="14" t="n"/>
      <c r="N1587" s="14" t="n"/>
      <c r="O1587" s="20">
        <f>IF(A1587="","",SUMPRODUCT((A1587&gt;=Setup!$C$19:$C$30)*(A1587&lt;=Setup!$D$19:$D$30)*Setup!$A$19:$A$30))</f>
        <v/>
      </c>
      <c r="P1587" s="34">
        <f>IF(A1587="","",IF(OR(F1587="Standard domestic 15% (Box 7)",F1587="Import - VAT paid at customs (Box 8)",F1587="Import - Reverse charge (Box 9)"),ROUND(H1587*Setup!$B$9,2),0))</f>
        <v/>
      </c>
      <c r="Q1587" s="34">
        <f>IF(A1587="","",I1587-P1587)</f>
        <v/>
      </c>
      <c r="R1587" s="34">
        <f>IF(A1587="","",IF(L1587="Yes",I1587,0))</f>
        <v/>
      </c>
      <c r="S1587" s="34">
        <f>IF(A1587="","",IF(AND(L1587="Yes",K1587="Yes",NOT(ISNUMBER(SEARCH("blocked",G1587))),OR(F1587="Standard domestic 15% (Box 7)",F1587="Import - VAT paid at customs (Box 8)",F1587="Import - Reverse charge (Box 9)"),OR(F1587&lt;&gt;"Standard domestic 15% (Box 7)",AND(LEN(D1587)=15,LEFT(D1587,1)="3",RIGHT(D1587,1)="3",ISNUMBER(--D1587)))),I1587,0))</f>
        <v/>
      </c>
      <c r="T1587" s="34">
        <f>IF(A1587="","",R1587-S1587)</f>
        <v/>
      </c>
      <c r="U1587" s="23">
        <f>IF(A1587="","",IF(O1587=0,"Outside audit periods; ","")&amp;IF(F1587="","No VAT category; ","")&amp;IF(ABS(Q1587)&gt;Setup!$B$10,"VAT ≠ 15% × net; ","")&amp;IF(AND(F1587="Standard domestic 15% (Box 7)",NOT(AND(LEN(D1587)=15,LEFT(D1587,1)="3",RIGHT(D1587,1)="3",ISNUMBER(--D1587)))),"Invalid/missing supplier VAT no; ","")&amp;IF(AND(L1587="Yes",K1587&lt;&gt;"Yes"),"VAT claimed without valid tax invoice; ","")&amp;IF(AND(L1587="Yes",ISNUMBER(SEARCH("blocked",G1587))),"Blocked input VAT claimed; ","")&amp;IF(AND(F1587="Import - VAT paid at customs (Box 8)",M1587=""),"Customs declaration no missing; ","")&amp;IF(AND(F1587="Import - Reverse charge (Box 9)",E1587="Saudi Arabia"),"RCM used for a local supplier; ","")&amp;IF(AND(L1587="Yes",NOT(OR(F1587="Standard domestic 15% (Box 7)",F1587="Import - VAT paid at customs (Box 8)",F1587="Import - Reverse charge (Box 9)"))),"VAT claimed on non-taxable category; ",""))</f>
        <v/>
      </c>
    </row>
    <row r="1588">
      <c r="A1588" s="17" t="n"/>
      <c r="B1588" s="14" t="n"/>
      <c r="C1588" s="14" t="n"/>
      <c r="D1588" s="16" t="n"/>
      <c r="E1588" s="14" t="n"/>
      <c r="F1588" s="14" t="n"/>
      <c r="G1588" s="14" t="n"/>
      <c r="H1588" s="19" t="n"/>
      <c r="I1588" s="19" t="n"/>
      <c r="J1588" s="34">
        <f>IF(A1588="","",H1588+I1588)</f>
        <v/>
      </c>
      <c r="K1588" s="14" t="n"/>
      <c r="L1588" s="14" t="n"/>
      <c r="M1588" s="14" t="n"/>
      <c r="N1588" s="14" t="n"/>
      <c r="O1588" s="20">
        <f>IF(A1588="","",SUMPRODUCT((A1588&gt;=Setup!$C$19:$C$30)*(A1588&lt;=Setup!$D$19:$D$30)*Setup!$A$19:$A$30))</f>
        <v/>
      </c>
      <c r="P1588" s="34">
        <f>IF(A1588="","",IF(OR(F1588="Standard domestic 15% (Box 7)",F1588="Import - VAT paid at customs (Box 8)",F1588="Import - Reverse charge (Box 9)"),ROUND(H1588*Setup!$B$9,2),0))</f>
        <v/>
      </c>
      <c r="Q1588" s="34">
        <f>IF(A1588="","",I1588-P1588)</f>
        <v/>
      </c>
      <c r="R1588" s="34">
        <f>IF(A1588="","",IF(L1588="Yes",I1588,0))</f>
        <v/>
      </c>
      <c r="S1588" s="34">
        <f>IF(A1588="","",IF(AND(L1588="Yes",K1588="Yes",NOT(ISNUMBER(SEARCH("blocked",G1588))),OR(F1588="Standard domestic 15% (Box 7)",F1588="Import - VAT paid at customs (Box 8)",F1588="Import - Reverse charge (Box 9)"),OR(F1588&lt;&gt;"Standard domestic 15% (Box 7)",AND(LEN(D1588)=15,LEFT(D1588,1)="3",RIGHT(D1588,1)="3",ISNUMBER(--D1588)))),I1588,0))</f>
        <v/>
      </c>
      <c r="T1588" s="34">
        <f>IF(A1588="","",R1588-S1588)</f>
        <v/>
      </c>
      <c r="U1588" s="23">
        <f>IF(A1588="","",IF(O1588=0,"Outside audit periods; ","")&amp;IF(F1588="","No VAT category; ","")&amp;IF(ABS(Q1588)&gt;Setup!$B$10,"VAT ≠ 15% × net; ","")&amp;IF(AND(F1588="Standard domestic 15% (Box 7)",NOT(AND(LEN(D1588)=15,LEFT(D1588,1)="3",RIGHT(D1588,1)="3",ISNUMBER(--D1588)))),"Invalid/missing supplier VAT no; ","")&amp;IF(AND(L1588="Yes",K1588&lt;&gt;"Yes"),"VAT claimed without valid tax invoice; ","")&amp;IF(AND(L1588="Yes",ISNUMBER(SEARCH("blocked",G1588))),"Blocked input VAT claimed; ","")&amp;IF(AND(F1588="Import - VAT paid at customs (Box 8)",M1588=""),"Customs declaration no missing; ","")&amp;IF(AND(F1588="Import - Reverse charge (Box 9)",E1588="Saudi Arabia"),"RCM used for a local supplier; ","")&amp;IF(AND(L1588="Yes",NOT(OR(F1588="Standard domestic 15% (Box 7)",F1588="Import - VAT paid at customs (Box 8)",F1588="Import - Reverse charge (Box 9)"))),"VAT claimed on non-taxable category; ",""))</f>
        <v/>
      </c>
    </row>
    <row r="1589">
      <c r="A1589" s="17" t="n"/>
      <c r="B1589" s="14" t="n"/>
      <c r="C1589" s="14" t="n"/>
      <c r="D1589" s="16" t="n"/>
      <c r="E1589" s="14" t="n"/>
      <c r="F1589" s="14" t="n"/>
      <c r="G1589" s="14" t="n"/>
      <c r="H1589" s="19" t="n"/>
      <c r="I1589" s="19" t="n"/>
      <c r="J1589" s="34">
        <f>IF(A1589="","",H1589+I1589)</f>
        <v/>
      </c>
      <c r="K1589" s="14" t="n"/>
      <c r="L1589" s="14" t="n"/>
      <c r="M1589" s="14" t="n"/>
      <c r="N1589" s="14" t="n"/>
      <c r="O1589" s="20">
        <f>IF(A1589="","",SUMPRODUCT((A1589&gt;=Setup!$C$19:$C$30)*(A1589&lt;=Setup!$D$19:$D$30)*Setup!$A$19:$A$30))</f>
        <v/>
      </c>
      <c r="P1589" s="34">
        <f>IF(A1589="","",IF(OR(F1589="Standard domestic 15% (Box 7)",F1589="Import - VAT paid at customs (Box 8)",F1589="Import - Reverse charge (Box 9)"),ROUND(H1589*Setup!$B$9,2),0))</f>
        <v/>
      </c>
      <c r="Q1589" s="34">
        <f>IF(A1589="","",I1589-P1589)</f>
        <v/>
      </c>
      <c r="R1589" s="34">
        <f>IF(A1589="","",IF(L1589="Yes",I1589,0))</f>
        <v/>
      </c>
      <c r="S1589" s="34">
        <f>IF(A1589="","",IF(AND(L1589="Yes",K1589="Yes",NOT(ISNUMBER(SEARCH("blocked",G1589))),OR(F1589="Standard domestic 15% (Box 7)",F1589="Import - VAT paid at customs (Box 8)",F1589="Import - Reverse charge (Box 9)"),OR(F1589&lt;&gt;"Standard domestic 15% (Box 7)",AND(LEN(D1589)=15,LEFT(D1589,1)="3",RIGHT(D1589,1)="3",ISNUMBER(--D1589)))),I1589,0))</f>
        <v/>
      </c>
      <c r="T1589" s="34">
        <f>IF(A1589="","",R1589-S1589)</f>
        <v/>
      </c>
      <c r="U1589" s="23">
        <f>IF(A1589="","",IF(O1589=0,"Outside audit periods; ","")&amp;IF(F1589="","No VAT category; ","")&amp;IF(ABS(Q1589)&gt;Setup!$B$10,"VAT ≠ 15% × net; ","")&amp;IF(AND(F1589="Standard domestic 15% (Box 7)",NOT(AND(LEN(D1589)=15,LEFT(D1589,1)="3",RIGHT(D1589,1)="3",ISNUMBER(--D1589)))),"Invalid/missing supplier VAT no; ","")&amp;IF(AND(L1589="Yes",K1589&lt;&gt;"Yes"),"VAT claimed without valid tax invoice; ","")&amp;IF(AND(L1589="Yes",ISNUMBER(SEARCH("blocked",G1589))),"Blocked input VAT claimed; ","")&amp;IF(AND(F1589="Import - VAT paid at customs (Box 8)",M1589=""),"Customs declaration no missing; ","")&amp;IF(AND(F1589="Import - Reverse charge (Box 9)",E1589="Saudi Arabia"),"RCM used for a local supplier; ","")&amp;IF(AND(L1589="Yes",NOT(OR(F1589="Standard domestic 15% (Box 7)",F1589="Import - VAT paid at customs (Box 8)",F1589="Import - Reverse charge (Box 9)"))),"VAT claimed on non-taxable category; ",""))</f>
        <v/>
      </c>
    </row>
    <row r="1590">
      <c r="A1590" s="17" t="n"/>
      <c r="B1590" s="14" t="n"/>
      <c r="C1590" s="14" t="n"/>
      <c r="D1590" s="16" t="n"/>
      <c r="E1590" s="14" t="n"/>
      <c r="F1590" s="14" t="n"/>
      <c r="G1590" s="14" t="n"/>
      <c r="H1590" s="19" t="n"/>
      <c r="I1590" s="19" t="n"/>
      <c r="J1590" s="34">
        <f>IF(A1590="","",H1590+I1590)</f>
        <v/>
      </c>
      <c r="K1590" s="14" t="n"/>
      <c r="L1590" s="14" t="n"/>
      <c r="M1590" s="14" t="n"/>
      <c r="N1590" s="14" t="n"/>
      <c r="O1590" s="20">
        <f>IF(A1590="","",SUMPRODUCT((A1590&gt;=Setup!$C$19:$C$30)*(A1590&lt;=Setup!$D$19:$D$30)*Setup!$A$19:$A$30))</f>
        <v/>
      </c>
      <c r="P1590" s="34">
        <f>IF(A1590="","",IF(OR(F1590="Standard domestic 15% (Box 7)",F1590="Import - VAT paid at customs (Box 8)",F1590="Import - Reverse charge (Box 9)"),ROUND(H1590*Setup!$B$9,2),0))</f>
        <v/>
      </c>
      <c r="Q1590" s="34">
        <f>IF(A1590="","",I1590-P1590)</f>
        <v/>
      </c>
      <c r="R1590" s="34">
        <f>IF(A1590="","",IF(L1590="Yes",I1590,0))</f>
        <v/>
      </c>
      <c r="S1590" s="34">
        <f>IF(A1590="","",IF(AND(L1590="Yes",K1590="Yes",NOT(ISNUMBER(SEARCH("blocked",G1590))),OR(F1590="Standard domestic 15% (Box 7)",F1590="Import - VAT paid at customs (Box 8)",F1590="Import - Reverse charge (Box 9)"),OR(F1590&lt;&gt;"Standard domestic 15% (Box 7)",AND(LEN(D1590)=15,LEFT(D1590,1)="3",RIGHT(D1590,1)="3",ISNUMBER(--D1590)))),I1590,0))</f>
        <v/>
      </c>
      <c r="T1590" s="34">
        <f>IF(A1590="","",R1590-S1590)</f>
        <v/>
      </c>
      <c r="U1590" s="23">
        <f>IF(A1590="","",IF(O1590=0,"Outside audit periods; ","")&amp;IF(F1590="","No VAT category; ","")&amp;IF(ABS(Q1590)&gt;Setup!$B$10,"VAT ≠ 15% × net; ","")&amp;IF(AND(F1590="Standard domestic 15% (Box 7)",NOT(AND(LEN(D1590)=15,LEFT(D1590,1)="3",RIGHT(D1590,1)="3",ISNUMBER(--D1590)))),"Invalid/missing supplier VAT no; ","")&amp;IF(AND(L1590="Yes",K1590&lt;&gt;"Yes"),"VAT claimed without valid tax invoice; ","")&amp;IF(AND(L1590="Yes",ISNUMBER(SEARCH("blocked",G1590))),"Blocked input VAT claimed; ","")&amp;IF(AND(F1590="Import - VAT paid at customs (Box 8)",M1590=""),"Customs declaration no missing; ","")&amp;IF(AND(F1590="Import - Reverse charge (Box 9)",E1590="Saudi Arabia"),"RCM used for a local supplier; ","")&amp;IF(AND(L1590="Yes",NOT(OR(F1590="Standard domestic 15% (Box 7)",F1590="Import - VAT paid at customs (Box 8)",F1590="Import - Reverse charge (Box 9)"))),"VAT claimed on non-taxable category; ",""))</f>
        <v/>
      </c>
    </row>
    <row r="1591">
      <c r="A1591" s="17" t="n"/>
      <c r="B1591" s="14" t="n"/>
      <c r="C1591" s="14" t="n"/>
      <c r="D1591" s="16" t="n"/>
      <c r="E1591" s="14" t="n"/>
      <c r="F1591" s="14" t="n"/>
      <c r="G1591" s="14" t="n"/>
      <c r="H1591" s="19" t="n"/>
      <c r="I1591" s="19" t="n"/>
      <c r="J1591" s="34">
        <f>IF(A1591="","",H1591+I1591)</f>
        <v/>
      </c>
      <c r="K1591" s="14" t="n"/>
      <c r="L1591" s="14" t="n"/>
      <c r="M1591" s="14" t="n"/>
      <c r="N1591" s="14" t="n"/>
      <c r="O1591" s="20">
        <f>IF(A1591="","",SUMPRODUCT((A1591&gt;=Setup!$C$19:$C$30)*(A1591&lt;=Setup!$D$19:$D$30)*Setup!$A$19:$A$30))</f>
        <v/>
      </c>
      <c r="P1591" s="34">
        <f>IF(A1591="","",IF(OR(F1591="Standard domestic 15% (Box 7)",F1591="Import - VAT paid at customs (Box 8)",F1591="Import - Reverse charge (Box 9)"),ROUND(H1591*Setup!$B$9,2),0))</f>
        <v/>
      </c>
      <c r="Q1591" s="34">
        <f>IF(A1591="","",I1591-P1591)</f>
        <v/>
      </c>
      <c r="R1591" s="34">
        <f>IF(A1591="","",IF(L1591="Yes",I1591,0))</f>
        <v/>
      </c>
      <c r="S1591" s="34">
        <f>IF(A1591="","",IF(AND(L1591="Yes",K1591="Yes",NOT(ISNUMBER(SEARCH("blocked",G1591))),OR(F1591="Standard domestic 15% (Box 7)",F1591="Import - VAT paid at customs (Box 8)",F1591="Import - Reverse charge (Box 9)"),OR(F1591&lt;&gt;"Standard domestic 15% (Box 7)",AND(LEN(D1591)=15,LEFT(D1591,1)="3",RIGHT(D1591,1)="3",ISNUMBER(--D1591)))),I1591,0))</f>
        <v/>
      </c>
      <c r="T1591" s="34">
        <f>IF(A1591="","",R1591-S1591)</f>
        <v/>
      </c>
      <c r="U1591" s="23">
        <f>IF(A1591="","",IF(O1591=0,"Outside audit periods; ","")&amp;IF(F1591="","No VAT category; ","")&amp;IF(ABS(Q1591)&gt;Setup!$B$10,"VAT ≠ 15% × net; ","")&amp;IF(AND(F1591="Standard domestic 15% (Box 7)",NOT(AND(LEN(D1591)=15,LEFT(D1591,1)="3",RIGHT(D1591,1)="3",ISNUMBER(--D1591)))),"Invalid/missing supplier VAT no; ","")&amp;IF(AND(L1591="Yes",K1591&lt;&gt;"Yes"),"VAT claimed without valid tax invoice; ","")&amp;IF(AND(L1591="Yes",ISNUMBER(SEARCH("blocked",G1591))),"Blocked input VAT claimed; ","")&amp;IF(AND(F1591="Import - VAT paid at customs (Box 8)",M1591=""),"Customs declaration no missing; ","")&amp;IF(AND(F1591="Import - Reverse charge (Box 9)",E1591="Saudi Arabia"),"RCM used for a local supplier; ","")&amp;IF(AND(L1591="Yes",NOT(OR(F1591="Standard domestic 15% (Box 7)",F1591="Import - VAT paid at customs (Box 8)",F1591="Import - Reverse charge (Box 9)"))),"VAT claimed on non-taxable category; ",""))</f>
        <v/>
      </c>
    </row>
    <row r="1592">
      <c r="A1592" s="17" t="n"/>
      <c r="B1592" s="14" t="n"/>
      <c r="C1592" s="14" t="n"/>
      <c r="D1592" s="16" t="n"/>
      <c r="E1592" s="14" t="n"/>
      <c r="F1592" s="14" t="n"/>
      <c r="G1592" s="14" t="n"/>
      <c r="H1592" s="19" t="n"/>
      <c r="I1592" s="19" t="n"/>
      <c r="J1592" s="34">
        <f>IF(A1592="","",H1592+I1592)</f>
        <v/>
      </c>
      <c r="K1592" s="14" t="n"/>
      <c r="L1592" s="14" t="n"/>
      <c r="M1592" s="14" t="n"/>
      <c r="N1592" s="14" t="n"/>
      <c r="O1592" s="20">
        <f>IF(A1592="","",SUMPRODUCT((A1592&gt;=Setup!$C$19:$C$30)*(A1592&lt;=Setup!$D$19:$D$30)*Setup!$A$19:$A$30))</f>
        <v/>
      </c>
      <c r="P1592" s="34">
        <f>IF(A1592="","",IF(OR(F1592="Standard domestic 15% (Box 7)",F1592="Import - VAT paid at customs (Box 8)",F1592="Import - Reverse charge (Box 9)"),ROUND(H1592*Setup!$B$9,2),0))</f>
        <v/>
      </c>
      <c r="Q1592" s="34">
        <f>IF(A1592="","",I1592-P1592)</f>
        <v/>
      </c>
      <c r="R1592" s="34">
        <f>IF(A1592="","",IF(L1592="Yes",I1592,0))</f>
        <v/>
      </c>
      <c r="S1592" s="34">
        <f>IF(A1592="","",IF(AND(L1592="Yes",K1592="Yes",NOT(ISNUMBER(SEARCH("blocked",G1592))),OR(F1592="Standard domestic 15% (Box 7)",F1592="Import - VAT paid at customs (Box 8)",F1592="Import - Reverse charge (Box 9)"),OR(F1592&lt;&gt;"Standard domestic 15% (Box 7)",AND(LEN(D1592)=15,LEFT(D1592,1)="3",RIGHT(D1592,1)="3",ISNUMBER(--D1592)))),I1592,0))</f>
        <v/>
      </c>
      <c r="T1592" s="34">
        <f>IF(A1592="","",R1592-S1592)</f>
        <v/>
      </c>
      <c r="U1592" s="23">
        <f>IF(A1592="","",IF(O1592=0,"Outside audit periods; ","")&amp;IF(F1592="","No VAT category; ","")&amp;IF(ABS(Q1592)&gt;Setup!$B$10,"VAT ≠ 15% × net; ","")&amp;IF(AND(F1592="Standard domestic 15% (Box 7)",NOT(AND(LEN(D1592)=15,LEFT(D1592,1)="3",RIGHT(D1592,1)="3",ISNUMBER(--D1592)))),"Invalid/missing supplier VAT no; ","")&amp;IF(AND(L1592="Yes",K1592&lt;&gt;"Yes"),"VAT claimed without valid tax invoice; ","")&amp;IF(AND(L1592="Yes",ISNUMBER(SEARCH("blocked",G1592))),"Blocked input VAT claimed; ","")&amp;IF(AND(F1592="Import - VAT paid at customs (Box 8)",M1592=""),"Customs declaration no missing; ","")&amp;IF(AND(F1592="Import - Reverse charge (Box 9)",E1592="Saudi Arabia"),"RCM used for a local supplier; ","")&amp;IF(AND(L1592="Yes",NOT(OR(F1592="Standard domestic 15% (Box 7)",F1592="Import - VAT paid at customs (Box 8)",F1592="Import - Reverse charge (Box 9)"))),"VAT claimed on non-taxable category; ",""))</f>
        <v/>
      </c>
    </row>
    <row r="1593">
      <c r="A1593" s="17" t="n"/>
      <c r="B1593" s="14" t="n"/>
      <c r="C1593" s="14" t="n"/>
      <c r="D1593" s="16" t="n"/>
      <c r="E1593" s="14" t="n"/>
      <c r="F1593" s="14" t="n"/>
      <c r="G1593" s="14" t="n"/>
      <c r="H1593" s="19" t="n"/>
      <c r="I1593" s="19" t="n"/>
      <c r="J1593" s="34">
        <f>IF(A1593="","",H1593+I1593)</f>
        <v/>
      </c>
      <c r="K1593" s="14" t="n"/>
      <c r="L1593" s="14" t="n"/>
      <c r="M1593" s="14" t="n"/>
      <c r="N1593" s="14" t="n"/>
      <c r="O1593" s="20">
        <f>IF(A1593="","",SUMPRODUCT((A1593&gt;=Setup!$C$19:$C$30)*(A1593&lt;=Setup!$D$19:$D$30)*Setup!$A$19:$A$30))</f>
        <v/>
      </c>
      <c r="P1593" s="34">
        <f>IF(A1593="","",IF(OR(F1593="Standard domestic 15% (Box 7)",F1593="Import - VAT paid at customs (Box 8)",F1593="Import - Reverse charge (Box 9)"),ROUND(H1593*Setup!$B$9,2),0))</f>
        <v/>
      </c>
      <c r="Q1593" s="34">
        <f>IF(A1593="","",I1593-P1593)</f>
        <v/>
      </c>
      <c r="R1593" s="34">
        <f>IF(A1593="","",IF(L1593="Yes",I1593,0))</f>
        <v/>
      </c>
      <c r="S1593" s="34">
        <f>IF(A1593="","",IF(AND(L1593="Yes",K1593="Yes",NOT(ISNUMBER(SEARCH("blocked",G1593))),OR(F1593="Standard domestic 15% (Box 7)",F1593="Import - VAT paid at customs (Box 8)",F1593="Import - Reverse charge (Box 9)"),OR(F1593&lt;&gt;"Standard domestic 15% (Box 7)",AND(LEN(D1593)=15,LEFT(D1593,1)="3",RIGHT(D1593,1)="3",ISNUMBER(--D1593)))),I1593,0))</f>
        <v/>
      </c>
      <c r="T1593" s="34">
        <f>IF(A1593="","",R1593-S1593)</f>
        <v/>
      </c>
      <c r="U1593" s="23">
        <f>IF(A1593="","",IF(O1593=0,"Outside audit periods; ","")&amp;IF(F1593="","No VAT category; ","")&amp;IF(ABS(Q1593)&gt;Setup!$B$10,"VAT ≠ 15% × net; ","")&amp;IF(AND(F1593="Standard domestic 15% (Box 7)",NOT(AND(LEN(D1593)=15,LEFT(D1593,1)="3",RIGHT(D1593,1)="3",ISNUMBER(--D1593)))),"Invalid/missing supplier VAT no; ","")&amp;IF(AND(L1593="Yes",K1593&lt;&gt;"Yes"),"VAT claimed without valid tax invoice; ","")&amp;IF(AND(L1593="Yes",ISNUMBER(SEARCH("blocked",G1593))),"Blocked input VAT claimed; ","")&amp;IF(AND(F1593="Import - VAT paid at customs (Box 8)",M1593=""),"Customs declaration no missing; ","")&amp;IF(AND(F1593="Import - Reverse charge (Box 9)",E1593="Saudi Arabia"),"RCM used for a local supplier; ","")&amp;IF(AND(L1593="Yes",NOT(OR(F1593="Standard domestic 15% (Box 7)",F1593="Import - VAT paid at customs (Box 8)",F1593="Import - Reverse charge (Box 9)"))),"VAT claimed on non-taxable category; ",""))</f>
        <v/>
      </c>
    </row>
    <row r="1594">
      <c r="A1594" s="17" t="n"/>
      <c r="B1594" s="14" t="n"/>
      <c r="C1594" s="14" t="n"/>
      <c r="D1594" s="16" t="n"/>
      <c r="E1594" s="14" t="n"/>
      <c r="F1594" s="14" t="n"/>
      <c r="G1594" s="14" t="n"/>
      <c r="H1594" s="19" t="n"/>
      <c r="I1594" s="19" t="n"/>
      <c r="J1594" s="34">
        <f>IF(A1594="","",H1594+I1594)</f>
        <v/>
      </c>
      <c r="K1594" s="14" t="n"/>
      <c r="L1594" s="14" t="n"/>
      <c r="M1594" s="14" t="n"/>
      <c r="N1594" s="14" t="n"/>
      <c r="O1594" s="20">
        <f>IF(A1594="","",SUMPRODUCT((A1594&gt;=Setup!$C$19:$C$30)*(A1594&lt;=Setup!$D$19:$D$30)*Setup!$A$19:$A$30))</f>
        <v/>
      </c>
      <c r="P1594" s="34">
        <f>IF(A1594="","",IF(OR(F1594="Standard domestic 15% (Box 7)",F1594="Import - VAT paid at customs (Box 8)",F1594="Import - Reverse charge (Box 9)"),ROUND(H1594*Setup!$B$9,2),0))</f>
        <v/>
      </c>
      <c r="Q1594" s="34">
        <f>IF(A1594="","",I1594-P1594)</f>
        <v/>
      </c>
      <c r="R1594" s="34">
        <f>IF(A1594="","",IF(L1594="Yes",I1594,0))</f>
        <v/>
      </c>
      <c r="S1594" s="34">
        <f>IF(A1594="","",IF(AND(L1594="Yes",K1594="Yes",NOT(ISNUMBER(SEARCH("blocked",G1594))),OR(F1594="Standard domestic 15% (Box 7)",F1594="Import - VAT paid at customs (Box 8)",F1594="Import - Reverse charge (Box 9)"),OR(F1594&lt;&gt;"Standard domestic 15% (Box 7)",AND(LEN(D1594)=15,LEFT(D1594,1)="3",RIGHT(D1594,1)="3",ISNUMBER(--D1594)))),I1594,0))</f>
        <v/>
      </c>
      <c r="T1594" s="34">
        <f>IF(A1594="","",R1594-S1594)</f>
        <v/>
      </c>
      <c r="U1594" s="23">
        <f>IF(A1594="","",IF(O1594=0,"Outside audit periods; ","")&amp;IF(F1594="","No VAT category; ","")&amp;IF(ABS(Q1594)&gt;Setup!$B$10,"VAT ≠ 15% × net; ","")&amp;IF(AND(F1594="Standard domestic 15% (Box 7)",NOT(AND(LEN(D1594)=15,LEFT(D1594,1)="3",RIGHT(D1594,1)="3",ISNUMBER(--D1594)))),"Invalid/missing supplier VAT no; ","")&amp;IF(AND(L1594="Yes",K1594&lt;&gt;"Yes"),"VAT claimed without valid tax invoice; ","")&amp;IF(AND(L1594="Yes",ISNUMBER(SEARCH("blocked",G1594))),"Blocked input VAT claimed; ","")&amp;IF(AND(F1594="Import - VAT paid at customs (Box 8)",M1594=""),"Customs declaration no missing; ","")&amp;IF(AND(F1594="Import - Reverse charge (Box 9)",E1594="Saudi Arabia"),"RCM used for a local supplier; ","")&amp;IF(AND(L1594="Yes",NOT(OR(F1594="Standard domestic 15% (Box 7)",F1594="Import - VAT paid at customs (Box 8)",F1594="Import - Reverse charge (Box 9)"))),"VAT claimed on non-taxable category; ",""))</f>
        <v/>
      </c>
    </row>
    <row r="1595">
      <c r="A1595" s="17" t="n"/>
      <c r="B1595" s="14" t="n"/>
      <c r="C1595" s="14" t="n"/>
      <c r="D1595" s="16" t="n"/>
      <c r="E1595" s="14" t="n"/>
      <c r="F1595" s="14" t="n"/>
      <c r="G1595" s="14" t="n"/>
      <c r="H1595" s="19" t="n"/>
      <c r="I1595" s="19" t="n"/>
      <c r="J1595" s="34">
        <f>IF(A1595="","",H1595+I1595)</f>
        <v/>
      </c>
      <c r="K1595" s="14" t="n"/>
      <c r="L1595" s="14" t="n"/>
      <c r="M1595" s="14" t="n"/>
      <c r="N1595" s="14" t="n"/>
      <c r="O1595" s="20">
        <f>IF(A1595="","",SUMPRODUCT((A1595&gt;=Setup!$C$19:$C$30)*(A1595&lt;=Setup!$D$19:$D$30)*Setup!$A$19:$A$30))</f>
        <v/>
      </c>
      <c r="P1595" s="34">
        <f>IF(A1595="","",IF(OR(F1595="Standard domestic 15% (Box 7)",F1595="Import - VAT paid at customs (Box 8)",F1595="Import - Reverse charge (Box 9)"),ROUND(H1595*Setup!$B$9,2),0))</f>
        <v/>
      </c>
      <c r="Q1595" s="34">
        <f>IF(A1595="","",I1595-P1595)</f>
        <v/>
      </c>
      <c r="R1595" s="34">
        <f>IF(A1595="","",IF(L1595="Yes",I1595,0))</f>
        <v/>
      </c>
      <c r="S1595" s="34">
        <f>IF(A1595="","",IF(AND(L1595="Yes",K1595="Yes",NOT(ISNUMBER(SEARCH("blocked",G1595))),OR(F1595="Standard domestic 15% (Box 7)",F1595="Import - VAT paid at customs (Box 8)",F1595="Import - Reverse charge (Box 9)"),OR(F1595&lt;&gt;"Standard domestic 15% (Box 7)",AND(LEN(D1595)=15,LEFT(D1595,1)="3",RIGHT(D1595,1)="3",ISNUMBER(--D1595)))),I1595,0))</f>
        <v/>
      </c>
      <c r="T1595" s="34">
        <f>IF(A1595="","",R1595-S1595)</f>
        <v/>
      </c>
      <c r="U1595" s="23">
        <f>IF(A1595="","",IF(O1595=0,"Outside audit periods; ","")&amp;IF(F1595="","No VAT category; ","")&amp;IF(ABS(Q1595)&gt;Setup!$B$10,"VAT ≠ 15% × net; ","")&amp;IF(AND(F1595="Standard domestic 15% (Box 7)",NOT(AND(LEN(D1595)=15,LEFT(D1595,1)="3",RIGHT(D1595,1)="3",ISNUMBER(--D1595)))),"Invalid/missing supplier VAT no; ","")&amp;IF(AND(L1595="Yes",K1595&lt;&gt;"Yes"),"VAT claimed without valid tax invoice; ","")&amp;IF(AND(L1595="Yes",ISNUMBER(SEARCH("blocked",G1595))),"Blocked input VAT claimed; ","")&amp;IF(AND(F1595="Import - VAT paid at customs (Box 8)",M1595=""),"Customs declaration no missing; ","")&amp;IF(AND(F1595="Import - Reverse charge (Box 9)",E1595="Saudi Arabia"),"RCM used for a local supplier; ","")&amp;IF(AND(L1595="Yes",NOT(OR(F1595="Standard domestic 15% (Box 7)",F1595="Import - VAT paid at customs (Box 8)",F1595="Import - Reverse charge (Box 9)"))),"VAT claimed on non-taxable category; ",""))</f>
        <v/>
      </c>
    </row>
    <row r="1596">
      <c r="A1596" s="17" t="n"/>
      <c r="B1596" s="14" t="n"/>
      <c r="C1596" s="14" t="n"/>
      <c r="D1596" s="16" t="n"/>
      <c r="E1596" s="14" t="n"/>
      <c r="F1596" s="14" t="n"/>
      <c r="G1596" s="14" t="n"/>
      <c r="H1596" s="19" t="n"/>
      <c r="I1596" s="19" t="n"/>
      <c r="J1596" s="34">
        <f>IF(A1596="","",H1596+I1596)</f>
        <v/>
      </c>
      <c r="K1596" s="14" t="n"/>
      <c r="L1596" s="14" t="n"/>
      <c r="M1596" s="14" t="n"/>
      <c r="N1596" s="14" t="n"/>
      <c r="O1596" s="20">
        <f>IF(A1596="","",SUMPRODUCT((A1596&gt;=Setup!$C$19:$C$30)*(A1596&lt;=Setup!$D$19:$D$30)*Setup!$A$19:$A$30))</f>
        <v/>
      </c>
      <c r="P1596" s="34">
        <f>IF(A1596="","",IF(OR(F1596="Standard domestic 15% (Box 7)",F1596="Import - VAT paid at customs (Box 8)",F1596="Import - Reverse charge (Box 9)"),ROUND(H1596*Setup!$B$9,2),0))</f>
        <v/>
      </c>
      <c r="Q1596" s="34">
        <f>IF(A1596="","",I1596-P1596)</f>
        <v/>
      </c>
      <c r="R1596" s="34">
        <f>IF(A1596="","",IF(L1596="Yes",I1596,0))</f>
        <v/>
      </c>
      <c r="S1596" s="34">
        <f>IF(A1596="","",IF(AND(L1596="Yes",K1596="Yes",NOT(ISNUMBER(SEARCH("blocked",G1596))),OR(F1596="Standard domestic 15% (Box 7)",F1596="Import - VAT paid at customs (Box 8)",F1596="Import - Reverse charge (Box 9)"),OR(F1596&lt;&gt;"Standard domestic 15% (Box 7)",AND(LEN(D1596)=15,LEFT(D1596,1)="3",RIGHT(D1596,1)="3",ISNUMBER(--D1596)))),I1596,0))</f>
        <v/>
      </c>
      <c r="T1596" s="34">
        <f>IF(A1596="","",R1596-S1596)</f>
        <v/>
      </c>
      <c r="U1596" s="23">
        <f>IF(A1596="","",IF(O1596=0,"Outside audit periods; ","")&amp;IF(F1596="","No VAT category; ","")&amp;IF(ABS(Q1596)&gt;Setup!$B$10,"VAT ≠ 15% × net; ","")&amp;IF(AND(F1596="Standard domestic 15% (Box 7)",NOT(AND(LEN(D1596)=15,LEFT(D1596,1)="3",RIGHT(D1596,1)="3",ISNUMBER(--D1596)))),"Invalid/missing supplier VAT no; ","")&amp;IF(AND(L1596="Yes",K1596&lt;&gt;"Yes"),"VAT claimed without valid tax invoice; ","")&amp;IF(AND(L1596="Yes",ISNUMBER(SEARCH("blocked",G1596))),"Blocked input VAT claimed; ","")&amp;IF(AND(F1596="Import - VAT paid at customs (Box 8)",M1596=""),"Customs declaration no missing; ","")&amp;IF(AND(F1596="Import - Reverse charge (Box 9)",E1596="Saudi Arabia"),"RCM used for a local supplier; ","")&amp;IF(AND(L1596="Yes",NOT(OR(F1596="Standard domestic 15% (Box 7)",F1596="Import - VAT paid at customs (Box 8)",F1596="Import - Reverse charge (Box 9)"))),"VAT claimed on non-taxable category; ",""))</f>
        <v/>
      </c>
    </row>
    <row r="1597">
      <c r="A1597" s="17" t="n"/>
      <c r="B1597" s="14" t="n"/>
      <c r="C1597" s="14" t="n"/>
      <c r="D1597" s="16" t="n"/>
      <c r="E1597" s="14" t="n"/>
      <c r="F1597" s="14" t="n"/>
      <c r="G1597" s="14" t="n"/>
      <c r="H1597" s="19" t="n"/>
      <c r="I1597" s="19" t="n"/>
      <c r="J1597" s="34">
        <f>IF(A1597="","",H1597+I1597)</f>
        <v/>
      </c>
      <c r="K1597" s="14" t="n"/>
      <c r="L1597" s="14" t="n"/>
      <c r="M1597" s="14" t="n"/>
      <c r="N1597" s="14" t="n"/>
      <c r="O1597" s="20">
        <f>IF(A1597="","",SUMPRODUCT((A1597&gt;=Setup!$C$19:$C$30)*(A1597&lt;=Setup!$D$19:$D$30)*Setup!$A$19:$A$30))</f>
        <v/>
      </c>
      <c r="P1597" s="34">
        <f>IF(A1597="","",IF(OR(F1597="Standard domestic 15% (Box 7)",F1597="Import - VAT paid at customs (Box 8)",F1597="Import - Reverse charge (Box 9)"),ROUND(H1597*Setup!$B$9,2),0))</f>
        <v/>
      </c>
      <c r="Q1597" s="34">
        <f>IF(A1597="","",I1597-P1597)</f>
        <v/>
      </c>
      <c r="R1597" s="34">
        <f>IF(A1597="","",IF(L1597="Yes",I1597,0))</f>
        <v/>
      </c>
      <c r="S1597" s="34">
        <f>IF(A1597="","",IF(AND(L1597="Yes",K1597="Yes",NOT(ISNUMBER(SEARCH("blocked",G1597))),OR(F1597="Standard domestic 15% (Box 7)",F1597="Import - VAT paid at customs (Box 8)",F1597="Import - Reverse charge (Box 9)"),OR(F1597&lt;&gt;"Standard domestic 15% (Box 7)",AND(LEN(D1597)=15,LEFT(D1597,1)="3",RIGHT(D1597,1)="3",ISNUMBER(--D1597)))),I1597,0))</f>
        <v/>
      </c>
      <c r="T1597" s="34">
        <f>IF(A1597="","",R1597-S1597)</f>
        <v/>
      </c>
      <c r="U1597" s="23">
        <f>IF(A1597="","",IF(O1597=0,"Outside audit periods; ","")&amp;IF(F1597="","No VAT category; ","")&amp;IF(ABS(Q1597)&gt;Setup!$B$10,"VAT ≠ 15% × net; ","")&amp;IF(AND(F1597="Standard domestic 15% (Box 7)",NOT(AND(LEN(D1597)=15,LEFT(D1597,1)="3",RIGHT(D1597,1)="3",ISNUMBER(--D1597)))),"Invalid/missing supplier VAT no; ","")&amp;IF(AND(L1597="Yes",K1597&lt;&gt;"Yes"),"VAT claimed without valid tax invoice; ","")&amp;IF(AND(L1597="Yes",ISNUMBER(SEARCH("blocked",G1597))),"Blocked input VAT claimed; ","")&amp;IF(AND(F1597="Import - VAT paid at customs (Box 8)",M1597=""),"Customs declaration no missing; ","")&amp;IF(AND(F1597="Import - Reverse charge (Box 9)",E1597="Saudi Arabia"),"RCM used for a local supplier; ","")&amp;IF(AND(L1597="Yes",NOT(OR(F1597="Standard domestic 15% (Box 7)",F1597="Import - VAT paid at customs (Box 8)",F1597="Import - Reverse charge (Box 9)"))),"VAT claimed on non-taxable category; ",""))</f>
        <v/>
      </c>
    </row>
    <row r="1598">
      <c r="A1598" s="17" t="n"/>
      <c r="B1598" s="14" t="n"/>
      <c r="C1598" s="14" t="n"/>
      <c r="D1598" s="16" t="n"/>
      <c r="E1598" s="14" t="n"/>
      <c r="F1598" s="14" t="n"/>
      <c r="G1598" s="14" t="n"/>
      <c r="H1598" s="19" t="n"/>
      <c r="I1598" s="19" t="n"/>
      <c r="J1598" s="34">
        <f>IF(A1598="","",H1598+I1598)</f>
        <v/>
      </c>
      <c r="K1598" s="14" t="n"/>
      <c r="L1598" s="14" t="n"/>
      <c r="M1598" s="14" t="n"/>
      <c r="N1598" s="14" t="n"/>
      <c r="O1598" s="20">
        <f>IF(A1598="","",SUMPRODUCT((A1598&gt;=Setup!$C$19:$C$30)*(A1598&lt;=Setup!$D$19:$D$30)*Setup!$A$19:$A$30))</f>
        <v/>
      </c>
      <c r="P1598" s="34">
        <f>IF(A1598="","",IF(OR(F1598="Standard domestic 15% (Box 7)",F1598="Import - VAT paid at customs (Box 8)",F1598="Import - Reverse charge (Box 9)"),ROUND(H1598*Setup!$B$9,2),0))</f>
        <v/>
      </c>
      <c r="Q1598" s="34">
        <f>IF(A1598="","",I1598-P1598)</f>
        <v/>
      </c>
      <c r="R1598" s="34">
        <f>IF(A1598="","",IF(L1598="Yes",I1598,0))</f>
        <v/>
      </c>
      <c r="S1598" s="34">
        <f>IF(A1598="","",IF(AND(L1598="Yes",K1598="Yes",NOT(ISNUMBER(SEARCH("blocked",G1598))),OR(F1598="Standard domestic 15% (Box 7)",F1598="Import - VAT paid at customs (Box 8)",F1598="Import - Reverse charge (Box 9)"),OR(F1598&lt;&gt;"Standard domestic 15% (Box 7)",AND(LEN(D1598)=15,LEFT(D1598,1)="3",RIGHT(D1598,1)="3",ISNUMBER(--D1598)))),I1598,0))</f>
        <v/>
      </c>
      <c r="T1598" s="34">
        <f>IF(A1598="","",R1598-S1598)</f>
        <v/>
      </c>
      <c r="U1598" s="23">
        <f>IF(A1598="","",IF(O1598=0,"Outside audit periods; ","")&amp;IF(F1598="","No VAT category; ","")&amp;IF(ABS(Q1598)&gt;Setup!$B$10,"VAT ≠ 15% × net; ","")&amp;IF(AND(F1598="Standard domestic 15% (Box 7)",NOT(AND(LEN(D1598)=15,LEFT(D1598,1)="3",RIGHT(D1598,1)="3",ISNUMBER(--D1598)))),"Invalid/missing supplier VAT no; ","")&amp;IF(AND(L1598="Yes",K1598&lt;&gt;"Yes"),"VAT claimed without valid tax invoice; ","")&amp;IF(AND(L1598="Yes",ISNUMBER(SEARCH("blocked",G1598))),"Blocked input VAT claimed; ","")&amp;IF(AND(F1598="Import - VAT paid at customs (Box 8)",M1598=""),"Customs declaration no missing; ","")&amp;IF(AND(F1598="Import - Reverse charge (Box 9)",E1598="Saudi Arabia"),"RCM used for a local supplier; ","")&amp;IF(AND(L1598="Yes",NOT(OR(F1598="Standard domestic 15% (Box 7)",F1598="Import - VAT paid at customs (Box 8)",F1598="Import - Reverse charge (Box 9)"))),"VAT claimed on non-taxable category; ",""))</f>
        <v/>
      </c>
    </row>
    <row r="1599">
      <c r="A1599" s="17" t="n"/>
      <c r="B1599" s="14" t="n"/>
      <c r="C1599" s="14" t="n"/>
      <c r="D1599" s="16" t="n"/>
      <c r="E1599" s="14" t="n"/>
      <c r="F1599" s="14" t="n"/>
      <c r="G1599" s="14" t="n"/>
      <c r="H1599" s="19" t="n"/>
      <c r="I1599" s="19" t="n"/>
      <c r="J1599" s="34">
        <f>IF(A1599="","",H1599+I1599)</f>
        <v/>
      </c>
      <c r="K1599" s="14" t="n"/>
      <c r="L1599" s="14" t="n"/>
      <c r="M1599" s="14" t="n"/>
      <c r="N1599" s="14" t="n"/>
      <c r="O1599" s="20">
        <f>IF(A1599="","",SUMPRODUCT((A1599&gt;=Setup!$C$19:$C$30)*(A1599&lt;=Setup!$D$19:$D$30)*Setup!$A$19:$A$30))</f>
        <v/>
      </c>
      <c r="P1599" s="34">
        <f>IF(A1599="","",IF(OR(F1599="Standard domestic 15% (Box 7)",F1599="Import - VAT paid at customs (Box 8)",F1599="Import - Reverse charge (Box 9)"),ROUND(H1599*Setup!$B$9,2),0))</f>
        <v/>
      </c>
      <c r="Q1599" s="34">
        <f>IF(A1599="","",I1599-P1599)</f>
        <v/>
      </c>
      <c r="R1599" s="34">
        <f>IF(A1599="","",IF(L1599="Yes",I1599,0))</f>
        <v/>
      </c>
      <c r="S1599" s="34">
        <f>IF(A1599="","",IF(AND(L1599="Yes",K1599="Yes",NOT(ISNUMBER(SEARCH("blocked",G1599))),OR(F1599="Standard domestic 15% (Box 7)",F1599="Import - VAT paid at customs (Box 8)",F1599="Import - Reverse charge (Box 9)"),OR(F1599&lt;&gt;"Standard domestic 15% (Box 7)",AND(LEN(D1599)=15,LEFT(D1599,1)="3",RIGHT(D1599,1)="3",ISNUMBER(--D1599)))),I1599,0))</f>
        <v/>
      </c>
      <c r="T1599" s="34">
        <f>IF(A1599="","",R1599-S1599)</f>
        <v/>
      </c>
      <c r="U1599" s="23">
        <f>IF(A1599="","",IF(O1599=0,"Outside audit periods; ","")&amp;IF(F1599="","No VAT category; ","")&amp;IF(ABS(Q1599)&gt;Setup!$B$10,"VAT ≠ 15% × net; ","")&amp;IF(AND(F1599="Standard domestic 15% (Box 7)",NOT(AND(LEN(D1599)=15,LEFT(D1599,1)="3",RIGHT(D1599,1)="3",ISNUMBER(--D1599)))),"Invalid/missing supplier VAT no; ","")&amp;IF(AND(L1599="Yes",K1599&lt;&gt;"Yes"),"VAT claimed without valid tax invoice; ","")&amp;IF(AND(L1599="Yes",ISNUMBER(SEARCH("blocked",G1599))),"Blocked input VAT claimed; ","")&amp;IF(AND(F1599="Import - VAT paid at customs (Box 8)",M1599=""),"Customs declaration no missing; ","")&amp;IF(AND(F1599="Import - Reverse charge (Box 9)",E1599="Saudi Arabia"),"RCM used for a local supplier; ","")&amp;IF(AND(L1599="Yes",NOT(OR(F1599="Standard domestic 15% (Box 7)",F1599="Import - VAT paid at customs (Box 8)",F1599="Import - Reverse charge (Box 9)"))),"VAT claimed on non-taxable category; ",""))</f>
        <v/>
      </c>
    </row>
    <row r="1600">
      <c r="A1600" s="17" t="n"/>
      <c r="B1600" s="14" t="n"/>
      <c r="C1600" s="14" t="n"/>
      <c r="D1600" s="16" t="n"/>
      <c r="E1600" s="14" t="n"/>
      <c r="F1600" s="14" t="n"/>
      <c r="G1600" s="14" t="n"/>
      <c r="H1600" s="19" t="n"/>
      <c r="I1600" s="19" t="n"/>
      <c r="J1600" s="34">
        <f>IF(A1600="","",H1600+I1600)</f>
        <v/>
      </c>
      <c r="K1600" s="14" t="n"/>
      <c r="L1600" s="14" t="n"/>
      <c r="M1600" s="14" t="n"/>
      <c r="N1600" s="14" t="n"/>
      <c r="O1600" s="20">
        <f>IF(A1600="","",SUMPRODUCT((A1600&gt;=Setup!$C$19:$C$30)*(A1600&lt;=Setup!$D$19:$D$30)*Setup!$A$19:$A$30))</f>
        <v/>
      </c>
      <c r="P1600" s="34">
        <f>IF(A1600="","",IF(OR(F1600="Standard domestic 15% (Box 7)",F1600="Import - VAT paid at customs (Box 8)",F1600="Import - Reverse charge (Box 9)"),ROUND(H1600*Setup!$B$9,2),0))</f>
        <v/>
      </c>
      <c r="Q1600" s="34">
        <f>IF(A1600="","",I1600-P1600)</f>
        <v/>
      </c>
      <c r="R1600" s="34">
        <f>IF(A1600="","",IF(L1600="Yes",I1600,0))</f>
        <v/>
      </c>
      <c r="S1600" s="34">
        <f>IF(A1600="","",IF(AND(L1600="Yes",K1600="Yes",NOT(ISNUMBER(SEARCH("blocked",G1600))),OR(F1600="Standard domestic 15% (Box 7)",F1600="Import - VAT paid at customs (Box 8)",F1600="Import - Reverse charge (Box 9)"),OR(F1600&lt;&gt;"Standard domestic 15% (Box 7)",AND(LEN(D1600)=15,LEFT(D1600,1)="3",RIGHT(D1600,1)="3",ISNUMBER(--D1600)))),I1600,0))</f>
        <v/>
      </c>
      <c r="T1600" s="34">
        <f>IF(A1600="","",R1600-S1600)</f>
        <v/>
      </c>
      <c r="U1600" s="23">
        <f>IF(A1600="","",IF(O1600=0,"Outside audit periods; ","")&amp;IF(F1600="","No VAT category; ","")&amp;IF(ABS(Q1600)&gt;Setup!$B$10,"VAT ≠ 15% × net; ","")&amp;IF(AND(F1600="Standard domestic 15% (Box 7)",NOT(AND(LEN(D1600)=15,LEFT(D1600,1)="3",RIGHT(D1600,1)="3",ISNUMBER(--D1600)))),"Invalid/missing supplier VAT no; ","")&amp;IF(AND(L1600="Yes",K1600&lt;&gt;"Yes"),"VAT claimed without valid tax invoice; ","")&amp;IF(AND(L1600="Yes",ISNUMBER(SEARCH("blocked",G1600))),"Blocked input VAT claimed; ","")&amp;IF(AND(F1600="Import - VAT paid at customs (Box 8)",M1600=""),"Customs declaration no missing; ","")&amp;IF(AND(F1600="Import - Reverse charge (Box 9)",E1600="Saudi Arabia"),"RCM used for a local supplier; ","")&amp;IF(AND(L1600="Yes",NOT(OR(F1600="Standard domestic 15% (Box 7)",F1600="Import - VAT paid at customs (Box 8)",F1600="Import - Reverse charge (Box 9)"))),"VAT claimed on non-taxable category; ",""))</f>
        <v/>
      </c>
    </row>
    <row r="1601">
      <c r="A1601" s="17" t="n"/>
      <c r="B1601" s="14" t="n"/>
      <c r="C1601" s="14" t="n"/>
      <c r="D1601" s="16" t="n"/>
      <c r="E1601" s="14" t="n"/>
      <c r="F1601" s="14" t="n"/>
      <c r="G1601" s="14" t="n"/>
      <c r="H1601" s="19" t="n"/>
      <c r="I1601" s="19" t="n"/>
      <c r="J1601" s="34">
        <f>IF(A1601="","",H1601+I1601)</f>
        <v/>
      </c>
      <c r="K1601" s="14" t="n"/>
      <c r="L1601" s="14" t="n"/>
      <c r="M1601" s="14" t="n"/>
      <c r="N1601" s="14" t="n"/>
      <c r="O1601" s="20">
        <f>IF(A1601="","",SUMPRODUCT((A1601&gt;=Setup!$C$19:$C$30)*(A1601&lt;=Setup!$D$19:$D$30)*Setup!$A$19:$A$30))</f>
        <v/>
      </c>
      <c r="P1601" s="34">
        <f>IF(A1601="","",IF(OR(F1601="Standard domestic 15% (Box 7)",F1601="Import - VAT paid at customs (Box 8)",F1601="Import - Reverse charge (Box 9)"),ROUND(H1601*Setup!$B$9,2),0))</f>
        <v/>
      </c>
      <c r="Q1601" s="34">
        <f>IF(A1601="","",I1601-P1601)</f>
        <v/>
      </c>
      <c r="R1601" s="34">
        <f>IF(A1601="","",IF(L1601="Yes",I1601,0))</f>
        <v/>
      </c>
      <c r="S1601" s="34">
        <f>IF(A1601="","",IF(AND(L1601="Yes",K1601="Yes",NOT(ISNUMBER(SEARCH("blocked",G1601))),OR(F1601="Standard domestic 15% (Box 7)",F1601="Import - VAT paid at customs (Box 8)",F1601="Import - Reverse charge (Box 9)"),OR(F1601&lt;&gt;"Standard domestic 15% (Box 7)",AND(LEN(D1601)=15,LEFT(D1601,1)="3",RIGHT(D1601,1)="3",ISNUMBER(--D1601)))),I1601,0))</f>
        <v/>
      </c>
      <c r="T1601" s="34">
        <f>IF(A1601="","",R1601-S1601)</f>
        <v/>
      </c>
      <c r="U1601" s="23">
        <f>IF(A1601="","",IF(O1601=0,"Outside audit periods; ","")&amp;IF(F1601="","No VAT category; ","")&amp;IF(ABS(Q1601)&gt;Setup!$B$10,"VAT ≠ 15% × net; ","")&amp;IF(AND(F1601="Standard domestic 15% (Box 7)",NOT(AND(LEN(D1601)=15,LEFT(D1601,1)="3",RIGHT(D1601,1)="3",ISNUMBER(--D1601)))),"Invalid/missing supplier VAT no; ","")&amp;IF(AND(L1601="Yes",K1601&lt;&gt;"Yes"),"VAT claimed without valid tax invoice; ","")&amp;IF(AND(L1601="Yes",ISNUMBER(SEARCH("blocked",G1601))),"Blocked input VAT claimed; ","")&amp;IF(AND(F1601="Import - VAT paid at customs (Box 8)",M1601=""),"Customs declaration no missing; ","")&amp;IF(AND(F1601="Import - Reverse charge (Box 9)",E1601="Saudi Arabia"),"RCM used for a local supplier; ","")&amp;IF(AND(L1601="Yes",NOT(OR(F1601="Standard domestic 15% (Box 7)",F1601="Import - VAT paid at customs (Box 8)",F1601="Import - Reverse charge (Box 9)"))),"VAT claimed on non-taxable category; ",""))</f>
        <v/>
      </c>
    </row>
    <row r="1602">
      <c r="A1602" s="17" t="n"/>
      <c r="B1602" s="14" t="n"/>
      <c r="C1602" s="14" t="n"/>
      <c r="D1602" s="16" t="n"/>
      <c r="E1602" s="14" t="n"/>
      <c r="F1602" s="14" t="n"/>
      <c r="G1602" s="14" t="n"/>
      <c r="H1602" s="19" t="n"/>
      <c r="I1602" s="19" t="n"/>
      <c r="J1602" s="34">
        <f>IF(A1602="","",H1602+I1602)</f>
        <v/>
      </c>
      <c r="K1602" s="14" t="n"/>
      <c r="L1602" s="14" t="n"/>
      <c r="M1602" s="14" t="n"/>
      <c r="N1602" s="14" t="n"/>
      <c r="O1602" s="20">
        <f>IF(A1602="","",SUMPRODUCT((A1602&gt;=Setup!$C$19:$C$30)*(A1602&lt;=Setup!$D$19:$D$30)*Setup!$A$19:$A$30))</f>
        <v/>
      </c>
      <c r="P1602" s="34">
        <f>IF(A1602="","",IF(OR(F1602="Standard domestic 15% (Box 7)",F1602="Import - VAT paid at customs (Box 8)",F1602="Import - Reverse charge (Box 9)"),ROUND(H1602*Setup!$B$9,2),0))</f>
        <v/>
      </c>
      <c r="Q1602" s="34">
        <f>IF(A1602="","",I1602-P1602)</f>
        <v/>
      </c>
      <c r="R1602" s="34">
        <f>IF(A1602="","",IF(L1602="Yes",I1602,0))</f>
        <v/>
      </c>
      <c r="S1602" s="34">
        <f>IF(A1602="","",IF(AND(L1602="Yes",K1602="Yes",NOT(ISNUMBER(SEARCH("blocked",G1602))),OR(F1602="Standard domestic 15% (Box 7)",F1602="Import - VAT paid at customs (Box 8)",F1602="Import - Reverse charge (Box 9)"),OR(F1602&lt;&gt;"Standard domestic 15% (Box 7)",AND(LEN(D1602)=15,LEFT(D1602,1)="3",RIGHT(D1602,1)="3",ISNUMBER(--D1602)))),I1602,0))</f>
        <v/>
      </c>
      <c r="T1602" s="34">
        <f>IF(A1602="","",R1602-S1602)</f>
        <v/>
      </c>
      <c r="U1602" s="23">
        <f>IF(A1602="","",IF(O1602=0,"Outside audit periods; ","")&amp;IF(F1602="","No VAT category; ","")&amp;IF(ABS(Q1602)&gt;Setup!$B$10,"VAT ≠ 15% × net; ","")&amp;IF(AND(F1602="Standard domestic 15% (Box 7)",NOT(AND(LEN(D1602)=15,LEFT(D1602,1)="3",RIGHT(D1602,1)="3",ISNUMBER(--D1602)))),"Invalid/missing supplier VAT no; ","")&amp;IF(AND(L1602="Yes",K1602&lt;&gt;"Yes"),"VAT claimed without valid tax invoice; ","")&amp;IF(AND(L1602="Yes",ISNUMBER(SEARCH("blocked",G1602))),"Blocked input VAT claimed; ","")&amp;IF(AND(F1602="Import - VAT paid at customs (Box 8)",M1602=""),"Customs declaration no missing; ","")&amp;IF(AND(F1602="Import - Reverse charge (Box 9)",E1602="Saudi Arabia"),"RCM used for a local supplier; ","")&amp;IF(AND(L1602="Yes",NOT(OR(F1602="Standard domestic 15% (Box 7)",F1602="Import - VAT paid at customs (Box 8)",F1602="Import - Reverse charge (Box 9)"))),"VAT claimed on non-taxable category; ",""))</f>
        <v/>
      </c>
    </row>
    <row r="1603">
      <c r="A1603" s="17" t="n"/>
      <c r="B1603" s="14" t="n"/>
      <c r="C1603" s="14" t="n"/>
      <c r="D1603" s="16" t="n"/>
      <c r="E1603" s="14" t="n"/>
      <c r="F1603" s="14" t="n"/>
      <c r="G1603" s="14" t="n"/>
      <c r="H1603" s="19" t="n"/>
      <c r="I1603" s="19" t="n"/>
      <c r="J1603" s="34">
        <f>IF(A1603="","",H1603+I1603)</f>
        <v/>
      </c>
      <c r="K1603" s="14" t="n"/>
      <c r="L1603" s="14" t="n"/>
      <c r="M1603" s="14" t="n"/>
      <c r="N1603" s="14" t="n"/>
      <c r="O1603" s="20">
        <f>IF(A1603="","",SUMPRODUCT((A1603&gt;=Setup!$C$19:$C$30)*(A1603&lt;=Setup!$D$19:$D$30)*Setup!$A$19:$A$30))</f>
        <v/>
      </c>
      <c r="P1603" s="34">
        <f>IF(A1603="","",IF(OR(F1603="Standard domestic 15% (Box 7)",F1603="Import - VAT paid at customs (Box 8)",F1603="Import - Reverse charge (Box 9)"),ROUND(H1603*Setup!$B$9,2),0))</f>
        <v/>
      </c>
      <c r="Q1603" s="34">
        <f>IF(A1603="","",I1603-P1603)</f>
        <v/>
      </c>
      <c r="R1603" s="34">
        <f>IF(A1603="","",IF(L1603="Yes",I1603,0))</f>
        <v/>
      </c>
      <c r="S1603" s="34">
        <f>IF(A1603="","",IF(AND(L1603="Yes",K1603="Yes",NOT(ISNUMBER(SEARCH("blocked",G1603))),OR(F1603="Standard domestic 15% (Box 7)",F1603="Import - VAT paid at customs (Box 8)",F1603="Import - Reverse charge (Box 9)"),OR(F1603&lt;&gt;"Standard domestic 15% (Box 7)",AND(LEN(D1603)=15,LEFT(D1603,1)="3",RIGHT(D1603,1)="3",ISNUMBER(--D1603)))),I1603,0))</f>
        <v/>
      </c>
      <c r="T1603" s="34">
        <f>IF(A1603="","",R1603-S1603)</f>
        <v/>
      </c>
      <c r="U1603" s="23">
        <f>IF(A1603="","",IF(O1603=0,"Outside audit periods; ","")&amp;IF(F1603="","No VAT category; ","")&amp;IF(ABS(Q1603)&gt;Setup!$B$10,"VAT ≠ 15% × net; ","")&amp;IF(AND(F1603="Standard domestic 15% (Box 7)",NOT(AND(LEN(D1603)=15,LEFT(D1603,1)="3",RIGHT(D1603,1)="3",ISNUMBER(--D1603)))),"Invalid/missing supplier VAT no; ","")&amp;IF(AND(L1603="Yes",K1603&lt;&gt;"Yes"),"VAT claimed without valid tax invoice; ","")&amp;IF(AND(L1603="Yes",ISNUMBER(SEARCH("blocked",G1603))),"Blocked input VAT claimed; ","")&amp;IF(AND(F1603="Import - VAT paid at customs (Box 8)",M1603=""),"Customs declaration no missing; ","")&amp;IF(AND(F1603="Import - Reverse charge (Box 9)",E1603="Saudi Arabia"),"RCM used for a local supplier; ","")&amp;IF(AND(L1603="Yes",NOT(OR(F1603="Standard domestic 15% (Box 7)",F1603="Import - VAT paid at customs (Box 8)",F1603="Import - Reverse charge (Box 9)"))),"VAT claimed on non-taxable category; ",""))</f>
        <v/>
      </c>
    </row>
    <row r="1604">
      <c r="A1604" s="17" t="n"/>
      <c r="B1604" s="14" t="n"/>
      <c r="C1604" s="14" t="n"/>
      <c r="D1604" s="16" t="n"/>
      <c r="E1604" s="14" t="n"/>
      <c r="F1604" s="14" t="n"/>
      <c r="G1604" s="14" t="n"/>
      <c r="H1604" s="19" t="n"/>
      <c r="I1604" s="19" t="n"/>
      <c r="J1604" s="34">
        <f>IF(A1604="","",H1604+I1604)</f>
        <v/>
      </c>
      <c r="K1604" s="14" t="n"/>
      <c r="L1604" s="14" t="n"/>
      <c r="M1604" s="14" t="n"/>
      <c r="N1604" s="14" t="n"/>
      <c r="O1604" s="20">
        <f>IF(A1604="","",SUMPRODUCT((A1604&gt;=Setup!$C$19:$C$30)*(A1604&lt;=Setup!$D$19:$D$30)*Setup!$A$19:$A$30))</f>
        <v/>
      </c>
      <c r="P1604" s="34">
        <f>IF(A1604="","",IF(OR(F1604="Standard domestic 15% (Box 7)",F1604="Import - VAT paid at customs (Box 8)",F1604="Import - Reverse charge (Box 9)"),ROUND(H1604*Setup!$B$9,2),0))</f>
        <v/>
      </c>
      <c r="Q1604" s="34">
        <f>IF(A1604="","",I1604-P1604)</f>
        <v/>
      </c>
      <c r="R1604" s="34">
        <f>IF(A1604="","",IF(L1604="Yes",I1604,0))</f>
        <v/>
      </c>
      <c r="S1604" s="34">
        <f>IF(A1604="","",IF(AND(L1604="Yes",K1604="Yes",NOT(ISNUMBER(SEARCH("blocked",G1604))),OR(F1604="Standard domestic 15% (Box 7)",F1604="Import - VAT paid at customs (Box 8)",F1604="Import - Reverse charge (Box 9)"),OR(F1604&lt;&gt;"Standard domestic 15% (Box 7)",AND(LEN(D1604)=15,LEFT(D1604,1)="3",RIGHT(D1604,1)="3",ISNUMBER(--D1604)))),I1604,0))</f>
        <v/>
      </c>
      <c r="T1604" s="34">
        <f>IF(A1604="","",R1604-S1604)</f>
        <v/>
      </c>
      <c r="U1604" s="23">
        <f>IF(A1604="","",IF(O1604=0,"Outside audit periods; ","")&amp;IF(F1604="","No VAT category; ","")&amp;IF(ABS(Q1604)&gt;Setup!$B$10,"VAT ≠ 15% × net; ","")&amp;IF(AND(F1604="Standard domestic 15% (Box 7)",NOT(AND(LEN(D1604)=15,LEFT(D1604,1)="3",RIGHT(D1604,1)="3",ISNUMBER(--D1604)))),"Invalid/missing supplier VAT no; ","")&amp;IF(AND(L1604="Yes",K1604&lt;&gt;"Yes"),"VAT claimed without valid tax invoice; ","")&amp;IF(AND(L1604="Yes",ISNUMBER(SEARCH("blocked",G1604))),"Blocked input VAT claimed; ","")&amp;IF(AND(F1604="Import - VAT paid at customs (Box 8)",M1604=""),"Customs declaration no missing; ","")&amp;IF(AND(F1604="Import - Reverse charge (Box 9)",E1604="Saudi Arabia"),"RCM used for a local supplier; ","")&amp;IF(AND(L1604="Yes",NOT(OR(F1604="Standard domestic 15% (Box 7)",F1604="Import - VAT paid at customs (Box 8)",F1604="Import - Reverse charge (Box 9)"))),"VAT claimed on non-taxable category; ",""))</f>
        <v/>
      </c>
    </row>
    <row r="1605">
      <c r="A1605" s="17" t="n"/>
      <c r="B1605" s="14" t="n"/>
      <c r="C1605" s="14" t="n"/>
      <c r="D1605" s="16" t="n"/>
      <c r="E1605" s="14" t="n"/>
      <c r="F1605" s="14" t="n"/>
      <c r="G1605" s="14" t="n"/>
      <c r="H1605" s="19" t="n"/>
      <c r="I1605" s="19" t="n"/>
      <c r="J1605" s="34">
        <f>IF(A1605="","",H1605+I1605)</f>
        <v/>
      </c>
      <c r="K1605" s="14" t="n"/>
      <c r="L1605" s="14" t="n"/>
      <c r="M1605" s="14" t="n"/>
      <c r="N1605" s="14" t="n"/>
      <c r="O1605" s="20">
        <f>IF(A1605="","",SUMPRODUCT((A1605&gt;=Setup!$C$19:$C$30)*(A1605&lt;=Setup!$D$19:$D$30)*Setup!$A$19:$A$30))</f>
        <v/>
      </c>
      <c r="P1605" s="34">
        <f>IF(A1605="","",IF(OR(F1605="Standard domestic 15% (Box 7)",F1605="Import - VAT paid at customs (Box 8)",F1605="Import - Reverse charge (Box 9)"),ROUND(H1605*Setup!$B$9,2),0))</f>
        <v/>
      </c>
      <c r="Q1605" s="34">
        <f>IF(A1605="","",I1605-P1605)</f>
        <v/>
      </c>
      <c r="R1605" s="34">
        <f>IF(A1605="","",IF(L1605="Yes",I1605,0))</f>
        <v/>
      </c>
      <c r="S1605" s="34">
        <f>IF(A1605="","",IF(AND(L1605="Yes",K1605="Yes",NOT(ISNUMBER(SEARCH("blocked",G1605))),OR(F1605="Standard domestic 15% (Box 7)",F1605="Import - VAT paid at customs (Box 8)",F1605="Import - Reverse charge (Box 9)"),OR(F1605&lt;&gt;"Standard domestic 15% (Box 7)",AND(LEN(D1605)=15,LEFT(D1605,1)="3",RIGHT(D1605,1)="3",ISNUMBER(--D1605)))),I1605,0))</f>
        <v/>
      </c>
      <c r="T1605" s="34">
        <f>IF(A1605="","",R1605-S1605)</f>
        <v/>
      </c>
      <c r="U1605" s="23">
        <f>IF(A1605="","",IF(O1605=0,"Outside audit periods; ","")&amp;IF(F1605="","No VAT category; ","")&amp;IF(ABS(Q1605)&gt;Setup!$B$10,"VAT ≠ 15% × net; ","")&amp;IF(AND(F1605="Standard domestic 15% (Box 7)",NOT(AND(LEN(D1605)=15,LEFT(D1605,1)="3",RIGHT(D1605,1)="3",ISNUMBER(--D1605)))),"Invalid/missing supplier VAT no; ","")&amp;IF(AND(L1605="Yes",K1605&lt;&gt;"Yes"),"VAT claimed without valid tax invoice; ","")&amp;IF(AND(L1605="Yes",ISNUMBER(SEARCH("blocked",G1605))),"Blocked input VAT claimed; ","")&amp;IF(AND(F1605="Import - VAT paid at customs (Box 8)",M1605=""),"Customs declaration no missing; ","")&amp;IF(AND(F1605="Import - Reverse charge (Box 9)",E1605="Saudi Arabia"),"RCM used for a local supplier; ","")&amp;IF(AND(L1605="Yes",NOT(OR(F1605="Standard domestic 15% (Box 7)",F1605="Import - VAT paid at customs (Box 8)",F1605="Import - Reverse charge (Box 9)"))),"VAT claimed on non-taxable category; ",""))</f>
        <v/>
      </c>
    </row>
    <row r="1606">
      <c r="A1606" s="17" t="n"/>
      <c r="B1606" s="14" t="n"/>
      <c r="C1606" s="14" t="n"/>
      <c r="D1606" s="16" t="n"/>
      <c r="E1606" s="14" t="n"/>
      <c r="F1606" s="14" t="n"/>
      <c r="G1606" s="14" t="n"/>
      <c r="H1606" s="19" t="n"/>
      <c r="I1606" s="19" t="n"/>
      <c r="J1606" s="34">
        <f>IF(A1606="","",H1606+I1606)</f>
        <v/>
      </c>
      <c r="K1606" s="14" t="n"/>
      <c r="L1606" s="14" t="n"/>
      <c r="M1606" s="14" t="n"/>
      <c r="N1606" s="14" t="n"/>
      <c r="O1606" s="20">
        <f>IF(A1606="","",SUMPRODUCT((A1606&gt;=Setup!$C$19:$C$30)*(A1606&lt;=Setup!$D$19:$D$30)*Setup!$A$19:$A$30))</f>
        <v/>
      </c>
      <c r="P1606" s="34">
        <f>IF(A1606="","",IF(OR(F1606="Standard domestic 15% (Box 7)",F1606="Import - VAT paid at customs (Box 8)",F1606="Import - Reverse charge (Box 9)"),ROUND(H1606*Setup!$B$9,2),0))</f>
        <v/>
      </c>
      <c r="Q1606" s="34">
        <f>IF(A1606="","",I1606-P1606)</f>
        <v/>
      </c>
      <c r="R1606" s="34">
        <f>IF(A1606="","",IF(L1606="Yes",I1606,0))</f>
        <v/>
      </c>
      <c r="S1606" s="34">
        <f>IF(A1606="","",IF(AND(L1606="Yes",K1606="Yes",NOT(ISNUMBER(SEARCH("blocked",G1606))),OR(F1606="Standard domestic 15% (Box 7)",F1606="Import - VAT paid at customs (Box 8)",F1606="Import - Reverse charge (Box 9)"),OR(F1606&lt;&gt;"Standard domestic 15% (Box 7)",AND(LEN(D1606)=15,LEFT(D1606,1)="3",RIGHT(D1606,1)="3",ISNUMBER(--D1606)))),I1606,0))</f>
        <v/>
      </c>
      <c r="T1606" s="34">
        <f>IF(A1606="","",R1606-S1606)</f>
        <v/>
      </c>
      <c r="U1606" s="23">
        <f>IF(A1606="","",IF(O1606=0,"Outside audit periods; ","")&amp;IF(F1606="","No VAT category; ","")&amp;IF(ABS(Q1606)&gt;Setup!$B$10,"VAT ≠ 15% × net; ","")&amp;IF(AND(F1606="Standard domestic 15% (Box 7)",NOT(AND(LEN(D1606)=15,LEFT(D1606,1)="3",RIGHT(D1606,1)="3",ISNUMBER(--D1606)))),"Invalid/missing supplier VAT no; ","")&amp;IF(AND(L1606="Yes",K1606&lt;&gt;"Yes"),"VAT claimed without valid tax invoice; ","")&amp;IF(AND(L1606="Yes",ISNUMBER(SEARCH("blocked",G1606))),"Blocked input VAT claimed; ","")&amp;IF(AND(F1606="Import - VAT paid at customs (Box 8)",M1606=""),"Customs declaration no missing; ","")&amp;IF(AND(F1606="Import - Reverse charge (Box 9)",E1606="Saudi Arabia"),"RCM used for a local supplier; ","")&amp;IF(AND(L1606="Yes",NOT(OR(F1606="Standard domestic 15% (Box 7)",F1606="Import - VAT paid at customs (Box 8)",F1606="Import - Reverse charge (Box 9)"))),"VAT claimed on non-taxable category; ",""))</f>
        <v/>
      </c>
    </row>
    <row r="1607">
      <c r="A1607" s="17" t="n"/>
      <c r="B1607" s="14" t="n"/>
      <c r="C1607" s="14" t="n"/>
      <c r="D1607" s="16" t="n"/>
      <c r="E1607" s="14" t="n"/>
      <c r="F1607" s="14" t="n"/>
      <c r="G1607" s="14" t="n"/>
      <c r="H1607" s="19" t="n"/>
      <c r="I1607" s="19" t="n"/>
      <c r="J1607" s="34">
        <f>IF(A1607="","",H1607+I1607)</f>
        <v/>
      </c>
      <c r="K1607" s="14" t="n"/>
      <c r="L1607" s="14" t="n"/>
      <c r="M1607" s="14" t="n"/>
      <c r="N1607" s="14" t="n"/>
      <c r="O1607" s="20">
        <f>IF(A1607="","",SUMPRODUCT((A1607&gt;=Setup!$C$19:$C$30)*(A1607&lt;=Setup!$D$19:$D$30)*Setup!$A$19:$A$30))</f>
        <v/>
      </c>
      <c r="P1607" s="34">
        <f>IF(A1607="","",IF(OR(F1607="Standard domestic 15% (Box 7)",F1607="Import - VAT paid at customs (Box 8)",F1607="Import - Reverse charge (Box 9)"),ROUND(H1607*Setup!$B$9,2),0))</f>
        <v/>
      </c>
      <c r="Q1607" s="34">
        <f>IF(A1607="","",I1607-P1607)</f>
        <v/>
      </c>
      <c r="R1607" s="34">
        <f>IF(A1607="","",IF(L1607="Yes",I1607,0))</f>
        <v/>
      </c>
      <c r="S1607" s="34">
        <f>IF(A1607="","",IF(AND(L1607="Yes",K1607="Yes",NOT(ISNUMBER(SEARCH("blocked",G1607))),OR(F1607="Standard domestic 15% (Box 7)",F1607="Import - VAT paid at customs (Box 8)",F1607="Import - Reverse charge (Box 9)"),OR(F1607&lt;&gt;"Standard domestic 15% (Box 7)",AND(LEN(D1607)=15,LEFT(D1607,1)="3",RIGHT(D1607,1)="3",ISNUMBER(--D1607)))),I1607,0))</f>
        <v/>
      </c>
      <c r="T1607" s="34">
        <f>IF(A1607="","",R1607-S1607)</f>
        <v/>
      </c>
      <c r="U1607" s="23">
        <f>IF(A1607="","",IF(O1607=0,"Outside audit periods; ","")&amp;IF(F1607="","No VAT category; ","")&amp;IF(ABS(Q1607)&gt;Setup!$B$10,"VAT ≠ 15% × net; ","")&amp;IF(AND(F1607="Standard domestic 15% (Box 7)",NOT(AND(LEN(D1607)=15,LEFT(D1607,1)="3",RIGHT(D1607,1)="3",ISNUMBER(--D1607)))),"Invalid/missing supplier VAT no; ","")&amp;IF(AND(L1607="Yes",K1607&lt;&gt;"Yes"),"VAT claimed without valid tax invoice; ","")&amp;IF(AND(L1607="Yes",ISNUMBER(SEARCH("blocked",G1607))),"Blocked input VAT claimed; ","")&amp;IF(AND(F1607="Import - VAT paid at customs (Box 8)",M1607=""),"Customs declaration no missing; ","")&amp;IF(AND(F1607="Import - Reverse charge (Box 9)",E1607="Saudi Arabia"),"RCM used for a local supplier; ","")&amp;IF(AND(L1607="Yes",NOT(OR(F1607="Standard domestic 15% (Box 7)",F1607="Import - VAT paid at customs (Box 8)",F1607="Import - Reverse charge (Box 9)"))),"VAT claimed on non-taxable category; ",""))</f>
        <v/>
      </c>
    </row>
    <row r="1608">
      <c r="A1608" s="17" t="n"/>
      <c r="B1608" s="14" t="n"/>
      <c r="C1608" s="14" t="n"/>
      <c r="D1608" s="16" t="n"/>
      <c r="E1608" s="14" t="n"/>
      <c r="F1608" s="14" t="n"/>
      <c r="G1608" s="14" t="n"/>
      <c r="H1608" s="19" t="n"/>
      <c r="I1608" s="19" t="n"/>
      <c r="J1608" s="34">
        <f>IF(A1608="","",H1608+I1608)</f>
        <v/>
      </c>
      <c r="K1608" s="14" t="n"/>
      <c r="L1608" s="14" t="n"/>
      <c r="M1608" s="14" t="n"/>
      <c r="N1608" s="14" t="n"/>
      <c r="O1608" s="20">
        <f>IF(A1608="","",SUMPRODUCT((A1608&gt;=Setup!$C$19:$C$30)*(A1608&lt;=Setup!$D$19:$D$30)*Setup!$A$19:$A$30))</f>
        <v/>
      </c>
      <c r="P1608" s="34">
        <f>IF(A1608="","",IF(OR(F1608="Standard domestic 15% (Box 7)",F1608="Import - VAT paid at customs (Box 8)",F1608="Import - Reverse charge (Box 9)"),ROUND(H1608*Setup!$B$9,2),0))</f>
        <v/>
      </c>
      <c r="Q1608" s="34">
        <f>IF(A1608="","",I1608-P1608)</f>
        <v/>
      </c>
      <c r="R1608" s="34">
        <f>IF(A1608="","",IF(L1608="Yes",I1608,0))</f>
        <v/>
      </c>
      <c r="S1608" s="34">
        <f>IF(A1608="","",IF(AND(L1608="Yes",K1608="Yes",NOT(ISNUMBER(SEARCH("blocked",G1608))),OR(F1608="Standard domestic 15% (Box 7)",F1608="Import - VAT paid at customs (Box 8)",F1608="Import - Reverse charge (Box 9)"),OR(F1608&lt;&gt;"Standard domestic 15% (Box 7)",AND(LEN(D1608)=15,LEFT(D1608,1)="3",RIGHT(D1608,1)="3",ISNUMBER(--D1608)))),I1608,0))</f>
        <v/>
      </c>
      <c r="T1608" s="34">
        <f>IF(A1608="","",R1608-S1608)</f>
        <v/>
      </c>
      <c r="U1608" s="23">
        <f>IF(A1608="","",IF(O1608=0,"Outside audit periods; ","")&amp;IF(F1608="","No VAT category; ","")&amp;IF(ABS(Q1608)&gt;Setup!$B$10,"VAT ≠ 15% × net; ","")&amp;IF(AND(F1608="Standard domestic 15% (Box 7)",NOT(AND(LEN(D1608)=15,LEFT(D1608,1)="3",RIGHT(D1608,1)="3",ISNUMBER(--D1608)))),"Invalid/missing supplier VAT no; ","")&amp;IF(AND(L1608="Yes",K1608&lt;&gt;"Yes"),"VAT claimed without valid tax invoice; ","")&amp;IF(AND(L1608="Yes",ISNUMBER(SEARCH("blocked",G1608))),"Blocked input VAT claimed; ","")&amp;IF(AND(F1608="Import - VAT paid at customs (Box 8)",M1608=""),"Customs declaration no missing; ","")&amp;IF(AND(F1608="Import - Reverse charge (Box 9)",E1608="Saudi Arabia"),"RCM used for a local supplier; ","")&amp;IF(AND(L1608="Yes",NOT(OR(F1608="Standard domestic 15% (Box 7)",F1608="Import - VAT paid at customs (Box 8)",F1608="Import - Reverse charge (Box 9)"))),"VAT claimed on non-taxable category; ",""))</f>
        <v/>
      </c>
    </row>
    <row r="1609">
      <c r="A1609" s="17" t="n"/>
      <c r="B1609" s="14" t="n"/>
      <c r="C1609" s="14" t="n"/>
      <c r="D1609" s="16" t="n"/>
      <c r="E1609" s="14" t="n"/>
      <c r="F1609" s="14" t="n"/>
      <c r="G1609" s="14" t="n"/>
      <c r="H1609" s="19" t="n"/>
      <c r="I1609" s="19" t="n"/>
      <c r="J1609" s="34">
        <f>IF(A1609="","",H1609+I1609)</f>
        <v/>
      </c>
      <c r="K1609" s="14" t="n"/>
      <c r="L1609" s="14" t="n"/>
      <c r="M1609" s="14" t="n"/>
      <c r="N1609" s="14" t="n"/>
      <c r="O1609" s="20">
        <f>IF(A1609="","",SUMPRODUCT((A1609&gt;=Setup!$C$19:$C$30)*(A1609&lt;=Setup!$D$19:$D$30)*Setup!$A$19:$A$30))</f>
        <v/>
      </c>
      <c r="P1609" s="34">
        <f>IF(A1609="","",IF(OR(F1609="Standard domestic 15% (Box 7)",F1609="Import - VAT paid at customs (Box 8)",F1609="Import - Reverse charge (Box 9)"),ROUND(H1609*Setup!$B$9,2),0))</f>
        <v/>
      </c>
      <c r="Q1609" s="34">
        <f>IF(A1609="","",I1609-P1609)</f>
        <v/>
      </c>
      <c r="R1609" s="34">
        <f>IF(A1609="","",IF(L1609="Yes",I1609,0))</f>
        <v/>
      </c>
      <c r="S1609" s="34">
        <f>IF(A1609="","",IF(AND(L1609="Yes",K1609="Yes",NOT(ISNUMBER(SEARCH("blocked",G1609))),OR(F1609="Standard domestic 15% (Box 7)",F1609="Import - VAT paid at customs (Box 8)",F1609="Import - Reverse charge (Box 9)"),OR(F1609&lt;&gt;"Standard domestic 15% (Box 7)",AND(LEN(D1609)=15,LEFT(D1609,1)="3",RIGHT(D1609,1)="3",ISNUMBER(--D1609)))),I1609,0))</f>
        <v/>
      </c>
      <c r="T1609" s="34">
        <f>IF(A1609="","",R1609-S1609)</f>
        <v/>
      </c>
      <c r="U1609" s="23">
        <f>IF(A1609="","",IF(O1609=0,"Outside audit periods; ","")&amp;IF(F1609="","No VAT category; ","")&amp;IF(ABS(Q1609)&gt;Setup!$B$10,"VAT ≠ 15% × net; ","")&amp;IF(AND(F1609="Standard domestic 15% (Box 7)",NOT(AND(LEN(D1609)=15,LEFT(D1609,1)="3",RIGHT(D1609,1)="3",ISNUMBER(--D1609)))),"Invalid/missing supplier VAT no; ","")&amp;IF(AND(L1609="Yes",K1609&lt;&gt;"Yes"),"VAT claimed without valid tax invoice; ","")&amp;IF(AND(L1609="Yes",ISNUMBER(SEARCH("blocked",G1609))),"Blocked input VAT claimed; ","")&amp;IF(AND(F1609="Import - VAT paid at customs (Box 8)",M1609=""),"Customs declaration no missing; ","")&amp;IF(AND(F1609="Import - Reverse charge (Box 9)",E1609="Saudi Arabia"),"RCM used for a local supplier; ","")&amp;IF(AND(L1609="Yes",NOT(OR(F1609="Standard domestic 15% (Box 7)",F1609="Import - VAT paid at customs (Box 8)",F1609="Import - Reverse charge (Box 9)"))),"VAT claimed on non-taxable category; ",""))</f>
        <v/>
      </c>
    </row>
    <row r="1610">
      <c r="A1610" s="17" t="n"/>
      <c r="B1610" s="14" t="n"/>
      <c r="C1610" s="14" t="n"/>
      <c r="D1610" s="16" t="n"/>
      <c r="E1610" s="14" t="n"/>
      <c r="F1610" s="14" t="n"/>
      <c r="G1610" s="14" t="n"/>
      <c r="H1610" s="19" t="n"/>
      <c r="I1610" s="19" t="n"/>
      <c r="J1610" s="34">
        <f>IF(A1610="","",H1610+I1610)</f>
        <v/>
      </c>
      <c r="K1610" s="14" t="n"/>
      <c r="L1610" s="14" t="n"/>
      <c r="M1610" s="14" t="n"/>
      <c r="N1610" s="14" t="n"/>
      <c r="O1610" s="20">
        <f>IF(A1610="","",SUMPRODUCT((A1610&gt;=Setup!$C$19:$C$30)*(A1610&lt;=Setup!$D$19:$D$30)*Setup!$A$19:$A$30))</f>
        <v/>
      </c>
      <c r="P1610" s="34">
        <f>IF(A1610="","",IF(OR(F1610="Standard domestic 15% (Box 7)",F1610="Import - VAT paid at customs (Box 8)",F1610="Import - Reverse charge (Box 9)"),ROUND(H1610*Setup!$B$9,2),0))</f>
        <v/>
      </c>
      <c r="Q1610" s="34">
        <f>IF(A1610="","",I1610-P1610)</f>
        <v/>
      </c>
      <c r="R1610" s="34">
        <f>IF(A1610="","",IF(L1610="Yes",I1610,0))</f>
        <v/>
      </c>
      <c r="S1610" s="34">
        <f>IF(A1610="","",IF(AND(L1610="Yes",K1610="Yes",NOT(ISNUMBER(SEARCH("blocked",G1610))),OR(F1610="Standard domestic 15% (Box 7)",F1610="Import - VAT paid at customs (Box 8)",F1610="Import - Reverse charge (Box 9)"),OR(F1610&lt;&gt;"Standard domestic 15% (Box 7)",AND(LEN(D1610)=15,LEFT(D1610,1)="3",RIGHT(D1610,1)="3",ISNUMBER(--D1610)))),I1610,0))</f>
        <v/>
      </c>
      <c r="T1610" s="34">
        <f>IF(A1610="","",R1610-S1610)</f>
        <v/>
      </c>
      <c r="U1610" s="23">
        <f>IF(A1610="","",IF(O1610=0,"Outside audit periods; ","")&amp;IF(F1610="","No VAT category; ","")&amp;IF(ABS(Q1610)&gt;Setup!$B$10,"VAT ≠ 15% × net; ","")&amp;IF(AND(F1610="Standard domestic 15% (Box 7)",NOT(AND(LEN(D1610)=15,LEFT(D1610,1)="3",RIGHT(D1610,1)="3",ISNUMBER(--D1610)))),"Invalid/missing supplier VAT no; ","")&amp;IF(AND(L1610="Yes",K1610&lt;&gt;"Yes"),"VAT claimed without valid tax invoice; ","")&amp;IF(AND(L1610="Yes",ISNUMBER(SEARCH("blocked",G1610))),"Blocked input VAT claimed; ","")&amp;IF(AND(F1610="Import - VAT paid at customs (Box 8)",M1610=""),"Customs declaration no missing; ","")&amp;IF(AND(F1610="Import - Reverse charge (Box 9)",E1610="Saudi Arabia"),"RCM used for a local supplier; ","")&amp;IF(AND(L1610="Yes",NOT(OR(F1610="Standard domestic 15% (Box 7)",F1610="Import - VAT paid at customs (Box 8)",F1610="Import - Reverse charge (Box 9)"))),"VAT claimed on non-taxable category; ",""))</f>
        <v/>
      </c>
    </row>
    <row r="1611">
      <c r="A1611" s="17" t="n"/>
      <c r="B1611" s="14" t="n"/>
      <c r="C1611" s="14" t="n"/>
      <c r="D1611" s="16" t="n"/>
      <c r="E1611" s="14" t="n"/>
      <c r="F1611" s="14" t="n"/>
      <c r="G1611" s="14" t="n"/>
      <c r="H1611" s="19" t="n"/>
      <c r="I1611" s="19" t="n"/>
      <c r="J1611" s="34">
        <f>IF(A1611="","",H1611+I1611)</f>
        <v/>
      </c>
      <c r="K1611" s="14" t="n"/>
      <c r="L1611" s="14" t="n"/>
      <c r="M1611" s="14" t="n"/>
      <c r="N1611" s="14" t="n"/>
      <c r="O1611" s="20">
        <f>IF(A1611="","",SUMPRODUCT((A1611&gt;=Setup!$C$19:$C$30)*(A1611&lt;=Setup!$D$19:$D$30)*Setup!$A$19:$A$30))</f>
        <v/>
      </c>
      <c r="P1611" s="34">
        <f>IF(A1611="","",IF(OR(F1611="Standard domestic 15% (Box 7)",F1611="Import - VAT paid at customs (Box 8)",F1611="Import - Reverse charge (Box 9)"),ROUND(H1611*Setup!$B$9,2),0))</f>
        <v/>
      </c>
      <c r="Q1611" s="34">
        <f>IF(A1611="","",I1611-P1611)</f>
        <v/>
      </c>
      <c r="R1611" s="34">
        <f>IF(A1611="","",IF(L1611="Yes",I1611,0))</f>
        <v/>
      </c>
      <c r="S1611" s="34">
        <f>IF(A1611="","",IF(AND(L1611="Yes",K1611="Yes",NOT(ISNUMBER(SEARCH("blocked",G1611))),OR(F1611="Standard domestic 15% (Box 7)",F1611="Import - VAT paid at customs (Box 8)",F1611="Import - Reverse charge (Box 9)"),OR(F1611&lt;&gt;"Standard domestic 15% (Box 7)",AND(LEN(D1611)=15,LEFT(D1611,1)="3",RIGHT(D1611,1)="3",ISNUMBER(--D1611)))),I1611,0))</f>
        <v/>
      </c>
      <c r="T1611" s="34">
        <f>IF(A1611="","",R1611-S1611)</f>
        <v/>
      </c>
      <c r="U1611" s="23">
        <f>IF(A1611="","",IF(O1611=0,"Outside audit periods; ","")&amp;IF(F1611="","No VAT category; ","")&amp;IF(ABS(Q1611)&gt;Setup!$B$10,"VAT ≠ 15% × net; ","")&amp;IF(AND(F1611="Standard domestic 15% (Box 7)",NOT(AND(LEN(D1611)=15,LEFT(D1611,1)="3",RIGHT(D1611,1)="3",ISNUMBER(--D1611)))),"Invalid/missing supplier VAT no; ","")&amp;IF(AND(L1611="Yes",K1611&lt;&gt;"Yes"),"VAT claimed without valid tax invoice; ","")&amp;IF(AND(L1611="Yes",ISNUMBER(SEARCH("blocked",G1611))),"Blocked input VAT claimed; ","")&amp;IF(AND(F1611="Import - VAT paid at customs (Box 8)",M1611=""),"Customs declaration no missing; ","")&amp;IF(AND(F1611="Import - Reverse charge (Box 9)",E1611="Saudi Arabia"),"RCM used for a local supplier; ","")&amp;IF(AND(L1611="Yes",NOT(OR(F1611="Standard domestic 15% (Box 7)",F1611="Import - VAT paid at customs (Box 8)",F1611="Import - Reverse charge (Box 9)"))),"VAT claimed on non-taxable category; ",""))</f>
        <v/>
      </c>
    </row>
    <row r="1612">
      <c r="A1612" s="17" t="n"/>
      <c r="B1612" s="14" t="n"/>
      <c r="C1612" s="14" t="n"/>
      <c r="D1612" s="16" t="n"/>
      <c r="E1612" s="14" t="n"/>
      <c r="F1612" s="14" t="n"/>
      <c r="G1612" s="14" t="n"/>
      <c r="H1612" s="19" t="n"/>
      <c r="I1612" s="19" t="n"/>
      <c r="J1612" s="34">
        <f>IF(A1612="","",H1612+I1612)</f>
        <v/>
      </c>
      <c r="K1612" s="14" t="n"/>
      <c r="L1612" s="14" t="n"/>
      <c r="M1612" s="14" t="n"/>
      <c r="N1612" s="14" t="n"/>
      <c r="O1612" s="20">
        <f>IF(A1612="","",SUMPRODUCT((A1612&gt;=Setup!$C$19:$C$30)*(A1612&lt;=Setup!$D$19:$D$30)*Setup!$A$19:$A$30))</f>
        <v/>
      </c>
      <c r="P1612" s="34">
        <f>IF(A1612="","",IF(OR(F1612="Standard domestic 15% (Box 7)",F1612="Import - VAT paid at customs (Box 8)",F1612="Import - Reverse charge (Box 9)"),ROUND(H1612*Setup!$B$9,2),0))</f>
        <v/>
      </c>
      <c r="Q1612" s="34">
        <f>IF(A1612="","",I1612-P1612)</f>
        <v/>
      </c>
      <c r="R1612" s="34">
        <f>IF(A1612="","",IF(L1612="Yes",I1612,0))</f>
        <v/>
      </c>
      <c r="S1612" s="34">
        <f>IF(A1612="","",IF(AND(L1612="Yes",K1612="Yes",NOT(ISNUMBER(SEARCH("blocked",G1612))),OR(F1612="Standard domestic 15% (Box 7)",F1612="Import - VAT paid at customs (Box 8)",F1612="Import - Reverse charge (Box 9)"),OR(F1612&lt;&gt;"Standard domestic 15% (Box 7)",AND(LEN(D1612)=15,LEFT(D1612,1)="3",RIGHT(D1612,1)="3",ISNUMBER(--D1612)))),I1612,0))</f>
        <v/>
      </c>
      <c r="T1612" s="34">
        <f>IF(A1612="","",R1612-S1612)</f>
        <v/>
      </c>
      <c r="U1612" s="23">
        <f>IF(A1612="","",IF(O1612=0,"Outside audit periods; ","")&amp;IF(F1612="","No VAT category; ","")&amp;IF(ABS(Q1612)&gt;Setup!$B$10,"VAT ≠ 15% × net; ","")&amp;IF(AND(F1612="Standard domestic 15% (Box 7)",NOT(AND(LEN(D1612)=15,LEFT(D1612,1)="3",RIGHT(D1612,1)="3",ISNUMBER(--D1612)))),"Invalid/missing supplier VAT no; ","")&amp;IF(AND(L1612="Yes",K1612&lt;&gt;"Yes"),"VAT claimed without valid tax invoice; ","")&amp;IF(AND(L1612="Yes",ISNUMBER(SEARCH("blocked",G1612))),"Blocked input VAT claimed; ","")&amp;IF(AND(F1612="Import - VAT paid at customs (Box 8)",M1612=""),"Customs declaration no missing; ","")&amp;IF(AND(F1612="Import - Reverse charge (Box 9)",E1612="Saudi Arabia"),"RCM used for a local supplier; ","")&amp;IF(AND(L1612="Yes",NOT(OR(F1612="Standard domestic 15% (Box 7)",F1612="Import - VAT paid at customs (Box 8)",F1612="Import - Reverse charge (Box 9)"))),"VAT claimed on non-taxable category; ",""))</f>
        <v/>
      </c>
    </row>
    <row r="1613">
      <c r="A1613" s="17" t="n"/>
      <c r="B1613" s="14" t="n"/>
      <c r="C1613" s="14" t="n"/>
      <c r="D1613" s="16" t="n"/>
      <c r="E1613" s="14" t="n"/>
      <c r="F1613" s="14" t="n"/>
      <c r="G1613" s="14" t="n"/>
      <c r="H1613" s="19" t="n"/>
      <c r="I1613" s="19" t="n"/>
      <c r="J1613" s="34">
        <f>IF(A1613="","",H1613+I1613)</f>
        <v/>
      </c>
      <c r="K1613" s="14" t="n"/>
      <c r="L1613" s="14" t="n"/>
      <c r="M1613" s="14" t="n"/>
      <c r="N1613" s="14" t="n"/>
      <c r="O1613" s="20">
        <f>IF(A1613="","",SUMPRODUCT((A1613&gt;=Setup!$C$19:$C$30)*(A1613&lt;=Setup!$D$19:$D$30)*Setup!$A$19:$A$30))</f>
        <v/>
      </c>
      <c r="P1613" s="34">
        <f>IF(A1613="","",IF(OR(F1613="Standard domestic 15% (Box 7)",F1613="Import - VAT paid at customs (Box 8)",F1613="Import - Reverse charge (Box 9)"),ROUND(H1613*Setup!$B$9,2),0))</f>
        <v/>
      </c>
      <c r="Q1613" s="34">
        <f>IF(A1613="","",I1613-P1613)</f>
        <v/>
      </c>
      <c r="R1613" s="34">
        <f>IF(A1613="","",IF(L1613="Yes",I1613,0))</f>
        <v/>
      </c>
      <c r="S1613" s="34">
        <f>IF(A1613="","",IF(AND(L1613="Yes",K1613="Yes",NOT(ISNUMBER(SEARCH("blocked",G1613))),OR(F1613="Standard domestic 15% (Box 7)",F1613="Import - VAT paid at customs (Box 8)",F1613="Import - Reverse charge (Box 9)"),OR(F1613&lt;&gt;"Standard domestic 15% (Box 7)",AND(LEN(D1613)=15,LEFT(D1613,1)="3",RIGHT(D1613,1)="3",ISNUMBER(--D1613)))),I1613,0))</f>
        <v/>
      </c>
      <c r="T1613" s="34">
        <f>IF(A1613="","",R1613-S1613)</f>
        <v/>
      </c>
      <c r="U1613" s="23">
        <f>IF(A1613="","",IF(O1613=0,"Outside audit periods; ","")&amp;IF(F1613="","No VAT category; ","")&amp;IF(ABS(Q1613)&gt;Setup!$B$10,"VAT ≠ 15% × net; ","")&amp;IF(AND(F1613="Standard domestic 15% (Box 7)",NOT(AND(LEN(D1613)=15,LEFT(D1613,1)="3",RIGHT(D1613,1)="3",ISNUMBER(--D1613)))),"Invalid/missing supplier VAT no; ","")&amp;IF(AND(L1613="Yes",K1613&lt;&gt;"Yes"),"VAT claimed without valid tax invoice; ","")&amp;IF(AND(L1613="Yes",ISNUMBER(SEARCH("blocked",G1613))),"Blocked input VAT claimed; ","")&amp;IF(AND(F1613="Import - VAT paid at customs (Box 8)",M1613=""),"Customs declaration no missing; ","")&amp;IF(AND(F1613="Import - Reverse charge (Box 9)",E1613="Saudi Arabia"),"RCM used for a local supplier; ","")&amp;IF(AND(L1613="Yes",NOT(OR(F1613="Standard domestic 15% (Box 7)",F1613="Import - VAT paid at customs (Box 8)",F1613="Import - Reverse charge (Box 9)"))),"VAT claimed on non-taxable category; ",""))</f>
        <v/>
      </c>
    </row>
    <row r="1614">
      <c r="A1614" s="17" t="n"/>
      <c r="B1614" s="14" t="n"/>
      <c r="C1614" s="14" t="n"/>
      <c r="D1614" s="16" t="n"/>
      <c r="E1614" s="14" t="n"/>
      <c r="F1614" s="14" t="n"/>
      <c r="G1614" s="14" t="n"/>
      <c r="H1614" s="19" t="n"/>
      <c r="I1614" s="19" t="n"/>
      <c r="J1614" s="34">
        <f>IF(A1614="","",H1614+I1614)</f>
        <v/>
      </c>
      <c r="K1614" s="14" t="n"/>
      <c r="L1614" s="14" t="n"/>
      <c r="M1614" s="14" t="n"/>
      <c r="N1614" s="14" t="n"/>
      <c r="O1614" s="20">
        <f>IF(A1614="","",SUMPRODUCT((A1614&gt;=Setup!$C$19:$C$30)*(A1614&lt;=Setup!$D$19:$D$30)*Setup!$A$19:$A$30))</f>
        <v/>
      </c>
      <c r="P1614" s="34">
        <f>IF(A1614="","",IF(OR(F1614="Standard domestic 15% (Box 7)",F1614="Import - VAT paid at customs (Box 8)",F1614="Import - Reverse charge (Box 9)"),ROUND(H1614*Setup!$B$9,2),0))</f>
        <v/>
      </c>
      <c r="Q1614" s="34">
        <f>IF(A1614="","",I1614-P1614)</f>
        <v/>
      </c>
      <c r="R1614" s="34">
        <f>IF(A1614="","",IF(L1614="Yes",I1614,0))</f>
        <v/>
      </c>
      <c r="S1614" s="34">
        <f>IF(A1614="","",IF(AND(L1614="Yes",K1614="Yes",NOT(ISNUMBER(SEARCH("blocked",G1614))),OR(F1614="Standard domestic 15% (Box 7)",F1614="Import - VAT paid at customs (Box 8)",F1614="Import - Reverse charge (Box 9)"),OR(F1614&lt;&gt;"Standard domestic 15% (Box 7)",AND(LEN(D1614)=15,LEFT(D1614,1)="3",RIGHT(D1614,1)="3",ISNUMBER(--D1614)))),I1614,0))</f>
        <v/>
      </c>
      <c r="T1614" s="34">
        <f>IF(A1614="","",R1614-S1614)</f>
        <v/>
      </c>
      <c r="U1614" s="23">
        <f>IF(A1614="","",IF(O1614=0,"Outside audit periods; ","")&amp;IF(F1614="","No VAT category; ","")&amp;IF(ABS(Q1614)&gt;Setup!$B$10,"VAT ≠ 15% × net; ","")&amp;IF(AND(F1614="Standard domestic 15% (Box 7)",NOT(AND(LEN(D1614)=15,LEFT(D1614,1)="3",RIGHT(D1614,1)="3",ISNUMBER(--D1614)))),"Invalid/missing supplier VAT no; ","")&amp;IF(AND(L1614="Yes",K1614&lt;&gt;"Yes"),"VAT claimed without valid tax invoice; ","")&amp;IF(AND(L1614="Yes",ISNUMBER(SEARCH("blocked",G1614))),"Blocked input VAT claimed; ","")&amp;IF(AND(F1614="Import - VAT paid at customs (Box 8)",M1614=""),"Customs declaration no missing; ","")&amp;IF(AND(F1614="Import - Reverse charge (Box 9)",E1614="Saudi Arabia"),"RCM used for a local supplier; ","")&amp;IF(AND(L1614="Yes",NOT(OR(F1614="Standard domestic 15% (Box 7)",F1614="Import - VAT paid at customs (Box 8)",F1614="Import - Reverse charge (Box 9)"))),"VAT claimed on non-taxable category; ",""))</f>
        <v/>
      </c>
    </row>
    <row r="1615">
      <c r="A1615" s="17" t="n"/>
      <c r="B1615" s="14" t="n"/>
      <c r="C1615" s="14" t="n"/>
      <c r="D1615" s="16" t="n"/>
      <c r="E1615" s="14" t="n"/>
      <c r="F1615" s="14" t="n"/>
      <c r="G1615" s="14" t="n"/>
      <c r="H1615" s="19" t="n"/>
      <c r="I1615" s="19" t="n"/>
      <c r="J1615" s="34">
        <f>IF(A1615="","",H1615+I1615)</f>
        <v/>
      </c>
      <c r="K1615" s="14" t="n"/>
      <c r="L1615" s="14" t="n"/>
      <c r="M1615" s="14" t="n"/>
      <c r="N1615" s="14" t="n"/>
      <c r="O1615" s="20">
        <f>IF(A1615="","",SUMPRODUCT((A1615&gt;=Setup!$C$19:$C$30)*(A1615&lt;=Setup!$D$19:$D$30)*Setup!$A$19:$A$30))</f>
        <v/>
      </c>
      <c r="P1615" s="34">
        <f>IF(A1615="","",IF(OR(F1615="Standard domestic 15% (Box 7)",F1615="Import - VAT paid at customs (Box 8)",F1615="Import - Reverse charge (Box 9)"),ROUND(H1615*Setup!$B$9,2),0))</f>
        <v/>
      </c>
      <c r="Q1615" s="34">
        <f>IF(A1615="","",I1615-P1615)</f>
        <v/>
      </c>
      <c r="R1615" s="34">
        <f>IF(A1615="","",IF(L1615="Yes",I1615,0))</f>
        <v/>
      </c>
      <c r="S1615" s="34">
        <f>IF(A1615="","",IF(AND(L1615="Yes",K1615="Yes",NOT(ISNUMBER(SEARCH("blocked",G1615))),OR(F1615="Standard domestic 15% (Box 7)",F1615="Import - VAT paid at customs (Box 8)",F1615="Import - Reverse charge (Box 9)"),OR(F1615&lt;&gt;"Standard domestic 15% (Box 7)",AND(LEN(D1615)=15,LEFT(D1615,1)="3",RIGHT(D1615,1)="3",ISNUMBER(--D1615)))),I1615,0))</f>
        <v/>
      </c>
      <c r="T1615" s="34">
        <f>IF(A1615="","",R1615-S1615)</f>
        <v/>
      </c>
      <c r="U1615" s="23">
        <f>IF(A1615="","",IF(O1615=0,"Outside audit periods; ","")&amp;IF(F1615="","No VAT category; ","")&amp;IF(ABS(Q1615)&gt;Setup!$B$10,"VAT ≠ 15% × net; ","")&amp;IF(AND(F1615="Standard domestic 15% (Box 7)",NOT(AND(LEN(D1615)=15,LEFT(D1615,1)="3",RIGHT(D1615,1)="3",ISNUMBER(--D1615)))),"Invalid/missing supplier VAT no; ","")&amp;IF(AND(L1615="Yes",K1615&lt;&gt;"Yes"),"VAT claimed without valid tax invoice; ","")&amp;IF(AND(L1615="Yes",ISNUMBER(SEARCH("blocked",G1615))),"Blocked input VAT claimed; ","")&amp;IF(AND(F1615="Import - VAT paid at customs (Box 8)",M1615=""),"Customs declaration no missing; ","")&amp;IF(AND(F1615="Import - Reverse charge (Box 9)",E1615="Saudi Arabia"),"RCM used for a local supplier; ","")&amp;IF(AND(L1615="Yes",NOT(OR(F1615="Standard domestic 15% (Box 7)",F1615="Import - VAT paid at customs (Box 8)",F1615="Import - Reverse charge (Box 9)"))),"VAT claimed on non-taxable category; ",""))</f>
        <v/>
      </c>
    </row>
    <row r="1616">
      <c r="A1616" s="17" t="n"/>
      <c r="B1616" s="14" t="n"/>
      <c r="C1616" s="14" t="n"/>
      <c r="D1616" s="16" t="n"/>
      <c r="E1616" s="14" t="n"/>
      <c r="F1616" s="14" t="n"/>
      <c r="G1616" s="14" t="n"/>
      <c r="H1616" s="19" t="n"/>
      <c r="I1616" s="19" t="n"/>
      <c r="J1616" s="34">
        <f>IF(A1616="","",H1616+I1616)</f>
        <v/>
      </c>
      <c r="K1616" s="14" t="n"/>
      <c r="L1616" s="14" t="n"/>
      <c r="M1616" s="14" t="n"/>
      <c r="N1616" s="14" t="n"/>
      <c r="O1616" s="20">
        <f>IF(A1616="","",SUMPRODUCT((A1616&gt;=Setup!$C$19:$C$30)*(A1616&lt;=Setup!$D$19:$D$30)*Setup!$A$19:$A$30))</f>
        <v/>
      </c>
      <c r="P1616" s="34">
        <f>IF(A1616="","",IF(OR(F1616="Standard domestic 15% (Box 7)",F1616="Import - VAT paid at customs (Box 8)",F1616="Import - Reverse charge (Box 9)"),ROUND(H1616*Setup!$B$9,2),0))</f>
        <v/>
      </c>
      <c r="Q1616" s="34">
        <f>IF(A1616="","",I1616-P1616)</f>
        <v/>
      </c>
      <c r="R1616" s="34">
        <f>IF(A1616="","",IF(L1616="Yes",I1616,0))</f>
        <v/>
      </c>
      <c r="S1616" s="34">
        <f>IF(A1616="","",IF(AND(L1616="Yes",K1616="Yes",NOT(ISNUMBER(SEARCH("blocked",G1616))),OR(F1616="Standard domestic 15% (Box 7)",F1616="Import - VAT paid at customs (Box 8)",F1616="Import - Reverse charge (Box 9)"),OR(F1616&lt;&gt;"Standard domestic 15% (Box 7)",AND(LEN(D1616)=15,LEFT(D1616,1)="3",RIGHT(D1616,1)="3",ISNUMBER(--D1616)))),I1616,0))</f>
        <v/>
      </c>
      <c r="T1616" s="34">
        <f>IF(A1616="","",R1616-S1616)</f>
        <v/>
      </c>
      <c r="U1616" s="23">
        <f>IF(A1616="","",IF(O1616=0,"Outside audit periods; ","")&amp;IF(F1616="","No VAT category; ","")&amp;IF(ABS(Q1616)&gt;Setup!$B$10,"VAT ≠ 15% × net; ","")&amp;IF(AND(F1616="Standard domestic 15% (Box 7)",NOT(AND(LEN(D1616)=15,LEFT(D1616,1)="3",RIGHT(D1616,1)="3",ISNUMBER(--D1616)))),"Invalid/missing supplier VAT no; ","")&amp;IF(AND(L1616="Yes",K1616&lt;&gt;"Yes"),"VAT claimed without valid tax invoice; ","")&amp;IF(AND(L1616="Yes",ISNUMBER(SEARCH("blocked",G1616))),"Blocked input VAT claimed; ","")&amp;IF(AND(F1616="Import - VAT paid at customs (Box 8)",M1616=""),"Customs declaration no missing; ","")&amp;IF(AND(F1616="Import - Reverse charge (Box 9)",E1616="Saudi Arabia"),"RCM used for a local supplier; ","")&amp;IF(AND(L1616="Yes",NOT(OR(F1616="Standard domestic 15% (Box 7)",F1616="Import - VAT paid at customs (Box 8)",F1616="Import - Reverse charge (Box 9)"))),"VAT claimed on non-taxable category; ",""))</f>
        <v/>
      </c>
    </row>
    <row r="1617">
      <c r="A1617" s="17" t="n"/>
      <c r="B1617" s="14" t="n"/>
      <c r="C1617" s="14" t="n"/>
      <c r="D1617" s="16" t="n"/>
      <c r="E1617" s="14" t="n"/>
      <c r="F1617" s="14" t="n"/>
      <c r="G1617" s="14" t="n"/>
      <c r="H1617" s="19" t="n"/>
      <c r="I1617" s="19" t="n"/>
      <c r="J1617" s="34">
        <f>IF(A1617="","",H1617+I1617)</f>
        <v/>
      </c>
      <c r="K1617" s="14" t="n"/>
      <c r="L1617" s="14" t="n"/>
      <c r="M1617" s="14" t="n"/>
      <c r="N1617" s="14" t="n"/>
      <c r="O1617" s="20">
        <f>IF(A1617="","",SUMPRODUCT((A1617&gt;=Setup!$C$19:$C$30)*(A1617&lt;=Setup!$D$19:$D$30)*Setup!$A$19:$A$30))</f>
        <v/>
      </c>
      <c r="P1617" s="34">
        <f>IF(A1617="","",IF(OR(F1617="Standard domestic 15% (Box 7)",F1617="Import - VAT paid at customs (Box 8)",F1617="Import - Reverse charge (Box 9)"),ROUND(H1617*Setup!$B$9,2),0))</f>
        <v/>
      </c>
      <c r="Q1617" s="34">
        <f>IF(A1617="","",I1617-P1617)</f>
        <v/>
      </c>
      <c r="R1617" s="34">
        <f>IF(A1617="","",IF(L1617="Yes",I1617,0))</f>
        <v/>
      </c>
      <c r="S1617" s="34">
        <f>IF(A1617="","",IF(AND(L1617="Yes",K1617="Yes",NOT(ISNUMBER(SEARCH("blocked",G1617))),OR(F1617="Standard domestic 15% (Box 7)",F1617="Import - VAT paid at customs (Box 8)",F1617="Import - Reverse charge (Box 9)"),OR(F1617&lt;&gt;"Standard domestic 15% (Box 7)",AND(LEN(D1617)=15,LEFT(D1617,1)="3",RIGHT(D1617,1)="3",ISNUMBER(--D1617)))),I1617,0))</f>
        <v/>
      </c>
      <c r="T1617" s="34">
        <f>IF(A1617="","",R1617-S1617)</f>
        <v/>
      </c>
      <c r="U1617" s="23">
        <f>IF(A1617="","",IF(O1617=0,"Outside audit periods; ","")&amp;IF(F1617="","No VAT category; ","")&amp;IF(ABS(Q1617)&gt;Setup!$B$10,"VAT ≠ 15% × net; ","")&amp;IF(AND(F1617="Standard domestic 15% (Box 7)",NOT(AND(LEN(D1617)=15,LEFT(D1617,1)="3",RIGHT(D1617,1)="3",ISNUMBER(--D1617)))),"Invalid/missing supplier VAT no; ","")&amp;IF(AND(L1617="Yes",K1617&lt;&gt;"Yes"),"VAT claimed without valid tax invoice; ","")&amp;IF(AND(L1617="Yes",ISNUMBER(SEARCH("blocked",G1617))),"Blocked input VAT claimed; ","")&amp;IF(AND(F1617="Import - VAT paid at customs (Box 8)",M1617=""),"Customs declaration no missing; ","")&amp;IF(AND(F1617="Import - Reverse charge (Box 9)",E1617="Saudi Arabia"),"RCM used for a local supplier; ","")&amp;IF(AND(L1617="Yes",NOT(OR(F1617="Standard domestic 15% (Box 7)",F1617="Import - VAT paid at customs (Box 8)",F1617="Import - Reverse charge (Box 9)"))),"VAT claimed on non-taxable category; ",""))</f>
        <v/>
      </c>
    </row>
    <row r="1618">
      <c r="A1618" s="17" t="n"/>
      <c r="B1618" s="14" t="n"/>
      <c r="C1618" s="14" t="n"/>
      <c r="D1618" s="16" t="n"/>
      <c r="E1618" s="14" t="n"/>
      <c r="F1618" s="14" t="n"/>
      <c r="G1618" s="14" t="n"/>
      <c r="H1618" s="19" t="n"/>
      <c r="I1618" s="19" t="n"/>
      <c r="J1618" s="34">
        <f>IF(A1618="","",H1618+I1618)</f>
        <v/>
      </c>
      <c r="K1618" s="14" t="n"/>
      <c r="L1618" s="14" t="n"/>
      <c r="M1618" s="14" t="n"/>
      <c r="N1618" s="14" t="n"/>
      <c r="O1618" s="20">
        <f>IF(A1618="","",SUMPRODUCT((A1618&gt;=Setup!$C$19:$C$30)*(A1618&lt;=Setup!$D$19:$D$30)*Setup!$A$19:$A$30))</f>
        <v/>
      </c>
      <c r="P1618" s="34">
        <f>IF(A1618="","",IF(OR(F1618="Standard domestic 15% (Box 7)",F1618="Import - VAT paid at customs (Box 8)",F1618="Import - Reverse charge (Box 9)"),ROUND(H1618*Setup!$B$9,2),0))</f>
        <v/>
      </c>
      <c r="Q1618" s="34">
        <f>IF(A1618="","",I1618-P1618)</f>
        <v/>
      </c>
      <c r="R1618" s="34">
        <f>IF(A1618="","",IF(L1618="Yes",I1618,0))</f>
        <v/>
      </c>
      <c r="S1618" s="34">
        <f>IF(A1618="","",IF(AND(L1618="Yes",K1618="Yes",NOT(ISNUMBER(SEARCH("blocked",G1618))),OR(F1618="Standard domestic 15% (Box 7)",F1618="Import - VAT paid at customs (Box 8)",F1618="Import - Reverse charge (Box 9)"),OR(F1618&lt;&gt;"Standard domestic 15% (Box 7)",AND(LEN(D1618)=15,LEFT(D1618,1)="3",RIGHT(D1618,1)="3",ISNUMBER(--D1618)))),I1618,0))</f>
        <v/>
      </c>
      <c r="T1618" s="34">
        <f>IF(A1618="","",R1618-S1618)</f>
        <v/>
      </c>
      <c r="U1618" s="23">
        <f>IF(A1618="","",IF(O1618=0,"Outside audit periods; ","")&amp;IF(F1618="","No VAT category; ","")&amp;IF(ABS(Q1618)&gt;Setup!$B$10,"VAT ≠ 15% × net; ","")&amp;IF(AND(F1618="Standard domestic 15% (Box 7)",NOT(AND(LEN(D1618)=15,LEFT(D1618,1)="3",RIGHT(D1618,1)="3",ISNUMBER(--D1618)))),"Invalid/missing supplier VAT no; ","")&amp;IF(AND(L1618="Yes",K1618&lt;&gt;"Yes"),"VAT claimed without valid tax invoice; ","")&amp;IF(AND(L1618="Yes",ISNUMBER(SEARCH("blocked",G1618))),"Blocked input VAT claimed; ","")&amp;IF(AND(F1618="Import - VAT paid at customs (Box 8)",M1618=""),"Customs declaration no missing; ","")&amp;IF(AND(F1618="Import - Reverse charge (Box 9)",E1618="Saudi Arabia"),"RCM used for a local supplier; ","")&amp;IF(AND(L1618="Yes",NOT(OR(F1618="Standard domestic 15% (Box 7)",F1618="Import - VAT paid at customs (Box 8)",F1618="Import - Reverse charge (Box 9)"))),"VAT claimed on non-taxable category; ",""))</f>
        <v/>
      </c>
    </row>
    <row r="1619">
      <c r="A1619" s="17" t="n"/>
      <c r="B1619" s="14" t="n"/>
      <c r="C1619" s="14" t="n"/>
      <c r="D1619" s="16" t="n"/>
      <c r="E1619" s="14" t="n"/>
      <c r="F1619" s="14" t="n"/>
      <c r="G1619" s="14" t="n"/>
      <c r="H1619" s="19" t="n"/>
      <c r="I1619" s="19" t="n"/>
      <c r="J1619" s="34">
        <f>IF(A1619="","",H1619+I1619)</f>
        <v/>
      </c>
      <c r="K1619" s="14" t="n"/>
      <c r="L1619" s="14" t="n"/>
      <c r="M1619" s="14" t="n"/>
      <c r="N1619" s="14" t="n"/>
      <c r="O1619" s="20">
        <f>IF(A1619="","",SUMPRODUCT((A1619&gt;=Setup!$C$19:$C$30)*(A1619&lt;=Setup!$D$19:$D$30)*Setup!$A$19:$A$30))</f>
        <v/>
      </c>
      <c r="P1619" s="34">
        <f>IF(A1619="","",IF(OR(F1619="Standard domestic 15% (Box 7)",F1619="Import - VAT paid at customs (Box 8)",F1619="Import - Reverse charge (Box 9)"),ROUND(H1619*Setup!$B$9,2),0))</f>
        <v/>
      </c>
      <c r="Q1619" s="34">
        <f>IF(A1619="","",I1619-P1619)</f>
        <v/>
      </c>
      <c r="R1619" s="34">
        <f>IF(A1619="","",IF(L1619="Yes",I1619,0))</f>
        <v/>
      </c>
      <c r="S1619" s="34">
        <f>IF(A1619="","",IF(AND(L1619="Yes",K1619="Yes",NOT(ISNUMBER(SEARCH("blocked",G1619))),OR(F1619="Standard domestic 15% (Box 7)",F1619="Import - VAT paid at customs (Box 8)",F1619="Import - Reverse charge (Box 9)"),OR(F1619&lt;&gt;"Standard domestic 15% (Box 7)",AND(LEN(D1619)=15,LEFT(D1619,1)="3",RIGHT(D1619,1)="3",ISNUMBER(--D1619)))),I1619,0))</f>
        <v/>
      </c>
      <c r="T1619" s="34">
        <f>IF(A1619="","",R1619-S1619)</f>
        <v/>
      </c>
      <c r="U1619" s="23">
        <f>IF(A1619="","",IF(O1619=0,"Outside audit periods; ","")&amp;IF(F1619="","No VAT category; ","")&amp;IF(ABS(Q1619)&gt;Setup!$B$10,"VAT ≠ 15% × net; ","")&amp;IF(AND(F1619="Standard domestic 15% (Box 7)",NOT(AND(LEN(D1619)=15,LEFT(D1619,1)="3",RIGHT(D1619,1)="3",ISNUMBER(--D1619)))),"Invalid/missing supplier VAT no; ","")&amp;IF(AND(L1619="Yes",K1619&lt;&gt;"Yes"),"VAT claimed without valid tax invoice; ","")&amp;IF(AND(L1619="Yes",ISNUMBER(SEARCH("blocked",G1619))),"Blocked input VAT claimed; ","")&amp;IF(AND(F1619="Import - VAT paid at customs (Box 8)",M1619=""),"Customs declaration no missing; ","")&amp;IF(AND(F1619="Import - Reverse charge (Box 9)",E1619="Saudi Arabia"),"RCM used for a local supplier; ","")&amp;IF(AND(L1619="Yes",NOT(OR(F1619="Standard domestic 15% (Box 7)",F1619="Import - VAT paid at customs (Box 8)",F1619="Import - Reverse charge (Box 9)"))),"VAT claimed on non-taxable category; ",""))</f>
        <v/>
      </c>
    </row>
    <row r="1620">
      <c r="A1620" s="17" t="n"/>
      <c r="B1620" s="14" t="n"/>
      <c r="C1620" s="14" t="n"/>
      <c r="D1620" s="16" t="n"/>
      <c r="E1620" s="14" t="n"/>
      <c r="F1620" s="14" t="n"/>
      <c r="G1620" s="14" t="n"/>
      <c r="H1620" s="19" t="n"/>
      <c r="I1620" s="19" t="n"/>
      <c r="J1620" s="34">
        <f>IF(A1620="","",H1620+I1620)</f>
        <v/>
      </c>
      <c r="K1620" s="14" t="n"/>
      <c r="L1620" s="14" t="n"/>
      <c r="M1620" s="14" t="n"/>
      <c r="N1620" s="14" t="n"/>
      <c r="O1620" s="20">
        <f>IF(A1620="","",SUMPRODUCT((A1620&gt;=Setup!$C$19:$C$30)*(A1620&lt;=Setup!$D$19:$D$30)*Setup!$A$19:$A$30))</f>
        <v/>
      </c>
      <c r="P1620" s="34">
        <f>IF(A1620="","",IF(OR(F1620="Standard domestic 15% (Box 7)",F1620="Import - VAT paid at customs (Box 8)",F1620="Import - Reverse charge (Box 9)"),ROUND(H1620*Setup!$B$9,2),0))</f>
        <v/>
      </c>
      <c r="Q1620" s="34">
        <f>IF(A1620="","",I1620-P1620)</f>
        <v/>
      </c>
      <c r="R1620" s="34">
        <f>IF(A1620="","",IF(L1620="Yes",I1620,0))</f>
        <v/>
      </c>
      <c r="S1620" s="34">
        <f>IF(A1620="","",IF(AND(L1620="Yes",K1620="Yes",NOT(ISNUMBER(SEARCH("blocked",G1620))),OR(F1620="Standard domestic 15% (Box 7)",F1620="Import - VAT paid at customs (Box 8)",F1620="Import - Reverse charge (Box 9)"),OR(F1620&lt;&gt;"Standard domestic 15% (Box 7)",AND(LEN(D1620)=15,LEFT(D1620,1)="3",RIGHT(D1620,1)="3",ISNUMBER(--D1620)))),I1620,0))</f>
        <v/>
      </c>
      <c r="T1620" s="34">
        <f>IF(A1620="","",R1620-S1620)</f>
        <v/>
      </c>
      <c r="U1620" s="23">
        <f>IF(A1620="","",IF(O1620=0,"Outside audit periods; ","")&amp;IF(F1620="","No VAT category; ","")&amp;IF(ABS(Q1620)&gt;Setup!$B$10,"VAT ≠ 15% × net; ","")&amp;IF(AND(F1620="Standard domestic 15% (Box 7)",NOT(AND(LEN(D1620)=15,LEFT(D1620,1)="3",RIGHT(D1620,1)="3",ISNUMBER(--D1620)))),"Invalid/missing supplier VAT no; ","")&amp;IF(AND(L1620="Yes",K1620&lt;&gt;"Yes"),"VAT claimed without valid tax invoice; ","")&amp;IF(AND(L1620="Yes",ISNUMBER(SEARCH("blocked",G1620))),"Blocked input VAT claimed; ","")&amp;IF(AND(F1620="Import - VAT paid at customs (Box 8)",M1620=""),"Customs declaration no missing; ","")&amp;IF(AND(F1620="Import - Reverse charge (Box 9)",E1620="Saudi Arabia"),"RCM used for a local supplier; ","")&amp;IF(AND(L1620="Yes",NOT(OR(F1620="Standard domestic 15% (Box 7)",F1620="Import - VAT paid at customs (Box 8)",F1620="Import - Reverse charge (Box 9)"))),"VAT claimed on non-taxable category; ",""))</f>
        <v/>
      </c>
    </row>
    <row r="1621">
      <c r="A1621" s="17" t="n"/>
      <c r="B1621" s="14" t="n"/>
      <c r="C1621" s="14" t="n"/>
      <c r="D1621" s="16" t="n"/>
      <c r="E1621" s="14" t="n"/>
      <c r="F1621" s="14" t="n"/>
      <c r="G1621" s="14" t="n"/>
      <c r="H1621" s="19" t="n"/>
      <c r="I1621" s="19" t="n"/>
      <c r="J1621" s="34">
        <f>IF(A1621="","",H1621+I1621)</f>
        <v/>
      </c>
      <c r="K1621" s="14" t="n"/>
      <c r="L1621" s="14" t="n"/>
      <c r="M1621" s="14" t="n"/>
      <c r="N1621" s="14" t="n"/>
      <c r="O1621" s="20">
        <f>IF(A1621="","",SUMPRODUCT((A1621&gt;=Setup!$C$19:$C$30)*(A1621&lt;=Setup!$D$19:$D$30)*Setup!$A$19:$A$30))</f>
        <v/>
      </c>
      <c r="P1621" s="34">
        <f>IF(A1621="","",IF(OR(F1621="Standard domestic 15% (Box 7)",F1621="Import - VAT paid at customs (Box 8)",F1621="Import - Reverse charge (Box 9)"),ROUND(H1621*Setup!$B$9,2),0))</f>
        <v/>
      </c>
      <c r="Q1621" s="34">
        <f>IF(A1621="","",I1621-P1621)</f>
        <v/>
      </c>
      <c r="R1621" s="34">
        <f>IF(A1621="","",IF(L1621="Yes",I1621,0))</f>
        <v/>
      </c>
      <c r="S1621" s="34">
        <f>IF(A1621="","",IF(AND(L1621="Yes",K1621="Yes",NOT(ISNUMBER(SEARCH("blocked",G1621))),OR(F1621="Standard domestic 15% (Box 7)",F1621="Import - VAT paid at customs (Box 8)",F1621="Import - Reverse charge (Box 9)"),OR(F1621&lt;&gt;"Standard domestic 15% (Box 7)",AND(LEN(D1621)=15,LEFT(D1621,1)="3",RIGHT(D1621,1)="3",ISNUMBER(--D1621)))),I1621,0))</f>
        <v/>
      </c>
      <c r="T1621" s="34">
        <f>IF(A1621="","",R1621-S1621)</f>
        <v/>
      </c>
      <c r="U1621" s="23">
        <f>IF(A1621="","",IF(O1621=0,"Outside audit periods; ","")&amp;IF(F1621="","No VAT category; ","")&amp;IF(ABS(Q1621)&gt;Setup!$B$10,"VAT ≠ 15% × net; ","")&amp;IF(AND(F1621="Standard domestic 15% (Box 7)",NOT(AND(LEN(D1621)=15,LEFT(D1621,1)="3",RIGHT(D1621,1)="3",ISNUMBER(--D1621)))),"Invalid/missing supplier VAT no; ","")&amp;IF(AND(L1621="Yes",K1621&lt;&gt;"Yes"),"VAT claimed without valid tax invoice; ","")&amp;IF(AND(L1621="Yes",ISNUMBER(SEARCH("blocked",G1621))),"Blocked input VAT claimed; ","")&amp;IF(AND(F1621="Import - VAT paid at customs (Box 8)",M1621=""),"Customs declaration no missing; ","")&amp;IF(AND(F1621="Import - Reverse charge (Box 9)",E1621="Saudi Arabia"),"RCM used for a local supplier; ","")&amp;IF(AND(L1621="Yes",NOT(OR(F1621="Standard domestic 15% (Box 7)",F1621="Import - VAT paid at customs (Box 8)",F1621="Import - Reverse charge (Box 9)"))),"VAT claimed on non-taxable category; ",""))</f>
        <v/>
      </c>
    </row>
    <row r="1622">
      <c r="A1622" s="17" t="n"/>
      <c r="B1622" s="14" t="n"/>
      <c r="C1622" s="14" t="n"/>
      <c r="D1622" s="16" t="n"/>
      <c r="E1622" s="14" t="n"/>
      <c r="F1622" s="14" t="n"/>
      <c r="G1622" s="14" t="n"/>
      <c r="H1622" s="19" t="n"/>
      <c r="I1622" s="19" t="n"/>
      <c r="J1622" s="34">
        <f>IF(A1622="","",H1622+I1622)</f>
        <v/>
      </c>
      <c r="K1622" s="14" t="n"/>
      <c r="L1622" s="14" t="n"/>
      <c r="M1622" s="14" t="n"/>
      <c r="N1622" s="14" t="n"/>
      <c r="O1622" s="20">
        <f>IF(A1622="","",SUMPRODUCT((A1622&gt;=Setup!$C$19:$C$30)*(A1622&lt;=Setup!$D$19:$D$30)*Setup!$A$19:$A$30))</f>
        <v/>
      </c>
      <c r="P1622" s="34">
        <f>IF(A1622="","",IF(OR(F1622="Standard domestic 15% (Box 7)",F1622="Import - VAT paid at customs (Box 8)",F1622="Import - Reverse charge (Box 9)"),ROUND(H1622*Setup!$B$9,2),0))</f>
        <v/>
      </c>
      <c r="Q1622" s="34">
        <f>IF(A1622="","",I1622-P1622)</f>
        <v/>
      </c>
      <c r="R1622" s="34">
        <f>IF(A1622="","",IF(L1622="Yes",I1622,0))</f>
        <v/>
      </c>
      <c r="S1622" s="34">
        <f>IF(A1622="","",IF(AND(L1622="Yes",K1622="Yes",NOT(ISNUMBER(SEARCH("blocked",G1622))),OR(F1622="Standard domestic 15% (Box 7)",F1622="Import - VAT paid at customs (Box 8)",F1622="Import - Reverse charge (Box 9)"),OR(F1622&lt;&gt;"Standard domestic 15% (Box 7)",AND(LEN(D1622)=15,LEFT(D1622,1)="3",RIGHT(D1622,1)="3",ISNUMBER(--D1622)))),I1622,0))</f>
        <v/>
      </c>
      <c r="T1622" s="34">
        <f>IF(A1622="","",R1622-S1622)</f>
        <v/>
      </c>
      <c r="U1622" s="23">
        <f>IF(A1622="","",IF(O1622=0,"Outside audit periods; ","")&amp;IF(F1622="","No VAT category; ","")&amp;IF(ABS(Q1622)&gt;Setup!$B$10,"VAT ≠ 15% × net; ","")&amp;IF(AND(F1622="Standard domestic 15% (Box 7)",NOT(AND(LEN(D1622)=15,LEFT(D1622,1)="3",RIGHT(D1622,1)="3",ISNUMBER(--D1622)))),"Invalid/missing supplier VAT no; ","")&amp;IF(AND(L1622="Yes",K1622&lt;&gt;"Yes"),"VAT claimed without valid tax invoice; ","")&amp;IF(AND(L1622="Yes",ISNUMBER(SEARCH("blocked",G1622))),"Blocked input VAT claimed; ","")&amp;IF(AND(F1622="Import - VAT paid at customs (Box 8)",M1622=""),"Customs declaration no missing; ","")&amp;IF(AND(F1622="Import - Reverse charge (Box 9)",E1622="Saudi Arabia"),"RCM used for a local supplier; ","")&amp;IF(AND(L1622="Yes",NOT(OR(F1622="Standard domestic 15% (Box 7)",F1622="Import - VAT paid at customs (Box 8)",F1622="Import - Reverse charge (Box 9)"))),"VAT claimed on non-taxable category; ",""))</f>
        <v/>
      </c>
    </row>
    <row r="1623">
      <c r="A1623" s="17" t="n"/>
      <c r="B1623" s="14" t="n"/>
      <c r="C1623" s="14" t="n"/>
      <c r="D1623" s="16" t="n"/>
      <c r="E1623" s="14" t="n"/>
      <c r="F1623" s="14" t="n"/>
      <c r="G1623" s="14" t="n"/>
      <c r="H1623" s="19" t="n"/>
      <c r="I1623" s="19" t="n"/>
      <c r="J1623" s="34">
        <f>IF(A1623="","",H1623+I1623)</f>
        <v/>
      </c>
      <c r="K1623" s="14" t="n"/>
      <c r="L1623" s="14" t="n"/>
      <c r="M1623" s="14" t="n"/>
      <c r="N1623" s="14" t="n"/>
      <c r="O1623" s="20">
        <f>IF(A1623="","",SUMPRODUCT((A1623&gt;=Setup!$C$19:$C$30)*(A1623&lt;=Setup!$D$19:$D$30)*Setup!$A$19:$A$30))</f>
        <v/>
      </c>
      <c r="P1623" s="34">
        <f>IF(A1623="","",IF(OR(F1623="Standard domestic 15% (Box 7)",F1623="Import - VAT paid at customs (Box 8)",F1623="Import - Reverse charge (Box 9)"),ROUND(H1623*Setup!$B$9,2),0))</f>
        <v/>
      </c>
      <c r="Q1623" s="34">
        <f>IF(A1623="","",I1623-P1623)</f>
        <v/>
      </c>
      <c r="R1623" s="34">
        <f>IF(A1623="","",IF(L1623="Yes",I1623,0))</f>
        <v/>
      </c>
      <c r="S1623" s="34">
        <f>IF(A1623="","",IF(AND(L1623="Yes",K1623="Yes",NOT(ISNUMBER(SEARCH("blocked",G1623))),OR(F1623="Standard domestic 15% (Box 7)",F1623="Import - VAT paid at customs (Box 8)",F1623="Import - Reverse charge (Box 9)"),OR(F1623&lt;&gt;"Standard domestic 15% (Box 7)",AND(LEN(D1623)=15,LEFT(D1623,1)="3",RIGHT(D1623,1)="3",ISNUMBER(--D1623)))),I1623,0))</f>
        <v/>
      </c>
      <c r="T1623" s="34">
        <f>IF(A1623="","",R1623-S1623)</f>
        <v/>
      </c>
      <c r="U1623" s="23">
        <f>IF(A1623="","",IF(O1623=0,"Outside audit periods; ","")&amp;IF(F1623="","No VAT category; ","")&amp;IF(ABS(Q1623)&gt;Setup!$B$10,"VAT ≠ 15% × net; ","")&amp;IF(AND(F1623="Standard domestic 15% (Box 7)",NOT(AND(LEN(D1623)=15,LEFT(D1623,1)="3",RIGHT(D1623,1)="3",ISNUMBER(--D1623)))),"Invalid/missing supplier VAT no; ","")&amp;IF(AND(L1623="Yes",K1623&lt;&gt;"Yes"),"VAT claimed without valid tax invoice; ","")&amp;IF(AND(L1623="Yes",ISNUMBER(SEARCH("blocked",G1623))),"Blocked input VAT claimed; ","")&amp;IF(AND(F1623="Import - VAT paid at customs (Box 8)",M1623=""),"Customs declaration no missing; ","")&amp;IF(AND(F1623="Import - Reverse charge (Box 9)",E1623="Saudi Arabia"),"RCM used for a local supplier; ","")&amp;IF(AND(L1623="Yes",NOT(OR(F1623="Standard domestic 15% (Box 7)",F1623="Import - VAT paid at customs (Box 8)",F1623="Import - Reverse charge (Box 9)"))),"VAT claimed on non-taxable category; ",""))</f>
        <v/>
      </c>
    </row>
    <row r="1624">
      <c r="A1624" s="17" t="n"/>
      <c r="B1624" s="14" t="n"/>
      <c r="C1624" s="14" t="n"/>
      <c r="D1624" s="16" t="n"/>
      <c r="E1624" s="14" t="n"/>
      <c r="F1624" s="14" t="n"/>
      <c r="G1624" s="14" t="n"/>
      <c r="H1624" s="19" t="n"/>
      <c r="I1624" s="19" t="n"/>
      <c r="J1624" s="34">
        <f>IF(A1624="","",H1624+I1624)</f>
        <v/>
      </c>
      <c r="K1624" s="14" t="n"/>
      <c r="L1624" s="14" t="n"/>
      <c r="M1624" s="14" t="n"/>
      <c r="N1624" s="14" t="n"/>
      <c r="O1624" s="20">
        <f>IF(A1624="","",SUMPRODUCT((A1624&gt;=Setup!$C$19:$C$30)*(A1624&lt;=Setup!$D$19:$D$30)*Setup!$A$19:$A$30))</f>
        <v/>
      </c>
      <c r="P1624" s="34">
        <f>IF(A1624="","",IF(OR(F1624="Standard domestic 15% (Box 7)",F1624="Import - VAT paid at customs (Box 8)",F1624="Import - Reverse charge (Box 9)"),ROUND(H1624*Setup!$B$9,2),0))</f>
        <v/>
      </c>
      <c r="Q1624" s="34">
        <f>IF(A1624="","",I1624-P1624)</f>
        <v/>
      </c>
      <c r="R1624" s="34">
        <f>IF(A1624="","",IF(L1624="Yes",I1624,0))</f>
        <v/>
      </c>
      <c r="S1624" s="34">
        <f>IF(A1624="","",IF(AND(L1624="Yes",K1624="Yes",NOT(ISNUMBER(SEARCH("blocked",G1624))),OR(F1624="Standard domestic 15% (Box 7)",F1624="Import - VAT paid at customs (Box 8)",F1624="Import - Reverse charge (Box 9)"),OR(F1624&lt;&gt;"Standard domestic 15% (Box 7)",AND(LEN(D1624)=15,LEFT(D1624,1)="3",RIGHT(D1624,1)="3",ISNUMBER(--D1624)))),I1624,0))</f>
        <v/>
      </c>
      <c r="T1624" s="34">
        <f>IF(A1624="","",R1624-S1624)</f>
        <v/>
      </c>
      <c r="U1624" s="23">
        <f>IF(A1624="","",IF(O1624=0,"Outside audit periods; ","")&amp;IF(F1624="","No VAT category; ","")&amp;IF(ABS(Q1624)&gt;Setup!$B$10,"VAT ≠ 15% × net; ","")&amp;IF(AND(F1624="Standard domestic 15% (Box 7)",NOT(AND(LEN(D1624)=15,LEFT(D1624,1)="3",RIGHT(D1624,1)="3",ISNUMBER(--D1624)))),"Invalid/missing supplier VAT no; ","")&amp;IF(AND(L1624="Yes",K1624&lt;&gt;"Yes"),"VAT claimed without valid tax invoice; ","")&amp;IF(AND(L1624="Yes",ISNUMBER(SEARCH("blocked",G1624))),"Blocked input VAT claimed; ","")&amp;IF(AND(F1624="Import - VAT paid at customs (Box 8)",M1624=""),"Customs declaration no missing; ","")&amp;IF(AND(F1624="Import - Reverse charge (Box 9)",E1624="Saudi Arabia"),"RCM used for a local supplier; ","")&amp;IF(AND(L1624="Yes",NOT(OR(F1624="Standard domestic 15% (Box 7)",F1624="Import - VAT paid at customs (Box 8)",F1624="Import - Reverse charge (Box 9)"))),"VAT claimed on non-taxable category; ",""))</f>
        <v/>
      </c>
    </row>
    <row r="1625">
      <c r="A1625" s="17" t="n"/>
      <c r="B1625" s="14" t="n"/>
      <c r="C1625" s="14" t="n"/>
      <c r="D1625" s="16" t="n"/>
      <c r="E1625" s="14" t="n"/>
      <c r="F1625" s="14" t="n"/>
      <c r="G1625" s="14" t="n"/>
      <c r="H1625" s="19" t="n"/>
      <c r="I1625" s="19" t="n"/>
      <c r="J1625" s="34">
        <f>IF(A1625="","",H1625+I1625)</f>
        <v/>
      </c>
      <c r="K1625" s="14" t="n"/>
      <c r="L1625" s="14" t="n"/>
      <c r="M1625" s="14" t="n"/>
      <c r="N1625" s="14" t="n"/>
      <c r="O1625" s="20">
        <f>IF(A1625="","",SUMPRODUCT((A1625&gt;=Setup!$C$19:$C$30)*(A1625&lt;=Setup!$D$19:$D$30)*Setup!$A$19:$A$30))</f>
        <v/>
      </c>
      <c r="P1625" s="34">
        <f>IF(A1625="","",IF(OR(F1625="Standard domestic 15% (Box 7)",F1625="Import - VAT paid at customs (Box 8)",F1625="Import - Reverse charge (Box 9)"),ROUND(H1625*Setup!$B$9,2),0))</f>
        <v/>
      </c>
      <c r="Q1625" s="34">
        <f>IF(A1625="","",I1625-P1625)</f>
        <v/>
      </c>
      <c r="R1625" s="34">
        <f>IF(A1625="","",IF(L1625="Yes",I1625,0))</f>
        <v/>
      </c>
      <c r="S1625" s="34">
        <f>IF(A1625="","",IF(AND(L1625="Yes",K1625="Yes",NOT(ISNUMBER(SEARCH("blocked",G1625))),OR(F1625="Standard domestic 15% (Box 7)",F1625="Import - VAT paid at customs (Box 8)",F1625="Import - Reverse charge (Box 9)"),OR(F1625&lt;&gt;"Standard domestic 15% (Box 7)",AND(LEN(D1625)=15,LEFT(D1625,1)="3",RIGHT(D1625,1)="3",ISNUMBER(--D1625)))),I1625,0))</f>
        <v/>
      </c>
      <c r="T1625" s="34">
        <f>IF(A1625="","",R1625-S1625)</f>
        <v/>
      </c>
      <c r="U1625" s="23">
        <f>IF(A1625="","",IF(O1625=0,"Outside audit periods; ","")&amp;IF(F1625="","No VAT category; ","")&amp;IF(ABS(Q1625)&gt;Setup!$B$10,"VAT ≠ 15% × net; ","")&amp;IF(AND(F1625="Standard domestic 15% (Box 7)",NOT(AND(LEN(D1625)=15,LEFT(D1625,1)="3",RIGHT(D1625,1)="3",ISNUMBER(--D1625)))),"Invalid/missing supplier VAT no; ","")&amp;IF(AND(L1625="Yes",K1625&lt;&gt;"Yes"),"VAT claimed without valid tax invoice; ","")&amp;IF(AND(L1625="Yes",ISNUMBER(SEARCH("blocked",G1625))),"Blocked input VAT claimed; ","")&amp;IF(AND(F1625="Import - VAT paid at customs (Box 8)",M1625=""),"Customs declaration no missing; ","")&amp;IF(AND(F1625="Import - Reverse charge (Box 9)",E1625="Saudi Arabia"),"RCM used for a local supplier; ","")&amp;IF(AND(L1625="Yes",NOT(OR(F1625="Standard domestic 15% (Box 7)",F1625="Import - VAT paid at customs (Box 8)",F1625="Import - Reverse charge (Box 9)"))),"VAT claimed on non-taxable category; ",""))</f>
        <v/>
      </c>
    </row>
    <row r="1626">
      <c r="A1626" s="17" t="n"/>
      <c r="B1626" s="14" t="n"/>
      <c r="C1626" s="14" t="n"/>
      <c r="D1626" s="16" t="n"/>
      <c r="E1626" s="14" t="n"/>
      <c r="F1626" s="14" t="n"/>
      <c r="G1626" s="14" t="n"/>
      <c r="H1626" s="19" t="n"/>
      <c r="I1626" s="19" t="n"/>
      <c r="J1626" s="34">
        <f>IF(A1626="","",H1626+I1626)</f>
        <v/>
      </c>
      <c r="K1626" s="14" t="n"/>
      <c r="L1626" s="14" t="n"/>
      <c r="M1626" s="14" t="n"/>
      <c r="N1626" s="14" t="n"/>
      <c r="O1626" s="20">
        <f>IF(A1626="","",SUMPRODUCT((A1626&gt;=Setup!$C$19:$C$30)*(A1626&lt;=Setup!$D$19:$D$30)*Setup!$A$19:$A$30))</f>
        <v/>
      </c>
      <c r="P1626" s="34">
        <f>IF(A1626="","",IF(OR(F1626="Standard domestic 15% (Box 7)",F1626="Import - VAT paid at customs (Box 8)",F1626="Import - Reverse charge (Box 9)"),ROUND(H1626*Setup!$B$9,2),0))</f>
        <v/>
      </c>
      <c r="Q1626" s="34">
        <f>IF(A1626="","",I1626-P1626)</f>
        <v/>
      </c>
      <c r="R1626" s="34">
        <f>IF(A1626="","",IF(L1626="Yes",I1626,0))</f>
        <v/>
      </c>
      <c r="S1626" s="34">
        <f>IF(A1626="","",IF(AND(L1626="Yes",K1626="Yes",NOT(ISNUMBER(SEARCH("blocked",G1626))),OR(F1626="Standard domestic 15% (Box 7)",F1626="Import - VAT paid at customs (Box 8)",F1626="Import - Reverse charge (Box 9)"),OR(F1626&lt;&gt;"Standard domestic 15% (Box 7)",AND(LEN(D1626)=15,LEFT(D1626,1)="3",RIGHT(D1626,1)="3",ISNUMBER(--D1626)))),I1626,0))</f>
        <v/>
      </c>
      <c r="T1626" s="34">
        <f>IF(A1626="","",R1626-S1626)</f>
        <v/>
      </c>
      <c r="U1626" s="23">
        <f>IF(A1626="","",IF(O1626=0,"Outside audit periods; ","")&amp;IF(F1626="","No VAT category; ","")&amp;IF(ABS(Q1626)&gt;Setup!$B$10,"VAT ≠ 15% × net; ","")&amp;IF(AND(F1626="Standard domestic 15% (Box 7)",NOT(AND(LEN(D1626)=15,LEFT(D1626,1)="3",RIGHT(D1626,1)="3",ISNUMBER(--D1626)))),"Invalid/missing supplier VAT no; ","")&amp;IF(AND(L1626="Yes",K1626&lt;&gt;"Yes"),"VAT claimed without valid tax invoice; ","")&amp;IF(AND(L1626="Yes",ISNUMBER(SEARCH("blocked",G1626))),"Blocked input VAT claimed; ","")&amp;IF(AND(F1626="Import - VAT paid at customs (Box 8)",M1626=""),"Customs declaration no missing; ","")&amp;IF(AND(F1626="Import - Reverse charge (Box 9)",E1626="Saudi Arabia"),"RCM used for a local supplier; ","")&amp;IF(AND(L1626="Yes",NOT(OR(F1626="Standard domestic 15% (Box 7)",F1626="Import - VAT paid at customs (Box 8)",F1626="Import - Reverse charge (Box 9)"))),"VAT claimed on non-taxable category; ",""))</f>
        <v/>
      </c>
    </row>
    <row r="1627">
      <c r="A1627" s="17" t="n"/>
      <c r="B1627" s="14" t="n"/>
      <c r="C1627" s="14" t="n"/>
      <c r="D1627" s="16" t="n"/>
      <c r="E1627" s="14" t="n"/>
      <c r="F1627" s="14" t="n"/>
      <c r="G1627" s="14" t="n"/>
      <c r="H1627" s="19" t="n"/>
      <c r="I1627" s="19" t="n"/>
      <c r="J1627" s="34">
        <f>IF(A1627="","",H1627+I1627)</f>
        <v/>
      </c>
      <c r="K1627" s="14" t="n"/>
      <c r="L1627" s="14" t="n"/>
      <c r="M1627" s="14" t="n"/>
      <c r="N1627" s="14" t="n"/>
      <c r="O1627" s="20">
        <f>IF(A1627="","",SUMPRODUCT((A1627&gt;=Setup!$C$19:$C$30)*(A1627&lt;=Setup!$D$19:$D$30)*Setup!$A$19:$A$30))</f>
        <v/>
      </c>
      <c r="P1627" s="34">
        <f>IF(A1627="","",IF(OR(F1627="Standard domestic 15% (Box 7)",F1627="Import - VAT paid at customs (Box 8)",F1627="Import - Reverse charge (Box 9)"),ROUND(H1627*Setup!$B$9,2),0))</f>
        <v/>
      </c>
      <c r="Q1627" s="34">
        <f>IF(A1627="","",I1627-P1627)</f>
        <v/>
      </c>
      <c r="R1627" s="34">
        <f>IF(A1627="","",IF(L1627="Yes",I1627,0))</f>
        <v/>
      </c>
      <c r="S1627" s="34">
        <f>IF(A1627="","",IF(AND(L1627="Yes",K1627="Yes",NOT(ISNUMBER(SEARCH("blocked",G1627))),OR(F1627="Standard domestic 15% (Box 7)",F1627="Import - VAT paid at customs (Box 8)",F1627="Import - Reverse charge (Box 9)"),OR(F1627&lt;&gt;"Standard domestic 15% (Box 7)",AND(LEN(D1627)=15,LEFT(D1627,1)="3",RIGHT(D1627,1)="3",ISNUMBER(--D1627)))),I1627,0))</f>
        <v/>
      </c>
      <c r="T1627" s="34">
        <f>IF(A1627="","",R1627-S1627)</f>
        <v/>
      </c>
      <c r="U1627" s="23">
        <f>IF(A1627="","",IF(O1627=0,"Outside audit periods; ","")&amp;IF(F1627="","No VAT category; ","")&amp;IF(ABS(Q1627)&gt;Setup!$B$10,"VAT ≠ 15% × net; ","")&amp;IF(AND(F1627="Standard domestic 15% (Box 7)",NOT(AND(LEN(D1627)=15,LEFT(D1627,1)="3",RIGHT(D1627,1)="3",ISNUMBER(--D1627)))),"Invalid/missing supplier VAT no; ","")&amp;IF(AND(L1627="Yes",K1627&lt;&gt;"Yes"),"VAT claimed without valid tax invoice; ","")&amp;IF(AND(L1627="Yes",ISNUMBER(SEARCH("blocked",G1627))),"Blocked input VAT claimed; ","")&amp;IF(AND(F1627="Import - VAT paid at customs (Box 8)",M1627=""),"Customs declaration no missing; ","")&amp;IF(AND(F1627="Import - Reverse charge (Box 9)",E1627="Saudi Arabia"),"RCM used for a local supplier; ","")&amp;IF(AND(L1627="Yes",NOT(OR(F1627="Standard domestic 15% (Box 7)",F1627="Import - VAT paid at customs (Box 8)",F1627="Import - Reverse charge (Box 9)"))),"VAT claimed on non-taxable category; ",""))</f>
        <v/>
      </c>
    </row>
    <row r="1628">
      <c r="A1628" s="17" t="n"/>
      <c r="B1628" s="14" t="n"/>
      <c r="C1628" s="14" t="n"/>
      <c r="D1628" s="16" t="n"/>
      <c r="E1628" s="14" t="n"/>
      <c r="F1628" s="14" t="n"/>
      <c r="G1628" s="14" t="n"/>
      <c r="H1628" s="19" t="n"/>
      <c r="I1628" s="19" t="n"/>
      <c r="J1628" s="34">
        <f>IF(A1628="","",H1628+I1628)</f>
        <v/>
      </c>
      <c r="K1628" s="14" t="n"/>
      <c r="L1628" s="14" t="n"/>
      <c r="M1628" s="14" t="n"/>
      <c r="N1628" s="14" t="n"/>
      <c r="O1628" s="20">
        <f>IF(A1628="","",SUMPRODUCT((A1628&gt;=Setup!$C$19:$C$30)*(A1628&lt;=Setup!$D$19:$D$30)*Setup!$A$19:$A$30))</f>
        <v/>
      </c>
      <c r="P1628" s="34">
        <f>IF(A1628="","",IF(OR(F1628="Standard domestic 15% (Box 7)",F1628="Import - VAT paid at customs (Box 8)",F1628="Import - Reverse charge (Box 9)"),ROUND(H1628*Setup!$B$9,2),0))</f>
        <v/>
      </c>
      <c r="Q1628" s="34">
        <f>IF(A1628="","",I1628-P1628)</f>
        <v/>
      </c>
      <c r="R1628" s="34">
        <f>IF(A1628="","",IF(L1628="Yes",I1628,0))</f>
        <v/>
      </c>
      <c r="S1628" s="34">
        <f>IF(A1628="","",IF(AND(L1628="Yes",K1628="Yes",NOT(ISNUMBER(SEARCH("blocked",G1628))),OR(F1628="Standard domestic 15% (Box 7)",F1628="Import - VAT paid at customs (Box 8)",F1628="Import - Reverse charge (Box 9)"),OR(F1628&lt;&gt;"Standard domestic 15% (Box 7)",AND(LEN(D1628)=15,LEFT(D1628,1)="3",RIGHT(D1628,1)="3",ISNUMBER(--D1628)))),I1628,0))</f>
        <v/>
      </c>
      <c r="T1628" s="34">
        <f>IF(A1628="","",R1628-S1628)</f>
        <v/>
      </c>
      <c r="U1628" s="23">
        <f>IF(A1628="","",IF(O1628=0,"Outside audit periods; ","")&amp;IF(F1628="","No VAT category; ","")&amp;IF(ABS(Q1628)&gt;Setup!$B$10,"VAT ≠ 15% × net; ","")&amp;IF(AND(F1628="Standard domestic 15% (Box 7)",NOT(AND(LEN(D1628)=15,LEFT(D1628,1)="3",RIGHT(D1628,1)="3",ISNUMBER(--D1628)))),"Invalid/missing supplier VAT no; ","")&amp;IF(AND(L1628="Yes",K1628&lt;&gt;"Yes"),"VAT claimed without valid tax invoice; ","")&amp;IF(AND(L1628="Yes",ISNUMBER(SEARCH("blocked",G1628))),"Blocked input VAT claimed; ","")&amp;IF(AND(F1628="Import - VAT paid at customs (Box 8)",M1628=""),"Customs declaration no missing; ","")&amp;IF(AND(F1628="Import - Reverse charge (Box 9)",E1628="Saudi Arabia"),"RCM used for a local supplier; ","")&amp;IF(AND(L1628="Yes",NOT(OR(F1628="Standard domestic 15% (Box 7)",F1628="Import - VAT paid at customs (Box 8)",F1628="Import - Reverse charge (Box 9)"))),"VAT claimed on non-taxable category; ",""))</f>
        <v/>
      </c>
    </row>
    <row r="1629">
      <c r="A1629" s="17" t="n"/>
      <c r="B1629" s="14" t="n"/>
      <c r="C1629" s="14" t="n"/>
      <c r="D1629" s="16" t="n"/>
      <c r="E1629" s="14" t="n"/>
      <c r="F1629" s="14" t="n"/>
      <c r="G1629" s="14" t="n"/>
      <c r="H1629" s="19" t="n"/>
      <c r="I1629" s="19" t="n"/>
      <c r="J1629" s="34">
        <f>IF(A1629="","",H1629+I1629)</f>
        <v/>
      </c>
      <c r="K1629" s="14" t="n"/>
      <c r="L1629" s="14" t="n"/>
      <c r="M1629" s="14" t="n"/>
      <c r="N1629" s="14" t="n"/>
      <c r="O1629" s="20">
        <f>IF(A1629="","",SUMPRODUCT((A1629&gt;=Setup!$C$19:$C$30)*(A1629&lt;=Setup!$D$19:$D$30)*Setup!$A$19:$A$30))</f>
        <v/>
      </c>
      <c r="P1629" s="34">
        <f>IF(A1629="","",IF(OR(F1629="Standard domestic 15% (Box 7)",F1629="Import - VAT paid at customs (Box 8)",F1629="Import - Reverse charge (Box 9)"),ROUND(H1629*Setup!$B$9,2),0))</f>
        <v/>
      </c>
      <c r="Q1629" s="34">
        <f>IF(A1629="","",I1629-P1629)</f>
        <v/>
      </c>
      <c r="R1629" s="34">
        <f>IF(A1629="","",IF(L1629="Yes",I1629,0))</f>
        <v/>
      </c>
      <c r="S1629" s="34">
        <f>IF(A1629="","",IF(AND(L1629="Yes",K1629="Yes",NOT(ISNUMBER(SEARCH("blocked",G1629))),OR(F1629="Standard domestic 15% (Box 7)",F1629="Import - VAT paid at customs (Box 8)",F1629="Import - Reverse charge (Box 9)"),OR(F1629&lt;&gt;"Standard domestic 15% (Box 7)",AND(LEN(D1629)=15,LEFT(D1629,1)="3",RIGHT(D1629,1)="3",ISNUMBER(--D1629)))),I1629,0))</f>
        <v/>
      </c>
      <c r="T1629" s="34">
        <f>IF(A1629="","",R1629-S1629)</f>
        <v/>
      </c>
      <c r="U1629" s="23">
        <f>IF(A1629="","",IF(O1629=0,"Outside audit periods; ","")&amp;IF(F1629="","No VAT category; ","")&amp;IF(ABS(Q1629)&gt;Setup!$B$10,"VAT ≠ 15% × net; ","")&amp;IF(AND(F1629="Standard domestic 15% (Box 7)",NOT(AND(LEN(D1629)=15,LEFT(D1629,1)="3",RIGHT(D1629,1)="3",ISNUMBER(--D1629)))),"Invalid/missing supplier VAT no; ","")&amp;IF(AND(L1629="Yes",K1629&lt;&gt;"Yes"),"VAT claimed without valid tax invoice; ","")&amp;IF(AND(L1629="Yes",ISNUMBER(SEARCH("blocked",G1629))),"Blocked input VAT claimed; ","")&amp;IF(AND(F1629="Import - VAT paid at customs (Box 8)",M1629=""),"Customs declaration no missing; ","")&amp;IF(AND(F1629="Import - Reverse charge (Box 9)",E1629="Saudi Arabia"),"RCM used for a local supplier; ","")&amp;IF(AND(L1629="Yes",NOT(OR(F1629="Standard domestic 15% (Box 7)",F1629="Import - VAT paid at customs (Box 8)",F1629="Import - Reverse charge (Box 9)"))),"VAT claimed on non-taxable category; ",""))</f>
        <v/>
      </c>
    </row>
    <row r="1630">
      <c r="A1630" s="17" t="n"/>
      <c r="B1630" s="14" t="n"/>
      <c r="C1630" s="14" t="n"/>
      <c r="D1630" s="16" t="n"/>
      <c r="E1630" s="14" t="n"/>
      <c r="F1630" s="14" t="n"/>
      <c r="G1630" s="14" t="n"/>
      <c r="H1630" s="19" t="n"/>
      <c r="I1630" s="19" t="n"/>
      <c r="J1630" s="34">
        <f>IF(A1630="","",H1630+I1630)</f>
        <v/>
      </c>
      <c r="K1630" s="14" t="n"/>
      <c r="L1630" s="14" t="n"/>
      <c r="M1630" s="14" t="n"/>
      <c r="N1630" s="14" t="n"/>
      <c r="O1630" s="20">
        <f>IF(A1630="","",SUMPRODUCT((A1630&gt;=Setup!$C$19:$C$30)*(A1630&lt;=Setup!$D$19:$D$30)*Setup!$A$19:$A$30))</f>
        <v/>
      </c>
      <c r="P1630" s="34">
        <f>IF(A1630="","",IF(OR(F1630="Standard domestic 15% (Box 7)",F1630="Import - VAT paid at customs (Box 8)",F1630="Import - Reverse charge (Box 9)"),ROUND(H1630*Setup!$B$9,2),0))</f>
        <v/>
      </c>
      <c r="Q1630" s="34">
        <f>IF(A1630="","",I1630-P1630)</f>
        <v/>
      </c>
      <c r="R1630" s="34">
        <f>IF(A1630="","",IF(L1630="Yes",I1630,0))</f>
        <v/>
      </c>
      <c r="S1630" s="34">
        <f>IF(A1630="","",IF(AND(L1630="Yes",K1630="Yes",NOT(ISNUMBER(SEARCH("blocked",G1630))),OR(F1630="Standard domestic 15% (Box 7)",F1630="Import - VAT paid at customs (Box 8)",F1630="Import - Reverse charge (Box 9)"),OR(F1630&lt;&gt;"Standard domestic 15% (Box 7)",AND(LEN(D1630)=15,LEFT(D1630,1)="3",RIGHT(D1630,1)="3",ISNUMBER(--D1630)))),I1630,0))</f>
        <v/>
      </c>
      <c r="T1630" s="34">
        <f>IF(A1630="","",R1630-S1630)</f>
        <v/>
      </c>
      <c r="U1630" s="23">
        <f>IF(A1630="","",IF(O1630=0,"Outside audit periods; ","")&amp;IF(F1630="","No VAT category; ","")&amp;IF(ABS(Q1630)&gt;Setup!$B$10,"VAT ≠ 15% × net; ","")&amp;IF(AND(F1630="Standard domestic 15% (Box 7)",NOT(AND(LEN(D1630)=15,LEFT(D1630,1)="3",RIGHT(D1630,1)="3",ISNUMBER(--D1630)))),"Invalid/missing supplier VAT no; ","")&amp;IF(AND(L1630="Yes",K1630&lt;&gt;"Yes"),"VAT claimed without valid tax invoice; ","")&amp;IF(AND(L1630="Yes",ISNUMBER(SEARCH("blocked",G1630))),"Blocked input VAT claimed; ","")&amp;IF(AND(F1630="Import - VAT paid at customs (Box 8)",M1630=""),"Customs declaration no missing; ","")&amp;IF(AND(F1630="Import - Reverse charge (Box 9)",E1630="Saudi Arabia"),"RCM used for a local supplier; ","")&amp;IF(AND(L1630="Yes",NOT(OR(F1630="Standard domestic 15% (Box 7)",F1630="Import - VAT paid at customs (Box 8)",F1630="Import - Reverse charge (Box 9)"))),"VAT claimed on non-taxable category; ",""))</f>
        <v/>
      </c>
    </row>
    <row r="1631">
      <c r="A1631" s="17" t="n"/>
      <c r="B1631" s="14" t="n"/>
      <c r="C1631" s="14" t="n"/>
      <c r="D1631" s="16" t="n"/>
      <c r="E1631" s="14" t="n"/>
      <c r="F1631" s="14" t="n"/>
      <c r="G1631" s="14" t="n"/>
      <c r="H1631" s="19" t="n"/>
      <c r="I1631" s="19" t="n"/>
      <c r="J1631" s="34">
        <f>IF(A1631="","",H1631+I1631)</f>
        <v/>
      </c>
      <c r="K1631" s="14" t="n"/>
      <c r="L1631" s="14" t="n"/>
      <c r="M1631" s="14" t="n"/>
      <c r="N1631" s="14" t="n"/>
      <c r="O1631" s="20">
        <f>IF(A1631="","",SUMPRODUCT((A1631&gt;=Setup!$C$19:$C$30)*(A1631&lt;=Setup!$D$19:$D$30)*Setup!$A$19:$A$30))</f>
        <v/>
      </c>
      <c r="P1631" s="34">
        <f>IF(A1631="","",IF(OR(F1631="Standard domestic 15% (Box 7)",F1631="Import - VAT paid at customs (Box 8)",F1631="Import - Reverse charge (Box 9)"),ROUND(H1631*Setup!$B$9,2),0))</f>
        <v/>
      </c>
      <c r="Q1631" s="34">
        <f>IF(A1631="","",I1631-P1631)</f>
        <v/>
      </c>
      <c r="R1631" s="34">
        <f>IF(A1631="","",IF(L1631="Yes",I1631,0))</f>
        <v/>
      </c>
      <c r="S1631" s="34">
        <f>IF(A1631="","",IF(AND(L1631="Yes",K1631="Yes",NOT(ISNUMBER(SEARCH("blocked",G1631))),OR(F1631="Standard domestic 15% (Box 7)",F1631="Import - VAT paid at customs (Box 8)",F1631="Import - Reverse charge (Box 9)"),OR(F1631&lt;&gt;"Standard domestic 15% (Box 7)",AND(LEN(D1631)=15,LEFT(D1631,1)="3",RIGHT(D1631,1)="3",ISNUMBER(--D1631)))),I1631,0))</f>
        <v/>
      </c>
      <c r="T1631" s="34">
        <f>IF(A1631="","",R1631-S1631)</f>
        <v/>
      </c>
      <c r="U1631" s="23">
        <f>IF(A1631="","",IF(O1631=0,"Outside audit periods; ","")&amp;IF(F1631="","No VAT category; ","")&amp;IF(ABS(Q1631)&gt;Setup!$B$10,"VAT ≠ 15% × net; ","")&amp;IF(AND(F1631="Standard domestic 15% (Box 7)",NOT(AND(LEN(D1631)=15,LEFT(D1631,1)="3",RIGHT(D1631,1)="3",ISNUMBER(--D1631)))),"Invalid/missing supplier VAT no; ","")&amp;IF(AND(L1631="Yes",K1631&lt;&gt;"Yes"),"VAT claimed without valid tax invoice; ","")&amp;IF(AND(L1631="Yes",ISNUMBER(SEARCH("blocked",G1631))),"Blocked input VAT claimed; ","")&amp;IF(AND(F1631="Import - VAT paid at customs (Box 8)",M1631=""),"Customs declaration no missing; ","")&amp;IF(AND(F1631="Import - Reverse charge (Box 9)",E1631="Saudi Arabia"),"RCM used for a local supplier; ","")&amp;IF(AND(L1631="Yes",NOT(OR(F1631="Standard domestic 15% (Box 7)",F1631="Import - VAT paid at customs (Box 8)",F1631="Import - Reverse charge (Box 9)"))),"VAT claimed on non-taxable category; ",""))</f>
        <v/>
      </c>
    </row>
    <row r="1632">
      <c r="A1632" s="17" t="n"/>
      <c r="B1632" s="14" t="n"/>
      <c r="C1632" s="14" t="n"/>
      <c r="D1632" s="16" t="n"/>
      <c r="E1632" s="14" t="n"/>
      <c r="F1632" s="14" t="n"/>
      <c r="G1632" s="14" t="n"/>
      <c r="H1632" s="19" t="n"/>
      <c r="I1632" s="19" t="n"/>
      <c r="J1632" s="34">
        <f>IF(A1632="","",H1632+I1632)</f>
        <v/>
      </c>
      <c r="K1632" s="14" t="n"/>
      <c r="L1632" s="14" t="n"/>
      <c r="M1632" s="14" t="n"/>
      <c r="N1632" s="14" t="n"/>
      <c r="O1632" s="20">
        <f>IF(A1632="","",SUMPRODUCT((A1632&gt;=Setup!$C$19:$C$30)*(A1632&lt;=Setup!$D$19:$D$30)*Setup!$A$19:$A$30))</f>
        <v/>
      </c>
      <c r="P1632" s="34">
        <f>IF(A1632="","",IF(OR(F1632="Standard domestic 15% (Box 7)",F1632="Import - VAT paid at customs (Box 8)",F1632="Import - Reverse charge (Box 9)"),ROUND(H1632*Setup!$B$9,2),0))</f>
        <v/>
      </c>
      <c r="Q1632" s="34">
        <f>IF(A1632="","",I1632-P1632)</f>
        <v/>
      </c>
      <c r="R1632" s="34">
        <f>IF(A1632="","",IF(L1632="Yes",I1632,0))</f>
        <v/>
      </c>
      <c r="S1632" s="34">
        <f>IF(A1632="","",IF(AND(L1632="Yes",K1632="Yes",NOT(ISNUMBER(SEARCH("blocked",G1632))),OR(F1632="Standard domestic 15% (Box 7)",F1632="Import - VAT paid at customs (Box 8)",F1632="Import - Reverse charge (Box 9)"),OR(F1632&lt;&gt;"Standard domestic 15% (Box 7)",AND(LEN(D1632)=15,LEFT(D1632,1)="3",RIGHT(D1632,1)="3",ISNUMBER(--D1632)))),I1632,0))</f>
        <v/>
      </c>
      <c r="T1632" s="34">
        <f>IF(A1632="","",R1632-S1632)</f>
        <v/>
      </c>
      <c r="U1632" s="23">
        <f>IF(A1632="","",IF(O1632=0,"Outside audit periods; ","")&amp;IF(F1632="","No VAT category; ","")&amp;IF(ABS(Q1632)&gt;Setup!$B$10,"VAT ≠ 15% × net; ","")&amp;IF(AND(F1632="Standard domestic 15% (Box 7)",NOT(AND(LEN(D1632)=15,LEFT(D1632,1)="3",RIGHT(D1632,1)="3",ISNUMBER(--D1632)))),"Invalid/missing supplier VAT no; ","")&amp;IF(AND(L1632="Yes",K1632&lt;&gt;"Yes"),"VAT claimed without valid tax invoice; ","")&amp;IF(AND(L1632="Yes",ISNUMBER(SEARCH("blocked",G1632))),"Blocked input VAT claimed; ","")&amp;IF(AND(F1632="Import - VAT paid at customs (Box 8)",M1632=""),"Customs declaration no missing; ","")&amp;IF(AND(F1632="Import - Reverse charge (Box 9)",E1632="Saudi Arabia"),"RCM used for a local supplier; ","")&amp;IF(AND(L1632="Yes",NOT(OR(F1632="Standard domestic 15% (Box 7)",F1632="Import - VAT paid at customs (Box 8)",F1632="Import - Reverse charge (Box 9)"))),"VAT claimed on non-taxable category; ",""))</f>
        <v/>
      </c>
    </row>
    <row r="1633">
      <c r="A1633" s="17" t="n"/>
      <c r="B1633" s="14" t="n"/>
      <c r="C1633" s="14" t="n"/>
      <c r="D1633" s="16" t="n"/>
      <c r="E1633" s="14" t="n"/>
      <c r="F1633" s="14" t="n"/>
      <c r="G1633" s="14" t="n"/>
      <c r="H1633" s="19" t="n"/>
      <c r="I1633" s="19" t="n"/>
      <c r="J1633" s="34">
        <f>IF(A1633="","",H1633+I1633)</f>
        <v/>
      </c>
      <c r="K1633" s="14" t="n"/>
      <c r="L1633" s="14" t="n"/>
      <c r="M1633" s="14" t="n"/>
      <c r="N1633" s="14" t="n"/>
      <c r="O1633" s="20">
        <f>IF(A1633="","",SUMPRODUCT((A1633&gt;=Setup!$C$19:$C$30)*(A1633&lt;=Setup!$D$19:$D$30)*Setup!$A$19:$A$30))</f>
        <v/>
      </c>
      <c r="P1633" s="34">
        <f>IF(A1633="","",IF(OR(F1633="Standard domestic 15% (Box 7)",F1633="Import - VAT paid at customs (Box 8)",F1633="Import - Reverse charge (Box 9)"),ROUND(H1633*Setup!$B$9,2),0))</f>
        <v/>
      </c>
      <c r="Q1633" s="34">
        <f>IF(A1633="","",I1633-P1633)</f>
        <v/>
      </c>
      <c r="R1633" s="34">
        <f>IF(A1633="","",IF(L1633="Yes",I1633,0))</f>
        <v/>
      </c>
      <c r="S1633" s="34">
        <f>IF(A1633="","",IF(AND(L1633="Yes",K1633="Yes",NOT(ISNUMBER(SEARCH("blocked",G1633))),OR(F1633="Standard domestic 15% (Box 7)",F1633="Import - VAT paid at customs (Box 8)",F1633="Import - Reverse charge (Box 9)"),OR(F1633&lt;&gt;"Standard domestic 15% (Box 7)",AND(LEN(D1633)=15,LEFT(D1633,1)="3",RIGHT(D1633,1)="3",ISNUMBER(--D1633)))),I1633,0))</f>
        <v/>
      </c>
      <c r="T1633" s="34">
        <f>IF(A1633="","",R1633-S1633)</f>
        <v/>
      </c>
      <c r="U1633" s="23">
        <f>IF(A1633="","",IF(O1633=0,"Outside audit periods; ","")&amp;IF(F1633="","No VAT category; ","")&amp;IF(ABS(Q1633)&gt;Setup!$B$10,"VAT ≠ 15% × net; ","")&amp;IF(AND(F1633="Standard domestic 15% (Box 7)",NOT(AND(LEN(D1633)=15,LEFT(D1633,1)="3",RIGHT(D1633,1)="3",ISNUMBER(--D1633)))),"Invalid/missing supplier VAT no; ","")&amp;IF(AND(L1633="Yes",K1633&lt;&gt;"Yes"),"VAT claimed without valid tax invoice; ","")&amp;IF(AND(L1633="Yes",ISNUMBER(SEARCH("blocked",G1633))),"Blocked input VAT claimed; ","")&amp;IF(AND(F1633="Import - VAT paid at customs (Box 8)",M1633=""),"Customs declaration no missing; ","")&amp;IF(AND(F1633="Import - Reverse charge (Box 9)",E1633="Saudi Arabia"),"RCM used for a local supplier; ","")&amp;IF(AND(L1633="Yes",NOT(OR(F1633="Standard domestic 15% (Box 7)",F1633="Import - VAT paid at customs (Box 8)",F1633="Import - Reverse charge (Box 9)"))),"VAT claimed on non-taxable category; ",""))</f>
        <v/>
      </c>
    </row>
    <row r="1634">
      <c r="A1634" s="17" t="n"/>
      <c r="B1634" s="14" t="n"/>
      <c r="C1634" s="14" t="n"/>
      <c r="D1634" s="16" t="n"/>
      <c r="E1634" s="14" t="n"/>
      <c r="F1634" s="14" t="n"/>
      <c r="G1634" s="14" t="n"/>
      <c r="H1634" s="19" t="n"/>
      <c r="I1634" s="19" t="n"/>
      <c r="J1634" s="34">
        <f>IF(A1634="","",H1634+I1634)</f>
        <v/>
      </c>
      <c r="K1634" s="14" t="n"/>
      <c r="L1634" s="14" t="n"/>
      <c r="M1634" s="14" t="n"/>
      <c r="N1634" s="14" t="n"/>
      <c r="O1634" s="20">
        <f>IF(A1634="","",SUMPRODUCT((A1634&gt;=Setup!$C$19:$C$30)*(A1634&lt;=Setup!$D$19:$D$30)*Setup!$A$19:$A$30))</f>
        <v/>
      </c>
      <c r="P1634" s="34">
        <f>IF(A1634="","",IF(OR(F1634="Standard domestic 15% (Box 7)",F1634="Import - VAT paid at customs (Box 8)",F1634="Import - Reverse charge (Box 9)"),ROUND(H1634*Setup!$B$9,2),0))</f>
        <v/>
      </c>
      <c r="Q1634" s="34">
        <f>IF(A1634="","",I1634-P1634)</f>
        <v/>
      </c>
      <c r="R1634" s="34">
        <f>IF(A1634="","",IF(L1634="Yes",I1634,0))</f>
        <v/>
      </c>
      <c r="S1634" s="34">
        <f>IF(A1634="","",IF(AND(L1634="Yes",K1634="Yes",NOT(ISNUMBER(SEARCH("blocked",G1634))),OR(F1634="Standard domestic 15% (Box 7)",F1634="Import - VAT paid at customs (Box 8)",F1634="Import - Reverse charge (Box 9)"),OR(F1634&lt;&gt;"Standard domestic 15% (Box 7)",AND(LEN(D1634)=15,LEFT(D1634,1)="3",RIGHT(D1634,1)="3",ISNUMBER(--D1634)))),I1634,0))</f>
        <v/>
      </c>
      <c r="T1634" s="34">
        <f>IF(A1634="","",R1634-S1634)</f>
        <v/>
      </c>
      <c r="U1634" s="23">
        <f>IF(A1634="","",IF(O1634=0,"Outside audit periods; ","")&amp;IF(F1634="","No VAT category; ","")&amp;IF(ABS(Q1634)&gt;Setup!$B$10,"VAT ≠ 15% × net; ","")&amp;IF(AND(F1634="Standard domestic 15% (Box 7)",NOT(AND(LEN(D1634)=15,LEFT(D1634,1)="3",RIGHT(D1634,1)="3",ISNUMBER(--D1634)))),"Invalid/missing supplier VAT no; ","")&amp;IF(AND(L1634="Yes",K1634&lt;&gt;"Yes"),"VAT claimed without valid tax invoice; ","")&amp;IF(AND(L1634="Yes",ISNUMBER(SEARCH("blocked",G1634))),"Blocked input VAT claimed; ","")&amp;IF(AND(F1634="Import - VAT paid at customs (Box 8)",M1634=""),"Customs declaration no missing; ","")&amp;IF(AND(F1634="Import - Reverse charge (Box 9)",E1634="Saudi Arabia"),"RCM used for a local supplier; ","")&amp;IF(AND(L1634="Yes",NOT(OR(F1634="Standard domestic 15% (Box 7)",F1634="Import - VAT paid at customs (Box 8)",F1634="Import - Reverse charge (Box 9)"))),"VAT claimed on non-taxable category; ",""))</f>
        <v/>
      </c>
    </row>
    <row r="1635">
      <c r="A1635" s="17" t="n"/>
      <c r="B1635" s="14" t="n"/>
      <c r="C1635" s="14" t="n"/>
      <c r="D1635" s="16" t="n"/>
      <c r="E1635" s="14" t="n"/>
      <c r="F1635" s="14" t="n"/>
      <c r="G1635" s="14" t="n"/>
      <c r="H1635" s="19" t="n"/>
      <c r="I1635" s="19" t="n"/>
      <c r="J1635" s="34">
        <f>IF(A1635="","",H1635+I1635)</f>
        <v/>
      </c>
      <c r="K1635" s="14" t="n"/>
      <c r="L1635" s="14" t="n"/>
      <c r="M1635" s="14" t="n"/>
      <c r="N1635" s="14" t="n"/>
      <c r="O1635" s="20">
        <f>IF(A1635="","",SUMPRODUCT((A1635&gt;=Setup!$C$19:$C$30)*(A1635&lt;=Setup!$D$19:$D$30)*Setup!$A$19:$A$30))</f>
        <v/>
      </c>
      <c r="P1635" s="34">
        <f>IF(A1635="","",IF(OR(F1635="Standard domestic 15% (Box 7)",F1635="Import - VAT paid at customs (Box 8)",F1635="Import - Reverse charge (Box 9)"),ROUND(H1635*Setup!$B$9,2),0))</f>
        <v/>
      </c>
      <c r="Q1635" s="34">
        <f>IF(A1635="","",I1635-P1635)</f>
        <v/>
      </c>
      <c r="R1635" s="34">
        <f>IF(A1635="","",IF(L1635="Yes",I1635,0))</f>
        <v/>
      </c>
      <c r="S1635" s="34">
        <f>IF(A1635="","",IF(AND(L1635="Yes",K1635="Yes",NOT(ISNUMBER(SEARCH("blocked",G1635))),OR(F1635="Standard domestic 15% (Box 7)",F1635="Import - VAT paid at customs (Box 8)",F1635="Import - Reverse charge (Box 9)"),OR(F1635&lt;&gt;"Standard domestic 15% (Box 7)",AND(LEN(D1635)=15,LEFT(D1635,1)="3",RIGHT(D1635,1)="3",ISNUMBER(--D1635)))),I1635,0))</f>
        <v/>
      </c>
      <c r="T1635" s="34">
        <f>IF(A1635="","",R1635-S1635)</f>
        <v/>
      </c>
      <c r="U1635" s="23">
        <f>IF(A1635="","",IF(O1635=0,"Outside audit periods; ","")&amp;IF(F1635="","No VAT category; ","")&amp;IF(ABS(Q1635)&gt;Setup!$B$10,"VAT ≠ 15% × net; ","")&amp;IF(AND(F1635="Standard domestic 15% (Box 7)",NOT(AND(LEN(D1635)=15,LEFT(D1635,1)="3",RIGHT(D1635,1)="3",ISNUMBER(--D1635)))),"Invalid/missing supplier VAT no; ","")&amp;IF(AND(L1635="Yes",K1635&lt;&gt;"Yes"),"VAT claimed without valid tax invoice; ","")&amp;IF(AND(L1635="Yes",ISNUMBER(SEARCH("blocked",G1635))),"Blocked input VAT claimed; ","")&amp;IF(AND(F1635="Import - VAT paid at customs (Box 8)",M1635=""),"Customs declaration no missing; ","")&amp;IF(AND(F1635="Import - Reverse charge (Box 9)",E1635="Saudi Arabia"),"RCM used for a local supplier; ","")&amp;IF(AND(L1635="Yes",NOT(OR(F1635="Standard domestic 15% (Box 7)",F1635="Import - VAT paid at customs (Box 8)",F1635="Import - Reverse charge (Box 9)"))),"VAT claimed on non-taxable category; ",""))</f>
        <v/>
      </c>
    </row>
    <row r="1636">
      <c r="A1636" s="17" t="n"/>
      <c r="B1636" s="14" t="n"/>
      <c r="C1636" s="14" t="n"/>
      <c r="D1636" s="16" t="n"/>
      <c r="E1636" s="14" t="n"/>
      <c r="F1636" s="14" t="n"/>
      <c r="G1636" s="14" t="n"/>
      <c r="H1636" s="19" t="n"/>
      <c r="I1636" s="19" t="n"/>
      <c r="J1636" s="34">
        <f>IF(A1636="","",H1636+I1636)</f>
        <v/>
      </c>
      <c r="K1636" s="14" t="n"/>
      <c r="L1636" s="14" t="n"/>
      <c r="M1636" s="14" t="n"/>
      <c r="N1636" s="14" t="n"/>
      <c r="O1636" s="20">
        <f>IF(A1636="","",SUMPRODUCT((A1636&gt;=Setup!$C$19:$C$30)*(A1636&lt;=Setup!$D$19:$D$30)*Setup!$A$19:$A$30))</f>
        <v/>
      </c>
      <c r="P1636" s="34">
        <f>IF(A1636="","",IF(OR(F1636="Standard domestic 15% (Box 7)",F1636="Import - VAT paid at customs (Box 8)",F1636="Import - Reverse charge (Box 9)"),ROUND(H1636*Setup!$B$9,2),0))</f>
        <v/>
      </c>
      <c r="Q1636" s="34">
        <f>IF(A1636="","",I1636-P1636)</f>
        <v/>
      </c>
      <c r="R1636" s="34">
        <f>IF(A1636="","",IF(L1636="Yes",I1636,0))</f>
        <v/>
      </c>
      <c r="S1636" s="34">
        <f>IF(A1636="","",IF(AND(L1636="Yes",K1636="Yes",NOT(ISNUMBER(SEARCH("blocked",G1636))),OR(F1636="Standard domestic 15% (Box 7)",F1636="Import - VAT paid at customs (Box 8)",F1636="Import - Reverse charge (Box 9)"),OR(F1636&lt;&gt;"Standard domestic 15% (Box 7)",AND(LEN(D1636)=15,LEFT(D1636,1)="3",RIGHT(D1636,1)="3",ISNUMBER(--D1636)))),I1636,0))</f>
        <v/>
      </c>
      <c r="T1636" s="34">
        <f>IF(A1636="","",R1636-S1636)</f>
        <v/>
      </c>
      <c r="U1636" s="23">
        <f>IF(A1636="","",IF(O1636=0,"Outside audit periods; ","")&amp;IF(F1636="","No VAT category; ","")&amp;IF(ABS(Q1636)&gt;Setup!$B$10,"VAT ≠ 15% × net; ","")&amp;IF(AND(F1636="Standard domestic 15% (Box 7)",NOT(AND(LEN(D1636)=15,LEFT(D1636,1)="3",RIGHT(D1636,1)="3",ISNUMBER(--D1636)))),"Invalid/missing supplier VAT no; ","")&amp;IF(AND(L1636="Yes",K1636&lt;&gt;"Yes"),"VAT claimed without valid tax invoice; ","")&amp;IF(AND(L1636="Yes",ISNUMBER(SEARCH("blocked",G1636))),"Blocked input VAT claimed; ","")&amp;IF(AND(F1636="Import - VAT paid at customs (Box 8)",M1636=""),"Customs declaration no missing; ","")&amp;IF(AND(F1636="Import - Reverse charge (Box 9)",E1636="Saudi Arabia"),"RCM used for a local supplier; ","")&amp;IF(AND(L1636="Yes",NOT(OR(F1636="Standard domestic 15% (Box 7)",F1636="Import - VAT paid at customs (Box 8)",F1636="Import - Reverse charge (Box 9)"))),"VAT claimed on non-taxable category; ",""))</f>
        <v/>
      </c>
    </row>
    <row r="1637">
      <c r="A1637" s="17" t="n"/>
      <c r="B1637" s="14" t="n"/>
      <c r="C1637" s="14" t="n"/>
      <c r="D1637" s="16" t="n"/>
      <c r="E1637" s="14" t="n"/>
      <c r="F1637" s="14" t="n"/>
      <c r="G1637" s="14" t="n"/>
      <c r="H1637" s="19" t="n"/>
      <c r="I1637" s="19" t="n"/>
      <c r="J1637" s="34">
        <f>IF(A1637="","",H1637+I1637)</f>
        <v/>
      </c>
      <c r="K1637" s="14" t="n"/>
      <c r="L1637" s="14" t="n"/>
      <c r="M1637" s="14" t="n"/>
      <c r="N1637" s="14" t="n"/>
      <c r="O1637" s="20">
        <f>IF(A1637="","",SUMPRODUCT((A1637&gt;=Setup!$C$19:$C$30)*(A1637&lt;=Setup!$D$19:$D$30)*Setup!$A$19:$A$30))</f>
        <v/>
      </c>
      <c r="P1637" s="34">
        <f>IF(A1637="","",IF(OR(F1637="Standard domestic 15% (Box 7)",F1637="Import - VAT paid at customs (Box 8)",F1637="Import - Reverse charge (Box 9)"),ROUND(H1637*Setup!$B$9,2),0))</f>
        <v/>
      </c>
      <c r="Q1637" s="34">
        <f>IF(A1637="","",I1637-P1637)</f>
        <v/>
      </c>
      <c r="R1637" s="34">
        <f>IF(A1637="","",IF(L1637="Yes",I1637,0))</f>
        <v/>
      </c>
      <c r="S1637" s="34">
        <f>IF(A1637="","",IF(AND(L1637="Yes",K1637="Yes",NOT(ISNUMBER(SEARCH("blocked",G1637))),OR(F1637="Standard domestic 15% (Box 7)",F1637="Import - VAT paid at customs (Box 8)",F1637="Import - Reverse charge (Box 9)"),OR(F1637&lt;&gt;"Standard domestic 15% (Box 7)",AND(LEN(D1637)=15,LEFT(D1637,1)="3",RIGHT(D1637,1)="3",ISNUMBER(--D1637)))),I1637,0))</f>
        <v/>
      </c>
      <c r="T1637" s="34">
        <f>IF(A1637="","",R1637-S1637)</f>
        <v/>
      </c>
      <c r="U1637" s="23">
        <f>IF(A1637="","",IF(O1637=0,"Outside audit periods; ","")&amp;IF(F1637="","No VAT category; ","")&amp;IF(ABS(Q1637)&gt;Setup!$B$10,"VAT ≠ 15% × net; ","")&amp;IF(AND(F1637="Standard domestic 15% (Box 7)",NOT(AND(LEN(D1637)=15,LEFT(D1637,1)="3",RIGHT(D1637,1)="3",ISNUMBER(--D1637)))),"Invalid/missing supplier VAT no; ","")&amp;IF(AND(L1637="Yes",K1637&lt;&gt;"Yes"),"VAT claimed without valid tax invoice; ","")&amp;IF(AND(L1637="Yes",ISNUMBER(SEARCH("blocked",G1637))),"Blocked input VAT claimed; ","")&amp;IF(AND(F1637="Import - VAT paid at customs (Box 8)",M1637=""),"Customs declaration no missing; ","")&amp;IF(AND(F1637="Import - Reverse charge (Box 9)",E1637="Saudi Arabia"),"RCM used for a local supplier; ","")&amp;IF(AND(L1637="Yes",NOT(OR(F1637="Standard domestic 15% (Box 7)",F1637="Import - VAT paid at customs (Box 8)",F1637="Import - Reverse charge (Box 9)"))),"VAT claimed on non-taxable category; ",""))</f>
        <v/>
      </c>
    </row>
    <row r="1638">
      <c r="A1638" s="17" t="n"/>
      <c r="B1638" s="14" t="n"/>
      <c r="C1638" s="14" t="n"/>
      <c r="D1638" s="16" t="n"/>
      <c r="E1638" s="14" t="n"/>
      <c r="F1638" s="14" t="n"/>
      <c r="G1638" s="14" t="n"/>
      <c r="H1638" s="19" t="n"/>
      <c r="I1638" s="19" t="n"/>
      <c r="J1638" s="34">
        <f>IF(A1638="","",H1638+I1638)</f>
        <v/>
      </c>
      <c r="K1638" s="14" t="n"/>
      <c r="L1638" s="14" t="n"/>
      <c r="M1638" s="14" t="n"/>
      <c r="N1638" s="14" t="n"/>
      <c r="O1638" s="20">
        <f>IF(A1638="","",SUMPRODUCT((A1638&gt;=Setup!$C$19:$C$30)*(A1638&lt;=Setup!$D$19:$D$30)*Setup!$A$19:$A$30))</f>
        <v/>
      </c>
      <c r="P1638" s="34">
        <f>IF(A1638="","",IF(OR(F1638="Standard domestic 15% (Box 7)",F1638="Import - VAT paid at customs (Box 8)",F1638="Import - Reverse charge (Box 9)"),ROUND(H1638*Setup!$B$9,2),0))</f>
        <v/>
      </c>
      <c r="Q1638" s="34">
        <f>IF(A1638="","",I1638-P1638)</f>
        <v/>
      </c>
      <c r="R1638" s="34">
        <f>IF(A1638="","",IF(L1638="Yes",I1638,0))</f>
        <v/>
      </c>
      <c r="S1638" s="34">
        <f>IF(A1638="","",IF(AND(L1638="Yes",K1638="Yes",NOT(ISNUMBER(SEARCH("blocked",G1638))),OR(F1638="Standard domestic 15% (Box 7)",F1638="Import - VAT paid at customs (Box 8)",F1638="Import - Reverse charge (Box 9)"),OR(F1638&lt;&gt;"Standard domestic 15% (Box 7)",AND(LEN(D1638)=15,LEFT(D1638,1)="3",RIGHT(D1638,1)="3",ISNUMBER(--D1638)))),I1638,0))</f>
        <v/>
      </c>
      <c r="T1638" s="34">
        <f>IF(A1638="","",R1638-S1638)</f>
        <v/>
      </c>
      <c r="U1638" s="23">
        <f>IF(A1638="","",IF(O1638=0,"Outside audit periods; ","")&amp;IF(F1638="","No VAT category; ","")&amp;IF(ABS(Q1638)&gt;Setup!$B$10,"VAT ≠ 15% × net; ","")&amp;IF(AND(F1638="Standard domestic 15% (Box 7)",NOT(AND(LEN(D1638)=15,LEFT(D1638,1)="3",RIGHT(D1638,1)="3",ISNUMBER(--D1638)))),"Invalid/missing supplier VAT no; ","")&amp;IF(AND(L1638="Yes",K1638&lt;&gt;"Yes"),"VAT claimed without valid tax invoice; ","")&amp;IF(AND(L1638="Yes",ISNUMBER(SEARCH("blocked",G1638))),"Blocked input VAT claimed; ","")&amp;IF(AND(F1638="Import - VAT paid at customs (Box 8)",M1638=""),"Customs declaration no missing; ","")&amp;IF(AND(F1638="Import - Reverse charge (Box 9)",E1638="Saudi Arabia"),"RCM used for a local supplier; ","")&amp;IF(AND(L1638="Yes",NOT(OR(F1638="Standard domestic 15% (Box 7)",F1638="Import - VAT paid at customs (Box 8)",F1638="Import - Reverse charge (Box 9)"))),"VAT claimed on non-taxable category; ",""))</f>
        <v/>
      </c>
    </row>
    <row r="1639">
      <c r="A1639" s="17" t="n"/>
      <c r="B1639" s="14" t="n"/>
      <c r="C1639" s="14" t="n"/>
      <c r="D1639" s="16" t="n"/>
      <c r="E1639" s="14" t="n"/>
      <c r="F1639" s="14" t="n"/>
      <c r="G1639" s="14" t="n"/>
      <c r="H1639" s="19" t="n"/>
      <c r="I1639" s="19" t="n"/>
      <c r="J1639" s="34">
        <f>IF(A1639="","",H1639+I1639)</f>
        <v/>
      </c>
      <c r="K1639" s="14" t="n"/>
      <c r="L1639" s="14" t="n"/>
      <c r="M1639" s="14" t="n"/>
      <c r="N1639" s="14" t="n"/>
      <c r="O1639" s="20">
        <f>IF(A1639="","",SUMPRODUCT((A1639&gt;=Setup!$C$19:$C$30)*(A1639&lt;=Setup!$D$19:$D$30)*Setup!$A$19:$A$30))</f>
        <v/>
      </c>
      <c r="P1639" s="34">
        <f>IF(A1639="","",IF(OR(F1639="Standard domestic 15% (Box 7)",F1639="Import - VAT paid at customs (Box 8)",F1639="Import - Reverse charge (Box 9)"),ROUND(H1639*Setup!$B$9,2),0))</f>
        <v/>
      </c>
      <c r="Q1639" s="34">
        <f>IF(A1639="","",I1639-P1639)</f>
        <v/>
      </c>
      <c r="R1639" s="34">
        <f>IF(A1639="","",IF(L1639="Yes",I1639,0))</f>
        <v/>
      </c>
      <c r="S1639" s="34">
        <f>IF(A1639="","",IF(AND(L1639="Yes",K1639="Yes",NOT(ISNUMBER(SEARCH("blocked",G1639))),OR(F1639="Standard domestic 15% (Box 7)",F1639="Import - VAT paid at customs (Box 8)",F1639="Import - Reverse charge (Box 9)"),OR(F1639&lt;&gt;"Standard domestic 15% (Box 7)",AND(LEN(D1639)=15,LEFT(D1639,1)="3",RIGHT(D1639,1)="3",ISNUMBER(--D1639)))),I1639,0))</f>
        <v/>
      </c>
      <c r="T1639" s="34">
        <f>IF(A1639="","",R1639-S1639)</f>
        <v/>
      </c>
      <c r="U1639" s="23">
        <f>IF(A1639="","",IF(O1639=0,"Outside audit periods; ","")&amp;IF(F1639="","No VAT category; ","")&amp;IF(ABS(Q1639)&gt;Setup!$B$10,"VAT ≠ 15% × net; ","")&amp;IF(AND(F1639="Standard domestic 15% (Box 7)",NOT(AND(LEN(D1639)=15,LEFT(D1639,1)="3",RIGHT(D1639,1)="3",ISNUMBER(--D1639)))),"Invalid/missing supplier VAT no; ","")&amp;IF(AND(L1639="Yes",K1639&lt;&gt;"Yes"),"VAT claimed without valid tax invoice; ","")&amp;IF(AND(L1639="Yes",ISNUMBER(SEARCH("blocked",G1639))),"Blocked input VAT claimed; ","")&amp;IF(AND(F1639="Import - VAT paid at customs (Box 8)",M1639=""),"Customs declaration no missing; ","")&amp;IF(AND(F1639="Import - Reverse charge (Box 9)",E1639="Saudi Arabia"),"RCM used for a local supplier; ","")&amp;IF(AND(L1639="Yes",NOT(OR(F1639="Standard domestic 15% (Box 7)",F1639="Import - VAT paid at customs (Box 8)",F1639="Import - Reverse charge (Box 9)"))),"VAT claimed on non-taxable category; ",""))</f>
        <v/>
      </c>
    </row>
    <row r="1640">
      <c r="A1640" s="17" t="n"/>
      <c r="B1640" s="14" t="n"/>
      <c r="C1640" s="14" t="n"/>
      <c r="D1640" s="16" t="n"/>
      <c r="E1640" s="14" t="n"/>
      <c r="F1640" s="14" t="n"/>
      <c r="G1640" s="14" t="n"/>
      <c r="H1640" s="19" t="n"/>
      <c r="I1640" s="19" t="n"/>
      <c r="J1640" s="34">
        <f>IF(A1640="","",H1640+I1640)</f>
        <v/>
      </c>
      <c r="K1640" s="14" t="n"/>
      <c r="L1640" s="14" t="n"/>
      <c r="M1640" s="14" t="n"/>
      <c r="N1640" s="14" t="n"/>
      <c r="O1640" s="20">
        <f>IF(A1640="","",SUMPRODUCT((A1640&gt;=Setup!$C$19:$C$30)*(A1640&lt;=Setup!$D$19:$D$30)*Setup!$A$19:$A$30))</f>
        <v/>
      </c>
      <c r="P1640" s="34">
        <f>IF(A1640="","",IF(OR(F1640="Standard domestic 15% (Box 7)",F1640="Import - VAT paid at customs (Box 8)",F1640="Import - Reverse charge (Box 9)"),ROUND(H1640*Setup!$B$9,2),0))</f>
        <v/>
      </c>
      <c r="Q1640" s="34">
        <f>IF(A1640="","",I1640-P1640)</f>
        <v/>
      </c>
      <c r="R1640" s="34">
        <f>IF(A1640="","",IF(L1640="Yes",I1640,0))</f>
        <v/>
      </c>
      <c r="S1640" s="34">
        <f>IF(A1640="","",IF(AND(L1640="Yes",K1640="Yes",NOT(ISNUMBER(SEARCH("blocked",G1640))),OR(F1640="Standard domestic 15% (Box 7)",F1640="Import - VAT paid at customs (Box 8)",F1640="Import - Reverse charge (Box 9)"),OR(F1640&lt;&gt;"Standard domestic 15% (Box 7)",AND(LEN(D1640)=15,LEFT(D1640,1)="3",RIGHT(D1640,1)="3",ISNUMBER(--D1640)))),I1640,0))</f>
        <v/>
      </c>
      <c r="T1640" s="34">
        <f>IF(A1640="","",R1640-S1640)</f>
        <v/>
      </c>
      <c r="U1640" s="23">
        <f>IF(A1640="","",IF(O1640=0,"Outside audit periods; ","")&amp;IF(F1640="","No VAT category; ","")&amp;IF(ABS(Q1640)&gt;Setup!$B$10,"VAT ≠ 15% × net; ","")&amp;IF(AND(F1640="Standard domestic 15% (Box 7)",NOT(AND(LEN(D1640)=15,LEFT(D1640,1)="3",RIGHT(D1640,1)="3",ISNUMBER(--D1640)))),"Invalid/missing supplier VAT no; ","")&amp;IF(AND(L1640="Yes",K1640&lt;&gt;"Yes"),"VAT claimed without valid tax invoice; ","")&amp;IF(AND(L1640="Yes",ISNUMBER(SEARCH("blocked",G1640))),"Blocked input VAT claimed; ","")&amp;IF(AND(F1640="Import - VAT paid at customs (Box 8)",M1640=""),"Customs declaration no missing; ","")&amp;IF(AND(F1640="Import - Reverse charge (Box 9)",E1640="Saudi Arabia"),"RCM used for a local supplier; ","")&amp;IF(AND(L1640="Yes",NOT(OR(F1640="Standard domestic 15% (Box 7)",F1640="Import - VAT paid at customs (Box 8)",F1640="Import - Reverse charge (Box 9)"))),"VAT claimed on non-taxable category; ",""))</f>
        <v/>
      </c>
    </row>
    <row r="1641">
      <c r="A1641" s="17" t="n"/>
      <c r="B1641" s="14" t="n"/>
      <c r="C1641" s="14" t="n"/>
      <c r="D1641" s="16" t="n"/>
      <c r="E1641" s="14" t="n"/>
      <c r="F1641" s="14" t="n"/>
      <c r="G1641" s="14" t="n"/>
      <c r="H1641" s="19" t="n"/>
      <c r="I1641" s="19" t="n"/>
      <c r="J1641" s="34">
        <f>IF(A1641="","",H1641+I1641)</f>
        <v/>
      </c>
      <c r="K1641" s="14" t="n"/>
      <c r="L1641" s="14" t="n"/>
      <c r="M1641" s="14" t="n"/>
      <c r="N1641" s="14" t="n"/>
      <c r="O1641" s="20">
        <f>IF(A1641="","",SUMPRODUCT((A1641&gt;=Setup!$C$19:$C$30)*(A1641&lt;=Setup!$D$19:$D$30)*Setup!$A$19:$A$30))</f>
        <v/>
      </c>
      <c r="P1641" s="34">
        <f>IF(A1641="","",IF(OR(F1641="Standard domestic 15% (Box 7)",F1641="Import - VAT paid at customs (Box 8)",F1641="Import - Reverse charge (Box 9)"),ROUND(H1641*Setup!$B$9,2),0))</f>
        <v/>
      </c>
      <c r="Q1641" s="34">
        <f>IF(A1641="","",I1641-P1641)</f>
        <v/>
      </c>
      <c r="R1641" s="34">
        <f>IF(A1641="","",IF(L1641="Yes",I1641,0))</f>
        <v/>
      </c>
      <c r="S1641" s="34">
        <f>IF(A1641="","",IF(AND(L1641="Yes",K1641="Yes",NOT(ISNUMBER(SEARCH("blocked",G1641))),OR(F1641="Standard domestic 15% (Box 7)",F1641="Import - VAT paid at customs (Box 8)",F1641="Import - Reverse charge (Box 9)"),OR(F1641&lt;&gt;"Standard domestic 15% (Box 7)",AND(LEN(D1641)=15,LEFT(D1641,1)="3",RIGHT(D1641,1)="3",ISNUMBER(--D1641)))),I1641,0))</f>
        <v/>
      </c>
      <c r="T1641" s="34">
        <f>IF(A1641="","",R1641-S1641)</f>
        <v/>
      </c>
      <c r="U1641" s="23">
        <f>IF(A1641="","",IF(O1641=0,"Outside audit periods; ","")&amp;IF(F1641="","No VAT category; ","")&amp;IF(ABS(Q1641)&gt;Setup!$B$10,"VAT ≠ 15% × net; ","")&amp;IF(AND(F1641="Standard domestic 15% (Box 7)",NOT(AND(LEN(D1641)=15,LEFT(D1641,1)="3",RIGHT(D1641,1)="3",ISNUMBER(--D1641)))),"Invalid/missing supplier VAT no; ","")&amp;IF(AND(L1641="Yes",K1641&lt;&gt;"Yes"),"VAT claimed without valid tax invoice; ","")&amp;IF(AND(L1641="Yes",ISNUMBER(SEARCH("blocked",G1641))),"Blocked input VAT claimed; ","")&amp;IF(AND(F1641="Import - VAT paid at customs (Box 8)",M1641=""),"Customs declaration no missing; ","")&amp;IF(AND(F1641="Import - Reverse charge (Box 9)",E1641="Saudi Arabia"),"RCM used for a local supplier; ","")&amp;IF(AND(L1641="Yes",NOT(OR(F1641="Standard domestic 15% (Box 7)",F1641="Import - VAT paid at customs (Box 8)",F1641="Import - Reverse charge (Box 9)"))),"VAT claimed on non-taxable category; ",""))</f>
        <v/>
      </c>
    </row>
    <row r="1642">
      <c r="A1642" s="17" t="n"/>
      <c r="B1642" s="14" t="n"/>
      <c r="C1642" s="14" t="n"/>
      <c r="D1642" s="16" t="n"/>
      <c r="E1642" s="14" t="n"/>
      <c r="F1642" s="14" t="n"/>
      <c r="G1642" s="14" t="n"/>
      <c r="H1642" s="19" t="n"/>
      <c r="I1642" s="19" t="n"/>
      <c r="J1642" s="34">
        <f>IF(A1642="","",H1642+I1642)</f>
        <v/>
      </c>
      <c r="K1642" s="14" t="n"/>
      <c r="L1642" s="14" t="n"/>
      <c r="M1642" s="14" t="n"/>
      <c r="N1642" s="14" t="n"/>
      <c r="O1642" s="20">
        <f>IF(A1642="","",SUMPRODUCT((A1642&gt;=Setup!$C$19:$C$30)*(A1642&lt;=Setup!$D$19:$D$30)*Setup!$A$19:$A$30))</f>
        <v/>
      </c>
      <c r="P1642" s="34">
        <f>IF(A1642="","",IF(OR(F1642="Standard domestic 15% (Box 7)",F1642="Import - VAT paid at customs (Box 8)",F1642="Import - Reverse charge (Box 9)"),ROUND(H1642*Setup!$B$9,2),0))</f>
        <v/>
      </c>
      <c r="Q1642" s="34">
        <f>IF(A1642="","",I1642-P1642)</f>
        <v/>
      </c>
      <c r="R1642" s="34">
        <f>IF(A1642="","",IF(L1642="Yes",I1642,0))</f>
        <v/>
      </c>
      <c r="S1642" s="34">
        <f>IF(A1642="","",IF(AND(L1642="Yes",K1642="Yes",NOT(ISNUMBER(SEARCH("blocked",G1642))),OR(F1642="Standard domestic 15% (Box 7)",F1642="Import - VAT paid at customs (Box 8)",F1642="Import - Reverse charge (Box 9)"),OR(F1642&lt;&gt;"Standard domestic 15% (Box 7)",AND(LEN(D1642)=15,LEFT(D1642,1)="3",RIGHT(D1642,1)="3",ISNUMBER(--D1642)))),I1642,0))</f>
        <v/>
      </c>
      <c r="T1642" s="34">
        <f>IF(A1642="","",R1642-S1642)</f>
        <v/>
      </c>
      <c r="U1642" s="23">
        <f>IF(A1642="","",IF(O1642=0,"Outside audit periods; ","")&amp;IF(F1642="","No VAT category; ","")&amp;IF(ABS(Q1642)&gt;Setup!$B$10,"VAT ≠ 15% × net; ","")&amp;IF(AND(F1642="Standard domestic 15% (Box 7)",NOT(AND(LEN(D1642)=15,LEFT(D1642,1)="3",RIGHT(D1642,1)="3",ISNUMBER(--D1642)))),"Invalid/missing supplier VAT no; ","")&amp;IF(AND(L1642="Yes",K1642&lt;&gt;"Yes"),"VAT claimed without valid tax invoice; ","")&amp;IF(AND(L1642="Yes",ISNUMBER(SEARCH("blocked",G1642))),"Blocked input VAT claimed; ","")&amp;IF(AND(F1642="Import - VAT paid at customs (Box 8)",M1642=""),"Customs declaration no missing; ","")&amp;IF(AND(F1642="Import - Reverse charge (Box 9)",E1642="Saudi Arabia"),"RCM used for a local supplier; ","")&amp;IF(AND(L1642="Yes",NOT(OR(F1642="Standard domestic 15% (Box 7)",F1642="Import - VAT paid at customs (Box 8)",F1642="Import - Reverse charge (Box 9)"))),"VAT claimed on non-taxable category; ",""))</f>
        <v/>
      </c>
    </row>
    <row r="1643">
      <c r="A1643" s="17" t="n"/>
      <c r="B1643" s="14" t="n"/>
      <c r="C1643" s="14" t="n"/>
      <c r="D1643" s="16" t="n"/>
      <c r="E1643" s="14" t="n"/>
      <c r="F1643" s="14" t="n"/>
      <c r="G1643" s="14" t="n"/>
      <c r="H1643" s="19" t="n"/>
      <c r="I1643" s="19" t="n"/>
      <c r="J1643" s="34">
        <f>IF(A1643="","",H1643+I1643)</f>
        <v/>
      </c>
      <c r="K1643" s="14" t="n"/>
      <c r="L1643" s="14" t="n"/>
      <c r="M1643" s="14" t="n"/>
      <c r="N1643" s="14" t="n"/>
      <c r="O1643" s="20">
        <f>IF(A1643="","",SUMPRODUCT((A1643&gt;=Setup!$C$19:$C$30)*(A1643&lt;=Setup!$D$19:$D$30)*Setup!$A$19:$A$30))</f>
        <v/>
      </c>
      <c r="P1643" s="34">
        <f>IF(A1643="","",IF(OR(F1643="Standard domestic 15% (Box 7)",F1643="Import - VAT paid at customs (Box 8)",F1643="Import - Reverse charge (Box 9)"),ROUND(H1643*Setup!$B$9,2),0))</f>
        <v/>
      </c>
      <c r="Q1643" s="34">
        <f>IF(A1643="","",I1643-P1643)</f>
        <v/>
      </c>
      <c r="R1643" s="34">
        <f>IF(A1643="","",IF(L1643="Yes",I1643,0))</f>
        <v/>
      </c>
      <c r="S1643" s="34">
        <f>IF(A1643="","",IF(AND(L1643="Yes",K1643="Yes",NOT(ISNUMBER(SEARCH("blocked",G1643))),OR(F1643="Standard domestic 15% (Box 7)",F1643="Import - VAT paid at customs (Box 8)",F1643="Import - Reverse charge (Box 9)"),OR(F1643&lt;&gt;"Standard domestic 15% (Box 7)",AND(LEN(D1643)=15,LEFT(D1643,1)="3",RIGHT(D1643,1)="3",ISNUMBER(--D1643)))),I1643,0))</f>
        <v/>
      </c>
      <c r="T1643" s="34">
        <f>IF(A1643="","",R1643-S1643)</f>
        <v/>
      </c>
      <c r="U1643" s="23">
        <f>IF(A1643="","",IF(O1643=0,"Outside audit periods; ","")&amp;IF(F1643="","No VAT category; ","")&amp;IF(ABS(Q1643)&gt;Setup!$B$10,"VAT ≠ 15% × net; ","")&amp;IF(AND(F1643="Standard domestic 15% (Box 7)",NOT(AND(LEN(D1643)=15,LEFT(D1643,1)="3",RIGHT(D1643,1)="3",ISNUMBER(--D1643)))),"Invalid/missing supplier VAT no; ","")&amp;IF(AND(L1643="Yes",K1643&lt;&gt;"Yes"),"VAT claimed without valid tax invoice; ","")&amp;IF(AND(L1643="Yes",ISNUMBER(SEARCH("blocked",G1643))),"Blocked input VAT claimed; ","")&amp;IF(AND(F1643="Import - VAT paid at customs (Box 8)",M1643=""),"Customs declaration no missing; ","")&amp;IF(AND(F1643="Import - Reverse charge (Box 9)",E1643="Saudi Arabia"),"RCM used for a local supplier; ","")&amp;IF(AND(L1643="Yes",NOT(OR(F1643="Standard domestic 15% (Box 7)",F1643="Import - VAT paid at customs (Box 8)",F1643="Import - Reverse charge (Box 9)"))),"VAT claimed on non-taxable category; ",""))</f>
        <v/>
      </c>
    </row>
    <row r="1644">
      <c r="A1644" s="17" t="n"/>
      <c r="B1644" s="14" t="n"/>
      <c r="C1644" s="14" t="n"/>
      <c r="D1644" s="16" t="n"/>
      <c r="E1644" s="14" t="n"/>
      <c r="F1644" s="14" t="n"/>
      <c r="G1644" s="14" t="n"/>
      <c r="H1644" s="19" t="n"/>
      <c r="I1644" s="19" t="n"/>
      <c r="J1644" s="34">
        <f>IF(A1644="","",H1644+I1644)</f>
        <v/>
      </c>
      <c r="K1644" s="14" t="n"/>
      <c r="L1644" s="14" t="n"/>
      <c r="M1644" s="14" t="n"/>
      <c r="N1644" s="14" t="n"/>
      <c r="O1644" s="20">
        <f>IF(A1644="","",SUMPRODUCT((A1644&gt;=Setup!$C$19:$C$30)*(A1644&lt;=Setup!$D$19:$D$30)*Setup!$A$19:$A$30))</f>
        <v/>
      </c>
      <c r="P1644" s="34">
        <f>IF(A1644="","",IF(OR(F1644="Standard domestic 15% (Box 7)",F1644="Import - VAT paid at customs (Box 8)",F1644="Import - Reverse charge (Box 9)"),ROUND(H1644*Setup!$B$9,2),0))</f>
        <v/>
      </c>
      <c r="Q1644" s="34">
        <f>IF(A1644="","",I1644-P1644)</f>
        <v/>
      </c>
      <c r="R1644" s="34">
        <f>IF(A1644="","",IF(L1644="Yes",I1644,0))</f>
        <v/>
      </c>
      <c r="S1644" s="34">
        <f>IF(A1644="","",IF(AND(L1644="Yes",K1644="Yes",NOT(ISNUMBER(SEARCH("blocked",G1644))),OR(F1644="Standard domestic 15% (Box 7)",F1644="Import - VAT paid at customs (Box 8)",F1644="Import - Reverse charge (Box 9)"),OR(F1644&lt;&gt;"Standard domestic 15% (Box 7)",AND(LEN(D1644)=15,LEFT(D1644,1)="3",RIGHT(D1644,1)="3",ISNUMBER(--D1644)))),I1644,0))</f>
        <v/>
      </c>
      <c r="T1644" s="34">
        <f>IF(A1644="","",R1644-S1644)</f>
        <v/>
      </c>
      <c r="U1644" s="23">
        <f>IF(A1644="","",IF(O1644=0,"Outside audit periods; ","")&amp;IF(F1644="","No VAT category; ","")&amp;IF(ABS(Q1644)&gt;Setup!$B$10,"VAT ≠ 15% × net; ","")&amp;IF(AND(F1644="Standard domestic 15% (Box 7)",NOT(AND(LEN(D1644)=15,LEFT(D1644,1)="3",RIGHT(D1644,1)="3",ISNUMBER(--D1644)))),"Invalid/missing supplier VAT no; ","")&amp;IF(AND(L1644="Yes",K1644&lt;&gt;"Yes"),"VAT claimed without valid tax invoice; ","")&amp;IF(AND(L1644="Yes",ISNUMBER(SEARCH("blocked",G1644))),"Blocked input VAT claimed; ","")&amp;IF(AND(F1644="Import - VAT paid at customs (Box 8)",M1644=""),"Customs declaration no missing; ","")&amp;IF(AND(F1644="Import - Reverse charge (Box 9)",E1644="Saudi Arabia"),"RCM used for a local supplier; ","")&amp;IF(AND(L1644="Yes",NOT(OR(F1644="Standard domestic 15% (Box 7)",F1644="Import - VAT paid at customs (Box 8)",F1644="Import - Reverse charge (Box 9)"))),"VAT claimed on non-taxable category; ",""))</f>
        <v/>
      </c>
    </row>
    <row r="1645">
      <c r="A1645" s="17" t="n"/>
      <c r="B1645" s="14" t="n"/>
      <c r="C1645" s="14" t="n"/>
      <c r="D1645" s="16" t="n"/>
      <c r="E1645" s="14" t="n"/>
      <c r="F1645" s="14" t="n"/>
      <c r="G1645" s="14" t="n"/>
      <c r="H1645" s="19" t="n"/>
      <c r="I1645" s="19" t="n"/>
      <c r="J1645" s="34">
        <f>IF(A1645="","",H1645+I1645)</f>
        <v/>
      </c>
      <c r="K1645" s="14" t="n"/>
      <c r="L1645" s="14" t="n"/>
      <c r="M1645" s="14" t="n"/>
      <c r="N1645" s="14" t="n"/>
      <c r="O1645" s="20">
        <f>IF(A1645="","",SUMPRODUCT((A1645&gt;=Setup!$C$19:$C$30)*(A1645&lt;=Setup!$D$19:$D$30)*Setup!$A$19:$A$30))</f>
        <v/>
      </c>
      <c r="P1645" s="34">
        <f>IF(A1645="","",IF(OR(F1645="Standard domestic 15% (Box 7)",F1645="Import - VAT paid at customs (Box 8)",F1645="Import - Reverse charge (Box 9)"),ROUND(H1645*Setup!$B$9,2),0))</f>
        <v/>
      </c>
      <c r="Q1645" s="34">
        <f>IF(A1645="","",I1645-P1645)</f>
        <v/>
      </c>
      <c r="R1645" s="34">
        <f>IF(A1645="","",IF(L1645="Yes",I1645,0))</f>
        <v/>
      </c>
      <c r="S1645" s="34">
        <f>IF(A1645="","",IF(AND(L1645="Yes",K1645="Yes",NOT(ISNUMBER(SEARCH("blocked",G1645))),OR(F1645="Standard domestic 15% (Box 7)",F1645="Import - VAT paid at customs (Box 8)",F1645="Import - Reverse charge (Box 9)"),OR(F1645&lt;&gt;"Standard domestic 15% (Box 7)",AND(LEN(D1645)=15,LEFT(D1645,1)="3",RIGHT(D1645,1)="3",ISNUMBER(--D1645)))),I1645,0))</f>
        <v/>
      </c>
      <c r="T1645" s="34">
        <f>IF(A1645="","",R1645-S1645)</f>
        <v/>
      </c>
      <c r="U1645" s="23">
        <f>IF(A1645="","",IF(O1645=0,"Outside audit periods; ","")&amp;IF(F1645="","No VAT category; ","")&amp;IF(ABS(Q1645)&gt;Setup!$B$10,"VAT ≠ 15% × net; ","")&amp;IF(AND(F1645="Standard domestic 15% (Box 7)",NOT(AND(LEN(D1645)=15,LEFT(D1645,1)="3",RIGHT(D1645,1)="3",ISNUMBER(--D1645)))),"Invalid/missing supplier VAT no; ","")&amp;IF(AND(L1645="Yes",K1645&lt;&gt;"Yes"),"VAT claimed without valid tax invoice; ","")&amp;IF(AND(L1645="Yes",ISNUMBER(SEARCH("blocked",G1645))),"Blocked input VAT claimed; ","")&amp;IF(AND(F1645="Import - VAT paid at customs (Box 8)",M1645=""),"Customs declaration no missing; ","")&amp;IF(AND(F1645="Import - Reverse charge (Box 9)",E1645="Saudi Arabia"),"RCM used for a local supplier; ","")&amp;IF(AND(L1645="Yes",NOT(OR(F1645="Standard domestic 15% (Box 7)",F1645="Import - VAT paid at customs (Box 8)",F1645="Import - Reverse charge (Box 9)"))),"VAT claimed on non-taxable category; ",""))</f>
        <v/>
      </c>
    </row>
    <row r="1646">
      <c r="A1646" s="17" t="n"/>
      <c r="B1646" s="14" t="n"/>
      <c r="C1646" s="14" t="n"/>
      <c r="D1646" s="16" t="n"/>
      <c r="E1646" s="14" t="n"/>
      <c r="F1646" s="14" t="n"/>
      <c r="G1646" s="14" t="n"/>
      <c r="H1646" s="19" t="n"/>
      <c r="I1646" s="19" t="n"/>
      <c r="J1646" s="34">
        <f>IF(A1646="","",H1646+I1646)</f>
        <v/>
      </c>
      <c r="K1646" s="14" t="n"/>
      <c r="L1646" s="14" t="n"/>
      <c r="M1646" s="14" t="n"/>
      <c r="N1646" s="14" t="n"/>
      <c r="O1646" s="20">
        <f>IF(A1646="","",SUMPRODUCT((A1646&gt;=Setup!$C$19:$C$30)*(A1646&lt;=Setup!$D$19:$D$30)*Setup!$A$19:$A$30))</f>
        <v/>
      </c>
      <c r="P1646" s="34">
        <f>IF(A1646="","",IF(OR(F1646="Standard domestic 15% (Box 7)",F1646="Import - VAT paid at customs (Box 8)",F1646="Import - Reverse charge (Box 9)"),ROUND(H1646*Setup!$B$9,2),0))</f>
        <v/>
      </c>
      <c r="Q1646" s="34">
        <f>IF(A1646="","",I1646-P1646)</f>
        <v/>
      </c>
      <c r="R1646" s="34">
        <f>IF(A1646="","",IF(L1646="Yes",I1646,0))</f>
        <v/>
      </c>
      <c r="S1646" s="34">
        <f>IF(A1646="","",IF(AND(L1646="Yes",K1646="Yes",NOT(ISNUMBER(SEARCH("blocked",G1646))),OR(F1646="Standard domestic 15% (Box 7)",F1646="Import - VAT paid at customs (Box 8)",F1646="Import - Reverse charge (Box 9)"),OR(F1646&lt;&gt;"Standard domestic 15% (Box 7)",AND(LEN(D1646)=15,LEFT(D1646,1)="3",RIGHT(D1646,1)="3",ISNUMBER(--D1646)))),I1646,0))</f>
        <v/>
      </c>
      <c r="T1646" s="34">
        <f>IF(A1646="","",R1646-S1646)</f>
        <v/>
      </c>
      <c r="U1646" s="23">
        <f>IF(A1646="","",IF(O1646=0,"Outside audit periods; ","")&amp;IF(F1646="","No VAT category; ","")&amp;IF(ABS(Q1646)&gt;Setup!$B$10,"VAT ≠ 15% × net; ","")&amp;IF(AND(F1646="Standard domestic 15% (Box 7)",NOT(AND(LEN(D1646)=15,LEFT(D1646,1)="3",RIGHT(D1646,1)="3",ISNUMBER(--D1646)))),"Invalid/missing supplier VAT no; ","")&amp;IF(AND(L1646="Yes",K1646&lt;&gt;"Yes"),"VAT claimed without valid tax invoice; ","")&amp;IF(AND(L1646="Yes",ISNUMBER(SEARCH("blocked",G1646))),"Blocked input VAT claimed; ","")&amp;IF(AND(F1646="Import - VAT paid at customs (Box 8)",M1646=""),"Customs declaration no missing; ","")&amp;IF(AND(F1646="Import - Reverse charge (Box 9)",E1646="Saudi Arabia"),"RCM used for a local supplier; ","")&amp;IF(AND(L1646="Yes",NOT(OR(F1646="Standard domestic 15% (Box 7)",F1646="Import - VAT paid at customs (Box 8)",F1646="Import - Reverse charge (Box 9)"))),"VAT claimed on non-taxable category; ",""))</f>
        <v/>
      </c>
    </row>
    <row r="1647">
      <c r="A1647" s="17" t="n"/>
      <c r="B1647" s="14" t="n"/>
      <c r="C1647" s="14" t="n"/>
      <c r="D1647" s="16" t="n"/>
      <c r="E1647" s="14" t="n"/>
      <c r="F1647" s="14" t="n"/>
      <c r="G1647" s="14" t="n"/>
      <c r="H1647" s="19" t="n"/>
      <c r="I1647" s="19" t="n"/>
      <c r="J1647" s="34">
        <f>IF(A1647="","",H1647+I1647)</f>
        <v/>
      </c>
      <c r="K1647" s="14" t="n"/>
      <c r="L1647" s="14" t="n"/>
      <c r="M1647" s="14" t="n"/>
      <c r="N1647" s="14" t="n"/>
      <c r="O1647" s="20">
        <f>IF(A1647="","",SUMPRODUCT((A1647&gt;=Setup!$C$19:$C$30)*(A1647&lt;=Setup!$D$19:$D$30)*Setup!$A$19:$A$30))</f>
        <v/>
      </c>
      <c r="P1647" s="34">
        <f>IF(A1647="","",IF(OR(F1647="Standard domestic 15% (Box 7)",F1647="Import - VAT paid at customs (Box 8)",F1647="Import - Reverse charge (Box 9)"),ROUND(H1647*Setup!$B$9,2),0))</f>
        <v/>
      </c>
      <c r="Q1647" s="34">
        <f>IF(A1647="","",I1647-P1647)</f>
        <v/>
      </c>
      <c r="R1647" s="34">
        <f>IF(A1647="","",IF(L1647="Yes",I1647,0))</f>
        <v/>
      </c>
      <c r="S1647" s="34">
        <f>IF(A1647="","",IF(AND(L1647="Yes",K1647="Yes",NOT(ISNUMBER(SEARCH("blocked",G1647))),OR(F1647="Standard domestic 15% (Box 7)",F1647="Import - VAT paid at customs (Box 8)",F1647="Import - Reverse charge (Box 9)"),OR(F1647&lt;&gt;"Standard domestic 15% (Box 7)",AND(LEN(D1647)=15,LEFT(D1647,1)="3",RIGHT(D1647,1)="3",ISNUMBER(--D1647)))),I1647,0))</f>
        <v/>
      </c>
      <c r="T1647" s="34">
        <f>IF(A1647="","",R1647-S1647)</f>
        <v/>
      </c>
      <c r="U1647" s="23">
        <f>IF(A1647="","",IF(O1647=0,"Outside audit periods; ","")&amp;IF(F1647="","No VAT category; ","")&amp;IF(ABS(Q1647)&gt;Setup!$B$10,"VAT ≠ 15% × net; ","")&amp;IF(AND(F1647="Standard domestic 15% (Box 7)",NOT(AND(LEN(D1647)=15,LEFT(D1647,1)="3",RIGHT(D1647,1)="3",ISNUMBER(--D1647)))),"Invalid/missing supplier VAT no; ","")&amp;IF(AND(L1647="Yes",K1647&lt;&gt;"Yes"),"VAT claimed without valid tax invoice; ","")&amp;IF(AND(L1647="Yes",ISNUMBER(SEARCH("blocked",G1647))),"Blocked input VAT claimed; ","")&amp;IF(AND(F1647="Import - VAT paid at customs (Box 8)",M1647=""),"Customs declaration no missing; ","")&amp;IF(AND(F1647="Import - Reverse charge (Box 9)",E1647="Saudi Arabia"),"RCM used for a local supplier; ","")&amp;IF(AND(L1647="Yes",NOT(OR(F1647="Standard domestic 15% (Box 7)",F1647="Import - VAT paid at customs (Box 8)",F1647="Import - Reverse charge (Box 9)"))),"VAT claimed on non-taxable category; ",""))</f>
        <v/>
      </c>
    </row>
    <row r="1648">
      <c r="A1648" s="17" t="n"/>
      <c r="B1648" s="14" t="n"/>
      <c r="C1648" s="14" t="n"/>
      <c r="D1648" s="16" t="n"/>
      <c r="E1648" s="14" t="n"/>
      <c r="F1648" s="14" t="n"/>
      <c r="G1648" s="14" t="n"/>
      <c r="H1648" s="19" t="n"/>
      <c r="I1648" s="19" t="n"/>
      <c r="J1648" s="34">
        <f>IF(A1648="","",H1648+I1648)</f>
        <v/>
      </c>
      <c r="K1648" s="14" t="n"/>
      <c r="L1648" s="14" t="n"/>
      <c r="M1648" s="14" t="n"/>
      <c r="N1648" s="14" t="n"/>
      <c r="O1648" s="20">
        <f>IF(A1648="","",SUMPRODUCT((A1648&gt;=Setup!$C$19:$C$30)*(A1648&lt;=Setup!$D$19:$D$30)*Setup!$A$19:$A$30))</f>
        <v/>
      </c>
      <c r="P1648" s="34">
        <f>IF(A1648="","",IF(OR(F1648="Standard domestic 15% (Box 7)",F1648="Import - VAT paid at customs (Box 8)",F1648="Import - Reverse charge (Box 9)"),ROUND(H1648*Setup!$B$9,2),0))</f>
        <v/>
      </c>
      <c r="Q1648" s="34">
        <f>IF(A1648="","",I1648-P1648)</f>
        <v/>
      </c>
      <c r="R1648" s="34">
        <f>IF(A1648="","",IF(L1648="Yes",I1648,0))</f>
        <v/>
      </c>
      <c r="S1648" s="34">
        <f>IF(A1648="","",IF(AND(L1648="Yes",K1648="Yes",NOT(ISNUMBER(SEARCH("blocked",G1648))),OR(F1648="Standard domestic 15% (Box 7)",F1648="Import - VAT paid at customs (Box 8)",F1648="Import - Reverse charge (Box 9)"),OR(F1648&lt;&gt;"Standard domestic 15% (Box 7)",AND(LEN(D1648)=15,LEFT(D1648,1)="3",RIGHT(D1648,1)="3",ISNUMBER(--D1648)))),I1648,0))</f>
        <v/>
      </c>
      <c r="T1648" s="34">
        <f>IF(A1648="","",R1648-S1648)</f>
        <v/>
      </c>
      <c r="U1648" s="23">
        <f>IF(A1648="","",IF(O1648=0,"Outside audit periods; ","")&amp;IF(F1648="","No VAT category; ","")&amp;IF(ABS(Q1648)&gt;Setup!$B$10,"VAT ≠ 15% × net; ","")&amp;IF(AND(F1648="Standard domestic 15% (Box 7)",NOT(AND(LEN(D1648)=15,LEFT(D1648,1)="3",RIGHT(D1648,1)="3",ISNUMBER(--D1648)))),"Invalid/missing supplier VAT no; ","")&amp;IF(AND(L1648="Yes",K1648&lt;&gt;"Yes"),"VAT claimed without valid tax invoice; ","")&amp;IF(AND(L1648="Yes",ISNUMBER(SEARCH("blocked",G1648))),"Blocked input VAT claimed; ","")&amp;IF(AND(F1648="Import - VAT paid at customs (Box 8)",M1648=""),"Customs declaration no missing; ","")&amp;IF(AND(F1648="Import - Reverse charge (Box 9)",E1648="Saudi Arabia"),"RCM used for a local supplier; ","")&amp;IF(AND(L1648="Yes",NOT(OR(F1648="Standard domestic 15% (Box 7)",F1648="Import - VAT paid at customs (Box 8)",F1648="Import - Reverse charge (Box 9)"))),"VAT claimed on non-taxable category; ",""))</f>
        <v/>
      </c>
    </row>
    <row r="1649">
      <c r="A1649" s="17" t="n"/>
      <c r="B1649" s="14" t="n"/>
      <c r="C1649" s="14" t="n"/>
      <c r="D1649" s="16" t="n"/>
      <c r="E1649" s="14" t="n"/>
      <c r="F1649" s="14" t="n"/>
      <c r="G1649" s="14" t="n"/>
      <c r="H1649" s="19" t="n"/>
      <c r="I1649" s="19" t="n"/>
      <c r="J1649" s="34">
        <f>IF(A1649="","",H1649+I1649)</f>
        <v/>
      </c>
      <c r="K1649" s="14" t="n"/>
      <c r="L1649" s="14" t="n"/>
      <c r="M1649" s="14" t="n"/>
      <c r="N1649" s="14" t="n"/>
      <c r="O1649" s="20">
        <f>IF(A1649="","",SUMPRODUCT((A1649&gt;=Setup!$C$19:$C$30)*(A1649&lt;=Setup!$D$19:$D$30)*Setup!$A$19:$A$30))</f>
        <v/>
      </c>
      <c r="P1649" s="34">
        <f>IF(A1649="","",IF(OR(F1649="Standard domestic 15% (Box 7)",F1649="Import - VAT paid at customs (Box 8)",F1649="Import - Reverse charge (Box 9)"),ROUND(H1649*Setup!$B$9,2),0))</f>
        <v/>
      </c>
      <c r="Q1649" s="34">
        <f>IF(A1649="","",I1649-P1649)</f>
        <v/>
      </c>
      <c r="R1649" s="34">
        <f>IF(A1649="","",IF(L1649="Yes",I1649,0))</f>
        <v/>
      </c>
      <c r="S1649" s="34">
        <f>IF(A1649="","",IF(AND(L1649="Yes",K1649="Yes",NOT(ISNUMBER(SEARCH("blocked",G1649))),OR(F1649="Standard domestic 15% (Box 7)",F1649="Import - VAT paid at customs (Box 8)",F1649="Import - Reverse charge (Box 9)"),OR(F1649&lt;&gt;"Standard domestic 15% (Box 7)",AND(LEN(D1649)=15,LEFT(D1649,1)="3",RIGHT(D1649,1)="3",ISNUMBER(--D1649)))),I1649,0))</f>
        <v/>
      </c>
      <c r="T1649" s="34">
        <f>IF(A1649="","",R1649-S1649)</f>
        <v/>
      </c>
      <c r="U1649" s="23">
        <f>IF(A1649="","",IF(O1649=0,"Outside audit periods; ","")&amp;IF(F1649="","No VAT category; ","")&amp;IF(ABS(Q1649)&gt;Setup!$B$10,"VAT ≠ 15% × net; ","")&amp;IF(AND(F1649="Standard domestic 15% (Box 7)",NOT(AND(LEN(D1649)=15,LEFT(D1649,1)="3",RIGHT(D1649,1)="3",ISNUMBER(--D1649)))),"Invalid/missing supplier VAT no; ","")&amp;IF(AND(L1649="Yes",K1649&lt;&gt;"Yes"),"VAT claimed without valid tax invoice; ","")&amp;IF(AND(L1649="Yes",ISNUMBER(SEARCH("blocked",G1649))),"Blocked input VAT claimed; ","")&amp;IF(AND(F1649="Import - VAT paid at customs (Box 8)",M1649=""),"Customs declaration no missing; ","")&amp;IF(AND(F1649="Import - Reverse charge (Box 9)",E1649="Saudi Arabia"),"RCM used for a local supplier; ","")&amp;IF(AND(L1649="Yes",NOT(OR(F1649="Standard domestic 15% (Box 7)",F1649="Import - VAT paid at customs (Box 8)",F1649="Import - Reverse charge (Box 9)"))),"VAT claimed on non-taxable category; ",""))</f>
        <v/>
      </c>
    </row>
    <row r="1650">
      <c r="A1650" s="17" t="n"/>
      <c r="B1650" s="14" t="n"/>
      <c r="C1650" s="14" t="n"/>
      <c r="D1650" s="16" t="n"/>
      <c r="E1650" s="14" t="n"/>
      <c r="F1650" s="14" t="n"/>
      <c r="G1650" s="14" t="n"/>
      <c r="H1650" s="19" t="n"/>
      <c r="I1650" s="19" t="n"/>
      <c r="J1650" s="34">
        <f>IF(A1650="","",H1650+I1650)</f>
        <v/>
      </c>
      <c r="K1650" s="14" t="n"/>
      <c r="L1650" s="14" t="n"/>
      <c r="M1650" s="14" t="n"/>
      <c r="N1650" s="14" t="n"/>
      <c r="O1650" s="20">
        <f>IF(A1650="","",SUMPRODUCT((A1650&gt;=Setup!$C$19:$C$30)*(A1650&lt;=Setup!$D$19:$D$30)*Setup!$A$19:$A$30))</f>
        <v/>
      </c>
      <c r="P1650" s="34">
        <f>IF(A1650="","",IF(OR(F1650="Standard domestic 15% (Box 7)",F1650="Import - VAT paid at customs (Box 8)",F1650="Import - Reverse charge (Box 9)"),ROUND(H1650*Setup!$B$9,2),0))</f>
        <v/>
      </c>
      <c r="Q1650" s="34">
        <f>IF(A1650="","",I1650-P1650)</f>
        <v/>
      </c>
      <c r="R1650" s="34">
        <f>IF(A1650="","",IF(L1650="Yes",I1650,0))</f>
        <v/>
      </c>
      <c r="S1650" s="34">
        <f>IF(A1650="","",IF(AND(L1650="Yes",K1650="Yes",NOT(ISNUMBER(SEARCH("blocked",G1650))),OR(F1650="Standard domestic 15% (Box 7)",F1650="Import - VAT paid at customs (Box 8)",F1650="Import - Reverse charge (Box 9)"),OR(F1650&lt;&gt;"Standard domestic 15% (Box 7)",AND(LEN(D1650)=15,LEFT(D1650,1)="3",RIGHT(D1650,1)="3",ISNUMBER(--D1650)))),I1650,0))</f>
        <v/>
      </c>
      <c r="T1650" s="34">
        <f>IF(A1650="","",R1650-S1650)</f>
        <v/>
      </c>
      <c r="U1650" s="23">
        <f>IF(A1650="","",IF(O1650=0,"Outside audit periods; ","")&amp;IF(F1650="","No VAT category; ","")&amp;IF(ABS(Q1650)&gt;Setup!$B$10,"VAT ≠ 15% × net; ","")&amp;IF(AND(F1650="Standard domestic 15% (Box 7)",NOT(AND(LEN(D1650)=15,LEFT(D1650,1)="3",RIGHT(D1650,1)="3",ISNUMBER(--D1650)))),"Invalid/missing supplier VAT no; ","")&amp;IF(AND(L1650="Yes",K1650&lt;&gt;"Yes"),"VAT claimed without valid tax invoice; ","")&amp;IF(AND(L1650="Yes",ISNUMBER(SEARCH("blocked",G1650))),"Blocked input VAT claimed; ","")&amp;IF(AND(F1650="Import - VAT paid at customs (Box 8)",M1650=""),"Customs declaration no missing; ","")&amp;IF(AND(F1650="Import - Reverse charge (Box 9)",E1650="Saudi Arabia"),"RCM used for a local supplier; ","")&amp;IF(AND(L1650="Yes",NOT(OR(F1650="Standard domestic 15% (Box 7)",F1650="Import - VAT paid at customs (Box 8)",F1650="Import - Reverse charge (Box 9)"))),"VAT claimed on non-taxable category; ",""))</f>
        <v/>
      </c>
    </row>
    <row r="1651">
      <c r="A1651" s="17" t="n"/>
      <c r="B1651" s="14" t="n"/>
      <c r="C1651" s="14" t="n"/>
      <c r="D1651" s="16" t="n"/>
      <c r="E1651" s="14" t="n"/>
      <c r="F1651" s="14" t="n"/>
      <c r="G1651" s="14" t="n"/>
      <c r="H1651" s="19" t="n"/>
      <c r="I1651" s="19" t="n"/>
      <c r="J1651" s="34">
        <f>IF(A1651="","",H1651+I1651)</f>
        <v/>
      </c>
      <c r="K1651" s="14" t="n"/>
      <c r="L1651" s="14" t="n"/>
      <c r="M1651" s="14" t="n"/>
      <c r="N1651" s="14" t="n"/>
      <c r="O1651" s="20">
        <f>IF(A1651="","",SUMPRODUCT((A1651&gt;=Setup!$C$19:$C$30)*(A1651&lt;=Setup!$D$19:$D$30)*Setup!$A$19:$A$30))</f>
        <v/>
      </c>
      <c r="P1651" s="34">
        <f>IF(A1651="","",IF(OR(F1651="Standard domestic 15% (Box 7)",F1651="Import - VAT paid at customs (Box 8)",F1651="Import - Reverse charge (Box 9)"),ROUND(H1651*Setup!$B$9,2),0))</f>
        <v/>
      </c>
      <c r="Q1651" s="34">
        <f>IF(A1651="","",I1651-P1651)</f>
        <v/>
      </c>
      <c r="R1651" s="34">
        <f>IF(A1651="","",IF(L1651="Yes",I1651,0))</f>
        <v/>
      </c>
      <c r="S1651" s="34">
        <f>IF(A1651="","",IF(AND(L1651="Yes",K1651="Yes",NOT(ISNUMBER(SEARCH("blocked",G1651))),OR(F1651="Standard domestic 15% (Box 7)",F1651="Import - VAT paid at customs (Box 8)",F1651="Import - Reverse charge (Box 9)"),OR(F1651&lt;&gt;"Standard domestic 15% (Box 7)",AND(LEN(D1651)=15,LEFT(D1651,1)="3",RIGHT(D1651,1)="3",ISNUMBER(--D1651)))),I1651,0))</f>
        <v/>
      </c>
      <c r="T1651" s="34">
        <f>IF(A1651="","",R1651-S1651)</f>
        <v/>
      </c>
      <c r="U1651" s="23">
        <f>IF(A1651="","",IF(O1651=0,"Outside audit periods; ","")&amp;IF(F1651="","No VAT category; ","")&amp;IF(ABS(Q1651)&gt;Setup!$B$10,"VAT ≠ 15% × net; ","")&amp;IF(AND(F1651="Standard domestic 15% (Box 7)",NOT(AND(LEN(D1651)=15,LEFT(D1651,1)="3",RIGHT(D1651,1)="3",ISNUMBER(--D1651)))),"Invalid/missing supplier VAT no; ","")&amp;IF(AND(L1651="Yes",K1651&lt;&gt;"Yes"),"VAT claimed without valid tax invoice; ","")&amp;IF(AND(L1651="Yes",ISNUMBER(SEARCH("blocked",G1651))),"Blocked input VAT claimed; ","")&amp;IF(AND(F1651="Import - VAT paid at customs (Box 8)",M1651=""),"Customs declaration no missing; ","")&amp;IF(AND(F1651="Import - Reverse charge (Box 9)",E1651="Saudi Arabia"),"RCM used for a local supplier; ","")&amp;IF(AND(L1651="Yes",NOT(OR(F1651="Standard domestic 15% (Box 7)",F1651="Import - VAT paid at customs (Box 8)",F1651="Import - Reverse charge (Box 9)"))),"VAT claimed on non-taxable category; ",""))</f>
        <v/>
      </c>
    </row>
    <row r="1652">
      <c r="A1652" s="17" t="n"/>
      <c r="B1652" s="14" t="n"/>
      <c r="C1652" s="14" t="n"/>
      <c r="D1652" s="16" t="n"/>
      <c r="E1652" s="14" t="n"/>
      <c r="F1652" s="14" t="n"/>
      <c r="G1652" s="14" t="n"/>
      <c r="H1652" s="19" t="n"/>
      <c r="I1652" s="19" t="n"/>
      <c r="J1652" s="34">
        <f>IF(A1652="","",H1652+I1652)</f>
        <v/>
      </c>
      <c r="K1652" s="14" t="n"/>
      <c r="L1652" s="14" t="n"/>
      <c r="M1652" s="14" t="n"/>
      <c r="N1652" s="14" t="n"/>
      <c r="O1652" s="20">
        <f>IF(A1652="","",SUMPRODUCT((A1652&gt;=Setup!$C$19:$C$30)*(A1652&lt;=Setup!$D$19:$D$30)*Setup!$A$19:$A$30))</f>
        <v/>
      </c>
      <c r="P1652" s="34">
        <f>IF(A1652="","",IF(OR(F1652="Standard domestic 15% (Box 7)",F1652="Import - VAT paid at customs (Box 8)",F1652="Import - Reverse charge (Box 9)"),ROUND(H1652*Setup!$B$9,2),0))</f>
        <v/>
      </c>
      <c r="Q1652" s="34">
        <f>IF(A1652="","",I1652-P1652)</f>
        <v/>
      </c>
      <c r="R1652" s="34">
        <f>IF(A1652="","",IF(L1652="Yes",I1652,0))</f>
        <v/>
      </c>
      <c r="S1652" s="34">
        <f>IF(A1652="","",IF(AND(L1652="Yes",K1652="Yes",NOT(ISNUMBER(SEARCH("blocked",G1652))),OR(F1652="Standard domestic 15% (Box 7)",F1652="Import - VAT paid at customs (Box 8)",F1652="Import - Reverse charge (Box 9)"),OR(F1652&lt;&gt;"Standard domestic 15% (Box 7)",AND(LEN(D1652)=15,LEFT(D1652,1)="3",RIGHT(D1652,1)="3",ISNUMBER(--D1652)))),I1652,0))</f>
        <v/>
      </c>
      <c r="T1652" s="34">
        <f>IF(A1652="","",R1652-S1652)</f>
        <v/>
      </c>
      <c r="U1652" s="23">
        <f>IF(A1652="","",IF(O1652=0,"Outside audit periods; ","")&amp;IF(F1652="","No VAT category; ","")&amp;IF(ABS(Q1652)&gt;Setup!$B$10,"VAT ≠ 15% × net; ","")&amp;IF(AND(F1652="Standard domestic 15% (Box 7)",NOT(AND(LEN(D1652)=15,LEFT(D1652,1)="3",RIGHT(D1652,1)="3",ISNUMBER(--D1652)))),"Invalid/missing supplier VAT no; ","")&amp;IF(AND(L1652="Yes",K1652&lt;&gt;"Yes"),"VAT claimed without valid tax invoice; ","")&amp;IF(AND(L1652="Yes",ISNUMBER(SEARCH("blocked",G1652))),"Blocked input VAT claimed; ","")&amp;IF(AND(F1652="Import - VAT paid at customs (Box 8)",M1652=""),"Customs declaration no missing; ","")&amp;IF(AND(F1652="Import - Reverse charge (Box 9)",E1652="Saudi Arabia"),"RCM used for a local supplier; ","")&amp;IF(AND(L1652="Yes",NOT(OR(F1652="Standard domestic 15% (Box 7)",F1652="Import - VAT paid at customs (Box 8)",F1652="Import - Reverse charge (Box 9)"))),"VAT claimed on non-taxable category; ",""))</f>
        <v/>
      </c>
    </row>
    <row r="1653">
      <c r="A1653" s="17" t="n"/>
      <c r="B1653" s="14" t="n"/>
      <c r="C1653" s="14" t="n"/>
      <c r="D1653" s="16" t="n"/>
      <c r="E1653" s="14" t="n"/>
      <c r="F1653" s="14" t="n"/>
      <c r="G1653" s="14" t="n"/>
      <c r="H1653" s="19" t="n"/>
      <c r="I1653" s="19" t="n"/>
      <c r="J1653" s="34">
        <f>IF(A1653="","",H1653+I1653)</f>
        <v/>
      </c>
      <c r="K1653" s="14" t="n"/>
      <c r="L1653" s="14" t="n"/>
      <c r="M1653" s="14" t="n"/>
      <c r="N1653" s="14" t="n"/>
      <c r="O1653" s="20">
        <f>IF(A1653="","",SUMPRODUCT((A1653&gt;=Setup!$C$19:$C$30)*(A1653&lt;=Setup!$D$19:$D$30)*Setup!$A$19:$A$30))</f>
        <v/>
      </c>
      <c r="P1653" s="34">
        <f>IF(A1653="","",IF(OR(F1653="Standard domestic 15% (Box 7)",F1653="Import - VAT paid at customs (Box 8)",F1653="Import - Reverse charge (Box 9)"),ROUND(H1653*Setup!$B$9,2),0))</f>
        <v/>
      </c>
      <c r="Q1653" s="34">
        <f>IF(A1653="","",I1653-P1653)</f>
        <v/>
      </c>
      <c r="R1653" s="34">
        <f>IF(A1653="","",IF(L1653="Yes",I1653,0))</f>
        <v/>
      </c>
      <c r="S1653" s="34">
        <f>IF(A1653="","",IF(AND(L1653="Yes",K1653="Yes",NOT(ISNUMBER(SEARCH("blocked",G1653))),OR(F1653="Standard domestic 15% (Box 7)",F1653="Import - VAT paid at customs (Box 8)",F1653="Import - Reverse charge (Box 9)"),OR(F1653&lt;&gt;"Standard domestic 15% (Box 7)",AND(LEN(D1653)=15,LEFT(D1653,1)="3",RIGHT(D1653,1)="3",ISNUMBER(--D1653)))),I1653,0))</f>
        <v/>
      </c>
      <c r="T1653" s="34">
        <f>IF(A1653="","",R1653-S1653)</f>
        <v/>
      </c>
      <c r="U1653" s="23">
        <f>IF(A1653="","",IF(O1653=0,"Outside audit periods; ","")&amp;IF(F1653="","No VAT category; ","")&amp;IF(ABS(Q1653)&gt;Setup!$B$10,"VAT ≠ 15% × net; ","")&amp;IF(AND(F1653="Standard domestic 15% (Box 7)",NOT(AND(LEN(D1653)=15,LEFT(D1653,1)="3",RIGHT(D1653,1)="3",ISNUMBER(--D1653)))),"Invalid/missing supplier VAT no; ","")&amp;IF(AND(L1653="Yes",K1653&lt;&gt;"Yes"),"VAT claimed without valid tax invoice; ","")&amp;IF(AND(L1653="Yes",ISNUMBER(SEARCH("blocked",G1653))),"Blocked input VAT claimed; ","")&amp;IF(AND(F1653="Import - VAT paid at customs (Box 8)",M1653=""),"Customs declaration no missing; ","")&amp;IF(AND(F1653="Import - Reverse charge (Box 9)",E1653="Saudi Arabia"),"RCM used for a local supplier; ","")&amp;IF(AND(L1653="Yes",NOT(OR(F1653="Standard domestic 15% (Box 7)",F1653="Import - VAT paid at customs (Box 8)",F1653="Import - Reverse charge (Box 9)"))),"VAT claimed on non-taxable category; ",""))</f>
        <v/>
      </c>
    </row>
    <row r="1654">
      <c r="A1654" s="17" t="n"/>
      <c r="B1654" s="14" t="n"/>
      <c r="C1654" s="14" t="n"/>
      <c r="D1654" s="16" t="n"/>
      <c r="E1654" s="14" t="n"/>
      <c r="F1654" s="14" t="n"/>
      <c r="G1654" s="14" t="n"/>
      <c r="H1654" s="19" t="n"/>
      <c r="I1654" s="19" t="n"/>
      <c r="J1654" s="34">
        <f>IF(A1654="","",H1654+I1654)</f>
        <v/>
      </c>
      <c r="K1654" s="14" t="n"/>
      <c r="L1654" s="14" t="n"/>
      <c r="M1654" s="14" t="n"/>
      <c r="N1654" s="14" t="n"/>
      <c r="O1654" s="20">
        <f>IF(A1654="","",SUMPRODUCT((A1654&gt;=Setup!$C$19:$C$30)*(A1654&lt;=Setup!$D$19:$D$30)*Setup!$A$19:$A$30))</f>
        <v/>
      </c>
      <c r="P1654" s="34">
        <f>IF(A1654="","",IF(OR(F1654="Standard domestic 15% (Box 7)",F1654="Import - VAT paid at customs (Box 8)",F1654="Import - Reverse charge (Box 9)"),ROUND(H1654*Setup!$B$9,2),0))</f>
        <v/>
      </c>
      <c r="Q1654" s="34">
        <f>IF(A1654="","",I1654-P1654)</f>
        <v/>
      </c>
      <c r="R1654" s="34">
        <f>IF(A1654="","",IF(L1654="Yes",I1654,0))</f>
        <v/>
      </c>
      <c r="S1654" s="34">
        <f>IF(A1654="","",IF(AND(L1654="Yes",K1654="Yes",NOT(ISNUMBER(SEARCH("blocked",G1654))),OR(F1654="Standard domestic 15% (Box 7)",F1654="Import - VAT paid at customs (Box 8)",F1654="Import - Reverse charge (Box 9)"),OR(F1654&lt;&gt;"Standard domestic 15% (Box 7)",AND(LEN(D1654)=15,LEFT(D1654,1)="3",RIGHT(D1654,1)="3",ISNUMBER(--D1654)))),I1654,0))</f>
        <v/>
      </c>
      <c r="T1654" s="34">
        <f>IF(A1654="","",R1654-S1654)</f>
        <v/>
      </c>
      <c r="U1654" s="23">
        <f>IF(A1654="","",IF(O1654=0,"Outside audit periods; ","")&amp;IF(F1654="","No VAT category; ","")&amp;IF(ABS(Q1654)&gt;Setup!$B$10,"VAT ≠ 15% × net; ","")&amp;IF(AND(F1654="Standard domestic 15% (Box 7)",NOT(AND(LEN(D1654)=15,LEFT(D1654,1)="3",RIGHT(D1654,1)="3",ISNUMBER(--D1654)))),"Invalid/missing supplier VAT no; ","")&amp;IF(AND(L1654="Yes",K1654&lt;&gt;"Yes"),"VAT claimed without valid tax invoice; ","")&amp;IF(AND(L1654="Yes",ISNUMBER(SEARCH("blocked",G1654))),"Blocked input VAT claimed; ","")&amp;IF(AND(F1654="Import - VAT paid at customs (Box 8)",M1654=""),"Customs declaration no missing; ","")&amp;IF(AND(F1654="Import - Reverse charge (Box 9)",E1654="Saudi Arabia"),"RCM used for a local supplier; ","")&amp;IF(AND(L1654="Yes",NOT(OR(F1654="Standard domestic 15% (Box 7)",F1654="Import - VAT paid at customs (Box 8)",F1654="Import - Reverse charge (Box 9)"))),"VAT claimed on non-taxable category; ",""))</f>
        <v/>
      </c>
    </row>
    <row r="1655">
      <c r="A1655" s="17" t="n"/>
      <c r="B1655" s="14" t="n"/>
      <c r="C1655" s="14" t="n"/>
      <c r="D1655" s="16" t="n"/>
      <c r="E1655" s="14" t="n"/>
      <c r="F1655" s="14" t="n"/>
      <c r="G1655" s="14" t="n"/>
      <c r="H1655" s="19" t="n"/>
      <c r="I1655" s="19" t="n"/>
      <c r="J1655" s="34">
        <f>IF(A1655="","",H1655+I1655)</f>
        <v/>
      </c>
      <c r="K1655" s="14" t="n"/>
      <c r="L1655" s="14" t="n"/>
      <c r="M1655" s="14" t="n"/>
      <c r="N1655" s="14" t="n"/>
      <c r="O1655" s="20">
        <f>IF(A1655="","",SUMPRODUCT((A1655&gt;=Setup!$C$19:$C$30)*(A1655&lt;=Setup!$D$19:$D$30)*Setup!$A$19:$A$30))</f>
        <v/>
      </c>
      <c r="P1655" s="34">
        <f>IF(A1655="","",IF(OR(F1655="Standard domestic 15% (Box 7)",F1655="Import - VAT paid at customs (Box 8)",F1655="Import - Reverse charge (Box 9)"),ROUND(H1655*Setup!$B$9,2),0))</f>
        <v/>
      </c>
      <c r="Q1655" s="34">
        <f>IF(A1655="","",I1655-P1655)</f>
        <v/>
      </c>
      <c r="R1655" s="34">
        <f>IF(A1655="","",IF(L1655="Yes",I1655,0))</f>
        <v/>
      </c>
      <c r="S1655" s="34">
        <f>IF(A1655="","",IF(AND(L1655="Yes",K1655="Yes",NOT(ISNUMBER(SEARCH("blocked",G1655))),OR(F1655="Standard domestic 15% (Box 7)",F1655="Import - VAT paid at customs (Box 8)",F1655="Import - Reverse charge (Box 9)"),OR(F1655&lt;&gt;"Standard domestic 15% (Box 7)",AND(LEN(D1655)=15,LEFT(D1655,1)="3",RIGHT(D1655,1)="3",ISNUMBER(--D1655)))),I1655,0))</f>
        <v/>
      </c>
      <c r="T1655" s="34">
        <f>IF(A1655="","",R1655-S1655)</f>
        <v/>
      </c>
      <c r="U1655" s="23">
        <f>IF(A1655="","",IF(O1655=0,"Outside audit periods; ","")&amp;IF(F1655="","No VAT category; ","")&amp;IF(ABS(Q1655)&gt;Setup!$B$10,"VAT ≠ 15% × net; ","")&amp;IF(AND(F1655="Standard domestic 15% (Box 7)",NOT(AND(LEN(D1655)=15,LEFT(D1655,1)="3",RIGHT(D1655,1)="3",ISNUMBER(--D1655)))),"Invalid/missing supplier VAT no; ","")&amp;IF(AND(L1655="Yes",K1655&lt;&gt;"Yes"),"VAT claimed without valid tax invoice; ","")&amp;IF(AND(L1655="Yes",ISNUMBER(SEARCH("blocked",G1655))),"Blocked input VAT claimed; ","")&amp;IF(AND(F1655="Import - VAT paid at customs (Box 8)",M1655=""),"Customs declaration no missing; ","")&amp;IF(AND(F1655="Import - Reverse charge (Box 9)",E1655="Saudi Arabia"),"RCM used for a local supplier; ","")&amp;IF(AND(L1655="Yes",NOT(OR(F1655="Standard domestic 15% (Box 7)",F1655="Import - VAT paid at customs (Box 8)",F1655="Import - Reverse charge (Box 9)"))),"VAT claimed on non-taxable category; ",""))</f>
        <v/>
      </c>
    </row>
    <row r="1656">
      <c r="A1656" s="17" t="n"/>
      <c r="B1656" s="14" t="n"/>
      <c r="C1656" s="14" t="n"/>
      <c r="D1656" s="16" t="n"/>
      <c r="E1656" s="14" t="n"/>
      <c r="F1656" s="14" t="n"/>
      <c r="G1656" s="14" t="n"/>
      <c r="H1656" s="19" t="n"/>
      <c r="I1656" s="19" t="n"/>
      <c r="J1656" s="34">
        <f>IF(A1656="","",H1656+I1656)</f>
        <v/>
      </c>
      <c r="K1656" s="14" t="n"/>
      <c r="L1656" s="14" t="n"/>
      <c r="M1656" s="14" t="n"/>
      <c r="N1656" s="14" t="n"/>
      <c r="O1656" s="20">
        <f>IF(A1656="","",SUMPRODUCT((A1656&gt;=Setup!$C$19:$C$30)*(A1656&lt;=Setup!$D$19:$D$30)*Setup!$A$19:$A$30))</f>
        <v/>
      </c>
      <c r="P1656" s="34">
        <f>IF(A1656="","",IF(OR(F1656="Standard domestic 15% (Box 7)",F1656="Import - VAT paid at customs (Box 8)",F1656="Import - Reverse charge (Box 9)"),ROUND(H1656*Setup!$B$9,2),0))</f>
        <v/>
      </c>
      <c r="Q1656" s="34">
        <f>IF(A1656="","",I1656-P1656)</f>
        <v/>
      </c>
      <c r="R1656" s="34">
        <f>IF(A1656="","",IF(L1656="Yes",I1656,0))</f>
        <v/>
      </c>
      <c r="S1656" s="34">
        <f>IF(A1656="","",IF(AND(L1656="Yes",K1656="Yes",NOT(ISNUMBER(SEARCH("blocked",G1656))),OR(F1656="Standard domestic 15% (Box 7)",F1656="Import - VAT paid at customs (Box 8)",F1656="Import - Reverse charge (Box 9)"),OR(F1656&lt;&gt;"Standard domestic 15% (Box 7)",AND(LEN(D1656)=15,LEFT(D1656,1)="3",RIGHT(D1656,1)="3",ISNUMBER(--D1656)))),I1656,0))</f>
        <v/>
      </c>
      <c r="T1656" s="34">
        <f>IF(A1656="","",R1656-S1656)</f>
        <v/>
      </c>
      <c r="U1656" s="23">
        <f>IF(A1656="","",IF(O1656=0,"Outside audit periods; ","")&amp;IF(F1656="","No VAT category; ","")&amp;IF(ABS(Q1656)&gt;Setup!$B$10,"VAT ≠ 15% × net; ","")&amp;IF(AND(F1656="Standard domestic 15% (Box 7)",NOT(AND(LEN(D1656)=15,LEFT(D1656,1)="3",RIGHT(D1656,1)="3",ISNUMBER(--D1656)))),"Invalid/missing supplier VAT no; ","")&amp;IF(AND(L1656="Yes",K1656&lt;&gt;"Yes"),"VAT claimed without valid tax invoice; ","")&amp;IF(AND(L1656="Yes",ISNUMBER(SEARCH("blocked",G1656))),"Blocked input VAT claimed; ","")&amp;IF(AND(F1656="Import - VAT paid at customs (Box 8)",M1656=""),"Customs declaration no missing; ","")&amp;IF(AND(F1656="Import - Reverse charge (Box 9)",E1656="Saudi Arabia"),"RCM used for a local supplier; ","")&amp;IF(AND(L1656="Yes",NOT(OR(F1656="Standard domestic 15% (Box 7)",F1656="Import - VAT paid at customs (Box 8)",F1656="Import - Reverse charge (Box 9)"))),"VAT claimed on non-taxable category; ",""))</f>
        <v/>
      </c>
    </row>
    <row r="1657">
      <c r="A1657" s="17" t="n"/>
      <c r="B1657" s="14" t="n"/>
      <c r="C1657" s="14" t="n"/>
      <c r="D1657" s="16" t="n"/>
      <c r="E1657" s="14" t="n"/>
      <c r="F1657" s="14" t="n"/>
      <c r="G1657" s="14" t="n"/>
      <c r="H1657" s="19" t="n"/>
      <c r="I1657" s="19" t="n"/>
      <c r="J1657" s="34">
        <f>IF(A1657="","",H1657+I1657)</f>
        <v/>
      </c>
      <c r="K1657" s="14" t="n"/>
      <c r="L1657" s="14" t="n"/>
      <c r="M1657" s="14" t="n"/>
      <c r="N1657" s="14" t="n"/>
      <c r="O1657" s="20">
        <f>IF(A1657="","",SUMPRODUCT((A1657&gt;=Setup!$C$19:$C$30)*(A1657&lt;=Setup!$D$19:$D$30)*Setup!$A$19:$A$30))</f>
        <v/>
      </c>
      <c r="P1657" s="34">
        <f>IF(A1657="","",IF(OR(F1657="Standard domestic 15% (Box 7)",F1657="Import - VAT paid at customs (Box 8)",F1657="Import - Reverse charge (Box 9)"),ROUND(H1657*Setup!$B$9,2),0))</f>
        <v/>
      </c>
      <c r="Q1657" s="34">
        <f>IF(A1657="","",I1657-P1657)</f>
        <v/>
      </c>
      <c r="R1657" s="34">
        <f>IF(A1657="","",IF(L1657="Yes",I1657,0))</f>
        <v/>
      </c>
      <c r="S1657" s="34">
        <f>IF(A1657="","",IF(AND(L1657="Yes",K1657="Yes",NOT(ISNUMBER(SEARCH("blocked",G1657))),OR(F1657="Standard domestic 15% (Box 7)",F1657="Import - VAT paid at customs (Box 8)",F1657="Import - Reverse charge (Box 9)"),OR(F1657&lt;&gt;"Standard domestic 15% (Box 7)",AND(LEN(D1657)=15,LEFT(D1657,1)="3",RIGHT(D1657,1)="3",ISNUMBER(--D1657)))),I1657,0))</f>
        <v/>
      </c>
      <c r="T1657" s="34">
        <f>IF(A1657="","",R1657-S1657)</f>
        <v/>
      </c>
      <c r="U1657" s="23">
        <f>IF(A1657="","",IF(O1657=0,"Outside audit periods; ","")&amp;IF(F1657="","No VAT category; ","")&amp;IF(ABS(Q1657)&gt;Setup!$B$10,"VAT ≠ 15% × net; ","")&amp;IF(AND(F1657="Standard domestic 15% (Box 7)",NOT(AND(LEN(D1657)=15,LEFT(D1657,1)="3",RIGHT(D1657,1)="3",ISNUMBER(--D1657)))),"Invalid/missing supplier VAT no; ","")&amp;IF(AND(L1657="Yes",K1657&lt;&gt;"Yes"),"VAT claimed without valid tax invoice; ","")&amp;IF(AND(L1657="Yes",ISNUMBER(SEARCH("blocked",G1657))),"Blocked input VAT claimed; ","")&amp;IF(AND(F1657="Import - VAT paid at customs (Box 8)",M1657=""),"Customs declaration no missing; ","")&amp;IF(AND(F1657="Import - Reverse charge (Box 9)",E1657="Saudi Arabia"),"RCM used for a local supplier; ","")&amp;IF(AND(L1657="Yes",NOT(OR(F1657="Standard domestic 15% (Box 7)",F1657="Import - VAT paid at customs (Box 8)",F1657="Import - Reverse charge (Box 9)"))),"VAT claimed on non-taxable category; ",""))</f>
        <v/>
      </c>
    </row>
    <row r="1658">
      <c r="A1658" s="17" t="n"/>
      <c r="B1658" s="14" t="n"/>
      <c r="C1658" s="14" t="n"/>
      <c r="D1658" s="16" t="n"/>
      <c r="E1658" s="14" t="n"/>
      <c r="F1658" s="14" t="n"/>
      <c r="G1658" s="14" t="n"/>
      <c r="H1658" s="19" t="n"/>
      <c r="I1658" s="19" t="n"/>
      <c r="J1658" s="34">
        <f>IF(A1658="","",H1658+I1658)</f>
        <v/>
      </c>
      <c r="K1658" s="14" t="n"/>
      <c r="L1658" s="14" t="n"/>
      <c r="M1658" s="14" t="n"/>
      <c r="N1658" s="14" t="n"/>
      <c r="O1658" s="20">
        <f>IF(A1658="","",SUMPRODUCT((A1658&gt;=Setup!$C$19:$C$30)*(A1658&lt;=Setup!$D$19:$D$30)*Setup!$A$19:$A$30))</f>
        <v/>
      </c>
      <c r="P1658" s="34">
        <f>IF(A1658="","",IF(OR(F1658="Standard domestic 15% (Box 7)",F1658="Import - VAT paid at customs (Box 8)",F1658="Import - Reverse charge (Box 9)"),ROUND(H1658*Setup!$B$9,2),0))</f>
        <v/>
      </c>
      <c r="Q1658" s="34">
        <f>IF(A1658="","",I1658-P1658)</f>
        <v/>
      </c>
      <c r="R1658" s="34">
        <f>IF(A1658="","",IF(L1658="Yes",I1658,0))</f>
        <v/>
      </c>
      <c r="S1658" s="34">
        <f>IF(A1658="","",IF(AND(L1658="Yes",K1658="Yes",NOT(ISNUMBER(SEARCH("blocked",G1658))),OR(F1658="Standard domestic 15% (Box 7)",F1658="Import - VAT paid at customs (Box 8)",F1658="Import - Reverse charge (Box 9)"),OR(F1658&lt;&gt;"Standard domestic 15% (Box 7)",AND(LEN(D1658)=15,LEFT(D1658,1)="3",RIGHT(D1658,1)="3",ISNUMBER(--D1658)))),I1658,0))</f>
        <v/>
      </c>
      <c r="T1658" s="34">
        <f>IF(A1658="","",R1658-S1658)</f>
        <v/>
      </c>
      <c r="U1658" s="23">
        <f>IF(A1658="","",IF(O1658=0,"Outside audit periods; ","")&amp;IF(F1658="","No VAT category; ","")&amp;IF(ABS(Q1658)&gt;Setup!$B$10,"VAT ≠ 15% × net; ","")&amp;IF(AND(F1658="Standard domestic 15% (Box 7)",NOT(AND(LEN(D1658)=15,LEFT(D1658,1)="3",RIGHT(D1658,1)="3",ISNUMBER(--D1658)))),"Invalid/missing supplier VAT no; ","")&amp;IF(AND(L1658="Yes",K1658&lt;&gt;"Yes"),"VAT claimed without valid tax invoice; ","")&amp;IF(AND(L1658="Yes",ISNUMBER(SEARCH("blocked",G1658))),"Blocked input VAT claimed; ","")&amp;IF(AND(F1658="Import - VAT paid at customs (Box 8)",M1658=""),"Customs declaration no missing; ","")&amp;IF(AND(F1658="Import - Reverse charge (Box 9)",E1658="Saudi Arabia"),"RCM used for a local supplier; ","")&amp;IF(AND(L1658="Yes",NOT(OR(F1658="Standard domestic 15% (Box 7)",F1658="Import - VAT paid at customs (Box 8)",F1658="Import - Reverse charge (Box 9)"))),"VAT claimed on non-taxable category; ",""))</f>
        <v/>
      </c>
    </row>
    <row r="1659">
      <c r="A1659" s="17" t="n"/>
      <c r="B1659" s="14" t="n"/>
      <c r="C1659" s="14" t="n"/>
      <c r="D1659" s="16" t="n"/>
      <c r="E1659" s="14" t="n"/>
      <c r="F1659" s="14" t="n"/>
      <c r="G1659" s="14" t="n"/>
      <c r="H1659" s="19" t="n"/>
      <c r="I1659" s="19" t="n"/>
      <c r="J1659" s="34">
        <f>IF(A1659="","",H1659+I1659)</f>
        <v/>
      </c>
      <c r="K1659" s="14" t="n"/>
      <c r="L1659" s="14" t="n"/>
      <c r="M1659" s="14" t="n"/>
      <c r="N1659" s="14" t="n"/>
      <c r="O1659" s="20">
        <f>IF(A1659="","",SUMPRODUCT((A1659&gt;=Setup!$C$19:$C$30)*(A1659&lt;=Setup!$D$19:$D$30)*Setup!$A$19:$A$30))</f>
        <v/>
      </c>
      <c r="P1659" s="34">
        <f>IF(A1659="","",IF(OR(F1659="Standard domestic 15% (Box 7)",F1659="Import - VAT paid at customs (Box 8)",F1659="Import - Reverse charge (Box 9)"),ROUND(H1659*Setup!$B$9,2),0))</f>
        <v/>
      </c>
      <c r="Q1659" s="34">
        <f>IF(A1659="","",I1659-P1659)</f>
        <v/>
      </c>
      <c r="R1659" s="34">
        <f>IF(A1659="","",IF(L1659="Yes",I1659,0))</f>
        <v/>
      </c>
      <c r="S1659" s="34">
        <f>IF(A1659="","",IF(AND(L1659="Yes",K1659="Yes",NOT(ISNUMBER(SEARCH("blocked",G1659))),OR(F1659="Standard domestic 15% (Box 7)",F1659="Import - VAT paid at customs (Box 8)",F1659="Import - Reverse charge (Box 9)"),OR(F1659&lt;&gt;"Standard domestic 15% (Box 7)",AND(LEN(D1659)=15,LEFT(D1659,1)="3",RIGHT(D1659,1)="3",ISNUMBER(--D1659)))),I1659,0))</f>
        <v/>
      </c>
      <c r="T1659" s="34">
        <f>IF(A1659="","",R1659-S1659)</f>
        <v/>
      </c>
      <c r="U1659" s="23">
        <f>IF(A1659="","",IF(O1659=0,"Outside audit periods; ","")&amp;IF(F1659="","No VAT category; ","")&amp;IF(ABS(Q1659)&gt;Setup!$B$10,"VAT ≠ 15% × net; ","")&amp;IF(AND(F1659="Standard domestic 15% (Box 7)",NOT(AND(LEN(D1659)=15,LEFT(D1659,1)="3",RIGHT(D1659,1)="3",ISNUMBER(--D1659)))),"Invalid/missing supplier VAT no; ","")&amp;IF(AND(L1659="Yes",K1659&lt;&gt;"Yes"),"VAT claimed without valid tax invoice; ","")&amp;IF(AND(L1659="Yes",ISNUMBER(SEARCH("blocked",G1659))),"Blocked input VAT claimed; ","")&amp;IF(AND(F1659="Import - VAT paid at customs (Box 8)",M1659=""),"Customs declaration no missing; ","")&amp;IF(AND(F1659="Import - Reverse charge (Box 9)",E1659="Saudi Arabia"),"RCM used for a local supplier; ","")&amp;IF(AND(L1659="Yes",NOT(OR(F1659="Standard domestic 15% (Box 7)",F1659="Import - VAT paid at customs (Box 8)",F1659="Import - Reverse charge (Box 9)"))),"VAT claimed on non-taxable category; ",""))</f>
        <v/>
      </c>
    </row>
    <row r="1660">
      <c r="A1660" s="17" t="n"/>
      <c r="B1660" s="14" t="n"/>
      <c r="C1660" s="14" t="n"/>
      <c r="D1660" s="16" t="n"/>
      <c r="E1660" s="14" t="n"/>
      <c r="F1660" s="14" t="n"/>
      <c r="G1660" s="14" t="n"/>
      <c r="H1660" s="19" t="n"/>
      <c r="I1660" s="19" t="n"/>
      <c r="J1660" s="34">
        <f>IF(A1660="","",H1660+I1660)</f>
        <v/>
      </c>
      <c r="K1660" s="14" t="n"/>
      <c r="L1660" s="14" t="n"/>
      <c r="M1660" s="14" t="n"/>
      <c r="N1660" s="14" t="n"/>
      <c r="O1660" s="20">
        <f>IF(A1660="","",SUMPRODUCT((A1660&gt;=Setup!$C$19:$C$30)*(A1660&lt;=Setup!$D$19:$D$30)*Setup!$A$19:$A$30))</f>
        <v/>
      </c>
      <c r="P1660" s="34">
        <f>IF(A1660="","",IF(OR(F1660="Standard domestic 15% (Box 7)",F1660="Import - VAT paid at customs (Box 8)",F1660="Import - Reverse charge (Box 9)"),ROUND(H1660*Setup!$B$9,2),0))</f>
        <v/>
      </c>
      <c r="Q1660" s="34">
        <f>IF(A1660="","",I1660-P1660)</f>
        <v/>
      </c>
      <c r="R1660" s="34">
        <f>IF(A1660="","",IF(L1660="Yes",I1660,0))</f>
        <v/>
      </c>
      <c r="S1660" s="34">
        <f>IF(A1660="","",IF(AND(L1660="Yes",K1660="Yes",NOT(ISNUMBER(SEARCH("blocked",G1660))),OR(F1660="Standard domestic 15% (Box 7)",F1660="Import - VAT paid at customs (Box 8)",F1660="Import - Reverse charge (Box 9)"),OR(F1660&lt;&gt;"Standard domestic 15% (Box 7)",AND(LEN(D1660)=15,LEFT(D1660,1)="3",RIGHT(D1660,1)="3",ISNUMBER(--D1660)))),I1660,0))</f>
        <v/>
      </c>
      <c r="T1660" s="34">
        <f>IF(A1660="","",R1660-S1660)</f>
        <v/>
      </c>
      <c r="U1660" s="23">
        <f>IF(A1660="","",IF(O1660=0,"Outside audit periods; ","")&amp;IF(F1660="","No VAT category; ","")&amp;IF(ABS(Q1660)&gt;Setup!$B$10,"VAT ≠ 15% × net; ","")&amp;IF(AND(F1660="Standard domestic 15% (Box 7)",NOT(AND(LEN(D1660)=15,LEFT(D1660,1)="3",RIGHT(D1660,1)="3",ISNUMBER(--D1660)))),"Invalid/missing supplier VAT no; ","")&amp;IF(AND(L1660="Yes",K1660&lt;&gt;"Yes"),"VAT claimed without valid tax invoice; ","")&amp;IF(AND(L1660="Yes",ISNUMBER(SEARCH("blocked",G1660))),"Blocked input VAT claimed; ","")&amp;IF(AND(F1660="Import - VAT paid at customs (Box 8)",M1660=""),"Customs declaration no missing; ","")&amp;IF(AND(F1660="Import - Reverse charge (Box 9)",E1660="Saudi Arabia"),"RCM used for a local supplier; ","")&amp;IF(AND(L1660="Yes",NOT(OR(F1660="Standard domestic 15% (Box 7)",F1660="Import - VAT paid at customs (Box 8)",F1660="Import - Reverse charge (Box 9)"))),"VAT claimed on non-taxable category; ",""))</f>
        <v/>
      </c>
    </row>
    <row r="1661">
      <c r="A1661" s="17" t="n"/>
      <c r="B1661" s="14" t="n"/>
      <c r="C1661" s="14" t="n"/>
      <c r="D1661" s="16" t="n"/>
      <c r="E1661" s="14" t="n"/>
      <c r="F1661" s="14" t="n"/>
      <c r="G1661" s="14" t="n"/>
      <c r="H1661" s="19" t="n"/>
      <c r="I1661" s="19" t="n"/>
      <c r="J1661" s="34">
        <f>IF(A1661="","",H1661+I1661)</f>
        <v/>
      </c>
      <c r="K1661" s="14" t="n"/>
      <c r="L1661" s="14" t="n"/>
      <c r="M1661" s="14" t="n"/>
      <c r="N1661" s="14" t="n"/>
      <c r="O1661" s="20">
        <f>IF(A1661="","",SUMPRODUCT((A1661&gt;=Setup!$C$19:$C$30)*(A1661&lt;=Setup!$D$19:$D$30)*Setup!$A$19:$A$30))</f>
        <v/>
      </c>
      <c r="P1661" s="34">
        <f>IF(A1661="","",IF(OR(F1661="Standard domestic 15% (Box 7)",F1661="Import - VAT paid at customs (Box 8)",F1661="Import - Reverse charge (Box 9)"),ROUND(H1661*Setup!$B$9,2),0))</f>
        <v/>
      </c>
      <c r="Q1661" s="34">
        <f>IF(A1661="","",I1661-P1661)</f>
        <v/>
      </c>
      <c r="R1661" s="34">
        <f>IF(A1661="","",IF(L1661="Yes",I1661,0))</f>
        <v/>
      </c>
      <c r="S1661" s="34">
        <f>IF(A1661="","",IF(AND(L1661="Yes",K1661="Yes",NOT(ISNUMBER(SEARCH("blocked",G1661))),OR(F1661="Standard domestic 15% (Box 7)",F1661="Import - VAT paid at customs (Box 8)",F1661="Import - Reverse charge (Box 9)"),OR(F1661&lt;&gt;"Standard domestic 15% (Box 7)",AND(LEN(D1661)=15,LEFT(D1661,1)="3",RIGHT(D1661,1)="3",ISNUMBER(--D1661)))),I1661,0))</f>
        <v/>
      </c>
      <c r="T1661" s="34">
        <f>IF(A1661="","",R1661-S1661)</f>
        <v/>
      </c>
      <c r="U1661" s="23">
        <f>IF(A1661="","",IF(O1661=0,"Outside audit periods; ","")&amp;IF(F1661="","No VAT category; ","")&amp;IF(ABS(Q1661)&gt;Setup!$B$10,"VAT ≠ 15% × net; ","")&amp;IF(AND(F1661="Standard domestic 15% (Box 7)",NOT(AND(LEN(D1661)=15,LEFT(D1661,1)="3",RIGHT(D1661,1)="3",ISNUMBER(--D1661)))),"Invalid/missing supplier VAT no; ","")&amp;IF(AND(L1661="Yes",K1661&lt;&gt;"Yes"),"VAT claimed without valid tax invoice; ","")&amp;IF(AND(L1661="Yes",ISNUMBER(SEARCH("blocked",G1661))),"Blocked input VAT claimed; ","")&amp;IF(AND(F1661="Import - VAT paid at customs (Box 8)",M1661=""),"Customs declaration no missing; ","")&amp;IF(AND(F1661="Import - Reverse charge (Box 9)",E1661="Saudi Arabia"),"RCM used for a local supplier; ","")&amp;IF(AND(L1661="Yes",NOT(OR(F1661="Standard domestic 15% (Box 7)",F1661="Import - VAT paid at customs (Box 8)",F1661="Import - Reverse charge (Box 9)"))),"VAT claimed on non-taxable category; ",""))</f>
        <v/>
      </c>
    </row>
    <row r="1662">
      <c r="A1662" s="17" t="n"/>
      <c r="B1662" s="14" t="n"/>
      <c r="C1662" s="14" t="n"/>
      <c r="D1662" s="16" t="n"/>
      <c r="E1662" s="14" t="n"/>
      <c r="F1662" s="14" t="n"/>
      <c r="G1662" s="14" t="n"/>
      <c r="H1662" s="19" t="n"/>
      <c r="I1662" s="19" t="n"/>
      <c r="J1662" s="34">
        <f>IF(A1662="","",H1662+I1662)</f>
        <v/>
      </c>
      <c r="K1662" s="14" t="n"/>
      <c r="L1662" s="14" t="n"/>
      <c r="M1662" s="14" t="n"/>
      <c r="N1662" s="14" t="n"/>
      <c r="O1662" s="20">
        <f>IF(A1662="","",SUMPRODUCT((A1662&gt;=Setup!$C$19:$C$30)*(A1662&lt;=Setup!$D$19:$D$30)*Setup!$A$19:$A$30))</f>
        <v/>
      </c>
      <c r="P1662" s="34">
        <f>IF(A1662="","",IF(OR(F1662="Standard domestic 15% (Box 7)",F1662="Import - VAT paid at customs (Box 8)",F1662="Import - Reverse charge (Box 9)"),ROUND(H1662*Setup!$B$9,2),0))</f>
        <v/>
      </c>
      <c r="Q1662" s="34">
        <f>IF(A1662="","",I1662-P1662)</f>
        <v/>
      </c>
      <c r="R1662" s="34">
        <f>IF(A1662="","",IF(L1662="Yes",I1662,0))</f>
        <v/>
      </c>
      <c r="S1662" s="34">
        <f>IF(A1662="","",IF(AND(L1662="Yes",K1662="Yes",NOT(ISNUMBER(SEARCH("blocked",G1662))),OR(F1662="Standard domestic 15% (Box 7)",F1662="Import - VAT paid at customs (Box 8)",F1662="Import - Reverse charge (Box 9)"),OR(F1662&lt;&gt;"Standard domestic 15% (Box 7)",AND(LEN(D1662)=15,LEFT(D1662,1)="3",RIGHT(D1662,1)="3",ISNUMBER(--D1662)))),I1662,0))</f>
        <v/>
      </c>
      <c r="T1662" s="34">
        <f>IF(A1662="","",R1662-S1662)</f>
        <v/>
      </c>
      <c r="U1662" s="23">
        <f>IF(A1662="","",IF(O1662=0,"Outside audit periods; ","")&amp;IF(F1662="","No VAT category; ","")&amp;IF(ABS(Q1662)&gt;Setup!$B$10,"VAT ≠ 15% × net; ","")&amp;IF(AND(F1662="Standard domestic 15% (Box 7)",NOT(AND(LEN(D1662)=15,LEFT(D1662,1)="3",RIGHT(D1662,1)="3",ISNUMBER(--D1662)))),"Invalid/missing supplier VAT no; ","")&amp;IF(AND(L1662="Yes",K1662&lt;&gt;"Yes"),"VAT claimed without valid tax invoice; ","")&amp;IF(AND(L1662="Yes",ISNUMBER(SEARCH("blocked",G1662))),"Blocked input VAT claimed; ","")&amp;IF(AND(F1662="Import - VAT paid at customs (Box 8)",M1662=""),"Customs declaration no missing; ","")&amp;IF(AND(F1662="Import - Reverse charge (Box 9)",E1662="Saudi Arabia"),"RCM used for a local supplier; ","")&amp;IF(AND(L1662="Yes",NOT(OR(F1662="Standard domestic 15% (Box 7)",F1662="Import - VAT paid at customs (Box 8)",F1662="Import - Reverse charge (Box 9)"))),"VAT claimed on non-taxable category; ",""))</f>
        <v/>
      </c>
    </row>
    <row r="1663">
      <c r="A1663" s="17" t="n"/>
      <c r="B1663" s="14" t="n"/>
      <c r="C1663" s="14" t="n"/>
      <c r="D1663" s="16" t="n"/>
      <c r="E1663" s="14" t="n"/>
      <c r="F1663" s="14" t="n"/>
      <c r="G1663" s="14" t="n"/>
      <c r="H1663" s="19" t="n"/>
      <c r="I1663" s="19" t="n"/>
      <c r="J1663" s="34">
        <f>IF(A1663="","",H1663+I1663)</f>
        <v/>
      </c>
      <c r="K1663" s="14" t="n"/>
      <c r="L1663" s="14" t="n"/>
      <c r="M1663" s="14" t="n"/>
      <c r="N1663" s="14" t="n"/>
      <c r="O1663" s="20">
        <f>IF(A1663="","",SUMPRODUCT((A1663&gt;=Setup!$C$19:$C$30)*(A1663&lt;=Setup!$D$19:$D$30)*Setup!$A$19:$A$30))</f>
        <v/>
      </c>
      <c r="P1663" s="34">
        <f>IF(A1663="","",IF(OR(F1663="Standard domestic 15% (Box 7)",F1663="Import - VAT paid at customs (Box 8)",F1663="Import - Reverse charge (Box 9)"),ROUND(H1663*Setup!$B$9,2),0))</f>
        <v/>
      </c>
      <c r="Q1663" s="34">
        <f>IF(A1663="","",I1663-P1663)</f>
        <v/>
      </c>
      <c r="R1663" s="34">
        <f>IF(A1663="","",IF(L1663="Yes",I1663,0))</f>
        <v/>
      </c>
      <c r="S1663" s="34">
        <f>IF(A1663="","",IF(AND(L1663="Yes",K1663="Yes",NOT(ISNUMBER(SEARCH("blocked",G1663))),OR(F1663="Standard domestic 15% (Box 7)",F1663="Import - VAT paid at customs (Box 8)",F1663="Import - Reverse charge (Box 9)"),OR(F1663&lt;&gt;"Standard domestic 15% (Box 7)",AND(LEN(D1663)=15,LEFT(D1663,1)="3",RIGHT(D1663,1)="3",ISNUMBER(--D1663)))),I1663,0))</f>
        <v/>
      </c>
      <c r="T1663" s="34">
        <f>IF(A1663="","",R1663-S1663)</f>
        <v/>
      </c>
      <c r="U1663" s="23">
        <f>IF(A1663="","",IF(O1663=0,"Outside audit periods; ","")&amp;IF(F1663="","No VAT category; ","")&amp;IF(ABS(Q1663)&gt;Setup!$B$10,"VAT ≠ 15% × net; ","")&amp;IF(AND(F1663="Standard domestic 15% (Box 7)",NOT(AND(LEN(D1663)=15,LEFT(D1663,1)="3",RIGHT(D1663,1)="3",ISNUMBER(--D1663)))),"Invalid/missing supplier VAT no; ","")&amp;IF(AND(L1663="Yes",K1663&lt;&gt;"Yes"),"VAT claimed without valid tax invoice; ","")&amp;IF(AND(L1663="Yes",ISNUMBER(SEARCH("blocked",G1663))),"Blocked input VAT claimed; ","")&amp;IF(AND(F1663="Import - VAT paid at customs (Box 8)",M1663=""),"Customs declaration no missing; ","")&amp;IF(AND(F1663="Import - Reverse charge (Box 9)",E1663="Saudi Arabia"),"RCM used for a local supplier; ","")&amp;IF(AND(L1663="Yes",NOT(OR(F1663="Standard domestic 15% (Box 7)",F1663="Import - VAT paid at customs (Box 8)",F1663="Import - Reverse charge (Box 9)"))),"VAT claimed on non-taxable category; ",""))</f>
        <v/>
      </c>
    </row>
    <row r="1664">
      <c r="A1664" s="17" t="n"/>
      <c r="B1664" s="14" t="n"/>
      <c r="C1664" s="14" t="n"/>
      <c r="D1664" s="16" t="n"/>
      <c r="E1664" s="14" t="n"/>
      <c r="F1664" s="14" t="n"/>
      <c r="G1664" s="14" t="n"/>
      <c r="H1664" s="19" t="n"/>
      <c r="I1664" s="19" t="n"/>
      <c r="J1664" s="34">
        <f>IF(A1664="","",H1664+I1664)</f>
        <v/>
      </c>
      <c r="K1664" s="14" t="n"/>
      <c r="L1664" s="14" t="n"/>
      <c r="M1664" s="14" t="n"/>
      <c r="N1664" s="14" t="n"/>
      <c r="O1664" s="20">
        <f>IF(A1664="","",SUMPRODUCT((A1664&gt;=Setup!$C$19:$C$30)*(A1664&lt;=Setup!$D$19:$D$30)*Setup!$A$19:$A$30))</f>
        <v/>
      </c>
      <c r="P1664" s="34">
        <f>IF(A1664="","",IF(OR(F1664="Standard domestic 15% (Box 7)",F1664="Import - VAT paid at customs (Box 8)",F1664="Import - Reverse charge (Box 9)"),ROUND(H1664*Setup!$B$9,2),0))</f>
        <v/>
      </c>
      <c r="Q1664" s="34">
        <f>IF(A1664="","",I1664-P1664)</f>
        <v/>
      </c>
      <c r="R1664" s="34">
        <f>IF(A1664="","",IF(L1664="Yes",I1664,0))</f>
        <v/>
      </c>
      <c r="S1664" s="34">
        <f>IF(A1664="","",IF(AND(L1664="Yes",K1664="Yes",NOT(ISNUMBER(SEARCH("blocked",G1664))),OR(F1664="Standard domestic 15% (Box 7)",F1664="Import - VAT paid at customs (Box 8)",F1664="Import - Reverse charge (Box 9)"),OR(F1664&lt;&gt;"Standard domestic 15% (Box 7)",AND(LEN(D1664)=15,LEFT(D1664,1)="3",RIGHT(D1664,1)="3",ISNUMBER(--D1664)))),I1664,0))</f>
        <v/>
      </c>
      <c r="T1664" s="34">
        <f>IF(A1664="","",R1664-S1664)</f>
        <v/>
      </c>
      <c r="U1664" s="23">
        <f>IF(A1664="","",IF(O1664=0,"Outside audit periods; ","")&amp;IF(F1664="","No VAT category; ","")&amp;IF(ABS(Q1664)&gt;Setup!$B$10,"VAT ≠ 15% × net; ","")&amp;IF(AND(F1664="Standard domestic 15% (Box 7)",NOT(AND(LEN(D1664)=15,LEFT(D1664,1)="3",RIGHT(D1664,1)="3",ISNUMBER(--D1664)))),"Invalid/missing supplier VAT no; ","")&amp;IF(AND(L1664="Yes",K1664&lt;&gt;"Yes"),"VAT claimed without valid tax invoice; ","")&amp;IF(AND(L1664="Yes",ISNUMBER(SEARCH("blocked",G1664))),"Blocked input VAT claimed; ","")&amp;IF(AND(F1664="Import - VAT paid at customs (Box 8)",M1664=""),"Customs declaration no missing; ","")&amp;IF(AND(F1664="Import - Reverse charge (Box 9)",E1664="Saudi Arabia"),"RCM used for a local supplier; ","")&amp;IF(AND(L1664="Yes",NOT(OR(F1664="Standard domestic 15% (Box 7)",F1664="Import - VAT paid at customs (Box 8)",F1664="Import - Reverse charge (Box 9)"))),"VAT claimed on non-taxable category; ",""))</f>
        <v/>
      </c>
    </row>
    <row r="1665">
      <c r="A1665" s="17" t="n"/>
      <c r="B1665" s="14" t="n"/>
      <c r="C1665" s="14" t="n"/>
      <c r="D1665" s="16" t="n"/>
      <c r="E1665" s="14" t="n"/>
      <c r="F1665" s="14" t="n"/>
      <c r="G1665" s="14" t="n"/>
      <c r="H1665" s="19" t="n"/>
      <c r="I1665" s="19" t="n"/>
      <c r="J1665" s="34">
        <f>IF(A1665="","",H1665+I1665)</f>
        <v/>
      </c>
      <c r="K1665" s="14" t="n"/>
      <c r="L1665" s="14" t="n"/>
      <c r="M1665" s="14" t="n"/>
      <c r="N1665" s="14" t="n"/>
      <c r="O1665" s="20">
        <f>IF(A1665="","",SUMPRODUCT((A1665&gt;=Setup!$C$19:$C$30)*(A1665&lt;=Setup!$D$19:$D$30)*Setup!$A$19:$A$30))</f>
        <v/>
      </c>
      <c r="P1665" s="34">
        <f>IF(A1665="","",IF(OR(F1665="Standard domestic 15% (Box 7)",F1665="Import - VAT paid at customs (Box 8)",F1665="Import - Reverse charge (Box 9)"),ROUND(H1665*Setup!$B$9,2),0))</f>
        <v/>
      </c>
      <c r="Q1665" s="34">
        <f>IF(A1665="","",I1665-P1665)</f>
        <v/>
      </c>
      <c r="R1665" s="34">
        <f>IF(A1665="","",IF(L1665="Yes",I1665,0))</f>
        <v/>
      </c>
      <c r="S1665" s="34">
        <f>IF(A1665="","",IF(AND(L1665="Yes",K1665="Yes",NOT(ISNUMBER(SEARCH("blocked",G1665))),OR(F1665="Standard domestic 15% (Box 7)",F1665="Import - VAT paid at customs (Box 8)",F1665="Import - Reverse charge (Box 9)"),OR(F1665&lt;&gt;"Standard domestic 15% (Box 7)",AND(LEN(D1665)=15,LEFT(D1665,1)="3",RIGHT(D1665,1)="3",ISNUMBER(--D1665)))),I1665,0))</f>
        <v/>
      </c>
      <c r="T1665" s="34">
        <f>IF(A1665="","",R1665-S1665)</f>
        <v/>
      </c>
      <c r="U1665" s="23">
        <f>IF(A1665="","",IF(O1665=0,"Outside audit periods; ","")&amp;IF(F1665="","No VAT category; ","")&amp;IF(ABS(Q1665)&gt;Setup!$B$10,"VAT ≠ 15% × net; ","")&amp;IF(AND(F1665="Standard domestic 15% (Box 7)",NOT(AND(LEN(D1665)=15,LEFT(D1665,1)="3",RIGHT(D1665,1)="3",ISNUMBER(--D1665)))),"Invalid/missing supplier VAT no; ","")&amp;IF(AND(L1665="Yes",K1665&lt;&gt;"Yes"),"VAT claimed without valid tax invoice; ","")&amp;IF(AND(L1665="Yes",ISNUMBER(SEARCH("blocked",G1665))),"Blocked input VAT claimed; ","")&amp;IF(AND(F1665="Import - VAT paid at customs (Box 8)",M1665=""),"Customs declaration no missing; ","")&amp;IF(AND(F1665="Import - Reverse charge (Box 9)",E1665="Saudi Arabia"),"RCM used for a local supplier; ","")&amp;IF(AND(L1665="Yes",NOT(OR(F1665="Standard domestic 15% (Box 7)",F1665="Import - VAT paid at customs (Box 8)",F1665="Import - Reverse charge (Box 9)"))),"VAT claimed on non-taxable category; ",""))</f>
        <v/>
      </c>
    </row>
    <row r="1666">
      <c r="A1666" s="17" t="n"/>
      <c r="B1666" s="14" t="n"/>
      <c r="C1666" s="14" t="n"/>
      <c r="D1666" s="16" t="n"/>
      <c r="E1666" s="14" t="n"/>
      <c r="F1666" s="14" t="n"/>
      <c r="G1666" s="14" t="n"/>
      <c r="H1666" s="19" t="n"/>
      <c r="I1666" s="19" t="n"/>
      <c r="J1666" s="34">
        <f>IF(A1666="","",H1666+I1666)</f>
        <v/>
      </c>
      <c r="K1666" s="14" t="n"/>
      <c r="L1666" s="14" t="n"/>
      <c r="M1666" s="14" t="n"/>
      <c r="N1666" s="14" t="n"/>
      <c r="O1666" s="20">
        <f>IF(A1666="","",SUMPRODUCT((A1666&gt;=Setup!$C$19:$C$30)*(A1666&lt;=Setup!$D$19:$D$30)*Setup!$A$19:$A$30))</f>
        <v/>
      </c>
      <c r="P1666" s="34">
        <f>IF(A1666="","",IF(OR(F1666="Standard domestic 15% (Box 7)",F1666="Import - VAT paid at customs (Box 8)",F1666="Import - Reverse charge (Box 9)"),ROUND(H1666*Setup!$B$9,2),0))</f>
        <v/>
      </c>
      <c r="Q1666" s="34">
        <f>IF(A1666="","",I1666-P1666)</f>
        <v/>
      </c>
      <c r="R1666" s="34">
        <f>IF(A1666="","",IF(L1666="Yes",I1666,0))</f>
        <v/>
      </c>
      <c r="S1666" s="34">
        <f>IF(A1666="","",IF(AND(L1666="Yes",K1666="Yes",NOT(ISNUMBER(SEARCH("blocked",G1666))),OR(F1666="Standard domestic 15% (Box 7)",F1666="Import - VAT paid at customs (Box 8)",F1666="Import - Reverse charge (Box 9)"),OR(F1666&lt;&gt;"Standard domestic 15% (Box 7)",AND(LEN(D1666)=15,LEFT(D1666,1)="3",RIGHT(D1666,1)="3",ISNUMBER(--D1666)))),I1666,0))</f>
        <v/>
      </c>
      <c r="T1666" s="34">
        <f>IF(A1666="","",R1666-S1666)</f>
        <v/>
      </c>
      <c r="U1666" s="23">
        <f>IF(A1666="","",IF(O1666=0,"Outside audit periods; ","")&amp;IF(F1666="","No VAT category; ","")&amp;IF(ABS(Q1666)&gt;Setup!$B$10,"VAT ≠ 15% × net; ","")&amp;IF(AND(F1666="Standard domestic 15% (Box 7)",NOT(AND(LEN(D1666)=15,LEFT(D1666,1)="3",RIGHT(D1666,1)="3",ISNUMBER(--D1666)))),"Invalid/missing supplier VAT no; ","")&amp;IF(AND(L1666="Yes",K1666&lt;&gt;"Yes"),"VAT claimed without valid tax invoice; ","")&amp;IF(AND(L1666="Yes",ISNUMBER(SEARCH("blocked",G1666))),"Blocked input VAT claimed; ","")&amp;IF(AND(F1666="Import - VAT paid at customs (Box 8)",M1666=""),"Customs declaration no missing; ","")&amp;IF(AND(F1666="Import - Reverse charge (Box 9)",E1666="Saudi Arabia"),"RCM used for a local supplier; ","")&amp;IF(AND(L1666="Yes",NOT(OR(F1666="Standard domestic 15% (Box 7)",F1666="Import - VAT paid at customs (Box 8)",F1666="Import - Reverse charge (Box 9)"))),"VAT claimed on non-taxable category; ",""))</f>
        <v/>
      </c>
    </row>
    <row r="1667">
      <c r="A1667" s="17" t="n"/>
      <c r="B1667" s="14" t="n"/>
      <c r="C1667" s="14" t="n"/>
      <c r="D1667" s="16" t="n"/>
      <c r="E1667" s="14" t="n"/>
      <c r="F1667" s="14" t="n"/>
      <c r="G1667" s="14" t="n"/>
      <c r="H1667" s="19" t="n"/>
      <c r="I1667" s="19" t="n"/>
      <c r="J1667" s="34">
        <f>IF(A1667="","",H1667+I1667)</f>
        <v/>
      </c>
      <c r="K1667" s="14" t="n"/>
      <c r="L1667" s="14" t="n"/>
      <c r="M1667" s="14" t="n"/>
      <c r="N1667" s="14" t="n"/>
      <c r="O1667" s="20">
        <f>IF(A1667="","",SUMPRODUCT((A1667&gt;=Setup!$C$19:$C$30)*(A1667&lt;=Setup!$D$19:$D$30)*Setup!$A$19:$A$30))</f>
        <v/>
      </c>
      <c r="P1667" s="34">
        <f>IF(A1667="","",IF(OR(F1667="Standard domestic 15% (Box 7)",F1667="Import - VAT paid at customs (Box 8)",F1667="Import - Reverse charge (Box 9)"),ROUND(H1667*Setup!$B$9,2),0))</f>
        <v/>
      </c>
      <c r="Q1667" s="34">
        <f>IF(A1667="","",I1667-P1667)</f>
        <v/>
      </c>
      <c r="R1667" s="34">
        <f>IF(A1667="","",IF(L1667="Yes",I1667,0))</f>
        <v/>
      </c>
      <c r="S1667" s="34">
        <f>IF(A1667="","",IF(AND(L1667="Yes",K1667="Yes",NOT(ISNUMBER(SEARCH("blocked",G1667))),OR(F1667="Standard domestic 15% (Box 7)",F1667="Import - VAT paid at customs (Box 8)",F1667="Import - Reverse charge (Box 9)"),OR(F1667&lt;&gt;"Standard domestic 15% (Box 7)",AND(LEN(D1667)=15,LEFT(D1667,1)="3",RIGHT(D1667,1)="3",ISNUMBER(--D1667)))),I1667,0))</f>
        <v/>
      </c>
      <c r="T1667" s="34">
        <f>IF(A1667="","",R1667-S1667)</f>
        <v/>
      </c>
      <c r="U1667" s="23">
        <f>IF(A1667="","",IF(O1667=0,"Outside audit periods; ","")&amp;IF(F1667="","No VAT category; ","")&amp;IF(ABS(Q1667)&gt;Setup!$B$10,"VAT ≠ 15% × net; ","")&amp;IF(AND(F1667="Standard domestic 15% (Box 7)",NOT(AND(LEN(D1667)=15,LEFT(D1667,1)="3",RIGHT(D1667,1)="3",ISNUMBER(--D1667)))),"Invalid/missing supplier VAT no; ","")&amp;IF(AND(L1667="Yes",K1667&lt;&gt;"Yes"),"VAT claimed without valid tax invoice; ","")&amp;IF(AND(L1667="Yes",ISNUMBER(SEARCH("blocked",G1667))),"Blocked input VAT claimed; ","")&amp;IF(AND(F1667="Import - VAT paid at customs (Box 8)",M1667=""),"Customs declaration no missing; ","")&amp;IF(AND(F1667="Import - Reverse charge (Box 9)",E1667="Saudi Arabia"),"RCM used for a local supplier; ","")&amp;IF(AND(L1667="Yes",NOT(OR(F1667="Standard domestic 15% (Box 7)",F1667="Import - VAT paid at customs (Box 8)",F1667="Import - Reverse charge (Box 9)"))),"VAT claimed on non-taxable category; ",""))</f>
        <v/>
      </c>
    </row>
    <row r="1668">
      <c r="A1668" s="17" t="n"/>
      <c r="B1668" s="14" t="n"/>
      <c r="C1668" s="14" t="n"/>
      <c r="D1668" s="16" t="n"/>
      <c r="E1668" s="14" t="n"/>
      <c r="F1668" s="14" t="n"/>
      <c r="G1668" s="14" t="n"/>
      <c r="H1668" s="19" t="n"/>
      <c r="I1668" s="19" t="n"/>
      <c r="J1668" s="34">
        <f>IF(A1668="","",H1668+I1668)</f>
        <v/>
      </c>
      <c r="K1668" s="14" t="n"/>
      <c r="L1668" s="14" t="n"/>
      <c r="M1668" s="14" t="n"/>
      <c r="N1668" s="14" t="n"/>
      <c r="O1668" s="20">
        <f>IF(A1668="","",SUMPRODUCT((A1668&gt;=Setup!$C$19:$C$30)*(A1668&lt;=Setup!$D$19:$D$30)*Setup!$A$19:$A$30))</f>
        <v/>
      </c>
      <c r="P1668" s="34">
        <f>IF(A1668="","",IF(OR(F1668="Standard domestic 15% (Box 7)",F1668="Import - VAT paid at customs (Box 8)",F1668="Import - Reverse charge (Box 9)"),ROUND(H1668*Setup!$B$9,2),0))</f>
        <v/>
      </c>
      <c r="Q1668" s="34">
        <f>IF(A1668="","",I1668-P1668)</f>
        <v/>
      </c>
      <c r="R1668" s="34">
        <f>IF(A1668="","",IF(L1668="Yes",I1668,0))</f>
        <v/>
      </c>
      <c r="S1668" s="34">
        <f>IF(A1668="","",IF(AND(L1668="Yes",K1668="Yes",NOT(ISNUMBER(SEARCH("blocked",G1668))),OR(F1668="Standard domestic 15% (Box 7)",F1668="Import - VAT paid at customs (Box 8)",F1668="Import - Reverse charge (Box 9)"),OR(F1668&lt;&gt;"Standard domestic 15% (Box 7)",AND(LEN(D1668)=15,LEFT(D1668,1)="3",RIGHT(D1668,1)="3",ISNUMBER(--D1668)))),I1668,0))</f>
        <v/>
      </c>
      <c r="T1668" s="34">
        <f>IF(A1668="","",R1668-S1668)</f>
        <v/>
      </c>
      <c r="U1668" s="23">
        <f>IF(A1668="","",IF(O1668=0,"Outside audit periods; ","")&amp;IF(F1668="","No VAT category; ","")&amp;IF(ABS(Q1668)&gt;Setup!$B$10,"VAT ≠ 15% × net; ","")&amp;IF(AND(F1668="Standard domestic 15% (Box 7)",NOT(AND(LEN(D1668)=15,LEFT(D1668,1)="3",RIGHT(D1668,1)="3",ISNUMBER(--D1668)))),"Invalid/missing supplier VAT no; ","")&amp;IF(AND(L1668="Yes",K1668&lt;&gt;"Yes"),"VAT claimed without valid tax invoice; ","")&amp;IF(AND(L1668="Yes",ISNUMBER(SEARCH("blocked",G1668))),"Blocked input VAT claimed; ","")&amp;IF(AND(F1668="Import - VAT paid at customs (Box 8)",M1668=""),"Customs declaration no missing; ","")&amp;IF(AND(F1668="Import - Reverse charge (Box 9)",E1668="Saudi Arabia"),"RCM used for a local supplier; ","")&amp;IF(AND(L1668="Yes",NOT(OR(F1668="Standard domestic 15% (Box 7)",F1668="Import - VAT paid at customs (Box 8)",F1668="Import - Reverse charge (Box 9)"))),"VAT claimed on non-taxable category; ",""))</f>
        <v/>
      </c>
    </row>
    <row r="1669">
      <c r="A1669" s="17" t="n"/>
      <c r="B1669" s="14" t="n"/>
      <c r="C1669" s="14" t="n"/>
      <c r="D1669" s="16" t="n"/>
      <c r="E1669" s="14" t="n"/>
      <c r="F1669" s="14" t="n"/>
      <c r="G1669" s="14" t="n"/>
      <c r="H1669" s="19" t="n"/>
      <c r="I1669" s="19" t="n"/>
      <c r="J1669" s="34">
        <f>IF(A1669="","",H1669+I1669)</f>
        <v/>
      </c>
      <c r="K1669" s="14" t="n"/>
      <c r="L1669" s="14" t="n"/>
      <c r="M1669" s="14" t="n"/>
      <c r="N1669" s="14" t="n"/>
      <c r="O1669" s="20">
        <f>IF(A1669="","",SUMPRODUCT((A1669&gt;=Setup!$C$19:$C$30)*(A1669&lt;=Setup!$D$19:$D$30)*Setup!$A$19:$A$30))</f>
        <v/>
      </c>
      <c r="P1669" s="34">
        <f>IF(A1669="","",IF(OR(F1669="Standard domestic 15% (Box 7)",F1669="Import - VAT paid at customs (Box 8)",F1669="Import - Reverse charge (Box 9)"),ROUND(H1669*Setup!$B$9,2),0))</f>
        <v/>
      </c>
      <c r="Q1669" s="34">
        <f>IF(A1669="","",I1669-P1669)</f>
        <v/>
      </c>
      <c r="R1669" s="34">
        <f>IF(A1669="","",IF(L1669="Yes",I1669,0))</f>
        <v/>
      </c>
      <c r="S1669" s="34">
        <f>IF(A1669="","",IF(AND(L1669="Yes",K1669="Yes",NOT(ISNUMBER(SEARCH("blocked",G1669))),OR(F1669="Standard domestic 15% (Box 7)",F1669="Import - VAT paid at customs (Box 8)",F1669="Import - Reverse charge (Box 9)"),OR(F1669&lt;&gt;"Standard domestic 15% (Box 7)",AND(LEN(D1669)=15,LEFT(D1669,1)="3",RIGHT(D1669,1)="3",ISNUMBER(--D1669)))),I1669,0))</f>
        <v/>
      </c>
      <c r="T1669" s="34">
        <f>IF(A1669="","",R1669-S1669)</f>
        <v/>
      </c>
      <c r="U1669" s="23">
        <f>IF(A1669="","",IF(O1669=0,"Outside audit periods; ","")&amp;IF(F1669="","No VAT category; ","")&amp;IF(ABS(Q1669)&gt;Setup!$B$10,"VAT ≠ 15% × net; ","")&amp;IF(AND(F1669="Standard domestic 15% (Box 7)",NOT(AND(LEN(D1669)=15,LEFT(D1669,1)="3",RIGHT(D1669,1)="3",ISNUMBER(--D1669)))),"Invalid/missing supplier VAT no; ","")&amp;IF(AND(L1669="Yes",K1669&lt;&gt;"Yes"),"VAT claimed without valid tax invoice; ","")&amp;IF(AND(L1669="Yes",ISNUMBER(SEARCH("blocked",G1669))),"Blocked input VAT claimed; ","")&amp;IF(AND(F1669="Import - VAT paid at customs (Box 8)",M1669=""),"Customs declaration no missing; ","")&amp;IF(AND(F1669="Import - Reverse charge (Box 9)",E1669="Saudi Arabia"),"RCM used for a local supplier; ","")&amp;IF(AND(L1669="Yes",NOT(OR(F1669="Standard domestic 15% (Box 7)",F1669="Import - VAT paid at customs (Box 8)",F1669="Import - Reverse charge (Box 9)"))),"VAT claimed on non-taxable category; ",""))</f>
        <v/>
      </c>
    </row>
    <row r="1670">
      <c r="A1670" s="17" t="n"/>
      <c r="B1670" s="14" t="n"/>
      <c r="C1670" s="14" t="n"/>
      <c r="D1670" s="16" t="n"/>
      <c r="E1670" s="14" t="n"/>
      <c r="F1670" s="14" t="n"/>
      <c r="G1670" s="14" t="n"/>
      <c r="H1670" s="19" t="n"/>
      <c r="I1670" s="19" t="n"/>
      <c r="J1670" s="34">
        <f>IF(A1670="","",H1670+I1670)</f>
        <v/>
      </c>
      <c r="K1670" s="14" t="n"/>
      <c r="L1670" s="14" t="n"/>
      <c r="M1670" s="14" t="n"/>
      <c r="N1670" s="14" t="n"/>
      <c r="O1670" s="20">
        <f>IF(A1670="","",SUMPRODUCT((A1670&gt;=Setup!$C$19:$C$30)*(A1670&lt;=Setup!$D$19:$D$30)*Setup!$A$19:$A$30))</f>
        <v/>
      </c>
      <c r="P1670" s="34">
        <f>IF(A1670="","",IF(OR(F1670="Standard domestic 15% (Box 7)",F1670="Import - VAT paid at customs (Box 8)",F1670="Import - Reverse charge (Box 9)"),ROUND(H1670*Setup!$B$9,2),0))</f>
        <v/>
      </c>
      <c r="Q1670" s="34">
        <f>IF(A1670="","",I1670-P1670)</f>
        <v/>
      </c>
      <c r="R1670" s="34">
        <f>IF(A1670="","",IF(L1670="Yes",I1670,0))</f>
        <v/>
      </c>
      <c r="S1670" s="34">
        <f>IF(A1670="","",IF(AND(L1670="Yes",K1670="Yes",NOT(ISNUMBER(SEARCH("blocked",G1670))),OR(F1670="Standard domestic 15% (Box 7)",F1670="Import - VAT paid at customs (Box 8)",F1670="Import - Reverse charge (Box 9)"),OR(F1670&lt;&gt;"Standard domestic 15% (Box 7)",AND(LEN(D1670)=15,LEFT(D1670,1)="3",RIGHT(D1670,1)="3",ISNUMBER(--D1670)))),I1670,0))</f>
        <v/>
      </c>
      <c r="T1670" s="34">
        <f>IF(A1670="","",R1670-S1670)</f>
        <v/>
      </c>
      <c r="U1670" s="23">
        <f>IF(A1670="","",IF(O1670=0,"Outside audit periods; ","")&amp;IF(F1670="","No VAT category; ","")&amp;IF(ABS(Q1670)&gt;Setup!$B$10,"VAT ≠ 15% × net; ","")&amp;IF(AND(F1670="Standard domestic 15% (Box 7)",NOT(AND(LEN(D1670)=15,LEFT(D1670,1)="3",RIGHT(D1670,1)="3",ISNUMBER(--D1670)))),"Invalid/missing supplier VAT no; ","")&amp;IF(AND(L1670="Yes",K1670&lt;&gt;"Yes"),"VAT claimed without valid tax invoice; ","")&amp;IF(AND(L1670="Yes",ISNUMBER(SEARCH("blocked",G1670))),"Blocked input VAT claimed; ","")&amp;IF(AND(F1670="Import - VAT paid at customs (Box 8)",M1670=""),"Customs declaration no missing; ","")&amp;IF(AND(F1670="Import - Reverse charge (Box 9)",E1670="Saudi Arabia"),"RCM used for a local supplier; ","")&amp;IF(AND(L1670="Yes",NOT(OR(F1670="Standard domestic 15% (Box 7)",F1670="Import - VAT paid at customs (Box 8)",F1670="Import - Reverse charge (Box 9)"))),"VAT claimed on non-taxable category; ",""))</f>
        <v/>
      </c>
    </row>
    <row r="1671">
      <c r="A1671" s="17" t="n"/>
      <c r="B1671" s="14" t="n"/>
      <c r="C1671" s="14" t="n"/>
      <c r="D1671" s="16" t="n"/>
      <c r="E1671" s="14" t="n"/>
      <c r="F1671" s="14" t="n"/>
      <c r="G1671" s="14" t="n"/>
      <c r="H1671" s="19" t="n"/>
      <c r="I1671" s="19" t="n"/>
      <c r="J1671" s="34">
        <f>IF(A1671="","",H1671+I1671)</f>
        <v/>
      </c>
      <c r="K1671" s="14" t="n"/>
      <c r="L1671" s="14" t="n"/>
      <c r="M1671" s="14" t="n"/>
      <c r="N1671" s="14" t="n"/>
      <c r="O1671" s="20">
        <f>IF(A1671="","",SUMPRODUCT((A1671&gt;=Setup!$C$19:$C$30)*(A1671&lt;=Setup!$D$19:$D$30)*Setup!$A$19:$A$30))</f>
        <v/>
      </c>
      <c r="P1671" s="34">
        <f>IF(A1671="","",IF(OR(F1671="Standard domestic 15% (Box 7)",F1671="Import - VAT paid at customs (Box 8)",F1671="Import - Reverse charge (Box 9)"),ROUND(H1671*Setup!$B$9,2),0))</f>
        <v/>
      </c>
      <c r="Q1671" s="34">
        <f>IF(A1671="","",I1671-P1671)</f>
        <v/>
      </c>
      <c r="R1671" s="34">
        <f>IF(A1671="","",IF(L1671="Yes",I1671,0))</f>
        <v/>
      </c>
      <c r="S1671" s="34">
        <f>IF(A1671="","",IF(AND(L1671="Yes",K1671="Yes",NOT(ISNUMBER(SEARCH("blocked",G1671))),OR(F1671="Standard domestic 15% (Box 7)",F1671="Import - VAT paid at customs (Box 8)",F1671="Import - Reverse charge (Box 9)"),OR(F1671&lt;&gt;"Standard domestic 15% (Box 7)",AND(LEN(D1671)=15,LEFT(D1671,1)="3",RIGHT(D1671,1)="3",ISNUMBER(--D1671)))),I1671,0))</f>
        <v/>
      </c>
      <c r="T1671" s="34">
        <f>IF(A1671="","",R1671-S1671)</f>
        <v/>
      </c>
      <c r="U1671" s="23">
        <f>IF(A1671="","",IF(O1671=0,"Outside audit periods; ","")&amp;IF(F1671="","No VAT category; ","")&amp;IF(ABS(Q1671)&gt;Setup!$B$10,"VAT ≠ 15% × net; ","")&amp;IF(AND(F1671="Standard domestic 15% (Box 7)",NOT(AND(LEN(D1671)=15,LEFT(D1671,1)="3",RIGHT(D1671,1)="3",ISNUMBER(--D1671)))),"Invalid/missing supplier VAT no; ","")&amp;IF(AND(L1671="Yes",K1671&lt;&gt;"Yes"),"VAT claimed without valid tax invoice; ","")&amp;IF(AND(L1671="Yes",ISNUMBER(SEARCH("blocked",G1671))),"Blocked input VAT claimed; ","")&amp;IF(AND(F1671="Import - VAT paid at customs (Box 8)",M1671=""),"Customs declaration no missing; ","")&amp;IF(AND(F1671="Import - Reverse charge (Box 9)",E1671="Saudi Arabia"),"RCM used for a local supplier; ","")&amp;IF(AND(L1671="Yes",NOT(OR(F1671="Standard domestic 15% (Box 7)",F1671="Import - VAT paid at customs (Box 8)",F1671="Import - Reverse charge (Box 9)"))),"VAT claimed on non-taxable category; ",""))</f>
        <v/>
      </c>
    </row>
    <row r="1672">
      <c r="A1672" s="17" t="n"/>
      <c r="B1672" s="14" t="n"/>
      <c r="C1672" s="14" t="n"/>
      <c r="D1672" s="16" t="n"/>
      <c r="E1672" s="14" t="n"/>
      <c r="F1672" s="14" t="n"/>
      <c r="G1672" s="14" t="n"/>
      <c r="H1672" s="19" t="n"/>
      <c r="I1672" s="19" t="n"/>
      <c r="J1672" s="34">
        <f>IF(A1672="","",H1672+I1672)</f>
        <v/>
      </c>
      <c r="K1672" s="14" t="n"/>
      <c r="L1672" s="14" t="n"/>
      <c r="M1672" s="14" t="n"/>
      <c r="N1672" s="14" t="n"/>
      <c r="O1672" s="20">
        <f>IF(A1672="","",SUMPRODUCT((A1672&gt;=Setup!$C$19:$C$30)*(A1672&lt;=Setup!$D$19:$D$30)*Setup!$A$19:$A$30))</f>
        <v/>
      </c>
      <c r="P1672" s="34">
        <f>IF(A1672="","",IF(OR(F1672="Standard domestic 15% (Box 7)",F1672="Import - VAT paid at customs (Box 8)",F1672="Import - Reverse charge (Box 9)"),ROUND(H1672*Setup!$B$9,2),0))</f>
        <v/>
      </c>
      <c r="Q1672" s="34">
        <f>IF(A1672="","",I1672-P1672)</f>
        <v/>
      </c>
      <c r="R1672" s="34">
        <f>IF(A1672="","",IF(L1672="Yes",I1672,0))</f>
        <v/>
      </c>
      <c r="S1672" s="34">
        <f>IF(A1672="","",IF(AND(L1672="Yes",K1672="Yes",NOT(ISNUMBER(SEARCH("blocked",G1672))),OR(F1672="Standard domestic 15% (Box 7)",F1672="Import - VAT paid at customs (Box 8)",F1672="Import - Reverse charge (Box 9)"),OR(F1672&lt;&gt;"Standard domestic 15% (Box 7)",AND(LEN(D1672)=15,LEFT(D1672,1)="3",RIGHT(D1672,1)="3",ISNUMBER(--D1672)))),I1672,0))</f>
        <v/>
      </c>
      <c r="T1672" s="34">
        <f>IF(A1672="","",R1672-S1672)</f>
        <v/>
      </c>
      <c r="U1672" s="23">
        <f>IF(A1672="","",IF(O1672=0,"Outside audit periods; ","")&amp;IF(F1672="","No VAT category; ","")&amp;IF(ABS(Q1672)&gt;Setup!$B$10,"VAT ≠ 15% × net; ","")&amp;IF(AND(F1672="Standard domestic 15% (Box 7)",NOT(AND(LEN(D1672)=15,LEFT(D1672,1)="3",RIGHT(D1672,1)="3",ISNUMBER(--D1672)))),"Invalid/missing supplier VAT no; ","")&amp;IF(AND(L1672="Yes",K1672&lt;&gt;"Yes"),"VAT claimed without valid tax invoice; ","")&amp;IF(AND(L1672="Yes",ISNUMBER(SEARCH("blocked",G1672))),"Blocked input VAT claimed; ","")&amp;IF(AND(F1672="Import - VAT paid at customs (Box 8)",M1672=""),"Customs declaration no missing; ","")&amp;IF(AND(F1672="Import - Reverse charge (Box 9)",E1672="Saudi Arabia"),"RCM used for a local supplier; ","")&amp;IF(AND(L1672="Yes",NOT(OR(F1672="Standard domestic 15% (Box 7)",F1672="Import - VAT paid at customs (Box 8)",F1672="Import - Reverse charge (Box 9)"))),"VAT claimed on non-taxable category; ",""))</f>
        <v/>
      </c>
    </row>
    <row r="1673">
      <c r="A1673" s="17" t="n"/>
      <c r="B1673" s="14" t="n"/>
      <c r="C1673" s="14" t="n"/>
      <c r="D1673" s="16" t="n"/>
      <c r="E1673" s="14" t="n"/>
      <c r="F1673" s="14" t="n"/>
      <c r="G1673" s="14" t="n"/>
      <c r="H1673" s="19" t="n"/>
      <c r="I1673" s="19" t="n"/>
      <c r="J1673" s="34">
        <f>IF(A1673="","",H1673+I1673)</f>
        <v/>
      </c>
      <c r="K1673" s="14" t="n"/>
      <c r="L1673" s="14" t="n"/>
      <c r="M1673" s="14" t="n"/>
      <c r="N1673" s="14" t="n"/>
      <c r="O1673" s="20">
        <f>IF(A1673="","",SUMPRODUCT((A1673&gt;=Setup!$C$19:$C$30)*(A1673&lt;=Setup!$D$19:$D$30)*Setup!$A$19:$A$30))</f>
        <v/>
      </c>
      <c r="P1673" s="34">
        <f>IF(A1673="","",IF(OR(F1673="Standard domestic 15% (Box 7)",F1673="Import - VAT paid at customs (Box 8)",F1673="Import - Reverse charge (Box 9)"),ROUND(H1673*Setup!$B$9,2),0))</f>
        <v/>
      </c>
      <c r="Q1673" s="34">
        <f>IF(A1673="","",I1673-P1673)</f>
        <v/>
      </c>
      <c r="R1673" s="34">
        <f>IF(A1673="","",IF(L1673="Yes",I1673,0))</f>
        <v/>
      </c>
      <c r="S1673" s="34">
        <f>IF(A1673="","",IF(AND(L1673="Yes",K1673="Yes",NOT(ISNUMBER(SEARCH("blocked",G1673))),OR(F1673="Standard domestic 15% (Box 7)",F1673="Import - VAT paid at customs (Box 8)",F1673="Import - Reverse charge (Box 9)"),OR(F1673&lt;&gt;"Standard domestic 15% (Box 7)",AND(LEN(D1673)=15,LEFT(D1673,1)="3",RIGHT(D1673,1)="3",ISNUMBER(--D1673)))),I1673,0))</f>
        <v/>
      </c>
      <c r="T1673" s="34">
        <f>IF(A1673="","",R1673-S1673)</f>
        <v/>
      </c>
      <c r="U1673" s="23">
        <f>IF(A1673="","",IF(O1673=0,"Outside audit periods; ","")&amp;IF(F1673="","No VAT category; ","")&amp;IF(ABS(Q1673)&gt;Setup!$B$10,"VAT ≠ 15% × net; ","")&amp;IF(AND(F1673="Standard domestic 15% (Box 7)",NOT(AND(LEN(D1673)=15,LEFT(D1673,1)="3",RIGHT(D1673,1)="3",ISNUMBER(--D1673)))),"Invalid/missing supplier VAT no; ","")&amp;IF(AND(L1673="Yes",K1673&lt;&gt;"Yes"),"VAT claimed without valid tax invoice; ","")&amp;IF(AND(L1673="Yes",ISNUMBER(SEARCH("blocked",G1673))),"Blocked input VAT claimed; ","")&amp;IF(AND(F1673="Import - VAT paid at customs (Box 8)",M1673=""),"Customs declaration no missing; ","")&amp;IF(AND(F1673="Import - Reverse charge (Box 9)",E1673="Saudi Arabia"),"RCM used for a local supplier; ","")&amp;IF(AND(L1673="Yes",NOT(OR(F1673="Standard domestic 15% (Box 7)",F1673="Import - VAT paid at customs (Box 8)",F1673="Import - Reverse charge (Box 9)"))),"VAT claimed on non-taxable category; ",""))</f>
        <v/>
      </c>
    </row>
    <row r="1674">
      <c r="A1674" s="17" t="n"/>
      <c r="B1674" s="14" t="n"/>
      <c r="C1674" s="14" t="n"/>
      <c r="D1674" s="16" t="n"/>
      <c r="E1674" s="14" t="n"/>
      <c r="F1674" s="14" t="n"/>
      <c r="G1674" s="14" t="n"/>
      <c r="H1674" s="19" t="n"/>
      <c r="I1674" s="19" t="n"/>
      <c r="J1674" s="34">
        <f>IF(A1674="","",H1674+I1674)</f>
        <v/>
      </c>
      <c r="K1674" s="14" t="n"/>
      <c r="L1674" s="14" t="n"/>
      <c r="M1674" s="14" t="n"/>
      <c r="N1674" s="14" t="n"/>
      <c r="O1674" s="20">
        <f>IF(A1674="","",SUMPRODUCT((A1674&gt;=Setup!$C$19:$C$30)*(A1674&lt;=Setup!$D$19:$D$30)*Setup!$A$19:$A$30))</f>
        <v/>
      </c>
      <c r="P1674" s="34">
        <f>IF(A1674="","",IF(OR(F1674="Standard domestic 15% (Box 7)",F1674="Import - VAT paid at customs (Box 8)",F1674="Import - Reverse charge (Box 9)"),ROUND(H1674*Setup!$B$9,2),0))</f>
        <v/>
      </c>
      <c r="Q1674" s="34">
        <f>IF(A1674="","",I1674-P1674)</f>
        <v/>
      </c>
      <c r="R1674" s="34">
        <f>IF(A1674="","",IF(L1674="Yes",I1674,0))</f>
        <v/>
      </c>
      <c r="S1674" s="34">
        <f>IF(A1674="","",IF(AND(L1674="Yes",K1674="Yes",NOT(ISNUMBER(SEARCH("blocked",G1674))),OR(F1674="Standard domestic 15% (Box 7)",F1674="Import - VAT paid at customs (Box 8)",F1674="Import - Reverse charge (Box 9)"),OR(F1674&lt;&gt;"Standard domestic 15% (Box 7)",AND(LEN(D1674)=15,LEFT(D1674,1)="3",RIGHT(D1674,1)="3",ISNUMBER(--D1674)))),I1674,0))</f>
        <v/>
      </c>
      <c r="T1674" s="34">
        <f>IF(A1674="","",R1674-S1674)</f>
        <v/>
      </c>
      <c r="U1674" s="23">
        <f>IF(A1674="","",IF(O1674=0,"Outside audit periods; ","")&amp;IF(F1674="","No VAT category; ","")&amp;IF(ABS(Q1674)&gt;Setup!$B$10,"VAT ≠ 15% × net; ","")&amp;IF(AND(F1674="Standard domestic 15% (Box 7)",NOT(AND(LEN(D1674)=15,LEFT(D1674,1)="3",RIGHT(D1674,1)="3",ISNUMBER(--D1674)))),"Invalid/missing supplier VAT no; ","")&amp;IF(AND(L1674="Yes",K1674&lt;&gt;"Yes"),"VAT claimed without valid tax invoice; ","")&amp;IF(AND(L1674="Yes",ISNUMBER(SEARCH("blocked",G1674))),"Blocked input VAT claimed; ","")&amp;IF(AND(F1674="Import - VAT paid at customs (Box 8)",M1674=""),"Customs declaration no missing; ","")&amp;IF(AND(F1674="Import - Reverse charge (Box 9)",E1674="Saudi Arabia"),"RCM used for a local supplier; ","")&amp;IF(AND(L1674="Yes",NOT(OR(F1674="Standard domestic 15% (Box 7)",F1674="Import - VAT paid at customs (Box 8)",F1674="Import - Reverse charge (Box 9)"))),"VAT claimed on non-taxable category; ",""))</f>
        <v/>
      </c>
    </row>
    <row r="1675">
      <c r="A1675" s="17" t="n"/>
      <c r="B1675" s="14" t="n"/>
      <c r="C1675" s="14" t="n"/>
      <c r="D1675" s="16" t="n"/>
      <c r="E1675" s="14" t="n"/>
      <c r="F1675" s="14" t="n"/>
      <c r="G1675" s="14" t="n"/>
      <c r="H1675" s="19" t="n"/>
      <c r="I1675" s="19" t="n"/>
      <c r="J1675" s="34">
        <f>IF(A1675="","",H1675+I1675)</f>
        <v/>
      </c>
      <c r="K1675" s="14" t="n"/>
      <c r="L1675" s="14" t="n"/>
      <c r="M1675" s="14" t="n"/>
      <c r="N1675" s="14" t="n"/>
      <c r="O1675" s="20">
        <f>IF(A1675="","",SUMPRODUCT((A1675&gt;=Setup!$C$19:$C$30)*(A1675&lt;=Setup!$D$19:$D$30)*Setup!$A$19:$A$30))</f>
        <v/>
      </c>
      <c r="P1675" s="34">
        <f>IF(A1675="","",IF(OR(F1675="Standard domestic 15% (Box 7)",F1675="Import - VAT paid at customs (Box 8)",F1675="Import - Reverse charge (Box 9)"),ROUND(H1675*Setup!$B$9,2),0))</f>
        <v/>
      </c>
      <c r="Q1675" s="34">
        <f>IF(A1675="","",I1675-P1675)</f>
        <v/>
      </c>
      <c r="R1675" s="34">
        <f>IF(A1675="","",IF(L1675="Yes",I1675,0))</f>
        <v/>
      </c>
      <c r="S1675" s="34">
        <f>IF(A1675="","",IF(AND(L1675="Yes",K1675="Yes",NOT(ISNUMBER(SEARCH("blocked",G1675))),OR(F1675="Standard domestic 15% (Box 7)",F1675="Import - VAT paid at customs (Box 8)",F1675="Import - Reverse charge (Box 9)"),OR(F1675&lt;&gt;"Standard domestic 15% (Box 7)",AND(LEN(D1675)=15,LEFT(D1675,1)="3",RIGHT(D1675,1)="3",ISNUMBER(--D1675)))),I1675,0))</f>
        <v/>
      </c>
      <c r="T1675" s="34">
        <f>IF(A1675="","",R1675-S1675)</f>
        <v/>
      </c>
      <c r="U1675" s="23">
        <f>IF(A1675="","",IF(O1675=0,"Outside audit periods; ","")&amp;IF(F1675="","No VAT category; ","")&amp;IF(ABS(Q1675)&gt;Setup!$B$10,"VAT ≠ 15% × net; ","")&amp;IF(AND(F1675="Standard domestic 15% (Box 7)",NOT(AND(LEN(D1675)=15,LEFT(D1675,1)="3",RIGHT(D1675,1)="3",ISNUMBER(--D1675)))),"Invalid/missing supplier VAT no; ","")&amp;IF(AND(L1675="Yes",K1675&lt;&gt;"Yes"),"VAT claimed without valid tax invoice; ","")&amp;IF(AND(L1675="Yes",ISNUMBER(SEARCH("blocked",G1675))),"Blocked input VAT claimed; ","")&amp;IF(AND(F1675="Import - VAT paid at customs (Box 8)",M1675=""),"Customs declaration no missing; ","")&amp;IF(AND(F1675="Import - Reverse charge (Box 9)",E1675="Saudi Arabia"),"RCM used for a local supplier; ","")&amp;IF(AND(L1675="Yes",NOT(OR(F1675="Standard domestic 15% (Box 7)",F1675="Import - VAT paid at customs (Box 8)",F1675="Import - Reverse charge (Box 9)"))),"VAT claimed on non-taxable category; ",""))</f>
        <v/>
      </c>
    </row>
    <row r="1676">
      <c r="A1676" s="17" t="n"/>
      <c r="B1676" s="14" t="n"/>
      <c r="C1676" s="14" t="n"/>
      <c r="D1676" s="16" t="n"/>
      <c r="E1676" s="14" t="n"/>
      <c r="F1676" s="14" t="n"/>
      <c r="G1676" s="14" t="n"/>
      <c r="H1676" s="19" t="n"/>
      <c r="I1676" s="19" t="n"/>
      <c r="J1676" s="34">
        <f>IF(A1676="","",H1676+I1676)</f>
        <v/>
      </c>
      <c r="K1676" s="14" t="n"/>
      <c r="L1676" s="14" t="n"/>
      <c r="M1676" s="14" t="n"/>
      <c r="N1676" s="14" t="n"/>
      <c r="O1676" s="20">
        <f>IF(A1676="","",SUMPRODUCT((A1676&gt;=Setup!$C$19:$C$30)*(A1676&lt;=Setup!$D$19:$D$30)*Setup!$A$19:$A$30))</f>
        <v/>
      </c>
      <c r="P1676" s="34">
        <f>IF(A1676="","",IF(OR(F1676="Standard domestic 15% (Box 7)",F1676="Import - VAT paid at customs (Box 8)",F1676="Import - Reverse charge (Box 9)"),ROUND(H1676*Setup!$B$9,2),0))</f>
        <v/>
      </c>
      <c r="Q1676" s="34">
        <f>IF(A1676="","",I1676-P1676)</f>
        <v/>
      </c>
      <c r="R1676" s="34">
        <f>IF(A1676="","",IF(L1676="Yes",I1676,0))</f>
        <v/>
      </c>
      <c r="S1676" s="34">
        <f>IF(A1676="","",IF(AND(L1676="Yes",K1676="Yes",NOT(ISNUMBER(SEARCH("blocked",G1676))),OR(F1676="Standard domestic 15% (Box 7)",F1676="Import - VAT paid at customs (Box 8)",F1676="Import - Reverse charge (Box 9)"),OR(F1676&lt;&gt;"Standard domestic 15% (Box 7)",AND(LEN(D1676)=15,LEFT(D1676,1)="3",RIGHT(D1676,1)="3",ISNUMBER(--D1676)))),I1676,0))</f>
        <v/>
      </c>
      <c r="T1676" s="34">
        <f>IF(A1676="","",R1676-S1676)</f>
        <v/>
      </c>
      <c r="U1676" s="23">
        <f>IF(A1676="","",IF(O1676=0,"Outside audit periods; ","")&amp;IF(F1676="","No VAT category; ","")&amp;IF(ABS(Q1676)&gt;Setup!$B$10,"VAT ≠ 15% × net; ","")&amp;IF(AND(F1676="Standard domestic 15% (Box 7)",NOT(AND(LEN(D1676)=15,LEFT(D1676,1)="3",RIGHT(D1676,1)="3",ISNUMBER(--D1676)))),"Invalid/missing supplier VAT no; ","")&amp;IF(AND(L1676="Yes",K1676&lt;&gt;"Yes"),"VAT claimed without valid tax invoice; ","")&amp;IF(AND(L1676="Yes",ISNUMBER(SEARCH("blocked",G1676))),"Blocked input VAT claimed; ","")&amp;IF(AND(F1676="Import - VAT paid at customs (Box 8)",M1676=""),"Customs declaration no missing; ","")&amp;IF(AND(F1676="Import - Reverse charge (Box 9)",E1676="Saudi Arabia"),"RCM used for a local supplier; ","")&amp;IF(AND(L1676="Yes",NOT(OR(F1676="Standard domestic 15% (Box 7)",F1676="Import - VAT paid at customs (Box 8)",F1676="Import - Reverse charge (Box 9)"))),"VAT claimed on non-taxable category; ",""))</f>
        <v/>
      </c>
    </row>
    <row r="1677">
      <c r="A1677" s="17" t="n"/>
      <c r="B1677" s="14" t="n"/>
      <c r="C1677" s="14" t="n"/>
      <c r="D1677" s="16" t="n"/>
      <c r="E1677" s="14" t="n"/>
      <c r="F1677" s="14" t="n"/>
      <c r="G1677" s="14" t="n"/>
      <c r="H1677" s="19" t="n"/>
      <c r="I1677" s="19" t="n"/>
      <c r="J1677" s="34">
        <f>IF(A1677="","",H1677+I1677)</f>
        <v/>
      </c>
      <c r="K1677" s="14" t="n"/>
      <c r="L1677" s="14" t="n"/>
      <c r="M1677" s="14" t="n"/>
      <c r="N1677" s="14" t="n"/>
      <c r="O1677" s="20">
        <f>IF(A1677="","",SUMPRODUCT((A1677&gt;=Setup!$C$19:$C$30)*(A1677&lt;=Setup!$D$19:$D$30)*Setup!$A$19:$A$30))</f>
        <v/>
      </c>
      <c r="P1677" s="34">
        <f>IF(A1677="","",IF(OR(F1677="Standard domestic 15% (Box 7)",F1677="Import - VAT paid at customs (Box 8)",F1677="Import - Reverse charge (Box 9)"),ROUND(H1677*Setup!$B$9,2),0))</f>
        <v/>
      </c>
      <c r="Q1677" s="34">
        <f>IF(A1677="","",I1677-P1677)</f>
        <v/>
      </c>
      <c r="R1677" s="34">
        <f>IF(A1677="","",IF(L1677="Yes",I1677,0))</f>
        <v/>
      </c>
      <c r="S1677" s="34">
        <f>IF(A1677="","",IF(AND(L1677="Yes",K1677="Yes",NOT(ISNUMBER(SEARCH("blocked",G1677))),OR(F1677="Standard domestic 15% (Box 7)",F1677="Import - VAT paid at customs (Box 8)",F1677="Import - Reverse charge (Box 9)"),OR(F1677&lt;&gt;"Standard domestic 15% (Box 7)",AND(LEN(D1677)=15,LEFT(D1677,1)="3",RIGHT(D1677,1)="3",ISNUMBER(--D1677)))),I1677,0))</f>
        <v/>
      </c>
      <c r="T1677" s="34">
        <f>IF(A1677="","",R1677-S1677)</f>
        <v/>
      </c>
      <c r="U1677" s="23">
        <f>IF(A1677="","",IF(O1677=0,"Outside audit periods; ","")&amp;IF(F1677="","No VAT category; ","")&amp;IF(ABS(Q1677)&gt;Setup!$B$10,"VAT ≠ 15% × net; ","")&amp;IF(AND(F1677="Standard domestic 15% (Box 7)",NOT(AND(LEN(D1677)=15,LEFT(D1677,1)="3",RIGHT(D1677,1)="3",ISNUMBER(--D1677)))),"Invalid/missing supplier VAT no; ","")&amp;IF(AND(L1677="Yes",K1677&lt;&gt;"Yes"),"VAT claimed without valid tax invoice; ","")&amp;IF(AND(L1677="Yes",ISNUMBER(SEARCH("blocked",G1677))),"Blocked input VAT claimed; ","")&amp;IF(AND(F1677="Import - VAT paid at customs (Box 8)",M1677=""),"Customs declaration no missing; ","")&amp;IF(AND(F1677="Import - Reverse charge (Box 9)",E1677="Saudi Arabia"),"RCM used for a local supplier; ","")&amp;IF(AND(L1677="Yes",NOT(OR(F1677="Standard domestic 15% (Box 7)",F1677="Import - VAT paid at customs (Box 8)",F1677="Import - Reverse charge (Box 9)"))),"VAT claimed on non-taxable category; ",""))</f>
        <v/>
      </c>
    </row>
    <row r="1678">
      <c r="A1678" s="17" t="n"/>
      <c r="B1678" s="14" t="n"/>
      <c r="C1678" s="14" t="n"/>
      <c r="D1678" s="16" t="n"/>
      <c r="E1678" s="14" t="n"/>
      <c r="F1678" s="14" t="n"/>
      <c r="G1678" s="14" t="n"/>
      <c r="H1678" s="19" t="n"/>
      <c r="I1678" s="19" t="n"/>
      <c r="J1678" s="34">
        <f>IF(A1678="","",H1678+I1678)</f>
        <v/>
      </c>
      <c r="K1678" s="14" t="n"/>
      <c r="L1678" s="14" t="n"/>
      <c r="M1678" s="14" t="n"/>
      <c r="N1678" s="14" t="n"/>
      <c r="O1678" s="20">
        <f>IF(A1678="","",SUMPRODUCT((A1678&gt;=Setup!$C$19:$C$30)*(A1678&lt;=Setup!$D$19:$D$30)*Setup!$A$19:$A$30))</f>
        <v/>
      </c>
      <c r="P1678" s="34">
        <f>IF(A1678="","",IF(OR(F1678="Standard domestic 15% (Box 7)",F1678="Import - VAT paid at customs (Box 8)",F1678="Import - Reverse charge (Box 9)"),ROUND(H1678*Setup!$B$9,2),0))</f>
        <v/>
      </c>
      <c r="Q1678" s="34">
        <f>IF(A1678="","",I1678-P1678)</f>
        <v/>
      </c>
      <c r="R1678" s="34">
        <f>IF(A1678="","",IF(L1678="Yes",I1678,0))</f>
        <v/>
      </c>
      <c r="S1678" s="34">
        <f>IF(A1678="","",IF(AND(L1678="Yes",K1678="Yes",NOT(ISNUMBER(SEARCH("blocked",G1678))),OR(F1678="Standard domestic 15% (Box 7)",F1678="Import - VAT paid at customs (Box 8)",F1678="Import - Reverse charge (Box 9)"),OR(F1678&lt;&gt;"Standard domestic 15% (Box 7)",AND(LEN(D1678)=15,LEFT(D1678,1)="3",RIGHT(D1678,1)="3",ISNUMBER(--D1678)))),I1678,0))</f>
        <v/>
      </c>
      <c r="T1678" s="34">
        <f>IF(A1678="","",R1678-S1678)</f>
        <v/>
      </c>
      <c r="U1678" s="23">
        <f>IF(A1678="","",IF(O1678=0,"Outside audit periods; ","")&amp;IF(F1678="","No VAT category; ","")&amp;IF(ABS(Q1678)&gt;Setup!$B$10,"VAT ≠ 15% × net; ","")&amp;IF(AND(F1678="Standard domestic 15% (Box 7)",NOT(AND(LEN(D1678)=15,LEFT(D1678,1)="3",RIGHT(D1678,1)="3",ISNUMBER(--D1678)))),"Invalid/missing supplier VAT no; ","")&amp;IF(AND(L1678="Yes",K1678&lt;&gt;"Yes"),"VAT claimed without valid tax invoice; ","")&amp;IF(AND(L1678="Yes",ISNUMBER(SEARCH("blocked",G1678))),"Blocked input VAT claimed; ","")&amp;IF(AND(F1678="Import - VAT paid at customs (Box 8)",M1678=""),"Customs declaration no missing; ","")&amp;IF(AND(F1678="Import - Reverse charge (Box 9)",E1678="Saudi Arabia"),"RCM used for a local supplier; ","")&amp;IF(AND(L1678="Yes",NOT(OR(F1678="Standard domestic 15% (Box 7)",F1678="Import - VAT paid at customs (Box 8)",F1678="Import - Reverse charge (Box 9)"))),"VAT claimed on non-taxable category; ",""))</f>
        <v/>
      </c>
    </row>
    <row r="1679">
      <c r="A1679" s="17" t="n"/>
      <c r="B1679" s="14" t="n"/>
      <c r="C1679" s="14" t="n"/>
      <c r="D1679" s="16" t="n"/>
      <c r="E1679" s="14" t="n"/>
      <c r="F1679" s="14" t="n"/>
      <c r="G1679" s="14" t="n"/>
      <c r="H1679" s="19" t="n"/>
      <c r="I1679" s="19" t="n"/>
      <c r="J1679" s="34">
        <f>IF(A1679="","",H1679+I1679)</f>
        <v/>
      </c>
      <c r="K1679" s="14" t="n"/>
      <c r="L1679" s="14" t="n"/>
      <c r="M1679" s="14" t="n"/>
      <c r="N1679" s="14" t="n"/>
      <c r="O1679" s="20">
        <f>IF(A1679="","",SUMPRODUCT((A1679&gt;=Setup!$C$19:$C$30)*(A1679&lt;=Setup!$D$19:$D$30)*Setup!$A$19:$A$30))</f>
        <v/>
      </c>
      <c r="P1679" s="34">
        <f>IF(A1679="","",IF(OR(F1679="Standard domestic 15% (Box 7)",F1679="Import - VAT paid at customs (Box 8)",F1679="Import - Reverse charge (Box 9)"),ROUND(H1679*Setup!$B$9,2),0))</f>
        <v/>
      </c>
      <c r="Q1679" s="34">
        <f>IF(A1679="","",I1679-P1679)</f>
        <v/>
      </c>
      <c r="R1679" s="34">
        <f>IF(A1679="","",IF(L1679="Yes",I1679,0))</f>
        <v/>
      </c>
      <c r="S1679" s="34">
        <f>IF(A1679="","",IF(AND(L1679="Yes",K1679="Yes",NOT(ISNUMBER(SEARCH("blocked",G1679))),OR(F1679="Standard domestic 15% (Box 7)",F1679="Import - VAT paid at customs (Box 8)",F1679="Import - Reverse charge (Box 9)"),OR(F1679&lt;&gt;"Standard domestic 15% (Box 7)",AND(LEN(D1679)=15,LEFT(D1679,1)="3",RIGHT(D1679,1)="3",ISNUMBER(--D1679)))),I1679,0))</f>
        <v/>
      </c>
      <c r="T1679" s="34">
        <f>IF(A1679="","",R1679-S1679)</f>
        <v/>
      </c>
      <c r="U1679" s="23">
        <f>IF(A1679="","",IF(O1679=0,"Outside audit periods; ","")&amp;IF(F1679="","No VAT category; ","")&amp;IF(ABS(Q1679)&gt;Setup!$B$10,"VAT ≠ 15% × net; ","")&amp;IF(AND(F1679="Standard domestic 15% (Box 7)",NOT(AND(LEN(D1679)=15,LEFT(D1679,1)="3",RIGHT(D1679,1)="3",ISNUMBER(--D1679)))),"Invalid/missing supplier VAT no; ","")&amp;IF(AND(L1679="Yes",K1679&lt;&gt;"Yes"),"VAT claimed without valid tax invoice; ","")&amp;IF(AND(L1679="Yes",ISNUMBER(SEARCH("blocked",G1679))),"Blocked input VAT claimed; ","")&amp;IF(AND(F1679="Import - VAT paid at customs (Box 8)",M1679=""),"Customs declaration no missing; ","")&amp;IF(AND(F1679="Import - Reverse charge (Box 9)",E1679="Saudi Arabia"),"RCM used for a local supplier; ","")&amp;IF(AND(L1679="Yes",NOT(OR(F1679="Standard domestic 15% (Box 7)",F1679="Import - VAT paid at customs (Box 8)",F1679="Import - Reverse charge (Box 9)"))),"VAT claimed on non-taxable category; ",""))</f>
        <v/>
      </c>
    </row>
    <row r="1680">
      <c r="A1680" s="17" t="n"/>
      <c r="B1680" s="14" t="n"/>
      <c r="C1680" s="14" t="n"/>
      <c r="D1680" s="16" t="n"/>
      <c r="E1680" s="14" t="n"/>
      <c r="F1680" s="14" t="n"/>
      <c r="G1680" s="14" t="n"/>
      <c r="H1680" s="19" t="n"/>
      <c r="I1680" s="19" t="n"/>
      <c r="J1680" s="34">
        <f>IF(A1680="","",H1680+I1680)</f>
        <v/>
      </c>
      <c r="K1680" s="14" t="n"/>
      <c r="L1680" s="14" t="n"/>
      <c r="M1680" s="14" t="n"/>
      <c r="N1680" s="14" t="n"/>
      <c r="O1680" s="20">
        <f>IF(A1680="","",SUMPRODUCT((A1680&gt;=Setup!$C$19:$C$30)*(A1680&lt;=Setup!$D$19:$D$30)*Setup!$A$19:$A$30))</f>
        <v/>
      </c>
      <c r="P1680" s="34">
        <f>IF(A1680="","",IF(OR(F1680="Standard domestic 15% (Box 7)",F1680="Import - VAT paid at customs (Box 8)",F1680="Import - Reverse charge (Box 9)"),ROUND(H1680*Setup!$B$9,2),0))</f>
        <v/>
      </c>
      <c r="Q1680" s="34">
        <f>IF(A1680="","",I1680-P1680)</f>
        <v/>
      </c>
      <c r="R1680" s="34">
        <f>IF(A1680="","",IF(L1680="Yes",I1680,0))</f>
        <v/>
      </c>
      <c r="S1680" s="34">
        <f>IF(A1680="","",IF(AND(L1680="Yes",K1680="Yes",NOT(ISNUMBER(SEARCH("blocked",G1680))),OR(F1680="Standard domestic 15% (Box 7)",F1680="Import - VAT paid at customs (Box 8)",F1680="Import - Reverse charge (Box 9)"),OR(F1680&lt;&gt;"Standard domestic 15% (Box 7)",AND(LEN(D1680)=15,LEFT(D1680,1)="3",RIGHT(D1680,1)="3",ISNUMBER(--D1680)))),I1680,0))</f>
        <v/>
      </c>
      <c r="T1680" s="34">
        <f>IF(A1680="","",R1680-S1680)</f>
        <v/>
      </c>
      <c r="U1680" s="23">
        <f>IF(A1680="","",IF(O1680=0,"Outside audit periods; ","")&amp;IF(F1680="","No VAT category; ","")&amp;IF(ABS(Q1680)&gt;Setup!$B$10,"VAT ≠ 15% × net; ","")&amp;IF(AND(F1680="Standard domestic 15% (Box 7)",NOT(AND(LEN(D1680)=15,LEFT(D1680,1)="3",RIGHT(D1680,1)="3",ISNUMBER(--D1680)))),"Invalid/missing supplier VAT no; ","")&amp;IF(AND(L1680="Yes",K1680&lt;&gt;"Yes"),"VAT claimed without valid tax invoice; ","")&amp;IF(AND(L1680="Yes",ISNUMBER(SEARCH("blocked",G1680))),"Blocked input VAT claimed; ","")&amp;IF(AND(F1680="Import - VAT paid at customs (Box 8)",M1680=""),"Customs declaration no missing; ","")&amp;IF(AND(F1680="Import - Reverse charge (Box 9)",E1680="Saudi Arabia"),"RCM used for a local supplier; ","")&amp;IF(AND(L1680="Yes",NOT(OR(F1680="Standard domestic 15% (Box 7)",F1680="Import - VAT paid at customs (Box 8)",F1680="Import - Reverse charge (Box 9)"))),"VAT claimed on non-taxable category; ",""))</f>
        <v/>
      </c>
    </row>
    <row r="1681">
      <c r="A1681" s="17" t="n"/>
      <c r="B1681" s="14" t="n"/>
      <c r="C1681" s="14" t="n"/>
      <c r="D1681" s="16" t="n"/>
      <c r="E1681" s="14" t="n"/>
      <c r="F1681" s="14" t="n"/>
      <c r="G1681" s="14" t="n"/>
      <c r="H1681" s="19" t="n"/>
      <c r="I1681" s="19" t="n"/>
      <c r="J1681" s="34">
        <f>IF(A1681="","",H1681+I1681)</f>
        <v/>
      </c>
      <c r="K1681" s="14" t="n"/>
      <c r="L1681" s="14" t="n"/>
      <c r="M1681" s="14" t="n"/>
      <c r="N1681" s="14" t="n"/>
      <c r="O1681" s="20">
        <f>IF(A1681="","",SUMPRODUCT((A1681&gt;=Setup!$C$19:$C$30)*(A1681&lt;=Setup!$D$19:$D$30)*Setup!$A$19:$A$30))</f>
        <v/>
      </c>
      <c r="P1681" s="34">
        <f>IF(A1681="","",IF(OR(F1681="Standard domestic 15% (Box 7)",F1681="Import - VAT paid at customs (Box 8)",F1681="Import - Reverse charge (Box 9)"),ROUND(H1681*Setup!$B$9,2),0))</f>
        <v/>
      </c>
      <c r="Q1681" s="34">
        <f>IF(A1681="","",I1681-P1681)</f>
        <v/>
      </c>
      <c r="R1681" s="34">
        <f>IF(A1681="","",IF(L1681="Yes",I1681,0))</f>
        <v/>
      </c>
      <c r="S1681" s="34">
        <f>IF(A1681="","",IF(AND(L1681="Yes",K1681="Yes",NOT(ISNUMBER(SEARCH("blocked",G1681))),OR(F1681="Standard domestic 15% (Box 7)",F1681="Import - VAT paid at customs (Box 8)",F1681="Import - Reverse charge (Box 9)"),OR(F1681&lt;&gt;"Standard domestic 15% (Box 7)",AND(LEN(D1681)=15,LEFT(D1681,1)="3",RIGHT(D1681,1)="3",ISNUMBER(--D1681)))),I1681,0))</f>
        <v/>
      </c>
      <c r="T1681" s="34">
        <f>IF(A1681="","",R1681-S1681)</f>
        <v/>
      </c>
      <c r="U1681" s="23">
        <f>IF(A1681="","",IF(O1681=0,"Outside audit periods; ","")&amp;IF(F1681="","No VAT category; ","")&amp;IF(ABS(Q1681)&gt;Setup!$B$10,"VAT ≠ 15% × net; ","")&amp;IF(AND(F1681="Standard domestic 15% (Box 7)",NOT(AND(LEN(D1681)=15,LEFT(D1681,1)="3",RIGHT(D1681,1)="3",ISNUMBER(--D1681)))),"Invalid/missing supplier VAT no; ","")&amp;IF(AND(L1681="Yes",K1681&lt;&gt;"Yes"),"VAT claimed without valid tax invoice; ","")&amp;IF(AND(L1681="Yes",ISNUMBER(SEARCH("blocked",G1681))),"Blocked input VAT claimed; ","")&amp;IF(AND(F1681="Import - VAT paid at customs (Box 8)",M1681=""),"Customs declaration no missing; ","")&amp;IF(AND(F1681="Import - Reverse charge (Box 9)",E1681="Saudi Arabia"),"RCM used for a local supplier; ","")&amp;IF(AND(L1681="Yes",NOT(OR(F1681="Standard domestic 15% (Box 7)",F1681="Import - VAT paid at customs (Box 8)",F1681="Import - Reverse charge (Box 9)"))),"VAT claimed on non-taxable category; ",""))</f>
        <v/>
      </c>
    </row>
    <row r="1682">
      <c r="A1682" s="17" t="n"/>
      <c r="B1682" s="14" t="n"/>
      <c r="C1682" s="14" t="n"/>
      <c r="D1682" s="16" t="n"/>
      <c r="E1682" s="14" t="n"/>
      <c r="F1682" s="14" t="n"/>
      <c r="G1682" s="14" t="n"/>
      <c r="H1682" s="19" t="n"/>
      <c r="I1682" s="19" t="n"/>
      <c r="J1682" s="34">
        <f>IF(A1682="","",H1682+I1682)</f>
        <v/>
      </c>
      <c r="K1682" s="14" t="n"/>
      <c r="L1682" s="14" t="n"/>
      <c r="M1682" s="14" t="n"/>
      <c r="N1682" s="14" t="n"/>
      <c r="O1682" s="20">
        <f>IF(A1682="","",SUMPRODUCT((A1682&gt;=Setup!$C$19:$C$30)*(A1682&lt;=Setup!$D$19:$D$30)*Setup!$A$19:$A$30))</f>
        <v/>
      </c>
      <c r="P1682" s="34">
        <f>IF(A1682="","",IF(OR(F1682="Standard domestic 15% (Box 7)",F1682="Import - VAT paid at customs (Box 8)",F1682="Import - Reverse charge (Box 9)"),ROUND(H1682*Setup!$B$9,2),0))</f>
        <v/>
      </c>
      <c r="Q1682" s="34">
        <f>IF(A1682="","",I1682-P1682)</f>
        <v/>
      </c>
      <c r="R1682" s="34">
        <f>IF(A1682="","",IF(L1682="Yes",I1682,0))</f>
        <v/>
      </c>
      <c r="S1682" s="34">
        <f>IF(A1682="","",IF(AND(L1682="Yes",K1682="Yes",NOT(ISNUMBER(SEARCH("blocked",G1682))),OR(F1682="Standard domestic 15% (Box 7)",F1682="Import - VAT paid at customs (Box 8)",F1682="Import - Reverse charge (Box 9)"),OR(F1682&lt;&gt;"Standard domestic 15% (Box 7)",AND(LEN(D1682)=15,LEFT(D1682,1)="3",RIGHT(D1682,1)="3",ISNUMBER(--D1682)))),I1682,0))</f>
        <v/>
      </c>
      <c r="T1682" s="34">
        <f>IF(A1682="","",R1682-S1682)</f>
        <v/>
      </c>
      <c r="U1682" s="23">
        <f>IF(A1682="","",IF(O1682=0,"Outside audit periods; ","")&amp;IF(F1682="","No VAT category; ","")&amp;IF(ABS(Q1682)&gt;Setup!$B$10,"VAT ≠ 15% × net; ","")&amp;IF(AND(F1682="Standard domestic 15% (Box 7)",NOT(AND(LEN(D1682)=15,LEFT(D1682,1)="3",RIGHT(D1682,1)="3",ISNUMBER(--D1682)))),"Invalid/missing supplier VAT no; ","")&amp;IF(AND(L1682="Yes",K1682&lt;&gt;"Yes"),"VAT claimed without valid tax invoice; ","")&amp;IF(AND(L1682="Yes",ISNUMBER(SEARCH("blocked",G1682))),"Blocked input VAT claimed; ","")&amp;IF(AND(F1682="Import - VAT paid at customs (Box 8)",M1682=""),"Customs declaration no missing; ","")&amp;IF(AND(F1682="Import - Reverse charge (Box 9)",E1682="Saudi Arabia"),"RCM used for a local supplier; ","")&amp;IF(AND(L1682="Yes",NOT(OR(F1682="Standard domestic 15% (Box 7)",F1682="Import - VAT paid at customs (Box 8)",F1682="Import - Reverse charge (Box 9)"))),"VAT claimed on non-taxable category; ",""))</f>
        <v/>
      </c>
    </row>
    <row r="1683">
      <c r="A1683" s="17" t="n"/>
      <c r="B1683" s="14" t="n"/>
      <c r="C1683" s="14" t="n"/>
      <c r="D1683" s="16" t="n"/>
      <c r="E1683" s="14" t="n"/>
      <c r="F1683" s="14" t="n"/>
      <c r="G1683" s="14" t="n"/>
      <c r="H1683" s="19" t="n"/>
      <c r="I1683" s="19" t="n"/>
      <c r="J1683" s="34">
        <f>IF(A1683="","",H1683+I1683)</f>
        <v/>
      </c>
      <c r="K1683" s="14" t="n"/>
      <c r="L1683" s="14" t="n"/>
      <c r="M1683" s="14" t="n"/>
      <c r="N1683" s="14" t="n"/>
      <c r="O1683" s="20">
        <f>IF(A1683="","",SUMPRODUCT((A1683&gt;=Setup!$C$19:$C$30)*(A1683&lt;=Setup!$D$19:$D$30)*Setup!$A$19:$A$30))</f>
        <v/>
      </c>
      <c r="P1683" s="34">
        <f>IF(A1683="","",IF(OR(F1683="Standard domestic 15% (Box 7)",F1683="Import - VAT paid at customs (Box 8)",F1683="Import - Reverse charge (Box 9)"),ROUND(H1683*Setup!$B$9,2),0))</f>
        <v/>
      </c>
      <c r="Q1683" s="34">
        <f>IF(A1683="","",I1683-P1683)</f>
        <v/>
      </c>
      <c r="R1683" s="34">
        <f>IF(A1683="","",IF(L1683="Yes",I1683,0))</f>
        <v/>
      </c>
      <c r="S1683" s="34">
        <f>IF(A1683="","",IF(AND(L1683="Yes",K1683="Yes",NOT(ISNUMBER(SEARCH("blocked",G1683))),OR(F1683="Standard domestic 15% (Box 7)",F1683="Import - VAT paid at customs (Box 8)",F1683="Import - Reverse charge (Box 9)"),OR(F1683&lt;&gt;"Standard domestic 15% (Box 7)",AND(LEN(D1683)=15,LEFT(D1683,1)="3",RIGHT(D1683,1)="3",ISNUMBER(--D1683)))),I1683,0))</f>
        <v/>
      </c>
      <c r="T1683" s="34">
        <f>IF(A1683="","",R1683-S1683)</f>
        <v/>
      </c>
      <c r="U1683" s="23">
        <f>IF(A1683="","",IF(O1683=0,"Outside audit periods; ","")&amp;IF(F1683="","No VAT category; ","")&amp;IF(ABS(Q1683)&gt;Setup!$B$10,"VAT ≠ 15% × net; ","")&amp;IF(AND(F1683="Standard domestic 15% (Box 7)",NOT(AND(LEN(D1683)=15,LEFT(D1683,1)="3",RIGHT(D1683,1)="3",ISNUMBER(--D1683)))),"Invalid/missing supplier VAT no; ","")&amp;IF(AND(L1683="Yes",K1683&lt;&gt;"Yes"),"VAT claimed without valid tax invoice; ","")&amp;IF(AND(L1683="Yes",ISNUMBER(SEARCH("blocked",G1683))),"Blocked input VAT claimed; ","")&amp;IF(AND(F1683="Import - VAT paid at customs (Box 8)",M1683=""),"Customs declaration no missing; ","")&amp;IF(AND(F1683="Import - Reverse charge (Box 9)",E1683="Saudi Arabia"),"RCM used for a local supplier; ","")&amp;IF(AND(L1683="Yes",NOT(OR(F1683="Standard domestic 15% (Box 7)",F1683="Import - VAT paid at customs (Box 8)",F1683="Import - Reverse charge (Box 9)"))),"VAT claimed on non-taxable category; ",""))</f>
        <v/>
      </c>
    </row>
    <row r="1684">
      <c r="A1684" s="17" t="n"/>
      <c r="B1684" s="14" t="n"/>
      <c r="C1684" s="14" t="n"/>
      <c r="D1684" s="16" t="n"/>
      <c r="E1684" s="14" t="n"/>
      <c r="F1684" s="14" t="n"/>
      <c r="G1684" s="14" t="n"/>
      <c r="H1684" s="19" t="n"/>
      <c r="I1684" s="19" t="n"/>
      <c r="J1684" s="34">
        <f>IF(A1684="","",H1684+I1684)</f>
        <v/>
      </c>
      <c r="K1684" s="14" t="n"/>
      <c r="L1684" s="14" t="n"/>
      <c r="M1684" s="14" t="n"/>
      <c r="N1684" s="14" t="n"/>
      <c r="O1684" s="20">
        <f>IF(A1684="","",SUMPRODUCT((A1684&gt;=Setup!$C$19:$C$30)*(A1684&lt;=Setup!$D$19:$D$30)*Setup!$A$19:$A$30))</f>
        <v/>
      </c>
      <c r="P1684" s="34">
        <f>IF(A1684="","",IF(OR(F1684="Standard domestic 15% (Box 7)",F1684="Import - VAT paid at customs (Box 8)",F1684="Import - Reverse charge (Box 9)"),ROUND(H1684*Setup!$B$9,2),0))</f>
        <v/>
      </c>
      <c r="Q1684" s="34">
        <f>IF(A1684="","",I1684-P1684)</f>
        <v/>
      </c>
      <c r="R1684" s="34">
        <f>IF(A1684="","",IF(L1684="Yes",I1684,0))</f>
        <v/>
      </c>
      <c r="S1684" s="34">
        <f>IF(A1684="","",IF(AND(L1684="Yes",K1684="Yes",NOT(ISNUMBER(SEARCH("blocked",G1684))),OR(F1684="Standard domestic 15% (Box 7)",F1684="Import - VAT paid at customs (Box 8)",F1684="Import - Reverse charge (Box 9)"),OR(F1684&lt;&gt;"Standard domestic 15% (Box 7)",AND(LEN(D1684)=15,LEFT(D1684,1)="3",RIGHT(D1684,1)="3",ISNUMBER(--D1684)))),I1684,0))</f>
        <v/>
      </c>
      <c r="T1684" s="34">
        <f>IF(A1684="","",R1684-S1684)</f>
        <v/>
      </c>
      <c r="U1684" s="23">
        <f>IF(A1684="","",IF(O1684=0,"Outside audit periods; ","")&amp;IF(F1684="","No VAT category; ","")&amp;IF(ABS(Q1684)&gt;Setup!$B$10,"VAT ≠ 15% × net; ","")&amp;IF(AND(F1684="Standard domestic 15% (Box 7)",NOT(AND(LEN(D1684)=15,LEFT(D1684,1)="3",RIGHT(D1684,1)="3",ISNUMBER(--D1684)))),"Invalid/missing supplier VAT no; ","")&amp;IF(AND(L1684="Yes",K1684&lt;&gt;"Yes"),"VAT claimed without valid tax invoice; ","")&amp;IF(AND(L1684="Yes",ISNUMBER(SEARCH("blocked",G1684))),"Blocked input VAT claimed; ","")&amp;IF(AND(F1684="Import - VAT paid at customs (Box 8)",M1684=""),"Customs declaration no missing; ","")&amp;IF(AND(F1684="Import - Reverse charge (Box 9)",E1684="Saudi Arabia"),"RCM used for a local supplier; ","")&amp;IF(AND(L1684="Yes",NOT(OR(F1684="Standard domestic 15% (Box 7)",F1684="Import - VAT paid at customs (Box 8)",F1684="Import - Reverse charge (Box 9)"))),"VAT claimed on non-taxable category; ",""))</f>
        <v/>
      </c>
    </row>
    <row r="1685">
      <c r="A1685" s="17" t="n"/>
      <c r="B1685" s="14" t="n"/>
      <c r="C1685" s="14" t="n"/>
      <c r="D1685" s="16" t="n"/>
      <c r="E1685" s="14" t="n"/>
      <c r="F1685" s="14" t="n"/>
      <c r="G1685" s="14" t="n"/>
      <c r="H1685" s="19" t="n"/>
      <c r="I1685" s="19" t="n"/>
      <c r="J1685" s="34">
        <f>IF(A1685="","",H1685+I1685)</f>
        <v/>
      </c>
      <c r="K1685" s="14" t="n"/>
      <c r="L1685" s="14" t="n"/>
      <c r="M1685" s="14" t="n"/>
      <c r="N1685" s="14" t="n"/>
      <c r="O1685" s="20">
        <f>IF(A1685="","",SUMPRODUCT((A1685&gt;=Setup!$C$19:$C$30)*(A1685&lt;=Setup!$D$19:$D$30)*Setup!$A$19:$A$30))</f>
        <v/>
      </c>
      <c r="P1685" s="34">
        <f>IF(A1685="","",IF(OR(F1685="Standard domestic 15% (Box 7)",F1685="Import - VAT paid at customs (Box 8)",F1685="Import - Reverse charge (Box 9)"),ROUND(H1685*Setup!$B$9,2),0))</f>
        <v/>
      </c>
      <c r="Q1685" s="34">
        <f>IF(A1685="","",I1685-P1685)</f>
        <v/>
      </c>
      <c r="R1685" s="34">
        <f>IF(A1685="","",IF(L1685="Yes",I1685,0))</f>
        <v/>
      </c>
      <c r="S1685" s="34">
        <f>IF(A1685="","",IF(AND(L1685="Yes",K1685="Yes",NOT(ISNUMBER(SEARCH("blocked",G1685))),OR(F1685="Standard domestic 15% (Box 7)",F1685="Import - VAT paid at customs (Box 8)",F1685="Import - Reverse charge (Box 9)"),OR(F1685&lt;&gt;"Standard domestic 15% (Box 7)",AND(LEN(D1685)=15,LEFT(D1685,1)="3",RIGHT(D1685,1)="3",ISNUMBER(--D1685)))),I1685,0))</f>
        <v/>
      </c>
      <c r="T1685" s="34">
        <f>IF(A1685="","",R1685-S1685)</f>
        <v/>
      </c>
      <c r="U1685" s="23">
        <f>IF(A1685="","",IF(O1685=0,"Outside audit periods; ","")&amp;IF(F1685="","No VAT category; ","")&amp;IF(ABS(Q1685)&gt;Setup!$B$10,"VAT ≠ 15% × net; ","")&amp;IF(AND(F1685="Standard domestic 15% (Box 7)",NOT(AND(LEN(D1685)=15,LEFT(D1685,1)="3",RIGHT(D1685,1)="3",ISNUMBER(--D1685)))),"Invalid/missing supplier VAT no; ","")&amp;IF(AND(L1685="Yes",K1685&lt;&gt;"Yes"),"VAT claimed without valid tax invoice; ","")&amp;IF(AND(L1685="Yes",ISNUMBER(SEARCH("blocked",G1685))),"Blocked input VAT claimed; ","")&amp;IF(AND(F1685="Import - VAT paid at customs (Box 8)",M1685=""),"Customs declaration no missing; ","")&amp;IF(AND(F1685="Import - Reverse charge (Box 9)",E1685="Saudi Arabia"),"RCM used for a local supplier; ","")&amp;IF(AND(L1685="Yes",NOT(OR(F1685="Standard domestic 15% (Box 7)",F1685="Import - VAT paid at customs (Box 8)",F1685="Import - Reverse charge (Box 9)"))),"VAT claimed on non-taxable category; ",""))</f>
        <v/>
      </c>
    </row>
    <row r="1686">
      <c r="A1686" s="17" t="n"/>
      <c r="B1686" s="14" t="n"/>
      <c r="C1686" s="14" t="n"/>
      <c r="D1686" s="16" t="n"/>
      <c r="E1686" s="14" t="n"/>
      <c r="F1686" s="14" t="n"/>
      <c r="G1686" s="14" t="n"/>
      <c r="H1686" s="19" t="n"/>
      <c r="I1686" s="19" t="n"/>
      <c r="J1686" s="34">
        <f>IF(A1686="","",H1686+I1686)</f>
        <v/>
      </c>
      <c r="K1686" s="14" t="n"/>
      <c r="L1686" s="14" t="n"/>
      <c r="M1686" s="14" t="n"/>
      <c r="N1686" s="14" t="n"/>
      <c r="O1686" s="20">
        <f>IF(A1686="","",SUMPRODUCT((A1686&gt;=Setup!$C$19:$C$30)*(A1686&lt;=Setup!$D$19:$D$30)*Setup!$A$19:$A$30))</f>
        <v/>
      </c>
      <c r="P1686" s="34">
        <f>IF(A1686="","",IF(OR(F1686="Standard domestic 15% (Box 7)",F1686="Import - VAT paid at customs (Box 8)",F1686="Import - Reverse charge (Box 9)"),ROUND(H1686*Setup!$B$9,2),0))</f>
        <v/>
      </c>
      <c r="Q1686" s="34">
        <f>IF(A1686="","",I1686-P1686)</f>
        <v/>
      </c>
      <c r="R1686" s="34">
        <f>IF(A1686="","",IF(L1686="Yes",I1686,0))</f>
        <v/>
      </c>
      <c r="S1686" s="34">
        <f>IF(A1686="","",IF(AND(L1686="Yes",K1686="Yes",NOT(ISNUMBER(SEARCH("blocked",G1686))),OR(F1686="Standard domestic 15% (Box 7)",F1686="Import - VAT paid at customs (Box 8)",F1686="Import - Reverse charge (Box 9)"),OR(F1686&lt;&gt;"Standard domestic 15% (Box 7)",AND(LEN(D1686)=15,LEFT(D1686,1)="3",RIGHT(D1686,1)="3",ISNUMBER(--D1686)))),I1686,0))</f>
        <v/>
      </c>
      <c r="T1686" s="34">
        <f>IF(A1686="","",R1686-S1686)</f>
        <v/>
      </c>
      <c r="U1686" s="23">
        <f>IF(A1686="","",IF(O1686=0,"Outside audit periods; ","")&amp;IF(F1686="","No VAT category; ","")&amp;IF(ABS(Q1686)&gt;Setup!$B$10,"VAT ≠ 15% × net; ","")&amp;IF(AND(F1686="Standard domestic 15% (Box 7)",NOT(AND(LEN(D1686)=15,LEFT(D1686,1)="3",RIGHT(D1686,1)="3",ISNUMBER(--D1686)))),"Invalid/missing supplier VAT no; ","")&amp;IF(AND(L1686="Yes",K1686&lt;&gt;"Yes"),"VAT claimed without valid tax invoice; ","")&amp;IF(AND(L1686="Yes",ISNUMBER(SEARCH("blocked",G1686))),"Blocked input VAT claimed; ","")&amp;IF(AND(F1686="Import - VAT paid at customs (Box 8)",M1686=""),"Customs declaration no missing; ","")&amp;IF(AND(F1686="Import - Reverse charge (Box 9)",E1686="Saudi Arabia"),"RCM used for a local supplier; ","")&amp;IF(AND(L1686="Yes",NOT(OR(F1686="Standard domestic 15% (Box 7)",F1686="Import - VAT paid at customs (Box 8)",F1686="Import - Reverse charge (Box 9)"))),"VAT claimed on non-taxable category; ",""))</f>
        <v/>
      </c>
    </row>
    <row r="1687">
      <c r="A1687" s="17" t="n"/>
      <c r="B1687" s="14" t="n"/>
      <c r="C1687" s="14" t="n"/>
      <c r="D1687" s="16" t="n"/>
      <c r="E1687" s="14" t="n"/>
      <c r="F1687" s="14" t="n"/>
      <c r="G1687" s="14" t="n"/>
      <c r="H1687" s="19" t="n"/>
      <c r="I1687" s="19" t="n"/>
      <c r="J1687" s="34">
        <f>IF(A1687="","",H1687+I1687)</f>
        <v/>
      </c>
      <c r="K1687" s="14" t="n"/>
      <c r="L1687" s="14" t="n"/>
      <c r="M1687" s="14" t="n"/>
      <c r="N1687" s="14" t="n"/>
      <c r="O1687" s="20">
        <f>IF(A1687="","",SUMPRODUCT((A1687&gt;=Setup!$C$19:$C$30)*(A1687&lt;=Setup!$D$19:$D$30)*Setup!$A$19:$A$30))</f>
        <v/>
      </c>
      <c r="P1687" s="34">
        <f>IF(A1687="","",IF(OR(F1687="Standard domestic 15% (Box 7)",F1687="Import - VAT paid at customs (Box 8)",F1687="Import - Reverse charge (Box 9)"),ROUND(H1687*Setup!$B$9,2),0))</f>
        <v/>
      </c>
      <c r="Q1687" s="34">
        <f>IF(A1687="","",I1687-P1687)</f>
        <v/>
      </c>
      <c r="R1687" s="34">
        <f>IF(A1687="","",IF(L1687="Yes",I1687,0))</f>
        <v/>
      </c>
      <c r="S1687" s="34">
        <f>IF(A1687="","",IF(AND(L1687="Yes",K1687="Yes",NOT(ISNUMBER(SEARCH("blocked",G1687))),OR(F1687="Standard domestic 15% (Box 7)",F1687="Import - VAT paid at customs (Box 8)",F1687="Import - Reverse charge (Box 9)"),OR(F1687&lt;&gt;"Standard domestic 15% (Box 7)",AND(LEN(D1687)=15,LEFT(D1687,1)="3",RIGHT(D1687,1)="3",ISNUMBER(--D1687)))),I1687,0))</f>
        <v/>
      </c>
      <c r="T1687" s="34">
        <f>IF(A1687="","",R1687-S1687)</f>
        <v/>
      </c>
      <c r="U1687" s="23">
        <f>IF(A1687="","",IF(O1687=0,"Outside audit periods; ","")&amp;IF(F1687="","No VAT category; ","")&amp;IF(ABS(Q1687)&gt;Setup!$B$10,"VAT ≠ 15% × net; ","")&amp;IF(AND(F1687="Standard domestic 15% (Box 7)",NOT(AND(LEN(D1687)=15,LEFT(D1687,1)="3",RIGHT(D1687,1)="3",ISNUMBER(--D1687)))),"Invalid/missing supplier VAT no; ","")&amp;IF(AND(L1687="Yes",K1687&lt;&gt;"Yes"),"VAT claimed without valid tax invoice; ","")&amp;IF(AND(L1687="Yes",ISNUMBER(SEARCH("blocked",G1687))),"Blocked input VAT claimed; ","")&amp;IF(AND(F1687="Import - VAT paid at customs (Box 8)",M1687=""),"Customs declaration no missing; ","")&amp;IF(AND(F1687="Import - Reverse charge (Box 9)",E1687="Saudi Arabia"),"RCM used for a local supplier; ","")&amp;IF(AND(L1687="Yes",NOT(OR(F1687="Standard domestic 15% (Box 7)",F1687="Import - VAT paid at customs (Box 8)",F1687="Import - Reverse charge (Box 9)"))),"VAT claimed on non-taxable category; ",""))</f>
        <v/>
      </c>
    </row>
    <row r="1688">
      <c r="A1688" s="17" t="n"/>
      <c r="B1688" s="14" t="n"/>
      <c r="C1688" s="14" t="n"/>
      <c r="D1688" s="16" t="n"/>
      <c r="E1688" s="14" t="n"/>
      <c r="F1688" s="14" t="n"/>
      <c r="G1688" s="14" t="n"/>
      <c r="H1688" s="19" t="n"/>
      <c r="I1688" s="19" t="n"/>
      <c r="J1688" s="34">
        <f>IF(A1688="","",H1688+I1688)</f>
        <v/>
      </c>
      <c r="K1688" s="14" t="n"/>
      <c r="L1688" s="14" t="n"/>
      <c r="M1688" s="14" t="n"/>
      <c r="N1688" s="14" t="n"/>
      <c r="O1688" s="20">
        <f>IF(A1688="","",SUMPRODUCT((A1688&gt;=Setup!$C$19:$C$30)*(A1688&lt;=Setup!$D$19:$D$30)*Setup!$A$19:$A$30))</f>
        <v/>
      </c>
      <c r="P1688" s="34">
        <f>IF(A1688="","",IF(OR(F1688="Standard domestic 15% (Box 7)",F1688="Import - VAT paid at customs (Box 8)",F1688="Import - Reverse charge (Box 9)"),ROUND(H1688*Setup!$B$9,2),0))</f>
        <v/>
      </c>
      <c r="Q1688" s="34">
        <f>IF(A1688="","",I1688-P1688)</f>
        <v/>
      </c>
      <c r="R1688" s="34">
        <f>IF(A1688="","",IF(L1688="Yes",I1688,0))</f>
        <v/>
      </c>
      <c r="S1688" s="34">
        <f>IF(A1688="","",IF(AND(L1688="Yes",K1688="Yes",NOT(ISNUMBER(SEARCH("blocked",G1688))),OR(F1688="Standard domestic 15% (Box 7)",F1688="Import - VAT paid at customs (Box 8)",F1688="Import - Reverse charge (Box 9)"),OR(F1688&lt;&gt;"Standard domestic 15% (Box 7)",AND(LEN(D1688)=15,LEFT(D1688,1)="3",RIGHT(D1688,1)="3",ISNUMBER(--D1688)))),I1688,0))</f>
        <v/>
      </c>
      <c r="T1688" s="34">
        <f>IF(A1688="","",R1688-S1688)</f>
        <v/>
      </c>
      <c r="U1688" s="23">
        <f>IF(A1688="","",IF(O1688=0,"Outside audit periods; ","")&amp;IF(F1688="","No VAT category; ","")&amp;IF(ABS(Q1688)&gt;Setup!$B$10,"VAT ≠ 15% × net; ","")&amp;IF(AND(F1688="Standard domestic 15% (Box 7)",NOT(AND(LEN(D1688)=15,LEFT(D1688,1)="3",RIGHT(D1688,1)="3",ISNUMBER(--D1688)))),"Invalid/missing supplier VAT no; ","")&amp;IF(AND(L1688="Yes",K1688&lt;&gt;"Yes"),"VAT claimed without valid tax invoice; ","")&amp;IF(AND(L1688="Yes",ISNUMBER(SEARCH("blocked",G1688))),"Blocked input VAT claimed; ","")&amp;IF(AND(F1688="Import - VAT paid at customs (Box 8)",M1688=""),"Customs declaration no missing; ","")&amp;IF(AND(F1688="Import - Reverse charge (Box 9)",E1688="Saudi Arabia"),"RCM used for a local supplier; ","")&amp;IF(AND(L1688="Yes",NOT(OR(F1688="Standard domestic 15% (Box 7)",F1688="Import - VAT paid at customs (Box 8)",F1688="Import - Reverse charge (Box 9)"))),"VAT claimed on non-taxable category; ",""))</f>
        <v/>
      </c>
    </row>
    <row r="1689">
      <c r="A1689" s="17" t="n"/>
      <c r="B1689" s="14" t="n"/>
      <c r="C1689" s="14" t="n"/>
      <c r="D1689" s="16" t="n"/>
      <c r="E1689" s="14" t="n"/>
      <c r="F1689" s="14" t="n"/>
      <c r="G1689" s="14" t="n"/>
      <c r="H1689" s="19" t="n"/>
      <c r="I1689" s="19" t="n"/>
      <c r="J1689" s="34">
        <f>IF(A1689="","",H1689+I1689)</f>
        <v/>
      </c>
      <c r="K1689" s="14" t="n"/>
      <c r="L1689" s="14" t="n"/>
      <c r="M1689" s="14" t="n"/>
      <c r="N1689" s="14" t="n"/>
      <c r="O1689" s="20">
        <f>IF(A1689="","",SUMPRODUCT((A1689&gt;=Setup!$C$19:$C$30)*(A1689&lt;=Setup!$D$19:$D$30)*Setup!$A$19:$A$30))</f>
        <v/>
      </c>
      <c r="P1689" s="34">
        <f>IF(A1689="","",IF(OR(F1689="Standard domestic 15% (Box 7)",F1689="Import - VAT paid at customs (Box 8)",F1689="Import - Reverse charge (Box 9)"),ROUND(H1689*Setup!$B$9,2),0))</f>
        <v/>
      </c>
      <c r="Q1689" s="34">
        <f>IF(A1689="","",I1689-P1689)</f>
        <v/>
      </c>
      <c r="R1689" s="34">
        <f>IF(A1689="","",IF(L1689="Yes",I1689,0))</f>
        <v/>
      </c>
      <c r="S1689" s="34">
        <f>IF(A1689="","",IF(AND(L1689="Yes",K1689="Yes",NOT(ISNUMBER(SEARCH("blocked",G1689))),OR(F1689="Standard domestic 15% (Box 7)",F1689="Import - VAT paid at customs (Box 8)",F1689="Import - Reverse charge (Box 9)"),OR(F1689&lt;&gt;"Standard domestic 15% (Box 7)",AND(LEN(D1689)=15,LEFT(D1689,1)="3",RIGHT(D1689,1)="3",ISNUMBER(--D1689)))),I1689,0))</f>
        <v/>
      </c>
      <c r="T1689" s="34">
        <f>IF(A1689="","",R1689-S1689)</f>
        <v/>
      </c>
      <c r="U1689" s="23">
        <f>IF(A1689="","",IF(O1689=0,"Outside audit periods; ","")&amp;IF(F1689="","No VAT category; ","")&amp;IF(ABS(Q1689)&gt;Setup!$B$10,"VAT ≠ 15% × net; ","")&amp;IF(AND(F1689="Standard domestic 15% (Box 7)",NOT(AND(LEN(D1689)=15,LEFT(D1689,1)="3",RIGHT(D1689,1)="3",ISNUMBER(--D1689)))),"Invalid/missing supplier VAT no; ","")&amp;IF(AND(L1689="Yes",K1689&lt;&gt;"Yes"),"VAT claimed without valid tax invoice; ","")&amp;IF(AND(L1689="Yes",ISNUMBER(SEARCH("blocked",G1689))),"Blocked input VAT claimed; ","")&amp;IF(AND(F1689="Import - VAT paid at customs (Box 8)",M1689=""),"Customs declaration no missing; ","")&amp;IF(AND(F1689="Import - Reverse charge (Box 9)",E1689="Saudi Arabia"),"RCM used for a local supplier; ","")&amp;IF(AND(L1689="Yes",NOT(OR(F1689="Standard domestic 15% (Box 7)",F1689="Import - VAT paid at customs (Box 8)",F1689="Import - Reverse charge (Box 9)"))),"VAT claimed on non-taxable category; ",""))</f>
        <v/>
      </c>
    </row>
    <row r="1690">
      <c r="A1690" s="17" t="n"/>
      <c r="B1690" s="14" t="n"/>
      <c r="C1690" s="14" t="n"/>
      <c r="D1690" s="16" t="n"/>
      <c r="E1690" s="14" t="n"/>
      <c r="F1690" s="14" t="n"/>
      <c r="G1690" s="14" t="n"/>
      <c r="H1690" s="19" t="n"/>
      <c r="I1690" s="19" t="n"/>
      <c r="J1690" s="34">
        <f>IF(A1690="","",H1690+I1690)</f>
        <v/>
      </c>
      <c r="K1690" s="14" t="n"/>
      <c r="L1690" s="14" t="n"/>
      <c r="M1690" s="14" t="n"/>
      <c r="N1690" s="14" t="n"/>
      <c r="O1690" s="20">
        <f>IF(A1690="","",SUMPRODUCT((A1690&gt;=Setup!$C$19:$C$30)*(A1690&lt;=Setup!$D$19:$D$30)*Setup!$A$19:$A$30))</f>
        <v/>
      </c>
      <c r="P1690" s="34">
        <f>IF(A1690="","",IF(OR(F1690="Standard domestic 15% (Box 7)",F1690="Import - VAT paid at customs (Box 8)",F1690="Import - Reverse charge (Box 9)"),ROUND(H1690*Setup!$B$9,2),0))</f>
        <v/>
      </c>
      <c r="Q1690" s="34">
        <f>IF(A1690="","",I1690-P1690)</f>
        <v/>
      </c>
      <c r="R1690" s="34">
        <f>IF(A1690="","",IF(L1690="Yes",I1690,0))</f>
        <v/>
      </c>
      <c r="S1690" s="34">
        <f>IF(A1690="","",IF(AND(L1690="Yes",K1690="Yes",NOT(ISNUMBER(SEARCH("blocked",G1690))),OR(F1690="Standard domestic 15% (Box 7)",F1690="Import - VAT paid at customs (Box 8)",F1690="Import - Reverse charge (Box 9)"),OR(F1690&lt;&gt;"Standard domestic 15% (Box 7)",AND(LEN(D1690)=15,LEFT(D1690,1)="3",RIGHT(D1690,1)="3",ISNUMBER(--D1690)))),I1690,0))</f>
        <v/>
      </c>
      <c r="T1690" s="34">
        <f>IF(A1690="","",R1690-S1690)</f>
        <v/>
      </c>
      <c r="U1690" s="23">
        <f>IF(A1690="","",IF(O1690=0,"Outside audit periods; ","")&amp;IF(F1690="","No VAT category; ","")&amp;IF(ABS(Q1690)&gt;Setup!$B$10,"VAT ≠ 15% × net; ","")&amp;IF(AND(F1690="Standard domestic 15% (Box 7)",NOT(AND(LEN(D1690)=15,LEFT(D1690,1)="3",RIGHT(D1690,1)="3",ISNUMBER(--D1690)))),"Invalid/missing supplier VAT no; ","")&amp;IF(AND(L1690="Yes",K1690&lt;&gt;"Yes"),"VAT claimed without valid tax invoice; ","")&amp;IF(AND(L1690="Yes",ISNUMBER(SEARCH("blocked",G1690))),"Blocked input VAT claimed; ","")&amp;IF(AND(F1690="Import - VAT paid at customs (Box 8)",M1690=""),"Customs declaration no missing; ","")&amp;IF(AND(F1690="Import - Reverse charge (Box 9)",E1690="Saudi Arabia"),"RCM used for a local supplier; ","")&amp;IF(AND(L1690="Yes",NOT(OR(F1690="Standard domestic 15% (Box 7)",F1690="Import - VAT paid at customs (Box 8)",F1690="Import - Reverse charge (Box 9)"))),"VAT claimed on non-taxable category; ",""))</f>
        <v/>
      </c>
    </row>
    <row r="1691">
      <c r="A1691" s="17" t="n"/>
      <c r="B1691" s="14" t="n"/>
      <c r="C1691" s="14" t="n"/>
      <c r="D1691" s="16" t="n"/>
      <c r="E1691" s="14" t="n"/>
      <c r="F1691" s="14" t="n"/>
      <c r="G1691" s="14" t="n"/>
      <c r="H1691" s="19" t="n"/>
      <c r="I1691" s="19" t="n"/>
      <c r="J1691" s="34">
        <f>IF(A1691="","",H1691+I1691)</f>
        <v/>
      </c>
      <c r="K1691" s="14" t="n"/>
      <c r="L1691" s="14" t="n"/>
      <c r="M1691" s="14" t="n"/>
      <c r="N1691" s="14" t="n"/>
      <c r="O1691" s="20">
        <f>IF(A1691="","",SUMPRODUCT((A1691&gt;=Setup!$C$19:$C$30)*(A1691&lt;=Setup!$D$19:$D$30)*Setup!$A$19:$A$30))</f>
        <v/>
      </c>
      <c r="P1691" s="34">
        <f>IF(A1691="","",IF(OR(F1691="Standard domestic 15% (Box 7)",F1691="Import - VAT paid at customs (Box 8)",F1691="Import - Reverse charge (Box 9)"),ROUND(H1691*Setup!$B$9,2),0))</f>
        <v/>
      </c>
      <c r="Q1691" s="34">
        <f>IF(A1691="","",I1691-P1691)</f>
        <v/>
      </c>
      <c r="R1691" s="34">
        <f>IF(A1691="","",IF(L1691="Yes",I1691,0))</f>
        <v/>
      </c>
      <c r="S1691" s="34">
        <f>IF(A1691="","",IF(AND(L1691="Yes",K1691="Yes",NOT(ISNUMBER(SEARCH("blocked",G1691))),OR(F1691="Standard domestic 15% (Box 7)",F1691="Import - VAT paid at customs (Box 8)",F1691="Import - Reverse charge (Box 9)"),OR(F1691&lt;&gt;"Standard domestic 15% (Box 7)",AND(LEN(D1691)=15,LEFT(D1691,1)="3",RIGHT(D1691,1)="3",ISNUMBER(--D1691)))),I1691,0))</f>
        <v/>
      </c>
      <c r="T1691" s="34">
        <f>IF(A1691="","",R1691-S1691)</f>
        <v/>
      </c>
      <c r="U1691" s="23">
        <f>IF(A1691="","",IF(O1691=0,"Outside audit periods; ","")&amp;IF(F1691="","No VAT category; ","")&amp;IF(ABS(Q1691)&gt;Setup!$B$10,"VAT ≠ 15% × net; ","")&amp;IF(AND(F1691="Standard domestic 15% (Box 7)",NOT(AND(LEN(D1691)=15,LEFT(D1691,1)="3",RIGHT(D1691,1)="3",ISNUMBER(--D1691)))),"Invalid/missing supplier VAT no; ","")&amp;IF(AND(L1691="Yes",K1691&lt;&gt;"Yes"),"VAT claimed without valid tax invoice; ","")&amp;IF(AND(L1691="Yes",ISNUMBER(SEARCH("blocked",G1691))),"Blocked input VAT claimed; ","")&amp;IF(AND(F1691="Import - VAT paid at customs (Box 8)",M1691=""),"Customs declaration no missing; ","")&amp;IF(AND(F1691="Import - Reverse charge (Box 9)",E1691="Saudi Arabia"),"RCM used for a local supplier; ","")&amp;IF(AND(L1691="Yes",NOT(OR(F1691="Standard domestic 15% (Box 7)",F1691="Import - VAT paid at customs (Box 8)",F1691="Import - Reverse charge (Box 9)"))),"VAT claimed on non-taxable category; ",""))</f>
        <v/>
      </c>
    </row>
    <row r="1692">
      <c r="A1692" s="17" t="n"/>
      <c r="B1692" s="14" t="n"/>
      <c r="C1692" s="14" t="n"/>
      <c r="D1692" s="16" t="n"/>
      <c r="E1692" s="14" t="n"/>
      <c r="F1692" s="14" t="n"/>
      <c r="G1692" s="14" t="n"/>
      <c r="H1692" s="19" t="n"/>
      <c r="I1692" s="19" t="n"/>
      <c r="J1692" s="34">
        <f>IF(A1692="","",H1692+I1692)</f>
        <v/>
      </c>
      <c r="K1692" s="14" t="n"/>
      <c r="L1692" s="14" t="n"/>
      <c r="M1692" s="14" t="n"/>
      <c r="N1692" s="14" t="n"/>
      <c r="O1692" s="20">
        <f>IF(A1692="","",SUMPRODUCT((A1692&gt;=Setup!$C$19:$C$30)*(A1692&lt;=Setup!$D$19:$D$30)*Setup!$A$19:$A$30))</f>
        <v/>
      </c>
      <c r="P1692" s="34">
        <f>IF(A1692="","",IF(OR(F1692="Standard domestic 15% (Box 7)",F1692="Import - VAT paid at customs (Box 8)",F1692="Import - Reverse charge (Box 9)"),ROUND(H1692*Setup!$B$9,2),0))</f>
        <v/>
      </c>
      <c r="Q1692" s="34">
        <f>IF(A1692="","",I1692-P1692)</f>
        <v/>
      </c>
      <c r="R1692" s="34">
        <f>IF(A1692="","",IF(L1692="Yes",I1692,0))</f>
        <v/>
      </c>
      <c r="S1692" s="34">
        <f>IF(A1692="","",IF(AND(L1692="Yes",K1692="Yes",NOT(ISNUMBER(SEARCH("blocked",G1692))),OR(F1692="Standard domestic 15% (Box 7)",F1692="Import - VAT paid at customs (Box 8)",F1692="Import - Reverse charge (Box 9)"),OR(F1692&lt;&gt;"Standard domestic 15% (Box 7)",AND(LEN(D1692)=15,LEFT(D1692,1)="3",RIGHT(D1692,1)="3",ISNUMBER(--D1692)))),I1692,0))</f>
        <v/>
      </c>
      <c r="T1692" s="34">
        <f>IF(A1692="","",R1692-S1692)</f>
        <v/>
      </c>
      <c r="U1692" s="23">
        <f>IF(A1692="","",IF(O1692=0,"Outside audit periods; ","")&amp;IF(F1692="","No VAT category; ","")&amp;IF(ABS(Q1692)&gt;Setup!$B$10,"VAT ≠ 15% × net; ","")&amp;IF(AND(F1692="Standard domestic 15% (Box 7)",NOT(AND(LEN(D1692)=15,LEFT(D1692,1)="3",RIGHT(D1692,1)="3",ISNUMBER(--D1692)))),"Invalid/missing supplier VAT no; ","")&amp;IF(AND(L1692="Yes",K1692&lt;&gt;"Yes"),"VAT claimed without valid tax invoice; ","")&amp;IF(AND(L1692="Yes",ISNUMBER(SEARCH("blocked",G1692))),"Blocked input VAT claimed; ","")&amp;IF(AND(F1692="Import - VAT paid at customs (Box 8)",M1692=""),"Customs declaration no missing; ","")&amp;IF(AND(F1692="Import - Reverse charge (Box 9)",E1692="Saudi Arabia"),"RCM used for a local supplier; ","")&amp;IF(AND(L1692="Yes",NOT(OR(F1692="Standard domestic 15% (Box 7)",F1692="Import - VAT paid at customs (Box 8)",F1692="Import - Reverse charge (Box 9)"))),"VAT claimed on non-taxable category; ",""))</f>
        <v/>
      </c>
    </row>
    <row r="1693">
      <c r="A1693" s="17" t="n"/>
      <c r="B1693" s="14" t="n"/>
      <c r="C1693" s="14" t="n"/>
      <c r="D1693" s="16" t="n"/>
      <c r="E1693" s="14" t="n"/>
      <c r="F1693" s="14" t="n"/>
      <c r="G1693" s="14" t="n"/>
      <c r="H1693" s="19" t="n"/>
      <c r="I1693" s="19" t="n"/>
      <c r="J1693" s="34">
        <f>IF(A1693="","",H1693+I1693)</f>
        <v/>
      </c>
      <c r="K1693" s="14" t="n"/>
      <c r="L1693" s="14" t="n"/>
      <c r="M1693" s="14" t="n"/>
      <c r="N1693" s="14" t="n"/>
      <c r="O1693" s="20">
        <f>IF(A1693="","",SUMPRODUCT((A1693&gt;=Setup!$C$19:$C$30)*(A1693&lt;=Setup!$D$19:$D$30)*Setup!$A$19:$A$30))</f>
        <v/>
      </c>
      <c r="P1693" s="34">
        <f>IF(A1693="","",IF(OR(F1693="Standard domestic 15% (Box 7)",F1693="Import - VAT paid at customs (Box 8)",F1693="Import - Reverse charge (Box 9)"),ROUND(H1693*Setup!$B$9,2),0))</f>
        <v/>
      </c>
      <c r="Q1693" s="34">
        <f>IF(A1693="","",I1693-P1693)</f>
        <v/>
      </c>
      <c r="R1693" s="34">
        <f>IF(A1693="","",IF(L1693="Yes",I1693,0))</f>
        <v/>
      </c>
      <c r="S1693" s="34">
        <f>IF(A1693="","",IF(AND(L1693="Yes",K1693="Yes",NOT(ISNUMBER(SEARCH("blocked",G1693))),OR(F1693="Standard domestic 15% (Box 7)",F1693="Import - VAT paid at customs (Box 8)",F1693="Import - Reverse charge (Box 9)"),OR(F1693&lt;&gt;"Standard domestic 15% (Box 7)",AND(LEN(D1693)=15,LEFT(D1693,1)="3",RIGHT(D1693,1)="3",ISNUMBER(--D1693)))),I1693,0))</f>
        <v/>
      </c>
      <c r="T1693" s="34">
        <f>IF(A1693="","",R1693-S1693)</f>
        <v/>
      </c>
      <c r="U1693" s="23">
        <f>IF(A1693="","",IF(O1693=0,"Outside audit periods; ","")&amp;IF(F1693="","No VAT category; ","")&amp;IF(ABS(Q1693)&gt;Setup!$B$10,"VAT ≠ 15% × net; ","")&amp;IF(AND(F1693="Standard domestic 15% (Box 7)",NOT(AND(LEN(D1693)=15,LEFT(D1693,1)="3",RIGHT(D1693,1)="3",ISNUMBER(--D1693)))),"Invalid/missing supplier VAT no; ","")&amp;IF(AND(L1693="Yes",K1693&lt;&gt;"Yes"),"VAT claimed without valid tax invoice; ","")&amp;IF(AND(L1693="Yes",ISNUMBER(SEARCH("blocked",G1693))),"Blocked input VAT claimed; ","")&amp;IF(AND(F1693="Import - VAT paid at customs (Box 8)",M1693=""),"Customs declaration no missing; ","")&amp;IF(AND(F1693="Import - Reverse charge (Box 9)",E1693="Saudi Arabia"),"RCM used for a local supplier; ","")&amp;IF(AND(L1693="Yes",NOT(OR(F1693="Standard domestic 15% (Box 7)",F1693="Import - VAT paid at customs (Box 8)",F1693="Import - Reverse charge (Box 9)"))),"VAT claimed on non-taxable category; ",""))</f>
        <v/>
      </c>
    </row>
    <row r="1694">
      <c r="A1694" s="17" t="n"/>
      <c r="B1694" s="14" t="n"/>
      <c r="C1694" s="14" t="n"/>
      <c r="D1694" s="16" t="n"/>
      <c r="E1694" s="14" t="n"/>
      <c r="F1694" s="14" t="n"/>
      <c r="G1694" s="14" t="n"/>
      <c r="H1694" s="19" t="n"/>
      <c r="I1694" s="19" t="n"/>
      <c r="J1694" s="34">
        <f>IF(A1694="","",H1694+I1694)</f>
        <v/>
      </c>
      <c r="K1694" s="14" t="n"/>
      <c r="L1694" s="14" t="n"/>
      <c r="M1694" s="14" t="n"/>
      <c r="N1694" s="14" t="n"/>
      <c r="O1694" s="20">
        <f>IF(A1694="","",SUMPRODUCT((A1694&gt;=Setup!$C$19:$C$30)*(A1694&lt;=Setup!$D$19:$D$30)*Setup!$A$19:$A$30))</f>
        <v/>
      </c>
      <c r="P1694" s="34">
        <f>IF(A1694="","",IF(OR(F1694="Standard domestic 15% (Box 7)",F1694="Import - VAT paid at customs (Box 8)",F1694="Import - Reverse charge (Box 9)"),ROUND(H1694*Setup!$B$9,2),0))</f>
        <v/>
      </c>
      <c r="Q1694" s="34">
        <f>IF(A1694="","",I1694-P1694)</f>
        <v/>
      </c>
      <c r="R1694" s="34">
        <f>IF(A1694="","",IF(L1694="Yes",I1694,0))</f>
        <v/>
      </c>
      <c r="S1694" s="34">
        <f>IF(A1694="","",IF(AND(L1694="Yes",K1694="Yes",NOT(ISNUMBER(SEARCH("blocked",G1694))),OR(F1694="Standard domestic 15% (Box 7)",F1694="Import - VAT paid at customs (Box 8)",F1694="Import - Reverse charge (Box 9)"),OR(F1694&lt;&gt;"Standard domestic 15% (Box 7)",AND(LEN(D1694)=15,LEFT(D1694,1)="3",RIGHT(D1694,1)="3",ISNUMBER(--D1694)))),I1694,0))</f>
        <v/>
      </c>
      <c r="T1694" s="34">
        <f>IF(A1694="","",R1694-S1694)</f>
        <v/>
      </c>
      <c r="U1694" s="23">
        <f>IF(A1694="","",IF(O1694=0,"Outside audit periods; ","")&amp;IF(F1694="","No VAT category; ","")&amp;IF(ABS(Q1694)&gt;Setup!$B$10,"VAT ≠ 15% × net; ","")&amp;IF(AND(F1694="Standard domestic 15% (Box 7)",NOT(AND(LEN(D1694)=15,LEFT(D1694,1)="3",RIGHT(D1694,1)="3",ISNUMBER(--D1694)))),"Invalid/missing supplier VAT no; ","")&amp;IF(AND(L1694="Yes",K1694&lt;&gt;"Yes"),"VAT claimed without valid tax invoice; ","")&amp;IF(AND(L1694="Yes",ISNUMBER(SEARCH("blocked",G1694))),"Blocked input VAT claimed; ","")&amp;IF(AND(F1694="Import - VAT paid at customs (Box 8)",M1694=""),"Customs declaration no missing; ","")&amp;IF(AND(F1694="Import - Reverse charge (Box 9)",E1694="Saudi Arabia"),"RCM used for a local supplier; ","")&amp;IF(AND(L1694="Yes",NOT(OR(F1694="Standard domestic 15% (Box 7)",F1694="Import - VAT paid at customs (Box 8)",F1694="Import - Reverse charge (Box 9)"))),"VAT claimed on non-taxable category; ",""))</f>
        <v/>
      </c>
    </row>
    <row r="1695">
      <c r="A1695" s="17" t="n"/>
      <c r="B1695" s="14" t="n"/>
      <c r="C1695" s="14" t="n"/>
      <c r="D1695" s="16" t="n"/>
      <c r="E1695" s="14" t="n"/>
      <c r="F1695" s="14" t="n"/>
      <c r="G1695" s="14" t="n"/>
      <c r="H1695" s="19" t="n"/>
      <c r="I1695" s="19" t="n"/>
      <c r="J1695" s="34">
        <f>IF(A1695="","",H1695+I1695)</f>
        <v/>
      </c>
      <c r="K1695" s="14" t="n"/>
      <c r="L1695" s="14" t="n"/>
      <c r="M1695" s="14" t="n"/>
      <c r="N1695" s="14" t="n"/>
      <c r="O1695" s="20">
        <f>IF(A1695="","",SUMPRODUCT((A1695&gt;=Setup!$C$19:$C$30)*(A1695&lt;=Setup!$D$19:$D$30)*Setup!$A$19:$A$30))</f>
        <v/>
      </c>
      <c r="P1695" s="34">
        <f>IF(A1695="","",IF(OR(F1695="Standard domestic 15% (Box 7)",F1695="Import - VAT paid at customs (Box 8)",F1695="Import - Reverse charge (Box 9)"),ROUND(H1695*Setup!$B$9,2),0))</f>
        <v/>
      </c>
      <c r="Q1695" s="34">
        <f>IF(A1695="","",I1695-P1695)</f>
        <v/>
      </c>
      <c r="R1695" s="34">
        <f>IF(A1695="","",IF(L1695="Yes",I1695,0))</f>
        <v/>
      </c>
      <c r="S1695" s="34">
        <f>IF(A1695="","",IF(AND(L1695="Yes",K1695="Yes",NOT(ISNUMBER(SEARCH("blocked",G1695))),OR(F1695="Standard domestic 15% (Box 7)",F1695="Import - VAT paid at customs (Box 8)",F1695="Import - Reverse charge (Box 9)"),OR(F1695&lt;&gt;"Standard domestic 15% (Box 7)",AND(LEN(D1695)=15,LEFT(D1695,1)="3",RIGHT(D1695,1)="3",ISNUMBER(--D1695)))),I1695,0))</f>
        <v/>
      </c>
      <c r="T1695" s="34">
        <f>IF(A1695="","",R1695-S1695)</f>
        <v/>
      </c>
      <c r="U1695" s="23">
        <f>IF(A1695="","",IF(O1695=0,"Outside audit periods; ","")&amp;IF(F1695="","No VAT category; ","")&amp;IF(ABS(Q1695)&gt;Setup!$B$10,"VAT ≠ 15% × net; ","")&amp;IF(AND(F1695="Standard domestic 15% (Box 7)",NOT(AND(LEN(D1695)=15,LEFT(D1695,1)="3",RIGHT(D1695,1)="3",ISNUMBER(--D1695)))),"Invalid/missing supplier VAT no; ","")&amp;IF(AND(L1695="Yes",K1695&lt;&gt;"Yes"),"VAT claimed without valid tax invoice; ","")&amp;IF(AND(L1695="Yes",ISNUMBER(SEARCH("blocked",G1695))),"Blocked input VAT claimed; ","")&amp;IF(AND(F1695="Import - VAT paid at customs (Box 8)",M1695=""),"Customs declaration no missing; ","")&amp;IF(AND(F1695="Import - Reverse charge (Box 9)",E1695="Saudi Arabia"),"RCM used for a local supplier; ","")&amp;IF(AND(L1695="Yes",NOT(OR(F1695="Standard domestic 15% (Box 7)",F1695="Import - VAT paid at customs (Box 8)",F1695="Import - Reverse charge (Box 9)"))),"VAT claimed on non-taxable category; ",""))</f>
        <v/>
      </c>
    </row>
    <row r="1696">
      <c r="A1696" s="17" t="n"/>
      <c r="B1696" s="14" t="n"/>
      <c r="C1696" s="14" t="n"/>
      <c r="D1696" s="16" t="n"/>
      <c r="E1696" s="14" t="n"/>
      <c r="F1696" s="14" t="n"/>
      <c r="G1696" s="14" t="n"/>
      <c r="H1696" s="19" t="n"/>
      <c r="I1696" s="19" t="n"/>
      <c r="J1696" s="34">
        <f>IF(A1696="","",H1696+I1696)</f>
        <v/>
      </c>
      <c r="K1696" s="14" t="n"/>
      <c r="L1696" s="14" t="n"/>
      <c r="M1696" s="14" t="n"/>
      <c r="N1696" s="14" t="n"/>
      <c r="O1696" s="20">
        <f>IF(A1696="","",SUMPRODUCT((A1696&gt;=Setup!$C$19:$C$30)*(A1696&lt;=Setup!$D$19:$D$30)*Setup!$A$19:$A$30))</f>
        <v/>
      </c>
      <c r="P1696" s="34">
        <f>IF(A1696="","",IF(OR(F1696="Standard domestic 15% (Box 7)",F1696="Import - VAT paid at customs (Box 8)",F1696="Import - Reverse charge (Box 9)"),ROUND(H1696*Setup!$B$9,2),0))</f>
        <v/>
      </c>
      <c r="Q1696" s="34">
        <f>IF(A1696="","",I1696-P1696)</f>
        <v/>
      </c>
      <c r="R1696" s="34">
        <f>IF(A1696="","",IF(L1696="Yes",I1696,0))</f>
        <v/>
      </c>
      <c r="S1696" s="34">
        <f>IF(A1696="","",IF(AND(L1696="Yes",K1696="Yes",NOT(ISNUMBER(SEARCH("blocked",G1696))),OR(F1696="Standard domestic 15% (Box 7)",F1696="Import - VAT paid at customs (Box 8)",F1696="Import - Reverse charge (Box 9)"),OR(F1696&lt;&gt;"Standard domestic 15% (Box 7)",AND(LEN(D1696)=15,LEFT(D1696,1)="3",RIGHT(D1696,1)="3",ISNUMBER(--D1696)))),I1696,0))</f>
        <v/>
      </c>
      <c r="T1696" s="34">
        <f>IF(A1696="","",R1696-S1696)</f>
        <v/>
      </c>
      <c r="U1696" s="23">
        <f>IF(A1696="","",IF(O1696=0,"Outside audit periods; ","")&amp;IF(F1696="","No VAT category; ","")&amp;IF(ABS(Q1696)&gt;Setup!$B$10,"VAT ≠ 15% × net; ","")&amp;IF(AND(F1696="Standard domestic 15% (Box 7)",NOT(AND(LEN(D1696)=15,LEFT(D1696,1)="3",RIGHT(D1696,1)="3",ISNUMBER(--D1696)))),"Invalid/missing supplier VAT no; ","")&amp;IF(AND(L1696="Yes",K1696&lt;&gt;"Yes"),"VAT claimed without valid tax invoice; ","")&amp;IF(AND(L1696="Yes",ISNUMBER(SEARCH("blocked",G1696))),"Blocked input VAT claimed; ","")&amp;IF(AND(F1696="Import - VAT paid at customs (Box 8)",M1696=""),"Customs declaration no missing; ","")&amp;IF(AND(F1696="Import - Reverse charge (Box 9)",E1696="Saudi Arabia"),"RCM used for a local supplier; ","")&amp;IF(AND(L1696="Yes",NOT(OR(F1696="Standard domestic 15% (Box 7)",F1696="Import - VAT paid at customs (Box 8)",F1696="Import - Reverse charge (Box 9)"))),"VAT claimed on non-taxable category; ",""))</f>
        <v/>
      </c>
    </row>
    <row r="1697">
      <c r="A1697" s="17" t="n"/>
      <c r="B1697" s="14" t="n"/>
      <c r="C1697" s="14" t="n"/>
      <c r="D1697" s="16" t="n"/>
      <c r="E1697" s="14" t="n"/>
      <c r="F1697" s="14" t="n"/>
      <c r="G1697" s="14" t="n"/>
      <c r="H1697" s="19" t="n"/>
      <c r="I1697" s="19" t="n"/>
      <c r="J1697" s="34">
        <f>IF(A1697="","",H1697+I1697)</f>
        <v/>
      </c>
      <c r="K1697" s="14" t="n"/>
      <c r="L1697" s="14" t="n"/>
      <c r="M1697" s="14" t="n"/>
      <c r="N1697" s="14" t="n"/>
      <c r="O1697" s="20">
        <f>IF(A1697="","",SUMPRODUCT((A1697&gt;=Setup!$C$19:$C$30)*(A1697&lt;=Setup!$D$19:$D$30)*Setup!$A$19:$A$30))</f>
        <v/>
      </c>
      <c r="P1697" s="34">
        <f>IF(A1697="","",IF(OR(F1697="Standard domestic 15% (Box 7)",F1697="Import - VAT paid at customs (Box 8)",F1697="Import - Reverse charge (Box 9)"),ROUND(H1697*Setup!$B$9,2),0))</f>
        <v/>
      </c>
      <c r="Q1697" s="34">
        <f>IF(A1697="","",I1697-P1697)</f>
        <v/>
      </c>
      <c r="R1697" s="34">
        <f>IF(A1697="","",IF(L1697="Yes",I1697,0))</f>
        <v/>
      </c>
      <c r="S1697" s="34">
        <f>IF(A1697="","",IF(AND(L1697="Yes",K1697="Yes",NOT(ISNUMBER(SEARCH("blocked",G1697))),OR(F1697="Standard domestic 15% (Box 7)",F1697="Import - VAT paid at customs (Box 8)",F1697="Import - Reverse charge (Box 9)"),OR(F1697&lt;&gt;"Standard domestic 15% (Box 7)",AND(LEN(D1697)=15,LEFT(D1697,1)="3",RIGHT(D1697,1)="3",ISNUMBER(--D1697)))),I1697,0))</f>
        <v/>
      </c>
      <c r="T1697" s="34">
        <f>IF(A1697="","",R1697-S1697)</f>
        <v/>
      </c>
      <c r="U1697" s="23">
        <f>IF(A1697="","",IF(O1697=0,"Outside audit periods; ","")&amp;IF(F1697="","No VAT category; ","")&amp;IF(ABS(Q1697)&gt;Setup!$B$10,"VAT ≠ 15% × net; ","")&amp;IF(AND(F1697="Standard domestic 15% (Box 7)",NOT(AND(LEN(D1697)=15,LEFT(D1697,1)="3",RIGHT(D1697,1)="3",ISNUMBER(--D1697)))),"Invalid/missing supplier VAT no; ","")&amp;IF(AND(L1697="Yes",K1697&lt;&gt;"Yes"),"VAT claimed without valid tax invoice; ","")&amp;IF(AND(L1697="Yes",ISNUMBER(SEARCH("blocked",G1697))),"Blocked input VAT claimed; ","")&amp;IF(AND(F1697="Import - VAT paid at customs (Box 8)",M1697=""),"Customs declaration no missing; ","")&amp;IF(AND(F1697="Import - Reverse charge (Box 9)",E1697="Saudi Arabia"),"RCM used for a local supplier; ","")&amp;IF(AND(L1697="Yes",NOT(OR(F1697="Standard domestic 15% (Box 7)",F1697="Import - VAT paid at customs (Box 8)",F1697="Import - Reverse charge (Box 9)"))),"VAT claimed on non-taxable category; ",""))</f>
        <v/>
      </c>
    </row>
    <row r="1698">
      <c r="A1698" s="17" t="n"/>
      <c r="B1698" s="14" t="n"/>
      <c r="C1698" s="14" t="n"/>
      <c r="D1698" s="16" t="n"/>
      <c r="E1698" s="14" t="n"/>
      <c r="F1698" s="14" t="n"/>
      <c r="G1698" s="14" t="n"/>
      <c r="H1698" s="19" t="n"/>
      <c r="I1698" s="19" t="n"/>
      <c r="J1698" s="34">
        <f>IF(A1698="","",H1698+I1698)</f>
        <v/>
      </c>
      <c r="K1698" s="14" t="n"/>
      <c r="L1698" s="14" t="n"/>
      <c r="M1698" s="14" t="n"/>
      <c r="N1698" s="14" t="n"/>
      <c r="O1698" s="20">
        <f>IF(A1698="","",SUMPRODUCT((A1698&gt;=Setup!$C$19:$C$30)*(A1698&lt;=Setup!$D$19:$D$30)*Setup!$A$19:$A$30))</f>
        <v/>
      </c>
      <c r="P1698" s="34">
        <f>IF(A1698="","",IF(OR(F1698="Standard domestic 15% (Box 7)",F1698="Import - VAT paid at customs (Box 8)",F1698="Import - Reverse charge (Box 9)"),ROUND(H1698*Setup!$B$9,2),0))</f>
        <v/>
      </c>
      <c r="Q1698" s="34">
        <f>IF(A1698="","",I1698-P1698)</f>
        <v/>
      </c>
      <c r="R1698" s="34">
        <f>IF(A1698="","",IF(L1698="Yes",I1698,0))</f>
        <v/>
      </c>
      <c r="S1698" s="34">
        <f>IF(A1698="","",IF(AND(L1698="Yes",K1698="Yes",NOT(ISNUMBER(SEARCH("blocked",G1698))),OR(F1698="Standard domestic 15% (Box 7)",F1698="Import - VAT paid at customs (Box 8)",F1698="Import - Reverse charge (Box 9)"),OR(F1698&lt;&gt;"Standard domestic 15% (Box 7)",AND(LEN(D1698)=15,LEFT(D1698,1)="3",RIGHT(D1698,1)="3",ISNUMBER(--D1698)))),I1698,0))</f>
        <v/>
      </c>
      <c r="T1698" s="34">
        <f>IF(A1698="","",R1698-S1698)</f>
        <v/>
      </c>
      <c r="U1698" s="23">
        <f>IF(A1698="","",IF(O1698=0,"Outside audit periods; ","")&amp;IF(F1698="","No VAT category; ","")&amp;IF(ABS(Q1698)&gt;Setup!$B$10,"VAT ≠ 15% × net; ","")&amp;IF(AND(F1698="Standard domestic 15% (Box 7)",NOT(AND(LEN(D1698)=15,LEFT(D1698,1)="3",RIGHT(D1698,1)="3",ISNUMBER(--D1698)))),"Invalid/missing supplier VAT no; ","")&amp;IF(AND(L1698="Yes",K1698&lt;&gt;"Yes"),"VAT claimed without valid tax invoice; ","")&amp;IF(AND(L1698="Yes",ISNUMBER(SEARCH("blocked",G1698))),"Blocked input VAT claimed; ","")&amp;IF(AND(F1698="Import - VAT paid at customs (Box 8)",M1698=""),"Customs declaration no missing; ","")&amp;IF(AND(F1698="Import - Reverse charge (Box 9)",E1698="Saudi Arabia"),"RCM used for a local supplier; ","")&amp;IF(AND(L1698="Yes",NOT(OR(F1698="Standard domestic 15% (Box 7)",F1698="Import - VAT paid at customs (Box 8)",F1698="Import - Reverse charge (Box 9)"))),"VAT claimed on non-taxable category; ",""))</f>
        <v/>
      </c>
    </row>
    <row r="1699">
      <c r="A1699" s="17" t="n"/>
      <c r="B1699" s="14" t="n"/>
      <c r="C1699" s="14" t="n"/>
      <c r="D1699" s="16" t="n"/>
      <c r="E1699" s="14" t="n"/>
      <c r="F1699" s="14" t="n"/>
      <c r="G1699" s="14" t="n"/>
      <c r="H1699" s="19" t="n"/>
      <c r="I1699" s="19" t="n"/>
      <c r="J1699" s="34">
        <f>IF(A1699="","",H1699+I1699)</f>
        <v/>
      </c>
      <c r="K1699" s="14" t="n"/>
      <c r="L1699" s="14" t="n"/>
      <c r="M1699" s="14" t="n"/>
      <c r="N1699" s="14" t="n"/>
      <c r="O1699" s="20">
        <f>IF(A1699="","",SUMPRODUCT((A1699&gt;=Setup!$C$19:$C$30)*(A1699&lt;=Setup!$D$19:$D$30)*Setup!$A$19:$A$30))</f>
        <v/>
      </c>
      <c r="P1699" s="34">
        <f>IF(A1699="","",IF(OR(F1699="Standard domestic 15% (Box 7)",F1699="Import - VAT paid at customs (Box 8)",F1699="Import - Reverse charge (Box 9)"),ROUND(H1699*Setup!$B$9,2),0))</f>
        <v/>
      </c>
      <c r="Q1699" s="34">
        <f>IF(A1699="","",I1699-P1699)</f>
        <v/>
      </c>
      <c r="R1699" s="34">
        <f>IF(A1699="","",IF(L1699="Yes",I1699,0))</f>
        <v/>
      </c>
      <c r="S1699" s="34">
        <f>IF(A1699="","",IF(AND(L1699="Yes",K1699="Yes",NOT(ISNUMBER(SEARCH("blocked",G1699))),OR(F1699="Standard domestic 15% (Box 7)",F1699="Import - VAT paid at customs (Box 8)",F1699="Import - Reverse charge (Box 9)"),OR(F1699&lt;&gt;"Standard domestic 15% (Box 7)",AND(LEN(D1699)=15,LEFT(D1699,1)="3",RIGHT(D1699,1)="3",ISNUMBER(--D1699)))),I1699,0))</f>
        <v/>
      </c>
      <c r="T1699" s="34">
        <f>IF(A1699="","",R1699-S1699)</f>
        <v/>
      </c>
      <c r="U1699" s="23">
        <f>IF(A1699="","",IF(O1699=0,"Outside audit periods; ","")&amp;IF(F1699="","No VAT category; ","")&amp;IF(ABS(Q1699)&gt;Setup!$B$10,"VAT ≠ 15% × net; ","")&amp;IF(AND(F1699="Standard domestic 15% (Box 7)",NOT(AND(LEN(D1699)=15,LEFT(D1699,1)="3",RIGHT(D1699,1)="3",ISNUMBER(--D1699)))),"Invalid/missing supplier VAT no; ","")&amp;IF(AND(L1699="Yes",K1699&lt;&gt;"Yes"),"VAT claimed without valid tax invoice; ","")&amp;IF(AND(L1699="Yes",ISNUMBER(SEARCH("blocked",G1699))),"Blocked input VAT claimed; ","")&amp;IF(AND(F1699="Import - VAT paid at customs (Box 8)",M1699=""),"Customs declaration no missing; ","")&amp;IF(AND(F1699="Import - Reverse charge (Box 9)",E1699="Saudi Arabia"),"RCM used for a local supplier; ","")&amp;IF(AND(L1699="Yes",NOT(OR(F1699="Standard domestic 15% (Box 7)",F1699="Import - VAT paid at customs (Box 8)",F1699="Import - Reverse charge (Box 9)"))),"VAT claimed on non-taxable category; ",""))</f>
        <v/>
      </c>
    </row>
    <row r="1700">
      <c r="A1700" s="17" t="n"/>
      <c r="B1700" s="14" t="n"/>
      <c r="C1700" s="14" t="n"/>
      <c r="D1700" s="16" t="n"/>
      <c r="E1700" s="14" t="n"/>
      <c r="F1700" s="14" t="n"/>
      <c r="G1700" s="14" t="n"/>
      <c r="H1700" s="19" t="n"/>
      <c r="I1700" s="19" t="n"/>
      <c r="J1700" s="34">
        <f>IF(A1700="","",H1700+I1700)</f>
        <v/>
      </c>
      <c r="K1700" s="14" t="n"/>
      <c r="L1700" s="14" t="n"/>
      <c r="M1700" s="14" t="n"/>
      <c r="N1700" s="14" t="n"/>
      <c r="O1700" s="20">
        <f>IF(A1700="","",SUMPRODUCT((A1700&gt;=Setup!$C$19:$C$30)*(A1700&lt;=Setup!$D$19:$D$30)*Setup!$A$19:$A$30))</f>
        <v/>
      </c>
      <c r="P1700" s="34">
        <f>IF(A1700="","",IF(OR(F1700="Standard domestic 15% (Box 7)",F1700="Import - VAT paid at customs (Box 8)",F1700="Import - Reverse charge (Box 9)"),ROUND(H1700*Setup!$B$9,2),0))</f>
        <v/>
      </c>
      <c r="Q1700" s="34">
        <f>IF(A1700="","",I1700-P1700)</f>
        <v/>
      </c>
      <c r="R1700" s="34">
        <f>IF(A1700="","",IF(L1700="Yes",I1700,0))</f>
        <v/>
      </c>
      <c r="S1700" s="34">
        <f>IF(A1700="","",IF(AND(L1700="Yes",K1700="Yes",NOT(ISNUMBER(SEARCH("blocked",G1700))),OR(F1700="Standard domestic 15% (Box 7)",F1700="Import - VAT paid at customs (Box 8)",F1700="Import - Reverse charge (Box 9)"),OR(F1700&lt;&gt;"Standard domestic 15% (Box 7)",AND(LEN(D1700)=15,LEFT(D1700,1)="3",RIGHT(D1700,1)="3",ISNUMBER(--D1700)))),I1700,0))</f>
        <v/>
      </c>
      <c r="T1700" s="34">
        <f>IF(A1700="","",R1700-S1700)</f>
        <v/>
      </c>
      <c r="U1700" s="23">
        <f>IF(A1700="","",IF(O1700=0,"Outside audit periods; ","")&amp;IF(F1700="","No VAT category; ","")&amp;IF(ABS(Q1700)&gt;Setup!$B$10,"VAT ≠ 15% × net; ","")&amp;IF(AND(F1700="Standard domestic 15% (Box 7)",NOT(AND(LEN(D1700)=15,LEFT(D1700,1)="3",RIGHT(D1700,1)="3",ISNUMBER(--D1700)))),"Invalid/missing supplier VAT no; ","")&amp;IF(AND(L1700="Yes",K1700&lt;&gt;"Yes"),"VAT claimed without valid tax invoice; ","")&amp;IF(AND(L1700="Yes",ISNUMBER(SEARCH("blocked",G1700))),"Blocked input VAT claimed; ","")&amp;IF(AND(F1700="Import - VAT paid at customs (Box 8)",M1700=""),"Customs declaration no missing; ","")&amp;IF(AND(F1700="Import - Reverse charge (Box 9)",E1700="Saudi Arabia"),"RCM used for a local supplier; ","")&amp;IF(AND(L1700="Yes",NOT(OR(F1700="Standard domestic 15% (Box 7)",F1700="Import - VAT paid at customs (Box 8)",F1700="Import - Reverse charge (Box 9)"))),"VAT claimed on non-taxable category; ",""))</f>
        <v/>
      </c>
    </row>
    <row r="1701">
      <c r="A1701" s="17" t="n"/>
      <c r="B1701" s="14" t="n"/>
      <c r="C1701" s="14" t="n"/>
      <c r="D1701" s="16" t="n"/>
      <c r="E1701" s="14" t="n"/>
      <c r="F1701" s="14" t="n"/>
      <c r="G1701" s="14" t="n"/>
      <c r="H1701" s="19" t="n"/>
      <c r="I1701" s="19" t="n"/>
      <c r="J1701" s="34">
        <f>IF(A1701="","",H1701+I1701)</f>
        <v/>
      </c>
      <c r="K1701" s="14" t="n"/>
      <c r="L1701" s="14" t="n"/>
      <c r="M1701" s="14" t="n"/>
      <c r="N1701" s="14" t="n"/>
      <c r="O1701" s="20">
        <f>IF(A1701="","",SUMPRODUCT((A1701&gt;=Setup!$C$19:$C$30)*(A1701&lt;=Setup!$D$19:$D$30)*Setup!$A$19:$A$30))</f>
        <v/>
      </c>
      <c r="P1701" s="34">
        <f>IF(A1701="","",IF(OR(F1701="Standard domestic 15% (Box 7)",F1701="Import - VAT paid at customs (Box 8)",F1701="Import - Reverse charge (Box 9)"),ROUND(H1701*Setup!$B$9,2),0))</f>
        <v/>
      </c>
      <c r="Q1701" s="34">
        <f>IF(A1701="","",I1701-P1701)</f>
        <v/>
      </c>
      <c r="R1701" s="34">
        <f>IF(A1701="","",IF(L1701="Yes",I1701,0))</f>
        <v/>
      </c>
      <c r="S1701" s="34">
        <f>IF(A1701="","",IF(AND(L1701="Yes",K1701="Yes",NOT(ISNUMBER(SEARCH("blocked",G1701))),OR(F1701="Standard domestic 15% (Box 7)",F1701="Import - VAT paid at customs (Box 8)",F1701="Import - Reverse charge (Box 9)"),OR(F1701&lt;&gt;"Standard domestic 15% (Box 7)",AND(LEN(D1701)=15,LEFT(D1701,1)="3",RIGHT(D1701,1)="3",ISNUMBER(--D1701)))),I1701,0))</f>
        <v/>
      </c>
      <c r="T1701" s="34">
        <f>IF(A1701="","",R1701-S1701)</f>
        <v/>
      </c>
      <c r="U1701" s="23">
        <f>IF(A1701="","",IF(O1701=0,"Outside audit periods; ","")&amp;IF(F1701="","No VAT category; ","")&amp;IF(ABS(Q1701)&gt;Setup!$B$10,"VAT ≠ 15% × net; ","")&amp;IF(AND(F1701="Standard domestic 15% (Box 7)",NOT(AND(LEN(D1701)=15,LEFT(D1701,1)="3",RIGHT(D1701,1)="3",ISNUMBER(--D1701)))),"Invalid/missing supplier VAT no; ","")&amp;IF(AND(L1701="Yes",K1701&lt;&gt;"Yes"),"VAT claimed without valid tax invoice; ","")&amp;IF(AND(L1701="Yes",ISNUMBER(SEARCH("blocked",G1701))),"Blocked input VAT claimed; ","")&amp;IF(AND(F1701="Import - VAT paid at customs (Box 8)",M1701=""),"Customs declaration no missing; ","")&amp;IF(AND(F1701="Import - Reverse charge (Box 9)",E1701="Saudi Arabia"),"RCM used for a local supplier; ","")&amp;IF(AND(L1701="Yes",NOT(OR(F1701="Standard domestic 15% (Box 7)",F1701="Import - VAT paid at customs (Box 8)",F1701="Import - Reverse charge (Box 9)"))),"VAT claimed on non-taxable category; ",""))</f>
        <v/>
      </c>
    </row>
    <row r="1702">
      <c r="A1702" s="17" t="n"/>
      <c r="B1702" s="14" t="n"/>
      <c r="C1702" s="14" t="n"/>
      <c r="D1702" s="16" t="n"/>
      <c r="E1702" s="14" t="n"/>
      <c r="F1702" s="14" t="n"/>
      <c r="G1702" s="14" t="n"/>
      <c r="H1702" s="19" t="n"/>
      <c r="I1702" s="19" t="n"/>
      <c r="J1702" s="34">
        <f>IF(A1702="","",H1702+I1702)</f>
        <v/>
      </c>
      <c r="K1702" s="14" t="n"/>
      <c r="L1702" s="14" t="n"/>
      <c r="M1702" s="14" t="n"/>
      <c r="N1702" s="14" t="n"/>
      <c r="O1702" s="20">
        <f>IF(A1702="","",SUMPRODUCT((A1702&gt;=Setup!$C$19:$C$30)*(A1702&lt;=Setup!$D$19:$D$30)*Setup!$A$19:$A$30))</f>
        <v/>
      </c>
      <c r="P1702" s="34">
        <f>IF(A1702="","",IF(OR(F1702="Standard domestic 15% (Box 7)",F1702="Import - VAT paid at customs (Box 8)",F1702="Import - Reverse charge (Box 9)"),ROUND(H1702*Setup!$B$9,2),0))</f>
        <v/>
      </c>
      <c r="Q1702" s="34">
        <f>IF(A1702="","",I1702-P1702)</f>
        <v/>
      </c>
      <c r="R1702" s="34">
        <f>IF(A1702="","",IF(L1702="Yes",I1702,0))</f>
        <v/>
      </c>
      <c r="S1702" s="34">
        <f>IF(A1702="","",IF(AND(L1702="Yes",K1702="Yes",NOT(ISNUMBER(SEARCH("blocked",G1702))),OR(F1702="Standard domestic 15% (Box 7)",F1702="Import - VAT paid at customs (Box 8)",F1702="Import - Reverse charge (Box 9)"),OR(F1702&lt;&gt;"Standard domestic 15% (Box 7)",AND(LEN(D1702)=15,LEFT(D1702,1)="3",RIGHT(D1702,1)="3",ISNUMBER(--D1702)))),I1702,0))</f>
        <v/>
      </c>
      <c r="T1702" s="34">
        <f>IF(A1702="","",R1702-S1702)</f>
        <v/>
      </c>
      <c r="U1702" s="23">
        <f>IF(A1702="","",IF(O1702=0,"Outside audit periods; ","")&amp;IF(F1702="","No VAT category; ","")&amp;IF(ABS(Q1702)&gt;Setup!$B$10,"VAT ≠ 15% × net; ","")&amp;IF(AND(F1702="Standard domestic 15% (Box 7)",NOT(AND(LEN(D1702)=15,LEFT(D1702,1)="3",RIGHT(D1702,1)="3",ISNUMBER(--D1702)))),"Invalid/missing supplier VAT no; ","")&amp;IF(AND(L1702="Yes",K1702&lt;&gt;"Yes"),"VAT claimed without valid tax invoice; ","")&amp;IF(AND(L1702="Yes",ISNUMBER(SEARCH("blocked",G1702))),"Blocked input VAT claimed; ","")&amp;IF(AND(F1702="Import - VAT paid at customs (Box 8)",M1702=""),"Customs declaration no missing; ","")&amp;IF(AND(F1702="Import - Reverse charge (Box 9)",E1702="Saudi Arabia"),"RCM used for a local supplier; ","")&amp;IF(AND(L1702="Yes",NOT(OR(F1702="Standard domestic 15% (Box 7)",F1702="Import - VAT paid at customs (Box 8)",F1702="Import - Reverse charge (Box 9)"))),"VAT claimed on non-taxable category; ",""))</f>
        <v/>
      </c>
    </row>
    <row r="1703">
      <c r="A1703" s="17" t="n"/>
      <c r="B1703" s="14" t="n"/>
      <c r="C1703" s="14" t="n"/>
      <c r="D1703" s="16" t="n"/>
      <c r="E1703" s="14" t="n"/>
      <c r="F1703" s="14" t="n"/>
      <c r="G1703" s="14" t="n"/>
      <c r="H1703" s="19" t="n"/>
      <c r="I1703" s="19" t="n"/>
      <c r="J1703" s="34">
        <f>IF(A1703="","",H1703+I1703)</f>
        <v/>
      </c>
      <c r="K1703" s="14" t="n"/>
      <c r="L1703" s="14" t="n"/>
      <c r="M1703" s="14" t="n"/>
      <c r="N1703" s="14" t="n"/>
      <c r="O1703" s="20">
        <f>IF(A1703="","",SUMPRODUCT((A1703&gt;=Setup!$C$19:$C$30)*(A1703&lt;=Setup!$D$19:$D$30)*Setup!$A$19:$A$30))</f>
        <v/>
      </c>
      <c r="P1703" s="34">
        <f>IF(A1703="","",IF(OR(F1703="Standard domestic 15% (Box 7)",F1703="Import - VAT paid at customs (Box 8)",F1703="Import - Reverse charge (Box 9)"),ROUND(H1703*Setup!$B$9,2),0))</f>
        <v/>
      </c>
      <c r="Q1703" s="34">
        <f>IF(A1703="","",I1703-P1703)</f>
        <v/>
      </c>
      <c r="R1703" s="34">
        <f>IF(A1703="","",IF(L1703="Yes",I1703,0))</f>
        <v/>
      </c>
      <c r="S1703" s="34">
        <f>IF(A1703="","",IF(AND(L1703="Yes",K1703="Yes",NOT(ISNUMBER(SEARCH("blocked",G1703))),OR(F1703="Standard domestic 15% (Box 7)",F1703="Import - VAT paid at customs (Box 8)",F1703="Import - Reverse charge (Box 9)"),OR(F1703&lt;&gt;"Standard domestic 15% (Box 7)",AND(LEN(D1703)=15,LEFT(D1703,1)="3",RIGHT(D1703,1)="3",ISNUMBER(--D1703)))),I1703,0))</f>
        <v/>
      </c>
      <c r="T1703" s="34">
        <f>IF(A1703="","",R1703-S1703)</f>
        <v/>
      </c>
      <c r="U1703" s="23">
        <f>IF(A1703="","",IF(O1703=0,"Outside audit periods; ","")&amp;IF(F1703="","No VAT category; ","")&amp;IF(ABS(Q1703)&gt;Setup!$B$10,"VAT ≠ 15% × net; ","")&amp;IF(AND(F1703="Standard domestic 15% (Box 7)",NOT(AND(LEN(D1703)=15,LEFT(D1703,1)="3",RIGHT(D1703,1)="3",ISNUMBER(--D1703)))),"Invalid/missing supplier VAT no; ","")&amp;IF(AND(L1703="Yes",K1703&lt;&gt;"Yes"),"VAT claimed without valid tax invoice; ","")&amp;IF(AND(L1703="Yes",ISNUMBER(SEARCH("blocked",G1703))),"Blocked input VAT claimed; ","")&amp;IF(AND(F1703="Import - VAT paid at customs (Box 8)",M1703=""),"Customs declaration no missing; ","")&amp;IF(AND(F1703="Import - Reverse charge (Box 9)",E1703="Saudi Arabia"),"RCM used for a local supplier; ","")&amp;IF(AND(L1703="Yes",NOT(OR(F1703="Standard domestic 15% (Box 7)",F1703="Import - VAT paid at customs (Box 8)",F1703="Import - Reverse charge (Box 9)"))),"VAT claimed on non-taxable category; ",""))</f>
        <v/>
      </c>
    </row>
    <row r="1704">
      <c r="A1704" s="17" t="n"/>
      <c r="B1704" s="14" t="n"/>
      <c r="C1704" s="14" t="n"/>
      <c r="D1704" s="16" t="n"/>
      <c r="E1704" s="14" t="n"/>
      <c r="F1704" s="14" t="n"/>
      <c r="G1704" s="14" t="n"/>
      <c r="H1704" s="19" t="n"/>
      <c r="I1704" s="19" t="n"/>
      <c r="J1704" s="34">
        <f>IF(A1704="","",H1704+I1704)</f>
        <v/>
      </c>
      <c r="K1704" s="14" t="n"/>
      <c r="L1704" s="14" t="n"/>
      <c r="M1704" s="14" t="n"/>
      <c r="N1704" s="14" t="n"/>
      <c r="O1704" s="20">
        <f>IF(A1704="","",SUMPRODUCT((A1704&gt;=Setup!$C$19:$C$30)*(A1704&lt;=Setup!$D$19:$D$30)*Setup!$A$19:$A$30))</f>
        <v/>
      </c>
      <c r="P1704" s="34">
        <f>IF(A1704="","",IF(OR(F1704="Standard domestic 15% (Box 7)",F1704="Import - VAT paid at customs (Box 8)",F1704="Import - Reverse charge (Box 9)"),ROUND(H1704*Setup!$B$9,2),0))</f>
        <v/>
      </c>
      <c r="Q1704" s="34">
        <f>IF(A1704="","",I1704-P1704)</f>
        <v/>
      </c>
      <c r="R1704" s="34">
        <f>IF(A1704="","",IF(L1704="Yes",I1704,0))</f>
        <v/>
      </c>
      <c r="S1704" s="34">
        <f>IF(A1704="","",IF(AND(L1704="Yes",K1704="Yes",NOT(ISNUMBER(SEARCH("blocked",G1704))),OR(F1704="Standard domestic 15% (Box 7)",F1704="Import - VAT paid at customs (Box 8)",F1704="Import - Reverse charge (Box 9)"),OR(F1704&lt;&gt;"Standard domestic 15% (Box 7)",AND(LEN(D1704)=15,LEFT(D1704,1)="3",RIGHT(D1704,1)="3",ISNUMBER(--D1704)))),I1704,0))</f>
        <v/>
      </c>
      <c r="T1704" s="34">
        <f>IF(A1704="","",R1704-S1704)</f>
        <v/>
      </c>
      <c r="U1704" s="23">
        <f>IF(A1704="","",IF(O1704=0,"Outside audit periods; ","")&amp;IF(F1704="","No VAT category; ","")&amp;IF(ABS(Q1704)&gt;Setup!$B$10,"VAT ≠ 15% × net; ","")&amp;IF(AND(F1704="Standard domestic 15% (Box 7)",NOT(AND(LEN(D1704)=15,LEFT(D1704,1)="3",RIGHT(D1704,1)="3",ISNUMBER(--D1704)))),"Invalid/missing supplier VAT no; ","")&amp;IF(AND(L1704="Yes",K1704&lt;&gt;"Yes"),"VAT claimed without valid tax invoice; ","")&amp;IF(AND(L1704="Yes",ISNUMBER(SEARCH("blocked",G1704))),"Blocked input VAT claimed; ","")&amp;IF(AND(F1704="Import - VAT paid at customs (Box 8)",M1704=""),"Customs declaration no missing; ","")&amp;IF(AND(F1704="Import - Reverse charge (Box 9)",E1704="Saudi Arabia"),"RCM used for a local supplier; ","")&amp;IF(AND(L1704="Yes",NOT(OR(F1704="Standard domestic 15% (Box 7)",F1704="Import - VAT paid at customs (Box 8)",F1704="Import - Reverse charge (Box 9)"))),"VAT claimed on non-taxable category; ",""))</f>
        <v/>
      </c>
    </row>
    <row r="1705">
      <c r="A1705" s="17" t="n"/>
      <c r="B1705" s="14" t="n"/>
      <c r="C1705" s="14" t="n"/>
      <c r="D1705" s="16" t="n"/>
      <c r="E1705" s="14" t="n"/>
      <c r="F1705" s="14" t="n"/>
      <c r="G1705" s="14" t="n"/>
      <c r="H1705" s="19" t="n"/>
      <c r="I1705" s="19" t="n"/>
      <c r="J1705" s="34">
        <f>IF(A1705="","",H1705+I1705)</f>
        <v/>
      </c>
      <c r="K1705" s="14" t="n"/>
      <c r="L1705" s="14" t="n"/>
      <c r="M1705" s="14" t="n"/>
      <c r="N1705" s="14" t="n"/>
      <c r="O1705" s="20">
        <f>IF(A1705="","",SUMPRODUCT((A1705&gt;=Setup!$C$19:$C$30)*(A1705&lt;=Setup!$D$19:$D$30)*Setup!$A$19:$A$30))</f>
        <v/>
      </c>
      <c r="P1705" s="34">
        <f>IF(A1705="","",IF(OR(F1705="Standard domestic 15% (Box 7)",F1705="Import - VAT paid at customs (Box 8)",F1705="Import - Reverse charge (Box 9)"),ROUND(H1705*Setup!$B$9,2),0))</f>
        <v/>
      </c>
      <c r="Q1705" s="34">
        <f>IF(A1705="","",I1705-P1705)</f>
        <v/>
      </c>
      <c r="R1705" s="34">
        <f>IF(A1705="","",IF(L1705="Yes",I1705,0))</f>
        <v/>
      </c>
      <c r="S1705" s="34">
        <f>IF(A1705="","",IF(AND(L1705="Yes",K1705="Yes",NOT(ISNUMBER(SEARCH("blocked",G1705))),OR(F1705="Standard domestic 15% (Box 7)",F1705="Import - VAT paid at customs (Box 8)",F1705="Import - Reverse charge (Box 9)"),OR(F1705&lt;&gt;"Standard domestic 15% (Box 7)",AND(LEN(D1705)=15,LEFT(D1705,1)="3",RIGHT(D1705,1)="3",ISNUMBER(--D1705)))),I1705,0))</f>
        <v/>
      </c>
      <c r="T1705" s="34">
        <f>IF(A1705="","",R1705-S1705)</f>
        <v/>
      </c>
      <c r="U1705" s="23">
        <f>IF(A1705="","",IF(O1705=0,"Outside audit periods; ","")&amp;IF(F1705="","No VAT category; ","")&amp;IF(ABS(Q1705)&gt;Setup!$B$10,"VAT ≠ 15% × net; ","")&amp;IF(AND(F1705="Standard domestic 15% (Box 7)",NOT(AND(LEN(D1705)=15,LEFT(D1705,1)="3",RIGHT(D1705,1)="3",ISNUMBER(--D1705)))),"Invalid/missing supplier VAT no; ","")&amp;IF(AND(L1705="Yes",K1705&lt;&gt;"Yes"),"VAT claimed without valid tax invoice; ","")&amp;IF(AND(L1705="Yes",ISNUMBER(SEARCH("blocked",G1705))),"Blocked input VAT claimed; ","")&amp;IF(AND(F1705="Import - VAT paid at customs (Box 8)",M1705=""),"Customs declaration no missing; ","")&amp;IF(AND(F1705="Import - Reverse charge (Box 9)",E1705="Saudi Arabia"),"RCM used for a local supplier; ","")&amp;IF(AND(L1705="Yes",NOT(OR(F1705="Standard domestic 15% (Box 7)",F1705="Import - VAT paid at customs (Box 8)",F1705="Import - Reverse charge (Box 9)"))),"VAT claimed on non-taxable category; ",""))</f>
        <v/>
      </c>
    </row>
    <row r="1706">
      <c r="A1706" s="17" t="n"/>
      <c r="B1706" s="14" t="n"/>
      <c r="C1706" s="14" t="n"/>
      <c r="D1706" s="16" t="n"/>
      <c r="E1706" s="14" t="n"/>
      <c r="F1706" s="14" t="n"/>
      <c r="G1706" s="14" t="n"/>
      <c r="H1706" s="19" t="n"/>
      <c r="I1706" s="19" t="n"/>
      <c r="J1706" s="34">
        <f>IF(A1706="","",H1706+I1706)</f>
        <v/>
      </c>
      <c r="K1706" s="14" t="n"/>
      <c r="L1706" s="14" t="n"/>
      <c r="M1706" s="14" t="n"/>
      <c r="N1706" s="14" t="n"/>
      <c r="O1706" s="20">
        <f>IF(A1706="","",SUMPRODUCT((A1706&gt;=Setup!$C$19:$C$30)*(A1706&lt;=Setup!$D$19:$D$30)*Setup!$A$19:$A$30))</f>
        <v/>
      </c>
      <c r="P1706" s="34">
        <f>IF(A1706="","",IF(OR(F1706="Standard domestic 15% (Box 7)",F1706="Import - VAT paid at customs (Box 8)",F1706="Import - Reverse charge (Box 9)"),ROUND(H1706*Setup!$B$9,2),0))</f>
        <v/>
      </c>
      <c r="Q1706" s="34">
        <f>IF(A1706="","",I1706-P1706)</f>
        <v/>
      </c>
      <c r="R1706" s="34">
        <f>IF(A1706="","",IF(L1706="Yes",I1706,0))</f>
        <v/>
      </c>
      <c r="S1706" s="34">
        <f>IF(A1706="","",IF(AND(L1706="Yes",K1706="Yes",NOT(ISNUMBER(SEARCH("blocked",G1706))),OR(F1706="Standard domestic 15% (Box 7)",F1706="Import - VAT paid at customs (Box 8)",F1706="Import - Reverse charge (Box 9)"),OR(F1706&lt;&gt;"Standard domestic 15% (Box 7)",AND(LEN(D1706)=15,LEFT(D1706,1)="3",RIGHT(D1706,1)="3",ISNUMBER(--D1706)))),I1706,0))</f>
        <v/>
      </c>
      <c r="T1706" s="34">
        <f>IF(A1706="","",R1706-S1706)</f>
        <v/>
      </c>
      <c r="U1706" s="23">
        <f>IF(A1706="","",IF(O1706=0,"Outside audit periods; ","")&amp;IF(F1706="","No VAT category; ","")&amp;IF(ABS(Q1706)&gt;Setup!$B$10,"VAT ≠ 15% × net; ","")&amp;IF(AND(F1706="Standard domestic 15% (Box 7)",NOT(AND(LEN(D1706)=15,LEFT(D1706,1)="3",RIGHT(D1706,1)="3",ISNUMBER(--D1706)))),"Invalid/missing supplier VAT no; ","")&amp;IF(AND(L1706="Yes",K1706&lt;&gt;"Yes"),"VAT claimed without valid tax invoice; ","")&amp;IF(AND(L1706="Yes",ISNUMBER(SEARCH("blocked",G1706))),"Blocked input VAT claimed; ","")&amp;IF(AND(F1706="Import - VAT paid at customs (Box 8)",M1706=""),"Customs declaration no missing; ","")&amp;IF(AND(F1706="Import - Reverse charge (Box 9)",E1706="Saudi Arabia"),"RCM used for a local supplier; ","")&amp;IF(AND(L1706="Yes",NOT(OR(F1706="Standard domestic 15% (Box 7)",F1706="Import - VAT paid at customs (Box 8)",F1706="Import - Reverse charge (Box 9)"))),"VAT claimed on non-taxable category; ",""))</f>
        <v/>
      </c>
    </row>
    <row r="1707">
      <c r="A1707" s="17" t="n"/>
      <c r="B1707" s="14" t="n"/>
      <c r="C1707" s="14" t="n"/>
      <c r="D1707" s="16" t="n"/>
      <c r="E1707" s="14" t="n"/>
      <c r="F1707" s="14" t="n"/>
      <c r="G1707" s="14" t="n"/>
      <c r="H1707" s="19" t="n"/>
      <c r="I1707" s="19" t="n"/>
      <c r="J1707" s="34">
        <f>IF(A1707="","",H1707+I1707)</f>
        <v/>
      </c>
      <c r="K1707" s="14" t="n"/>
      <c r="L1707" s="14" t="n"/>
      <c r="M1707" s="14" t="n"/>
      <c r="N1707" s="14" t="n"/>
      <c r="O1707" s="20">
        <f>IF(A1707="","",SUMPRODUCT((A1707&gt;=Setup!$C$19:$C$30)*(A1707&lt;=Setup!$D$19:$D$30)*Setup!$A$19:$A$30))</f>
        <v/>
      </c>
      <c r="P1707" s="34">
        <f>IF(A1707="","",IF(OR(F1707="Standard domestic 15% (Box 7)",F1707="Import - VAT paid at customs (Box 8)",F1707="Import - Reverse charge (Box 9)"),ROUND(H1707*Setup!$B$9,2),0))</f>
        <v/>
      </c>
      <c r="Q1707" s="34">
        <f>IF(A1707="","",I1707-P1707)</f>
        <v/>
      </c>
      <c r="R1707" s="34">
        <f>IF(A1707="","",IF(L1707="Yes",I1707,0))</f>
        <v/>
      </c>
      <c r="S1707" s="34">
        <f>IF(A1707="","",IF(AND(L1707="Yes",K1707="Yes",NOT(ISNUMBER(SEARCH("blocked",G1707))),OR(F1707="Standard domestic 15% (Box 7)",F1707="Import - VAT paid at customs (Box 8)",F1707="Import - Reverse charge (Box 9)"),OR(F1707&lt;&gt;"Standard domestic 15% (Box 7)",AND(LEN(D1707)=15,LEFT(D1707,1)="3",RIGHT(D1707,1)="3",ISNUMBER(--D1707)))),I1707,0))</f>
        <v/>
      </c>
      <c r="T1707" s="34">
        <f>IF(A1707="","",R1707-S1707)</f>
        <v/>
      </c>
      <c r="U1707" s="23">
        <f>IF(A1707="","",IF(O1707=0,"Outside audit periods; ","")&amp;IF(F1707="","No VAT category; ","")&amp;IF(ABS(Q1707)&gt;Setup!$B$10,"VAT ≠ 15% × net; ","")&amp;IF(AND(F1707="Standard domestic 15% (Box 7)",NOT(AND(LEN(D1707)=15,LEFT(D1707,1)="3",RIGHT(D1707,1)="3",ISNUMBER(--D1707)))),"Invalid/missing supplier VAT no; ","")&amp;IF(AND(L1707="Yes",K1707&lt;&gt;"Yes"),"VAT claimed without valid tax invoice; ","")&amp;IF(AND(L1707="Yes",ISNUMBER(SEARCH("blocked",G1707))),"Blocked input VAT claimed; ","")&amp;IF(AND(F1707="Import - VAT paid at customs (Box 8)",M1707=""),"Customs declaration no missing; ","")&amp;IF(AND(F1707="Import - Reverse charge (Box 9)",E1707="Saudi Arabia"),"RCM used for a local supplier; ","")&amp;IF(AND(L1707="Yes",NOT(OR(F1707="Standard domestic 15% (Box 7)",F1707="Import - VAT paid at customs (Box 8)",F1707="Import - Reverse charge (Box 9)"))),"VAT claimed on non-taxable category; ",""))</f>
        <v/>
      </c>
    </row>
    <row r="1708">
      <c r="A1708" s="17" t="n"/>
      <c r="B1708" s="14" t="n"/>
      <c r="C1708" s="14" t="n"/>
      <c r="D1708" s="16" t="n"/>
      <c r="E1708" s="14" t="n"/>
      <c r="F1708" s="14" t="n"/>
      <c r="G1708" s="14" t="n"/>
      <c r="H1708" s="19" t="n"/>
      <c r="I1708" s="19" t="n"/>
      <c r="J1708" s="34">
        <f>IF(A1708="","",H1708+I1708)</f>
        <v/>
      </c>
      <c r="K1708" s="14" t="n"/>
      <c r="L1708" s="14" t="n"/>
      <c r="M1708" s="14" t="n"/>
      <c r="N1708" s="14" t="n"/>
      <c r="O1708" s="20">
        <f>IF(A1708="","",SUMPRODUCT((A1708&gt;=Setup!$C$19:$C$30)*(A1708&lt;=Setup!$D$19:$D$30)*Setup!$A$19:$A$30))</f>
        <v/>
      </c>
      <c r="P1708" s="34">
        <f>IF(A1708="","",IF(OR(F1708="Standard domestic 15% (Box 7)",F1708="Import - VAT paid at customs (Box 8)",F1708="Import - Reverse charge (Box 9)"),ROUND(H1708*Setup!$B$9,2),0))</f>
        <v/>
      </c>
      <c r="Q1708" s="34">
        <f>IF(A1708="","",I1708-P1708)</f>
        <v/>
      </c>
      <c r="R1708" s="34">
        <f>IF(A1708="","",IF(L1708="Yes",I1708,0))</f>
        <v/>
      </c>
      <c r="S1708" s="34">
        <f>IF(A1708="","",IF(AND(L1708="Yes",K1708="Yes",NOT(ISNUMBER(SEARCH("blocked",G1708))),OR(F1708="Standard domestic 15% (Box 7)",F1708="Import - VAT paid at customs (Box 8)",F1708="Import - Reverse charge (Box 9)"),OR(F1708&lt;&gt;"Standard domestic 15% (Box 7)",AND(LEN(D1708)=15,LEFT(D1708,1)="3",RIGHT(D1708,1)="3",ISNUMBER(--D1708)))),I1708,0))</f>
        <v/>
      </c>
      <c r="T1708" s="34">
        <f>IF(A1708="","",R1708-S1708)</f>
        <v/>
      </c>
      <c r="U1708" s="23">
        <f>IF(A1708="","",IF(O1708=0,"Outside audit periods; ","")&amp;IF(F1708="","No VAT category; ","")&amp;IF(ABS(Q1708)&gt;Setup!$B$10,"VAT ≠ 15% × net; ","")&amp;IF(AND(F1708="Standard domestic 15% (Box 7)",NOT(AND(LEN(D1708)=15,LEFT(D1708,1)="3",RIGHT(D1708,1)="3",ISNUMBER(--D1708)))),"Invalid/missing supplier VAT no; ","")&amp;IF(AND(L1708="Yes",K1708&lt;&gt;"Yes"),"VAT claimed without valid tax invoice; ","")&amp;IF(AND(L1708="Yes",ISNUMBER(SEARCH("blocked",G1708))),"Blocked input VAT claimed; ","")&amp;IF(AND(F1708="Import - VAT paid at customs (Box 8)",M1708=""),"Customs declaration no missing; ","")&amp;IF(AND(F1708="Import - Reverse charge (Box 9)",E1708="Saudi Arabia"),"RCM used for a local supplier; ","")&amp;IF(AND(L1708="Yes",NOT(OR(F1708="Standard domestic 15% (Box 7)",F1708="Import - VAT paid at customs (Box 8)",F1708="Import - Reverse charge (Box 9)"))),"VAT claimed on non-taxable category; ",""))</f>
        <v/>
      </c>
    </row>
    <row r="1709">
      <c r="A1709" s="17" t="n"/>
      <c r="B1709" s="14" t="n"/>
      <c r="C1709" s="14" t="n"/>
      <c r="D1709" s="16" t="n"/>
      <c r="E1709" s="14" t="n"/>
      <c r="F1709" s="14" t="n"/>
      <c r="G1709" s="14" t="n"/>
      <c r="H1709" s="19" t="n"/>
      <c r="I1709" s="19" t="n"/>
      <c r="J1709" s="34">
        <f>IF(A1709="","",H1709+I1709)</f>
        <v/>
      </c>
      <c r="K1709" s="14" t="n"/>
      <c r="L1709" s="14" t="n"/>
      <c r="M1709" s="14" t="n"/>
      <c r="N1709" s="14" t="n"/>
      <c r="O1709" s="20">
        <f>IF(A1709="","",SUMPRODUCT((A1709&gt;=Setup!$C$19:$C$30)*(A1709&lt;=Setup!$D$19:$D$30)*Setup!$A$19:$A$30))</f>
        <v/>
      </c>
      <c r="P1709" s="34">
        <f>IF(A1709="","",IF(OR(F1709="Standard domestic 15% (Box 7)",F1709="Import - VAT paid at customs (Box 8)",F1709="Import - Reverse charge (Box 9)"),ROUND(H1709*Setup!$B$9,2),0))</f>
        <v/>
      </c>
      <c r="Q1709" s="34">
        <f>IF(A1709="","",I1709-P1709)</f>
        <v/>
      </c>
      <c r="R1709" s="34">
        <f>IF(A1709="","",IF(L1709="Yes",I1709,0))</f>
        <v/>
      </c>
      <c r="S1709" s="34">
        <f>IF(A1709="","",IF(AND(L1709="Yes",K1709="Yes",NOT(ISNUMBER(SEARCH("blocked",G1709))),OR(F1709="Standard domestic 15% (Box 7)",F1709="Import - VAT paid at customs (Box 8)",F1709="Import - Reverse charge (Box 9)"),OR(F1709&lt;&gt;"Standard domestic 15% (Box 7)",AND(LEN(D1709)=15,LEFT(D1709,1)="3",RIGHT(D1709,1)="3",ISNUMBER(--D1709)))),I1709,0))</f>
        <v/>
      </c>
      <c r="T1709" s="34">
        <f>IF(A1709="","",R1709-S1709)</f>
        <v/>
      </c>
      <c r="U1709" s="23">
        <f>IF(A1709="","",IF(O1709=0,"Outside audit periods; ","")&amp;IF(F1709="","No VAT category; ","")&amp;IF(ABS(Q1709)&gt;Setup!$B$10,"VAT ≠ 15% × net; ","")&amp;IF(AND(F1709="Standard domestic 15% (Box 7)",NOT(AND(LEN(D1709)=15,LEFT(D1709,1)="3",RIGHT(D1709,1)="3",ISNUMBER(--D1709)))),"Invalid/missing supplier VAT no; ","")&amp;IF(AND(L1709="Yes",K1709&lt;&gt;"Yes"),"VAT claimed without valid tax invoice; ","")&amp;IF(AND(L1709="Yes",ISNUMBER(SEARCH("blocked",G1709))),"Blocked input VAT claimed; ","")&amp;IF(AND(F1709="Import - VAT paid at customs (Box 8)",M1709=""),"Customs declaration no missing; ","")&amp;IF(AND(F1709="Import - Reverse charge (Box 9)",E1709="Saudi Arabia"),"RCM used for a local supplier; ","")&amp;IF(AND(L1709="Yes",NOT(OR(F1709="Standard domestic 15% (Box 7)",F1709="Import - VAT paid at customs (Box 8)",F1709="Import - Reverse charge (Box 9)"))),"VAT claimed on non-taxable category; ",""))</f>
        <v/>
      </c>
    </row>
    <row r="1710">
      <c r="A1710" s="17" t="n"/>
      <c r="B1710" s="14" t="n"/>
      <c r="C1710" s="14" t="n"/>
      <c r="D1710" s="16" t="n"/>
      <c r="E1710" s="14" t="n"/>
      <c r="F1710" s="14" t="n"/>
      <c r="G1710" s="14" t="n"/>
      <c r="H1710" s="19" t="n"/>
      <c r="I1710" s="19" t="n"/>
      <c r="J1710" s="34">
        <f>IF(A1710="","",H1710+I1710)</f>
        <v/>
      </c>
      <c r="K1710" s="14" t="n"/>
      <c r="L1710" s="14" t="n"/>
      <c r="M1710" s="14" t="n"/>
      <c r="N1710" s="14" t="n"/>
      <c r="O1710" s="20">
        <f>IF(A1710="","",SUMPRODUCT((A1710&gt;=Setup!$C$19:$C$30)*(A1710&lt;=Setup!$D$19:$D$30)*Setup!$A$19:$A$30))</f>
        <v/>
      </c>
      <c r="P1710" s="34">
        <f>IF(A1710="","",IF(OR(F1710="Standard domestic 15% (Box 7)",F1710="Import - VAT paid at customs (Box 8)",F1710="Import - Reverse charge (Box 9)"),ROUND(H1710*Setup!$B$9,2),0))</f>
        <v/>
      </c>
      <c r="Q1710" s="34">
        <f>IF(A1710="","",I1710-P1710)</f>
        <v/>
      </c>
      <c r="R1710" s="34">
        <f>IF(A1710="","",IF(L1710="Yes",I1710,0))</f>
        <v/>
      </c>
      <c r="S1710" s="34">
        <f>IF(A1710="","",IF(AND(L1710="Yes",K1710="Yes",NOT(ISNUMBER(SEARCH("blocked",G1710))),OR(F1710="Standard domestic 15% (Box 7)",F1710="Import - VAT paid at customs (Box 8)",F1710="Import - Reverse charge (Box 9)"),OR(F1710&lt;&gt;"Standard domestic 15% (Box 7)",AND(LEN(D1710)=15,LEFT(D1710,1)="3",RIGHT(D1710,1)="3",ISNUMBER(--D1710)))),I1710,0))</f>
        <v/>
      </c>
      <c r="T1710" s="34">
        <f>IF(A1710="","",R1710-S1710)</f>
        <v/>
      </c>
      <c r="U1710" s="23">
        <f>IF(A1710="","",IF(O1710=0,"Outside audit periods; ","")&amp;IF(F1710="","No VAT category; ","")&amp;IF(ABS(Q1710)&gt;Setup!$B$10,"VAT ≠ 15% × net; ","")&amp;IF(AND(F1710="Standard domestic 15% (Box 7)",NOT(AND(LEN(D1710)=15,LEFT(D1710,1)="3",RIGHT(D1710,1)="3",ISNUMBER(--D1710)))),"Invalid/missing supplier VAT no; ","")&amp;IF(AND(L1710="Yes",K1710&lt;&gt;"Yes"),"VAT claimed without valid tax invoice; ","")&amp;IF(AND(L1710="Yes",ISNUMBER(SEARCH("blocked",G1710))),"Blocked input VAT claimed; ","")&amp;IF(AND(F1710="Import - VAT paid at customs (Box 8)",M1710=""),"Customs declaration no missing; ","")&amp;IF(AND(F1710="Import - Reverse charge (Box 9)",E1710="Saudi Arabia"),"RCM used for a local supplier; ","")&amp;IF(AND(L1710="Yes",NOT(OR(F1710="Standard domestic 15% (Box 7)",F1710="Import - VAT paid at customs (Box 8)",F1710="Import - Reverse charge (Box 9)"))),"VAT claimed on non-taxable category; ",""))</f>
        <v/>
      </c>
    </row>
    <row r="1711">
      <c r="A1711" s="17" t="n"/>
      <c r="B1711" s="14" t="n"/>
      <c r="C1711" s="14" t="n"/>
      <c r="D1711" s="16" t="n"/>
      <c r="E1711" s="14" t="n"/>
      <c r="F1711" s="14" t="n"/>
      <c r="G1711" s="14" t="n"/>
      <c r="H1711" s="19" t="n"/>
      <c r="I1711" s="19" t="n"/>
      <c r="J1711" s="34">
        <f>IF(A1711="","",H1711+I1711)</f>
        <v/>
      </c>
      <c r="K1711" s="14" t="n"/>
      <c r="L1711" s="14" t="n"/>
      <c r="M1711" s="14" t="n"/>
      <c r="N1711" s="14" t="n"/>
      <c r="O1711" s="20">
        <f>IF(A1711="","",SUMPRODUCT((A1711&gt;=Setup!$C$19:$C$30)*(A1711&lt;=Setup!$D$19:$D$30)*Setup!$A$19:$A$30))</f>
        <v/>
      </c>
      <c r="P1711" s="34">
        <f>IF(A1711="","",IF(OR(F1711="Standard domestic 15% (Box 7)",F1711="Import - VAT paid at customs (Box 8)",F1711="Import - Reverse charge (Box 9)"),ROUND(H1711*Setup!$B$9,2),0))</f>
        <v/>
      </c>
      <c r="Q1711" s="34">
        <f>IF(A1711="","",I1711-P1711)</f>
        <v/>
      </c>
      <c r="R1711" s="34">
        <f>IF(A1711="","",IF(L1711="Yes",I1711,0))</f>
        <v/>
      </c>
      <c r="S1711" s="34">
        <f>IF(A1711="","",IF(AND(L1711="Yes",K1711="Yes",NOT(ISNUMBER(SEARCH("blocked",G1711))),OR(F1711="Standard domestic 15% (Box 7)",F1711="Import - VAT paid at customs (Box 8)",F1711="Import - Reverse charge (Box 9)"),OR(F1711&lt;&gt;"Standard domestic 15% (Box 7)",AND(LEN(D1711)=15,LEFT(D1711,1)="3",RIGHT(D1711,1)="3",ISNUMBER(--D1711)))),I1711,0))</f>
        <v/>
      </c>
      <c r="T1711" s="34">
        <f>IF(A1711="","",R1711-S1711)</f>
        <v/>
      </c>
      <c r="U1711" s="23">
        <f>IF(A1711="","",IF(O1711=0,"Outside audit periods; ","")&amp;IF(F1711="","No VAT category; ","")&amp;IF(ABS(Q1711)&gt;Setup!$B$10,"VAT ≠ 15% × net; ","")&amp;IF(AND(F1711="Standard domestic 15% (Box 7)",NOT(AND(LEN(D1711)=15,LEFT(D1711,1)="3",RIGHT(D1711,1)="3",ISNUMBER(--D1711)))),"Invalid/missing supplier VAT no; ","")&amp;IF(AND(L1711="Yes",K1711&lt;&gt;"Yes"),"VAT claimed without valid tax invoice; ","")&amp;IF(AND(L1711="Yes",ISNUMBER(SEARCH("blocked",G1711))),"Blocked input VAT claimed; ","")&amp;IF(AND(F1711="Import - VAT paid at customs (Box 8)",M1711=""),"Customs declaration no missing; ","")&amp;IF(AND(F1711="Import - Reverse charge (Box 9)",E1711="Saudi Arabia"),"RCM used for a local supplier; ","")&amp;IF(AND(L1711="Yes",NOT(OR(F1711="Standard domestic 15% (Box 7)",F1711="Import - VAT paid at customs (Box 8)",F1711="Import - Reverse charge (Box 9)"))),"VAT claimed on non-taxable category; ",""))</f>
        <v/>
      </c>
    </row>
    <row r="1712">
      <c r="A1712" s="17" t="n"/>
      <c r="B1712" s="14" t="n"/>
      <c r="C1712" s="14" t="n"/>
      <c r="D1712" s="16" t="n"/>
      <c r="E1712" s="14" t="n"/>
      <c r="F1712" s="14" t="n"/>
      <c r="G1712" s="14" t="n"/>
      <c r="H1712" s="19" t="n"/>
      <c r="I1712" s="19" t="n"/>
      <c r="J1712" s="34">
        <f>IF(A1712="","",H1712+I1712)</f>
        <v/>
      </c>
      <c r="K1712" s="14" t="n"/>
      <c r="L1712" s="14" t="n"/>
      <c r="M1712" s="14" t="n"/>
      <c r="N1712" s="14" t="n"/>
      <c r="O1712" s="20">
        <f>IF(A1712="","",SUMPRODUCT((A1712&gt;=Setup!$C$19:$C$30)*(A1712&lt;=Setup!$D$19:$D$30)*Setup!$A$19:$A$30))</f>
        <v/>
      </c>
      <c r="P1712" s="34">
        <f>IF(A1712="","",IF(OR(F1712="Standard domestic 15% (Box 7)",F1712="Import - VAT paid at customs (Box 8)",F1712="Import - Reverse charge (Box 9)"),ROUND(H1712*Setup!$B$9,2),0))</f>
        <v/>
      </c>
      <c r="Q1712" s="34">
        <f>IF(A1712="","",I1712-P1712)</f>
        <v/>
      </c>
      <c r="R1712" s="34">
        <f>IF(A1712="","",IF(L1712="Yes",I1712,0))</f>
        <v/>
      </c>
      <c r="S1712" s="34">
        <f>IF(A1712="","",IF(AND(L1712="Yes",K1712="Yes",NOT(ISNUMBER(SEARCH("blocked",G1712))),OR(F1712="Standard domestic 15% (Box 7)",F1712="Import - VAT paid at customs (Box 8)",F1712="Import - Reverse charge (Box 9)"),OR(F1712&lt;&gt;"Standard domestic 15% (Box 7)",AND(LEN(D1712)=15,LEFT(D1712,1)="3",RIGHT(D1712,1)="3",ISNUMBER(--D1712)))),I1712,0))</f>
        <v/>
      </c>
      <c r="T1712" s="34">
        <f>IF(A1712="","",R1712-S1712)</f>
        <v/>
      </c>
      <c r="U1712" s="23">
        <f>IF(A1712="","",IF(O1712=0,"Outside audit periods; ","")&amp;IF(F1712="","No VAT category; ","")&amp;IF(ABS(Q1712)&gt;Setup!$B$10,"VAT ≠ 15% × net; ","")&amp;IF(AND(F1712="Standard domestic 15% (Box 7)",NOT(AND(LEN(D1712)=15,LEFT(D1712,1)="3",RIGHT(D1712,1)="3",ISNUMBER(--D1712)))),"Invalid/missing supplier VAT no; ","")&amp;IF(AND(L1712="Yes",K1712&lt;&gt;"Yes"),"VAT claimed without valid tax invoice; ","")&amp;IF(AND(L1712="Yes",ISNUMBER(SEARCH("blocked",G1712))),"Blocked input VAT claimed; ","")&amp;IF(AND(F1712="Import - VAT paid at customs (Box 8)",M1712=""),"Customs declaration no missing; ","")&amp;IF(AND(F1712="Import - Reverse charge (Box 9)",E1712="Saudi Arabia"),"RCM used for a local supplier; ","")&amp;IF(AND(L1712="Yes",NOT(OR(F1712="Standard domestic 15% (Box 7)",F1712="Import - VAT paid at customs (Box 8)",F1712="Import - Reverse charge (Box 9)"))),"VAT claimed on non-taxable category; ",""))</f>
        <v/>
      </c>
    </row>
    <row r="1713">
      <c r="A1713" s="17" t="n"/>
      <c r="B1713" s="14" t="n"/>
      <c r="C1713" s="14" t="n"/>
      <c r="D1713" s="16" t="n"/>
      <c r="E1713" s="14" t="n"/>
      <c r="F1713" s="14" t="n"/>
      <c r="G1713" s="14" t="n"/>
      <c r="H1713" s="19" t="n"/>
      <c r="I1713" s="19" t="n"/>
      <c r="J1713" s="34">
        <f>IF(A1713="","",H1713+I1713)</f>
        <v/>
      </c>
      <c r="K1713" s="14" t="n"/>
      <c r="L1713" s="14" t="n"/>
      <c r="M1713" s="14" t="n"/>
      <c r="N1713" s="14" t="n"/>
      <c r="O1713" s="20">
        <f>IF(A1713="","",SUMPRODUCT((A1713&gt;=Setup!$C$19:$C$30)*(A1713&lt;=Setup!$D$19:$D$30)*Setup!$A$19:$A$30))</f>
        <v/>
      </c>
      <c r="P1713" s="34">
        <f>IF(A1713="","",IF(OR(F1713="Standard domestic 15% (Box 7)",F1713="Import - VAT paid at customs (Box 8)",F1713="Import - Reverse charge (Box 9)"),ROUND(H1713*Setup!$B$9,2),0))</f>
        <v/>
      </c>
      <c r="Q1713" s="34">
        <f>IF(A1713="","",I1713-P1713)</f>
        <v/>
      </c>
      <c r="R1713" s="34">
        <f>IF(A1713="","",IF(L1713="Yes",I1713,0))</f>
        <v/>
      </c>
      <c r="S1713" s="34">
        <f>IF(A1713="","",IF(AND(L1713="Yes",K1713="Yes",NOT(ISNUMBER(SEARCH("blocked",G1713))),OR(F1713="Standard domestic 15% (Box 7)",F1713="Import - VAT paid at customs (Box 8)",F1713="Import - Reverse charge (Box 9)"),OR(F1713&lt;&gt;"Standard domestic 15% (Box 7)",AND(LEN(D1713)=15,LEFT(D1713,1)="3",RIGHT(D1713,1)="3",ISNUMBER(--D1713)))),I1713,0))</f>
        <v/>
      </c>
      <c r="T1713" s="34">
        <f>IF(A1713="","",R1713-S1713)</f>
        <v/>
      </c>
      <c r="U1713" s="23">
        <f>IF(A1713="","",IF(O1713=0,"Outside audit periods; ","")&amp;IF(F1713="","No VAT category; ","")&amp;IF(ABS(Q1713)&gt;Setup!$B$10,"VAT ≠ 15% × net; ","")&amp;IF(AND(F1713="Standard domestic 15% (Box 7)",NOT(AND(LEN(D1713)=15,LEFT(D1713,1)="3",RIGHT(D1713,1)="3",ISNUMBER(--D1713)))),"Invalid/missing supplier VAT no; ","")&amp;IF(AND(L1713="Yes",K1713&lt;&gt;"Yes"),"VAT claimed without valid tax invoice; ","")&amp;IF(AND(L1713="Yes",ISNUMBER(SEARCH("blocked",G1713))),"Blocked input VAT claimed; ","")&amp;IF(AND(F1713="Import - VAT paid at customs (Box 8)",M1713=""),"Customs declaration no missing; ","")&amp;IF(AND(F1713="Import - Reverse charge (Box 9)",E1713="Saudi Arabia"),"RCM used for a local supplier; ","")&amp;IF(AND(L1713="Yes",NOT(OR(F1713="Standard domestic 15% (Box 7)",F1713="Import - VAT paid at customs (Box 8)",F1713="Import - Reverse charge (Box 9)"))),"VAT claimed on non-taxable category; ",""))</f>
        <v/>
      </c>
    </row>
    <row r="1714">
      <c r="A1714" s="17" t="n"/>
      <c r="B1714" s="14" t="n"/>
      <c r="C1714" s="14" t="n"/>
      <c r="D1714" s="16" t="n"/>
      <c r="E1714" s="14" t="n"/>
      <c r="F1714" s="14" t="n"/>
      <c r="G1714" s="14" t="n"/>
      <c r="H1714" s="19" t="n"/>
      <c r="I1714" s="19" t="n"/>
      <c r="J1714" s="34">
        <f>IF(A1714="","",H1714+I1714)</f>
        <v/>
      </c>
      <c r="K1714" s="14" t="n"/>
      <c r="L1714" s="14" t="n"/>
      <c r="M1714" s="14" t="n"/>
      <c r="N1714" s="14" t="n"/>
      <c r="O1714" s="20">
        <f>IF(A1714="","",SUMPRODUCT((A1714&gt;=Setup!$C$19:$C$30)*(A1714&lt;=Setup!$D$19:$D$30)*Setup!$A$19:$A$30))</f>
        <v/>
      </c>
      <c r="P1714" s="34">
        <f>IF(A1714="","",IF(OR(F1714="Standard domestic 15% (Box 7)",F1714="Import - VAT paid at customs (Box 8)",F1714="Import - Reverse charge (Box 9)"),ROUND(H1714*Setup!$B$9,2),0))</f>
        <v/>
      </c>
      <c r="Q1714" s="34">
        <f>IF(A1714="","",I1714-P1714)</f>
        <v/>
      </c>
      <c r="R1714" s="34">
        <f>IF(A1714="","",IF(L1714="Yes",I1714,0))</f>
        <v/>
      </c>
      <c r="S1714" s="34">
        <f>IF(A1714="","",IF(AND(L1714="Yes",K1714="Yes",NOT(ISNUMBER(SEARCH("blocked",G1714))),OR(F1714="Standard domestic 15% (Box 7)",F1714="Import - VAT paid at customs (Box 8)",F1714="Import - Reverse charge (Box 9)"),OR(F1714&lt;&gt;"Standard domestic 15% (Box 7)",AND(LEN(D1714)=15,LEFT(D1714,1)="3",RIGHT(D1714,1)="3",ISNUMBER(--D1714)))),I1714,0))</f>
        <v/>
      </c>
      <c r="T1714" s="34">
        <f>IF(A1714="","",R1714-S1714)</f>
        <v/>
      </c>
      <c r="U1714" s="23">
        <f>IF(A1714="","",IF(O1714=0,"Outside audit periods; ","")&amp;IF(F1714="","No VAT category; ","")&amp;IF(ABS(Q1714)&gt;Setup!$B$10,"VAT ≠ 15% × net; ","")&amp;IF(AND(F1714="Standard domestic 15% (Box 7)",NOT(AND(LEN(D1714)=15,LEFT(D1714,1)="3",RIGHT(D1714,1)="3",ISNUMBER(--D1714)))),"Invalid/missing supplier VAT no; ","")&amp;IF(AND(L1714="Yes",K1714&lt;&gt;"Yes"),"VAT claimed without valid tax invoice; ","")&amp;IF(AND(L1714="Yes",ISNUMBER(SEARCH("blocked",G1714))),"Blocked input VAT claimed; ","")&amp;IF(AND(F1714="Import - VAT paid at customs (Box 8)",M1714=""),"Customs declaration no missing; ","")&amp;IF(AND(F1714="Import - Reverse charge (Box 9)",E1714="Saudi Arabia"),"RCM used for a local supplier; ","")&amp;IF(AND(L1714="Yes",NOT(OR(F1714="Standard domestic 15% (Box 7)",F1714="Import - VAT paid at customs (Box 8)",F1714="Import - Reverse charge (Box 9)"))),"VAT claimed on non-taxable category; ",""))</f>
        <v/>
      </c>
    </row>
    <row r="1715">
      <c r="A1715" s="17" t="n"/>
      <c r="B1715" s="14" t="n"/>
      <c r="C1715" s="14" t="n"/>
      <c r="D1715" s="16" t="n"/>
      <c r="E1715" s="14" t="n"/>
      <c r="F1715" s="14" t="n"/>
      <c r="G1715" s="14" t="n"/>
      <c r="H1715" s="19" t="n"/>
      <c r="I1715" s="19" t="n"/>
      <c r="J1715" s="34">
        <f>IF(A1715="","",H1715+I1715)</f>
        <v/>
      </c>
      <c r="K1715" s="14" t="n"/>
      <c r="L1715" s="14" t="n"/>
      <c r="M1715" s="14" t="n"/>
      <c r="N1715" s="14" t="n"/>
      <c r="O1715" s="20">
        <f>IF(A1715="","",SUMPRODUCT((A1715&gt;=Setup!$C$19:$C$30)*(A1715&lt;=Setup!$D$19:$D$30)*Setup!$A$19:$A$30))</f>
        <v/>
      </c>
      <c r="P1715" s="34">
        <f>IF(A1715="","",IF(OR(F1715="Standard domestic 15% (Box 7)",F1715="Import - VAT paid at customs (Box 8)",F1715="Import - Reverse charge (Box 9)"),ROUND(H1715*Setup!$B$9,2),0))</f>
        <v/>
      </c>
      <c r="Q1715" s="34">
        <f>IF(A1715="","",I1715-P1715)</f>
        <v/>
      </c>
      <c r="R1715" s="34">
        <f>IF(A1715="","",IF(L1715="Yes",I1715,0))</f>
        <v/>
      </c>
      <c r="S1715" s="34">
        <f>IF(A1715="","",IF(AND(L1715="Yes",K1715="Yes",NOT(ISNUMBER(SEARCH("blocked",G1715))),OR(F1715="Standard domestic 15% (Box 7)",F1715="Import - VAT paid at customs (Box 8)",F1715="Import - Reverse charge (Box 9)"),OR(F1715&lt;&gt;"Standard domestic 15% (Box 7)",AND(LEN(D1715)=15,LEFT(D1715,1)="3",RIGHT(D1715,1)="3",ISNUMBER(--D1715)))),I1715,0))</f>
        <v/>
      </c>
      <c r="T1715" s="34">
        <f>IF(A1715="","",R1715-S1715)</f>
        <v/>
      </c>
      <c r="U1715" s="23">
        <f>IF(A1715="","",IF(O1715=0,"Outside audit periods; ","")&amp;IF(F1715="","No VAT category; ","")&amp;IF(ABS(Q1715)&gt;Setup!$B$10,"VAT ≠ 15% × net; ","")&amp;IF(AND(F1715="Standard domestic 15% (Box 7)",NOT(AND(LEN(D1715)=15,LEFT(D1715,1)="3",RIGHT(D1715,1)="3",ISNUMBER(--D1715)))),"Invalid/missing supplier VAT no; ","")&amp;IF(AND(L1715="Yes",K1715&lt;&gt;"Yes"),"VAT claimed without valid tax invoice; ","")&amp;IF(AND(L1715="Yes",ISNUMBER(SEARCH("blocked",G1715))),"Blocked input VAT claimed; ","")&amp;IF(AND(F1715="Import - VAT paid at customs (Box 8)",M1715=""),"Customs declaration no missing; ","")&amp;IF(AND(F1715="Import - Reverse charge (Box 9)",E1715="Saudi Arabia"),"RCM used for a local supplier; ","")&amp;IF(AND(L1715="Yes",NOT(OR(F1715="Standard domestic 15% (Box 7)",F1715="Import - VAT paid at customs (Box 8)",F1715="Import - Reverse charge (Box 9)"))),"VAT claimed on non-taxable category; ",""))</f>
        <v/>
      </c>
    </row>
    <row r="1716">
      <c r="A1716" s="17" t="n"/>
      <c r="B1716" s="14" t="n"/>
      <c r="C1716" s="14" t="n"/>
      <c r="D1716" s="16" t="n"/>
      <c r="E1716" s="14" t="n"/>
      <c r="F1716" s="14" t="n"/>
      <c r="G1716" s="14" t="n"/>
      <c r="H1716" s="19" t="n"/>
      <c r="I1716" s="19" t="n"/>
      <c r="J1716" s="34">
        <f>IF(A1716="","",H1716+I1716)</f>
        <v/>
      </c>
      <c r="K1716" s="14" t="n"/>
      <c r="L1716" s="14" t="n"/>
      <c r="M1716" s="14" t="n"/>
      <c r="N1716" s="14" t="n"/>
      <c r="O1716" s="20">
        <f>IF(A1716="","",SUMPRODUCT((A1716&gt;=Setup!$C$19:$C$30)*(A1716&lt;=Setup!$D$19:$D$30)*Setup!$A$19:$A$30))</f>
        <v/>
      </c>
      <c r="P1716" s="34">
        <f>IF(A1716="","",IF(OR(F1716="Standard domestic 15% (Box 7)",F1716="Import - VAT paid at customs (Box 8)",F1716="Import - Reverse charge (Box 9)"),ROUND(H1716*Setup!$B$9,2),0))</f>
        <v/>
      </c>
      <c r="Q1716" s="34">
        <f>IF(A1716="","",I1716-P1716)</f>
        <v/>
      </c>
      <c r="R1716" s="34">
        <f>IF(A1716="","",IF(L1716="Yes",I1716,0))</f>
        <v/>
      </c>
      <c r="S1716" s="34">
        <f>IF(A1716="","",IF(AND(L1716="Yes",K1716="Yes",NOT(ISNUMBER(SEARCH("blocked",G1716))),OR(F1716="Standard domestic 15% (Box 7)",F1716="Import - VAT paid at customs (Box 8)",F1716="Import - Reverse charge (Box 9)"),OR(F1716&lt;&gt;"Standard domestic 15% (Box 7)",AND(LEN(D1716)=15,LEFT(D1716,1)="3",RIGHT(D1716,1)="3",ISNUMBER(--D1716)))),I1716,0))</f>
        <v/>
      </c>
      <c r="T1716" s="34">
        <f>IF(A1716="","",R1716-S1716)</f>
        <v/>
      </c>
      <c r="U1716" s="23">
        <f>IF(A1716="","",IF(O1716=0,"Outside audit periods; ","")&amp;IF(F1716="","No VAT category; ","")&amp;IF(ABS(Q1716)&gt;Setup!$B$10,"VAT ≠ 15% × net; ","")&amp;IF(AND(F1716="Standard domestic 15% (Box 7)",NOT(AND(LEN(D1716)=15,LEFT(D1716,1)="3",RIGHT(D1716,1)="3",ISNUMBER(--D1716)))),"Invalid/missing supplier VAT no; ","")&amp;IF(AND(L1716="Yes",K1716&lt;&gt;"Yes"),"VAT claimed without valid tax invoice; ","")&amp;IF(AND(L1716="Yes",ISNUMBER(SEARCH("blocked",G1716))),"Blocked input VAT claimed; ","")&amp;IF(AND(F1716="Import - VAT paid at customs (Box 8)",M1716=""),"Customs declaration no missing; ","")&amp;IF(AND(F1716="Import - Reverse charge (Box 9)",E1716="Saudi Arabia"),"RCM used for a local supplier; ","")&amp;IF(AND(L1716="Yes",NOT(OR(F1716="Standard domestic 15% (Box 7)",F1716="Import - VAT paid at customs (Box 8)",F1716="Import - Reverse charge (Box 9)"))),"VAT claimed on non-taxable category; ",""))</f>
        <v/>
      </c>
    </row>
    <row r="1717">
      <c r="A1717" s="17" t="n"/>
      <c r="B1717" s="14" t="n"/>
      <c r="C1717" s="14" t="n"/>
      <c r="D1717" s="16" t="n"/>
      <c r="E1717" s="14" t="n"/>
      <c r="F1717" s="14" t="n"/>
      <c r="G1717" s="14" t="n"/>
      <c r="H1717" s="19" t="n"/>
      <c r="I1717" s="19" t="n"/>
      <c r="J1717" s="34">
        <f>IF(A1717="","",H1717+I1717)</f>
        <v/>
      </c>
      <c r="K1717" s="14" t="n"/>
      <c r="L1717" s="14" t="n"/>
      <c r="M1717" s="14" t="n"/>
      <c r="N1717" s="14" t="n"/>
      <c r="O1717" s="20">
        <f>IF(A1717="","",SUMPRODUCT((A1717&gt;=Setup!$C$19:$C$30)*(A1717&lt;=Setup!$D$19:$D$30)*Setup!$A$19:$A$30))</f>
        <v/>
      </c>
      <c r="P1717" s="34">
        <f>IF(A1717="","",IF(OR(F1717="Standard domestic 15% (Box 7)",F1717="Import - VAT paid at customs (Box 8)",F1717="Import - Reverse charge (Box 9)"),ROUND(H1717*Setup!$B$9,2),0))</f>
        <v/>
      </c>
      <c r="Q1717" s="34">
        <f>IF(A1717="","",I1717-P1717)</f>
        <v/>
      </c>
      <c r="R1717" s="34">
        <f>IF(A1717="","",IF(L1717="Yes",I1717,0))</f>
        <v/>
      </c>
      <c r="S1717" s="34">
        <f>IF(A1717="","",IF(AND(L1717="Yes",K1717="Yes",NOT(ISNUMBER(SEARCH("blocked",G1717))),OR(F1717="Standard domestic 15% (Box 7)",F1717="Import - VAT paid at customs (Box 8)",F1717="Import - Reverse charge (Box 9)"),OR(F1717&lt;&gt;"Standard domestic 15% (Box 7)",AND(LEN(D1717)=15,LEFT(D1717,1)="3",RIGHT(D1717,1)="3",ISNUMBER(--D1717)))),I1717,0))</f>
        <v/>
      </c>
      <c r="T1717" s="34">
        <f>IF(A1717="","",R1717-S1717)</f>
        <v/>
      </c>
      <c r="U1717" s="23">
        <f>IF(A1717="","",IF(O1717=0,"Outside audit periods; ","")&amp;IF(F1717="","No VAT category; ","")&amp;IF(ABS(Q1717)&gt;Setup!$B$10,"VAT ≠ 15% × net; ","")&amp;IF(AND(F1717="Standard domestic 15% (Box 7)",NOT(AND(LEN(D1717)=15,LEFT(D1717,1)="3",RIGHT(D1717,1)="3",ISNUMBER(--D1717)))),"Invalid/missing supplier VAT no; ","")&amp;IF(AND(L1717="Yes",K1717&lt;&gt;"Yes"),"VAT claimed without valid tax invoice; ","")&amp;IF(AND(L1717="Yes",ISNUMBER(SEARCH("blocked",G1717))),"Blocked input VAT claimed; ","")&amp;IF(AND(F1717="Import - VAT paid at customs (Box 8)",M1717=""),"Customs declaration no missing; ","")&amp;IF(AND(F1717="Import - Reverse charge (Box 9)",E1717="Saudi Arabia"),"RCM used for a local supplier; ","")&amp;IF(AND(L1717="Yes",NOT(OR(F1717="Standard domestic 15% (Box 7)",F1717="Import - VAT paid at customs (Box 8)",F1717="Import - Reverse charge (Box 9)"))),"VAT claimed on non-taxable category; ",""))</f>
        <v/>
      </c>
    </row>
    <row r="1718">
      <c r="A1718" s="17" t="n"/>
      <c r="B1718" s="14" t="n"/>
      <c r="C1718" s="14" t="n"/>
      <c r="D1718" s="16" t="n"/>
      <c r="E1718" s="14" t="n"/>
      <c r="F1718" s="14" t="n"/>
      <c r="G1718" s="14" t="n"/>
      <c r="H1718" s="19" t="n"/>
      <c r="I1718" s="19" t="n"/>
      <c r="J1718" s="34">
        <f>IF(A1718="","",H1718+I1718)</f>
        <v/>
      </c>
      <c r="K1718" s="14" t="n"/>
      <c r="L1718" s="14" t="n"/>
      <c r="M1718" s="14" t="n"/>
      <c r="N1718" s="14" t="n"/>
      <c r="O1718" s="20">
        <f>IF(A1718="","",SUMPRODUCT((A1718&gt;=Setup!$C$19:$C$30)*(A1718&lt;=Setup!$D$19:$D$30)*Setup!$A$19:$A$30))</f>
        <v/>
      </c>
      <c r="P1718" s="34">
        <f>IF(A1718="","",IF(OR(F1718="Standard domestic 15% (Box 7)",F1718="Import - VAT paid at customs (Box 8)",F1718="Import - Reverse charge (Box 9)"),ROUND(H1718*Setup!$B$9,2),0))</f>
        <v/>
      </c>
      <c r="Q1718" s="34">
        <f>IF(A1718="","",I1718-P1718)</f>
        <v/>
      </c>
      <c r="R1718" s="34">
        <f>IF(A1718="","",IF(L1718="Yes",I1718,0))</f>
        <v/>
      </c>
      <c r="S1718" s="34">
        <f>IF(A1718="","",IF(AND(L1718="Yes",K1718="Yes",NOT(ISNUMBER(SEARCH("blocked",G1718))),OR(F1718="Standard domestic 15% (Box 7)",F1718="Import - VAT paid at customs (Box 8)",F1718="Import - Reverse charge (Box 9)"),OR(F1718&lt;&gt;"Standard domestic 15% (Box 7)",AND(LEN(D1718)=15,LEFT(D1718,1)="3",RIGHT(D1718,1)="3",ISNUMBER(--D1718)))),I1718,0))</f>
        <v/>
      </c>
      <c r="T1718" s="34">
        <f>IF(A1718="","",R1718-S1718)</f>
        <v/>
      </c>
      <c r="U1718" s="23">
        <f>IF(A1718="","",IF(O1718=0,"Outside audit periods; ","")&amp;IF(F1718="","No VAT category; ","")&amp;IF(ABS(Q1718)&gt;Setup!$B$10,"VAT ≠ 15% × net; ","")&amp;IF(AND(F1718="Standard domestic 15% (Box 7)",NOT(AND(LEN(D1718)=15,LEFT(D1718,1)="3",RIGHT(D1718,1)="3",ISNUMBER(--D1718)))),"Invalid/missing supplier VAT no; ","")&amp;IF(AND(L1718="Yes",K1718&lt;&gt;"Yes"),"VAT claimed without valid tax invoice; ","")&amp;IF(AND(L1718="Yes",ISNUMBER(SEARCH("blocked",G1718))),"Blocked input VAT claimed; ","")&amp;IF(AND(F1718="Import - VAT paid at customs (Box 8)",M1718=""),"Customs declaration no missing; ","")&amp;IF(AND(F1718="Import - Reverse charge (Box 9)",E1718="Saudi Arabia"),"RCM used for a local supplier; ","")&amp;IF(AND(L1718="Yes",NOT(OR(F1718="Standard domestic 15% (Box 7)",F1718="Import - VAT paid at customs (Box 8)",F1718="Import - Reverse charge (Box 9)"))),"VAT claimed on non-taxable category; ",""))</f>
        <v/>
      </c>
    </row>
    <row r="1719">
      <c r="A1719" s="17" t="n"/>
      <c r="B1719" s="14" t="n"/>
      <c r="C1719" s="14" t="n"/>
      <c r="D1719" s="16" t="n"/>
      <c r="E1719" s="14" t="n"/>
      <c r="F1719" s="14" t="n"/>
      <c r="G1719" s="14" t="n"/>
      <c r="H1719" s="19" t="n"/>
      <c r="I1719" s="19" t="n"/>
      <c r="J1719" s="34">
        <f>IF(A1719="","",H1719+I1719)</f>
        <v/>
      </c>
      <c r="K1719" s="14" t="n"/>
      <c r="L1719" s="14" t="n"/>
      <c r="M1719" s="14" t="n"/>
      <c r="N1719" s="14" t="n"/>
      <c r="O1719" s="20">
        <f>IF(A1719="","",SUMPRODUCT((A1719&gt;=Setup!$C$19:$C$30)*(A1719&lt;=Setup!$D$19:$D$30)*Setup!$A$19:$A$30))</f>
        <v/>
      </c>
      <c r="P1719" s="34">
        <f>IF(A1719="","",IF(OR(F1719="Standard domestic 15% (Box 7)",F1719="Import - VAT paid at customs (Box 8)",F1719="Import - Reverse charge (Box 9)"),ROUND(H1719*Setup!$B$9,2),0))</f>
        <v/>
      </c>
      <c r="Q1719" s="34">
        <f>IF(A1719="","",I1719-P1719)</f>
        <v/>
      </c>
      <c r="R1719" s="34">
        <f>IF(A1719="","",IF(L1719="Yes",I1719,0))</f>
        <v/>
      </c>
      <c r="S1719" s="34">
        <f>IF(A1719="","",IF(AND(L1719="Yes",K1719="Yes",NOT(ISNUMBER(SEARCH("blocked",G1719))),OR(F1719="Standard domestic 15% (Box 7)",F1719="Import - VAT paid at customs (Box 8)",F1719="Import - Reverse charge (Box 9)"),OR(F1719&lt;&gt;"Standard domestic 15% (Box 7)",AND(LEN(D1719)=15,LEFT(D1719,1)="3",RIGHT(D1719,1)="3",ISNUMBER(--D1719)))),I1719,0))</f>
        <v/>
      </c>
      <c r="T1719" s="34">
        <f>IF(A1719="","",R1719-S1719)</f>
        <v/>
      </c>
      <c r="U1719" s="23">
        <f>IF(A1719="","",IF(O1719=0,"Outside audit periods; ","")&amp;IF(F1719="","No VAT category; ","")&amp;IF(ABS(Q1719)&gt;Setup!$B$10,"VAT ≠ 15% × net; ","")&amp;IF(AND(F1719="Standard domestic 15% (Box 7)",NOT(AND(LEN(D1719)=15,LEFT(D1719,1)="3",RIGHT(D1719,1)="3",ISNUMBER(--D1719)))),"Invalid/missing supplier VAT no; ","")&amp;IF(AND(L1719="Yes",K1719&lt;&gt;"Yes"),"VAT claimed without valid tax invoice; ","")&amp;IF(AND(L1719="Yes",ISNUMBER(SEARCH("blocked",G1719))),"Blocked input VAT claimed; ","")&amp;IF(AND(F1719="Import - VAT paid at customs (Box 8)",M1719=""),"Customs declaration no missing; ","")&amp;IF(AND(F1719="Import - Reverse charge (Box 9)",E1719="Saudi Arabia"),"RCM used for a local supplier; ","")&amp;IF(AND(L1719="Yes",NOT(OR(F1719="Standard domestic 15% (Box 7)",F1719="Import - VAT paid at customs (Box 8)",F1719="Import - Reverse charge (Box 9)"))),"VAT claimed on non-taxable category; ",""))</f>
        <v/>
      </c>
    </row>
    <row r="1720">
      <c r="A1720" s="17" t="n"/>
      <c r="B1720" s="14" t="n"/>
      <c r="C1720" s="14" t="n"/>
      <c r="D1720" s="16" t="n"/>
      <c r="E1720" s="14" t="n"/>
      <c r="F1720" s="14" t="n"/>
      <c r="G1720" s="14" t="n"/>
      <c r="H1720" s="19" t="n"/>
      <c r="I1720" s="19" t="n"/>
      <c r="J1720" s="34">
        <f>IF(A1720="","",H1720+I1720)</f>
        <v/>
      </c>
      <c r="K1720" s="14" t="n"/>
      <c r="L1720" s="14" t="n"/>
      <c r="M1720" s="14" t="n"/>
      <c r="N1720" s="14" t="n"/>
      <c r="O1720" s="20">
        <f>IF(A1720="","",SUMPRODUCT((A1720&gt;=Setup!$C$19:$C$30)*(A1720&lt;=Setup!$D$19:$D$30)*Setup!$A$19:$A$30))</f>
        <v/>
      </c>
      <c r="P1720" s="34">
        <f>IF(A1720="","",IF(OR(F1720="Standard domestic 15% (Box 7)",F1720="Import - VAT paid at customs (Box 8)",F1720="Import - Reverse charge (Box 9)"),ROUND(H1720*Setup!$B$9,2),0))</f>
        <v/>
      </c>
      <c r="Q1720" s="34">
        <f>IF(A1720="","",I1720-P1720)</f>
        <v/>
      </c>
      <c r="R1720" s="34">
        <f>IF(A1720="","",IF(L1720="Yes",I1720,0))</f>
        <v/>
      </c>
      <c r="S1720" s="34">
        <f>IF(A1720="","",IF(AND(L1720="Yes",K1720="Yes",NOT(ISNUMBER(SEARCH("blocked",G1720))),OR(F1720="Standard domestic 15% (Box 7)",F1720="Import - VAT paid at customs (Box 8)",F1720="Import - Reverse charge (Box 9)"),OR(F1720&lt;&gt;"Standard domestic 15% (Box 7)",AND(LEN(D1720)=15,LEFT(D1720,1)="3",RIGHT(D1720,1)="3",ISNUMBER(--D1720)))),I1720,0))</f>
        <v/>
      </c>
      <c r="T1720" s="34">
        <f>IF(A1720="","",R1720-S1720)</f>
        <v/>
      </c>
      <c r="U1720" s="23">
        <f>IF(A1720="","",IF(O1720=0,"Outside audit periods; ","")&amp;IF(F1720="","No VAT category; ","")&amp;IF(ABS(Q1720)&gt;Setup!$B$10,"VAT ≠ 15% × net; ","")&amp;IF(AND(F1720="Standard domestic 15% (Box 7)",NOT(AND(LEN(D1720)=15,LEFT(D1720,1)="3",RIGHT(D1720,1)="3",ISNUMBER(--D1720)))),"Invalid/missing supplier VAT no; ","")&amp;IF(AND(L1720="Yes",K1720&lt;&gt;"Yes"),"VAT claimed without valid tax invoice; ","")&amp;IF(AND(L1720="Yes",ISNUMBER(SEARCH("blocked",G1720))),"Blocked input VAT claimed; ","")&amp;IF(AND(F1720="Import - VAT paid at customs (Box 8)",M1720=""),"Customs declaration no missing; ","")&amp;IF(AND(F1720="Import - Reverse charge (Box 9)",E1720="Saudi Arabia"),"RCM used for a local supplier; ","")&amp;IF(AND(L1720="Yes",NOT(OR(F1720="Standard domestic 15% (Box 7)",F1720="Import - VAT paid at customs (Box 8)",F1720="Import - Reverse charge (Box 9)"))),"VAT claimed on non-taxable category; ",""))</f>
        <v/>
      </c>
    </row>
    <row r="1721">
      <c r="A1721" s="17" t="n"/>
      <c r="B1721" s="14" t="n"/>
      <c r="C1721" s="14" t="n"/>
      <c r="D1721" s="16" t="n"/>
      <c r="E1721" s="14" t="n"/>
      <c r="F1721" s="14" t="n"/>
      <c r="G1721" s="14" t="n"/>
      <c r="H1721" s="19" t="n"/>
      <c r="I1721" s="19" t="n"/>
      <c r="J1721" s="34">
        <f>IF(A1721="","",H1721+I1721)</f>
        <v/>
      </c>
      <c r="K1721" s="14" t="n"/>
      <c r="L1721" s="14" t="n"/>
      <c r="M1721" s="14" t="n"/>
      <c r="N1721" s="14" t="n"/>
      <c r="O1721" s="20">
        <f>IF(A1721="","",SUMPRODUCT((A1721&gt;=Setup!$C$19:$C$30)*(A1721&lt;=Setup!$D$19:$D$30)*Setup!$A$19:$A$30))</f>
        <v/>
      </c>
      <c r="P1721" s="34">
        <f>IF(A1721="","",IF(OR(F1721="Standard domestic 15% (Box 7)",F1721="Import - VAT paid at customs (Box 8)",F1721="Import - Reverse charge (Box 9)"),ROUND(H1721*Setup!$B$9,2),0))</f>
        <v/>
      </c>
      <c r="Q1721" s="34">
        <f>IF(A1721="","",I1721-P1721)</f>
        <v/>
      </c>
      <c r="R1721" s="34">
        <f>IF(A1721="","",IF(L1721="Yes",I1721,0))</f>
        <v/>
      </c>
      <c r="S1721" s="34">
        <f>IF(A1721="","",IF(AND(L1721="Yes",K1721="Yes",NOT(ISNUMBER(SEARCH("blocked",G1721))),OR(F1721="Standard domestic 15% (Box 7)",F1721="Import - VAT paid at customs (Box 8)",F1721="Import - Reverse charge (Box 9)"),OR(F1721&lt;&gt;"Standard domestic 15% (Box 7)",AND(LEN(D1721)=15,LEFT(D1721,1)="3",RIGHT(D1721,1)="3",ISNUMBER(--D1721)))),I1721,0))</f>
        <v/>
      </c>
      <c r="T1721" s="34">
        <f>IF(A1721="","",R1721-S1721)</f>
        <v/>
      </c>
      <c r="U1721" s="23">
        <f>IF(A1721="","",IF(O1721=0,"Outside audit periods; ","")&amp;IF(F1721="","No VAT category; ","")&amp;IF(ABS(Q1721)&gt;Setup!$B$10,"VAT ≠ 15% × net; ","")&amp;IF(AND(F1721="Standard domestic 15% (Box 7)",NOT(AND(LEN(D1721)=15,LEFT(D1721,1)="3",RIGHT(D1721,1)="3",ISNUMBER(--D1721)))),"Invalid/missing supplier VAT no; ","")&amp;IF(AND(L1721="Yes",K1721&lt;&gt;"Yes"),"VAT claimed without valid tax invoice; ","")&amp;IF(AND(L1721="Yes",ISNUMBER(SEARCH("blocked",G1721))),"Blocked input VAT claimed; ","")&amp;IF(AND(F1721="Import - VAT paid at customs (Box 8)",M1721=""),"Customs declaration no missing; ","")&amp;IF(AND(F1721="Import - Reverse charge (Box 9)",E1721="Saudi Arabia"),"RCM used for a local supplier; ","")&amp;IF(AND(L1721="Yes",NOT(OR(F1721="Standard domestic 15% (Box 7)",F1721="Import - VAT paid at customs (Box 8)",F1721="Import - Reverse charge (Box 9)"))),"VAT claimed on non-taxable category; ",""))</f>
        <v/>
      </c>
    </row>
    <row r="1722">
      <c r="A1722" s="17" t="n"/>
      <c r="B1722" s="14" t="n"/>
      <c r="C1722" s="14" t="n"/>
      <c r="D1722" s="16" t="n"/>
      <c r="E1722" s="14" t="n"/>
      <c r="F1722" s="14" t="n"/>
      <c r="G1722" s="14" t="n"/>
      <c r="H1722" s="19" t="n"/>
      <c r="I1722" s="19" t="n"/>
      <c r="J1722" s="34">
        <f>IF(A1722="","",H1722+I1722)</f>
        <v/>
      </c>
      <c r="K1722" s="14" t="n"/>
      <c r="L1722" s="14" t="n"/>
      <c r="M1722" s="14" t="n"/>
      <c r="N1722" s="14" t="n"/>
      <c r="O1722" s="20">
        <f>IF(A1722="","",SUMPRODUCT((A1722&gt;=Setup!$C$19:$C$30)*(A1722&lt;=Setup!$D$19:$D$30)*Setup!$A$19:$A$30))</f>
        <v/>
      </c>
      <c r="P1722" s="34">
        <f>IF(A1722="","",IF(OR(F1722="Standard domestic 15% (Box 7)",F1722="Import - VAT paid at customs (Box 8)",F1722="Import - Reverse charge (Box 9)"),ROUND(H1722*Setup!$B$9,2),0))</f>
        <v/>
      </c>
      <c r="Q1722" s="34">
        <f>IF(A1722="","",I1722-P1722)</f>
        <v/>
      </c>
      <c r="R1722" s="34">
        <f>IF(A1722="","",IF(L1722="Yes",I1722,0))</f>
        <v/>
      </c>
      <c r="S1722" s="34">
        <f>IF(A1722="","",IF(AND(L1722="Yes",K1722="Yes",NOT(ISNUMBER(SEARCH("blocked",G1722))),OR(F1722="Standard domestic 15% (Box 7)",F1722="Import - VAT paid at customs (Box 8)",F1722="Import - Reverse charge (Box 9)"),OR(F1722&lt;&gt;"Standard domestic 15% (Box 7)",AND(LEN(D1722)=15,LEFT(D1722,1)="3",RIGHT(D1722,1)="3",ISNUMBER(--D1722)))),I1722,0))</f>
        <v/>
      </c>
      <c r="T1722" s="34">
        <f>IF(A1722="","",R1722-S1722)</f>
        <v/>
      </c>
      <c r="U1722" s="23">
        <f>IF(A1722="","",IF(O1722=0,"Outside audit periods; ","")&amp;IF(F1722="","No VAT category; ","")&amp;IF(ABS(Q1722)&gt;Setup!$B$10,"VAT ≠ 15% × net; ","")&amp;IF(AND(F1722="Standard domestic 15% (Box 7)",NOT(AND(LEN(D1722)=15,LEFT(D1722,1)="3",RIGHT(D1722,1)="3",ISNUMBER(--D1722)))),"Invalid/missing supplier VAT no; ","")&amp;IF(AND(L1722="Yes",K1722&lt;&gt;"Yes"),"VAT claimed without valid tax invoice; ","")&amp;IF(AND(L1722="Yes",ISNUMBER(SEARCH("blocked",G1722))),"Blocked input VAT claimed; ","")&amp;IF(AND(F1722="Import - VAT paid at customs (Box 8)",M1722=""),"Customs declaration no missing; ","")&amp;IF(AND(F1722="Import - Reverse charge (Box 9)",E1722="Saudi Arabia"),"RCM used for a local supplier; ","")&amp;IF(AND(L1722="Yes",NOT(OR(F1722="Standard domestic 15% (Box 7)",F1722="Import - VAT paid at customs (Box 8)",F1722="Import - Reverse charge (Box 9)"))),"VAT claimed on non-taxable category; ",""))</f>
        <v/>
      </c>
    </row>
    <row r="1723">
      <c r="A1723" s="17" t="n"/>
      <c r="B1723" s="14" t="n"/>
      <c r="C1723" s="14" t="n"/>
      <c r="D1723" s="16" t="n"/>
      <c r="E1723" s="14" t="n"/>
      <c r="F1723" s="14" t="n"/>
      <c r="G1723" s="14" t="n"/>
      <c r="H1723" s="19" t="n"/>
      <c r="I1723" s="19" t="n"/>
      <c r="J1723" s="34">
        <f>IF(A1723="","",H1723+I1723)</f>
        <v/>
      </c>
      <c r="K1723" s="14" t="n"/>
      <c r="L1723" s="14" t="n"/>
      <c r="M1723" s="14" t="n"/>
      <c r="N1723" s="14" t="n"/>
      <c r="O1723" s="20">
        <f>IF(A1723="","",SUMPRODUCT((A1723&gt;=Setup!$C$19:$C$30)*(A1723&lt;=Setup!$D$19:$D$30)*Setup!$A$19:$A$30))</f>
        <v/>
      </c>
      <c r="P1723" s="34">
        <f>IF(A1723="","",IF(OR(F1723="Standard domestic 15% (Box 7)",F1723="Import - VAT paid at customs (Box 8)",F1723="Import - Reverse charge (Box 9)"),ROUND(H1723*Setup!$B$9,2),0))</f>
        <v/>
      </c>
      <c r="Q1723" s="34">
        <f>IF(A1723="","",I1723-P1723)</f>
        <v/>
      </c>
      <c r="R1723" s="34">
        <f>IF(A1723="","",IF(L1723="Yes",I1723,0))</f>
        <v/>
      </c>
      <c r="S1723" s="34">
        <f>IF(A1723="","",IF(AND(L1723="Yes",K1723="Yes",NOT(ISNUMBER(SEARCH("blocked",G1723))),OR(F1723="Standard domestic 15% (Box 7)",F1723="Import - VAT paid at customs (Box 8)",F1723="Import - Reverse charge (Box 9)"),OR(F1723&lt;&gt;"Standard domestic 15% (Box 7)",AND(LEN(D1723)=15,LEFT(D1723,1)="3",RIGHT(D1723,1)="3",ISNUMBER(--D1723)))),I1723,0))</f>
        <v/>
      </c>
      <c r="T1723" s="34">
        <f>IF(A1723="","",R1723-S1723)</f>
        <v/>
      </c>
      <c r="U1723" s="23">
        <f>IF(A1723="","",IF(O1723=0,"Outside audit periods; ","")&amp;IF(F1723="","No VAT category; ","")&amp;IF(ABS(Q1723)&gt;Setup!$B$10,"VAT ≠ 15% × net; ","")&amp;IF(AND(F1723="Standard domestic 15% (Box 7)",NOT(AND(LEN(D1723)=15,LEFT(D1723,1)="3",RIGHT(D1723,1)="3",ISNUMBER(--D1723)))),"Invalid/missing supplier VAT no; ","")&amp;IF(AND(L1723="Yes",K1723&lt;&gt;"Yes"),"VAT claimed without valid tax invoice; ","")&amp;IF(AND(L1723="Yes",ISNUMBER(SEARCH("blocked",G1723))),"Blocked input VAT claimed; ","")&amp;IF(AND(F1723="Import - VAT paid at customs (Box 8)",M1723=""),"Customs declaration no missing; ","")&amp;IF(AND(F1723="Import - Reverse charge (Box 9)",E1723="Saudi Arabia"),"RCM used for a local supplier; ","")&amp;IF(AND(L1723="Yes",NOT(OR(F1723="Standard domestic 15% (Box 7)",F1723="Import - VAT paid at customs (Box 8)",F1723="Import - Reverse charge (Box 9)"))),"VAT claimed on non-taxable category; ",""))</f>
        <v/>
      </c>
    </row>
    <row r="1724">
      <c r="A1724" s="17" t="n"/>
      <c r="B1724" s="14" t="n"/>
      <c r="C1724" s="14" t="n"/>
      <c r="D1724" s="16" t="n"/>
      <c r="E1724" s="14" t="n"/>
      <c r="F1724" s="14" t="n"/>
      <c r="G1724" s="14" t="n"/>
      <c r="H1724" s="19" t="n"/>
      <c r="I1724" s="19" t="n"/>
      <c r="J1724" s="34">
        <f>IF(A1724="","",H1724+I1724)</f>
        <v/>
      </c>
      <c r="K1724" s="14" t="n"/>
      <c r="L1724" s="14" t="n"/>
      <c r="M1724" s="14" t="n"/>
      <c r="N1724" s="14" t="n"/>
      <c r="O1724" s="20">
        <f>IF(A1724="","",SUMPRODUCT((A1724&gt;=Setup!$C$19:$C$30)*(A1724&lt;=Setup!$D$19:$D$30)*Setup!$A$19:$A$30))</f>
        <v/>
      </c>
      <c r="P1724" s="34">
        <f>IF(A1724="","",IF(OR(F1724="Standard domestic 15% (Box 7)",F1724="Import - VAT paid at customs (Box 8)",F1724="Import - Reverse charge (Box 9)"),ROUND(H1724*Setup!$B$9,2),0))</f>
        <v/>
      </c>
      <c r="Q1724" s="34">
        <f>IF(A1724="","",I1724-P1724)</f>
        <v/>
      </c>
      <c r="R1724" s="34">
        <f>IF(A1724="","",IF(L1724="Yes",I1724,0))</f>
        <v/>
      </c>
      <c r="S1724" s="34">
        <f>IF(A1724="","",IF(AND(L1724="Yes",K1724="Yes",NOT(ISNUMBER(SEARCH("blocked",G1724))),OR(F1724="Standard domestic 15% (Box 7)",F1724="Import - VAT paid at customs (Box 8)",F1724="Import - Reverse charge (Box 9)"),OR(F1724&lt;&gt;"Standard domestic 15% (Box 7)",AND(LEN(D1724)=15,LEFT(D1724,1)="3",RIGHT(D1724,1)="3",ISNUMBER(--D1724)))),I1724,0))</f>
        <v/>
      </c>
      <c r="T1724" s="34">
        <f>IF(A1724="","",R1724-S1724)</f>
        <v/>
      </c>
      <c r="U1724" s="23">
        <f>IF(A1724="","",IF(O1724=0,"Outside audit periods; ","")&amp;IF(F1724="","No VAT category; ","")&amp;IF(ABS(Q1724)&gt;Setup!$B$10,"VAT ≠ 15% × net; ","")&amp;IF(AND(F1724="Standard domestic 15% (Box 7)",NOT(AND(LEN(D1724)=15,LEFT(D1724,1)="3",RIGHT(D1724,1)="3",ISNUMBER(--D1724)))),"Invalid/missing supplier VAT no; ","")&amp;IF(AND(L1724="Yes",K1724&lt;&gt;"Yes"),"VAT claimed without valid tax invoice; ","")&amp;IF(AND(L1724="Yes",ISNUMBER(SEARCH("blocked",G1724))),"Blocked input VAT claimed; ","")&amp;IF(AND(F1724="Import - VAT paid at customs (Box 8)",M1724=""),"Customs declaration no missing; ","")&amp;IF(AND(F1724="Import - Reverse charge (Box 9)",E1724="Saudi Arabia"),"RCM used for a local supplier; ","")&amp;IF(AND(L1724="Yes",NOT(OR(F1724="Standard domestic 15% (Box 7)",F1724="Import - VAT paid at customs (Box 8)",F1724="Import - Reverse charge (Box 9)"))),"VAT claimed on non-taxable category; ",""))</f>
        <v/>
      </c>
    </row>
    <row r="1725">
      <c r="A1725" s="17" t="n"/>
      <c r="B1725" s="14" t="n"/>
      <c r="C1725" s="14" t="n"/>
      <c r="D1725" s="16" t="n"/>
      <c r="E1725" s="14" t="n"/>
      <c r="F1725" s="14" t="n"/>
      <c r="G1725" s="14" t="n"/>
      <c r="H1725" s="19" t="n"/>
      <c r="I1725" s="19" t="n"/>
      <c r="J1725" s="34">
        <f>IF(A1725="","",H1725+I1725)</f>
        <v/>
      </c>
      <c r="K1725" s="14" t="n"/>
      <c r="L1725" s="14" t="n"/>
      <c r="M1725" s="14" t="n"/>
      <c r="N1725" s="14" t="n"/>
      <c r="O1725" s="20">
        <f>IF(A1725="","",SUMPRODUCT((A1725&gt;=Setup!$C$19:$C$30)*(A1725&lt;=Setup!$D$19:$D$30)*Setup!$A$19:$A$30))</f>
        <v/>
      </c>
      <c r="P1725" s="34">
        <f>IF(A1725="","",IF(OR(F1725="Standard domestic 15% (Box 7)",F1725="Import - VAT paid at customs (Box 8)",F1725="Import - Reverse charge (Box 9)"),ROUND(H1725*Setup!$B$9,2),0))</f>
        <v/>
      </c>
      <c r="Q1725" s="34">
        <f>IF(A1725="","",I1725-P1725)</f>
        <v/>
      </c>
      <c r="R1725" s="34">
        <f>IF(A1725="","",IF(L1725="Yes",I1725,0))</f>
        <v/>
      </c>
      <c r="S1725" s="34">
        <f>IF(A1725="","",IF(AND(L1725="Yes",K1725="Yes",NOT(ISNUMBER(SEARCH("blocked",G1725))),OR(F1725="Standard domestic 15% (Box 7)",F1725="Import - VAT paid at customs (Box 8)",F1725="Import - Reverse charge (Box 9)"),OR(F1725&lt;&gt;"Standard domestic 15% (Box 7)",AND(LEN(D1725)=15,LEFT(D1725,1)="3",RIGHT(D1725,1)="3",ISNUMBER(--D1725)))),I1725,0))</f>
        <v/>
      </c>
      <c r="T1725" s="34">
        <f>IF(A1725="","",R1725-S1725)</f>
        <v/>
      </c>
      <c r="U1725" s="23">
        <f>IF(A1725="","",IF(O1725=0,"Outside audit periods; ","")&amp;IF(F1725="","No VAT category; ","")&amp;IF(ABS(Q1725)&gt;Setup!$B$10,"VAT ≠ 15% × net; ","")&amp;IF(AND(F1725="Standard domestic 15% (Box 7)",NOT(AND(LEN(D1725)=15,LEFT(D1725,1)="3",RIGHT(D1725,1)="3",ISNUMBER(--D1725)))),"Invalid/missing supplier VAT no; ","")&amp;IF(AND(L1725="Yes",K1725&lt;&gt;"Yes"),"VAT claimed without valid tax invoice; ","")&amp;IF(AND(L1725="Yes",ISNUMBER(SEARCH("blocked",G1725))),"Blocked input VAT claimed; ","")&amp;IF(AND(F1725="Import - VAT paid at customs (Box 8)",M1725=""),"Customs declaration no missing; ","")&amp;IF(AND(F1725="Import - Reverse charge (Box 9)",E1725="Saudi Arabia"),"RCM used for a local supplier; ","")&amp;IF(AND(L1725="Yes",NOT(OR(F1725="Standard domestic 15% (Box 7)",F1725="Import - VAT paid at customs (Box 8)",F1725="Import - Reverse charge (Box 9)"))),"VAT claimed on non-taxable category; ",""))</f>
        <v/>
      </c>
    </row>
    <row r="1726">
      <c r="A1726" s="17" t="n"/>
      <c r="B1726" s="14" t="n"/>
      <c r="C1726" s="14" t="n"/>
      <c r="D1726" s="16" t="n"/>
      <c r="E1726" s="14" t="n"/>
      <c r="F1726" s="14" t="n"/>
      <c r="G1726" s="14" t="n"/>
      <c r="H1726" s="19" t="n"/>
      <c r="I1726" s="19" t="n"/>
      <c r="J1726" s="34">
        <f>IF(A1726="","",H1726+I1726)</f>
        <v/>
      </c>
      <c r="K1726" s="14" t="n"/>
      <c r="L1726" s="14" t="n"/>
      <c r="M1726" s="14" t="n"/>
      <c r="N1726" s="14" t="n"/>
      <c r="O1726" s="20">
        <f>IF(A1726="","",SUMPRODUCT((A1726&gt;=Setup!$C$19:$C$30)*(A1726&lt;=Setup!$D$19:$D$30)*Setup!$A$19:$A$30))</f>
        <v/>
      </c>
      <c r="P1726" s="34">
        <f>IF(A1726="","",IF(OR(F1726="Standard domestic 15% (Box 7)",F1726="Import - VAT paid at customs (Box 8)",F1726="Import - Reverse charge (Box 9)"),ROUND(H1726*Setup!$B$9,2),0))</f>
        <v/>
      </c>
      <c r="Q1726" s="34">
        <f>IF(A1726="","",I1726-P1726)</f>
        <v/>
      </c>
      <c r="R1726" s="34">
        <f>IF(A1726="","",IF(L1726="Yes",I1726,0))</f>
        <v/>
      </c>
      <c r="S1726" s="34">
        <f>IF(A1726="","",IF(AND(L1726="Yes",K1726="Yes",NOT(ISNUMBER(SEARCH("blocked",G1726))),OR(F1726="Standard domestic 15% (Box 7)",F1726="Import - VAT paid at customs (Box 8)",F1726="Import - Reverse charge (Box 9)"),OR(F1726&lt;&gt;"Standard domestic 15% (Box 7)",AND(LEN(D1726)=15,LEFT(D1726,1)="3",RIGHT(D1726,1)="3",ISNUMBER(--D1726)))),I1726,0))</f>
        <v/>
      </c>
      <c r="T1726" s="34">
        <f>IF(A1726="","",R1726-S1726)</f>
        <v/>
      </c>
      <c r="U1726" s="23">
        <f>IF(A1726="","",IF(O1726=0,"Outside audit periods; ","")&amp;IF(F1726="","No VAT category; ","")&amp;IF(ABS(Q1726)&gt;Setup!$B$10,"VAT ≠ 15% × net; ","")&amp;IF(AND(F1726="Standard domestic 15% (Box 7)",NOT(AND(LEN(D1726)=15,LEFT(D1726,1)="3",RIGHT(D1726,1)="3",ISNUMBER(--D1726)))),"Invalid/missing supplier VAT no; ","")&amp;IF(AND(L1726="Yes",K1726&lt;&gt;"Yes"),"VAT claimed without valid tax invoice; ","")&amp;IF(AND(L1726="Yes",ISNUMBER(SEARCH("blocked",G1726))),"Blocked input VAT claimed; ","")&amp;IF(AND(F1726="Import - VAT paid at customs (Box 8)",M1726=""),"Customs declaration no missing; ","")&amp;IF(AND(F1726="Import - Reverse charge (Box 9)",E1726="Saudi Arabia"),"RCM used for a local supplier; ","")&amp;IF(AND(L1726="Yes",NOT(OR(F1726="Standard domestic 15% (Box 7)",F1726="Import - VAT paid at customs (Box 8)",F1726="Import - Reverse charge (Box 9)"))),"VAT claimed on non-taxable category; ",""))</f>
        <v/>
      </c>
    </row>
    <row r="1727">
      <c r="A1727" s="17" t="n"/>
      <c r="B1727" s="14" t="n"/>
      <c r="C1727" s="14" t="n"/>
      <c r="D1727" s="16" t="n"/>
      <c r="E1727" s="14" t="n"/>
      <c r="F1727" s="14" t="n"/>
      <c r="G1727" s="14" t="n"/>
      <c r="H1727" s="19" t="n"/>
      <c r="I1727" s="19" t="n"/>
      <c r="J1727" s="34">
        <f>IF(A1727="","",H1727+I1727)</f>
        <v/>
      </c>
      <c r="K1727" s="14" t="n"/>
      <c r="L1727" s="14" t="n"/>
      <c r="M1727" s="14" t="n"/>
      <c r="N1727" s="14" t="n"/>
      <c r="O1727" s="20">
        <f>IF(A1727="","",SUMPRODUCT((A1727&gt;=Setup!$C$19:$C$30)*(A1727&lt;=Setup!$D$19:$D$30)*Setup!$A$19:$A$30))</f>
        <v/>
      </c>
      <c r="P1727" s="34">
        <f>IF(A1727="","",IF(OR(F1727="Standard domestic 15% (Box 7)",F1727="Import - VAT paid at customs (Box 8)",F1727="Import - Reverse charge (Box 9)"),ROUND(H1727*Setup!$B$9,2),0))</f>
        <v/>
      </c>
      <c r="Q1727" s="34">
        <f>IF(A1727="","",I1727-P1727)</f>
        <v/>
      </c>
      <c r="R1727" s="34">
        <f>IF(A1727="","",IF(L1727="Yes",I1727,0))</f>
        <v/>
      </c>
      <c r="S1727" s="34">
        <f>IF(A1727="","",IF(AND(L1727="Yes",K1727="Yes",NOT(ISNUMBER(SEARCH("blocked",G1727))),OR(F1727="Standard domestic 15% (Box 7)",F1727="Import - VAT paid at customs (Box 8)",F1727="Import - Reverse charge (Box 9)"),OR(F1727&lt;&gt;"Standard domestic 15% (Box 7)",AND(LEN(D1727)=15,LEFT(D1727,1)="3",RIGHT(D1727,1)="3",ISNUMBER(--D1727)))),I1727,0))</f>
        <v/>
      </c>
      <c r="T1727" s="34">
        <f>IF(A1727="","",R1727-S1727)</f>
        <v/>
      </c>
      <c r="U1727" s="23">
        <f>IF(A1727="","",IF(O1727=0,"Outside audit periods; ","")&amp;IF(F1727="","No VAT category; ","")&amp;IF(ABS(Q1727)&gt;Setup!$B$10,"VAT ≠ 15% × net; ","")&amp;IF(AND(F1727="Standard domestic 15% (Box 7)",NOT(AND(LEN(D1727)=15,LEFT(D1727,1)="3",RIGHT(D1727,1)="3",ISNUMBER(--D1727)))),"Invalid/missing supplier VAT no; ","")&amp;IF(AND(L1727="Yes",K1727&lt;&gt;"Yes"),"VAT claimed without valid tax invoice; ","")&amp;IF(AND(L1727="Yes",ISNUMBER(SEARCH("blocked",G1727))),"Blocked input VAT claimed; ","")&amp;IF(AND(F1727="Import - VAT paid at customs (Box 8)",M1727=""),"Customs declaration no missing; ","")&amp;IF(AND(F1727="Import - Reverse charge (Box 9)",E1727="Saudi Arabia"),"RCM used for a local supplier; ","")&amp;IF(AND(L1727="Yes",NOT(OR(F1727="Standard domestic 15% (Box 7)",F1727="Import - VAT paid at customs (Box 8)",F1727="Import - Reverse charge (Box 9)"))),"VAT claimed on non-taxable category; ",""))</f>
        <v/>
      </c>
    </row>
    <row r="1728">
      <c r="A1728" s="17" t="n"/>
      <c r="B1728" s="14" t="n"/>
      <c r="C1728" s="14" t="n"/>
      <c r="D1728" s="16" t="n"/>
      <c r="E1728" s="14" t="n"/>
      <c r="F1728" s="14" t="n"/>
      <c r="G1728" s="14" t="n"/>
      <c r="H1728" s="19" t="n"/>
      <c r="I1728" s="19" t="n"/>
      <c r="J1728" s="34">
        <f>IF(A1728="","",H1728+I1728)</f>
        <v/>
      </c>
      <c r="K1728" s="14" t="n"/>
      <c r="L1728" s="14" t="n"/>
      <c r="M1728" s="14" t="n"/>
      <c r="N1728" s="14" t="n"/>
      <c r="O1728" s="20">
        <f>IF(A1728="","",SUMPRODUCT((A1728&gt;=Setup!$C$19:$C$30)*(A1728&lt;=Setup!$D$19:$D$30)*Setup!$A$19:$A$30))</f>
        <v/>
      </c>
      <c r="P1728" s="34">
        <f>IF(A1728="","",IF(OR(F1728="Standard domestic 15% (Box 7)",F1728="Import - VAT paid at customs (Box 8)",F1728="Import - Reverse charge (Box 9)"),ROUND(H1728*Setup!$B$9,2),0))</f>
        <v/>
      </c>
      <c r="Q1728" s="34">
        <f>IF(A1728="","",I1728-P1728)</f>
        <v/>
      </c>
      <c r="R1728" s="34">
        <f>IF(A1728="","",IF(L1728="Yes",I1728,0))</f>
        <v/>
      </c>
      <c r="S1728" s="34">
        <f>IF(A1728="","",IF(AND(L1728="Yes",K1728="Yes",NOT(ISNUMBER(SEARCH("blocked",G1728))),OR(F1728="Standard domestic 15% (Box 7)",F1728="Import - VAT paid at customs (Box 8)",F1728="Import - Reverse charge (Box 9)"),OR(F1728&lt;&gt;"Standard domestic 15% (Box 7)",AND(LEN(D1728)=15,LEFT(D1728,1)="3",RIGHT(D1728,1)="3",ISNUMBER(--D1728)))),I1728,0))</f>
        <v/>
      </c>
      <c r="T1728" s="34">
        <f>IF(A1728="","",R1728-S1728)</f>
        <v/>
      </c>
      <c r="U1728" s="23">
        <f>IF(A1728="","",IF(O1728=0,"Outside audit periods; ","")&amp;IF(F1728="","No VAT category; ","")&amp;IF(ABS(Q1728)&gt;Setup!$B$10,"VAT ≠ 15% × net; ","")&amp;IF(AND(F1728="Standard domestic 15% (Box 7)",NOT(AND(LEN(D1728)=15,LEFT(D1728,1)="3",RIGHT(D1728,1)="3",ISNUMBER(--D1728)))),"Invalid/missing supplier VAT no; ","")&amp;IF(AND(L1728="Yes",K1728&lt;&gt;"Yes"),"VAT claimed without valid tax invoice; ","")&amp;IF(AND(L1728="Yes",ISNUMBER(SEARCH("blocked",G1728))),"Blocked input VAT claimed; ","")&amp;IF(AND(F1728="Import - VAT paid at customs (Box 8)",M1728=""),"Customs declaration no missing; ","")&amp;IF(AND(F1728="Import - Reverse charge (Box 9)",E1728="Saudi Arabia"),"RCM used for a local supplier; ","")&amp;IF(AND(L1728="Yes",NOT(OR(F1728="Standard domestic 15% (Box 7)",F1728="Import - VAT paid at customs (Box 8)",F1728="Import - Reverse charge (Box 9)"))),"VAT claimed on non-taxable category; ",""))</f>
        <v/>
      </c>
    </row>
    <row r="1729">
      <c r="A1729" s="17" t="n"/>
      <c r="B1729" s="14" t="n"/>
      <c r="C1729" s="14" t="n"/>
      <c r="D1729" s="16" t="n"/>
      <c r="E1729" s="14" t="n"/>
      <c r="F1729" s="14" t="n"/>
      <c r="G1729" s="14" t="n"/>
      <c r="H1729" s="19" t="n"/>
      <c r="I1729" s="19" t="n"/>
      <c r="J1729" s="34">
        <f>IF(A1729="","",H1729+I1729)</f>
        <v/>
      </c>
      <c r="K1729" s="14" t="n"/>
      <c r="L1729" s="14" t="n"/>
      <c r="M1729" s="14" t="n"/>
      <c r="N1729" s="14" t="n"/>
      <c r="O1729" s="20">
        <f>IF(A1729="","",SUMPRODUCT((A1729&gt;=Setup!$C$19:$C$30)*(A1729&lt;=Setup!$D$19:$D$30)*Setup!$A$19:$A$30))</f>
        <v/>
      </c>
      <c r="P1729" s="34">
        <f>IF(A1729="","",IF(OR(F1729="Standard domestic 15% (Box 7)",F1729="Import - VAT paid at customs (Box 8)",F1729="Import - Reverse charge (Box 9)"),ROUND(H1729*Setup!$B$9,2),0))</f>
        <v/>
      </c>
      <c r="Q1729" s="34">
        <f>IF(A1729="","",I1729-P1729)</f>
        <v/>
      </c>
      <c r="R1729" s="34">
        <f>IF(A1729="","",IF(L1729="Yes",I1729,0))</f>
        <v/>
      </c>
      <c r="S1729" s="34">
        <f>IF(A1729="","",IF(AND(L1729="Yes",K1729="Yes",NOT(ISNUMBER(SEARCH("blocked",G1729))),OR(F1729="Standard domestic 15% (Box 7)",F1729="Import - VAT paid at customs (Box 8)",F1729="Import - Reverse charge (Box 9)"),OR(F1729&lt;&gt;"Standard domestic 15% (Box 7)",AND(LEN(D1729)=15,LEFT(D1729,1)="3",RIGHT(D1729,1)="3",ISNUMBER(--D1729)))),I1729,0))</f>
        <v/>
      </c>
      <c r="T1729" s="34">
        <f>IF(A1729="","",R1729-S1729)</f>
        <v/>
      </c>
      <c r="U1729" s="23">
        <f>IF(A1729="","",IF(O1729=0,"Outside audit periods; ","")&amp;IF(F1729="","No VAT category; ","")&amp;IF(ABS(Q1729)&gt;Setup!$B$10,"VAT ≠ 15% × net; ","")&amp;IF(AND(F1729="Standard domestic 15% (Box 7)",NOT(AND(LEN(D1729)=15,LEFT(D1729,1)="3",RIGHT(D1729,1)="3",ISNUMBER(--D1729)))),"Invalid/missing supplier VAT no; ","")&amp;IF(AND(L1729="Yes",K1729&lt;&gt;"Yes"),"VAT claimed without valid tax invoice; ","")&amp;IF(AND(L1729="Yes",ISNUMBER(SEARCH("blocked",G1729))),"Blocked input VAT claimed; ","")&amp;IF(AND(F1729="Import - VAT paid at customs (Box 8)",M1729=""),"Customs declaration no missing; ","")&amp;IF(AND(F1729="Import - Reverse charge (Box 9)",E1729="Saudi Arabia"),"RCM used for a local supplier; ","")&amp;IF(AND(L1729="Yes",NOT(OR(F1729="Standard domestic 15% (Box 7)",F1729="Import - VAT paid at customs (Box 8)",F1729="Import - Reverse charge (Box 9)"))),"VAT claimed on non-taxable category; ",""))</f>
        <v/>
      </c>
    </row>
    <row r="1730">
      <c r="A1730" s="17" t="n"/>
      <c r="B1730" s="14" t="n"/>
      <c r="C1730" s="14" t="n"/>
      <c r="D1730" s="16" t="n"/>
      <c r="E1730" s="14" t="n"/>
      <c r="F1730" s="14" t="n"/>
      <c r="G1730" s="14" t="n"/>
      <c r="H1730" s="19" t="n"/>
      <c r="I1730" s="19" t="n"/>
      <c r="J1730" s="34">
        <f>IF(A1730="","",H1730+I1730)</f>
        <v/>
      </c>
      <c r="K1730" s="14" t="n"/>
      <c r="L1730" s="14" t="n"/>
      <c r="M1730" s="14" t="n"/>
      <c r="N1730" s="14" t="n"/>
      <c r="O1730" s="20">
        <f>IF(A1730="","",SUMPRODUCT((A1730&gt;=Setup!$C$19:$C$30)*(A1730&lt;=Setup!$D$19:$D$30)*Setup!$A$19:$A$30))</f>
        <v/>
      </c>
      <c r="P1730" s="34">
        <f>IF(A1730="","",IF(OR(F1730="Standard domestic 15% (Box 7)",F1730="Import - VAT paid at customs (Box 8)",F1730="Import - Reverse charge (Box 9)"),ROUND(H1730*Setup!$B$9,2),0))</f>
        <v/>
      </c>
      <c r="Q1730" s="34">
        <f>IF(A1730="","",I1730-P1730)</f>
        <v/>
      </c>
      <c r="R1730" s="34">
        <f>IF(A1730="","",IF(L1730="Yes",I1730,0))</f>
        <v/>
      </c>
      <c r="S1730" s="34">
        <f>IF(A1730="","",IF(AND(L1730="Yes",K1730="Yes",NOT(ISNUMBER(SEARCH("blocked",G1730))),OR(F1730="Standard domestic 15% (Box 7)",F1730="Import - VAT paid at customs (Box 8)",F1730="Import - Reverse charge (Box 9)"),OR(F1730&lt;&gt;"Standard domestic 15% (Box 7)",AND(LEN(D1730)=15,LEFT(D1730,1)="3",RIGHT(D1730,1)="3",ISNUMBER(--D1730)))),I1730,0))</f>
        <v/>
      </c>
      <c r="T1730" s="34">
        <f>IF(A1730="","",R1730-S1730)</f>
        <v/>
      </c>
      <c r="U1730" s="23">
        <f>IF(A1730="","",IF(O1730=0,"Outside audit periods; ","")&amp;IF(F1730="","No VAT category; ","")&amp;IF(ABS(Q1730)&gt;Setup!$B$10,"VAT ≠ 15% × net; ","")&amp;IF(AND(F1730="Standard domestic 15% (Box 7)",NOT(AND(LEN(D1730)=15,LEFT(D1730,1)="3",RIGHT(D1730,1)="3",ISNUMBER(--D1730)))),"Invalid/missing supplier VAT no; ","")&amp;IF(AND(L1730="Yes",K1730&lt;&gt;"Yes"),"VAT claimed without valid tax invoice; ","")&amp;IF(AND(L1730="Yes",ISNUMBER(SEARCH("blocked",G1730))),"Blocked input VAT claimed; ","")&amp;IF(AND(F1730="Import - VAT paid at customs (Box 8)",M1730=""),"Customs declaration no missing; ","")&amp;IF(AND(F1730="Import - Reverse charge (Box 9)",E1730="Saudi Arabia"),"RCM used for a local supplier; ","")&amp;IF(AND(L1730="Yes",NOT(OR(F1730="Standard domestic 15% (Box 7)",F1730="Import - VAT paid at customs (Box 8)",F1730="Import - Reverse charge (Box 9)"))),"VAT claimed on non-taxable category; ",""))</f>
        <v/>
      </c>
    </row>
    <row r="1731">
      <c r="A1731" s="17" t="n"/>
      <c r="B1731" s="14" t="n"/>
      <c r="C1731" s="14" t="n"/>
      <c r="D1731" s="16" t="n"/>
      <c r="E1731" s="14" t="n"/>
      <c r="F1731" s="14" t="n"/>
      <c r="G1731" s="14" t="n"/>
      <c r="H1731" s="19" t="n"/>
      <c r="I1731" s="19" t="n"/>
      <c r="J1731" s="34">
        <f>IF(A1731="","",H1731+I1731)</f>
        <v/>
      </c>
      <c r="K1731" s="14" t="n"/>
      <c r="L1731" s="14" t="n"/>
      <c r="M1731" s="14" t="n"/>
      <c r="N1731" s="14" t="n"/>
      <c r="O1731" s="20">
        <f>IF(A1731="","",SUMPRODUCT((A1731&gt;=Setup!$C$19:$C$30)*(A1731&lt;=Setup!$D$19:$D$30)*Setup!$A$19:$A$30))</f>
        <v/>
      </c>
      <c r="P1731" s="34">
        <f>IF(A1731="","",IF(OR(F1731="Standard domestic 15% (Box 7)",F1731="Import - VAT paid at customs (Box 8)",F1731="Import - Reverse charge (Box 9)"),ROUND(H1731*Setup!$B$9,2),0))</f>
        <v/>
      </c>
      <c r="Q1731" s="34">
        <f>IF(A1731="","",I1731-P1731)</f>
        <v/>
      </c>
      <c r="R1731" s="34">
        <f>IF(A1731="","",IF(L1731="Yes",I1731,0))</f>
        <v/>
      </c>
      <c r="S1731" s="34">
        <f>IF(A1731="","",IF(AND(L1731="Yes",K1731="Yes",NOT(ISNUMBER(SEARCH("blocked",G1731))),OR(F1731="Standard domestic 15% (Box 7)",F1731="Import - VAT paid at customs (Box 8)",F1731="Import - Reverse charge (Box 9)"),OR(F1731&lt;&gt;"Standard domestic 15% (Box 7)",AND(LEN(D1731)=15,LEFT(D1731,1)="3",RIGHT(D1731,1)="3",ISNUMBER(--D1731)))),I1731,0))</f>
        <v/>
      </c>
      <c r="T1731" s="34">
        <f>IF(A1731="","",R1731-S1731)</f>
        <v/>
      </c>
      <c r="U1731" s="23">
        <f>IF(A1731="","",IF(O1731=0,"Outside audit periods; ","")&amp;IF(F1731="","No VAT category; ","")&amp;IF(ABS(Q1731)&gt;Setup!$B$10,"VAT ≠ 15% × net; ","")&amp;IF(AND(F1731="Standard domestic 15% (Box 7)",NOT(AND(LEN(D1731)=15,LEFT(D1731,1)="3",RIGHT(D1731,1)="3",ISNUMBER(--D1731)))),"Invalid/missing supplier VAT no; ","")&amp;IF(AND(L1731="Yes",K1731&lt;&gt;"Yes"),"VAT claimed without valid tax invoice; ","")&amp;IF(AND(L1731="Yes",ISNUMBER(SEARCH("blocked",G1731))),"Blocked input VAT claimed; ","")&amp;IF(AND(F1731="Import - VAT paid at customs (Box 8)",M1731=""),"Customs declaration no missing; ","")&amp;IF(AND(F1731="Import - Reverse charge (Box 9)",E1731="Saudi Arabia"),"RCM used for a local supplier; ","")&amp;IF(AND(L1731="Yes",NOT(OR(F1731="Standard domestic 15% (Box 7)",F1731="Import - VAT paid at customs (Box 8)",F1731="Import - Reverse charge (Box 9)"))),"VAT claimed on non-taxable category; ",""))</f>
        <v/>
      </c>
    </row>
    <row r="1732">
      <c r="A1732" s="17" t="n"/>
      <c r="B1732" s="14" t="n"/>
      <c r="C1732" s="14" t="n"/>
      <c r="D1732" s="16" t="n"/>
      <c r="E1732" s="14" t="n"/>
      <c r="F1732" s="14" t="n"/>
      <c r="G1732" s="14" t="n"/>
      <c r="H1732" s="19" t="n"/>
      <c r="I1732" s="19" t="n"/>
      <c r="J1732" s="34">
        <f>IF(A1732="","",H1732+I1732)</f>
        <v/>
      </c>
      <c r="K1732" s="14" t="n"/>
      <c r="L1732" s="14" t="n"/>
      <c r="M1732" s="14" t="n"/>
      <c r="N1732" s="14" t="n"/>
      <c r="O1732" s="20">
        <f>IF(A1732="","",SUMPRODUCT((A1732&gt;=Setup!$C$19:$C$30)*(A1732&lt;=Setup!$D$19:$D$30)*Setup!$A$19:$A$30))</f>
        <v/>
      </c>
      <c r="P1732" s="34">
        <f>IF(A1732="","",IF(OR(F1732="Standard domestic 15% (Box 7)",F1732="Import - VAT paid at customs (Box 8)",F1732="Import - Reverse charge (Box 9)"),ROUND(H1732*Setup!$B$9,2),0))</f>
        <v/>
      </c>
      <c r="Q1732" s="34">
        <f>IF(A1732="","",I1732-P1732)</f>
        <v/>
      </c>
      <c r="R1732" s="34">
        <f>IF(A1732="","",IF(L1732="Yes",I1732,0))</f>
        <v/>
      </c>
      <c r="S1732" s="34">
        <f>IF(A1732="","",IF(AND(L1732="Yes",K1732="Yes",NOT(ISNUMBER(SEARCH("blocked",G1732))),OR(F1732="Standard domestic 15% (Box 7)",F1732="Import - VAT paid at customs (Box 8)",F1732="Import - Reverse charge (Box 9)"),OR(F1732&lt;&gt;"Standard domestic 15% (Box 7)",AND(LEN(D1732)=15,LEFT(D1732,1)="3",RIGHT(D1732,1)="3",ISNUMBER(--D1732)))),I1732,0))</f>
        <v/>
      </c>
      <c r="T1732" s="34">
        <f>IF(A1732="","",R1732-S1732)</f>
        <v/>
      </c>
      <c r="U1732" s="23">
        <f>IF(A1732="","",IF(O1732=0,"Outside audit periods; ","")&amp;IF(F1732="","No VAT category; ","")&amp;IF(ABS(Q1732)&gt;Setup!$B$10,"VAT ≠ 15% × net; ","")&amp;IF(AND(F1732="Standard domestic 15% (Box 7)",NOT(AND(LEN(D1732)=15,LEFT(D1732,1)="3",RIGHT(D1732,1)="3",ISNUMBER(--D1732)))),"Invalid/missing supplier VAT no; ","")&amp;IF(AND(L1732="Yes",K1732&lt;&gt;"Yes"),"VAT claimed without valid tax invoice; ","")&amp;IF(AND(L1732="Yes",ISNUMBER(SEARCH("blocked",G1732))),"Blocked input VAT claimed; ","")&amp;IF(AND(F1732="Import - VAT paid at customs (Box 8)",M1732=""),"Customs declaration no missing; ","")&amp;IF(AND(F1732="Import - Reverse charge (Box 9)",E1732="Saudi Arabia"),"RCM used for a local supplier; ","")&amp;IF(AND(L1732="Yes",NOT(OR(F1732="Standard domestic 15% (Box 7)",F1732="Import - VAT paid at customs (Box 8)",F1732="Import - Reverse charge (Box 9)"))),"VAT claimed on non-taxable category; ",""))</f>
        <v/>
      </c>
    </row>
    <row r="1733">
      <c r="A1733" s="17" t="n"/>
      <c r="B1733" s="14" t="n"/>
      <c r="C1733" s="14" t="n"/>
      <c r="D1733" s="16" t="n"/>
      <c r="E1733" s="14" t="n"/>
      <c r="F1733" s="14" t="n"/>
      <c r="G1733" s="14" t="n"/>
      <c r="H1733" s="19" t="n"/>
      <c r="I1733" s="19" t="n"/>
      <c r="J1733" s="34">
        <f>IF(A1733="","",H1733+I1733)</f>
        <v/>
      </c>
      <c r="K1733" s="14" t="n"/>
      <c r="L1733" s="14" t="n"/>
      <c r="M1733" s="14" t="n"/>
      <c r="N1733" s="14" t="n"/>
      <c r="O1733" s="20">
        <f>IF(A1733="","",SUMPRODUCT((A1733&gt;=Setup!$C$19:$C$30)*(A1733&lt;=Setup!$D$19:$D$30)*Setup!$A$19:$A$30))</f>
        <v/>
      </c>
      <c r="P1733" s="34">
        <f>IF(A1733="","",IF(OR(F1733="Standard domestic 15% (Box 7)",F1733="Import - VAT paid at customs (Box 8)",F1733="Import - Reverse charge (Box 9)"),ROUND(H1733*Setup!$B$9,2),0))</f>
        <v/>
      </c>
      <c r="Q1733" s="34">
        <f>IF(A1733="","",I1733-P1733)</f>
        <v/>
      </c>
      <c r="R1733" s="34">
        <f>IF(A1733="","",IF(L1733="Yes",I1733,0))</f>
        <v/>
      </c>
      <c r="S1733" s="34">
        <f>IF(A1733="","",IF(AND(L1733="Yes",K1733="Yes",NOT(ISNUMBER(SEARCH("blocked",G1733))),OR(F1733="Standard domestic 15% (Box 7)",F1733="Import - VAT paid at customs (Box 8)",F1733="Import - Reverse charge (Box 9)"),OR(F1733&lt;&gt;"Standard domestic 15% (Box 7)",AND(LEN(D1733)=15,LEFT(D1733,1)="3",RIGHT(D1733,1)="3",ISNUMBER(--D1733)))),I1733,0))</f>
        <v/>
      </c>
      <c r="T1733" s="34">
        <f>IF(A1733="","",R1733-S1733)</f>
        <v/>
      </c>
      <c r="U1733" s="23">
        <f>IF(A1733="","",IF(O1733=0,"Outside audit periods; ","")&amp;IF(F1733="","No VAT category; ","")&amp;IF(ABS(Q1733)&gt;Setup!$B$10,"VAT ≠ 15% × net; ","")&amp;IF(AND(F1733="Standard domestic 15% (Box 7)",NOT(AND(LEN(D1733)=15,LEFT(D1733,1)="3",RIGHT(D1733,1)="3",ISNUMBER(--D1733)))),"Invalid/missing supplier VAT no; ","")&amp;IF(AND(L1733="Yes",K1733&lt;&gt;"Yes"),"VAT claimed without valid tax invoice; ","")&amp;IF(AND(L1733="Yes",ISNUMBER(SEARCH("blocked",G1733))),"Blocked input VAT claimed; ","")&amp;IF(AND(F1733="Import - VAT paid at customs (Box 8)",M1733=""),"Customs declaration no missing; ","")&amp;IF(AND(F1733="Import - Reverse charge (Box 9)",E1733="Saudi Arabia"),"RCM used for a local supplier; ","")&amp;IF(AND(L1733="Yes",NOT(OR(F1733="Standard domestic 15% (Box 7)",F1733="Import - VAT paid at customs (Box 8)",F1733="Import - Reverse charge (Box 9)"))),"VAT claimed on non-taxable category; ",""))</f>
        <v/>
      </c>
    </row>
    <row r="1734">
      <c r="A1734" s="17" t="n"/>
      <c r="B1734" s="14" t="n"/>
      <c r="C1734" s="14" t="n"/>
      <c r="D1734" s="16" t="n"/>
      <c r="E1734" s="14" t="n"/>
      <c r="F1734" s="14" t="n"/>
      <c r="G1734" s="14" t="n"/>
      <c r="H1734" s="19" t="n"/>
      <c r="I1734" s="19" t="n"/>
      <c r="J1734" s="34">
        <f>IF(A1734="","",H1734+I1734)</f>
        <v/>
      </c>
      <c r="K1734" s="14" t="n"/>
      <c r="L1734" s="14" t="n"/>
      <c r="M1734" s="14" t="n"/>
      <c r="N1734" s="14" t="n"/>
      <c r="O1734" s="20">
        <f>IF(A1734="","",SUMPRODUCT((A1734&gt;=Setup!$C$19:$C$30)*(A1734&lt;=Setup!$D$19:$D$30)*Setup!$A$19:$A$30))</f>
        <v/>
      </c>
      <c r="P1734" s="34">
        <f>IF(A1734="","",IF(OR(F1734="Standard domestic 15% (Box 7)",F1734="Import - VAT paid at customs (Box 8)",F1734="Import - Reverse charge (Box 9)"),ROUND(H1734*Setup!$B$9,2),0))</f>
        <v/>
      </c>
      <c r="Q1734" s="34">
        <f>IF(A1734="","",I1734-P1734)</f>
        <v/>
      </c>
      <c r="R1734" s="34">
        <f>IF(A1734="","",IF(L1734="Yes",I1734,0))</f>
        <v/>
      </c>
      <c r="S1734" s="34">
        <f>IF(A1734="","",IF(AND(L1734="Yes",K1734="Yes",NOT(ISNUMBER(SEARCH("blocked",G1734))),OR(F1734="Standard domestic 15% (Box 7)",F1734="Import - VAT paid at customs (Box 8)",F1734="Import - Reverse charge (Box 9)"),OR(F1734&lt;&gt;"Standard domestic 15% (Box 7)",AND(LEN(D1734)=15,LEFT(D1734,1)="3",RIGHT(D1734,1)="3",ISNUMBER(--D1734)))),I1734,0))</f>
        <v/>
      </c>
      <c r="T1734" s="34">
        <f>IF(A1734="","",R1734-S1734)</f>
        <v/>
      </c>
      <c r="U1734" s="23">
        <f>IF(A1734="","",IF(O1734=0,"Outside audit periods; ","")&amp;IF(F1734="","No VAT category; ","")&amp;IF(ABS(Q1734)&gt;Setup!$B$10,"VAT ≠ 15% × net; ","")&amp;IF(AND(F1734="Standard domestic 15% (Box 7)",NOT(AND(LEN(D1734)=15,LEFT(D1734,1)="3",RIGHT(D1734,1)="3",ISNUMBER(--D1734)))),"Invalid/missing supplier VAT no; ","")&amp;IF(AND(L1734="Yes",K1734&lt;&gt;"Yes"),"VAT claimed without valid tax invoice; ","")&amp;IF(AND(L1734="Yes",ISNUMBER(SEARCH("blocked",G1734))),"Blocked input VAT claimed; ","")&amp;IF(AND(F1734="Import - VAT paid at customs (Box 8)",M1734=""),"Customs declaration no missing; ","")&amp;IF(AND(F1734="Import - Reverse charge (Box 9)",E1734="Saudi Arabia"),"RCM used for a local supplier; ","")&amp;IF(AND(L1734="Yes",NOT(OR(F1734="Standard domestic 15% (Box 7)",F1734="Import - VAT paid at customs (Box 8)",F1734="Import - Reverse charge (Box 9)"))),"VAT claimed on non-taxable category; ",""))</f>
        <v/>
      </c>
    </row>
    <row r="1735">
      <c r="A1735" s="17" t="n"/>
      <c r="B1735" s="14" t="n"/>
      <c r="C1735" s="14" t="n"/>
      <c r="D1735" s="16" t="n"/>
      <c r="E1735" s="14" t="n"/>
      <c r="F1735" s="14" t="n"/>
      <c r="G1735" s="14" t="n"/>
      <c r="H1735" s="19" t="n"/>
      <c r="I1735" s="19" t="n"/>
      <c r="J1735" s="34">
        <f>IF(A1735="","",H1735+I1735)</f>
        <v/>
      </c>
      <c r="K1735" s="14" t="n"/>
      <c r="L1735" s="14" t="n"/>
      <c r="M1735" s="14" t="n"/>
      <c r="N1735" s="14" t="n"/>
      <c r="O1735" s="20">
        <f>IF(A1735="","",SUMPRODUCT((A1735&gt;=Setup!$C$19:$C$30)*(A1735&lt;=Setup!$D$19:$D$30)*Setup!$A$19:$A$30))</f>
        <v/>
      </c>
      <c r="P1735" s="34">
        <f>IF(A1735="","",IF(OR(F1735="Standard domestic 15% (Box 7)",F1735="Import - VAT paid at customs (Box 8)",F1735="Import - Reverse charge (Box 9)"),ROUND(H1735*Setup!$B$9,2),0))</f>
        <v/>
      </c>
      <c r="Q1735" s="34">
        <f>IF(A1735="","",I1735-P1735)</f>
        <v/>
      </c>
      <c r="R1735" s="34">
        <f>IF(A1735="","",IF(L1735="Yes",I1735,0))</f>
        <v/>
      </c>
      <c r="S1735" s="34">
        <f>IF(A1735="","",IF(AND(L1735="Yes",K1735="Yes",NOT(ISNUMBER(SEARCH("blocked",G1735))),OR(F1735="Standard domestic 15% (Box 7)",F1735="Import - VAT paid at customs (Box 8)",F1735="Import - Reverse charge (Box 9)"),OR(F1735&lt;&gt;"Standard domestic 15% (Box 7)",AND(LEN(D1735)=15,LEFT(D1735,1)="3",RIGHT(D1735,1)="3",ISNUMBER(--D1735)))),I1735,0))</f>
        <v/>
      </c>
      <c r="T1735" s="34">
        <f>IF(A1735="","",R1735-S1735)</f>
        <v/>
      </c>
      <c r="U1735" s="23">
        <f>IF(A1735="","",IF(O1735=0,"Outside audit periods; ","")&amp;IF(F1735="","No VAT category; ","")&amp;IF(ABS(Q1735)&gt;Setup!$B$10,"VAT ≠ 15% × net; ","")&amp;IF(AND(F1735="Standard domestic 15% (Box 7)",NOT(AND(LEN(D1735)=15,LEFT(D1735,1)="3",RIGHT(D1735,1)="3",ISNUMBER(--D1735)))),"Invalid/missing supplier VAT no; ","")&amp;IF(AND(L1735="Yes",K1735&lt;&gt;"Yes"),"VAT claimed without valid tax invoice; ","")&amp;IF(AND(L1735="Yes",ISNUMBER(SEARCH("blocked",G1735))),"Blocked input VAT claimed; ","")&amp;IF(AND(F1735="Import - VAT paid at customs (Box 8)",M1735=""),"Customs declaration no missing; ","")&amp;IF(AND(F1735="Import - Reverse charge (Box 9)",E1735="Saudi Arabia"),"RCM used for a local supplier; ","")&amp;IF(AND(L1735="Yes",NOT(OR(F1735="Standard domestic 15% (Box 7)",F1735="Import - VAT paid at customs (Box 8)",F1735="Import - Reverse charge (Box 9)"))),"VAT claimed on non-taxable category; ",""))</f>
        <v/>
      </c>
    </row>
    <row r="1736">
      <c r="A1736" s="17" t="n"/>
      <c r="B1736" s="14" t="n"/>
      <c r="C1736" s="14" t="n"/>
      <c r="D1736" s="16" t="n"/>
      <c r="E1736" s="14" t="n"/>
      <c r="F1736" s="14" t="n"/>
      <c r="G1736" s="14" t="n"/>
      <c r="H1736" s="19" t="n"/>
      <c r="I1736" s="19" t="n"/>
      <c r="J1736" s="34">
        <f>IF(A1736="","",H1736+I1736)</f>
        <v/>
      </c>
      <c r="K1736" s="14" t="n"/>
      <c r="L1736" s="14" t="n"/>
      <c r="M1736" s="14" t="n"/>
      <c r="N1736" s="14" t="n"/>
      <c r="O1736" s="20">
        <f>IF(A1736="","",SUMPRODUCT((A1736&gt;=Setup!$C$19:$C$30)*(A1736&lt;=Setup!$D$19:$D$30)*Setup!$A$19:$A$30))</f>
        <v/>
      </c>
      <c r="P1736" s="34">
        <f>IF(A1736="","",IF(OR(F1736="Standard domestic 15% (Box 7)",F1736="Import - VAT paid at customs (Box 8)",F1736="Import - Reverse charge (Box 9)"),ROUND(H1736*Setup!$B$9,2),0))</f>
        <v/>
      </c>
      <c r="Q1736" s="34">
        <f>IF(A1736="","",I1736-P1736)</f>
        <v/>
      </c>
      <c r="R1736" s="34">
        <f>IF(A1736="","",IF(L1736="Yes",I1736,0))</f>
        <v/>
      </c>
      <c r="S1736" s="34">
        <f>IF(A1736="","",IF(AND(L1736="Yes",K1736="Yes",NOT(ISNUMBER(SEARCH("blocked",G1736))),OR(F1736="Standard domestic 15% (Box 7)",F1736="Import - VAT paid at customs (Box 8)",F1736="Import - Reverse charge (Box 9)"),OR(F1736&lt;&gt;"Standard domestic 15% (Box 7)",AND(LEN(D1736)=15,LEFT(D1736,1)="3",RIGHT(D1736,1)="3",ISNUMBER(--D1736)))),I1736,0))</f>
        <v/>
      </c>
      <c r="T1736" s="34">
        <f>IF(A1736="","",R1736-S1736)</f>
        <v/>
      </c>
      <c r="U1736" s="23">
        <f>IF(A1736="","",IF(O1736=0,"Outside audit periods; ","")&amp;IF(F1736="","No VAT category; ","")&amp;IF(ABS(Q1736)&gt;Setup!$B$10,"VAT ≠ 15% × net; ","")&amp;IF(AND(F1736="Standard domestic 15% (Box 7)",NOT(AND(LEN(D1736)=15,LEFT(D1736,1)="3",RIGHT(D1736,1)="3",ISNUMBER(--D1736)))),"Invalid/missing supplier VAT no; ","")&amp;IF(AND(L1736="Yes",K1736&lt;&gt;"Yes"),"VAT claimed without valid tax invoice; ","")&amp;IF(AND(L1736="Yes",ISNUMBER(SEARCH("blocked",G1736))),"Blocked input VAT claimed; ","")&amp;IF(AND(F1736="Import - VAT paid at customs (Box 8)",M1736=""),"Customs declaration no missing; ","")&amp;IF(AND(F1736="Import - Reverse charge (Box 9)",E1736="Saudi Arabia"),"RCM used for a local supplier; ","")&amp;IF(AND(L1736="Yes",NOT(OR(F1736="Standard domestic 15% (Box 7)",F1736="Import - VAT paid at customs (Box 8)",F1736="Import - Reverse charge (Box 9)"))),"VAT claimed on non-taxable category; ",""))</f>
        <v/>
      </c>
    </row>
    <row r="1737">
      <c r="A1737" s="17" t="n"/>
      <c r="B1737" s="14" t="n"/>
      <c r="C1737" s="14" t="n"/>
      <c r="D1737" s="16" t="n"/>
      <c r="E1737" s="14" t="n"/>
      <c r="F1737" s="14" t="n"/>
      <c r="G1737" s="14" t="n"/>
      <c r="H1737" s="19" t="n"/>
      <c r="I1737" s="19" t="n"/>
      <c r="J1737" s="34">
        <f>IF(A1737="","",H1737+I1737)</f>
        <v/>
      </c>
      <c r="K1737" s="14" t="n"/>
      <c r="L1737" s="14" t="n"/>
      <c r="M1737" s="14" t="n"/>
      <c r="N1737" s="14" t="n"/>
      <c r="O1737" s="20">
        <f>IF(A1737="","",SUMPRODUCT((A1737&gt;=Setup!$C$19:$C$30)*(A1737&lt;=Setup!$D$19:$D$30)*Setup!$A$19:$A$30))</f>
        <v/>
      </c>
      <c r="P1737" s="34">
        <f>IF(A1737="","",IF(OR(F1737="Standard domestic 15% (Box 7)",F1737="Import - VAT paid at customs (Box 8)",F1737="Import - Reverse charge (Box 9)"),ROUND(H1737*Setup!$B$9,2),0))</f>
        <v/>
      </c>
      <c r="Q1737" s="34">
        <f>IF(A1737="","",I1737-P1737)</f>
        <v/>
      </c>
      <c r="R1737" s="34">
        <f>IF(A1737="","",IF(L1737="Yes",I1737,0))</f>
        <v/>
      </c>
      <c r="S1737" s="34">
        <f>IF(A1737="","",IF(AND(L1737="Yes",K1737="Yes",NOT(ISNUMBER(SEARCH("blocked",G1737))),OR(F1737="Standard domestic 15% (Box 7)",F1737="Import - VAT paid at customs (Box 8)",F1737="Import - Reverse charge (Box 9)"),OR(F1737&lt;&gt;"Standard domestic 15% (Box 7)",AND(LEN(D1737)=15,LEFT(D1737,1)="3",RIGHT(D1737,1)="3",ISNUMBER(--D1737)))),I1737,0))</f>
        <v/>
      </c>
      <c r="T1737" s="34">
        <f>IF(A1737="","",R1737-S1737)</f>
        <v/>
      </c>
      <c r="U1737" s="23">
        <f>IF(A1737="","",IF(O1737=0,"Outside audit periods; ","")&amp;IF(F1737="","No VAT category; ","")&amp;IF(ABS(Q1737)&gt;Setup!$B$10,"VAT ≠ 15% × net; ","")&amp;IF(AND(F1737="Standard domestic 15% (Box 7)",NOT(AND(LEN(D1737)=15,LEFT(D1737,1)="3",RIGHT(D1737,1)="3",ISNUMBER(--D1737)))),"Invalid/missing supplier VAT no; ","")&amp;IF(AND(L1737="Yes",K1737&lt;&gt;"Yes"),"VAT claimed without valid tax invoice; ","")&amp;IF(AND(L1737="Yes",ISNUMBER(SEARCH("blocked",G1737))),"Blocked input VAT claimed; ","")&amp;IF(AND(F1737="Import - VAT paid at customs (Box 8)",M1737=""),"Customs declaration no missing; ","")&amp;IF(AND(F1737="Import - Reverse charge (Box 9)",E1737="Saudi Arabia"),"RCM used for a local supplier; ","")&amp;IF(AND(L1737="Yes",NOT(OR(F1737="Standard domestic 15% (Box 7)",F1737="Import - VAT paid at customs (Box 8)",F1737="Import - Reverse charge (Box 9)"))),"VAT claimed on non-taxable category; ",""))</f>
        <v/>
      </c>
    </row>
    <row r="1738">
      <c r="A1738" s="17" t="n"/>
      <c r="B1738" s="14" t="n"/>
      <c r="C1738" s="14" t="n"/>
      <c r="D1738" s="16" t="n"/>
      <c r="E1738" s="14" t="n"/>
      <c r="F1738" s="14" t="n"/>
      <c r="G1738" s="14" t="n"/>
      <c r="H1738" s="19" t="n"/>
      <c r="I1738" s="19" t="n"/>
      <c r="J1738" s="34">
        <f>IF(A1738="","",H1738+I1738)</f>
        <v/>
      </c>
      <c r="K1738" s="14" t="n"/>
      <c r="L1738" s="14" t="n"/>
      <c r="M1738" s="14" t="n"/>
      <c r="N1738" s="14" t="n"/>
      <c r="O1738" s="20">
        <f>IF(A1738="","",SUMPRODUCT((A1738&gt;=Setup!$C$19:$C$30)*(A1738&lt;=Setup!$D$19:$D$30)*Setup!$A$19:$A$30))</f>
        <v/>
      </c>
      <c r="P1738" s="34">
        <f>IF(A1738="","",IF(OR(F1738="Standard domestic 15% (Box 7)",F1738="Import - VAT paid at customs (Box 8)",F1738="Import - Reverse charge (Box 9)"),ROUND(H1738*Setup!$B$9,2),0))</f>
        <v/>
      </c>
      <c r="Q1738" s="34">
        <f>IF(A1738="","",I1738-P1738)</f>
        <v/>
      </c>
      <c r="R1738" s="34">
        <f>IF(A1738="","",IF(L1738="Yes",I1738,0))</f>
        <v/>
      </c>
      <c r="S1738" s="34">
        <f>IF(A1738="","",IF(AND(L1738="Yes",K1738="Yes",NOT(ISNUMBER(SEARCH("blocked",G1738))),OR(F1738="Standard domestic 15% (Box 7)",F1738="Import - VAT paid at customs (Box 8)",F1738="Import - Reverse charge (Box 9)"),OR(F1738&lt;&gt;"Standard domestic 15% (Box 7)",AND(LEN(D1738)=15,LEFT(D1738,1)="3",RIGHT(D1738,1)="3",ISNUMBER(--D1738)))),I1738,0))</f>
        <v/>
      </c>
      <c r="T1738" s="34">
        <f>IF(A1738="","",R1738-S1738)</f>
        <v/>
      </c>
      <c r="U1738" s="23">
        <f>IF(A1738="","",IF(O1738=0,"Outside audit periods; ","")&amp;IF(F1738="","No VAT category; ","")&amp;IF(ABS(Q1738)&gt;Setup!$B$10,"VAT ≠ 15% × net; ","")&amp;IF(AND(F1738="Standard domestic 15% (Box 7)",NOT(AND(LEN(D1738)=15,LEFT(D1738,1)="3",RIGHT(D1738,1)="3",ISNUMBER(--D1738)))),"Invalid/missing supplier VAT no; ","")&amp;IF(AND(L1738="Yes",K1738&lt;&gt;"Yes"),"VAT claimed without valid tax invoice; ","")&amp;IF(AND(L1738="Yes",ISNUMBER(SEARCH("blocked",G1738))),"Blocked input VAT claimed; ","")&amp;IF(AND(F1738="Import - VAT paid at customs (Box 8)",M1738=""),"Customs declaration no missing; ","")&amp;IF(AND(F1738="Import - Reverse charge (Box 9)",E1738="Saudi Arabia"),"RCM used for a local supplier; ","")&amp;IF(AND(L1738="Yes",NOT(OR(F1738="Standard domestic 15% (Box 7)",F1738="Import - VAT paid at customs (Box 8)",F1738="Import - Reverse charge (Box 9)"))),"VAT claimed on non-taxable category; ",""))</f>
        <v/>
      </c>
    </row>
    <row r="1739">
      <c r="A1739" s="17" t="n"/>
      <c r="B1739" s="14" t="n"/>
      <c r="C1739" s="14" t="n"/>
      <c r="D1739" s="16" t="n"/>
      <c r="E1739" s="14" t="n"/>
      <c r="F1739" s="14" t="n"/>
      <c r="G1739" s="14" t="n"/>
      <c r="H1739" s="19" t="n"/>
      <c r="I1739" s="19" t="n"/>
      <c r="J1739" s="34">
        <f>IF(A1739="","",H1739+I1739)</f>
        <v/>
      </c>
      <c r="K1739" s="14" t="n"/>
      <c r="L1739" s="14" t="n"/>
      <c r="M1739" s="14" t="n"/>
      <c r="N1739" s="14" t="n"/>
      <c r="O1739" s="20">
        <f>IF(A1739="","",SUMPRODUCT((A1739&gt;=Setup!$C$19:$C$30)*(A1739&lt;=Setup!$D$19:$D$30)*Setup!$A$19:$A$30))</f>
        <v/>
      </c>
      <c r="P1739" s="34">
        <f>IF(A1739="","",IF(OR(F1739="Standard domestic 15% (Box 7)",F1739="Import - VAT paid at customs (Box 8)",F1739="Import - Reverse charge (Box 9)"),ROUND(H1739*Setup!$B$9,2),0))</f>
        <v/>
      </c>
      <c r="Q1739" s="34">
        <f>IF(A1739="","",I1739-P1739)</f>
        <v/>
      </c>
      <c r="R1739" s="34">
        <f>IF(A1739="","",IF(L1739="Yes",I1739,0))</f>
        <v/>
      </c>
      <c r="S1739" s="34">
        <f>IF(A1739="","",IF(AND(L1739="Yes",K1739="Yes",NOT(ISNUMBER(SEARCH("blocked",G1739))),OR(F1739="Standard domestic 15% (Box 7)",F1739="Import - VAT paid at customs (Box 8)",F1739="Import - Reverse charge (Box 9)"),OR(F1739&lt;&gt;"Standard domestic 15% (Box 7)",AND(LEN(D1739)=15,LEFT(D1739,1)="3",RIGHT(D1739,1)="3",ISNUMBER(--D1739)))),I1739,0))</f>
        <v/>
      </c>
      <c r="T1739" s="34">
        <f>IF(A1739="","",R1739-S1739)</f>
        <v/>
      </c>
      <c r="U1739" s="23">
        <f>IF(A1739="","",IF(O1739=0,"Outside audit periods; ","")&amp;IF(F1739="","No VAT category; ","")&amp;IF(ABS(Q1739)&gt;Setup!$B$10,"VAT ≠ 15% × net; ","")&amp;IF(AND(F1739="Standard domestic 15% (Box 7)",NOT(AND(LEN(D1739)=15,LEFT(D1739,1)="3",RIGHT(D1739,1)="3",ISNUMBER(--D1739)))),"Invalid/missing supplier VAT no; ","")&amp;IF(AND(L1739="Yes",K1739&lt;&gt;"Yes"),"VAT claimed without valid tax invoice; ","")&amp;IF(AND(L1739="Yes",ISNUMBER(SEARCH("blocked",G1739))),"Blocked input VAT claimed; ","")&amp;IF(AND(F1739="Import - VAT paid at customs (Box 8)",M1739=""),"Customs declaration no missing; ","")&amp;IF(AND(F1739="Import - Reverse charge (Box 9)",E1739="Saudi Arabia"),"RCM used for a local supplier; ","")&amp;IF(AND(L1739="Yes",NOT(OR(F1739="Standard domestic 15% (Box 7)",F1739="Import - VAT paid at customs (Box 8)",F1739="Import - Reverse charge (Box 9)"))),"VAT claimed on non-taxable category; ",""))</f>
        <v/>
      </c>
    </row>
    <row r="1740">
      <c r="A1740" s="17" t="n"/>
      <c r="B1740" s="14" t="n"/>
      <c r="C1740" s="14" t="n"/>
      <c r="D1740" s="16" t="n"/>
      <c r="E1740" s="14" t="n"/>
      <c r="F1740" s="14" t="n"/>
      <c r="G1740" s="14" t="n"/>
      <c r="H1740" s="19" t="n"/>
      <c r="I1740" s="19" t="n"/>
      <c r="J1740" s="34">
        <f>IF(A1740="","",H1740+I1740)</f>
        <v/>
      </c>
      <c r="K1740" s="14" t="n"/>
      <c r="L1740" s="14" t="n"/>
      <c r="M1740" s="14" t="n"/>
      <c r="N1740" s="14" t="n"/>
      <c r="O1740" s="20">
        <f>IF(A1740="","",SUMPRODUCT((A1740&gt;=Setup!$C$19:$C$30)*(A1740&lt;=Setup!$D$19:$D$30)*Setup!$A$19:$A$30))</f>
        <v/>
      </c>
      <c r="P1740" s="34">
        <f>IF(A1740="","",IF(OR(F1740="Standard domestic 15% (Box 7)",F1740="Import - VAT paid at customs (Box 8)",F1740="Import - Reverse charge (Box 9)"),ROUND(H1740*Setup!$B$9,2),0))</f>
        <v/>
      </c>
      <c r="Q1740" s="34">
        <f>IF(A1740="","",I1740-P1740)</f>
        <v/>
      </c>
      <c r="R1740" s="34">
        <f>IF(A1740="","",IF(L1740="Yes",I1740,0))</f>
        <v/>
      </c>
      <c r="S1740" s="34">
        <f>IF(A1740="","",IF(AND(L1740="Yes",K1740="Yes",NOT(ISNUMBER(SEARCH("blocked",G1740))),OR(F1740="Standard domestic 15% (Box 7)",F1740="Import - VAT paid at customs (Box 8)",F1740="Import - Reverse charge (Box 9)"),OR(F1740&lt;&gt;"Standard domestic 15% (Box 7)",AND(LEN(D1740)=15,LEFT(D1740,1)="3",RIGHT(D1740,1)="3",ISNUMBER(--D1740)))),I1740,0))</f>
        <v/>
      </c>
      <c r="T1740" s="34">
        <f>IF(A1740="","",R1740-S1740)</f>
        <v/>
      </c>
      <c r="U1740" s="23">
        <f>IF(A1740="","",IF(O1740=0,"Outside audit periods; ","")&amp;IF(F1740="","No VAT category; ","")&amp;IF(ABS(Q1740)&gt;Setup!$B$10,"VAT ≠ 15% × net; ","")&amp;IF(AND(F1740="Standard domestic 15% (Box 7)",NOT(AND(LEN(D1740)=15,LEFT(D1740,1)="3",RIGHT(D1740,1)="3",ISNUMBER(--D1740)))),"Invalid/missing supplier VAT no; ","")&amp;IF(AND(L1740="Yes",K1740&lt;&gt;"Yes"),"VAT claimed without valid tax invoice; ","")&amp;IF(AND(L1740="Yes",ISNUMBER(SEARCH("blocked",G1740))),"Blocked input VAT claimed; ","")&amp;IF(AND(F1740="Import - VAT paid at customs (Box 8)",M1740=""),"Customs declaration no missing; ","")&amp;IF(AND(F1740="Import - Reverse charge (Box 9)",E1740="Saudi Arabia"),"RCM used for a local supplier; ","")&amp;IF(AND(L1740="Yes",NOT(OR(F1740="Standard domestic 15% (Box 7)",F1740="Import - VAT paid at customs (Box 8)",F1740="Import - Reverse charge (Box 9)"))),"VAT claimed on non-taxable category; ",""))</f>
        <v/>
      </c>
    </row>
    <row r="1741">
      <c r="A1741" s="17" t="n"/>
      <c r="B1741" s="14" t="n"/>
      <c r="C1741" s="14" t="n"/>
      <c r="D1741" s="16" t="n"/>
      <c r="E1741" s="14" t="n"/>
      <c r="F1741" s="14" t="n"/>
      <c r="G1741" s="14" t="n"/>
      <c r="H1741" s="19" t="n"/>
      <c r="I1741" s="19" t="n"/>
      <c r="J1741" s="34">
        <f>IF(A1741="","",H1741+I1741)</f>
        <v/>
      </c>
      <c r="K1741" s="14" t="n"/>
      <c r="L1741" s="14" t="n"/>
      <c r="M1741" s="14" t="n"/>
      <c r="N1741" s="14" t="n"/>
      <c r="O1741" s="20">
        <f>IF(A1741="","",SUMPRODUCT((A1741&gt;=Setup!$C$19:$C$30)*(A1741&lt;=Setup!$D$19:$D$30)*Setup!$A$19:$A$30))</f>
        <v/>
      </c>
      <c r="P1741" s="34">
        <f>IF(A1741="","",IF(OR(F1741="Standard domestic 15% (Box 7)",F1741="Import - VAT paid at customs (Box 8)",F1741="Import - Reverse charge (Box 9)"),ROUND(H1741*Setup!$B$9,2),0))</f>
        <v/>
      </c>
      <c r="Q1741" s="34">
        <f>IF(A1741="","",I1741-P1741)</f>
        <v/>
      </c>
      <c r="R1741" s="34">
        <f>IF(A1741="","",IF(L1741="Yes",I1741,0))</f>
        <v/>
      </c>
      <c r="S1741" s="34">
        <f>IF(A1741="","",IF(AND(L1741="Yes",K1741="Yes",NOT(ISNUMBER(SEARCH("blocked",G1741))),OR(F1741="Standard domestic 15% (Box 7)",F1741="Import - VAT paid at customs (Box 8)",F1741="Import - Reverse charge (Box 9)"),OR(F1741&lt;&gt;"Standard domestic 15% (Box 7)",AND(LEN(D1741)=15,LEFT(D1741,1)="3",RIGHT(D1741,1)="3",ISNUMBER(--D1741)))),I1741,0))</f>
        <v/>
      </c>
      <c r="T1741" s="34">
        <f>IF(A1741="","",R1741-S1741)</f>
        <v/>
      </c>
      <c r="U1741" s="23">
        <f>IF(A1741="","",IF(O1741=0,"Outside audit periods; ","")&amp;IF(F1741="","No VAT category; ","")&amp;IF(ABS(Q1741)&gt;Setup!$B$10,"VAT ≠ 15% × net; ","")&amp;IF(AND(F1741="Standard domestic 15% (Box 7)",NOT(AND(LEN(D1741)=15,LEFT(D1741,1)="3",RIGHT(D1741,1)="3",ISNUMBER(--D1741)))),"Invalid/missing supplier VAT no; ","")&amp;IF(AND(L1741="Yes",K1741&lt;&gt;"Yes"),"VAT claimed without valid tax invoice; ","")&amp;IF(AND(L1741="Yes",ISNUMBER(SEARCH("blocked",G1741))),"Blocked input VAT claimed; ","")&amp;IF(AND(F1741="Import - VAT paid at customs (Box 8)",M1741=""),"Customs declaration no missing; ","")&amp;IF(AND(F1741="Import - Reverse charge (Box 9)",E1741="Saudi Arabia"),"RCM used for a local supplier; ","")&amp;IF(AND(L1741="Yes",NOT(OR(F1741="Standard domestic 15% (Box 7)",F1741="Import - VAT paid at customs (Box 8)",F1741="Import - Reverse charge (Box 9)"))),"VAT claimed on non-taxable category; ",""))</f>
        <v/>
      </c>
    </row>
    <row r="1742">
      <c r="A1742" s="17" t="n"/>
      <c r="B1742" s="14" t="n"/>
      <c r="C1742" s="14" t="n"/>
      <c r="D1742" s="16" t="n"/>
      <c r="E1742" s="14" t="n"/>
      <c r="F1742" s="14" t="n"/>
      <c r="G1742" s="14" t="n"/>
      <c r="H1742" s="19" t="n"/>
      <c r="I1742" s="19" t="n"/>
      <c r="J1742" s="34">
        <f>IF(A1742="","",H1742+I1742)</f>
        <v/>
      </c>
      <c r="K1742" s="14" t="n"/>
      <c r="L1742" s="14" t="n"/>
      <c r="M1742" s="14" t="n"/>
      <c r="N1742" s="14" t="n"/>
      <c r="O1742" s="20">
        <f>IF(A1742="","",SUMPRODUCT((A1742&gt;=Setup!$C$19:$C$30)*(A1742&lt;=Setup!$D$19:$D$30)*Setup!$A$19:$A$30))</f>
        <v/>
      </c>
      <c r="P1742" s="34">
        <f>IF(A1742="","",IF(OR(F1742="Standard domestic 15% (Box 7)",F1742="Import - VAT paid at customs (Box 8)",F1742="Import - Reverse charge (Box 9)"),ROUND(H1742*Setup!$B$9,2),0))</f>
        <v/>
      </c>
      <c r="Q1742" s="34">
        <f>IF(A1742="","",I1742-P1742)</f>
        <v/>
      </c>
      <c r="R1742" s="34">
        <f>IF(A1742="","",IF(L1742="Yes",I1742,0))</f>
        <v/>
      </c>
      <c r="S1742" s="34">
        <f>IF(A1742="","",IF(AND(L1742="Yes",K1742="Yes",NOT(ISNUMBER(SEARCH("blocked",G1742))),OR(F1742="Standard domestic 15% (Box 7)",F1742="Import - VAT paid at customs (Box 8)",F1742="Import - Reverse charge (Box 9)"),OR(F1742&lt;&gt;"Standard domestic 15% (Box 7)",AND(LEN(D1742)=15,LEFT(D1742,1)="3",RIGHT(D1742,1)="3",ISNUMBER(--D1742)))),I1742,0))</f>
        <v/>
      </c>
      <c r="T1742" s="34">
        <f>IF(A1742="","",R1742-S1742)</f>
        <v/>
      </c>
      <c r="U1742" s="23">
        <f>IF(A1742="","",IF(O1742=0,"Outside audit periods; ","")&amp;IF(F1742="","No VAT category; ","")&amp;IF(ABS(Q1742)&gt;Setup!$B$10,"VAT ≠ 15% × net; ","")&amp;IF(AND(F1742="Standard domestic 15% (Box 7)",NOT(AND(LEN(D1742)=15,LEFT(D1742,1)="3",RIGHT(D1742,1)="3",ISNUMBER(--D1742)))),"Invalid/missing supplier VAT no; ","")&amp;IF(AND(L1742="Yes",K1742&lt;&gt;"Yes"),"VAT claimed without valid tax invoice; ","")&amp;IF(AND(L1742="Yes",ISNUMBER(SEARCH("blocked",G1742))),"Blocked input VAT claimed; ","")&amp;IF(AND(F1742="Import - VAT paid at customs (Box 8)",M1742=""),"Customs declaration no missing; ","")&amp;IF(AND(F1742="Import - Reverse charge (Box 9)",E1742="Saudi Arabia"),"RCM used for a local supplier; ","")&amp;IF(AND(L1742="Yes",NOT(OR(F1742="Standard domestic 15% (Box 7)",F1742="Import - VAT paid at customs (Box 8)",F1742="Import - Reverse charge (Box 9)"))),"VAT claimed on non-taxable category; ",""))</f>
        <v/>
      </c>
    </row>
    <row r="1743">
      <c r="A1743" s="17" t="n"/>
      <c r="B1743" s="14" t="n"/>
      <c r="C1743" s="14" t="n"/>
      <c r="D1743" s="16" t="n"/>
      <c r="E1743" s="14" t="n"/>
      <c r="F1743" s="14" t="n"/>
      <c r="G1743" s="14" t="n"/>
      <c r="H1743" s="19" t="n"/>
      <c r="I1743" s="19" t="n"/>
      <c r="J1743" s="34">
        <f>IF(A1743="","",H1743+I1743)</f>
        <v/>
      </c>
      <c r="K1743" s="14" t="n"/>
      <c r="L1743" s="14" t="n"/>
      <c r="M1743" s="14" t="n"/>
      <c r="N1743" s="14" t="n"/>
      <c r="O1743" s="20">
        <f>IF(A1743="","",SUMPRODUCT((A1743&gt;=Setup!$C$19:$C$30)*(A1743&lt;=Setup!$D$19:$D$30)*Setup!$A$19:$A$30))</f>
        <v/>
      </c>
      <c r="P1743" s="34">
        <f>IF(A1743="","",IF(OR(F1743="Standard domestic 15% (Box 7)",F1743="Import - VAT paid at customs (Box 8)",F1743="Import - Reverse charge (Box 9)"),ROUND(H1743*Setup!$B$9,2),0))</f>
        <v/>
      </c>
      <c r="Q1743" s="34">
        <f>IF(A1743="","",I1743-P1743)</f>
        <v/>
      </c>
      <c r="R1743" s="34">
        <f>IF(A1743="","",IF(L1743="Yes",I1743,0))</f>
        <v/>
      </c>
      <c r="S1743" s="34">
        <f>IF(A1743="","",IF(AND(L1743="Yes",K1743="Yes",NOT(ISNUMBER(SEARCH("blocked",G1743))),OR(F1743="Standard domestic 15% (Box 7)",F1743="Import - VAT paid at customs (Box 8)",F1743="Import - Reverse charge (Box 9)"),OR(F1743&lt;&gt;"Standard domestic 15% (Box 7)",AND(LEN(D1743)=15,LEFT(D1743,1)="3",RIGHT(D1743,1)="3",ISNUMBER(--D1743)))),I1743,0))</f>
        <v/>
      </c>
      <c r="T1743" s="34">
        <f>IF(A1743="","",R1743-S1743)</f>
        <v/>
      </c>
      <c r="U1743" s="23">
        <f>IF(A1743="","",IF(O1743=0,"Outside audit periods; ","")&amp;IF(F1743="","No VAT category; ","")&amp;IF(ABS(Q1743)&gt;Setup!$B$10,"VAT ≠ 15% × net; ","")&amp;IF(AND(F1743="Standard domestic 15% (Box 7)",NOT(AND(LEN(D1743)=15,LEFT(D1743,1)="3",RIGHT(D1743,1)="3",ISNUMBER(--D1743)))),"Invalid/missing supplier VAT no; ","")&amp;IF(AND(L1743="Yes",K1743&lt;&gt;"Yes"),"VAT claimed without valid tax invoice; ","")&amp;IF(AND(L1743="Yes",ISNUMBER(SEARCH("blocked",G1743))),"Blocked input VAT claimed; ","")&amp;IF(AND(F1743="Import - VAT paid at customs (Box 8)",M1743=""),"Customs declaration no missing; ","")&amp;IF(AND(F1743="Import - Reverse charge (Box 9)",E1743="Saudi Arabia"),"RCM used for a local supplier; ","")&amp;IF(AND(L1743="Yes",NOT(OR(F1743="Standard domestic 15% (Box 7)",F1743="Import - VAT paid at customs (Box 8)",F1743="Import - Reverse charge (Box 9)"))),"VAT claimed on non-taxable category; ",""))</f>
        <v/>
      </c>
    </row>
    <row r="1744">
      <c r="A1744" s="17" t="n"/>
      <c r="B1744" s="14" t="n"/>
      <c r="C1744" s="14" t="n"/>
      <c r="D1744" s="16" t="n"/>
      <c r="E1744" s="14" t="n"/>
      <c r="F1744" s="14" t="n"/>
      <c r="G1744" s="14" t="n"/>
      <c r="H1744" s="19" t="n"/>
      <c r="I1744" s="19" t="n"/>
      <c r="J1744" s="34">
        <f>IF(A1744="","",H1744+I1744)</f>
        <v/>
      </c>
      <c r="K1744" s="14" t="n"/>
      <c r="L1744" s="14" t="n"/>
      <c r="M1744" s="14" t="n"/>
      <c r="N1744" s="14" t="n"/>
      <c r="O1744" s="20">
        <f>IF(A1744="","",SUMPRODUCT((A1744&gt;=Setup!$C$19:$C$30)*(A1744&lt;=Setup!$D$19:$D$30)*Setup!$A$19:$A$30))</f>
        <v/>
      </c>
      <c r="P1744" s="34">
        <f>IF(A1744="","",IF(OR(F1744="Standard domestic 15% (Box 7)",F1744="Import - VAT paid at customs (Box 8)",F1744="Import - Reverse charge (Box 9)"),ROUND(H1744*Setup!$B$9,2),0))</f>
        <v/>
      </c>
      <c r="Q1744" s="34">
        <f>IF(A1744="","",I1744-P1744)</f>
        <v/>
      </c>
      <c r="R1744" s="34">
        <f>IF(A1744="","",IF(L1744="Yes",I1744,0))</f>
        <v/>
      </c>
      <c r="S1744" s="34">
        <f>IF(A1744="","",IF(AND(L1744="Yes",K1744="Yes",NOT(ISNUMBER(SEARCH("blocked",G1744))),OR(F1744="Standard domestic 15% (Box 7)",F1744="Import - VAT paid at customs (Box 8)",F1744="Import - Reverse charge (Box 9)"),OR(F1744&lt;&gt;"Standard domestic 15% (Box 7)",AND(LEN(D1744)=15,LEFT(D1744,1)="3",RIGHT(D1744,1)="3",ISNUMBER(--D1744)))),I1744,0))</f>
        <v/>
      </c>
      <c r="T1744" s="34">
        <f>IF(A1744="","",R1744-S1744)</f>
        <v/>
      </c>
      <c r="U1744" s="23">
        <f>IF(A1744="","",IF(O1744=0,"Outside audit periods; ","")&amp;IF(F1744="","No VAT category; ","")&amp;IF(ABS(Q1744)&gt;Setup!$B$10,"VAT ≠ 15% × net; ","")&amp;IF(AND(F1744="Standard domestic 15% (Box 7)",NOT(AND(LEN(D1744)=15,LEFT(D1744,1)="3",RIGHT(D1744,1)="3",ISNUMBER(--D1744)))),"Invalid/missing supplier VAT no; ","")&amp;IF(AND(L1744="Yes",K1744&lt;&gt;"Yes"),"VAT claimed without valid tax invoice; ","")&amp;IF(AND(L1744="Yes",ISNUMBER(SEARCH("blocked",G1744))),"Blocked input VAT claimed; ","")&amp;IF(AND(F1744="Import - VAT paid at customs (Box 8)",M1744=""),"Customs declaration no missing; ","")&amp;IF(AND(F1744="Import - Reverse charge (Box 9)",E1744="Saudi Arabia"),"RCM used for a local supplier; ","")&amp;IF(AND(L1744="Yes",NOT(OR(F1744="Standard domestic 15% (Box 7)",F1744="Import - VAT paid at customs (Box 8)",F1744="Import - Reverse charge (Box 9)"))),"VAT claimed on non-taxable category; ",""))</f>
        <v/>
      </c>
    </row>
    <row r="1745">
      <c r="A1745" s="17" t="n"/>
      <c r="B1745" s="14" t="n"/>
      <c r="C1745" s="14" t="n"/>
      <c r="D1745" s="16" t="n"/>
      <c r="E1745" s="14" t="n"/>
      <c r="F1745" s="14" t="n"/>
      <c r="G1745" s="14" t="n"/>
      <c r="H1745" s="19" t="n"/>
      <c r="I1745" s="19" t="n"/>
      <c r="J1745" s="34">
        <f>IF(A1745="","",H1745+I1745)</f>
        <v/>
      </c>
      <c r="K1745" s="14" t="n"/>
      <c r="L1745" s="14" t="n"/>
      <c r="M1745" s="14" t="n"/>
      <c r="N1745" s="14" t="n"/>
      <c r="O1745" s="20">
        <f>IF(A1745="","",SUMPRODUCT((A1745&gt;=Setup!$C$19:$C$30)*(A1745&lt;=Setup!$D$19:$D$30)*Setup!$A$19:$A$30))</f>
        <v/>
      </c>
      <c r="P1745" s="34">
        <f>IF(A1745="","",IF(OR(F1745="Standard domestic 15% (Box 7)",F1745="Import - VAT paid at customs (Box 8)",F1745="Import - Reverse charge (Box 9)"),ROUND(H1745*Setup!$B$9,2),0))</f>
        <v/>
      </c>
      <c r="Q1745" s="34">
        <f>IF(A1745="","",I1745-P1745)</f>
        <v/>
      </c>
      <c r="R1745" s="34">
        <f>IF(A1745="","",IF(L1745="Yes",I1745,0))</f>
        <v/>
      </c>
      <c r="S1745" s="34">
        <f>IF(A1745="","",IF(AND(L1745="Yes",K1745="Yes",NOT(ISNUMBER(SEARCH("blocked",G1745))),OR(F1745="Standard domestic 15% (Box 7)",F1745="Import - VAT paid at customs (Box 8)",F1745="Import - Reverse charge (Box 9)"),OR(F1745&lt;&gt;"Standard domestic 15% (Box 7)",AND(LEN(D1745)=15,LEFT(D1745,1)="3",RIGHT(D1745,1)="3",ISNUMBER(--D1745)))),I1745,0))</f>
        <v/>
      </c>
      <c r="T1745" s="34">
        <f>IF(A1745="","",R1745-S1745)</f>
        <v/>
      </c>
      <c r="U1745" s="23">
        <f>IF(A1745="","",IF(O1745=0,"Outside audit periods; ","")&amp;IF(F1745="","No VAT category; ","")&amp;IF(ABS(Q1745)&gt;Setup!$B$10,"VAT ≠ 15% × net; ","")&amp;IF(AND(F1745="Standard domestic 15% (Box 7)",NOT(AND(LEN(D1745)=15,LEFT(D1745,1)="3",RIGHT(D1745,1)="3",ISNUMBER(--D1745)))),"Invalid/missing supplier VAT no; ","")&amp;IF(AND(L1745="Yes",K1745&lt;&gt;"Yes"),"VAT claimed without valid tax invoice; ","")&amp;IF(AND(L1745="Yes",ISNUMBER(SEARCH("blocked",G1745))),"Blocked input VAT claimed; ","")&amp;IF(AND(F1745="Import - VAT paid at customs (Box 8)",M1745=""),"Customs declaration no missing; ","")&amp;IF(AND(F1745="Import - Reverse charge (Box 9)",E1745="Saudi Arabia"),"RCM used for a local supplier; ","")&amp;IF(AND(L1745="Yes",NOT(OR(F1745="Standard domestic 15% (Box 7)",F1745="Import - VAT paid at customs (Box 8)",F1745="Import - Reverse charge (Box 9)"))),"VAT claimed on non-taxable category; ",""))</f>
        <v/>
      </c>
    </row>
    <row r="1746">
      <c r="A1746" s="17" t="n"/>
      <c r="B1746" s="14" t="n"/>
      <c r="C1746" s="14" t="n"/>
      <c r="D1746" s="16" t="n"/>
      <c r="E1746" s="14" t="n"/>
      <c r="F1746" s="14" t="n"/>
      <c r="G1746" s="14" t="n"/>
      <c r="H1746" s="19" t="n"/>
      <c r="I1746" s="19" t="n"/>
      <c r="J1746" s="34">
        <f>IF(A1746="","",H1746+I1746)</f>
        <v/>
      </c>
      <c r="K1746" s="14" t="n"/>
      <c r="L1746" s="14" t="n"/>
      <c r="M1746" s="14" t="n"/>
      <c r="N1746" s="14" t="n"/>
      <c r="O1746" s="20">
        <f>IF(A1746="","",SUMPRODUCT((A1746&gt;=Setup!$C$19:$C$30)*(A1746&lt;=Setup!$D$19:$D$30)*Setup!$A$19:$A$30))</f>
        <v/>
      </c>
      <c r="P1746" s="34">
        <f>IF(A1746="","",IF(OR(F1746="Standard domestic 15% (Box 7)",F1746="Import - VAT paid at customs (Box 8)",F1746="Import - Reverse charge (Box 9)"),ROUND(H1746*Setup!$B$9,2),0))</f>
        <v/>
      </c>
      <c r="Q1746" s="34">
        <f>IF(A1746="","",I1746-P1746)</f>
        <v/>
      </c>
      <c r="R1746" s="34">
        <f>IF(A1746="","",IF(L1746="Yes",I1746,0))</f>
        <v/>
      </c>
      <c r="S1746" s="34">
        <f>IF(A1746="","",IF(AND(L1746="Yes",K1746="Yes",NOT(ISNUMBER(SEARCH("blocked",G1746))),OR(F1746="Standard domestic 15% (Box 7)",F1746="Import - VAT paid at customs (Box 8)",F1746="Import - Reverse charge (Box 9)"),OR(F1746&lt;&gt;"Standard domestic 15% (Box 7)",AND(LEN(D1746)=15,LEFT(D1746,1)="3",RIGHT(D1746,1)="3",ISNUMBER(--D1746)))),I1746,0))</f>
        <v/>
      </c>
      <c r="T1746" s="34">
        <f>IF(A1746="","",R1746-S1746)</f>
        <v/>
      </c>
      <c r="U1746" s="23">
        <f>IF(A1746="","",IF(O1746=0,"Outside audit periods; ","")&amp;IF(F1746="","No VAT category; ","")&amp;IF(ABS(Q1746)&gt;Setup!$B$10,"VAT ≠ 15% × net; ","")&amp;IF(AND(F1746="Standard domestic 15% (Box 7)",NOT(AND(LEN(D1746)=15,LEFT(D1746,1)="3",RIGHT(D1746,1)="3",ISNUMBER(--D1746)))),"Invalid/missing supplier VAT no; ","")&amp;IF(AND(L1746="Yes",K1746&lt;&gt;"Yes"),"VAT claimed without valid tax invoice; ","")&amp;IF(AND(L1746="Yes",ISNUMBER(SEARCH("blocked",G1746))),"Blocked input VAT claimed; ","")&amp;IF(AND(F1746="Import - VAT paid at customs (Box 8)",M1746=""),"Customs declaration no missing; ","")&amp;IF(AND(F1746="Import - Reverse charge (Box 9)",E1746="Saudi Arabia"),"RCM used for a local supplier; ","")&amp;IF(AND(L1746="Yes",NOT(OR(F1746="Standard domestic 15% (Box 7)",F1746="Import - VAT paid at customs (Box 8)",F1746="Import - Reverse charge (Box 9)"))),"VAT claimed on non-taxable category; ",""))</f>
        <v/>
      </c>
    </row>
    <row r="1747">
      <c r="A1747" s="17" t="n"/>
      <c r="B1747" s="14" t="n"/>
      <c r="C1747" s="14" t="n"/>
      <c r="D1747" s="16" t="n"/>
      <c r="E1747" s="14" t="n"/>
      <c r="F1747" s="14" t="n"/>
      <c r="G1747" s="14" t="n"/>
      <c r="H1747" s="19" t="n"/>
      <c r="I1747" s="19" t="n"/>
      <c r="J1747" s="34">
        <f>IF(A1747="","",H1747+I1747)</f>
        <v/>
      </c>
      <c r="K1747" s="14" t="n"/>
      <c r="L1747" s="14" t="n"/>
      <c r="M1747" s="14" t="n"/>
      <c r="N1747" s="14" t="n"/>
      <c r="O1747" s="20">
        <f>IF(A1747="","",SUMPRODUCT((A1747&gt;=Setup!$C$19:$C$30)*(A1747&lt;=Setup!$D$19:$D$30)*Setup!$A$19:$A$30))</f>
        <v/>
      </c>
      <c r="P1747" s="34">
        <f>IF(A1747="","",IF(OR(F1747="Standard domestic 15% (Box 7)",F1747="Import - VAT paid at customs (Box 8)",F1747="Import - Reverse charge (Box 9)"),ROUND(H1747*Setup!$B$9,2),0))</f>
        <v/>
      </c>
      <c r="Q1747" s="34">
        <f>IF(A1747="","",I1747-P1747)</f>
        <v/>
      </c>
      <c r="R1747" s="34">
        <f>IF(A1747="","",IF(L1747="Yes",I1747,0))</f>
        <v/>
      </c>
      <c r="S1747" s="34">
        <f>IF(A1747="","",IF(AND(L1747="Yes",K1747="Yes",NOT(ISNUMBER(SEARCH("blocked",G1747))),OR(F1747="Standard domestic 15% (Box 7)",F1747="Import - VAT paid at customs (Box 8)",F1747="Import - Reverse charge (Box 9)"),OR(F1747&lt;&gt;"Standard domestic 15% (Box 7)",AND(LEN(D1747)=15,LEFT(D1747,1)="3",RIGHT(D1747,1)="3",ISNUMBER(--D1747)))),I1747,0))</f>
        <v/>
      </c>
      <c r="T1747" s="34">
        <f>IF(A1747="","",R1747-S1747)</f>
        <v/>
      </c>
      <c r="U1747" s="23">
        <f>IF(A1747="","",IF(O1747=0,"Outside audit periods; ","")&amp;IF(F1747="","No VAT category; ","")&amp;IF(ABS(Q1747)&gt;Setup!$B$10,"VAT ≠ 15% × net; ","")&amp;IF(AND(F1747="Standard domestic 15% (Box 7)",NOT(AND(LEN(D1747)=15,LEFT(D1747,1)="3",RIGHT(D1747,1)="3",ISNUMBER(--D1747)))),"Invalid/missing supplier VAT no; ","")&amp;IF(AND(L1747="Yes",K1747&lt;&gt;"Yes"),"VAT claimed without valid tax invoice; ","")&amp;IF(AND(L1747="Yes",ISNUMBER(SEARCH("blocked",G1747))),"Blocked input VAT claimed; ","")&amp;IF(AND(F1747="Import - VAT paid at customs (Box 8)",M1747=""),"Customs declaration no missing; ","")&amp;IF(AND(F1747="Import - Reverse charge (Box 9)",E1747="Saudi Arabia"),"RCM used for a local supplier; ","")&amp;IF(AND(L1747="Yes",NOT(OR(F1747="Standard domestic 15% (Box 7)",F1747="Import - VAT paid at customs (Box 8)",F1747="Import - Reverse charge (Box 9)"))),"VAT claimed on non-taxable category; ",""))</f>
        <v/>
      </c>
    </row>
    <row r="1748">
      <c r="A1748" s="17" t="n"/>
      <c r="B1748" s="14" t="n"/>
      <c r="C1748" s="14" t="n"/>
      <c r="D1748" s="16" t="n"/>
      <c r="E1748" s="14" t="n"/>
      <c r="F1748" s="14" t="n"/>
      <c r="G1748" s="14" t="n"/>
      <c r="H1748" s="19" t="n"/>
      <c r="I1748" s="19" t="n"/>
      <c r="J1748" s="34">
        <f>IF(A1748="","",H1748+I1748)</f>
        <v/>
      </c>
      <c r="K1748" s="14" t="n"/>
      <c r="L1748" s="14" t="n"/>
      <c r="M1748" s="14" t="n"/>
      <c r="N1748" s="14" t="n"/>
      <c r="O1748" s="20">
        <f>IF(A1748="","",SUMPRODUCT((A1748&gt;=Setup!$C$19:$C$30)*(A1748&lt;=Setup!$D$19:$D$30)*Setup!$A$19:$A$30))</f>
        <v/>
      </c>
      <c r="P1748" s="34">
        <f>IF(A1748="","",IF(OR(F1748="Standard domestic 15% (Box 7)",F1748="Import - VAT paid at customs (Box 8)",F1748="Import - Reverse charge (Box 9)"),ROUND(H1748*Setup!$B$9,2),0))</f>
        <v/>
      </c>
      <c r="Q1748" s="34">
        <f>IF(A1748="","",I1748-P1748)</f>
        <v/>
      </c>
      <c r="R1748" s="34">
        <f>IF(A1748="","",IF(L1748="Yes",I1748,0))</f>
        <v/>
      </c>
      <c r="S1748" s="34">
        <f>IF(A1748="","",IF(AND(L1748="Yes",K1748="Yes",NOT(ISNUMBER(SEARCH("blocked",G1748))),OR(F1748="Standard domestic 15% (Box 7)",F1748="Import - VAT paid at customs (Box 8)",F1748="Import - Reverse charge (Box 9)"),OR(F1748&lt;&gt;"Standard domestic 15% (Box 7)",AND(LEN(D1748)=15,LEFT(D1748,1)="3",RIGHT(D1748,1)="3",ISNUMBER(--D1748)))),I1748,0))</f>
        <v/>
      </c>
      <c r="T1748" s="34">
        <f>IF(A1748="","",R1748-S1748)</f>
        <v/>
      </c>
      <c r="U1748" s="23">
        <f>IF(A1748="","",IF(O1748=0,"Outside audit periods; ","")&amp;IF(F1748="","No VAT category; ","")&amp;IF(ABS(Q1748)&gt;Setup!$B$10,"VAT ≠ 15% × net; ","")&amp;IF(AND(F1748="Standard domestic 15% (Box 7)",NOT(AND(LEN(D1748)=15,LEFT(D1748,1)="3",RIGHT(D1748,1)="3",ISNUMBER(--D1748)))),"Invalid/missing supplier VAT no; ","")&amp;IF(AND(L1748="Yes",K1748&lt;&gt;"Yes"),"VAT claimed without valid tax invoice; ","")&amp;IF(AND(L1748="Yes",ISNUMBER(SEARCH("blocked",G1748))),"Blocked input VAT claimed; ","")&amp;IF(AND(F1748="Import - VAT paid at customs (Box 8)",M1748=""),"Customs declaration no missing; ","")&amp;IF(AND(F1748="Import - Reverse charge (Box 9)",E1748="Saudi Arabia"),"RCM used for a local supplier; ","")&amp;IF(AND(L1748="Yes",NOT(OR(F1748="Standard domestic 15% (Box 7)",F1748="Import - VAT paid at customs (Box 8)",F1748="Import - Reverse charge (Box 9)"))),"VAT claimed on non-taxable category; ",""))</f>
        <v/>
      </c>
    </row>
    <row r="1749">
      <c r="A1749" s="17" t="n"/>
      <c r="B1749" s="14" t="n"/>
      <c r="C1749" s="14" t="n"/>
      <c r="D1749" s="16" t="n"/>
      <c r="E1749" s="14" t="n"/>
      <c r="F1749" s="14" t="n"/>
      <c r="G1749" s="14" t="n"/>
      <c r="H1749" s="19" t="n"/>
      <c r="I1749" s="19" t="n"/>
      <c r="J1749" s="34">
        <f>IF(A1749="","",H1749+I1749)</f>
        <v/>
      </c>
      <c r="K1749" s="14" t="n"/>
      <c r="L1749" s="14" t="n"/>
      <c r="M1749" s="14" t="n"/>
      <c r="N1749" s="14" t="n"/>
      <c r="O1749" s="20">
        <f>IF(A1749="","",SUMPRODUCT((A1749&gt;=Setup!$C$19:$C$30)*(A1749&lt;=Setup!$D$19:$D$30)*Setup!$A$19:$A$30))</f>
        <v/>
      </c>
      <c r="P1749" s="34">
        <f>IF(A1749="","",IF(OR(F1749="Standard domestic 15% (Box 7)",F1749="Import - VAT paid at customs (Box 8)",F1749="Import - Reverse charge (Box 9)"),ROUND(H1749*Setup!$B$9,2),0))</f>
        <v/>
      </c>
      <c r="Q1749" s="34">
        <f>IF(A1749="","",I1749-P1749)</f>
        <v/>
      </c>
      <c r="R1749" s="34">
        <f>IF(A1749="","",IF(L1749="Yes",I1749,0))</f>
        <v/>
      </c>
      <c r="S1749" s="34">
        <f>IF(A1749="","",IF(AND(L1749="Yes",K1749="Yes",NOT(ISNUMBER(SEARCH("blocked",G1749))),OR(F1749="Standard domestic 15% (Box 7)",F1749="Import - VAT paid at customs (Box 8)",F1749="Import - Reverse charge (Box 9)"),OR(F1749&lt;&gt;"Standard domestic 15% (Box 7)",AND(LEN(D1749)=15,LEFT(D1749,1)="3",RIGHT(D1749,1)="3",ISNUMBER(--D1749)))),I1749,0))</f>
        <v/>
      </c>
      <c r="T1749" s="34">
        <f>IF(A1749="","",R1749-S1749)</f>
        <v/>
      </c>
      <c r="U1749" s="23">
        <f>IF(A1749="","",IF(O1749=0,"Outside audit periods; ","")&amp;IF(F1749="","No VAT category; ","")&amp;IF(ABS(Q1749)&gt;Setup!$B$10,"VAT ≠ 15% × net; ","")&amp;IF(AND(F1749="Standard domestic 15% (Box 7)",NOT(AND(LEN(D1749)=15,LEFT(D1749,1)="3",RIGHT(D1749,1)="3",ISNUMBER(--D1749)))),"Invalid/missing supplier VAT no; ","")&amp;IF(AND(L1749="Yes",K1749&lt;&gt;"Yes"),"VAT claimed without valid tax invoice; ","")&amp;IF(AND(L1749="Yes",ISNUMBER(SEARCH("blocked",G1749))),"Blocked input VAT claimed; ","")&amp;IF(AND(F1749="Import - VAT paid at customs (Box 8)",M1749=""),"Customs declaration no missing; ","")&amp;IF(AND(F1749="Import - Reverse charge (Box 9)",E1749="Saudi Arabia"),"RCM used for a local supplier; ","")&amp;IF(AND(L1749="Yes",NOT(OR(F1749="Standard domestic 15% (Box 7)",F1749="Import - VAT paid at customs (Box 8)",F1749="Import - Reverse charge (Box 9)"))),"VAT claimed on non-taxable category; ",""))</f>
        <v/>
      </c>
    </row>
    <row r="1750">
      <c r="A1750" s="17" t="n"/>
      <c r="B1750" s="14" t="n"/>
      <c r="C1750" s="14" t="n"/>
      <c r="D1750" s="16" t="n"/>
      <c r="E1750" s="14" t="n"/>
      <c r="F1750" s="14" t="n"/>
      <c r="G1750" s="14" t="n"/>
      <c r="H1750" s="19" t="n"/>
      <c r="I1750" s="19" t="n"/>
      <c r="J1750" s="34">
        <f>IF(A1750="","",H1750+I1750)</f>
        <v/>
      </c>
      <c r="K1750" s="14" t="n"/>
      <c r="L1750" s="14" t="n"/>
      <c r="M1750" s="14" t="n"/>
      <c r="N1750" s="14" t="n"/>
      <c r="O1750" s="20">
        <f>IF(A1750="","",SUMPRODUCT((A1750&gt;=Setup!$C$19:$C$30)*(A1750&lt;=Setup!$D$19:$D$30)*Setup!$A$19:$A$30))</f>
        <v/>
      </c>
      <c r="P1750" s="34">
        <f>IF(A1750="","",IF(OR(F1750="Standard domestic 15% (Box 7)",F1750="Import - VAT paid at customs (Box 8)",F1750="Import - Reverse charge (Box 9)"),ROUND(H1750*Setup!$B$9,2),0))</f>
        <v/>
      </c>
      <c r="Q1750" s="34">
        <f>IF(A1750="","",I1750-P1750)</f>
        <v/>
      </c>
      <c r="R1750" s="34">
        <f>IF(A1750="","",IF(L1750="Yes",I1750,0))</f>
        <v/>
      </c>
      <c r="S1750" s="34">
        <f>IF(A1750="","",IF(AND(L1750="Yes",K1750="Yes",NOT(ISNUMBER(SEARCH("blocked",G1750))),OR(F1750="Standard domestic 15% (Box 7)",F1750="Import - VAT paid at customs (Box 8)",F1750="Import - Reverse charge (Box 9)"),OR(F1750&lt;&gt;"Standard domestic 15% (Box 7)",AND(LEN(D1750)=15,LEFT(D1750,1)="3",RIGHT(D1750,1)="3",ISNUMBER(--D1750)))),I1750,0))</f>
        <v/>
      </c>
      <c r="T1750" s="34">
        <f>IF(A1750="","",R1750-S1750)</f>
        <v/>
      </c>
      <c r="U1750" s="23">
        <f>IF(A1750="","",IF(O1750=0,"Outside audit periods; ","")&amp;IF(F1750="","No VAT category; ","")&amp;IF(ABS(Q1750)&gt;Setup!$B$10,"VAT ≠ 15% × net; ","")&amp;IF(AND(F1750="Standard domestic 15% (Box 7)",NOT(AND(LEN(D1750)=15,LEFT(D1750,1)="3",RIGHT(D1750,1)="3",ISNUMBER(--D1750)))),"Invalid/missing supplier VAT no; ","")&amp;IF(AND(L1750="Yes",K1750&lt;&gt;"Yes"),"VAT claimed without valid tax invoice; ","")&amp;IF(AND(L1750="Yes",ISNUMBER(SEARCH("blocked",G1750))),"Blocked input VAT claimed; ","")&amp;IF(AND(F1750="Import - VAT paid at customs (Box 8)",M1750=""),"Customs declaration no missing; ","")&amp;IF(AND(F1750="Import - Reverse charge (Box 9)",E1750="Saudi Arabia"),"RCM used for a local supplier; ","")&amp;IF(AND(L1750="Yes",NOT(OR(F1750="Standard domestic 15% (Box 7)",F1750="Import - VAT paid at customs (Box 8)",F1750="Import - Reverse charge (Box 9)"))),"VAT claimed on non-taxable category; ",""))</f>
        <v/>
      </c>
    </row>
    <row r="1751">
      <c r="A1751" s="17" t="n"/>
      <c r="B1751" s="14" t="n"/>
      <c r="C1751" s="14" t="n"/>
      <c r="D1751" s="16" t="n"/>
      <c r="E1751" s="14" t="n"/>
      <c r="F1751" s="14" t="n"/>
      <c r="G1751" s="14" t="n"/>
      <c r="H1751" s="19" t="n"/>
      <c r="I1751" s="19" t="n"/>
      <c r="J1751" s="34">
        <f>IF(A1751="","",H1751+I1751)</f>
        <v/>
      </c>
      <c r="K1751" s="14" t="n"/>
      <c r="L1751" s="14" t="n"/>
      <c r="M1751" s="14" t="n"/>
      <c r="N1751" s="14" t="n"/>
      <c r="O1751" s="20">
        <f>IF(A1751="","",SUMPRODUCT((A1751&gt;=Setup!$C$19:$C$30)*(A1751&lt;=Setup!$D$19:$D$30)*Setup!$A$19:$A$30))</f>
        <v/>
      </c>
      <c r="P1751" s="34">
        <f>IF(A1751="","",IF(OR(F1751="Standard domestic 15% (Box 7)",F1751="Import - VAT paid at customs (Box 8)",F1751="Import - Reverse charge (Box 9)"),ROUND(H1751*Setup!$B$9,2),0))</f>
        <v/>
      </c>
      <c r="Q1751" s="34">
        <f>IF(A1751="","",I1751-P1751)</f>
        <v/>
      </c>
      <c r="R1751" s="34">
        <f>IF(A1751="","",IF(L1751="Yes",I1751,0))</f>
        <v/>
      </c>
      <c r="S1751" s="34">
        <f>IF(A1751="","",IF(AND(L1751="Yes",K1751="Yes",NOT(ISNUMBER(SEARCH("blocked",G1751))),OR(F1751="Standard domestic 15% (Box 7)",F1751="Import - VAT paid at customs (Box 8)",F1751="Import - Reverse charge (Box 9)"),OR(F1751&lt;&gt;"Standard domestic 15% (Box 7)",AND(LEN(D1751)=15,LEFT(D1751,1)="3",RIGHT(D1751,1)="3",ISNUMBER(--D1751)))),I1751,0))</f>
        <v/>
      </c>
      <c r="T1751" s="34">
        <f>IF(A1751="","",R1751-S1751)</f>
        <v/>
      </c>
      <c r="U1751" s="23">
        <f>IF(A1751="","",IF(O1751=0,"Outside audit periods; ","")&amp;IF(F1751="","No VAT category; ","")&amp;IF(ABS(Q1751)&gt;Setup!$B$10,"VAT ≠ 15% × net; ","")&amp;IF(AND(F1751="Standard domestic 15% (Box 7)",NOT(AND(LEN(D1751)=15,LEFT(D1751,1)="3",RIGHT(D1751,1)="3",ISNUMBER(--D1751)))),"Invalid/missing supplier VAT no; ","")&amp;IF(AND(L1751="Yes",K1751&lt;&gt;"Yes"),"VAT claimed without valid tax invoice; ","")&amp;IF(AND(L1751="Yes",ISNUMBER(SEARCH("blocked",G1751))),"Blocked input VAT claimed; ","")&amp;IF(AND(F1751="Import - VAT paid at customs (Box 8)",M1751=""),"Customs declaration no missing; ","")&amp;IF(AND(F1751="Import - Reverse charge (Box 9)",E1751="Saudi Arabia"),"RCM used for a local supplier; ","")&amp;IF(AND(L1751="Yes",NOT(OR(F1751="Standard domestic 15% (Box 7)",F1751="Import - VAT paid at customs (Box 8)",F1751="Import - Reverse charge (Box 9)"))),"VAT claimed on non-taxable category; ",""))</f>
        <v/>
      </c>
    </row>
    <row r="1752">
      <c r="A1752" s="17" t="n"/>
      <c r="B1752" s="14" t="n"/>
      <c r="C1752" s="14" t="n"/>
      <c r="D1752" s="16" t="n"/>
      <c r="E1752" s="14" t="n"/>
      <c r="F1752" s="14" t="n"/>
      <c r="G1752" s="14" t="n"/>
      <c r="H1752" s="19" t="n"/>
      <c r="I1752" s="19" t="n"/>
      <c r="J1752" s="34">
        <f>IF(A1752="","",H1752+I1752)</f>
        <v/>
      </c>
      <c r="K1752" s="14" t="n"/>
      <c r="L1752" s="14" t="n"/>
      <c r="M1752" s="14" t="n"/>
      <c r="N1752" s="14" t="n"/>
      <c r="O1752" s="20">
        <f>IF(A1752="","",SUMPRODUCT((A1752&gt;=Setup!$C$19:$C$30)*(A1752&lt;=Setup!$D$19:$D$30)*Setup!$A$19:$A$30))</f>
        <v/>
      </c>
      <c r="P1752" s="34">
        <f>IF(A1752="","",IF(OR(F1752="Standard domestic 15% (Box 7)",F1752="Import - VAT paid at customs (Box 8)",F1752="Import - Reverse charge (Box 9)"),ROUND(H1752*Setup!$B$9,2),0))</f>
        <v/>
      </c>
      <c r="Q1752" s="34">
        <f>IF(A1752="","",I1752-P1752)</f>
        <v/>
      </c>
      <c r="R1752" s="34">
        <f>IF(A1752="","",IF(L1752="Yes",I1752,0))</f>
        <v/>
      </c>
      <c r="S1752" s="34">
        <f>IF(A1752="","",IF(AND(L1752="Yes",K1752="Yes",NOT(ISNUMBER(SEARCH("blocked",G1752))),OR(F1752="Standard domestic 15% (Box 7)",F1752="Import - VAT paid at customs (Box 8)",F1752="Import - Reverse charge (Box 9)"),OR(F1752&lt;&gt;"Standard domestic 15% (Box 7)",AND(LEN(D1752)=15,LEFT(D1752,1)="3",RIGHT(D1752,1)="3",ISNUMBER(--D1752)))),I1752,0))</f>
        <v/>
      </c>
      <c r="T1752" s="34">
        <f>IF(A1752="","",R1752-S1752)</f>
        <v/>
      </c>
      <c r="U1752" s="23">
        <f>IF(A1752="","",IF(O1752=0,"Outside audit periods; ","")&amp;IF(F1752="","No VAT category; ","")&amp;IF(ABS(Q1752)&gt;Setup!$B$10,"VAT ≠ 15% × net; ","")&amp;IF(AND(F1752="Standard domestic 15% (Box 7)",NOT(AND(LEN(D1752)=15,LEFT(D1752,1)="3",RIGHT(D1752,1)="3",ISNUMBER(--D1752)))),"Invalid/missing supplier VAT no; ","")&amp;IF(AND(L1752="Yes",K1752&lt;&gt;"Yes"),"VAT claimed without valid tax invoice; ","")&amp;IF(AND(L1752="Yes",ISNUMBER(SEARCH("blocked",G1752))),"Blocked input VAT claimed; ","")&amp;IF(AND(F1752="Import - VAT paid at customs (Box 8)",M1752=""),"Customs declaration no missing; ","")&amp;IF(AND(F1752="Import - Reverse charge (Box 9)",E1752="Saudi Arabia"),"RCM used for a local supplier; ","")&amp;IF(AND(L1752="Yes",NOT(OR(F1752="Standard domestic 15% (Box 7)",F1752="Import - VAT paid at customs (Box 8)",F1752="Import - Reverse charge (Box 9)"))),"VAT claimed on non-taxable category; ",""))</f>
        <v/>
      </c>
    </row>
    <row r="1753">
      <c r="A1753" s="17" t="n"/>
      <c r="B1753" s="14" t="n"/>
      <c r="C1753" s="14" t="n"/>
      <c r="D1753" s="16" t="n"/>
      <c r="E1753" s="14" t="n"/>
      <c r="F1753" s="14" t="n"/>
      <c r="G1753" s="14" t="n"/>
      <c r="H1753" s="19" t="n"/>
      <c r="I1753" s="19" t="n"/>
      <c r="J1753" s="34">
        <f>IF(A1753="","",H1753+I1753)</f>
        <v/>
      </c>
      <c r="K1753" s="14" t="n"/>
      <c r="L1753" s="14" t="n"/>
      <c r="M1753" s="14" t="n"/>
      <c r="N1753" s="14" t="n"/>
      <c r="O1753" s="20">
        <f>IF(A1753="","",SUMPRODUCT((A1753&gt;=Setup!$C$19:$C$30)*(A1753&lt;=Setup!$D$19:$D$30)*Setup!$A$19:$A$30))</f>
        <v/>
      </c>
      <c r="P1753" s="34">
        <f>IF(A1753="","",IF(OR(F1753="Standard domestic 15% (Box 7)",F1753="Import - VAT paid at customs (Box 8)",F1753="Import - Reverse charge (Box 9)"),ROUND(H1753*Setup!$B$9,2),0))</f>
        <v/>
      </c>
      <c r="Q1753" s="34">
        <f>IF(A1753="","",I1753-P1753)</f>
        <v/>
      </c>
      <c r="R1753" s="34">
        <f>IF(A1753="","",IF(L1753="Yes",I1753,0))</f>
        <v/>
      </c>
      <c r="S1753" s="34">
        <f>IF(A1753="","",IF(AND(L1753="Yes",K1753="Yes",NOT(ISNUMBER(SEARCH("blocked",G1753))),OR(F1753="Standard domestic 15% (Box 7)",F1753="Import - VAT paid at customs (Box 8)",F1753="Import - Reverse charge (Box 9)"),OR(F1753&lt;&gt;"Standard domestic 15% (Box 7)",AND(LEN(D1753)=15,LEFT(D1753,1)="3",RIGHT(D1753,1)="3",ISNUMBER(--D1753)))),I1753,0))</f>
        <v/>
      </c>
      <c r="T1753" s="34">
        <f>IF(A1753="","",R1753-S1753)</f>
        <v/>
      </c>
      <c r="U1753" s="23">
        <f>IF(A1753="","",IF(O1753=0,"Outside audit periods; ","")&amp;IF(F1753="","No VAT category; ","")&amp;IF(ABS(Q1753)&gt;Setup!$B$10,"VAT ≠ 15% × net; ","")&amp;IF(AND(F1753="Standard domestic 15% (Box 7)",NOT(AND(LEN(D1753)=15,LEFT(D1753,1)="3",RIGHT(D1753,1)="3",ISNUMBER(--D1753)))),"Invalid/missing supplier VAT no; ","")&amp;IF(AND(L1753="Yes",K1753&lt;&gt;"Yes"),"VAT claimed without valid tax invoice; ","")&amp;IF(AND(L1753="Yes",ISNUMBER(SEARCH("blocked",G1753))),"Blocked input VAT claimed; ","")&amp;IF(AND(F1753="Import - VAT paid at customs (Box 8)",M1753=""),"Customs declaration no missing; ","")&amp;IF(AND(F1753="Import - Reverse charge (Box 9)",E1753="Saudi Arabia"),"RCM used for a local supplier; ","")&amp;IF(AND(L1753="Yes",NOT(OR(F1753="Standard domestic 15% (Box 7)",F1753="Import - VAT paid at customs (Box 8)",F1753="Import - Reverse charge (Box 9)"))),"VAT claimed on non-taxable category; ",""))</f>
        <v/>
      </c>
    </row>
    <row r="1754">
      <c r="A1754" s="17" t="n"/>
      <c r="B1754" s="14" t="n"/>
      <c r="C1754" s="14" t="n"/>
      <c r="D1754" s="16" t="n"/>
      <c r="E1754" s="14" t="n"/>
      <c r="F1754" s="14" t="n"/>
      <c r="G1754" s="14" t="n"/>
      <c r="H1754" s="19" t="n"/>
      <c r="I1754" s="19" t="n"/>
      <c r="J1754" s="34">
        <f>IF(A1754="","",H1754+I1754)</f>
        <v/>
      </c>
      <c r="K1754" s="14" t="n"/>
      <c r="L1754" s="14" t="n"/>
      <c r="M1754" s="14" t="n"/>
      <c r="N1754" s="14" t="n"/>
      <c r="O1754" s="20">
        <f>IF(A1754="","",SUMPRODUCT((A1754&gt;=Setup!$C$19:$C$30)*(A1754&lt;=Setup!$D$19:$D$30)*Setup!$A$19:$A$30))</f>
        <v/>
      </c>
      <c r="P1754" s="34">
        <f>IF(A1754="","",IF(OR(F1754="Standard domestic 15% (Box 7)",F1754="Import - VAT paid at customs (Box 8)",F1754="Import - Reverse charge (Box 9)"),ROUND(H1754*Setup!$B$9,2),0))</f>
        <v/>
      </c>
      <c r="Q1754" s="34">
        <f>IF(A1754="","",I1754-P1754)</f>
        <v/>
      </c>
      <c r="R1754" s="34">
        <f>IF(A1754="","",IF(L1754="Yes",I1754,0))</f>
        <v/>
      </c>
      <c r="S1754" s="34">
        <f>IF(A1754="","",IF(AND(L1754="Yes",K1754="Yes",NOT(ISNUMBER(SEARCH("blocked",G1754))),OR(F1754="Standard domestic 15% (Box 7)",F1754="Import - VAT paid at customs (Box 8)",F1754="Import - Reverse charge (Box 9)"),OR(F1754&lt;&gt;"Standard domestic 15% (Box 7)",AND(LEN(D1754)=15,LEFT(D1754,1)="3",RIGHT(D1754,1)="3",ISNUMBER(--D1754)))),I1754,0))</f>
        <v/>
      </c>
      <c r="T1754" s="34">
        <f>IF(A1754="","",R1754-S1754)</f>
        <v/>
      </c>
      <c r="U1754" s="23">
        <f>IF(A1754="","",IF(O1754=0,"Outside audit periods; ","")&amp;IF(F1754="","No VAT category; ","")&amp;IF(ABS(Q1754)&gt;Setup!$B$10,"VAT ≠ 15% × net; ","")&amp;IF(AND(F1754="Standard domestic 15% (Box 7)",NOT(AND(LEN(D1754)=15,LEFT(D1754,1)="3",RIGHT(D1754,1)="3",ISNUMBER(--D1754)))),"Invalid/missing supplier VAT no; ","")&amp;IF(AND(L1754="Yes",K1754&lt;&gt;"Yes"),"VAT claimed without valid tax invoice; ","")&amp;IF(AND(L1754="Yes",ISNUMBER(SEARCH("blocked",G1754))),"Blocked input VAT claimed; ","")&amp;IF(AND(F1754="Import - VAT paid at customs (Box 8)",M1754=""),"Customs declaration no missing; ","")&amp;IF(AND(F1754="Import - Reverse charge (Box 9)",E1754="Saudi Arabia"),"RCM used for a local supplier; ","")&amp;IF(AND(L1754="Yes",NOT(OR(F1754="Standard domestic 15% (Box 7)",F1754="Import - VAT paid at customs (Box 8)",F1754="Import - Reverse charge (Box 9)"))),"VAT claimed on non-taxable category; ",""))</f>
        <v/>
      </c>
    </row>
    <row r="1755">
      <c r="A1755" s="17" t="n"/>
      <c r="B1755" s="14" t="n"/>
      <c r="C1755" s="14" t="n"/>
      <c r="D1755" s="16" t="n"/>
      <c r="E1755" s="14" t="n"/>
      <c r="F1755" s="14" t="n"/>
      <c r="G1755" s="14" t="n"/>
      <c r="H1755" s="19" t="n"/>
      <c r="I1755" s="19" t="n"/>
      <c r="J1755" s="34">
        <f>IF(A1755="","",H1755+I1755)</f>
        <v/>
      </c>
      <c r="K1755" s="14" t="n"/>
      <c r="L1755" s="14" t="n"/>
      <c r="M1755" s="14" t="n"/>
      <c r="N1755" s="14" t="n"/>
      <c r="O1755" s="20">
        <f>IF(A1755="","",SUMPRODUCT((A1755&gt;=Setup!$C$19:$C$30)*(A1755&lt;=Setup!$D$19:$D$30)*Setup!$A$19:$A$30))</f>
        <v/>
      </c>
      <c r="P1755" s="34">
        <f>IF(A1755="","",IF(OR(F1755="Standard domestic 15% (Box 7)",F1755="Import - VAT paid at customs (Box 8)",F1755="Import - Reverse charge (Box 9)"),ROUND(H1755*Setup!$B$9,2),0))</f>
        <v/>
      </c>
      <c r="Q1755" s="34">
        <f>IF(A1755="","",I1755-P1755)</f>
        <v/>
      </c>
      <c r="R1755" s="34">
        <f>IF(A1755="","",IF(L1755="Yes",I1755,0))</f>
        <v/>
      </c>
      <c r="S1755" s="34">
        <f>IF(A1755="","",IF(AND(L1755="Yes",K1755="Yes",NOT(ISNUMBER(SEARCH("blocked",G1755))),OR(F1755="Standard domestic 15% (Box 7)",F1755="Import - VAT paid at customs (Box 8)",F1755="Import - Reverse charge (Box 9)"),OR(F1755&lt;&gt;"Standard domestic 15% (Box 7)",AND(LEN(D1755)=15,LEFT(D1755,1)="3",RIGHT(D1755,1)="3",ISNUMBER(--D1755)))),I1755,0))</f>
        <v/>
      </c>
      <c r="T1755" s="34">
        <f>IF(A1755="","",R1755-S1755)</f>
        <v/>
      </c>
      <c r="U1755" s="23">
        <f>IF(A1755="","",IF(O1755=0,"Outside audit periods; ","")&amp;IF(F1755="","No VAT category; ","")&amp;IF(ABS(Q1755)&gt;Setup!$B$10,"VAT ≠ 15% × net; ","")&amp;IF(AND(F1755="Standard domestic 15% (Box 7)",NOT(AND(LEN(D1755)=15,LEFT(D1755,1)="3",RIGHT(D1755,1)="3",ISNUMBER(--D1755)))),"Invalid/missing supplier VAT no; ","")&amp;IF(AND(L1755="Yes",K1755&lt;&gt;"Yes"),"VAT claimed without valid tax invoice; ","")&amp;IF(AND(L1755="Yes",ISNUMBER(SEARCH("blocked",G1755))),"Blocked input VAT claimed; ","")&amp;IF(AND(F1755="Import - VAT paid at customs (Box 8)",M1755=""),"Customs declaration no missing; ","")&amp;IF(AND(F1755="Import - Reverse charge (Box 9)",E1755="Saudi Arabia"),"RCM used for a local supplier; ","")&amp;IF(AND(L1755="Yes",NOT(OR(F1755="Standard domestic 15% (Box 7)",F1755="Import - VAT paid at customs (Box 8)",F1755="Import - Reverse charge (Box 9)"))),"VAT claimed on non-taxable category; ",""))</f>
        <v/>
      </c>
    </row>
    <row r="1756">
      <c r="A1756" s="17" t="n"/>
      <c r="B1756" s="14" t="n"/>
      <c r="C1756" s="14" t="n"/>
      <c r="D1756" s="16" t="n"/>
      <c r="E1756" s="14" t="n"/>
      <c r="F1756" s="14" t="n"/>
      <c r="G1756" s="14" t="n"/>
      <c r="H1756" s="19" t="n"/>
      <c r="I1756" s="19" t="n"/>
      <c r="J1756" s="34">
        <f>IF(A1756="","",H1756+I1756)</f>
        <v/>
      </c>
      <c r="K1756" s="14" t="n"/>
      <c r="L1756" s="14" t="n"/>
      <c r="M1756" s="14" t="n"/>
      <c r="N1756" s="14" t="n"/>
      <c r="O1756" s="20">
        <f>IF(A1756="","",SUMPRODUCT((A1756&gt;=Setup!$C$19:$C$30)*(A1756&lt;=Setup!$D$19:$D$30)*Setup!$A$19:$A$30))</f>
        <v/>
      </c>
      <c r="P1756" s="34">
        <f>IF(A1756="","",IF(OR(F1756="Standard domestic 15% (Box 7)",F1756="Import - VAT paid at customs (Box 8)",F1756="Import - Reverse charge (Box 9)"),ROUND(H1756*Setup!$B$9,2),0))</f>
        <v/>
      </c>
      <c r="Q1756" s="34">
        <f>IF(A1756="","",I1756-P1756)</f>
        <v/>
      </c>
      <c r="R1756" s="34">
        <f>IF(A1756="","",IF(L1756="Yes",I1756,0))</f>
        <v/>
      </c>
      <c r="S1756" s="34">
        <f>IF(A1756="","",IF(AND(L1756="Yes",K1756="Yes",NOT(ISNUMBER(SEARCH("blocked",G1756))),OR(F1756="Standard domestic 15% (Box 7)",F1756="Import - VAT paid at customs (Box 8)",F1756="Import - Reverse charge (Box 9)"),OR(F1756&lt;&gt;"Standard domestic 15% (Box 7)",AND(LEN(D1756)=15,LEFT(D1756,1)="3",RIGHT(D1756,1)="3",ISNUMBER(--D1756)))),I1756,0))</f>
        <v/>
      </c>
      <c r="T1756" s="34">
        <f>IF(A1756="","",R1756-S1756)</f>
        <v/>
      </c>
      <c r="U1756" s="23">
        <f>IF(A1756="","",IF(O1756=0,"Outside audit periods; ","")&amp;IF(F1756="","No VAT category; ","")&amp;IF(ABS(Q1756)&gt;Setup!$B$10,"VAT ≠ 15% × net; ","")&amp;IF(AND(F1756="Standard domestic 15% (Box 7)",NOT(AND(LEN(D1756)=15,LEFT(D1756,1)="3",RIGHT(D1756,1)="3",ISNUMBER(--D1756)))),"Invalid/missing supplier VAT no; ","")&amp;IF(AND(L1756="Yes",K1756&lt;&gt;"Yes"),"VAT claimed without valid tax invoice; ","")&amp;IF(AND(L1756="Yes",ISNUMBER(SEARCH("blocked",G1756))),"Blocked input VAT claimed; ","")&amp;IF(AND(F1756="Import - VAT paid at customs (Box 8)",M1756=""),"Customs declaration no missing; ","")&amp;IF(AND(F1756="Import - Reverse charge (Box 9)",E1756="Saudi Arabia"),"RCM used for a local supplier; ","")&amp;IF(AND(L1756="Yes",NOT(OR(F1756="Standard domestic 15% (Box 7)",F1756="Import - VAT paid at customs (Box 8)",F1756="Import - Reverse charge (Box 9)"))),"VAT claimed on non-taxable category; ",""))</f>
        <v/>
      </c>
    </row>
    <row r="1757">
      <c r="A1757" s="17" t="n"/>
      <c r="B1757" s="14" t="n"/>
      <c r="C1757" s="14" t="n"/>
      <c r="D1757" s="16" t="n"/>
      <c r="E1757" s="14" t="n"/>
      <c r="F1757" s="14" t="n"/>
      <c r="G1757" s="14" t="n"/>
      <c r="H1757" s="19" t="n"/>
      <c r="I1757" s="19" t="n"/>
      <c r="J1757" s="34">
        <f>IF(A1757="","",H1757+I1757)</f>
        <v/>
      </c>
      <c r="K1757" s="14" t="n"/>
      <c r="L1757" s="14" t="n"/>
      <c r="M1757" s="14" t="n"/>
      <c r="N1757" s="14" t="n"/>
      <c r="O1757" s="20">
        <f>IF(A1757="","",SUMPRODUCT((A1757&gt;=Setup!$C$19:$C$30)*(A1757&lt;=Setup!$D$19:$D$30)*Setup!$A$19:$A$30))</f>
        <v/>
      </c>
      <c r="P1757" s="34">
        <f>IF(A1757="","",IF(OR(F1757="Standard domestic 15% (Box 7)",F1757="Import - VAT paid at customs (Box 8)",F1757="Import - Reverse charge (Box 9)"),ROUND(H1757*Setup!$B$9,2),0))</f>
        <v/>
      </c>
      <c r="Q1757" s="34">
        <f>IF(A1757="","",I1757-P1757)</f>
        <v/>
      </c>
      <c r="R1757" s="34">
        <f>IF(A1757="","",IF(L1757="Yes",I1757,0))</f>
        <v/>
      </c>
      <c r="S1757" s="34">
        <f>IF(A1757="","",IF(AND(L1757="Yes",K1757="Yes",NOT(ISNUMBER(SEARCH("blocked",G1757))),OR(F1757="Standard domestic 15% (Box 7)",F1757="Import - VAT paid at customs (Box 8)",F1757="Import - Reverse charge (Box 9)"),OR(F1757&lt;&gt;"Standard domestic 15% (Box 7)",AND(LEN(D1757)=15,LEFT(D1757,1)="3",RIGHT(D1757,1)="3",ISNUMBER(--D1757)))),I1757,0))</f>
        <v/>
      </c>
      <c r="T1757" s="34">
        <f>IF(A1757="","",R1757-S1757)</f>
        <v/>
      </c>
      <c r="U1757" s="23">
        <f>IF(A1757="","",IF(O1757=0,"Outside audit periods; ","")&amp;IF(F1757="","No VAT category; ","")&amp;IF(ABS(Q1757)&gt;Setup!$B$10,"VAT ≠ 15% × net; ","")&amp;IF(AND(F1757="Standard domestic 15% (Box 7)",NOT(AND(LEN(D1757)=15,LEFT(D1757,1)="3",RIGHT(D1757,1)="3",ISNUMBER(--D1757)))),"Invalid/missing supplier VAT no; ","")&amp;IF(AND(L1757="Yes",K1757&lt;&gt;"Yes"),"VAT claimed without valid tax invoice; ","")&amp;IF(AND(L1757="Yes",ISNUMBER(SEARCH("blocked",G1757))),"Blocked input VAT claimed; ","")&amp;IF(AND(F1757="Import - VAT paid at customs (Box 8)",M1757=""),"Customs declaration no missing; ","")&amp;IF(AND(F1757="Import - Reverse charge (Box 9)",E1757="Saudi Arabia"),"RCM used for a local supplier; ","")&amp;IF(AND(L1757="Yes",NOT(OR(F1757="Standard domestic 15% (Box 7)",F1757="Import - VAT paid at customs (Box 8)",F1757="Import - Reverse charge (Box 9)"))),"VAT claimed on non-taxable category; ",""))</f>
        <v/>
      </c>
    </row>
    <row r="1758">
      <c r="A1758" s="17" t="n"/>
      <c r="B1758" s="14" t="n"/>
      <c r="C1758" s="14" t="n"/>
      <c r="D1758" s="16" t="n"/>
      <c r="E1758" s="14" t="n"/>
      <c r="F1758" s="14" t="n"/>
      <c r="G1758" s="14" t="n"/>
      <c r="H1758" s="19" t="n"/>
      <c r="I1758" s="19" t="n"/>
      <c r="J1758" s="34">
        <f>IF(A1758="","",H1758+I1758)</f>
        <v/>
      </c>
      <c r="K1758" s="14" t="n"/>
      <c r="L1758" s="14" t="n"/>
      <c r="M1758" s="14" t="n"/>
      <c r="N1758" s="14" t="n"/>
      <c r="O1758" s="20">
        <f>IF(A1758="","",SUMPRODUCT((A1758&gt;=Setup!$C$19:$C$30)*(A1758&lt;=Setup!$D$19:$D$30)*Setup!$A$19:$A$30))</f>
        <v/>
      </c>
      <c r="P1758" s="34">
        <f>IF(A1758="","",IF(OR(F1758="Standard domestic 15% (Box 7)",F1758="Import - VAT paid at customs (Box 8)",F1758="Import - Reverse charge (Box 9)"),ROUND(H1758*Setup!$B$9,2),0))</f>
        <v/>
      </c>
      <c r="Q1758" s="34">
        <f>IF(A1758="","",I1758-P1758)</f>
        <v/>
      </c>
      <c r="R1758" s="34">
        <f>IF(A1758="","",IF(L1758="Yes",I1758,0))</f>
        <v/>
      </c>
      <c r="S1758" s="34">
        <f>IF(A1758="","",IF(AND(L1758="Yes",K1758="Yes",NOT(ISNUMBER(SEARCH("blocked",G1758))),OR(F1758="Standard domestic 15% (Box 7)",F1758="Import - VAT paid at customs (Box 8)",F1758="Import - Reverse charge (Box 9)"),OR(F1758&lt;&gt;"Standard domestic 15% (Box 7)",AND(LEN(D1758)=15,LEFT(D1758,1)="3",RIGHT(D1758,1)="3",ISNUMBER(--D1758)))),I1758,0))</f>
        <v/>
      </c>
      <c r="T1758" s="34">
        <f>IF(A1758="","",R1758-S1758)</f>
        <v/>
      </c>
      <c r="U1758" s="23">
        <f>IF(A1758="","",IF(O1758=0,"Outside audit periods; ","")&amp;IF(F1758="","No VAT category; ","")&amp;IF(ABS(Q1758)&gt;Setup!$B$10,"VAT ≠ 15% × net; ","")&amp;IF(AND(F1758="Standard domestic 15% (Box 7)",NOT(AND(LEN(D1758)=15,LEFT(D1758,1)="3",RIGHT(D1758,1)="3",ISNUMBER(--D1758)))),"Invalid/missing supplier VAT no; ","")&amp;IF(AND(L1758="Yes",K1758&lt;&gt;"Yes"),"VAT claimed without valid tax invoice; ","")&amp;IF(AND(L1758="Yes",ISNUMBER(SEARCH("blocked",G1758))),"Blocked input VAT claimed; ","")&amp;IF(AND(F1758="Import - VAT paid at customs (Box 8)",M1758=""),"Customs declaration no missing; ","")&amp;IF(AND(F1758="Import - Reverse charge (Box 9)",E1758="Saudi Arabia"),"RCM used for a local supplier; ","")&amp;IF(AND(L1758="Yes",NOT(OR(F1758="Standard domestic 15% (Box 7)",F1758="Import - VAT paid at customs (Box 8)",F1758="Import - Reverse charge (Box 9)"))),"VAT claimed on non-taxable category; ",""))</f>
        <v/>
      </c>
    </row>
    <row r="1759">
      <c r="A1759" s="17" t="n"/>
      <c r="B1759" s="14" t="n"/>
      <c r="C1759" s="14" t="n"/>
      <c r="D1759" s="16" t="n"/>
      <c r="E1759" s="14" t="n"/>
      <c r="F1759" s="14" t="n"/>
      <c r="G1759" s="14" t="n"/>
      <c r="H1759" s="19" t="n"/>
      <c r="I1759" s="19" t="n"/>
      <c r="J1759" s="34">
        <f>IF(A1759="","",H1759+I1759)</f>
        <v/>
      </c>
      <c r="K1759" s="14" t="n"/>
      <c r="L1759" s="14" t="n"/>
      <c r="M1759" s="14" t="n"/>
      <c r="N1759" s="14" t="n"/>
      <c r="O1759" s="20">
        <f>IF(A1759="","",SUMPRODUCT((A1759&gt;=Setup!$C$19:$C$30)*(A1759&lt;=Setup!$D$19:$D$30)*Setup!$A$19:$A$30))</f>
        <v/>
      </c>
      <c r="P1759" s="34">
        <f>IF(A1759="","",IF(OR(F1759="Standard domestic 15% (Box 7)",F1759="Import - VAT paid at customs (Box 8)",F1759="Import - Reverse charge (Box 9)"),ROUND(H1759*Setup!$B$9,2),0))</f>
        <v/>
      </c>
      <c r="Q1759" s="34">
        <f>IF(A1759="","",I1759-P1759)</f>
        <v/>
      </c>
      <c r="R1759" s="34">
        <f>IF(A1759="","",IF(L1759="Yes",I1759,0))</f>
        <v/>
      </c>
      <c r="S1759" s="34">
        <f>IF(A1759="","",IF(AND(L1759="Yes",K1759="Yes",NOT(ISNUMBER(SEARCH("blocked",G1759))),OR(F1759="Standard domestic 15% (Box 7)",F1759="Import - VAT paid at customs (Box 8)",F1759="Import - Reverse charge (Box 9)"),OR(F1759&lt;&gt;"Standard domestic 15% (Box 7)",AND(LEN(D1759)=15,LEFT(D1759,1)="3",RIGHT(D1759,1)="3",ISNUMBER(--D1759)))),I1759,0))</f>
        <v/>
      </c>
      <c r="T1759" s="34">
        <f>IF(A1759="","",R1759-S1759)</f>
        <v/>
      </c>
      <c r="U1759" s="23">
        <f>IF(A1759="","",IF(O1759=0,"Outside audit periods; ","")&amp;IF(F1759="","No VAT category; ","")&amp;IF(ABS(Q1759)&gt;Setup!$B$10,"VAT ≠ 15% × net; ","")&amp;IF(AND(F1759="Standard domestic 15% (Box 7)",NOT(AND(LEN(D1759)=15,LEFT(D1759,1)="3",RIGHT(D1759,1)="3",ISNUMBER(--D1759)))),"Invalid/missing supplier VAT no; ","")&amp;IF(AND(L1759="Yes",K1759&lt;&gt;"Yes"),"VAT claimed without valid tax invoice; ","")&amp;IF(AND(L1759="Yes",ISNUMBER(SEARCH("blocked",G1759))),"Blocked input VAT claimed; ","")&amp;IF(AND(F1759="Import - VAT paid at customs (Box 8)",M1759=""),"Customs declaration no missing; ","")&amp;IF(AND(F1759="Import - Reverse charge (Box 9)",E1759="Saudi Arabia"),"RCM used for a local supplier; ","")&amp;IF(AND(L1759="Yes",NOT(OR(F1759="Standard domestic 15% (Box 7)",F1759="Import - VAT paid at customs (Box 8)",F1759="Import - Reverse charge (Box 9)"))),"VAT claimed on non-taxable category; ",""))</f>
        <v/>
      </c>
    </row>
    <row r="1760">
      <c r="A1760" s="17" t="n"/>
      <c r="B1760" s="14" t="n"/>
      <c r="C1760" s="14" t="n"/>
      <c r="D1760" s="16" t="n"/>
      <c r="E1760" s="14" t="n"/>
      <c r="F1760" s="14" t="n"/>
      <c r="G1760" s="14" t="n"/>
      <c r="H1760" s="19" t="n"/>
      <c r="I1760" s="19" t="n"/>
      <c r="J1760" s="34">
        <f>IF(A1760="","",H1760+I1760)</f>
        <v/>
      </c>
      <c r="K1760" s="14" t="n"/>
      <c r="L1760" s="14" t="n"/>
      <c r="M1760" s="14" t="n"/>
      <c r="N1760" s="14" t="n"/>
      <c r="O1760" s="20">
        <f>IF(A1760="","",SUMPRODUCT((A1760&gt;=Setup!$C$19:$C$30)*(A1760&lt;=Setup!$D$19:$D$30)*Setup!$A$19:$A$30))</f>
        <v/>
      </c>
      <c r="P1760" s="34">
        <f>IF(A1760="","",IF(OR(F1760="Standard domestic 15% (Box 7)",F1760="Import - VAT paid at customs (Box 8)",F1760="Import - Reverse charge (Box 9)"),ROUND(H1760*Setup!$B$9,2),0))</f>
        <v/>
      </c>
      <c r="Q1760" s="34">
        <f>IF(A1760="","",I1760-P1760)</f>
        <v/>
      </c>
      <c r="R1760" s="34">
        <f>IF(A1760="","",IF(L1760="Yes",I1760,0))</f>
        <v/>
      </c>
      <c r="S1760" s="34">
        <f>IF(A1760="","",IF(AND(L1760="Yes",K1760="Yes",NOT(ISNUMBER(SEARCH("blocked",G1760))),OR(F1760="Standard domestic 15% (Box 7)",F1760="Import - VAT paid at customs (Box 8)",F1760="Import - Reverse charge (Box 9)"),OR(F1760&lt;&gt;"Standard domestic 15% (Box 7)",AND(LEN(D1760)=15,LEFT(D1760,1)="3",RIGHT(D1760,1)="3",ISNUMBER(--D1760)))),I1760,0))</f>
        <v/>
      </c>
      <c r="T1760" s="34">
        <f>IF(A1760="","",R1760-S1760)</f>
        <v/>
      </c>
      <c r="U1760" s="23">
        <f>IF(A1760="","",IF(O1760=0,"Outside audit periods; ","")&amp;IF(F1760="","No VAT category; ","")&amp;IF(ABS(Q1760)&gt;Setup!$B$10,"VAT ≠ 15% × net; ","")&amp;IF(AND(F1760="Standard domestic 15% (Box 7)",NOT(AND(LEN(D1760)=15,LEFT(D1760,1)="3",RIGHT(D1760,1)="3",ISNUMBER(--D1760)))),"Invalid/missing supplier VAT no; ","")&amp;IF(AND(L1760="Yes",K1760&lt;&gt;"Yes"),"VAT claimed without valid tax invoice; ","")&amp;IF(AND(L1760="Yes",ISNUMBER(SEARCH("blocked",G1760))),"Blocked input VAT claimed; ","")&amp;IF(AND(F1760="Import - VAT paid at customs (Box 8)",M1760=""),"Customs declaration no missing; ","")&amp;IF(AND(F1760="Import - Reverse charge (Box 9)",E1760="Saudi Arabia"),"RCM used for a local supplier; ","")&amp;IF(AND(L1760="Yes",NOT(OR(F1760="Standard domestic 15% (Box 7)",F1760="Import - VAT paid at customs (Box 8)",F1760="Import - Reverse charge (Box 9)"))),"VAT claimed on non-taxable category; ",""))</f>
        <v/>
      </c>
    </row>
    <row r="1761">
      <c r="A1761" s="17" t="n"/>
      <c r="B1761" s="14" t="n"/>
      <c r="C1761" s="14" t="n"/>
      <c r="D1761" s="16" t="n"/>
      <c r="E1761" s="14" t="n"/>
      <c r="F1761" s="14" t="n"/>
      <c r="G1761" s="14" t="n"/>
      <c r="H1761" s="19" t="n"/>
      <c r="I1761" s="19" t="n"/>
      <c r="J1761" s="34">
        <f>IF(A1761="","",H1761+I1761)</f>
        <v/>
      </c>
      <c r="K1761" s="14" t="n"/>
      <c r="L1761" s="14" t="n"/>
      <c r="M1761" s="14" t="n"/>
      <c r="N1761" s="14" t="n"/>
      <c r="O1761" s="20">
        <f>IF(A1761="","",SUMPRODUCT((A1761&gt;=Setup!$C$19:$C$30)*(A1761&lt;=Setup!$D$19:$D$30)*Setup!$A$19:$A$30))</f>
        <v/>
      </c>
      <c r="P1761" s="34">
        <f>IF(A1761="","",IF(OR(F1761="Standard domestic 15% (Box 7)",F1761="Import - VAT paid at customs (Box 8)",F1761="Import - Reverse charge (Box 9)"),ROUND(H1761*Setup!$B$9,2),0))</f>
        <v/>
      </c>
      <c r="Q1761" s="34">
        <f>IF(A1761="","",I1761-P1761)</f>
        <v/>
      </c>
      <c r="R1761" s="34">
        <f>IF(A1761="","",IF(L1761="Yes",I1761,0))</f>
        <v/>
      </c>
      <c r="S1761" s="34">
        <f>IF(A1761="","",IF(AND(L1761="Yes",K1761="Yes",NOT(ISNUMBER(SEARCH("blocked",G1761))),OR(F1761="Standard domestic 15% (Box 7)",F1761="Import - VAT paid at customs (Box 8)",F1761="Import - Reverse charge (Box 9)"),OR(F1761&lt;&gt;"Standard domestic 15% (Box 7)",AND(LEN(D1761)=15,LEFT(D1761,1)="3",RIGHT(D1761,1)="3",ISNUMBER(--D1761)))),I1761,0))</f>
        <v/>
      </c>
      <c r="T1761" s="34">
        <f>IF(A1761="","",R1761-S1761)</f>
        <v/>
      </c>
      <c r="U1761" s="23">
        <f>IF(A1761="","",IF(O1761=0,"Outside audit periods; ","")&amp;IF(F1761="","No VAT category; ","")&amp;IF(ABS(Q1761)&gt;Setup!$B$10,"VAT ≠ 15% × net; ","")&amp;IF(AND(F1761="Standard domestic 15% (Box 7)",NOT(AND(LEN(D1761)=15,LEFT(D1761,1)="3",RIGHT(D1761,1)="3",ISNUMBER(--D1761)))),"Invalid/missing supplier VAT no; ","")&amp;IF(AND(L1761="Yes",K1761&lt;&gt;"Yes"),"VAT claimed without valid tax invoice; ","")&amp;IF(AND(L1761="Yes",ISNUMBER(SEARCH("blocked",G1761))),"Blocked input VAT claimed; ","")&amp;IF(AND(F1761="Import - VAT paid at customs (Box 8)",M1761=""),"Customs declaration no missing; ","")&amp;IF(AND(F1761="Import - Reverse charge (Box 9)",E1761="Saudi Arabia"),"RCM used for a local supplier; ","")&amp;IF(AND(L1761="Yes",NOT(OR(F1761="Standard domestic 15% (Box 7)",F1761="Import - VAT paid at customs (Box 8)",F1761="Import - Reverse charge (Box 9)"))),"VAT claimed on non-taxable category; ",""))</f>
        <v/>
      </c>
    </row>
    <row r="1762">
      <c r="A1762" s="17" t="n"/>
      <c r="B1762" s="14" t="n"/>
      <c r="C1762" s="14" t="n"/>
      <c r="D1762" s="16" t="n"/>
      <c r="E1762" s="14" t="n"/>
      <c r="F1762" s="14" t="n"/>
      <c r="G1762" s="14" t="n"/>
      <c r="H1762" s="19" t="n"/>
      <c r="I1762" s="19" t="n"/>
      <c r="J1762" s="34">
        <f>IF(A1762="","",H1762+I1762)</f>
        <v/>
      </c>
      <c r="K1762" s="14" t="n"/>
      <c r="L1762" s="14" t="n"/>
      <c r="M1762" s="14" t="n"/>
      <c r="N1762" s="14" t="n"/>
      <c r="O1762" s="20">
        <f>IF(A1762="","",SUMPRODUCT((A1762&gt;=Setup!$C$19:$C$30)*(A1762&lt;=Setup!$D$19:$D$30)*Setup!$A$19:$A$30))</f>
        <v/>
      </c>
      <c r="P1762" s="34">
        <f>IF(A1762="","",IF(OR(F1762="Standard domestic 15% (Box 7)",F1762="Import - VAT paid at customs (Box 8)",F1762="Import - Reverse charge (Box 9)"),ROUND(H1762*Setup!$B$9,2),0))</f>
        <v/>
      </c>
      <c r="Q1762" s="34">
        <f>IF(A1762="","",I1762-P1762)</f>
        <v/>
      </c>
      <c r="R1762" s="34">
        <f>IF(A1762="","",IF(L1762="Yes",I1762,0))</f>
        <v/>
      </c>
      <c r="S1762" s="34">
        <f>IF(A1762="","",IF(AND(L1762="Yes",K1762="Yes",NOT(ISNUMBER(SEARCH("blocked",G1762))),OR(F1762="Standard domestic 15% (Box 7)",F1762="Import - VAT paid at customs (Box 8)",F1762="Import - Reverse charge (Box 9)"),OR(F1762&lt;&gt;"Standard domestic 15% (Box 7)",AND(LEN(D1762)=15,LEFT(D1762,1)="3",RIGHT(D1762,1)="3",ISNUMBER(--D1762)))),I1762,0))</f>
        <v/>
      </c>
      <c r="T1762" s="34">
        <f>IF(A1762="","",R1762-S1762)</f>
        <v/>
      </c>
      <c r="U1762" s="23">
        <f>IF(A1762="","",IF(O1762=0,"Outside audit periods; ","")&amp;IF(F1762="","No VAT category; ","")&amp;IF(ABS(Q1762)&gt;Setup!$B$10,"VAT ≠ 15% × net; ","")&amp;IF(AND(F1762="Standard domestic 15% (Box 7)",NOT(AND(LEN(D1762)=15,LEFT(D1762,1)="3",RIGHT(D1762,1)="3",ISNUMBER(--D1762)))),"Invalid/missing supplier VAT no; ","")&amp;IF(AND(L1762="Yes",K1762&lt;&gt;"Yes"),"VAT claimed without valid tax invoice; ","")&amp;IF(AND(L1762="Yes",ISNUMBER(SEARCH("blocked",G1762))),"Blocked input VAT claimed; ","")&amp;IF(AND(F1762="Import - VAT paid at customs (Box 8)",M1762=""),"Customs declaration no missing; ","")&amp;IF(AND(F1762="Import - Reverse charge (Box 9)",E1762="Saudi Arabia"),"RCM used for a local supplier; ","")&amp;IF(AND(L1762="Yes",NOT(OR(F1762="Standard domestic 15% (Box 7)",F1762="Import - VAT paid at customs (Box 8)",F1762="Import - Reverse charge (Box 9)"))),"VAT claimed on non-taxable category; ",""))</f>
        <v/>
      </c>
    </row>
    <row r="1763">
      <c r="A1763" s="17" t="n"/>
      <c r="B1763" s="14" t="n"/>
      <c r="C1763" s="14" t="n"/>
      <c r="D1763" s="16" t="n"/>
      <c r="E1763" s="14" t="n"/>
      <c r="F1763" s="14" t="n"/>
      <c r="G1763" s="14" t="n"/>
      <c r="H1763" s="19" t="n"/>
      <c r="I1763" s="19" t="n"/>
      <c r="J1763" s="34">
        <f>IF(A1763="","",H1763+I1763)</f>
        <v/>
      </c>
      <c r="K1763" s="14" t="n"/>
      <c r="L1763" s="14" t="n"/>
      <c r="M1763" s="14" t="n"/>
      <c r="N1763" s="14" t="n"/>
      <c r="O1763" s="20">
        <f>IF(A1763="","",SUMPRODUCT((A1763&gt;=Setup!$C$19:$C$30)*(A1763&lt;=Setup!$D$19:$D$30)*Setup!$A$19:$A$30))</f>
        <v/>
      </c>
      <c r="P1763" s="34">
        <f>IF(A1763="","",IF(OR(F1763="Standard domestic 15% (Box 7)",F1763="Import - VAT paid at customs (Box 8)",F1763="Import - Reverse charge (Box 9)"),ROUND(H1763*Setup!$B$9,2),0))</f>
        <v/>
      </c>
      <c r="Q1763" s="34">
        <f>IF(A1763="","",I1763-P1763)</f>
        <v/>
      </c>
      <c r="R1763" s="34">
        <f>IF(A1763="","",IF(L1763="Yes",I1763,0))</f>
        <v/>
      </c>
      <c r="S1763" s="34">
        <f>IF(A1763="","",IF(AND(L1763="Yes",K1763="Yes",NOT(ISNUMBER(SEARCH("blocked",G1763))),OR(F1763="Standard domestic 15% (Box 7)",F1763="Import - VAT paid at customs (Box 8)",F1763="Import - Reverse charge (Box 9)"),OR(F1763&lt;&gt;"Standard domestic 15% (Box 7)",AND(LEN(D1763)=15,LEFT(D1763,1)="3",RIGHT(D1763,1)="3",ISNUMBER(--D1763)))),I1763,0))</f>
        <v/>
      </c>
      <c r="T1763" s="34">
        <f>IF(A1763="","",R1763-S1763)</f>
        <v/>
      </c>
      <c r="U1763" s="23">
        <f>IF(A1763="","",IF(O1763=0,"Outside audit periods; ","")&amp;IF(F1763="","No VAT category; ","")&amp;IF(ABS(Q1763)&gt;Setup!$B$10,"VAT ≠ 15% × net; ","")&amp;IF(AND(F1763="Standard domestic 15% (Box 7)",NOT(AND(LEN(D1763)=15,LEFT(D1763,1)="3",RIGHT(D1763,1)="3",ISNUMBER(--D1763)))),"Invalid/missing supplier VAT no; ","")&amp;IF(AND(L1763="Yes",K1763&lt;&gt;"Yes"),"VAT claimed without valid tax invoice; ","")&amp;IF(AND(L1763="Yes",ISNUMBER(SEARCH("blocked",G1763))),"Blocked input VAT claimed; ","")&amp;IF(AND(F1763="Import - VAT paid at customs (Box 8)",M1763=""),"Customs declaration no missing; ","")&amp;IF(AND(F1763="Import - Reverse charge (Box 9)",E1763="Saudi Arabia"),"RCM used for a local supplier; ","")&amp;IF(AND(L1763="Yes",NOT(OR(F1763="Standard domestic 15% (Box 7)",F1763="Import - VAT paid at customs (Box 8)",F1763="Import - Reverse charge (Box 9)"))),"VAT claimed on non-taxable category; ",""))</f>
        <v/>
      </c>
    </row>
    <row r="1764">
      <c r="A1764" s="17" t="n"/>
      <c r="B1764" s="14" t="n"/>
      <c r="C1764" s="14" t="n"/>
      <c r="D1764" s="16" t="n"/>
      <c r="E1764" s="14" t="n"/>
      <c r="F1764" s="14" t="n"/>
      <c r="G1764" s="14" t="n"/>
      <c r="H1764" s="19" t="n"/>
      <c r="I1764" s="19" t="n"/>
      <c r="J1764" s="34">
        <f>IF(A1764="","",H1764+I1764)</f>
        <v/>
      </c>
      <c r="K1764" s="14" t="n"/>
      <c r="L1764" s="14" t="n"/>
      <c r="M1764" s="14" t="n"/>
      <c r="N1764" s="14" t="n"/>
      <c r="O1764" s="20">
        <f>IF(A1764="","",SUMPRODUCT((A1764&gt;=Setup!$C$19:$C$30)*(A1764&lt;=Setup!$D$19:$D$30)*Setup!$A$19:$A$30))</f>
        <v/>
      </c>
      <c r="P1764" s="34">
        <f>IF(A1764="","",IF(OR(F1764="Standard domestic 15% (Box 7)",F1764="Import - VAT paid at customs (Box 8)",F1764="Import - Reverse charge (Box 9)"),ROUND(H1764*Setup!$B$9,2),0))</f>
        <v/>
      </c>
      <c r="Q1764" s="34">
        <f>IF(A1764="","",I1764-P1764)</f>
        <v/>
      </c>
      <c r="R1764" s="34">
        <f>IF(A1764="","",IF(L1764="Yes",I1764,0))</f>
        <v/>
      </c>
      <c r="S1764" s="34">
        <f>IF(A1764="","",IF(AND(L1764="Yes",K1764="Yes",NOT(ISNUMBER(SEARCH("blocked",G1764))),OR(F1764="Standard domestic 15% (Box 7)",F1764="Import - VAT paid at customs (Box 8)",F1764="Import - Reverse charge (Box 9)"),OR(F1764&lt;&gt;"Standard domestic 15% (Box 7)",AND(LEN(D1764)=15,LEFT(D1764,1)="3",RIGHT(D1764,1)="3",ISNUMBER(--D1764)))),I1764,0))</f>
        <v/>
      </c>
      <c r="T1764" s="34">
        <f>IF(A1764="","",R1764-S1764)</f>
        <v/>
      </c>
      <c r="U1764" s="23">
        <f>IF(A1764="","",IF(O1764=0,"Outside audit periods; ","")&amp;IF(F1764="","No VAT category; ","")&amp;IF(ABS(Q1764)&gt;Setup!$B$10,"VAT ≠ 15% × net; ","")&amp;IF(AND(F1764="Standard domestic 15% (Box 7)",NOT(AND(LEN(D1764)=15,LEFT(D1764,1)="3",RIGHT(D1764,1)="3",ISNUMBER(--D1764)))),"Invalid/missing supplier VAT no; ","")&amp;IF(AND(L1764="Yes",K1764&lt;&gt;"Yes"),"VAT claimed without valid tax invoice; ","")&amp;IF(AND(L1764="Yes",ISNUMBER(SEARCH("blocked",G1764))),"Blocked input VAT claimed; ","")&amp;IF(AND(F1764="Import - VAT paid at customs (Box 8)",M1764=""),"Customs declaration no missing; ","")&amp;IF(AND(F1764="Import - Reverse charge (Box 9)",E1764="Saudi Arabia"),"RCM used for a local supplier; ","")&amp;IF(AND(L1764="Yes",NOT(OR(F1764="Standard domestic 15% (Box 7)",F1764="Import - VAT paid at customs (Box 8)",F1764="Import - Reverse charge (Box 9)"))),"VAT claimed on non-taxable category; ",""))</f>
        <v/>
      </c>
    </row>
    <row r="1765">
      <c r="A1765" s="17" t="n"/>
      <c r="B1765" s="14" t="n"/>
      <c r="C1765" s="14" t="n"/>
      <c r="D1765" s="16" t="n"/>
      <c r="E1765" s="14" t="n"/>
      <c r="F1765" s="14" t="n"/>
      <c r="G1765" s="14" t="n"/>
      <c r="H1765" s="19" t="n"/>
      <c r="I1765" s="19" t="n"/>
      <c r="J1765" s="34">
        <f>IF(A1765="","",H1765+I1765)</f>
        <v/>
      </c>
      <c r="K1765" s="14" t="n"/>
      <c r="L1765" s="14" t="n"/>
      <c r="M1765" s="14" t="n"/>
      <c r="N1765" s="14" t="n"/>
      <c r="O1765" s="20">
        <f>IF(A1765="","",SUMPRODUCT((A1765&gt;=Setup!$C$19:$C$30)*(A1765&lt;=Setup!$D$19:$D$30)*Setup!$A$19:$A$30))</f>
        <v/>
      </c>
      <c r="P1765" s="34">
        <f>IF(A1765="","",IF(OR(F1765="Standard domestic 15% (Box 7)",F1765="Import - VAT paid at customs (Box 8)",F1765="Import - Reverse charge (Box 9)"),ROUND(H1765*Setup!$B$9,2),0))</f>
        <v/>
      </c>
      <c r="Q1765" s="34">
        <f>IF(A1765="","",I1765-P1765)</f>
        <v/>
      </c>
      <c r="R1765" s="34">
        <f>IF(A1765="","",IF(L1765="Yes",I1765,0))</f>
        <v/>
      </c>
      <c r="S1765" s="34">
        <f>IF(A1765="","",IF(AND(L1765="Yes",K1765="Yes",NOT(ISNUMBER(SEARCH("blocked",G1765))),OR(F1765="Standard domestic 15% (Box 7)",F1765="Import - VAT paid at customs (Box 8)",F1765="Import - Reverse charge (Box 9)"),OR(F1765&lt;&gt;"Standard domestic 15% (Box 7)",AND(LEN(D1765)=15,LEFT(D1765,1)="3",RIGHT(D1765,1)="3",ISNUMBER(--D1765)))),I1765,0))</f>
        <v/>
      </c>
      <c r="T1765" s="34">
        <f>IF(A1765="","",R1765-S1765)</f>
        <v/>
      </c>
      <c r="U1765" s="23">
        <f>IF(A1765="","",IF(O1765=0,"Outside audit periods; ","")&amp;IF(F1765="","No VAT category; ","")&amp;IF(ABS(Q1765)&gt;Setup!$B$10,"VAT ≠ 15% × net; ","")&amp;IF(AND(F1765="Standard domestic 15% (Box 7)",NOT(AND(LEN(D1765)=15,LEFT(D1765,1)="3",RIGHT(D1765,1)="3",ISNUMBER(--D1765)))),"Invalid/missing supplier VAT no; ","")&amp;IF(AND(L1765="Yes",K1765&lt;&gt;"Yes"),"VAT claimed without valid tax invoice; ","")&amp;IF(AND(L1765="Yes",ISNUMBER(SEARCH("blocked",G1765))),"Blocked input VAT claimed; ","")&amp;IF(AND(F1765="Import - VAT paid at customs (Box 8)",M1765=""),"Customs declaration no missing; ","")&amp;IF(AND(F1765="Import - Reverse charge (Box 9)",E1765="Saudi Arabia"),"RCM used for a local supplier; ","")&amp;IF(AND(L1765="Yes",NOT(OR(F1765="Standard domestic 15% (Box 7)",F1765="Import - VAT paid at customs (Box 8)",F1765="Import - Reverse charge (Box 9)"))),"VAT claimed on non-taxable category; ",""))</f>
        <v/>
      </c>
    </row>
    <row r="1766">
      <c r="A1766" s="17" t="n"/>
      <c r="B1766" s="14" t="n"/>
      <c r="C1766" s="14" t="n"/>
      <c r="D1766" s="16" t="n"/>
      <c r="E1766" s="14" t="n"/>
      <c r="F1766" s="14" t="n"/>
      <c r="G1766" s="14" t="n"/>
      <c r="H1766" s="19" t="n"/>
      <c r="I1766" s="19" t="n"/>
      <c r="J1766" s="34">
        <f>IF(A1766="","",H1766+I1766)</f>
        <v/>
      </c>
      <c r="K1766" s="14" t="n"/>
      <c r="L1766" s="14" t="n"/>
      <c r="M1766" s="14" t="n"/>
      <c r="N1766" s="14" t="n"/>
      <c r="O1766" s="20">
        <f>IF(A1766="","",SUMPRODUCT((A1766&gt;=Setup!$C$19:$C$30)*(A1766&lt;=Setup!$D$19:$D$30)*Setup!$A$19:$A$30))</f>
        <v/>
      </c>
      <c r="P1766" s="34">
        <f>IF(A1766="","",IF(OR(F1766="Standard domestic 15% (Box 7)",F1766="Import - VAT paid at customs (Box 8)",F1766="Import - Reverse charge (Box 9)"),ROUND(H1766*Setup!$B$9,2),0))</f>
        <v/>
      </c>
      <c r="Q1766" s="34">
        <f>IF(A1766="","",I1766-P1766)</f>
        <v/>
      </c>
      <c r="R1766" s="34">
        <f>IF(A1766="","",IF(L1766="Yes",I1766,0))</f>
        <v/>
      </c>
      <c r="S1766" s="34">
        <f>IF(A1766="","",IF(AND(L1766="Yes",K1766="Yes",NOT(ISNUMBER(SEARCH("blocked",G1766))),OR(F1766="Standard domestic 15% (Box 7)",F1766="Import - VAT paid at customs (Box 8)",F1766="Import - Reverse charge (Box 9)"),OR(F1766&lt;&gt;"Standard domestic 15% (Box 7)",AND(LEN(D1766)=15,LEFT(D1766,1)="3",RIGHT(D1766,1)="3",ISNUMBER(--D1766)))),I1766,0))</f>
        <v/>
      </c>
      <c r="T1766" s="34">
        <f>IF(A1766="","",R1766-S1766)</f>
        <v/>
      </c>
      <c r="U1766" s="23">
        <f>IF(A1766="","",IF(O1766=0,"Outside audit periods; ","")&amp;IF(F1766="","No VAT category; ","")&amp;IF(ABS(Q1766)&gt;Setup!$B$10,"VAT ≠ 15% × net; ","")&amp;IF(AND(F1766="Standard domestic 15% (Box 7)",NOT(AND(LEN(D1766)=15,LEFT(D1766,1)="3",RIGHT(D1766,1)="3",ISNUMBER(--D1766)))),"Invalid/missing supplier VAT no; ","")&amp;IF(AND(L1766="Yes",K1766&lt;&gt;"Yes"),"VAT claimed without valid tax invoice; ","")&amp;IF(AND(L1766="Yes",ISNUMBER(SEARCH("blocked",G1766))),"Blocked input VAT claimed; ","")&amp;IF(AND(F1766="Import - VAT paid at customs (Box 8)",M1766=""),"Customs declaration no missing; ","")&amp;IF(AND(F1766="Import - Reverse charge (Box 9)",E1766="Saudi Arabia"),"RCM used for a local supplier; ","")&amp;IF(AND(L1766="Yes",NOT(OR(F1766="Standard domestic 15% (Box 7)",F1766="Import - VAT paid at customs (Box 8)",F1766="Import - Reverse charge (Box 9)"))),"VAT claimed on non-taxable category; ",""))</f>
        <v/>
      </c>
    </row>
    <row r="1767">
      <c r="A1767" s="17" t="n"/>
      <c r="B1767" s="14" t="n"/>
      <c r="C1767" s="14" t="n"/>
      <c r="D1767" s="16" t="n"/>
      <c r="E1767" s="14" t="n"/>
      <c r="F1767" s="14" t="n"/>
      <c r="G1767" s="14" t="n"/>
      <c r="H1767" s="19" t="n"/>
      <c r="I1767" s="19" t="n"/>
      <c r="J1767" s="34">
        <f>IF(A1767="","",H1767+I1767)</f>
        <v/>
      </c>
      <c r="K1767" s="14" t="n"/>
      <c r="L1767" s="14" t="n"/>
      <c r="M1767" s="14" t="n"/>
      <c r="N1767" s="14" t="n"/>
      <c r="O1767" s="20">
        <f>IF(A1767="","",SUMPRODUCT((A1767&gt;=Setup!$C$19:$C$30)*(A1767&lt;=Setup!$D$19:$D$30)*Setup!$A$19:$A$30))</f>
        <v/>
      </c>
      <c r="P1767" s="34">
        <f>IF(A1767="","",IF(OR(F1767="Standard domestic 15% (Box 7)",F1767="Import - VAT paid at customs (Box 8)",F1767="Import - Reverse charge (Box 9)"),ROUND(H1767*Setup!$B$9,2),0))</f>
        <v/>
      </c>
      <c r="Q1767" s="34">
        <f>IF(A1767="","",I1767-P1767)</f>
        <v/>
      </c>
      <c r="R1767" s="34">
        <f>IF(A1767="","",IF(L1767="Yes",I1767,0))</f>
        <v/>
      </c>
      <c r="S1767" s="34">
        <f>IF(A1767="","",IF(AND(L1767="Yes",K1767="Yes",NOT(ISNUMBER(SEARCH("blocked",G1767))),OR(F1767="Standard domestic 15% (Box 7)",F1767="Import - VAT paid at customs (Box 8)",F1767="Import - Reverse charge (Box 9)"),OR(F1767&lt;&gt;"Standard domestic 15% (Box 7)",AND(LEN(D1767)=15,LEFT(D1767,1)="3",RIGHT(D1767,1)="3",ISNUMBER(--D1767)))),I1767,0))</f>
        <v/>
      </c>
      <c r="T1767" s="34">
        <f>IF(A1767="","",R1767-S1767)</f>
        <v/>
      </c>
      <c r="U1767" s="23">
        <f>IF(A1767="","",IF(O1767=0,"Outside audit periods; ","")&amp;IF(F1767="","No VAT category; ","")&amp;IF(ABS(Q1767)&gt;Setup!$B$10,"VAT ≠ 15% × net; ","")&amp;IF(AND(F1767="Standard domestic 15% (Box 7)",NOT(AND(LEN(D1767)=15,LEFT(D1767,1)="3",RIGHT(D1767,1)="3",ISNUMBER(--D1767)))),"Invalid/missing supplier VAT no; ","")&amp;IF(AND(L1767="Yes",K1767&lt;&gt;"Yes"),"VAT claimed without valid tax invoice; ","")&amp;IF(AND(L1767="Yes",ISNUMBER(SEARCH("blocked",G1767))),"Blocked input VAT claimed; ","")&amp;IF(AND(F1767="Import - VAT paid at customs (Box 8)",M1767=""),"Customs declaration no missing; ","")&amp;IF(AND(F1767="Import - Reverse charge (Box 9)",E1767="Saudi Arabia"),"RCM used for a local supplier; ","")&amp;IF(AND(L1767="Yes",NOT(OR(F1767="Standard domestic 15% (Box 7)",F1767="Import - VAT paid at customs (Box 8)",F1767="Import - Reverse charge (Box 9)"))),"VAT claimed on non-taxable category; ",""))</f>
        <v/>
      </c>
    </row>
    <row r="1768">
      <c r="A1768" s="17" t="n"/>
      <c r="B1768" s="14" t="n"/>
      <c r="C1768" s="14" t="n"/>
      <c r="D1768" s="16" t="n"/>
      <c r="E1768" s="14" t="n"/>
      <c r="F1768" s="14" t="n"/>
      <c r="G1768" s="14" t="n"/>
      <c r="H1768" s="19" t="n"/>
      <c r="I1768" s="19" t="n"/>
      <c r="J1768" s="34">
        <f>IF(A1768="","",H1768+I1768)</f>
        <v/>
      </c>
      <c r="K1768" s="14" t="n"/>
      <c r="L1768" s="14" t="n"/>
      <c r="M1768" s="14" t="n"/>
      <c r="N1768" s="14" t="n"/>
      <c r="O1768" s="20">
        <f>IF(A1768="","",SUMPRODUCT((A1768&gt;=Setup!$C$19:$C$30)*(A1768&lt;=Setup!$D$19:$D$30)*Setup!$A$19:$A$30))</f>
        <v/>
      </c>
      <c r="P1768" s="34">
        <f>IF(A1768="","",IF(OR(F1768="Standard domestic 15% (Box 7)",F1768="Import - VAT paid at customs (Box 8)",F1768="Import - Reverse charge (Box 9)"),ROUND(H1768*Setup!$B$9,2),0))</f>
        <v/>
      </c>
      <c r="Q1768" s="34">
        <f>IF(A1768="","",I1768-P1768)</f>
        <v/>
      </c>
      <c r="R1768" s="34">
        <f>IF(A1768="","",IF(L1768="Yes",I1768,0))</f>
        <v/>
      </c>
      <c r="S1768" s="34">
        <f>IF(A1768="","",IF(AND(L1768="Yes",K1768="Yes",NOT(ISNUMBER(SEARCH("blocked",G1768))),OR(F1768="Standard domestic 15% (Box 7)",F1768="Import - VAT paid at customs (Box 8)",F1768="Import - Reverse charge (Box 9)"),OR(F1768&lt;&gt;"Standard domestic 15% (Box 7)",AND(LEN(D1768)=15,LEFT(D1768,1)="3",RIGHT(D1768,1)="3",ISNUMBER(--D1768)))),I1768,0))</f>
        <v/>
      </c>
      <c r="T1768" s="34">
        <f>IF(A1768="","",R1768-S1768)</f>
        <v/>
      </c>
      <c r="U1768" s="23">
        <f>IF(A1768="","",IF(O1768=0,"Outside audit periods; ","")&amp;IF(F1768="","No VAT category; ","")&amp;IF(ABS(Q1768)&gt;Setup!$B$10,"VAT ≠ 15% × net; ","")&amp;IF(AND(F1768="Standard domestic 15% (Box 7)",NOT(AND(LEN(D1768)=15,LEFT(D1768,1)="3",RIGHT(D1768,1)="3",ISNUMBER(--D1768)))),"Invalid/missing supplier VAT no; ","")&amp;IF(AND(L1768="Yes",K1768&lt;&gt;"Yes"),"VAT claimed without valid tax invoice; ","")&amp;IF(AND(L1768="Yes",ISNUMBER(SEARCH("blocked",G1768))),"Blocked input VAT claimed; ","")&amp;IF(AND(F1768="Import - VAT paid at customs (Box 8)",M1768=""),"Customs declaration no missing; ","")&amp;IF(AND(F1768="Import - Reverse charge (Box 9)",E1768="Saudi Arabia"),"RCM used for a local supplier; ","")&amp;IF(AND(L1768="Yes",NOT(OR(F1768="Standard domestic 15% (Box 7)",F1768="Import - VAT paid at customs (Box 8)",F1768="Import - Reverse charge (Box 9)"))),"VAT claimed on non-taxable category; ",""))</f>
        <v/>
      </c>
    </row>
    <row r="1769">
      <c r="A1769" s="17" t="n"/>
      <c r="B1769" s="14" t="n"/>
      <c r="C1769" s="14" t="n"/>
      <c r="D1769" s="16" t="n"/>
      <c r="E1769" s="14" t="n"/>
      <c r="F1769" s="14" t="n"/>
      <c r="G1769" s="14" t="n"/>
      <c r="H1769" s="19" t="n"/>
      <c r="I1769" s="19" t="n"/>
      <c r="J1769" s="34">
        <f>IF(A1769="","",H1769+I1769)</f>
        <v/>
      </c>
      <c r="K1769" s="14" t="n"/>
      <c r="L1769" s="14" t="n"/>
      <c r="M1769" s="14" t="n"/>
      <c r="N1769" s="14" t="n"/>
      <c r="O1769" s="20">
        <f>IF(A1769="","",SUMPRODUCT((A1769&gt;=Setup!$C$19:$C$30)*(A1769&lt;=Setup!$D$19:$D$30)*Setup!$A$19:$A$30))</f>
        <v/>
      </c>
      <c r="P1769" s="34">
        <f>IF(A1769="","",IF(OR(F1769="Standard domestic 15% (Box 7)",F1769="Import - VAT paid at customs (Box 8)",F1769="Import - Reverse charge (Box 9)"),ROUND(H1769*Setup!$B$9,2),0))</f>
        <v/>
      </c>
      <c r="Q1769" s="34">
        <f>IF(A1769="","",I1769-P1769)</f>
        <v/>
      </c>
      <c r="R1769" s="34">
        <f>IF(A1769="","",IF(L1769="Yes",I1769,0))</f>
        <v/>
      </c>
      <c r="S1769" s="34">
        <f>IF(A1769="","",IF(AND(L1769="Yes",K1769="Yes",NOT(ISNUMBER(SEARCH("blocked",G1769))),OR(F1769="Standard domestic 15% (Box 7)",F1769="Import - VAT paid at customs (Box 8)",F1769="Import - Reverse charge (Box 9)"),OR(F1769&lt;&gt;"Standard domestic 15% (Box 7)",AND(LEN(D1769)=15,LEFT(D1769,1)="3",RIGHT(D1769,1)="3",ISNUMBER(--D1769)))),I1769,0))</f>
        <v/>
      </c>
      <c r="T1769" s="34">
        <f>IF(A1769="","",R1769-S1769)</f>
        <v/>
      </c>
      <c r="U1769" s="23">
        <f>IF(A1769="","",IF(O1769=0,"Outside audit periods; ","")&amp;IF(F1769="","No VAT category; ","")&amp;IF(ABS(Q1769)&gt;Setup!$B$10,"VAT ≠ 15% × net; ","")&amp;IF(AND(F1769="Standard domestic 15% (Box 7)",NOT(AND(LEN(D1769)=15,LEFT(D1769,1)="3",RIGHT(D1769,1)="3",ISNUMBER(--D1769)))),"Invalid/missing supplier VAT no; ","")&amp;IF(AND(L1769="Yes",K1769&lt;&gt;"Yes"),"VAT claimed without valid tax invoice; ","")&amp;IF(AND(L1769="Yes",ISNUMBER(SEARCH("blocked",G1769))),"Blocked input VAT claimed; ","")&amp;IF(AND(F1769="Import - VAT paid at customs (Box 8)",M1769=""),"Customs declaration no missing; ","")&amp;IF(AND(F1769="Import - Reverse charge (Box 9)",E1769="Saudi Arabia"),"RCM used for a local supplier; ","")&amp;IF(AND(L1769="Yes",NOT(OR(F1769="Standard domestic 15% (Box 7)",F1769="Import - VAT paid at customs (Box 8)",F1769="Import - Reverse charge (Box 9)"))),"VAT claimed on non-taxable category; ",""))</f>
        <v/>
      </c>
    </row>
    <row r="1770">
      <c r="A1770" s="17" t="n"/>
      <c r="B1770" s="14" t="n"/>
      <c r="C1770" s="14" t="n"/>
      <c r="D1770" s="16" t="n"/>
      <c r="E1770" s="14" t="n"/>
      <c r="F1770" s="14" t="n"/>
      <c r="G1770" s="14" t="n"/>
      <c r="H1770" s="19" t="n"/>
      <c r="I1770" s="19" t="n"/>
      <c r="J1770" s="34">
        <f>IF(A1770="","",H1770+I1770)</f>
        <v/>
      </c>
      <c r="K1770" s="14" t="n"/>
      <c r="L1770" s="14" t="n"/>
      <c r="M1770" s="14" t="n"/>
      <c r="N1770" s="14" t="n"/>
      <c r="O1770" s="20">
        <f>IF(A1770="","",SUMPRODUCT((A1770&gt;=Setup!$C$19:$C$30)*(A1770&lt;=Setup!$D$19:$D$30)*Setup!$A$19:$A$30))</f>
        <v/>
      </c>
      <c r="P1770" s="34">
        <f>IF(A1770="","",IF(OR(F1770="Standard domestic 15% (Box 7)",F1770="Import - VAT paid at customs (Box 8)",F1770="Import - Reverse charge (Box 9)"),ROUND(H1770*Setup!$B$9,2),0))</f>
        <v/>
      </c>
      <c r="Q1770" s="34">
        <f>IF(A1770="","",I1770-P1770)</f>
        <v/>
      </c>
      <c r="R1770" s="34">
        <f>IF(A1770="","",IF(L1770="Yes",I1770,0))</f>
        <v/>
      </c>
      <c r="S1770" s="34">
        <f>IF(A1770="","",IF(AND(L1770="Yes",K1770="Yes",NOT(ISNUMBER(SEARCH("blocked",G1770))),OR(F1770="Standard domestic 15% (Box 7)",F1770="Import - VAT paid at customs (Box 8)",F1770="Import - Reverse charge (Box 9)"),OR(F1770&lt;&gt;"Standard domestic 15% (Box 7)",AND(LEN(D1770)=15,LEFT(D1770,1)="3",RIGHT(D1770,1)="3",ISNUMBER(--D1770)))),I1770,0))</f>
        <v/>
      </c>
      <c r="T1770" s="34">
        <f>IF(A1770="","",R1770-S1770)</f>
        <v/>
      </c>
      <c r="U1770" s="23">
        <f>IF(A1770="","",IF(O1770=0,"Outside audit periods; ","")&amp;IF(F1770="","No VAT category; ","")&amp;IF(ABS(Q1770)&gt;Setup!$B$10,"VAT ≠ 15% × net; ","")&amp;IF(AND(F1770="Standard domestic 15% (Box 7)",NOT(AND(LEN(D1770)=15,LEFT(D1770,1)="3",RIGHT(D1770,1)="3",ISNUMBER(--D1770)))),"Invalid/missing supplier VAT no; ","")&amp;IF(AND(L1770="Yes",K1770&lt;&gt;"Yes"),"VAT claimed without valid tax invoice; ","")&amp;IF(AND(L1770="Yes",ISNUMBER(SEARCH("blocked",G1770))),"Blocked input VAT claimed; ","")&amp;IF(AND(F1770="Import - VAT paid at customs (Box 8)",M1770=""),"Customs declaration no missing; ","")&amp;IF(AND(F1770="Import - Reverse charge (Box 9)",E1770="Saudi Arabia"),"RCM used for a local supplier; ","")&amp;IF(AND(L1770="Yes",NOT(OR(F1770="Standard domestic 15% (Box 7)",F1770="Import - VAT paid at customs (Box 8)",F1770="Import - Reverse charge (Box 9)"))),"VAT claimed on non-taxable category; ",""))</f>
        <v/>
      </c>
    </row>
    <row r="1771">
      <c r="A1771" s="17" t="n"/>
      <c r="B1771" s="14" t="n"/>
      <c r="C1771" s="14" t="n"/>
      <c r="D1771" s="16" t="n"/>
      <c r="E1771" s="14" t="n"/>
      <c r="F1771" s="14" t="n"/>
      <c r="G1771" s="14" t="n"/>
      <c r="H1771" s="19" t="n"/>
      <c r="I1771" s="19" t="n"/>
      <c r="J1771" s="34">
        <f>IF(A1771="","",H1771+I1771)</f>
        <v/>
      </c>
      <c r="K1771" s="14" t="n"/>
      <c r="L1771" s="14" t="n"/>
      <c r="M1771" s="14" t="n"/>
      <c r="N1771" s="14" t="n"/>
      <c r="O1771" s="20">
        <f>IF(A1771="","",SUMPRODUCT((A1771&gt;=Setup!$C$19:$C$30)*(A1771&lt;=Setup!$D$19:$D$30)*Setup!$A$19:$A$30))</f>
        <v/>
      </c>
      <c r="P1771" s="34">
        <f>IF(A1771="","",IF(OR(F1771="Standard domestic 15% (Box 7)",F1771="Import - VAT paid at customs (Box 8)",F1771="Import - Reverse charge (Box 9)"),ROUND(H1771*Setup!$B$9,2),0))</f>
        <v/>
      </c>
      <c r="Q1771" s="34">
        <f>IF(A1771="","",I1771-P1771)</f>
        <v/>
      </c>
      <c r="R1771" s="34">
        <f>IF(A1771="","",IF(L1771="Yes",I1771,0))</f>
        <v/>
      </c>
      <c r="S1771" s="34">
        <f>IF(A1771="","",IF(AND(L1771="Yes",K1771="Yes",NOT(ISNUMBER(SEARCH("blocked",G1771))),OR(F1771="Standard domestic 15% (Box 7)",F1771="Import - VAT paid at customs (Box 8)",F1771="Import - Reverse charge (Box 9)"),OR(F1771&lt;&gt;"Standard domestic 15% (Box 7)",AND(LEN(D1771)=15,LEFT(D1771,1)="3",RIGHT(D1771,1)="3",ISNUMBER(--D1771)))),I1771,0))</f>
        <v/>
      </c>
      <c r="T1771" s="34">
        <f>IF(A1771="","",R1771-S1771)</f>
        <v/>
      </c>
      <c r="U1771" s="23">
        <f>IF(A1771="","",IF(O1771=0,"Outside audit periods; ","")&amp;IF(F1771="","No VAT category; ","")&amp;IF(ABS(Q1771)&gt;Setup!$B$10,"VAT ≠ 15% × net; ","")&amp;IF(AND(F1771="Standard domestic 15% (Box 7)",NOT(AND(LEN(D1771)=15,LEFT(D1771,1)="3",RIGHT(D1771,1)="3",ISNUMBER(--D1771)))),"Invalid/missing supplier VAT no; ","")&amp;IF(AND(L1771="Yes",K1771&lt;&gt;"Yes"),"VAT claimed without valid tax invoice; ","")&amp;IF(AND(L1771="Yes",ISNUMBER(SEARCH("blocked",G1771))),"Blocked input VAT claimed; ","")&amp;IF(AND(F1771="Import - VAT paid at customs (Box 8)",M1771=""),"Customs declaration no missing; ","")&amp;IF(AND(F1771="Import - Reverse charge (Box 9)",E1771="Saudi Arabia"),"RCM used for a local supplier; ","")&amp;IF(AND(L1771="Yes",NOT(OR(F1771="Standard domestic 15% (Box 7)",F1771="Import - VAT paid at customs (Box 8)",F1771="Import - Reverse charge (Box 9)"))),"VAT claimed on non-taxable category; ",""))</f>
        <v/>
      </c>
    </row>
    <row r="1772">
      <c r="A1772" s="17" t="n"/>
      <c r="B1772" s="14" t="n"/>
      <c r="C1772" s="14" t="n"/>
      <c r="D1772" s="16" t="n"/>
      <c r="E1772" s="14" t="n"/>
      <c r="F1772" s="14" t="n"/>
      <c r="G1772" s="14" t="n"/>
      <c r="H1772" s="19" t="n"/>
      <c r="I1772" s="19" t="n"/>
      <c r="J1772" s="34">
        <f>IF(A1772="","",H1772+I1772)</f>
        <v/>
      </c>
      <c r="K1772" s="14" t="n"/>
      <c r="L1772" s="14" t="n"/>
      <c r="M1772" s="14" t="n"/>
      <c r="N1772" s="14" t="n"/>
      <c r="O1772" s="20">
        <f>IF(A1772="","",SUMPRODUCT((A1772&gt;=Setup!$C$19:$C$30)*(A1772&lt;=Setup!$D$19:$D$30)*Setup!$A$19:$A$30))</f>
        <v/>
      </c>
      <c r="P1772" s="34">
        <f>IF(A1772="","",IF(OR(F1772="Standard domestic 15% (Box 7)",F1772="Import - VAT paid at customs (Box 8)",F1772="Import - Reverse charge (Box 9)"),ROUND(H1772*Setup!$B$9,2),0))</f>
        <v/>
      </c>
      <c r="Q1772" s="34">
        <f>IF(A1772="","",I1772-P1772)</f>
        <v/>
      </c>
      <c r="R1772" s="34">
        <f>IF(A1772="","",IF(L1772="Yes",I1772,0))</f>
        <v/>
      </c>
      <c r="S1772" s="34">
        <f>IF(A1772="","",IF(AND(L1772="Yes",K1772="Yes",NOT(ISNUMBER(SEARCH("blocked",G1772))),OR(F1772="Standard domestic 15% (Box 7)",F1772="Import - VAT paid at customs (Box 8)",F1772="Import - Reverse charge (Box 9)"),OR(F1772&lt;&gt;"Standard domestic 15% (Box 7)",AND(LEN(D1772)=15,LEFT(D1772,1)="3",RIGHT(D1772,1)="3",ISNUMBER(--D1772)))),I1772,0))</f>
        <v/>
      </c>
      <c r="T1772" s="34">
        <f>IF(A1772="","",R1772-S1772)</f>
        <v/>
      </c>
      <c r="U1772" s="23">
        <f>IF(A1772="","",IF(O1772=0,"Outside audit periods; ","")&amp;IF(F1772="","No VAT category; ","")&amp;IF(ABS(Q1772)&gt;Setup!$B$10,"VAT ≠ 15% × net; ","")&amp;IF(AND(F1772="Standard domestic 15% (Box 7)",NOT(AND(LEN(D1772)=15,LEFT(D1772,1)="3",RIGHT(D1772,1)="3",ISNUMBER(--D1772)))),"Invalid/missing supplier VAT no; ","")&amp;IF(AND(L1772="Yes",K1772&lt;&gt;"Yes"),"VAT claimed without valid tax invoice; ","")&amp;IF(AND(L1772="Yes",ISNUMBER(SEARCH("blocked",G1772))),"Blocked input VAT claimed; ","")&amp;IF(AND(F1772="Import - VAT paid at customs (Box 8)",M1772=""),"Customs declaration no missing; ","")&amp;IF(AND(F1772="Import - Reverse charge (Box 9)",E1772="Saudi Arabia"),"RCM used for a local supplier; ","")&amp;IF(AND(L1772="Yes",NOT(OR(F1772="Standard domestic 15% (Box 7)",F1772="Import - VAT paid at customs (Box 8)",F1772="Import - Reverse charge (Box 9)"))),"VAT claimed on non-taxable category; ",""))</f>
        <v/>
      </c>
    </row>
    <row r="1773">
      <c r="A1773" s="17" t="n"/>
      <c r="B1773" s="14" t="n"/>
      <c r="C1773" s="14" t="n"/>
      <c r="D1773" s="16" t="n"/>
      <c r="E1773" s="14" t="n"/>
      <c r="F1773" s="14" t="n"/>
      <c r="G1773" s="14" t="n"/>
      <c r="H1773" s="19" t="n"/>
      <c r="I1773" s="19" t="n"/>
      <c r="J1773" s="34">
        <f>IF(A1773="","",H1773+I1773)</f>
        <v/>
      </c>
      <c r="K1773" s="14" t="n"/>
      <c r="L1773" s="14" t="n"/>
      <c r="M1773" s="14" t="n"/>
      <c r="N1773" s="14" t="n"/>
      <c r="O1773" s="20">
        <f>IF(A1773="","",SUMPRODUCT((A1773&gt;=Setup!$C$19:$C$30)*(A1773&lt;=Setup!$D$19:$D$30)*Setup!$A$19:$A$30))</f>
        <v/>
      </c>
      <c r="P1773" s="34">
        <f>IF(A1773="","",IF(OR(F1773="Standard domestic 15% (Box 7)",F1773="Import - VAT paid at customs (Box 8)",F1773="Import - Reverse charge (Box 9)"),ROUND(H1773*Setup!$B$9,2),0))</f>
        <v/>
      </c>
      <c r="Q1773" s="34">
        <f>IF(A1773="","",I1773-P1773)</f>
        <v/>
      </c>
      <c r="R1773" s="34">
        <f>IF(A1773="","",IF(L1773="Yes",I1773,0))</f>
        <v/>
      </c>
      <c r="S1773" s="34">
        <f>IF(A1773="","",IF(AND(L1773="Yes",K1773="Yes",NOT(ISNUMBER(SEARCH("blocked",G1773))),OR(F1773="Standard domestic 15% (Box 7)",F1773="Import - VAT paid at customs (Box 8)",F1773="Import - Reverse charge (Box 9)"),OR(F1773&lt;&gt;"Standard domestic 15% (Box 7)",AND(LEN(D1773)=15,LEFT(D1773,1)="3",RIGHT(D1773,1)="3",ISNUMBER(--D1773)))),I1773,0))</f>
        <v/>
      </c>
      <c r="T1773" s="34">
        <f>IF(A1773="","",R1773-S1773)</f>
        <v/>
      </c>
      <c r="U1773" s="23">
        <f>IF(A1773="","",IF(O1773=0,"Outside audit periods; ","")&amp;IF(F1773="","No VAT category; ","")&amp;IF(ABS(Q1773)&gt;Setup!$B$10,"VAT ≠ 15% × net; ","")&amp;IF(AND(F1773="Standard domestic 15% (Box 7)",NOT(AND(LEN(D1773)=15,LEFT(D1773,1)="3",RIGHT(D1773,1)="3",ISNUMBER(--D1773)))),"Invalid/missing supplier VAT no; ","")&amp;IF(AND(L1773="Yes",K1773&lt;&gt;"Yes"),"VAT claimed without valid tax invoice; ","")&amp;IF(AND(L1773="Yes",ISNUMBER(SEARCH("blocked",G1773))),"Blocked input VAT claimed; ","")&amp;IF(AND(F1773="Import - VAT paid at customs (Box 8)",M1773=""),"Customs declaration no missing; ","")&amp;IF(AND(F1773="Import - Reverse charge (Box 9)",E1773="Saudi Arabia"),"RCM used for a local supplier; ","")&amp;IF(AND(L1773="Yes",NOT(OR(F1773="Standard domestic 15% (Box 7)",F1773="Import - VAT paid at customs (Box 8)",F1773="Import - Reverse charge (Box 9)"))),"VAT claimed on non-taxable category; ",""))</f>
        <v/>
      </c>
    </row>
    <row r="1774">
      <c r="A1774" s="17" t="n"/>
      <c r="B1774" s="14" t="n"/>
      <c r="C1774" s="14" t="n"/>
      <c r="D1774" s="16" t="n"/>
      <c r="E1774" s="14" t="n"/>
      <c r="F1774" s="14" t="n"/>
      <c r="G1774" s="14" t="n"/>
      <c r="H1774" s="19" t="n"/>
      <c r="I1774" s="19" t="n"/>
      <c r="J1774" s="34">
        <f>IF(A1774="","",H1774+I1774)</f>
        <v/>
      </c>
      <c r="K1774" s="14" t="n"/>
      <c r="L1774" s="14" t="n"/>
      <c r="M1774" s="14" t="n"/>
      <c r="N1774" s="14" t="n"/>
      <c r="O1774" s="20">
        <f>IF(A1774="","",SUMPRODUCT((A1774&gt;=Setup!$C$19:$C$30)*(A1774&lt;=Setup!$D$19:$D$30)*Setup!$A$19:$A$30))</f>
        <v/>
      </c>
      <c r="P1774" s="34">
        <f>IF(A1774="","",IF(OR(F1774="Standard domestic 15% (Box 7)",F1774="Import - VAT paid at customs (Box 8)",F1774="Import - Reverse charge (Box 9)"),ROUND(H1774*Setup!$B$9,2),0))</f>
        <v/>
      </c>
      <c r="Q1774" s="34">
        <f>IF(A1774="","",I1774-P1774)</f>
        <v/>
      </c>
      <c r="R1774" s="34">
        <f>IF(A1774="","",IF(L1774="Yes",I1774,0))</f>
        <v/>
      </c>
      <c r="S1774" s="34">
        <f>IF(A1774="","",IF(AND(L1774="Yes",K1774="Yes",NOT(ISNUMBER(SEARCH("blocked",G1774))),OR(F1774="Standard domestic 15% (Box 7)",F1774="Import - VAT paid at customs (Box 8)",F1774="Import - Reverse charge (Box 9)"),OR(F1774&lt;&gt;"Standard domestic 15% (Box 7)",AND(LEN(D1774)=15,LEFT(D1774,1)="3",RIGHT(D1774,1)="3",ISNUMBER(--D1774)))),I1774,0))</f>
        <v/>
      </c>
      <c r="T1774" s="34">
        <f>IF(A1774="","",R1774-S1774)</f>
        <v/>
      </c>
      <c r="U1774" s="23">
        <f>IF(A1774="","",IF(O1774=0,"Outside audit periods; ","")&amp;IF(F1774="","No VAT category; ","")&amp;IF(ABS(Q1774)&gt;Setup!$B$10,"VAT ≠ 15% × net; ","")&amp;IF(AND(F1774="Standard domestic 15% (Box 7)",NOT(AND(LEN(D1774)=15,LEFT(D1774,1)="3",RIGHT(D1774,1)="3",ISNUMBER(--D1774)))),"Invalid/missing supplier VAT no; ","")&amp;IF(AND(L1774="Yes",K1774&lt;&gt;"Yes"),"VAT claimed without valid tax invoice; ","")&amp;IF(AND(L1774="Yes",ISNUMBER(SEARCH("blocked",G1774))),"Blocked input VAT claimed; ","")&amp;IF(AND(F1774="Import - VAT paid at customs (Box 8)",M1774=""),"Customs declaration no missing; ","")&amp;IF(AND(F1774="Import - Reverse charge (Box 9)",E1774="Saudi Arabia"),"RCM used for a local supplier; ","")&amp;IF(AND(L1774="Yes",NOT(OR(F1774="Standard domestic 15% (Box 7)",F1774="Import - VAT paid at customs (Box 8)",F1774="Import - Reverse charge (Box 9)"))),"VAT claimed on non-taxable category; ",""))</f>
        <v/>
      </c>
    </row>
    <row r="1775">
      <c r="A1775" s="17" t="n"/>
      <c r="B1775" s="14" t="n"/>
      <c r="C1775" s="14" t="n"/>
      <c r="D1775" s="16" t="n"/>
      <c r="E1775" s="14" t="n"/>
      <c r="F1775" s="14" t="n"/>
      <c r="G1775" s="14" t="n"/>
      <c r="H1775" s="19" t="n"/>
      <c r="I1775" s="19" t="n"/>
      <c r="J1775" s="34">
        <f>IF(A1775="","",H1775+I1775)</f>
        <v/>
      </c>
      <c r="K1775" s="14" t="n"/>
      <c r="L1775" s="14" t="n"/>
      <c r="M1775" s="14" t="n"/>
      <c r="N1775" s="14" t="n"/>
      <c r="O1775" s="20">
        <f>IF(A1775="","",SUMPRODUCT((A1775&gt;=Setup!$C$19:$C$30)*(A1775&lt;=Setup!$D$19:$D$30)*Setup!$A$19:$A$30))</f>
        <v/>
      </c>
      <c r="P1775" s="34">
        <f>IF(A1775="","",IF(OR(F1775="Standard domestic 15% (Box 7)",F1775="Import - VAT paid at customs (Box 8)",F1775="Import - Reverse charge (Box 9)"),ROUND(H1775*Setup!$B$9,2),0))</f>
        <v/>
      </c>
      <c r="Q1775" s="34">
        <f>IF(A1775="","",I1775-P1775)</f>
        <v/>
      </c>
      <c r="R1775" s="34">
        <f>IF(A1775="","",IF(L1775="Yes",I1775,0))</f>
        <v/>
      </c>
      <c r="S1775" s="34">
        <f>IF(A1775="","",IF(AND(L1775="Yes",K1775="Yes",NOT(ISNUMBER(SEARCH("blocked",G1775))),OR(F1775="Standard domestic 15% (Box 7)",F1775="Import - VAT paid at customs (Box 8)",F1775="Import - Reverse charge (Box 9)"),OR(F1775&lt;&gt;"Standard domestic 15% (Box 7)",AND(LEN(D1775)=15,LEFT(D1775,1)="3",RIGHT(D1775,1)="3",ISNUMBER(--D1775)))),I1775,0))</f>
        <v/>
      </c>
      <c r="T1775" s="34">
        <f>IF(A1775="","",R1775-S1775)</f>
        <v/>
      </c>
      <c r="U1775" s="23">
        <f>IF(A1775="","",IF(O1775=0,"Outside audit periods; ","")&amp;IF(F1775="","No VAT category; ","")&amp;IF(ABS(Q1775)&gt;Setup!$B$10,"VAT ≠ 15% × net; ","")&amp;IF(AND(F1775="Standard domestic 15% (Box 7)",NOT(AND(LEN(D1775)=15,LEFT(D1775,1)="3",RIGHT(D1775,1)="3",ISNUMBER(--D1775)))),"Invalid/missing supplier VAT no; ","")&amp;IF(AND(L1775="Yes",K1775&lt;&gt;"Yes"),"VAT claimed without valid tax invoice; ","")&amp;IF(AND(L1775="Yes",ISNUMBER(SEARCH("blocked",G1775))),"Blocked input VAT claimed; ","")&amp;IF(AND(F1775="Import - VAT paid at customs (Box 8)",M1775=""),"Customs declaration no missing; ","")&amp;IF(AND(F1775="Import - Reverse charge (Box 9)",E1775="Saudi Arabia"),"RCM used for a local supplier; ","")&amp;IF(AND(L1775="Yes",NOT(OR(F1775="Standard domestic 15% (Box 7)",F1775="Import - VAT paid at customs (Box 8)",F1775="Import - Reverse charge (Box 9)"))),"VAT claimed on non-taxable category; ",""))</f>
        <v/>
      </c>
    </row>
    <row r="1776">
      <c r="A1776" s="17" t="n"/>
      <c r="B1776" s="14" t="n"/>
      <c r="C1776" s="14" t="n"/>
      <c r="D1776" s="16" t="n"/>
      <c r="E1776" s="14" t="n"/>
      <c r="F1776" s="14" t="n"/>
      <c r="G1776" s="14" t="n"/>
      <c r="H1776" s="19" t="n"/>
      <c r="I1776" s="19" t="n"/>
      <c r="J1776" s="34">
        <f>IF(A1776="","",H1776+I1776)</f>
        <v/>
      </c>
      <c r="K1776" s="14" t="n"/>
      <c r="L1776" s="14" t="n"/>
      <c r="M1776" s="14" t="n"/>
      <c r="N1776" s="14" t="n"/>
      <c r="O1776" s="20">
        <f>IF(A1776="","",SUMPRODUCT((A1776&gt;=Setup!$C$19:$C$30)*(A1776&lt;=Setup!$D$19:$D$30)*Setup!$A$19:$A$30))</f>
        <v/>
      </c>
      <c r="P1776" s="34">
        <f>IF(A1776="","",IF(OR(F1776="Standard domestic 15% (Box 7)",F1776="Import - VAT paid at customs (Box 8)",F1776="Import - Reverse charge (Box 9)"),ROUND(H1776*Setup!$B$9,2),0))</f>
        <v/>
      </c>
      <c r="Q1776" s="34">
        <f>IF(A1776="","",I1776-P1776)</f>
        <v/>
      </c>
      <c r="R1776" s="34">
        <f>IF(A1776="","",IF(L1776="Yes",I1776,0))</f>
        <v/>
      </c>
      <c r="S1776" s="34">
        <f>IF(A1776="","",IF(AND(L1776="Yes",K1776="Yes",NOT(ISNUMBER(SEARCH("blocked",G1776))),OR(F1776="Standard domestic 15% (Box 7)",F1776="Import - VAT paid at customs (Box 8)",F1776="Import - Reverse charge (Box 9)"),OR(F1776&lt;&gt;"Standard domestic 15% (Box 7)",AND(LEN(D1776)=15,LEFT(D1776,1)="3",RIGHT(D1776,1)="3",ISNUMBER(--D1776)))),I1776,0))</f>
        <v/>
      </c>
      <c r="T1776" s="34">
        <f>IF(A1776="","",R1776-S1776)</f>
        <v/>
      </c>
      <c r="U1776" s="23">
        <f>IF(A1776="","",IF(O1776=0,"Outside audit periods; ","")&amp;IF(F1776="","No VAT category; ","")&amp;IF(ABS(Q1776)&gt;Setup!$B$10,"VAT ≠ 15% × net; ","")&amp;IF(AND(F1776="Standard domestic 15% (Box 7)",NOT(AND(LEN(D1776)=15,LEFT(D1776,1)="3",RIGHT(D1776,1)="3",ISNUMBER(--D1776)))),"Invalid/missing supplier VAT no; ","")&amp;IF(AND(L1776="Yes",K1776&lt;&gt;"Yes"),"VAT claimed without valid tax invoice; ","")&amp;IF(AND(L1776="Yes",ISNUMBER(SEARCH("blocked",G1776))),"Blocked input VAT claimed; ","")&amp;IF(AND(F1776="Import - VAT paid at customs (Box 8)",M1776=""),"Customs declaration no missing; ","")&amp;IF(AND(F1776="Import - Reverse charge (Box 9)",E1776="Saudi Arabia"),"RCM used for a local supplier; ","")&amp;IF(AND(L1776="Yes",NOT(OR(F1776="Standard domestic 15% (Box 7)",F1776="Import - VAT paid at customs (Box 8)",F1776="Import - Reverse charge (Box 9)"))),"VAT claimed on non-taxable category; ",""))</f>
        <v/>
      </c>
    </row>
    <row r="1777">
      <c r="A1777" s="17" t="n"/>
      <c r="B1777" s="14" t="n"/>
      <c r="C1777" s="14" t="n"/>
      <c r="D1777" s="16" t="n"/>
      <c r="E1777" s="14" t="n"/>
      <c r="F1777" s="14" t="n"/>
      <c r="G1777" s="14" t="n"/>
      <c r="H1777" s="19" t="n"/>
      <c r="I1777" s="19" t="n"/>
      <c r="J1777" s="34">
        <f>IF(A1777="","",H1777+I1777)</f>
        <v/>
      </c>
      <c r="K1777" s="14" t="n"/>
      <c r="L1777" s="14" t="n"/>
      <c r="M1777" s="14" t="n"/>
      <c r="N1777" s="14" t="n"/>
      <c r="O1777" s="20">
        <f>IF(A1777="","",SUMPRODUCT((A1777&gt;=Setup!$C$19:$C$30)*(A1777&lt;=Setup!$D$19:$D$30)*Setup!$A$19:$A$30))</f>
        <v/>
      </c>
      <c r="P1777" s="34">
        <f>IF(A1777="","",IF(OR(F1777="Standard domestic 15% (Box 7)",F1777="Import - VAT paid at customs (Box 8)",F1777="Import - Reverse charge (Box 9)"),ROUND(H1777*Setup!$B$9,2),0))</f>
        <v/>
      </c>
      <c r="Q1777" s="34">
        <f>IF(A1777="","",I1777-P1777)</f>
        <v/>
      </c>
      <c r="R1777" s="34">
        <f>IF(A1777="","",IF(L1777="Yes",I1777,0))</f>
        <v/>
      </c>
      <c r="S1777" s="34">
        <f>IF(A1777="","",IF(AND(L1777="Yes",K1777="Yes",NOT(ISNUMBER(SEARCH("blocked",G1777))),OR(F1777="Standard domestic 15% (Box 7)",F1777="Import - VAT paid at customs (Box 8)",F1777="Import - Reverse charge (Box 9)"),OR(F1777&lt;&gt;"Standard domestic 15% (Box 7)",AND(LEN(D1777)=15,LEFT(D1777,1)="3",RIGHT(D1777,1)="3",ISNUMBER(--D1777)))),I1777,0))</f>
        <v/>
      </c>
      <c r="T1777" s="34">
        <f>IF(A1777="","",R1777-S1777)</f>
        <v/>
      </c>
      <c r="U1777" s="23">
        <f>IF(A1777="","",IF(O1777=0,"Outside audit periods; ","")&amp;IF(F1777="","No VAT category; ","")&amp;IF(ABS(Q1777)&gt;Setup!$B$10,"VAT ≠ 15% × net; ","")&amp;IF(AND(F1777="Standard domestic 15% (Box 7)",NOT(AND(LEN(D1777)=15,LEFT(D1777,1)="3",RIGHT(D1777,1)="3",ISNUMBER(--D1777)))),"Invalid/missing supplier VAT no; ","")&amp;IF(AND(L1777="Yes",K1777&lt;&gt;"Yes"),"VAT claimed without valid tax invoice; ","")&amp;IF(AND(L1777="Yes",ISNUMBER(SEARCH("blocked",G1777))),"Blocked input VAT claimed; ","")&amp;IF(AND(F1777="Import - VAT paid at customs (Box 8)",M1777=""),"Customs declaration no missing; ","")&amp;IF(AND(F1777="Import - Reverse charge (Box 9)",E1777="Saudi Arabia"),"RCM used for a local supplier; ","")&amp;IF(AND(L1777="Yes",NOT(OR(F1777="Standard domestic 15% (Box 7)",F1777="Import - VAT paid at customs (Box 8)",F1777="Import - Reverse charge (Box 9)"))),"VAT claimed on non-taxable category; ",""))</f>
        <v/>
      </c>
    </row>
    <row r="1778">
      <c r="A1778" s="17" t="n"/>
      <c r="B1778" s="14" t="n"/>
      <c r="C1778" s="14" t="n"/>
      <c r="D1778" s="16" t="n"/>
      <c r="E1778" s="14" t="n"/>
      <c r="F1778" s="14" t="n"/>
      <c r="G1778" s="14" t="n"/>
      <c r="H1778" s="19" t="n"/>
      <c r="I1778" s="19" t="n"/>
      <c r="J1778" s="34">
        <f>IF(A1778="","",H1778+I1778)</f>
        <v/>
      </c>
      <c r="K1778" s="14" t="n"/>
      <c r="L1778" s="14" t="n"/>
      <c r="M1778" s="14" t="n"/>
      <c r="N1778" s="14" t="n"/>
      <c r="O1778" s="20">
        <f>IF(A1778="","",SUMPRODUCT((A1778&gt;=Setup!$C$19:$C$30)*(A1778&lt;=Setup!$D$19:$D$30)*Setup!$A$19:$A$30))</f>
        <v/>
      </c>
      <c r="P1778" s="34">
        <f>IF(A1778="","",IF(OR(F1778="Standard domestic 15% (Box 7)",F1778="Import - VAT paid at customs (Box 8)",F1778="Import - Reverse charge (Box 9)"),ROUND(H1778*Setup!$B$9,2),0))</f>
        <v/>
      </c>
      <c r="Q1778" s="34">
        <f>IF(A1778="","",I1778-P1778)</f>
        <v/>
      </c>
      <c r="R1778" s="34">
        <f>IF(A1778="","",IF(L1778="Yes",I1778,0))</f>
        <v/>
      </c>
      <c r="S1778" s="34">
        <f>IF(A1778="","",IF(AND(L1778="Yes",K1778="Yes",NOT(ISNUMBER(SEARCH("blocked",G1778))),OR(F1778="Standard domestic 15% (Box 7)",F1778="Import - VAT paid at customs (Box 8)",F1778="Import - Reverse charge (Box 9)"),OR(F1778&lt;&gt;"Standard domestic 15% (Box 7)",AND(LEN(D1778)=15,LEFT(D1778,1)="3",RIGHT(D1778,1)="3",ISNUMBER(--D1778)))),I1778,0))</f>
        <v/>
      </c>
      <c r="T1778" s="34">
        <f>IF(A1778="","",R1778-S1778)</f>
        <v/>
      </c>
      <c r="U1778" s="23">
        <f>IF(A1778="","",IF(O1778=0,"Outside audit periods; ","")&amp;IF(F1778="","No VAT category; ","")&amp;IF(ABS(Q1778)&gt;Setup!$B$10,"VAT ≠ 15% × net; ","")&amp;IF(AND(F1778="Standard domestic 15% (Box 7)",NOT(AND(LEN(D1778)=15,LEFT(D1778,1)="3",RIGHT(D1778,1)="3",ISNUMBER(--D1778)))),"Invalid/missing supplier VAT no; ","")&amp;IF(AND(L1778="Yes",K1778&lt;&gt;"Yes"),"VAT claimed without valid tax invoice; ","")&amp;IF(AND(L1778="Yes",ISNUMBER(SEARCH("blocked",G1778))),"Blocked input VAT claimed; ","")&amp;IF(AND(F1778="Import - VAT paid at customs (Box 8)",M1778=""),"Customs declaration no missing; ","")&amp;IF(AND(F1778="Import - Reverse charge (Box 9)",E1778="Saudi Arabia"),"RCM used for a local supplier; ","")&amp;IF(AND(L1778="Yes",NOT(OR(F1778="Standard domestic 15% (Box 7)",F1778="Import - VAT paid at customs (Box 8)",F1778="Import - Reverse charge (Box 9)"))),"VAT claimed on non-taxable category; ",""))</f>
        <v/>
      </c>
    </row>
    <row r="1779">
      <c r="A1779" s="17" t="n"/>
      <c r="B1779" s="14" t="n"/>
      <c r="C1779" s="14" t="n"/>
      <c r="D1779" s="16" t="n"/>
      <c r="E1779" s="14" t="n"/>
      <c r="F1779" s="14" t="n"/>
      <c r="G1779" s="14" t="n"/>
      <c r="H1779" s="19" t="n"/>
      <c r="I1779" s="19" t="n"/>
      <c r="J1779" s="34">
        <f>IF(A1779="","",H1779+I1779)</f>
        <v/>
      </c>
      <c r="K1779" s="14" t="n"/>
      <c r="L1779" s="14" t="n"/>
      <c r="M1779" s="14" t="n"/>
      <c r="N1779" s="14" t="n"/>
      <c r="O1779" s="20">
        <f>IF(A1779="","",SUMPRODUCT((A1779&gt;=Setup!$C$19:$C$30)*(A1779&lt;=Setup!$D$19:$D$30)*Setup!$A$19:$A$30))</f>
        <v/>
      </c>
      <c r="P1779" s="34">
        <f>IF(A1779="","",IF(OR(F1779="Standard domestic 15% (Box 7)",F1779="Import - VAT paid at customs (Box 8)",F1779="Import - Reverse charge (Box 9)"),ROUND(H1779*Setup!$B$9,2),0))</f>
        <v/>
      </c>
      <c r="Q1779" s="34">
        <f>IF(A1779="","",I1779-P1779)</f>
        <v/>
      </c>
      <c r="R1779" s="34">
        <f>IF(A1779="","",IF(L1779="Yes",I1779,0))</f>
        <v/>
      </c>
      <c r="S1779" s="34">
        <f>IF(A1779="","",IF(AND(L1779="Yes",K1779="Yes",NOT(ISNUMBER(SEARCH("blocked",G1779))),OR(F1779="Standard domestic 15% (Box 7)",F1779="Import - VAT paid at customs (Box 8)",F1779="Import - Reverse charge (Box 9)"),OR(F1779&lt;&gt;"Standard domestic 15% (Box 7)",AND(LEN(D1779)=15,LEFT(D1779,1)="3",RIGHT(D1779,1)="3",ISNUMBER(--D1779)))),I1779,0))</f>
        <v/>
      </c>
      <c r="T1779" s="34">
        <f>IF(A1779="","",R1779-S1779)</f>
        <v/>
      </c>
      <c r="U1779" s="23">
        <f>IF(A1779="","",IF(O1779=0,"Outside audit periods; ","")&amp;IF(F1779="","No VAT category; ","")&amp;IF(ABS(Q1779)&gt;Setup!$B$10,"VAT ≠ 15% × net; ","")&amp;IF(AND(F1779="Standard domestic 15% (Box 7)",NOT(AND(LEN(D1779)=15,LEFT(D1779,1)="3",RIGHT(D1779,1)="3",ISNUMBER(--D1779)))),"Invalid/missing supplier VAT no; ","")&amp;IF(AND(L1779="Yes",K1779&lt;&gt;"Yes"),"VAT claimed without valid tax invoice; ","")&amp;IF(AND(L1779="Yes",ISNUMBER(SEARCH("blocked",G1779))),"Blocked input VAT claimed; ","")&amp;IF(AND(F1779="Import - VAT paid at customs (Box 8)",M1779=""),"Customs declaration no missing; ","")&amp;IF(AND(F1779="Import - Reverse charge (Box 9)",E1779="Saudi Arabia"),"RCM used for a local supplier; ","")&amp;IF(AND(L1779="Yes",NOT(OR(F1779="Standard domestic 15% (Box 7)",F1779="Import - VAT paid at customs (Box 8)",F1779="Import - Reverse charge (Box 9)"))),"VAT claimed on non-taxable category; ",""))</f>
        <v/>
      </c>
    </row>
    <row r="1780">
      <c r="A1780" s="17" t="n"/>
      <c r="B1780" s="14" t="n"/>
      <c r="C1780" s="14" t="n"/>
      <c r="D1780" s="16" t="n"/>
      <c r="E1780" s="14" t="n"/>
      <c r="F1780" s="14" t="n"/>
      <c r="G1780" s="14" t="n"/>
      <c r="H1780" s="19" t="n"/>
      <c r="I1780" s="19" t="n"/>
      <c r="J1780" s="34">
        <f>IF(A1780="","",H1780+I1780)</f>
        <v/>
      </c>
      <c r="K1780" s="14" t="n"/>
      <c r="L1780" s="14" t="n"/>
      <c r="M1780" s="14" t="n"/>
      <c r="N1780" s="14" t="n"/>
      <c r="O1780" s="20">
        <f>IF(A1780="","",SUMPRODUCT((A1780&gt;=Setup!$C$19:$C$30)*(A1780&lt;=Setup!$D$19:$D$30)*Setup!$A$19:$A$30))</f>
        <v/>
      </c>
      <c r="P1780" s="34">
        <f>IF(A1780="","",IF(OR(F1780="Standard domestic 15% (Box 7)",F1780="Import - VAT paid at customs (Box 8)",F1780="Import - Reverse charge (Box 9)"),ROUND(H1780*Setup!$B$9,2),0))</f>
        <v/>
      </c>
      <c r="Q1780" s="34">
        <f>IF(A1780="","",I1780-P1780)</f>
        <v/>
      </c>
      <c r="R1780" s="34">
        <f>IF(A1780="","",IF(L1780="Yes",I1780,0))</f>
        <v/>
      </c>
      <c r="S1780" s="34">
        <f>IF(A1780="","",IF(AND(L1780="Yes",K1780="Yes",NOT(ISNUMBER(SEARCH("blocked",G1780))),OR(F1780="Standard domestic 15% (Box 7)",F1780="Import - VAT paid at customs (Box 8)",F1780="Import - Reverse charge (Box 9)"),OR(F1780&lt;&gt;"Standard domestic 15% (Box 7)",AND(LEN(D1780)=15,LEFT(D1780,1)="3",RIGHT(D1780,1)="3",ISNUMBER(--D1780)))),I1780,0))</f>
        <v/>
      </c>
      <c r="T1780" s="34">
        <f>IF(A1780="","",R1780-S1780)</f>
        <v/>
      </c>
      <c r="U1780" s="23">
        <f>IF(A1780="","",IF(O1780=0,"Outside audit periods; ","")&amp;IF(F1780="","No VAT category; ","")&amp;IF(ABS(Q1780)&gt;Setup!$B$10,"VAT ≠ 15% × net; ","")&amp;IF(AND(F1780="Standard domestic 15% (Box 7)",NOT(AND(LEN(D1780)=15,LEFT(D1780,1)="3",RIGHT(D1780,1)="3",ISNUMBER(--D1780)))),"Invalid/missing supplier VAT no; ","")&amp;IF(AND(L1780="Yes",K1780&lt;&gt;"Yes"),"VAT claimed without valid tax invoice; ","")&amp;IF(AND(L1780="Yes",ISNUMBER(SEARCH("blocked",G1780))),"Blocked input VAT claimed; ","")&amp;IF(AND(F1780="Import - VAT paid at customs (Box 8)",M1780=""),"Customs declaration no missing; ","")&amp;IF(AND(F1780="Import - Reverse charge (Box 9)",E1780="Saudi Arabia"),"RCM used for a local supplier; ","")&amp;IF(AND(L1780="Yes",NOT(OR(F1780="Standard domestic 15% (Box 7)",F1780="Import - VAT paid at customs (Box 8)",F1780="Import - Reverse charge (Box 9)"))),"VAT claimed on non-taxable category; ",""))</f>
        <v/>
      </c>
    </row>
    <row r="1781">
      <c r="A1781" s="17" t="n"/>
      <c r="B1781" s="14" t="n"/>
      <c r="C1781" s="14" t="n"/>
      <c r="D1781" s="16" t="n"/>
      <c r="E1781" s="14" t="n"/>
      <c r="F1781" s="14" t="n"/>
      <c r="G1781" s="14" t="n"/>
      <c r="H1781" s="19" t="n"/>
      <c r="I1781" s="19" t="n"/>
      <c r="J1781" s="34">
        <f>IF(A1781="","",H1781+I1781)</f>
        <v/>
      </c>
      <c r="K1781" s="14" t="n"/>
      <c r="L1781" s="14" t="n"/>
      <c r="M1781" s="14" t="n"/>
      <c r="N1781" s="14" t="n"/>
      <c r="O1781" s="20">
        <f>IF(A1781="","",SUMPRODUCT((A1781&gt;=Setup!$C$19:$C$30)*(A1781&lt;=Setup!$D$19:$D$30)*Setup!$A$19:$A$30))</f>
        <v/>
      </c>
      <c r="P1781" s="34">
        <f>IF(A1781="","",IF(OR(F1781="Standard domestic 15% (Box 7)",F1781="Import - VAT paid at customs (Box 8)",F1781="Import - Reverse charge (Box 9)"),ROUND(H1781*Setup!$B$9,2),0))</f>
        <v/>
      </c>
      <c r="Q1781" s="34">
        <f>IF(A1781="","",I1781-P1781)</f>
        <v/>
      </c>
      <c r="R1781" s="34">
        <f>IF(A1781="","",IF(L1781="Yes",I1781,0))</f>
        <v/>
      </c>
      <c r="S1781" s="34">
        <f>IF(A1781="","",IF(AND(L1781="Yes",K1781="Yes",NOT(ISNUMBER(SEARCH("blocked",G1781))),OR(F1781="Standard domestic 15% (Box 7)",F1781="Import - VAT paid at customs (Box 8)",F1781="Import - Reverse charge (Box 9)"),OR(F1781&lt;&gt;"Standard domestic 15% (Box 7)",AND(LEN(D1781)=15,LEFT(D1781,1)="3",RIGHT(D1781,1)="3",ISNUMBER(--D1781)))),I1781,0))</f>
        <v/>
      </c>
      <c r="T1781" s="34">
        <f>IF(A1781="","",R1781-S1781)</f>
        <v/>
      </c>
      <c r="U1781" s="23">
        <f>IF(A1781="","",IF(O1781=0,"Outside audit periods; ","")&amp;IF(F1781="","No VAT category; ","")&amp;IF(ABS(Q1781)&gt;Setup!$B$10,"VAT ≠ 15% × net; ","")&amp;IF(AND(F1781="Standard domestic 15% (Box 7)",NOT(AND(LEN(D1781)=15,LEFT(D1781,1)="3",RIGHT(D1781,1)="3",ISNUMBER(--D1781)))),"Invalid/missing supplier VAT no; ","")&amp;IF(AND(L1781="Yes",K1781&lt;&gt;"Yes"),"VAT claimed without valid tax invoice; ","")&amp;IF(AND(L1781="Yes",ISNUMBER(SEARCH("blocked",G1781))),"Blocked input VAT claimed; ","")&amp;IF(AND(F1781="Import - VAT paid at customs (Box 8)",M1781=""),"Customs declaration no missing; ","")&amp;IF(AND(F1781="Import - Reverse charge (Box 9)",E1781="Saudi Arabia"),"RCM used for a local supplier; ","")&amp;IF(AND(L1781="Yes",NOT(OR(F1781="Standard domestic 15% (Box 7)",F1781="Import - VAT paid at customs (Box 8)",F1781="Import - Reverse charge (Box 9)"))),"VAT claimed on non-taxable category; ",""))</f>
        <v/>
      </c>
    </row>
    <row r="1782">
      <c r="A1782" s="17" t="n"/>
      <c r="B1782" s="14" t="n"/>
      <c r="C1782" s="14" t="n"/>
      <c r="D1782" s="16" t="n"/>
      <c r="E1782" s="14" t="n"/>
      <c r="F1782" s="14" t="n"/>
      <c r="G1782" s="14" t="n"/>
      <c r="H1782" s="19" t="n"/>
      <c r="I1782" s="19" t="n"/>
      <c r="J1782" s="34">
        <f>IF(A1782="","",H1782+I1782)</f>
        <v/>
      </c>
      <c r="K1782" s="14" t="n"/>
      <c r="L1782" s="14" t="n"/>
      <c r="M1782" s="14" t="n"/>
      <c r="N1782" s="14" t="n"/>
      <c r="O1782" s="20">
        <f>IF(A1782="","",SUMPRODUCT((A1782&gt;=Setup!$C$19:$C$30)*(A1782&lt;=Setup!$D$19:$D$30)*Setup!$A$19:$A$30))</f>
        <v/>
      </c>
      <c r="P1782" s="34">
        <f>IF(A1782="","",IF(OR(F1782="Standard domestic 15% (Box 7)",F1782="Import - VAT paid at customs (Box 8)",F1782="Import - Reverse charge (Box 9)"),ROUND(H1782*Setup!$B$9,2),0))</f>
        <v/>
      </c>
      <c r="Q1782" s="34">
        <f>IF(A1782="","",I1782-P1782)</f>
        <v/>
      </c>
      <c r="R1782" s="34">
        <f>IF(A1782="","",IF(L1782="Yes",I1782,0))</f>
        <v/>
      </c>
      <c r="S1782" s="34">
        <f>IF(A1782="","",IF(AND(L1782="Yes",K1782="Yes",NOT(ISNUMBER(SEARCH("blocked",G1782))),OR(F1782="Standard domestic 15% (Box 7)",F1782="Import - VAT paid at customs (Box 8)",F1782="Import - Reverse charge (Box 9)"),OR(F1782&lt;&gt;"Standard domestic 15% (Box 7)",AND(LEN(D1782)=15,LEFT(D1782,1)="3",RIGHT(D1782,1)="3",ISNUMBER(--D1782)))),I1782,0))</f>
        <v/>
      </c>
      <c r="T1782" s="34">
        <f>IF(A1782="","",R1782-S1782)</f>
        <v/>
      </c>
      <c r="U1782" s="23">
        <f>IF(A1782="","",IF(O1782=0,"Outside audit periods; ","")&amp;IF(F1782="","No VAT category; ","")&amp;IF(ABS(Q1782)&gt;Setup!$B$10,"VAT ≠ 15% × net; ","")&amp;IF(AND(F1782="Standard domestic 15% (Box 7)",NOT(AND(LEN(D1782)=15,LEFT(D1782,1)="3",RIGHT(D1782,1)="3",ISNUMBER(--D1782)))),"Invalid/missing supplier VAT no; ","")&amp;IF(AND(L1782="Yes",K1782&lt;&gt;"Yes"),"VAT claimed without valid tax invoice; ","")&amp;IF(AND(L1782="Yes",ISNUMBER(SEARCH("blocked",G1782))),"Blocked input VAT claimed; ","")&amp;IF(AND(F1782="Import - VAT paid at customs (Box 8)",M1782=""),"Customs declaration no missing; ","")&amp;IF(AND(F1782="Import - Reverse charge (Box 9)",E1782="Saudi Arabia"),"RCM used for a local supplier; ","")&amp;IF(AND(L1782="Yes",NOT(OR(F1782="Standard domestic 15% (Box 7)",F1782="Import - VAT paid at customs (Box 8)",F1782="Import - Reverse charge (Box 9)"))),"VAT claimed on non-taxable category; ",""))</f>
        <v/>
      </c>
    </row>
    <row r="1783">
      <c r="A1783" s="17" t="n"/>
      <c r="B1783" s="14" t="n"/>
      <c r="C1783" s="14" t="n"/>
      <c r="D1783" s="16" t="n"/>
      <c r="E1783" s="14" t="n"/>
      <c r="F1783" s="14" t="n"/>
      <c r="G1783" s="14" t="n"/>
      <c r="H1783" s="19" t="n"/>
      <c r="I1783" s="19" t="n"/>
      <c r="J1783" s="34">
        <f>IF(A1783="","",H1783+I1783)</f>
        <v/>
      </c>
      <c r="K1783" s="14" t="n"/>
      <c r="L1783" s="14" t="n"/>
      <c r="M1783" s="14" t="n"/>
      <c r="N1783" s="14" t="n"/>
      <c r="O1783" s="20">
        <f>IF(A1783="","",SUMPRODUCT((A1783&gt;=Setup!$C$19:$C$30)*(A1783&lt;=Setup!$D$19:$D$30)*Setup!$A$19:$A$30))</f>
        <v/>
      </c>
      <c r="P1783" s="34">
        <f>IF(A1783="","",IF(OR(F1783="Standard domestic 15% (Box 7)",F1783="Import - VAT paid at customs (Box 8)",F1783="Import - Reverse charge (Box 9)"),ROUND(H1783*Setup!$B$9,2),0))</f>
        <v/>
      </c>
      <c r="Q1783" s="34">
        <f>IF(A1783="","",I1783-P1783)</f>
        <v/>
      </c>
      <c r="R1783" s="34">
        <f>IF(A1783="","",IF(L1783="Yes",I1783,0))</f>
        <v/>
      </c>
      <c r="S1783" s="34">
        <f>IF(A1783="","",IF(AND(L1783="Yes",K1783="Yes",NOT(ISNUMBER(SEARCH("blocked",G1783))),OR(F1783="Standard domestic 15% (Box 7)",F1783="Import - VAT paid at customs (Box 8)",F1783="Import - Reverse charge (Box 9)"),OR(F1783&lt;&gt;"Standard domestic 15% (Box 7)",AND(LEN(D1783)=15,LEFT(D1783,1)="3",RIGHT(D1783,1)="3",ISNUMBER(--D1783)))),I1783,0))</f>
        <v/>
      </c>
      <c r="T1783" s="34">
        <f>IF(A1783="","",R1783-S1783)</f>
        <v/>
      </c>
      <c r="U1783" s="23">
        <f>IF(A1783="","",IF(O1783=0,"Outside audit periods; ","")&amp;IF(F1783="","No VAT category; ","")&amp;IF(ABS(Q1783)&gt;Setup!$B$10,"VAT ≠ 15% × net; ","")&amp;IF(AND(F1783="Standard domestic 15% (Box 7)",NOT(AND(LEN(D1783)=15,LEFT(D1783,1)="3",RIGHT(D1783,1)="3",ISNUMBER(--D1783)))),"Invalid/missing supplier VAT no; ","")&amp;IF(AND(L1783="Yes",K1783&lt;&gt;"Yes"),"VAT claimed without valid tax invoice; ","")&amp;IF(AND(L1783="Yes",ISNUMBER(SEARCH("blocked",G1783))),"Blocked input VAT claimed; ","")&amp;IF(AND(F1783="Import - VAT paid at customs (Box 8)",M1783=""),"Customs declaration no missing; ","")&amp;IF(AND(F1783="Import - Reverse charge (Box 9)",E1783="Saudi Arabia"),"RCM used for a local supplier; ","")&amp;IF(AND(L1783="Yes",NOT(OR(F1783="Standard domestic 15% (Box 7)",F1783="Import - VAT paid at customs (Box 8)",F1783="Import - Reverse charge (Box 9)"))),"VAT claimed on non-taxable category; ",""))</f>
        <v/>
      </c>
    </row>
    <row r="1784">
      <c r="A1784" s="17" t="n"/>
      <c r="B1784" s="14" t="n"/>
      <c r="C1784" s="14" t="n"/>
      <c r="D1784" s="16" t="n"/>
      <c r="E1784" s="14" t="n"/>
      <c r="F1784" s="14" t="n"/>
      <c r="G1784" s="14" t="n"/>
      <c r="H1784" s="19" t="n"/>
      <c r="I1784" s="19" t="n"/>
      <c r="J1784" s="34">
        <f>IF(A1784="","",H1784+I1784)</f>
        <v/>
      </c>
      <c r="K1784" s="14" t="n"/>
      <c r="L1784" s="14" t="n"/>
      <c r="M1784" s="14" t="n"/>
      <c r="N1784" s="14" t="n"/>
      <c r="O1784" s="20">
        <f>IF(A1784="","",SUMPRODUCT((A1784&gt;=Setup!$C$19:$C$30)*(A1784&lt;=Setup!$D$19:$D$30)*Setup!$A$19:$A$30))</f>
        <v/>
      </c>
      <c r="P1784" s="34">
        <f>IF(A1784="","",IF(OR(F1784="Standard domestic 15% (Box 7)",F1784="Import - VAT paid at customs (Box 8)",F1784="Import - Reverse charge (Box 9)"),ROUND(H1784*Setup!$B$9,2),0))</f>
        <v/>
      </c>
      <c r="Q1784" s="34">
        <f>IF(A1784="","",I1784-P1784)</f>
        <v/>
      </c>
      <c r="R1784" s="34">
        <f>IF(A1784="","",IF(L1784="Yes",I1784,0))</f>
        <v/>
      </c>
      <c r="S1784" s="34">
        <f>IF(A1784="","",IF(AND(L1784="Yes",K1784="Yes",NOT(ISNUMBER(SEARCH("blocked",G1784))),OR(F1784="Standard domestic 15% (Box 7)",F1784="Import - VAT paid at customs (Box 8)",F1784="Import - Reverse charge (Box 9)"),OR(F1784&lt;&gt;"Standard domestic 15% (Box 7)",AND(LEN(D1784)=15,LEFT(D1784,1)="3",RIGHT(D1784,1)="3",ISNUMBER(--D1784)))),I1784,0))</f>
        <v/>
      </c>
      <c r="T1784" s="34">
        <f>IF(A1784="","",R1784-S1784)</f>
        <v/>
      </c>
      <c r="U1784" s="23">
        <f>IF(A1784="","",IF(O1784=0,"Outside audit periods; ","")&amp;IF(F1784="","No VAT category; ","")&amp;IF(ABS(Q1784)&gt;Setup!$B$10,"VAT ≠ 15% × net; ","")&amp;IF(AND(F1784="Standard domestic 15% (Box 7)",NOT(AND(LEN(D1784)=15,LEFT(D1784,1)="3",RIGHT(D1784,1)="3",ISNUMBER(--D1784)))),"Invalid/missing supplier VAT no; ","")&amp;IF(AND(L1784="Yes",K1784&lt;&gt;"Yes"),"VAT claimed without valid tax invoice; ","")&amp;IF(AND(L1784="Yes",ISNUMBER(SEARCH("blocked",G1784))),"Blocked input VAT claimed; ","")&amp;IF(AND(F1784="Import - VAT paid at customs (Box 8)",M1784=""),"Customs declaration no missing; ","")&amp;IF(AND(F1784="Import - Reverse charge (Box 9)",E1784="Saudi Arabia"),"RCM used for a local supplier; ","")&amp;IF(AND(L1784="Yes",NOT(OR(F1784="Standard domestic 15% (Box 7)",F1784="Import - VAT paid at customs (Box 8)",F1784="Import - Reverse charge (Box 9)"))),"VAT claimed on non-taxable category; ",""))</f>
        <v/>
      </c>
    </row>
    <row r="1785">
      <c r="A1785" s="17" t="n"/>
      <c r="B1785" s="14" t="n"/>
      <c r="C1785" s="14" t="n"/>
      <c r="D1785" s="16" t="n"/>
      <c r="E1785" s="14" t="n"/>
      <c r="F1785" s="14" t="n"/>
      <c r="G1785" s="14" t="n"/>
      <c r="H1785" s="19" t="n"/>
      <c r="I1785" s="19" t="n"/>
      <c r="J1785" s="34">
        <f>IF(A1785="","",H1785+I1785)</f>
        <v/>
      </c>
      <c r="K1785" s="14" t="n"/>
      <c r="L1785" s="14" t="n"/>
      <c r="M1785" s="14" t="n"/>
      <c r="N1785" s="14" t="n"/>
      <c r="O1785" s="20">
        <f>IF(A1785="","",SUMPRODUCT((A1785&gt;=Setup!$C$19:$C$30)*(A1785&lt;=Setup!$D$19:$D$30)*Setup!$A$19:$A$30))</f>
        <v/>
      </c>
      <c r="P1785" s="34">
        <f>IF(A1785="","",IF(OR(F1785="Standard domestic 15% (Box 7)",F1785="Import - VAT paid at customs (Box 8)",F1785="Import - Reverse charge (Box 9)"),ROUND(H1785*Setup!$B$9,2),0))</f>
        <v/>
      </c>
      <c r="Q1785" s="34">
        <f>IF(A1785="","",I1785-P1785)</f>
        <v/>
      </c>
      <c r="R1785" s="34">
        <f>IF(A1785="","",IF(L1785="Yes",I1785,0))</f>
        <v/>
      </c>
      <c r="S1785" s="34">
        <f>IF(A1785="","",IF(AND(L1785="Yes",K1785="Yes",NOT(ISNUMBER(SEARCH("blocked",G1785))),OR(F1785="Standard domestic 15% (Box 7)",F1785="Import - VAT paid at customs (Box 8)",F1785="Import - Reverse charge (Box 9)"),OR(F1785&lt;&gt;"Standard domestic 15% (Box 7)",AND(LEN(D1785)=15,LEFT(D1785,1)="3",RIGHT(D1785,1)="3",ISNUMBER(--D1785)))),I1785,0))</f>
        <v/>
      </c>
      <c r="T1785" s="34">
        <f>IF(A1785="","",R1785-S1785)</f>
        <v/>
      </c>
      <c r="U1785" s="23">
        <f>IF(A1785="","",IF(O1785=0,"Outside audit periods; ","")&amp;IF(F1785="","No VAT category; ","")&amp;IF(ABS(Q1785)&gt;Setup!$B$10,"VAT ≠ 15% × net; ","")&amp;IF(AND(F1785="Standard domestic 15% (Box 7)",NOT(AND(LEN(D1785)=15,LEFT(D1785,1)="3",RIGHT(D1785,1)="3",ISNUMBER(--D1785)))),"Invalid/missing supplier VAT no; ","")&amp;IF(AND(L1785="Yes",K1785&lt;&gt;"Yes"),"VAT claimed without valid tax invoice; ","")&amp;IF(AND(L1785="Yes",ISNUMBER(SEARCH("blocked",G1785))),"Blocked input VAT claimed; ","")&amp;IF(AND(F1785="Import - VAT paid at customs (Box 8)",M1785=""),"Customs declaration no missing; ","")&amp;IF(AND(F1785="Import - Reverse charge (Box 9)",E1785="Saudi Arabia"),"RCM used for a local supplier; ","")&amp;IF(AND(L1785="Yes",NOT(OR(F1785="Standard domestic 15% (Box 7)",F1785="Import - VAT paid at customs (Box 8)",F1785="Import - Reverse charge (Box 9)"))),"VAT claimed on non-taxable category; ",""))</f>
        <v/>
      </c>
    </row>
    <row r="1786">
      <c r="A1786" s="17" t="n"/>
      <c r="B1786" s="14" t="n"/>
      <c r="C1786" s="14" t="n"/>
      <c r="D1786" s="16" t="n"/>
      <c r="E1786" s="14" t="n"/>
      <c r="F1786" s="14" t="n"/>
      <c r="G1786" s="14" t="n"/>
      <c r="H1786" s="19" t="n"/>
      <c r="I1786" s="19" t="n"/>
      <c r="J1786" s="34">
        <f>IF(A1786="","",H1786+I1786)</f>
        <v/>
      </c>
      <c r="K1786" s="14" t="n"/>
      <c r="L1786" s="14" t="n"/>
      <c r="M1786" s="14" t="n"/>
      <c r="N1786" s="14" t="n"/>
      <c r="O1786" s="20">
        <f>IF(A1786="","",SUMPRODUCT((A1786&gt;=Setup!$C$19:$C$30)*(A1786&lt;=Setup!$D$19:$D$30)*Setup!$A$19:$A$30))</f>
        <v/>
      </c>
      <c r="P1786" s="34">
        <f>IF(A1786="","",IF(OR(F1786="Standard domestic 15% (Box 7)",F1786="Import - VAT paid at customs (Box 8)",F1786="Import - Reverse charge (Box 9)"),ROUND(H1786*Setup!$B$9,2),0))</f>
        <v/>
      </c>
      <c r="Q1786" s="34">
        <f>IF(A1786="","",I1786-P1786)</f>
        <v/>
      </c>
      <c r="R1786" s="34">
        <f>IF(A1786="","",IF(L1786="Yes",I1786,0))</f>
        <v/>
      </c>
      <c r="S1786" s="34">
        <f>IF(A1786="","",IF(AND(L1786="Yes",K1786="Yes",NOT(ISNUMBER(SEARCH("blocked",G1786))),OR(F1786="Standard domestic 15% (Box 7)",F1786="Import - VAT paid at customs (Box 8)",F1786="Import - Reverse charge (Box 9)"),OR(F1786&lt;&gt;"Standard domestic 15% (Box 7)",AND(LEN(D1786)=15,LEFT(D1786,1)="3",RIGHT(D1786,1)="3",ISNUMBER(--D1786)))),I1786,0))</f>
        <v/>
      </c>
      <c r="T1786" s="34">
        <f>IF(A1786="","",R1786-S1786)</f>
        <v/>
      </c>
      <c r="U1786" s="23">
        <f>IF(A1786="","",IF(O1786=0,"Outside audit periods; ","")&amp;IF(F1786="","No VAT category; ","")&amp;IF(ABS(Q1786)&gt;Setup!$B$10,"VAT ≠ 15% × net; ","")&amp;IF(AND(F1786="Standard domestic 15% (Box 7)",NOT(AND(LEN(D1786)=15,LEFT(D1786,1)="3",RIGHT(D1786,1)="3",ISNUMBER(--D1786)))),"Invalid/missing supplier VAT no; ","")&amp;IF(AND(L1786="Yes",K1786&lt;&gt;"Yes"),"VAT claimed without valid tax invoice; ","")&amp;IF(AND(L1786="Yes",ISNUMBER(SEARCH("blocked",G1786))),"Blocked input VAT claimed; ","")&amp;IF(AND(F1786="Import - VAT paid at customs (Box 8)",M1786=""),"Customs declaration no missing; ","")&amp;IF(AND(F1786="Import - Reverse charge (Box 9)",E1786="Saudi Arabia"),"RCM used for a local supplier; ","")&amp;IF(AND(L1786="Yes",NOT(OR(F1786="Standard domestic 15% (Box 7)",F1786="Import - VAT paid at customs (Box 8)",F1786="Import - Reverse charge (Box 9)"))),"VAT claimed on non-taxable category; ",""))</f>
        <v/>
      </c>
    </row>
    <row r="1787">
      <c r="A1787" s="17" t="n"/>
      <c r="B1787" s="14" t="n"/>
      <c r="C1787" s="14" t="n"/>
      <c r="D1787" s="16" t="n"/>
      <c r="E1787" s="14" t="n"/>
      <c r="F1787" s="14" t="n"/>
      <c r="G1787" s="14" t="n"/>
      <c r="H1787" s="19" t="n"/>
      <c r="I1787" s="19" t="n"/>
      <c r="J1787" s="34">
        <f>IF(A1787="","",H1787+I1787)</f>
        <v/>
      </c>
      <c r="K1787" s="14" t="n"/>
      <c r="L1787" s="14" t="n"/>
      <c r="M1787" s="14" t="n"/>
      <c r="N1787" s="14" t="n"/>
      <c r="O1787" s="20">
        <f>IF(A1787="","",SUMPRODUCT((A1787&gt;=Setup!$C$19:$C$30)*(A1787&lt;=Setup!$D$19:$D$30)*Setup!$A$19:$A$30))</f>
        <v/>
      </c>
      <c r="P1787" s="34">
        <f>IF(A1787="","",IF(OR(F1787="Standard domestic 15% (Box 7)",F1787="Import - VAT paid at customs (Box 8)",F1787="Import - Reverse charge (Box 9)"),ROUND(H1787*Setup!$B$9,2),0))</f>
        <v/>
      </c>
      <c r="Q1787" s="34">
        <f>IF(A1787="","",I1787-P1787)</f>
        <v/>
      </c>
      <c r="R1787" s="34">
        <f>IF(A1787="","",IF(L1787="Yes",I1787,0))</f>
        <v/>
      </c>
      <c r="S1787" s="34">
        <f>IF(A1787="","",IF(AND(L1787="Yes",K1787="Yes",NOT(ISNUMBER(SEARCH("blocked",G1787))),OR(F1787="Standard domestic 15% (Box 7)",F1787="Import - VAT paid at customs (Box 8)",F1787="Import - Reverse charge (Box 9)"),OR(F1787&lt;&gt;"Standard domestic 15% (Box 7)",AND(LEN(D1787)=15,LEFT(D1787,1)="3",RIGHT(D1787,1)="3",ISNUMBER(--D1787)))),I1787,0))</f>
        <v/>
      </c>
      <c r="T1787" s="34">
        <f>IF(A1787="","",R1787-S1787)</f>
        <v/>
      </c>
      <c r="U1787" s="23">
        <f>IF(A1787="","",IF(O1787=0,"Outside audit periods; ","")&amp;IF(F1787="","No VAT category; ","")&amp;IF(ABS(Q1787)&gt;Setup!$B$10,"VAT ≠ 15% × net; ","")&amp;IF(AND(F1787="Standard domestic 15% (Box 7)",NOT(AND(LEN(D1787)=15,LEFT(D1787,1)="3",RIGHT(D1787,1)="3",ISNUMBER(--D1787)))),"Invalid/missing supplier VAT no; ","")&amp;IF(AND(L1787="Yes",K1787&lt;&gt;"Yes"),"VAT claimed without valid tax invoice; ","")&amp;IF(AND(L1787="Yes",ISNUMBER(SEARCH("blocked",G1787))),"Blocked input VAT claimed; ","")&amp;IF(AND(F1787="Import - VAT paid at customs (Box 8)",M1787=""),"Customs declaration no missing; ","")&amp;IF(AND(F1787="Import - Reverse charge (Box 9)",E1787="Saudi Arabia"),"RCM used for a local supplier; ","")&amp;IF(AND(L1787="Yes",NOT(OR(F1787="Standard domestic 15% (Box 7)",F1787="Import - VAT paid at customs (Box 8)",F1787="Import - Reverse charge (Box 9)"))),"VAT claimed on non-taxable category; ",""))</f>
        <v/>
      </c>
    </row>
    <row r="1788">
      <c r="A1788" s="17" t="n"/>
      <c r="B1788" s="14" t="n"/>
      <c r="C1788" s="14" t="n"/>
      <c r="D1788" s="16" t="n"/>
      <c r="E1788" s="14" t="n"/>
      <c r="F1788" s="14" t="n"/>
      <c r="G1788" s="14" t="n"/>
      <c r="H1788" s="19" t="n"/>
      <c r="I1788" s="19" t="n"/>
      <c r="J1788" s="34">
        <f>IF(A1788="","",H1788+I1788)</f>
        <v/>
      </c>
      <c r="K1788" s="14" t="n"/>
      <c r="L1788" s="14" t="n"/>
      <c r="M1788" s="14" t="n"/>
      <c r="N1788" s="14" t="n"/>
      <c r="O1788" s="20">
        <f>IF(A1788="","",SUMPRODUCT((A1788&gt;=Setup!$C$19:$C$30)*(A1788&lt;=Setup!$D$19:$D$30)*Setup!$A$19:$A$30))</f>
        <v/>
      </c>
      <c r="P1788" s="34">
        <f>IF(A1788="","",IF(OR(F1788="Standard domestic 15% (Box 7)",F1788="Import - VAT paid at customs (Box 8)",F1788="Import - Reverse charge (Box 9)"),ROUND(H1788*Setup!$B$9,2),0))</f>
        <v/>
      </c>
      <c r="Q1788" s="34">
        <f>IF(A1788="","",I1788-P1788)</f>
        <v/>
      </c>
      <c r="R1788" s="34">
        <f>IF(A1788="","",IF(L1788="Yes",I1788,0))</f>
        <v/>
      </c>
      <c r="S1788" s="34">
        <f>IF(A1788="","",IF(AND(L1788="Yes",K1788="Yes",NOT(ISNUMBER(SEARCH("blocked",G1788))),OR(F1788="Standard domestic 15% (Box 7)",F1788="Import - VAT paid at customs (Box 8)",F1788="Import - Reverse charge (Box 9)"),OR(F1788&lt;&gt;"Standard domestic 15% (Box 7)",AND(LEN(D1788)=15,LEFT(D1788,1)="3",RIGHT(D1788,1)="3",ISNUMBER(--D1788)))),I1788,0))</f>
        <v/>
      </c>
      <c r="T1788" s="34">
        <f>IF(A1788="","",R1788-S1788)</f>
        <v/>
      </c>
      <c r="U1788" s="23">
        <f>IF(A1788="","",IF(O1788=0,"Outside audit periods; ","")&amp;IF(F1788="","No VAT category; ","")&amp;IF(ABS(Q1788)&gt;Setup!$B$10,"VAT ≠ 15% × net; ","")&amp;IF(AND(F1788="Standard domestic 15% (Box 7)",NOT(AND(LEN(D1788)=15,LEFT(D1788,1)="3",RIGHT(D1788,1)="3",ISNUMBER(--D1788)))),"Invalid/missing supplier VAT no; ","")&amp;IF(AND(L1788="Yes",K1788&lt;&gt;"Yes"),"VAT claimed without valid tax invoice; ","")&amp;IF(AND(L1788="Yes",ISNUMBER(SEARCH("blocked",G1788))),"Blocked input VAT claimed; ","")&amp;IF(AND(F1788="Import - VAT paid at customs (Box 8)",M1788=""),"Customs declaration no missing; ","")&amp;IF(AND(F1788="Import - Reverse charge (Box 9)",E1788="Saudi Arabia"),"RCM used for a local supplier; ","")&amp;IF(AND(L1788="Yes",NOT(OR(F1788="Standard domestic 15% (Box 7)",F1788="Import - VAT paid at customs (Box 8)",F1788="Import - Reverse charge (Box 9)"))),"VAT claimed on non-taxable category; ",""))</f>
        <v/>
      </c>
    </row>
    <row r="1789">
      <c r="A1789" s="17" t="n"/>
      <c r="B1789" s="14" t="n"/>
      <c r="C1789" s="14" t="n"/>
      <c r="D1789" s="16" t="n"/>
      <c r="E1789" s="14" t="n"/>
      <c r="F1789" s="14" t="n"/>
      <c r="G1789" s="14" t="n"/>
      <c r="H1789" s="19" t="n"/>
      <c r="I1789" s="19" t="n"/>
      <c r="J1789" s="34">
        <f>IF(A1789="","",H1789+I1789)</f>
        <v/>
      </c>
      <c r="K1789" s="14" t="n"/>
      <c r="L1789" s="14" t="n"/>
      <c r="M1789" s="14" t="n"/>
      <c r="N1789" s="14" t="n"/>
      <c r="O1789" s="20">
        <f>IF(A1789="","",SUMPRODUCT((A1789&gt;=Setup!$C$19:$C$30)*(A1789&lt;=Setup!$D$19:$D$30)*Setup!$A$19:$A$30))</f>
        <v/>
      </c>
      <c r="P1789" s="34">
        <f>IF(A1789="","",IF(OR(F1789="Standard domestic 15% (Box 7)",F1789="Import - VAT paid at customs (Box 8)",F1789="Import - Reverse charge (Box 9)"),ROUND(H1789*Setup!$B$9,2),0))</f>
        <v/>
      </c>
      <c r="Q1789" s="34">
        <f>IF(A1789="","",I1789-P1789)</f>
        <v/>
      </c>
      <c r="R1789" s="34">
        <f>IF(A1789="","",IF(L1789="Yes",I1789,0))</f>
        <v/>
      </c>
      <c r="S1789" s="34">
        <f>IF(A1789="","",IF(AND(L1789="Yes",K1789="Yes",NOT(ISNUMBER(SEARCH("blocked",G1789))),OR(F1789="Standard domestic 15% (Box 7)",F1789="Import - VAT paid at customs (Box 8)",F1789="Import - Reverse charge (Box 9)"),OR(F1789&lt;&gt;"Standard domestic 15% (Box 7)",AND(LEN(D1789)=15,LEFT(D1789,1)="3",RIGHT(D1789,1)="3",ISNUMBER(--D1789)))),I1789,0))</f>
        <v/>
      </c>
      <c r="T1789" s="34">
        <f>IF(A1789="","",R1789-S1789)</f>
        <v/>
      </c>
      <c r="U1789" s="23">
        <f>IF(A1789="","",IF(O1789=0,"Outside audit periods; ","")&amp;IF(F1789="","No VAT category; ","")&amp;IF(ABS(Q1789)&gt;Setup!$B$10,"VAT ≠ 15% × net; ","")&amp;IF(AND(F1789="Standard domestic 15% (Box 7)",NOT(AND(LEN(D1789)=15,LEFT(D1789,1)="3",RIGHT(D1789,1)="3",ISNUMBER(--D1789)))),"Invalid/missing supplier VAT no; ","")&amp;IF(AND(L1789="Yes",K1789&lt;&gt;"Yes"),"VAT claimed without valid tax invoice; ","")&amp;IF(AND(L1789="Yes",ISNUMBER(SEARCH("blocked",G1789))),"Blocked input VAT claimed; ","")&amp;IF(AND(F1789="Import - VAT paid at customs (Box 8)",M1789=""),"Customs declaration no missing; ","")&amp;IF(AND(F1789="Import - Reverse charge (Box 9)",E1789="Saudi Arabia"),"RCM used for a local supplier; ","")&amp;IF(AND(L1789="Yes",NOT(OR(F1789="Standard domestic 15% (Box 7)",F1789="Import - VAT paid at customs (Box 8)",F1789="Import - Reverse charge (Box 9)"))),"VAT claimed on non-taxable category; ",""))</f>
        <v/>
      </c>
    </row>
    <row r="1790">
      <c r="A1790" s="17" t="n"/>
      <c r="B1790" s="14" t="n"/>
      <c r="C1790" s="14" t="n"/>
      <c r="D1790" s="16" t="n"/>
      <c r="E1790" s="14" t="n"/>
      <c r="F1790" s="14" t="n"/>
      <c r="G1790" s="14" t="n"/>
      <c r="H1790" s="19" t="n"/>
      <c r="I1790" s="19" t="n"/>
      <c r="J1790" s="34">
        <f>IF(A1790="","",H1790+I1790)</f>
        <v/>
      </c>
      <c r="K1790" s="14" t="n"/>
      <c r="L1790" s="14" t="n"/>
      <c r="M1790" s="14" t="n"/>
      <c r="N1790" s="14" t="n"/>
      <c r="O1790" s="20">
        <f>IF(A1790="","",SUMPRODUCT((A1790&gt;=Setup!$C$19:$C$30)*(A1790&lt;=Setup!$D$19:$D$30)*Setup!$A$19:$A$30))</f>
        <v/>
      </c>
      <c r="P1790" s="34">
        <f>IF(A1790="","",IF(OR(F1790="Standard domestic 15% (Box 7)",F1790="Import - VAT paid at customs (Box 8)",F1790="Import - Reverse charge (Box 9)"),ROUND(H1790*Setup!$B$9,2),0))</f>
        <v/>
      </c>
      <c r="Q1790" s="34">
        <f>IF(A1790="","",I1790-P1790)</f>
        <v/>
      </c>
      <c r="R1790" s="34">
        <f>IF(A1790="","",IF(L1790="Yes",I1790,0))</f>
        <v/>
      </c>
      <c r="S1790" s="34">
        <f>IF(A1790="","",IF(AND(L1790="Yes",K1790="Yes",NOT(ISNUMBER(SEARCH("blocked",G1790))),OR(F1790="Standard domestic 15% (Box 7)",F1790="Import - VAT paid at customs (Box 8)",F1790="Import - Reverse charge (Box 9)"),OR(F1790&lt;&gt;"Standard domestic 15% (Box 7)",AND(LEN(D1790)=15,LEFT(D1790,1)="3",RIGHT(D1790,1)="3",ISNUMBER(--D1790)))),I1790,0))</f>
        <v/>
      </c>
      <c r="T1790" s="34">
        <f>IF(A1790="","",R1790-S1790)</f>
        <v/>
      </c>
      <c r="U1790" s="23">
        <f>IF(A1790="","",IF(O1790=0,"Outside audit periods; ","")&amp;IF(F1790="","No VAT category; ","")&amp;IF(ABS(Q1790)&gt;Setup!$B$10,"VAT ≠ 15% × net; ","")&amp;IF(AND(F1790="Standard domestic 15% (Box 7)",NOT(AND(LEN(D1790)=15,LEFT(D1790,1)="3",RIGHT(D1790,1)="3",ISNUMBER(--D1790)))),"Invalid/missing supplier VAT no; ","")&amp;IF(AND(L1790="Yes",K1790&lt;&gt;"Yes"),"VAT claimed without valid tax invoice; ","")&amp;IF(AND(L1790="Yes",ISNUMBER(SEARCH("blocked",G1790))),"Blocked input VAT claimed; ","")&amp;IF(AND(F1790="Import - VAT paid at customs (Box 8)",M1790=""),"Customs declaration no missing; ","")&amp;IF(AND(F1790="Import - Reverse charge (Box 9)",E1790="Saudi Arabia"),"RCM used for a local supplier; ","")&amp;IF(AND(L1790="Yes",NOT(OR(F1790="Standard domestic 15% (Box 7)",F1790="Import - VAT paid at customs (Box 8)",F1790="Import - Reverse charge (Box 9)"))),"VAT claimed on non-taxable category; ",""))</f>
        <v/>
      </c>
    </row>
    <row r="1791">
      <c r="A1791" s="17" t="n"/>
      <c r="B1791" s="14" t="n"/>
      <c r="C1791" s="14" t="n"/>
      <c r="D1791" s="16" t="n"/>
      <c r="E1791" s="14" t="n"/>
      <c r="F1791" s="14" t="n"/>
      <c r="G1791" s="14" t="n"/>
      <c r="H1791" s="19" t="n"/>
      <c r="I1791" s="19" t="n"/>
      <c r="J1791" s="34">
        <f>IF(A1791="","",H1791+I1791)</f>
        <v/>
      </c>
      <c r="K1791" s="14" t="n"/>
      <c r="L1791" s="14" t="n"/>
      <c r="M1791" s="14" t="n"/>
      <c r="N1791" s="14" t="n"/>
      <c r="O1791" s="20">
        <f>IF(A1791="","",SUMPRODUCT((A1791&gt;=Setup!$C$19:$C$30)*(A1791&lt;=Setup!$D$19:$D$30)*Setup!$A$19:$A$30))</f>
        <v/>
      </c>
      <c r="P1791" s="34">
        <f>IF(A1791="","",IF(OR(F1791="Standard domestic 15% (Box 7)",F1791="Import - VAT paid at customs (Box 8)",F1791="Import - Reverse charge (Box 9)"),ROUND(H1791*Setup!$B$9,2),0))</f>
        <v/>
      </c>
      <c r="Q1791" s="34">
        <f>IF(A1791="","",I1791-P1791)</f>
        <v/>
      </c>
      <c r="R1791" s="34">
        <f>IF(A1791="","",IF(L1791="Yes",I1791,0))</f>
        <v/>
      </c>
      <c r="S1791" s="34">
        <f>IF(A1791="","",IF(AND(L1791="Yes",K1791="Yes",NOT(ISNUMBER(SEARCH("blocked",G1791))),OR(F1791="Standard domestic 15% (Box 7)",F1791="Import - VAT paid at customs (Box 8)",F1791="Import - Reverse charge (Box 9)"),OR(F1791&lt;&gt;"Standard domestic 15% (Box 7)",AND(LEN(D1791)=15,LEFT(D1791,1)="3",RIGHT(D1791,1)="3",ISNUMBER(--D1791)))),I1791,0))</f>
        <v/>
      </c>
      <c r="T1791" s="34">
        <f>IF(A1791="","",R1791-S1791)</f>
        <v/>
      </c>
      <c r="U1791" s="23">
        <f>IF(A1791="","",IF(O1791=0,"Outside audit periods; ","")&amp;IF(F1791="","No VAT category; ","")&amp;IF(ABS(Q1791)&gt;Setup!$B$10,"VAT ≠ 15% × net; ","")&amp;IF(AND(F1791="Standard domestic 15% (Box 7)",NOT(AND(LEN(D1791)=15,LEFT(D1791,1)="3",RIGHT(D1791,1)="3",ISNUMBER(--D1791)))),"Invalid/missing supplier VAT no; ","")&amp;IF(AND(L1791="Yes",K1791&lt;&gt;"Yes"),"VAT claimed without valid tax invoice; ","")&amp;IF(AND(L1791="Yes",ISNUMBER(SEARCH("blocked",G1791))),"Blocked input VAT claimed; ","")&amp;IF(AND(F1791="Import - VAT paid at customs (Box 8)",M1791=""),"Customs declaration no missing; ","")&amp;IF(AND(F1791="Import - Reverse charge (Box 9)",E1791="Saudi Arabia"),"RCM used for a local supplier; ","")&amp;IF(AND(L1791="Yes",NOT(OR(F1791="Standard domestic 15% (Box 7)",F1791="Import - VAT paid at customs (Box 8)",F1791="Import - Reverse charge (Box 9)"))),"VAT claimed on non-taxable category; ",""))</f>
        <v/>
      </c>
    </row>
    <row r="1792">
      <c r="A1792" s="17" t="n"/>
      <c r="B1792" s="14" t="n"/>
      <c r="C1792" s="14" t="n"/>
      <c r="D1792" s="16" t="n"/>
      <c r="E1792" s="14" t="n"/>
      <c r="F1792" s="14" t="n"/>
      <c r="G1792" s="14" t="n"/>
      <c r="H1792" s="19" t="n"/>
      <c r="I1792" s="19" t="n"/>
      <c r="J1792" s="34">
        <f>IF(A1792="","",H1792+I1792)</f>
        <v/>
      </c>
      <c r="K1792" s="14" t="n"/>
      <c r="L1792" s="14" t="n"/>
      <c r="M1792" s="14" t="n"/>
      <c r="N1792" s="14" t="n"/>
      <c r="O1792" s="20">
        <f>IF(A1792="","",SUMPRODUCT((A1792&gt;=Setup!$C$19:$C$30)*(A1792&lt;=Setup!$D$19:$D$30)*Setup!$A$19:$A$30))</f>
        <v/>
      </c>
      <c r="P1792" s="34">
        <f>IF(A1792="","",IF(OR(F1792="Standard domestic 15% (Box 7)",F1792="Import - VAT paid at customs (Box 8)",F1792="Import - Reverse charge (Box 9)"),ROUND(H1792*Setup!$B$9,2),0))</f>
        <v/>
      </c>
      <c r="Q1792" s="34">
        <f>IF(A1792="","",I1792-P1792)</f>
        <v/>
      </c>
      <c r="R1792" s="34">
        <f>IF(A1792="","",IF(L1792="Yes",I1792,0))</f>
        <v/>
      </c>
      <c r="S1792" s="34">
        <f>IF(A1792="","",IF(AND(L1792="Yes",K1792="Yes",NOT(ISNUMBER(SEARCH("blocked",G1792))),OR(F1792="Standard domestic 15% (Box 7)",F1792="Import - VAT paid at customs (Box 8)",F1792="Import - Reverse charge (Box 9)"),OR(F1792&lt;&gt;"Standard domestic 15% (Box 7)",AND(LEN(D1792)=15,LEFT(D1792,1)="3",RIGHT(D1792,1)="3",ISNUMBER(--D1792)))),I1792,0))</f>
        <v/>
      </c>
      <c r="T1792" s="34">
        <f>IF(A1792="","",R1792-S1792)</f>
        <v/>
      </c>
      <c r="U1792" s="23">
        <f>IF(A1792="","",IF(O1792=0,"Outside audit periods; ","")&amp;IF(F1792="","No VAT category; ","")&amp;IF(ABS(Q1792)&gt;Setup!$B$10,"VAT ≠ 15% × net; ","")&amp;IF(AND(F1792="Standard domestic 15% (Box 7)",NOT(AND(LEN(D1792)=15,LEFT(D1792,1)="3",RIGHT(D1792,1)="3",ISNUMBER(--D1792)))),"Invalid/missing supplier VAT no; ","")&amp;IF(AND(L1792="Yes",K1792&lt;&gt;"Yes"),"VAT claimed without valid tax invoice; ","")&amp;IF(AND(L1792="Yes",ISNUMBER(SEARCH("blocked",G1792))),"Blocked input VAT claimed; ","")&amp;IF(AND(F1792="Import - VAT paid at customs (Box 8)",M1792=""),"Customs declaration no missing; ","")&amp;IF(AND(F1792="Import - Reverse charge (Box 9)",E1792="Saudi Arabia"),"RCM used for a local supplier; ","")&amp;IF(AND(L1792="Yes",NOT(OR(F1792="Standard domestic 15% (Box 7)",F1792="Import - VAT paid at customs (Box 8)",F1792="Import - Reverse charge (Box 9)"))),"VAT claimed on non-taxable category; ",""))</f>
        <v/>
      </c>
    </row>
    <row r="1793">
      <c r="A1793" s="17" t="n"/>
      <c r="B1793" s="14" t="n"/>
      <c r="C1793" s="14" t="n"/>
      <c r="D1793" s="16" t="n"/>
      <c r="E1793" s="14" t="n"/>
      <c r="F1793" s="14" t="n"/>
      <c r="G1793" s="14" t="n"/>
      <c r="H1793" s="19" t="n"/>
      <c r="I1793" s="19" t="n"/>
      <c r="J1793" s="34">
        <f>IF(A1793="","",H1793+I1793)</f>
        <v/>
      </c>
      <c r="K1793" s="14" t="n"/>
      <c r="L1793" s="14" t="n"/>
      <c r="M1793" s="14" t="n"/>
      <c r="N1793" s="14" t="n"/>
      <c r="O1793" s="20">
        <f>IF(A1793="","",SUMPRODUCT((A1793&gt;=Setup!$C$19:$C$30)*(A1793&lt;=Setup!$D$19:$D$30)*Setup!$A$19:$A$30))</f>
        <v/>
      </c>
      <c r="P1793" s="34">
        <f>IF(A1793="","",IF(OR(F1793="Standard domestic 15% (Box 7)",F1793="Import - VAT paid at customs (Box 8)",F1793="Import - Reverse charge (Box 9)"),ROUND(H1793*Setup!$B$9,2),0))</f>
        <v/>
      </c>
      <c r="Q1793" s="34">
        <f>IF(A1793="","",I1793-P1793)</f>
        <v/>
      </c>
      <c r="R1793" s="34">
        <f>IF(A1793="","",IF(L1793="Yes",I1793,0))</f>
        <v/>
      </c>
      <c r="S1793" s="34">
        <f>IF(A1793="","",IF(AND(L1793="Yes",K1793="Yes",NOT(ISNUMBER(SEARCH("blocked",G1793))),OR(F1793="Standard domestic 15% (Box 7)",F1793="Import - VAT paid at customs (Box 8)",F1793="Import - Reverse charge (Box 9)"),OR(F1793&lt;&gt;"Standard domestic 15% (Box 7)",AND(LEN(D1793)=15,LEFT(D1793,1)="3",RIGHT(D1793,1)="3",ISNUMBER(--D1793)))),I1793,0))</f>
        <v/>
      </c>
      <c r="T1793" s="34">
        <f>IF(A1793="","",R1793-S1793)</f>
        <v/>
      </c>
      <c r="U1793" s="23">
        <f>IF(A1793="","",IF(O1793=0,"Outside audit periods; ","")&amp;IF(F1793="","No VAT category; ","")&amp;IF(ABS(Q1793)&gt;Setup!$B$10,"VAT ≠ 15% × net; ","")&amp;IF(AND(F1793="Standard domestic 15% (Box 7)",NOT(AND(LEN(D1793)=15,LEFT(D1793,1)="3",RIGHT(D1793,1)="3",ISNUMBER(--D1793)))),"Invalid/missing supplier VAT no; ","")&amp;IF(AND(L1793="Yes",K1793&lt;&gt;"Yes"),"VAT claimed without valid tax invoice; ","")&amp;IF(AND(L1793="Yes",ISNUMBER(SEARCH("blocked",G1793))),"Blocked input VAT claimed; ","")&amp;IF(AND(F1793="Import - VAT paid at customs (Box 8)",M1793=""),"Customs declaration no missing; ","")&amp;IF(AND(F1793="Import - Reverse charge (Box 9)",E1793="Saudi Arabia"),"RCM used for a local supplier; ","")&amp;IF(AND(L1793="Yes",NOT(OR(F1793="Standard domestic 15% (Box 7)",F1793="Import - VAT paid at customs (Box 8)",F1793="Import - Reverse charge (Box 9)"))),"VAT claimed on non-taxable category; ",""))</f>
        <v/>
      </c>
    </row>
    <row r="1794">
      <c r="A1794" s="17" t="n"/>
      <c r="B1794" s="14" t="n"/>
      <c r="C1794" s="14" t="n"/>
      <c r="D1794" s="16" t="n"/>
      <c r="E1794" s="14" t="n"/>
      <c r="F1794" s="14" t="n"/>
      <c r="G1794" s="14" t="n"/>
      <c r="H1794" s="19" t="n"/>
      <c r="I1794" s="19" t="n"/>
      <c r="J1794" s="34">
        <f>IF(A1794="","",H1794+I1794)</f>
        <v/>
      </c>
      <c r="K1794" s="14" t="n"/>
      <c r="L1794" s="14" t="n"/>
      <c r="M1794" s="14" t="n"/>
      <c r="N1794" s="14" t="n"/>
      <c r="O1794" s="20">
        <f>IF(A1794="","",SUMPRODUCT((A1794&gt;=Setup!$C$19:$C$30)*(A1794&lt;=Setup!$D$19:$D$30)*Setup!$A$19:$A$30))</f>
        <v/>
      </c>
      <c r="P1794" s="34">
        <f>IF(A1794="","",IF(OR(F1794="Standard domestic 15% (Box 7)",F1794="Import - VAT paid at customs (Box 8)",F1794="Import - Reverse charge (Box 9)"),ROUND(H1794*Setup!$B$9,2),0))</f>
        <v/>
      </c>
      <c r="Q1794" s="34">
        <f>IF(A1794="","",I1794-P1794)</f>
        <v/>
      </c>
      <c r="R1794" s="34">
        <f>IF(A1794="","",IF(L1794="Yes",I1794,0))</f>
        <v/>
      </c>
      <c r="S1794" s="34">
        <f>IF(A1794="","",IF(AND(L1794="Yes",K1794="Yes",NOT(ISNUMBER(SEARCH("blocked",G1794))),OR(F1794="Standard domestic 15% (Box 7)",F1794="Import - VAT paid at customs (Box 8)",F1794="Import - Reverse charge (Box 9)"),OR(F1794&lt;&gt;"Standard domestic 15% (Box 7)",AND(LEN(D1794)=15,LEFT(D1794,1)="3",RIGHT(D1794,1)="3",ISNUMBER(--D1794)))),I1794,0))</f>
        <v/>
      </c>
      <c r="T1794" s="34">
        <f>IF(A1794="","",R1794-S1794)</f>
        <v/>
      </c>
      <c r="U1794" s="23">
        <f>IF(A1794="","",IF(O1794=0,"Outside audit periods; ","")&amp;IF(F1794="","No VAT category; ","")&amp;IF(ABS(Q1794)&gt;Setup!$B$10,"VAT ≠ 15% × net; ","")&amp;IF(AND(F1794="Standard domestic 15% (Box 7)",NOT(AND(LEN(D1794)=15,LEFT(D1794,1)="3",RIGHT(D1794,1)="3",ISNUMBER(--D1794)))),"Invalid/missing supplier VAT no; ","")&amp;IF(AND(L1794="Yes",K1794&lt;&gt;"Yes"),"VAT claimed without valid tax invoice; ","")&amp;IF(AND(L1794="Yes",ISNUMBER(SEARCH("blocked",G1794))),"Blocked input VAT claimed; ","")&amp;IF(AND(F1794="Import - VAT paid at customs (Box 8)",M1794=""),"Customs declaration no missing; ","")&amp;IF(AND(F1794="Import - Reverse charge (Box 9)",E1794="Saudi Arabia"),"RCM used for a local supplier; ","")&amp;IF(AND(L1794="Yes",NOT(OR(F1794="Standard domestic 15% (Box 7)",F1794="Import - VAT paid at customs (Box 8)",F1794="Import - Reverse charge (Box 9)"))),"VAT claimed on non-taxable category; ",""))</f>
        <v/>
      </c>
    </row>
    <row r="1795">
      <c r="A1795" s="17" t="n"/>
      <c r="B1795" s="14" t="n"/>
      <c r="C1795" s="14" t="n"/>
      <c r="D1795" s="16" t="n"/>
      <c r="E1795" s="14" t="n"/>
      <c r="F1795" s="14" t="n"/>
      <c r="G1795" s="14" t="n"/>
      <c r="H1795" s="19" t="n"/>
      <c r="I1795" s="19" t="n"/>
      <c r="J1795" s="34">
        <f>IF(A1795="","",H1795+I1795)</f>
        <v/>
      </c>
      <c r="K1795" s="14" t="n"/>
      <c r="L1795" s="14" t="n"/>
      <c r="M1795" s="14" t="n"/>
      <c r="N1795" s="14" t="n"/>
      <c r="O1795" s="20">
        <f>IF(A1795="","",SUMPRODUCT((A1795&gt;=Setup!$C$19:$C$30)*(A1795&lt;=Setup!$D$19:$D$30)*Setup!$A$19:$A$30))</f>
        <v/>
      </c>
      <c r="P1795" s="34">
        <f>IF(A1795="","",IF(OR(F1795="Standard domestic 15% (Box 7)",F1795="Import - VAT paid at customs (Box 8)",F1795="Import - Reverse charge (Box 9)"),ROUND(H1795*Setup!$B$9,2),0))</f>
        <v/>
      </c>
      <c r="Q1795" s="34">
        <f>IF(A1795="","",I1795-P1795)</f>
        <v/>
      </c>
      <c r="R1795" s="34">
        <f>IF(A1795="","",IF(L1795="Yes",I1795,0))</f>
        <v/>
      </c>
      <c r="S1795" s="34">
        <f>IF(A1795="","",IF(AND(L1795="Yes",K1795="Yes",NOT(ISNUMBER(SEARCH("blocked",G1795))),OR(F1795="Standard domestic 15% (Box 7)",F1795="Import - VAT paid at customs (Box 8)",F1795="Import - Reverse charge (Box 9)"),OR(F1795&lt;&gt;"Standard domestic 15% (Box 7)",AND(LEN(D1795)=15,LEFT(D1795,1)="3",RIGHT(D1795,1)="3",ISNUMBER(--D1795)))),I1795,0))</f>
        <v/>
      </c>
      <c r="T1795" s="34">
        <f>IF(A1795="","",R1795-S1795)</f>
        <v/>
      </c>
      <c r="U1795" s="23">
        <f>IF(A1795="","",IF(O1795=0,"Outside audit periods; ","")&amp;IF(F1795="","No VAT category; ","")&amp;IF(ABS(Q1795)&gt;Setup!$B$10,"VAT ≠ 15% × net; ","")&amp;IF(AND(F1795="Standard domestic 15% (Box 7)",NOT(AND(LEN(D1795)=15,LEFT(D1795,1)="3",RIGHT(D1795,1)="3",ISNUMBER(--D1795)))),"Invalid/missing supplier VAT no; ","")&amp;IF(AND(L1795="Yes",K1795&lt;&gt;"Yes"),"VAT claimed without valid tax invoice; ","")&amp;IF(AND(L1795="Yes",ISNUMBER(SEARCH("blocked",G1795))),"Blocked input VAT claimed; ","")&amp;IF(AND(F1795="Import - VAT paid at customs (Box 8)",M1795=""),"Customs declaration no missing; ","")&amp;IF(AND(F1795="Import - Reverse charge (Box 9)",E1795="Saudi Arabia"),"RCM used for a local supplier; ","")&amp;IF(AND(L1795="Yes",NOT(OR(F1795="Standard domestic 15% (Box 7)",F1795="Import - VAT paid at customs (Box 8)",F1795="Import - Reverse charge (Box 9)"))),"VAT claimed on non-taxable category; ",""))</f>
        <v/>
      </c>
    </row>
    <row r="1796">
      <c r="A1796" s="17" t="n"/>
      <c r="B1796" s="14" t="n"/>
      <c r="C1796" s="14" t="n"/>
      <c r="D1796" s="16" t="n"/>
      <c r="E1796" s="14" t="n"/>
      <c r="F1796" s="14" t="n"/>
      <c r="G1796" s="14" t="n"/>
      <c r="H1796" s="19" t="n"/>
      <c r="I1796" s="19" t="n"/>
      <c r="J1796" s="34">
        <f>IF(A1796="","",H1796+I1796)</f>
        <v/>
      </c>
      <c r="K1796" s="14" t="n"/>
      <c r="L1796" s="14" t="n"/>
      <c r="M1796" s="14" t="n"/>
      <c r="N1796" s="14" t="n"/>
      <c r="O1796" s="20">
        <f>IF(A1796="","",SUMPRODUCT((A1796&gt;=Setup!$C$19:$C$30)*(A1796&lt;=Setup!$D$19:$D$30)*Setup!$A$19:$A$30))</f>
        <v/>
      </c>
      <c r="P1796" s="34">
        <f>IF(A1796="","",IF(OR(F1796="Standard domestic 15% (Box 7)",F1796="Import - VAT paid at customs (Box 8)",F1796="Import - Reverse charge (Box 9)"),ROUND(H1796*Setup!$B$9,2),0))</f>
        <v/>
      </c>
      <c r="Q1796" s="34">
        <f>IF(A1796="","",I1796-P1796)</f>
        <v/>
      </c>
      <c r="R1796" s="34">
        <f>IF(A1796="","",IF(L1796="Yes",I1796,0))</f>
        <v/>
      </c>
      <c r="S1796" s="34">
        <f>IF(A1796="","",IF(AND(L1796="Yes",K1796="Yes",NOT(ISNUMBER(SEARCH("blocked",G1796))),OR(F1796="Standard domestic 15% (Box 7)",F1796="Import - VAT paid at customs (Box 8)",F1796="Import - Reverse charge (Box 9)"),OR(F1796&lt;&gt;"Standard domestic 15% (Box 7)",AND(LEN(D1796)=15,LEFT(D1796,1)="3",RIGHT(D1796,1)="3",ISNUMBER(--D1796)))),I1796,0))</f>
        <v/>
      </c>
      <c r="T1796" s="34">
        <f>IF(A1796="","",R1796-S1796)</f>
        <v/>
      </c>
      <c r="U1796" s="23">
        <f>IF(A1796="","",IF(O1796=0,"Outside audit periods; ","")&amp;IF(F1796="","No VAT category; ","")&amp;IF(ABS(Q1796)&gt;Setup!$B$10,"VAT ≠ 15% × net; ","")&amp;IF(AND(F1796="Standard domestic 15% (Box 7)",NOT(AND(LEN(D1796)=15,LEFT(D1796,1)="3",RIGHT(D1796,1)="3",ISNUMBER(--D1796)))),"Invalid/missing supplier VAT no; ","")&amp;IF(AND(L1796="Yes",K1796&lt;&gt;"Yes"),"VAT claimed without valid tax invoice; ","")&amp;IF(AND(L1796="Yes",ISNUMBER(SEARCH("blocked",G1796))),"Blocked input VAT claimed; ","")&amp;IF(AND(F1796="Import - VAT paid at customs (Box 8)",M1796=""),"Customs declaration no missing; ","")&amp;IF(AND(F1796="Import - Reverse charge (Box 9)",E1796="Saudi Arabia"),"RCM used for a local supplier; ","")&amp;IF(AND(L1796="Yes",NOT(OR(F1796="Standard domestic 15% (Box 7)",F1796="Import - VAT paid at customs (Box 8)",F1796="Import - Reverse charge (Box 9)"))),"VAT claimed on non-taxable category; ",""))</f>
        <v/>
      </c>
    </row>
    <row r="1797">
      <c r="A1797" s="17" t="n"/>
      <c r="B1797" s="14" t="n"/>
      <c r="C1797" s="14" t="n"/>
      <c r="D1797" s="16" t="n"/>
      <c r="E1797" s="14" t="n"/>
      <c r="F1797" s="14" t="n"/>
      <c r="G1797" s="14" t="n"/>
      <c r="H1797" s="19" t="n"/>
      <c r="I1797" s="19" t="n"/>
      <c r="J1797" s="34">
        <f>IF(A1797="","",H1797+I1797)</f>
        <v/>
      </c>
      <c r="K1797" s="14" t="n"/>
      <c r="L1797" s="14" t="n"/>
      <c r="M1797" s="14" t="n"/>
      <c r="N1797" s="14" t="n"/>
      <c r="O1797" s="20">
        <f>IF(A1797="","",SUMPRODUCT((A1797&gt;=Setup!$C$19:$C$30)*(A1797&lt;=Setup!$D$19:$D$30)*Setup!$A$19:$A$30))</f>
        <v/>
      </c>
      <c r="P1797" s="34">
        <f>IF(A1797="","",IF(OR(F1797="Standard domestic 15% (Box 7)",F1797="Import - VAT paid at customs (Box 8)",F1797="Import - Reverse charge (Box 9)"),ROUND(H1797*Setup!$B$9,2),0))</f>
        <v/>
      </c>
      <c r="Q1797" s="34">
        <f>IF(A1797="","",I1797-P1797)</f>
        <v/>
      </c>
      <c r="R1797" s="34">
        <f>IF(A1797="","",IF(L1797="Yes",I1797,0))</f>
        <v/>
      </c>
      <c r="S1797" s="34">
        <f>IF(A1797="","",IF(AND(L1797="Yes",K1797="Yes",NOT(ISNUMBER(SEARCH("blocked",G1797))),OR(F1797="Standard domestic 15% (Box 7)",F1797="Import - VAT paid at customs (Box 8)",F1797="Import - Reverse charge (Box 9)"),OR(F1797&lt;&gt;"Standard domestic 15% (Box 7)",AND(LEN(D1797)=15,LEFT(D1797,1)="3",RIGHT(D1797,1)="3",ISNUMBER(--D1797)))),I1797,0))</f>
        <v/>
      </c>
      <c r="T1797" s="34">
        <f>IF(A1797="","",R1797-S1797)</f>
        <v/>
      </c>
      <c r="U1797" s="23">
        <f>IF(A1797="","",IF(O1797=0,"Outside audit periods; ","")&amp;IF(F1797="","No VAT category; ","")&amp;IF(ABS(Q1797)&gt;Setup!$B$10,"VAT ≠ 15% × net; ","")&amp;IF(AND(F1797="Standard domestic 15% (Box 7)",NOT(AND(LEN(D1797)=15,LEFT(D1797,1)="3",RIGHT(D1797,1)="3",ISNUMBER(--D1797)))),"Invalid/missing supplier VAT no; ","")&amp;IF(AND(L1797="Yes",K1797&lt;&gt;"Yes"),"VAT claimed without valid tax invoice; ","")&amp;IF(AND(L1797="Yes",ISNUMBER(SEARCH("blocked",G1797))),"Blocked input VAT claimed; ","")&amp;IF(AND(F1797="Import - VAT paid at customs (Box 8)",M1797=""),"Customs declaration no missing; ","")&amp;IF(AND(F1797="Import - Reverse charge (Box 9)",E1797="Saudi Arabia"),"RCM used for a local supplier; ","")&amp;IF(AND(L1797="Yes",NOT(OR(F1797="Standard domestic 15% (Box 7)",F1797="Import - VAT paid at customs (Box 8)",F1797="Import - Reverse charge (Box 9)"))),"VAT claimed on non-taxable category; ",""))</f>
        <v/>
      </c>
    </row>
    <row r="1798">
      <c r="A1798" s="17" t="n"/>
      <c r="B1798" s="14" t="n"/>
      <c r="C1798" s="14" t="n"/>
      <c r="D1798" s="16" t="n"/>
      <c r="E1798" s="14" t="n"/>
      <c r="F1798" s="14" t="n"/>
      <c r="G1798" s="14" t="n"/>
      <c r="H1798" s="19" t="n"/>
      <c r="I1798" s="19" t="n"/>
      <c r="J1798" s="34">
        <f>IF(A1798="","",H1798+I1798)</f>
        <v/>
      </c>
      <c r="K1798" s="14" t="n"/>
      <c r="L1798" s="14" t="n"/>
      <c r="M1798" s="14" t="n"/>
      <c r="N1798" s="14" t="n"/>
      <c r="O1798" s="20">
        <f>IF(A1798="","",SUMPRODUCT((A1798&gt;=Setup!$C$19:$C$30)*(A1798&lt;=Setup!$D$19:$D$30)*Setup!$A$19:$A$30))</f>
        <v/>
      </c>
      <c r="P1798" s="34">
        <f>IF(A1798="","",IF(OR(F1798="Standard domestic 15% (Box 7)",F1798="Import - VAT paid at customs (Box 8)",F1798="Import - Reverse charge (Box 9)"),ROUND(H1798*Setup!$B$9,2),0))</f>
        <v/>
      </c>
      <c r="Q1798" s="34">
        <f>IF(A1798="","",I1798-P1798)</f>
        <v/>
      </c>
      <c r="R1798" s="34">
        <f>IF(A1798="","",IF(L1798="Yes",I1798,0))</f>
        <v/>
      </c>
      <c r="S1798" s="34">
        <f>IF(A1798="","",IF(AND(L1798="Yes",K1798="Yes",NOT(ISNUMBER(SEARCH("blocked",G1798))),OR(F1798="Standard domestic 15% (Box 7)",F1798="Import - VAT paid at customs (Box 8)",F1798="Import - Reverse charge (Box 9)"),OR(F1798&lt;&gt;"Standard domestic 15% (Box 7)",AND(LEN(D1798)=15,LEFT(D1798,1)="3",RIGHT(D1798,1)="3",ISNUMBER(--D1798)))),I1798,0))</f>
        <v/>
      </c>
      <c r="T1798" s="34">
        <f>IF(A1798="","",R1798-S1798)</f>
        <v/>
      </c>
      <c r="U1798" s="23">
        <f>IF(A1798="","",IF(O1798=0,"Outside audit periods; ","")&amp;IF(F1798="","No VAT category; ","")&amp;IF(ABS(Q1798)&gt;Setup!$B$10,"VAT ≠ 15% × net; ","")&amp;IF(AND(F1798="Standard domestic 15% (Box 7)",NOT(AND(LEN(D1798)=15,LEFT(D1798,1)="3",RIGHT(D1798,1)="3",ISNUMBER(--D1798)))),"Invalid/missing supplier VAT no; ","")&amp;IF(AND(L1798="Yes",K1798&lt;&gt;"Yes"),"VAT claimed without valid tax invoice; ","")&amp;IF(AND(L1798="Yes",ISNUMBER(SEARCH("blocked",G1798))),"Blocked input VAT claimed; ","")&amp;IF(AND(F1798="Import - VAT paid at customs (Box 8)",M1798=""),"Customs declaration no missing; ","")&amp;IF(AND(F1798="Import - Reverse charge (Box 9)",E1798="Saudi Arabia"),"RCM used for a local supplier; ","")&amp;IF(AND(L1798="Yes",NOT(OR(F1798="Standard domestic 15% (Box 7)",F1798="Import - VAT paid at customs (Box 8)",F1798="Import - Reverse charge (Box 9)"))),"VAT claimed on non-taxable category; ",""))</f>
        <v/>
      </c>
    </row>
    <row r="1799">
      <c r="A1799" s="17" t="n"/>
      <c r="B1799" s="14" t="n"/>
      <c r="C1799" s="14" t="n"/>
      <c r="D1799" s="16" t="n"/>
      <c r="E1799" s="14" t="n"/>
      <c r="F1799" s="14" t="n"/>
      <c r="G1799" s="14" t="n"/>
      <c r="H1799" s="19" t="n"/>
      <c r="I1799" s="19" t="n"/>
      <c r="J1799" s="34">
        <f>IF(A1799="","",H1799+I1799)</f>
        <v/>
      </c>
      <c r="K1799" s="14" t="n"/>
      <c r="L1799" s="14" t="n"/>
      <c r="M1799" s="14" t="n"/>
      <c r="N1799" s="14" t="n"/>
      <c r="O1799" s="20">
        <f>IF(A1799="","",SUMPRODUCT((A1799&gt;=Setup!$C$19:$C$30)*(A1799&lt;=Setup!$D$19:$D$30)*Setup!$A$19:$A$30))</f>
        <v/>
      </c>
      <c r="P1799" s="34">
        <f>IF(A1799="","",IF(OR(F1799="Standard domestic 15% (Box 7)",F1799="Import - VAT paid at customs (Box 8)",F1799="Import - Reverse charge (Box 9)"),ROUND(H1799*Setup!$B$9,2),0))</f>
        <v/>
      </c>
      <c r="Q1799" s="34">
        <f>IF(A1799="","",I1799-P1799)</f>
        <v/>
      </c>
      <c r="R1799" s="34">
        <f>IF(A1799="","",IF(L1799="Yes",I1799,0))</f>
        <v/>
      </c>
      <c r="S1799" s="34">
        <f>IF(A1799="","",IF(AND(L1799="Yes",K1799="Yes",NOT(ISNUMBER(SEARCH("blocked",G1799))),OR(F1799="Standard domestic 15% (Box 7)",F1799="Import - VAT paid at customs (Box 8)",F1799="Import - Reverse charge (Box 9)"),OR(F1799&lt;&gt;"Standard domestic 15% (Box 7)",AND(LEN(D1799)=15,LEFT(D1799,1)="3",RIGHT(D1799,1)="3",ISNUMBER(--D1799)))),I1799,0))</f>
        <v/>
      </c>
      <c r="T1799" s="34">
        <f>IF(A1799="","",R1799-S1799)</f>
        <v/>
      </c>
      <c r="U1799" s="23">
        <f>IF(A1799="","",IF(O1799=0,"Outside audit periods; ","")&amp;IF(F1799="","No VAT category; ","")&amp;IF(ABS(Q1799)&gt;Setup!$B$10,"VAT ≠ 15% × net; ","")&amp;IF(AND(F1799="Standard domestic 15% (Box 7)",NOT(AND(LEN(D1799)=15,LEFT(D1799,1)="3",RIGHT(D1799,1)="3",ISNUMBER(--D1799)))),"Invalid/missing supplier VAT no; ","")&amp;IF(AND(L1799="Yes",K1799&lt;&gt;"Yes"),"VAT claimed without valid tax invoice; ","")&amp;IF(AND(L1799="Yes",ISNUMBER(SEARCH("blocked",G1799))),"Blocked input VAT claimed; ","")&amp;IF(AND(F1799="Import - VAT paid at customs (Box 8)",M1799=""),"Customs declaration no missing; ","")&amp;IF(AND(F1799="Import - Reverse charge (Box 9)",E1799="Saudi Arabia"),"RCM used for a local supplier; ","")&amp;IF(AND(L1799="Yes",NOT(OR(F1799="Standard domestic 15% (Box 7)",F1799="Import - VAT paid at customs (Box 8)",F1799="Import - Reverse charge (Box 9)"))),"VAT claimed on non-taxable category; ",""))</f>
        <v/>
      </c>
    </row>
    <row r="1800">
      <c r="A1800" s="17" t="n"/>
      <c r="B1800" s="14" t="n"/>
      <c r="C1800" s="14" t="n"/>
      <c r="D1800" s="16" t="n"/>
      <c r="E1800" s="14" t="n"/>
      <c r="F1800" s="14" t="n"/>
      <c r="G1800" s="14" t="n"/>
      <c r="H1800" s="19" t="n"/>
      <c r="I1800" s="19" t="n"/>
      <c r="J1800" s="34">
        <f>IF(A1800="","",H1800+I1800)</f>
        <v/>
      </c>
      <c r="K1800" s="14" t="n"/>
      <c r="L1800" s="14" t="n"/>
      <c r="M1800" s="14" t="n"/>
      <c r="N1800" s="14" t="n"/>
      <c r="O1800" s="20">
        <f>IF(A1800="","",SUMPRODUCT((A1800&gt;=Setup!$C$19:$C$30)*(A1800&lt;=Setup!$D$19:$D$30)*Setup!$A$19:$A$30))</f>
        <v/>
      </c>
      <c r="P1800" s="34">
        <f>IF(A1800="","",IF(OR(F1800="Standard domestic 15% (Box 7)",F1800="Import - VAT paid at customs (Box 8)",F1800="Import - Reverse charge (Box 9)"),ROUND(H1800*Setup!$B$9,2),0))</f>
        <v/>
      </c>
      <c r="Q1800" s="34">
        <f>IF(A1800="","",I1800-P1800)</f>
        <v/>
      </c>
      <c r="R1800" s="34">
        <f>IF(A1800="","",IF(L1800="Yes",I1800,0))</f>
        <v/>
      </c>
      <c r="S1800" s="34">
        <f>IF(A1800="","",IF(AND(L1800="Yes",K1800="Yes",NOT(ISNUMBER(SEARCH("blocked",G1800))),OR(F1800="Standard domestic 15% (Box 7)",F1800="Import - VAT paid at customs (Box 8)",F1800="Import - Reverse charge (Box 9)"),OR(F1800&lt;&gt;"Standard domestic 15% (Box 7)",AND(LEN(D1800)=15,LEFT(D1800,1)="3",RIGHT(D1800,1)="3",ISNUMBER(--D1800)))),I1800,0))</f>
        <v/>
      </c>
      <c r="T1800" s="34">
        <f>IF(A1800="","",R1800-S1800)</f>
        <v/>
      </c>
      <c r="U1800" s="23">
        <f>IF(A1800="","",IF(O1800=0,"Outside audit periods; ","")&amp;IF(F1800="","No VAT category; ","")&amp;IF(ABS(Q1800)&gt;Setup!$B$10,"VAT ≠ 15% × net; ","")&amp;IF(AND(F1800="Standard domestic 15% (Box 7)",NOT(AND(LEN(D1800)=15,LEFT(D1800,1)="3",RIGHT(D1800,1)="3",ISNUMBER(--D1800)))),"Invalid/missing supplier VAT no; ","")&amp;IF(AND(L1800="Yes",K1800&lt;&gt;"Yes"),"VAT claimed without valid tax invoice; ","")&amp;IF(AND(L1800="Yes",ISNUMBER(SEARCH("blocked",G1800))),"Blocked input VAT claimed; ","")&amp;IF(AND(F1800="Import - VAT paid at customs (Box 8)",M1800=""),"Customs declaration no missing; ","")&amp;IF(AND(F1800="Import - Reverse charge (Box 9)",E1800="Saudi Arabia"),"RCM used for a local supplier; ","")&amp;IF(AND(L1800="Yes",NOT(OR(F1800="Standard domestic 15% (Box 7)",F1800="Import - VAT paid at customs (Box 8)",F1800="Import - Reverse charge (Box 9)"))),"VAT claimed on non-taxable category; ",""))</f>
        <v/>
      </c>
    </row>
    <row r="1801">
      <c r="A1801" s="17" t="n"/>
      <c r="B1801" s="14" t="n"/>
      <c r="C1801" s="14" t="n"/>
      <c r="D1801" s="16" t="n"/>
      <c r="E1801" s="14" t="n"/>
      <c r="F1801" s="14" t="n"/>
      <c r="G1801" s="14" t="n"/>
      <c r="H1801" s="19" t="n"/>
      <c r="I1801" s="19" t="n"/>
      <c r="J1801" s="34">
        <f>IF(A1801="","",H1801+I1801)</f>
        <v/>
      </c>
      <c r="K1801" s="14" t="n"/>
      <c r="L1801" s="14" t="n"/>
      <c r="M1801" s="14" t="n"/>
      <c r="N1801" s="14" t="n"/>
      <c r="O1801" s="20">
        <f>IF(A1801="","",SUMPRODUCT((A1801&gt;=Setup!$C$19:$C$30)*(A1801&lt;=Setup!$D$19:$D$30)*Setup!$A$19:$A$30))</f>
        <v/>
      </c>
      <c r="P1801" s="34">
        <f>IF(A1801="","",IF(OR(F1801="Standard domestic 15% (Box 7)",F1801="Import - VAT paid at customs (Box 8)",F1801="Import - Reverse charge (Box 9)"),ROUND(H1801*Setup!$B$9,2),0))</f>
        <v/>
      </c>
      <c r="Q1801" s="34">
        <f>IF(A1801="","",I1801-P1801)</f>
        <v/>
      </c>
      <c r="R1801" s="34">
        <f>IF(A1801="","",IF(L1801="Yes",I1801,0))</f>
        <v/>
      </c>
      <c r="S1801" s="34">
        <f>IF(A1801="","",IF(AND(L1801="Yes",K1801="Yes",NOT(ISNUMBER(SEARCH("blocked",G1801))),OR(F1801="Standard domestic 15% (Box 7)",F1801="Import - VAT paid at customs (Box 8)",F1801="Import - Reverse charge (Box 9)"),OR(F1801&lt;&gt;"Standard domestic 15% (Box 7)",AND(LEN(D1801)=15,LEFT(D1801,1)="3",RIGHT(D1801,1)="3",ISNUMBER(--D1801)))),I1801,0))</f>
        <v/>
      </c>
      <c r="T1801" s="34">
        <f>IF(A1801="","",R1801-S1801)</f>
        <v/>
      </c>
      <c r="U1801" s="23">
        <f>IF(A1801="","",IF(O1801=0,"Outside audit periods; ","")&amp;IF(F1801="","No VAT category; ","")&amp;IF(ABS(Q1801)&gt;Setup!$B$10,"VAT ≠ 15% × net; ","")&amp;IF(AND(F1801="Standard domestic 15% (Box 7)",NOT(AND(LEN(D1801)=15,LEFT(D1801,1)="3",RIGHT(D1801,1)="3",ISNUMBER(--D1801)))),"Invalid/missing supplier VAT no; ","")&amp;IF(AND(L1801="Yes",K1801&lt;&gt;"Yes"),"VAT claimed without valid tax invoice; ","")&amp;IF(AND(L1801="Yes",ISNUMBER(SEARCH("blocked",G1801))),"Blocked input VAT claimed; ","")&amp;IF(AND(F1801="Import - VAT paid at customs (Box 8)",M1801=""),"Customs declaration no missing; ","")&amp;IF(AND(F1801="Import - Reverse charge (Box 9)",E1801="Saudi Arabia"),"RCM used for a local supplier; ","")&amp;IF(AND(L1801="Yes",NOT(OR(F1801="Standard domestic 15% (Box 7)",F1801="Import - VAT paid at customs (Box 8)",F1801="Import - Reverse charge (Box 9)"))),"VAT claimed on non-taxable category; ",""))</f>
        <v/>
      </c>
    </row>
    <row r="1802">
      <c r="A1802" s="17" t="n"/>
      <c r="B1802" s="14" t="n"/>
      <c r="C1802" s="14" t="n"/>
      <c r="D1802" s="16" t="n"/>
      <c r="E1802" s="14" t="n"/>
      <c r="F1802" s="14" t="n"/>
      <c r="G1802" s="14" t="n"/>
      <c r="H1802" s="19" t="n"/>
      <c r="I1802" s="19" t="n"/>
      <c r="J1802" s="34">
        <f>IF(A1802="","",H1802+I1802)</f>
        <v/>
      </c>
      <c r="K1802" s="14" t="n"/>
      <c r="L1802" s="14" t="n"/>
      <c r="M1802" s="14" t="n"/>
      <c r="N1802" s="14" t="n"/>
      <c r="O1802" s="20">
        <f>IF(A1802="","",SUMPRODUCT((A1802&gt;=Setup!$C$19:$C$30)*(A1802&lt;=Setup!$D$19:$D$30)*Setup!$A$19:$A$30))</f>
        <v/>
      </c>
      <c r="P1802" s="34">
        <f>IF(A1802="","",IF(OR(F1802="Standard domestic 15% (Box 7)",F1802="Import - VAT paid at customs (Box 8)",F1802="Import - Reverse charge (Box 9)"),ROUND(H1802*Setup!$B$9,2),0))</f>
        <v/>
      </c>
      <c r="Q1802" s="34">
        <f>IF(A1802="","",I1802-P1802)</f>
        <v/>
      </c>
      <c r="R1802" s="34">
        <f>IF(A1802="","",IF(L1802="Yes",I1802,0))</f>
        <v/>
      </c>
      <c r="S1802" s="34">
        <f>IF(A1802="","",IF(AND(L1802="Yes",K1802="Yes",NOT(ISNUMBER(SEARCH("blocked",G1802))),OR(F1802="Standard domestic 15% (Box 7)",F1802="Import - VAT paid at customs (Box 8)",F1802="Import - Reverse charge (Box 9)"),OR(F1802&lt;&gt;"Standard domestic 15% (Box 7)",AND(LEN(D1802)=15,LEFT(D1802,1)="3",RIGHT(D1802,1)="3",ISNUMBER(--D1802)))),I1802,0))</f>
        <v/>
      </c>
      <c r="T1802" s="34">
        <f>IF(A1802="","",R1802-S1802)</f>
        <v/>
      </c>
      <c r="U1802" s="23">
        <f>IF(A1802="","",IF(O1802=0,"Outside audit periods; ","")&amp;IF(F1802="","No VAT category; ","")&amp;IF(ABS(Q1802)&gt;Setup!$B$10,"VAT ≠ 15% × net; ","")&amp;IF(AND(F1802="Standard domestic 15% (Box 7)",NOT(AND(LEN(D1802)=15,LEFT(D1802,1)="3",RIGHT(D1802,1)="3",ISNUMBER(--D1802)))),"Invalid/missing supplier VAT no; ","")&amp;IF(AND(L1802="Yes",K1802&lt;&gt;"Yes"),"VAT claimed without valid tax invoice; ","")&amp;IF(AND(L1802="Yes",ISNUMBER(SEARCH("blocked",G1802))),"Blocked input VAT claimed; ","")&amp;IF(AND(F1802="Import - VAT paid at customs (Box 8)",M1802=""),"Customs declaration no missing; ","")&amp;IF(AND(F1802="Import - Reverse charge (Box 9)",E1802="Saudi Arabia"),"RCM used for a local supplier; ","")&amp;IF(AND(L1802="Yes",NOT(OR(F1802="Standard domestic 15% (Box 7)",F1802="Import - VAT paid at customs (Box 8)",F1802="Import - Reverse charge (Box 9)"))),"VAT claimed on non-taxable category; ",""))</f>
        <v/>
      </c>
    </row>
    <row r="1803">
      <c r="A1803" s="17" t="n"/>
      <c r="B1803" s="14" t="n"/>
      <c r="C1803" s="14" t="n"/>
      <c r="D1803" s="16" t="n"/>
      <c r="E1803" s="14" t="n"/>
      <c r="F1803" s="14" t="n"/>
      <c r="G1803" s="14" t="n"/>
      <c r="H1803" s="19" t="n"/>
      <c r="I1803" s="19" t="n"/>
      <c r="J1803" s="34">
        <f>IF(A1803="","",H1803+I1803)</f>
        <v/>
      </c>
      <c r="K1803" s="14" t="n"/>
      <c r="L1803" s="14" t="n"/>
      <c r="M1803" s="14" t="n"/>
      <c r="N1803" s="14" t="n"/>
      <c r="O1803" s="20">
        <f>IF(A1803="","",SUMPRODUCT((A1803&gt;=Setup!$C$19:$C$30)*(A1803&lt;=Setup!$D$19:$D$30)*Setup!$A$19:$A$30))</f>
        <v/>
      </c>
      <c r="P1803" s="34">
        <f>IF(A1803="","",IF(OR(F1803="Standard domestic 15% (Box 7)",F1803="Import - VAT paid at customs (Box 8)",F1803="Import - Reverse charge (Box 9)"),ROUND(H1803*Setup!$B$9,2),0))</f>
        <v/>
      </c>
      <c r="Q1803" s="34">
        <f>IF(A1803="","",I1803-P1803)</f>
        <v/>
      </c>
      <c r="R1803" s="34">
        <f>IF(A1803="","",IF(L1803="Yes",I1803,0))</f>
        <v/>
      </c>
      <c r="S1803" s="34">
        <f>IF(A1803="","",IF(AND(L1803="Yes",K1803="Yes",NOT(ISNUMBER(SEARCH("blocked",G1803))),OR(F1803="Standard domestic 15% (Box 7)",F1803="Import - VAT paid at customs (Box 8)",F1803="Import - Reverse charge (Box 9)"),OR(F1803&lt;&gt;"Standard domestic 15% (Box 7)",AND(LEN(D1803)=15,LEFT(D1803,1)="3",RIGHT(D1803,1)="3",ISNUMBER(--D1803)))),I1803,0))</f>
        <v/>
      </c>
      <c r="T1803" s="34">
        <f>IF(A1803="","",R1803-S1803)</f>
        <v/>
      </c>
      <c r="U1803" s="23">
        <f>IF(A1803="","",IF(O1803=0,"Outside audit periods; ","")&amp;IF(F1803="","No VAT category; ","")&amp;IF(ABS(Q1803)&gt;Setup!$B$10,"VAT ≠ 15% × net; ","")&amp;IF(AND(F1803="Standard domestic 15% (Box 7)",NOT(AND(LEN(D1803)=15,LEFT(D1803,1)="3",RIGHT(D1803,1)="3",ISNUMBER(--D1803)))),"Invalid/missing supplier VAT no; ","")&amp;IF(AND(L1803="Yes",K1803&lt;&gt;"Yes"),"VAT claimed without valid tax invoice; ","")&amp;IF(AND(L1803="Yes",ISNUMBER(SEARCH("blocked",G1803))),"Blocked input VAT claimed; ","")&amp;IF(AND(F1803="Import - VAT paid at customs (Box 8)",M1803=""),"Customs declaration no missing; ","")&amp;IF(AND(F1803="Import - Reverse charge (Box 9)",E1803="Saudi Arabia"),"RCM used for a local supplier; ","")&amp;IF(AND(L1803="Yes",NOT(OR(F1803="Standard domestic 15% (Box 7)",F1803="Import - VAT paid at customs (Box 8)",F1803="Import - Reverse charge (Box 9)"))),"VAT claimed on non-taxable category; ",""))</f>
        <v/>
      </c>
    </row>
    <row r="1804">
      <c r="A1804" s="17" t="n"/>
      <c r="B1804" s="14" t="n"/>
      <c r="C1804" s="14" t="n"/>
      <c r="D1804" s="16" t="n"/>
      <c r="E1804" s="14" t="n"/>
      <c r="F1804" s="14" t="n"/>
      <c r="G1804" s="14" t="n"/>
      <c r="H1804" s="19" t="n"/>
      <c r="I1804" s="19" t="n"/>
      <c r="J1804" s="34">
        <f>IF(A1804="","",H1804+I1804)</f>
        <v/>
      </c>
      <c r="K1804" s="14" t="n"/>
      <c r="L1804" s="14" t="n"/>
      <c r="M1804" s="14" t="n"/>
      <c r="N1804" s="14" t="n"/>
      <c r="O1804" s="20">
        <f>IF(A1804="","",SUMPRODUCT((A1804&gt;=Setup!$C$19:$C$30)*(A1804&lt;=Setup!$D$19:$D$30)*Setup!$A$19:$A$30))</f>
        <v/>
      </c>
      <c r="P1804" s="34">
        <f>IF(A1804="","",IF(OR(F1804="Standard domestic 15% (Box 7)",F1804="Import - VAT paid at customs (Box 8)",F1804="Import - Reverse charge (Box 9)"),ROUND(H1804*Setup!$B$9,2),0))</f>
        <v/>
      </c>
      <c r="Q1804" s="34">
        <f>IF(A1804="","",I1804-P1804)</f>
        <v/>
      </c>
      <c r="R1804" s="34">
        <f>IF(A1804="","",IF(L1804="Yes",I1804,0))</f>
        <v/>
      </c>
      <c r="S1804" s="34">
        <f>IF(A1804="","",IF(AND(L1804="Yes",K1804="Yes",NOT(ISNUMBER(SEARCH("blocked",G1804))),OR(F1804="Standard domestic 15% (Box 7)",F1804="Import - VAT paid at customs (Box 8)",F1804="Import - Reverse charge (Box 9)"),OR(F1804&lt;&gt;"Standard domestic 15% (Box 7)",AND(LEN(D1804)=15,LEFT(D1804,1)="3",RIGHT(D1804,1)="3",ISNUMBER(--D1804)))),I1804,0))</f>
        <v/>
      </c>
      <c r="T1804" s="34">
        <f>IF(A1804="","",R1804-S1804)</f>
        <v/>
      </c>
      <c r="U1804" s="23">
        <f>IF(A1804="","",IF(O1804=0,"Outside audit periods; ","")&amp;IF(F1804="","No VAT category; ","")&amp;IF(ABS(Q1804)&gt;Setup!$B$10,"VAT ≠ 15% × net; ","")&amp;IF(AND(F1804="Standard domestic 15% (Box 7)",NOT(AND(LEN(D1804)=15,LEFT(D1804,1)="3",RIGHT(D1804,1)="3",ISNUMBER(--D1804)))),"Invalid/missing supplier VAT no; ","")&amp;IF(AND(L1804="Yes",K1804&lt;&gt;"Yes"),"VAT claimed without valid tax invoice; ","")&amp;IF(AND(L1804="Yes",ISNUMBER(SEARCH("blocked",G1804))),"Blocked input VAT claimed; ","")&amp;IF(AND(F1804="Import - VAT paid at customs (Box 8)",M1804=""),"Customs declaration no missing; ","")&amp;IF(AND(F1804="Import - Reverse charge (Box 9)",E1804="Saudi Arabia"),"RCM used for a local supplier; ","")&amp;IF(AND(L1804="Yes",NOT(OR(F1804="Standard domestic 15% (Box 7)",F1804="Import - VAT paid at customs (Box 8)",F1804="Import - Reverse charge (Box 9)"))),"VAT claimed on non-taxable category; ",""))</f>
        <v/>
      </c>
    </row>
    <row r="1805">
      <c r="A1805" s="17" t="n"/>
      <c r="B1805" s="14" t="n"/>
      <c r="C1805" s="14" t="n"/>
      <c r="D1805" s="16" t="n"/>
      <c r="E1805" s="14" t="n"/>
      <c r="F1805" s="14" t="n"/>
      <c r="G1805" s="14" t="n"/>
      <c r="H1805" s="19" t="n"/>
      <c r="I1805" s="19" t="n"/>
      <c r="J1805" s="34">
        <f>IF(A1805="","",H1805+I1805)</f>
        <v/>
      </c>
      <c r="K1805" s="14" t="n"/>
      <c r="L1805" s="14" t="n"/>
      <c r="M1805" s="14" t="n"/>
      <c r="N1805" s="14" t="n"/>
      <c r="O1805" s="20">
        <f>IF(A1805="","",SUMPRODUCT((A1805&gt;=Setup!$C$19:$C$30)*(A1805&lt;=Setup!$D$19:$D$30)*Setup!$A$19:$A$30))</f>
        <v/>
      </c>
      <c r="P1805" s="34">
        <f>IF(A1805="","",IF(OR(F1805="Standard domestic 15% (Box 7)",F1805="Import - VAT paid at customs (Box 8)",F1805="Import - Reverse charge (Box 9)"),ROUND(H1805*Setup!$B$9,2),0))</f>
        <v/>
      </c>
      <c r="Q1805" s="34">
        <f>IF(A1805="","",I1805-P1805)</f>
        <v/>
      </c>
      <c r="R1805" s="34">
        <f>IF(A1805="","",IF(L1805="Yes",I1805,0))</f>
        <v/>
      </c>
      <c r="S1805" s="34">
        <f>IF(A1805="","",IF(AND(L1805="Yes",K1805="Yes",NOT(ISNUMBER(SEARCH("blocked",G1805))),OR(F1805="Standard domestic 15% (Box 7)",F1805="Import - VAT paid at customs (Box 8)",F1805="Import - Reverse charge (Box 9)"),OR(F1805&lt;&gt;"Standard domestic 15% (Box 7)",AND(LEN(D1805)=15,LEFT(D1805,1)="3",RIGHT(D1805,1)="3",ISNUMBER(--D1805)))),I1805,0))</f>
        <v/>
      </c>
      <c r="T1805" s="34">
        <f>IF(A1805="","",R1805-S1805)</f>
        <v/>
      </c>
      <c r="U1805" s="23">
        <f>IF(A1805="","",IF(O1805=0,"Outside audit periods; ","")&amp;IF(F1805="","No VAT category; ","")&amp;IF(ABS(Q1805)&gt;Setup!$B$10,"VAT ≠ 15% × net; ","")&amp;IF(AND(F1805="Standard domestic 15% (Box 7)",NOT(AND(LEN(D1805)=15,LEFT(D1805,1)="3",RIGHT(D1805,1)="3",ISNUMBER(--D1805)))),"Invalid/missing supplier VAT no; ","")&amp;IF(AND(L1805="Yes",K1805&lt;&gt;"Yes"),"VAT claimed without valid tax invoice; ","")&amp;IF(AND(L1805="Yes",ISNUMBER(SEARCH("blocked",G1805))),"Blocked input VAT claimed; ","")&amp;IF(AND(F1805="Import - VAT paid at customs (Box 8)",M1805=""),"Customs declaration no missing; ","")&amp;IF(AND(F1805="Import - Reverse charge (Box 9)",E1805="Saudi Arabia"),"RCM used for a local supplier; ","")&amp;IF(AND(L1805="Yes",NOT(OR(F1805="Standard domestic 15% (Box 7)",F1805="Import - VAT paid at customs (Box 8)",F1805="Import - Reverse charge (Box 9)"))),"VAT claimed on non-taxable category; ",""))</f>
        <v/>
      </c>
    </row>
    <row r="1806">
      <c r="A1806" s="17" t="n"/>
      <c r="B1806" s="14" t="n"/>
      <c r="C1806" s="14" t="n"/>
      <c r="D1806" s="16" t="n"/>
      <c r="E1806" s="14" t="n"/>
      <c r="F1806" s="14" t="n"/>
      <c r="G1806" s="14" t="n"/>
      <c r="H1806" s="19" t="n"/>
      <c r="I1806" s="19" t="n"/>
      <c r="J1806" s="34">
        <f>IF(A1806="","",H1806+I1806)</f>
        <v/>
      </c>
      <c r="K1806" s="14" t="n"/>
      <c r="L1806" s="14" t="n"/>
      <c r="M1806" s="14" t="n"/>
      <c r="N1806" s="14" t="n"/>
      <c r="O1806" s="20">
        <f>IF(A1806="","",SUMPRODUCT((A1806&gt;=Setup!$C$19:$C$30)*(A1806&lt;=Setup!$D$19:$D$30)*Setup!$A$19:$A$30))</f>
        <v/>
      </c>
      <c r="P1806" s="34">
        <f>IF(A1806="","",IF(OR(F1806="Standard domestic 15% (Box 7)",F1806="Import - VAT paid at customs (Box 8)",F1806="Import - Reverse charge (Box 9)"),ROUND(H1806*Setup!$B$9,2),0))</f>
        <v/>
      </c>
      <c r="Q1806" s="34">
        <f>IF(A1806="","",I1806-P1806)</f>
        <v/>
      </c>
      <c r="R1806" s="34">
        <f>IF(A1806="","",IF(L1806="Yes",I1806,0))</f>
        <v/>
      </c>
      <c r="S1806" s="34">
        <f>IF(A1806="","",IF(AND(L1806="Yes",K1806="Yes",NOT(ISNUMBER(SEARCH("blocked",G1806))),OR(F1806="Standard domestic 15% (Box 7)",F1806="Import - VAT paid at customs (Box 8)",F1806="Import - Reverse charge (Box 9)"),OR(F1806&lt;&gt;"Standard domestic 15% (Box 7)",AND(LEN(D1806)=15,LEFT(D1806,1)="3",RIGHT(D1806,1)="3",ISNUMBER(--D1806)))),I1806,0))</f>
        <v/>
      </c>
      <c r="T1806" s="34">
        <f>IF(A1806="","",R1806-S1806)</f>
        <v/>
      </c>
      <c r="U1806" s="23">
        <f>IF(A1806="","",IF(O1806=0,"Outside audit periods; ","")&amp;IF(F1806="","No VAT category; ","")&amp;IF(ABS(Q1806)&gt;Setup!$B$10,"VAT ≠ 15% × net; ","")&amp;IF(AND(F1806="Standard domestic 15% (Box 7)",NOT(AND(LEN(D1806)=15,LEFT(D1806,1)="3",RIGHT(D1806,1)="3",ISNUMBER(--D1806)))),"Invalid/missing supplier VAT no; ","")&amp;IF(AND(L1806="Yes",K1806&lt;&gt;"Yes"),"VAT claimed without valid tax invoice; ","")&amp;IF(AND(L1806="Yes",ISNUMBER(SEARCH("blocked",G1806))),"Blocked input VAT claimed; ","")&amp;IF(AND(F1806="Import - VAT paid at customs (Box 8)",M1806=""),"Customs declaration no missing; ","")&amp;IF(AND(F1806="Import - Reverse charge (Box 9)",E1806="Saudi Arabia"),"RCM used for a local supplier; ","")&amp;IF(AND(L1806="Yes",NOT(OR(F1806="Standard domestic 15% (Box 7)",F1806="Import - VAT paid at customs (Box 8)",F1806="Import - Reverse charge (Box 9)"))),"VAT claimed on non-taxable category; ",""))</f>
        <v/>
      </c>
    </row>
    <row r="1807">
      <c r="A1807" s="17" t="n"/>
      <c r="B1807" s="14" t="n"/>
      <c r="C1807" s="14" t="n"/>
      <c r="D1807" s="16" t="n"/>
      <c r="E1807" s="14" t="n"/>
      <c r="F1807" s="14" t="n"/>
      <c r="G1807" s="14" t="n"/>
      <c r="H1807" s="19" t="n"/>
      <c r="I1807" s="19" t="n"/>
      <c r="J1807" s="34">
        <f>IF(A1807="","",H1807+I1807)</f>
        <v/>
      </c>
      <c r="K1807" s="14" t="n"/>
      <c r="L1807" s="14" t="n"/>
      <c r="M1807" s="14" t="n"/>
      <c r="N1807" s="14" t="n"/>
      <c r="O1807" s="20">
        <f>IF(A1807="","",SUMPRODUCT((A1807&gt;=Setup!$C$19:$C$30)*(A1807&lt;=Setup!$D$19:$D$30)*Setup!$A$19:$A$30))</f>
        <v/>
      </c>
      <c r="P1807" s="34">
        <f>IF(A1807="","",IF(OR(F1807="Standard domestic 15% (Box 7)",F1807="Import - VAT paid at customs (Box 8)",F1807="Import - Reverse charge (Box 9)"),ROUND(H1807*Setup!$B$9,2),0))</f>
        <v/>
      </c>
      <c r="Q1807" s="34">
        <f>IF(A1807="","",I1807-P1807)</f>
        <v/>
      </c>
      <c r="R1807" s="34">
        <f>IF(A1807="","",IF(L1807="Yes",I1807,0))</f>
        <v/>
      </c>
      <c r="S1807" s="34">
        <f>IF(A1807="","",IF(AND(L1807="Yes",K1807="Yes",NOT(ISNUMBER(SEARCH("blocked",G1807))),OR(F1807="Standard domestic 15% (Box 7)",F1807="Import - VAT paid at customs (Box 8)",F1807="Import - Reverse charge (Box 9)"),OR(F1807&lt;&gt;"Standard domestic 15% (Box 7)",AND(LEN(D1807)=15,LEFT(D1807,1)="3",RIGHT(D1807,1)="3",ISNUMBER(--D1807)))),I1807,0))</f>
        <v/>
      </c>
      <c r="T1807" s="34">
        <f>IF(A1807="","",R1807-S1807)</f>
        <v/>
      </c>
      <c r="U1807" s="23">
        <f>IF(A1807="","",IF(O1807=0,"Outside audit periods; ","")&amp;IF(F1807="","No VAT category; ","")&amp;IF(ABS(Q1807)&gt;Setup!$B$10,"VAT ≠ 15% × net; ","")&amp;IF(AND(F1807="Standard domestic 15% (Box 7)",NOT(AND(LEN(D1807)=15,LEFT(D1807,1)="3",RIGHT(D1807,1)="3",ISNUMBER(--D1807)))),"Invalid/missing supplier VAT no; ","")&amp;IF(AND(L1807="Yes",K1807&lt;&gt;"Yes"),"VAT claimed without valid tax invoice; ","")&amp;IF(AND(L1807="Yes",ISNUMBER(SEARCH("blocked",G1807))),"Blocked input VAT claimed; ","")&amp;IF(AND(F1807="Import - VAT paid at customs (Box 8)",M1807=""),"Customs declaration no missing; ","")&amp;IF(AND(F1807="Import - Reverse charge (Box 9)",E1807="Saudi Arabia"),"RCM used for a local supplier; ","")&amp;IF(AND(L1807="Yes",NOT(OR(F1807="Standard domestic 15% (Box 7)",F1807="Import - VAT paid at customs (Box 8)",F1807="Import - Reverse charge (Box 9)"))),"VAT claimed on non-taxable category; ",""))</f>
        <v/>
      </c>
    </row>
    <row r="1808">
      <c r="A1808" s="17" t="n"/>
      <c r="B1808" s="14" t="n"/>
      <c r="C1808" s="14" t="n"/>
      <c r="D1808" s="16" t="n"/>
      <c r="E1808" s="14" t="n"/>
      <c r="F1808" s="14" t="n"/>
      <c r="G1808" s="14" t="n"/>
      <c r="H1808" s="19" t="n"/>
      <c r="I1808" s="19" t="n"/>
      <c r="J1808" s="34">
        <f>IF(A1808="","",H1808+I1808)</f>
        <v/>
      </c>
      <c r="K1808" s="14" t="n"/>
      <c r="L1808" s="14" t="n"/>
      <c r="M1808" s="14" t="n"/>
      <c r="N1808" s="14" t="n"/>
      <c r="O1808" s="20">
        <f>IF(A1808="","",SUMPRODUCT((A1808&gt;=Setup!$C$19:$C$30)*(A1808&lt;=Setup!$D$19:$D$30)*Setup!$A$19:$A$30))</f>
        <v/>
      </c>
      <c r="P1808" s="34">
        <f>IF(A1808="","",IF(OR(F1808="Standard domestic 15% (Box 7)",F1808="Import - VAT paid at customs (Box 8)",F1808="Import - Reverse charge (Box 9)"),ROUND(H1808*Setup!$B$9,2),0))</f>
        <v/>
      </c>
      <c r="Q1808" s="34">
        <f>IF(A1808="","",I1808-P1808)</f>
        <v/>
      </c>
      <c r="R1808" s="34">
        <f>IF(A1808="","",IF(L1808="Yes",I1808,0))</f>
        <v/>
      </c>
      <c r="S1808" s="34">
        <f>IF(A1808="","",IF(AND(L1808="Yes",K1808="Yes",NOT(ISNUMBER(SEARCH("blocked",G1808))),OR(F1808="Standard domestic 15% (Box 7)",F1808="Import - VAT paid at customs (Box 8)",F1808="Import - Reverse charge (Box 9)"),OR(F1808&lt;&gt;"Standard domestic 15% (Box 7)",AND(LEN(D1808)=15,LEFT(D1808,1)="3",RIGHT(D1808,1)="3",ISNUMBER(--D1808)))),I1808,0))</f>
        <v/>
      </c>
      <c r="T1808" s="34">
        <f>IF(A1808="","",R1808-S1808)</f>
        <v/>
      </c>
      <c r="U1808" s="23">
        <f>IF(A1808="","",IF(O1808=0,"Outside audit periods; ","")&amp;IF(F1808="","No VAT category; ","")&amp;IF(ABS(Q1808)&gt;Setup!$B$10,"VAT ≠ 15% × net; ","")&amp;IF(AND(F1808="Standard domestic 15% (Box 7)",NOT(AND(LEN(D1808)=15,LEFT(D1808,1)="3",RIGHT(D1808,1)="3",ISNUMBER(--D1808)))),"Invalid/missing supplier VAT no; ","")&amp;IF(AND(L1808="Yes",K1808&lt;&gt;"Yes"),"VAT claimed without valid tax invoice; ","")&amp;IF(AND(L1808="Yes",ISNUMBER(SEARCH("blocked",G1808))),"Blocked input VAT claimed; ","")&amp;IF(AND(F1808="Import - VAT paid at customs (Box 8)",M1808=""),"Customs declaration no missing; ","")&amp;IF(AND(F1808="Import - Reverse charge (Box 9)",E1808="Saudi Arabia"),"RCM used for a local supplier; ","")&amp;IF(AND(L1808="Yes",NOT(OR(F1808="Standard domestic 15% (Box 7)",F1808="Import - VAT paid at customs (Box 8)",F1808="Import - Reverse charge (Box 9)"))),"VAT claimed on non-taxable category; ",""))</f>
        <v/>
      </c>
    </row>
    <row r="1809">
      <c r="A1809" s="17" t="n"/>
      <c r="B1809" s="14" t="n"/>
      <c r="C1809" s="14" t="n"/>
      <c r="D1809" s="16" t="n"/>
      <c r="E1809" s="14" t="n"/>
      <c r="F1809" s="14" t="n"/>
      <c r="G1809" s="14" t="n"/>
      <c r="H1809" s="19" t="n"/>
      <c r="I1809" s="19" t="n"/>
      <c r="J1809" s="34">
        <f>IF(A1809="","",H1809+I1809)</f>
        <v/>
      </c>
      <c r="K1809" s="14" t="n"/>
      <c r="L1809" s="14" t="n"/>
      <c r="M1809" s="14" t="n"/>
      <c r="N1809" s="14" t="n"/>
      <c r="O1809" s="20">
        <f>IF(A1809="","",SUMPRODUCT((A1809&gt;=Setup!$C$19:$C$30)*(A1809&lt;=Setup!$D$19:$D$30)*Setup!$A$19:$A$30))</f>
        <v/>
      </c>
      <c r="P1809" s="34">
        <f>IF(A1809="","",IF(OR(F1809="Standard domestic 15% (Box 7)",F1809="Import - VAT paid at customs (Box 8)",F1809="Import - Reverse charge (Box 9)"),ROUND(H1809*Setup!$B$9,2),0))</f>
        <v/>
      </c>
      <c r="Q1809" s="34">
        <f>IF(A1809="","",I1809-P1809)</f>
        <v/>
      </c>
      <c r="R1809" s="34">
        <f>IF(A1809="","",IF(L1809="Yes",I1809,0))</f>
        <v/>
      </c>
      <c r="S1809" s="34">
        <f>IF(A1809="","",IF(AND(L1809="Yes",K1809="Yes",NOT(ISNUMBER(SEARCH("blocked",G1809))),OR(F1809="Standard domestic 15% (Box 7)",F1809="Import - VAT paid at customs (Box 8)",F1809="Import - Reverse charge (Box 9)"),OR(F1809&lt;&gt;"Standard domestic 15% (Box 7)",AND(LEN(D1809)=15,LEFT(D1809,1)="3",RIGHT(D1809,1)="3",ISNUMBER(--D1809)))),I1809,0))</f>
        <v/>
      </c>
      <c r="T1809" s="34">
        <f>IF(A1809="","",R1809-S1809)</f>
        <v/>
      </c>
      <c r="U1809" s="23">
        <f>IF(A1809="","",IF(O1809=0,"Outside audit periods; ","")&amp;IF(F1809="","No VAT category; ","")&amp;IF(ABS(Q1809)&gt;Setup!$B$10,"VAT ≠ 15% × net; ","")&amp;IF(AND(F1809="Standard domestic 15% (Box 7)",NOT(AND(LEN(D1809)=15,LEFT(D1809,1)="3",RIGHT(D1809,1)="3",ISNUMBER(--D1809)))),"Invalid/missing supplier VAT no; ","")&amp;IF(AND(L1809="Yes",K1809&lt;&gt;"Yes"),"VAT claimed without valid tax invoice; ","")&amp;IF(AND(L1809="Yes",ISNUMBER(SEARCH("blocked",G1809))),"Blocked input VAT claimed; ","")&amp;IF(AND(F1809="Import - VAT paid at customs (Box 8)",M1809=""),"Customs declaration no missing; ","")&amp;IF(AND(F1809="Import - Reverse charge (Box 9)",E1809="Saudi Arabia"),"RCM used for a local supplier; ","")&amp;IF(AND(L1809="Yes",NOT(OR(F1809="Standard domestic 15% (Box 7)",F1809="Import - VAT paid at customs (Box 8)",F1809="Import - Reverse charge (Box 9)"))),"VAT claimed on non-taxable category; ",""))</f>
        <v/>
      </c>
    </row>
    <row r="1810">
      <c r="A1810" s="17" t="n"/>
      <c r="B1810" s="14" t="n"/>
      <c r="C1810" s="14" t="n"/>
      <c r="D1810" s="16" t="n"/>
      <c r="E1810" s="14" t="n"/>
      <c r="F1810" s="14" t="n"/>
      <c r="G1810" s="14" t="n"/>
      <c r="H1810" s="19" t="n"/>
      <c r="I1810" s="19" t="n"/>
      <c r="J1810" s="34">
        <f>IF(A1810="","",H1810+I1810)</f>
        <v/>
      </c>
      <c r="K1810" s="14" t="n"/>
      <c r="L1810" s="14" t="n"/>
      <c r="M1810" s="14" t="n"/>
      <c r="N1810" s="14" t="n"/>
      <c r="O1810" s="20">
        <f>IF(A1810="","",SUMPRODUCT((A1810&gt;=Setup!$C$19:$C$30)*(A1810&lt;=Setup!$D$19:$D$30)*Setup!$A$19:$A$30))</f>
        <v/>
      </c>
      <c r="P1810" s="34">
        <f>IF(A1810="","",IF(OR(F1810="Standard domestic 15% (Box 7)",F1810="Import - VAT paid at customs (Box 8)",F1810="Import - Reverse charge (Box 9)"),ROUND(H1810*Setup!$B$9,2),0))</f>
        <v/>
      </c>
      <c r="Q1810" s="34">
        <f>IF(A1810="","",I1810-P1810)</f>
        <v/>
      </c>
      <c r="R1810" s="34">
        <f>IF(A1810="","",IF(L1810="Yes",I1810,0))</f>
        <v/>
      </c>
      <c r="S1810" s="34">
        <f>IF(A1810="","",IF(AND(L1810="Yes",K1810="Yes",NOT(ISNUMBER(SEARCH("blocked",G1810))),OR(F1810="Standard domestic 15% (Box 7)",F1810="Import - VAT paid at customs (Box 8)",F1810="Import - Reverse charge (Box 9)"),OR(F1810&lt;&gt;"Standard domestic 15% (Box 7)",AND(LEN(D1810)=15,LEFT(D1810,1)="3",RIGHT(D1810,1)="3",ISNUMBER(--D1810)))),I1810,0))</f>
        <v/>
      </c>
      <c r="T1810" s="34">
        <f>IF(A1810="","",R1810-S1810)</f>
        <v/>
      </c>
      <c r="U1810" s="23">
        <f>IF(A1810="","",IF(O1810=0,"Outside audit periods; ","")&amp;IF(F1810="","No VAT category; ","")&amp;IF(ABS(Q1810)&gt;Setup!$B$10,"VAT ≠ 15% × net; ","")&amp;IF(AND(F1810="Standard domestic 15% (Box 7)",NOT(AND(LEN(D1810)=15,LEFT(D1810,1)="3",RIGHT(D1810,1)="3",ISNUMBER(--D1810)))),"Invalid/missing supplier VAT no; ","")&amp;IF(AND(L1810="Yes",K1810&lt;&gt;"Yes"),"VAT claimed without valid tax invoice; ","")&amp;IF(AND(L1810="Yes",ISNUMBER(SEARCH("blocked",G1810))),"Blocked input VAT claimed; ","")&amp;IF(AND(F1810="Import - VAT paid at customs (Box 8)",M1810=""),"Customs declaration no missing; ","")&amp;IF(AND(F1810="Import - Reverse charge (Box 9)",E1810="Saudi Arabia"),"RCM used for a local supplier; ","")&amp;IF(AND(L1810="Yes",NOT(OR(F1810="Standard domestic 15% (Box 7)",F1810="Import - VAT paid at customs (Box 8)",F1810="Import - Reverse charge (Box 9)"))),"VAT claimed on non-taxable category; ",""))</f>
        <v/>
      </c>
    </row>
    <row r="1811">
      <c r="A1811" s="17" t="n"/>
      <c r="B1811" s="14" t="n"/>
      <c r="C1811" s="14" t="n"/>
      <c r="D1811" s="16" t="n"/>
      <c r="E1811" s="14" t="n"/>
      <c r="F1811" s="14" t="n"/>
      <c r="G1811" s="14" t="n"/>
      <c r="H1811" s="19" t="n"/>
      <c r="I1811" s="19" t="n"/>
      <c r="J1811" s="34">
        <f>IF(A1811="","",H1811+I1811)</f>
        <v/>
      </c>
      <c r="K1811" s="14" t="n"/>
      <c r="L1811" s="14" t="n"/>
      <c r="M1811" s="14" t="n"/>
      <c r="N1811" s="14" t="n"/>
      <c r="O1811" s="20">
        <f>IF(A1811="","",SUMPRODUCT((A1811&gt;=Setup!$C$19:$C$30)*(A1811&lt;=Setup!$D$19:$D$30)*Setup!$A$19:$A$30))</f>
        <v/>
      </c>
      <c r="P1811" s="34">
        <f>IF(A1811="","",IF(OR(F1811="Standard domestic 15% (Box 7)",F1811="Import - VAT paid at customs (Box 8)",F1811="Import - Reverse charge (Box 9)"),ROUND(H1811*Setup!$B$9,2),0))</f>
        <v/>
      </c>
      <c r="Q1811" s="34">
        <f>IF(A1811="","",I1811-P1811)</f>
        <v/>
      </c>
      <c r="R1811" s="34">
        <f>IF(A1811="","",IF(L1811="Yes",I1811,0))</f>
        <v/>
      </c>
      <c r="S1811" s="34">
        <f>IF(A1811="","",IF(AND(L1811="Yes",K1811="Yes",NOT(ISNUMBER(SEARCH("blocked",G1811))),OR(F1811="Standard domestic 15% (Box 7)",F1811="Import - VAT paid at customs (Box 8)",F1811="Import - Reverse charge (Box 9)"),OR(F1811&lt;&gt;"Standard domestic 15% (Box 7)",AND(LEN(D1811)=15,LEFT(D1811,1)="3",RIGHT(D1811,1)="3",ISNUMBER(--D1811)))),I1811,0))</f>
        <v/>
      </c>
      <c r="T1811" s="34">
        <f>IF(A1811="","",R1811-S1811)</f>
        <v/>
      </c>
      <c r="U1811" s="23">
        <f>IF(A1811="","",IF(O1811=0,"Outside audit periods; ","")&amp;IF(F1811="","No VAT category; ","")&amp;IF(ABS(Q1811)&gt;Setup!$B$10,"VAT ≠ 15% × net; ","")&amp;IF(AND(F1811="Standard domestic 15% (Box 7)",NOT(AND(LEN(D1811)=15,LEFT(D1811,1)="3",RIGHT(D1811,1)="3",ISNUMBER(--D1811)))),"Invalid/missing supplier VAT no; ","")&amp;IF(AND(L1811="Yes",K1811&lt;&gt;"Yes"),"VAT claimed without valid tax invoice; ","")&amp;IF(AND(L1811="Yes",ISNUMBER(SEARCH("blocked",G1811))),"Blocked input VAT claimed; ","")&amp;IF(AND(F1811="Import - VAT paid at customs (Box 8)",M1811=""),"Customs declaration no missing; ","")&amp;IF(AND(F1811="Import - Reverse charge (Box 9)",E1811="Saudi Arabia"),"RCM used for a local supplier; ","")&amp;IF(AND(L1811="Yes",NOT(OR(F1811="Standard domestic 15% (Box 7)",F1811="Import - VAT paid at customs (Box 8)",F1811="Import - Reverse charge (Box 9)"))),"VAT claimed on non-taxable category; ",""))</f>
        <v/>
      </c>
    </row>
    <row r="1812">
      <c r="A1812" s="17" t="n"/>
      <c r="B1812" s="14" t="n"/>
      <c r="C1812" s="14" t="n"/>
      <c r="D1812" s="16" t="n"/>
      <c r="E1812" s="14" t="n"/>
      <c r="F1812" s="14" t="n"/>
      <c r="G1812" s="14" t="n"/>
      <c r="H1812" s="19" t="n"/>
      <c r="I1812" s="19" t="n"/>
      <c r="J1812" s="34">
        <f>IF(A1812="","",H1812+I1812)</f>
        <v/>
      </c>
      <c r="K1812" s="14" t="n"/>
      <c r="L1812" s="14" t="n"/>
      <c r="M1812" s="14" t="n"/>
      <c r="N1812" s="14" t="n"/>
      <c r="O1812" s="20">
        <f>IF(A1812="","",SUMPRODUCT((A1812&gt;=Setup!$C$19:$C$30)*(A1812&lt;=Setup!$D$19:$D$30)*Setup!$A$19:$A$30))</f>
        <v/>
      </c>
      <c r="P1812" s="34">
        <f>IF(A1812="","",IF(OR(F1812="Standard domestic 15% (Box 7)",F1812="Import - VAT paid at customs (Box 8)",F1812="Import - Reverse charge (Box 9)"),ROUND(H1812*Setup!$B$9,2),0))</f>
        <v/>
      </c>
      <c r="Q1812" s="34">
        <f>IF(A1812="","",I1812-P1812)</f>
        <v/>
      </c>
      <c r="R1812" s="34">
        <f>IF(A1812="","",IF(L1812="Yes",I1812,0))</f>
        <v/>
      </c>
      <c r="S1812" s="34">
        <f>IF(A1812="","",IF(AND(L1812="Yes",K1812="Yes",NOT(ISNUMBER(SEARCH("blocked",G1812))),OR(F1812="Standard domestic 15% (Box 7)",F1812="Import - VAT paid at customs (Box 8)",F1812="Import - Reverse charge (Box 9)"),OR(F1812&lt;&gt;"Standard domestic 15% (Box 7)",AND(LEN(D1812)=15,LEFT(D1812,1)="3",RIGHT(D1812,1)="3",ISNUMBER(--D1812)))),I1812,0))</f>
        <v/>
      </c>
      <c r="T1812" s="34">
        <f>IF(A1812="","",R1812-S1812)</f>
        <v/>
      </c>
      <c r="U1812" s="23">
        <f>IF(A1812="","",IF(O1812=0,"Outside audit periods; ","")&amp;IF(F1812="","No VAT category; ","")&amp;IF(ABS(Q1812)&gt;Setup!$B$10,"VAT ≠ 15% × net; ","")&amp;IF(AND(F1812="Standard domestic 15% (Box 7)",NOT(AND(LEN(D1812)=15,LEFT(D1812,1)="3",RIGHT(D1812,1)="3",ISNUMBER(--D1812)))),"Invalid/missing supplier VAT no; ","")&amp;IF(AND(L1812="Yes",K1812&lt;&gt;"Yes"),"VAT claimed without valid tax invoice; ","")&amp;IF(AND(L1812="Yes",ISNUMBER(SEARCH("blocked",G1812))),"Blocked input VAT claimed; ","")&amp;IF(AND(F1812="Import - VAT paid at customs (Box 8)",M1812=""),"Customs declaration no missing; ","")&amp;IF(AND(F1812="Import - Reverse charge (Box 9)",E1812="Saudi Arabia"),"RCM used for a local supplier; ","")&amp;IF(AND(L1812="Yes",NOT(OR(F1812="Standard domestic 15% (Box 7)",F1812="Import - VAT paid at customs (Box 8)",F1812="Import - Reverse charge (Box 9)"))),"VAT claimed on non-taxable category; ",""))</f>
        <v/>
      </c>
    </row>
    <row r="1813">
      <c r="A1813" s="17" t="n"/>
      <c r="B1813" s="14" t="n"/>
      <c r="C1813" s="14" t="n"/>
      <c r="D1813" s="16" t="n"/>
      <c r="E1813" s="14" t="n"/>
      <c r="F1813" s="14" t="n"/>
      <c r="G1813" s="14" t="n"/>
      <c r="H1813" s="19" t="n"/>
      <c r="I1813" s="19" t="n"/>
      <c r="J1813" s="34">
        <f>IF(A1813="","",H1813+I1813)</f>
        <v/>
      </c>
      <c r="K1813" s="14" t="n"/>
      <c r="L1813" s="14" t="n"/>
      <c r="M1813" s="14" t="n"/>
      <c r="N1813" s="14" t="n"/>
      <c r="O1813" s="20">
        <f>IF(A1813="","",SUMPRODUCT((A1813&gt;=Setup!$C$19:$C$30)*(A1813&lt;=Setup!$D$19:$D$30)*Setup!$A$19:$A$30))</f>
        <v/>
      </c>
      <c r="P1813" s="34">
        <f>IF(A1813="","",IF(OR(F1813="Standard domestic 15% (Box 7)",F1813="Import - VAT paid at customs (Box 8)",F1813="Import - Reverse charge (Box 9)"),ROUND(H1813*Setup!$B$9,2),0))</f>
        <v/>
      </c>
      <c r="Q1813" s="34">
        <f>IF(A1813="","",I1813-P1813)</f>
        <v/>
      </c>
      <c r="R1813" s="34">
        <f>IF(A1813="","",IF(L1813="Yes",I1813,0))</f>
        <v/>
      </c>
      <c r="S1813" s="34">
        <f>IF(A1813="","",IF(AND(L1813="Yes",K1813="Yes",NOT(ISNUMBER(SEARCH("blocked",G1813))),OR(F1813="Standard domestic 15% (Box 7)",F1813="Import - VAT paid at customs (Box 8)",F1813="Import - Reverse charge (Box 9)"),OR(F1813&lt;&gt;"Standard domestic 15% (Box 7)",AND(LEN(D1813)=15,LEFT(D1813,1)="3",RIGHT(D1813,1)="3",ISNUMBER(--D1813)))),I1813,0))</f>
        <v/>
      </c>
      <c r="T1813" s="34">
        <f>IF(A1813="","",R1813-S1813)</f>
        <v/>
      </c>
      <c r="U1813" s="23">
        <f>IF(A1813="","",IF(O1813=0,"Outside audit periods; ","")&amp;IF(F1813="","No VAT category; ","")&amp;IF(ABS(Q1813)&gt;Setup!$B$10,"VAT ≠ 15% × net; ","")&amp;IF(AND(F1813="Standard domestic 15% (Box 7)",NOT(AND(LEN(D1813)=15,LEFT(D1813,1)="3",RIGHT(D1813,1)="3",ISNUMBER(--D1813)))),"Invalid/missing supplier VAT no; ","")&amp;IF(AND(L1813="Yes",K1813&lt;&gt;"Yes"),"VAT claimed without valid tax invoice; ","")&amp;IF(AND(L1813="Yes",ISNUMBER(SEARCH("blocked",G1813))),"Blocked input VAT claimed; ","")&amp;IF(AND(F1813="Import - VAT paid at customs (Box 8)",M1813=""),"Customs declaration no missing; ","")&amp;IF(AND(F1813="Import - Reverse charge (Box 9)",E1813="Saudi Arabia"),"RCM used for a local supplier; ","")&amp;IF(AND(L1813="Yes",NOT(OR(F1813="Standard domestic 15% (Box 7)",F1813="Import - VAT paid at customs (Box 8)",F1813="Import - Reverse charge (Box 9)"))),"VAT claimed on non-taxable category; ",""))</f>
        <v/>
      </c>
    </row>
    <row r="1814">
      <c r="A1814" s="17" t="n"/>
      <c r="B1814" s="14" t="n"/>
      <c r="C1814" s="14" t="n"/>
      <c r="D1814" s="16" t="n"/>
      <c r="E1814" s="14" t="n"/>
      <c r="F1814" s="14" t="n"/>
      <c r="G1814" s="14" t="n"/>
      <c r="H1814" s="19" t="n"/>
      <c r="I1814" s="19" t="n"/>
      <c r="J1814" s="34">
        <f>IF(A1814="","",H1814+I1814)</f>
        <v/>
      </c>
      <c r="K1814" s="14" t="n"/>
      <c r="L1814" s="14" t="n"/>
      <c r="M1814" s="14" t="n"/>
      <c r="N1814" s="14" t="n"/>
      <c r="O1814" s="20">
        <f>IF(A1814="","",SUMPRODUCT((A1814&gt;=Setup!$C$19:$C$30)*(A1814&lt;=Setup!$D$19:$D$30)*Setup!$A$19:$A$30))</f>
        <v/>
      </c>
      <c r="P1814" s="34">
        <f>IF(A1814="","",IF(OR(F1814="Standard domestic 15% (Box 7)",F1814="Import - VAT paid at customs (Box 8)",F1814="Import - Reverse charge (Box 9)"),ROUND(H1814*Setup!$B$9,2),0))</f>
        <v/>
      </c>
      <c r="Q1814" s="34">
        <f>IF(A1814="","",I1814-P1814)</f>
        <v/>
      </c>
      <c r="R1814" s="34">
        <f>IF(A1814="","",IF(L1814="Yes",I1814,0))</f>
        <v/>
      </c>
      <c r="S1814" s="34">
        <f>IF(A1814="","",IF(AND(L1814="Yes",K1814="Yes",NOT(ISNUMBER(SEARCH("blocked",G1814))),OR(F1814="Standard domestic 15% (Box 7)",F1814="Import - VAT paid at customs (Box 8)",F1814="Import - Reverse charge (Box 9)"),OR(F1814&lt;&gt;"Standard domestic 15% (Box 7)",AND(LEN(D1814)=15,LEFT(D1814,1)="3",RIGHT(D1814,1)="3",ISNUMBER(--D1814)))),I1814,0))</f>
        <v/>
      </c>
      <c r="T1814" s="34">
        <f>IF(A1814="","",R1814-S1814)</f>
        <v/>
      </c>
      <c r="U1814" s="23">
        <f>IF(A1814="","",IF(O1814=0,"Outside audit periods; ","")&amp;IF(F1814="","No VAT category; ","")&amp;IF(ABS(Q1814)&gt;Setup!$B$10,"VAT ≠ 15% × net; ","")&amp;IF(AND(F1814="Standard domestic 15% (Box 7)",NOT(AND(LEN(D1814)=15,LEFT(D1814,1)="3",RIGHT(D1814,1)="3",ISNUMBER(--D1814)))),"Invalid/missing supplier VAT no; ","")&amp;IF(AND(L1814="Yes",K1814&lt;&gt;"Yes"),"VAT claimed without valid tax invoice; ","")&amp;IF(AND(L1814="Yes",ISNUMBER(SEARCH("blocked",G1814))),"Blocked input VAT claimed; ","")&amp;IF(AND(F1814="Import - VAT paid at customs (Box 8)",M1814=""),"Customs declaration no missing; ","")&amp;IF(AND(F1814="Import - Reverse charge (Box 9)",E1814="Saudi Arabia"),"RCM used for a local supplier; ","")&amp;IF(AND(L1814="Yes",NOT(OR(F1814="Standard domestic 15% (Box 7)",F1814="Import - VAT paid at customs (Box 8)",F1814="Import - Reverse charge (Box 9)"))),"VAT claimed on non-taxable category; ",""))</f>
        <v/>
      </c>
    </row>
    <row r="1815">
      <c r="A1815" s="17" t="n"/>
      <c r="B1815" s="14" t="n"/>
      <c r="C1815" s="14" t="n"/>
      <c r="D1815" s="16" t="n"/>
      <c r="E1815" s="14" t="n"/>
      <c r="F1815" s="14" t="n"/>
      <c r="G1815" s="14" t="n"/>
      <c r="H1815" s="19" t="n"/>
      <c r="I1815" s="19" t="n"/>
      <c r="J1815" s="34">
        <f>IF(A1815="","",H1815+I1815)</f>
        <v/>
      </c>
      <c r="K1815" s="14" t="n"/>
      <c r="L1815" s="14" t="n"/>
      <c r="M1815" s="14" t="n"/>
      <c r="N1815" s="14" t="n"/>
      <c r="O1815" s="20">
        <f>IF(A1815="","",SUMPRODUCT((A1815&gt;=Setup!$C$19:$C$30)*(A1815&lt;=Setup!$D$19:$D$30)*Setup!$A$19:$A$30))</f>
        <v/>
      </c>
      <c r="P1815" s="34">
        <f>IF(A1815="","",IF(OR(F1815="Standard domestic 15% (Box 7)",F1815="Import - VAT paid at customs (Box 8)",F1815="Import - Reverse charge (Box 9)"),ROUND(H1815*Setup!$B$9,2),0))</f>
        <v/>
      </c>
      <c r="Q1815" s="34">
        <f>IF(A1815="","",I1815-P1815)</f>
        <v/>
      </c>
      <c r="R1815" s="34">
        <f>IF(A1815="","",IF(L1815="Yes",I1815,0))</f>
        <v/>
      </c>
      <c r="S1815" s="34">
        <f>IF(A1815="","",IF(AND(L1815="Yes",K1815="Yes",NOT(ISNUMBER(SEARCH("blocked",G1815))),OR(F1815="Standard domestic 15% (Box 7)",F1815="Import - VAT paid at customs (Box 8)",F1815="Import - Reverse charge (Box 9)"),OR(F1815&lt;&gt;"Standard domestic 15% (Box 7)",AND(LEN(D1815)=15,LEFT(D1815,1)="3",RIGHT(D1815,1)="3",ISNUMBER(--D1815)))),I1815,0))</f>
        <v/>
      </c>
      <c r="T1815" s="34">
        <f>IF(A1815="","",R1815-S1815)</f>
        <v/>
      </c>
      <c r="U1815" s="23">
        <f>IF(A1815="","",IF(O1815=0,"Outside audit periods; ","")&amp;IF(F1815="","No VAT category; ","")&amp;IF(ABS(Q1815)&gt;Setup!$B$10,"VAT ≠ 15% × net; ","")&amp;IF(AND(F1815="Standard domestic 15% (Box 7)",NOT(AND(LEN(D1815)=15,LEFT(D1815,1)="3",RIGHT(D1815,1)="3",ISNUMBER(--D1815)))),"Invalid/missing supplier VAT no; ","")&amp;IF(AND(L1815="Yes",K1815&lt;&gt;"Yes"),"VAT claimed without valid tax invoice; ","")&amp;IF(AND(L1815="Yes",ISNUMBER(SEARCH("blocked",G1815))),"Blocked input VAT claimed; ","")&amp;IF(AND(F1815="Import - VAT paid at customs (Box 8)",M1815=""),"Customs declaration no missing; ","")&amp;IF(AND(F1815="Import - Reverse charge (Box 9)",E1815="Saudi Arabia"),"RCM used for a local supplier; ","")&amp;IF(AND(L1815="Yes",NOT(OR(F1815="Standard domestic 15% (Box 7)",F1815="Import - VAT paid at customs (Box 8)",F1815="Import - Reverse charge (Box 9)"))),"VAT claimed on non-taxable category; ",""))</f>
        <v/>
      </c>
    </row>
    <row r="1816">
      <c r="A1816" s="17" t="n"/>
      <c r="B1816" s="14" t="n"/>
      <c r="C1816" s="14" t="n"/>
      <c r="D1816" s="16" t="n"/>
      <c r="E1816" s="14" t="n"/>
      <c r="F1816" s="14" t="n"/>
      <c r="G1816" s="14" t="n"/>
      <c r="H1816" s="19" t="n"/>
      <c r="I1816" s="19" t="n"/>
      <c r="J1816" s="34">
        <f>IF(A1816="","",H1816+I1816)</f>
        <v/>
      </c>
      <c r="K1816" s="14" t="n"/>
      <c r="L1816" s="14" t="n"/>
      <c r="M1816" s="14" t="n"/>
      <c r="N1816" s="14" t="n"/>
      <c r="O1816" s="20">
        <f>IF(A1816="","",SUMPRODUCT((A1816&gt;=Setup!$C$19:$C$30)*(A1816&lt;=Setup!$D$19:$D$30)*Setup!$A$19:$A$30))</f>
        <v/>
      </c>
      <c r="P1816" s="34">
        <f>IF(A1816="","",IF(OR(F1816="Standard domestic 15% (Box 7)",F1816="Import - VAT paid at customs (Box 8)",F1816="Import - Reverse charge (Box 9)"),ROUND(H1816*Setup!$B$9,2),0))</f>
        <v/>
      </c>
      <c r="Q1816" s="34">
        <f>IF(A1816="","",I1816-P1816)</f>
        <v/>
      </c>
      <c r="R1816" s="34">
        <f>IF(A1816="","",IF(L1816="Yes",I1816,0))</f>
        <v/>
      </c>
      <c r="S1816" s="34">
        <f>IF(A1816="","",IF(AND(L1816="Yes",K1816="Yes",NOT(ISNUMBER(SEARCH("blocked",G1816))),OR(F1816="Standard domestic 15% (Box 7)",F1816="Import - VAT paid at customs (Box 8)",F1816="Import - Reverse charge (Box 9)"),OR(F1816&lt;&gt;"Standard domestic 15% (Box 7)",AND(LEN(D1816)=15,LEFT(D1816,1)="3",RIGHT(D1816,1)="3",ISNUMBER(--D1816)))),I1816,0))</f>
        <v/>
      </c>
      <c r="T1816" s="34">
        <f>IF(A1816="","",R1816-S1816)</f>
        <v/>
      </c>
      <c r="U1816" s="23">
        <f>IF(A1816="","",IF(O1816=0,"Outside audit periods; ","")&amp;IF(F1816="","No VAT category; ","")&amp;IF(ABS(Q1816)&gt;Setup!$B$10,"VAT ≠ 15% × net; ","")&amp;IF(AND(F1816="Standard domestic 15% (Box 7)",NOT(AND(LEN(D1816)=15,LEFT(D1816,1)="3",RIGHT(D1816,1)="3",ISNUMBER(--D1816)))),"Invalid/missing supplier VAT no; ","")&amp;IF(AND(L1816="Yes",K1816&lt;&gt;"Yes"),"VAT claimed without valid tax invoice; ","")&amp;IF(AND(L1816="Yes",ISNUMBER(SEARCH("blocked",G1816))),"Blocked input VAT claimed; ","")&amp;IF(AND(F1816="Import - VAT paid at customs (Box 8)",M1816=""),"Customs declaration no missing; ","")&amp;IF(AND(F1816="Import - Reverse charge (Box 9)",E1816="Saudi Arabia"),"RCM used for a local supplier; ","")&amp;IF(AND(L1816="Yes",NOT(OR(F1816="Standard domestic 15% (Box 7)",F1816="Import - VAT paid at customs (Box 8)",F1816="Import - Reverse charge (Box 9)"))),"VAT claimed on non-taxable category; ",""))</f>
        <v/>
      </c>
    </row>
    <row r="1817">
      <c r="A1817" s="17" t="n"/>
      <c r="B1817" s="14" t="n"/>
      <c r="C1817" s="14" t="n"/>
      <c r="D1817" s="16" t="n"/>
      <c r="E1817" s="14" t="n"/>
      <c r="F1817" s="14" t="n"/>
      <c r="G1817" s="14" t="n"/>
      <c r="H1817" s="19" t="n"/>
      <c r="I1817" s="19" t="n"/>
      <c r="J1817" s="34">
        <f>IF(A1817="","",H1817+I1817)</f>
        <v/>
      </c>
      <c r="K1817" s="14" t="n"/>
      <c r="L1817" s="14" t="n"/>
      <c r="M1817" s="14" t="n"/>
      <c r="N1817" s="14" t="n"/>
      <c r="O1817" s="20">
        <f>IF(A1817="","",SUMPRODUCT((A1817&gt;=Setup!$C$19:$C$30)*(A1817&lt;=Setup!$D$19:$D$30)*Setup!$A$19:$A$30))</f>
        <v/>
      </c>
      <c r="P1817" s="34">
        <f>IF(A1817="","",IF(OR(F1817="Standard domestic 15% (Box 7)",F1817="Import - VAT paid at customs (Box 8)",F1817="Import - Reverse charge (Box 9)"),ROUND(H1817*Setup!$B$9,2),0))</f>
        <v/>
      </c>
      <c r="Q1817" s="34">
        <f>IF(A1817="","",I1817-P1817)</f>
        <v/>
      </c>
      <c r="R1817" s="34">
        <f>IF(A1817="","",IF(L1817="Yes",I1817,0))</f>
        <v/>
      </c>
      <c r="S1817" s="34">
        <f>IF(A1817="","",IF(AND(L1817="Yes",K1817="Yes",NOT(ISNUMBER(SEARCH("blocked",G1817))),OR(F1817="Standard domestic 15% (Box 7)",F1817="Import - VAT paid at customs (Box 8)",F1817="Import - Reverse charge (Box 9)"),OR(F1817&lt;&gt;"Standard domestic 15% (Box 7)",AND(LEN(D1817)=15,LEFT(D1817,1)="3",RIGHT(D1817,1)="3",ISNUMBER(--D1817)))),I1817,0))</f>
        <v/>
      </c>
      <c r="T1817" s="34">
        <f>IF(A1817="","",R1817-S1817)</f>
        <v/>
      </c>
      <c r="U1817" s="23">
        <f>IF(A1817="","",IF(O1817=0,"Outside audit periods; ","")&amp;IF(F1817="","No VAT category; ","")&amp;IF(ABS(Q1817)&gt;Setup!$B$10,"VAT ≠ 15% × net; ","")&amp;IF(AND(F1817="Standard domestic 15% (Box 7)",NOT(AND(LEN(D1817)=15,LEFT(D1817,1)="3",RIGHT(D1817,1)="3",ISNUMBER(--D1817)))),"Invalid/missing supplier VAT no; ","")&amp;IF(AND(L1817="Yes",K1817&lt;&gt;"Yes"),"VAT claimed without valid tax invoice; ","")&amp;IF(AND(L1817="Yes",ISNUMBER(SEARCH("blocked",G1817))),"Blocked input VAT claimed; ","")&amp;IF(AND(F1817="Import - VAT paid at customs (Box 8)",M1817=""),"Customs declaration no missing; ","")&amp;IF(AND(F1817="Import - Reverse charge (Box 9)",E1817="Saudi Arabia"),"RCM used for a local supplier; ","")&amp;IF(AND(L1817="Yes",NOT(OR(F1817="Standard domestic 15% (Box 7)",F1817="Import - VAT paid at customs (Box 8)",F1817="Import - Reverse charge (Box 9)"))),"VAT claimed on non-taxable category; ",""))</f>
        <v/>
      </c>
    </row>
    <row r="1818">
      <c r="A1818" s="17" t="n"/>
      <c r="B1818" s="14" t="n"/>
      <c r="C1818" s="14" t="n"/>
      <c r="D1818" s="16" t="n"/>
      <c r="E1818" s="14" t="n"/>
      <c r="F1818" s="14" t="n"/>
      <c r="G1818" s="14" t="n"/>
      <c r="H1818" s="19" t="n"/>
      <c r="I1818" s="19" t="n"/>
      <c r="J1818" s="34">
        <f>IF(A1818="","",H1818+I1818)</f>
        <v/>
      </c>
      <c r="K1818" s="14" t="n"/>
      <c r="L1818" s="14" t="n"/>
      <c r="M1818" s="14" t="n"/>
      <c r="N1818" s="14" t="n"/>
      <c r="O1818" s="20">
        <f>IF(A1818="","",SUMPRODUCT((A1818&gt;=Setup!$C$19:$C$30)*(A1818&lt;=Setup!$D$19:$D$30)*Setup!$A$19:$A$30))</f>
        <v/>
      </c>
      <c r="P1818" s="34">
        <f>IF(A1818="","",IF(OR(F1818="Standard domestic 15% (Box 7)",F1818="Import - VAT paid at customs (Box 8)",F1818="Import - Reverse charge (Box 9)"),ROUND(H1818*Setup!$B$9,2),0))</f>
        <v/>
      </c>
      <c r="Q1818" s="34">
        <f>IF(A1818="","",I1818-P1818)</f>
        <v/>
      </c>
      <c r="R1818" s="34">
        <f>IF(A1818="","",IF(L1818="Yes",I1818,0))</f>
        <v/>
      </c>
      <c r="S1818" s="34">
        <f>IF(A1818="","",IF(AND(L1818="Yes",K1818="Yes",NOT(ISNUMBER(SEARCH("blocked",G1818))),OR(F1818="Standard domestic 15% (Box 7)",F1818="Import - VAT paid at customs (Box 8)",F1818="Import - Reverse charge (Box 9)"),OR(F1818&lt;&gt;"Standard domestic 15% (Box 7)",AND(LEN(D1818)=15,LEFT(D1818,1)="3",RIGHT(D1818,1)="3",ISNUMBER(--D1818)))),I1818,0))</f>
        <v/>
      </c>
      <c r="T1818" s="34">
        <f>IF(A1818="","",R1818-S1818)</f>
        <v/>
      </c>
      <c r="U1818" s="23">
        <f>IF(A1818="","",IF(O1818=0,"Outside audit periods; ","")&amp;IF(F1818="","No VAT category; ","")&amp;IF(ABS(Q1818)&gt;Setup!$B$10,"VAT ≠ 15% × net; ","")&amp;IF(AND(F1818="Standard domestic 15% (Box 7)",NOT(AND(LEN(D1818)=15,LEFT(D1818,1)="3",RIGHT(D1818,1)="3",ISNUMBER(--D1818)))),"Invalid/missing supplier VAT no; ","")&amp;IF(AND(L1818="Yes",K1818&lt;&gt;"Yes"),"VAT claimed without valid tax invoice; ","")&amp;IF(AND(L1818="Yes",ISNUMBER(SEARCH("blocked",G1818))),"Blocked input VAT claimed; ","")&amp;IF(AND(F1818="Import - VAT paid at customs (Box 8)",M1818=""),"Customs declaration no missing; ","")&amp;IF(AND(F1818="Import - Reverse charge (Box 9)",E1818="Saudi Arabia"),"RCM used for a local supplier; ","")&amp;IF(AND(L1818="Yes",NOT(OR(F1818="Standard domestic 15% (Box 7)",F1818="Import - VAT paid at customs (Box 8)",F1818="Import - Reverse charge (Box 9)"))),"VAT claimed on non-taxable category; ",""))</f>
        <v/>
      </c>
    </row>
    <row r="1819">
      <c r="A1819" s="17" t="n"/>
      <c r="B1819" s="14" t="n"/>
      <c r="C1819" s="14" t="n"/>
      <c r="D1819" s="16" t="n"/>
      <c r="E1819" s="14" t="n"/>
      <c r="F1819" s="14" t="n"/>
      <c r="G1819" s="14" t="n"/>
      <c r="H1819" s="19" t="n"/>
      <c r="I1819" s="19" t="n"/>
      <c r="J1819" s="34">
        <f>IF(A1819="","",H1819+I1819)</f>
        <v/>
      </c>
      <c r="K1819" s="14" t="n"/>
      <c r="L1819" s="14" t="n"/>
      <c r="M1819" s="14" t="n"/>
      <c r="N1819" s="14" t="n"/>
      <c r="O1819" s="20">
        <f>IF(A1819="","",SUMPRODUCT((A1819&gt;=Setup!$C$19:$C$30)*(A1819&lt;=Setup!$D$19:$D$30)*Setup!$A$19:$A$30))</f>
        <v/>
      </c>
      <c r="P1819" s="34">
        <f>IF(A1819="","",IF(OR(F1819="Standard domestic 15% (Box 7)",F1819="Import - VAT paid at customs (Box 8)",F1819="Import - Reverse charge (Box 9)"),ROUND(H1819*Setup!$B$9,2),0))</f>
        <v/>
      </c>
      <c r="Q1819" s="34">
        <f>IF(A1819="","",I1819-P1819)</f>
        <v/>
      </c>
      <c r="R1819" s="34">
        <f>IF(A1819="","",IF(L1819="Yes",I1819,0))</f>
        <v/>
      </c>
      <c r="S1819" s="34">
        <f>IF(A1819="","",IF(AND(L1819="Yes",K1819="Yes",NOT(ISNUMBER(SEARCH("blocked",G1819))),OR(F1819="Standard domestic 15% (Box 7)",F1819="Import - VAT paid at customs (Box 8)",F1819="Import - Reverse charge (Box 9)"),OR(F1819&lt;&gt;"Standard domestic 15% (Box 7)",AND(LEN(D1819)=15,LEFT(D1819,1)="3",RIGHT(D1819,1)="3",ISNUMBER(--D1819)))),I1819,0))</f>
        <v/>
      </c>
      <c r="T1819" s="34">
        <f>IF(A1819="","",R1819-S1819)</f>
        <v/>
      </c>
      <c r="U1819" s="23">
        <f>IF(A1819="","",IF(O1819=0,"Outside audit periods; ","")&amp;IF(F1819="","No VAT category; ","")&amp;IF(ABS(Q1819)&gt;Setup!$B$10,"VAT ≠ 15% × net; ","")&amp;IF(AND(F1819="Standard domestic 15% (Box 7)",NOT(AND(LEN(D1819)=15,LEFT(D1819,1)="3",RIGHT(D1819,1)="3",ISNUMBER(--D1819)))),"Invalid/missing supplier VAT no; ","")&amp;IF(AND(L1819="Yes",K1819&lt;&gt;"Yes"),"VAT claimed without valid tax invoice; ","")&amp;IF(AND(L1819="Yes",ISNUMBER(SEARCH("blocked",G1819))),"Blocked input VAT claimed; ","")&amp;IF(AND(F1819="Import - VAT paid at customs (Box 8)",M1819=""),"Customs declaration no missing; ","")&amp;IF(AND(F1819="Import - Reverse charge (Box 9)",E1819="Saudi Arabia"),"RCM used for a local supplier; ","")&amp;IF(AND(L1819="Yes",NOT(OR(F1819="Standard domestic 15% (Box 7)",F1819="Import - VAT paid at customs (Box 8)",F1819="Import - Reverse charge (Box 9)"))),"VAT claimed on non-taxable category; ",""))</f>
        <v/>
      </c>
    </row>
    <row r="1820">
      <c r="A1820" s="17" t="n"/>
      <c r="B1820" s="14" t="n"/>
      <c r="C1820" s="14" t="n"/>
      <c r="D1820" s="16" t="n"/>
      <c r="E1820" s="14" t="n"/>
      <c r="F1820" s="14" t="n"/>
      <c r="G1820" s="14" t="n"/>
      <c r="H1820" s="19" t="n"/>
      <c r="I1820" s="19" t="n"/>
      <c r="J1820" s="34">
        <f>IF(A1820="","",H1820+I1820)</f>
        <v/>
      </c>
      <c r="K1820" s="14" t="n"/>
      <c r="L1820" s="14" t="n"/>
      <c r="M1820" s="14" t="n"/>
      <c r="N1820" s="14" t="n"/>
      <c r="O1820" s="20">
        <f>IF(A1820="","",SUMPRODUCT((A1820&gt;=Setup!$C$19:$C$30)*(A1820&lt;=Setup!$D$19:$D$30)*Setup!$A$19:$A$30))</f>
        <v/>
      </c>
      <c r="P1820" s="34">
        <f>IF(A1820="","",IF(OR(F1820="Standard domestic 15% (Box 7)",F1820="Import - VAT paid at customs (Box 8)",F1820="Import - Reverse charge (Box 9)"),ROUND(H1820*Setup!$B$9,2),0))</f>
        <v/>
      </c>
      <c r="Q1820" s="34">
        <f>IF(A1820="","",I1820-P1820)</f>
        <v/>
      </c>
      <c r="R1820" s="34">
        <f>IF(A1820="","",IF(L1820="Yes",I1820,0))</f>
        <v/>
      </c>
      <c r="S1820" s="34">
        <f>IF(A1820="","",IF(AND(L1820="Yes",K1820="Yes",NOT(ISNUMBER(SEARCH("blocked",G1820))),OR(F1820="Standard domestic 15% (Box 7)",F1820="Import - VAT paid at customs (Box 8)",F1820="Import - Reverse charge (Box 9)"),OR(F1820&lt;&gt;"Standard domestic 15% (Box 7)",AND(LEN(D1820)=15,LEFT(D1820,1)="3",RIGHT(D1820,1)="3",ISNUMBER(--D1820)))),I1820,0))</f>
        <v/>
      </c>
      <c r="T1820" s="34">
        <f>IF(A1820="","",R1820-S1820)</f>
        <v/>
      </c>
      <c r="U1820" s="23">
        <f>IF(A1820="","",IF(O1820=0,"Outside audit periods; ","")&amp;IF(F1820="","No VAT category; ","")&amp;IF(ABS(Q1820)&gt;Setup!$B$10,"VAT ≠ 15% × net; ","")&amp;IF(AND(F1820="Standard domestic 15% (Box 7)",NOT(AND(LEN(D1820)=15,LEFT(D1820,1)="3",RIGHT(D1820,1)="3",ISNUMBER(--D1820)))),"Invalid/missing supplier VAT no; ","")&amp;IF(AND(L1820="Yes",K1820&lt;&gt;"Yes"),"VAT claimed without valid tax invoice; ","")&amp;IF(AND(L1820="Yes",ISNUMBER(SEARCH("blocked",G1820))),"Blocked input VAT claimed; ","")&amp;IF(AND(F1820="Import - VAT paid at customs (Box 8)",M1820=""),"Customs declaration no missing; ","")&amp;IF(AND(F1820="Import - Reverse charge (Box 9)",E1820="Saudi Arabia"),"RCM used for a local supplier; ","")&amp;IF(AND(L1820="Yes",NOT(OR(F1820="Standard domestic 15% (Box 7)",F1820="Import - VAT paid at customs (Box 8)",F1820="Import - Reverse charge (Box 9)"))),"VAT claimed on non-taxable category; ",""))</f>
        <v/>
      </c>
    </row>
    <row r="1821">
      <c r="A1821" s="17" t="n"/>
      <c r="B1821" s="14" t="n"/>
      <c r="C1821" s="14" t="n"/>
      <c r="D1821" s="16" t="n"/>
      <c r="E1821" s="14" t="n"/>
      <c r="F1821" s="14" t="n"/>
      <c r="G1821" s="14" t="n"/>
      <c r="H1821" s="19" t="n"/>
      <c r="I1821" s="19" t="n"/>
      <c r="J1821" s="34">
        <f>IF(A1821="","",H1821+I1821)</f>
        <v/>
      </c>
      <c r="K1821" s="14" t="n"/>
      <c r="L1821" s="14" t="n"/>
      <c r="M1821" s="14" t="n"/>
      <c r="N1821" s="14" t="n"/>
      <c r="O1821" s="20">
        <f>IF(A1821="","",SUMPRODUCT((A1821&gt;=Setup!$C$19:$C$30)*(A1821&lt;=Setup!$D$19:$D$30)*Setup!$A$19:$A$30))</f>
        <v/>
      </c>
      <c r="P1821" s="34">
        <f>IF(A1821="","",IF(OR(F1821="Standard domestic 15% (Box 7)",F1821="Import - VAT paid at customs (Box 8)",F1821="Import - Reverse charge (Box 9)"),ROUND(H1821*Setup!$B$9,2),0))</f>
        <v/>
      </c>
      <c r="Q1821" s="34">
        <f>IF(A1821="","",I1821-P1821)</f>
        <v/>
      </c>
      <c r="R1821" s="34">
        <f>IF(A1821="","",IF(L1821="Yes",I1821,0))</f>
        <v/>
      </c>
      <c r="S1821" s="34">
        <f>IF(A1821="","",IF(AND(L1821="Yes",K1821="Yes",NOT(ISNUMBER(SEARCH("blocked",G1821))),OR(F1821="Standard domestic 15% (Box 7)",F1821="Import - VAT paid at customs (Box 8)",F1821="Import - Reverse charge (Box 9)"),OR(F1821&lt;&gt;"Standard domestic 15% (Box 7)",AND(LEN(D1821)=15,LEFT(D1821,1)="3",RIGHT(D1821,1)="3",ISNUMBER(--D1821)))),I1821,0))</f>
        <v/>
      </c>
      <c r="T1821" s="34">
        <f>IF(A1821="","",R1821-S1821)</f>
        <v/>
      </c>
      <c r="U1821" s="23">
        <f>IF(A1821="","",IF(O1821=0,"Outside audit periods; ","")&amp;IF(F1821="","No VAT category; ","")&amp;IF(ABS(Q1821)&gt;Setup!$B$10,"VAT ≠ 15% × net; ","")&amp;IF(AND(F1821="Standard domestic 15% (Box 7)",NOT(AND(LEN(D1821)=15,LEFT(D1821,1)="3",RIGHT(D1821,1)="3",ISNUMBER(--D1821)))),"Invalid/missing supplier VAT no; ","")&amp;IF(AND(L1821="Yes",K1821&lt;&gt;"Yes"),"VAT claimed without valid tax invoice; ","")&amp;IF(AND(L1821="Yes",ISNUMBER(SEARCH("blocked",G1821))),"Blocked input VAT claimed; ","")&amp;IF(AND(F1821="Import - VAT paid at customs (Box 8)",M1821=""),"Customs declaration no missing; ","")&amp;IF(AND(F1821="Import - Reverse charge (Box 9)",E1821="Saudi Arabia"),"RCM used for a local supplier; ","")&amp;IF(AND(L1821="Yes",NOT(OR(F1821="Standard domestic 15% (Box 7)",F1821="Import - VAT paid at customs (Box 8)",F1821="Import - Reverse charge (Box 9)"))),"VAT claimed on non-taxable category; ",""))</f>
        <v/>
      </c>
    </row>
    <row r="1822">
      <c r="A1822" s="17" t="n"/>
      <c r="B1822" s="14" t="n"/>
      <c r="C1822" s="14" t="n"/>
      <c r="D1822" s="16" t="n"/>
      <c r="E1822" s="14" t="n"/>
      <c r="F1822" s="14" t="n"/>
      <c r="G1822" s="14" t="n"/>
      <c r="H1822" s="19" t="n"/>
      <c r="I1822" s="19" t="n"/>
      <c r="J1822" s="34">
        <f>IF(A1822="","",H1822+I1822)</f>
        <v/>
      </c>
      <c r="K1822" s="14" t="n"/>
      <c r="L1822" s="14" t="n"/>
      <c r="M1822" s="14" t="n"/>
      <c r="N1822" s="14" t="n"/>
      <c r="O1822" s="20">
        <f>IF(A1822="","",SUMPRODUCT((A1822&gt;=Setup!$C$19:$C$30)*(A1822&lt;=Setup!$D$19:$D$30)*Setup!$A$19:$A$30))</f>
        <v/>
      </c>
      <c r="P1822" s="34">
        <f>IF(A1822="","",IF(OR(F1822="Standard domestic 15% (Box 7)",F1822="Import - VAT paid at customs (Box 8)",F1822="Import - Reverse charge (Box 9)"),ROUND(H1822*Setup!$B$9,2),0))</f>
        <v/>
      </c>
      <c r="Q1822" s="34">
        <f>IF(A1822="","",I1822-P1822)</f>
        <v/>
      </c>
      <c r="R1822" s="34">
        <f>IF(A1822="","",IF(L1822="Yes",I1822,0))</f>
        <v/>
      </c>
      <c r="S1822" s="34">
        <f>IF(A1822="","",IF(AND(L1822="Yes",K1822="Yes",NOT(ISNUMBER(SEARCH("blocked",G1822))),OR(F1822="Standard domestic 15% (Box 7)",F1822="Import - VAT paid at customs (Box 8)",F1822="Import - Reverse charge (Box 9)"),OR(F1822&lt;&gt;"Standard domestic 15% (Box 7)",AND(LEN(D1822)=15,LEFT(D1822,1)="3",RIGHT(D1822,1)="3",ISNUMBER(--D1822)))),I1822,0))</f>
        <v/>
      </c>
      <c r="T1822" s="34">
        <f>IF(A1822="","",R1822-S1822)</f>
        <v/>
      </c>
      <c r="U1822" s="23">
        <f>IF(A1822="","",IF(O1822=0,"Outside audit periods; ","")&amp;IF(F1822="","No VAT category; ","")&amp;IF(ABS(Q1822)&gt;Setup!$B$10,"VAT ≠ 15% × net; ","")&amp;IF(AND(F1822="Standard domestic 15% (Box 7)",NOT(AND(LEN(D1822)=15,LEFT(D1822,1)="3",RIGHT(D1822,1)="3",ISNUMBER(--D1822)))),"Invalid/missing supplier VAT no; ","")&amp;IF(AND(L1822="Yes",K1822&lt;&gt;"Yes"),"VAT claimed without valid tax invoice; ","")&amp;IF(AND(L1822="Yes",ISNUMBER(SEARCH("blocked",G1822))),"Blocked input VAT claimed; ","")&amp;IF(AND(F1822="Import - VAT paid at customs (Box 8)",M1822=""),"Customs declaration no missing; ","")&amp;IF(AND(F1822="Import - Reverse charge (Box 9)",E1822="Saudi Arabia"),"RCM used for a local supplier; ","")&amp;IF(AND(L1822="Yes",NOT(OR(F1822="Standard domestic 15% (Box 7)",F1822="Import - VAT paid at customs (Box 8)",F1822="Import - Reverse charge (Box 9)"))),"VAT claimed on non-taxable category; ",""))</f>
        <v/>
      </c>
    </row>
    <row r="1823">
      <c r="A1823" s="17" t="n"/>
      <c r="B1823" s="14" t="n"/>
      <c r="C1823" s="14" t="n"/>
      <c r="D1823" s="16" t="n"/>
      <c r="E1823" s="14" t="n"/>
      <c r="F1823" s="14" t="n"/>
      <c r="G1823" s="14" t="n"/>
      <c r="H1823" s="19" t="n"/>
      <c r="I1823" s="19" t="n"/>
      <c r="J1823" s="34">
        <f>IF(A1823="","",H1823+I1823)</f>
        <v/>
      </c>
      <c r="K1823" s="14" t="n"/>
      <c r="L1823" s="14" t="n"/>
      <c r="M1823" s="14" t="n"/>
      <c r="N1823" s="14" t="n"/>
      <c r="O1823" s="20">
        <f>IF(A1823="","",SUMPRODUCT((A1823&gt;=Setup!$C$19:$C$30)*(A1823&lt;=Setup!$D$19:$D$30)*Setup!$A$19:$A$30))</f>
        <v/>
      </c>
      <c r="P1823" s="34">
        <f>IF(A1823="","",IF(OR(F1823="Standard domestic 15% (Box 7)",F1823="Import - VAT paid at customs (Box 8)",F1823="Import - Reverse charge (Box 9)"),ROUND(H1823*Setup!$B$9,2),0))</f>
        <v/>
      </c>
      <c r="Q1823" s="34">
        <f>IF(A1823="","",I1823-P1823)</f>
        <v/>
      </c>
      <c r="R1823" s="34">
        <f>IF(A1823="","",IF(L1823="Yes",I1823,0))</f>
        <v/>
      </c>
      <c r="S1823" s="34">
        <f>IF(A1823="","",IF(AND(L1823="Yes",K1823="Yes",NOT(ISNUMBER(SEARCH("blocked",G1823))),OR(F1823="Standard domestic 15% (Box 7)",F1823="Import - VAT paid at customs (Box 8)",F1823="Import - Reverse charge (Box 9)"),OR(F1823&lt;&gt;"Standard domestic 15% (Box 7)",AND(LEN(D1823)=15,LEFT(D1823,1)="3",RIGHT(D1823,1)="3",ISNUMBER(--D1823)))),I1823,0))</f>
        <v/>
      </c>
      <c r="T1823" s="34">
        <f>IF(A1823="","",R1823-S1823)</f>
        <v/>
      </c>
      <c r="U1823" s="23">
        <f>IF(A1823="","",IF(O1823=0,"Outside audit periods; ","")&amp;IF(F1823="","No VAT category; ","")&amp;IF(ABS(Q1823)&gt;Setup!$B$10,"VAT ≠ 15% × net; ","")&amp;IF(AND(F1823="Standard domestic 15% (Box 7)",NOT(AND(LEN(D1823)=15,LEFT(D1823,1)="3",RIGHT(D1823,1)="3",ISNUMBER(--D1823)))),"Invalid/missing supplier VAT no; ","")&amp;IF(AND(L1823="Yes",K1823&lt;&gt;"Yes"),"VAT claimed without valid tax invoice; ","")&amp;IF(AND(L1823="Yes",ISNUMBER(SEARCH("blocked",G1823))),"Blocked input VAT claimed; ","")&amp;IF(AND(F1823="Import - VAT paid at customs (Box 8)",M1823=""),"Customs declaration no missing; ","")&amp;IF(AND(F1823="Import - Reverse charge (Box 9)",E1823="Saudi Arabia"),"RCM used for a local supplier; ","")&amp;IF(AND(L1823="Yes",NOT(OR(F1823="Standard domestic 15% (Box 7)",F1823="Import - VAT paid at customs (Box 8)",F1823="Import - Reverse charge (Box 9)"))),"VAT claimed on non-taxable category; ",""))</f>
        <v/>
      </c>
    </row>
    <row r="1824">
      <c r="A1824" s="17" t="n"/>
      <c r="B1824" s="14" t="n"/>
      <c r="C1824" s="14" t="n"/>
      <c r="D1824" s="16" t="n"/>
      <c r="E1824" s="14" t="n"/>
      <c r="F1824" s="14" t="n"/>
      <c r="G1824" s="14" t="n"/>
      <c r="H1824" s="19" t="n"/>
      <c r="I1824" s="19" t="n"/>
      <c r="J1824" s="34">
        <f>IF(A1824="","",H1824+I1824)</f>
        <v/>
      </c>
      <c r="K1824" s="14" t="n"/>
      <c r="L1824" s="14" t="n"/>
      <c r="M1824" s="14" t="n"/>
      <c r="N1824" s="14" t="n"/>
      <c r="O1824" s="20">
        <f>IF(A1824="","",SUMPRODUCT((A1824&gt;=Setup!$C$19:$C$30)*(A1824&lt;=Setup!$D$19:$D$30)*Setup!$A$19:$A$30))</f>
        <v/>
      </c>
      <c r="P1824" s="34">
        <f>IF(A1824="","",IF(OR(F1824="Standard domestic 15% (Box 7)",F1824="Import - VAT paid at customs (Box 8)",F1824="Import - Reverse charge (Box 9)"),ROUND(H1824*Setup!$B$9,2),0))</f>
        <v/>
      </c>
      <c r="Q1824" s="34">
        <f>IF(A1824="","",I1824-P1824)</f>
        <v/>
      </c>
      <c r="R1824" s="34">
        <f>IF(A1824="","",IF(L1824="Yes",I1824,0))</f>
        <v/>
      </c>
      <c r="S1824" s="34">
        <f>IF(A1824="","",IF(AND(L1824="Yes",K1824="Yes",NOT(ISNUMBER(SEARCH("blocked",G1824))),OR(F1824="Standard domestic 15% (Box 7)",F1824="Import - VAT paid at customs (Box 8)",F1824="Import - Reverse charge (Box 9)"),OR(F1824&lt;&gt;"Standard domestic 15% (Box 7)",AND(LEN(D1824)=15,LEFT(D1824,1)="3",RIGHT(D1824,1)="3",ISNUMBER(--D1824)))),I1824,0))</f>
        <v/>
      </c>
      <c r="T1824" s="34">
        <f>IF(A1824="","",R1824-S1824)</f>
        <v/>
      </c>
      <c r="U1824" s="23">
        <f>IF(A1824="","",IF(O1824=0,"Outside audit periods; ","")&amp;IF(F1824="","No VAT category; ","")&amp;IF(ABS(Q1824)&gt;Setup!$B$10,"VAT ≠ 15% × net; ","")&amp;IF(AND(F1824="Standard domestic 15% (Box 7)",NOT(AND(LEN(D1824)=15,LEFT(D1824,1)="3",RIGHT(D1824,1)="3",ISNUMBER(--D1824)))),"Invalid/missing supplier VAT no; ","")&amp;IF(AND(L1824="Yes",K1824&lt;&gt;"Yes"),"VAT claimed without valid tax invoice; ","")&amp;IF(AND(L1824="Yes",ISNUMBER(SEARCH("blocked",G1824))),"Blocked input VAT claimed; ","")&amp;IF(AND(F1824="Import - VAT paid at customs (Box 8)",M1824=""),"Customs declaration no missing; ","")&amp;IF(AND(F1824="Import - Reverse charge (Box 9)",E1824="Saudi Arabia"),"RCM used for a local supplier; ","")&amp;IF(AND(L1824="Yes",NOT(OR(F1824="Standard domestic 15% (Box 7)",F1824="Import - VAT paid at customs (Box 8)",F1824="Import - Reverse charge (Box 9)"))),"VAT claimed on non-taxable category; ",""))</f>
        <v/>
      </c>
    </row>
    <row r="1825">
      <c r="A1825" s="17" t="n"/>
      <c r="B1825" s="14" t="n"/>
      <c r="C1825" s="14" t="n"/>
      <c r="D1825" s="16" t="n"/>
      <c r="E1825" s="14" t="n"/>
      <c r="F1825" s="14" t="n"/>
      <c r="G1825" s="14" t="n"/>
      <c r="H1825" s="19" t="n"/>
      <c r="I1825" s="19" t="n"/>
      <c r="J1825" s="34">
        <f>IF(A1825="","",H1825+I1825)</f>
        <v/>
      </c>
      <c r="K1825" s="14" t="n"/>
      <c r="L1825" s="14" t="n"/>
      <c r="M1825" s="14" t="n"/>
      <c r="N1825" s="14" t="n"/>
      <c r="O1825" s="20">
        <f>IF(A1825="","",SUMPRODUCT((A1825&gt;=Setup!$C$19:$C$30)*(A1825&lt;=Setup!$D$19:$D$30)*Setup!$A$19:$A$30))</f>
        <v/>
      </c>
      <c r="P1825" s="34">
        <f>IF(A1825="","",IF(OR(F1825="Standard domestic 15% (Box 7)",F1825="Import - VAT paid at customs (Box 8)",F1825="Import - Reverse charge (Box 9)"),ROUND(H1825*Setup!$B$9,2),0))</f>
        <v/>
      </c>
      <c r="Q1825" s="34">
        <f>IF(A1825="","",I1825-P1825)</f>
        <v/>
      </c>
      <c r="R1825" s="34">
        <f>IF(A1825="","",IF(L1825="Yes",I1825,0))</f>
        <v/>
      </c>
      <c r="S1825" s="34">
        <f>IF(A1825="","",IF(AND(L1825="Yes",K1825="Yes",NOT(ISNUMBER(SEARCH("blocked",G1825))),OR(F1825="Standard domestic 15% (Box 7)",F1825="Import - VAT paid at customs (Box 8)",F1825="Import - Reverse charge (Box 9)"),OR(F1825&lt;&gt;"Standard domestic 15% (Box 7)",AND(LEN(D1825)=15,LEFT(D1825,1)="3",RIGHT(D1825,1)="3",ISNUMBER(--D1825)))),I1825,0))</f>
        <v/>
      </c>
      <c r="T1825" s="34">
        <f>IF(A1825="","",R1825-S1825)</f>
        <v/>
      </c>
      <c r="U1825" s="23">
        <f>IF(A1825="","",IF(O1825=0,"Outside audit periods; ","")&amp;IF(F1825="","No VAT category; ","")&amp;IF(ABS(Q1825)&gt;Setup!$B$10,"VAT ≠ 15% × net; ","")&amp;IF(AND(F1825="Standard domestic 15% (Box 7)",NOT(AND(LEN(D1825)=15,LEFT(D1825,1)="3",RIGHT(D1825,1)="3",ISNUMBER(--D1825)))),"Invalid/missing supplier VAT no; ","")&amp;IF(AND(L1825="Yes",K1825&lt;&gt;"Yes"),"VAT claimed without valid tax invoice; ","")&amp;IF(AND(L1825="Yes",ISNUMBER(SEARCH("blocked",G1825))),"Blocked input VAT claimed; ","")&amp;IF(AND(F1825="Import - VAT paid at customs (Box 8)",M1825=""),"Customs declaration no missing; ","")&amp;IF(AND(F1825="Import - Reverse charge (Box 9)",E1825="Saudi Arabia"),"RCM used for a local supplier; ","")&amp;IF(AND(L1825="Yes",NOT(OR(F1825="Standard domestic 15% (Box 7)",F1825="Import - VAT paid at customs (Box 8)",F1825="Import - Reverse charge (Box 9)"))),"VAT claimed on non-taxable category; ",""))</f>
        <v/>
      </c>
    </row>
    <row r="1826">
      <c r="A1826" s="17" t="n"/>
      <c r="B1826" s="14" t="n"/>
      <c r="C1826" s="14" t="n"/>
      <c r="D1826" s="16" t="n"/>
      <c r="E1826" s="14" t="n"/>
      <c r="F1826" s="14" t="n"/>
      <c r="G1826" s="14" t="n"/>
      <c r="H1826" s="19" t="n"/>
      <c r="I1826" s="19" t="n"/>
      <c r="J1826" s="34">
        <f>IF(A1826="","",H1826+I1826)</f>
        <v/>
      </c>
      <c r="K1826" s="14" t="n"/>
      <c r="L1826" s="14" t="n"/>
      <c r="M1826" s="14" t="n"/>
      <c r="N1826" s="14" t="n"/>
      <c r="O1826" s="20">
        <f>IF(A1826="","",SUMPRODUCT((A1826&gt;=Setup!$C$19:$C$30)*(A1826&lt;=Setup!$D$19:$D$30)*Setup!$A$19:$A$30))</f>
        <v/>
      </c>
      <c r="P1826" s="34">
        <f>IF(A1826="","",IF(OR(F1826="Standard domestic 15% (Box 7)",F1826="Import - VAT paid at customs (Box 8)",F1826="Import - Reverse charge (Box 9)"),ROUND(H1826*Setup!$B$9,2),0))</f>
        <v/>
      </c>
      <c r="Q1826" s="34">
        <f>IF(A1826="","",I1826-P1826)</f>
        <v/>
      </c>
      <c r="R1826" s="34">
        <f>IF(A1826="","",IF(L1826="Yes",I1826,0))</f>
        <v/>
      </c>
      <c r="S1826" s="34">
        <f>IF(A1826="","",IF(AND(L1826="Yes",K1826="Yes",NOT(ISNUMBER(SEARCH("blocked",G1826))),OR(F1826="Standard domestic 15% (Box 7)",F1826="Import - VAT paid at customs (Box 8)",F1826="Import - Reverse charge (Box 9)"),OR(F1826&lt;&gt;"Standard domestic 15% (Box 7)",AND(LEN(D1826)=15,LEFT(D1826,1)="3",RIGHT(D1826,1)="3",ISNUMBER(--D1826)))),I1826,0))</f>
        <v/>
      </c>
      <c r="T1826" s="34">
        <f>IF(A1826="","",R1826-S1826)</f>
        <v/>
      </c>
      <c r="U1826" s="23">
        <f>IF(A1826="","",IF(O1826=0,"Outside audit periods; ","")&amp;IF(F1826="","No VAT category; ","")&amp;IF(ABS(Q1826)&gt;Setup!$B$10,"VAT ≠ 15% × net; ","")&amp;IF(AND(F1826="Standard domestic 15% (Box 7)",NOT(AND(LEN(D1826)=15,LEFT(D1826,1)="3",RIGHT(D1826,1)="3",ISNUMBER(--D1826)))),"Invalid/missing supplier VAT no; ","")&amp;IF(AND(L1826="Yes",K1826&lt;&gt;"Yes"),"VAT claimed without valid tax invoice; ","")&amp;IF(AND(L1826="Yes",ISNUMBER(SEARCH("blocked",G1826))),"Blocked input VAT claimed; ","")&amp;IF(AND(F1826="Import - VAT paid at customs (Box 8)",M1826=""),"Customs declaration no missing; ","")&amp;IF(AND(F1826="Import - Reverse charge (Box 9)",E1826="Saudi Arabia"),"RCM used for a local supplier; ","")&amp;IF(AND(L1826="Yes",NOT(OR(F1826="Standard domestic 15% (Box 7)",F1826="Import - VAT paid at customs (Box 8)",F1826="Import - Reverse charge (Box 9)"))),"VAT claimed on non-taxable category; ",""))</f>
        <v/>
      </c>
    </row>
    <row r="1827">
      <c r="A1827" s="17" t="n"/>
      <c r="B1827" s="14" t="n"/>
      <c r="C1827" s="14" t="n"/>
      <c r="D1827" s="16" t="n"/>
      <c r="E1827" s="14" t="n"/>
      <c r="F1827" s="14" t="n"/>
      <c r="G1827" s="14" t="n"/>
      <c r="H1827" s="19" t="n"/>
      <c r="I1827" s="19" t="n"/>
      <c r="J1827" s="34">
        <f>IF(A1827="","",H1827+I1827)</f>
        <v/>
      </c>
      <c r="K1827" s="14" t="n"/>
      <c r="L1827" s="14" t="n"/>
      <c r="M1827" s="14" t="n"/>
      <c r="N1827" s="14" t="n"/>
      <c r="O1827" s="20">
        <f>IF(A1827="","",SUMPRODUCT((A1827&gt;=Setup!$C$19:$C$30)*(A1827&lt;=Setup!$D$19:$D$30)*Setup!$A$19:$A$30))</f>
        <v/>
      </c>
      <c r="P1827" s="34">
        <f>IF(A1827="","",IF(OR(F1827="Standard domestic 15% (Box 7)",F1827="Import - VAT paid at customs (Box 8)",F1827="Import - Reverse charge (Box 9)"),ROUND(H1827*Setup!$B$9,2),0))</f>
        <v/>
      </c>
      <c r="Q1827" s="34">
        <f>IF(A1827="","",I1827-P1827)</f>
        <v/>
      </c>
      <c r="R1827" s="34">
        <f>IF(A1827="","",IF(L1827="Yes",I1827,0))</f>
        <v/>
      </c>
      <c r="S1827" s="34">
        <f>IF(A1827="","",IF(AND(L1827="Yes",K1827="Yes",NOT(ISNUMBER(SEARCH("blocked",G1827))),OR(F1827="Standard domestic 15% (Box 7)",F1827="Import - VAT paid at customs (Box 8)",F1827="Import - Reverse charge (Box 9)"),OR(F1827&lt;&gt;"Standard domestic 15% (Box 7)",AND(LEN(D1827)=15,LEFT(D1827,1)="3",RIGHT(D1827,1)="3",ISNUMBER(--D1827)))),I1827,0))</f>
        <v/>
      </c>
      <c r="T1827" s="34">
        <f>IF(A1827="","",R1827-S1827)</f>
        <v/>
      </c>
      <c r="U1827" s="23">
        <f>IF(A1827="","",IF(O1827=0,"Outside audit periods; ","")&amp;IF(F1827="","No VAT category; ","")&amp;IF(ABS(Q1827)&gt;Setup!$B$10,"VAT ≠ 15% × net; ","")&amp;IF(AND(F1827="Standard domestic 15% (Box 7)",NOT(AND(LEN(D1827)=15,LEFT(D1827,1)="3",RIGHT(D1827,1)="3",ISNUMBER(--D1827)))),"Invalid/missing supplier VAT no; ","")&amp;IF(AND(L1827="Yes",K1827&lt;&gt;"Yes"),"VAT claimed without valid tax invoice; ","")&amp;IF(AND(L1827="Yes",ISNUMBER(SEARCH("blocked",G1827))),"Blocked input VAT claimed; ","")&amp;IF(AND(F1827="Import - VAT paid at customs (Box 8)",M1827=""),"Customs declaration no missing; ","")&amp;IF(AND(F1827="Import - Reverse charge (Box 9)",E1827="Saudi Arabia"),"RCM used for a local supplier; ","")&amp;IF(AND(L1827="Yes",NOT(OR(F1827="Standard domestic 15% (Box 7)",F1827="Import - VAT paid at customs (Box 8)",F1827="Import - Reverse charge (Box 9)"))),"VAT claimed on non-taxable category; ",""))</f>
        <v/>
      </c>
    </row>
    <row r="1828">
      <c r="A1828" s="17" t="n"/>
      <c r="B1828" s="14" t="n"/>
      <c r="C1828" s="14" t="n"/>
      <c r="D1828" s="16" t="n"/>
      <c r="E1828" s="14" t="n"/>
      <c r="F1828" s="14" t="n"/>
      <c r="G1828" s="14" t="n"/>
      <c r="H1828" s="19" t="n"/>
      <c r="I1828" s="19" t="n"/>
      <c r="J1828" s="34">
        <f>IF(A1828="","",H1828+I1828)</f>
        <v/>
      </c>
      <c r="K1828" s="14" t="n"/>
      <c r="L1828" s="14" t="n"/>
      <c r="M1828" s="14" t="n"/>
      <c r="N1828" s="14" t="n"/>
      <c r="O1828" s="20">
        <f>IF(A1828="","",SUMPRODUCT((A1828&gt;=Setup!$C$19:$C$30)*(A1828&lt;=Setup!$D$19:$D$30)*Setup!$A$19:$A$30))</f>
        <v/>
      </c>
      <c r="P1828" s="34">
        <f>IF(A1828="","",IF(OR(F1828="Standard domestic 15% (Box 7)",F1828="Import - VAT paid at customs (Box 8)",F1828="Import - Reverse charge (Box 9)"),ROUND(H1828*Setup!$B$9,2),0))</f>
        <v/>
      </c>
      <c r="Q1828" s="34">
        <f>IF(A1828="","",I1828-P1828)</f>
        <v/>
      </c>
      <c r="R1828" s="34">
        <f>IF(A1828="","",IF(L1828="Yes",I1828,0))</f>
        <v/>
      </c>
      <c r="S1828" s="34">
        <f>IF(A1828="","",IF(AND(L1828="Yes",K1828="Yes",NOT(ISNUMBER(SEARCH("blocked",G1828))),OR(F1828="Standard domestic 15% (Box 7)",F1828="Import - VAT paid at customs (Box 8)",F1828="Import - Reverse charge (Box 9)"),OR(F1828&lt;&gt;"Standard domestic 15% (Box 7)",AND(LEN(D1828)=15,LEFT(D1828,1)="3",RIGHT(D1828,1)="3",ISNUMBER(--D1828)))),I1828,0))</f>
        <v/>
      </c>
      <c r="T1828" s="34">
        <f>IF(A1828="","",R1828-S1828)</f>
        <v/>
      </c>
      <c r="U1828" s="23">
        <f>IF(A1828="","",IF(O1828=0,"Outside audit periods; ","")&amp;IF(F1828="","No VAT category; ","")&amp;IF(ABS(Q1828)&gt;Setup!$B$10,"VAT ≠ 15% × net; ","")&amp;IF(AND(F1828="Standard domestic 15% (Box 7)",NOT(AND(LEN(D1828)=15,LEFT(D1828,1)="3",RIGHT(D1828,1)="3",ISNUMBER(--D1828)))),"Invalid/missing supplier VAT no; ","")&amp;IF(AND(L1828="Yes",K1828&lt;&gt;"Yes"),"VAT claimed without valid tax invoice; ","")&amp;IF(AND(L1828="Yes",ISNUMBER(SEARCH("blocked",G1828))),"Blocked input VAT claimed; ","")&amp;IF(AND(F1828="Import - VAT paid at customs (Box 8)",M1828=""),"Customs declaration no missing; ","")&amp;IF(AND(F1828="Import - Reverse charge (Box 9)",E1828="Saudi Arabia"),"RCM used for a local supplier; ","")&amp;IF(AND(L1828="Yes",NOT(OR(F1828="Standard domestic 15% (Box 7)",F1828="Import - VAT paid at customs (Box 8)",F1828="Import - Reverse charge (Box 9)"))),"VAT claimed on non-taxable category; ",""))</f>
        <v/>
      </c>
    </row>
    <row r="1829">
      <c r="A1829" s="17" t="n"/>
      <c r="B1829" s="14" t="n"/>
      <c r="C1829" s="14" t="n"/>
      <c r="D1829" s="16" t="n"/>
      <c r="E1829" s="14" t="n"/>
      <c r="F1829" s="14" t="n"/>
      <c r="G1829" s="14" t="n"/>
      <c r="H1829" s="19" t="n"/>
      <c r="I1829" s="19" t="n"/>
      <c r="J1829" s="34">
        <f>IF(A1829="","",H1829+I1829)</f>
        <v/>
      </c>
      <c r="K1829" s="14" t="n"/>
      <c r="L1829" s="14" t="n"/>
      <c r="M1829" s="14" t="n"/>
      <c r="N1829" s="14" t="n"/>
      <c r="O1829" s="20">
        <f>IF(A1829="","",SUMPRODUCT((A1829&gt;=Setup!$C$19:$C$30)*(A1829&lt;=Setup!$D$19:$D$30)*Setup!$A$19:$A$30))</f>
        <v/>
      </c>
      <c r="P1829" s="34">
        <f>IF(A1829="","",IF(OR(F1829="Standard domestic 15% (Box 7)",F1829="Import - VAT paid at customs (Box 8)",F1829="Import - Reverse charge (Box 9)"),ROUND(H1829*Setup!$B$9,2),0))</f>
        <v/>
      </c>
      <c r="Q1829" s="34">
        <f>IF(A1829="","",I1829-P1829)</f>
        <v/>
      </c>
      <c r="R1829" s="34">
        <f>IF(A1829="","",IF(L1829="Yes",I1829,0))</f>
        <v/>
      </c>
      <c r="S1829" s="34">
        <f>IF(A1829="","",IF(AND(L1829="Yes",K1829="Yes",NOT(ISNUMBER(SEARCH("blocked",G1829))),OR(F1829="Standard domestic 15% (Box 7)",F1829="Import - VAT paid at customs (Box 8)",F1829="Import - Reverse charge (Box 9)"),OR(F1829&lt;&gt;"Standard domestic 15% (Box 7)",AND(LEN(D1829)=15,LEFT(D1829,1)="3",RIGHT(D1829,1)="3",ISNUMBER(--D1829)))),I1829,0))</f>
        <v/>
      </c>
      <c r="T1829" s="34">
        <f>IF(A1829="","",R1829-S1829)</f>
        <v/>
      </c>
      <c r="U1829" s="23">
        <f>IF(A1829="","",IF(O1829=0,"Outside audit periods; ","")&amp;IF(F1829="","No VAT category; ","")&amp;IF(ABS(Q1829)&gt;Setup!$B$10,"VAT ≠ 15% × net; ","")&amp;IF(AND(F1829="Standard domestic 15% (Box 7)",NOT(AND(LEN(D1829)=15,LEFT(D1829,1)="3",RIGHT(D1829,1)="3",ISNUMBER(--D1829)))),"Invalid/missing supplier VAT no; ","")&amp;IF(AND(L1829="Yes",K1829&lt;&gt;"Yes"),"VAT claimed without valid tax invoice; ","")&amp;IF(AND(L1829="Yes",ISNUMBER(SEARCH("blocked",G1829))),"Blocked input VAT claimed; ","")&amp;IF(AND(F1829="Import - VAT paid at customs (Box 8)",M1829=""),"Customs declaration no missing; ","")&amp;IF(AND(F1829="Import - Reverse charge (Box 9)",E1829="Saudi Arabia"),"RCM used for a local supplier; ","")&amp;IF(AND(L1829="Yes",NOT(OR(F1829="Standard domestic 15% (Box 7)",F1829="Import - VAT paid at customs (Box 8)",F1829="Import - Reverse charge (Box 9)"))),"VAT claimed on non-taxable category; ",""))</f>
        <v/>
      </c>
    </row>
    <row r="1830">
      <c r="A1830" s="17" t="n"/>
      <c r="B1830" s="14" t="n"/>
      <c r="C1830" s="14" t="n"/>
      <c r="D1830" s="16" t="n"/>
      <c r="E1830" s="14" t="n"/>
      <c r="F1830" s="14" t="n"/>
      <c r="G1830" s="14" t="n"/>
      <c r="H1830" s="19" t="n"/>
      <c r="I1830" s="19" t="n"/>
      <c r="J1830" s="34">
        <f>IF(A1830="","",H1830+I1830)</f>
        <v/>
      </c>
      <c r="K1830" s="14" t="n"/>
      <c r="L1830" s="14" t="n"/>
      <c r="M1830" s="14" t="n"/>
      <c r="N1830" s="14" t="n"/>
      <c r="O1830" s="20">
        <f>IF(A1830="","",SUMPRODUCT((A1830&gt;=Setup!$C$19:$C$30)*(A1830&lt;=Setup!$D$19:$D$30)*Setup!$A$19:$A$30))</f>
        <v/>
      </c>
      <c r="P1830" s="34">
        <f>IF(A1830="","",IF(OR(F1830="Standard domestic 15% (Box 7)",F1830="Import - VAT paid at customs (Box 8)",F1830="Import - Reverse charge (Box 9)"),ROUND(H1830*Setup!$B$9,2),0))</f>
        <v/>
      </c>
      <c r="Q1830" s="34">
        <f>IF(A1830="","",I1830-P1830)</f>
        <v/>
      </c>
      <c r="R1830" s="34">
        <f>IF(A1830="","",IF(L1830="Yes",I1830,0))</f>
        <v/>
      </c>
      <c r="S1830" s="34">
        <f>IF(A1830="","",IF(AND(L1830="Yes",K1830="Yes",NOT(ISNUMBER(SEARCH("blocked",G1830))),OR(F1830="Standard domestic 15% (Box 7)",F1830="Import - VAT paid at customs (Box 8)",F1830="Import - Reverse charge (Box 9)"),OR(F1830&lt;&gt;"Standard domestic 15% (Box 7)",AND(LEN(D1830)=15,LEFT(D1830,1)="3",RIGHT(D1830,1)="3",ISNUMBER(--D1830)))),I1830,0))</f>
        <v/>
      </c>
      <c r="T1830" s="34">
        <f>IF(A1830="","",R1830-S1830)</f>
        <v/>
      </c>
      <c r="U1830" s="23">
        <f>IF(A1830="","",IF(O1830=0,"Outside audit periods; ","")&amp;IF(F1830="","No VAT category; ","")&amp;IF(ABS(Q1830)&gt;Setup!$B$10,"VAT ≠ 15% × net; ","")&amp;IF(AND(F1830="Standard domestic 15% (Box 7)",NOT(AND(LEN(D1830)=15,LEFT(D1830,1)="3",RIGHT(D1830,1)="3",ISNUMBER(--D1830)))),"Invalid/missing supplier VAT no; ","")&amp;IF(AND(L1830="Yes",K1830&lt;&gt;"Yes"),"VAT claimed without valid tax invoice; ","")&amp;IF(AND(L1830="Yes",ISNUMBER(SEARCH("blocked",G1830))),"Blocked input VAT claimed; ","")&amp;IF(AND(F1830="Import - VAT paid at customs (Box 8)",M1830=""),"Customs declaration no missing; ","")&amp;IF(AND(F1830="Import - Reverse charge (Box 9)",E1830="Saudi Arabia"),"RCM used for a local supplier; ","")&amp;IF(AND(L1830="Yes",NOT(OR(F1830="Standard domestic 15% (Box 7)",F1830="Import - VAT paid at customs (Box 8)",F1830="Import - Reverse charge (Box 9)"))),"VAT claimed on non-taxable category; ",""))</f>
        <v/>
      </c>
    </row>
    <row r="1831">
      <c r="A1831" s="17" t="n"/>
      <c r="B1831" s="14" t="n"/>
      <c r="C1831" s="14" t="n"/>
      <c r="D1831" s="16" t="n"/>
      <c r="E1831" s="14" t="n"/>
      <c r="F1831" s="14" t="n"/>
      <c r="G1831" s="14" t="n"/>
      <c r="H1831" s="19" t="n"/>
      <c r="I1831" s="19" t="n"/>
      <c r="J1831" s="34">
        <f>IF(A1831="","",H1831+I1831)</f>
        <v/>
      </c>
      <c r="K1831" s="14" t="n"/>
      <c r="L1831" s="14" t="n"/>
      <c r="M1831" s="14" t="n"/>
      <c r="N1831" s="14" t="n"/>
      <c r="O1831" s="20">
        <f>IF(A1831="","",SUMPRODUCT((A1831&gt;=Setup!$C$19:$C$30)*(A1831&lt;=Setup!$D$19:$D$30)*Setup!$A$19:$A$30))</f>
        <v/>
      </c>
      <c r="P1831" s="34">
        <f>IF(A1831="","",IF(OR(F1831="Standard domestic 15% (Box 7)",F1831="Import - VAT paid at customs (Box 8)",F1831="Import - Reverse charge (Box 9)"),ROUND(H1831*Setup!$B$9,2),0))</f>
        <v/>
      </c>
      <c r="Q1831" s="34">
        <f>IF(A1831="","",I1831-P1831)</f>
        <v/>
      </c>
      <c r="R1831" s="34">
        <f>IF(A1831="","",IF(L1831="Yes",I1831,0))</f>
        <v/>
      </c>
      <c r="S1831" s="34">
        <f>IF(A1831="","",IF(AND(L1831="Yes",K1831="Yes",NOT(ISNUMBER(SEARCH("blocked",G1831))),OR(F1831="Standard domestic 15% (Box 7)",F1831="Import - VAT paid at customs (Box 8)",F1831="Import - Reverse charge (Box 9)"),OR(F1831&lt;&gt;"Standard domestic 15% (Box 7)",AND(LEN(D1831)=15,LEFT(D1831,1)="3",RIGHT(D1831,1)="3",ISNUMBER(--D1831)))),I1831,0))</f>
        <v/>
      </c>
      <c r="T1831" s="34">
        <f>IF(A1831="","",R1831-S1831)</f>
        <v/>
      </c>
      <c r="U1831" s="23">
        <f>IF(A1831="","",IF(O1831=0,"Outside audit periods; ","")&amp;IF(F1831="","No VAT category; ","")&amp;IF(ABS(Q1831)&gt;Setup!$B$10,"VAT ≠ 15% × net; ","")&amp;IF(AND(F1831="Standard domestic 15% (Box 7)",NOT(AND(LEN(D1831)=15,LEFT(D1831,1)="3",RIGHT(D1831,1)="3",ISNUMBER(--D1831)))),"Invalid/missing supplier VAT no; ","")&amp;IF(AND(L1831="Yes",K1831&lt;&gt;"Yes"),"VAT claimed without valid tax invoice; ","")&amp;IF(AND(L1831="Yes",ISNUMBER(SEARCH("blocked",G1831))),"Blocked input VAT claimed; ","")&amp;IF(AND(F1831="Import - VAT paid at customs (Box 8)",M1831=""),"Customs declaration no missing; ","")&amp;IF(AND(F1831="Import - Reverse charge (Box 9)",E1831="Saudi Arabia"),"RCM used for a local supplier; ","")&amp;IF(AND(L1831="Yes",NOT(OR(F1831="Standard domestic 15% (Box 7)",F1831="Import - VAT paid at customs (Box 8)",F1831="Import - Reverse charge (Box 9)"))),"VAT claimed on non-taxable category; ",""))</f>
        <v/>
      </c>
    </row>
    <row r="1832">
      <c r="A1832" s="17" t="n"/>
      <c r="B1832" s="14" t="n"/>
      <c r="C1832" s="14" t="n"/>
      <c r="D1832" s="16" t="n"/>
      <c r="E1832" s="14" t="n"/>
      <c r="F1832" s="14" t="n"/>
      <c r="G1832" s="14" t="n"/>
      <c r="H1832" s="19" t="n"/>
      <c r="I1832" s="19" t="n"/>
      <c r="J1832" s="34">
        <f>IF(A1832="","",H1832+I1832)</f>
        <v/>
      </c>
      <c r="K1832" s="14" t="n"/>
      <c r="L1832" s="14" t="n"/>
      <c r="M1832" s="14" t="n"/>
      <c r="N1832" s="14" t="n"/>
      <c r="O1832" s="20">
        <f>IF(A1832="","",SUMPRODUCT((A1832&gt;=Setup!$C$19:$C$30)*(A1832&lt;=Setup!$D$19:$D$30)*Setup!$A$19:$A$30))</f>
        <v/>
      </c>
      <c r="P1832" s="34">
        <f>IF(A1832="","",IF(OR(F1832="Standard domestic 15% (Box 7)",F1832="Import - VAT paid at customs (Box 8)",F1832="Import - Reverse charge (Box 9)"),ROUND(H1832*Setup!$B$9,2),0))</f>
        <v/>
      </c>
      <c r="Q1832" s="34">
        <f>IF(A1832="","",I1832-P1832)</f>
        <v/>
      </c>
      <c r="R1832" s="34">
        <f>IF(A1832="","",IF(L1832="Yes",I1832,0))</f>
        <v/>
      </c>
      <c r="S1832" s="34">
        <f>IF(A1832="","",IF(AND(L1832="Yes",K1832="Yes",NOT(ISNUMBER(SEARCH("blocked",G1832))),OR(F1832="Standard domestic 15% (Box 7)",F1832="Import - VAT paid at customs (Box 8)",F1832="Import - Reverse charge (Box 9)"),OR(F1832&lt;&gt;"Standard domestic 15% (Box 7)",AND(LEN(D1832)=15,LEFT(D1832,1)="3",RIGHT(D1832,1)="3",ISNUMBER(--D1832)))),I1832,0))</f>
        <v/>
      </c>
      <c r="T1832" s="34">
        <f>IF(A1832="","",R1832-S1832)</f>
        <v/>
      </c>
      <c r="U1832" s="23">
        <f>IF(A1832="","",IF(O1832=0,"Outside audit periods; ","")&amp;IF(F1832="","No VAT category; ","")&amp;IF(ABS(Q1832)&gt;Setup!$B$10,"VAT ≠ 15% × net; ","")&amp;IF(AND(F1832="Standard domestic 15% (Box 7)",NOT(AND(LEN(D1832)=15,LEFT(D1832,1)="3",RIGHT(D1832,1)="3",ISNUMBER(--D1832)))),"Invalid/missing supplier VAT no; ","")&amp;IF(AND(L1832="Yes",K1832&lt;&gt;"Yes"),"VAT claimed without valid tax invoice; ","")&amp;IF(AND(L1832="Yes",ISNUMBER(SEARCH("blocked",G1832))),"Blocked input VAT claimed; ","")&amp;IF(AND(F1832="Import - VAT paid at customs (Box 8)",M1832=""),"Customs declaration no missing; ","")&amp;IF(AND(F1832="Import - Reverse charge (Box 9)",E1832="Saudi Arabia"),"RCM used for a local supplier; ","")&amp;IF(AND(L1832="Yes",NOT(OR(F1832="Standard domestic 15% (Box 7)",F1832="Import - VAT paid at customs (Box 8)",F1832="Import - Reverse charge (Box 9)"))),"VAT claimed on non-taxable category; ",""))</f>
        <v/>
      </c>
    </row>
    <row r="1833">
      <c r="A1833" s="17" t="n"/>
      <c r="B1833" s="14" t="n"/>
      <c r="C1833" s="14" t="n"/>
      <c r="D1833" s="16" t="n"/>
      <c r="E1833" s="14" t="n"/>
      <c r="F1833" s="14" t="n"/>
      <c r="G1833" s="14" t="n"/>
      <c r="H1833" s="19" t="n"/>
      <c r="I1833" s="19" t="n"/>
      <c r="J1833" s="34">
        <f>IF(A1833="","",H1833+I1833)</f>
        <v/>
      </c>
      <c r="K1833" s="14" t="n"/>
      <c r="L1833" s="14" t="n"/>
      <c r="M1833" s="14" t="n"/>
      <c r="N1833" s="14" t="n"/>
      <c r="O1833" s="20">
        <f>IF(A1833="","",SUMPRODUCT((A1833&gt;=Setup!$C$19:$C$30)*(A1833&lt;=Setup!$D$19:$D$30)*Setup!$A$19:$A$30))</f>
        <v/>
      </c>
      <c r="P1833" s="34">
        <f>IF(A1833="","",IF(OR(F1833="Standard domestic 15% (Box 7)",F1833="Import - VAT paid at customs (Box 8)",F1833="Import - Reverse charge (Box 9)"),ROUND(H1833*Setup!$B$9,2),0))</f>
        <v/>
      </c>
      <c r="Q1833" s="34">
        <f>IF(A1833="","",I1833-P1833)</f>
        <v/>
      </c>
      <c r="R1833" s="34">
        <f>IF(A1833="","",IF(L1833="Yes",I1833,0))</f>
        <v/>
      </c>
      <c r="S1833" s="34">
        <f>IF(A1833="","",IF(AND(L1833="Yes",K1833="Yes",NOT(ISNUMBER(SEARCH("blocked",G1833))),OR(F1833="Standard domestic 15% (Box 7)",F1833="Import - VAT paid at customs (Box 8)",F1833="Import - Reverse charge (Box 9)"),OR(F1833&lt;&gt;"Standard domestic 15% (Box 7)",AND(LEN(D1833)=15,LEFT(D1833,1)="3",RIGHT(D1833,1)="3",ISNUMBER(--D1833)))),I1833,0))</f>
        <v/>
      </c>
      <c r="T1833" s="34">
        <f>IF(A1833="","",R1833-S1833)</f>
        <v/>
      </c>
      <c r="U1833" s="23">
        <f>IF(A1833="","",IF(O1833=0,"Outside audit periods; ","")&amp;IF(F1833="","No VAT category; ","")&amp;IF(ABS(Q1833)&gt;Setup!$B$10,"VAT ≠ 15% × net; ","")&amp;IF(AND(F1833="Standard domestic 15% (Box 7)",NOT(AND(LEN(D1833)=15,LEFT(D1833,1)="3",RIGHT(D1833,1)="3",ISNUMBER(--D1833)))),"Invalid/missing supplier VAT no; ","")&amp;IF(AND(L1833="Yes",K1833&lt;&gt;"Yes"),"VAT claimed without valid tax invoice; ","")&amp;IF(AND(L1833="Yes",ISNUMBER(SEARCH("blocked",G1833))),"Blocked input VAT claimed; ","")&amp;IF(AND(F1833="Import - VAT paid at customs (Box 8)",M1833=""),"Customs declaration no missing; ","")&amp;IF(AND(F1833="Import - Reverse charge (Box 9)",E1833="Saudi Arabia"),"RCM used for a local supplier; ","")&amp;IF(AND(L1833="Yes",NOT(OR(F1833="Standard domestic 15% (Box 7)",F1833="Import - VAT paid at customs (Box 8)",F1833="Import - Reverse charge (Box 9)"))),"VAT claimed on non-taxable category; ",""))</f>
        <v/>
      </c>
    </row>
    <row r="1834">
      <c r="A1834" s="17" t="n"/>
      <c r="B1834" s="14" t="n"/>
      <c r="C1834" s="14" t="n"/>
      <c r="D1834" s="16" t="n"/>
      <c r="E1834" s="14" t="n"/>
      <c r="F1834" s="14" t="n"/>
      <c r="G1834" s="14" t="n"/>
      <c r="H1834" s="19" t="n"/>
      <c r="I1834" s="19" t="n"/>
      <c r="J1834" s="34">
        <f>IF(A1834="","",H1834+I1834)</f>
        <v/>
      </c>
      <c r="K1834" s="14" t="n"/>
      <c r="L1834" s="14" t="n"/>
      <c r="M1834" s="14" t="n"/>
      <c r="N1834" s="14" t="n"/>
      <c r="O1834" s="20">
        <f>IF(A1834="","",SUMPRODUCT((A1834&gt;=Setup!$C$19:$C$30)*(A1834&lt;=Setup!$D$19:$D$30)*Setup!$A$19:$A$30))</f>
        <v/>
      </c>
      <c r="P1834" s="34">
        <f>IF(A1834="","",IF(OR(F1834="Standard domestic 15% (Box 7)",F1834="Import - VAT paid at customs (Box 8)",F1834="Import - Reverse charge (Box 9)"),ROUND(H1834*Setup!$B$9,2),0))</f>
        <v/>
      </c>
      <c r="Q1834" s="34">
        <f>IF(A1834="","",I1834-P1834)</f>
        <v/>
      </c>
      <c r="R1834" s="34">
        <f>IF(A1834="","",IF(L1834="Yes",I1834,0))</f>
        <v/>
      </c>
      <c r="S1834" s="34">
        <f>IF(A1834="","",IF(AND(L1834="Yes",K1834="Yes",NOT(ISNUMBER(SEARCH("blocked",G1834))),OR(F1834="Standard domestic 15% (Box 7)",F1834="Import - VAT paid at customs (Box 8)",F1834="Import - Reverse charge (Box 9)"),OR(F1834&lt;&gt;"Standard domestic 15% (Box 7)",AND(LEN(D1834)=15,LEFT(D1834,1)="3",RIGHT(D1834,1)="3",ISNUMBER(--D1834)))),I1834,0))</f>
        <v/>
      </c>
      <c r="T1834" s="34">
        <f>IF(A1834="","",R1834-S1834)</f>
        <v/>
      </c>
      <c r="U1834" s="23">
        <f>IF(A1834="","",IF(O1834=0,"Outside audit periods; ","")&amp;IF(F1834="","No VAT category; ","")&amp;IF(ABS(Q1834)&gt;Setup!$B$10,"VAT ≠ 15% × net; ","")&amp;IF(AND(F1834="Standard domestic 15% (Box 7)",NOT(AND(LEN(D1834)=15,LEFT(D1834,1)="3",RIGHT(D1834,1)="3",ISNUMBER(--D1834)))),"Invalid/missing supplier VAT no; ","")&amp;IF(AND(L1834="Yes",K1834&lt;&gt;"Yes"),"VAT claimed without valid tax invoice; ","")&amp;IF(AND(L1834="Yes",ISNUMBER(SEARCH("blocked",G1834))),"Blocked input VAT claimed; ","")&amp;IF(AND(F1834="Import - VAT paid at customs (Box 8)",M1834=""),"Customs declaration no missing; ","")&amp;IF(AND(F1834="Import - Reverse charge (Box 9)",E1834="Saudi Arabia"),"RCM used for a local supplier; ","")&amp;IF(AND(L1834="Yes",NOT(OR(F1834="Standard domestic 15% (Box 7)",F1834="Import - VAT paid at customs (Box 8)",F1834="Import - Reverse charge (Box 9)"))),"VAT claimed on non-taxable category; ",""))</f>
        <v/>
      </c>
    </row>
    <row r="1835">
      <c r="A1835" s="17" t="n"/>
      <c r="B1835" s="14" t="n"/>
      <c r="C1835" s="14" t="n"/>
      <c r="D1835" s="16" t="n"/>
      <c r="E1835" s="14" t="n"/>
      <c r="F1835" s="14" t="n"/>
      <c r="G1835" s="14" t="n"/>
      <c r="H1835" s="19" t="n"/>
      <c r="I1835" s="19" t="n"/>
      <c r="J1835" s="34">
        <f>IF(A1835="","",H1835+I1835)</f>
        <v/>
      </c>
      <c r="K1835" s="14" t="n"/>
      <c r="L1835" s="14" t="n"/>
      <c r="M1835" s="14" t="n"/>
      <c r="N1835" s="14" t="n"/>
      <c r="O1835" s="20">
        <f>IF(A1835="","",SUMPRODUCT((A1835&gt;=Setup!$C$19:$C$30)*(A1835&lt;=Setup!$D$19:$D$30)*Setup!$A$19:$A$30))</f>
        <v/>
      </c>
      <c r="P1835" s="34">
        <f>IF(A1835="","",IF(OR(F1835="Standard domestic 15% (Box 7)",F1835="Import - VAT paid at customs (Box 8)",F1835="Import - Reverse charge (Box 9)"),ROUND(H1835*Setup!$B$9,2),0))</f>
        <v/>
      </c>
      <c r="Q1835" s="34">
        <f>IF(A1835="","",I1835-P1835)</f>
        <v/>
      </c>
      <c r="R1835" s="34">
        <f>IF(A1835="","",IF(L1835="Yes",I1835,0))</f>
        <v/>
      </c>
      <c r="S1835" s="34">
        <f>IF(A1835="","",IF(AND(L1835="Yes",K1835="Yes",NOT(ISNUMBER(SEARCH("blocked",G1835))),OR(F1835="Standard domestic 15% (Box 7)",F1835="Import - VAT paid at customs (Box 8)",F1835="Import - Reverse charge (Box 9)"),OR(F1835&lt;&gt;"Standard domestic 15% (Box 7)",AND(LEN(D1835)=15,LEFT(D1835,1)="3",RIGHT(D1835,1)="3",ISNUMBER(--D1835)))),I1835,0))</f>
        <v/>
      </c>
      <c r="T1835" s="34">
        <f>IF(A1835="","",R1835-S1835)</f>
        <v/>
      </c>
      <c r="U1835" s="23">
        <f>IF(A1835="","",IF(O1835=0,"Outside audit periods; ","")&amp;IF(F1835="","No VAT category; ","")&amp;IF(ABS(Q1835)&gt;Setup!$B$10,"VAT ≠ 15% × net; ","")&amp;IF(AND(F1835="Standard domestic 15% (Box 7)",NOT(AND(LEN(D1835)=15,LEFT(D1835,1)="3",RIGHT(D1835,1)="3",ISNUMBER(--D1835)))),"Invalid/missing supplier VAT no; ","")&amp;IF(AND(L1835="Yes",K1835&lt;&gt;"Yes"),"VAT claimed without valid tax invoice; ","")&amp;IF(AND(L1835="Yes",ISNUMBER(SEARCH("blocked",G1835))),"Blocked input VAT claimed; ","")&amp;IF(AND(F1835="Import - VAT paid at customs (Box 8)",M1835=""),"Customs declaration no missing; ","")&amp;IF(AND(F1835="Import - Reverse charge (Box 9)",E1835="Saudi Arabia"),"RCM used for a local supplier; ","")&amp;IF(AND(L1835="Yes",NOT(OR(F1835="Standard domestic 15% (Box 7)",F1835="Import - VAT paid at customs (Box 8)",F1835="Import - Reverse charge (Box 9)"))),"VAT claimed on non-taxable category; ",""))</f>
        <v/>
      </c>
    </row>
    <row r="1836">
      <c r="A1836" s="17" t="n"/>
      <c r="B1836" s="14" t="n"/>
      <c r="C1836" s="14" t="n"/>
      <c r="D1836" s="16" t="n"/>
      <c r="E1836" s="14" t="n"/>
      <c r="F1836" s="14" t="n"/>
      <c r="G1836" s="14" t="n"/>
      <c r="H1836" s="19" t="n"/>
      <c r="I1836" s="19" t="n"/>
      <c r="J1836" s="34">
        <f>IF(A1836="","",H1836+I1836)</f>
        <v/>
      </c>
      <c r="K1836" s="14" t="n"/>
      <c r="L1836" s="14" t="n"/>
      <c r="M1836" s="14" t="n"/>
      <c r="N1836" s="14" t="n"/>
      <c r="O1836" s="20">
        <f>IF(A1836="","",SUMPRODUCT((A1836&gt;=Setup!$C$19:$C$30)*(A1836&lt;=Setup!$D$19:$D$30)*Setup!$A$19:$A$30))</f>
        <v/>
      </c>
      <c r="P1836" s="34">
        <f>IF(A1836="","",IF(OR(F1836="Standard domestic 15% (Box 7)",F1836="Import - VAT paid at customs (Box 8)",F1836="Import - Reverse charge (Box 9)"),ROUND(H1836*Setup!$B$9,2),0))</f>
        <v/>
      </c>
      <c r="Q1836" s="34">
        <f>IF(A1836="","",I1836-P1836)</f>
        <v/>
      </c>
      <c r="R1836" s="34">
        <f>IF(A1836="","",IF(L1836="Yes",I1836,0))</f>
        <v/>
      </c>
      <c r="S1836" s="34">
        <f>IF(A1836="","",IF(AND(L1836="Yes",K1836="Yes",NOT(ISNUMBER(SEARCH("blocked",G1836))),OR(F1836="Standard domestic 15% (Box 7)",F1836="Import - VAT paid at customs (Box 8)",F1836="Import - Reverse charge (Box 9)"),OR(F1836&lt;&gt;"Standard domestic 15% (Box 7)",AND(LEN(D1836)=15,LEFT(D1836,1)="3",RIGHT(D1836,1)="3",ISNUMBER(--D1836)))),I1836,0))</f>
        <v/>
      </c>
      <c r="T1836" s="34">
        <f>IF(A1836="","",R1836-S1836)</f>
        <v/>
      </c>
      <c r="U1836" s="23">
        <f>IF(A1836="","",IF(O1836=0,"Outside audit periods; ","")&amp;IF(F1836="","No VAT category; ","")&amp;IF(ABS(Q1836)&gt;Setup!$B$10,"VAT ≠ 15% × net; ","")&amp;IF(AND(F1836="Standard domestic 15% (Box 7)",NOT(AND(LEN(D1836)=15,LEFT(D1836,1)="3",RIGHT(D1836,1)="3",ISNUMBER(--D1836)))),"Invalid/missing supplier VAT no; ","")&amp;IF(AND(L1836="Yes",K1836&lt;&gt;"Yes"),"VAT claimed without valid tax invoice; ","")&amp;IF(AND(L1836="Yes",ISNUMBER(SEARCH("blocked",G1836))),"Blocked input VAT claimed; ","")&amp;IF(AND(F1836="Import - VAT paid at customs (Box 8)",M1836=""),"Customs declaration no missing; ","")&amp;IF(AND(F1836="Import - Reverse charge (Box 9)",E1836="Saudi Arabia"),"RCM used for a local supplier; ","")&amp;IF(AND(L1836="Yes",NOT(OR(F1836="Standard domestic 15% (Box 7)",F1836="Import - VAT paid at customs (Box 8)",F1836="Import - Reverse charge (Box 9)"))),"VAT claimed on non-taxable category; ",""))</f>
        <v/>
      </c>
    </row>
    <row r="1837">
      <c r="A1837" s="17" t="n"/>
      <c r="B1837" s="14" t="n"/>
      <c r="C1837" s="14" t="n"/>
      <c r="D1837" s="16" t="n"/>
      <c r="E1837" s="14" t="n"/>
      <c r="F1837" s="14" t="n"/>
      <c r="G1837" s="14" t="n"/>
      <c r="H1837" s="19" t="n"/>
      <c r="I1837" s="19" t="n"/>
      <c r="J1837" s="34">
        <f>IF(A1837="","",H1837+I1837)</f>
        <v/>
      </c>
      <c r="K1837" s="14" t="n"/>
      <c r="L1837" s="14" t="n"/>
      <c r="M1837" s="14" t="n"/>
      <c r="N1837" s="14" t="n"/>
      <c r="O1837" s="20">
        <f>IF(A1837="","",SUMPRODUCT((A1837&gt;=Setup!$C$19:$C$30)*(A1837&lt;=Setup!$D$19:$D$30)*Setup!$A$19:$A$30))</f>
        <v/>
      </c>
      <c r="P1837" s="34">
        <f>IF(A1837="","",IF(OR(F1837="Standard domestic 15% (Box 7)",F1837="Import - VAT paid at customs (Box 8)",F1837="Import - Reverse charge (Box 9)"),ROUND(H1837*Setup!$B$9,2),0))</f>
        <v/>
      </c>
      <c r="Q1837" s="34">
        <f>IF(A1837="","",I1837-P1837)</f>
        <v/>
      </c>
      <c r="R1837" s="34">
        <f>IF(A1837="","",IF(L1837="Yes",I1837,0))</f>
        <v/>
      </c>
      <c r="S1837" s="34">
        <f>IF(A1837="","",IF(AND(L1837="Yes",K1837="Yes",NOT(ISNUMBER(SEARCH("blocked",G1837))),OR(F1837="Standard domestic 15% (Box 7)",F1837="Import - VAT paid at customs (Box 8)",F1837="Import - Reverse charge (Box 9)"),OR(F1837&lt;&gt;"Standard domestic 15% (Box 7)",AND(LEN(D1837)=15,LEFT(D1837,1)="3",RIGHT(D1837,1)="3",ISNUMBER(--D1837)))),I1837,0))</f>
        <v/>
      </c>
      <c r="T1837" s="34">
        <f>IF(A1837="","",R1837-S1837)</f>
        <v/>
      </c>
      <c r="U1837" s="23">
        <f>IF(A1837="","",IF(O1837=0,"Outside audit periods; ","")&amp;IF(F1837="","No VAT category; ","")&amp;IF(ABS(Q1837)&gt;Setup!$B$10,"VAT ≠ 15% × net; ","")&amp;IF(AND(F1837="Standard domestic 15% (Box 7)",NOT(AND(LEN(D1837)=15,LEFT(D1837,1)="3",RIGHT(D1837,1)="3",ISNUMBER(--D1837)))),"Invalid/missing supplier VAT no; ","")&amp;IF(AND(L1837="Yes",K1837&lt;&gt;"Yes"),"VAT claimed without valid tax invoice; ","")&amp;IF(AND(L1837="Yes",ISNUMBER(SEARCH("blocked",G1837))),"Blocked input VAT claimed; ","")&amp;IF(AND(F1837="Import - VAT paid at customs (Box 8)",M1837=""),"Customs declaration no missing; ","")&amp;IF(AND(F1837="Import - Reverse charge (Box 9)",E1837="Saudi Arabia"),"RCM used for a local supplier; ","")&amp;IF(AND(L1837="Yes",NOT(OR(F1837="Standard domestic 15% (Box 7)",F1837="Import - VAT paid at customs (Box 8)",F1837="Import - Reverse charge (Box 9)"))),"VAT claimed on non-taxable category; ",""))</f>
        <v/>
      </c>
    </row>
    <row r="1838">
      <c r="A1838" s="17" t="n"/>
      <c r="B1838" s="14" t="n"/>
      <c r="C1838" s="14" t="n"/>
      <c r="D1838" s="16" t="n"/>
      <c r="E1838" s="14" t="n"/>
      <c r="F1838" s="14" t="n"/>
      <c r="G1838" s="14" t="n"/>
      <c r="H1838" s="19" t="n"/>
      <c r="I1838" s="19" t="n"/>
      <c r="J1838" s="34">
        <f>IF(A1838="","",H1838+I1838)</f>
        <v/>
      </c>
      <c r="K1838" s="14" t="n"/>
      <c r="L1838" s="14" t="n"/>
      <c r="M1838" s="14" t="n"/>
      <c r="N1838" s="14" t="n"/>
      <c r="O1838" s="20">
        <f>IF(A1838="","",SUMPRODUCT((A1838&gt;=Setup!$C$19:$C$30)*(A1838&lt;=Setup!$D$19:$D$30)*Setup!$A$19:$A$30))</f>
        <v/>
      </c>
      <c r="P1838" s="34">
        <f>IF(A1838="","",IF(OR(F1838="Standard domestic 15% (Box 7)",F1838="Import - VAT paid at customs (Box 8)",F1838="Import - Reverse charge (Box 9)"),ROUND(H1838*Setup!$B$9,2),0))</f>
        <v/>
      </c>
      <c r="Q1838" s="34">
        <f>IF(A1838="","",I1838-P1838)</f>
        <v/>
      </c>
      <c r="R1838" s="34">
        <f>IF(A1838="","",IF(L1838="Yes",I1838,0))</f>
        <v/>
      </c>
      <c r="S1838" s="34">
        <f>IF(A1838="","",IF(AND(L1838="Yes",K1838="Yes",NOT(ISNUMBER(SEARCH("blocked",G1838))),OR(F1838="Standard domestic 15% (Box 7)",F1838="Import - VAT paid at customs (Box 8)",F1838="Import - Reverse charge (Box 9)"),OR(F1838&lt;&gt;"Standard domestic 15% (Box 7)",AND(LEN(D1838)=15,LEFT(D1838,1)="3",RIGHT(D1838,1)="3",ISNUMBER(--D1838)))),I1838,0))</f>
        <v/>
      </c>
      <c r="T1838" s="34">
        <f>IF(A1838="","",R1838-S1838)</f>
        <v/>
      </c>
      <c r="U1838" s="23">
        <f>IF(A1838="","",IF(O1838=0,"Outside audit periods; ","")&amp;IF(F1838="","No VAT category; ","")&amp;IF(ABS(Q1838)&gt;Setup!$B$10,"VAT ≠ 15% × net; ","")&amp;IF(AND(F1838="Standard domestic 15% (Box 7)",NOT(AND(LEN(D1838)=15,LEFT(D1838,1)="3",RIGHT(D1838,1)="3",ISNUMBER(--D1838)))),"Invalid/missing supplier VAT no; ","")&amp;IF(AND(L1838="Yes",K1838&lt;&gt;"Yes"),"VAT claimed without valid tax invoice; ","")&amp;IF(AND(L1838="Yes",ISNUMBER(SEARCH("blocked",G1838))),"Blocked input VAT claimed; ","")&amp;IF(AND(F1838="Import - VAT paid at customs (Box 8)",M1838=""),"Customs declaration no missing; ","")&amp;IF(AND(F1838="Import - Reverse charge (Box 9)",E1838="Saudi Arabia"),"RCM used for a local supplier; ","")&amp;IF(AND(L1838="Yes",NOT(OR(F1838="Standard domestic 15% (Box 7)",F1838="Import - VAT paid at customs (Box 8)",F1838="Import - Reverse charge (Box 9)"))),"VAT claimed on non-taxable category; ",""))</f>
        <v/>
      </c>
    </row>
    <row r="1839">
      <c r="A1839" s="17" t="n"/>
      <c r="B1839" s="14" t="n"/>
      <c r="C1839" s="14" t="n"/>
      <c r="D1839" s="16" t="n"/>
      <c r="E1839" s="14" t="n"/>
      <c r="F1839" s="14" t="n"/>
      <c r="G1839" s="14" t="n"/>
      <c r="H1839" s="19" t="n"/>
      <c r="I1839" s="19" t="n"/>
      <c r="J1839" s="34">
        <f>IF(A1839="","",H1839+I1839)</f>
        <v/>
      </c>
      <c r="K1839" s="14" t="n"/>
      <c r="L1839" s="14" t="n"/>
      <c r="M1839" s="14" t="n"/>
      <c r="N1839" s="14" t="n"/>
      <c r="O1839" s="20">
        <f>IF(A1839="","",SUMPRODUCT((A1839&gt;=Setup!$C$19:$C$30)*(A1839&lt;=Setup!$D$19:$D$30)*Setup!$A$19:$A$30))</f>
        <v/>
      </c>
      <c r="P1839" s="34">
        <f>IF(A1839="","",IF(OR(F1839="Standard domestic 15% (Box 7)",F1839="Import - VAT paid at customs (Box 8)",F1839="Import - Reverse charge (Box 9)"),ROUND(H1839*Setup!$B$9,2),0))</f>
        <v/>
      </c>
      <c r="Q1839" s="34">
        <f>IF(A1839="","",I1839-P1839)</f>
        <v/>
      </c>
      <c r="R1839" s="34">
        <f>IF(A1839="","",IF(L1839="Yes",I1839,0))</f>
        <v/>
      </c>
      <c r="S1839" s="34">
        <f>IF(A1839="","",IF(AND(L1839="Yes",K1839="Yes",NOT(ISNUMBER(SEARCH("blocked",G1839))),OR(F1839="Standard domestic 15% (Box 7)",F1839="Import - VAT paid at customs (Box 8)",F1839="Import - Reverse charge (Box 9)"),OR(F1839&lt;&gt;"Standard domestic 15% (Box 7)",AND(LEN(D1839)=15,LEFT(D1839,1)="3",RIGHT(D1839,1)="3",ISNUMBER(--D1839)))),I1839,0))</f>
        <v/>
      </c>
      <c r="T1839" s="34">
        <f>IF(A1839="","",R1839-S1839)</f>
        <v/>
      </c>
      <c r="U1839" s="23">
        <f>IF(A1839="","",IF(O1839=0,"Outside audit periods; ","")&amp;IF(F1839="","No VAT category; ","")&amp;IF(ABS(Q1839)&gt;Setup!$B$10,"VAT ≠ 15% × net; ","")&amp;IF(AND(F1839="Standard domestic 15% (Box 7)",NOT(AND(LEN(D1839)=15,LEFT(D1839,1)="3",RIGHT(D1839,1)="3",ISNUMBER(--D1839)))),"Invalid/missing supplier VAT no; ","")&amp;IF(AND(L1839="Yes",K1839&lt;&gt;"Yes"),"VAT claimed without valid tax invoice; ","")&amp;IF(AND(L1839="Yes",ISNUMBER(SEARCH("blocked",G1839))),"Blocked input VAT claimed; ","")&amp;IF(AND(F1839="Import - VAT paid at customs (Box 8)",M1839=""),"Customs declaration no missing; ","")&amp;IF(AND(F1839="Import - Reverse charge (Box 9)",E1839="Saudi Arabia"),"RCM used for a local supplier; ","")&amp;IF(AND(L1839="Yes",NOT(OR(F1839="Standard domestic 15% (Box 7)",F1839="Import - VAT paid at customs (Box 8)",F1839="Import - Reverse charge (Box 9)"))),"VAT claimed on non-taxable category; ",""))</f>
        <v/>
      </c>
    </row>
    <row r="1840">
      <c r="A1840" s="17" t="n"/>
      <c r="B1840" s="14" t="n"/>
      <c r="C1840" s="14" t="n"/>
      <c r="D1840" s="16" t="n"/>
      <c r="E1840" s="14" t="n"/>
      <c r="F1840" s="14" t="n"/>
      <c r="G1840" s="14" t="n"/>
      <c r="H1840" s="19" t="n"/>
      <c r="I1840" s="19" t="n"/>
      <c r="J1840" s="34">
        <f>IF(A1840="","",H1840+I1840)</f>
        <v/>
      </c>
      <c r="K1840" s="14" t="n"/>
      <c r="L1840" s="14" t="n"/>
      <c r="M1840" s="14" t="n"/>
      <c r="N1840" s="14" t="n"/>
      <c r="O1840" s="20">
        <f>IF(A1840="","",SUMPRODUCT((A1840&gt;=Setup!$C$19:$C$30)*(A1840&lt;=Setup!$D$19:$D$30)*Setup!$A$19:$A$30))</f>
        <v/>
      </c>
      <c r="P1840" s="34">
        <f>IF(A1840="","",IF(OR(F1840="Standard domestic 15% (Box 7)",F1840="Import - VAT paid at customs (Box 8)",F1840="Import - Reverse charge (Box 9)"),ROUND(H1840*Setup!$B$9,2),0))</f>
        <v/>
      </c>
      <c r="Q1840" s="34">
        <f>IF(A1840="","",I1840-P1840)</f>
        <v/>
      </c>
      <c r="R1840" s="34">
        <f>IF(A1840="","",IF(L1840="Yes",I1840,0))</f>
        <v/>
      </c>
      <c r="S1840" s="34">
        <f>IF(A1840="","",IF(AND(L1840="Yes",K1840="Yes",NOT(ISNUMBER(SEARCH("blocked",G1840))),OR(F1840="Standard domestic 15% (Box 7)",F1840="Import - VAT paid at customs (Box 8)",F1840="Import - Reverse charge (Box 9)"),OR(F1840&lt;&gt;"Standard domestic 15% (Box 7)",AND(LEN(D1840)=15,LEFT(D1840,1)="3",RIGHT(D1840,1)="3",ISNUMBER(--D1840)))),I1840,0))</f>
        <v/>
      </c>
      <c r="T1840" s="34">
        <f>IF(A1840="","",R1840-S1840)</f>
        <v/>
      </c>
      <c r="U1840" s="23">
        <f>IF(A1840="","",IF(O1840=0,"Outside audit periods; ","")&amp;IF(F1840="","No VAT category; ","")&amp;IF(ABS(Q1840)&gt;Setup!$B$10,"VAT ≠ 15% × net; ","")&amp;IF(AND(F1840="Standard domestic 15% (Box 7)",NOT(AND(LEN(D1840)=15,LEFT(D1840,1)="3",RIGHT(D1840,1)="3",ISNUMBER(--D1840)))),"Invalid/missing supplier VAT no; ","")&amp;IF(AND(L1840="Yes",K1840&lt;&gt;"Yes"),"VAT claimed without valid tax invoice; ","")&amp;IF(AND(L1840="Yes",ISNUMBER(SEARCH("blocked",G1840))),"Blocked input VAT claimed; ","")&amp;IF(AND(F1840="Import - VAT paid at customs (Box 8)",M1840=""),"Customs declaration no missing; ","")&amp;IF(AND(F1840="Import - Reverse charge (Box 9)",E1840="Saudi Arabia"),"RCM used for a local supplier; ","")&amp;IF(AND(L1840="Yes",NOT(OR(F1840="Standard domestic 15% (Box 7)",F1840="Import - VAT paid at customs (Box 8)",F1840="Import - Reverse charge (Box 9)"))),"VAT claimed on non-taxable category; ",""))</f>
        <v/>
      </c>
    </row>
    <row r="1841">
      <c r="A1841" s="17" t="n"/>
      <c r="B1841" s="14" t="n"/>
      <c r="C1841" s="14" t="n"/>
      <c r="D1841" s="16" t="n"/>
      <c r="E1841" s="14" t="n"/>
      <c r="F1841" s="14" t="n"/>
      <c r="G1841" s="14" t="n"/>
      <c r="H1841" s="19" t="n"/>
      <c r="I1841" s="19" t="n"/>
      <c r="J1841" s="34">
        <f>IF(A1841="","",H1841+I1841)</f>
        <v/>
      </c>
      <c r="K1841" s="14" t="n"/>
      <c r="L1841" s="14" t="n"/>
      <c r="M1841" s="14" t="n"/>
      <c r="N1841" s="14" t="n"/>
      <c r="O1841" s="20">
        <f>IF(A1841="","",SUMPRODUCT((A1841&gt;=Setup!$C$19:$C$30)*(A1841&lt;=Setup!$D$19:$D$30)*Setup!$A$19:$A$30))</f>
        <v/>
      </c>
      <c r="P1841" s="34">
        <f>IF(A1841="","",IF(OR(F1841="Standard domestic 15% (Box 7)",F1841="Import - VAT paid at customs (Box 8)",F1841="Import - Reverse charge (Box 9)"),ROUND(H1841*Setup!$B$9,2),0))</f>
        <v/>
      </c>
      <c r="Q1841" s="34">
        <f>IF(A1841="","",I1841-P1841)</f>
        <v/>
      </c>
      <c r="R1841" s="34">
        <f>IF(A1841="","",IF(L1841="Yes",I1841,0))</f>
        <v/>
      </c>
      <c r="S1841" s="34">
        <f>IF(A1841="","",IF(AND(L1841="Yes",K1841="Yes",NOT(ISNUMBER(SEARCH("blocked",G1841))),OR(F1841="Standard domestic 15% (Box 7)",F1841="Import - VAT paid at customs (Box 8)",F1841="Import - Reverse charge (Box 9)"),OR(F1841&lt;&gt;"Standard domestic 15% (Box 7)",AND(LEN(D1841)=15,LEFT(D1841,1)="3",RIGHT(D1841,1)="3",ISNUMBER(--D1841)))),I1841,0))</f>
        <v/>
      </c>
      <c r="T1841" s="34">
        <f>IF(A1841="","",R1841-S1841)</f>
        <v/>
      </c>
      <c r="U1841" s="23">
        <f>IF(A1841="","",IF(O1841=0,"Outside audit periods; ","")&amp;IF(F1841="","No VAT category; ","")&amp;IF(ABS(Q1841)&gt;Setup!$B$10,"VAT ≠ 15% × net; ","")&amp;IF(AND(F1841="Standard domestic 15% (Box 7)",NOT(AND(LEN(D1841)=15,LEFT(D1841,1)="3",RIGHT(D1841,1)="3",ISNUMBER(--D1841)))),"Invalid/missing supplier VAT no; ","")&amp;IF(AND(L1841="Yes",K1841&lt;&gt;"Yes"),"VAT claimed without valid tax invoice; ","")&amp;IF(AND(L1841="Yes",ISNUMBER(SEARCH("blocked",G1841))),"Blocked input VAT claimed; ","")&amp;IF(AND(F1841="Import - VAT paid at customs (Box 8)",M1841=""),"Customs declaration no missing; ","")&amp;IF(AND(F1841="Import - Reverse charge (Box 9)",E1841="Saudi Arabia"),"RCM used for a local supplier; ","")&amp;IF(AND(L1841="Yes",NOT(OR(F1841="Standard domestic 15% (Box 7)",F1841="Import - VAT paid at customs (Box 8)",F1841="Import - Reverse charge (Box 9)"))),"VAT claimed on non-taxable category; ",""))</f>
        <v/>
      </c>
    </row>
    <row r="1842">
      <c r="A1842" s="17" t="n"/>
      <c r="B1842" s="14" t="n"/>
      <c r="C1842" s="14" t="n"/>
      <c r="D1842" s="16" t="n"/>
      <c r="E1842" s="14" t="n"/>
      <c r="F1842" s="14" t="n"/>
      <c r="G1842" s="14" t="n"/>
      <c r="H1842" s="19" t="n"/>
      <c r="I1842" s="19" t="n"/>
      <c r="J1842" s="34">
        <f>IF(A1842="","",H1842+I1842)</f>
        <v/>
      </c>
      <c r="K1842" s="14" t="n"/>
      <c r="L1842" s="14" t="n"/>
      <c r="M1842" s="14" t="n"/>
      <c r="N1842" s="14" t="n"/>
      <c r="O1842" s="20">
        <f>IF(A1842="","",SUMPRODUCT((A1842&gt;=Setup!$C$19:$C$30)*(A1842&lt;=Setup!$D$19:$D$30)*Setup!$A$19:$A$30))</f>
        <v/>
      </c>
      <c r="P1842" s="34">
        <f>IF(A1842="","",IF(OR(F1842="Standard domestic 15% (Box 7)",F1842="Import - VAT paid at customs (Box 8)",F1842="Import - Reverse charge (Box 9)"),ROUND(H1842*Setup!$B$9,2),0))</f>
        <v/>
      </c>
      <c r="Q1842" s="34">
        <f>IF(A1842="","",I1842-P1842)</f>
        <v/>
      </c>
      <c r="R1842" s="34">
        <f>IF(A1842="","",IF(L1842="Yes",I1842,0))</f>
        <v/>
      </c>
      <c r="S1842" s="34">
        <f>IF(A1842="","",IF(AND(L1842="Yes",K1842="Yes",NOT(ISNUMBER(SEARCH("blocked",G1842))),OR(F1842="Standard domestic 15% (Box 7)",F1842="Import - VAT paid at customs (Box 8)",F1842="Import - Reverse charge (Box 9)"),OR(F1842&lt;&gt;"Standard domestic 15% (Box 7)",AND(LEN(D1842)=15,LEFT(D1842,1)="3",RIGHT(D1842,1)="3",ISNUMBER(--D1842)))),I1842,0))</f>
        <v/>
      </c>
      <c r="T1842" s="34">
        <f>IF(A1842="","",R1842-S1842)</f>
        <v/>
      </c>
      <c r="U1842" s="23">
        <f>IF(A1842="","",IF(O1842=0,"Outside audit periods; ","")&amp;IF(F1842="","No VAT category; ","")&amp;IF(ABS(Q1842)&gt;Setup!$B$10,"VAT ≠ 15% × net; ","")&amp;IF(AND(F1842="Standard domestic 15% (Box 7)",NOT(AND(LEN(D1842)=15,LEFT(D1842,1)="3",RIGHT(D1842,1)="3",ISNUMBER(--D1842)))),"Invalid/missing supplier VAT no; ","")&amp;IF(AND(L1842="Yes",K1842&lt;&gt;"Yes"),"VAT claimed without valid tax invoice; ","")&amp;IF(AND(L1842="Yes",ISNUMBER(SEARCH("blocked",G1842))),"Blocked input VAT claimed; ","")&amp;IF(AND(F1842="Import - VAT paid at customs (Box 8)",M1842=""),"Customs declaration no missing; ","")&amp;IF(AND(F1842="Import - Reverse charge (Box 9)",E1842="Saudi Arabia"),"RCM used for a local supplier; ","")&amp;IF(AND(L1842="Yes",NOT(OR(F1842="Standard domestic 15% (Box 7)",F1842="Import - VAT paid at customs (Box 8)",F1842="Import - Reverse charge (Box 9)"))),"VAT claimed on non-taxable category; ",""))</f>
        <v/>
      </c>
    </row>
    <row r="1843">
      <c r="A1843" s="17" t="n"/>
      <c r="B1843" s="14" t="n"/>
      <c r="C1843" s="14" t="n"/>
      <c r="D1843" s="16" t="n"/>
      <c r="E1843" s="14" t="n"/>
      <c r="F1843" s="14" t="n"/>
      <c r="G1843" s="14" t="n"/>
      <c r="H1843" s="19" t="n"/>
      <c r="I1843" s="19" t="n"/>
      <c r="J1843" s="34">
        <f>IF(A1843="","",H1843+I1843)</f>
        <v/>
      </c>
      <c r="K1843" s="14" t="n"/>
      <c r="L1843" s="14" t="n"/>
      <c r="M1843" s="14" t="n"/>
      <c r="N1843" s="14" t="n"/>
      <c r="O1843" s="20">
        <f>IF(A1843="","",SUMPRODUCT((A1843&gt;=Setup!$C$19:$C$30)*(A1843&lt;=Setup!$D$19:$D$30)*Setup!$A$19:$A$30))</f>
        <v/>
      </c>
      <c r="P1843" s="34">
        <f>IF(A1843="","",IF(OR(F1843="Standard domestic 15% (Box 7)",F1843="Import - VAT paid at customs (Box 8)",F1843="Import - Reverse charge (Box 9)"),ROUND(H1843*Setup!$B$9,2),0))</f>
        <v/>
      </c>
      <c r="Q1843" s="34">
        <f>IF(A1843="","",I1843-P1843)</f>
        <v/>
      </c>
      <c r="R1843" s="34">
        <f>IF(A1843="","",IF(L1843="Yes",I1843,0))</f>
        <v/>
      </c>
      <c r="S1843" s="34">
        <f>IF(A1843="","",IF(AND(L1843="Yes",K1843="Yes",NOT(ISNUMBER(SEARCH("blocked",G1843))),OR(F1843="Standard domestic 15% (Box 7)",F1843="Import - VAT paid at customs (Box 8)",F1843="Import - Reverse charge (Box 9)"),OR(F1843&lt;&gt;"Standard domestic 15% (Box 7)",AND(LEN(D1843)=15,LEFT(D1843,1)="3",RIGHT(D1843,1)="3",ISNUMBER(--D1843)))),I1843,0))</f>
        <v/>
      </c>
      <c r="T1843" s="34">
        <f>IF(A1843="","",R1843-S1843)</f>
        <v/>
      </c>
      <c r="U1843" s="23">
        <f>IF(A1843="","",IF(O1843=0,"Outside audit periods; ","")&amp;IF(F1843="","No VAT category; ","")&amp;IF(ABS(Q1843)&gt;Setup!$B$10,"VAT ≠ 15% × net; ","")&amp;IF(AND(F1843="Standard domestic 15% (Box 7)",NOT(AND(LEN(D1843)=15,LEFT(D1843,1)="3",RIGHT(D1843,1)="3",ISNUMBER(--D1843)))),"Invalid/missing supplier VAT no; ","")&amp;IF(AND(L1843="Yes",K1843&lt;&gt;"Yes"),"VAT claimed without valid tax invoice; ","")&amp;IF(AND(L1843="Yes",ISNUMBER(SEARCH("blocked",G1843))),"Blocked input VAT claimed; ","")&amp;IF(AND(F1843="Import - VAT paid at customs (Box 8)",M1843=""),"Customs declaration no missing; ","")&amp;IF(AND(F1843="Import - Reverse charge (Box 9)",E1843="Saudi Arabia"),"RCM used for a local supplier; ","")&amp;IF(AND(L1843="Yes",NOT(OR(F1843="Standard domestic 15% (Box 7)",F1843="Import - VAT paid at customs (Box 8)",F1843="Import - Reverse charge (Box 9)"))),"VAT claimed on non-taxable category; ",""))</f>
        <v/>
      </c>
    </row>
    <row r="1844">
      <c r="A1844" s="17" t="n"/>
      <c r="B1844" s="14" t="n"/>
      <c r="C1844" s="14" t="n"/>
      <c r="D1844" s="16" t="n"/>
      <c r="E1844" s="14" t="n"/>
      <c r="F1844" s="14" t="n"/>
      <c r="G1844" s="14" t="n"/>
      <c r="H1844" s="19" t="n"/>
      <c r="I1844" s="19" t="n"/>
      <c r="J1844" s="34">
        <f>IF(A1844="","",H1844+I1844)</f>
        <v/>
      </c>
      <c r="K1844" s="14" t="n"/>
      <c r="L1844" s="14" t="n"/>
      <c r="M1844" s="14" t="n"/>
      <c r="N1844" s="14" t="n"/>
      <c r="O1844" s="20">
        <f>IF(A1844="","",SUMPRODUCT((A1844&gt;=Setup!$C$19:$C$30)*(A1844&lt;=Setup!$D$19:$D$30)*Setup!$A$19:$A$30))</f>
        <v/>
      </c>
      <c r="P1844" s="34">
        <f>IF(A1844="","",IF(OR(F1844="Standard domestic 15% (Box 7)",F1844="Import - VAT paid at customs (Box 8)",F1844="Import - Reverse charge (Box 9)"),ROUND(H1844*Setup!$B$9,2),0))</f>
        <v/>
      </c>
      <c r="Q1844" s="34">
        <f>IF(A1844="","",I1844-P1844)</f>
        <v/>
      </c>
      <c r="R1844" s="34">
        <f>IF(A1844="","",IF(L1844="Yes",I1844,0))</f>
        <v/>
      </c>
      <c r="S1844" s="34">
        <f>IF(A1844="","",IF(AND(L1844="Yes",K1844="Yes",NOT(ISNUMBER(SEARCH("blocked",G1844))),OR(F1844="Standard domestic 15% (Box 7)",F1844="Import - VAT paid at customs (Box 8)",F1844="Import - Reverse charge (Box 9)"),OR(F1844&lt;&gt;"Standard domestic 15% (Box 7)",AND(LEN(D1844)=15,LEFT(D1844,1)="3",RIGHT(D1844,1)="3",ISNUMBER(--D1844)))),I1844,0))</f>
        <v/>
      </c>
      <c r="T1844" s="34">
        <f>IF(A1844="","",R1844-S1844)</f>
        <v/>
      </c>
      <c r="U1844" s="23">
        <f>IF(A1844="","",IF(O1844=0,"Outside audit periods; ","")&amp;IF(F1844="","No VAT category; ","")&amp;IF(ABS(Q1844)&gt;Setup!$B$10,"VAT ≠ 15% × net; ","")&amp;IF(AND(F1844="Standard domestic 15% (Box 7)",NOT(AND(LEN(D1844)=15,LEFT(D1844,1)="3",RIGHT(D1844,1)="3",ISNUMBER(--D1844)))),"Invalid/missing supplier VAT no; ","")&amp;IF(AND(L1844="Yes",K1844&lt;&gt;"Yes"),"VAT claimed without valid tax invoice; ","")&amp;IF(AND(L1844="Yes",ISNUMBER(SEARCH("blocked",G1844))),"Blocked input VAT claimed; ","")&amp;IF(AND(F1844="Import - VAT paid at customs (Box 8)",M1844=""),"Customs declaration no missing; ","")&amp;IF(AND(F1844="Import - Reverse charge (Box 9)",E1844="Saudi Arabia"),"RCM used for a local supplier; ","")&amp;IF(AND(L1844="Yes",NOT(OR(F1844="Standard domestic 15% (Box 7)",F1844="Import - VAT paid at customs (Box 8)",F1844="Import - Reverse charge (Box 9)"))),"VAT claimed on non-taxable category; ",""))</f>
        <v/>
      </c>
    </row>
    <row r="1845">
      <c r="A1845" s="17" t="n"/>
      <c r="B1845" s="14" t="n"/>
      <c r="C1845" s="14" t="n"/>
      <c r="D1845" s="16" t="n"/>
      <c r="E1845" s="14" t="n"/>
      <c r="F1845" s="14" t="n"/>
      <c r="G1845" s="14" t="n"/>
      <c r="H1845" s="19" t="n"/>
      <c r="I1845" s="19" t="n"/>
      <c r="J1845" s="34">
        <f>IF(A1845="","",H1845+I1845)</f>
        <v/>
      </c>
      <c r="K1845" s="14" t="n"/>
      <c r="L1845" s="14" t="n"/>
      <c r="M1845" s="14" t="n"/>
      <c r="N1845" s="14" t="n"/>
      <c r="O1845" s="20">
        <f>IF(A1845="","",SUMPRODUCT((A1845&gt;=Setup!$C$19:$C$30)*(A1845&lt;=Setup!$D$19:$D$30)*Setup!$A$19:$A$30))</f>
        <v/>
      </c>
      <c r="P1845" s="34">
        <f>IF(A1845="","",IF(OR(F1845="Standard domestic 15% (Box 7)",F1845="Import - VAT paid at customs (Box 8)",F1845="Import - Reverse charge (Box 9)"),ROUND(H1845*Setup!$B$9,2),0))</f>
        <v/>
      </c>
      <c r="Q1845" s="34">
        <f>IF(A1845="","",I1845-P1845)</f>
        <v/>
      </c>
      <c r="R1845" s="34">
        <f>IF(A1845="","",IF(L1845="Yes",I1845,0))</f>
        <v/>
      </c>
      <c r="S1845" s="34">
        <f>IF(A1845="","",IF(AND(L1845="Yes",K1845="Yes",NOT(ISNUMBER(SEARCH("blocked",G1845))),OR(F1845="Standard domestic 15% (Box 7)",F1845="Import - VAT paid at customs (Box 8)",F1845="Import - Reverse charge (Box 9)"),OR(F1845&lt;&gt;"Standard domestic 15% (Box 7)",AND(LEN(D1845)=15,LEFT(D1845,1)="3",RIGHT(D1845,1)="3",ISNUMBER(--D1845)))),I1845,0))</f>
        <v/>
      </c>
      <c r="T1845" s="34">
        <f>IF(A1845="","",R1845-S1845)</f>
        <v/>
      </c>
      <c r="U1845" s="23">
        <f>IF(A1845="","",IF(O1845=0,"Outside audit periods; ","")&amp;IF(F1845="","No VAT category; ","")&amp;IF(ABS(Q1845)&gt;Setup!$B$10,"VAT ≠ 15% × net; ","")&amp;IF(AND(F1845="Standard domestic 15% (Box 7)",NOT(AND(LEN(D1845)=15,LEFT(D1845,1)="3",RIGHT(D1845,1)="3",ISNUMBER(--D1845)))),"Invalid/missing supplier VAT no; ","")&amp;IF(AND(L1845="Yes",K1845&lt;&gt;"Yes"),"VAT claimed without valid tax invoice; ","")&amp;IF(AND(L1845="Yes",ISNUMBER(SEARCH("blocked",G1845))),"Blocked input VAT claimed; ","")&amp;IF(AND(F1845="Import - VAT paid at customs (Box 8)",M1845=""),"Customs declaration no missing; ","")&amp;IF(AND(F1845="Import - Reverse charge (Box 9)",E1845="Saudi Arabia"),"RCM used for a local supplier; ","")&amp;IF(AND(L1845="Yes",NOT(OR(F1845="Standard domestic 15% (Box 7)",F1845="Import - VAT paid at customs (Box 8)",F1845="Import - Reverse charge (Box 9)"))),"VAT claimed on non-taxable category; ",""))</f>
        <v/>
      </c>
    </row>
    <row r="1846">
      <c r="A1846" s="17" t="n"/>
      <c r="B1846" s="14" t="n"/>
      <c r="C1846" s="14" t="n"/>
      <c r="D1846" s="16" t="n"/>
      <c r="E1846" s="14" t="n"/>
      <c r="F1846" s="14" t="n"/>
      <c r="G1846" s="14" t="n"/>
      <c r="H1846" s="19" t="n"/>
      <c r="I1846" s="19" t="n"/>
      <c r="J1846" s="34">
        <f>IF(A1846="","",H1846+I1846)</f>
        <v/>
      </c>
      <c r="K1846" s="14" t="n"/>
      <c r="L1846" s="14" t="n"/>
      <c r="M1846" s="14" t="n"/>
      <c r="N1846" s="14" t="n"/>
      <c r="O1846" s="20">
        <f>IF(A1846="","",SUMPRODUCT((A1846&gt;=Setup!$C$19:$C$30)*(A1846&lt;=Setup!$D$19:$D$30)*Setup!$A$19:$A$30))</f>
        <v/>
      </c>
      <c r="P1846" s="34">
        <f>IF(A1846="","",IF(OR(F1846="Standard domestic 15% (Box 7)",F1846="Import - VAT paid at customs (Box 8)",F1846="Import - Reverse charge (Box 9)"),ROUND(H1846*Setup!$B$9,2),0))</f>
        <v/>
      </c>
      <c r="Q1846" s="34">
        <f>IF(A1846="","",I1846-P1846)</f>
        <v/>
      </c>
      <c r="R1846" s="34">
        <f>IF(A1846="","",IF(L1846="Yes",I1846,0))</f>
        <v/>
      </c>
      <c r="S1846" s="34">
        <f>IF(A1846="","",IF(AND(L1846="Yes",K1846="Yes",NOT(ISNUMBER(SEARCH("blocked",G1846))),OR(F1846="Standard domestic 15% (Box 7)",F1846="Import - VAT paid at customs (Box 8)",F1846="Import - Reverse charge (Box 9)"),OR(F1846&lt;&gt;"Standard domestic 15% (Box 7)",AND(LEN(D1846)=15,LEFT(D1846,1)="3",RIGHT(D1846,1)="3",ISNUMBER(--D1846)))),I1846,0))</f>
        <v/>
      </c>
      <c r="T1846" s="34">
        <f>IF(A1846="","",R1846-S1846)</f>
        <v/>
      </c>
      <c r="U1846" s="23">
        <f>IF(A1846="","",IF(O1846=0,"Outside audit periods; ","")&amp;IF(F1846="","No VAT category; ","")&amp;IF(ABS(Q1846)&gt;Setup!$B$10,"VAT ≠ 15% × net; ","")&amp;IF(AND(F1846="Standard domestic 15% (Box 7)",NOT(AND(LEN(D1846)=15,LEFT(D1846,1)="3",RIGHT(D1846,1)="3",ISNUMBER(--D1846)))),"Invalid/missing supplier VAT no; ","")&amp;IF(AND(L1846="Yes",K1846&lt;&gt;"Yes"),"VAT claimed without valid tax invoice; ","")&amp;IF(AND(L1846="Yes",ISNUMBER(SEARCH("blocked",G1846))),"Blocked input VAT claimed; ","")&amp;IF(AND(F1846="Import - VAT paid at customs (Box 8)",M1846=""),"Customs declaration no missing; ","")&amp;IF(AND(F1846="Import - Reverse charge (Box 9)",E1846="Saudi Arabia"),"RCM used for a local supplier; ","")&amp;IF(AND(L1846="Yes",NOT(OR(F1846="Standard domestic 15% (Box 7)",F1846="Import - VAT paid at customs (Box 8)",F1846="Import - Reverse charge (Box 9)"))),"VAT claimed on non-taxable category; ",""))</f>
        <v/>
      </c>
    </row>
    <row r="1847">
      <c r="A1847" s="17" t="n"/>
      <c r="B1847" s="14" t="n"/>
      <c r="C1847" s="14" t="n"/>
      <c r="D1847" s="16" t="n"/>
      <c r="E1847" s="14" t="n"/>
      <c r="F1847" s="14" t="n"/>
      <c r="G1847" s="14" t="n"/>
      <c r="H1847" s="19" t="n"/>
      <c r="I1847" s="19" t="n"/>
      <c r="J1847" s="34">
        <f>IF(A1847="","",H1847+I1847)</f>
        <v/>
      </c>
      <c r="K1847" s="14" t="n"/>
      <c r="L1847" s="14" t="n"/>
      <c r="M1847" s="14" t="n"/>
      <c r="N1847" s="14" t="n"/>
      <c r="O1847" s="20">
        <f>IF(A1847="","",SUMPRODUCT((A1847&gt;=Setup!$C$19:$C$30)*(A1847&lt;=Setup!$D$19:$D$30)*Setup!$A$19:$A$30))</f>
        <v/>
      </c>
      <c r="P1847" s="34">
        <f>IF(A1847="","",IF(OR(F1847="Standard domestic 15% (Box 7)",F1847="Import - VAT paid at customs (Box 8)",F1847="Import - Reverse charge (Box 9)"),ROUND(H1847*Setup!$B$9,2),0))</f>
        <v/>
      </c>
      <c r="Q1847" s="34">
        <f>IF(A1847="","",I1847-P1847)</f>
        <v/>
      </c>
      <c r="R1847" s="34">
        <f>IF(A1847="","",IF(L1847="Yes",I1847,0))</f>
        <v/>
      </c>
      <c r="S1847" s="34">
        <f>IF(A1847="","",IF(AND(L1847="Yes",K1847="Yes",NOT(ISNUMBER(SEARCH("blocked",G1847))),OR(F1847="Standard domestic 15% (Box 7)",F1847="Import - VAT paid at customs (Box 8)",F1847="Import - Reverse charge (Box 9)"),OR(F1847&lt;&gt;"Standard domestic 15% (Box 7)",AND(LEN(D1847)=15,LEFT(D1847,1)="3",RIGHT(D1847,1)="3",ISNUMBER(--D1847)))),I1847,0))</f>
        <v/>
      </c>
      <c r="T1847" s="34">
        <f>IF(A1847="","",R1847-S1847)</f>
        <v/>
      </c>
      <c r="U1847" s="23">
        <f>IF(A1847="","",IF(O1847=0,"Outside audit periods; ","")&amp;IF(F1847="","No VAT category; ","")&amp;IF(ABS(Q1847)&gt;Setup!$B$10,"VAT ≠ 15% × net; ","")&amp;IF(AND(F1847="Standard domestic 15% (Box 7)",NOT(AND(LEN(D1847)=15,LEFT(D1847,1)="3",RIGHT(D1847,1)="3",ISNUMBER(--D1847)))),"Invalid/missing supplier VAT no; ","")&amp;IF(AND(L1847="Yes",K1847&lt;&gt;"Yes"),"VAT claimed without valid tax invoice; ","")&amp;IF(AND(L1847="Yes",ISNUMBER(SEARCH("blocked",G1847))),"Blocked input VAT claimed; ","")&amp;IF(AND(F1847="Import - VAT paid at customs (Box 8)",M1847=""),"Customs declaration no missing; ","")&amp;IF(AND(F1847="Import - Reverse charge (Box 9)",E1847="Saudi Arabia"),"RCM used for a local supplier; ","")&amp;IF(AND(L1847="Yes",NOT(OR(F1847="Standard domestic 15% (Box 7)",F1847="Import - VAT paid at customs (Box 8)",F1847="Import - Reverse charge (Box 9)"))),"VAT claimed on non-taxable category; ",""))</f>
        <v/>
      </c>
    </row>
    <row r="1848">
      <c r="A1848" s="17" t="n"/>
      <c r="B1848" s="14" t="n"/>
      <c r="C1848" s="14" t="n"/>
      <c r="D1848" s="16" t="n"/>
      <c r="E1848" s="14" t="n"/>
      <c r="F1848" s="14" t="n"/>
      <c r="G1848" s="14" t="n"/>
      <c r="H1848" s="19" t="n"/>
      <c r="I1848" s="19" t="n"/>
      <c r="J1848" s="34">
        <f>IF(A1848="","",H1848+I1848)</f>
        <v/>
      </c>
      <c r="K1848" s="14" t="n"/>
      <c r="L1848" s="14" t="n"/>
      <c r="M1848" s="14" t="n"/>
      <c r="N1848" s="14" t="n"/>
      <c r="O1848" s="20">
        <f>IF(A1848="","",SUMPRODUCT((A1848&gt;=Setup!$C$19:$C$30)*(A1848&lt;=Setup!$D$19:$D$30)*Setup!$A$19:$A$30))</f>
        <v/>
      </c>
      <c r="P1848" s="34">
        <f>IF(A1848="","",IF(OR(F1848="Standard domestic 15% (Box 7)",F1848="Import - VAT paid at customs (Box 8)",F1848="Import - Reverse charge (Box 9)"),ROUND(H1848*Setup!$B$9,2),0))</f>
        <v/>
      </c>
      <c r="Q1848" s="34">
        <f>IF(A1848="","",I1848-P1848)</f>
        <v/>
      </c>
      <c r="R1848" s="34">
        <f>IF(A1848="","",IF(L1848="Yes",I1848,0))</f>
        <v/>
      </c>
      <c r="S1848" s="34">
        <f>IF(A1848="","",IF(AND(L1848="Yes",K1848="Yes",NOT(ISNUMBER(SEARCH("blocked",G1848))),OR(F1848="Standard domestic 15% (Box 7)",F1848="Import - VAT paid at customs (Box 8)",F1848="Import - Reverse charge (Box 9)"),OR(F1848&lt;&gt;"Standard domestic 15% (Box 7)",AND(LEN(D1848)=15,LEFT(D1848,1)="3",RIGHT(D1848,1)="3",ISNUMBER(--D1848)))),I1848,0))</f>
        <v/>
      </c>
      <c r="T1848" s="34">
        <f>IF(A1848="","",R1848-S1848)</f>
        <v/>
      </c>
      <c r="U1848" s="23">
        <f>IF(A1848="","",IF(O1848=0,"Outside audit periods; ","")&amp;IF(F1848="","No VAT category; ","")&amp;IF(ABS(Q1848)&gt;Setup!$B$10,"VAT ≠ 15% × net; ","")&amp;IF(AND(F1848="Standard domestic 15% (Box 7)",NOT(AND(LEN(D1848)=15,LEFT(D1848,1)="3",RIGHT(D1848,1)="3",ISNUMBER(--D1848)))),"Invalid/missing supplier VAT no; ","")&amp;IF(AND(L1848="Yes",K1848&lt;&gt;"Yes"),"VAT claimed without valid tax invoice; ","")&amp;IF(AND(L1848="Yes",ISNUMBER(SEARCH("blocked",G1848))),"Blocked input VAT claimed; ","")&amp;IF(AND(F1848="Import - VAT paid at customs (Box 8)",M1848=""),"Customs declaration no missing; ","")&amp;IF(AND(F1848="Import - Reverse charge (Box 9)",E1848="Saudi Arabia"),"RCM used for a local supplier; ","")&amp;IF(AND(L1848="Yes",NOT(OR(F1848="Standard domestic 15% (Box 7)",F1848="Import - VAT paid at customs (Box 8)",F1848="Import - Reverse charge (Box 9)"))),"VAT claimed on non-taxable category; ",""))</f>
        <v/>
      </c>
    </row>
    <row r="1849">
      <c r="A1849" s="17" t="n"/>
      <c r="B1849" s="14" t="n"/>
      <c r="C1849" s="14" t="n"/>
      <c r="D1849" s="16" t="n"/>
      <c r="E1849" s="14" t="n"/>
      <c r="F1849" s="14" t="n"/>
      <c r="G1849" s="14" t="n"/>
      <c r="H1849" s="19" t="n"/>
      <c r="I1849" s="19" t="n"/>
      <c r="J1849" s="34">
        <f>IF(A1849="","",H1849+I1849)</f>
        <v/>
      </c>
      <c r="K1849" s="14" t="n"/>
      <c r="L1849" s="14" t="n"/>
      <c r="M1849" s="14" t="n"/>
      <c r="N1849" s="14" t="n"/>
      <c r="O1849" s="20">
        <f>IF(A1849="","",SUMPRODUCT((A1849&gt;=Setup!$C$19:$C$30)*(A1849&lt;=Setup!$D$19:$D$30)*Setup!$A$19:$A$30))</f>
        <v/>
      </c>
      <c r="P1849" s="34">
        <f>IF(A1849="","",IF(OR(F1849="Standard domestic 15% (Box 7)",F1849="Import - VAT paid at customs (Box 8)",F1849="Import - Reverse charge (Box 9)"),ROUND(H1849*Setup!$B$9,2),0))</f>
        <v/>
      </c>
      <c r="Q1849" s="34">
        <f>IF(A1849="","",I1849-P1849)</f>
        <v/>
      </c>
      <c r="R1849" s="34">
        <f>IF(A1849="","",IF(L1849="Yes",I1849,0))</f>
        <v/>
      </c>
      <c r="S1849" s="34">
        <f>IF(A1849="","",IF(AND(L1849="Yes",K1849="Yes",NOT(ISNUMBER(SEARCH("blocked",G1849))),OR(F1849="Standard domestic 15% (Box 7)",F1849="Import - VAT paid at customs (Box 8)",F1849="Import - Reverse charge (Box 9)"),OR(F1849&lt;&gt;"Standard domestic 15% (Box 7)",AND(LEN(D1849)=15,LEFT(D1849,1)="3",RIGHT(D1849,1)="3",ISNUMBER(--D1849)))),I1849,0))</f>
        <v/>
      </c>
      <c r="T1849" s="34">
        <f>IF(A1849="","",R1849-S1849)</f>
        <v/>
      </c>
      <c r="U1849" s="23">
        <f>IF(A1849="","",IF(O1849=0,"Outside audit periods; ","")&amp;IF(F1849="","No VAT category; ","")&amp;IF(ABS(Q1849)&gt;Setup!$B$10,"VAT ≠ 15% × net; ","")&amp;IF(AND(F1849="Standard domestic 15% (Box 7)",NOT(AND(LEN(D1849)=15,LEFT(D1849,1)="3",RIGHT(D1849,1)="3",ISNUMBER(--D1849)))),"Invalid/missing supplier VAT no; ","")&amp;IF(AND(L1849="Yes",K1849&lt;&gt;"Yes"),"VAT claimed without valid tax invoice; ","")&amp;IF(AND(L1849="Yes",ISNUMBER(SEARCH("blocked",G1849))),"Blocked input VAT claimed; ","")&amp;IF(AND(F1849="Import - VAT paid at customs (Box 8)",M1849=""),"Customs declaration no missing; ","")&amp;IF(AND(F1849="Import - Reverse charge (Box 9)",E1849="Saudi Arabia"),"RCM used for a local supplier; ","")&amp;IF(AND(L1849="Yes",NOT(OR(F1849="Standard domestic 15% (Box 7)",F1849="Import - VAT paid at customs (Box 8)",F1849="Import - Reverse charge (Box 9)"))),"VAT claimed on non-taxable category; ",""))</f>
        <v/>
      </c>
    </row>
    <row r="1850">
      <c r="A1850" s="17" t="n"/>
      <c r="B1850" s="14" t="n"/>
      <c r="C1850" s="14" t="n"/>
      <c r="D1850" s="16" t="n"/>
      <c r="E1850" s="14" t="n"/>
      <c r="F1850" s="14" t="n"/>
      <c r="G1850" s="14" t="n"/>
      <c r="H1850" s="19" t="n"/>
      <c r="I1850" s="19" t="n"/>
      <c r="J1850" s="34">
        <f>IF(A1850="","",H1850+I1850)</f>
        <v/>
      </c>
      <c r="K1850" s="14" t="n"/>
      <c r="L1850" s="14" t="n"/>
      <c r="M1850" s="14" t="n"/>
      <c r="N1850" s="14" t="n"/>
      <c r="O1850" s="20">
        <f>IF(A1850="","",SUMPRODUCT((A1850&gt;=Setup!$C$19:$C$30)*(A1850&lt;=Setup!$D$19:$D$30)*Setup!$A$19:$A$30))</f>
        <v/>
      </c>
      <c r="P1850" s="34">
        <f>IF(A1850="","",IF(OR(F1850="Standard domestic 15% (Box 7)",F1850="Import - VAT paid at customs (Box 8)",F1850="Import - Reverse charge (Box 9)"),ROUND(H1850*Setup!$B$9,2),0))</f>
        <v/>
      </c>
      <c r="Q1850" s="34">
        <f>IF(A1850="","",I1850-P1850)</f>
        <v/>
      </c>
      <c r="R1850" s="34">
        <f>IF(A1850="","",IF(L1850="Yes",I1850,0))</f>
        <v/>
      </c>
      <c r="S1850" s="34">
        <f>IF(A1850="","",IF(AND(L1850="Yes",K1850="Yes",NOT(ISNUMBER(SEARCH("blocked",G1850))),OR(F1850="Standard domestic 15% (Box 7)",F1850="Import - VAT paid at customs (Box 8)",F1850="Import - Reverse charge (Box 9)"),OR(F1850&lt;&gt;"Standard domestic 15% (Box 7)",AND(LEN(D1850)=15,LEFT(D1850,1)="3",RIGHT(D1850,1)="3",ISNUMBER(--D1850)))),I1850,0))</f>
        <v/>
      </c>
      <c r="T1850" s="34">
        <f>IF(A1850="","",R1850-S1850)</f>
        <v/>
      </c>
      <c r="U1850" s="23">
        <f>IF(A1850="","",IF(O1850=0,"Outside audit periods; ","")&amp;IF(F1850="","No VAT category; ","")&amp;IF(ABS(Q1850)&gt;Setup!$B$10,"VAT ≠ 15% × net; ","")&amp;IF(AND(F1850="Standard domestic 15% (Box 7)",NOT(AND(LEN(D1850)=15,LEFT(D1850,1)="3",RIGHT(D1850,1)="3",ISNUMBER(--D1850)))),"Invalid/missing supplier VAT no; ","")&amp;IF(AND(L1850="Yes",K1850&lt;&gt;"Yes"),"VAT claimed without valid tax invoice; ","")&amp;IF(AND(L1850="Yes",ISNUMBER(SEARCH("blocked",G1850))),"Blocked input VAT claimed; ","")&amp;IF(AND(F1850="Import - VAT paid at customs (Box 8)",M1850=""),"Customs declaration no missing; ","")&amp;IF(AND(F1850="Import - Reverse charge (Box 9)",E1850="Saudi Arabia"),"RCM used for a local supplier; ","")&amp;IF(AND(L1850="Yes",NOT(OR(F1850="Standard domestic 15% (Box 7)",F1850="Import - VAT paid at customs (Box 8)",F1850="Import - Reverse charge (Box 9)"))),"VAT claimed on non-taxable category; ",""))</f>
        <v/>
      </c>
    </row>
    <row r="1851">
      <c r="A1851" s="17" t="n"/>
      <c r="B1851" s="14" t="n"/>
      <c r="C1851" s="14" t="n"/>
      <c r="D1851" s="16" t="n"/>
      <c r="E1851" s="14" t="n"/>
      <c r="F1851" s="14" t="n"/>
      <c r="G1851" s="14" t="n"/>
      <c r="H1851" s="19" t="n"/>
      <c r="I1851" s="19" t="n"/>
      <c r="J1851" s="34">
        <f>IF(A1851="","",H1851+I1851)</f>
        <v/>
      </c>
      <c r="K1851" s="14" t="n"/>
      <c r="L1851" s="14" t="n"/>
      <c r="M1851" s="14" t="n"/>
      <c r="N1851" s="14" t="n"/>
      <c r="O1851" s="20">
        <f>IF(A1851="","",SUMPRODUCT((A1851&gt;=Setup!$C$19:$C$30)*(A1851&lt;=Setup!$D$19:$D$30)*Setup!$A$19:$A$30))</f>
        <v/>
      </c>
      <c r="P1851" s="34">
        <f>IF(A1851="","",IF(OR(F1851="Standard domestic 15% (Box 7)",F1851="Import - VAT paid at customs (Box 8)",F1851="Import - Reverse charge (Box 9)"),ROUND(H1851*Setup!$B$9,2),0))</f>
        <v/>
      </c>
      <c r="Q1851" s="34">
        <f>IF(A1851="","",I1851-P1851)</f>
        <v/>
      </c>
      <c r="R1851" s="34">
        <f>IF(A1851="","",IF(L1851="Yes",I1851,0))</f>
        <v/>
      </c>
      <c r="S1851" s="34">
        <f>IF(A1851="","",IF(AND(L1851="Yes",K1851="Yes",NOT(ISNUMBER(SEARCH("blocked",G1851))),OR(F1851="Standard domestic 15% (Box 7)",F1851="Import - VAT paid at customs (Box 8)",F1851="Import - Reverse charge (Box 9)"),OR(F1851&lt;&gt;"Standard domestic 15% (Box 7)",AND(LEN(D1851)=15,LEFT(D1851,1)="3",RIGHT(D1851,1)="3",ISNUMBER(--D1851)))),I1851,0))</f>
        <v/>
      </c>
      <c r="T1851" s="34">
        <f>IF(A1851="","",R1851-S1851)</f>
        <v/>
      </c>
      <c r="U1851" s="23">
        <f>IF(A1851="","",IF(O1851=0,"Outside audit periods; ","")&amp;IF(F1851="","No VAT category; ","")&amp;IF(ABS(Q1851)&gt;Setup!$B$10,"VAT ≠ 15% × net; ","")&amp;IF(AND(F1851="Standard domestic 15% (Box 7)",NOT(AND(LEN(D1851)=15,LEFT(D1851,1)="3",RIGHT(D1851,1)="3",ISNUMBER(--D1851)))),"Invalid/missing supplier VAT no; ","")&amp;IF(AND(L1851="Yes",K1851&lt;&gt;"Yes"),"VAT claimed without valid tax invoice; ","")&amp;IF(AND(L1851="Yes",ISNUMBER(SEARCH("blocked",G1851))),"Blocked input VAT claimed; ","")&amp;IF(AND(F1851="Import - VAT paid at customs (Box 8)",M1851=""),"Customs declaration no missing; ","")&amp;IF(AND(F1851="Import - Reverse charge (Box 9)",E1851="Saudi Arabia"),"RCM used for a local supplier; ","")&amp;IF(AND(L1851="Yes",NOT(OR(F1851="Standard domestic 15% (Box 7)",F1851="Import - VAT paid at customs (Box 8)",F1851="Import - Reverse charge (Box 9)"))),"VAT claimed on non-taxable category; ",""))</f>
        <v/>
      </c>
    </row>
    <row r="1852">
      <c r="A1852" s="17" t="n"/>
      <c r="B1852" s="14" t="n"/>
      <c r="C1852" s="14" t="n"/>
      <c r="D1852" s="16" t="n"/>
      <c r="E1852" s="14" t="n"/>
      <c r="F1852" s="14" t="n"/>
      <c r="G1852" s="14" t="n"/>
      <c r="H1852" s="19" t="n"/>
      <c r="I1852" s="19" t="n"/>
      <c r="J1852" s="34">
        <f>IF(A1852="","",H1852+I1852)</f>
        <v/>
      </c>
      <c r="K1852" s="14" t="n"/>
      <c r="L1852" s="14" t="n"/>
      <c r="M1852" s="14" t="n"/>
      <c r="N1852" s="14" t="n"/>
      <c r="O1852" s="20">
        <f>IF(A1852="","",SUMPRODUCT((A1852&gt;=Setup!$C$19:$C$30)*(A1852&lt;=Setup!$D$19:$D$30)*Setup!$A$19:$A$30))</f>
        <v/>
      </c>
      <c r="P1852" s="34">
        <f>IF(A1852="","",IF(OR(F1852="Standard domestic 15% (Box 7)",F1852="Import - VAT paid at customs (Box 8)",F1852="Import - Reverse charge (Box 9)"),ROUND(H1852*Setup!$B$9,2),0))</f>
        <v/>
      </c>
      <c r="Q1852" s="34">
        <f>IF(A1852="","",I1852-P1852)</f>
        <v/>
      </c>
      <c r="R1852" s="34">
        <f>IF(A1852="","",IF(L1852="Yes",I1852,0))</f>
        <v/>
      </c>
      <c r="S1852" s="34">
        <f>IF(A1852="","",IF(AND(L1852="Yes",K1852="Yes",NOT(ISNUMBER(SEARCH("blocked",G1852))),OR(F1852="Standard domestic 15% (Box 7)",F1852="Import - VAT paid at customs (Box 8)",F1852="Import - Reverse charge (Box 9)"),OR(F1852&lt;&gt;"Standard domestic 15% (Box 7)",AND(LEN(D1852)=15,LEFT(D1852,1)="3",RIGHT(D1852,1)="3",ISNUMBER(--D1852)))),I1852,0))</f>
        <v/>
      </c>
      <c r="T1852" s="34">
        <f>IF(A1852="","",R1852-S1852)</f>
        <v/>
      </c>
      <c r="U1852" s="23">
        <f>IF(A1852="","",IF(O1852=0,"Outside audit periods; ","")&amp;IF(F1852="","No VAT category; ","")&amp;IF(ABS(Q1852)&gt;Setup!$B$10,"VAT ≠ 15% × net; ","")&amp;IF(AND(F1852="Standard domestic 15% (Box 7)",NOT(AND(LEN(D1852)=15,LEFT(D1852,1)="3",RIGHT(D1852,1)="3",ISNUMBER(--D1852)))),"Invalid/missing supplier VAT no; ","")&amp;IF(AND(L1852="Yes",K1852&lt;&gt;"Yes"),"VAT claimed without valid tax invoice; ","")&amp;IF(AND(L1852="Yes",ISNUMBER(SEARCH("blocked",G1852))),"Blocked input VAT claimed; ","")&amp;IF(AND(F1852="Import - VAT paid at customs (Box 8)",M1852=""),"Customs declaration no missing; ","")&amp;IF(AND(F1852="Import - Reverse charge (Box 9)",E1852="Saudi Arabia"),"RCM used for a local supplier; ","")&amp;IF(AND(L1852="Yes",NOT(OR(F1852="Standard domestic 15% (Box 7)",F1852="Import - VAT paid at customs (Box 8)",F1852="Import - Reverse charge (Box 9)"))),"VAT claimed on non-taxable category; ",""))</f>
        <v/>
      </c>
    </row>
    <row r="1853">
      <c r="A1853" s="17" t="n"/>
      <c r="B1853" s="14" t="n"/>
      <c r="C1853" s="14" t="n"/>
      <c r="D1853" s="16" t="n"/>
      <c r="E1853" s="14" t="n"/>
      <c r="F1853" s="14" t="n"/>
      <c r="G1853" s="14" t="n"/>
      <c r="H1853" s="19" t="n"/>
      <c r="I1853" s="19" t="n"/>
      <c r="J1853" s="34">
        <f>IF(A1853="","",H1853+I1853)</f>
        <v/>
      </c>
      <c r="K1853" s="14" t="n"/>
      <c r="L1853" s="14" t="n"/>
      <c r="M1853" s="14" t="n"/>
      <c r="N1853" s="14" t="n"/>
      <c r="O1853" s="20">
        <f>IF(A1853="","",SUMPRODUCT((A1853&gt;=Setup!$C$19:$C$30)*(A1853&lt;=Setup!$D$19:$D$30)*Setup!$A$19:$A$30))</f>
        <v/>
      </c>
      <c r="P1853" s="34">
        <f>IF(A1853="","",IF(OR(F1853="Standard domestic 15% (Box 7)",F1853="Import - VAT paid at customs (Box 8)",F1853="Import - Reverse charge (Box 9)"),ROUND(H1853*Setup!$B$9,2),0))</f>
        <v/>
      </c>
      <c r="Q1853" s="34">
        <f>IF(A1853="","",I1853-P1853)</f>
        <v/>
      </c>
      <c r="R1853" s="34">
        <f>IF(A1853="","",IF(L1853="Yes",I1853,0))</f>
        <v/>
      </c>
      <c r="S1853" s="34">
        <f>IF(A1853="","",IF(AND(L1853="Yes",K1853="Yes",NOT(ISNUMBER(SEARCH("blocked",G1853))),OR(F1853="Standard domestic 15% (Box 7)",F1853="Import - VAT paid at customs (Box 8)",F1853="Import - Reverse charge (Box 9)"),OR(F1853&lt;&gt;"Standard domestic 15% (Box 7)",AND(LEN(D1853)=15,LEFT(D1853,1)="3",RIGHT(D1853,1)="3",ISNUMBER(--D1853)))),I1853,0))</f>
        <v/>
      </c>
      <c r="T1853" s="34">
        <f>IF(A1853="","",R1853-S1853)</f>
        <v/>
      </c>
      <c r="U1853" s="23">
        <f>IF(A1853="","",IF(O1853=0,"Outside audit periods; ","")&amp;IF(F1853="","No VAT category; ","")&amp;IF(ABS(Q1853)&gt;Setup!$B$10,"VAT ≠ 15% × net; ","")&amp;IF(AND(F1853="Standard domestic 15% (Box 7)",NOT(AND(LEN(D1853)=15,LEFT(D1853,1)="3",RIGHT(D1853,1)="3",ISNUMBER(--D1853)))),"Invalid/missing supplier VAT no; ","")&amp;IF(AND(L1853="Yes",K1853&lt;&gt;"Yes"),"VAT claimed without valid tax invoice; ","")&amp;IF(AND(L1853="Yes",ISNUMBER(SEARCH("blocked",G1853))),"Blocked input VAT claimed; ","")&amp;IF(AND(F1853="Import - VAT paid at customs (Box 8)",M1853=""),"Customs declaration no missing; ","")&amp;IF(AND(F1853="Import - Reverse charge (Box 9)",E1853="Saudi Arabia"),"RCM used for a local supplier; ","")&amp;IF(AND(L1853="Yes",NOT(OR(F1853="Standard domestic 15% (Box 7)",F1853="Import - VAT paid at customs (Box 8)",F1853="Import - Reverse charge (Box 9)"))),"VAT claimed on non-taxable category; ",""))</f>
        <v/>
      </c>
    </row>
    <row r="1854">
      <c r="A1854" s="17" t="n"/>
      <c r="B1854" s="14" t="n"/>
      <c r="C1854" s="14" t="n"/>
      <c r="D1854" s="16" t="n"/>
      <c r="E1854" s="14" t="n"/>
      <c r="F1854" s="14" t="n"/>
      <c r="G1854" s="14" t="n"/>
      <c r="H1854" s="19" t="n"/>
      <c r="I1854" s="19" t="n"/>
      <c r="J1854" s="34">
        <f>IF(A1854="","",H1854+I1854)</f>
        <v/>
      </c>
      <c r="K1854" s="14" t="n"/>
      <c r="L1854" s="14" t="n"/>
      <c r="M1854" s="14" t="n"/>
      <c r="N1854" s="14" t="n"/>
      <c r="O1854" s="20">
        <f>IF(A1854="","",SUMPRODUCT((A1854&gt;=Setup!$C$19:$C$30)*(A1854&lt;=Setup!$D$19:$D$30)*Setup!$A$19:$A$30))</f>
        <v/>
      </c>
      <c r="P1854" s="34">
        <f>IF(A1854="","",IF(OR(F1854="Standard domestic 15% (Box 7)",F1854="Import - VAT paid at customs (Box 8)",F1854="Import - Reverse charge (Box 9)"),ROUND(H1854*Setup!$B$9,2),0))</f>
        <v/>
      </c>
      <c r="Q1854" s="34">
        <f>IF(A1854="","",I1854-P1854)</f>
        <v/>
      </c>
      <c r="R1854" s="34">
        <f>IF(A1854="","",IF(L1854="Yes",I1854,0))</f>
        <v/>
      </c>
      <c r="S1854" s="34">
        <f>IF(A1854="","",IF(AND(L1854="Yes",K1854="Yes",NOT(ISNUMBER(SEARCH("blocked",G1854))),OR(F1854="Standard domestic 15% (Box 7)",F1854="Import - VAT paid at customs (Box 8)",F1854="Import - Reverse charge (Box 9)"),OR(F1854&lt;&gt;"Standard domestic 15% (Box 7)",AND(LEN(D1854)=15,LEFT(D1854,1)="3",RIGHT(D1854,1)="3",ISNUMBER(--D1854)))),I1854,0))</f>
        <v/>
      </c>
      <c r="T1854" s="34">
        <f>IF(A1854="","",R1854-S1854)</f>
        <v/>
      </c>
      <c r="U1854" s="23">
        <f>IF(A1854="","",IF(O1854=0,"Outside audit periods; ","")&amp;IF(F1854="","No VAT category; ","")&amp;IF(ABS(Q1854)&gt;Setup!$B$10,"VAT ≠ 15% × net; ","")&amp;IF(AND(F1854="Standard domestic 15% (Box 7)",NOT(AND(LEN(D1854)=15,LEFT(D1854,1)="3",RIGHT(D1854,1)="3",ISNUMBER(--D1854)))),"Invalid/missing supplier VAT no; ","")&amp;IF(AND(L1854="Yes",K1854&lt;&gt;"Yes"),"VAT claimed without valid tax invoice; ","")&amp;IF(AND(L1854="Yes",ISNUMBER(SEARCH("blocked",G1854))),"Blocked input VAT claimed; ","")&amp;IF(AND(F1854="Import - VAT paid at customs (Box 8)",M1854=""),"Customs declaration no missing; ","")&amp;IF(AND(F1854="Import - Reverse charge (Box 9)",E1854="Saudi Arabia"),"RCM used for a local supplier; ","")&amp;IF(AND(L1854="Yes",NOT(OR(F1854="Standard domestic 15% (Box 7)",F1854="Import - VAT paid at customs (Box 8)",F1854="Import - Reverse charge (Box 9)"))),"VAT claimed on non-taxable category; ",""))</f>
        <v/>
      </c>
    </row>
    <row r="1855">
      <c r="A1855" s="17" t="n"/>
      <c r="B1855" s="14" t="n"/>
      <c r="C1855" s="14" t="n"/>
      <c r="D1855" s="16" t="n"/>
      <c r="E1855" s="14" t="n"/>
      <c r="F1855" s="14" t="n"/>
      <c r="G1855" s="14" t="n"/>
      <c r="H1855" s="19" t="n"/>
      <c r="I1855" s="19" t="n"/>
      <c r="J1855" s="34">
        <f>IF(A1855="","",H1855+I1855)</f>
        <v/>
      </c>
      <c r="K1855" s="14" t="n"/>
      <c r="L1855" s="14" t="n"/>
      <c r="M1855" s="14" t="n"/>
      <c r="N1855" s="14" t="n"/>
      <c r="O1855" s="20">
        <f>IF(A1855="","",SUMPRODUCT((A1855&gt;=Setup!$C$19:$C$30)*(A1855&lt;=Setup!$D$19:$D$30)*Setup!$A$19:$A$30))</f>
        <v/>
      </c>
      <c r="P1855" s="34">
        <f>IF(A1855="","",IF(OR(F1855="Standard domestic 15% (Box 7)",F1855="Import - VAT paid at customs (Box 8)",F1855="Import - Reverse charge (Box 9)"),ROUND(H1855*Setup!$B$9,2),0))</f>
        <v/>
      </c>
      <c r="Q1855" s="34">
        <f>IF(A1855="","",I1855-P1855)</f>
        <v/>
      </c>
      <c r="R1855" s="34">
        <f>IF(A1855="","",IF(L1855="Yes",I1855,0))</f>
        <v/>
      </c>
      <c r="S1855" s="34">
        <f>IF(A1855="","",IF(AND(L1855="Yes",K1855="Yes",NOT(ISNUMBER(SEARCH("blocked",G1855))),OR(F1855="Standard domestic 15% (Box 7)",F1855="Import - VAT paid at customs (Box 8)",F1855="Import - Reverse charge (Box 9)"),OR(F1855&lt;&gt;"Standard domestic 15% (Box 7)",AND(LEN(D1855)=15,LEFT(D1855,1)="3",RIGHT(D1855,1)="3",ISNUMBER(--D1855)))),I1855,0))</f>
        <v/>
      </c>
      <c r="T1855" s="34">
        <f>IF(A1855="","",R1855-S1855)</f>
        <v/>
      </c>
      <c r="U1855" s="23">
        <f>IF(A1855="","",IF(O1855=0,"Outside audit periods; ","")&amp;IF(F1855="","No VAT category; ","")&amp;IF(ABS(Q1855)&gt;Setup!$B$10,"VAT ≠ 15% × net; ","")&amp;IF(AND(F1855="Standard domestic 15% (Box 7)",NOT(AND(LEN(D1855)=15,LEFT(D1855,1)="3",RIGHT(D1855,1)="3",ISNUMBER(--D1855)))),"Invalid/missing supplier VAT no; ","")&amp;IF(AND(L1855="Yes",K1855&lt;&gt;"Yes"),"VAT claimed without valid tax invoice; ","")&amp;IF(AND(L1855="Yes",ISNUMBER(SEARCH("blocked",G1855))),"Blocked input VAT claimed; ","")&amp;IF(AND(F1855="Import - VAT paid at customs (Box 8)",M1855=""),"Customs declaration no missing; ","")&amp;IF(AND(F1855="Import - Reverse charge (Box 9)",E1855="Saudi Arabia"),"RCM used for a local supplier; ","")&amp;IF(AND(L1855="Yes",NOT(OR(F1855="Standard domestic 15% (Box 7)",F1855="Import - VAT paid at customs (Box 8)",F1855="Import - Reverse charge (Box 9)"))),"VAT claimed on non-taxable category; ",""))</f>
        <v/>
      </c>
    </row>
    <row r="1856">
      <c r="A1856" s="17" t="n"/>
      <c r="B1856" s="14" t="n"/>
      <c r="C1856" s="14" t="n"/>
      <c r="D1856" s="16" t="n"/>
      <c r="E1856" s="14" t="n"/>
      <c r="F1856" s="14" t="n"/>
      <c r="G1856" s="14" t="n"/>
      <c r="H1856" s="19" t="n"/>
      <c r="I1856" s="19" t="n"/>
      <c r="J1856" s="34">
        <f>IF(A1856="","",H1856+I1856)</f>
        <v/>
      </c>
      <c r="K1856" s="14" t="n"/>
      <c r="L1856" s="14" t="n"/>
      <c r="M1856" s="14" t="n"/>
      <c r="N1856" s="14" t="n"/>
      <c r="O1856" s="20">
        <f>IF(A1856="","",SUMPRODUCT((A1856&gt;=Setup!$C$19:$C$30)*(A1856&lt;=Setup!$D$19:$D$30)*Setup!$A$19:$A$30))</f>
        <v/>
      </c>
      <c r="P1856" s="34">
        <f>IF(A1856="","",IF(OR(F1856="Standard domestic 15% (Box 7)",F1856="Import - VAT paid at customs (Box 8)",F1856="Import - Reverse charge (Box 9)"),ROUND(H1856*Setup!$B$9,2),0))</f>
        <v/>
      </c>
      <c r="Q1856" s="34">
        <f>IF(A1856="","",I1856-P1856)</f>
        <v/>
      </c>
      <c r="R1856" s="34">
        <f>IF(A1856="","",IF(L1856="Yes",I1856,0))</f>
        <v/>
      </c>
      <c r="S1856" s="34">
        <f>IF(A1856="","",IF(AND(L1856="Yes",K1856="Yes",NOT(ISNUMBER(SEARCH("blocked",G1856))),OR(F1856="Standard domestic 15% (Box 7)",F1856="Import - VAT paid at customs (Box 8)",F1856="Import - Reverse charge (Box 9)"),OR(F1856&lt;&gt;"Standard domestic 15% (Box 7)",AND(LEN(D1856)=15,LEFT(D1856,1)="3",RIGHT(D1856,1)="3",ISNUMBER(--D1856)))),I1856,0))</f>
        <v/>
      </c>
      <c r="T1856" s="34">
        <f>IF(A1856="","",R1856-S1856)</f>
        <v/>
      </c>
      <c r="U1856" s="23">
        <f>IF(A1856="","",IF(O1856=0,"Outside audit periods; ","")&amp;IF(F1856="","No VAT category; ","")&amp;IF(ABS(Q1856)&gt;Setup!$B$10,"VAT ≠ 15% × net; ","")&amp;IF(AND(F1856="Standard domestic 15% (Box 7)",NOT(AND(LEN(D1856)=15,LEFT(D1856,1)="3",RIGHT(D1856,1)="3",ISNUMBER(--D1856)))),"Invalid/missing supplier VAT no; ","")&amp;IF(AND(L1856="Yes",K1856&lt;&gt;"Yes"),"VAT claimed without valid tax invoice; ","")&amp;IF(AND(L1856="Yes",ISNUMBER(SEARCH("blocked",G1856))),"Blocked input VAT claimed; ","")&amp;IF(AND(F1856="Import - VAT paid at customs (Box 8)",M1856=""),"Customs declaration no missing; ","")&amp;IF(AND(F1856="Import - Reverse charge (Box 9)",E1856="Saudi Arabia"),"RCM used for a local supplier; ","")&amp;IF(AND(L1856="Yes",NOT(OR(F1856="Standard domestic 15% (Box 7)",F1856="Import - VAT paid at customs (Box 8)",F1856="Import - Reverse charge (Box 9)"))),"VAT claimed on non-taxable category; ",""))</f>
        <v/>
      </c>
    </row>
    <row r="1857">
      <c r="A1857" s="17" t="n"/>
      <c r="B1857" s="14" t="n"/>
      <c r="C1857" s="14" t="n"/>
      <c r="D1857" s="16" t="n"/>
      <c r="E1857" s="14" t="n"/>
      <c r="F1857" s="14" t="n"/>
      <c r="G1857" s="14" t="n"/>
      <c r="H1857" s="19" t="n"/>
      <c r="I1857" s="19" t="n"/>
      <c r="J1857" s="34">
        <f>IF(A1857="","",H1857+I1857)</f>
        <v/>
      </c>
      <c r="K1857" s="14" t="n"/>
      <c r="L1857" s="14" t="n"/>
      <c r="M1857" s="14" t="n"/>
      <c r="N1857" s="14" t="n"/>
      <c r="O1857" s="20">
        <f>IF(A1857="","",SUMPRODUCT((A1857&gt;=Setup!$C$19:$C$30)*(A1857&lt;=Setup!$D$19:$D$30)*Setup!$A$19:$A$30))</f>
        <v/>
      </c>
      <c r="P1857" s="34">
        <f>IF(A1857="","",IF(OR(F1857="Standard domestic 15% (Box 7)",F1857="Import - VAT paid at customs (Box 8)",F1857="Import - Reverse charge (Box 9)"),ROUND(H1857*Setup!$B$9,2),0))</f>
        <v/>
      </c>
      <c r="Q1857" s="34">
        <f>IF(A1857="","",I1857-P1857)</f>
        <v/>
      </c>
      <c r="R1857" s="34">
        <f>IF(A1857="","",IF(L1857="Yes",I1857,0))</f>
        <v/>
      </c>
      <c r="S1857" s="34">
        <f>IF(A1857="","",IF(AND(L1857="Yes",K1857="Yes",NOT(ISNUMBER(SEARCH("blocked",G1857))),OR(F1857="Standard domestic 15% (Box 7)",F1857="Import - VAT paid at customs (Box 8)",F1857="Import - Reverse charge (Box 9)"),OR(F1857&lt;&gt;"Standard domestic 15% (Box 7)",AND(LEN(D1857)=15,LEFT(D1857,1)="3",RIGHT(D1857,1)="3",ISNUMBER(--D1857)))),I1857,0))</f>
        <v/>
      </c>
      <c r="T1857" s="34">
        <f>IF(A1857="","",R1857-S1857)</f>
        <v/>
      </c>
      <c r="U1857" s="23">
        <f>IF(A1857="","",IF(O1857=0,"Outside audit periods; ","")&amp;IF(F1857="","No VAT category; ","")&amp;IF(ABS(Q1857)&gt;Setup!$B$10,"VAT ≠ 15% × net; ","")&amp;IF(AND(F1857="Standard domestic 15% (Box 7)",NOT(AND(LEN(D1857)=15,LEFT(D1857,1)="3",RIGHT(D1857,1)="3",ISNUMBER(--D1857)))),"Invalid/missing supplier VAT no; ","")&amp;IF(AND(L1857="Yes",K1857&lt;&gt;"Yes"),"VAT claimed without valid tax invoice; ","")&amp;IF(AND(L1857="Yes",ISNUMBER(SEARCH("blocked",G1857))),"Blocked input VAT claimed; ","")&amp;IF(AND(F1857="Import - VAT paid at customs (Box 8)",M1857=""),"Customs declaration no missing; ","")&amp;IF(AND(F1857="Import - Reverse charge (Box 9)",E1857="Saudi Arabia"),"RCM used for a local supplier; ","")&amp;IF(AND(L1857="Yes",NOT(OR(F1857="Standard domestic 15% (Box 7)",F1857="Import - VAT paid at customs (Box 8)",F1857="Import - Reverse charge (Box 9)"))),"VAT claimed on non-taxable category; ",""))</f>
        <v/>
      </c>
    </row>
    <row r="1858">
      <c r="A1858" s="17" t="n"/>
      <c r="B1858" s="14" t="n"/>
      <c r="C1858" s="14" t="n"/>
      <c r="D1858" s="16" t="n"/>
      <c r="E1858" s="14" t="n"/>
      <c r="F1858" s="14" t="n"/>
      <c r="G1858" s="14" t="n"/>
      <c r="H1858" s="19" t="n"/>
      <c r="I1858" s="19" t="n"/>
      <c r="J1858" s="34">
        <f>IF(A1858="","",H1858+I1858)</f>
        <v/>
      </c>
      <c r="K1858" s="14" t="n"/>
      <c r="L1858" s="14" t="n"/>
      <c r="M1858" s="14" t="n"/>
      <c r="N1858" s="14" t="n"/>
      <c r="O1858" s="20">
        <f>IF(A1858="","",SUMPRODUCT((A1858&gt;=Setup!$C$19:$C$30)*(A1858&lt;=Setup!$D$19:$D$30)*Setup!$A$19:$A$30))</f>
        <v/>
      </c>
      <c r="P1858" s="34">
        <f>IF(A1858="","",IF(OR(F1858="Standard domestic 15% (Box 7)",F1858="Import - VAT paid at customs (Box 8)",F1858="Import - Reverse charge (Box 9)"),ROUND(H1858*Setup!$B$9,2),0))</f>
        <v/>
      </c>
      <c r="Q1858" s="34">
        <f>IF(A1858="","",I1858-P1858)</f>
        <v/>
      </c>
      <c r="R1858" s="34">
        <f>IF(A1858="","",IF(L1858="Yes",I1858,0))</f>
        <v/>
      </c>
      <c r="S1858" s="34">
        <f>IF(A1858="","",IF(AND(L1858="Yes",K1858="Yes",NOT(ISNUMBER(SEARCH("blocked",G1858))),OR(F1858="Standard domestic 15% (Box 7)",F1858="Import - VAT paid at customs (Box 8)",F1858="Import - Reverse charge (Box 9)"),OR(F1858&lt;&gt;"Standard domestic 15% (Box 7)",AND(LEN(D1858)=15,LEFT(D1858,1)="3",RIGHT(D1858,1)="3",ISNUMBER(--D1858)))),I1858,0))</f>
        <v/>
      </c>
      <c r="T1858" s="34">
        <f>IF(A1858="","",R1858-S1858)</f>
        <v/>
      </c>
      <c r="U1858" s="23">
        <f>IF(A1858="","",IF(O1858=0,"Outside audit periods; ","")&amp;IF(F1858="","No VAT category; ","")&amp;IF(ABS(Q1858)&gt;Setup!$B$10,"VAT ≠ 15% × net; ","")&amp;IF(AND(F1858="Standard domestic 15% (Box 7)",NOT(AND(LEN(D1858)=15,LEFT(D1858,1)="3",RIGHT(D1858,1)="3",ISNUMBER(--D1858)))),"Invalid/missing supplier VAT no; ","")&amp;IF(AND(L1858="Yes",K1858&lt;&gt;"Yes"),"VAT claimed without valid tax invoice; ","")&amp;IF(AND(L1858="Yes",ISNUMBER(SEARCH("blocked",G1858))),"Blocked input VAT claimed; ","")&amp;IF(AND(F1858="Import - VAT paid at customs (Box 8)",M1858=""),"Customs declaration no missing; ","")&amp;IF(AND(F1858="Import - Reverse charge (Box 9)",E1858="Saudi Arabia"),"RCM used for a local supplier; ","")&amp;IF(AND(L1858="Yes",NOT(OR(F1858="Standard domestic 15% (Box 7)",F1858="Import - VAT paid at customs (Box 8)",F1858="Import - Reverse charge (Box 9)"))),"VAT claimed on non-taxable category; ",""))</f>
        <v/>
      </c>
    </row>
    <row r="1859">
      <c r="A1859" s="17" t="n"/>
      <c r="B1859" s="14" t="n"/>
      <c r="C1859" s="14" t="n"/>
      <c r="D1859" s="16" t="n"/>
      <c r="E1859" s="14" t="n"/>
      <c r="F1859" s="14" t="n"/>
      <c r="G1859" s="14" t="n"/>
      <c r="H1859" s="19" t="n"/>
      <c r="I1859" s="19" t="n"/>
      <c r="J1859" s="34">
        <f>IF(A1859="","",H1859+I1859)</f>
        <v/>
      </c>
      <c r="K1859" s="14" t="n"/>
      <c r="L1859" s="14" t="n"/>
      <c r="M1859" s="14" t="n"/>
      <c r="N1859" s="14" t="n"/>
      <c r="O1859" s="20">
        <f>IF(A1859="","",SUMPRODUCT((A1859&gt;=Setup!$C$19:$C$30)*(A1859&lt;=Setup!$D$19:$D$30)*Setup!$A$19:$A$30))</f>
        <v/>
      </c>
      <c r="P1859" s="34">
        <f>IF(A1859="","",IF(OR(F1859="Standard domestic 15% (Box 7)",F1859="Import - VAT paid at customs (Box 8)",F1859="Import - Reverse charge (Box 9)"),ROUND(H1859*Setup!$B$9,2),0))</f>
        <v/>
      </c>
      <c r="Q1859" s="34">
        <f>IF(A1859="","",I1859-P1859)</f>
        <v/>
      </c>
      <c r="R1859" s="34">
        <f>IF(A1859="","",IF(L1859="Yes",I1859,0))</f>
        <v/>
      </c>
      <c r="S1859" s="34">
        <f>IF(A1859="","",IF(AND(L1859="Yes",K1859="Yes",NOT(ISNUMBER(SEARCH("blocked",G1859))),OR(F1859="Standard domestic 15% (Box 7)",F1859="Import - VAT paid at customs (Box 8)",F1859="Import - Reverse charge (Box 9)"),OR(F1859&lt;&gt;"Standard domestic 15% (Box 7)",AND(LEN(D1859)=15,LEFT(D1859,1)="3",RIGHT(D1859,1)="3",ISNUMBER(--D1859)))),I1859,0))</f>
        <v/>
      </c>
      <c r="T1859" s="34">
        <f>IF(A1859="","",R1859-S1859)</f>
        <v/>
      </c>
      <c r="U1859" s="23">
        <f>IF(A1859="","",IF(O1859=0,"Outside audit periods; ","")&amp;IF(F1859="","No VAT category; ","")&amp;IF(ABS(Q1859)&gt;Setup!$B$10,"VAT ≠ 15% × net; ","")&amp;IF(AND(F1859="Standard domestic 15% (Box 7)",NOT(AND(LEN(D1859)=15,LEFT(D1859,1)="3",RIGHT(D1859,1)="3",ISNUMBER(--D1859)))),"Invalid/missing supplier VAT no; ","")&amp;IF(AND(L1859="Yes",K1859&lt;&gt;"Yes"),"VAT claimed without valid tax invoice; ","")&amp;IF(AND(L1859="Yes",ISNUMBER(SEARCH("blocked",G1859))),"Blocked input VAT claimed; ","")&amp;IF(AND(F1859="Import - VAT paid at customs (Box 8)",M1859=""),"Customs declaration no missing; ","")&amp;IF(AND(F1859="Import - Reverse charge (Box 9)",E1859="Saudi Arabia"),"RCM used for a local supplier; ","")&amp;IF(AND(L1859="Yes",NOT(OR(F1859="Standard domestic 15% (Box 7)",F1859="Import - VAT paid at customs (Box 8)",F1859="Import - Reverse charge (Box 9)"))),"VAT claimed on non-taxable category; ",""))</f>
        <v/>
      </c>
    </row>
    <row r="1860">
      <c r="A1860" s="17" t="n"/>
      <c r="B1860" s="14" t="n"/>
      <c r="C1860" s="14" t="n"/>
      <c r="D1860" s="16" t="n"/>
      <c r="E1860" s="14" t="n"/>
      <c r="F1860" s="14" t="n"/>
      <c r="G1860" s="14" t="n"/>
      <c r="H1860" s="19" t="n"/>
      <c r="I1860" s="19" t="n"/>
      <c r="J1860" s="34">
        <f>IF(A1860="","",H1860+I1860)</f>
        <v/>
      </c>
      <c r="K1860" s="14" t="n"/>
      <c r="L1860" s="14" t="n"/>
      <c r="M1860" s="14" t="n"/>
      <c r="N1860" s="14" t="n"/>
      <c r="O1860" s="20">
        <f>IF(A1860="","",SUMPRODUCT((A1860&gt;=Setup!$C$19:$C$30)*(A1860&lt;=Setup!$D$19:$D$30)*Setup!$A$19:$A$30))</f>
        <v/>
      </c>
      <c r="P1860" s="34">
        <f>IF(A1860="","",IF(OR(F1860="Standard domestic 15% (Box 7)",F1860="Import - VAT paid at customs (Box 8)",F1860="Import - Reverse charge (Box 9)"),ROUND(H1860*Setup!$B$9,2),0))</f>
        <v/>
      </c>
      <c r="Q1860" s="34">
        <f>IF(A1860="","",I1860-P1860)</f>
        <v/>
      </c>
      <c r="R1860" s="34">
        <f>IF(A1860="","",IF(L1860="Yes",I1860,0))</f>
        <v/>
      </c>
      <c r="S1860" s="34">
        <f>IF(A1860="","",IF(AND(L1860="Yes",K1860="Yes",NOT(ISNUMBER(SEARCH("blocked",G1860))),OR(F1860="Standard domestic 15% (Box 7)",F1860="Import - VAT paid at customs (Box 8)",F1860="Import - Reverse charge (Box 9)"),OR(F1860&lt;&gt;"Standard domestic 15% (Box 7)",AND(LEN(D1860)=15,LEFT(D1860,1)="3",RIGHT(D1860,1)="3",ISNUMBER(--D1860)))),I1860,0))</f>
        <v/>
      </c>
      <c r="T1860" s="34">
        <f>IF(A1860="","",R1860-S1860)</f>
        <v/>
      </c>
      <c r="U1860" s="23">
        <f>IF(A1860="","",IF(O1860=0,"Outside audit periods; ","")&amp;IF(F1860="","No VAT category; ","")&amp;IF(ABS(Q1860)&gt;Setup!$B$10,"VAT ≠ 15% × net; ","")&amp;IF(AND(F1860="Standard domestic 15% (Box 7)",NOT(AND(LEN(D1860)=15,LEFT(D1860,1)="3",RIGHT(D1860,1)="3",ISNUMBER(--D1860)))),"Invalid/missing supplier VAT no; ","")&amp;IF(AND(L1860="Yes",K1860&lt;&gt;"Yes"),"VAT claimed without valid tax invoice; ","")&amp;IF(AND(L1860="Yes",ISNUMBER(SEARCH("blocked",G1860))),"Blocked input VAT claimed; ","")&amp;IF(AND(F1860="Import - VAT paid at customs (Box 8)",M1860=""),"Customs declaration no missing; ","")&amp;IF(AND(F1860="Import - Reverse charge (Box 9)",E1860="Saudi Arabia"),"RCM used for a local supplier; ","")&amp;IF(AND(L1860="Yes",NOT(OR(F1860="Standard domestic 15% (Box 7)",F1860="Import - VAT paid at customs (Box 8)",F1860="Import - Reverse charge (Box 9)"))),"VAT claimed on non-taxable category; ",""))</f>
        <v/>
      </c>
    </row>
    <row r="1861">
      <c r="A1861" s="17" t="n"/>
      <c r="B1861" s="14" t="n"/>
      <c r="C1861" s="14" t="n"/>
      <c r="D1861" s="16" t="n"/>
      <c r="E1861" s="14" t="n"/>
      <c r="F1861" s="14" t="n"/>
      <c r="G1861" s="14" t="n"/>
      <c r="H1861" s="19" t="n"/>
      <c r="I1861" s="19" t="n"/>
      <c r="J1861" s="34">
        <f>IF(A1861="","",H1861+I1861)</f>
        <v/>
      </c>
      <c r="K1861" s="14" t="n"/>
      <c r="L1861" s="14" t="n"/>
      <c r="M1861" s="14" t="n"/>
      <c r="N1861" s="14" t="n"/>
      <c r="O1861" s="20">
        <f>IF(A1861="","",SUMPRODUCT((A1861&gt;=Setup!$C$19:$C$30)*(A1861&lt;=Setup!$D$19:$D$30)*Setup!$A$19:$A$30))</f>
        <v/>
      </c>
      <c r="P1861" s="34">
        <f>IF(A1861="","",IF(OR(F1861="Standard domestic 15% (Box 7)",F1861="Import - VAT paid at customs (Box 8)",F1861="Import - Reverse charge (Box 9)"),ROUND(H1861*Setup!$B$9,2),0))</f>
        <v/>
      </c>
      <c r="Q1861" s="34">
        <f>IF(A1861="","",I1861-P1861)</f>
        <v/>
      </c>
      <c r="R1861" s="34">
        <f>IF(A1861="","",IF(L1861="Yes",I1861,0))</f>
        <v/>
      </c>
      <c r="S1861" s="34">
        <f>IF(A1861="","",IF(AND(L1861="Yes",K1861="Yes",NOT(ISNUMBER(SEARCH("blocked",G1861))),OR(F1861="Standard domestic 15% (Box 7)",F1861="Import - VAT paid at customs (Box 8)",F1861="Import - Reverse charge (Box 9)"),OR(F1861&lt;&gt;"Standard domestic 15% (Box 7)",AND(LEN(D1861)=15,LEFT(D1861,1)="3",RIGHT(D1861,1)="3",ISNUMBER(--D1861)))),I1861,0))</f>
        <v/>
      </c>
      <c r="T1861" s="34">
        <f>IF(A1861="","",R1861-S1861)</f>
        <v/>
      </c>
      <c r="U1861" s="23">
        <f>IF(A1861="","",IF(O1861=0,"Outside audit periods; ","")&amp;IF(F1861="","No VAT category; ","")&amp;IF(ABS(Q1861)&gt;Setup!$B$10,"VAT ≠ 15% × net; ","")&amp;IF(AND(F1861="Standard domestic 15% (Box 7)",NOT(AND(LEN(D1861)=15,LEFT(D1861,1)="3",RIGHT(D1861,1)="3",ISNUMBER(--D1861)))),"Invalid/missing supplier VAT no; ","")&amp;IF(AND(L1861="Yes",K1861&lt;&gt;"Yes"),"VAT claimed without valid tax invoice; ","")&amp;IF(AND(L1861="Yes",ISNUMBER(SEARCH("blocked",G1861))),"Blocked input VAT claimed; ","")&amp;IF(AND(F1861="Import - VAT paid at customs (Box 8)",M1861=""),"Customs declaration no missing; ","")&amp;IF(AND(F1861="Import - Reverse charge (Box 9)",E1861="Saudi Arabia"),"RCM used for a local supplier; ","")&amp;IF(AND(L1861="Yes",NOT(OR(F1861="Standard domestic 15% (Box 7)",F1861="Import - VAT paid at customs (Box 8)",F1861="Import - Reverse charge (Box 9)"))),"VAT claimed on non-taxable category; ",""))</f>
        <v/>
      </c>
    </row>
    <row r="1862">
      <c r="A1862" s="17" t="n"/>
      <c r="B1862" s="14" t="n"/>
      <c r="C1862" s="14" t="n"/>
      <c r="D1862" s="16" t="n"/>
      <c r="E1862" s="14" t="n"/>
      <c r="F1862" s="14" t="n"/>
      <c r="G1862" s="14" t="n"/>
      <c r="H1862" s="19" t="n"/>
      <c r="I1862" s="19" t="n"/>
      <c r="J1862" s="34">
        <f>IF(A1862="","",H1862+I1862)</f>
        <v/>
      </c>
      <c r="K1862" s="14" t="n"/>
      <c r="L1862" s="14" t="n"/>
      <c r="M1862" s="14" t="n"/>
      <c r="N1862" s="14" t="n"/>
      <c r="O1862" s="20">
        <f>IF(A1862="","",SUMPRODUCT((A1862&gt;=Setup!$C$19:$C$30)*(A1862&lt;=Setup!$D$19:$D$30)*Setup!$A$19:$A$30))</f>
        <v/>
      </c>
      <c r="P1862" s="34">
        <f>IF(A1862="","",IF(OR(F1862="Standard domestic 15% (Box 7)",F1862="Import - VAT paid at customs (Box 8)",F1862="Import - Reverse charge (Box 9)"),ROUND(H1862*Setup!$B$9,2),0))</f>
        <v/>
      </c>
      <c r="Q1862" s="34">
        <f>IF(A1862="","",I1862-P1862)</f>
        <v/>
      </c>
      <c r="R1862" s="34">
        <f>IF(A1862="","",IF(L1862="Yes",I1862,0))</f>
        <v/>
      </c>
      <c r="S1862" s="34">
        <f>IF(A1862="","",IF(AND(L1862="Yes",K1862="Yes",NOT(ISNUMBER(SEARCH("blocked",G1862))),OR(F1862="Standard domestic 15% (Box 7)",F1862="Import - VAT paid at customs (Box 8)",F1862="Import - Reverse charge (Box 9)"),OR(F1862&lt;&gt;"Standard domestic 15% (Box 7)",AND(LEN(D1862)=15,LEFT(D1862,1)="3",RIGHT(D1862,1)="3",ISNUMBER(--D1862)))),I1862,0))</f>
        <v/>
      </c>
      <c r="T1862" s="34">
        <f>IF(A1862="","",R1862-S1862)</f>
        <v/>
      </c>
      <c r="U1862" s="23">
        <f>IF(A1862="","",IF(O1862=0,"Outside audit periods; ","")&amp;IF(F1862="","No VAT category; ","")&amp;IF(ABS(Q1862)&gt;Setup!$B$10,"VAT ≠ 15% × net; ","")&amp;IF(AND(F1862="Standard domestic 15% (Box 7)",NOT(AND(LEN(D1862)=15,LEFT(D1862,1)="3",RIGHT(D1862,1)="3",ISNUMBER(--D1862)))),"Invalid/missing supplier VAT no; ","")&amp;IF(AND(L1862="Yes",K1862&lt;&gt;"Yes"),"VAT claimed without valid tax invoice; ","")&amp;IF(AND(L1862="Yes",ISNUMBER(SEARCH("blocked",G1862))),"Blocked input VAT claimed; ","")&amp;IF(AND(F1862="Import - VAT paid at customs (Box 8)",M1862=""),"Customs declaration no missing; ","")&amp;IF(AND(F1862="Import - Reverse charge (Box 9)",E1862="Saudi Arabia"),"RCM used for a local supplier; ","")&amp;IF(AND(L1862="Yes",NOT(OR(F1862="Standard domestic 15% (Box 7)",F1862="Import - VAT paid at customs (Box 8)",F1862="Import - Reverse charge (Box 9)"))),"VAT claimed on non-taxable category; ",""))</f>
        <v/>
      </c>
    </row>
    <row r="1863">
      <c r="A1863" s="17" t="n"/>
      <c r="B1863" s="14" t="n"/>
      <c r="C1863" s="14" t="n"/>
      <c r="D1863" s="16" t="n"/>
      <c r="E1863" s="14" t="n"/>
      <c r="F1863" s="14" t="n"/>
      <c r="G1863" s="14" t="n"/>
      <c r="H1863" s="19" t="n"/>
      <c r="I1863" s="19" t="n"/>
      <c r="J1863" s="34">
        <f>IF(A1863="","",H1863+I1863)</f>
        <v/>
      </c>
      <c r="K1863" s="14" t="n"/>
      <c r="L1863" s="14" t="n"/>
      <c r="M1863" s="14" t="n"/>
      <c r="N1863" s="14" t="n"/>
      <c r="O1863" s="20">
        <f>IF(A1863="","",SUMPRODUCT((A1863&gt;=Setup!$C$19:$C$30)*(A1863&lt;=Setup!$D$19:$D$30)*Setup!$A$19:$A$30))</f>
        <v/>
      </c>
      <c r="P1863" s="34">
        <f>IF(A1863="","",IF(OR(F1863="Standard domestic 15% (Box 7)",F1863="Import - VAT paid at customs (Box 8)",F1863="Import - Reverse charge (Box 9)"),ROUND(H1863*Setup!$B$9,2),0))</f>
        <v/>
      </c>
      <c r="Q1863" s="34">
        <f>IF(A1863="","",I1863-P1863)</f>
        <v/>
      </c>
      <c r="R1863" s="34">
        <f>IF(A1863="","",IF(L1863="Yes",I1863,0))</f>
        <v/>
      </c>
      <c r="S1863" s="34">
        <f>IF(A1863="","",IF(AND(L1863="Yes",K1863="Yes",NOT(ISNUMBER(SEARCH("blocked",G1863))),OR(F1863="Standard domestic 15% (Box 7)",F1863="Import - VAT paid at customs (Box 8)",F1863="Import - Reverse charge (Box 9)"),OR(F1863&lt;&gt;"Standard domestic 15% (Box 7)",AND(LEN(D1863)=15,LEFT(D1863,1)="3",RIGHT(D1863,1)="3",ISNUMBER(--D1863)))),I1863,0))</f>
        <v/>
      </c>
      <c r="T1863" s="34">
        <f>IF(A1863="","",R1863-S1863)</f>
        <v/>
      </c>
      <c r="U1863" s="23">
        <f>IF(A1863="","",IF(O1863=0,"Outside audit periods; ","")&amp;IF(F1863="","No VAT category; ","")&amp;IF(ABS(Q1863)&gt;Setup!$B$10,"VAT ≠ 15% × net; ","")&amp;IF(AND(F1863="Standard domestic 15% (Box 7)",NOT(AND(LEN(D1863)=15,LEFT(D1863,1)="3",RIGHT(D1863,1)="3",ISNUMBER(--D1863)))),"Invalid/missing supplier VAT no; ","")&amp;IF(AND(L1863="Yes",K1863&lt;&gt;"Yes"),"VAT claimed without valid tax invoice; ","")&amp;IF(AND(L1863="Yes",ISNUMBER(SEARCH("blocked",G1863))),"Blocked input VAT claimed; ","")&amp;IF(AND(F1863="Import - VAT paid at customs (Box 8)",M1863=""),"Customs declaration no missing; ","")&amp;IF(AND(F1863="Import - Reverse charge (Box 9)",E1863="Saudi Arabia"),"RCM used for a local supplier; ","")&amp;IF(AND(L1863="Yes",NOT(OR(F1863="Standard domestic 15% (Box 7)",F1863="Import - VAT paid at customs (Box 8)",F1863="Import - Reverse charge (Box 9)"))),"VAT claimed on non-taxable category; ",""))</f>
        <v/>
      </c>
    </row>
    <row r="1864">
      <c r="A1864" s="17" t="n"/>
      <c r="B1864" s="14" t="n"/>
      <c r="C1864" s="14" t="n"/>
      <c r="D1864" s="16" t="n"/>
      <c r="E1864" s="14" t="n"/>
      <c r="F1864" s="14" t="n"/>
      <c r="G1864" s="14" t="n"/>
      <c r="H1864" s="19" t="n"/>
      <c r="I1864" s="19" t="n"/>
      <c r="J1864" s="34">
        <f>IF(A1864="","",H1864+I1864)</f>
        <v/>
      </c>
      <c r="K1864" s="14" t="n"/>
      <c r="L1864" s="14" t="n"/>
      <c r="M1864" s="14" t="n"/>
      <c r="N1864" s="14" t="n"/>
      <c r="O1864" s="20">
        <f>IF(A1864="","",SUMPRODUCT((A1864&gt;=Setup!$C$19:$C$30)*(A1864&lt;=Setup!$D$19:$D$30)*Setup!$A$19:$A$30))</f>
        <v/>
      </c>
      <c r="P1864" s="34">
        <f>IF(A1864="","",IF(OR(F1864="Standard domestic 15% (Box 7)",F1864="Import - VAT paid at customs (Box 8)",F1864="Import - Reverse charge (Box 9)"),ROUND(H1864*Setup!$B$9,2),0))</f>
        <v/>
      </c>
      <c r="Q1864" s="34">
        <f>IF(A1864="","",I1864-P1864)</f>
        <v/>
      </c>
      <c r="R1864" s="34">
        <f>IF(A1864="","",IF(L1864="Yes",I1864,0))</f>
        <v/>
      </c>
      <c r="S1864" s="34">
        <f>IF(A1864="","",IF(AND(L1864="Yes",K1864="Yes",NOT(ISNUMBER(SEARCH("blocked",G1864))),OR(F1864="Standard domestic 15% (Box 7)",F1864="Import - VAT paid at customs (Box 8)",F1864="Import - Reverse charge (Box 9)"),OR(F1864&lt;&gt;"Standard domestic 15% (Box 7)",AND(LEN(D1864)=15,LEFT(D1864,1)="3",RIGHT(D1864,1)="3",ISNUMBER(--D1864)))),I1864,0))</f>
        <v/>
      </c>
      <c r="T1864" s="34">
        <f>IF(A1864="","",R1864-S1864)</f>
        <v/>
      </c>
      <c r="U1864" s="23">
        <f>IF(A1864="","",IF(O1864=0,"Outside audit periods; ","")&amp;IF(F1864="","No VAT category; ","")&amp;IF(ABS(Q1864)&gt;Setup!$B$10,"VAT ≠ 15% × net; ","")&amp;IF(AND(F1864="Standard domestic 15% (Box 7)",NOT(AND(LEN(D1864)=15,LEFT(D1864,1)="3",RIGHT(D1864,1)="3",ISNUMBER(--D1864)))),"Invalid/missing supplier VAT no; ","")&amp;IF(AND(L1864="Yes",K1864&lt;&gt;"Yes"),"VAT claimed without valid tax invoice; ","")&amp;IF(AND(L1864="Yes",ISNUMBER(SEARCH("blocked",G1864))),"Blocked input VAT claimed; ","")&amp;IF(AND(F1864="Import - VAT paid at customs (Box 8)",M1864=""),"Customs declaration no missing; ","")&amp;IF(AND(F1864="Import - Reverse charge (Box 9)",E1864="Saudi Arabia"),"RCM used for a local supplier; ","")&amp;IF(AND(L1864="Yes",NOT(OR(F1864="Standard domestic 15% (Box 7)",F1864="Import - VAT paid at customs (Box 8)",F1864="Import - Reverse charge (Box 9)"))),"VAT claimed on non-taxable category; ",""))</f>
        <v/>
      </c>
    </row>
    <row r="1865">
      <c r="A1865" s="17" t="n"/>
      <c r="B1865" s="14" t="n"/>
      <c r="C1865" s="14" t="n"/>
      <c r="D1865" s="16" t="n"/>
      <c r="E1865" s="14" t="n"/>
      <c r="F1865" s="14" t="n"/>
      <c r="G1865" s="14" t="n"/>
      <c r="H1865" s="19" t="n"/>
      <c r="I1865" s="19" t="n"/>
      <c r="J1865" s="34">
        <f>IF(A1865="","",H1865+I1865)</f>
        <v/>
      </c>
      <c r="K1865" s="14" t="n"/>
      <c r="L1865" s="14" t="n"/>
      <c r="M1865" s="14" t="n"/>
      <c r="N1865" s="14" t="n"/>
      <c r="O1865" s="20">
        <f>IF(A1865="","",SUMPRODUCT((A1865&gt;=Setup!$C$19:$C$30)*(A1865&lt;=Setup!$D$19:$D$30)*Setup!$A$19:$A$30))</f>
        <v/>
      </c>
      <c r="P1865" s="34">
        <f>IF(A1865="","",IF(OR(F1865="Standard domestic 15% (Box 7)",F1865="Import - VAT paid at customs (Box 8)",F1865="Import - Reverse charge (Box 9)"),ROUND(H1865*Setup!$B$9,2),0))</f>
        <v/>
      </c>
      <c r="Q1865" s="34">
        <f>IF(A1865="","",I1865-P1865)</f>
        <v/>
      </c>
      <c r="R1865" s="34">
        <f>IF(A1865="","",IF(L1865="Yes",I1865,0))</f>
        <v/>
      </c>
      <c r="S1865" s="34">
        <f>IF(A1865="","",IF(AND(L1865="Yes",K1865="Yes",NOT(ISNUMBER(SEARCH("blocked",G1865))),OR(F1865="Standard domestic 15% (Box 7)",F1865="Import - VAT paid at customs (Box 8)",F1865="Import - Reverse charge (Box 9)"),OR(F1865&lt;&gt;"Standard domestic 15% (Box 7)",AND(LEN(D1865)=15,LEFT(D1865,1)="3",RIGHT(D1865,1)="3",ISNUMBER(--D1865)))),I1865,0))</f>
        <v/>
      </c>
      <c r="T1865" s="34">
        <f>IF(A1865="","",R1865-S1865)</f>
        <v/>
      </c>
      <c r="U1865" s="23">
        <f>IF(A1865="","",IF(O1865=0,"Outside audit periods; ","")&amp;IF(F1865="","No VAT category; ","")&amp;IF(ABS(Q1865)&gt;Setup!$B$10,"VAT ≠ 15% × net; ","")&amp;IF(AND(F1865="Standard domestic 15% (Box 7)",NOT(AND(LEN(D1865)=15,LEFT(D1865,1)="3",RIGHT(D1865,1)="3",ISNUMBER(--D1865)))),"Invalid/missing supplier VAT no; ","")&amp;IF(AND(L1865="Yes",K1865&lt;&gt;"Yes"),"VAT claimed without valid tax invoice; ","")&amp;IF(AND(L1865="Yes",ISNUMBER(SEARCH("blocked",G1865))),"Blocked input VAT claimed; ","")&amp;IF(AND(F1865="Import - VAT paid at customs (Box 8)",M1865=""),"Customs declaration no missing; ","")&amp;IF(AND(F1865="Import - Reverse charge (Box 9)",E1865="Saudi Arabia"),"RCM used for a local supplier; ","")&amp;IF(AND(L1865="Yes",NOT(OR(F1865="Standard domestic 15% (Box 7)",F1865="Import - VAT paid at customs (Box 8)",F1865="Import - Reverse charge (Box 9)"))),"VAT claimed on non-taxable category; ",""))</f>
        <v/>
      </c>
    </row>
    <row r="1866">
      <c r="A1866" s="17" t="n"/>
      <c r="B1866" s="14" t="n"/>
      <c r="C1866" s="14" t="n"/>
      <c r="D1866" s="16" t="n"/>
      <c r="E1866" s="14" t="n"/>
      <c r="F1866" s="14" t="n"/>
      <c r="G1866" s="14" t="n"/>
      <c r="H1866" s="19" t="n"/>
      <c r="I1866" s="19" t="n"/>
      <c r="J1866" s="34">
        <f>IF(A1866="","",H1866+I1866)</f>
        <v/>
      </c>
      <c r="K1866" s="14" t="n"/>
      <c r="L1866" s="14" t="n"/>
      <c r="M1866" s="14" t="n"/>
      <c r="N1866" s="14" t="n"/>
      <c r="O1866" s="20">
        <f>IF(A1866="","",SUMPRODUCT((A1866&gt;=Setup!$C$19:$C$30)*(A1866&lt;=Setup!$D$19:$D$30)*Setup!$A$19:$A$30))</f>
        <v/>
      </c>
      <c r="P1866" s="34">
        <f>IF(A1866="","",IF(OR(F1866="Standard domestic 15% (Box 7)",F1866="Import - VAT paid at customs (Box 8)",F1866="Import - Reverse charge (Box 9)"),ROUND(H1866*Setup!$B$9,2),0))</f>
        <v/>
      </c>
      <c r="Q1866" s="34">
        <f>IF(A1866="","",I1866-P1866)</f>
        <v/>
      </c>
      <c r="R1866" s="34">
        <f>IF(A1866="","",IF(L1866="Yes",I1866,0))</f>
        <v/>
      </c>
      <c r="S1866" s="34">
        <f>IF(A1866="","",IF(AND(L1866="Yes",K1866="Yes",NOT(ISNUMBER(SEARCH("blocked",G1866))),OR(F1866="Standard domestic 15% (Box 7)",F1866="Import - VAT paid at customs (Box 8)",F1866="Import - Reverse charge (Box 9)"),OR(F1866&lt;&gt;"Standard domestic 15% (Box 7)",AND(LEN(D1866)=15,LEFT(D1866,1)="3",RIGHT(D1866,1)="3",ISNUMBER(--D1866)))),I1866,0))</f>
        <v/>
      </c>
      <c r="T1866" s="34">
        <f>IF(A1866="","",R1866-S1866)</f>
        <v/>
      </c>
      <c r="U1866" s="23">
        <f>IF(A1866="","",IF(O1866=0,"Outside audit periods; ","")&amp;IF(F1866="","No VAT category; ","")&amp;IF(ABS(Q1866)&gt;Setup!$B$10,"VAT ≠ 15% × net; ","")&amp;IF(AND(F1866="Standard domestic 15% (Box 7)",NOT(AND(LEN(D1866)=15,LEFT(D1866,1)="3",RIGHT(D1866,1)="3",ISNUMBER(--D1866)))),"Invalid/missing supplier VAT no; ","")&amp;IF(AND(L1866="Yes",K1866&lt;&gt;"Yes"),"VAT claimed without valid tax invoice; ","")&amp;IF(AND(L1866="Yes",ISNUMBER(SEARCH("blocked",G1866))),"Blocked input VAT claimed; ","")&amp;IF(AND(F1866="Import - VAT paid at customs (Box 8)",M1866=""),"Customs declaration no missing; ","")&amp;IF(AND(F1866="Import - Reverse charge (Box 9)",E1866="Saudi Arabia"),"RCM used for a local supplier; ","")&amp;IF(AND(L1866="Yes",NOT(OR(F1866="Standard domestic 15% (Box 7)",F1866="Import - VAT paid at customs (Box 8)",F1866="Import - Reverse charge (Box 9)"))),"VAT claimed on non-taxable category; ",""))</f>
        <v/>
      </c>
    </row>
    <row r="1867">
      <c r="A1867" s="17" t="n"/>
      <c r="B1867" s="14" t="n"/>
      <c r="C1867" s="14" t="n"/>
      <c r="D1867" s="16" t="n"/>
      <c r="E1867" s="14" t="n"/>
      <c r="F1867" s="14" t="n"/>
      <c r="G1867" s="14" t="n"/>
      <c r="H1867" s="19" t="n"/>
      <c r="I1867" s="19" t="n"/>
      <c r="J1867" s="34">
        <f>IF(A1867="","",H1867+I1867)</f>
        <v/>
      </c>
      <c r="K1867" s="14" t="n"/>
      <c r="L1867" s="14" t="n"/>
      <c r="M1867" s="14" t="n"/>
      <c r="N1867" s="14" t="n"/>
      <c r="O1867" s="20">
        <f>IF(A1867="","",SUMPRODUCT((A1867&gt;=Setup!$C$19:$C$30)*(A1867&lt;=Setup!$D$19:$D$30)*Setup!$A$19:$A$30))</f>
        <v/>
      </c>
      <c r="P1867" s="34">
        <f>IF(A1867="","",IF(OR(F1867="Standard domestic 15% (Box 7)",F1867="Import - VAT paid at customs (Box 8)",F1867="Import - Reverse charge (Box 9)"),ROUND(H1867*Setup!$B$9,2),0))</f>
        <v/>
      </c>
      <c r="Q1867" s="34">
        <f>IF(A1867="","",I1867-P1867)</f>
        <v/>
      </c>
      <c r="R1867" s="34">
        <f>IF(A1867="","",IF(L1867="Yes",I1867,0))</f>
        <v/>
      </c>
      <c r="S1867" s="34">
        <f>IF(A1867="","",IF(AND(L1867="Yes",K1867="Yes",NOT(ISNUMBER(SEARCH("blocked",G1867))),OR(F1867="Standard domestic 15% (Box 7)",F1867="Import - VAT paid at customs (Box 8)",F1867="Import - Reverse charge (Box 9)"),OR(F1867&lt;&gt;"Standard domestic 15% (Box 7)",AND(LEN(D1867)=15,LEFT(D1867,1)="3",RIGHT(D1867,1)="3",ISNUMBER(--D1867)))),I1867,0))</f>
        <v/>
      </c>
      <c r="T1867" s="34">
        <f>IF(A1867="","",R1867-S1867)</f>
        <v/>
      </c>
      <c r="U1867" s="23">
        <f>IF(A1867="","",IF(O1867=0,"Outside audit periods; ","")&amp;IF(F1867="","No VAT category; ","")&amp;IF(ABS(Q1867)&gt;Setup!$B$10,"VAT ≠ 15% × net; ","")&amp;IF(AND(F1867="Standard domestic 15% (Box 7)",NOT(AND(LEN(D1867)=15,LEFT(D1867,1)="3",RIGHT(D1867,1)="3",ISNUMBER(--D1867)))),"Invalid/missing supplier VAT no; ","")&amp;IF(AND(L1867="Yes",K1867&lt;&gt;"Yes"),"VAT claimed without valid tax invoice; ","")&amp;IF(AND(L1867="Yes",ISNUMBER(SEARCH("blocked",G1867))),"Blocked input VAT claimed; ","")&amp;IF(AND(F1867="Import - VAT paid at customs (Box 8)",M1867=""),"Customs declaration no missing; ","")&amp;IF(AND(F1867="Import - Reverse charge (Box 9)",E1867="Saudi Arabia"),"RCM used for a local supplier; ","")&amp;IF(AND(L1867="Yes",NOT(OR(F1867="Standard domestic 15% (Box 7)",F1867="Import - VAT paid at customs (Box 8)",F1867="Import - Reverse charge (Box 9)"))),"VAT claimed on non-taxable category; ",""))</f>
        <v/>
      </c>
    </row>
    <row r="1868">
      <c r="A1868" s="17" t="n"/>
      <c r="B1868" s="14" t="n"/>
      <c r="C1868" s="14" t="n"/>
      <c r="D1868" s="16" t="n"/>
      <c r="E1868" s="14" t="n"/>
      <c r="F1868" s="14" t="n"/>
      <c r="G1868" s="14" t="n"/>
      <c r="H1868" s="19" t="n"/>
      <c r="I1868" s="19" t="n"/>
      <c r="J1868" s="34">
        <f>IF(A1868="","",H1868+I1868)</f>
        <v/>
      </c>
      <c r="K1868" s="14" t="n"/>
      <c r="L1868" s="14" t="n"/>
      <c r="M1868" s="14" t="n"/>
      <c r="N1868" s="14" t="n"/>
      <c r="O1868" s="20">
        <f>IF(A1868="","",SUMPRODUCT((A1868&gt;=Setup!$C$19:$C$30)*(A1868&lt;=Setup!$D$19:$D$30)*Setup!$A$19:$A$30))</f>
        <v/>
      </c>
      <c r="P1868" s="34">
        <f>IF(A1868="","",IF(OR(F1868="Standard domestic 15% (Box 7)",F1868="Import - VAT paid at customs (Box 8)",F1868="Import - Reverse charge (Box 9)"),ROUND(H1868*Setup!$B$9,2),0))</f>
        <v/>
      </c>
      <c r="Q1868" s="34">
        <f>IF(A1868="","",I1868-P1868)</f>
        <v/>
      </c>
      <c r="R1868" s="34">
        <f>IF(A1868="","",IF(L1868="Yes",I1868,0))</f>
        <v/>
      </c>
      <c r="S1868" s="34">
        <f>IF(A1868="","",IF(AND(L1868="Yes",K1868="Yes",NOT(ISNUMBER(SEARCH("blocked",G1868))),OR(F1868="Standard domestic 15% (Box 7)",F1868="Import - VAT paid at customs (Box 8)",F1868="Import - Reverse charge (Box 9)"),OR(F1868&lt;&gt;"Standard domestic 15% (Box 7)",AND(LEN(D1868)=15,LEFT(D1868,1)="3",RIGHT(D1868,1)="3",ISNUMBER(--D1868)))),I1868,0))</f>
        <v/>
      </c>
      <c r="T1868" s="34">
        <f>IF(A1868="","",R1868-S1868)</f>
        <v/>
      </c>
      <c r="U1868" s="23">
        <f>IF(A1868="","",IF(O1868=0,"Outside audit periods; ","")&amp;IF(F1868="","No VAT category; ","")&amp;IF(ABS(Q1868)&gt;Setup!$B$10,"VAT ≠ 15% × net; ","")&amp;IF(AND(F1868="Standard domestic 15% (Box 7)",NOT(AND(LEN(D1868)=15,LEFT(D1868,1)="3",RIGHT(D1868,1)="3",ISNUMBER(--D1868)))),"Invalid/missing supplier VAT no; ","")&amp;IF(AND(L1868="Yes",K1868&lt;&gt;"Yes"),"VAT claimed without valid tax invoice; ","")&amp;IF(AND(L1868="Yes",ISNUMBER(SEARCH("blocked",G1868))),"Blocked input VAT claimed; ","")&amp;IF(AND(F1868="Import - VAT paid at customs (Box 8)",M1868=""),"Customs declaration no missing; ","")&amp;IF(AND(F1868="Import - Reverse charge (Box 9)",E1868="Saudi Arabia"),"RCM used for a local supplier; ","")&amp;IF(AND(L1868="Yes",NOT(OR(F1868="Standard domestic 15% (Box 7)",F1868="Import - VAT paid at customs (Box 8)",F1868="Import - Reverse charge (Box 9)"))),"VAT claimed on non-taxable category; ",""))</f>
        <v/>
      </c>
    </row>
    <row r="1869">
      <c r="A1869" s="17" t="n"/>
      <c r="B1869" s="14" t="n"/>
      <c r="C1869" s="14" t="n"/>
      <c r="D1869" s="16" t="n"/>
      <c r="E1869" s="14" t="n"/>
      <c r="F1869" s="14" t="n"/>
      <c r="G1869" s="14" t="n"/>
      <c r="H1869" s="19" t="n"/>
      <c r="I1869" s="19" t="n"/>
      <c r="J1869" s="34">
        <f>IF(A1869="","",H1869+I1869)</f>
        <v/>
      </c>
      <c r="K1869" s="14" t="n"/>
      <c r="L1869" s="14" t="n"/>
      <c r="M1869" s="14" t="n"/>
      <c r="N1869" s="14" t="n"/>
      <c r="O1869" s="20">
        <f>IF(A1869="","",SUMPRODUCT((A1869&gt;=Setup!$C$19:$C$30)*(A1869&lt;=Setup!$D$19:$D$30)*Setup!$A$19:$A$30))</f>
        <v/>
      </c>
      <c r="P1869" s="34">
        <f>IF(A1869="","",IF(OR(F1869="Standard domestic 15% (Box 7)",F1869="Import - VAT paid at customs (Box 8)",F1869="Import - Reverse charge (Box 9)"),ROUND(H1869*Setup!$B$9,2),0))</f>
        <v/>
      </c>
      <c r="Q1869" s="34">
        <f>IF(A1869="","",I1869-P1869)</f>
        <v/>
      </c>
      <c r="R1869" s="34">
        <f>IF(A1869="","",IF(L1869="Yes",I1869,0))</f>
        <v/>
      </c>
      <c r="S1869" s="34">
        <f>IF(A1869="","",IF(AND(L1869="Yes",K1869="Yes",NOT(ISNUMBER(SEARCH("blocked",G1869))),OR(F1869="Standard domestic 15% (Box 7)",F1869="Import - VAT paid at customs (Box 8)",F1869="Import - Reverse charge (Box 9)"),OR(F1869&lt;&gt;"Standard domestic 15% (Box 7)",AND(LEN(D1869)=15,LEFT(D1869,1)="3",RIGHT(D1869,1)="3",ISNUMBER(--D1869)))),I1869,0))</f>
        <v/>
      </c>
      <c r="T1869" s="34">
        <f>IF(A1869="","",R1869-S1869)</f>
        <v/>
      </c>
      <c r="U1869" s="23">
        <f>IF(A1869="","",IF(O1869=0,"Outside audit periods; ","")&amp;IF(F1869="","No VAT category; ","")&amp;IF(ABS(Q1869)&gt;Setup!$B$10,"VAT ≠ 15% × net; ","")&amp;IF(AND(F1869="Standard domestic 15% (Box 7)",NOT(AND(LEN(D1869)=15,LEFT(D1869,1)="3",RIGHT(D1869,1)="3",ISNUMBER(--D1869)))),"Invalid/missing supplier VAT no; ","")&amp;IF(AND(L1869="Yes",K1869&lt;&gt;"Yes"),"VAT claimed without valid tax invoice; ","")&amp;IF(AND(L1869="Yes",ISNUMBER(SEARCH("blocked",G1869))),"Blocked input VAT claimed; ","")&amp;IF(AND(F1869="Import - VAT paid at customs (Box 8)",M1869=""),"Customs declaration no missing; ","")&amp;IF(AND(F1869="Import - Reverse charge (Box 9)",E1869="Saudi Arabia"),"RCM used for a local supplier; ","")&amp;IF(AND(L1869="Yes",NOT(OR(F1869="Standard domestic 15% (Box 7)",F1869="Import - VAT paid at customs (Box 8)",F1869="Import - Reverse charge (Box 9)"))),"VAT claimed on non-taxable category; ",""))</f>
        <v/>
      </c>
    </row>
    <row r="1870">
      <c r="A1870" s="17" t="n"/>
      <c r="B1870" s="14" t="n"/>
      <c r="C1870" s="14" t="n"/>
      <c r="D1870" s="16" t="n"/>
      <c r="E1870" s="14" t="n"/>
      <c r="F1870" s="14" t="n"/>
      <c r="G1870" s="14" t="n"/>
      <c r="H1870" s="19" t="n"/>
      <c r="I1870" s="19" t="n"/>
      <c r="J1870" s="34">
        <f>IF(A1870="","",H1870+I1870)</f>
        <v/>
      </c>
      <c r="K1870" s="14" t="n"/>
      <c r="L1870" s="14" t="n"/>
      <c r="M1870" s="14" t="n"/>
      <c r="N1870" s="14" t="n"/>
      <c r="O1870" s="20">
        <f>IF(A1870="","",SUMPRODUCT((A1870&gt;=Setup!$C$19:$C$30)*(A1870&lt;=Setup!$D$19:$D$30)*Setup!$A$19:$A$30))</f>
        <v/>
      </c>
      <c r="P1870" s="34">
        <f>IF(A1870="","",IF(OR(F1870="Standard domestic 15% (Box 7)",F1870="Import - VAT paid at customs (Box 8)",F1870="Import - Reverse charge (Box 9)"),ROUND(H1870*Setup!$B$9,2),0))</f>
        <v/>
      </c>
      <c r="Q1870" s="34">
        <f>IF(A1870="","",I1870-P1870)</f>
        <v/>
      </c>
      <c r="R1870" s="34">
        <f>IF(A1870="","",IF(L1870="Yes",I1870,0))</f>
        <v/>
      </c>
      <c r="S1870" s="34">
        <f>IF(A1870="","",IF(AND(L1870="Yes",K1870="Yes",NOT(ISNUMBER(SEARCH("blocked",G1870))),OR(F1870="Standard domestic 15% (Box 7)",F1870="Import - VAT paid at customs (Box 8)",F1870="Import - Reverse charge (Box 9)"),OR(F1870&lt;&gt;"Standard domestic 15% (Box 7)",AND(LEN(D1870)=15,LEFT(D1870,1)="3",RIGHT(D1870,1)="3",ISNUMBER(--D1870)))),I1870,0))</f>
        <v/>
      </c>
      <c r="T1870" s="34">
        <f>IF(A1870="","",R1870-S1870)</f>
        <v/>
      </c>
      <c r="U1870" s="23">
        <f>IF(A1870="","",IF(O1870=0,"Outside audit periods; ","")&amp;IF(F1870="","No VAT category; ","")&amp;IF(ABS(Q1870)&gt;Setup!$B$10,"VAT ≠ 15% × net; ","")&amp;IF(AND(F1870="Standard domestic 15% (Box 7)",NOT(AND(LEN(D1870)=15,LEFT(D1870,1)="3",RIGHT(D1870,1)="3",ISNUMBER(--D1870)))),"Invalid/missing supplier VAT no; ","")&amp;IF(AND(L1870="Yes",K1870&lt;&gt;"Yes"),"VAT claimed without valid tax invoice; ","")&amp;IF(AND(L1870="Yes",ISNUMBER(SEARCH("blocked",G1870))),"Blocked input VAT claimed; ","")&amp;IF(AND(F1870="Import - VAT paid at customs (Box 8)",M1870=""),"Customs declaration no missing; ","")&amp;IF(AND(F1870="Import - Reverse charge (Box 9)",E1870="Saudi Arabia"),"RCM used for a local supplier; ","")&amp;IF(AND(L1870="Yes",NOT(OR(F1870="Standard domestic 15% (Box 7)",F1870="Import - VAT paid at customs (Box 8)",F1870="Import - Reverse charge (Box 9)"))),"VAT claimed on non-taxable category; ",""))</f>
        <v/>
      </c>
    </row>
    <row r="1871">
      <c r="A1871" s="17" t="n"/>
      <c r="B1871" s="14" t="n"/>
      <c r="C1871" s="14" t="n"/>
      <c r="D1871" s="16" t="n"/>
      <c r="E1871" s="14" t="n"/>
      <c r="F1871" s="14" t="n"/>
      <c r="G1871" s="14" t="n"/>
      <c r="H1871" s="19" t="n"/>
      <c r="I1871" s="19" t="n"/>
      <c r="J1871" s="34">
        <f>IF(A1871="","",H1871+I1871)</f>
        <v/>
      </c>
      <c r="K1871" s="14" t="n"/>
      <c r="L1871" s="14" t="n"/>
      <c r="M1871" s="14" t="n"/>
      <c r="N1871" s="14" t="n"/>
      <c r="O1871" s="20">
        <f>IF(A1871="","",SUMPRODUCT((A1871&gt;=Setup!$C$19:$C$30)*(A1871&lt;=Setup!$D$19:$D$30)*Setup!$A$19:$A$30))</f>
        <v/>
      </c>
      <c r="P1871" s="34">
        <f>IF(A1871="","",IF(OR(F1871="Standard domestic 15% (Box 7)",F1871="Import - VAT paid at customs (Box 8)",F1871="Import - Reverse charge (Box 9)"),ROUND(H1871*Setup!$B$9,2),0))</f>
        <v/>
      </c>
      <c r="Q1871" s="34">
        <f>IF(A1871="","",I1871-P1871)</f>
        <v/>
      </c>
      <c r="R1871" s="34">
        <f>IF(A1871="","",IF(L1871="Yes",I1871,0))</f>
        <v/>
      </c>
      <c r="S1871" s="34">
        <f>IF(A1871="","",IF(AND(L1871="Yes",K1871="Yes",NOT(ISNUMBER(SEARCH("blocked",G1871))),OR(F1871="Standard domestic 15% (Box 7)",F1871="Import - VAT paid at customs (Box 8)",F1871="Import - Reverse charge (Box 9)"),OR(F1871&lt;&gt;"Standard domestic 15% (Box 7)",AND(LEN(D1871)=15,LEFT(D1871,1)="3",RIGHT(D1871,1)="3",ISNUMBER(--D1871)))),I1871,0))</f>
        <v/>
      </c>
      <c r="T1871" s="34">
        <f>IF(A1871="","",R1871-S1871)</f>
        <v/>
      </c>
      <c r="U1871" s="23">
        <f>IF(A1871="","",IF(O1871=0,"Outside audit periods; ","")&amp;IF(F1871="","No VAT category; ","")&amp;IF(ABS(Q1871)&gt;Setup!$B$10,"VAT ≠ 15% × net; ","")&amp;IF(AND(F1871="Standard domestic 15% (Box 7)",NOT(AND(LEN(D1871)=15,LEFT(D1871,1)="3",RIGHT(D1871,1)="3",ISNUMBER(--D1871)))),"Invalid/missing supplier VAT no; ","")&amp;IF(AND(L1871="Yes",K1871&lt;&gt;"Yes"),"VAT claimed without valid tax invoice; ","")&amp;IF(AND(L1871="Yes",ISNUMBER(SEARCH("blocked",G1871))),"Blocked input VAT claimed; ","")&amp;IF(AND(F1871="Import - VAT paid at customs (Box 8)",M1871=""),"Customs declaration no missing; ","")&amp;IF(AND(F1871="Import - Reverse charge (Box 9)",E1871="Saudi Arabia"),"RCM used for a local supplier; ","")&amp;IF(AND(L1871="Yes",NOT(OR(F1871="Standard domestic 15% (Box 7)",F1871="Import - VAT paid at customs (Box 8)",F1871="Import - Reverse charge (Box 9)"))),"VAT claimed on non-taxable category; ",""))</f>
        <v/>
      </c>
    </row>
    <row r="1872">
      <c r="A1872" s="17" t="n"/>
      <c r="B1872" s="14" t="n"/>
      <c r="C1872" s="14" t="n"/>
      <c r="D1872" s="16" t="n"/>
      <c r="E1872" s="14" t="n"/>
      <c r="F1872" s="14" t="n"/>
      <c r="G1872" s="14" t="n"/>
      <c r="H1872" s="19" t="n"/>
      <c r="I1872" s="19" t="n"/>
      <c r="J1872" s="34">
        <f>IF(A1872="","",H1872+I1872)</f>
        <v/>
      </c>
      <c r="K1872" s="14" t="n"/>
      <c r="L1872" s="14" t="n"/>
      <c r="M1872" s="14" t="n"/>
      <c r="N1872" s="14" t="n"/>
      <c r="O1872" s="20">
        <f>IF(A1872="","",SUMPRODUCT((A1872&gt;=Setup!$C$19:$C$30)*(A1872&lt;=Setup!$D$19:$D$30)*Setup!$A$19:$A$30))</f>
        <v/>
      </c>
      <c r="P1872" s="34">
        <f>IF(A1872="","",IF(OR(F1872="Standard domestic 15% (Box 7)",F1872="Import - VAT paid at customs (Box 8)",F1872="Import - Reverse charge (Box 9)"),ROUND(H1872*Setup!$B$9,2),0))</f>
        <v/>
      </c>
      <c r="Q1872" s="34">
        <f>IF(A1872="","",I1872-P1872)</f>
        <v/>
      </c>
      <c r="R1872" s="34">
        <f>IF(A1872="","",IF(L1872="Yes",I1872,0))</f>
        <v/>
      </c>
      <c r="S1872" s="34">
        <f>IF(A1872="","",IF(AND(L1872="Yes",K1872="Yes",NOT(ISNUMBER(SEARCH("blocked",G1872))),OR(F1872="Standard domestic 15% (Box 7)",F1872="Import - VAT paid at customs (Box 8)",F1872="Import - Reverse charge (Box 9)"),OR(F1872&lt;&gt;"Standard domestic 15% (Box 7)",AND(LEN(D1872)=15,LEFT(D1872,1)="3",RIGHT(D1872,1)="3",ISNUMBER(--D1872)))),I1872,0))</f>
        <v/>
      </c>
      <c r="T1872" s="34">
        <f>IF(A1872="","",R1872-S1872)</f>
        <v/>
      </c>
      <c r="U1872" s="23">
        <f>IF(A1872="","",IF(O1872=0,"Outside audit periods; ","")&amp;IF(F1872="","No VAT category; ","")&amp;IF(ABS(Q1872)&gt;Setup!$B$10,"VAT ≠ 15% × net; ","")&amp;IF(AND(F1872="Standard domestic 15% (Box 7)",NOT(AND(LEN(D1872)=15,LEFT(D1872,1)="3",RIGHT(D1872,1)="3",ISNUMBER(--D1872)))),"Invalid/missing supplier VAT no; ","")&amp;IF(AND(L1872="Yes",K1872&lt;&gt;"Yes"),"VAT claimed without valid tax invoice; ","")&amp;IF(AND(L1872="Yes",ISNUMBER(SEARCH("blocked",G1872))),"Blocked input VAT claimed; ","")&amp;IF(AND(F1872="Import - VAT paid at customs (Box 8)",M1872=""),"Customs declaration no missing; ","")&amp;IF(AND(F1872="Import - Reverse charge (Box 9)",E1872="Saudi Arabia"),"RCM used for a local supplier; ","")&amp;IF(AND(L1872="Yes",NOT(OR(F1872="Standard domestic 15% (Box 7)",F1872="Import - VAT paid at customs (Box 8)",F1872="Import - Reverse charge (Box 9)"))),"VAT claimed on non-taxable category; ",""))</f>
        <v/>
      </c>
    </row>
    <row r="1873">
      <c r="A1873" s="17" t="n"/>
      <c r="B1873" s="14" t="n"/>
      <c r="C1873" s="14" t="n"/>
      <c r="D1873" s="16" t="n"/>
      <c r="E1873" s="14" t="n"/>
      <c r="F1873" s="14" t="n"/>
      <c r="G1873" s="14" t="n"/>
      <c r="H1873" s="19" t="n"/>
      <c r="I1873" s="19" t="n"/>
      <c r="J1873" s="34">
        <f>IF(A1873="","",H1873+I1873)</f>
        <v/>
      </c>
      <c r="K1873" s="14" t="n"/>
      <c r="L1873" s="14" t="n"/>
      <c r="M1873" s="14" t="n"/>
      <c r="N1873" s="14" t="n"/>
      <c r="O1873" s="20">
        <f>IF(A1873="","",SUMPRODUCT((A1873&gt;=Setup!$C$19:$C$30)*(A1873&lt;=Setup!$D$19:$D$30)*Setup!$A$19:$A$30))</f>
        <v/>
      </c>
      <c r="P1873" s="34">
        <f>IF(A1873="","",IF(OR(F1873="Standard domestic 15% (Box 7)",F1873="Import - VAT paid at customs (Box 8)",F1873="Import - Reverse charge (Box 9)"),ROUND(H1873*Setup!$B$9,2),0))</f>
        <v/>
      </c>
      <c r="Q1873" s="34">
        <f>IF(A1873="","",I1873-P1873)</f>
        <v/>
      </c>
      <c r="R1873" s="34">
        <f>IF(A1873="","",IF(L1873="Yes",I1873,0))</f>
        <v/>
      </c>
      <c r="S1873" s="34">
        <f>IF(A1873="","",IF(AND(L1873="Yes",K1873="Yes",NOT(ISNUMBER(SEARCH("blocked",G1873))),OR(F1873="Standard domestic 15% (Box 7)",F1873="Import - VAT paid at customs (Box 8)",F1873="Import - Reverse charge (Box 9)"),OR(F1873&lt;&gt;"Standard domestic 15% (Box 7)",AND(LEN(D1873)=15,LEFT(D1873,1)="3",RIGHT(D1873,1)="3",ISNUMBER(--D1873)))),I1873,0))</f>
        <v/>
      </c>
      <c r="T1873" s="34">
        <f>IF(A1873="","",R1873-S1873)</f>
        <v/>
      </c>
      <c r="U1873" s="23">
        <f>IF(A1873="","",IF(O1873=0,"Outside audit periods; ","")&amp;IF(F1873="","No VAT category; ","")&amp;IF(ABS(Q1873)&gt;Setup!$B$10,"VAT ≠ 15% × net; ","")&amp;IF(AND(F1873="Standard domestic 15% (Box 7)",NOT(AND(LEN(D1873)=15,LEFT(D1873,1)="3",RIGHT(D1873,1)="3",ISNUMBER(--D1873)))),"Invalid/missing supplier VAT no; ","")&amp;IF(AND(L1873="Yes",K1873&lt;&gt;"Yes"),"VAT claimed without valid tax invoice; ","")&amp;IF(AND(L1873="Yes",ISNUMBER(SEARCH("blocked",G1873))),"Blocked input VAT claimed; ","")&amp;IF(AND(F1873="Import - VAT paid at customs (Box 8)",M1873=""),"Customs declaration no missing; ","")&amp;IF(AND(F1873="Import - Reverse charge (Box 9)",E1873="Saudi Arabia"),"RCM used for a local supplier; ","")&amp;IF(AND(L1873="Yes",NOT(OR(F1873="Standard domestic 15% (Box 7)",F1873="Import - VAT paid at customs (Box 8)",F1873="Import - Reverse charge (Box 9)"))),"VAT claimed on non-taxable category; ",""))</f>
        <v/>
      </c>
    </row>
    <row r="1874">
      <c r="A1874" s="17" t="n"/>
      <c r="B1874" s="14" t="n"/>
      <c r="C1874" s="14" t="n"/>
      <c r="D1874" s="16" t="n"/>
      <c r="E1874" s="14" t="n"/>
      <c r="F1874" s="14" t="n"/>
      <c r="G1874" s="14" t="n"/>
      <c r="H1874" s="19" t="n"/>
      <c r="I1874" s="19" t="n"/>
      <c r="J1874" s="34">
        <f>IF(A1874="","",H1874+I1874)</f>
        <v/>
      </c>
      <c r="K1874" s="14" t="n"/>
      <c r="L1874" s="14" t="n"/>
      <c r="M1874" s="14" t="n"/>
      <c r="N1874" s="14" t="n"/>
      <c r="O1874" s="20">
        <f>IF(A1874="","",SUMPRODUCT((A1874&gt;=Setup!$C$19:$C$30)*(A1874&lt;=Setup!$D$19:$D$30)*Setup!$A$19:$A$30))</f>
        <v/>
      </c>
      <c r="P1874" s="34">
        <f>IF(A1874="","",IF(OR(F1874="Standard domestic 15% (Box 7)",F1874="Import - VAT paid at customs (Box 8)",F1874="Import - Reverse charge (Box 9)"),ROUND(H1874*Setup!$B$9,2),0))</f>
        <v/>
      </c>
      <c r="Q1874" s="34">
        <f>IF(A1874="","",I1874-P1874)</f>
        <v/>
      </c>
      <c r="R1874" s="34">
        <f>IF(A1874="","",IF(L1874="Yes",I1874,0))</f>
        <v/>
      </c>
      <c r="S1874" s="34">
        <f>IF(A1874="","",IF(AND(L1874="Yes",K1874="Yes",NOT(ISNUMBER(SEARCH("blocked",G1874))),OR(F1874="Standard domestic 15% (Box 7)",F1874="Import - VAT paid at customs (Box 8)",F1874="Import - Reverse charge (Box 9)"),OR(F1874&lt;&gt;"Standard domestic 15% (Box 7)",AND(LEN(D1874)=15,LEFT(D1874,1)="3",RIGHT(D1874,1)="3",ISNUMBER(--D1874)))),I1874,0))</f>
        <v/>
      </c>
      <c r="T1874" s="34">
        <f>IF(A1874="","",R1874-S1874)</f>
        <v/>
      </c>
      <c r="U1874" s="23">
        <f>IF(A1874="","",IF(O1874=0,"Outside audit periods; ","")&amp;IF(F1874="","No VAT category; ","")&amp;IF(ABS(Q1874)&gt;Setup!$B$10,"VAT ≠ 15% × net; ","")&amp;IF(AND(F1874="Standard domestic 15% (Box 7)",NOT(AND(LEN(D1874)=15,LEFT(D1874,1)="3",RIGHT(D1874,1)="3",ISNUMBER(--D1874)))),"Invalid/missing supplier VAT no; ","")&amp;IF(AND(L1874="Yes",K1874&lt;&gt;"Yes"),"VAT claimed without valid tax invoice; ","")&amp;IF(AND(L1874="Yes",ISNUMBER(SEARCH("blocked",G1874))),"Blocked input VAT claimed; ","")&amp;IF(AND(F1874="Import - VAT paid at customs (Box 8)",M1874=""),"Customs declaration no missing; ","")&amp;IF(AND(F1874="Import - Reverse charge (Box 9)",E1874="Saudi Arabia"),"RCM used for a local supplier; ","")&amp;IF(AND(L1874="Yes",NOT(OR(F1874="Standard domestic 15% (Box 7)",F1874="Import - VAT paid at customs (Box 8)",F1874="Import - Reverse charge (Box 9)"))),"VAT claimed on non-taxable category; ",""))</f>
        <v/>
      </c>
    </row>
    <row r="1875">
      <c r="A1875" s="17" t="n"/>
      <c r="B1875" s="14" t="n"/>
      <c r="C1875" s="14" t="n"/>
      <c r="D1875" s="16" t="n"/>
      <c r="E1875" s="14" t="n"/>
      <c r="F1875" s="14" t="n"/>
      <c r="G1875" s="14" t="n"/>
      <c r="H1875" s="19" t="n"/>
      <c r="I1875" s="19" t="n"/>
      <c r="J1875" s="34">
        <f>IF(A1875="","",H1875+I1875)</f>
        <v/>
      </c>
      <c r="K1875" s="14" t="n"/>
      <c r="L1875" s="14" t="n"/>
      <c r="M1875" s="14" t="n"/>
      <c r="N1875" s="14" t="n"/>
      <c r="O1875" s="20">
        <f>IF(A1875="","",SUMPRODUCT((A1875&gt;=Setup!$C$19:$C$30)*(A1875&lt;=Setup!$D$19:$D$30)*Setup!$A$19:$A$30))</f>
        <v/>
      </c>
      <c r="P1875" s="34">
        <f>IF(A1875="","",IF(OR(F1875="Standard domestic 15% (Box 7)",F1875="Import - VAT paid at customs (Box 8)",F1875="Import - Reverse charge (Box 9)"),ROUND(H1875*Setup!$B$9,2),0))</f>
        <v/>
      </c>
      <c r="Q1875" s="34">
        <f>IF(A1875="","",I1875-P1875)</f>
        <v/>
      </c>
      <c r="R1875" s="34">
        <f>IF(A1875="","",IF(L1875="Yes",I1875,0))</f>
        <v/>
      </c>
      <c r="S1875" s="34">
        <f>IF(A1875="","",IF(AND(L1875="Yes",K1875="Yes",NOT(ISNUMBER(SEARCH("blocked",G1875))),OR(F1875="Standard domestic 15% (Box 7)",F1875="Import - VAT paid at customs (Box 8)",F1875="Import - Reverse charge (Box 9)"),OR(F1875&lt;&gt;"Standard domestic 15% (Box 7)",AND(LEN(D1875)=15,LEFT(D1875,1)="3",RIGHT(D1875,1)="3",ISNUMBER(--D1875)))),I1875,0))</f>
        <v/>
      </c>
      <c r="T1875" s="34">
        <f>IF(A1875="","",R1875-S1875)</f>
        <v/>
      </c>
      <c r="U1875" s="23">
        <f>IF(A1875="","",IF(O1875=0,"Outside audit periods; ","")&amp;IF(F1875="","No VAT category; ","")&amp;IF(ABS(Q1875)&gt;Setup!$B$10,"VAT ≠ 15% × net; ","")&amp;IF(AND(F1875="Standard domestic 15% (Box 7)",NOT(AND(LEN(D1875)=15,LEFT(D1875,1)="3",RIGHT(D1875,1)="3",ISNUMBER(--D1875)))),"Invalid/missing supplier VAT no; ","")&amp;IF(AND(L1875="Yes",K1875&lt;&gt;"Yes"),"VAT claimed without valid tax invoice; ","")&amp;IF(AND(L1875="Yes",ISNUMBER(SEARCH("blocked",G1875))),"Blocked input VAT claimed; ","")&amp;IF(AND(F1875="Import - VAT paid at customs (Box 8)",M1875=""),"Customs declaration no missing; ","")&amp;IF(AND(F1875="Import - Reverse charge (Box 9)",E1875="Saudi Arabia"),"RCM used for a local supplier; ","")&amp;IF(AND(L1875="Yes",NOT(OR(F1875="Standard domestic 15% (Box 7)",F1875="Import - VAT paid at customs (Box 8)",F1875="Import - Reverse charge (Box 9)"))),"VAT claimed on non-taxable category; ",""))</f>
        <v/>
      </c>
    </row>
    <row r="1876">
      <c r="A1876" s="17" t="n"/>
      <c r="B1876" s="14" t="n"/>
      <c r="C1876" s="14" t="n"/>
      <c r="D1876" s="16" t="n"/>
      <c r="E1876" s="14" t="n"/>
      <c r="F1876" s="14" t="n"/>
      <c r="G1876" s="14" t="n"/>
      <c r="H1876" s="19" t="n"/>
      <c r="I1876" s="19" t="n"/>
      <c r="J1876" s="34">
        <f>IF(A1876="","",H1876+I1876)</f>
        <v/>
      </c>
      <c r="K1876" s="14" t="n"/>
      <c r="L1876" s="14" t="n"/>
      <c r="M1876" s="14" t="n"/>
      <c r="N1876" s="14" t="n"/>
      <c r="O1876" s="20">
        <f>IF(A1876="","",SUMPRODUCT((A1876&gt;=Setup!$C$19:$C$30)*(A1876&lt;=Setup!$D$19:$D$30)*Setup!$A$19:$A$30))</f>
        <v/>
      </c>
      <c r="P1876" s="34">
        <f>IF(A1876="","",IF(OR(F1876="Standard domestic 15% (Box 7)",F1876="Import - VAT paid at customs (Box 8)",F1876="Import - Reverse charge (Box 9)"),ROUND(H1876*Setup!$B$9,2),0))</f>
        <v/>
      </c>
      <c r="Q1876" s="34">
        <f>IF(A1876="","",I1876-P1876)</f>
        <v/>
      </c>
      <c r="R1876" s="34">
        <f>IF(A1876="","",IF(L1876="Yes",I1876,0))</f>
        <v/>
      </c>
      <c r="S1876" s="34">
        <f>IF(A1876="","",IF(AND(L1876="Yes",K1876="Yes",NOT(ISNUMBER(SEARCH("blocked",G1876))),OR(F1876="Standard domestic 15% (Box 7)",F1876="Import - VAT paid at customs (Box 8)",F1876="Import - Reverse charge (Box 9)"),OR(F1876&lt;&gt;"Standard domestic 15% (Box 7)",AND(LEN(D1876)=15,LEFT(D1876,1)="3",RIGHT(D1876,1)="3",ISNUMBER(--D1876)))),I1876,0))</f>
        <v/>
      </c>
      <c r="T1876" s="34">
        <f>IF(A1876="","",R1876-S1876)</f>
        <v/>
      </c>
      <c r="U1876" s="23">
        <f>IF(A1876="","",IF(O1876=0,"Outside audit periods; ","")&amp;IF(F1876="","No VAT category; ","")&amp;IF(ABS(Q1876)&gt;Setup!$B$10,"VAT ≠ 15% × net; ","")&amp;IF(AND(F1876="Standard domestic 15% (Box 7)",NOT(AND(LEN(D1876)=15,LEFT(D1876,1)="3",RIGHT(D1876,1)="3",ISNUMBER(--D1876)))),"Invalid/missing supplier VAT no; ","")&amp;IF(AND(L1876="Yes",K1876&lt;&gt;"Yes"),"VAT claimed without valid tax invoice; ","")&amp;IF(AND(L1876="Yes",ISNUMBER(SEARCH("blocked",G1876))),"Blocked input VAT claimed; ","")&amp;IF(AND(F1876="Import - VAT paid at customs (Box 8)",M1876=""),"Customs declaration no missing; ","")&amp;IF(AND(F1876="Import - Reverse charge (Box 9)",E1876="Saudi Arabia"),"RCM used for a local supplier; ","")&amp;IF(AND(L1876="Yes",NOT(OR(F1876="Standard domestic 15% (Box 7)",F1876="Import - VAT paid at customs (Box 8)",F1876="Import - Reverse charge (Box 9)"))),"VAT claimed on non-taxable category; ",""))</f>
        <v/>
      </c>
    </row>
    <row r="1877">
      <c r="A1877" s="17" t="n"/>
      <c r="B1877" s="14" t="n"/>
      <c r="C1877" s="14" t="n"/>
      <c r="D1877" s="16" t="n"/>
      <c r="E1877" s="14" t="n"/>
      <c r="F1877" s="14" t="n"/>
      <c r="G1877" s="14" t="n"/>
      <c r="H1877" s="19" t="n"/>
      <c r="I1877" s="19" t="n"/>
      <c r="J1877" s="34">
        <f>IF(A1877="","",H1877+I1877)</f>
        <v/>
      </c>
      <c r="K1877" s="14" t="n"/>
      <c r="L1877" s="14" t="n"/>
      <c r="M1877" s="14" t="n"/>
      <c r="N1877" s="14" t="n"/>
      <c r="O1877" s="20">
        <f>IF(A1877="","",SUMPRODUCT((A1877&gt;=Setup!$C$19:$C$30)*(A1877&lt;=Setup!$D$19:$D$30)*Setup!$A$19:$A$30))</f>
        <v/>
      </c>
      <c r="P1877" s="34">
        <f>IF(A1877="","",IF(OR(F1877="Standard domestic 15% (Box 7)",F1877="Import - VAT paid at customs (Box 8)",F1877="Import - Reverse charge (Box 9)"),ROUND(H1877*Setup!$B$9,2),0))</f>
        <v/>
      </c>
      <c r="Q1877" s="34">
        <f>IF(A1877="","",I1877-P1877)</f>
        <v/>
      </c>
      <c r="R1877" s="34">
        <f>IF(A1877="","",IF(L1877="Yes",I1877,0))</f>
        <v/>
      </c>
      <c r="S1877" s="34">
        <f>IF(A1877="","",IF(AND(L1877="Yes",K1877="Yes",NOT(ISNUMBER(SEARCH("blocked",G1877))),OR(F1877="Standard domestic 15% (Box 7)",F1877="Import - VAT paid at customs (Box 8)",F1877="Import - Reverse charge (Box 9)"),OR(F1877&lt;&gt;"Standard domestic 15% (Box 7)",AND(LEN(D1877)=15,LEFT(D1877,1)="3",RIGHT(D1877,1)="3",ISNUMBER(--D1877)))),I1877,0))</f>
        <v/>
      </c>
      <c r="T1877" s="34">
        <f>IF(A1877="","",R1877-S1877)</f>
        <v/>
      </c>
      <c r="U1877" s="23">
        <f>IF(A1877="","",IF(O1877=0,"Outside audit periods; ","")&amp;IF(F1877="","No VAT category; ","")&amp;IF(ABS(Q1877)&gt;Setup!$B$10,"VAT ≠ 15% × net; ","")&amp;IF(AND(F1877="Standard domestic 15% (Box 7)",NOT(AND(LEN(D1877)=15,LEFT(D1877,1)="3",RIGHT(D1877,1)="3",ISNUMBER(--D1877)))),"Invalid/missing supplier VAT no; ","")&amp;IF(AND(L1877="Yes",K1877&lt;&gt;"Yes"),"VAT claimed without valid tax invoice; ","")&amp;IF(AND(L1877="Yes",ISNUMBER(SEARCH("blocked",G1877))),"Blocked input VAT claimed; ","")&amp;IF(AND(F1877="Import - VAT paid at customs (Box 8)",M1877=""),"Customs declaration no missing; ","")&amp;IF(AND(F1877="Import - Reverse charge (Box 9)",E1877="Saudi Arabia"),"RCM used for a local supplier; ","")&amp;IF(AND(L1877="Yes",NOT(OR(F1877="Standard domestic 15% (Box 7)",F1877="Import - VAT paid at customs (Box 8)",F1877="Import - Reverse charge (Box 9)"))),"VAT claimed on non-taxable category; ",""))</f>
        <v/>
      </c>
    </row>
    <row r="1878">
      <c r="A1878" s="17" t="n"/>
      <c r="B1878" s="14" t="n"/>
      <c r="C1878" s="14" t="n"/>
      <c r="D1878" s="16" t="n"/>
      <c r="E1878" s="14" t="n"/>
      <c r="F1878" s="14" t="n"/>
      <c r="G1878" s="14" t="n"/>
      <c r="H1878" s="19" t="n"/>
      <c r="I1878" s="19" t="n"/>
      <c r="J1878" s="34">
        <f>IF(A1878="","",H1878+I1878)</f>
        <v/>
      </c>
      <c r="K1878" s="14" t="n"/>
      <c r="L1878" s="14" t="n"/>
      <c r="M1878" s="14" t="n"/>
      <c r="N1878" s="14" t="n"/>
      <c r="O1878" s="20">
        <f>IF(A1878="","",SUMPRODUCT((A1878&gt;=Setup!$C$19:$C$30)*(A1878&lt;=Setup!$D$19:$D$30)*Setup!$A$19:$A$30))</f>
        <v/>
      </c>
      <c r="P1878" s="34">
        <f>IF(A1878="","",IF(OR(F1878="Standard domestic 15% (Box 7)",F1878="Import - VAT paid at customs (Box 8)",F1878="Import - Reverse charge (Box 9)"),ROUND(H1878*Setup!$B$9,2),0))</f>
        <v/>
      </c>
      <c r="Q1878" s="34">
        <f>IF(A1878="","",I1878-P1878)</f>
        <v/>
      </c>
      <c r="R1878" s="34">
        <f>IF(A1878="","",IF(L1878="Yes",I1878,0))</f>
        <v/>
      </c>
      <c r="S1878" s="34">
        <f>IF(A1878="","",IF(AND(L1878="Yes",K1878="Yes",NOT(ISNUMBER(SEARCH("blocked",G1878))),OR(F1878="Standard domestic 15% (Box 7)",F1878="Import - VAT paid at customs (Box 8)",F1878="Import - Reverse charge (Box 9)"),OR(F1878&lt;&gt;"Standard domestic 15% (Box 7)",AND(LEN(D1878)=15,LEFT(D1878,1)="3",RIGHT(D1878,1)="3",ISNUMBER(--D1878)))),I1878,0))</f>
        <v/>
      </c>
      <c r="T1878" s="34">
        <f>IF(A1878="","",R1878-S1878)</f>
        <v/>
      </c>
      <c r="U1878" s="23">
        <f>IF(A1878="","",IF(O1878=0,"Outside audit periods; ","")&amp;IF(F1878="","No VAT category; ","")&amp;IF(ABS(Q1878)&gt;Setup!$B$10,"VAT ≠ 15% × net; ","")&amp;IF(AND(F1878="Standard domestic 15% (Box 7)",NOT(AND(LEN(D1878)=15,LEFT(D1878,1)="3",RIGHT(D1878,1)="3",ISNUMBER(--D1878)))),"Invalid/missing supplier VAT no; ","")&amp;IF(AND(L1878="Yes",K1878&lt;&gt;"Yes"),"VAT claimed without valid tax invoice; ","")&amp;IF(AND(L1878="Yes",ISNUMBER(SEARCH("blocked",G1878))),"Blocked input VAT claimed; ","")&amp;IF(AND(F1878="Import - VAT paid at customs (Box 8)",M1878=""),"Customs declaration no missing; ","")&amp;IF(AND(F1878="Import - Reverse charge (Box 9)",E1878="Saudi Arabia"),"RCM used for a local supplier; ","")&amp;IF(AND(L1878="Yes",NOT(OR(F1878="Standard domestic 15% (Box 7)",F1878="Import - VAT paid at customs (Box 8)",F1878="Import - Reverse charge (Box 9)"))),"VAT claimed on non-taxable category; ",""))</f>
        <v/>
      </c>
    </row>
    <row r="1879">
      <c r="A1879" s="17" t="n"/>
      <c r="B1879" s="14" t="n"/>
      <c r="C1879" s="14" t="n"/>
      <c r="D1879" s="16" t="n"/>
      <c r="E1879" s="14" t="n"/>
      <c r="F1879" s="14" t="n"/>
      <c r="G1879" s="14" t="n"/>
      <c r="H1879" s="19" t="n"/>
      <c r="I1879" s="19" t="n"/>
      <c r="J1879" s="34">
        <f>IF(A1879="","",H1879+I1879)</f>
        <v/>
      </c>
      <c r="K1879" s="14" t="n"/>
      <c r="L1879" s="14" t="n"/>
      <c r="M1879" s="14" t="n"/>
      <c r="N1879" s="14" t="n"/>
      <c r="O1879" s="20">
        <f>IF(A1879="","",SUMPRODUCT((A1879&gt;=Setup!$C$19:$C$30)*(A1879&lt;=Setup!$D$19:$D$30)*Setup!$A$19:$A$30))</f>
        <v/>
      </c>
      <c r="P1879" s="34">
        <f>IF(A1879="","",IF(OR(F1879="Standard domestic 15% (Box 7)",F1879="Import - VAT paid at customs (Box 8)",F1879="Import - Reverse charge (Box 9)"),ROUND(H1879*Setup!$B$9,2),0))</f>
        <v/>
      </c>
      <c r="Q1879" s="34">
        <f>IF(A1879="","",I1879-P1879)</f>
        <v/>
      </c>
      <c r="R1879" s="34">
        <f>IF(A1879="","",IF(L1879="Yes",I1879,0))</f>
        <v/>
      </c>
      <c r="S1879" s="34">
        <f>IF(A1879="","",IF(AND(L1879="Yes",K1879="Yes",NOT(ISNUMBER(SEARCH("blocked",G1879))),OR(F1879="Standard domestic 15% (Box 7)",F1879="Import - VAT paid at customs (Box 8)",F1879="Import - Reverse charge (Box 9)"),OR(F1879&lt;&gt;"Standard domestic 15% (Box 7)",AND(LEN(D1879)=15,LEFT(D1879,1)="3",RIGHT(D1879,1)="3",ISNUMBER(--D1879)))),I1879,0))</f>
        <v/>
      </c>
      <c r="T1879" s="34">
        <f>IF(A1879="","",R1879-S1879)</f>
        <v/>
      </c>
      <c r="U1879" s="23">
        <f>IF(A1879="","",IF(O1879=0,"Outside audit periods; ","")&amp;IF(F1879="","No VAT category; ","")&amp;IF(ABS(Q1879)&gt;Setup!$B$10,"VAT ≠ 15% × net; ","")&amp;IF(AND(F1879="Standard domestic 15% (Box 7)",NOT(AND(LEN(D1879)=15,LEFT(D1879,1)="3",RIGHT(D1879,1)="3",ISNUMBER(--D1879)))),"Invalid/missing supplier VAT no; ","")&amp;IF(AND(L1879="Yes",K1879&lt;&gt;"Yes"),"VAT claimed without valid tax invoice; ","")&amp;IF(AND(L1879="Yes",ISNUMBER(SEARCH("blocked",G1879))),"Blocked input VAT claimed; ","")&amp;IF(AND(F1879="Import - VAT paid at customs (Box 8)",M1879=""),"Customs declaration no missing; ","")&amp;IF(AND(F1879="Import - Reverse charge (Box 9)",E1879="Saudi Arabia"),"RCM used for a local supplier; ","")&amp;IF(AND(L1879="Yes",NOT(OR(F1879="Standard domestic 15% (Box 7)",F1879="Import - VAT paid at customs (Box 8)",F1879="Import - Reverse charge (Box 9)"))),"VAT claimed on non-taxable category; ",""))</f>
        <v/>
      </c>
    </row>
    <row r="1880">
      <c r="A1880" s="17" t="n"/>
      <c r="B1880" s="14" t="n"/>
      <c r="C1880" s="14" t="n"/>
      <c r="D1880" s="16" t="n"/>
      <c r="E1880" s="14" t="n"/>
      <c r="F1880" s="14" t="n"/>
      <c r="G1880" s="14" t="n"/>
      <c r="H1880" s="19" t="n"/>
      <c r="I1880" s="19" t="n"/>
      <c r="J1880" s="34">
        <f>IF(A1880="","",H1880+I1880)</f>
        <v/>
      </c>
      <c r="K1880" s="14" t="n"/>
      <c r="L1880" s="14" t="n"/>
      <c r="M1880" s="14" t="n"/>
      <c r="N1880" s="14" t="n"/>
      <c r="O1880" s="20">
        <f>IF(A1880="","",SUMPRODUCT((A1880&gt;=Setup!$C$19:$C$30)*(A1880&lt;=Setup!$D$19:$D$30)*Setup!$A$19:$A$30))</f>
        <v/>
      </c>
      <c r="P1880" s="34">
        <f>IF(A1880="","",IF(OR(F1880="Standard domestic 15% (Box 7)",F1880="Import - VAT paid at customs (Box 8)",F1880="Import - Reverse charge (Box 9)"),ROUND(H1880*Setup!$B$9,2),0))</f>
        <v/>
      </c>
      <c r="Q1880" s="34">
        <f>IF(A1880="","",I1880-P1880)</f>
        <v/>
      </c>
      <c r="R1880" s="34">
        <f>IF(A1880="","",IF(L1880="Yes",I1880,0))</f>
        <v/>
      </c>
      <c r="S1880" s="34">
        <f>IF(A1880="","",IF(AND(L1880="Yes",K1880="Yes",NOT(ISNUMBER(SEARCH("blocked",G1880))),OR(F1880="Standard domestic 15% (Box 7)",F1880="Import - VAT paid at customs (Box 8)",F1880="Import - Reverse charge (Box 9)"),OR(F1880&lt;&gt;"Standard domestic 15% (Box 7)",AND(LEN(D1880)=15,LEFT(D1880,1)="3",RIGHT(D1880,1)="3",ISNUMBER(--D1880)))),I1880,0))</f>
        <v/>
      </c>
      <c r="T1880" s="34">
        <f>IF(A1880="","",R1880-S1880)</f>
        <v/>
      </c>
      <c r="U1880" s="23">
        <f>IF(A1880="","",IF(O1880=0,"Outside audit periods; ","")&amp;IF(F1880="","No VAT category; ","")&amp;IF(ABS(Q1880)&gt;Setup!$B$10,"VAT ≠ 15% × net; ","")&amp;IF(AND(F1880="Standard domestic 15% (Box 7)",NOT(AND(LEN(D1880)=15,LEFT(D1880,1)="3",RIGHT(D1880,1)="3",ISNUMBER(--D1880)))),"Invalid/missing supplier VAT no; ","")&amp;IF(AND(L1880="Yes",K1880&lt;&gt;"Yes"),"VAT claimed without valid tax invoice; ","")&amp;IF(AND(L1880="Yes",ISNUMBER(SEARCH("blocked",G1880))),"Blocked input VAT claimed; ","")&amp;IF(AND(F1880="Import - VAT paid at customs (Box 8)",M1880=""),"Customs declaration no missing; ","")&amp;IF(AND(F1880="Import - Reverse charge (Box 9)",E1880="Saudi Arabia"),"RCM used for a local supplier; ","")&amp;IF(AND(L1880="Yes",NOT(OR(F1880="Standard domestic 15% (Box 7)",F1880="Import - VAT paid at customs (Box 8)",F1880="Import - Reverse charge (Box 9)"))),"VAT claimed on non-taxable category; ",""))</f>
        <v/>
      </c>
    </row>
    <row r="1881">
      <c r="A1881" s="17" t="n"/>
      <c r="B1881" s="14" t="n"/>
      <c r="C1881" s="14" t="n"/>
      <c r="D1881" s="16" t="n"/>
      <c r="E1881" s="14" t="n"/>
      <c r="F1881" s="14" t="n"/>
      <c r="G1881" s="14" t="n"/>
      <c r="H1881" s="19" t="n"/>
      <c r="I1881" s="19" t="n"/>
      <c r="J1881" s="34">
        <f>IF(A1881="","",H1881+I1881)</f>
        <v/>
      </c>
      <c r="K1881" s="14" t="n"/>
      <c r="L1881" s="14" t="n"/>
      <c r="M1881" s="14" t="n"/>
      <c r="N1881" s="14" t="n"/>
      <c r="O1881" s="20">
        <f>IF(A1881="","",SUMPRODUCT((A1881&gt;=Setup!$C$19:$C$30)*(A1881&lt;=Setup!$D$19:$D$30)*Setup!$A$19:$A$30))</f>
        <v/>
      </c>
      <c r="P1881" s="34">
        <f>IF(A1881="","",IF(OR(F1881="Standard domestic 15% (Box 7)",F1881="Import - VAT paid at customs (Box 8)",F1881="Import - Reverse charge (Box 9)"),ROUND(H1881*Setup!$B$9,2),0))</f>
        <v/>
      </c>
      <c r="Q1881" s="34">
        <f>IF(A1881="","",I1881-P1881)</f>
        <v/>
      </c>
      <c r="R1881" s="34">
        <f>IF(A1881="","",IF(L1881="Yes",I1881,0))</f>
        <v/>
      </c>
      <c r="S1881" s="34">
        <f>IF(A1881="","",IF(AND(L1881="Yes",K1881="Yes",NOT(ISNUMBER(SEARCH("blocked",G1881))),OR(F1881="Standard domestic 15% (Box 7)",F1881="Import - VAT paid at customs (Box 8)",F1881="Import - Reverse charge (Box 9)"),OR(F1881&lt;&gt;"Standard domestic 15% (Box 7)",AND(LEN(D1881)=15,LEFT(D1881,1)="3",RIGHT(D1881,1)="3",ISNUMBER(--D1881)))),I1881,0))</f>
        <v/>
      </c>
      <c r="T1881" s="34">
        <f>IF(A1881="","",R1881-S1881)</f>
        <v/>
      </c>
      <c r="U1881" s="23">
        <f>IF(A1881="","",IF(O1881=0,"Outside audit periods; ","")&amp;IF(F1881="","No VAT category; ","")&amp;IF(ABS(Q1881)&gt;Setup!$B$10,"VAT ≠ 15% × net; ","")&amp;IF(AND(F1881="Standard domestic 15% (Box 7)",NOT(AND(LEN(D1881)=15,LEFT(D1881,1)="3",RIGHT(D1881,1)="3",ISNUMBER(--D1881)))),"Invalid/missing supplier VAT no; ","")&amp;IF(AND(L1881="Yes",K1881&lt;&gt;"Yes"),"VAT claimed without valid tax invoice; ","")&amp;IF(AND(L1881="Yes",ISNUMBER(SEARCH("blocked",G1881))),"Blocked input VAT claimed; ","")&amp;IF(AND(F1881="Import - VAT paid at customs (Box 8)",M1881=""),"Customs declaration no missing; ","")&amp;IF(AND(F1881="Import - Reverse charge (Box 9)",E1881="Saudi Arabia"),"RCM used for a local supplier; ","")&amp;IF(AND(L1881="Yes",NOT(OR(F1881="Standard domestic 15% (Box 7)",F1881="Import - VAT paid at customs (Box 8)",F1881="Import - Reverse charge (Box 9)"))),"VAT claimed on non-taxable category; ",""))</f>
        <v/>
      </c>
    </row>
    <row r="1882">
      <c r="A1882" s="17" t="n"/>
      <c r="B1882" s="14" t="n"/>
      <c r="C1882" s="14" t="n"/>
      <c r="D1882" s="16" t="n"/>
      <c r="E1882" s="14" t="n"/>
      <c r="F1882" s="14" t="n"/>
      <c r="G1882" s="14" t="n"/>
      <c r="H1882" s="19" t="n"/>
      <c r="I1882" s="19" t="n"/>
      <c r="J1882" s="34">
        <f>IF(A1882="","",H1882+I1882)</f>
        <v/>
      </c>
      <c r="K1882" s="14" t="n"/>
      <c r="L1882" s="14" t="n"/>
      <c r="M1882" s="14" t="n"/>
      <c r="N1882" s="14" t="n"/>
      <c r="O1882" s="20">
        <f>IF(A1882="","",SUMPRODUCT((A1882&gt;=Setup!$C$19:$C$30)*(A1882&lt;=Setup!$D$19:$D$30)*Setup!$A$19:$A$30))</f>
        <v/>
      </c>
      <c r="P1882" s="34">
        <f>IF(A1882="","",IF(OR(F1882="Standard domestic 15% (Box 7)",F1882="Import - VAT paid at customs (Box 8)",F1882="Import - Reverse charge (Box 9)"),ROUND(H1882*Setup!$B$9,2),0))</f>
        <v/>
      </c>
      <c r="Q1882" s="34">
        <f>IF(A1882="","",I1882-P1882)</f>
        <v/>
      </c>
      <c r="R1882" s="34">
        <f>IF(A1882="","",IF(L1882="Yes",I1882,0))</f>
        <v/>
      </c>
      <c r="S1882" s="34">
        <f>IF(A1882="","",IF(AND(L1882="Yes",K1882="Yes",NOT(ISNUMBER(SEARCH("blocked",G1882))),OR(F1882="Standard domestic 15% (Box 7)",F1882="Import - VAT paid at customs (Box 8)",F1882="Import - Reverse charge (Box 9)"),OR(F1882&lt;&gt;"Standard domestic 15% (Box 7)",AND(LEN(D1882)=15,LEFT(D1882,1)="3",RIGHT(D1882,1)="3",ISNUMBER(--D1882)))),I1882,0))</f>
        <v/>
      </c>
      <c r="T1882" s="34">
        <f>IF(A1882="","",R1882-S1882)</f>
        <v/>
      </c>
      <c r="U1882" s="23">
        <f>IF(A1882="","",IF(O1882=0,"Outside audit periods; ","")&amp;IF(F1882="","No VAT category; ","")&amp;IF(ABS(Q1882)&gt;Setup!$B$10,"VAT ≠ 15% × net; ","")&amp;IF(AND(F1882="Standard domestic 15% (Box 7)",NOT(AND(LEN(D1882)=15,LEFT(D1882,1)="3",RIGHT(D1882,1)="3",ISNUMBER(--D1882)))),"Invalid/missing supplier VAT no; ","")&amp;IF(AND(L1882="Yes",K1882&lt;&gt;"Yes"),"VAT claimed without valid tax invoice; ","")&amp;IF(AND(L1882="Yes",ISNUMBER(SEARCH("blocked",G1882))),"Blocked input VAT claimed; ","")&amp;IF(AND(F1882="Import - VAT paid at customs (Box 8)",M1882=""),"Customs declaration no missing; ","")&amp;IF(AND(F1882="Import - Reverse charge (Box 9)",E1882="Saudi Arabia"),"RCM used for a local supplier; ","")&amp;IF(AND(L1882="Yes",NOT(OR(F1882="Standard domestic 15% (Box 7)",F1882="Import - VAT paid at customs (Box 8)",F1882="Import - Reverse charge (Box 9)"))),"VAT claimed on non-taxable category; ",""))</f>
        <v/>
      </c>
    </row>
    <row r="1883">
      <c r="A1883" s="17" t="n"/>
      <c r="B1883" s="14" t="n"/>
      <c r="C1883" s="14" t="n"/>
      <c r="D1883" s="16" t="n"/>
      <c r="E1883" s="14" t="n"/>
      <c r="F1883" s="14" t="n"/>
      <c r="G1883" s="14" t="n"/>
      <c r="H1883" s="19" t="n"/>
      <c r="I1883" s="19" t="n"/>
      <c r="J1883" s="34">
        <f>IF(A1883="","",H1883+I1883)</f>
        <v/>
      </c>
      <c r="K1883" s="14" t="n"/>
      <c r="L1883" s="14" t="n"/>
      <c r="M1883" s="14" t="n"/>
      <c r="N1883" s="14" t="n"/>
      <c r="O1883" s="20">
        <f>IF(A1883="","",SUMPRODUCT((A1883&gt;=Setup!$C$19:$C$30)*(A1883&lt;=Setup!$D$19:$D$30)*Setup!$A$19:$A$30))</f>
        <v/>
      </c>
      <c r="P1883" s="34">
        <f>IF(A1883="","",IF(OR(F1883="Standard domestic 15% (Box 7)",F1883="Import - VAT paid at customs (Box 8)",F1883="Import - Reverse charge (Box 9)"),ROUND(H1883*Setup!$B$9,2),0))</f>
        <v/>
      </c>
      <c r="Q1883" s="34">
        <f>IF(A1883="","",I1883-P1883)</f>
        <v/>
      </c>
      <c r="R1883" s="34">
        <f>IF(A1883="","",IF(L1883="Yes",I1883,0))</f>
        <v/>
      </c>
      <c r="S1883" s="34">
        <f>IF(A1883="","",IF(AND(L1883="Yes",K1883="Yes",NOT(ISNUMBER(SEARCH("blocked",G1883))),OR(F1883="Standard domestic 15% (Box 7)",F1883="Import - VAT paid at customs (Box 8)",F1883="Import - Reverse charge (Box 9)"),OR(F1883&lt;&gt;"Standard domestic 15% (Box 7)",AND(LEN(D1883)=15,LEFT(D1883,1)="3",RIGHT(D1883,1)="3",ISNUMBER(--D1883)))),I1883,0))</f>
        <v/>
      </c>
      <c r="T1883" s="34">
        <f>IF(A1883="","",R1883-S1883)</f>
        <v/>
      </c>
      <c r="U1883" s="23">
        <f>IF(A1883="","",IF(O1883=0,"Outside audit periods; ","")&amp;IF(F1883="","No VAT category; ","")&amp;IF(ABS(Q1883)&gt;Setup!$B$10,"VAT ≠ 15% × net; ","")&amp;IF(AND(F1883="Standard domestic 15% (Box 7)",NOT(AND(LEN(D1883)=15,LEFT(D1883,1)="3",RIGHT(D1883,1)="3",ISNUMBER(--D1883)))),"Invalid/missing supplier VAT no; ","")&amp;IF(AND(L1883="Yes",K1883&lt;&gt;"Yes"),"VAT claimed without valid tax invoice; ","")&amp;IF(AND(L1883="Yes",ISNUMBER(SEARCH("blocked",G1883))),"Blocked input VAT claimed; ","")&amp;IF(AND(F1883="Import - VAT paid at customs (Box 8)",M1883=""),"Customs declaration no missing; ","")&amp;IF(AND(F1883="Import - Reverse charge (Box 9)",E1883="Saudi Arabia"),"RCM used for a local supplier; ","")&amp;IF(AND(L1883="Yes",NOT(OR(F1883="Standard domestic 15% (Box 7)",F1883="Import - VAT paid at customs (Box 8)",F1883="Import - Reverse charge (Box 9)"))),"VAT claimed on non-taxable category; ",""))</f>
        <v/>
      </c>
    </row>
    <row r="1884">
      <c r="A1884" s="17" t="n"/>
      <c r="B1884" s="14" t="n"/>
      <c r="C1884" s="14" t="n"/>
      <c r="D1884" s="16" t="n"/>
      <c r="E1884" s="14" t="n"/>
      <c r="F1884" s="14" t="n"/>
      <c r="G1884" s="14" t="n"/>
      <c r="H1884" s="19" t="n"/>
      <c r="I1884" s="19" t="n"/>
      <c r="J1884" s="34">
        <f>IF(A1884="","",H1884+I1884)</f>
        <v/>
      </c>
      <c r="K1884" s="14" t="n"/>
      <c r="L1884" s="14" t="n"/>
      <c r="M1884" s="14" t="n"/>
      <c r="N1884" s="14" t="n"/>
      <c r="O1884" s="20">
        <f>IF(A1884="","",SUMPRODUCT((A1884&gt;=Setup!$C$19:$C$30)*(A1884&lt;=Setup!$D$19:$D$30)*Setup!$A$19:$A$30))</f>
        <v/>
      </c>
      <c r="P1884" s="34">
        <f>IF(A1884="","",IF(OR(F1884="Standard domestic 15% (Box 7)",F1884="Import - VAT paid at customs (Box 8)",F1884="Import - Reverse charge (Box 9)"),ROUND(H1884*Setup!$B$9,2),0))</f>
        <v/>
      </c>
      <c r="Q1884" s="34">
        <f>IF(A1884="","",I1884-P1884)</f>
        <v/>
      </c>
      <c r="R1884" s="34">
        <f>IF(A1884="","",IF(L1884="Yes",I1884,0))</f>
        <v/>
      </c>
      <c r="S1884" s="34">
        <f>IF(A1884="","",IF(AND(L1884="Yes",K1884="Yes",NOT(ISNUMBER(SEARCH("blocked",G1884))),OR(F1884="Standard domestic 15% (Box 7)",F1884="Import - VAT paid at customs (Box 8)",F1884="Import - Reverse charge (Box 9)"),OR(F1884&lt;&gt;"Standard domestic 15% (Box 7)",AND(LEN(D1884)=15,LEFT(D1884,1)="3",RIGHT(D1884,1)="3",ISNUMBER(--D1884)))),I1884,0))</f>
        <v/>
      </c>
      <c r="T1884" s="34">
        <f>IF(A1884="","",R1884-S1884)</f>
        <v/>
      </c>
      <c r="U1884" s="23">
        <f>IF(A1884="","",IF(O1884=0,"Outside audit periods; ","")&amp;IF(F1884="","No VAT category; ","")&amp;IF(ABS(Q1884)&gt;Setup!$B$10,"VAT ≠ 15% × net; ","")&amp;IF(AND(F1884="Standard domestic 15% (Box 7)",NOT(AND(LEN(D1884)=15,LEFT(D1884,1)="3",RIGHT(D1884,1)="3",ISNUMBER(--D1884)))),"Invalid/missing supplier VAT no; ","")&amp;IF(AND(L1884="Yes",K1884&lt;&gt;"Yes"),"VAT claimed without valid tax invoice; ","")&amp;IF(AND(L1884="Yes",ISNUMBER(SEARCH("blocked",G1884))),"Blocked input VAT claimed; ","")&amp;IF(AND(F1884="Import - VAT paid at customs (Box 8)",M1884=""),"Customs declaration no missing; ","")&amp;IF(AND(F1884="Import - Reverse charge (Box 9)",E1884="Saudi Arabia"),"RCM used for a local supplier; ","")&amp;IF(AND(L1884="Yes",NOT(OR(F1884="Standard domestic 15% (Box 7)",F1884="Import - VAT paid at customs (Box 8)",F1884="Import - Reverse charge (Box 9)"))),"VAT claimed on non-taxable category; ",""))</f>
        <v/>
      </c>
    </row>
    <row r="1885">
      <c r="A1885" s="17" t="n"/>
      <c r="B1885" s="14" t="n"/>
      <c r="C1885" s="14" t="n"/>
      <c r="D1885" s="16" t="n"/>
      <c r="E1885" s="14" t="n"/>
      <c r="F1885" s="14" t="n"/>
      <c r="G1885" s="14" t="n"/>
      <c r="H1885" s="19" t="n"/>
      <c r="I1885" s="19" t="n"/>
      <c r="J1885" s="34">
        <f>IF(A1885="","",H1885+I1885)</f>
        <v/>
      </c>
      <c r="K1885" s="14" t="n"/>
      <c r="L1885" s="14" t="n"/>
      <c r="M1885" s="14" t="n"/>
      <c r="N1885" s="14" t="n"/>
      <c r="O1885" s="20">
        <f>IF(A1885="","",SUMPRODUCT((A1885&gt;=Setup!$C$19:$C$30)*(A1885&lt;=Setup!$D$19:$D$30)*Setup!$A$19:$A$30))</f>
        <v/>
      </c>
      <c r="P1885" s="34">
        <f>IF(A1885="","",IF(OR(F1885="Standard domestic 15% (Box 7)",F1885="Import - VAT paid at customs (Box 8)",F1885="Import - Reverse charge (Box 9)"),ROUND(H1885*Setup!$B$9,2),0))</f>
        <v/>
      </c>
      <c r="Q1885" s="34">
        <f>IF(A1885="","",I1885-P1885)</f>
        <v/>
      </c>
      <c r="R1885" s="34">
        <f>IF(A1885="","",IF(L1885="Yes",I1885,0))</f>
        <v/>
      </c>
      <c r="S1885" s="34">
        <f>IF(A1885="","",IF(AND(L1885="Yes",K1885="Yes",NOT(ISNUMBER(SEARCH("blocked",G1885))),OR(F1885="Standard domestic 15% (Box 7)",F1885="Import - VAT paid at customs (Box 8)",F1885="Import - Reverse charge (Box 9)"),OR(F1885&lt;&gt;"Standard domestic 15% (Box 7)",AND(LEN(D1885)=15,LEFT(D1885,1)="3",RIGHT(D1885,1)="3",ISNUMBER(--D1885)))),I1885,0))</f>
        <v/>
      </c>
      <c r="T1885" s="34">
        <f>IF(A1885="","",R1885-S1885)</f>
        <v/>
      </c>
      <c r="U1885" s="23">
        <f>IF(A1885="","",IF(O1885=0,"Outside audit periods; ","")&amp;IF(F1885="","No VAT category; ","")&amp;IF(ABS(Q1885)&gt;Setup!$B$10,"VAT ≠ 15% × net; ","")&amp;IF(AND(F1885="Standard domestic 15% (Box 7)",NOT(AND(LEN(D1885)=15,LEFT(D1885,1)="3",RIGHT(D1885,1)="3",ISNUMBER(--D1885)))),"Invalid/missing supplier VAT no; ","")&amp;IF(AND(L1885="Yes",K1885&lt;&gt;"Yes"),"VAT claimed without valid tax invoice; ","")&amp;IF(AND(L1885="Yes",ISNUMBER(SEARCH("blocked",G1885))),"Blocked input VAT claimed; ","")&amp;IF(AND(F1885="Import - VAT paid at customs (Box 8)",M1885=""),"Customs declaration no missing; ","")&amp;IF(AND(F1885="Import - Reverse charge (Box 9)",E1885="Saudi Arabia"),"RCM used for a local supplier; ","")&amp;IF(AND(L1885="Yes",NOT(OR(F1885="Standard domestic 15% (Box 7)",F1885="Import - VAT paid at customs (Box 8)",F1885="Import - Reverse charge (Box 9)"))),"VAT claimed on non-taxable category; ",""))</f>
        <v/>
      </c>
    </row>
    <row r="1886">
      <c r="A1886" s="17" t="n"/>
      <c r="B1886" s="14" t="n"/>
      <c r="C1886" s="14" t="n"/>
      <c r="D1886" s="16" t="n"/>
      <c r="E1886" s="14" t="n"/>
      <c r="F1886" s="14" t="n"/>
      <c r="G1886" s="14" t="n"/>
      <c r="H1886" s="19" t="n"/>
      <c r="I1886" s="19" t="n"/>
      <c r="J1886" s="34">
        <f>IF(A1886="","",H1886+I1886)</f>
        <v/>
      </c>
      <c r="K1886" s="14" t="n"/>
      <c r="L1886" s="14" t="n"/>
      <c r="M1886" s="14" t="n"/>
      <c r="N1886" s="14" t="n"/>
      <c r="O1886" s="20">
        <f>IF(A1886="","",SUMPRODUCT((A1886&gt;=Setup!$C$19:$C$30)*(A1886&lt;=Setup!$D$19:$D$30)*Setup!$A$19:$A$30))</f>
        <v/>
      </c>
      <c r="P1886" s="34">
        <f>IF(A1886="","",IF(OR(F1886="Standard domestic 15% (Box 7)",F1886="Import - VAT paid at customs (Box 8)",F1886="Import - Reverse charge (Box 9)"),ROUND(H1886*Setup!$B$9,2),0))</f>
        <v/>
      </c>
      <c r="Q1886" s="34">
        <f>IF(A1886="","",I1886-P1886)</f>
        <v/>
      </c>
      <c r="R1886" s="34">
        <f>IF(A1886="","",IF(L1886="Yes",I1886,0))</f>
        <v/>
      </c>
      <c r="S1886" s="34">
        <f>IF(A1886="","",IF(AND(L1886="Yes",K1886="Yes",NOT(ISNUMBER(SEARCH("blocked",G1886))),OR(F1886="Standard domestic 15% (Box 7)",F1886="Import - VAT paid at customs (Box 8)",F1886="Import - Reverse charge (Box 9)"),OR(F1886&lt;&gt;"Standard domestic 15% (Box 7)",AND(LEN(D1886)=15,LEFT(D1886,1)="3",RIGHT(D1886,1)="3",ISNUMBER(--D1886)))),I1886,0))</f>
        <v/>
      </c>
      <c r="T1886" s="34">
        <f>IF(A1886="","",R1886-S1886)</f>
        <v/>
      </c>
      <c r="U1886" s="23">
        <f>IF(A1886="","",IF(O1886=0,"Outside audit periods; ","")&amp;IF(F1886="","No VAT category; ","")&amp;IF(ABS(Q1886)&gt;Setup!$B$10,"VAT ≠ 15% × net; ","")&amp;IF(AND(F1886="Standard domestic 15% (Box 7)",NOT(AND(LEN(D1886)=15,LEFT(D1886,1)="3",RIGHT(D1886,1)="3",ISNUMBER(--D1886)))),"Invalid/missing supplier VAT no; ","")&amp;IF(AND(L1886="Yes",K1886&lt;&gt;"Yes"),"VAT claimed without valid tax invoice; ","")&amp;IF(AND(L1886="Yes",ISNUMBER(SEARCH("blocked",G1886))),"Blocked input VAT claimed; ","")&amp;IF(AND(F1886="Import - VAT paid at customs (Box 8)",M1886=""),"Customs declaration no missing; ","")&amp;IF(AND(F1886="Import - Reverse charge (Box 9)",E1886="Saudi Arabia"),"RCM used for a local supplier; ","")&amp;IF(AND(L1886="Yes",NOT(OR(F1886="Standard domestic 15% (Box 7)",F1886="Import - VAT paid at customs (Box 8)",F1886="Import - Reverse charge (Box 9)"))),"VAT claimed on non-taxable category; ",""))</f>
        <v/>
      </c>
    </row>
    <row r="1887">
      <c r="A1887" s="17" t="n"/>
      <c r="B1887" s="14" t="n"/>
      <c r="C1887" s="14" t="n"/>
      <c r="D1887" s="16" t="n"/>
      <c r="E1887" s="14" t="n"/>
      <c r="F1887" s="14" t="n"/>
      <c r="G1887" s="14" t="n"/>
      <c r="H1887" s="19" t="n"/>
      <c r="I1887" s="19" t="n"/>
      <c r="J1887" s="34">
        <f>IF(A1887="","",H1887+I1887)</f>
        <v/>
      </c>
      <c r="K1887" s="14" t="n"/>
      <c r="L1887" s="14" t="n"/>
      <c r="M1887" s="14" t="n"/>
      <c r="N1887" s="14" t="n"/>
      <c r="O1887" s="20">
        <f>IF(A1887="","",SUMPRODUCT((A1887&gt;=Setup!$C$19:$C$30)*(A1887&lt;=Setup!$D$19:$D$30)*Setup!$A$19:$A$30))</f>
        <v/>
      </c>
      <c r="P1887" s="34">
        <f>IF(A1887="","",IF(OR(F1887="Standard domestic 15% (Box 7)",F1887="Import - VAT paid at customs (Box 8)",F1887="Import - Reverse charge (Box 9)"),ROUND(H1887*Setup!$B$9,2),0))</f>
        <v/>
      </c>
      <c r="Q1887" s="34">
        <f>IF(A1887="","",I1887-P1887)</f>
        <v/>
      </c>
      <c r="R1887" s="34">
        <f>IF(A1887="","",IF(L1887="Yes",I1887,0))</f>
        <v/>
      </c>
      <c r="S1887" s="34">
        <f>IF(A1887="","",IF(AND(L1887="Yes",K1887="Yes",NOT(ISNUMBER(SEARCH("blocked",G1887))),OR(F1887="Standard domestic 15% (Box 7)",F1887="Import - VAT paid at customs (Box 8)",F1887="Import - Reverse charge (Box 9)"),OR(F1887&lt;&gt;"Standard domestic 15% (Box 7)",AND(LEN(D1887)=15,LEFT(D1887,1)="3",RIGHT(D1887,1)="3",ISNUMBER(--D1887)))),I1887,0))</f>
        <v/>
      </c>
      <c r="T1887" s="34">
        <f>IF(A1887="","",R1887-S1887)</f>
        <v/>
      </c>
      <c r="U1887" s="23">
        <f>IF(A1887="","",IF(O1887=0,"Outside audit periods; ","")&amp;IF(F1887="","No VAT category; ","")&amp;IF(ABS(Q1887)&gt;Setup!$B$10,"VAT ≠ 15% × net; ","")&amp;IF(AND(F1887="Standard domestic 15% (Box 7)",NOT(AND(LEN(D1887)=15,LEFT(D1887,1)="3",RIGHT(D1887,1)="3",ISNUMBER(--D1887)))),"Invalid/missing supplier VAT no; ","")&amp;IF(AND(L1887="Yes",K1887&lt;&gt;"Yes"),"VAT claimed without valid tax invoice; ","")&amp;IF(AND(L1887="Yes",ISNUMBER(SEARCH("blocked",G1887))),"Blocked input VAT claimed; ","")&amp;IF(AND(F1887="Import - VAT paid at customs (Box 8)",M1887=""),"Customs declaration no missing; ","")&amp;IF(AND(F1887="Import - Reverse charge (Box 9)",E1887="Saudi Arabia"),"RCM used for a local supplier; ","")&amp;IF(AND(L1887="Yes",NOT(OR(F1887="Standard domestic 15% (Box 7)",F1887="Import - VAT paid at customs (Box 8)",F1887="Import - Reverse charge (Box 9)"))),"VAT claimed on non-taxable category; ",""))</f>
        <v/>
      </c>
    </row>
    <row r="1888">
      <c r="A1888" s="17" t="n"/>
      <c r="B1888" s="14" t="n"/>
      <c r="C1888" s="14" t="n"/>
      <c r="D1888" s="16" t="n"/>
      <c r="E1888" s="14" t="n"/>
      <c r="F1888" s="14" t="n"/>
      <c r="G1888" s="14" t="n"/>
      <c r="H1888" s="19" t="n"/>
      <c r="I1888" s="19" t="n"/>
      <c r="J1888" s="34">
        <f>IF(A1888="","",H1888+I1888)</f>
        <v/>
      </c>
      <c r="K1888" s="14" t="n"/>
      <c r="L1888" s="14" t="n"/>
      <c r="M1888" s="14" t="n"/>
      <c r="N1888" s="14" t="n"/>
      <c r="O1888" s="20">
        <f>IF(A1888="","",SUMPRODUCT((A1888&gt;=Setup!$C$19:$C$30)*(A1888&lt;=Setup!$D$19:$D$30)*Setup!$A$19:$A$30))</f>
        <v/>
      </c>
      <c r="P1888" s="34">
        <f>IF(A1888="","",IF(OR(F1888="Standard domestic 15% (Box 7)",F1888="Import - VAT paid at customs (Box 8)",F1888="Import - Reverse charge (Box 9)"),ROUND(H1888*Setup!$B$9,2),0))</f>
        <v/>
      </c>
      <c r="Q1888" s="34">
        <f>IF(A1888="","",I1888-P1888)</f>
        <v/>
      </c>
      <c r="R1888" s="34">
        <f>IF(A1888="","",IF(L1888="Yes",I1888,0))</f>
        <v/>
      </c>
      <c r="S1888" s="34">
        <f>IF(A1888="","",IF(AND(L1888="Yes",K1888="Yes",NOT(ISNUMBER(SEARCH("blocked",G1888))),OR(F1888="Standard domestic 15% (Box 7)",F1888="Import - VAT paid at customs (Box 8)",F1888="Import - Reverse charge (Box 9)"),OR(F1888&lt;&gt;"Standard domestic 15% (Box 7)",AND(LEN(D1888)=15,LEFT(D1888,1)="3",RIGHT(D1888,1)="3",ISNUMBER(--D1888)))),I1888,0))</f>
        <v/>
      </c>
      <c r="T1888" s="34">
        <f>IF(A1888="","",R1888-S1888)</f>
        <v/>
      </c>
      <c r="U1888" s="23">
        <f>IF(A1888="","",IF(O1888=0,"Outside audit periods; ","")&amp;IF(F1888="","No VAT category; ","")&amp;IF(ABS(Q1888)&gt;Setup!$B$10,"VAT ≠ 15% × net; ","")&amp;IF(AND(F1888="Standard domestic 15% (Box 7)",NOT(AND(LEN(D1888)=15,LEFT(D1888,1)="3",RIGHT(D1888,1)="3",ISNUMBER(--D1888)))),"Invalid/missing supplier VAT no; ","")&amp;IF(AND(L1888="Yes",K1888&lt;&gt;"Yes"),"VAT claimed without valid tax invoice; ","")&amp;IF(AND(L1888="Yes",ISNUMBER(SEARCH("blocked",G1888))),"Blocked input VAT claimed; ","")&amp;IF(AND(F1888="Import - VAT paid at customs (Box 8)",M1888=""),"Customs declaration no missing; ","")&amp;IF(AND(F1888="Import - Reverse charge (Box 9)",E1888="Saudi Arabia"),"RCM used for a local supplier; ","")&amp;IF(AND(L1888="Yes",NOT(OR(F1888="Standard domestic 15% (Box 7)",F1888="Import - VAT paid at customs (Box 8)",F1888="Import - Reverse charge (Box 9)"))),"VAT claimed on non-taxable category; ",""))</f>
        <v/>
      </c>
    </row>
    <row r="1889">
      <c r="A1889" s="17" t="n"/>
      <c r="B1889" s="14" t="n"/>
      <c r="C1889" s="14" t="n"/>
      <c r="D1889" s="16" t="n"/>
      <c r="E1889" s="14" t="n"/>
      <c r="F1889" s="14" t="n"/>
      <c r="G1889" s="14" t="n"/>
      <c r="H1889" s="19" t="n"/>
      <c r="I1889" s="19" t="n"/>
      <c r="J1889" s="34">
        <f>IF(A1889="","",H1889+I1889)</f>
        <v/>
      </c>
      <c r="K1889" s="14" t="n"/>
      <c r="L1889" s="14" t="n"/>
      <c r="M1889" s="14" t="n"/>
      <c r="N1889" s="14" t="n"/>
      <c r="O1889" s="20">
        <f>IF(A1889="","",SUMPRODUCT((A1889&gt;=Setup!$C$19:$C$30)*(A1889&lt;=Setup!$D$19:$D$30)*Setup!$A$19:$A$30))</f>
        <v/>
      </c>
      <c r="P1889" s="34">
        <f>IF(A1889="","",IF(OR(F1889="Standard domestic 15% (Box 7)",F1889="Import - VAT paid at customs (Box 8)",F1889="Import - Reverse charge (Box 9)"),ROUND(H1889*Setup!$B$9,2),0))</f>
        <v/>
      </c>
      <c r="Q1889" s="34">
        <f>IF(A1889="","",I1889-P1889)</f>
        <v/>
      </c>
      <c r="R1889" s="34">
        <f>IF(A1889="","",IF(L1889="Yes",I1889,0))</f>
        <v/>
      </c>
      <c r="S1889" s="34">
        <f>IF(A1889="","",IF(AND(L1889="Yes",K1889="Yes",NOT(ISNUMBER(SEARCH("blocked",G1889))),OR(F1889="Standard domestic 15% (Box 7)",F1889="Import - VAT paid at customs (Box 8)",F1889="Import - Reverse charge (Box 9)"),OR(F1889&lt;&gt;"Standard domestic 15% (Box 7)",AND(LEN(D1889)=15,LEFT(D1889,1)="3",RIGHT(D1889,1)="3",ISNUMBER(--D1889)))),I1889,0))</f>
        <v/>
      </c>
      <c r="T1889" s="34">
        <f>IF(A1889="","",R1889-S1889)</f>
        <v/>
      </c>
      <c r="U1889" s="23">
        <f>IF(A1889="","",IF(O1889=0,"Outside audit periods; ","")&amp;IF(F1889="","No VAT category; ","")&amp;IF(ABS(Q1889)&gt;Setup!$B$10,"VAT ≠ 15% × net; ","")&amp;IF(AND(F1889="Standard domestic 15% (Box 7)",NOT(AND(LEN(D1889)=15,LEFT(D1889,1)="3",RIGHT(D1889,1)="3",ISNUMBER(--D1889)))),"Invalid/missing supplier VAT no; ","")&amp;IF(AND(L1889="Yes",K1889&lt;&gt;"Yes"),"VAT claimed without valid tax invoice; ","")&amp;IF(AND(L1889="Yes",ISNUMBER(SEARCH("blocked",G1889))),"Blocked input VAT claimed; ","")&amp;IF(AND(F1889="Import - VAT paid at customs (Box 8)",M1889=""),"Customs declaration no missing; ","")&amp;IF(AND(F1889="Import - Reverse charge (Box 9)",E1889="Saudi Arabia"),"RCM used for a local supplier; ","")&amp;IF(AND(L1889="Yes",NOT(OR(F1889="Standard domestic 15% (Box 7)",F1889="Import - VAT paid at customs (Box 8)",F1889="Import - Reverse charge (Box 9)"))),"VAT claimed on non-taxable category; ",""))</f>
        <v/>
      </c>
    </row>
    <row r="1890">
      <c r="A1890" s="17" t="n"/>
      <c r="B1890" s="14" t="n"/>
      <c r="C1890" s="14" t="n"/>
      <c r="D1890" s="16" t="n"/>
      <c r="E1890" s="14" t="n"/>
      <c r="F1890" s="14" t="n"/>
      <c r="G1890" s="14" t="n"/>
      <c r="H1890" s="19" t="n"/>
      <c r="I1890" s="19" t="n"/>
      <c r="J1890" s="34">
        <f>IF(A1890="","",H1890+I1890)</f>
        <v/>
      </c>
      <c r="K1890" s="14" t="n"/>
      <c r="L1890" s="14" t="n"/>
      <c r="M1890" s="14" t="n"/>
      <c r="N1890" s="14" t="n"/>
      <c r="O1890" s="20">
        <f>IF(A1890="","",SUMPRODUCT((A1890&gt;=Setup!$C$19:$C$30)*(A1890&lt;=Setup!$D$19:$D$30)*Setup!$A$19:$A$30))</f>
        <v/>
      </c>
      <c r="P1890" s="34">
        <f>IF(A1890="","",IF(OR(F1890="Standard domestic 15% (Box 7)",F1890="Import - VAT paid at customs (Box 8)",F1890="Import - Reverse charge (Box 9)"),ROUND(H1890*Setup!$B$9,2),0))</f>
        <v/>
      </c>
      <c r="Q1890" s="34">
        <f>IF(A1890="","",I1890-P1890)</f>
        <v/>
      </c>
      <c r="R1890" s="34">
        <f>IF(A1890="","",IF(L1890="Yes",I1890,0))</f>
        <v/>
      </c>
      <c r="S1890" s="34">
        <f>IF(A1890="","",IF(AND(L1890="Yes",K1890="Yes",NOT(ISNUMBER(SEARCH("blocked",G1890))),OR(F1890="Standard domestic 15% (Box 7)",F1890="Import - VAT paid at customs (Box 8)",F1890="Import - Reverse charge (Box 9)"),OR(F1890&lt;&gt;"Standard domestic 15% (Box 7)",AND(LEN(D1890)=15,LEFT(D1890,1)="3",RIGHT(D1890,1)="3",ISNUMBER(--D1890)))),I1890,0))</f>
        <v/>
      </c>
      <c r="T1890" s="34">
        <f>IF(A1890="","",R1890-S1890)</f>
        <v/>
      </c>
      <c r="U1890" s="23">
        <f>IF(A1890="","",IF(O1890=0,"Outside audit periods; ","")&amp;IF(F1890="","No VAT category; ","")&amp;IF(ABS(Q1890)&gt;Setup!$B$10,"VAT ≠ 15% × net; ","")&amp;IF(AND(F1890="Standard domestic 15% (Box 7)",NOT(AND(LEN(D1890)=15,LEFT(D1890,1)="3",RIGHT(D1890,1)="3",ISNUMBER(--D1890)))),"Invalid/missing supplier VAT no; ","")&amp;IF(AND(L1890="Yes",K1890&lt;&gt;"Yes"),"VAT claimed without valid tax invoice; ","")&amp;IF(AND(L1890="Yes",ISNUMBER(SEARCH("blocked",G1890))),"Blocked input VAT claimed; ","")&amp;IF(AND(F1890="Import - VAT paid at customs (Box 8)",M1890=""),"Customs declaration no missing; ","")&amp;IF(AND(F1890="Import - Reverse charge (Box 9)",E1890="Saudi Arabia"),"RCM used for a local supplier; ","")&amp;IF(AND(L1890="Yes",NOT(OR(F1890="Standard domestic 15% (Box 7)",F1890="Import - VAT paid at customs (Box 8)",F1890="Import - Reverse charge (Box 9)"))),"VAT claimed on non-taxable category; ",""))</f>
        <v/>
      </c>
    </row>
    <row r="1891">
      <c r="A1891" s="17" t="n"/>
      <c r="B1891" s="14" t="n"/>
      <c r="C1891" s="14" t="n"/>
      <c r="D1891" s="16" t="n"/>
      <c r="E1891" s="14" t="n"/>
      <c r="F1891" s="14" t="n"/>
      <c r="G1891" s="14" t="n"/>
      <c r="H1891" s="19" t="n"/>
      <c r="I1891" s="19" t="n"/>
      <c r="J1891" s="34">
        <f>IF(A1891="","",H1891+I1891)</f>
        <v/>
      </c>
      <c r="K1891" s="14" t="n"/>
      <c r="L1891" s="14" t="n"/>
      <c r="M1891" s="14" t="n"/>
      <c r="N1891" s="14" t="n"/>
      <c r="O1891" s="20">
        <f>IF(A1891="","",SUMPRODUCT((A1891&gt;=Setup!$C$19:$C$30)*(A1891&lt;=Setup!$D$19:$D$30)*Setup!$A$19:$A$30))</f>
        <v/>
      </c>
      <c r="P1891" s="34">
        <f>IF(A1891="","",IF(OR(F1891="Standard domestic 15% (Box 7)",F1891="Import - VAT paid at customs (Box 8)",F1891="Import - Reverse charge (Box 9)"),ROUND(H1891*Setup!$B$9,2),0))</f>
        <v/>
      </c>
      <c r="Q1891" s="34">
        <f>IF(A1891="","",I1891-P1891)</f>
        <v/>
      </c>
      <c r="R1891" s="34">
        <f>IF(A1891="","",IF(L1891="Yes",I1891,0))</f>
        <v/>
      </c>
      <c r="S1891" s="34">
        <f>IF(A1891="","",IF(AND(L1891="Yes",K1891="Yes",NOT(ISNUMBER(SEARCH("blocked",G1891))),OR(F1891="Standard domestic 15% (Box 7)",F1891="Import - VAT paid at customs (Box 8)",F1891="Import - Reverse charge (Box 9)"),OR(F1891&lt;&gt;"Standard domestic 15% (Box 7)",AND(LEN(D1891)=15,LEFT(D1891,1)="3",RIGHT(D1891,1)="3",ISNUMBER(--D1891)))),I1891,0))</f>
        <v/>
      </c>
      <c r="T1891" s="34">
        <f>IF(A1891="","",R1891-S1891)</f>
        <v/>
      </c>
      <c r="U1891" s="23">
        <f>IF(A1891="","",IF(O1891=0,"Outside audit periods; ","")&amp;IF(F1891="","No VAT category; ","")&amp;IF(ABS(Q1891)&gt;Setup!$B$10,"VAT ≠ 15% × net; ","")&amp;IF(AND(F1891="Standard domestic 15% (Box 7)",NOT(AND(LEN(D1891)=15,LEFT(D1891,1)="3",RIGHT(D1891,1)="3",ISNUMBER(--D1891)))),"Invalid/missing supplier VAT no; ","")&amp;IF(AND(L1891="Yes",K1891&lt;&gt;"Yes"),"VAT claimed without valid tax invoice; ","")&amp;IF(AND(L1891="Yes",ISNUMBER(SEARCH("blocked",G1891))),"Blocked input VAT claimed; ","")&amp;IF(AND(F1891="Import - VAT paid at customs (Box 8)",M1891=""),"Customs declaration no missing; ","")&amp;IF(AND(F1891="Import - Reverse charge (Box 9)",E1891="Saudi Arabia"),"RCM used for a local supplier; ","")&amp;IF(AND(L1891="Yes",NOT(OR(F1891="Standard domestic 15% (Box 7)",F1891="Import - VAT paid at customs (Box 8)",F1891="Import - Reverse charge (Box 9)"))),"VAT claimed on non-taxable category; ",""))</f>
        <v/>
      </c>
    </row>
    <row r="1892">
      <c r="A1892" s="17" t="n"/>
      <c r="B1892" s="14" t="n"/>
      <c r="C1892" s="14" t="n"/>
      <c r="D1892" s="16" t="n"/>
      <c r="E1892" s="14" t="n"/>
      <c r="F1892" s="14" t="n"/>
      <c r="G1892" s="14" t="n"/>
      <c r="H1892" s="19" t="n"/>
      <c r="I1892" s="19" t="n"/>
      <c r="J1892" s="34">
        <f>IF(A1892="","",H1892+I1892)</f>
        <v/>
      </c>
      <c r="K1892" s="14" t="n"/>
      <c r="L1892" s="14" t="n"/>
      <c r="M1892" s="14" t="n"/>
      <c r="N1892" s="14" t="n"/>
      <c r="O1892" s="20">
        <f>IF(A1892="","",SUMPRODUCT((A1892&gt;=Setup!$C$19:$C$30)*(A1892&lt;=Setup!$D$19:$D$30)*Setup!$A$19:$A$30))</f>
        <v/>
      </c>
      <c r="P1892" s="34">
        <f>IF(A1892="","",IF(OR(F1892="Standard domestic 15% (Box 7)",F1892="Import - VAT paid at customs (Box 8)",F1892="Import - Reverse charge (Box 9)"),ROUND(H1892*Setup!$B$9,2),0))</f>
        <v/>
      </c>
      <c r="Q1892" s="34">
        <f>IF(A1892="","",I1892-P1892)</f>
        <v/>
      </c>
      <c r="R1892" s="34">
        <f>IF(A1892="","",IF(L1892="Yes",I1892,0))</f>
        <v/>
      </c>
      <c r="S1892" s="34">
        <f>IF(A1892="","",IF(AND(L1892="Yes",K1892="Yes",NOT(ISNUMBER(SEARCH("blocked",G1892))),OR(F1892="Standard domestic 15% (Box 7)",F1892="Import - VAT paid at customs (Box 8)",F1892="Import - Reverse charge (Box 9)"),OR(F1892&lt;&gt;"Standard domestic 15% (Box 7)",AND(LEN(D1892)=15,LEFT(D1892,1)="3",RIGHT(D1892,1)="3",ISNUMBER(--D1892)))),I1892,0))</f>
        <v/>
      </c>
      <c r="T1892" s="34">
        <f>IF(A1892="","",R1892-S1892)</f>
        <v/>
      </c>
      <c r="U1892" s="23">
        <f>IF(A1892="","",IF(O1892=0,"Outside audit periods; ","")&amp;IF(F1892="","No VAT category; ","")&amp;IF(ABS(Q1892)&gt;Setup!$B$10,"VAT ≠ 15% × net; ","")&amp;IF(AND(F1892="Standard domestic 15% (Box 7)",NOT(AND(LEN(D1892)=15,LEFT(D1892,1)="3",RIGHT(D1892,1)="3",ISNUMBER(--D1892)))),"Invalid/missing supplier VAT no; ","")&amp;IF(AND(L1892="Yes",K1892&lt;&gt;"Yes"),"VAT claimed without valid tax invoice; ","")&amp;IF(AND(L1892="Yes",ISNUMBER(SEARCH("blocked",G1892))),"Blocked input VAT claimed; ","")&amp;IF(AND(F1892="Import - VAT paid at customs (Box 8)",M1892=""),"Customs declaration no missing; ","")&amp;IF(AND(F1892="Import - Reverse charge (Box 9)",E1892="Saudi Arabia"),"RCM used for a local supplier; ","")&amp;IF(AND(L1892="Yes",NOT(OR(F1892="Standard domestic 15% (Box 7)",F1892="Import - VAT paid at customs (Box 8)",F1892="Import - Reverse charge (Box 9)"))),"VAT claimed on non-taxable category; ",""))</f>
        <v/>
      </c>
    </row>
    <row r="1893">
      <c r="A1893" s="17" t="n"/>
      <c r="B1893" s="14" t="n"/>
      <c r="C1893" s="14" t="n"/>
      <c r="D1893" s="16" t="n"/>
      <c r="E1893" s="14" t="n"/>
      <c r="F1893" s="14" t="n"/>
      <c r="G1893" s="14" t="n"/>
      <c r="H1893" s="19" t="n"/>
      <c r="I1893" s="19" t="n"/>
      <c r="J1893" s="34">
        <f>IF(A1893="","",H1893+I1893)</f>
        <v/>
      </c>
      <c r="K1893" s="14" t="n"/>
      <c r="L1893" s="14" t="n"/>
      <c r="M1893" s="14" t="n"/>
      <c r="N1893" s="14" t="n"/>
      <c r="O1893" s="20">
        <f>IF(A1893="","",SUMPRODUCT((A1893&gt;=Setup!$C$19:$C$30)*(A1893&lt;=Setup!$D$19:$D$30)*Setup!$A$19:$A$30))</f>
        <v/>
      </c>
      <c r="P1893" s="34">
        <f>IF(A1893="","",IF(OR(F1893="Standard domestic 15% (Box 7)",F1893="Import - VAT paid at customs (Box 8)",F1893="Import - Reverse charge (Box 9)"),ROUND(H1893*Setup!$B$9,2),0))</f>
        <v/>
      </c>
      <c r="Q1893" s="34">
        <f>IF(A1893="","",I1893-P1893)</f>
        <v/>
      </c>
      <c r="R1893" s="34">
        <f>IF(A1893="","",IF(L1893="Yes",I1893,0))</f>
        <v/>
      </c>
      <c r="S1893" s="34">
        <f>IF(A1893="","",IF(AND(L1893="Yes",K1893="Yes",NOT(ISNUMBER(SEARCH("blocked",G1893))),OR(F1893="Standard domestic 15% (Box 7)",F1893="Import - VAT paid at customs (Box 8)",F1893="Import - Reverse charge (Box 9)"),OR(F1893&lt;&gt;"Standard domestic 15% (Box 7)",AND(LEN(D1893)=15,LEFT(D1893,1)="3",RIGHT(D1893,1)="3",ISNUMBER(--D1893)))),I1893,0))</f>
        <v/>
      </c>
      <c r="T1893" s="34">
        <f>IF(A1893="","",R1893-S1893)</f>
        <v/>
      </c>
      <c r="U1893" s="23">
        <f>IF(A1893="","",IF(O1893=0,"Outside audit periods; ","")&amp;IF(F1893="","No VAT category; ","")&amp;IF(ABS(Q1893)&gt;Setup!$B$10,"VAT ≠ 15% × net; ","")&amp;IF(AND(F1893="Standard domestic 15% (Box 7)",NOT(AND(LEN(D1893)=15,LEFT(D1893,1)="3",RIGHT(D1893,1)="3",ISNUMBER(--D1893)))),"Invalid/missing supplier VAT no; ","")&amp;IF(AND(L1893="Yes",K1893&lt;&gt;"Yes"),"VAT claimed without valid tax invoice; ","")&amp;IF(AND(L1893="Yes",ISNUMBER(SEARCH("blocked",G1893))),"Blocked input VAT claimed; ","")&amp;IF(AND(F1893="Import - VAT paid at customs (Box 8)",M1893=""),"Customs declaration no missing; ","")&amp;IF(AND(F1893="Import - Reverse charge (Box 9)",E1893="Saudi Arabia"),"RCM used for a local supplier; ","")&amp;IF(AND(L1893="Yes",NOT(OR(F1893="Standard domestic 15% (Box 7)",F1893="Import - VAT paid at customs (Box 8)",F1893="Import - Reverse charge (Box 9)"))),"VAT claimed on non-taxable category; ",""))</f>
        <v/>
      </c>
    </row>
    <row r="1894">
      <c r="A1894" s="17" t="n"/>
      <c r="B1894" s="14" t="n"/>
      <c r="C1894" s="14" t="n"/>
      <c r="D1894" s="16" t="n"/>
      <c r="E1894" s="14" t="n"/>
      <c r="F1894" s="14" t="n"/>
      <c r="G1894" s="14" t="n"/>
      <c r="H1894" s="19" t="n"/>
      <c r="I1894" s="19" t="n"/>
      <c r="J1894" s="34">
        <f>IF(A1894="","",H1894+I1894)</f>
        <v/>
      </c>
      <c r="K1894" s="14" t="n"/>
      <c r="L1894" s="14" t="n"/>
      <c r="M1894" s="14" t="n"/>
      <c r="N1894" s="14" t="n"/>
      <c r="O1894" s="20">
        <f>IF(A1894="","",SUMPRODUCT((A1894&gt;=Setup!$C$19:$C$30)*(A1894&lt;=Setup!$D$19:$D$30)*Setup!$A$19:$A$30))</f>
        <v/>
      </c>
      <c r="P1894" s="34">
        <f>IF(A1894="","",IF(OR(F1894="Standard domestic 15% (Box 7)",F1894="Import - VAT paid at customs (Box 8)",F1894="Import - Reverse charge (Box 9)"),ROUND(H1894*Setup!$B$9,2),0))</f>
        <v/>
      </c>
      <c r="Q1894" s="34">
        <f>IF(A1894="","",I1894-P1894)</f>
        <v/>
      </c>
      <c r="R1894" s="34">
        <f>IF(A1894="","",IF(L1894="Yes",I1894,0))</f>
        <v/>
      </c>
      <c r="S1894" s="34">
        <f>IF(A1894="","",IF(AND(L1894="Yes",K1894="Yes",NOT(ISNUMBER(SEARCH("blocked",G1894))),OR(F1894="Standard domestic 15% (Box 7)",F1894="Import - VAT paid at customs (Box 8)",F1894="Import - Reverse charge (Box 9)"),OR(F1894&lt;&gt;"Standard domestic 15% (Box 7)",AND(LEN(D1894)=15,LEFT(D1894,1)="3",RIGHT(D1894,1)="3",ISNUMBER(--D1894)))),I1894,0))</f>
        <v/>
      </c>
      <c r="T1894" s="34">
        <f>IF(A1894="","",R1894-S1894)</f>
        <v/>
      </c>
      <c r="U1894" s="23">
        <f>IF(A1894="","",IF(O1894=0,"Outside audit periods; ","")&amp;IF(F1894="","No VAT category; ","")&amp;IF(ABS(Q1894)&gt;Setup!$B$10,"VAT ≠ 15% × net; ","")&amp;IF(AND(F1894="Standard domestic 15% (Box 7)",NOT(AND(LEN(D1894)=15,LEFT(D1894,1)="3",RIGHT(D1894,1)="3",ISNUMBER(--D1894)))),"Invalid/missing supplier VAT no; ","")&amp;IF(AND(L1894="Yes",K1894&lt;&gt;"Yes"),"VAT claimed without valid tax invoice; ","")&amp;IF(AND(L1894="Yes",ISNUMBER(SEARCH("blocked",G1894))),"Blocked input VAT claimed; ","")&amp;IF(AND(F1894="Import - VAT paid at customs (Box 8)",M1894=""),"Customs declaration no missing; ","")&amp;IF(AND(F1894="Import - Reverse charge (Box 9)",E1894="Saudi Arabia"),"RCM used for a local supplier; ","")&amp;IF(AND(L1894="Yes",NOT(OR(F1894="Standard domestic 15% (Box 7)",F1894="Import - VAT paid at customs (Box 8)",F1894="Import - Reverse charge (Box 9)"))),"VAT claimed on non-taxable category; ",""))</f>
        <v/>
      </c>
    </row>
    <row r="1895">
      <c r="A1895" s="17" t="n"/>
      <c r="B1895" s="14" t="n"/>
      <c r="C1895" s="14" t="n"/>
      <c r="D1895" s="16" t="n"/>
      <c r="E1895" s="14" t="n"/>
      <c r="F1895" s="14" t="n"/>
      <c r="G1895" s="14" t="n"/>
      <c r="H1895" s="19" t="n"/>
      <c r="I1895" s="19" t="n"/>
      <c r="J1895" s="34">
        <f>IF(A1895="","",H1895+I1895)</f>
        <v/>
      </c>
      <c r="K1895" s="14" t="n"/>
      <c r="L1895" s="14" t="n"/>
      <c r="M1895" s="14" t="n"/>
      <c r="N1895" s="14" t="n"/>
      <c r="O1895" s="20">
        <f>IF(A1895="","",SUMPRODUCT((A1895&gt;=Setup!$C$19:$C$30)*(A1895&lt;=Setup!$D$19:$D$30)*Setup!$A$19:$A$30))</f>
        <v/>
      </c>
      <c r="P1895" s="34">
        <f>IF(A1895="","",IF(OR(F1895="Standard domestic 15% (Box 7)",F1895="Import - VAT paid at customs (Box 8)",F1895="Import - Reverse charge (Box 9)"),ROUND(H1895*Setup!$B$9,2),0))</f>
        <v/>
      </c>
      <c r="Q1895" s="34">
        <f>IF(A1895="","",I1895-P1895)</f>
        <v/>
      </c>
      <c r="R1895" s="34">
        <f>IF(A1895="","",IF(L1895="Yes",I1895,0))</f>
        <v/>
      </c>
      <c r="S1895" s="34">
        <f>IF(A1895="","",IF(AND(L1895="Yes",K1895="Yes",NOT(ISNUMBER(SEARCH("blocked",G1895))),OR(F1895="Standard domestic 15% (Box 7)",F1895="Import - VAT paid at customs (Box 8)",F1895="Import - Reverse charge (Box 9)"),OR(F1895&lt;&gt;"Standard domestic 15% (Box 7)",AND(LEN(D1895)=15,LEFT(D1895,1)="3",RIGHT(D1895,1)="3",ISNUMBER(--D1895)))),I1895,0))</f>
        <v/>
      </c>
      <c r="T1895" s="34">
        <f>IF(A1895="","",R1895-S1895)</f>
        <v/>
      </c>
      <c r="U1895" s="23">
        <f>IF(A1895="","",IF(O1895=0,"Outside audit periods; ","")&amp;IF(F1895="","No VAT category; ","")&amp;IF(ABS(Q1895)&gt;Setup!$B$10,"VAT ≠ 15% × net; ","")&amp;IF(AND(F1895="Standard domestic 15% (Box 7)",NOT(AND(LEN(D1895)=15,LEFT(D1895,1)="3",RIGHT(D1895,1)="3",ISNUMBER(--D1895)))),"Invalid/missing supplier VAT no; ","")&amp;IF(AND(L1895="Yes",K1895&lt;&gt;"Yes"),"VAT claimed without valid tax invoice; ","")&amp;IF(AND(L1895="Yes",ISNUMBER(SEARCH("blocked",G1895))),"Blocked input VAT claimed; ","")&amp;IF(AND(F1895="Import - VAT paid at customs (Box 8)",M1895=""),"Customs declaration no missing; ","")&amp;IF(AND(F1895="Import - Reverse charge (Box 9)",E1895="Saudi Arabia"),"RCM used for a local supplier; ","")&amp;IF(AND(L1895="Yes",NOT(OR(F1895="Standard domestic 15% (Box 7)",F1895="Import - VAT paid at customs (Box 8)",F1895="Import - Reverse charge (Box 9)"))),"VAT claimed on non-taxable category; ",""))</f>
        <v/>
      </c>
    </row>
    <row r="1896">
      <c r="A1896" s="17" t="n"/>
      <c r="B1896" s="14" t="n"/>
      <c r="C1896" s="14" t="n"/>
      <c r="D1896" s="16" t="n"/>
      <c r="E1896" s="14" t="n"/>
      <c r="F1896" s="14" t="n"/>
      <c r="G1896" s="14" t="n"/>
      <c r="H1896" s="19" t="n"/>
      <c r="I1896" s="19" t="n"/>
      <c r="J1896" s="34">
        <f>IF(A1896="","",H1896+I1896)</f>
        <v/>
      </c>
      <c r="K1896" s="14" t="n"/>
      <c r="L1896" s="14" t="n"/>
      <c r="M1896" s="14" t="n"/>
      <c r="N1896" s="14" t="n"/>
      <c r="O1896" s="20">
        <f>IF(A1896="","",SUMPRODUCT((A1896&gt;=Setup!$C$19:$C$30)*(A1896&lt;=Setup!$D$19:$D$30)*Setup!$A$19:$A$30))</f>
        <v/>
      </c>
      <c r="P1896" s="34">
        <f>IF(A1896="","",IF(OR(F1896="Standard domestic 15% (Box 7)",F1896="Import - VAT paid at customs (Box 8)",F1896="Import - Reverse charge (Box 9)"),ROUND(H1896*Setup!$B$9,2),0))</f>
        <v/>
      </c>
      <c r="Q1896" s="34">
        <f>IF(A1896="","",I1896-P1896)</f>
        <v/>
      </c>
      <c r="R1896" s="34">
        <f>IF(A1896="","",IF(L1896="Yes",I1896,0))</f>
        <v/>
      </c>
      <c r="S1896" s="34">
        <f>IF(A1896="","",IF(AND(L1896="Yes",K1896="Yes",NOT(ISNUMBER(SEARCH("blocked",G1896))),OR(F1896="Standard domestic 15% (Box 7)",F1896="Import - VAT paid at customs (Box 8)",F1896="Import - Reverse charge (Box 9)"),OR(F1896&lt;&gt;"Standard domestic 15% (Box 7)",AND(LEN(D1896)=15,LEFT(D1896,1)="3",RIGHT(D1896,1)="3",ISNUMBER(--D1896)))),I1896,0))</f>
        <v/>
      </c>
      <c r="T1896" s="34">
        <f>IF(A1896="","",R1896-S1896)</f>
        <v/>
      </c>
      <c r="U1896" s="23">
        <f>IF(A1896="","",IF(O1896=0,"Outside audit periods; ","")&amp;IF(F1896="","No VAT category; ","")&amp;IF(ABS(Q1896)&gt;Setup!$B$10,"VAT ≠ 15% × net; ","")&amp;IF(AND(F1896="Standard domestic 15% (Box 7)",NOT(AND(LEN(D1896)=15,LEFT(D1896,1)="3",RIGHT(D1896,1)="3",ISNUMBER(--D1896)))),"Invalid/missing supplier VAT no; ","")&amp;IF(AND(L1896="Yes",K1896&lt;&gt;"Yes"),"VAT claimed without valid tax invoice; ","")&amp;IF(AND(L1896="Yes",ISNUMBER(SEARCH("blocked",G1896))),"Blocked input VAT claimed; ","")&amp;IF(AND(F1896="Import - VAT paid at customs (Box 8)",M1896=""),"Customs declaration no missing; ","")&amp;IF(AND(F1896="Import - Reverse charge (Box 9)",E1896="Saudi Arabia"),"RCM used for a local supplier; ","")&amp;IF(AND(L1896="Yes",NOT(OR(F1896="Standard domestic 15% (Box 7)",F1896="Import - VAT paid at customs (Box 8)",F1896="Import - Reverse charge (Box 9)"))),"VAT claimed on non-taxable category; ",""))</f>
        <v/>
      </c>
    </row>
    <row r="1897">
      <c r="A1897" s="17" t="n"/>
      <c r="B1897" s="14" t="n"/>
      <c r="C1897" s="14" t="n"/>
      <c r="D1897" s="16" t="n"/>
      <c r="E1897" s="14" t="n"/>
      <c r="F1897" s="14" t="n"/>
      <c r="G1897" s="14" t="n"/>
      <c r="H1897" s="19" t="n"/>
      <c r="I1897" s="19" t="n"/>
      <c r="J1897" s="34">
        <f>IF(A1897="","",H1897+I1897)</f>
        <v/>
      </c>
      <c r="K1897" s="14" t="n"/>
      <c r="L1897" s="14" t="n"/>
      <c r="M1897" s="14" t="n"/>
      <c r="N1897" s="14" t="n"/>
      <c r="O1897" s="20">
        <f>IF(A1897="","",SUMPRODUCT((A1897&gt;=Setup!$C$19:$C$30)*(A1897&lt;=Setup!$D$19:$D$30)*Setup!$A$19:$A$30))</f>
        <v/>
      </c>
      <c r="P1897" s="34">
        <f>IF(A1897="","",IF(OR(F1897="Standard domestic 15% (Box 7)",F1897="Import - VAT paid at customs (Box 8)",F1897="Import - Reverse charge (Box 9)"),ROUND(H1897*Setup!$B$9,2),0))</f>
        <v/>
      </c>
      <c r="Q1897" s="34">
        <f>IF(A1897="","",I1897-P1897)</f>
        <v/>
      </c>
      <c r="R1897" s="34">
        <f>IF(A1897="","",IF(L1897="Yes",I1897,0))</f>
        <v/>
      </c>
      <c r="S1897" s="34">
        <f>IF(A1897="","",IF(AND(L1897="Yes",K1897="Yes",NOT(ISNUMBER(SEARCH("blocked",G1897))),OR(F1897="Standard domestic 15% (Box 7)",F1897="Import - VAT paid at customs (Box 8)",F1897="Import - Reverse charge (Box 9)"),OR(F1897&lt;&gt;"Standard domestic 15% (Box 7)",AND(LEN(D1897)=15,LEFT(D1897,1)="3",RIGHT(D1897,1)="3",ISNUMBER(--D1897)))),I1897,0))</f>
        <v/>
      </c>
      <c r="T1897" s="34">
        <f>IF(A1897="","",R1897-S1897)</f>
        <v/>
      </c>
      <c r="U1897" s="23">
        <f>IF(A1897="","",IF(O1897=0,"Outside audit periods; ","")&amp;IF(F1897="","No VAT category; ","")&amp;IF(ABS(Q1897)&gt;Setup!$B$10,"VAT ≠ 15% × net; ","")&amp;IF(AND(F1897="Standard domestic 15% (Box 7)",NOT(AND(LEN(D1897)=15,LEFT(D1897,1)="3",RIGHT(D1897,1)="3",ISNUMBER(--D1897)))),"Invalid/missing supplier VAT no; ","")&amp;IF(AND(L1897="Yes",K1897&lt;&gt;"Yes"),"VAT claimed without valid tax invoice; ","")&amp;IF(AND(L1897="Yes",ISNUMBER(SEARCH("blocked",G1897))),"Blocked input VAT claimed; ","")&amp;IF(AND(F1897="Import - VAT paid at customs (Box 8)",M1897=""),"Customs declaration no missing; ","")&amp;IF(AND(F1897="Import - Reverse charge (Box 9)",E1897="Saudi Arabia"),"RCM used for a local supplier; ","")&amp;IF(AND(L1897="Yes",NOT(OR(F1897="Standard domestic 15% (Box 7)",F1897="Import - VAT paid at customs (Box 8)",F1897="Import - Reverse charge (Box 9)"))),"VAT claimed on non-taxable category; ",""))</f>
        <v/>
      </c>
    </row>
    <row r="1898">
      <c r="A1898" s="17" t="n"/>
      <c r="B1898" s="14" t="n"/>
      <c r="C1898" s="14" t="n"/>
      <c r="D1898" s="16" t="n"/>
      <c r="E1898" s="14" t="n"/>
      <c r="F1898" s="14" t="n"/>
      <c r="G1898" s="14" t="n"/>
      <c r="H1898" s="19" t="n"/>
      <c r="I1898" s="19" t="n"/>
      <c r="J1898" s="34">
        <f>IF(A1898="","",H1898+I1898)</f>
        <v/>
      </c>
      <c r="K1898" s="14" t="n"/>
      <c r="L1898" s="14" t="n"/>
      <c r="M1898" s="14" t="n"/>
      <c r="N1898" s="14" t="n"/>
      <c r="O1898" s="20">
        <f>IF(A1898="","",SUMPRODUCT((A1898&gt;=Setup!$C$19:$C$30)*(A1898&lt;=Setup!$D$19:$D$30)*Setup!$A$19:$A$30))</f>
        <v/>
      </c>
      <c r="P1898" s="34">
        <f>IF(A1898="","",IF(OR(F1898="Standard domestic 15% (Box 7)",F1898="Import - VAT paid at customs (Box 8)",F1898="Import - Reverse charge (Box 9)"),ROUND(H1898*Setup!$B$9,2),0))</f>
        <v/>
      </c>
      <c r="Q1898" s="34">
        <f>IF(A1898="","",I1898-P1898)</f>
        <v/>
      </c>
      <c r="R1898" s="34">
        <f>IF(A1898="","",IF(L1898="Yes",I1898,0))</f>
        <v/>
      </c>
      <c r="S1898" s="34">
        <f>IF(A1898="","",IF(AND(L1898="Yes",K1898="Yes",NOT(ISNUMBER(SEARCH("blocked",G1898))),OR(F1898="Standard domestic 15% (Box 7)",F1898="Import - VAT paid at customs (Box 8)",F1898="Import - Reverse charge (Box 9)"),OR(F1898&lt;&gt;"Standard domestic 15% (Box 7)",AND(LEN(D1898)=15,LEFT(D1898,1)="3",RIGHT(D1898,1)="3",ISNUMBER(--D1898)))),I1898,0))</f>
        <v/>
      </c>
      <c r="T1898" s="34">
        <f>IF(A1898="","",R1898-S1898)</f>
        <v/>
      </c>
      <c r="U1898" s="23">
        <f>IF(A1898="","",IF(O1898=0,"Outside audit periods; ","")&amp;IF(F1898="","No VAT category; ","")&amp;IF(ABS(Q1898)&gt;Setup!$B$10,"VAT ≠ 15% × net; ","")&amp;IF(AND(F1898="Standard domestic 15% (Box 7)",NOT(AND(LEN(D1898)=15,LEFT(D1898,1)="3",RIGHT(D1898,1)="3",ISNUMBER(--D1898)))),"Invalid/missing supplier VAT no; ","")&amp;IF(AND(L1898="Yes",K1898&lt;&gt;"Yes"),"VAT claimed without valid tax invoice; ","")&amp;IF(AND(L1898="Yes",ISNUMBER(SEARCH("blocked",G1898))),"Blocked input VAT claimed; ","")&amp;IF(AND(F1898="Import - VAT paid at customs (Box 8)",M1898=""),"Customs declaration no missing; ","")&amp;IF(AND(F1898="Import - Reverse charge (Box 9)",E1898="Saudi Arabia"),"RCM used for a local supplier; ","")&amp;IF(AND(L1898="Yes",NOT(OR(F1898="Standard domestic 15% (Box 7)",F1898="Import - VAT paid at customs (Box 8)",F1898="Import - Reverse charge (Box 9)"))),"VAT claimed on non-taxable category; ",""))</f>
        <v/>
      </c>
    </row>
    <row r="1899">
      <c r="A1899" s="17" t="n"/>
      <c r="B1899" s="14" t="n"/>
      <c r="C1899" s="14" t="n"/>
      <c r="D1899" s="16" t="n"/>
      <c r="E1899" s="14" t="n"/>
      <c r="F1899" s="14" t="n"/>
      <c r="G1899" s="14" t="n"/>
      <c r="H1899" s="19" t="n"/>
      <c r="I1899" s="19" t="n"/>
      <c r="J1899" s="34">
        <f>IF(A1899="","",H1899+I1899)</f>
        <v/>
      </c>
      <c r="K1899" s="14" t="n"/>
      <c r="L1899" s="14" t="n"/>
      <c r="M1899" s="14" t="n"/>
      <c r="N1899" s="14" t="n"/>
      <c r="O1899" s="20">
        <f>IF(A1899="","",SUMPRODUCT((A1899&gt;=Setup!$C$19:$C$30)*(A1899&lt;=Setup!$D$19:$D$30)*Setup!$A$19:$A$30))</f>
        <v/>
      </c>
      <c r="P1899" s="34">
        <f>IF(A1899="","",IF(OR(F1899="Standard domestic 15% (Box 7)",F1899="Import - VAT paid at customs (Box 8)",F1899="Import - Reverse charge (Box 9)"),ROUND(H1899*Setup!$B$9,2),0))</f>
        <v/>
      </c>
      <c r="Q1899" s="34">
        <f>IF(A1899="","",I1899-P1899)</f>
        <v/>
      </c>
      <c r="R1899" s="34">
        <f>IF(A1899="","",IF(L1899="Yes",I1899,0))</f>
        <v/>
      </c>
      <c r="S1899" s="34">
        <f>IF(A1899="","",IF(AND(L1899="Yes",K1899="Yes",NOT(ISNUMBER(SEARCH("blocked",G1899))),OR(F1899="Standard domestic 15% (Box 7)",F1899="Import - VAT paid at customs (Box 8)",F1899="Import - Reverse charge (Box 9)"),OR(F1899&lt;&gt;"Standard domestic 15% (Box 7)",AND(LEN(D1899)=15,LEFT(D1899,1)="3",RIGHT(D1899,1)="3",ISNUMBER(--D1899)))),I1899,0))</f>
        <v/>
      </c>
      <c r="T1899" s="34">
        <f>IF(A1899="","",R1899-S1899)</f>
        <v/>
      </c>
      <c r="U1899" s="23">
        <f>IF(A1899="","",IF(O1899=0,"Outside audit periods; ","")&amp;IF(F1899="","No VAT category; ","")&amp;IF(ABS(Q1899)&gt;Setup!$B$10,"VAT ≠ 15% × net; ","")&amp;IF(AND(F1899="Standard domestic 15% (Box 7)",NOT(AND(LEN(D1899)=15,LEFT(D1899,1)="3",RIGHT(D1899,1)="3",ISNUMBER(--D1899)))),"Invalid/missing supplier VAT no; ","")&amp;IF(AND(L1899="Yes",K1899&lt;&gt;"Yes"),"VAT claimed without valid tax invoice; ","")&amp;IF(AND(L1899="Yes",ISNUMBER(SEARCH("blocked",G1899))),"Blocked input VAT claimed; ","")&amp;IF(AND(F1899="Import - VAT paid at customs (Box 8)",M1899=""),"Customs declaration no missing; ","")&amp;IF(AND(F1899="Import - Reverse charge (Box 9)",E1899="Saudi Arabia"),"RCM used for a local supplier; ","")&amp;IF(AND(L1899="Yes",NOT(OR(F1899="Standard domestic 15% (Box 7)",F1899="Import - VAT paid at customs (Box 8)",F1899="Import - Reverse charge (Box 9)"))),"VAT claimed on non-taxable category; ",""))</f>
        <v/>
      </c>
    </row>
    <row r="1900">
      <c r="A1900" s="17" t="n"/>
      <c r="B1900" s="14" t="n"/>
      <c r="C1900" s="14" t="n"/>
      <c r="D1900" s="16" t="n"/>
      <c r="E1900" s="14" t="n"/>
      <c r="F1900" s="14" t="n"/>
      <c r="G1900" s="14" t="n"/>
      <c r="H1900" s="19" t="n"/>
      <c r="I1900" s="19" t="n"/>
      <c r="J1900" s="34">
        <f>IF(A1900="","",H1900+I1900)</f>
        <v/>
      </c>
      <c r="K1900" s="14" t="n"/>
      <c r="L1900" s="14" t="n"/>
      <c r="M1900" s="14" t="n"/>
      <c r="N1900" s="14" t="n"/>
      <c r="O1900" s="20">
        <f>IF(A1900="","",SUMPRODUCT((A1900&gt;=Setup!$C$19:$C$30)*(A1900&lt;=Setup!$D$19:$D$30)*Setup!$A$19:$A$30))</f>
        <v/>
      </c>
      <c r="P1900" s="34">
        <f>IF(A1900="","",IF(OR(F1900="Standard domestic 15% (Box 7)",F1900="Import - VAT paid at customs (Box 8)",F1900="Import - Reverse charge (Box 9)"),ROUND(H1900*Setup!$B$9,2),0))</f>
        <v/>
      </c>
      <c r="Q1900" s="34">
        <f>IF(A1900="","",I1900-P1900)</f>
        <v/>
      </c>
      <c r="R1900" s="34">
        <f>IF(A1900="","",IF(L1900="Yes",I1900,0))</f>
        <v/>
      </c>
      <c r="S1900" s="34">
        <f>IF(A1900="","",IF(AND(L1900="Yes",K1900="Yes",NOT(ISNUMBER(SEARCH("blocked",G1900))),OR(F1900="Standard domestic 15% (Box 7)",F1900="Import - VAT paid at customs (Box 8)",F1900="Import - Reverse charge (Box 9)"),OR(F1900&lt;&gt;"Standard domestic 15% (Box 7)",AND(LEN(D1900)=15,LEFT(D1900,1)="3",RIGHT(D1900,1)="3",ISNUMBER(--D1900)))),I1900,0))</f>
        <v/>
      </c>
      <c r="T1900" s="34">
        <f>IF(A1900="","",R1900-S1900)</f>
        <v/>
      </c>
      <c r="U1900" s="23">
        <f>IF(A1900="","",IF(O1900=0,"Outside audit periods; ","")&amp;IF(F1900="","No VAT category; ","")&amp;IF(ABS(Q1900)&gt;Setup!$B$10,"VAT ≠ 15% × net; ","")&amp;IF(AND(F1900="Standard domestic 15% (Box 7)",NOT(AND(LEN(D1900)=15,LEFT(D1900,1)="3",RIGHT(D1900,1)="3",ISNUMBER(--D1900)))),"Invalid/missing supplier VAT no; ","")&amp;IF(AND(L1900="Yes",K1900&lt;&gt;"Yes"),"VAT claimed without valid tax invoice; ","")&amp;IF(AND(L1900="Yes",ISNUMBER(SEARCH("blocked",G1900))),"Blocked input VAT claimed; ","")&amp;IF(AND(F1900="Import - VAT paid at customs (Box 8)",M1900=""),"Customs declaration no missing; ","")&amp;IF(AND(F1900="Import - Reverse charge (Box 9)",E1900="Saudi Arabia"),"RCM used for a local supplier; ","")&amp;IF(AND(L1900="Yes",NOT(OR(F1900="Standard domestic 15% (Box 7)",F1900="Import - VAT paid at customs (Box 8)",F1900="Import - Reverse charge (Box 9)"))),"VAT claimed on non-taxable category; ",""))</f>
        <v/>
      </c>
    </row>
    <row r="1901">
      <c r="A1901" s="17" t="n"/>
      <c r="B1901" s="14" t="n"/>
      <c r="C1901" s="14" t="n"/>
      <c r="D1901" s="16" t="n"/>
      <c r="E1901" s="14" t="n"/>
      <c r="F1901" s="14" t="n"/>
      <c r="G1901" s="14" t="n"/>
      <c r="H1901" s="19" t="n"/>
      <c r="I1901" s="19" t="n"/>
      <c r="J1901" s="34">
        <f>IF(A1901="","",H1901+I1901)</f>
        <v/>
      </c>
      <c r="K1901" s="14" t="n"/>
      <c r="L1901" s="14" t="n"/>
      <c r="M1901" s="14" t="n"/>
      <c r="N1901" s="14" t="n"/>
      <c r="O1901" s="20">
        <f>IF(A1901="","",SUMPRODUCT((A1901&gt;=Setup!$C$19:$C$30)*(A1901&lt;=Setup!$D$19:$D$30)*Setup!$A$19:$A$30))</f>
        <v/>
      </c>
      <c r="P1901" s="34">
        <f>IF(A1901="","",IF(OR(F1901="Standard domestic 15% (Box 7)",F1901="Import - VAT paid at customs (Box 8)",F1901="Import - Reverse charge (Box 9)"),ROUND(H1901*Setup!$B$9,2),0))</f>
        <v/>
      </c>
      <c r="Q1901" s="34">
        <f>IF(A1901="","",I1901-P1901)</f>
        <v/>
      </c>
      <c r="R1901" s="34">
        <f>IF(A1901="","",IF(L1901="Yes",I1901,0))</f>
        <v/>
      </c>
      <c r="S1901" s="34">
        <f>IF(A1901="","",IF(AND(L1901="Yes",K1901="Yes",NOT(ISNUMBER(SEARCH("blocked",G1901))),OR(F1901="Standard domestic 15% (Box 7)",F1901="Import - VAT paid at customs (Box 8)",F1901="Import - Reverse charge (Box 9)"),OR(F1901&lt;&gt;"Standard domestic 15% (Box 7)",AND(LEN(D1901)=15,LEFT(D1901,1)="3",RIGHT(D1901,1)="3",ISNUMBER(--D1901)))),I1901,0))</f>
        <v/>
      </c>
      <c r="T1901" s="34">
        <f>IF(A1901="","",R1901-S1901)</f>
        <v/>
      </c>
      <c r="U1901" s="23">
        <f>IF(A1901="","",IF(O1901=0,"Outside audit periods; ","")&amp;IF(F1901="","No VAT category; ","")&amp;IF(ABS(Q1901)&gt;Setup!$B$10,"VAT ≠ 15% × net; ","")&amp;IF(AND(F1901="Standard domestic 15% (Box 7)",NOT(AND(LEN(D1901)=15,LEFT(D1901,1)="3",RIGHT(D1901,1)="3",ISNUMBER(--D1901)))),"Invalid/missing supplier VAT no; ","")&amp;IF(AND(L1901="Yes",K1901&lt;&gt;"Yes"),"VAT claimed without valid tax invoice; ","")&amp;IF(AND(L1901="Yes",ISNUMBER(SEARCH("blocked",G1901))),"Blocked input VAT claimed; ","")&amp;IF(AND(F1901="Import - VAT paid at customs (Box 8)",M1901=""),"Customs declaration no missing; ","")&amp;IF(AND(F1901="Import - Reverse charge (Box 9)",E1901="Saudi Arabia"),"RCM used for a local supplier; ","")&amp;IF(AND(L1901="Yes",NOT(OR(F1901="Standard domestic 15% (Box 7)",F1901="Import - VAT paid at customs (Box 8)",F1901="Import - Reverse charge (Box 9)"))),"VAT claimed on non-taxable category; ",""))</f>
        <v/>
      </c>
    </row>
    <row r="1902">
      <c r="A1902" s="17" t="n"/>
      <c r="B1902" s="14" t="n"/>
      <c r="C1902" s="14" t="n"/>
      <c r="D1902" s="16" t="n"/>
      <c r="E1902" s="14" t="n"/>
      <c r="F1902" s="14" t="n"/>
      <c r="G1902" s="14" t="n"/>
      <c r="H1902" s="19" t="n"/>
      <c r="I1902" s="19" t="n"/>
      <c r="J1902" s="34">
        <f>IF(A1902="","",H1902+I1902)</f>
        <v/>
      </c>
      <c r="K1902" s="14" t="n"/>
      <c r="L1902" s="14" t="n"/>
      <c r="M1902" s="14" t="n"/>
      <c r="N1902" s="14" t="n"/>
      <c r="O1902" s="20">
        <f>IF(A1902="","",SUMPRODUCT((A1902&gt;=Setup!$C$19:$C$30)*(A1902&lt;=Setup!$D$19:$D$30)*Setup!$A$19:$A$30))</f>
        <v/>
      </c>
      <c r="P1902" s="34">
        <f>IF(A1902="","",IF(OR(F1902="Standard domestic 15% (Box 7)",F1902="Import - VAT paid at customs (Box 8)",F1902="Import - Reverse charge (Box 9)"),ROUND(H1902*Setup!$B$9,2),0))</f>
        <v/>
      </c>
      <c r="Q1902" s="34">
        <f>IF(A1902="","",I1902-P1902)</f>
        <v/>
      </c>
      <c r="R1902" s="34">
        <f>IF(A1902="","",IF(L1902="Yes",I1902,0))</f>
        <v/>
      </c>
      <c r="S1902" s="34">
        <f>IF(A1902="","",IF(AND(L1902="Yes",K1902="Yes",NOT(ISNUMBER(SEARCH("blocked",G1902))),OR(F1902="Standard domestic 15% (Box 7)",F1902="Import - VAT paid at customs (Box 8)",F1902="Import - Reverse charge (Box 9)"),OR(F1902&lt;&gt;"Standard domestic 15% (Box 7)",AND(LEN(D1902)=15,LEFT(D1902,1)="3",RIGHT(D1902,1)="3",ISNUMBER(--D1902)))),I1902,0))</f>
        <v/>
      </c>
      <c r="T1902" s="34">
        <f>IF(A1902="","",R1902-S1902)</f>
        <v/>
      </c>
      <c r="U1902" s="23">
        <f>IF(A1902="","",IF(O1902=0,"Outside audit periods; ","")&amp;IF(F1902="","No VAT category; ","")&amp;IF(ABS(Q1902)&gt;Setup!$B$10,"VAT ≠ 15% × net; ","")&amp;IF(AND(F1902="Standard domestic 15% (Box 7)",NOT(AND(LEN(D1902)=15,LEFT(D1902,1)="3",RIGHT(D1902,1)="3",ISNUMBER(--D1902)))),"Invalid/missing supplier VAT no; ","")&amp;IF(AND(L1902="Yes",K1902&lt;&gt;"Yes"),"VAT claimed without valid tax invoice; ","")&amp;IF(AND(L1902="Yes",ISNUMBER(SEARCH("blocked",G1902))),"Blocked input VAT claimed; ","")&amp;IF(AND(F1902="Import - VAT paid at customs (Box 8)",M1902=""),"Customs declaration no missing; ","")&amp;IF(AND(F1902="Import - Reverse charge (Box 9)",E1902="Saudi Arabia"),"RCM used for a local supplier; ","")&amp;IF(AND(L1902="Yes",NOT(OR(F1902="Standard domestic 15% (Box 7)",F1902="Import - VAT paid at customs (Box 8)",F1902="Import - Reverse charge (Box 9)"))),"VAT claimed on non-taxable category; ",""))</f>
        <v/>
      </c>
    </row>
    <row r="1903">
      <c r="A1903" s="17" t="n"/>
      <c r="B1903" s="14" t="n"/>
      <c r="C1903" s="14" t="n"/>
      <c r="D1903" s="16" t="n"/>
      <c r="E1903" s="14" t="n"/>
      <c r="F1903" s="14" t="n"/>
      <c r="G1903" s="14" t="n"/>
      <c r="H1903" s="19" t="n"/>
      <c r="I1903" s="19" t="n"/>
      <c r="J1903" s="34">
        <f>IF(A1903="","",H1903+I1903)</f>
        <v/>
      </c>
      <c r="K1903" s="14" t="n"/>
      <c r="L1903" s="14" t="n"/>
      <c r="M1903" s="14" t="n"/>
      <c r="N1903" s="14" t="n"/>
      <c r="O1903" s="20">
        <f>IF(A1903="","",SUMPRODUCT((A1903&gt;=Setup!$C$19:$C$30)*(A1903&lt;=Setup!$D$19:$D$30)*Setup!$A$19:$A$30))</f>
        <v/>
      </c>
      <c r="P1903" s="34">
        <f>IF(A1903="","",IF(OR(F1903="Standard domestic 15% (Box 7)",F1903="Import - VAT paid at customs (Box 8)",F1903="Import - Reverse charge (Box 9)"),ROUND(H1903*Setup!$B$9,2),0))</f>
        <v/>
      </c>
      <c r="Q1903" s="34">
        <f>IF(A1903="","",I1903-P1903)</f>
        <v/>
      </c>
      <c r="R1903" s="34">
        <f>IF(A1903="","",IF(L1903="Yes",I1903,0))</f>
        <v/>
      </c>
      <c r="S1903" s="34">
        <f>IF(A1903="","",IF(AND(L1903="Yes",K1903="Yes",NOT(ISNUMBER(SEARCH("blocked",G1903))),OR(F1903="Standard domestic 15% (Box 7)",F1903="Import - VAT paid at customs (Box 8)",F1903="Import - Reverse charge (Box 9)"),OR(F1903&lt;&gt;"Standard domestic 15% (Box 7)",AND(LEN(D1903)=15,LEFT(D1903,1)="3",RIGHT(D1903,1)="3",ISNUMBER(--D1903)))),I1903,0))</f>
        <v/>
      </c>
      <c r="T1903" s="34">
        <f>IF(A1903="","",R1903-S1903)</f>
        <v/>
      </c>
      <c r="U1903" s="23">
        <f>IF(A1903="","",IF(O1903=0,"Outside audit periods; ","")&amp;IF(F1903="","No VAT category; ","")&amp;IF(ABS(Q1903)&gt;Setup!$B$10,"VAT ≠ 15% × net; ","")&amp;IF(AND(F1903="Standard domestic 15% (Box 7)",NOT(AND(LEN(D1903)=15,LEFT(D1903,1)="3",RIGHT(D1903,1)="3",ISNUMBER(--D1903)))),"Invalid/missing supplier VAT no; ","")&amp;IF(AND(L1903="Yes",K1903&lt;&gt;"Yes"),"VAT claimed without valid tax invoice; ","")&amp;IF(AND(L1903="Yes",ISNUMBER(SEARCH("blocked",G1903))),"Blocked input VAT claimed; ","")&amp;IF(AND(F1903="Import - VAT paid at customs (Box 8)",M1903=""),"Customs declaration no missing; ","")&amp;IF(AND(F1903="Import - Reverse charge (Box 9)",E1903="Saudi Arabia"),"RCM used for a local supplier; ","")&amp;IF(AND(L1903="Yes",NOT(OR(F1903="Standard domestic 15% (Box 7)",F1903="Import - VAT paid at customs (Box 8)",F1903="Import - Reverse charge (Box 9)"))),"VAT claimed on non-taxable category; ",""))</f>
        <v/>
      </c>
    </row>
    <row r="1904">
      <c r="A1904" s="17" t="n"/>
      <c r="B1904" s="14" t="n"/>
      <c r="C1904" s="14" t="n"/>
      <c r="D1904" s="16" t="n"/>
      <c r="E1904" s="14" t="n"/>
      <c r="F1904" s="14" t="n"/>
      <c r="G1904" s="14" t="n"/>
      <c r="H1904" s="19" t="n"/>
      <c r="I1904" s="19" t="n"/>
      <c r="J1904" s="34">
        <f>IF(A1904="","",H1904+I1904)</f>
        <v/>
      </c>
      <c r="K1904" s="14" t="n"/>
      <c r="L1904" s="14" t="n"/>
      <c r="M1904" s="14" t="n"/>
      <c r="N1904" s="14" t="n"/>
      <c r="O1904" s="20">
        <f>IF(A1904="","",SUMPRODUCT((A1904&gt;=Setup!$C$19:$C$30)*(A1904&lt;=Setup!$D$19:$D$30)*Setup!$A$19:$A$30))</f>
        <v/>
      </c>
      <c r="P1904" s="34">
        <f>IF(A1904="","",IF(OR(F1904="Standard domestic 15% (Box 7)",F1904="Import - VAT paid at customs (Box 8)",F1904="Import - Reverse charge (Box 9)"),ROUND(H1904*Setup!$B$9,2),0))</f>
        <v/>
      </c>
      <c r="Q1904" s="34">
        <f>IF(A1904="","",I1904-P1904)</f>
        <v/>
      </c>
      <c r="R1904" s="34">
        <f>IF(A1904="","",IF(L1904="Yes",I1904,0))</f>
        <v/>
      </c>
      <c r="S1904" s="34">
        <f>IF(A1904="","",IF(AND(L1904="Yes",K1904="Yes",NOT(ISNUMBER(SEARCH("blocked",G1904))),OR(F1904="Standard domestic 15% (Box 7)",F1904="Import - VAT paid at customs (Box 8)",F1904="Import - Reverse charge (Box 9)"),OR(F1904&lt;&gt;"Standard domestic 15% (Box 7)",AND(LEN(D1904)=15,LEFT(D1904,1)="3",RIGHT(D1904,1)="3",ISNUMBER(--D1904)))),I1904,0))</f>
        <v/>
      </c>
      <c r="T1904" s="34">
        <f>IF(A1904="","",R1904-S1904)</f>
        <v/>
      </c>
      <c r="U1904" s="23">
        <f>IF(A1904="","",IF(O1904=0,"Outside audit periods; ","")&amp;IF(F1904="","No VAT category; ","")&amp;IF(ABS(Q1904)&gt;Setup!$B$10,"VAT ≠ 15% × net; ","")&amp;IF(AND(F1904="Standard domestic 15% (Box 7)",NOT(AND(LEN(D1904)=15,LEFT(D1904,1)="3",RIGHT(D1904,1)="3",ISNUMBER(--D1904)))),"Invalid/missing supplier VAT no; ","")&amp;IF(AND(L1904="Yes",K1904&lt;&gt;"Yes"),"VAT claimed without valid tax invoice; ","")&amp;IF(AND(L1904="Yes",ISNUMBER(SEARCH("blocked",G1904))),"Blocked input VAT claimed; ","")&amp;IF(AND(F1904="Import - VAT paid at customs (Box 8)",M1904=""),"Customs declaration no missing; ","")&amp;IF(AND(F1904="Import - Reverse charge (Box 9)",E1904="Saudi Arabia"),"RCM used for a local supplier; ","")&amp;IF(AND(L1904="Yes",NOT(OR(F1904="Standard domestic 15% (Box 7)",F1904="Import - VAT paid at customs (Box 8)",F1904="Import - Reverse charge (Box 9)"))),"VAT claimed on non-taxable category; ",""))</f>
        <v/>
      </c>
    </row>
    <row r="1905">
      <c r="A1905" s="17" t="n"/>
      <c r="B1905" s="14" t="n"/>
      <c r="C1905" s="14" t="n"/>
      <c r="D1905" s="16" t="n"/>
      <c r="E1905" s="14" t="n"/>
      <c r="F1905" s="14" t="n"/>
      <c r="G1905" s="14" t="n"/>
      <c r="H1905" s="19" t="n"/>
      <c r="I1905" s="19" t="n"/>
      <c r="J1905" s="34">
        <f>IF(A1905="","",H1905+I1905)</f>
        <v/>
      </c>
      <c r="K1905" s="14" t="n"/>
      <c r="L1905" s="14" t="n"/>
      <c r="M1905" s="14" t="n"/>
      <c r="N1905" s="14" t="n"/>
      <c r="O1905" s="20">
        <f>IF(A1905="","",SUMPRODUCT((A1905&gt;=Setup!$C$19:$C$30)*(A1905&lt;=Setup!$D$19:$D$30)*Setup!$A$19:$A$30))</f>
        <v/>
      </c>
      <c r="P1905" s="34">
        <f>IF(A1905="","",IF(OR(F1905="Standard domestic 15% (Box 7)",F1905="Import - VAT paid at customs (Box 8)",F1905="Import - Reverse charge (Box 9)"),ROUND(H1905*Setup!$B$9,2),0))</f>
        <v/>
      </c>
      <c r="Q1905" s="34">
        <f>IF(A1905="","",I1905-P1905)</f>
        <v/>
      </c>
      <c r="R1905" s="34">
        <f>IF(A1905="","",IF(L1905="Yes",I1905,0))</f>
        <v/>
      </c>
      <c r="S1905" s="34">
        <f>IF(A1905="","",IF(AND(L1905="Yes",K1905="Yes",NOT(ISNUMBER(SEARCH("blocked",G1905))),OR(F1905="Standard domestic 15% (Box 7)",F1905="Import - VAT paid at customs (Box 8)",F1905="Import - Reverse charge (Box 9)"),OR(F1905&lt;&gt;"Standard domestic 15% (Box 7)",AND(LEN(D1905)=15,LEFT(D1905,1)="3",RIGHT(D1905,1)="3",ISNUMBER(--D1905)))),I1905,0))</f>
        <v/>
      </c>
      <c r="T1905" s="34">
        <f>IF(A1905="","",R1905-S1905)</f>
        <v/>
      </c>
      <c r="U1905" s="23">
        <f>IF(A1905="","",IF(O1905=0,"Outside audit periods; ","")&amp;IF(F1905="","No VAT category; ","")&amp;IF(ABS(Q1905)&gt;Setup!$B$10,"VAT ≠ 15% × net; ","")&amp;IF(AND(F1905="Standard domestic 15% (Box 7)",NOT(AND(LEN(D1905)=15,LEFT(D1905,1)="3",RIGHT(D1905,1)="3",ISNUMBER(--D1905)))),"Invalid/missing supplier VAT no; ","")&amp;IF(AND(L1905="Yes",K1905&lt;&gt;"Yes"),"VAT claimed without valid tax invoice; ","")&amp;IF(AND(L1905="Yes",ISNUMBER(SEARCH("blocked",G1905))),"Blocked input VAT claimed; ","")&amp;IF(AND(F1905="Import - VAT paid at customs (Box 8)",M1905=""),"Customs declaration no missing; ","")&amp;IF(AND(F1905="Import - Reverse charge (Box 9)",E1905="Saudi Arabia"),"RCM used for a local supplier; ","")&amp;IF(AND(L1905="Yes",NOT(OR(F1905="Standard domestic 15% (Box 7)",F1905="Import - VAT paid at customs (Box 8)",F1905="Import - Reverse charge (Box 9)"))),"VAT claimed on non-taxable category; ",""))</f>
        <v/>
      </c>
    </row>
    <row r="1906">
      <c r="A1906" s="17" t="n"/>
      <c r="B1906" s="14" t="n"/>
      <c r="C1906" s="14" t="n"/>
      <c r="D1906" s="16" t="n"/>
      <c r="E1906" s="14" t="n"/>
      <c r="F1906" s="14" t="n"/>
      <c r="G1906" s="14" t="n"/>
      <c r="H1906" s="19" t="n"/>
      <c r="I1906" s="19" t="n"/>
      <c r="J1906" s="34">
        <f>IF(A1906="","",H1906+I1906)</f>
        <v/>
      </c>
      <c r="K1906" s="14" t="n"/>
      <c r="L1906" s="14" t="n"/>
      <c r="M1906" s="14" t="n"/>
      <c r="N1906" s="14" t="n"/>
      <c r="O1906" s="20">
        <f>IF(A1906="","",SUMPRODUCT((A1906&gt;=Setup!$C$19:$C$30)*(A1906&lt;=Setup!$D$19:$D$30)*Setup!$A$19:$A$30))</f>
        <v/>
      </c>
      <c r="P1906" s="34">
        <f>IF(A1906="","",IF(OR(F1906="Standard domestic 15% (Box 7)",F1906="Import - VAT paid at customs (Box 8)",F1906="Import - Reverse charge (Box 9)"),ROUND(H1906*Setup!$B$9,2),0))</f>
        <v/>
      </c>
      <c r="Q1906" s="34">
        <f>IF(A1906="","",I1906-P1906)</f>
        <v/>
      </c>
      <c r="R1906" s="34">
        <f>IF(A1906="","",IF(L1906="Yes",I1906,0))</f>
        <v/>
      </c>
      <c r="S1906" s="34">
        <f>IF(A1906="","",IF(AND(L1906="Yes",K1906="Yes",NOT(ISNUMBER(SEARCH("blocked",G1906))),OR(F1906="Standard domestic 15% (Box 7)",F1906="Import - VAT paid at customs (Box 8)",F1906="Import - Reverse charge (Box 9)"),OR(F1906&lt;&gt;"Standard domestic 15% (Box 7)",AND(LEN(D1906)=15,LEFT(D1906,1)="3",RIGHT(D1906,1)="3",ISNUMBER(--D1906)))),I1906,0))</f>
        <v/>
      </c>
      <c r="T1906" s="34">
        <f>IF(A1906="","",R1906-S1906)</f>
        <v/>
      </c>
      <c r="U1906" s="23">
        <f>IF(A1906="","",IF(O1906=0,"Outside audit periods; ","")&amp;IF(F1906="","No VAT category; ","")&amp;IF(ABS(Q1906)&gt;Setup!$B$10,"VAT ≠ 15% × net; ","")&amp;IF(AND(F1906="Standard domestic 15% (Box 7)",NOT(AND(LEN(D1906)=15,LEFT(D1906,1)="3",RIGHT(D1906,1)="3",ISNUMBER(--D1906)))),"Invalid/missing supplier VAT no; ","")&amp;IF(AND(L1906="Yes",K1906&lt;&gt;"Yes"),"VAT claimed without valid tax invoice; ","")&amp;IF(AND(L1906="Yes",ISNUMBER(SEARCH("blocked",G1906))),"Blocked input VAT claimed; ","")&amp;IF(AND(F1906="Import - VAT paid at customs (Box 8)",M1906=""),"Customs declaration no missing; ","")&amp;IF(AND(F1906="Import - Reverse charge (Box 9)",E1906="Saudi Arabia"),"RCM used for a local supplier; ","")&amp;IF(AND(L1906="Yes",NOT(OR(F1906="Standard domestic 15% (Box 7)",F1906="Import - VAT paid at customs (Box 8)",F1906="Import - Reverse charge (Box 9)"))),"VAT claimed on non-taxable category; ",""))</f>
        <v/>
      </c>
    </row>
    <row r="1907">
      <c r="A1907" s="17" t="n"/>
      <c r="B1907" s="14" t="n"/>
      <c r="C1907" s="14" t="n"/>
      <c r="D1907" s="16" t="n"/>
      <c r="E1907" s="14" t="n"/>
      <c r="F1907" s="14" t="n"/>
      <c r="G1907" s="14" t="n"/>
      <c r="H1907" s="19" t="n"/>
      <c r="I1907" s="19" t="n"/>
      <c r="J1907" s="34">
        <f>IF(A1907="","",H1907+I1907)</f>
        <v/>
      </c>
      <c r="K1907" s="14" t="n"/>
      <c r="L1907" s="14" t="n"/>
      <c r="M1907" s="14" t="n"/>
      <c r="N1907" s="14" t="n"/>
      <c r="O1907" s="20">
        <f>IF(A1907="","",SUMPRODUCT((A1907&gt;=Setup!$C$19:$C$30)*(A1907&lt;=Setup!$D$19:$D$30)*Setup!$A$19:$A$30))</f>
        <v/>
      </c>
      <c r="P1907" s="34">
        <f>IF(A1907="","",IF(OR(F1907="Standard domestic 15% (Box 7)",F1907="Import - VAT paid at customs (Box 8)",F1907="Import - Reverse charge (Box 9)"),ROUND(H1907*Setup!$B$9,2),0))</f>
        <v/>
      </c>
      <c r="Q1907" s="34">
        <f>IF(A1907="","",I1907-P1907)</f>
        <v/>
      </c>
      <c r="R1907" s="34">
        <f>IF(A1907="","",IF(L1907="Yes",I1907,0))</f>
        <v/>
      </c>
      <c r="S1907" s="34">
        <f>IF(A1907="","",IF(AND(L1907="Yes",K1907="Yes",NOT(ISNUMBER(SEARCH("blocked",G1907))),OR(F1907="Standard domestic 15% (Box 7)",F1907="Import - VAT paid at customs (Box 8)",F1907="Import - Reverse charge (Box 9)"),OR(F1907&lt;&gt;"Standard domestic 15% (Box 7)",AND(LEN(D1907)=15,LEFT(D1907,1)="3",RIGHT(D1907,1)="3",ISNUMBER(--D1907)))),I1907,0))</f>
        <v/>
      </c>
      <c r="T1907" s="34">
        <f>IF(A1907="","",R1907-S1907)</f>
        <v/>
      </c>
      <c r="U1907" s="23">
        <f>IF(A1907="","",IF(O1907=0,"Outside audit periods; ","")&amp;IF(F1907="","No VAT category; ","")&amp;IF(ABS(Q1907)&gt;Setup!$B$10,"VAT ≠ 15% × net; ","")&amp;IF(AND(F1907="Standard domestic 15% (Box 7)",NOT(AND(LEN(D1907)=15,LEFT(D1907,1)="3",RIGHT(D1907,1)="3",ISNUMBER(--D1907)))),"Invalid/missing supplier VAT no; ","")&amp;IF(AND(L1907="Yes",K1907&lt;&gt;"Yes"),"VAT claimed without valid tax invoice; ","")&amp;IF(AND(L1907="Yes",ISNUMBER(SEARCH("blocked",G1907))),"Blocked input VAT claimed; ","")&amp;IF(AND(F1907="Import - VAT paid at customs (Box 8)",M1907=""),"Customs declaration no missing; ","")&amp;IF(AND(F1907="Import - Reverse charge (Box 9)",E1907="Saudi Arabia"),"RCM used for a local supplier; ","")&amp;IF(AND(L1907="Yes",NOT(OR(F1907="Standard domestic 15% (Box 7)",F1907="Import - VAT paid at customs (Box 8)",F1907="Import - Reverse charge (Box 9)"))),"VAT claimed on non-taxable category; ",""))</f>
        <v/>
      </c>
    </row>
    <row r="1908">
      <c r="A1908" s="17" t="n"/>
      <c r="B1908" s="14" t="n"/>
      <c r="C1908" s="14" t="n"/>
      <c r="D1908" s="16" t="n"/>
      <c r="E1908" s="14" t="n"/>
      <c r="F1908" s="14" t="n"/>
      <c r="G1908" s="14" t="n"/>
      <c r="H1908" s="19" t="n"/>
      <c r="I1908" s="19" t="n"/>
      <c r="J1908" s="34">
        <f>IF(A1908="","",H1908+I1908)</f>
        <v/>
      </c>
      <c r="K1908" s="14" t="n"/>
      <c r="L1908" s="14" t="n"/>
      <c r="M1908" s="14" t="n"/>
      <c r="N1908" s="14" t="n"/>
      <c r="O1908" s="20">
        <f>IF(A1908="","",SUMPRODUCT((A1908&gt;=Setup!$C$19:$C$30)*(A1908&lt;=Setup!$D$19:$D$30)*Setup!$A$19:$A$30))</f>
        <v/>
      </c>
      <c r="P1908" s="34">
        <f>IF(A1908="","",IF(OR(F1908="Standard domestic 15% (Box 7)",F1908="Import - VAT paid at customs (Box 8)",F1908="Import - Reverse charge (Box 9)"),ROUND(H1908*Setup!$B$9,2),0))</f>
        <v/>
      </c>
      <c r="Q1908" s="34">
        <f>IF(A1908="","",I1908-P1908)</f>
        <v/>
      </c>
      <c r="R1908" s="34">
        <f>IF(A1908="","",IF(L1908="Yes",I1908,0))</f>
        <v/>
      </c>
      <c r="S1908" s="34">
        <f>IF(A1908="","",IF(AND(L1908="Yes",K1908="Yes",NOT(ISNUMBER(SEARCH("blocked",G1908))),OR(F1908="Standard domestic 15% (Box 7)",F1908="Import - VAT paid at customs (Box 8)",F1908="Import - Reverse charge (Box 9)"),OR(F1908&lt;&gt;"Standard domestic 15% (Box 7)",AND(LEN(D1908)=15,LEFT(D1908,1)="3",RIGHT(D1908,1)="3",ISNUMBER(--D1908)))),I1908,0))</f>
        <v/>
      </c>
      <c r="T1908" s="34">
        <f>IF(A1908="","",R1908-S1908)</f>
        <v/>
      </c>
      <c r="U1908" s="23">
        <f>IF(A1908="","",IF(O1908=0,"Outside audit periods; ","")&amp;IF(F1908="","No VAT category; ","")&amp;IF(ABS(Q1908)&gt;Setup!$B$10,"VAT ≠ 15% × net; ","")&amp;IF(AND(F1908="Standard domestic 15% (Box 7)",NOT(AND(LEN(D1908)=15,LEFT(D1908,1)="3",RIGHT(D1908,1)="3",ISNUMBER(--D1908)))),"Invalid/missing supplier VAT no; ","")&amp;IF(AND(L1908="Yes",K1908&lt;&gt;"Yes"),"VAT claimed without valid tax invoice; ","")&amp;IF(AND(L1908="Yes",ISNUMBER(SEARCH("blocked",G1908))),"Blocked input VAT claimed; ","")&amp;IF(AND(F1908="Import - VAT paid at customs (Box 8)",M1908=""),"Customs declaration no missing; ","")&amp;IF(AND(F1908="Import - Reverse charge (Box 9)",E1908="Saudi Arabia"),"RCM used for a local supplier; ","")&amp;IF(AND(L1908="Yes",NOT(OR(F1908="Standard domestic 15% (Box 7)",F1908="Import - VAT paid at customs (Box 8)",F1908="Import - Reverse charge (Box 9)"))),"VAT claimed on non-taxable category; ",""))</f>
        <v/>
      </c>
    </row>
    <row r="1909">
      <c r="A1909" s="17" t="n"/>
      <c r="B1909" s="14" t="n"/>
      <c r="C1909" s="14" t="n"/>
      <c r="D1909" s="16" t="n"/>
      <c r="E1909" s="14" t="n"/>
      <c r="F1909" s="14" t="n"/>
      <c r="G1909" s="14" t="n"/>
      <c r="H1909" s="19" t="n"/>
      <c r="I1909" s="19" t="n"/>
      <c r="J1909" s="34">
        <f>IF(A1909="","",H1909+I1909)</f>
        <v/>
      </c>
      <c r="K1909" s="14" t="n"/>
      <c r="L1909" s="14" t="n"/>
      <c r="M1909" s="14" t="n"/>
      <c r="N1909" s="14" t="n"/>
      <c r="O1909" s="20">
        <f>IF(A1909="","",SUMPRODUCT((A1909&gt;=Setup!$C$19:$C$30)*(A1909&lt;=Setup!$D$19:$D$30)*Setup!$A$19:$A$30))</f>
        <v/>
      </c>
      <c r="P1909" s="34">
        <f>IF(A1909="","",IF(OR(F1909="Standard domestic 15% (Box 7)",F1909="Import - VAT paid at customs (Box 8)",F1909="Import - Reverse charge (Box 9)"),ROUND(H1909*Setup!$B$9,2),0))</f>
        <v/>
      </c>
      <c r="Q1909" s="34">
        <f>IF(A1909="","",I1909-P1909)</f>
        <v/>
      </c>
      <c r="R1909" s="34">
        <f>IF(A1909="","",IF(L1909="Yes",I1909,0))</f>
        <v/>
      </c>
      <c r="S1909" s="34">
        <f>IF(A1909="","",IF(AND(L1909="Yes",K1909="Yes",NOT(ISNUMBER(SEARCH("blocked",G1909))),OR(F1909="Standard domestic 15% (Box 7)",F1909="Import - VAT paid at customs (Box 8)",F1909="Import - Reverse charge (Box 9)"),OR(F1909&lt;&gt;"Standard domestic 15% (Box 7)",AND(LEN(D1909)=15,LEFT(D1909,1)="3",RIGHT(D1909,1)="3",ISNUMBER(--D1909)))),I1909,0))</f>
        <v/>
      </c>
      <c r="T1909" s="34">
        <f>IF(A1909="","",R1909-S1909)</f>
        <v/>
      </c>
      <c r="U1909" s="23">
        <f>IF(A1909="","",IF(O1909=0,"Outside audit periods; ","")&amp;IF(F1909="","No VAT category; ","")&amp;IF(ABS(Q1909)&gt;Setup!$B$10,"VAT ≠ 15% × net; ","")&amp;IF(AND(F1909="Standard domestic 15% (Box 7)",NOT(AND(LEN(D1909)=15,LEFT(D1909,1)="3",RIGHT(D1909,1)="3",ISNUMBER(--D1909)))),"Invalid/missing supplier VAT no; ","")&amp;IF(AND(L1909="Yes",K1909&lt;&gt;"Yes"),"VAT claimed without valid tax invoice; ","")&amp;IF(AND(L1909="Yes",ISNUMBER(SEARCH("blocked",G1909))),"Blocked input VAT claimed; ","")&amp;IF(AND(F1909="Import - VAT paid at customs (Box 8)",M1909=""),"Customs declaration no missing; ","")&amp;IF(AND(F1909="Import - Reverse charge (Box 9)",E1909="Saudi Arabia"),"RCM used for a local supplier; ","")&amp;IF(AND(L1909="Yes",NOT(OR(F1909="Standard domestic 15% (Box 7)",F1909="Import - VAT paid at customs (Box 8)",F1909="Import - Reverse charge (Box 9)"))),"VAT claimed on non-taxable category; ",""))</f>
        <v/>
      </c>
    </row>
    <row r="1910">
      <c r="A1910" s="17" t="n"/>
      <c r="B1910" s="14" t="n"/>
      <c r="C1910" s="14" t="n"/>
      <c r="D1910" s="16" t="n"/>
      <c r="E1910" s="14" t="n"/>
      <c r="F1910" s="14" t="n"/>
      <c r="G1910" s="14" t="n"/>
      <c r="H1910" s="19" t="n"/>
      <c r="I1910" s="19" t="n"/>
      <c r="J1910" s="34">
        <f>IF(A1910="","",H1910+I1910)</f>
        <v/>
      </c>
      <c r="K1910" s="14" t="n"/>
      <c r="L1910" s="14" t="n"/>
      <c r="M1910" s="14" t="n"/>
      <c r="N1910" s="14" t="n"/>
      <c r="O1910" s="20">
        <f>IF(A1910="","",SUMPRODUCT((A1910&gt;=Setup!$C$19:$C$30)*(A1910&lt;=Setup!$D$19:$D$30)*Setup!$A$19:$A$30))</f>
        <v/>
      </c>
      <c r="P1910" s="34">
        <f>IF(A1910="","",IF(OR(F1910="Standard domestic 15% (Box 7)",F1910="Import - VAT paid at customs (Box 8)",F1910="Import - Reverse charge (Box 9)"),ROUND(H1910*Setup!$B$9,2),0))</f>
        <v/>
      </c>
      <c r="Q1910" s="34">
        <f>IF(A1910="","",I1910-P1910)</f>
        <v/>
      </c>
      <c r="R1910" s="34">
        <f>IF(A1910="","",IF(L1910="Yes",I1910,0))</f>
        <v/>
      </c>
      <c r="S1910" s="34">
        <f>IF(A1910="","",IF(AND(L1910="Yes",K1910="Yes",NOT(ISNUMBER(SEARCH("blocked",G1910))),OR(F1910="Standard domestic 15% (Box 7)",F1910="Import - VAT paid at customs (Box 8)",F1910="Import - Reverse charge (Box 9)"),OR(F1910&lt;&gt;"Standard domestic 15% (Box 7)",AND(LEN(D1910)=15,LEFT(D1910,1)="3",RIGHT(D1910,1)="3",ISNUMBER(--D1910)))),I1910,0))</f>
        <v/>
      </c>
      <c r="T1910" s="34">
        <f>IF(A1910="","",R1910-S1910)</f>
        <v/>
      </c>
      <c r="U1910" s="23">
        <f>IF(A1910="","",IF(O1910=0,"Outside audit periods; ","")&amp;IF(F1910="","No VAT category; ","")&amp;IF(ABS(Q1910)&gt;Setup!$B$10,"VAT ≠ 15% × net; ","")&amp;IF(AND(F1910="Standard domestic 15% (Box 7)",NOT(AND(LEN(D1910)=15,LEFT(D1910,1)="3",RIGHT(D1910,1)="3",ISNUMBER(--D1910)))),"Invalid/missing supplier VAT no; ","")&amp;IF(AND(L1910="Yes",K1910&lt;&gt;"Yes"),"VAT claimed without valid tax invoice; ","")&amp;IF(AND(L1910="Yes",ISNUMBER(SEARCH("blocked",G1910))),"Blocked input VAT claimed; ","")&amp;IF(AND(F1910="Import - VAT paid at customs (Box 8)",M1910=""),"Customs declaration no missing; ","")&amp;IF(AND(F1910="Import - Reverse charge (Box 9)",E1910="Saudi Arabia"),"RCM used for a local supplier; ","")&amp;IF(AND(L1910="Yes",NOT(OR(F1910="Standard domestic 15% (Box 7)",F1910="Import - VAT paid at customs (Box 8)",F1910="Import - Reverse charge (Box 9)"))),"VAT claimed on non-taxable category; ",""))</f>
        <v/>
      </c>
    </row>
    <row r="1911">
      <c r="A1911" s="17" t="n"/>
      <c r="B1911" s="14" t="n"/>
      <c r="C1911" s="14" t="n"/>
      <c r="D1911" s="16" t="n"/>
      <c r="E1911" s="14" t="n"/>
      <c r="F1911" s="14" t="n"/>
      <c r="G1911" s="14" t="n"/>
      <c r="H1911" s="19" t="n"/>
      <c r="I1911" s="19" t="n"/>
      <c r="J1911" s="34">
        <f>IF(A1911="","",H1911+I1911)</f>
        <v/>
      </c>
      <c r="K1911" s="14" t="n"/>
      <c r="L1911" s="14" t="n"/>
      <c r="M1911" s="14" t="n"/>
      <c r="N1911" s="14" t="n"/>
      <c r="O1911" s="20">
        <f>IF(A1911="","",SUMPRODUCT((A1911&gt;=Setup!$C$19:$C$30)*(A1911&lt;=Setup!$D$19:$D$30)*Setup!$A$19:$A$30))</f>
        <v/>
      </c>
      <c r="P1911" s="34">
        <f>IF(A1911="","",IF(OR(F1911="Standard domestic 15% (Box 7)",F1911="Import - VAT paid at customs (Box 8)",F1911="Import - Reverse charge (Box 9)"),ROUND(H1911*Setup!$B$9,2),0))</f>
        <v/>
      </c>
      <c r="Q1911" s="34">
        <f>IF(A1911="","",I1911-P1911)</f>
        <v/>
      </c>
      <c r="R1911" s="34">
        <f>IF(A1911="","",IF(L1911="Yes",I1911,0))</f>
        <v/>
      </c>
      <c r="S1911" s="34">
        <f>IF(A1911="","",IF(AND(L1911="Yes",K1911="Yes",NOT(ISNUMBER(SEARCH("blocked",G1911))),OR(F1911="Standard domestic 15% (Box 7)",F1911="Import - VAT paid at customs (Box 8)",F1911="Import - Reverse charge (Box 9)"),OR(F1911&lt;&gt;"Standard domestic 15% (Box 7)",AND(LEN(D1911)=15,LEFT(D1911,1)="3",RIGHT(D1911,1)="3",ISNUMBER(--D1911)))),I1911,0))</f>
        <v/>
      </c>
      <c r="T1911" s="34">
        <f>IF(A1911="","",R1911-S1911)</f>
        <v/>
      </c>
      <c r="U1911" s="23">
        <f>IF(A1911="","",IF(O1911=0,"Outside audit periods; ","")&amp;IF(F1911="","No VAT category; ","")&amp;IF(ABS(Q1911)&gt;Setup!$B$10,"VAT ≠ 15% × net; ","")&amp;IF(AND(F1911="Standard domestic 15% (Box 7)",NOT(AND(LEN(D1911)=15,LEFT(D1911,1)="3",RIGHT(D1911,1)="3",ISNUMBER(--D1911)))),"Invalid/missing supplier VAT no; ","")&amp;IF(AND(L1911="Yes",K1911&lt;&gt;"Yes"),"VAT claimed without valid tax invoice; ","")&amp;IF(AND(L1911="Yes",ISNUMBER(SEARCH("blocked",G1911))),"Blocked input VAT claimed; ","")&amp;IF(AND(F1911="Import - VAT paid at customs (Box 8)",M1911=""),"Customs declaration no missing; ","")&amp;IF(AND(F1911="Import - Reverse charge (Box 9)",E1911="Saudi Arabia"),"RCM used for a local supplier; ","")&amp;IF(AND(L1911="Yes",NOT(OR(F1911="Standard domestic 15% (Box 7)",F1911="Import - VAT paid at customs (Box 8)",F1911="Import - Reverse charge (Box 9)"))),"VAT claimed on non-taxable category; ",""))</f>
        <v/>
      </c>
    </row>
    <row r="1912">
      <c r="A1912" s="17" t="n"/>
      <c r="B1912" s="14" t="n"/>
      <c r="C1912" s="14" t="n"/>
      <c r="D1912" s="16" t="n"/>
      <c r="E1912" s="14" t="n"/>
      <c r="F1912" s="14" t="n"/>
      <c r="G1912" s="14" t="n"/>
      <c r="H1912" s="19" t="n"/>
      <c r="I1912" s="19" t="n"/>
      <c r="J1912" s="34">
        <f>IF(A1912="","",H1912+I1912)</f>
        <v/>
      </c>
      <c r="K1912" s="14" t="n"/>
      <c r="L1912" s="14" t="n"/>
      <c r="M1912" s="14" t="n"/>
      <c r="N1912" s="14" t="n"/>
      <c r="O1912" s="20">
        <f>IF(A1912="","",SUMPRODUCT((A1912&gt;=Setup!$C$19:$C$30)*(A1912&lt;=Setup!$D$19:$D$30)*Setup!$A$19:$A$30))</f>
        <v/>
      </c>
      <c r="P1912" s="34">
        <f>IF(A1912="","",IF(OR(F1912="Standard domestic 15% (Box 7)",F1912="Import - VAT paid at customs (Box 8)",F1912="Import - Reverse charge (Box 9)"),ROUND(H1912*Setup!$B$9,2),0))</f>
        <v/>
      </c>
      <c r="Q1912" s="34">
        <f>IF(A1912="","",I1912-P1912)</f>
        <v/>
      </c>
      <c r="R1912" s="34">
        <f>IF(A1912="","",IF(L1912="Yes",I1912,0))</f>
        <v/>
      </c>
      <c r="S1912" s="34">
        <f>IF(A1912="","",IF(AND(L1912="Yes",K1912="Yes",NOT(ISNUMBER(SEARCH("blocked",G1912))),OR(F1912="Standard domestic 15% (Box 7)",F1912="Import - VAT paid at customs (Box 8)",F1912="Import - Reverse charge (Box 9)"),OR(F1912&lt;&gt;"Standard domestic 15% (Box 7)",AND(LEN(D1912)=15,LEFT(D1912,1)="3",RIGHT(D1912,1)="3",ISNUMBER(--D1912)))),I1912,0))</f>
        <v/>
      </c>
      <c r="T1912" s="34">
        <f>IF(A1912="","",R1912-S1912)</f>
        <v/>
      </c>
      <c r="U1912" s="23">
        <f>IF(A1912="","",IF(O1912=0,"Outside audit periods; ","")&amp;IF(F1912="","No VAT category; ","")&amp;IF(ABS(Q1912)&gt;Setup!$B$10,"VAT ≠ 15% × net; ","")&amp;IF(AND(F1912="Standard domestic 15% (Box 7)",NOT(AND(LEN(D1912)=15,LEFT(D1912,1)="3",RIGHT(D1912,1)="3",ISNUMBER(--D1912)))),"Invalid/missing supplier VAT no; ","")&amp;IF(AND(L1912="Yes",K1912&lt;&gt;"Yes"),"VAT claimed without valid tax invoice; ","")&amp;IF(AND(L1912="Yes",ISNUMBER(SEARCH("blocked",G1912))),"Blocked input VAT claimed; ","")&amp;IF(AND(F1912="Import - VAT paid at customs (Box 8)",M1912=""),"Customs declaration no missing; ","")&amp;IF(AND(F1912="Import - Reverse charge (Box 9)",E1912="Saudi Arabia"),"RCM used for a local supplier; ","")&amp;IF(AND(L1912="Yes",NOT(OR(F1912="Standard domestic 15% (Box 7)",F1912="Import - VAT paid at customs (Box 8)",F1912="Import - Reverse charge (Box 9)"))),"VAT claimed on non-taxable category; ",""))</f>
        <v/>
      </c>
    </row>
    <row r="1913">
      <c r="A1913" s="17" t="n"/>
      <c r="B1913" s="14" t="n"/>
      <c r="C1913" s="14" t="n"/>
      <c r="D1913" s="16" t="n"/>
      <c r="E1913" s="14" t="n"/>
      <c r="F1913" s="14" t="n"/>
      <c r="G1913" s="14" t="n"/>
      <c r="H1913" s="19" t="n"/>
      <c r="I1913" s="19" t="n"/>
      <c r="J1913" s="34">
        <f>IF(A1913="","",H1913+I1913)</f>
        <v/>
      </c>
      <c r="K1913" s="14" t="n"/>
      <c r="L1913" s="14" t="n"/>
      <c r="M1913" s="14" t="n"/>
      <c r="N1913" s="14" t="n"/>
      <c r="O1913" s="20">
        <f>IF(A1913="","",SUMPRODUCT((A1913&gt;=Setup!$C$19:$C$30)*(A1913&lt;=Setup!$D$19:$D$30)*Setup!$A$19:$A$30))</f>
        <v/>
      </c>
      <c r="P1913" s="34">
        <f>IF(A1913="","",IF(OR(F1913="Standard domestic 15% (Box 7)",F1913="Import - VAT paid at customs (Box 8)",F1913="Import - Reverse charge (Box 9)"),ROUND(H1913*Setup!$B$9,2),0))</f>
        <v/>
      </c>
      <c r="Q1913" s="34">
        <f>IF(A1913="","",I1913-P1913)</f>
        <v/>
      </c>
      <c r="R1913" s="34">
        <f>IF(A1913="","",IF(L1913="Yes",I1913,0))</f>
        <v/>
      </c>
      <c r="S1913" s="34">
        <f>IF(A1913="","",IF(AND(L1913="Yes",K1913="Yes",NOT(ISNUMBER(SEARCH("blocked",G1913))),OR(F1913="Standard domestic 15% (Box 7)",F1913="Import - VAT paid at customs (Box 8)",F1913="Import - Reverse charge (Box 9)"),OR(F1913&lt;&gt;"Standard domestic 15% (Box 7)",AND(LEN(D1913)=15,LEFT(D1913,1)="3",RIGHT(D1913,1)="3",ISNUMBER(--D1913)))),I1913,0))</f>
        <v/>
      </c>
      <c r="T1913" s="34">
        <f>IF(A1913="","",R1913-S1913)</f>
        <v/>
      </c>
      <c r="U1913" s="23">
        <f>IF(A1913="","",IF(O1913=0,"Outside audit periods; ","")&amp;IF(F1913="","No VAT category; ","")&amp;IF(ABS(Q1913)&gt;Setup!$B$10,"VAT ≠ 15% × net; ","")&amp;IF(AND(F1913="Standard domestic 15% (Box 7)",NOT(AND(LEN(D1913)=15,LEFT(D1913,1)="3",RIGHT(D1913,1)="3",ISNUMBER(--D1913)))),"Invalid/missing supplier VAT no; ","")&amp;IF(AND(L1913="Yes",K1913&lt;&gt;"Yes"),"VAT claimed without valid tax invoice; ","")&amp;IF(AND(L1913="Yes",ISNUMBER(SEARCH("blocked",G1913))),"Blocked input VAT claimed; ","")&amp;IF(AND(F1913="Import - VAT paid at customs (Box 8)",M1913=""),"Customs declaration no missing; ","")&amp;IF(AND(F1913="Import - Reverse charge (Box 9)",E1913="Saudi Arabia"),"RCM used for a local supplier; ","")&amp;IF(AND(L1913="Yes",NOT(OR(F1913="Standard domestic 15% (Box 7)",F1913="Import - VAT paid at customs (Box 8)",F1913="Import - Reverse charge (Box 9)"))),"VAT claimed on non-taxable category; ",""))</f>
        <v/>
      </c>
    </row>
    <row r="1914">
      <c r="A1914" s="17" t="n"/>
      <c r="B1914" s="14" t="n"/>
      <c r="C1914" s="14" t="n"/>
      <c r="D1914" s="16" t="n"/>
      <c r="E1914" s="14" t="n"/>
      <c r="F1914" s="14" t="n"/>
      <c r="G1914" s="14" t="n"/>
      <c r="H1914" s="19" t="n"/>
      <c r="I1914" s="19" t="n"/>
      <c r="J1914" s="34">
        <f>IF(A1914="","",H1914+I1914)</f>
        <v/>
      </c>
      <c r="K1914" s="14" t="n"/>
      <c r="L1914" s="14" t="n"/>
      <c r="M1914" s="14" t="n"/>
      <c r="N1914" s="14" t="n"/>
      <c r="O1914" s="20">
        <f>IF(A1914="","",SUMPRODUCT((A1914&gt;=Setup!$C$19:$C$30)*(A1914&lt;=Setup!$D$19:$D$30)*Setup!$A$19:$A$30))</f>
        <v/>
      </c>
      <c r="P1914" s="34">
        <f>IF(A1914="","",IF(OR(F1914="Standard domestic 15% (Box 7)",F1914="Import - VAT paid at customs (Box 8)",F1914="Import - Reverse charge (Box 9)"),ROUND(H1914*Setup!$B$9,2),0))</f>
        <v/>
      </c>
      <c r="Q1914" s="34">
        <f>IF(A1914="","",I1914-P1914)</f>
        <v/>
      </c>
      <c r="R1914" s="34">
        <f>IF(A1914="","",IF(L1914="Yes",I1914,0))</f>
        <v/>
      </c>
      <c r="S1914" s="34">
        <f>IF(A1914="","",IF(AND(L1914="Yes",K1914="Yes",NOT(ISNUMBER(SEARCH("blocked",G1914))),OR(F1914="Standard domestic 15% (Box 7)",F1914="Import - VAT paid at customs (Box 8)",F1914="Import - Reverse charge (Box 9)"),OR(F1914&lt;&gt;"Standard domestic 15% (Box 7)",AND(LEN(D1914)=15,LEFT(D1914,1)="3",RIGHT(D1914,1)="3",ISNUMBER(--D1914)))),I1914,0))</f>
        <v/>
      </c>
      <c r="T1914" s="34">
        <f>IF(A1914="","",R1914-S1914)</f>
        <v/>
      </c>
      <c r="U1914" s="23">
        <f>IF(A1914="","",IF(O1914=0,"Outside audit periods; ","")&amp;IF(F1914="","No VAT category; ","")&amp;IF(ABS(Q1914)&gt;Setup!$B$10,"VAT ≠ 15% × net; ","")&amp;IF(AND(F1914="Standard domestic 15% (Box 7)",NOT(AND(LEN(D1914)=15,LEFT(D1914,1)="3",RIGHT(D1914,1)="3",ISNUMBER(--D1914)))),"Invalid/missing supplier VAT no; ","")&amp;IF(AND(L1914="Yes",K1914&lt;&gt;"Yes"),"VAT claimed without valid tax invoice; ","")&amp;IF(AND(L1914="Yes",ISNUMBER(SEARCH("blocked",G1914))),"Blocked input VAT claimed; ","")&amp;IF(AND(F1914="Import - VAT paid at customs (Box 8)",M1914=""),"Customs declaration no missing; ","")&amp;IF(AND(F1914="Import - Reverse charge (Box 9)",E1914="Saudi Arabia"),"RCM used for a local supplier; ","")&amp;IF(AND(L1914="Yes",NOT(OR(F1914="Standard domestic 15% (Box 7)",F1914="Import - VAT paid at customs (Box 8)",F1914="Import - Reverse charge (Box 9)"))),"VAT claimed on non-taxable category; ",""))</f>
        <v/>
      </c>
    </row>
    <row r="1915">
      <c r="A1915" s="17" t="n"/>
      <c r="B1915" s="14" t="n"/>
      <c r="C1915" s="14" t="n"/>
      <c r="D1915" s="16" t="n"/>
      <c r="E1915" s="14" t="n"/>
      <c r="F1915" s="14" t="n"/>
      <c r="G1915" s="14" t="n"/>
      <c r="H1915" s="19" t="n"/>
      <c r="I1915" s="19" t="n"/>
      <c r="J1915" s="34">
        <f>IF(A1915="","",H1915+I1915)</f>
        <v/>
      </c>
      <c r="K1915" s="14" t="n"/>
      <c r="L1915" s="14" t="n"/>
      <c r="M1915" s="14" t="n"/>
      <c r="N1915" s="14" t="n"/>
      <c r="O1915" s="20">
        <f>IF(A1915="","",SUMPRODUCT((A1915&gt;=Setup!$C$19:$C$30)*(A1915&lt;=Setup!$D$19:$D$30)*Setup!$A$19:$A$30))</f>
        <v/>
      </c>
      <c r="P1915" s="34">
        <f>IF(A1915="","",IF(OR(F1915="Standard domestic 15% (Box 7)",F1915="Import - VAT paid at customs (Box 8)",F1915="Import - Reverse charge (Box 9)"),ROUND(H1915*Setup!$B$9,2),0))</f>
        <v/>
      </c>
      <c r="Q1915" s="34">
        <f>IF(A1915="","",I1915-P1915)</f>
        <v/>
      </c>
      <c r="R1915" s="34">
        <f>IF(A1915="","",IF(L1915="Yes",I1915,0))</f>
        <v/>
      </c>
      <c r="S1915" s="34">
        <f>IF(A1915="","",IF(AND(L1915="Yes",K1915="Yes",NOT(ISNUMBER(SEARCH("blocked",G1915))),OR(F1915="Standard domestic 15% (Box 7)",F1915="Import - VAT paid at customs (Box 8)",F1915="Import - Reverse charge (Box 9)"),OR(F1915&lt;&gt;"Standard domestic 15% (Box 7)",AND(LEN(D1915)=15,LEFT(D1915,1)="3",RIGHT(D1915,1)="3",ISNUMBER(--D1915)))),I1915,0))</f>
        <v/>
      </c>
      <c r="T1915" s="34">
        <f>IF(A1915="","",R1915-S1915)</f>
        <v/>
      </c>
      <c r="U1915" s="23">
        <f>IF(A1915="","",IF(O1915=0,"Outside audit periods; ","")&amp;IF(F1915="","No VAT category; ","")&amp;IF(ABS(Q1915)&gt;Setup!$B$10,"VAT ≠ 15% × net; ","")&amp;IF(AND(F1915="Standard domestic 15% (Box 7)",NOT(AND(LEN(D1915)=15,LEFT(D1915,1)="3",RIGHT(D1915,1)="3",ISNUMBER(--D1915)))),"Invalid/missing supplier VAT no; ","")&amp;IF(AND(L1915="Yes",K1915&lt;&gt;"Yes"),"VAT claimed without valid tax invoice; ","")&amp;IF(AND(L1915="Yes",ISNUMBER(SEARCH("blocked",G1915))),"Blocked input VAT claimed; ","")&amp;IF(AND(F1915="Import - VAT paid at customs (Box 8)",M1915=""),"Customs declaration no missing; ","")&amp;IF(AND(F1915="Import - Reverse charge (Box 9)",E1915="Saudi Arabia"),"RCM used for a local supplier; ","")&amp;IF(AND(L1915="Yes",NOT(OR(F1915="Standard domestic 15% (Box 7)",F1915="Import - VAT paid at customs (Box 8)",F1915="Import - Reverse charge (Box 9)"))),"VAT claimed on non-taxable category; ",""))</f>
        <v/>
      </c>
    </row>
    <row r="1916">
      <c r="A1916" s="17" t="n"/>
      <c r="B1916" s="14" t="n"/>
      <c r="C1916" s="14" t="n"/>
      <c r="D1916" s="16" t="n"/>
      <c r="E1916" s="14" t="n"/>
      <c r="F1916" s="14" t="n"/>
      <c r="G1916" s="14" t="n"/>
      <c r="H1916" s="19" t="n"/>
      <c r="I1916" s="19" t="n"/>
      <c r="J1916" s="34">
        <f>IF(A1916="","",H1916+I1916)</f>
        <v/>
      </c>
      <c r="K1916" s="14" t="n"/>
      <c r="L1916" s="14" t="n"/>
      <c r="M1916" s="14" t="n"/>
      <c r="N1916" s="14" t="n"/>
      <c r="O1916" s="20">
        <f>IF(A1916="","",SUMPRODUCT((A1916&gt;=Setup!$C$19:$C$30)*(A1916&lt;=Setup!$D$19:$D$30)*Setup!$A$19:$A$30))</f>
        <v/>
      </c>
      <c r="P1916" s="34">
        <f>IF(A1916="","",IF(OR(F1916="Standard domestic 15% (Box 7)",F1916="Import - VAT paid at customs (Box 8)",F1916="Import - Reverse charge (Box 9)"),ROUND(H1916*Setup!$B$9,2),0))</f>
        <v/>
      </c>
      <c r="Q1916" s="34">
        <f>IF(A1916="","",I1916-P1916)</f>
        <v/>
      </c>
      <c r="R1916" s="34">
        <f>IF(A1916="","",IF(L1916="Yes",I1916,0))</f>
        <v/>
      </c>
      <c r="S1916" s="34">
        <f>IF(A1916="","",IF(AND(L1916="Yes",K1916="Yes",NOT(ISNUMBER(SEARCH("blocked",G1916))),OR(F1916="Standard domestic 15% (Box 7)",F1916="Import - VAT paid at customs (Box 8)",F1916="Import - Reverse charge (Box 9)"),OR(F1916&lt;&gt;"Standard domestic 15% (Box 7)",AND(LEN(D1916)=15,LEFT(D1916,1)="3",RIGHT(D1916,1)="3",ISNUMBER(--D1916)))),I1916,0))</f>
        <v/>
      </c>
      <c r="T1916" s="34">
        <f>IF(A1916="","",R1916-S1916)</f>
        <v/>
      </c>
      <c r="U1916" s="23">
        <f>IF(A1916="","",IF(O1916=0,"Outside audit periods; ","")&amp;IF(F1916="","No VAT category; ","")&amp;IF(ABS(Q1916)&gt;Setup!$B$10,"VAT ≠ 15% × net; ","")&amp;IF(AND(F1916="Standard domestic 15% (Box 7)",NOT(AND(LEN(D1916)=15,LEFT(D1916,1)="3",RIGHT(D1916,1)="3",ISNUMBER(--D1916)))),"Invalid/missing supplier VAT no; ","")&amp;IF(AND(L1916="Yes",K1916&lt;&gt;"Yes"),"VAT claimed without valid tax invoice; ","")&amp;IF(AND(L1916="Yes",ISNUMBER(SEARCH("blocked",G1916))),"Blocked input VAT claimed; ","")&amp;IF(AND(F1916="Import - VAT paid at customs (Box 8)",M1916=""),"Customs declaration no missing; ","")&amp;IF(AND(F1916="Import - Reverse charge (Box 9)",E1916="Saudi Arabia"),"RCM used for a local supplier; ","")&amp;IF(AND(L1916="Yes",NOT(OR(F1916="Standard domestic 15% (Box 7)",F1916="Import - VAT paid at customs (Box 8)",F1916="Import - Reverse charge (Box 9)"))),"VAT claimed on non-taxable category; ",""))</f>
        <v/>
      </c>
    </row>
    <row r="1917">
      <c r="A1917" s="17" t="n"/>
      <c r="B1917" s="14" t="n"/>
      <c r="C1917" s="14" t="n"/>
      <c r="D1917" s="16" t="n"/>
      <c r="E1917" s="14" t="n"/>
      <c r="F1917" s="14" t="n"/>
      <c r="G1917" s="14" t="n"/>
      <c r="H1917" s="19" t="n"/>
      <c r="I1917" s="19" t="n"/>
      <c r="J1917" s="34">
        <f>IF(A1917="","",H1917+I1917)</f>
        <v/>
      </c>
      <c r="K1917" s="14" t="n"/>
      <c r="L1917" s="14" t="n"/>
      <c r="M1917" s="14" t="n"/>
      <c r="N1917" s="14" t="n"/>
      <c r="O1917" s="20">
        <f>IF(A1917="","",SUMPRODUCT((A1917&gt;=Setup!$C$19:$C$30)*(A1917&lt;=Setup!$D$19:$D$30)*Setup!$A$19:$A$30))</f>
        <v/>
      </c>
      <c r="P1917" s="34">
        <f>IF(A1917="","",IF(OR(F1917="Standard domestic 15% (Box 7)",F1917="Import - VAT paid at customs (Box 8)",F1917="Import - Reverse charge (Box 9)"),ROUND(H1917*Setup!$B$9,2),0))</f>
        <v/>
      </c>
      <c r="Q1917" s="34">
        <f>IF(A1917="","",I1917-P1917)</f>
        <v/>
      </c>
      <c r="R1917" s="34">
        <f>IF(A1917="","",IF(L1917="Yes",I1917,0))</f>
        <v/>
      </c>
      <c r="S1917" s="34">
        <f>IF(A1917="","",IF(AND(L1917="Yes",K1917="Yes",NOT(ISNUMBER(SEARCH("blocked",G1917))),OR(F1917="Standard domestic 15% (Box 7)",F1917="Import - VAT paid at customs (Box 8)",F1917="Import - Reverse charge (Box 9)"),OR(F1917&lt;&gt;"Standard domestic 15% (Box 7)",AND(LEN(D1917)=15,LEFT(D1917,1)="3",RIGHT(D1917,1)="3",ISNUMBER(--D1917)))),I1917,0))</f>
        <v/>
      </c>
      <c r="T1917" s="34">
        <f>IF(A1917="","",R1917-S1917)</f>
        <v/>
      </c>
      <c r="U1917" s="23">
        <f>IF(A1917="","",IF(O1917=0,"Outside audit periods; ","")&amp;IF(F1917="","No VAT category; ","")&amp;IF(ABS(Q1917)&gt;Setup!$B$10,"VAT ≠ 15% × net; ","")&amp;IF(AND(F1917="Standard domestic 15% (Box 7)",NOT(AND(LEN(D1917)=15,LEFT(D1917,1)="3",RIGHT(D1917,1)="3",ISNUMBER(--D1917)))),"Invalid/missing supplier VAT no; ","")&amp;IF(AND(L1917="Yes",K1917&lt;&gt;"Yes"),"VAT claimed without valid tax invoice; ","")&amp;IF(AND(L1917="Yes",ISNUMBER(SEARCH("blocked",G1917))),"Blocked input VAT claimed; ","")&amp;IF(AND(F1917="Import - VAT paid at customs (Box 8)",M1917=""),"Customs declaration no missing; ","")&amp;IF(AND(F1917="Import - Reverse charge (Box 9)",E1917="Saudi Arabia"),"RCM used for a local supplier; ","")&amp;IF(AND(L1917="Yes",NOT(OR(F1917="Standard domestic 15% (Box 7)",F1917="Import - VAT paid at customs (Box 8)",F1917="Import - Reverse charge (Box 9)"))),"VAT claimed on non-taxable category; ",""))</f>
        <v/>
      </c>
    </row>
    <row r="1918">
      <c r="A1918" s="17" t="n"/>
      <c r="B1918" s="14" t="n"/>
      <c r="C1918" s="14" t="n"/>
      <c r="D1918" s="16" t="n"/>
      <c r="E1918" s="14" t="n"/>
      <c r="F1918" s="14" t="n"/>
      <c r="G1918" s="14" t="n"/>
      <c r="H1918" s="19" t="n"/>
      <c r="I1918" s="19" t="n"/>
      <c r="J1918" s="34">
        <f>IF(A1918="","",H1918+I1918)</f>
        <v/>
      </c>
      <c r="K1918" s="14" t="n"/>
      <c r="L1918" s="14" t="n"/>
      <c r="M1918" s="14" t="n"/>
      <c r="N1918" s="14" t="n"/>
      <c r="O1918" s="20">
        <f>IF(A1918="","",SUMPRODUCT((A1918&gt;=Setup!$C$19:$C$30)*(A1918&lt;=Setup!$D$19:$D$30)*Setup!$A$19:$A$30))</f>
        <v/>
      </c>
      <c r="P1918" s="34">
        <f>IF(A1918="","",IF(OR(F1918="Standard domestic 15% (Box 7)",F1918="Import - VAT paid at customs (Box 8)",F1918="Import - Reverse charge (Box 9)"),ROUND(H1918*Setup!$B$9,2),0))</f>
        <v/>
      </c>
      <c r="Q1918" s="34">
        <f>IF(A1918="","",I1918-P1918)</f>
        <v/>
      </c>
      <c r="R1918" s="34">
        <f>IF(A1918="","",IF(L1918="Yes",I1918,0))</f>
        <v/>
      </c>
      <c r="S1918" s="34">
        <f>IF(A1918="","",IF(AND(L1918="Yes",K1918="Yes",NOT(ISNUMBER(SEARCH("blocked",G1918))),OR(F1918="Standard domestic 15% (Box 7)",F1918="Import - VAT paid at customs (Box 8)",F1918="Import - Reverse charge (Box 9)"),OR(F1918&lt;&gt;"Standard domestic 15% (Box 7)",AND(LEN(D1918)=15,LEFT(D1918,1)="3",RIGHT(D1918,1)="3",ISNUMBER(--D1918)))),I1918,0))</f>
        <v/>
      </c>
      <c r="T1918" s="34">
        <f>IF(A1918="","",R1918-S1918)</f>
        <v/>
      </c>
      <c r="U1918" s="23">
        <f>IF(A1918="","",IF(O1918=0,"Outside audit periods; ","")&amp;IF(F1918="","No VAT category; ","")&amp;IF(ABS(Q1918)&gt;Setup!$B$10,"VAT ≠ 15% × net; ","")&amp;IF(AND(F1918="Standard domestic 15% (Box 7)",NOT(AND(LEN(D1918)=15,LEFT(D1918,1)="3",RIGHT(D1918,1)="3",ISNUMBER(--D1918)))),"Invalid/missing supplier VAT no; ","")&amp;IF(AND(L1918="Yes",K1918&lt;&gt;"Yes"),"VAT claimed without valid tax invoice; ","")&amp;IF(AND(L1918="Yes",ISNUMBER(SEARCH("blocked",G1918))),"Blocked input VAT claimed; ","")&amp;IF(AND(F1918="Import - VAT paid at customs (Box 8)",M1918=""),"Customs declaration no missing; ","")&amp;IF(AND(F1918="Import - Reverse charge (Box 9)",E1918="Saudi Arabia"),"RCM used for a local supplier; ","")&amp;IF(AND(L1918="Yes",NOT(OR(F1918="Standard domestic 15% (Box 7)",F1918="Import - VAT paid at customs (Box 8)",F1918="Import - Reverse charge (Box 9)"))),"VAT claimed on non-taxable category; ",""))</f>
        <v/>
      </c>
    </row>
    <row r="1919">
      <c r="A1919" s="17" t="n"/>
      <c r="B1919" s="14" t="n"/>
      <c r="C1919" s="14" t="n"/>
      <c r="D1919" s="16" t="n"/>
      <c r="E1919" s="14" t="n"/>
      <c r="F1919" s="14" t="n"/>
      <c r="G1919" s="14" t="n"/>
      <c r="H1919" s="19" t="n"/>
      <c r="I1919" s="19" t="n"/>
      <c r="J1919" s="34">
        <f>IF(A1919="","",H1919+I1919)</f>
        <v/>
      </c>
      <c r="K1919" s="14" t="n"/>
      <c r="L1919" s="14" t="n"/>
      <c r="M1919" s="14" t="n"/>
      <c r="N1919" s="14" t="n"/>
      <c r="O1919" s="20">
        <f>IF(A1919="","",SUMPRODUCT((A1919&gt;=Setup!$C$19:$C$30)*(A1919&lt;=Setup!$D$19:$D$30)*Setup!$A$19:$A$30))</f>
        <v/>
      </c>
      <c r="P1919" s="34">
        <f>IF(A1919="","",IF(OR(F1919="Standard domestic 15% (Box 7)",F1919="Import - VAT paid at customs (Box 8)",F1919="Import - Reverse charge (Box 9)"),ROUND(H1919*Setup!$B$9,2),0))</f>
        <v/>
      </c>
      <c r="Q1919" s="34">
        <f>IF(A1919="","",I1919-P1919)</f>
        <v/>
      </c>
      <c r="R1919" s="34">
        <f>IF(A1919="","",IF(L1919="Yes",I1919,0))</f>
        <v/>
      </c>
      <c r="S1919" s="34">
        <f>IF(A1919="","",IF(AND(L1919="Yes",K1919="Yes",NOT(ISNUMBER(SEARCH("blocked",G1919))),OR(F1919="Standard domestic 15% (Box 7)",F1919="Import - VAT paid at customs (Box 8)",F1919="Import - Reverse charge (Box 9)"),OR(F1919&lt;&gt;"Standard domestic 15% (Box 7)",AND(LEN(D1919)=15,LEFT(D1919,1)="3",RIGHT(D1919,1)="3",ISNUMBER(--D1919)))),I1919,0))</f>
        <v/>
      </c>
      <c r="T1919" s="34">
        <f>IF(A1919="","",R1919-S1919)</f>
        <v/>
      </c>
      <c r="U1919" s="23">
        <f>IF(A1919="","",IF(O1919=0,"Outside audit periods; ","")&amp;IF(F1919="","No VAT category; ","")&amp;IF(ABS(Q1919)&gt;Setup!$B$10,"VAT ≠ 15% × net; ","")&amp;IF(AND(F1919="Standard domestic 15% (Box 7)",NOT(AND(LEN(D1919)=15,LEFT(D1919,1)="3",RIGHT(D1919,1)="3",ISNUMBER(--D1919)))),"Invalid/missing supplier VAT no; ","")&amp;IF(AND(L1919="Yes",K1919&lt;&gt;"Yes"),"VAT claimed without valid tax invoice; ","")&amp;IF(AND(L1919="Yes",ISNUMBER(SEARCH("blocked",G1919))),"Blocked input VAT claimed; ","")&amp;IF(AND(F1919="Import - VAT paid at customs (Box 8)",M1919=""),"Customs declaration no missing; ","")&amp;IF(AND(F1919="Import - Reverse charge (Box 9)",E1919="Saudi Arabia"),"RCM used for a local supplier; ","")&amp;IF(AND(L1919="Yes",NOT(OR(F1919="Standard domestic 15% (Box 7)",F1919="Import - VAT paid at customs (Box 8)",F1919="Import - Reverse charge (Box 9)"))),"VAT claimed on non-taxable category; ",""))</f>
        <v/>
      </c>
    </row>
    <row r="1920">
      <c r="A1920" s="17" t="n"/>
      <c r="B1920" s="14" t="n"/>
      <c r="C1920" s="14" t="n"/>
      <c r="D1920" s="16" t="n"/>
      <c r="E1920" s="14" t="n"/>
      <c r="F1920" s="14" t="n"/>
      <c r="G1920" s="14" t="n"/>
      <c r="H1920" s="19" t="n"/>
      <c r="I1920" s="19" t="n"/>
      <c r="J1920" s="34">
        <f>IF(A1920="","",H1920+I1920)</f>
        <v/>
      </c>
      <c r="K1920" s="14" t="n"/>
      <c r="L1920" s="14" t="n"/>
      <c r="M1920" s="14" t="n"/>
      <c r="N1920" s="14" t="n"/>
      <c r="O1920" s="20">
        <f>IF(A1920="","",SUMPRODUCT((A1920&gt;=Setup!$C$19:$C$30)*(A1920&lt;=Setup!$D$19:$D$30)*Setup!$A$19:$A$30))</f>
        <v/>
      </c>
      <c r="P1920" s="34">
        <f>IF(A1920="","",IF(OR(F1920="Standard domestic 15% (Box 7)",F1920="Import - VAT paid at customs (Box 8)",F1920="Import - Reverse charge (Box 9)"),ROUND(H1920*Setup!$B$9,2),0))</f>
        <v/>
      </c>
      <c r="Q1920" s="34">
        <f>IF(A1920="","",I1920-P1920)</f>
        <v/>
      </c>
      <c r="R1920" s="34">
        <f>IF(A1920="","",IF(L1920="Yes",I1920,0))</f>
        <v/>
      </c>
      <c r="S1920" s="34">
        <f>IF(A1920="","",IF(AND(L1920="Yes",K1920="Yes",NOT(ISNUMBER(SEARCH("blocked",G1920))),OR(F1920="Standard domestic 15% (Box 7)",F1920="Import - VAT paid at customs (Box 8)",F1920="Import - Reverse charge (Box 9)"),OR(F1920&lt;&gt;"Standard domestic 15% (Box 7)",AND(LEN(D1920)=15,LEFT(D1920,1)="3",RIGHT(D1920,1)="3",ISNUMBER(--D1920)))),I1920,0))</f>
        <v/>
      </c>
      <c r="T1920" s="34">
        <f>IF(A1920="","",R1920-S1920)</f>
        <v/>
      </c>
      <c r="U1920" s="23">
        <f>IF(A1920="","",IF(O1920=0,"Outside audit periods; ","")&amp;IF(F1920="","No VAT category; ","")&amp;IF(ABS(Q1920)&gt;Setup!$B$10,"VAT ≠ 15% × net; ","")&amp;IF(AND(F1920="Standard domestic 15% (Box 7)",NOT(AND(LEN(D1920)=15,LEFT(D1920,1)="3",RIGHT(D1920,1)="3",ISNUMBER(--D1920)))),"Invalid/missing supplier VAT no; ","")&amp;IF(AND(L1920="Yes",K1920&lt;&gt;"Yes"),"VAT claimed without valid tax invoice; ","")&amp;IF(AND(L1920="Yes",ISNUMBER(SEARCH("blocked",G1920))),"Blocked input VAT claimed; ","")&amp;IF(AND(F1920="Import - VAT paid at customs (Box 8)",M1920=""),"Customs declaration no missing; ","")&amp;IF(AND(F1920="Import - Reverse charge (Box 9)",E1920="Saudi Arabia"),"RCM used for a local supplier; ","")&amp;IF(AND(L1920="Yes",NOT(OR(F1920="Standard domestic 15% (Box 7)",F1920="Import - VAT paid at customs (Box 8)",F1920="Import - Reverse charge (Box 9)"))),"VAT claimed on non-taxable category; ",""))</f>
        <v/>
      </c>
    </row>
    <row r="1921">
      <c r="A1921" s="17" t="n"/>
      <c r="B1921" s="14" t="n"/>
      <c r="C1921" s="14" t="n"/>
      <c r="D1921" s="16" t="n"/>
      <c r="E1921" s="14" t="n"/>
      <c r="F1921" s="14" t="n"/>
      <c r="G1921" s="14" t="n"/>
      <c r="H1921" s="19" t="n"/>
      <c r="I1921" s="19" t="n"/>
      <c r="J1921" s="34">
        <f>IF(A1921="","",H1921+I1921)</f>
        <v/>
      </c>
      <c r="K1921" s="14" t="n"/>
      <c r="L1921" s="14" t="n"/>
      <c r="M1921" s="14" t="n"/>
      <c r="N1921" s="14" t="n"/>
      <c r="O1921" s="20">
        <f>IF(A1921="","",SUMPRODUCT((A1921&gt;=Setup!$C$19:$C$30)*(A1921&lt;=Setup!$D$19:$D$30)*Setup!$A$19:$A$30))</f>
        <v/>
      </c>
      <c r="P1921" s="34">
        <f>IF(A1921="","",IF(OR(F1921="Standard domestic 15% (Box 7)",F1921="Import - VAT paid at customs (Box 8)",F1921="Import - Reverse charge (Box 9)"),ROUND(H1921*Setup!$B$9,2),0))</f>
        <v/>
      </c>
      <c r="Q1921" s="34">
        <f>IF(A1921="","",I1921-P1921)</f>
        <v/>
      </c>
      <c r="R1921" s="34">
        <f>IF(A1921="","",IF(L1921="Yes",I1921,0))</f>
        <v/>
      </c>
      <c r="S1921" s="34">
        <f>IF(A1921="","",IF(AND(L1921="Yes",K1921="Yes",NOT(ISNUMBER(SEARCH("blocked",G1921))),OR(F1921="Standard domestic 15% (Box 7)",F1921="Import - VAT paid at customs (Box 8)",F1921="Import - Reverse charge (Box 9)"),OR(F1921&lt;&gt;"Standard domestic 15% (Box 7)",AND(LEN(D1921)=15,LEFT(D1921,1)="3",RIGHT(D1921,1)="3",ISNUMBER(--D1921)))),I1921,0))</f>
        <v/>
      </c>
      <c r="T1921" s="34">
        <f>IF(A1921="","",R1921-S1921)</f>
        <v/>
      </c>
      <c r="U1921" s="23">
        <f>IF(A1921="","",IF(O1921=0,"Outside audit periods; ","")&amp;IF(F1921="","No VAT category; ","")&amp;IF(ABS(Q1921)&gt;Setup!$B$10,"VAT ≠ 15% × net; ","")&amp;IF(AND(F1921="Standard domestic 15% (Box 7)",NOT(AND(LEN(D1921)=15,LEFT(D1921,1)="3",RIGHT(D1921,1)="3",ISNUMBER(--D1921)))),"Invalid/missing supplier VAT no; ","")&amp;IF(AND(L1921="Yes",K1921&lt;&gt;"Yes"),"VAT claimed without valid tax invoice; ","")&amp;IF(AND(L1921="Yes",ISNUMBER(SEARCH("blocked",G1921))),"Blocked input VAT claimed; ","")&amp;IF(AND(F1921="Import - VAT paid at customs (Box 8)",M1921=""),"Customs declaration no missing; ","")&amp;IF(AND(F1921="Import - Reverse charge (Box 9)",E1921="Saudi Arabia"),"RCM used for a local supplier; ","")&amp;IF(AND(L1921="Yes",NOT(OR(F1921="Standard domestic 15% (Box 7)",F1921="Import - VAT paid at customs (Box 8)",F1921="Import - Reverse charge (Box 9)"))),"VAT claimed on non-taxable category; ",""))</f>
        <v/>
      </c>
    </row>
    <row r="1922">
      <c r="A1922" s="17" t="n"/>
      <c r="B1922" s="14" t="n"/>
      <c r="C1922" s="14" t="n"/>
      <c r="D1922" s="16" t="n"/>
      <c r="E1922" s="14" t="n"/>
      <c r="F1922" s="14" t="n"/>
      <c r="G1922" s="14" t="n"/>
      <c r="H1922" s="19" t="n"/>
      <c r="I1922" s="19" t="n"/>
      <c r="J1922" s="34">
        <f>IF(A1922="","",H1922+I1922)</f>
        <v/>
      </c>
      <c r="K1922" s="14" t="n"/>
      <c r="L1922" s="14" t="n"/>
      <c r="M1922" s="14" t="n"/>
      <c r="N1922" s="14" t="n"/>
      <c r="O1922" s="20">
        <f>IF(A1922="","",SUMPRODUCT((A1922&gt;=Setup!$C$19:$C$30)*(A1922&lt;=Setup!$D$19:$D$30)*Setup!$A$19:$A$30))</f>
        <v/>
      </c>
      <c r="P1922" s="34">
        <f>IF(A1922="","",IF(OR(F1922="Standard domestic 15% (Box 7)",F1922="Import - VAT paid at customs (Box 8)",F1922="Import - Reverse charge (Box 9)"),ROUND(H1922*Setup!$B$9,2),0))</f>
        <v/>
      </c>
      <c r="Q1922" s="34">
        <f>IF(A1922="","",I1922-P1922)</f>
        <v/>
      </c>
      <c r="R1922" s="34">
        <f>IF(A1922="","",IF(L1922="Yes",I1922,0))</f>
        <v/>
      </c>
      <c r="S1922" s="34">
        <f>IF(A1922="","",IF(AND(L1922="Yes",K1922="Yes",NOT(ISNUMBER(SEARCH("blocked",G1922))),OR(F1922="Standard domestic 15% (Box 7)",F1922="Import - VAT paid at customs (Box 8)",F1922="Import - Reverse charge (Box 9)"),OR(F1922&lt;&gt;"Standard domestic 15% (Box 7)",AND(LEN(D1922)=15,LEFT(D1922,1)="3",RIGHT(D1922,1)="3",ISNUMBER(--D1922)))),I1922,0))</f>
        <v/>
      </c>
      <c r="T1922" s="34">
        <f>IF(A1922="","",R1922-S1922)</f>
        <v/>
      </c>
      <c r="U1922" s="23">
        <f>IF(A1922="","",IF(O1922=0,"Outside audit periods; ","")&amp;IF(F1922="","No VAT category; ","")&amp;IF(ABS(Q1922)&gt;Setup!$B$10,"VAT ≠ 15% × net; ","")&amp;IF(AND(F1922="Standard domestic 15% (Box 7)",NOT(AND(LEN(D1922)=15,LEFT(D1922,1)="3",RIGHT(D1922,1)="3",ISNUMBER(--D1922)))),"Invalid/missing supplier VAT no; ","")&amp;IF(AND(L1922="Yes",K1922&lt;&gt;"Yes"),"VAT claimed without valid tax invoice; ","")&amp;IF(AND(L1922="Yes",ISNUMBER(SEARCH("blocked",G1922))),"Blocked input VAT claimed; ","")&amp;IF(AND(F1922="Import - VAT paid at customs (Box 8)",M1922=""),"Customs declaration no missing; ","")&amp;IF(AND(F1922="Import - Reverse charge (Box 9)",E1922="Saudi Arabia"),"RCM used for a local supplier; ","")&amp;IF(AND(L1922="Yes",NOT(OR(F1922="Standard domestic 15% (Box 7)",F1922="Import - VAT paid at customs (Box 8)",F1922="Import - Reverse charge (Box 9)"))),"VAT claimed on non-taxable category; ",""))</f>
        <v/>
      </c>
    </row>
    <row r="1923">
      <c r="A1923" s="17" t="n"/>
      <c r="B1923" s="14" t="n"/>
      <c r="C1923" s="14" t="n"/>
      <c r="D1923" s="16" t="n"/>
      <c r="E1923" s="14" t="n"/>
      <c r="F1923" s="14" t="n"/>
      <c r="G1923" s="14" t="n"/>
      <c r="H1923" s="19" t="n"/>
      <c r="I1923" s="19" t="n"/>
      <c r="J1923" s="34">
        <f>IF(A1923="","",H1923+I1923)</f>
        <v/>
      </c>
      <c r="K1923" s="14" t="n"/>
      <c r="L1923" s="14" t="n"/>
      <c r="M1923" s="14" t="n"/>
      <c r="N1923" s="14" t="n"/>
      <c r="O1923" s="20">
        <f>IF(A1923="","",SUMPRODUCT((A1923&gt;=Setup!$C$19:$C$30)*(A1923&lt;=Setup!$D$19:$D$30)*Setup!$A$19:$A$30))</f>
        <v/>
      </c>
      <c r="P1923" s="34">
        <f>IF(A1923="","",IF(OR(F1923="Standard domestic 15% (Box 7)",F1923="Import - VAT paid at customs (Box 8)",F1923="Import - Reverse charge (Box 9)"),ROUND(H1923*Setup!$B$9,2),0))</f>
        <v/>
      </c>
      <c r="Q1923" s="34">
        <f>IF(A1923="","",I1923-P1923)</f>
        <v/>
      </c>
      <c r="R1923" s="34">
        <f>IF(A1923="","",IF(L1923="Yes",I1923,0))</f>
        <v/>
      </c>
      <c r="S1923" s="34">
        <f>IF(A1923="","",IF(AND(L1923="Yes",K1923="Yes",NOT(ISNUMBER(SEARCH("blocked",G1923))),OR(F1923="Standard domestic 15% (Box 7)",F1923="Import - VAT paid at customs (Box 8)",F1923="Import - Reverse charge (Box 9)"),OR(F1923&lt;&gt;"Standard domestic 15% (Box 7)",AND(LEN(D1923)=15,LEFT(D1923,1)="3",RIGHT(D1923,1)="3",ISNUMBER(--D1923)))),I1923,0))</f>
        <v/>
      </c>
      <c r="T1923" s="34">
        <f>IF(A1923="","",R1923-S1923)</f>
        <v/>
      </c>
      <c r="U1923" s="23">
        <f>IF(A1923="","",IF(O1923=0,"Outside audit periods; ","")&amp;IF(F1923="","No VAT category; ","")&amp;IF(ABS(Q1923)&gt;Setup!$B$10,"VAT ≠ 15% × net; ","")&amp;IF(AND(F1923="Standard domestic 15% (Box 7)",NOT(AND(LEN(D1923)=15,LEFT(D1923,1)="3",RIGHT(D1923,1)="3",ISNUMBER(--D1923)))),"Invalid/missing supplier VAT no; ","")&amp;IF(AND(L1923="Yes",K1923&lt;&gt;"Yes"),"VAT claimed without valid tax invoice; ","")&amp;IF(AND(L1923="Yes",ISNUMBER(SEARCH("blocked",G1923))),"Blocked input VAT claimed; ","")&amp;IF(AND(F1923="Import - VAT paid at customs (Box 8)",M1923=""),"Customs declaration no missing; ","")&amp;IF(AND(F1923="Import - Reverse charge (Box 9)",E1923="Saudi Arabia"),"RCM used for a local supplier; ","")&amp;IF(AND(L1923="Yes",NOT(OR(F1923="Standard domestic 15% (Box 7)",F1923="Import - VAT paid at customs (Box 8)",F1923="Import - Reverse charge (Box 9)"))),"VAT claimed on non-taxable category; ",""))</f>
        <v/>
      </c>
    </row>
    <row r="1924">
      <c r="A1924" s="17" t="n"/>
      <c r="B1924" s="14" t="n"/>
      <c r="C1924" s="14" t="n"/>
      <c r="D1924" s="16" t="n"/>
      <c r="E1924" s="14" t="n"/>
      <c r="F1924" s="14" t="n"/>
      <c r="G1924" s="14" t="n"/>
      <c r="H1924" s="19" t="n"/>
      <c r="I1924" s="19" t="n"/>
      <c r="J1924" s="34">
        <f>IF(A1924="","",H1924+I1924)</f>
        <v/>
      </c>
      <c r="K1924" s="14" t="n"/>
      <c r="L1924" s="14" t="n"/>
      <c r="M1924" s="14" t="n"/>
      <c r="N1924" s="14" t="n"/>
      <c r="O1924" s="20">
        <f>IF(A1924="","",SUMPRODUCT((A1924&gt;=Setup!$C$19:$C$30)*(A1924&lt;=Setup!$D$19:$D$30)*Setup!$A$19:$A$30))</f>
        <v/>
      </c>
      <c r="P1924" s="34">
        <f>IF(A1924="","",IF(OR(F1924="Standard domestic 15% (Box 7)",F1924="Import - VAT paid at customs (Box 8)",F1924="Import - Reverse charge (Box 9)"),ROUND(H1924*Setup!$B$9,2),0))</f>
        <v/>
      </c>
      <c r="Q1924" s="34">
        <f>IF(A1924="","",I1924-P1924)</f>
        <v/>
      </c>
      <c r="R1924" s="34">
        <f>IF(A1924="","",IF(L1924="Yes",I1924,0))</f>
        <v/>
      </c>
      <c r="S1924" s="34">
        <f>IF(A1924="","",IF(AND(L1924="Yes",K1924="Yes",NOT(ISNUMBER(SEARCH("blocked",G1924))),OR(F1924="Standard domestic 15% (Box 7)",F1924="Import - VAT paid at customs (Box 8)",F1924="Import - Reverse charge (Box 9)"),OR(F1924&lt;&gt;"Standard domestic 15% (Box 7)",AND(LEN(D1924)=15,LEFT(D1924,1)="3",RIGHT(D1924,1)="3",ISNUMBER(--D1924)))),I1924,0))</f>
        <v/>
      </c>
      <c r="T1924" s="34">
        <f>IF(A1924="","",R1924-S1924)</f>
        <v/>
      </c>
      <c r="U1924" s="23">
        <f>IF(A1924="","",IF(O1924=0,"Outside audit periods; ","")&amp;IF(F1924="","No VAT category; ","")&amp;IF(ABS(Q1924)&gt;Setup!$B$10,"VAT ≠ 15% × net; ","")&amp;IF(AND(F1924="Standard domestic 15% (Box 7)",NOT(AND(LEN(D1924)=15,LEFT(D1924,1)="3",RIGHT(D1924,1)="3",ISNUMBER(--D1924)))),"Invalid/missing supplier VAT no; ","")&amp;IF(AND(L1924="Yes",K1924&lt;&gt;"Yes"),"VAT claimed without valid tax invoice; ","")&amp;IF(AND(L1924="Yes",ISNUMBER(SEARCH("blocked",G1924))),"Blocked input VAT claimed; ","")&amp;IF(AND(F1924="Import - VAT paid at customs (Box 8)",M1924=""),"Customs declaration no missing; ","")&amp;IF(AND(F1924="Import - Reverse charge (Box 9)",E1924="Saudi Arabia"),"RCM used for a local supplier; ","")&amp;IF(AND(L1924="Yes",NOT(OR(F1924="Standard domestic 15% (Box 7)",F1924="Import - VAT paid at customs (Box 8)",F1924="Import - Reverse charge (Box 9)"))),"VAT claimed on non-taxable category; ",""))</f>
        <v/>
      </c>
    </row>
    <row r="1925">
      <c r="A1925" s="17" t="n"/>
      <c r="B1925" s="14" t="n"/>
      <c r="C1925" s="14" t="n"/>
      <c r="D1925" s="16" t="n"/>
      <c r="E1925" s="14" t="n"/>
      <c r="F1925" s="14" t="n"/>
      <c r="G1925" s="14" t="n"/>
      <c r="H1925" s="19" t="n"/>
      <c r="I1925" s="19" t="n"/>
      <c r="J1925" s="34">
        <f>IF(A1925="","",H1925+I1925)</f>
        <v/>
      </c>
      <c r="K1925" s="14" t="n"/>
      <c r="L1925" s="14" t="n"/>
      <c r="M1925" s="14" t="n"/>
      <c r="N1925" s="14" t="n"/>
      <c r="O1925" s="20">
        <f>IF(A1925="","",SUMPRODUCT((A1925&gt;=Setup!$C$19:$C$30)*(A1925&lt;=Setup!$D$19:$D$30)*Setup!$A$19:$A$30))</f>
        <v/>
      </c>
      <c r="P1925" s="34">
        <f>IF(A1925="","",IF(OR(F1925="Standard domestic 15% (Box 7)",F1925="Import - VAT paid at customs (Box 8)",F1925="Import - Reverse charge (Box 9)"),ROUND(H1925*Setup!$B$9,2),0))</f>
        <v/>
      </c>
      <c r="Q1925" s="34">
        <f>IF(A1925="","",I1925-P1925)</f>
        <v/>
      </c>
      <c r="R1925" s="34">
        <f>IF(A1925="","",IF(L1925="Yes",I1925,0))</f>
        <v/>
      </c>
      <c r="S1925" s="34">
        <f>IF(A1925="","",IF(AND(L1925="Yes",K1925="Yes",NOT(ISNUMBER(SEARCH("blocked",G1925))),OR(F1925="Standard domestic 15% (Box 7)",F1925="Import - VAT paid at customs (Box 8)",F1925="Import - Reverse charge (Box 9)"),OR(F1925&lt;&gt;"Standard domestic 15% (Box 7)",AND(LEN(D1925)=15,LEFT(D1925,1)="3",RIGHT(D1925,1)="3",ISNUMBER(--D1925)))),I1925,0))</f>
        <v/>
      </c>
      <c r="T1925" s="34">
        <f>IF(A1925="","",R1925-S1925)</f>
        <v/>
      </c>
      <c r="U1925" s="23">
        <f>IF(A1925="","",IF(O1925=0,"Outside audit periods; ","")&amp;IF(F1925="","No VAT category; ","")&amp;IF(ABS(Q1925)&gt;Setup!$B$10,"VAT ≠ 15% × net; ","")&amp;IF(AND(F1925="Standard domestic 15% (Box 7)",NOT(AND(LEN(D1925)=15,LEFT(D1925,1)="3",RIGHT(D1925,1)="3",ISNUMBER(--D1925)))),"Invalid/missing supplier VAT no; ","")&amp;IF(AND(L1925="Yes",K1925&lt;&gt;"Yes"),"VAT claimed without valid tax invoice; ","")&amp;IF(AND(L1925="Yes",ISNUMBER(SEARCH("blocked",G1925))),"Blocked input VAT claimed; ","")&amp;IF(AND(F1925="Import - VAT paid at customs (Box 8)",M1925=""),"Customs declaration no missing; ","")&amp;IF(AND(F1925="Import - Reverse charge (Box 9)",E1925="Saudi Arabia"),"RCM used for a local supplier; ","")&amp;IF(AND(L1925="Yes",NOT(OR(F1925="Standard domestic 15% (Box 7)",F1925="Import - VAT paid at customs (Box 8)",F1925="Import - Reverse charge (Box 9)"))),"VAT claimed on non-taxable category; ",""))</f>
        <v/>
      </c>
    </row>
    <row r="1926">
      <c r="A1926" s="17" t="n"/>
      <c r="B1926" s="14" t="n"/>
      <c r="C1926" s="14" t="n"/>
      <c r="D1926" s="16" t="n"/>
      <c r="E1926" s="14" t="n"/>
      <c r="F1926" s="14" t="n"/>
      <c r="G1926" s="14" t="n"/>
      <c r="H1926" s="19" t="n"/>
      <c r="I1926" s="19" t="n"/>
      <c r="J1926" s="34">
        <f>IF(A1926="","",H1926+I1926)</f>
        <v/>
      </c>
      <c r="K1926" s="14" t="n"/>
      <c r="L1926" s="14" t="n"/>
      <c r="M1926" s="14" t="n"/>
      <c r="N1926" s="14" t="n"/>
      <c r="O1926" s="20">
        <f>IF(A1926="","",SUMPRODUCT((A1926&gt;=Setup!$C$19:$C$30)*(A1926&lt;=Setup!$D$19:$D$30)*Setup!$A$19:$A$30))</f>
        <v/>
      </c>
      <c r="P1926" s="34">
        <f>IF(A1926="","",IF(OR(F1926="Standard domestic 15% (Box 7)",F1926="Import - VAT paid at customs (Box 8)",F1926="Import - Reverse charge (Box 9)"),ROUND(H1926*Setup!$B$9,2),0))</f>
        <v/>
      </c>
      <c r="Q1926" s="34">
        <f>IF(A1926="","",I1926-P1926)</f>
        <v/>
      </c>
      <c r="R1926" s="34">
        <f>IF(A1926="","",IF(L1926="Yes",I1926,0))</f>
        <v/>
      </c>
      <c r="S1926" s="34">
        <f>IF(A1926="","",IF(AND(L1926="Yes",K1926="Yes",NOT(ISNUMBER(SEARCH("blocked",G1926))),OR(F1926="Standard domestic 15% (Box 7)",F1926="Import - VAT paid at customs (Box 8)",F1926="Import - Reverse charge (Box 9)"),OR(F1926&lt;&gt;"Standard domestic 15% (Box 7)",AND(LEN(D1926)=15,LEFT(D1926,1)="3",RIGHT(D1926,1)="3",ISNUMBER(--D1926)))),I1926,0))</f>
        <v/>
      </c>
      <c r="T1926" s="34">
        <f>IF(A1926="","",R1926-S1926)</f>
        <v/>
      </c>
      <c r="U1926" s="23">
        <f>IF(A1926="","",IF(O1926=0,"Outside audit periods; ","")&amp;IF(F1926="","No VAT category; ","")&amp;IF(ABS(Q1926)&gt;Setup!$B$10,"VAT ≠ 15% × net; ","")&amp;IF(AND(F1926="Standard domestic 15% (Box 7)",NOT(AND(LEN(D1926)=15,LEFT(D1926,1)="3",RIGHT(D1926,1)="3",ISNUMBER(--D1926)))),"Invalid/missing supplier VAT no; ","")&amp;IF(AND(L1926="Yes",K1926&lt;&gt;"Yes"),"VAT claimed without valid tax invoice; ","")&amp;IF(AND(L1926="Yes",ISNUMBER(SEARCH("blocked",G1926))),"Blocked input VAT claimed; ","")&amp;IF(AND(F1926="Import - VAT paid at customs (Box 8)",M1926=""),"Customs declaration no missing; ","")&amp;IF(AND(F1926="Import - Reverse charge (Box 9)",E1926="Saudi Arabia"),"RCM used for a local supplier; ","")&amp;IF(AND(L1926="Yes",NOT(OR(F1926="Standard domestic 15% (Box 7)",F1926="Import - VAT paid at customs (Box 8)",F1926="Import - Reverse charge (Box 9)"))),"VAT claimed on non-taxable category; ",""))</f>
        <v/>
      </c>
    </row>
    <row r="1927">
      <c r="A1927" s="17" t="n"/>
      <c r="B1927" s="14" t="n"/>
      <c r="C1927" s="14" t="n"/>
      <c r="D1927" s="16" t="n"/>
      <c r="E1927" s="14" t="n"/>
      <c r="F1927" s="14" t="n"/>
      <c r="G1927" s="14" t="n"/>
      <c r="H1927" s="19" t="n"/>
      <c r="I1927" s="19" t="n"/>
      <c r="J1927" s="34">
        <f>IF(A1927="","",H1927+I1927)</f>
        <v/>
      </c>
      <c r="K1927" s="14" t="n"/>
      <c r="L1927" s="14" t="n"/>
      <c r="M1927" s="14" t="n"/>
      <c r="N1927" s="14" t="n"/>
      <c r="O1927" s="20">
        <f>IF(A1927="","",SUMPRODUCT((A1927&gt;=Setup!$C$19:$C$30)*(A1927&lt;=Setup!$D$19:$D$30)*Setup!$A$19:$A$30))</f>
        <v/>
      </c>
      <c r="P1927" s="34">
        <f>IF(A1927="","",IF(OR(F1927="Standard domestic 15% (Box 7)",F1927="Import - VAT paid at customs (Box 8)",F1927="Import - Reverse charge (Box 9)"),ROUND(H1927*Setup!$B$9,2),0))</f>
        <v/>
      </c>
      <c r="Q1927" s="34">
        <f>IF(A1927="","",I1927-P1927)</f>
        <v/>
      </c>
      <c r="R1927" s="34">
        <f>IF(A1927="","",IF(L1927="Yes",I1927,0))</f>
        <v/>
      </c>
      <c r="S1927" s="34">
        <f>IF(A1927="","",IF(AND(L1927="Yes",K1927="Yes",NOT(ISNUMBER(SEARCH("blocked",G1927))),OR(F1927="Standard domestic 15% (Box 7)",F1927="Import - VAT paid at customs (Box 8)",F1927="Import - Reverse charge (Box 9)"),OR(F1927&lt;&gt;"Standard domestic 15% (Box 7)",AND(LEN(D1927)=15,LEFT(D1927,1)="3",RIGHT(D1927,1)="3",ISNUMBER(--D1927)))),I1927,0))</f>
        <v/>
      </c>
      <c r="T1927" s="34">
        <f>IF(A1927="","",R1927-S1927)</f>
        <v/>
      </c>
      <c r="U1927" s="23">
        <f>IF(A1927="","",IF(O1927=0,"Outside audit periods; ","")&amp;IF(F1927="","No VAT category; ","")&amp;IF(ABS(Q1927)&gt;Setup!$B$10,"VAT ≠ 15% × net; ","")&amp;IF(AND(F1927="Standard domestic 15% (Box 7)",NOT(AND(LEN(D1927)=15,LEFT(D1927,1)="3",RIGHT(D1927,1)="3",ISNUMBER(--D1927)))),"Invalid/missing supplier VAT no; ","")&amp;IF(AND(L1927="Yes",K1927&lt;&gt;"Yes"),"VAT claimed without valid tax invoice; ","")&amp;IF(AND(L1927="Yes",ISNUMBER(SEARCH("blocked",G1927))),"Blocked input VAT claimed; ","")&amp;IF(AND(F1927="Import - VAT paid at customs (Box 8)",M1927=""),"Customs declaration no missing; ","")&amp;IF(AND(F1927="Import - Reverse charge (Box 9)",E1927="Saudi Arabia"),"RCM used for a local supplier; ","")&amp;IF(AND(L1927="Yes",NOT(OR(F1927="Standard domestic 15% (Box 7)",F1927="Import - VAT paid at customs (Box 8)",F1927="Import - Reverse charge (Box 9)"))),"VAT claimed on non-taxable category; ",""))</f>
        <v/>
      </c>
    </row>
    <row r="1928">
      <c r="A1928" s="17" t="n"/>
      <c r="B1928" s="14" t="n"/>
      <c r="C1928" s="14" t="n"/>
      <c r="D1928" s="16" t="n"/>
      <c r="E1928" s="14" t="n"/>
      <c r="F1928" s="14" t="n"/>
      <c r="G1928" s="14" t="n"/>
      <c r="H1928" s="19" t="n"/>
      <c r="I1928" s="19" t="n"/>
      <c r="J1928" s="34">
        <f>IF(A1928="","",H1928+I1928)</f>
        <v/>
      </c>
      <c r="K1928" s="14" t="n"/>
      <c r="L1928" s="14" t="n"/>
      <c r="M1928" s="14" t="n"/>
      <c r="N1928" s="14" t="n"/>
      <c r="O1928" s="20">
        <f>IF(A1928="","",SUMPRODUCT((A1928&gt;=Setup!$C$19:$C$30)*(A1928&lt;=Setup!$D$19:$D$30)*Setup!$A$19:$A$30))</f>
        <v/>
      </c>
      <c r="P1928" s="34">
        <f>IF(A1928="","",IF(OR(F1928="Standard domestic 15% (Box 7)",F1928="Import - VAT paid at customs (Box 8)",F1928="Import - Reverse charge (Box 9)"),ROUND(H1928*Setup!$B$9,2),0))</f>
        <v/>
      </c>
      <c r="Q1928" s="34">
        <f>IF(A1928="","",I1928-P1928)</f>
        <v/>
      </c>
      <c r="R1928" s="34">
        <f>IF(A1928="","",IF(L1928="Yes",I1928,0))</f>
        <v/>
      </c>
      <c r="S1928" s="34">
        <f>IF(A1928="","",IF(AND(L1928="Yes",K1928="Yes",NOT(ISNUMBER(SEARCH("blocked",G1928))),OR(F1928="Standard domestic 15% (Box 7)",F1928="Import - VAT paid at customs (Box 8)",F1928="Import - Reverse charge (Box 9)"),OR(F1928&lt;&gt;"Standard domestic 15% (Box 7)",AND(LEN(D1928)=15,LEFT(D1928,1)="3",RIGHT(D1928,1)="3",ISNUMBER(--D1928)))),I1928,0))</f>
        <v/>
      </c>
      <c r="T1928" s="34">
        <f>IF(A1928="","",R1928-S1928)</f>
        <v/>
      </c>
      <c r="U1928" s="23">
        <f>IF(A1928="","",IF(O1928=0,"Outside audit periods; ","")&amp;IF(F1928="","No VAT category; ","")&amp;IF(ABS(Q1928)&gt;Setup!$B$10,"VAT ≠ 15% × net; ","")&amp;IF(AND(F1928="Standard domestic 15% (Box 7)",NOT(AND(LEN(D1928)=15,LEFT(D1928,1)="3",RIGHT(D1928,1)="3",ISNUMBER(--D1928)))),"Invalid/missing supplier VAT no; ","")&amp;IF(AND(L1928="Yes",K1928&lt;&gt;"Yes"),"VAT claimed without valid tax invoice; ","")&amp;IF(AND(L1928="Yes",ISNUMBER(SEARCH("blocked",G1928))),"Blocked input VAT claimed; ","")&amp;IF(AND(F1928="Import - VAT paid at customs (Box 8)",M1928=""),"Customs declaration no missing; ","")&amp;IF(AND(F1928="Import - Reverse charge (Box 9)",E1928="Saudi Arabia"),"RCM used for a local supplier; ","")&amp;IF(AND(L1928="Yes",NOT(OR(F1928="Standard domestic 15% (Box 7)",F1928="Import - VAT paid at customs (Box 8)",F1928="Import - Reverse charge (Box 9)"))),"VAT claimed on non-taxable category; ",""))</f>
        <v/>
      </c>
    </row>
    <row r="1929">
      <c r="A1929" s="17" t="n"/>
      <c r="B1929" s="14" t="n"/>
      <c r="C1929" s="14" t="n"/>
      <c r="D1929" s="16" t="n"/>
      <c r="E1929" s="14" t="n"/>
      <c r="F1929" s="14" t="n"/>
      <c r="G1929" s="14" t="n"/>
      <c r="H1929" s="19" t="n"/>
      <c r="I1929" s="19" t="n"/>
      <c r="J1929" s="34">
        <f>IF(A1929="","",H1929+I1929)</f>
        <v/>
      </c>
      <c r="K1929" s="14" t="n"/>
      <c r="L1929" s="14" t="n"/>
      <c r="M1929" s="14" t="n"/>
      <c r="N1929" s="14" t="n"/>
      <c r="O1929" s="20">
        <f>IF(A1929="","",SUMPRODUCT((A1929&gt;=Setup!$C$19:$C$30)*(A1929&lt;=Setup!$D$19:$D$30)*Setup!$A$19:$A$30))</f>
        <v/>
      </c>
      <c r="P1929" s="34">
        <f>IF(A1929="","",IF(OR(F1929="Standard domestic 15% (Box 7)",F1929="Import - VAT paid at customs (Box 8)",F1929="Import - Reverse charge (Box 9)"),ROUND(H1929*Setup!$B$9,2),0))</f>
        <v/>
      </c>
      <c r="Q1929" s="34">
        <f>IF(A1929="","",I1929-P1929)</f>
        <v/>
      </c>
      <c r="R1929" s="34">
        <f>IF(A1929="","",IF(L1929="Yes",I1929,0))</f>
        <v/>
      </c>
      <c r="S1929" s="34">
        <f>IF(A1929="","",IF(AND(L1929="Yes",K1929="Yes",NOT(ISNUMBER(SEARCH("blocked",G1929))),OR(F1929="Standard domestic 15% (Box 7)",F1929="Import - VAT paid at customs (Box 8)",F1929="Import - Reverse charge (Box 9)"),OR(F1929&lt;&gt;"Standard domestic 15% (Box 7)",AND(LEN(D1929)=15,LEFT(D1929,1)="3",RIGHT(D1929,1)="3",ISNUMBER(--D1929)))),I1929,0))</f>
        <v/>
      </c>
      <c r="T1929" s="34">
        <f>IF(A1929="","",R1929-S1929)</f>
        <v/>
      </c>
      <c r="U1929" s="23">
        <f>IF(A1929="","",IF(O1929=0,"Outside audit periods; ","")&amp;IF(F1929="","No VAT category; ","")&amp;IF(ABS(Q1929)&gt;Setup!$B$10,"VAT ≠ 15% × net; ","")&amp;IF(AND(F1929="Standard domestic 15% (Box 7)",NOT(AND(LEN(D1929)=15,LEFT(D1929,1)="3",RIGHT(D1929,1)="3",ISNUMBER(--D1929)))),"Invalid/missing supplier VAT no; ","")&amp;IF(AND(L1929="Yes",K1929&lt;&gt;"Yes"),"VAT claimed without valid tax invoice; ","")&amp;IF(AND(L1929="Yes",ISNUMBER(SEARCH("blocked",G1929))),"Blocked input VAT claimed; ","")&amp;IF(AND(F1929="Import - VAT paid at customs (Box 8)",M1929=""),"Customs declaration no missing; ","")&amp;IF(AND(F1929="Import - Reverse charge (Box 9)",E1929="Saudi Arabia"),"RCM used for a local supplier; ","")&amp;IF(AND(L1929="Yes",NOT(OR(F1929="Standard domestic 15% (Box 7)",F1929="Import - VAT paid at customs (Box 8)",F1929="Import - Reverse charge (Box 9)"))),"VAT claimed on non-taxable category; ",""))</f>
        <v/>
      </c>
    </row>
    <row r="1930">
      <c r="A1930" s="17" t="n"/>
      <c r="B1930" s="14" t="n"/>
      <c r="C1930" s="14" t="n"/>
      <c r="D1930" s="16" t="n"/>
      <c r="E1930" s="14" t="n"/>
      <c r="F1930" s="14" t="n"/>
      <c r="G1930" s="14" t="n"/>
      <c r="H1930" s="19" t="n"/>
      <c r="I1930" s="19" t="n"/>
      <c r="J1930" s="34">
        <f>IF(A1930="","",H1930+I1930)</f>
        <v/>
      </c>
      <c r="K1930" s="14" t="n"/>
      <c r="L1930" s="14" t="n"/>
      <c r="M1930" s="14" t="n"/>
      <c r="N1930" s="14" t="n"/>
      <c r="O1930" s="20">
        <f>IF(A1930="","",SUMPRODUCT((A1930&gt;=Setup!$C$19:$C$30)*(A1930&lt;=Setup!$D$19:$D$30)*Setup!$A$19:$A$30))</f>
        <v/>
      </c>
      <c r="P1930" s="34">
        <f>IF(A1930="","",IF(OR(F1930="Standard domestic 15% (Box 7)",F1930="Import - VAT paid at customs (Box 8)",F1930="Import - Reverse charge (Box 9)"),ROUND(H1930*Setup!$B$9,2),0))</f>
        <v/>
      </c>
      <c r="Q1930" s="34">
        <f>IF(A1930="","",I1930-P1930)</f>
        <v/>
      </c>
      <c r="R1930" s="34">
        <f>IF(A1930="","",IF(L1930="Yes",I1930,0))</f>
        <v/>
      </c>
      <c r="S1930" s="34">
        <f>IF(A1930="","",IF(AND(L1930="Yes",K1930="Yes",NOT(ISNUMBER(SEARCH("blocked",G1930))),OR(F1930="Standard domestic 15% (Box 7)",F1930="Import - VAT paid at customs (Box 8)",F1930="Import - Reverse charge (Box 9)"),OR(F1930&lt;&gt;"Standard domestic 15% (Box 7)",AND(LEN(D1930)=15,LEFT(D1930,1)="3",RIGHT(D1930,1)="3",ISNUMBER(--D1930)))),I1930,0))</f>
        <v/>
      </c>
      <c r="T1930" s="34">
        <f>IF(A1930="","",R1930-S1930)</f>
        <v/>
      </c>
      <c r="U1930" s="23">
        <f>IF(A1930="","",IF(O1930=0,"Outside audit periods; ","")&amp;IF(F1930="","No VAT category; ","")&amp;IF(ABS(Q1930)&gt;Setup!$B$10,"VAT ≠ 15% × net; ","")&amp;IF(AND(F1930="Standard domestic 15% (Box 7)",NOT(AND(LEN(D1930)=15,LEFT(D1930,1)="3",RIGHT(D1930,1)="3",ISNUMBER(--D1930)))),"Invalid/missing supplier VAT no; ","")&amp;IF(AND(L1930="Yes",K1930&lt;&gt;"Yes"),"VAT claimed without valid tax invoice; ","")&amp;IF(AND(L1930="Yes",ISNUMBER(SEARCH("blocked",G1930))),"Blocked input VAT claimed; ","")&amp;IF(AND(F1930="Import - VAT paid at customs (Box 8)",M1930=""),"Customs declaration no missing; ","")&amp;IF(AND(F1930="Import - Reverse charge (Box 9)",E1930="Saudi Arabia"),"RCM used for a local supplier; ","")&amp;IF(AND(L1930="Yes",NOT(OR(F1930="Standard domestic 15% (Box 7)",F1930="Import - VAT paid at customs (Box 8)",F1930="Import - Reverse charge (Box 9)"))),"VAT claimed on non-taxable category; ",""))</f>
        <v/>
      </c>
    </row>
    <row r="1931">
      <c r="A1931" s="17" t="n"/>
      <c r="B1931" s="14" t="n"/>
      <c r="C1931" s="14" t="n"/>
      <c r="D1931" s="16" t="n"/>
      <c r="E1931" s="14" t="n"/>
      <c r="F1931" s="14" t="n"/>
      <c r="G1931" s="14" t="n"/>
      <c r="H1931" s="19" t="n"/>
      <c r="I1931" s="19" t="n"/>
      <c r="J1931" s="34">
        <f>IF(A1931="","",H1931+I1931)</f>
        <v/>
      </c>
      <c r="K1931" s="14" t="n"/>
      <c r="L1931" s="14" t="n"/>
      <c r="M1931" s="14" t="n"/>
      <c r="N1931" s="14" t="n"/>
      <c r="O1931" s="20">
        <f>IF(A1931="","",SUMPRODUCT((A1931&gt;=Setup!$C$19:$C$30)*(A1931&lt;=Setup!$D$19:$D$30)*Setup!$A$19:$A$30))</f>
        <v/>
      </c>
      <c r="P1931" s="34">
        <f>IF(A1931="","",IF(OR(F1931="Standard domestic 15% (Box 7)",F1931="Import - VAT paid at customs (Box 8)",F1931="Import - Reverse charge (Box 9)"),ROUND(H1931*Setup!$B$9,2),0))</f>
        <v/>
      </c>
      <c r="Q1931" s="34">
        <f>IF(A1931="","",I1931-P1931)</f>
        <v/>
      </c>
      <c r="R1931" s="34">
        <f>IF(A1931="","",IF(L1931="Yes",I1931,0))</f>
        <v/>
      </c>
      <c r="S1931" s="34">
        <f>IF(A1931="","",IF(AND(L1931="Yes",K1931="Yes",NOT(ISNUMBER(SEARCH("blocked",G1931))),OR(F1931="Standard domestic 15% (Box 7)",F1931="Import - VAT paid at customs (Box 8)",F1931="Import - Reverse charge (Box 9)"),OR(F1931&lt;&gt;"Standard domestic 15% (Box 7)",AND(LEN(D1931)=15,LEFT(D1931,1)="3",RIGHT(D1931,1)="3",ISNUMBER(--D1931)))),I1931,0))</f>
        <v/>
      </c>
      <c r="T1931" s="34">
        <f>IF(A1931="","",R1931-S1931)</f>
        <v/>
      </c>
      <c r="U1931" s="23">
        <f>IF(A1931="","",IF(O1931=0,"Outside audit periods; ","")&amp;IF(F1931="","No VAT category; ","")&amp;IF(ABS(Q1931)&gt;Setup!$B$10,"VAT ≠ 15% × net; ","")&amp;IF(AND(F1931="Standard domestic 15% (Box 7)",NOT(AND(LEN(D1931)=15,LEFT(D1931,1)="3",RIGHT(D1931,1)="3",ISNUMBER(--D1931)))),"Invalid/missing supplier VAT no; ","")&amp;IF(AND(L1931="Yes",K1931&lt;&gt;"Yes"),"VAT claimed without valid tax invoice; ","")&amp;IF(AND(L1931="Yes",ISNUMBER(SEARCH("blocked",G1931))),"Blocked input VAT claimed; ","")&amp;IF(AND(F1931="Import - VAT paid at customs (Box 8)",M1931=""),"Customs declaration no missing; ","")&amp;IF(AND(F1931="Import - Reverse charge (Box 9)",E1931="Saudi Arabia"),"RCM used for a local supplier; ","")&amp;IF(AND(L1931="Yes",NOT(OR(F1931="Standard domestic 15% (Box 7)",F1931="Import - VAT paid at customs (Box 8)",F1931="Import - Reverse charge (Box 9)"))),"VAT claimed on non-taxable category; ",""))</f>
        <v/>
      </c>
    </row>
    <row r="1932">
      <c r="A1932" s="17" t="n"/>
      <c r="B1932" s="14" t="n"/>
      <c r="C1932" s="14" t="n"/>
      <c r="D1932" s="16" t="n"/>
      <c r="E1932" s="14" t="n"/>
      <c r="F1932" s="14" t="n"/>
      <c r="G1932" s="14" t="n"/>
      <c r="H1932" s="19" t="n"/>
      <c r="I1932" s="19" t="n"/>
      <c r="J1932" s="34">
        <f>IF(A1932="","",H1932+I1932)</f>
        <v/>
      </c>
      <c r="K1932" s="14" t="n"/>
      <c r="L1932" s="14" t="n"/>
      <c r="M1932" s="14" t="n"/>
      <c r="N1932" s="14" t="n"/>
      <c r="O1932" s="20">
        <f>IF(A1932="","",SUMPRODUCT((A1932&gt;=Setup!$C$19:$C$30)*(A1932&lt;=Setup!$D$19:$D$30)*Setup!$A$19:$A$30))</f>
        <v/>
      </c>
      <c r="P1932" s="34">
        <f>IF(A1932="","",IF(OR(F1932="Standard domestic 15% (Box 7)",F1932="Import - VAT paid at customs (Box 8)",F1932="Import - Reverse charge (Box 9)"),ROUND(H1932*Setup!$B$9,2),0))</f>
        <v/>
      </c>
      <c r="Q1932" s="34">
        <f>IF(A1932="","",I1932-P1932)</f>
        <v/>
      </c>
      <c r="R1932" s="34">
        <f>IF(A1932="","",IF(L1932="Yes",I1932,0))</f>
        <v/>
      </c>
      <c r="S1932" s="34">
        <f>IF(A1932="","",IF(AND(L1932="Yes",K1932="Yes",NOT(ISNUMBER(SEARCH("blocked",G1932))),OR(F1932="Standard domestic 15% (Box 7)",F1932="Import - VAT paid at customs (Box 8)",F1932="Import - Reverse charge (Box 9)"),OR(F1932&lt;&gt;"Standard domestic 15% (Box 7)",AND(LEN(D1932)=15,LEFT(D1932,1)="3",RIGHT(D1932,1)="3",ISNUMBER(--D1932)))),I1932,0))</f>
        <v/>
      </c>
      <c r="T1932" s="34">
        <f>IF(A1932="","",R1932-S1932)</f>
        <v/>
      </c>
      <c r="U1932" s="23">
        <f>IF(A1932="","",IF(O1932=0,"Outside audit periods; ","")&amp;IF(F1932="","No VAT category; ","")&amp;IF(ABS(Q1932)&gt;Setup!$B$10,"VAT ≠ 15% × net; ","")&amp;IF(AND(F1932="Standard domestic 15% (Box 7)",NOT(AND(LEN(D1932)=15,LEFT(D1932,1)="3",RIGHT(D1932,1)="3",ISNUMBER(--D1932)))),"Invalid/missing supplier VAT no; ","")&amp;IF(AND(L1932="Yes",K1932&lt;&gt;"Yes"),"VAT claimed without valid tax invoice; ","")&amp;IF(AND(L1932="Yes",ISNUMBER(SEARCH("blocked",G1932))),"Blocked input VAT claimed; ","")&amp;IF(AND(F1932="Import - VAT paid at customs (Box 8)",M1932=""),"Customs declaration no missing; ","")&amp;IF(AND(F1932="Import - Reverse charge (Box 9)",E1932="Saudi Arabia"),"RCM used for a local supplier; ","")&amp;IF(AND(L1932="Yes",NOT(OR(F1932="Standard domestic 15% (Box 7)",F1932="Import - VAT paid at customs (Box 8)",F1932="Import - Reverse charge (Box 9)"))),"VAT claimed on non-taxable category; ",""))</f>
        <v/>
      </c>
    </row>
    <row r="1933">
      <c r="A1933" s="17" t="n"/>
      <c r="B1933" s="14" t="n"/>
      <c r="C1933" s="14" t="n"/>
      <c r="D1933" s="16" t="n"/>
      <c r="E1933" s="14" t="n"/>
      <c r="F1933" s="14" t="n"/>
      <c r="G1933" s="14" t="n"/>
      <c r="H1933" s="19" t="n"/>
      <c r="I1933" s="19" t="n"/>
      <c r="J1933" s="34">
        <f>IF(A1933="","",H1933+I1933)</f>
        <v/>
      </c>
      <c r="K1933" s="14" t="n"/>
      <c r="L1933" s="14" t="n"/>
      <c r="M1933" s="14" t="n"/>
      <c r="N1933" s="14" t="n"/>
      <c r="O1933" s="20">
        <f>IF(A1933="","",SUMPRODUCT((A1933&gt;=Setup!$C$19:$C$30)*(A1933&lt;=Setup!$D$19:$D$30)*Setup!$A$19:$A$30))</f>
        <v/>
      </c>
      <c r="P1933" s="34">
        <f>IF(A1933="","",IF(OR(F1933="Standard domestic 15% (Box 7)",F1933="Import - VAT paid at customs (Box 8)",F1933="Import - Reverse charge (Box 9)"),ROUND(H1933*Setup!$B$9,2),0))</f>
        <v/>
      </c>
      <c r="Q1933" s="34">
        <f>IF(A1933="","",I1933-P1933)</f>
        <v/>
      </c>
      <c r="R1933" s="34">
        <f>IF(A1933="","",IF(L1933="Yes",I1933,0))</f>
        <v/>
      </c>
      <c r="S1933" s="34">
        <f>IF(A1933="","",IF(AND(L1933="Yes",K1933="Yes",NOT(ISNUMBER(SEARCH("blocked",G1933))),OR(F1933="Standard domestic 15% (Box 7)",F1933="Import - VAT paid at customs (Box 8)",F1933="Import - Reverse charge (Box 9)"),OR(F1933&lt;&gt;"Standard domestic 15% (Box 7)",AND(LEN(D1933)=15,LEFT(D1933,1)="3",RIGHT(D1933,1)="3",ISNUMBER(--D1933)))),I1933,0))</f>
        <v/>
      </c>
      <c r="T1933" s="34">
        <f>IF(A1933="","",R1933-S1933)</f>
        <v/>
      </c>
      <c r="U1933" s="23">
        <f>IF(A1933="","",IF(O1933=0,"Outside audit periods; ","")&amp;IF(F1933="","No VAT category; ","")&amp;IF(ABS(Q1933)&gt;Setup!$B$10,"VAT ≠ 15% × net; ","")&amp;IF(AND(F1933="Standard domestic 15% (Box 7)",NOT(AND(LEN(D1933)=15,LEFT(D1933,1)="3",RIGHT(D1933,1)="3",ISNUMBER(--D1933)))),"Invalid/missing supplier VAT no; ","")&amp;IF(AND(L1933="Yes",K1933&lt;&gt;"Yes"),"VAT claimed without valid tax invoice; ","")&amp;IF(AND(L1933="Yes",ISNUMBER(SEARCH("blocked",G1933))),"Blocked input VAT claimed; ","")&amp;IF(AND(F1933="Import - VAT paid at customs (Box 8)",M1933=""),"Customs declaration no missing; ","")&amp;IF(AND(F1933="Import - Reverse charge (Box 9)",E1933="Saudi Arabia"),"RCM used for a local supplier; ","")&amp;IF(AND(L1933="Yes",NOT(OR(F1933="Standard domestic 15% (Box 7)",F1933="Import - VAT paid at customs (Box 8)",F1933="Import - Reverse charge (Box 9)"))),"VAT claimed on non-taxable category; ",""))</f>
        <v/>
      </c>
    </row>
    <row r="1934">
      <c r="A1934" s="17" t="n"/>
      <c r="B1934" s="14" t="n"/>
      <c r="C1934" s="14" t="n"/>
      <c r="D1934" s="16" t="n"/>
      <c r="E1934" s="14" t="n"/>
      <c r="F1934" s="14" t="n"/>
      <c r="G1934" s="14" t="n"/>
      <c r="H1934" s="19" t="n"/>
      <c r="I1934" s="19" t="n"/>
      <c r="J1934" s="34">
        <f>IF(A1934="","",H1934+I1934)</f>
        <v/>
      </c>
      <c r="K1934" s="14" t="n"/>
      <c r="L1934" s="14" t="n"/>
      <c r="M1934" s="14" t="n"/>
      <c r="N1934" s="14" t="n"/>
      <c r="O1934" s="20">
        <f>IF(A1934="","",SUMPRODUCT((A1934&gt;=Setup!$C$19:$C$30)*(A1934&lt;=Setup!$D$19:$D$30)*Setup!$A$19:$A$30))</f>
        <v/>
      </c>
      <c r="P1934" s="34">
        <f>IF(A1934="","",IF(OR(F1934="Standard domestic 15% (Box 7)",F1934="Import - VAT paid at customs (Box 8)",F1934="Import - Reverse charge (Box 9)"),ROUND(H1934*Setup!$B$9,2),0))</f>
        <v/>
      </c>
      <c r="Q1934" s="34">
        <f>IF(A1934="","",I1934-P1934)</f>
        <v/>
      </c>
      <c r="R1934" s="34">
        <f>IF(A1934="","",IF(L1934="Yes",I1934,0))</f>
        <v/>
      </c>
      <c r="S1934" s="34">
        <f>IF(A1934="","",IF(AND(L1934="Yes",K1934="Yes",NOT(ISNUMBER(SEARCH("blocked",G1934))),OR(F1934="Standard domestic 15% (Box 7)",F1934="Import - VAT paid at customs (Box 8)",F1934="Import - Reverse charge (Box 9)"),OR(F1934&lt;&gt;"Standard domestic 15% (Box 7)",AND(LEN(D1934)=15,LEFT(D1934,1)="3",RIGHT(D1934,1)="3",ISNUMBER(--D1934)))),I1934,0))</f>
        <v/>
      </c>
      <c r="T1934" s="34">
        <f>IF(A1934="","",R1934-S1934)</f>
        <v/>
      </c>
      <c r="U1934" s="23">
        <f>IF(A1934="","",IF(O1934=0,"Outside audit periods; ","")&amp;IF(F1934="","No VAT category; ","")&amp;IF(ABS(Q1934)&gt;Setup!$B$10,"VAT ≠ 15% × net; ","")&amp;IF(AND(F1934="Standard domestic 15% (Box 7)",NOT(AND(LEN(D1934)=15,LEFT(D1934,1)="3",RIGHT(D1934,1)="3",ISNUMBER(--D1934)))),"Invalid/missing supplier VAT no; ","")&amp;IF(AND(L1934="Yes",K1934&lt;&gt;"Yes"),"VAT claimed without valid tax invoice; ","")&amp;IF(AND(L1934="Yes",ISNUMBER(SEARCH("blocked",G1934))),"Blocked input VAT claimed; ","")&amp;IF(AND(F1934="Import - VAT paid at customs (Box 8)",M1934=""),"Customs declaration no missing; ","")&amp;IF(AND(F1934="Import - Reverse charge (Box 9)",E1934="Saudi Arabia"),"RCM used for a local supplier; ","")&amp;IF(AND(L1934="Yes",NOT(OR(F1934="Standard domestic 15% (Box 7)",F1934="Import - VAT paid at customs (Box 8)",F1934="Import - Reverse charge (Box 9)"))),"VAT claimed on non-taxable category; ",""))</f>
        <v/>
      </c>
    </row>
    <row r="1935">
      <c r="A1935" s="17" t="n"/>
      <c r="B1935" s="14" t="n"/>
      <c r="C1935" s="14" t="n"/>
      <c r="D1935" s="16" t="n"/>
      <c r="E1935" s="14" t="n"/>
      <c r="F1935" s="14" t="n"/>
      <c r="G1935" s="14" t="n"/>
      <c r="H1935" s="19" t="n"/>
      <c r="I1935" s="19" t="n"/>
      <c r="J1935" s="34">
        <f>IF(A1935="","",H1935+I1935)</f>
        <v/>
      </c>
      <c r="K1935" s="14" t="n"/>
      <c r="L1935" s="14" t="n"/>
      <c r="M1935" s="14" t="n"/>
      <c r="N1935" s="14" t="n"/>
      <c r="O1935" s="20">
        <f>IF(A1935="","",SUMPRODUCT((A1935&gt;=Setup!$C$19:$C$30)*(A1935&lt;=Setup!$D$19:$D$30)*Setup!$A$19:$A$30))</f>
        <v/>
      </c>
      <c r="P1935" s="34">
        <f>IF(A1935="","",IF(OR(F1935="Standard domestic 15% (Box 7)",F1935="Import - VAT paid at customs (Box 8)",F1935="Import - Reverse charge (Box 9)"),ROUND(H1935*Setup!$B$9,2),0))</f>
        <v/>
      </c>
      <c r="Q1935" s="34">
        <f>IF(A1935="","",I1935-P1935)</f>
        <v/>
      </c>
      <c r="R1935" s="34">
        <f>IF(A1935="","",IF(L1935="Yes",I1935,0))</f>
        <v/>
      </c>
      <c r="S1935" s="34">
        <f>IF(A1935="","",IF(AND(L1935="Yes",K1935="Yes",NOT(ISNUMBER(SEARCH("blocked",G1935))),OR(F1935="Standard domestic 15% (Box 7)",F1935="Import - VAT paid at customs (Box 8)",F1935="Import - Reverse charge (Box 9)"),OR(F1935&lt;&gt;"Standard domestic 15% (Box 7)",AND(LEN(D1935)=15,LEFT(D1935,1)="3",RIGHT(D1935,1)="3",ISNUMBER(--D1935)))),I1935,0))</f>
        <v/>
      </c>
      <c r="T1935" s="34">
        <f>IF(A1935="","",R1935-S1935)</f>
        <v/>
      </c>
      <c r="U1935" s="23">
        <f>IF(A1935="","",IF(O1935=0,"Outside audit periods; ","")&amp;IF(F1935="","No VAT category; ","")&amp;IF(ABS(Q1935)&gt;Setup!$B$10,"VAT ≠ 15% × net; ","")&amp;IF(AND(F1935="Standard domestic 15% (Box 7)",NOT(AND(LEN(D1935)=15,LEFT(D1935,1)="3",RIGHT(D1935,1)="3",ISNUMBER(--D1935)))),"Invalid/missing supplier VAT no; ","")&amp;IF(AND(L1935="Yes",K1935&lt;&gt;"Yes"),"VAT claimed without valid tax invoice; ","")&amp;IF(AND(L1935="Yes",ISNUMBER(SEARCH("blocked",G1935))),"Blocked input VAT claimed; ","")&amp;IF(AND(F1935="Import - VAT paid at customs (Box 8)",M1935=""),"Customs declaration no missing; ","")&amp;IF(AND(F1935="Import - Reverse charge (Box 9)",E1935="Saudi Arabia"),"RCM used for a local supplier; ","")&amp;IF(AND(L1935="Yes",NOT(OR(F1935="Standard domestic 15% (Box 7)",F1935="Import - VAT paid at customs (Box 8)",F1935="Import - Reverse charge (Box 9)"))),"VAT claimed on non-taxable category; ",""))</f>
        <v/>
      </c>
    </row>
    <row r="1936">
      <c r="A1936" s="17" t="n"/>
      <c r="B1936" s="14" t="n"/>
      <c r="C1936" s="14" t="n"/>
      <c r="D1936" s="16" t="n"/>
      <c r="E1936" s="14" t="n"/>
      <c r="F1936" s="14" t="n"/>
      <c r="G1936" s="14" t="n"/>
      <c r="H1936" s="19" t="n"/>
      <c r="I1936" s="19" t="n"/>
      <c r="J1936" s="34">
        <f>IF(A1936="","",H1936+I1936)</f>
        <v/>
      </c>
      <c r="K1936" s="14" t="n"/>
      <c r="L1936" s="14" t="n"/>
      <c r="M1936" s="14" t="n"/>
      <c r="N1936" s="14" t="n"/>
      <c r="O1936" s="20">
        <f>IF(A1936="","",SUMPRODUCT((A1936&gt;=Setup!$C$19:$C$30)*(A1936&lt;=Setup!$D$19:$D$30)*Setup!$A$19:$A$30))</f>
        <v/>
      </c>
      <c r="P1936" s="34">
        <f>IF(A1936="","",IF(OR(F1936="Standard domestic 15% (Box 7)",F1936="Import - VAT paid at customs (Box 8)",F1936="Import - Reverse charge (Box 9)"),ROUND(H1936*Setup!$B$9,2),0))</f>
        <v/>
      </c>
      <c r="Q1936" s="34">
        <f>IF(A1936="","",I1936-P1936)</f>
        <v/>
      </c>
      <c r="R1936" s="34">
        <f>IF(A1936="","",IF(L1936="Yes",I1936,0))</f>
        <v/>
      </c>
      <c r="S1936" s="34">
        <f>IF(A1936="","",IF(AND(L1936="Yes",K1936="Yes",NOT(ISNUMBER(SEARCH("blocked",G1936))),OR(F1936="Standard domestic 15% (Box 7)",F1936="Import - VAT paid at customs (Box 8)",F1936="Import - Reverse charge (Box 9)"),OR(F1936&lt;&gt;"Standard domestic 15% (Box 7)",AND(LEN(D1936)=15,LEFT(D1936,1)="3",RIGHT(D1936,1)="3",ISNUMBER(--D1936)))),I1936,0))</f>
        <v/>
      </c>
      <c r="T1936" s="34">
        <f>IF(A1936="","",R1936-S1936)</f>
        <v/>
      </c>
      <c r="U1936" s="23">
        <f>IF(A1936="","",IF(O1936=0,"Outside audit periods; ","")&amp;IF(F1936="","No VAT category; ","")&amp;IF(ABS(Q1936)&gt;Setup!$B$10,"VAT ≠ 15% × net; ","")&amp;IF(AND(F1936="Standard domestic 15% (Box 7)",NOT(AND(LEN(D1936)=15,LEFT(D1936,1)="3",RIGHT(D1936,1)="3",ISNUMBER(--D1936)))),"Invalid/missing supplier VAT no; ","")&amp;IF(AND(L1936="Yes",K1936&lt;&gt;"Yes"),"VAT claimed without valid tax invoice; ","")&amp;IF(AND(L1936="Yes",ISNUMBER(SEARCH("blocked",G1936))),"Blocked input VAT claimed; ","")&amp;IF(AND(F1936="Import - VAT paid at customs (Box 8)",M1936=""),"Customs declaration no missing; ","")&amp;IF(AND(F1936="Import - Reverse charge (Box 9)",E1936="Saudi Arabia"),"RCM used for a local supplier; ","")&amp;IF(AND(L1936="Yes",NOT(OR(F1936="Standard domestic 15% (Box 7)",F1936="Import - VAT paid at customs (Box 8)",F1936="Import - Reverse charge (Box 9)"))),"VAT claimed on non-taxable category; ",""))</f>
        <v/>
      </c>
    </row>
    <row r="1937">
      <c r="A1937" s="17" t="n"/>
      <c r="B1937" s="14" t="n"/>
      <c r="C1937" s="14" t="n"/>
      <c r="D1937" s="16" t="n"/>
      <c r="E1937" s="14" t="n"/>
      <c r="F1937" s="14" t="n"/>
      <c r="G1937" s="14" t="n"/>
      <c r="H1937" s="19" t="n"/>
      <c r="I1937" s="19" t="n"/>
      <c r="J1937" s="34">
        <f>IF(A1937="","",H1937+I1937)</f>
        <v/>
      </c>
      <c r="K1937" s="14" t="n"/>
      <c r="L1937" s="14" t="n"/>
      <c r="M1937" s="14" t="n"/>
      <c r="N1937" s="14" t="n"/>
      <c r="O1937" s="20">
        <f>IF(A1937="","",SUMPRODUCT((A1937&gt;=Setup!$C$19:$C$30)*(A1937&lt;=Setup!$D$19:$D$30)*Setup!$A$19:$A$30))</f>
        <v/>
      </c>
      <c r="P1937" s="34">
        <f>IF(A1937="","",IF(OR(F1937="Standard domestic 15% (Box 7)",F1937="Import - VAT paid at customs (Box 8)",F1937="Import - Reverse charge (Box 9)"),ROUND(H1937*Setup!$B$9,2),0))</f>
        <v/>
      </c>
      <c r="Q1937" s="34">
        <f>IF(A1937="","",I1937-P1937)</f>
        <v/>
      </c>
      <c r="R1937" s="34">
        <f>IF(A1937="","",IF(L1937="Yes",I1937,0))</f>
        <v/>
      </c>
      <c r="S1937" s="34">
        <f>IF(A1937="","",IF(AND(L1937="Yes",K1937="Yes",NOT(ISNUMBER(SEARCH("blocked",G1937))),OR(F1937="Standard domestic 15% (Box 7)",F1937="Import - VAT paid at customs (Box 8)",F1937="Import - Reverse charge (Box 9)"),OR(F1937&lt;&gt;"Standard domestic 15% (Box 7)",AND(LEN(D1937)=15,LEFT(D1937,1)="3",RIGHT(D1937,1)="3",ISNUMBER(--D1937)))),I1937,0))</f>
        <v/>
      </c>
      <c r="T1937" s="34">
        <f>IF(A1937="","",R1937-S1937)</f>
        <v/>
      </c>
      <c r="U1937" s="23">
        <f>IF(A1937="","",IF(O1937=0,"Outside audit periods; ","")&amp;IF(F1937="","No VAT category; ","")&amp;IF(ABS(Q1937)&gt;Setup!$B$10,"VAT ≠ 15% × net; ","")&amp;IF(AND(F1937="Standard domestic 15% (Box 7)",NOT(AND(LEN(D1937)=15,LEFT(D1937,1)="3",RIGHT(D1937,1)="3",ISNUMBER(--D1937)))),"Invalid/missing supplier VAT no; ","")&amp;IF(AND(L1937="Yes",K1937&lt;&gt;"Yes"),"VAT claimed without valid tax invoice; ","")&amp;IF(AND(L1937="Yes",ISNUMBER(SEARCH("blocked",G1937))),"Blocked input VAT claimed; ","")&amp;IF(AND(F1937="Import - VAT paid at customs (Box 8)",M1937=""),"Customs declaration no missing; ","")&amp;IF(AND(F1937="Import - Reverse charge (Box 9)",E1937="Saudi Arabia"),"RCM used for a local supplier; ","")&amp;IF(AND(L1937="Yes",NOT(OR(F1937="Standard domestic 15% (Box 7)",F1937="Import - VAT paid at customs (Box 8)",F1937="Import - Reverse charge (Box 9)"))),"VAT claimed on non-taxable category; ",""))</f>
        <v/>
      </c>
    </row>
    <row r="1938">
      <c r="A1938" s="17" t="n"/>
      <c r="B1938" s="14" t="n"/>
      <c r="C1938" s="14" t="n"/>
      <c r="D1938" s="16" t="n"/>
      <c r="E1938" s="14" t="n"/>
      <c r="F1938" s="14" t="n"/>
      <c r="G1938" s="14" t="n"/>
      <c r="H1938" s="19" t="n"/>
      <c r="I1938" s="19" t="n"/>
      <c r="J1938" s="34">
        <f>IF(A1938="","",H1938+I1938)</f>
        <v/>
      </c>
      <c r="K1938" s="14" t="n"/>
      <c r="L1938" s="14" t="n"/>
      <c r="M1938" s="14" t="n"/>
      <c r="N1938" s="14" t="n"/>
      <c r="O1938" s="20">
        <f>IF(A1938="","",SUMPRODUCT((A1938&gt;=Setup!$C$19:$C$30)*(A1938&lt;=Setup!$D$19:$D$30)*Setup!$A$19:$A$30))</f>
        <v/>
      </c>
      <c r="P1938" s="34">
        <f>IF(A1938="","",IF(OR(F1938="Standard domestic 15% (Box 7)",F1938="Import - VAT paid at customs (Box 8)",F1938="Import - Reverse charge (Box 9)"),ROUND(H1938*Setup!$B$9,2),0))</f>
        <v/>
      </c>
      <c r="Q1938" s="34">
        <f>IF(A1938="","",I1938-P1938)</f>
        <v/>
      </c>
      <c r="R1938" s="34">
        <f>IF(A1938="","",IF(L1938="Yes",I1938,0))</f>
        <v/>
      </c>
      <c r="S1938" s="34">
        <f>IF(A1938="","",IF(AND(L1938="Yes",K1938="Yes",NOT(ISNUMBER(SEARCH("blocked",G1938))),OR(F1938="Standard domestic 15% (Box 7)",F1938="Import - VAT paid at customs (Box 8)",F1938="Import - Reverse charge (Box 9)"),OR(F1938&lt;&gt;"Standard domestic 15% (Box 7)",AND(LEN(D1938)=15,LEFT(D1938,1)="3",RIGHT(D1938,1)="3",ISNUMBER(--D1938)))),I1938,0))</f>
        <v/>
      </c>
      <c r="T1938" s="34">
        <f>IF(A1938="","",R1938-S1938)</f>
        <v/>
      </c>
      <c r="U1938" s="23">
        <f>IF(A1938="","",IF(O1938=0,"Outside audit periods; ","")&amp;IF(F1938="","No VAT category; ","")&amp;IF(ABS(Q1938)&gt;Setup!$B$10,"VAT ≠ 15% × net; ","")&amp;IF(AND(F1938="Standard domestic 15% (Box 7)",NOT(AND(LEN(D1938)=15,LEFT(D1938,1)="3",RIGHT(D1938,1)="3",ISNUMBER(--D1938)))),"Invalid/missing supplier VAT no; ","")&amp;IF(AND(L1938="Yes",K1938&lt;&gt;"Yes"),"VAT claimed without valid tax invoice; ","")&amp;IF(AND(L1938="Yes",ISNUMBER(SEARCH("blocked",G1938))),"Blocked input VAT claimed; ","")&amp;IF(AND(F1938="Import - VAT paid at customs (Box 8)",M1938=""),"Customs declaration no missing; ","")&amp;IF(AND(F1938="Import - Reverse charge (Box 9)",E1938="Saudi Arabia"),"RCM used for a local supplier; ","")&amp;IF(AND(L1938="Yes",NOT(OR(F1938="Standard domestic 15% (Box 7)",F1938="Import - VAT paid at customs (Box 8)",F1938="Import - Reverse charge (Box 9)"))),"VAT claimed on non-taxable category; ",""))</f>
        <v/>
      </c>
    </row>
    <row r="1939">
      <c r="A1939" s="17" t="n"/>
      <c r="B1939" s="14" t="n"/>
      <c r="C1939" s="14" t="n"/>
      <c r="D1939" s="16" t="n"/>
      <c r="E1939" s="14" t="n"/>
      <c r="F1939" s="14" t="n"/>
      <c r="G1939" s="14" t="n"/>
      <c r="H1939" s="19" t="n"/>
      <c r="I1939" s="19" t="n"/>
      <c r="J1939" s="34">
        <f>IF(A1939="","",H1939+I1939)</f>
        <v/>
      </c>
      <c r="K1939" s="14" t="n"/>
      <c r="L1939" s="14" t="n"/>
      <c r="M1939" s="14" t="n"/>
      <c r="N1939" s="14" t="n"/>
      <c r="O1939" s="20">
        <f>IF(A1939="","",SUMPRODUCT((A1939&gt;=Setup!$C$19:$C$30)*(A1939&lt;=Setup!$D$19:$D$30)*Setup!$A$19:$A$30))</f>
        <v/>
      </c>
      <c r="P1939" s="34">
        <f>IF(A1939="","",IF(OR(F1939="Standard domestic 15% (Box 7)",F1939="Import - VAT paid at customs (Box 8)",F1939="Import - Reverse charge (Box 9)"),ROUND(H1939*Setup!$B$9,2),0))</f>
        <v/>
      </c>
      <c r="Q1939" s="34">
        <f>IF(A1939="","",I1939-P1939)</f>
        <v/>
      </c>
      <c r="R1939" s="34">
        <f>IF(A1939="","",IF(L1939="Yes",I1939,0))</f>
        <v/>
      </c>
      <c r="S1939" s="34">
        <f>IF(A1939="","",IF(AND(L1939="Yes",K1939="Yes",NOT(ISNUMBER(SEARCH("blocked",G1939))),OR(F1939="Standard domestic 15% (Box 7)",F1939="Import - VAT paid at customs (Box 8)",F1939="Import - Reverse charge (Box 9)"),OR(F1939&lt;&gt;"Standard domestic 15% (Box 7)",AND(LEN(D1939)=15,LEFT(D1939,1)="3",RIGHT(D1939,1)="3",ISNUMBER(--D1939)))),I1939,0))</f>
        <v/>
      </c>
      <c r="T1939" s="34">
        <f>IF(A1939="","",R1939-S1939)</f>
        <v/>
      </c>
      <c r="U1939" s="23">
        <f>IF(A1939="","",IF(O1939=0,"Outside audit periods; ","")&amp;IF(F1939="","No VAT category; ","")&amp;IF(ABS(Q1939)&gt;Setup!$B$10,"VAT ≠ 15% × net; ","")&amp;IF(AND(F1939="Standard domestic 15% (Box 7)",NOT(AND(LEN(D1939)=15,LEFT(D1939,1)="3",RIGHT(D1939,1)="3",ISNUMBER(--D1939)))),"Invalid/missing supplier VAT no; ","")&amp;IF(AND(L1939="Yes",K1939&lt;&gt;"Yes"),"VAT claimed without valid tax invoice; ","")&amp;IF(AND(L1939="Yes",ISNUMBER(SEARCH("blocked",G1939))),"Blocked input VAT claimed; ","")&amp;IF(AND(F1939="Import - VAT paid at customs (Box 8)",M1939=""),"Customs declaration no missing; ","")&amp;IF(AND(F1939="Import - Reverse charge (Box 9)",E1939="Saudi Arabia"),"RCM used for a local supplier; ","")&amp;IF(AND(L1939="Yes",NOT(OR(F1939="Standard domestic 15% (Box 7)",F1939="Import - VAT paid at customs (Box 8)",F1939="Import - Reverse charge (Box 9)"))),"VAT claimed on non-taxable category; ",""))</f>
        <v/>
      </c>
    </row>
    <row r="1940">
      <c r="A1940" s="17" t="n"/>
      <c r="B1940" s="14" t="n"/>
      <c r="C1940" s="14" t="n"/>
      <c r="D1940" s="16" t="n"/>
      <c r="E1940" s="14" t="n"/>
      <c r="F1940" s="14" t="n"/>
      <c r="G1940" s="14" t="n"/>
      <c r="H1940" s="19" t="n"/>
      <c r="I1940" s="19" t="n"/>
      <c r="J1940" s="34">
        <f>IF(A1940="","",H1940+I1940)</f>
        <v/>
      </c>
      <c r="K1940" s="14" t="n"/>
      <c r="L1940" s="14" t="n"/>
      <c r="M1940" s="14" t="n"/>
      <c r="N1940" s="14" t="n"/>
      <c r="O1940" s="20">
        <f>IF(A1940="","",SUMPRODUCT((A1940&gt;=Setup!$C$19:$C$30)*(A1940&lt;=Setup!$D$19:$D$30)*Setup!$A$19:$A$30))</f>
        <v/>
      </c>
      <c r="P1940" s="34">
        <f>IF(A1940="","",IF(OR(F1940="Standard domestic 15% (Box 7)",F1940="Import - VAT paid at customs (Box 8)",F1940="Import - Reverse charge (Box 9)"),ROUND(H1940*Setup!$B$9,2),0))</f>
        <v/>
      </c>
      <c r="Q1940" s="34">
        <f>IF(A1940="","",I1940-P1940)</f>
        <v/>
      </c>
      <c r="R1940" s="34">
        <f>IF(A1940="","",IF(L1940="Yes",I1940,0))</f>
        <v/>
      </c>
      <c r="S1940" s="34">
        <f>IF(A1940="","",IF(AND(L1940="Yes",K1940="Yes",NOT(ISNUMBER(SEARCH("blocked",G1940))),OR(F1940="Standard domestic 15% (Box 7)",F1940="Import - VAT paid at customs (Box 8)",F1940="Import - Reverse charge (Box 9)"),OR(F1940&lt;&gt;"Standard domestic 15% (Box 7)",AND(LEN(D1940)=15,LEFT(D1940,1)="3",RIGHT(D1940,1)="3",ISNUMBER(--D1940)))),I1940,0))</f>
        <v/>
      </c>
      <c r="T1940" s="34">
        <f>IF(A1940="","",R1940-S1940)</f>
        <v/>
      </c>
      <c r="U1940" s="23">
        <f>IF(A1940="","",IF(O1940=0,"Outside audit periods; ","")&amp;IF(F1940="","No VAT category; ","")&amp;IF(ABS(Q1940)&gt;Setup!$B$10,"VAT ≠ 15% × net; ","")&amp;IF(AND(F1940="Standard domestic 15% (Box 7)",NOT(AND(LEN(D1940)=15,LEFT(D1940,1)="3",RIGHT(D1940,1)="3",ISNUMBER(--D1940)))),"Invalid/missing supplier VAT no; ","")&amp;IF(AND(L1940="Yes",K1940&lt;&gt;"Yes"),"VAT claimed without valid tax invoice; ","")&amp;IF(AND(L1940="Yes",ISNUMBER(SEARCH("blocked",G1940))),"Blocked input VAT claimed; ","")&amp;IF(AND(F1940="Import - VAT paid at customs (Box 8)",M1940=""),"Customs declaration no missing; ","")&amp;IF(AND(F1940="Import - Reverse charge (Box 9)",E1940="Saudi Arabia"),"RCM used for a local supplier; ","")&amp;IF(AND(L1940="Yes",NOT(OR(F1940="Standard domestic 15% (Box 7)",F1940="Import - VAT paid at customs (Box 8)",F1940="Import - Reverse charge (Box 9)"))),"VAT claimed on non-taxable category; ",""))</f>
        <v/>
      </c>
    </row>
    <row r="1941">
      <c r="A1941" s="17" t="n"/>
      <c r="B1941" s="14" t="n"/>
      <c r="C1941" s="14" t="n"/>
      <c r="D1941" s="16" t="n"/>
      <c r="E1941" s="14" t="n"/>
      <c r="F1941" s="14" t="n"/>
      <c r="G1941" s="14" t="n"/>
      <c r="H1941" s="19" t="n"/>
      <c r="I1941" s="19" t="n"/>
      <c r="J1941" s="34">
        <f>IF(A1941="","",H1941+I1941)</f>
        <v/>
      </c>
      <c r="K1941" s="14" t="n"/>
      <c r="L1941" s="14" t="n"/>
      <c r="M1941" s="14" t="n"/>
      <c r="N1941" s="14" t="n"/>
      <c r="O1941" s="20">
        <f>IF(A1941="","",SUMPRODUCT((A1941&gt;=Setup!$C$19:$C$30)*(A1941&lt;=Setup!$D$19:$D$30)*Setup!$A$19:$A$30))</f>
        <v/>
      </c>
      <c r="P1941" s="34">
        <f>IF(A1941="","",IF(OR(F1941="Standard domestic 15% (Box 7)",F1941="Import - VAT paid at customs (Box 8)",F1941="Import - Reverse charge (Box 9)"),ROUND(H1941*Setup!$B$9,2),0))</f>
        <v/>
      </c>
      <c r="Q1941" s="34">
        <f>IF(A1941="","",I1941-P1941)</f>
        <v/>
      </c>
      <c r="R1941" s="34">
        <f>IF(A1941="","",IF(L1941="Yes",I1941,0))</f>
        <v/>
      </c>
      <c r="S1941" s="34">
        <f>IF(A1941="","",IF(AND(L1941="Yes",K1941="Yes",NOT(ISNUMBER(SEARCH("blocked",G1941))),OR(F1941="Standard domestic 15% (Box 7)",F1941="Import - VAT paid at customs (Box 8)",F1941="Import - Reverse charge (Box 9)"),OR(F1941&lt;&gt;"Standard domestic 15% (Box 7)",AND(LEN(D1941)=15,LEFT(D1941,1)="3",RIGHT(D1941,1)="3",ISNUMBER(--D1941)))),I1941,0))</f>
        <v/>
      </c>
      <c r="T1941" s="34">
        <f>IF(A1941="","",R1941-S1941)</f>
        <v/>
      </c>
      <c r="U1941" s="23">
        <f>IF(A1941="","",IF(O1941=0,"Outside audit periods; ","")&amp;IF(F1941="","No VAT category; ","")&amp;IF(ABS(Q1941)&gt;Setup!$B$10,"VAT ≠ 15% × net; ","")&amp;IF(AND(F1941="Standard domestic 15% (Box 7)",NOT(AND(LEN(D1941)=15,LEFT(D1941,1)="3",RIGHT(D1941,1)="3",ISNUMBER(--D1941)))),"Invalid/missing supplier VAT no; ","")&amp;IF(AND(L1941="Yes",K1941&lt;&gt;"Yes"),"VAT claimed without valid tax invoice; ","")&amp;IF(AND(L1941="Yes",ISNUMBER(SEARCH("blocked",G1941))),"Blocked input VAT claimed; ","")&amp;IF(AND(F1941="Import - VAT paid at customs (Box 8)",M1941=""),"Customs declaration no missing; ","")&amp;IF(AND(F1941="Import - Reverse charge (Box 9)",E1941="Saudi Arabia"),"RCM used for a local supplier; ","")&amp;IF(AND(L1941="Yes",NOT(OR(F1941="Standard domestic 15% (Box 7)",F1941="Import - VAT paid at customs (Box 8)",F1941="Import - Reverse charge (Box 9)"))),"VAT claimed on non-taxable category; ",""))</f>
        <v/>
      </c>
    </row>
    <row r="1942">
      <c r="A1942" s="17" t="n"/>
      <c r="B1942" s="14" t="n"/>
      <c r="C1942" s="14" t="n"/>
      <c r="D1942" s="16" t="n"/>
      <c r="E1942" s="14" t="n"/>
      <c r="F1942" s="14" t="n"/>
      <c r="G1942" s="14" t="n"/>
      <c r="H1942" s="19" t="n"/>
      <c r="I1942" s="19" t="n"/>
      <c r="J1942" s="34">
        <f>IF(A1942="","",H1942+I1942)</f>
        <v/>
      </c>
      <c r="K1942" s="14" t="n"/>
      <c r="L1942" s="14" t="n"/>
      <c r="M1942" s="14" t="n"/>
      <c r="N1942" s="14" t="n"/>
      <c r="O1942" s="20">
        <f>IF(A1942="","",SUMPRODUCT((A1942&gt;=Setup!$C$19:$C$30)*(A1942&lt;=Setup!$D$19:$D$30)*Setup!$A$19:$A$30))</f>
        <v/>
      </c>
      <c r="P1942" s="34">
        <f>IF(A1942="","",IF(OR(F1942="Standard domestic 15% (Box 7)",F1942="Import - VAT paid at customs (Box 8)",F1942="Import - Reverse charge (Box 9)"),ROUND(H1942*Setup!$B$9,2),0))</f>
        <v/>
      </c>
      <c r="Q1942" s="34">
        <f>IF(A1942="","",I1942-P1942)</f>
        <v/>
      </c>
      <c r="R1942" s="34">
        <f>IF(A1942="","",IF(L1942="Yes",I1942,0))</f>
        <v/>
      </c>
      <c r="S1942" s="34">
        <f>IF(A1942="","",IF(AND(L1942="Yes",K1942="Yes",NOT(ISNUMBER(SEARCH("blocked",G1942))),OR(F1942="Standard domestic 15% (Box 7)",F1942="Import - VAT paid at customs (Box 8)",F1942="Import - Reverse charge (Box 9)"),OR(F1942&lt;&gt;"Standard domestic 15% (Box 7)",AND(LEN(D1942)=15,LEFT(D1942,1)="3",RIGHT(D1942,1)="3",ISNUMBER(--D1942)))),I1942,0))</f>
        <v/>
      </c>
      <c r="T1942" s="34">
        <f>IF(A1942="","",R1942-S1942)</f>
        <v/>
      </c>
      <c r="U1942" s="23">
        <f>IF(A1942="","",IF(O1942=0,"Outside audit periods; ","")&amp;IF(F1942="","No VAT category; ","")&amp;IF(ABS(Q1942)&gt;Setup!$B$10,"VAT ≠ 15% × net; ","")&amp;IF(AND(F1942="Standard domestic 15% (Box 7)",NOT(AND(LEN(D1942)=15,LEFT(D1942,1)="3",RIGHT(D1942,1)="3",ISNUMBER(--D1942)))),"Invalid/missing supplier VAT no; ","")&amp;IF(AND(L1942="Yes",K1942&lt;&gt;"Yes"),"VAT claimed without valid tax invoice; ","")&amp;IF(AND(L1942="Yes",ISNUMBER(SEARCH("blocked",G1942))),"Blocked input VAT claimed; ","")&amp;IF(AND(F1942="Import - VAT paid at customs (Box 8)",M1942=""),"Customs declaration no missing; ","")&amp;IF(AND(F1942="Import - Reverse charge (Box 9)",E1942="Saudi Arabia"),"RCM used for a local supplier; ","")&amp;IF(AND(L1942="Yes",NOT(OR(F1942="Standard domestic 15% (Box 7)",F1942="Import - VAT paid at customs (Box 8)",F1942="Import - Reverse charge (Box 9)"))),"VAT claimed on non-taxable category; ",""))</f>
        <v/>
      </c>
    </row>
    <row r="1943">
      <c r="A1943" s="17" t="n"/>
      <c r="B1943" s="14" t="n"/>
      <c r="C1943" s="14" t="n"/>
      <c r="D1943" s="16" t="n"/>
      <c r="E1943" s="14" t="n"/>
      <c r="F1943" s="14" t="n"/>
      <c r="G1943" s="14" t="n"/>
      <c r="H1943" s="19" t="n"/>
      <c r="I1943" s="19" t="n"/>
      <c r="J1943" s="34">
        <f>IF(A1943="","",H1943+I1943)</f>
        <v/>
      </c>
      <c r="K1943" s="14" t="n"/>
      <c r="L1943" s="14" t="n"/>
      <c r="M1943" s="14" t="n"/>
      <c r="N1943" s="14" t="n"/>
      <c r="O1943" s="20">
        <f>IF(A1943="","",SUMPRODUCT((A1943&gt;=Setup!$C$19:$C$30)*(A1943&lt;=Setup!$D$19:$D$30)*Setup!$A$19:$A$30))</f>
        <v/>
      </c>
      <c r="P1943" s="34">
        <f>IF(A1943="","",IF(OR(F1943="Standard domestic 15% (Box 7)",F1943="Import - VAT paid at customs (Box 8)",F1943="Import - Reverse charge (Box 9)"),ROUND(H1943*Setup!$B$9,2),0))</f>
        <v/>
      </c>
      <c r="Q1943" s="34">
        <f>IF(A1943="","",I1943-P1943)</f>
        <v/>
      </c>
      <c r="R1943" s="34">
        <f>IF(A1943="","",IF(L1943="Yes",I1943,0))</f>
        <v/>
      </c>
      <c r="S1943" s="34">
        <f>IF(A1943="","",IF(AND(L1943="Yes",K1943="Yes",NOT(ISNUMBER(SEARCH("blocked",G1943))),OR(F1943="Standard domestic 15% (Box 7)",F1943="Import - VAT paid at customs (Box 8)",F1943="Import - Reverse charge (Box 9)"),OR(F1943&lt;&gt;"Standard domestic 15% (Box 7)",AND(LEN(D1943)=15,LEFT(D1943,1)="3",RIGHT(D1943,1)="3",ISNUMBER(--D1943)))),I1943,0))</f>
        <v/>
      </c>
      <c r="T1943" s="34">
        <f>IF(A1943="","",R1943-S1943)</f>
        <v/>
      </c>
      <c r="U1943" s="23">
        <f>IF(A1943="","",IF(O1943=0,"Outside audit periods; ","")&amp;IF(F1943="","No VAT category; ","")&amp;IF(ABS(Q1943)&gt;Setup!$B$10,"VAT ≠ 15% × net; ","")&amp;IF(AND(F1943="Standard domestic 15% (Box 7)",NOT(AND(LEN(D1943)=15,LEFT(D1943,1)="3",RIGHT(D1943,1)="3",ISNUMBER(--D1943)))),"Invalid/missing supplier VAT no; ","")&amp;IF(AND(L1943="Yes",K1943&lt;&gt;"Yes"),"VAT claimed without valid tax invoice; ","")&amp;IF(AND(L1943="Yes",ISNUMBER(SEARCH("blocked",G1943))),"Blocked input VAT claimed; ","")&amp;IF(AND(F1943="Import - VAT paid at customs (Box 8)",M1943=""),"Customs declaration no missing; ","")&amp;IF(AND(F1943="Import - Reverse charge (Box 9)",E1943="Saudi Arabia"),"RCM used for a local supplier; ","")&amp;IF(AND(L1943="Yes",NOT(OR(F1943="Standard domestic 15% (Box 7)",F1943="Import - VAT paid at customs (Box 8)",F1943="Import - Reverse charge (Box 9)"))),"VAT claimed on non-taxable category; ",""))</f>
        <v/>
      </c>
    </row>
    <row r="1944">
      <c r="A1944" s="17" t="n"/>
      <c r="B1944" s="14" t="n"/>
      <c r="C1944" s="14" t="n"/>
      <c r="D1944" s="16" t="n"/>
      <c r="E1944" s="14" t="n"/>
      <c r="F1944" s="14" t="n"/>
      <c r="G1944" s="14" t="n"/>
      <c r="H1944" s="19" t="n"/>
      <c r="I1944" s="19" t="n"/>
      <c r="J1944" s="34">
        <f>IF(A1944="","",H1944+I1944)</f>
        <v/>
      </c>
      <c r="K1944" s="14" t="n"/>
      <c r="L1944" s="14" t="n"/>
      <c r="M1944" s="14" t="n"/>
      <c r="N1944" s="14" t="n"/>
      <c r="O1944" s="20">
        <f>IF(A1944="","",SUMPRODUCT((A1944&gt;=Setup!$C$19:$C$30)*(A1944&lt;=Setup!$D$19:$D$30)*Setup!$A$19:$A$30))</f>
        <v/>
      </c>
      <c r="P1944" s="34">
        <f>IF(A1944="","",IF(OR(F1944="Standard domestic 15% (Box 7)",F1944="Import - VAT paid at customs (Box 8)",F1944="Import - Reverse charge (Box 9)"),ROUND(H1944*Setup!$B$9,2),0))</f>
        <v/>
      </c>
      <c r="Q1944" s="34">
        <f>IF(A1944="","",I1944-P1944)</f>
        <v/>
      </c>
      <c r="R1944" s="34">
        <f>IF(A1944="","",IF(L1944="Yes",I1944,0))</f>
        <v/>
      </c>
      <c r="S1944" s="34">
        <f>IF(A1944="","",IF(AND(L1944="Yes",K1944="Yes",NOT(ISNUMBER(SEARCH("blocked",G1944))),OR(F1944="Standard domestic 15% (Box 7)",F1944="Import - VAT paid at customs (Box 8)",F1944="Import - Reverse charge (Box 9)"),OR(F1944&lt;&gt;"Standard domestic 15% (Box 7)",AND(LEN(D1944)=15,LEFT(D1944,1)="3",RIGHT(D1944,1)="3",ISNUMBER(--D1944)))),I1944,0))</f>
        <v/>
      </c>
      <c r="T1944" s="34">
        <f>IF(A1944="","",R1944-S1944)</f>
        <v/>
      </c>
      <c r="U1944" s="23">
        <f>IF(A1944="","",IF(O1944=0,"Outside audit periods; ","")&amp;IF(F1944="","No VAT category; ","")&amp;IF(ABS(Q1944)&gt;Setup!$B$10,"VAT ≠ 15% × net; ","")&amp;IF(AND(F1944="Standard domestic 15% (Box 7)",NOT(AND(LEN(D1944)=15,LEFT(D1944,1)="3",RIGHT(D1944,1)="3",ISNUMBER(--D1944)))),"Invalid/missing supplier VAT no; ","")&amp;IF(AND(L1944="Yes",K1944&lt;&gt;"Yes"),"VAT claimed without valid tax invoice; ","")&amp;IF(AND(L1944="Yes",ISNUMBER(SEARCH("blocked",G1944))),"Blocked input VAT claimed; ","")&amp;IF(AND(F1944="Import - VAT paid at customs (Box 8)",M1944=""),"Customs declaration no missing; ","")&amp;IF(AND(F1944="Import - Reverse charge (Box 9)",E1944="Saudi Arabia"),"RCM used for a local supplier; ","")&amp;IF(AND(L1944="Yes",NOT(OR(F1944="Standard domestic 15% (Box 7)",F1944="Import - VAT paid at customs (Box 8)",F1944="Import - Reverse charge (Box 9)"))),"VAT claimed on non-taxable category; ",""))</f>
        <v/>
      </c>
    </row>
    <row r="1945">
      <c r="A1945" s="17" t="n"/>
      <c r="B1945" s="14" t="n"/>
      <c r="C1945" s="14" t="n"/>
      <c r="D1945" s="16" t="n"/>
      <c r="E1945" s="14" t="n"/>
      <c r="F1945" s="14" t="n"/>
      <c r="G1945" s="14" t="n"/>
      <c r="H1945" s="19" t="n"/>
      <c r="I1945" s="19" t="n"/>
      <c r="J1945" s="34">
        <f>IF(A1945="","",H1945+I1945)</f>
        <v/>
      </c>
      <c r="K1945" s="14" t="n"/>
      <c r="L1945" s="14" t="n"/>
      <c r="M1945" s="14" t="n"/>
      <c r="N1945" s="14" t="n"/>
      <c r="O1945" s="20">
        <f>IF(A1945="","",SUMPRODUCT((A1945&gt;=Setup!$C$19:$C$30)*(A1945&lt;=Setup!$D$19:$D$30)*Setup!$A$19:$A$30))</f>
        <v/>
      </c>
      <c r="P1945" s="34">
        <f>IF(A1945="","",IF(OR(F1945="Standard domestic 15% (Box 7)",F1945="Import - VAT paid at customs (Box 8)",F1945="Import - Reverse charge (Box 9)"),ROUND(H1945*Setup!$B$9,2),0))</f>
        <v/>
      </c>
      <c r="Q1945" s="34">
        <f>IF(A1945="","",I1945-P1945)</f>
        <v/>
      </c>
      <c r="R1945" s="34">
        <f>IF(A1945="","",IF(L1945="Yes",I1945,0))</f>
        <v/>
      </c>
      <c r="S1945" s="34">
        <f>IF(A1945="","",IF(AND(L1945="Yes",K1945="Yes",NOT(ISNUMBER(SEARCH("blocked",G1945))),OR(F1945="Standard domestic 15% (Box 7)",F1945="Import - VAT paid at customs (Box 8)",F1945="Import - Reverse charge (Box 9)"),OR(F1945&lt;&gt;"Standard domestic 15% (Box 7)",AND(LEN(D1945)=15,LEFT(D1945,1)="3",RIGHT(D1945,1)="3",ISNUMBER(--D1945)))),I1945,0))</f>
        <v/>
      </c>
      <c r="T1945" s="34">
        <f>IF(A1945="","",R1945-S1945)</f>
        <v/>
      </c>
      <c r="U1945" s="23">
        <f>IF(A1945="","",IF(O1945=0,"Outside audit periods; ","")&amp;IF(F1945="","No VAT category; ","")&amp;IF(ABS(Q1945)&gt;Setup!$B$10,"VAT ≠ 15% × net; ","")&amp;IF(AND(F1945="Standard domestic 15% (Box 7)",NOT(AND(LEN(D1945)=15,LEFT(D1945,1)="3",RIGHT(D1945,1)="3",ISNUMBER(--D1945)))),"Invalid/missing supplier VAT no; ","")&amp;IF(AND(L1945="Yes",K1945&lt;&gt;"Yes"),"VAT claimed without valid tax invoice; ","")&amp;IF(AND(L1945="Yes",ISNUMBER(SEARCH("blocked",G1945))),"Blocked input VAT claimed; ","")&amp;IF(AND(F1945="Import - VAT paid at customs (Box 8)",M1945=""),"Customs declaration no missing; ","")&amp;IF(AND(F1945="Import - Reverse charge (Box 9)",E1945="Saudi Arabia"),"RCM used for a local supplier; ","")&amp;IF(AND(L1945="Yes",NOT(OR(F1945="Standard domestic 15% (Box 7)",F1945="Import - VAT paid at customs (Box 8)",F1945="Import - Reverse charge (Box 9)"))),"VAT claimed on non-taxable category; ",""))</f>
        <v/>
      </c>
    </row>
    <row r="1946">
      <c r="A1946" s="17" t="n"/>
      <c r="B1946" s="14" t="n"/>
      <c r="C1946" s="14" t="n"/>
      <c r="D1946" s="16" t="n"/>
      <c r="E1946" s="14" t="n"/>
      <c r="F1946" s="14" t="n"/>
      <c r="G1946" s="14" t="n"/>
      <c r="H1946" s="19" t="n"/>
      <c r="I1946" s="19" t="n"/>
      <c r="J1946" s="34">
        <f>IF(A1946="","",H1946+I1946)</f>
        <v/>
      </c>
      <c r="K1946" s="14" t="n"/>
      <c r="L1946" s="14" t="n"/>
      <c r="M1946" s="14" t="n"/>
      <c r="N1946" s="14" t="n"/>
      <c r="O1946" s="20">
        <f>IF(A1946="","",SUMPRODUCT((A1946&gt;=Setup!$C$19:$C$30)*(A1946&lt;=Setup!$D$19:$D$30)*Setup!$A$19:$A$30))</f>
        <v/>
      </c>
      <c r="P1946" s="34">
        <f>IF(A1946="","",IF(OR(F1946="Standard domestic 15% (Box 7)",F1946="Import - VAT paid at customs (Box 8)",F1946="Import - Reverse charge (Box 9)"),ROUND(H1946*Setup!$B$9,2),0))</f>
        <v/>
      </c>
      <c r="Q1946" s="34">
        <f>IF(A1946="","",I1946-P1946)</f>
        <v/>
      </c>
      <c r="R1946" s="34">
        <f>IF(A1946="","",IF(L1946="Yes",I1946,0))</f>
        <v/>
      </c>
      <c r="S1946" s="34">
        <f>IF(A1946="","",IF(AND(L1946="Yes",K1946="Yes",NOT(ISNUMBER(SEARCH("blocked",G1946))),OR(F1946="Standard domestic 15% (Box 7)",F1946="Import - VAT paid at customs (Box 8)",F1946="Import - Reverse charge (Box 9)"),OR(F1946&lt;&gt;"Standard domestic 15% (Box 7)",AND(LEN(D1946)=15,LEFT(D1946,1)="3",RIGHT(D1946,1)="3",ISNUMBER(--D1946)))),I1946,0))</f>
        <v/>
      </c>
      <c r="T1946" s="34">
        <f>IF(A1946="","",R1946-S1946)</f>
        <v/>
      </c>
      <c r="U1946" s="23">
        <f>IF(A1946="","",IF(O1946=0,"Outside audit periods; ","")&amp;IF(F1946="","No VAT category; ","")&amp;IF(ABS(Q1946)&gt;Setup!$B$10,"VAT ≠ 15% × net; ","")&amp;IF(AND(F1946="Standard domestic 15% (Box 7)",NOT(AND(LEN(D1946)=15,LEFT(D1946,1)="3",RIGHT(D1946,1)="3",ISNUMBER(--D1946)))),"Invalid/missing supplier VAT no; ","")&amp;IF(AND(L1946="Yes",K1946&lt;&gt;"Yes"),"VAT claimed without valid tax invoice; ","")&amp;IF(AND(L1946="Yes",ISNUMBER(SEARCH("blocked",G1946))),"Blocked input VAT claimed; ","")&amp;IF(AND(F1946="Import - VAT paid at customs (Box 8)",M1946=""),"Customs declaration no missing; ","")&amp;IF(AND(F1946="Import - Reverse charge (Box 9)",E1946="Saudi Arabia"),"RCM used for a local supplier; ","")&amp;IF(AND(L1946="Yes",NOT(OR(F1946="Standard domestic 15% (Box 7)",F1946="Import - VAT paid at customs (Box 8)",F1946="Import - Reverse charge (Box 9)"))),"VAT claimed on non-taxable category; ",""))</f>
        <v/>
      </c>
    </row>
    <row r="1947">
      <c r="A1947" s="17" t="n"/>
      <c r="B1947" s="14" t="n"/>
      <c r="C1947" s="14" t="n"/>
      <c r="D1947" s="16" t="n"/>
      <c r="E1947" s="14" t="n"/>
      <c r="F1947" s="14" t="n"/>
      <c r="G1947" s="14" t="n"/>
      <c r="H1947" s="19" t="n"/>
      <c r="I1947" s="19" t="n"/>
      <c r="J1947" s="34">
        <f>IF(A1947="","",H1947+I1947)</f>
        <v/>
      </c>
      <c r="K1947" s="14" t="n"/>
      <c r="L1947" s="14" t="n"/>
      <c r="M1947" s="14" t="n"/>
      <c r="N1947" s="14" t="n"/>
      <c r="O1947" s="20">
        <f>IF(A1947="","",SUMPRODUCT((A1947&gt;=Setup!$C$19:$C$30)*(A1947&lt;=Setup!$D$19:$D$30)*Setup!$A$19:$A$30))</f>
        <v/>
      </c>
      <c r="P1947" s="34">
        <f>IF(A1947="","",IF(OR(F1947="Standard domestic 15% (Box 7)",F1947="Import - VAT paid at customs (Box 8)",F1947="Import - Reverse charge (Box 9)"),ROUND(H1947*Setup!$B$9,2),0))</f>
        <v/>
      </c>
      <c r="Q1947" s="34">
        <f>IF(A1947="","",I1947-P1947)</f>
        <v/>
      </c>
      <c r="R1947" s="34">
        <f>IF(A1947="","",IF(L1947="Yes",I1947,0))</f>
        <v/>
      </c>
      <c r="S1947" s="34">
        <f>IF(A1947="","",IF(AND(L1947="Yes",K1947="Yes",NOT(ISNUMBER(SEARCH("blocked",G1947))),OR(F1947="Standard domestic 15% (Box 7)",F1947="Import - VAT paid at customs (Box 8)",F1947="Import - Reverse charge (Box 9)"),OR(F1947&lt;&gt;"Standard domestic 15% (Box 7)",AND(LEN(D1947)=15,LEFT(D1947,1)="3",RIGHT(D1947,1)="3",ISNUMBER(--D1947)))),I1947,0))</f>
        <v/>
      </c>
      <c r="T1947" s="34">
        <f>IF(A1947="","",R1947-S1947)</f>
        <v/>
      </c>
      <c r="U1947" s="23">
        <f>IF(A1947="","",IF(O1947=0,"Outside audit periods; ","")&amp;IF(F1947="","No VAT category; ","")&amp;IF(ABS(Q1947)&gt;Setup!$B$10,"VAT ≠ 15% × net; ","")&amp;IF(AND(F1947="Standard domestic 15% (Box 7)",NOT(AND(LEN(D1947)=15,LEFT(D1947,1)="3",RIGHT(D1947,1)="3",ISNUMBER(--D1947)))),"Invalid/missing supplier VAT no; ","")&amp;IF(AND(L1947="Yes",K1947&lt;&gt;"Yes"),"VAT claimed without valid tax invoice; ","")&amp;IF(AND(L1947="Yes",ISNUMBER(SEARCH("blocked",G1947))),"Blocked input VAT claimed; ","")&amp;IF(AND(F1947="Import - VAT paid at customs (Box 8)",M1947=""),"Customs declaration no missing; ","")&amp;IF(AND(F1947="Import - Reverse charge (Box 9)",E1947="Saudi Arabia"),"RCM used for a local supplier; ","")&amp;IF(AND(L1947="Yes",NOT(OR(F1947="Standard domestic 15% (Box 7)",F1947="Import - VAT paid at customs (Box 8)",F1947="Import - Reverse charge (Box 9)"))),"VAT claimed on non-taxable category; ",""))</f>
        <v/>
      </c>
    </row>
    <row r="1948">
      <c r="A1948" s="17" t="n"/>
      <c r="B1948" s="14" t="n"/>
      <c r="C1948" s="14" t="n"/>
      <c r="D1948" s="16" t="n"/>
      <c r="E1948" s="14" t="n"/>
      <c r="F1948" s="14" t="n"/>
      <c r="G1948" s="14" t="n"/>
      <c r="H1948" s="19" t="n"/>
      <c r="I1948" s="19" t="n"/>
      <c r="J1948" s="34">
        <f>IF(A1948="","",H1948+I1948)</f>
        <v/>
      </c>
      <c r="K1948" s="14" t="n"/>
      <c r="L1948" s="14" t="n"/>
      <c r="M1948" s="14" t="n"/>
      <c r="N1948" s="14" t="n"/>
      <c r="O1948" s="20">
        <f>IF(A1948="","",SUMPRODUCT((A1948&gt;=Setup!$C$19:$C$30)*(A1948&lt;=Setup!$D$19:$D$30)*Setup!$A$19:$A$30))</f>
        <v/>
      </c>
      <c r="P1948" s="34">
        <f>IF(A1948="","",IF(OR(F1948="Standard domestic 15% (Box 7)",F1948="Import - VAT paid at customs (Box 8)",F1948="Import - Reverse charge (Box 9)"),ROUND(H1948*Setup!$B$9,2),0))</f>
        <v/>
      </c>
      <c r="Q1948" s="34">
        <f>IF(A1948="","",I1948-P1948)</f>
        <v/>
      </c>
      <c r="R1948" s="34">
        <f>IF(A1948="","",IF(L1948="Yes",I1948,0))</f>
        <v/>
      </c>
      <c r="S1948" s="34">
        <f>IF(A1948="","",IF(AND(L1948="Yes",K1948="Yes",NOT(ISNUMBER(SEARCH("blocked",G1948))),OR(F1948="Standard domestic 15% (Box 7)",F1948="Import - VAT paid at customs (Box 8)",F1948="Import - Reverse charge (Box 9)"),OR(F1948&lt;&gt;"Standard domestic 15% (Box 7)",AND(LEN(D1948)=15,LEFT(D1948,1)="3",RIGHT(D1948,1)="3",ISNUMBER(--D1948)))),I1948,0))</f>
        <v/>
      </c>
      <c r="T1948" s="34">
        <f>IF(A1948="","",R1948-S1948)</f>
        <v/>
      </c>
      <c r="U1948" s="23">
        <f>IF(A1948="","",IF(O1948=0,"Outside audit periods; ","")&amp;IF(F1948="","No VAT category; ","")&amp;IF(ABS(Q1948)&gt;Setup!$B$10,"VAT ≠ 15% × net; ","")&amp;IF(AND(F1948="Standard domestic 15% (Box 7)",NOT(AND(LEN(D1948)=15,LEFT(D1948,1)="3",RIGHT(D1948,1)="3",ISNUMBER(--D1948)))),"Invalid/missing supplier VAT no; ","")&amp;IF(AND(L1948="Yes",K1948&lt;&gt;"Yes"),"VAT claimed without valid tax invoice; ","")&amp;IF(AND(L1948="Yes",ISNUMBER(SEARCH("blocked",G1948))),"Blocked input VAT claimed; ","")&amp;IF(AND(F1948="Import - VAT paid at customs (Box 8)",M1948=""),"Customs declaration no missing; ","")&amp;IF(AND(F1948="Import - Reverse charge (Box 9)",E1948="Saudi Arabia"),"RCM used for a local supplier; ","")&amp;IF(AND(L1948="Yes",NOT(OR(F1948="Standard domestic 15% (Box 7)",F1948="Import - VAT paid at customs (Box 8)",F1948="Import - Reverse charge (Box 9)"))),"VAT claimed on non-taxable category; ",""))</f>
        <v/>
      </c>
    </row>
    <row r="1949">
      <c r="A1949" s="17" t="n"/>
      <c r="B1949" s="14" t="n"/>
      <c r="C1949" s="14" t="n"/>
      <c r="D1949" s="16" t="n"/>
      <c r="E1949" s="14" t="n"/>
      <c r="F1949" s="14" t="n"/>
      <c r="G1949" s="14" t="n"/>
      <c r="H1949" s="19" t="n"/>
      <c r="I1949" s="19" t="n"/>
      <c r="J1949" s="34">
        <f>IF(A1949="","",H1949+I1949)</f>
        <v/>
      </c>
      <c r="K1949" s="14" t="n"/>
      <c r="L1949" s="14" t="n"/>
      <c r="M1949" s="14" t="n"/>
      <c r="N1949" s="14" t="n"/>
      <c r="O1949" s="20">
        <f>IF(A1949="","",SUMPRODUCT((A1949&gt;=Setup!$C$19:$C$30)*(A1949&lt;=Setup!$D$19:$D$30)*Setup!$A$19:$A$30))</f>
        <v/>
      </c>
      <c r="P1949" s="34">
        <f>IF(A1949="","",IF(OR(F1949="Standard domestic 15% (Box 7)",F1949="Import - VAT paid at customs (Box 8)",F1949="Import - Reverse charge (Box 9)"),ROUND(H1949*Setup!$B$9,2),0))</f>
        <v/>
      </c>
      <c r="Q1949" s="34">
        <f>IF(A1949="","",I1949-P1949)</f>
        <v/>
      </c>
      <c r="R1949" s="34">
        <f>IF(A1949="","",IF(L1949="Yes",I1949,0))</f>
        <v/>
      </c>
      <c r="S1949" s="34">
        <f>IF(A1949="","",IF(AND(L1949="Yes",K1949="Yes",NOT(ISNUMBER(SEARCH("blocked",G1949))),OR(F1949="Standard domestic 15% (Box 7)",F1949="Import - VAT paid at customs (Box 8)",F1949="Import - Reverse charge (Box 9)"),OR(F1949&lt;&gt;"Standard domestic 15% (Box 7)",AND(LEN(D1949)=15,LEFT(D1949,1)="3",RIGHT(D1949,1)="3",ISNUMBER(--D1949)))),I1949,0))</f>
        <v/>
      </c>
      <c r="T1949" s="34">
        <f>IF(A1949="","",R1949-S1949)</f>
        <v/>
      </c>
      <c r="U1949" s="23">
        <f>IF(A1949="","",IF(O1949=0,"Outside audit periods; ","")&amp;IF(F1949="","No VAT category; ","")&amp;IF(ABS(Q1949)&gt;Setup!$B$10,"VAT ≠ 15% × net; ","")&amp;IF(AND(F1949="Standard domestic 15% (Box 7)",NOT(AND(LEN(D1949)=15,LEFT(D1949,1)="3",RIGHT(D1949,1)="3",ISNUMBER(--D1949)))),"Invalid/missing supplier VAT no; ","")&amp;IF(AND(L1949="Yes",K1949&lt;&gt;"Yes"),"VAT claimed without valid tax invoice; ","")&amp;IF(AND(L1949="Yes",ISNUMBER(SEARCH("blocked",G1949))),"Blocked input VAT claimed; ","")&amp;IF(AND(F1949="Import - VAT paid at customs (Box 8)",M1949=""),"Customs declaration no missing; ","")&amp;IF(AND(F1949="Import - Reverse charge (Box 9)",E1949="Saudi Arabia"),"RCM used for a local supplier; ","")&amp;IF(AND(L1949="Yes",NOT(OR(F1949="Standard domestic 15% (Box 7)",F1949="Import - VAT paid at customs (Box 8)",F1949="Import - Reverse charge (Box 9)"))),"VAT claimed on non-taxable category; ",""))</f>
        <v/>
      </c>
    </row>
    <row r="1950">
      <c r="A1950" s="17" t="n"/>
      <c r="B1950" s="14" t="n"/>
      <c r="C1950" s="14" t="n"/>
      <c r="D1950" s="16" t="n"/>
      <c r="E1950" s="14" t="n"/>
      <c r="F1950" s="14" t="n"/>
      <c r="G1950" s="14" t="n"/>
      <c r="H1950" s="19" t="n"/>
      <c r="I1950" s="19" t="n"/>
      <c r="J1950" s="34">
        <f>IF(A1950="","",H1950+I1950)</f>
        <v/>
      </c>
      <c r="K1950" s="14" t="n"/>
      <c r="L1950" s="14" t="n"/>
      <c r="M1950" s="14" t="n"/>
      <c r="N1950" s="14" t="n"/>
      <c r="O1950" s="20">
        <f>IF(A1950="","",SUMPRODUCT((A1950&gt;=Setup!$C$19:$C$30)*(A1950&lt;=Setup!$D$19:$D$30)*Setup!$A$19:$A$30))</f>
        <v/>
      </c>
      <c r="P1950" s="34">
        <f>IF(A1950="","",IF(OR(F1950="Standard domestic 15% (Box 7)",F1950="Import - VAT paid at customs (Box 8)",F1950="Import - Reverse charge (Box 9)"),ROUND(H1950*Setup!$B$9,2),0))</f>
        <v/>
      </c>
      <c r="Q1950" s="34">
        <f>IF(A1950="","",I1950-P1950)</f>
        <v/>
      </c>
      <c r="R1950" s="34">
        <f>IF(A1950="","",IF(L1950="Yes",I1950,0))</f>
        <v/>
      </c>
      <c r="S1950" s="34">
        <f>IF(A1950="","",IF(AND(L1950="Yes",K1950="Yes",NOT(ISNUMBER(SEARCH("blocked",G1950))),OR(F1950="Standard domestic 15% (Box 7)",F1950="Import - VAT paid at customs (Box 8)",F1950="Import - Reverse charge (Box 9)"),OR(F1950&lt;&gt;"Standard domestic 15% (Box 7)",AND(LEN(D1950)=15,LEFT(D1950,1)="3",RIGHT(D1950,1)="3",ISNUMBER(--D1950)))),I1950,0))</f>
        <v/>
      </c>
      <c r="T1950" s="34">
        <f>IF(A1950="","",R1950-S1950)</f>
        <v/>
      </c>
      <c r="U1950" s="23">
        <f>IF(A1950="","",IF(O1950=0,"Outside audit periods; ","")&amp;IF(F1950="","No VAT category; ","")&amp;IF(ABS(Q1950)&gt;Setup!$B$10,"VAT ≠ 15% × net; ","")&amp;IF(AND(F1950="Standard domestic 15% (Box 7)",NOT(AND(LEN(D1950)=15,LEFT(D1950,1)="3",RIGHT(D1950,1)="3",ISNUMBER(--D1950)))),"Invalid/missing supplier VAT no; ","")&amp;IF(AND(L1950="Yes",K1950&lt;&gt;"Yes"),"VAT claimed without valid tax invoice; ","")&amp;IF(AND(L1950="Yes",ISNUMBER(SEARCH("blocked",G1950))),"Blocked input VAT claimed; ","")&amp;IF(AND(F1950="Import - VAT paid at customs (Box 8)",M1950=""),"Customs declaration no missing; ","")&amp;IF(AND(F1950="Import - Reverse charge (Box 9)",E1950="Saudi Arabia"),"RCM used for a local supplier; ","")&amp;IF(AND(L1950="Yes",NOT(OR(F1950="Standard domestic 15% (Box 7)",F1950="Import - VAT paid at customs (Box 8)",F1950="Import - Reverse charge (Box 9)"))),"VAT claimed on non-taxable category; ",""))</f>
        <v/>
      </c>
    </row>
    <row r="1951">
      <c r="A1951" s="17" t="n"/>
      <c r="B1951" s="14" t="n"/>
      <c r="C1951" s="14" t="n"/>
      <c r="D1951" s="16" t="n"/>
      <c r="E1951" s="14" t="n"/>
      <c r="F1951" s="14" t="n"/>
      <c r="G1951" s="14" t="n"/>
      <c r="H1951" s="19" t="n"/>
      <c r="I1951" s="19" t="n"/>
      <c r="J1951" s="34">
        <f>IF(A1951="","",H1951+I1951)</f>
        <v/>
      </c>
      <c r="K1951" s="14" t="n"/>
      <c r="L1951" s="14" t="n"/>
      <c r="M1951" s="14" t="n"/>
      <c r="N1951" s="14" t="n"/>
      <c r="O1951" s="20">
        <f>IF(A1951="","",SUMPRODUCT((A1951&gt;=Setup!$C$19:$C$30)*(A1951&lt;=Setup!$D$19:$D$30)*Setup!$A$19:$A$30))</f>
        <v/>
      </c>
      <c r="P1951" s="34">
        <f>IF(A1951="","",IF(OR(F1951="Standard domestic 15% (Box 7)",F1951="Import - VAT paid at customs (Box 8)",F1951="Import - Reverse charge (Box 9)"),ROUND(H1951*Setup!$B$9,2),0))</f>
        <v/>
      </c>
      <c r="Q1951" s="34">
        <f>IF(A1951="","",I1951-P1951)</f>
        <v/>
      </c>
      <c r="R1951" s="34">
        <f>IF(A1951="","",IF(L1951="Yes",I1951,0))</f>
        <v/>
      </c>
      <c r="S1951" s="34">
        <f>IF(A1951="","",IF(AND(L1951="Yes",K1951="Yes",NOT(ISNUMBER(SEARCH("blocked",G1951))),OR(F1951="Standard domestic 15% (Box 7)",F1951="Import - VAT paid at customs (Box 8)",F1951="Import - Reverse charge (Box 9)"),OR(F1951&lt;&gt;"Standard domestic 15% (Box 7)",AND(LEN(D1951)=15,LEFT(D1951,1)="3",RIGHT(D1951,1)="3",ISNUMBER(--D1951)))),I1951,0))</f>
        <v/>
      </c>
      <c r="T1951" s="34">
        <f>IF(A1951="","",R1951-S1951)</f>
        <v/>
      </c>
      <c r="U1951" s="23">
        <f>IF(A1951="","",IF(O1951=0,"Outside audit periods; ","")&amp;IF(F1951="","No VAT category; ","")&amp;IF(ABS(Q1951)&gt;Setup!$B$10,"VAT ≠ 15% × net; ","")&amp;IF(AND(F1951="Standard domestic 15% (Box 7)",NOT(AND(LEN(D1951)=15,LEFT(D1951,1)="3",RIGHT(D1951,1)="3",ISNUMBER(--D1951)))),"Invalid/missing supplier VAT no; ","")&amp;IF(AND(L1951="Yes",K1951&lt;&gt;"Yes"),"VAT claimed without valid tax invoice; ","")&amp;IF(AND(L1951="Yes",ISNUMBER(SEARCH("blocked",G1951))),"Blocked input VAT claimed; ","")&amp;IF(AND(F1951="Import - VAT paid at customs (Box 8)",M1951=""),"Customs declaration no missing; ","")&amp;IF(AND(F1951="Import - Reverse charge (Box 9)",E1951="Saudi Arabia"),"RCM used for a local supplier; ","")&amp;IF(AND(L1951="Yes",NOT(OR(F1951="Standard domestic 15% (Box 7)",F1951="Import - VAT paid at customs (Box 8)",F1951="Import - Reverse charge (Box 9)"))),"VAT claimed on non-taxable category; ",""))</f>
        <v/>
      </c>
    </row>
    <row r="1952">
      <c r="A1952" s="17" t="n"/>
      <c r="B1952" s="14" t="n"/>
      <c r="C1952" s="14" t="n"/>
      <c r="D1952" s="16" t="n"/>
      <c r="E1952" s="14" t="n"/>
      <c r="F1952" s="14" t="n"/>
      <c r="G1952" s="14" t="n"/>
      <c r="H1952" s="19" t="n"/>
      <c r="I1952" s="19" t="n"/>
      <c r="J1952" s="34">
        <f>IF(A1952="","",H1952+I1952)</f>
        <v/>
      </c>
      <c r="K1952" s="14" t="n"/>
      <c r="L1952" s="14" t="n"/>
      <c r="M1952" s="14" t="n"/>
      <c r="N1952" s="14" t="n"/>
      <c r="O1952" s="20">
        <f>IF(A1952="","",SUMPRODUCT((A1952&gt;=Setup!$C$19:$C$30)*(A1952&lt;=Setup!$D$19:$D$30)*Setup!$A$19:$A$30))</f>
        <v/>
      </c>
      <c r="P1952" s="34">
        <f>IF(A1952="","",IF(OR(F1952="Standard domestic 15% (Box 7)",F1952="Import - VAT paid at customs (Box 8)",F1952="Import - Reverse charge (Box 9)"),ROUND(H1952*Setup!$B$9,2),0))</f>
        <v/>
      </c>
      <c r="Q1952" s="34">
        <f>IF(A1952="","",I1952-P1952)</f>
        <v/>
      </c>
      <c r="R1952" s="34">
        <f>IF(A1952="","",IF(L1952="Yes",I1952,0))</f>
        <v/>
      </c>
      <c r="S1952" s="34">
        <f>IF(A1952="","",IF(AND(L1952="Yes",K1952="Yes",NOT(ISNUMBER(SEARCH("blocked",G1952))),OR(F1952="Standard domestic 15% (Box 7)",F1952="Import - VAT paid at customs (Box 8)",F1952="Import - Reverse charge (Box 9)"),OR(F1952&lt;&gt;"Standard domestic 15% (Box 7)",AND(LEN(D1952)=15,LEFT(D1952,1)="3",RIGHT(D1952,1)="3",ISNUMBER(--D1952)))),I1952,0))</f>
        <v/>
      </c>
      <c r="T1952" s="34">
        <f>IF(A1952="","",R1952-S1952)</f>
        <v/>
      </c>
      <c r="U1952" s="23">
        <f>IF(A1952="","",IF(O1952=0,"Outside audit periods; ","")&amp;IF(F1952="","No VAT category; ","")&amp;IF(ABS(Q1952)&gt;Setup!$B$10,"VAT ≠ 15% × net; ","")&amp;IF(AND(F1952="Standard domestic 15% (Box 7)",NOT(AND(LEN(D1952)=15,LEFT(D1952,1)="3",RIGHT(D1952,1)="3",ISNUMBER(--D1952)))),"Invalid/missing supplier VAT no; ","")&amp;IF(AND(L1952="Yes",K1952&lt;&gt;"Yes"),"VAT claimed without valid tax invoice; ","")&amp;IF(AND(L1952="Yes",ISNUMBER(SEARCH("blocked",G1952))),"Blocked input VAT claimed; ","")&amp;IF(AND(F1952="Import - VAT paid at customs (Box 8)",M1952=""),"Customs declaration no missing; ","")&amp;IF(AND(F1952="Import - Reverse charge (Box 9)",E1952="Saudi Arabia"),"RCM used for a local supplier; ","")&amp;IF(AND(L1952="Yes",NOT(OR(F1952="Standard domestic 15% (Box 7)",F1952="Import - VAT paid at customs (Box 8)",F1952="Import - Reverse charge (Box 9)"))),"VAT claimed on non-taxable category; ",""))</f>
        <v/>
      </c>
    </row>
    <row r="1953">
      <c r="A1953" s="17" t="n"/>
      <c r="B1953" s="14" t="n"/>
      <c r="C1953" s="14" t="n"/>
      <c r="D1953" s="16" t="n"/>
      <c r="E1953" s="14" t="n"/>
      <c r="F1953" s="14" t="n"/>
      <c r="G1953" s="14" t="n"/>
      <c r="H1953" s="19" t="n"/>
      <c r="I1953" s="19" t="n"/>
      <c r="J1953" s="34">
        <f>IF(A1953="","",H1953+I1953)</f>
        <v/>
      </c>
      <c r="K1953" s="14" t="n"/>
      <c r="L1953" s="14" t="n"/>
      <c r="M1953" s="14" t="n"/>
      <c r="N1953" s="14" t="n"/>
      <c r="O1953" s="20">
        <f>IF(A1953="","",SUMPRODUCT((A1953&gt;=Setup!$C$19:$C$30)*(A1953&lt;=Setup!$D$19:$D$30)*Setup!$A$19:$A$30))</f>
        <v/>
      </c>
      <c r="P1953" s="34">
        <f>IF(A1953="","",IF(OR(F1953="Standard domestic 15% (Box 7)",F1953="Import - VAT paid at customs (Box 8)",F1953="Import - Reverse charge (Box 9)"),ROUND(H1953*Setup!$B$9,2),0))</f>
        <v/>
      </c>
      <c r="Q1953" s="34">
        <f>IF(A1953="","",I1953-P1953)</f>
        <v/>
      </c>
      <c r="R1953" s="34">
        <f>IF(A1953="","",IF(L1953="Yes",I1953,0))</f>
        <v/>
      </c>
      <c r="S1953" s="34">
        <f>IF(A1953="","",IF(AND(L1953="Yes",K1953="Yes",NOT(ISNUMBER(SEARCH("blocked",G1953))),OR(F1953="Standard domestic 15% (Box 7)",F1953="Import - VAT paid at customs (Box 8)",F1953="Import - Reverse charge (Box 9)"),OR(F1953&lt;&gt;"Standard domestic 15% (Box 7)",AND(LEN(D1953)=15,LEFT(D1953,1)="3",RIGHT(D1953,1)="3",ISNUMBER(--D1953)))),I1953,0))</f>
        <v/>
      </c>
      <c r="T1953" s="34">
        <f>IF(A1953="","",R1953-S1953)</f>
        <v/>
      </c>
      <c r="U1953" s="23">
        <f>IF(A1953="","",IF(O1953=0,"Outside audit periods; ","")&amp;IF(F1953="","No VAT category; ","")&amp;IF(ABS(Q1953)&gt;Setup!$B$10,"VAT ≠ 15% × net; ","")&amp;IF(AND(F1953="Standard domestic 15% (Box 7)",NOT(AND(LEN(D1953)=15,LEFT(D1953,1)="3",RIGHT(D1953,1)="3",ISNUMBER(--D1953)))),"Invalid/missing supplier VAT no; ","")&amp;IF(AND(L1953="Yes",K1953&lt;&gt;"Yes"),"VAT claimed without valid tax invoice; ","")&amp;IF(AND(L1953="Yes",ISNUMBER(SEARCH("blocked",G1953))),"Blocked input VAT claimed; ","")&amp;IF(AND(F1953="Import - VAT paid at customs (Box 8)",M1953=""),"Customs declaration no missing; ","")&amp;IF(AND(F1953="Import - Reverse charge (Box 9)",E1953="Saudi Arabia"),"RCM used for a local supplier; ","")&amp;IF(AND(L1953="Yes",NOT(OR(F1953="Standard domestic 15% (Box 7)",F1953="Import - VAT paid at customs (Box 8)",F1953="Import - Reverse charge (Box 9)"))),"VAT claimed on non-taxable category; ",""))</f>
        <v/>
      </c>
    </row>
    <row r="1954">
      <c r="A1954" s="17" t="n"/>
      <c r="B1954" s="14" t="n"/>
      <c r="C1954" s="14" t="n"/>
      <c r="D1954" s="16" t="n"/>
      <c r="E1954" s="14" t="n"/>
      <c r="F1954" s="14" t="n"/>
      <c r="G1954" s="14" t="n"/>
      <c r="H1954" s="19" t="n"/>
      <c r="I1954" s="19" t="n"/>
      <c r="J1954" s="34">
        <f>IF(A1954="","",H1954+I1954)</f>
        <v/>
      </c>
      <c r="K1954" s="14" t="n"/>
      <c r="L1954" s="14" t="n"/>
      <c r="M1954" s="14" t="n"/>
      <c r="N1954" s="14" t="n"/>
      <c r="O1954" s="20">
        <f>IF(A1954="","",SUMPRODUCT((A1954&gt;=Setup!$C$19:$C$30)*(A1954&lt;=Setup!$D$19:$D$30)*Setup!$A$19:$A$30))</f>
        <v/>
      </c>
      <c r="P1954" s="34">
        <f>IF(A1954="","",IF(OR(F1954="Standard domestic 15% (Box 7)",F1954="Import - VAT paid at customs (Box 8)",F1954="Import - Reverse charge (Box 9)"),ROUND(H1954*Setup!$B$9,2),0))</f>
        <v/>
      </c>
      <c r="Q1954" s="34">
        <f>IF(A1954="","",I1954-P1954)</f>
        <v/>
      </c>
      <c r="R1954" s="34">
        <f>IF(A1954="","",IF(L1954="Yes",I1954,0))</f>
        <v/>
      </c>
      <c r="S1954" s="34">
        <f>IF(A1954="","",IF(AND(L1954="Yes",K1954="Yes",NOT(ISNUMBER(SEARCH("blocked",G1954))),OR(F1954="Standard domestic 15% (Box 7)",F1954="Import - VAT paid at customs (Box 8)",F1954="Import - Reverse charge (Box 9)"),OR(F1954&lt;&gt;"Standard domestic 15% (Box 7)",AND(LEN(D1954)=15,LEFT(D1954,1)="3",RIGHT(D1954,1)="3",ISNUMBER(--D1954)))),I1954,0))</f>
        <v/>
      </c>
      <c r="T1954" s="34">
        <f>IF(A1954="","",R1954-S1954)</f>
        <v/>
      </c>
      <c r="U1954" s="23">
        <f>IF(A1954="","",IF(O1954=0,"Outside audit periods; ","")&amp;IF(F1954="","No VAT category; ","")&amp;IF(ABS(Q1954)&gt;Setup!$B$10,"VAT ≠ 15% × net; ","")&amp;IF(AND(F1954="Standard domestic 15% (Box 7)",NOT(AND(LEN(D1954)=15,LEFT(D1954,1)="3",RIGHT(D1954,1)="3",ISNUMBER(--D1954)))),"Invalid/missing supplier VAT no; ","")&amp;IF(AND(L1954="Yes",K1954&lt;&gt;"Yes"),"VAT claimed without valid tax invoice; ","")&amp;IF(AND(L1954="Yes",ISNUMBER(SEARCH("blocked",G1954))),"Blocked input VAT claimed; ","")&amp;IF(AND(F1954="Import - VAT paid at customs (Box 8)",M1954=""),"Customs declaration no missing; ","")&amp;IF(AND(F1954="Import - Reverse charge (Box 9)",E1954="Saudi Arabia"),"RCM used for a local supplier; ","")&amp;IF(AND(L1954="Yes",NOT(OR(F1954="Standard domestic 15% (Box 7)",F1954="Import - VAT paid at customs (Box 8)",F1954="Import - Reverse charge (Box 9)"))),"VAT claimed on non-taxable category; ",""))</f>
        <v/>
      </c>
    </row>
    <row r="1955">
      <c r="A1955" s="17" t="n"/>
      <c r="B1955" s="14" t="n"/>
      <c r="C1955" s="14" t="n"/>
      <c r="D1955" s="16" t="n"/>
      <c r="E1955" s="14" t="n"/>
      <c r="F1955" s="14" t="n"/>
      <c r="G1955" s="14" t="n"/>
      <c r="H1955" s="19" t="n"/>
      <c r="I1955" s="19" t="n"/>
      <c r="J1955" s="34">
        <f>IF(A1955="","",H1955+I1955)</f>
        <v/>
      </c>
      <c r="K1955" s="14" t="n"/>
      <c r="L1955" s="14" t="n"/>
      <c r="M1955" s="14" t="n"/>
      <c r="N1955" s="14" t="n"/>
      <c r="O1955" s="20">
        <f>IF(A1955="","",SUMPRODUCT((A1955&gt;=Setup!$C$19:$C$30)*(A1955&lt;=Setup!$D$19:$D$30)*Setup!$A$19:$A$30))</f>
        <v/>
      </c>
      <c r="P1955" s="34">
        <f>IF(A1955="","",IF(OR(F1955="Standard domestic 15% (Box 7)",F1955="Import - VAT paid at customs (Box 8)",F1955="Import - Reverse charge (Box 9)"),ROUND(H1955*Setup!$B$9,2),0))</f>
        <v/>
      </c>
      <c r="Q1955" s="34">
        <f>IF(A1955="","",I1955-P1955)</f>
        <v/>
      </c>
      <c r="R1955" s="34">
        <f>IF(A1955="","",IF(L1955="Yes",I1955,0))</f>
        <v/>
      </c>
      <c r="S1955" s="34">
        <f>IF(A1955="","",IF(AND(L1955="Yes",K1955="Yes",NOT(ISNUMBER(SEARCH("blocked",G1955))),OR(F1955="Standard domestic 15% (Box 7)",F1955="Import - VAT paid at customs (Box 8)",F1955="Import - Reverse charge (Box 9)"),OR(F1955&lt;&gt;"Standard domestic 15% (Box 7)",AND(LEN(D1955)=15,LEFT(D1955,1)="3",RIGHT(D1955,1)="3",ISNUMBER(--D1955)))),I1955,0))</f>
        <v/>
      </c>
      <c r="T1955" s="34">
        <f>IF(A1955="","",R1955-S1955)</f>
        <v/>
      </c>
      <c r="U1955" s="23">
        <f>IF(A1955="","",IF(O1955=0,"Outside audit periods; ","")&amp;IF(F1955="","No VAT category; ","")&amp;IF(ABS(Q1955)&gt;Setup!$B$10,"VAT ≠ 15% × net; ","")&amp;IF(AND(F1955="Standard domestic 15% (Box 7)",NOT(AND(LEN(D1955)=15,LEFT(D1955,1)="3",RIGHT(D1955,1)="3",ISNUMBER(--D1955)))),"Invalid/missing supplier VAT no; ","")&amp;IF(AND(L1955="Yes",K1955&lt;&gt;"Yes"),"VAT claimed without valid tax invoice; ","")&amp;IF(AND(L1955="Yes",ISNUMBER(SEARCH("blocked",G1955))),"Blocked input VAT claimed; ","")&amp;IF(AND(F1955="Import - VAT paid at customs (Box 8)",M1955=""),"Customs declaration no missing; ","")&amp;IF(AND(F1955="Import - Reverse charge (Box 9)",E1955="Saudi Arabia"),"RCM used for a local supplier; ","")&amp;IF(AND(L1955="Yes",NOT(OR(F1955="Standard domestic 15% (Box 7)",F1955="Import - VAT paid at customs (Box 8)",F1955="Import - Reverse charge (Box 9)"))),"VAT claimed on non-taxable category; ",""))</f>
        <v/>
      </c>
    </row>
    <row r="1956">
      <c r="A1956" s="17" t="n"/>
      <c r="B1956" s="14" t="n"/>
      <c r="C1956" s="14" t="n"/>
      <c r="D1956" s="16" t="n"/>
      <c r="E1956" s="14" t="n"/>
      <c r="F1956" s="14" t="n"/>
      <c r="G1956" s="14" t="n"/>
      <c r="H1956" s="19" t="n"/>
      <c r="I1956" s="19" t="n"/>
      <c r="J1956" s="34">
        <f>IF(A1956="","",H1956+I1956)</f>
        <v/>
      </c>
      <c r="K1956" s="14" t="n"/>
      <c r="L1956" s="14" t="n"/>
      <c r="M1956" s="14" t="n"/>
      <c r="N1956" s="14" t="n"/>
      <c r="O1956" s="20">
        <f>IF(A1956="","",SUMPRODUCT((A1956&gt;=Setup!$C$19:$C$30)*(A1956&lt;=Setup!$D$19:$D$30)*Setup!$A$19:$A$30))</f>
        <v/>
      </c>
      <c r="P1956" s="34">
        <f>IF(A1956="","",IF(OR(F1956="Standard domestic 15% (Box 7)",F1956="Import - VAT paid at customs (Box 8)",F1956="Import - Reverse charge (Box 9)"),ROUND(H1956*Setup!$B$9,2),0))</f>
        <v/>
      </c>
      <c r="Q1956" s="34">
        <f>IF(A1956="","",I1956-P1956)</f>
        <v/>
      </c>
      <c r="R1956" s="34">
        <f>IF(A1956="","",IF(L1956="Yes",I1956,0))</f>
        <v/>
      </c>
      <c r="S1956" s="34">
        <f>IF(A1956="","",IF(AND(L1956="Yes",K1956="Yes",NOT(ISNUMBER(SEARCH("blocked",G1956))),OR(F1956="Standard domestic 15% (Box 7)",F1956="Import - VAT paid at customs (Box 8)",F1956="Import - Reverse charge (Box 9)"),OR(F1956&lt;&gt;"Standard domestic 15% (Box 7)",AND(LEN(D1956)=15,LEFT(D1956,1)="3",RIGHT(D1956,1)="3",ISNUMBER(--D1956)))),I1956,0))</f>
        <v/>
      </c>
      <c r="T1956" s="34">
        <f>IF(A1956="","",R1956-S1956)</f>
        <v/>
      </c>
      <c r="U1956" s="23">
        <f>IF(A1956="","",IF(O1956=0,"Outside audit periods; ","")&amp;IF(F1956="","No VAT category; ","")&amp;IF(ABS(Q1956)&gt;Setup!$B$10,"VAT ≠ 15% × net; ","")&amp;IF(AND(F1956="Standard domestic 15% (Box 7)",NOT(AND(LEN(D1956)=15,LEFT(D1956,1)="3",RIGHT(D1956,1)="3",ISNUMBER(--D1956)))),"Invalid/missing supplier VAT no; ","")&amp;IF(AND(L1956="Yes",K1956&lt;&gt;"Yes"),"VAT claimed without valid tax invoice; ","")&amp;IF(AND(L1956="Yes",ISNUMBER(SEARCH("blocked",G1956))),"Blocked input VAT claimed; ","")&amp;IF(AND(F1956="Import - VAT paid at customs (Box 8)",M1956=""),"Customs declaration no missing; ","")&amp;IF(AND(F1956="Import - Reverse charge (Box 9)",E1956="Saudi Arabia"),"RCM used for a local supplier; ","")&amp;IF(AND(L1956="Yes",NOT(OR(F1956="Standard domestic 15% (Box 7)",F1956="Import - VAT paid at customs (Box 8)",F1956="Import - Reverse charge (Box 9)"))),"VAT claimed on non-taxable category; ",""))</f>
        <v/>
      </c>
    </row>
    <row r="1957">
      <c r="A1957" s="17" t="n"/>
      <c r="B1957" s="14" t="n"/>
      <c r="C1957" s="14" t="n"/>
      <c r="D1957" s="16" t="n"/>
      <c r="E1957" s="14" t="n"/>
      <c r="F1957" s="14" t="n"/>
      <c r="G1957" s="14" t="n"/>
      <c r="H1957" s="19" t="n"/>
      <c r="I1957" s="19" t="n"/>
      <c r="J1957" s="34">
        <f>IF(A1957="","",H1957+I1957)</f>
        <v/>
      </c>
      <c r="K1957" s="14" t="n"/>
      <c r="L1957" s="14" t="n"/>
      <c r="M1957" s="14" t="n"/>
      <c r="N1957" s="14" t="n"/>
      <c r="O1957" s="20">
        <f>IF(A1957="","",SUMPRODUCT((A1957&gt;=Setup!$C$19:$C$30)*(A1957&lt;=Setup!$D$19:$D$30)*Setup!$A$19:$A$30))</f>
        <v/>
      </c>
      <c r="P1957" s="34">
        <f>IF(A1957="","",IF(OR(F1957="Standard domestic 15% (Box 7)",F1957="Import - VAT paid at customs (Box 8)",F1957="Import - Reverse charge (Box 9)"),ROUND(H1957*Setup!$B$9,2),0))</f>
        <v/>
      </c>
      <c r="Q1957" s="34">
        <f>IF(A1957="","",I1957-P1957)</f>
        <v/>
      </c>
      <c r="R1957" s="34">
        <f>IF(A1957="","",IF(L1957="Yes",I1957,0))</f>
        <v/>
      </c>
      <c r="S1957" s="34">
        <f>IF(A1957="","",IF(AND(L1957="Yes",K1957="Yes",NOT(ISNUMBER(SEARCH("blocked",G1957))),OR(F1957="Standard domestic 15% (Box 7)",F1957="Import - VAT paid at customs (Box 8)",F1957="Import - Reverse charge (Box 9)"),OR(F1957&lt;&gt;"Standard domestic 15% (Box 7)",AND(LEN(D1957)=15,LEFT(D1957,1)="3",RIGHT(D1957,1)="3",ISNUMBER(--D1957)))),I1957,0))</f>
        <v/>
      </c>
      <c r="T1957" s="34">
        <f>IF(A1957="","",R1957-S1957)</f>
        <v/>
      </c>
      <c r="U1957" s="23">
        <f>IF(A1957="","",IF(O1957=0,"Outside audit periods; ","")&amp;IF(F1957="","No VAT category; ","")&amp;IF(ABS(Q1957)&gt;Setup!$B$10,"VAT ≠ 15% × net; ","")&amp;IF(AND(F1957="Standard domestic 15% (Box 7)",NOT(AND(LEN(D1957)=15,LEFT(D1957,1)="3",RIGHT(D1957,1)="3",ISNUMBER(--D1957)))),"Invalid/missing supplier VAT no; ","")&amp;IF(AND(L1957="Yes",K1957&lt;&gt;"Yes"),"VAT claimed without valid tax invoice; ","")&amp;IF(AND(L1957="Yes",ISNUMBER(SEARCH("blocked",G1957))),"Blocked input VAT claimed; ","")&amp;IF(AND(F1957="Import - VAT paid at customs (Box 8)",M1957=""),"Customs declaration no missing; ","")&amp;IF(AND(F1957="Import - Reverse charge (Box 9)",E1957="Saudi Arabia"),"RCM used for a local supplier; ","")&amp;IF(AND(L1957="Yes",NOT(OR(F1957="Standard domestic 15% (Box 7)",F1957="Import - VAT paid at customs (Box 8)",F1957="Import - Reverse charge (Box 9)"))),"VAT claimed on non-taxable category; ",""))</f>
        <v/>
      </c>
    </row>
    <row r="1958">
      <c r="A1958" s="17" t="n"/>
      <c r="B1958" s="14" t="n"/>
      <c r="C1958" s="14" t="n"/>
      <c r="D1958" s="16" t="n"/>
      <c r="E1958" s="14" t="n"/>
      <c r="F1958" s="14" t="n"/>
      <c r="G1958" s="14" t="n"/>
      <c r="H1958" s="19" t="n"/>
      <c r="I1958" s="19" t="n"/>
      <c r="J1958" s="34">
        <f>IF(A1958="","",H1958+I1958)</f>
        <v/>
      </c>
      <c r="K1958" s="14" t="n"/>
      <c r="L1958" s="14" t="n"/>
      <c r="M1958" s="14" t="n"/>
      <c r="N1958" s="14" t="n"/>
      <c r="O1958" s="20">
        <f>IF(A1958="","",SUMPRODUCT((A1958&gt;=Setup!$C$19:$C$30)*(A1958&lt;=Setup!$D$19:$D$30)*Setup!$A$19:$A$30))</f>
        <v/>
      </c>
      <c r="P1958" s="34">
        <f>IF(A1958="","",IF(OR(F1958="Standard domestic 15% (Box 7)",F1958="Import - VAT paid at customs (Box 8)",F1958="Import - Reverse charge (Box 9)"),ROUND(H1958*Setup!$B$9,2),0))</f>
        <v/>
      </c>
      <c r="Q1958" s="34">
        <f>IF(A1958="","",I1958-P1958)</f>
        <v/>
      </c>
      <c r="R1958" s="34">
        <f>IF(A1958="","",IF(L1958="Yes",I1958,0))</f>
        <v/>
      </c>
      <c r="S1958" s="34">
        <f>IF(A1958="","",IF(AND(L1958="Yes",K1958="Yes",NOT(ISNUMBER(SEARCH("blocked",G1958))),OR(F1958="Standard domestic 15% (Box 7)",F1958="Import - VAT paid at customs (Box 8)",F1958="Import - Reverse charge (Box 9)"),OR(F1958&lt;&gt;"Standard domestic 15% (Box 7)",AND(LEN(D1958)=15,LEFT(D1958,1)="3",RIGHT(D1958,1)="3",ISNUMBER(--D1958)))),I1958,0))</f>
        <v/>
      </c>
      <c r="T1958" s="34">
        <f>IF(A1958="","",R1958-S1958)</f>
        <v/>
      </c>
      <c r="U1958" s="23">
        <f>IF(A1958="","",IF(O1958=0,"Outside audit periods; ","")&amp;IF(F1958="","No VAT category; ","")&amp;IF(ABS(Q1958)&gt;Setup!$B$10,"VAT ≠ 15% × net; ","")&amp;IF(AND(F1958="Standard domestic 15% (Box 7)",NOT(AND(LEN(D1958)=15,LEFT(D1958,1)="3",RIGHT(D1958,1)="3",ISNUMBER(--D1958)))),"Invalid/missing supplier VAT no; ","")&amp;IF(AND(L1958="Yes",K1958&lt;&gt;"Yes"),"VAT claimed without valid tax invoice; ","")&amp;IF(AND(L1958="Yes",ISNUMBER(SEARCH("blocked",G1958))),"Blocked input VAT claimed; ","")&amp;IF(AND(F1958="Import - VAT paid at customs (Box 8)",M1958=""),"Customs declaration no missing; ","")&amp;IF(AND(F1958="Import - Reverse charge (Box 9)",E1958="Saudi Arabia"),"RCM used for a local supplier; ","")&amp;IF(AND(L1958="Yes",NOT(OR(F1958="Standard domestic 15% (Box 7)",F1958="Import - VAT paid at customs (Box 8)",F1958="Import - Reverse charge (Box 9)"))),"VAT claimed on non-taxable category; ",""))</f>
        <v/>
      </c>
    </row>
    <row r="1959">
      <c r="A1959" s="17" t="n"/>
      <c r="B1959" s="14" t="n"/>
      <c r="C1959" s="14" t="n"/>
      <c r="D1959" s="16" t="n"/>
      <c r="E1959" s="14" t="n"/>
      <c r="F1959" s="14" t="n"/>
      <c r="G1959" s="14" t="n"/>
      <c r="H1959" s="19" t="n"/>
      <c r="I1959" s="19" t="n"/>
      <c r="J1959" s="34">
        <f>IF(A1959="","",H1959+I1959)</f>
        <v/>
      </c>
      <c r="K1959" s="14" t="n"/>
      <c r="L1959" s="14" t="n"/>
      <c r="M1959" s="14" t="n"/>
      <c r="N1959" s="14" t="n"/>
      <c r="O1959" s="20">
        <f>IF(A1959="","",SUMPRODUCT((A1959&gt;=Setup!$C$19:$C$30)*(A1959&lt;=Setup!$D$19:$D$30)*Setup!$A$19:$A$30))</f>
        <v/>
      </c>
      <c r="P1959" s="34">
        <f>IF(A1959="","",IF(OR(F1959="Standard domestic 15% (Box 7)",F1959="Import - VAT paid at customs (Box 8)",F1959="Import - Reverse charge (Box 9)"),ROUND(H1959*Setup!$B$9,2),0))</f>
        <v/>
      </c>
      <c r="Q1959" s="34">
        <f>IF(A1959="","",I1959-P1959)</f>
        <v/>
      </c>
      <c r="R1959" s="34">
        <f>IF(A1959="","",IF(L1959="Yes",I1959,0))</f>
        <v/>
      </c>
      <c r="S1959" s="34">
        <f>IF(A1959="","",IF(AND(L1959="Yes",K1959="Yes",NOT(ISNUMBER(SEARCH("blocked",G1959))),OR(F1959="Standard domestic 15% (Box 7)",F1959="Import - VAT paid at customs (Box 8)",F1959="Import - Reverse charge (Box 9)"),OR(F1959&lt;&gt;"Standard domestic 15% (Box 7)",AND(LEN(D1959)=15,LEFT(D1959,1)="3",RIGHT(D1959,1)="3",ISNUMBER(--D1959)))),I1959,0))</f>
        <v/>
      </c>
      <c r="T1959" s="34">
        <f>IF(A1959="","",R1959-S1959)</f>
        <v/>
      </c>
      <c r="U1959" s="23">
        <f>IF(A1959="","",IF(O1959=0,"Outside audit periods; ","")&amp;IF(F1959="","No VAT category; ","")&amp;IF(ABS(Q1959)&gt;Setup!$B$10,"VAT ≠ 15% × net; ","")&amp;IF(AND(F1959="Standard domestic 15% (Box 7)",NOT(AND(LEN(D1959)=15,LEFT(D1959,1)="3",RIGHT(D1959,1)="3",ISNUMBER(--D1959)))),"Invalid/missing supplier VAT no; ","")&amp;IF(AND(L1959="Yes",K1959&lt;&gt;"Yes"),"VAT claimed without valid tax invoice; ","")&amp;IF(AND(L1959="Yes",ISNUMBER(SEARCH("blocked",G1959))),"Blocked input VAT claimed; ","")&amp;IF(AND(F1959="Import - VAT paid at customs (Box 8)",M1959=""),"Customs declaration no missing; ","")&amp;IF(AND(F1959="Import - Reverse charge (Box 9)",E1959="Saudi Arabia"),"RCM used for a local supplier; ","")&amp;IF(AND(L1959="Yes",NOT(OR(F1959="Standard domestic 15% (Box 7)",F1959="Import - VAT paid at customs (Box 8)",F1959="Import - Reverse charge (Box 9)"))),"VAT claimed on non-taxable category; ",""))</f>
        <v/>
      </c>
    </row>
    <row r="1960">
      <c r="A1960" s="17" t="n"/>
      <c r="B1960" s="14" t="n"/>
      <c r="C1960" s="14" t="n"/>
      <c r="D1960" s="16" t="n"/>
      <c r="E1960" s="14" t="n"/>
      <c r="F1960" s="14" t="n"/>
      <c r="G1960" s="14" t="n"/>
      <c r="H1960" s="19" t="n"/>
      <c r="I1960" s="19" t="n"/>
      <c r="J1960" s="34">
        <f>IF(A1960="","",H1960+I1960)</f>
        <v/>
      </c>
      <c r="K1960" s="14" t="n"/>
      <c r="L1960" s="14" t="n"/>
      <c r="M1960" s="14" t="n"/>
      <c r="N1960" s="14" t="n"/>
      <c r="O1960" s="20">
        <f>IF(A1960="","",SUMPRODUCT((A1960&gt;=Setup!$C$19:$C$30)*(A1960&lt;=Setup!$D$19:$D$30)*Setup!$A$19:$A$30))</f>
        <v/>
      </c>
      <c r="P1960" s="34">
        <f>IF(A1960="","",IF(OR(F1960="Standard domestic 15% (Box 7)",F1960="Import - VAT paid at customs (Box 8)",F1960="Import - Reverse charge (Box 9)"),ROUND(H1960*Setup!$B$9,2),0))</f>
        <v/>
      </c>
      <c r="Q1960" s="34">
        <f>IF(A1960="","",I1960-P1960)</f>
        <v/>
      </c>
      <c r="R1960" s="34">
        <f>IF(A1960="","",IF(L1960="Yes",I1960,0))</f>
        <v/>
      </c>
      <c r="S1960" s="34">
        <f>IF(A1960="","",IF(AND(L1960="Yes",K1960="Yes",NOT(ISNUMBER(SEARCH("blocked",G1960))),OR(F1960="Standard domestic 15% (Box 7)",F1960="Import - VAT paid at customs (Box 8)",F1960="Import - Reverse charge (Box 9)"),OR(F1960&lt;&gt;"Standard domestic 15% (Box 7)",AND(LEN(D1960)=15,LEFT(D1960,1)="3",RIGHT(D1960,1)="3",ISNUMBER(--D1960)))),I1960,0))</f>
        <v/>
      </c>
      <c r="T1960" s="34">
        <f>IF(A1960="","",R1960-S1960)</f>
        <v/>
      </c>
      <c r="U1960" s="23">
        <f>IF(A1960="","",IF(O1960=0,"Outside audit periods; ","")&amp;IF(F1960="","No VAT category; ","")&amp;IF(ABS(Q1960)&gt;Setup!$B$10,"VAT ≠ 15% × net; ","")&amp;IF(AND(F1960="Standard domestic 15% (Box 7)",NOT(AND(LEN(D1960)=15,LEFT(D1960,1)="3",RIGHT(D1960,1)="3",ISNUMBER(--D1960)))),"Invalid/missing supplier VAT no; ","")&amp;IF(AND(L1960="Yes",K1960&lt;&gt;"Yes"),"VAT claimed without valid tax invoice; ","")&amp;IF(AND(L1960="Yes",ISNUMBER(SEARCH("blocked",G1960))),"Blocked input VAT claimed; ","")&amp;IF(AND(F1960="Import - VAT paid at customs (Box 8)",M1960=""),"Customs declaration no missing; ","")&amp;IF(AND(F1960="Import - Reverse charge (Box 9)",E1960="Saudi Arabia"),"RCM used for a local supplier; ","")&amp;IF(AND(L1960="Yes",NOT(OR(F1960="Standard domestic 15% (Box 7)",F1960="Import - VAT paid at customs (Box 8)",F1960="Import - Reverse charge (Box 9)"))),"VAT claimed on non-taxable category; ",""))</f>
        <v/>
      </c>
    </row>
    <row r="1961">
      <c r="A1961" s="17" t="n"/>
      <c r="B1961" s="14" t="n"/>
      <c r="C1961" s="14" t="n"/>
      <c r="D1961" s="16" t="n"/>
      <c r="E1961" s="14" t="n"/>
      <c r="F1961" s="14" t="n"/>
      <c r="G1961" s="14" t="n"/>
      <c r="H1961" s="19" t="n"/>
      <c r="I1961" s="19" t="n"/>
      <c r="J1961" s="34">
        <f>IF(A1961="","",H1961+I1961)</f>
        <v/>
      </c>
      <c r="K1961" s="14" t="n"/>
      <c r="L1961" s="14" t="n"/>
      <c r="M1961" s="14" t="n"/>
      <c r="N1961" s="14" t="n"/>
      <c r="O1961" s="20">
        <f>IF(A1961="","",SUMPRODUCT((A1961&gt;=Setup!$C$19:$C$30)*(A1961&lt;=Setup!$D$19:$D$30)*Setup!$A$19:$A$30))</f>
        <v/>
      </c>
      <c r="P1961" s="34">
        <f>IF(A1961="","",IF(OR(F1961="Standard domestic 15% (Box 7)",F1961="Import - VAT paid at customs (Box 8)",F1961="Import - Reverse charge (Box 9)"),ROUND(H1961*Setup!$B$9,2),0))</f>
        <v/>
      </c>
      <c r="Q1961" s="34">
        <f>IF(A1961="","",I1961-P1961)</f>
        <v/>
      </c>
      <c r="R1961" s="34">
        <f>IF(A1961="","",IF(L1961="Yes",I1961,0))</f>
        <v/>
      </c>
      <c r="S1961" s="34">
        <f>IF(A1961="","",IF(AND(L1961="Yes",K1961="Yes",NOT(ISNUMBER(SEARCH("blocked",G1961))),OR(F1961="Standard domestic 15% (Box 7)",F1961="Import - VAT paid at customs (Box 8)",F1961="Import - Reverse charge (Box 9)"),OR(F1961&lt;&gt;"Standard domestic 15% (Box 7)",AND(LEN(D1961)=15,LEFT(D1961,1)="3",RIGHT(D1961,1)="3",ISNUMBER(--D1961)))),I1961,0))</f>
        <v/>
      </c>
      <c r="T1961" s="34">
        <f>IF(A1961="","",R1961-S1961)</f>
        <v/>
      </c>
      <c r="U1961" s="23">
        <f>IF(A1961="","",IF(O1961=0,"Outside audit periods; ","")&amp;IF(F1961="","No VAT category; ","")&amp;IF(ABS(Q1961)&gt;Setup!$B$10,"VAT ≠ 15% × net; ","")&amp;IF(AND(F1961="Standard domestic 15% (Box 7)",NOT(AND(LEN(D1961)=15,LEFT(D1961,1)="3",RIGHT(D1961,1)="3",ISNUMBER(--D1961)))),"Invalid/missing supplier VAT no; ","")&amp;IF(AND(L1961="Yes",K1961&lt;&gt;"Yes"),"VAT claimed without valid tax invoice; ","")&amp;IF(AND(L1961="Yes",ISNUMBER(SEARCH("blocked",G1961))),"Blocked input VAT claimed; ","")&amp;IF(AND(F1961="Import - VAT paid at customs (Box 8)",M1961=""),"Customs declaration no missing; ","")&amp;IF(AND(F1961="Import - Reverse charge (Box 9)",E1961="Saudi Arabia"),"RCM used for a local supplier; ","")&amp;IF(AND(L1961="Yes",NOT(OR(F1961="Standard domestic 15% (Box 7)",F1961="Import - VAT paid at customs (Box 8)",F1961="Import - Reverse charge (Box 9)"))),"VAT claimed on non-taxable category; ",""))</f>
        <v/>
      </c>
    </row>
    <row r="1962">
      <c r="A1962" s="17" t="n"/>
      <c r="B1962" s="14" t="n"/>
      <c r="C1962" s="14" t="n"/>
      <c r="D1962" s="16" t="n"/>
      <c r="E1962" s="14" t="n"/>
      <c r="F1962" s="14" t="n"/>
      <c r="G1962" s="14" t="n"/>
      <c r="H1962" s="19" t="n"/>
      <c r="I1962" s="19" t="n"/>
      <c r="J1962" s="34">
        <f>IF(A1962="","",H1962+I1962)</f>
        <v/>
      </c>
      <c r="K1962" s="14" t="n"/>
      <c r="L1962" s="14" t="n"/>
      <c r="M1962" s="14" t="n"/>
      <c r="N1962" s="14" t="n"/>
      <c r="O1962" s="20">
        <f>IF(A1962="","",SUMPRODUCT((A1962&gt;=Setup!$C$19:$C$30)*(A1962&lt;=Setup!$D$19:$D$30)*Setup!$A$19:$A$30))</f>
        <v/>
      </c>
      <c r="P1962" s="34">
        <f>IF(A1962="","",IF(OR(F1962="Standard domestic 15% (Box 7)",F1962="Import - VAT paid at customs (Box 8)",F1962="Import - Reverse charge (Box 9)"),ROUND(H1962*Setup!$B$9,2),0))</f>
        <v/>
      </c>
      <c r="Q1962" s="34">
        <f>IF(A1962="","",I1962-P1962)</f>
        <v/>
      </c>
      <c r="R1962" s="34">
        <f>IF(A1962="","",IF(L1962="Yes",I1962,0))</f>
        <v/>
      </c>
      <c r="S1962" s="34">
        <f>IF(A1962="","",IF(AND(L1962="Yes",K1962="Yes",NOT(ISNUMBER(SEARCH("blocked",G1962))),OR(F1962="Standard domestic 15% (Box 7)",F1962="Import - VAT paid at customs (Box 8)",F1962="Import - Reverse charge (Box 9)"),OR(F1962&lt;&gt;"Standard domestic 15% (Box 7)",AND(LEN(D1962)=15,LEFT(D1962,1)="3",RIGHT(D1962,1)="3",ISNUMBER(--D1962)))),I1962,0))</f>
        <v/>
      </c>
      <c r="T1962" s="34">
        <f>IF(A1962="","",R1962-S1962)</f>
        <v/>
      </c>
      <c r="U1962" s="23">
        <f>IF(A1962="","",IF(O1962=0,"Outside audit periods; ","")&amp;IF(F1962="","No VAT category; ","")&amp;IF(ABS(Q1962)&gt;Setup!$B$10,"VAT ≠ 15% × net; ","")&amp;IF(AND(F1962="Standard domestic 15% (Box 7)",NOT(AND(LEN(D1962)=15,LEFT(D1962,1)="3",RIGHT(D1962,1)="3",ISNUMBER(--D1962)))),"Invalid/missing supplier VAT no; ","")&amp;IF(AND(L1962="Yes",K1962&lt;&gt;"Yes"),"VAT claimed without valid tax invoice; ","")&amp;IF(AND(L1962="Yes",ISNUMBER(SEARCH("blocked",G1962))),"Blocked input VAT claimed; ","")&amp;IF(AND(F1962="Import - VAT paid at customs (Box 8)",M1962=""),"Customs declaration no missing; ","")&amp;IF(AND(F1962="Import - Reverse charge (Box 9)",E1962="Saudi Arabia"),"RCM used for a local supplier; ","")&amp;IF(AND(L1962="Yes",NOT(OR(F1962="Standard domestic 15% (Box 7)",F1962="Import - VAT paid at customs (Box 8)",F1962="Import - Reverse charge (Box 9)"))),"VAT claimed on non-taxable category; ",""))</f>
        <v/>
      </c>
    </row>
    <row r="1963">
      <c r="A1963" s="17" t="n"/>
      <c r="B1963" s="14" t="n"/>
      <c r="C1963" s="14" t="n"/>
      <c r="D1963" s="16" t="n"/>
      <c r="E1963" s="14" t="n"/>
      <c r="F1963" s="14" t="n"/>
      <c r="G1963" s="14" t="n"/>
      <c r="H1963" s="19" t="n"/>
      <c r="I1963" s="19" t="n"/>
      <c r="J1963" s="34">
        <f>IF(A1963="","",H1963+I1963)</f>
        <v/>
      </c>
      <c r="K1963" s="14" t="n"/>
      <c r="L1963" s="14" t="n"/>
      <c r="M1963" s="14" t="n"/>
      <c r="N1963" s="14" t="n"/>
      <c r="O1963" s="20">
        <f>IF(A1963="","",SUMPRODUCT((A1963&gt;=Setup!$C$19:$C$30)*(A1963&lt;=Setup!$D$19:$D$30)*Setup!$A$19:$A$30))</f>
        <v/>
      </c>
      <c r="P1963" s="34">
        <f>IF(A1963="","",IF(OR(F1963="Standard domestic 15% (Box 7)",F1963="Import - VAT paid at customs (Box 8)",F1963="Import - Reverse charge (Box 9)"),ROUND(H1963*Setup!$B$9,2),0))</f>
        <v/>
      </c>
      <c r="Q1963" s="34">
        <f>IF(A1963="","",I1963-P1963)</f>
        <v/>
      </c>
      <c r="R1963" s="34">
        <f>IF(A1963="","",IF(L1963="Yes",I1963,0))</f>
        <v/>
      </c>
      <c r="S1963" s="34">
        <f>IF(A1963="","",IF(AND(L1963="Yes",K1963="Yes",NOT(ISNUMBER(SEARCH("blocked",G1963))),OR(F1963="Standard domestic 15% (Box 7)",F1963="Import - VAT paid at customs (Box 8)",F1963="Import - Reverse charge (Box 9)"),OR(F1963&lt;&gt;"Standard domestic 15% (Box 7)",AND(LEN(D1963)=15,LEFT(D1963,1)="3",RIGHT(D1963,1)="3",ISNUMBER(--D1963)))),I1963,0))</f>
        <v/>
      </c>
      <c r="T1963" s="34">
        <f>IF(A1963="","",R1963-S1963)</f>
        <v/>
      </c>
      <c r="U1963" s="23">
        <f>IF(A1963="","",IF(O1963=0,"Outside audit periods; ","")&amp;IF(F1963="","No VAT category; ","")&amp;IF(ABS(Q1963)&gt;Setup!$B$10,"VAT ≠ 15% × net; ","")&amp;IF(AND(F1963="Standard domestic 15% (Box 7)",NOT(AND(LEN(D1963)=15,LEFT(D1963,1)="3",RIGHT(D1963,1)="3",ISNUMBER(--D1963)))),"Invalid/missing supplier VAT no; ","")&amp;IF(AND(L1963="Yes",K1963&lt;&gt;"Yes"),"VAT claimed without valid tax invoice; ","")&amp;IF(AND(L1963="Yes",ISNUMBER(SEARCH("blocked",G1963))),"Blocked input VAT claimed; ","")&amp;IF(AND(F1963="Import - VAT paid at customs (Box 8)",M1963=""),"Customs declaration no missing; ","")&amp;IF(AND(F1963="Import - Reverse charge (Box 9)",E1963="Saudi Arabia"),"RCM used for a local supplier; ","")&amp;IF(AND(L1963="Yes",NOT(OR(F1963="Standard domestic 15% (Box 7)",F1963="Import - VAT paid at customs (Box 8)",F1963="Import - Reverse charge (Box 9)"))),"VAT claimed on non-taxable category; ",""))</f>
        <v/>
      </c>
    </row>
    <row r="1964">
      <c r="A1964" s="17" t="n"/>
      <c r="B1964" s="14" t="n"/>
      <c r="C1964" s="14" t="n"/>
      <c r="D1964" s="16" t="n"/>
      <c r="E1964" s="14" t="n"/>
      <c r="F1964" s="14" t="n"/>
      <c r="G1964" s="14" t="n"/>
      <c r="H1964" s="19" t="n"/>
      <c r="I1964" s="19" t="n"/>
      <c r="J1964" s="34">
        <f>IF(A1964="","",H1964+I1964)</f>
        <v/>
      </c>
      <c r="K1964" s="14" t="n"/>
      <c r="L1964" s="14" t="n"/>
      <c r="M1964" s="14" t="n"/>
      <c r="N1964" s="14" t="n"/>
      <c r="O1964" s="20">
        <f>IF(A1964="","",SUMPRODUCT((A1964&gt;=Setup!$C$19:$C$30)*(A1964&lt;=Setup!$D$19:$D$30)*Setup!$A$19:$A$30))</f>
        <v/>
      </c>
      <c r="P1964" s="34">
        <f>IF(A1964="","",IF(OR(F1964="Standard domestic 15% (Box 7)",F1964="Import - VAT paid at customs (Box 8)",F1964="Import - Reverse charge (Box 9)"),ROUND(H1964*Setup!$B$9,2),0))</f>
        <v/>
      </c>
      <c r="Q1964" s="34">
        <f>IF(A1964="","",I1964-P1964)</f>
        <v/>
      </c>
      <c r="R1964" s="34">
        <f>IF(A1964="","",IF(L1964="Yes",I1964,0))</f>
        <v/>
      </c>
      <c r="S1964" s="34">
        <f>IF(A1964="","",IF(AND(L1964="Yes",K1964="Yes",NOT(ISNUMBER(SEARCH("blocked",G1964))),OR(F1964="Standard domestic 15% (Box 7)",F1964="Import - VAT paid at customs (Box 8)",F1964="Import - Reverse charge (Box 9)"),OR(F1964&lt;&gt;"Standard domestic 15% (Box 7)",AND(LEN(D1964)=15,LEFT(D1964,1)="3",RIGHT(D1964,1)="3",ISNUMBER(--D1964)))),I1964,0))</f>
        <v/>
      </c>
      <c r="T1964" s="34">
        <f>IF(A1964="","",R1964-S1964)</f>
        <v/>
      </c>
      <c r="U1964" s="23">
        <f>IF(A1964="","",IF(O1964=0,"Outside audit periods; ","")&amp;IF(F1964="","No VAT category; ","")&amp;IF(ABS(Q1964)&gt;Setup!$B$10,"VAT ≠ 15% × net; ","")&amp;IF(AND(F1964="Standard domestic 15% (Box 7)",NOT(AND(LEN(D1964)=15,LEFT(D1964,1)="3",RIGHT(D1964,1)="3",ISNUMBER(--D1964)))),"Invalid/missing supplier VAT no; ","")&amp;IF(AND(L1964="Yes",K1964&lt;&gt;"Yes"),"VAT claimed without valid tax invoice; ","")&amp;IF(AND(L1964="Yes",ISNUMBER(SEARCH("blocked",G1964))),"Blocked input VAT claimed; ","")&amp;IF(AND(F1964="Import - VAT paid at customs (Box 8)",M1964=""),"Customs declaration no missing; ","")&amp;IF(AND(F1964="Import - Reverse charge (Box 9)",E1964="Saudi Arabia"),"RCM used for a local supplier; ","")&amp;IF(AND(L1964="Yes",NOT(OR(F1964="Standard domestic 15% (Box 7)",F1964="Import - VAT paid at customs (Box 8)",F1964="Import - Reverse charge (Box 9)"))),"VAT claimed on non-taxable category; ",""))</f>
        <v/>
      </c>
    </row>
    <row r="1965">
      <c r="A1965" s="17" t="n"/>
      <c r="B1965" s="14" t="n"/>
      <c r="C1965" s="14" t="n"/>
      <c r="D1965" s="16" t="n"/>
      <c r="E1965" s="14" t="n"/>
      <c r="F1965" s="14" t="n"/>
      <c r="G1965" s="14" t="n"/>
      <c r="H1965" s="19" t="n"/>
      <c r="I1965" s="19" t="n"/>
      <c r="J1965" s="34">
        <f>IF(A1965="","",H1965+I1965)</f>
        <v/>
      </c>
      <c r="K1965" s="14" t="n"/>
      <c r="L1965" s="14" t="n"/>
      <c r="M1965" s="14" t="n"/>
      <c r="N1965" s="14" t="n"/>
      <c r="O1965" s="20">
        <f>IF(A1965="","",SUMPRODUCT((A1965&gt;=Setup!$C$19:$C$30)*(A1965&lt;=Setup!$D$19:$D$30)*Setup!$A$19:$A$30))</f>
        <v/>
      </c>
      <c r="P1965" s="34">
        <f>IF(A1965="","",IF(OR(F1965="Standard domestic 15% (Box 7)",F1965="Import - VAT paid at customs (Box 8)",F1965="Import - Reverse charge (Box 9)"),ROUND(H1965*Setup!$B$9,2),0))</f>
        <v/>
      </c>
      <c r="Q1965" s="34">
        <f>IF(A1965="","",I1965-P1965)</f>
        <v/>
      </c>
      <c r="R1965" s="34">
        <f>IF(A1965="","",IF(L1965="Yes",I1965,0))</f>
        <v/>
      </c>
      <c r="S1965" s="34">
        <f>IF(A1965="","",IF(AND(L1965="Yes",K1965="Yes",NOT(ISNUMBER(SEARCH("blocked",G1965))),OR(F1965="Standard domestic 15% (Box 7)",F1965="Import - VAT paid at customs (Box 8)",F1965="Import - Reverse charge (Box 9)"),OR(F1965&lt;&gt;"Standard domestic 15% (Box 7)",AND(LEN(D1965)=15,LEFT(D1965,1)="3",RIGHT(D1965,1)="3",ISNUMBER(--D1965)))),I1965,0))</f>
        <v/>
      </c>
      <c r="T1965" s="34">
        <f>IF(A1965="","",R1965-S1965)</f>
        <v/>
      </c>
      <c r="U1965" s="23">
        <f>IF(A1965="","",IF(O1965=0,"Outside audit periods; ","")&amp;IF(F1965="","No VAT category; ","")&amp;IF(ABS(Q1965)&gt;Setup!$B$10,"VAT ≠ 15% × net; ","")&amp;IF(AND(F1965="Standard domestic 15% (Box 7)",NOT(AND(LEN(D1965)=15,LEFT(D1965,1)="3",RIGHT(D1965,1)="3",ISNUMBER(--D1965)))),"Invalid/missing supplier VAT no; ","")&amp;IF(AND(L1965="Yes",K1965&lt;&gt;"Yes"),"VAT claimed without valid tax invoice; ","")&amp;IF(AND(L1965="Yes",ISNUMBER(SEARCH("blocked",G1965))),"Blocked input VAT claimed; ","")&amp;IF(AND(F1965="Import - VAT paid at customs (Box 8)",M1965=""),"Customs declaration no missing; ","")&amp;IF(AND(F1965="Import - Reverse charge (Box 9)",E1965="Saudi Arabia"),"RCM used for a local supplier; ","")&amp;IF(AND(L1965="Yes",NOT(OR(F1965="Standard domestic 15% (Box 7)",F1965="Import - VAT paid at customs (Box 8)",F1965="Import - Reverse charge (Box 9)"))),"VAT claimed on non-taxable category; ",""))</f>
        <v/>
      </c>
    </row>
    <row r="1966">
      <c r="A1966" s="17" t="n"/>
      <c r="B1966" s="14" t="n"/>
      <c r="C1966" s="14" t="n"/>
      <c r="D1966" s="16" t="n"/>
      <c r="E1966" s="14" t="n"/>
      <c r="F1966" s="14" t="n"/>
      <c r="G1966" s="14" t="n"/>
      <c r="H1966" s="19" t="n"/>
      <c r="I1966" s="19" t="n"/>
      <c r="J1966" s="34">
        <f>IF(A1966="","",H1966+I1966)</f>
        <v/>
      </c>
      <c r="K1966" s="14" t="n"/>
      <c r="L1966" s="14" t="n"/>
      <c r="M1966" s="14" t="n"/>
      <c r="N1966" s="14" t="n"/>
      <c r="O1966" s="20">
        <f>IF(A1966="","",SUMPRODUCT((A1966&gt;=Setup!$C$19:$C$30)*(A1966&lt;=Setup!$D$19:$D$30)*Setup!$A$19:$A$30))</f>
        <v/>
      </c>
      <c r="P1966" s="34">
        <f>IF(A1966="","",IF(OR(F1966="Standard domestic 15% (Box 7)",F1966="Import - VAT paid at customs (Box 8)",F1966="Import - Reverse charge (Box 9)"),ROUND(H1966*Setup!$B$9,2),0))</f>
        <v/>
      </c>
      <c r="Q1966" s="34">
        <f>IF(A1966="","",I1966-P1966)</f>
        <v/>
      </c>
      <c r="R1966" s="34">
        <f>IF(A1966="","",IF(L1966="Yes",I1966,0))</f>
        <v/>
      </c>
      <c r="S1966" s="34">
        <f>IF(A1966="","",IF(AND(L1966="Yes",K1966="Yes",NOT(ISNUMBER(SEARCH("blocked",G1966))),OR(F1966="Standard domestic 15% (Box 7)",F1966="Import - VAT paid at customs (Box 8)",F1966="Import - Reverse charge (Box 9)"),OR(F1966&lt;&gt;"Standard domestic 15% (Box 7)",AND(LEN(D1966)=15,LEFT(D1966,1)="3",RIGHT(D1966,1)="3",ISNUMBER(--D1966)))),I1966,0))</f>
        <v/>
      </c>
      <c r="T1966" s="34">
        <f>IF(A1966="","",R1966-S1966)</f>
        <v/>
      </c>
      <c r="U1966" s="23">
        <f>IF(A1966="","",IF(O1966=0,"Outside audit periods; ","")&amp;IF(F1966="","No VAT category; ","")&amp;IF(ABS(Q1966)&gt;Setup!$B$10,"VAT ≠ 15% × net; ","")&amp;IF(AND(F1966="Standard domestic 15% (Box 7)",NOT(AND(LEN(D1966)=15,LEFT(D1966,1)="3",RIGHT(D1966,1)="3",ISNUMBER(--D1966)))),"Invalid/missing supplier VAT no; ","")&amp;IF(AND(L1966="Yes",K1966&lt;&gt;"Yes"),"VAT claimed without valid tax invoice; ","")&amp;IF(AND(L1966="Yes",ISNUMBER(SEARCH("blocked",G1966))),"Blocked input VAT claimed; ","")&amp;IF(AND(F1966="Import - VAT paid at customs (Box 8)",M1966=""),"Customs declaration no missing; ","")&amp;IF(AND(F1966="Import - Reverse charge (Box 9)",E1966="Saudi Arabia"),"RCM used for a local supplier; ","")&amp;IF(AND(L1966="Yes",NOT(OR(F1966="Standard domestic 15% (Box 7)",F1966="Import - VAT paid at customs (Box 8)",F1966="Import - Reverse charge (Box 9)"))),"VAT claimed on non-taxable category; ",""))</f>
        <v/>
      </c>
    </row>
    <row r="1967">
      <c r="A1967" s="17" t="n"/>
      <c r="B1967" s="14" t="n"/>
      <c r="C1967" s="14" t="n"/>
      <c r="D1967" s="16" t="n"/>
      <c r="E1967" s="14" t="n"/>
      <c r="F1967" s="14" t="n"/>
      <c r="G1967" s="14" t="n"/>
      <c r="H1967" s="19" t="n"/>
      <c r="I1967" s="19" t="n"/>
      <c r="J1967" s="34">
        <f>IF(A1967="","",H1967+I1967)</f>
        <v/>
      </c>
      <c r="K1967" s="14" t="n"/>
      <c r="L1967" s="14" t="n"/>
      <c r="M1967" s="14" t="n"/>
      <c r="N1967" s="14" t="n"/>
      <c r="O1967" s="20">
        <f>IF(A1967="","",SUMPRODUCT((A1967&gt;=Setup!$C$19:$C$30)*(A1967&lt;=Setup!$D$19:$D$30)*Setup!$A$19:$A$30))</f>
        <v/>
      </c>
      <c r="P1967" s="34">
        <f>IF(A1967="","",IF(OR(F1967="Standard domestic 15% (Box 7)",F1967="Import - VAT paid at customs (Box 8)",F1967="Import - Reverse charge (Box 9)"),ROUND(H1967*Setup!$B$9,2),0))</f>
        <v/>
      </c>
      <c r="Q1967" s="34">
        <f>IF(A1967="","",I1967-P1967)</f>
        <v/>
      </c>
      <c r="R1967" s="34">
        <f>IF(A1967="","",IF(L1967="Yes",I1967,0))</f>
        <v/>
      </c>
      <c r="S1967" s="34">
        <f>IF(A1967="","",IF(AND(L1967="Yes",K1967="Yes",NOT(ISNUMBER(SEARCH("blocked",G1967))),OR(F1967="Standard domestic 15% (Box 7)",F1967="Import - VAT paid at customs (Box 8)",F1967="Import - Reverse charge (Box 9)"),OR(F1967&lt;&gt;"Standard domestic 15% (Box 7)",AND(LEN(D1967)=15,LEFT(D1967,1)="3",RIGHT(D1967,1)="3",ISNUMBER(--D1967)))),I1967,0))</f>
        <v/>
      </c>
      <c r="T1967" s="34">
        <f>IF(A1967="","",R1967-S1967)</f>
        <v/>
      </c>
      <c r="U1967" s="23">
        <f>IF(A1967="","",IF(O1967=0,"Outside audit periods; ","")&amp;IF(F1967="","No VAT category; ","")&amp;IF(ABS(Q1967)&gt;Setup!$B$10,"VAT ≠ 15% × net; ","")&amp;IF(AND(F1967="Standard domestic 15% (Box 7)",NOT(AND(LEN(D1967)=15,LEFT(D1967,1)="3",RIGHT(D1967,1)="3",ISNUMBER(--D1967)))),"Invalid/missing supplier VAT no; ","")&amp;IF(AND(L1967="Yes",K1967&lt;&gt;"Yes"),"VAT claimed without valid tax invoice; ","")&amp;IF(AND(L1967="Yes",ISNUMBER(SEARCH("blocked",G1967))),"Blocked input VAT claimed; ","")&amp;IF(AND(F1967="Import - VAT paid at customs (Box 8)",M1967=""),"Customs declaration no missing; ","")&amp;IF(AND(F1967="Import - Reverse charge (Box 9)",E1967="Saudi Arabia"),"RCM used for a local supplier; ","")&amp;IF(AND(L1967="Yes",NOT(OR(F1967="Standard domestic 15% (Box 7)",F1967="Import - VAT paid at customs (Box 8)",F1967="Import - Reverse charge (Box 9)"))),"VAT claimed on non-taxable category; ",""))</f>
        <v/>
      </c>
    </row>
    <row r="1968">
      <c r="A1968" s="17" t="n"/>
      <c r="B1968" s="14" t="n"/>
      <c r="C1968" s="14" t="n"/>
      <c r="D1968" s="16" t="n"/>
      <c r="E1968" s="14" t="n"/>
      <c r="F1968" s="14" t="n"/>
      <c r="G1968" s="14" t="n"/>
      <c r="H1968" s="19" t="n"/>
      <c r="I1968" s="19" t="n"/>
      <c r="J1968" s="34">
        <f>IF(A1968="","",H1968+I1968)</f>
        <v/>
      </c>
      <c r="K1968" s="14" t="n"/>
      <c r="L1968" s="14" t="n"/>
      <c r="M1968" s="14" t="n"/>
      <c r="N1968" s="14" t="n"/>
      <c r="O1968" s="20">
        <f>IF(A1968="","",SUMPRODUCT((A1968&gt;=Setup!$C$19:$C$30)*(A1968&lt;=Setup!$D$19:$D$30)*Setup!$A$19:$A$30))</f>
        <v/>
      </c>
      <c r="P1968" s="34">
        <f>IF(A1968="","",IF(OR(F1968="Standard domestic 15% (Box 7)",F1968="Import - VAT paid at customs (Box 8)",F1968="Import - Reverse charge (Box 9)"),ROUND(H1968*Setup!$B$9,2),0))</f>
        <v/>
      </c>
      <c r="Q1968" s="34">
        <f>IF(A1968="","",I1968-P1968)</f>
        <v/>
      </c>
      <c r="R1968" s="34">
        <f>IF(A1968="","",IF(L1968="Yes",I1968,0))</f>
        <v/>
      </c>
      <c r="S1968" s="34">
        <f>IF(A1968="","",IF(AND(L1968="Yes",K1968="Yes",NOT(ISNUMBER(SEARCH("blocked",G1968))),OR(F1968="Standard domestic 15% (Box 7)",F1968="Import - VAT paid at customs (Box 8)",F1968="Import - Reverse charge (Box 9)"),OR(F1968&lt;&gt;"Standard domestic 15% (Box 7)",AND(LEN(D1968)=15,LEFT(D1968,1)="3",RIGHT(D1968,1)="3",ISNUMBER(--D1968)))),I1968,0))</f>
        <v/>
      </c>
      <c r="T1968" s="34">
        <f>IF(A1968="","",R1968-S1968)</f>
        <v/>
      </c>
      <c r="U1968" s="23">
        <f>IF(A1968="","",IF(O1968=0,"Outside audit periods; ","")&amp;IF(F1968="","No VAT category; ","")&amp;IF(ABS(Q1968)&gt;Setup!$B$10,"VAT ≠ 15% × net; ","")&amp;IF(AND(F1968="Standard domestic 15% (Box 7)",NOT(AND(LEN(D1968)=15,LEFT(D1968,1)="3",RIGHT(D1968,1)="3",ISNUMBER(--D1968)))),"Invalid/missing supplier VAT no; ","")&amp;IF(AND(L1968="Yes",K1968&lt;&gt;"Yes"),"VAT claimed without valid tax invoice; ","")&amp;IF(AND(L1968="Yes",ISNUMBER(SEARCH("blocked",G1968))),"Blocked input VAT claimed; ","")&amp;IF(AND(F1968="Import - VAT paid at customs (Box 8)",M1968=""),"Customs declaration no missing; ","")&amp;IF(AND(F1968="Import - Reverse charge (Box 9)",E1968="Saudi Arabia"),"RCM used for a local supplier; ","")&amp;IF(AND(L1968="Yes",NOT(OR(F1968="Standard domestic 15% (Box 7)",F1968="Import - VAT paid at customs (Box 8)",F1968="Import - Reverse charge (Box 9)"))),"VAT claimed on non-taxable category; ",""))</f>
        <v/>
      </c>
    </row>
    <row r="1969">
      <c r="A1969" s="17" t="n"/>
      <c r="B1969" s="14" t="n"/>
      <c r="C1969" s="14" t="n"/>
      <c r="D1969" s="16" t="n"/>
      <c r="E1969" s="14" t="n"/>
      <c r="F1969" s="14" t="n"/>
      <c r="G1969" s="14" t="n"/>
      <c r="H1969" s="19" t="n"/>
      <c r="I1969" s="19" t="n"/>
      <c r="J1969" s="34">
        <f>IF(A1969="","",H1969+I1969)</f>
        <v/>
      </c>
      <c r="K1969" s="14" t="n"/>
      <c r="L1969" s="14" t="n"/>
      <c r="M1969" s="14" t="n"/>
      <c r="N1969" s="14" t="n"/>
      <c r="O1969" s="20">
        <f>IF(A1969="","",SUMPRODUCT((A1969&gt;=Setup!$C$19:$C$30)*(A1969&lt;=Setup!$D$19:$D$30)*Setup!$A$19:$A$30))</f>
        <v/>
      </c>
      <c r="P1969" s="34">
        <f>IF(A1969="","",IF(OR(F1969="Standard domestic 15% (Box 7)",F1969="Import - VAT paid at customs (Box 8)",F1969="Import - Reverse charge (Box 9)"),ROUND(H1969*Setup!$B$9,2),0))</f>
        <v/>
      </c>
      <c r="Q1969" s="34">
        <f>IF(A1969="","",I1969-P1969)</f>
        <v/>
      </c>
      <c r="R1969" s="34">
        <f>IF(A1969="","",IF(L1969="Yes",I1969,0))</f>
        <v/>
      </c>
      <c r="S1969" s="34">
        <f>IF(A1969="","",IF(AND(L1969="Yes",K1969="Yes",NOT(ISNUMBER(SEARCH("blocked",G1969))),OR(F1969="Standard domestic 15% (Box 7)",F1969="Import - VAT paid at customs (Box 8)",F1969="Import - Reverse charge (Box 9)"),OR(F1969&lt;&gt;"Standard domestic 15% (Box 7)",AND(LEN(D1969)=15,LEFT(D1969,1)="3",RIGHT(D1969,1)="3",ISNUMBER(--D1969)))),I1969,0))</f>
        <v/>
      </c>
      <c r="T1969" s="34">
        <f>IF(A1969="","",R1969-S1969)</f>
        <v/>
      </c>
      <c r="U1969" s="23">
        <f>IF(A1969="","",IF(O1969=0,"Outside audit periods; ","")&amp;IF(F1969="","No VAT category; ","")&amp;IF(ABS(Q1969)&gt;Setup!$B$10,"VAT ≠ 15% × net; ","")&amp;IF(AND(F1969="Standard domestic 15% (Box 7)",NOT(AND(LEN(D1969)=15,LEFT(D1969,1)="3",RIGHT(D1969,1)="3",ISNUMBER(--D1969)))),"Invalid/missing supplier VAT no; ","")&amp;IF(AND(L1969="Yes",K1969&lt;&gt;"Yes"),"VAT claimed without valid tax invoice; ","")&amp;IF(AND(L1969="Yes",ISNUMBER(SEARCH("blocked",G1969))),"Blocked input VAT claimed; ","")&amp;IF(AND(F1969="Import - VAT paid at customs (Box 8)",M1969=""),"Customs declaration no missing; ","")&amp;IF(AND(F1969="Import - Reverse charge (Box 9)",E1969="Saudi Arabia"),"RCM used for a local supplier; ","")&amp;IF(AND(L1969="Yes",NOT(OR(F1969="Standard domestic 15% (Box 7)",F1969="Import - VAT paid at customs (Box 8)",F1969="Import - Reverse charge (Box 9)"))),"VAT claimed on non-taxable category; ",""))</f>
        <v/>
      </c>
    </row>
    <row r="1970">
      <c r="A1970" s="17" t="n"/>
      <c r="B1970" s="14" t="n"/>
      <c r="C1970" s="14" t="n"/>
      <c r="D1970" s="16" t="n"/>
      <c r="E1970" s="14" t="n"/>
      <c r="F1970" s="14" t="n"/>
      <c r="G1970" s="14" t="n"/>
      <c r="H1970" s="19" t="n"/>
      <c r="I1970" s="19" t="n"/>
      <c r="J1970" s="34">
        <f>IF(A1970="","",H1970+I1970)</f>
        <v/>
      </c>
      <c r="K1970" s="14" t="n"/>
      <c r="L1970" s="14" t="n"/>
      <c r="M1970" s="14" t="n"/>
      <c r="N1970" s="14" t="n"/>
      <c r="O1970" s="20">
        <f>IF(A1970="","",SUMPRODUCT((A1970&gt;=Setup!$C$19:$C$30)*(A1970&lt;=Setup!$D$19:$D$30)*Setup!$A$19:$A$30))</f>
        <v/>
      </c>
      <c r="P1970" s="34">
        <f>IF(A1970="","",IF(OR(F1970="Standard domestic 15% (Box 7)",F1970="Import - VAT paid at customs (Box 8)",F1970="Import - Reverse charge (Box 9)"),ROUND(H1970*Setup!$B$9,2),0))</f>
        <v/>
      </c>
      <c r="Q1970" s="34">
        <f>IF(A1970="","",I1970-P1970)</f>
        <v/>
      </c>
      <c r="R1970" s="34">
        <f>IF(A1970="","",IF(L1970="Yes",I1970,0))</f>
        <v/>
      </c>
      <c r="S1970" s="34">
        <f>IF(A1970="","",IF(AND(L1970="Yes",K1970="Yes",NOT(ISNUMBER(SEARCH("blocked",G1970))),OR(F1970="Standard domestic 15% (Box 7)",F1970="Import - VAT paid at customs (Box 8)",F1970="Import - Reverse charge (Box 9)"),OR(F1970&lt;&gt;"Standard domestic 15% (Box 7)",AND(LEN(D1970)=15,LEFT(D1970,1)="3",RIGHT(D1970,1)="3",ISNUMBER(--D1970)))),I1970,0))</f>
        <v/>
      </c>
      <c r="T1970" s="34">
        <f>IF(A1970="","",R1970-S1970)</f>
        <v/>
      </c>
      <c r="U1970" s="23">
        <f>IF(A1970="","",IF(O1970=0,"Outside audit periods; ","")&amp;IF(F1970="","No VAT category; ","")&amp;IF(ABS(Q1970)&gt;Setup!$B$10,"VAT ≠ 15% × net; ","")&amp;IF(AND(F1970="Standard domestic 15% (Box 7)",NOT(AND(LEN(D1970)=15,LEFT(D1970,1)="3",RIGHT(D1970,1)="3",ISNUMBER(--D1970)))),"Invalid/missing supplier VAT no; ","")&amp;IF(AND(L1970="Yes",K1970&lt;&gt;"Yes"),"VAT claimed without valid tax invoice; ","")&amp;IF(AND(L1970="Yes",ISNUMBER(SEARCH("blocked",G1970))),"Blocked input VAT claimed; ","")&amp;IF(AND(F1970="Import - VAT paid at customs (Box 8)",M1970=""),"Customs declaration no missing; ","")&amp;IF(AND(F1970="Import - Reverse charge (Box 9)",E1970="Saudi Arabia"),"RCM used for a local supplier; ","")&amp;IF(AND(L1970="Yes",NOT(OR(F1970="Standard domestic 15% (Box 7)",F1970="Import - VAT paid at customs (Box 8)",F1970="Import - Reverse charge (Box 9)"))),"VAT claimed on non-taxable category; ",""))</f>
        <v/>
      </c>
    </row>
    <row r="1971">
      <c r="A1971" s="17" t="n"/>
      <c r="B1971" s="14" t="n"/>
      <c r="C1971" s="14" t="n"/>
      <c r="D1971" s="16" t="n"/>
      <c r="E1971" s="14" t="n"/>
      <c r="F1971" s="14" t="n"/>
      <c r="G1971" s="14" t="n"/>
      <c r="H1971" s="19" t="n"/>
      <c r="I1971" s="19" t="n"/>
      <c r="J1971" s="34">
        <f>IF(A1971="","",H1971+I1971)</f>
        <v/>
      </c>
      <c r="K1971" s="14" t="n"/>
      <c r="L1971" s="14" t="n"/>
      <c r="M1971" s="14" t="n"/>
      <c r="N1971" s="14" t="n"/>
      <c r="O1971" s="20">
        <f>IF(A1971="","",SUMPRODUCT((A1971&gt;=Setup!$C$19:$C$30)*(A1971&lt;=Setup!$D$19:$D$30)*Setup!$A$19:$A$30))</f>
        <v/>
      </c>
      <c r="P1971" s="34">
        <f>IF(A1971="","",IF(OR(F1971="Standard domestic 15% (Box 7)",F1971="Import - VAT paid at customs (Box 8)",F1971="Import - Reverse charge (Box 9)"),ROUND(H1971*Setup!$B$9,2),0))</f>
        <v/>
      </c>
      <c r="Q1971" s="34">
        <f>IF(A1971="","",I1971-P1971)</f>
        <v/>
      </c>
      <c r="R1971" s="34">
        <f>IF(A1971="","",IF(L1971="Yes",I1971,0))</f>
        <v/>
      </c>
      <c r="S1971" s="34">
        <f>IF(A1971="","",IF(AND(L1971="Yes",K1971="Yes",NOT(ISNUMBER(SEARCH("blocked",G1971))),OR(F1971="Standard domestic 15% (Box 7)",F1971="Import - VAT paid at customs (Box 8)",F1971="Import - Reverse charge (Box 9)"),OR(F1971&lt;&gt;"Standard domestic 15% (Box 7)",AND(LEN(D1971)=15,LEFT(D1971,1)="3",RIGHT(D1971,1)="3",ISNUMBER(--D1971)))),I1971,0))</f>
        <v/>
      </c>
      <c r="T1971" s="34">
        <f>IF(A1971="","",R1971-S1971)</f>
        <v/>
      </c>
      <c r="U1971" s="23">
        <f>IF(A1971="","",IF(O1971=0,"Outside audit periods; ","")&amp;IF(F1971="","No VAT category; ","")&amp;IF(ABS(Q1971)&gt;Setup!$B$10,"VAT ≠ 15% × net; ","")&amp;IF(AND(F1971="Standard domestic 15% (Box 7)",NOT(AND(LEN(D1971)=15,LEFT(D1971,1)="3",RIGHT(D1971,1)="3",ISNUMBER(--D1971)))),"Invalid/missing supplier VAT no; ","")&amp;IF(AND(L1971="Yes",K1971&lt;&gt;"Yes"),"VAT claimed without valid tax invoice; ","")&amp;IF(AND(L1971="Yes",ISNUMBER(SEARCH("blocked",G1971))),"Blocked input VAT claimed; ","")&amp;IF(AND(F1971="Import - VAT paid at customs (Box 8)",M1971=""),"Customs declaration no missing; ","")&amp;IF(AND(F1971="Import - Reverse charge (Box 9)",E1971="Saudi Arabia"),"RCM used for a local supplier; ","")&amp;IF(AND(L1971="Yes",NOT(OR(F1971="Standard domestic 15% (Box 7)",F1971="Import - VAT paid at customs (Box 8)",F1971="Import - Reverse charge (Box 9)"))),"VAT claimed on non-taxable category; ",""))</f>
        <v/>
      </c>
    </row>
    <row r="1972">
      <c r="A1972" s="17" t="n"/>
      <c r="B1972" s="14" t="n"/>
      <c r="C1972" s="14" t="n"/>
      <c r="D1972" s="16" t="n"/>
      <c r="E1972" s="14" t="n"/>
      <c r="F1972" s="14" t="n"/>
      <c r="G1972" s="14" t="n"/>
      <c r="H1972" s="19" t="n"/>
      <c r="I1972" s="19" t="n"/>
      <c r="J1972" s="34">
        <f>IF(A1972="","",H1972+I1972)</f>
        <v/>
      </c>
      <c r="K1972" s="14" t="n"/>
      <c r="L1972" s="14" t="n"/>
      <c r="M1972" s="14" t="n"/>
      <c r="N1972" s="14" t="n"/>
      <c r="O1972" s="20">
        <f>IF(A1972="","",SUMPRODUCT((A1972&gt;=Setup!$C$19:$C$30)*(A1972&lt;=Setup!$D$19:$D$30)*Setup!$A$19:$A$30))</f>
        <v/>
      </c>
      <c r="P1972" s="34">
        <f>IF(A1972="","",IF(OR(F1972="Standard domestic 15% (Box 7)",F1972="Import - VAT paid at customs (Box 8)",F1972="Import - Reverse charge (Box 9)"),ROUND(H1972*Setup!$B$9,2),0))</f>
        <v/>
      </c>
      <c r="Q1972" s="34">
        <f>IF(A1972="","",I1972-P1972)</f>
        <v/>
      </c>
      <c r="R1972" s="34">
        <f>IF(A1972="","",IF(L1972="Yes",I1972,0))</f>
        <v/>
      </c>
      <c r="S1972" s="34">
        <f>IF(A1972="","",IF(AND(L1972="Yes",K1972="Yes",NOT(ISNUMBER(SEARCH("blocked",G1972))),OR(F1972="Standard domestic 15% (Box 7)",F1972="Import - VAT paid at customs (Box 8)",F1972="Import - Reverse charge (Box 9)"),OR(F1972&lt;&gt;"Standard domestic 15% (Box 7)",AND(LEN(D1972)=15,LEFT(D1972,1)="3",RIGHT(D1972,1)="3",ISNUMBER(--D1972)))),I1972,0))</f>
        <v/>
      </c>
      <c r="T1972" s="34">
        <f>IF(A1972="","",R1972-S1972)</f>
        <v/>
      </c>
      <c r="U1972" s="23">
        <f>IF(A1972="","",IF(O1972=0,"Outside audit periods; ","")&amp;IF(F1972="","No VAT category; ","")&amp;IF(ABS(Q1972)&gt;Setup!$B$10,"VAT ≠ 15% × net; ","")&amp;IF(AND(F1972="Standard domestic 15% (Box 7)",NOT(AND(LEN(D1972)=15,LEFT(D1972,1)="3",RIGHT(D1972,1)="3",ISNUMBER(--D1972)))),"Invalid/missing supplier VAT no; ","")&amp;IF(AND(L1972="Yes",K1972&lt;&gt;"Yes"),"VAT claimed without valid tax invoice; ","")&amp;IF(AND(L1972="Yes",ISNUMBER(SEARCH("blocked",G1972))),"Blocked input VAT claimed; ","")&amp;IF(AND(F1972="Import - VAT paid at customs (Box 8)",M1972=""),"Customs declaration no missing; ","")&amp;IF(AND(F1972="Import - Reverse charge (Box 9)",E1972="Saudi Arabia"),"RCM used for a local supplier; ","")&amp;IF(AND(L1972="Yes",NOT(OR(F1972="Standard domestic 15% (Box 7)",F1972="Import - VAT paid at customs (Box 8)",F1972="Import - Reverse charge (Box 9)"))),"VAT claimed on non-taxable category; ",""))</f>
        <v/>
      </c>
    </row>
    <row r="1973">
      <c r="A1973" s="17" t="n"/>
      <c r="B1973" s="14" t="n"/>
      <c r="C1973" s="14" t="n"/>
      <c r="D1973" s="16" t="n"/>
      <c r="E1973" s="14" t="n"/>
      <c r="F1973" s="14" t="n"/>
      <c r="G1973" s="14" t="n"/>
      <c r="H1973" s="19" t="n"/>
      <c r="I1973" s="19" t="n"/>
      <c r="J1973" s="34">
        <f>IF(A1973="","",H1973+I1973)</f>
        <v/>
      </c>
      <c r="K1973" s="14" t="n"/>
      <c r="L1973" s="14" t="n"/>
      <c r="M1973" s="14" t="n"/>
      <c r="N1973" s="14" t="n"/>
      <c r="O1973" s="20">
        <f>IF(A1973="","",SUMPRODUCT((A1973&gt;=Setup!$C$19:$C$30)*(A1973&lt;=Setup!$D$19:$D$30)*Setup!$A$19:$A$30))</f>
        <v/>
      </c>
      <c r="P1973" s="34">
        <f>IF(A1973="","",IF(OR(F1973="Standard domestic 15% (Box 7)",F1973="Import - VAT paid at customs (Box 8)",F1973="Import - Reverse charge (Box 9)"),ROUND(H1973*Setup!$B$9,2),0))</f>
        <v/>
      </c>
      <c r="Q1973" s="34">
        <f>IF(A1973="","",I1973-P1973)</f>
        <v/>
      </c>
      <c r="R1973" s="34">
        <f>IF(A1973="","",IF(L1973="Yes",I1973,0))</f>
        <v/>
      </c>
      <c r="S1973" s="34">
        <f>IF(A1973="","",IF(AND(L1973="Yes",K1973="Yes",NOT(ISNUMBER(SEARCH("blocked",G1973))),OR(F1973="Standard domestic 15% (Box 7)",F1973="Import - VAT paid at customs (Box 8)",F1973="Import - Reverse charge (Box 9)"),OR(F1973&lt;&gt;"Standard domestic 15% (Box 7)",AND(LEN(D1973)=15,LEFT(D1973,1)="3",RIGHT(D1973,1)="3",ISNUMBER(--D1973)))),I1973,0))</f>
        <v/>
      </c>
      <c r="T1973" s="34">
        <f>IF(A1973="","",R1973-S1973)</f>
        <v/>
      </c>
      <c r="U1973" s="23">
        <f>IF(A1973="","",IF(O1973=0,"Outside audit periods; ","")&amp;IF(F1973="","No VAT category; ","")&amp;IF(ABS(Q1973)&gt;Setup!$B$10,"VAT ≠ 15% × net; ","")&amp;IF(AND(F1973="Standard domestic 15% (Box 7)",NOT(AND(LEN(D1973)=15,LEFT(D1973,1)="3",RIGHT(D1973,1)="3",ISNUMBER(--D1973)))),"Invalid/missing supplier VAT no; ","")&amp;IF(AND(L1973="Yes",K1973&lt;&gt;"Yes"),"VAT claimed without valid tax invoice; ","")&amp;IF(AND(L1973="Yes",ISNUMBER(SEARCH("blocked",G1973))),"Blocked input VAT claimed; ","")&amp;IF(AND(F1973="Import - VAT paid at customs (Box 8)",M1973=""),"Customs declaration no missing; ","")&amp;IF(AND(F1973="Import - Reverse charge (Box 9)",E1973="Saudi Arabia"),"RCM used for a local supplier; ","")&amp;IF(AND(L1973="Yes",NOT(OR(F1973="Standard domestic 15% (Box 7)",F1973="Import - VAT paid at customs (Box 8)",F1973="Import - Reverse charge (Box 9)"))),"VAT claimed on non-taxable category; ",""))</f>
        <v/>
      </c>
    </row>
    <row r="1974">
      <c r="A1974" s="17" t="n"/>
      <c r="B1974" s="14" t="n"/>
      <c r="C1974" s="14" t="n"/>
      <c r="D1974" s="16" t="n"/>
      <c r="E1974" s="14" t="n"/>
      <c r="F1974" s="14" t="n"/>
      <c r="G1974" s="14" t="n"/>
      <c r="H1974" s="19" t="n"/>
      <c r="I1974" s="19" t="n"/>
      <c r="J1974" s="34">
        <f>IF(A1974="","",H1974+I1974)</f>
        <v/>
      </c>
      <c r="K1974" s="14" t="n"/>
      <c r="L1974" s="14" t="n"/>
      <c r="M1974" s="14" t="n"/>
      <c r="N1974" s="14" t="n"/>
      <c r="O1974" s="20">
        <f>IF(A1974="","",SUMPRODUCT((A1974&gt;=Setup!$C$19:$C$30)*(A1974&lt;=Setup!$D$19:$D$30)*Setup!$A$19:$A$30))</f>
        <v/>
      </c>
      <c r="P1974" s="34">
        <f>IF(A1974="","",IF(OR(F1974="Standard domestic 15% (Box 7)",F1974="Import - VAT paid at customs (Box 8)",F1974="Import - Reverse charge (Box 9)"),ROUND(H1974*Setup!$B$9,2),0))</f>
        <v/>
      </c>
      <c r="Q1974" s="34">
        <f>IF(A1974="","",I1974-P1974)</f>
        <v/>
      </c>
      <c r="R1974" s="34">
        <f>IF(A1974="","",IF(L1974="Yes",I1974,0))</f>
        <v/>
      </c>
      <c r="S1974" s="34">
        <f>IF(A1974="","",IF(AND(L1974="Yes",K1974="Yes",NOT(ISNUMBER(SEARCH("blocked",G1974))),OR(F1974="Standard domestic 15% (Box 7)",F1974="Import - VAT paid at customs (Box 8)",F1974="Import - Reverse charge (Box 9)"),OR(F1974&lt;&gt;"Standard domestic 15% (Box 7)",AND(LEN(D1974)=15,LEFT(D1974,1)="3",RIGHT(D1974,1)="3",ISNUMBER(--D1974)))),I1974,0))</f>
        <v/>
      </c>
      <c r="T1974" s="34">
        <f>IF(A1974="","",R1974-S1974)</f>
        <v/>
      </c>
      <c r="U1974" s="23">
        <f>IF(A1974="","",IF(O1974=0,"Outside audit periods; ","")&amp;IF(F1974="","No VAT category; ","")&amp;IF(ABS(Q1974)&gt;Setup!$B$10,"VAT ≠ 15% × net; ","")&amp;IF(AND(F1974="Standard domestic 15% (Box 7)",NOT(AND(LEN(D1974)=15,LEFT(D1974,1)="3",RIGHT(D1974,1)="3",ISNUMBER(--D1974)))),"Invalid/missing supplier VAT no; ","")&amp;IF(AND(L1974="Yes",K1974&lt;&gt;"Yes"),"VAT claimed without valid tax invoice; ","")&amp;IF(AND(L1974="Yes",ISNUMBER(SEARCH("blocked",G1974))),"Blocked input VAT claimed; ","")&amp;IF(AND(F1974="Import - VAT paid at customs (Box 8)",M1974=""),"Customs declaration no missing; ","")&amp;IF(AND(F1974="Import - Reverse charge (Box 9)",E1974="Saudi Arabia"),"RCM used for a local supplier; ","")&amp;IF(AND(L1974="Yes",NOT(OR(F1974="Standard domestic 15% (Box 7)",F1974="Import - VAT paid at customs (Box 8)",F1974="Import - Reverse charge (Box 9)"))),"VAT claimed on non-taxable category; ",""))</f>
        <v/>
      </c>
    </row>
    <row r="1975">
      <c r="A1975" s="17" t="n"/>
      <c r="B1975" s="14" t="n"/>
      <c r="C1975" s="14" t="n"/>
      <c r="D1975" s="16" t="n"/>
      <c r="E1975" s="14" t="n"/>
      <c r="F1975" s="14" t="n"/>
      <c r="G1975" s="14" t="n"/>
      <c r="H1975" s="19" t="n"/>
      <c r="I1975" s="19" t="n"/>
      <c r="J1975" s="34">
        <f>IF(A1975="","",H1975+I1975)</f>
        <v/>
      </c>
      <c r="K1975" s="14" t="n"/>
      <c r="L1975" s="14" t="n"/>
      <c r="M1975" s="14" t="n"/>
      <c r="N1975" s="14" t="n"/>
      <c r="O1975" s="20">
        <f>IF(A1975="","",SUMPRODUCT((A1975&gt;=Setup!$C$19:$C$30)*(A1975&lt;=Setup!$D$19:$D$30)*Setup!$A$19:$A$30))</f>
        <v/>
      </c>
      <c r="P1975" s="34">
        <f>IF(A1975="","",IF(OR(F1975="Standard domestic 15% (Box 7)",F1975="Import - VAT paid at customs (Box 8)",F1975="Import - Reverse charge (Box 9)"),ROUND(H1975*Setup!$B$9,2),0))</f>
        <v/>
      </c>
      <c r="Q1975" s="34">
        <f>IF(A1975="","",I1975-P1975)</f>
        <v/>
      </c>
      <c r="R1975" s="34">
        <f>IF(A1975="","",IF(L1975="Yes",I1975,0))</f>
        <v/>
      </c>
      <c r="S1975" s="34">
        <f>IF(A1975="","",IF(AND(L1975="Yes",K1975="Yes",NOT(ISNUMBER(SEARCH("blocked",G1975))),OR(F1975="Standard domestic 15% (Box 7)",F1975="Import - VAT paid at customs (Box 8)",F1975="Import - Reverse charge (Box 9)"),OR(F1975&lt;&gt;"Standard domestic 15% (Box 7)",AND(LEN(D1975)=15,LEFT(D1975,1)="3",RIGHT(D1975,1)="3",ISNUMBER(--D1975)))),I1975,0))</f>
        <v/>
      </c>
      <c r="T1975" s="34">
        <f>IF(A1975="","",R1975-S1975)</f>
        <v/>
      </c>
      <c r="U1975" s="23">
        <f>IF(A1975="","",IF(O1975=0,"Outside audit periods; ","")&amp;IF(F1975="","No VAT category; ","")&amp;IF(ABS(Q1975)&gt;Setup!$B$10,"VAT ≠ 15% × net; ","")&amp;IF(AND(F1975="Standard domestic 15% (Box 7)",NOT(AND(LEN(D1975)=15,LEFT(D1975,1)="3",RIGHT(D1975,1)="3",ISNUMBER(--D1975)))),"Invalid/missing supplier VAT no; ","")&amp;IF(AND(L1975="Yes",K1975&lt;&gt;"Yes"),"VAT claimed without valid tax invoice; ","")&amp;IF(AND(L1975="Yes",ISNUMBER(SEARCH("blocked",G1975))),"Blocked input VAT claimed; ","")&amp;IF(AND(F1975="Import - VAT paid at customs (Box 8)",M1975=""),"Customs declaration no missing; ","")&amp;IF(AND(F1975="Import - Reverse charge (Box 9)",E1975="Saudi Arabia"),"RCM used for a local supplier; ","")&amp;IF(AND(L1975="Yes",NOT(OR(F1975="Standard domestic 15% (Box 7)",F1975="Import - VAT paid at customs (Box 8)",F1975="Import - Reverse charge (Box 9)"))),"VAT claimed on non-taxable category; ",""))</f>
        <v/>
      </c>
    </row>
    <row r="1976">
      <c r="A1976" s="17" t="n"/>
      <c r="B1976" s="14" t="n"/>
      <c r="C1976" s="14" t="n"/>
      <c r="D1976" s="16" t="n"/>
      <c r="E1976" s="14" t="n"/>
      <c r="F1976" s="14" t="n"/>
      <c r="G1976" s="14" t="n"/>
      <c r="H1976" s="19" t="n"/>
      <c r="I1976" s="19" t="n"/>
      <c r="J1976" s="34">
        <f>IF(A1976="","",H1976+I1976)</f>
        <v/>
      </c>
      <c r="K1976" s="14" t="n"/>
      <c r="L1976" s="14" t="n"/>
      <c r="M1976" s="14" t="n"/>
      <c r="N1976" s="14" t="n"/>
      <c r="O1976" s="20">
        <f>IF(A1976="","",SUMPRODUCT((A1976&gt;=Setup!$C$19:$C$30)*(A1976&lt;=Setup!$D$19:$D$30)*Setup!$A$19:$A$30))</f>
        <v/>
      </c>
      <c r="P1976" s="34">
        <f>IF(A1976="","",IF(OR(F1976="Standard domestic 15% (Box 7)",F1976="Import - VAT paid at customs (Box 8)",F1976="Import - Reverse charge (Box 9)"),ROUND(H1976*Setup!$B$9,2),0))</f>
        <v/>
      </c>
      <c r="Q1976" s="34">
        <f>IF(A1976="","",I1976-P1976)</f>
        <v/>
      </c>
      <c r="R1976" s="34">
        <f>IF(A1976="","",IF(L1976="Yes",I1976,0))</f>
        <v/>
      </c>
      <c r="S1976" s="34">
        <f>IF(A1976="","",IF(AND(L1976="Yes",K1976="Yes",NOT(ISNUMBER(SEARCH("blocked",G1976))),OR(F1976="Standard domestic 15% (Box 7)",F1976="Import - VAT paid at customs (Box 8)",F1976="Import - Reverse charge (Box 9)"),OR(F1976&lt;&gt;"Standard domestic 15% (Box 7)",AND(LEN(D1976)=15,LEFT(D1976,1)="3",RIGHT(D1976,1)="3",ISNUMBER(--D1976)))),I1976,0))</f>
        <v/>
      </c>
      <c r="T1976" s="34">
        <f>IF(A1976="","",R1976-S1976)</f>
        <v/>
      </c>
      <c r="U1976" s="23">
        <f>IF(A1976="","",IF(O1976=0,"Outside audit periods; ","")&amp;IF(F1976="","No VAT category; ","")&amp;IF(ABS(Q1976)&gt;Setup!$B$10,"VAT ≠ 15% × net; ","")&amp;IF(AND(F1976="Standard domestic 15% (Box 7)",NOT(AND(LEN(D1976)=15,LEFT(D1976,1)="3",RIGHT(D1976,1)="3",ISNUMBER(--D1976)))),"Invalid/missing supplier VAT no; ","")&amp;IF(AND(L1976="Yes",K1976&lt;&gt;"Yes"),"VAT claimed without valid tax invoice; ","")&amp;IF(AND(L1976="Yes",ISNUMBER(SEARCH("blocked",G1976))),"Blocked input VAT claimed; ","")&amp;IF(AND(F1976="Import - VAT paid at customs (Box 8)",M1976=""),"Customs declaration no missing; ","")&amp;IF(AND(F1976="Import - Reverse charge (Box 9)",E1976="Saudi Arabia"),"RCM used for a local supplier; ","")&amp;IF(AND(L1976="Yes",NOT(OR(F1976="Standard domestic 15% (Box 7)",F1976="Import - VAT paid at customs (Box 8)",F1976="Import - Reverse charge (Box 9)"))),"VAT claimed on non-taxable category; ",""))</f>
        <v/>
      </c>
    </row>
    <row r="1977">
      <c r="A1977" s="17" t="n"/>
      <c r="B1977" s="14" t="n"/>
      <c r="C1977" s="14" t="n"/>
      <c r="D1977" s="16" t="n"/>
      <c r="E1977" s="14" t="n"/>
      <c r="F1977" s="14" t="n"/>
      <c r="G1977" s="14" t="n"/>
      <c r="H1977" s="19" t="n"/>
      <c r="I1977" s="19" t="n"/>
      <c r="J1977" s="34">
        <f>IF(A1977="","",H1977+I1977)</f>
        <v/>
      </c>
      <c r="K1977" s="14" t="n"/>
      <c r="L1977" s="14" t="n"/>
      <c r="M1977" s="14" t="n"/>
      <c r="N1977" s="14" t="n"/>
      <c r="O1977" s="20">
        <f>IF(A1977="","",SUMPRODUCT((A1977&gt;=Setup!$C$19:$C$30)*(A1977&lt;=Setup!$D$19:$D$30)*Setup!$A$19:$A$30))</f>
        <v/>
      </c>
      <c r="P1977" s="34">
        <f>IF(A1977="","",IF(OR(F1977="Standard domestic 15% (Box 7)",F1977="Import - VAT paid at customs (Box 8)",F1977="Import - Reverse charge (Box 9)"),ROUND(H1977*Setup!$B$9,2),0))</f>
        <v/>
      </c>
      <c r="Q1977" s="34">
        <f>IF(A1977="","",I1977-P1977)</f>
        <v/>
      </c>
      <c r="R1977" s="34">
        <f>IF(A1977="","",IF(L1977="Yes",I1977,0))</f>
        <v/>
      </c>
      <c r="S1977" s="34">
        <f>IF(A1977="","",IF(AND(L1977="Yes",K1977="Yes",NOT(ISNUMBER(SEARCH("blocked",G1977))),OR(F1977="Standard domestic 15% (Box 7)",F1977="Import - VAT paid at customs (Box 8)",F1977="Import - Reverse charge (Box 9)"),OR(F1977&lt;&gt;"Standard domestic 15% (Box 7)",AND(LEN(D1977)=15,LEFT(D1977,1)="3",RIGHT(D1977,1)="3",ISNUMBER(--D1977)))),I1977,0))</f>
        <v/>
      </c>
      <c r="T1977" s="34">
        <f>IF(A1977="","",R1977-S1977)</f>
        <v/>
      </c>
      <c r="U1977" s="23">
        <f>IF(A1977="","",IF(O1977=0,"Outside audit periods; ","")&amp;IF(F1977="","No VAT category; ","")&amp;IF(ABS(Q1977)&gt;Setup!$B$10,"VAT ≠ 15% × net; ","")&amp;IF(AND(F1977="Standard domestic 15% (Box 7)",NOT(AND(LEN(D1977)=15,LEFT(D1977,1)="3",RIGHT(D1977,1)="3",ISNUMBER(--D1977)))),"Invalid/missing supplier VAT no; ","")&amp;IF(AND(L1977="Yes",K1977&lt;&gt;"Yes"),"VAT claimed without valid tax invoice; ","")&amp;IF(AND(L1977="Yes",ISNUMBER(SEARCH("blocked",G1977))),"Blocked input VAT claimed; ","")&amp;IF(AND(F1977="Import - VAT paid at customs (Box 8)",M1977=""),"Customs declaration no missing; ","")&amp;IF(AND(F1977="Import - Reverse charge (Box 9)",E1977="Saudi Arabia"),"RCM used for a local supplier; ","")&amp;IF(AND(L1977="Yes",NOT(OR(F1977="Standard domestic 15% (Box 7)",F1977="Import - VAT paid at customs (Box 8)",F1977="Import - Reverse charge (Box 9)"))),"VAT claimed on non-taxable category; ",""))</f>
        <v/>
      </c>
    </row>
    <row r="1978">
      <c r="A1978" s="17" t="n"/>
      <c r="B1978" s="14" t="n"/>
      <c r="C1978" s="14" t="n"/>
      <c r="D1978" s="16" t="n"/>
      <c r="E1978" s="14" t="n"/>
      <c r="F1978" s="14" t="n"/>
      <c r="G1978" s="14" t="n"/>
      <c r="H1978" s="19" t="n"/>
      <c r="I1978" s="19" t="n"/>
      <c r="J1978" s="34">
        <f>IF(A1978="","",H1978+I1978)</f>
        <v/>
      </c>
      <c r="K1978" s="14" t="n"/>
      <c r="L1978" s="14" t="n"/>
      <c r="M1978" s="14" t="n"/>
      <c r="N1978" s="14" t="n"/>
      <c r="O1978" s="20">
        <f>IF(A1978="","",SUMPRODUCT((A1978&gt;=Setup!$C$19:$C$30)*(A1978&lt;=Setup!$D$19:$D$30)*Setup!$A$19:$A$30))</f>
        <v/>
      </c>
      <c r="P1978" s="34">
        <f>IF(A1978="","",IF(OR(F1978="Standard domestic 15% (Box 7)",F1978="Import - VAT paid at customs (Box 8)",F1978="Import - Reverse charge (Box 9)"),ROUND(H1978*Setup!$B$9,2),0))</f>
        <v/>
      </c>
      <c r="Q1978" s="34">
        <f>IF(A1978="","",I1978-P1978)</f>
        <v/>
      </c>
      <c r="R1978" s="34">
        <f>IF(A1978="","",IF(L1978="Yes",I1978,0))</f>
        <v/>
      </c>
      <c r="S1978" s="34">
        <f>IF(A1978="","",IF(AND(L1978="Yes",K1978="Yes",NOT(ISNUMBER(SEARCH("blocked",G1978))),OR(F1978="Standard domestic 15% (Box 7)",F1978="Import - VAT paid at customs (Box 8)",F1978="Import - Reverse charge (Box 9)"),OR(F1978&lt;&gt;"Standard domestic 15% (Box 7)",AND(LEN(D1978)=15,LEFT(D1978,1)="3",RIGHT(D1978,1)="3",ISNUMBER(--D1978)))),I1978,0))</f>
        <v/>
      </c>
      <c r="T1978" s="34">
        <f>IF(A1978="","",R1978-S1978)</f>
        <v/>
      </c>
      <c r="U1978" s="23">
        <f>IF(A1978="","",IF(O1978=0,"Outside audit periods; ","")&amp;IF(F1978="","No VAT category; ","")&amp;IF(ABS(Q1978)&gt;Setup!$B$10,"VAT ≠ 15% × net; ","")&amp;IF(AND(F1978="Standard domestic 15% (Box 7)",NOT(AND(LEN(D1978)=15,LEFT(D1978,1)="3",RIGHT(D1978,1)="3",ISNUMBER(--D1978)))),"Invalid/missing supplier VAT no; ","")&amp;IF(AND(L1978="Yes",K1978&lt;&gt;"Yes"),"VAT claimed without valid tax invoice; ","")&amp;IF(AND(L1978="Yes",ISNUMBER(SEARCH("blocked",G1978))),"Blocked input VAT claimed; ","")&amp;IF(AND(F1978="Import - VAT paid at customs (Box 8)",M1978=""),"Customs declaration no missing; ","")&amp;IF(AND(F1978="Import - Reverse charge (Box 9)",E1978="Saudi Arabia"),"RCM used for a local supplier; ","")&amp;IF(AND(L1978="Yes",NOT(OR(F1978="Standard domestic 15% (Box 7)",F1978="Import - VAT paid at customs (Box 8)",F1978="Import - Reverse charge (Box 9)"))),"VAT claimed on non-taxable category; ",""))</f>
        <v/>
      </c>
    </row>
    <row r="1979">
      <c r="A1979" s="17" t="n"/>
      <c r="B1979" s="14" t="n"/>
      <c r="C1979" s="14" t="n"/>
      <c r="D1979" s="16" t="n"/>
      <c r="E1979" s="14" t="n"/>
      <c r="F1979" s="14" t="n"/>
      <c r="G1979" s="14" t="n"/>
      <c r="H1979" s="19" t="n"/>
      <c r="I1979" s="19" t="n"/>
      <c r="J1979" s="34">
        <f>IF(A1979="","",H1979+I1979)</f>
        <v/>
      </c>
      <c r="K1979" s="14" t="n"/>
      <c r="L1979" s="14" t="n"/>
      <c r="M1979" s="14" t="n"/>
      <c r="N1979" s="14" t="n"/>
      <c r="O1979" s="20">
        <f>IF(A1979="","",SUMPRODUCT((A1979&gt;=Setup!$C$19:$C$30)*(A1979&lt;=Setup!$D$19:$D$30)*Setup!$A$19:$A$30))</f>
        <v/>
      </c>
      <c r="P1979" s="34">
        <f>IF(A1979="","",IF(OR(F1979="Standard domestic 15% (Box 7)",F1979="Import - VAT paid at customs (Box 8)",F1979="Import - Reverse charge (Box 9)"),ROUND(H1979*Setup!$B$9,2),0))</f>
        <v/>
      </c>
      <c r="Q1979" s="34">
        <f>IF(A1979="","",I1979-P1979)</f>
        <v/>
      </c>
      <c r="R1979" s="34">
        <f>IF(A1979="","",IF(L1979="Yes",I1979,0))</f>
        <v/>
      </c>
      <c r="S1979" s="34">
        <f>IF(A1979="","",IF(AND(L1979="Yes",K1979="Yes",NOT(ISNUMBER(SEARCH("blocked",G1979))),OR(F1979="Standard domestic 15% (Box 7)",F1979="Import - VAT paid at customs (Box 8)",F1979="Import - Reverse charge (Box 9)"),OR(F1979&lt;&gt;"Standard domestic 15% (Box 7)",AND(LEN(D1979)=15,LEFT(D1979,1)="3",RIGHT(D1979,1)="3",ISNUMBER(--D1979)))),I1979,0))</f>
        <v/>
      </c>
      <c r="T1979" s="34">
        <f>IF(A1979="","",R1979-S1979)</f>
        <v/>
      </c>
      <c r="U1979" s="23">
        <f>IF(A1979="","",IF(O1979=0,"Outside audit periods; ","")&amp;IF(F1979="","No VAT category; ","")&amp;IF(ABS(Q1979)&gt;Setup!$B$10,"VAT ≠ 15% × net; ","")&amp;IF(AND(F1979="Standard domestic 15% (Box 7)",NOT(AND(LEN(D1979)=15,LEFT(D1979,1)="3",RIGHT(D1979,1)="3",ISNUMBER(--D1979)))),"Invalid/missing supplier VAT no; ","")&amp;IF(AND(L1979="Yes",K1979&lt;&gt;"Yes"),"VAT claimed without valid tax invoice; ","")&amp;IF(AND(L1979="Yes",ISNUMBER(SEARCH("blocked",G1979))),"Blocked input VAT claimed; ","")&amp;IF(AND(F1979="Import - VAT paid at customs (Box 8)",M1979=""),"Customs declaration no missing; ","")&amp;IF(AND(F1979="Import - Reverse charge (Box 9)",E1979="Saudi Arabia"),"RCM used for a local supplier; ","")&amp;IF(AND(L1979="Yes",NOT(OR(F1979="Standard domestic 15% (Box 7)",F1979="Import - VAT paid at customs (Box 8)",F1979="Import - Reverse charge (Box 9)"))),"VAT claimed on non-taxable category; ",""))</f>
        <v/>
      </c>
    </row>
    <row r="1980">
      <c r="A1980" s="17" t="n"/>
      <c r="B1980" s="14" t="n"/>
      <c r="C1980" s="14" t="n"/>
      <c r="D1980" s="16" t="n"/>
      <c r="E1980" s="14" t="n"/>
      <c r="F1980" s="14" t="n"/>
      <c r="G1980" s="14" t="n"/>
      <c r="H1980" s="19" t="n"/>
      <c r="I1980" s="19" t="n"/>
      <c r="J1980" s="34">
        <f>IF(A1980="","",H1980+I1980)</f>
        <v/>
      </c>
      <c r="K1980" s="14" t="n"/>
      <c r="L1980" s="14" t="n"/>
      <c r="M1980" s="14" t="n"/>
      <c r="N1980" s="14" t="n"/>
      <c r="O1980" s="20">
        <f>IF(A1980="","",SUMPRODUCT((A1980&gt;=Setup!$C$19:$C$30)*(A1980&lt;=Setup!$D$19:$D$30)*Setup!$A$19:$A$30))</f>
        <v/>
      </c>
      <c r="P1980" s="34">
        <f>IF(A1980="","",IF(OR(F1980="Standard domestic 15% (Box 7)",F1980="Import - VAT paid at customs (Box 8)",F1980="Import - Reverse charge (Box 9)"),ROUND(H1980*Setup!$B$9,2),0))</f>
        <v/>
      </c>
      <c r="Q1980" s="34">
        <f>IF(A1980="","",I1980-P1980)</f>
        <v/>
      </c>
      <c r="R1980" s="34">
        <f>IF(A1980="","",IF(L1980="Yes",I1980,0))</f>
        <v/>
      </c>
      <c r="S1980" s="34">
        <f>IF(A1980="","",IF(AND(L1980="Yes",K1980="Yes",NOT(ISNUMBER(SEARCH("blocked",G1980))),OR(F1980="Standard domestic 15% (Box 7)",F1980="Import - VAT paid at customs (Box 8)",F1980="Import - Reverse charge (Box 9)"),OR(F1980&lt;&gt;"Standard domestic 15% (Box 7)",AND(LEN(D1980)=15,LEFT(D1980,1)="3",RIGHT(D1980,1)="3",ISNUMBER(--D1980)))),I1980,0))</f>
        <v/>
      </c>
      <c r="T1980" s="34">
        <f>IF(A1980="","",R1980-S1980)</f>
        <v/>
      </c>
      <c r="U1980" s="23">
        <f>IF(A1980="","",IF(O1980=0,"Outside audit periods; ","")&amp;IF(F1980="","No VAT category; ","")&amp;IF(ABS(Q1980)&gt;Setup!$B$10,"VAT ≠ 15% × net; ","")&amp;IF(AND(F1980="Standard domestic 15% (Box 7)",NOT(AND(LEN(D1980)=15,LEFT(D1980,1)="3",RIGHT(D1980,1)="3",ISNUMBER(--D1980)))),"Invalid/missing supplier VAT no; ","")&amp;IF(AND(L1980="Yes",K1980&lt;&gt;"Yes"),"VAT claimed without valid tax invoice; ","")&amp;IF(AND(L1980="Yes",ISNUMBER(SEARCH("blocked",G1980))),"Blocked input VAT claimed; ","")&amp;IF(AND(F1980="Import - VAT paid at customs (Box 8)",M1980=""),"Customs declaration no missing; ","")&amp;IF(AND(F1980="Import - Reverse charge (Box 9)",E1980="Saudi Arabia"),"RCM used for a local supplier; ","")&amp;IF(AND(L1980="Yes",NOT(OR(F1980="Standard domestic 15% (Box 7)",F1980="Import - VAT paid at customs (Box 8)",F1980="Import - Reverse charge (Box 9)"))),"VAT claimed on non-taxable category; ",""))</f>
        <v/>
      </c>
    </row>
    <row r="1981">
      <c r="A1981" s="17" t="n"/>
      <c r="B1981" s="14" t="n"/>
      <c r="C1981" s="14" t="n"/>
      <c r="D1981" s="16" t="n"/>
      <c r="E1981" s="14" t="n"/>
      <c r="F1981" s="14" t="n"/>
      <c r="G1981" s="14" t="n"/>
      <c r="H1981" s="19" t="n"/>
      <c r="I1981" s="19" t="n"/>
      <c r="J1981" s="34">
        <f>IF(A1981="","",H1981+I1981)</f>
        <v/>
      </c>
      <c r="K1981" s="14" t="n"/>
      <c r="L1981" s="14" t="n"/>
      <c r="M1981" s="14" t="n"/>
      <c r="N1981" s="14" t="n"/>
      <c r="O1981" s="20">
        <f>IF(A1981="","",SUMPRODUCT((A1981&gt;=Setup!$C$19:$C$30)*(A1981&lt;=Setup!$D$19:$D$30)*Setup!$A$19:$A$30))</f>
        <v/>
      </c>
      <c r="P1981" s="34">
        <f>IF(A1981="","",IF(OR(F1981="Standard domestic 15% (Box 7)",F1981="Import - VAT paid at customs (Box 8)",F1981="Import - Reverse charge (Box 9)"),ROUND(H1981*Setup!$B$9,2),0))</f>
        <v/>
      </c>
      <c r="Q1981" s="34">
        <f>IF(A1981="","",I1981-P1981)</f>
        <v/>
      </c>
      <c r="R1981" s="34">
        <f>IF(A1981="","",IF(L1981="Yes",I1981,0))</f>
        <v/>
      </c>
      <c r="S1981" s="34">
        <f>IF(A1981="","",IF(AND(L1981="Yes",K1981="Yes",NOT(ISNUMBER(SEARCH("blocked",G1981))),OR(F1981="Standard domestic 15% (Box 7)",F1981="Import - VAT paid at customs (Box 8)",F1981="Import - Reverse charge (Box 9)"),OR(F1981&lt;&gt;"Standard domestic 15% (Box 7)",AND(LEN(D1981)=15,LEFT(D1981,1)="3",RIGHT(D1981,1)="3",ISNUMBER(--D1981)))),I1981,0))</f>
        <v/>
      </c>
      <c r="T1981" s="34">
        <f>IF(A1981="","",R1981-S1981)</f>
        <v/>
      </c>
      <c r="U1981" s="23">
        <f>IF(A1981="","",IF(O1981=0,"Outside audit periods; ","")&amp;IF(F1981="","No VAT category; ","")&amp;IF(ABS(Q1981)&gt;Setup!$B$10,"VAT ≠ 15% × net; ","")&amp;IF(AND(F1981="Standard domestic 15% (Box 7)",NOT(AND(LEN(D1981)=15,LEFT(D1981,1)="3",RIGHT(D1981,1)="3",ISNUMBER(--D1981)))),"Invalid/missing supplier VAT no; ","")&amp;IF(AND(L1981="Yes",K1981&lt;&gt;"Yes"),"VAT claimed without valid tax invoice; ","")&amp;IF(AND(L1981="Yes",ISNUMBER(SEARCH("blocked",G1981))),"Blocked input VAT claimed; ","")&amp;IF(AND(F1981="Import - VAT paid at customs (Box 8)",M1981=""),"Customs declaration no missing; ","")&amp;IF(AND(F1981="Import - Reverse charge (Box 9)",E1981="Saudi Arabia"),"RCM used for a local supplier; ","")&amp;IF(AND(L1981="Yes",NOT(OR(F1981="Standard domestic 15% (Box 7)",F1981="Import - VAT paid at customs (Box 8)",F1981="Import - Reverse charge (Box 9)"))),"VAT claimed on non-taxable category; ",""))</f>
        <v/>
      </c>
    </row>
    <row r="1982">
      <c r="A1982" s="17" t="n"/>
      <c r="B1982" s="14" t="n"/>
      <c r="C1982" s="14" t="n"/>
      <c r="D1982" s="16" t="n"/>
      <c r="E1982" s="14" t="n"/>
      <c r="F1982" s="14" t="n"/>
      <c r="G1982" s="14" t="n"/>
      <c r="H1982" s="19" t="n"/>
      <c r="I1982" s="19" t="n"/>
      <c r="J1982" s="34">
        <f>IF(A1982="","",H1982+I1982)</f>
        <v/>
      </c>
      <c r="K1982" s="14" t="n"/>
      <c r="L1982" s="14" t="n"/>
      <c r="M1982" s="14" t="n"/>
      <c r="N1982" s="14" t="n"/>
      <c r="O1982" s="20">
        <f>IF(A1982="","",SUMPRODUCT((A1982&gt;=Setup!$C$19:$C$30)*(A1982&lt;=Setup!$D$19:$D$30)*Setup!$A$19:$A$30))</f>
        <v/>
      </c>
      <c r="P1982" s="34">
        <f>IF(A1982="","",IF(OR(F1982="Standard domestic 15% (Box 7)",F1982="Import - VAT paid at customs (Box 8)",F1982="Import - Reverse charge (Box 9)"),ROUND(H1982*Setup!$B$9,2),0))</f>
        <v/>
      </c>
      <c r="Q1982" s="34">
        <f>IF(A1982="","",I1982-P1982)</f>
        <v/>
      </c>
      <c r="R1982" s="34">
        <f>IF(A1982="","",IF(L1982="Yes",I1982,0))</f>
        <v/>
      </c>
      <c r="S1982" s="34">
        <f>IF(A1982="","",IF(AND(L1982="Yes",K1982="Yes",NOT(ISNUMBER(SEARCH("blocked",G1982))),OR(F1982="Standard domestic 15% (Box 7)",F1982="Import - VAT paid at customs (Box 8)",F1982="Import - Reverse charge (Box 9)"),OR(F1982&lt;&gt;"Standard domestic 15% (Box 7)",AND(LEN(D1982)=15,LEFT(D1982,1)="3",RIGHT(D1982,1)="3",ISNUMBER(--D1982)))),I1982,0))</f>
        <v/>
      </c>
      <c r="T1982" s="34">
        <f>IF(A1982="","",R1982-S1982)</f>
        <v/>
      </c>
      <c r="U1982" s="23">
        <f>IF(A1982="","",IF(O1982=0,"Outside audit periods; ","")&amp;IF(F1982="","No VAT category; ","")&amp;IF(ABS(Q1982)&gt;Setup!$B$10,"VAT ≠ 15% × net; ","")&amp;IF(AND(F1982="Standard domestic 15% (Box 7)",NOT(AND(LEN(D1982)=15,LEFT(D1982,1)="3",RIGHT(D1982,1)="3",ISNUMBER(--D1982)))),"Invalid/missing supplier VAT no; ","")&amp;IF(AND(L1982="Yes",K1982&lt;&gt;"Yes"),"VAT claimed without valid tax invoice; ","")&amp;IF(AND(L1982="Yes",ISNUMBER(SEARCH("blocked",G1982))),"Blocked input VAT claimed; ","")&amp;IF(AND(F1982="Import - VAT paid at customs (Box 8)",M1982=""),"Customs declaration no missing; ","")&amp;IF(AND(F1982="Import - Reverse charge (Box 9)",E1982="Saudi Arabia"),"RCM used for a local supplier; ","")&amp;IF(AND(L1982="Yes",NOT(OR(F1982="Standard domestic 15% (Box 7)",F1982="Import - VAT paid at customs (Box 8)",F1982="Import - Reverse charge (Box 9)"))),"VAT claimed on non-taxable category; ",""))</f>
        <v/>
      </c>
    </row>
    <row r="1983">
      <c r="A1983" s="17" t="n"/>
      <c r="B1983" s="14" t="n"/>
      <c r="C1983" s="14" t="n"/>
      <c r="D1983" s="16" t="n"/>
      <c r="E1983" s="14" t="n"/>
      <c r="F1983" s="14" t="n"/>
      <c r="G1983" s="14" t="n"/>
      <c r="H1983" s="19" t="n"/>
      <c r="I1983" s="19" t="n"/>
      <c r="J1983" s="34">
        <f>IF(A1983="","",H1983+I1983)</f>
        <v/>
      </c>
      <c r="K1983" s="14" t="n"/>
      <c r="L1983" s="14" t="n"/>
      <c r="M1983" s="14" t="n"/>
      <c r="N1983" s="14" t="n"/>
      <c r="O1983" s="20">
        <f>IF(A1983="","",SUMPRODUCT((A1983&gt;=Setup!$C$19:$C$30)*(A1983&lt;=Setup!$D$19:$D$30)*Setup!$A$19:$A$30))</f>
        <v/>
      </c>
      <c r="P1983" s="34">
        <f>IF(A1983="","",IF(OR(F1983="Standard domestic 15% (Box 7)",F1983="Import - VAT paid at customs (Box 8)",F1983="Import - Reverse charge (Box 9)"),ROUND(H1983*Setup!$B$9,2),0))</f>
        <v/>
      </c>
      <c r="Q1983" s="34">
        <f>IF(A1983="","",I1983-P1983)</f>
        <v/>
      </c>
      <c r="R1983" s="34">
        <f>IF(A1983="","",IF(L1983="Yes",I1983,0))</f>
        <v/>
      </c>
      <c r="S1983" s="34">
        <f>IF(A1983="","",IF(AND(L1983="Yes",K1983="Yes",NOT(ISNUMBER(SEARCH("blocked",G1983))),OR(F1983="Standard domestic 15% (Box 7)",F1983="Import - VAT paid at customs (Box 8)",F1983="Import - Reverse charge (Box 9)"),OR(F1983&lt;&gt;"Standard domestic 15% (Box 7)",AND(LEN(D1983)=15,LEFT(D1983,1)="3",RIGHT(D1983,1)="3",ISNUMBER(--D1983)))),I1983,0))</f>
        <v/>
      </c>
      <c r="T1983" s="34">
        <f>IF(A1983="","",R1983-S1983)</f>
        <v/>
      </c>
      <c r="U1983" s="23">
        <f>IF(A1983="","",IF(O1983=0,"Outside audit periods; ","")&amp;IF(F1983="","No VAT category; ","")&amp;IF(ABS(Q1983)&gt;Setup!$B$10,"VAT ≠ 15% × net; ","")&amp;IF(AND(F1983="Standard domestic 15% (Box 7)",NOT(AND(LEN(D1983)=15,LEFT(D1983,1)="3",RIGHT(D1983,1)="3",ISNUMBER(--D1983)))),"Invalid/missing supplier VAT no; ","")&amp;IF(AND(L1983="Yes",K1983&lt;&gt;"Yes"),"VAT claimed without valid tax invoice; ","")&amp;IF(AND(L1983="Yes",ISNUMBER(SEARCH("blocked",G1983))),"Blocked input VAT claimed; ","")&amp;IF(AND(F1983="Import - VAT paid at customs (Box 8)",M1983=""),"Customs declaration no missing; ","")&amp;IF(AND(F1983="Import - Reverse charge (Box 9)",E1983="Saudi Arabia"),"RCM used for a local supplier; ","")&amp;IF(AND(L1983="Yes",NOT(OR(F1983="Standard domestic 15% (Box 7)",F1983="Import - VAT paid at customs (Box 8)",F1983="Import - Reverse charge (Box 9)"))),"VAT claimed on non-taxable category; ",""))</f>
        <v/>
      </c>
    </row>
    <row r="1984">
      <c r="A1984" s="17" t="n"/>
      <c r="B1984" s="14" t="n"/>
      <c r="C1984" s="14" t="n"/>
      <c r="D1984" s="16" t="n"/>
      <c r="E1984" s="14" t="n"/>
      <c r="F1984" s="14" t="n"/>
      <c r="G1984" s="14" t="n"/>
      <c r="H1984" s="19" t="n"/>
      <c r="I1984" s="19" t="n"/>
      <c r="J1984" s="34">
        <f>IF(A1984="","",H1984+I1984)</f>
        <v/>
      </c>
      <c r="K1984" s="14" t="n"/>
      <c r="L1984" s="14" t="n"/>
      <c r="M1984" s="14" t="n"/>
      <c r="N1984" s="14" t="n"/>
      <c r="O1984" s="20">
        <f>IF(A1984="","",SUMPRODUCT((A1984&gt;=Setup!$C$19:$C$30)*(A1984&lt;=Setup!$D$19:$D$30)*Setup!$A$19:$A$30))</f>
        <v/>
      </c>
      <c r="P1984" s="34">
        <f>IF(A1984="","",IF(OR(F1984="Standard domestic 15% (Box 7)",F1984="Import - VAT paid at customs (Box 8)",F1984="Import - Reverse charge (Box 9)"),ROUND(H1984*Setup!$B$9,2),0))</f>
        <v/>
      </c>
      <c r="Q1984" s="34">
        <f>IF(A1984="","",I1984-P1984)</f>
        <v/>
      </c>
      <c r="R1984" s="34">
        <f>IF(A1984="","",IF(L1984="Yes",I1984,0))</f>
        <v/>
      </c>
      <c r="S1984" s="34">
        <f>IF(A1984="","",IF(AND(L1984="Yes",K1984="Yes",NOT(ISNUMBER(SEARCH("blocked",G1984))),OR(F1984="Standard domestic 15% (Box 7)",F1984="Import - VAT paid at customs (Box 8)",F1984="Import - Reverse charge (Box 9)"),OR(F1984&lt;&gt;"Standard domestic 15% (Box 7)",AND(LEN(D1984)=15,LEFT(D1984,1)="3",RIGHT(D1984,1)="3",ISNUMBER(--D1984)))),I1984,0))</f>
        <v/>
      </c>
      <c r="T1984" s="34">
        <f>IF(A1984="","",R1984-S1984)</f>
        <v/>
      </c>
      <c r="U1984" s="23">
        <f>IF(A1984="","",IF(O1984=0,"Outside audit periods; ","")&amp;IF(F1984="","No VAT category; ","")&amp;IF(ABS(Q1984)&gt;Setup!$B$10,"VAT ≠ 15% × net; ","")&amp;IF(AND(F1984="Standard domestic 15% (Box 7)",NOT(AND(LEN(D1984)=15,LEFT(D1984,1)="3",RIGHT(D1984,1)="3",ISNUMBER(--D1984)))),"Invalid/missing supplier VAT no; ","")&amp;IF(AND(L1984="Yes",K1984&lt;&gt;"Yes"),"VAT claimed without valid tax invoice; ","")&amp;IF(AND(L1984="Yes",ISNUMBER(SEARCH("blocked",G1984))),"Blocked input VAT claimed; ","")&amp;IF(AND(F1984="Import - VAT paid at customs (Box 8)",M1984=""),"Customs declaration no missing; ","")&amp;IF(AND(F1984="Import - Reverse charge (Box 9)",E1984="Saudi Arabia"),"RCM used for a local supplier; ","")&amp;IF(AND(L1984="Yes",NOT(OR(F1984="Standard domestic 15% (Box 7)",F1984="Import - VAT paid at customs (Box 8)",F1984="Import - Reverse charge (Box 9)"))),"VAT claimed on non-taxable category; ",""))</f>
        <v/>
      </c>
    </row>
    <row r="1985">
      <c r="A1985" s="17" t="n"/>
      <c r="B1985" s="14" t="n"/>
      <c r="C1985" s="14" t="n"/>
      <c r="D1985" s="16" t="n"/>
      <c r="E1985" s="14" t="n"/>
      <c r="F1985" s="14" t="n"/>
      <c r="G1985" s="14" t="n"/>
      <c r="H1985" s="19" t="n"/>
      <c r="I1985" s="19" t="n"/>
      <c r="J1985" s="34">
        <f>IF(A1985="","",H1985+I1985)</f>
        <v/>
      </c>
      <c r="K1985" s="14" t="n"/>
      <c r="L1985" s="14" t="n"/>
      <c r="M1985" s="14" t="n"/>
      <c r="N1985" s="14" t="n"/>
      <c r="O1985" s="20">
        <f>IF(A1985="","",SUMPRODUCT((A1985&gt;=Setup!$C$19:$C$30)*(A1985&lt;=Setup!$D$19:$D$30)*Setup!$A$19:$A$30))</f>
        <v/>
      </c>
      <c r="P1985" s="34">
        <f>IF(A1985="","",IF(OR(F1985="Standard domestic 15% (Box 7)",F1985="Import - VAT paid at customs (Box 8)",F1985="Import - Reverse charge (Box 9)"),ROUND(H1985*Setup!$B$9,2),0))</f>
        <v/>
      </c>
      <c r="Q1985" s="34">
        <f>IF(A1985="","",I1985-P1985)</f>
        <v/>
      </c>
      <c r="R1985" s="34">
        <f>IF(A1985="","",IF(L1985="Yes",I1985,0))</f>
        <v/>
      </c>
      <c r="S1985" s="34">
        <f>IF(A1985="","",IF(AND(L1985="Yes",K1985="Yes",NOT(ISNUMBER(SEARCH("blocked",G1985))),OR(F1985="Standard domestic 15% (Box 7)",F1985="Import - VAT paid at customs (Box 8)",F1985="Import - Reverse charge (Box 9)"),OR(F1985&lt;&gt;"Standard domestic 15% (Box 7)",AND(LEN(D1985)=15,LEFT(D1985,1)="3",RIGHT(D1985,1)="3",ISNUMBER(--D1985)))),I1985,0))</f>
        <v/>
      </c>
      <c r="T1985" s="34">
        <f>IF(A1985="","",R1985-S1985)</f>
        <v/>
      </c>
      <c r="U1985" s="23">
        <f>IF(A1985="","",IF(O1985=0,"Outside audit periods; ","")&amp;IF(F1985="","No VAT category; ","")&amp;IF(ABS(Q1985)&gt;Setup!$B$10,"VAT ≠ 15% × net; ","")&amp;IF(AND(F1985="Standard domestic 15% (Box 7)",NOT(AND(LEN(D1985)=15,LEFT(D1985,1)="3",RIGHT(D1985,1)="3",ISNUMBER(--D1985)))),"Invalid/missing supplier VAT no; ","")&amp;IF(AND(L1985="Yes",K1985&lt;&gt;"Yes"),"VAT claimed without valid tax invoice; ","")&amp;IF(AND(L1985="Yes",ISNUMBER(SEARCH("blocked",G1985))),"Blocked input VAT claimed; ","")&amp;IF(AND(F1985="Import - VAT paid at customs (Box 8)",M1985=""),"Customs declaration no missing; ","")&amp;IF(AND(F1985="Import - Reverse charge (Box 9)",E1985="Saudi Arabia"),"RCM used for a local supplier; ","")&amp;IF(AND(L1985="Yes",NOT(OR(F1985="Standard domestic 15% (Box 7)",F1985="Import - VAT paid at customs (Box 8)",F1985="Import - Reverse charge (Box 9)"))),"VAT claimed on non-taxable category; ",""))</f>
        <v/>
      </c>
    </row>
    <row r="1986">
      <c r="A1986" s="17" t="n"/>
      <c r="B1986" s="14" t="n"/>
      <c r="C1986" s="14" t="n"/>
      <c r="D1986" s="16" t="n"/>
      <c r="E1986" s="14" t="n"/>
      <c r="F1986" s="14" t="n"/>
      <c r="G1986" s="14" t="n"/>
      <c r="H1986" s="19" t="n"/>
      <c r="I1986" s="19" t="n"/>
      <c r="J1986" s="34">
        <f>IF(A1986="","",H1986+I1986)</f>
        <v/>
      </c>
      <c r="K1986" s="14" t="n"/>
      <c r="L1986" s="14" t="n"/>
      <c r="M1986" s="14" t="n"/>
      <c r="N1986" s="14" t="n"/>
      <c r="O1986" s="20">
        <f>IF(A1986="","",SUMPRODUCT((A1986&gt;=Setup!$C$19:$C$30)*(A1986&lt;=Setup!$D$19:$D$30)*Setup!$A$19:$A$30))</f>
        <v/>
      </c>
      <c r="P1986" s="34">
        <f>IF(A1986="","",IF(OR(F1986="Standard domestic 15% (Box 7)",F1986="Import - VAT paid at customs (Box 8)",F1986="Import - Reverse charge (Box 9)"),ROUND(H1986*Setup!$B$9,2),0))</f>
        <v/>
      </c>
      <c r="Q1986" s="34">
        <f>IF(A1986="","",I1986-P1986)</f>
        <v/>
      </c>
      <c r="R1986" s="34">
        <f>IF(A1986="","",IF(L1986="Yes",I1986,0))</f>
        <v/>
      </c>
      <c r="S1986" s="34">
        <f>IF(A1986="","",IF(AND(L1986="Yes",K1986="Yes",NOT(ISNUMBER(SEARCH("blocked",G1986))),OR(F1986="Standard domestic 15% (Box 7)",F1986="Import - VAT paid at customs (Box 8)",F1986="Import - Reverse charge (Box 9)"),OR(F1986&lt;&gt;"Standard domestic 15% (Box 7)",AND(LEN(D1986)=15,LEFT(D1986,1)="3",RIGHT(D1986,1)="3",ISNUMBER(--D1986)))),I1986,0))</f>
        <v/>
      </c>
      <c r="T1986" s="34">
        <f>IF(A1986="","",R1986-S1986)</f>
        <v/>
      </c>
      <c r="U1986" s="23">
        <f>IF(A1986="","",IF(O1986=0,"Outside audit periods; ","")&amp;IF(F1986="","No VAT category; ","")&amp;IF(ABS(Q1986)&gt;Setup!$B$10,"VAT ≠ 15% × net; ","")&amp;IF(AND(F1986="Standard domestic 15% (Box 7)",NOT(AND(LEN(D1986)=15,LEFT(D1986,1)="3",RIGHT(D1986,1)="3",ISNUMBER(--D1986)))),"Invalid/missing supplier VAT no; ","")&amp;IF(AND(L1986="Yes",K1986&lt;&gt;"Yes"),"VAT claimed without valid tax invoice; ","")&amp;IF(AND(L1986="Yes",ISNUMBER(SEARCH("blocked",G1986))),"Blocked input VAT claimed; ","")&amp;IF(AND(F1986="Import - VAT paid at customs (Box 8)",M1986=""),"Customs declaration no missing; ","")&amp;IF(AND(F1986="Import - Reverse charge (Box 9)",E1986="Saudi Arabia"),"RCM used for a local supplier; ","")&amp;IF(AND(L1986="Yes",NOT(OR(F1986="Standard domestic 15% (Box 7)",F1986="Import - VAT paid at customs (Box 8)",F1986="Import - Reverse charge (Box 9)"))),"VAT claimed on non-taxable category; ",""))</f>
        <v/>
      </c>
    </row>
    <row r="1987">
      <c r="A1987" s="17" t="n"/>
      <c r="B1987" s="14" t="n"/>
      <c r="C1987" s="14" t="n"/>
      <c r="D1987" s="16" t="n"/>
      <c r="E1987" s="14" t="n"/>
      <c r="F1987" s="14" t="n"/>
      <c r="G1987" s="14" t="n"/>
      <c r="H1987" s="19" t="n"/>
      <c r="I1987" s="19" t="n"/>
      <c r="J1987" s="34">
        <f>IF(A1987="","",H1987+I1987)</f>
        <v/>
      </c>
      <c r="K1987" s="14" t="n"/>
      <c r="L1987" s="14" t="n"/>
      <c r="M1987" s="14" t="n"/>
      <c r="N1987" s="14" t="n"/>
      <c r="O1987" s="20">
        <f>IF(A1987="","",SUMPRODUCT((A1987&gt;=Setup!$C$19:$C$30)*(A1987&lt;=Setup!$D$19:$D$30)*Setup!$A$19:$A$30))</f>
        <v/>
      </c>
      <c r="P1987" s="34">
        <f>IF(A1987="","",IF(OR(F1987="Standard domestic 15% (Box 7)",F1987="Import - VAT paid at customs (Box 8)",F1987="Import - Reverse charge (Box 9)"),ROUND(H1987*Setup!$B$9,2),0))</f>
        <v/>
      </c>
      <c r="Q1987" s="34">
        <f>IF(A1987="","",I1987-P1987)</f>
        <v/>
      </c>
      <c r="R1987" s="34">
        <f>IF(A1987="","",IF(L1987="Yes",I1987,0))</f>
        <v/>
      </c>
      <c r="S1987" s="34">
        <f>IF(A1987="","",IF(AND(L1987="Yes",K1987="Yes",NOT(ISNUMBER(SEARCH("blocked",G1987))),OR(F1987="Standard domestic 15% (Box 7)",F1987="Import - VAT paid at customs (Box 8)",F1987="Import - Reverse charge (Box 9)"),OR(F1987&lt;&gt;"Standard domestic 15% (Box 7)",AND(LEN(D1987)=15,LEFT(D1987,1)="3",RIGHT(D1987,1)="3",ISNUMBER(--D1987)))),I1987,0))</f>
        <v/>
      </c>
      <c r="T1987" s="34">
        <f>IF(A1987="","",R1987-S1987)</f>
        <v/>
      </c>
      <c r="U1987" s="23">
        <f>IF(A1987="","",IF(O1987=0,"Outside audit periods; ","")&amp;IF(F1987="","No VAT category; ","")&amp;IF(ABS(Q1987)&gt;Setup!$B$10,"VAT ≠ 15% × net; ","")&amp;IF(AND(F1987="Standard domestic 15% (Box 7)",NOT(AND(LEN(D1987)=15,LEFT(D1987,1)="3",RIGHT(D1987,1)="3",ISNUMBER(--D1987)))),"Invalid/missing supplier VAT no; ","")&amp;IF(AND(L1987="Yes",K1987&lt;&gt;"Yes"),"VAT claimed without valid tax invoice; ","")&amp;IF(AND(L1987="Yes",ISNUMBER(SEARCH("blocked",G1987))),"Blocked input VAT claimed; ","")&amp;IF(AND(F1987="Import - VAT paid at customs (Box 8)",M1987=""),"Customs declaration no missing; ","")&amp;IF(AND(F1987="Import - Reverse charge (Box 9)",E1987="Saudi Arabia"),"RCM used for a local supplier; ","")&amp;IF(AND(L1987="Yes",NOT(OR(F1987="Standard domestic 15% (Box 7)",F1987="Import - VAT paid at customs (Box 8)",F1987="Import - Reverse charge (Box 9)"))),"VAT claimed on non-taxable category; ",""))</f>
        <v/>
      </c>
    </row>
    <row r="1988">
      <c r="A1988" s="17" t="n"/>
      <c r="B1988" s="14" t="n"/>
      <c r="C1988" s="14" t="n"/>
      <c r="D1988" s="16" t="n"/>
      <c r="E1988" s="14" t="n"/>
      <c r="F1988" s="14" t="n"/>
      <c r="G1988" s="14" t="n"/>
      <c r="H1988" s="19" t="n"/>
      <c r="I1988" s="19" t="n"/>
      <c r="J1988" s="34">
        <f>IF(A1988="","",H1988+I1988)</f>
        <v/>
      </c>
      <c r="K1988" s="14" t="n"/>
      <c r="L1988" s="14" t="n"/>
      <c r="M1988" s="14" t="n"/>
      <c r="N1988" s="14" t="n"/>
      <c r="O1988" s="20">
        <f>IF(A1988="","",SUMPRODUCT((A1988&gt;=Setup!$C$19:$C$30)*(A1988&lt;=Setup!$D$19:$D$30)*Setup!$A$19:$A$30))</f>
        <v/>
      </c>
      <c r="P1988" s="34">
        <f>IF(A1988="","",IF(OR(F1988="Standard domestic 15% (Box 7)",F1988="Import - VAT paid at customs (Box 8)",F1988="Import - Reverse charge (Box 9)"),ROUND(H1988*Setup!$B$9,2),0))</f>
        <v/>
      </c>
      <c r="Q1988" s="34">
        <f>IF(A1988="","",I1988-P1988)</f>
        <v/>
      </c>
      <c r="R1988" s="34">
        <f>IF(A1988="","",IF(L1988="Yes",I1988,0))</f>
        <v/>
      </c>
      <c r="S1988" s="34">
        <f>IF(A1988="","",IF(AND(L1988="Yes",K1988="Yes",NOT(ISNUMBER(SEARCH("blocked",G1988))),OR(F1988="Standard domestic 15% (Box 7)",F1988="Import - VAT paid at customs (Box 8)",F1988="Import - Reverse charge (Box 9)"),OR(F1988&lt;&gt;"Standard domestic 15% (Box 7)",AND(LEN(D1988)=15,LEFT(D1988,1)="3",RIGHT(D1988,1)="3",ISNUMBER(--D1988)))),I1988,0))</f>
        <v/>
      </c>
      <c r="T1988" s="34">
        <f>IF(A1988="","",R1988-S1988)</f>
        <v/>
      </c>
      <c r="U1988" s="23">
        <f>IF(A1988="","",IF(O1988=0,"Outside audit periods; ","")&amp;IF(F1988="","No VAT category; ","")&amp;IF(ABS(Q1988)&gt;Setup!$B$10,"VAT ≠ 15% × net; ","")&amp;IF(AND(F1988="Standard domestic 15% (Box 7)",NOT(AND(LEN(D1988)=15,LEFT(D1988,1)="3",RIGHT(D1988,1)="3",ISNUMBER(--D1988)))),"Invalid/missing supplier VAT no; ","")&amp;IF(AND(L1988="Yes",K1988&lt;&gt;"Yes"),"VAT claimed without valid tax invoice; ","")&amp;IF(AND(L1988="Yes",ISNUMBER(SEARCH("blocked",G1988))),"Blocked input VAT claimed; ","")&amp;IF(AND(F1988="Import - VAT paid at customs (Box 8)",M1988=""),"Customs declaration no missing; ","")&amp;IF(AND(F1988="Import - Reverse charge (Box 9)",E1988="Saudi Arabia"),"RCM used for a local supplier; ","")&amp;IF(AND(L1988="Yes",NOT(OR(F1988="Standard domestic 15% (Box 7)",F1988="Import - VAT paid at customs (Box 8)",F1988="Import - Reverse charge (Box 9)"))),"VAT claimed on non-taxable category; ",""))</f>
        <v/>
      </c>
    </row>
    <row r="1989">
      <c r="A1989" s="17" t="n"/>
      <c r="B1989" s="14" t="n"/>
      <c r="C1989" s="14" t="n"/>
      <c r="D1989" s="16" t="n"/>
      <c r="E1989" s="14" t="n"/>
      <c r="F1989" s="14" t="n"/>
      <c r="G1989" s="14" t="n"/>
      <c r="H1989" s="19" t="n"/>
      <c r="I1989" s="19" t="n"/>
      <c r="J1989" s="34">
        <f>IF(A1989="","",H1989+I1989)</f>
        <v/>
      </c>
      <c r="K1989" s="14" t="n"/>
      <c r="L1989" s="14" t="n"/>
      <c r="M1989" s="14" t="n"/>
      <c r="N1989" s="14" t="n"/>
      <c r="O1989" s="20">
        <f>IF(A1989="","",SUMPRODUCT((A1989&gt;=Setup!$C$19:$C$30)*(A1989&lt;=Setup!$D$19:$D$30)*Setup!$A$19:$A$30))</f>
        <v/>
      </c>
      <c r="P1989" s="34">
        <f>IF(A1989="","",IF(OR(F1989="Standard domestic 15% (Box 7)",F1989="Import - VAT paid at customs (Box 8)",F1989="Import - Reverse charge (Box 9)"),ROUND(H1989*Setup!$B$9,2),0))</f>
        <v/>
      </c>
      <c r="Q1989" s="34">
        <f>IF(A1989="","",I1989-P1989)</f>
        <v/>
      </c>
      <c r="R1989" s="34">
        <f>IF(A1989="","",IF(L1989="Yes",I1989,0))</f>
        <v/>
      </c>
      <c r="S1989" s="34">
        <f>IF(A1989="","",IF(AND(L1989="Yes",K1989="Yes",NOT(ISNUMBER(SEARCH("blocked",G1989))),OR(F1989="Standard domestic 15% (Box 7)",F1989="Import - VAT paid at customs (Box 8)",F1989="Import - Reverse charge (Box 9)"),OR(F1989&lt;&gt;"Standard domestic 15% (Box 7)",AND(LEN(D1989)=15,LEFT(D1989,1)="3",RIGHT(D1989,1)="3",ISNUMBER(--D1989)))),I1989,0))</f>
        <v/>
      </c>
      <c r="T1989" s="34">
        <f>IF(A1989="","",R1989-S1989)</f>
        <v/>
      </c>
      <c r="U1989" s="23">
        <f>IF(A1989="","",IF(O1989=0,"Outside audit periods; ","")&amp;IF(F1989="","No VAT category; ","")&amp;IF(ABS(Q1989)&gt;Setup!$B$10,"VAT ≠ 15% × net; ","")&amp;IF(AND(F1989="Standard domestic 15% (Box 7)",NOT(AND(LEN(D1989)=15,LEFT(D1989,1)="3",RIGHT(D1989,1)="3",ISNUMBER(--D1989)))),"Invalid/missing supplier VAT no; ","")&amp;IF(AND(L1989="Yes",K1989&lt;&gt;"Yes"),"VAT claimed without valid tax invoice; ","")&amp;IF(AND(L1989="Yes",ISNUMBER(SEARCH("blocked",G1989))),"Blocked input VAT claimed; ","")&amp;IF(AND(F1989="Import - VAT paid at customs (Box 8)",M1989=""),"Customs declaration no missing; ","")&amp;IF(AND(F1989="Import - Reverse charge (Box 9)",E1989="Saudi Arabia"),"RCM used for a local supplier; ","")&amp;IF(AND(L1989="Yes",NOT(OR(F1989="Standard domestic 15% (Box 7)",F1989="Import - VAT paid at customs (Box 8)",F1989="Import - Reverse charge (Box 9)"))),"VAT claimed on non-taxable category; ",""))</f>
        <v/>
      </c>
    </row>
    <row r="1990">
      <c r="A1990" s="17" t="n"/>
      <c r="B1990" s="14" t="n"/>
      <c r="C1990" s="14" t="n"/>
      <c r="D1990" s="16" t="n"/>
      <c r="E1990" s="14" t="n"/>
      <c r="F1990" s="14" t="n"/>
      <c r="G1990" s="14" t="n"/>
      <c r="H1990" s="19" t="n"/>
      <c r="I1990" s="19" t="n"/>
      <c r="J1990" s="34">
        <f>IF(A1990="","",H1990+I1990)</f>
        <v/>
      </c>
      <c r="K1990" s="14" t="n"/>
      <c r="L1990" s="14" t="n"/>
      <c r="M1990" s="14" t="n"/>
      <c r="N1990" s="14" t="n"/>
      <c r="O1990" s="20">
        <f>IF(A1990="","",SUMPRODUCT((A1990&gt;=Setup!$C$19:$C$30)*(A1990&lt;=Setup!$D$19:$D$30)*Setup!$A$19:$A$30))</f>
        <v/>
      </c>
      <c r="P1990" s="34">
        <f>IF(A1990="","",IF(OR(F1990="Standard domestic 15% (Box 7)",F1990="Import - VAT paid at customs (Box 8)",F1990="Import - Reverse charge (Box 9)"),ROUND(H1990*Setup!$B$9,2),0))</f>
        <v/>
      </c>
      <c r="Q1990" s="34">
        <f>IF(A1990="","",I1990-P1990)</f>
        <v/>
      </c>
      <c r="R1990" s="34">
        <f>IF(A1990="","",IF(L1990="Yes",I1990,0))</f>
        <v/>
      </c>
      <c r="S1990" s="34">
        <f>IF(A1990="","",IF(AND(L1990="Yes",K1990="Yes",NOT(ISNUMBER(SEARCH("blocked",G1990))),OR(F1990="Standard domestic 15% (Box 7)",F1990="Import - VAT paid at customs (Box 8)",F1990="Import - Reverse charge (Box 9)"),OR(F1990&lt;&gt;"Standard domestic 15% (Box 7)",AND(LEN(D1990)=15,LEFT(D1990,1)="3",RIGHT(D1990,1)="3",ISNUMBER(--D1990)))),I1990,0))</f>
        <v/>
      </c>
      <c r="T1990" s="34">
        <f>IF(A1990="","",R1990-S1990)</f>
        <v/>
      </c>
      <c r="U1990" s="23">
        <f>IF(A1990="","",IF(O1990=0,"Outside audit periods; ","")&amp;IF(F1990="","No VAT category; ","")&amp;IF(ABS(Q1990)&gt;Setup!$B$10,"VAT ≠ 15% × net; ","")&amp;IF(AND(F1990="Standard domestic 15% (Box 7)",NOT(AND(LEN(D1990)=15,LEFT(D1990,1)="3",RIGHT(D1990,1)="3",ISNUMBER(--D1990)))),"Invalid/missing supplier VAT no; ","")&amp;IF(AND(L1990="Yes",K1990&lt;&gt;"Yes"),"VAT claimed without valid tax invoice; ","")&amp;IF(AND(L1990="Yes",ISNUMBER(SEARCH("blocked",G1990))),"Blocked input VAT claimed; ","")&amp;IF(AND(F1990="Import - VAT paid at customs (Box 8)",M1990=""),"Customs declaration no missing; ","")&amp;IF(AND(F1990="Import - Reverse charge (Box 9)",E1990="Saudi Arabia"),"RCM used for a local supplier; ","")&amp;IF(AND(L1990="Yes",NOT(OR(F1990="Standard domestic 15% (Box 7)",F1990="Import - VAT paid at customs (Box 8)",F1990="Import - Reverse charge (Box 9)"))),"VAT claimed on non-taxable category; ",""))</f>
        <v/>
      </c>
    </row>
    <row r="1991">
      <c r="A1991" s="17" t="n"/>
      <c r="B1991" s="14" t="n"/>
      <c r="C1991" s="14" t="n"/>
      <c r="D1991" s="16" t="n"/>
      <c r="E1991" s="14" t="n"/>
      <c r="F1991" s="14" t="n"/>
      <c r="G1991" s="14" t="n"/>
      <c r="H1991" s="19" t="n"/>
      <c r="I1991" s="19" t="n"/>
      <c r="J1991" s="34">
        <f>IF(A1991="","",H1991+I1991)</f>
        <v/>
      </c>
      <c r="K1991" s="14" t="n"/>
      <c r="L1991" s="14" t="n"/>
      <c r="M1991" s="14" t="n"/>
      <c r="N1991" s="14" t="n"/>
      <c r="O1991" s="20">
        <f>IF(A1991="","",SUMPRODUCT((A1991&gt;=Setup!$C$19:$C$30)*(A1991&lt;=Setup!$D$19:$D$30)*Setup!$A$19:$A$30))</f>
        <v/>
      </c>
      <c r="P1991" s="34">
        <f>IF(A1991="","",IF(OR(F1991="Standard domestic 15% (Box 7)",F1991="Import - VAT paid at customs (Box 8)",F1991="Import - Reverse charge (Box 9)"),ROUND(H1991*Setup!$B$9,2),0))</f>
        <v/>
      </c>
      <c r="Q1991" s="34">
        <f>IF(A1991="","",I1991-P1991)</f>
        <v/>
      </c>
      <c r="R1991" s="34">
        <f>IF(A1991="","",IF(L1991="Yes",I1991,0))</f>
        <v/>
      </c>
      <c r="S1991" s="34">
        <f>IF(A1991="","",IF(AND(L1991="Yes",K1991="Yes",NOT(ISNUMBER(SEARCH("blocked",G1991))),OR(F1991="Standard domestic 15% (Box 7)",F1991="Import - VAT paid at customs (Box 8)",F1991="Import - Reverse charge (Box 9)"),OR(F1991&lt;&gt;"Standard domestic 15% (Box 7)",AND(LEN(D1991)=15,LEFT(D1991,1)="3",RIGHT(D1991,1)="3",ISNUMBER(--D1991)))),I1991,0))</f>
        <v/>
      </c>
      <c r="T1991" s="34">
        <f>IF(A1991="","",R1991-S1991)</f>
        <v/>
      </c>
      <c r="U1991" s="23">
        <f>IF(A1991="","",IF(O1991=0,"Outside audit periods; ","")&amp;IF(F1991="","No VAT category; ","")&amp;IF(ABS(Q1991)&gt;Setup!$B$10,"VAT ≠ 15% × net; ","")&amp;IF(AND(F1991="Standard domestic 15% (Box 7)",NOT(AND(LEN(D1991)=15,LEFT(D1991,1)="3",RIGHT(D1991,1)="3",ISNUMBER(--D1991)))),"Invalid/missing supplier VAT no; ","")&amp;IF(AND(L1991="Yes",K1991&lt;&gt;"Yes"),"VAT claimed without valid tax invoice; ","")&amp;IF(AND(L1991="Yes",ISNUMBER(SEARCH("blocked",G1991))),"Blocked input VAT claimed; ","")&amp;IF(AND(F1991="Import - VAT paid at customs (Box 8)",M1991=""),"Customs declaration no missing; ","")&amp;IF(AND(F1991="Import - Reverse charge (Box 9)",E1991="Saudi Arabia"),"RCM used for a local supplier; ","")&amp;IF(AND(L1991="Yes",NOT(OR(F1991="Standard domestic 15% (Box 7)",F1991="Import - VAT paid at customs (Box 8)",F1991="Import - Reverse charge (Box 9)"))),"VAT claimed on non-taxable category; ",""))</f>
        <v/>
      </c>
    </row>
    <row r="1992">
      <c r="A1992" s="17" t="n"/>
      <c r="B1992" s="14" t="n"/>
      <c r="C1992" s="14" t="n"/>
      <c r="D1992" s="16" t="n"/>
      <c r="E1992" s="14" t="n"/>
      <c r="F1992" s="14" t="n"/>
      <c r="G1992" s="14" t="n"/>
      <c r="H1992" s="19" t="n"/>
      <c r="I1992" s="19" t="n"/>
      <c r="J1992" s="34">
        <f>IF(A1992="","",H1992+I1992)</f>
        <v/>
      </c>
      <c r="K1992" s="14" t="n"/>
      <c r="L1992" s="14" t="n"/>
      <c r="M1992" s="14" t="n"/>
      <c r="N1992" s="14" t="n"/>
      <c r="O1992" s="20">
        <f>IF(A1992="","",SUMPRODUCT((A1992&gt;=Setup!$C$19:$C$30)*(A1992&lt;=Setup!$D$19:$D$30)*Setup!$A$19:$A$30))</f>
        <v/>
      </c>
      <c r="P1992" s="34">
        <f>IF(A1992="","",IF(OR(F1992="Standard domestic 15% (Box 7)",F1992="Import - VAT paid at customs (Box 8)",F1992="Import - Reverse charge (Box 9)"),ROUND(H1992*Setup!$B$9,2),0))</f>
        <v/>
      </c>
      <c r="Q1992" s="34">
        <f>IF(A1992="","",I1992-P1992)</f>
        <v/>
      </c>
      <c r="R1992" s="34">
        <f>IF(A1992="","",IF(L1992="Yes",I1992,0))</f>
        <v/>
      </c>
      <c r="S1992" s="34">
        <f>IF(A1992="","",IF(AND(L1992="Yes",K1992="Yes",NOT(ISNUMBER(SEARCH("blocked",G1992))),OR(F1992="Standard domestic 15% (Box 7)",F1992="Import - VAT paid at customs (Box 8)",F1992="Import - Reverse charge (Box 9)"),OR(F1992&lt;&gt;"Standard domestic 15% (Box 7)",AND(LEN(D1992)=15,LEFT(D1992,1)="3",RIGHT(D1992,1)="3",ISNUMBER(--D1992)))),I1992,0))</f>
        <v/>
      </c>
      <c r="T1992" s="34">
        <f>IF(A1992="","",R1992-S1992)</f>
        <v/>
      </c>
      <c r="U1992" s="23">
        <f>IF(A1992="","",IF(O1992=0,"Outside audit periods; ","")&amp;IF(F1992="","No VAT category; ","")&amp;IF(ABS(Q1992)&gt;Setup!$B$10,"VAT ≠ 15% × net; ","")&amp;IF(AND(F1992="Standard domestic 15% (Box 7)",NOT(AND(LEN(D1992)=15,LEFT(D1992,1)="3",RIGHT(D1992,1)="3",ISNUMBER(--D1992)))),"Invalid/missing supplier VAT no; ","")&amp;IF(AND(L1992="Yes",K1992&lt;&gt;"Yes"),"VAT claimed without valid tax invoice; ","")&amp;IF(AND(L1992="Yes",ISNUMBER(SEARCH("blocked",G1992))),"Blocked input VAT claimed; ","")&amp;IF(AND(F1992="Import - VAT paid at customs (Box 8)",M1992=""),"Customs declaration no missing; ","")&amp;IF(AND(F1992="Import - Reverse charge (Box 9)",E1992="Saudi Arabia"),"RCM used for a local supplier; ","")&amp;IF(AND(L1992="Yes",NOT(OR(F1992="Standard domestic 15% (Box 7)",F1992="Import - VAT paid at customs (Box 8)",F1992="Import - Reverse charge (Box 9)"))),"VAT claimed on non-taxable category; ",""))</f>
        <v/>
      </c>
    </row>
    <row r="1993">
      <c r="A1993" s="17" t="n"/>
      <c r="B1993" s="14" t="n"/>
      <c r="C1993" s="14" t="n"/>
      <c r="D1993" s="16" t="n"/>
      <c r="E1993" s="14" t="n"/>
      <c r="F1993" s="14" t="n"/>
      <c r="G1993" s="14" t="n"/>
      <c r="H1993" s="19" t="n"/>
      <c r="I1993" s="19" t="n"/>
      <c r="J1993" s="34">
        <f>IF(A1993="","",H1993+I1993)</f>
        <v/>
      </c>
      <c r="K1993" s="14" t="n"/>
      <c r="L1993" s="14" t="n"/>
      <c r="M1993" s="14" t="n"/>
      <c r="N1993" s="14" t="n"/>
      <c r="O1993" s="20">
        <f>IF(A1993="","",SUMPRODUCT((A1993&gt;=Setup!$C$19:$C$30)*(A1993&lt;=Setup!$D$19:$D$30)*Setup!$A$19:$A$30))</f>
        <v/>
      </c>
      <c r="P1993" s="34">
        <f>IF(A1993="","",IF(OR(F1993="Standard domestic 15% (Box 7)",F1993="Import - VAT paid at customs (Box 8)",F1993="Import - Reverse charge (Box 9)"),ROUND(H1993*Setup!$B$9,2),0))</f>
        <v/>
      </c>
      <c r="Q1993" s="34">
        <f>IF(A1993="","",I1993-P1993)</f>
        <v/>
      </c>
      <c r="R1993" s="34">
        <f>IF(A1993="","",IF(L1993="Yes",I1993,0))</f>
        <v/>
      </c>
      <c r="S1993" s="34">
        <f>IF(A1993="","",IF(AND(L1993="Yes",K1993="Yes",NOT(ISNUMBER(SEARCH("blocked",G1993))),OR(F1993="Standard domestic 15% (Box 7)",F1993="Import - VAT paid at customs (Box 8)",F1993="Import - Reverse charge (Box 9)"),OR(F1993&lt;&gt;"Standard domestic 15% (Box 7)",AND(LEN(D1993)=15,LEFT(D1993,1)="3",RIGHT(D1993,1)="3",ISNUMBER(--D1993)))),I1993,0))</f>
        <v/>
      </c>
      <c r="T1993" s="34">
        <f>IF(A1993="","",R1993-S1993)</f>
        <v/>
      </c>
      <c r="U1993" s="23">
        <f>IF(A1993="","",IF(O1993=0,"Outside audit periods; ","")&amp;IF(F1993="","No VAT category; ","")&amp;IF(ABS(Q1993)&gt;Setup!$B$10,"VAT ≠ 15% × net; ","")&amp;IF(AND(F1993="Standard domestic 15% (Box 7)",NOT(AND(LEN(D1993)=15,LEFT(D1993,1)="3",RIGHT(D1993,1)="3",ISNUMBER(--D1993)))),"Invalid/missing supplier VAT no; ","")&amp;IF(AND(L1993="Yes",K1993&lt;&gt;"Yes"),"VAT claimed without valid tax invoice; ","")&amp;IF(AND(L1993="Yes",ISNUMBER(SEARCH("blocked",G1993))),"Blocked input VAT claimed; ","")&amp;IF(AND(F1993="Import - VAT paid at customs (Box 8)",M1993=""),"Customs declaration no missing; ","")&amp;IF(AND(F1993="Import - Reverse charge (Box 9)",E1993="Saudi Arabia"),"RCM used for a local supplier; ","")&amp;IF(AND(L1993="Yes",NOT(OR(F1993="Standard domestic 15% (Box 7)",F1993="Import - VAT paid at customs (Box 8)",F1993="Import - Reverse charge (Box 9)"))),"VAT claimed on non-taxable category; ",""))</f>
        <v/>
      </c>
    </row>
    <row r="1994">
      <c r="A1994" s="17" t="n"/>
      <c r="B1994" s="14" t="n"/>
      <c r="C1994" s="14" t="n"/>
      <c r="D1994" s="16" t="n"/>
      <c r="E1994" s="14" t="n"/>
      <c r="F1994" s="14" t="n"/>
      <c r="G1994" s="14" t="n"/>
      <c r="H1994" s="19" t="n"/>
      <c r="I1994" s="19" t="n"/>
      <c r="J1994" s="34">
        <f>IF(A1994="","",H1994+I1994)</f>
        <v/>
      </c>
      <c r="K1994" s="14" t="n"/>
      <c r="L1994" s="14" t="n"/>
      <c r="M1994" s="14" t="n"/>
      <c r="N1994" s="14" t="n"/>
      <c r="O1994" s="20">
        <f>IF(A1994="","",SUMPRODUCT((A1994&gt;=Setup!$C$19:$C$30)*(A1994&lt;=Setup!$D$19:$D$30)*Setup!$A$19:$A$30))</f>
        <v/>
      </c>
      <c r="P1994" s="34">
        <f>IF(A1994="","",IF(OR(F1994="Standard domestic 15% (Box 7)",F1994="Import - VAT paid at customs (Box 8)",F1994="Import - Reverse charge (Box 9)"),ROUND(H1994*Setup!$B$9,2),0))</f>
        <v/>
      </c>
      <c r="Q1994" s="34">
        <f>IF(A1994="","",I1994-P1994)</f>
        <v/>
      </c>
      <c r="R1994" s="34">
        <f>IF(A1994="","",IF(L1994="Yes",I1994,0))</f>
        <v/>
      </c>
      <c r="S1994" s="34">
        <f>IF(A1994="","",IF(AND(L1994="Yes",K1994="Yes",NOT(ISNUMBER(SEARCH("blocked",G1994))),OR(F1994="Standard domestic 15% (Box 7)",F1994="Import - VAT paid at customs (Box 8)",F1994="Import - Reverse charge (Box 9)"),OR(F1994&lt;&gt;"Standard domestic 15% (Box 7)",AND(LEN(D1994)=15,LEFT(D1994,1)="3",RIGHT(D1994,1)="3",ISNUMBER(--D1994)))),I1994,0))</f>
        <v/>
      </c>
      <c r="T1994" s="34">
        <f>IF(A1994="","",R1994-S1994)</f>
        <v/>
      </c>
      <c r="U1994" s="23">
        <f>IF(A1994="","",IF(O1994=0,"Outside audit periods; ","")&amp;IF(F1994="","No VAT category; ","")&amp;IF(ABS(Q1994)&gt;Setup!$B$10,"VAT ≠ 15% × net; ","")&amp;IF(AND(F1994="Standard domestic 15% (Box 7)",NOT(AND(LEN(D1994)=15,LEFT(D1994,1)="3",RIGHT(D1994,1)="3",ISNUMBER(--D1994)))),"Invalid/missing supplier VAT no; ","")&amp;IF(AND(L1994="Yes",K1994&lt;&gt;"Yes"),"VAT claimed without valid tax invoice; ","")&amp;IF(AND(L1994="Yes",ISNUMBER(SEARCH("blocked",G1994))),"Blocked input VAT claimed; ","")&amp;IF(AND(F1994="Import - VAT paid at customs (Box 8)",M1994=""),"Customs declaration no missing; ","")&amp;IF(AND(F1994="Import - Reverse charge (Box 9)",E1994="Saudi Arabia"),"RCM used for a local supplier; ","")&amp;IF(AND(L1994="Yes",NOT(OR(F1994="Standard domestic 15% (Box 7)",F1994="Import - VAT paid at customs (Box 8)",F1994="Import - Reverse charge (Box 9)"))),"VAT claimed on non-taxable category; ",""))</f>
        <v/>
      </c>
    </row>
    <row r="1995">
      <c r="A1995" s="17" t="n"/>
      <c r="B1995" s="14" t="n"/>
      <c r="C1995" s="14" t="n"/>
      <c r="D1995" s="16" t="n"/>
      <c r="E1995" s="14" t="n"/>
      <c r="F1995" s="14" t="n"/>
      <c r="G1995" s="14" t="n"/>
      <c r="H1995" s="19" t="n"/>
      <c r="I1995" s="19" t="n"/>
      <c r="J1995" s="34">
        <f>IF(A1995="","",H1995+I1995)</f>
        <v/>
      </c>
      <c r="K1995" s="14" t="n"/>
      <c r="L1995" s="14" t="n"/>
      <c r="M1995" s="14" t="n"/>
      <c r="N1995" s="14" t="n"/>
      <c r="O1995" s="20">
        <f>IF(A1995="","",SUMPRODUCT((A1995&gt;=Setup!$C$19:$C$30)*(A1995&lt;=Setup!$D$19:$D$30)*Setup!$A$19:$A$30))</f>
        <v/>
      </c>
      <c r="P1995" s="34">
        <f>IF(A1995="","",IF(OR(F1995="Standard domestic 15% (Box 7)",F1995="Import - VAT paid at customs (Box 8)",F1995="Import - Reverse charge (Box 9)"),ROUND(H1995*Setup!$B$9,2),0))</f>
        <v/>
      </c>
      <c r="Q1995" s="34">
        <f>IF(A1995="","",I1995-P1995)</f>
        <v/>
      </c>
      <c r="R1995" s="34">
        <f>IF(A1995="","",IF(L1995="Yes",I1995,0))</f>
        <v/>
      </c>
      <c r="S1995" s="34">
        <f>IF(A1995="","",IF(AND(L1995="Yes",K1995="Yes",NOT(ISNUMBER(SEARCH("blocked",G1995))),OR(F1995="Standard domestic 15% (Box 7)",F1995="Import - VAT paid at customs (Box 8)",F1995="Import - Reverse charge (Box 9)"),OR(F1995&lt;&gt;"Standard domestic 15% (Box 7)",AND(LEN(D1995)=15,LEFT(D1995,1)="3",RIGHT(D1995,1)="3",ISNUMBER(--D1995)))),I1995,0))</f>
        <v/>
      </c>
      <c r="T1995" s="34">
        <f>IF(A1995="","",R1995-S1995)</f>
        <v/>
      </c>
      <c r="U1995" s="23">
        <f>IF(A1995="","",IF(O1995=0,"Outside audit periods; ","")&amp;IF(F1995="","No VAT category; ","")&amp;IF(ABS(Q1995)&gt;Setup!$B$10,"VAT ≠ 15% × net; ","")&amp;IF(AND(F1995="Standard domestic 15% (Box 7)",NOT(AND(LEN(D1995)=15,LEFT(D1995,1)="3",RIGHT(D1995,1)="3",ISNUMBER(--D1995)))),"Invalid/missing supplier VAT no; ","")&amp;IF(AND(L1995="Yes",K1995&lt;&gt;"Yes"),"VAT claimed without valid tax invoice; ","")&amp;IF(AND(L1995="Yes",ISNUMBER(SEARCH("blocked",G1995))),"Blocked input VAT claimed; ","")&amp;IF(AND(F1995="Import - VAT paid at customs (Box 8)",M1995=""),"Customs declaration no missing; ","")&amp;IF(AND(F1995="Import - Reverse charge (Box 9)",E1995="Saudi Arabia"),"RCM used for a local supplier; ","")&amp;IF(AND(L1995="Yes",NOT(OR(F1995="Standard domestic 15% (Box 7)",F1995="Import - VAT paid at customs (Box 8)",F1995="Import - Reverse charge (Box 9)"))),"VAT claimed on non-taxable category; ",""))</f>
        <v/>
      </c>
    </row>
    <row r="1996">
      <c r="A1996" s="17" t="n"/>
      <c r="B1996" s="14" t="n"/>
      <c r="C1996" s="14" t="n"/>
      <c r="D1996" s="16" t="n"/>
      <c r="E1996" s="14" t="n"/>
      <c r="F1996" s="14" t="n"/>
      <c r="G1996" s="14" t="n"/>
      <c r="H1996" s="19" t="n"/>
      <c r="I1996" s="19" t="n"/>
      <c r="J1996" s="34">
        <f>IF(A1996="","",H1996+I1996)</f>
        <v/>
      </c>
      <c r="K1996" s="14" t="n"/>
      <c r="L1996" s="14" t="n"/>
      <c r="M1996" s="14" t="n"/>
      <c r="N1996" s="14" t="n"/>
      <c r="O1996" s="20">
        <f>IF(A1996="","",SUMPRODUCT((A1996&gt;=Setup!$C$19:$C$30)*(A1996&lt;=Setup!$D$19:$D$30)*Setup!$A$19:$A$30))</f>
        <v/>
      </c>
      <c r="P1996" s="34">
        <f>IF(A1996="","",IF(OR(F1996="Standard domestic 15% (Box 7)",F1996="Import - VAT paid at customs (Box 8)",F1996="Import - Reverse charge (Box 9)"),ROUND(H1996*Setup!$B$9,2),0))</f>
        <v/>
      </c>
      <c r="Q1996" s="34">
        <f>IF(A1996="","",I1996-P1996)</f>
        <v/>
      </c>
      <c r="R1996" s="34">
        <f>IF(A1996="","",IF(L1996="Yes",I1996,0))</f>
        <v/>
      </c>
      <c r="S1996" s="34">
        <f>IF(A1996="","",IF(AND(L1996="Yes",K1996="Yes",NOT(ISNUMBER(SEARCH("blocked",G1996))),OR(F1996="Standard domestic 15% (Box 7)",F1996="Import - VAT paid at customs (Box 8)",F1996="Import - Reverse charge (Box 9)"),OR(F1996&lt;&gt;"Standard domestic 15% (Box 7)",AND(LEN(D1996)=15,LEFT(D1996,1)="3",RIGHT(D1996,1)="3",ISNUMBER(--D1996)))),I1996,0))</f>
        <v/>
      </c>
      <c r="T1996" s="34">
        <f>IF(A1996="","",R1996-S1996)</f>
        <v/>
      </c>
      <c r="U1996" s="23">
        <f>IF(A1996="","",IF(O1996=0,"Outside audit periods; ","")&amp;IF(F1996="","No VAT category; ","")&amp;IF(ABS(Q1996)&gt;Setup!$B$10,"VAT ≠ 15% × net; ","")&amp;IF(AND(F1996="Standard domestic 15% (Box 7)",NOT(AND(LEN(D1996)=15,LEFT(D1996,1)="3",RIGHT(D1996,1)="3",ISNUMBER(--D1996)))),"Invalid/missing supplier VAT no; ","")&amp;IF(AND(L1996="Yes",K1996&lt;&gt;"Yes"),"VAT claimed without valid tax invoice; ","")&amp;IF(AND(L1996="Yes",ISNUMBER(SEARCH("blocked",G1996))),"Blocked input VAT claimed; ","")&amp;IF(AND(F1996="Import - VAT paid at customs (Box 8)",M1996=""),"Customs declaration no missing; ","")&amp;IF(AND(F1996="Import - Reverse charge (Box 9)",E1996="Saudi Arabia"),"RCM used for a local supplier; ","")&amp;IF(AND(L1996="Yes",NOT(OR(F1996="Standard domestic 15% (Box 7)",F1996="Import - VAT paid at customs (Box 8)",F1996="Import - Reverse charge (Box 9)"))),"VAT claimed on non-taxable category; ",""))</f>
        <v/>
      </c>
    </row>
    <row r="1997">
      <c r="A1997" s="17" t="n"/>
      <c r="B1997" s="14" t="n"/>
      <c r="C1997" s="14" t="n"/>
      <c r="D1997" s="16" t="n"/>
      <c r="E1997" s="14" t="n"/>
      <c r="F1997" s="14" t="n"/>
      <c r="G1997" s="14" t="n"/>
      <c r="H1997" s="19" t="n"/>
      <c r="I1997" s="19" t="n"/>
      <c r="J1997" s="34">
        <f>IF(A1997="","",H1997+I1997)</f>
        <v/>
      </c>
      <c r="K1997" s="14" t="n"/>
      <c r="L1997" s="14" t="n"/>
      <c r="M1997" s="14" t="n"/>
      <c r="N1997" s="14" t="n"/>
      <c r="O1997" s="20">
        <f>IF(A1997="","",SUMPRODUCT((A1997&gt;=Setup!$C$19:$C$30)*(A1997&lt;=Setup!$D$19:$D$30)*Setup!$A$19:$A$30))</f>
        <v/>
      </c>
      <c r="P1997" s="34">
        <f>IF(A1997="","",IF(OR(F1997="Standard domestic 15% (Box 7)",F1997="Import - VAT paid at customs (Box 8)",F1997="Import - Reverse charge (Box 9)"),ROUND(H1997*Setup!$B$9,2),0))</f>
        <v/>
      </c>
      <c r="Q1997" s="34">
        <f>IF(A1997="","",I1997-P1997)</f>
        <v/>
      </c>
      <c r="R1997" s="34">
        <f>IF(A1997="","",IF(L1997="Yes",I1997,0))</f>
        <v/>
      </c>
      <c r="S1997" s="34">
        <f>IF(A1997="","",IF(AND(L1997="Yes",K1997="Yes",NOT(ISNUMBER(SEARCH("blocked",G1997))),OR(F1997="Standard domestic 15% (Box 7)",F1997="Import - VAT paid at customs (Box 8)",F1997="Import - Reverse charge (Box 9)"),OR(F1997&lt;&gt;"Standard domestic 15% (Box 7)",AND(LEN(D1997)=15,LEFT(D1997,1)="3",RIGHT(D1997,1)="3",ISNUMBER(--D1997)))),I1997,0))</f>
        <v/>
      </c>
      <c r="T1997" s="34">
        <f>IF(A1997="","",R1997-S1997)</f>
        <v/>
      </c>
      <c r="U1997" s="23">
        <f>IF(A1997="","",IF(O1997=0,"Outside audit periods; ","")&amp;IF(F1997="","No VAT category; ","")&amp;IF(ABS(Q1997)&gt;Setup!$B$10,"VAT ≠ 15% × net; ","")&amp;IF(AND(F1997="Standard domestic 15% (Box 7)",NOT(AND(LEN(D1997)=15,LEFT(D1997,1)="3",RIGHT(D1997,1)="3",ISNUMBER(--D1997)))),"Invalid/missing supplier VAT no; ","")&amp;IF(AND(L1997="Yes",K1997&lt;&gt;"Yes"),"VAT claimed without valid tax invoice; ","")&amp;IF(AND(L1997="Yes",ISNUMBER(SEARCH("blocked",G1997))),"Blocked input VAT claimed; ","")&amp;IF(AND(F1997="Import - VAT paid at customs (Box 8)",M1997=""),"Customs declaration no missing; ","")&amp;IF(AND(F1997="Import - Reverse charge (Box 9)",E1997="Saudi Arabia"),"RCM used for a local supplier; ","")&amp;IF(AND(L1997="Yes",NOT(OR(F1997="Standard domestic 15% (Box 7)",F1997="Import - VAT paid at customs (Box 8)",F1997="Import - Reverse charge (Box 9)"))),"VAT claimed on non-taxable category; ",""))</f>
        <v/>
      </c>
    </row>
    <row r="1998">
      <c r="A1998" s="17" t="n"/>
      <c r="B1998" s="14" t="n"/>
      <c r="C1998" s="14" t="n"/>
      <c r="D1998" s="16" t="n"/>
      <c r="E1998" s="14" t="n"/>
      <c r="F1998" s="14" t="n"/>
      <c r="G1998" s="14" t="n"/>
      <c r="H1998" s="19" t="n"/>
      <c r="I1998" s="19" t="n"/>
      <c r="J1998" s="34">
        <f>IF(A1998="","",H1998+I1998)</f>
        <v/>
      </c>
      <c r="K1998" s="14" t="n"/>
      <c r="L1998" s="14" t="n"/>
      <c r="M1998" s="14" t="n"/>
      <c r="N1998" s="14" t="n"/>
      <c r="O1998" s="20">
        <f>IF(A1998="","",SUMPRODUCT((A1998&gt;=Setup!$C$19:$C$30)*(A1998&lt;=Setup!$D$19:$D$30)*Setup!$A$19:$A$30))</f>
        <v/>
      </c>
      <c r="P1998" s="34">
        <f>IF(A1998="","",IF(OR(F1998="Standard domestic 15% (Box 7)",F1998="Import - VAT paid at customs (Box 8)",F1998="Import - Reverse charge (Box 9)"),ROUND(H1998*Setup!$B$9,2),0))</f>
        <v/>
      </c>
      <c r="Q1998" s="34">
        <f>IF(A1998="","",I1998-P1998)</f>
        <v/>
      </c>
      <c r="R1998" s="34">
        <f>IF(A1998="","",IF(L1998="Yes",I1998,0))</f>
        <v/>
      </c>
      <c r="S1998" s="34">
        <f>IF(A1998="","",IF(AND(L1998="Yes",K1998="Yes",NOT(ISNUMBER(SEARCH("blocked",G1998))),OR(F1998="Standard domestic 15% (Box 7)",F1998="Import - VAT paid at customs (Box 8)",F1998="Import - Reverse charge (Box 9)"),OR(F1998&lt;&gt;"Standard domestic 15% (Box 7)",AND(LEN(D1998)=15,LEFT(D1998,1)="3",RIGHT(D1998,1)="3",ISNUMBER(--D1998)))),I1998,0))</f>
        <v/>
      </c>
      <c r="T1998" s="34">
        <f>IF(A1998="","",R1998-S1998)</f>
        <v/>
      </c>
      <c r="U1998" s="23">
        <f>IF(A1998="","",IF(O1998=0,"Outside audit periods; ","")&amp;IF(F1998="","No VAT category; ","")&amp;IF(ABS(Q1998)&gt;Setup!$B$10,"VAT ≠ 15% × net; ","")&amp;IF(AND(F1998="Standard domestic 15% (Box 7)",NOT(AND(LEN(D1998)=15,LEFT(D1998,1)="3",RIGHT(D1998,1)="3",ISNUMBER(--D1998)))),"Invalid/missing supplier VAT no; ","")&amp;IF(AND(L1998="Yes",K1998&lt;&gt;"Yes"),"VAT claimed without valid tax invoice; ","")&amp;IF(AND(L1998="Yes",ISNUMBER(SEARCH("blocked",G1998))),"Blocked input VAT claimed; ","")&amp;IF(AND(F1998="Import - VAT paid at customs (Box 8)",M1998=""),"Customs declaration no missing; ","")&amp;IF(AND(F1998="Import - Reverse charge (Box 9)",E1998="Saudi Arabia"),"RCM used for a local supplier; ","")&amp;IF(AND(L1998="Yes",NOT(OR(F1998="Standard domestic 15% (Box 7)",F1998="Import - VAT paid at customs (Box 8)",F1998="Import - Reverse charge (Box 9)"))),"VAT claimed on non-taxable category; ",""))</f>
        <v/>
      </c>
    </row>
    <row r="1999">
      <c r="A1999" s="17" t="n"/>
      <c r="B1999" s="14" t="n"/>
      <c r="C1999" s="14" t="n"/>
      <c r="D1999" s="16" t="n"/>
      <c r="E1999" s="14" t="n"/>
      <c r="F1999" s="14" t="n"/>
      <c r="G1999" s="14" t="n"/>
      <c r="H1999" s="19" t="n"/>
      <c r="I1999" s="19" t="n"/>
      <c r="J1999" s="34">
        <f>IF(A1999="","",H1999+I1999)</f>
        <v/>
      </c>
      <c r="K1999" s="14" t="n"/>
      <c r="L1999" s="14" t="n"/>
      <c r="M1999" s="14" t="n"/>
      <c r="N1999" s="14" t="n"/>
      <c r="O1999" s="20">
        <f>IF(A1999="","",SUMPRODUCT((A1999&gt;=Setup!$C$19:$C$30)*(A1999&lt;=Setup!$D$19:$D$30)*Setup!$A$19:$A$30))</f>
        <v/>
      </c>
      <c r="P1999" s="34">
        <f>IF(A1999="","",IF(OR(F1999="Standard domestic 15% (Box 7)",F1999="Import - VAT paid at customs (Box 8)",F1999="Import - Reverse charge (Box 9)"),ROUND(H1999*Setup!$B$9,2),0))</f>
        <v/>
      </c>
      <c r="Q1999" s="34">
        <f>IF(A1999="","",I1999-P1999)</f>
        <v/>
      </c>
      <c r="R1999" s="34">
        <f>IF(A1999="","",IF(L1999="Yes",I1999,0))</f>
        <v/>
      </c>
      <c r="S1999" s="34">
        <f>IF(A1999="","",IF(AND(L1999="Yes",K1999="Yes",NOT(ISNUMBER(SEARCH("blocked",G1999))),OR(F1999="Standard domestic 15% (Box 7)",F1999="Import - VAT paid at customs (Box 8)",F1999="Import - Reverse charge (Box 9)"),OR(F1999&lt;&gt;"Standard domestic 15% (Box 7)",AND(LEN(D1999)=15,LEFT(D1999,1)="3",RIGHT(D1999,1)="3",ISNUMBER(--D1999)))),I1999,0))</f>
        <v/>
      </c>
      <c r="T1999" s="34">
        <f>IF(A1999="","",R1999-S1999)</f>
        <v/>
      </c>
      <c r="U1999" s="23">
        <f>IF(A1999="","",IF(O1999=0,"Outside audit periods; ","")&amp;IF(F1999="","No VAT category; ","")&amp;IF(ABS(Q1999)&gt;Setup!$B$10,"VAT ≠ 15% × net; ","")&amp;IF(AND(F1999="Standard domestic 15% (Box 7)",NOT(AND(LEN(D1999)=15,LEFT(D1999,1)="3",RIGHT(D1999,1)="3",ISNUMBER(--D1999)))),"Invalid/missing supplier VAT no; ","")&amp;IF(AND(L1999="Yes",K1999&lt;&gt;"Yes"),"VAT claimed without valid tax invoice; ","")&amp;IF(AND(L1999="Yes",ISNUMBER(SEARCH("blocked",G1999))),"Blocked input VAT claimed; ","")&amp;IF(AND(F1999="Import - VAT paid at customs (Box 8)",M1999=""),"Customs declaration no missing; ","")&amp;IF(AND(F1999="Import - Reverse charge (Box 9)",E1999="Saudi Arabia"),"RCM used for a local supplier; ","")&amp;IF(AND(L1999="Yes",NOT(OR(F1999="Standard domestic 15% (Box 7)",F1999="Import - VAT paid at customs (Box 8)",F1999="Import - Reverse charge (Box 9)"))),"VAT claimed on non-taxable category; ",""))</f>
        <v/>
      </c>
    </row>
    <row r="2000">
      <c r="A2000" s="17" t="n"/>
      <c r="B2000" s="14" t="n"/>
      <c r="C2000" s="14" t="n"/>
      <c r="D2000" s="16" t="n"/>
      <c r="E2000" s="14" t="n"/>
      <c r="F2000" s="14" t="n"/>
      <c r="G2000" s="14" t="n"/>
      <c r="H2000" s="19" t="n"/>
      <c r="I2000" s="19" t="n"/>
      <c r="J2000" s="34">
        <f>IF(A2000="","",H2000+I2000)</f>
        <v/>
      </c>
      <c r="K2000" s="14" t="n"/>
      <c r="L2000" s="14" t="n"/>
      <c r="M2000" s="14" t="n"/>
      <c r="N2000" s="14" t="n"/>
      <c r="O2000" s="20">
        <f>IF(A2000="","",SUMPRODUCT((A2000&gt;=Setup!$C$19:$C$30)*(A2000&lt;=Setup!$D$19:$D$30)*Setup!$A$19:$A$30))</f>
        <v/>
      </c>
      <c r="P2000" s="34">
        <f>IF(A2000="","",IF(OR(F2000="Standard domestic 15% (Box 7)",F2000="Import - VAT paid at customs (Box 8)",F2000="Import - Reverse charge (Box 9)"),ROUND(H2000*Setup!$B$9,2),0))</f>
        <v/>
      </c>
      <c r="Q2000" s="34">
        <f>IF(A2000="","",I2000-P2000)</f>
        <v/>
      </c>
      <c r="R2000" s="34">
        <f>IF(A2000="","",IF(L2000="Yes",I2000,0))</f>
        <v/>
      </c>
      <c r="S2000" s="34">
        <f>IF(A2000="","",IF(AND(L2000="Yes",K2000="Yes",NOT(ISNUMBER(SEARCH("blocked",G2000))),OR(F2000="Standard domestic 15% (Box 7)",F2000="Import - VAT paid at customs (Box 8)",F2000="Import - Reverse charge (Box 9)"),OR(F2000&lt;&gt;"Standard domestic 15% (Box 7)",AND(LEN(D2000)=15,LEFT(D2000,1)="3",RIGHT(D2000,1)="3",ISNUMBER(--D2000)))),I2000,0))</f>
        <v/>
      </c>
      <c r="T2000" s="34">
        <f>IF(A2000="","",R2000-S2000)</f>
        <v/>
      </c>
      <c r="U2000" s="23">
        <f>IF(A2000="","",IF(O2000=0,"Outside audit periods; ","")&amp;IF(F2000="","No VAT category; ","")&amp;IF(ABS(Q2000)&gt;Setup!$B$10,"VAT ≠ 15% × net; ","")&amp;IF(AND(F2000="Standard domestic 15% (Box 7)",NOT(AND(LEN(D2000)=15,LEFT(D2000,1)="3",RIGHT(D2000,1)="3",ISNUMBER(--D2000)))),"Invalid/missing supplier VAT no; ","")&amp;IF(AND(L2000="Yes",K2000&lt;&gt;"Yes"),"VAT claimed without valid tax invoice; ","")&amp;IF(AND(L2000="Yes",ISNUMBER(SEARCH("blocked",G2000))),"Blocked input VAT claimed; ","")&amp;IF(AND(F2000="Import - VAT paid at customs (Box 8)",M2000=""),"Customs declaration no missing; ","")&amp;IF(AND(F2000="Import - Reverse charge (Box 9)",E2000="Saudi Arabia"),"RCM used for a local supplier; ","")&amp;IF(AND(L2000="Yes",NOT(OR(F2000="Standard domestic 15% (Box 7)",F2000="Import - VAT paid at customs (Box 8)",F2000="Import - Reverse charge (Box 9)"))),"VAT claimed on non-taxable category; ",""))</f>
        <v/>
      </c>
    </row>
    <row r="2001">
      <c r="A2001" s="17" t="n"/>
      <c r="B2001" s="14" t="n"/>
      <c r="C2001" s="14" t="n"/>
      <c r="D2001" s="16" t="n"/>
      <c r="E2001" s="14" t="n"/>
      <c r="F2001" s="14" t="n"/>
      <c r="G2001" s="14" t="n"/>
      <c r="H2001" s="19" t="n"/>
      <c r="I2001" s="19" t="n"/>
      <c r="J2001" s="34">
        <f>IF(A2001="","",H2001+I2001)</f>
        <v/>
      </c>
      <c r="K2001" s="14" t="n"/>
      <c r="L2001" s="14" t="n"/>
      <c r="M2001" s="14" t="n"/>
      <c r="N2001" s="14" t="n"/>
      <c r="O2001" s="20">
        <f>IF(A2001="","",SUMPRODUCT((A2001&gt;=Setup!$C$19:$C$30)*(A2001&lt;=Setup!$D$19:$D$30)*Setup!$A$19:$A$30))</f>
        <v/>
      </c>
      <c r="P2001" s="34">
        <f>IF(A2001="","",IF(OR(F2001="Standard domestic 15% (Box 7)",F2001="Import - VAT paid at customs (Box 8)",F2001="Import - Reverse charge (Box 9)"),ROUND(H2001*Setup!$B$9,2),0))</f>
        <v/>
      </c>
      <c r="Q2001" s="34">
        <f>IF(A2001="","",I2001-P2001)</f>
        <v/>
      </c>
      <c r="R2001" s="34">
        <f>IF(A2001="","",IF(L2001="Yes",I2001,0))</f>
        <v/>
      </c>
      <c r="S2001" s="34">
        <f>IF(A2001="","",IF(AND(L2001="Yes",K2001="Yes",NOT(ISNUMBER(SEARCH("blocked",G2001))),OR(F2001="Standard domestic 15% (Box 7)",F2001="Import - VAT paid at customs (Box 8)",F2001="Import - Reverse charge (Box 9)"),OR(F2001&lt;&gt;"Standard domestic 15% (Box 7)",AND(LEN(D2001)=15,LEFT(D2001,1)="3",RIGHT(D2001,1)="3",ISNUMBER(--D2001)))),I2001,0))</f>
        <v/>
      </c>
      <c r="T2001" s="34">
        <f>IF(A2001="","",R2001-S2001)</f>
        <v/>
      </c>
      <c r="U2001" s="23">
        <f>IF(A2001="","",IF(O2001=0,"Outside audit periods; ","")&amp;IF(F2001="","No VAT category; ","")&amp;IF(ABS(Q2001)&gt;Setup!$B$10,"VAT ≠ 15% × net; ","")&amp;IF(AND(F2001="Standard domestic 15% (Box 7)",NOT(AND(LEN(D2001)=15,LEFT(D2001,1)="3",RIGHT(D2001,1)="3",ISNUMBER(--D2001)))),"Invalid/missing supplier VAT no; ","")&amp;IF(AND(L2001="Yes",K2001&lt;&gt;"Yes"),"VAT claimed without valid tax invoice; ","")&amp;IF(AND(L2001="Yes",ISNUMBER(SEARCH("blocked",G2001))),"Blocked input VAT claimed; ","")&amp;IF(AND(F2001="Import - VAT paid at customs (Box 8)",M2001=""),"Customs declaration no missing; ","")&amp;IF(AND(F2001="Import - Reverse charge (Box 9)",E2001="Saudi Arabia"),"RCM used for a local supplier; ","")&amp;IF(AND(L2001="Yes",NOT(OR(F2001="Standard domestic 15% (Box 7)",F2001="Import - VAT paid at customs (Box 8)",F2001="Import - Reverse charge (Box 9)"))),"VAT claimed on non-taxable category; ",""))</f>
        <v/>
      </c>
    </row>
    <row r="2002">
      <c r="A2002" s="17" t="n"/>
      <c r="B2002" s="14" t="n"/>
      <c r="C2002" s="14" t="n"/>
      <c r="D2002" s="16" t="n"/>
      <c r="E2002" s="14" t="n"/>
      <c r="F2002" s="14" t="n"/>
      <c r="G2002" s="14" t="n"/>
      <c r="H2002" s="19" t="n"/>
      <c r="I2002" s="19" t="n"/>
      <c r="J2002" s="34">
        <f>IF(A2002="","",H2002+I2002)</f>
        <v/>
      </c>
      <c r="K2002" s="14" t="n"/>
      <c r="L2002" s="14" t="n"/>
      <c r="M2002" s="14" t="n"/>
      <c r="N2002" s="14" t="n"/>
      <c r="O2002" s="20">
        <f>IF(A2002="","",SUMPRODUCT((A2002&gt;=Setup!$C$19:$C$30)*(A2002&lt;=Setup!$D$19:$D$30)*Setup!$A$19:$A$30))</f>
        <v/>
      </c>
      <c r="P2002" s="34">
        <f>IF(A2002="","",IF(OR(F2002="Standard domestic 15% (Box 7)",F2002="Import - VAT paid at customs (Box 8)",F2002="Import - Reverse charge (Box 9)"),ROUND(H2002*Setup!$B$9,2),0))</f>
        <v/>
      </c>
      <c r="Q2002" s="34">
        <f>IF(A2002="","",I2002-P2002)</f>
        <v/>
      </c>
      <c r="R2002" s="34">
        <f>IF(A2002="","",IF(L2002="Yes",I2002,0))</f>
        <v/>
      </c>
      <c r="S2002" s="34">
        <f>IF(A2002="","",IF(AND(L2002="Yes",K2002="Yes",NOT(ISNUMBER(SEARCH("blocked",G2002))),OR(F2002="Standard domestic 15% (Box 7)",F2002="Import - VAT paid at customs (Box 8)",F2002="Import - Reverse charge (Box 9)"),OR(F2002&lt;&gt;"Standard domestic 15% (Box 7)",AND(LEN(D2002)=15,LEFT(D2002,1)="3",RIGHT(D2002,1)="3",ISNUMBER(--D2002)))),I2002,0))</f>
        <v/>
      </c>
      <c r="T2002" s="34">
        <f>IF(A2002="","",R2002-S2002)</f>
        <v/>
      </c>
      <c r="U2002" s="23">
        <f>IF(A2002="","",IF(O2002=0,"Outside audit periods; ","")&amp;IF(F2002="","No VAT category; ","")&amp;IF(ABS(Q2002)&gt;Setup!$B$10,"VAT ≠ 15% × net; ","")&amp;IF(AND(F2002="Standard domestic 15% (Box 7)",NOT(AND(LEN(D2002)=15,LEFT(D2002,1)="3",RIGHT(D2002,1)="3",ISNUMBER(--D2002)))),"Invalid/missing supplier VAT no; ","")&amp;IF(AND(L2002="Yes",K2002&lt;&gt;"Yes"),"VAT claimed without valid tax invoice; ","")&amp;IF(AND(L2002="Yes",ISNUMBER(SEARCH("blocked",G2002))),"Blocked input VAT claimed; ","")&amp;IF(AND(F2002="Import - VAT paid at customs (Box 8)",M2002=""),"Customs declaration no missing; ","")&amp;IF(AND(F2002="Import - Reverse charge (Box 9)",E2002="Saudi Arabia"),"RCM used for a local supplier; ","")&amp;IF(AND(L2002="Yes",NOT(OR(F2002="Standard domestic 15% (Box 7)",F2002="Import - VAT paid at customs (Box 8)",F2002="Import - Reverse charge (Box 9)"))),"VAT claimed on non-taxable category; ",""))</f>
        <v/>
      </c>
    </row>
    <row r="2003">
      <c r="A2003" s="17" t="n"/>
      <c r="B2003" s="14" t="n"/>
      <c r="C2003" s="14" t="n"/>
      <c r="D2003" s="16" t="n"/>
      <c r="E2003" s="14" t="n"/>
      <c r="F2003" s="14" t="n"/>
      <c r="G2003" s="14" t="n"/>
      <c r="H2003" s="19" t="n"/>
      <c r="I2003" s="19" t="n"/>
      <c r="J2003" s="34">
        <f>IF(A2003="","",H2003+I2003)</f>
        <v/>
      </c>
      <c r="K2003" s="14" t="n"/>
      <c r="L2003" s="14" t="n"/>
      <c r="M2003" s="14" t="n"/>
      <c r="N2003" s="14" t="n"/>
      <c r="O2003" s="20">
        <f>IF(A2003="","",SUMPRODUCT((A2003&gt;=Setup!$C$19:$C$30)*(A2003&lt;=Setup!$D$19:$D$30)*Setup!$A$19:$A$30))</f>
        <v/>
      </c>
      <c r="P2003" s="34">
        <f>IF(A2003="","",IF(OR(F2003="Standard domestic 15% (Box 7)",F2003="Import - VAT paid at customs (Box 8)",F2003="Import - Reverse charge (Box 9)"),ROUND(H2003*Setup!$B$9,2),0))</f>
        <v/>
      </c>
      <c r="Q2003" s="34">
        <f>IF(A2003="","",I2003-P2003)</f>
        <v/>
      </c>
      <c r="R2003" s="34">
        <f>IF(A2003="","",IF(L2003="Yes",I2003,0))</f>
        <v/>
      </c>
      <c r="S2003" s="34">
        <f>IF(A2003="","",IF(AND(L2003="Yes",K2003="Yes",NOT(ISNUMBER(SEARCH("blocked",G2003))),OR(F2003="Standard domestic 15% (Box 7)",F2003="Import - VAT paid at customs (Box 8)",F2003="Import - Reverse charge (Box 9)"),OR(F2003&lt;&gt;"Standard domestic 15% (Box 7)",AND(LEN(D2003)=15,LEFT(D2003,1)="3",RIGHT(D2003,1)="3",ISNUMBER(--D2003)))),I2003,0))</f>
        <v/>
      </c>
      <c r="T2003" s="34">
        <f>IF(A2003="","",R2003-S2003)</f>
        <v/>
      </c>
      <c r="U2003" s="23">
        <f>IF(A2003="","",IF(O2003=0,"Outside audit periods; ","")&amp;IF(F2003="","No VAT category; ","")&amp;IF(ABS(Q2003)&gt;Setup!$B$10,"VAT ≠ 15% × net; ","")&amp;IF(AND(F2003="Standard domestic 15% (Box 7)",NOT(AND(LEN(D2003)=15,LEFT(D2003,1)="3",RIGHT(D2003,1)="3",ISNUMBER(--D2003)))),"Invalid/missing supplier VAT no; ","")&amp;IF(AND(L2003="Yes",K2003&lt;&gt;"Yes"),"VAT claimed without valid tax invoice; ","")&amp;IF(AND(L2003="Yes",ISNUMBER(SEARCH("blocked",G2003))),"Blocked input VAT claimed; ","")&amp;IF(AND(F2003="Import - VAT paid at customs (Box 8)",M2003=""),"Customs declaration no missing; ","")&amp;IF(AND(F2003="Import - Reverse charge (Box 9)",E2003="Saudi Arabia"),"RCM used for a local supplier; ","")&amp;IF(AND(L2003="Yes",NOT(OR(F2003="Standard domestic 15% (Box 7)",F2003="Import - VAT paid at customs (Box 8)",F2003="Import - Reverse charge (Box 9)"))),"VAT claimed on non-taxable category; ",""))</f>
        <v/>
      </c>
    </row>
    <row r="2004">
      <c r="A2004" s="17" t="n"/>
      <c r="B2004" s="14" t="n"/>
      <c r="C2004" s="14" t="n"/>
      <c r="D2004" s="16" t="n"/>
      <c r="E2004" s="14" t="n"/>
      <c r="F2004" s="14" t="n"/>
      <c r="G2004" s="14" t="n"/>
      <c r="H2004" s="19" t="n"/>
      <c r="I2004" s="19" t="n"/>
      <c r="J2004" s="34">
        <f>IF(A2004="","",H2004+I2004)</f>
        <v/>
      </c>
      <c r="K2004" s="14" t="n"/>
      <c r="L2004" s="14" t="n"/>
      <c r="M2004" s="14" t="n"/>
      <c r="N2004" s="14" t="n"/>
      <c r="O2004" s="20">
        <f>IF(A2004="","",SUMPRODUCT((A2004&gt;=Setup!$C$19:$C$30)*(A2004&lt;=Setup!$D$19:$D$30)*Setup!$A$19:$A$30))</f>
        <v/>
      </c>
      <c r="P2004" s="34">
        <f>IF(A2004="","",IF(OR(F2004="Standard domestic 15% (Box 7)",F2004="Import - VAT paid at customs (Box 8)",F2004="Import - Reverse charge (Box 9)"),ROUND(H2004*Setup!$B$9,2),0))</f>
        <v/>
      </c>
      <c r="Q2004" s="34">
        <f>IF(A2004="","",I2004-P2004)</f>
        <v/>
      </c>
      <c r="R2004" s="34">
        <f>IF(A2004="","",IF(L2004="Yes",I2004,0))</f>
        <v/>
      </c>
      <c r="S2004" s="34">
        <f>IF(A2004="","",IF(AND(L2004="Yes",K2004="Yes",NOT(ISNUMBER(SEARCH("blocked",G2004))),OR(F2004="Standard domestic 15% (Box 7)",F2004="Import - VAT paid at customs (Box 8)",F2004="Import - Reverse charge (Box 9)"),OR(F2004&lt;&gt;"Standard domestic 15% (Box 7)",AND(LEN(D2004)=15,LEFT(D2004,1)="3",RIGHT(D2004,1)="3",ISNUMBER(--D2004)))),I2004,0))</f>
        <v/>
      </c>
      <c r="T2004" s="34">
        <f>IF(A2004="","",R2004-S2004)</f>
        <v/>
      </c>
      <c r="U2004" s="23">
        <f>IF(A2004="","",IF(O2004=0,"Outside audit periods; ","")&amp;IF(F2004="","No VAT category; ","")&amp;IF(ABS(Q2004)&gt;Setup!$B$10,"VAT ≠ 15% × net; ","")&amp;IF(AND(F2004="Standard domestic 15% (Box 7)",NOT(AND(LEN(D2004)=15,LEFT(D2004,1)="3",RIGHT(D2004,1)="3",ISNUMBER(--D2004)))),"Invalid/missing supplier VAT no; ","")&amp;IF(AND(L2004="Yes",K2004&lt;&gt;"Yes"),"VAT claimed without valid tax invoice; ","")&amp;IF(AND(L2004="Yes",ISNUMBER(SEARCH("blocked",G2004))),"Blocked input VAT claimed; ","")&amp;IF(AND(F2004="Import - VAT paid at customs (Box 8)",M2004=""),"Customs declaration no missing; ","")&amp;IF(AND(F2004="Import - Reverse charge (Box 9)",E2004="Saudi Arabia"),"RCM used for a local supplier; ","")&amp;IF(AND(L2004="Yes",NOT(OR(F2004="Standard domestic 15% (Box 7)",F2004="Import - VAT paid at customs (Box 8)",F2004="Import - Reverse charge (Box 9)"))),"VAT claimed on non-taxable category; ",""))</f>
        <v/>
      </c>
    </row>
    <row r="2005">
      <c r="A2005" s="17" t="n"/>
      <c r="B2005" s="14" t="n"/>
      <c r="C2005" s="14" t="n"/>
      <c r="D2005" s="16" t="n"/>
      <c r="E2005" s="14" t="n"/>
      <c r="F2005" s="14" t="n"/>
      <c r="G2005" s="14" t="n"/>
      <c r="H2005" s="19" t="n"/>
      <c r="I2005" s="19" t="n"/>
      <c r="J2005" s="34">
        <f>IF(A2005="","",H2005+I2005)</f>
        <v/>
      </c>
      <c r="K2005" s="14" t="n"/>
      <c r="L2005" s="14" t="n"/>
      <c r="M2005" s="14" t="n"/>
      <c r="N2005" s="14" t="n"/>
      <c r="O2005" s="20">
        <f>IF(A2005="","",SUMPRODUCT((A2005&gt;=Setup!$C$19:$C$30)*(A2005&lt;=Setup!$D$19:$D$30)*Setup!$A$19:$A$30))</f>
        <v/>
      </c>
      <c r="P2005" s="34">
        <f>IF(A2005="","",IF(OR(F2005="Standard domestic 15% (Box 7)",F2005="Import - VAT paid at customs (Box 8)",F2005="Import - Reverse charge (Box 9)"),ROUND(H2005*Setup!$B$9,2),0))</f>
        <v/>
      </c>
      <c r="Q2005" s="34">
        <f>IF(A2005="","",I2005-P2005)</f>
        <v/>
      </c>
      <c r="R2005" s="34">
        <f>IF(A2005="","",IF(L2005="Yes",I2005,0))</f>
        <v/>
      </c>
      <c r="S2005" s="34">
        <f>IF(A2005="","",IF(AND(L2005="Yes",K2005="Yes",NOT(ISNUMBER(SEARCH("blocked",G2005))),OR(F2005="Standard domestic 15% (Box 7)",F2005="Import - VAT paid at customs (Box 8)",F2005="Import - Reverse charge (Box 9)"),OR(F2005&lt;&gt;"Standard domestic 15% (Box 7)",AND(LEN(D2005)=15,LEFT(D2005,1)="3",RIGHT(D2005,1)="3",ISNUMBER(--D2005)))),I2005,0))</f>
        <v/>
      </c>
      <c r="T2005" s="34">
        <f>IF(A2005="","",R2005-S2005)</f>
        <v/>
      </c>
      <c r="U2005" s="23">
        <f>IF(A2005="","",IF(O2005=0,"Outside audit periods; ","")&amp;IF(F2005="","No VAT category; ","")&amp;IF(ABS(Q2005)&gt;Setup!$B$10,"VAT ≠ 15% × net; ","")&amp;IF(AND(F2005="Standard domestic 15% (Box 7)",NOT(AND(LEN(D2005)=15,LEFT(D2005,1)="3",RIGHT(D2005,1)="3",ISNUMBER(--D2005)))),"Invalid/missing supplier VAT no; ","")&amp;IF(AND(L2005="Yes",K2005&lt;&gt;"Yes"),"VAT claimed without valid tax invoice; ","")&amp;IF(AND(L2005="Yes",ISNUMBER(SEARCH("blocked",G2005))),"Blocked input VAT claimed; ","")&amp;IF(AND(F2005="Import - VAT paid at customs (Box 8)",M2005=""),"Customs declaration no missing; ","")&amp;IF(AND(F2005="Import - Reverse charge (Box 9)",E2005="Saudi Arabia"),"RCM used for a local supplier; ","")&amp;IF(AND(L2005="Yes",NOT(OR(F2005="Standard domestic 15% (Box 7)",F2005="Import - VAT paid at customs (Box 8)",F2005="Import - Reverse charge (Box 9)"))),"VAT claimed on non-taxable category; ",""))</f>
        <v/>
      </c>
    </row>
    <row r="2006">
      <c r="A2006" s="17" t="n"/>
      <c r="B2006" s="14" t="n"/>
      <c r="C2006" s="14" t="n"/>
      <c r="D2006" s="16" t="n"/>
      <c r="E2006" s="14" t="n"/>
      <c r="F2006" s="14" t="n"/>
      <c r="G2006" s="14" t="n"/>
      <c r="H2006" s="19" t="n"/>
      <c r="I2006" s="19" t="n"/>
      <c r="J2006" s="34">
        <f>IF(A2006="","",H2006+I2006)</f>
        <v/>
      </c>
      <c r="K2006" s="14" t="n"/>
      <c r="L2006" s="14" t="n"/>
      <c r="M2006" s="14" t="n"/>
      <c r="N2006" s="14" t="n"/>
      <c r="O2006" s="20">
        <f>IF(A2006="","",SUMPRODUCT((A2006&gt;=Setup!$C$19:$C$30)*(A2006&lt;=Setup!$D$19:$D$30)*Setup!$A$19:$A$30))</f>
        <v/>
      </c>
      <c r="P2006" s="34">
        <f>IF(A2006="","",IF(OR(F2006="Standard domestic 15% (Box 7)",F2006="Import - VAT paid at customs (Box 8)",F2006="Import - Reverse charge (Box 9)"),ROUND(H2006*Setup!$B$9,2),0))</f>
        <v/>
      </c>
      <c r="Q2006" s="34">
        <f>IF(A2006="","",I2006-P2006)</f>
        <v/>
      </c>
      <c r="R2006" s="34">
        <f>IF(A2006="","",IF(L2006="Yes",I2006,0))</f>
        <v/>
      </c>
      <c r="S2006" s="34">
        <f>IF(A2006="","",IF(AND(L2006="Yes",K2006="Yes",NOT(ISNUMBER(SEARCH("blocked",G2006))),OR(F2006="Standard domestic 15% (Box 7)",F2006="Import - VAT paid at customs (Box 8)",F2006="Import - Reverse charge (Box 9)"),OR(F2006&lt;&gt;"Standard domestic 15% (Box 7)",AND(LEN(D2006)=15,LEFT(D2006,1)="3",RIGHT(D2006,1)="3",ISNUMBER(--D2006)))),I2006,0))</f>
        <v/>
      </c>
      <c r="T2006" s="34">
        <f>IF(A2006="","",R2006-S2006)</f>
        <v/>
      </c>
      <c r="U2006" s="23">
        <f>IF(A2006="","",IF(O2006=0,"Outside audit periods; ","")&amp;IF(F2006="","No VAT category; ","")&amp;IF(ABS(Q2006)&gt;Setup!$B$10,"VAT ≠ 15% × net; ","")&amp;IF(AND(F2006="Standard domestic 15% (Box 7)",NOT(AND(LEN(D2006)=15,LEFT(D2006,1)="3",RIGHT(D2006,1)="3",ISNUMBER(--D2006)))),"Invalid/missing supplier VAT no; ","")&amp;IF(AND(L2006="Yes",K2006&lt;&gt;"Yes"),"VAT claimed without valid tax invoice; ","")&amp;IF(AND(L2006="Yes",ISNUMBER(SEARCH("blocked",G2006))),"Blocked input VAT claimed; ","")&amp;IF(AND(F2006="Import - VAT paid at customs (Box 8)",M2006=""),"Customs declaration no missing; ","")&amp;IF(AND(F2006="Import - Reverse charge (Box 9)",E2006="Saudi Arabia"),"RCM used for a local supplier; ","")&amp;IF(AND(L2006="Yes",NOT(OR(F2006="Standard domestic 15% (Box 7)",F2006="Import - VAT paid at customs (Box 8)",F2006="Import - Reverse charge (Box 9)"))),"VAT claimed on non-taxable category; ",""))</f>
        <v/>
      </c>
    </row>
    <row r="2007">
      <c r="A2007" s="17" t="n"/>
      <c r="B2007" s="14" t="n"/>
      <c r="C2007" s="14" t="n"/>
      <c r="D2007" s="16" t="n"/>
      <c r="E2007" s="14" t="n"/>
      <c r="F2007" s="14" t="n"/>
      <c r="G2007" s="14" t="n"/>
      <c r="H2007" s="19" t="n"/>
      <c r="I2007" s="19" t="n"/>
      <c r="J2007" s="34">
        <f>IF(A2007="","",H2007+I2007)</f>
        <v/>
      </c>
      <c r="K2007" s="14" t="n"/>
      <c r="L2007" s="14" t="n"/>
      <c r="M2007" s="14" t="n"/>
      <c r="N2007" s="14" t="n"/>
      <c r="O2007" s="20">
        <f>IF(A2007="","",SUMPRODUCT((A2007&gt;=Setup!$C$19:$C$30)*(A2007&lt;=Setup!$D$19:$D$30)*Setup!$A$19:$A$30))</f>
        <v/>
      </c>
      <c r="P2007" s="34">
        <f>IF(A2007="","",IF(OR(F2007="Standard domestic 15% (Box 7)",F2007="Import - VAT paid at customs (Box 8)",F2007="Import - Reverse charge (Box 9)"),ROUND(H2007*Setup!$B$9,2),0))</f>
        <v/>
      </c>
      <c r="Q2007" s="34">
        <f>IF(A2007="","",I2007-P2007)</f>
        <v/>
      </c>
      <c r="R2007" s="34">
        <f>IF(A2007="","",IF(L2007="Yes",I2007,0))</f>
        <v/>
      </c>
      <c r="S2007" s="34">
        <f>IF(A2007="","",IF(AND(L2007="Yes",K2007="Yes",NOT(ISNUMBER(SEARCH("blocked",G2007))),OR(F2007="Standard domestic 15% (Box 7)",F2007="Import - VAT paid at customs (Box 8)",F2007="Import - Reverse charge (Box 9)"),OR(F2007&lt;&gt;"Standard domestic 15% (Box 7)",AND(LEN(D2007)=15,LEFT(D2007,1)="3",RIGHT(D2007,1)="3",ISNUMBER(--D2007)))),I2007,0))</f>
        <v/>
      </c>
      <c r="T2007" s="34">
        <f>IF(A2007="","",R2007-S2007)</f>
        <v/>
      </c>
      <c r="U2007" s="23">
        <f>IF(A2007="","",IF(O2007=0,"Outside audit periods; ","")&amp;IF(F2007="","No VAT category; ","")&amp;IF(ABS(Q2007)&gt;Setup!$B$10,"VAT ≠ 15% × net; ","")&amp;IF(AND(F2007="Standard domestic 15% (Box 7)",NOT(AND(LEN(D2007)=15,LEFT(D2007,1)="3",RIGHT(D2007,1)="3",ISNUMBER(--D2007)))),"Invalid/missing supplier VAT no; ","")&amp;IF(AND(L2007="Yes",K2007&lt;&gt;"Yes"),"VAT claimed without valid tax invoice; ","")&amp;IF(AND(L2007="Yes",ISNUMBER(SEARCH("blocked",G2007))),"Blocked input VAT claimed; ","")&amp;IF(AND(F2007="Import - VAT paid at customs (Box 8)",M2007=""),"Customs declaration no missing; ","")&amp;IF(AND(F2007="Import - Reverse charge (Box 9)",E2007="Saudi Arabia"),"RCM used for a local supplier; ","")&amp;IF(AND(L2007="Yes",NOT(OR(F2007="Standard domestic 15% (Box 7)",F2007="Import - VAT paid at customs (Box 8)",F2007="Import - Reverse charge (Box 9)"))),"VAT claimed on non-taxable category; ",""))</f>
        <v/>
      </c>
    </row>
    <row r="2008">
      <c r="A2008" s="17" t="n"/>
      <c r="B2008" s="14" t="n"/>
      <c r="C2008" s="14" t="n"/>
      <c r="D2008" s="16" t="n"/>
      <c r="E2008" s="14" t="n"/>
      <c r="F2008" s="14" t="n"/>
      <c r="G2008" s="14" t="n"/>
      <c r="H2008" s="19" t="n"/>
      <c r="I2008" s="19" t="n"/>
      <c r="J2008" s="34">
        <f>IF(A2008="","",H2008+I2008)</f>
        <v/>
      </c>
      <c r="K2008" s="14" t="n"/>
      <c r="L2008" s="14" t="n"/>
      <c r="M2008" s="14" t="n"/>
      <c r="N2008" s="14" t="n"/>
      <c r="O2008" s="20">
        <f>IF(A2008="","",SUMPRODUCT((A2008&gt;=Setup!$C$19:$C$30)*(A2008&lt;=Setup!$D$19:$D$30)*Setup!$A$19:$A$30))</f>
        <v/>
      </c>
      <c r="P2008" s="34">
        <f>IF(A2008="","",IF(OR(F2008="Standard domestic 15% (Box 7)",F2008="Import - VAT paid at customs (Box 8)",F2008="Import - Reverse charge (Box 9)"),ROUND(H2008*Setup!$B$9,2),0))</f>
        <v/>
      </c>
      <c r="Q2008" s="34">
        <f>IF(A2008="","",I2008-P2008)</f>
        <v/>
      </c>
      <c r="R2008" s="34">
        <f>IF(A2008="","",IF(L2008="Yes",I2008,0))</f>
        <v/>
      </c>
      <c r="S2008" s="34">
        <f>IF(A2008="","",IF(AND(L2008="Yes",K2008="Yes",NOT(ISNUMBER(SEARCH("blocked",G2008))),OR(F2008="Standard domestic 15% (Box 7)",F2008="Import - VAT paid at customs (Box 8)",F2008="Import - Reverse charge (Box 9)"),OR(F2008&lt;&gt;"Standard domestic 15% (Box 7)",AND(LEN(D2008)=15,LEFT(D2008,1)="3",RIGHT(D2008,1)="3",ISNUMBER(--D2008)))),I2008,0))</f>
        <v/>
      </c>
      <c r="T2008" s="34">
        <f>IF(A2008="","",R2008-S2008)</f>
        <v/>
      </c>
      <c r="U2008" s="23">
        <f>IF(A2008="","",IF(O2008=0,"Outside audit periods; ","")&amp;IF(F2008="","No VAT category; ","")&amp;IF(ABS(Q2008)&gt;Setup!$B$10,"VAT ≠ 15% × net; ","")&amp;IF(AND(F2008="Standard domestic 15% (Box 7)",NOT(AND(LEN(D2008)=15,LEFT(D2008,1)="3",RIGHT(D2008,1)="3",ISNUMBER(--D2008)))),"Invalid/missing supplier VAT no; ","")&amp;IF(AND(L2008="Yes",K2008&lt;&gt;"Yes"),"VAT claimed without valid tax invoice; ","")&amp;IF(AND(L2008="Yes",ISNUMBER(SEARCH("blocked",G2008))),"Blocked input VAT claimed; ","")&amp;IF(AND(F2008="Import - VAT paid at customs (Box 8)",M2008=""),"Customs declaration no missing; ","")&amp;IF(AND(F2008="Import - Reverse charge (Box 9)",E2008="Saudi Arabia"),"RCM used for a local supplier; ","")&amp;IF(AND(L2008="Yes",NOT(OR(F2008="Standard domestic 15% (Box 7)",F2008="Import - VAT paid at customs (Box 8)",F2008="Import - Reverse charge (Box 9)"))),"VAT claimed on non-taxable category; ",""))</f>
        <v/>
      </c>
    </row>
    <row r="2009">
      <c r="A2009" s="17" t="n"/>
      <c r="B2009" s="14" t="n"/>
      <c r="C2009" s="14" t="n"/>
      <c r="D2009" s="16" t="n"/>
      <c r="E2009" s="14" t="n"/>
      <c r="F2009" s="14" t="n"/>
      <c r="G2009" s="14" t="n"/>
      <c r="H2009" s="19" t="n"/>
      <c r="I2009" s="19" t="n"/>
      <c r="J2009" s="34">
        <f>IF(A2009="","",H2009+I2009)</f>
        <v/>
      </c>
      <c r="K2009" s="14" t="n"/>
      <c r="L2009" s="14" t="n"/>
      <c r="M2009" s="14" t="n"/>
      <c r="N2009" s="14" t="n"/>
      <c r="O2009" s="20">
        <f>IF(A2009="","",SUMPRODUCT((A2009&gt;=Setup!$C$19:$C$30)*(A2009&lt;=Setup!$D$19:$D$30)*Setup!$A$19:$A$30))</f>
        <v/>
      </c>
      <c r="P2009" s="34">
        <f>IF(A2009="","",IF(OR(F2009="Standard domestic 15% (Box 7)",F2009="Import - VAT paid at customs (Box 8)",F2009="Import - Reverse charge (Box 9)"),ROUND(H2009*Setup!$B$9,2),0))</f>
        <v/>
      </c>
      <c r="Q2009" s="34">
        <f>IF(A2009="","",I2009-P2009)</f>
        <v/>
      </c>
      <c r="R2009" s="34">
        <f>IF(A2009="","",IF(L2009="Yes",I2009,0))</f>
        <v/>
      </c>
      <c r="S2009" s="34">
        <f>IF(A2009="","",IF(AND(L2009="Yes",K2009="Yes",NOT(ISNUMBER(SEARCH("blocked",G2009))),OR(F2009="Standard domestic 15% (Box 7)",F2009="Import - VAT paid at customs (Box 8)",F2009="Import - Reverse charge (Box 9)"),OR(F2009&lt;&gt;"Standard domestic 15% (Box 7)",AND(LEN(D2009)=15,LEFT(D2009,1)="3",RIGHT(D2009,1)="3",ISNUMBER(--D2009)))),I2009,0))</f>
        <v/>
      </c>
      <c r="T2009" s="34">
        <f>IF(A2009="","",R2009-S2009)</f>
        <v/>
      </c>
      <c r="U2009" s="23">
        <f>IF(A2009="","",IF(O2009=0,"Outside audit periods; ","")&amp;IF(F2009="","No VAT category; ","")&amp;IF(ABS(Q2009)&gt;Setup!$B$10,"VAT ≠ 15% × net; ","")&amp;IF(AND(F2009="Standard domestic 15% (Box 7)",NOT(AND(LEN(D2009)=15,LEFT(D2009,1)="3",RIGHT(D2009,1)="3",ISNUMBER(--D2009)))),"Invalid/missing supplier VAT no; ","")&amp;IF(AND(L2009="Yes",K2009&lt;&gt;"Yes"),"VAT claimed without valid tax invoice; ","")&amp;IF(AND(L2009="Yes",ISNUMBER(SEARCH("blocked",G2009))),"Blocked input VAT claimed; ","")&amp;IF(AND(F2009="Import - VAT paid at customs (Box 8)",M2009=""),"Customs declaration no missing; ","")&amp;IF(AND(F2009="Import - Reverse charge (Box 9)",E2009="Saudi Arabia"),"RCM used for a local supplier; ","")&amp;IF(AND(L2009="Yes",NOT(OR(F2009="Standard domestic 15% (Box 7)",F2009="Import - VAT paid at customs (Box 8)",F2009="Import - Reverse charge (Box 9)"))),"VAT claimed on non-taxable category; ",""))</f>
        <v/>
      </c>
    </row>
    <row r="2010">
      <c r="A2010" s="17" t="n"/>
      <c r="B2010" s="14" t="n"/>
      <c r="C2010" s="14" t="n"/>
      <c r="D2010" s="16" t="n"/>
      <c r="E2010" s="14" t="n"/>
      <c r="F2010" s="14" t="n"/>
      <c r="G2010" s="14" t="n"/>
      <c r="H2010" s="19" t="n"/>
      <c r="I2010" s="19" t="n"/>
      <c r="J2010" s="34">
        <f>IF(A2010="","",H2010+I2010)</f>
        <v/>
      </c>
      <c r="K2010" s="14" t="n"/>
      <c r="L2010" s="14" t="n"/>
      <c r="M2010" s="14" t="n"/>
      <c r="N2010" s="14" t="n"/>
      <c r="O2010" s="20">
        <f>IF(A2010="","",SUMPRODUCT((A2010&gt;=Setup!$C$19:$C$30)*(A2010&lt;=Setup!$D$19:$D$30)*Setup!$A$19:$A$30))</f>
        <v/>
      </c>
      <c r="P2010" s="34">
        <f>IF(A2010="","",IF(OR(F2010="Standard domestic 15% (Box 7)",F2010="Import - VAT paid at customs (Box 8)",F2010="Import - Reverse charge (Box 9)"),ROUND(H2010*Setup!$B$9,2),0))</f>
        <v/>
      </c>
      <c r="Q2010" s="34">
        <f>IF(A2010="","",I2010-P2010)</f>
        <v/>
      </c>
      <c r="R2010" s="34">
        <f>IF(A2010="","",IF(L2010="Yes",I2010,0))</f>
        <v/>
      </c>
      <c r="S2010" s="34">
        <f>IF(A2010="","",IF(AND(L2010="Yes",K2010="Yes",NOT(ISNUMBER(SEARCH("blocked",G2010))),OR(F2010="Standard domestic 15% (Box 7)",F2010="Import - VAT paid at customs (Box 8)",F2010="Import - Reverse charge (Box 9)"),OR(F2010&lt;&gt;"Standard domestic 15% (Box 7)",AND(LEN(D2010)=15,LEFT(D2010,1)="3",RIGHT(D2010,1)="3",ISNUMBER(--D2010)))),I2010,0))</f>
        <v/>
      </c>
      <c r="T2010" s="34">
        <f>IF(A2010="","",R2010-S2010)</f>
        <v/>
      </c>
      <c r="U2010" s="23">
        <f>IF(A2010="","",IF(O2010=0,"Outside audit periods; ","")&amp;IF(F2010="","No VAT category; ","")&amp;IF(ABS(Q2010)&gt;Setup!$B$10,"VAT ≠ 15% × net; ","")&amp;IF(AND(F2010="Standard domestic 15% (Box 7)",NOT(AND(LEN(D2010)=15,LEFT(D2010,1)="3",RIGHT(D2010,1)="3",ISNUMBER(--D2010)))),"Invalid/missing supplier VAT no; ","")&amp;IF(AND(L2010="Yes",K2010&lt;&gt;"Yes"),"VAT claimed without valid tax invoice; ","")&amp;IF(AND(L2010="Yes",ISNUMBER(SEARCH("blocked",G2010))),"Blocked input VAT claimed; ","")&amp;IF(AND(F2010="Import - VAT paid at customs (Box 8)",M2010=""),"Customs declaration no missing; ","")&amp;IF(AND(F2010="Import - Reverse charge (Box 9)",E2010="Saudi Arabia"),"RCM used for a local supplier; ","")&amp;IF(AND(L2010="Yes",NOT(OR(F2010="Standard domestic 15% (Box 7)",F2010="Import - VAT paid at customs (Box 8)",F2010="Import - Reverse charge (Box 9)"))),"VAT claimed on non-taxable category; ",""))</f>
        <v/>
      </c>
    </row>
    <row r="2011">
      <c r="A2011" s="17" t="n"/>
      <c r="B2011" s="14" t="n"/>
      <c r="C2011" s="14" t="n"/>
      <c r="D2011" s="16" t="n"/>
      <c r="E2011" s="14" t="n"/>
      <c r="F2011" s="14" t="n"/>
      <c r="G2011" s="14" t="n"/>
      <c r="H2011" s="19" t="n"/>
      <c r="I2011" s="19" t="n"/>
      <c r="J2011" s="34">
        <f>IF(A2011="","",H2011+I2011)</f>
        <v/>
      </c>
      <c r="K2011" s="14" t="n"/>
      <c r="L2011" s="14" t="n"/>
      <c r="M2011" s="14" t="n"/>
      <c r="N2011" s="14" t="n"/>
      <c r="O2011" s="20">
        <f>IF(A2011="","",SUMPRODUCT((A2011&gt;=Setup!$C$19:$C$30)*(A2011&lt;=Setup!$D$19:$D$30)*Setup!$A$19:$A$30))</f>
        <v/>
      </c>
      <c r="P2011" s="34">
        <f>IF(A2011="","",IF(OR(F2011="Standard domestic 15% (Box 7)",F2011="Import - VAT paid at customs (Box 8)",F2011="Import - Reverse charge (Box 9)"),ROUND(H2011*Setup!$B$9,2),0))</f>
        <v/>
      </c>
      <c r="Q2011" s="34">
        <f>IF(A2011="","",I2011-P2011)</f>
        <v/>
      </c>
      <c r="R2011" s="34">
        <f>IF(A2011="","",IF(L2011="Yes",I2011,0))</f>
        <v/>
      </c>
      <c r="S2011" s="34">
        <f>IF(A2011="","",IF(AND(L2011="Yes",K2011="Yes",NOT(ISNUMBER(SEARCH("blocked",G2011))),OR(F2011="Standard domestic 15% (Box 7)",F2011="Import - VAT paid at customs (Box 8)",F2011="Import - Reverse charge (Box 9)"),OR(F2011&lt;&gt;"Standard domestic 15% (Box 7)",AND(LEN(D2011)=15,LEFT(D2011,1)="3",RIGHT(D2011,1)="3",ISNUMBER(--D2011)))),I2011,0))</f>
        <v/>
      </c>
      <c r="T2011" s="34">
        <f>IF(A2011="","",R2011-S2011)</f>
        <v/>
      </c>
      <c r="U2011" s="23">
        <f>IF(A2011="","",IF(O2011=0,"Outside audit periods; ","")&amp;IF(F2011="","No VAT category; ","")&amp;IF(ABS(Q2011)&gt;Setup!$B$10,"VAT ≠ 15% × net; ","")&amp;IF(AND(F2011="Standard domestic 15% (Box 7)",NOT(AND(LEN(D2011)=15,LEFT(D2011,1)="3",RIGHT(D2011,1)="3",ISNUMBER(--D2011)))),"Invalid/missing supplier VAT no; ","")&amp;IF(AND(L2011="Yes",K2011&lt;&gt;"Yes"),"VAT claimed without valid tax invoice; ","")&amp;IF(AND(L2011="Yes",ISNUMBER(SEARCH("blocked",G2011))),"Blocked input VAT claimed; ","")&amp;IF(AND(F2011="Import - VAT paid at customs (Box 8)",M2011=""),"Customs declaration no missing; ","")&amp;IF(AND(F2011="Import - Reverse charge (Box 9)",E2011="Saudi Arabia"),"RCM used for a local supplier; ","")&amp;IF(AND(L2011="Yes",NOT(OR(F2011="Standard domestic 15% (Box 7)",F2011="Import - VAT paid at customs (Box 8)",F2011="Import - Reverse charge (Box 9)"))),"VAT claimed on non-taxable category; ",""))</f>
        <v/>
      </c>
    </row>
    <row r="2012">
      <c r="A2012" s="17" t="n"/>
      <c r="B2012" s="14" t="n"/>
      <c r="C2012" s="14" t="n"/>
      <c r="D2012" s="16" t="n"/>
      <c r="E2012" s="14" t="n"/>
      <c r="F2012" s="14" t="n"/>
      <c r="G2012" s="14" t="n"/>
      <c r="H2012" s="19" t="n"/>
      <c r="I2012" s="19" t="n"/>
      <c r="J2012" s="34">
        <f>IF(A2012="","",H2012+I2012)</f>
        <v/>
      </c>
      <c r="K2012" s="14" t="n"/>
      <c r="L2012" s="14" t="n"/>
      <c r="M2012" s="14" t="n"/>
      <c r="N2012" s="14" t="n"/>
      <c r="O2012" s="20">
        <f>IF(A2012="","",SUMPRODUCT((A2012&gt;=Setup!$C$19:$C$30)*(A2012&lt;=Setup!$D$19:$D$30)*Setup!$A$19:$A$30))</f>
        <v/>
      </c>
      <c r="P2012" s="34">
        <f>IF(A2012="","",IF(OR(F2012="Standard domestic 15% (Box 7)",F2012="Import - VAT paid at customs (Box 8)",F2012="Import - Reverse charge (Box 9)"),ROUND(H2012*Setup!$B$9,2),0))</f>
        <v/>
      </c>
      <c r="Q2012" s="34">
        <f>IF(A2012="","",I2012-P2012)</f>
        <v/>
      </c>
      <c r="R2012" s="34">
        <f>IF(A2012="","",IF(L2012="Yes",I2012,0))</f>
        <v/>
      </c>
      <c r="S2012" s="34">
        <f>IF(A2012="","",IF(AND(L2012="Yes",K2012="Yes",NOT(ISNUMBER(SEARCH("blocked",G2012))),OR(F2012="Standard domestic 15% (Box 7)",F2012="Import - VAT paid at customs (Box 8)",F2012="Import - Reverse charge (Box 9)"),OR(F2012&lt;&gt;"Standard domestic 15% (Box 7)",AND(LEN(D2012)=15,LEFT(D2012,1)="3",RIGHT(D2012,1)="3",ISNUMBER(--D2012)))),I2012,0))</f>
        <v/>
      </c>
      <c r="T2012" s="34">
        <f>IF(A2012="","",R2012-S2012)</f>
        <v/>
      </c>
      <c r="U2012" s="23">
        <f>IF(A2012="","",IF(O2012=0,"Outside audit periods; ","")&amp;IF(F2012="","No VAT category; ","")&amp;IF(ABS(Q2012)&gt;Setup!$B$10,"VAT ≠ 15% × net; ","")&amp;IF(AND(F2012="Standard domestic 15% (Box 7)",NOT(AND(LEN(D2012)=15,LEFT(D2012,1)="3",RIGHT(D2012,1)="3",ISNUMBER(--D2012)))),"Invalid/missing supplier VAT no; ","")&amp;IF(AND(L2012="Yes",K2012&lt;&gt;"Yes"),"VAT claimed without valid tax invoice; ","")&amp;IF(AND(L2012="Yes",ISNUMBER(SEARCH("blocked",G2012))),"Blocked input VAT claimed; ","")&amp;IF(AND(F2012="Import - VAT paid at customs (Box 8)",M2012=""),"Customs declaration no missing; ","")&amp;IF(AND(F2012="Import - Reverse charge (Box 9)",E2012="Saudi Arabia"),"RCM used for a local supplier; ","")&amp;IF(AND(L2012="Yes",NOT(OR(F2012="Standard domestic 15% (Box 7)",F2012="Import - VAT paid at customs (Box 8)",F2012="Import - Reverse charge (Box 9)"))),"VAT claimed on non-taxable category; ",""))</f>
        <v/>
      </c>
    </row>
    <row r="2013">
      <c r="A2013" s="17" t="n"/>
      <c r="B2013" s="14" t="n"/>
      <c r="C2013" s="14" t="n"/>
      <c r="D2013" s="16" t="n"/>
      <c r="E2013" s="14" t="n"/>
      <c r="F2013" s="14" t="n"/>
      <c r="G2013" s="14" t="n"/>
      <c r="H2013" s="19" t="n"/>
      <c r="I2013" s="19" t="n"/>
      <c r="J2013" s="34">
        <f>IF(A2013="","",H2013+I2013)</f>
        <v/>
      </c>
      <c r="K2013" s="14" t="n"/>
      <c r="L2013" s="14" t="n"/>
      <c r="M2013" s="14" t="n"/>
      <c r="N2013" s="14" t="n"/>
      <c r="O2013" s="20">
        <f>IF(A2013="","",SUMPRODUCT((A2013&gt;=Setup!$C$19:$C$30)*(A2013&lt;=Setup!$D$19:$D$30)*Setup!$A$19:$A$30))</f>
        <v/>
      </c>
      <c r="P2013" s="34">
        <f>IF(A2013="","",IF(OR(F2013="Standard domestic 15% (Box 7)",F2013="Import - VAT paid at customs (Box 8)",F2013="Import - Reverse charge (Box 9)"),ROUND(H2013*Setup!$B$9,2),0))</f>
        <v/>
      </c>
      <c r="Q2013" s="34">
        <f>IF(A2013="","",I2013-P2013)</f>
        <v/>
      </c>
      <c r="R2013" s="34">
        <f>IF(A2013="","",IF(L2013="Yes",I2013,0))</f>
        <v/>
      </c>
      <c r="S2013" s="34">
        <f>IF(A2013="","",IF(AND(L2013="Yes",K2013="Yes",NOT(ISNUMBER(SEARCH("blocked",G2013))),OR(F2013="Standard domestic 15% (Box 7)",F2013="Import - VAT paid at customs (Box 8)",F2013="Import - Reverse charge (Box 9)"),OR(F2013&lt;&gt;"Standard domestic 15% (Box 7)",AND(LEN(D2013)=15,LEFT(D2013,1)="3",RIGHT(D2013,1)="3",ISNUMBER(--D2013)))),I2013,0))</f>
        <v/>
      </c>
      <c r="T2013" s="34">
        <f>IF(A2013="","",R2013-S2013)</f>
        <v/>
      </c>
      <c r="U2013" s="23">
        <f>IF(A2013="","",IF(O2013=0,"Outside audit periods; ","")&amp;IF(F2013="","No VAT category; ","")&amp;IF(ABS(Q2013)&gt;Setup!$B$10,"VAT ≠ 15% × net; ","")&amp;IF(AND(F2013="Standard domestic 15% (Box 7)",NOT(AND(LEN(D2013)=15,LEFT(D2013,1)="3",RIGHT(D2013,1)="3",ISNUMBER(--D2013)))),"Invalid/missing supplier VAT no; ","")&amp;IF(AND(L2013="Yes",K2013&lt;&gt;"Yes"),"VAT claimed without valid tax invoice; ","")&amp;IF(AND(L2013="Yes",ISNUMBER(SEARCH("blocked",G2013))),"Blocked input VAT claimed; ","")&amp;IF(AND(F2013="Import - VAT paid at customs (Box 8)",M2013=""),"Customs declaration no missing; ","")&amp;IF(AND(F2013="Import - Reverse charge (Box 9)",E2013="Saudi Arabia"),"RCM used for a local supplier; ","")&amp;IF(AND(L2013="Yes",NOT(OR(F2013="Standard domestic 15% (Box 7)",F2013="Import - VAT paid at customs (Box 8)",F2013="Import - Reverse charge (Box 9)"))),"VAT claimed on non-taxable category; ",""))</f>
        <v/>
      </c>
    </row>
    <row r="2014">
      <c r="A2014" s="17" t="n"/>
      <c r="B2014" s="14" t="n"/>
      <c r="C2014" s="14" t="n"/>
      <c r="D2014" s="16" t="n"/>
      <c r="E2014" s="14" t="n"/>
      <c r="F2014" s="14" t="n"/>
      <c r="G2014" s="14" t="n"/>
      <c r="H2014" s="19" t="n"/>
      <c r="I2014" s="19" t="n"/>
      <c r="J2014" s="34">
        <f>IF(A2014="","",H2014+I2014)</f>
        <v/>
      </c>
      <c r="K2014" s="14" t="n"/>
      <c r="L2014" s="14" t="n"/>
      <c r="M2014" s="14" t="n"/>
      <c r="N2014" s="14" t="n"/>
      <c r="O2014" s="20">
        <f>IF(A2014="","",SUMPRODUCT((A2014&gt;=Setup!$C$19:$C$30)*(A2014&lt;=Setup!$D$19:$D$30)*Setup!$A$19:$A$30))</f>
        <v/>
      </c>
      <c r="P2014" s="34">
        <f>IF(A2014="","",IF(OR(F2014="Standard domestic 15% (Box 7)",F2014="Import - VAT paid at customs (Box 8)",F2014="Import - Reverse charge (Box 9)"),ROUND(H2014*Setup!$B$9,2),0))</f>
        <v/>
      </c>
      <c r="Q2014" s="34">
        <f>IF(A2014="","",I2014-P2014)</f>
        <v/>
      </c>
      <c r="R2014" s="34">
        <f>IF(A2014="","",IF(L2014="Yes",I2014,0))</f>
        <v/>
      </c>
      <c r="S2014" s="34">
        <f>IF(A2014="","",IF(AND(L2014="Yes",K2014="Yes",NOT(ISNUMBER(SEARCH("blocked",G2014))),OR(F2014="Standard domestic 15% (Box 7)",F2014="Import - VAT paid at customs (Box 8)",F2014="Import - Reverse charge (Box 9)"),OR(F2014&lt;&gt;"Standard domestic 15% (Box 7)",AND(LEN(D2014)=15,LEFT(D2014,1)="3",RIGHT(D2014,1)="3",ISNUMBER(--D2014)))),I2014,0))</f>
        <v/>
      </c>
      <c r="T2014" s="34">
        <f>IF(A2014="","",R2014-S2014)</f>
        <v/>
      </c>
      <c r="U2014" s="23">
        <f>IF(A2014="","",IF(O2014=0,"Outside audit periods; ","")&amp;IF(F2014="","No VAT category; ","")&amp;IF(ABS(Q2014)&gt;Setup!$B$10,"VAT ≠ 15% × net; ","")&amp;IF(AND(F2014="Standard domestic 15% (Box 7)",NOT(AND(LEN(D2014)=15,LEFT(D2014,1)="3",RIGHT(D2014,1)="3",ISNUMBER(--D2014)))),"Invalid/missing supplier VAT no; ","")&amp;IF(AND(L2014="Yes",K2014&lt;&gt;"Yes"),"VAT claimed without valid tax invoice; ","")&amp;IF(AND(L2014="Yes",ISNUMBER(SEARCH("blocked",G2014))),"Blocked input VAT claimed; ","")&amp;IF(AND(F2014="Import - VAT paid at customs (Box 8)",M2014=""),"Customs declaration no missing; ","")&amp;IF(AND(F2014="Import - Reverse charge (Box 9)",E2014="Saudi Arabia"),"RCM used for a local supplier; ","")&amp;IF(AND(L2014="Yes",NOT(OR(F2014="Standard domestic 15% (Box 7)",F2014="Import - VAT paid at customs (Box 8)",F2014="Import - Reverse charge (Box 9)"))),"VAT claimed on non-taxable category; ",""))</f>
        <v/>
      </c>
    </row>
    <row r="2015">
      <c r="A2015" s="17" t="n"/>
      <c r="B2015" s="14" t="n"/>
      <c r="C2015" s="14" t="n"/>
      <c r="D2015" s="16" t="n"/>
      <c r="E2015" s="14" t="n"/>
      <c r="F2015" s="14" t="n"/>
      <c r="G2015" s="14" t="n"/>
      <c r="H2015" s="19" t="n"/>
      <c r="I2015" s="19" t="n"/>
      <c r="J2015" s="34">
        <f>IF(A2015="","",H2015+I2015)</f>
        <v/>
      </c>
      <c r="K2015" s="14" t="n"/>
      <c r="L2015" s="14" t="n"/>
      <c r="M2015" s="14" t="n"/>
      <c r="N2015" s="14" t="n"/>
      <c r="O2015" s="20">
        <f>IF(A2015="","",SUMPRODUCT((A2015&gt;=Setup!$C$19:$C$30)*(A2015&lt;=Setup!$D$19:$D$30)*Setup!$A$19:$A$30))</f>
        <v/>
      </c>
      <c r="P2015" s="34">
        <f>IF(A2015="","",IF(OR(F2015="Standard domestic 15% (Box 7)",F2015="Import - VAT paid at customs (Box 8)",F2015="Import - Reverse charge (Box 9)"),ROUND(H2015*Setup!$B$9,2),0))</f>
        <v/>
      </c>
      <c r="Q2015" s="34">
        <f>IF(A2015="","",I2015-P2015)</f>
        <v/>
      </c>
      <c r="R2015" s="34">
        <f>IF(A2015="","",IF(L2015="Yes",I2015,0))</f>
        <v/>
      </c>
      <c r="S2015" s="34">
        <f>IF(A2015="","",IF(AND(L2015="Yes",K2015="Yes",NOT(ISNUMBER(SEARCH("blocked",G2015))),OR(F2015="Standard domestic 15% (Box 7)",F2015="Import - VAT paid at customs (Box 8)",F2015="Import - Reverse charge (Box 9)"),OR(F2015&lt;&gt;"Standard domestic 15% (Box 7)",AND(LEN(D2015)=15,LEFT(D2015,1)="3",RIGHT(D2015,1)="3",ISNUMBER(--D2015)))),I2015,0))</f>
        <v/>
      </c>
      <c r="T2015" s="34">
        <f>IF(A2015="","",R2015-S2015)</f>
        <v/>
      </c>
      <c r="U2015" s="23">
        <f>IF(A2015="","",IF(O2015=0,"Outside audit periods; ","")&amp;IF(F2015="","No VAT category; ","")&amp;IF(ABS(Q2015)&gt;Setup!$B$10,"VAT ≠ 15% × net; ","")&amp;IF(AND(F2015="Standard domestic 15% (Box 7)",NOT(AND(LEN(D2015)=15,LEFT(D2015,1)="3",RIGHT(D2015,1)="3",ISNUMBER(--D2015)))),"Invalid/missing supplier VAT no; ","")&amp;IF(AND(L2015="Yes",K2015&lt;&gt;"Yes"),"VAT claimed without valid tax invoice; ","")&amp;IF(AND(L2015="Yes",ISNUMBER(SEARCH("blocked",G2015))),"Blocked input VAT claimed; ","")&amp;IF(AND(F2015="Import - VAT paid at customs (Box 8)",M2015=""),"Customs declaration no missing; ","")&amp;IF(AND(F2015="Import - Reverse charge (Box 9)",E2015="Saudi Arabia"),"RCM used for a local supplier; ","")&amp;IF(AND(L2015="Yes",NOT(OR(F2015="Standard domestic 15% (Box 7)",F2015="Import - VAT paid at customs (Box 8)",F2015="Import - Reverse charge (Box 9)"))),"VAT claimed on non-taxable category; ",""))</f>
        <v/>
      </c>
    </row>
    <row r="2016">
      <c r="A2016" s="17" t="n"/>
      <c r="B2016" s="14" t="n"/>
      <c r="C2016" s="14" t="n"/>
      <c r="D2016" s="16" t="n"/>
      <c r="E2016" s="14" t="n"/>
      <c r="F2016" s="14" t="n"/>
      <c r="G2016" s="14" t="n"/>
      <c r="H2016" s="19" t="n"/>
      <c r="I2016" s="19" t="n"/>
      <c r="J2016" s="34">
        <f>IF(A2016="","",H2016+I2016)</f>
        <v/>
      </c>
      <c r="K2016" s="14" t="n"/>
      <c r="L2016" s="14" t="n"/>
      <c r="M2016" s="14" t="n"/>
      <c r="N2016" s="14" t="n"/>
      <c r="O2016" s="20">
        <f>IF(A2016="","",SUMPRODUCT((A2016&gt;=Setup!$C$19:$C$30)*(A2016&lt;=Setup!$D$19:$D$30)*Setup!$A$19:$A$30))</f>
        <v/>
      </c>
      <c r="P2016" s="34">
        <f>IF(A2016="","",IF(OR(F2016="Standard domestic 15% (Box 7)",F2016="Import - VAT paid at customs (Box 8)",F2016="Import - Reverse charge (Box 9)"),ROUND(H2016*Setup!$B$9,2),0))</f>
        <v/>
      </c>
      <c r="Q2016" s="34">
        <f>IF(A2016="","",I2016-P2016)</f>
        <v/>
      </c>
      <c r="R2016" s="34">
        <f>IF(A2016="","",IF(L2016="Yes",I2016,0))</f>
        <v/>
      </c>
      <c r="S2016" s="34">
        <f>IF(A2016="","",IF(AND(L2016="Yes",K2016="Yes",NOT(ISNUMBER(SEARCH("blocked",G2016))),OR(F2016="Standard domestic 15% (Box 7)",F2016="Import - VAT paid at customs (Box 8)",F2016="Import - Reverse charge (Box 9)"),OR(F2016&lt;&gt;"Standard domestic 15% (Box 7)",AND(LEN(D2016)=15,LEFT(D2016,1)="3",RIGHT(D2016,1)="3",ISNUMBER(--D2016)))),I2016,0))</f>
        <v/>
      </c>
      <c r="T2016" s="34">
        <f>IF(A2016="","",R2016-S2016)</f>
        <v/>
      </c>
      <c r="U2016" s="23">
        <f>IF(A2016="","",IF(O2016=0,"Outside audit periods; ","")&amp;IF(F2016="","No VAT category; ","")&amp;IF(ABS(Q2016)&gt;Setup!$B$10,"VAT ≠ 15% × net; ","")&amp;IF(AND(F2016="Standard domestic 15% (Box 7)",NOT(AND(LEN(D2016)=15,LEFT(D2016,1)="3",RIGHT(D2016,1)="3",ISNUMBER(--D2016)))),"Invalid/missing supplier VAT no; ","")&amp;IF(AND(L2016="Yes",K2016&lt;&gt;"Yes"),"VAT claimed without valid tax invoice; ","")&amp;IF(AND(L2016="Yes",ISNUMBER(SEARCH("blocked",G2016))),"Blocked input VAT claimed; ","")&amp;IF(AND(F2016="Import - VAT paid at customs (Box 8)",M2016=""),"Customs declaration no missing; ","")&amp;IF(AND(F2016="Import - Reverse charge (Box 9)",E2016="Saudi Arabia"),"RCM used for a local supplier; ","")&amp;IF(AND(L2016="Yes",NOT(OR(F2016="Standard domestic 15% (Box 7)",F2016="Import - VAT paid at customs (Box 8)",F2016="Import - Reverse charge (Box 9)"))),"VAT claimed on non-taxable category; ",""))</f>
        <v/>
      </c>
    </row>
    <row r="2017">
      <c r="A2017" s="17" t="n"/>
      <c r="B2017" s="14" t="n"/>
      <c r="C2017" s="14" t="n"/>
      <c r="D2017" s="16" t="n"/>
      <c r="E2017" s="14" t="n"/>
      <c r="F2017" s="14" t="n"/>
      <c r="G2017" s="14" t="n"/>
      <c r="H2017" s="19" t="n"/>
      <c r="I2017" s="19" t="n"/>
      <c r="J2017" s="34">
        <f>IF(A2017="","",H2017+I2017)</f>
        <v/>
      </c>
      <c r="K2017" s="14" t="n"/>
      <c r="L2017" s="14" t="n"/>
      <c r="M2017" s="14" t="n"/>
      <c r="N2017" s="14" t="n"/>
      <c r="O2017" s="20">
        <f>IF(A2017="","",SUMPRODUCT((A2017&gt;=Setup!$C$19:$C$30)*(A2017&lt;=Setup!$D$19:$D$30)*Setup!$A$19:$A$30))</f>
        <v/>
      </c>
      <c r="P2017" s="34">
        <f>IF(A2017="","",IF(OR(F2017="Standard domestic 15% (Box 7)",F2017="Import - VAT paid at customs (Box 8)",F2017="Import - Reverse charge (Box 9)"),ROUND(H2017*Setup!$B$9,2),0))</f>
        <v/>
      </c>
      <c r="Q2017" s="34">
        <f>IF(A2017="","",I2017-P2017)</f>
        <v/>
      </c>
      <c r="R2017" s="34">
        <f>IF(A2017="","",IF(L2017="Yes",I2017,0))</f>
        <v/>
      </c>
      <c r="S2017" s="34">
        <f>IF(A2017="","",IF(AND(L2017="Yes",K2017="Yes",NOT(ISNUMBER(SEARCH("blocked",G2017))),OR(F2017="Standard domestic 15% (Box 7)",F2017="Import - VAT paid at customs (Box 8)",F2017="Import - Reverse charge (Box 9)"),OR(F2017&lt;&gt;"Standard domestic 15% (Box 7)",AND(LEN(D2017)=15,LEFT(D2017,1)="3",RIGHT(D2017,1)="3",ISNUMBER(--D2017)))),I2017,0))</f>
        <v/>
      </c>
      <c r="T2017" s="34">
        <f>IF(A2017="","",R2017-S2017)</f>
        <v/>
      </c>
      <c r="U2017" s="23">
        <f>IF(A2017="","",IF(O2017=0,"Outside audit periods; ","")&amp;IF(F2017="","No VAT category; ","")&amp;IF(ABS(Q2017)&gt;Setup!$B$10,"VAT ≠ 15% × net; ","")&amp;IF(AND(F2017="Standard domestic 15% (Box 7)",NOT(AND(LEN(D2017)=15,LEFT(D2017,1)="3",RIGHT(D2017,1)="3",ISNUMBER(--D2017)))),"Invalid/missing supplier VAT no; ","")&amp;IF(AND(L2017="Yes",K2017&lt;&gt;"Yes"),"VAT claimed without valid tax invoice; ","")&amp;IF(AND(L2017="Yes",ISNUMBER(SEARCH("blocked",G2017))),"Blocked input VAT claimed; ","")&amp;IF(AND(F2017="Import - VAT paid at customs (Box 8)",M2017=""),"Customs declaration no missing; ","")&amp;IF(AND(F2017="Import - Reverse charge (Box 9)",E2017="Saudi Arabia"),"RCM used for a local supplier; ","")&amp;IF(AND(L2017="Yes",NOT(OR(F2017="Standard domestic 15% (Box 7)",F2017="Import - VAT paid at customs (Box 8)",F2017="Import - Reverse charge (Box 9)"))),"VAT claimed on non-taxable category; ",""))</f>
        <v/>
      </c>
    </row>
    <row r="2018">
      <c r="A2018" s="17" t="n"/>
      <c r="B2018" s="14" t="n"/>
      <c r="C2018" s="14" t="n"/>
      <c r="D2018" s="16" t="n"/>
      <c r="E2018" s="14" t="n"/>
      <c r="F2018" s="14" t="n"/>
      <c r="G2018" s="14" t="n"/>
      <c r="H2018" s="19" t="n"/>
      <c r="I2018" s="19" t="n"/>
      <c r="J2018" s="34">
        <f>IF(A2018="","",H2018+I2018)</f>
        <v/>
      </c>
      <c r="K2018" s="14" t="n"/>
      <c r="L2018" s="14" t="n"/>
      <c r="M2018" s="14" t="n"/>
      <c r="N2018" s="14" t="n"/>
      <c r="O2018" s="20">
        <f>IF(A2018="","",SUMPRODUCT((A2018&gt;=Setup!$C$19:$C$30)*(A2018&lt;=Setup!$D$19:$D$30)*Setup!$A$19:$A$30))</f>
        <v/>
      </c>
      <c r="P2018" s="34">
        <f>IF(A2018="","",IF(OR(F2018="Standard domestic 15% (Box 7)",F2018="Import - VAT paid at customs (Box 8)",F2018="Import - Reverse charge (Box 9)"),ROUND(H2018*Setup!$B$9,2),0))</f>
        <v/>
      </c>
      <c r="Q2018" s="34">
        <f>IF(A2018="","",I2018-P2018)</f>
        <v/>
      </c>
      <c r="R2018" s="34">
        <f>IF(A2018="","",IF(L2018="Yes",I2018,0))</f>
        <v/>
      </c>
      <c r="S2018" s="34">
        <f>IF(A2018="","",IF(AND(L2018="Yes",K2018="Yes",NOT(ISNUMBER(SEARCH("blocked",G2018))),OR(F2018="Standard domestic 15% (Box 7)",F2018="Import - VAT paid at customs (Box 8)",F2018="Import - Reverse charge (Box 9)"),OR(F2018&lt;&gt;"Standard domestic 15% (Box 7)",AND(LEN(D2018)=15,LEFT(D2018,1)="3",RIGHT(D2018,1)="3",ISNUMBER(--D2018)))),I2018,0))</f>
        <v/>
      </c>
      <c r="T2018" s="34">
        <f>IF(A2018="","",R2018-S2018)</f>
        <v/>
      </c>
      <c r="U2018" s="23">
        <f>IF(A2018="","",IF(O2018=0,"Outside audit periods; ","")&amp;IF(F2018="","No VAT category; ","")&amp;IF(ABS(Q2018)&gt;Setup!$B$10,"VAT ≠ 15% × net; ","")&amp;IF(AND(F2018="Standard domestic 15% (Box 7)",NOT(AND(LEN(D2018)=15,LEFT(D2018,1)="3",RIGHT(D2018,1)="3",ISNUMBER(--D2018)))),"Invalid/missing supplier VAT no; ","")&amp;IF(AND(L2018="Yes",K2018&lt;&gt;"Yes"),"VAT claimed without valid tax invoice; ","")&amp;IF(AND(L2018="Yes",ISNUMBER(SEARCH("blocked",G2018))),"Blocked input VAT claimed; ","")&amp;IF(AND(F2018="Import - VAT paid at customs (Box 8)",M2018=""),"Customs declaration no missing; ","")&amp;IF(AND(F2018="Import - Reverse charge (Box 9)",E2018="Saudi Arabia"),"RCM used for a local supplier; ","")&amp;IF(AND(L2018="Yes",NOT(OR(F2018="Standard domestic 15% (Box 7)",F2018="Import - VAT paid at customs (Box 8)",F2018="Import - Reverse charge (Box 9)"))),"VAT claimed on non-taxable category; ",""))</f>
        <v/>
      </c>
    </row>
    <row r="2019">
      <c r="A2019" s="17" t="n"/>
      <c r="B2019" s="14" t="n"/>
      <c r="C2019" s="14" t="n"/>
      <c r="D2019" s="16" t="n"/>
      <c r="E2019" s="14" t="n"/>
      <c r="F2019" s="14" t="n"/>
      <c r="G2019" s="14" t="n"/>
      <c r="H2019" s="19" t="n"/>
      <c r="I2019" s="19" t="n"/>
      <c r="J2019" s="34">
        <f>IF(A2019="","",H2019+I2019)</f>
        <v/>
      </c>
      <c r="K2019" s="14" t="n"/>
      <c r="L2019" s="14" t="n"/>
      <c r="M2019" s="14" t="n"/>
      <c r="N2019" s="14" t="n"/>
      <c r="O2019" s="20">
        <f>IF(A2019="","",SUMPRODUCT((A2019&gt;=Setup!$C$19:$C$30)*(A2019&lt;=Setup!$D$19:$D$30)*Setup!$A$19:$A$30))</f>
        <v/>
      </c>
      <c r="P2019" s="34">
        <f>IF(A2019="","",IF(OR(F2019="Standard domestic 15% (Box 7)",F2019="Import - VAT paid at customs (Box 8)",F2019="Import - Reverse charge (Box 9)"),ROUND(H2019*Setup!$B$9,2),0))</f>
        <v/>
      </c>
      <c r="Q2019" s="34">
        <f>IF(A2019="","",I2019-P2019)</f>
        <v/>
      </c>
      <c r="R2019" s="34">
        <f>IF(A2019="","",IF(L2019="Yes",I2019,0))</f>
        <v/>
      </c>
      <c r="S2019" s="34">
        <f>IF(A2019="","",IF(AND(L2019="Yes",K2019="Yes",NOT(ISNUMBER(SEARCH("blocked",G2019))),OR(F2019="Standard domestic 15% (Box 7)",F2019="Import - VAT paid at customs (Box 8)",F2019="Import - Reverse charge (Box 9)"),OR(F2019&lt;&gt;"Standard domestic 15% (Box 7)",AND(LEN(D2019)=15,LEFT(D2019,1)="3",RIGHT(D2019,1)="3",ISNUMBER(--D2019)))),I2019,0))</f>
        <v/>
      </c>
      <c r="T2019" s="34">
        <f>IF(A2019="","",R2019-S2019)</f>
        <v/>
      </c>
      <c r="U2019" s="23">
        <f>IF(A2019="","",IF(O2019=0,"Outside audit periods; ","")&amp;IF(F2019="","No VAT category; ","")&amp;IF(ABS(Q2019)&gt;Setup!$B$10,"VAT ≠ 15% × net; ","")&amp;IF(AND(F2019="Standard domestic 15% (Box 7)",NOT(AND(LEN(D2019)=15,LEFT(D2019,1)="3",RIGHT(D2019,1)="3",ISNUMBER(--D2019)))),"Invalid/missing supplier VAT no; ","")&amp;IF(AND(L2019="Yes",K2019&lt;&gt;"Yes"),"VAT claimed without valid tax invoice; ","")&amp;IF(AND(L2019="Yes",ISNUMBER(SEARCH("blocked",G2019))),"Blocked input VAT claimed; ","")&amp;IF(AND(F2019="Import - VAT paid at customs (Box 8)",M2019=""),"Customs declaration no missing; ","")&amp;IF(AND(F2019="Import - Reverse charge (Box 9)",E2019="Saudi Arabia"),"RCM used for a local supplier; ","")&amp;IF(AND(L2019="Yes",NOT(OR(F2019="Standard domestic 15% (Box 7)",F2019="Import - VAT paid at customs (Box 8)",F2019="Import - Reverse charge (Box 9)"))),"VAT claimed on non-taxable category; ",""))</f>
        <v/>
      </c>
    </row>
    <row r="2020">
      <c r="A2020" s="17" t="n"/>
      <c r="B2020" s="14" t="n"/>
      <c r="C2020" s="14" t="n"/>
      <c r="D2020" s="16" t="n"/>
      <c r="E2020" s="14" t="n"/>
      <c r="F2020" s="14" t="n"/>
      <c r="G2020" s="14" t="n"/>
      <c r="H2020" s="19" t="n"/>
      <c r="I2020" s="19" t="n"/>
      <c r="J2020" s="34">
        <f>IF(A2020="","",H2020+I2020)</f>
        <v/>
      </c>
      <c r="K2020" s="14" t="n"/>
      <c r="L2020" s="14" t="n"/>
      <c r="M2020" s="14" t="n"/>
      <c r="N2020" s="14" t="n"/>
      <c r="O2020" s="20">
        <f>IF(A2020="","",SUMPRODUCT((A2020&gt;=Setup!$C$19:$C$30)*(A2020&lt;=Setup!$D$19:$D$30)*Setup!$A$19:$A$30))</f>
        <v/>
      </c>
      <c r="P2020" s="34">
        <f>IF(A2020="","",IF(OR(F2020="Standard domestic 15% (Box 7)",F2020="Import - VAT paid at customs (Box 8)",F2020="Import - Reverse charge (Box 9)"),ROUND(H2020*Setup!$B$9,2),0))</f>
        <v/>
      </c>
      <c r="Q2020" s="34">
        <f>IF(A2020="","",I2020-P2020)</f>
        <v/>
      </c>
      <c r="R2020" s="34">
        <f>IF(A2020="","",IF(L2020="Yes",I2020,0))</f>
        <v/>
      </c>
      <c r="S2020" s="34">
        <f>IF(A2020="","",IF(AND(L2020="Yes",K2020="Yes",NOT(ISNUMBER(SEARCH("blocked",G2020))),OR(F2020="Standard domestic 15% (Box 7)",F2020="Import - VAT paid at customs (Box 8)",F2020="Import - Reverse charge (Box 9)"),OR(F2020&lt;&gt;"Standard domestic 15% (Box 7)",AND(LEN(D2020)=15,LEFT(D2020,1)="3",RIGHT(D2020,1)="3",ISNUMBER(--D2020)))),I2020,0))</f>
        <v/>
      </c>
      <c r="T2020" s="34">
        <f>IF(A2020="","",R2020-S2020)</f>
        <v/>
      </c>
      <c r="U2020" s="23">
        <f>IF(A2020="","",IF(O2020=0,"Outside audit periods; ","")&amp;IF(F2020="","No VAT category; ","")&amp;IF(ABS(Q2020)&gt;Setup!$B$10,"VAT ≠ 15% × net; ","")&amp;IF(AND(F2020="Standard domestic 15% (Box 7)",NOT(AND(LEN(D2020)=15,LEFT(D2020,1)="3",RIGHT(D2020,1)="3",ISNUMBER(--D2020)))),"Invalid/missing supplier VAT no; ","")&amp;IF(AND(L2020="Yes",K2020&lt;&gt;"Yes"),"VAT claimed without valid tax invoice; ","")&amp;IF(AND(L2020="Yes",ISNUMBER(SEARCH("blocked",G2020))),"Blocked input VAT claimed; ","")&amp;IF(AND(F2020="Import - VAT paid at customs (Box 8)",M2020=""),"Customs declaration no missing; ","")&amp;IF(AND(F2020="Import - Reverse charge (Box 9)",E2020="Saudi Arabia"),"RCM used for a local supplier; ","")&amp;IF(AND(L2020="Yes",NOT(OR(F2020="Standard domestic 15% (Box 7)",F2020="Import - VAT paid at customs (Box 8)",F2020="Import - Reverse charge (Box 9)"))),"VAT claimed on non-taxable category; ",""))</f>
        <v/>
      </c>
    </row>
    <row r="2021">
      <c r="A2021" s="17" t="n"/>
      <c r="B2021" s="14" t="n"/>
      <c r="C2021" s="14" t="n"/>
      <c r="D2021" s="16" t="n"/>
      <c r="E2021" s="14" t="n"/>
      <c r="F2021" s="14" t="n"/>
      <c r="G2021" s="14" t="n"/>
      <c r="H2021" s="19" t="n"/>
      <c r="I2021" s="19" t="n"/>
      <c r="J2021" s="34">
        <f>IF(A2021="","",H2021+I2021)</f>
        <v/>
      </c>
      <c r="K2021" s="14" t="n"/>
      <c r="L2021" s="14" t="n"/>
      <c r="M2021" s="14" t="n"/>
      <c r="N2021" s="14" t="n"/>
      <c r="O2021" s="20">
        <f>IF(A2021="","",SUMPRODUCT((A2021&gt;=Setup!$C$19:$C$30)*(A2021&lt;=Setup!$D$19:$D$30)*Setup!$A$19:$A$30))</f>
        <v/>
      </c>
      <c r="P2021" s="34">
        <f>IF(A2021="","",IF(OR(F2021="Standard domestic 15% (Box 7)",F2021="Import - VAT paid at customs (Box 8)",F2021="Import - Reverse charge (Box 9)"),ROUND(H2021*Setup!$B$9,2),0))</f>
        <v/>
      </c>
      <c r="Q2021" s="34">
        <f>IF(A2021="","",I2021-P2021)</f>
        <v/>
      </c>
      <c r="R2021" s="34">
        <f>IF(A2021="","",IF(L2021="Yes",I2021,0))</f>
        <v/>
      </c>
      <c r="S2021" s="34">
        <f>IF(A2021="","",IF(AND(L2021="Yes",K2021="Yes",NOT(ISNUMBER(SEARCH("blocked",G2021))),OR(F2021="Standard domestic 15% (Box 7)",F2021="Import - VAT paid at customs (Box 8)",F2021="Import - Reverse charge (Box 9)"),OR(F2021&lt;&gt;"Standard domestic 15% (Box 7)",AND(LEN(D2021)=15,LEFT(D2021,1)="3",RIGHT(D2021,1)="3",ISNUMBER(--D2021)))),I2021,0))</f>
        <v/>
      </c>
      <c r="T2021" s="34">
        <f>IF(A2021="","",R2021-S2021)</f>
        <v/>
      </c>
      <c r="U2021" s="23">
        <f>IF(A2021="","",IF(O2021=0,"Outside audit periods; ","")&amp;IF(F2021="","No VAT category; ","")&amp;IF(ABS(Q2021)&gt;Setup!$B$10,"VAT ≠ 15% × net; ","")&amp;IF(AND(F2021="Standard domestic 15% (Box 7)",NOT(AND(LEN(D2021)=15,LEFT(D2021,1)="3",RIGHT(D2021,1)="3",ISNUMBER(--D2021)))),"Invalid/missing supplier VAT no; ","")&amp;IF(AND(L2021="Yes",K2021&lt;&gt;"Yes"),"VAT claimed without valid tax invoice; ","")&amp;IF(AND(L2021="Yes",ISNUMBER(SEARCH("blocked",G2021))),"Blocked input VAT claimed; ","")&amp;IF(AND(F2021="Import - VAT paid at customs (Box 8)",M2021=""),"Customs declaration no missing; ","")&amp;IF(AND(F2021="Import - Reverse charge (Box 9)",E2021="Saudi Arabia"),"RCM used for a local supplier; ","")&amp;IF(AND(L2021="Yes",NOT(OR(F2021="Standard domestic 15% (Box 7)",F2021="Import - VAT paid at customs (Box 8)",F2021="Import - Reverse charge (Box 9)"))),"VAT claimed on non-taxable category; ",""))</f>
        <v/>
      </c>
    </row>
    <row r="2022">
      <c r="A2022" s="17" t="n"/>
      <c r="B2022" s="14" t="n"/>
      <c r="C2022" s="14" t="n"/>
      <c r="D2022" s="16" t="n"/>
      <c r="E2022" s="14" t="n"/>
      <c r="F2022" s="14" t="n"/>
      <c r="G2022" s="14" t="n"/>
      <c r="H2022" s="19" t="n"/>
      <c r="I2022" s="19" t="n"/>
      <c r="J2022" s="34">
        <f>IF(A2022="","",H2022+I2022)</f>
        <v/>
      </c>
      <c r="K2022" s="14" t="n"/>
      <c r="L2022" s="14" t="n"/>
      <c r="M2022" s="14" t="n"/>
      <c r="N2022" s="14" t="n"/>
      <c r="O2022" s="20">
        <f>IF(A2022="","",SUMPRODUCT((A2022&gt;=Setup!$C$19:$C$30)*(A2022&lt;=Setup!$D$19:$D$30)*Setup!$A$19:$A$30))</f>
        <v/>
      </c>
      <c r="P2022" s="34">
        <f>IF(A2022="","",IF(OR(F2022="Standard domestic 15% (Box 7)",F2022="Import - VAT paid at customs (Box 8)",F2022="Import - Reverse charge (Box 9)"),ROUND(H2022*Setup!$B$9,2),0))</f>
        <v/>
      </c>
      <c r="Q2022" s="34">
        <f>IF(A2022="","",I2022-P2022)</f>
        <v/>
      </c>
      <c r="R2022" s="34">
        <f>IF(A2022="","",IF(L2022="Yes",I2022,0))</f>
        <v/>
      </c>
      <c r="S2022" s="34">
        <f>IF(A2022="","",IF(AND(L2022="Yes",K2022="Yes",NOT(ISNUMBER(SEARCH("blocked",G2022))),OR(F2022="Standard domestic 15% (Box 7)",F2022="Import - VAT paid at customs (Box 8)",F2022="Import - Reverse charge (Box 9)"),OR(F2022&lt;&gt;"Standard domestic 15% (Box 7)",AND(LEN(D2022)=15,LEFT(D2022,1)="3",RIGHT(D2022,1)="3",ISNUMBER(--D2022)))),I2022,0))</f>
        <v/>
      </c>
      <c r="T2022" s="34">
        <f>IF(A2022="","",R2022-S2022)</f>
        <v/>
      </c>
      <c r="U2022" s="23">
        <f>IF(A2022="","",IF(O2022=0,"Outside audit periods; ","")&amp;IF(F2022="","No VAT category; ","")&amp;IF(ABS(Q2022)&gt;Setup!$B$10,"VAT ≠ 15% × net; ","")&amp;IF(AND(F2022="Standard domestic 15% (Box 7)",NOT(AND(LEN(D2022)=15,LEFT(D2022,1)="3",RIGHT(D2022,1)="3",ISNUMBER(--D2022)))),"Invalid/missing supplier VAT no; ","")&amp;IF(AND(L2022="Yes",K2022&lt;&gt;"Yes"),"VAT claimed without valid tax invoice; ","")&amp;IF(AND(L2022="Yes",ISNUMBER(SEARCH("blocked",G2022))),"Blocked input VAT claimed; ","")&amp;IF(AND(F2022="Import - VAT paid at customs (Box 8)",M2022=""),"Customs declaration no missing; ","")&amp;IF(AND(F2022="Import - Reverse charge (Box 9)",E2022="Saudi Arabia"),"RCM used for a local supplier; ","")&amp;IF(AND(L2022="Yes",NOT(OR(F2022="Standard domestic 15% (Box 7)",F2022="Import - VAT paid at customs (Box 8)",F2022="Import - Reverse charge (Box 9)"))),"VAT claimed on non-taxable category; ",""))</f>
        <v/>
      </c>
    </row>
    <row r="2023">
      <c r="A2023" s="17" t="n"/>
      <c r="B2023" s="14" t="n"/>
      <c r="C2023" s="14" t="n"/>
      <c r="D2023" s="16" t="n"/>
      <c r="E2023" s="14" t="n"/>
      <c r="F2023" s="14" t="n"/>
      <c r="G2023" s="14" t="n"/>
      <c r="H2023" s="19" t="n"/>
      <c r="I2023" s="19" t="n"/>
      <c r="J2023" s="34">
        <f>IF(A2023="","",H2023+I2023)</f>
        <v/>
      </c>
      <c r="K2023" s="14" t="n"/>
      <c r="L2023" s="14" t="n"/>
      <c r="M2023" s="14" t="n"/>
      <c r="N2023" s="14" t="n"/>
      <c r="O2023" s="20">
        <f>IF(A2023="","",SUMPRODUCT((A2023&gt;=Setup!$C$19:$C$30)*(A2023&lt;=Setup!$D$19:$D$30)*Setup!$A$19:$A$30))</f>
        <v/>
      </c>
      <c r="P2023" s="34">
        <f>IF(A2023="","",IF(OR(F2023="Standard domestic 15% (Box 7)",F2023="Import - VAT paid at customs (Box 8)",F2023="Import - Reverse charge (Box 9)"),ROUND(H2023*Setup!$B$9,2),0))</f>
        <v/>
      </c>
      <c r="Q2023" s="34">
        <f>IF(A2023="","",I2023-P2023)</f>
        <v/>
      </c>
      <c r="R2023" s="34">
        <f>IF(A2023="","",IF(L2023="Yes",I2023,0))</f>
        <v/>
      </c>
      <c r="S2023" s="34">
        <f>IF(A2023="","",IF(AND(L2023="Yes",K2023="Yes",NOT(ISNUMBER(SEARCH("blocked",G2023))),OR(F2023="Standard domestic 15% (Box 7)",F2023="Import - VAT paid at customs (Box 8)",F2023="Import - Reverse charge (Box 9)"),OR(F2023&lt;&gt;"Standard domestic 15% (Box 7)",AND(LEN(D2023)=15,LEFT(D2023,1)="3",RIGHT(D2023,1)="3",ISNUMBER(--D2023)))),I2023,0))</f>
        <v/>
      </c>
      <c r="T2023" s="34">
        <f>IF(A2023="","",R2023-S2023)</f>
        <v/>
      </c>
      <c r="U2023" s="23">
        <f>IF(A2023="","",IF(O2023=0,"Outside audit periods; ","")&amp;IF(F2023="","No VAT category; ","")&amp;IF(ABS(Q2023)&gt;Setup!$B$10,"VAT ≠ 15% × net; ","")&amp;IF(AND(F2023="Standard domestic 15% (Box 7)",NOT(AND(LEN(D2023)=15,LEFT(D2023,1)="3",RIGHT(D2023,1)="3",ISNUMBER(--D2023)))),"Invalid/missing supplier VAT no; ","")&amp;IF(AND(L2023="Yes",K2023&lt;&gt;"Yes"),"VAT claimed without valid tax invoice; ","")&amp;IF(AND(L2023="Yes",ISNUMBER(SEARCH("blocked",G2023))),"Blocked input VAT claimed; ","")&amp;IF(AND(F2023="Import - VAT paid at customs (Box 8)",M2023=""),"Customs declaration no missing; ","")&amp;IF(AND(F2023="Import - Reverse charge (Box 9)",E2023="Saudi Arabia"),"RCM used for a local supplier; ","")&amp;IF(AND(L2023="Yes",NOT(OR(F2023="Standard domestic 15% (Box 7)",F2023="Import - VAT paid at customs (Box 8)",F2023="Import - Reverse charge (Box 9)"))),"VAT claimed on non-taxable category; ",""))</f>
        <v/>
      </c>
    </row>
    <row r="2024">
      <c r="A2024" s="17" t="n"/>
      <c r="B2024" s="14" t="n"/>
      <c r="C2024" s="14" t="n"/>
      <c r="D2024" s="16" t="n"/>
      <c r="E2024" s="14" t="n"/>
      <c r="F2024" s="14" t="n"/>
      <c r="G2024" s="14" t="n"/>
      <c r="H2024" s="19" t="n"/>
      <c r="I2024" s="19" t="n"/>
      <c r="J2024" s="34">
        <f>IF(A2024="","",H2024+I2024)</f>
        <v/>
      </c>
      <c r="K2024" s="14" t="n"/>
      <c r="L2024" s="14" t="n"/>
      <c r="M2024" s="14" t="n"/>
      <c r="N2024" s="14" t="n"/>
      <c r="O2024" s="20">
        <f>IF(A2024="","",SUMPRODUCT((A2024&gt;=Setup!$C$19:$C$30)*(A2024&lt;=Setup!$D$19:$D$30)*Setup!$A$19:$A$30))</f>
        <v/>
      </c>
      <c r="P2024" s="34">
        <f>IF(A2024="","",IF(OR(F2024="Standard domestic 15% (Box 7)",F2024="Import - VAT paid at customs (Box 8)",F2024="Import - Reverse charge (Box 9)"),ROUND(H2024*Setup!$B$9,2),0))</f>
        <v/>
      </c>
      <c r="Q2024" s="34">
        <f>IF(A2024="","",I2024-P2024)</f>
        <v/>
      </c>
      <c r="R2024" s="34">
        <f>IF(A2024="","",IF(L2024="Yes",I2024,0))</f>
        <v/>
      </c>
      <c r="S2024" s="34">
        <f>IF(A2024="","",IF(AND(L2024="Yes",K2024="Yes",NOT(ISNUMBER(SEARCH("blocked",G2024))),OR(F2024="Standard domestic 15% (Box 7)",F2024="Import - VAT paid at customs (Box 8)",F2024="Import - Reverse charge (Box 9)"),OR(F2024&lt;&gt;"Standard domestic 15% (Box 7)",AND(LEN(D2024)=15,LEFT(D2024,1)="3",RIGHT(D2024,1)="3",ISNUMBER(--D2024)))),I2024,0))</f>
        <v/>
      </c>
      <c r="T2024" s="34">
        <f>IF(A2024="","",R2024-S2024)</f>
        <v/>
      </c>
      <c r="U2024" s="23">
        <f>IF(A2024="","",IF(O2024=0,"Outside audit periods; ","")&amp;IF(F2024="","No VAT category; ","")&amp;IF(ABS(Q2024)&gt;Setup!$B$10,"VAT ≠ 15% × net; ","")&amp;IF(AND(F2024="Standard domestic 15% (Box 7)",NOT(AND(LEN(D2024)=15,LEFT(D2024,1)="3",RIGHT(D2024,1)="3",ISNUMBER(--D2024)))),"Invalid/missing supplier VAT no; ","")&amp;IF(AND(L2024="Yes",K2024&lt;&gt;"Yes"),"VAT claimed without valid tax invoice; ","")&amp;IF(AND(L2024="Yes",ISNUMBER(SEARCH("blocked",G2024))),"Blocked input VAT claimed; ","")&amp;IF(AND(F2024="Import - VAT paid at customs (Box 8)",M2024=""),"Customs declaration no missing; ","")&amp;IF(AND(F2024="Import - Reverse charge (Box 9)",E2024="Saudi Arabia"),"RCM used for a local supplier; ","")&amp;IF(AND(L2024="Yes",NOT(OR(F2024="Standard domestic 15% (Box 7)",F2024="Import - VAT paid at customs (Box 8)",F2024="Import - Reverse charge (Box 9)"))),"VAT claimed on non-taxable category; ",""))</f>
        <v/>
      </c>
    </row>
    <row r="2025">
      <c r="A2025" s="17" t="n"/>
      <c r="B2025" s="14" t="n"/>
      <c r="C2025" s="14" t="n"/>
      <c r="D2025" s="16" t="n"/>
      <c r="E2025" s="14" t="n"/>
      <c r="F2025" s="14" t="n"/>
      <c r="G2025" s="14" t="n"/>
      <c r="H2025" s="19" t="n"/>
      <c r="I2025" s="19" t="n"/>
      <c r="J2025" s="34">
        <f>IF(A2025="","",H2025+I2025)</f>
        <v/>
      </c>
      <c r="K2025" s="14" t="n"/>
      <c r="L2025" s="14" t="n"/>
      <c r="M2025" s="14" t="n"/>
      <c r="N2025" s="14" t="n"/>
      <c r="O2025" s="20">
        <f>IF(A2025="","",SUMPRODUCT((A2025&gt;=Setup!$C$19:$C$30)*(A2025&lt;=Setup!$D$19:$D$30)*Setup!$A$19:$A$30))</f>
        <v/>
      </c>
      <c r="P2025" s="34">
        <f>IF(A2025="","",IF(OR(F2025="Standard domestic 15% (Box 7)",F2025="Import - VAT paid at customs (Box 8)",F2025="Import - Reverse charge (Box 9)"),ROUND(H2025*Setup!$B$9,2),0))</f>
        <v/>
      </c>
      <c r="Q2025" s="34">
        <f>IF(A2025="","",I2025-P2025)</f>
        <v/>
      </c>
      <c r="R2025" s="34">
        <f>IF(A2025="","",IF(L2025="Yes",I2025,0))</f>
        <v/>
      </c>
      <c r="S2025" s="34">
        <f>IF(A2025="","",IF(AND(L2025="Yes",K2025="Yes",NOT(ISNUMBER(SEARCH("blocked",G2025))),OR(F2025="Standard domestic 15% (Box 7)",F2025="Import - VAT paid at customs (Box 8)",F2025="Import - Reverse charge (Box 9)"),OR(F2025&lt;&gt;"Standard domestic 15% (Box 7)",AND(LEN(D2025)=15,LEFT(D2025,1)="3",RIGHT(D2025,1)="3",ISNUMBER(--D2025)))),I2025,0))</f>
        <v/>
      </c>
      <c r="T2025" s="34">
        <f>IF(A2025="","",R2025-S2025)</f>
        <v/>
      </c>
      <c r="U2025" s="23">
        <f>IF(A2025="","",IF(O2025=0,"Outside audit periods; ","")&amp;IF(F2025="","No VAT category; ","")&amp;IF(ABS(Q2025)&gt;Setup!$B$10,"VAT ≠ 15% × net; ","")&amp;IF(AND(F2025="Standard domestic 15% (Box 7)",NOT(AND(LEN(D2025)=15,LEFT(D2025,1)="3",RIGHT(D2025,1)="3",ISNUMBER(--D2025)))),"Invalid/missing supplier VAT no; ","")&amp;IF(AND(L2025="Yes",K2025&lt;&gt;"Yes"),"VAT claimed without valid tax invoice; ","")&amp;IF(AND(L2025="Yes",ISNUMBER(SEARCH("blocked",G2025))),"Blocked input VAT claimed; ","")&amp;IF(AND(F2025="Import - VAT paid at customs (Box 8)",M2025=""),"Customs declaration no missing; ","")&amp;IF(AND(F2025="Import - Reverse charge (Box 9)",E2025="Saudi Arabia"),"RCM used for a local supplier; ","")&amp;IF(AND(L2025="Yes",NOT(OR(F2025="Standard domestic 15% (Box 7)",F2025="Import - VAT paid at customs (Box 8)",F2025="Import - Reverse charge (Box 9)"))),"VAT claimed on non-taxable category; ",""))</f>
        <v/>
      </c>
    </row>
    <row r="2026">
      <c r="A2026" s="17" t="n"/>
      <c r="B2026" s="14" t="n"/>
      <c r="C2026" s="14" t="n"/>
      <c r="D2026" s="16" t="n"/>
      <c r="E2026" s="14" t="n"/>
      <c r="F2026" s="14" t="n"/>
      <c r="G2026" s="14" t="n"/>
      <c r="H2026" s="19" t="n"/>
      <c r="I2026" s="19" t="n"/>
      <c r="J2026" s="34">
        <f>IF(A2026="","",H2026+I2026)</f>
        <v/>
      </c>
      <c r="K2026" s="14" t="n"/>
      <c r="L2026" s="14" t="n"/>
      <c r="M2026" s="14" t="n"/>
      <c r="N2026" s="14" t="n"/>
      <c r="O2026" s="20">
        <f>IF(A2026="","",SUMPRODUCT((A2026&gt;=Setup!$C$19:$C$30)*(A2026&lt;=Setup!$D$19:$D$30)*Setup!$A$19:$A$30))</f>
        <v/>
      </c>
      <c r="P2026" s="34">
        <f>IF(A2026="","",IF(OR(F2026="Standard domestic 15% (Box 7)",F2026="Import - VAT paid at customs (Box 8)",F2026="Import - Reverse charge (Box 9)"),ROUND(H2026*Setup!$B$9,2),0))</f>
        <v/>
      </c>
      <c r="Q2026" s="34">
        <f>IF(A2026="","",I2026-P2026)</f>
        <v/>
      </c>
      <c r="R2026" s="34">
        <f>IF(A2026="","",IF(L2026="Yes",I2026,0))</f>
        <v/>
      </c>
      <c r="S2026" s="34">
        <f>IF(A2026="","",IF(AND(L2026="Yes",K2026="Yes",NOT(ISNUMBER(SEARCH("blocked",G2026))),OR(F2026="Standard domestic 15% (Box 7)",F2026="Import - VAT paid at customs (Box 8)",F2026="Import - Reverse charge (Box 9)"),OR(F2026&lt;&gt;"Standard domestic 15% (Box 7)",AND(LEN(D2026)=15,LEFT(D2026,1)="3",RIGHT(D2026,1)="3",ISNUMBER(--D2026)))),I2026,0))</f>
        <v/>
      </c>
      <c r="T2026" s="34">
        <f>IF(A2026="","",R2026-S2026)</f>
        <v/>
      </c>
      <c r="U2026" s="23">
        <f>IF(A2026="","",IF(O2026=0,"Outside audit periods; ","")&amp;IF(F2026="","No VAT category; ","")&amp;IF(ABS(Q2026)&gt;Setup!$B$10,"VAT ≠ 15% × net; ","")&amp;IF(AND(F2026="Standard domestic 15% (Box 7)",NOT(AND(LEN(D2026)=15,LEFT(D2026,1)="3",RIGHT(D2026,1)="3",ISNUMBER(--D2026)))),"Invalid/missing supplier VAT no; ","")&amp;IF(AND(L2026="Yes",K2026&lt;&gt;"Yes"),"VAT claimed without valid tax invoice; ","")&amp;IF(AND(L2026="Yes",ISNUMBER(SEARCH("blocked",G2026))),"Blocked input VAT claimed; ","")&amp;IF(AND(F2026="Import - VAT paid at customs (Box 8)",M2026=""),"Customs declaration no missing; ","")&amp;IF(AND(F2026="Import - Reverse charge (Box 9)",E2026="Saudi Arabia"),"RCM used for a local supplier; ","")&amp;IF(AND(L2026="Yes",NOT(OR(F2026="Standard domestic 15% (Box 7)",F2026="Import - VAT paid at customs (Box 8)",F2026="Import - Reverse charge (Box 9)"))),"VAT claimed on non-taxable category; ",""))</f>
        <v/>
      </c>
    </row>
    <row r="2027">
      <c r="A2027" s="17" t="n"/>
      <c r="B2027" s="14" t="n"/>
      <c r="C2027" s="14" t="n"/>
      <c r="D2027" s="16" t="n"/>
      <c r="E2027" s="14" t="n"/>
      <c r="F2027" s="14" t="n"/>
      <c r="G2027" s="14" t="n"/>
      <c r="H2027" s="19" t="n"/>
      <c r="I2027" s="19" t="n"/>
      <c r="J2027" s="34">
        <f>IF(A2027="","",H2027+I2027)</f>
        <v/>
      </c>
      <c r="K2027" s="14" t="n"/>
      <c r="L2027" s="14" t="n"/>
      <c r="M2027" s="14" t="n"/>
      <c r="N2027" s="14" t="n"/>
      <c r="O2027" s="20">
        <f>IF(A2027="","",SUMPRODUCT((A2027&gt;=Setup!$C$19:$C$30)*(A2027&lt;=Setup!$D$19:$D$30)*Setup!$A$19:$A$30))</f>
        <v/>
      </c>
      <c r="P2027" s="34">
        <f>IF(A2027="","",IF(OR(F2027="Standard domestic 15% (Box 7)",F2027="Import - VAT paid at customs (Box 8)",F2027="Import - Reverse charge (Box 9)"),ROUND(H2027*Setup!$B$9,2),0))</f>
        <v/>
      </c>
      <c r="Q2027" s="34">
        <f>IF(A2027="","",I2027-P2027)</f>
        <v/>
      </c>
      <c r="R2027" s="34">
        <f>IF(A2027="","",IF(L2027="Yes",I2027,0))</f>
        <v/>
      </c>
      <c r="S2027" s="34">
        <f>IF(A2027="","",IF(AND(L2027="Yes",K2027="Yes",NOT(ISNUMBER(SEARCH("blocked",G2027))),OR(F2027="Standard domestic 15% (Box 7)",F2027="Import - VAT paid at customs (Box 8)",F2027="Import - Reverse charge (Box 9)"),OR(F2027&lt;&gt;"Standard domestic 15% (Box 7)",AND(LEN(D2027)=15,LEFT(D2027,1)="3",RIGHT(D2027,1)="3",ISNUMBER(--D2027)))),I2027,0))</f>
        <v/>
      </c>
      <c r="T2027" s="34">
        <f>IF(A2027="","",R2027-S2027)</f>
        <v/>
      </c>
      <c r="U2027" s="23">
        <f>IF(A2027="","",IF(O2027=0,"Outside audit periods; ","")&amp;IF(F2027="","No VAT category; ","")&amp;IF(ABS(Q2027)&gt;Setup!$B$10,"VAT ≠ 15% × net; ","")&amp;IF(AND(F2027="Standard domestic 15% (Box 7)",NOT(AND(LEN(D2027)=15,LEFT(D2027,1)="3",RIGHT(D2027,1)="3",ISNUMBER(--D2027)))),"Invalid/missing supplier VAT no; ","")&amp;IF(AND(L2027="Yes",K2027&lt;&gt;"Yes"),"VAT claimed without valid tax invoice; ","")&amp;IF(AND(L2027="Yes",ISNUMBER(SEARCH("blocked",G2027))),"Blocked input VAT claimed; ","")&amp;IF(AND(F2027="Import - VAT paid at customs (Box 8)",M2027=""),"Customs declaration no missing; ","")&amp;IF(AND(F2027="Import - Reverse charge (Box 9)",E2027="Saudi Arabia"),"RCM used for a local supplier; ","")&amp;IF(AND(L2027="Yes",NOT(OR(F2027="Standard domestic 15% (Box 7)",F2027="Import - VAT paid at customs (Box 8)",F2027="Import - Reverse charge (Box 9)"))),"VAT claimed on non-taxable category; ",""))</f>
        <v/>
      </c>
    </row>
    <row r="2028">
      <c r="A2028" s="17" t="n"/>
      <c r="B2028" s="14" t="n"/>
      <c r="C2028" s="14" t="n"/>
      <c r="D2028" s="16" t="n"/>
      <c r="E2028" s="14" t="n"/>
      <c r="F2028" s="14" t="n"/>
      <c r="G2028" s="14" t="n"/>
      <c r="H2028" s="19" t="n"/>
      <c r="I2028" s="19" t="n"/>
      <c r="J2028" s="34">
        <f>IF(A2028="","",H2028+I2028)</f>
        <v/>
      </c>
      <c r="K2028" s="14" t="n"/>
      <c r="L2028" s="14" t="n"/>
      <c r="M2028" s="14" t="n"/>
      <c r="N2028" s="14" t="n"/>
      <c r="O2028" s="20">
        <f>IF(A2028="","",SUMPRODUCT((A2028&gt;=Setup!$C$19:$C$30)*(A2028&lt;=Setup!$D$19:$D$30)*Setup!$A$19:$A$30))</f>
        <v/>
      </c>
      <c r="P2028" s="34">
        <f>IF(A2028="","",IF(OR(F2028="Standard domestic 15% (Box 7)",F2028="Import - VAT paid at customs (Box 8)",F2028="Import - Reverse charge (Box 9)"),ROUND(H2028*Setup!$B$9,2),0))</f>
        <v/>
      </c>
      <c r="Q2028" s="34">
        <f>IF(A2028="","",I2028-P2028)</f>
        <v/>
      </c>
      <c r="R2028" s="34">
        <f>IF(A2028="","",IF(L2028="Yes",I2028,0))</f>
        <v/>
      </c>
      <c r="S2028" s="34">
        <f>IF(A2028="","",IF(AND(L2028="Yes",K2028="Yes",NOT(ISNUMBER(SEARCH("blocked",G2028))),OR(F2028="Standard domestic 15% (Box 7)",F2028="Import - VAT paid at customs (Box 8)",F2028="Import - Reverse charge (Box 9)"),OR(F2028&lt;&gt;"Standard domestic 15% (Box 7)",AND(LEN(D2028)=15,LEFT(D2028,1)="3",RIGHT(D2028,1)="3",ISNUMBER(--D2028)))),I2028,0))</f>
        <v/>
      </c>
      <c r="T2028" s="34">
        <f>IF(A2028="","",R2028-S2028)</f>
        <v/>
      </c>
      <c r="U2028" s="23">
        <f>IF(A2028="","",IF(O2028=0,"Outside audit periods; ","")&amp;IF(F2028="","No VAT category; ","")&amp;IF(ABS(Q2028)&gt;Setup!$B$10,"VAT ≠ 15% × net; ","")&amp;IF(AND(F2028="Standard domestic 15% (Box 7)",NOT(AND(LEN(D2028)=15,LEFT(D2028,1)="3",RIGHT(D2028,1)="3",ISNUMBER(--D2028)))),"Invalid/missing supplier VAT no; ","")&amp;IF(AND(L2028="Yes",K2028&lt;&gt;"Yes"),"VAT claimed without valid tax invoice; ","")&amp;IF(AND(L2028="Yes",ISNUMBER(SEARCH("blocked",G2028))),"Blocked input VAT claimed; ","")&amp;IF(AND(F2028="Import - VAT paid at customs (Box 8)",M2028=""),"Customs declaration no missing; ","")&amp;IF(AND(F2028="Import - Reverse charge (Box 9)",E2028="Saudi Arabia"),"RCM used for a local supplier; ","")&amp;IF(AND(L2028="Yes",NOT(OR(F2028="Standard domestic 15% (Box 7)",F2028="Import - VAT paid at customs (Box 8)",F2028="Import - Reverse charge (Box 9)"))),"VAT claimed on non-taxable category; ",""))</f>
        <v/>
      </c>
    </row>
    <row r="2029">
      <c r="A2029" s="17" t="n"/>
      <c r="B2029" s="14" t="n"/>
      <c r="C2029" s="14" t="n"/>
      <c r="D2029" s="16" t="n"/>
      <c r="E2029" s="14" t="n"/>
      <c r="F2029" s="14" t="n"/>
      <c r="G2029" s="14" t="n"/>
      <c r="H2029" s="19" t="n"/>
      <c r="I2029" s="19" t="n"/>
      <c r="J2029" s="34">
        <f>IF(A2029="","",H2029+I2029)</f>
        <v/>
      </c>
      <c r="K2029" s="14" t="n"/>
      <c r="L2029" s="14" t="n"/>
      <c r="M2029" s="14" t="n"/>
      <c r="N2029" s="14" t="n"/>
      <c r="O2029" s="20">
        <f>IF(A2029="","",SUMPRODUCT((A2029&gt;=Setup!$C$19:$C$30)*(A2029&lt;=Setup!$D$19:$D$30)*Setup!$A$19:$A$30))</f>
        <v/>
      </c>
      <c r="P2029" s="34">
        <f>IF(A2029="","",IF(OR(F2029="Standard domestic 15% (Box 7)",F2029="Import - VAT paid at customs (Box 8)",F2029="Import - Reverse charge (Box 9)"),ROUND(H2029*Setup!$B$9,2),0))</f>
        <v/>
      </c>
      <c r="Q2029" s="34">
        <f>IF(A2029="","",I2029-P2029)</f>
        <v/>
      </c>
      <c r="R2029" s="34">
        <f>IF(A2029="","",IF(L2029="Yes",I2029,0))</f>
        <v/>
      </c>
      <c r="S2029" s="34">
        <f>IF(A2029="","",IF(AND(L2029="Yes",K2029="Yes",NOT(ISNUMBER(SEARCH("blocked",G2029))),OR(F2029="Standard domestic 15% (Box 7)",F2029="Import - VAT paid at customs (Box 8)",F2029="Import - Reverse charge (Box 9)"),OR(F2029&lt;&gt;"Standard domestic 15% (Box 7)",AND(LEN(D2029)=15,LEFT(D2029,1)="3",RIGHT(D2029,1)="3",ISNUMBER(--D2029)))),I2029,0))</f>
        <v/>
      </c>
      <c r="T2029" s="34">
        <f>IF(A2029="","",R2029-S2029)</f>
        <v/>
      </c>
      <c r="U2029" s="23">
        <f>IF(A2029="","",IF(O2029=0,"Outside audit periods; ","")&amp;IF(F2029="","No VAT category; ","")&amp;IF(ABS(Q2029)&gt;Setup!$B$10,"VAT ≠ 15% × net; ","")&amp;IF(AND(F2029="Standard domestic 15% (Box 7)",NOT(AND(LEN(D2029)=15,LEFT(D2029,1)="3",RIGHT(D2029,1)="3",ISNUMBER(--D2029)))),"Invalid/missing supplier VAT no; ","")&amp;IF(AND(L2029="Yes",K2029&lt;&gt;"Yes"),"VAT claimed without valid tax invoice; ","")&amp;IF(AND(L2029="Yes",ISNUMBER(SEARCH("blocked",G2029))),"Blocked input VAT claimed; ","")&amp;IF(AND(F2029="Import - VAT paid at customs (Box 8)",M2029=""),"Customs declaration no missing; ","")&amp;IF(AND(F2029="Import - Reverse charge (Box 9)",E2029="Saudi Arabia"),"RCM used for a local supplier; ","")&amp;IF(AND(L2029="Yes",NOT(OR(F2029="Standard domestic 15% (Box 7)",F2029="Import - VAT paid at customs (Box 8)",F2029="Import - Reverse charge (Box 9)"))),"VAT claimed on non-taxable category; ",""))</f>
        <v/>
      </c>
    </row>
    <row r="2030">
      <c r="A2030" s="17" t="n"/>
      <c r="B2030" s="14" t="n"/>
      <c r="C2030" s="14" t="n"/>
      <c r="D2030" s="16" t="n"/>
      <c r="E2030" s="14" t="n"/>
      <c r="F2030" s="14" t="n"/>
      <c r="G2030" s="14" t="n"/>
      <c r="H2030" s="19" t="n"/>
      <c r="I2030" s="19" t="n"/>
      <c r="J2030" s="34">
        <f>IF(A2030="","",H2030+I2030)</f>
        <v/>
      </c>
      <c r="K2030" s="14" t="n"/>
      <c r="L2030" s="14" t="n"/>
      <c r="M2030" s="14" t="n"/>
      <c r="N2030" s="14" t="n"/>
      <c r="O2030" s="20">
        <f>IF(A2030="","",SUMPRODUCT((A2030&gt;=Setup!$C$19:$C$30)*(A2030&lt;=Setup!$D$19:$D$30)*Setup!$A$19:$A$30))</f>
        <v/>
      </c>
      <c r="P2030" s="34">
        <f>IF(A2030="","",IF(OR(F2030="Standard domestic 15% (Box 7)",F2030="Import - VAT paid at customs (Box 8)",F2030="Import - Reverse charge (Box 9)"),ROUND(H2030*Setup!$B$9,2),0))</f>
        <v/>
      </c>
      <c r="Q2030" s="34">
        <f>IF(A2030="","",I2030-P2030)</f>
        <v/>
      </c>
      <c r="R2030" s="34">
        <f>IF(A2030="","",IF(L2030="Yes",I2030,0))</f>
        <v/>
      </c>
      <c r="S2030" s="34">
        <f>IF(A2030="","",IF(AND(L2030="Yes",K2030="Yes",NOT(ISNUMBER(SEARCH("blocked",G2030))),OR(F2030="Standard domestic 15% (Box 7)",F2030="Import - VAT paid at customs (Box 8)",F2030="Import - Reverse charge (Box 9)"),OR(F2030&lt;&gt;"Standard domestic 15% (Box 7)",AND(LEN(D2030)=15,LEFT(D2030,1)="3",RIGHT(D2030,1)="3",ISNUMBER(--D2030)))),I2030,0))</f>
        <v/>
      </c>
      <c r="T2030" s="34">
        <f>IF(A2030="","",R2030-S2030)</f>
        <v/>
      </c>
      <c r="U2030" s="23">
        <f>IF(A2030="","",IF(O2030=0,"Outside audit periods; ","")&amp;IF(F2030="","No VAT category; ","")&amp;IF(ABS(Q2030)&gt;Setup!$B$10,"VAT ≠ 15% × net; ","")&amp;IF(AND(F2030="Standard domestic 15% (Box 7)",NOT(AND(LEN(D2030)=15,LEFT(D2030,1)="3",RIGHT(D2030,1)="3",ISNUMBER(--D2030)))),"Invalid/missing supplier VAT no; ","")&amp;IF(AND(L2030="Yes",K2030&lt;&gt;"Yes"),"VAT claimed without valid tax invoice; ","")&amp;IF(AND(L2030="Yes",ISNUMBER(SEARCH("blocked",G2030))),"Blocked input VAT claimed; ","")&amp;IF(AND(F2030="Import - VAT paid at customs (Box 8)",M2030=""),"Customs declaration no missing; ","")&amp;IF(AND(F2030="Import - Reverse charge (Box 9)",E2030="Saudi Arabia"),"RCM used for a local supplier; ","")&amp;IF(AND(L2030="Yes",NOT(OR(F2030="Standard domestic 15% (Box 7)",F2030="Import - VAT paid at customs (Box 8)",F2030="Import - Reverse charge (Box 9)"))),"VAT claimed on non-taxable category; ",""))</f>
        <v/>
      </c>
    </row>
    <row r="2031">
      <c r="A2031" s="17" t="n"/>
      <c r="B2031" s="14" t="n"/>
      <c r="C2031" s="14" t="n"/>
      <c r="D2031" s="16" t="n"/>
      <c r="E2031" s="14" t="n"/>
      <c r="F2031" s="14" t="n"/>
      <c r="G2031" s="14" t="n"/>
      <c r="H2031" s="19" t="n"/>
      <c r="I2031" s="19" t="n"/>
      <c r="J2031" s="34">
        <f>IF(A2031="","",H2031+I2031)</f>
        <v/>
      </c>
      <c r="K2031" s="14" t="n"/>
      <c r="L2031" s="14" t="n"/>
      <c r="M2031" s="14" t="n"/>
      <c r="N2031" s="14" t="n"/>
      <c r="O2031" s="20">
        <f>IF(A2031="","",SUMPRODUCT((A2031&gt;=Setup!$C$19:$C$30)*(A2031&lt;=Setup!$D$19:$D$30)*Setup!$A$19:$A$30))</f>
        <v/>
      </c>
      <c r="P2031" s="34">
        <f>IF(A2031="","",IF(OR(F2031="Standard domestic 15% (Box 7)",F2031="Import - VAT paid at customs (Box 8)",F2031="Import - Reverse charge (Box 9)"),ROUND(H2031*Setup!$B$9,2),0))</f>
        <v/>
      </c>
      <c r="Q2031" s="34">
        <f>IF(A2031="","",I2031-P2031)</f>
        <v/>
      </c>
      <c r="R2031" s="34">
        <f>IF(A2031="","",IF(L2031="Yes",I2031,0))</f>
        <v/>
      </c>
      <c r="S2031" s="34">
        <f>IF(A2031="","",IF(AND(L2031="Yes",K2031="Yes",NOT(ISNUMBER(SEARCH("blocked",G2031))),OR(F2031="Standard domestic 15% (Box 7)",F2031="Import - VAT paid at customs (Box 8)",F2031="Import - Reverse charge (Box 9)"),OR(F2031&lt;&gt;"Standard domestic 15% (Box 7)",AND(LEN(D2031)=15,LEFT(D2031,1)="3",RIGHT(D2031,1)="3",ISNUMBER(--D2031)))),I2031,0))</f>
        <v/>
      </c>
      <c r="T2031" s="34">
        <f>IF(A2031="","",R2031-S2031)</f>
        <v/>
      </c>
      <c r="U2031" s="23">
        <f>IF(A2031="","",IF(O2031=0,"Outside audit periods; ","")&amp;IF(F2031="","No VAT category; ","")&amp;IF(ABS(Q2031)&gt;Setup!$B$10,"VAT ≠ 15% × net; ","")&amp;IF(AND(F2031="Standard domestic 15% (Box 7)",NOT(AND(LEN(D2031)=15,LEFT(D2031,1)="3",RIGHT(D2031,1)="3",ISNUMBER(--D2031)))),"Invalid/missing supplier VAT no; ","")&amp;IF(AND(L2031="Yes",K2031&lt;&gt;"Yes"),"VAT claimed without valid tax invoice; ","")&amp;IF(AND(L2031="Yes",ISNUMBER(SEARCH("blocked",G2031))),"Blocked input VAT claimed; ","")&amp;IF(AND(F2031="Import - VAT paid at customs (Box 8)",M2031=""),"Customs declaration no missing; ","")&amp;IF(AND(F2031="Import - Reverse charge (Box 9)",E2031="Saudi Arabia"),"RCM used for a local supplier; ","")&amp;IF(AND(L2031="Yes",NOT(OR(F2031="Standard domestic 15% (Box 7)",F2031="Import - VAT paid at customs (Box 8)",F2031="Import - Reverse charge (Box 9)"))),"VAT claimed on non-taxable category; ",""))</f>
        <v/>
      </c>
    </row>
    <row r="2032">
      <c r="A2032" s="17" t="n"/>
      <c r="B2032" s="14" t="n"/>
      <c r="C2032" s="14" t="n"/>
      <c r="D2032" s="16" t="n"/>
      <c r="E2032" s="14" t="n"/>
      <c r="F2032" s="14" t="n"/>
      <c r="G2032" s="14" t="n"/>
      <c r="H2032" s="19" t="n"/>
      <c r="I2032" s="19" t="n"/>
      <c r="J2032" s="34">
        <f>IF(A2032="","",H2032+I2032)</f>
        <v/>
      </c>
      <c r="K2032" s="14" t="n"/>
      <c r="L2032" s="14" t="n"/>
      <c r="M2032" s="14" t="n"/>
      <c r="N2032" s="14" t="n"/>
      <c r="O2032" s="20">
        <f>IF(A2032="","",SUMPRODUCT((A2032&gt;=Setup!$C$19:$C$30)*(A2032&lt;=Setup!$D$19:$D$30)*Setup!$A$19:$A$30))</f>
        <v/>
      </c>
      <c r="P2032" s="34">
        <f>IF(A2032="","",IF(OR(F2032="Standard domestic 15% (Box 7)",F2032="Import - VAT paid at customs (Box 8)",F2032="Import - Reverse charge (Box 9)"),ROUND(H2032*Setup!$B$9,2),0))</f>
        <v/>
      </c>
      <c r="Q2032" s="34">
        <f>IF(A2032="","",I2032-P2032)</f>
        <v/>
      </c>
      <c r="R2032" s="34">
        <f>IF(A2032="","",IF(L2032="Yes",I2032,0))</f>
        <v/>
      </c>
      <c r="S2032" s="34">
        <f>IF(A2032="","",IF(AND(L2032="Yes",K2032="Yes",NOT(ISNUMBER(SEARCH("blocked",G2032))),OR(F2032="Standard domestic 15% (Box 7)",F2032="Import - VAT paid at customs (Box 8)",F2032="Import - Reverse charge (Box 9)"),OR(F2032&lt;&gt;"Standard domestic 15% (Box 7)",AND(LEN(D2032)=15,LEFT(D2032,1)="3",RIGHT(D2032,1)="3",ISNUMBER(--D2032)))),I2032,0))</f>
        <v/>
      </c>
      <c r="T2032" s="34">
        <f>IF(A2032="","",R2032-S2032)</f>
        <v/>
      </c>
      <c r="U2032" s="23">
        <f>IF(A2032="","",IF(O2032=0,"Outside audit periods; ","")&amp;IF(F2032="","No VAT category; ","")&amp;IF(ABS(Q2032)&gt;Setup!$B$10,"VAT ≠ 15% × net; ","")&amp;IF(AND(F2032="Standard domestic 15% (Box 7)",NOT(AND(LEN(D2032)=15,LEFT(D2032,1)="3",RIGHT(D2032,1)="3",ISNUMBER(--D2032)))),"Invalid/missing supplier VAT no; ","")&amp;IF(AND(L2032="Yes",K2032&lt;&gt;"Yes"),"VAT claimed without valid tax invoice; ","")&amp;IF(AND(L2032="Yes",ISNUMBER(SEARCH("blocked",G2032))),"Blocked input VAT claimed; ","")&amp;IF(AND(F2032="Import - VAT paid at customs (Box 8)",M2032=""),"Customs declaration no missing; ","")&amp;IF(AND(F2032="Import - Reverse charge (Box 9)",E2032="Saudi Arabia"),"RCM used for a local supplier; ","")&amp;IF(AND(L2032="Yes",NOT(OR(F2032="Standard domestic 15% (Box 7)",F2032="Import - VAT paid at customs (Box 8)",F2032="Import - Reverse charge (Box 9)"))),"VAT claimed on non-taxable category; ",""))</f>
        <v/>
      </c>
    </row>
    <row r="2033">
      <c r="A2033" s="17" t="n"/>
      <c r="B2033" s="14" t="n"/>
      <c r="C2033" s="14" t="n"/>
      <c r="D2033" s="16" t="n"/>
      <c r="E2033" s="14" t="n"/>
      <c r="F2033" s="14" t="n"/>
      <c r="G2033" s="14" t="n"/>
      <c r="H2033" s="19" t="n"/>
      <c r="I2033" s="19" t="n"/>
      <c r="J2033" s="34">
        <f>IF(A2033="","",H2033+I2033)</f>
        <v/>
      </c>
      <c r="K2033" s="14" t="n"/>
      <c r="L2033" s="14" t="n"/>
      <c r="M2033" s="14" t="n"/>
      <c r="N2033" s="14" t="n"/>
      <c r="O2033" s="20">
        <f>IF(A2033="","",SUMPRODUCT((A2033&gt;=Setup!$C$19:$C$30)*(A2033&lt;=Setup!$D$19:$D$30)*Setup!$A$19:$A$30))</f>
        <v/>
      </c>
      <c r="P2033" s="34">
        <f>IF(A2033="","",IF(OR(F2033="Standard domestic 15% (Box 7)",F2033="Import - VAT paid at customs (Box 8)",F2033="Import - Reverse charge (Box 9)"),ROUND(H2033*Setup!$B$9,2),0))</f>
        <v/>
      </c>
      <c r="Q2033" s="34">
        <f>IF(A2033="","",I2033-P2033)</f>
        <v/>
      </c>
      <c r="R2033" s="34">
        <f>IF(A2033="","",IF(L2033="Yes",I2033,0))</f>
        <v/>
      </c>
      <c r="S2033" s="34">
        <f>IF(A2033="","",IF(AND(L2033="Yes",K2033="Yes",NOT(ISNUMBER(SEARCH("blocked",G2033))),OR(F2033="Standard domestic 15% (Box 7)",F2033="Import - VAT paid at customs (Box 8)",F2033="Import - Reverse charge (Box 9)"),OR(F2033&lt;&gt;"Standard domestic 15% (Box 7)",AND(LEN(D2033)=15,LEFT(D2033,1)="3",RIGHT(D2033,1)="3",ISNUMBER(--D2033)))),I2033,0))</f>
        <v/>
      </c>
      <c r="T2033" s="34">
        <f>IF(A2033="","",R2033-S2033)</f>
        <v/>
      </c>
      <c r="U2033" s="23">
        <f>IF(A2033="","",IF(O2033=0,"Outside audit periods; ","")&amp;IF(F2033="","No VAT category; ","")&amp;IF(ABS(Q2033)&gt;Setup!$B$10,"VAT ≠ 15% × net; ","")&amp;IF(AND(F2033="Standard domestic 15% (Box 7)",NOT(AND(LEN(D2033)=15,LEFT(D2033,1)="3",RIGHT(D2033,1)="3",ISNUMBER(--D2033)))),"Invalid/missing supplier VAT no; ","")&amp;IF(AND(L2033="Yes",K2033&lt;&gt;"Yes"),"VAT claimed without valid tax invoice; ","")&amp;IF(AND(L2033="Yes",ISNUMBER(SEARCH("blocked",G2033))),"Blocked input VAT claimed; ","")&amp;IF(AND(F2033="Import - VAT paid at customs (Box 8)",M2033=""),"Customs declaration no missing; ","")&amp;IF(AND(F2033="Import - Reverse charge (Box 9)",E2033="Saudi Arabia"),"RCM used for a local supplier; ","")&amp;IF(AND(L2033="Yes",NOT(OR(F2033="Standard domestic 15% (Box 7)",F2033="Import - VAT paid at customs (Box 8)",F2033="Import - Reverse charge (Box 9)"))),"VAT claimed on non-taxable category; ",""))</f>
        <v/>
      </c>
    </row>
    <row r="2034">
      <c r="A2034" s="17" t="n"/>
      <c r="B2034" s="14" t="n"/>
      <c r="C2034" s="14" t="n"/>
      <c r="D2034" s="16" t="n"/>
      <c r="E2034" s="14" t="n"/>
      <c r="F2034" s="14" t="n"/>
      <c r="G2034" s="14" t="n"/>
      <c r="H2034" s="19" t="n"/>
      <c r="I2034" s="19" t="n"/>
      <c r="J2034" s="34">
        <f>IF(A2034="","",H2034+I2034)</f>
        <v/>
      </c>
      <c r="K2034" s="14" t="n"/>
      <c r="L2034" s="14" t="n"/>
      <c r="M2034" s="14" t="n"/>
      <c r="N2034" s="14" t="n"/>
      <c r="O2034" s="20">
        <f>IF(A2034="","",SUMPRODUCT((A2034&gt;=Setup!$C$19:$C$30)*(A2034&lt;=Setup!$D$19:$D$30)*Setup!$A$19:$A$30))</f>
        <v/>
      </c>
      <c r="P2034" s="34">
        <f>IF(A2034="","",IF(OR(F2034="Standard domestic 15% (Box 7)",F2034="Import - VAT paid at customs (Box 8)",F2034="Import - Reverse charge (Box 9)"),ROUND(H2034*Setup!$B$9,2),0))</f>
        <v/>
      </c>
      <c r="Q2034" s="34">
        <f>IF(A2034="","",I2034-P2034)</f>
        <v/>
      </c>
      <c r="R2034" s="34">
        <f>IF(A2034="","",IF(L2034="Yes",I2034,0))</f>
        <v/>
      </c>
      <c r="S2034" s="34">
        <f>IF(A2034="","",IF(AND(L2034="Yes",K2034="Yes",NOT(ISNUMBER(SEARCH("blocked",G2034))),OR(F2034="Standard domestic 15% (Box 7)",F2034="Import - VAT paid at customs (Box 8)",F2034="Import - Reverse charge (Box 9)"),OR(F2034&lt;&gt;"Standard domestic 15% (Box 7)",AND(LEN(D2034)=15,LEFT(D2034,1)="3",RIGHT(D2034,1)="3",ISNUMBER(--D2034)))),I2034,0))</f>
        <v/>
      </c>
      <c r="T2034" s="34">
        <f>IF(A2034="","",R2034-S2034)</f>
        <v/>
      </c>
      <c r="U2034" s="23">
        <f>IF(A2034="","",IF(O2034=0,"Outside audit periods; ","")&amp;IF(F2034="","No VAT category; ","")&amp;IF(ABS(Q2034)&gt;Setup!$B$10,"VAT ≠ 15% × net; ","")&amp;IF(AND(F2034="Standard domestic 15% (Box 7)",NOT(AND(LEN(D2034)=15,LEFT(D2034,1)="3",RIGHT(D2034,1)="3",ISNUMBER(--D2034)))),"Invalid/missing supplier VAT no; ","")&amp;IF(AND(L2034="Yes",K2034&lt;&gt;"Yes"),"VAT claimed without valid tax invoice; ","")&amp;IF(AND(L2034="Yes",ISNUMBER(SEARCH("blocked",G2034))),"Blocked input VAT claimed; ","")&amp;IF(AND(F2034="Import - VAT paid at customs (Box 8)",M2034=""),"Customs declaration no missing; ","")&amp;IF(AND(F2034="Import - Reverse charge (Box 9)",E2034="Saudi Arabia"),"RCM used for a local supplier; ","")&amp;IF(AND(L2034="Yes",NOT(OR(F2034="Standard domestic 15% (Box 7)",F2034="Import - VAT paid at customs (Box 8)",F2034="Import - Reverse charge (Box 9)"))),"VAT claimed on non-taxable category; ",""))</f>
        <v/>
      </c>
    </row>
    <row r="2035">
      <c r="A2035" s="17" t="n"/>
      <c r="B2035" s="14" t="n"/>
      <c r="C2035" s="14" t="n"/>
      <c r="D2035" s="16" t="n"/>
      <c r="E2035" s="14" t="n"/>
      <c r="F2035" s="14" t="n"/>
      <c r="G2035" s="14" t="n"/>
      <c r="H2035" s="19" t="n"/>
      <c r="I2035" s="19" t="n"/>
      <c r="J2035" s="34">
        <f>IF(A2035="","",H2035+I2035)</f>
        <v/>
      </c>
      <c r="K2035" s="14" t="n"/>
      <c r="L2035" s="14" t="n"/>
      <c r="M2035" s="14" t="n"/>
      <c r="N2035" s="14" t="n"/>
      <c r="O2035" s="20">
        <f>IF(A2035="","",SUMPRODUCT((A2035&gt;=Setup!$C$19:$C$30)*(A2035&lt;=Setup!$D$19:$D$30)*Setup!$A$19:$A$30))</f>
        <v/>
      </c>
      <c r="P2035" s="34">
        <f>IF(A2035="","",IF(OR(F2035="Standard domestic 15% (Box 7)",F2035="Import - VAT paid at customs (Box 8)",F2035="Import - Reverse charge (Box 9)"),ROUND(H2035*Setup!$B$9,2),0))</f>
        <v/>
      </c>
      <c r="Q2035" s="34">
        <f>IF(A2035="","",I2035-P2035)</f>
        <v/>
      </c>
      <c r="R2035" s="34">
        <f>IF(A2035="","",IF(L2035="Yes",I2035,0))</f>
        <v/>
      </c>
      <c r="S2035" s="34">
        <f>IF(A2035="","",IF(AND(L2035="Yes",K2035="Yes",NOT(ISNUMBER(SEARCH("blocked",G2035))),OR(F2035="Standard domestic 15% (Box 7)",F2035="Import - VAT paid at customs (Box 8)",F2035="Import - Reverse charge (Box 9)"),OR(F2035&lt;&gt;"Standard domestic 15% (Box 7)",AND(LEN(D2035)=15,LEFT(D2035,1)="3",RIGHT(D2035,1)="3",ISNUMBER(--D2035)))),I2035,0))</f>
        <v/>
      </c>
      <c r="T2035" s="34">
        <f>IF(A2035="","",R2035-S2035)</f>
        <v/>
      </c>
      <c r="U2035" s="23">
        <f>IF(A2035="","",IF(O2035=0,"Outside audit periods; ","")&amp;IF(F2035="","No VAT category; ","")&amp;IF(ABS(Q2035)&gt;Setup!$B$10,"VAT ≠ 15% × net; ","")&amp;IF(AND(F2035="Standard domestic 15% (Box 7)",NOT(AND(LEN(D2035)=15,LEFT(D2035,1)="3",RIGHT(D2035,1)="3",ISNUMBER(--D2035)))),"Invalid/missing supplier VAT no; ","")&amp;IF(AND(L2035="Yes",K2035&lt;&gt;"Yes"),"VAT claimed without valid tax invoice; ","")&amp;IF(AND(L2035="Yes",ISNUMBER(SEARCH("blocked",G2035))),"Blocked input VAT claimed; ","")&amp;IF(AND(F2035="Import - VAT paid at customs (Box 8)",M2035=""),"Customs declaration no missing; ","")&amp;IF(AND(F2035="Import - Reverse charge (Box 9)",E2035="Saudi Arabia"),"RCM used for a local supplier; ","")&amp;IF(AND(L2035="Yes",NOT(OR(F2035="Standard domestic 15% (Box 7)",F2035="Import - VAT paid at customs (Box 8)",F2035="Import - Reverse charge (Box 9)"))),"VAT claimed on non-taxable category; ",""))</f>
        <v/>
      </c>
    </row>
    <row r="2036">
      <c r="A2036" s="17" t="n"/>
      <c r="B2036" s="14" t="n"/>
      <c r="C2036" s="14" t="n"/>
      <c r="D2036" s="16" t="n"/>
      <c r="E2036" s="14" t="n"/>
      <c r="F2036" s="14" t="n"/>
      <c r="G2036" s="14" t="n"/>
      <c r="H2036" s="19" t="n"/>
      <c r="I2036" s="19" t="n"/>
      <c r="J2036" s="34">
        <f>IF(A2036="","",H2036+I2036)</f>
        <v/>
      </c>
      <c r="K2036" s="14" t="n"/>
      <c r="L2036" s="14" t="n"/>
      <c r="M2036" s="14" t="n"/>
      <c r="N2036" s="14" t="n"/>
      <c r="O2036" s="20">
        <f>IF(A2036="","",SUMPRODUCT((A2036&gt;=Setup!$C$19:$C$30)*(A2036&lt;=Setup!$D$19:$D$30)*Setup!$A$19:$A$30))</f>
        <v/>
      </c>
      <c r="P2036" s="34">
        <f>IF(A2036="","",IF(OR(F2036="Standard domestic 15% (Box 7)",F2036="Import - VAT paid at customs (Box 8)",F2036="Import - Reverse charge (Box 9)"),ROUND(H2036*Setup!$B$9,2),0))</f>
        <v/>
      </c>
      <c r="Q2036" s="34">
        <f>IF(A2036="","",I2036-P2036)</f>
        <v/>
      </c>
      <c r="R2036" s="34">
        <f>IF(A2036="","",IF(L2036="Yes",I2036,0))</f>
        <v/>
      </c>
      <c r="S2036" s="34">
        <f>IF(A2036="","",IF(AND(L2036="Yes",K2036="Yes",NOT(ISNUMBER(SEARCH("blocked",G2036))),OR(F2036="Standard domestic 15% (Box 7)",F2036="Import - VAT paid at customs (Box 8)",F2036="Import - Reverse charge (Box 9)"),OR(F2036&lt;&gt;"Standard domestic 15% (Box 7)",AND(LEN(D2036)=15,LEFT(D2036,1)="3",RIGHT(D2036,1)="3",ISNUMBER(--D2036)))),I2036,0))</f>
        <v/>
      </c>
      <c r="T2036" s="34">
        <f>IF(A2036="","",R2036-S2036)</f>
        <v/>
      </c>
      <c r="U2036" s="23">
        <f>IF(A2036="","",IF(O2036=0,"Outside audit periods; ","")&amp;IF(F2036="","No VAT category; ","")&amp;IF(ABS(Q2036)&gt;Setup!$B$10,"VAT ≠ 15% × net; ","")&amp;IF(AND(F2036="Standard domestic 15% (Box 7)",NOT(AND(LEN(D2036)=15,LEFT(D2036,1)="3",RIGHT(D2036,1)="3",ISNUMBER(--D2036)))),"Invalid/missing supplier VAT no; ","")&amp;IF(AND(L2036="Yes",K2036&lt;&gt;"Yes"),"VAT claimed without valid tax invoice; ","")&amp;IF(AND(L2036="Yes",ISNUMBER(SEARCH("blocked",G2036))),"Blocked input VAT claimed; ","")&amp;IF(AND(F2036="Import - VAT paid at customs (Box 8)",M2036=""),"Customs declaration no missing; ","")&amp;IF(AND(F2036="Import - Reverse charge (Box 9)",E2036="Saudi Arabia"),"RCM used for a local supplier; ","")&amp;IF(AND(L2036="Yes",NOT(OR(F2036="Standard domestic 15% (Box 7)",F2036="Import - VAT paid at customs (Box 8)",F2036="Import - Reverse charge (Box 9)"))),"VAT claimed on non-taxable category; ",""))</f>
        <v/>
      </c>
    </row>
    <row r="2037">
      <c r="A2037" s="17" t="n"/>
      <c r="B2037" s="14" t="n"/>
      <c r="C2037" s="14" t="n"/>
      <c r="D2037" s="16" t="n"/>
      <c r="E2037" s="14" t="n"/>
      <c r="F2037" s="14" t="n"/>
      <c r="G2037" s="14" t="n"/>
      <c r="H2037" s="19" t="n"/>
      <c r="I2037" s="19" t="n"/>
      <c r="J2037" s="34">
        <f>IF(A2037="","",H2037+I2037)</f>
        <v/>
      </c>
      <c r="K2037" s="14" t="n"/>
      <c r="L2037" s="14" t="n"/>
      <c r="M2037" s="14" t="n"/>
      <c r="N2037" s="14" t="n"/>
      <c r="O2037" s="20">
        <f>IF(A2037="","",SUMPRODUCT((A2037&gt;=Setup!$C$19:$C$30)*(A2037&lt;=Setup!$D$19:$D$30)*Setup!$A$19:$A$30))</f>
        <v/>
      </c>
      <c r="P2037" s="34">
        <f>IF(A2037="","",IF(OR(F2037="Standard domestic 15% (Box 7)",F2037="Import - VAT paid at customs (Box 8)",F2037="Import - Reverse charge (Box 9)"),ROUND(H2037*Setup!$B$9,2),0))</f>
        <v/>
      </c>
      <c r="Q2037" s="34">
        <f>IF(A2037="","",I2037-P2037)</f>
        <v/>
      </c>
      <c r="R2037" s="34">
        <f>IF(A2037="","",IF(L2037="Yes",I2037,0))</f>
        <v/>
      </c>
      <c r="S2037" s="34">
        <f>IF(A2037="","",IF(AND(L2037="Yes",K2037="Yes",NOT(ISNUMBER(SEARCH("blocked",G2037))),OR(F2037="Standard domestic 15% (Box 7)",F2037="Import - VAT paid at customs (Box 8)",F2037="Import - Reverse charge (Box 9)"),OR(F2037&lt;&gt;"Standard domestic 15% (Box 7)",AND(LEN(D2037)=15,LEFT(D2037,1)="3",RIGHT(D2037,1)="3",ISNUMBER(--D2037)))),I2037,0))</f>
        <v/>
      </c>
      <c r="T2037" s="34">
        <f>IF(A2037="","",R2037-S2037)</f>
        <v/>
      </c>
      <c r="U2037" s="23">
        <f>IF(A2037="","",IF(O2037=0,"Outside audit periods; ","")&amp;IF(F2037="","No VAT category; ","")&amp;IF(ABS(Q2037)&gt;Setup!$B$10,"VAT ≠ 15% × net; ","")&amp;IF(AND(F2037="Standard domestic 15% (Box 7)",NOT(AND(LEN(D2037)=15,LEFT(D2037,1)="3",RIGHT(D2037,1)="3",ISNUMBER(--D2037)))),"Invalid/missing supplier VAT no; ","")&amp;IF(AND(L2037="Yes",K2037&lt;&gt;"Yes"),"VAT claimed without valid tax invoice; ","")&amp;IF(AND(L2037="Yes",ISNUMBER(SEARCH("blocked",G2037))),"Blocked input VAT claimed; ","")&amp;IF(AND(F2037="Import - VAT paid at customs (Box 8)",M2037=""),"Customs declaration no missing; ","")&amp;IF(AND(F2037="Import - Reverse charge (Box 9)",E2037="Saudi Arabia"),"RCM used for a local supplier; ","")&amp;IF(AND(L2037="Yes",NOT(OR(F2037="Standard domestic 15% (Box 7)",F2037="Import - VAT paid at customs (Box 8)",F2037="Import - Reverse charge (Box 9)"))),"VAT claimed on non-taxable category; ",""))</f>
        <v/>
      </c>
    </row>
    <row r="2038">
      <c r="A2038" s="17" t="n"/>
      <c r="B2038" s="14" t="n"/>
      <c r="C2038" s="14" t="n"/>
      <c r="D2038" s="16" t="n"/>
      <c r="E2038" s="14" t="n"/>
      <c r="F2038" s="14" t="n"/>
      <c r="G2038" s="14" t="n"/>
      <c r="H2038" s="19" t="n"/>
      <c r="I2038" s="19" t="n"/>
      <c r="J2038" s="34">
        <f>IF(A2038="","",H2038+I2038)</f>
        <v/>
      </c>
      <c r="K2038" s="14" t="n"/>
      <c r="L2038" s="14" t="n"/>
      <c r="M2038" s="14" t="n"/>
      <c r="N2038" s="14" t="n"/>
      <c r="O2038" s="20">
        <f>IF(A2038="","",SUMPRODUCT((A2038&gt;=Setup!$C$19:$C$30)*(A2038&lt;=Setup!$D$19:$D$30)*Setup!$A$19:$A$30))</f>
        <v/>
      </c>
      <c r="P2038" s="34">
        <f>IF(A2038="","",IF(OR(F2038="Standard domestic 15% (Box 7)",F2038="Import - VAT paid at customs (Box 8)",F2038="Import - Reverse charge (Box 9)"),ROUND(H2038*Setup!$B$9,2),0))</f>
        <v/>
      </c>
      <c r="Q2038" s="34">
        <f>IF(A2038="","",I2038-P2038)</f>
        <v/>
      </c>
      <c r="R2038" s="34">
        <f>IF(A2038="","",IF(L2038="Yes",I2038,0))</f>
        <v/>
      </c>
      <c r="S2038" s="34">
        <f>IF(A2038="","",IF(AND(L2038="Yes",K2038="Yes",NOT(ISNUMBER(SEARCH("blocked",G2038))),OR(F2038="Standard domestic 15% (Box 7)",F2038="Import - VAT paid at customs (Box 8)",F2038="Import - Reverse charge (Box 9)"),OR(F2038&lt;&gt;"Standard domestic 15% (Box 7)",AND(LEN(D2038)=15,LEFT(D2038,1)="3",RIGHT(D2038,1)="3",ISNUMBER(--D2038)))),I2038,0))</f>
        <v/>
      </c>
      <c r="T2038" s="34">
        <f>IF(A2038="","",R2038-S2038)</f>
        <v/>
      </c>
      <c r="U2038" s="23">
        <f>IF(A2038="","",IF(O2038=0,"Outside audit periods; ","")&amp;IF(F2038="","No VAT category; ","")&amp;IF(ABS(Q2038)&gt;Setup!$B$10,"VAT ≠ 15% × net; ","")&amp;IF(AND(F2038="Standard domestic 15% (Box 7)",NOT(AND(LEN(D2038)=15,LEFT(D2038,1)="3",RIGHT(D2038,1)="3",ISNUMBER(--D2038)))),"Invalid/missing supplier VAT no; ","")&amp;IF(AND(L2038="Yes",K2038&lt;&gt;"Yes"),"VAT claimed without valid tax invoice; ","")&amp;IF(AND(L2038="Yes",ISNUMBER(SEARCH("blocked",G2038))),"Blocked input VAT claimed; ","")&amp;IF(AND(F2038="Import - VAT paid at customs (Box 8)",M2038=""),"Customs declaration no missing; ","")&amp;IF(AND(F2038="Import - Reverse charge (Box 9)",E2038="Saudi Arabia"),"RCM used for a local supplier; ","")&amp;IF(AND(L2038="Yes",NOT(OR(F2038="Standard domestic 15% (Box 7)",F2038="Import - VAT paid at customs (Box 8)",F2038="Import - Reverse charge (Box 9)"))),"VAT claimed on non-taxable category; ",""))</f>
        <v/>
      </c>
    </row>
    <row r="2039">
      <c r="A2039" s="17" t="n"/>
      <c r="B2039" s="14" t="n"/>
      <c r="C2039" s="14" t="n"/>
      <c r="D2039" s="16" t="n"/>
      <c r="E2039" s="14" t="n"/>
      <c r="F2039" s="14" t="n"/>
      <c r="G2039" s="14" t="n"/>
      <c r="H2039" s="19" t="n"/>
      <c r="I2039" s="19" t="n"/>
      <c r="J2039" s="34">
        <f>IF(A2039="","",H2039+I2039)</f>
        <v/>
      </c>
      <c r="K2039" s="14" t="n"/>
      <c r="L2039" s="14" t="n"/>
      <c r="M2039" s="14" t="n"/>
      <c r="N2039" s="14" t="n"/>
      <c r="O2039" s="20">
        <f>IF(A2039="","",SUMPRODUCT((A2039&gt;=Setup!$C$19:$C$30)*(A2039&lt;=Setup!$D$19:$D$30)*Setup!$A$19:$A$30))</f>
        <v/>
      </c>
      <c r="P2039" s="34">
        <f>IF(A2039="","",IF(OR(F2039="Standard domestic 15% (Box 7)",F2039="Import - VAT paid at customs (Box 8)",F2039="Import - Reverse charge (Box 9)"),ROUND(H2039*Setup!$B$9,2),0))</f>
        <v/>
      </c>
      <c r="Q2039" s="34">
        <f>IF(A2039="","",I2039-P2039)</f>
        <v/>
      </c>
      <c r="R2039" s="34">
        <f>IF(A2039="","",IF(L2039="Yes",I2039,0))</f>
        <v/>
      </c>
      <c r="S2039" s="34">
        <f>IF(A2039="","",IF(AND(L2039="Yes",K2039="Yes",NOT(ISNUMBER(SEARCH("blocked",G2039))),OR(F2039="Standard domestic 15% (Box 7)",F2039="Import - VAT paid at customs (Box 8)",F2039="Import - Reverse charge (Box 9)"),OR(F2039&lt;&gt;"Standard domestic 15% (Box 7)",AND(LEN(D2039)=15,LEFT(D2039,1)="3",RIGHT(D2039,1)="3",ISNUMBER(--D2039)))),I2039,0))</f>
        <v/>
      </c>
      <c r="T2039" s="34">
        <f>IF(A2039="","",R2039-S2039)</f>
        <v/>
      </c>
      <c r="U2039" s="23">
        <f>IF(A2039="","",IF(O2039=0,"Outside audit periods; ","")&amp;IF(F2039="","No VAT category; ","")&amp;IF(ABS(Q2039)&gt;Setup!$B$10,"VAT ≠ 15% × net; ","")&amp;IF(AND(F2039="Standard domestic 15% (Box 7)",NOT(AND(LEN(D2039)=15,LEFT(D2039,1)="3",RIGHT(D2039,1)="3",ISNUMBER(--D2039)))),"Invalid/missing supplier VAT no; ","")&amp;IF(AND(L2039="Yes",K2039&lt;&gt;"Yes"),"VAT claimed without valid tax invoice; ","")&amp;IF(AND(L2039="Yes",ISNUMBER(SEARCH("blocked",G2039))),"Blocked input VAT claimed; ","")&amp;IF(AND(F2039="Import - VAT paid at customs (Box 8)",M2039=""),"Customs declaration no missing; ","")&amp;IF(AND(F2039="Import - Reverse charge (Box 9)",E2039="Saudi Arabia"),"RCM used for a local supplier; ","")&amp;IF(AND(L2039="Yes",NOT(OR(F2039="Standard domestic 15% (Box 7)",F2039="Import - VAT paid at customs (Box 8)",F2039="Import - Reverse charge (Box 9)"))),"VAT claimed on non-taxable category; ",""))</f>
        <v/>
      </c>
    </row>
    <row r="2040">
      <c r="A2040" s="17" t="n"/>
      <c r="B2040" s="14" t="n"/>
      <c r="C2040" s="14" t="n"/>
      <c r="D2040" s="16" t="n"/>
      <c r="E2040" s="14" t="n"/>
      <c r="F2040" s="14" t="n"/>
      <c r="G2040" s="14" t="n"/>
      <c r="H2040" s="19" t="n"/>
      <c r="I2040" s="19" t="n"/>
      <c r="J2040" s="34">
        <f>IF(A2040="","",H2040+I2040)</f>
        <v/>
      </c>
      <c r="K2040" s="14" t="n"/>
      <c r="L2040" s="14" t="n"/>
      <c r="M2040" s="14" t="n"/>
      <c r="N2040" s="14" t="n"/>
      <c r="O2040" s="20">
        <f>IF(A2040="","",SUMPRODUCT((A2040&gt;=Setup!$C$19:$C$30)*(A2040&lt;=Setup!$D$19:$D$30)*Setup!$A$19:$A$30))</f>
        <v/>
      </c>
      <c r="P2040" s="34">
        <f>IF(A2040="","",IF(OR(F2040="Standard domestic 15% (Box 7)",F2040="Import - VAT paid at customs (Box 8)",F2040="Import - Reverse charge (Box 9)"),ROUND(H2040*Setup!$B$9,2),0))</f>
        <v/>
      </c>
      <c r="Q2040" s="34">
        <f>IF(A2040="","",I2040-P2040)</f>
        <v/>
      </c>
      <c r="R2040" s="34">
        <f>IF(A2040="","",IF(L2040="Yes",I2040,0))</f>
        <v/>
      </c>
      <c r="S2040" s="34">
        <f>IF(A2040="","",IF(AND(L2040="Yes",K2040="Yes",NOT(ISNUMBER(SEARCH("blocked",G2040))),OR(F2040="Standard domestic 15% (Box 7)",F2040="Import - VAT paid at customs (Box 8)",F2040="Import - Reverse charge (Box 9)"),OR(F2040&lt;&gt;"Standard domestic 15% (Box 7)",AND(LEN(D2040)=15,LEFT(D2040,1)="3",RIGHT(D2040,1)="3",ISNUMBER(--D2040)))),I2040,0))</f>
        <v/>
      </c>
      <c r="T2040" s="34">
        <f>IF(A2040="","",R2040-S2040)</f>
        <v/>
      </c>
      <c r="U2040" s="23">
        <f>IF(A2040="","",IF(O2040=0,"Outside audit periods; ","")&amp;IF(F2040="","No VAT category; ","")&amp;IF(ABS(Q2040)&gt;Setup!$B$10,"VAT ≠ 15% × net; ","")&amp;IF(AND(F2040="Standard domestic 15% (Box 7)",NOT(AND(LEN(D2040)=15,LEFT(D2040,1)="3",RIGHT(D2040,1)="3",ISNUMBER(--D2040)))),"Invalid/missing supplier VAT no; ","")&amp;IF(AND(L2040="Yes",K2040&lt;&gt;"Yes"),"VAT claimed without valid tax invoice; ","")&amp;IF(AND(L2040="Yes",ISNUMBER(SEARCH("blocked",G2040))),"Blocked input VAT claimed; ","")&amp;IF(AND(F2040="Import - VAT paid at customs (Box 8)",M2040=""),"Customs declaration no missing; ","")&amp;IF(AND(F2040="Import - Reverse charge (Box 9)",E2040="Saudi Arabia"),"RCM used for a local supplier; ","")&amp;IF(AND(L2040="Yes",NOT(OR(F2040="Standard domestic 15% (Box 7)",F2040="Import - VAT paid at customs (Box 8)",F2040="Import - Reverse charge (Box 9)"))),"VAT claimed on non-taxable category; ",""))</f>
        <v/>
      </c>
    </row>
    <row r="2041">
      <c r="A2041" s="17" t="n"/>
      <c r="B2041" s="14" t="n"/>
      <c r="C2041" s="14" t="n"/>
      <c r="D2041" s="16" t="n"/>
      <c r="E2041" s="14" t="n"/>
      <c r="F2041" s="14" t="n"/>
      <c r="G2041" s="14" t="n"/>
      <c r="H2041" s="19" t="n"/>
      <c r="I2041" s="19" t="n"/>
      <c r="J2041" s="34">
        <f>IF(A2041="","",H2041+I2041)</f>
        <v/>
      </c>
      <c r="K2041" s="14" t="n"/>
      <c r="L2041" s="14" t="n"/>
      <c r="M2041" s="14" t="n"/>
      <c r="N2041" s="14" t="n"/>
      <c r="O2041" s="20">
        <f>IF(A2041="","",SUMPRODUCT((A2041&gt;=Setup!$C$19:$C$30)*(A2041&lt;=Setup!$D$19:$D$30)*Setup!$A$19:$A$30))</f>
        <v/>
      </c>
      <c r="P2041" s="34">
        <f>IF(A2041="","",IF(OR(F2041="Standard domestic 15% (Box 7)",F2041="Import - VAT paid at customs (Box 8)",F2041="Import - Reverse charge (Box 9)"),ROUND(H2041*Setup!$B$9,2),0))</f>
        <v/>
      </c>
      <c r="Q2041" s="34">
        <f>IF(A2041="","",I2041-P2041)</f>
        <v/>
      </c>
      <c r="R2041" s="34">
        <f>IF(A2041="","",IF(L2041="Yes",I2041,0))</f>
        <v/>
      </c>
      <c r="S2041" s="34">
        <f>IF(A2041="","",IF(AND(L2041="Yes",K2041="Yes",NOT(ISNUMBER(SEARCH("blocked",G2041))),OR(F2041="Standard domestic 15% (Box 7)",F2041="Import - VAT paid at customs (Box 8)",F2041="Import - Reverse charge (Box 9)"),OR(F2041&lt;&gt;"Standard domestic 15% (Box 7)",AND(LEN(D2041)=15,LEFT(D2041,1)="3",RIGHT(D2041,1)="3",ISNUMBER(--D2041)))),I2041,0))</f>
        <v/>
      </c>
      <c r="T2041" s="34">
        <f>IF(A2041="","",R2041-S2041)</f>
        <v/>
      </c>
      <c r="U2041" s="23">
        <f>IF(A2041="","",IF(O2041=0,"Outside audit periods; ","")&amp;IF(F2041="","No VAT category; ","")&amp;IF(ABS(Q2041)&gt;Setup!$B$10,"VAT ≠ 15% × net; ","")&amp;IF(AND(F2041="Standard domestic 15% (Box 7)",NOT(AND(LEN(D2041)=15,LEFT(D2041,1)="3",RIGHT(D2041,1)="3",ISNUMBER(--D2041)))),"Invalid/missing supplier VAT no; ","")&amp;IF(AND(L2041="Yes",K2041&lt;&gt;"Yes"),"VAT claimed without valid tax invoice; ","")&amp;IF(AND(L2041="Yes",ISNUMBER(SEARCH("blocked",G2041))),"Blocked input VAT claimed; ","")&amp;IF(AND(F2041="Import - VAT paid at customs (Box 8)",M2041=""),"Customs declaration no missing; ","")&amp;IF(AND(F2041="Import - Reverse charge (Box 9)",E2041="Saudi Arabia"),"RCM used for a local supplier; ","")&amp;IF(AND(L2041="Yes",NOT(OR(F2041="Standard domestic 15% (Box 7)",F2041="Import - VAT paid at customs (Box 8)",F2041="Import - Reverse charge (Box 9)"))),"VAT claimed on non-taxable category; ",""))</f>
        <v/>
      </c>
    </row>
    <row r="2042">
      <c r="A2042" s="17" t="n"/>
      <c r="B2042" s="14" t="n"/>
      <c r="C2042" s="14" t="n"/>
      <c r="D2042" s="16" t="n"/>
      <c r="E2042" s="14" t="n"/>
      <c r="F2042" s="14" t="n"/>
      <c r="G2042" s="14" t="n"/>
      <c r="H2042" s="19" t="n"/>
      <c r="I2042" s="19" t="n"/>
      <c r="J2042" s="34">
        <f>IF(A2042="","",H2042+I2042)</f>
        <v/>
      </c>
      <c r="K2042" s="14" t="n"/>
      <c r="L2042" s="14" t="n"/>
      <c r="M2042" s="14" t="n"/>
      <c r="N2042" s="14" t="n"/>
      <c r="O2042" s="20">
        <f>IF(A2042="","",SUMPRODUCT((A2042&gt;=Setup!$C$19:$C$30)*(A2042&lt;=Setup!$D$19:$D$30)*Setup!$A$19:$A$30))</f>
        <v/>
      </c>
      <c r="P2042" s="34">
        <f>IF(A2042="","",IF(OR(F2042="Standard domestic 15% (Box 7)",F2042="Import - VAT paid at customs (Box 8)",F2042="Import - Reverse charge (Box 9)"),ROUND(H2042*Setup!$B$9,2),0))</f>
        <v/>
      </c>
      <c r="Q2042" s="34">
        <f>IF(A2042="","",I2042-P2042)</f>
        <v/>
      </c>
      <c r="R2042" s="34">
        <f>IF(A2042="","",IF(L2042="Yes",I2042,0))</f>
        <v/>
      </c>
      <c r="S2042" s="34">
        <f>IF(A2042="","",IF(AND(L2042="Yes",K2042="Yes",NOT(ISNUMBER(SEARCH("blocked",G2042))),OR(F2042="Standard domestic 15% (Box 7)",F2042="Import - VAT paid at customs (Box 8)",F2042="Import - Reverse charge (Box 9)"),OR(F2042&lt;&gt;"Standard domestic 15% (Box 7)",AND(LEN(D2042)=15,LEFT(D2042,1)="3",RIGHT(D2042,1)="3",ISNUMBER(--D2042)))),I2042,0))</f>
        <v/>
      </c>
      <c r="T2042" s="34">
        <f>IF(A2042="","",R2042-S2042)</f>
        <v/>
      </c>
      <c r="U2042" s="23">
        <f>IF(A2042="","",IF(O2042=0,"Outside audit periods; ","")&amp;IF(F2042="","No VAT category; ","")&amp;IF(ABS(Q2042)&gt;Setup!$B$10,"VAT ≠ 15% × net; ","")&amp;IF(AND(F2042="Standard domestic 15% (Box 7)",NOT(AND(LEN(D2042)=15,LEFT(D2042,1)="3",RIGHT(D2042,1)="3",ISNUMBER(--D2042)))),"Invalid/missing supplier VAT no; ","")&amp;IF(AND(L2042="Yes",K2042&lt;&gt;"Yes"),"VAT claimed without valid tax invoice; ","")&amp;IF(AND(L2042="Yes",ISNUMBER(SEARCH("blocked",G2042))),"Blocked input VAT claimed; ","")&amp;IF(AND(F2042="Import - VAT paid at customs (Box 8)",M2042=""),"Customs declaration no missing; ","")&amp;IF(AND(F2042="Import - Reverse charge (Box 9)",E2042="Saudi Arabia"),"RCM used for a local supplier; ","")&amp;IF(AND(L2042="Yes",NOT(OR(F2042="Standard domestic 15% (Box 7)",F2042="Import - VAT paid at customs (Box 8)",F2042="Import - Reverse charge (Box 9)"))),"VAT claimed on non-taxable category; ",""))</f>
        <v/>
      </c>
    </row>
    <row r="2043">
      <c r="A2043" s="17" t="n"/>
      <c r="B2043" s="14" t="n"/>
      <c r="C2043" s="14" t="n"/>
      <c r="D2043" s="16" t="n"/>
      <c r="E2043" s="14" t="n"/>
      <c r="F2043" s="14" t="n"/>
      <c r="G2043" s="14" t="n"/>
      <c r="H2043" s="19" t="n"/>
      <c r="I2043" s="19" t="n"/>
      <c r="J2043" s="34">
        <f>IF(A2043="","",H2043+I2043)</f>
        <v/>
      </c>
      <c r="K2043" s="14" t="n"/>
      <c r="L2043" s="14" t="n"/>
      <c r="M2043" s="14" t="n"/>
      <c r="N2043" s="14" t="n"/>
      <c r="O2043" s="20">
        <f>IF(A2043="","",SUMPRODUCT((A2043&gt;=Setup!$C$19:$C$30)*(A2043&lt;=Setup!$D$19:$D$30)*Setup!$A$19:$A$30))</f>
        <v/>
      </c>
      <c r="P2043" s="34">
        <f>IF(A2043="","",IF(OR(F2043="Standard domestic 15% (Box 7)",F2043="Import - VAT paid at customs (Box 8)",F2043="Import - Reverse charge (Box 9)"),ROUND(H2043*Setup!$B$9,2),0))</f>
        <v/>
      </c>
      <c r="Q2043" s="34">
        <f>IF(A2043="","",I2043-P2043)</f>
        <v/>
      </c>
      <c r="R2043" s="34">
        <f>IF(A2043="","",IF(L2043="Yes",I2043,0))</f>
        <v/>
      </c>
      <c r="S2043" s="34">
        <f>IF(A2043="","",IF(AND(L2043="Yes",K2043="Yes",NOT(ISNUMBER(SEARCH("blocked",G2043))),OR(F2043="Standard domestic 15% (Box 7)",F2043="Import - VAT paid at customs (Box 8)",F2043="Import - Reverse charge (Box 9)"),OR(F2043&lt;&gt;"Standard domestic 15% (Box 7)",AND(LEN(D2043)=15,LEFT(D2043,1)="3",RIGHT(D2043,1)="3",ISNUMBER(--D2043)))),I2043,0))</f>
        <v/>
      </c>
      <c r="T2043" s="34">
        <f>IF(A2043="","",R2043-S2043)</f>
        <v/>
      </c>
      <c r="U2043" s="23">
        <f>IF(A2043="","",IF(O2043=0,"Outside audit periods; ","")&amp;IF(F2043="","No VAT category; ","")&amp;IF(ABS(Q2043)&gt;Setup!$B$10,"VAT ≠ 15% × net; ","")&amp;IF(AND(F2043="Standard domestic 15% (Box 7)",NOT(AND(LEN(D2043)=15,LEFT(D2043,1)="3",RIGHT(D2043,1)="3",ISNUMBER(--D2043)))),"Invalid/missing supplier VAT no; ","")&amp;IF(AND(L2043="Yes",K2043&lt;&gt;"Yes"),"VAT claimed without valid tax invoice; ","")&amp;IF(AND(L2043="Yes",ISNUMBER(SEARCH("blocked",G2043))),"Blocked input VAT claimed; ","")&amp;IF(AND(F2043="Import - VAT paid at customs (Box 8)",M2043=""),"Customs declaration no missing; ","")&amp;IF(AND(F2043="Import - Reverse charge (Box 9)",E2043="Saudi Arabia"),"RCM used for a local supplier; ","")&amp;IF(AND(L2043="Yes",NOT(OR(F2043="Standard domestic 15% (Box 7)",F2043="Import - VAT paid at customs (Box 8)",F2043="Import - Reverse charge (Box 9)"))),"VAT claimed on non-taxable category; ",""))</f>
        <v/>
      </c>
    </row>
    <row r="2044">
      <c r="A2044" s="17" t="n"/>
      <c r="B2044" s="14" t="n"/>
      <c r="C2044" s="14" t="n"/>
      <c r="D2044" s="16" t="n"/>
      <c r="E2044" s="14" t="n"/>
      <c r="F2044" s="14" t="n"/>
      <c r="G2044" s="14" t="n"/>
      <c r="H2044" s="19" t="n"/>
      <c r="I2044" s="19" t="n"/>
      <c r="J2044" s="34">
        <f>IF(A2044="","",H2044+I2044)</f>
        <v/>
      </c>
      <c r="K2044" s="14" t="n"/>
      <c r="L2044" s="14" t="n"/>
      <c r="M2044" s="14" t="n"/>
      <c r="N2044" s="14" t="n"/>
      <c r="O2044" s="20">
        <f>IF(A2044="","",SUMPRODUCT((A2044&gt;=Setup!$C$19:$C$30)*(A2044&lt;=Setup!$D$19:$D$30)*Setup!$A$19:$A$30))</f>
        <v/>
      </c>
      <c r="P2044" s="34">
        <f>IF(A2044="","",IF(OR(F2044="Standard domestic 15% (Box 7)",F2044="Import - VAT paid at customs (Box 8)",F2044="Import - Reverse charge (Box 9)"),ROUND(H2044*Setup!$B$9,2),0))</f>
        <v/>
      </c>
      <c r="Q2044" s="34">
        <f>IF(A2044="","",I2044-P2044)</f>
        <v/>
      </c>
      <c r="R2044" s="34">
        <f>IF(A2044="","",IF(L2044="Yes",I2044,0))</f>
        <v/>
      </c>
      <c r="S2044" s="34">
        <f>IF(A2044="","",IF(AND(L2044="Yes",K2044="Yes",NOT(ISNUMBER(SEARCH("blocked",G2044))),OR(F2044="Standard domestic 15% (Box 7)",F2044="Import - VAT paid at customs (Box 8)",F2044="Import - Reverse charge (Box 9)"),OR(F2044&lt;&gt;"Standard domestic 15% (Box 7)",AND(LEN(D2044)=15,LEFT(D2044,1)="3",RIGHT(D2044,1)="3",ISNUMBER(--D2044)))),I2044,0))</f>
        <v/>
      </c>
      <c r="T2044" s="34">
        <f>IF(A2044="","",R2044-S2044)</f>
        <v/>
      </c>
      <c r="U2044" s="23">
        <f>IF(A2044="","",IF(O2044=0,"Outside audit periods; ","")&amp;IF(F2044="","No VAT category; ","")&amp;IF(ABS(Q2044)&gt;Setup!$B$10,"VAT ≠ 15% × net; ","")&amp;IF(AND(F2044="Standard domestic 15% (Box 7)",NOT(AND(LEN(D2044)=15,LEFT(D2044,1)="3",RIGHT(D2044,1)="3",ISNUMBER(--D2044)))),"Invalid/missing supplier VAT no; ","")&amp;IF(AND(L2044="Yes",K2044&lt;&gt;"Yes"),"VAT claimed without valid tax invoice; ","")&amp;IF(AND(L2044="Yes",ISNUMBER(SEARCH("blocked",G2044))),"Blocked input VAT claimed; ","")&amp;IF(AND(F2044="Import - VAT paid at customs (Box 8)",M2044=""),"Customs declaration no missing; ","")&amp;IF(AND(F2044="Import - Reverse charge (Box 9)",E2044="Saudi Arabia"),"RCM used for a local supplier; ","")&amp;IF(AND(L2044="Yes",NOT(OR(F2044="Standard domestic 15% (Box 7)",F2044="Import - VAT paid at customs (Box 8)",F2044="Import - Reverse charge (Box 9)"))),"VAT claimed on non-taxable category; ",""))</f>
        <v/>
      </c>
    </row>
    <row r="2045">
      <c r="A2045" s="17" t="n"/>
      <c r="B2045" s="14" t="n"/>
      <c r="C2045" s="14" t="n"/>
      <c r="D2045" s="16" t="n"/>
      <c r="E2045" s="14" t="n"/>
      <c r="F2045" s="14" t="n"/>
      <c r="G2045" s="14" t="n"/>
      <c r="H2045" s="19" t="n"/>
      <c r="I2045" s="19" t="n"/>
      <c r="J2045" s="34">
        <f>IF(A2045="","",H2045+I2045)</f>
        <v/>
      </c>
      <c r="K2045" s="14" t="n"/>
      <c r="L2045" s="14" t="n"/>
      <c r="M2045" s="14" t="n"/>
      <c r="N2045" s="14" t="n"/>
      <c r="O2045" s="20">
        <f>IF(A2045="","",SUMPRODUCT((A2045&gt;=Setup!$C$19:$C$30)*(A2045&lt;=Setup!$D$19:$D$30)*Setup!$A$19:$A$30))</f>
        <v/>
      </c>
      <c r="P2045" s="34">
        <f>IF(A2045="","",IF(OR(F2045="Standard domestic 15% (Box 7)",F2045="Import - VAT paid at customs (Box 8)",F2045="Import - Reverse charge (Box 9)"),ROUND(H2045*Setup!$B$9,2),0))</f>
        <v/>
      </c>
      <c r="Q2045" s="34">
        <f>IF(A2045="","",I2045-P2045)</f>
        <v/>
      </c>
      <c r="R2045" s="34">
        <f>IF(A2045="","",IF(L2045="Yes",I2045,0))</f>
        <v/>
      </c>
      <c r="S2045" s="34">
        <f>IF(A2045="","",IF(AND(L2045="Yes",K2045="Yes",NOT(ISNUMBER(SEARCH("blocked",G2045))),OR(F2045="Standard domestic 15% (Box 7)",F2045="Import - VAT paid at customs (Box 8)",F2045="Import - Reverse charge (Box 9)"),OR(F2045&lt;&gt;"Standard domestic 15% (Box 7)",AND(LEN(D2045)=15,LEFT(D2045,1)="3",RIGHT(D2045,1)="3",ISNUMBER(--D2045)))),I2045,0))</f>
        <v/>
      </c>
      <c r="T2045" s="34">
        <f>IF(A2045="","",R2045-S2045)</f>
        <v/>
      </c>
      <c r="U2045" s="23">
        <f>IF(A2045="","",IF(O2045=0,"Outside audit periods; ","")&amp;IF(F2045="","No VAT category; ","")&amp;IF(ABS(Q2045)&gt;Setup!$B$10,"VAT ≠ 15% × net; ","")&amp;IF(AND(F2045="Standard domestic 15% (Box 7)",NOT(AND(LEN(D2045)=15,LEFT(D2045,1)="3",RIGHT(D2045,1)="3",ISNUMBER(--D2045)))),"Invalid/missing supplier VAT no; ","")&amp;IF(AND(L2045="Yes",K2045&lt;&gt;"Yes"),"VAT claimed without valid tax invoice; ","")&amp;IF(AND(L2045="Yes",ISNUMBER(SEARCH("blocked",G2045))),"Blocked input VAT claimed; ","")&amp;IF(AND(F2045="Import - VAT paid at customs (Box 8)",M2045=""),"Customs declaration no missing; ","")&amp;IF(AND(F2045="Import - Reverse charge (Box 9)",E2045="Saudi Arabia"),"RCM used for a local supplier; ","")&amp;IF(AND(L2045="Yes",NOT(OR(F2045="Standard domestic 15% (Box 7)",F2045="Import - VAT paid at customs (Box 8)",F2045="Import - Reverse charge (Box 9)"))),"VAT claimed on non-taxable category; ",""))</f>
        <v/>
      </c>
    </row>
    <row r="2046">
      <c r="A2046" s="17" t="n"/>
      <c r="B2046" s="14" t="n"/>
      <c r="C2046" s="14" t="n"/>
      <c r="D2046" s="16" t="n"/>
      <c r="E2046" s="14" t="n"/>
      <c r="F2046" s="14" t="n"/>
      <c r="G2046" s="14" t="n"/>
      <c r="H2046" s="19" t="n"/>
      <c r="I2046" s="19" t="n"/>
      <c r="J2046" s="34">
        <f>IF(A2046="","",H2046+I2046)</f>
        <v/>
      </c>
      <c r="K2046" s="14" t="n"/>
      <c r="L2046" s="14" t="n"/>
      <c r="M2046" s="14" t="n"/>
      <c r="N2046" s="14" t="n"/>
      <c r="O2046" s="20">
        <f>IF(A2046="","",SUMPRODUCT((A2046&gt;=Setup!$C$19:$C$30)*(A2046&lt;=Setup!$D$19:$D$30)*Setup!$A$19:$A$30))</f>
        <v/>
      </c>
      <c r="P2046" s="34">
        <f>IF(A2046="","",IF(OR(F2046="Standard domestic 15% (Box 7)",F2046="Import - VAT paid at customs (Box 8)",F2046="Import - Reverse charge (Box 9)"),ROUND(H2046*Setup!$B$9,2),0))</f>
        <v/>
      </c>
      <c r="Q2046" s="34">
        <f>IF(A2046="","",I2046-P2046)</f>
        <v/>
      </c>
      <c r="R2046" s="34">
        <f>IF(A2046="","",IF(L2046="Yes",I2046,0))</f>
        <v/>
      </c>
      <c r="S2046" s="34">
        <f>IF(A2046="","",IF(AND(L2046="Yes",K2046="Yes",NOT(ISNUMBER(SEARCH("blocked",G2046))),OR(F2046="Standard domestic 15% (Box 7)",F2046="Import - VAT paid at customs (Box 8)",F2046="Import - Reverse charge (Box 9)"),OR(F2046&lt;&gt;"Standard domestic 15% (Box 7)",AND(LEN(D2046)=15,LEFT(D2046,1)="3",RIGHT(D2046,1)="3",ISNUMBER(--D2046)))),I2046,0))</f>
        <v/>
      </c>
      <c r="T2046" s="34">
        <f>IF(A2046="","",R2046-S2046)</f>
        <v/>
      </c>
      <c r="U2046" s="23">
        <f>IF(A2046="","",IF(O2046=0,"Outside audit periods; ","")&amp;IF(F2046="","No VAT category; ","")&amp;IF(ABS(Q2046)&gt;Setup!$B$10,"VAT ≠ 15% × net; ","")&amp;IF(AND(F2046="Standard domestic 15% (Box 7)",NOT(AND(LEN(D2046)=15,LEFT(D2046,1)="3",RIGHT(D2046,1)="3",ISNUMBER(--D2046)))),"Invalid/missing supplier VAT no; ","")&amp;IF(AND(L2046="Yes",K2046&lt;&gt;"Yes"),"VAT claimed without valid tax invoice; ","")&amp;IF(AND(L2046="Yes",ISNUMBER(SEARCH("blocked",G2046))),"Blocked input VAT claimed; ","")&amp;IF(AND(F2046="Import - VAT paid at customs (Box 8)",M2046=""),"Customs declaration no missing; ","")&amp;IF(AND(F2046="Import - Reverse charge (Box 9)",E2046="Saudi Arabia"),"RCM used for a local supplier; ","")&amp;IF(AND(L2046="Yes",NOT(OR(F2046="Standard domestic 15% (Box 7)",F2046="Import - VAT paid at customs (Box 8)",F2046="Import - Reverse charge (Box 9)"))),"VAT claimed on non-taxable category; ",""))</f>
        <v/>
      </c>
    </row>
    <row r="2047">
      <c r="A2047" s="17" t="n"/>
      <c r="B2047" s="14" t="n"/>
      <c r="C2047" s="14" t="n"/>
      <c r="D2047" s="16" t="n"/>
      <c r="E2047" s="14" t="n"/>
      <c r="F2047" s="14" t="n"/>
      <c r="G2047" s="14" t="n"/>
      <c r="H2047" s="19" t="n"/>
      <c r="I2047" s="19" t="n"/>
      <c r="J2047" s="34">
        <f>IF(A2047="","",H2047+I2047)</f>
        <v/>
      </c>
      <c r="K2047" s="14" t="n"/>
      <c r="L2047" s="14" t="n"/>
      <c r="M2047" s="14" t="n"/>
      <c r="N2047" s="14" t="n"/>
      <c r="O2047" s="20">
        <f>IF(A2047="","",SUMPRODUCT((A2047&gt;=Setup!$C$19:$C$30)*(A2047&lt;=Setup!$D$19:$D$30)*Setup!$A$19:$A$30))</f>
        <v/>
      </c>
      <c r="P2047" s="34">
        <f>IF(A2047="","",IF(OR(F2047="Standard domestic 15% (Box 7)",F2047="Import - VAT paid at customs (Box 8)",F2047="Import - Reverse charge (Box 9)"),ROUND(H2047*Setup!$B$9,2),0))</f>
        <v/>
      </c>
      <c r="Q2047" s="34">
        <f>IF(A2047="","",I2047-P2047)</f>
        <v/>
      </c>
      <c r="R2047" s="34">
        <f>IF(A2047="","",IF(L2047="Yes",I2047,0))</f>
        <v/>
      </c>
      <c r="S2047" s="34">
        <f>IF(A2047="","",IF(AND(L2047="Yes",K2047="Yes",NOT(ISNUMBER(SEARCH("blocked",G2047))),OR(F2047="Standard domestic 15% (Box 7)",F2047="Import - VAT paid at customs (Box 8)",F2047="Import - Reverse charge (Box 9)"),OR(F2047&lt;&gt;"Standard domestic 15% (Box 7)",AND(LEN(D2047)=15,LEFT(D2047,1)="3",RIGHT(D2047,1)="3",ISNUMBER(--D2047)))),I2047,0))</f>
        <v/>
      </c>
      <c r="T2047" s="34">
        <f>IF(A2047="","",R2047-S2047)</f>
        <v/>
      </c>
      <c r="U2047" s="23">
        <f>IF(A2047="","",IF(O2047=0,"Outside audit periods; ","")&amp;IF(F2047="","No VAT category; ","")&amp;IF(ABS(Q2047)&gt;Setup!$B$10,"VAT ≠ 15% × net; ","")&amp;IF(AND(F2047="Standard domestic 15% (Box 7)",NOT(AND(LEN(D2047)=15,LEFT(D2047,1)="3",RIGHT(D2047,1)="3",ISNUMBER(--D2047)))),"Invalid/missing supplier VAT no; ","")&amp;IF(AND(L2047="Yes",K2047&lt;&gt;"Yes"),"VAT claimed without valid tax invoice; ","")&amp;IF(AND(L2047="Yes",ISNUMBER(SEARCH("blocked",G2047))),"Blocked input VAT claimed; ","")&amp;IF(AND(F2047="Import - VAT paid at customs (Box 8)",M2047=""),"Customs declaration no missing; ","")&amp;IF(AND(F2047="Import - Reverse charge (Box 9)",E2047="Saudi Arabia"),"RCM used for a local supplier; ","")&amp;IF(AND(L2047="Yes",NOT(OR(F2047="Standard domestic 15% (Box 7)",F2047="Import - VAT paid at customs (Box 8)",F2047="Import - Reverse charge (Box 9)"))),"VAT claimed on non-taxable category; ",""))</f>
        <v/>
      </c>
    </row>
    <row r="2048">
      <c r="A2048" s="17" t="n"/>
      <c r="B2048" s="14" t="n"/>
      <c r="C2048" s="14" t="n"/>
      <c r="D2048" s="16" t="n"/>
      <c r="E2048" s="14" t="n"/>
      <c r="F2048" s="14" t="n"/>
      <c r="G2048" s="14" t="n"/>
      <c r="H2048" s="19" t="n"/>
      <c r="I2048" s="19" t="n"/>
      <c r="J2048" s="34">
        <f>IF(A2048="","",H2048+I2048)</f>
        <v/>
      </c>
      <c r="K2048" s="14" t="n"/>
      <c r="L2048" s="14" t="n"/>
      <c r="M2048" s="14" t="n"/>
      <c r="N2048" s="14" t="n"/>
      <c r="O2048" s="20">
        <f>IF(A2048="","",SUMPRODUCT((A2048&gt;=Setup!$C$19:$C$30)*(A2048&lt;=Setup!$D$19:$D$30)*Setup!$A$19:$A$30))</f>
        <v/>
      </c>
      <c r="P2048" s="34">
        <f>IF(A2048="","",IF(OR(F2048="Standard domestic 15% (Box 7)",F2048="Import - VAT paid at customs (Box 8)",F2048="Import - Reverse charge (Box 9)"),ROUND(H2048*Setup!$B$9,2),0))</f>
        <v/>
      </c>
      <c r="Q2048" s="34">
        <f>IF(A2048="","",I2048-P2048)</f>
        <v/>
      </c>
      <c r="R2048" s="34">
        <f>IF(A2048="","",IF(L2048="Yes",I2048,0))</f>
        <v/>
      </c>
      <c r="S2048" s="34">
        <f>IF(A2048="","",IF(AND(L2048="Yes",K2048="Yes",NOT(ISNUMBER(SEARCH("blocked",G2048))),OR(F2048="Standard domestic 15% (Box 7)",F2048="Import - VAT paid at customs (Box 8)",F2048="Import - Reverse charge (Box 9)"),OR(F2048&lt;&gt;"Standard domestic 15% (Box 7)",AND(LEN(D2048)=15,LEFT(D2048,1)="3",RIGHT(D2048,1)="3",ISNUMBER(--D2048)))),I2048,0))</f>
        <v/>
      </c>
      <c r="T2048" s="34">
        <f>IF(A2048="","",R2048-S2048)</f>
        <v/>
      </c>
      <c r="U2048" s="23">
        <f>IF(A2048="","",IF(O2048=0,"Outside audit periods; ","")&amp;IF(F2048="","No VAT category; ","")&amp;IF(ABS(Q2048)&gt;Setup!$B$10,"VAT ≠ 15% × net; ","")&amp;IF(AND(F2048="Standard domestic 15% (Box 7)",NOT(AND(LEN(D2048)=15,LEFT(D2048,1)="3",RIGHT(D2048,1)="3",ISNUMBER(--D2048)))),"Invalid/missing supplier VAT no; ","")&amp;IF(AND(L2048="Yes",K2048&lt;&gt;"Yes"),"VAT claimed without valid tax invoice; ","")&amp;IF(AND(L2048="Yes",ISNUMBER(SEARCH("blocked",G2048))),"Blocked input VAT claimed; ","")&amp;IF(AND(F2048="Import - VAT paid at customs (Box 8)",M2048=""),"Customs declaration no missing; ","")&amp;IF(AND(F2048="Import - Reverse charge (Box 9)",E2048="Saudi Arabia"),"RCM used for a local supplier; ","")&amp;IF(AND(L2048="Yes",NOT(OR(F2048="Standard domestic 15% (Box 7)",F2048="Import - VAT paid at customs (Box 8)",F2048="Import - Reverse charge (Box 9)"))),"VAT claimed on non-taxable category; ",""))</f>
        <v/>
      </c>
    </row>
    <row r="2049">
      <c r="A2049" s="17" t="n"/>
      <c r="B2049" s="14" t="n"/>
      <c r="C2049" s="14" t="n"/>
      <c r="D2049" s="16" t="n"/>
      <c r="E2049" s="14" t="n"/>
      <c r="F2049" s="14" t="n"/>
      <c r="G2049" s="14" t="n"/>
      <c r="H2049" s="19" t="n"/>
      <c r="I2049" s="19" t="n"/>
      <c r="J2049" s="34">
        <f>IF(A2049="","",H2049+I2049)</f>
        <v/>
      </c>
      <c r="K2049" s="14" t="n"/>
      <c r="L2049" s="14" t="n"/>
      <c r="M2049" s="14" t="n"/>
      <c r="N2049" s="14" t="n"/>
      <c r="O2049" s="20">
        <f>IF(A2049="","",SUMPRODUCT((A2049&gt;=Setup!$C$19:$C$30)*(A2049&lt;=Setup!$D$19:$D$30)*Setup!$A$19:$A$30))</f>
        <v/>
      </c>
      <c r="P2049" s="34">
        <f>IF(A2049="","",IF(OR(F2049="Standard domestic 15% (Box 7)",F2049="Import - VAT paid at customs (Box 8)",F2049="Import - Reverse charge (Box 9)"),ROUND(H2049*Setup!$B$9,2),0))</f>
        <v/>
      </c>
      <c r="Q2049" s="34">
        <f>IF(A2049="","",I2049-P2049)</f>
        <v/>
      </c>
      <c r="R2049" s="34">
        <f>IF(A2049="","",IF(L2049="Yes",I2049,0))</f>
        <v/>
      </c>
      <c r="S2049" s="34">
        <f>IF(A2049="","",IF(AND(L2049="Yes",K2049="Yes",NOT(ISNUMBER(SEARCH("blocked",G2049))),OR(F2049="Standard domestic 15% (Box 7)",F2049="Import - VAT paid at customs (Box 8)",F2049="Import - Reverse charge (Box 9)"),OR(F2049&lt;&gt;"Standard domestic 15% (Box 7)",AND(LEN(D2049)=15,LEFT(D2049,1)="3",RIGHT(D2049,1)="3",ISNUMBER(--D2049)))),I2049,0))</f>
        <v/>
      </c>
      <c r="T2049" s="34">
        <f>IF(A2049="","",R2049-S2049)</f>
        <v/>
      </c>
      <c r="U2049" s="23">
        <f>IF(A2049="","",IF(O2049=0,"Outside audit periods; ","")&amp;IF(F2049="","No VAT category; ","")&amp;IF(ABS(Q2049)&gt;Setup!$B$10,"VAT ≠ 15% × net; ","")&amp;IF(AND(F2049="Standard domestic 15% (Box 7)",NOT(AND(LEN(D2049)=15,LEFT(D2049,1)="3",RIGHT(D2049,1)="3",ISNUMBER(--D2049)))),"Invalid/missing supplier VAT no; ","")&amp;IF(AND(L2049="Yes",K2049&lt;&gt;"Yes"),"VAT claimed without valid tax invoice; ","")&amp;IF(AND(L2049="Yes",ISNUMBER(SEARCH("blocked",G2049))),"Blocked input VAT claimed; ","")&amp;IF(AND(F2049="Import - VAT paid at customs (Box 8)",M2049=""),"Customs declaration no missing; ","")&amp;IF(AND(F2049="Import - Reverse charge (Box 9)",E2049="Saudi Arabia"),"RCM used for a local supplier; ","")&amp;IF(AND(L2049="Yes",NOT(OR(F2049="Standard domestic 15% (Box 7)",F2049="Import - VAT paid at customs (Box 8)",F2049="Import - Reverse charge (Box 9)"))),"VAT claimed on non-taxable category; ",""))</f>
        <v/>
      </c>
    </row>
    <row r="2050">
      <c r="A2050" s="17" t="n"/>
      <c r="B2050" s="14" t="n"/>
      <c r="C2050" s="14" t="n"/>
      <c r="D2050" s="16" t="n"/>
      <c r="E2050" s="14" t="n"/>
      <c r="F2050" s="14" t="n"/>
      <c r="G2050" s="14" t="n"/>
      <c r="H2050" s="19" t="n"/>
      <c r="I2050" s="19" t="n"/>
      <c r="J2050" s="34">
        <f>IF(A2050="","",H2050+I2050)</f>
        <v/>
      </c>
      <c r="K2050" s="14" t="n"/>
      <c r="L2050" s="14" t="n"/>
      <c r="M2050" s="14" t="n"/>
      <c r="N2050" s="14" t="n"/>
      <c r="O2050" s="20">
        <f>IF(A2050="","",SUMPRODUCT((A2050&gt;=Setup!$C$19:$C$30)*(A2050&lt;=Setup!$D$19:$D$30)*Setup!$A$19:$A$30))</f>
        <v/>
      </c>
      <c r="P2050" s="34">
        <f>IF(A2050="","",IF(OR(F2050="Standard domestic 15% (Box 7)",F2050="Import - VAT paid at customs (Box 8)",F2050="Import - Reverse charge (Box 9)"),ROUND(H2050*Setup!$B$9,2),0))</f>
        <v/>
      </c>
      <c r="Q2050" s="34">
        <f>IF(A2050="","",I2050-P2050)</f>
        <v/>
      </c>
      <c r="R2050" s="34">
        <f>IF(A2050="","",IF(L2050="Yes",I2050,0))</f>
        <v/>
      </c>
      <c r="S2050" s="34">
        <f>IF(A2050="","",IF(AND(L2050="Yes",K2050="Yes",NOT(ISNUMBER(SEARCH("blocked",G2050))),OR(F2050="Standard domestic 15% (Box 7)",F2050="Import - VAT paid at customs (Box 8)",F2050="Import - Reverse charge (Box 9)"),OR(F2050&lt;&gt;"Standard domestic 15% (Box 7)",AND(LEN(D2050)=15,LEFT(D2050,1)="3",RIGHT(D2050,1)="3",ISNUMBER(--D2050)))),I2050,0))</f>
        <v/>
      </c>
      <c r="T2050" s="34">
        <f>IF(A2050="","",R2050-S2050)</f>
        <v/>
      </c>
      <c r="U2050" s="23">
        <f>IF(A2050="","",IF(O2050=0,"Outside audit periods; ","")&amp;IF(F2050="","No VAT category; ","")&amp;IF(ABS(Q2050)&gt;Setup!$B$10,"VAT ≠ 15% × net; ","")&amp;IF(AND(F2050="Standard domestic 15% (Box 7)",NOT(AND(LEN(D2050)=15,LEFT(D2050,1)="3",RIGHT(D2050,1)="3",ISNUMBER(--D2050)))),"Invalid/missing supplier VAT no; ","")&amp;IF(AND(L2050="Yes",K2050&lt;&gt;"Yes"),"VAT claimed without valid tax invoice; ","")&amp;IF(AND(L2050="Yes",ISNUMBER(SEARCH("blocked",G2050))),"Blocked input VAT claimed; ","")&amp;IF(AND(F2050="Import - VAT paid at customs (Box 8)",M2050=""),"Customs declaration no missing; ","")&amp;IF(AND(F2050="Import - Reverse charge (Box 9)",E2050="Saudi Arabia"),"RCM used for a local supplier; ","")&amp;IF(AND(L2050="Yes",NOT(OR(F2050="Standard domestic 15% (Box 7)",F2050="Import - VAT paid at customs (Box 8)",F2050="Import - Reverse charge (Box 9)"))),"VAT claimed on non-taxable category; ",""))</f>
        <v/>
      </c>
    </row>
    <row r="2051">
      <c r="A2051" s="17" t="n"/>
      <c r="B2051" s="14" t="n"/>
      <c r="C2051" s="14" t="n"/>
      <c r="D2051" s="16" t="n"/>
      <c r="E2051" s="14" t="n"/>
      <c r="F2051" s="14" t="n"/>
      <c r="G2051" s="14" t="n"/>
      <c r="H2051" s="19" t="n"/>
      <c r="I2051" s="19" t="n"/>
      <c r="J2051" s="34">
        <f>IF(A2051="","",H2051+I2051)</f>
        <v/>
      </c>
      <c r="K2051" s="14" t="n"/>
      <c r="L2051" s="14" t="n"/>
      <c r="M2051" s="14" t="n"/>
      <c r="N2051" s="14" t="n"/>
      <c r="O2051" s="20">
        <f>IF(A2051="","",SUMPRODUCT((A2051&gt;=Setup!$C$19:$C$30)*(A2051&lt;=Setup!$D$19:$D$30)*Setup!$A$19:$A$30))</f>
        <v/>
      </c>
      <c r="P2051" s="34">
        <f>IF(A2051="","",IF(OR(F2051="Standard domestic 15% (Box 7)",F2051="Import - VAT paid at customs (Box 8)",F2051="Import - Reverse charge (Box 9)"),ROUND(H2051*Setup!$B$9,2),0))</f>
        <v/>
      </c>
      <c r="Q2051" s="34">
        <f>IF(A2051="","",I2051-P2051)</f>
        <v/>
      </c>
      <c r="R2051" s="34">
        <f>IF(A2051="","",IF(L2051="Yes",I2051,0))</f>
        <v/>
      </c>
      <c r="S2051" s="34">
        <f>IF(A2051="","",IF(AND(L2051="Yes",K2051="Yes",NOT(ISNUMBER(SEARCH("blocked",G2051))),OR(F2051="Standard domestic 15% (Box 7)",F2051="Import - VAT paid at customs (Box 8)",F2051="Import - Reverse charge (Box 9)"),OR(F2051&lt;&gt;"Standard domestic 15% (Box 7)",AND(LEN(D2051)=15,LEFT(D2051,1)="3",RIGHT(D2051,1)="3",ISNUMBER(--D2051)))),I2051,0))</f>
        <v/>
      </c>
      <c r="T2051" s="34">
        <f>IF(A2051="","",R2051-S2051)</f>
        <v/>
      </c>
      <c r="U2051" s="23">
        <f>IF(A2051="","",IF(O2051=0,"Outside audit periods; ","")&amp;IF(F2051="","No VAT category; ","")&amp;IF(ABS(Q2051)&gt;Setup!$B$10,"VAT ≠ 15% × net; ","")&amp;IF(AND(F2051="Standard domestic 15% (Box 7)",NOT(AND(LEN(D2051)=15,LEFT(D2051,1)="3",RIGHT(D2051,1)="3",ISNUMBER(--D2051)))),"Invalid/missing supplier VAT no; ","")&amp;IF(AND(L2051="Yes",K2051&lt;&gt;"Yes"),"VAT claimed without valid tax invoice; ","")&amp;IF(AND(L2051="Yes",ISNUMBER(SEARCH("blocked",G2051))),"Blocked input VAT claimed; ","")&amp;IF(AND(F2051="Import - VAT paid at customs (Box 8)",M2051=""),"Customs declaration no missing; ","")&amp;IF(AND(F2051="Import - Reverse charge (Box 9)",E2051="Saudi Arabia"),"RCM used for a local supplier; ","")&amp;IF(AND(L2051="Yes",NOT(OR(F2051="Standard domestic 15% (Box 7)",F2051="Import - VAT paid at customs (Box 8)",F2051="Import - Reverse charge (Box 9)"))),"VAT claimed on non-taxable category; ",""))</f>
        <v/>
      </c>
    </row>
    <row r="2052">
      <c r="A2052" s="17" t="n"/>
      <c r="B2052" s="14" t="n"/>
      <c r="C2052" s="14" t="n"/>
      <c r="D2052" s="16" t="n"/>
      <c r="E2052" s="14" t="n"/>
      <c r="F2052" s="14" t="n"/>
      <c r="G2052" s="14" t="n"/>
      <c r="H2052" s="19" t="n"/>
      <c r="I2052" s="19" t="n"/>
      <c r="J2052" s="34">
        <f>IF(A2052="","",H2052+I2052)</f>
        <v/>
      </c>
      <c r="K2052" s="14" t="n"/>
      <c r="L2052" s="14" t="n"/>
      <c r="M2052" s="14" t="n"/>
      <c r="N2052" s="14" t="n"/>
      <c r="O2052" s="20">
        <f>IF(A2052="","",SUMPRODUCT((A2052&gt;=Setup!$C$19:$C$30)*(A2052&lt;=Setup!$D$19:$D$30)*Setup!$A$19:$A$30))</f>
        <v/>
      </c>
      <c r="P2052" s="34">
        <f>IF(A2052="","",IF(OR(F2052="Standard domestic 15% (Box 7)",F2052="Import - VAT paid at customs (Box 8)",F2052="Import - Reverse charge (Box 9)"),ROUND(H2052*Setup!$B$9,2),0))</f>
        <v/>
      </c>
      <c r="Q2052" s="34">
        <f>IF(A2052="","",I2052-P2052)</f>
        <v/>
      </c>
      <c r="R2052" s="34">
        <f>IF(A2052="","",IF(L2052="Yes",I2052,0))</f>
        <v/>
      </c>
      <c r="S2052" s="34">
        <f>IF(A2052="","",IF(AND(L2052="Yes",K2052="Yes",NOT(ISNUMBER(SEARCH("blocked",G2052))),OR(F2052="Standard domestic 15% (Box 7)",F2052="Import - VAT paid at customs (Box 8)",F2052="Import - Reverse charge (Box 9)"),OR(F2052&lt;&gt;"Standard domestic 15% (Box 7)",AND(LEN(D2052)=15,LEFT(D2052,1)="3",RIGHT(D2052,1)="3",ISNUMBER(--D2052)))),I2052,0))</f>
        <v/>
      </c>
      <c r="T2052" s="34">
        <f>IF(A2052="","",R2052-S2052)</f>
        <v/>
      </c>
      <c r="U2052" s="23">
        <f>IF(A2052="","",IF(O2052=0,"Outside audit periods; ","")&amp;IF(F2052="","No VAT category; ","")&amp;IF(ABS(Q2052)&gt;Setup!$B$10,"VAT ≠ 15% × net; ","")&amp;IF(AND(F2052="Standard domestic 15% (Box 7)",NOT(AND(LEN(D2052)=15,LEFT(D2052,1)="3",RIGHT(D2052,1)="3",ISNUMBER(--D2052)))),"Invalid/missing supplier VAT no; ","")&amp;IF(AND(L2052="Yes",K2052&lt;&gt;"Yes"),"VAT claimed without valid tax invoice; ","")&amp;IF(AND(L2052="Yes",ISNUMBER(SEARCH("blocked",G2052))),"Blocked input VAT claimed; ","")&amp;IF(AND(F2052="Import - VAT paid at customs (Box 8)",M2052=""),"Customs declaration no missing; ","")&amp;IF(AND(F2052="Import - Reverse charge (Box 9)",E2052="Saudi Arabia"),"RCM used for a local supplier; ","")&amp;IF(AND(L2052="Yes",NOT(OR(F2052="Standard domestic 15% (Box 7)",F2052="Import - VAT paid at customs (Box 8)",F2052="Import - Reverse charge (Box 9)"))),"VAT claimed on non-taxable category; ",""))</f>
        <v/>
      </c>
    </row>
    <row r="2053">
      <c r="A2053" s="17" t="n"/>
      <c r="B2053" s="14" t="n"/>
      <c r="C2053" s="14" t="n"/>
      <c r="D2053" s="16" t="n"/>
      <c r="E2053" s="14" t="n"/>
      <c r="F2053" s="14" t="n"/>
      <c r="G2053" s="14" t="n"/>
      <c r="H2053" s="19" t="n"/>
      <c r="I2053" s="19" t="n"/>
      <c r="J2053" s="34">
        <f>IF(A2053="","",H2053+I2053)</f>
        <v/>
      </c>
      <c r="K2053" s="14" t="n"/>
      <c r="L2053" s="14" t="n"/>
      <c r="M2053" s="14" t="n"/>
      <c r="N2053" s="14" t="n"/>
      <c r="O2053" s="20">
        <f>IF(A2053="","",SUMPRODUCT((A2053&gt;=Setup!$C$19:$C$30)*(A2053&lt;=Setup!$D$19:$D$30)*Setup!$A$19:$A$30))</f>
        <v/>
      </c>
      <c r="P2053" s="34">
        <f>IF(A2053="","",IF(OR(F2053="Standard domestic 15% (Box 7)",F2053="Import - VAT paid at customs (Box 8)",F2053="Import - Reverse charge (Box 9)"),ROUND(H2053*Setup!$B$9,2),0))</f>
        <v/>
      </c>
      <c r="Q2053" s="34">
        <f>IF(A2053="","",I2053-P2053)</f>
        <v/>
      </c>
      <c r="R2053" s="34">
        <f>IF(A2053="","",IF(L2053="Yes",I2053,0))</f>
        <v/>
      </c>
      <c r="S2053" s="34">
        <f>IF(A2053="","",IF(AND(L2053="Yes",K2053="Yes",NOT(ISNUMBER(SEARCH("blocked",G2053))),OR(F2053="Standard domestic 15% (Box 7)",F2053="Import - VAT paid at customs (Box 8)",F2053="Import - Reverse charge (Box 9)"),OR(F2053&lt;&gt;"Standard domestic 15% (Box 7)",AND(LEN(D2053)=15,LEFT(D2053,1)="3",RIGHT(D2053,1)="3",ISNUMBER(--D2053)))),I2053,0))</f>
        <v/>
      </c>
      <c r="T2053" s="34">
        <f>IF(A2053="","",R2053-S2053)</f>
        <v/>
      </c>
      <c r="U2053" s="23">
        <f>IF(A2053="","",IF(O2053=0,"Outside audit periods; ","")&amp;IF(F2053="","No VAT category; ","")&amp;IF(ABS(Q2053)&gt;Setup!$B$10,"VAT ≠ 15% × net; ","")&amp;IF(AND(F2053="Standard domestic 15% (Box 7)",NOT(AND(LEN(D2053)=15,LEFT(D2053,1)="3",RIGHT(D2053,1)="3",ISNUMBER(--D2053)))),"Invalid/missing supplier VAT no; ","")&amp;IF(AND(L2053="Yes",K2053&lt;&gt;"Yes"),"VAT claimed without valid tax invoice; ","")&amp;IF(AND(L2053="Yes",ISNUMBER(SEARCH("blocked",G2053))),"Blocked input VAT claimed; ","")&amp;IF(AND(F2053="Import - VAT paid at customs (Box 8)",M2053=""),"Customs declaration no missing; ","")&amp;IF(AND(F2053="Import - Reverse charge (Box 9)",E2053="Saudi Arabia"),"RCM used for a local supplier; ","")&amp;IF(AND(L2053="Yes",NOT(OR(F2053="Standard domestic 15% (Box 7)",F2053="Import - VAT paid at customs (Box 8)",F2053="Import - Reverse charge (Box 9)"))),"VAT claimed on non-taxable category; ",""))</f>
        <v/>
      </c>
    </row>
    <row r="2054">
      <c r="A2054" s="17" t="n"/>
      <c r="B2054" s="14" t="n"/>
      <c r="C2054" s="14" t="n"/>
      <c r="D2054" s="16" t="n"/>
      <c r="E2054" s="14" t="n"/>
      <c r="F2054" s="14" t="n"/>
      <c r="G2054" s="14" t="n"/>
      <c r="H2054" s="19" t="n"/>
      <c r="I2054" s="19" t="n"/>
      <c r="J2054" s="34">
        <f>IF(A2054="","",H2054+I2054)</f>
        <v/>
      </c>
      <c r="K2054" s="14" t="n"/>
      <c r="L2054" s="14" t="n"/>
      <c r="M2054" s="14" t="n"/>
      <c r="N2054" s="14" t="n"/>
      <c r="O2054" s="20">
        <f>IF(A2054="","",SUMPRODUCT((A2054&gt;=Setup!$C$19:$C$30)*(A2054&lt;=Setup!$D$19:$D$30)*Setup!$A$19:$A$30))</f>
        <v/>
      </c>
      <c r="P2054" s="34">
        <f>IF(A2054="","",IF(OR(F2054="Standard domestic 15% (Box 7)",F2054="Import - VAT paid at customs (Box 8)",F2054="Import - Reverse charge (Box 9)"),ROUND(H2054*Setup!$B$9,2),0))</f>
        <v/>
      </c>
      <c r="Q2054" s="34">
        <f>IF(A2054="","",I2054-P2054)</f>
        <v/>
      </c>
      <c r="R2054" s="34">
        <f>IF(A2054="","",IF(L2054="Yes",I2054,0))</f>
        <v/>
      </c>
      <c r="S2054" s="34">
        <f>IF(A2054="","",IF(AND(L2054="Yes",K2054="Yes",NOT(ISNUMBER(SEARCH("blocked",G2054))),OR(F2054="Standard domestic 15% (Box 7)",F2054="Import - VAT paid at customs (Box 8)",F2054="Import - Reverse charge (Box 9)"),OR(F2054&lt;&gt;"Standard domestic 15% (Box 7)",AND(LEN(D2054)=15,LEFT(D2054,1)="3",RIGHT(D2054,1)="3",ISNUMBER(--D2054)))),I2054,0))</f>
        <v/>
      </c>
      <c r="T2054" s="34">
        <f>IF(A2054="","",R2054-S2054)</f>
        <v/>
      </c>
      <c r="U2054" s="23">
        <f>IF(A2054="","",IF(O2054=0,"Outside audit periods; ","")&amp;IF(F2054="","No VAT category; ","")&amp;IF(ABS(Q2054)&gt;Setup!$B$10,"VAT ≠ 15% × net; ","")&amp;IF(AND(F2054="Standard domestic 15% (Box 7)",NOT(AND(LEN(D2054)=15,LEFT(D2054,1)="3",RIGHT(D2054,1)="3",ISNUMBER(--D2054)))),"Invalid/missing supplier VAT no; ","")&amp;IF(AND(L2054="Yes",K2054&lt;&gt;"Yes"),"VAT claimed without valid tax invoice; ","")&amp;IF(AND(L2054="Yes",ISNUMBER(SEARCH("blocked",G2054))),"Blocked input VAT claimed; ","")&amp;IF(AND(F2054="Import - VAT paid at customs (Box 8)",M2054=""),"Customs declaration no missing; ","")&amp;IF(AND(F2054="Import - Reverse charge (Box 9)",E2054="Saudi Arabia"),"RCM used for a local supplier; ","")&amp;IF(AND(L2054="Yes",NOT(OR(F2054="Standard domestic 15% (Box 7)",F2054="Import - VAT paid at customs (Box 8)",F2054="Import - Reverse charge (Box 9)"))),"VAT claimed on non-taxable category; ",""))</f>
        <v/>
      </c>
    </row>
    <row r="2055">
      <c r="A2055" s="17" t="n"/>
      <c r="B2055" s="14" t="n"/>
      <c r="C2055" s="14" t="n"/>
      <c r="D2055" s="16" t="n"/>
      <c r="E2055" s="14" t="n"/>
      <c r="F2055" s="14" t="n"/>
      <c r="G2055" s="14" t="n"/>
      <c r="H2055" s="19" t="n"/>
      <c r="I2055" s="19" t="n"/>
      <c r="J2055" s="34">
        <f>IF(A2055="","",H2055+I2055)</f>
        <v/>
      </c>
      <c r="K2055" s="14" t="n"/>
      <c r="L2055" s="14" t="n"/>
      <c r="M2055" s="14" t="n"/>
      <c r="N2055" s="14" t="n"/>
      <c r="O2055" s="20">
        <f>IF(A2055="","",SUMPRODUCT((A2055&gt;=Setup!$C$19:$C$30)*(A2055&lt;=Setup!$D$19:$D$30)*Setup!$A$19:$A$30))</f>
        <v/>
      </c>
      <c r="P2055" s="34">
        <f>IF(A2055="","",IF(OR(F2055="Standard domestic 15% (Box 7)",F2055="Import - VAT paid at customs (Box 8)",F2055="Import - Reverse charge (Box 9)"),ROUND(H2055*Setup!$B$9,2),0))</f>
        <v/>
      </c>
      <c r="Q2055" s="34">
        <f>IF(A2055="","",I2055-P2055)</f>
        <v/>
      </c>
      <c r="R2055" s="34">
        <f>IF(A2055="","",IF(L2055="Yes",I2055,0))</f>
        <v/>
      </c>
      <c r="S2055" s="34">
        <f>IF(A2055="","",IF(AND(L2055="Yes",K2055="Yes",NOT(ISNUMBER(SEARCH("blocked",G2055))),OR(F2055="Standard domestic 15% (Box 7)",F2055="Import - VAT paid at customs (Box 8)",F2055="Import - Reverse charge (Box 9)"),OR(F2055&lt;&gt;"Standard domestic 15% (Box 7)",AND(LEN(D2055)=15,LEFT(D2055,1)="3",RIGHT(D2055,1)="3",ISNUMBER(--D2055)))),I2055,0))</f>
        <v/>
      </c>
      <c r="T2055" s="34">
        <f>IF(A2055="","",R2055-S2055)</f>
        <v/>
      </c>
      <c r="U2055" s="23">
        <f>IF(A2055="","",IF(O2055=0,"Outside audit periods; ","")&amp;IF(F2055="","No VAT category; ","")&amp;IF(ABS(Q2055)&gt;Setup!$B$10,"VAT ≠ 15% × net; ","")&amp;IF(AND(F2055="Standard domestic 15% (Box 7)",NOT(AND(LEN(D2055)=15,LEFT(D2055,1)="3",RIGHT(D2055,1)="3",ISNUMBER(--D2055)))),"Invalid/missing supplier VAT no; ","")&amp;IF(AND(L2055="Yes",K2055&lt;&gt;"Yes"),"VAT claimed without valid tax invoice; ","")&amp;IF(AND(L2055="Yes",ISNUMBER(SEARCH("blocked",G2055))),"Blocked input VAT claimed; ","")&amp;IF(AND(F2055="Import - VAT paid at customs (Box 8)",M2055=""),"Customs declaration no missing; ","")&amp;IF(AND(F2055="Import - Reverse charge (Box 9)",E2055="Saudi Arabia"),"RCM used for a local supplier; ","")&amp;IF(AND(L2055="Yes",NOT(OR(F2055="Standard domestic 15% (Box 7)",F2055="Import - VAT paid at customs (Box 8)",F2055="Import - Reverse charge (Box 9)"))),"VAT claimed on non-taxable category; ",""))</f>
        <v/>
      </c>
    </row>
    <row r="2056">
      <c r="A2056" s="17" t="n"/>
      <c r="B2056" s="14" t="n"/>
      <c r="C2056" s="14" t="n"/>
      <c r="D2056" s="16" t="n"/>
      <c r="E2056" s="14" t="n"/>
      <c r="F2056" s="14" t="n"/>
      <c r="G2056" s="14" t="n"/>
      <c r="H2056" s="19" t="n"/>
      <c r="I2056" s="19" t="n"/>
      <c r="J2056" s="34">
        <f>IF(A2056="","",H2056+I2056)</f>
        <v/>
      </c>
      <c r="K2056" s="14" t="n"/>
      <c r="L2056" s="14" t="n"/>
      <c r="M2056" s="14" t="n"/>
      <c r="N2056" s="14" t="n"/>
      <c r="O2056" s="20">
        <f>IF(A2056="","",SUMPRODUCT((A2056&gt;=Setup!$C$19:$C$30)*(A2056&lt;=Setup!$D$19:$D$30)*Setup!$A$19:$A$30))</f>
        <v/>
      </c>
      <c r="P2056" s="34">
        <f>IF(A2056="","",IF(OR(F2056="Standard domestic 15% (Box 7)",F2056="Import - VAT paid at customs (Box 8)",F2056="Import - Reverse charge (Box 9)"),ROUND(H2056*Setup!$B$9,2),0))</f>
        <v/>
      </c>
      <c r="Q2056" s="34">
        <f>IF(A2056="","",I2056-P2056)</f>
        <v/>
      </c>
      <c r="R2056" s="34">
        <f>IF(A2056="","",IF(L2056="Yes",I2056,0))</f>
        <v/>
      </c>
      <c r="S2056" s="34">
        <f>IF(A2056="","",IF(AND(L2056="Yes",K2056="Yes",NOT(ISNUMBER(SEARCH("blocked",G2056))),OR(F2056="Standard domestic 15% (Box 7)",F2056="Import - VAT paid at customs (Box 8)",F2056="Import - Reverse charge (Box 9)"),OR(F2056&lt;&gt;"Standard domestic 15% (Box 7)",AND(LEN(D2056)=15,LEFT(D2056,1)="3",RIGHT(D2056,1)="3",ISNUMBER(--D2056)))),I2056,0))</f>
        <v/>
      </c>
      <c r="T2056" s="34">
        <f>IF(A2056="","",R2056-S2056)</f>
        <v/>
      </c>
      <c r="U2056" s="23">
        <f>IF(A2056="","",IF(O2056=0,"Outside audit periods; ","")&amp;IF(F2056="","No VAT category; ","")&amp;IF(ABS(Q2056)&gt;Setup!$B$10,"VAT ≠ 15% × net; ","")&amp;IF(AND(F2056="Standard domestic 15% (Box 7)",NOT(AND(LEN(D2056)=15,LEFT(D2056,1)="3",RIGHT(D2056,1)="3",ISNUMBER(--D2056)))),"Invalid/missing supplier VAT no; ","")&amp;IF(AND(L2056="Yes",K2056&lt;&gt;"Yes"),"VAT claimed without valid tax invoice; ","")&amp;IF(AND(L2056="Yes",ISNUMBER(SEARCH("blocked",G2056))),"Blocked input VAT claimed; ","")&amp;IF(AND(F2056="Import - VAT paid at customs (Box 8)",M2056=""),"Customs declaration no missing; ","")&amp;IF(AND(F2056="Import - Reverse charge (Box 9)",E2056="Saudi Arabia"),"RCM used for a local supplier; ","")&amp;IF(AND(L2056="Yes",NOT(OR(F2056="Standard domestic 15% (Box 7)",F2056="Import - VAT paid at customs (Box 8)",F2056="Import - Reverse charge (Box 9)"))),"VAT claimed on non-taxable category; ",""))</f>
        <v/>
      </c>
    </row>
    <row r="2057">
      <c r="A2057" s="17" t="n"/>
      <c r="B2057" s="14" t="n"/>
      <c r="C2057" s="14" t="n"/>
      <c r="D2057" s="16" t="n"/>
      <c r="E2057" s="14" t="n"/>
      <c r="F2057" s="14" t="n"/>
      <c r="G2057" s="14" t="n"/>
      <c r="H2057" s="19" t="n"/>
      <c r="I2057" s="19" t="n"/>
      <c r="J2057" s="34">
        <f>IF(A2057="","",H2057+I2057)</f>
        <v/>
      </c>
      <c r="K2057" s="14" t="n"/>
      <c r="L2057" s="14" t="n"/>
      <c r="M2057" s="14" t="n"/>
      <c r="N2057" s="14" t="n"/>
      <c r="O2057" s="20">
        <f>IF(A2057="","",SUMPRODUCT((A2057&gt;=Setup!$C$19:$C$30)*(A2057&lt;=Setup!$D$19:$D$30)*Setup!$A$19:$A$30))</f>
        <v/>
      </c>
      <c r="P2057" s="34">
        <f>IF(A2057="","",IF(OR(F2057="Standard domestic 15% (Box 7)",F2057="Import - VAT paid at customs (Box 8)",F2057="Import - Reverse charge (Box 9)"),ROUND(H2057*Setup!$B$9,2),0))</f>
        <v/>
      </c>
      <c r="Q2057" s="34">
        <f>IF(A2057="","",I2057-P2057)</f>
        <v/>
      </c>
      <c r="R2057" s="34">
        <f>IF(A2057="","",IF(L2057="Yes",I2057,0))</f>
        <v/>
      </c>
      <c r="S2057" s="34">
        <f>IF(A2057="","",IF(AND(L2057="Yes",K2057="Yes",NOT(ISNUMBER(SEARCH("blocked",G2057))),OR(F2057="Standard domestic 15% (Box 7)",F2057="Import - VAT paid at customs (Box 8)",F2057="Import - Reverse charge (Box 9)"),OR(F2057&lt;&gt;"Standard domestic 15% (Box 7)",AND(LEN(D2057)=15,LEFT(D2057,1)="3",RIGHT(D2057,1)="3",ISNUMBER(--D2057)))),I2057,0))</f>
        <v/>
      </c>
      <c r="T2057" s="34">
        <f>IF(A2057="","",R2057-S2057)</f>
        <v/>
      </c>
      <c r="U2057" s="23">
        <f>IF(A2057="","",IF(O2057=0,"Outside audit periods; ","")&amp;IF(F2057="","No VAT category; ","")&amp;IF(ABS(Q2057)&gt;Setup!$B$10,"VAT ≠ 15% × net; ","")&amp;IF(AND(F2057="Standard domestic 15% (Box 7)",NOT(AND(LEN(D2057)=15,LEFT(D2057,1)="3",RIGHT(D2057,1)="3",ISNUMBER(--D2057)))),"Invalid/missing supplier VAT no; ","")&amp;IF(AND(L2057="Yes",K2057&lt;&gt;"Yes"),"VAT claimed without valid tax invoice; ","")&amp;IF(AND(L2057="Yes",ISNUMBER(SEARCH("blocked",G2057))),"Blocked input VAT claimed; ","")&amp;IF(AND(F2057="Import - VAT paid at customs (Box 8)",M2057=""),"Customs declaration no missing; ","")&amp;IF(AND(F2057="Import - Reverse charge (Box 9)",E2057="Saudi Arabia"),"RCM used for a local supplier; ","")&amp;IF(AND(L2057="Yes",NOT(OR(F2057="Standard domestic 15% (Box 7)",F2057="Import - VAT paid at customs (Box 8)",F2057="Import - Reverse charge (Box 9)"))),"VAT claimed on non-taxable category; ",""))</f>
        <v/>
      </c>
    </row>
    <row r="2058">
      <c r="A2058" s="17" t="n"/>
      <c r="B2058" s="14" t="n"/>
      <c r="C2058" s="14" t="n"/>
      <c r="D2058" s="16" t="n"/>
      <c r="E2058" s="14" t="n"/>
      <c r="F2058" s="14" t="n"/>
      <c r="G2058" s="14" t="n"/>
      <c r="H2058" s="19" t="n"/>
      <c r="I2058" s="19" t="n"/>
      <c r="J2058" s="34">
        <f>IF(A2058="","",H2058+I2058)</f>
        <v/>
      </c>
      <c r="K2058" s="14" t="n"/>
      <c r="L2058" s="14" t="n"/>
      <c r="M2058" s="14" t="n"/>
      <c r="N2058" s="14" t="n"/>
      <c r="O2058" s="20">
        <f>IF(A2058="","",SUMPRODUCT((A2058&gt;=Setup!$C$19:$C$30)*(A2058&lt;=Setup!$D$19:$D$30)*Setup!$A$19:$A$30))</f>
        <v/>
      </c>
      <c r="P2058" s="34">
        <f>IF(A2058="","",IF(OR(F2058="Standard domestic 15% (Box 7)",F2058="Import - VAT paid at customs (Box 8)",F2058="Import - Reverse charge (Box 9)"),ROUND(H2058*Setup!$B$9,2),0))</f>
        <v/>
      </c>
      <c r="Q2058" s="34">
        <f>IF(A2058="","",I2058-P2058)</f>
        <v/>
      </c>
      <c r="R2058" s="34">
        <f>IF(A2058="","",IF(L2058="Yes",I2058,0))</f>
        <v/>
      </c>
      <c r="S2058" s="34">
        <f>IF(A2058="","",IF(AND(L2058="Yes",K2058="Yes",NOT(ISNUMBER(SEARCH("blocked",G2058))),OR(F2058="Standard domestic 15% (Box 7)",F2058="Import - VAT paid at customs (Box 8)",F2058="Import - Reverse charge (Box 9)"),OR(F2058&lt;&gt;"Standard domestic 15% (Box 7)",AND(LEN(D2058)=15,LEFT(D2058,1)="3",RIGHT(D2058,1)="3",ISNUMBER(--D2058)))),I2058,0))</f>
        <v/>
      </c>
      <c r="T2058" s="34">
        <f>IF(A2058="","",R2058-S2058)</f>
        <v/>
      </c>
      <c r="U2058" s="23">
        <f>IF(A2058="","",IF(O2058=0,"Outside audit periods; ","")&amp;IF(F2058="","No VAT category; ","")&amp;IF(ABS(Q2058)&gt;Setup!$B$10,"VAT ≠ 15% × net; ","")&amp;IF(AND(F2058="Standard domestic 15% (Box 7)",NOT(AND(LEN(D2058)=15,LEFT(D2058,1)="3",RIGHT(D2058,1)="3",ISNUMBER(--D2058)))),"Invalid/missing supplier VAT no; ","")&amp;IF(AND(L2058="Yes",K2058&lt;&gt;"Yes"),"VAT claimed without valid tax invoice; ","")&amp;IF(AND(L2058="Yes",ISNUMBER(SEARCH("blocked",G2058))),"Blocked input VAT claimed; ","")&amp;IF(AND(F2058="Import - VAT paid at customs (Box 8)",M2058=""),"Customs declaration no missing; ","")&amp;IF(AND(F2058="Import - Reverse charge (Box 9)",E2058="Saudi Arabia"),"RCM used for a local supplier; ","")&amp;IF(AND(L2058="Yes",NOT(OR(F2058="Standard domestic 15% (Box 7)",F2058="Import - VAT paid at customs (Box 8)",F2058="Import - Reverse charge (Box 9)"))),"VAT claimed on non-taxable category; ",""))</f>
        <v/>
      </c>
    </row>
    <row r="2059">
      <c r="A2059" s="17" t="n"/>
      <c r="B2059" s="14" t="n"/>
      <c r="C2059" s="14" t="n"/>
      <c r="D2059" s="16" t="n"/>
      <c r="E2059" s="14" t="n"/>
      <c r="F2059" s="14" t="n"/>
      <c r="G2059" s="14" t="n"/>
      <c r="H2059" s="19" t="n"/>
      <c r="I2059" s="19" t="n"/>
      <c r="J2059" s="34">
        <f>IF(A2059="","",H2059+I2059)</f>
        <v/>
      </c>
      <c r="K2059" s="14" t="n"/>
      <c r="L2059" s="14" t="n"/>
      <c r="M2059" s="14" t="n"/>
      <c r="N2059" s="14" t="n"/>
      <c r="O2059" s="20">
        <f>IF(A2059="","",SUMPRODUCT((A2059&gt;=Setup!$C$19:$C$30)*(A2059&lt;=Setup!$D$19:$D$30)*Setup!$A$19:$A$30))</f>
        <v/>
      </c>
      <c r="P2059" s="34">
        <f>IF(A2059="","",IF(OR(F2059="Standard domestic 15% (Box 7)",F2059="Import - VAT paid at customs (Box 8)",F2059="Import - Reverse charge (Box 9)"),ROUND(H2059*Setup!$B$9,2),0))</f>
        <v/>
      </c>
      <c r="Q2059" s="34">
        <f>IF(A2059="","",I2059-P2059)</f>
        <v/>
      </c>
      <c r="R2059" s="34">
        <f>IF(A2059="","",IF(L2059="Yes",I2059,0))</f>
        <v/>
      </c>
      <c r="S2059" s="34">
        <f>IF(A2059="","",IF(AND(L2059="Yes",K2059="Yes",NOT(ISNUMBER(SEARCH("blocked",G2059))),OR(F2059="Standard domestic 15% (Box 7)",F2059="Import - VAT paid at customs (Box 8)",F2059="Import - Reverse charge (Box 9)"),OR(F2059&lt;&gt;"Standard domestic 15% (Box 7)",AND(LEN(D2059)=15,LEFT(D2059,1)="3",RIGHT(D2059,1)="3",ISNUMBER(--D2059)))),I2059,0))</f>
        <v/>
      </c>
      <c r="T2059" s="34">
        <f>IF(A2059="","",R2059-S2059)</f>
        <v/>
      </c>
      <c r="U2059" s="23">
        <f>IF(A2059="","",IF(O2059=0,"Outside audit periods; ","")&amp;IF(F2059="","No VAT category; ","")&amp;IF(ABS(Q2059)&gt;Setup!$B$10,"VAT ≠ 15% × net; ","")&amp;IF(AND(F2059="Standard domestic 15% (Box 7)",NOT(AND(LEN(D2059)=15,LEFT(D2059,1)="3",RIGHT(D2059,1)="3",ISNUMBER(--D2059)))),"Invalid/missing supplier VAT no; ","")&amp;IF(AND(L2059="Yes",K2059&lt;&gt;"Yes"),"VAT claimed without valid tax invoice; ","")&amp;IF(AND(L2059="Yes",ISNUMBER(SEARCH("blocked",G2059))),"Blocked input VAT claimed; ","")&amp;IF(AND(F2059="Import - VAT paid at customs (Box 8)",M2059=""),"Customs declaration no missing; ","")&amp;IF(AND(F2059="Import - Reverse charge (Box 9)",E2059="Saudi Arabia"),"RCM used for a local supplier; ","")&amp;IF(AND(L2059="Yes",NOT(OR(F2059="Standard domestic 15% (Box 7)",F2059="Import - VAT paid at customs (Box 8)",F2059="Import - Reverse charge (Box 9)"))),"VAT claimed on non-taxable category; ",""))</f>
        <v/>
      </c>
    </row>
    <row r="2060">
      <c r="A2060" s="17" t="n"/>
      <c r="B2060" s="14" t="n"/>
      <c r="C2060" s="14" t="n"/>
      <c r="D2060" s="16" t="n"/>
      <c r="E2060" s="14" t="n"/>
      <c r="F2060" s="14" t="n"/>
      <c r="G2060" s="14" t="n"/>
      <c r="H2060" s="19" t="n"/>
      <c r="I2060" s="19" t="n"/>
      <c r="J2060" s="34">
        <f>IF(A2060="","",H2060+I2060)</f>
        <v/>
      </c>
      <c r="K2060" s="14" t="n"/>
      <c r="L2060" s="14" t="n"/>
      <c r="M2060" s="14" t="n"/>
      <c r="N2060" s="14" t="n"/>
      <c r="O2060" s="20">
        <f>IF(A2060="","",SUMPRODUCT((A2060&gt;=Setup!$C$19:$C$30)*(A2060&lt;=Setup!$D$19:$D$30)*Setup!$A$19:$A$30))</f>
        <v/>
      </c>
      <c r="P2060" s="34">
        <f>IF(A2060="","",IF(OR(F2060="Standard domestic 15% (Box 7)",F2060="Import - VAT paid at customs (Box 8)",F2060="Import - Reverse charge (Box 9)"),ROUND(H2060*Setup!$B$9,2),0))</f>
        <v/>
      </c>
      <c r="Q2060" s="34">
        <f>IF(A2060="","",I2060-P2060)</f>
        <v/>
      </c>
      <c r="R2060" s="34">
        <f>IF(A2060="","",IF(L2060="Yes",I2060,0))</f>
        <v/>
      </c>
      <c r="S2060" s="34">
        <f>IF(A2060="","",IF(AND(L2060="Yes",K2060="Yes",NOT(ISNUMBER(SEARCH("blocked",G2060))),OR(F2060="Standard domestic 15% (Box 7)",F2060="Import - VAT paid at customs (Box 8)",F2060="Import - Reverse charge (Box 9)"),OR(F2060&lt;&gt;"Standard domestic 15% (Box 7)",AND(LEN(D2060)=15,LEFT(D2060,1)="3",RIGHT(D2060,1)="3",ISNUMBER(--D2060)))),I2060,0))</f>
        <v/>
      </c>
      <c r="T2060" s="34">
        <f>IF(A2060="","",R2060-S2060)</f>
        <v/>
      </c>
      <c r="U2060" s="23">
        <f>IF(A2060="","",IF(O2060=0,"Outside audit periods; ","")&amp;IF(F2060="","No VAT category; ","")&amp;IF(ABS(Q2060)&gt;Setup!$B$10,"VAT ≠ 15% × net; ","")&amp;IF(AND(F2060="Standard domestic 15% (Box 7)",NOT(AND(LEN(D2060)=15,LEFT(D2060,1)="3",RIGHT(D2060,1)="3",ISNUMBER(--D2060)))),"Invalid/missing supplier VAT no; ","")&amp;IF(AND(L2060="Yes",K2060&lt;&gt;"Yes"),"VAT claimed without valid tax invoice; ","")&amp;IF(AND(L2060="Yes",ISNUMBER(SEARCH("blocked",G2060))),"Blocked input VAT claimed; ","")&amp;IF(AND(F2060="Import - VAT paid at customs (Box 8)",M2060=""),"Customs declaration no missing; ","")&amp;IF(AND(F2060="Import - Reverse charge (Box 9)",E2060="Saudi Arabia"),"RCM used for a local supplier; ","")&amp;IF(AND(L2060="Yes",NOT(OR(F2060="Standard domestic 15% (Box 7)",F2060="Import - VAT paid at customs (Box 8)",F2060="Import - Reverse charge (Box 9)"))),"VAT claimed on non-taxable category; ",""))</f>
        <v/>
      </c>
    </row>
    <row r="2061">
      <c r="A2061" s="17" t="n"/>
      <c r="B2061" s="14" t="n"/>
      <c r="C2061" s="14" t="n"/>
      <c r="D2061" s="16" t="n"/>
      <c r="E2061" s="14" t="n"/>
      <c r="F2061" s="14" t="n"/>
      <c r="G2061" s="14" t="n"/>
      <c r="H2061" s="19" t="n"/>
      <c r="I2061" s="19" t="n"/>
      <c r="J2061" s="34">
        <f>IF(A2061="","",H2061+I2061)</f>
        <v/>
      </c>
      <c r="K2061" s="14" t="n"/>
      <c r="L2061" s="14" t="n"/>
      <c r="M2061" s="14" t="n"/>
      <c r="N2061" s="14" t="n"/>
      <c r="O2061" s="20">
        <f>IF(A2061="","",SUMPRODUCT((A2061&gt;=Setup!$C$19:$C$30)*(A2061&lt;=Setup!$D$19:$D$30)*Setup!$A$19:$A$30))</f>
        <v/>
      </c>
      <c r="P2061" s="34">
        <f>IF(A2061="","",IF(OR(F2061="Standard domestic 15% (Box 7)",F2061="Import - VAT paid at customs (Box 8)",F2061="Import - Reverse charge (Box 9)"),ROUND(H2061*Setup!$B$9,2),0))</f>
        <v/>
      </c>
      <c r="Q2061" s="34">
        <f>IF(A2061="","",I2061-P2061)</f>
        <v/>
      </c>
      <c r="R2061" s="34">
        <f>IF(A2061="","",IF(L2061="Yes",I2061,0))</f>
        <v/>
      </c>
      <c r="S2061" s="34">
        <f>IF(A2061="","",IF(AND(L2061="Yes",K2061="Yes",NOT(ISNUMBER(SEARCH("blocked",G2061))),OR(F2061="Standard domestic 15% (Box 7)",F2061="Import - VAT paid at customs (Box 8)",F2061="Import - Reverse charge (Box 9)"),OR(F2061&lt;&gt;"Standard domestic 15% (Box 7)",AND(LEN(D2061)=15,LEFT(D2061,1)="3",RIGHT(D2061,1)="3",ISNUMBER(--D2061)))),I2061,0))</f>
        <v/>
      </c>
      <c r="T2061" s="34">
        <f>IF(A2061="","",R2061-S2061)</f>
        <v/>
      </c>
      <c r="U2061" s="23">
        <f>IF(A2061="","",IF(O2061=0,"Outside audit periods; ","")&amp;IF(F2061="","No VAT category; ","")&amp;IF(ABS(Q2061)&gt;Setup!$B$10,"VAT ≠ 15% × net; ","")&amp;IF(AND(F2061="Standard domestic 15% (Box 7)",NOT(AND(LEN(D2061)=15,LEFT(D2061,1)="3",RIGHT(D2061,1)="3",ISNUMBER(--D2061)))),"Invalid/missing supplier VAT no; ","")&amp;IF(AND(L2061="Yes",K2061&lt;&gt;"Yes"),"VAT claimed without valid tax invoice; ","")&amp;IF(AND(L2061="Yes",ISNUMBER(SEARCH("blocked",G2061))),"Blocked input VAT claimed; ","")&amp;IF(AND(F2061="Import - VAT paid at customs (Box 8)",M2061=""),"Customs declaration no missing; ","")&amp;IF(AND(F2061="Import - Reverse charge (Box 9)",E2061="Saudi Arabia"),"RCM used for a local supplier; ","")&amp;IF(AND(L2061="Yes",NOT(OR(F2061="Standard domestic 15% (Box 7)",F2061="Import - VAT paid at customs (Box 8)",F2061="Import - Reverse charge (Box 9)"))),"VAT claimed on non-taxable category; ",""))</f>
        <v/>
      </c>
    </row>
    <row r="2062">
      <c r="A2062" s="17" t="n"/>
      <c r="B2062" s="14" t="n"/>
      <c r="C2062" s="14" t="n"/>
      <c r="D2062" s="16" t="n"/>
      <c r="E2062" s="14" t="n"/>
      <c r="F2062" s="14" t="n"/>
      <c r="G2062" s="14" t="n"/>
      <c r="H2062" s="19" t="n"/>
      <c r="I2062" s="19" t="n"/>
      <c r="J2062" s="34">
        <f>IF(A2062="","",H2062+I2062)</f>
        <v/>
      </c>
      <c r="K2062" s="14" t="n"/>
      <c r="L2062" s="14" t="n"/>
      <c r="M2062" s="14" t="n"/>
      <c r="N2062" s="14" t="n"/>
      <c r="O2062" s="20">
        <f>IF(A2062="","",SUMPRODUCT((A2062&gt;=Setup!$C$19:$C$30)*(A2062&lt;=Setup!$D$19:$D$30)*Setup!$A$19:$A$30))</f>
        <v/>
      </c>
      <c r="P2062" s="34">
        <f>IF(A2062="","",IF(OR(F2062="Standard domestic 15% (Box 7)",F2062="Import - VAT paid at customs (Box 8)",F2062="Import - Reverse charge (Box 9)"),ROUND(H2062*Setup!$B$9,2),0))</f>
        <v/>
      </c>
      <c r="Q2062" s="34">
        <f>IF(A2062="","",I2062-P2062)</f>
        <v/>
      </c>
      <c r="R2062" s="34">
        <f>IF(A2062="","",IF(L2062="Yes",I2062,0))</f>
        <v/>
      </c>
      <c r="S2062" s="34">
        <f>IF(A2062="","",IF(AND(L2062="Yes",K2062="Yes",NOT(ISNUMBER(SEARCH("blocked",G2062))),OR(F2062="Standard domestic 15% (Box 7)",F2062="Import - VAT paid at customs (Box 8)",F2062="Import - Reverse charge (Box 9)"),OR(F2062&lt;&gt;"Standard domestic 15% (Box 7)",AND(LEN(D2062)=15,LEFT(D2062,1)="3",RIGHT(D2062,1)="3",ISNUMBER(--D2062)))),I2062,0))</f>
        <v/>
      </c>
      <c r="T2062" s="34">
        <f>IF(A2062="","",R2062-S2062)</f>
        <v/>
      </c>
      <c r="U2062" s="23">
        <f>IF(A2062="","",IF(O2062=0,"Outside audit periods; ","")&amp;IF(F2062="","No VAT category; ","")&amp;IF(ABS(Q2062)&gt;Setup!$B$10,"VAT ≠ 15% × net; ","")&amp;IF(AND(F2062="Standard domestic 15% (Box 7)",NOT(AND(LEN(D2062)=15,LEFT(D2062,1)="3",RIGHT(D2062,1)="3",ISNUMBER(--D2062)))),"Invalid/missing supplier VAT no; ","")&amp;IF(AND(L2062="Yes",K2062&lt;&gt;"Yes"),"VAT claimed without valid tax invoice; ","")&amp;IF(AND(L2062="Yes",ISNUMBER(SEARCH("blocked",G2062))),"Blocked input VAT claimed; ","")&amp;IF(AND(F2062="Import - VAT paid at customs (Box 8)",M2062=""),"Customs declaration no missing; ","")&amp;IF(AND(F2062="Import - Reverse charge (Box 9)",E2062="Saudi Arabia"),"RCM used for a local supplier; ","")&amp;IF(AND(L2062="Yes",NOT(OR(F2062="Standard domestic 15% (Box 7)",F2062="Import - VAT paid at customs (Box 8)",F2062="Import - Reverse charge (Box 9)"))),"VAT claimed on non-taxable category; ",""))</f>
        <v/>
      </c>
    </row>
    <row r="2063">
      <c r="A2063" s="17" t="n"/>
      <c r="B2063" s="14" t="n"/>
      <c r="C2063" s="14" t="n"/>
      <c r="D2063" s="16" t="n"/>
      <c r="E2063" s="14" t="n"/>
      <c r="F2063" s="14" t="n"/>
      <c r="G2063" s="14" t="n"/>
      <c r="H2063" s="19" t="n"/>
      <c r="I2063" s="19" t="n"/>
      <c r="J2063" s="34">
        <f>IF(A2063="","",H2063+I2063)</f>
        <v/>
      </c>
      <c r="K2063" s="14" t="n"/>
      <c r="L2063" s="14" t="n"/>
      <c r="M2063" s="14" t="n"/>
      <c r="N2063" s="14" t="n"/>
      <c r="O2063" s="20">
        <f>IF(A2063="","",SUMPRODUCT((A2063&gt;=Setup!$C$19:$C$30)*(A2063&lt;=Setup!$D$19:$D$30)*Setup!$A$19:$A$30))</f>
        <v/>
      </c>
      <c r="P2063" s="34">
        <f>IF(A2063="","",IF(OR(F2063="Standard domestic 15% (Box 7)",F2063="Import - VAT paid at customs (Box 8)",F2063="Import - Reverse charge (Box 9)"),ROUND(H2063*Setup!$B$9,2),0))</f>
        <v/>
      </c>
      <c r="Q2063" s="34">
        <f>IF(A2063="","",I2063-P2063)</f>
        <v/>
      </c>
      <c r="R2063" s="34">
        <f>IF(A2063="","",IF(L2063="Yes",I2063,0))</f>
        <v/>
      </c>
      <c r="S2063" s="34">
        <f>IF(A2063="","",IF(AND(L2063="Yes",K2063="Yes",NOT(ISNUMBER(SEARCH("blocked",G2063))),OR(F2063="Standard domestic 15% (Box 7)",F2063="Import - VAT paid at customs (Box 8)",F2063="Import - Reverse charge (Box 9)"),OR(F2063&lt;&gt;"Standard domestic 15% (Box 7)",AND(LEN(D2063)=15,LEFT(D2063,1)="3",RIGHT(D2063,1)="3",ISNUMBER(--D2063)))),I2063,0))</f>
        <v/>
      </c>
      <c r="T2063" s="34">
        <f>IF(A2063="","",R2063-S2063)</f>
        <v/>
      </c>
      <c r="U2063" s="23">
        <f>IF(A2063="","",IF(O2063=0,"Outside audit periods; ","")&amp;IF(F2063="","No VAT category; ","")&amp;IF(ABS(Q2063)&gt;Setup!$B$10,"VAT ≠ 15% × net; ","")&amp;IF(AND(F2063="Standard domestic 15% (Box 7)",NOT(AND(LEN(D2063)=15,LEFT(D2063,1)="3",RIGHT(D2063,1)="3",ISNUMBER(--D2063)))),"Invalid/missing supplier VAT no; ","")&amp;IF(AND(L2063="Yes",K2063&lt;&gt;"Yes"),"VAT claimed without valid tax invoice; ","")&amp;IF(AND(L2063="Yes",ISNUMBER(SEARCH("blocked",G2063))),"Blocked input VAT claimed; ","")&amp;IF(AND(F2063="Import - VAT paid at customs (Box 8)",M2063=""),"Customs declaration no missing; ","")&amp;IF(AND(F2063="Import - Reverse charge (Box 9)",E2063="Saudi Arabia"),"RCM used for a local supplier; ","")&amp;IF(AND(L2063="Yes",NOT(OR(F2063="Standard domestic 15% (Box 7)",F2063="Import - VAT paid at customs (Box 8)",F2063="Import - Reverse charge (Box 9)"))),"VAT claimed on non-taxable category; ",""))</f>
        <v/>
      </c>
    </row>
    <row r="2064">
      <c r="A2064" s="17" t="n"/>
      <c r="B2064" s="14" t="n"/>
      <c r="C2064" s="14" t="n"/>
      <c r="D2064" s="16" t="n"/>
      <c r="E2064" s="14" t="n"/>
      <c r="F2064" s="14" t="n"/>
      <c r="G2064" s="14" t="n"/>
      <c r="H2064" s="19" t="n"/>
      <c r="I2064" s="19" t="n"/>
      <c r="J2064" s="34">
        <f>IF(A2064="","",H2064+I2064)</f>
        <v/>
      </c>
      <c r="K2064" s="14" t="n"/>
      <c r="L2064" s="14" t="n"/>
      <c r="M2064" s="14" t="n"/>
      <c r="N2064" s="14" t="n"/>
      <c r="O2064" s="20">
        <f>IF(A2064="","",SUMPRODUCT((A2064&gt;=Setup!$C$19:$C$30)*(A2064&lt;=Setup!$D$19:$D$30)*Setup!$A$19:$A$30))</f>
        <v/>
      </c>
      <c r="P2064" s="34">
        <f>IF(A2064="","",IF(OR(F2064="Standard domestic 15% (Box 7)",F2064="Import - VAT paid at customs (Box 8)",F2064="Import - Reverse charge (Box 9)"),ROUND(H2064*Setup!$B$9,2),0))</f>
        <v/>
      </c>
      <c r="Q2064" s="34">
        <f>IF(A2064="","",I2064-P2064)</f>
        <v/>
      </c>
      <c r="R2064" s="34">
        <f>IF(A2064="","",IF(L2064="Yes",I2064,0))</f>
        <v/>
      </c>
      <c r="S2064" s="34">
        <f>IF(A2064="","",IF(AND(L2064="Yes",K2064="Yes",NOT(ISNUMBER(SEARCH("blocked",G2064))),OR(F2064="Standard domestic 15% (Box 7)",F2064="Import - VAT paid at customs (Box 8)",F2064="Import - Reverse charge (Box 9)"),OR(F2064&lt;&gt;"Standard domestic 15% (Box 7)",AND(LEN(D2064)=15,LEFT(D2064,1)="3",RIGHT(D2064,1)="3",ISNUMBER(--D2064)))),I2064,0))</f>
        <v/>
      </c>
      <c r="T2064" s="34">
        <f>IF(A2064="","",R2064-S2064)</f>
        <v/>
      </c>
      <c r="U2064" s="23">
        <f>IF(A2064="","",IF(O2064=0,"Outside audit periods; ","")&amp;IF(F2064="","No VAT category; ","")&amp;IF(ABS(Q2064)&gt;Setup!$B$10,"VAT ≠ 15% × net; ","")&amp;IF(AND(F2064="Standard domestic 15% (Box 7)",NOT(AND(LEN(D2064)=15,LEFT(D2064,1)="3",RIGHT(D2064,1)="3",ISNUMBER(--D2064)))),"Invalid/missing supplier VAT no; ","")&amp;IF(AND(L2064="Yes",K2064&lt;&gt;"Yes"),"VAT claimed without valid tax invoice; ","")&amp;IF(AND(L2064="Yes",ISNUMBER(SEARCH("blocked",G2064))),"Blocked input VAT claimed; ","")&amp;IF(AND(F2064="Import - VAT paid at customs (Box 8)",M2064=""),"Customs declaration no missing; ","")&amp;IF(AND(F2064="Import - Reverse charge (Box 9)",E2064="Saudi Arabia"),"RCM used for a local supplier; ","")&amp;IF(AND(L2064="Yes",NOT(OR(F2064="Standard domestic 15% (Box 7)",F2064="Import - VAT paid at customs (Box 8)",F2064="Import - Reverse charge (Box 9)"))),"VAT claimed on non-taxable category; ",""))</f>
        <v/>
      </c>
    </row>
    <row r="2065">
      <c r="A2065" s="17" t="n"/>
      <c r="B2065" s="14" t="n"/>
      <c r="C2065" s="14" t="n"/>
      <c r="D2065" s="16" t="n"/>
      <c r="E2065" s="14" t="n"/>
      <c r="F2065" s="14" t="n"/>
      <c r="G2065" s="14" t="n"/>
      <c r="H2065" s="19" t="n"/>
      <c r="I2065" s="19" t="n"/>
      <c r="J2065" s="34">
        <f>IF(A2065="","",H2065+I2065)</f>
        <v/>
      </c>
      <c r="K2065" s="14" t="n"/>
      <c r="L2065" s="14" t="n"/>
      <c r="M2065" s="14" t="n"/>
      <c r="N2065" s="14" t="n"/>
      <c r="O2065" s="20">
        <f>IF(A2065="","",SUMPRODUCT((A2065&gt;=Setup!$C$19:$C$30)*(A2065&lt;=Setup!$D$19:$D$30)*Setup!$A$19:$A$30))</f>
        <v/>
      </c>
      <c r="P2065" s="34">
        <f>IF(A2065="","",IF(OR(F2065="Standard domestic 15% (Box 7)",F2065="Import - VAT paid at customs (Box 8)",F2065="Import - Reverse charge (Box 9)"),ROUND(H2065*Setup!$B$9,2),0))</f>
        <v/>
      </c>
      <c r="Q2065" s="34">
        <f>IF(A2065="","",I2065-P2065)</f>
        <v/>
      </c>
      <c r="R2065" s="34">
        <f>IF(A2065="","",IF(L2065="Yes",I2065,0))</f>
        <v/>
      </c>
      <c r="S2065" s="34">
        <f>IF(A2065="","",IF(AND(L2065="Yes",K2065="Yes",NOT(ISNUMBER(SEARCH("blocked",G2065))),OR(F2065="Standard domestic 15% (Box 7)",F2065="Import - VAT paid at customs (Box 8)",F2065="Import - Reverse charge (Box 9)"),OR(F2065&lt;&gt;"Standard domestic 15% (Box 7)",AND(LEN(D2065)=15,LEFT(D2065,1)="3",RIGHT(D2065,1)="3",ISNUMBER(--D2065)))),I2065,0))</f>
        <v/>
      </c>
      <c r="T2065" s="34">
        <f>IF(A2065="","",R2065-S2065)</f>
        <v/>
      </c>
      <c r="U2065" s="23">
        <f>IF(A2065="","",IF(O2065=0,"Outside audit periods; ","")&amp;IF(F2065="","No VAT category; ","")&amp;IF(ABS(Q2065)&gt;Setup!$B$10,"VAT ≠ 15% × net; ","")&amp;IF(AND(F2065="Standard domestic 15% (Box 7)",NOT(AND(LEN(D2065)=15,LEFT(D2065,1)="3",RIGHT(D2065,1)="3",ISNUMBER(--D2065)))),"Invalid/missing supplier VAT no; ","")&amp;IF(AND(L2065="Yes",K2065&lt;&gt;"Yes"),"VAT claimed without valid tax invoice; ","")&amp;IF(AND(L2065="Yes",ISNUMBER(SEARCH("blocked",G2065))),"Blocked input VAT claimed; ","")&amp;IF(AND(F2065="Import - VAT paid at customs (Box 8)",M2065=""),"Customs declaration no missing; ","")&amp;IF(AND(F2065="Import - Reverse charge (Box 9)",E2065="Saudi Arabia"),"RCM used for a local supplier; ","")&amp;IF(AND(L2065="Yes",NOT(OR(F2065="Standard domestic 15% (Box 7)",F2065="Import - VAT paid at customs (Box 8)",F2065="Import - Reverse charge (Box 9)"))),"VAT claimed on non-taxable category; ",""))</f>
        <v/>
      </c>
    </row>
    <row r="2066">
      <c r="A2066" s="17" t="n"/>
      <c r="B2066" s="14" t="n"/>
      <c r="C2066" s="14" t="n"/>
      <c r="D2066" s="16" t="n"/>
      <c r="E2066" s="14" t="n"/>
      <c r="F2066" s="14" t="n"/>
      <c r="G2066" s="14" t="n"/>
      <c r="H2066" s="19" t="n"/>
      <c r="I2066" s="19" t="n"/>
      <c r="J2066" s="34">
        <f>IF(A2066="","",H2066+I2066)</f>
        <v/>
      </c>
      <c r="K2066" s="14" t="n"/>
      <c r="L2066" s="14" t="n"/>
      <c r="M2066" s="14" t="n"/>
      <c r="N2066" s="14" t="n"/>
      <c r="O2066" s="20">
        <f>IF(A2066="","",SUMPRODUCT((A2066&gt;=Setup!$C$19:$C$30)*(A2066&lt;=Setup!$D$19:$D$30)*Setup!$A$19:$A$30))</f>
        <v/>
      </c>
      <c r="P2066" s="34">
        <f>IF(A2066="","",IF(OR(F2066="Standard domestic 15% (Box 7)",F2066="Import - VAT paid at customs (Box 8)",F2066="Import - Reverse charge (Box 9)"),ROUND(H2066*Setup!$B$9,2),0))</f>
        <v/>
      </c>
      <c r="Q2066" s="34">
        <f>IF(A2066="","",I2066-P2066)</f>
        <v/>
      </c>
      <c r="R2066" s="34">
        <f>IF(A2066="","",IF(L2066="Yes",I2066,0))</f>
        <v/>
      </c>
      <c r="S2066" s="34">
        <f>IF(A2066="","",IF(AND(L2066="Yes",K2066="Yes",NOT(ISNUMBER(SEARCH("blocked",G2066))),OR(F2066="Standard domestic 15% (Box 7)",F2066="Import - VAT paid at customs (Box 8)",F2066="Import - Reverse charge (Box 9)"),OR(F2066&lt;&gt;"Standard domestic 15% (Box 7)",AND(LEN(D2066)=15,LEFT(D2066,1)="3",RIGHT(D2066,1)="3",ISNUMBER(--D2066)))),I2066,0))</f>
        <v/>
      </c>
      <c r="T2066" s="34">
        <f>IF(A2066="","",R2066-S2066)</f>
        <v/>
      </c>
      <c r="U2066" s="23">
        <f>IF(A2066="","",IF(O2066=0,"Outside audit periods; ","")&amp;IF(F2066="","No VAT category; ","")&amp;IF(ABS(Q2066)&gt;Setup!$B$10,"VAT ≠ 15% × net; ","")&amp;IF(AND(F2066="Standard domestic 15% (Box 7)",NOT(AND(LEN(D2066)=15,LEFT(D2066,1)="3",RIGHT(D2066,1)="3",ISNUMBER(--D2066)))),"Invalid/missing supplier VAT no; ","")&amp;IF(AND(L2066="Yes",K2066&lt;&gt;"Yes"),"VAT claimed without valid tax invoice; ","")&amp;IF(AND(L2066="Yes",ISNUMBER(SEARCH("blocked",G2066))),"Blocked input VAT claimed; ","")&amp;IF(AND(F2066="Import - VAT paid at customs (Box 8)",M2066=""),"Customs declaration no missing; ","")&amp;IF(AND(F2066="Import - Reverse charge (Box 9)",E2066="Saudi Arabia"),"RCM used for a local supplier; ","")&amp;IF(AND(L2066="Yes",NOT(OR(F2066="Standard domestic 15% (Box 7)",F2066="Import - VAT paid at customs (Box 8)",F2066="Import - Reverse charge (Box 9)"))),"VAT claimed on non-taxable category; ",""))</f>
        <v/>
      </c>
    </row>
    <row r="2067">
      <c r="A2067" s="17" t="n"/>
      <c r="B2067" s="14" t="n"/>
      <c r="C2067" s="14" t="n"/>
      <c r="D2067" s="16" t="n"/>
      <c r="E2067" s="14" t="n"/>
      <c r="F2067" s="14" t="n"/>
      <c r="G2067" s="14" t="n"/>
      <c r="H2067" s="19" t="n"/>
      <c r="I2067" s="19" t="n"/>
      <c r="J2067" s="34">
        <f>IF(A2067="","",H2067+I2067)</f>
        <v/>
      </c>
      <c r="K2067" s="14" t="n"/>
      <c r="L2067" s="14" t="n"/>
      <c r="M2067" s="14" t="n"/>
      <c r="N2067" s="14" t="n"/>
      <c r="O2067" s="20">
        <f>IF(A2067="","",SUMPRODUCT((A2067&gt;=Setup!$C$19:$C$30)*(A2067&lt;=Setup!$D$19:$D$30)*Setup!$A$19:$A$30))</f>
        <v/>
      </c>
      <c r="P2067" s="34">
        <f>IF(A2067="","",IF(OR(F2067="Standard domestic 15% (Box 7)",F2067="Import - VAT paid at customs (Box 8)",F2067="Import - Reverse charge (Box 9)"),ROUND(H2067*Setup!$B$9,2),0))</f>
        <v/>
      </c>
      <c r="Q2067" s="34">
        <f>IF(A2067="","",I2067-P2067)</f>
        <v/>
      </c>
      <c r="R2067" s="34">
        <f>IF(A2067="","",IF(L2067="Yes",I2067,0))</f>
        <v/>
      </c>
      <c r="S2067" s="34">
        <f>IF(A2067="","",IF(AND(L2067="Yes",K2067="Yes",NOT(ISNUMBER(SEARCH("blocked",G2067))),OR(F2067="Standard domestic 15% (Box 7)",F2067="Import - VAT paid at customs (Box 8)",F2067="Import - Reverse charge (Box 9)"),OR(F2067&lt;&gt;"Standard domestic 15% (Box 7)",AND(LEN(D2067)=15,LEFT(D2067,1)="3",RIGHT(D2067,1)="3",ISNUMBER(--D2067)))),I2067,0))</f>
        <v/>
      </c>
      <c r="T2067" s="34">
        <f>IF(A2067="","",R2067-S2067)</f>
        <v/>
      </c>
      <c r="U2067" s="23">
        <f>IF(A2067="","",IF(O2067=0,"Outside audit periods; ","")&amp;IF(F2067="","No VAT category; ","")&amp;IF(ABS(Q2067)&gt;Setup!$B$10,"VAT ≠ 15% × net; ","")&amp;IF(AND(F2067="Standard domestic 15% (Box 7)",NOT(AND(LEN(D2067)=15,LEFT(D2067,1)="3",RIGHT(D2067,1)="3",ISNUMBER(--D2067)))),"Invalid/missing supplier VAT no; ","")&amp;IF(AND(L2067="Yes",K2067&lt;&gt;"Yes"),"VAT claimed without valid tax invoice; ","")&amp;IF(AND(L2067="Yes",ISNUMBER(SEARCH("blocked",G2067))),"Blocked input VAT claimed; ","")&amp;IF(AND(F2067="Import - VAT paid at customs (Box 8)",M2067=""),"Customs declaration no missing; ","")&amp;IF(AND(F2067="Import - Reverse charge (Box 9)",E2067="Saudi Arabia"),"RCM used for a local supplier; ","")&amp;IF(AND(L2067="Yes",NOT(OR(F2067="Standard domestic 15% (Box 7)",F2067="Import - VAT paid at customs (Box 8)",F2067="Import - Reverse charge (Box 9)"))),"VAT claimed on non-taxable category; ",""))</f>
        <v/>
      </c>
    </row>
    <row r="2068">
      <c r="A2068" s="17" t="n"/>
      <c r="B2068" s="14" t="n"/>
      <c r="C2068" s="14" t="n"/>
      <c r="D2068" s="16" t="n"/>
      <c r="E2068" s="14" t="n"/>
      <c r="F2068" s="14" t="n"/>
      <c r="G2068" s="14" t="n"/>
      <c r="H2068" s="19" t="n"/>
      <c r="I2068" s="19" t="n"/>
      <c r="J2068" s="34">
        <f>IF(A2068="","",H2068+I2068)</f>
        <v/>
      </c>
      <c r="K2068" s="14" t="n"/>
      <c r="L2068" s="14" t="n"/>
      <c r="M2068" s="14" t="n"/>
      <c r="N2068" s="14" t="n"/>
      <c r="O2068" s="20">
        <f>IF(A2068="","",SUMPRODUCT((A2068&gt;=Setup!$C$19:$C$30)*(A2068&lt;=Setup!$D$19:$D$30)*Setup!$A$19:$A$30))</f>
        <v/>
      </c>
      <c r="P2068" s="34">
        <f>IF(A2068="","",IF(OR(F2068="Standard domestic 15% (Box 7)",F2068="Import - VAT paid at customs (Box 8)",F2068="Import - Reverse charge (Box 9)"),ROUND(H2068*Setup!$B$9,2),0))</f>
        <v/>
      </c>
      <c r="Q2068" s="34">
        <f>IF(A2068="","",I2068-P2068)</f>
        <v/>
      </c>
      <c r="R2068" s="34">
        <f>IF(A2068="","",IF(L2068="Yes",I2068,0))</f>
        <v/>
      </c>
      <c r="S2068" s="34">
        <f>IF(A2068="","",IF(AND(L2068="Yes",K2068="Yes",NOT(ISNUMBER(SEARCH("blocked",G2068))),OR(F2068="Standard domestic 15% (Box 7)",F2068="Import - VAT paid at customs (Box 8)",F2068="Import - Reverse charge (Box 9)"),OR(F2068&lt;&gt;"Standard domestic 15% (Box 7)",AND(LEN(D2068)=15,LEFT(D2068,1)="3",RIGHT(D2068,1)="3",ISNUMBER(--D2068)))),I2068,0))</f>
        <v/>
      </c>
      <c r="T2068" s="34">
        <f>IF(A2068="","",R2068-S2068)</f>
        <v/>
      </c>
      <c r="U2068" s="23">
        <f>IF(A2068="","",IF(O2068=0,"Outside audit periods; ","")&amp;IF(F2068="","No VAT category; ","")&amp;IF(ABS(Q2068)&gt;Setup!$B$10,"VAT ≠ 15% × net; ","")&amp;IF(AND(F2068="Standard domestic 15% (Box 7)",NOT(AND(LEN(D2068)=15,LEFT(D2068,1)="3",RIGHT(D2068,1)="3",ISNUMBER(--D2068)))),"Invalid/missing supplier VAT no; ","")&amp;IF(AND(L2068="Yes",K2068&lt;&gt;"Yes"),"VAT claimed without valid tax invoice; ","")&amp;IF(AND(L2068="Yes",ISNUMBER(SEARCH("blocked",G2068))),"Blocked input VAT claimed; ","")&amp;IF(AND(F2068="Import - VAT paid at customs (Box 8)",M2068=""),"Customs declaration no missing; ","")&amp;IF(AND(F2068="Import - Reverse charge (Box 9)",E2068="Saudi Arabia"),"RCM used for a local supplier; ","")&amp;IF(AND(L2068="Yes",NOT(OR(F2068="Standard domestic 15% (Box 7)",F2068="Import - VAT paid at customs (Box 8)",F2068="Import - Reverse charge (Box 9)"))),"VAT claimed on non-taxable category; ",""))</f>
        <v/>
      </c>
    </row>
    <row r="2069">
      <c r="A2069" s="17" t="n"/>
      <c r="B2069" s="14" t="n"/>
      <c r="C2069" s="14" t="n"/>
      <c r="D2069" s="16" t="n"/>
      <c r="E2069" s="14" t="n"/>
      <c r="F2069" s="14" t="n"/>
      <c r="G2069" s="14" t="n"/>
      <c r="H2069" s="19" t="n"/>
      <c r="I2069" s="19" t="n"/>
      <c r="J2069" s="34">
        <f>IF(A2069="","",H2069+I2069)</f>
        <v/>
      </c>
      <c r="K2069" s="14" t="n"/>
      <c r="L2069" s="14" t="n"/>
      <c r="M2069" s="14" t="n"/>
      <c r="N2069" s="14" t="n"/>
      <c r="O2069" s="20">
        <f>IF(A2069="","",SUMPRODUCT((A2069&gt;=Setup!$C$19:$C$30)*(A2069&lt;=Setup!$D$19:$D$30)*Setup!$A$19:$A$30))</f>
        <v/>
      </c>
      <c r="P2069" s="34">
        <f>IF(A2069="","",IF(OR(F2069="Standard domestic 15% (Box 7)",F2069="Import - VAT paid at customs (Box 8)",F2069="Import - Reverse charge (Box 9)"),ROUND(H2069*Setup!$B$9,2),0))</f>
        <v/>
      </c>
      <c r="Q2069" s="34">
        <f>IF(A2069="","",I2069-P2069)</f>
        <v/>
      </c>
      <c r="R2069" s="34">
        <f>IF(A2069="","",IF(L2069="Yes",I2069,0))</f>
        <v/>
      </c>
      <c r="S2069" s="34">
        <f>IF(A2069="","",IF(AND(L2069="Yes",K2069="Yes",NOT(ISNUMBER(SEARCH("blocked",G2069))),OR(F2069="Standard domestic 15% (Box 7)",F2069="Import - VAT paid at customs (Box 8)",F2069="Import - Reverse charge (Box 9)"),OR(F2069&lt;&gt;"Standard domestic 15% (Box 7)",AND(LEN(D2069)=15,LEFT(D2069,1)="3",RIGHT(D2069,1)="3",ISNUMBER(--D2069)))),I2069,0))</f>
        <v/>
      </c>
      <c r="T2069" s="34">
        <f>IF(A2069="","",R2069-S2069)</f>
        <v/>
      </c>
      <c r="U2069" s="23">
        <f>IF(A2069="","",IF(O2069=0,"Outside audit periods; ","")&amp;IF(F2069="","No VAT category; ","")&amp;IF(ABS(Q2069)&gt;Setup!$B$10,"VAT ≠ 15% × net; ","")&amp;IF(AND(F2069="Standard domestic 15% (Box 7)",NOT(AND(LEN(D2069)=15,LEFT(D2069,1)="3",RIGHT(D2069,1)="3",ISNUMBER(--D2069)))),"Invalid/missing supplier VAT no; ","")&amp;IF(AND(L2069="Yes",K2069&lt;&gt;"Yes"),"VAT claimed without valid tax invoice; ","")&amp;IF(AND(L2069="Yes",ISNUMBER(SEARCH("blocked",G2069))),"Blocked input VAT claimed; ","")&amp;IF(AND(F2069="Import - VAT paid at customs (Box 8)",M2069=""),"Customs declaration no missing; ","")&amp;IF(AND(F2069="Import - Reverse charge (Box 9)",E2069="Saudi Arabia"),"RCM used for a local supplier; ","")&amp;IF(AND(L2069="Yes",NOT(OR(F2069="Standard domestic 15% (Box 7)",F2069="Import - VAT paid at customs (Box 8)",F2069="Import - Reverse charge (Box 9)"))),"VAT claimed on non-taxable category; ",""))</f>
        <v/>
      </c>
    </row>
    <row r="2070">
      <c r="A2070" s="17" t="n"/>
      <c r="B2070" s="14" t="n"/>
      <c r="C2070" s="14" t="n"/>
      <c r="D2070" s="16" t="n"/>
      <c r="E2070" s="14" t="n"/>
      <c r="F2070" s="14" t="n"/>
      <c r="G2070" s="14" t="n"/>
      <c r="H2070" s="19" t="n"/>
      <c r="I2070" s="19" t="n"/>
      <c r="J2070" s="34">
        <f>IF(A2070="","",H2070+I2070)</f>
        <v/>
      </c>
      <c r="K2070" s="14" t="n"/>
      <c r="L2070" s="14" t="n"/>
      <c r="M2070" s="14" t="n"/>
      <c r="N2070" s="14" t="n"/>
      <c r="O2070" s="20">
        <f>IF(A2070="","",SUMPRODUCT((A2070&gt;=Setup!$C$19:$C$30)*(A2070&lt;=Setup!$D$19:$D$30)*Setup!$A$19:$A$30))</f>
        <v/>
      </c>
      <c r="P2070" s="34">
        <f>IF(A2070="","",IF(OR(F2070="Standard domestic 15% (Box 7)",F2070="Import - VAT paid at customs (Box 8)",F2070="Import - Reverse charge (Box 9)"),ROUND(H2070*Setup!$B$9,2),0))</f>
        <v/>
      </c>
      <c r="Q2070" s="34">
        <f>IF(A2070="","",I2070-P2070)</f>
        <v/>
      </c>
      <c r="R2070" s="34">
        <f>IF(A2070="","",IF(L2070="Yes",I2070,0))</f>
        <v/>
      </c>
      <c r="S2070" s="34">
        <f>IF(A2070="","",IF(AND(L2070="Yes",K2070="Yes",NOT(ISNUMBER(SEARCH("blocked",G2070))),OR(F2070="Standard domestic 15% (Box 7)",F2070="Import - VAT paid at customs (Box 8)",F2070="Import - Reverse charge (Box 9)"),OR(F2070&lt;&gt;"Standard domestic 15% (Box 7)",AND(LEN(D2070)=15,LEFT(D2070,1)="3",RIGHT(D2070,1)="3",ISNUMBER(--D2070)))),I2070,0))</f>
        <v/>
      </c>
      <c r="T2070" s="34">
        <f>IF(A2070="","",R2070-S2070)</f>
        <v/>
      </c>
      <c r="U2070" s="23">
        <f>IF(A2070="","",IF(O2070=0,"Outside audit periods; ","")&amp;IF(F2070="","No VAT category; ","")&amp;IF(ABS(Q2070)&gt;Setup!$B$10,"VAT ≠ 15% × net; ","")&amp;IF(AND(F2070="Standard domestic 15% (Box 7)",NOT(AND(LEN(D2070)=15,LEFT(D2070,1)="3",RIGHT(D2070,1)="3",ISNUMBER(--D2070)))),"Invalid/missing supplier VAT no; ","")&amp;IF(AND(L2070="Yes",K2070&lt;&gt;"Yes"),"VAT claimed without valid tax invoice; ","")&amp;IF(AND(L2070="Yes",ISNUMBER(SEARCH("blocked",G2070))),"Blocked input VAT claimed; ","")&amp;IF(AND(F2070="Import - VAT paid at customs (Box 8)",M2070=""),"Customs declaration no missing; ","")&amp;IF(AND(F2070="Import - Reverse charge (Box 9)",E2070="Saudi Arabia"),"RCM used for a local supplier; ","")&amp;IF(AND(L2070="Yes",NOT(OR(F2070="Standard domestic 15% (Box 7)",F2070="Import - VAT paid at customs (Box 8)",F2070="Import - Reverse charge (Box 9)"))),"VAT claimed on non-taxable category; ",""))</f>
        <v/>
      </c>
    </row>
    <row r="2071">
      <c r="A2071" s="17" t="n"/>
      <c r="B2071" s="14" t="n"/>
      <c r="C2071" s="14" t="n"/>
      <c r="D2071" s="16" t="n"/>
      <c r="E2071" s="14" t="n"/>
      <c r="F2071" s="14" t="n"/>
      <c r="G2071" s="14" t="n"/>
      <c r="H2071" s="19" t="n"/>
      <c r="I2071" s="19" t="n"/>
      <c r="J2071" s="34">
        <f>IF(A2071="","",H2071+I2071)</f>
        <v/>
      </c>
      <c r="K2071" s="14" t="n"/>
      <c r="L2071" s="14" t="n"/>
      <c r="M2071" s="14" t="n"/>
      <c r="N2071" s="14" t="n"/>
      <c r="O2071" s="20">
        <f>IF(A2071="","",SUMPRODUCT((A2071&gt;=Setup!$C$19:$C$30)*(A2071&lt;=Setup!$D$19:$D$30)*Setup!$A$19:$A$30))</f>
        <v/>
      </c>
      <c r="P2071" s="34">
        <f>IF(A2071="","",IF(OR(F2071="Standard domestic 15% (Box 7)",F2071="Import - VAT paid at customs (Box 8)",F2071="Import - Reverse charge (Box 9)"),ROUND(H2071*Setup!$B$9,2),0))</f>
        <v/>
      </c>
      <c r="Q2071" s="34">
        <f>IF(A2071="","",I2071-P2071)</f>
        <v/>
      </c>
      <c r="R2071" s="34">
        <f>IF(A2071="","",IF(L2071="Yes",I2071,0))</f>
        <v/>
      </c>
      <c r="S2071" s="34">
        <f>IF(A2071="","",IF(AND(L2071="Yes",K2071="Yes",NOT(ISNUMBER(SEARCH("blocked",G2071))),OR(F2071="Standard domestic 15% (Box 7)",F2071="Import - VAT paid at customs (Box 8)",F2071="Import - Reverse charge (Box 9)"),OR(F2071&lt;&gt;"Standard domestic 15% (Box 7)",AND(LEN(D2071)=15,LEFT(D2071,1)="3",RIGHT(D2071,1)="3",ISNUMBER(--D2071)))),I2071,0))</f>
        <v/>
      </c>
      <c r="T2071" s="34">
        <f>IF(A2071="","",R2071-S2071)</f>
        <v/>
      </c>
      <c r="U2071" s="23">
        <f>IF(A2071="","",IF(O2071=0,"Outside audit periods; ","")&amp;IF(F2071="","No VAT category; ","")&amp;IF(ABS(Q2071)&gt;Setup!$B$10,"VAT ≠ 15% × net; ","")&amp;IF(AND(F2071="Standard domestic 15% (Box 7)",NOT(AND(LEN(D2071)=15,LEFT(D2071,1)="3",RIGHT(D2071,1)="3",ISNUMBER(--D2071)))),"Invalid/missing supplier VAT no; ","")&amp;IF(AND(L2071="Yes",K2071&lt;&gt;"Yes"),"VAT claimed without valid tax invoice; ","")&amp;IF(AND(L2071="Yes",ISNUMBER(SEARCH("blocked",G2071))),"Blocked input VAT claimed; ","")&amp;IF(AND(F2071="Import - VAT paid at customs (Box 8)",M2071=""),"Customs declaration no missing; ","")&amp;IF(AND(F2071="Import - Reverse charge (Box 9)",E2071="Saudi Arabia"),"RCM used for a local supplier; ","")&amp;IF(AND(L2071="Yes",NOT(OR(F2071="Standard domestic 15% (Box 7)",F2071="Import - VAT paid at customs (Box 8)",F2071="Import - Reverse charge (Box 9)"))),"VAT claimed on non-taxable category; ",""))</f>
        <v/>
      </c>
    </row>
    <row r="2072">
      <c r="A2072" s="17" t="n"/>
      <c r="B2072" s="14" t="n"/>
      <c r="C2072" s="14" t="n"/>
      <c r="D2072" s="16" t="n"/>
      <c r="E2072" s="14" t="n"/>
      <c r="F2072" s="14" t="n"/>
      <c r="G2072" s="14" t="n"/>
      <c r="H2072" s="19" t="n"/>
      <c r="I2072" s="19" t="n"/>
      <c r="J2072" s="34">
        <f>IF(A2072="","",H2072+I2072)</f>
        <v/>
      </c>
      <c r="K2072" s="14" t="n"/>
      <c r="L2072" s="14" t="n"/>
      <c r="M2072" s="14" t="n"/>
      <c r="N2072" s="14" t="n"/>
      <c r="O2072" s="20">
        <f>IF(A2072="","",SUMPRODUCT((A2072&gt;=Setup!$C$19:$C$30)*(A2072&lt;=Setup!$D$19:$D$30)*Setup!$A$19:$A$30))</f>
        <v/>
      </c>
      <c r="P2072" s="34">
        <f>IF(A2072="","",IF(OR(F2072="Standard domestic 15% (Box 7)",F2072="Import - VAT paid at customs (Box 8)",F2072="Import - Reverse charge (Box 9)"),ROUND(H2072*Setup!$B$9,2),0))</f>
        <v/>
      </c>
      <c r="Q2072" s="34">
        <f>IF(A2072="","",I2072-P2072)</f>
        <v/>
      </c>
      <c r="R2072" s="34">
        <f>IF(A2072="","",IF(L2072="Yes",I2072,0))</f>
        <v/>
      </c>
      <c r="S2072" s="34">
        <f>IF(A2072="","",IF(AND(L2072="Yes",K2072="Yes",NOT(ISNUMBER(SEARCH("blocked",G2072))),OR(F2072="Standard domestic 15% (Box 7)",F2072="Import - VAT paid at customs (Box 8)",F2072="Import - Reverse charge (Box 9)"),OR(F2072&lt;&gt;"Standard domestic 15% (Box 7)",AND(LEN(D2072)=15,LEFT(D2072,1)="3",RIGHT(D2072,1)="3",ISNUMBER(--D2072)))),I2072,0))</f>
        <v/>
      </c>
      <c r="T2072" s="34">
        <f>IF(A2072="","",R2072-S2072)</f>
        <v/>
      </c>
      <c r="U2072" s="23">
        <f>IF(A2072="","",IF(O2072=0,"Outside audit periods; ","")&amp;IF(F2072="","No VAT category; ","")&amp;IF(ABS(Q2072)&gt;Setup!$B$10,"VAT ≠ 15% × net; ","")&amp;IF(AND(F2072="Standard domestic 15% (Box 7)",NOT(AND(LEN(D2072)=15,LEFT(D2072,1)="3",RIGHT(D2072,1)="3",ISNUMBER(--D2072)))),"Invalid/missing supplier VAT no; ","")&amp;IF(AND(L2072="Yes",K2072&lt;&gt;"Yes"),"VAT claimed without valid tax invoice; ","")&amp;IF(AND(L2072="Yes",ISNUMBER(SEARCH("blocked",G2072))),"Blocked input VAT claimed; ","")&amp;IF(AND(F2072="Import - VAT paid at customs (Box 8)",M2072=""),"Customs declaration no missing; ","")&amp;IF(AND(F2072="Import - Reverse charge (Box 9)",E2072="Saudi Arabia"),"RCM used for a local supplier; ","")&amp;IF(AND(L2072="Yes",NOT(OR(F2072="Standard domestic 15% (Box 7)",F2072="Import - VAT paid at customs (Box 8)",F2072="Import - Reverse charge (Box 9)"))),"VAT claimed on non-taxable category; ",""))</f>
        <v/>
      </c>
    </row>
    <row r="2073">
      <c r="A2073" s="17" t="n"/>
      <c r="B2073" s="14" t="n"/>
      <c r="C2073" s="14" t="n"/>
      <c r="D2073" s="16" t="n"/>
      <c r="E2073" s="14" t="n"/>
      <c r="F2073" s="14" t="n"/>
      <c r="G2073" s="14" t="n"/>
      <c r="H2073" s="19" t="n"/>
      <c r="I2073" s="19" t="n"/>
      <c r="J2073" s="34">
        <f>IF(A2073="","",H2073+I2073)</f>
        <v/>
      </c>
      <c r="K2073" s="14" t="n"/>
      <c r="L2073" s="14" t="n"/>
      <c r="M2073" s="14" t="n"/>
      <c r="N2073" s="14" t="n"/>
      <c r="O2073" s="20">
        <f>IF(A2073="","",SUMPRODUCT((A2073&gt;=Setup!$C$19:$C$30)*(A2073&lt;=Setup!$D$19:$D$30)*Setup!$A$19:$A$30))</f>
        <v/>
      </c>
      <c r="P2073" s="34">
        <f>IF(A2073="","",IF(OR(F2073="Standard domestic 15% (Box 7)",F2073="Import - VAT paid at customs (Box 8)",F2073="Import - Reverse charge (Box 9)"),ROUND(H2073*Setup!$B$9,2),0))</f>
        <v/>
      </c>
      <c r="Q2073" s="34">
        <f>IF(A2073="","",I2073-P2073)</f>
        <v/>
      </c>
      <c r="R2073" s="34">
        <f>IF(A2073="","",IF(L2073="Yes",I2073,0))</f>
        <v/>
      </c>
      <c r="S2073" s="34">
        <f>IF(A2073="","",IF(AND(L2073="Yes",K2073="Yes",NOT(ISNUMBER(SEARCH("blocked",G2073))),OR(F2073="Standard domestic 15% (Box 7)",F2073="Import - VAT paid at customs (Box 8)",F2073="Import - Reverse charge (Box 9)"),OR(F2073&lt;&gt;"Standard domestic 15% (Box 7)",AND(LEN(D2073)=15,LEFT(D2073,1)="3",RIGHT(D2073,1)="3",ISNUMBER(--D2073)))),I2073,0))</f>
        <v/>
      </c>
      <c r="T2073" s="34">
        <f>IF(A2073="","",R2073-S2073)</f>
        <v/>
      </c>
      <c r="U2073" s="23">
        <f>IF(A2073="","",IF(O2073=0,"Outside audit periods; ","")&amp;IF(F2073="","No VAT category; ","")&amp;IF(ABS(Q2073)&gt;Setup!$B$10,"VAT ≠ 15% × net; ","")&amp;IF(AND(F2073="Standard domestic 15% (Box 7)",NOT(AND(LEN(D2073)=15,LEFT(D2073,1)="3",RIGHT(D2073,1)="3",ISNUMBER(--D2073)))),"Invalid/missing supplier VAT no; ","")&amp;IF(AND(L2073="Yes",K2073&lt;&gt;"Yes"),"VAT claimed without valid tax invoice; ","")&amp;IF(AND(L2073="Yes",ISNUMBER(SEARCH("blocked",G2073))),"Blocked input VAT claimed; ","")&amp;IF(AND(F2073="Import - VAT paid at customs (Box 8)",M2073=""),"Customs declaration no missing; ","")&amp;IF(AND(F2073="Import - Reverse charge (Box 9)",E2073="Saudi Arabia"),"RCM used for a local supplier; ","")&amp;IF(AND(L2073="Yes",NOT(OR(F2073="Standard domestic 15% (Box 7)",F2073="Import - VAT paid at customs (Box 8)",F2073="Import - Reverse charge (Box 9)"))),"VAT claimed on non-taxable category; ",""))</f>
        <v/>
      </c>
    </row>
    <row r="2074">
      <c r="A2074" s="17" t="n"/>
      <c r="B2074" s="14" t="n"/>
      <c r="C2074" s="14" t="n"/>
      <c r="D2074" s="16" t="n"/>
      <c r="E2074" s="14" t="n"/>
      <c r="F2074" s="14" t="n"/>
      <c r="G2074" s="14" t="n"/>
      <c r="H2074" s="19" t="n"/>
      <c r="I2074" s="19" t="n"/>
      <c r="J2074" s="34">
        <f>IF(A2074="","",H2074+I2074)</f>
        <v/>
      </c>
      <c r="K2074" s="14" t="n"/>
      <c r="L2074" s="14" t="n"/>
      <c r="M2074" s="14" t="n"/>
      <c r="N2074" s="14" t="n"/>
      <c r="O2074" s="20">
        <f>IF(A2074="","",SUMPRODUCT((A2074&gt;=Setup!$C$19:$C$30)*(A2074&lt;=Setup!$D$19:$D$30)*Setup!$A$19:$A$30))</f>
        <v/>
      </c>
      <c r="P2074" s="34">
        <f>IF(A2074="","",IF(OR(F2074="Standard domestic 15% (Box 7)",F2074="Import - VAT paid at customs (Box 8)",F2074="Import - Reverse charge (Box 9)"),ROUND(H2074*Setup!$B$9,2),0))</f>
        <v/>
      </c>
      <c r="Q2074" s="34">
        <f>IF(A2074="","",I2074-P2074)</f>
        <v/>
      </c>
      <c r="R2074" s="34">
        <f>IF(A2074="","",IF(L2074="Yes",I2074,0))</f>
        <v/>
      </c>
      <c r="S2074" s="34">
        <f>IF(A2074="","",IF(AND(L2074="Yes",K2074="Yes",NOT(ISNUMBER(SEARCH("blocked",G2074))),OR(F2074="Standard domestic 15% (Box 7)",F2074="Import - VAT paid at customs (Box 8)",F2074="Import - Reverse charge (Box 9)"),OR(F2074&lt;&gt;"Standard domestic 15% (Box 7)",AND(LEN(D2074)=15,LEFT(D2074,1)="3",RIGHT(D2074,1)="3",ISNUMBER(--D2074)))),I2074,0))</f>
        <v/>
      </c>
      <c r="T2074" s="34">
        <f>IF(A2074="","",R2074-S2074)</f>
        <v/>
      </c>
      <c r="U2074" s="23">
        <f>IF(A2074="","",IF(O2074=0,"Outside audit periods; ","")&amp;IF(F2074="","No VAT category; ","")&amp;IF(ABS(Q2074)&gt;Setup!$B$10,"VAT ≠ 15% × net; ","")&amp;IF(AND(F2074="Standard domestic 15% (Box 7)",NOT(AND(LEN(D2074)=15,LEFT(D2074,1)="3",RIGHT(D2074,1)="3",ISNUMBER(--D2074)))),"Invalid/missing supplier VAT no; ","")&amp;IF(AND(L2074="Yes",K2074&lt;&gt;"Yes"),"VAT claimed without valid tax invoice; ","")&amp;IF(AND(L2074="Yes",ISNUMBER(SEARCH("blocked",G2074))),"Blocked input VAT claimed; ","")&amp;IF(AND(F2074="Import - VAT paid at customs (Box 8)",M2074=""),"Customs declaration no missing; ","")&amp;IF(AND(F2074="Import - Reverse charge (Box 9)",E2074="Saudi Arabia"),"RCM used for a local supplier; ","")&amp;IF(AND(L2074="Yes",NOT(OR(F2074="Standard domestic 15% (Box 7)",F2074="Import - VAT paid at customs (Box 8)",F2074="Import - Reverse charge (Box 9)"))),"VAT claimed on non-taxable category; ",""))</f>
        <v/>
      </c>
    </row>
    <row r="2075">
      <c r="A2075" s="17" t="n"/>
      <c r="B2075" s="14" t="n"/>
      <c r="C2075" s="14" t="n"/>
      <c r="D2075" s="16" t="n"/>
      <c r="E2075" s="14" t="n"/>
      <c r="F2075" s="14" t="n"/>
      <c r="G2075" s="14" t="n"/>
      <c r="H2075" s="19" t="n"/>
      <c r="I2075" s="19" t="n"/>
      <c r="J2075" s="34">
        <f>IF(A2075="","",H2075+I2075)</f>
        <v/>
      </c>
      <c r="K2075" s="14" t="n"/>
      <c r="L2075" s="14" t="n"/>
      <c r="M2075" s="14" t="n"/>
      <c r="N2075" s="14" t="n"/>
      <c r="O2075" s="20">
        <f>IF(A2075="","",SUMPRODUCT((A2075&gt;=Setup!$C$19:$C$30)*(A2075&lt;=Setup!$D$19:$D$30)*Setup!$A$19:$A$30))</f>
        <v/>
      </c>
      <c r="P2075" s="34">
        <f>IF(A2075="","",IF(OR(F2075="Standard domestic 15% (Box 7)",F2075="Import - VAT paid at customs (Box 8)",F2075="Import - Reverse charge (Box 9)"),ROUND(H2075*Setup!$B$9,2),0))</f>
        <v/>
      </c>
      <c r="Q2075" s="34">
        <f>IF(A2075="","",I2075-P2075)</f>
        <v/>
      </c>
      <c r="R2075" s="34">
        <f>IF(A2075="","",IF(L2075="Yes",I2075,0))</f>
        <v/>
      </c>
      <c r="S2075" s="34">
        <f>IF(A2075="","",IF(AND(L2075="Yes",K2075="Yes",NOT(ISNUMBER(SEARCH("blocked",G2075))),OR(F2075="Standard domestic 15% (Box 7)",F2075="Import - VAT paid at customs (Box 8)",F2075="Import - Reverse charge (Box 9)"),OR(F2075&lt;&gt;"Standard domestic 15% (Box 7)",AND(LEN(D2075)=15,LEFT(D2075,1)="3",RIGHT(D2075,1)="3",ISNUMBER(--D2075)))),I2075,0))</f>
        <v/>
      </c>
      <c r="T2075" s="34">
        <f>IF(A2075="","",R2075-S2075)</f>
        <v/>
      </c>
      <c r="U2075" s="23">
        <f>IF(A2075="","",IF(O2075=0,"Outside audit periods; ","")&amp;IF(F2075="","No VAT category; ","")&amp;IF(ABS(Q2075)&gt;Setup!$B$10,"VAT ≠ 15% × net; ","")&amp;IF(AND(F2075="Standard domestic 15% (Box 7)",NOT(AND(LEN(D2075)=15,LEFT(D2075,1)="3",RIGHT(D2075,1)="3",ISNUMBER(--D2075)))),"Invalid/missing supplier VAT no; ","")&amp;IF(AND(L2075="Yes",K2075&lt;&gt;"Yes"),"VAT claimed without valid tax invoice; ","")&amp;IF(AND(L2075="Yes",ISNUMBER(SEARCH("blocked",G2075))),"Blocked input VAT claimed; ","")&amp;IF(AND(F2075="Import - VAT paid at customs (Box 8)",M2075=""),"Customs declaration no missing; ","")&amp;IF(AND(F2075="Import - Reverse charge (Box 9)",E2075="Saudi Arabia"),"RCM used for a local supplier; ","")&amp;IF(AND(L2075="Yes",NOT(OR(F2075="Standard domestic 15% (Box 7)",F2075="Import - VAT paid at customs (Box 8)",F2075="Import - Reverse charge (Box 9)"))),"VAT claimed on non-taxable category; ",""))</f>
        <v/>
      </c>
    </row>
    <row r="2076">
      <c r="A2076" s="17" t="n"/>
      <c r="B2076" s="14" t="n"/>
      <c r="C2076" s="14" t="n"/>
      <c r="D2076" s="16" t="n"/>
      <c r="E2076" s="14" t="n"/>
      <c r="F2076" s="14" t="n"/>
      <c r="G2076" s="14" t="n"/>
      <c r="H2076" s="19" t="n"/>
      <c r="I2076" s="19" t="n"/>
      <c r="J2076" s="34">
        <f>IF(A2076="","",H2076+I2076)</f>
        <v/>
      </c>
      <c r="K2076" s="14" t="n"/>
      <c r="L2076" s="14" t="n"/>
      <c r="M2076" s="14" t="n"/>
      <c r="N2076" s="14" t="n"/>
      <c r="O2076" s="20">
        <f>IF(A2076="","",SUMPRODUCT((A2076&gt;=Setup!$C$19:$C$30)*(A2076&lt;=Setup!$D$19:$D$30)*Setup!$A$19:$A$30))</f>
        <v/>
      </c>
      <c r="P2076" s="34">
        <f>IF(A2076="","",IF(OR(F2076="Standard domestic 15% (Box 7)",F2076="Import - VAT paid at customs (Box 8)",F2076="Import - Reverse charge (Box 9)"),ROUND(H2076*Setup!$B$9,2),0))</f>
        <v/>
      </c>
      <c r="Q2076" s="34">
        <f>IF(A2076="","",I2076-P2076)</f>
        <v/>
      </c>
      <c r="R2076" s="34">
        <f>IF(A2076="","",IF(L2076="Yes",I2076,0))</f>
        <v/>
      </c>
      <c r="S2076" s="34">
        <f>IF(A2076="","",IF(AND(L2076="Yes",K2076="Yes",NOT(ISNUMBER(SEARCH("blocked",G2076))),OR(F2076="Standard domestic 15% (Box 7)",F2076="Import - VAT paid at customs (Box 8)",F2076="Import - Reverse charge (Box 9)"),OR(F2076&lt;&gt;"Standard domestic 15% (Box 7)",AND(LEN(D2076)=15,LEFT(D2076,1)="3",RIGHT(D2076,1)="3",ISNUMBER(--D2076)))),I2076,0))</f>
        <v/>
      </c>
      <c r="T2076" s="34">
        <f>IF(A2076="","",R2076-S2076)</f>
        <v/>
      </c>
      <c r="U2076" s="23">
        <f>IF(A2076="","",IF(O2076=0,"Outside audit periods; ","")&amp;IF(F2076="","No VAT category; ","")&amp;IF(ABS(Q2076)&gt;Setup!$B$10,"VAT ≠ 15% × net; ","")&amp;IF(AND(F2076="Standard domestic 15% (Box 7)",NOT(AND(LEN(D2076)=15,LEFT(D2076,1)="3",RIGHT(D2076,1)="3",ISNUMBER(--D2076)))),"Invalid/missing supplier VAT no; ","")&amp;IF(AND(L2076="Yes",K2076&lt;&gt;"Yes"),"VAT claimed without valid tax invoice; ","")&amp;IF(AND(L2076="Yes",ISNUMBER(SEARCH("blocked",G2076))),"Blocked input VAT claimed; ","")&amp;IF(AND(F2076="Import - VAT paid at customs (Box 8)",M2076=""),"Customs declaration no missing; ","")&amp;IF(AND(F2076="Import - Reverse charge (Box 9)",E2076="Saudi Arabia"),"RCM used for a local supplier; ","")&amp;IF(AND(L2076="Yes",NOT(OR(F2076="Standard domestic 15% (Box 7)",F2076="Import - VAT paid at customs (Box 8)",F2076="Import - Reverse charge (Box 9)"))),"VAT claimed on non-taxable category; ",""))</f>
        <v/>
      </c>
    </row>
    <row r="2077">
      <c r="A2077" s="17" t="n"/>
      <c r="B2077" s="14" t="n"/>
      <c r="C2077" s="14" t="n"/>
      <c r="D2077" s="16" t="n"/>
      <c r="E2077" s="14" t="n"/>
      <c r="F2077" s="14" t="n"/>
      <c r="G2077" s="14" t="n"/>
      <c r="H2077" s="19" t="n"/>
      <c r="I2077" s="19" t="n"/>
      <c r="J2077" s="34">
        <f>IF(A2077="","",H2077+I2077)</f>
        <v/>
      </c>
      <c r="K2077" s="14" t="n"/>
      <c r="L2077" s="14" t="n"/>
      <c r="M2077" s="14" t="n"/>
      <c r="N2077" s="14" t="n"/>
      <c r="O2077" s="20">
        <f>IF(A2077="","",SUMPRODUCT((A2077&gt;=Setup!$C$19:$C$30)*(A2077&lt;=Setup!$D$19:$D$30)*Setup!$A$19:$A$30))</f>
        <v/>
      </c>
      <c r="P2077" s="34">
        <f>IF(A2077="","",IF(OR(F2077="Standard domestic 15% (Box 7)",F2077="Import - VAT paid at customs (Box 8)",F2077="Import - Reverse charge (Box 9)"),ROUND(H2077*Setup!$B$9,2),0))</f>
        <v/>
      </c>
      <c r="Q2077" s="34">
        <f>IF(A2077="","",I2077-P2077)</f>
        <v/>
      </c>
      <c r="R2077" s="34">
        <f>IF(A2077="","",IF(L2077="Yes",I2077,0))</f>
        <v/>
      </c>
      <c r="S2077" s="34">
        <f>IF(A2077="","",IF(AND(L2077="Yes",K2077="Yes",NOT(ISNUMBER(SEARCH("blocked",G2077))),OR(F2077="Standard domestic 15% (Box 7)",F2077="Import - VAT paid at customs (Box 8)",F2077="Import - Reverse charge (Box 9)"),OR(F2077&lt;&gt;"Standard domestic 15% (Box 7)",AND(LEN(D2077)=15,LEFT(D2077,1)="3",RIGHT(D2077,1)="3",ISNUMBER(--D2077)))),I2077,0))</f>
        <v/>
      </c>
      <c r="T2077" s="34">
        <f>IF(A2077="","",R2077-S2077)</f>
        <v/>
      </c>
      <c r="U2077" s="23">
        <f>IF(A2077="","",IF(O2077=0,"Outside audit periods; ","")&amp;IF(F2077="","No VAT category; ","")&amp;IF(ABS(Q2077)&gt;Setup!$B$10,"VAT ≠ 15% × net; ","")&amp;IF(AND(F2077="Standard domestic 15% (Box 7)",NOT(AND(LEN(D2077)=15,LEFT(D2077,1)="3",RIGHT(D2077,1)="3",ISNUMBER(--D2077)))),"Invalid/missing supplier VAT no; ","")&amp;IF(AND(L2077="Yes",K2077&lt;&gt;"Yes"),"VAT claimed without valid tax invoice; ","")&amp;IF(AND(L2077="Yes",ISNUMBER(SEARCH("blocked",G2077))),"Blocked input VAT claimed; ","")&amp;IF(AND(F2077="Import - VAT paid at customs (Box 8)",M2077=""),"Customs declaration no missing; ","")&amp;IF(AND(F2077="Import - Reverse charge (Box 9)",E2077="Saudi Arabia"),"RCM used for a local supplier; ","")&amp;IF(AND(L2077="Yes",NOT(OR(F2077="Standard domestic 15% (Box 7)",F2077="Import - VAT paid at customs (Box 8)",F2077="Import - Reverse charge (Box 9)"))),"VAT claimed on non-taxable category; ",""))</f>
        <v/>
      </c>
    </row>
    <row r="2078">
      <c r="A2078" s="17" t="n"/>
      <c r="B2078" s="14" t="n"/>
      <c r="C2078" s="14" t="n"/>
      <c r="D2078" s="16" t="n"/>
      <c r="E2078" s="14" t="n"/>
      <c r="F2078" s="14" t="n"/>
      <c r="G2078" s="14" t="n"/>
      <c r="H2078" s="19" t="n"/>
      <c r="I2078" s="19" t="n"/>
      <c r="J2078" s="34">
        <f>IF(A2078="","",H2078+I2078)</f>
        <v/>
      </c>
      <c r="K2078" s="14" t="n"/>
      <c r="L2078" s="14" t="n"/>
      <c r="M2078" s="14" t="n"/>
      <c r="N2078" s="14" t="n"/>
      <c r="O2078" s="20">
        <f>IF(A2078="","",SUMPRODUCT((A2078&gt;=Setup!$C$19:$C$30)*(A2078&lt;=Setup!$D$19:$D$30)*Setup!$A$19:$A$30))</f>
        <v/>
      </c>
      <c r="P2078" s="34">
        <f>IF(A2078="","",IF(OR(F2078="Standard domestic 15% (Box 7)",F2078="Import - VAT paid at customs (Box 8)",F2078="Import - Reverse charge (Box 9)"),ROUND(H2078*Setup!$B$9,2),0))</f>
        <v/>
      </c>
      <c r="Q2078" s="34">
        <f>IF(A2078="","",I2078-P2078)</f>
        <v/>
      </c>
      <c r="R2078" s="34">
        <f>IF(A2078="","",IF(L2078="Yes",I2078,0))</f>
        <v/>
      </c>
      <c r="S2078" s="34">
        <f>IF(A2078="","",IF(AND(L2078="Yes",K2078="Yes",NOT(ISNUMBER(SEARCH("blocked",G2078))),OR(F2078="Standard domestic 15% (Box 7)",F2078="Import - VAT paid at customs (Box 8)",F2078="Import - Reverse charge (Box 9)"),OR(F2078&lt;&gt;"Standard domestic 15% (Box 7)",AND(LEN(D2078)=15,LEFT(D2078,1)="3",RIGHT(D2078,1)="3",ISNUMBER(--D2078)))),I2078,0))</f>
        <v/>
      </c>
      <c r="T2078" s="34">
        <f>IF(A2078="","",R2078-S2078)</f>
        <v/>
      </c>
      <c r="U2078" s="23">
        <f>IF(A2078="","",IF(O2078=0,"Outside audit periods; ","")&amp;IF(F2078="","No VAT category; ","")&amp;IF(ABS(Q2078)&gt;Setup!$B$10,"VAT ≠ 15% × net; ","")&amp;IF(AND(F2078="Standard domestic 15% (Box 7)",NOT(AND(LEN(D2078)=15,LEFT(D2078,1)="3",RIGHT(D2078,1)="3",ISNUMBER(--D2078)))),"Invalid/missing supplier VAT no; ","")&amp;IF(AND(L2078="Yes",K2078&lt;&gt;"Yes"),"VAT claimed without valid tax invoice; ","")&amp;IF(AND(L2078="Yes",ISNUMBER(SEARCH("blocked",G2078))),"Blocked input VAT claimed; ","")&amp;IF(AND(F2078="Import - VAT paid at customs (Box 8)",M2078=""),"Customs declaration no missing; ","")&amp;IF(AND(F2078="Import - Reverse charge (Box 9)",E2078="Saudi Arabia"),"RCM used for a local supplier; ","")&amp;IF(AND(L2078="Yes",NOT(OR(F2078="Standard domestic 15% (Box 7)",F2078="Import - VAT paid at customs (Box 8)",F2078="Import - Reverse charge (Box 9)"))),"VAT claimed on non-taxable category; ",""))</f>
        <v/>
      </c>
    </row>
    <row r="2079">
      <c r="A2079" s="17" t="n"/>
      <c r="B2079" s="14" t="n"/>
      <c r="C2079" s="14" t="n"/>
      <c r="D2079" s="16" t="n"/>
      <c r="E2079" s="14" t="n"/>
      <c r="F2079" s="14" t="n"/>
      <c r="G2079" s="14" t="n"/>
      <c r="H2079" s="19" t="n"/>
      <c r="I2079" s="19" t="n"/>
      <c r="J2079" s="34">
        <f>IF(A2079="","",H2079+I2079)</f>
        <v/>
      </c>
      <c r="K2079" s="14" t="n"/>
      <c r="L2079" s="14" t="n"/>
      <c r="M2079" s="14" t="n"/>
      <c r="N2079" s="14" t="n"/>
      <c r="O2079" s="20">
        <f>IF(A2079="","",SUMPRODUCT((A2079&gt;=Setup!$C$19:$C$30)*(A2079&lt;=Setup!$D$19:$D$30)*Setup!$A$19:$A$30))</f>
        <v/>
      </c>
      <c r="P2079" s="34">
        <f>IF(A2079="","",IF(OR(F2079="Standard domestic 15% (Box 7)",F2079="Import - VAT paid at customs (Box 8)",F2079="Import - Reverse charge (Box 9)"),ROUND(H2079*Setup!$B$9,2),0))</f>
        <v/>
      </c>
      <c r="Q2079" s="34">
        <f>IF(A2079="","",I2079-P2079)</f>
        <v/>
      </c>
      <c r="R2079" s="34">
        <f>IF(A2079="","",IF(L2079="Yes",I2079,0))</f>
        <v/>
      </c>
      <c r="S2079" s="34">
        <f>IF(A2079="","",IF(AND(L2079="Yes",K2079="Yes",NOT(ISNUMBER(SEARCH("blocked",G2079))),OR(F2079="Standard domestic 15% (Box 7)",F2079="Import - VAT paid at customs (Box 8)",F2079="Import - Reverse charge (Box 9)"),OR(F2079&lt;&gt;"Standard domestic 15% (Box 7)",AND(LEN(D2079)=15,LEFT(D2079,1)="3",RIGHT(D2079,1)="3",ISNUMBER(--D2079)))),I2079,0))</f>
        <v/>
      </c>
      <c r="T2079" s="34">
        <f>IF(A2079="","",R2079-S2079)</f>
        <v/>
      </c>
      <c r="U2079" s="23">
        <f>IF(A2079="","",IF(O2079=0,"Outside audit periods; ","")&amp;IF(F2079="","No VAT category; ","")&amp;IF(ABS(Q2079)&gt;Setup!$B$10,"VAT ≠ 15% × net; ","")&amp;IF(AND(F2079="Standard domestic 15% (Box 7)",NOT(AND(LEN(D2079)=15,LEFT(D2079,1)="3",RIGHT(D2079,1)="3",ISNUMBER(--D2079)))),"Invalid/missing supplier VAT no; ","")&amp;IF(AND(L2079="Yes",K2079&lt;&gt;"Yes"),"VAT claimed without valid tax invoice; ","")&amp;IF(AND(L2079="Yes",ISNUMBER(SEARCH("blocked",G2079))),"Blocked input VAT claimed; ","")&amp;IF(AND(F2079="Import - VAT paid at customs (Box 8)",M2079=""),"Customs declaration no missing; ","")&amp;IF(AND(F2079="Import - Reverse charge (Box 9)",E2079="Saudi Arabia"),"RCM used for a local supplier; ","")&amp;IF(AND(L2079="Yes",NOT(OR(F2079="Standard domestic 15% (Box 7)",F2079="Import - VAT paid at customs (Box 8)",F2079="Import - Reverse charge (Box 9)"))),"VAT claimed on non-taxable category; ",""))</f>
        <v/>
      </c>
    </row>
    <row r="2080">
      <c r="A2080" s="17" t="n"/>
      <c r="B2080" s="14" t="n"/>
      <c r="C2080" s="14" t="n"/>
      <c r="D2080" s="16" t="n"/>
      <c r="E2080" s="14" t="n"/>
      <c r="F2080" s="14" t="n"/>
      <c r="G2080" s="14" t="n"/>
      <c r="H2080" s="19" t="n"/>
      <c r="I2080" s="19" t="n"/>
      <c r="J2080" s="34">
        <f>IF(A2080="","",H2080+I2080)</f>
        <v/>
      </c>
      <c r="K2080" s="14" t="n"/>
      <c r="L2080" s="14" t="n"/>
      <c r="M2080" s="14" t="n"/>
      <c r="N2080" s="14" t="n"/>
      <c r="O2080" s="20">
        <f>IF(A2080="","",SUMPRODUCT((A2080&gt;=Setup!$C$19:$C$30)*(A2080&lt;=Setup!$D$19:$D$30)*Setup!$A$19:$A$30))</f>
        <v/>
      </c>
      <c r="P2080" s="34">
        <f>IF(A2080="","",IF(OR(F2080="Standard domestic 15% (Box 7)",F2080="Import - VAT paid at customs (Box 8)",F2080="Import - Reverse charge (Box 9)"),ROUND(H2080*Setup!$B$9,2),0))</f>
        <v/>
      </c>
      <c r="Q2080" s="34">
        <f>IF(A2080="","",I2080-P2080)</f>
        <v/>
      </c>
      <c r="R2080" s="34">
        <f>IF(A2080="","",IF(L2080="Yes",I2080,0))</f>
        <v/>
      </c>
      <c r="S2080" s="34">
        <f>IF(A2080="","",IF(AND(L2080="Yes",K2080="Yes",NOT(ISNUMBER(SEARCH("blocked",G2080))),OR(F2080="Standard domestic 15% (Box 7)",F2080="Import - VAT paid at customs (Box 8)",F2080="Import - Reverse charge (Box 9)"),OR(F2080&lt;&gt;"Standard domestic 15% (Box 7)",AND(LEN(D2080)=15,LEFT(D2080,1)="3",RIGHT(D2080,1)="3",ISNUMBER(--D2080)))),I2080,0))</f>
        <v/>
      </c>
      <c r="T2080" s="34">
        <f>IF(A2080="","",R2080-S2080)</f>
        <v/>
      </c>
      <c r="U2080" s="23">
        <f>IF(A2080="","",IF(O2080=0,"Outside audit periods; ","")&amp;IF(F2080="","No VAT category; ","")&amp;IF(ABS(Q2080)&gt;Setup!$B$10,"VAT ≠ 15% × net; ","")&amp;IF(AND(F2080="Standard domestic 15% (Box 7)",NOT(AND(LEN(D2080)=15,LEFT(D2080,1)="3",RIGHT(D2080,1)="3",ISNUMBER(--D2080)))),"Invalid/missing supplier VAT no; ","")&amp;IF(AND(L2080="Yes",K2080&lt;&gt;"Yes"),"VAT claimed without valid tax invoice; ","")&amp;IF(AND(L2080="Yes",ISNUMBER(SEARCH("blocked",G2080))),"Blocked input VAT claimed; ","")&amp;IF(AND(F2080="Import - VAT paid at customs (Box 8)",M2080=""),"Customs declaration no missing; ","")&amp;IF(AND(F2080="Import - Reverse charge (Box 9)",E2080="Saudi Arabia"),"RCM used for a local supplier; ","")&amp;IF(AND(L2080="Yes",NOT(OR(F2080="Standard domestic 15% (Box 7)",F2080="Import - VAT paid at customs (Box 8)",F2080="Import - Reverse charge (Box 9)"))),"VAT claimed on non-taxable category; ",""))</f>
        <v/>
      </c>
    </row>
    <row r="2081">
      <c r="A2081" s="17" t="n"/>
      <c r="B2081" s="14" t="n"/>
      <c r="C2081" s="14" t="n"/>
      <c r="D2081" s="16" t="n"/>
      <c r="E2081" s="14" t="n"/>
      <c r="F2081" s="14" t="n"/>
      <c r="G2081" s="14" t="n"/>
      <c r="H2081" s="19" t="n"/>
      <c r="I2081" s="19" t="n"/>
      <c r="J2081" s="34">
        <f>IF(A2081="","",H2081+I2081)</f>
        <v/>
      </c>
      <c r="K2081" s="14" t="n"/>
      <c r="L2081" s="14" t="n"/>
      <c r="M2081" s="14" t="n"/>
      <c r="N2081" s="14" t="n"/>
      <c r="O2081" s="20">
        <f>IF(A2081="","",SUMPRODUCT((A2081&gt;=Setup!$C$19:$C$30)*(A2081&lt;=Setup!$D$19:$D$30)*Setup!$A$19:$A$30))</f>
        <v/>
      </c>
      <c r="P2081" s="34">
        <f>IF(A2081="","",IF(OR(F2081="Standard domestic 15% (Box 7)",F2081="Import - VAT paid at customs (Box 8)",F2081="Import - Reverse charge (Box 9)"),ROUND(H2081*Setup!$B$9,2),0))</f>
        <v/>
      </c>
      <c r="Q2081" s="34">
        <f>IF(A2081="","",I2081-P2081)</f>
        <v/>
      </c>
      <c r="R2081" s="34">
        <f>IF(A2081="","",IF(L2081="Yes",I2081,0))</f>
        <v/>
      </c>
      <c r="S2081" s="34">
        <f>IF(A2081="","",IF(AND(L2081="Yes",K2081="Yes",NOT(ISNUMBER(SEARCH("blocked",G2081))),OR(F2081="Standard domestic 15% (Box 7)",F2081="Import - VAT paid at customs (Box 8)",F2081="Import - Reverse charge (Box 9)"),OR(F2081&lt;&gt;"Standard domestic 15% (Box 7)",AND(LEN(D2081)=15,LEFT(D2081,1)="3",RIGHT(D2081,1)="3",ISNUMBER(--D2081)))),I2081,0))</f>
        <v/>
      </c>
      <c r="T2081" s="34">
        <f>IF(A2081="","",R2081-S2081)</f>
        <v/>
      </c>
      <c r="U2081" s="23">
        <f>IF(A2081="","",IF(O2081=0,"Outside audit periods; ","")&amp;IF(F2081="","No VAT category; ","")&amp;IF(ABS(Q2081)&gt;Setup!$B$10,"VAT ≠ 15% × net; ","")&amp;IF(AND(F2081="Standard domestic 15% (Box 7)",NOT(AND(LEN(D2081)=15,LEFT(D2081,1)="3",RIGHT(D2081,1)="3",ISNUMBER(--D2081)))),"Invalid/missing supplier VAT no; ","")&amp;IF(AND(L2081="Yes",K2081&lt;&gt;"Yes"),"VAT claimed without valid tax invoice; ","")&amp;IF(AND(L2081="Yes",ISNUMBER(SEARCH("blocked",G2081))),"Blocked input VAT claimed; ","")&amp;IF(AND(F2081="Import - VAT paid at customs (Box 8)",M2081=""),"Customs declaration no missing; ","")&amp;IF(AND(F2081="Import - Reverse charge (Box 9)",E2081="Saudi Arabia"),"RCM used for a local supplier; ","")&amp;IF(AND(L2081="Yes",NOT(OR(F2081="Standard domestic 15% (Box 7)",F2081="Import - VAT paid at customs (Box 8)",F2081="Import - Reverse charge (Box 9)"))),"VAT claimed on non-taxable category; ",""))</f>
        <v/>
      </c>
    </row>
    <row r="2082">
      <c r="A2082" s="17" t="n"/>
      <c r="B2082" s="14" t="n"/>
      <c r="C2082" s="14" t="n"/>
      <c r="D2082" s="16" t="n"/>
      <c r="E2082" s="14" t="n"/>
      <c r="F2082" s="14" t="n"/>
      <c r="G2082" s="14" t="n"/>
      <c r="H2082" s="19" t="n"/>
      <c r="I2082" s="19" t="n"/>
      <c r="J2082" s="34">
        <f>IF(A2082="","",H2082+I2082)</f>
        <v/>
      </c>
      <c r="K2082" s="14" t="n"/>
      <c r="L2082" s="14" t="n"/>
      <c r="M2082" s="14" t="n"/>
      <c r="N2082" s="14" t="n"/>
      <c r="O2082" s="20">
        <f>IF(A2082="","",SUMPRODUCT((A2082&gt;=Setup!$C$19:$C$30)*(A2082&lt;=Setup!$D$19:$D$30)*Setup!$A$19:$A$30))</f>
        <v/>
      </c>
      <c r="P2082" s="34">
        <f>IF(A2082="","",IF(OR(F2082="Standard domestic 15% (Box 7)",F2082="Import - VAT paid at customs (Box 8)",F2082="Import - Reverse charge (Box 9)"),ROUND(H2082*Setup!$B$9,2),0))</f>
        <v/>
      </c>
      <c r="Q2082" s="34">
        <f>IF(A2082="","",I2082-P2082)</f>
        <v/>
      </c>
      <c r="R2082" s="34">
        <f>IF(A2082="","",IF(L2082="Yes",I2082,0))</f>
        <v/>
      </c>
      <c r="S2082" s="34">
        <f>IF(A2082="","",IF(AND(L2082="Yes",K2082="Yes",NOT(ISNUMBER(SEARCH("blocked",G2082))),OR(F2082="Standard domestic 15% (Box 7)",F2082="Import - VAT paid at customs (Box 8)",F2082="Import - Reverse charge (Box 9)"),OR(F2082&lt;&gt;"Standard domestic 15% (Box 7)",AND(LEN(D2082)=15,LEFT(D2082,1)="3",RIGHT(D2082,1)="3",ISNUMBER(--D2082)))),I2082,0))</f>
        <v/>
      </c>
      <c r="T2082" s="34">
        <f>IF(A2082="","",R2082-S2082)</f>
        <v/>
      </c>
      <c r="U2082" s="23">
        <f>IF(A2082="","",IF(O2082=0,"Outside audit periods; ","")&amp;IF(F2082="","No VAT category; ","")&amp;IF(ABS(Q2082)&gt;Setup!$B$10,"VAT ≠ 15% × net; ","")&amp;IF(AND(F2082="Standard domestic 15% (Box 7)",NOT(AND(LEN(D2082)=15,LEFT(D2082,1)="3",RIGHT(D2082,1)="3",ISNUMBER(--D2082)))),"Invalid/missing supplier VAT no; ","")&amp;IF(AND(L2082="Yes",K2082&lt;&gt;"Yes"),"VAT claimed without valid tax invoice; ","")&amp;IF(AND(L2082="Yes",ISNUMBER(SEARCH("blocked",G2082))),"Blocked input VAT claimed; ","")&amp;IF(AND(F2082="Import - VAT paid at customs (Box 8)",M2082=""),"Customs declaration no missing; ","")&amp;IF(AND(F2082="Import - Reverse charge (Box 9)",E2082="Saudi Arabia"),"RCM used for a local supplier; ","")&amp;IF(AND(L2082="Yes",NOT(OR(F2082="Standard domestic 15% (Box 7)",F2082="Import - VAT paid at customs (Box 8)",F2082="Import - Reverse charge (Box 9)"))),"VAT claimed on non-taxable category; ",""))</f>
        <v/>
      </c>
    </row>
    <row r="2083">
      <c r="A2083" s="17" t="n"/>
      <c r="B2083" s="14" t="n"/>
      <c r="C2083" s="14" t="n"/>
      <c r="D2083" s="16" t="n"/>
      <c r="E2083" s="14" t="n"/>
      <c r="F2083" s="14" t="n"/>
      <c r="G2083" s="14" t="n"/>
      <c r="H2083" s="19" t="n"/>
      <c r="I2083" s="19" t="n"/>
      <c r="J2083" s="34">
        <f>IF(A2083="","",H2083+I2083)</f>
        <v/>
      </c>
      <c r="K2083" s="14" t="n"/>
      <c r="L2083" s="14" t="n"/>
      <c r="M2083" s="14" t="n"/>
      <c r="N2083" s="14" t="n"/>
      <c r="O2083" s="20">
        <f>IF(A2083="","",SUMPRODUCT((A2083&gt;=Setup!$C$19:$C$30)*(A2083&lt;=Setup!$D$19:$D$30)*Setup!$A$19:$A$30))</f>
        <v/>
      </c>
      <c r="P2083" s="34">
        <f>IF(A2083="","",IF(OR(F2083="Standard domestic 15% (Box 7)",F2083="Import - VAT paid at customs (Box 8)",F2083="Import - Reverse charge (Box 9)"),ROUND(H2083*Setup!$B$9,2),0))</f>
        <v/>
      </c>
      <c r="Q2083" s="34">
        <f>IF(A2083="","",I2083-P2083)</f>
        <v/>
      </c>
      <c r="R2083" s="34">
        <f>IF(A2083="","",IF(L2083="Yes",I2083,0))</f>
        <v/>
      </c>
      <c r="S2083" s="34">
        <f>IF(A2083="","",IF(AND(L2083="Yes",K2083="Yes",NOT(ISNUMBER(SEARCH("blocked",G2083))),OR(F2083="Standard domestic 15% (Box 7)",F2083="Import - VAT paid at customs (Box 8)",F2083="Import - Reverse charge (Box 9)"),OR(F2083&lt;&gt;"Standard domestic 15% (Box 7)",AND(LEN(D2083)=15,LEFT(D2083,1)="3",RIGHT(D2083,1)="3",ISNUMBER(--D2083)))),I2083,0))</f>
        <v/>
      </c>
      <c r="T2083" s="34">
        <f>IF(A2083="","",R2083-S2083)</f>
        <v/>
      </c>
      <c r="U2083" s="23">
        <f>IF(A2083="","",IF(O2083=0,"Outside audit periods; ","")&amp;IF(F2083="","No VAT category; ","")&amp;IF(ABS(Q2083)&gt;Setup!$B$10,"VAT ≠ 15% × net; ","")&amp;IF(AND(F2083="Standard domestic 15% (Box 7)",NOT(AND(LEN(D2083)=15,LEFT(D2083,1)="3",RIGHT(D2083,1)="3",ISNUMBER(--D2083)))),"Invalid/missing supplier VAT no; ","")&amp;IF(AND(L2083="Yes",K2083&lt;&gt;"Yes"),"VAT claimed without valid tax invoice; ","")&amp;IF(AND(L2083="Yes",ISNUMBER(SEARCH("blocked",G2083))),"Blocked input VAT claimed; ","")&amp;IF(AND(F2083="Import - VAT paid at customs (Box 8)",M2083=""),"Customs declaration no missing; ","")&amp;IF(AND(F2083="Import - Reverse charge (Box 9)",E2083="Saudi Arabia"),"RCM used for a local supplier; ","")&amp;IF(AND(L2083="Yes",NOT(OR(F2083="Standard domestic 15% (Box 7)",F2083="Import - VAT paid at customs (Box 8)",F2083="Import - Reverse charge (Box 9)"))),"VAT claimed on non-taxable category; ",""))</f>
        <v/>
      </c>
    </row>
    <row r="2084">
      <c r="A2084" s="17" t="n"/>
      <c r="B2084" s="14" t="n"/>
      <c r="C2084" s="14" t="n"/>
      <c r="D2084" s="16" t="n"/>
      <c r="E2084" s="14" t="n"/>
      <c r="F2084" s="14" t="n"/>
      <c r="G2084" s="14" t="n"/>
      <c r="H2084" s="19" t="n"/>
      <c r="I2084" s="19" t="n"/>
      <c r="J2084" s="34">
        <f>IF(A2084="","",H2084+I2084)</f>
        <v/>
      </c>
      <c r="K2084" s="14" t="n"/>
      <c r="L2084" s="14" t="n"/>
      <c r="M2084" s="14" t="n"/>
      <c r="N2084" s="14" t="n"/>
      <c r="O2084" s="20">
        <f>IF(A2084="","",SUMPRODUCT((A2084&gt;=Setup!$C$19:$C$30)*(A2084&lt;=Setup!$D$19:$D$30)*Setup!$A$19:$A$30))</f>
        <v/>
      </c>
      <c r="P2084" s="34">
        <f>IF(A2084="","",IF(OR(F2084="Standard domestic 15% (Box 7)",F2084="Import - VAT paid at customs (Box 8)",F2084="Import - Reverse charge (Box 9)"),ROUND(H2084*Setup!$B$9,2),0))</f>
        <v/>
      </c>
      <c r="Q2084" s="34">
        <f>IF(A2084="","",I2084-P2084)</f>
        <v/>
      </c>
      <c r="R2084" s="34">
        <f>IF(A2084="","",IF(L2084="Yes",I2084,0))</f>
        <v/>
      </c>
      <c r="S2084" s="34">
        <f>IF(A2084="","",IF(AND(L2084="Yes",K2084="Yes",NOT(ISNUMBER(SEARCH("blocked",G2084))),OR(F2084="Standard domestic 15% (Box 7)",F2084="Import - VAT paid at customs (Box 8)",F2084="Import - Reverse charge (Box 9)"),OR(F2084&lt;&gt;"Standard domestic 15% (Box 7)",AND(LEN(D2084)=15,LEFT(D2084,1)="3",RIGHT(D2084,1)="3",ISNUMBER(--D2084)))),I2084,0))</f>
        <v/>
      </c>
      <c r="T2084" s="34">
        <f>IF(A2084="","",R2084-S2084)</f>
        <v/>
      </c>
      <c r="U2084" s="23">
        <f>IF(A2084="","",IF(O2084=0,"Outside audit periods; ","")&amp;IF(F2084="","No VAT category; ","")&amp;IF(ABS(Q2084)&gt;Setup!$B$10,"VAT ≠ 15% × net; ","")&amp;IF(AND(F2084="Standard domestic 15% (Box 7)",NOT(AND(LEN(D2084)=15,LEFT(D2084,1)="3",RIGHT(D2084,1)="3",ISNUMBER(--D2084)))),"Invalid/missing supplier VAT no; ","")&amp;IF(AND(L2084="Yes",K2084&lt;&gt;"Yes"),"VAT claimed without valid tax invoice; ","")&amp;IF(AND(L2084="Yes",ISNUMBER(SEARCH("blocked",G2084))),"Blocked input VAT claimed; ","")&amp;IF(AND(F2084="Import - VAT paid at customs (Box 8)",M2084=""),"Customs declaration no missing; ","")&amp;IF(AND(F2084="Import - Reverse charge (Box 9)",E2084="Saudi Arabia"),"RCM used for a local supplier; ","")&amp;IF(AND(L2084="Yes",NOT(OR(F2084="Standard domestic 15% (Box 7)",F2084="Import - VAT paid at customs (Box 8)",F2084="Import - Reverse charge (Box 9)"))),"VAT claimed on non-taxable category; ",""))</f>
        <v/>
      </c>
    </row>
    <row r="2085">
      <c r="A2085" s="17" t="n"/>
      <c r="B2085" s="14" t="n"/>
      <c r="C2085" s="14" t="n"/>
      <c r="D2085" s="16" t="n"/>
      <c r="E2085" s="14" t="n"/>
      <c r="F2085" s="14" t="n"/>
      <c r="G2085" s="14" t="n"/>
      <c r="H2085" s="19" t="n"/>
      <c r="I2085" s="19" t="n"/>
      <c r="J2085" s="34">
        <f>IF(A2085="","",H2085+I2085)</f>
        <v/>
      </c>
      <c r="K2085" s="14" t="n"/>
      <c r="L2085" s="14" t="n"/>
      <c r="M2085" s="14" t="n"/>
      <c r="N2085" s="14" t="n"/>
      <c r="O2085" s="20">
        <f>IF(A2085="","",SUMPRODUCT((A2085&gt;=Setup!$C$19:$C$30)*(A2085&lt;=Setup!$D$19:$D$30)*Setup!$A$19:$A$30))</f>
        <v/>
      </c>
      <c r="P2085" s="34">
        <f>IF(A2085="","",IF(OR(F2085="Standard domestic 15% (Box 7)",F2085="Import - VAT paid at customs (Box 8)",F2085="Import - Reverse charge (Box 9)"),ROUND(H2085*Setup!$B$9,2),0))</f>
        <v/>
      </c>
      <c r="Q2085" s="34">
        <f>IF(A2085="","",I2085-P2085)</f>
        <v/>
      </c>
      <c r="R2085" s="34">
        <f>IF(A2085="","",IF(L2085="Yes",I2085,0))</f>
        <v/>
      </c>
      <c r="S2085" s="34">
        <f>IF(A2085="","",IF(AND(L2085="Yes",K2085="Yes",NOT(ISNUMBER(SEARCH("blocked",G2085))),OR(F2085="Standard domestic 15% (Box 7)",F2085="Import - VAT paid at customs (Box 8)",F2085="Import - Reverse charge (Box 9)"),OR(F2085&lt;&gt;"Standard domestic 15% (Box 7)",AND(LEN(D2085)=15,LEFT(D2085,1)="3",RIGHT(D2085,1)="3",ISNUMBER(--D2085)))),I2085,0))</f>
        <v/>
      </c>
      <c r="T2085" s="34">
        <f>IF(A2085="","",R2085-S2085)</f>
        <v/>
      </c>
      <c r="U2085" s="23">
        <f>IF(A2085="","",IF(O2085=0,"Outside audit periods; ","")&amp;IF(F2085="","No VAT category; ","")&amp;IF(ABS(Q2085)&gt;Setup!$B$10,"VAT ≠ 15% × net; ","")&amp;IF(AND(F2085="Standard domestic 15% (Box 7)",NOT(AND(LEN(D2085)=15,LEFT(D2085,1)="3",RIGHT(D2085,1)="3",ISNUMBER(--D2085)))),"Invalid/missing supplier VAT no; ","")&amp;IF(AND(L2085="Yes",K2085&lt;&gt;"Yes"),"VAT claimed without valid tax invoice; ","")&amp;IF(AND(L2085="Yes",ISNUMBER(SEARCH("blocked",G2085))),"Blocked input VAT claimed; ","")&amp;IF(AND(F2085="Import - VAT paid at customs (Box 8)",M2085=""),"Customs declaration no missing; ","")&amp;IF(AND(F2085="Import - Reverse charge (Box 9)",E2085="Saudi Arabia"),"RCM used for a local supplier; ","")&amp;IF(AND(L2085="Yes",NOT(OR(F2085="Standard domestic 15% (Box 7)",F2085="Import - VAT paid at customs (Box 8)",F2085="Import - Reverse charge (Box 9)"))),"VAT claimed on non-taxable category; ",""))</f>
        <v/>
      </c>
    </row>
    <row r="2086">
      <c r="A2086" s="17" t="n"/>
      <c r="B2086" s="14" t="n"/>
      <c r="C2086" s="14" t="n"/>
      <c r="D2086" s="16" t="n"/>
      <c r="E2086" s="14" t="n"/>
      <c r="F2086" s="14" t="n"/>
      <c r="G2086" s="14" t="n"/>
      <c r="H2086" s="19" t="n"/>
      <c r="I2086" s="19" t="n"/>
      <c r="J2086" s="34">
        <f>IF(A2086="","",H2086+I2086)</f>
        <v/>
      </c>
      <c r="K2086" s="14" t="n"/>
      <c r="L2086" s="14" t="n"/>
      <c r="M2086" s="14" t="n"/>
      <c r="N2086" s="14" t="n"/>
      <c r="O2086" s="20">
        <f>IF(A2086="","",SUMPRODUCT((A2086&gt;=Setup!$C$19:$C$30)*(A2086&lt;=Setup!$D$19:$D$30)*Setup!$A$19:$A$30))</f>
        <v/>
      </c>
      <c r="P2086" s="34">
        <f>IF(A2086="","",IF(OR(F2086="Standard domestic 15% (Box 7)",F2086="Import - VAT paid at customs (Box 8)",F2086="Import - Reverse charge (Box 9)"),ROUND(H2086*Setup!$B$9,2),0))</f>
        <v/>
      </c>
      <c r="Q2086" s="34">
        <f>IF(A2086="","",I2086-P2086)</f>
        <v/>
      </c>
      <c r="R2086" s="34">
        <f>IF(A2086="","",IF(L2086="Yes",I2086,0))</f>
        <v/>
      </c>
      <c r="S2086" s="34">
        <f>IF(A2086="","",IF(AND(L2086="Yes",K2086="Yes",NOT(ISNUMBER(SEARCH("blocked",G2086))),OR(F2086="Standard domestic 15% (Box 7)",F2086="Import - VAT paid at customs (Box 8)",F2086="Import - Reverse charge (Box 9)"),OR(F2086&lt;&gt;"Standard domestic 15% (Box 7)",AND(LEN(D2086)=15,LEFT(D2086,1)="3",RIGHT(D2086,1)="3",ISNUMBER(--D2086)))),I2086,0))</f>
        <v/>
      </c>
      <c r="T2086" s="34">
        <f>IF(A2086="","",R2086-S2086)</f>
        <v/>
      </c>
      <c r="U2086" s="23">
        <f>IF(A2086="","",IF(O2086=0,"Outside audit periods; ","")&amp;IF(F2086="","No VAT category; ","")&amp;IF(ABS(Q2086)&gt;Setup!$B$10,"VAT ≠ 15% × net; ","")&amp;IF(AND(F2086="Standard domestic 15% (Box 7)",NOT(AND(LEN(D2086)=15,LEFT(D2086,1)="3",RIGHT(D2086,1)="3",ISNUMBER(--D2086)))),"Invalid/missing supplier VAT no; ","")&amp;IF(AND(L2086="Yes",K2086&lt;&gt;"Yes"),"VAT claimed without valid tax invoice; ","")&amp;IF(AND(L2086="Yes",ISNUMBER(SEARCH("blocked",G2086))),"Blocked input VAT claimed; ","")&amp;IF(AND(F2086="Import - VAT paid at customs (Box 8)",M2086=""),"Customs declaration no missing; ","")&amp;IF(AND(F2086="Import - Reverse charge (Box 9)",E2086="Saudi Arabia"),"RCM used for a local supplier; ","")&amp;IF(AND(L2086="Yes",NOT(OR(F2086="Standard domestic 15% (Box 7)",F2086="Import - VAT paid at customs (Box 8)",F2086="Import - Reverse charge (Box 9)"))),"VAT claimed on non-taxable category; ",""))</f>
        <v/>
      </c>
    </row>
    <row r="2087">
      <c r="A2087" s="17" t="n"/>
      <c r="B2087" s="14" t="n"/>
      <c r="C2087" s="14" t="n"/>
      <c r="D2087" s="16" t="n"/>
      <c r="E2087" s="14" t="n"/>
      <c r="F2087" s="14" t="n"/>
      <c r="G2087" s="14" t="n"/>
      <c r="H2087" s="19" t="n"/>
      <c r="I2087" s="19" t="n"/>
      <c r="J2087" s="34">
        <f>IF(A2087="","",H2087+I2087)</f>
        <v/>
      </c>
      <c r="K2087" s="14" t="n"/>
      <c r="L2087" s="14" t="n"/>
      <c r="M2087" s="14" t="n"/>
      <c r="N2087" s="14" t="n"/>
      <c r="O2087" s="20">
        <f>IF(A2087="","",SUMPRODUCT((A2087&gt;=Setup!$C$19:$C$30)*(A2087&lt;=Setup!$D$19:$D$30)*Setup!$A$19:$A$30))</f>
        <v/>
      </c>
      <c r="P2087" s="34">
        <f>IF(A2087="","",IF(OR(F2087="Standard domestic 15% (Box 7)",F2087="Import - VAT paid at customs (Box 8)",F2087="Import - Reverse charge (Box 9)"),ROUND(H2087*Setup!$B$9,2),0))</f>
        <v/>
      </c>
      <c r="Q2087" s="34">
        <f>IF(A2087="","",I2087-P2087)</f>
        <v/>
      </c>
      <c r="R2087" s="34">
        <f>IF(A2087="","",IF(L2087="Yes",I2087,0))</f>
        <v/>
      </c>
      <c r="S2087" s="34">
        <f>IF(A2087="","",IF(AND(L2087="Yes",K2087="Yes",NOT(ISNUMBER(SEARCH("blocked",G2087))),OR(F2087="Standard domestic 15% (Box 7)",F2087="Import - VAT paid at customs (Box 8)",F2087="Import - Reverse charge (Box 9)"),OR(F2087&lt;&gt;"Standard domestic 15% (Box 7)",AND(LEN(D2087)=15,LEFT(D2087,1)="3",RIGHT(D2087,1)="3",ISNUMBER(--D2087)))),I2087,0))</f>
        <v/>
      </c>
      <c r="T2087" s="34">
        <f>IF(A2087="","",R2087-S2087)</f>
        <v/>
      </c>
      <c r="U2087" s="23">
        <f>IF(A2087="","",IF(O2087=0,"Outside audit periods; ","")&amp;IF(F2087="","No VAT category; ","")&amp;IF(ABS(Q2087)&gt;Setup!$B$10,"VAT ≠ 15% × net; ","")&amp;IF(AND(F2087="Standard domestic 15% (Box 7)",NOT(AND(LEN(D2087)=15,LEFT(D2087,1)="3",RIGHT(D2087,1)="3",ISNUMBER(--D2087)))),"Invalid/missing supplier VAT no; ","")&amp;IF(AND(L2087="Yes",K2087&lt;&gt;"Yes"),"VAT claimed without valid tax invoice; ","")&amp;IF(AND(L2087="Yes",ISNUMBER(SEARCH("blocked",G2087))),"Blocked input VAT claimed; ","")&amp;IF(AND(F2087="Import - VAT paid at customs (Box 8)",M2087=""),"Customs declaration no missing; ","")&amp;IF(AND(F2087="Import - Reverse charge (Box 9)",E2087="Saudi Arabia"),"RCM used for a local supplier; ","")&amp;IF(AND(L2087="Yes",NOT(OR(F2087="Standard domestic 15% (Box 7)",F2087="Import - VAT paid at customs (Box 8)",F2087="Import - Reverse charge (Box 9)"))),"VAT claimed on non-taxable category; ",""))</f>
        <v/>
      </c>
    </row>
    <row r="2088">
      <c r="A2088" s="17" t="n"/>
      <c r="B2088" s="14" t="n"/>
      <c r="C2088" s="14" t="n"/>
      <c r="D2088" s="16" t="n"/>
      <c r="E2088" s="14" t="n"/>
      <c r="F2088" s="14" t="n"/>
      <c r="G2088" s="14" t="n"/>
      <c r="H2088" s="19" t="n"/>
      <c r="I2088" s="19" t="n"/>
      <c r="J2088" s="34">
        <f>IF(A2088="","",H2088+I2088)</f>
        <v/>
      </c>
      <c r="K2088" s="14" t="n"/>
      <c r="L2088" s="14" t="n"/>
      <c r="M2088" s="14" t="n"/>
      <c r="N2088" s="14" t="n"/>
      <c r="O2088" s="20">
        <f>IF(A2088="","",SUMPRODUCT((A2088&gt;=Setup!$C$19:$C$30)*(A2088&lt;=Setup!$D$19:$D$30)*Setup!$A$19:$A$30))</f>
        <v/>
      </c>
      <c r="P2088" s="34">
        <f>IF(A2088="","",IF(OR(F2088="Standard domestic 15% (Box 7)",F2088="Import - VAT paid at customs (Box 8)",F2088="Import - Reverse charge (Box 9)"),ROUND(H2088*Setup!$B$9,2),0))</f>
        <v/>
      </c>
      <c r="Q2088" s="34">
        <f>IF(A2088="","",I2088-P2088)</f>
        <v/>
      </c>
      <c r="R2088" s="34">
        <f>IF(A2088="","",IF(L2088="Yes",I2088,0))</f>
        <v/>
      </c>
      <c r="S2088" s="34">
        <f>IF(A2088="","",IF(AND(L2088="Yes",K2088="Yes",NOT(ISNUMBER(SEARCH("blocked",G2088))),OR(F2088="Standard domestic 15% (Box 7)",F2088="Import - VAT paid at customs (Box 8)",F2088="Import - Reverse charge (Box 9)"),OR(F2088&lt;&gt;"Standard domestic 15% (Box 7)",AND(LEN(D2088)=15,LEFT(D2088,1)="3",RIGHT(D2088,1)="3",ISNUMBER(--D2088)))),I2088,0))</f>
        <v/>
      </c>
      <c r="T2088" s="34">
        <f>IF(A2088="","",R2088-S2088)</f>
        <v/>
      </c>
      <c r="U2088" s="23">
        <f>IF(A2088="","",IF(O2088=0,"Outside audit periods; ","")&amp;IF(F2088="","No VAT category; ","")&amp;IF(ABS(Q2088)&gt;Setup!$B$10,"VAT ≠ 15% × net; ","")&amp;IF(AND(F2088="Standard domestic 15% (Box 7)",NOT(AND(LEN(D2088)=15,LEFT(D2088,1)="3",RIGHT(D2088,1)="3",ISNUMBER(--D2088)))),"Invalid/missing supplier VAT no; ","")&amp;IF(AND(L2088="Yes",K2088&lt;&gt;"Yes"),"VAT claimed without valid tax invoice; ","")&amp;IF(AND(L2088="Yes",ISNUMBER(SEARCH("blocked",G2088))),"Blocked input VAT claimed; ","")&amp;IF(AND(F2088="Import - VAT paid at customs (Box 8)",M2088=""),"Customs declaration no missing; ","")&amp;IF(AND(F2088="Import - Reverse charge (Box 9)",E2088="Saudi Arabia"),"RCM used for a local supplier; ","")&amp;IF(AND(L2088="Yes",NOT(OR(F2088="Standard domestic 15% (Box 7)",F2088="Import - VAT paid at customs (Box 8)",F2088="Import - Reverse charge (Box 9)"))),"VAT claimed on non-taxable category; ",""))</f>
        <v/>
      </c>
    </row>
    <row r="2089">
      <c r="A2089" s="17" t="n"/>
      <c r="B2089" s="14" t="n"/>
      <c r="C2089" s="14" t="n"/>
      <c r="D2089" s="16" t="n"/>
      <c r="E2089" s="14" t="n"/>
      <c r="F2089" s="14" t="n"/>
      <c r="G2089" s="14" t="n"/>
      <c r="H2089" s="19" t="n"/>
      <c r="I2089" s="19" t="n"/>
      <c r="J2089" s="34">
        <f>IF(A2089="","",H2089+I2089)</f>
        <v/>
      </c>
      <c r="K2089" s="14" t="n"/>
      <c r="L2089" s="14" t="n"/>
      <c r="M2089" s="14" t="n"/>
      <c r="N2089" s="14" t="n"/>
      <c r="O2089" s="20">
        <f>IF(A2089="","",SUMPRODUCT((A2089&gt;=Setup!$C$19:$C$30)*(A2089&lt;=Setup!$D$19:$D$30)*Setup!$A$19:$A$30))</f>
        <v/>
      </c>
      <c r="P2089" s="34">
        <f>IF(A2089="","",IF(OR(F2089="Standard domestic 15% (Box 7)",F2089="Import - VAT paid at customs (Box 8)",F2089="Import - Reverse charge (Box 9)"),ROUND(H2089*Setup!$B$9,2),0))</f>
        <v/>
      </c>
      <c r="Q2089" s="34">
        <f>IF(A2089="","",I2089-P2089)</f>
        <v/>
      </c>
      <c r="R2089" s="34">
        <f>IF(A2089="","",IF(L2089="Yes",I2089,0))</f>
        <v/>
      </c>
      <c r="S2089" s="34">
        <f>IF(A2089="","",IF(AND(L2089="Yes",K2089="Yes",NOT(ISNUMBER(SEARCH("blocked",G2089))),OR(F2089="Standard domestic 15% (Box 7)",F2089="Import - VAT paid at customs (Box 8)",F2089="Import - Reverse charge (Box 9)"),OR(F2089&lt;&gt;"Standard domestic 15% (Box 7)",AND(LEN(D2089)=15,LEFT(D2089,1)="3",RIGHT(D2089,1)="3",ISNUMBER(--D2089)))),I2089,0))</f>
        <v/>
      </c>
      <c r="T2089" s="34">
        <f>IF(A2089="","",R2089-S2089)</f>
        <v/>
      </c>
      <c r="U2089" s="23">
        <f>IF(A2089="","",IF(O2089=0,"Outside audit periods; ","")&amp;IF(F2089="","No VAT category; ","")&amp;IF(ABS(Q2089)&gt;Setup!$B$10,"VAT ≠ 15% × net; ","")&amp;IF(AND(F2089="Standard domestic 15% (Box 7)",NOT(AND(LEN(D2089)=15,LEFT(D2089,1)="3",RIGHT(D2089,1)="3",ISNUMBER(--D2089)))),"Invalid/missing supplier VAT no; ","")&amp;IF(AND(L2089="Yes",K2089&lt;&gt;"Yes"),"VAT claimed without valid tax invoice; ","")&amp;IF(AND(L2089="Yes",ISNUMBER(SEARCH("blocked",G2089))),"Blocked input VAT claimed; ","")&amp;IF(AND(F2089="Import - VAT paid at customs (Box 8)",M2089=""),"Customs declaration no missing; ","")&amp;IF(AND(F2089="Import - Reverse charge (Box 9)",E2089="Saudi Arabia"),"RCM used for a local supplier; ","")&amp;IF(AND(L2089="Yes",NOT(OR(F2089="Standard domestic 15% (Box 7)",F2089="Import - VAT paid at customs (Box 8)",F2089="Import - Reverse charge (Box 9)"))),"VAT claimed on non-taxable category; ",""))</f>
        <v/>
      </c>
    </row>
    <row r="2090">
      <c r="A2090" s="17" t="n"/>
      <c r="B2090" s="14" t="n"/>
      <c r="C2090" s="14" t="n"/>
      <c r="D2090" s="16" t="n"/>
      <c r="E2090" s="14" t="n"/>
      <c r="F2090" s="14" t="n"/>
      <c r="G2090" s="14" t="n"/>
      <c r="H2090" s="19" t="n"/>
      <c r="I2090" s="19" t="n"/>
      <c r="J2090" s="34">
        <f>IF(A2090="","",H2090+I2090)</f>
        <v/>
      </c>
      <c r="K2090" s="14" t="n"/>
      <c r="L2090" s="14" t="n"/>
      <c r="M2090" s="14" t="n"/>
      <c r="N2090" s="14" t="n"/>
      <c r="O2090" s="20">
        <f>IF(A2090="","",SUMPRODUCT((A2090&gt;=Setup!$C$19:$C$30)*(A2090&lt;=Setup!$D$19:$D$30)*Setup!$A$19:$A$30))</f>
        <v/>
      </c>
      <c r="P2090" s="34">
        <f>IF(A2090="","",IF(OR(F2090="Standard domestic 15% (Box 7)",F2090="Import - VAT paid at customs (Box 8)",F2090="Import - Reverse charge (Box 9)"),ROUND(H2090*Setup!$B$9,2),0))</f>
        <v/>
      </c>
      <c r="Q2090" s="34">
        <f>IF(A2090="","",I2090-P2090)</f>
        <v/>
      </c>
      <c r="R2090" s="34">
        <f>IF(A2090="","",IF(L2090="Yes",I2090,0))</f>
        <v/>
      </c>
      <c r="S2090" s="34">
        <f>IF(A2090="","",IF(AND(L2090="Yes",K2090="Yes",NOT(ISNUMBER(SEARCH("blocked",G2090))),OR(F2090="Standard domestic 15% (Box 7)",F2090="Import - VAT paid at customs (Box 8)",F2090="Import - Reverse charge (Box 9)"),OR(F2090&lt;&gt;"Standard domestic 15% (Box 7)",AND(LEN(D2090)=15,LEFT(D2090,1)="3",RIGHT(D2090,1)="3",ISNUMBER(--D2090)))),I2090,0))</f>
        <v/>
      </c>
      <c r="T2090" s="34">
        <f>IF(A2090="","",R2090-S2090)</f>
        <v/>
      </c>
      <c r="U2090" s="23">
        <f>IF(A2090="","",IF(O2090=0,"Outside audit periods; ","")&amp;IF(F2090="","No VAT category; ","")&amp;IF(ABS(Q2090)&gt;Setup!$B$10,"VAT ≠ 15% × net; ","")&amp;IF(AND(F2090="Standard domestic 15% (Box 7)",NOT(AND(LEN(D2090)=15,LEFT(D2090,1)="3",RIGHT(D2090,1)="3",ISNUMBER(--D2090)))),"Invalid/missing supplier VAT no; ","")&amp;IF(AND(L2090="Yes",K2090&lt;&gt;"Yes"),"VAT claimed without valid tax invoice; ","")&amp;IF(AND(L2090="Yes",ISNUMBER(SEARCH("blocked",G2090))),"Blocked input VAT claimed; ","")&amp;IF(AND(F2090="Import - VAT paid at customs (Box 8)",M2090=""),"Customs declaration no missing; ","")&amp;IF(AND(F2090="Import - Reverse charge (Box 9)",E2090="Saudi Arabia"),"RCM used for a local supplier; ","")&amp;IF(AND(L2090="Yes",NOT(OR(F2090="Standard domestic 15% (Box 7)",F2090="Import - VAT paid at customs (Box 8)",F2090="Import - Reverse charge (Box 9)"))),"VAT claimed on non-taxable category; ",""))</f>
        <v/>
      </c>
    </row>
    <row r="2091">
      <c r="A2091" s="17" t="n"/>
      <c r="B2091" s="14" t="n"/>
      <c r="C2091" s="14" t="n"/>
      <c r="D2091" s="16" t="n"/>
      <c r="E2091" s="14" t="n"/>
      <c r="F2091" s="14" t="n"/>
      <c r="G2091" s="14" t="n"/>
      <c r="H2091" s="19" t="n"/>
      <c r="I2091" s="19" t="n"/>
      <c r="J2091" s="34">
        <f>IF(A2091="","",H2091+I2091)</f>
        <v/>
      </c>
      <c r="K2091" s="14" t="n"/>
      <c r="L2091" s="14" t="n"/>
      <c r="M2091" s="14" t="n"/>
      <c r="N2091" s="14" t="n"/>
      <c r="O2091" s="20">
        <f>IF(A2091="","",SUMPRODUCT((A2091&gt;=Setup!$C$19:$C$30)*(A2091&lt;=Setup!$D$19:$D$30)*Setup!$A$19:$A$30))</f>
        <v/>
      </c>
      <c r="P2091" s="34">
        <f>IF(A2091="","",IF(OR(F2091="Standard domestic 15% (Box 7)",F2091="Import - VAT paid at customs (Box 8)",F2091="Import - Reverse charge (Box 9)"),ROUND(H2091*Setup!$B$9,2),0))</f>
        <v/>
      </c>
      <c r="Q2091" s="34">
        <f>IF(A2091="","",I2091-P2091)</f>
        <v/>
      </c>
      <c r="R2091" s="34">
        <f>IF(A2091="","",IF(L2091="Yes",I2091,0))</f>
        <v/>
      </c>
      <c r="S2091" s="34">
        <f>IF(A2091="","",IF(AND(L2091="Yes",K2091="Yes",NOT(ISNUMBER(SEARCH("blocked",G2091))),OR(F2091="Standard domestic 15% (Box 7)",F2091="Import - VAT paid at customs (Box 8)",F2091="Import - Reverse charge (Box 9)"),OR(F2091&lt;&gt;"Standard domestic 15% (Box 7)",AND(LEN(D2091)=15,LEFT(D2091,1)="3",RIGHT(D2091,1)="3",ISNUMBER(--D2091)))),I2091,0))</f>
        <v/>
      </c>
      <c r="T2091" s="34">
        <f>IF(A2091="","",R2091-S2091)</f>
        <v/>
      </c>
      <c r="U2091" s="23">
        <f>IF(A2091="","",IF(O2091=0,"Outside audit periods; ","")&amp;IF(F2091="","No VAT category; ","")&amp;IF(ABS(Q2091)&gt;Setup!$B$10,"VAT ≠ 15% × net; ","")&amp;IF(AND(F2091="Standard domestic 15% (Box 7)",NOT(AND(LEN(D2091)=15,LEFT(D2091,1)="3",RIGHT(D2091,1)="3",ISNUMBER(--D2091)))),"Invalid/missing supplier VAT no; ","")&amp;IF(AND(L2091="Yes",K2091&lt;&gt;"Yes"),"VAT claimed without valid tax invoice; ","")&amp;IF(AND(L2091="Yes",ISNUMBER(SEARCH("blocked",G2091))),"Blocked input VAT claimed; ","")&amp;IF(AND(F2091="Import - VAT paid at customs (Box 8)",M2091=""),"Customs declaration no missing; ","")&amp;IF(AND(F2091="Import - Reverse charge (Box 9)",E2091="Saudi Arabia"),"RCM used for a local supplier; ","")&amp;IF(AND(L2091="Yes",NOT(OR(F2091="Standard domestic 15% (Box 7)",F2091="Import - VAT paid at customs (Box 8)",F2091="Import - Reverse charge (Box 9)"))),"VAT claimed on non-taxable category; ",""))</f>
        <v/>
      </c>
    </row>
    <row r="2092">
      <c r="A2092" s="17" t="n"/>
      <c r="B2092" s="14" t="n"/>
      <c r="C2092" s="14" t="n"/>
      <c r="D2092" s="16" t="n"/>
      <c r="E2092" s="14" t="n"/>
      <c r="F2092" s="14" t="n"/>
      <c r="G2092" s="14" t="n"/>
      <c r="H2092" s="19" t="n"/>
      <c r="I2092" s="19" t="n"/>
      <c r="J2092" s="34">
        <f>IF(A2092="","",H2092+I2092)</f>
        <v/>
      </c>
      <c r="K2092" s="14" t="n"/>
      <c r="L2092" s="14" t="n"/>
      <c r="M2092" s="14" t="n"/>
      <c r="N2092" s="14" t="n"/>
      <c r="O2092" s="20">
        <f>IF(A2092="","",SUMPRODUCT((A2092&gt;=Setup!$C$19:$C$30)*(A2092&lt;=Setup!$D$19:$D$30)*Setup!$A$19:$A$30))</f>
        <v/>
      </c>
      <c r="P2092" s="34">
        <f>IF(A2092="","",IF(OR(F2092="Standard domestic 15% (Box 7)",F2092="Import - VAT paid at customs (Box 8)",F2092="Import - Reverse charge (Box 9)"),ROUND(H2092*Setup!$B$9,2),0))</f>
        <v/>
      </c>
      <c r="Q2092" s="34">
        <f>IF(A2092="","",I2092-P2092)</f>
        <v/>
      </c>
      <c r="R2092" s="34">
        <f>IF(A2092="","",IF(L2092="Yes",I2092,0))</f>
        <v/>
      </c>
      <c r="S2092" s="34">
        <f>IF(A2092="","",IF(AND(L2092="Yes",K2092="Yes",NOT(ISNUMBER(SEARCH("blocked",G2092))),OR(F2092="Standard domestic 15% (Box 7)",F2092="Import - VAT paid at customs (Box 8)",F2092="Import - Reverse charge (Box 9)"),OR(F2092&lt;&gt;"Standard domestic 15% (Box 7)",AND(LEN(D2092)=15,LEFT(D2092,1)="3",RIGHT(D2092,1)="3",ISNUMBER(--D2092)))),I2092,0))</f>
        <v/>
      </c>
      <c r="T2092" s="34">
        <f>IF(A2092="","",R2092-S2092)</f>
        <v/>
      </c>
      <c r="U2092" s="23">
        <f>IF(A2092="","",IF(O2092=0,"Outside audit periods; ","")&amp;IF(F2092="","No VAT category; ","")&amp;IF(ABS(Q2092)&gt;Setup!$B$10,"VAT ≠ 15% × net; ","")&amp;IF(AND(F2092="Standard domestic 15% (Box 7)",NOT(AND(LEN(D2092)=15,LEFT(D2092,1)="3",RIGHT(D2092,1)="3",ISNUMBER(--D2092)))),"Invalid/missing supplier VAT no; ","")&amp;IF(AND(L2092="Yes",K2092&lt;&gt;"Yes"),"VAT claimed without valid tax invoice; ","")&amp;IF(AND(L2092="Yes",ISNUMBER(SEARCH("blocked",G2092))),"Blocked input VAT claimed; ","")&amp;IF(AND(F2092="Import - VAT paid at customs (Box 8)",M2092=""),"Customs declaration no missing; ","")&amp;IF(AND(F2092="Import - Reverse charge (Box 9)",E2092="Saudi Arabia"),"RCM used for a local supplier; ","")&amp;IF(AND(L2092="Yes",NOT(OR(F2092="Standard domestic 15% (Box 7)",F2092="Import - VAT paid at customs (Box 8)",F2092="Import - Reverse charge (Box 9)"))),"VAT claimed on non-taxable category; ",""))</f>
        <v/>
      </c>
    </row>
    <row r="2093">
      <c r="A2093" s="17" t="n"/>
      <c r="B2093" s="14" t="n"/>
      <c r="C2093" s="14" t="n"/>
      <c r="D2093" s="16" t="n"/>
      <c r="E2093" s="14" t="n"/>
      <c r="F2093" s="14" t="n"/>
      <c r="G2093" s="14" t="n"/>
      <c r="H2093" s="19" t="n"/>
      <c r="I2093" s="19" t="n"/>
      <c r="J2093" s="34">
        <f>IF(A2093="","",H2093+I2093)</f>
        <v/>
      </c>
      <c r="K2093" s="14" t="n"/>
      <c r="L2093" s="14" t="n"/>
      <c r="M2093" s="14" t="n"/>
      <c r="N2093" s="14" t="n"/>
      <c r="O2093" s="20">
        <f>IF(A2093="","",SUMPRODUCT((A2093&gt;=Setup!$C$19:$C$30)*(A2093&lt;=Setup!$D$19:$D$30)*Setup!$A$19:$A$30))</f>
        <v/>
      </c>
      <c r="P2093" s="34">
        <f>IF(A2093="","",IF(OR(F2093="Standard domestic 15% (Box 7)",F2093="Import - VAT paid at customs (Box 8)",F2093="Import - Reverse charge (Box 9)"),ROUND(H2093*Setup!$B$9,2),0))</f>
        <v/>
      </c>
      <c r="Q2093" s="34">
        <f>IF(A2093="","",I2093-P2093)</f>
        <v/>
      </c>
      <c r="R2093" s="34">
        <f>IF(A2093="","",IF(L2093="Yes",I2093,0))</f>
        <v/>
      </c>
      <c r="S2093" s="34">
        <f>IF(A2093="","",IF(AND(L2093="Yes",K2093="Yes",NOT(ISNUMBER(SEARCH("blocked",G2093))),OR(F2093="Standard domestic 15% (Box 7)",F2093="Import - VAT paid at customs (Box 8)",F2093="Import - Reverse charge (Box 9)"),OR(F2093&lt;&gt;"Standard domestic 15% (Box 7)",AND(LEN(D2093)=15,LEFT(D2093,1)="3",RIGHT(D2093,1)="3",ISNUMBER(--D2093)))),I2093,0))</f>
        <v/>
      </c>
      <c r="T2093" s="34">
        <f>IF(A2093="","",R2093-S2093)</f>
        <v/>
      </c>
      <c r="U2093" s="23">
        <f>IF(A2093="","",IF(O2093=0,"Outside audit periods; ","")&amp;IF(F2093="","No VAT category; ","")&amp;IF(ABS(Q2093)&gt;Setup!$B$10,"VAT ≠ 15% × net; ","")&amp;IF(AND(F2093="Standard domestic 15% (Box 7)",NOT(AND(LEN(D2093)=15,LEFT(D2093,1)="3",RIGHT(D2093,1)="3",ISNUMBER(--D2093)))),"Invalid/missing supplier VAT no; ","")&amp;IF(AND(L2093="Yes",K2093&lt;&gt;"Yes"),"VAT claimed without valid tax invoice; ","")&amp;IF(AND(L2093="Yes",ISNUMBER(SEARCH("blocked",G2093))),"Blocked input VAT claimed; ","")&amp;IF(AND(F2093="Import - VAT paid at customs (Box 8)",M2093=""),"Customs declaration no missing; ","")&amp;IF(AND(F2093="Import - Reverse charge (Box 9)",E2093="Saudi Arabia"),"RCM used for a local supplier; ","")&amp;IF(AND(L2093="Yes",NOT(OR(F2093="Standard domestic 15% (Box 7)",F2093="Import - VAT paid at customs (Box 8)",F2093="Import - Reverse charge (Box 9)"))),"VAT claimed on non-taxable category; ",""))</f>
        <v/>
      </c>
    </row>
    <row r="2094">
      <c r="A2094" s="17" t="n"/>
      <c r="B2094" s="14" t="n"/>
      <c r="C2094" s="14" t="n"/>
      <c r="D2094" s="16" t="n"/>
      <c r="E2094" s="14" t="n"/>
      <c r="F2094" s="14" t="n"/>
      <c r="G2094" s="14" t="n"/>
      <c r="H2094" s="19" t="n"/>
      <c r="I2094" s="19" t="n"/>
      <c r="J2094" s="34">
        <f>IF(A2094="","",H2094+I2094)</f>
        <v/>
      </c>
      <c r="K2094" s="14" t="n"/>
      <c r="L2094" s="14" t="n"/>
      <c r="M2094" s="14" t="n"/>
      <c r="N2094" s="14" t="n"/>
      <c r="O2094" s="20">
        <f>IF(A2094="","",SUMPRODUCT((A2094&gt;=Setup!$C$19:$C$30)*(A2094&lt;=Setup!$D$19:$D$30)*Setup!$A$19:$A$30))</f>
        <v/>
      </c>
      <c r="P2094" s="34">
        <f>IF(A2094="","",IF(OR(F2094="Standard domestic 15% (Box 7)",F2094="Import - VAT paid at customs (Box 8)",F2094="Import - Reverse charge (Box 9)"),ROUND(H2094*Setup!$B$9,2),0))</f>
        <v/>
      </c>
      <c r="Q2094" s="34">
        <f>IF(A2094="","",I2094-P2094)</f>
        <v/>
      </c>
      <c r="R2094" s="34">
        <f>IF(A2094="","",IF(L2094="Yes",I2094,0))</f>
        <v/>
      </c>
      <c r="S2094" s="34">
        <f>IF(A2094="","",IF(AND(L2094="Yes",K2094="Yes",NOT(ISNUMBER(SEARCH("blocked",G2094))),OR(F2094="Standard domestic 15% (Box 7)",F2094="Import - VAT paid at customs (Box 8)",F2094="Import - Reverse charge (Box 9)"),OR(F2094&lt;&gt;"Standard domestic 15% (Box 7)",AND(LEN(D2094)=15,LEFT(D2094,1)="3",RIGHT(D2094,1)="3",ISNUMBER(--D2094)))),I2094,0))</f>
        <v/>
      </c>
      <c r="T2094" s="34">
        <f>IF(A2094="","",R2094-S2094)</f>
        <v/>
      </c>
      <c r="U2094" s="23">
        <f>IF(A2094="","",IF(O2094=0,"Outside audit periods; ","")&amp;IF(F2094="","No VAT category; ","")&amp;IF(ABS(Q2094)&gt;Setup!$B$10,"VAT ≠ 15% × net; ","")&amp;IF(AND(F2094="Standard domestic 15% (Box 7)",NOT(AND(LEN(D2094)=15,LEFT(D2094,1)="3",RIGHT(D2094,1)="3",ISNUMBER(--D2094)))),"Invalid/missing supplier VAT no; ","")&amp;IF(AND(L2094="Yes",K2094&lt;&gt;"Yes"),"VAT claimed without valid tax invoice; ","")&amp;IF(AND(L2094="Yes",ISNUMBER(SEARCH("blocked",G2094))),"Blocked input VAT claimed; ","")&amp;IF(AND(F2094="Import - VAT paid at customs (Box 8)",M2094=""),"Customs declaration no missing; ","")&amp;IF(AND(F2094="Import - Reverse charge (Box 9)",E2094="Saudi Arabia"),"RCM used for a local supplier; ","")&amp;IF(AND(L2094="Yes",NOT(OR(F2094="Standard domestic 15% (Box 7)",F2094="Import - VAT paid at customs (Box 8)",F2094="Import - Reverse charge (Box 9)"))),"VAT claimed on non-taxable category; ",""))</f>
        <v/>
      </c>
    </row>
    <row r="2095">
      <c r="A2095" s="17" t="n"/>
      <c r="B2095" s="14" t="n"/>
      <c r="C2095" s="14" t="n"/>
      <c r="D2095" s="16" t="n"/>
      <c r="E2095" s="14" t="n"/>
      <c r="F2095" s="14" t="n"/>
      <c r="G2095" s="14" t="n"/>
      <c r="H2095" s="19" t="n"/>
      <c r="I2095" s="19" t="n"/>
      <c r="J2095" s="34">
        <f>IF(A2095="","",H2095+I2095)</f>
        <v/>
      </c>
      <c r="K2095" s="14" t="n"/>
      <c r="L2095" s="14" t="n"/>
      <c r="M2095" s="14" t="n"/>
      <c r="N2095" s="14" t="n"/>
      <c r="O2095" s="20">
        <f>IF(A2095="","",SUMPRODUCT((A2095&gt;=Setup!$C$19:$C$30)*(A2095&lt;=Setup!$D$19:$D$30)*Setup!$A$19:$A$30))</f>
        <v/>
      </c>
      <c r="P2095" s="34">
        <f>IF(A2095="","",IF(OR(F2095="Standard domestic 15% (Box 7)",F2095="Import - VAT paid at customs (Box 8)",F2095="Import - Reverse charge (Box 9)"),ROUND(H2095*Setup!$B$9,2),0))</f>
        <v/>
      </c>
      <c r="Q2095" s="34">
        <f>IF(A2095="","",I2095-P2095)</f>
        <v/>
      </c>
      <c r="R2095" s="34">
        <f>IF(A2095="","",IF(L2095="Yes",I2095,0))</f>
        <v/>
      </c>
      <c r="S2095" s="34">
        <f>IF(A2095="","",IF(AND(L2095="Yes",K2095="Yes",NOT(ISNUMBER(SEARCH("blocked",G2095))),OR(F2095="Standard domestic 15% (Box 7)",F2095="Import - VAT paid at customs (Box 8)",F2095="Import - Reverse charge (Box 9)"),OR(F2095&lt;&gt;"Standard domestic 15% (Box 7)",AND(LEN(D2095)=15,LEFT(D2095,1)="3",RIGHT(D2095,1)="3",ISNUMBER(--D2095)))),I2095,0))</f>
        <v/>
      </c>
      <c r="T2095" s="34">
        <f>IF(A2095="","",R2095-S2095)</f>
        <v/>
      </c>
      <c r="U2095" s="23">
        <f>IF(A2095="","",IF(O2095=0,"Outside audit periods; ","")&amp;IF(F2095="","No VAT category; ","")&amp;IF(ABS(Q2095)&gt;Setup!$B$10,"VAT ≠ 15% × net; ","")&amp;IF(AND(F2095="Standard domestic 15% (Box 7)",NOT(AND(LEN(D2095)=15,LEFT(D2095,1)="3",RIGHT(D2095,1)="3",ISNUMBER(--D2095)))),"Invalid/missing supplier VAT no; ","")&amp;IF(AND(L2095="Yes",K2095&lt;&gt;"Yes"),"VAT claimed without valid tax invoice; ","")&amp;IF(AND(L2095="Yes",ISNUMBER(SEARCH("blocked",G2095))),"Blocked input VAT claimed; ","")&amp;IF(AND(F2095="Import - VAT paid at customs (Box 8)",M2095=""),"Customs declaration no missing; ","")&amp;IF(AND(F2095="Import - Reverse charge (Box 9)",E2095="Saudi Arabia"),"RCM used for a local supplier; ","")&amp;IF(AND(L2095="Yes",NOT(OR(F2095="Standard domestic 15% (Box 7)",F2095="Import - VAT paid at customs (Box 8)",F2095="Import - Reverse charge (Box 9)"))),"VAT claimed on non-taxable category; ",""))</f>
        <v/>
      </c>
    </row>
    <row r="2096">
      <c r="A2096" s="17" t="n"/>
      <c r="B2096" s="14" t="n"/>
      <c r="C2096" s="14" t="n"/>
      <c r="D2096" s="16" t="n"/>
      <c r="E2096" s="14" t="n"/>
      <c r="F2096" s="14" t="n"/>
      <c r="G2096" s="14" t="n"/>
      <c r="H2096" s="19" t="n"/>
      <c r="I2096" s="19" t="n"/>
      <c r="J2096" s="34">
        <f>IF(A2096="","",H2096+I2096)</f>
        <v/>
      </c>
      <c r="K2096" s="14" t="n"/>
      <c r="L2096" s="14" t="n"/>
      <c r="M2096" s="14" t="n"/>
      <c r="N2096" s="14" t="n"/>
      <c r="O2096" s="20">
        <f>IF(A2096="","",SUMPRODUCT((A2096&gt;=Setup!$C$19:$C$30)*(A2096&lt;=Setup!$D$19:$D$30)*Setup!$A$19:$A$30))</f>
        <v/>
      </c>
      <c r="P2096" s="34">
        <f>IF(A2096="","",IF(OR(F2096="Standard domestic 15% (Box 7)",F2096="Import - VAT paid at customs (Box 8)",F2096="Import - Reverse charge (Box 9)"),ROUND(H2096*Setup!$B$9,2),0))</f>
        <v/>
      </c>
      <c r="Q2096" s="34">
        <f>IF(A2096="","",I2096-P2096)</f>
        <v/>
      </c>
      <c r="R2096" s="34">
        <f>IF(A2096="","",IF(L2096="Yes",I2096,0))</f>
        <v/>
      </c>
      <c r="S2096" s="34">
        <f>IF(A2096="","",IF(AND(L2096="Yes",K2096="Yes",NOT(ISNUMBER(SEARCH("blocked",G2096))),OR(F2096="Standard domestic 15% (Box 7)",F2096="Import - VAT paid at customs (Box 8)",F2096="Import - Reverse charge (Box 9)"),OR(F2096&lt;&gt;"Standard domestic 15% (Box 7)",AND(LEN(D2096)=15,LEFT(D2096,1)="3",RIGHT(D2096,1)="3",ISNUMBER(--D2096)))),I2096,0))</f>
        <v/>
      </c>
      <c r="T2096" s="34">
        <f>IF(A2096="","",R2096-S2096)</f>
        <v/>
      </c>
      <c r="U2096" s="23">
        <f>IF(A2096="","",IF(O2096=0,"Outside audit periods; ","")&amp;IF(F2096="","No VAT category; ","")&amp;IF(ABS(Q2096)&gt;Setup!$B$10,"VAT ≠ 15% × net; ","")&amp;IF(AND(F2096="Standard domestic 15% (Box 7)",NOT(AND(LEN(D2096)=15,LEFT(D2096,1)="3",RIGHT(D2096,1)="3",ISNUMBER(--D2096)))),"Invalid/missing supplier VAT no; ","")&amp;IF(AND(L2096="Yes",K2096&lt;&gt;"Yes"),"VAT claimed without valid tax invoice; ","")&amp;IF(AND(L2096="Yes",ISNUMBER(SEARCH("blocked",G2096))),"Blocked input VAT claimed; ","")&amp;IF(AND(F2096="Import - VAT paid at customs (Box 8)",M2096=""),"Customs declaration no missing; ","")&amp;IF(AND(F2096="Import - Reverse charge (Box 9)",E2096="Saudi Arabia"),"RCM used for a local supplier; ","")&amp;IF(AND(L2096="Yes",NOT(OR(F2096="Standard domestic 15% (Box 7)",F2096="Import - VAT paid at customs (Box 8)",F2096="Import - Reverse charge (Box 9)"))),"VAT claimed on non-taxable category; ",""))</f>
        <v/>
      </c>
    </row>
    <row r="2097">
      <c r="A2097" s="17" t="n"/>
      <c r="B2097" s="14" t="n"/>
      <c r="C2097" s="14" t="n"/>
      <c r="D2097" s="16" t="n"/>
      <c r="E2097" s="14" t="n"/>
      <c r="F2097" s="14" t="n"/>
      <c r="G2097" s="14" t="n"/>
      <c r="H2097" s="19" t="n"/>
      <c r="I2097" s="19" t="n"/>
      <c r="J2097" s="34">
        <f>IF(A2097="","",H2097+I2097)</f>
        <v/>
      </c>
      <c r="K2097" s="14" t="n"/>
      <c r="L2097" s="14" t="n"/>
      <c r="M2097" s="14" t="n"/>
      <c r="N2097" s="14" t="n"/>
      <c r="O2097" s="20">
        <f>IF(A2097="","",SUMPRODUCT((A2097&gt;=Setup!$C$19:$C$30)*(A2097&lt;=Setup!$D$19:$D$30)*Setup!$A$19:$A$30))</f>
        <v/>
      </c>
      <c r="P2097" s="34">
        <f>IF(A2097="","",IF(OR(F2097="Standard domestic 15% (Box 7)",F2097="Import - VAT paid at customs (Box 8)",F2097="Import - Reverse charge (Box 9)"),ROUND(H2097*Setup!$B$9,2),0))</f>
        <v/>
      </c>
      <c r="Q2097" s="34">
        <f>IF(A2097="","",I2097-P2097)</f>
        <v/>
      </c>
      <c r="R2097" s="34">
        <f>IF(A2097="","",IF(L2097="Yes",I2097,0))</f>
        <v/>
      </c>
      <c r="S2097" s="34">
        <f>IF(A2097="","",IF(AND(L2097="Yes",K2097="Yes",NOT(ISNUMBER(SEARCH("blocked",G2097))),OR(F2097="Standard domestic 15% (Box 7)",F2097="Import - VAT paid at customs (Box 8)",F2097="Import - Reverse charge (Box 9)"),OR(F2097&lt;&gt;"Standard domestic 15% (Box 7)",AND(LEN(D2097)=15,LEFT(D2097,1)="3",RIGHT(D2097,1)="3",ISNUMBER(--D2097)))),I2097,0))</f>
        <v/>
      </c>
      <c r="T2097" s="34">
        <f>IF(A2097="","",R2097-S2097)</f>
        <v/>
      </c>
      <c r="U2097" s="23">
        <f>IF(A2097="","",IF(O2097=0,"Outside audit periods; ","")&amp;IF(F2097="","No VAT category; ","")&amp;IF(ABS(Q2097)&gt;Setup!$B$10,"VAT ≠ 15% × net; ","")&amp;IF(AND(F2097="Standard domestic 15% (Box 7)",NOT(AND(LEN(D2097)=15,LEFT(D2097,1)="3",RIGHT(D2097,1)="3",ISNUMBER(--D2097)))),"Invalid/missing supplier VAT no; ","")&amp;IF(AND(L2097="Yes",K2097&lt;&gt;"Yes"),"VAT claimed without valid tax invoice; ","")&amp;IF(AND(L2097="Yes",ISNUMBER(SEARCH("blocked",G2097))),"Blocked input VAT claimed; ","")&amp;IF(AND(F2097="Import - VAT paid at customs (Box 8)",M2097=""),"Customs declaration no missing; ","")&amp;IF(AND(F2097="Import - Reverse charge (Box 9)",E2097="Saudi Arabia"),"RCM used for a local supplier; ","")&amp;IF(AND(L2097="Yes",NOT(OR(F2097="Standard domestic 15% (Box 7)",F2097="Import - VAT paid at customs (Box 8)",F2097="Import - Reverse charge (Box 9)"))),"VAT claimed on non-taxable category; ",""))</f>
        <v/>
      </c>
    </row>
    <row r="2098">
      <c r="A2098" s="17" t="n"/>
      <c r="B2098" s="14" t="n"/>
      <c r="C2098" s="14" t="n"/>
      <c r="D2098" s="16" t="n"/>
      <c r="E2098" s="14" t="n"/>
      <c r="F2098" s="14" t="n"/>
      <c r="G2098" s="14" t="n"/>
      <c r="H2098" s="19" t="n"/>
      <c r="I2098" s="19" t="n"/>
      <c r="J2098" s="34">
        <f>IF(A2098="","",H2098+I2098)</f>
        <v/>
      </c>
      <c r="K2098" s="14" t="n"/>
      <c r="L2098" s="14" t="n"/>
      <c r="M2098" s="14" t="n"/>
      <c r="N2098" s="14" t="n"/>
      <c r="O2098" s="20">
        <f>IF(A2098="","",SUMPRODUCT((A2098&gt;=Setup!$C$19:$C$30)*(A2098&lt;=Setup!$D$19:$D$30)*Setup!$A$19:$A$30))</f>
        <v/>
      </c>
      <c r="P2098" s="34">
        <f>IF(A2098="","",IF(OR(F2098="Standard domestic 15% (Box 7)",F2098="Import - VAT paid at customs (Box 8)",F2098="Import - Reverse charge (Box 9)"),ROUND(H2098*Setup!$B$9,2),0))</f>
        <v/>
      </c>
      <c r="Q2098" s="34">
        <f>IF(A2098="","",I2098-P2098)</f>
        <v/>
      </c>
      <c r="R2098" s="34">
        <f>IF(A2098="","",IF(L2098="Yes",I2098,0))</f>
        <v/>
      </c>
      <c r="S2098" s="34">
        <f>IF(A2098="","",IF(AND(L2098="Yes",K2098="Yes",NOT(ISNUMBER(SEARCH("blocked",G2098))),OR(F2098="Standard domestic 15% (Box 7)",F2098="Import - VAT paid at customs (Box 8)",F2098="Import - Reverse charge (Box 9)"),OR(F2098&lt;&gt;"Standard domestic 15% (Box 7)",AND(LEN(D2098)=15,LEFT(D2098,1)="3",RIGHT(D2098,1)="3",ISNUMBER(--D2098)))),I2098,0))</f>
        <v/>
      </c>
      <c r="T2098" s="34">
        <f>IF(A2098="","",R2098-S2098)</f>
        <v/>
      </c>
      <c r="U2098" s="23">
        <f>IF(A2098="","",IF(O2098=0,"Outside audit periods; ","")&amp;IF(F2098="","No VAT category; ","")&amp;IF(ABS(Q2098)&gt;Setup!$B$10,"VAT ≠ 15% × net; ","")&amp;IF(AND(F2098="Standard domestic 15% (Box 7)",NOT(AND(LEN(D2098)=15,LEFT(D2098,1)="3",RIGHT(D2098,1)="3",ISNUMBER(--D2098)))),"Invalid/missing supplier VAT no; ","")&amp;IF(AND(L2098="Yes",K2098&lt;&gt;"Yes"),"VAT claimed without valid tax invoice; ","")&amp;IF(AND(L2098="Yes",ISNUMBER(SEARCH("blocked",G2098))),"Blocked input VAT claimed; ","")&amp;IF(AND(F2098="Import - VAT paid at customs (Box 8)",M2098=""),"Customs declaration no missing; ","")&amp;IF(AND(F2098="Import - Reverse charge (Box 9)",E2098="Saudi Arabia"),"RCM used for a local supplier; ","")&amp;IF(AND(L2098="Yes",NOT(OR(F2098="Standard domestic 15% (Box 7)",F2098="Import - VAT paid at customs (Box 8)",F2098="Import - Reverse charge (Box 9)"))),"VAT claimed on non-taxable category; ",""))</f>
        <v/>
      </c>
    </row>
    <row r="2099">
      <c r="A2099" s="17" t="n"/>
      <c r="B2099" s="14" t="n"/>
      <c r="C2099" s="14" t="n"/>
      <c r="D2099" s="16" t="n"/>
      <c r="E2099" s="14" t="n"/>
      <c r="F2099" s="14" t="n"/>
      <c r="G2099" s="14" t="n"/>
      <c r="H2099" s="19" t="n"/>
      <c r="I2099" s="19" t="n"/>
      <c r="J2099" s="34">
        <f>IF(A2099="","",H2099+I2099)</f>
        <v/>
      </c>
      <c r="K2099" s="14" t="n"/>
      <c r="L2099" s="14" t="n"/>
      <c r="M2099" s="14" t="n"/>
      <c r="N2099" s="14" t="n"/>
      <c r="O2099" s="20">
        <f>IF(A2099="","",SUMPRODUCT((A2099&gt;=Setup!$C$19:$C$30)*(A2099&lt;=Setup!$D$19:$D$30)*Setup!$A$19:$A$30))</f>
        <v/>
      </c>
      <c r="P2099" s="34">
        <f>IF(A2099="","",IF(OR(F2099="Standard domestic 15% (Box 7)",F2099="Import - VAT paid at customs (Box 8)",F2099="Import - Reverse charge (Box 9)"),ROUND(H2099*Setup!$B$9,2),0))</f>
        <v/>
      </c>
      <c r="Q2099" s="34">
        <f>IF(A2099="","",I2099-P2099)</f>
        <v/>
      </c>
      <c r="R2099" s="34">
        <f>IF(A2099="","",IF(L2099="Yes",I2099,0))</f>
        <v/>
      </c>
      <c r="S2099" s="34">
        <f>IF(A2099="","",IF(AND(L2099="Yes",K2099="Yes",NOT(ISNUMBER(SEARCH("blocked",G2099))),OR(F2099="Standard domestic 15% (Box 7)",F2099="Import - VAT paid at customs (Box 8)",F2099="Import - Reverse charge (Box 9)"),OR(F2099&lt;&gt;"Standard domestic 15% (Box 7)",AND(LEN(D2099)=15,LEFT(D2099,1)="3",RIGHT(D2099,1)="3",ISNUMBER(--D2099)))),I2099,0))</f>
        <v/>
      </c>
      <c r="T2099" s="34">
        <f>IF(A2099="","",R2099-S2099)</f>
        <v/>
      </c>
      <c r="U2099" s="23">
        <f>IF(A2099="","",IF(O2099=0,"Outside audit periods; ","")&amp;IF(F2099="","No VAT category; ","")&amp;IF(ABS(Q2099)&gt;Setup!$B$10,"VAT ≠ 15% × net; ","")&amp;IF(AND(F2099="Standard domestic 15% (Box 7)",NOT(AND(LEN(D2099)=15,LEFT(D2099,1)="3",RIGHT(D2099,1)="3",ISNUMBER(--D2099)))),"Invalid/missing supplier VAT no; ","")&amp;IF(AND(L2099="Yes",K2099&lt;&gt;"Yes"),"VAT claimed without valid tax invoice; ","")&amp;IF(AND(L2099="Yes",ISNUMBER(SEARCH("blocked",G2099))),"Blocked input VAT claimed; ","")&amp;IF(AND(F2099="Import - VAT paid at customs (Box 8)",M2099=""),"Customs declaration no missing; ","")&amp;IF(AND(F2099="Import - Reverse charge (Box 9)",E2099="Saudi Arabia"),"RCM used for a local supplier; ","")&amp;IF(AND(L2099="Yes",NOT(OR(F2099="Standard domestic 15% (Box 7)",F2099="Import - VAT paid at customs (Box 8)",F2099="Import - Reverse charge (Box 9)"))),"VAT claimed on non-taxable category; ",""))</f>
        <v/>
      </c>
    </row>
    <row r="2100">
      <c r="A2100" s="17" t="n"/>
      <c r="B2100" s="14" t="n"/>
      <c r="C2100" s="14" t="n"/>
      <c r="D2100" s="16" t="n"/>
      <c r="E2100" s="14" t="n"/>
      <c r="F2100" s="14" t="n"/>
      <c r="G2100" s="14" t="n"/>
      <c r="H2100" s="19" t="n"/>
      <c r="I2100" s="19" t="n"/>
      <c r="J2100" s="34">
        <f>IF(A2100="","",H2100+I2100)</f>
        <v/>
      </c>
      <c r="K2100" s="14" t="n"/>
      <c r="L2100" s="14" t="n"/>
      <c r="M2100" s="14" t="n"/>
      <c r="N2100" s="14" t="n"/>
      <c r="O2100" s="20">
        <f>IF(A2100="","",SUMPRODUCT((A2100&gt;=Setup!$C$19:$C$30)*(A2100&lt;=Setup!$D$19:$D$30)*Setup!$A$19:$A$30))</f>
        <v/>
      </c>
      <c r="P2100" s="34">
        <f>IF(A2100="","",IF(OR(F2100="Standard domestic 15% (Box 7)",F2100="Import - VAT paid at customs (Box 8)",F2100="Import - Reverse charge (Box 9)"),ROUND(H2100*Setup!$B$9,2),0))</f>
        <v/>
      </c>
      <c r="Q2100" s="34">
        <f>IF(A2100="","",I2100-P2100)</f>
        <v/>
      </c>
      <c r="R2100" s="34">
        <f>IF(A2100="","",IF(L2100="Yes",I2100,0))</f>
        <v/>
      </c>
      <c r="S2100" s="34">
        <f>IF(A2100="","",IF(AND(L2100="Yes",K2100="Yes",NOT(ISNUMBER(SEARCH("blocked",G2100))),OR(F2100="Standard domestic 15% (Box 7)",F2100="Import - VAT paid at customs (Box 8)",F2100="Import - Reverse charge (Box 9)"),OR(F2100&lt;&gt;"Standard domestic 15% (Box 7)",AND(LEN(D2100)=15,LEFT(D2100,1)="3",RIGHT(D2100,1)="3",ISNUMBER(--D2100)))),I2100,0))</f>
        <v/>
      </c>
      <c r="T2100" s="34">
        <f>IF(A2100="","",R2100-S2100)</f>
        <v/>
      </c>
      <c r="U2100" s="23">
        <f>IF(A2100="","",IF(O2100=0,"Outside audit periods; ","")&amp;IF(F2100="","No VAT category; ","")&amp;IF(ABS(Q2100)&gt;Setup!$B$10,"VAT ≠ 15% × net; ","")&amp;IF(AND(F2100="Standard domestic 15% (Box 7)",NOT(AND(LEN(D2100)=15,LEFT(D2100,1)="3",RIGHT(D2100,1)="3",ISNUMBER(--D2100)))),"Invalid/missing supplier VAT no; ","")&amp;IF(AND(L2100="Yes",K2100&lt;&gt;"Yes"),"VAT claimed without valid tax invoice; ","")&amp;IF(AND(L2100="Yes",ISNUMBER(SEARCH("blocked",G2100))),"Blocked input VAT claimed; ","")&amp;IF(AND(F2100="Import - VAT paid at customs (Box 8)",M2100=""),"Customs declaration no missing; ","")&amp;IF(AND(F2100="Import - Reverse charge (Box 9)",E2100="Saudi Arabia"),"RCM used for a local supplier; ","")&amp;IF(AND(L2100="Yes",NOT(OR(F2100="Standard domestic 15% (Box 7)",F2100="Import - VAT paid at customs (Box 8)",F2100="Import - Reverse charge (Box 9)"))),"VAT claimed on non-taxable category; ",""))</f>
        <v/>
      </c>
    </row>
    <row r="2101">
      <c r="A2101" s="17" t="n"/>
      <c r="B2101" s="14" t="n"/>
      <c r="C2101" s="14" t="n"/>
      <c r="D2101" s="16" t="n"/>
      <c r="E2101" s="14" t="n"/>
      <c r="F2101" s="14" t="n"/>
      <c r="G2101" s="14" t="n"/>
      <c r="H2101" s="19" t="n"/>
      <c r="I2101" s="19" t="n"/>
      <c r="J2101" s="34">
        <f>IF(A2101="","",H2101+I2101)</f>
        <v/>
      </c>
      <c r="K2101" s="14" t="n"/>
      <c r="L2101" s="14" t="n"/>
      <c r="M2101" s="14" t="n"/>
      <c r="N2101" s="14" t="n"/>
      <c r="O2101" s="20">
        <f>IF(A2101="","",SUMPRODUCT((A2101&gt;=Setup!$C$19:$C$30)*(A2101&lt;=Setup!$D$19:$D$30)*Setup!$A$19:$A$30))</f>
        <v/>
      </c>
      <c r="P2101" s="34">
        <f>IF(A2101="","",IF(OR(F2101="Standard domestic 15% (Box 7)",F2101="Import - VAT paid at customs (Box 8)",F2101="Import - Reverse charge (Box 9)"),ROUND(H2101*Setup!$B$9,2),0))</f>
        <v/>
      </c>
      <c r="Q2101" s="34">
        <f>IF(A2101="","",I2101-P2101)</f>
        <v/>
      </c>
      <c r="R2101" s="34">
        <f>IF(A2101="","",IF(L2101="Yes",I2101,0))</f>
        <v/>
      </c>
      <c r="S2101" s="34">
        <f>IF(A2101="","",IF(AND(L2101="Yes",K2101="Yes",NOT(ISNUMBER(SEARCH("blocked",G2101))),OR(F2101="Standard domestic 15% (Box 7)",F2101="Import - VAT paid at customs (Box 8)",F2101="Import - Reverse charge (Box 9)"),OR(F2101&lt;&gt;"Standard domestic 15% (Box 7)",AND(LEN(D2101)=15,LEFT(D2101,1)="3",RIGHT(D2101,1)="3",ISNUMBER(--D2101)))),I2101,0))</f>
        <v/>
      </c>
      <c r="T2101" s="34">
        <f>IF(A2101="","",R2101-S2101)</f>
        <v/>
      </c>
      <c r="U2101" s="23">
        <f>IF(A2101="","",IF(O2101=0,"Outside audit periods; ","")&amp;IF(F2101="","No VAT category; ","")&amp;IF(ABS(Q2101)&gt;Setup!$B$10,"VAT ≠ 15% × net; ","")&amp;IF(AND(F2101="Standard domestic 15% (Box 7)",NOT(AND(LEN(D2101)=15,LEFT(D2101,1)="3",RIGHT(D2101,1)="3",ISNUMBER(--D2101)))),"Invalid/missing supplier VAT no; ","")&amp;IF(AND(L2101="Yes",K2101&lt;&gt;"Yes"),"VAT claimed without valid tax invoice; ","")&amp;IF(AND(L2101="Yes",ISNUMBER(SEARCH("blocked",G2101))),"Blocked input VAT claimed; ","")&amp;IF(AND(F2101="Import - VAT paid at customs (Box 8)",M2101=""),"Customs declaration no missing; ","")&amp;IF(AND(F2101="Import - Reverse charge (Box 9)",E2101="Saudi Arabia"),"RCM used for a local supplier; ","")&amp;IF(AND(L2101="Yes",NOT(OR(F2101="Standard domestic 15% (Box 7)",F2101="Import - VAT paid at customs (Box 8)",F2101="Import - Reverse charge (Box 9)"))),"VAT claimed on non-taxable category; ",""))</f>
        <v/>
      </c>
    </row>
    <row r="2102">
      <c r="A2102" s="17" t="n"/>
      <c r="B2102" s="14" t="n"/>
      <c r="C2102" s="14" t="n"/>
      <c r="D2102" s="16" t="n"/>
      <c r="E2102" s="14" t="n"/>
      <c r="F2102" s="14" t="n"/>
      <c r="G2102" s="14" t="n"/>
      <c r="H2102" s="19" t="n"/>
      <c r="I2102" s="19" t="n"/>
      <c r="J2102" s="34">
        <f>IF(A2102="","",H2102+I2102)</f>
        <v/>
      </c>
      <c r="K2102" s="14" t="n"/>
      <c r="L2102" s="14" t="n"/>
      <c r="M2102" s="14" t="n"/>
      <c r="N2102" s="14" t="n"/>
      <c r="O2102" s="20">
        <f>IF(A2102="","",SUMPRODUCT((A2102&gt;=Setup!$C$19:$C$30)*(A2102&lt;=Setup!$D$19:$D$30)*Setup!$A$19:$A$30))</f>
        <v/>
      </c>
      <c r="P2102" s="34">
        <f>IF(A2102="","",IF(OR(F2102="Standard domestic 15% (Box 7)",F2102="Import - VAT paid at customs (Box 8)",F2102="Import - Reverse charge (Box 9)"),ROUND(H2102*Setup!$B$9,2),0))</f>
        <v/>
      </c>
      <c r="Q2102" s="34">
        <f>IF(A2102="","",I2102-P2102)</f>
        <v/>
      </c>
      <c r="R2102" s="34">
        <f>IF(A2102="","",IF(L2102="Yes",I2102,0))</f>
        <v/>
      </c>
      <c r="S2102" s="34">
        <f>IF(A2102="","",IF(AND(L2102="Yes",K2102="Yes",NOT(ISNUMBER(SEARCH("blocked",G2102))),OR(F2102="Standard domestic 15% (Box 7)",F2102="Import - VAT paid at customs (Box 8)",F2102="Import - Reverse charge (Box 9)"),OR(F2102&lt;&gt;"Standard domestic 15% (Box 7)",AND(LEN(D2102)=15,LEFT(D2102,1)="3",RIGHT(D2102,1)="3",ISNUMBER(--D2102)))),I2102,0))</f>
        <v/>
      </c>
      <c r="T2102" s="34">
        <f>IF(A2102="","",R2102-S2102)</f>
        <v/>
      </c>
      <c r="U2102" s="23">
        <f>IF(A2102="","",IF(O2102=0,"Outside audit periods; ","")&amp;IF(F2102="","No VAT category; ","")&amp;IF(ABS(Q2102)&gt;Setup!$B$10,"VAT ≠ 15% × net; ","")&amp;IF(AND(F2102="Standard domestic 15% (Box 7)",NOT(AND(LEN(D2102)=15,LEFT(D2102,1)="3",RIGHT(D2102,1)="3",ISNUMBER(--D2102)))),"Invalid/missing supplier VAT no; ","")&amp;IF(AND(L2102="Yes",K2102&lt;&gt;"Yes"),"VAT claimed without valid tax invoice; ","")&amp;IF(AND(L2102="Yes",ISNUMBER(SEARCH("blocked",G2102))),"Blocked input VAT claimed; ","")&amp;IF(AND(F2102="Import - VAT paid at customs (Box 8)",M2102=""),"Customs declaration no missing; ","")&amp;IF(AND(F2102="Import - Reverse charge (Box 9)",E2102="Saudi Arabia"),"RCM used for a local supplier; ","")&amp;IF(AND(L2102="Yes",NOT(OR(F2102="Standard domestic 15% (Box 7)",F2102="Import - VAT paid at customs (Box 8)",F2102="Import - Reverse charge (Box 9)"))),"VAT claimed on non-taxable category; ",""))</f>
        <v/>
      </c>
    </row>
    <row r="2103">
      <c r="A2103" s="17" t="n"/>
      <c r="B2103" s="14" t="n"/>
      <c r="C2103" s="14" t="n"/>
      <c r="D2103" s="16" t="n"/>
      <c r="E2103" s="14" t="n"/>
      <c r="F2103" s="14" t="n"/>
      <c r="G2103" s="14" t="n"/>
      <c r="H2103" s="19" t="n"/>
      <c r="I2103" s="19" t="n"/>
      <c r="J2103" s="34">
        <f>IF(A2103="","",H2103+I2103)</f>
        <v/>
      </c>
      <c r="K2103" s="14" t="n"/>
      <c r="L2103" s="14" t="n"/>
      <c r="M2103" s="14" t="n"/>
      <c r="N2103" s="14" t="n"/>
      <c r="O2103" s="20">
        <f>IF(A2103="","",SUMPRODUCT((A2103&gt;=Setup!$C$19:$C$30)*(A2103&lt;=Setup!$D$19:$D$30)*Setup!$A$19:$A$30))</f>
        <v/>
      </c>
      <c r="P2103" s="34">
        <f>IF(A2103="","",IF(OR(F2103="Standard domestic 15% (Box 7)",F2103="Import - VAT paid at customs (Box 8)",F2103="Import - Reverse charge (Box 9)"),ROUND(H2103*Setup!$B$9,2),0))</f>
        <v/>
      </c>
      <c r="Q2103" s="34">
        <f>IF(A2103="","",I2103-P2103)</f>
        <v/>
      </c>
      <c r="R2103" s="34">
        <f>IF(A2103="","",IF(L2103="Yes",I2103,0))</f>
        <v/>
      </c>
      <c r="S2103" s="34">
        <f>IF(A2103="","",IF(AND(L2103="Yes",K2103="Yes",NOT(ISNUMBER(SEARCH("blocked",G2103))),OR(F2103="Standard domestic 15% (Box 7)",F2103="Import - VAT paid at customs (Box 8)",F2103="Import - Reverse charge (Box 9)"),OR(F2103&lt;&gt;"Standard domestic 15% (Box 7)",AND(LEN(D2103)=15,LEFT(D2103,1)="3",RIGHT(D2103,1)="3",ISNUMBER(--D2103)))),I2103,0))</f>
        <v/>
      </c>
      <c r="T2103" s="34">
        <f>IF(A2103="","",R2103-S2103)</f>
        <v/>
      </c>
      <c r="U2103" s="23">
        <f>IF(A2103="","",IF(O2103=0,"Outside audit periods; ","")&amp;IF(F2103="","No VAT category; ","")&amp;IF(ABS(Q2103)&gt;Setup!$B$10,"VAT ≠ 15% × net; ","")&amp;IF(AND(F2103="Standard domestic 15% (Box 7)",NOT(AND(LEN(D2103)=15,LEFT(D2103,1)="3",RIGHT(D2103,1)="3",ISNUMBER(--D2103)))),"Invalid/missing supplier VAT no; ","")&amp;IF(AND(L2103="Yes",K2103&lt;&gt;"Yes"),"VAT claimed without valid tax invoice; ","")&amp;IF(AND(L2103="Yes",ISNUMBER(SEARCH("blocked",G2103))),"Blocked input VAT claimed; ","")&amp;IF(AND(F2103="Import - VAT paid at customs (Box 8)",M2103=""),"Customs declaration no missing; ","")&amp;IF(AND(F2103="Import - Reverse charge (Box 9)",E2103="Saudi Arabia"),"RCM used for a local supplier; ","")&amp;IF(AND(L2103="Yes",NOT(OR(F2103="Standard domestic 15% (Box 7)",F2103="Import - VAT paid at customs (Box 8)",F2103="Import - Reverse charge (Box 9)"))),"VAT claimed on non-taxable category; ",""))</f>
        <v/>
      </c>
    </row>
    <row r="2104">
      <c r="A2104" s="17" t="n"/>
      <c r="B2104" s="14" t="n"/>
      <c r="C2104" s="14" t="n"/>
      <c r="D2104" s="16" t="n"/>
      <c r="E2104" s="14" t="n"/>
      <c r="F2104" s="14" t="n"/>
      <c r="G2104" s="14" t="n"/>
      <c r="H2104" s="19" t="n"/>
      <c r="I2104" s="19" t="n"/>
      <c r="J2104" s="34">
        <f>IF(A2104="","",H2104+I2104)</f>
        <v/>
      </c>
      <c r="K2104" s="14" t="n"/>
      <c r="L2104" s="14" t="n"/>
      <c r="M2104" s="14" t="n"/>
      <c r="N2104" s="14" t="n"/>
      <c r="O2104" s="20">
        <f>IF(A2104="","",SUMPRODUCT((A2104&gt;=Setup!$C$19:$C$30)*(A2104&lt;=Setup!$D$19:$D$30)*Setup!$A$19:$A$30))</f>
        <v/>
      </c>
      <c r="P2104" s="34">
        <f>IF(A2104="","",IF(OR(F2104="Standard domestic 15% (Box 7)",F2104="Import - VAT paid at customs (Box 8)",F2104="Import - Reverse charge (Box 9)"),ROUND(H2104*Setup!$B$9,2),0))</f>
        <v/>
      </c>
      <c r="Q2104" s="34">
        <f>IF(A2104="","",I2104-P2104)</f>
        <v/>
      </c>
      <c r="R2104" s="34">
        <f>IF(A2104="","",IF(L2104="Yes",I2104,0))</f>
        <v/>
      </c>
      <c r="S2104" s="34">
        <f>IF(A2104="","",IF(AND(L2104="Yes",K2104="Yes",NOT(ISNUMBER(SEARCH("blocked",G2104))),OR(F2104="Standard domestic 15% (Box 7)",F2104="Import - VAT paid at customs (Box 8)",F2104="Import - Reverse charge (Box 9)"),OR(F2104&lt;&gt;"Standard domestic 15% (Box 7)",AND(LEN(D2104)=15,LEFT(D2104,1)="3",RIGHT(D2104,1)="3",ISNUMBER(--D2104)))),I2104,0))</f>
        <v/>
      </c>
      <c r="T2104" s="34">
        <f>IF(A2104="","",R2104-S2104)</f>
        <v/>
      </c>
      <c r="U2104" s="23">
        <f>IF(A2104="","",IF(O2104=0,"Outside audit periods; ","")&amp;IF(F2104="","No VAT category; ","")&amp;IF(ABS(Q2104)&gt;Setup!$B$10,"VAT ≠ 15% × net; ","")&amp;IF(AND(F2104="Standard domestic 15% (Box 7)",NOT(AND(LEN(D2104)=15,LEFT(D2104,1)="3",RIGHT(D2104,1)="3",ISNUMBER(--D2104)))),"Invalid/missing supplier VAT no; ","")&amp;IF(AND(L2104="Yes",K2104&lt;&gt;"Yes"),"VAT claimed without valid tax invoice; ","")&amp;IF(AND(L2104="Yes",ISNUMBER(SEARCH("blocked",G2104))),"Blocked input VAT claimed; ","")&amp;IF(AND(F2104="Import - VAT paid at customs (Box 8)",M2104=""),"Customs declaration no missing; ","")&amp;IF(AND(F2104="Import - Reverse charge (Box 9)",E2104="Saudi Arabia"),"RCM used for a local supplier; ","")&amp;IF(AND(L2104="Yes",NOT(OR(F2104="Standard domestic 15% (Box 7)",F2104="Import - VAT paid at customs (Box 8)",F2104="Import - Reverse charge (Box 9)"))),"VAT claimed on non-taxable category; ",""))</f>
        <v/>
      </c>
    </row>
    <row r="2105">
      <c r="A2105" s="17" t="n"/>
      <c r="B2105" s="14" t="n"/>
      <c r="C2105" s="14" t="n"/>
      <c r="D2105" s="16" t="n"/>
      <c r="E2105" s="14" t="n"/>
      <c r="F2105" s="14" t="n"/>
      <c r="G2105" s="14" t="n"/>
      <c r="H2105" s="19" t="n"/>
      <c r="I2105" s="19" t="n"/>
      <c r="J2105" s="34">
        <f>IF(A2105="","",H2105+I2105)</f>
        <v/>
      </c>
      <c r="K2105" s="14" t="n"/>
      <c r="L2105" s="14" t="n"/>
      <c r="M2105" s="14" t="n"/>
      <c r="N2105" s="14" t="n"/>
      <c r="O2105" s="20">
        <f>IF(A2105="","",SUMPRODUCT((A2105&gt;=Setup!$C$19:$C$30)*(A2105&lt;=Setup!$D$19:$D$30)*Setup!$A$19:$A$30))</f>
        <v/>
      </c>
      <c r="P2105" s="34">
        <f>IF(A2105="","",IF(OR(F2105="Standard domestic 15% (Box 7)",F2105="Import - VAT paid at customs (Box 8)",F2105="Import - Reverse charge (Box 9)"),ROUND(H2105*Setup!$B$9,2),0))</f>
        <v/>
      </c>
      <c r="Q2105" s="34">
        <f>IF(A2105="","",I2105-P2105)</f>
        <v/>
      </c>
      <c r="R2105" s="34">
        <f>IF(A2105="","",IF(L2105="Yes",I2105,0))</f>
        <v/>
      </c>
      <c r="S2105" s="34">
        <f>IF(A2105="","",IF(AND(L2105="Yes",K2105="Yes",NOT(ISNUMBER(SEARCH("blocked",G2105))),OR(F2105="Standard domestic 15% (Box 7)",F2105="Import - VAT paid at customs (Box 8)",F2105="Import - Reverse charge (Box 9)"),OR(F2105&lt;&gt;"Standard domestic 15% (Box 7)",AND(LEN(D2105)=15,LEFT(D2105,1)="3",RIGHT(D2105,1)="3",ISNUMBER(--D2105)))),I2105,0))</f>
        <v/>
      </c>
      <c r="T2105" s="34">
        <f>IF(A2105="","",R2105-S2105)</f>
        <v/>
      </c>
      <c r="U2105" s="23">
        <f>IF(A2105="","",IF(O2105=0,"Outside audit periods; ","")&amp;IF(F2105="","No VAT category; ","")&amp;IF(ABS(Q2105)&gt;Setup!$B$10,"VAT ≠ 15% × net; ","")&amp;IF(AND(F2105="Standard domestic 15% (Box 7)",NOT(AND(LEN(D2105)=15,LEFT(D2105,1)="3",RIGHT(D2105,1)="3",ISNUMBER(--D2105)))),"Invalid/missing supplier VAT no; ","")&amp;IF(AND(L2105="Yes",K2105&lt;&gt;"Yes"),"VAT claimed without valid tax invoice; ","")&amp;IF(AND(L2105="Yes",ISNUMBER(SEARCH("blocked",G2105))),"Blocked input VAT claimed; ","")&amp;IF(AND(F2105="Import - VAT paid at customs (Box 8)",M2105=""),"Customs declaration no missing; ","")&amp;IF(AND(F2105="Import - Reverse charge (Box 9)",E2105="Saudi Arabia"),"RCM used for a local supplier; ","")&amp;IF(AND(L2105="Yes",NOT(OR(F2105="Standard domestic 15% (Box 7)",F2105="Import - VAT paid at customs (Box 8)",F2105="Import - Reverse charge (Box 9)"))),"VAT claimed on non-taxable category; ",""))</f>
        <v/>
      </c>
    </row>
    <row r="2106">
      <c r="A2106" s="17" t="n"/>
      <c r="B2106" s="14" t="n"/>
      <c r="C2106" s="14" t="n"/>
      <c r="D2106" s="16" t="n"/>
      <c r="E2106" s="14" t="n"/>
      <c r="F2106" s="14" t="n"/>
      <c r="G2106" s="14" t="n"/>
      <c r="H2106" s="19" t="n"/>
      <c r="I2106" s="19" t="n"/>
      <c r="J2106" s="34">
        <f>IF(A2106="","",H2106+I2106)</f>
        <v/>
      </c>
      <c r="K2106" s="14" t="n"/>
      <c r="L2106" s="14" t="n"/>
      <c r="M2106" s="14" t="n"/>
      <c r="N2106" s="14" t="n"/>
      <c r="O2106" s="20">
        <f>IF(A2106="","",SUMPRODUCT((A2106&gt;=Setup!$C$19:$C$30)*(A2106&lt;=Setup!$D$19:$D$30)*Setup!$A$19:$A$30))</f>
        <v/>
      </c>
      <c r="P2106" s="34">
        <f>IF(A2106="","",IF(OR(F2106="Standard domestic 15% (Box 7)",F2106="Import - VAT paid at customs (Box 8)",F2106="Import - Reverse charge (Box 9)"),ROUND(H2106*Setup!$B$9,2),0))</f>
        <v/>
      </c>
      <c r="Q2106" s="34">
        <f>IF(A2106="","",I2106-P2106)</f>
        <v/>
      </c>
      <c r="R2106" s="34">
        <f>IF(A2106="","",IF(L2106="Yes",I2106,0))</f>
        <v/>
      </c>
      <c r="S2106" s="34">
        <f>IF(A2106="","",IF(AND(L2106="Yes",K2106="Yes",NOT(ISNUMBER(SEARCH("blocked",G2106))),OR(F2106="Standard domestic 15% (Box 7)",F2106="Import - VAT paid at customs (Box 8)",F2106="Import - Reverse charge (Box 9)"),OR(F2106&lt;&gt;"Standard domestic 15% (Box 7)",AND(LEN(D2106)=15,LEFT(D2106,1)="3",RIGHT(D2106,1)="3",ISNUMBER(--D2106)))),I2106,0))</f>
        <v/>
      </c>
      <c r="T2106" s="34">
        <f>IF(A2106="","",R2106-S2106)</f>
        <v/>
      </c>
      <c r="U2106" s="23">
        <f>IF(A2106="","",IF(O2106=0,"Outside audit periods; ","")&amp;IF(F2106="","No VAT category; ","")&amp;IF(ABS(Q2106)&gt;Setup!$B$10,"VAT ≠ 15% × net; ","")&amp;IF(AND(F2106="Standard domestic 15% (Box 7)",NOT(AND(LEN(D2106)=15,LEFT(D2106,1)="3",RIGHT(D2106,1)="3",ISNUMBER(--D2106)))),"Invalid/missing supplier VAT no; ","")&amp;IF(AND(L2106="Yes",K2106&lt;&gt;"Yes"),"VAT claimed without valid tax invoice; ","")&amp;IF(AND(L2106="Yes",ISNUMBER(SEARCH("blocked",G2106))),"Blocked input VAT claimed; ","")&amp;IF(AND(F2106="Import - VAT paid at customs (Box 8)",M2106=""),"Customs declaration no missing; ","")&amp;IF(AND(F2106="Import - Reverse charge (Box 9)",E2106="Saudi Arabia"),"RCM used for a local supplier; ","")&amp;IF(AND(L2106="Yes",NOT(OR(F2106="Standard domestic 15% (Box 7)",F2106="Import - VAT paid at customs (Box 8)",F2106="Import - Reverse charge (Box 9)"))),"VAT claimed on non-taxable category; ",""))</f>
        <v/>
      </c>
    </row>
    <row r="2107">
      <c r="A2107" s="17" t="n"/>
      <c r="B2107" s="14" t="n"/>
      <c r="C2107" s="14" t="n"/>
      <c r="D2107" s="16" t="n"/>
      <c r="E2107" s="14" t="n"/>
      <c r="F2107" s="14" t="n"/>
      <c r="G2107" s="14" t="n"/>
      <c r="H2107" s="19" t="n"/>
      <c r="I2107" s="19" t="n"/>
      <c r="J2107" s="34">
        <f>IF(A2107="","",H2107+I2107)</f>
        <v/>
      </c>
      <c r="K2107" s="14" t="n"/>
      <c r="L2107" s="14" t="n"/>
      <c r="M2107" s="14" t="n"/>
      <c r="N2107" s="14" t="n"/>
      <c r="O2107" s="20">
        <f>IF(A2107="","",SUMPRODUCT((A2107&gt;=Setup!$C$19:$C$30)*(A2107&lt;=Setup!$D$19:$D$30)*Setup!$A$19:$A$30))</f>
        <v/>
      </c>
      <c r="P2107" s="34">
        <f>IF(A2107="","",IF(OR(F2107="Standard domestic 15% (Box 7)",F2107="Import - VAT paid at customs (Box 8)",F2107="Import - Reverse charge (Box 9)"),ROUND(H2107*Setup!$B$9,2),0))</f>
        <v/>
      </c>
      <c r="Q2107" s="34">
        <f>IF(A2107="","",I2107-P2107)</f>
        <v/>
      </c>
      <c r="R2107" s="34">
        <f>IF(A2107="","",IF(L2107="Yes",I2107,0))</f>
        <v/>
      </c>
      <c r="S2107" s="34">
        <f>IF(A2107="","",IF(AND(L2107="Yes",K2107="Yes",NOT(ISNUMBER(SEARCH("blocked",G2107))),OR(F2107="Standard domestic 15% (Box 7)",F2107="Import - VAT paid at customs (Box 8)",F2107="Import - Reverse charge (Box 9)"),OR(F2107&lt;&gt;"Standard domestic 15% (Box 7)",AND(LEN(D2107)=15,LEFT(D2107,1)="3",RIGHT(D2107,1)="3",ISNUMBER(--D2107)))),I2107,0))</f>
        <v/>
      </c>
      <c r="T2107" s="34">
        <f>IF(A2107="","",R2107-S2107)</f>
        <v/>
      </c>
      <c r="U2107" s="23">
        <f>IF(A2107="","",IF(O2107=0,"Outside audit periods; ","")&amp;IF(F2107="","No VAT category; ","")&amp;IF(ABS(Q2107)&gt;Setup!$B$10,"VAT ≠ 15% × net; ","")&amp;IF(AND(F2107="Standard domestic 15% (Box 7)",NOT(AND(LEN(D2107)=15,LEFT(D2107,1)="3",RIGHT(D2107,1)="3",ISNUMBER(--D2107)))),"Invalid/missing supplier VAT no; ","")&amp;IF(AND(L2107="Yes",K2107&lt;&gt;"Yes"),"VAT claimed without valid tax invoice; ","")&amp;IF(AND(L2107="Yes",ISNUMBER(SEARCH("blocked",G2107))),"Blocked input VAT claimed; ","")&amp;IF(AND(F2107="Import - VAT paid at customs (Box 8)",M2107=""),"Customs declaration no missing; ","")&amp;IF(AND(F2107="Import - Reverse charge (Box 9)",E2107="Saudi Arabia"),"RCM used for a local supplier; ","")&amp;IF(AND(L2107="Yes",NOT(OR(F2107="Standard domestic 15% (Box 7)",F2107="Import - VAT paid at customs (Box 8)",F2107="Import - Reverse charge (Box 9)"))),"VAT claimed on non-taxable category; ",""))</f>
        <v/>
      </c>
    </row>
    <row r="2108">
      <c r="A2108" s="17" t="n"/>
      <c r="B2108" s="14" t="n"/>
      <c r="C2108" s="14" t="n"/>
      <c r="D2108" s="16" t="n"/>
      <c r="E2108" s="14" t="n"/>
      <c r="F2108" s="14" t="n"/>
      <c r="G2108" s="14" t="n"/>
      <c r="H2108" s="19" t="n"/>
      <c r="I2108" s="19" t="n"/>
      <c r="J2108" s="34">
        <f>IF(A2108="","",H2108+I2108)</f>
        <v/>
      </c>
      <c r="K2108" s="14" t="n"/>
      <c r="L2108" s="14" t="n"/>
      <c r="M2108" s="14" t="n"/>
      <c r="N2108" s="14" t="n"/>
      <c r="O2108" s="20">
        <f>IF(A2108="","",SUMPRODUCT((A2108&gt;=Setup!$C$19:$C$30)*(A2108&lt;=Setup!$D$19:$D$30)*Setup!$A$19:$A$30))</f>
        <v/>
      </c>
      <c r="P2108" s="34">
        <f>IF(A2108="","",IF(OR(F2108="Standard domestic 15% (Box 7)",F2108="Import - VAT paid at customs (Box 8)",F2108="Import - Reverse charge (Box 9)"),ROUND(H2108*Setup!$B$9,2),0))</f>
        <v/>
      </c>
      <c r="Q2108" s="34">
        <f>IF(A2108="","",I2108-P2108)</f>
        <v/>
      </c>
      <c r="R2108" s="34">
        <f>IF(A2108="","",IF(L2108="Yes",I2108,0))</f>
        <v/>
      </c>
      <c r="S2108" s="34">
        <f>IF(A2108="","",IF(AND(L2108="Yes",K2108="Yes",NOT(ISNUMBER(SEARCH("blocked",G2108))),OR(F2108="Standard domestic 15% (Box 7)",F2108="Import - VAT paid at customs (Box 8)",F2108="Import - Reverse charge (Box 9)"),OR(F2108&lt;&gt;"Standard domestic 15% (Box 7)",AND(LEN(D2108)=15,LEFT(D2108,1)="3",RIGHT(D2108,1)="3",ISNUMBER(--D2108)))),I2108,0))</f>
        <v/>
      </c>
      <c r="T2108" s="34">
        <f>IF(A2108="","",R2108-S2108)</f>
        <v/>
      </c>
      <c r="U2108" s="23">
        <f>IF(A2108="","",IF(O2108=0,"Outside audit periods; ","")&amp;IF(F2108="","No VAT category; ","")&amp;IF(ABS(Q2108)&gt;Setup!$B$10,"VAT ≠ 15% × net; ","")&amp;IF(AND(F2108="Standard domestic 15% (Box 7)",NOT(AND(LEN(D2108)=15,LEFT(D2108,1)="3",RIGHT(D2108,1)="3",ISNUMBER(--D2108)))),"Invalid/missing supplier VAT no; ","")&amp;IF(AND(L2108="Yes",K2108&lt;&gt;"Yes"),"VAT claimed without valid tax invoice; ","")&amp;IF(AND(L2108="Yes",ISNUMBER(SEARCH("blocked",G2108))),"Blocked input VAT claimed; ","")&amp;IF(AND(F2108="Import - VAT paid at customs (Box 8)",M2108=""),"Customs declaration no missing; ","")&amp;IF(AND(F2108="Import - Reverse charge (Box 9)",E2108="Saudi Arabia"),"RCM used for a local supplier; ","")&amp;IF(AND(L2108="Yes",NOT(OR(F2108="Standard domestic 15% (Box 7)",F2108="Import - VAT paid at customs (Box 8)",F2108="Import - Reverse charge (Box 9)"))),"VAT claimed on non-taxable category; ",""))</f>
        <v/>
      </c>
    </row>
    <row r="2109">
      <c r="A2109" s="17" t="n"/>
      <c r="B2109" s="14" t="n"/>
      <c r="C2109" s="14" t="n"/>
      <c r="D2109" s="16" t="n"/>
      <c r="E2109" s="14" t="n"/>
      <c r="F2109" s="14" t="n"/>
      <c r="G2109" s="14" t="n"/>
      <c r="H2109" s="19" t="n"/>
      <c r="I2109" s="19" t="n"/>
      <c r="J2109" s="34">
        <f>IF(A2109="","",H2109+I2109)</f>
        <v/>
      </c>
      <c r="K2109" s="14" t="n"/>
      <c r="L2109" s="14" t="n"/>
      <c r="M2109" s="14" t="n"/>
      <c r="N2109" s="14" t="n"/>
      <c r="O2109" s="20">
        <f>IF(A2109="","",SUMPRODUCT((A2109&gt;=Setup!$C$19:$C$30)*(A2109&lt;=Setup!$D$19:$D$30)*Setup!$A$19:$A$30))</f>
        <v/>
      </c>
      <c r="P2109" s="34">
        <f>IF(A2109="","",IF(OR(F2109="Standard domestic 15% (Box 7)",F2109="Import - VAT paid at customs (Box 8)",F2109="Import - Reverse charge (Box 9)"),ROUND(H2109*Setup!$B$9,2),0))</f>
        <v/>
      </c>
      <c r="Q2109" s="34">
        <f>IF(A2109="","",I2109-P2109)</f>
        <v/>
      </c>
      <c r="R2109" s="34">
        <f>IF(A2109="","",IF(L2109="Yes",I2109,0))</f>
        <v/>
      </c>
      <c r="S2109" s="34">
        <f>IF(A2109="","",IF(AND(L2109="Yes",K2109="Yes",NOT(ISNUMBER(SEARCH("blocked",G2109))),OR(F2109="Standard domestic 15% (Box 7)",F2109="Import - VAT paid at customs (Box 8)",F2109="Import - Reverse charge (Box 9)"),OR(F2109&lt;&gt;"Standard domestic 15% (Box 7)",AND(LEN(D2109)=15,LEFT(D2109,1)="3",RIGHT(D2109,1)="3",ISNUMBER(--D2109)))),I2109,0))</f>
        <v/>
      </c>
      <c r="T2109" s="34">
        <f>IF(A2109="","",R2109-S2109)</f>
        <v/>
      </c>
      <c r="U2109" s="23">
        <f>IF(A2109="","",IF(O2109=0,"Outside audit periods; ","")&amp;IF(F2109="","No VAT category; ","")&amp;IF(ABS(Q2109)&gt;Setup!$B$10,"VAT ≠ 15% × net; ","")&amp;IF(AND(F2109="Standard domestic 15% (Box 7)",NOT(AND(LEN(D2109)=15,LEFT(D2109,1)="3",RIGHT(D2109,1)="3",ISNUMBER(--D2109)))),"Invalid/missing supplier VAT no; ","")&amp;IF(AND(L2109="Yes",K2109&lt;&gt;"Yes"),"VAT claimed without valid tax invoice; ","")&amp;IF(AND(L2109="Yes",ISNUMBER(SEARCH("blocked",G2109))),"Blocked input VAT claimed; ","")&amp;IF(AND(F2109="Import - VAT paid at customs (Box 8)",M2109=""),"Customs declaration no missing; ","")&amp;IF(AND(F2109="Import - Reverse charge (Box 9)",E2109="Saudi Arabia"),"RCM used for a local supplier; ","")&amp;IF(AND(L2109="Yes",NOT(OR(F2109="Standard domestic 15% (Box 7)",F2109="Import - VAT paid at customs (Box 8)",F2109="Import - Reverse charge (Box 9)"))),"VAT claimed on non-taxable category; ",""))</f>
        <v/>
      </c>
    </row>
    <row r="2110">
      <c r="A2110" s="17" t="n"/>
      <c r="B2110" s="14" t="n"/>
      <c r="C2110" s="14" t="n"/>
      <c r="D2110" s="16" t="n"/>
      <c r="E2110" s="14" t="n"/>
      <c r="F2110" s="14" t="n"/>
      <c r="G2110" s="14" t="n"/>
      <c r="H2110" s="19" t="n"/>
      <c r="I2110" s="19" t="n"/>
      <c r="J2110" s="34">
        <f>IF(A2110="","",H2110+I2110)</f>
        <v/>
      </c>
      <c r="K2110" s="14" t="n"/>
      <c r="L2110" s="14" t="n"/>
      <c r="M2110" s="14" t="n"/>
      <c r="N2110" s="14" t="n"/>
      <c r="O2110" s="20">
        <f>IF(A2110="","",SUMPRODUCT((A2110&gt;=Setup!$C$19:$C$30)*(A2110&lt;=Setup!$D$19:$D$30)*Setup!$A$19:$A$30))</f>
        <v/>
      </c>
      <c r="P2110" s="34">
        <f>IF(A2110="","",IF(OR(F2110="Standard domestic 15% (Box 7)",F2110="Import - VAT paid at customs (Box 8)",F2110="Import - Reverse charge (Box 9)"),ROUND(H2110*Setup!$B$9,2),0))</f>
        <v/>
      </c>
      <c r="Q2110" s="34">
        <f>IF(A2110="","",I2110-P2110)</f>
        <v/>
      </c>
      <c r="R2110" s="34">
        <f>IF(A2110="","",IF(L2110="Yes",I2110,0))</f>
        <v/>
      </c>
      <c r="S2110" s="34">
        <f>IF(A2110="","",IF(AND(L2110="Yes",K2110="Yes",NOT(ISNUMBER(SEARCH("blocked",G2110))),OR(F2110="Standard domestic 15% (Box 7)",F2110="Import - VAT paid at customs (Box 8)",F2110="Import - Reverse charge (Box 9)"),OR(F2110&lt;&gt;"Standard domestic 15% (Box 7)",AND(LEN(D2110)=15,LEFT(D2110,1)="3",RIGHT(D2110,1)="3",ISNUMBER(--D2110)))),I2110,0))</f>
        <v/>
      </c>
      <c r="T2110" s="34">
        <f>IF(A2110="","",R2110-S2110)</f>
        <v/>
      </c>
      <c r="U2110" s="23">
        <f>IF(A2110="","",IF(O2110=0,"Outside audit periods; ","")&amp;IF(F2110="","No VAT category; ","")&amp;IF(ABS(Q2110)&gt;Setup!$B$10,"VAT ≠ 15% × net; ","")&amp;IF(AND(F2110="Standard domestic 15% (Box 7)",NOT(AND(LEN(D2110)=15,LEFT(D2110,1)="3",RIGHT(D2110,1)="3",ISNUMBER(--D2110)))),"Invalid/missing supplier VAT no; ","")&amp;IF(AND(L2110="Yes",K2110&lt;&gt;"Yes"),"VAT claimed without valid tax invoice; ","")&amp;IF(AND(L2110="Yes",ISNUMBER(SEARCH("blocked",G2110))),"Blocked input VAT claimed; ","")&amp;IF(AND(F2110="Import - VAT paid at customs (Box 8)",M2110=""),"Customs declaration no missing; ","")&amp;IF(AND(F2110="Import - Reverse charge (Box 9)",E2110="Saudi Arabia"),"RCM used for a local supplier; ","")&amp;IF(AND(L2110="Yes",NOT(OR(F2110="Standard domestic 15% (Box 7)",F2110="Import - VAT paid at customs (Box 8)",F2110="Import - Reverse charge (Box 9)"))),"VAT claimed on non-taxable category; ",""))</f>
        <v/>
      </c>
    </row>
    <row r="2111">
      <c r="A2111" s="17" t="n"/>
      <c r="B2111" s="14" t="n"/>
      <c r="C2111" s="14" t="n"/>
      <c r="D2111" s="16" t="n"/>
      <c r="E2111" s="14" t="n"/>
      <c r="F2111" s="14" t="n"/>
      <c r="G2111" s="14" t="n"/>
      <c r="H2111" s="19" t="n"/>
      <c r="I2111" s="19" t="n"/>
      <c r="J2111" s="34">
        <f>IF(A2111="","",H2111+I2111)</f>
        <v/>
      </c>
      <c r="K2111" s="14" t="n"/>
      <c r="L2111" s="14" t="n"/>
      <c r="M2111" s="14" t="n"/>
      <c r="N2111" s="14" t="n"/>
      <c r="O2111" s="20">
        <f>IF(A2111="","",SUMPRODUCT((A2111&gt;=Setup!$C$19:$C$30)*(A2111&lt;=Setup!$D$19:$D$30)*Setup!$A$19:$A$30))</f>
        <v/>
      </c>
      <c r="P2111" s="34">
        <f>IF(A2111="","",IF(OR(F2111="Standard domestic 15% (Box 7)",F2111="Import - VAT paid at customs (Box 8)",F2111="Import - Reverse charge (Box 9)"),ROUND(H2111*Setup!$B$9,2),0))</f>
        <v/>
      </c>
      <c r="Q2111" s="34">
        <f>IF(A2111="","",I2111-P2111)</f>
        <v/>
      </c>
      <c r="R2111" s="34">
        <f>IF(A2111="","",IF(L2111="Yes",I2111,0))</f>
        <v/>
      </c>
      <c r="S2111" s="34">
        <f>IF(A2111="","",IF(AND(L2111="Yes",K2111="Yes",NOT(ISNUMBER(SEARCH("blocked",G2111))),OR(F2111="Standard domestic 15% (Box 7)",F2111="Import - VAT paid at customs (Box 8)",F2111="Import - Reverse charge (Box 9)"),OR(F2111&lt;&gt;"Standard domestic 15% (Box 7)",AND(LEN(D2111)=15,LEFT(D2111,1)="3",RIGHT(D2111,1)="3",ISNUMBER(--D2111)))),I2111,0))</f>
        <v/>
      </c>
      <c r="T2111" s="34">
        <f>IF(A2111="","",R2111-S2111)</f>
        <v/>
      </c>
      <c r="U2111" s="23">
        <f>IF(A2111="","",IF(O2111=0,"Outside audit periods; ","")&amp;IF(F2111="","No VAT category; ","")&amp;IF(ABS(Q2111)&gt;Setup!$B$10,"VAT ≠ 15% × net; ","")&amp;IF(AND(F2111="Standard domestic 15% (Box 7)",NOT(AND(LEN(D2111)=15,LEFT(D2111,1)="3",RIGHT(D2111,1)="3",ISNUMBER(--D2111)))),"Invalid/missing supplier VAT no; ","")&amp;IF(AND(L2111="Yes",K2111&lt;&gt;"Yes"),"VAT claimed without valid tax invoice; ","")&amp;IF(AND(L2111="Yes",ISNUMBER(SEARCH("blocked",G2111))),"Blocked input VAT claimed; ","")&amp;IF(AND(F2111="Import - VAT paid at customs (Box 8)",M2111=""),"Customs declaration no missing; ","")&amp;IF(AND(F2111="Import - Reverse charge (Box 9)",E2111="Saudi Arabia"),"RCM used for a local supplier; ","")&amp;IF(AND(L2111="Yes",NOT(OR(F2111="Standard domestic 15% (Box 7)",F2111="Import - VAT paid at customs (Box 8)",F2111="Import - Reverse charge (Box 9)"))),"VAT claimed on non-taxable category; ",""))</f>
        <v/>
      </c>
    </row>
    <row r="2112">
      <c r="A2112" s="17" t="n"/>
      <c r="B2112" s="14" t="n"/>
      <c r="C2112" s="14" t="n"/>
      <c r="D2112" s="16" t="n"/>
      <c r="E2112" s="14" t="n"/>
      <c r="F2112" s="14" t="n"/>
      <c r="G2112" s="14" t="n"/>
      <c r="H2112" s="19" t="n"/>
      <c r="I2112" s="19" t="n"/>
      <c r="J2112" s="34">
        <f>IF(A2112="","",H2112+I2112)</f>
        <v/>
      </c>
      <c r="K2112" s="14" t="n"/>
      <c r="L2112" s="14" t="n"/>
      <c r="M2112" s="14" t="n"/>
      <c r="N2112" s="14" t="n"/>
      <c r="O2112" s="20">
        <f>IF(A2112="","",SUMPRODUCT((A2112&gt;=Setup!$C$19:$C$30)*(A2112&lt;=Setup!$D$19:$D$30)*Setup!$A$19:$A$30))</f>
        <v/>
      </c>
      <c r="P2112" s="34">
        <f>IF(A2112="","",IF(OR(F2112="Standard domestic 15% (Box 7)",F2112="Import - VAT paid at customs (Box 8)",F2112="Import - Reverse charge (Box 9)"),ROUND(H2112*Setup!$B$9,2),0))</f>
        <v/>
      </c>
      <c r="Q2112" s="34">
        <f>IF(A2112="","",I2112-P2112)</f>
        <v/>
      </c>
      <c r="R2112" s="34">
        <f>IF(A2112="","",IF(L2112="Yes",I2112,0))</f>
        <v/>
      </c>
      <c r="S2112" s="34">
        <f>IF(A2112="","",IF(AND(L2112="Yes",K2112="Yes",NOT(ISNUMBER(SEARCH("blocked",G2112))),OR(F2112="Standard domestic 15% (Box 7)",F2112="Import - VAT paid at customs (Box 8)",F2112="Import - Reverse charge (Box 9)"),OR(F2112&lt;&gt;"Standard domestic 15% (Box 7)",AND(LEN(D2112)=15,LEFT(D2112,1)="3",RIGHT(D2112,1)="3",ISNUMBER(--D2112)))),I2112,0))</f>
        <v/>
      </c>
      <c r="T2112" s="34">
        <f>IF(A2112="","",R2112-S2112)</f>
        <v/>
      </c>
      <c r="U2112" s="23">
        <f>IF(A2112="","",IF(O2112=0,"Outside audit periods; ","")&amp;IF(F2112="","No VAT category; ","")&amp;IF(ABS(Q2112)&gt;Setup!$B$10,"VAT ≠ 15% × net; ","")&amp;IF(AND(F2112="Standard domestic 15% (Box 7)",NOT(AND(LEN(D2112)=15,LEFT(D2112,1)="3",RIGHT(D2112,1)="3",ISNUMBER(--D2112)))),"Invalid/missing supplier VAT no; ","")&amp;IF(AND(L2112="Yes",K2112&lt;&gt;"Yes"),"VAT claimed without valid tax invoice; ","")&amp;IF(AND(L2112="Yes",ISNUMBER(SEARCH("blocked",G2112))),"Blocked input VAT claimed; ","")&amp;IF(AND(F2112="Import - VAT paid at customs (Box 8)",M2112=""),"Customs declaration no missing; ","")&amp;IF(AND(F2112="Import - Reverse charge (Box 9)",E2112="Saudi Arabia"),"RCM used for a local supplier; ","")&amp;IF(AND(L2112="Yes",NOT(OR(F2112="Standard domestic 15% (Box 7)",F2112="Import - VAT paid at customs (Box 8)",F2112="Import - Reverse charge (Box 9)"))),"VAT claimed on non-taxable category; ",""))</f>
        <v/>
      </c>
    </row>
    <row r="2113">
      <c r="A2113" s="17" t="n"/>
      <c r="B2113" s="14" t="n"/>
      <c r="C2113" s="14" t="n"/>
      <c r="D2113" s="16" t="n"/>
      <c r="E2113" s="14" t="n"/>
      <c r="F2113" s="14" t="n"/>
      <c r="G2113" s="14" t="n"/>
      <c r="H2113" s="19" t="n"/>
      <c r="I2113" s="19" t="n"/>
      <c r="J2113" s="34">
        <f>IF(A2113="","",H2113+I2113)</f>
        <v/>
      </c>
      <c r="K2113" s="14" t="n"/>
      <c r="L2113" s="14" t="n"/>
      <c r="M2113" s="14" t="n"/>
      <c r="N2113" s="14" t="n"/>
      <c r="O2113" s="20">
        <f>IF(A2113="","",SUMPRODUCT((A2113&gt;=Setup!$C$19:$C$30)*(A2113&lt;=Setup!$D$19:$D$30)*Setup!$A$19:$A$30))</f>
        <v/>
      </c>
      <c r="P2113" s="34">
        <f>IF(A2113="","",IF(OR(F2113="Standard domestic 15% (Box 7)",F2113="Import - VAT paid at customs (Box 8)",F2113="Import - Reverse charge (Box 9)"),ROUND(H2113*Setup!$B$9,2),0))</f>
        <v/>
      </c>
      <c r="Q2113" s="34">
        <f>IF(A2113="","",I2113-P2113)</f>
        <v/>
      </c>
      <c r="R2113" s="34">
        <f>IF(A2113="","",IF(L2113="Yes",I2113,0))</f>
        <v/>
      </c>
      <c r="S2113" s="34">
        <f>IF(A2113="","",IF(AND(L2113="Yes",K2113="Yes",NOT(ISNUMBER(SEARCH("blocked",G2113))),OR(F2113="Standard domestic 15% (Box 7)",F2113="Import - VAT paid at customs (Box 8)",F2113="Import - Reverse charge (Box 9)"),OR(F2113&lt;&gt;"Standard domestic 15% (Box 7)",AND(LEN(D2113)=15,LEFT(D2113,1)="3",RIGHT(D2113,1)="3",ISNUMBER(--D2113)))),I2113,0))</f>
        <v/>
      </c>
      <c r="T2113" s="34">
        <f>IF(A2113="","",R2113-S2113)</f>
        <v/>
      </c>
      <c r="U2113" s="23">
        <f>IF(A2113="","",IF(O2113=0,"Outside audit periods; ","")&amp;IF(F2113="","No VAT category; ","")&amp;IF(ABS(Q2113)&gt;Setup!$B$10,"VAT ≠ 15% × net; ","")&amp;IF(AND(F2113="Standard domestic 15% (Box 7)",NOT(AND(LEN(D2113)=15,LEFT(D2113,1)="3",RIGHT(D2113,1)="3",ISNUMBER(--D2113)))),"Invalid/missing supplier VAT no; ","")&amp;IF(AND(L2113="Yes",K2113&lt;&gt;"Yes"),"VAT claimed without valid tax invoice; ","")&amp;IF(AND(L2113="Yes",ISNUMBER(SEARCH("blocked",G2113))),"Blocked input VAT claimed; ","")&amp;IF(AND(F2113="Import - VAT paid at customs (Box 8)",M2113=""),"Customs declaration no missing; ","")&amp;IF(AND(F2113="Import - Reverse charge (Box 9)",E2113="Saudi Arabia"),"RCM used for a local supplier; ","")&amp;IF(AND(L2113="Yes",NOT(OR(F2113="Standard domestic 15% (Box 7)",F2113="Import - VAT paid at customs (Box 8)",F2113="Import - Reverse charge (Box 9)"))),"VAT claimed on non-taxable category; ",""))</f>
        <v/>
      </c>
    </row>
    <row r="2114">
      <c r="A2114" s="17" t="n"/>
      <c r="B2114" s="14" t="n"/>
      <c r="C2114" s="14" t="n"/>
      <c r="D2114" s="16" t="n"/>
      <c r="E2114" s="14" t="n"/>
      <c r="F2114" s="14" t="n"/>
      <c r="G2114" s="14" t="n"/>
      <c r="H2114" s="19" t="n"/>
      <c r="I2114" s="19" t="n"/>
      <c r="J2114" s="34">
        <f>IF(A2114="","",H2114+I2114)</f>
        <v/>
      </c>
      <c r="K2114" s="14" t="n"/>
      <c r="L2114" s="14" t="n"/>
      <c r="M2114" s="14" t="n"/>
      <c r="N2114" s="14" t="n"/>
      <c r="O2114" s="20">
        <f>IF(A2114="","",SUMPRODUCT((A2114&gt;=Setup!$C$19:$C$30)*(A2114&lt;=Setup!$D$19:$D$30)*Setup!$A$19:$A$30))</f>
        <v/>
      </c>
      <c r="P2114" s="34">
        <f>IF(A2114="","",IF(OR(F2114="Standard domestic 15% (Box 7)",F2114="Import - VAT paid at customs (Box 8)",F2114="Import - Reverse charge (Box 9)"),ROUND(H2114*Setup!$B$9,2),0))</f>
        <v/>
      </c>
      <c r="Q2114" s="34">
        <f>IF(A2114="","",I2114-P2114)</f>
        <v/>
      </c>
      <c r="R2114" s="34">
        <f>IF(A2114="","",IF(L2114="Yes",I2114,0))</f>
        <v/>
      </c>
      <c r="S2114" s="34">
        <f>IF(A2114="","",IF(AND(L2114="Yes",K2114="Yes",NOT(ISNUMBER(SEARCH("blocked",G2114))),OR(F2114="Standard domestic 15% (Box 7)",F2114="Import - VAT paid at customs (Box 8)",F2114="Import - Reverse charge (Box 9)"),OR(F2114&lt;&gt;"Standard domestic 15% (Box 7)",AND(LEN(D2114)=15,LEFT(D2114,1)="3",RIGHT(D2114,1)="3",ISNUMBER(--D2114)))),I2114,0))</f>
        <v/>
      </c>
      <c r="T2114" s="34">
        <f>IF(A2114="","",R2114-S2114)</f>
        <v/>
      </c>
      <c r="U2114" s="23">
        <f>IF(A2114="","",IF(O2114=0,"Outside audit periods; ","")&amp;IF(F2114="","No VAT category; ","")&amp;IF(ABS(Q2114)&gt;Setup!$B$10,"VAT ≠ 15% × net; ","")&amp;IF(AND(F2114="Standard domestic 15% (Box 7)",NOT(AND(LEN(D2114)=15,LEFT(D2114,1)="3",RIGHT(D2114,1)="3",ISNUMBER(--D2114)))),"Invalid/missing supplier VAT no; ","")&amp;IF(AND(L2114="Yes",K2114&lt;&gt;"Yes"),"VAT claimed without valid tax invoice; ","")&amp;IF(AND(L2114="Yes",ISNUMBER(SEARCH("blocked",G2114))),"Blocked input VAT claimed; ","")&amp;IF(AND(F2114="Import - VAT paid at customs (Box 8)",M2114=""),"Customs declaration no missing; ","")&amp;IF(AND(F2114="Import - Reverse charge (Box 9)",E2114="Saudi Arabia"),"RCM used for a local supplier; ","")&amp;IF(AND(L2114="Yes",NOT(OR(F2114="Standard domestic 15% (Box 7)",F2114="Import - VAT paid at customs (Box 8)",F2114="Import - Reverse charge (Box 9)"))),"VAT claimed on non-taxable category; ",""))</f>
        <v/>
      </c>
    </row>
    <row r="2115">
      <c r="A2115" s="17" t="n"/>
      <c r="B2115" s="14" t="n"/>
      <c r="C2115" s="14" t="n"/>
      <c r="D2115" s="16" t="n"/>
      <c r="E2115" s="14" t="n"/>
      <c r="F2115" s="14" t="n"/>
      <c r="G2115" s="14" t="n"/>
      <c r="H2115" s="19" t="n"/>
      <c r="I2115" s="19" t="n"/>
      <c r="J2115" s="34">
        <f>IF(A2115="","",H2115+I2115)</f>
        <v/>
      </c>
      <c r="K2115" s="14" t="n"/>
      <c r="L2115" s="14" t="n"/>
      <c r="M2115" s="14" t="n"/>
      <c r="N2115" s="14" t="n"/>
      <c r="O2115" s="20">
        <f>IF(A2115="","",SUMPRODUCT((A2115&gt;=Setup!$C$19:$C$30)*(A2115&lt;=Setup!$D$19:$D$30)*Setup!$A$19:$A$30))</f>
        <v/>
      </c>
      <c r="P2115" s="34">
        <f>IF(A2115="","",IF(OR(F2115="Standard domestic 15% (Box 7)",F2115="Import - VAT paid at customs (Box 8)",F2115="Import - Reverse charge (Box 9)"),ROUND(H2115*Setup!$B$9,2),0))</f>
        <v/>
      </c>
      <c r="Q2115" s="34">
        <f>IF(A2115="","",I2115-P2115)</f>
        <v/>
      </c>
      <c r="R2115" s="34">
        <f>IF(A2115="","",IF(L2115="Yes",I2115,0))</f>
        <v/>
      </c>
      <c r="S2115" s="34">
        <f>IF(A2115="","",IF(AND(L2115="Yes",K2115="Yes",NOT(ISNUMBER(SEARCH("blocked",G2115))),OR(F2115="Standard domestic 15% (Box 7)",F2115="Import - VAT paid at customs (Box 8)",F2115="Import - Reverse charge (Box 9)"),OR(F2115&lt;&gt;"Standard domestic 15% (Box 7)",AND(LEN(D2115)=15,LEFT(D2115,1)="3",RIGHT(D2115,1)="3",ISNUMBER(--D2115)))),I2115,0))</f>
        <v/>
      </c>
      <c r="T2115" s="34">
        <f>IF(A2115="","",R2115-S2115)</f>
        <v/>
      </c>
      <c r="U2115" s="23">
        <f>IF(A2115="","",IF(O2115=0,"Outside audit periods; ","")&amp;IF(F2115="","No VAT category; ","")&amp;IF(ABS(Q2115)&gt;Setup!$B$10,"VAT ≠ 15% × net; ","")&amp;IF(AND(F2115="Standard domestic 15% (Box 7)",NOT(AND(LEN(D2115)=15,LEFT(D2115,1)="3",RIGHT(D2115,1)="3",ISNUMBER(--D2115)))),"Invalid/missing supplier VAT no; ","")&amp;IF(AND(L2115="Yes",K2115&lt;&gt;"Yes"),"VAT claimed without valid tax invoice; ","")&amp;IF(AND(L2115="Yes",ISNUMBER(SEARCH("blocked",G2115))),"Blocked input VAT claimed; ","")&amp;IF(AND(F2115="Import - VAT paid at customs (Box 8)",M2115=""),"Customs declaration no missing; ","")&amp;IF(AND(F2115="Import - Reverse charge (Box 9)",E2115="Saudi Arabia"),"RCM used for a local supplier; ","")&amp;IF(AND(L2115="Yes",NOT(OR(F2115="Standard domestic 15% (Box 7)",F2115="Import - VAT paid at customs (Box 8)",F2115="Import - Reverse charge (Box 9)"))),"VAT claimed on non-taxable category; ",""))</f>
        <v/>
      </c>
    </row>
    <row r="2116">
      <c r="A2116" s="17" t="n"/>
      <c r="B2116" s="14" t="n"/>
      <c r="C2116" s="14" t="n"/>
      <c r="D2116" s="16" t="n"/>
      <c r="E2116" s="14" t="n"/>
      <c r="F2116" s="14" t="n"/>
      <c r="G2116" s="14" t="n"/>
      <c r="H2116" s="19" t="n"/>
      <c r="I2116" s="19" t="n"/>
      <c r="J2116" s="34">
        <f>IF(A2116="","",H2116+I2116)</f>
        <v/>
      </c>
      <c r="K2116" s="14" t="n"/>
      <c r="L2116" s="14" t="n"/>
      <c r="M2116" s="14" t="n"/>
      <c r="N2116" s="14" t="n"/>
      <c r="O2116" s="20">
        <f>IF(A2116="","",SUMPRODUCT((A2116&gt;=Setup!$C$19:$C$30)*(A2116&lt;=Setup!$D$19:$D$30)*Setup!$A$19:$A$30))</f>
        <v/>
      </c>
      <c r="P2116" s="34">
        <f>IF(A2116="","",IF(OR(F2116="Standard domestic 15% (Box 7)",F2116="Import - VAT paid at customs (Box 8)",F2116="Import - Reverse charge (Box 9)"),ROUND(H2116*Setup!$B$9,2),0))</f>
        <v/>
      </c>
      <c r="Q2116" s="34">
        <f>IF(A2116="","",I2116-P2116)</f>
        <v/>
      </c>
      <c r="R2116" s="34">
        <f>IF(A2116="","",IF(L2116="Yes",I2116,0))</f>
        <v/>
      </c>
      <c r="S2116" s="34">
        <f>IF(A2116="","",IF(AND(L2116="Yes",K2116="Yes",NOT(ISNUMBER(SEARCH("blocked",G2116))),OR(F2116="Standard domestic 15% (Box 7)",F2116="Import - VAT paid at customs (Box 8)",F2116="Import - Reverse charge (Box 9)"),OR(F2116&lt;&gt;"Standard domestic 15% (Box 7)",AND(LEN(D2116)=15,LEFT(D2116,1)="3",RIGHT(D2116,1)="3",ISNUMBER(--D2116)))),I2116,0))</f>
        <v/>
      </c>
      <c r="T2116" s="34">
        <f>IF(A2116="","",R2116-S2116)</f>
        <v/>
      </c>
      <c r="U2116" s="23">
        <f>IF(A2116="","",IF(O2116=0,"Outside audit periods; ","")&amp;IF(F2116="","No VAT category; ","")&amp;IF(ABS(Q2116)&gt;Setup!$B$10,"VAT ≠ 15% × net; ","")&amp;IF(AND(F2116="Standard domestic 15% (Box 7)",NOT(AND(LEN(D2116)=15,LEFT(D2116,1)="3",RIGHT(D2116,1)="3",ISNUMBER(--D2116)))),"Invalid/missing supplier VAT no; ","")&amp;IF(AND(L2116="Yes",K2116&lt;&gt;"Yes"),"VAT claimed without valid tax invoice; ","")&amp;IF(AND(L2116="Yes",ISNUMBER(SEARCH("blocked",G2116))),"Blocked input VAT claimed; ","")&amp;IF(AND(F2116="Import - VAT paid at customs (Box 8)",M2116=""),"Customs declaration no missing; ","")&amp;IF(AND(F2116="Import - Reverse charge (Box 9)",E2116="Saudi Arabia"),"RCM used for a local supplier; ","")&amp;IF(AND(L2116="Yes",NOT(OR(F2116="Standard domestic 15% (Box 7)",F2116="Import - VAT paid at customs (Box 8)",F2116="Import - Reverse charge (Box 9)"))),"VAT claimed on non-taxable category; ",""))</f>
        <v/>
      </c>
    </row>
    <row r="2117">
      <c r="A2117" s="17" t="n"/>
      <c r="B2117" s="14" t="n"/>
      <c r="C2117" s="14" t="n"/>
      <c r="D2117" s="16" t="n"/>
      <c r="E2117" s="14" t="n"/>
      <c r="F2117" s="14" t="n"/>
      <c r="G2117" s="14" t="n"/>
      <c r="H2117" s="19" t="n"/>
      <c r="I2117" s="19" t="n"/>
      <c r="J2117" s="34">
        <f>IF(A2117="","",H2117+I2117)</f>
        <v/>
      </c>
      <c r="K2117" s="14" t="n"/>
      <c r="L2117" s="14" t="n"/>
      <c r="M2117" s="14" t="n"/>
      <c r="N2117" s="14" t="n"/>
      <c r="O2117" s="20">
        <f>IF(A2117="","",SUMPRODUCT((A2117&gt;=Setup!$C$19:$C$30)*(A2117&lt;=Setup!$D$19:$D$30)*Setup!$A$19:$A$30))</f>
        <v/>
      </c>
      <c r="P2117" s="34">
        <f>IF(A2117="","",IF(OR(F2117="Standard domestic 15% (Box 7)",F2117="Import - VAT paid at customs (Box 8)",F2117="Import - Reverse charge (Box 9)"),ROUND(H2117*Setup!$B$9,2),0))</f>
        <v/>
      </c>
      <c r="Q2117" s="34">
        <f>IF(A2117="","",I2117-P2117)</f>
        <v/>
      </c>
      <c r="R2117" s="34">
        <f>IF(A2117="","",IF(L2117="Yes",I2117,0))</f>
        <v/>
      </c>
      <c r="S2117" s="34">
        <f>IF(A2117="","",IF(AND(L2117="Yes",K2117="Yes",NOT(ISNUMBER(SEARCH("blocked",G2117))),OR(F2117="Standard domestic 15% (Box 7)",F2117="Import - VAT paid at customs (Box 8)",F2117="Import - Reverse charge (Box 9)"),OR(F2117&lt;&gt;"Standard domestic 15% (Box 7)",AND(LEN(D2117)=15,LEFT(D2117,1)="3",RIGHT(D2117,1)="3",ISNUMBER(--D2117)))),I2117,0))</f>
        <v/>
      </c>
      <c r="T2117" s="34">
        <f>IF(A2117="","",R2117-S2117)</f>
        <v/>
      </c>
      <c r="U2117" s="23">
        <f>IF(A2117="","",IF(O2117=0,"Outside audit periods; ","")&amp;IF(F2117="","No VAT category; ","")&amp;IF(ABS(Q2117)&gt;Setup!$B$10,"VAT ≠ 15% × net; ","")&amp;IF(AND(F2117="Standard domestic 15% (Box 7)",NOT(AND(LEN(D2117)=15,LEFT(D2117,1)="3",RIGHT(D2117,1)="3",ISNUMBER(--D2117)))),"Invalid/missing supplier VAT no; ","")&amp;IF(AND(L2117="Yes",K2117&lt;&gt;"Yes"),"VAT claimed without valid tax invoice; ","")&amp;IF(AND(L2117="Yes",ISNUMBER(SEARCH("blocked",G2117))),"Blocked input VAT claimed; ","")&amp;IF(AND(F2117="Import - VAT paid at customs (Box 8)",M2117=""),"Customs declaration no missing; ","")&amp;IF(AND(F2117="Import - Reverse charge (Box 9)",E2117="Saudi Arabia"),"RCM used for a local supplier; ","")&amp;IF(AND(L2117="Yes",NOT(OR(F2117="Standard domestic 15% (Box 7)",F2117="Import - VAT paid at customs (Box 8)",F2117="Import - Reverse charge (Box 9)"))),"VAT claimed on non-taxable category; ",""))</f>
        <v/>
      </c>
    </row>
    <row r="2118">
      <c r="A2118" s="17" t="n"/>
      <c r="B2118" s="14" t="n"/>
      <c r="C2118" s="14" t="n"/>
      <c r="D2118" s="16" t="n"/>
      <c r="E2118" s="14" t="n"/>
      <c r="F2118" s="14" t="n"/>
      <c r="G2118" s="14" t="n"/>
      <c r="H2118" s="19" t="n"/>
      <c r="I2118" s="19" t="n"/>
      <c r="J2118" s="34">
        <f>IF(A2118="","",H2118+I2118)</f>
        <v/>
      </c>
      <c r="K2118" s="14" t="n"/>
      <c r="L2118" s="14" t="n"/>
      <c r="M2118" s="14" t="n"/>
      <c r="N2118" s="14" t="n"/>
      <c r="O2118" s="20">
        <f>IF(A2118="","",SUMPRODUCT((A2118&gt;=Setup!$C$19:$C$30)*(A2118&lt;=Setup!$D$19:$D$30)*Setup!$A$19:$A$30))</f>
        <v/>
      </c>
      <c r="P2118" s="34">
        <f>IF(A2118="","",IF(OR(F2118="Standard domestic 15% (Box 7)",F2118="Import - VAT paid at customs (Box 8)",F2118="Import - Reverse charge (Box 9)"),ROUND(H2118*Setup!$B$9,2),0))</f>
        <v/>
      </c>
      <c r="Q2118" s="34">
        <f>IF(A2118="","",I2118-P2118)</f>
        <v/>
      </c>
      <c r="R2118" s="34">
        <f>IF(A2118="","",IF(L2118="Yes",I2118,0))</f>
        <v/>
      </c>
      <c r="S2118" s="34">
        <f>IF(A2118="","",IF(AND(L2118="Yes",K2118="Yes",NOT(ISNUMBER(SEARCH("blocked",G2118))),OR(F2118="Standard domestic 15% (Box 7)",F2118="Import - VAT paid at customs (Box 8)",F2118="Import - Reverse charge (Box 9)"),OR(F2118&lt;&gt;"Standard domestic 15% (Box 7)",AND(LEN(D2118)=15,LEFT(D2118,1)="3",RIGHT(D2118,1)="3",ISNUMBER(--D2118)))),I2118,0))</f>
        <v/>
      </c>
      <c r="T2118" s="34">
        <f>IF(A2118="","",R2118-S2118)</f>
        <v/>
      </c>
      <c r="U2118" s="23">
        <f>IF(A2118="","",IF(O2118=0,"Outside audit periods; ","")&amp;IF(F2118="","No VAT category; ","")&amp;IF(ABS(Q2118)&gt;Setup!$B$10,"VAT ≠ 15% × net; ","")&amp;IF(AND(F2118="Standard domestic 15% (Box 7)",NOT(AND(LEN(D2118)=15,LEFT(D2118,1)="3",RIGHT(D2118,1)="3",ISNUMBER(--D2118)))),"Invalid/missing supplier VAT no; ","")&amp;IF(AND(L2118="Yes",K2118&lt;&gt;"Yes"),"VAT claimed without valid tax invoice; ","")&amp;IF(AND(L2118="Yes",ISNUMBER(SEARCH("blocked",G2118))),"Blocked input VAT claimed; ","")&amp;IF(AND(F2118="Import - VAT paid at customs (Box 8)",M2118=""),"Customs declaration no missing; ","")&amp;IF(AND(F2118="Import - Reverse charge (Box 9)",E2118="Saudi Arabia"),"RCM used for a local supplier; ","")&amp;IF(AND(L2118="Yes",NOT(OR(F2118="Standard domestic 15% (Box 7)",F2118="Import - VAT paid at customs (Box 8)",F2118="Import - Reverse charge (Box 9)"))),"VAT claimed on non-taxable category; ",""))</f>
        <v/>
      </c>
    </row>
    <row r="2119">
      <c r="A2119" s="17" t="n"/>
      <c r="B2119" s="14" t="n"/>
      <c r="C2119" s="14" t="n"/>
      <c r="D2119" s="16" t="n"/>
      <c r="E2119" s="14" t="n"/>
      <c r="F2119" s="14" t="n"/>
      <c r="G2119" s="14" t="n"/>
      <c r="H2119" s="19" t="n"/>
      <c r="I2119" s="19" t="n"/>
      <c r="J2119" s="34">
        <f>IF(A2119="","",H2119+I2119)</f>
        <v/>
      </c>
      <c r="K2119" s="14" t="n"/>
      <c r="L2119" s="14" t="n"/>
      <c r="M2119" s="14" t="n"/>
      <c r="N2119" s="14" t="n"/>
      <c r="O2119" s="20">
        <f>IF(A2119="","",SUMPRODUCT((A2119&gt;=Setup!$C$19:$C$30)*(A2119&lt;=Setup!$D$19:$D$30)*Setup!$A$19:$A$30))</f>
        <v/>
      </c>
      <c r="P2119" s="34">
        <f>IF(A2119="","",IF(OR(F2119="Standard domestic 15% (Box 7)",F2119="Import - VAT paid at customs (Box 8)",F2119="Import - Reverse charge (Box 9)"),ROUND(H2119*Setup!$B$9,2),0))</f>
        <v/>
      </c>
      <c r="Q2119" s="34">
        <f>IF(A2119="","",I2119-P2119)</f>
        <v/>
      </c>
      <c r="R2119" s="34">
        <f>IF(A2119="","",IF(L2119="Yes",I2119,0))</f>
        <v/>
      </c>
      <c r="S2119" s="34">
        <f>IF(A2119="","",IF(AND(L2119="Yes",K2119="Yes",NOT(ISNUMBER(SEARCH("blocked",G2119))),OR(F2119="Standard domestic 15% (Box 7)",F2119="Import - VAT paid at customs (Box 8)",F2119="Import - Reverse charge (Box 9)"),OR(F2119&lt;&gt;"Standard domestic 15% (Box 7)",AND(LEN(D2119)=15,LEFT(D2119,1)="3",RIGHT(D2119,1)="3",ISNUMBER(--D2119)))),I2119,0))</f>
        <v/>
      </c>
      <c r="T2119" s="34">
        <f>IF(A2119="","",R2119-S2119)</f>
        <v/>
      </c>
      <c r="U2119" s="23">
        <f>IF(A2119="","",IF(O2119=0,"Outside audit periods; ","")&amp;IF(F2119="","No VAT category; ","")&amp;IF(ABS(Q2119)&gt;Setup!$B$10,"VAT ≠ 15% × net; ","")&amp;IF(AND(F2119="Standard domestic 15% (Box 7)",NOT(AND(LEN(D2119)=15,LEFT(D2119,1)="3",RIGHT(D2119,1)="3",ISNUMBER(--D2119)))),"Invalid/missing supplier VAT no; ","")&amp;IF(AND(L2119="Yes",K2119&lt;&gt;"Yes"),"VAT claimed without valid tax invoice; ","")&amp;IF(AND(L2119="Yes",ISNUMBER(SEARCH("blocked",G2119))),"Blocked input VAT claimed; ","")&amp;IF(AND(F2119="Import - VAT paid at customs (Box 8)",M2119=""),"Customs declaration no missing; ","")&amp;IF(AND(F2119="Import - Reverse charge (Box 9)",E2119="Saudi Arabia"),"RCM used for a local supplier; ","")&amp;IF(AND(L2119="Yes",NOT(OR(F2119="Standard domestic 15% (Box 7)",F2119="Import - VAT paid at customs (Box 8)",F2119="Import - Reverse charge (Box 9)"))),"VAT claimed on non-taxable category; ",""))</f>
        <v/>
      </c>
    </row>
    <row r="2120">
      <c r="A2120" s="17" t="n"/>
      <c r="B2120" s="14" t="n"/>
      <c r="C2120" s="14" t="n"/>
      <c r="D2120" s="16" t="n"/>
      <c r="E2120" s="14" t="n"/>
      <c r="F2120" s="14" t="n"/>
      <c r="G2120" s="14" t="n"/>
      <c r="H2120" s="19" t="n"/>
      <c r="I2120" s="19" t="n"/>
      <c r="J2120" s="34">
        <f>IF(A2120="","",H2120+I2120)</f>
        <v/>
      </c>
      <c r="K2120" s="14" t="n"/>
      <c r="L2120" s="14" t="n"/>
      <c r="M2120" s="14" t="n"/>
      <c r="N2120" s="14" t="n"/>
      <c r="O2120" s="20">
        <f>IF(A2120="","",SUMPRODUCT((A2120&gt;=Setup!$C$19:$C$30)*(A2120&lt;=Setup!$D$19:$D$30)*Setup!$A$19:$A$30))</f>
        <v/>
      </c>
      <c r="P2120" s="34">
        <f>IF(A2120="","",IF(OR(F2120="Standard domestic 15% (Box 7)",F2120="Import - VAT paid at customs (Box 8)",F2120="Import - Reverse charge (Box 9)"),ROUND(H2120*Setup!$B$9,2),0))</f>
        <v/>
      </c>
      <c r="Q2120" s="34">
        <f>IF(A2120="","",I2120-P2120)</f>
        <v/>
      </c>
      <c r="R2120" s="34">
        <f>IF(A2120="","",IF(L2120="Yes",I2120,0))</f>
        <v/>
      </c>
      <c r="S2120" s="34">
        <f>IF(A2120="","",IF(AND(L2120="Yes",K2120="Yes",NOT(ISNUMBER(SEARCH("blocked",G2120))),OR(F2120="Standard domestic 15% (Box 7)",F2120="Import - VAT paid at customs (Box 8)",F2120="Import - Reverse charge (Box 9)"),OR(F2120&lt;&gt;"Standard domestic 15% (Box 7)",AND(LEN(D2120)=15,LEFT(D2120,1)="3",RIGHT(D2120,1)="3",ISNUMBER(--D2120)))),I2120,0))</f>
        <v/>
      </c>
      <c r="T2120" s="34">
        <f>IF(A2120="","",R2120-S2120)</f>
        <v/>
      </c>
      <c r="U2120" s="23">
        <f>IF(A2120="","",IF(O2120=0,"Outside audit periods; ","")&amp;IF(F2120="","No VAT category; ","")&amp;IF(ABS(Q2120)&gt;Setup!$B$10,"VAT ≠ 15% × net; ","")&amp;IF(AND(F2120="Standard domestic 15% (Box 7)",NOT(AND(LEN(D2120)=15,LEFT(D2120,1)="3",RIGHT(D2120,1)="3",ISNUMBER(--D2120)))),"Invalid/missing supplier VAT no; ","")&amp;IF(AND(L2120="Yes",K2120&lt;&gt;"Yes"),"VAT claimed without valid tax invoice; ","")&amp;IF(AND(L2120="Yes",ISNUMBER(SEARCH("blocked",G2120))),"Blocked input VAT claimed; ","")&amp;IF(AND(F2120="Import - VAT paid at customs (Box 8)",M2120=""),"Customs declaration no missing; ","")&amp;IF(AND(F2120="Import - Reverse charge (Box 9)",E2120="Saudi Arabia"),"RCM used for a local supplier; ","")&amp;IF(AND(L2120="Yes",NOT(OR(F2120="Standard domestic 15% (Box 7)",F2120="Import - VAT paid at customs (Box 8)",F2120="Import - Reverse charge (Box 9)"))),"VAT claimed on non-taxable category; ",""))</f>
        <v/>
      </c>
    </row>
    <row r="2121">
      <c r="A2121" s="17" t="n"/>
      <c r="B2121" s="14" t="n"/>
      <c r="C2121" s="14" t="n"/>
      <c r="D2121" s="16" t="n"/>
      <c r="E2121" s="14" t="n"/>
      <c r="F2121" s="14" t="n"/>
      <c r="G2121" s="14" t="n"/>
      <c r="H2121" s="19" t="n"/>
      <c r="I2121" s="19" t="n"/>
      <c r="J2121" s="34">
        <f>IF(A2121="","",H2121+I2121)</f>
        <v/>
      </c>
      <c r="K2121" s="14" t="n"/>
      <c r="L2121" s="14" t="n"/>
      <c r="M2121" s="14" t="n"/>
      <c r="N2121" s="14" t="n"/>
      <c r="O2121" s="20">
        <f>IF(A2121="","",SUMPRODUCT((A2121&gt;=Setup!$C$19:$C$30)*(A2121&lt;=Setup!$D$19:$D$30)*Setup!$A$19:$A$30))</f>
        <v/>
      </c>
      <c r="P2121" s="34">
        <f>IF(A2121="","",IF(OR(F2121="Standard domestic 15% (Box 7)",F2121="Import - VAT paid at customs (Box 8)",F2121="Import - Reverse charge (Box 9)"),ROUND(H2121*Setup!$B$9,2),0))</f>
        <v/>
      </c>
      <c r="Q2121" s="34">
        <f>IF(A2121="","",I2121-P2121)</f>
        <v/>
      </c>
      <c r="R2121" s="34">
        <f>IF(A2121="","",IF(L2121="Yes",I2121,0))</f>
        <v/>
      </c>
      <c r="S2121" s="34">
        <f>IF(A2121="","",IF(AND(L2121="Yes",K2121="Yes",NOT(ISNUMBER(SEARCH("blocked",G2121))),OR(F2121="Standard domestic 15% (Box 7)",F2121="Import - VAT paid at customs (Box 8)",F2121="Import - Reverse charge (Box 9)"),OR(F2121&lt;&gt;"Standard domestic 15% (Box 7)",AND(LEN(D2121)=15,LEFT(D2121,1)="3",RIGHT(D2121,1)="3",ISNUMBER(--D2121)))),I2121,0))</f>
        <v/>
      </c>
      <c r="T2121" s="34">
        <f>IF(A2121="","",R2121-S2121)</f>
        <v/>
      </c>
      <c r="U2121" s="23">
        <f>IF(A2121="","",IF(O2121=0,"Outside audit periods; ","")&amp;IF(F2121="","No VAT category; ","")&amp;IF(ABS(Q2121)&gt;Setup!$B$10,"VAT ≠ 15% × net; ","")&amp;IF(AND(F2121="Standard domestic 15% (Box 7)",NOT(AND(LEN(D2121)=15,LEFT(D2121,1)="3",RIGHT(D2121,1)="3",ISNUMBER(--D2121)))),"Invalid/missing supplier VAT no; ","")&amp;IF(AND(L2121="Yes",K2121&lt;&gt;"Yes"),"VAT claimed without valid tax invoice; ","")&amp;IF(AND(L2121="Yes",ISNUMBER(SEARCH("blocked",G2121))),"Blocked input VAT claimed; ","")&amp;IF(AND(F2121="Import - VAT paid at customs (Box 8)",M2121=""),"Customs declaration no missing; ","")&amp;IF(AND(F2121="Import - Reverse charge (Box 9)",E2121="Saudi Arabia"),"RCM used for a local supplier; ","")&amp;IF(AND(L2121="Yes",NOT(OR(F2121="Standard domestic 15% (Box 7)",F2121="Import - VAT paid at customs (Box 8)",F2121="Import - Reverse charge (Box 9)"))),"VAT claimed on non-taxable category; ",""))</f>
        <v/>
      </c>
    </row>
    <row r="2122">
      <c r="A2122" s="17" t="n"/>
      <c r="B2122" s="14" t="n"/>
      <c r="C2122" s="14" t="n"/>
      <c r="D2122" s="16" t="n"/>
      <c r="E2122" s="14" t="n"/>
      <c r="F2122" s="14" t="n"/>
      <c r="G2122" s="14" t="n"/>
      <c r="H2122" s="19" t="n"/>
      <c r="I2122" s="19" t="n"/>
      <c r="J2122" s="34">
        <f>IF(A2122="","",H2122+I2122)</f>
        <v/>
      </c>
      <c r="K2122" s="14" t="n"/>
      <c r="L2122" s="14" t="n"/>
      <c r="M2122" s="14" t="n"/>
      <c r="N2122" s="14" t="n"/>
      <c r="O2122" s="20">
        <f>IF(A2122="","",SUMPRODUCT((A2122&gt;=Setup!$C$19:$C$30)*(A2122&lt;=Setup!$D$19:$D$30)*Setup!$A$19:$A$30))</f>
        <v/>
      </c>
      <c r="P2122" s="34">
        <f>IF(A2122="","",IF(OR(F2122="Standard domestic 15% (Box 7)",F2122="Import - VAT paid at customs (Box 8)",F2122="Import - Reverse charge (Box 9)"),ROUND(H2122*Setup!$B$9,2),0))</f>
        <v/>
      </c>
      <c r="Q2122" s="34">
        <f>IF(A2122="","",I2122-P2122)</f>
        <v/>
      </c>
      <c r="R2122" s="34">
        <f>IF(A2122="","",IF(L2122="Yes",I2122,0))</f>
        <v/>
      </c>
      <c r="S2122" s="34">
        <f>IF(A2122="","",IF(AND(L2122="Yes",K2122="Yes",NOT(ISNUMBER(SEARCH("blocked",G2122))),OR(F2122="Standard domestic 15% (Box 7)",F2122="Import - VAT paid at customs (Box 8)",F2122="Import - Reverse charge (Box 9)"),OR(F2122&lt;&gt;"Standard domestic 15% (Box 7)",AND(LEN(D2122)=15,LEFT(D2122,1)="3",RIGHT(D2122,1)="3",ISNUMBER(--D2122)))),I2122,0))</f>
        <v/>
      </c>
      <c r="T2122" s="34">
        <f>IF(A2122="","",R2122-S2122)</f>
        <v/>
      </c>
      <c r="U2122" s="23">
        <f>IF(A2122="","",IF(O2122=0,"Outside audit periods; ","")&amp;IF(F2122="","No VAT category; ","")&amp;IF(ABS(Q2122)&gt;Setup!$B$10,"VAT ≠ 15% × net; ","")&amp;IF(AND(F2122="Standard domestic 15% (Box 7)",NOT(AND(LEN(D2122)=15,LEFT(D2122,1)="3",RIGHT(D2122,1)="3",ISNUMBER(--D2122)))),"Invalid/missing supplier VAT no; ","")&amp;IF(AND(L2122="Yes",K2122&lt;&gt;"Yes"),"VAT claimed without valid tax invoice; ","")&amp;IF(AND(L2122="Yes",ISNUMBER(SEARCH("blocked",G2122))),"Blocked input VAT claimed; ","")&amp;IF(AND(F2122="Import - VAT paid at customs (Box 8)",M2122=""),"Customs declaration no missing; ","")&amp;IF(AND(F2122="Import - Reverse charge (Box 9)",E2122="Saudi Arabia"),"RCM used for a local supplier; ","")&amp;IF(AND(L2122="Yes",NOT(OR(F2122="Standard domestic 15% (Box 7)",F2122="Import - VAT paid at customs (Box 8)",F2122="Import - Reverse charge (Box 9)"))),"VAT claimed on non-taxable category; ",""))</f>
        <v/>
      </c>
    </row>
    <row r="2123">
      <c r="A2123" s="17" t="n"/>
      <c r="B2123" s="14" t="n"/>
      <c r="C2123" s="14" t="n"/>
      <c r="D2123" s="16" t="n"/>
      <c r="E2123" s="14" t="n"/>
      <c r="F2123" s="14" t="n"/>
      <c r="G2123" s="14" t="n"/>
      <c r="H2123" s="19" t="n"/>
      <c r="I2123" s="19" t="n"/>
      <c r="J2123" s="34">
        <f>IF(A2123="","",H2123+I2123)</f>
        <v/>
      </c>
      <c r="K2123" s="14" t="n"/>
      <c r="L2123" s="14" t="n"/>
      <c r="M2123" s="14" t="n"/>
      <c r="N2123" s="14" t="n"/>
      <c r="O2123" s="20">
        <f>IF(A2123="","",SUMPRODUCT((A2123&gt;=Setup!$C$19:$C$30)*(A2123&lt;=Setup!$D$19:$D$30)*Setup!$A$19:$A$30))</f>
        <v/>
      </c>
      <c r="P2123" s="34">
        <f>IF(A2123="","",IF(OR(F2123="Standard domestic 15% (Box 7)",F2123="Import - VAT paid at customs (Box 8)",F2123="Import - Reverse charge (Box 9)"),ROUND(H2123*Setup!$B$9,2),0))</f>
        <v/>
      </c>
      <c r="Q2123" s="34">
        <f>IF(A2123="","",I2123-P2123)</f>
        <v/>
      </c>
      <c r="R2123" s="34">
        <f>IF(A2123="","",IF(L2123="Yes",I2123,0))</f>
        <v/>
      </c>
      <c r="S2123" s="34">
        <f>IF(A2123="","",IF(AND(L2123="Yes",K2123="Yes",NOT(ISNUMBER(SEARCH("blocked",G2123))),OR(F2123="Standard domestic 15% (Box 7)",F2123="Import - VAT paid at customs (Box 8)",F2123="Import - Reverse charge (Box 9)"),OR(F2123&lt;&gt;"Standard domestic 15% (Box 7)",AND(LEN(D2123)=15,LEFT(D2123,1)="3",RIGHT(D2123,1)="3",ISNUMBER(--D2123)))),I2123,0))</f>
        <v/>
      </c>
      <c r="T2123" s="34">
        <f>IF(A2123="","",R2123-S2123)</f>
        <v/>
      </c>
      <c r="U2123" s="23">
        <f>IF(A2123="","",IF(O2123=0,"Outside audit periods; ","")&amp;IF(F2123="","No VAT category; ","")&amp;IF(ABS(Q2123)&gt;Setup!$B$10,"VAT ≠ 15% × net; ","")&amp;IF(AND(F2123="Standard domestic 15% (Box 7)",NOT(AND(LEN(D2123)=15,LEFT(D2123,1)="3",RIGHT(D2123,1)="3",ISNUMBER(--D2123)))),"Invalid/missing supplier VAT no; ","")&amp;IF(AND(L2123="Yes",K2123&lt;&gt;"Yes"),"VAT claimed without valid tax invoice; ","")&amp;IF(AND(L2123="Yes",ISNUMBER(SEARCH("blocked",G2123))),"Blocked input VAT claimed; ","")&amp;IF(AND(F2123="Import - VAT paid at customs (Box 8)",M2123=""),"Customs declaration no missing; ","")&amp;IF(AND(F2123="Import - Reverse charge (Box 9)",E2123="Saudi Arabia"),"RCM used for a local supplier; ","")&amp;IF(AND(L2123="Yes",NOT(OR(F2123="Standard domestic 15% (Box 7)",F2123="Import - VAT paid at customs (Box 8)",F2123="Import - Reverse charge (Box 9)"))),"VAT claimed on non-taxable category; ",""))</f>
        <v/>
      </c>
    </row>
    <row r="2124">
      <c r="A2124" s="17" t="n"/>
      <c r="B2124" s="14" t="n"/>
      <c r="C2124" s="14" t="n"/>
      <c r="D2124" s="16" t="n"/>
      <c r="E2124" s="14" t="n"/>
      <c r="F2124" s="14" t="n"/>
      <c r="G2124" s="14" t="n"/>
      <c r="H2124" s="19" t="n"/>
      <c r="I2124" s="19" t="n"/>
      <c r="J2124" s="34">
        <f>IF(A2124="","",H2124+I2124)</f>
        <v/>
      </c>
      <c r="K2124" s="14" t="n"/>
      <c r="L2124" s="14" t="n"/>
      <c r="M2124" s="14" t="n"/>
      <c r="N2124" s="14" t="n"/>
      <c r="O2124" s="20">
        <f>IF(A2124="","",SUMPRODUCT((A2124&gt;=Setup!$C$19:$C$30)*(A2124&lt;=Setup!$D$19:$D$30)*Setup!$A$19:$A$30))</f>
        <v/>
      </c>
      <c r="P2124" s="34">
        <f>IF(A2124="","",IF(OR(F2124="Standard domestic 15% (Box 7)",F2124="Import - VAT paid at customs (Box 8)",F2124="Import - Reverse charge (Box 9)"),ROUND(H2124*Setup!$B$9,2),0))</f>
        <v/>
      </c>
      <c r="Q2124" s="34">
        <f>IF(A2124="","",I2124-P2124)</f>
        <v/>
      </c>
      <c r="R2124" s="34">
        <f>IF(A2124="","",IF(L2124="Yes",I2124,0))</f>
        <v/>
      </c>
      <c r="S2124" s="34">
        <f>IF(A2124="","",IF(AND(L2124="Yes",K2124="Yes",NOT(ISNUMBER(SEARCH("blocked",G2124))),OR(F2124="Standard domestic 15% (Box 7)",F2124="Import - VAT paid at customs (Box 8)",F2124="Import - Reverse charge (Box 9)"),OR(F2124&lt;&gt;"Standard domestic 15% (Box 7)",AND(LEN(D2124)=15,LEFT(D2124,1)="3",RIGHT(D2124,1)="3",ISNUMBER(--D2124)))),I2124,0))</f>
        <v/>
      </c>
      <c r="T2124" s="34">
        <f>IF(A2124="","",R2124-S2124)</f>
        <v/>
      </c>
      <c r="U2124" s="23">
        <f>IF(A2124="","",IF(O2124=0,"Outside audit periods; ","")&amp;IF(F2124="","No VAT category; ","")&amp;IF(ABS(Q2124)&gt;Setup!$B$10,"VAT ≠ 15% × net; ","")&amp;IF(AND(F2124="Standard domestic 15% (Box 7)",NOT(AND(LEN(D2124)=15,LEFT(D2124,1)="3",RIGHT(D2124,1)="3",ISNUMBER(--D2124)))),"Invalid/missing supplier VAT no; ","")&amp;IF(AND(L2124="Yes",K2124&lt;&gt;"Yes"),"VAT claimed without valid tax invoice; ","")&amp;IF(AND(L2124="Yes",ISNUMBER(SEARCH("blocked",G2124))),"Blocked input VAT claimed; ","")&amp;IF(AND(F2124="Import - VAT paid at customs (Box 8)",M2124=""),"Customs declaration no missing; ","")&amp;IF(AND(F2124="Import - Reverse charge (Box 9)",E2124="Saudi Arabia"),"RCM used for a local supplier; ","")&amp;IF(AND(L2124="Yes",NOT(OR(F2124="Standard domestic 15% (Box 7)",F2124="Import - VAT paid at customs (Box 8)",F2124="Import - Reverse charge (Box 9)"))),"VAT claimed on non-taxable category; ",""))</f>
        <v/>
      </c>
    </row>
    <row r="2125">
      <c r="A2125" s="17" t="n"/>
      <c r="B2125" s="14" t="n"/>
      <c r="C2125" s="14" t="n"/>
      <c r="D2125" s="16" t="n"/>
      <c r="E2125" s="14" t="n"/>
      <c r="F2125" s="14" t="n"/>
      <c r="G2125" s="14" t="n"/>
      <c r="H2125" s="19" t="n"/>
      <c r="I2125" s="19" t="n"/>
      <c r="J2125" s="34">
        <f>IF(A2125="","",H2125+I2125)</f>
        <v/>
      </c>
      <c r="K2125" s="14" t="n"/>
      <c r="L2125" s="14" t="n"/>
      <c r="M2125" s="14" t="n"/>
      <c r="N2125" s="14" t="n"/>
      <c r="O2125" s="20">
        <f>IF(A2125="","",SUMPRODUCT((A2125&gt;=Setup!$C$19:$C$30)*(A2125&lt;=Setup!$D$19:$D$30)*Setup!$A$19:$A$30))</f>
        <v/>
      </c>
      <c r="P2125" s="34">
        <f>IF(A2125="","",IF(OR(F2125="Standard domestic 15% (Box 7)",F2125="Import - VAT paid at customs (Box 8)",F2125="Import - Reverse charge (Box 9)"),ROUND(H2125*Setup!$B$9,2),0))</f>
        <v/>
      </c>
      <c r="Q2125" s="34">
        <f>IF(A2125="","",I2125-P2125)</f>
        <v/>
      </c>
      <c r="R2125" s="34">
        <f>IF(A2125="","",IF(L2125="Yes",I2125,0))</f>
        <v/>
      </c>
      <c r="S2125" s="34">
        <f>IF(A2125="","",IF(AND(L2125="Yes",K2125="Yes",NOT(ISNUMBER(SEARCH("blocked",G2125))),OR(F2125="Standard domestic 15% (Box 7)",F2125="Import - VAT paid at customs (Box 8)",F2125="Import - Reverse charge (Box 9)"),OR(F2125&lt;&gt;"Standard domestic 15% (Box 7)",AND(LEN(D2125)=15,LEFT(D2125,1)="3",RIGHT(D2125,1)="3",ISNUMBER(--D2125)))),I2125,0))</f>
        <v/>
      </c>
      <c r="T2125" s="34">
        <f>IF(A2125="","",R2125-S2125)</f>
        <v/>
      </c>
      <c r="U2125" s="23">
        <f>IF(A2125="","",IF(O2125=0,"Outside audit periods; ","")&amp;IF(F2125="","No VAT category; ","")&amp;IF(ABS(Q2125)&gt;Setup!$B$10,"VAT ≠ 15% × net; ","")&amp;IF(AND(F2125="Standard domestic 15% (Box 7)",NOT(AND(LEN(D2125)=15,LEFT(D2125,1)="3",RIGHT(D2125,1)="3",ISNUMBER(--D2125)))),"Invalid/missing supplier VAT no; ","")&amp;IF(AND(L2125="Yes",K2125&lt;&gt;"Yes"),"VAT claimed without valid tax invoice; ","")&amp;IF(AND(L2125="Yes",ISNUMBER(SEARCH("blocked",G2125))),"Blocked input VAT claimed; ","")&amp;IF(AND(F2125="Import - VAT paid at customs (Box 8)",M2125=""),"Customs declaration no missing; ","")&amp;IF(AND(F2125="Import - Reverse charge (Box 9)",E2125="Saudi Arabia"),"RCM used for a local supplier; ","")&amp;IF(AND(L2125="Yes",NOT(OR(F2125="Standard domestic 15% (Box 7)",F2125="Import - VAT paid at customs (Box 8)",F2125="Import - Reverse charge (Box 9)"))),"VAT claimed on non-taxable category; ",""))</f>
        <v/>
      </c>
    </row>
    <row r="2126">
      <c r="A2126" s="17" t="n"/>
      <c r="B2126" s="14" t="n"/>
      <c r="C2126" s="14" t="n"/>
      <c r="D2126" s="16" t="n"/>
      <c r="E2126" s="14" t="n"/>
      <c r="F2126" s="14" t="n"/>
      <c r="G2126" s="14" t="n"/>
      <c r="H2126" s="19" t="n"/>
      <c r="I2126" s="19" t="n"/>
      <c r="J2126" s="34">
        <f>IF(A2126="","",H2126+I2126)</f>
        <v/>
      </c>
      <c r="K2126" s="14" t="n"/>
      <c r="L2126" s="14" t="n"/>
      <c r="M2126" s="14" t="n"/>
      <c r="N2126" s="14" t="n"/>
      <c r="O2126" s="20">
        <f>IF(A2126="","",SUMPRODUCT((A2126&gt;=Setup!$C$19:$C$30)*(A2126&lt;=Setup!$D$19:$D$30)*Setup!$A$19:$A$30))</f>
        <v/>
      </c>
      <c r="P2126" s="34">
        <f>IF(A2126="","",IF(OR(F2126="Standard domestic 15% (Box 7)",F2126="Import - VAT paid at customs (Box 8)",F2126="Import - Reverse charge (Box 9)"),ROUND(H2126*Setup!$B$9,2),0))</f>
        <v/>
      </c>
      <c r="Q2126" s="34">
        <f>IF(A2126="","",I2126-P2126)</f>
        <v/>
      </c>
      <c r="R2126" s="34">
        <f>IF(A2126="","",IF(L2126="Yes",I2126,0))</f>
        <v/>
      </c>
      <c r="S2126" s="34">
        <f>IF(A2126="","",IF(AND(L2126="Yes",K2126="Yes",NOT(ISNUMBER(SEARCH("blocked",G2126))),OR(F2126="Standard domestic 15% (Box 7)",F2126="Import - VAT paid at customs (Box 8)",F2126="Import - Reverse charge (Box 9)"),OR(F2126&lt;&gt;"Standard domestic 15% (Box 7)",AND(LEN(D2126)=15,LEFT(D2126,1)="3",RIGHT(D2126,1)="3",ISNUMBER(--D2126)))),I2126,0))</f>
        <v/>
      </c>
      <c r="T2126" s="34">
        <f>IF(A2126="","",R2126-S2126)</f>
        <v/>
      </c>
      <c r="U2126" s="23">
        <f>IF(A2126="","",IF(O2126=0,"Outside audit periods; ","")&amp;IF(F2126="","No VAT category; ","")&amp;IF(ABS(Q2126)&gt;Setup!$B$10,"VAT ≠ 15% × net; ","")&amp;IF(AND(F2126="Standard domestic 15% (Box 7)",NOT(AND(LEN(D2126)=15,LEFT(D2126,1)="3",RIGHT(D2126,1)="3",ISNUMBER(--D2126)))),"Invalid/missing supplier VAT no; ","")&amp;IF(AND(L2126="Yes",K2126&lt;&gt;"Yes"),"VAT claimed without valid tax invoice; ","")&amp;IF(AND(L2126="Yes",ISNUMBER(SEARCH("blocked",G2126))),"Blocked input VAT claimed; ","")&amp;IF(AND(F2126="Import - VAT paid at customs (Box 8)",M2126=""),"Customs declaration no missing; ","")&amp;IF(AND(F2126="Import - Reverse charge (Box 9)",E2126="Saudi Arabia"),"RCM used for a local supplier; ","")&amp;IF(AND(L2126="Yes",NOT(OR(F2126="Standard domestic 15% (Box 7)",F2126="Import - VAT paid at customs (Box 8)",F2126="Import - Reverse charge (Box 9)"))),"VAT claimed on non-taxable category; ",""))</f>
        <v/>
      </c>
    </row>
    <row r="2127">
      <c r="A2127" s="17" t="n"/>
      <c r="B2127" s="14" t="n"/>
      <c r="C2127" s="14" t="n"/>
      <c r="D2127" s="16" t="n"/>
      <c r="E2127" s="14" t="n"/>
      <c r="F2127" s="14" t="n"/>
      <c r="G2127" s="14" t="n"/>
      <c r="H2127" s="19" t="n"/>
      <c r="I2127" s="19" t="n"/>
      <c r="J2127" s="34">
        <f>IF(A2127="","",H2127+I2127)</f>
        <v/>
      </c>
      <c r="K2127" s="14" t="n"/>
      <c r="L2127" s="14" t="n"/>
      <c r="M2127" s="14" t="n"/>
      <c r="N2127" s="14" t="n"/>
      <c r="O2127" s="20">
        <f>IF(A2127="","",SUMPRODUCT((A2127&gt;=Setup!$C$19:$C$30)*(A2127&lt;=Setup!$D$19:$D$30)*Setup!$A$19:$A$30))</f>
        <v/>
      </c>
      <c r="P2127" s="34">
        <f>IF(A2127="","",IF(OR(F2127="Standard domestic 15% (Box 7)",F2127="Import - VAT paid at customs (Box 8)",F2127="Import - Reverse charge (Box 9)"),ROUND(H2127*Setup!$B$9,2),0))</f>
        <v/>
      </c>
      <c r="Q2127" s="34">
        <f>IF(A2127="","",I2127-P2127)</f>
        <v/>
      </c>
      <c r="R2127" s="34">
        <f>IF(A2127="","",IF(L2127="Yes",I2127,0))</f>
        <v/>
      </c>
      <c r="S2127" s="34">
        <f>IF(A2127="","",IF(AND(L2127="Yes",K2127="Yes",NOT(ISNUMBER(SEARCH("blocked",G2127))),OR(F2127="Standard domestic 15% (Box 7)",F2127="Import - VAT paid at customs (Box 8)",F2127="Import - Reverse charge (Box 9)"),OR(F2127&lt;&gt;"Standard domestic 15% (Box 7)",AND(LEN(D2127)=15,LEFT(D2127,1)="3",RIGHT(D2127,1)="3",ISNUMBER(--D2127)))),I2127,0))</f>
        <v/>
      </c>
      <c r="T2127" s="34">
        <f>IF(A2127="","",R2127-S2127)</f>
        <v/>
      </c>
      <c r="U2127" s="23">
        <f>IF(A2127="","",IF(O2127=0,"Outside audit periods; ","")&amp;IF(F2127="","No VAT category; ","")&amp;IF(ABS(Q2127)&gt;Setup!$B$10,"VAT ≠ 15% × net; ","")&amp;IF(AND(F2127="Standard domestic 15% (Box 7)",NOT(AND(LEN(D2127)=15,LEFT(D2127,1)="3",RIGHT(D2127,1)="3",ISNUMBER(--D2127)))),"Invalid/missing supplier VAT no; ","")&amp;IF(AND(L2127="Yes",K2127&lt;&gt;"Yes"),"VAT claimed without valid tax invoice; ","")&amp;IF(AND(L2127="Yes",ISNUMBER(SEARCH("blocked",G2127))),"Blocked input VAT claimed; ","")&amp;IF(AND(F2127="Import - VAT paid at customs (Box 8)",M2127=""),"Customs declaration no missing; ","")&amp;IF(AND(F2127="Import - Reverse charge (Box 9)",E2127="Saudi Arabia"),"RCM used for a local supplier; ","")&amp;IF(AND(L2127="Yes",NOT(OR(F2127="Standard domestic 15% (Box 7)",F2127="Import - VAT paid at customs (Box 8)",F2127="Import - Reverse charge (Box 9)"))),"VAT claimed on non-taxable category; ",""))</f>
        <v/>
      </c>
    </row>
    <row r="2128">
      <c r="A2128" s="17" t="n"/>
      <c r="B2128" s="14" t="n"/>
      <c r="C2128" s="14" t="n"/>
      <c r="D2128" s="16" t="n"/>
      <c r="E2128" s="14" t="n"/>
      <c r="F2128" s="14" t="n"/>
      <c r="G2128" s="14" t="n"/>
      <c r="H2128" s="19" t="n"/>
      <c r="I2128" s="19" t="n"/>
      <c r="J2128" s="34">
        <f>IF(A2128="","",H2128+I2128)</f>
        <v/>
      </c>
      <c r="K2128" s="14" t="n"/>
      <c r="L2128" s="14" t="n"/>
      <c r="M2128" s="14" t="n"/>
      <c r="N2128" s="14" t="n"/>
      <c r="O2128" s="20">
        <f>IF(A2128="","",SUMPRODUCT((A2128&gt;=Setup!$C$19:$C$30)*(A2128&lt;=Setup!$D$19:$D$30)*Setup!$A$19:$A$30))</f>
        <v/>
      </c>
      <c r="P2128" s="34">
        <f>IF(A2128="","",IF(OR(F2128="Standard domestic 15% (Box 7)",F2128="Import - VAT paid at customs (Box 8)",F2128="Import - Reverse charge (Box 9)"),ROUND(H2128*Setup!$B$9,2),0))</f>
        <v/>
      </c>
      <c r="Q2128" s="34">
        <f>IF(A2128="","",I2128-P2128)</f>
        <v/>
      </c>
      <c r="R2128" s="34">
        <f>IF(A2128="","",IF(L2128="Yes",I2128,0))</f>
        <v/>
      </c>
      <c r="S2128" s="34">
        <f>IF(A2128="","",IF(AND(L2128="Yes",K2128="Yes",NOT(ISNUMBER(SEARCH("blocked",G2128))),OR(F2128="Standard domestic 15% (Box 7)",F2128="Import - VAT paid at customs (Box 8)",F2128="Import - Reverse charge (Box 9)"),OR(F2128&lt;&gt;"Standard domestic 15% (Box 7)",AND(LEN(D2128)=15,LEFT(D2128,1)="3",RIGHT(D2128,1)="3",ISNUMBER(--D2128)))),I2128,0))</f>
        <v/>
      </c>
      <c r="T2128" s="34">
        <f>IF(A2128="","",R2128-S2128)</f>
        <v/>
      </c>
      <c r="U2128" s="23">
        <f>IF(A2128="","",IF(O2128=0,"Outside audit periods; ","")&amp;IF(F2128="","No VAT category; ","")&amp;IF(ABS(Q2128)&gt;Setup!$B$10,"VAT ≠ 15% × net; ","")&amp;IF(AND(F2128="Standard domestic 15% (Box 7)",NOT(AND(LEN(D2128)=15,LEFT(D2128,1)="3",RIGHT(D2128,1)="3",ISNUMBER(--D2128)))),"Invalid/missing supplier VAT no; ","")&amp;IF(AND(L2128="Yes",K2128&lt;&gt;"Yes"),"VAT claimed without valid tax invoice; ","")&amp;IF(AND(L2128="Yes",ISNUMBER(SEARCH("blocked",G2128))),"Blocked input VAT claimed; ","")&amp;IF(AND(F2128="Import - VAT paid at customs (Box 8)",M2128=""),"Customs declaration no missing; ","")&amp;IF(AND(F2128="Import - Reverse charge (Box 9)",E2128="Saudi Arabia"),"RCM used for a local supplier; ","")&amp;IF(AND(L2128="Yes",NOT(OR(F2128="Standard domestic 15% (Box 7)",F2128="Import - VAT paid at customs (Box 8)",F2128="Import - Reverse charge (Box 9)"))),"VAT claimed on non-taxable category; ",""))</f>
        <v/>
      </c>
    </row>
    <row r="2129">
      <c r="A2129" s="17" t="n"/>
      <c r="B2129" s="14" t="n"/>
      <c r="C2129" s="14" t="n"/>
      <c r="D2129" s="16" t="n"/>
      <c r="E2129" s="14" t="n"/>
      <c r="F2129" s="14" t="n"/>
      <c r="G2129" s="14" t="n"/>
      <c r="H2129" s="19" t="n"/>
      <c r="I2129" s="19" t="n"/>
      <c r="J2129" s="34">
        <f>IF(A2129="","",H2129+I2129)</f>
        <v/>
      </c>
      <c r="K2129" s="14" t="n"/>
      <c r="L2129" s="14" t="n"/>
      <c r="M2129" s="14" t="n"/>
      <c r="N2129" s="14" t="n"/>
      <c r="O2129" s="20">
        <f>IF(A2129="","",SUMPRODUCT((A2129&gt;=Setup!$C$19:$C$30)*(A2129&lt;=Setup!$D$19:$D$30)*Setup!$A$19:$A$30))</f>
        <v/>
      </c>
      <c r="P2129" s="34">
        <f>IF(A2129="","",IF(OR(F2129="Standard domestic 15% (Box 7)",F2129="Import - VAT paid at customs (Box 8)",F2129="Import - Reverse charge (Box 9)"),ROUND(H2129*Setup!$B$9,2),0))</f>
        <v/>
      </c>
      <c r="Q2129" s="34">
        <f>IF(A2129="","",I2129-P2129)</f>
        <v/>
      </c>
      <c r="R2129" s="34">
        <f>IF(A2129="","",IF(L2129="Yes",I2129,0))</f>
        <v/>
      </c>
      <c r="S2129" s="34">
        <f>IF(A2129="","",IF(AND(L2129="Yes",K2129="Yes",NOT(ISNUMBER(SEARCH("blocked",G2129))),OR(F2129="Standard domestic 15% (Box 7)",F2129="Import - VAT paid at customs (Box 8)",F2129="Import - Reverse charge (Box 9)"),OR(F2129&lt;&gt;"Standard domestic 15% (Box 7)",AND(LEN(D2129)=15,LEFT(D2129,1)="3",RIGHT(D2129,1)="3",ISNUMBER(--D2129)))),I2129,0))</f>
        <v/>
      </c>
      <c r="T2129" s="34">
        <f>IF(A2129="","",R2129-S2129)</f>
        <v/>
      </c>
      <c r="U2129" s="23">
        <f>IF(A2129="","",IF(O2129=0,"Outside audit periods; ","")&amp;IF(F2129="","No VAT category; ","")&amp;IF(ABS(Q2129)&gt;Setup!$B$10,"VAT ≠ 15% × net; ","")&amp;IF(AND(F2129="Standard domestic 15% (Box 7)",NOT(AND(LEN(D2129)=15,LEFT(D2129,1)="3",RIGHT(D2129,1)="3",ISNUMBER(--D2129)))),"Invalid/missing supplier VAT no; ","")&amp;IF(AND(L2129="Yes",K2129&lt;&gt;"Yes"),"VAT claimed without valid tax invoice; ","")&amp;IF(AND(L2129="Yes",ISNUMBER(SEARCH("blocked",G2129))),"Blocked input VAT claimed; ","")&amp;IF(AND(F2129="Import - VAT paid at customs (Box 8)",M2129=""),"Customs declaration no missing; ","")&amp;IF(AND(F2129="Import - Reverse charge (Box 9)",E2129="Saudi Arabia"),"RCM used for a local supplier; ","")&amp;IF(AND(L2129="Yes",NOT(OR(F2129="Standard domestic 15% (Box 7)",F2129="Import - VAT paid at customs (Box 8)",F2129="Import - Reverse charge (Box 9)"))),"VAT claimed on non-taxable category; ",""))</f>
        <v/>
      </c>
    </row>
    <row r="2130">
      <c r="A2130" s="17" t="n"/>
      <c r="B2130" s="14" t="n"/>
      <c r="C2130" s="14" t="n"/>
      <c r="D2130" s="16" t="n"/>
      <c r="E2130" s="14" t="n"/>
      <c r="F2130" s="14" t="n"/>
      <c r="G2130" s="14" t="n"/>
      <c r="H2130" s="19" t="n"/>
      <c r="I2130" s="19" t="n"/>
      <c r="J2130" s="34">
        <f>IF(A2130="","",H2130+I2130)</f>
        <v/>
      </c>
      <c r="K2130" s="14" t="n"/>
      <c r="L2130" s="14" t="n"/>
      <c r="M2130" s="14" t="n"/>
      <c r="N2130" s="14" t="n"/>
      <c r="O2130" s="20">
        <f>IF(A2130="","",SUMPRODUCT((A2130&gt;=Setup!$C$19:$C$30)*(A2130&lt;=Setup!$D$19:$D$30)*Setup!$A$19:$A$30))</f>
        <v/>
      </c>
      <c r="P2130" s="34">
        <f>IF(A2130="","",IF(OR(F2130="Standard domestic 15% (Box 7)",F2130="Import - VAT paid at customs (Box 8)",F2130="Import - Reverse charge (Box 9)"),ROUND(H2130*Setup!$B$9,2),0))</f>
        <v/>
      </c>
      <c r="Q2130" s="34">
        <f>IF(A2130="","",I2130-P2130)</f>
        <v/>
      </c>
      <c r="R2130" s="34">
        <f>IF(A2130="","",IF(L2130="Yes",I2130,0))</f>
        <v/>
      </c>
      <c r="S2130" s="34">
        <f>IF(A2130="","",IF(AND(L2130="Yes",K2130="Yes",NOT(ISNUMBER(SEARCH("blocked",G2130))),OR(F2130="Standard domestic 15% (Box 7)",F2130="Import - VAT paid at customs (Box 8)",F2130="Import - Reverse charge (Box 9)"),OR(F2130&lt;&gt;"Standard domestic 15% (Box 7)",AND(LEN(D2130)=15,LEFT(D2130,1)="3",RIGHT(D2130,1)="3",ISNUMBER(--D2130)))),I2130,0))</f>
        <v/>
      </c>
      <c r="T2130" s="34">
        <f>IF(A2130="","",R2130-S2130)</f>
        <v/>
      </c>
      <c r="U2130" s="23">
        <f>IF(A2130="","",IF(O2130=0,"Outside audit periods; ","")&amp;IF(F2130="","No VAT category; ","")&amp;IF(ABS(Q2130)&gt;Setup!$B$10,"VAT ≠ 15% × net; ","")&amp;IF(AND(F2130="Standard domestic 15% (Box 7)",NOT(AND(LEN(D2130)=15,LEFT(D2130,1)="3",RIGHT(D2130,1)="3",ISNUMBER(--D2130)))),"Invalid/missing supplier VAT no; ","")&amp;IF(AND(L2130="Yes",K2130&lt;&gt;"Yes"),"VAT claimed without valid tax invoice; ","")&amp;IF(AND(L2130="Yes",ISNUMBER(SEARCH("blocked",G2130))),"Blocked input VAT claimed; ","")&amp;IF(AND(F2130="Import - VAT paid at customs (Box 8)",M2130=""),"Customs declaration no missing; ","")&amp;IF(AND(F2130="Import - Reverse charge (Box 9)",E2130="Saudi Arabia"),"RCM used for a local supplier; ","")&amp;IF(AND(L2130="Yes",NOT(OR(F2130="Standard domestic 15% (Box 7)",F2130="Import - VAT paid at customs (Box 8)",F2130="Import - Reverse charge (Box 9)"))),"VAT claimed on non-taxable category; ",""))</f>
        <v/>
      </c>
    </row>
    <row r="2131">
      <c r="A2131" s="17" t="n"/>
      <c r="B2131" s="14" t="n"/>
      <c r="C2131" s="14" t="n"/>
      <c r="D2131" s="16" t="n"/>
      <c r="E2131" s="14" t="n"/>
      <c r="F2131" s="14" t="n"/>
      <c r="G2131" s="14" t="n"/>
      <c r="H2131" s="19" t="n"/>
      <c r="I2131" s="19" t="n"/>
      <c r="J2131" s="34">
        <f>IF(A2131="","",H2131+I2131)</f>
        <v/>
      </c>
      <c r="K2131" s="14" t="n"/>
      <c r="L2131" s="14" t="n"/>
      <c r="M2131" s="14" t="n"/>
      <c r="N2131" s="14" t="n"/>
      <c r="O2131" s="20">
        <f>IF(A2131="","",SUMPRODUCT((A2131&gt;=Setup!$C$19:$C$30)*(A2131&lt;=Setup!$D$19:$D$30)*Setup!$A$19:$A$30))</f>
        <v/>
      </c>
      <c r="P2131" s="34">
        <f>IF(A2131="","",IF(OR(F2131="Standard domestic 15% (Box 7)",F2131="Import - VAT paid at customs (Box 8)",F2131="Import - Reverse charge (Box 9)"),ROUND(H2131*Setup!$B$9,2),0))</f>
        <v/>
      </c>
      <c r="Q2131" s="34">
        <f>IF(A2131="","",I2131-P2131)</f>
        <v/>
      </c>
      <c r="R2131" s="34">
        <f>IF(A2131="","",IF(L2131="Yes",I2131,0))</f>
        <v/>
      </c>
      <c r="S2131" s="34">
        <f>IF(A2131="","",IF(AND(L2131="Yes",K2131="Yes",NOT(ISNUMBER(SEARCH("blocked",G2131))),OR(F2131="Standard domestic 15% (Box 7)",F2131="Import - VAT paid at customs (Box 8)",F2131="Import - Reverse charge (Box 9)"),OR(F2131&lt;&gt;"Standard domestic 15% (Box 7)",AND(LEN(D2131)=15,LEFT(D2131,1)="3",RIGHT(D2131,1)="3",ISNUMBER(--D2131)))),I2131,0))</f>
        <v/>
      </c>
      <c r="T2131" s="34">
        <f>IF(A2131="","",R2131-S2131)</f>
        <v/>
      </c>
      <c r="U2131" s="23">
        <f>IF(A2131="","",IF(O2131=0,"Outside audit periods; ","")&amp;IF(F2131="","No VAT category; ","")&amp;IF(ABS(Q2131)&gt;Setup!$B$10,"VAT ≠ 15% × net; ","")&amp;IF(AND(F2131="Standard domestic 15% (Box 7)",NOT(AND(LEN(D2131)=15,LEFT(D2131,1)="3",RIGHT(D2131,1)="3",ISNUMBER(--D2131)))),"Invalid/missing supplier VAT no; ","")&amp;IF(AND(L2131="Yes",K2131&lt;&gt;"Yes"),"VAT claimed without valid tax invoice; ","")&amp;IF(AND(L2131="Yes",ISNUMBER(SEARCH("blocked",G2131))),"Blocked input VAT claimed; ","")&amp;IF(AND(F2131="Import - VAT paid at customs (Box 8)",M2131=""),"Customs declaration no missing; ","")&amp;IF(AND(F2131="Import - Reverse charge (Box 9)",E2131="Saudi Arabia"),"RCM used for a local supplier; ","")&amp;IF(AND(L2131="Yes",NOT(OR(F2131="Standard domestic 15% (Box 7)",F2131="Import - VAT paid at customs (Box 8)",F2131="Import - Reverse charge (Box 9)"))),"VAT claimed on non-taxable category; ",""))</f>
        <v/>
      </c>
    </row>
    <row r="2132">
      <c r="A2132" s="17" t="n"/>
      <c r="B2132" s="14" t="n"/>
      <c r="C2132" s="14" t="n"/>
      <c r="D2132" s="16" t="n"/>
      <c r="E2132" s="14" t="n"/>
      <c r="F2132" s="14" t="n"/>
      <c r="G2132" s="14" t="n"/>
      <c r="H2132" s="19" t="n"/>
      <c r="I2132" s="19" t="n"/>
      <c r="J2132" s="34">
        <f>IF(A2132="","",H2132+I2132)</f>
        <v/>
      </c>
      <c r="K2132" s="14" t="n"/>
      <c r="L2132" s="14" t="n"/>
      <c r="M2132" s="14" t="n"/>
      <c r="N2132" s="14" t="n"/>
      <c r="O2132" s="20">
        <f>IF(A2132="","",SUMPRODUCT((A2132&gt;=Setup!$C$19:$C$30)*(A2132&lt;=Setup!$D$19:$D$30)*Setup!$A$19:$A$30))</f>
        <v/>
      </c>
      <c r="P2132" s="34">
        <f>IF(A2132="","",IF(OR(F2132="Standard domestic 15% (Box 7)",F2132="Import - VAT paid at customs (Box 8)",F2132="Import - Reverse charge (Box 9)"),ROUND(H2132*Setup!$B$9,2),0))</f>
        <v/>
      </c>
      <c r="Q2132" s="34">
        <f>IF(A2132="","",I2132-P2132)</f>
        <v/>
      </c>
      <c r="R2132" s="34">
        <f>IF(A2132="","",IF(L2132="Yes",I2132,0))</f>
        <v/>
      </c>
      <c r="S2132" s="34">
        <f>IF(A2132="","",IF(AND(L2132="Yes",K2132="Yes",NOT(ISNUMBER(SEARCH("blocked",G2132))),OR(F2132="Standard domestic 15% (Box 7)",F2132="Import - VAT paid at customs (Box 8)",F2132="Import - Reverse charge (Box 9)"),OR(F2132&lt;&gt;"Standard domestic 15% (Box 7)",AND(LEN(D2132)=15,LEFT(D2132,1)="3",RIGHT(D2132,1)="3",ISNUMBER(--D2132)))),I2132,0))</f>
        <v/>
      </c>
      <c r="T2132" s="34">
        <f>IF(A2132="","",R2132-S2132)</f>
        <v/>
      </c>
      <c r="U2132" s="23">
        <f>IF(A2132="","",IF(O2132=0,"Outside audit periods; ","")&amp;IF(F2132="","No VAT category; ","")&amp;IF(ABS(Q2132)&gt;Setup!$B$10,"VAT ≠ 15% × net; ","")&amp;IF(AND(F2132="Standard domestic 15% (Box 7)",NOT(AND(LEN(D2132)=15,LEFT(D2132,1)="3",RIGHT(D2132,1)="3",ISNUMBER(--D2132)))),"Invalid/missing supplier VAT no; ","")&amp;IF(AND(L2132="Yes",K2132&lt;&gt;"Yes"),"VAT claimed without valid tax invoice; ","")&amp;IF(AND(L2132="Yes",ISNUMBER(SEARCH("blocked",G2132))),"Blocked input VAT claimed; ","")&amp;IF(AND(F2132="Import - VAT paid at customs (Box 8)",M2132=""),"Customs declaration no missing; ","")&amp;IF(AND(F2132="Import - Reverse charge (Box 9)",E2132="Saudi Arabia"),"RCM used for a local supplier; ","")&amp;IF(AND(L2132="Yes",NOT(OR(F2132="Standard domestic 15% (Box 7)",F2132="Import - VAT paid at customs (Box 8)",F2132="Import - Reverse charge (Box 9)"))),"VAT claimed on non-taxable category; ",""))</f>
        <v/>
      </c>
    </row>
    <row r="2133">
      <c r="A2133" s="17" t="n"/>
      <c r="B2133" s="14" t="n"/>
      <c r="C2133" s="14" t="n"/>
      <c r="D2133" s="16" t="n"/>
      <c r="E2133" s="14" t="n"/>
      <c r="F2133" s="14" t="n"/>
      <c r="G2133" s="14" t="n"/>
      <c r="H2133" s="19" t="n"/>
      <c r="I2133" s="19" t="n"/>
      <c r="J2133" s="34">
        <f>IF(A2133="","",H2133+I2133)</f>
        <v/>
      </c>
      <c r="K2133" s="14" t="n"/>
      <c r="L2133" s="14" t="n"/>
      <c r="M2133" s="14" t="n"/>
      <c r="N2133" s="14" t="n"/>
      <c r="O2133" s="20">
        <f>IF(A2133="","",SUMPRODUCT((A2133&gt;=Setup!$C$19:$C$30)*(A2133&lt;=Setup!$D$19:$D$30)*Setup!$A$19:$A$30))</f>
        <v/>
      </c>
      <c r="P2133" s="34">
        <f>IF(A2133="","",IF(OR(F2133="Standard domestic 15% (Box 7)",F2133="Import - VAT paid at customs (Box 8)",F2133="Import - Reverse charge (Box 9)"),ROUND(H2133*Setup!$B$9,2),0))</f>
        <v/>
      </c>
      <c r="Q2133" s="34">
        <f>IF(A2133="","",I2133-P2133)</f>
        <v/>
      </c>
      <c r="R2133" s="34">
        <f>IF(A2133="","",IF(L2133="Yes",I2133,0))</f>
        <v/>
      </c>
      <c r="S2133" s="34">
        <f>IF(A2133="","",IF(AND(L2133="Yes",K2133="Yes",NOT(ISNUMBER(SEARCH("blocked",G2133))),OR(F2133="Standard domestic 15% (Box 7)",F2133="Import - VAT paid at customs (Box 8)",F2133="Import - Reverse charge (Box 9)"),OR(F2133&lt;&gt;"Standard domestic 15% (Box 7)",AND(LEN(D2133)=15,LEFT(D2133,1)="3",RIGHT(D2133,1)="3",ISNUMBER(--D2133)))),I2133,0))</f>
        <v/>
      </c>
      <c r="T2133" s="34">
        <f>IF(A2133="","",R2133-S2133)</f>
        <v/>
      </c>
      <c r="U2133" s="23">
        <f>IF(A2133="","",IF(O2133=0,"Outside audit periods; ","")&amp;IF(F2133="","No VAT category; ","")&amp;IF(ABS(Q2133)&gt;Setup!$B$10,"VAT ≠ 15% × net; ","")&amp;IF(AND(F2133="Standard domestic 15% (Box 7)",NOT(AND(LEN(D2133)=15,LEFT(D2133,1)="3",RIGHT(D2133,1)="3",ISNUMBER(--D2133)))),"Invalid/missing supplier VAT no; ","")&amp;IF(AND(L2133="Yes",K2133&lt;&gt;"Yes"),"VAT claimed without valid tax invoice; ","")&amp;IF(AND(L2133="Yes",ISNUMBER(SEARCH("blocked",G2133))),"Blocked input VAT claimed; ","")&amp;IF(AND(F2133="Import - VAT paid at customs (Box 8)",M2133=""),"Customs declaration no missing; ","")&amp;IF(AND(F2133="Import - Reverse charge (Box 9)",E2133="Saudi Arabia"),"RCM used for a local supplier; ","")&amp;IF(AND(L2133="Yes",NOT(OR(F2133="Standard domestic 15% (Box 7)",F2133="Import - VAT paid at customs (Box 8)",F2133="Import - Reverse charge (Box 9)"))),"VAT claimed on non-taxable category; ",""))</f>
        <v/>
      </c>
    </row>
    <row r="2134">
      <c r="A2134" s="17" t="n"/>
      <c r="B2134" s="14" t="n"/>
      <c r="C2134" s="14" t="n"/>
      <c r="D2134" s="16" t="n"/>
      <c r="E2134" s="14" t="n"/>
      <c r="F2134" s="14" t="n"/>
      <c r="G2134" s="14" t="n"/>
      <c r="H2134" s="19" t="n"/>
      <c r="I2134" s="19" t="n"/>
      <c r="J2134" s="34">
        <f>IF(A2134="","",H2134+I2134)</f>
        <v/>
      </c>
      <c r="K2134" s="14" t="n"/>
      <c r="L2134" s="14" t="n"/>
      <c r="M2134" s="14" t="n"/>
      <c r="N2134" s="14" t="n"/>
      <c r="O2134" s="20">
        <f>IF(A2134="","",SUMPRODUCT((A2134&gt;=Setup!$C$19:$C$30)*(A2134&lt;=Setup!$D$19:$D$30)*Setup!$A$19:$A$30))</f>
        <v/>
      </c>
      <c r="P2134" s="34">
        <f>IF(A2134="","",IF(OR(F2134="Standard domestic 15% (Box 7)",F2134="Import - VAT paid at customs (Box 8)",F2134="Import - Reverse charge (Box 9)"),ROUND(H2134*Setup!$B$9,2),0))</f>
        <v/>
      </c>
      <c r="Q2134" s="34">
        <f>IF(A2134="","",I2134-P2134)</f>
        <v/>
      </c>
      <c r="R2134" s="34">
        <f>IF(A2134="","",IF(L2134="Yes",I2134,0))</f>
        <v/>
      </c>
      <c r="S2134" s="34">
        <f>IF(A2134="","",IF(AND(L2134="Yes",K2134="Yes",NOT(ISNUMBER(SEARCH("blocked",G2134))),OR(F2134="Standard domestic 15% (Box 7)",F2134="Import - VAT paid at customs (Box 8)",F2134="Import - Reverse charge (Box 9)"),OR(F2134&lt;&gt;"Standard domestic 15% (Box 7)",AND(LEN(D2134)=15,LEFT(D2134,1)="3",RIGHT(D2134,1)="3",ISNUMBER(--D2134)))),I2134,0))</f>
        <v/>
      </c>
      <c r="T2134" s="34">
        <f>IF(A2134="","",R2134-S2134)</f>
        <v/>
      </c>
      <c r="U2134" s="23">
        <f>IF(A2134="","",IF(O2134=0,"Outside audit periods; ","")&amp;IF(F2134="","No VAT category; ","")&amp;IF(ABS(Q2134)&gt;Setup!$B$10,"VAT ≠ 15% × net; ","")&amp;IF(AND(F2134="Standard domestic 15% (Box 7)",NOT(AND(LEN(D2134)=15,LEFT(D2134,1)="3",RIGHT(D2134,1)="3",ISNUMBER(--D2134)))),"Invalid/missing supplier VAT no; ","")&amp;IF(AND(L2134="Yes",K2134&lt;&gt;"Yes"),"VAT claimed without valid tax invoice; ","")&amp;IF(AND(L2134="Yes",ISNUMBER(SEARCH("blocked",G2134))),"Blocked input VAT claimed; ","")&amp;IF(AND(F2134="Import - VAT paid at customs (Box 8)",M2134=""),"Customs declaration no missing; ","")&amp;IF(AND(F2134="Import - Reverse charge (Box 9)",E2134="Saudi Arabia"),"RCM used for a local supplier; ","")&amp;IF(AND(L2134="Yes",NOT(OR(F2134="Standard domestic 15% (Box 7)",F2134="Import - VAT paid at customs (Box 8)",F2134="Import - Reverse charge (Box 9)"))),"VAT claimed on non-taxable category; ",""))</f>
        <v/>
      </c>
    </row>
    <row r="2135">
      <c r="A2135" s="17" t="n"/>
      <c r="B2135" s="14" t="n"/>
      <c r="C2135" s="14" t="n"/>
      <c r="D2135" s="16" t="n"/>
      <c r="E2135" s="14" t="n"/>
      <c r="F2135" s="14" t="n"/>
      <c r="G2135" s="14" t="n"/>
      <c r="H2135" s="19" t="n"/>
      <c r="I2135" s="19" t="n"/>
      <c r="J2135" s="34">
        <f>IF(A2135="","",H2135+I2135)</f>
        <v/>
      </c>
      <c r="K2135" s="14" t="n"/>
      <c r="L2135" s="14" t="n"/>
      <c r="M2135" s="14" t="n"/>
      <c r="N2135" s="14" t="n"/>
      <c r="O2135" s="20">
        <f>IF(A2135="","",SUMPRODUCT((A2135&gt;=Setup!$C$19:$C$30)*(A2135&lt;=Setup!$D$19:$D$30)*Setup!$A$19:$A$30))</f>
        <v/>
      </c>
      <c r="P2135" s="34">
        <f>IF(A2135="","",IF(OR(F2135="Standard domestic 15% (Box 7)",F2135="Import - VAT paid at customs (Box 8)",F2135="Import - Reverse charge (Box 9)"),ROUND(H2135*Setup!$B$9,2),0))</f>
        <v/>
      </c>
      <c r="Q2135" s="34">
        <f>IF(A2135="","",I2135-P2135)</f>
        <v/>
      </c>
      <c r="R2135" s="34">
        <f>IF(A2135="","",IF(L2135="Yes",I2135,0))</f>
        <v/>
      </c>
      <c r="S2135" s="34">
        <f>IF(A2135="","",IF(AND(L2135="Yes",K2135="Yes",NOT(ISNUMBER(SEARCH("blocked",G2135))),OR(F2135="Standard domestic 15% (Box 7)",F2135="Import - VAT paid at customs (Box 8)",F2135="Import - Reverse charge (Box 9)"),OR(F2135&lt;&gt;"Standard domestic 15% (Box 7)",AND(LEN(D2135)=15,LEFT(D2135,1)="3",RIGHT(D2135,1)="3",ISNUMBER(--D2135)))),I2135,0))</f>
        <v/>
      </c>
      <c r="T2135" s="34">
        <f>IF(A2135="","",R2135-S2135)</f>
        <v/>
      </c>
      <c r="U2135" s="23">
        <f>IF(A2135="","",IF(O2135=0,"Outside audit periods; ","")&amp;IF(F2135="","No VAT category; ","")&amp;IF(ABS(Q2135)&gt;Setup!$B$10,"VAT ≠ 15% × net; ","")&amp;IF(AND(F2135="Standard domestic 15% (Box 7)",NOT(AND(LEN(D2135)=15,LEFT(D2135,1)="3",RIGHT(D2135,1)="3",ISNUMBER(--D2135)))),"Invalid/missing supplier VAT no; ","")&amp;IF(AND(L2135="Yes",K2135&lt;&gt;"Yes"),"VAT claimed without valid tax invoice; ","")&amp;IF(AND(L2135="Yes",ISNUMBER(SEARCH("blocked",G2135))),"Blocked input VAT claimed; ","")&amp;IF(AND(F2135="Import - VAT paid at customs (Box 8)",M2135=""),"Customs declaration no missing; ","")&amp;IF(AND(F2135="Import - Reverse charge (Box 9)",E2135="Saudi Arabia"),"RCM used for a local supplier; ","")&amp;IF(AND(L2135="Yes",NOT(OR(F2135="Standard domestic 15% (Box 7)",F2135="Import - VAT paid at customs (Box 8)",F2135="Import - Reverse charge (Box 9)"))),"VAT claimed on non-taxable category; ",""))</f>
        <v/>
      </c>
    </row>
    <row r="2136">
      <c r="A2136" s="17" t="n"/>
      <c r="B2136" s="14" t="n"/>
      <c r="C2136" s="14" t="n"/>
      <c r="D2136" s="16" t="n"/>
      <c r="E2136" s="14" t="n"/>
      <c r="F2136" s="14" t="n"/>
      <c r="G2136" s="14" t="n"/>
      <c r="H2136" s="19" t="n"/>
      <c r="I2136" s="19" t="n"/>
      <c r="J2136" s="34">
        <f>IF(A2136="","",H2136+I2136)</f>
        <v/>
      </c>
      <c r="K2136" s="14" t="n"/>
      <c r="L2136" s="14" t="n"/>
      <c r="M2136" s="14" t="n"/>
      <c r="N2136" s="14" t="n"/>
      <c r="O2136" s="20">
        <f>IF(A2136="","",SUMPRODUCT((A2136&gt;=Setup!$C$19:$C$30)*(A2136&lt;=Setup!$D$19:$D$30)*Setup!$A$19:$A$30))</f>
        <v/>
      </c>
      <c r="P2136" s="34">
        <f>IF(A2136="","",IF(OR(F2136="Standard domestic 15% (Box 7)",F2136="Import - VAT paid at customs (Box 8)",F2136="Import - Reverse charge (Box 9)"),ROUND(H2136*Setup!$B$9,2),0))</f>
        <v/>
      </c>
      <c r="Q2136" s="34">
        <f>IF(A2136="","",I2136-P2136)</f>
        <v/>
      </c>
      <c r="R2136" s="34">
        <f>IF(A2136="","",IF(L2136="Yes",I2136,0))</f>
        <v/>
      </c>
      <c r="S2136" s="34">
        <f>IF(A2136="","",IF(AND(L2136="Yes",K2136="Yes",NOT(ISNUMBER(SEARCH("blocked",G2136))),OR(F2136="Standard domestic 15% (Box 7)",F2136="Import - VAT paid at customs (Box 8)",F2136="Import - Reverse charge (Box 9)"),OR(F2136&lt;&gt;"Standard domestic 15% (Box 7)",AND(LEN(D2136)=15,LEFT(D2136,1)="3",RIGHT(D2136,1)="3",ISNUMBER(--D2136)))),I2136,0))</f>
        <v/>
      </c>
      <c r="T2136" s="34">
        <f>IF(A2136="","",R2136-S2136)</f>
        <v/>
      </c>
      <c r="U2136" s="23">
        <f>IF(A2136="","",IF(O2136=0,"Outside audit periods; ","")&amp;IF(F2136="","No VAT category; ","")&amp;IF(ABS(Q2136)&gt;Setup!$B$10,"VAT ≠ 15% × net; ","")&amp;IF(AND(F2136="Standard domestic 15% (Box 7)",NOT(AND(LEN(D2136)=15,LEFT(D2136,1)="3",RIGHT(D2136,1)="3",ISNUMBER(--D2136)))),"Invalid/missing supplier VAT no; ","")&amp;IF(AND(L2136="Yes",K2136&lt;&gt;"Yes"),"VAT claimed without valid tax invoice; ","")&amp;IF(AND(L2136="Yes",ISNUMBER(SEARCH("blocked",G2136))),"Blocked input VAT claimed; ","")&amp;IF(AND(F2136="Import - VAT paid at customs (Box 8)",M2136=""),"Customs declaration no missing; ","")&amp;IF(AND(F2136="Import - Reverse charge (Box 9)",E2136="Saudi Arabia"),"RCM used for a local supplier; ","")&amp;IF(AND(L2136="Yes",NOT(OR(F2136="Standard domestic 15% (Box 7)",F2136="Import - VAT paid at customs (Box 8)",F2136="Import - Reverse charge (Box 9)"))),"VAT claimed on non-taxable category; ",""))</f>
        <v/>
      </c>
    </row>
    <row r="2137">
      <c r="A2137" s="17" t="n"/>
      <c r="B2137" s="14" t="n"/>
      <c r="C2137" s="14" t="n"/>
      <c r="D2137" s="16" t="n"/>
      <c r="E2137" s="14" t="n"/>
      <c r="F2137" s="14" t="n"/>
      <c r="G2137" s="14" t="n"/>
      <c r="H2137" s="19" t="n"/>
      <c r="I2137" s="19" t="n"/>
      <c r="J2137" s="34">
        <f>IF(A2137="","",H2137+I2137)</f>
        <v/>
      </c>
      <c r="K2137" s="14" t="n"/>
      <c r="L2137" s="14" t="n"/>
      <c r="M2137" s="14" t="n"/>
      <c r="N2137" s="14" t="n"/>
      <c r="O2137" s="20">
        <f>IF(A2137="","",SUMPRODUCT((A2137&gt;=Setup!$C$19:$C$30)*(A2137&lt;=Setup!$D$19:$D$30)*Setup!$A$19:$A$30))</f>
        <v/>
      </c>
      <c r="P2137" s="34">
        <f>IF(A2137="","",IF(OR(F2137="Standard domestic 15% (Box 7)",F2137="Import - VAT paid at customs (Box 8)",F2137="Import - Reverse charge (Box 9)"),ROUND(H2137*Setup!$B$9,2),0))</f>
        <v/>
      </c>
      <c r="Q2137" s="34">
        <f>IF(A2137="","",I2137-P2137)</f>
        <v/>
      </c>
      <c r="R2137" s="34">
        <f>IF(A2137="","",IF(L2137="Yes",I2137,0))</f>
        <v/>
      </c>
      <c r="S2137" s="34">
        <f>IF(A2137="","",IF(AND(L2137="Yes",K2137="Yes",NOT(ISNUMBER(SEARCH("blocked",G2137))),OR(F2137="Standard domestic 15% (Box 7)",F2137="Import - VAT paid at customs (Box 8)",F2137="Import - Reverse charge (Box 9)"),OR(F2137&lt;&gt;"Standard domestic 15% (Box 7)",AND(LEN(D2137)=15,LEFT(D2137,1)="3",RIGHT(D2137,1)="3",ISNUMBER(--D2137)))),I2137,0))</f>
        <v/>
      </c>
      <c r="T2137" s="34">
        <f>IF(A2137="","",R2137-S2137)</f>
        <v/>
      </c>
      <c r="U2137" s="23">
        <f>IF(A2137="","",IF(O2137=0,"Outside audit periods; ","")&amp;IF(F2137="","No VAT category; ","")&amp;IF(ABS(Q2137)&gt;Setup!$B$10,"VAT ≠ 15% × net; ","")&amp;IF(AND(F2137="Standard domestic 15% (Box 7)",NOT(AND(LEN(D2137)=15,LEFT(D2137,1)="3",RIGHT(D2137,1)="3",ISNUMBER(--D2137)))),"Invalid/missing supplier VAT no; ","")&amp;IF(AND(L2137="Yes",K2137&lt;&gt;"Yes"),"VAT claimed without valid tax invoice; ","")&amp;IF(AND(L2137="Yes",ISNUMBER(SEARCH("blocked",G2137))),"Blocked input VAT claimed; ","")&amp;IF(AND(F2137="Import - VAT paid at customs (Box 8)",M2137=""),"Customs declaration no missing; ","")&amp;IF(AND(F2137="Import - Reverse charge (Box 9)",E2137="Saudi Arabia"),"RCM used for a local supplier; ","")&amp;IF(AND(L2137="Yes",NOT(OR(F2137="Standard domestic 15% (Box 7)",F2137="Import - VAT paid at customs (Box 8)",F2137="Import - Reverse charge (Box 9)"))),"VAT claimed on non-taxable category; ",""))</f>
        <v/>
      </c>
    </row>
    <row r="2138">
      <c r="A2138" s="17" t="n"/>
      <c r="B2138" s="14" t="n"/>
      <c r="C2138" s="14" t="n"/>
      <c r="D2138" s="16" t="n"/>
      <c r="E2138" s="14" t="n"/>
      <c r="F2138" s="14" t="n"/>
      <c r="G2138" s="14" t="n"/>
      <c r="H2138" s="19" t="n"/>
      <c r="I2138" s="19" t="n"/>
      <c r="J2138" s="34">
        <f>IF(A2138="","",H2138+I2138)</f>
        <v/>
      </c>
      <c r="K2138" s="14" t="n"/>
      <c r="L2138" s="14" t="n"/>
      <c r="M2138" s="14" t="n"/>
      <c r="N2138" s="14" t="n"/>
      <c r="O2138" s="20">
        <f>IF(A2138="","",SUMPRODUCT((A2138&gt;=Setup!$C$19:$C$30)*(A2138&lt;=Setup!$D$19:$D$30)*Setup!$A$19:$A$30))</f>
        <v/>
      </c>
      <c r="P2138" s="34">
        <f>IF(A2138="","",IF(OR(F2138="Standard domestic 15% (Box 7)",F2138="Import - VAT paid at customs (Box 8)",F2138="Import - Reverse charge (Box 9)"),ROUND(H2138*Setup!$B$9,2),0))</f>
        <v/>
      </c>
      <c r="Q2138" s="34">
        <f>IF(A2138="","",I2138-P2138)</f>
        <v/>
      </c>
      <c r="R2138" s="34">
        <f>IF(A2138="","",IF(L2138="Yes",I2138,0))</f>
        <v/>
      </c>
      <c r="S2138" s="34">
        <f>IF(A2138="","",IF(AND(L2138="Yes",K2138="Yes",NOT(ISNUMBER(SEARCH("blocked",G2138))),OR(F2138="Standard domestic 15% (Box 7)",F2138="Import - VAT paid at customs (Box 8)",F2138="Import - Reverse charge (Box 9)"),OR(F2138&lt;&gt;"Standard domestic 15% (Box 7)",AND(LEN(D2138)=15,LEFT(D2138,1)="3",RIGHT(D2138,1)="3",ISNUMBER(--D2138)))),I2138,0))</f>
        <v/>
      </c>
      <c r="T2138" s="34">
        <f>IF(A2138="","",R2138-S2138)</f>
        <v/>
      </c>
      <c r="U2138" s="23">
        <f>IF(A2138="","",IF(O2138=0,"Outside audit periods; ","")&amp;IF(F2138="","No VAT category; ","")&amp;IF(ABS(Q2138)&gt;Setup!$B$10,"VAT ≠ 15% × net; ","")&amp;IF(AND(F2138="Standard domestic 15% (Box 7)",NOT(AND(LEN(D2138)=15,LEFT(D2138,1)="3",RIGHT(D2138,1)="3",ISNUMBER(--D2138)))),"Invalid/missing supplier VAT no; ","")&amp;IF(AND(L2138="Yes",K2138&lt;&gt;"Yes"),"VAT claimed without valid tax invoice; ","")&amp;IF(AND(L2138="Yes",ISNUMBER(SEARCH("blocked",G2138))),"Blocked input VAT claimed; ","")&amp;IF(AND(F2138="Import - VAT paid at customs (Box 8)",M2138=""),"Customs declaration no missing; ","")&amp;IF(AND(F2138="Import - Reverse charge (Box 9)",E2138="Saudi Arabia"),"RCM used for a local supplier; ","")&amp;IF(AND(L2138="Yes",NOT(OR(F2138="Standard domestic 15% (Box 7)",F2138="Import - VAT paid at customs (Box 8)",F2138="Import - Reverse charge (Box 9)"))),"VAT claimed on non-taxable category; ",""))</f>
        <v/>
      </c>
    </row>
    <row r="2139">
      <c r="A2139" s="17" t="n"/>
      <c r="B2139" s="14" t="n"/>
      <c r="C2139" s="14" t="n"/>
      <c r="D2139" s="16" t="n"/>
      <c r="E2139" s="14" t="n"/>
      <c r="F2139" s="14" t="n"/>
      <c r="G2139" s="14" t="n"/>
      <c r="H2139" s="19" t="n"/>
      <c r="I2139" s="19" t="n"/>
      <c r="J2139" s="34">
        <f>IF(A2139="","",H2139+I2139)</f>
        <v/>
      </c>
      <c r="K2139" s="14" t="n"/>
      <c r="L2139" s="14" t="n"/>
      <c r="M2139" s="14" t="n"/>
      <c r="N2139" s="14" t="n"/>
      <c r="O2139" s="20">
        <f>IF(A2139="","",SUMPRODUCT((A2139&gt;=Setup!$C$19:$C$30)*(A2139&lt;=Setup!$D$19:$D$30)*Setup!$A$19:$A$30))</f>
        <v/>
      </c>
      <c r="P2139" s="34">
        <f>IF(A2139="","",IF(OR(F2139="Standard domestic 15% (Box 7)",F2139="Import - VAT paid at customs (Box 8)",F2139="Import - Reverse charge (Box 9)"),ROUND(H2139*Setup!$B$9,2),0))</f>
        <v/>
      </c>
      <c r="Q2139" s="34">
        <f>IF(A2139="","",I2139-P2139)</f>
        <v/>
      </c>
      <c r="R2139" s="34">
        <f>IF(A2139="","",IF(L2139="Yes",I2139,0))</f>
        <v/>
      </c>
      <c r="S2139" s="34">
        <f>IF(A2139="","",IF(AND(L2139="Yes",K2139="Yes",NOT(ISNUMBER(SEARCH("blocked",G2139))),OR(F2139="Standard domestic 15% (Box 7)",F2139="Import - VAT paid at customs (Box 8)",F2139="Import - Reverse charge (Box 9)"),OR(F2139&lt;&gt;"Standard domestic 15% (Box 7)",AND(LEN(D2139)=15,LEFT(D2139,1)="3",RIGHT(D2139,1)="3",ISNUMBER(--D2139)))),I2139,0))</f>
        <v/>
      </c>
      <c r="T2139" s="34">
        <f>IF(A2139="","",R2139-S2139)</f>
        <v/>
      </c>
      <c r="U2139" s="23">
        <f>IF(A2139="","",IF(O2139=0,"Outside audit periods; ","")&amp;IF(F2139="","No VAT category; ","")&amp;IF(ABS(Q2139)&gt;Setup!$B$10,"VAT ≠ 15% × net; ","")&amp;IF(AND(F2139="Standard domestic 15% (Box 7)",NOT(AND(LEN(D2139)=15,LEFT(D2139,1)="3",RIGHT(D2139,1)="3",ISNUMBER(--D2139)))),"Invalid/missing supplier VAT no; ","")&amp;IF(AND(L2139="Yes",K2139&lt;&gt;"Yes"),"VAT claimed without valid tax invoice; ","")&amp;IF(AND(L2139="Yes",ISNUMBER(SEARCH("blocked",G2139))),"Blocked input VAT claimed; ","")&amp;IF(AND(F2139="Import - VAT paid at customs (Box 8)",M2139=""),"Customs declaration no missing; ","")&amp;IF(AND(F2139="Import - Reverse charge (Box 9)",E2139="Saudi Arabia"),"RCM used for a local supplier; ","")&amp;IF(AND(L2139="Yes",NOT(OR(F2139="Standard domestic 15% (Box 7)",F2139="Import - VAT paid at customs (Box 8)",F2139="Import - Reverse charge (Box 9)"))),"VAT claimed on non-taxable category; ",""))</f>
        <v/>
      </c>
    </row>
    <row r="2140">
      <c r="A2140" s="17" t="n"/>
      <c r="B2140" s="14" t="n"/>
      <c r="C2140" s="14" t="n"/>
      <c r="D2140" s="16" t="n"/>
      <c r="E2140" s="14" t="n"/>
      <c r="F2140" s="14" t="n"/>
      <c r="G2140" s="14" t="n"/>
      <c r="H2140" s="19" t="n"/>
      <c r="I2140" s="19" t="n"/>
      <c r="J2140" s="34">
        <f>IF(A2140="","",H2140+I2140)</f>
        <v/>
      </c>
      <c r="K2140" s="14" t="n"/>
      <c r="L2140" s="14" t="n"/>
      <c r="M2140" s="14" t="n"/>
      <c r="N2140" s="14" t="n"/>
      <c r="O2140" s="20">
        <f>IF(A2140="","",SUMPRODUCT((A2140&gt;=Setup!$C$19:$C$30)*(A2140&lt;=Setup!$D$19:$D$30)*Setup!$A$19:$A$30))</f>
        <v/>
      </c>
      <c r="P2140" s="34">
        <f>IF(A2140="","",IF(OR(F2140="Standard domestic 15% (Box 7)",F2140="Import - VAT paid at customs (Box 8)",F2140="Import - Reverse charge (Box 9)"),ROUND(H2140*Setup!$B$9,2),0))</f>
        <v/>
      </c>
      <c r="Q2140" s="34">
        <f>IF(A2140="","",I2140-P2140)</f>
        <v/>
      </c>
      <c r="R2140" s="34">
        <f>IF(A2140="","",IF(L2140="Yes",I2140,0))</f>
        <v/>
      </c>
      <c r="S2140" s="34">
        <f>IF(A2140="","",IF(AND(L2140="Yes",K2140="Yes",NOT(ISNUMBER(SEARCH("blocked",G2140))),OR(F2140="Standard domestic 15% (Box 7)",F2140="Import - VAT paid at customs (Box 8)",F2140="Import - Reverse charge (Box 9)"),OR(F2140&lt;&gt;"Standard domestic 15% (Box 7)",AND(LEN(D2140)=15,LEFT(D2140,1)="3",RIGHT(D2140,1)="3",ISNUMBER(--D2140)))),I2140,0))</f>
        <v/>
      </c>
      <c r="T2140" s="34">
        <f>IF(A2140="","",R2140-S2140)</f>
        <v/>
      </c>
      <c r="U2140" s="23">
        <f>IF(A2140="","",IF(O2140=0,"Outside audit periods; ","")&amp;IF(F2140="","No VAT category; ","")&amp;IF(ABS(Q2140)&gt;Setup!$B$10,"VAT ≠ 15% × net; ","")&amp;IF(AND(F2140="Standard domestic 15% (Box 7)",NOT(AND(LEN(D2140)=15,LEFT(D2140,1)="3",RIGHT(D2140,1)="3",ISNUMBER(--D2140)))),"Invalid/missing supplier VAT no; ","")&amp;IF(AND(L2140="Yes",K2140&lt;&gt;"Yes"),"VAT claimed without valid tax invoice; ","")&amp;IF(AND(L2140="Yes",ISNUMBER(SEARCH("blocked",G2140))),"Blocked input VAT claimed; ","")&amp;IF(AND(F2140="Import - VAT paid at customs (Box 8)",M2140=""),"Customs declaration no missing; ","")&amp;IF(AND(F2140="Import - Reverse charge (Box 9)",E2140="Saudi Arabia"),"RCM used for a local supplier; ","")&amp;IF(AND(L2140="Yes",NOT(OR(F2140="Standard domestic 15% (Box 7)",F2140="Import - VAT paid at customs (Box 8)",F2140="Import - Reverse charge (Box 9)"))),"VAT claimed on non-taxable category; ",""))</f>
        <v/>
      </c>
    </row>
    <row r="2141">
      <c r="A2141" s="17" t="n"/>
      <c r="B2141" s="14" t="n"/>
      <c r="C2141" s="14" t="n"/>
      <c r="D2141" s="16" t="n"/>
      <c r="E2141" s="14" t="n"/>
      <c r="F2141" s="14" t="n"/>
      <c r="G2141" s="14" t="n"/>
      <c r="H2141" s="19" t="n"/>
      <c r="I2141" s="19" t="n"/>
      <c r="J2141" s="34">
        <f>IF(A2141="","",H2141+I2141)</f>
        <v/>
      </c>
      <c r="K2141" s="14" t="n"/>
      <c r="L2141" s="14" t="n"/>
      <c r="M2141" s="14" t="n"/>
      <c r="N2141" s="14" t="n"/>
      <c r="O2141" s="20">
        <f>IF(A2141="","",SUMPRODUCT((A2141&gt;=Setup!$C$19:$C$30)*(A2141&lt;=Setup!$D$19:$D$30)*Setup!$A$19:$A$30))</f>
        <v/>
      </c>
      <c r="P2141" s="34">
        <f>IF(A2141="","",IF(OR(F2141="Standard domestic 15% (Box 7)",F2141="Import - VAT paid at customs (Box 8)",F2141="Import - Reverse charge (Box 9)"),ROUND(H2141*Setup!$B$9,2),0))</f>
        <v/>
      </c>
      <c r="Q2141" s="34">
        <f>IF(A2141="","",I2141-P2141)</f>
        <v/>
      </c>
      <c r="R2141" s="34">
        <f>IF(A2141="","",IF(L2141="Yes",I2141,0))</f>
        <v/>
      </c>
      <c r="S2141" s="34">
        <f>IF(A2141="","",IF(AND(L2141="Yes",K2141="Yes",NOT(ISNUMBER(SEARCH("blocked",G2141))),OR(F2141="Standard domestic 15% (Box 7)",F2141="Import - VAT paid at customs (Box 8)",F2141="Import - Reverse charge (Box 9)"),OR(F2141&lt;&gt;"Standard domestic 15% (Box 7)",AND(LEN(D2141)=15,LEFT(D2141,1)="3",RIGHT(D2141,1)="3",ISNUMBER(--D2141)))),I2141,0))</f>
        <v/>
      </c>
      <c r="T2141" s="34">
        <f>IF(A2141="","",R2141-S2141)</f>
        <v/>
      </c>
      <c r="U2141" s="23">
        <f>IF(A2141="","",IF(O2141=0,"Outside audit periods; ","")&amp;IF(F2141="","No VAT category; ","")&amp;IF(ABS(Q2141)&gt;Setup!$B$10,"VAT ≠ 15% × net; ","")&amp;IF(AND(F2141="Standard domestic 15% (Box 7)",NOT(AND(LEN(D2141)=15,LEFT(D2141,1)="3",RIGHT(D2141,1)="3",ISNUMBER(--D2141)))),"Invalid/missing supplier VAT no; ","")&amp;IF(AND(L2141="Yes",K2141&lt;&gt;"Yes"),"VAT claimed without valid tax invoice; ","")&amp;IF(AND(L2141="Yes",ISNUMBER(SEARCH("blocked",G2141))),"Blocked input VAT claimed; ","")&amp;IF(AND(F2141="Import - VAT paid at customs (Box 8)",M2141=""),"Customs declaration no missing; ","")&amp;IF(AND(F2141="Import - Reverse charge (Box 9)",E2141="Saudi Arabia"),"RCM used for a local supplier; ","")&amp;IF(AND(L2141="Yes",NOT(OR(F2141="Standard domestic 15% (Box 7)",F2141="Import - VAT paid at customs (Box 8)",F2141="Import - Reverse charge (Box 9)"))),"VAT claimed on non-taxable category; ",""))</f>
        <v/>
      </c>
    </row>
    <row r="2142">
      <c r="A2142" s="17" t="n"/>
      <c r="B2142" s="14" t="n"/>
      <c r="C2142" s="14" t="n"/>
      <c r="D2142" s="16" t="n"/>
      <c r="E2142" s="14" t="n"/>
      <c r="F2142" s="14" t="n"/>
      <c r="G2142" s="14" t="n"/>
      <c r="H2142" s="19" t="n"/>
      <c r="I2142" s="19" t="n"/>
      <c r="J2142" s="34">
        <f>IF(A2142="","",H2142+I2142)</f>
        <v/>
      </c>
      <c r="K2142" s="14" t="n"/>
      <c r="L2142" s="14" t="n"/>
      <c r="M2142" s="14" t="n"/>
      <c r="N2142" s="14" t="n"/>
      <c r="O2142" s="20">
        <f>IF(A2142="","",SUMPRODUCT((A2142&gt;=Setup!$C$19:$C$30)*(A2142&lt;=Setup!$D$19:$D$30)*Setup!$A$19:$A$30))</f>
        <v/>
      </c>
      <c r="P2142" s="34">
        <f>IF(A2142="","",IF(OR(F2142="Standard domestic 15% (Box 7)",F2142="Import - VAT paid at customs (Box 8)",F2142="Import - Reverse charge (Box 9)"),ROUND(H2142*Setup!$B$9,2),0))</f>
        <v/>
      </c>
      <c r="Q2142" s="34">
        <f>IF(A2142="","",I2142-P2142)</f>
        <v/>
      </c>
      <c r="R2142" s="34">
        <f>IF(A2142="","",IF(L2142="Yes",I2142,0))</f>
        <v/>
      </c>
      <c r="S2142" s="34">
        <f>IF(A2142="","",IF(AND(L2142="Yes",K2142="Yes",NOT(ISNUMBER(SEARCH("blocked",G2142))),OR(F2142="Standard domestic 15% (Box 7)",F2142="Import - VAT paid at customs (Box 8)",F2142="Import - Reverse charge (Box 9)"),OR(F2142&lt;&gt;"Standard domestic 15% (Box 7)",AND(LEN(D2142)=15,LEFT(D2142,1)="3",RIGHT(D2142,1)="3",ISNUMBER(--D2142)))),I2142,0))</f>
        <v/>
      </c>
      <c r="T2142" s="34">
        <f>IF(A2142="","",R2142-S2142)</f>
        <v/>
      </c>
      <c r="U2142" s="23">
        <f>IF(A2142="","",IF(O2142=0,"Outside audit periods; ","")&amp;IF(F2142="","No VAT category; ","")&amp;IF(ABS(Q2142)&gt;Setup!$B$10,"VAT ≠ 15% × net; ","")&amp;IF(AND(F2142="Standard domestic 15% (Box 7)",NOT(AND(LEN(D2142)=15,LEFT(D2142,1)="3",RIGHT(D2142,1)="3",ISNUMBER(--D2142)))),"Invalid/missing supplier VAT no; ","")&amp;IF(AND(L2142="Yes",K2142&lt;&gt;"Yes"),"VAT claimed without valid tax invoice; ","")&amp;IF(AND(L2142="Yes",ISNUMBER(SEARCH("blocked",G2142))),"Blocked input VAT claimed; ","")&amp;IF(AND(F2142="Import - VAT paid at customs (Box 8)",M2142=""),"Customs declaration no missing; ","")&amp;IF(AND(F2142="Import - Reverse charge (Box 9)",E2142="Saudi Arabia"),"RCM used for a local supplier; ","")&amp;IF(AND(L2142="Yes",NOT(OR(F2142="Standard domestic 15% (Box 7)",F2142="Import - VAT paid at customs (Box 8)",F2142="Import - Reverse charge (Box 9)"))),"VAT claimed on non-taxable category; ",""))</f>
        <v/>
      </c>
    </row>
    <row r="2143">
      <c r="A2143" s="17" t="n"/>
      <c r="B2143" s="14" t="n"/>
      <c r="C2143" s="14" t="n"/>
      <c r="D2143" s="16" t="n"/>
      <c r="E2143" s="14" t="n"/>
      <c r="F2143" s="14" t="n"/>
      <c r="G2143" s="14" t="n"/>
      <c r="H2143" s="19" t="n"/>
      <c r="I2143" s="19" t="n"/>
      <c r="J2143" s="34">
        <f>IF(A2143="","",H2143+I2143)</f>
        <v/>
      </c>
      <c r="K2143" s="14" t="n"/>
      <c r="L2143" s="14" t="n"/>
      <c r="M2143" s="14" t="n"/>
      <c r="N2143" s="14" t="n"/>
      <c r="O2143" s="20">
        <f>IF(A2143="","",SUMPRODUCT((A2143&gt;=Setup!$C$19:$C$30)*(A2143&lt;=Setup!$D$19:$D$30)*Setup!$A$19:$A$30))</f>
        <v/>
      </c>
      <c r="P2143" s="34">
        <f>IF(A2143="","",IF(OR(F2143="Standard domestic 15% (Box 7)",F2143="Import - VAT paid at customs (Box 8)",F2143="Import - Reverse charge (Box 9)"),ROUND(H2143*Setup!$B$9,2),0))</f>
        <v/>
      </c>
      <c r="Q2143" s="34">
        <f>IF(A2143="","",I2143-P2143)</f>
        <v/>
      </c>
      <c r="R2143" s="34">
        <f>IF(A2143="","",IF(L2143="Yes",I2143,0))</f>
        <v/>
      </c>
      <c r="S2143" s="34">
        <f>IF(A2143="","",IF(AND(L2143="Yes",K2143="Yes",NOT(ISNUMBER(SEARCH("blocked",G2143))),OR(F2143="Standard domestic 15% (Box 7)",F2143="Import - VAT paid at customs (Box 8)",F2143="Import - Reverse charge (Box 9)"),OR(F2143&lt;&gt;"Standard domestic 15% (Box 7)",AND(LEN(D2143)=15,LEFT(D2143,1)="3",RIGHT(D2143,1)="3",ISNUMBER(--D2143)))),I2143,0))</f>
        <v/>
      </c>
      <c r="T2143" s="34">
        <f>IF(A2143="","",R2143-S2143)</f>
        <v/>
      </c>
      <c r="U2143" s="23">
        <f>IF(A2143="","",IF(O2143=0,"Outside audit periods; ","")&amp;IF(F2143="","No VAT category; ","")&amp;IF(ABS(Q2143)&gt;Setup!$B$10,"VAT ≠ 15% × net; ","")&amp;IF(AND(F2143="Standard domestic 15% (Box 7)",NOT(AND(LEN(D2143)=15,LEFT(D2143,1)="3",RIGHT(D2143,1)="3",ISNUMBER(--D2143)))),"Invalid/missing supplier VAT no; ","")&amp;IF(AND(L2143="Yes",K2143&lt;&gt;"Yes"),"VAT claimed without valid tax invoice; ","")&amp;IF(AND(L2143="Yes",ISNUMBER(SEARCH("blocked",G2143))),"Blocked input VAT claimed; ","")&amp;IF(AND(F2143="Import - VAT paid at customs (Box 8)",M2143=""),"Customs declaration no missing; ","")&amp;IF(AND(F2143="Import - Reverse charge (Box 9)",E2143="Saudi Arabia"),"RCM used for a local supplier; ","")&amp;IF(AND(L2143="Yes",NOT(OR(F2143="Standard domestic 15% (Box 7)",F2143="Import - VAT paid at customs (Box 8)",F2143="Import - Reverse charge (Box 9)"))),"VAT claimed on non-taxable category; ",""))</f>
        <v/>
      </c>
    </row>
    <row r="2144">
      <c r="A2144" s="17" t="n"/>
      <c r="B2144" s="14" t="n"/>
      <c r="C2144" s="14" t="n"/>
      <c r="D2144" s="16" t="n"/>
      <c r="E2144" s="14" t="n"/>
      <c r="F2144" s="14" t="n"/>
      <c r="G2144" s="14" t="n"/>
      <c r="H2144" s="19" t="n"/>
      <c r="I2144" s="19" t="n"/>
      <c r="J2144" s="34">
        <f>IF(A2144="","",H2144+I2144)</f>
        <v/>
      </c>
      <c r="K2144" s="14" t="n"/>
      <c r="L2144" s="14" t="n"/>
      <c r="M2144" s="14" t="n"/>
      <c r="N2144" s="14" t="n"/>
      <c r="O2144" s="20">
        <f>IF(A2144="","",SUMPRODUCT((A2144&gt;=Setup!$C$19:$C$30)*(A2144&lt;=Setup!$D$19:$D$30)*Setup!$A$19:$A$30))</f>
        <v/>
      </c>
      <c r="P2144" s="34">
        <f>IF(A2144="","",IF(OR(F2144="Standard domestic 15% (Box 7)",F2144="Import - VAT paid at customs (Box 8)",F2144="Import - Reverse charge (Box 9)"),ROUND(H2144*Setup!$B$9,2),0))</f>
        <v/>
      </c>
      <c r="Q2144" s="34">
        <f>IF(A2144="","",I2144-P2144)</f>
        <v/>
      </c>
      <c r="R2144" s="34">
        <f>IF(A2144="","",IF(L2144="Yes",I2144,0))</f>
        <v/>
      </c>
      <c r="S2144" s="34">
        <f>IF(A2144="","",IF(AND(L2144="Yes",K2144="Yes",NOT(ISNUMBER(SEARCH("blocked",G2144))),OR(F2144="Standard domestic 15% (Box 7)",F2144="Import - VAT paid at customs (Box 8)",F2144="Import - Reverse charge (Box 9)"),OR(F2144&lt;&gt;"Standard domestic 15% (Box 7)",AND(LEN(D2144)=15,LEFT(D2144,1)="3",RIGHT(D2144,1)="3",ISNUMBER(--D2144)))),I2144,0))</f>
        <v/>
      </c>
      <c r="T2144" s="34">
        <f>IF(A2144="","",R2144-S2144)</f>
        <v/>
      </c>
      <c r="U2144" s="23">
        <f>IF(A2144="","",IF(O2144=0,"Outside audit periods; ","")&amp;IF(F2144="","No VAT category; ","")&amp;IF(ABS(Q2144)&gt;Setup!$B$10,"VAT ≠ 15% × net; ","")&amp;IF(AND(F2144="Standard domestic 15% (Box 7)",NOT(AND(LEN(D2144)=15,LEFT(D2144,1)="3",RIGHT(D2144,1)="3",ISNUMBER(--D2144)))),"Invalid/missing supplier VAT no; ","")&amp;IF(AND(L2144="Yes",K2144&lt;&gt;"Yes"),"VAT claimed without valid tax invoice; ","")&amp;IF(AND(L2144="Yes",ISNUMBER(SEARCH("blocked",G2144))),"Blocked input VAT claimed; ","")&amp;IF(AND(F2144="Import - VAT paid at customs (Box 8)",M2144=""),"Customs declaration no missing; ","")&amp;IF(AND(F2144="Import - Reverse charge (Box 9)",E2144="Saudi Arabia"),"RCM used for a local supplier; ","")&amp;IF(AND(L2144="Yes",NOT(OR(F2144="Standard domestic 15% (Box 7)",F2144="Import - VAT paid at customs (Box 8)",F2144="Import - Reverse charge (Box 9)"))),"VAT claimed on non-taxable category; ",""))</f>
        <v/>
      </c>
    </row>
    <row r="2145">
      <c r="A2145" s="17" t="n"/>
      <c r="B2145" s="14" t="n"/>
      <c r="C2145" s="14" t="n"/>
      <c r="D2145" s="16" t="n"/>
      <c r="E2145" s="14" t="n"/>
      <c r="F2145" s="14" t="n"/>
      <c r="G2145" s="14" t="n"/>
      <c r="H2145" s="19" t="n"/>
      <c r="I2145" s="19" t="n"/>
      <c r="J2145" s="34">
        <f>IF(A2145="","",H2145+I2145)</f>
        <v/>
      </c>
      <c r="K2145" s="14" t="n"/>
      <c r="L2145" s="14" t="n"/>
      <c r="M2145" s="14" t="n"/>
      <c r="N2145" s="14" t="n"/>
      <c r="O2145" s="20">
        <f>IF(A2145="","",SUMPRODUCT((A2145&gt;=Setup!$C$19:$C$30)*(A2145&lt;=Setup!$D$19:$D$30)*Setup!$A$19:$A$30))</f>
        <v/>
      </c>
      <c r="P2145" s="34">
        <f>IF(A2145="","",IF(OR(F2145="Standard domestic 15% (Box 7)",F2145="Import - VAT paid at customs (Box 8)",F2145="Import - Reverse charge (Box 9)"),ROUND(H2145*Setup!$B$9,2),0))</f>
        <v/>
      </c>
      <c r="Q2145" s="34">
        <f>IF(A2145="","",I2145-P2145)</f>
        <v/>
      </c>
      <c r="R2145" s="34">
        <f>IF(A2145="","",IF(L2145="Yes",I2145,0))</f>
        <v/>
      </c>
      <c r="S2145" s="34">
        <f>IF(A2145="","",IF(AND(L2145="Yes",K2145="Yes",NOT(ISNUMBER(SEARCH("blocked",G2145))),OR(F2145="Standard domestic 15% (Box 7)",F2145="Import - VAT paid at customs (Box 8)",F2145="Import - Reverse charge (Box 9)"),OR(F2145&lt;&gt;"Standard domestic 15% (Box 7)",AND(LEN(D2145)=15,LEFT(D2145,1)="3",RIGHT(D2145,1)="3",ISNUMBER(--D2145)))),I2145,0))</f>
        <v/>
      </c>
      <c r="T2145" s="34">
        <f>IF(A2145="","",R2145-S2145)</f>
        <v/>
      </c>
      <c r="U2145" s="23">
        <f>IF(A2145="","",IF(O2145=0,"Outside audit periods; ","")&amp;IF(F2145="","No VAT category; ","")&amp;IF(ABS(Q2145)&gt;Setup!$B$10,"VAT ≠ 15% × net; ","")&amp;IF(AND(F2145="Standard domestic 15% (Box 7)",NOT(AND(LEN(D2145)=15,LEFT(D2145,1)="3",RIGHT(D2145,1)="3",ISNUMBER(--D2145)))),"Invalid/missing supplier VAT no; ","")&amp;IF(AND(L2145="Yes",K2145&lt;&gt;"Yes"),"VAT claimed without valid tax invoice; ","")&amp;IF(AND(L2145="Yes",ISNUMBER(SEARCH("blocked",G2145))),"Blocked input VAT claimed; ","")&amp;IF(AND(F2145="Import - VAT paid at customs (Box 8)",M2145=""),"Customs declaration no missing; ","")&amp;IF(AND(F2145="Import - Reverse charge (Box 9)",E2145="Saudi Arabia"),"RCM used for a local supplier; ","")&amp;IF(AND(L2145="Yes",NOT(OR(F2145="Standard domestic 15% (Box 7)",F2145="Import - VAT paid at customs (Box 8)",F2145="Import - Reverse charge (Box 9)"))),"VAT claimed on non-taxable category; ",""))</f>
        <v/>
      </c>
    </row>
    <row r="2146">
      <c r="A2146" s="17" t="n"/>
      <c r="B2146" s="14" t="n"/>
      <c r="C2146" s="14" t="n"/>
      <c r="D2146" s="16" t="n"/>
      <c r="E2146" s="14" t="n"/>
      <c r="F2146" s="14" t="n"/>
      <c r="G2146" s="14" t="n"/>
      <c r="H2146" s="19" t="n"/>
      <c r="I2146" s="19" t="n"/>
      <c r="J2146" s="34">
        <f>IF(A2146="","",H2146+I2146)</f>
        <v/>
      </c>
      <c r="K2146" s="14" t="n"/>
      <c r="L2146" s="14" t="n"/>
      <c r="M2146" s="14" t="n"/>
      <c r="N2146" s="14" t="n"/>
      <c r="O2146" s="20">
        <f>IF(A2146="","",SUMPRODUCT((A2146&gt;=Setup!$C$19:$C$30)*(A2146&lt;=Setup!$D$19:$D$30)*Setup!$A$19:$A$30))</f>
        <v/>
      </c>
      <c r="P2146" s="34">
        <f>IF(A2146="","",IF(OR(F2146="Standard domestic 15% (Box 7)",F2146="Import - VAT paid at customs (Box 8)",F2146="Import - Reverse charge (Box 9)"),ROUND(H2146*Setup!$B$9,2),0))</f>
        <v/>
      </c>
      <c r="Q2146" s="34">
        <f>IF(A2146="","",I2146-P2146)</f>
        <v/>
      </c>
      <c r="R2146" s="34">
        <f>IF(A2146="","",IF(L2146="Yes",I2146,0))</f>
        <v/>
      </c>
      <c r="S2146" s="34">
        <f>IF(A2146="","",IF(AND(L2146="Yes",K2146="Yes",NOT(ISNUMBER(SEARCH("blocked",G2146))),OR(F2146="Standard domestic 15% (Box 7)",F2146="Import - VAT paid at customs (Box 8)",F2146="Import - Reverse charge (Box 9)"),OR(F2146&lt;&gt;"Standard domestic 15% (Box 7)",AND(LEN(D2146)=15,LEFT(D2146,1)="3",RIGHT(D2146,1)="3",ISNUMBER(--D2146)))),I2146,0))</f>
        <v/>
      </c>
      <c r="T2146" s="34">
        <f>IF(A2146="","",R2146-S2146)</f>
        <v/>
      </c>
      <c r="U2146" s="23">
        <f>IF(A2146="","",IF(O2146=0,"Outside audit periods; ","")&amp;IF(F2146="","No VAT category; ","")&amp;IF(ABS(Q2146)&gt;Setup!$B$10,"VAT ≠ 15% × net; ","")&amp;IF(AND(F2146="Standard domestic 15% (Box 7)",NOT(AND(LEN(D2146)=15,LEFT(D2146,1)="3",RIGHT(D2146,1)="3",ISNUMBER(--D2146)))),"Invalid/missing supplier VAT no; ","")&amp;IF(AND(L2146="Yes",K2146&lt;&gt;"Yes"),"VAT claimed without valid tax invoice; ","")&amp;IF(AND(L2146="Yes",ISNUMBER(SEARCH("blocked",G2146))),"Blocked input VAT claimed; ","")&amp;IF(AND(F2146="Import - VAT paid at customs (Box 8)",M2146=""),"Customs declaration no missing; ","")&amp;IF(AND(F2146="Import - Reverse charge (Box 9)",E2146="Saudi Arabia"),"RCM used for a local supplier; ","")&amp;IF(AND(L2146="Yes",NOT(OR(F2146="Standard domestic 15% (Box 7)",F2146="Import - VAT paid at customs (Box 8)",F2146="Import - Reverse charge (Box 9)"))),"VAT claimed on non-taxable category; ",""))</f>
        <v/>
      </c>
    </row>
    <row r="2147">
      <c r="A2147" s="17" t="n"/>
      <c r="B2147" s="14" t="n"/>
      <c r="C2147" s="14" t="n"/>
      <c r="D2147" s="16" t="n"/>
      <c r="E2147" s="14" t="n"/>
      <c r="F2147" s="14" t="n"/>
      <c r="G2147" s="14" t="n"/>
      <c r="H2147" s="19" t="n"/>
      <c r="I2147" s="19" t="n"/>
      <c r="J2147" s="34">
        <f>IF(A2147="","",H2147+I2147)</f>
        <v/>
      </c>
      <c r="K2147" s="14" t="n"/>
      <c r="L2147" s="14" t="n"/>
      <c r="M2147" s="14" t="n"/>
      <c r="N2147" s="14" t="n"/>
      <c r="O2147" s="20">
        <f>IF(A2147="","",SUMPRODUCT((A2147&gt;=Setup!$C$19:$C$30)*(A2147&lt;=Setup!$D$19:$D$30)*Setup!$A$19:$A$30))</f>
        <v/>
      </c>
      <c r="P2147" s="34">
        <f>IF(A2147="","",IF(OR(F2147="Standard domestic 15% (Box 7)",F2147="Import - VAT paid at customs (Box 8)",F2147="Import - Reverse charge (Box 9)"),ROUND(H2147*Setup!$B$9,2),0))</f>
        <v/>
      </c>
      <c r="Q2147" s="34">
        <f>IF(A2147="","",I2147-P2147)</f>
        <v/>
      </c>
      <c r="R2147" s="34">
        <f>IF(A2147="","",IF(L2147="Yes",I2147,0))</f>
        <v/>
      </c>
      <c r="S2147" s="34">
        <f>IF(A2147="","",IF(AND(L2147="Yes",K2147="Yes",NOT(ISNUMBER(SEARCH("blocked",G2147))),OR(F2147="Standard domestic 15% (Box 7)",F2147="Import - VAT paid at customs (Box 8)",F2147="Import - Reverse charge (Box 9)"),OR(F2147&lt;&gt;"Standard domestic 15% (Box 7)",AND(LEN(D2147)=15,LEFT(D2147,1)="3",RIGHT(D2147,1)="3",ISNUMBER(--D2147)))),I2147,0))</f>
        <v/>
      </c>
      <c r="T2147" s="34">
        <f>IF(A2147="","",R2147-S2147)</f>
        <v/>
      </c>
      <c r="U2147" s="23">
        <f>IF(A2147="","",IF(O2147=0,"Outside audit periods; ","")&amp;IF(F2147="","No VAT category; ","")&amp;IF(ABS(Q2147)&gt;Setup!$B$10,"VAT ≠ 15% × net; ","")&amp;IF(AND(F2147="Standard domestic 15% (Box 7)",NOT(AND(LEN(D2147)=15,LEFT(D2147,1)="3",RIGHT(D2147,1)="3",ISNUMBER(--D2147)))),"Invalid/missing supplier VAT no; ","")&amp;IF(AND(L2147="Yes",K2147&lt;&gt;"Yes"),"VAT claimed without valid tax invoice; ","")&amp;IF(AND(L2147="Yes",ISNUMBER(SEARCH("blocked",G2147))),"Blocked input VAT claimed; ","")&amp;IF(AND(F2147="Import - VAT paid at customs (Box 8)",M2147=""),"Customs declaration no missing; ","")&amp;IF(AND(F2147="Import - Reverse charge (Box 9)",E2147="Saudi Arabia"),"RCM used for a local supplier; ","")&amp;IF(AND(L2147="Yes",NOT(OR(F2147="Standard domestic 15% (Box 7)",F2147="Import - VAT paid at customs (Box 8)",F2147="Import - Reverse charge (Box 9)"))),"VAT claimed on non-taxable category; ",""))</f>
        <v/>
      </c>
    </row>
    <row r="2148">
      <c r="A2148" s="17" t="n"/>
      <c r="B2148" s="14" t="n"/>
      <c r="C2148" s="14" t="n"/>
      <c r="D2148" s="16" t="n"/>
      <c r="E2148" s="14" t="n"/>
      <c r="F2148" s="14" t="n"/>
      <c r="G2148" s="14" t="n"/>
      <c r="H2148" s="19" t="n"/>
      <c r="I2148" s="19" t="n"/>
      <c r="J2148" s="34">
        <f>IF(A2148="","",H2148+I2148)</f>
        <v/>
      </c>
      <c r="K2148" s="14" t="n"/>
      <c r="L2148" s="14" t="n"/>
      <c r="M2148" s="14" t="n"/>
      <c r="N2148" s="14" t="n"/>
      <c r="O2148" s="20">
        <f>IF(A2148="","",SUMPRODUCT((A2148&gt;=Setup!$C$19:$C$30)*(A2148&lt;=Setup!$D$19:$D$30)*Setup!$A$19:$A$30))</f>
        <v/>
      </c>
      <c r="P2148" s="34">
        <f>IF(A2148="","",IF(OR(F2148="Standard domestic 15% (Box 7)",F2148="Import - VAT paid at customs (Box 8)",F2148="Import - Reverse charge (Box 9)"),ROUND(H2148*Setup!$B$9,2),0))</f>
        <v/>
      </c>
      <c r="Q2148" s="34">
        <f>IF(A2148="","",I2148-P2148)</f>
        <v/>
      </c>
      <c r="R2148" s="34">
        <f>IF(A2148="","",IF(L2148="Yes",I2148,0))</f>
        <v/>
      </c>
      <c r="S2148" s="34">
        <f>IF(A2148="","",IF(AND(L2148="Yes",K2148="Yes",NOT(ISNUMBER(SEARCH("blocked",G2148))),OR(F2148="Standard domestic 15% (Box 7)",F2148="Import - VAT paid at customs (Box 8)",F2148="Import - Reverse charge (Box 9)"),OR(F2148&lt;&gt;"Standard domestic 15% (Box 7)",AND(LEN(D2148)=15,LEFT(D2148,1)="3",RIGHT(D2148,1)="3",ISNUMBER(--D2148)))),I2148,0))</f>
        <v/>
      </c>
      <c r="T2148" s="34">
        <f>IF(A2148="","",R2148-S2148)</f>
        <v/>
      </c>
      <c r="U2148" s="23">
        <f>IF(A2148="","",IF(O2148=0,"Outside audit periods; ","")&amp;IF(F2148="","No VAT category; ","")&amp;IF(ABS(Q2148)&gt;Setup!$B$10,"VAT ≠ 15% × net; ","")&amp;IF(AND(F2148="Standard domestic 15% (Box 7)",NOT(AND(LEN(D2148)=15,LEFT(D2148,1)="3",RIGHT(D2148,1)="3",ISNUMBER(--D2148)))),"Invalid/missing supplier VAT no; ","")&amp;IF(AND(L2148="Yes",K2148&lt;&gt;"Yes"),"VAT claimed without valid tax invoice; ","")&amp;IF(AND(L2148="Yes",ISNUMBER(SEARCH("blocked",G2148))),"Blocked input VAT claimed; ","")&amp;IF(AND(F2148="Import - VAT paid at customs (Box 8)",M2148=""),"Customs declaration no missing; ","")&amp;IF(AND(F2148="Import - Reverse charge (Box 9)",E2148="Saudi Arabia"),"RCM used for a local supplier; ","")&amp;IF(AND(L2148="Yes",NOT(OR(F2148="Standard domestic 15% (Box 7)",F2148="Import - VAT paid at customs (Box 8)",F2148="Import - Reverse charge (Box 9)"))),"VAT claimed on non-taxable category; ",""))</f>
        <v/>
      </c>
    </row>
    <row r="2149">
      <c r="A2149" s="17" t="n"/>
      <c r="B2149" s="14" t="n"/>
      <c r="C2149" s="14" t="n"/>
      <c r="D2149" s="16" t="n"/>
      <c r="E2149" s="14" t="n"/>
      <c r="F2149" s="14" t="n"/>
      <c r="G2149" s="14" t="n"/>
      <c r="H2149" s="19" t="n"/>
      <c r="I2149" s="19" t="n"/>
      <c r="J2149" s="34">
        <f>IF(A2149="","",H2149+I2149)</f>
        <v/>
      </c>
      <c r="K2149" s="14" t="n"/>
      <c r="L2149" s="14" t="n"/>
      <c r="M2149" s="14" t="n"/>
      <c r="N2149" s="14" t="n"/>
      <c r="O2149" s="20">
        <f>IF(A2149="","",SUMPRODUCT((A2149&gt;=Setup!$C$19:$C$30)*(A2149&lt;=Setup!$D$19:$D$30)*Setup!$A$19:$A$30))</f>
        <v/>
      </c>
      <c r="P2149" s="34">
        <f>IF(A2149="","",IF(OR(F2149="Standard domestic 15% (Box 7)",F2149="Import - VAT paid at customs (Box 8)",F2149="Import - Reverse charge (Box 9)"),ROUND(H2149*Setup!$B$9,2),0))</f>
        <v/>
      </c>
      <c r="Q2149" s="34">
        <f>IF(A2149="","",I2149-P2149)</f>
        <v/>
      </c>
      <c r="R2149" s="34">
        <f>IF(A2149="","",IF(L2149="Yes",I2149,0))</f>
        <v/>
      </c>
      <c r="S2149" s="34">
        <f>IF(A2149="","",IF(AND(L2149="Yes",K2149="Yes",NOT(ISNUMBER(SEARCH("blocked",G2149))),OR(F2149="Standard domestic 15% (Box 7)",F2149="Import - VAT paid at customs (Box 8)",F2149="Import - Reverse charge (Box 9)"),OR(F2149&lt;&gt;"Standard domestic 15% (Box 7)",AND(LEN(D2149)=15,LEFT(D2149,1)="3",RIGHT(D2149,1)="3",ISNUMBER(--D2149)))),I2149,0))</f>
        <v/>
      </c>
      <c r="T2149" s="34">
        <f>IF(A2149="","",R2149-S2149)</f>
        <v/>
      </c>
      <c r="U2149" s="23">
        <f>IF(A2149="","",IF(O2149=0,"Outside audit periods; ","")&amp;IF(F2149="","No VAT category; ","")&amp;IF(ABS(Q2149)&gt;Setup!$B$10,"VAT ≠ 15% × net; ","")&amp;IF(AND(F2149="Standard domestic 15% (Box 7)",NOT(AND(LEN(D2149)=15,LEFT(D2149,1)="3",RIGHT(D2149,1)="3",ISNUMBER(--D2149)))),"Invalid/missing supplier VAT no; ","")&amp;IF(AND(L2149="Yes",K2149&lt;&gt;"Yes"),"VAT claimed without valid tax invoice; ","")&amp;IF(AND(L2149="Yes",ISNUMBER(SEARCH("blocked",G2149))),"Blocked input VAT claimed; ","")&amp;IF(AND(F2149="Import - VAT paid at customs (Box 8)",M2149=""),"Customs declaration no missing; ","")&amp;IF(AND(F2149="Import - Reverse charge (Box 9)",E2149="Saudi Arabia"),"RCM used for a local supplier; ","")&amp;IF(AND(L2149="Yes",NOT(OR(F2149="Standard domestic 15% (Box 7)",F2149="Import - VAT paid at customs (Box 8)",F2149="Import - Reverse charge (Box 9)"))),"VAT claimed on non-taxable category; ",""))</f>
        <v/>
      </c>
    </row>
    <row r="2150">
      <c r="A2150" s="17" t="n"/>
      <c r="B2150" s="14" t="n"/>
      <c r="C2150" s="14" t="n"/>
      <c r="D2150" s="16" t="n"/>
      <c r="E2150" s="14" t="n"/>
      <c r="F2150" s="14" t="n"/>
      <c r="G2150" s="14" t="n"/>
      <c r="H2150" s="19" t="n"/>
      <c r="I2150" s="19" t="n"/>
      <c r="J2150" s="34">
        <f>IF(A2150="","",H2150+I2150)</f>
        <v/>
      </c>
      <c r="K2150" s="14" t="n"/>
      <c r="L2150" s="14" t="n"/>
      <c r="M2150" s="14" t="n"/>
      <c r="N2150" s="14" t="n"/>
      <c r="O2150" s="20">
        <f>IF(A2150="","",SUMPRODUCT((A2150&gt;=Setup!$C$19:$C$30)*(A2150&lt;=Setup!$D$19:$D$30)*Setup!$A$19:$A$30))</f>
        <v/>
      </c>
      <c r="P2150" s="34">
        <f>IF(A2150="","",IF(OR(F2150="Standard domestic 15% (Box 7)",F2150="Import - VAT paid at customs (Box 8)",F2150="Import - Reverse charge (Box 9)"),ROUND(H2150*Setup!$B$9,2),0))</f>
        <v/>
      </c>
      <c r="Q2150" s="34">
        <f>IF(A2150="","",I2150-P2150)</f>
        <v/>
      </c>
      <c r="R2150" s="34">
        <f>IF(A2150="","",IF(L2150="Yes",I2150,0))</f>
        <v/>
      </c>
      <c r="S2150" s="34">
        <f>IF(A2150="","",IF(AND(L2150="Yes",K2150="Yes",NOT(ISNUMBER(SEARCH("blocked",G2150))),OR(F2150="Standard domestic 15% (Box 7)",F2150="Import - VAT paid at customs (Box 8)",F2150="Import - Reverse charge (Box 9)"),OR(F2150&lt;&gt;"Standard domestic 15% (Box 7)",AND(LEN(D2150)=15,LEFT(D2150,1)="3",RIGHT(D2150,1)="3",ISNUMBER(--D2150)))),I2150,0))</f>
        <v/>
      </c>
      <c r="T2150" s="34">
        <f>IF(A2150="","",R2150-S2150)</f>
        <v/>
      </c>
      <c r="U2150" s="23">
        <f>IF(A2150="","",IF(O2150=0,"Outside audit periods; ","")&amp;IF(F2150="","No VAT category; ","")&amp;IF(ABS(Q2150)&gt;Setup!$B$10,"VAT ≠ 15% × net; ","")&amp;IF(AND(F2150="Standard domestic 15% (Box 7)",NOT(AND(LEN(D2150)=15,LEFT(D2150,1)="3",RIGHT(D2150,1)="3",ISNUMBER(--D2150)))),"Invalid/missing supplier VAT no; ","")&amp;IF(AND(L2150="Yes",K2150&lt;&gt;"Yes"),"VAT claimed without valid tax invoice; ","")&amp;IF(AND(L2150="Yes",ISNUMBER(SEARCH("blocked",G2150))),"Blocked input VAT claimed; ","")&amp;IF(AND(F2150="Import - VAT paid at customs (Box 8)",M2150=""),"Customs declaration no missing; ","")&amp;IF(AND(F2150="Import - Reverse charge (Box 9)",E2150="Saudi Arabia"),"RCM used for a local supplier; ","")&amp;IF(AND(L2150="Yes",NOT(OR(F2150="Standard domestic 15% (Box 7)",F2150="Import - VAT paid at customs (Box 8)",F2150="Import - Reverse charge (Box 9)"))),"VAT claimed on non-taxable category; ",""))</f>
        <v/>
      </c>
    </row>
    <row r="2151">
      <c r="A2151" s="17" t="n"/>
      <c r="B2151" s="14" t="n"/>
      <c r="C2151" s="14" t="n"/>
      <c r="D2151" s="16" t="n"/>
      <c r="E2151" s="14" t="n"/>
      <c r="F2151" s="14" t="n"/>
      <c r="G2151" s="14" t="n"/>
      <c r="H2151" s="19" t="n"/>
      <c r="I2151" s="19" t="n"/>
      <c r="J2151" s="34">
        <f>IF(A2151="","",H2151+I2151)</f>
        <v/>
      </c>
      <c r="K2151" s="14" t="n"/>
      <c r="L2151" s="14" t="n"/>
      <c r="M2151" s="14" t="n"/>
      <c r="N2151" s="14" t="n"/>
      <c r="O2151" s="20">
        <f>IF(A2151="","",SUMPRODUCT((A2151&gt;=Setup!$C$19:$C$30)*(A2151&lt;=Setup!$D$19:$D$30)*Setup!$A$19:$A$30))</f>
        <v/>
      </c>
      <c r="P2151" s="34">
        <f>IF(A2151="","",IF(OR(F2151="Standard domestic 15% (Box 7)",F2151="Import - VAT paid at customs (Box 8)",F2151="Import - Reverse charge (Box 9)"),ROUND(H2151*Setup!$B$9,2),0))</f>
        <v/>
      </c>
      <c r="Q2151" s="34">
        <f>IF(A2151="","",I2151-P2151)</f>
        <v/>
      </c>
      <c r="R2151" s="34">
        <f>IF(A2151="","",IF(L2151="Yes",I2151,0))</f>
        <v/>
      </c>
      <c r="S2151" s="34">
        <f>IF(A2151="","",IF(AND(L2151="Yes",K2151="Yes",NOT(ISNUMBER(SEARCH("blocked",G2151))),OR(F2151="Standard domestic 15% (Box 7)",F2151="Import - VAT paid at customs (Box 8)",F2151="Import - Reverse charge (Box 9)"),OR(F2151&lt;&gt;"Standard domestic 15% (Box 7)",AND(LEN(D2151)=15,LEFT(D2151,1)="3",RIGHT(D2151,1)="3",ISNUMBER(--D2151)))),I2151,0))</f>
        <v/>
      </c>
      <c r="T2151" s="34">
        <f>IF(A2151="","",R2151-S2151)</f>
        <v/>
      </c>
      <c r="U2151" s="23">
        <f>IF(A2151="","",IF(O2151=0,"Outside audit periods; ","")&amp;IF(F2151="","No VAT category; ","")&amp;IF(ABS(Q2151)&gt;Setup!$B$10,"VAT ≠ 15% × net; ","")&amp;IF(AND(F2151="Standard domestic 15% (Box 7)",NOT(AND(LEN(D2151)=15,LEFT(D2151,1)="3",RIGHT(D2151,1)="3",ISNUMBER(--D2151)))),"Invalid/missing supplier VAT no; ","")&amp;IF(AND(L2151="Yes",K2151&lt;&gt;"Yes"),"VAT claimed without valid tax invoice; ","")&amp;IF(AND(L2151="Yes",ISNUMBER(SEARCH("blocked",G2151))),"Blocked input VAT claimed; ","")&amp;IF(AND(F2151="Import - VAT paid at customs (Box 8)",M2151=""),"Customs declaration no missing; ","")&amp;IF(AND(F2151="Import - Reverse charge (Box 9)",E2151="Saudi Arabia"),"RCM used for a local supplier; ","")&amp;IF(AND(L2151="Yes",NOT(OR(F2151="Standard domestic 15% (Box 7)",F2151="Import - VAT paid at customs (Box 8)",F2151="Import - Reverse charge (Box 9)"))),"VAT claimed on non-taxable category; ",""))</f>
        <v/>
      </c>
    </row>
    <row r="2152">
      <c r="A2152" s="17" t="n"/>
      <c r="B2152" s="14" t="n"/>
      <c r="C2152" s="14" t="n"/>
      <c r="D2152" s="16" t="n"/>
      <c r="E2152" s="14" t="n"/>
      <c r="F2152" s="14" t="n"/>
      <c r="G2152" s="14" t="n"/>
      <c r="H2152" s="19" t="n"/>
      <c r="I2152" s="19" t="n"/>
      <c r="J2152" s="34">
        <f>IF(A2152="","",H2152+I2152)</f>
        <v/>
      </c>
      <c r="K2152" s="14" t="n"/>
      <c r="L2152" s="14" t="n"/>
      <c r="M2152" s="14" t="n"/>
      <c r="N2152" s="14" t="n"/>
      <c r="O2152" s="20">
        <f>IF(A2152="","",SUMPRODUCT((A2152&gt;=Setup!$C$19:$C$30)*(A2152&lt;=Setup!$D$19:$D$30)*Setup!$A$19:$A$30))</f>
        <v/>
      </c>
      <c r="P2152" s="34">
        <f>IF(A2152="","",IF(OR(F2152="Standard domestic 15% (Box 7)",F2152="Import - VAT paid at customs (Box 8)",F2152="Import - Reverse charge (Box 9)"),ROUND(H2152*Setup!$B$9,2),0))</f>
        <v/>
      </c>
      <c r="Q2152" s="34">
        <f>IF(A2152="","",I2152-P2152)</f>
        <v/>
      </c>
      <c r="R2152" s="34">
        <f>IF(A2152="","",IF(L2152="Yes",I2152,0))</f>
        <v/>
      </c>
      <c r="S2152" s="34">
        <f>IF(A2152="","",IF(AND(L2152="Yes",K2152="Yes",NOT(ISNUMBER(SEARCH("blocked",G2152))),OR(F2152="Standard domestic 15% (Box 7)",F2152="Import - VAT paid at customs (Box 8)",F2152="Import - Reverse charge (Box 9)"),OR(F2152&lt;&gt;"Standard domestic 15% (Box 7)",AND(LEN(D2152)=15,LEFT(D2152,1)="3",RIGHT(D2152,1)="3",ISNUMBER(--D2152)))),I2152,0))</f>
        <v/>
      </c>
      <c r="T2152" s="34">
        <f>IF(A2152="","",R2152-S2152)</f>
        <v/>
      </c>
      <c r="U2152" s="23">
        <f>IF(A2152="","",IF(O2152=0,"Outside audit periods; ","")&amp;IF(F2152="","No VAT category; ","")&amp;IF(ABS(Q2152)&gt;Setup!$B$10,"VAT ≠ 15% × net; ","")&amp;IF(AND(F2152="Standard domestic 15% (Box 7)",NOT(AND(LEN(D2152)=15,LEFT(D2152,1)="3",RIGHT(D2152,1)="3",ISNUMBER(--D2152)))),"Invalid/missing supplier VAT no; ","")&amp;IF(AND(L2152="Yes",K2152&lt;&gt;"Yes"),"VAT claimed without valid tax invoice; ","")&amp;IF(AND(L2152="Yes",ISNUMBER(SEARCH("blocked",G2152))),"Blocked input VAT claimed; ","")&amp;IF(AND(F2152="Import - VAT paid at customs (Box 8)",M2152=""),"Customs declaration no missing; ","")&amp;IF(AND(F2152="Import - Reverse charge (Box 9)",E2152="Saudi Arabia"),"RCM used for a local supplier; ","")&amp;IF(AND(L2152="Yes",NOT(OR(F2152="Standard domestic 15% (Box 7)",F2152="Import - VAT paid at customs (Box 8)",F2152="Import - Reverse charge (Box 9)"))),"VAT claimed on non-taxable category; ",""))</f>
        <v/>
      </c>
    </row>
    <row r="2153">
      <c r="A2153" s="17" t="n"/>
      <c r="B2153" s="14" t="n"/>
      <c r="C2153" s="14" t="n"/>
      <c r="D2153" s="16" t="n"/>
      <c r="E2153" s="14" t="n"/>
      <c r="F2153" s="14" t="n"/>
      <c r="G2153" s="14" t="n"/>
      <c r="H2153" s="19" t="n"/>
      <c r="I2153" s="19" t="n"/>
      <c r="J2153" s="34">
        <f>IF(A2153="","",H2153+I2153)</f>
        <v/>
      </c>
      <c r="K2153" s="14" t="n"/>
      <c r="L2153" s="14" t="n"/>
      <c r="M2153" s="14" t="n"/>
      <c r="N2153" s="14" t="n"/>
      <c r="O2153" s="20">
        <f>IF(A2153="","",SUMPRODUCT((A2153&gt;=Setup!$C$19:$C$30)*(A2153&lt;=Setup!$D$19:$D$30)*Setup!$A$19:$A$30))</f>
        <v/>
      </c>
      <c r="P2153" s="34">
        <f>IF(A2153="","",IF(OR(F2153="Standard domestic 15% (Box 7)",F2153="Import - VAT paid at customs (Box 8)",F2153="Import - Reverse charge (Box 9)"),ROUND(H2153*Setup!$B$9,2),0))</f>
        <v/>
      </c>
      <c r="Q2153" s="34">
        <f>IF(A2153="","",I2153-P2153)</f>
        <v/>
      </c>
      <c r="R2153" s="34">
        <f>IF(A2153="","",IF(L2153="Yes",I2153,0))</f>
        <v/>
      </c>
      <c r="S2153" s="34">
        <f>IF(A2153="","",IF(AND(L2153="Yes",K2153="Yes",NOT(ISNUMBER(SEARCH("blocked",G2153))),OR(F2153="Standard domestic 15% (Box 7)",F2153="Import - VAT paid at customs (Box 8)",F2153="Import - Reverse charge (Box 9)"),OR(F2153&lt;&gt;"Standard domestic 15% (Box 7)",AND(LEN(D2153)=15,LEFT(D2153,1)="3",RIGHT(D2153,1)="3",ISNUMBER(--D2153)))),I2153,0))</f>
        <v/>
      </c>
      <c r="T2153" s="34">
        <f>IF(A2153="","",R2153-S2153)</f>
        <v/>
      </c>
      <c r="U2153" s="23">
        <f>IF(A2153="","",IF(O2153=0,"Outside audit periods; ","")&amp;IF(F2153="","No VAT category; ","")&amp;IF(ABS(Q2153)&gt;Setup!$B$10,"VAT ≠ 15% × net; ","")&amp;IF(AND(F2153="Standard domestic 15% (Box 7)",NOT(AND(LEN(D2153)=15,LEFT(D2153,1)="3",RIGHT(D2153,1)="3",ISNUMBER(--D2153)))),"Invalid/missing supplier VAT no; ","")&amp;IF(AND(L2153="Yes",K2153&lt;&gt;"Yes"),"VAT claimed without valid tax invoice; ","")&amp;IF(AND(L2153="Yes",ISNUMBER(SEARCH("blocked",G2153))),"Blocked input VAT claimed; ","")&amp;IF(AND(F2153="Import - VAT paid at customs (Box 8)",M2153=""),"Customs declaration no missing; ","")&amp;IF(AND(F2153="Import - Reverse charge (Box 9)",E2153="Saudi Arabia"),"RCM used for a local supplier; ","")&amp;IF(AND(L2153="Yes",NOT(OR(F2153="Standard domestic 15% (Box 7)",F2153="Import - VAT paid at customs (Box 8)",F2153="Import - Reverse charge (Box 9)"))),"VAT claimed on non-taxable category; ",""))</f>
        <v/>
      </c>
    </row>
    <row r="2154">
      <c r="A2154" s="17" t="n"/>
      <c r="B2154" s="14" t="n"/>
      <c r="C2154" s="14" t="n"/>
      <c r="D2154" s="16" t="n"/>
      <c r="E2154" s="14" t="n"/>
      <c r="F2154" s="14" t="n"/>
      <c r="G2154" s="14" t="n"/>
      <c r="H2154" s="19" t="n"/>
      <c r="I2154" s="19" t="n"/>
      <c r="J2154" s="34">
        <f>IF(A2154="","",H2154+I2154)</f>
        <v/>
      </c>
      <c r="K2154" s="14" t="n"/>
      <c r="L2154" s="14" t="n"/>
      <c r="M2154" s="14" t="n"/>
      <c r="N2154" s="14" t="n"/>
      <c r="O2154" s="20">
        <f>IF(A2154="","",SUMPRODUCT((A2154&gt;=Setup!$C$19:$C$30)*(A2154&lt;=Setup!$D$19:$D$30)*Setup!$A$19:$A$30))</f>
        <v/>
      </c>
      <c r="P2154" s="34">
        <f>IF(A2154="","",IF(OR(F2154="Standard domestic 15% (Box 7)",F2154="Import - VAT paid at customs (Box 8)",F2154="Import - Reverse charge (Box 9)"),ROUND(H2154*Setup!$B$9,2),0))</f>
        <v/>
      </c>
      <c r="Q2154" s="34">
        <f>IF(A2154="","",I2154-P2154)</f>
        <v/>
      </c>
      <c r="R2154" s="34">
        <f>IF(A2154="","",IF(L2154="Yes",I2154,0))</f>
        <v/>
      </c>
      <c r="S2154" s="34">
        <f>IF(A2154="","",IF(AND(L2154="Yes",K2154="Yes",NOT(ISNUMBER(SEARCH("blocked",G2154))),OR(F2154="Standard domestic 15% (Box 7)",F2154="Import - VAT paid at customs (Box 8)",F2154="Import - Reverse charge (Box 9)"),OR(F2154&lt;&gt;"Standard domestic 15% (Box 7)",AND(LEN(D2154)=15,LEFT(D2154,1)="3",RIGHT(D2154,1)="3",ISNUMBER(--D2154)))),I2154,0))</f>
        <v/>
      </c>
      <c r="T2154" s="34">
        <f>IF(A2154="","",R2154-S2154)</f>
        <v/>
      </c>
      <c r="U2154" s="23">
        <f>IF(A2154="","",IF(O2154=0,"Outside audit periods; ","")&amp;IF(F2154="","No VAT category; ","")&amp;IF(ABS(Q2154)&gt;Setup!$B$10,"VAT ≠ 15% × net; ","")&amp;IF(AND(F2154="Standard domestic 15% (Box 7)",NOT(AND(LEN(D2154)=15,LEFT(D2154,1)="3",RIGHT(D2154,1)="3",ISNUMBER(--D2154)))),"Invalid/missing supplier VAT no; ","")&amp;IF(AND(L2154="Yes",K2154&lt;&gt;"Yes"),"VAT claimed without valid tax invoice; ","")&amp;IF(AND(L2154="Yes",ISNUMBER(SEARCH("blocked",G2154))),"Blocked input VAT claimed; ","")&amp;IF(AND(F2154="Import - VAT paid at customs (Box 8)",M2154=""),"Customs declaration no missing; ","")&amp;IF(AND(F2154="Import - Reverse charge (Box 9)",E2154="Saudi Arabia"),"RCM used for a local supplier; ","")&amp;IF(AND(L2154="Yes",NOT(OR(F2154="Standard domestic 15% (Box 7)",F2154="Import - VAT paid at customs (Box 8)",F2154="Import - Reverse charge (Box 9)"))),"VAT claimed on non-taxable category; ",""))</f>
        <v/>
      </c>
    </row>
    <row r="2155">
      <c r="A2155" s="17" t="n"/>
      <c r="B2155" s="14" t="n"/>
      <c r="C2155" s="14" t="n"/>
      <c r="D2155" s="16" t="n"/>
      <c r="E2155" s="14" t="n"/>
      <c r="F2155" s="14" t="n"/>
      <c r="G2155" s="14" t="n"/>
      <c r="H2155" s="19" t="n"/>
      <c r="I2155" s="19" t="n"/>
      <c r="J2155" s="34">
        <f>IF(A2155="","",H2155+I2155)</f>
        <v/>
      </c>
      <c r="K2155" s="14" t="n"/>
      <c r="L2155" s="14" t="n"/>
      <c r="M2155" s="14" t="n"/>
      <c r="N2155" s="14" t="n"/>
      <c r="O2155" s="20">
        <f>IF(A2155="","",SUMPRODUCT((A2155&gt;=Setup!$C$19:$C$30)*(A2155&lt;=Setup!$D$19:$D$30)*Setup!$A$19:$A$30))</f>
        <v/>
      </c>
      <c r="P2155" s="34">
        <f>IF(A2155="","",IF(OR(F2155="Standard domestic 15% (Box 7)",F2155="Import - VAT paid at customs (Box 8)",F2155="Import - Reverse charge (Box 9)"),ROUND(H2155*Setup!$B$9,2),0))</f>
        <v/>
      </c>
      <c r="Q2155" s="34">
        <f>IF(A2155="","",I2155-P2155)</f>
        <v/>
      </c>
      <c r="R2155" s="34">
        <f>IF(A2155="","",IF(L2155="Yes",I2155,0))</f>
        <v/>
      </c>
      <c r="S2155" s="34">
        <f>IF(A2155="","",IF(AND(L2155="Yes",K2155="Yes",NOT(ISNUMBER(SEARCH("blocked",G2155))),OR(F2155="Standard domestic 15% (Box 7)",F2155="Import - VAT paid at customs (Box 8)",F2155="Import - Reverse charge (Box 9)"),OR(F2155&lt;&gt;"Standard domestic 15% (Box 7)",AND(LEN(D2155)=15,LEFT(D2155,1)="3",RIGHT(D2155,1)="3",ISNUMBER(--D2155)))),I2155,0))</f>
        <v/>
      </c>
      <c r="T2155" s="34">
        <f>IF(A2155="","",R2155-S2155)</f>
        <v/>
      </c>
      <c r="U2155" s="23">
        <f>IF(A2155="","",IF(O2155=0,"Outside audit periods; ","")&amp;IF(F2155="","No VAT category; ","")&amp;IF(ABS(Q2155)&gt;Setup!$B$10,"VAT ≠ 15% × net; ","")&amp;IF(AND(F2155="Standard domestic 15% (Box 7)",NOT(AND(LEN(D2155)=15,LEFT(D2155,1)="3",RIGHT(D2155,1)="3",ISNUMBER(--D2155)))),"Invalid/missing supplier VAT no; ","")&amp;IF(AND(L2155="Yes",K2155&lt;&gt;"Yes"),"VAT claimed without valid tax invoice; ","")&amp;IF(AND(L2155="Yes",ISNUMBER(SEARCH("blocked",G2155))),"Blocked input VAT claimed; ","")&amp;IF(AND(F2155="Import - VAT paid at customs (Box 8)",M2155=""),"Customs declaration no missing; ","")&amp;IF(AND(F2155="Import - Reverse charge (Box 9)",E2155="Saudi Arabia"),"RCM used for a local supplier; ","")&amp;IF(AND(L2155="Yes",NOT(OR(F2155="Standard domestic 15% (Box 7)",F2155="Import - VAT paid at customs (Box 8)",F2155="Import - Reverse charge (Box 9)"))),"VAT claimed on non-taxable category; ",""))</f>
        <v/>
      </c>
    </row>
    <row r="2156">
      <c r="A2156" s="17" t="n"/>
      <c r="B2156" s="14" t="n"/>
      <c r="C2156" s="14" t="n"/>
      <c r="D2156" s="16" t="n"/>
      <c r="E2156" s="14" t="n"/>
      <c r="F2156" s="14" t="n"/>
      <c r="G2156" s="14" t="n"/>
      <c r="H2156" s="19" t="n"/>
      <c r="I2156" s="19" t="n"/>
      <c r="J2156" s="34">
        <f>IF(A2156="","",H2156+I2156)</f>
        <v/>
      </c>
      <c r="K2156" s="14" t="n"/>
      <c r="L2156" s="14" t="n"/>
      <c r="M2156" s="14" t="n"/>
      <c r="N2156" s="14" t="n"/>
      <c r="O2156" s="20">
        <f>IF(A2156="","",SUMPRODUCT((A2156&gt;=Setup!$C$19:$C$30)*(A2156&lt;=Setup!$D$19:$D$30)*Setup!$A$19:$A$30))</f>
        <v/>
      </c>
      <c r="P2156" s="34">
        <f>IF(A2156="","",IF(OR(F2156="Standard domestic 15% (Box 7)",F2156="Import - VAT paid at customs (Box 8)",F2156="Import - Reverse charge (Box 9)"),ROUND(H2156*Setup!$B$9,2),0))</f>
        <v/>
      </c>
      <c r="Q2156" s="34">
        <f>IF(A2156="","",I2156-P2156)</f>
        <v/>
      </c>
      <c r="R2156" s="34">
        <f>IF(A2156="","",IF(L2156="Yes",I2156,0))</f>
        <v/>
      </c>
      <c r="S2156" s="34">
        <f>IF(A2156="","",IF(AND(L2156="Yes",K2156="Yes",NOT(ISNUMBER(SEARCH("blocked",G2156))),OR(F2156="Standard domestic 15% (Box 7)",F2156="Import - VAT paid at customs (Box 8)",F2156="Import - Reverse charge (Box 9)"),OR(F2156&lt;&gt;"Standard domestic 15% (Box 7)",AND(LEN(D2156)=15,LEFT(D2156,1)="3",RIGHT(D2156,1)="3",ISNUMBER(--D2156)))),I2156,0))</f>
        <v/>
      </c>
      <c r="T2156" s="34">
        <f>IF(A2156="","",R2156-S2156)</f>
        <v/>
      </c>
      <c r="U2156" s="23">
        <f>IF(A2156="","",IF(O2156=0,"Outside audit periods; ","")&amp;IF(F2156="","No VAT category; ","")&amp;IF(ABS(Q2156)&gt;Setup!$B$10,"VAT ≠ 15% × net; ","")&amp;IF(AND(F2156="Standard domestic 15% (Box 7)",NOT(AND(LEN(D2156)=15,LEFT(D2156,1)="3",RIGHT(D2156,1)="3",ISNUMBER(--D2156)))),"Invalid/missing supplier VAT no; ","")&amp;IF(AND(L2156="Yes",K2156&lt;&gt;"Yes"),"VAT claimed without valid tax invoice; ","")&amp;IF(AND(L2156="Yes",ISNUMBER(SEARCH("blocked",G2156))),"Blocked input VAT claimed; ","")&amp;IF(AND(F2156="Import - VAT paid at customs (Box 8)",M2156=""),"Customs declaration no missing; ","")&amp;IF(AND(F2156="Import - Reverse charge (Box 9)",E2156="Saudi Arabia"),"RCM used for a local supplier; ","")&amp;IF(AND(L2156="Yes",NOT(OR(F2156="Standard domestic 15% (Box 7)",F2156="Import - VAT paid at customs (Box 8)",F2156="Import - Reverse charge (Box 9)"))),"VAT claimed on non-taxable category; ",""))</f>
        <v/>
      </c>
    </row>
    <row r="2157">
      <c r="A2157" s="17" t="n"/>
      <c r="B2157" s="14" t="n"/>
      <c r="C2157" s="14" t="n"/>
      <c r="D2157" s="16" t="n"/>
      <c r="E2157" s="14" t="n"/>
      <c r="F2157" s="14" t="n"/>
      <c r="G2157" s="14" t="n"/>
      <c r="H2157" s="19" t="n"/>
      <c r="I2157" s="19" t="n"/>
      <c r="J2157" s="34">
        <f>IF(A2157="","",H2157+I2157)</f>
        <v/>
      </c>
      <c r="K2157" s="14" t="n"/>
      <c r="L2157" s="14" t="n"/>
      <c r="M2157" s="14" t="n"/>
      <c r="N2157" s="14" t="n"/>
      <c r="O2157" s="20">
        <f>IF(A2157="","",SUMPRODUCT((A2157&gt;=Setup!$C$19:$C$30)*(A2157&lt;=Setup!$D$19:$D$30)*Setup!$A$19:$A$30))</f>
        <v/>
      </c>
      <c r="P2157" s="34">
        <f>IF(A2157="","",IF(OR(F2157="Standard domestic 15% (Box 7)",F2157="Import - VAT paid at customs (Box 8)",F2157="Import - Reverse charge (Box 9)"),ROUND(H2157*Setup!$B$9,2),0))</f>
        <v/>
      </c>
      <c r="Q2157" s="34">
        <f>IF(A2157="","",I2157-P2157)</f>
        <v/>
      </c>
      <c r="R2157" s="34">
        <f>IF(A2157="","",IF(L2157="Yes",I2157,0))</f>
        <v/>
      </c>
      <c r="S2157" s="34">
        <f>IF(A2157="","",IF(AND(L2157="Yes",K2157="Yes",NOT(ISNUMBER(SEARCH("blocked",G2157))),OR(F2157="Standard domestic 15% (Box 7)",F2157="Import - VAT paid at customs (Box 8)",F2157="Import - Reverse charge (Box 9)"),OR(F2157&lt;&gt;"Standard domestic 15% (Box 7)",AND(LEN(D2157)=15,LEFT(D2157,1)="3",RIGHT(D2157,1)="3",ISNUMBER(--D2157)))),I2157,0))</f>
        <v/>
      </c>
      <c r="T2157" s="34">
        <f>IF(A2157="","",R2157-S2157)</f>
        <v/>
      </c>
      <c r="U2157" s="23">
        <f>IF(A2157="","",IF(O2157=0,"Outside audit periods; ","")&amp;IF(F2157="","No VAT category; ","")&amp;IF(ABS(Q2157)&gt;Setup!$B$10,"VAT ≠ 15% × net; ","")&amp;IF(AND(F2157="Standard domestic 15% (Box 7)",NOT(AND(LEN(D2157)=15,LEFT(D2157,1)="3",RIGHT(D2157,1)="3",ISNUMBER(--D2157)))),"Invalid/missing supplier VAT no; ","")&amp;IF(AND(L2157="Yes",K2157&lt;&gt;"Yes"),"VAT claimed without valid tax invoice; ","")&amp;IF(AND(L2157="Yes",ISNUMBER(SEARCH("blocked",G2157))),"Blocked input VAT claimed; ","")&amp;IF(AND(F2157="Import - VAT paid at customs (Box 8)",M2157=""),"Customs declaration no missing; ","")&amp;IF(AND(F2157="Import - Reverse charge (Box 9)",E2157="Saudi Arabia"),"RCM used for a local supplier; ","")&amp;IF(AND(L2157="Yes",NOT(OR(F2157="Standard domestic 15% (Box 7)",F2157="Import - VAT paid at customs (Box 8)",F2157="Import - Reverse charge (Box 9)"))),"VAT claimed on non-taxable category; ",""))</f>
        <v/>
      </c>
    </row>
    <row r="2158">
      <c r="A2158" s="17" t="n"/>
      <c r="B2158" s="14" t="n"/>
      <c r="C2158" s="14" t="n"/>
      <c r="D2158" s="16" t="n"/>
      <c r="E2158" s="14" t="n"/>
      <c r="F2158" s="14" t="n"/>
      <c r="G2158" s="14" t="n"/>
      <c r="H2158" s="19" t="n"/>
      <c r="I2158" s="19" t="n"/>
      <c r="J2158" s="34">
        <f>IF(A2158="","",H2158+I2158)</f>
        <v/>
      </c>
      <c r="K2158" s="14" t="n"/>
      <c r="L2158" s="14" t="n"/>
      <c r="M2158" s="14" t="n"/>
      <c r="N2158" s="14" t="n"/>
      <c r="O2158" s="20">
        <f>IF(A2158="","",SUMPRODUCT((A2158&gt;=Setup!$C$19:$C$30)*(A2158&lt;=Setup!$D$19:$D$30)*Setup!$A$19:$A$30))</f>
        <v/>
      </c>
      <c r="P2158" s="34">
        <f>IF(A2158="","",IF(OR(F2158="Standard domestic 15% (Box 7)",F2158="Import - VAT paid at customs (Box 8)",F2158="Import - Reverse charge (Box 9)"),ROUND(H2158*Setup!$B$9,2),0))</f>
        <v/>
      </c>
      <c r="Q2158" s="34">
        <f>IF(A2158="","",I2158-P2158)</f>
        <v/>
      </c>
      <c r="R2158" s="34">
        <f>IF(A2158="","",IF(L2158="Yes",I2158,0))</f>
        <v/>
      </c>
      <c r="S2158" s="34">
        <f>IF(A2158="","",IF(AND(L2158="Yes",K2158="Yes",NOT(ISNUMBER(SEARCH("blocked",G2158))),OR(F2158="Standard domestic 15% (Box 7)",F2158="Import - VAT paid at customs (Box 8)",F2158="Import - Reverse charge (Box 9)"),OR(F2158&lt;&gt;"Standard domestic 15% (Box 7)",AND(LEN(D2158)=15,LEFT(D2158,1)="3",RIGHT(D2158,1)="3",ISNUMBER(--D2158)))),I2158,0))</f>
        <v/>
      </c>
      <c r="T2158" s="34">
        <f>IF(A2158="","",R2158-S2158)</f>
        <v/>
      </c>
      <c r="U2158" s="23">
        <f>IF(A2158="","",IF(O2158=0,"Outside audit periods; ","")&amp;IF(F2158="","No VAT category; ","")&amp;IF(ABS(Q2158)&gt;Setup!$B$10,"VAT ≠ 15% × net; ","")&amp;IF(AND(F2158="Standard domestic 15% (Box 7)",NOT(AND(LEN(D2158)=15,LEFT(D2158,1)="3",RIGHT(D2158,1)="3",ISNUMBER(--D2158)))),"Invalid/missing supplier VAT no; ","")&amp;IF(AND(L2158="Yes",K2158&lt;&gt;"Yes"),"VAT claimed without valid tax invoice; ","")&amp;IF(AND(L2158="Yes",ISNUMBER(SEARCH("blocked",G2158))),"Blocked input VAT claimed; ","")&amp;IF(AND(F2158="Import - VAT paid at customs (Box 8)",M2158=""),"Customs declaration no missing; ","")&amp;IF(AND(F2158="Import - Reverse charge (Box 9)",E2158="Saudi Arabia"),"RCM used for a local supplier; ","")&amp;IF(AND(L2158="Yes",NOT(OR(F2158="Standard domestic 15% (Box 7)",F2158="Import - VAT paid at customs (Box 8)",F2158="Import - Reverse charge (Box 9)"))),"VAT claimed on non-taxable category; ",""))</f>
        <v/>
      </c>
    </row>
    <row r="2159">
      <c r="A2159" s="17" t="n"/>
      <c r="B2159" s="14" t="n"/>
      <c r="C2159" s="14" t="n"/>
      <c r="D2159" s="16" t="n"/>
      <c r="E2159" s="14" t="n"/>
      <c r="F2159" s="14" t="n"/>
      <c r="G2159" s="14" t="n"/>
      <c r="H2159" s="19" t="n"/>
      <c r="I2159" s="19" t="n"/>
      <c r="J2159" s="34">
        <f>IF(A2159="","",H2159+I2159)</f>
        <v/>
      </c>
      <c r="K2159" s="14" t="n"/>
      <c r="L2159" s="14" t="n"/>
      <c r="M2159" s="14" t="n"/>
      <c r="N2159" s="14" t="n"/>
      <c r="O2159" s="20">
        <f>IF(A2159="","",SUMPRODUCT((A2159&gt;=Setup!$C$19:$C$30)*(A2159&lt;=Setup!$D$19:$D$30)*Setup!$A$19:$A$30))</f>
        <v/>
      </c>
      <c r="P2159" s="34">
        <f>IF(A2159="","",IF(OR(F2159="Standard domestic 15% (Box 7)",F2159="Import - VAT paid at customs (Box 8)",F2159="Import - Reverse charge (Box 9)"),ROUND(H2159*Setup!$B$9,2),0))</f>
        <v/>
      </c>
      <c r="Q2159" s="34">
        <f>IF(A2159="","",I2159-P2159)</f>
        <v/>
      </c>
      <c r="R2159" s="34">
        <f>IF(A2159="","",IF(L2159="Yes",I2159,0))</f>
        <v/>
      </c>
      <c r="S2159" s="34">
        <f>IF(A2159="","",IF(AND(L2159="Yes",K2159="Yes",NOT(ISNUMBER(SEARCH("blocked",G2159))),OR(F2159="Standard domestic 15% (Box 7)",F2159="Import - VAT paid at customs (Box 8)",F2159="Import - Reverse charge (Box 9)"),OR(F2159&lt;&gt;"Standard domestic 15% (Box 7)",AND(LEN(D2159)=15,LEFT(D2159,1)="3",RIGHT(D2159,1)="3",ISNUMBER(--D2159)))),I2159,0))</f>
        <v/>
      </c>
      <c r="T2159" s="34">
        <f>IF(A2159="","",R2159-S2159)</f>
        <v/>
      </c>
      <c r="U2159" s="23">
        <f>IF(A2159="","",IF(O2159=0,"Outside audit periods; ","")&amp;IF(F2159="","No VAT category; ","")&amp;IF(ABS(Q2159)&gt;Setup!$B$10,"VAT ≠ 15% × net; ","")&amp;IF(AND(F2159="Standard domestic 15% (Box 7)",NOT(AND(LEN(D2159)=15,LEFT(D2159,1)="3",RIGHT(D2159,1)="3",ISNUMBER(--D2159)))),"Invalid/missing supplier VAT no; ","")&amp;IF(AND(L2159="Yes",K2159&lt;&gt;"Yes"),"VAT claimed without valid tax invoice; ","")&amp;IF(AND(L2159="Yes",ISNUMBER(SEARCH("blocked",G2159))),"Blocked input VAT claimed; ","")&amp;IF(AND(F2159="Import - VAT paid at customs (Box 8)",M2159=""),"Customs declaration no missing; ","")&amp;IF(AND(F2159="Import - Reverse charge (Box 9)",E2159="Saudi Arabia"),"RCM used for a local supplier; ","")&amp;IF(AND(L2159="Yes",NOT(OR(F2159="Standard domestic 15% (Box 7)",F2159="Import - VAT paid at customs (Box 8)",F2159="Import - Reverse charge (Box 9)"))),"VAT claimed on non-taxable category; ",""))</f>
        <v/>
      </c>
    </row>
    <row r="2160">
      <c r="A2160" s="17" t="n"/>
      <c r="B2160" s="14" t="n"/>
      <c r="C2160" s="14" t="n"/>
      <c r="D2160" s="16" t="n"/>
      <c r="E2160" s="14" t="n"/>
      <c r="F2160" s="14" t="n"/>
      <c r="G2160" s="14" t="n"/>
      <c r="H2160" s="19" t="n"/>
      <c r="I2160" s="19" t="n"/>
      <c r="J2160" s="34">
        <f>IF(A2160="","",H2160+I2160)</f>
        <v/>
      </c>
      <c r="K2160" s="14" t="n"/>
      <c r="L2160" s="14" t="n"/>
      <c r="M2160" s="14" t="n"/>
      <c r="N2160" s="14" t="n"/>
      <c r="O2160" s="20">
        <f>IF(A2160="","",SUMPRODUCT((A2160&gt;=Setup!$C$19:$C$30)*(A2160&lt;=Setup!$D$19:$D$30)*Setup!$A$19:$A$30))</f>
        <v/>
      </c>
      <c r="P2160" s="34">
        <f>IF(A2160="","",IF(OR(F2160="Standard domestic 15% (Box 7)",F2160="Import - VAT paid at customs (Box 8)",F2160="Import - Reverse charge (Box 9)"),ROUND(H2160*Setup!$B$9,2),0))</f>
        <v/>
      </c>
      <c r="Q2160" s="34">
        <f>IF(A2160="","",I2160-P2160)</f>
        <v/>
      </c>
      <c r="R2160" s="34">
        <f>IF(A2160="","",IF(L2160="Yes",I2160,0))</f>
        <v/>
      </c>
      <c r="S2160" s="34">
        <f>IF(A2160="","",IF(AND(L2160="Yes",K2160="Yes",NOT(ISNUMBER(SEARCH("blocked",G2160))),OR(F2160="Standard domestic 15% (Box 7)",F2160="Import - VAT paid at customs (Box 8)",F2160="Import - Reverse charge (Box 9)"),OR(F2160&lt;&gt;"Standard domestic 15% (Box 7)",AND(LEN(D2160)=15,LEFT(D2160,1)="3",RIGHT(D2160,1)="3",ISNUMBER(--D2160)))),I2160,0))</f>
        <v/>
      </c>
      <c r="T2160" s="34">
        <f>IF(A2160="","",R2160-S2160)</f>
        <v/>
      </c>
      <c r="U2160" s="23">
        <f>IF(A2160="","",IF(O2160=0,"Outside audit periods; ","")&amp;IF(F2160="","No VAT category; ","")&amp;IF(ABS(Q2160)&gt;Setup!$B$10,"VAT ≠ 15% × net; ","")&amp;IF(AND(F2160="Standard domestic 15% (Box 7)",NOT(AND(LEN(D2160)=15,LEFT(D2160,1)="3",RIGHT(D2160,1)="3",ISNUMBER(--D2160)))),"Invalid/missing supplier VAT no; ","")&amp;IF(AND(L2160="Yes",K2160&lt;&gt;"Yes"),"VAT claimed without valid tax invoice; ","")&amp;IF(AND(L2160="Yes",ISNUMBER(SEARCH("blocked",G2160))),"Blocked input VAT claimed; ","")&amp;IF(AND(F2160="Import - VAT paid at customs (Box 8)",M2160=""),"Customs declaration no missing; ","")&amp;IF(AND(F2160="Import - Reverse charge (Box 9)",E2160="Saudi Arabia"),"RCM used for a local supplier; ","")&amp;IF(AND(L2160="Yes",NOT(OR(F2160="Standard domestic 15% (Box 7)",F2160="Import - VAT paid at customs (Box 8)",F2160="Import - Reverse charge (Box 9)"))),"VAT claimed on non-taxable category; ",""))</f>
        <v/>
      </c>
    </row>
    <row r="2161">
      <c r="A2161" s="17" t="n"/>
      <c r="B2161" s="14" t="n"/>
      <c r="C2161" s="14" t="n"/>
      <c r="D2161" s="16" t="n"/>
      <c r="E2161" s="14" t="n"/>
      <c r="F2161" s="14" t="n"/>
      <c r="G2161" s="14" t="n"/>
      <c r="H2161" s="19" t="n"/>
      <c r="I2161" s="19" t="n"/>
      <c r="J2161" s="34">
        <f>IF(A2161="","",H2161+I2161)</f>
        <v/>
      </c>
      <c r="K2161" s="14" t="n"/>
      <c r="L2161" s="14" t="n"/>
      <c r="M2161" s="14" t="n"/>
      <c r="N2161" s="14" t="n"/>
      <c r="O2161" s="20">
        <f>IF(A2161="","",SUMPRODUCT((A2161&gt;=Setup!$C$19:$C$30)*(A2161&lt;=Setup!$D$19:$D$30)*Setup!$A$19:$A$30))</f>
        <v/>
      </c>
      <c r="P2161" s="34">
        <f>IF(A2161="","",IF(OR(F2161="Standard domestic 15% (Box 7)",F2161="Import - VAT paid at customs (Box 8)",F2161="Import - Reverse charge (Box 9)"),ROUND(H2161*Setup!$B$9,2),0))</f>
        <v/>
      </c>
      <c r="Q2161" s="34">
        <f>IF(A2161="","",I2161-P2161)</f>
        <v/>
      </c>
      <c r="R2161" s="34">
        <f>IF(A2161="","",IF(L2161="Yes",I2161,0))</f>
        <v/>
      </c>
      <c r="S2161" s="34">
        <f>IF(A2161="","",IF(AND(L2161="Yes",K2161="Yes",NOT(ISNUMBER(SEARCH("blocked",G2161))),OR(F2161="Standard domestic 15% (Box 7)",F2161="Import - VAT paid at customs (Box 8)",F2161="Import - Reverse charge (Box 9)"),OR(F2161&lt;&gt;"Standard domestic 15% (Box 7)",AND(LEN(D2161)=15,LEFT(D2161,1)="3",RIGHT(D2161,1)="3",ISNUMBER(--D2161)))),I2161,0))</f>
        <v/>
      </c>
      <c r="T2161" s="34">
        <f>IF(A2161="","",R2161-S2161)</f>
        <v/>
      </c>
      <c r="U2161" s="23">
        <f>IF(A2161="","",IF(O2161=0,"Outside audit periods; ","")&amp;IF(F2161="","No VAT category; ","")&amp;IF(ABS(Q2161)&gt;Setup!$B$10,"VAT ≠ 15% × net; ","")&amp;IF(AND(F2161="Standard domestic 15% (Box 7)",NOT(AND(LEN(D2161)=15,LEFT(D2161,1)="3",RIGHT(D2161,1)="3",ISNUMBER(--D2161)))),"Invalid/missing supplier VAT no; ","")&amp;IF(AND(L2161="Yes",K2161&lt;&gt;"Yes"),"VAT claimed without valid tax invoice; ","")&amp;IF(AND(L2161="Yes",ISNUMBER(SEARCH("blocked",G2161))),"Blocked input VAT claimed; ","")&amp;IF(AND(F2161="Import - VAT paid at customs (Box 8)",M2161=""),"Customs declaration no missing; ","")&amp;IF(AND(F2161="Import - Reverse charge (Box 9)",E2161="Saudi Arabia"),"RCM used for a local supplier; ","")&amp;IF(AND(L2161="Yes",NOT(OR(F2161="Standard domestic 15% (Box 7)",F2161="Import - VAT paid at customs (Box 8)",F2161="Import - Reverse charge (Box 9)"))),"VAT claimed on non-taxable category; ",""))</f>
        <v/>
      </c>
    </row>
    <row r="2162">
      <c r="A2162" s="17" t="n"/>
      <c r="B2162" s="14" t="n"/>
      <c r="C2162" s="14" t="n"/>
      <c r="D2162" s="16" t="n"/>
      <c r="E2162" s="14" t="n"/>
      <c r="F2162" s="14" t="n"/>
      <c r="G2162" s="14" t="n"/>
      <c r="H2162" s="19" t="n"/>
      <c r="I2162" s="19" t="n"/>
      <c r="J2162" s="34">
        <f>IF(A2162="","",H2162+I2162)</f>
        <v/>
      </c>
      <c r="K2162" s="14" t="n"/>
      <c r="L2162" s="14" t="n"/>
      <c r="M2162" s="14" t="n"/>
      <c r="N2162" s="14" t="n"/>
      <c r="O2162" s="20">
        <f>IF(A2162="","",SUMPRODUCT((A2162&gt;=Setup!$C$19:$C$30)*(A2162&lt;=Setup!$D$19:$D$30)*Setup!$A$19:$A$30))</f>
        <v/>
      </c>
      <c r="P2162" s="34">
        <f>IF(A2162="","",IF(OR(F2162="Standard domestic 15% (Box 7)",F2162="Import - VAT paid at customs (Box 8)",F2162="Import - Reverse charge (Box 9)"),ROUND(H2162*Setup!$B$9,2),0))</f>
        <v/>
      </c>
      <c r="Q2162" s="34">
        <f>IF(A2162="","",I2162-P2162)</f>
        <v/>
      </c>
      <c r="R2162" s="34">
        <f>IF(A2162="","",IF(L2162="Yes",I2162,0))</f>
        <v/>
      </c>
      <c r="S2162" s="34">
        <f>IF(A2162="","",IF(AND(L2162="Yes",K2162="Yes",NOT(ISNUMBER(SEARCH("blocked",G2162))),OR(F2162="Standard domestic 15% (Box 7)",F2162="Import - VAT paid at customs (Box 8)",F2162="Import - Reverse charge (Box 9)"),OR(F2162&lt;&gt;"Standard domestic 15% (Box 7)",AND(LEN(D2162)=15,LEFT(D2162,1)="3",RIGHT(D2162,1)="3",ISNUMBER(--D2162)))),I2162,0))</f>
        <v/>
      </c>
      <c r="T2162" s="34">
        <f>IF(A2162="","",R2162-S2162)</f>
        <v/>
      </c>
      <c r="U2162" s="23">
        <f>IF(A2162="","",IF(O2162=0,"Outside audit periods; ","")&amp;IF(F2162="","No VAT category; ","")&amp;IF(ABS(Q2162)&gt;Setup!$B$10,"VAT ≠ 15% × net; ","")&amp;IF(AND(F2162="Standard domestic 15% (Box 7)",NOT(AND(LEN(D2162)=15,LEFT(D2162,1)="3",RIGHT(D2162,1)="3",ISNUMBER(--D2162)))),"Invalid/missing supplier VAT no; ","")&amp;IF(AND(L2162="Yes",K2162&lt;&gt;"Yes"),"VAT claimed without valid tax invoice; ","")&amp;IF(AND(L2162="Yes",ISNUMBER(SEARCH("blocked",G2162))),"Blocked input VAT claimed; ","")&amp;IF(AND(F2162="Import - VAT paid at customs (Box 8)",M2162=""),"Customs declaration no missing; ","")&amp;IF(AND(F2162="Import - Reverse charge (Box 9)",E2162="Saudi Arabia"),"RCM used for a local supplier; ","")&amp;IF(AND(L2162="Yes",NOT(OR(F2162="Standard domestic 15% (Box 7)",F2162="Import - VAT paid at customs (Box 8)",F2162="Import - Reverse charge (Box 9)"))),"VAT claimed on non-taxable category; ",""))</f>
        <v/>
      </c>
    </row>
    <row r="2163">
      <c r="A2163" s="17" t="n"/>
      <c r="B2163" s="14" t="n"/>
      <c r="C2163" s="14" t="n"/>
      <c r="D2163" s="16" t="n"/>
      <c r="E2163" s="14" t="n"/>
      <c r="F2163" s="14" t="n"/>
      <c r="G2163" s="14" t="n"/>
      <c r="H2163" s="19" t="n"/>
      <c r="I2163" s="19" t="n"/>
      <c r="J2163" s="34">
        <f>IF(A2163="","",H2163+I2163)</f>
        <v/>
      </c>
      <c r="K2163" s="14" t="n"/>
      <c r="L2163" s="14" t="n"/>
      <c r="M2163" s="14" t="n"/>
      <c r="N2163" s="14" t="n"/>
      <c r="O2163" s="20">
        <f>IF(A2163="","",SUMPRODUCT((A2163&gt;=Setup!$C$19:$C$30)*(A2163&lt;=Setup!$D$19:$D$30)*Setup!$A$19:$A$30))</f>
        <v/>
      </c>
      <c r="P2163" s="34">
        <f>IF(A2163="","",IF(OR(F2163="Standard domestic 15% (Box 7)",F2163="Import - VAT paid at customs (Box 8)",F2163="Import - Reverse charge (Box 9)"),ROUND(H2163*Setup!$B$9,2),0))</f>
        <v/>
      </c>
      <c r="Q2163" s="34">
        <f>IF(A2163="","",I2163-P2163)</f>
        <v/>
      </c>
      <c r="R2163" s="34">
        <f>IF(A2163="","",IF(L2163="Yes",I2163,0))</f>
        <v/>
      </c>
      <c r="S2163" s="34">
        <f>IF(A2163="","",IF(AND(L2163="Yes",K2163="Yes",NOT(ISNUMBER(SEARCH("blocked",G2163))),OR(F2163="Standard domestic 15% (Box 7)",F2163="Import - VAT paid at customs (Box 8)",F2163="Import - Reverse charge (Box 9)"),OR(F2163&lt;&gt;"Standard domestic 15% (Box 7)",AND(LEN(D2163)=15,LEFT(D2163,1)="3",RIGHT(D2163,1)="3",ISNUMBER(--D2163)))),I2163,0))</f>
        <v/>
      </c>
      <c r="T2163" s="34">
        <f>IF(A2163="","",R2163-S2163)</f>
        <v/>
      </c>
      <c r="U2163" s="23">
        <f>IF(A2163="","",IF(O2163=0,"Outside audit periods; ","")&amp;IF(F2163="","No VAT category; ","")&amp;IF(ABS(Q2163)&gt;Setup!$B$10,"VAT ≠ 15% × net; ","")&amp;IF(AND(F2163="Standard domestic 15% (Box 7)",NOT(AND(LEN(D2163)=15,LEFT(D2163,1)="3",RIGHT(D2163,1)="3",ISNUMBER(--D2163)))),"Invalid/missing supplier VAT no; ","")&amp;IF(AND(L2163="Yes",K2163&lt;&gt;"Yes"),"VAT claimed without valid tax invoice; ","")&amp;IF(AND(L2163="Yes",ISNUMBER(SEARCH("blocked",G2163))),"Blocked input VAT claimed; ","")&amp;IF(AND(F2163="Import - VAT paid at customs (Box 8)",M2163=""),"Customs declaration no missing; ","")&amp;IF(AND(F2163="Import - Reverse charge (Box 9)",E2163="Saudi Arabia"),"RCM used for a local supplier; ","")&amp;IF(AND(L2163="Yes",NOT(OR(F2163="Standard domestic 15% (Box 7)",F2163="Import - VAT paid at customs (Box 8)",F2163="Import - Reverse charge (Box 9)"))),"VAT claimed on non-taxable category; ",""))</f>
        <v/>
      </c>
    </row>
    <row r="2164">
      <c r="A2164" s="17" t="n"/>
      <c r="B2164" s="14" t="n"/>
      <c r="C2164" s="14" t="n"/>
      <c r="D2164" s="16" t="n"/>
      <c r="E2164" s="14" t="n"/>
      <c r="F2164" s="14" t="n"/>
      <c r="G2164" s="14" t="n"/>
      <c r="H2164" s="19" t="n"/>
      <c r="I2164" s="19" t="n"/>
      <c r="J2164" s="34">
        <f>IF(A2164="","",H2164+I2164)</f>
        <v/>
      </c>
      <c r="K2164" s="14" t="n"/>
      <c r="L2164" s="14" t="n"/>
      <c r="M2164" s="14" t="n"/>
      <c r="N2164" s="14" t="n"/>
      <c r="O2164" s="20">
        <f>IF(A2164="","",SUMPRODUCT((A2164&gt;=Setup!$C$19:$C$30)*(A2164&lt;=Setup!$D$19:$D$30)*Setup!$A$19:$A$30))</f>
        <v/>
      </c>
      <c r="P2164" s="34">
        <f>IF(A2164="","",IF(OR(F2164="Standard domestic 15% (Box 7)",F2164="Import - VAT paid at customs (Box 8)",F2164="Import - Reverse charge (Box 9)"),ROUND(H2164*Setup!$B$9,2),0))</f>
        <v/>
      </c>
      <c r="Q2164" s="34">
        <f>IF(A2164="","",I2164-P2164)</f>
        <v/>
      </c>
      <c r="R2164" s="34">
        <f>IF(A2164="","",IF(L2164="Yes",I2164,0))</f>
        <v/>
      </c>
      <c r="S2164" s="34">
        <f>IF(A2164="","",IF(AND(L2164="Yes",K2164="Yes",NOT(ISNUMBER(SEARCH("blocked",G2164))),OR(F2164="Standard domestic 15% (Box 7)",F2164="Import - VAT paid at customs (Box 8)",F2164="Import - Reverse charge (Box 9)"),OR(F2164&lt;&gt;"Standard domestic 15% (Box 7)",AND(LEN(D2164)=15,LEFT(D2164,1)="3",RIGHT(D2164,1)="3",ISNUMBER(--D2164)))),I2164,0))</f>
        <v/>
      </c>
      <c r="T2164" s="34">
        <f>IF(A2164="","",R2164-S2164)</f>
        <v/>
      </c>
      <c r="U2164" s="23">
        <f>IF(A2164="","",IF(O2164=0,"Outside audit periods; ","")&amp;IF(F2164="","No VAT category; ","")&amp;IF(ABS(Q2164)&gt;Setup!$B$10,"VAT ≠ 15% × net; ","")&amp;IF(AND(F2164="Standard domestic 15% (Box 7)",NOT(AND(LEN(D2164)=15,LEFT(D2164,1)="3",RIGHT(D2164,1)="3",ISNUMBER(--D2164)))),"Invalid/missing supplier VAT no; ","")&amp;IF(AND(L2164="Yes",K2164&lt;&gt;"Yes"),"VAT claimed without valid tax invoice; ","")&amp;IF(AND(L2164="Yes",ISNUMBER(SEARCH("blocked",G2164))),"Blocked input VAT claimed; ","")&amp;IF(AND(F2164="Import - VAT paid at customs (Box 8)",M2164=""),"Customs declaration no missing; ","")&amp;IF(AND(F2164="Import - Reverse charge (Box 9)",E2164="Saudi Arabia"),"RCM used for a local supplier; ","")&amp;IF(AND(L2164="Yes",NOT(OR(F2164="Standard domestic 15% (Box 7)",F2164="Import - VAT paid at customs (Box 8)",F2164="Import - Reverse charge (Box 9)"))),"VAT claimed on non-taxable category; ",""))</f>
        <v/>
      </c>
    </row>
    <row r="2165">
      <c r="A2165" s="17" t="n"/>
      <c r="B2165" s="14" t="n"/>
      <c r="C2165" s="14" t="n"/>
      <c r="D2165" s="16" t="n"/>
      <c r="E2165" s="14" t="n"/>
      <c r="F2165" s="14" t="n"/>
      <c r="G2165" s="14" t="n"/>
      <c r="H2165" s="19" t="n"/>
      <c r="I2165" s="19" t="n"/>
      <c r="J2165" s="34">
        <f>IF(A2165="","",H2165+I2165)</f>
        <v/>
      </c>
      <c r="K2165" s="14" t="n"/>
      <c r="L2165" s="14" t="n"/>
      <c r="M2165" s="14" t="n"/>
      <c r="N2165" s="14" t="n"/>
      <c r="O2165" s="20">
        <f>IF(A2165="","",SUMPRODUCT((A2165&gt;=Setup!$C$19:$C$30)*(A2165&lt;=Setup!$D$19:$D$30)*Setup!$A$19:$A$30))</f>
        <v/>
      </c>
      <c r="P2165" s="34">
        <f>IF(A2165="","",IF(OR(F2165="Standard domestic 15% (Box 7)",F2165="Import - VAT paid at customs (Box 8)",F2165="Import - Reverse charge (Box 9)"),ROUND(H2165*Setup!$B$9,2),0))</f>
        <v/>
      </c>
      <c r="Q2165" s="34">
        <f>IF(A2165="","",I2165-P2165)</f>
        <v/>
      </c>
      <c r="R2165" s="34">
        <f>IF(A2165="","",IF(L2165="Yes",I2165,0))</f>
        <v/>
      </c>
      <c r="S2165" s="34">
        <f>IF(A2165="","",IF(AND(L2165="Yes",K2165="Yes",NOT(ISNUMBER(SEARCH("blocked",G2165))),OR(F2165="Standard domestic 15% (Box 7)",F2165="Import - VAT paid at customs (Box 8)",F2165="Import - Reverse charge (Box 9)"),OR(F2165&lt;&gt;"Standard domestic 15% (Box 7)",AND(LEN(D2165)=15,LEFT(D2165,1)="3",RIGHT(D2165,1)="3",ISNUMBER(--D2165)))),I2165,0))</f>
        <v/>
      </c>
      <c r="T2165" s="34">
        <f>IF(A2165="","",R2165-S2165)</f>
        <v/>
      </c>
      <c r="U2165" s="23">
        <f>IF(A2165="","",IF(O2165=0,"Outside audit periods; ","")&amp;IF(F2165="","No VAT category; ","")&amp;IF(ABS(Q2165)&gt;Setup!$B$10,"VAT ≠ 15% × net; ","")&amp;IF(AND(F2165="Standard domestic 15% (Box 7)",NOT(AND(LEN(D2165)=15,LEFT(D2165,1)="3",RIGHT(D2165,1)="3",ISNUMBER(--D2165)))),"Invalid/missing supplier VAT no; ","")&amp;IF(AND(L2165="Yes",K2165&lt;&gt;"Yes"),"VAT claimed without valid tax invoice; ","")&amp;IF(AND(L2165="Yes",ISNUMBER(SEARCH("blocked",G2165))),"Blocked input VAT claimed; ","")&amp;IF(AND(F2165="Import - VAT paid at customs (Box 8)",M2165=""),"Customs declaration no missing; ","")&amp;IF(AND(F2165="Import - Reverse charge (Box 9)",E2165="Saudi Arabia"),"RCM used for a local supplier; ","")&amp;IF(AND(L2165="Yes",NOT(OR(F2165="Standard domestic 15% (Box 7)",F2165="Import - VAT paid at customs (Box 8)",F2165="Import - Reverse charge (Box 9)"))),"VAT claimed on non-taxable category; ",""))</f>
        <v/>
      </c>
    </row>
    <row r="2166">
      <c r="A2166" s="17" t="n"/>
      <c r="B2166" s="14" t="n"/>
      <c r="C2166" s="14" t="n"/>
      <c r="D2166" s="16" t="n"/>
      <c r="E2166" s="14" t="n"/>
      <c r="F2166" s="14" t="n"/>
      <c r="G2166" s="14" t="n"/>
      <c r="H2166" s="19" t="n"/>
      <c r="I2166" s="19" t="n"/>
      <c r="J2166" s="34">
        <f>IF(A2166="","",H2166+I2166)</f>
        <v/>
      </c>
      <c r="K2166" s="14" t="n"/>
      <c r="L2166" s="14" t="n"/>
      <c r="M2166" s="14" t="n"/>
      <c r="N2166" s="14" t="n"/>
      <c r="O2166" s="20">
        <f>IF(A2166="","",SUMPRODUCT((A2166&gt;=Setup!$C$19:$C$30)*(A2166&lt;=Setup!$D$19:$D$30)*Setup!$A$19:$A$30))</f>
        <v/>
      </c>
      <c r="P2166" s="34">
        <f>IF(A2166="","",IF(OR(F2166="Standard domestic 15% (Box 7)",F2166="Import - VAT paid at customs (Box 8)",F2166="Import - Reverse charge (Box 9)"),ROUND(H2166*Setup!$B$9,2),0))</f>
        <v/>
      </c>
      <c r="Q2166" s="34">
        <f>IF(A2166="","",I2166-P2166)</f>
        <v/>
      </c>
      <c r="R2166" s="34">
        <f>IF(A2166="","",IF(L2166="Yes",I2166,0))</f>
        <v/>
      </c>
      <c r="S2166" s="34">
        <f>IF(A2166="","",IF(AND(L2166="Yes",K2166="Yes",NOT(ISNUMBER(SEARCH("blocked",G2166))),OR(F2166="Standard domestic 15% (Box 7)",F2166="Import - VAT paid at customs (Box 8)",F2166="Import - Reverse charge (Box 9)"),OR(F2166&lt;&gt;"Standard domestic 15% (Box 7)",AND(LEN(D2166)=15,LEFT(D2166,1)="3",RIGHT(D2166,1)="3",ISNUMBER(--D2166)))),I2166,0))</f>
        <v/>
      </c>
      <c r="T2166" s="34">
        <f>IF(A2166="","",R2166-S2166)</f>
        <v/>
      </c>
      <c r="U2166" s="23">
        <f>IF(A2166="","",IF(O2166=0,"Outside audit periods; ","")&amp;IF(F2166="","No VAT category; ","")&amp;IF(ABS(Q2166)&gt;Setup!$B$10,"VAT ≠ 15% × net; ","")&amp;IF(AND(F2166="Standard domestic 15% (Box 7)",NOT(AND(LEN(D2166)=15,LEFT(D2166,1)="3",RIGHT(D2166,1)="3",ISNUMBER(--D2166)))),"Invalid/missing supplier VAT no; ","")&amp;IF(AND(L2166="Yes",K2166&lt;&gt;"Yes"),"VAT claimed without valid tax invoice; ","")&amp;IF(AND(L2166="Yes",ISNUMBER(SEARCH("blocked",G2166))),"Blocked input VAT claimed; ","")&amp;IF(AND(F2166="Import - VAT paid at customs (Box 8)",M2166=""),"Customs declaration no missing; ","")&amp;IF(AND(F2166="Import - Reverse charge (Box 9)",E2166="Saudi Arabia"),"RCM used for a local supplier; ","")&amp;IF(AND(L2166="Yes",NOT(OR(F2166="Standard domestic 15% (Box 7)",F2166="Import - VAT paid at customs (Box 8)",F2166="Import - Reverse charge (Box 9)"))),"VAT claimed on non-taxable category; ",""))</f>
        <v/>
      </c>
    </row>
    <row r="2167">
      <c r="A2167" s="17" t="n"/>
      <c r="B2167" s="14" t="n"/>
      <c r="C2167" s="14" t="n"/>
      <c r="D2167" s="16" t="n"/>
      <c r="E2167" s="14" t="n"/>
      <c r="F2167" s="14" t="n"/>
      <c r="G2167" s="14" t="n"/>
      <c r="H2167" s="19" t="n"/>
      <c r="I2167" s="19" t="n"/>
      <c r="J2167" s="34">
        <f>IF(A2167="","",H2167+I2167)</f>
        <v/>
      </c>
      <c r="K2167" s="14" t="n"/>
      <c r="L2167" s="14" t="n"/>
      <c r="M2167" s="14" t="n"/>
      <c r="N2167" s="14" t="n"/>
      <c r="O2167" s="20">
        <f>IF(A2167="","",SUMPRODUCT((A2167&gt;=Setup!$C$19:$C$30)*(A2167&lt;=Setup!$D$19:$D$30)*Setup!$A$19:$A$30))</f>
        <v/>
      </c>
      <c r="P2167" s="34">
        <f>IF(A2167="","",IF(OR(F2167="Standard domestic 15% (Box 7)",F2167="Import - VAT paid at customs (Box 8)",F2167="Import - Reverse charge (Box 9)"),ROUND(H2167*Setup!$B$9,2),0))</f>
        <v/>
      </c>
      <c r="Q2167" s="34">
        <f>IF(A2167="","",I2167-P2167)</f>
        <v/>
      </c>
      <c r="R2167" s="34">
        <f>IF(A2167="","",IF(L2167="Yes",I2167,0))</f>
        <v/>
      </c>
      <c r="S2167" s="34">
        <f>IF(A2167="","",IF(AND(L2167="Yes",K2167="Yes",NOT(ISNUMBER(SEARCH("blocked",G2167))),OR(F2167="Standard domestic 15% (Box 7)",F2167="Import - VAT paid at customs (Box 8)",F2167="Import - Reverse charge (Box 9)"),OR(F2167&lt;&gt;"Standard domestic 15% (Box 7)",AND(LEN(D2167)=15,LEFT(D2167,1)="3",RIGHT(D2167,1)="3",ISNUMBER(--D2167)))),I2167,0))</f>
        <v/>
      </c>
      <c r="T2167" s="34">
        <f>IF(A2167="","",R2167-S2167)</f>
        <v/>
      </c>
      <c r="U2167" s="23">
        <f>IF(A2167="","",IF(O2167=0,"Outside audit periods; ","")&amp;IF(F2167="","No VAT category; ","")&amp;IF(ABS(Q2167)&gt;Setup!$B$10,"VAT ≠ 15% × net; ","")&amp;IF(AND(F2167="Standard domestic 15% (Box 7)",NOT(AND(LEN(D2167)=15,LEFT(D2167,1)="3",RIGHT(D2167,1)="3",ISNUMBER(--D2167)))),"Invalid/missing supplier VAT no; ","")&amp;IF(AND(L2167="Yes",K2167&lt;&gt;"Yes"),"VAT claimed without valid tax invoice; ","")&amp;IF(AND(L2167="Yes",ISNUMBER(SEARCH("blocked",G2167))),"Blocked input VAT claimed; ","")&amp;IF(AND(F2167="Import - VAT paid at customs (Box 8)",M2167=""),"Customs declaration no missing; ","")&amp;IF(AND(F2167="Import - Reverse charge (Box 9)",E2167="Saudi Arabia"),"RCM used for a local supplier; ","")&amp;IF(AND(L2167="Yes",NOT(OR(F2167="Standard domestic 15% (Box 7)",F2167="Import - VAT paid at customs (Box 8)",F2167="Import - Reverse charge (Box 9)"))),"VAT claimed on non-taxable category; ",""))</f>
        <v/>
      </c>
    </row>
    <row r="2168">
      <c r="A2168" s="17" t="n"/>
      <c r="B2168" s="14" t="n"/>
      <c r="C2168" s="14" t="n"/>
      <c r="D2168" s="16" t="n"/>
      <c r="E2168" s="14" t="n"/>
      <c r="F2168" s="14" t="n"/>
      <c r="G2168" s="14" t="n"/>
      <c r="H2168" s="19" t="n"/>
      <c r="I2168" s="19" t="n"/>
      <c r="J2168" s="34">
        <f>IF(A2168="","",H2168+I2168)</f>
        <v/>
      </c>
      <c r="K2168" s="14" t="n"/>
      <c r="L2168" s="14" t="n"/>
      <c r="M2168" s="14" t="n"/>
      <c r="N2168" s="14" t="n"/>
      <c r="O2168" s="20">
        <f>IF(A2168="","",SUMPRODUCT((A2168&gt;=Setup!$C$19:$C$30)*(A2168&lt;=Setup!$D$19:$D$30)*Setup!$A$19:$A$30))</f>
        <v/>
      </c>
      <c r="P2168" s="34">
        <f>IF(A2168="","",IF(OR(F2168="Standard domestic 15% (Box 7)",F2168="Import - VAT paid at customs (Box 8)",F2168="Import - Reverse charge (Box 9)"),ROUND(H2168*Setup!$B$9,2),0))</f>
        <v/>
      </c>
      <c r="Q2168" s="34">
        <f>IF(A2168="","",I2168-P2168)</f>
        <v/>
      </c>
      <c r="R2168" s="34">
        <f>IF(A2168="","",IF(L2168="Yes",I2168,0))</f>
        <v/>
      </c>
      <c r="S2168" s="34">
        <f>IF(A2168="","",IF(AND(L2168="Yes",K2168="Yes",NOT(ISNUMBER(SEARCH("blocked",G2168))),OR(F2168="Standard domestic 15% (Box 7)",F2168="Import - VAT paid at customs (Box 8)",F2168="Import - Reverse charge (Box 9)"),OR(F2168&lt;&gt;"Standard domestic 15% (Box 7)",AND(LEN(D2168)=15,LEFT(D2168,1)="3",RIGHT(D2168,1)="3",ISNUMBER(--D2168)))),I2168,0))</f>
        <v/>
      </c>
      <c r="T2168" s="34">
        <f>IF(A2168="","",R2168-S2168)</f>
        <v/>
      </c>
      <c r="U2168" s="23">
        <f>IF(A2168="","",IF(O2168=0,"Outside audit periods; ","")&amp;IF(F2168="","No VAT category; ","")&amp;IF(ABS(Q2168)&gt;Setup!$B$10,"VAT ≠ 15% × net; ","")&amp;IF(AND(F2168="Standard domestic 15% (Box 7)",NOT(AND(LEN(D2168)=15,LEFT(D2168,1)="3",RIGHT(D2168,1)="3",ISNUMBER(--D2168)))),"Invalid/missing supplier VAT no; ","")&amp;IF(AND(L2168="Yes",K2168&lt;&gt;"Yes"),"VAT claimed without valid tax invoice; ","")&amp;IF(AND(L2168="Yes",ISNUMBER(SEARCH("blocked",G2168))),"Blocked input VAT claimed; ","")&amp;IF(AND(F2168="Import - VAT paid at customs (Box 8)",M2168=""),"Customs declaration no missing; ","")&amp;IF(AND(F2168="Import - Reverse charge (Box 9)",E2168="Saudi Arabia"),"RCM used for a local supplier; ","")&amp;IF(AND(L2168="Yes",NOT(OR(F2168="Standard domestic 15% (Box 7)",F2168="Import - VAT paid at customs (Box 8)",F2168="Import - Reverse charge (Box 9)"))),"VAT claimed on non-taxable category; ",""))</f>
        <v/>
      </c>
    </row>
    <row r="2169">
      <c r="A2169" s="17" t="n"/>
      <c r="B2169" s="14" t="n"/>
      <c r="C2169" s="14" t="n"/>
      <c r="D2169" s="16" t="n"/>
      <c r="E2169" s="14" t="n"/>
      <c r="F2169" s="14" t="n"/>
      <c r="G2169" s="14" t="n"/>
      <c r="H2169" s="19" t="n"/>
      <c r="I2169" s="19" t="n"/>
      <c r="J2169" s="34">
        <f>IF(A2169="","",H2169+I2169)</f>
        <v/>
      </c>
      <c r="K2169" s="14" t="n"/>
      <c r="L2169" s="14" t="n"/>
      <c r="M2169" s="14" t="n"/>
      <c r="N2169" s="14" t="n"/>
      <c r="O2169" s="20">
        <f>IF(A2169="","",SUMPRODUCT((A2169&gt;=Setup!$C$19:$C$30)*(A2169&lt;=Setup!$D$19:$D$30)*Setup!$A$19:$A$30))</f>
        <v/>
      </c>
      <c r="P2169" s="34">
        <f>IF(A2169="","",IF(OR(F2169="Standard domestic 15% (Box 7)",F2169="Import - VAT paid at customs (Box 8)",F2169="Import - Reverse charge (Box 9)"),ROUND(H2169*Setup!$B$9,2),0))</f>
        <v/>
      </c>
      <c r="Q2169" s="34">
        <f>IF(A2169="","",I2169-P2169)</f>
        <v/>
      </c>
      <c r="R2169" s="34">
        <f>IF(A2169="","",IF(L2169="Yes",I2169,0))</f>
        <v/>
      </c>
      <c r="S2169" s="34">
        <f>IF(A2169="","",IF(AND(L2169="Yes",K2169="Yes",NOT(ISNUMBER(SEARCH("blocked",G2169))),OR(F2169="Standard domestic 15% (Box 7)",F2169="Import - VAT paid at customs (Box 8)",F2169="Import - Reverse charge (Box 9)"),OR(F2169&lt;&gt;"Standard domestic 15% (Box 7)",AND(LEN(D2169)=15,LEFT(D2169,1)="3",RIGHT(D2169,1)="3",ISNUMBER(--D2169)))),I2169,0))</f>
        <v/>
      </c>
      <c r="T2169" s="34">
        <f>IF(A2169="","",R2169-S2169)</f>
        <v/>
      </c>
      <c r="U2169" s="23">
        <f>IF(A2169="","",IF(O2169=0,"Outside audit periods; ","")&amp;IF(F2169="","No VAT category; ","")&amp;IF(ABS(Q2169)&gt;Setup!$B$10,"VAT ≠ 15% × net; ","")&amp;IF(AND(F2169="Standard domestic 15% (Box 7)",NOT(AND(LEN(D2169)=15,LEFT(D2169,1)="3",RIGHT(D2169,1)="3",ISNUMBER(--D2169)))),"Invalid/missing supplier VAT no; ","")&amp;IF(AND(L2169="Yes",K2169&lt;&gt;"Yes"),"VAT claimed without valid tax invoice; ","")&amp;IF(AND(L2169="Yes",ISNUMBER(SEARCH("blocked",G2169))),"Blocked input VAT claimed; ","")&amp;IF(AND(F2169="Import - VAT paid at customs (Box 8)",M2169=""),"Customs declaration no missing; ","")&amp;IF(AND(F2169="Import - Reverse charge (Box 9)",E2169="Saudi Arabia"),"RCM used for a local supplier; ","")&amp;IF(AND(L2169="Yes",NOT(OR(F2169="Standard domestic 15% (Box 7)",F2169="Import - VAT paid at customs (Box 8)",F2169="Import - Reverse charge (Box 9)"))),"VAT claimed on non-taxable category; ",""))</f>
        <v/>
      </c>
    </row>
    <row r="2170">
      <c r="A2170" s="17" t="n"/>
      <c r="B2170" s="14" t="n"/>
      <c r="C2170" s="14" t="n"/>
      <c r="D2170" s="16" t="n"/>
      <c r="E2170" s="14" t="n"/>
      <c r="F2170" s="14" t="n"/>
      <c r="G2170" s="14" t="n"/>
      <c r="H2170" s="19" t="n"/>
      <c r="I2170" s="19" t="n"/>
      <c r="J2170" s="34">
        <f>IF(A2170="","",H2170+I2170)</f>
        <v/>
      </c>
      <c r="K2170" s="14" t="n"/>
      <c r="L2170" s="14" t="n"/>
      <c r="M2170" s="14" t="n"/>
      <c r="N2170" s="14" t="n"/>
      <c r="O2170" s="20">
        <f>IF(A2170="","",SUMPRODUCT((A2170&gt;=Setup!$C$19:$C$30)*(A2170&lt;=Setup!$D$19:$D$30)*Setup!$A$19:$A$30))</f>
        <v/>
      </c>
      <c r="P2170" s="34">
        <f>IF(A2170="","",IF(OR(F2170="Standard domestic 15% (Box 7)",F2170="Import - VAT paid at customs (Box 8)",F2170="Import - Reverse charge (Box 9)"),ROUND(H2170*Setup!$B$9,2),0))</f>
        <v/>
      </c>
      <c r="Q2170" s="34">
        <f>IF(A2170="","",I2170-P2170)</f>
        <v/>
      </c>
      <c r="R2170" s="34">
        <f>IF(A2170="","",IF(L2170="Yes",I2170,0))</f>
        <v/>
      </c>
      <c r="S2170" s="34">
        <f>IF(A2170="","",IF(AND(L2170="Yes",K2170="Yes",NOT(ISNUMBER(SEARCH("blocked",G2170))),OR(F2170="Standard domestic 15% (Box 7)",F2170="Import - VAT paid at customs (Box 8)",F2170="Import - Reverse charge (Box 9)"),OR(F2170&lt;&gt;"Standard domestic 15% (Box 7)",AND(LEN(D2170)=15,LEFT(D2170,1)="3",RIGHT(D2170,1)="3",ISNUMBER(--D2170)))),I2170,0))</f>
        <v/>
      </c>
      <c r="T2170" s="34">
        <f>IF(A2170="","",R2170-S2170)</f>
        <v/>
      </c>
      <c r="U2170" s="23">
        <f>IF(A2170="","",IF(O2170=0,"Outside audit periods; ","")&amp;IF(F2170="","No VAT category; ","")&amp;IF(ABS(Q2170)&gt;Setup!$B$10,"VAT ≠ 15% × net; ","")&amp;IF(AND(F2170="Standard domestic 15% (Box 7)",NOT(AND(LEN(D2170)=15,LEFT(D2170,1)="3",RIGHT(D2170,1)="3",ISNUMBER(--D2170)))),"Invalid/missing supplier VAT no; ","")&amp;IF(AND(L2170="Yes",K2170&lt;&gt;"Yes"),"VAT claimed without valid tax invoice; ","")&amp;IF(AND(L2170="Yes",ISNUMBER(SEARCH("blocked",G2170))),"Blocked input VAT claimed; ","")&amp;IF(AND(F2170="Import - VAT paid at customs (Box 8)",M2170=""),"Customs declaration no missing; ","")&amp;IF(AND(F2170="Import - Reverse charge (Box 9)",E2170="Saudi Arabia"),"RCM used for a local supplier; ","")&amp;IF(AND(L2170="Yes",NOT(OR(F2170="Standard domestic 15% (Box 7)",F2170="Import - VAT paid at customs (Box 8)",F2170="Import - Reverse charge (Box 9)"))),"VAT claimed on non-taxable category; ",""))</f>
        <v/>
      </c>
    </row>
    <row r="2171">
      <c r="A2171" s="17" t="n"/>
      <c r="B2171" s="14" t="n"/>
      <c r="C2171" s="14" t="n"/>
      <c r="D2171" s="16" t="n"/>
      <c r="E2171" s="14" t="n"/>
      <c r="F2171" s="14" t="n"/>
      <c r="G2171" s="14" t="n"/>
      <c r="H2171" s="19" t="n"/>
      <c r="I2171" s="19" t="n"/>
      <c r="J2171" s="34">
        <f>IF(A2171="","",H2171+I2171)</f>
        <v/>
      </c>
      <c r="K2171" s="14" t="n"/>
      <c r="L2171" s="14" t="n"/>
      <c r="M2171" s="14" t="n"/>
      <c r="N2171" s="14" t="n"/>
      <c r="O2171" s="20">
        <f>IF(A2171="","",SUMPRODUCT((A2171&gt;=Setup!$C$19:$C$30)*(A2171&lt;=Setup!$D$19:$D$30)*Setup!$A$19:$A$30))</f>
        <v/>
      </c>
      <c r="P2171" s="34">
        <f>IF(A2171="","",IF(OR(F2171="Standard domestic 15% (Box 7)",F2171="Import - VAT paid at customs (Box 8)",F2171="Import - Reverse charge (Box 9)"),ROUND(H2171*Setup!$B$9,2),0))</f>
        <v/>
      </c>
      <c r="Q2171" s="34">
        <f>IF(A2171="","",I2171-P2171)</f>
        <v/>
      </c>
      <c r="R2171" s="34">
        <f>IF(A2171="","",IF(L2171="Yes",I2171,0))</f>
        <v/>
      </c>
      <c r="S2171" s="34">
        <f>IF(A2171="","",IF(AND(L2171="Yes",K2171="Yes",NOT(ISNUMBER(SEARCH("blocked",G2171))),OR(F2171="Standard domestic 15% (Box 7)",F2171="Import - VAT paid at customs (Box 8)",F2171="Import - Reverse charge (Box 9)"),OR(F2171&lt;&gt;"Standard domestic 15% (Box 7)",AND(LEN(D2171)=15,LEFT(D2171,1)="3",RIGHT(D2171,1)="3",ISNUMBER(--D2171)))),I2171,0))</f>
        <v/>
      </c>
      <c r="T2171" s="34">
        <f>IF(A2171="","",R2171-S2171)</f>
        <v/>
      </c>
      <c r="U2171" s="23">
        <f>IF(A2171="","",IF(O2171=0,"Outside audit periods; ","")&amp;IF(F2171="","No VAT category; ","")&amp;IF(ABS(Q2171)&gt;Setup!$B$10,"VAT ≠ 15% × net; ","")&amp;IF(AND(F2171="Standard domestic 15% (Box 7)",NOT(AND(LEN(D2171)=15,LEFT(D2171,1)="3",RIGHT(D2171,1)="3",ISNUMBER(--D2171)))),"Invalid/missing supplier VAT no; ","")&amp;IF(AND(L2171="Yes",K2171&lt;&gt;"Yes"),"VAT claimed without valid tax invoice; ","")&amp;IF(AND(L2171="Yes",ISNUMBER(SEARCH("blocked",G2171))),"Blocked input VAT claimed; ","")&amp;IF(AND(F2171="Import - VAT paid at customs (Box 8)",M2171=""),"Customs declaration no missing; ","")&amp;IF(AND(F2171="Import - Reverse charge (Box 9)",E2171="Saudi Arabia"),"RCM used for a local supplier; ","")&amp;IF(AND(L2171="Yes",NOT(OR(F2171="Standard domestic 15% (Box 7)",F2171="Import - VAT paid at customs (Box 8)",F2171="Import - Reverse charge (Box 9)"))),"VAT claimed on non-taxable category; ",""))</f>
        <v/>
      </c>
    </row>
    <row r="2172">
      <c r="A2172" s="17" t="n"/>
      <c r="B2172" s="14" t="n"/>
      <c r="C2172" s="14" t="n"/>
      <c r="D2172" s="16" t="n"/>
      <c r="E2172" s="14" t="n"/>
      <c r="F2172" s="14" t="n"/>
      <c r="G2172" s="14" t="n"/>
      <c r="H2172" s="19" t="n"/>
      <c r="I2172" s="19" t="n"/>
      <c r="J2172" s="34">
        <f>IF(A2172="","",H2172+I2172)</f>
        <v/>
      </c>
      <c r="K2172" s="14" t="n"/>
      <c r="L2172" s="14" t="n"/>
      <c r="M2172" s="14" t="n"/>
      <c r="N2172" s="14" t="n"/>
      <c r="O2172" s="20">
        <f>IF(A2172="","",SUMPRODUCT((A2172&gt;=Setup!$C$19:$C$30)*(A2172&lt;=Setup!$D$19:$D$30)*Setup!$A$19:$A$30))</f>
        <v/>
      </c>
      <c r="P2172" s="34">
        <f>IF(A2172="","",IF(OR(F2172="Standard domestic 15% (Box 7)",F2172="Import - VAT paid at customs (Box 8)",F2172="Import - Reverse charge (Box 9)"),ROUND(H2172*Setup!$B$9,2),0))</f>
        <v/>
      </c>
      <c r="Q2172" s="34">
        <f>IF(A2172="","",I2172-P2172)</f>
        <v/>
      </c>
      <c r="R2172" s="34">
        <f>IF(A2172="","",IF(L2172="Yes",I2172,0))</f>
        <v/>
      </c>
      <c r="S2172" s="34">
        <f>IF(A2172="","",IF(AND(L2172="Yes",K2172="Yes",NOT(ISNUMBER(SEARCH("blocked",G2172))),OR(F2172="Standard domestic 15% (Box 7)",F2172="Import - VAT paid at customs (Box 8)",F2172="Import - Reverse charge (Box 9)"),OR(F2172&lt;&gt;"Standard domestic 15% (Box 7)",AND(LEN(D2172)=15,LEFT(D2172,1)="3",RIGHT(D2172,1)="3",ISNUMBER(--D2172)))),I2172,0))</f>
        <v/>
      </c>
      <c r="T2172" s="34">
        <f>IF(A2172="","",R2172-S2172)</f>
        <v/>
      </c>
      <c r="U2172" s="23">
        <f>IF(A2172="","",IF(O2172=0,"Outside audit periods; ","")&amp;IF(F2172="","No VAT category; ","")&amp;IF(ABS(Q2172)&gt;Setup!$B$10,"VAT ≠ 15% × net; ","")&amp;IF(AND(F2172="Standard domestic 15% (Box 7)",NOT(AND(LEN(D2172)=15,LEFT(D2172,1)="3",RIGHT(D2172,1)="3",ISNUMBER(--D2172)))),"Invalid/missing supplier VAT no; ","")&amp;IF(AND(L2172="Yes",K2172&lt;&gt;"Yes"),"VAT claimed without valid tax invoice; ","")&amp;IF(AND(L2172="Yes",ISNUMBER(SEARCH("blocked",G2172))),"Blocked input VAT claimed; ","")&amp;IF(AND(F2172="Import - VAT paid at customs (Box 8)",M2172=""),"Customs declaration no missing; ","")&amp;IF(AND(F2172="Import - Reverse charge (Box 9)",E2172="Saudi Arabia"),"RCM used for a local supplier; ","")&amp;IF(AND(L2172="Yes",NOT(OR(F2172="Standard domestic 15% (Box 7)",F2172="Import - VAT paid at customs (Box 8)",F2172="Import - Reverse charge (Box 9)"))),"VAT claimed on non-taxable category; ",""))</f>
        <v/>
      </c>
    </row>
    <row r="2173">
      <c r="A2173" s="17" t="n"/>
      <c r="B2173" s="14" t="n"/>
      <c r="C2173" s="14" t="n"/>
      <c r="D2173" s="16" t="n"/>
      <c r="E2173" s="14" t="n"/>
      <c r="F2173" s="14" t="n"/>
      <c r="G2173" s="14" t="n"/>
      <c r="H2173" s="19" t="n"/>
      <c r="I2173" s="19" t="n"/>
      <c r="J2173" s="34">
        <f>IF(A2173="","",H2173+I2173)</f>
        <v/>
      </c>
      <c r="K2173" s="14" t="n"/>
      <c r="L2173" s="14" t="n"/>
      <c r="M2173" s="14" t="n"/>
      <c r="N2173" s="14" t="n"/>
      <c r="O2173" s="20">
        <f>IF(A2173="","",SUMPRODUCT((A2173&gt;=Setup!$C$19:$C$30)*(A2173&lt;=Setup!$D$19:$D$30)*Setup!$A$19:$A$30))</f>
        <v/>
      </c>
      <c r="P2173" s="34">
        <f>IF(A2173="","",IF(OR(F2173="Standard domestic 15% (Box 7)",F2173="Import - VAT paid at customs (Box 8)",F2173="Import - Reverse charge (Box 9)"),ROUND(H2173*Setup!$B$9,2),0))</f>
        <v/>
      </c>
      <c r="Q2173" s="34">
        <f>IF(A2173="","",I2173-P2173)</f>
        <v/>
      </c>
      <c r="R2173" s="34">
        <f>IF(A2173="","",IF(L2173="Yes",I2173,0))</f>
        <v/>
      </c>
      <c r="S2173" s="34">
        <f>IF(A2173="","",IF(AND(L2173="Yes",K2173="Yes",NOT(ISNUMBER(SEARCH("blocked",G2173))),OR(F2173="Standard domestic 15% (Box 7)",F2173="Import - VAT paid at customs (Box 8)",F2173="Import - Reverse charge (Box 9)"),OR(F2173&lt;&gt;"Standard domestic 15% (Box 7)",AND(LEN(D2173)=15,LEFT(D2173,1)="3",RIGHT(D2173,1)="3",ISNUMBER(--D2173)))),I2173,0))</f>
        <v/>
      </c>
      <c r="T2173" s="34">
        <f>IF(A2173="","",R2173-S2173)</f>
        <v/>
      </c>
      <c r="U2173" s="23">
        <f>IF(A2173="","",IF(O2173=0,"Outside audit periods; ","")&amp;IF(F2173="","No VAT category; ","")&amp;IF(ABS(Q2173)&gt;Setup!$B$10,"VAT ≠ 15% × net; ","")&amp;IF(AND(F2173="Standard domestic 15% (Box 7)",NOT(AND(LEN(D2173)=15,LEFT(D2173,1)="3",RIGHT(D2173,1)="3",ISNUMBER(--D2173)))),"Invalid/missing supplier VAT no; ","")&amp;IF(AND(L2173="Yes",K2173&lt;&gt;"Yes"),"VAT claimed without valid tax invoice; ","")&amp;IF(AND(L2173="Yes",ISNUMBER(SEARCH("blocked",G2173))),"Blocked input VAT claimed; ","")&amp;IF(AND(F2173="Import - VAT paid at customs (Box 8)",M2173=""),"Customs declaration no missing; ","")&amp;IF(AND(F2173="Import - Reverse charge (Box 9)",E2173="Saudi Arabia"),"RCM used for a local supplier; ","")&amp;IF(AND(L2173="Yes",NOT(OR(F2173="Standard domestic 15% (Box 7)",F2173="Import - VAT paid at customs (Box 8)",F2173="Import - Reverse charge (Box 9)"))),"VAT claimed on non-taxable category; ",""))</f>
        <v/>
      </c>
    </row>
    <row r="2174">
      <c r="A2174" s="17" t="n"/>
      <c r="B2174" s="14" t="n"/>
      <c r="C2174" s="14" t="n"/>
      <c r="D2174" s="16" t="n"/>
      <c r="E2174" s="14" t="n"/>
      <c r="F2174" s="14" t="n"/>
      <c r="G2174" s="14" t="n"/>
      <c r="H2174" s="19" t="n"/>
      <c r="I2174" s="19" t="n"/>
      <c r="J2174" s="34">
        <f>IF(A2174="","",H2174+I2174)</f>
        <v/>
      </c>
      <c r="K2174" s="14" t="n"/>
      <c r="L2174" s="14" t="n"/>
      <c r="M2174" s="14" t="n"/>
      <c r="N2174" s="14" t="n"/>
      <c r="O2174" s="20">
        <f>IF(A2174="","",SUMPRODUCT((A2174&gt;=Setup!$C$19:$C$30)*(A2174&lt;=Setup!$D$19:$D$30)*Setup!$A$19:$A$30))</f>
        <v/>
      </c>
      <c r="P2174" s="34">
        <f>IF(A2174="","",IF(OR(F2174="Standard domestic 15% (Box 7)",F2174="Import - VAT paid at customs (Box 8)",F2174="Import - Reverse charge (Box 9)"),ROUND(H2174*Setup!$B$9,2),0))</f>
        <v/>
      </c>
      <c r="Q2174" s="34">
        <f>IF(A2174="","",I2174-P2174)</f>
        <v/>
      </c>
      <c r="R2174" s="34">
        <f>IF(A2174="","",IF(L2174="Yes",I2174,0))</f>
        <v/>
      </c>
      <c r="S2174" s="34">
        <f>IF(A2174="","",IF(AND(L2174="Yes",K2174="Yes",NOT(ISNUMBER(SEARCH("blocked",G2174))),OR(F2174="Standard domestic 15% (Box 7)",F2174="Import - VAT paid at customs (Box 8)",F2174="Import - Reverse charge (Box 9)"),OR(F2174&lt;&gt;"Standard domestic 15% (Box 7)",AND(LEN(D2174)=15,LEFT(D2174,1)="3",RIGHT(D2174,1)="3",ISNUMBER(--D2174)))),I2174,0))</f>
        <v/>
      </c>
      <c r="T2174" s="34">
        <f>IF(A2174="","",R2174-S2174)</f>
        <v/>
      </c>
      <c r="U2174" s="23">
        <f>IF(A2174="","",IF(O2174=0,"Outside audit periods; ","")&amp;IF(F2174="","No VAT category; ","")&amp;IF(ABS(Q2174)&gt;Setup!$B$10,"VAT ≠ 15% × net; ","")&amp;IF(AND(F2174="Standard domestic 15% (Box 7)",NOT(AND(LEN(D2174)=15,LEFT(D2174,1)="3",RIGHT(D2174,1)="3",ISNUMBER(--D2174)))),"Invalid/missing supplier VAT no; ","")&amp;IF(AND(L2174="Yes",K2174&lt;&gt;"Yes"),"VAT claimed without valid tax invoice; ","")&amp;IF(AND(L2174="Yes",ISNUMBER(SEARCH("blocked",G2174))),"Blocked input VAT claimed; ","")&amp;IF(AND(F2174="Import - VAT paid at customs (Box 8)",M2174=""),"Customs declaration no missing; ","")&amp;IF(AND(F2174="Import - Reverse charge (Box 9)",E2174="Saudi Arabia"),"RCM used for a local supplier; ","")&amp;IF(AND(L2174="Yes",NOT(OR(F2174="Standard domestic 15% (Box 7)",F2174="Import - VAT paid at customs (Box 8)",F2174="Import - Reverse charge (Box 9)"))),"VAT claimed on non-taxable category; ",""))</f>
        <v/>
      </c>
    </row>
    <row r="2175">
      <c r="A2175" s="17" t="n"/>
      <c r="B2175" s="14" t="n"/>
      <c r="C2175" s="14" t="n"/>
      <c r="D2175" s="16" t="n"/>
      <c r="E2175" s="14" t="n"/>
      <c r="F2175" s="14" t="n"/>
      <c r="G2175" s="14" t="n"/>
      <c r="H2175" s="19" t="n"/>
      <c r="I2175" s="19" t="n"/>
      <c r="J2175" s="34">
        <f>IF(A2175="","",H2175+I2175)</f>
        <v/>
      </c>
      <c r="K2175" s="14" t="n"/>
      <c r="L2175" s="14" t="n"/>
      <c r="M2175" s="14" t="n"/>
      <c r="N2175" s="14" t="n"/>
      <c r="O2175" s="20">
        <f>IF(A2175="","",SUMPRODUCT((A2175&gt;=Setup!$C$19:$C$30)*(A2175&lt;=Setup!$D$19:$D$30)*Setup!$A$19:$A$30))</f>
        <v/>
      </c>
      <c r="P2175" s="34">
        <f>IF(A2175="","",IF(OR(F2175="Standard domestic 15% (Box 7)",F2175="Import - VAT paid at customs (Box 8)",F2175="Import - Reverse charge (Box 9)"),ROUND(H2175*Setup!$B$9,2),0))</f>
        <v/>
      </c>
      <c r="Q2175" s="34">
        <f>IF(A2175="","",I2175-P2175)</f>
        <v/>
      </c>
      <c r="R2175" s="34">
        <f>IF(A2175="","",IF(L2175="Yes",I2175,0))</f>
        <v/>
      </c>
      <c r="S2175" s="34">
        <f>IF(A2175="","",IF(AND(L2175="Yes",K2175="Yes",NOT(ISNUMBER(SEARCH("blocked",G2175))),OR(F2175="Standard domestic 15% (Box 7)",F2175="Import - VAT paid at customs (Box 8)",F2175="Import - Reverse charge (Box 9)"),OR(F2175&lt;&gt;"Standard domestic 15% (Box 7)",AND(LEN(D2175)=15,LEFT(D2175,1)="3",RIGHT(D2175,1)="3",ISNUMBER(--D2175)))),I2175,0))</f>
        <v/>
      </c>
      <c r="T2175" s="34">
        <f>IF(A2175="","",R2175-S2175)</f>
        <v/>
      </c>
      <c r="U2175" s="23">
        <f>IF(A2175="","",IF(O2175=0,"Outside audit periods; ","")&amp;IF(F2175="","No VAT category; ","")&amp;IF(ABS(Q2175)&gt;Setup!$B$10,"VAT ≠ 15% × net; ","")&amp;IF(AND(F2175="Standard domestic 15% (Box 7)",NOT(AND(LEN(D2175)=15,LEFT(D2175,1)="3",RIGHT(D2175,1)="3",ISNUMBER(--D2175)))),"Invalid/missing supplier VAT no; ","")&amp;IF(AND(L2175="Yes",K2175&lt;&gt;"Yes"),"VAT claimed without valid tax invoice; ","")&amp;IF(AND(L2175="Yes",ISNUMBER(SEARCH("blocked",G2175))),"Blocked input VAT claimed; ","")&amp;IF(AND(F2175="Import - VAT paid at customs (Box 8)",M2175=""),"Customs declaration no missing; ","")&amp;IF(AND(F2175="Import - Reverse charge (Box 9)",E2175="Saudi Arabia"),"RCM used for a local supplier; ","")&amp;IF(AND(L2175="Yes",NOT(OR(F2175="Standard domestic 15% (Box 7)",F2175="Import - VAT paid at customs (Box 8)",F2175="Import - Reverse charge (Box 9)"))),"VAT claimed on non-taxable category; ",""))</f>
        <v/>
      </c>
    </row>
    <row r="2176">
      <c r="A2176" s="17" t="n"/>
      <c r="B2176" s="14" t="n"/>
      <c r="C2176" s="14" t="n"/>
      <c r="D2176" s="16" t="n"/>
      <c r="E2176" s="14" t="n"/>
      <c r="F2176" s="14" t="n"/>
      <c r="G2176" s="14" t="n"/>
      <c r="H2176" s="19" t="n"/>
      <c r="I2176" s="19" t="n"/>
      <c r="J2176" s="34">
        <f>IF(A2176="","",H2176+I2176)</f>
        <v/>
      </c>
      <c r="K2176" s="14" t="n"/>
      <c r="L2176" s="14" t="n"/>
      <c r="M2176" s="14" t="n"/>
      <c r="N2176" s="14" t="n"/>
      <c r="O2176" s="20">
        <f>IF(A2176="","",SUMPRODUCT((A2176&gt;=Setup!$C$19:$C$30)*(A2176&lt;=Setup!$D$19:$D$30)*Setup!$A$19:$A$30))</f>
        <v/>
      </c>
      <c r="P2176" s="34">
        <f>IF(A2176="","",IF(OR(F2176="Standard domestic 15% (Box 7)",F2176="Import - VAT paid at customs (Box 8)",F2176="Import - Reverse charge (Box 9)"),ROUND(H2176*Setup!$B$9,2),0))</f>
        <v/>
      </c>
      <c r="Q2176" s="34">
        <f>IF(A2176="","",I2176-P2176)</f>
        <v/>
      </c>
      <c r="R2176" s="34">
        <f>IF(A2176="","",IF(L2176="Yes",I2176,0))</f>
        <v/>
      </c>
      <c r="S2176" s="34">
        <f>IF(A2176="","",IF(AND(L2176="Yes",K2176="Yes",NOT(ISNUMBER(SEARCH("blocked",G2176))),OR(F2176="Standard domestic 15% (Box 7)",F2176="Import - VAT paid at customs (Box 8)",F2176="Import - Reverse charge (Box 9)"),OR(F2176&lt;&gt;"Standard domestic 15% (Box 7)",AND(LEN(D2176)=15,LEFT(D2176,1)="3",RIGHT(D2176,1)="3",ISNUMBER(--D2176)))),I2176,0))</f>
        <v/>
      </c>
      <c r="T2176" s="34">
        <f>IF(A2176="","",R2176-S2176)</f>
        <v/>
      </c>
      <c r="U2176" s="23">
        <f>IF(A2176="","",IF(O2176=0,"Outside audit periods; ","")&amp;IF(F2176="","No VAT category; ","")&amp;IF(ABS(Q2176)&gt;Setup!$B$10,"VAT ≠ 15% × net; ","")&amp;IF(AND(F2176="Standard domestic 15% (Box 7)",NOT(AND(LEN(D2176)=15,LEFT(D2176,1)="3",RIGHT(D2176,1)="3",ISNUMBER(--D2176)))),"Invalid/missing supplier VAT no; ","")&amp;IF(AND(L2176="Yes",K2176&lt;&gt;"Yes"),"VAT claimed without valid tax invoice; ","")&amp;IF(AND(L2176="Yes",ISNUMBER(SEARCH("blocked",G2176))),"Blocked input VAT claimed; ","")&amp;IF(AND(F2176="Import - VAT paid at customs (Box 8)",M2176=""),"Customs declaration no missing; ","")&amp;IF(AND(F2176="Import - Reverse charge (Box 9)",E2176="Saudi Arabia"),"RCM used for a local supplier; ","")&amp;IF(AND(L2176="Yes",NOT(OR(F2176="Standard domestic 15% (Box 7)",F2176="Import - VAT paid at customs (Box 8)",F2176="Import - Reverse charge (Box 9)"))),"VAT claimed on non-taxable category; ",""))</f>
        <v/>
      </c>
    </row>
    <row r="2177">
      <c r="A2177" s="17" t="n"/>
      <c r="B2177" s="14" t="n"/>
      <c r="C2177" s="14" t="n"/>
      <c r="D2177" s="16" t="n"/>
      <c r="E2177" s="14" t="n"/>
      <c r="F2177" s="14" t="n"/>
      <c r="G2177" s="14" t="n"/>
      <c r="H2177" s="19" t="n"/>
      <c r="I2177" s="19" t="n"/>
      <c r="J2177" s="34">
        <f>IF(A2177="","",H2177+I2177)</f>
        <v/>
      </c>
      <c r="K2177" s="14" t="n"/>
      <c r="L2177" s="14" t="n"/>
      <c r="M2177" s="14" t="n"/>
      <c r="N2177" s="14" t="n"/>
      <c r="O2177" s="20">
        <f>IF(A2177="","",SUMPRODUCT((A2177&gt;=Setup!$C$19:$C$30)*(A2177&lt;=Setup!$D$19:$D$30)*Setup!$A$19:$A$30))</f>
        <v/>
      </c>
      <c r="P2177" s="34">
        <f>IF(A2177="","",IF(OR(F2177="Standard domestic 15% (Box 7)",F2177="Import - VAT paid at customs (Box 8)",F2177="Import - Reverse charge (Box 9)"),ROUND(H2177*Setup!$B$9,2),0))</f>
        <v/>
      </c>
      <c r="Q2177" s="34">
        <f>IF(A2177="","",I2177-P2177)</f>
        <v/>
      </c>
      <c r="R2177" s="34">
        <f>IF(A2177="","",IF(L2177="Yes",I2177,0))</f>
        <v/>
      </c>
      <c r="S2177" s="34">
        <f>IF(A2177="","",IF(AND(L2177="Yes",K2177="Yes",NOT(ISNUMBER(SEARCH("blocked",G2177))),OR(F2177="Standard domestic 15% (Box 7)",F2177="Import - VAT paid at customs (Box 8)",F2177="Import - Reverse charge (Box 9)"),OR(F2177&lt;&gt;"Standard domestic 15% (Box 7)",AND(LEN(D2177)=15,LEFT(D2177,1)="3",RIGHT(D2177,1)="3",ISNUMBER(--D2177)))),I2177,0))</f>
        <v/>
      </c>
      <c r="T2177" s="34">
        <f>IF(A2177="","",R2177-S2177)</f>
        <v/>
      </c>
      <c r="U2177" s="23">
        <f>IF(A2177="","",IF(O2177=0,"Outside audit periods; ","")&amp;IF(F2177="","No VAT category; ","")&amp;IF(ABS(Q2177)&gt;Setup!$B$10,"VAT ≠ 15% × net; ","")&amp;IF(AND(F2177="Standard domestic 15% (Box 7)",NOT(AND(LEN(D2177)=15,LEFT(D2177,1)="3",RIGHT(D2177,1)="3",ISNUMBER(--D2177)))),"Invalid/missing supplier VAT no; ","")&amp;IF(AND(L2177="Yes",K2177&lt;&gt;"Yes"),"VAT claimed without valid tax invoice; ","")&amp;IF(AND(L2177="Yes",ISNUMBER(SEARCH("blocked",G2177))),"Blocked input VAT claimed; ","")&amp;IF(AND(F2177="Import - VAT paid at customs (Box 8)",M2177=""),"Customs declaration no missing; ","")&amp;IF(AND(F2177="Import - Reverse charge (Box 9)",E2177="Saudi Arabia"),"RCM used for a local supplier; ","")&amp;IF(AND(L2177="Yes",NOT(OR(F2177="Standard domestic 15% (Box 7)",F2177="Import - VAT paid at customs (Box 8)",F2177="Import - Reverse charge (Box 9)"))),"VAT claimed on non-taxable category; ",""))</f>
        <v/>
      </c>
    </row>
    <row r="2178">
      <c r="A2178" s="17" t="n"/>
      <c r="B2178" s="14" t="n"/>
      <c r="C2178" s="14" t="n"/>
      <c r="D2178" s="16" t="n"/>
      <c r="E2178" s="14" t="n"/>
      <c r="F2178" s="14" t="n"/>
      <c r="G2178" s="14" t="n"/>
      <c r="H2178" s="19" t="n"/>
      <c r="I2178" s="19" t="n"/>
      <c r="J2178" s="34">
        <f>IF(A2178="","",H2178+I2178)</f>
        <v/>
      </c>
      <c r="K2178" s="14" t="n"/>
      <c r="L2178" s="14" t="n"/>
      <c r="M2178" s="14" t="n"/>
      <c r="N2178" s="14" t="n"/>
      <c r="O2178" s="20">
        <f>IF(A2178="","",SUMPRODUCT((A2178&gt;=Setup!$C$19:$C$30)*(A2178&lt;=Setup!$D$19:$D$30)*Setup!$A$19:$A$30))</f>
        <v/>
      </c>
      <c r="P2178" s="34">
        <f>IF(A2178="","",IF(OR(F2178="Standard domestic 15% (Box 7)",F2178="Import - VAT paid at customs (Box 8)",F2178="Import - Reverse charge (Box 9)"),ROUND(H2178*Setup!$B$9,2),0))</f>
        <v/>
      </c>
      <c r="Q2178" s="34">
        <f>IF(A2178="","",I2178-P2178)</f>
        <v/>
      </c>
      <c r="R2178" s="34">
        <f>IF(A2178="","",IF(L2178="Yes",I2178,0))</f>
        <v/>
      </c>
      <c r="S2178" s="34">
        <f>IF(A2178="","",IF(AND(L2178="Yes",K2178="Yes",NOT(ISNUMBER(SEARCH("blocked",G2178))),OR(F2178="Standard domestic 15% (Box 7)",F2178="Import - VAT paid at customs (Box 8)",F2178="Import - Reverse charge (Box 9)"),OR(F2178&lt;&gt;"Standard domestic 15% (Box 7)",AND(LEN(D2178)=15,LEFT(D2178,1)="3",RIGHT(D2178,1)="3",ISNUMBER(--D2178)))),I2178,0))</f>
        <v/>
      </c>
      <c r="T2178" s="34">
        <f>IF(A2178="","",R2178-S2178)</f>
        <v/>
      </c>
      <c r="U2178" s="23">
        <f>IF(A2178="","",IF(O2178=0,"Outside audit periods; ","")&amp;IF(F2178="","No VAT category; ","")&amp;IF(ABS(Q2178)&gt;Setup!$B$10,"VAT ≠ 15% × net; ","")&amp;IF(AND(F2178="Standard domestic 15% (Box 7)",NOT(AND(LEN(D2178)=15,LEFT(D2178,1)="3",RIGHT(D2178,1)="3",ISNUMBER(--D2178)))),"Invalid/missing supplier VAT no; ","")&amp;IF(AND(L2178="Yes",K2178&lt;&gt;"Yes"),"VAT claimed without valid tax invoice; ","")&amp;IF(AND(L2178="Yes",ISNUMBER(SEARCH("blocked",G2178))),"Blocked input VAT claimed; ","")&amp;IF(AND(F2178="Import - VAT paid at customs (Box 8)",M2178=""),"Customs declaration no missing; ","")&amp;IF(AND(F2178="Import - Reverse charge (Box 9)",E2178="Saudi Arabia"),"RCM used for a local supplier; ","")&amp;IF(AND(L2178="Yes",NOT(OR(F2178="Standard domestic 15% (Box 7)",F2178="Import - VAT paid at customs (Box 8)",F2178="Import - Reverse charge (Box 9)"))),"VAT claimed on non-taxable category; ",""))</f>
        <v/>
      </c>
    </row>
    <row r="2179">
      <c r="A2179" s="17" t="n"/>
      <c r="B2179" s="14" t="n"/>
      <c r="C2179" s="14" t="n"/>
      <c r="D2179" s="16" t="n"/>
      <c r="E2179" s="14" t="n"/>
      <c r="F2179" s="14" t="n"/>
      <c r="G2179" s="14" t="n"/>
      <c r="H2179" s="19" t="n"/>
      <c r="I2179" s="19" t="n"/>
      <c r="J2179" s="34">
        <f>IF(A2179="","",H2179+I2179)</f>
        <v/>
      </c>
      <c r="K2179" s="14" t="n"/>
      <c r="L2179" s="14" t="n"/>
      <c r="M2179" s="14" t="n"/>
      <c r="N2179" s="14" t="n"/>
      <c r="O2179" s="20">
        <f>IF(A2179="","",SUMPRODUCT((A2179&gt;=Setup!$C$19:$C$30)*(A2179&lt;=Setup!$D$19:$D$30)*Setup!$A$19:$A$30))</f>
        <v/>
      </c>
      <c r="P2179" s="34">
        <f>IF(A2179="","",IF(OR(F2179="Standard domestic 15% (Box 7)",F2179="Import - VAT paid at customs (Box 8)",F2179="Import - Reverse charge (Box 9)"),ROUND(H2179*Setup!$B$9,2),0))</f>
        <v/>
      </c>
      <c r="Q2179" s="34">
        <f>IF(A2179="","",I2179-P2179)</f>
        <v/>
      </c>
      <c r="R2179" s="34">
        <f>IF(A2179="","",IF(L2179="Yes",I2179,0))</f>
        <v/>
      </c>
      <c r="S2179" s="34">
        <f>IF(A2179="","",IF(AND(L2179="Yes",K2179="Yes",NOT(ISNUMBER(SEARCH("blocked",G2179))),OR(F2179="Standard domestic 15% (Box 7)",F2179="Import - VAT paid at customs (Box 8)",F2179="Import - Reverse charge (Box 9)"),OR(F2179&lt;&gt;"Standard domestic 15% (Box 7)",AND(LEN(D2179)=15,LEFT(D2179,1)="3",RIGHT(D2179,1)="3",ISNUMBER(--D2179)))),I2179,0))</f>
        <v/>
      </c>
      <c r="T2179" s="34">
        <f>IF(A2179="","",R2179-S2179)</f>
        <v/>
      </c>
      <c r="U2179" s="23">
        <f>IF(A2179="","",IF(O2179=0,"Outside audit periods; ","")&amp;IF(F2179="","No VAT category; ","")&amp;IF(ABS(Q2179)&gt;Setup!$B$10,"VAT ≠ 15% × net; ","")&amp;IF(AND(F2179="Standard domestic 15% (Box 7)",NOT(AND(LEN(D2179)=15,LEFT(D2179,1)="3",RIGHT(D2179,1)="3",ISNUMBER(--D2179)))),"Invalid/missing supplier VAT no; ","")&amp;IF(AND(L2179="Yes",K2179&lt;&gt;"Yes"),"VAT claimed without valid tax invoice; ","")&amp;IF(AND(L2179="Yes",ISNUMBER(SEARCH("blocked",G2179))),"Blocked input VAT claimed; ","")&amp;IF(AND(F2179="Import - VAT paid at customs (Box 8)",M2179=""),"Customs declaration no missing; ","")&amp;IF(AND(F2179="Import - Reverse charge (Box 9)",E2179="Saudi Arabia"),"RCM used for a local supplier; ","")&amp;IF(AND(L2179="Yes",NOT(OR(F2179="Standard domestic 15% (Box 7)",F2179="Import - VAT paid at customs (Box 8)",F2179="Import - Reverse charge (Box 9)"))),"VAT claimed on non-taxable category; ",""))</f>
        <v/>
      </c>
    </row>
    <row r="2180">
      <c r="A2180" s="17" t="n"/>
      <c r="B2180" s="14" t="n"/>
      <c r="C2180" s="14" t="n"/>
      <c r="D2180" s="16" t="n"/>
      <c r="E2180" s="14" t="n"/>
      <c r="F2180" s="14" t="n"/>
      <c r="G2180" s="14" t="n"/>
      <c r="H2180" s="19" t="n"/>
      <c r="I2180" s="19" t="n"/>
      <c r="J2180" s="34">
        <f>IF(A2180="","",H2180+I2180)</f>
        <v/>
      </c>
      <c r="K2180" s="14" t="n"/>
      <c r="L2180" s="14" t="n"/>
      <c r="M2180" s="14" t="n"/>
      <c r="N2180" s="14" t="n"/>
      <c r="O2180" s="20">
        <f>IF(A2180="","",SUMPRODUCT((A2180&gt;=Setup!$C$19:$C$30)*(A2180&lt;=Setup!$D$19:$D$30)*Setup!$A$19:$A$30))</f>
        <v/>
      </c>
      <c r="P2180" s="34">
        <f>IF(A2180="","",IF(OR(F2180="Standard domestic 15% (Box 7)",F2180="Import - VAT paid at customs (Box 8)",F2180="Import - Reverse charge (Box 9)"),ROUND(H2180*Setup!$B$9,2),0))</f>
        <v/>
      </c>
      <c r="Q2180" s="34">
        <f>IF(A2180="","",I2180-P2180)</f>
        <v/>
      </c>
      <c r="R2180" s="34">
        <f>IF(A2180="","",IF(L2180="Yes",I2180,0))</f>
        <v/>
      </c>
      <c r="S2180" s="34">
        <f>IF(A2180="","",IF(AND(L2180="Yes",K2180="Yes",NOT(ISNUMBER(SEARCH("blocked",G2180))),OR(F2180="Standard domestic 15% (Box 7)",F2180="Import - VAT paid at customs (Box 8)",F2180="Import - Reverse charge (Box 9)"),OR(F2180&lt;&gt;"Standard domestic 15% (Box 7)",AND(LEN(D2180)=15,LEFT(D2180,1)="3",RIGHT(D2180,1)="3",ISNUMBER(--D2180)))),I2180,0))</f>
        <v/>
      </c>
      <c r="T2180" s="34">
        <f>IF(A2180="","",R2180-S2180)</f>
        <v/>
      </c>
      <c r="U2180" s="23">
        <f>IF(A2180="","",IF(O2180=0,"Outside audit periods; ","")&amp;IF(F2180="","No VAT category; ","")&amp;IF(ABS(Q2180)&gt;Setup!$B$10,"VAT ≠ 15% × net; ","")&amp;IF(AND(F2180="Standard domestic 15% (Box 7)",NOT(AND(LEN(D2180)=15,LEFT(D2180,1)="3",RIGHT(D2180,1)="3",ISNUMBER(--D2180)))),"Invalid/missing supplier VAT no; ","")&amp;IF(AND(L2180="Yes",K2180&lt;&gt;"Yes"),"VAT claimed without valid tax invoice; ","")&amp;IF(AND(L2180="Yes",ISNUMBER(SEARCH("blocked",G2180))),"Blocked input VAT claimed; ","")&amp;IF(AND(F2180="Import - VAT paid at customs (Box 8)",M2180=""),"Customs declaration no missing; ","")&amp;IF(AND(F2180="Import - Reverse charge (Box 9)",E2180="Saudi Arabia"),"RCM used for a local supplier; ","")&amp;IF(AND(L2180="Yes",NOT(OR(F2180="Standard domestic 15% (Box 7)",F2180="Import - VAT paid at customs (Box 8)",F2180="Import - Reverse charge (Box 9)"))),"VAT claimed on non-taxable category; ",""))</f>
        <v/>
      </c>
    </row>
    <row r="2181">
      <c r="A2181" s="17" t="n"/>
      <c r="B2181" s="14" t="n"/>
      <c r="C2181" s="14" t="n"/>
      <c r="D2181" s="16" t="n"/>
      <c r="E2181" s="14" t="n"/>
      <c r="F2181" s="14" t="n"/>
      <c r="G2181" s="14" t="n"/>
      <c r="H2181" s="19" t="n"/>
      <c r="I2181" s="19" t="n"/>
      <c r="J2181" s="34">
        <f>IF(A2181="","",H2181+I2181)</f>
        <v/>
      </c>
      <c r="K2181" s="14" t="n"/>
      <c r="L2181" s="14" t="n"/>
      <c r="M2181" s="14" t="n"/>
      <c r="N2181" s="14" t="n"/>
      <c r="O2181" s="20">
        <f>IF(A2181="","",SUMPRODUCT((A2181&gt;=Setup!$C$19:$C$30)*(A2181&lt;=Setup!$D$19:$D$30)*Setup!$A$19:$A$30))</f>
        <v/>
      </c>
      <c r="P2181" s="34">
        <f>IF(A2181="","",IF(OR(F2181="Standard domestic 15% (Box 7)",F2181="Import - VAT paid at customs (Box 8)",F2181="Import - Reverse charge (Box 9)"),ROUND(H2181*Setup!$B$9,2),0))</f>
        <v/>
      </c>
      <c r="Q2181" s="34">
        <f>IF(A2181="","",I2181-P2181)</f>
        <v/>
      </c>
      <c r="R2181" s="34">
        <f>IF(A2181="","",IF(L2181="Yes",I2181,0))</f>
        <v/>
      </c>
      <c r="S2181" s="34">
        <f>IF(A2181="","",IF(AND(L2181="Yes",K2181="Yes",NOT(ISNUMBER(SEARCH("blocked",G2181))),OR(F2181="Standard domestic 15% (Box 7)",F2181="Import - VAT paid at customs (Box 8)",F2181="Import - Reverse charge (Box 9)"),OR(F2181&lt;&gt;"Standard domestic 15% (Box 7)",AND(LEN(D2181)=15,LEFT(D2181,1)="3",RIGHT(D2181,1)="3",ISNUMBER(--D2181)))),I2181,0))</f>
        <v/>
      </c>
      <c r="T2181" s="34">
        <f>IF(A2181="","",R2181-S2181)</f>
        <v/>
      </c>
      <c r="U2181" s="23">
        <f>IF(A2181="","",IF(O2181=0,"Outside audit periods; ","")&amp;IF(F2181="","No VAT category; ","")&amp;IF(ABS(Q2181)&gt;Setup!$B$10,"VAT ≠ 15% × net; ","")&amp;IF(AND(F2181="Standard domestic 15% (Box 7)",NOT(AND(LEN(D2181)=15,LEFT(D2181,1)="3",RIGHT(D2181,1)="3",ISNUMBER(--D2181)))),"Invalid/missing supplier VAT no; ","")&amp;IF(AND(L2181="Yes",K2181&lt;&gt;"Yes"),"VAT claimed without valid tax invoice; ","")&amp;IF(AND(L2181="Yes",ISNUMBER(SEARCH("blocked",G2181))),"Blocked input VAT claimed; ","")&amp;IF(AND(F2181="Import - VAT paid at customs (Box 8)",M2181=""),"Customs declaration no missing; ","")&amp;IF(AND(F2181="Import - Reverse charge (Box 9)",E2181="Saudi Arabia"),"RCM used for a local supplier; ","")&amp;IF(AND(L2181="Yes",NOT(OR(F2181="Standard domestic 15% (Box 7)",F2181="Import - VAT paid at customs (Box 8)",F2181="Import - Reverse charge (Box 9)"))),"VAT claimed on non-taxable category; ",""))</f>
        <v/>
      </c>
    </row>
    <row r="2182">
      <c r="A2182" s="17" t="n"/>
      <c r="B2182" s="14" t="n"/>
      <c r="C2182" s="14" t="n"/>
      <c r="D2182" s="16" t="n"/>
      <c r="E2182" s="14" t="n"/>
      <c r="F2182" s="14" t="n"/>
      <c r="G2182" s="14" t="n"/>
      <c r="H2182" s="19" t="n"/>
      <c r="I2182" s="19" t="n"/>
      <c r="J2182" s="34">
        <f>IF(A2182="","",H2182+I2182)</f>
        <v/>
      </c>
      <c r="K2182" s="14" t="n"/>
      <c r="L2182" s="14" t="n"/>
      <c r="M2182" s="14" t="n"/>
      <c r="N2182" s="14" t="n"/>
      <c r="O2182" s="20">
        <f>IF(A2182="","",SUMPRODUCT((A2182&gt;=Setup!$C$19:$C$30)*(A2182&lt;=Setup!$D$19:$D$30)*Setup!$A$19:$A$30))</f>
        <v/>
      </c>
      <c r="P2182" s="34">
        <f>IF(A2182="","",IF(OR(F2182="Standard domestic 15% (Box 7)",F2182="Import - VAT paid at customs (Box 8)",F2182="Import - Reverse charge (Box 9)"),ROUND(H2182*Setup!$B$9,2),0))</f>
        <v/>
      </c>
      <c r="Q2182" s="34">
        <f>IF(A2182="","",I2182-P2182)</f>
        <v/>
      </c>
      <c r="R2182" s="34">
        <f>IF(A2182="","",IF(L2182="Yes",I2182,0))</f>
        <v/>
      </c>
      <c r="S2182" s="34">
        <f>IF(A2182="","",IF(AND(L2182="Yes",K2182="Yes",NOT(ISNUMBER(SEARCH("blocked",G2182))),OR(F2182="Standard domestic 15% (Box 7)",F2182="Import - VAT paid at customs (Box 8)",F2182="Import - Reverse charge (Box 9)"),OR(F2182&lt;&gt;"Standard domestic 15% (Box 7)",AND(LEN(D2182)=15,LEFT(D2182,1)="3",RIGHT(D2182,1)="3",ISNUMBER(--D2182)))),I2182,0))</f>
        <v/>
      </c>
      <c r="T2182" s="34">
        <f>IF(A2182="","",R2182-S2182)</f>
        <v/>
      </c>
      <c r="U2182" s="23">
        <f>IF(A2182="","",IF(O2182=0,"Outside audit periods; ","")&amp;IF(F2182="","No VAT category; ","")&amp;IF(ABS(Q2182)&gt;Setup!$B$10,"VAT ≠ 15% × net; ","")&amp;IF(AND(F2182="Standard domestic 15% (Box 7)",NOT(AND(LEN(D2182)=15,LEFT(D2182,1)="3",RIGHT(D2182,1)="3",ISNUMBER(--D2182)))),"Invalid/missing supplier VAT no; ","")&amp;IF(AND(L2182="Yes",K2182&lt;&gt;"Yes"),"VAT claimed without valid tax invoice; ","")&amp;IF(AND(L2182="Yes",ISNUMBER(SEARCH("blocked",G2182))),"Blocked input VAT claimed; ","")&amp;IF(AND(F2182="Import - VAT paid at customs (Box 8)",M2182=""),"Customs declaration no missing; ","")&amp;IF(AND(F2182="Import - Reverse charge (Box 9)",E2182="Saudi Arabia"),"RCM used for a local supplier; ","")&amp;IF(AND(L2182="Yes",NOT(OR(F2182="Standard domestic 15% (Box 7)",F2182="Import - VAT paid at customs (Box 8)",F2182="Import - Reverse charge (Box 9)"))),"VAT claimed on non-taxable category; ",""))</f>
        <v/>
      </c>
    </row>
    <row r="2183">
      <c r="A2183" s="17" t="n"/>
      <c r="B2183" s="14" t="n"/>
      <c r="C2183" s="14" t="n"/>
      <c r="D2183" s="16" t="n"/>
      <c r="E2183" s="14" t="n"/>
      <c r="F2183" s="14" t="n"/>
      <c r="G2183" s="14" t="n"/>
      <c r="H2183" s="19" t="n"/>
      <c r="I2183" s="19" t="n"/>
      <c r="J2183" s="34">
        <f>IF(A2183="","",H2183+I2183)</f>
        <v/>
      </c>
      <c r="K2183" s="14" t="n"/>
      <c r="L2183" s="14" t="n"/>
      <c r="M2183" s="14" t="n"/>
      <c r="N2183" s="14" t="n"/>
      <c r="O2183" s="20">
        <f>IF(A2183="","",SUMPRODUCT((A2183&gt;=Setup!$C$19:$C$30)*(A2183&lt;=Setup!$D$19:$D$30)*Setup!$A$19:$A$30))</f>
        <v/>
      </c>
      <c r="P2183" s="34">
        <f>IF(A2183="","",IF(OR(F2183="Standard domestic 15% (Box 7)",F2183="Import - VAT paid at customs (Box 8)",F2183="Import - Reverse charge (Box 9)"),ROUND(H2183*Setup!$B$9,2),0))</f>
        <v/>
      </c>
      <c r="Q2183" s="34">
        <f>IF(A2183="","",I2183-P2183)</f>
        <v/>
      </c>
      <c r="R2183" s="34">
        <f>IF(A2183="","",IF(L2183="Yes",I2183,0))</f>
        <v/>
      </c>
      <c r="S2183" s="34">
        <f>IF(A2183="","",IF(AND(L2183="Yes",K2183="Yes",NOT(ISNUMBER(SEARCH("blocked",G2183))),OR(F2183="Standard domestic 15% (Box 7)",F2183="Import - VAT paid at customs (Box 8)",F2183="Import - Reverse charge (Box 9)"),OR(F2183&lt;&gt;"Standard domestic 15% (Box 7)",AND(LEN(D2183)=15,LEFT(D2183,1)="3",RIGHT(D2183,1)="3",ISNUMBER(--D2183)))),I2183,0))</f>
        <v/>
      </c>
      <c r="T2183" s="34">
        <f>IF(A2183="","",R2183-S2183)</f>
        <v/>
      </c>
      <c r="U2183" s="23">
        <f>IF(A2183="","",IF(O2183=0,"Outside audit periods; ","")&amp;IF(F2183="","No VAT category; ","")&amp;IF(ABS(Q2183)&gt;Setup!$B$10,"VAT ≠ 15% × net; ","")&amp;IF(AND(F2183="Standard domestic 15% (Box 7)",NOT(AND(LEN(D2183)=15,LEFT(D2183,1)="3",RIGHT(D2183,1)="3",ISNUMBER(--D2183)))),"Invalid/missing supplier VAT no; ","")&amp;IF(AND(L2183="Yes",K2183&lt;&gt;"Yes"),"VAT claimed without valid tax invoice; ","")&amp;IF(AND(L2183="Yes",ISNUMBER(SEARCH("blocked",G2183))),"Blocked input VAT claimed; ","")&amp;IF(AND(F2183="Import - VAT paid at customs (Box 8)",M2183=""),"Customs declaration no missing; ","")&amp;IF(AND(F2183="Import - Reverse charge (Box 9)",E2183="Saudi Arabia"),"RCM used for a local supplier; ","")&amp;IF(AND(L2183="Yes",NOT(OR(F2183="Standard domestic 15% (Box 7)",F2183="Import - VAT paid at customs (Box 8)",F2183="Import - Reverse charge (Box 9)"))),"VAT claimed on non-taxable category; ",""))</f>
        <v/>
      </c>
    </row>
    <row r="2184">
      <c r="A2184" s="17" t="n"/>
      <c r="B2184" s="14" t="n"/>
      <c r="C2184" s="14" t="n"/>
      <c r="D2184" s="16" t="n"/>
      <c r="E2184" s="14" t="n"/>
      <c r="F2184" s="14" t="n"/>
      <c r="G2184" s="14" t="n"/>
      <c r="H2184" s="19" t="n"/>
      <c r="I2184" s="19" t="n"/>
      <c r="J2184" s="34">
        <f>IF(A2184="","",H2184+I2184)</f>
        <v/>
      </c>
      <c r="K2184" s="14" t="n"/>
      <c r="L2184" s="14" t="n"/>
      <c r="M2184" s="14" t="n"/>
      <c r="N2184" s="14" t="n"/>
      <c r="O2184" s="20">
        <f>IF(A2184="","",SUMPRODUCT((A2184&gt;=Setup!$C$19:$C$30)*(A2184&lt;=Setup!$D$19:$D$30)*Setup!$A$19:$A$30))</f>
        <v/>
      </c>
      <c r="P2184" s="34">
        <f>IF(A2184="","",IF(OR(F2184="Standard domestic 15% (Box 7)",F2184="Import - VAT paid at customs (Box 8)",F2184="Import - Reverse charge (Box 9)"),ROUND(H2184*Setup!$B$9,2),0))</f>
        <v/>
      </c>
      <c r="Q2184" s="34">
        <f>IF(A2184="","",I2184-P2184)</f>
        <v/>
      </c>
      <c r="R2184" s="34">
        <f>IF(A2184="","",IF(L2184="Yes",I2184,0))</f>
        <v/>
      </c>
      <c r="S2184" s="34">
        <f>IF(A2184="","",IF(AND(L2184="Yes",K2184="Yes",NOT(ISNUMBER(SEARCH("blocked",G2184))),OR(F2184="Standard domestic 15% (Box 7)",F2184="Import - VAT paid at customs (Box 8)",F2184="Import - Reverse charge (Box 9)"),OR(F2184&lt;&gt;"Standard domestic 15% (Box 7)",AND(LEN(D2184)=15,LEFT(D2184,1)="3",RIGHT(D2184,1)="3",ISNUMBER(--D2184)))),I2184,0))</f>
        <v/>
      </c>
      <c r="T2184" s="34">
        <f>IF(A2184="","",R2184-S2184)</f>
        <v/>
      </c>
      <c r="U2184" s="23">
        <f>IF(A2184="","",IF(O2184=0,"Outside audit periods; ","")&amp;IF(F2184="","No VAT category; ","")&amp;IF(ABS(Q2184)&gt;Setup!$B$10,"VAT ≠ 15% × net; ","")&amp;IF(AND(F2184="Standard domestic 15% (Box 7)",NOT(AND(LEN(D2184)=15,LEFT(D2184,1)="3",RIGHT(D2184,1)="3",ISNUMBER(--D2184)))),"Invalid/missing supplier VAT no; ","")&amp;IF(AND(L2184="Yes",K2184&lt;&gt;"Yes"),"VAT claimed without valid tax invoice; ","")&amp;IF(AND(L2184="Yes",ISNUMBER(SEARCH("blocked",G2184))),"Blocked input VAT claimed; ","")&amp;IF(AND(F2184="Import - VAT paid at customs (Box 8)",M2184=""),"Customs declaration no missing; ","")&amp;IF(AND(F2184="Import - Reverse charge (Box 9)",E2184="Saudi Arabia"),"RCM used for a local supplier; ","")&amp;IF(AND(L2184="Yes",NOT(OR(F2184="Standard domestic 15% (Box 7)",F2184="Import - VAT paid at customs (Box 8)",F2184="Import - Reverse charge (Box 9)"))),"VAT claimed on non-taxable category; ",""))</f>
        <v/>
      </c>
    </row>
    <row r="2185">
      <c r="A2185" s="17" t="n"/>
      <c r="B2185" s="14" t="n"/>
      <c r="C2185" s="14" t="n"/>
      <c r="D2185" s="16" t="n"/>
      <c r="E2185" s="14" t="n"/>
      <c r="F2185" s="14" t="n"/>
      <c r="G2185" s="14" t="n"/>
      <c r="H2185" s="19" t="n"/>
      <c r="I2185" s="19" t="n"/>
      <c r="J2185" s="34">
        <f>IF(A2185="","",H2185+I2185)</f>
        <v/>
      </c>
      <c r="K2185" s="14" t="n"/>
      <c r="L2185" s="14" t="n"/>
      <c r="M2185" s="14" t="n"/>
      <c r="N2185" s="14" t="n"/>
      <c r="O2185" s="20">
        <f>IF(A2185="","",SUMPRODUCT((A2185&gt;=Setup!$C$19:$C$30)*(A2185&lt;=Setup!$D$19:$D$30)*Setup!$A$19:$A$30))</f>
        <v/>
      </c>
      <c r="P2185" s="34">
        <f>IF(A2185="","",IF(OR(F2185="Standard domestic 15% (Box 7)",F2185="Import - VAT paid at customs (Box 8)",F2185="Import - Reverse charge (Box 9)"),ROUND(H2185*Setup!$B$9,2),0))</f>
        <v/>
      </c>
      <c r="Q2185" s="34">
        <f>IF(A2185="","",I2185-P2185)</f>
        <v/>
      </c>
      <c r="R2185" s="34">
        <f>IF(A2185="","",IF(L2185="Yes",I2185,0))</f>
        <v/>
      </c>
      <c r="S2185" s="34">
        <f>IF(A2185="","",IF(AND(L2185="Yes",K2185="Yes",NOT(ISNUMBER(SEARCH("blocked",G2185))),OR(F2185="Standard domestic 15% (Box 7)",F2185="Import - VAT paid at customs (Box 8)",F2185="Import - Reverse charge (Box 9)"),OR(F2185&lt;&gt;"Standard domestic 15% (Box 7)",AND(LEN(D2185)=15,LEFT(D2185,1)="3",RIGHT(D2185,1)="3",ISNUMBER(--D2185)))),I2185,0))</f>
        <v/>
      </c>
      <c r="T2185" s="34">
        <f>IF(A2185="","",R2185-S2185)</f>
        <v/>
      </c>
      <c r="U2185" s="23">
        <f>IF(A2185="","",IF(O2185=0,"Outside audit periods; ","")&amp;IF(F2185="","No VAT category; ","")&amp;IF(ABS(Q2185)&gt;Setup!$B$10,"VAT ≠ 15% × net; ","")&amp;IF(AND(F2185="Standard domestic 15% (Box 7)",NOT(AND(LEN(D2185)=15,LEFT(D2185,1)="3",RIGHT(D2185,1)="3",ISNUMBER(--D2185)))),"Invalid/missing supplier VAT no; ","")&amp;IF(AND(L2185="Yes",K2185&lt;&gt;"Yes"),"VAT claimed without valid tax invoice; ","")&amp;IF(AND(L2185="Yes",ISNUMBER(SEARCH("blocked",G2185))),"Blocked input VAT claimed; ","")&amp;IF(AND(F2185="Import - VAT paid at customs (Box 8)",M2185=""),"Customs declaration no missing; ","")&amp;IF(AND(F2185="Import - Reverse charge (Box 9)",E2185="Saudi Arabia"),"RCM used for a local supplier; ","")&amp;IF(AND(L2185="Yes",NOT(OR(F2185="Standard domestic 15% (Box 7)",F2185="Import - VAT paid at customs (Box 8)",F2185="Import - Reverse charge (Box 9)"))),"VAT claimed on non-taxable category; ",""))</f>
        <v/>
      </c>
    </row>
    <row r="2186">
      <c r="A2186" s="17" t="n"/>
      <c r="B2186" s="14" t="n"/>
      <c r="C2186" s="14" t="n"/>
      <c r="D2186" s="16" t="n"/>
      <c r="E2186" s="14" t="n"/>
      <c r="F2186" s="14" t="n"/>
      <c r="G2186" s="14" t="n"/>
      <c r="H2186" s="19" t="n"/>
      <c r="I2186" s="19" t="n"/>
      <c r="J2186" s="34">
        <f>IF(A2186="","",H2186+I2186)</f>
        <v/>
      </c>
      <c r="K2186" s="14" t="n"/>
      <c r="L2186" s="14" t="n"/>
      <c r="M2186" s="14" t="n"/>
      <c r="N2186" s="14" t="n"/>
      <c r="O2186" s="20">
        <f>IF(A2186="","",SUMPRODUCT((A2186&gt;=Setup!$C$19:$C$30)*(A2186&lt;=Setup!$D$19:$D$30)*Setup!$A$19:$A$30))</f>
        <v/>
      </c>
      <c r="P2186" s="34">
        <f>IF(A2186="","",IF(OR(F2186="Standard domestic 15% (Box 7)",F2186="Import - VAT paid at customs (Box 8)",F2186="Import - Reverse charge (Box 9)"),ROUND(H2186*Setup!$B$9,2),0))</f>
        <v/>
      </c>
      <c r="Q2186" s="34">
        <f>IF(A2186="","",I2186-P2186)</f>
        <v/>
      </c>
      <c r="R2186" s="34">
        <f>IF(A2186="","",IF(L2186="Yes",I2186,0))</f>
        <v/>
      </c>
      <c r="S2186" s="34">
        <f>IF(A2186="","",IF(AND(L2186="Yes",K2186="Yes",NOT(ISNUMBER(SEARCH("blocked",G2186))),OR(F2186="Standard domestic 15% (Box 7)",F2186="Import - VAT paid at customs (Box 8)",F2186="Import - Reverse charge (Box 9)"),OR(F2186&lt;&gt;"Standard domestic 15% (Box 7)",AND(LEN(D2186)=15,LEFT(D2186,1)="3",RIGHT(D2186,1)="3",ISNUMBER(--D2186)))),I2186,0))</f>
        <v/>
      </c>
      <c r="T2186" s="34">
        <f>IF(A2186="","",R2186-S2186)</f>
        <v/>
      </c>
      <c r="U2186" s="23">
        <f>IF(A2186="","",IF(O2186=0,"Outside audit periods; ","")&amp;IF(F2186="","No VAT category; ","")&amp;IF(ABS(Q2186)&gt;Setup!$B$10,"VAT ≠ 15% × net; ","")&amp;IF(AND(F2186="Standard domestic 15% (Box 7)",NOT(AND(LEN(D2186)=15,LEFT(D2186,1)="3",RIGHT(D2186,1)="3",ISNUMBER(--D2186)))),"Invalid/missing supplier VAT no; ","")&amp;IF(AND(L2186="Yes",K2186&lt;&gt;"Yes"),"VAT claimed without valid tax invoice; ","")&amp;IF(AND(L2186="Yes",ISNUMBER(SEARCH("blocked",G2186))),"Blocked input VAT claimed; ","")&amp;IF(AND(F2186="Import - VAT paid at customs (Box 8)",M2186=""),"Customs declaration no missing; ","")&amp;IF(AND(F2186="Import - Reverse charge (Box 9)",E2186="Saudi Arabia"),"RCM used for a local supplier; ","")&amp;IF(AND(L2186="Yes",NOT(OR(F2186="Standard domestic 15% (Box 7)",F2186="Import - VAT paid at customs (Box 8)",F2186="Import - Reverse charge (Box 9)"))),"VAT claimed on non-taxable category; ",""))</f>
        <v/>
      </c>
    </row>
    <row r="2187">
      <c r="A2187" s="17" t="n"/>
      <c r="B2187" s="14" t="n"/>
      <c r="C2187" s="14" t="n"/>
      <c r="D2187" s="16" t="n"/>
      <c r="E2187" s="14" t="n"/>
      <c r="F2187" s="14" t="n"/>
      <c r="G2187" s="14" t="n"/>
      <c r="H2187" s="19" t="n"/>
      <c r="I2187" s="19" t="n"/>
      <c r="J2187" s="34">
        <f>IF(A2187="","",H2187+I2187)</f>
        <v/>
      </c>
      <c r="K2187" s="14" t="n"/>
      <c r="L2187" s="14" t="n"/>
      <c r="M2187" s="14" t="n"/>
      <c r="N2187" s="14" t="n"/>
      <c r="O2187" s="20">
        <f>IF(A2187="","",SUMPRODUCT((A2187&gt;=Setup!$C$19:$C$30)*(A2187&lt;=Setup!$D$19:$D$30)*Setup!$A$19:$A$30))</f>
        <v/>
      </c>
      <c r="P2187" s="34">
        <f>IF(A2187="","",IF(OR(F2187="Standard domestic 15% (Box 7)",F2187="Import - VAT paid at customs (Box 8)",F2187="Import - Reverse charge (Box 9)"),ROUND(H2187*Setup!$B$9,2),0))</f>
        <v/>
      </c>
      <c r="Q2187" s="34">
        <f>IF(A2187="","",I2187-P2187)</f>
        <v/>
      </c>
      <c r="R2187" s="34">
        <f>IF(A2187="","",IF(L2187="Yes",I2187,0))</f>
        <v/>
      </c>
      <c r="S2187" s="34">
        <f>IF(A2187="","",IF(AND(L2187="Yes",K2187="Yes",NOT(ISNUMBER(SEARCH("blocked",G2187))),OR(F2187="Standard domestic 15% (Box 7)",F2187="Import - VAT paid at customs (Box 8)",F2187="Import - Reverse charge (Box 9)"),OR(F2187&lt;&gt;"Standard domestic 15% (Box 7)",AND(LEN(D2187)=15,LEFT(D2187,1)="3",RIGHT(D2187,1)="3",ISNUMBER(--D2187)))),I2187,0))</f>
        <v/>
      </c>
      <c r="T2187" s="34">
        <f>IF(A2187="","",R2187-S2187)</f>
        <v/>
      </c>
      <c r="U2187" s="23">
        <f>IF(A2187="","",IF(O2187=0,"Outside audit periods; ","")&amp;IF(F2187="","No VAT category; ","")&amp;IF(ABS(Q2187)&gt;Setup!$B$10,"VAT ≠ 15% × net; ","")&amp;IF(AND(F2187="Standard domestic 15% (Box 7)",NOT(AND(LEN(D2187)=15,LEFT(D2187,1)="3",RIGHT(D2187,1)="3",ISNUMBER(--D2187)))),"Invalid/missing supplier VAT no; ","")&amp;IF(AND(L2187="Yes",K2187&lt;&gt;"Yes"),"VAT claimed without valid tax invoice; ","")&amp;IF(AND(L2187="Yes",ISNUMBER(SEARCH("blocked",G2187))),"Blocked input VAT claimed; ","")&amp;IF(AND(F2187="Import - VAT paid at customs (Box 8)",M2187=""),"Customs declaration no missing; ","")&amp;IF(AND(F2187="Import - Reverse charge (Box 9)",E2187="Saudi Arabia"),"RCM used for a local supplier; ","")&amp;IF(AND(L2187="Yes",NOT(OR(F2187="Standard domestic 15% (Box 7)",F2187="Import - VAT paid at customs (Box 8)",F2187="Import - Reverse charge (Box 9)"))),"VAT claimed on non-taxable category; ",""))</f>
        <v/>
      </c>
    </row>
    <row r="2188">
      <c r="A2188" s="17" t="n"/>
      <c r="B2188" s="14" t="n"/>
      <c r="C2188" s="14" t="n"/>
      <c r="D2188" s="16" t="n"/>
      <c r="E2188" s="14" t="n"/>
      <c r="F2188" s="14" t="n"/>
      <c r="G2188" s="14" t="n"/>
      <c r="H2188" s="19" t="n"/>
      <c r="I2188" s="19" t="n"/>
      <c r="J2188" s="34">
        <f>IF(A2188="","",H2188+I2188)</f>
        <v/>
      </c>
      <c r="K2188" s="14" t="n"/>
      <c r="L2188" s="14" t="n"/>
      <c r="M2188" s="14" t="n"/>
      <c r="N2188" s="14" t="n"/>
      <c r="O2188" s="20">
        <f>IF(A2188="","",SUMPRODUCT((A2188&gt;=Setup!$C$19:$C$30)*(A2188&lt;=Setup!$D$19:$D$30)*Setup!$A$19:$A$30))</f>
        <v/>
      </c>
      <c r="P2188" s="34">
        <f>IF(A2188="","",IF(OR(F2188="Standard domestic 15% (Box 7)",F2188="Import - VAT paid at customs (Box 8)",F2188="Import - Reverse charge (Box 9)"),ROUND(H2188*Setup!$B$9,2),0))</f>
        <v/>
      </c>
      <c r="Q2188" s="34">
        <f>IF(A2188="","",I2188-P2188)</f>
        <v/>
      </c>
      <c r="R2188" s="34">
        <f>IF(A2188="","",IF(L2188="Yes",I2188,0))</f>
        <v/>
      </c>
      <c r="S2188" s="34">
        <f>IF(A2188="","",IF(AND(L2188="Yes",K2188="Yes",NOT(ISNUMBER(SEARCH("blocked",G2188))),OR(F2188="Standard domestic 15% (Box 7)",F2188="Import - VAT paid at customs (Box 8)",F2188="Import - Reverse charge (Box 9)"),OR(F2188&lt;&gt;"Standard domestic 15% (Box 7)",AND(LEN(D2188)=15,LEFT(D2188,1)="3",RIGHT(D2188,1)="3",ISNUMBER(--D2188)))),I2188,0))</f>
        <v/>
      </c>
      <c r="T2188" s="34">
        <f>IF(A2188="","",R2188-S2188)</f>
        <v/>
      </c>
      <c r="U2188" s="23">
        <f>IF(A2188="","",IF(O2188=0,"Outside audit periods; ","")&amp;IF(F2188="","No VAT category; ","")&amp;IF(ABS(Q2188)&gt;Setup!$B$10,"VAT ≠ 15% × net; ","")&amp;IF(AND(F2188="Standard domestic 15% (Box 7)",NOT(AND(LEN(D2188)=15,LEFT(D2188,1)="3",RIGHT(D2188,1)="3",ISNUMBER(--D2188)))),"Invalid/missing supplier VAT no; ","")&amp;IF(AND(L2188="Yes",K2188&lt;&gt;"Yes"),"VAT claimed without valid tax invoice; ","")&amp;IF(AND(L2188="Yes",ISNUMBER(SEARCH("blocked",G2188))),"Blocked input VAT claimed; ","")&amp;IF(AND(F2188="Import - VAT paid at customs (Box 8)",M2188=""),"Customs declaration no missing; ","")&amp;IF(AND(F2188="Import - Reverse charge (Box 9)",E2188="Saudi Arabia"),"RCM used for a local supplier; ","")&amp;IF(AND(L2188="Yes",NOT(OR(F2188="Standard domestic 15% (Box 7)",F2188="Import - VAT paid at customs (Box 8)",F2188="Import - Reverse charge (Box 9)"))),"VAT claimed on non-taxable category; ",""))</f>
        <v/>
      </c>
    </row>
    <row r="2189">
      <c r="A2189" s="17" t="n"/>
      <c r="B2189" s="14" t="n"/>
      <c r="C2189" s="14" t="n"/>
      <c r="D2189" s="16" t="n"/>
      <c r="E2189" s="14" t="n"/>
      <c r="F2189" s="14" t="n"/>
      <c r="G2189" s="14" t="n"/>
      <c r="H2189" s="19" t="n"/>
      <c r="I2189" s="19" t="n"/>
      <c r="J2189" s="34">
        <f>IF(A2189="","",H2189+I2189)</f>
        <v/>
      </c>
      <c r="K2189" s="14" t="n"/>
      <c r="L2189" s="14" t="n"/>
      <c r="M2189" s="14" t="n"/>
      <c r="N2189" s="14" t="n"/>
      <c r="O2189" s="20">
        <f>IF(A2189="","",SUMPRODUCT((A2189&gt;=Setup!$C$19:$C$30)*(A2189&lt;=Setup!$D$19:$D$30)*Setup!$A$19:$A$30))</f>
        <v/>
      </c>
      <c r="P2189" s="34">
        <f>IF(A2189="","",IF(OR(F2189="Standard domestic 15% (Box 7)",F2189="Import - VAT paid at customs (Box 8)",F2189="Import - Reverse charge (Box 9)"),ROUND(H2189*Setup!$B$9,2),0))</f>
        <v/>
      </c>
      <c r="Q2189" s="34">
        <f>IF(A2189="","",I2189-P2189)</f>
        <v/>
      </c>
      <c r="R2189" s="34">
        <f>IF(A2189="","",IF(L2189="Yes",I2189,0))</f>
        <v/>
      </c>
      <c r="S2189" s="34">
        <f>IF(A2189="","",IF(AND(L2189="Yes",K2189="Yes",NOT(ISNUMBER(SEARCH("blocked",G2189))),OR(F2189="Standard domestic 15% (Box 7)",F2189="Import - VAT paid at customs (Box 8)",F2189="Import - Reverse charge (Box 9)"),OR(F2189&lt;&gt;"Standard domestic 15% (Box 7)",AND(LEN(D2189)=15,LEFT(D2189,1)="3",RIGHT(D2189,1)="3",ISNUMBER(--D2189)))),I2189,0))</f>
        <v/>
      </c>
      <c r="T2189" s="34">
        <f>IF(A2189="","",R2189-S2189)</f>
        <v/>
      </c>
      <c r="U2189" s="23">
        <f>IF(A2189="","",IF(O2189=0,"Outside audit periods; ","")&amp;IF(F2189="","No VAT category; ","")&amp;IF(ABS(Q2189)&gt;Setup!$B$10,"VAT ≠ 15% × net; ","")&amp;IF(AND(F2189="Standard domestic 15% (Box 7)",NOT(AND(LEN(D2189)=15,LEFT(D2189,1)="3",RIGHT(D2189,1)="3",ISNUMBER(--D2189)))),"Invalid/missing supplier VAT no; ","")&amp;IF(AND(L2189="Yes",K2189&lt;&gt;"Yes"),"VAT claimed without valid tax invoice; ","")&amp;IF(AND(L2189="Yes",ISNUMBER(SEARCH("blocked",G2189))),"Blocked input VAT claimed; ","")&amp;IF(AND(F2189="Import - VAT paid at customs (Box 8)",M2189=""),"Customs declaration no missing; ","")&amp;IF(AND(F2189="Import - Reverse charge (Box 9)",E2189="Saudi Arabia"),"RCM used for a local supplier; ","")&amp;IF(AND(L2189="Yes",NOT(OR(F2189="Standard domestic 15% (Box 7)",F2189="Import - VAT paid at customs (Box 8)",F2189="Import - Reverse charge (Box 9)"))),"VAT claimed on non-taxable category; ",""))</f>
        <v/>
      </c>
    </row>
    <row r="2190">
      <c r="A2190" s="17" t="n"/>
      <c r="B2190" s="14" t="n"/>
      <c r="C2190" s="14" t="n"/>
      <c r="D2190" s="16" t="n"/>
      <c r="E2190" s="14" t="n"/>
      <c r="F2190" s="14" t="n"/>
      <c r="G2190" s="14" t="n"/>
      <c r="H2190" s="19" t="n"/>
      <c r="I2190" s="19" t="n"/>
      <c r="J2190" s="34">
        <f>IF(A2190="","",H2190+I2190)</f>
        <v/>
      </c>
      <c r="K2190" s="14" t="n"/>
      <c r="L2190" s="14" t="n"/>
      <c r="M2190" s="14" t="n"/>
      <c r="N2190" s="14" t="n"/>
      <c r="O2190" s="20">
        <f>IF(A2190="","",SUMPRODUCT((A2190&gt;=Setup!$C$19:$C$30)*(A2190&lt;=Setup!$D$19:$D$30)*Setup!$A$19:$A$30))</f>
        <v/>
      </c>
      <c r="P2190" s="34">
        <f>IF(A2190="","",IF(OR(F2190="Standard domestic 15% (Box 7)",F2190="Import - VAT paid at customs (Box 8)",F2190="Import - Reverse charge (Box 9)"),ROUND(H2190*Setup!$B$9,2),0))</f>
        <v/>
      </c>
      <c r="Q2190" s="34">
        <f>IF(A2190="","",I2190-P2190)</f>
        <v/>
      </c>
      <c r="R2190" s="34">
        <f>IF(A2190="","",IF(L2190="Yes",I2190,0))</f>
        <v/>
      </c>
      <c r="S2190" s="34">
        <f>IF(A2190="","",IF(AND(L2190="Yes",K2190="Yes",NOT(ISNUMBER(SEARCH("blocked",G2190))),OR(F2190="Standard domestic 15% (Box 7)",F2190="Import - VAT paid at customs (Box 8)",F2190="Import - Reverse charge (Box 9)"),OR(F2190&lt;&gt;"Standard domestic 15% (Box 7)",AND(LEN(D2190)=15,LEFT(D2190,1)="3",RIGHT(D2190,1)="3",ISNUMBER(--D2190)))),I2190,0))</f>
        <v/>
      </c>
      <c r="T2190" s="34">
        <f>IF(A2190="","",R2190-S2190)</f>
        <v/>
      </c>
      <c r="U2190" s="23">
        <f>IF(A2190="","",IF(O2190=0,"Outside audit periods; ","")&amp;IF(F2190="","No VAT category; ","")&amp;IF(ABS(Q2190)&gt;Setup!$B$10,"VAT ≠ 15% × net; ","")&amp;IF(AND(F2190="Standard domestic 15% (Box 7)",NOT(AND(LEN(D2190)=15,LEFT(D2190,1)="3",RIGHT(D2190,1)="3",ISNUMBER(--D2190)))),"Invalid/missing supplier VAT no; ","")&amp;IF(AND(L2190="Yes",K2190&lt;&gt;"Yes"),"VAT claimed without valid tax invoice; ","")&amp;IF(AND(L2190="Yes",ISNUMBER(SEARCH("blocked",G2190))),"Blocked input VAT claimed; ","")&amp;IF(AND(F2190="Import - VAT paid at customs (Box 8)",M2190=""),"Customs declaration no missing; ","")&amp;IF(AND(F2190="Import - Reverse charge (Box 9)",E2190="Saudi Arabia"),"RCM used for a local supplier; ","")&amp;IF(AND(L2190="Yes",NOT(OR(F2190="Standard domestic 15% (Box 7)",F2190="Import - VAT paid at customs (Box 8)",F2190="Import - Reverse charge (Box 9)"))),"VAT claimed on non-taxable category; ",""))</f>
        <v/>
      </c>
    </row>
    <row r="2191">
      <c r="A2191" s="17" t="n"/>
      <c r="B2191" s="14" t="n"/>
      <c r="C2191" s="14" t="n"/>
      <c r="D2191" s="16" t="n"/>
      <c r="E2191" s="14" t="n"/>
      <c r="F2191" s="14" t="n"/>
      <c r="G2191" s="14" t="n"/>
      <c r="H2191" s="19" t="n"/>
      <c r="I2191" s="19" t="n"/>
      <c r="J2191" s="34">
        <f>IF(A2191="","",H2191+I2191)</f>
        <v/>
      </c>
      <c r="K2191" s="14" t="n"/>
      <c r="L2191" s="14" t="n"/>
      <c r="M2191" s="14" t="n"/>
      <c r="N2191" s="14" t="n"/>
      <c r="O2191" s="20">
        <f>IF(A2191="","",SUMPRODUCT((A2191&gt;=Setup!$C$19:$C$30)*(A2191&lt;=Setup!$D$19:$D$30)*Setup!$A$19:$A$30))</f>
        <v/>
      </c>
      <c r="P2191" s="34">
        <f>IF(A2191="","",IF(OR(F2191="Standard domestic 15% (Box 7)",F2191="Import - VAT paid at customs (Box 8)",F2191="Import - Reverse charge (Box 9)"),ROUND(H2191*Setup!$B$9,2),0))</f>
        <v/>
      </c>
      <c r="Q2191" s="34">
        <f>IF(A2191="","",I2191-P2191)</f>
        <v/>
      </c>
      <c r="R2191" s="34">
        <f>IF(A2191="","",IF(L2191="Yes",I2191,0))</f>
        <v/>
      </c>
      <c r="S2191" s="34">
        <f>IF(A2191="","",IF(AND(L2191="Yes",K2191="Yes",NOT(ISNUMBER(SEARCH("blocked",G2191))),OR(F2191="Standard domestic 15% (Box 7)",F2191="Import - VAT paid at customs (Box 8)",F2191="Import - Reverse charge (Box 9)"),OR(F2191&lt;&gt;"Standard domestic 15% (Box 7)",AND(LEN(D2191)=15,LEFT(D2191,1)="3",RIGHT(D2191,1)="3",ISNUMBER(--D2191)))),I2191,0))</f>
        <v/>
      </c>
      <c r="T2191" s="34">
        <f>IF(A2191="","",R2191-S2191)</f>
        <v/>
      </c>
      <c r="U2191" s="23">
        <f>IF(A2191="","",IF(O2191=0,"Outside audit periods; ","")&amp;IF(F2191="","No VAT category; ","")&amp;IF(ABS(Q2191)&gt;Setup!$B$10,"VAT ≠ 15% × net; ","")&amp;IF(AND(F2191="Standard domestic 15% (Box 7)",NOT(AND(LEN(D2191)=15,LEFT(D2191,1)="3",RIGHT(D2191,1)="3",ISNUMBER(--D2191)))),"Invalid/missing supplier VAT no; ","")&amp;IF(AND(L2191="Yes",K2191&lt;&gt;"Yes"),"VAT claimed without valid tax invoice; ","")&amp;IF(AND(L2191="Yes",ISNUMBER(SEARCH("blocked",G2191))),"Blocked input VAT claimed; ","")&amp;IF(AND(F2191="Import - VAT paid at customs (Box 8)",M2191=""),"Customs declaration no missing; ","")&amp;IF(AND(F2191="Import - Reverse charge (Box 9)",E2191="Saudi Arabia"),"RCM used for a local supplier; ","")&amp;IF(AND(L2191="Yes",NOT(OR(F2191="Standard domestic 15% (Box 7)",F2191="Import - VAT paid at customs (Box 8)",F2191="Import - Reverse charge (Box 9)"))),"VAT claimed on non-taxable category; ",""))</f>
        <v/>
      </c>
    </row>
    <row r="2192">
      <c r="A2192" s="17" t="n"/>
      <c r="B2192" s="14" t="n"/>
      <c r="C2192" s="14" t="n"/>
      <c r="D2192" s="16" t="n"/>
      <c r="E2192" s="14" t="n"/>
      <c r="F2192" s="14" t="n"/>
      <c r="G2192" s="14" t="n"/>
      <c r="H2192" s="19" t="n"/>
      <c r="I2192" s="19" t="n"/>
      <c r="J2192" s="34">
        <f>IF(A2192="","",H2192+I2192)</f>
        <v/>
      </c>
      <c r="K2192" s="14" t="n"/>
      <c r="L2192" s="14" t="n"/>
      <c r="M2192" s="14" t="n"/>
      <c r="N2192" s="14" t="n"/>
      <c r="O2192" s="20">
        <f>IF(A2192="","",SUMPRODUCT((A2192&gt;=Setup!$C$19:$C$30)*(A2192&lt;=Setup!$D$19:$D$30)*Setup!$A$19:$A$30))</f>
        <v/>
      </c>
      <c r="P2192" s="34">
        <f>IF(A2192="","",IF(OR(F2192="Standard domestic 15% (Box 7)",F2192="Import - VAT paid at customs (Box 8)",F2192="Import - Reverse charge (Box 9)"),ROUND(H2192*Setup!$B$9,2),0))</f>
        <v/>
      </c>
      <c r="Q2192" s="34">
        <f>IF(A2192="","",I2192-P2192)</f>
        <v/>
      </c>
      <c r="R2192" s="34">
        <f>IF(A2192="","",IF(L2192="Yes",I2192,0))</f>
        <v/>
      </c>
      <c r="S2192" s="34">
        <f>IF(A2192="","",IF(AND(L2192="Yes",K2192="Yes",NOT(ISNUMBER(SEARCH("blocked",G2192))),OR(F2192="Standard domestic 15% (Box 7)",F2192="Import - VAT paid at customs (Box 8)",F2192="Import - Reverse charge (Box 9)"),OR(F2192&lt;&gt;"Standard domestic 15% (Box 7)",AND(LEN(D2192)=15,LEFT(D2192,1)="3",RIGHT(D2192,1)="3",ISNUMBER(--D2192)))),I2192,0))</f>
        <v/>
      </c>
      <c r="T2192" s="34">
        <f>IF(A2192="","",R2192-S2192)</f>
        <v/>
      </c>
      <c r="U2192" s="23">
        <f>IF(A2192="","",IF(O2192=0,"Outside audit periods; ","")&amp;IF(F2192="","No VAT category; ","")&amp;IF(ABS(Q2192)&gt;Setup!$B$10,"VAT ≠ 15% × net; ","")&amp;IF(AND(F2192="Standard domestic 15% (Box 7)",NOT(AND(LEN(D2192)=15,LEFT(D2192,1)="3",RIGHT(D2192,1)="3",ISNUMBER(--D2192)))),"Invalid/missing supplier VAT no; ","")&amp;IF(AND(L2192="Yes",K2192&lt;&gt;"Yes"),"VAT claimed without valid tax invoice; ","")&amp;IF(AND(L2192="Yes",ISNUMBER(SEARCH("blocked",G2192))),"Blocked input VAT claimed; ","")&amp;IF(AND(F2192="Import - VAT paid at customs (Box 8)",M2192=""),"Customs declaration no missing; ","")&amp;IF(AND(F2192="Import - Reverse charge (Box 9)",E2192="Saudi Arabia"),"RCM used for a local supplier; ","")&amp;IF(AND(L2192="Yes",NOT(OR(F2192="Standard domestic 15% (Box 7)",F2192="Import - VAT paid at customs (Box 8)",F2192="Import - Reverse charge (Box 9)"))),"VAT claimed on non-taxable category; ",""))</f>
        <v/>
      </c>
    </row>
    <row r="2193">
      <c r="A2193" s="17" t="n"/>
      <c r="B2193" s="14" t="n"/>
      <c r="C2193" s="14" t="n"/>
      <c r="D2193" s="16" t="n"/>
      <c r="E2193" s="14" t="n"/>
      <c r="F2193" s="14" t="n"/>
      <c r="G2193" s="14" t="n"/>
      <c r="H2193" s="19" t="n"/>
      <c r="I2193" s="19" t="n"/>
      <c r="J2193" s="34">
        <f>IF(A2193="","",H2193+I2193)</f>
        <v/>
      </c>
      <c r="K2193" s="14" t="n"/>
      <c r="L2193" s="14" t="n"/>
      <c r="M2193" s="14" t="n"/>
      <c r="N2193" s="14" t="n"/>
      <c r="O2193" s="20">
        <f>IF(A2193="","",SUMPRODUCT((A2193&gt;=Setup!$C$19:$C$30)*(A2193&lt;=Setup!$D$19:$D$30)*Setup!$A$19:$A$30))</f>
        <v/>
      </c>
      <c r="P2193" s="34">
        <f>IF(A2193="","",IF(OR(F2193="Standard domestic 15% (Box 7)",F2193="Import - VAT paid at customs (Box 8)",F2193="Import - Reverse charge (Box 9)"),ROUND(H2193*Setup!$B$9,2),0))</f>
        <v/>
      </c>
      <c r="Q2193" s="34">
        <f>IF(A2193="","",I2193-P2193)</f>
        <v/>
      </c>
      <c r="R2193" s="34">
        <f>IF(A2193="","",IF(L2193="Yes",I2193,0))</f>
        <v/>
      </c>
      <c r="S2193" s="34">
        <f>IF(A2193="","",IF(AND(L2193="Yes",K2193="Yes",NOT(ISNUMBER(SEARCH("blocked",G2193))),OR(F2193="Standard domestic 15% (Box 7)",F2193="Import - VAT paid at customs (Box 8)",F2193="Import - Reverse charge (Box 9)"),OR(F2193&lt;&gt;"Standard domestic 15% (Box 7)",AND(LEN(D2193)=15,LEFT(D2193,1)="3",RIGHT(D2193,1)="3",ISNUMBER(--D2193)))),I2193,0))</f>
        <v/>
      </c>
      <c r="T2193" s="34">
        <f>IF(A2193="","",R2193-S2193)</f>
        <v/>
      </c>
      <c r="U2193" s="23">
        <f>IF(A2193="","",IF(O2193=0,"Outside audit periods; ","")&amp;IF(F2193="","No VAT category; ","")&amp;IF(ABS(Q2193)&gt;Setup!$B$10,"VAT ≠ 15% × net; ","")&amp;IF(AND(F2193="Standard domestic 15% (Box 7)",NOT(AND(LEN(D2193)=15,LEFT(D2193,1)="3",RIGHT(D2193,1)="3",ISNUMBER(--D2193)))),"Invalid/missing supplier VAT no; ","")&amp;IF(AND(L2193="Yes",K2193&lt;&gt;"Yes"),"VAT claimed without valid tax invoice; ","")&amp;IF(AND(L2193="Yes",ISNUMBER(SEARCH("blocked",G2193))),"Blocked input VAT claimed; ","")&amp;IF(AND(F2193="Import - VAT paid at customs (Box 8)",M2193=""),"Customs declaration no missing; ","")&amp;IF(AND(F2193="Import - Reverse charge (Box 9)",E2193="Saudi Arabia"),"RCM used for a local supplier; ","")&amp;IF(AND(L2193="Yes",NOT(OR(F2193="Standard domestic 15% (Box 7)",F2193="Import - VAT paid at customs (Box 8)",F2193="Import - Reverse charge (Box 9)"))),"VAT claimed on non-taxable category; ",""))</f>
        <v/>
      </c>
    </row>
    <row r="2194">
      <c r="A2194" s="17" t="n"/>
      <c r="B2194" s="14" t="n"/>
      <c r="C2194" s="14" t="n"/>
      <c r="D2194" s="16" t="n"/>
      <c r="E2194" s="14" t="n"/>
      <c r="F2194" s="14" t="n"/>
      <c r="G2194" s="14" t="n"/>
      <c r="H2194" s="19" t="n"/>
      <c r="I2194" s="19" t="n"/>
      <c r="J2194" s="34">
        <f>IF(A2194="","",H2194+I2194)</f>
        <v/>
      </c>
      <c r="K2194" s="14" t="n"/>
      <c r="L2194" s="14" t="n"/>
      <c r="M2194" s="14" t="n"/>
      <c r="N2194" s="14" t="n"/>
      <c r="O2194" s="20">
        <f>IF(A2194="","",SUMPRODUCT((A2194&gt;=Setup!$C$19:$C$30)*(A2194&lt;=Setup!$D$19:$D$30)*Setup!$A$19:$A$30))</f>
        <v/>
      </c>
      <c r="P2194" s="34">
        <f>IF(A2194="","",IF(OR(F2194="Standard domestic 15% (Box 7)",F2194="Import - VAT paid at customs (Box 8)",F2194="Import - Reverse charge (Box 9)"),ROUND(H2194*Setup!$B$9,2),0))</f>
        <v/>
      </c>
      <c r="Q2194" s="34">
        <f>IF(A2194="","",I2194-P2194)</f>
        <v/>
      </c>
      <c r="R2194" s="34">
        <f>IF(A2194="","",IF(L2194="Yes",I2194,0))</f>
        <v/>
      </c>
      <c r="S2194" s="34">
        <f>IF(A2194="","",IF(AND(L2194="Yes",K2194="Yes",NOT(ISNUMBER(SEARCH("blocked",G2194))),OR(F2194="Standard domestic 15% (Box 7)",F2194="Import - VAT paid at customs (Box 8)",F2194="Import - Reverse charge (Box 9)"),OR(F2194&lt;&gt;"Standard domestic 15% (Box 7)",AND(LEN(D2194)=15,LEFT(D2194,1)="3",RIGHT(D2194,1)="3",ISNUMBER(--D2194)))),I2194,0))</f>
        <v/>
      </c>
      <c r="T2194" s="34">
        <f>IF(A2194="","",R2194-S2194)</f>
        <v/>
      </c>
      <c r="U2194" s="23">
        <f>IF(A2194="","",IF(O2194=0,"Outside audit periods; ","")&amp;IF(F2194="","No VAT category; ","")&amp;IF(ABS(Q2194)&gt;Setup!$B$10,"VAT ≠ 15% × net; ","")&amp;IF(AND(F2194="Standard domestic 15% (Box 7)",NOT(AND(LEN(D2194)=15,LEFT(D2194,1)="3",RIGHT(D2194,1)="3",ISNUMBER(--D2194)))),"Invalid/missing supplier VAT no; ","")&amp;IF(AND(L2194="Yes",K2194&lt;&gt;"Yes"),"VAT claimed without valid tax invoice; ","")&amp;IF(AND(L2194="Yes",ISNUMBER(SEARCH("blocked",G2194))),"Blocked input VAT claimed; ","")&amp;IF(AND(F2194="Import - VAT paid at customs (Box 8)",M2194=""),"Customs declaration no missing; ","")&amp;IF(AND(F2194="Import - Reverse charge (Box 9)",E2194="Saudi Arabia"),"RCM used for a local supplier; ","")&amp;IF(AND(L2194="Yes",NOT(OR(F2194="Standard domestic 15% (Box 7)",F2194="Import - VAT paid at customs (Box 8)",F2194="Import - Reverse charge (Box 9)"))),"VAT claimed on non-taxable category; ",""))</f>
        <v/>
      </c>
    </row>
    <row r="2195">
      <c r="A2195" s="17" t="n"/>
      <c r="B2195" s="14" t="n"/>
      <c r="C2195" s="14" t="n"/>
      <c r="D2195" s="16" t="n"/>
      <c r="E2195" s="14" t="n"/>
      <c r="F2195" s="14" t="n"/>
      <c r="G2195" s="14" t="n"/>
      <c r="H2195" s="19" t="n"/>
      <c r="I2195" s="19" t="n"/>
      <c r="J2195" s="34">
        <f>IF(A2195="","",H2195+I2195)</f>
        <v/>
      </c>
      <c r="K2195" s="14" t="n"/>
      <c r="L2195" s="14" t="n"/>
      <c r="M2195" s="14" t="n"/>
      <c r="N2195" s="14" t="n"/>
      <c r="O2195" s="20">
        <f>IF(A2195="","",SUMPRODUCT((A2195&gt;=Setup!$C$19:$C$30)*(A2195&lt;=Setup!$D$19:$D$30)*Setup!$A$19:$A$30))</f>
        <v/>
      </c>
      <c r="P2195" s="34">
        <f>IF(A2195="","",IF(OR(F2195="Standard domestic 15% (Box 7)",F2195="Import - VAT paid at customs (Box 8)",F2195="Import - Reverse charge (Box 9)"),ROUND(H2195*Setup!$B$9,2),0))</f>
        <v/>
      </c>
      <c r="Q2195" s="34">
        <f>IF(A2195="","",I2195-P2195)</f>
        <v/>
      </c>
      <c r="R2195" s="34">
        <f>IF(A2195="","",IF(L2195="Yes",I2195,0))</f>
        <v/>
      </c>
      <c r="S2195" s="34">
        <f>IF(A2195="","",IF(AND(L2195="Yes",K2195="Yes",NOT(ISNUMBER(SEARCH("blocked",G2195))),OR(F2195="Standard domestic 15% (Box 7)",F2195="Import - VAT paid at customs (Box 8)",F2195="Import - Reverse charge (Box 9)"),OR(F2195&lt;&gt;"Standard domestic 15% (Box 7)",AND(LEN(D2195)=15,LEFT(D2195,1)="3",RIGHT(D2195,1)="3",ISNUMBER(--D2195)))),I2195,0))</f>
        <v/>
      </c>
      <c r="T2195" s="34">
        <f>IF(A2195="","",R2195-S2195)</f>
        <v/>
      </c>
      <c r="U2195" s="23">
        <f>IF(A2195="","",IF(O2195=0,"Outside audit periods; ","")&amp;IF(F2195="","No VAT category; ","")&amp;IF(ABS(Q2195)&gt;Setup!$B$10,"VAT ≠ 15% × net; ","")&amp;IF(AND(F2195="Standard domestic 15% (Box 7)",NOT(AND(LEN(D2195)=15,LEFT(D2195,1)="3",RIGHT(D2195,1)="3",ISNUMBER(--D2195)))),"Invalid/missing supplier VAT no; ","")&amp;IF(AND(L2195="Yes",K2195&lt;&gt;"Yes"),"VAT claimed without valid tax invoice; ","")&amp;IF(AND(L2195="Yes",ISNUMBER(SEARCH("blocked",G2195))),"Blocked input VAT claimed; ","")&amp;IF(AND(F2195="Import - VAT paid at customs (Box 8)",M2195=""),"Customs declaration no missing; ","")&amp;IF(AND(F2195="Import - Reverse charge (Box 9)",E2195="Saudi Arabia"),"RCM used for a local supplier; ","")&amp;IF(AND(L2195="Yes",NOT(OR(F2195="Standard domestic 15% (Box 7)",F2195="Import - VAT paid at customs (Box 8)",F2195="Import - Reverse charge (Box 9)"))),"VAT claimed on non-taxable category; ",""))</f>
        <v/>
      </c>
    </row>
    <row r="2196">
      <c r="A2196" s="17" t="n"/>
      <c r="B2196" s="14" t="n"/>
      <c r="C2196" s="14" t="n"/>
      <c r="D2196" s="16" t="n"/>
      <c r="E2196" s="14" t="n"/>
      <c r="F2196" s="14" t="n"/>
      <c r="G2196" s="14" t="n"/>
      <c r="H2196" s="19" t="n"/>
      <c r="I2196" s="19" t="n"/>
      <c r="J2196" s="34">
        <f>IF(A2196="","",H2196+I2196)</f>
        <v/>
      </c>
      <c r="K2196" s="14" t="n"/>
      <c r="L2196" s="14" t="n"/>
      <c r="M2196" s="14" t="n"/>
      <c r="N2196" s="14" t="n"/>
      <c r="O2196" s="20">
        <f>IF(A2196="","",SUMPRODUCT((A2196&gt;=Setup!$C$19:$C$30)*(A2196&lt;=Setup!$D$19:$D$30)*Setup!$A$19:$A$30))</f>
        <v/>
      </c>
      <c r="P2196" s="34">
        <f>IF(A2196="","",IF(OR(F2196="Standard domestic 15% (Box 7)",F2196="Import - VAT paid at customs (Box 8)",F2196="Import - Reverse charge (Box 9)"),ROUND(H2196*Setup!$B$9,2),0))</f>
        <v/>
      </c>
      <c r="Q2196" s="34">
        <f>IF(A2196="","",I2196-P2196)</f>
        <v/>
      </c>
      <c r="R2196" s="34">
        <f>IF(A2196="","",IF(L2196="Yes",I2196,0))</f>
        <v/>
      </c>
      <c r="S2196" s="34">
        <f>IF(A2196="","",IF(AND(L2196="Yes",K2196="Yes",NOT(ISNUMBER(SEARCH("blocked",G2196))),OR(F2196="Standard domestic 15% (Box 7)",F2196="Import - VAT paid at customs (Box 8)",F2196="Import - Reverse charge (Box 9)"),OR(F2196&lt;&gt;"Standard domestic 15% (Box 7)",AND(LEN(D2196)=15,LEFT(D2196,1)="3",RIGHT(D2196,1)="3",ISNUMBER(--D2196)))),I2196,0))</f>
        <v/>
      </c>
      <c r="T2196" s="34">
        <f>IF(A2196="","",R2196-S2196)</f>
        <v/>
      </c>
      <c r="U2196" s="23">
        <f>IF(A2196="","",IF(O2196=0,"Outside audit periods; ","")&amp;IF(F2196="","No VAT category; ","")&amp;IF(ABS(Q2196)&gt;Setup!$B$10,"VAT ≠ 15% × net; ","")&amp;IF(AND(F2196="Standard domestic 15% (Box 7)",NOT(AND(LEN(D2196)=15,LEFT(D2196,1)="3",RIGHT(D2196,1)="3",ISNUMBER(--D2196)))),"Invalid/missing supplier VAT no; ","")&amp;IF(AND(L2196="Yes",K2196&lt;&gt;"Yes"),"VAT claimed without valid tax invoice; ","")&amp;IF(AND(L2196="Yes",ISNUMBER(SEARCH("blocked",G2196))),"Blocked input VAT claimed; ","")&amp;IF(AND(F2196="Import - VAT paid at customs (Box 8)",M2196=""),"Customs declaration no missing; ","")&amp;IF(AND(F2196="Import - Reverse charge (Box 9)",E2196="Saudi Arabia"),"RCM used for a local supplier; ","")&amp;IF(AND(L2196="Yes",NOT(OR(F2196="Standard domestic 15% (Box 7)",F2196="Import - VAT paid at customs (Box 8)",F2196="Import - Reverse charge (Box 9)"))),"VAT claimed on non-taxable category; ",""))</f>
        <v/>
      </c>
    </row>
    <row r="2197">
      <c r="A2197" s="17" t="n"/>
      <c r="B2197" s="14" t="n"/>
      <c r="C2197" s="14" t="n"/>
      <c r="D2197" s="16" t="n"/>
      <c r="E2197" s="14" t="n"/>
      <c r="F2197" s="14" t="n"/>
      <c r="G2197" s="14" t="n"/>
      <c r="H2197" s="19" t="n"/>
      <c r="I2197" s="19" t="n"/>
      <c r="J2197" s="34">
        <f>IF(A2197="","",H2197+I2197)</f>
        <v/>
      </c>
      <c r="K2197" s="14" t="n"/>
      <c r="L2197" s="14" t="n"/>
      <c r="M2197" s="14" t="n"/>
      <c r="N2197" s="14" t="n"/>
      <c r="O2197" s="20">
        <f>IF(A2197="","",SUMPRODUCT((A2197&gt;=Setup!$C$19:$C$30)*(A2197&lt;=Setup!$D$19:$D$30)*Setup!$A$19:$A$30))</f>
        <v/>
      </c>
      <c r="P2197" s="34">
        <f>IF(A2197="","",IF(OR(F2197="Standard domestic 15% (Box 7)",F2197="Import - VAT paid at customs (Box 8)",F2197="Import - Reverse charge (Box 9)"),ROUND(H2197*Setup!$B$9,2),0))</f>
        <v/>
      </c>
      <c r="Q2197" s="34">
        <f>IF(A2197="","",I2197-P2197)</f>
        <v/>
      </c>
      <c r="R2197" s="34">
        <f>IF(A2197="","",IF(L2197="Yes",I2197,0))</f>
        <v/>
      </c>
      <c r="S2197" s="34">
        <f>IF(A2197="","",IF(AND(L2197="Yes",K2197="Yes",NOT(ISNUMBER(SEARCH("blocked",G2197))),OR(F2197="Standard domestic 15% (Box 7)",F2197="Import - VAT paid at customs (Box 8)",F2197="Import - Reverse charge (Box 9)"),OR(F2197&lt;&gt;"Standard domestic 15% (Box 7)",AND(LEN(D2197)=15,LEFT(D2197,1)="3",RIGHT(D2197,1)="3",ISNUMBER(--D2197)))),I2197,0))</f>
        <v/>
      </c>
      <c r="T2197" s="34">
        <f>IF(A2197="","",R2197-S2197)</f>
        <v/>
      </c>
      <c r="U2197" s="23">
        <f>IF(A2197="","",IF(O2197=0,"Outside audit periods; ","")&amp;IF(F2197="","No VAT category; ","")&amp;IF(ABS(Q2197)&gt;Setup!$B$10,"VAT ≠ 15% × net; ","")&amp;IF(AND(F2197="Standard domestic 15% (Box 7)",NOT(AND(LEN(D2197)=15,LEFT(D2197,1)="3",RIGHT(D2197,1)="3",ISNUMBER(--D2197)))),"Invalid/missing supplier VAT no; ","")&amp;IF(AND(L2197="Yes",K2197&lt;&gt;"Yes"),"VAT claimed without valid tax invoice; ","")&amp;IF(AND(L2197="Yes",ISNUMBER(SEARCH("blocked",G2197))),"Blocked input VAT claimed; ","")&amp;IF(AND(F2197="Import - VAT paid at customs (Box 8)",M2197=""),"Customs declaration no missing; ","")&amp;IF(AND(F2197="Import - Reverse charge (Box 9)",E2197="Saudi Arabia"),"RCM used for a local supplier; ","")&amp;IF(AND(L2197="Yes",NOT(OR(F2197="Standard domestic 15% (Box 7)",F2197="Import - VAT paid at customs (Box 8)",F2197="Import - Reverse charge (Box 9)"))),"VAT claimed on non-taxable category; ",""))</f>
        <v/>
      </c>
    </row>
    <row r="2198">
      <c r="A2198" s="17" t="n"/>
      <c r="B2198" s="14" t="n"/>
      <c r="C2198" s="14" t="n"/>
      <c r="D2198" s="16" t="n"/>
      <c r="E2198" s="14" t="n"/>
      <c r="F2198" s="14" t="n"/>
      <c r="G2198" s="14" t="n"/>
      <c r="H2198" s="19" t="n"/>
      <c r="I2198" s="19" t="n"/>
      <c r="J2198" s="34">
        <f>IF(A2198="","",H2198+I2198)</f>
        <v/>
      </c>
      <c r="K2198" s="14" t="n"/>
      <c r="L2198" s="14" t="n"/>
      <c r="M2198" s="14" t="n"/>
      <c r="N2198" s="14" t="n"/>
      <c r="O2198" s="20">
        <f>IF(A2198="","",SUMPRODUCT((A2198&gt;=Setup!$C$19:$C$30)*(A2198&lt;=Setup!$D$19:$D$30)*Setup!$A$19:$A$30))</f>
        <v/>
      </c>
      <c r="P2198" s="34">
        <f>IF(A2198="","",IF(OR(F2198="Standard domestic 15% (Box 7)",F2198="Import - VAT paid at customs (Box 8)",F2198="Import - Reverse charge (Box 9)"),ROUND(H2198*Setup!$B$9,2),0))</f>
        <v/>
      </c>
      <c r="Q2198" s="34">
        <f>IF(A2198="","",I2198-P2198)</f>
        <v/>
      </c>
      <c r="R2198" s="34">
        <f>IF(A2198="","",IF(L2198="Yes",I2198,0))</f>
        <v/>
      </c>
      <c r="S2198" s="34">
        <f>IF(A2198="","",IF(AND(L2198="Yes",K2198="Yes",NOT(ISNUMBER(SEARCH("blocked",G2198))),OR(F2198="Standard domestic 15% (Box 7)",F2198="Import - VAT paid at customs (Box 8)",F2198="Import - Reverse charge (Box 9)"),OR(F2198&lt;&gt;"Standard domestic 15% (Box 7)",AND(LEN(D2198)=15,LEFT(D2198,1)="3",RIGHT(D2198,1)="3",ISNUMBER(--D2198)))),I2198,0))</f>
        <v/>
      </c>
      <c r="T2198" s="34">
        <f>IF(A2198="","",R2198-S2198)</f>
        <v/>
      </c>
      <c r="U2198" s="23">
        <f>IF(A2198="","",IF(O2198=0,"Outside audit periods; ","")&amp;IF(F2198="","No VAT category; ","")&amp;IF(ABS(Q2198)&gt;Setup!$B$10,"VAT ≠ 15% × net; ","")&amp;IF(AND(F2198="Standard domestic 15% (Box 7)",NOT(AND(LEN(D2198)=15,LEFT(D2198,1)="3",RIGHT(D2198,1)="3",ISNUMBER(--D2198)))),"Invalid/missing supplier VAT no; ","")&amp;IF(AND(L2198="Yes",K2198&lt;&gt;"Yes"),"VAT claimed without valid tax invoice; ","")&amp;IF(AND(L2198="Yes",ISNUMBER(SEARCH("blocked",G2198))),"Blocked input VAT claimed; ","")&amp;IF(AND(F2198="Import - VAT paid at customs (Box 8)",M2198=""),"Customs declaration no missing; ","")&amp;IF(AND(F2198="Import - Reverse charge (Box 9)",E2198="Saudi Arabia"),"RCM used for a local supplier; ","")&amp;IF(AND(L2198="Yes",NOT(OR(F2198="Standard domestic 15% (Box 7)",F2198="Import - VAT paid at customs (Box 8)",F2198="Import - Reverse charge (Box 9)"))),"VAT claimed on non-taxable category; ",""))</f>
        <v/>
      </c>
    </row>
    <row r="2199">
      <c r="A2199" s="17" t="n"/>
      <c r="B2199" s="14" t="n"/>
      <c r="C2199" s="14" t="n"/>
      <c r="D2199" s="16" t="n"/>
      <c r="E2199" s="14" t="n"/>
      <c r="F2199" s="14" t="n"/>
      <c r="G2199" s="14" t="n"/>
      <c r="H2199" s="19" t="n"/>
      <c r="I2199" s="19" t="n"/>
      <c r="J2199" s="34">
        <f>IF(A2199="","",H2199+I2199)</f>
        <v/>
      </c>
      <c r="K2199" s="14" t="n"/>
      <c r="L2199" s="14" t="n"/>
      <c r="M2199" s="14" t="n"/>
      <c r="N2199" s="14" t="n"/>
      <c r="O2199" s="20">
        <f>IF(A2199="","",SUMPRODUCT((A2199&gt;=Setup!$C$19:$C$30)*(A2199&lt;=Setup!$D$19:$D$30)*Setup!$A$19:$A$30))</f>
        <v/>
      </c>
      <c r="P2199" s="34">
        <f>IF(A2199="","",IF(OR(F2199="Standard domestic 15% (Box 7)",F2199="Import - VAT paid at customs (Box 8)",F2199="Import - Reverse charge (Box 9)"),ROUND(H2199*Setup!$B$9,2),0))</f>
        <v/>
      </c>
      <c r="Q2199" s="34">
        <f>IF(A2199="","",I2199-P2199)</f>
        <v/>
      </c>
      <c r="R2199" s="34">
        <f>IF(A2199="","",IF(L2199="Yes",I2199,0))</f>
        <v/>
      </c>
      <c r="S2199" s="34">
        <f>IF(A2199="","",IF(AND(L2199="Yes",K2199="Yes",NOT(ISNUMBER(SEARCH("blocked",G2199))),OR(F2199="Standard domestic 15% (Box 7)",F2199="Import - VAT paid at customs (Box 8)",F2199="Import - Reverse charge (Box 9)"),OR(F2199&lt;&gt;"Standard domestic 15% (Box 7)",AND(LEN(D2199)=15,LEFT(D2199,1)="3",RIGHT(D2199,1)="3",ISNUMBER(--D2199)))),I2199,0))</f>
        <v/>
      </c>
      <c r="T2199" s="34">
        <f>IF(A2199="","",R2199-S2199)</f>
        <v/>
      </c>
      <c r="U2199" s="23">
        <f>IF(A2199="","",IF(O2199=0,"Outside audit periods; ","")&amp;IF(F2199="","No VAT category; ","")&amp;IF(ABS(Q2199)&gt;Setup!$B$10,"VAT ≠ 15% × net; ","")&amp;IF(AND(F2199="Standard domestic 15% (Box 7)",NOT(AND(LEN(D2199)=15,LEFT(D2199,1)="3",RIGHT(D2199,1)="3",ISNUMBER(--D2199)))),"Invalid/missing supplier VAT no; ","")&amp;IF(AND(L2199="Yes",K2199&lt;&gt;"Yes"),"VAT claimed without valid tax invoice; ","")&amp;IF(AND(L2199="Yes",ISNUMBER(SEARCH("blocked",G2199))),"Blocked input VAT claimed; ","")&amp;IF(AND(F2199="Import - VAT paid at customs (Box 8)",M2199=""),"Customs declaration no missing; ","")&amp;IF(AND(F2199="Import - Reverse charge (Box 9)",E2199="Saudi Arabia"),"RCM used for a local supplier; ","")&amp;IF(AND(L2199="Yes",NOT(OR(F2199="Standard domestic 15% (Box 7)",F2199="Import - VAT paid at customs (Box 8)",F2199="Import - Reverse charge (Box 9)"))),"VAT claimed on non-taxable category; ",""))</f>
        <v/>
      </c>
    </row>
    <row r="2200">
      <c r="A2200" s="17" t="n"/>
      <c r="B2200" s="14" t="n"/>
      <c r="C2200" s="14" t="n"/>
      <c r="D2200" s="16" t="n"/>
      <c r="E2200" s="14" t="n"/>
      <c r="F2200" s="14" t="n"/>
      <c r="G2200" s="14" t="n"/>
      <c r="H2200" s="19" t="n"/>
      <c r="I2200" s="19" t="n"/>
      <c r="J2200" s="34">
        <f>IF(A2200="","",H2200+I2200)</f>
        <v/>
      </c>
      <c r="K2200" s="14" t="n"/>
      <c r="L2200" s="14" t="n"/>
      <c r="M2200" s="14" t="n"/>
      <c r="N2200" s="14" t="n"/>
      <c r="O2200" s="20">
        <f>IF(A2200="","",SUMPRODUCT((A2200&gt;=Setup!$C$19:$C$30)*(A2200&lt;=Setup!$D$19:$D$30)*Setup!$A$19:$A$30))</f>
        <v/>
      </c>
      <c r="P2200" s="34">
        <f>IF(A2200="","",IF(OR(F2200="Standard domestic 15% (Box 7)",F2200="Import - VAT paid at customs (Box 8)",F2200="Import - Reverse charge (Box 9)"),ROUND(H2200*Setup!$B$9,2),0))</f>
        <v/>
      </c>
      <c r="Q2200" s="34">
        <f>IF(A2200="","",I2200-P2200)</f>
        <v/>
      </c>
      <c r="R2200" s="34">
        <f>IF(A2200="","",IF(L2200="Yes",I2200,0))</f>
        <v/>
      </c>
      <c r="S2200" s="34">
        <f>IF(A2200="","",IF(AND(L2200="Yes",K2200="Yes",NOT(ISNUMBER(SEARCH("blocked",G2200))),OR(F2200="Standard domestic 15% (Box 7)",F2200="Import - VAT paid at customs (Box 8)",F2200="Import - Reverse charge (Box 9)"),OR(F2200&lt;&gt;"Standard domestic 15% (Box 7)",AND(LEN(D2200)=15,LEFT(D2200,1)="3",RIGHT(D2200,1)="3",ISNUMBER(--D2200)))),I2200,0))</f>
        <v/>
      </c>
      <c r="T2200" s="34">
        <f>IF(A2200="","",R2200-S2200)</f>
        <v/>
      </c>
      <c r="U2200" s="23">
        <f>IF(A2200="","",IF(O2200=0,"Outside audit periods; ","")&amp;IF(F2200="","No VAT category; ","")&amp;IF(ABS(Q2200)&gt;Setup!$B$10,"VAT ≠ 15% × net; ","")&amp;IF(AND(F2200="Standard domestic 15% (Box 7)",NOT(AND(LEN(D2200)=15,LEFT(D2200,1)="3",RIGHT(D2200,1)="3",ISNUMBER(--D2200)))),"Invalid/missing supplier VAT no; ","")&amp;IF(AND(L2200="Yes",K2200&lt;&gt;"Yes"),"VAT claimed without valid tax invoice; ","")&amp;IF(AND(L2200="Yes",ISNUMBER(SEARCH("blocked",G2200))),"Blocked input VAT claimed; ","")&amp;IF(AND(F2200="Import - VAT paid at customs (Box 8)",M2200=""),"Customs declaration no missing; ","")&amp;IF(AND(F2200="Import - Reverse charge (Box 9)",E2200="Saudi Arabia"),"RCM used for a local supplier; ","")&amp;IF(AND(L2200="Yes",NOT(OR(F2200="Standard domestic 15% (Box 7)",F2200="Import - VAT paid at customs (Box 8)",F2200="Import - Reverse charge (Box 9)"))),"VAT claimed on non-taxable category; ",""))</f>
        <v/>
      </c>
    </row>
    <row r="2201">
      <c r="A2201" s="17" t="n"/>
      <c r="B2201" s="14" t="n"/>
      <c r="C2201" s="14" t="n"/>
      <c r="D2201" s="16" t="n"/>
      <c r="E2201" s="14" t="n"/>
      <c r="F2201" s="14" t="n"/>
      <c r="G2201" s="14" t="n"/>
      <c r="H2201" s="19" t="n"/>
      <c r="I2201" s="19" t="n"/>
      <c r="J2201" s="34">
        <f>IF(A2201="","",H2201+I2201)</f>
        <v/>
      </c>
      <c r="K2201" s="14" t="n"/>
      <c r="L2201" s="14" t="n"/>
      <c r="M2201" s="14" t="n"/>
      <c r="N2201" s="14" t="n"/>
      <c r="O2201" s="20">
        <f>IF(A2201="","",SUMPRODUCT((A2201&gt;=Setup!$C$19:$C$30)*(A2201&lt;=Setup!$D$19:$D$30)*Setup!$A$19:$A$30))</f>
        <v/>
      </c>
      <c r="P2201" s="34">
        <f>IF(A2201="","",IF(OR(F2201="Standard domestic 15% (Box 7)",F2201="Import - VAT paid at customs (Box 8)",F2201="Import - Reverse charge (Box 9)"),ROUND(H2201*Setup!$B$9,2),0))</f>
        <v/>
      </c>
      <c r="Q2201" s="34">
        <f>IF(A2201="","",I2201-P2201)</f>
        <v/>
      </c>
      <c r="R2201" s="34">
        <f>IF(A2201="","",IF(L2201="Yes",I2201,0))</f>
        <v/>
      </c>
      <c r="S2201" s="34">
        <f>IF(A2201="","",IF(AND(L2201="Yes",K2201="Yes",NOT(ISNUMBER(SEARCH("blocked",G2201))),OR(F2201="Standard domestic 15% (Box 7)",F2201="Import - VAT paid at customs (Box 8)",F2201="Import - Reverse charge (Box 9)"),OR(F2201&lt;&gt;"Standard domestic 15% (Box 7)",AND(LEN(D2201)=15,LEFT(D2201,1)="3",RIGHT(D2201,1)="3",ISNUMBER(--D2201)))),I2201,0))</f>
        <v/>
      </c>
      <c r="T2201" s="34">
        <f>IF(A2201="","",R2201-S2201)</f>
        <v/>
      </c>
      <c r="U2201" s="23">
        <f>IF(A2201="","",IF(O2201=0,"Outside audit periods; ","")&amp;IF(F2201="","No VAT category; ","")&amp;IF(ABS(Q2201)&gt;Setup!$B$10,"VAT ≠ 15% × net; ","")&amp;IF(AND(F2201="Standard domestic 15% (Box 7)",NOT(AND(LEN(D2201)=15,LEFT(D2201,1)="3",RIGHT(D2201,1)="3",ISNUMBER(--D2201)))),"Invalid/missing supplier VAT no; ","")&amp;IF(AND(L2201="Yes",K2201&lt;&gt;"Yes"),"VAT claimed without valid tax invoice; ","")&amp;IF(AND(L2201="Yes",ISNUMBER(SEARCH("blocked",G2201))),"Blocked input VAT claimed; ","")&amp;IF(AND(F2201="Import - VAT paid at customs (Box 8)",M2201=""),"Customs declaration no missing; ","")&amp;IF(AND(F2201="Import - Reverse charge (Box 9)",E2201="Saudi Arabia"),"RCM used for a local supplier; ","")&amp;IF(AND(L2201="Yes",NOT(OR(F2201="Standard domestic 15% (Box 7)",F2201="Import - VAT paid at customs (Box 8)",F2201="Import - Reverse charge (Box 9)"))),"VAT claimed on non-taxable category; ",""))</f>
        <v/>
      </c>
    </row>
    <row r="2202">
      <c r="A2202" s="17" t="n"/>
      <c r="B2202" s="14" t="n"/>
      <c r="C2202" s="14" t="n"/>
      <c r="D2202" s="16" t="n"/>
      <c r="E2202" s="14" t="n"/>
      <c r="F2202" s="14" t="n"/>
      <c r="G2202" s="14" t="n"/>
      <c r="H2202" s="19" t="n"/>
      <c r="I2202" s="19" t="n"/>
      <c r="J2202" s="34">
        <f>IF(A2202="","",H2202+I2202)</f>
        <v/>
      </c>
      <c r="K2202" s="14" t="n"/>
      <c r="L2202" s="14" t="n"/>
      <c r="M2202" s="14" t="n"/>
      <c r="N2202" s="14" t="n"/>
      <c r="O2202" s="20">
        <f>IF(A2202="","",SUMPRODUCT((A2202&gt;=Setup!$C$19:$C$30)*(A2202&lt;=Setup!$D$19:$D$30)*Setup!$A$19:$A$30))</f>
        <v/>
      </c>
      <c r="P2202" s="34">
        <f>IF(A2202="","",IF(OR(F2202="Standard domestic 15% (Box 7)",F2202="Import - VAT paid at customs (Box 8)",F2202="Import - Reverse charge (Box 9)"),ROUND(H2202*Setup!$B$9,2),0))</f>
        <v/>
      </c>
      <c r="Q2202" s="34">
        <f>IF(A2202="","",I2202-P2202)</f>
        <v/>
      </c>
      <c r="R2202" s="34">
        <f>IF(A2202="","",IF(L2202="Yes",I2202,0))</f>
        <v/>
      </c>
      <c r="S2202" s="34">
        <f>IF(A2202="","",IF(AND(L2202="Yes",K2202="Yes",NOT(ISNUMBER(SEARCH("blocked",G2202))),OR(F2202="Standard domestic 15% (Box 7)",F2202="Import - VAT paid at customs (Box 8)",F2202="Import - Reverse charge (Box 9)"),OR(F2202&lt;&gt;"Standard domestic 15% (Box 7)",AND(LEN(D2202)=15,LEFT(D2202,1)="3",RIGHT(D2202,1)="3",ISNUMBER(--D2202)))),I2202,0))</f>
        <v/>
      </c>
      <c r="T2202" s="34">
        <f>IF(A2202="","",R2202-S2202)</f>
        <v/>
      </c>
      <c r="U2202" s="23">
        <f>IF(A2202="","",IF(O2202=0,"Outside audit periods; ","")&amp;IF(F2202="","No VAT category; ","")&amp;IF(ABS(Q2202)&gt;Setup!$B$10,"VAT ≠ 15% × net; ","")&amp;IF(AND(F2202="Standard domestic 15% (Box 7)",NOT(AND(LEN(D2202)=15,LEFT(D2202,1)="3",RIGHT(D2202,1)="3",ISNUMBER(--D2202)))),"Invalid/missing supplier VAT no; ","")&amp;IF(AND(L2202="Yes",K2202&lt;&gt;"Yes"),"VAT claimed without valid tax invoice; ","")&amp;IF(AND(L2202="Yes",ISNUMBER(SEARCH("blocked",G2202))),"Blocked input VAT claimed; ","")&amp;IF(AND(F2202="Import - VAT paid at customs (Box 8)",M2202=""),"Customs declaration no missing; ","")&amp;IF(AND(F2202="Import - Reverse charge (Box 9)",E2202="Saudi Arabia"),"RCM used for a local supplier; ","")&amp;IF(AND(L2202="Yes",NOT(OR(F2202="Standard domestic 15% (Box 7)",F2202="Import - VAT paid at customs (Box 8)",F2202="Import - Reverse charge (Box 9)"))),"VAT claimed on non-taxable category; ",""))</f>
        <v/>
      </c>
    </row>
    <row r="2203">
      <c r="A2203" s="17" t="n"/>
      <c r="B2203" s="14" t="n"/>
      <c r="C2203" s="14" t="n"/>
      <c r="D2203" s="16" t="n"/>
      <c r="E2203" s="14" t="n"/>
      <c r="F2203" s="14" t="n"/>
      <c r="G2203" s="14" t="n"/>
      <c r="H2203" s="19" t="n"/>
      <c r="I2203" s="19" t="n"/>
      <c r="J2203" s="34">
        <f>IF(A2203="","",H2203+I2203)</f>
        <v/>
      </c>
      <c r="K2203" s="14" t="n"/>
      <c r="L2203" s="14" t="n"/>
      <c r="M2203" s="14" t="n"/>
      <c r="N2203" s="14" t="n"/>
      <c r="O2203" s="20">
        <f>IF(A2203="","",SUMPRODUCT((A2203&gt;=Setup!$C$19:$C$30)*(A2203&lt;=Setup!$D$19:$D$30)*Setup!$A$19:$A$30))</f>
        <v/>
      </c>
      <c r="P2203" s="34">
        <f>IF(A2203="","",IF(OR(F2203="Standard domestic 15% (Box 7)",F2203="Import - VAT paid at customs (Box 8)",F2203="Import - Reverse charge (Box 9)"),ROUND(H2203*Setup!$B$9,2),0))</f>
        <v/>
      </c>
      <c r="Q2203" s="34">
        <f>IF(A2203="","",I2203-P2203)</f>
        <v/>
      </c>
      <c r="R2203" s="34">
        <f>IF(A2203="","",IF(L2203="Yes",I2203,0))</f>
        <v/>
      </c>
      <c r="S2203" s="34">
        <f>IF(A2203="","",IF(AND(L2203="Yes",K2203="Yes",NOT(ISNUMBER(SEARCH("blocked",G2203))),OR(F2203="Standard domestic 15% (Box 7)",F2203="Import - VAT paid at customs (Box 8)",F2203="Import - Reverse charge (Box 9)"),OR(F2203&lt;&gt;"Standard domestic 15% (Box 7)",AND(LEN(D2203)=15,LEFT(D2203,1)="3",RIGHT(D2203,1)="3",ISNUMBER(--D2203)))),I2203,0))</f>
        <v/>
      </c>
      <c r="T2203" s="34">
        <f>IF(A2203="","",R2203-S2203)</f>
        <v/>
      </c>
      <c r="U2203" s="23">
        <f>IF(A2203="","",IF(O2203=0,"Outside audit periods; ","")&amp;IF(F2203="","No VAT category; ","")&amp;IF(ABS(Q2203)&gt;Setup!$B$10,"VAT ≠ 15% × net; ","")&amp;IF(AND(F2203="Standard domestic 15% (Box 7)",NOT(AND(LEN(D2203)=15,LEFT(D2203,1)="3",RIGHT(D2203,1)="3",ISNUMBER(--D2203)))),"Invalid/missing supplier VAT no; ","")&amp;IF(AND(L2203="Yes",K2203&lt;&gt;"Yes"),"VAT claimed without valid tax invoice; ","")&amp;IF(AND(L2203="Yes",ISNUMBER(SEARCH("blocked",G2203))),"Blocked input VAT claimed; ","")&amp;IF(AND(F2203="Import - VAT paid at customs (Box 8)",M2203=""),"Customs declaration no missing; ","")&amp;IF(AND(F2203="Import - Reverse charge (Box 9)",E2203="Saudi Arabia"),"RCM used for a local supplier; ","")&amp;IF(AND(L2203="Yes",NOT(OR(F2203="Standard domestic 15% (Box 7)",F2203="Import - VAT paid at customs (Box 8)",F2203="Import - Reverse charge (Box 9)"))),"VAT claimed on non-taxable category; ",""))</f>
        <v/>
      </c>
    </row>
    <row r="2204">
      <c r="A2204" s="17" t="n"/>
      <c r="B2204" s="14" t="n"/>
      <c r="C2204" s="14" t="n"/>
      <c r="D2204" s="16" t="n"/>
      <c r="E2204" s="14" t="n"/>
      <c r="F2204" s="14" t="n"/>
      <c r="G2204" s="14" t="n"/>
      <c r="H2204" s="19" t="n"/>
      <c r="I2204" s="19" t="n"/>
      <c r="J2204" s="34">
        <f>IF(A2204="","",H2204+I2204)</f>
        <v/>
      </c>
      <c r="K2204" s="14" t="n"/>
      <c r="L2204" s="14" t="n"/>
      <c r="M2204" s="14" t="n"/>
      <c r="N2204" s="14" t="n"/>
      <c r="O2204" s="20">
        <f>IF(A2204="","",SUMPRODUCT((A2204&gt;=Setup!$C$19:$C$30)*(A2204&lt;=Setup!$D$19:$D$30)*Setup!$A$19:$A$30))</f>
        <v/>
      </c>
      <c r="P2204" s="34">
        <f>IF(A2204="","",IF(OR(F2204="Standard domestic 15% (Box 7)",F2204="Import - VAT paid at customs (Box 8)",F2204="Import - Reverse charge (Box 9)"),ROUND(H2204*Setup!$B$9,2),0))</f>
        <v/>
      </c>
      <c r="Q2204" s="34">
        <f>IF(A2204="","",I2204-P2204)</f>
        <v/>
      </c>
      <c r="R2204" s="34">
        <f>IF(A2204="","",IF(L2204="Yes",I2204,0))</f>
        <v/>
      </c>
      <c r="S2204" s="34">
        <f>IF(A2204="","",IF(AND(L2204="Yes",K2204="Yes",NOT(ISNUMBER(SEARCH("blocked",G2204))),OR(F2204="Standard domestic 15% (Box 7)",F2204="Import - VAT paid at customs (Box 8)",F2204="Import - Reverse charge (Box 9)"),OR(F2204&lt;&gt;"Standard domestic 15% (Box 7)",AND(LEN(D2204)=15,LEFT(D2204,1)="3",RIGHT(D2204,1)="3",ISNUMBER(--D2204)))),I2204,0))</f>
        <v/>
      </c>
      <c r="T2204" s="34">
        <f>IF(A2204="","",R2204-S2204)</f>
        <v/>
      </c>
      <c r="U2204" s="23">
        <f>IF(A2204="","",IF(O2204=0,"Outside audit periods; ","")&amp;IF(F2204="","No VAT category; ","")&amp;IF(ABS(Q2204)&gt;Setup!$B$10,"VAT ≠ 15% × net; ","")&amp;IF(AND(F2204="Standard domestic 15% (Box 7)",NOT(AND(LEN(D2204)=15,LEFT(D2204,1)="3",RIGHT(D2204,1)="3",ISNUMBER(--D2204)))),"Invalid/missing supplier VAT no; ","")&amp;IF(AND(L2204="Yes",K2204&lt;&gt;"Yes"),"VAT claimed without valid tax invoice; ","")&amp;IF(AND(L2204="Yes",ISNUMBER(SEARCH("blocked",G2204))),"Blocked input VAT claimed; ","")&amp;IF(AND(F2204="Import - VAT paid at customs (Box 8)",M2204=""),"Customs declaration no missing; ","")&amp;IF(AND(F2204="Import - Reverse charge (Box 9)",E2204="Saudi Arabia"),"RCM used for a local supplier; ","")&amp;IF(AND(L2204="Yes",NOT(OR(F2204="Standard domestic 15% (Box 7)",F2204="Import - VAT paid at customs (Box 8)",F2204="Import - Reverse charge (Box 9)"))),"VAT claimed on non-taxable category; ",""))</f>
        <v/>
      </c>
    </row>
    <row r="2205">
      <c r="A2205" s="17" t="n"/>
      <c r="B2205" s="14" t="n"/>
      <c r="C2205" s="14" t="n"/>
      <c r="D2205" s="16" t="n"/>
      <c r="E2205" s="14" t="n"/>
      <c r="F2205" s="14" t="n"/>
      <c r="G2205" s="14" t="n"/>
      <c r="H2205" s="19" t="n"/>
      <c r="I2205" s="19" t="n"/>
      <c r="J2205" s="34">
        <f>IF(A2205="","",H2205+I2205)</f>
        <v/>
      </c>
      <c r="K2205" s="14" t="n"/>
      <c r="L2205" s="14" t="n"/>
      <c r="M2205" s="14" t="n"/>
      <c r="N2205" s="14" t="n"/>
      <c r="O2205" s="20">
        <f>IF(A2205="","",SUMPRODUCT((A2205&gt;=Setup!$C$19:$C$30)*(A2205&lt;=Setup!$D$19:$D$30)*Setup!$A$19:$A$30))</f>
        <v/>
      </c>
      <c r="P2205" s="34">
        <f>IF(A2205="","",IF(OR(F2205="Standard domestic 15% (Box 7)",F2205="Import - VAT paid at customs (Box 8)",F2205="Import - Reverse charge (Box 9)"),ROUND(H2205*Setup!$B$9,2),0))</f>
        <v/>
      </c>
      <c r="Q2205" s="34">
        <f>IF(A2205="","",I2205-P2205)</f>
        <v/>
      </c>
      <c r="R2205" s="34">
        <f>IF(A2205="","",IF(L2205="Yes",I2205,0))</f>
        <v/>
      </c>
      <c r="S2205" s="34">
        <f>IF(A2205="","",IF(AND(L2205="Yes",K2205="Yes",NOT(ISNUMBER(SEARCH("blocked",G2205))),OR(F2205="Standard domestic 15% (Box 7)",F2205="Import - VAT paid at customs (Box 8)",F2205="Import - Reverse charge (Box 9)"),OR(F2205&lt;&gt;"Standard domestic 15% (Box 7)",AND(LEN(D2205)=15,LEFT(D2205,1)="3",RIGHT(D2205,1)="3",ISNUMBER(--D2205)))),I2205,0))</f>
        <v/>
      </c>
      <c r="T2205" s="34">
        <f>IF(A2205="","",R2205-S2205)</f>
        <v/>
      </c>
      <c r="U2205" s="23">
        <f>IF(A2205="","",IF(O2205=0,"Outside audit periods; ","")&amp;IF(F2205="","No VAT category; ","")&amp;IF(ABS(Q2205)&gt;Setup!$B$10,"VAT ≠ 15% × net; ","")&amp;IF(AND(F2205="Standard domestic 15% (Box 7)",NOT(AND(LEN(D2205)=15,LEFT(D2205,1)="3",RIGHT(D2205,1)="3",ISNUMBER(--D2205)))),"Invalid/missing supplier VAT no; ","")&amp;IF(AND(L2205="Yes",K2205&lt;&gt;"Yes"),"VAT claimed without valid tax invoice; ","")&amp;IF(AND(L2205="Yes",ISNUMBER(SEARCH("blocked",G2205))),"Blocked input VAT claimed; ","")&amp;IF(AND(F2205="Import - VAT paid at customs (Box 8)",M2205=""),"Customs declaration no missing; ","")&amp;IF(AND(F2205="Import - Reverse charge (Box 9)",E2205="Saudi Arabia"),"RCM used for a local supplier; ","")&amp;IF(AND(L2205="Yes",NOT(OR(F2205="Standard domestic 15% (Box 7)",F2205="Import - VAT paid at customs (Box 8)",F2205="Import - Reverse charge (Box 9)"))),"VAT claimed on non-taxable category; ",""))</f>
        <v/>
      </c>
    </row>
    <row r="2206">
      <c r="A2206" s="17" t="n"/>
      <c r="B2206" s="14" t="n"/>
      <c r="C2206" s="14" t="n"/>
      <c r="D2206" s="16" t="n"/>
      <c r="E2206" s="14" t="n"/>
      <c r="F2206" s="14" t="n"/>
      <c r="G2206" s="14" t="n"/>
      <c r="H2206" s="19" t="n"/>
      <c r="I2206" s="19" t="n"/>
      <c r="J2206" s="34">
        <f>IF(A2206="","",H2206+I2206)</f>
        <v/>
      </c>
      <c r="K2206" s="14" t="n"/>
      <c r="L2206" s="14" t="n"/>
      <c r="M2206" s="14" t="n"/>
      <c r="N2206" s="14" t="n"/>
      <c r="O2206" s="20">
        <f>IF(A2206="","",SUMPRODUCT((A2206&gt;=Setup!$C$19:$C$30)*(A2206&lt;=Setup!$D$19:$D$30)*Setup!$A$19:$A$30))</f>
        <v/>
      </c>
      <c r="P2206" s="34">
        <f>IF(A2206="","",IF(OR(F2206="Standard domestic 15% (Box 7)",F2206="Import - VAT paid at customs (Box 8)",F2206="Import - Reverse charge (Box 9)"),ROUND(H2206*Setup!$B$9,2),0))</f>
        <v/>
      </c>
      <c r="Q2206" s="34">
        <f>IF(A2206="","",I2206-P2206)</f>
        <v/>
      </c>
      <c r="R2206" s="34">
        <f>IF(A2206="","",IF(L2206="Yes",I2206,0))</f>
        <v/>
      </c>
      <c r="S2206" s="34">
        <f>IF(A2206="","",IF(AND(L2206="Yes",K2206="Yes",NOT(ISNUMBER(SEARCH("blocked",G2206))),OR(F2206="Standard domestic 15% (Box 7)",F2206="Import - VAT paid at customs (Box 8)",F2206="Import - Reverse charge (Box 9)"),OR(F2206&lt;&gt;"Standard domestic 15% (Box 7)",AND(LEN(D2206)=15,LEFT(D2206,1)="3",RIGHT(D2206,1)="3",ISNUMBER(--D2206)))),I2206,0))</f>
        <v/>
      </c>
      <c r="T2206" s="34">
        <f>IF(A2206="","",R2206-S2206)</f>
        <v/>
      </c>
      <c r="U2206" s="23">
        <f>IF(A2206="","",IF(O2206=0,"Outside audit periods; ","")&amp;IF(F2206="","No VAT category; ","")&amp;IF(ABS(Q2206)&gt;Setup!$B$10,"VAT ≠ 15% × net; ","")&amp;IF(AND(F2206="Standard domestic 15% (Box 7)",NOT(AND(LEN(D2206)=15,LEFT(D2206,1)="3",RIGHT(D2206,1)="3",ISNUMBER(--D2206)))),"Invalid/missing supplier VAT no; ","")&amp;IF(AND(L2206="Yes",K2206&lt;&gt;"Yes"),"VAT claimed without valid tax invoice; ","")&amp;IF(AND(L2206="Yes",ISNUMBER(SEARCH("blocked",G2206))),"Blocked input VAT claimed; ","")&amp;IF(AND(F2206="Import - VAT paid at customs (Box 8)",M2206=""),"Customs declaration no missing; ","")&amp;IF(AND(F2206="Import - Reverse charge (Box 9)",E2206="Saudi Arabia"),"RCM used for a local supplier; ","")&amp;IF(AND(L2206="Yes",NOT(OR(F2206="Standard domestic 15% (Box 7)",F2206="Import - VAT paid at customs (Box 8)",F2206="Import - Reverse charge (Box 9)"))),"VAT claimed on non-taxable category; ",""))</f>
        <v/>
      </c>
    </row>
    <row r="2207">
      <c r="A2207" s="17" t="n"/>
      <c r="B2207" s="14" t="n"/>
      <c r="C2207" s="14" t="n"/>
      <c r="D2207" s="16" t="n"/>
      <c r="E2207" s="14" t="n"/>
      <c r="F2207" s="14" t="n"/>
      <c r="G2207" s="14" t="n"/>
      <c r="H2207" s="19" t="n"/>
      <c r="I2207" s="19" t="n"/>
      <c r="J2207" s="34">
        <f>IF(A2207="","",H2207+I2207)</f>
        <v/>
      </c>
      <c r="K2207" s="14" t="n"/>
      <c r="L2207" s="14" t="n"/>
      <c r="M2207" s="14" t="n"/>
      <c r="N2207" s="14" t="n"/>
      <c r="O2207" s="20">
        <f>IF(A2207="","",SUMPRODUCT((A2207&gt;=Setup!$C$19:$C$30)*(A2207&lt;=Setup!$D$19:$D$30)*Setup!$A$19:$A$30))</f>
        <v/>
      </c>
      <c r="P2207" s="34">
        <f>IF(A2207="","",IF(OR(F2207="Standard domestic 15% (Box 7)",F2207="Import - VAT paid at customs (Box 8)",F2207="Import - Reverse charge (Box 9)"),ROUND(H2207*Setup!$B$9,2),0))</f>
        <v/>
      </c>
      <c r="Q2207" s="34">
        <f>IF(A2207="","",I2207-P2207)</f>
        <v/>
      </c>
      <c r="R2207" s="34">
        <f>IF(A2207="","",IF(L2207="Yes",I2207,0))</f>
        <v/>
      </c>
      <c r="S2207" s="34">
        <f>IF(A2207="","",IF(AND(L2207="Yes",K2207="Yes",NOT(ISNUMBER(SEARCH("blocked",G2207))),OR(F2207="Standard domestic 15% (Box 7)",F2207="Import - VAT paid at customs (Box 8)",F2207="Import - Reverse charge (Box 9)"),OR(F2207&lt;&gt;"Standard domestic 15% (Box 7)",AND(LEN(D2207)=15,LEFT(D2207,1)="3",RIGHT(D2207,1)="3",ISNUMBER(--D2207)))),I2207,0))</f>
        <v/>
      </c>
      <c r="T2207" s="34">
        <f>IF(A2207="","",R2207-S2207)</f>
        <v/>
      </c>
      <c r="U2207" s="23">
        <f>IF(A2207="","",IF(O2207=0,"Outside audit periods; ","")&amp;IF(F2207="","No VAT category; ","")&amp;IF(ABS(Q2207)&gt;Setup!$B$10,"VAT ≠ 15% × net; ","")&amp;IF(AND(F2207="Standard domestic 15% (Box 7)",NOT(AND(LEN(D2207)=15,LEFT(D2207,1)="3",RIGHT(D2207,1)="3",ISNUMBER(--D2207)))),"Invalid/missing supplier VAT no; ","")&amp;IF(AND(L2207="Yes",K2207&lt;&gt;"Yes"),"VAT claimed without valid tax invoice; ","")&amp;IF(AND(L2207="Yes",ISNUMBER(SEARCH("blocked",G2207))),"Blocked input VAT claimed; ","")&amp;IF(AND(F2207="Import - VAT paid at customs (Box 8)",M2207=""),"Customs declaration no missing; ","")&amp;IF(AND(F2207="Import - Reverse charge (Box 9)",E2207="Saudi Arabia"),"RCM used for a local supplier; ","")&amp;IF(AND(L2207="Yes",NOT(OR(F2207="Standard domestic 15% (Box 7)",F2207="Import - VAT paid at customs (Box 8)",F2207="Import - Reverse charge (Box 9)"))),"VAT claimed on non-taxable category; ",""))</f>
        <v/>
      </c>
    </row>
    <row r="2208">
      <c r="A2208" s="17" t="n"/>
      <c r="B2208" s="14" t="n"/>
      <c r="C2208" s="14" t="n"/>
      <c r="D2208" s="16" t="n"/>
      <c r="E2208" s="14" t="n"/>
      <c r="F2208" s="14" t="n"/>
      <c r="G2208" s="14" t="n"/>
      <c r="H2208" s="19" t="n"/>
      <c r="I2208" s="19" t="n"/>
      <c r="J2208" s="34">
        <f>IF(A2208="","",H2208+I2208)</f>
        <v/>
      </c>
      <c r="K2208" s="14" t="n"/>
      <c r="L2208" s="14" t="n"/>
      <c r="M2208" s="14" t="n"/>
      <c r="N2208" s="14" t="n"/>
      <c r="O2208" s="20">
        <f>IF(A2208="","",SUMPRODUCT((A2208&gt;=Setup!$C$19:$C$30)*(A2208&lt;=Setup!$D$19:$D$30)*Setup!$A$19:$A$30))</f>
        <v/>
      </c>
      <c r="P2208" s="34">
        <f>IF(A2208="","",IF(OR(F2208="Standard domestic 15% (Box 7)",F2208="Import - VAT paid at customs (Box 8)",F2208="Import - Reverse charge (Box 9)"),ROUND(H2208*Setup!$B$9,2),0))</f>
        <v/>
      </c>
      <c r="Q2208" s="34">
        <f>IF(A2208="","",I2208-P2208)</f>
        <v/>
      </c>
      <c r="R2208" s="34">
        <f>IF(A2208="","",IF(L2208="Yes",I2208,0))</f>
        <v/>
      </c>
      <c r="S2208" s="34">
        <f>IF(A2208="","",IF(AND(L2208="Yes",K2208="Yes",NOT(ISNUMBER(SEARCH("blocked",G2208))),OR(F2208="Standard domestic 15% (Box 7)",F2208="Import - VAT paid at customs (Box 8)",F2208="Import - Reverse charge (Box 9)"),OR(F2208&lt;&gt;"Standard domestic 15% (Box 7)",AND(LEN(D2208)=15,LEFT(D2208,1)="3",RIGHT(D2208,1)="3",ISNUMBER(--D2208)))),I2208,0))</f>
        <v/>
      </c>
      <c r="T2208" s="34">
        <f>IF(A2208="","",R2208-S2208)</f>
        <v/>
      </c>
      <c r="U2208" s="23">
        <f>IF(A2208="","",IF(O2208=0,"Outside audit periods; ","")&amp;IF(F2208="","No VAT category; ","")&amp;IF(ABS(Q2208)&gt;Setup!$B$10,"VAT ≠ 15% × net; ","")&amp;IF(AND(F2208="Standard domestic 15% (Box 7)",NOT(AND(LEN(D2208)=15,LEFT(D2208,1)="3",RIGHT(D2208,1)="3",ISNUMBER(--D2208)))),"Invalid/missing supplier VAT no; ","")&amp;IF(AND(L2208="Yes",K2208&lt;&gt;"Yes"),"VAT claimed without valid tax invoice; ","")&amp;IF(AND(L2208="Yes",ISNUMBER(SEARCH("blocked",G2208))),"Blocked input VAT claimed; ","")&amp;IF(AND(F2208="Import - VAT paid at customs (Box 8)",M2208=""),"Customs declaration no missing; ","")&amp;IF(AND(F2208="Import - Reverse charge (Box 9)",E2208="Saudi Arabia"),"RCM used for a local supplier; ","")&amp;IF(AND(L2208="Yes",NOT(OR(F2208="Standard domestic 15% (Box 7)",F2208="Import - VAT paid at customs (Box 8)",F2208="Import - Reverse charge (Box 9)"))),"VAT claimed on non-taxable category; ",""))</f>
        <v/>
      </c>
    </row>
    <row r="2209">
      <c r="A2209" s="17" t="n"/>
      <c r="B2209" s="14" t="n"/>
      <c r="C2209" s="14" t="n"/>
      <c r="D2209" s="16" t="n"/>
      <c r="E2209" s="14" t="n"/>
      <c r="F2209" s="14" t="n"/>
      <c r="G2209" s="14" t="n"/>
      <c r="H2209" s="19" t="n"/>
      <c r="I2209" s="19" t="n"/>
      <c r="J2209" s="34">
        <f>IF(A2209="","",H2209+I2209)</f>
        <v/>
      </c>
      <c r="K2209" s="14" t="n"/>
      <c r="L2209" s="14" t="n"/>
      <c r="M2209" s="14" t="n"/>
      <c r="N2209" s="14" t="n"/>
      <c r="O2209" s="20">
        <f>IF(A2209="","",SUMPRODUCT((A2209&gt;=Setup!$C$19:$C$30)*(A2209&lt;=Setup!$D$19:$D$30)*Setup!$A$19:$A$30))</f>
        <v/>
      </c>
      <c r="P2209" s="34">
        <f>IF(A2209="","",IF(OR(F2209="Standard domestic 15% (Box 7)",F2209="Import - VAT paid at customs (Box 8)",F2209="Import - Reverse charge (Box 9)"),ROUND(H2209*Setup!$B$9,2),0))</f>
        <v/>
      </c>
      <c r="Q2209" s="34">
        <f>IF(A2209="","",I2209-P2209)</f>
        <v/>
      </c>
      <c r="R2209" s="34">
        <f>IF(A2209="","",IF(L2209="Yes",I2209,0))</f>
        <v/>
      </c>
      <c r="S2209" s="34">
        <f>IF(A2209="","",IF(AND(L2209="Yes",K2209="Yes",NOT(ISNUMBER(SEARCH("blocked",G2209))),OR(F2209="Standard domestic 15% (Box 7)",F2209="Import - VAT paid at customs (Box 8)",F2209="Import - Reverse charge (Box 9)"),OR(F2209&lt;&gt;"Standard domestic 15% (Box 7)",AND(LEN(D2209)=15,LEFT(D2209,1)="3",RIGHT(D2209,1)="3",ISNUMBER(--D2209)))),I2209,0))</f>
        <v/>
      </c>
      <c r="T2209" s="34">
        <f>IF(A2209="","",R2209-S2209)</f>
        <v/>
      </c>
      <c r="U2209" s="23">
        <f>IF(A2209="","",IF(O2209=0,"Outside audit periods; ","")&amp;IF(F2209="","No VAT category; ","")&amp;IF(ABS(Q2209)&gt;Setup!$B$10,"VAT ≠ 15% × net; ","")&amp;IF(AND(F2209="Standard domestic 15% (Box 7)",NOT(AND(LEN(D2209)=15,LEFT(D2209,1)="3",RIGHT(D2209,1)="3",ISNUMBER(--D2209)))),"Invalid/missing supplier VAT no; ","")&amp;IF(AND(L2209="Yes",K2209&lt;&gt;"Yes"),"VAT claimed without valid tax invoice; ","")&amp;IF(AND(L2209="Yes",ISNUMBER(SEARCH("blocked",G2209))),"Blocked input VAT claimed; ","")&amp;IF(AND(F2209="Import - VAT paid at customs (Box 8)",M2209=""),"Customs declaration no missing; ","")&amp;IF(AND(F2209="Import - Reverse charge (Box 9)",E2209="Saudi Arabia"),"RCM used for a local supplier; ","")&amp;IF(AND(L2209="Yes",NOT(OR(F2209="Standard domestic 15% (Box 7)",F2209="Import - VAT paid at customs (Box 8)",F2209="Import - Reverse charge (Box 9)"))),"VAT claimed on non-taxable category; ",""))</f>
        <v/>
      </c>
    </row>
    <row r="2210">
      <c r="A2210" s="17" t="n"/>
      <c r="B2210" s="14" t="n"/>
      <c r="C2210" s="14" t="n"/>
      <c r="D2210" s="16" t="n"/>
      <c r="E2210" s="14" t="n"/>
      <c r="F2210" s="14" t="n"/>
      <c r="G2210" s="14" t="n"/>
      <c r="H2210" s="19" t="n"/>
      <c r="I2210" s="19" t="n"/>
      <c r="J2210" s="34">
        <f>IF(A2210="","",H2210+I2210)</f>
        <v/>
      </c>
      <c r="K2210" s="14" t="n"/>
      <c r="L2210" s="14" t="n"/>
      <c r="M2210" s="14" t="n"/>
      <c r="N2210" s="14" t="n"/>
      <c r="O2210" s="20">
        <f>IF(A2210="","",SUMPRODUCT((A2210&gt;=Setup!$C$19:$C$30)*(A2210&lt;=Setup!$D$19:$D$30)*Setup!$A$19:$A$30))</f>
        <v/>
      </c>
      <c r="P2210" s="34">
        <f>IF(A2210="","",IF(OR(F2210="Standard domestic 15% (Box 7)",F2210="Import - VAT paid at customs (Box 8)",F2210="Import - Reverse charge (Box 9)"),ROUND(H2210*Setup!$B$9,2),0))</f>
        <v/>
      </c>
      <c r="Q2210" s="34">
        <f>IF(A2210="","",I2210-P2210)</f>
        <v/>
      </c>
      <c r="R2210" s="34">
        <f>IF(A2210="","",IF(L2210="Yes",I2210,0))</f>
        <v/>
      </c>
      <c r="S2210" s="34">
        <f>IF(A2210="","",IF(AND(L2210="Yes",K2210="Yes",NOT(ISNUMBER(SEARCH("blocked",G2210))),OR(F2210="Standard domestic 15% (Box 7)",F2210="Import - VAT paid at customs (Box 8)",F2210="Import - Reverse charge (Box 9)"),OR(F2210&lt;&gt;"Standard domestic 15% (Box 7)",AND(LEN(D2210)=15,LEFT(D2210,1)="3",RIGHT(D2210,1)="3",ISNUMBER(--D2210)))),I2210,0))</f>
        <v/>
      </c>
      <c r="T2210" s="34">
        <f>IF(A2210="","",R2210-S2210)</f>
        <v/>
      </c>
      <c r="U2210" s="23">
        <f>IF(A2210="","",IF(O2210=0,"Outside audit periods; ","")&amp;IF(F2210="","No VAT category; ","")&amp;IF(ABS(Q2210)&gt;Setup!$B$10,"VAT ≠ 15% × net; ","")&amp;IF(AND(F2210="Standard domestic 15% (Box 7)",NOT(AND(LEN(D2210)=15,LEFT(D2210,1)="3",RIGHT(D2210,1)="3",ISNUMBER(--D2210)))),"Invalid/missing supplier VAT no; ","")&amp;IF(AND(L2210="Yes",K2210&lt;&gt;"Yes"),"VAT claimed without valid tax invoice; ","")&amp;IF(AND(L2210="Yes",ISNUMBER(SEARCH("blocked",G2210))),"Blocked input VAT claimed; ","")&amp;IF(AND(F2210="Import - VAT paid at customs (Box 8)",M2210=""),"Customs declaration no missing; ","")&amp;IF(AND(F2210="Import - Reverse charge (Box 9)",E2210="Saudi Arabia"),"RCM used for a local supplier; ","")&amp;IF(AND(L2210="Yes",NOT(OR(F2210="Standard domestic 15% (Box 7)",F2210="Import - VAT paid at customs (Box 8)",F2210="Import - Reverse charge (Box 9)"))),"VAT claimed on non-taxable category; ",""))</f>
        <v/>
      </c>
    </row>
    <row r="2211">
      <c r="A2211" s="17" t="n"/>
      <c r="B2211" s="14" t="n"/>
      <c r="C2211" s="14" t="n"/>
      <c r="D2211" s="16" t="n"/>
      <c r="E2211" s="14" t="n"/>
      <c r="F2211" s="14" t="n"/>
      <c r="G2211" s="14" t="n"/>
      <c r="H2211" s="19" t="n"/>
      <c r="I2211" s="19" t="n"/>
      <c r="J2211" s="34">
        <f>IF(A2211="","",H2211+I2211)</f>
        <v/>
      </c>
      <c r="K2211" s="14" t="n"/>
      <c r="L2211" s="14" t="n"/>
      <c r="M2211" s="14" t="n"/>
      <c r="N2211" s="14" t="n"/>
      <c r="O2211" s="20">
        <f>IF(A2211="","",SUMPRODUCT((A2211&gt;=Setup!$C$19:$C$30)*(A2211&lt;=Setup!$D$19:$D$30)*Setup!$A$19:$A$30))</f>
        <v/>
      </c>
      <c r="P2211" s="34">
        <f>IF(A2211="","",IF(OR(F2211="Standard domestic 15% (Box 7)",F2211="Import - VAT paid at customs (Box 8)",F2211="Import - Reverse charge (Box 9)"),ROUND(H2211*Setup!$B$9,2),0))</f>
        <v/>
      </c>
      <c r="Q2211" s="34">
        <f>IF(A2211="","",I2211-P2211)</f>
        <v/>
      </c>
      <c r="R2211" s="34">
        <f>IF(A2211="","",IF(L2211="Yes",I2211,0))</f>
        <v/>
      </c>
      <c r="S2211" s="34">
        <f>IF(A2211="","",IF(AND(L2211="Yes",K2211="Yes",NOT(ISNUMBER(SEARCH("blocked",G2211))),OR(F2211="Standard domestic 15% (Box 7)",F2211="Import - VAT paid at customs (Box 8)",F2211="Import - Reverse charge (Box 9)"),OR(F2211&lt;&gt;"Standard domestic 15% (Box 7)",AND(LEN(D2211)=15,LEFT(D2211,1)="3",RIGHT(D2211,1)="3",ISNUMBER(--D2211)))),I2211,0))</f>
        <v/>
      </c>
      <c r="T2211" s="34">
        <f>IF(A2211="","",R2211-S2211)</f>
        <v/>
      </c>
      <c r="U2211" s="23">
        <f>IF(A2211="","",IF(O2211=0,"Outside audit periods; ","")&amp;IF(F2211="","No VAT category; ","")&amp;IF(ABS(Q2211)&gt;Setup!$B$10,"VAT ≠ 15% × net; ","")&amp;IF(AND(F2211="Standard domestic 15% (Box 7)",NOT(AND(LEN(D2211)=15,LEFT(D2211,1)="3",RIGHT(D2211,1)="3",ISNUMBER(--D2211)))),"Invalid/missing supplier VAT no; ","")&amp;IF(AND(L2211="Yes",K2211&lt;&gt;"Yes"),"VAT claimed without valid tax invoice; ","")&amp;IF(AND(L2211="Yes",ISNUMBER(SEARCH("blocked",G2211))),"Blocked input VAT claimed; ","")&amp;IF(AND(F2211="Import - VAT paid at customs (Box 8)",M2211=""),"Customs declaration no missing; ","")&amp;IF(AND(F2211="Import - Reverse charge (Box 9)",E2211="Saudi Arabia"),"RCM used for a local supplier; ","")&amp;IF(AND(L2211="Yes",NOT(OR(F2211="Standard domestic 15% (Box 7)",F2211="Import - VAT paid at customs (Box 8)",F2211="Import - Reverse charge (Box 9)"))),"VAT claimed on non-taxable category; ",""))</f>
        <v/>
      </c>
    </row>
    <row r="2212">
      <c r="A2212" s="17" t="n"/>
      <c r="B2212" s="14" t="n"/>
      <c r="C2212" s="14" t="n"/>
      <c r="D2212" s="16" t="n"/>
      <c r="E2212" s="14" t="n"/>
      <c r="F2212" s="14" t="n"/>
      <c r="G2212" s="14" t="n"/>
      <c r="H2212" s="19" t="n"/>
      <c r="I2212" s="19" t="n"/>
      <c r="J2212" s="34">
        <f>IF(A2212="","",H2212+I2212)</f>
        <v/>
      </c>
      <c r="K2212" s="14" t="n"/>
      <c r="L2212" s="14" t="n"/>
      <c r="M2212" s="14" t="n"/>
      <c r="N2212" s="14" t="n"/>
      <c r="O2212" s="20">
        <f>IF(A2212="","",SUMPRODUCT((A2212&gt;=Setup!$C$19:$C$30)*(A2212&lt;=Setup!$D$19:$D$30)*Setup!$A$19:$A$30))</f>
        <v/>
      </c>
      <c r="P2212" s="34">
        <f>IF(A2212="","",IF(OR(F2212="Standard domestic 15% (Box 7)",F2212="Import - VAT paid at customs (Box 8)",F2212="Import - Reverse charge (Box 9)"),ROUND(H2212*Setup!$B$9,2),0))</f>
        <v/>
      </c>
      <c r="Q2212" s="34">
        <f>IF(A2212="","",I2212-P2212)</f>
        <v/>
      </c>
      <c r="R2212" s="34">
        <f>IF(A2212="","",IF(L2212="Yes",I2212,0))</f>
        <v/>
      </c>
      <c r="S2212" s="34">
        <f>IF(A2212="","",IF(AND(L2212="Yes",K2212="Yes",NOT(ISNUMBER(SEARCH("blocked",G2212))),OR(F2212="Standard domestic 15% (Box 7)",F2212="Import - VAT paid at customs (Box 8)",F2212="Import - Reverse charge (Box 9)"),OR(F2212&lt;&gt;"Standard domestic 15% (Box 7)",AND(LEN(D2212)=15,LEFT(D2212,1)="3",RIGHT(D2212,1)="3",ISNUMBER(--D2212)))),I2212,0))</f>
        <v/>
      </c>
      <c r="T2212" s="34">
        <f>IF(A2212="","",R2212-S2212)</f>
        <v/>
      </c>
      <c r="U2212" s="23">
        <f>IF(A2212="","",IF(O2212=0,"Outside audit periods; ","")&amp;IF(F2212="","No VAT category; ","")&amp;IF(ABS(Q2212)&gt;Setup!$B$10,"VAT ≠ 15% × net; ","")&amp;IF(AND(F2212="Standard domestic 15% (Box 7)",NOT(AND(LEN(D2212)=15,LEFT(D2212,1)="3",RIGHT(D2212,1)="3",ISNUMBER(--D2212)))),"Invalid/missing supplier VAT no; ","")&amp;IF(AND(L2212="Yes",K2212&lt;&gt;"Yes"),"VAT claimed without valid tax invoice; ","")&amp;IF(AND(L2212="Yes",ISNUMBER(SEARCH("blocked",G2212))),"Blocked input VAT claimed; ","")&amp;IF(AND(F2212="Import - VAT paid at customs (Box 8)",M2212=""),"Customs declaration no missing; ","")&amp;IF(AND(F2212="Import - Reverse charge (Box 9)",E2212="Saudi Arabia"),"RCM used for a local supplier; ","")&amp;IF(AND(L2212="Yes",NOT(OR(F2212="Standard domestic 15% (Box 7)",F2212="Import - VAT paid at customs (Box 8)",F2212="Import - Reverse charge (Box 9)"))),"VAT claimed on non-taxable category; ",""))</f>
        <v/>
      </c>
    </row>
    <row r="2213">
      <c r="A2213" s="17" t="n"/>
      <c r="B2213" s="14" t="n"/>
      <c r="C2213" s="14" t="n"/>
      <c r="D2213" s="16" t="n"/>
      <c r="E2213" s="14" t="n"/>
      <c r="F2213" s="14" t="n"/>
      <c r="G2213" s="14" t="n"/>
      <c r="H2213" s="19" t="n"/>
      <c r="I2213" s="19" t="n"/>
      <c r="J2213" s="34">
        <f>IF(A2213="","",H2213+I2213)</f>
        <v/>
      </c>
      <c r="K2213" s="14" t="n"/>
      <c r="L2213" s="14" t="n"/>
      <c r="M2213" s="14" t="n"/>
      <c r="N2213" s="14" t="n"/>
      <c r="O2213" s="20">
        <f>IF(A2213="","",SUMPRODUCT((A2213&gt;=Setup!$C$19:$C$30)*(A2213&lt;=Setup!$D$19:$D$30)*Setup!$A$19:$A$30))</f>
        <v/>
      </c>
      <c r="P2213" s="34">
        <f>IF(A2213="","",IF(OR(F2213="Standard domestic 15% (Box 7)",F2213="Import - VAT paid at customs (Box 8)",F2213="Import - Reverse charge (Box 9)"),ROUND(H2213*Setup!$B$9,2),0))</f>
        <v/>
      </c>
      <c r="Q2213" s="34">
        <f>IF(A2213="","",I2213-P2213)</f>
        <v/>
      </c>
      <c r="R2213" s="34">
        <f>IF(A2213="","",IF(L2213="Yes",I2213,0))</f>
        <v/>
      </c>
      <c r="S2213" s="34">
        <f>IF(A2213="","",IF(AND(L2213="Yes",K2213="Yes",NOT(ISNUMBER(SEARCH("blocked",G2213))),OR(F2213="Standard domestic 15% (Box 7)",F2213="Import - VAT paid at customs (Box 8)",F2213="Import - Reverse charge (Box 9)"),OR(F2213&lt;&gt;"Standard domestic 15% (Box 7)",AND(LEN(D2213)=15,LEFT(D2213,1)="3",RIGHT(D2213,1)="3",ISNUMBER(--D2213)))),I2213,0))</f>
        <v/>
      </c>
      <c r="T2213" s="34">
        <f>IF(A2213="","",R2213-S2213)</f>
        <v/>
      </c>
      <c r="U2213" s="23">
        <f>IF(A2213="","",IF(O2213=0,"Outside audit periods; ","")&amp;IF(F2213="","No VAT category; ","")&amp;IF(ABS(Q2213)&gt;Setup!$B$10,"VAT ≠ 15% × net; ","")&amp;IF(AND(F2213="Standard domestic 15% (Box 7)",NOT(AND(LEN(D2213)=15,LEFT(D2213,1)="3",RIGHT(D2213,1)="3",ISNUMBER(--D2213)))),"Invalid/missing supplier VAT no; ","")&amp;IF(AND(L2213="Yes",K2213&lt;&gt;"Yes"),"VAT claimed without valid tax invoice; ","")&amp;IF(AND(L2213="Yes",ISNUMBER(SEARCH("blocked",G2213))),"Blocked input VAT claimed; ","")&amp;IF(AND(F2213="Import - VAT paid at customs (Box 8)",M2213=""),"Customs declaration no missing; ","")&amp;IF(AND(F2213="Import - Reverse charge (Box 9)",E2213="Saudi Arabia"),"RCM used for a local supplier; ","")&amp;IF(AND(L2213="Yes",NOT(OR(F2213="Standard domestic 15% (Box 7)",F2213="Import - VAT paid at customs (Box 8)",F2213="Import - Reverse charge (Box 9)"))),"VAT claimed on non-taxable category; ",""))</f>
        <v/>
      </c>
    </row>
    <row r="2214">
      <c r="A2214" s="17" t="n"/>
      <c r="B2214" s="14" t="n"/>
      <c r="C2214" s="14" t="n"/>
      <c r="D2214" s="16" t="n"/>
      <c r="E2214" s="14" t="n"/>
      <c r="F2214" s="14" t="n"/>
      <c r="G2214" s="14" t="n"/>
      <c r="H2214" s="19" t="n"/>
      <c r="I2214" s="19" t="n"/>
      <c r="J2214" s="34">
        <f>IF(A2214="","",H2214+I2214)</f>
        <v/>
      </c>
      <c r="K2214" s="14" t="n"/>
      <c r="L2214" s="14" t="n"/>
      <c r="M2214" s="14" t="n"/>
      <c r="N2214" s="14" t="n"/>
      <c r="O2214" s="20">
        <f>IF(A2214="","",SUMPRODUCT((A2214&gt;=Setup!$C$19:$C$30)*(A2214&lt;=Setup!$D$19:$D$30)*Setup!$A$19:$A$30))</f>
        <v/>
      </c>
      <c r="P2214" s="34">
        <f>IF(A2214="","",IF(OR(F2214="Standard domestic 15% (Box 7)",F2214="Import - VAT paid at customs (Box 8)",F2214="Import - Reverse charge (Box 9)"),ROUND(H2214*Setup!$B$9,2),0))</f>
        <v/>
      </c>
      <c r="Q2214" s="34">
        <f>IF(A2214="","",I2214-P2214)</f>
        <v/>
      </c>
      <c r="R2214" s="34">
        <f>IF(A2214="","",IF(L2214="Yes",I2214,0))</f>
        <v/>
      </c>
      <c r="S2214" s="34">
        <f>IF(A2214="","",IF(AND(L2214="Yes",K2214="Yes",NOT(ISNUMBER(SEARCH("blocked",G2214))),OR(F2214="Standard domestic 15% (Box 7)",F2214="Import - VAT paid at customs (Box 8)",F2214="Import - Reverse charge (Box 9)"),OR(F2214&lt;&gt;"Standard domestic 15% (Box 7)",AND(LEN(D2214)=15,LEFT(D2214,1)="3",RIGHT(D2214,1)="3",ISNUMBER(--D2214)))),I2214,0))</f>
        <v/>
      </c>
      <c r="T2214" s="34">
        <f>IF(A2214="","",R2214-S2214)</f>
        <v/>
      </c>
      <c r="U2214" s="23">
        <f>IF(A2214="","",IF(O2214=0,"Outside audit periods; ","")&amp;IF(F2214="","No VAT category; ","")&amp;IF(ABS(Q2214)&gt;Setup!$B$10,"VAT ≠ 15% × net; ","")&amp;IF(AND(F2214="Standard domestic 15% (Box 7)",NOT(AND(LEN(D2214)=15,LEFT(D2214,1)="3",RIGHT(D2214,1)="3",ISNUMBER(--D2214)))),"Invalid/missing supplier VAT no; ","")&amp;IF(AND(L2214="Yes",K2214&lt;&gt;"Yes"),"VAT claimed without valid tax invoice; ","")&amp;IF(AND(L2214="Yes",ISNUMBER(SEARCH("blocked",G2214))),"Blocked input VAT claimed; ","")&amp;IF(AND(F2214="Import - VAT paid at customs (Box 8)",M2214=""),"Customs declaration no missing; ","")&amp;IF(AND(F2214="Import - Reverse charge (Box 9)",E2214="Saudi Arabia"),"RCM used for a local supplier; ","")&amp;IF(AND(L2214="Yes",NOT(OR(F2214="Standard domestic 15% (Box 7)",F2214="Import - VAT paid at customs (Box 8)",F2214="Import - Reverse charge (Box 9)"))),"VAT claimed on non-taxable category; ",""))</f>
        <v/>
      </c>
    </row>
    <row r="2215">
      <c r="A2215" s="17" t="n"/>
      <c r="B2215" s="14" t="n"/>
      <c r="C2215" s="14" t="n"/>
      <c r="D2215" s="16" t="n"/>
      <c r="E2215" s="14" t="n"/>
      <c r="F2215" s="14" t="n"/>
      <c r="G2215" s="14" t="n"/>
      <c r="H2215" s="19" t="n"/>
      <c r="I2215" s="19" t="n"/>
      <c r="J2215" s="34">
        <f>IF(A2215="","",H2215+I2215)</f>
        <v/>
      </c>
      <c r="K2215" s="14" t="n"/>
      <c r="L2215" s="14" t="n"/>
      <c r="M2215" s="14" t="n"/>
      <c r="N2215" s="14" t="n"/>
      <c r="O2215" s="20">
        <f>IF(A2215="","",SUMPRODUCT((A2215&gt;=Setup!$C$19:$C$30)*(A2215&lt;=Setup!$D$19:$D$30)*Setup!$A$19:$A$30))</f>
        <v/>
      </c>
      <c r="P2215" s="34">
        <f>IF(A2215="","",IF(OR(F2215="Standard domestic 15% (Box 7)",F2215="Import - VAT paid at customs (Box 8)",F2215="Import - Reverse charge (Box 9)"),ROUND(H2215*Setup!$B$9,2),0))</f>
        <v/>
      </c>
      <c r="Q2215" s="34">
        <f>IF(A2215="","",I2215-P2215)</f>
        <v/>
      </c>
      <c r="R2215" s="34">
        <f>IF(A2215="","",IF(L2215="Yes",I2215,0))</f>
        <v/>
      </c>
      <c r="S2215" s="34">
        <f>IF(A2215="","",IF(AND(L2215="Yes",K2215="Yes",NOT(ISNUMBER(SEARCH("blocked",G2215))),OR(F2215="Standard domestic 15% (Box 7)",F2215="Import - VAT paid at customs (Box 8)",F2215="Import - Reverse charge (Box 9)"),OR(F2215&lt;&gt;"Standard domestic 15% (Box 7)",AND(LEN(D2215)=15,LEFT(D2215,1)="3",RIGHT(D2215,1)="3",ISNUMBER(--D2215)))),I2215,0))</f>
        <v/>
      </c>
      <c r="T2215" s="34">
        <f>IF(A2215="","",R2215-S2215)</f>
        <v/>
      </c>
      <c r="U2215" s="23">
        <f>IF(A2215="","",IF(O2215=0,"Outside audit periods; ","")&amp;IF(F2215="","No VAT category; ","")&amp;IF(ABS(Q2215)&gt;Setup!$B$10,"VAT ≠ 15% × net; ","")&amp;IF(AND(F2215="Standard domestic 15% (Box 7)",NOT(AND(LEN(D2215)=15,LEFT(D2215,1)="3",RIGHT(D2215,1)="3",ISNUMBER(--D2215)))),"Invalid/missing supplier VAT no; ","")&amp;IF(AND(L2215="Yes",K2215&lt;&gt;"Yes"),"VAT claimed without valid tax invoice; ","")&amp;IF(AND(L2215="Yes",ISNUMBER(SEARCH("blocked",G2215))),"Blocked input VAT claimed; ","")&amp;IF(AND(F2215="Import - VAT paid at customs (Box 8)",M2215=""),"Customs declaration no missing; ","")&amp;IF(AND(F2215="Import - Reverse charge (Box 9)",E2215="Saudi Arabia"),"RCM used for a local supplier; ","")&amp;IF(AND(L2215="Yes",NOT(OR(F2215="Standard domestic 15% (Box 7)",F2215="Import - VAT paid at customs (Box 8)",F2215="Import - Reverse charge (Box 9)"))),"VAT claimed on non-taxable category; ",""))</f>
        <v/>
      </c>
    </row>
    <row r="2216">
      <c r="A2216" s="17" t="n"/>
      <c r="B2216" s="14" t="n"/>
      <c r="C2216" s="14" t="n"/>
      <c r="D2216" s="16" t="n"/>
      <c r="E2216" s="14" t="n"/>
      <c r="F2216" s="14" t="n"/>
      <c r="G2216" s="14" t="n"/>
      <c r="H2216" s="19" t="n"/>
      <c r="I2216" s="19" t="n"/>
      <c r="J2216" s="34">
        <f>IF(A2216="","",H2216+I2216)</f>
        <v/>
      </c>
      <c r="K2216" s="14" t="n"/>
      <c r="L2216" s="14" t="n"/>
      <c r="M2216" s="14" t="n"/>
      <c r="N2216" s="14" t="n"/>
      <c r="O2216" s="20">
        <f>IF(A2216="","",SUMPRODUCT((A2216&gt;=Setup!$C$19:$C$30)*(A2216&lt;=Setup!$D$19:$D$30)*Setup!$A$19:$A$30))</f>
        <v/>
      </c>
      <c r="P2216" s="34">
        <f>IF(A2216="","",IF(OR(F2216="Standard domestic 15% (Box 7)",F2216="Import - VAT paid at customs (Box 8)",F2216="Import - Reverse charge (Box 9)"),ROUND(H2216*Setup!$B$9,2),0))</f>
        <v/>
      </c>
      <c r="Q2216" s="34">
        <f>IF(A2216="","",I2216-P2216)</f>
        <v/>
      </c>
      <c r="R2216" s="34">
        <f>IF(A2216="","",IF(L2216="Yes",I2216,0))</f>
        <v/>
      </c>
      <c r="S2216" s="34">
        <f>IF(A2216="","",IF(AND(L2216="Yes",K2216="Yes",NOT(ISNUMBER(SEARCH("blocked",G2216))),OR(F2216="Standard domestic 15% (Box 7)",F2216="Import - VAT paid at customs (Box 8)",F2216="Import - Reverse charge (Box 9)"),OR(F2216&lt;&gt;"Standard domestic 15% (Box 7)",AND(LEN(D2216)=15,LEFT(D2216,1)="3",RIGHT(D2216,1)="3",ISNUMBER(--D2216)))),I2216,0))</f>
        <v/>
      </c>
      <c r="T2216" s="34">
        <f>IF(A2216="","",R2216-S2216)</f>
        <v/>
      </c>
      <c r="U2216" s="23">
        <f>IF(A2216="","",IF(O2216=0,"Outside audit periods; ","")&amp;IF(F2216="","No VAT category; ","")&amp;IF(ABS(Q2216)&gt;Setup!$B$10,"VAT ≠ 15% × net; ","")&amp;IF(AND(F2216="Standard domestic 15% (Box 7)",NOT(AND(LEN(D2216)=15,LEFT(D2216,1)="3",RIGHT(D2216,1)="3",ISNUMBER(--D2216)))),"Invalid/missing supplier VAT no; ","")&amp;IF(AND(L2216="Yes",K2216&lt;&gt;"Yes"),"VAT claimed without valid tax invoice; ","")&amp;IF(AND(L2216="Yes",ISNUMBER(SEARCH("blocked",G2216))),"Blocked input VAT claimed; ","")&amp;IF(AND(F2216="Import - VAT paid at customs (Box 8)",M2216=""),"Customs declaration no missing; ","")&amp;IF(AND(F2216="Import - Reverse charge (Box 9)",E2216="Saudi Arabia"),"RCM used for a local supplier; ","")&amp;IF(AND(L2216="Yes",NOT(OR(F2216="Standard domestic 15% (Box 7)",F2216="Import - VAT paid at customs (Box 8)",F2216="Import - Reverse charge (Box 9)"))),"VAT claimed on non-taxable category; ",""))</f>
        <v/>
      </c>
    </row>
    <row r="2217">
      <c r="A2217" s="17" t="n"/>
      <c r="B2217" s="14" t="n"/>
      <c r="C2217" s="14" t="n"/>
      <c r="D2217" s="16" t="n"/>
      <c r="E2217" s="14" t="n"/>
      <c r="F2217" s="14" t="n"/>
      <c r="G2217" s="14" t="n"/>
      <c r="H2217" s="19" t="n"/>
      <c r="I2217" s="19" t="n"/>
      <c r="J2217" s="34">
        <f>IF(A2217="","",H2217+I2217)</f>
        <v/>
      </c>
      <c r="K2217" s="14" t="n"/>
      <c r="L2217" s="14" t="n"/>
      <c r="M2217" s="14" t="n"/>
      <c r="N2217" s="14" t="n"/>
      <c r="O2217" s="20">
        <f>IF(A2217="","",SUMPRODUCT((A2217&gt;=Setup!$C$19:$C$30)*(A2217&lt;=Setup!$D$19:$D$30)*Setup!$A$19:$A$30))</f>
        <v/>
      </c>
      <c r="P2217" s="34">
        <f>IF(A2217="","",IF(OR(F2217="Standard domestic 15% (Box 7)",F2217="Import - VAT paid at customs (Box 8)",F2217="Import - Reverse charge (Box 9)"),ROUND(H2217*Setup!$B$9,2),0))</f>
        <v/>
      </c>
      <c r="Q2217" s="34">
        <f>IF(A2217="","",I2217-P2217)</f>
        <v/>
      </c>
      <c r="R2217" s="34">
        <f>IF(A2217="","",IF(L2217="Yes",I2217,0))</f>
        <v/>
      </c>
      <c r="S2217" s="34">
        <f>IF(A2217="","",IF(AND(L2217="Yes",K2217="Yes",NOT(ISNUMBER(SEARCH("blocked",G2217))),OR(F2217="Standard domestic 15% (Box 7)",F2217="Import - VAT paid at customs (Box 8)",F2217="Import - Reverse charge (Box 9)"),OR(F2217&lt;&gt;"Standard domestic 15% (Box 7)",AND(LEN(D2217)=15,LEFT(D2217,1)="3",RIGHT(D2217,1)="3",ISNUMBER(--D2217)))),I2217,0))</f>
        <v/>
      </c>
      <c r="T2217" s="34">
        <f>IF(A2217="","",R2217-S2217)</f>
        <v/>
      </c>
      <c r="U2217" s="23">
        <f>IF(A2217="","",IF(O2217=0,"Outside audit periods; ","")&amp;IF(F2217="","No VAT category; ","")&amp;IF(ABS(Q2217)&gt;Setup!$B$10,"VAT ≠ 15% × net; ","")&amp;IF(AND(F2217="Standard domestic 15% (Box 7)",NOT(AND(LEN(D2217)=15,LEFT(D2217,1)="3",RIGHT(D2217,1)="3",ISNUMBER(--D2217)))),"Invalid/missing supplier VAT no; ","")&amp;IF(AND(L2217="Yes",K2217&lt;&gt;"Yes"),"VAT claimed without valid tax invoice; ","")&amp;IF(AND(L2217="Yes",ISNUMBER(SEARCH("blocked",G2217))),"Blocked input VAT claimed; ","")&amp;IF(AND(F2217="Import - VAT paid at customs (Box 8)",M2217=""),"Customs declaration no missing; ","")&amp;IF(AND(F2217="Import - Reverse charge (Box 9)",E2217="Saudi Arabia"),"RCM used for a local supplier; ","")&amp;IF(AND(L2217="Yes",NOT(OR(F2217="Standard domestic 15% (Box 7)",F2217="Import - VAT paid at customs (Box 8)",F2217="Import - Reverse charge (Box 9)"))),"VAT claimed on non-taxable category; ",""))</f>
        <v/>
      </c>
    </row>
    <row r="2218">
      <c r="A2218" s="17" t="n"/>
      <c r="B2218" s="14" t="n"/>
      <c r="C2218" s="14" t="n"/>
      <c r="D2218" s="16" t="n"/>
      <c r="E2218" s="14" t="n"/>
      <c r="F2218" s="14" t="n"/>
      <c r="G2218" s="14" t="n"/>
      <c r="H2218" s="19" t="n"/>
      <c r="I2218" s="19" t="n"/>
      <c r="J2218" s="34">
        <f>IF(A2218="","",H2218+I2218)</f>
        <v/>
      </c>
      <c r="K2218" s="14" t="n"/>
      <c r="L2218" s="14" t="n"/>
      <c r="M2218" s="14" t="n"/>
      <c r="N2218" s="14" t="n"/>
      <c r="O2218" s="20">
        <f>IF(A2218="","",SUMPRODUCT((A2218&gt;=Setup!$C$19:$C$30)*(A2218&lt;=Setup!$D$19:$D$30)*Setup!$A$19:$A$30))</f>
        <v/>
      </c>
      <c r="P2218" s="34">
        <f>IF(A2218="","",IF(OR(F2218="Standard domestic 15% (Box 7)",F2218="Import - VAT paid at customs (Box 8)",F2218="Import - Reverse charge (Box 9)"),ROUND(H2218*Setup!$B$9,2),0))</f>
        <v/>
      </c>
      <c r="Q2218" s="34">
        <f>IF(A2218="","",I2218-P2218)</f>
        <v/>
      </c>
      <c r="R2218" s="34">
        <f>IF(A2218="","",IF(L2218="Yes",I2218,0))</f>
        <v/>
      </c>
      <c r="S2218" s="34">
        <f>IF(A2218="","",IF(AND(L2218="Yes",K2218="Yes",NOT(ISNUMBER(SEARCH("blocked",G2218))),OR(F2218="Standard domestic 15% (Box 7)",F2218="Import - VAT paid at customs (Box 8)",F2218="Import - Reverse charge (Box 9)"),OR(F2218&lt;&gt;"Standard domestic 15% (Box 7)",AND(LEN(D2218)=15,LEFT(D2218,1)="3",RIGHT(D2218,1)="3",ISNUMBER(--D2218)))),I2218,0))</f>
        <v/>
      </c>
      <c r="T2218" s="34">
        <f>IF(A2218="","",R2218-S2218)</f>
        <v/>
      </c>
      <c r="U2218" s="23">
        <f>IF(A2218="","",IF(O2218=0,"Outside audit periods; ","")&amp;IF(F2218="","No VAT category; ","")&amp;IF(ABS(Q2218)&gt;Setup!$B$10,"VAT ≠ 15% × net; ","")&amp;IF(AND(F2218="Standard domestic 15% (Box 7)",NOT(AND(LEN(D2218)=15,LEFT(D2218,1)="3",RIGHT(D2218,1)="3",ISNUMBER(--D2218)))),"Invalid/missing supplier VAT no; ","")&amp;IF(AND(L2218="Yes",K2218&lt;&gt;"Yes"),"VAT claimed without valid tax invoice; ","")&amp;IF(AND(L2218="Yes",ISNUMBER(SEARCH("blocked",G2218))),"Blocked input VAT claimed; ","")&amp;IF(AND(F2218="Import - VAT paid at customs (Box 8)",M2218=""),"Customs declaration no missing; ","")&amp;IF(AND(F2218="Import - Reverse charge (Box 9)",E2218="Saudi Arabia"),"RCM used for a local supplier; ","")&amp;IF(AND(L2218="Yes",NOT(OR(F2218="Standard domestic 15% (Box 7)",F2218="Import - VAT paid at customs (Box 8)",F2218="Import - Reverse charge (Box 9)"))),"VAT claimed on non-taxable category; ",""))</f>
        <v/>
      </c>
    </row>
    <row r="2219">
      <c r="A2219" s="17" t="n"/>
      <c r="B2219" s="14" t="n"/>
      <c r="C2219" s="14" t="n"/>
      <c r="D2219" s="16" t="n"/>
      <c r="E2219" s="14" t="n"/>
      <c r="F2219" s="14" t="n"/>
      <c r="G2219" s="14" t="n"/>
      <c r="H2219" s="19" t="n"/>
      <c r="I2219" s="19" t="n"/>
      <c r="J2219" s="34">
        <f>IF(A2219="","",H2219+I2219)</f>
        <v/>
      </c>
      <c r="K2219" s="14" t="n"/>
      <c r="L2219" s="14" t="n"/>
      <c r="M2219" s="14" t="n"/>
      <c r="N2219" s="14" t="n"/>
      <c r="O2219" s="20">
        <f>IF(A2219="","",SUMPRODUCT((A2219&gt;=Setup!$C$19:$C$30)*(A2219&lt;=Setup!$D$19:$D$30)*Setup!$A$19:$A$30))</f>
        <v/>
      </c>
      <c r="P2219" s="34">
        <f>IF(A2219="","",IF(OR(F2219="Standard domestic 15% (Box 7)",F2219="Import - VAT paid at customs (Box 8)",F2219="Import - Reverse charge (Box 9)"),ROUND(H2219*Setup!$B$9,2),0))</f>
        <v/>
      </c>
      <c r="Q2219" s="34">
        <f>IF(A2219="","",I2219-P2219)</f>
        <v/>
      </c>
      <c r="R2219" s="34">
        <f>IF(A2219="","",IF(L2219="Yes",I2219,0))</f>
        <v/>
      </c>
      <c r="S2219" s="34">
        <f>IF(A2219="","",IF(AND(L2219="Yes",K2219="Yes",NOT(ISNUMBER(SEARCH("blocked",G2219))),OR(F2219="Standard domestic 15% (Box 7)",F2219="Import - VAT paid at customs (Box 8)",F2219="Import - Reverse charge (Box 9)"),OR(F2219&lt;&gt;"Standard domestic 15% (Box 7)",AND(LEN(D2219)=15,LEFT(D2219,1)="3",RIGHT(D2219,1)="3",ISNUMBER(--D2219)))),I2219,0))</f>
        <v/>
      </c>
      <c r="T2219" s="34">
        <f>IF(A2219="","",R2219-S2219)</f>
        <v/>
      </c>
      <c r="U2219" s="23">
        <f>IF(A2219="","",IF(O2219=0,"Outside audit periods; ","")&amp;IF(F2219="","No VAT category; ","")&amp;IF(ABS(Q2219)&gt;Setup!$B$10,"VAT ≠ 15% × net; ","")&amp;IF(AND(F2219="Standard domestic 15% (Box 7)",NOT(AND(LEN(D2219)=15,LEFT(D2219,1)="3",RIGHT(D2219,1)="3",ISNUMBER(--D2219)))),"Invalid/missing supplier VAT no; ","")&amp;IF(AND(L2219="Yes",K2219&lt;&gt;"Yes"),"VAT claimed without valid tax invoice; ","")&amp;IF(AND(L2219="Yes",ISNUMBER(SEARCH("blocked",G2219))),"Blocked input VAT claimed; ","")&amp;IF(AND(F2219="Import - VAT paid at customs (Box 8)",M2219=""),"Customs declaration no missing; ","")&amp;IF(AND(F2219="Import - Reverse charge (Box 9)",E2219="Saudi Arabia"),"RCM used for a local supplier; ","")&amp;IF(AND(L2219="Yes",NOT(OR(F2219="Standard domestic 15% (Box 7)",F2219="Import - VAT paid at customs (Box 8)",F2219="Import - Reverse charge (Box 9)"))),"VAT claimed on non-taxable category; ",""))</f>
        <v/>
      </c>
    </row>
    <row r="2220">
      <c r="A2220" s="17" t="n"/>
      <c r="B2220" s="14" t="n"/>
      <c r="C2220" s="14" t="n"/>
      <c r="D2220" s="16" t="n"/>
      <c r="E2220" s="14" t="n"/>
      <c r="F2220" s="14" t="n"/>
      <c r="G2220" s="14" t="n"/>
      <c r="H2220" s="19" t="n"/>
      <c r="I2220" s="19" t="n"/>
      <c r="J2220" s="34">
        <f>IF(A2220="","",H2220+I2220)</f>
        <v/>
      </c>
      <c r="K2220" s="14" t="n"/>
      <c r="L2220" s="14" t="n"/>
      <c r="M2220" s="14" t="n"/>
      <c r="N2220" s="14" t="n"/>
      <c r="O2220" s="20">
        <f>IF(A2220="","",SUMPRODUCT((A2220&gt;=Setup!$C$19:$C$30)*(A2220&lt;=Setup!$D$19:$D$30)*Setup!$A$19:$A$30))</f>
        <v/>
      </c>
      <c r="P2220" s="34">
        <f>IF(A2220="","",IF(OR(F2220="Standard domestic 15% (Box 7)",F2220="Import - VAT paid at customs (Box 8)",F2220="Import - Reverse charge (Box 9)"),ROUND(H2220*Setup!$B$9,2),0))</f>
        <v/>
      </c>
      <c r="Q2220" s="34">
        <f>IF(A2220="","",I2220-P2220)</f>
        <v/>
      </c>
      <c r="R2220" s="34">
        <f>IF(A2220="","",IF(L2220="Yes",I2220,0))</f>
        <v/>
      </c>
      <c r="S2220" s="34">
        <f>IF(A2220="","",IF(AND(L2220="Yes",K2220="Yes",NOT(ISNUMBER(SEARCH("blocked",G2220))),OR(F2220="Standard domestic 15% (Box 7)",F2220="Import - VAT paid at customs (Box 8)",F2220="Import - Reverse charge (Box 9)"),OR(F2220&lt;&gt;"Standard domestic 15% (Box 7)",AND(LEN(D2220)=15,LEFT(D2220,1)="3",RIGHT(D2220,1)="3",ISNUMBER(--D2220)))),I2220,0))</f>
        <v/>
      </c>
      <c r="T2220" s="34">
        <f>IF(A2220="","",R2220-S2220)</f>
        <v/>
      </c>
      <c r="U2220" s="23">
        <f>IF(A2220="","",IF(O2220=0,"Outside audit periods; ","")&amp;IF(F2220="","No VAT category; ","")&amp;IF(ABS(Q2220)&gt;Setup!$B$10,"VAT ≠ 15% × net; ","")&amp;IF(AND(F2220="Standard domestic 15% (Box 7)",NOT(AND(LEN(D2220)=15,LEFT(D2220,1)="3",RIGHT(D2220,1)="3",ISNUMBER(--D2220)))),"Invalid/missing supplier VAT no; ","")&amp;IF(AND(L2220="Yes",K2220&lt;&gt;"Yes"),"VAT claimed without valid tax invoice; ","")&amp;IF(AND(L2220="Yes",ISNUMBER(SEARCH("blocked",G2220))),"Blocked input VAT claimed; ","")&amp;IF(AND(F2220="Import - VAT paid at customs (Box 8)",M2220=""),"Customs declaration no missing; ","")&amp;IF(AND(F2220="Import - Reverse charge (Box 9)",E2220="Saudi Arabia"),"RCM used for a local supplier; ","")&amp;IF(AND(L2220="Yes",NOT(OR(F2220="Standard domestic 15% (Box 7)",F2220="Import - VAT paid at customs (Box 8)",F2220="Import - Reverse charge (Box 9)"))),"VAT claimed on non-taxable category; ",""))</f>
        <v/>
      </c>
    </row>
    <row r="2221">
      <c r="A2221" s="17" t="n"/>
      <c r="B2221" s="14" t="n"/>
      <c r="C2221" s="14" t="n"/>
      <c r="D2221" s="16" t="n"/>
      <c r="E2221" s="14" t="n"/>
      <c r="F2221" s="14" t="n"/>
      <c r="G2221" s="14" t="n"/>
      <c r="H2221" s="19" t="n"/>
      <c r="I2221" s="19" t="n"/>
      <c r="J2221" s="34">
        <f>IF(A2221="","",H2221+I2221)</f>
        <v/>
      </c>
      <c r="K2221" s="14" t="n"/>
      <c r="L2221" s="14" t="n"/>
      <c r="M2221" s="14" t="n"/>
      <c r="N2221" s="14" t="n"/>
      <c r="O2221" s="20">
        <f>IF(A2221="","",SUMPRODUCT((A2221&gt;=Setup!$C$19:$C$30)*(A2221&lt;=Setup!$D$19:$D$30)*Setup!$A$19:$A$30))</f>
        <v/>
      </c>
      <c r="P2221" s="34">
        <f>IF(A2221="","",IF(OR(F2221="Standard domestic 15% (Box 7)",F2221="Import - VAT paid at customs (Box 8)",F2221="Import - Reverse charge (Box 9)"),ROUND(H2221*Setup!$B$9,2),0))</f>
        <v/>
      </c>
      <c r="Q2221" s="34">
        <f>IF(A2221="","",I2221-P2221)</f>
        <v/>
      </c>
      <c r="R2221" s="34">
        <f>IF(A2221="","",IF(L2221="Yes",I2221,0))</f>
        <v/>
      </c>
      <c r="S2221" s="34">
        <f>IF(A2221="","",IF(AND(L2221="Yes",K2221="Yes",NOT(ISNUMBER(SEARCH("blocked",G2221))),OR(F2221="Standard domestic 15% (Box 7)",F2221="Import - VAT paid at customs (Box 8)",F2221="Import - Reverse charge (Box 9)"),OR(F2221&lt;&gt;"Standard domestic 15% (Box 7)",AND(LEN(D2221)=15,LEFT(D2221,1)="3",RIGHT(D2221,1)="3",ISNUMBER(--D2221)))),I2221,0))</f>
        <v/>
      </c>
      <c r="T2221" s="34">
        <f>IF(A2221="","",R2221-S2221)</f>
        <v/>
      </c>
      <c r="U2221" s="23">
        <f>IF(A2221="","",IF(O2221=0,"Outside audit periods; ","")&amp;IF(F2221="","No VAT category; ","")&amp;IF(ABS(Q2221)&gt;Setup!$B$10,"VAT ≠ 15% × net; ","")&amp;IF(AND(F2221="Standard domestic 15% (Box 7)",NOT(AND(LEN(D2221)=15,LEFT(D2221,1)="3",RIGHT(D2221,1)="3",ISNUMBER(--D2221)))),"Invalid/missing supplier VAT no; ","")&amp;IF(AND(L2221="Yes",K2221&lt;&gt;"Yes"),"VAT claimed without valid tax invoice; ","")&amp;IF(AND(L2221="Yes",ISNUMBER(SEARCH("blocked",G2221))),"Blocked input VAT claimed; ","")&amp;IF(AND(F2221="Import - VAT paid at customs (Box 8)",M2221=""),"Customs declaration no missing; ","")&amp;IF(AND(F2221="Import - Reverse charge (Box 9)",E2221="Saudi Arabia"),"RCM used for a local supplier; ","")&amp;IF(AND(L2221="Yes",NOT(OR(F2221="Standard domestic 15% (Box 7)",F2221="Import - VAT paid at customs (Box 8)",F2221="Import - Reverse charge (Box 9)"))),"VAT claimed on non-taxable category; ",""))</f>
        <v/>
      </c>
    </row>
    <row r="2222">
      <c r="A2222" s="17" t="n"/>
      <c r="B2222" s="14" t="n"/>
      <c r="C2222" s="14" t="n"/>
      <c r="D2222" s="16" t="n"/>
      <c r="E2222" s="14" t="n"/>
      <c r="F2222" s="14" t="n"/>
      <c r="G2222" s="14" t="n"/>
      <c r="H2222" s="19" t="n"/>
      <c r="I2222" s="19" t="n"/>
      <c r="J2222" s="34">
        <f>IF(A2222="","",H2222+I2222)</f>
        <v/>
      </c>
      <c r="K2222" s="14" t="n"/>
      <c r="L2222" s="14" t="n"/>
      <c r="M2222" s="14" t="n"/>
      <c r="N2222" s="14" t="n"/>
      <c r="O2222" s="20">
        <f>IF(A2222="","",SUMPRODUCT((A2222&gt;=Setup!$C$19:$C$30)*(A2222&lt;=Setup!$D$19:$D$30)*Setup!$A$19:$A$30))</f>
        <v/>
      </c>
      <c r="P2222" s="34">
        <f>IF(A2222="","",IF(OR(F2222="Standard domestic 15% (Box 7)",F2222="Import - VAT paid at customs (Box 8)",F2222="Import - Reverse charge (Box 9)"),ROUND(H2222*Setup!$B$9,2),0))</f>
        <v/>
      </c>
      <c r="Q2222" s="34">
        <f>IF(A2222="","",I2222-P2222)</f>
        <v/>
      </c>
      <c r="R2222" s="34">
        <f>IF(A2222="","",IF(L2222="Yes",I2222,0))</f>
        <v/>
      </c>
      <c r="S2222" s="34">
        <f>IF(A2222="","",IF(AND(L2222="Yes",K2222="Yes",NOT(ISNUMBER(SEARCH("blocked",G2222))),OR(F2222="Standard domestic 15% (Box 7)",F2222="Import - VAT paid at customs (Box 8)",F2222="Import - Reverse charge (Box 9)"),OR(F2222&lt;&gt;"Standard domestic 15% (Box 7)",AND(LEN(D2222)=15,LEFT(D2222,1)="3",RIGHT(D2222,1)="3",ISNUMBER(--D2222)))),I2222,0))</f>
        <v/>
      </c>
      <c r="T2222" s="34">
        <f>IF(A2222="","",R2222-S2222)</f>
        <v/>
      </c>
      <c r="U2222" s="23">
        <f>IF(A2222="","",IF(O2222=0,"Outside audit periods; ","")&amp;IF(F2222="","No VAT category; ","")&amp;IF(ABS(Q2222)&gt;Setup!$B$10,"VAT ≠ 15% × net; ","")&amp;IF(AND(F2222="Standard domestic 15% (Box 7)",NOT(AND(LEN(D2222)=15,LEFT(D2222,1)="3",RIGHT(D2222,1)="3",ISNUMBER(--D2222)))),"Invalid/missing supplier VAT no; ","")&amp;IF(AND(L2222="Yes",K2222&lt;&gt;"Yes"),"VAT claimed without valid tax invoice; ","")&amp;IF(AND(L2222="Yes",ISNUMBER(SEARCH("blocked",G2222))),"Blocked input VAT claimed; ","")&amp;IF(AND(F2222="Import - VAT paid at customs (Box 8)",M2222=""),"Customs declaration no missing; ","")&amp;IF(AND(F2222="Import - Reverse charge (Box 9)",E2222="Saudi Arabia"),"RCM used for a local supplier; ","")&amp;IF(AND(L2222="Yes",NOT(OR(F2222="Standard domestic 15% (Box 7)",F2222="Import - VAT paid at customs (Box 8)",F2222="Import - Reverse charge (Box 9)"))),"VAT claimed on non-taxable category; ",""))</f>
        <v/>
      </c>
    </row>
    <row r="2223">
      <c r="A2223" s="17" t="n"/>
      <c r="B2223" s="14" t="n"/>
      <c r="C2223" s="14" t="n"/>
      <c r="D2223" s="16" t="n"/>
      <c r="E2223" s="14" t="n"/>
      <c r="F2223" s="14" t="n"/>
      <c r="G2223" s="14" t="n"/>
      <c r="H2223" s="19" t="n"/>
      <c r="I2223" s="19" t="n"/>
      <c r="J2223" s="34">
        <f>IF(A2223="","",H2223+I2223)</f>
        <v/>
      </c>
      <c r="K2223" s="14" t="n"/>
      <c r="L2223" s="14" t="n"/>
      <c r="M2223" s="14" t="n"/>
      <c r="N2223" s="14" t="n"/>
      <c r="O2223" s="20">
        <f>IF(A2223="","",SUMPRODUCT((A2223&gt;=Setup!$C$19:$C$30)*(A2223&lt;=Setup!$D$19:$D$30)*Setup!$A$19:$A$30))</f>
        <v/>
      </c>
      <c r="P2223" s="34">
        <f>IF(A2223="","",IF(OR(F2223="Standard domestic 15% (Box 7)",F2223="Import - VAT paid at customs (Box 8)",F2223="Import - Reverse charge (Box 9)"),ROUND(H2223*Setup!$B$9,2),0))</f>
        <v/>
      </c>
      <c r="Q2223" s="34">
        <f>IF(A2223="","",I2223-P2223)</f>
        <v/>
      </c>
      <c r="R2223" s="34">
        <f>IF(A2223="","",IF(L2223="Yes",I2223,0))</f>
        <v/>
      </c>
      <c r="S2223" s="34">
        <f>IF(A2223="","",IF(AND(L2223="Yes",K2223="Yes",NOT(ISNUMBER(SEARCH("blocked",G2223))),OR(F2223="Standard domestic 15% (Box 7)",F2223="Import - VAT paid at customs (Box 8)",F2223="Import - Reverse charge (Box 9)"),OR(F2223&lt;&gt;"Standard domestic 15% (Box 7)",AND(LEN(D2223)=15,LEFT(D2223,1)="3",RIGHT(D2223,1)="3",ISNUMBER(--D2223)))),I2223,0))</f>
        <v/>
      </c>
      <c r="T2223" s="34">
        <f>IF(A2223="","",R2223-S2223)</f>
        <v/>
      </c>
      <c r="U2223" s="23">
        <f>IF(A2223="","",IF(O2223=0,"Outside audit periods; ","")&amp;IF(F2223="","No VAT category; ","")&amp;IF(ABS(Q2223)&gt;Setup!$B$10,"VAT ≠ 15% × net; ","")&amp;IF(AND(F2223="Standard domestic 15% (Box 7)",NOT(AND(LEN(D2223)=15,LEFT(D2223,1)="3",RIGHT(D2223,1)="3",ISNUMBER(--D2223)))),"Invalid/missing supplier VAT no; ","")&amp;IF(AND(L2223="Yes",K2223&lt;&gt;"Yes"),"VAT claimed without valid tax invoice; ","")&amp;IF(AND(L2223="Yes",ISNUMBER(SEARCH("blocked",G2223))),"Blocked input VAT claimed; ","")&amp;IF(AND(F2223="Import - VAT paid at customs (Box 8)",M2223=""),"Customs declaration no missing; ","")&amp;IF(AND(F2223="Import - Reverse charge (Box 9)",E2223="Saudi Arabia"),"RCM used for a local supplier; ","")&amp;IF(AND(L2223="Yes",NOT(OR(F2223="Standard domestic 15% (Box 7)",F2223="Import - VAT paid at customs (Box 8)",F2223="Import - Reverse charge (Box 9)"))),"VAT claimed on non-taxable category; ",""))</f>
        <v/>
      </c>
    </row>
    <row r="2224">
      <c r="A2224" s="17" t="n"/>
      <c r="B2224" s="14" t="n"/>
      <c r="C2224" s="14" t="n"/>
      <c r="D2224" s="16" t="n"/>
      <c r="E2224" s="14" t="n"/>
      <c r="F2224" s="14" t="n"/>
      <c r="G2224" s="14" t="n"/>
      <c r="H2224" s="19" t="n"/>
      <c r="I2224" s="19" t="n"/>
      <c r="J2224" s="34">
        <f>IF(A2224="","",H2224+I2224)</f>
        <v/>
      </c>
      <c r="K2224" s="14" t="n"/>
      <c r="L2224" s="14" t="n"/>
      <c r="M2224" s="14" t="n"/>
      <c r="N2224" s="14" t="n"/>
      <c r="O2224" s="20">
        <f>IF(A2224="","",SUMPRODUCT((A2224&gt;=Setup!$C$19:$C$30)*(A2224&lt;=Setup!$D$19:$D$30)*Setup!$A$19:$A$30))</f>
        <v/>
      </c>
      <c r="P2224" s="34">
        <f>IF(A2224="","",IF(OR(F2224="Standard domestic 15% (Box 7)",F2224="Import - VAT paid at customs (Box 8)",F2224="Import - Reverse charge (Box 9)"),ROUND(H2224*Setup!$B$9,2),0))</f>
        <v/>
      </c>
      <c r="Q2224" s="34">
        <f>IF(A2224="","",I2224-P2224)</f>
        <v/>
      </c>
      <c r="R2224" s="34">
        <f>IF(A2224="","",IF(L2224="Yes",I2224,0))</f>
        <v/>
      </c>
      <c r="S2224" s="34">
        <f>IF(A2224="","",IF(AND(L2224="Yes",K2224="Yes",NOT(ISNUMBER(SEARCH("blocked",G2224))),OR(F2224="Standard domestic 15% (Box 7)",F2224="Import - VAT paid at customs (Box 8)",F2224="Import - Reverse charge (Box 9)"),OR(F2224&lt;&gt;"Standard domestic 15% (Box 7)",AND(LEN(D2224)=15,LEFT(D2224,1)="3",RIGHT(D2224,1)="3",ISNUMBER(--D2224)))),I2224,0))</f>
        <v/>
      </c>
      <c r="T2224" s="34">
        <f>IF(A2224="","",R2224-S2224)</f>
        <v/>
      </c>
      <c r="U2224" s="23">
        <f>IF(A2224="","",IF(O2224=0,"Outside audit periods; ","")&amp;IF(F2224="","No VAT category; ","")&amp;IF(ABS(Q2224)&gt;Setup!$B$10,"VAT ≠ 15% × net; ","")&amp;IF(AND(F2224="Standard domestic 15% (Box 7)",NOT(AND(LEN(D2224)=15,LEFT(D2224,1)="3",RIGHT(D2224,1)="3",ISNUMBER(--D2224)))),"Invalid/missing supplier VAT no; ","")&amp;IF(AND(L2224="Yes",K2224&lt;&gt;"Yes"),"VAT claimed without valid tax invoice; ","")&amp;IF(AND(L2224="Yes",ISNUMBER(SEARCH("blocked",G2224))),"Blocked input VAT claimed; ","")&amp;IF(AND(F2224="Import - VAT paid at customs (Box 8)",M2224=""),"Customs declaration no missing; ","")&amp;IF(AND(F2224="Import - Reverse charge (Box 9)",E2224="Saudi Arabia"),"RCM used for a local supplier; ","")&amp;IF(AND(L2224="Yes",NOT(OR(F2224="Standard domestic 15% (Box 7)",F2224="Import - VAT paid at customs (Box 8)",F2224="Import - Reverse charge (Box 9)"))),"VAT claimed on non-taxable category; ",""))</f>
        <v/>
      </c>
    </row>
    <row r="2225">
      <c r="A2225" s="17" t="n"/>
      <c r="B2225" s="14" t="n"/>
      <c r="C2225" s="14" t="n"/>
      <c r="D2225" s="16" t="n"/>
      <c r="E2225" s="14" t="n"/>
      <c r="F2225" s="14" t="n"/>
      <c r="G2225" s="14" t="n"/>
      <c r="H2225" s="19" t="n"/>
      <c r="I2225" s="19" t="n"/>
      <c r="J2225" s="34">
        <f>IF(A2225="","",H2225+I2225)</f>
        <v/>
      </c>
      <c r="K2225" s="14" t="n"/>
      <c r="L2225" s="14" t="n"/>
      <c r="M2225" s="14" t="n"/>
      <c r="N2225" s="14" t="n"/>
      <c r="O2225" s="20">
        <f>IF(A2225="","",SUMPRODUCT((A2225&gt;=Setup!$C$19:$C$30)*(A2225&lt;=Setup!$D$19:$D$30)*Setup!$A$19:$A$30))</f>
        <v/>
      </c>
      <c r="P2225" s="34">
        <f>IF(A2225="","",IF(OR(F2225="Standard domestic 15% (Box 7)",F2225="Import - VAT paid at customs (Box 8)",F2225="Import - Reverse charge (Box 9)"),ROUND(H2225*Setup!$B$9,2),0))</f>
        <v/>
      </c>
      <c r="Q2225" s="34">
        <f>IF(A2225="","",I2225-P2225)</f>
        <v/>
      </c>
      <c r="R2225" s="34">
        <f>IF(A2225="","",IF(L2225="Yes",I2225,0))</f>
        <v/>
      </c>
      <c r="S2225" s="34">
        <f>IF(A2225="","",IF(AND(L2225="Yes",K2225="Yes",NOT(ISNUMBER(SEARCH("blocked",G2225))),OR(F2225="Standard domestic 15% (Box 7)",F2225="Import - VAT paid at customs (Box 8)",F2225="Import - Reverse charge (Box 9)"),OR(F2225&lt;&gt;"Standard domestic 15% (Box 7)",AND(LEN(D2225)=15,LEFT(D2225,1)="3",RIGHT(D2225,1)="3",ISNUMBER(--D2225)))),I2225,0))</f>
        <v/>
      </c>
      <c r="T2225" s="34">
        <f>IF(A2225="","",R2225-S2225)</f>
        <v/>
      </c>
      <c r="U2225" s="23">
        <f>IF(A2225="","",IF(O2225=0,"Outside audit periods; ","")&amp;IF(F2225="","No VAT category; ","")&amp;IF(ABS(Q2225)&gt;Setup!$B$10,"VAT ≠ 15% × net; ","")&amp;IF(AND(F2225="Standard domestic 15% (Box 7)",NOT(AND(LEN(D2225)=15,LEFT(D2225,1)="3",RIGHT(D2225,1)="3",ISNUMBER(--D2225)))),"Invalid/missing supplier VAT no; ","")&amp;IF(AND(L2225="Yes",K2225&lt;&gt;"Yes"),"VAT claimed without valid tax invoice; ","")&amp;IF(AND(L2225="Yes",ISNUMBER(SEARCH("blocked",G2225))),"Blocked input VAT claimed; ","")&amp;IF(AND(F2225="Import - VAT paid at customs (Box 8)",M2225=""),"Customs declaration no missing; ","")&amp;IF(AND(F2225="Import - Reverse charge (Box 9)",E2225="Saudi Arabia"),"RCM used for a local supplier; ","")&amp;IF(AND(L2225="Yes",NOT(OR(F2225="Standard domestic 15% (Box 7)",F2225="Import - VAT paid at customs (Box 8)",F2225="Import - Reverse charge (Box 9)"))),"VAT claimed on non-taxable category; ",""))</f>
        <v/>
      </c>
    </row>
    <row r="2226">
      <c r="A2226" s="17" t="n"/>
      <c r="B2226" s="14" t="n"/>
      <c r="C2226" s="14" t="n"/>
      <c r="D2226" s="16" t="n"/>
      <c r="E2226" s="14" t="n"/>
      <c r="F2226" s="14" t="n"/>
      <c r="G2226" s="14" t="n"/>
      <c r="H2226" s="19" t="n"/>
      <c r="I2226" s="19" t="n"/>
      <c r="J2226" s="34">
        <f>IF(A2226="","",H2226+I2226)</f>
        <v/>
      </c>
      <c r="K2226" s="14" t="n"/>
      <c r="L2226" s="14" t="n"/>
      <c r="M2226" s="14" t="n"/>
      <c r="N2226" s="14" t="n"/>
      <c r="O2226" s="20">
        <f>IF(A2226="","",SUMPRODUCT((A2226&gt;=Setup!$C$19:$C$30)*(A2226&lt;=Setup!$D$19:$D$30)*Setup!$A$19:$A$30))</f>
        <v/>
      </c>
      <c r="P2226" s="34">
        <f>IF(A2226="","",IF(OR(F2226="Standard domestic 15% (Box 7)",F2226="Import - VAT paid at customs (Box 8)",F2226="Import - Reverse charge (Box 9)"),ROUND(H2226*Setup!$B$9,2),0))</f>
        <v/>
      </c>
      <c r="Q2226" s="34">
        <f>IF(A2226="","",I2226-P2226)</f>
        <v/>
      </c>
      <c r="R2226" s="34">
        <f>IF(A2226="","",IF(L2226="Yes",I2226,0))</f>
        <v/>
      </c>
      <c r="S2226" s="34">
        <f>IF(A2226="","",IF(AND(L2226="Yes",K2226="Yes",NOT(ISNUMBER(SEARCH("blocked",G2226))),OR(F2226="Standard domestic 15% (Box 7)",F2226="Import - VAT paid at customs (Box 8)",F2226="Import - Reverse charge (Box 9)"),OR(F2226&lt;&gt;"Standard domestic 15% (Box 7)",AND(LEN(D2226)=15,LEFT(D2226,1)="3",RIGHT(D2226,1)="3",ISNUMBER(--D2226)))),I2226,0))</f>
        <v/>
      </c>
      <c r="T2226" s="34">
        <f>IF(A2226="","",R2226-S2226)</f>
        <v/>
      </c>
      <c r="U2226" s="23">
        <f>IF(A2226="","",IF(O2226=0,"Outside audit periods; ","")&amp;IF(F2226="","No VAT category; ","")&amp;IF(ABS(Q2226)&gt;Setup!$B$10,"VAT ≠ 15% × net; ","")&amp;IF(AND(F2226="Standard domestic 15% (Box 7)",NOT(AND(LEN(D2226)=15,LEFT(D2226,1)="3",RIGHT(D2226,1)="3",ISNUMBER(--D2226)))),"Invalid/missing supplier VAT no; ","")&amp;IF(AND(L2226="Yes",K2226&lt;&gt;"Yes"),"VAT claimed without valid tax invoice; ","")&amp;IF(AND(L2226="Yes",ISNUMBER(SEARCH("blocked",G2226))),"Blocked input VAT claimed; ","")&amp;IF(AND(F2226="Import - VAT paid at customs (Box 8)",M2226=""),"Customs declaration no missing; ","")&amp;IF(AND(F2226="Import - Reverse charge (Box 9)",E2226="Saudi Arabia"),"RCM used for a local supplier; ","")&amp;IF(AND(L2226="Yes",NOT(OR(F2226="Standard domestic 15% (Box 7)",F2226="Import - VAT paid at customs (Box 8)",F2226="Import - Reverse charge (Box 9)"))),"VAT claimed on non-taxable category; ",""))</f>
        <v/>
      </c>
    </row>
    <row r="2227">
      <c r="A2227" s="17" t="n"/>
      <c r="B2227" s="14" t="n"/>
      <c r="C2227" s="14" t="n"/>
      <c r="D2227" s="16" t="n"/>
      <c r="E2227" s="14" t="n"/>
      <c r="F2227" s="14" t="n"/>
      <c r="G2227" s="14" t="n"/>
      <c r="H2227" s="19" t="n"/>
      <c r="I2227" s="19" t="n"/>
      <c r="J2227" s="34">
        <f>IF(A2227="","",H2227+I2227)</f>
        <v/>
      </c>
      <c r="K2227" s="14" t="n"/>
      <c r="L2227" s="14" t="n"/>
      <c r="M2227" s="14" t="n"/>
      <c r="N2227" s="14" t="n"/>
      <c r="O2227" s="20">
        <f>IF(A2227="","",SUMPRODUCT((A2227&gt;=Setup!$C$19:$C$30)*(A2227&lt;=Setup!$D$19:$D$30)*Setup!$A$19:$A$30))</f>
        <v/>
      </c>
      <c r="P2227" s="34">
        <f>IF(A2227="","",IF(OR(F2227="Standard domestic 15% (Box 7)",F2227="Import - VAT paid at customs (Box 8)",F2227="Import - Reverse charge (Box 9)"),ROUND(H2227*Setup!$B$9,2),0))</f>
        <v/>
      </c>
      <c r="Q2227" s="34">
        <f>IF(A2227="","",I2227-P2227)</f>
        <v/>
      </c>
      <c r="R2227" s="34">
        <f>IF(A2227="","",IF(L2227="Yes",I2227,0))</f>
        <v/>
      </c>
      <c r="S2227" s="34">
        <f>IF(A2227="","",IF(AND(L2227="Yes",K2227="Yes",NOT(ISNUMBER(SEARCH("blocked",G2227))),OR(F2227="Standard domestic 15% (Box 7)",F2227="Import - VAT paid at customs (Box 8)",F2227="Import - Reverse charge (Box 9)"),OR(F2227&lt;&gt;"Standard domestic 15% (Box 7)",AND(LEN(D2227)=15,LEFT(D2227,1)="3",RIGHT(D2227,1)="3",ISNUMBER(--D2227)))),I2227,0))</f>
        <v/>
      </c>
      <c r="T2227" s="34">
        <f>IF(A2227="","",R2227-S2227)</f>
        <v/>
      </c>
      <c r="U2227" s="23">
        <f>IF(A2227="","",IF(O2227=0,"Outside audit periods; ","")&amp;IF(F2227="","No VAT category; ","")&amp;IF(ABS(Q2227)&gt;Setup!$B$10,"VAT ≠ 15% × net; ","")&amp;IF(AND(F2227="Standard domestic 15% (Box 7)",NOT(AND(LEN(D2227)=15,LEFT(D2227,1)="3",RIGHT(D2227,1)="3",ISNUMBER(--D2227)))),"Invalid/missing supplier VAT no; ","")&amp;IF(AND(L2227="Yes",K2227&lt;&gt;"Yes"),"VAT claimed without valid tax invoice; ","")&amp;IF(AND(L2227="Yes",ISNUMBER(SEARCH("blocked",G2227))),"Blocked input VAT claimed; ","")&amp;IF(AND(F2227="Import - VAT paid at customs (Box 8)",M2227=""),"Customs declaration no missing; ","")&amp;IF(AND(F2227="Import - Reverse charge (Box 9)",E2227="Saudi Arabia"),"RCM used for a local supplier; ","")&amp;IF(AND(L2227="Yes",NOT(OR(F2227="Standard domestic 15% (Box 7)",F2227="Import - VAT paid at customs (Box 8)",F2227="Import - Reverse charge (Box 9)"))),"VAT claimed on non-taxable category; ",""))</f>
        <v/>
      </c>
    </row>
    <row r="2228">
      <c r="A2228" s="17" t="n"/>
      <c r="B2228" s="14" t="n"/>
      <c r="C2228" s="14" t="n"/>
      <c r="D2228" s="16" t="n"/>
      <c r="E2228" s="14" t="n"/>
      <c r="F2228" s="14" t="n"/>
      <c r="G2228" s="14" t="n"/>
      <c r="H2228" s="19" t="n"/>
      <c r="I2228" s="19" t="n"/>
      <c r="J2228" s="34">
        <f>IF(A2228="","",H2228+I2228)</f>
        <v/>
      </c>
      <c r="K2228" s="14" t="n"/>
      <c r="L2228" s="14" t="n"/>
      <c r="M2228" s="14" t="n"/>
      <c r="N2228" s="14" t="n"/>
      <c r="O2228" s="20">
        <f>IF(A2228="","",SUMPRODUCT((A2228&gt;=Setup!$C$19:$C$30)*(A2228&lt;=Setup!$D$19:$D$30)*Setup!$A$19:$A$30))</f>
        <v/>
      </c>
      <c r="P2228" s="34">
        <f>IF(A2228="","",IF(OR(F2228="Standard domestic 15% (Box 7)",F2228="Import - VAT paid at customs (Box 8)",F2228="Import - Reverse charge (Box 9)"),ROUND(H2228*Setup!$B$9,2),0))</f>
        <v/>
      </c>
      <c r="Q2228" s="34">
        <f>IF(A2228="","",I2228-P2228)</f>
        <v/>
      </c>
      <c r="R2228" s="34">
        <f>IF(A2228="","",IF(L2228="Yes",I2228,0))</f>
        <v/>
      </c>
      <c r="S2228" s="34">
        <f>IF(A2228="","",IF(AND(L2228="Yes",K2228="Yes",NOT(ISNUMBER(SEARCH("blocked",G2228))),OR(F2228="Standard domestic 15% (Box 7)",F2228="Import - VAT paid at customs (Box 8)",F2228="Import - Reverse charge (Box 9)"),OR(F2228&lt;&gt;"Standard domestic 15% (Box 7)",AND(LEN(D2228)=15,LEFT(D2228,1)="3",RIGHT(D2228,1)="3",ISNUMBER(--D2228)))),I2228,0))</f>
        <v/>
      </c>
      <c r="T2228" s="34">
        <f>IF(A2228="","",R2228-S2228)</f>
        <v/>
      </c>
      <c r="U2228" s="23">
        <f>IF(A2228="","",IF(O2228=0,"Outside audit periods; ","")&amp;IF(F2228="","No VAT category; ","")&amp;IF(ABS(Q2228)&gt;Setup!$B$10,"VAT ≠ 15% × net; ","")&amp;IF(AND(F2228="Standard domestic 15% (Box 7)",NOT(AND(LEN(D2228)=15,LEFT(D2228,1)="3",RIGHT(D2228,1)="3",ISNUMBER(--D2228)))),"Invalid/missing supplier VAT no; ","")&amp;IF(AND(L2228="Yes",K2228&lt;&gt;"Yes"),"VAT claimed without valid tax invoice; ","")&amp;IF(AND(L2228="Yes",ISNUMBER(SEARCH("blocked",G2228))),"Blocked input VAT claimed; ","")&amp;IF(AND(F2228="Import - VAT paid at customs (Box 8)",M2228=""),"Customs declaration no missing; ","")&amp;IF(AND(F2228="Import - Reverse charge (Box 9)",E2228="Saudi Arabia"),"RCM used for a local supplier; ","")&amp;IF(AND(L2228="Yes",NOT(OR(F2228="Standard domestic 15% (Box 7)",F2228="Import - VAT paid at customs (Box 8)",F2228="Import - Reverse charge (Box 9)"))),"VAT claimed on non-taxable category; ",""))</f>
        <v/>
      </c>
    </row>
    <row r="2229">
      <c r="A2229" s="17" t="n"/>
      <c r="B2229" s="14" t="n"/>
      <c r="C2229" s="14" t="n"/>
      <c r="D2229" s="16" t="n"/>
      <c r="E2229" s="14" t="n"/>
      <c r="F2229" s="14" t="n"/>
      <c r="G2229" s="14" t="n"/>
      <c r="H2229" s="19" t="n"/>
      <c r="I2229" s="19" t="n"/>
      <c r="J2229" s="34">
        <f>IF(A2229="","",H2229+I2229)</f>
        <v/>
      </c>
      <c r="K2229" s="14" t="n"/>
      <c r="L2229" s="14" t="n"/>
      <c r="M2229" s="14" t="n"/>
      <c r="N2229" s="14" t="n"/>
      <c r="O2229" s="20">
        <f>IF(A2229="","",SUMPRODUCT((A2229&gt;=Setup!$C$19:$C$30)*(A2229&lt;=Setup!$D$19:$D$30)*Setup!$A$19:$A$30))</f>
        <v/>
      </c>
      <c r="P2229" s="34">
        <f>IF(A2229="","",IF(OR(F2229="Standard domestic 15% (Box 7)",F2229="Import - VAT paid at customs (Box 8)",F2229="Import - Reverse charge (Box 9)"),ROUND(H2229*Setup!$B$9,2),0))</f>
        <v/>
      </c>
      <c r="Q2229" s="34">
        <f>IF(A2229="","",I2229-P2229)</f>
        <v/>
      </c>
      <c r="R2229" s="34">
        <f>IF(A2229="","",IF(L2229="Yes",I2229,0))</f>
        <v/>
      </c>
      <c r="S2229" s="34">
        <f>IF(A2229="","",IF(AND(L2229="Yes",K2229="Yes",NOT(ISNUMBER(SEARCH("blocked",G2229))),OR(F2229="Standard domestic 15% (Box 7)",F2229="Import - VAT paid at customs (Box 8)",F2229="Import - Reverse charge (Box 9)"),OR(F2229&lt;&gt;"Standard domestic 15% (Box 7)",AND(LEN(D2229)=15,LEFT(D2229,1)="3",RIGHT(D2229,1)="3",ISNUMBER(--D2229)))),I2229,0))</f>
        <v/>
      </c>
      <c r="T2229" s="34">
        <f>IF(A2229="","",R2229-S2229)</f>
        <v/>
      </c>
      <c r="U2229" s="23">
        <f>IF(A2229="","",IF(O2229=0,"Outside audit periods; ","")&amp;IF(F2229="","No VAT category; ","")&amp;IF(ABS(Q2229)&gt;Setup!$B$10,"VAT ≠ 15% × net; ","")&amp;IF(AND(F2229="Standard domestic 15% (Box 7)",NOT(AND(LEN(D2229)=15,LEFT(D2229,1)="3",RIGHT(D2229,1)="3",ISNUMBER(--D2229)))),"Invalid/missing supplier VAT no; ","")&amp;IF(AND(L2229="Yes",K2229&lt;&gt;"Yes"),"VAT claimed without valid tax invoice; ","")&amp;IF(AND(L2229="Yes",ISNUMBER(SEARCH("blocked",G2229))),"Blocked input VAT claimed; ","")&amp;IF(AND(F2229="Import - VAT paid at customs (Box 8)",M2229=""),"Customs declaration no missing; ","")&amp;IF(AND(F2229="Import - Reverse charge (Box 9)",E2229="Saudi Arabia"),"RCM used for a local supplier; ","")&amp;IF(AND(L2229="Yes",NOT(OR(F2229="Standard domestic 15% (Box 7)",F2229="Import - VAT paid at customs (Box 8)",F2229="Import - Reverse charge (Box 9)"))),"VAT claimed on non-taxable category; ",""))</f>
        <v/>
      </c>
    </row>
    <row r="2230">
      <c r="A2230" s="17" t="n"/>
      <c r="B2230" s="14" t="n"/>
      <c r="C2230" s="14" t="n"/>
      <c r="D2230" s="16" t="n"/>
      <c r="E2230" s="14" t="n"/>
      <c r="F2230" s="14" t="n"/>
      <c r="G2230" s="14" t="n"/>
      <c r="H2230" s="19" t="n"/>
      <c r="I2230" s="19" t="n"/>
      <c r="J2230" s="34">
        <f>IF(A2230="","",H2230+I2230)</f>
        <v/>
      </c>
      <c r="K2230" s="14" t="n"/>
      <c r="L2230" s="14" t="n"/>
      <c r="M2230" s="14" t="n"/>
      <c r="N2230" s="14" t="n"/>
      <c r="O2230" s="20">
        <f>IF(A2230="","",SUMPRODUCT((A2230&gt;=Setup!$C$19:$C$30)*(A2230&lt;=Setup!$D$19:$D$30)*Setup!$A$19:$A$30))</f>
        <v/>
      </c>
      <c r="P2230" s="34">
        <f>IF(A2230="","",IF(OR(F2230="Standard domestic 15% (Box 7)",F2230="Import - VAT paid at customs (Box 8)",F2230="Import - Reverse charge (Box 9)"),ROUND(H2230*Setup!$B$9,2),0))</f>
        <v/>
      </c>
      <c r="Q2230" s="34">
        <f>IF(A2230="","",I2230-P2230)</f>
        <v/>
      </c>
      <c r="R2230" s="34">
        <f>IF(A2230="","",IF(L2230="Yes",I2230,0))</f>
        <v/>
      </c>
      <c r="S2230" s="34">
        <f>IF(A2230="","",IF(AND(L2230="Yes",K2230="Yes",NOT(ISNUMBER(SEARCH("blocked",G2230))),OR(F2230="Standard domestic 15% (Box 7)",F2230="Import - VAT paid at customs (Box 8)",F2230="Import - Reverse charge (Box 9)"),OR(F2230&lt;&gt;"Standard domestic 15% (Box 7)",AND(LEN(D2230)=15,LEFT(D2230,1)="3",RIGHT(D2230,1)="3",ISNUMBER(--D2230)))),I2230,0))</f>
        <v/>
      </c>
      <c r="T2230" s="34">
        <f>IF(A2230="","",R2230-S2230)</f>
        <v/>
      </c>
      <c r="U2230" s="23">
        <f>IF(A2230="","",IF(O2230=0,"Outside audit periods; ","")&amp;IF(F2230="","No VAT category; ","")&amp;IF(ABS(Q2230)&gt;Setup!$B$10,"VAT ≠ 15% × net; ","")&amp;IF(AND(F2230="Standard domestic 15% (Box 7)",NOT(AND(LEN(D2230)=15,LEFT(D2230,1)="3",RIGHT(D2230,1)="3",ISNUMBER(--D2230)))),"Invalid/missing supplier VAT no; ","")&amp;IF(AND(L2230="Yes",K2230&lt;&gt;"Yes"),"VAT claimed without valid tax invoice; ","")&amp;IF(AND(L2230="Yes",ISNUMBER(SEARCH("blocked",G2230))),"Blocked input VAT claimed; ","")&amp;IF(AND(F2230="Import - VAT paid at customs (Box 8)",M2230=""),"Customs declaration no missing; ","")&amp;IF(AND(F2230="Import - Reverse charge (Box 9)",E2230="Saudi Arabia"),"RCM used for a local supplier; ","")&amp;IF(AND(L2230="Yes",NOT(OR(F2230="Standard domestic 15% (Box 7)",F2230="Import - VAT paid at customs (Box 8)",F2230="Import - Reverse charge (Box 9)"))),"VAT claimed on non-taxable category; ",""))</f>
        <v/>
      </c>
    </row>
    <row r="2231">
      <c r="A2231" s="17" t="n"/>
      <c r="B2231" s="14" t="n"/>
      <c r="C2231" s="14" t="n"/>
      <c r="D2231" s="16" t="n"/>
      <c r="E2231" s="14" t="n"/>
      <c r="F2231" s="14" t="n"/>
      <c r="G2231" s="14" t="n"/>
      <c r="H2231" s="19" t="n"/>
      <c r="I2231" s="19" t="n"/>
      <c r="J2231" s="34">
        <f>IF(A2231="","",H2231+I2231)</f>
        <v/>
      </c>
      <c r="K2231" s="14" t="n"/>
      <c r="L2231" s="14" t="n"/>
      <c r="M2231" s="14" t="n"/>
      <c r="N2231" s="14" t="n"/>
      <c r="O2231" s="20">
        <f>IF(A2231="","",SUMPRODUCT((A2231&gt;=Setup!$C$19:$C$30)*(A2231&lt;=Setup!$D$19:$D$30)*Setup!$A$19:$A$30))</f>
        <v/>
      </c>
      <c r="P2231" s="34">
        <f>IF(A2231="","",IF(OR(F2231="Standard domestic 15% (Box 7)",F2231="Import - VAT paid at customs (Box 8)",F2231="Import - Reverse charge (Box 9)"),ROUND(H2231*Setup!$B$9,2),0))</f>
        <v/>
      </c>
      <c r="Q2231" s="34">
        <f>IF(A2231="","",I2231-P2231)</f>
        <v/>
      </c>
      <c r="R2231" s="34">
        <f>IF(A2231="","",IF(L2231="Yes",I2231,0))</f>
        <v/>
      </c>
      <c r="S2231" s="34">
        <f>IF(A2231="","",IF(AND(L2231="Yes",K2231="Yes",NOT(ISNUMBER(SEARCH("blocked",G2231))),OR(F2231="Standard domestic 15% (Box 7)",F2231="Import - VAT paid at customs (Box 8)",F2231="Import - Reverse charge (Box 9)"),OR(F2231&lt;&gt;"Standard domestic 15% (Box 7)",AND(LEN(D2231)=15,LEFT(D2231,1)="3",RIGHT(D2231,1)="3",ISNUMBER(--D2231)))),I2231,0))</f>
        <v/>
      </c>
      <c r="T2231" s="34">
        <f>IF(A2231="","",R2231-S2231)</f>
        <v/>
      </c>
      <c r="U2231" s="23">
        <f>IF(A2231="","",IF(O2231=0,"Outside audit periods; ","")&amp;IF(F2231="","No VAT category; ","")&amp;IF(ABS(Q2231)&gt;Setup!$B$10,"VAT ≠ 15% × net; ","")&amp;IF(AND(F2231="Standard domestic 15% (Box 7)",NOT(AND(LEN(D2231)=15,LEFT(D2231,1)="3",RIGHT(D2231,1)="3",ISNUMBER(--D2231)))),"Invalid/missing supplier VAT no; ","")&amp;IF(AND(L2231="Yes",K2231&lt;&gt;"Yes"),"VAT claimed without valid tax invoice; ","")&amp;IF(AND(L2231="Yes",ISNUMBER(SEARCH("blocked",G2231))),"Blocked input VAT claimed; ","")&amp;IF(AND(F2231="Import - VAT paid at customs (Box 8)",M2231=""),"Customs declaration no missing; ","")&amp;IF(AND(F2231="Import - Reverse charge (Box 9)",E2231="Saudi Arabia"),"RCM used for a local supplier; ","")&amp;IF(AND(L2231="Yes",NOT(OR(F2231="Standard domestic 15% (Box 7)",F2231="Import - VAT paid at customs (Box 8)",F2231="Import - Reverse charge (Box 9)"))),"VAT claimed on non-taxable category; ",""))</f>
        <v/>
      </c>
    </row>
    <row r="2232">
      <c r="A2232" s="17" t="n"/>
      <c r="B2232" s="14" t="n"/>
      <c r="C2232" s="14" t="n"/>
      <c r="D2232" s="16" t="n"/>
      <c r="E2232" s="14" t="n"/>
      <c r="F2232" s="14" t="n"/>
      <c r="G2232" s="14" t="n"/>
      <c r="H2232" s="19" t="n"/>
      <c r="I2232" s="19" t="n"/>
      <c r="J2232" s="34">
        <f>IF(A2232="","",H2232+I2232)</f>
        <v/>
      </c>
      <c r="K2232" s="14" t="n"/>
      <c r="L2232" s="14" t="n"/>
      <c r="M2232" s="14" t="n"/>
      <c r="N2232" s="14" t="n"/>
      <c r="O2232" s="20">
        <f>IF(A2232="","",SUMPRODUCT((A2232&gt;=Setup!$C$19:$C$30)*(A2232&lt;=Setup!$D$19:$D$30)*Setup!$A$19:$A$30))</f>
        <v/>
      </c>
      <c r="P2232" s="34">
        <f>IF(A2232="","",IF(OR(F2232="Standard domestic 15% (Box 7)",F2232="Import - VAT paid at customs (Box 8)",F2232="Import - Reverse charge (Box 9)"),ROUND(H2232*Setup!$B$9,2),0))</f>
        <v/>
      </c>
      <c r="Q2232" s="34">
        <f>IF(A2232="","",I2232-P2232)</f>
        <v/>
      </c>
      <c r="R2232" s="34">
        <f>IF(A2232="","",IF(L2232="Yes",I2232,0))</f>
        <v/>
      </c>
      <c r="S2232" s="34">
        <f>IF(A2232="","",IF(AND(L2232="Yes",K2232="Yes",NOT(ISNUMBER(SEARCH("blocked",G2232))),OR(F2232="Standard domestic 15% (Box 7)",F2232="Import - VAT paid at customs (Box 8)",F2232="Import - Reverse charge (Box 9)"),OR(F2232&lt;&gt;"Standard domestic 15% (Box 7)",AND(LEN(D2232)=15,LEFT(D2232,1)="3",RIGHT(D2232,1)="3",ISNUMBER(--D2232)))),I2232,0))</f>
        <v/>
      </c>
      <c r="T2232" s="34">
        <f>IF(A2232="","",R2232-S2232)</f>
        <v/>
      </c>
      <c r="U2232" s="23">
        <f>IF(A2232="","",IF(O2232=0,"Outside audit periods; ","")&amp;IF(F2232="","No VAT category; ","")&amp;IF(ABS(Q2232)&gt;Setup!$B$10,"VAT ≠ 15% × net; ","")&amp;IF(AND(F2232="Standard domestic 15% (Box 7)",NOT(AND(LEN(D2232)=15,LEFT(D2232,1)="3",RIGHT(D2232,1)="3",ISNUMBER(--D2232)))),"Invalid/missing supplier VAT no; ","")&amp;IF(AND(L2232="Yes",K2232&lt;&gt;"Yes"),"VAT claimed without valid tax invoice; ","")&amp;IF(AND(L2232="Yes",ISNUMBER(SEARCH("blocked",G2232))),"Blocked input VAT claimed; ","")&amp;IF(AND(F2232="Import - VAT paid at customs (Box 8)",M2232=""),"Customs declaration no missing; ","")&amp;IF(AND(F2232="Import - Reverse charge (Box 9)",E2232="Saudi Arabia"),"RCM used for a local supplier; ","")&amp;IF(AND(L2232="Yes",NOT(OR(F2232="Standard domestic 15% (Box 7)",F2232="Import - VAT paid at customs (Box 8)",F2232="Import - Reverse charge (Box 9)"))),"VAT claimed on non-taxable category; ",""))</f>
        <v/>
      </c>
    </row>
    <row r="2233">
      <c r="A2233" s="17" t="n"/>
      <c r="B2233" s="14" t="n"/>
      <c r="C2233" s="14" t="n"/>
      <c r="D2233" s="16" t="n"/>
      <c r="E2233" s="14" t="n"/>
      <c r="F2233" s="14" t="n"/>
      <c r="G2233" s="14" t="n"/>
      <c r="H2233" s="19" t="n"/>
      <c r="I2233" s="19" t="n"/>
      <c r="J2233" s="34">
        <f>IF(A2233="","",H2233+I2233)</f>
        <v/>
      </c>
      <c r="K2233" s="14" t="n"/>
      <c r="L2233" s="14" t="n"/>
      <c r="M2233" s="14" t="n"/>
      <c r="N2233" s="14" t="n"/>
      <c r="O2233" s="20">
        <f>IF(A2233="","",SUMPRODUCT((A2233&gt;=Setup!$C$19:$C$30)*(A2233&lt;=Setup!$D$19:$D$30)*Setup!$A$19:$A$30))</f>
        <v/>
      </c>
      <c r="P2233" s="34">
        <f>IF(A2233="","",IF(OR(F2233="Standard domestic 15% (Box 7)",F2233="Import - VAT paid at customs (Box 8)",F2233="Import - Reverse charge (Box 9)"),ROUND(H2233*Setup!$B$9,2),0))</f>
        <v/>
      </c>
      <c r="Q2233" s="34">
        <f>IF(A2233="","",I2233-P2233)</f>
        <v/>
      </c>
      <c r="R2233" s="34">
        <f>IF(A2233="","",IF(L2233="Yes",I2233,0))</f>
        <v/>
      </c>
      <c r="S2233" s="34">
        <f>IF(A2233="","",IF(AND(L2233="Yes",K2233="Yes",NOT(ISNUMBER(SEARCH("blocked",G2233))),OR(F2233="Standard domestic 15% (Box 7)",F2233="Import - VAT paid at customs (Box 8)",F2233="Import - Reverse charge (Box 9)"),OR(F2233&lt;&gt;"Standard domestic 15% (Box 7)",AND(LEN(D2233)=15,LEFT(D2233,1)="3",RIGHT(D2233,1)="3",ISNUMBER(--D2233)))),I2233,0))</f>
        <v/>
      </c>
      <c r="T2233" s="34">
        <f>IF(A2233="","",R2233-S2233)</f>
        <v/>
      </c>
      <c r="U2233" s="23">
        <f>IF(A2233="","",IF(O2233=0,"Outside audit periods; ","")&amp;IF(F2233="","No VAT category; ","")&amp;IF(ABS(Q2233)&gt;Setup!$B$10,"VAT ≠ 15% × net; ","")&amp;IF(AND(F2233="Standard domestic 15% (Box 7)",NOT(AND(LEN(D2233)=15,LEFT(D2233,1)="3",RIGHT(D2233,1)="3",ISNUMBER(--D2233)))),"Invalid/missing supplier VAT no; ","")&amp;IF(AND(L2233="Yes",K2233&lt;&gt;"Yes"),"VAT claimed without valid tax invoice; ","")&amp;IF(AND(L2233="Yes",ISNUMBER(SEARCH("blocked",G2233))),"Blocked input VAT claimed; ","")&amp;IF(AND(F2233="Import - VAT paid at customs (Box 8)",M2233=""),"Customs declaration no missing; ","")&amp;IF(AND(F2233="Import - Reverse charge (Box 9)",E2233="Saudi Arabia"),"RCM used for a local supplier; ","")&amp;IF(AND(L2233="Yes",NOT(OR(F2233="Standard domestic 15% (Box 7)",F2233="Import - VAT paid at customs (Box 8)",F2233="Import - Reverse charge (Box 9)"))),"VAT claimed on non-taxable category; ",""))</f>
        <v/>
      </c>
    </row>
    <row r="2234">
      <c r="A2234" s="17" t="n"/>
      <c r="B2234" s="14" t="n"/>
      <c r="C2234" s="14" t="n"/>
      <c r="D2234" s="16" t="n"/>
      <c r="E2234" s="14" t="n"/>
      <c r="F2234" s="14" t="n"/>
      <c r="G2234" s="14" t="n"/>
      <c r="H2234" s="19" t="n"/>
      <c r="I2234" s="19" t="n"/>
      <c r="J2234" s="34">
        <f>IF(A2234="","",H2234+I2234)</f>
        <v/>
      </c>
      <c r="K2234" s="14" t="n"/>
      <c r="L2234" s="14" t="n"/>
      <c r="M2234" s="14" t="n"/>
      <c r="N2234" s="14" t="n"/>
      <c r="O2234" s="20">
        <f>IF(A2234="","",SUMPRODUCT((A2234&gt;=Setup!$C$19:$C$30)*(A2234&lt;=Setup!$D$19:$D$30)*Setup!$A$19:$A$30))</f>
        <v/>
      </c>
      <c r="P2234" s="34">
        <f>IF(A2234="","",IF(OR(F2234="Standard domestic 15% (Box 7)",F2234="Import - VAT paid at customs (Box 8)",F2234="Import - Reverse charge (Box 9)"),ROUND(H2234*Setup!$B$9,2),0))</f>
        <v/>
      </c>
      <c r="Q2234" s="34">
        <f>IF(A2234="","",I2234-P2234)</f>
        <v/>
      </c>
      <c r="R2234" s="34">
        <f>IF(A2234="","",IF(L2234="Yes",I2234,0))</f>
        <v/>
      </c>
      <c r="S2234" s="34">
        <f>IF(A2234="","",IF(AND(L2234="Yes",K2234="Yes",NOT(ISNUMBER(SEARCH("blocked",G2234))),OR(F2234="Standard domestic 15% (Box 7)",F2234="Import - VAT paid at customs (Box 8)",F2234="Import - Reverse charge (Box 9)"),OR(F2234&lt;&gt;"Standard domestic 15% (Box 7)",AND(LEN(D2234)=15,LEFT(D2234,1)="3",RIGHT(D2234,1)="3",ISNUMBER(--D2234)))),I2234,0))</f>
        <v/>
      </c>
      <c r="T2234" s="34">
        <f>IF(A2234="","",R2234-S2234)</f>
        <v/>
      </c>
      <c r="U2234" s="23">
        <f>IF(A2234="","",IF(O2234=0,"Outside audit periods; ","")&amp;IF(F2234="","No VAT category; ","")&amp;IF(ABS(Q2234)&gt;Setup!$B$10,"VAT ≠ 15% × net; ","")&amp;IF(AND(F2234="Standard domestic 15% (Box 7)",NOT(AND(LEN(D2234)=15,LEFT(D2234,1)="3",RIGHT(D2234,1)="3",ISNUMBER(--D2234)))),"Invalid/missing supplier VAT no; ","")&amp;IF(AND(L2234="Yes",K2234&lt;&gt;"Yes"),"VAT claimed without valid tax invoice; ","")&amp;IF(AND(L2234="Yes",ISNUMBER(SEARCH("blocked",G2234))),"Blocked input VAT claimed; ","")&amp;IF(AND(F2234="Import - VAT paid at customs (Box 8)",M2234=""),"Customs declaration no missing; ","")&amp;IF(AND(F2234="Import - Reverse charge (Box 9)",E2234="Saudi Arabia"),"RCM used for a local supplier; ","")&amp;IF(AND(L2234="Yes",NOT(OR(F2234="Standard domestic 15% (Box 7)",F2234="Import - VAT paid at customs (Box 8)",F2234="Import - Reverse charge (Box 9)"))),"VAT claimed on non-taxable category; ",""))</f>
        <v/>
      </c>
    </row>
    <row r="2235">
      <c r="A2235" s="17" t="n"/>
      <c r="B2235" s="14" t="n"/>
      <c r="C2235" s="14" t="n"/>
      <c r="D2235" s="16" t="n"/>
      <c r="E2235" s="14" t="n"/>
      <c r="F2235" s="14" t="n"/>
      <c r="G2235" s="14" t="n"/>
      <c r="H2235" s="19" t="n"/>
      <c r="I2235" s="19" t="n"/>
      <c r="J2235" s="34">
        <f>IF(A2235="","",H2235+I2235)</f>
        <v/>
      </c>
      <c r="K2235" s="14" t="n"/>
      <c r="L2235" s="14" t="n"/>
      <c r="M2235" s="14" t="n"/>
      <c r="N2235" s="14" t="n"/>
      <c r="O2235" s="20">
        <f>IF(A2235="","",SUMPRODUCT((A2235&gt;=Setup!$C$19:$C$30)*(A2235&lt;=Setup!$D$19:$D$30)*Setup!$A$19:$A$30))</f>
        <v/>
      </c>
      <c r="P2235" s="34">
        <f>IF(A2235="","",IF(OR(F2235="Standard domestic 15% (Box 7)",F2235="Import - VAT paid at customs (Box 8)",F2235="Import - Reverse charge (Box 9)"),ROUND(H2235*Setup!$B$9,2),0))</f>
        <v/>
      </c>
      <c r="Q2235" s="34">
        <f>IF(A2235="","",I2235-P2235)</f>
        <v/>
      </c>
      <c r="R2235" s="34">
        <f>IF(A2235="","",IF(L2235="Yes",I2235,0))</f>
        <v/>
      </c>
      <c r="S2235" s="34">
        <f>IF(A2235="","",IF(AND(L2235="Yes",K2235="Yes",NOT(ISNUMBER(SEARCH("blocked",G2235))),OR(F2235="Standard domestic 15% (Box 7)",F2235="Import - VAT paid at customs (Box 8)",F2235="Import - Reverse charge (Box 9)"),OR(F2235&lt;&gt;"Standard domestic 15% (Box 7)",AND(LEN(D2235)=15,LEFT(D2235,1)="3",RIGHT(D2235,1)="3",ISNUMBER(--D2235)))),I2235,0))</f>
        <v/>
      </c>
      <c r="T2235" s="34">
        <f>IF(A2235="","",R2235-S2235)</f>
        <v/>
      </c>
      <c r="U2235" s="23">
        <f>IF(A2235="","",IF(O2235=0,"Outside audit periods; ","")&amp;IF(F2235="","No VAT category; ","")&amp;IF(ABS(Q2235)&gt;Setup!$B$10,"VAT ≠ 15% × net; ","")&amp;IF(AND(F2235="Standard domestic 15% (Box 7)",NOT(AND(LEN(D2235)=15,LEFT(D2235,1)="3",RIGHT(D2235,1)="3",ISNUMBER(--D2235)))),"Invalid/missing supplier VAT no; ","")&amp;IF(AND(L2235="Yes",K2235&lt;&gt;"Yes"),"VAT claimed without valid tax invoice; ","")&amp;IF(AND(L2235="Yes",ISNUMBER(SEARCH("blocked",G2235))),"Blocked input VAT claimed; ","")&amp;IF(AND(F2235="Import - VAT paid at customs (Box 8)",M2235=""),"Customs declaration no missing; ","")&amp;IF(AND(F2235="Import - Reverse charge (Box 9)",E2235="Saudi Arabia"),"RCM used for a local supplier; ","")&amp;IF(AND(L2235="Yes",NOT(OR(F2235="Standard domestic 15% (Box 7)",F2235="Import - VAT paid at customs (Box 8)",F2235="Import - Reverse charge (Box 9)"))),"VAT claimed on non-taxable category; ",""))</f>
        <v/>
      </c>
    </row>
    <row r="2236">
      <c r="A2236" s="17" t="n"/>
      <c r="B2236" s="14" t="n"/>
      <c r="C2236" s="14" t="n"/>
      <c r="D2236" s="16" t="n"/>
      <c r="E2236" s="14" t="n"/>
      <c r="F2236" s="14" t="n"/>
      <c r="G2236" s="14" t="n"/>
      <c r="H2236" s="19" t="n"/>
      <c r="I2236" s="19" t="n"/>
      <c r="J2236" s="34">
        <f>IF(A2236="","",H2236+I2236)</f>
        <v/>
      </c>
      <c r="K2236" s="14" t="n"/>
      <c r="L2236" s="14" t="n"/>
      <c r="M2236" s="14" t="n"/>
      <c r="N2236" s="14" t="n"/>
      <c r="O2236" s="20">
        <f>IF(A2236="","",SUMPRODUCT((A2236&gt;=Setup!$C$19:$C$30)*(A2236&lt;=Setup!$D$19:$D$30)*Setup!$A$19:$A$30))</f>
        <v/>
      </c>
      <c r="P2236" s="34">
        <f>IF(A2236="","",IF(OR(F2236="Standard domestic 15% (Box 7)",F2236="Import - VAT paid at customs (Box 8)",F2236="Import - Reverse charge (Box 9)"),ROUND(H2236*Setup!$B$9,2),0))</f>
        <v/>
      </c>
      <c r="Q2236" s="34">
        <f>IF(A2236="","",I2236-P2236)</f>
        <v/>
      </c>
      <c r="R2236" s="34">
        <f>IF(A2236="","",IF(L2236="Yes",I2236,0))</f>
        <v/>
      </c>
      <c r="S2236" s="34">
        <f>IF(A2236="","",IF(AND(L2236="Yes",K2236="Yes",NOT(ISNUMBER(SEARCH("blocked",G2236))),OR(F2236="Standard domestic 15% (Box 7)",F2236="Import - VAT paid at customs (Box 8)",F2236="Import - Reverse charge (Box 9)"),OR(F2236&lt;&gt;"Standard domestic 15% (Box 7)",AND(LEN(D2236)=15,LEFT(D2236,1)="3",RIGHT(D2236,1)="3",ISNUMBER(--D2236)))),I2236,0))</f>
        <v/>
      </c>
      <c r="T2236" s="34">
        <f>IF(A2236="","",R2236-S2236)</f>
        <v/>
      </c>
      <c r="U2236" s="23">
        <f>IF(A2236="","",IF(O2236=0,"Outside audit periods; ","")&amp;IF(F2236="","No VAT category; ","")&amp;IF(ABS(Q2236)&gt;Setup!$B$10,"VAT ≠ 15% × net; ","")&amp;IF(AND(F2236="Standard domestic 15% (Box 7)",NOT(AND(LEN(D2236)=15,LEFT(D2236,1)="3",RIGHT(D2236,1)="3",ISNUMBER(--D2236)))),"Invalid/missing supplier VAT no; ","")&amp;IF(AND(L2236="Yes",K2236&lt;&gt;"Yes"),"VAT claimed without valid tax invoice; ","")&amp;IF(AND(L2236="Yes",ISNUMBER(SEARCH("blocked",G2236))),"Blocked input VAT claimed; ","")&amp;IF(AND(F2236="Import - VAT paid at customs (Box 8)",M2236=""),"Customs declaration no missing; ","")&amp;IF(AND(F2236="Import - Reverse charge (Box 9)",E2236="Saudi Arabia"),"RCM used for a local supplier; ","")&amp;IF(AND(L2236="Yes",NOT(OR(F2236="Standard domestic 15% (Box 7)",F2236="Import - VAT paid at customs (Box 8)",F2236="Import - Reverse charge (Box 9)"))),"VAT claimed on non-taxable category; ",""))</f>
        <v/>
      </c>
    </row>
    <row r="2237">
      <c r="A2237" s="17" t="n"/>
      <c r="B2237" s="14" t="n"/>
      <c r="C2237" s="14" t="n"/>
      <c r="D2237" s="16" t="n"/>
      <c r="E2237" s="14" t="n"/>
      <c r="F2237" s="14" t="n"/>
      <c r="G2237" s="14" t="n"/>
      <c r="H2237" s="19" t="n"/>
      <c r="I2237" s="19" t="n"/>
      <c r="J2237" s="34">
        <f>IF(A2237="","",H2237+I2237)</f>
        <v/>
      </c>
      <c r="K2237" s="14" t="n"/>
      <c r="L2237" s="14" t="n"/>
      <c r="M2237" s="14" t="n"/>
      <c r="N2237" s="14" t="n"/>
      <c r="O2237" s="20">
        <f>IF(A2237="","",SUMPRODUCT((A2237&gt;=Setup!$C$19:$C$30)*(A2237&lt;=Setup!$D$19:$D$30)*Setup!$A$19:$A$30))</f>
        <v/>
      </c>
      <c r="P2237" s="34">
        <f>IF(A2237="","",IF(OR(F2237="Standard domestic 15% (Box 7)",F2237="Import - VAT paid at customs (Box 8)",F2237="Import - Reverse charge (Box 9)"),ROUND(H2237*Setup!$B$9,2),0))</f>
        <v/>
      </c>
      <c r="Q2237" s="34">
        <f>IF(A2237="","",I2237-P2237)</f>
        <v/>
      </c>
      <c r="R2237" s="34">
        <f>IF(A2237="","",IF(L2237="Yes",I2237,0))</f>
        <v/>
      </c>
      <c r="S2237" s="34">
        <f>IF(A2237="","",IF(AND(L2237="Yes",K2237="Yes",NOT(ISNUMBER(SEARCH("blocked",G2237))),OR(F2237="Standard domestic 15% (Box 7)",F2237="Import - VAT paid at customs (Box 8)",F2237="Import - Reverse charge (Box 9)"),OR(F2237&lt;&gt;"Standard domestic 15% (Box 7)",AND(LEN(D2237)=15,LEFT(D2237,1)="3",RIGHT(D2237,1)="3",ISNUMBER(--D2237)))),I2237,0))</f>
        <v/>
      </c>
      <c r="T2237" s="34">
        <f>IF(A2237="","",R2237-S2237)</f>
        <v/>
      </c>
      <c r="U2237" s="23">
        <f>IF(A2237="","",IF(O2237=0,"Outside audit periods; ","")&amp;IF(F2237="","No VAT category; ","")&amp;IF(ABS(Q2237)&gt;Setup!$B$10,"VAT ≠ 15% × net; ","")&amp;IF(AND(F2237="Standard domestic 15% (Box 7)",NOT(AND(LEN(D2237)=15,LEFT(D2237,1)="3",RIGHT(D2237,1)="3",ISNUMBER(--D2237)))),"Invalid/missing supplier VAT no; ","")&amp;IF(AND(L2237="Yes",K2237&lt;&gt;"Yes"),"VAT claimed without valid tax invoice; ","")&amp;IF(AND(L2237="Yes",ISNUMBER(SEARCH("blocked",G2237))),"Blocked input VAT claimed; ","")&amp;IF(AND(F2237="Import - VAT paid at customs (Box 8)",M2237=""),"Customs declaration no missing; ","")&amp;IF(AND(F2237="Import - Reverse charge (Box 9)",E2237="Saudi Arabia"),"RCM used for a local supplier; ","")&amp;IF(AND(L2237="Yes",NOT(OR(F2237="Standard domestic 15% (Box 7)",F2237="Import - VAT paid at customs (Box 8)",F2237="Import - Reverse charge (Box 9)"))),"VAT claimed on non-taxable category; ",""))</f>
        <v/>
      </c>
    </row>
    <row r="2238">
      <c r="A2238" s="17" t="n"/>
      <c r="B2238" s="14" t="n"/>
      <c r="C2238" s="14" t="n"/>
      <c r="D2238" s="16" t="n"/>
      <c r="E2238" s="14" t="n"/>
      <c r="F2238" s="14" t="n"/>
      <c r="G2238" s="14" t="n"/>
      <c r="H2238" s="19" t="n"/>
      <c r="I2238" s="19" t="n"/>
      <c r="J2238" s="34">
        <f>IF(A2238="","",H2238+I2238)</f>
        <v/>
      </c>
      <c r="K2238" s="14" t="n"/>
      <c r="L2238" s="14" t="n"/>
      <c r="M2238" s="14" t="n"/>
      <c r="N2238" s="14" t="n"/>
      <c r="O2238" s="20">
        <f>IF(A2238="","",SUMPRODUCT((A2238&gt;=Setup!$C$19:$C$30)*(A2238&lt;=Setup!$D$19:$D$30)*Setup!$A$19:$A$30))</f>
        <v/>
      </c>
      <c r="P2238" s="34">
        <f>IF(A2238="","",IF(OR(F2238="Standard domestic 15% (Box 7)",F2238="Import - VAT paid at customs (Box 8)",F2238="Import - Reverse charge (Box 9)"),ROUND(H2238*Setup!$B$9,2),0))</f>
        <v/>
      </c>
      <c r="Q2238" s="34">
        <f>IF(A2238="","",I2238-P2238)</f>
        <v/>
      </c>
      <c r="R2238" s="34">
        <f>IF(A2238="","",IF(L2238="Yes",I2238,0))</f>
        <v/>
      </c>
      <c r="S2238" s="34">
        <f>IF(A2238="","",IF(AND(L2238="Yes",K2238="Yes",NOT(ISNUMBER(SEARCH("blocked",G2238))),OR(F2238="Standard domestic 15% (Box 7)",F2238="Import - VAT paid at customs (Box 8)",F2238="Import - Reverse charge (Box 9)"),OR(F2238&lt;&gt;"Standard domestic 15% (Box 7)",AND(LEN(D2238)=15,LEFT(D2238,1)="3",RIGHT(D2238,1)="3",ISNUMBER(--D2238)))),I2238,0))</f>
        <v/>
      </c>
      <c r="T2238" s="34">
        <f>IF(A2238="","",R2238-S2238)</f>
        <v/>
      </c>
      <c r="U2238" s="23">
        <f>IF(A2238="","",IF(O2238=0,"Outside audit periods; ","")&amp;IF(F2238="","No VAT category; ","")&amp;IF(ABS(Q2238)&gt;Setup!$B$10,"VAT ≠ 15% × net; ","")&amp;IF(AND(F2238="Standard domestic 15% (Box 7)",NOT(AND(LEN(D2238)=15,LEFT(D2238,1)="3",RIGHT(D2238,1)="3",ISNUMBER(--D2238)))),"Invalid/missing supplier VAT no; ","")&amp;IF(AND(L2238="Yes",K2238&lt;&gt;"Yes"),"VAT claimed without valid tax invoice; ","")&amp;IF(AND(L2238="Yes",ISNUMBER(SEARCH("blocked",G2238))),"Blocked input VAT claimed; ","")&amp;IF(AND(F2238="Import - VAT paid at customs (Box 8)",M2238=""),"Customs declaration no missing; ","")&amp;IF(AND(F2238="Import - Reverse charge (Box 9)",E2238="Saudi Arabia"),"RCM used for a local supplier; ","")&amp;IF(AND(L2238="Yes",NOT(OR(F2238="Standard domestic 15% (Box 7)",F2238="Import - VAT paid at customs (Box 8)",F2238="Import - Reverse charge (Box 9)"))),"VAT claimed on non-taxable category; ",""))</f>
        <v/>
      </c>
    </row>
    <row r="2239">
      <c r="A2239" s="17" t="n"/>
      <c r="B2239" s="14" t="n"/>
      <c r="C2239" s="14" t="n"/>
      <c r="D2239" s="16" t="n"/>
      <c r="E2239" s="14" t="n"/>
      <c r="F2239" s="14" t="n"/>
      <c r="G2239" s="14" t="n"/>
      <c r="H2239" s="19" t="n"/>
      <c r="I2239" s="19" t="n"/>
      <c r="J2239" s="34">
        <f>IF(A2239="","",H2239+I2239)</f>
        <v/>
      </c>
      <c r="K2239" s="14" t="n"/>
      <c r="L2239" s="14" t="n"/>
      <c r="M2239" s="14" t="n"/>
      <c r="N2239" s="14" t="n"/>
      <c r="O2239" s="20">
        <f>IF(A2239="","",SUMPRODUCT((A2239&gt;=Setup!$C$19:$C$30)*(A2239&lt;=Setup!$D$19:$D$30)*Setup!$A$19:$A$30))</f>
        <v/>
      </c>
      <c r="P2239" s="34">
        <f>IF(A2239="","",IF(OR(F2239="Standard domestic 15% (Box 7)",F2239="Import - VAT paid at customs (Box 8)",F2239="Import - Reverse charge (Box 9)"),ROUND(H2239*Setup!$B$9,2),0))</f>
        <v/>
      </c>
      <c r="Q2239" s="34">
        <f>IF(A2239="","",I2239-P2239)</f>
        <v/>
      </c>
      <c r="R2239" s="34">
        <f>IF(A2239="","",IF(L2239="Yes",I2239,0))</f>
        <v/>
      </c>
      <c r="S2239" s="34">
        <f>IF(A2239="","",IF(AND(L2239="Yes",K2239="Yes",NOT(ISNUMBER(SEARCH("blocked",G2239))),OR(F2239="Standard domestic 15% (Box 7)",F2239="Import - VAT paid at customs (Box 8)",F2239="Import - Reverse charge (Box 9)"),OR(F2239&lt;&gt;"Standard domestic 15% (Box 7)",AND(LEN(D2239)=15,LEFT(D2239,1)="3",RIGHT(D2239,1)="3",ISNUMBER(--D2239)))),I2239,0))</f>
        <v/>
      </c>
      <c r="T2239" s="34">
        <f>IF(A2239="","",R2239-S2239)</f>
        <v/>
      </c>
      <c r="U2239" s="23">
        <f>IF(A2239="","",IF(O2239=0,"Outside audit periods; ","")&amp;IF(F2239="","No VAT category; ","")&amp;IF(ABS(Q2239)&gt;Setup!$B$10,"VAT ≠ 15% × net; ","")&amp;IF(AND(F2239="Standard domestic 15% (Box 7)",NOT(AND(LEN(D2239)=15,LEFT(D2239,1)="3",RIGHT(D2239,1)="3",ISNUMBER(--D2239)))),"Invalid/missing supplier VAT no; ","")&amp;IF(AND(L2239="Yes",K2239&lt;&gt;"Yes"),"VAT claimed without valid tax invoice; ","")&amp;IF(AND(L2239="Yes",ISNUMBER(SEARCH("blocked",G2239))),"Blocked input VAT claimed; ","")&amp;IF(AND(F2239="Import - VAT paid at customs (Box 8)",M2239=""),"Customs declaration no missing; ","")&amp;IF(AND(F2239="Import - Reverse charge (Box 9)",E2239="Saudi Arabia"),"RCM used for a local supplier; ","")&amp;IF(AND(L2239="Yes",NOT(OR(F2239="Standard domestic 15% (Box 7)",F2239="Import - VAT paid at customs (Box 8)",F2239="Import - Reverse charge (Box 9)"))),"VAT claimed on non-taxable category; ",""))</f>
        <v/>
      </c>
    </row>
    <row r="2240">
      <c r="A2240" s="17" t="n"/>
      <c r="B2240" s="14" t="n"/>
      <c r="C2240" s="14" t="n"/>
      <c r="D2240" s="16" t="n"/>
      <c r="E2240" s="14" t="n"/>
      <c r="F2240" s="14" t="n"/>
      <c r="G2240" s="14" t="n"/>
      <c r="H2240" s="19" t="n"/>
      <c r="I2240" s="19" t="n"/>
      <c r="J2240" s="34">
        <f>IF(A2240="","",H2240+I2240)</f>
        <v/>
      </c>
      <c r="K2240" s="14" t="n"/>
      <c r="L2240" s="14" t="n"/>
      <c r="M2240" s="14" t="n"/>
      <c r="N2240" s="14" t="n"/>
      <c r="O2240" s="20">
        <f>IF(A2240="","",SUMPRODUCT((A2240&gt;=Setup!$C$19:$C$30)*(A2240&lt;=Setup!$D$19:$D$30)*Setup!$A$19:$A$30))</f>
        <v/>
      </c>
      <c r="P2240" s="34">
        <f>IF(A2240="","",IF(OR(F2240="Standard domestic 15% (Box 7)",F2240="Import - VAT paid at customs (Box 8)",F2240="Import - Reverse charge (Box 9)"),ROUND(H2240*Setup!$B$9,2),0))</f>
        <v/>
      </c>
      <c r="Q2240" s="34">
        <f>IF(A2240="","",I2240-P2240)</f>
        <v/>
      </c>
      <c r="R2240" s="34">
        <f>IF(A2240="","",IF(L2240="Yes",I2240,0))</f>
        <v/>
      </c>
      <c r="S2240" s="34">
        <f>IF(A2240="","",IF(AND(L2240="Yes",K2240="Yes",NOT(ISNUMBER(SEARCH("blocked",G2240))),OR(F2240="Standard domestic 15% (Box 7)",F2240="Import - VAT paid at customs (Box 8)",F2240="Import - Reverse charge (Box 9)"),OR(F2240&lt;&gt;"Standard domestic 15% (Box 7)",AND(LEN(D2240)=15,LEFT(D2240,1)="3",RIGHT(D2240,1)="3",ISNUMBER(--D2240)))),I2240,0))</f>
        <v/>
      </c>
      <c r="T2240" s="34">
        <f>IF(A2240="","",R2240-S2240)</f>
        <v/>
      </c>
      <c r="U2240" s="23">
        <f>IF(A2240="","",IF(O2240=0,"Outside audit periods; ","")&amp;IF(F2240="","No VAT category; ","")&amp;IF(ABS(Q2240)&gt;Setup!$B$10,"VAT ≠ 15% × net; ","")&amp;IF(AND(F2240="Standard domestic 15% (Box 7)",NOT(AND(LEN(D2240)=15,LEFT(D2240,1)="3",RIGHT(D2240,1)="3",ISNUMBER(--D2240)))),"Invalid/missing supplier VAT no; ","")&amp;IF(AND(L2240="Yes",K2240&lt;&gt;"Yes"),"VAT claimed without valid tax invoice; ","")&amp;IF(AND(L2240="Yes",ISNUMBER(SEARCH("blocked",G2240))),"Blocked input VAT claimed; ","")&amp;IF(AND(F2240="Import - VAT paid at customs (Box 8)",M2240=""),"Customs declaration no missing; ","")&amp;IF(AND(F2240="Import - Reverse charge (Box 9)",E2240="Saudi Arabia"),"RCM used for a local supplier; ","")&amp;IF(AND(L2240="Yes",NOT(OR(F2240="Standard domestic 15% (Box 7)",F2240="Import - VAT paid at customs (Box 8)",F2240="Import - Reverse charge (Box 9)"))),"VAT claimed on non-taxable category; ",""))</f>
        <v/>
      </c>
    </row>
    <row r="2241">
      <c r="A2241" s="17" t="n"/>
      <c r="B2241" s="14" t="n"/>
      <c r="C2241" s="14" t="n"/>
      <c r="D2241" s="16" t="n"/>
      <c r="E2241" s="14" t="n"/>
      <c r="F2241" s="14" t="n"/>
      <c r="G2241" s="14" t="n"/>
      <c r="H2241" s="19" t="n"/>
      <c r="I2241" s="19" t="n"/>
      <c r="J2241" s="34">
        <f>IF(A2241="","",H2241+I2241)</f>
        <v/>
      </c>
      <c r="K2241" s="14" t="n"/>
      <c r="L2241" s="14" t="n"/>
      <c r="M2241" s="14" t="n"/>
      <c r="N2241" s="14" t="n"/>
      <c r="O2241" s="20">
        <f>IF(A2241="","",SUMPRODUCT((A2241&gt;=Setup!$C$19:$C$30)*(A2241&lt;=Setup!$D$19:$D$30)*Setup!$A$19:$A$30))</f>
        <v/>
      </c>
      <c r="P2241" s="34">
        <f>IF(A2241="","",IF(OR(F2241="Standard domestic 15% (Box 7)",F2241="Import - VAT paid at customs (Box 8)",F2241="Import - Reverse charge (Box 9)"),ROUND(H2241*Setup!$B$9,2),0))</f>
        <v/>
      </c>
      <c r="Q2241" s="34">
        <f>IF(A2241="","",I2241-P2241)</f>
        <v/>
      </c>
      <c r="R2241" s="34">
        <f>IF(A2241="","",IF(L2241="Yes",I2241,0))</f>
        <v/>
      </c>
      <c r="S2241" s="34">
        <f>IF(A2241="","",IF(AND(L2241="Yes",K2241="Yes",NOT(ISNUMBER(SEARCH("blocked",G2241))),OR(F2241="Standard domestic 15% (Box 7)",F2241="Import - VAT paid at customs (Box 8)",F2241="Import - Reverse charge (Box 9)"),OR(F2241&lt;&gt;"Standard domestic 15% (Box 7)",AND(LEN(D2241)=15,LEFT(D2241,1)="3",RIGHT(D2241,1)="3",ISNUMBER(--D2241)))),I2241,0))</f>
        <v/>
      </c>
      <c r="T2241" s="34">
        <f>IF(A2241="","",R2241-S2241)</f>
        <v/>
      </c>
      <c r="U2241" s="23">
        <f>IF(A2241="","",IF(O2241=0,"Outside audit periods; ","")&amp;IF(F2241="","No VAT category; ","")&amp;IF(ABS(Q2241)&gt;Setup!$B$10,"VAT ≠ 15% × net; ","")&amp;IF(AND(F2241="Standard domestic 15% (Box 7)",NOT(AND(LEN(D2241)=15,LEFT(D2241,1)="3",RIGHT(D2241,1)="3",ISNUMBER(--D2241)))),"Invalid/missing supplier VAT no; ","")&amp;IF(AND(L2241="Yes",K2241&lt;&gt;"Yes"),"VAT claimed without valid tax invoice; ","")&amp;IF(AND(L2241="Yes",ISNUMBER(SEARCH("blocked",G2241))),"Blocked input VAT claimed; ","")&amp;IF(AND(F2241="Import - VAT paid at customs (Box 8)",M2241=""),"Customs declaration no missing; ","")&amp;IF(AND(F2241="Import - Reverse charge (Box 9)",E2241="Saudi Arabia"),"RCM used for a local supplier; ","")&amp;IF(AND(L2241="Yes",NOT(OR(F2241="Standard domestic 15% (Box 7)",F2241="Import - VAT paid at customs (Box 8)",F2241="Import - Reverse charge (Box 9)"))),"VAT claimed on non-taxable category; ",""))</f>
        <v/>
      </c>
    </row>
    <row r="2242">
      <c r="A2242" s="17" t="n"/>
      <c r="B2242" s="14" t="n"/>
      <c r="C2242" s="14" t="n"/>
      <c r="D2242" s="16" t="n"/>
      <c r="E2242" s="14" t="n"/>
      <c r="F2242" s="14" t="n"/>
      <c r="G2242" s="14" t="n"/>
      <c r="H2242" s="19" t="n"/>
      <c r="I2242" s="19" t="n"/>
      <c r="J2242" s="34">
        <f>IF(A2242="","",H2242+I2242)</f>
        <v/>
      </c>
      <c r="K2242" s="14" t="n"/>
      <c r="L2242" s="14" t="n"/>
      <c r="M2242" s="14" t="n"/>
      <c r="N2242" s="14" t="n"/>
      <c r="O2242" s="20">
        <f>IF(A2242="","",SUMPRODUCT((A2242&gt;=Setup!$C$19:$C$30)*(A2242&lt;=Setup!$D$19:$D$30)*Setup!$A$19:$A$30))</f>
        <v/>
      </c>
      <c r="P2242" s="34">
        <f>IF(A2242="","",IF(OR(F2242="Standard domestic 15% (Box 7)",F2242="Import - VAT paid at customs (Box 8)",F2242="Import - Reverse charge (Box 9)"),ROUND(H2242*Setup!$B$9,2),0))</f>
        <v/>
      </c>
      <c r="Q2242" s="34">
        <f>IF(A2242="","",I2242-P2242)</f>
        <v/>
      </c>
      <c r="R2242" s="34">
        <f>IF(A2242="","",IF(L2242="Yes",I2242,0))</f>
        <v/>
      </c>
      <c r="S2242" s="34">
        <f>IF(A2242="","",IF(AND(L2242="Yes",K2242="Yes",NOT(ISNUMBER(SEARCH("blocked",G2242))),OR(F2242="Standard domestic 15% (Box 7)",F2242="Import - VAT paid at customs (Box 8)",F2242="Import - Reverse charge (Box 9)"),OR(F2242&lt;&gt;"Standard domestic 15% (Box 7)",AND(LEN(D2242)=15,LEFT(D2242,1)="3",RIGHT(D2242,1)="3",ISNUMBER(--D2242)))),I2242,0))</f>
        <v/>
      </c>
      <c r="T2242" s="34">
        <f>IF(A2242="","",R2242-S2242)</f>
        <v/>
      </c>
      <c r="U2242" s="23">
        <f>IF(A2242="","",IF(O2242=0,"Outside audit periods; ","")&amp;IF(F2242="","No VAT category; ","")&amp;IF(ABS(Q2242)&gt;Setup!$B$10,"VAT ≠ 15% × net; ","")&amp;IF(AND(F2242="Standard domestic 15% (Box 7)",NOT(AND(LEN(D2242)=15,LEFT(D2242,1)="3",RIGHT(D2242,1)="3",ISNUMBER(--D2242)))),"Invalid/missing supplier VAT no; ","")&amp;IF(AND(L2242="Yes",K2242&lt;&gt;"Yes"),"VAT claimed without valid tax invoice; ","")&amp;IF(AND(L2242="Yes",ISNUMBER(SEARCH("blocked",G2242))),"Blocked input VAT claimed; ","")&amp;IF(AND(F2242="Import - VAT paid at customs (Box 8)",M2242=""),"Customs declaration no missing; ","")&amp;IF(AND(F2242="Import - Reverse charge (Box 9)",E2242="Saudi Arabia"),"RCM used for a local supplier; ","")&amp;IF(AND(L2242="Yes",NOT(OR(F2242="Standard domestic 15% (Box 7)",F2242="Import - VAT paid at customs (Box 8)",F2242="Import - Reverse charge (Box 9)"))),"VAT claimed on non-taxable category; ",""))</f>
        <v/>
      </c>
    </row>
    <row r="2243">
      <c r="A2243" s="17" t="n"/>
      <c r="B2243" s="14" t="n"/>
      <c r="C2243" s="14" t="n"/>
      <c r="D2243" s="16" t="n"/>
      <c r="E2243" s="14" t="n"/>
      <c r="F2243" s="14" t="n"/>
      <c r="G2243" s="14" t="n"/>
      <c r="H2243" s="19" t="n"/>
      <c r="I2243" s="19" t="n"/>
      <c r="J2243" s="34">
        <f>IF(A2243="","",H2243+I2243)</f>
        <v/>
      </c>
      <c r="K2243" s="14" t="n"/>
      <c r="L2243" s="14" t="n"/>
      <c r="M2243" s="14" t="n"/>
      <c r="N2243" s="14" t="n"/>
      <c r="O2243" s="20">
        <f>IF(A2243="","",SUMPRODUCT((A2243&gt;=Setup!$C$19:$C$30)*(A2243&lt;=Setup!$D$19:$D$30)*Setup!$A$19:$A$30))</f>
        <v/>
      </c>
      <c r="P2243" s="34">
        <f>IF(A2243="","",IF(OR(F2243="Standard domestic 15% (Box 7)",F2243="Import - VAT paid at customs (Box 8)",F2243="Import - Reverse charge (Box 9)"),ROUND(H2243*Setup!$B$9,2),0))</f>
        <v/>
      </c>
      <c r="Q2243" s="34">
        <f>IF(A2243="","",I2243-P2243)</f>
        <v/>
      </c>
      <c r="R2243" s="34">
        <f>IF(A2243="","",IF(L2243="Yes",I2243,0))</f>
        <v/>
      </c>
      <c r="S2243" s="34">
        <f>IF(A2243="","",IF(AND(L2243="Yes",K2243="Yes",NOT(ISNUMBER(SEARCH("blocked",G2243))),OR(F2243="Standard domestic 15% (Box 7)",F2243="Import - VAT paid at customs (Box 8)",F2243="Import - Reverse charge (Box 9)"),OR(F2243&lt;&gt;"Standard domestic 15% (Box 7)",AND(LEN(D2243)=15,LEFT(D2243,1)="3",RIGHT(D2243,1)="3",ISNUMBER(--D2243)))),I2243,0))</f>
        <v/>
      </c>
      <c r="T2243" s="34">
        <f>IF(A2243="","",R2243-S2243)</f>
        <v/>
      </c>
      <c r="U2243" s="23">
        <f>IF(A2243="","",IF(O2243=0,"Outside audit periods; ","")&amp;IF(F2243="","No VAT category; ","")&amp;IF(ABS(Q2243)&gt;Setup!$B$10,"VAT ≠ 15% × net; ","")&amp;IF(AND(F2243="Standard domestic 15% (Box 7)",NOT(AND(LEN(D2243)=15,LEFT(D2243,1)="3",RIGHT(D2243,1)="3",ISNUMBER(--D2243)))),"Invalid/missing supplier VAT no; ","")&amp;IF(AND(L2243="Yes",K2243&lt;&gt;"Yes"),"VAT claimed without valid tax invoice; ","")&amp;IF(AND(L2243="Yes",ISNUMBER(SEARCH("blocked",G2243))),"Blocked input VAT claimed; ","")&amp;IF(AND(F2243="Import - VAT paid at customs (Box 8)",M2243=""),"Customs declaration no missing; ","")&amp;IF(AND(F2243="Import - Reverse charge (Box 9)",E2243="Saudi Arabia"),"RCM used for a local supplier; ","")&amp;IF(AND(L2243="Yes",NOT(OR(F2243="Standard domestic 15% (Box 7)",F2243="Import - VAT paid at customs (Box 8)",F2243="Import - Reverse charge (Box 9)"))),"VAT claimed on non-taxable category; ",""))</f>
        <v/>
      </c>
    </row>
    <row r="2244">
      <c r="A2244" s="17" t="n"/>
      <c r="B2244" s="14" t="n"/>
      <c r="C2244" s="14" t="n"/>
      <c r="D2244" s="16" t="n"/>
      <c r="E2244" s="14" t="n"/>
      <c r="F2244" s="14" t="n"/>
      <c r="G2244" s="14" t="n"/>
      <c r="H2244" s="19" t="n"/>
      <c r="I2244" s="19" t="n"/>
      <c r="J2244" s="34">
        <f>IF(A2244="","",H2244+I2244)</f>
        <v/>
      </c>
      <c r="K2244" s="14" t="n"/>
      <c r="L2244" s="14" t="n"/>
      <c r="M2244" s="14" t="n"/>
      <c r="N2244" s="14" t="n"/>
      <c r="O2244" s="20">
        <f>IF(A2244="","",SUMPRODUCT((A2244&gt;=Setup!$C$19:$C$30)*(A2244&lt;=Setup!$D$19:$D$30)*Setup!$A$19:$A$30))</f>
        <v/>
      </c>
      <c r="P2244" s="34">
        <f>IF(A2244="","",IF(OR(F2244="Standard domestic 15% (Box 7)",F2244="Import - VAT paid at customs (Box 8)",F2244="Import - Reverse charge (Box 9)"),ROUND(H2244*Setup!$B$9,2),0))</f>
        <v/>
      </c>
      <c r="Q2244" s="34">
        <f>IF(A2244="","",I2244-P2244)</f>
        <v/>
      </c>
      <c r="R2244" s="34">
        <f>IF(A2244="","",IF(L2244="Yes",I2244,0))</f>
        <v/>
      </c>
      <c r="S2244" s="34">
        <f>IF(A2244="","",IF(AND(L2244="Yes",K2244="Yes",NOT(ISNUMBER(SEARCH("blocked",G2244))),OR(F2244="Standard domestic 15% (Box 7)",F2244="Import - VAT paid at customs (Box 8)",F2244="Import - Reverse charge (Box 9)"),OR(F2244&lt;&gt;"Standard domestic 15% (Box 7)",AND(LEN(D2244)=15,LEFT(D2244,1)="3",RIGHT(D2244,1)="3",ISNUMBER(--D2244)))),I2244,0))</f>
        <v/>
      </c>
      <c r="T2244" s="34">
        <f>IF(A2244="","",R2244-S2244)</f>
        <v/>
      </c>
      <c r="U2244" s="23">
        <f>IF(A2244="","",IF(O2244=0,"Outside audit periods; ","")&amp;IF(F2244="","No VAT category; ","")&amp;IF(ABS(Q2244)&gt;Setup!$B$10,"VAT ≠ 15% × net; ","")&amp;IF(AND(F2244="Standard domestic 15% (Box 7)",NOT(AND(LEN(D2244)=15,LEFT(D2244,1)="3",RIGHT(D2244,1)="3",ISNUMBER(--D2244)))),"Invalid/missing supplier VAT no; ","")&amp;IF(AND(L2244="Yes",K2244&lt;&gt;"Yes"),"VAT claimed without valid tax invoice; ","")&amp;IF(AND(L2244="Yes",ISNUMBER(SEARCH("blocked",G2244))),"Blocked input VAT claimed; ","")&amp;IF(AND(F2244="Import - VAT paid at customs (Box 8)",M2244=""),"Customs declaration no missing; ","")&amp;IF(AND(F2244="Import - Reverse charge (Box 9)",E2244="Saudi Arabia"),"RCM used for a local supplier; ","")&amp;IF(AND(L2244="Yes",NOT(OR(F2244="Standard domestic 15% (Box 7)",F2244="Import - VAT paid at customs (Box 8)",F2244="Import - Reverse charge (Box 9)"))),"VAT claimed on non-taxable category; ",""))</f>
        <v/>
      </c>
    </row>
    <row r="2245">
      <c r="A2245" s="17" t="n"/>
      <c r="B2245" s="14" t="n"/>
      <c r="C2245" s="14" t="n"/>
      <c r="D2245" s="16" t="n"/>
      <c r="E2245" s="14" t="n"/>
      <c r="F2245" s="14" t="n"/>
      <c r="G2245" s="14" t="n"/>
      <c r="H2245" s="19" t="n"/>
      <c r="I2245" s="19" t="n"/>
      <c r="J2245" s="34">
        <f>IF(A2245="","",H2245+I2245)</f>
        <v/>
      </c>
      <c r="K2245" s="14" t="n"/>
      <c r="L2245" s="14" t="n"/>
      <c r="M2245" s="14" t="n"/>
      <c r="N2245" s="14" t="n"/>
      <c r="O2245" s="20">
        <f>IF(A2245="","",SUMPRODUCT((A2245&gt;=Setup!$C$19:$C$30)*(A2245&lt;=Setup!$D$19:$D$30)*Setup!$A$19:$A$30))</f>
        <v/>
      </c>
      <c r="P2245" s="34">
        <f>IF(A2245="","",IF(OR(F2245="Standard domestic 15% (Box 7)",F2245="Import - VAT paid at customs (Box 8)",F2245="Import - Reverse charge (Box 9)"),ROUND(H2245*Setup!$B$9,2),0))</f>
        <v/>
      </c>
      <c r="Q2245" s="34">
        <f>IF(A2245="","",I2245-P2245)</f>
        <v/>
      </c>
      <c r="R2245" s="34">
        <f>IF(A2245="","",IF(L2245="Yes",I2245,0))</f>
        <v/>
      </c>
      <c r="S2245" s="34">
        <f>IF(A2245="","",IF(AND(L2245="Yes",K2245="Yes",NOT(ISNUMBER(SEARCH("blocked",G2245))),OR(F2245="Standard domestic 15% (Box 7)",F2245="Import - VAT paid at customs (Box 8)",F2245="Import - Reverse charge (Box 9)"),OR(F2245&lt;&gt;"Standard domestic 15% (Box 7)",AND(LEN(D2245)=15,LEFT(D2245,1)="3",RIGHT(D2245,1)="3",ISNUMBER(--D2245)))),I2245,0))</f>
        <v/>
      </c>
      <c r="T2245" s="34">
        <f>IF(A2245="","",R2245-S2245)</f>
        <v/>
      </c>
      <c r="U2245" s="23">
        <f>IF(A2245="","",IF(O2245=0,"Outside audit periods; ","")&amp;IF(F2245="","No VAT category; ","")&amp;IF(ABS(Q2245)&gt;Setup!$B$10,"VAT ≠ 15% × net; ","")&amp;IF(AND(F2245="Standard domestic 15% (Box 7)",NOT(AND(LEN(D2245)=15,LEFT(D2245,1)="3",RIGHT(D2245,1)="3",ISNUMBER(--D2245)))),"Invalid/missing supplier VAT no; ","")&amp;IF(AND(L2245="Yes",K2245&lt;&gt;"Yes"),"VAT claimed without valid tax invoice; ","")&amp;IF(AND(L2245="Yes",ISNUMBER(SEARCH("blocked",G2245))),"Blocked input VAT claimed; ","")&amp;IF(AND(F2245="Import - VAT paid at customs (Box 8)",M2245=""),"Customs declaration no missing; ","")&amp;IF(AND(F2245="Import - Reverse charge (Box 9)",E2245="Saudi Arabia"),"RCM used for a local supplier; ","")&amp;IF(AND(L2245="Yes",NOT(OR(F2245="Standard domestic 15% (Box 7)",F2245="Import - VAT paid at customs (Box 8)",F2245="Import - Reverse charge (Box 9)"))),"VAT claimed on non-taxable category; ",""))</f>
        <v/>
      </c>
    </row>
    <row r="2246">
      <c r="A2246" s="17" t="n"/>
      <c r="B2246" s="14" t="n"/>
      <c r="C2246" s="14" t="n"/>
      <c r="D2246" s="16" t="n"/>
      <c r="E2246" s="14" t="n"/>
      <c r="F2246" s="14" t="n"/>
      <c r="G2246" s="14" t="n"/>
      <c r="H2246" s="19" t="n"/>
      <c r="I2246" s="19" t="n"/>
      <c r="J2246" s="34">
        <f>IF(A2246="","",H2246+I2246)</f>
        <v/>
      </c>
      <c r="K2246" s="14" t="n"/>
      <c r="L2246" s="14" t="n"/>
      <c r="M2246" s="14" t="n"/>
      <c r="N2246" s="14" t="n"/>
      <c r="O2246" s="20">
        <f>IF(A2246="","",SUMPRODUCT((A2246&gt;=Setup!$C$19:$C$30)*(A2246&lt;=Setup!$D$19:$D$30)*Setup!$A$19:$A$30))</f>
        <v/>
      </c>
      <c r="P2246" s="34">
        <f>IF(A2246="","",IF(OR(F2246="Standard domestic 15% (Box 7)",F2246="Import - VAT paid at customs (Box 8)",F2246="Import - Reverse charge (Box 9)"),ROUND(H2246*Setup!$B$9,2),0))</f>
        <v/>
      </c>
      <c r="Q2246" s="34">
        <f>IF(A2246="","",I2246-P2246)</f>
        <v/>
      </c>
      <c r="R2246" s="34">
        <f>IF(A2246="","",IF(L2246="Yes",I2246,0))</f>
        <v/>
      </c>
      <c r="S2246" s="34">
        <f>IF(A2246="","",IF(AND(L2246="Yes",K2246="Yes",NOT(ISNUMBER(SEARCH("blocked",G2246))),OR(F2246="Standard domestic 15% (Box 7)",F2246="Import - VAT paid at customs (Box 8)",F2246="Import - Reverse charge (Box 9)"),OR(F2246&lt;&gt;"Standard domestic 15% (Box 7)",AND(LEN(D2246)=15,LEFT(D2246,1)="3",RIGHT(D2246,1)="3",ISNUMBER(--D2246)))),I2246,0))</f>
        <v/>
      </c>
      <c r="T2246" s="34">
        <f>IF(A2246="","",R2246-S2246)</f>
        <v/>
      </c>
      <c r="U2246" s="23">
        <f>IF(A2246="","",IF(O2246=0,"Outside audit periods; ","")&amp;IF(F2246="","No VAT category; ","")&amp;IF(ABS(Q2246)&gt;Setup!$B$10,"VAT ≠ 15% × net; ","")&amp;IF(AND(F2246="Standard domestic 15% (Box 7)",NOT(AND(LEN(D2246)=15,LEFT(D2246,1)="3",RIGHT(D2246,1)="3",ISNUMBER(--D2246)))),"Invalid/missing supplier VAT no; ","")&amp;IF(AND(L2246="Yes",K2246&lt;&gt;"Yes"),"VAT claimed without valid tax invoice; ","")&amp;IF(AND(L2246="Yes",ISNUMBER(SEARCH("blocked",G2246))),"Blocked input VAT claimed; ","")&amp;IF(AND(F2246="Import - VAT paid at customs (Box 8)",M2246=""),"Customs declaration no missing; ","")&amp;IF(AND(F2246="Import - Reverse charge (Box 9)",E2246="Saudi Arabia"),"RCM used for a local supplier; ","")&amp;IF(AND(L2246="Yes",NOT(OR(F2246="Standard domestic 15% (Box 7)",F2246="Import - VAT paid at customs (Box 8)",F2246="Import - Reverse charge (Box 9)"))),"VAT claimed on non-taxable category; ",""))</f>
        <v/>
      </c>
    </row>
    <row r="2247">
      <c r="A2247" s="17" t="n"/>
      <c r="B2247" s="14" t="n"/>
      <c r="C2247" s="14" t="n"/>
      <c r="D2247" s="16" t="n"/>
      <c r="E2247" s="14" t="n"/>
      <c r="F2247" s="14" t="n"/>
      <c r="G2247" s="14" t="n"/>
      <c r="H2247" s="19" t="n"/>
      <c r="I2247" s="19" t="n"/>
      <c r="J2247" s="34">
        <f>IF(A2247="","",H2247+I2247)</f>
        <v/>
      </c>
      <c r="K2247" s="14" t="n"/>
      <c r="L2247" s="14" t="n"/>
      <c r="M2247" s="14" t="n"/>
      <c r="N2247" s="14" t="n"/>
      <c r="O2247" s="20">
        <f>IF(A2247="","",SUMPRODUCT((A2247&gt;=Setup!$C$19:$C$30)*(A2247&lt;=Setup!$D$19:$D$30)*Setup!$A$19:$A$30))</f>
        <v/>
      </c>
      <c r="P2247" s="34">
        <f>IF(A2247="","",IF(OR(F2247="Standard domestic 15% (Box 7)",F2247="Import - VAT paid at customs (Box 8)",F2247="Import - Reverse charge (Box 9)"),ROUND(H2247*Setup!$B$9,2),0))</f>
        <v/>
      </c>
      <c r="Q2247" s="34">
        <f>IF(A2247="","",I2247-P2247)</f>
        <v/>
      </c>
      <c r="R2247" s="34">
        <f>IF(A2247="","",IF(L2247="Yes",I2247,0))</f>
        <v/>
      </c>
      <c r="S2247" s="34">
        <f>IF(A2247="","",IF(AND(L2247="Yes",K2247="Yes",NOT(ISNUMBER(SEARCH("blocked",G2247))),OR(F2247="Standard domestic 15% (Box 7)",F2247="Import - VAT paid at customs (Box 8)",F2247="Import - Reverse charge (Box 9)"),OR(F2247&lt;&gt;"Standard domestic 15% (Box 7)",AND(LEN(D2247)=15,LEFT(D2247,1)="3",RIGHT(D2247,1)="3",ISNUMBER(--D2247)))),I2247,0))</f>
        <v/>
      </c>
      <c r="T2247" s="34">
        <f>IF(A2247="","",R2247-S2247)</f>
        <v/>
      </c>
      <c r="U2247" s="23">
        <f>IF(A2247="","",IF(O2247=0,"Outside audit periods; ","")&amp;IF(F2247="","No VAT category; ","")&amp;IF(ABS(Q2247)&gt;Setup!$B$10,"VAT ≠ 15% × net; ","")&amp;IF(AND(F2247="Standard domestic 15% (Box 7)",NOT(AND(LEN(D2247)=15,LEFT(D2247,1)="3",RIGHT(D2247,1)="3",ISNUMBER(--D2247)))),"Invalid/missing supplier VAT no; ","")&amp;IF(AND(L2247="Yes",K2247&lt;&gt;"Yes"),"VAT claimed without valid tax invoice; ","")&amp;IF(AND(L2247="Yes",ISNUMBER(SEARCH("blocked",G2247))),"Blocked input VAT claimed; ","")&amp;IF(AND(F2247="Import - VAT paid at customs (Box 8)",M2247=""),"Customs declaration no missing; ","")&amp;IF(AND(F2247="Import - Reverse charge (Box 9)",E2247="Saudi Arabia"),"RCM used for a local supplier; ","")&amp;IF(AND(L2247="Yes",NOT(OR(F2247="Standard domestic 15% (Box 7)",F2247="Import - VAT paid at customs (Box 8)",F2247="Import - Reverse charge (Box 9)"))),"VAT claimed on non-taxable category; ",""))</f>
        <v/>
      </c>
    </row>
    <row r="2248">
      <c r="A2248" s="17" t="n"/>
      <c r="B2248" s="14" t="n"/>
      <c r="C2248" s="14" t="n"/>
      <c r="D2248" s="16" t="n"/>
      <c r="E2248" s="14" t="n"/>
      <c r="F2248" s="14" t="n"/>
      <c r="G2248" s="14" t="n"/>
      <c r="H2248" s="19" t="n"/>
      <c r="I2248" s="19" t="n"/>
      <c r="J2248" s="34">
        <f>IF(A2248="","",H2248+I2248)</f>
        <v/>
      </c>
      <c r="K2248" s="14" t="n"/>
      <c r="L2248" s="14" t="n"/>
      <c r="M2248" s="14" t="n"/>
      <c r="N2248" s="14" t="n"/>
      <c r="O2248" s="20">
        <f>IF(A2248="","",SUMPRODUCT((A2248&gt;=Setup!$C$19:$C$30)*(A2248&lt;=Setup!$D$19:$D$30)*Setup!$A$19:$A$30))</f>
        <v/>
      </c>
      <c r="P2248" s="34">
        <f>IF(A2248="","",IF(OR(F2248="Standard domestic 15% (Box 7)",F2248="Import - VAT paid at customs (Box 8)",F2248="Import - Reverse charge (Box 9)"),ROUND(H2248*Setup!$B$9,2),0))</f>
        <v/>
      </c>
      <c r="Q2248" s="34">
        <f>IF(A2248="","",I2248-P2248)</f>
        <v/>
      </c>
      <c r="R2248" s="34">
        <f>IF(A2248="","",IF(L2248="Yes",I2248,0))</f>
        <v/>
      </c>
      <c r="S2248" s="34">
        <f>IF(A2248="","",IF(AND(L2248="Yes",K2248="Yes",NOT(ISNUMBER(SEARCH("blocked",G2248))),OR(F2248="Standard domestic 15% (Box 7)",F2248="Import - VAT paid at customs (Box 8)",F2248="Import - Reverse charge (Box 9)"),OR(F2248&lt;&gt;"Standard domestic 15% (Box 7)",AND(LEN(D2248)=15,LEFT(D2248,1)="3",RIGHT(D2248,1)="3",ISNUMBER(--D2248)))),I2248,0))</f>
        <v/>
      </c>
      <c r="T2248" s="34">
        <f>IF(A2248="","",R2248-S2248)</f>
        <v/>
      </c>
      <c r="U2248" s="23">
        <f>IF(A2248="","",IF(O2248=0,"Outside audit periods; ","")&amp;IF(F2248="","No VAT category; ","")&amp;IF(ABS(Q2248)&gt;Setup!$B$10,"VAT ≠ 15% × net; ","")&amp;IF(AND(F2248="Standard domestic 15% (Box 7)",NOT(AND(LEN(D2248)=15,LEFT(D2248,1)="3",RIGHT(D2248,1)="3",ISNUMBER(--D2248)))),"Invalid/missing supplier VAT no; ","")&amp;IF(AND(L2248="Yes",K2248&lt;&gt;"Yes"),"VAT claimed without valid tax invoice; ","")&amp;IF(AND(L2248="Yes",ISNUMBER(SEARCH("blocked",G2248))),"Blocked input VAT claimed; ","")&amp;IF(AND(F2248="Import - VAT paid at customs (Box 8)",M2248=""),"Customs declaration no missing; ","")&amp;IF(AND(F2248="Import - Reverse charge (Box 9)",E2248="Saudi Arabia"),"RCM used for a local supplier; ","")&amp;IF(AND(L2248="Yes",NOT(OR(F2248="Standard domestic 15% (Box 7)",F2248="Import - VAT paid at customs (Box 8)",F2248="Import - Reverse charge (Box 9)"))),"VAT claimed on non-taxable category; ",""))</f>
        <v/>
      </c>
    </row>
    <row r="2249">
      <c r="A2249" s="17" t="n"/>
      <c r="B2249" s="14" t="n"/>
      <c r="C2249" s="14" t="n"/>
      <c r="D2249" s="16" t="n"/>
      <c r="E2249" s="14" t="n"/>
      <c r="F2249" s="14" t="n"/>
      <c r="G2249" s="14" t="n"/>
      <c r="H2249" s="19" t="n"/>
      <c r="I2249" s="19" t="n"/>
      <c r="J2249" s="34">
        <f>IF(A2249="","",H2249+I2249)</f>
        <v/>
      </c>
      <c r="K2249" s="14" t="n"/>
      <c r="L2249" s="14" t="n"/>
      <c r="M2249" s="14" t="n"/>
      <c r="N2249" s="14" t="n"/>
      <c r="O2249" s="20">
        <f>IF(A2249="","",SUMPRODUCT((A2249&gt;=Setup!$C$19:$C$30)*(A2249&lt;=Setup!$D$19:$D$30)*Setup!$A$19:$A$30))</f>
        <v/>
      </c>
      <c r="P2249" s="34">
        <f>IF(A2249="","",IF(OR(F2249="Standard domestic 15% (Box 7)",F2249="Import - VAT paid at customs (Box 8)",F2249="Import - Reverse charge (Box 9)"),ROUND(H2249*Setup!$B$9,2),0))</f>
        <v/>
      </c>
      <c r="Q2249" s="34">
        <f>IF(A2249="","",I2249-P2249)</f>
        <v/>
      </c>
      <c r="R2249" s="34">
        <f>IF(A2249="","",IF(L2249="Yes",I2249,0))</f>
        <v/>
      </c>
      <c r="S2249" s="34">
        <f>IF(A2249="","",IF(AND(L2249="Yes",K2249="Yes",NOT(ISNUMBER(SEARCH("blocked",G2249))),OR(F2249="Standard domestic 15% (Box 7)",F2249="Import - VAT paid at customs (Box 8)",F2249="Import - Reverse charge (Box 9)"),OR(F2249&lt;&gt;"Standard domestic 15% (Box 7)",AND(LEN(D2249)=15,LEFT(D2249,1)="3",RIGHT(D2249,1)="3",ISNUMBER(--D2249)))),I2249,0))</f>
        <v/>
      </c>
      <c r="T2249" s="34">
        <f>IF(A2249="","",R2249-S2249)</f>
        <v/>
      </c>
      <c r="U2249" s="23">
        <f>IF(A2249="","",IF(O2249=0,"Outside audit periods; ","")&amp;IF(F2249="","No VAT category; ","")&amp;IF(ABS(Q2249)&gt;Setup!$B$10,"VAT ≠ 15% × net; ","")&amp;IF(AND(F2249="Standard domestic 15% (Box 7)",NOT(AND(LEN(D2249)=15,LEFT(D2249,1)="3",RIGHT(D2249,1)="3",ISNUMBER(--D2249)))),"Invalid/missing supplier VAT no; ","")&amp;IF(AND(L2249="Yes",K2249&lt;&gt;"Yes"),"VAT claimed without valid tax invoice; ","")&amp;IF(AND(L2249="Yes",ISNUMBER(SEARCH("blocked",G2249))),"Blocked input VAT claimed; ","")&amp;IF(AND(F2249="Import - VAT paid at customs (Box 8)",M2249=""),"Customs declaration no missing; ","")&amp;IF(AND(F2249="Import - Reverse charge (Box 9)",E2249="Saudi Arabia"),"RCM used for a local supplier; ","")&amp;IF(AND(L2249="Yes",NOT(OR(F2249="Standard domestic 15% (Box 7)",F2249="Import - VAT paid at customs (Box 8)",F2249="Import - Reverse charge (Box 9)"))),"VAT claimed on non-taxable category; ",""))</f>
        <v/>
      </c>
    </row>
    <row r="2250">
      <c r="A2250" s="17" t="n"/>
      <c r="B2250" s="14" t="n"/>
      <c r="C2250" s="14" t="n"/>
      <c r="D2250" s="16" t="n"/>
      <c r="E2250" s="14" t="n"/>
      <c r="F2250" s="14" t="n"/>
      <c r="G2250" s="14" t="n"/>
      <c r="H2250" s="19" t="n"/>
      <c r="I2250" s="19" t="n"/>
      <c r="J2250" s="34">
        <f>IF(A2250="","",H2250+I2250)</f>
        <v/>
      </c>
      <c r="K2250" s="14" t="n"/>
      <c r="L2250" s="14" t="n"/>
      <c r="M2250" s="14" t="n"/>
      <c r="N2250" s="14" t="n"/>
      <c r="O2250" s="20">
        <f>IF(A2250="","",SUMPRODUCT((A2250&gt;=Setup!$C$19:$C$30)*(A2250&lt;=Setup!$D$19:$D$30)*Setup!$A$19:$A$30))</f>
        <v/>
      </c>
      <c r="P2250" s="34">
        <f>IF(A2250="","",IF(OR(F2250="Standard domestic 15% (Box 7)",F2250="Import - VAT paid at customs (Box 8)",F2250="Import - Reverse charge (Box 9)"),ROUND(H2250*Setup!$B$9,2),0))</f>
        <v/>
      </c>
      <c r="Q2250" s="34">
        <f>IF(A2250="","",I2250-P2250)</f>
        <v/>
      </c>
      <c r="R2250" s="34">
        <f>IF(A2250="","",IF(L2250="Yes",I2250,0))</f>
        <v/>
      </c>
      <c r="S2250" s="34">
        <f>IF(A2250="","",IF(AND(L2250="Yes",K2250="Yes",NOT(ISNUMBER(SEARCH("blocked",G2250))),OR(F2250="Standard domestic 15% (Box 7)",F2250="Import - VAT paid at customs (Box 8)",F2250="Import - Reverse charge (Box 9)"),OR(F2250&lt;&gt;"Standard domestic 15% (Box 7)",AND(LEN(D2250)=15,LEFT(D2250,1)="3",RIGHT(D2250,1)="3",ISNUMBER(--D2250)))),I2250,0))</f>
        <v/>
      </c>
      <c r="T2250" s="34">
        <f>IF(A2250="","",R2250-S2250)</f>
        <v/>
      </c>
      <c r="U2250" s="23">
        <f>IF(A2250="","",IF(O2250=0,"Outside audit periods; ","")&amp;IF(F2250="","No VAT category; ","")&amp;IF(ABS(Q2250)&gt;Setup!$B$10,"VAT ≠ 15% × net; ","")&amp;IF(AND(F2250="Standard domestic 15% (Box 7)",NOT(AND(LEN(D2250)=15,LEFT(D2250,1)="3",RIGHT(D2250,1)="3",ISNUMBER(--D2250)))),"Invalid/missing supplier VAT no; ","")&amp;IF(AND(L2250="Yes",K2250&lt;&gt;"Yes"),"VAT claimed without valid tax invoice; ","")&amp;IF(AND(L2250="Yes",ISNUMBER(SEARCH("blocked",G2250))),"Blocked input VAT claimed; ","")&amp;IF(AND(F2250="Import - VAT paid at customs (Box 8)",M2250=""),"Customs declaration no missing; ","")&amp;IF(AND(F2250="Import - Reverse charge (Box 9)",E2250="Saudi Arabia"),"RCM used for a local supplier; ","")&amp;IF(AND(L2250="Yes",NOT(OR(F2250="Standard domestic 15% (Box 7)",F2250="Import - VAT paid at customs (Box 8)",F2250="Import - Reverse charge (Box 9)"))),"VAT claimed on non-taxable category; ",""))</f>
        <v/>
      </c>
    </row>
    <row r="2251">
      <c r="A2251" s="17" t="n"/>
      <c r="B2251" s="14" t="n"/>
      <c r="C2251" s="14" t="n"/>
      <c r="D2251" s="16" t="n"/>
      <c r="E2251" s="14" t="n"/>
      <c r="F2251" s="14" t="n"/>
      <c r="G2251" s="14" t="n"/>
      <c r="H2251" s="19" t="n"/>
      <c r="I2251" s="19" t="n"/>
      <c r="J2251" s="34">
        <f>IF(A2251="","",H2251+I2251)</f>
        <v/>
      </c>
      <c r="K2251" s="14" t="n"/>
      <c r="L2251" s="14" t="n"/>
      <c r="M2251" s="14" t="n"/>
      <c r="N2251" s="14" t="n"/>
      <c r="O2251" s="20">
        <f>IF(A2251="","",SUMPRODUCT((A2251&gt;=Setup!$C$19:$C$30)*(A2251&lt;=Setup!$D$19:$D$30)*Setup!$A$19:$A$30))</f>
        <v/>
      </c>
      <c r="P2251" s="34">
        <f>IF(A2251="","",IF(OR(F2251="Standard domestic 15% (Box 7)",F2251="Import - VAT paid at customs (Box 8)",F2251="Import - Reverse charge (Box 9)"),ROUND(H2251*Setup!$B$9,2),0))</f>
        <v/>
      </c>
      <c r="Q2251" s="34">
        <f>IF(A2251="","",I2251-P2251)</f>
        <v/>
      </c>
      <c r="R2251" s="34">
        <f>IF(A2251="","",IF(L2251="Yes",I2251,0))</f>
        <v/>
      </c>
      <c r="S2251" s="34">
        <f>IF(A2251="","",IF(AND(L2251="Yes",K2251="Yes",NOT(ISNUMBER(SEARCH("blocked",G2251))),OR(F2251="Standard domestic 15% (Box 7)",F2251="Import - VAT paid at customs (Box 8)",F2251="Import - Reverse charge (Box 9)"),OR(F2251&lt;&gt;"Standard domestic 15% (Box 7)",AND(LEN(D2251)=15,LEFT(D2251,1)="3",RIGHT(D2251,1)="3",ISNUMBER(--D2251)))),I2251,0))</f>
        <v/>
      </c>
      <c r="T2251" s="34">
        <f>IF(A2251="","",R2251-S2251)</f>
        <v/>
      </c>
      <c r="U2251" s="23">
        <f>IF(A2251="","",IF(O2251=0,"Outside audit periods; ","")&amp;IF(F2251="","No VAT category; ","")&amp;IF(ABS(Q2251)&gt;Setup!$B$10,"VAT ≠ 15% × net; ","")&amp;IF(AND(F2251="Standard domestic 15% (Box 7)",NOT(AND(LEN(D2251)=15,LEFT(D2251,1)="3",RIGHT(D2251,1)="3",ISNUMBER(--D2251)))),"Invalid/missing supplier VAT no; ","")&amp;IF(AND(L2251="Yes",K2251&lt;&gt;"Yes"),"VAT claimed without valid tax invoice; ","")&amp;IF(AND(L2251="Yes",ISNUMBER(SEARCH("blocked",G2251))),"Blocked input VAT claimed; ","")&amp;IF(AND(F2251="Import - VAT paid at customs (Box 8)",M2251=""),"Customs declaration no missing; ","")&amp;IF(AND(F2251="Import - Reverse charge (Box 9)",E2251="Saudi Arabia"),"RCM used for a local supplier; ","")&amp;IF(AND(L2251="Yes",NOT(OR(F2251="Standard domestic 15% (Box 7)",F2251="Import - VAT paid at customs (Box 8)",F2251="Import - Reverse charge (Box 9)"))),"VAT claimed on non-taxable category; ",""))</f>
        <v/>
      </c>
    </row>
    <row r="2252">
      <c r="A2252" s="17" t="n"/>
      <c r="B2252" s="14" t="n"/>
      <c r="C2252" s="14" t="n"/>
      <c r="D2252" s="16" t="n"/>
      <c r="E2252" s="14" t="n"/>
      <c r="F2252" s="14" t="n"/>
      <c r="G2252" s="14" t="n"/>
      <c r="H2252" s="19" t="n"/>
      <c r="I2252" s="19" t="n"/>
      <c r="J2252" s="34">
        <f>IF(A2252="","",H2252+I2252)</f>
        <v/>
      </c>
      <c r="K2252" s="14" t="n"/>
      <c r="L2252" s="14" t="n"/>
      <c r="M2252" s="14" t="n"/>
      <c r="N2252" s="14" t="n"/>
      <c r="O2252" s="20">
        <f>IF(A2252="","",SUMPRODUCT((A2252&gt;=Setup!$C$19:$C$30)*(A2252&lt;=Setup!$D$19:$D$30)*Setup!$A$19:$A$30))</f>
        <v/>
      </c>
      <c r="P2252" s="34">
        <f>IF(A2252="","",IF(OR(F2252="Standard domestic 15% (Box 7)",F2252="Import - VAT paid at customs (Box 8)",F2252="Import - Reverse charge (Box 9)"),ROUND(H2252*Setup!$B$9,2),0))</f>
        <v/>
      </c>
      <c r="Q2252" s="34">
        <f>IF(A2252="","",I2252-P2252)</f>
        <v/>
      </c>
      <c r="R2252" s="34">
        <f>IF(A2252="","",IF(L2252="Yes",I2252,0))</f>
        <v/>
      </c>
      <c r="S2252" s="34">
        <f>IF(A2252="","",IF(AND(L2252="Yes",K2252="Yes",NOT(ISNUMBER(SEARCH("blocked",G2252))),OR(F2252="Standard domestic 15% (Box 7)",F2252="Import - VAT paid at customs (Box 8)",F2252="Import - Reverse charge (Box 9)"),OR(F2252&lt;&gt;"Standard domestic 15% (Box 7)",AND(LEN(D2252)=15,LEFT(D2252,1)="3",RIGHT(D2252,1)="3",ISNUMBER(--D2252)))),I2252,0))</f>
        <v/>
      </c>
      <c r="T2252" s="34">
        <f>IF(A2252="","",R2252-S2252)</f>
        <v/>
      </c>
      <c r="U2252" s="23">
        <f>IF(A2252="","",IF(O2252=0,"Outside audit periods; ","")&amp;IF(F2252="","No VAT category; ","")&amp;IF(ABS(Q2252)&gt;Setup!$B$10,"VAT ≠ 15% × net; ","")&amp;IF(AND(F2252="Standard domestic 15% (Box 7)",NOT(AND(LEN(D2252)=15,LEFT(D2252,1)="3",RIGHT(D2252,1)="3",ISNUMBER(--D2252)))),"Invalid/missing supplier VAT no; ","")&amp;IF(AND(L2252="Yes",K2252&lt;&gt;"Yes"),"VAT claimed without valid tax invoice; ","")&amp;IF(AND(L2252="Yes",ISNUMBER(SEARCH("blocked",G2252))),"Blocked input VAT claimed; ","")&amp;IF(AND(F2252="Import - VAT paid at customs (Box 8)",M2252=""),"Customs declaration no missing; ","")&amp;IF(AND(F2252="Import - Reverse charge (Box 9)",E2252="Saudi Arabia"),"RCM used for a local supplier; ","")&amp;IF(AND(L2252="Yes",NOT(OR(F2252="Standard domestic 15% (Box 7)",F2252="Import - VAT paid at customs (Box 8)",F2252="Import - Reverse charge (Box 9)"))),"VAT claimed on non-taxable category; ",""))</f>
        <v/>
      </c>
    </row>
    <row r="2253">
      <c r="A2253" s="17" t="n"/>
      <c r="B2253" s="14" t="n"/>
      <c r="C2253" s="14" t="n"/>
      <c r="D2253" s="16" t="n"/>
      <c r="E2253" s="14" t="n"/>
      <c r="F2253" s="14" t="n"/>
      <c r="G2253" s="14" t="n"/>
      <c r="H2253" s="19" t="n"/>
      <c r="I2253" s="19" t="n"/>
      <c r="J2253" s="34">
        <f>IF(A2253="","",H2253+I2253)</f>
        <v/>
      </c>
      <c r="K2253" s="14" t="n"/>
      <c r="L2253" s="14" t="n"/>
      <c r="M2253" s="14" t="n"/>
      <c r="N2253" s="14" t="n"/>
      <c r="O2253" s="20">
        <f>IF(A2253="","",SUMPRODUCT((A2253&gt;=Setup!$C$19:$C$30)*(A2253&lt;=Setup!$D$19:$D$30)*Setup!$A$19:$A$30))</f>
        <v/>
      </c>
      <c r="P2253" s="34">
        <f>IF(A2253="","",IF(OR(F2253="Standard domestic 15% (Box 7)",F2253="Import - VAT paid at customs (Box 8)",F2253="Import - Reverse charge (Box 9)"),ROUND(H2253*Setup!$B$9,2),0))</f>
        <v/>
      </c>
      <c r="Q2253" s="34">
        <f>IF(A2253="","",I2253-P2253)</f>
        <v/>
      </c>
      <c r="R2253" s="34">
        <f>IF(A2253="","",IF(L2253="Yes",I2253,0))</f>
        <v/>
      </c>
      <c r="S2253" s="34">
        <f>IF(A2253="","",IF(AND(L2253="Yes",K2253="Yes",NOT(ISNUMBER(SEARCH("blocked",G2253))),OR(F2253="Standard domestic 15% (Box 7)",F2253="Import - VAT paid at customs (Box 8)",F2253="Import - Reverse charge (Box 9)"),OR(F2253&lt;&gt;"Standard domestic 15% (Box 7)",AND(LEN(D2253)=15,LEFT(D2253,1)="3",RIGHT(D2253,1)="3",ISNUMBER(--D2253)))),I2253,0))</f>
        <v/>
      </c>
      <c r="T2253" s="34">
        <f>IF(A2253="","",R2253-S2253)</f>
        <v/>
      </c>
      <c r="U2253" s="23">
        <f>IF(A2253="","",IF(O2253=0,"Outside audit periods; ","")&amp;IF(F2253="","No VAT category; ","")&amp;IF(ABS(Q2253)&gt;Setup!$B$10,"VAT ≠ 15% × net; ","")&amp;IF(AND(F2253="Standard domestic 15% (Box 7)",NOT(AND(LEN(D2253)=15,LEFT(D2253,1)="3",RIGHT(D2253,1)="3",ISNUMBER(--D2253)))),"Invalid/missing supplier VAT no; ","")&amp;IF(AND(L2253="Yes",K2253&lt;&gt;"Yes"),"VAT claimed without valid tax invoice; ","")&amp;IF(AND(L2253="Yes",ISNUMBER(SEARCH("blocked",G2253))),"Blocked input VAT claimed; ","")&amp;IF(AND(F2253="Import - VAT paid at customs (Box 8)",M2253=""),"Customs declaration no missing; ","")&amp;IF(AND(F2253="Import - Reverse charge (Box 9)",E2253="Saudi Arabia"),"RCM used for a local supplier; ","")&amp;IF(AND(L2253="Yes",NOT(OR(F2253="Standard domestic 15% (Box 7)",F2253="Import - VAT paid at customs (Box 8)",F2253="Import - Reverse charge (Box 9)"))),"VAT claimed on non-taxable category; ",""))</f>
        <v/>
      </c>
    </row>
    <row r="2254">
      <c r="A2254" s="17" t="n"/>
      <c r="B2254" s="14" t="n"/>
      <c r="C2254" s="14" t="n"/>
      <c r="D2254" s="16" t="n"/>
      <c r="E2254" s="14" t="n"/>
      <c r="F2254" s="14" t="n"/>
      <c r="G2254" s="14" t="n"/>
      <c r="H2254" s="19" t="n"/>
      <c r="I2254" s="19" t="n"/>
      <c r="J2254" s="34">
        <f>IF(A2254="","",H2254+I2254)</f>
        <v/>
      </c>
      <c r="K2254" s="14" t="n"/>
      <c r="L2254" s="14" t="n"/>
      <c r="M2254" s="14" t="n"/>
      <c r="N2254" s="14" t="n"/>
      <c r="O2254" s="20">
        <f>IF(A2254="","",SUMPRODUCT((A2254&gt;=Setup!$C$19:$C$30)*(A2254&lt;=Setup!$D$19:$D$30)*Setup!$A$19:$A$30))</f>
        <v/>
      </c>
      <c r="P2254" s="34">
        <f>IF(A2254="","",IF(OR(F2254="Standard domestic 15% (Box 7)",F2254="Import - VAT paid at customs (Box 8)",F2254="Import - Reverse charge (Box 9)"),ROUND(H2254*Setup!$B$9,2),0))</f>
        <v/>
      </c>
      <c r="Q2254" s="34">
        <f>IF(A2254="","",I2254-P2254)</f>
        <v/>
      </c>
      <c r="R2254" s="34">
        <f>IF(A2254="","",IF(L2254="Yes",I2254,0))</f>
        <v/>
      </c>
      <c r="S2254" s="34">
        <f>IF(A2254="","",IF(AND(L2254="Yes",K2254="Yes",NOT(ISNUMBER(SEARCH("blocked",G2254))),OR(F2254="Standard domestic 15% (Box 7)",F2254="Import - VAT paid at customs (Box 8)",F2254="Import - Reverse charge (Box 9)"),OR(F2254&lt;&gt;"Standard domestic 15% (Box 7)",AND(LEN(D2254)=15,LEFT(D2254,1)="3",RIGHT(D2254,1)="3",ISNUMBER(--D2254)))),I2254,0))</f>
        <v/>
      </c>
      <c r="T2254" s="34">
        <f>IF(A2254="","",R2254-S2254)</f>
        <v/>
      </c>
      <c r="U2254" s="23">
        <f>IF(A2254="","",IF(O2254=0,"Outside audit periods; ","")&amp;IF(F2254="","No VAT category; ","")&amp;IF(ABS(Q2254)&gt;Setup!$B$10,"VAT ≠ 15% × net; ","")&amp;IF(AND(F2254="Standard domestic 15% (Box 7)",NOT(AND(LEN(D2254)=15,LEFT(D2254,1)="3",RIGHT(D2254,1)="3",ISNUMBER(--D2254)))),"Invalid/missing supplier VAT no; ","")&amp;IF(AND(L2254="Yes",K2254&lt;&gt;"Yes"),"VAT claimed without valid tax invoice; ","")&amp;IF(AND(L2254="Yes",ISNUMBER(SEARCH("blocked",G2254))),"Blocked input VAT claimed; ","")&amp;IF(AND(F2254="Import - VAT paid at customs (Box 8)",M2254=""),"Customs declaration no missing; ","")&amp;IF(AND(F2254="Import - Reverse charge (Box 9)",E2254="Saudi Arabia"),"RCM used for a local supplier; ","")&amp;IF(AND(L2254="Yes",NOT(OR(F2254="Standard domestic 15% (Box 7)",F2254="Import - VAT paid at customs (Box 8)",F2254="Import - Reverse charge (Box 9)"))),"VAT claimed on non-taxable category; ",""))</f>
        <v/>
      </c>
    </row>
    <row r="2255">
      <c r="A2255" s="17" t="n"/>
      <c r="B2255" s="14" t="n"/>
      <c r="C2255" s="14" t="n"/>
      <c r="D2255" s="16" t="n"/>
      <c r="E2255" s="14" t="n"/>
      <c r="F2255" s="14" t="n"/>
      <c r="G2255" s="14" t="n"/>
      <c r="H2255" s="19" t="n"/>
      <c r="I2255" s="19" t="n"/>
      <c r="J2255" s="34">
        <f>IF(A2255="","",H2255+I2255)</f>
        <v/>
      </c>
      <c r="K2255" s="14" t="n"/>
      <c r="L2255" s="14" t="n"/>
      <c r="M2255" s="14" t="n"/>
      <c r="N2255" s="14" t="n"/>
      <c r="O2255" s="20">
        <f>IF(A2255="","",SUMPRODUCT((A2255&gt;=Setup!$C$19:$C$30)*(A2255&lt;=Setup!$D$19:$D$30)*Setup!$A$19:$A$30))</f>
        <v/>
      </c>
      <c r="P2255" s="34">
        <f>IF(A2255="","",IF(OR(F2255="Standard domestic 15% (Box 7)",F2255="Import - VAT paid at customs (Box 8)",F2255="Import - Reverse charge (Box 9)"),ROUND(H2255*Setup!$B$9,2),0))</f>
        <v/>
      </c>
      <c r="Q2255" s="34">
        <f>IF(A2255="","",I2255-P2255)</f>
        <v/>
      </c>
      <c r="R2255" s="34">
        <f>IF(A2255="","",IF(L2255="Yes",I2255,0))</f>
        <v/>
      </c>
      <c r="S2255" s="34">
        <f>IF(A2255="","",IF(AND(L2255="Yes",K2255="Yes",NOT(ISNUMBER(SEARCH("blocked",G2255))),OR(F2255="Standard domestic 15% (Box 7)",F2255="Import - VAT paid at customs (Box 8)",F2255="Import - Reverse charge (Box 9)"),OR(F2255&lt;&gt;"Standard domestic 15% (Box 7)",AND(LEN(D2255)=15,LEFT(D2255,1)="3",RIGHT(D2255,1)="3",ISNUMBER(--D2255)))),I2255,0))</f>
        <v/>
      </c>
      <c r="T2255" s="34">
        <f>IF(A2255="","",R2255-S2255)</f>
        <v/>
      </c>
      <c r="U2255" s="23">
        <f>IF(A2255="","",IF(O2255=0,"Outside audit periods; ","")&amp;IF(F2255="","No VAT category; ","")&amp;IF(ABS(Q2255)&gt;Setup!$B$10,"VAT ≠ 15% × net; ","")&amp;IF(AND(F2255="Standard domestic 15% (Box 7)",NOT(AND(LEN(D2255)=15,LEFT(D2255,1)="3",RIGHT(D2255,1)="3",ISNUMBER(--D2255)))),"Invalid/missing supplier VAT no; ","")&amp;IF(AND(L2255="Yes",K2255&lt;&gt;"Yes"),"VAT claimed without valid tax invoice; ","")&amp;IF(AND(L2255="Yes",ISNUMBER(SEARCH("blocked",G2255))),"Blocked input VAT claimed; ","")&amp;IF(AND(F2255="Import - VAT paid at customs (Box 8)",M2255=""),"Customs declaration no missing; ","")&amp;IF(AND(F2255="Import - Reverse charge (Box 9)",E2255="Saudi Arabia"),"RCM used for a local supplier; ","")&amp;IF(AND(L2255="Yes",NOT(OR(F2255="Standard domestic 15% (Box 7)",F2255="Import - VAT paid at customs (Box 8)",F2255="Import - Reverse charge (Box 9)"))),"VAT claimed on non-taxable category; ",""))</f>
        <v/>
      </c>
    </row>
    <row r="2256">
      <c r="A2256" s="17" t="n"/>
      <c r="B2256" s="14" t="n"/>
      <c r="C2256" s="14" t="n"/>
      <c r="D2256" s="16" t="n"/>
      <c r="E2256" s="14" t="n"/>
      <c r="F2256" s="14" t="n"/>
      <c r="G2256" s="14" t="n"/>
      <c r="H2256" s="19" t="n"/>
      <c r="I2256" s="19" t="n"/>
      <c r="J2256" s="34">
        <f>IF(A2256="","",H2256+I2256)</f>
        <v/>
      </c>
      <c r="K2256" s="14" t="n"/>
      <c r="L2256" s="14" t="n"/>
      <c r="M2256" s="14" t="n"/>
      <c r="N2256" s="14" t="n"/>
      <c r="O2256" s="20">
        <f>IF(A2256="","",SUMPRODUCT((A2256&gt;=Setup!$C$19:$C$30)*(A2256&lt;=Setup!$D$19:$D$30)*Setup!$A$19:$A$30))</f>
        <v/>
      </c>
      <c r="P2256" s="34">
        <f>IF(A2256="","",IF(OR(F2256="Standard domestic 15% (Box 7)",F2256="Import - VAT paid at customs (Box 8)",F2256="Import - Reverse charge (Box 9)"),ROUND(H2256*Setup!$B$9,2),0))</f>
        <v/>
      </c>
      <c r="Q2256" s="34">
        <f>IF(A2256="","",I2256-P2256)</f>
        <v/>
      </c>
      <c r="R2256" s="34">
        <f>IF(A2256="","",IF(L2256="Yes",I2256,0))</f>
        <v/>
      </c>
      <c r="S2256" s="34">
        <f>IF(A2256="","",IF(AND(L2256="Yes",K2256="Yes",NOT(ISNUMBER(SEARCH("blocked",G2256))),OR(F2256="Standard domestic 15% (Box 7)",F2256="Import - VAT paid at customs (Box 8)",F2256="Import - Reverse charge (Box 9)"),OR(F2256&lt;&gt;"Standard domestic 15% (Box 7)",AND(LEN(D2256)=15,LEFT(D2256,1)="3",RIGHT(D2256,1)="3",ISNUMBER(--D2256)))),I2256,0))</f>
        <v/>
      </c>
      <c r="T2256" s="34">
        <f>IF(A2256="","",R2256-S2256)</f>
        <v/>
      </c>
      <c r="U2256" s="23">
        <f>IF(A2256="","",IF(O2256=0,"Outside audit periods; ","")&amp;IF(F2256="","No VAT category; ","")&amp;IF(ABS(Q2256)&gt;Setup!$B$10,"VAT ≠ 15% × net; ","")&amp;IF(AND(F2256="Standard domestic 15% (Box 7)",NOT(AND(LEN(D2256)=15,LEFT(D2256,1)="3",RIGHT(D2256,1)="3",ISNUMBER(--D2256)))),"Invalid/missing supplier VAT no; ","")&amp;IF(AND(L2256="Yes",K2256&lt;&gt;"Yes"),"VAT claimed without valid tax invoice; ","")&amp;IF(AND(L2256="Yes",ISNUMBER(SEARCH("blocked",G2256))),"Blocked input VAT claimed; ","")&amp;IF(AND(F2256="Import - VAT paid at customs (Box 8)",M2256=""),"Customs declaration no missing; ","")&amp;IF(AND(F2256="Import - Reverse charge (Box 9)",E2256="Saudi Arabia"),"RCM used for a local supplier; ","")&amp;IF(AND(L2256="Yes",NOT(OR(F2256="Standard domestic 15% (Box 7)",F2256="Import - VAT paid at customs (Box 8)",F2256="Import - Reverse charge (Box 9)"))),"VAT claimed on non-taxable category; ",""))</f>
        <v/>
      </c>
    </row>
    <row r="2257">
      <c r="A2257" s="17" t="n"/>
      <c r="B2257" s="14" t="n"/>
      <c r="C2257" s="14" t="n"/>
      <c r="D2257" s="16" t="n"/>
      <c r="E2257" s="14" t="n"/>
      <c r="F2257" s="14" t="n"/>
      <c r="G2257" s="14" t="n"/>
      <c r="H2257" s="19" t="n"/>
      <c r="I2257" s="19" t="n"/>
      <c r="J2257" s="34">
        <f>IF(A2257="","",H2257+I2257)</f>
        <v/>
      </c>
      <c r="K2257" s="14" t="n"/>
      <c r="L2257" s="14" t="n"/>
      <c r="M2257" s="14" t="n"/>
      <c r="N2257" s="14" t="n"/>
      <c r="O2257" s="20">
        <f>IF(A2257="","",SUMPRODUCT((A2257&gt;=Setup!$C$19:$C$30)*(A2257&lt;=Setup!$D$19:$D$30)*Setup!$A$19:$A$30))</f>
        <v/>
      </c>
      <c r="P2257" s="34">
        <f>IF(A2257="","",IF(OR(F2257="Standard domestic 15% (Box 7)",F2257="Import - VAT paid at customs (Box 8)",F2257="Import - Reverse charge (Box 9)"),ROUND(H2257*Setup!$B$9,2),0))</f>
        <v/>
      </c>
      <c r="Q2257" s="34">
        <f>IF(A2257="","",I2257-P2257)</f>
        <v/>
      </c>
      <c r="R2257" s="34">
        <f>IF(A2257="","",IF(L2257="Yes",I2257,0))</f>
        <v/>
      </c>
      <c r="S2257" s="34">
        <f>IF(A2257="","",IF(AND(L2257="Yes",K2257="Yes",NOT(ISNUMBER(SEARCH("blocked",G2257))),OR(F2257="Standard domestic 15% (Box 7)",F2257="Import - VAT paid at customs (Box 8)",F2257="Import - Reverse charge (Box 9)"),OR(F2257&lt;&gt;"Standard domestic 15% (Box 7)",AND(LEN(D2257)=15,LEFT(D2257,1)="3",RIGHT(D2257,1)="3",ISNUMBER(--D2257)))),I2257,0))</f>
        <v/>
      </c>
      <c r="T2257" s="34">
        <f>IF(A2257="","",R2257-S2257)</f>
        <v/>
      </c>
      <c r="U2257" s="23">
        <f>IF(A2257="","",IF(O2257=0,"Outside audit periods; ","")&amp;IF(F2257="","No VAT category; ","")&amp;IF(ABS(Q2257)&gt;Setup!$B$10,"VAT ≠ 15% × net; ","")&amp;IF(AND(F2257="Standard domestic 15% (Box 7)",NOT(AND(LEN(D2257)=15,LEFT(D2257,1)="3",RIGHT(D2257,1)="3",ISNUMBER(--D2257)))),"Invalid/missing supplier VAT no; ","")&amp;IF(AND(L2257="Yes",K2257&lt;&gt;"Yes"),"VAT claimed without valid tax invoice; ","")&amp;IF(AND(L2257="Yes",ISNUMBER(SEARCH("blocked",G2257))),"Blocked input VAT claimed; ","")&amp;IF(AND(F2257="Import - VAT paid at customs (Box 8)",M2257=""),"Customs declaration no missing; ","")&amp;IF(AND(F2257="Import - Reverse charge (Box 9)",E2257="Saudi Arabia"),"RCM used for a local supplier; ","")&amp;IF(AND(L2257="Yes",NOT(OR(F2257="Standard domestic 15% (Box 7)",F2257="Import - VAT paid at customs (Box 8)",F2257="Import - Reverse charge (Box 9)"))),"VAT claimed on non-taxable category; ",""))</f>
        <v/>
      </c>
    </row>
    <row r="2258">
      <c r="A2258" s="17" t="n"/>
      <c r="B2258" s="14" t="n"/>
      <c r="C2258" s="14" t="n"/>
      <c r="D2258" s="16" t="n"/>
      <c r="E2258" s="14" t="n"/>
      <c r="F2258" s="14" t="n"/>
      <c r="G2258" s="14" t="n"/>
      <c r="H2258" s="19" t="n"/>
      <c r="I2258" s="19" t="n"/>
      <c r="J2258" s="34">
        <f>IF(A2258="","",H2258+I2258)</f>
        <v/>
      </c>
      <c r="K2258" s="14" t="n"/>
      <c r="L2258" s="14" t="n"/>
      <c r="M2258" s="14" t="n"/>
      <c r="N2258" s="14" t="n"/>
      <c r="O2258" s="20">
        <f>IF(A2258="","",SUMPRODUCT((A2258&gt;=Setup!$C$19:$C$30)*(A2258&lt;=Setup!$D$19:$D$30)*Setup!$A$19:$A$30))</f>
        <v/>
      </c>
      <c r="P2258" s="34">
        <f>IF(A2258="","",IF(OR(F2258="Standard domestic 15% (Box 7)",F2258="Import - VAT paid at customs (Box 8)",F2258="Import - Reverse charge (Box 9)"),ROUND(H2258*Setup!$B$9,2),0))</f>
        <v/>
      </c>
      <c r="Q2258" s="34">
        <f>IF(A2258="","",I2258-P2258)</f>
        <v/>
      </c>
      <c r="R2258" s="34">
        <f>IF(A2258="","",IF(L2258="Yes",I2258,0))</f>
        <v/>
      </c>
      <c r="S2258" s="34">
        <f>IF(A2258="","",IF(AND(L2258="Yes",K2258="Yes",NOT(ISNUMBER(SEARCH("blocked",G2258))),OR(F2258="Standard domestic 15% (Box 7)",F2258="Import - VAT paid at customs (Box 8)",F2258="Import - Reverse charge (Box 9)"),OR(F2258&lt;&gt;"Standard domestic 15% (Box 7)",AND(LEN(D2258)=15,LEFT(D2258,1)="3",RIGHT(D2258,1)="3",ISNUMBER(--D2258)))),I2258,0))</f>
        <v/>
      </c>
      <c r="T2258" s="34">
        <f>IF(A2258="","",R2258-S2258)</f>
        <v/>
      </c>
      <c r="U2258" s="23">
        <f>IF(A2258="","",IF(O2258=0,"Outside audit periods; ","")&amp;IF(F2258="","No VAT category; ","")&amp;IF(ABS(Q2258)&gt;Setup!$B$10,"VAT ≠ 15% × net; ","")&amp;IF(AND(F2258="Standard domestic 15% (Box 7)",NOT(AND(LEN(D2258)=15,LEFT(D2258,1)="3",RIGHT(D2258,1)="3",ISNUMBER(--D2258)))),"Invalid/missing supplier VAT no; ","")&amp;IF(AND(L2258="Yes",K2258&lt;&gt;"Yes"),"VAT claimed without valid tax invoice; ","")&amp;IF(AND(L2258="Yes",ISNUMBER(SEARCH("blocked",G2258))),"Blocked input VAT claimed; ","")&amp;IF(AND(F2258="Import - VAT paid at customs (Box 8)",M2258=""),"Customs declaration no missing; ","")&amp;IF(AND(F2258="Import - Reverse charge (Box 9)",E2258="Saudi Arabia"),"RCM used for a local supplier; ","")&amp;IF(AND(L2258="Yes",NOT(OR(F2258="Standard domestic 15% (Box 7)",F2258="Import - VAT paid at customs (Box 8)",F2258="Import - Reverse charge (Box 9)"))),"VAT claimed on non-taxable category; ",""))</f>
        <v/>
      </c>
    </row>
    <row r="2259">
      <c r="A2259" s="17" t="n"/>
      <c r="B2259" s="14" t="n"/>
      <c r="C2259" s="14" t="n"/>
      <c r="D2259" s="16" t="n"/>
      <c r="E2259" s="14" t="n"/>
      <c r="F2259" s="14" t="n"/>
      <c r="G2259" s="14" t="n"/>
      <c r="H2259" s="19" t="n"/>
      <c r="I2259" s="19" t="n"/>
      <c r="J2259" s="34">
        <f>IF(A2259="","",H2259+I2259)</f>
        <v/>
      </c>
      <c r="K2259" s="14" t="n"/>
      <c r="L2259" s="14" t="n"/>
      <c r="M2259" s="14" t="n"/>
      <c r="N2259" s="14" t="n"/>
      <c r="O2259" s="20">
        <f>IF(A2259="","",SUMPRODUCT((A2259&gt;=Setup!$C$19:$C$30)*(A2259&lt;=Setup!$D$19:$D$30)*Setup!$A$19:$A$30))</f>
        <v/>
      </c>
      <c r="P2259" s="34">
        <f>IF(A2259="","",IF(OR(F2259="Standard domestic 15% (Box 7)",F2259="Import - VAT paid at customs (Box 8)",F2259="Import - Reverse charge (Box 9)"),ROUND(H2259*Setup!$B$9,2),0))</f>
        <v/>
      </c>
      <c r="Q2259" s="34">
        <f>IF(A2259="","",I2259-P2259)</f>
        <v/>
      </c>
      <c r="R2259" s="34">
        <f>IF(A2259="","",IF(L2259="Yes",I2259,0))</f>
        <v/>
      </c>
      <c r="S2259" s="34">
        <f>IF(A2259="","",IF(AND(L2259="Yes",K2259="Yes",NOT(ISNUMBER(SEARCH("blocked",G2259))),OR(F2259="Standard domestic 15% (Box 7)",F2259="Import - VAT paid at customs (Box 8)",F2259="Import - Reverse charge (Box 9)"),OR(F2259&lt;&gt;"Standard domestic 15% (Box 7)",AND(LEN(D2259)=15,LEFT(D2259,1)="3",RIGHT(D2259,1)="3",ISNUMBER(--D2259)))),I2259,0))</f>
        <v/>
      </c>
      <c r="T2259" s="34">
        <f>IF(A2259="","",R2259-S2259)</f>
        <v/>
      </c>
      <c r="U2259" s="23">
        <f>IF(A2259="","",IF(O2259=0,"Outside audit periods; ","")&amp;IF(F2259="","No VAT category; ","")&amp;IF(ABS(Q2259)&gt;Setup!$B$10,"VAT ≠ 15% × net; ","")&amp;IF(AND(F2259="Standard domestic 15% (Box 7)",NOT(AND(LEN(D2259)=15,LEFT(D2259,1)="3",RIGHT(D2259,1)="3",ISNUMBER(--D2259)))),"Invalid/missing supplier VAT no; ","")&amp;IF(AND(L2259="Yes",K2259&lt;&gt;"Yes"),"VAT claimed without valid tax invoice; ","")&amp;IF(AND(L2259="Yes",ISNUMBER(SEARCH("blocked",G2259))),"Blocked input VAT claimed; ","")&amp;IF(AND(F2259="Import - VAT paid at customs (Box 8)",M2259=""),"Customs declaration no missing; ","")&amp;IF(AND(F2259="Import - Reverse charge (Box 9)",E2259="Saudi Arabia"),"RCM used for a local supplier; ","")&amp;IF(AND(L2259="Yes",NOT(OR(F2259="Standard domestic 15% (Box 7)",F2259="Import - VAT paid at customs (Box 8)",F2259="Import - Reverse charge (Box 9)"))),"VAT claimed on non-taxable category; ",""))</f>
        <v/>
      </c>
    </row>
    <row r="2260">
      <c r="A2260" s="17" t="n"/>
      <c r="B2260" s="14" t="n"/>
      <c r="C2260" s="14" t="n"/>
      <c r="D2260" s="16" t="n"/>
      <c r="E2260" s="14" t="n"/>
      <c r="F2260" s="14" t="n"/>
      <c r="G2260" s="14" t="n"/>
      <c r="H2260" s="19" t="n"/>
      <c r="I2260" s="19" t="n"/>
      <c r="J2260" s="34">
        <f>IF(A2260="","",H2260+I2260)</f>
        <v/>
      </c>
      <c r="K2260" s="14" t="n"/>
      <c r="L2260" s="14" t="n"/>
      <c r="M2260" s="14" t="n"/>
      <c r="N2260" s="14" t="n"/>
      <c r="O2260" s="20">
        <f>IF(A2260="","",SUMPRODUCT((A2260&gt;=Setup!$C$19:$C$30)*(A2260&lt;=Setup!$D$19:$D$30)*Setup!$A$19:$A$30))</f>
        <v/>
      </c>
      <c r="P2260" s="34">
        <f>IF(A2260="","",IF(OR(F2260="Standard domestic 15% (Box 7)",F2260="Import - VAT paid at customs (Box 8)",F2260="Import - Reverse charge (Box 9)"),ROUND(H2260*Setup!$B$9,2),0))</f>
        <v/>
      </c>
      <c r="Q2260" s="34">
        <f>IF(A2260="","",I2260-P2260)</f>
        <v/>
      </c>
      <c r="R2260" s="34">
        <f>IF(A2260="","",IF(L2260="Yes",I2260,0))</f>
        <v/>
      </c>
      <c r="S2260" s="34">
        <f>IF(A2260="","",IF(AND(L2260="Yes",K2260="Yes",NOT(ISNUMBER(SEARCH("blocked",G2260))),OR(F2260="Standard domestic 15% (Box 7)",F2260="Import - VAT paid at customs (Box 8)",F2260="Import - Reverse charge (Box 9)"),OR(F2260&lt;&gt;"Standard domestic 15% (Box 7)",AND(LEN(D2260)=15,LEFT(D2260,1)="3",RIGHT(D2260,1)="3",ISNUMBER(--D2260)))),I2260,0))</f>
        <v/>
      </c>
      <c r="T2260" s="34">
        <f>IF(A2260="","",R2260-S2260)</f>
        <v/>
      </c>
      <c r="U2260" s="23">
        <f>IF(A2260="","",IF(O2260=0,"Outside audit periods; ","")&amp;IF(F2260="","No VAT category; ","")&amp;IF(ABS(Q2260)&gt;Setup!$B$10,"VAT ≠ 15% × net; ","")&amp;IF(AND(F2260="Standard domestic 15% (Box 7)",NOT(AND(LEN(D2260)=15,LEFT(D2260,1)="3",RIGHT(D2260,1)="3",ISNUMBER(--D2260)))),"Invalid/missing supplier VAT no; ","")&amp;IF(AND(L2260="Yes",K2260&lt;&gt;"Yes"),"VAT claimed without valid tax invoice; ","")&amp;IF(AND(L2260="Yes",ISNUMBER(SEARCH("blocked",G2260))),"Blocked input VAT claimed; ","")&amp;IF(AND(F2260="Import - VAT paid at customs (Box 8)",M2260=""),"Customs declaration no missing; ","")&amp;IF(AND(F2260="Import - Reverse charge (Box 9)",E2260="Saudi Arabia"),"RCM used for a local supplier; ","")&amp;IF(AND(L2260="Yes",NOT(OR(F2260="Standard domestic 15% (Box 7)",F2260="Import - VAT paid at customs (Box 8)",F2260="Import - Reverse charge (Box 9)"))),"VAT claimed on non-taxable category; ",""))</f>
        <v/>
      </c>
    </row>
    <row r="2261">
      <c r="A2261" s="17" t="n"/>
      <c r="B2261" s="14" t="n"/>
      <c r="C2261" s="14" t="n"/>
      <c r="D2261" s="16" t="n"/>
      <c r="E2261" s="14" t="n"/>
      <c r="F2261" s="14" t="n"/>
      <c r="G2261" s="14" t="n"/>
      <c r="H2261" s="19" t="n"/>
      <c r="I2261" s="19" t="n"/>
      <c r="J2261" s="34">
        <f>IF(A2261="","",H2261+I2261)</f>
        <v/>
      </c>
      <c r="K2261" s="14" t="n"/>
      <c r="L2261" s="14" t="n"/>
      <c r="M2261" s="14" t="n"/>
      <c r="N2261" s="14" t="n"/>
      <c r="O2261" s="20">
        <f>IF(A2261="","",SUMPRODUCT((A2261&gt;=Setup!$C$19:$C$30)*(A2261&lt;=Setup!$D$19:$D$30)*Setup!$A$19:$A$30))</f>
        <v/>
      </c>
      <c r="P2261" s="34">
        <f>IF(A2261="","",IF(OR(F2261="Standard domestic 15% (Box 7)",F2261="Import - VAT paid at customs (Box 8)",F2261="Import - Reverse charge (Box 9)"),ROUND(H2261*Setup!$B$9,2),0))</f>
        <v/>
      </c>
      <c r="Q2261" s="34">
        <f>IF(A2261="","",I2261-P2261)</f>
        <v/>
      </c>
      <c r="R2261" s="34">
        <f>IF(A2261="","",IF(L2261="Yes",I2261,0))</f>
        <v/>
      </c>
      <c r="S2261" s="34">
        <f>IF(A2261="","",IF(AND(L2261="Yes",K2261="Yes",NOT(ISNUMBER(SEARCH("blocked",G2261))),OR(F2261="Standard domestic 15% (Box 7)",F2261="Import - VAT paid at customs (Box 8)",F2261="Import - Reverse charge (Box 9)"),OR(F2261&lt;&gt;"Standard domestic 15% (Box 7)",AND(LEN(D2261)=15,LEFT(D2261,1)="3",RIGHT(D2261,1)="3",ISNUMBER(--D2261)))),I2261,0))</f>
        <v/>
      </c>
      <c r="T2261" s="34">
        <f>IF(A2261="","",R2261-S2261)</f>
        <v/>
      </c>
      <c r="U2261" s="23">
        <f>IF(A2261="","",IF(O2261=0,"Outside audit periods; ","")&amp;IF(F2261="","No VAT category; ","")&amp;IF(ABS(Q2261)&gt;Setup!$B$10,"VAT ≠ 15% × net; ","")&amp;IF(AND(F2261="Standard domestic 15% (Box 7)",NOT(AND(LEN(D2261)=15,LEFT(D2261,1)="3",RIGHT(D2261,1)="3",ISNUMBER(--D2261)))),"Invalid/missing supplier VAT no; ","")&amp;IF(AND(L2261="Yes",K2261&lt;&gt;"Yes"),"VAT claimed without valid tax invoice; ","")&amp;IF(AND(L2261="Yes",ISNUMBER(SEARCH("blocked",G2261))),"Blocked input VAT claimed; ","")&amp;IF(AND(F2261="Import - VAT paid at customs (Box 8)",M2261=""),"Customs declaration no missing; ","")&amp;IF(AND(F2261="Import - Reverse charge (Box 9)",E2261="Saudi Arabia"),"RCM used for a local supplier; ","")&amp;IF(AND(L2261="Yes",NOT(OR(F2261="Standard domestic 15% (Box 7)",F2261="Import - VAT paid at customs (Box 8)",F2261="Import - Reverse charge (Box 9)"))),"VAT claimed on non-taxable category; ",""))</f>
        <v/>
      </c>
    </row>
    <row r="2262">
      <c r="A2262" s="17" t="n"/>
      <c r="B2262" s="14" t="n"/>
      <c r="C2262" s="14" t="n"/>
      <c r="D2262" s="16" t="n"/>
      <c r="E2262" s="14" t="n"/>
      <c r="F2262" s="14" t="n"/>
      <c r="G2262" s="14" t="n"/>
      <c r="H2262" s="19" t="n"/>
      <c r="I2262" s="19" t="n"/>
      <c r="J2262" s="34">
        <f>IF(A2262="","",H2262+I2262)</f>
        <v/>
      </c>
      <c r="K2262" s="14" t="n"/>
      <c r="L2262" s="14" t="n"/>
      <c r="M2262" s="14" t="n"/>
      <c r="N2262" s="14" t="n"/>
      <c r="O2262" s="20">
        <f>IF(A2262="","",SUMPRODUCT((A2262&gt;=Setup!$C$19:$C$30)*(A2262&lt;=Setup!$D$19:$D$30)*Setup!$A$19:$A$30))</f>
        <v/>
      </c>
      <c r="P2262" s="34">
        <f>IF(A2262="","",IF(OR(F2262="Standard domestic 15% (Box 7)",F2262="Import - VAT paid at customs (Box 8)",F2262="Import - Reverse charge (Box 9)"),ROUND(H2262*Setup!$B$9,2),0))</f>
        <v/>
      </c>
      <c r="Q2262" s="34">
        <f>IF(A2262="","",I2262-P2262)</f>
        <v/>
      </c>
      <c r="R2262" s="34">
        <f>IF(A2262="","",IF(L2262="Yes",I2262,0))</f>
        <v/>
      </c>
      <c r="S2262" s="34">
        <f>IF(A2262="","",IF(AND(L2262="Yes",K2262="Yes",NOT(ISNUMBER(SEARCH("blocked",G2262))),OR(F2262="Standard domestic 15% (Box 7)",F2262="Import - VAT paid at customs (Box 8)",F2262="Import - Reverse charge (Box 9)"),OR(F2262&lt;&gt;"Standard domestic 15% (Box 7)",AND(LEN(D2262)=15,LEFT(D2262,1)="3",RIGHT(D2262,1)="3",ISNUMBER(--D2262)))),I2262,0))</f>
        <v/>
      </c>
      <c r="T2262" s="34">
        <f>IF(A2262="","",R2262-S2262)</f>
        <v/>
      </c>
      <c r="U2262" s="23">
        <f>IF(A2262="","",IF(O2262=0,"Outside audit periods; ","")&amp;IF(F2262="","No VAT category; ","")&amp;IF(ABS(Q2262)&gt;Setup!$B$10,"VAT ≠ 15% × net; ","")&amp;IF(AND(F2262="Standard domestic 15% (Box 7)",NOT(AND(LEN(D2262)=15,LEFT(D2262,1)="3",RIGHT(D2262,1)="3",ISNUMBER(--D2262)))),"Invalid/missing supplier VAT no; ","")&amp;IF(AND(L2262="Yes",K2262&lt;&gt;"Yes"),"VAT claimed without valid tax invoice; ","")&amp;IF(AND(L2262="Yes",ISNUMBER(SEARCH("blocked",G2262))),"Blocked input VAT claimed; ","")&amp;IF(AND(F2262="Import - VAT paid at customs (Box 8)",M2262=""),"Customs declaration no missing; ","")&amp;IF(AND(F2262="Import - Reverse charge (Box 9)",E2262="Saudi Arabia"),"RCM used for a local supplier; ","")&amp;IF(AND(L2262="Yes",NOT(OR(F2262="Standard domestic 15% (Box 7)",F2262="Import - VAT paid at customs (Box 8)",F2262="Import - Reverse charge (Box 9)"))),"VAT claimed on non-taxable category; ",""))</f>
        <v/>
      </c>
    </row>
    <row r="2263">
      <c r="A2263" s="17" t="n"/>
      <c r="B2263" s="14" t="n"/>
      <c r="C2263" s="14" t="n"/>
      <c r="D2263" s="16" t="n"/>
      <c r="E2263" s="14" t="n"/>
      <c r="F2263" s="14" t="n"/>
      <c r="G2263" s="14" t="n"/>
      <c r="H2263" s="19" t="n"/>
      <c r="I2263" s="19" t="n"/>
      <c r="J2263" s="34">
        <f>IF(A2263="","",H2263+I2263)</f>
        <v/>
      </c>
      <c r="K2263" s="14" t="n"/>
      <c r="L2263" s="14" t="n"/>
      <c r="M2263" s="14" t="n"/>
      <c r="N2263" s="14" t="n"/>
      <c r="O2263" s="20">
        <f>IF(A2263="","",SUMPRODUCT((A2263&gt;=Setup!$C$19:$C$30)*(A2263&lt;=Setup!$D$19:$D$30)*Setup!$A$19:$A$30))</f>
        <v/>
      </c>
      <c r="P2263" s="34">
        <f>IF(A2263="","",IF(OR(F2263="Standard domestic 15% (Box 7)",F2263="Import - VAT paid at customs (Box 8)",F2263="Import - Reverse charge (Box 9)"),ROUND(H2263*Setup!$B$9,2),0))</f>
        <v/>
      </c>
      <c r="Q2263" s="34">
        <f>IF(A2263="","",I2263-P2263)</f>
        <v/>
      </c>
      <c r="R2263" s="34">
        <f>IF(A2263="","",IF(L2263="Yes",I2263,0))</f>
        <v/>
      </c>
      <c r="S2263" s="34">
        <f>IF(A2263="","",IF(AND(L2263="Yes",K2263="Yes",NOT(ISNUMBER(SEARCH("blocked",G2263))),OR(F2263="Standard domestic 15% (Box 7)",F2263="Import - VAT paid at customs (Box 8)",F2263="Import - Reverse charge (Box 9)"),OR(F2263&lt;&gt;"Standard domestic 15% (Box 7)",AND(LEN(D2263)=15,LEFT(D2263,1)="3",RIGHT(D2263,1)="3",ISNUMBER(--D2263)))),I2263,0))</f>
        <v/>
      </c>
      <c r="T2263" s="34">
        <f>IF(A2263="","",R2263-S2263)</f>
        <v/>
      </c>
      <c r="U2263" s="23">
        <f>IF(A2263="","",IF(O2263=0,"Outside audit periods; ","")&amp;IF(F2263="","No VAT category; ","")&amp;IF(ABS(Q2263)&gt;Setup!$B$10,"VAT ≠ 15% × net; ","")&amp;IF(AND(F2263="Standard domestic 15% (Box 7)",NOT(AND(LEN(D2263)=15,LEFT(D2263,1)="3",RIGHT(D2263,1)="3",ISNUMBER(--D2263)))),"Invalid/missing supplier VAT no; ","")&amp;IF(AND(L2263="Yes",K2263&lt;&gt;"Yes"),"VAT claimed without valid tax invoice; ","")&amp;IF(AND(L2263="Yes",ISNUMBER(SEARCH("blocked",G2263))),"Blocked input VAT claimed; ","")&amp;IF(AND(F2263="Import - VAT paid at customs (Box 8)",M2263=""),"Customs declaration no missing; ","")&amp;IF(AND(F2263="Import - Reverse charge (Box 9)",E2263="Saudi Arabia"),"RCM used for a local supplier; ","")&amp;IF(AND(L2263="Yes",NOT(OR(F2263="Standard domestic 15% (Box 7)",F2263="Import - VAT paid at customs (Box 8)",F2263="Import - Reverse charge (Box 9)"))),"VAT claimed on non-taxable category; ",""))</f>
        <v/>
      </c>
    </row>
    <row r="2264">
      <c r="A2264" s="17" t="n"/>
      <c r="B2264" s="14" t="n"/>
      <c r="C2264" s="14" t="n"/>
      <c r="D2264" s="16" t="n"/>
      <c r="E2264" s="14" t="n"/>
      <c r="F2264" s="14" t="n"/>
      <c r="G2264" s="14" t="n"/>
      <c r="H2264" s="19" t="n"/>
      <c r="I2264" s="19" t="n"/>
      <c r="J2264" s="34">
        <f>IF(A2264="","",H2264+I2264)</f>
        <v/>
      </c>
      <c r="K2264" s="14" t="n"/>
      <c r="L2264" s="14" t="n"/>
      <c r="M2264" s="14" t="n"/>
      <c r="N2264" s="14" t="n"/>
      <c r="O2264" s="20">
        <f>IF(A2264="","",SUMPRODUCT((A2264&gt;=Setup!$C$19:$C$30)*(A2264&lt;=Setup!$D$19:$D$30)*Setup!$A$19:$A$30))</f>
        <v/>
      </c>
      <c r="P2264" s="34">
        <f>IF(A2264="","",IF(OR(F2264="Standard domestic 15% (Box 7)",F2264="Import - VAT paid at customs (Box 8)",F2264="Import - Reverse charge (Box 9)"),ROUND(H2264*Setup!$B$9,2),0))</f>
        <v/>
      </c>
      <c r="Q2264" s="34">
        <f>IF(A2264="","",I2264-P2264)</f>
        <v/>
      </c>
      <c r="R2264" s="34">
        <f>IF(A2264="","",IF(L2264="Yes",I2264,0))</f>
        <v/>
      </c>
      <c r="S2264" s="34">
        <f>IF(A2264="","",IF(AND(L2264="Yes",K2264="Yes",NOT(ISNUMBER(SEARCH("blocked",G2264))),OR(F2264="Standard domestic 15% (Box 7)",F2264="Import - VAT paid at customs (Box 8)",F2264="Import - Reverse charge (Box 9)"),OR(F2264&lt;&gt;"Standard domestic 15% (Box 7)",AND(LEN(D2264)=15,LEFT(D2264,1)="3",RIGHT(D2264,1)="3",ISNUMBER(--D2264)))),I2264,0))</f>
        <v/>
      </c>
      <c r="T2264" s="34">
        <f>IF(A2264="","",R2264-S2264)</f>
        <v/>
      </c>
      <c r="U2264" s="23">
        <f>IF(A2264="","",IF(O2264=0,"Outside audit periods; ","")&amp;IF(F2264="","No VAT category; ","")&amp;IF(ABS(Q2264)&gt;Setup!$B$10,"VAT ≠ 15% × net; ","")&amp;IF(AND(F2264="Standard domestic 15% (Box 7)",NOT(AND(LEN(D2264)=15,LEFT(D2264,1)="3",RIGHT(D2264,1)="3",ISNUMBER(--D2264)))),"Invalid/missing supplier VAT no; ","")&amp;IF(AND(L2264="Yes",K2264&lt;&gt;"Yes"),"VAT claimed without valid tax invoice; ","")&amp;IF(AND(L2264="Yes",ISNUMBER(SEARCH("blocked",G2264))),"Blocked input VAT claimed; ","")&amp;IF(AND(F2264="Import - VAT paid at customs (Box 8)",M2264=""),"Customs declaration no missing; ","")&amp;IF(AND(F2264="Import - Reverse charge (Box 9)",E2264="Saudi Arabia"),"RCM used for a local supplier; ","")&amp;IF(AND(L2264="Yes",NOT(OR(F2264="Standard domestic 15% (Box 7)",F2264="Import - VAT paid at customs (Box 8)",F2264="Import - Reverse charge (Box 9)"))),"VAT claimed on non-taxable category; ",""))</f>
        <v/>
      </c>
    </row>
    <row r="2265">
      <c r="A2265" s="17" t="n"/>
      <c r="B2265" s="14" t="n"/>
      <c r="C2265" s="14" t="n"/>
      <c r="D2265" s="16" t="n"/>
      <c r="E2265" s="14" t="n"/>
      <c r="F2265" s="14" t="n"/>
      <c r="G2265" s="14" t="n"/>
      <c r="H2265" s="19" t="n"/>
      <c r="I2265" s="19" t="n"/>
      <c r="J2265" s="34">
        <f>IF(A2265="","",H2265+I2265)</f>
        <v/>
      </c>
      <c r="K2265" s="14" t="n"/>
      <c r="L2265" s="14" t="n"/>
      <c r="M2265" s="14" t="n"/>
      <c r="N2265" s="14" t="n"/>
      <c r="O2265" s="20">
        <f>IF(A2265="","",SUMPRODUCT((A2265&gt;=Setup!$C$19:$C$30)*(A2265&lt;=Setup!$D$19:$D$30)*Setup!$A$19:$A$30))</f>
        <v/>
      </c>
      <c r="P2265" s="34">
        <f>IF(A2265="","",IF(OR(F2265="Standard domestic 15% (Box 7)",F2265="Import - VAT paid at customs (Box 8)",F2265="Import - Reverse charge (Box 9)"),ROUND(H2265*Setup!$B$9,2),0))</f>
        <v/>
      </c>
      <c r="Q2265" s="34">
        <f>IF(A2265="","",I2265-P2265)</f>
        <v/>
      </c>
      <c r="R2265" s="34">
        <f>IF(A2265="","",IF(L2265="Yes",I2265,0))</f>
        <v/>
      </c>
      <c r="S2265" s="34">
        <f>IF(A2265="","",IF(AND(L2265="Yes",K2265="Yes",NOT(ISNUMBER(SEARCH("blocked",G2265))),OR(F2265="Standard domestic 15% (Box 7)",F2265="Import - VAT paid at customs (Box 8)",F2265="Import - Reverse charge (Box 9)"),OR(F2265&lt;&gt;"Standard domestic 15% (Box 7)",AND(LEN(D2265)=15,LEFT(D2265,1)="3",RIGHT(D2265,1)="3",ISNUMBER(--D2265)))),I2265,0))</f>
        <v/>
      </c>
      <c r="T2265" s="34">
        <f>IF(A2265="","",R2265-S2265)</f>
        <v/>
      </c>
      <c r="U2265" s="23">
        <f>IF(A2265="","",IF(O2265=0,"Outside audit periods; ","")&amp;IF(F2265="","No VAT category; ","")&amp;IF(ABS(Q2265)&gt;Setup!$B$10,"VAT ≠ 15% × net; ","")&amp;IF(AND(F2265="Standard domestic 15% (Box 7)",NOT(AND(LEN(D2265)=15,LEFT(D2265,1)="3",RIGHT(D2265,1)="3",ISNUMBER(--D2265)))),"Invalid/missing supplier VAT no; ","")&amp;IF(AND(L2265="Yes",K2265&lt;&gt;"Yes"),"VAT claimed without valid tax invoice; ","")&amp;IF(AND(L2265="Yes",ISNUMBER(SEARCH("blocked",G2265))),"Blocked input VAT claimed; ","")&amp;IF(AND(F2265="Import - VAT paid at customs (Box 8)",M2265=""),"Customs declaration no missing; ","")&amp;IF(AND(F2265="Import - Reverse charge (Box 9)",E2265="Saudi Arabia"),"RCM used for a local supplier; ","")&amp;IF(AND(L2265="Yes",NOT(OR(F2265="Standard domestic 15% (Box 7)",F2265="Import - VAT paid at customs (Box 8)",F2265="Import - Reverse charge (Box 9)"))),"VAT claimed on non-taxable category; ",""))</f>
        <v/>
      </c>
    </row>
    <row r="2266">
      <c r="A2266" s="17" t="n"/>
      <c r="B2266" s="14" t="n"/>
      <c r="C2266" s="14" t="n"/>
      <c r="D2266" s="16" t="n"/>
      <c r="E2266" s="14" t="n"/>
      <c r="F2266" s="14" t="n"/>
      <c r="G2266" s="14" t="n"/>
      <c r="H2266" s="19" t="n"/>
      <c r="I2266" s="19" t="n"/>
      <c r="J2266" s="34">
        <f>IF(A2266="","",H2266+I2266)</f>
        <v/>
      </c>
      <c r="K2266" s="14" t="n"/>
      <c r="L2266" s="14" t="n"/>
      <c r="M2266" s="14" t="n"/>
      <c r="N2266" s="14" t="n"/>
      <c r="O2266" s="20">
        <f>IF(A2266="","",SUMPRODUCT((A2266&gt;=Setup!$C$19:$C$30)*(A2266&lt;=Setup!$D$19:$D$30)*Setup!$A$19:$A$30))</f>
        <v/>
      </c>
      <c r="P2266" s="34">
        <f>IF(A2266="","",IF(OR(F2266="Standard domestic 15% (Box 7)",F2266="Import - VAT paid at customs (Box 8)",F2266="Import - Reverse charge (Box 9)"),ROUND(H2266*Setup!$B$9,2),0))</f>
        <v/>
      </c>
      <c r="Q2266" s="34">
        <f>IF(A2266="","",I2266-P2266)</f>
        <v/>
      </c>
      <c r="R2266" s="34">
        <f>IF(A2266="","",IF(L2266="Yes",I2266,0))</f>
        <v/>
      </c>
      <c r="S2266" s="34">
        <f>IF(A2266="","",IF(AND(L2266="Yes",K2266="Yes",NOT(ISNUMBER(SEARCH("blocked",G2266))),OR(F2266="Standard domestic 15% (Box 7)",F2266="Import - VAT paid at customs (Box 8)",F2266="Import - Reverse charge (Box 9)"),OR(F2266&lt;&gt;"Standard domestic 15% (Box 7)",AND(LEN(D2266)=15,LEFT(D2266,1)="3",RIGHT(D2266,1)="3",ISNUMBER(--D2266)))),I2266,0))</f>
        <v/>
      </c>
      <c r="T2266" s="34">
        <f>IF(A2266="","",R2266-S2266)</f>
        <v/>
      </c>
      <c r="U2266" s="23">
        <f>IF(A2266="","",IF(O2266=0,"Outside audit periods; ","")&amp;IF(F2266="","No VAT category; ","")&amp;IF(ABS(Q2266)&gt;Setup!$B$10,"VAT ≠ 15% × net; ","")&amp;IF(AND(F2266="Standard domestic 15% (Box 7)",NOT(AND(LEN(D2266)=15,LEFT(D2266,1)="3",RIGHT(D2266,1)="3",ISNUMBER(--D2266)))),"Invalid/missing supplier VAT no; ","")&amp;IF(AND(L2266="Yes",K2266&lt;&gt;"Yes"),"VAT claimed without valid tax invoice; ","")&amp;IF(AND(L2266="Yes",ISNUMBER(SEARCH("blocked",G2266))),"Blocked input VAT claimed; ","")&amp;IF(AND(F2266="Import - VAT paid at customs (Box 8)",M2266=""),"Customs declaration no missing; ","")&amp;IF(AND(F2266="Import - Reverse charge (Box 9)",E2266="Saudi Arabia"),"RCM used for a local supplier; ","")&amp;IF(AND(L2266="Yes",NOT(OR(F2266="Standard domestic 15% (Box 7)",F2266="Import - VAT paid at customs (Box 8)",F2266="Import - Reverse charge (Box 9)"))),"VAT claimed on non-taxable category; ",""))</f>
        <v/>
      </c>
    </row>
    <row r="2267">
      <c r="A2267" s="17" t="n"/>
      <c r="B2267" s="14" t="n"/>
      <c r="C2267" s="14" t="n"/>
      <c r="D2267" s="16" t="n"/>
      <c r="E2267" s="14" t="n"/>
      <c r="F2267" s="14" t="n"/>
      <c r="G2267" s="14" t="n"/>
      <c r="H2267" s="19" t="n"/>
      <c r="I2267" s="19" t="n"/>
      <c r="J2267" s="34">
        <f>IF(A2267="","",H2267+I2267)</f>
        <v/>
      </c>
      <c r="K2267" s="14" t="n"/>
      <c r="L2267" s="14" t="n"/>
      <c r="M2267" s="14" t="n"/>
      <c r="N2267" s="14" t="n"/>
      <c r="O2267" s="20">
        <f>IF(A2267="","",SUMPRODUCT((A2267&gt;=Setup!$C$19:$C$30)*(A2267&lt;=Setup!$D$19:$D$30)*Setup!$A$19:$A$30))</f>
        <v/>
      </c>
      <c r="P2267" s="34">
        <f>IF(A2267="","",IF(OR(F2267="Standard domestic 15% (Box 7)",F2267="Import - VAT paid at customs (Box 8)",F2267="Import - Reverse charge (Box 9)"),ROUND(H2267*Setup!$B$9,2),0))</f>
        <v/>
      </c>
      <c r="Q2267" s="34">
        <f>IF(A2267="","",I2267-P2267)</f>
        <v/>
      </c>
      <c r="R2267" s="34">
        <f>IF(A2267="","",IF(L2267="Yes",I2267,0))</f>
        <v/>
      </c>
      <c r="S2267" s="34">
        <f>IF(A2267="","",IF(AND(L2267="Yes",K2267="Yes",NOT(ISNUMBER(SEARCH("blocked",G2267))),OR(F2267="Standard domestic 15% (Box 7)",F2267="Import - VAT paid at customs (Box 8)",F2267="Import - Reverse charge (Box 9)"),OR(F2267&lt;&gt;"Standard domestic 15% (Box 7)",AND(LEN(D2267)=15,LEFT(D2267,1)="3",RIGHT(D2267,1)="3",ISNUMBER(--D2267)))),I2267,0))</f>
        <v/>
      </c>
      <c r="T2267" s="34">
        <f>IF(A2267="","",R2267-S2267)</f>
        <v/>
      </c>
      <c r="U2267" s="23">
        <f>IF(A2267="","",IF(O2267=0,"Outside audit periods; ","")&amp;IF(F2267="","No VAT category; ","")&amp;IF(ABS(Q2267)&gt;Setup!$B$10,"VAT ≠ 15% × net; ","")&amp;IF(AND(F2267="Standard domestic 15% (Box 7)",NOT(AND(LEN(D2267)=15,LEFT(D2267,1)="3",RIGHT(D2267,1)="3",ISNUMBER(--D2267)))),"Invalid/missing supplier VAT no; ","")&amp;IF(AND(L2267="Yes",K2267&lt;&gt;"Yes"),"VAT claimed without valid tax invoice; ","")&amp;IF(AND(L2267="Yes",ISNUMBER(SEARCH("blocked",G2267))),"Blocked input VAT claimed; ","")&amp;IF(AND(F2267="Import - VAT paid at customs (Box 8)",M2267=""),"Customs declaration no missing; ","")&amp;IF(AND(F2267="Import - Reverse charge (Box 9)",E2267="Saudi Arabia"),"RCM used for a local supplier; ","")&amp;IF(AND(L2267="Yes",NOT(OR(F2267="Standard domestic 15% (Box 7)",F2267="Import - VAT paid at customs (Box 8)",F2267="Import - Reverse charge (Box 9)"))),"VAT claimed on non-taxable category; ",""))</f>
        <v/>
      </c>
    </row>
    <row r="2268">
      <c r="A2268" s="17" t="n"/>
      <c r="B2268" s="14" t="n"/>
      <c r="C2268" s="14" t="n"/>
      <c r="D2268" s="16" t="n"/>
      <c r="E2268" s="14" t="n"/>
      <c r="F2268" s="14" t="n"/>
      <c r="G2268" s="14" t="n"/>
      <c r="H2268" s="19" t="n"/>
      <c r="I2268" s="19" t="n"/>
      <c r="J2268" s="34">
        <f>IF(A2268="","",H2268+I2268)</f>
        <v/>
      </c>
      <c r="K2268" s="14" t="n"/>
      <c r="L2268" s="14" t="n"/>
      <c r="M2268" s="14" t="n"/>
      <c r="N2268" s="14" t="n"/>
      <c r="O2268" s="20">
        <f>IF(A2268="","",SUMPRODUCT((A2268&gt;=Setup!$C$19:$C$30)*(A2268&lt;=Setup!$D$19:$D$30)*Setup!$A$19:$A$30))</f>
        <v/>
      </c>
      <c r="P2268" s="34">
        <f>IF(A2268="","",IF(OR(F2268="Standard domestic 15% (Box 7)",F2268="Import - VAT paid at customs (Box 8)",F2268="Import - Reverse charge (Box 9)"),ROUND(H2268*Setup!$B$9,2),0))</f>
        <v/>
      </c>
      <c r="Q2268" s="34">
        <f>IF(A2268="","",I2268-P2268)</f>
        <v/>
      </c>
      <c r="R2268" s="34">
        <f>IF(A2268="","",IF(L2268="Yes",I2268,0))</f>
        <v/>
      </c>
      <c r="S2268" s="34">
        <f>IF(A2268="","",IF(AND(L2268="Yes",K2268="Yes",NOT(ISNUMBER(SEARCH("blocked",G2268))),OR(F2268="Standard domestic 15% (Box 7)",F2268="Import - VAT paid at customs (Box 8)",F2268="Import - Reverse charge (Box 9)"),OR(F2268&lt;&gt;"Standard domestic 15% (Box 7)",AND(LEN(D2268)=15,LEFT(D2268,1)="3",RIGHT(D2268,1)="3",ISNUMBER(--D2268)))),I2268,0))</f>
        <v/>
      </c>
      <c r="T2268" s="34">
        <f>IF(A2268="","",R2268-S2268)</f>
        <v/>
      </c>
      <c r="U2268" s="23">
        <f>IF(A2268="","",IF(O2268=0,"Outside audit periods; ","")&amp;IF(F2268="","No VAT category; ","")&amp;IF(ABS(Q2268)&gt;Setup!$B$10,"VAT ≠ 15% × net; ","")&amp;IF(AND(F2268="Standard domestic 15% (Box 7)",NOT(AND(LEN(D2268)=15,LEFT(D2268,1)="3",RIGHT(D2268,1)="3",ISNUMBER(--D2268)))),"Invalid/missing supplier VAT no; ","")&amp;IF(AND(L2268="Yes",K2268&lt;&gt;"Yes"),"VAT claimed without valid tax invoice; ","")&amp;IF(AND(L2268="Yes",ISNUMBER(SEARCH("blocked",G2268))),"Blocked input VAT claimed; ","")&amp;IF(AND(F2268="Import - VAT paid at customs (Box 8)",M2268=""),"Customs declaration no missing; ","")&amp;IF(AND(F2268="Import - Reverse charge (Box 9)",E2268="Saudi Arabia"),"RCM used for a local supplier; ","")&amp;IF(AND(L2268="Yes",NOT(OR(F2268="Standard domestic 15% (Box 7)",F2268="Import - VAT paid at customs (Box 8)",F2268="Import - Reverse charge (Box 9)"))),"VAT claimed on non-taxable category; ",""))</f>
        <v/>
      </c>
    </row>
    <row r="2269">
      <c r="A2269" s="17" t="n"/>
      <c r="B2269" s="14" t="n"/>
      <c r="C2269" s="14" t="n"/>
      <c r="D2269" s="16" t="n"/>
      <c r="E2269" s="14" t="n"/>
      <c r="F2269" s="14" t="n"/>
      <c r="G2269" s="14" t="n"/>
      <c r="H2269" s="19" t="n"/>
      <c r="I2269" s="19" t="n"/>
      <c r="J2269" s="34">
        <f>IF(A2269="","",H2269+I2269)</f>
        <v/>
      </c>
      <c r="K2269" s="14" t="n"/>
      <c r="L2269" s="14" t="n"/>
      <c r="M2269" s="14" t="n"/>
      <c r="N2269" s="14" t="n"/>
      <c r="O2269" s="20">
        <f>IF(A2269="","",SUMPRODUCT((A2269&gt;=Setup!$C$19:$C$30)*(A2269&lt;=Setup!$D$19:$D$30)*Setup!$A$19:$A$30))</f>
        <v/>
      </c>
      <c r="P2269" s="34">
        <f>IF(A2269="","",IF(OR(F2269="Standard domestic 15% (Box 7)",F2269="Import - VAT paid at customs (Box 8)",F2269="Import - Reverse charge (Box 9)"),ROUND(H2269*Setup!$B$9,2),0))</f>
        <v/>
      </c>
      <c r="Q2269" s="34">
        <f>IF(A2269="","",I2269-P2269)</f>
        <v/>
      </c>
      <c r="R2269" s="34">
        <f>IF(A2269="","",IF(L2269="Yes",I2269,0))</f>
        <v/>
      </c>
      <c r="S2269" s="34">
        <f>IF(A2269="","",IF(AND(L2269="Yes",K2269="Yes",NOT(ISNUMBER(SEARCH("blocked",G2269))),OR(F2269="Standard domestic 15% (Box 7)",F2269="Import - VAT paid at customs (Box 8)",F2269="Import - Reverse charge (Box 9)"),OR(F2269&lt;&gt;"Standard domestic 15% (Box 7)",AND(LEN(D2269)=15,LEFT(D2269,1)="3",RIGHT(D2269,1)="3",ISNUMBER(--D2269)))),I2269,0))</f>
        <v/>
      </c>
      <c r="T2269" s="34">
        <f>IF(A2269="","",R2269-S2269)</f>
        <v/>
      </c>
      <c r="U2269" s="23">
        <f>IF(A2269="","",IF(O2269=0,"Outside audit periods; ","")&amp;IF(F2269="","No VAT category; ","")&amp;IF(ABS(Q2269)&gt;Setup!$B$10,"VAT ≠ 15% × net; ","")&amp;IF(AND(F2269="Standard domestic 15% (Box 7)",NOT(AND(LEN(D2269)=15,LEFT(D2269,1)="3",RIGHT(D2269,1)="3",ISNUMBER(--D2269)))),"Invalid/missing supplier VAT no; ","")&amp;IF(AND(L2269="Yes",K2269&lt;&gt;"Yes"),"VAT claimed without valid tax invoice; ","")&amp;IF(AND(L2269="Yes",ISNUMBER(SEARCH("blocked",G2269))),"Blocked input VAT claimed; ","")&amp;IF(AND(F2269="Import - VAT paid at customs (Box 8)",M2269=""),"Customs declaration no missing; ","")&amp;IF(AND(F2269="Import - Reverse charge (Box 9)",E2269="Saudi Arabia"),"RCM used for a local supplier; ","")&amp;IF(AND(L2269="Yes",NOT(OR(F2269="Standard domestic 15% (Box 7)",F2269="Import - VAT paid at customs (Box 8)",F2269="Import - Reverse charge (Box 9)"))),"VAT claimed on non-taxable category; ",""))</f>
        <v/>
      </c>
    </row>
    <row r="2270">
      <c r="A2270" s="17" t="n"/>
      <c r="B2270" s="14" t="n"/>
      <c r="C2270" s="14" t="n"/>
      <c r="D2270" s="16" t="n"/>
      <c r="E2270" s="14" t="n"/>
      <c r="F2270" s="14" t="n"/>
      <c r="G2270" s="14" t="n"/>
      <c r="H2270" s="19" t="n"/>
      <c r="I2270" s="19" t="n"/>
      <c r="J2270" s="34">
        <f>IF(A2270="","",H2270+I2270)</f>
        <v/>
      </c>
      <c r="K2270" s="14" t="n"/>
      <c r="L2270" s="14" t="n"/>
      <c r="M2270" s="14" t="n"/>
      <c r="N2270" s="14" t="n"/>
      <c r="O2270" s="20">
        <f>IF(A2270="","",SUMPRODUCT((A2270&gt;=Setup!$C$19:$C$30)*(A2270&lt;=Setup!$D$19:$D$30)*Setup!$A$19:$A$30))</f>
        <v/>
      </c>
      <c r="P2270" s="34">
        <f>IF(A2270="","",IF(OR(F2270="Standard domestic 15% (Box 7)",F2270="Import - VAT paid at customs (Box 8)",F2270="Import - Reverse charge (Box 9)"),ROUND(H2270*Setup!$B$9,2),0))</f>
        <v/>
      </c>
      <c r="Q2270" s="34">
        <f>IF(A2270="","",I2270-P2270)</f>
        <v/>
      </c>
      <c r="R2270" s="34">
        <f>IF(A2270="","",IF(L2270="Yes",I2270,0))</f>
        <v/>
      </c>
      <c r="S2270" s="34">
        <f>IF(A2270="","",IF(AND(L2270="Yes",K2270="Yes",NOT(ISNUMBER(SEARCH("blocked",G2270))),OR(F2270="Standard domestic 15% (Box 7)",F2270="Import - VAT paid at customs (Box 8)",F2270="Import - Reverse charge (Box 9)"),OR(F2270&lt;&gt;"Standard domestic 15% (Box 7)",AND(LEN(D2270)=15,LEFT(D2270,1)="3",RIGHT(D2270,1)="3",ISNUMBER(--D2270)))),I2270,0))</f>
        <v/>
      </c>
      <c r="T2270" s="34">
        <f>IF(A2270="","",R2270-S2270)</f>
        <v/>
      </c>
      <c r="U2270" s="23">
        <f>IF(A2270="","",IF(O2270=0,"Outside audit periods; ","")&amp;IF(F2270="","No VAT category; ","")&amp;IF(ABS(Q2270)&gt;Setup!$B$10,"VAT ≠ 15% × net; ","")&amp;IF(AND(F2270="Standard domestic 15% (Box 7)",NOT(AND(LEN(D2270)=15,LEFT(D2270,1)="3",RIGHT(D2270,1)="3",ISNUMBER(--D2270)))),"Invalid/missing supplier VAT no; ","")&amp;IF(AND(L2270="Yes",K2270&lt;&gt;"Yes"),"VAT claimed without valid tax invoice; ","")&amp;IF(AND(L2270="Yes",ISNUMBER(SEARCH("blocked",G2270))),"Blocked input VAT claimed; ","")&amp;IF(AND(F2270="Import - VAT paid at customs (Box 8)",M2270=""),"Customs declaration no missing; ","")&amp;IF(AND(F2270="Import - Reverse charge (Box 9)",E2270="Saudi Arabia"),"RCM used for a local supplier; ","")&amp;IF(AND(L2270="Yes",NOT(OR(F2270="Standard domestic 15% (Box 7)",F2270="Import - VAT paid at customs (Box 8)",F2270="Import - Reverse charge (Box 9)"))),"VAT claimed on non-taxable category; ",""))</f>
        <v/>
      </c>
    </row>
    <row r="2271">
      <c r="A2271" s="17" t="n"/>
      <c r="B2271" s="14" t="n"/>
      <c r="C2271" s="14" t="n"/>
      <c r="D2271" s="16" t="n"/>
      <c r="E2271" s="14" t="n"/>
      <c r="F2271" s="14" t="n"/>
      <c r="G2271" s="14" t="n"/>
      <c r="H2271" s="19" t="n"/>
      <c r="I2271" s="19" t="n"/>
      <c r="J2271" s="34">
        <f>IF(A2271="","",H2271+I2271)</f>
        <v/>
      </c>
      <c r="K2271" s="14" t="n"/>
      <c r="L2271" s="14" t="n"/>
      <c r="M2271" s="14" t="n"/>
      <c r="N2271" s="14" t="n"/>
      <c r="O2271" s="20">
        <f>IF(A2271="","",SUMPRODUCT((A2271&gt;=Setup!$C$19:$C$30)*(A2271&lt;=Setup!$D$19:$D$30)*Setup!$A$19:$A$30))</f>
        <v/>
      </c>
      <c r="P2271" s="34">
        <f>IF(A2271="","",IF(OR(F2271="Standard domestic 15% (Box 7)",F2271="Import - VAT paid at customs (Box 8)",F2271="Import - Reverse charge (Box 9)"),ROUND(H2271*Setup!$B$9,2),0))</f>
        <v/>
      </c>
      <c r="Q2271" s="34">
        <f>IF(A2271="","",I2271-P2271)</f>
        <v/>
      </c>
      <c r="R2271" s="34">
        <f>IF(A2271="","",IF(L2271="Yes",I2271,0))</f>
        <v/>
      </c>
      <c r="S2271" s="34">
        <f>IF(A2271="","",IF(AND(L2271="Yes",K2271="Yes",NOT(ISNUMBER(SEARCH("blocked",G2271))),OR(F2271="Standard domestic 15% (Box 7)",F2271="Import - VAT paid at customs (Box 8)",F2271="Import - Reverse charge (Box 9)"),OR(F2271&lt;&gt;"Standard domestic 15% (Box 7)",AND(LEN(D2271)=15,LEFT(D2271,1)="3",RIGHT(D2271,1)="3",ISNUMBER(--D2271)))),I2271,0))</f>
        <v/>
      </c>
      <c r="T2271" s="34">
        <f>IF(A2271="","",R2271-S2271)</f>
        <v/>
      </c>
      <c r="U2271" s="23">
        <f>IF(A2271="","",IF(O2271=0,"Outside audit periods; ","")&amp;IF(F2271="","No VAT category; ","")&amp;IF(ABS(Q2271)&gt;Setup!$B$10,"VAT ≠ 15% × net; ","")&amp;IF(AND(F2271="Standard domestic 15% (Box 7)",NOT(AND(LEN(D2271)=15,LEFT(D2271,1)="3",RIGHT(D2271,1)="3",ISNUMBER(--D2271)))),"Invalid/missing supplier VAT no; ","")&amp;IF(AND(L2271="Yes",K2271&lt;&gt;"Yes"),"VAT claimed without valid tax invoice; ","")&amp;IF(AND(L2271="Yes",ISNUMBER(SEARCH("blocked",G2271))),"Blocked input VAT claimed; ","")&amp;IF(AND(F2271="Import - VAT paid at customs (Box 8)",M2271=""),"Customs declaration no missing; ","")&amp;IF(AND(F2271="Import - Reverse charge (Box 9)",E2271="Saudi Arabia"),"RCM used for a local supplier; ","")&amp;IF(AND(L2271="Yes",NOT(OR(F2271="Standard domestic 15% (Box 7)",F2271="Import - VAT paid at customs (Box 8)",F2271="Import - Reverse charge (Box 9)"))),"VAT claimed on non-taxable category; ",""))</f>
        <v/>
      </c>
    </row>
    <row r="2272">
      <c r="A2272" s="17" t="n"/>
      <c r="B2272" s="14" t="n"/>
      <c r="C2272" s="14" t="n"/>
      <c r="D2272" s="16" t="n"/>
      <c r="E2272" s="14" t="n"/>
      <c r="F2272" s="14" t="n"/>
      <c r="G2272" s="14" t="n"/>
      <c r="H2272" s="19" t="n"/>
      <c r="I2272" s="19" t="n"/>
      <c r="J2272" s="34">
        <f>IF(A2272="","",H2272+I2272)</f>
        <v/>
      </c>
      <c r="K2272" s="14" t="n"/>
      <c r="L2272" s="14" t="n"/>
      <c r="M2272" s="14" t="n"/>
      <c r="N2272" s="14" t="n"/>
      <c r="O2272" s="20">
        <f>IF(A2272="","",SUMPRODUCT((A2272&gt;=Setup!$C$19:$C$30)*(A2272&lt;=Setup!$D$19:$D$30)*Setup!$A$19:$A$30))</f>
        <v/>
      </c>
      <c r="P2272" s="34">
        <f>IF(A2272="","",IF(OR(F2272="Standard domestic 15% (Box 7)",F2272="Import - VAT paid at customs (Box 8)",F2272="Import - Reverse charge (Box 9)"),ROUND(H2272*Setup!$B$9,2),0))</f>
        <v/>
      </c>
      <c r="Q2272" s="34">
        <f>IF(A2272="","",I2272-P2272)</f>
        <v/>
      </c>
      <c r="R2272" s="34">
        <f>IF(A2272="","",IF(L2272="Yes",I2272,0))</f>
        <v/>
      </c>
      <c r="S2272" s="34">
        <f>IF(A2272="","",IF(AND(L2272="Yes",K2272="Yes",NOT(ISNUMBER(SEARCH("blocked",G2272))),OR(F2272="Standard domestic 15% (Box 7)",F2272="Import - VAT paid at customs (Box 8)",F2272="Import - Reverse charge (Box 9)"),OR(F2272&lt;&gt;"Standard domestic 15% (Box 7)",AND(LEN(D2272)=15,LEFT(D2272,1)="3",RIGHT(D2272,1)="3",ISNUMBER(--D2272)))),I2272,0))</f>
        <v/>
      </c>
      <c r="T2272" s="34">
        <f>IF(A2272="","",R2272-S2272)</f>
        <v/>
      </c>
      <c r="U2272" s="23">
        <f>IF(A2272="","",IF(O2272=0,"Outside audit periods; ","")&amp;IF(F2272="","No VAT category; ","")&amp;IF(ABS(Q2272)&gt;Setup!$B$10,"VAT ≠ 15% × net; ","")&amp;IF(AND(F2272="Standard domestic 15% (Box 7)",NOT(AND(LEN(D2272)=15,LEFT(D2272,1)="3",RIGHT(D2272,1)="3",ISNUMBER(--D2272)))),"Invalid/missing supplier VAT no; ","")&amp;IF(AND(L2272="Yes",K2272&lt;&gt;"Yes"),"VAT claimed without valid tax invoice; ","")&amp;IF(AND(L2272="Yes",ISNUMBER(SEARCH("blocked",G2272))),"Blocked input VAT claimed; ","")&amp;IF(AND(F2272="Import - VAT paid at customs (Box 8)",M2272=""),"Customs declaration no missing; ","")&amp;IF(AND(F2272="Import - Reverse charge (Box 9)",E2272="Saudi Arabia"),"RCM used for a local supplier; ","")&amp;IF(AND(L2272="Yes",NOT(OR(F2272="Standard domestic 15% (Box 7)",F2272="Import - VAT paid at customs (Box 8)",F2272="Import - Reverse charge (Box 9)"))),"VAT claimed on non-taxable category; ",""))</f>
        <v/>
      </c>
    </row>
    <row r="2273">
      <c r="A2273" s="17" t="n"/>
      <c r="B2273" s="14" t="n"/>
      <c r="C2273" s="14" t="n"/>
      <c r="D2273" s="16" t="n"/>
      <c r="E2273" s="14" t="n"/>
      <c r="F2273" s="14" t="n"/>
      <c r="G2273" s="14" t="n"/>
      <c r="H2273" s="19" t="n"/>
      <c r="I2273" s="19" t="n"/>
      <c r="J2273" s="34">
        <f>IF(A2273="","",H2273+I2273)</f>
        <v/>
      </c>
      <c r="K2273" s="14" t="n"/>
      <c r="L2273" s="14" t="n"/>
      <c r="M2273" s="14" t="n"/>
      <c r="N2273" s="14" t="n"/>
      <c r="O2273" s="20">
        <f>IF(A2273="","",SUMPRODUCT((A2273&gt;=Setup!$C$19:$C$30)*(A2273&lt;=Setup!$D$19:$D$30)*Setup!$A$19:$A$30))</f>
        <v/>
      </c>
      <c r="P2273" s="34">
        <f>IF(A2273="","",IF(OR(F2273="Standard domestic 15% (Box 7)",F2273="Import - VAT paid at customs (Box 8)",F2273="Import - Reverse charge (Box 9)"),ROUND(H2273*Setup!$B$9,2),0))</f>
        <v/>
      </c>
      <c r="Q2273" s="34">
        <f>IF(A2273="","",I2273-P2273)</f>
        <v/>
      </c>
      <c r="R2273" s="34">
        <f>IF(A2273="","",IF(L2273="Yes",I2273,0))</f>
        <v/>
      </c>
      <c r="S2273" s="34">
        <f>IF(A2273="","",IF(AND(L2273="Yes",K2273="Yes",NOT(ISNUMBER(SEARCH("blocked",G2273))),OR(F2273="Standard domestic 15% (Box 7)",F2273="Import - VAT paid at customs (Box 8)",F2273="Import - Reverse charge (Box 9)"),OR(F2273&lt;&gt;"Standard domestic 15% (Box 7)",AND(LEN(D2273)=15,LEFT(D2273,1)="3",RIGHT(D2273,1)="3",ISNUMBER(--D2273)))),I2273,0))</f>
        <v/>
      </c>
      <c r="T2273" s="34">
        <f>IF(A2273="","",R2273-S2273)</f>
        <v/>
      </c>
      <c r="U2273" s="23">
        <f>IF(A2273="","",IF(O2273=0,"Outside audit periods; ","")&amp;IF(F2273="","No VAT category; ","")&amp;IF(ABS(Q2273)&gt;Setup!$B$10,"VAT ≠ 15% × net; ","")&amp;IF(AND(F2273="Standard domestic 15% (Box 7)",NOT(AND(LEN(D2273)=15,LEFT(D2273,1)="3",RIGHT(D2273,1)="3",ISNUMBER(--D2273)))),"Invalid/missing supplier VAT no; ","")&amp;IF(AND(L2273="Yes",K2273&lt;&gt;"Yes"),"VAT claimed without valid tax invoice; ","")&amp;IF(AND(L2273="Yes",ISNUMBER(SEARCH("blocked",G2273))),"Blocked input VAT claimed; ","")&amp;IF(AND(F2273="Import - VAT paid at customs (Box 8)",M2273=""),"Customs declaration no missing; ","")&amp;IF(AND(F2273="Import - Reverse charge (Box 9)",E2273="Saudi Arabia"),"RCM used for a local supplier; ","")&amp;IF(AND(L2273="Yes",NOT(OR(F2273="Standard domestic 15% (Box 7)",F2273="Import - VAT paid at customs (Box 8)",F2273="Import - Reverse charge (Box 9)"))),"VAT claimed on non-taxable category; ",""))</f>
        <v/>
      </c>
    </row>
    <row r="2274">
      <c r="A2274" s="17" t="n"/>
      <c r="B2274" s="14" t="n"/>
      <c r="C2274" s="14" t="n"/>
      <c r="D2274" s="16" t="n"/>
      <c r="E2274" s="14" t="n"/>
      <c r="F2274" s="14" t="n"/>
      <c r="G2274" s="14" t="n"/>
      <c r="H2274" s="19" t="n"/>
      <c r="I2274" s="19" t="n"/>
      <c r="J2274" s="34">
        <f>IF(A2274="","",H2274+I2274)</f>
        <v/>
      </c>
      <c r="K2274" s="14" t="n"/>
      <c r="L2274" s="14" t="n"/>
      <c r="M2274" s="14" t="n"/>
      <c r="N2274" s="14" t="n"/>
      <c r="O2274" s="20">
        <f>IF(A2274="","",SUMPRODUCT((A2274&gt;=Setup!$C$19:$C$30)*(A2274&lt;=Setup!$D$19:$D$30)*Setup!$A$19:$A$30))</f>
        <v/>
      </c>
      <c r="P2274" s="34">
        <f>IF(A2274="","",IF(OR(F2274="Standard domestic 15% (Box 7)",F2274="Import - VAT paid at customs (Box 8)",F2274="Import - Reverse charge (Box 9)"),ROUND(H2274*Setup!$B$9,2),0))</f>
        <v/>
      </c>
      <c r="Q2274" s="34">
        <f>IF(A2274="","",I2274-P2274)</f>
        <v/>
      </c>
      <c r="R2274" s="34">
        <f>IF(A2274="","",IF(L2274="Yes",I2274,0))</f>
        <v/>
      </c>
      <c r="S2274" s="34">
        <f>IF(A2274="","",IF(AND(L2274="Yes",K2274="Yes",NOT(ISNUMBER(SEARCH("blocked",G2274))),OR(F2274="Standard domestic 15% (Box 7)",F2274="Import - VAT paid at customs (Box 8)",F2274="Import - Reverse charge (Box 9)"),OR(F2274&lt;&gt;"Standard domestic 15% (Box 7)",AND(LEN(D2274)=15,LEFT(D2274,1)="3",RIGHT(D2274,1)="3",ISNUMBER(--D2274)))),I2274,0))</f>
        <v/>
      </c>
      <c r="T2274" s="34">
        <f>IF(A2274="","",R2274-S2274)</f>
        <v/>
      </c>
      <c r="U2274" s="23">
        <f>IF(A2274="","",IF(O2274=0,"Outside audit periods; ","")&amp;IF(F2274="","No VAT category; ","")&amp;IF(ABS(Q2274)&gt;Setup!$B$10,"VAT ≠ 15% × net; ","")&amp;IF(AND(F2274="Standard domestic 15% (Box 7)",NOT(AND(LEN(D2274)=15,LEFT(D2274,1)="3",RIGHT(D2274,1)="3",ISNUMBER(--D2274)))),"Invalid/missing supplier VAT no; ","")&amp;IF(AND(L2274="Yes",K2274&lt;&gt;"Yes"),"VAT claimed without valid tax invoice; ","")&amp;IF(AND(L2274="Yes",ISNUMBER(SEARCH("blocked",G2274))),"Blocked input VAT claimed; ","")&amp;IF(AND(F2274="Import - VAT paid at customs (Box 8)",M2274=""),"Customs declaration no missing; ","")&amp;IF(AND(F2274="Import - Reverse charge (Box 9)",E2274="Saudi Arabia"),"RCM used for a local supplier; ","")&amp;IF(AND(L2274="Yes",NOT(OR(F2274="Standard domestic 15% (Box 7)",F2274="Import - VAT paid at customs (Box 8)",F2274="Import - Reverse charge (Box 9)"))),"VAT claimed on non-taxable category; ",""))</f>
        <v/>
      </c>
    </row>
    <row r="2275">
      <c r="A2275" s="17" t="n"/>
      <c r="B2275" s="14" t="n"/>
      <c r="C2275" s="14" t="n"/>
      <c r="D2275" s="16" t="n"/>
      <c r="E2275" s="14" t="n"/>
      <c r="F2275" s="14" t="n"/>
      <c r="G2275" s="14" t="n"/>
      <c r="H2275" s="19" t="n"/>
      <c r="I2275" s="19" t="n"/>
      <c r="J2275" s="34">
        <f>IF(A2275="","",H2275+I2275)</f>
        <v/>
      </c>
      <c r="K2275" s="14" t="n"/>
      <c r="L2275" s="14" t="n"/>
      <c r="M2275" s="14" t="n"/>
      <c r="N2275" s="14" t="n"/>
      <c r="O2275" s="20">
        <f>IF(A2275="","",SUMPRODUCT((A2275&gt;=Setup!$C$19:$C$30)*(A2275&lt;=Setup!$D$19:$D$30)*Setup!$A$19:$A$30))</f>
        <v/>
      </c>
      <c r="P2275" s="34">
        <f>IF(A2275="","",IF(OR(F2275="Standard domestic 15% (Box 7)",F2275="Import - VAT paid at customs (Box 8)",F2275="Import - Reverse charge (Box 9)"),ROUND(H2275*Setup!$B$9,2),0))</f>
        <v/>
      </c>
      <c r="Q2275" s="34">
        <f>IF(A2275="","",I2275-P2275)</f>
        <v/>
      </c>
      <c r="R2275" s="34">
        <f>IF(A2275="","",IF(L2275="Yes",I2275,0))</f>
        <v/>
      </c>
      <c r="S2275" s="34">
        <f>IF(A2275="","",IF(AND(L2275="Yes",K2275="Yes",NOT(ISNUMBER(SEARCH("blocked",G2275))),OR(F2275="Standard domestic 15% (Box 7)",F2275="Import - VAT paid at customs (Box 8)",F2275="Import - Reverse charge (Box 9)"),OR(F2275&lt;&gt;"Standard domestic 15% (Box 7)",AND(LEN(D2275)=15,LEFT(D2275,1)="3",RIGHT(D2275,1)="3",ISNUMBER(--D2275)))),I2275,0))</f>
        <v/>
      </c>
      <c r="T2275" s="34">
        <f>IF(A2275="","",R2275-S2275)</f>
        <v/>
      </c>
      <c r="U2275" s="23">
        <f>IF(A2275="","",IF(O2275=0,"Outside audit periods; ","")&amp;IF(F2275="","No VAT category; ","")&amp;IF(ABS(Q2275)&gt;Setup!$B$10,"VAT ≠ 15% × net; ","")&amp;IF(AND(F2275="Standard domestic 15% (Box 7)",NOT(AND(LEN(D2275)=15,LEFT(D2275,1)="3",RIGHT(D2275,1)="3",ISNUMBER(--D2275)))),"Invalid/missing supplier VAT no; ","")&amp;IF(AND(L2275="Yes",K2275&lt;&gt;"Yes"),"VAT claimed without valid tax invoice; ","")&amp;IF(AND(L2275="Yes",ISNUMBER(SEARCH("blocked",G2275))),"Blocked input VAT claimed; ","")&amp;IF(AND(F2275="Import - VAT paid at customs (Box 8)",M2275=""),"Customs declaration no missing; ","")&amp;IF(AND(F2275="Import - Reverse charge (Box 9)",E2275="Saudi Arabia"),"RCM used for a local supplier; ","")&amp;IF(AND(L2275="Yes",NOT(OR(F2275="Standard domestic 15% (Box 7)",F2275="Import - VAT paid at customs (Box 8)",F2275="Import - Reverse charge (Box 9)"))),"VAT claimed on non-taxable category; ",""))</f>
        <v/>
      </c>
    </row>
    <row r="2276">
      <c r="A2276" s="17" t="n"/>
      <c r="B2276" s="14" t="n"/>
      <c r="C2276" s="14" t="n"/>
      <c r="D2276" s="16" t="n"/>
      <c r="E2276" s="14" t="n"/>
      <c r="F2276" s="14" t="n"/>
      <c r="G2276" s="14" t="n"/>
      <c r="H2276" s="19" t="n"/>
      <c r="I2276" s="19" t="n"/>
      <c r="J2276" s="34">
        <f>IF(A2276="","",H2276+I2276)</f>
        <v/>
      </c>
      <c r="K2276" s="14" t="n"/>
      <c r="L2276" s="14" t="n"/>
      <c r="M2276" s="14" t="n"/>
      <c r="N2276" s="14" t="n"/>
      <c r="O2276" s="20">
        <f>IF(A2276="","",SUMPRODUCT((A2276&gt;=Setup!$C$19:$C$30)*(A2276&lt;=Setup!$D$19:$D$30)*Setup!$A$19:$A$30))</f>
        <v/>
      </c>
      <c r="P2276" s="34">
        <f>IF(A2276="","",IF(OR(F2276="Standard domestic 15% (Box 7)",F2276="Import - VAT paid at customs (Box 8)",F2276="Import - Reverse charge (Box 9)"),ROUND(H2276*Setup!$B$9,2),0))</f>
        <v/>
      </c>
      <c r="Q2276" s="34">
        <f>IF(A2276="","",I2276-P2276)</f>
        <v/>
      </c>
      <c r="R2276" s="34">
        <f>IF(A2276="","",IF(L2276="Yes",I2276,0))</f>
        <v/>
      </c>
      <c r="S2276" s="34">
        <f>IF(A2276="","",IF(AND(L2276="Yes",K2276="Yes",NOT(ISNUMBER(SEARCH("blocked",G2276))),OR(F2276="Standard domestic 15% (Box 7)",F2276="Import - VAT paid at customs (Box 8)",F2276="Import - Reverse charge (Box 9)"),OR(F2276&lt;&gt;"Standard domestic 15% (Box 7)",AND(LEN(D2276)=15,LEFT(D2276,1)="3",RIGHT(D2276,1)="3",ISNUMBER(--D2276)))),I2276,0))</f>
        <v/>
      </c>
      <c r="T2276" s="34">
        <f>IF(A2276="","",R2276-S2276)</f>
        <v/>
      </c>
      <c r="U2276" s="23">
        <f>IF(A2276="","",IF(O2276=0,"Outside audit periods; ","")&amp;IF(F2276="","No VAT category; ","")&amp;IF(ABS(Q2276)&gt;Setup!$B$10,"VAT ≠ 15% × net; ","")&amp;IF(AND(F2276="Standard domestic 15% (Box 7)",NOT(AND(LEN(D2276)=15,LEFT(D2276,1)="3",RIGHT(D2276,1)="3",ISNUMBER(--D2276)))),"Invalid/missing supplier VAT no; ","")&amp;IF(AND(L2276="Yes",K2276&lt;&gt;"Yes"),"VAT claimed without valid tax invoice; ","")&amp;IF(AND(L2276="Yes",ISNUMBER(SEARCH("blocked",G2276))),"Blocked input VAT claimed; ","")&amp;IF(AND(F2276="Import - VAT paid at customs (Box 8)",M2276=""),"Customs declaration no missing; ","")&amp;IF(AND(F2276="Import - Reverse charge (Box 9)",E2276="Saudi Arabia"),"RCM used for a local supplier; ","")&amp;IF(AND(L2276="Yes",NOT(OR(F2276="Standard domestic 15% (Box 7)",F2276="Import - VAT paid at customs (Box 8)",F2276="Import - Reverse charge (Box 9)"))),"VAT claimed on non-taxable category; ",""))</f>
        <v/>
      </c>
    </row>
    <row r="2277">
      <c r="A2277" s="17" t="n"/>
      <c r="B2277" s="14" t="n"/>
      <c r="C2277" s="14" t="n"/>
      <c r="D2277" s="16" t="n"/>
      <c r="E2277" s="14" t="n"/>
      <c r="F2277" s="14" t="n"/>
      <c r="G2277" s="14" t="n"/>
      <c r="H2277" s="19" t="n"/>
      <c r="I2277" s="19" t="n"/>
      <c r="J2277" s="34">
        <f>IF(A2277="","",H2277+I2277)</f>
        <v/>
      </c>
      <c r="K2277" s="14" t="n"/>
      <c r="L2277" s="14" t="n"/>
      <c r="M2277" s="14" t="n"/>
      <c r="N2277" s="14" t="n"/>
      <c r="O2277" s="20">
        <f>IF(A2277="","",SUMPRODUCT((A2277&gt;=Setup!$C$19:$C$30)*(A2277&lt;=Setup!$D$19:$D$30)*Setup!$A$19:$A$30))</f>
        <v/>
      </c>
      <c r="P2277" s="34">
        <f>IF(A2277="","",IF(OR(F2277="Standard domestic 15% (Box 7)",F2277="Import - VAT paid at customs (Box 8)",F2277="Import - Reverse charge (Box 9)"),ROUND(H2277*Setup!$B$9,2),0))</f>
        <v/>
      </c>
      <c r="Q2277" s="34">
        <f>IF(A2277="","",I2277-P2277)</f>
        <v/>
      </c>
      <c r="R2277" s="34">
        <f>IF(A2277="","",IF(L2277="Yes",I2277,0))</f>
        <v/>
      </c>
      <c r="S2277" s="34">
        <f>IF(A2277="","",IF(AND(L2277="Yes",K2277="Yes",NOT(ISNUMBER(SEARCH("blocked",G2277))),OR(F2277="Standard domestic 15% (Box 7)",F2277="Import - VAT paid at customs (Box 8)",F2277="Import - Reverse charge (Box 9)"),OR(F2277&lt;&gt;"Standard domestic 15% (Box 7)",AND(LEN(D2277)=15,LEFT(D2277,1)="3",RIGHT(D2277,1)="3",ISNUMBER(--D2277)))),I2277,0))</f>
        <v/>
      </c>
      <c r="T2277" s="34">
        <f>IF(A2277="","",R2277-S2277)</f>
        <v/>
      </c>
      <c r="U2277" s="23">
        <f>IF(A2277="","",IF(O2277=0,"Outside audit periods; ","")&amp;IF(F2277="","No VAT category; ","")&amp;IF(ABS(Q2277)&gt;Setup!$B$10,"VAT ≠ 15% × net; ","")&amp;IF(AND(F2277="Standard domestic 15% (Box 7)",NOT(AND(LEN(D2277)=15,LEFT(D2277,1)="3",RIGHT(D2277,1)="3",ISNUMBER(--D2277)))),"Invalid/missing supplier VAT no; ","")&amp;IF(AND(L2277="Yes",K2277&lt;&gt;"Yes"),"VAT claimed without valid tax invoice; ","")&amp;IF(AND(L2277="Yes",ISNUMBER(SEARCH("blocked",G2277))),"Blocked input VAT claimed; ","")&amp;IF(AND(F2277="Import - VAT paid at customs (Box 8)",M2277=""),"Customs declaration no missing; ","")&amp;IF(AND(F2277="Import - Reverse charge (Box 9)",E2277="Saudi Arabia"),"RCM used for a local supplier; ","")&amp;IF(AND(L2277="Yes",NOT(OR(F2277="Standard domestic 15% (Box 7)",F2277="Import - VAT paid at customs (Box 8)",F2277="Import - Reverse charge (Box 9)"))),"VAT claimed on non-taxable category; ",""))</f>
        <v/>
      </c>
    </row>
    <row r="2278">
      <c r="A2278" s="17" t="n"/>
      <c r="B2278" s="14" t="n"/>
      <c r="C2278" s="14" t="n"/>
      <c r="D2278" s="16" t="n"/>
      <c r="E2278" s="14" t="n"/>
      <c r="F2278" s="14" t="n"/>
      <c r="G2278" s="14" t="n"/>
      <c r="H2278" s="19" t="n"/>
      <c r="I2278" s="19" t="n"/>
      <c r="J2278" s="34">
        <f>IF(A2278="","",H2278+I2278)</f>
        <v/>
      </c>
      <c r="K2278" s="14" t="n"/>
      <c r="L2278" s="14" t="n"/>
      <c r="M2278" s="14" t="n"/>
      <c r="N2278" s="14" t="n"/>
      <c r="O2278" s="20">
        <f>IF(A2278="","",SUMPRODUCT((A2278&gt;=Setup!$C$19:$C$30)*(A2278&lt;=Setup!$D$19:$D$30)*Setup!$A$19:$A$30))</f>
        <v/>
      </c>
      <c r="P2278" s="34">
        <f>IF(A2278="","",IF(OR(F2278="Standard domestic 15% (Box 7)",F2278="Import - VAT paid at customs (Box 8)",F2278="Import - Reverse charge (Box 9)"),ROUND(H2278*Setup!$B$9,2),0))</f>
        <v/>
      </c>
      <c r="Q2278" s="34">
        <f>IF(A2278="","",I2278-P2278)</f>
        <v/>
      </c>
      <c r="R2278" s="34">
        <f>IF(A2278="","",IF(L2278="Yes",I2278,0))</f>
        <v/>
      </c>
      <c r="S2278" s="34">
        <f>IF(A2278="","",IF(AND(L2278="Yes",K2278="Yes",NOT(ISNUMBER(SEARCH("blocked",G2278))),OR(F2278="Standard domestic 15% (Box 7)",F2278="Import - VAT paid at customs (Box 8)",F2278="Import - Reverse charge (Box 9)"),OR(F2278&lt;&gt;"Standard domestic 15% (Box 7)",AND(LEN(D2278)=15,LEFT(D2278,1)="3",RIGHT(D2278,1)="3",ISNUMBER(--D2278)))),I2278,0))</f>
        <v/>
      </c>
      <c r="T2278" s="34">
        <f>IF(A2278="","",R2278-S2278)</f>
        <v/>
      </c>
      <c r="U2278" s="23">
        <f>IF(A2278="","",IF(O2278=0,"Outside audit periods; ","")&amp;IF(F2278="","No VAT category; ","")&amp;IF(ABS(Q2278)&gt;Setup!$B$10,"VAT ≠ 15% × net; ","")&amp;IF(AND(F2278="Standard domestic 15% (Box 7)",NOT(AND(LEN(D2278)=15,LEFT(D2278,1)="3",RIGHT(D2278,1)="3",ISNUMBER(--D2278)))),"Invalid/missing supplier VAT no; ","")&amp;IF(AND(L2278="Yes",K2278&lt;&gt;"Yes"),"VAT claimed without valid tax invoice; ","")&amp;IF(AND(L2278="Yes",ISNUMBER(SEARCH("blocked",G2278))),"Blocked input VAT claimed; ","")&amp;IF(AND(F2278="Import - VAT paid at customs (Box 8)",M2278=""),"Customs declaration no missing; ","")&amp;IF(AND(F2278="Import - Reverse charge (Box 9)",E2278="Saudi Arabia"),"RCM used for a local supplier; ","")&amp;IF(AND(L2278="Yes",NOT(OR(F2278="Standard domestic 15% (Box 7)",F2278="Import - VAT paid at customs (Box 8)",F2278="Import - Reverse charge (Box 9)"))),"VAT claimed on non-taxable category; ",""))</f>
        <v/>
      </c>
    </row>
    <row r="2279">
      <c r="A2279" s="17" t="n"/>
      <c r="B2279" s="14" t="n"/>
      <c r="C2279" s="14" t="n"/>
      <c r="D2279" s="16" t="n"/>
      <c r="E2279" s="14" t="n"/>
      <c r="F2279" s="14" t="n"/>
      <c r="G2279" s="14" t="n"/>
      <c r="H2279" s="19" t="n"/>
      <c r="I2279" s="19" t="n"/>
      <c r="J2279" s="34">
        <f>IF(A2279="","",H2279+I2279)</f>
        <v/>
      </c>
      <c r="K2279" s="14" t="n"/>
      <c r="L2279" s="14" t="n"/>
      <c r="M2279" s="14" t="n"/>
      <c r="N2279" s="14" t="n"/>
      <c r="O2279" s="20">
        <f>IF(A2279="","",SUMPRODUCT((A2279&gt;=Setup!$C$19:$C$30)*(A2279&lt;=Setup!$D$19:$D$30)*Setup!$A$19:$A$30))</f>
        <v/>
      </c>
      <c r="P2279" s="34">
        <f>IF(A2279="","",IF(OR(F2279="Standard domestic 15% (Box 7)",F2279="Import - VAT paid at customs (Box 8)",F2279="Import - Reverse charge (Box 9)"),ROUND(H2279*Setup!$B$9,2),0))</f>
        <v/>
      </c>
      <c r="Q2279" s="34">
        <f>IF(A2279="","",I2279-P2279)</f>
        <v/>
      </c>
      <c r="R2279" s="34">
        <f>IF(A2279="","",IF(L2279="Yes",I2279,0))</f>
        <v/>
      </c>
      <c r="S2279" s="34">
        <f>IF(A2279="","",IF(AND(L2279="Yes",K2279="Yes",NOT(ISNUMBER(SEARCH("blocked",G2279))),OR(F2279="Standard domestic 15% (Box 7)",F2279="Import - VAT paid at customs (Box 8)",F2279="Import - Reverse charge (Box 9)"),OR(F2279&lt;&gt;"Standard domestic 15% (Box 7)",AND(LEN(D2279)=15,LEFT(D2279,1)="3",RIGHT(D2279,1)="3",ISNUMBER(--D2279)))),I2279,0))</f>
        <v/>
      </c>
      <c r="T2279" s="34">
        <f>IF(A2279="","",R2279-S2279)</f>
        <v/>
      </c>
      <c r="U2279" s="23">
        <f>IF(A2279="","",IF(O2279=0,"Outside audit periods; ","")&amp;IF(F2279="","No VAT category; ","")&amp;IF(ABS(Q2279)&gt;Setup!$B$10,"VAT ≠ 15% × net; ","")&amp;IF(AND(F2279="Standard domestic 15% (Box 7)",NOT(AND(LEN(D2279)=15,LEFT(D2279,1)="3",RIGHT(D2279,1)="3",ISNUMBER(--D2279)))),"Invalid/missing supplier VAT no; ","")&amp;IF(AND(L2279="Yes",K2279&lt;&gt;"Yes"),"VAT claimed without valid tax invoice; ","")&amp;IF(AND(L2279="Yes",ISNUMBER(SEARCH("blocked",G2279))),"Blocked input VAT claimed; ","")&amp;IF(AND(F2279="Import - VAT paid at customs (Box 8)",M2279=""),"Customs declaration no missing; ","")&amp;IF(AND(F2279="Import - Reverse charge (Box 9)",E2279="Saudi Arabia"),"RCM used for a local supplier; ","")&amp;IF(AND(L2279="Yes",NOT(OR(F2279="Standard domestic 15% (Box 7)",F2279="Import - VAT paid at customs (Box 8)",F2279="Import - Reverse charge (Box 9)"))),"VAT claimed on non-taxable category; ",""))</f>
        <v/>
      </c>
    </row>
    <row r="2280">
      <c r="A2280" s="17" t="n"/>
      <c r="B2280" s="14" t="n"/>
      <c r="C2280" s="14" t="n"/>
      <c r="D2280" s="16" t="n"/>
      <c r="E2280" s="14" t="n"/>
      <c r="F2280" s="14" t="n"/>
      <c r="G2280" s="14" t="n"/>
      <c r="H2280" s="19" t="n"/>
      <c r="I2280" s="19" t="n"/>
      <c r="J2280" s="34">
        <f>IF(A2280="","",H2280+I2280)</f>
        <v/>
      </c>
      <c r="K2280" s="14" t="n"/>
      <c r="L2280" s="14" t="n"/>
      <c r="M2280" s="14" t="n"/>
      <c r="N2280" s="14" t="n"/>
      <c r="O2280" s="20">
        <f>IF(A2280="","",SUMPRODUCT((A2280&gt;=Setup!$C$19:$C$30)*(A2280&lt;=Setup!$D$19:$D$30)*Setup!$A$19:$A$30))</f>
        <v/>
      </c>
      <c r="P2280" s="34">
        <f>IF(A2280="","",IF(OR(F2280="Standard domestic 15% (Box 7)",F2280="Import - VAT paid at customs (Box 8)",F2280="Import - Reverse charge (Box 9)"),ROUND(H2280*Setup!$B$9,2),0))</f>
        <v/>
      </c>
      <c r="Q2280" s="34">
        <f>IF(A2280="","",I2280-P2280)</f>
        <v/>
      </c>
      <c r="R2280" s="34">
        <f>IF(A2280="","",IF(L2280="Yes",I2280,0))</f>
        <v/>
      </c>
      <c r="S2280" s="34">
        <f>IF(A2280="","",IF(AND(L2280="Yes",K2280="Yes",NOT(ISNUMBER(SEARCH("blocked",G2280))),OR(F2280="Standard domestic 15% (Box 7)",F2280="Import - VAT paid at customs (Box 8)",F2280="Import - Reverse charge (Box 9)"),OR(F2280&lt;&gt;"Standard domestic 15% (Box 7)",AND(LEN(D2280)=15,LEFT(D2280,1)="3",RIGHT(D2280,1)="3",ISNUMBER(--D2280)))),I2280,0))</f>
        <v/>
      </c>
      <c r="T2280" s="34">
        <f>IF(A2280="","",R2280-S2280)</f>
        <v/>
      </c>
      <c r="U2280" s="23">
        <f>IF(A2280="","",IF(O2280=0,"Outside audit periods; ","")&amp;IF(F2280="","No VAT category; ","")&amp;IF(ABS(Q2280)&gt;Setup!$B$10,"VAT ≠ 15% × net; ","")&amp;IF(AND(F2280="Standard domestic 15% (Box 7)",NOT(AND(LEN(D2280)=15,LEFT(D2280,1)="3",RIGHT(D2280,1)="3",ISNUMBER(--D2280)))),"Invalid/missing supplier VAT no; ","")&amp;IF(AND(L2280="Yes",K2280&lt;&gt;"Yes"),"VAT claimed without valid tax invoice; ","")&amp;IF(AND(L2280="Yes",ISNUMBER(SEARCH("blocked",G2280))),"Blocked input VAT claimed; ","")&amp;IF(AND(F2280="Import - VAT paid at customs (Box 8)",M2280=""),"Customs declaration no missing; ","")&amp;IF(AND(F2280="Import - Reverse charge (Box 9)",E2280="Saudi Arabia"),"RCM used for a local supplier; ","")&amp;IF(AND(L2280="Yes",NOT(OR(F2280="Standard domestic 15% (Box 7)",F2280="Import - VAT paid at customs (Box 8)",F2280="Import - Reverse charge (Box 9)"))),"VAT claimed on non-taxable category; ",""))</f>
        <v/>
      </c>
    </row>
    <row r="2281">
      <c r="A2281" s="17" t="n"/>
      <c r="B2281" s="14" t="n"/>
      <c r="C2281" s="14" t="n"/>
      <c r="D2281" s="16" t="n"/>
      <c r="E2281" s="14" t="n"/>
      <c r="F2281" s="14" t="n"/>
      <c r="G2281" s="14" t="n"/>
      <c r="H2281" s="19" t="n"/>
      <c r="I2281" s="19" t="n"/>
      <c r="J2281" s="34">
        <f>IF(A2281="","",H2281+I2281)</f>
        <v/>
      </c>
      <c r="K2281" s="14" t="n"/>
      <c r="L2281" s="14" t="n"/>
      <c r="M2281" s="14" t="n"/>
      <c r="N2281" s="14" t="n"/>
      <c r="O2281" s="20">
        <f>IF(A2281="","",SUMPRODUCT((A2281&gt;=Setup!$C$19:$C$30)*(A2281&lt;=Setup!$D$19:$D$30)*Setup!$A$19:$A$30))</f>
        <v/>
      </c>
      <c r="P2281" s="34">
        <f>IF(A2281="","",IF(OR(F2281="Standard domestic 15% (Box 7)",F2281="Import - VAT paid at customs (Box 8)",F2281="Import - Reverse charge (Box 9)"),ROUND(H2281*Setup!$B$9,2),0))</f>
        <v/>
      </c>
      <c r="Q2281" s="34">
        <f>IF(A2281="","",I2281-P2281)</f>
        <v/>
      </c>
      <c r="R2281" s="34">
        <f>IF(A2281="","",IF(L2281="Yes",I2281,0))</f>
        <v/>
      </c>
      <c r="S2281" s="34">
        <f>IF(A2281="","",IF(AND(L2281="Yes",K2281="Yes",NOT(ISNUMBER(SEARCH("blocked",G2281))),OR(F2281="Standard domestic 15% (Box 7)",F2281="Import - VAT paid at customs (Box 8)",F2281="Import - Reverse charge (Box 9)"),OR(F2281&lt;&gt;"Standard domestic 15% (Box 7)",AND(LEN(D2281)=15,LEFT(D2281,1)="3",RIGHT(D2281,1)="3",ISNUMBER(--D2281)))),I2281,0))</f>
        <v/>
      </c>
      <c r="T2281" s="34">
        <f>IF(A2281="","",R2281-S2281)</f>
        <v/>
      </c>
      <c r="U2281" s="23">
        <f>IF(A2281="","",IF(O2281=0,"Outside audit periods; ","")&amp;IF(F2281="","No VAT category; ","")&amp;IF(ABS(Q2281)&gt;Setup!$B$10,"VAT ≠ 15% × net; ","")&amp;IF(AND(F2281="Standard domestic 15% (Box 7)",NOT(AND(LEN(D2281)=15,LEFT(D2281,1)="3",RIGHT(D2281,1)="3",ISNUMBER(--D2281)))),"Invalid/missing supplier VAT no; ","")&amp;IF(AND(L2281="Yes",K2281&lt;&gt;"Yes"),"VAT claimed without valid tax invoice; ","")&amp;IF(AND(L2281="Yes",ISNUMBER(SEARCH("blocked",G2281))),"Blocked input VAT claimed; ","")&amp;IF(AND(F2281="Import - VAT paid at customs (Box 8)",M2281=""),"Customs declaration no missing; ","")&amp;IF(AND(F2281="Import - Reverse charge (Box 9)",E2281="Saudi Arabia"),"RCM used for a local supplier; ","")&amp;IF(AND(L2281="Yes",NOT(OR(F2281="Standard domestic 15% (Box 7)",F2281="Import - VAT paid at customs (Box 8)",F2281="Import - Reverse charge (Box 9)"))),"VAT claimed on non-taxable category; ",""))</f>
        <v/>
      </c>
    </row>
    <row r="2282">
      <c r="A2282" s="17" t="n"/>
      <c r="B2282" s="14" t="n"/>
      <c r="C2282" s="14" t="n"/>
      <c r="D2282" s="16" t="n"/>
      <c r="E2282" s="14" t="n"/>
      <c r="F2282" s="14" t="n"/>
      <c r="G2282" s="14" t="n"/>
      <c r="H2282" s="19" t="n"/>
      <c r="I2282" s="19" t="n"/>
      <c r="J2282" s="34">
        <f>IF(A2282="","",H2282+I2282)</f>
        <v/>
      </c>
      <c r="K2282" s="14" t="n"/>
      <c r="L2282" s="14" t="n"/>
      <c r="M2282" s="14" t="n"/>
      <c r="N2282" s="14" t="n"/>
      <c r="O2282" s="20">
        <f>IF(A2282="","",SUMPRODUCT((A2282&gt;=Setup!$C$19:$C$30)*(A2282&lt;=Setup!$D$19:$D$30)*Setup!$A$19:$A$30))</f>
        <v/>
      </c>
      <c r="P2282" s="34">
        <f>IF(A2282="","",IF(OR(F2282="Standard domestic 15% (Box 7)",F2282="Import - VAT paid at customs (Box 8)",F2282="Import - Reverse charge (Box 9)"),ROUND(H2282*Setup!$B$9,2),0))</f>
        <v/>
      </c>
      <c r="Q2282" s="34">
        <f>IF(A2282="","",I2282-P2282)</f>
        <v/>
      </c>
      <c r="R2282" s="34">
        <f>IF(A2282="","",IF(L2282="Yes",I2282,0))</f>
        <v/>
      </c>
      <c r="S2282" s="34">
        <f>IF(A2282="","",IF(AND(L2282="Yes",K2282="Yes",NOT(ISNUMBER(SEARCH("blocked",G2282))),OR(F2282="Standard domestic 15% (Box 7)",F2282="Import - VAT paid at customs (Box 8)",F2282="Import - Reverse charge (Box 9)"),OR(F2282&lt;&gt;"Standard domestic 15% (Box 7)",AND(LEN(D2282)=15,LEFT(D2282,1)="3",RIGHT(D2282,1)="3",ISNUMBER(--D2282)))),I2282,0))</f>
        <v/>
      </c>
      <c r="T2282" s="34">
        <f>IF(A2282="","",R2282-S2282)</f>
        <v/>
      </c>
      <c r="U2282" s="23">
        <f>IF(A2282="","",IF(O2282=0,"Outside audit periods; ","")&amp;IF(F2282="","No VAT category; ","")&amp;IF(ABS(Q2282)&gt;Setup!$B$10,"VAT ≠ 15% × net; ","")&amp;IF(AND(F2282="Standard domestic 15% (Box 7)",NOT(AND(LEN(D2282)=15,LEFT(D2282,1)="3",RIGHT(D2282,1)="3",ISNUMBER(--D2282)))),"Invalid/missing supplier VAT no; ","")&amp;IF(AND(L2282="Yes",K2282&lt;&gt;"Yes"),"VAT claimed without valid tax invoice; ","")&amp;IF(AND(L2282="Yes",ISNUMBER(SEARCH("blocked",G2282))),"Blocked input VAT claimed; ","")&amp;IF(AND(F2282="Import - VAT paid at customs (Box 8)",M2282=""),"Customs declaration no missing; ","")&amp;IF(AND(F2282="Import - Reverse charge (Box 9)",E2282="Saudi Arabia"),"RCM used for a local supplier; ","")&amp;IF(AND(L2282="Yes",NOT(OR(F2282="Standard domestic 15% (Box 7)",F2282="Import - VAT paid at customs (Box 8)",F2282="Import - Reverse charge (Box 9)"))),"VAT claimed on non-taxable category; ",""))</f>
        <v/>
      </c>
    </row>
    <row r="2283">
      <c r="A2283" s="17" t="n"/>
      <c r="B2283" s="14" t="n"/>
      <c r="C2283" s="14" t="n"/>
      <c r="D2283" s="16" t="n"/>
      <c r="E2283" s="14" t="n"/>
      <c r="F2283" s="14" t="n"/>
      <c r="G2283" s="14" t="n"/>
      <c r="H2283" s="19" t="n"/>
      <c r="I2283" s="19" t="n"/>
      <c r="J2283" s="34">
        <f>IF(A2283="","",H2283+I2283)</f>
        <v/>
      </c>
      <c r="K2283" s="14" t="n"/>
      <c r="L2283" s="14" t="n"/>
      <c r="M2283" s="14" t="n"/>
      <c r="N2283" s="14" t="n"/>
      <c r="O2283" s="20">
        <f>IF(A2283="","",SUMPRODUCT((A2283&gt;=Setup!$C$19:$C$30)*(A2283&lt;=Setup!$D$19:$D$30)*Setup!$A$19:$A$30))</f>
        <v/>
      </c>
      <c r="P2283" s="34">
        <f>IF(A2283="","",IF(OR(F2283="Standard domestic 15% (Box 7)",F2283="Import - VAT paid at customs (Box 8)",F2283="Import - Reverse charge (Box 9)"),ROUND(H2283*Setup!$B$9,2),0))</f>
        <v/>
      </c>
      <c r="Q2283" s="34">
        <f>IF(A2283="","",I2283-P2283)</f>
        <v/>
      </c>
      <c r="R2283" s="34">
        <f>IF(A2283="","",IF(L2283="Yes",I2283,0))</f>
        <v/>
      </c>
      <c r="S2283" s="34">
        <f>IF(A2283="","",IF(AND(L2283="Yes",K2283="Yes",NOT(ISNUMBER(SEARCH("blocked",G2283))),OR(F2283="Standard domestic 15% (Box 7)",F2283="Import - VAT paid at customs (Box 8)",F2283="Import - Reverse charge (Box 9)"),OR(F2283&lt;&gt;"Standard domestic 15% (Box 7)",AND(LEN(D2283)=15,LEFT(D2283,1)="3",RIGHT(D2283,1)="3",ISNUMBER(--D2283)))),I2283,0))</f>
        <v/>
      </c>
      <c r="T2283" s="34">
        <f>IF(A2283="","",R2283-S2283)</f>
        <v/>
      </c>
      <c r="U2283" s="23">
        <f>IF(A2283="","",IF(O2283=0,"Outside audit periods; ","")&amp;IF(F2283="","No VAT category; ","")&amp;IF(ABS(Q2283)&gt;Setup!$B$10,"VAT ≠ 15% × net; ","")&amp;IF(AND(F2283="Standard domestic 15% (Box 7)",NOT(AND(LEN(D2283)=15,LEFT(D2283,1)="3",RIGHT(D2283,1)="3",ISNUMBER(--D2283)))),"Invalid/missing supplier VAT no; ","")&amp;IF(AND(L2283="Yes",K2283&lt;&gt;"Yes"),"VAT claimed without valid tax invoice; ","")&amp;IF(AND(L2283="Yes",ISNUMBER(SEARCH("blocked",G2283))),"Blocked input VAT claimed; ","")&amp;IF(AND(F2283="Import - VAT paid at customs (Box 8)",M2283=""),"Customs declaration no missing; ","")&amp;IF(AND(F2283="Import - Reverse charge (Box 9)",E2283="Saudi Arabia"),"RCM used for a local supplier; ","")&amp;IF(AND(L2283="Yes",NOT(OR(F2283="Standard domestic 15% (Box 7)",F2283="Import - VAT paid at customs (Box 8)",F2283="Import - Reverse charge (Box 9)"))),"VAT claimed on non-taxable category; ",""))</f>
        <v/>
      </c>
    </row>
    <row r="2284">
      <c r="A2284" s="17" t="n"/>
      <c r="B2284" s="14" t="n"/>
      <c r="C2284" s="14" t="n"/>
      <c r="D2284" s="16" t="n"/>
      <c r="E2284" s="14" t="n"/>
      <c r="F2284" s="14" t="n"/>
      <c r="G2284" s="14" t="n"/>
      <c r="H2284" s="19" t="n"/>
      <c r="I2284" s="19" t="n"/>
      <c r="J2284" s="34">
        <f>IF(A2284="","",H2284+I2284)</f>
        <v/>
      </c>
      <c r="K2284" s="14" t="n"/>
      <c r="L2284" s="14" t="n"/>
      <c r="M2284" s="14" t="n"/>
      <c r="N2284" s="14" t="n"/>
      <c r="O2284" s="20">
        <f>IF(A2284="","",SUMPRODUCT((A2284&gt;=Setup!$C$19:$C$30)*(A2284&lt;=Setup!$D$19:$D$30)*Setup!$A$19:$A$30))</f>
        <v/>
      </c>
      <c r="P2284" s="34">
        <f>IF(A2284="","",IF(OR(F2284="Standard domestic 15% (Box 7)",F2284="Import - VAT paid at customs (Box 8)",F2284="Import - Reverse charge (Box 9)"),ROUND(H2284*Setup!$B$9,2),0))</f>
        <v/>
      </c>
      <c r="Q2284" s="34">
        <f>IF(A2284="","",I2284-P2284)</f>
        <v/>
      </c>
      <c r="R2284" s="34">
        <f>IF(A2284="","",IF(L2284="Yes",I2284,0))</f>
        <v/>
      </c>
      <c r="S2284" s="34">
        <f>IF(A2284="","",IF(AND(L2284="Yes",K2284="Yes",NOT(ISNUMBER(SEARCH("blocked",G2284))),OR(F2284="Standard domestic 15% (Box 7)",F2284="Import - VAT paid at customs (Box 8)",F2284="Import - Reverse charge (Box 9)"),OR(F2284&lt;&gt;"Standard domestic 15% (Box 7)",AND(LEN(D2284)=15,LEFT(D2284,1)="3",RIGHT(D2284,1)="3",ISNUMBER(--D2284)))),I2284,0))</f>
        <v/>
      </c>
      <c r="T2284" s="34">
        <f>IF(A2284="","",R2284-S2284)</f>
        <v/>
      </c>
      <c r="U2284" s="23">
        <f>IF(A2284="","",IF(O2284=0,"Outside audit periods; ","")&amp;IF(F2284="","No VAT category; ","")&amp;IF(ABS(Q2284)&gt;Setup!$B$10,"VAT ≠ 15% × net; ","")&amp;IF(AND(F2284="Standard domestic 15% (Box 7)",NOT(AND(LEN(D2284)=15,LEFT(D2284,1)="3",RIGHT(D2284,1)="3",ISNUMBER(--D2284)))),"Invalid/missing supplier VAT no; ","")&amp;IF(AND(L2284="Yes",K2284&lt;&gt;"Yes"),"VAT claimed without valid tax invoice; ","")&amp;IF(AND(L2284="Yes",ISNUMBER(SEARCH("blocked",G2284))),"Blocked input VAT claimed; ","")&amp;IF(AND(F2284="Import - VAT paid at customs (Box 8)",M2284=""),"Customs declaration no missing; ","")&amp;IF(AND(F2284="Import - Reverse charge (Box 9)",E2284="Saudi Arabia"),"RCM used for a local supplier; ","")&amp;IF(AND(L2284="Yes",NOT(OR(F2284="Standard domestic 15% (Box 7)",F2284="Import - VAT paid at customs (Box 8)",F2284="Import - Reverse charge (Box 9)"))),"VAT claimed on non-taxable category; ",""))</f>
        <v/>
      </c>
    </row>
    <row r="2285">
      <c r="A2285" s="17" t="n"/>
      <c r="B2285" s="14" t="n"/>
      <c r="C2285" s="14" t="n"/>
      <c r="D2285" s="16" t="n"/>
      <c r="E2285" s="14" t="n"/>
      <c r="F2285" s="14" t="n"/>
      <c r="G2285" s="14" t="n"/>
      <c r="H2285" s="19" t="n"/>
      <c r="I2285" s="19" t="n"/>
      <c r="J2285" s="34">
        <f>IF(A2285="","",H2285+I2285)</f>
        <v/>
      </c>
      <c r="K2285" s="14" t="n"/>
      <c r="L2285" s="14" t="n"/>
      <c r="M2285" s="14" t="n"/>
      <c r="N2285" s="14" t="n"/>
      <c r="O2285" s="20">
        <f>IF(A2285="","",SUMPRODUCT((A2285&gt;=Setup!$C$19:$C$30)*(A2285&lt;=Setup!$D$19:$D$30)*Setup!$A$19:$A$30))</f>
        <v/>
      </c>
      <c r="P2285" s="34">
        <f>IF(A2285="","",IF(OR(F2285="Standard domestic 15% (Box 7)",F2285="Import - VAT paid at customs (Box 8)",F2285="Import - Reverse charge (Box 9)"),ROUND(H2285*Setup!$B$9,2),0))</f>
        <v/>
      </c>
      <c r="Q2285" s="34">
        <f>IF(A2285="","",I2285-P2285)</f>
        <v/>
      </c>
      <c r="R2285" s="34">
        <f>IF(A2285="","",IF(L2285="Yes",I2285,0))</f>
        <v/>
      </c>
      <c r="S2285" s="34">
        <f>IF(A2285="","",IF(AND(L2285="Yes",K2285="Yes",NOT(ISNUMBER(SEARCH("blocked",G2285))),OR(F2285="Standard domestic 15% (Box 7)",F2285="Import - VAT paid at customs (Box 8)",F2285="Import - Reverse charge (Box 9)"),OR(F2285&lt;&gt;"Standard domestic 15% (Box 7)",AND(LEN(D2285)=15,LEFT(D2285,1)="3",RIGHT(D2285,1)="3",ISNUMBER(--D2285)))),I2285,0))</f>
        <v/>
      </c>
      <c r="T2285" s="34">
        <f>IF(A2285="","",R2285-S2285)</f>
        <v/>
      </c>
      <c r="U2285" s="23">
        <f>IF(A2285="","",IF(O2285=0,"Outside audit periods; ","")&amp;IF(F2285="","No VAT category; ","")&amp;IF(ABS(Q2285)&gt;Setup!$B$10,"VAT ≠ 15% × net; ","")&amp;IF(AND(F2285="Standard domestic 15% (Box 7)",NOT(AND(LEN(D2285)=15,LEFT(D2285,1)="3",RIGHT(D2285,1)="3",ISNUMBER(--D2285)))),"Invalid/missing supplier VAT no; ","")&amp;IF(AND(L2285="Yes",K2285&lt;&gt;"Yes"),"VAT claimed without valid tax invoice; ","")&amp;IF(AND(L2285="Yes",ISNUMBER(SEARCH("blocked",G2285))),"Blocked input VAT claimed; ","")&amp;IF(AND(F2285="Import - VAT paid at customs (Box 8)",M2285=""),"Customs declaration no missing; ","")&amp;IF(AND(F2285="Import - Reverse charge (Box 9)",E2285="Saudi Arabia"),"RCM used for a local supplier; ","")&amp;IF(AND(L2285="Yes",NOT(OR(F2285="Standard domestic 15% (Box 7)",F2285="Import - VAT paid at customs (Box 8)",F2285="Import - Reverse charge (Box 9)"))),"VAT claimed on non-taxable category; ",""))</f>
        <v/>
      </c>
    </row>
    <row r="2286">
      <c r="A2286" s="17" t="n"/>
      <c r="B2286" s="14" t="n"/>
      <c r="C2286" s="14" t="n"/>
      <c r="D2286" s="16" t="n"/>
      <c r="E2286" s="14" t="n"/>
      <c r="F2286" s="14" t="n"/>
      <c r="G2286" s="14" t="n"/>
      <c r="H2286" s="19" t="n"/>
      <c r="I2286" s="19" t="n"/>
      <c r="J2286" s="34">
        <f>IF(A2286="","",H2286+I2286)</f>
        <v/>
      </c>
      <c r="K2286" s="14" t="n"/>
      <c r="L2286" s="14" t="n"/>
      <c r="M2286" s="14" t="n"/>
      <c r="N2286" s="14" t="n"/>
      <c r="O2286" s="20">
        <f>IF(A2286="","",SUMPRODUCT((A2286&gt;=Setup!$C$19:$C$30)*(A2286&lt;=Setup!$D$19:$D$30)*Setup!$A$19:$A$30))</f>
        <v/>
      </c>
      <c r="P2286" s="34">
        <f>IF(A2286="","",IF(OR(F2286="Standard domestic 15% (Box 7)",F2286="Import - VAT paid at customs (Box 8)",F2286="Import - Reverse charge (Box 9)"),ROUND(H2286*Setup!$B$9,2),0))</f>
        <v/>
      </c>
      <c r="Q2286" s="34">
        <f>IF(A2286="","",I2286-P2286)</f>
        <v/>
      </c>
      <c r="R2286" s="34">
        <f>IF(A2286="","",IF(L2286="Yes",I2286,0))</f>
        <v/>
      </c>
      <c r="S2286" s="34">
        <f>IF(A2286="","",IF(AND(L2286="Yes",K2286="Yes",NOT(ISNUMBER(SEARCH("blocked",G2286))),OR(F2286="Standard domestic 15% (Box 7)",F2286="Import - VAT paid at customs (Box 8)",F2286="Import - Reverse charge (Box 9)"),OR(F2286&lt;&gt;"Standard domestic 15% (Box 7)",AND(LEN(D2286)=15,LEFT(D2286,1)="3",RIGHT(D2286,1)="3",ISNUMBER(--D2286)))),I2286,0))</f>
        <v/>
      </c>
      <c r="T2286" s="34">
        <f>IF(A2286="","",R2286-S2286)</f>
        <v/>
      </c>
      <c r="U2286" s="23">
        <f>IF(A2286="","",IF(O2286=0,"Outside audit periods; ","")&amp;IF(F2286="","No VAT category; ","")&amp;IF(ABS(Q2286)&gt;Setup!$B$10,"VAT ≠ 15% × net; ","")&amp;IF(AND(F2286="Standard domestic 15% (Box 7)",NOT(AND(LEN(D2286)=15,LEFT(D2286,1)="3",RIGHT(D2286,1)="3",ISNUMBER(--D2286)))),"Invalid/missing supplier VAT no; ","")&amp;IF(AND(L2286="Yes",K2286&lt;&gt;"Yes"),"VAT claimed without valid tax invoice; ","")&amp;IF(AND(L2286="Yes",ISNUMBER(SEARCH("blocked",G2286))),"Blocked input VAT claimed; ","")&amp;IF(AND(F2286="Import - VAT paid at customs (Box 8)",M2286=""),"Customs declaration no missing; ","")&amp;IF(AND(F2286="Import - Reverse charge (Box 9)",E2286="Saudi Arabia"),"RCM used for a local supplier; ","")&amp;IF(AND(L2286="Yes",NOT(OR(F2286="Standard domestic 15% (Box 7)",F2286="Import - VAT paid at customs (Box 8)",F2286="Import - Reverse charge (Box 9)"))),"VAT claimed on non-taxable category; ",""))</f>
        <v/>
      </c>
    </row>
    <row r="2287">
      <c r="A2287" s="17" t="n"/>
      <c r="B2287" s="14" t="n"/>
      <c r="C2287" s="14" t="n"/>
      <c r="D2287" s="16" t="n"/>
      <c r="E2287" s="14" t="n"/>
      <c r="F2287" s="14" t="n"/>
      <c r="G2287" s="14" t="n"/>
      <c r="H2287" s="19" t="n"/>
      <c r="I2287" s="19" t="n"/>
      <c r="J2287" s="34">
        <f>IF(A2287="","",H2287+I2287)</f>
        <v/>
      </c>
      <c r="K2287" s="14" t="n"/>
      <c r="L2287" s="14" t="n"/>
      <c r="M2287" s="14" t="n"/>
      <c r="N2287" s="14" t="n"/>
      <c r="O2287" s="20">
        <f>IF(A2287="","",SUMPRODUCT((A2287&gt;=Setup!$C$19:$C$30)*(A2287&lt;=Setup!$D$19:$D$30)*Setup!$A$19:$A$30))</f>
        <v/>
      </c>
      <c r="P2287" s="34">
        <f>IF(A2287="","",IF(OR(F2287="Standard domestic 15% (Box 7)",F2287="Import - VAT paid at customs (Box 8)",F2287="Import - Reverse charge (Box 9)"),ROUND(H2287*Setup!$B$9,2),0))</f>
        <v/>
      </c>
      <c r="Q2287" s="34">
        <f>IF(A2287="","",I2287-P2287)</f>
        <v/>
      </c>
      <c r="R2287" s="34">
        <f>IF(A2287="","",IF(L2287="Yes",I2287,0))</f>
        <v/>
      </c>
      <c r="S2287" s="34">
        <f>IF(A2287="","",IF(AND(L2287="Yes",K2287="Yes",NOT(ISNUMBER(SEARCH("blocked",G2287))),OR(F2287="Standard domestic 15% (Box 7)",F2287="Import - VAT paid at customs (Box 8)",F2287="Import - Reverse charge (Box 9)"),OR(F2287&lt;&gt;"Standard domestic 15% (Box 7)",AND(LEN(D2287)=15,LEFT(D2287,1)="3",RIGHT(D2287,1)="3",ISNUMBER(--D2287)))),I2287,0))</f>
        <v/>
      </c>
      <c r="T2287" s="34">
        <f>IF(A2287="","",R2287-S2287)</f>
        <v/>
      </c>
      <c r="U2287" s="23">
        <f>IF(A2287="","",IF(O2287=0,"Outside audit periods; ","")&amp;IF(F2287="","No VAT category; ","")&amp;IF(ABS(Q2287)&gt;Setup!$B$10,"VAT ≠ 15% × net; ","")&amp;IF(AND(F2287="Standard domestic 15% (Box 7)",NOT(AND(LEN(D2287)=15,LEFT(D2287,1)="3",RIGHT(D2287,1)="3",ISNUMBER(--D2287)))),"Invalid/missing supplier VAT no; ","")&amp;IF(AND(L2287="Yes",K2287&lt;&gt;"Yes"),"VAT claimed without valid tax invoice; ","")&amp;IF(AND(L2287="Yes",ISNUMBER(SEARCH("blocked",G2287))),"Blocked input VAT claimed; ","")&amp;IF(AND(F2287="Import - VAT paid at customs (Box 8)",M2287=""),"Customs declaration no missing; ","")&amp;IF(AND(F2287="Import - Reverse charge (Box 9)",E2287="Saudi Arabia"),"RCM used for a local supplier; ","")&amp;IF(AND(L2287="Yes",NOT(OR(F2287="Standard domestic 15% (Box 7)",F2287="Import - VAT paid at customs (Box 8)",F2287="Import - Reverse charge (Box 9)"))),"VAT claimed on non-taxable category; ",""))</f>
        <v/>
      </c>
    </row>
    <row r="2288">
      <c r="A2288" s="17" t="n"/>
      <c r="B2288" s="14" t="n"/>
      <c r="C2288" s="14" t="n"/>
      <c r="D2288" s="16" t="n"/>
      <c r="E2288" s="14" t="n"/>
      <c r="F2288" s="14" t="n"/>
      <c r="G2288" s="14" t="n"/>
      <c r="H2288" s="19" t="n"/>
      <c r="I2288" s="19" t="n"/>
      <c r="J2288" s="34">
        <f>IF(A2288="","",H2288+I2288)</f>
        <v/>
      </c>
      <c r="K2288" s="14" t="n"/>
      <c r="L2288" s="14" t="n"/>
      <c r="M2288" s="14" t="n"/>
      <c r="N2288" s="14" t="n"/>
      <c r="O2288" s="20">
        <f>IF(A2288="","",SUMPRODUCT((A2288&gt;=Setup!$C$19:$C$30)*(A2288&lt;=Setup!$D$19:$D$30)*Setup!$A$19:$A$30))</f>
        <v/>
      </c>
      <c r="P2288" s="34">
        <f>IF(A2288="","",IF(OR(F2288="Standard domestic 15% (Box 7)",F2288="Import - VAT paid at customs (Box 8)",F2288="Import - Reverse charge (Box 9)"),ROUND(H2288*Setup!$B$9,2),0))</f>
        <v/>
      </c>
      <c r="Q2288" s="34">
        <f>IF(A2288="","",I2288-P2288)</f>
        <v/>
      </c>
      <c r="R2288" s="34">
        <f>IF(A2288="","",IF(L2288="Yes",I2288,0))</f>
        <v/>
      </c>
      <c r="S2288" s="34">
        <f>IF(A2288="","",IF(AND(L2288="Yes",K2288="Yes",NOT(ISNUMBER(SEARCH("blocked",G2288))),OR(F2288="Standard domestic 15% (Box 7)",F2288="Import - VAT paid at customs (Box 8)",F2288="Import - Reverse charge (Box 9)"),OR(F2288&lt;&gt;"Standard domestic 15% (Box 7)",AND(LEN(D2288)=15,LEFT(D2288,1)="3",RIGHT(D2288,1)="3",ISNUMBER(--D2288)))),I2288,0))</f>
        <v/>
      </c>
      <c r="T2288" s="34">
        <f>IF(A2288="","",R2288-S2288)</f>
        <v/>
      </c>
      <c r="U2288" s="23">
        <f>IF(A2288="","",IF(O2288=0,"Outside audit periods; ","")&amp;IF(F2288="","No VAT category; ","")&amp;IF(ABS(Q2288)&gt;Setup!$B$10,"VAT ≠ 15% × net; ","")&amp;IF(AND(F2288="Standard domestic 15% (Box 7)",NOT(AND(LEN(D2288)=15,LEFT(D2288,1)="3",RIGHT(D2288,1)="3",ISNUMBER(--D2288)))),"Invalid/missing supplier VAT no; ","")&amp;IF(AND(L2288="Yes",K2288&lt;&gt;"Yes"),"VAT claimed without valid tax invoice; ","")&amp;IF(AND(L2288="Yes",ISNUMBER(SEARCH("blocked",G2288))),"Blocked input VAT claimed; ","")&amp;IF(AND(F2288="Import - VAT paid at customs (Box 8)",M2288=""),"Customs declaration no missing; ","")&amp;IF(AND(F2288="Import - Reverse charge (Box 9)",E2288="Saudi Arabia"),"RCM used for a local supplier; ","")&amp;IF(AND(L2288="Yes",NOT(OR(F2288="Standard domestic 15% (Box 7)",F2288="Import - VAT paid at customs (Box 8)",F2288="Import - Reverse charge (Box 9)"))),"VAT claimed on non-taxable category; ",""))</f>
        <v/>
      </c>
    </row>
    <row r="2289">
      <c r="A2289" s="17" t="n"/>
      <c r="B2289" s="14" t="n"/>
      <c r="C2289" s="14" t="n"/>
      <c r="D2289" s="16" t="n"/>
      <c r="E2289" s="14" t="n"/>
      <c r="F2289" s="14" t="n"/>
      <c r="G2289" s="14" t="n"/>
      <c r="H2289" s="19" t="n"/>
      <c r="I2289" s="19" t="n"/>
      <c r="J2289" s="34">
        <f>IF(A2289="","",H2289+I2289)</f>
        <v/>
      </c>
      <c r="K2289" s="14" t="n"/>
      <c r="L2289" s="14" t="n"/>
      <c r="M2289" s="14" t="n"/>
      <c r="N2289" s="14" t="n"/>
      <c r="O2289" s="20">
        <f>IF(A2289="","",SUMPRODUCT((A2289&gt;=Setup!$C$19:$C$30)*(A2289&lt;=Setup!$D$19:$D$30)*Setup!$A$19:$A$30))</f>
        <v/>
      </c>
      <c r="P2289" s="34">
        <f>IF(A2289="","",IF(OR(F2289="Standard domestic 15% (Box 7)",F2289="Import - VAT paid at customs (Box 8)",F2289="Import - Reverse charge (Box 9)"),ROUND(H2289*Setup!$B$9,2),0))</f>
        <v/>
      </c>
      <c r="Q2289" s="34">
        <f>IF(A2289="","",I2289-P2289)</f>
        <v/>
      </c>
      <c r="R2289" s="34">
        <f>IF(A2289="","",IF(L2289="Yes",I2289,0))</f>
        <v/>
      </c>
      <c r="S2289" s="34">
        <f>IF(A2289="","",IF(AND(L2289="Yes",K2289="Yes",NOT(ISNUMBER(SEARCH("blocked",G2289))),OR(F2289="Standard domestic 15% (Box 7)",F2289="Import - VAT paid at customs (Box 8)",F2289="Import - Reverse charge (Box 9)"),OR(F2289&lt;&gt;"Standard domestic 15% (Box 7)",AND(LEN(D2289)=15,LEFT(D2289,1)="3",RIGHT(D2289,1)="3",ISNUMBER(--D2289)))),I2289,0))</f>
        <v/>
      </c>
      <c r="T2289" s="34">
        <f>IF(A2289="","",R2289-S2289)</f>
        <v/>
      </c>
      <c r="U2289" s="23">
        <f>IF(A2289="","",IF(O2289=0,"Outside audit periods; ","")&amp;IF(F2289="","No VAT category; ","")&amp;IF(ABS(Q2289)&gt;Setup!$B$10,"VAT ≠ 15% × net; ","")&amp;IF(AND(F2289="Standard domestic 15% (Box 7)",NOT(AND(LEN(D2289)=15,LEFT(D2289,1)="3",RIGHT(D2289,1)="3",ISNUMBER(--D2289)))),"Invalid/missing supplier VAT no; ","")&amp;IF(AND(L2289="Yes",K2289&lt;&gt;"Yes"),"VAT claimed without valid tax invoice; ","")&amp;IF(AND(L2289="Yes",ISNUMBER(SEARCH("blocked",G2289))),"Blocked input VAT claimed; ","")&amp;IF(AND(F2289="Import - VAT paid at customs (Box 8)",M2289=""),"Customs declaration no missing; ","")&amp;IF(AND(F2289="Import - Reverse charge (Box 9)",E2289="Saudi Arabia"),"RCM used for a local supplier; ","")&amp;IF(AND(L2289="Yes",NOT(OR(F2289="Standard domestic 15% (Box 7)",F2289="Import - VAT paid at customs (Box 8)",F2289="Import - Reverse charge (Box 9)"))),"VAT claimed on non-taxable category; ",""))</f>
        <v/>
      </c>
    </row>
    <row r="2290">
      <c r="A2290" s="17" t="n"/>
      <c r="B2290" s="14" t="n"/>
      <c r="C2290" s="14" t="n"/>
      <c r="D2290" s="16" t="n"/>
      <c r="E2290" s="14" t="n"/>
      <c r="F2290" s="14" t="n"/>
      <c r="G2290" s="14" t="n"/>
      <c r="H2290" s="19" t="n"/>
      <c r="I2290" s="19" t="n"/>
      <c r="J2290" s="34">
        <f>IF(A2290="","",H2290+I2290)</f>
        <v/>
      </c>
      <c r="K2290" s="14" t="n"/>
      <c r="L2290" s="14" t="n"/>
      <c r="M2290" s="14" t="n"/>
      <c r="N2290" s="14" t="n"/>
      <c r="O2290" s="20">
        <f>IF(A2290="","",SUMPRODUCT((A2290&gt;=Setup!$C$19:$C$30)*(A2290&lt;=Setup!$D$19:$D$30)*Setup!$A$19:$A$30))</f>
        <v/>
      </c>
      <c r="P2290" s="34">
        <f>IF(A2290="","",IF(OR(F2290="Standard domestic 15% (Box 7)",F2290="Import - VAT paid at customs (Box 8)",F2290="Import - Reverse charge (Box 9)"),ROUND(H2290*Setup!$B$9,2),0))</f>
        <v/>
      </c>
      <c r="Q2290" s="34">
        <f>IF(A2290="","",I2290-P2290)</f>
        <v/>
      </c>
      <c r="R2290" s="34">
        <f>IF(A2290="","",IF(L2290="Yes",I2290,0))</f>
        <v/>
      </c>
      <c r="S2290" s="34">
        <f>IF(A2290="","",IF(AND(L2290="Yes",K2290="Yes",NOT(ISNUMBER(SEARCH("blocked",G2290))),OR(F2290="Standard domestic 15% (Box 7)",F2290="Import - VAT paid at customs (Box 8)",F2290="Import - Reverse charge (Box 9)"),OR(F2290&lt;&gt;"Standard domestic 15% (Box 7)",AND(LEN(D2290)=15,LEFT(D2290,1)="3",RIGHT(D2290,1)="3",ISNUMBER(--D2290)))),I2290,0))</f>
        <v/>
      </c>
      <c r="T2290" s="34">
        <f>IF(A2290="","",R2290-S2290)</f>
        <v/>
      </c>
      <c r="U2290" s="23">
        <f>IF(A2290="","",IF(O2290=0,"Outside audit periods; ","")&amp;IF(F2290="","No VAT category; ","")&amp;IF(ABS(Q2290)&gt;Setup!$B$10,"VAT ≠ 15% × net; ","")&amp;IF(AND(F2290="Standard domestic 15% (Box 7)",NOT(AND(LEN(D2290)=15,LEFT(D2290,1)="3",RIGHT(D2290,1)="3",ISNUMBER(--D2290)))),"Invalid/missing supplier VAT no; ","")&amp;IF(AND(L2290="Yes",K2290&lt;&gt;"Yes"),"VAT claimed without valid tax invoice; ","")&amp;IF(AND(L2290="Yes",ISNUMBER(SEARCH("blocked",G2290))),"Blocked input VAT claimed; ","")&amp;IF(AND(F2290="Import - VAT paid at customs (Box 8)",M2290=""),"Customs declaration no missing; ","")&amp;IF(AND(F2290="Import - Reverse charge (Box 9)",E2290="Saudi Arabia"),"RCM used for a local supplier; ","")&amp;IF(AND(L2290="Yes",NOT(OR(F2290="Standard domestic 15% (Box 7)",F2290="Import - VAT paid at customs (Box 8)",F2290="Import - Reverse charge (Box 9)"))),"VAT claimed on non-taxable category; ",""))</f>
        <v/>
      </c>
    </row>
    <row r="2291">
      <c r="A2291" s="17" t="n"/>
      <c r="B2291" s="14" t="n"/>
      <c r="C2291" s="14" t="n"/>
      <c r="D2291" s="16" t="n"/>
      <c r="E2291" s="14" t="n"/>
      <c r="F2291" s="14" t="n"/>
      <c r="G2291" s="14" t="n"/>
      <c r="H2291" s="19" t="n"/>
      <c r="I2291" s="19" t="n"/>
      <c r="J2291" s="34">
        <f>IF(A2291="","",H2291+I2291)</f>
        <v/>
      </c>
      <c r="K2291" s="14" t="n"/>
      <c r="L2291" s="14" t="n"/>
      <c r="M2291" s="14" t="n"/>
      <c r="N2291" s="14" t="n"/>
      <c r="O2291" s="20">
        <f>IF(A2291="","",SUMPRODUCT((A2291&gt;=Setup!$C$19:$C$30)*(A2291&lt;=Setup!$D$19:$D$30)*Setup!$A$19:$A$30))</f>
        <v/>
      </c>
      <c r="P2291" s="34">
        <f>IF(A2291="","",IF(OR(F2291="Standard domestic 15% (Box 7)",F2291="Import - VAT paid at customs (Box 8)",F2291="Import - Reverse charge (Box 9)"),ROUND(H2291*Setup!$B$9,2),0))</f>
        <v/>
      </c>
      <c r="Q2291" s="34">
        <f>IF(A2291="","",I2291-P2291)</f>
        <v/>
      </c>
      <c r="R2291" s="34">
        <f>IF(A2291="","",IF(L2291="Yes",I2291,0))</f>
        <v/>
      </c>
      <c r="S2291" s="34">
        <f>IF(A2291="","",IF(AND(L2291="Yes",K2291="Yes",NOT(ISNUMBER(SEARCH("blocked",G2291))),OR(F2291="Standard domestic 15% (Box 7)",F2291="Import - VAT paid at customs (Box 8)",F2291="Import - Reverse charge (Box 9)"),OR(F2291&lt;&gt;"Standard domestic 15% (Box 7)",AND(LEN(D2291)=15,LEFT(D2291,1)="3",RIGHT(D2291,1)="3",ISNUMBER(--D2291)))),I2291,0))</f>
        <v/>
      </c>
      <c r="T2291" s="34">
        <f>IF(A2291="","",R2291-S2291)</f>
        <v/>
      </c>
      <c r="U2291" s="23">
        <f>IF(A2291="","",IF(O2291=0,"Outside audit periods; ","")&amp;IF(F2291="","No VAT category; ","")&amp;IF(ABS(Q2291)&gt;Setup!$B$10,"VAT ≠ 15% × net; ","")&amp;IF(AND(F2291="Standard domestic 15% (Box 7)",NOT(AND(LEN(D2291)=15,LEFT(D2291,1)="3",RIGHT(D2291,1)="3",ISNUMBER(--D2291)))),"Invalid/missing supplier VAT no; ","")&amp;IF(AND(L2291="Yes",K2291&lt;&gt;"Yes"),"VAT claimed without valid tax invoice; ","")&amp;IF(AND(L2291="Yes",ISNUMBER(SEARCH("blocked",G2291))),"Blocked input VAT claimed; ","")&amp;IF(AND(F2291="Import - VAT paid at customs (Box 8)",M2291=""),"Customs declaration no missing; ","")&amp;IF(AND(F2291="Import - Reverse charge (Box 9)",E2291="Saudi Arabia"),"RCM used for a local supplier; ","")&amp;IF(AND(L2291="Yes",NOT(OR(F2291="Standard domestic 15% (Box 7)",F2291="Import - VAT paid at customs (Box 8)",F2291="Import - Reverse charge (Box 9)"))),"VAT claimed on non-taxable category; ",""))</f>
        <v/>
      </c>
    </row>
    <row r="2292">
      <c r="A2292" s="17" t="n"/>
      <c r="B2292" s="14" t="n"/>
      <c r="C2292" s="14" t="n"/>
      <c r="D2292" s="16" t="n"/>
      <c r="E2292" s="14" t="n"/>
      <c r="F2292" s="14" t="n"/>
      <c r="G2292" s="14" t="n"/>
      <c r="H2292" s="19" t="n"/>
      <c r="I2292" s="19" t="n"/>
      <c r="J2292" s="34">
        <f>IF(A2292="","",H2292+I2292)</f>
        <v/>
      </c>
      <c r="K2292" s="14" t="n"/>
      <c r="L2292" s="14" t="n"/>
      <c r="M2292" s="14" t="n"/>
      <c r="N2292" s="14" t="n"/>
      <c r="O2292" s="20">
        <f>IF(A2292="","",SUMPRODUCT((A2292&gt;=Setup!$C$19:$C$30)*(A2292&lt;=Setup!$D$19:$D$30)*Setup!$A$19:$A$30))</f>
        <v/>
      </c>
      <c r="P2292" s="34">
        <f>IF(A2292="","",IF(OR(F2292="Standard domestic 15% (Box 7)",F2292="Import - VAT paid at customs (Box 8)",F2292="Import - Reverse charge (Box 9)"),ROUND(H2292*Setup!$B$9,2),0))</f>
        <v/>
      </c>
      <c r="Q2292" s="34">
        <f>IF(A2292="","",I2292-P2292)</f>
        <v/>
      </c>
      <c r="R2292" s="34">
        <f>IF(A2292="","",IF(L2292="Yes",I2292,0))</f>
        <v/>
      </c>
      <c r="S2292" s="34">
        <f>IF(A2292="","",IF(AND(L2292="Yes",K2292="Yes",NOT(ISNUMBER(SEARCH("blocked",G2292))),OR(F2292="Standard domestic 15% (Box 7)",F2292="Import - VAT paid at customs (Box 8)",F2292="Import - Reverse charge (Box 9)"),OR(F2292&lt;&gt;"Standard domestic 15% (Box 7)",AND(LEN(D2292)=15,LEFT(D2292,1)="3",RIGHT(D2292,1)="3",ISNUMBER(--D2292)))),I2292,0))</f>
        <v/>
      </c>
      <c r="T2292" s="34">
        <f>IF(A2292="","",R2292-S2292)</f>
        <v/>
      </c>
      <c r="U2292" s="23">
        <f>IF(A2292="","",IF(O2292=0,"Outside audit periods; ","")&amp;IF(F2292="","No VAT category; ","")&amp;IF(ABS(Q2292)&gt;Setup!$B$10,"VAT ≠ 15% × net; ","")&amp;IF(AND(F2292="Standard domestic 15% (Box 7)",NOT(AND(LEN(D2292)=15,LEFT(D2292,1)="3",RIGHT(D2292,1)="3",ISNUMBER(--D2292)))),"Invalid/missing supplier VAT no; ","")&amp;IF(AND(L2292="Yes",K2292&lt;&gt;"Yes"),"VAT claimed without valid tax invoice; ","")&amp;IF(AND(L2292="Yes",ISNUMBER(SEARCH("blocked",G2292))),"Blocked input VAT claimed; ","")&amp;IF(AND(F2292="Import - VAT paid at customs (Box 8)",M2292=""),"Customs declaration no missing; ","")&amp;IF(AND(F2292="Import - Reverse charge (Box 9)",E2292="Saudi Arabia"),"RCM used for a local supplier; ","")&amp;IF(AND(L2292="Yes",NOT(OR(F2292="Standard domestic 15% (Box 7)",F2292="Import - VAT paid at customs (Box 8)",F2292="Import - Reverse charge (Box 9)"))),"VAT claimed on non-taxable category; ",""))</f>
        <v/>
      </c>
    </row>
    <row r="2293">
      <c r="A2293" s="17" t="n"/>
      <c r="B2293" s="14" t="n"/>
      <c r="C2293" s="14" t="n"/>
      <c r="D2293" s="16" t="n"/>
      <c r="E2293" s="14" t="n"/>
      <c r="F2293" s="14" t="n"/>
      <c r="G2293" s="14" t="n"/>
      <c r="H2293" s="19" t="n"/>
      <c r="I2293" s="19" t="n"/>
      <c r="J2293" s="34">
        <f>IF(A2293="","",H2293+I2293)</f>
        <v/>
      </c>
      <c r="K2293" s="14" t="n"/>
      <c r="L2293" s="14" t="n"/>
      <c r="M2293" s="14" t="n"/>
      <c r="N2293" s="14" t="n"/>
      <c r="O2293" s="20">
        <f>IF(A2293="","",SUMPRODUCT((A2293&gt;=Setup!$C$19:$C$30)*(A2293&lt;=Setup!$D$19:$D$30)*Setup!$A$19:$A$30))</f>
        <v/>
      </c>
      <c r="P2293" s="34">
        <f>IF(A2293="","",IF(OR(F2293="Standard domestic 15% (Box 7)",F2293="Import - VAT paid at customs (Box 8)",F2293="Import - Reverse charge (Box 9)"),ROUND(H2293*Setup!$B$9,2),0))</f>
        <v/>
      </c>
      <c r="Q2293" s="34">
        <f>IF(A2293="","",I2293-P2293)</f>
        <v/>
      </c>
      <c r="R2293" s="34">
        <f>IF(A2293="","",IF(L2293="Yes",I2293,0))</f>
        <v/>
      </c>
      <c r="S2293" s="34">
        <f>IF(A2293="","",IF(AND(L2293="Yes",K2293="Yes",NOT(ISNUMBER(SEARCH("blocked",G2293))),OR(F2293="Standard domestic 15% (Box 7)",F2293="Import - VAT paid at customs (Box 8)",F2293="Import - Reverse charge (Box 9)"),OR(F2293&lt;&gt;"Standard domestic 15% (Box 7)",AND(LEN(D2293)=15,LEFT(D2293,1)="3",RIGHT(D2293,1)="3",ISNUMBER(--D2293)))),I2293,0))</f>
        <v/>
      </c>
      <c r="T2293" s="34">
        <f>IF(A2293="","",R2293-S2293)</f>
        <v/>
      </c>
      <c r="U2293" s="23">
        <f>IF(A2293="","",IF(O2293=0,"Outside audit periods; ","")&amp;IF(F2293="","No VAT category; ","")&amp;IF(ABS(Q2293)&gt;Setup!$B$10,"VAT ≠ 15% × net; ","")&amp;IF(AND(F2293="Standard domestic 15% (Box 7)",NOT(AND(LEN(D2293)=15,LEFT(D2293,1)="3",RIGHT(D2293,1)="3",ISNUMBER(--D2293)))),"Invalid/missing supplier VAT no; ","")&amp;IF(AND(L2293="Yes",K2293&lt;&gt;"Yes"),"VAT claimed without valid tax invoice; ","")&amp;IF(AND(L2293="Yes",ISNUMBER(SEARCH("blocked",G2293))),"Blocked input VAT claimed; ","")&amp;IF(AND(F2293="Import - VAT paid at customs (Box 8)",M2293=""),"Customs declaration no missing; ","")&amp;IF(AND(F2293="Import - Reverse charge (Box 9)",E2293="Saudi Arabia"),"RCM used for a local supplier; ","")&amp;IF(AND(L2293="Yes",NOT(OR(F2293="Standard domestic 15% (Box 7)",F2293="Import - VAT paid at customs (Box 8)",F2293="Import - Reverse charge (Box 9)"))),"VAT claimed on non-taxable category; ",""))</f>
        <v/>
      </c>
    </row>
    <row r="2294">
      <c r="A2294" s="17" t="n"/>
      <c r="B2294" s="14" t="n"/>
      <c r="C2294" s="14" t="n"/>
      <c r="D2294" s="16" t="n"/>
      <c r="E2294" s="14" t="n"/>
      <c r="F2294" s="14" t="n"/>
      <c r="G2294" s="14" t="n"/>
      <c r="H2294" s="19" t="n"/>
      <c r="I2294" s="19" t="n"/>
      <c r="J2294" s="34">
        <f>IF(A2294="","",H2294+I2294)</f>
        <v/>
      </c>
      <c r="K2294" s="14" t="n"/>
      <c r="L2294" s="14" t="n"/>
      <c r="M2294" s="14" t="n"/>
      <c r="N2294" s="14" t="n"/>
      <c r="O2294" s="20">
        <f>IF(A2294="","",SUMPRODUCT((A2294&gt;=Setup!$C$19:$C$30)*(A2294&lt;=Setup!$D$19:$D$30)*Setup!$A$19:$A$30))</f>
        <v/>
      </c>
      <c r="P2294" s="34">
        <f>IF(A2294="","",IF(OR(F2294="Standard domestic 15% (Box 7)",F2294="Import - VAT paid at customs (Box 8)",F2294="Import - Reverse charge (Box 9)"),ROUND(H2294*Setup!$B$9,2),0))</f>
        <v/>
      </c>
      <c r="Q2294" s="34">
        <f>IF(A2294="","",I2294-P2294)</f>
        <v/>
      </c>
      <c r="R2294" s="34">
        <f>IF(A2294="","",IF(L2294="Yes",I2294,0))</f>
        <v/>
      </c>
      <c r="S2294" s="34">
        <f>IF(A2294="","",IF(AND(L2294="Yes",K2294="Yes",NOT(ISNUMBER(SEARCH("blocked",G2294))),OR(F2294="Standard domestic 15% (Box 7)",F2294="Import - VAT paid at customs (Box 8)",F2294="Import - Reverse charge (Box 9)"),OR(F2294&lt;&gt;"Standard domestic 15% (Box 7)",AND(LEN(D2294)=15,LEFT(D2294,1)="3",RIGHT(D2294,1)="3",ISNUMBER(--D2294)))),I2294,0))</f>
        <v/>
      </c>
      <c r="T2294" s="34">
        <f>IF(A2294="","",R2294-S2294)</f>
        <v/>
      </c>
      <c r="U2294" s="23">
        <f>IF(A2294="","",IF(O2294=0,"Outside audit periods; ","")&amp;IF(F2294="","No VAT category; ","")&amp;IF(ABS(Q2294)&gt;Setup!$B$10,"VAT ≠ 15% × net; ","")&amp;IF(AND(F2294="Standard domestic 15% (Box 7)",NOT(AND(LEN(D2294)=15,LEFT(D2294,1)="3",RIGHT(D2294,1)="3",ISNUMBER(--D2294)))),"Invalid/missing supplier VAT no; ","")&amp;IF(AND(L2294="Yes",K2294&lt;&gt;"Yes"),"VAT claimed without valid tax invoice; ","")&amp;IF(AND(L2294="Yes",ISNUMBER(SEARCH("blocked",G2294))),"Blocked input VAT claimed; ","")&amp;IF(AND(F2294="Import - VAT paid at customs (Box 8)",M2294=""),"Customs declaration no missing; ","")&amp;IF(AND(F2294="Import - Reverse charge (Box 9)",E2294="Saudi Arabia"),"RCM used for a local supplier; ","")&amp;IF(AND(L2294="Yes",NOT(OR(F2294="Standard domestic 15% (Box 7)",F2294="Import - VAT paid at customs (Box 8)",F2294="Import - Reverse charge (Box 9)"))),"VAT claimed on non-taxable category; ",""))</f>
        <v/>
      </c>
    </row>
    <row r="2295">
      <c r="A2295" s="17" t="n"/>
      <c r="B2295" s="14" t="n"/>
      <c r="C2295" s="14" t="n"/>
      <c r="D2295" s="16" t="n"/>
      <c r="E2295" s="14" t="n"/>
      <c r="F2295" s="14" t="n"/>
      <c r="G2295" s="14" t="n"/>
      <c r="H2295" s="19" t="n"/>
      <c r="I2295" s="19" t="n"/>
      <c r="J2295" s="34">
        <f>IF(A2295="","",H2295+I2295)</f>
        <v/>
      </c>
      <c r="K2295" s="14" t="n"/>
      <c r="L2295" s="14" t="n"/>
      <c r="M2295" s="14" t="n"/>
      <c r="N2295" s="14" t="n"/>
      <c r="O2295" s="20">
        <f>IF(A2295="","",SUMPRODUCT((A2295&gt;=Setup!$C$19:$C$30)*(A2295&lt;=Setup!$D$19:$D$30)*Setup!$A$19:$A$30))</f>
        <v/>
      </c>
      <c r="P2295" s="34">
        <f>IF(A2295="","",IF(OR(F2295="Standard domestic 15% (Box 7)",F2295="Import - VAT paid at customs (Box 8)",F2295="Import - Reverse charge (Box 9)"),ROUND(H2295*Setup!$B$9,2),0))</f>
        <v/>
      </c>
      <c r="Q2295" s="34">
        <f>IF(A2295="","",I2295-P2295)</f>
        <v/>
      </c>
      <c r="R2295" s="34">
        <f>IF(A2295="","",IF(L2295="Yes",I2295,0))</f>
        <v/>
      </c>
      <c r="S2295" s="34">
        <f>IF(A2295="","",IF(AND(L2295="Yes",K2295="Yes",NOT(ISNUMBER(SEARCH("blocked",G2295))),OR(F2295="Standard domestic 15% (Box 7)",F2295="Import - VAT paid at customs (Box 8)",F2295="Import - Reverse charge (Box 9)"),OR(F2295&lt;&gt;"Standard domestic 15% (Box 7)",AND(LEN(D2295)=15,LEFT(D2295,1)="3",RIGHT(D2295,1)="3",ISNUMBER(--D2295)))),I2295,0))</f>
        <v/>
      </c>
      <c r="T2295" s="34">
        <f>IF(A2295="","",R2295-S2295)</f>
        <v/>
      </c>
      <c r="U2295" s="23">
        <f>IF(A2295="","",IF(O2295=0,"Outside audit periods; ","")&amp;IF(F2295="","No VAT category; ","")&amp;IF(ABS(Q2295)&gt;Setup!$B$10,"VAT ≠ 15% × net; ","")&amp;IF(AND(F2295="Standard domestic 15% (Box 7)",NOT(AND(LEN(D2295)=15,LEFT(D2295,1)="3",RIGHT(D2295,1)="3",ISNUMBER(--D2295)))),"Invalid/missing supplier VAT no; ","")&amp;IF(AND(L2295="Yes",K2295&lt;&gt;"Yes"),"VAT claimed without valid tax invoice; ","")&amp;IF(AND(L2295="Yes",ISNUMBER(SEARCH("blocked",G2295))),"Blocked input VAT claimed; ","")&amp;IF(AND(F2295="Import - VAT paid at customs (Box 8)",M2295=""),"Customs declaration no missing; ","")&amp;IF(AND(F2295="Import - Reverse charge (Box 9)",E2295="Saudi Arabia"),"RCM used for a local supplier; ","")&amp;IF(AND(L2295="Yes",NOT(OR(F2295="Standard domestic 15% (Box 7)",F2295="Import - VAT paid at customs (Box 8)",F2295="Import - Reverse charge (Box 9)"))),"VAT claimed on non-taxable category; ",""))</f>
        <v/>
      </c>
    </row>
    <row r="2296">
      <c r="A2296" s="17" t="n"/>
      <c r="B2296" s="14" t="n"/>
      <c r="C2296" s="14" t="n"/>
      <c r="D2296" s="16" t="n"/>
      <c r="E2296" s="14" t="n"/>
      <c r="F2296" s="14" t="n"/>
      <c r="G2296" s="14" t="n"/>
      <c r="H2296" s="19" t="n"/>
      <c r="I2296" s="19" t="n"/>
      <c r="J2296" s="34">
        <f>IF(A2296="","",H2296+I2296)</f>
        <v/>
      </c>
      <c r="K2296" s="14" t="n"/>
      <c r="L2296" s="14" t="n"/>
      <c r="M2296" s="14" t="n"/>
      <c r="N2296" s="14" t="n"/>
      <c r="O2296" s="20">
        <f>IF(A2296="","",SUMPRODUCT((A2296&gt;=Setup!$C$19:$C$30)*(A2296&lt;=Setup!$D$19:$D$30)*Setup!$A$19:$A$30))</f>
        <v/>
      </c>
      <c r="P2296" s="34">
        <f>IF(A2296="","",IF(OR(F2296="Standard domestic 15% (Box 7)",F2296="Import - VAT paid at customs (Box 8)",F2296="Import - Reverse charge (Box 9)"),ROUND(H2296*Setup!$B$9,2),0))</f>
        <v/>
      </c>
      <c r="Q2296" s="34">
        <f>IF(A2296="","",I2296-P2296)</f>
        <v/>
      </c>
      <c r="R2296" s="34">
        <f>IF(A2296="","",IF(L2296="Yes",I2296,0))</f>
        <v/>
      </c>
      <c r="S2296" s="34">
        <f>IF(A2296="","",IF(AND(L2296="Yes",K2296="Yes",NOT(ISNUMBER(SEARCH("blocked",G2296))),OR(F2296="Standard domestic 15% (Box 7)",F2296="Import - VAT paid at customs (Box 8)",F2296="Import - Reverse charge (Box 9)"),OR(F2296&lt;&gt;"Standard domestic 15% (Box 7)",AND(LEN(D2296)=15,LEFT(D2296,1)="3",RIGHT(D2296,1)="3",ISNUMBER(--D2296)))),I2296,0))</f>
        <v/>
      </c>
      <c r="T2296" s="34">
        <f>IF(A2296="","",R2296-S2296)</f>
        <v/>
      </c>
      <c r="U2296" s="23">
        <f>IF(A2296="","",IF(O2296=0,"Outside audit periods; ","")&amp;IF(F2296="","No VAT category; ","")&amp;IF(ABS(Q2296)&gt;Setup!$B$10,"VAT ≠ 15% × net; ","")&amp;IF(AND(F2296="Standard domestic 15% (Box 7)",NOT(AND(LEN(D2296)=15,LEFT(D2296,1)="3",RIGHT(D2296,1)="3",ISNUMBER(--D2296)))),"Invalid/missing supplier VAT no; ","")&amp;IF(AND(L2296="Yes",K2296&lt;&gt;"Yes"),"VAT claimed without valid tax invoice; ","")&amp;IF(AND(L2296="Yes",ISNUMBER(SEARCH("blocked",G2296))),"Blocked input VAT claimed; ","")&amp;IF(AND(F2296="Import - VAT paid at customs (Box 8)",M2296=""),"Customs declaration no missing; ","")&amp;IF(AND(F2296="Import - Reverse charge (Box 9)",E2296="Saudi Arabia"),"RCM used for a local supplier; ","")&amp;IF(AND(L2296="Yes",NOT(OR(F2296="Standard domestic 15% (Box 7)",F2296="Import - VAT paid at customs (Box 8)",F2296="Import - Reverse charge (Box 9)"))),"VAT claimed on non-taxable category; ",""))</f>
        <v/>
      </c>
    </row>
    <row r="2297">
      <c r="A2297" s="17" t="n"/>
      <c r="B2297" s="14" t="n"/>
      <c r="C2297" s="14" t="n"/>
      <c r="D2297" s="16" t="n"/>
      <c r="E2297" s="14" t="n"/>
      <c r="F2297" s="14" t="n"/>
      <c r="G2297" s="14" t="n"/>
      <c r="H2297" s="19" t="n"/>
      <c r="I2297" s="19" t="n"/>
      <c r="J2297" s="34">
        <f>IF(A2297="","",H2297+I2297)</f>
        <v/>
      </c>
      <c r="K2297" s="14" t="n"/>
      <c r="L2297" s="14" t="n"/>
      <c r="M2297" s="14" t="n"/>
      <c r="N2297" s="14" t="n"/>
      <c r="O2297" s="20">
        <f>IF(A2297="","",SUMPRODUCT((A2297&gt;=Setup!$C$19:$C$30)*(A2297&lt;=Setup!$D$19:$D$30)*Setup!$A$19:$A$30))</f>
        <v/>
      </c>
      <c r="P2297" s="34">
        <f>IF(A2297="","",IF(OR(F2297="Standard domestic 15% (Box 7)",F2297="Import - VAT paid at customs (Box 8)",F2297="Import - Reverse charge (Box 9)"),ROUND(H2297*Setup!$B$9,2),0))</f>
        <v/>
      </c>
      <c r="Q2297" s="34">
        <f>IF(A2297="","",I2297-P2297)</f>
        <v/>
      </c>
      <c r="R2297" s="34">
        <f>IF(A2297="","",IF(L2297="Yes",I2297,0))</f>
        <v/>
      </c>
      <c r="S2297" s="34">
        <f>IF(A2297="","",IF(AND(L2297="Yes",K2297="Yes",NOT(ISNUMBER(SEARCH("blocked",G2297))),OR(F2297="Standard domestic 15% (Box 7)",F2297="Import - VAT paid at customs (Box 8)",F2297="Import - Reverse charge (Box 9)"),OR(F2297&lt;&gt;"Standard domestic 15% (Box 7)",AND(LEN(D2297)=15,LEFT(D2297,1)="3",RIGHT(D2297,1)="3",ISNUMBER(--D2297)))),I2297,0))</f>
        <v/>
      </c>
      <c r="T2297" s="34">
        <f>IF(A2297="","",R2297-S2297)</f>
        <v/>
      </c>
      <c r="U2297" s="23">
        <f>IF(A2297="","",IF(O2297=0,"Outside audit periods; ","")&amp;IF(F2297="","No VAT category; ","")&amp;IF(ABS(Q2297)&gt;Setup!$B$10,"VAT ≠ 15% × net; ","")&amp;IF(AND(F2297="Standard domestic 15% (Box 7)",NOT(AND(LEN(D2297)=15,LEFT(D2297,1)="3",RIGHT(D2297,1)="3",ISNUMBER(--D2297)))),"Invalid/missing supplier VAT no; ","")&amp;IF(AND(L2297="Yes",K2297&lt;&gt;"Yes"),"VAT claimed without valid tax invoice; ","")&amp;IF(AND(L2297="Yes",ISNUMBER(SEARCH("blocked",G2297))),"Blocked input VAT claimed; ","")&amp;IF(AND(F2297="Import - VAT paid at customs (Box 8)",M2297=""),"Customs declaration no missing; ","")&amp;IF(AND(F2297="Import - Reverse charge (Box 9)",E2297="Saudi Arabia"),"RCM used for a local supplier; ","")&amp;IF(AND(L2297="Yes",NOT(OR(F2297="Standard domestic 15% (Box 7)",F2297="Import - VAT paid at customs (Box 8)",F2297="Import - Reverse charge (Box 9)"))),"VAT claimed on non-taxable category; ",""))</f>
        <v/>
      </c>
    </row>
    <row r="2298">
      <c r="A2298" s="17" t="n"/>
      <c r="B2298" s="14" t="n"/>
      <c r="C2298" s="14" t="n"/>
      <c r="D2298" s="16" t="n"/>
      <c r="E2298" s="14" t="n"/>
      <c r="F2298" s="14" t="n"/>
      <c r="G2298" s="14" t="n"/>
      <c r="H2298" s="19" t="n"/>
      <c r="I2298" s="19" t="n"/>
      <c r="J2298" s="34">
        <f>IF(A2298="","",H2298+I2298)</f>
        <v/>
      </c>
      <c r="K2298" s="14" t="n"/>
      <c r="L2298" s="14" t="n"/>
      <c r="M2298" s="14" t="n"/>
      <c r="N2298" s="14" t="n"/>
      <c r="O2298" s="20">
        <f>IF(A2298="","",SUMPRODUCT((A2298&gt;=Setup!$C$19:$C$30)*(A2298&lt;=Setup!$D$19:$D$30)*Setup!$A$19:$A$30))</f>
        <v/>
      </c>
      <c r="P2298" s="34">
        <f>IF(A2298="","",IF(OR(F2298="Standard domestic 15% (Box 7)",F2298="Import - VAT paid at customs (Box 8)",F2298="Import - Reverse charge (Box 9)"),ROUND(H2298*Setup!$B$9,2),0))</f>
        <v/>
      </c>
      <c r="Q2298" s="34">
        <f>IF(A2298="","",I2298-P2298)</f>
        <v/>
      </c>
      <c r="R2298" s="34">
        <f>IF(A2298="","",IF(L2298="Yes",I2298,0))</f>
        <v/>
      </c>
      <c r="S2298" s="34">
        <f>IF(A2298="","",IF(AND(L2298="Yes",K2298="Yes",NOT(ISNUMBER(SEARCH("blocked",G2298))),OR(F2298="Standard domestic 15% (Box 7)",F2298="Import - VAT paid at customs (Box 8)",F2298="Import - Reverse charge (Box 9)"),OR(F2298&lt;&gt;"Standard domestic 15% (Box 7)",AND(LEN(D2298)=15,LEFT(D2298,1)="3",RIGHT(D2298,1)="3",ISNUMBER(--D2298)))),I2298,0))</f>
        <v/>
      </c>
      <c r="T2298" s="34">
        <f>IF(A2298="","",R2298-S2298)</f>
        <v/>
      </c>
      <c r="U2298" s="23">
        <f>IF(A2298="","",IF(O2298=0,"Outside audit periods; ","")&amp;IF(F2298="","No VAT category; ","")&amp;IF(ABS(Q2298)&gt;Setup!$B$10,"VAT ≠ 15% × net; ","")&amp;IF(AND(F2298="Standard domestic 15% (Box 7)",NOT(AND(LEN(D2298)=15,LEFT(D2298,1)="3",RIGHT(D2298,1)="3",ISNUMBER(--D2298)))),"Invalid/missing supplier VAT no; ","")&amp;IF(AND(L2298="Yes",K2298&lt;&gt;"Yes"),"VAT claimed without valid tax invoice; ","")&amp;IF(AND(L2298="Yes",ISNUMBER(SEARCH("blocked",G2298))),"Blocked input VAT claimed; ","")&amp;IF(AND(F2298="Import - VAT paid at customs (Box 8)",M2298=""),"Customs declaration no missing; ","")&amp;IF(AND(F2298="Import - Reverse charge (Box 9)",E2298="Saudi Arabia"),"RCM used for a local supplier; ","")&amp;IF(AND(L2298="Yes",NOT(OR(F2298="Standard domestic 15% (Box 7)",F2298="Import - VAT paid at customs (Box 8)",F2298="Import - Reverse charge (Box 9)"))),"VAT claimed on non-taxable category; ",""))</f>
        <v/>
      </c>
    </row>
    <row r="2299">
      <c r="A2299" s="17" t="n"/>
      <c r="B2299" s="14" t="n"/>
      <c r="C2299" s="14" t="n"/>
      <c r="D2299" s="16" t="n"/>
      <c r="E2299" s="14" t="n"/>
      <c r="F2299" s="14" t="n"/>
      <c r="G2299" s="14" t="n"/>
      <c r="H2299" s="19" t="n"/>
      <c r="I2299" s="19" t="n"/>
      <c r="J2299" s="34">
        <f>IF(A2299="","",H2299+I2299)</f>
        <v/>
      </c>
      <c r="K2299" s="14" t="n"/>
      <c r="L2299" s="14" t="n"/>
      <c r="M2299" s="14" t="n"/>
      <c r="N2299" s="14" t="n"/>
      <c r="O2299" s="20">
        <f>IF(A2299="","",SUMPRODUCT((A2299&gt;=Setup!$C$19:$C$30)*(A2299&lt;=Setup!$D$19:$D$30)*Setup!$A$19:$A$30))</f>
        <v/>
      </c>
      <c r="P2299" s="34">
        <f>IF(A2299="","",IF(OR(F2299="Standard domestic 15% (Box 7)",F2299="Import - VAT paid at customs (Box 8)",F2299="Import - Reverse charge (Box 9)"),ROUND(H2299*Setup!$B$9,2),0))</f>
        <v/>
      </c>
      <c r="Q2299" s="34">
        <f>IF(A2299="","",I2299-P2299)</f>
        <v/>
      </c>
      <c r="R2299" s="34">
        <f>IF(A2299="","",IF(L2299="Yes",I2299,0))</f>
        <v/>
      </c>
      <c r="S2299" s="34">
        <f>IF(A2299="","",IF(AND(L2299="Yes",K2299="Yes",NOT(ISNUMBER(SEARCH("blocked",G2299))),OR(F2299="Standard domestic 15% (Box 7)",F2299="Import - VAT paid at customs (Box 8)",F2299="Import - Reverse charge (Box 9)"),OR(F2299&lt;&gt;"Standard domestic 15% (Box 7)",AND(LEN(D2299)=15,LEFT(D2299,1)="3",RIGHT(D2299,1)="3",ISNUMBER(--D2299)))),I2299,0))</f>
        <v/>
      </c>
      <c r="T2299" s="34">
        <f>IF(A2299="","",R2299-S2299)</f>
        <v/>
      </c>
      <c r="U2299" s="23">
        <f>IF(A2299="","",IF(O2299=0,"Outside audit periods; ","")&amp;IF(F2299="","No VAT category; ","")&amp;IF(ABS(Q2299)&gt;Setup!$B$10,"VAT ≠ 15% × net; ","")&amp;IF(AND(F2299="Standard domestic 15% (Box 7)",NOT(AND(LEN(D2299)=15,LEFT(D2299,1)="3",RIGHT(D2299,1)="3",ISNUMBER(--D2299)))),"Invalid/missing supplier VAT no; ","")&amp;IF(AND(L2299="Yes",K2299&lt;&gt;"Yes"),"VAT claimed without valid tax invoice; ","")&amp;IF(AND(L2299="Yes",ISNUMBER(SEARCH("blocked",G2299))),"Blocked input VAT claimed; ","")&amp;IF(AND(F2299="Import - VAT paid at customs (Box 8)",M2299=""),"Customs declaration no missing; ","")&amp;IF(AND(F2299="Import - Reverse charge (Box 9)",E2299="Saudi Arabia"),"RCM used for a local supplier; ","")&amp;IF(AND(L2299="Yes",NOT(OR(F2299="Standard domestic 15% (Box 7)",F2299="Import - VAT paid at customs (Box 8)",F2299="Import - Reverse charge (Box 9)"))),"VAT claimed on non-taxable category; ",""))</f>
        <v/>
      </c>
    </row>
    <row r="2300">
      <c r="A2300" s="17" t="n"/>
      <c r="B2300" s="14" t="n"/>
      <c r="C2300" s="14" t="n"/>
      <c r="D2300" s="16" t="n"/>
      <c r="E2300" s="14" t="n"/>
      <c r="F2300" s="14" t="n"/>
      <c r="G2300" s="14" t="n"/>
      <c r="H2300" s="19" t="n"/>
      <c r="I2300" s="19" t="n"/>
      <c r="J2300" s="34">
        <f>IF(A2300="","",H2300+I2300)</f>
        <v/>
      </c>
      <c r="K2300" s="14" t="n"/>
      <c r="L2300" s="14" t="n"/>
      <c r="M2300" s="14" t="n"/>
      <c r="N2300" s="14" t="n"/>
      <c r="O2300" s="20">
        <f>IF(A2300="","",SUMPRODUCT((A2300&gt;=Setup!$C$19:$C$30)*(A2300&lt;=Setup!$D$19:$D$30)*Setup!$A$19:$A$30))</f>
        <v/>
      </c>
      <c r="P2300" s="34">
        <f>IF(A2300="","",IF(OR(F2300="Standard domestic 15% (Box 7)",F2300="Import - VAT paid at customs (Box 8)",F2300="Import - Reverse charge (Box 9)"),ROUND(H2300*Setup!$B$9,2),0))</f>
        <v/>
      </c>
      <c r="Q2300" s="34">
        <f>IF(A2300="","",I2300-P2300)</f>
        <v/>
      </c>
      <c r="R2300" s="34">
        <f>IF(A2300="","",IF(L2300="Yes",I2300,0))</f>
        <v/>
      </c>
      <c r="S2300" s="34">
        <f>IF(A2300="","",IF(AND(L2300="Yes",K2300="Yes",NOT(ISNUMBER(SEARCH("blocked",G2300))),OR(F2300="Standard domestic 15% (Box 7)",F2300="Import - VAT paid at customs (Box 8)",F2300="Import - Reverse charge (Box 9)"),OR(F2300&lt;&gt;"Standard domestic 15% (Box 7)",AND(LEN(D2300)=15,LEFT(D2300,1)="3",RIGHT(D2300,1)="3",ISNUMBER(--D2300)))),I2300,0))</f>
        <v/>
      </c>
      <c r="T2300" s="34">
        <f>IF(A2300="","",R2300-S2300)</f>
        <v/>
      </c>
      <c r="U2300" s="23">
        <f>IF(A2300="","",IF(O2300=0,"Outside audit periods; ","")&amp;IF(F2300="","No VAT category; ","")&amp;IF(ABS(Q2300)&gt;Setup!$B$10,"VAT ≠ 15% × net; ","")&amp;IF(AND(F2300="Standard domestic 15% (Box 7)",NOT(AND(LEN(D2300)=15,LEFT(D2300,1)="3",RIGHT(D2300,1)="3",ISNUMBER(--D2300)))),"Invalid/missing supplier VAT no; ","")&amp;IF(AND(L2300="Yes",K2300&lt;&gt;"Yes"),"VAT claimed without valid tax invoice; ","")&amp;IF(AND(L2300="Yes",ISNUMBER(SEARCH("blocked",G2300))),"Blocked input VAT claimed; ","")&amp;IF(AND(F2300="Import - VAT paid at customs (Box 8)",M2300=""),"Customs declaration no missing; ","")&amp;IF(AND(F2300="Import - Reverse charge (Box 9)",E2300="Saudi Arabia"),"RCM used for a local supplier; ","")&amp;IF(AND(L2300="Yes",NOT(OR(F2300="Standard domestic 15% (Box 7)",F2300="Import - VAT paid at customs (Box 8)",F2300="Import - Reverse charge (Box 9)"))),"VAT claimed on non-taxable category; ",""))</f>
        <v/>
      </c>
    </row>
    <row r="2301">
      <c r="A2301" s="17" t="n"/>
      <c r="B2301" s="14" t="n"/>
      <c r="C2301" s="14" t="n"/>
      <c r="D2301" s="16" t="n"/>
      <c r="E2301" s="14" t="n"/>
      <c r="F2301" s="14" t="n"/>
      <c r="G2301" s="14" t="n"/>
      <c r="H2301" s="19" t="n"/>
      <c r="I2301" s="19" t="n"/>
      <c r="J2301" s="34">
        <f>IF(A2301="","",H2301+I2301)</f>
        <v/>
      </c>
      <c r="K2301" s="14" t="n"/>
      <c r="L2301" s="14" t="n"/>
      <c r="M2301" s="14" t="n"/>
      <c r="N2301" s="14" t="n"/>
      <c r="O2301" s="20">
        <f>IF(A2301="","",SUMPRODUCT((A2301&gt;=Setup!$C$19:$C$30)*(A2301&lt;=Setup!$D$19:$D$30)*Setup!$A$19:$A$30))</f>
        <v/>
      </c>
      <c r="P2301" s="34">
        <f>IF(A2301="","",IF(OR(F2301="Standard domestic 15% (Box 7)",F2301="Import - VAT paid at customs (Box 8)",F2301="Import - Reverse charge (Box 9)"),ROUND(H2301*Setup!$B$9,2),0))</f>
        <v/>
      </c>
      <c r="Q2301" s="34">
        <f>IF(A2301="","",I2301-P2301)</f>
        <v/>
      </c>
      <c r="R2301" s="34">
        <f>IF(A2301="","",IF(L2301="Yes",I2301,0))</f>
        <v/>
      </c>
      <c r="S2301" s="34">
        <f>IF(A2301="","",IF(AND(L2301="Yes",K2301="Yes",NOT(ISNUMBER(SEARCH("blocked",G2301))),OR(F2301="Standard domestic 15% (Box 7)",F2301="Import - VAT paid at customs (Box 8)",F2301="Import - Reverse charge (Box 9)"),OR(F2301&lt;&gt;"Standard domestic 15% (Box 7)",AND(LEN(D2301)=15,LEFT(D2301,1)="3",RIGHT(D2301,1)="3",ISNUMBER(--D2301)))),I2301,0))</f>
        <v/>
      </c>
      <c r="T2301" s="34">
        <f>IF(A2301="","",R2301-S2301)</f>
        <v/>
      </c>
      <c r="U2301" s="23">
        <f>IF(A2301="","",IF(O2301=0,"Outside audit periods; ","")&amp;IF(F2301="","No VAT category; ","")&amp;IF(ABS(Q2301)&gt;Setup!$B$10,"VAT ≠ 15% × net; ","")&amp;IF(AND(F2301="Standard domestic 15% (Box 7)",NOT(AND(LEN(D2301)=15,LEFT(D2301,1)="3",RIGHT(D2301,1)="3",ISNUMBER(--D2301)))),"Invalid/missing supplier VAT no; ","")&amp;IF(AND(L2301="Yes",K2301&lt;&gt;"Yes"),"VAT claimed without valid tax invoice; ","")&amp;IF(AND(L2301="Yes",ISNUMBER(SEARCH("blocked",G2301))),"Blocked input VAT claimed; ","")&amp;IF(AND(F2301="Import - VAT paid at customs (Box 8)",M2301=""),"Customs declaration no missing; ","")&amp;IF(AND(F2301="Import - Reverse charge (Box 9)",E2301="Saudi Arabia"),"RCM used for a local supplier; ","")&amp;IF(AND(L2301="Yes",NOT(OR(F2301="Standard domestic 15% (Box 7)",F2301="Import - VAT paid at customs (Box 8)",F2301="Import - Reverse charge (Box 9)"))),"VAT claimed on non-taxable category; ",""))</f>
        <v/>
      </c>
    </row>
    <row r="2302">
      <c r="A2302" s="17" t="n"/>
      <c r="B2302" s="14" t="n"/>
      <c r="C2302" s="14" t="n"/>
      <c r="D2302" s="16" t="n"/>
      <c r="E2302" s="14" t="n"/>
      <c r="F2302" s="14" t="n"/>
      <c r="G2302" s="14" t="n"/>
      <c r="H2302" s="19" t="n"/>
      <c r="I2302" s="19" t="n"/>
      <c r="J2302" s="34">
        <f>IF(A2302="","",H2302+I2302)</f>
        <v/>
      </c>
      <c r="K2302" s="14" t="n"/>
      <c r="L2302" s="14" t="n"/>
      <c r="M2302" s="14" t="n"/>
      <c r="N2302" s="14" t="n"/>
      <c r="O2302" s="20">
        <f>IF(A2302="","",SUMPRODUCT((A2302&gt;=Setup!$C$19:$C$30)*(A2302&lt;=Setup!$D$19:$D$30)*Setup!$A$19:$A$30))</f>
        <v/>
      </c>
      <c r="P2302" s="34">
        <f>IF(A2302="","",IF(OR(F2302="Standard domestic 15% (Box 7)",F2302="Import - VAT paid at customs (Box 8)",F2302="Import - Reverse charge (Box 9)"),ROUND(H2302*Setup!$B$9,2),0))</f>
        <v/>
      </c>
      <c r="Q2302" s="34">
        <f>IF(A2302="","",I2302-P2302)</f>
        <v/>
      </c>
      <c r="R2302" s="34">
        <f>IF(A2302="","",IF(L2302="Yes",I2302,0))</f>
        <v/>
      </c>
      <c r="S2302" s="34">
        <f>IF(A2302="","",IF(AND(L2302="Yes",K2302="Yes",NOT(ISNUMBER(SEARCH("blocked",G2302))),OR(F2302="Standard domestic 15% (Box 7)",F2302="Import - VAT paid at customs (Box 8)",F2302="Import - Reverse charge (Box 9)"),OR(F2302&lt;&gt;"Standard domestic 15% (Box 7)",AND(LEN(D2302)=15,LEFT(D2302,1)="3",RIGHT(D2302,1)="3",ISNUMBER(--D2302)))),I2302,0))</f>
        <v/>
      </c>
      <c r="T2302" s="34">
        <f>IF(A2302="","",R2302-S2302)</f>
        <v/>
      </c>
      <c r="U2302" s="23">
        <f>IF(A2302="","",IF(O2302=0,"Outside audit periods; ","")&amp;IF(F2302="","No VAT category; ","")&amp;IF(ABS(Q2302)&gt;Setup!$B$10,"VAT ≠ 15% × net; ","")&amp;IF(AND(F2302="Standard domestic 15% (Box 7)",NOT(AND(LEN(D2302)=15,LEFT(D2302,1)="3",RIGHT(D2302,1)="3",ISNUMBER(--D2302)))),"Invalid/missing supplier VAT no; ","")&amp;IF(AND(L2302="Yes",K2302&lt;&gt;"Yes"),"VAT claimed without valid tax invoice; ","")&amp;IF(AND(L2302="Yes",ISNUMBER(SEARCH("blocked",G2302))),"Blocked input VAT claimed; ","")&amp;IF(AND(F2302="Import - VAT paid at customs (Box 8)",M2302=""),"Customs declaration no missing; ","")&amp;IF(AND(F2302="Import - Reverse charge (Box 9)",E2302="Saudi Arabia"),"RCM used for a local supplier; ","")&amp;IF(AND(L2302="Yes",NOT(OR(F2302="Standard domestic 15% (Box 7)",F2302="Import - VAT paid at customs (Box 8)",F2302="Import - Reverse charge (Box 9)"))),"VAT claimed on non-taxable category; ",""))</f>
        <v/>
      </c>
    </row>
    <row r="2303">
      <c r="A2303" s="17" t="n"/>
      <c r="B2303" s="14" t="n"/>
      <c r="C2303" s="14" t="n"/>
      <c r="D2303" s="16" t="n"/>
      <c r="E2303" s="14" t="n"/>
      <c r="F2303" s="14" t="n"/>
      <c r="G2303" s="14" t="n"/>
      <c r="H2303" s="19" t="n"/>
      <c r="I2303" s="19" t="n"/>
      <c r="J2303" s="34">
        <f>IF(A2303="","",H2303+I2303)</f>
        <v/>
      </c>
      <c r="K2303" s="14" t="n"/>
      <c r="L2303" s="14" t="n"/>
      <c r="M2303" s="14" t="n"/>
      <c r="N2303" s="14" t="n"/>
      <c r="O2303" s="20">
        <f>IF(A2303="","",SUMPRODUCT((A2303&gt;=Setup!$C$19:$C$30)*(A2303&lt;=Setup!$D$19:$D$30)*Setup!$A$19:$A$30))</f>
        <v/>
      </c>
      <c r="P2303" s="34">
        <f>IF(A2303="","",IF(OR(F2303="Standard domestic 15% (Box 7)",F2303="Import - VAT paid at customs (Box 8)",F2303="Import - Reverse charge (Box 9)"),ROUND(H2303*Setup!$B$9,2),0))</f>
        <v/>
      </c>
      <c r="Q2303" s="34">
        <f>IF(A2303="","",I2303-P2303)</f>
        <v/>
      </c>
      <c r="R2303" s="34">
        <f>IF(A2303="","",IF(L2303="Yes",I2303,0))</f>
        <v/>
      </c>
      <c r="S2303" s="34">
        <f>IF(A2303="","",IF(AND(L2303="Yes",K2303="Yes",NOT(ISNUMBER(SEARCH("blocked",G2303))),OR(F2303="Standard domestic 15% (Box 7)",F2303="Import - VAT paid at customs (Box 8)",F2303="Import - Reverse charge (Box 9)"),OR(F2303&lt;&gt;"Standard domestic 15% (Box 7)",AND(LEN(D2303)=15,LEFT(D2303,1)="3",RIGHT(D2303,1)="3",ISNUMBER(--D2303)))),I2303,0))</f>
        <v/>
      </c>
      <c r="T2303" s="34">
        <f>IF(A2303="","",R2303-S2303)</f>
        <v/>
      </c>
      <c r="U2303" s="23">
        <f>IF(A2303="","",IF(O2303=0,"Outside audit periods; ","")&amp;IF(F2303="","No VAT category; ","")&amp;IF(ABS(Q2303)&gt;Setup!$B$10,"VAT ≠ 15% × net; ","")&amp;IF(AND(F2303="Standard domestic 15% (Box 7)",NOT(AND(LEN(D2303)=15,LEFT(D2303,1)="3",RIGHT(D2303,1)="3",ISNUMBER(--D2303)))),"Invalid/missing supplier VAT no; ","")&amp;IF(AND(L2303="Yes",K2303&lt;&gt;"Yes"),"VAT claimed without valid tax invoice; ","")&amp;IF(AND(L2303="Yes",ISNUMBER(SEARCH("blocked",G2303))),"Blocked input VAT claimed; ","")&amp;IF(AND(F2303="Import - VAT paid at customs (Box 8)",M2303=""),"Customs declaration no missing; ","")&amp;IF(AND(F2303="Import - Reverse charge (Box 9)",E2303="Saudi Arabia"),"RCM used for a local supplier; ","")&amp;IF(AND(L2303="Yes",NOT(OR(F2303="Standard domestic 15% (Box 7)",F2303="Import - VAT paid at customs (Box 8)",F2303="Import - Reverse charge (Box 9)"))),"VAT claimed on non-taxable category; ",""))</f>
        <v/>
      </c>
    </row>
    <row r="2304">
      <c r="A2304" s="17" t="n"/>
      <c r="B2304" s="14" t="n"/>
      <c r="C2304" s="14" t="n"/>
      <c r="D2304" s="16" t="n"/>
      <c r="E2304" s="14" t="n"/>
      <c r="F2304" s="14" t="n"/>
      <c r="G2304" s="14" t="n"/>
      <c r="H2304" s="19" t="n"/>
      <c r="I2304" s="19" t="n"/>
      <c r="J2304" s="34">
        <f>IF(A2304="","",H2304+I2304)</f>
        <v/>
      </c>
      <c r="K2304" s="14" t="n"/>
      <c r="L2304" s="14" t="n"/>
      <c r="M2304" s="14" t="n"/>
      <c r="N2304" s="14" t="n"/>
      <c r="O2304" s="20">
        <f>IF(A2304="","",SUMPRODUCT((A2304&gt;=Setup!$C$19:$C$30)*(A2304&lt;=Setup!$D$19:$D$30)*Setup!$A$19:$A$30))</f>
        <v/>
      </c>
      <c r="P2304" s="34">
        <f>IF(A2304="","",IF(OR(F2304="Standard domestic 15% (Box 7)",F2304="Import - VAT paid at customs (Box 8)",F2304="Import - Reverse charge (Box 9)"),ROUND(H2304*Setup!$B$9,2),0))</f>
        <v/>
      </c>
      <c r="Q2304" s="34">
        <f>IF(A2304="","",I2304-P2304)</f>
        <v/>
      </c>
      <c r="R2304" s="34">
        <f>IF(A2304="","",IF(L2304="Yes",I2304,0))</f>
        <v/>
      </c>
      <c r="S2304" s="34">
        <f>IF(A2304="","",IF(AND(L2304="Yes",K2304="Yes",NOT(ISNUMBER(SEARCH("blocked",G2304))),OR(F2304="Standard domestic 15% (Box 7)",F2304="Import - VAT paid at customs (Box 8)",F2304="Import - Reverse charge (Box 9)"),OR(F2304&lt;&gt;"Standard domestic 15% (Box 7)",AND(LEN(D2304)=15,LEFT(D2304,1)="3",RIGHT(D2304,1)="3",ISNUMBER(--D2304)))),I2304,0))</f>
        <v/>
      </c>
      <c r="T2304" s="34">
        <f>IF(A2304="","",R2304-S2304)</f>
        <v/>
      </c>
      <c r="U2304" s="23">
        <f>IF(A2304="","",IF(O2304=0,"Outside audit periods; ","")&amp;IF(F2304="","No VAT category; ","")&amp;IF(ABS(Q2304)&gt;Setup!$B$10,"VAT ≠ 15% × net; ","")&amp;IF(AND(F2304="Standard domestic 15% (Box 7)",NOT(AND(LEN(D2304)=15,LEFT(D2304,1)="3",RIGHT(D2304,1)="3",ISNUMBER(--D2304)))),"Invalid/missing supplier VAT no; ","")&amp;IF(AND(L2304="Yes",K2304&lt;&gt;"Yes"),"VAT claimed without valid tax invoice; ","")&amp;IF(AND(L2304="Yes",ISNUMBER(SEARCH("blocked",G2304))),"Blocked input VAT claimed; ","")&amp;IF(AND(F2304="Import - VAT paid at customs (Box 8)",M2304=""),"Customs declaration no missing; ","")&amp;IF(AND(F2304="Import - Reverse charge (Box 9)",E2304="Saudi Arabia"),"RCM used for a local supplier; ","")&amp;IF(AND(L2304="Yes",NOT(OR(F2304="Standard domestic 15% (Box 7)",F2304="Import - VAT paid at customs (Box 8)",F2304="Import - Reverse charge (Box 9)"))),"VAT claimed on non-taxable category; ",""))</f>
        <v/>
      </c>
    </row>
    <row r="2305">
      <c r="A2305" s="17" t="n"/>
      <c r="B2305" s="14" t="n"/>
      <c r="C2305" s="14" t="n"/>
      <c r="D2305" s="16" t="n"/>
      <c r="E2305" s="14" t="n"/>
      <c r="F2305" s="14" t="n"/>
      <c r="G2305" s="14" t="n"/>
      <c r="H2305" s="19" t="n"/>
      <c r="I2305" s="19" t="n"/>
      <c r="J2305" s="34">
        <f>IF(A2305="","",H2305+I2305)</f>
        <v/>
      </c>
      <c r="K2305" s="14" t="n"/>
      <c r="L2305" s="14" t="n"/>
      <c r="M2305" s="14" t="n"/>
      <c r="N2305" s="14" t="n"/>
      <c r="O2305" s="20">
        <f>IF(A2305="","",SUMPRODUCT((A2305&gt;=Setup!$C$19:$C$30)*(A2305&lt;=Setup!$D$19:$D$30)*Setup!$A$19:$A$30))</f>
        <v/>
      </c>
      <c r="P2305" s="34">
        <f>IF(A2305="","",IF(OR(F2305="Standard domestic 15% (Box 7)",F2305="Import - VAT paid at customs (Box 8)",F2305="Import - Reverse charge (Box 9)"),ROUND(H2305*Setup!$B$9,2),0))</f>
        <v/>
      </c>
      <c r="Q2305" s="34">
        <f>IF(A2305="","",I2305-P2305)</f>
        <v/>
      </c>
      <c r="R2305" s="34">
        <f>IF(A2305="","",IF(L2305="Yes",I2305,0))</f>
        <v/>
      </c>
      <c r="S2305" s="34">
        <f>IF(A2305="","",IF(AND(L2305="Yes",K2305="Yes",NOT(ISNUMBER(SEARCH("blocked",G2305))),OR(F2305="Standard domestic 15% (Box 7)",F2305="Import - VAT paid at customs (Box 8)",F2305="Import - Reverse charge (Box 9)"),OR(F2305&lt;&gt;"Standard domestic 15% (Box 7)",AND(LEN(D2305)=15,LEFT(D2305,1)="3",RIGHT(D2305,1)="3",ISNUMBER(--D2305)))),I2305,0))</f>
        <v/>
      </c>
      <c r="T2305" s="34">
        <f>IF(A2305="","",R2305-S2305)</f>
        <v/>
      </c>
      <c r="U2305" s="23">
        <f>IF(A2305="","",IF(O2305=0,"Outside audit periods; ","")&amp;IF(F2305="","No VAT category; ","")&amp;IF(ABS(Q2305)&gt;Setup!$B$10,"VAT ≠ 15% × net; ","")&amp;IF(AND(F2305="Standard domestic 15% (Box 7)",NOT(AND(LEN(D2305)=15,LEFT(D2305,1)="3",RIGHT(D2305,1)="3",ISNUMBER(--D2305)))),"Invalid/missing supplier VAT no; ","")&amp;IF(AND(L2305="Yes",K2305&lt;&gt;"Yes"),"VAT claimed without valid tax invoice; ","")&amp;IF(AND(L2305="Yes",ISNUMBER(SEARCH("blocked",G2305))),"Blocked input VAT claimed; ","")&amp;IF(AND(F2305="Import - VAT paid at customs (Box 8)",M2305=""),"Customs declaration no missing; ","")&amp;IF(AND(F2305="Import - Reverse charge (Box 9)",E2305="Saudi Arabia"),"RCM used for a local supplier; ","")&amp;IF(AND(L2305="Yes",NOT(OR(F2305="Standard domestic 15% (Box 7)",F2305="Import - VAT paid at customs (Box 8)",F2305="Import - Reverse charge (Box 9)"))),"VAT claimed on non-taxable category; ",""))</f>
        <v/>
      </c>
    </row>
    <row r="2306">
      <c r="A2306" s="17" t="n"/>
      <c r="B2306" s="14" t="n"/>
      <c r="C2306" s="14" t="n"/>
      <c r="D2306" s="16" t="n"/>
      <c r="E2306" s="14" t="n"/>
      <c r="F2306" s="14" t="n"/>
      <c r="G2306" s="14" t="n"/>
      <c r="H2306" s="19" t="n"/>
      <c r="I2306" s="19" t="n"/>
      <c r="J2306" s="34">
        <f>IF(A2306="","",H2306+I2306)</f>
        <v/>
      </c>
      <c r="K2306" s="14" t="n"/>
      <c r="L2306" s="14" t="n"/>
      <c r="M2306" s="14" t="n"/>
      <c r="N2306" s="14" t="n"/>
      <c r="O2306" s="20">
        <f>IF(A2306="","",SUMPRODUCT((A2306&gt;=Setup!$C$19:$C$30)*(A2306&lt;=Setup!$D$19:$D$30)*Setup!$A$19:$A$30))</f>
        <v/>
      </c>
      <c r="P2306" s="34">
        <f>IF(A2306="","",IF(OR(F2306="Standard domestic 15% (Box 7)",F2306="Import - VAT paid at customs (Box 8)",F2306="Import - Reverse charge (Box 9)"),ROUND(H2306*Setup!$B$9,2),0))</f>
        <v/>
      </c>
      <c r="Q2306" s="34">
        <f>IF(A2306="","",I2306-P2306)</f>
        <v/>
      </c>
      <c r="R2306" s="34">
        <f>IF(A2306="","",IF(L2306="Yes",I2306,0))</f>
        <v/>
      </c>
      <c r="S2306" s="34">
        <f>IF(A2306="","",IF(AND(L2306="Yes",K2306="Yes",NOT(ISNUMBER(SEARCH("blocked",G2306))),OR(F2306="Standard domestic 15% (Box 7)",F2306="Import - VAT paid at customs (Box 8)",F2306="Import - Reverse charge (Box 9)"),OR(F2306&lt;&gt;"Standard domestic 15% (Box 7)",AND(LEN(D2306)=15,LEFT(D2306,1)="3",RIGHT(D2306,1)="3",ISNUMBER(--D2306)))),I2306,0))</f>
        <v/>
      </c>
      <c r="T2306" s="34">
        <f>IF(A2306="","",R2306-S2306)</f>
        <v/>
      </c>
      <c r="U2306" s="23">
        <f>IF(A2306="","",IF(O2306=0,"Outside audit periods; ","")&amp;IF(F2306="","No VAT category; ","")&amp;IF(ABS(Q2306)&gt;Setup!$B$10,"VAT ≠ 15% × net; ","")&amp;IF(AND(F2306="Standard domestic 15% (Box 7)",NOT(AND(LEN(D2306)=15,LEFT(D2306,1)="3",RIGHT(D2306,1)="3",ISNUMBER(--D2306)))),"Invalid/missing supplier VAT no; ","")&amp;IF(AND(L2306="Yes",K2306&lt;&gt;"Yes"),"VAT claimed without valid tax invoice; ","")&amp;IF(AND(L2306="Yes",ISNUMBER(SEARCH("blocked",G2306))),"Blocked input VAT claimed; ","")&amp;IF(AND(F2306="Import - VAT paid at customs (Box 8)",M2306=""),"Customs declaration no missing; ","")&amp;IF(AND(F2306="Import - Reverse charge (Box 9)",E2306="Saudi Arabia"),"RCM used for a local supplier; ","")&amp;IF(AND(L2306="Yes",NOT(OR(F2306="Standard domestic 15% (Box 7)",F2306="Import - VAT paid at customs (Box 8)",F2306="Import - Reverse charge (Box 9)"))),"VAT claimed on non-taxable category; ",""))</f>
        <v/>
      </c>
    </row>
    <row r="2307">
      <c r="A2307" s="17" t="n"/>
      <c r="B2307" s="14" t="n"/>
      <c r="C2307" s="14" t="n"/>
      <c r="D2307" s="16" t="n"/>
      <c r="E2307" s="14" t="n"/>
      <c r="F2307" s="14" t="n"/>
      <c r="G2307" s="14" t="n"/>
      <c r="H2307" s="19" t="n"/>
      <c r="I2307" s="19" t="n"/>
      <c r="J2307" s="34">
        <f>IF(A2307="","",H2307+I2307)</f>
        <v/>
      </c>
      <c r="K2307" s="14" t="n"/>
      <c r="L2307" s="14" t="n"/>
      <c r="M2307" s="14" t="n"/>
      <c r="N2307" s="14" t="n"/>
      <c r="O2307" s="20">
        <f>IF(A2307="","",SUMPRODUCT((A2307&gt;=Setup!$C$19:$C$30)*(A2307&lt;=Setup!$D$19:$D$30)*Setup!$A$19:$A$30))</f>
        <v/>
      </c>
      <c r="P2307" s="34">
        <f>IF(A2307="","",IF(OR(F2307="Standard domestic 15% (Box 7)",F2307="Import - VAT paid at customs (Box 8)",F2307="Import - Reverse charge (Box 9)"),ROUND(H2307*Setup!$B$9,2),0))</f>
        <v/>
      </c>
      <c r="Q2307" s="34">
        <f>IF(A2307="","",I2307-P2307)</f>
        <v/>
      </c>
      <c r="R2307" s="34">
        <f>IF(A2307="","",IF(L2307="Yes",I2307,0))</f>
        <v/>
      </c>
      <c r="S2307" s="34">
        <f>IF(A2307="","",IF(AND(L2307="Yes",K2307="Yes",NOT(ISNUMBER(SEARCH("blocked",G2307))),OR(F2307="Standard domestic 15% (Box 7)",F2307="Import - VAT paid at customs (Box 8)",F2307="Import - Reverse charge (Box 9)"),OR(F2307&lt;&gt;"Standard domestic 15% (Box 7)",AND(LEN(D2307)=15,LEFT(D2307,1)="3",RIGHT(D2307,1)="3",ISNUMBER(--D2307)))),I2307,0))</f>
        <v/>
      </c>
      <c r="T2307" s="34">
        <f>IF(A2307="","",R2307-S2307)</f>
        <v/>
      </c>
      <c r="U2307" s="23">
        <f>IF(A2307="","",IF(O2307=0,"Outside audit periods; ","")&amp;IF(F2307="","No VAT category; ","")&amp;IF(ABS(Q2307)&gt;Setup!$B$10,"VAT ≠ 15% × net; ","")&amp;IF(AND(F2307="Standard domestic 15% (Box 7)",NOT(AND(LEN(D2307)=15,LEFT(D2307,1)="3",RIGHT(D2307,1)="3",ISNUMBER(--D2307)))),"Invalid/missing supplier VAT no; ","")&amp;IF(AND(L2307="Yes",K2307&lt;&gt;"Yes"),"VAT claimed without valid tax invoice; ","")&amp;IF(AND(L2307="Yes",ISNUMBER(SEARCH("blocked",G2307))),"Blocked input VAT claimed; ","")&amp;IF(AND(F2307="Import - VAT paid at customs (Box 8)",M2307=""),"Customs declaration no missing; ","")&amp;IF(AND(F2307="Import - Reverse charge (Box 9)",E2307="Saudi Arabia"),"RCM used for a local supplier; ","")&amp;IF(AND(L2307="Yes",NOT(OR(F2307="Standard domestic 15% (Box 7)",F2307="Import - VAT paid at customs (Box 8)",F2307="Import - Reverse charge (Box 9)"))),"VAT claimed on non-taxable category; ",""))</f>
        <v/>
      </c>
    </row>
    <row r="2308">
      <c r="A2308" s="17" t="n"/>
      <c r="B2308" s="14" t="n"/>
      <c r="C2308" s="14" t="n"/>
      <c r="D2308" s="16" t="n"/>
      <c r="E2308" s="14" t="n"/>
      <c r="F2308" s="14" t="n"/>
      <c r="G2308" s="14" t="n"/>
      <c r="H2308" s="19" t="n"/>
      <c r="I2308" s="19" t="n"/>
      <c r="J2308" s="34">
        <f>IF(A2308="","",H2308+I2308)</f>
        <v/>
      </c>
      <c r="K2308" s="14" t="n"/>
      <c r="L2308" s="14" t="n"/>
      <c r="M2308" s="14" t="n"/>
      <c r="N2308" s="14" t="n"/>
      <c r="O2308" s="20">
        <f>IF(A2308="","",SUMPRODUCT((A2308&gt;=Setup!$C$19:$C$30)*(A2308&lt;=Setup!$D$19:$D$30)*Setup!$A$19:$A$30))</f>
        <v/>
      </c>
      <c r="P2308" s="34">
        <f>IF(A2308="","",IF(OR(F2308="Standard domestic 15% (Box 7)",F2308="Import - VAT paid at customs (Box 8)",F2308="Import - Reverse charge (Box 9)"),ROUND(H2308*Setup!$B$9,2),0))</f>
        <v/>
      </c>
      <c r="Q2308" s="34">
        <f>IF(A2308="","",I2308-P2308)</f>
        <v/>
      </c>
      <c r="R2308" s="34">
        <f>IF(A2308="","",IF(L2308="Yes",I2308,0))</f>
        <v/>
      </c>
      <c r="S2308" s="34">
        <f>IF(A2308="","",IF(AND(L2308="Yes",K2308="Yes",NOT(ISNUMBER(SEARCH("blocked",G2308))),OR(F2308="Standard domestic 15% (Box 7)",F2308="Import - VAT paid at customs (Box 8)",F2308="Import - Reverse charge (Box 9)"),OR(F2308&lt;&gt;"Standard domestic 15% (Box 7)",AND(LEN(D2308)=15,LEFT(D2308,1)="3",RIGHT(D2308,1)="3",ISNUMBER(--D2308)))),I2308,0))</f>
        <v/>
      </c>
      <c r="T2308" s="34">
        <f>IF(A2308="","",R2308-S2308)</f>
        <v/>
      </c>
      <c r="U2308" s="23">
        <f>IF(A2308="","",IF(O2308=0,"Outside audit periods; ","")&amp;IF(F2308="","No VAT category; ","")&amp;IF(ABS(Q2308)&gt;Setup!$B$10,"VAT ≠ 15% × net; ","")&amp;IF(AND(F2308="Standard domestic 15% (Box 7)",NOT(AND(LEN(D2308)=15,LEFT(D2308,1)="3",RIGHT(D2308,1)="3",ISNUMBER(--D2308)))),"Invalid/missing supplier VAT no; ","")&amp;IF(AND(L2308="Yes",K2308&lt;&gt;"Yes"),"VAT claimed without valid tax invoice; ","")&amp;IF(AND(L2308="Yes",ISNUMBER(SEARCH("blocked",G2308))),"Blocked input VAT claimed; ","")&amp;IF(AND(F2308="Import - VAT paid at customs (Box 8)",M2308=""),"Customs declaration no missing; ","")&amp;IF(AND(F2308="Import - Reverse charge (Box 9)",E2308="Saudi Arabia"),"RCM used for a local supplier; ","")&amp;IF(AND(L2308="Yes",NOT(OR(F2308="Standard domestic 15% (Box 7)",F2308="Import - VAT paid at customs (Box 8)",F2308="Import - Reverse charge (Box 9)"))),"VAT claimed on non-taxable category; ",""))</f>
        <v/>
      </c>
    </row>
    <row r="2309">
      <c r="A2309" s="17" t="n"/>
      <c r="B2309" s="14" t="n"/>
      <c r="C2309" s="14" t="n"/>
      <c r="D2309" s="16" t="n"/>
      <c r="E2309" s="14" t="n"/>
      <c r="F2309" s="14" t="n"/>
      <c r="G2309" s="14" t="n"/>
      <c r="H2309" s="19" t="n"/>
      <c r="I2309" s="19" t="n"/>
      <c r="J2309" s="34">
        <f>IF(A2309="","",H2309+I2309)</f>
        <v/>
      </c>
      <c r="K2309" s="14" t="n"/>
      <c r="L2309" s="14" t="n"/>
      <c r="M2309" s="14" t="n"/>
      <c r="N2309" s="14" t="n"/>
      <c r="O2309" s="20">
        <f>IF(A2309="","",SUMPRODUCT((A2309&gt;=Setup!$C$19:$C$30)*(A2309&lt;=Setup!$D$19:$D$30)*Setup!$A$19:$A$30))</f>
        <v/>
      </c>
      <c r="P2309" s="34">
        <f>IF(A2309="","",IF(OR(F2309="Standard domestic 15% (Box 7)",F2309="Import - VAT paid at customs (Box 8)",F2309="Import - Reverse charge (Box 9)"),ROUND(H2309*Setup!$B$9,2),0))</f>
        <v/>
      </c>
      <c r="Q2309" s="34">
        <f>IF(A2309="","",I2309-P2309)</f>
        <v/>
      </c>
      <c r="R2309" s="34">
        <f>IF(A2309="","",IF(L2309="Yes",I2309,0))</f>
        <v/>
      </c>
      <c r="S2309" s="34">
        <f>IF(A2309="","",IF(AND(L2309="Yes",K2309="Yes",NOT(ISNUMBER(SEARCH("blocked",G2309))),OR(F2309="Standard domestic 15% (Box 7)",F2309="Import - VAT paid at customs (Box 8)",F2309="Import - Reverse charge (Box 9)"),OR(F2309&lt;&gt;"Standard domestic 15% (Box 7)",AND(LEN(D2309)=15,LEFT(D2309,1)="3",RIGHT(D2309,1)="3",ISNUMBER(--D2309)))),I2309,0))</f>
        <v/>
      </c>
      <c r="T2309" s="34">
        <f>IF(A2309="","",R2309-S2309)</f>
        <v/>
      </c>
      <c r="U2309" s="23">
        <f>IF(A2309="","",IF(O2309=0,"Outside audit periods; ","")&amp;IF(F2309="","No VAT category; ","")&amp;IF(ABS(Q2309)&gt;Setup!$B$10,"VAT ≠ 15% × net; ","")&amp;IF(AND(F2309="Standard domestic 15% (Box 7)",NOT(AND(LEN(D2309)=15,LEFT(D2309,1)="3",RIGHT(D2309,1)="3",ISNUMBER(--D2309)))),"Invalid/missing supplier VAT no; ","")&amp;IF(AND(L2309="Yes",K2309&lt;&gt;"Yes"),"VAT claimed without valid tax invoice; ","")&amp;IF(AND(L2309="Yes",ISNUMBER(SEARCH("blocked",G2309))),"Blocked input VAT claimed; ","")&amp;IF(AND(F2309="Import - VAT paid at customs (Box 8)",M2309=""),"Customs declaration no missing; ","")&amp;IF(AND(F2309="Import - Reverse charge (Box 9)",E2309="Saudi Arabia"),"RCM used for a local supplier; ","")&amp;IF(AND(L2309="Yes",NOT(OR(F2309="Standard domestic 15% (Box 7)",F2309="Import - VAT paid at customs (Box 8)",F2309="Import - Reverse charge (Box 9)"))),"VAT claimed on non-taxable category; ",""))</f>
        <v/>
      </c>
    </row>
    <row r="2310">
      <c r="A2310" s="17" t="n"/>
      <c r="B2310" s="14" t="n"/>
      <c r="C2310" s="14" t="n"/>
      <c r="D2310" s="16" t="n"/>
      <c r="E2310" s="14" t="n"/>
      <c r="F2310" s="14" t="n"/>
      <c r="G2310" s="14" t="n"/>
      <c r="H2310" s="19" t="n"/>
      <c r="I2310" s="19" t="n"/>
      <c r="J2310" s="34">
        <f>IF(A2310="","",H2310+I2310)</f>
        <v/>
      </c>
      <c r="K2310" s="14" t="n"/>
      <c r="L2310" s="14" t="n"/>
      <c r="M2310" s="14" t="n"/>
      <c r="N2310" s="14" t="n"/>
      <c r="O2310" s="20">
        <f>IF(A2310="","",SUMPRODUCT((A2310&gt;=Setup!$C$19:$C$30)*(A2310&lt;=Setup!$D$19:$D$30)*Setup!$A$19:$A$30))</f>
        <v/>
      </c>
      <c r="P2310" s="34">
        <f>IF(A2310="","",IF(OR(F2310="Standard domestic 15% (Box 7)",F2310="Import - VAT paid at customs (Box 8)",F2310="Import - Reverse charge (Box 9)"),ROUND(H2310*Setup!$B$9,2),0))</f>
        <v/>
      </c>
      <c r="Q2310" s="34">
        <f>IF(A2310="","",I2310-P2310)</f>
        <v/>
      </c>
      <c r="R2310" s="34">
        <f>IF(A2310="","",IF(L2310="Yes",I2310,0))</f>
        <v/>
      </c>
      <c r="S2310" s="34">
        <f>IF(A2310="","",IF(AND(L2310="Yes",K2310="Yes",NOT(ISNUMBER(SEARCH("blocked",G2310))),OR(F2310="Standard domestic 15% (Box 7)",F2310="Import - VAT paid at customs (Box 8)",F2310="Import - Reverse charge (Box 9)"),OR(F2310&lt;&gt;"Standard domestic 15% (Box 7)",AND(LEN(D2310)=15,LEFT(D2310,1)="3",RIGHT(D2310,1)="3",ISNUMBER(--D2310)))),I2310,0))</f>
        <v/>
      </c>
      <c r="T2310" s="34">
        <f>IF(A2310="","",R2310-S2310)</f>
        <v/>
      </c>
      <c r="U2310" s="23">
        <f>IF(A2310="","",IF(O2310=0,"Outside audit periods; ","")&amp;IF(F2310="","No VAT category; ","")&amp;IF(ABS(Q2310)&gt;Setup!$B$10,"VAT ≠ 15% × net; ","")&amp;IF(AND(F2310="Standard domestic 15% (Box 7)",NOT(AND(LEN(D2310)=15,LEFT(D2310,1)="3",RIGHT(D2310,1)="3",ISNUMBER(--D2310)))),"Invalid/missing supplier VAT no; ","")&amp;IF(AND(L2310="Yes",K2310&lt;&gt;"Yes"),"VAT claimed without valid tax invoice; ","")&amp;IF(AND(L2310="Yes",ISNUMBER(SEARCH("blocked",G2310))),"Blocked input VAT claimed; ","")&amp;IF(AND(F2310="Import - VAT paid at customs (Box 8)",M2310=""),"Customs declaration no missing; ","")&amp;IF(AND(F2310="Import - Reverse charge (Box 9)",E2310="Saudi Arabia"),"RCM used for a local supplier; ","")&amp;IF(AND(L2310="Yes",NOT(OR(F2310="Standard domestic 15% (Box 7)",F2310="Import - VAT paid at customs (Box 8)",F2310="Import - Reverse charge (Box 9)"))),"VAT claimed on non-taxable category; ",""))</f>
        <v/>
      </c>
    </row>
    <row r="2311">
      <c r="A2311" s="17" t="n"/>
      <c r="B2311" s="14" t="n"/>
      <c r="C2311" s="14" t="n"/>
      <c r="D2311" s="16" t="n"/>
      <c r="E2311" s="14" t="n"/>
      <c r="F2311" s="14" t="n"/>
      <c r="G2311" s="14" t="n"/>
      <c r="H2311" s="19" t="n"/>
      <c r="I2311" s="19" t="n"/>
      <c r="J2311" s="34">
        <f>IF(A2311="","",H2311+I2311)</f>
        <v/>
      </c>
      <c r="K2311" s="14" t="n"/>
      <c r="L2311" s="14" t="n"/>
      <c r="M2311" s="14" t="n"/>
      <c r="N2311" s="14" t="n"/>
      <c r="O2311" s="20">
        <f>IF(A2311="","",SUMPRODUCT((A2311&gt;=Setup!$C$19:$C$30)*(A2311&lt;=Setup!$D$19:$D$30)*Setup!$A$19:$A$30))</f>
        <v/>
      </c>
      <c r="P2311" s="34">
        <f>IF(A2311="","",IF(OR(F2311="Standard domestic 15% (Box 7)",F2311="Import - VAT paid at customs (Box 8)",F2311="Import - Reverse charge (Box 9)"),ROUND(H2311*Setup!$B$9,2),0))</f>
        <v/>
      </c>
      <c r="Q2311" s="34">
        <f>IF(A2311="","",I2311-P2311)</f>
        <v/>
      </c>
      <c r="R2311" s="34">
        <f>IF(A2311="","",IF(L2311="Yes",I2311,0))</f>
        <v/>
      </c>
      <c r="S2311" s="34">
        <f>IF(A2311="","",IF(AND(L2311="Yes",K2311="Yes",NOT(ISNUMBER(SEARCH("blocked",G2311))),OR(F2311="Standard domestic 15% (Box 7)",F2311="Import - VAT paid at customs (Box 8)",F2311="Import - Reverse charge (Box 9)"),OR(F2311&lt;&gt;"Standard domestic 15% (Box 7)",AND(LEN(D2311)=15,LEFT(D2311,1)="3",RIGHT(D2311,1)="3",ISNUMBER(--D2311)))),I2311,0))</f>
        <v/>
      </c>
      <c r="T2311" s="34">
        <f>IF(A2311="","",R2311-S2311)</f>
        <v/>
      </c>
      <c r="U2311" s="23">
        <f>IF(A2311="","",IF(O2311=0,"Outside audit periods; ","")&amp;IF(F2311="","No VAT category; ","")&amp;IF(ABS(Q2311)&gt;Setup!$B$10,"VAT ≠ 15% × net; ","")&amp;IF(AND(F2311="Standard domestic 15% (Box 7)",NOT(AND(LEN(D2311)=15,LEFT(D2311,1)="3",RIGHT(D2311,1)="3",ISNUMBER(--D2311)))),"Invalid/missing supplier VAT no; ","")&amp;IF(AND(L2311="Yes",K2311&lt;&gt;"Yes"),"VAT claimed without valid tax invoice; ","")&amp;IF(AND(L2311="Yes",ISNUMBER(SEARCH("blocked",G2311))),"Blocked input VAT claimed; ","")&amp;IF(AND(F2311="Import - VAT paid at customs (Box 8)",M2311=""),"Customs declaration no missing; ","")&amp;IF(AND(F2311="Import - Reverse charge (Box 9)",E2311="Saudi Arabia"),"RCM used for a local supplier; ","")&amp;IF(AND(L2311="Yes",NOT(OR(F2311="Standard domestic 15% (Box 7)",F2311="Import - VAT paid at customs (Box 8)",F2311="Import - Reverse charge (Box 9)"))),"VAT claimed on non-taxable category; ",""))</f>
        <v/>
      </c>
    </row>
    <row r="2312">
      <c r="A2312" s="17" t="n"/>
      <c r="B2312" s="14" t="n"/>
      <c r="C2312" s="14" t="n"/>
      <c r="D2312" s="16" t="n"/>
      <c r="E2312" s="14" t="n"/>
      <c r="F2312" s="14" t="n"/>
      <c r="G2312" s="14" t="n"/>
      <c r="H2312" s="19" t="n"/>
      <c r="I2312" s="19" t="n"/>
      <c r="J2312" s="34">
        <f>IF(A2312="","",H2312+I2312)</f>
        <v/>
      </c>
      <c r="K2312" s="14" t="n"/>
      <c r="L2312" s="14" t="n"/>
      <c r="M2312" s="14" t="n"/>
      <c r="N2312" s="14" t="n"/>
      <c r="O2312" s="20">
        <f>IF(A2312="","",SUMPRODUCT((A2312&gt;=Setup!$C$19:$C$30)*(A2312&lt;=Setup!$D$19:$D$30)*Setup!$A$19:$A$30))</f>
        <v/>
      </c>
      <c r="P2312" s="34">
        <f>IF(A2312="","",IF(OR(F2312="Standard domestic 15% (Box 7)",F2312="Import - VAT paid at customs (Box 8)",F2312="Import - Reverse charge (Box 9)"),ROUND(H2312*Setup!$B$9,2),0))</f>
        <v/>
      </c>
      <c r="Q2312" s="34">
        <f>IF(A2312="","",I2312-P2312)</f>
        <v/>
      </c>
      <c r="R2312" s="34">
        <f>IF(A2312="","",IF(L2312="Yes",I2312,0))</f>
        <v/>
      </c>
      <c r="S2312" s="34">
        <f>IF(A2312="","",IF(AND(L2312="Yes",K2312="Yes",NOT(ISNUMBER(SEARCH("blocked",G2312))),OR(F2312="Standard domestic 15% (Box 7)",F2312="Import - VAT paid at customs (Box 8)",F2312="Import - Reverse charge (Box 9)"),OR(F2312&lt;&gt;"Standard domestic 15% (Box 7)",AND(LEN(D2312)=15,LEFT(D2312,1)="3",RIGHT(D2312,1)="3",ISNUMBER(--D2312)))),I2312,0))</f>
        <v/>
      </c>
      <c r="T2312" s="34">
        <f>IF(A2312="","",R2312-S2312)</f>
        <v/>
      </c>
      <c r="U2312" s="23">
        <f>IF(A2312="","",IF(O2312=0,"Outside audit periods; ","")&amp;IF(F2312="","No VAT category; ","")&amp;IF(ABS(Q2312)&gt;Setup!$B$10,"VAT ≠ 15% × net; ","")&amp;IF(AND(F2312="Standard domestic 15% (Box 7)",NOT(AND(LEN(D2312)=15,LEFT(D2312,1)="3",RIGHT(D2312,1)="3",ISNUMBER(--D2312)))),"Invalid/missing supplier VAT no; ","")&amp;IF(AND(L2312="Yes",K2312&lt;&gt;"Yes"),"VAT claimed without valid tax invoice; ","")&amp;IF(AND(L2312="Yes",ISNUMBER(SEARCH("blocked",G2312))),"Blocked input VAT claimed; ","")&amp;IF(AND(F2312="Import - VAT paid at customs (Box 8)",M2312=""),"Customs declaration no missing; ","")&amp;IF(AND(F2312="Import - Reverse charge (Box 9)",E2312="Saudi Arabia"),"RCM used for a local supplier; ","")&amp;IF(AND(L2312="Yes",NOT(OR(F2312="Standard domestic 15% (Box 7)",F2312="Import - VAT paid at customs (Box 8)",F2312="Import - Reverse charge (Box 9)"))),"VAT claimed on non-taxable category; ",""))</f>
        <v/>
      </c>
    </row>
    <row r="2313">
      <c r="A2313" s="17" t="n"/>
      <c r="B2313" s="14" t="n"/>
      <c r="C2313" s="14" t="n"/>
      <c r="D2313" s="16" t="n"/>
      <c r="E2313" s="14" t="n"/>
      <c r="F2313" s="14" t="n"/>
      <c r="G2313" s="14" t="n"/>
      <c r="H2313" s="19" t="n"/>
      <c r="I2313" s="19" t="n"/>
      <c r="J2313" s="34">
        <f>IF(A2313="","",H2313+I2313)</f>
        <v/>
      </c>
      <c r="K2313" s="14" t="n"/>
      <c r="L2313" s="14" t="n"/>
      <c r="M2313" s="14" t="n"/>
      <c r="N2313" s="14" t="n"/>
      <c r="O2313" s="20">
        <f>IF(A2313="","",SUMPRODUCT((A2313&gt;=Setup!$C$19:$C$30)*(A2313&lt;=Setup!$D$19:$D$30)*Setup!$A$19:$A$30))</f>
        <v/>
      </c>
      <c r="P2313" s="34">
        <f>IF(A2313="","",IF(OR(F2313="Standard domestic 15% (Box 7)",F2313="Import - VAT paid at customs (Box 8)",F2313="Import - Reverse charge (Box 9)"),ROUND(H2313*Setup!$B$9,2),0))</f>
        <v/>
      </c>
      <c r="Q2313" s="34">
        <f>IF(A2313="","",I2313-P2313)</f>
        <v/>
      </c>
      <c r="R2313" s="34">
        <f>IF(A2313="","",IF(L2313="Yes",I2313,0))</f>
        <v/>
      </c>
      <c r="S2313" s="34">
        <f>IF(A2313="","",IF(AND(L2313="Yes",K2313="Yes",NOT(ISNUMBER(SEARCH("blocked",G2313))),OR(F2313="Standard domestic 15% (Box 7)",F2313="Import - VAT paid at customs (Box 8)",F2313="Import - Reverse charge (Box 9)"),OR(F2313&lt;&gt;"Standard domestic 15% (Box 7)",AND(LEN(D2313)=15,LEFT(D2313,1)="3",RIGHT(D2313,1)="3",ISNUMBER(--D2313)))),I2313,0))</f>
        <v/>
      </c>
      <c r="T2313" s="34">
        <f>IF(A2313="","",R2313-S2313)</f>
        <v/>
      </c>
      <c r="U2313" s="23">
        <f>IF(A2313="","",IF(O2313=0,"Outside audit periods; ","")&amp;IF(F2313="","No VAT category; ","")&amp;IF(ABS(Q2313)&gt;Setup!$B$10,"VAT ≠ 15% × net; ","")&amp;IF(AND(F2313="Standard domestic 15% (Box 7)",NOT(AND(LEN(D2313)=15,LEFT(D2313,1)="3",RIGHT(D2313,1)="3",ISNUMBER(--D2313)))),"Invalid/missing supplier VAT no; ","")&amp;IF(AND(L2313="Yes",K2313&lt;&gt;"Yes"),"VAT claimed without valid tax invoice; ","")&amp;IF(AND(L2313="Yes",ISNUMBER(SEARCH("blocked",G2313))),"Blocked input VAT claimed; ","")&amp;IF(AND(F2313="Import - VAT paid at customs (Box 8)",M2313=""),"Customs declaration no missing; ","")&amp;IF(AND(F2313="Import - Reverse charge (Box 9)",E2313="Saudi Arabia"),"RCM used for a local supplier; ","")&amp;IF(AND(L2313="Yes",NOT(OR(F2313="Standard domestic 15% (Box 7)",F2313="Import - VAT paid at customs (Box 8)",F2313="Import - Reverse charge (Box 9)"))),"VAT claimed on non-taxable category; ",""))</f>
        <v/>
      </c>
    </row>
    <row r="2314">
      <c r="A2314" s="17" t="n"/>
      <c r="B2314" s="14" t="n"/>
      <c r="C2314" s="14" t="n"/>
      <c r="D2314" s="16" t="n"/>
      <c r="E2314" s="14" t="n"/>
      <c r="F2314" s="14" t="n"/>
      <c r="G2314" s="14" t="n"/>
      <c r="H2314" s="19" t="n"/>
      <c r="I2314" s="19" t="n"/>
      <c r="J2314" s="34">
        <f>IF(A2314="","",H2314+I2314)</f>
        <v/>
      </c>
      <c r="K2314" s="14" t="n"/>
      <c r="L2314" s="14" t="n"/>
      <c r="M2314" s="14" t="n"/>
      <c r="N2314" s="14" t="n"/>
      <c r="O2314" s="20">
        <f>IF(A2314="","",SUMPRODUCT((A2314&gt;=Setup!$C$19:$C$30)*(A2314&lt;=Setup!$D$19:$D$30)*Setup!$A$19:$A$30))</f>
        <v/>
      </c>
      <c r="P2314" s="34">
        <f>IF(A2314="","",IF(OR(F2314="Standard domestic 15% (Box 7)",F2314="Import - VAT paid at customs (Box 8)",F2314="Import - Reverse charge (Box 9)"),ROUND(H2314*Setup!$B$9,2),0))</f>
        <v/>
      </c>
      <c r="Q2314" s="34">
        <f>IF(A2314="","",I2314-P2314)</f>
        <v/>
      </c>
      <c r="R2314" s="34">
        <f>IF(A2314="","",IF(L2314="Yes",I2314,0))</f>
        <v/>
      </c>
      <c r="S2314" s="34">
        <f>IF(A2314="","",IF(AND(L2314="Yes",K2314="Yes",NOT(ISNUMBER(SEARCH("blocked",G2314))),OR(F2314="Standard domestic 15% (Box 7)",F2314="Import - VAT paid at customs (Box 8)",F2314="Import - Reverse charge (Box 9)"),OR(F2314&lt;&gt;"Standard domestic 15% (Box 7)",AND(LEN(D2314)=15,LEFT(D2314,1)="3",RIGHT(D2314,1)="3",ISNUMBER(--D2314)))),I2314,0))</f>
        <v/>
      </c>
      <c r="T2314" s="34">
        <f>IF(A2314="","",R2314-S2314)</f>
        <v/>
      </c>
      <c r="U2314" s="23">
        <f>IF(A2314="","",IF(O2314=0,"Outside audit periods; ","")&amp;IF(F2314="","No VAT category; ","")&amp;IF(ABS(Q2314)&gt;Setup!$B$10,"VAT ≠ 15% × net; ","")&amp;IF(AND(F2314="Standard domestic 15% (Box 7)",NOT(AND(LEN(D2314)=15,LEFT(D2314,1)="3",RIGHT(D2314,1)="3",ISNUMBER(--D2314)))),"Invalid/missing supplier VAT no; ","")&amp;IF(AND(L2314="Yes",K2314&lt;&gt;"Yes"),"VAT claimed without valid tax invoice; ","")&amp;IF(AND(L2314="Yes",ISNUMBER(SEARCH("blocked",G2314))),"Blocked input VAT claimed; ","")&amp;IF(AND(F2314="Import - VAT paid at customs (Box 8)",M2314=""),"Customs declaration no missing; ","")&amp;IF(AND(F2314="Import - Reverse charge (Box 9)",E2314="Saudi Arabia"),"RCM used for a local supplier; ","")&amp;IF(AND(L2314="Yes",NOT(OR(F2314="Standard domestic 15% (Box 7)",F2314="Import - VAT paid at customs (Box 8)",F2314="Import - Reverse charge (Box 9)"))),"VAT claimed on non-taxable category; ",""))</f>
        <v/>
      </c>
    </row>
    <row r="2315">
      <c r="A2315" s="17" t="n"/>
      <c r="B2315" s="14" t="n"/>
      <c r="C2315" s="14" t="n"/>
      <c r="D2315" s="16" t="n"/>
      <c r="E2315" s="14" t="n"/>
      <c r="F2315" s="14" t="n"/>
      <c r="G2315" s="14" t="n"/>
      <c r="H2315" s="19" t="n"/>
      <c r="I2315" s="19" t="n"/>
      <c r="J2315" s="34">
        <f>IF(A2315="","",H2315+I2315)</f>
        <v/>
      </c>
      <c r="K2315" s="14" t="n"/>
      <c r="L2315" s="14" t="n"/>
      <c r="M2315" s="14" t="n"/>
      <c r="N2315" s="14" t="n"/>
      <c r="O2315" s="20">
        <f>IF(A2315="","",SUMPRODUCT((A2315&gt;=Setup!$C$19:$C$30)*(A2315&lt;=Setup!$D$19:$D$30)*Setup!$A$19:$A$30))</f>
        <v/>
      </c>
      <c r="P2315" s="34">
        <f>IF(A2315="","",IF(OR(F2315="Standard domestic 15% (Box 7)",F2315="Import - VAT paid at customs (Box 8)",F2315="Import - Reverse charge (Box 9)"),ROUND(H2315*Setup!$B$9,2),0))</f>
        <v/>
      </c>
      <c r="Q2315" s="34">
        <f>IF(A2315="","",I2315-P2315)</f>
        <v/>
      </c>
      <c r="R2315" s="34">
        <f>IF(A2315="","",IF(L2315="Yes",I2315,0))</f>
        <v/>
      </c>
      <c r="S2315" s="34">
        <f>IF(A2315="","",IF(AND(L2315="Yes",K2315="Yes",NOT(ISNUMBER(SEARCH("blocked",G2315))),OR(F2315="Standard domestic 15% (Box 7)",F2315="Import - VAT paid at customs (Box 8)",F2315="Import - Reverse charge (Box 9)"),OR(F2315&lt;&gt;"Standard domestic 15% (Box 7)",AND(LEN(D2315)=15,LEFT(D2315,1)="3",RIGHT(D2315,1)="3",ISNUMBER(--D2315)))),I2315,0))</f>
        <v/>
      </c>
      <c r="T2315" s="34">
        <f>IF(A2315="","",R2315-S2315)</f>
        <v/>
      </c>
      <c r="U2315" s="23">
        <f>IF(A2315="","",IF(O2315=0,"Outside audit periods; ","")&amp;IF(F2315="","No VAT category; ","")&amp;IF(ABS(Q2315)&gt;Setup!$B$10,"VAT ≠ 15% × net; ","")&amp;IF(AND(F2315="Standard domestic 15% (Box 7)",NOT(AND(LEN(D2315)=15,LEFT(D2315,1)="3",RIGHT(D2315,1)="3",ISNUMBER(--D2315)))),"Invalid/missing supplier VAT no; ","")&amp;IF(AND(L2315="Yes",K2315&lt;&gt;"Yes"),"VAT claimed without valid tax invoice; ","")&amp;IF(AND(L2315="Yes",ISNUMBER(SEARCH("blocked",G2315))),"Blocked input VAT claimed; ","")&amp;IF(AND(F2315="Import - VAT paid at customs (Box 8)",M2315=""),"Customs declaration no missing; ","")&amp;IF(AND(F2315="Import - Reverse charge (Box 9)",E2315="Saudi Arabia"),"RCM used for a local supplier; ","")&amp;IF(AND(L2315="Yes",NOT(OR(F2315="Standard domestic 15% (Box 7)",F2315="Import - VAT paid at customs (Box 8)",F2315="Import - Reverse charge (Box 9)"))),"VAT claimed on non-taxable category; ",""))</f>
        <v/>
      </c>
    </row>
    <row r="2316">
      <c r="A2316" s="17" t="n"/>
      <c r="B2316" s="14" t="n"/>
      <c r="C2316" s="14" t="n"/>
      <c r="D2316" s="16" t="n"/>
      <c r="E2316" s="14" t="n"/>
      <c r="F2316" s="14" t="n"/>
      <c r="G2316" s="14" t="n"/>
      <c r="H2316" s="19" t="n"/>
      <c r="I2316" s="19" t="n"/>
      <c r="J2316" s="34">
        <f>IF(A2316="","",H2316+I2316)</f>
        <v/>
      </c>
      <c r="K2316" s="14" t="n"/>
      <c r="L2316" s="14" t="n"/>
      <c r="M2316" s="14" t="n"/>
      <c r="N2316" s="14" t="n"/>
      <c r="O2316" s="20">
        <f>IF(A2316="","",SUMPRODUCT((A2316&gt;=Setup!$C$19:$C$30)*(A2316&lt;=Setup!$D$19:$D$30)*Setup!$A$19:$A$30))</f>
        <v/>
      </c>
      <c r="P2316" s="34">
        <f>IF(A2316="","",IF(OR(F2316="Standard domestic 15% (Box 7)",F2316="Import - VAT paid at customs (Box 8)",F2316="Import - Reverse charge (Box 9)"),ROUND(H2316*Setup!$B$9,2),0))</f>
        <v/>
      </c>
      <c r="Q2316" s="34">
        <f>IF(A2316="","",I2316-P2316)</f>
        <v/>
      </c>
      <c r="R2316" s="34">
        <f>IF(A2316="","",IF(L2316="Yes",I2316,0))</f>
        <v/>
      </c>
      <c r="S2316" s="34">
        <f>IF(A2316="","",IF(AND(L2316="Yes",K2316="Yes",NOT(ISNUMBER(SEARCH("blocked",G2316))),OR(F2316="Standard domestic 15% (Box 7)",F2316="Import - VAT paid at customs (Box 8)",F2316="Import - Reverse charge (Box 9)"),OR(F2316&lt;&gt;"Standard domestic 15% (Box 7)",AND(LEN(D2316)=15,LEFT(D2316,1)="3",RIGHT(D2316,1)="3",ISNUMBER(--D2316)))),I2316,0))</f>
        <v/>
      </c>
      <c r="T2316" s="34">
        <f>IF(A2316="","",R2316-S2316)</f>
        <v/>
      </c>
      <c r="U2316" s="23">
        <f>IF(A2316="","",IF(O2316=0,"Outside audit periods; ","")&amp;IF(F2316="","No VAT category; ","")&amp;IF(ABS(Q2316)&gt;Setup!$B$10,"VAT ≠ 15% × net; ","")&amp;IF(AND(F2316="Standard domestic 15% (Box 7)",NOT(AND(LEN(D2316)=15,LEFT(D2316,1)="3",RIGHT(D2316,1)="3",ISNUMBER(--D2316)))),"Invalid/missing supplier VAT no; ","")&amp;IF(AND(L2316="Yes",K2316&lt;&gt;"Yes"),"VAT claimed without valid tax invoice; ","")&amp;IF(AND(L2316="Yes",ISNUMBER(SEARCH("blocked",G2316))),"Blocked input VAT claimed; ","")&amp;IF(AND(F2316="Import - VAT paid at customs (Box 8)",M2316=""),"Customs declaration no missing; ","")&amp;IF(AND(F2316="Import - Reverse charge (Box 9)",E2316="Saudi Arabia"),"RCM used for a local supplier; ","")&amp;IF(AND(L2316="Yes",NOT(OR(F2316="Standard domestic 15% (Box 7)",F2316="Import - VAT paid at customs (Box 8)",F2316="Import - Reverse charge (Box 9)"))),"VAT claimed on non-taxable category; ",""))</f>
        <v/>
      </c>
    </row>
    <row r="2317">
      <c r="A2317" s="17" t="n"/>
      <c r="B2317" s="14" t="n"/>
      <c r="C2317" s="14" t="n"/>
      <c r="D2317" s="16" t="n"/>
      <c r="E2317" s="14" t="n"/>
      <c r="F2317" s="14" t="n"/>
      <c r="G2317" s="14" t="n"/>
      <c r="H2317" s="19" t="n"/>
      <c r="I2317" s="19" t="n"/>
      <c r="J2317" s="34">
        <f>IF(A2317="","",H2317+I2317)</f>
        <v/>
      </c>
      <c r="K2317" s="14" t="n"/>
      <c r="L2317" s="14" t="n"/>
      <c r="M2317" s="14" t="n"/>
      <c r="N2317" s="14" t="n"/>
      <c r="O2317" s="20">
        <f>IF(A2317="","",SUMPRODUCT((A2317&gt;=Setup!$C$19:$C$30)*(A2317&lt;=Setup!$D$19:$D$30)*Setup!$A$19:$A$30))</f>
        <v/>
      </c>
      <c r="P2317" s="34">
        <f>IF(A2317="","",IF(OR(F2317="Standard domestic 15% (Box 7)",F2317="Import - VAT paid at customs (Box 8)",F2317="Import - Reverse charge (Box 9)"),ROUND(H2317*Setup!$B$9,2),0))</f>
        <v/>
      </c>
      <c r="Q2317" s="34">
        <f>IF(A2317="","",I2317-P2317)</f>
        <v/>
      </c>
      <c r="R2317" s="34">
        <f>IF(A2317="","",IF(L2317="Yes",I2317,0))</f>
        <v/>
      </c>
      <c r="S2317" s="34">
        <f>IF(A2317="","",IF(AND(L2317="Yes",K2317="Yes",NOT(ISNUMBER(SEARCH("blocked",G2317))),OR(F2317="Standard domestic 15% (Box 7)",F2317="Import - VAT paid at customs (Box 8)",F2317="Import - Reverse charge (Box 9)"),OR(F2317&lt;&gt;"Standard domestic 15% (Box 7)",AND(LEN(D2317)=15,LEFT(D2317,1)="3",RIGHT(D2317,1)="3",ISNUMBER(--D2317)))),I2317,0))</f>
        <v/>
      </c>
      <c r="T2317" s="34">
        <f>IF(A2317="","",R2317-S2317)</f>
        <v/>
      </c>
      <c r="U2317" s="23">
        <f>IF(A2317="","",IF(O2317=0,"Outside audit periods; ","")&amp;IF(F2317="","No VAT category; ","")&amp;IF(ABS(Q2317)&gt;Setup!$B$10,"VAT ≠ 15% × net; ","")&amp;IF(AND(F2317="Standard domestic 15% (Box 7)",NOT(AND(LEN(D2317)=15,LEFT(D2317,1)="3",RIGHT(D2317,1)="3",ISNUMBER(--D2317)))),"Invalid/missing supplier VAT no; ","")&amp;IF(AND(L2317="Yes",K2317&lt;&gt;"Yes"),"VAT claimed without valid tax invoice; ","")&amp;IF(AND(L2317="Yes",ISNUMBER(SEARCH("blocked",G2317))),"Blocked input VAT claimed; ","")&amp;IF(AND(F2317="Import - VAT paid at customs (Box 8)",M2317=""),"Customs declaration no missing; ","")&amp;IF(AND(F2317="Import - Reverse charge (Box 9)",E2317="Saudi Arabia"),"RCM used for a local supplier; ","")&amp;IF(AND(L2317="Yes",NOT(OR(F2317="Standard domestic 15% (Box 7)",F2317="Import - VAT paid at customs (Box 8)",F2317="Import - Reverse charge (Box 9)"))),"VAT claimed on non-taxable category; ",""))</f>
        <v/>
      </c>
    </row>
    <row r="2318">
      <c r="A2318" s="17" t="n"/>
      <c r="B2318" s="14" t="n"/>
      <c r="C2318" s="14" t="n"/>
      <c r="D2318" s="16" t="n"/>
      <c r="E2318" s="14" t="n"/>
      <c r="F2318" s="14" t="n"/>
      <c r="G2318" s="14" t="n"/>
      <c r="H2318" s="19" t="n"/>
      <c r="I2318" s="19" t="n"/>
      <c r="J2318" s="34">
        <f>IF(A2318="","",H2318+I2318)</f>
        <v/>
      </c>
      <c r="K2318" s="14" t="n"/>
      <c r="L2318" s="14" t="n"/>
      <c r="M2318" s="14" t="n"/>
      <c r="N2318" s="14" t="n"/>
      <c r="O2318" s="20">
        <f>IF(A2318="","",SUMPRODUCT((A2318&gt;=Setup!$C$19:$C$30)*(A2318&lt;=Setup!$D$19:$D$30)*Setup!$A$19:$A$30))</f>
        <v/>
      </c>
      <c r="P2318" s="34">
        <f>IF(A2318="","",IF(OR(F2318="Standard domestic 15% (Box 7)",F2318="Import - VAT paid at customs (Box 8)",F2318="Import - Reverse charge (Box 9)"),ROUND(H2318*Setup!$B$9,2),0))</f>
        <v/>
      </c>
      <c r="Q2318" s="34">
        <f>IF(A2318="","",I2318-P2318)</f>
        <v/>
      </c>
      <c r="R2318" s="34">
        <f>IF(A2318="","",IF(L2318="Yes",I2318,0))</f>
        <v/>
      </c>
      <c r="S2318" s="34">
        <f>IF(A2318="","",IF(AND(L2318="Yes",K2318="Yes",NOT(ISNUMBER(SEARCH("blocked",G2318))),OR(F2318="Standard domestic 15% (Box 7)",F2318="Import - VAT paid at customs (Box 8)",F2318="Import - Reverse charge (Box 9)"),OR(F2318&lt;&gt;"Standard domestic 15% (Box 7)",AND(LEN(D2318)=15,LEFT(D2318,1)="3",RIGHT(D2318,1)="3",ISNUMBER(--D2318)))),I2318,0))</f>
        <v/>
      </c>
      <c r="T2318" s="34">
        <f>IF(A2318="","",R2318-S2318)</f>
        <v/>
      </c>
      <c r="U2318" s="23">
        <f>IF(A2318="","",IF(O2318=0,"Outside audit periods; ","")&amp;IF(F2318="","No VAT category; ","")&amp;IF(ABS(Q2318)&gt;Setup!$B$10,"VAT ≠ 15% × net; ","")&amp;IF(AND(F2318="Standard domestic 15% (Box 7)",NOT(AND(LEN(D2318)=15,LEFT(D2318,1)="3",RIGHT(D2318,1)="3",ISNUMBER(--D2318)))),"Invalid/missing supplier VAT no; ","")&amp;IF(AND(L2318="Yes",K2318&lt;&gt;"Yes"),"VAT claimed without valid tax invoice; ","")&amp;IF(AND(L2318="Yes",ISNUMBER(SEARCH("blocked",G2318))),"Blocked input VAT claimed; ","")&amp;IF(AND(F2318="Import - VAT paid at customs (Box 8)",M2318=""),"Customs declaration no missing; ","")&amp;IF(AND(F2318="Import - Reverse charge (Box 9)",E2318="Saudi Arabia"),"RCM used for a local supplier; ","")&amp;IF(AND(L2318="Yes",NOT(OR(F2318="Standard domestic 15% (Box 7)",F2318="Import - VAT paid at customs (Box 8)",F2318="Import - Reverse charge (Box 9)"))),"VAT claimed on non-taxable category; ",""))</f>
        <v/>
      </c>
    </row>
    <row r="2319">
      <c r="A2319" s="17" t="n"/>
      <c r="B2319" s="14" t="n"/>
      <c r="C2319" s="14" t="n"/>
      <c r="D2319" s="16" t="n"/>
      <c r="E2319" s="14" t="n"/>
      <c r="F2319" s="14" t="n"/>
      <c r="G2319" s="14" t="n"/>
      <c r="H2319" s="19" t="n"/>
      <c r="I2319" s="19" t="n"/>
      <c r="J2319" s="34">
        <f>IF(A2319="","",H2319+I2319)</f>
        <v/>
      </c>
      <c r="K2319" s="14" t="n"/>
      <c r="L2319" s="14" t="n"/>
      <c r="M2319" s="14" t="n"/>
      <c r="N2319" s="14" t="n"/>
      <c r="O2319" s="20">
        <f>IF(A2319="","",SUMPRODUCT((A2319&gt;=Setup!$C$19:$C$30)*(A2319&lt;=Setup!$D$19:$D$30)*Setup!$A$19:$A$30))</f>
        <v/>
      </c>
      <c r="P2319" s="34">
        <f>IF(A2319="","",IF(OR(F2319="Standard domestic 15% (Box 7)",F2319="Import - VAT paid at customs (Box 8)",F2319="Import - Reverse charge (Box 9)"),ROUND(H2319*Setup!$B$9,2),0))</f>
        <v/>
      </c>
      <c r="Q2319" s="34">
        <f>IF(A2319="","",I2319-P2319)</f>
        <v/>
      </c>
      <c r="R2319" s="34">
        <f>IF(A2319="","",IF(L2319="Yes",I2319,0))</f>
        <v/>
      </c>
      <c r="S2319" s="34">
        <f>IF(A2319="","",IF(AND(L2319="Yes",K2319="Yes",NOT(ISNUMBER(SEARCH("blocked",G2319))),OR(F2319="Standard domestic 15% (Box 7)",F2319="Import - VAT paid at customs (Box 8)",F2319="Import - Reverse charge (Box 9)"),OR(F2319&lt;&gt;"Standard domestic 15% (Box 7)",AND(LEN(D2319)=15,LEFT(D2319,1)="3",RIGHT(D2319,1)="3",ISNUMBER(--D2319)))),I2319,0))</f>
        <v/>
      </c>
      <c r="T2319" s="34">
        <f>IF(A2319="","",R2319-S2319)</f>
        <v/>
      </c>
      <c r="U2319" s="23">
        <f>IF(A2319="","",IF(O2319=0,"Outside audit periods; ","")&amp;IF(F2319="","No VAT category; ","")&amp;IF(ABS(Q2319)&gt;Setup!$B$10,"VAT ≠ 15% × net; ","")&amp;IF(AND(F2319="Standard domestic 15% (Box 7)",NOT(AND(LEN(D2319)=15,LEFT(D2319,1)="3",RIGHT(D2319,1)="3",ISNUMBER(--D2319)))),"Invalid/missing supplier VAT no; ","")&amp;IF(AND(L2319="Yes",K2319&lt;&gt;"Yes"),"VAT claimed without valid tax invoice; ","")&amp;IF(AND(L2319="Yes",ISNUMBER(SEARCH("blocked",G2319))),"Blocked input VAT claimed; ","")&amp;IF(AND(F2319="Import - VAT paid at customs (Box 8)",M2319=""),"Customs declaration no missing; ","")&amp;IF(AND(F2319="Import - Reverse charge (Box 9)",E2319="Saudi Arabia"),"RCM used for a local supplier; ","")&amp;IF(AND(L2319="Yes",NOT(OR(F2319="Standard domestic 15% (Box 7)",F2319="Import - VAT paid at customs (Box 8)",F2319="Import - Reverse charge (Box 9)"))),"VAT claimed on non-taxable category; ",""))</f>
        <v/>
      </c>
    </row>
    <row r="2320">
      <c r="A2320" s="17" t="n"/>
      <c r="B2320" s="14" t="n"/>
      <c r="C2320" s="14" t="n"/>
      <c r="D2320" s="16" t="n"/>
      <c r="E2320" s="14" t="n"/>
      <c r="F2320" s="14" t="n"/>
      <c r="G2320" s="14" t="n"/>
      <c r="H2320" s="19" t="n"/>
      <c r="I2320" s="19" t="n"/>
      <c r="J2320" s="34">
        <f>IF(A2320="","",H2320+I2320)</f>
        <v/>
      </c>
      <c r="K2320" s="14" t="n"/>
      <c r="L2320" s="14" t="n"/>
      <c r="M2320" s="14" t="n"/>
      <c r="N2320" s="14" t="n"/>
      <c r="O2320" s="20">
        <f>IF(A2320="","",SUMPRODUCT((A2320&gt;=Setup!$C$19:$C$30)*(A2320&lt;=Setup!$D$19:$D$30)*Setup!$A$19:$A$30))</f>
        <v/>
      </c>
      <c r="P2320" s="34">
        <f>IF(A2320="","",IF(OR(F2320="Standard domestic 15% (Box 7)",F2320="Import - VAT paid at customs (Box 8)",F2320="Import - Reverse charge (Box 9)"),ROUND(H2320*Setup!$B$9,2),0))</f>
        <v/>
      </c>
      <c r="Q2320" s="34">
        <f>IF(A2320="","",I2320-P2320)</f>
        <v/>
      </c>
      <c r="R2320" s="34">
        <f>IF(A2320="","",IF(L2320="Yes",I2320,0))</f>
        <v/>
      </c>
      <c r="S2320" s="34">
        <f>IF(A2320="","",IF(AND(L2320="Yes",K2320="Yes",NOT(ISNUMBER(SEARCH("blocked",G2320))),OR(F2320="Standard domestic 15% (Box 7)",F2320="Import - VAT paid at customs (Box 8)",F2320="Import - Reverse charge (Box 9)"),OR(F2320&lt;&gt;"Standard domestic 15% (Box 7)",AND(LEN(D2320)=15,LEFT(D2320,1)="3",RIGHT(D2320,1)="3",ISNUMBER(--D2320)))),I2320,0))</f>
        <v/>
      </c>
      <c r="T2320" s="34">
        <f>IF(A2320="","",R2320-S2320)</f>
        <v/>
      </c>
      <c r="U2320" s="23">
        <f>IF(A2320="","",IF(O2320=0,"Outside audit periods; ","")&amp;IF(F2320="","No VAT category; ","")&amp;IF(ABS(Q2320)&gt;Setup!$B$10,"VAT ≠ 15% × net; ","")&amp;IF(AND(F2320="Standard domestic 15% (Box 7)",NOT(AND(LEN(D2320)=15,LEFT(D2320,1)="3",RIGHT(D2320,1)="3",ISNUMBER(--D2320)))),"Invalid/missing supplier VAT no; ","")&amp;IF(AND(L2320="Yes",K2320&lt;&gt;"Yes"),"VAT claimed without valid tax invoice; ","")&amp;IF(AND(L2320="Yes",ISNUMBER(SEARCH("blocked",G2320))),"Blocked input VAT claimed; ","")&amp;IF(AND(F2320="Import - VAT paid at customs (Box 8)",M2320=""),"Customs declaration no missing; ","")&amp;IF(AND(F2320="Import - Reverse charge (Box 9)",E2320="Saudi Arabia"),"RCM used for a local supplier; ","")&amp;IF(AND(L2320="Yes",NOT(OR(F2320="Standard domestic 15% (Box 7)",F2320="Import - VAT paid at customs (Box 8)",F2320="Import - Reverse charge (Box 9)"))),"VAT claimed on non-taxable category; ",""))</f>
        <v/>
      </c>
    </row>
    <row r="2321">
      <c r="A2321" s="17" t="n"/>
      <c r="B2321" s="14" t="n"/>
      <c r="C2321" s="14" t="n"/>
      <c r="D2321" s="16" t="n"/>
      <c r="E2321" s="14" t="n"/>
      <c r="F2321" s="14" t="n"/>
      <c r="G2321" s="14" t="n"/>
      <c r="H2321" s="19" t="n"/>
      <c r="I2321" s="19" t="n"/>
      <c r="J2321" s="34">
        <f>IF(A2321="","",H2321+I2321)</f>
        <v/>
      </c>
      <c r="K2321" s="14" t="n"/>
      <c r="L2321" s="14" t="n"/>
      <c r="M2321" s="14" t="n"/>
      <c r="N2321" s="14" t="n"/>
      <c r="O2321" s="20">
        <f>IF(A2321="","",SUMPRODUCT((A2321&gt;=Setup!$C$19:$C$30)*(A2321&lt;=Setup!$D$19:$D$30)*Setup!$A$19:$A$30))</f>
        <v/>
      </c>
      <c r="P2321" s="34">
        <f>IF(A2321="","",IF(OR(F2321="Standard domestic 15% (Box 7)",F2321="Import - VAT paid at customs (Box 8)",F2321="Import - Reverse charge (Box 9)"),ROUND(H2321*Setup!$B$9,2),0))</f>
        <v/>
      </c>
      <c r="Q2321" s="34">
        <f>IF(A2321="","",I2321-P2321)</f>
        <v/>
      </c>
      <c r="R2321" s="34">
        <f>IF(A2321="","",IF(L2321="Yes",I2321,0))</f>
        <v/>
      </c>
      <c r="S2321" s="34">
        <f>IF(A2321="","",IF(AND(L2321="Yes",K2321="Yes",NOT(ISNUMBER(SEARCH("blocked",G2321))),OR(F2321="Standard domestic 15% (Box 7)",F2321="Import - VAT paid at customs (Box 8)",F2321="Import - Reverse charge (Box 9)"),OR(F2321&lt;&gt;"Standard domestic 15% (Box 7)",AND(LEN(D2321)=15,LEFT(D2321,1)="3",RIGHT(D2321,1)="3",ISNUMBER(--D2321)))),I2321,0))</f>
        <v/>
      </c>
      <c r="T2321" s="34">
        <f>IF(A2321="","",R2321-S2321)</f>
        <v/>
      </c>
      <c r="U2321" s="23">
        <f>IF(A2321="","",IF(O2321=0,"Outside audit periods; ","")&amp;IF(F2321="","No VAT category; ","")&amp;IF(ABS(Q2321)&gt;Setup!$B$10,"VAT ≠ 15% × net; ","")&amp;IF(AND(F2321="Standard domestic 15% (Box 7)",NOT(AND(LEN(D2321)=15,LEFT(D2321,1)="3",RIGHT(D2321,1)="3",ISNUMBER(--D2321)))),"Invalid/missing supplier VAT no; ","")&amp;IF(AND(L2321="Yes",K2321&lt;&gt;"Yes"),"VAT claimed without valid tax invoice; ","")&amp;IF(AND(L2321="Yes",ISNUMBER(SEARCH("blocked",G2321))),"Blocked input VAT claimed; ","")&amp;IF(AND(F2321="Import - VAT paid at customs (Box 8)",M2321=""),"Customs declaration no missing; ","")&amp;IF(AND(F2321="Import - Reverse charge (Box 9)",E2321="Saudi Arabia"),"RCM used for a local supplier; ","")&amp;IF(AND(L2321="Yes",NOT(OR(F2321="Standard domestic 15% (Box 7)",F2321="Import - VAT paid at customs (Box 8)",F2321="Import - Reverse charge (Box 9)"))),"VAT claimed on non-taxable category; ",""))</f>
        <v/>
      </c>
    </row>
    <row r="2322">
      <c r="A2322" s="17" t="n"/>
      <c r="B2322" s="14" t="n"/>
      <c r="C2322" s="14" t="n"/>
      <c r="D2322" s="16" t="n"/>
      <c r="E2322" s="14" t="n"/>
      <c r="F2322" s="14" t="n"/>
      <c r="G2322" s="14" t="n"/>
      <c r="H2322" s="19" t="n"/>
      <c r="I2322" s="19" t="n"/>
      <c r="J2322" s="34">
        <f>IF(A2322="","",H2322+I2322)</f>
        <v/>
      </c>
      <c r="K2322" s="14" t="n"/>
      <c r="L2322" s="14" t="n"/>
      <c r="M2322" s="14" t="n"/>
      <c r="N2322" s="14" t="n"/>
      <c r="O2322" s="20">
        <f>IF(A2322="","",SUMPRODUCT((A2322&gt;=Setup!$C$19:$C$30)*(A2322&lt;=Setup!$D$19:$D$30)*Setup!$A$19:$A$30))</f>
        <v/>
      </c>
      <c r="P2322" s="34">
        <f>IF(A2322="","",IF(OR(F2322="Standard domestic 15% (Box 7)",F2322="Import - VAT paid at customs (Box 8)",F2322="Import - Reverse charge (Box 9)"),ROUND(H2322*Setup!$B$9,2),0))</f>
        <v/>
      </c>
      <c r="Q2322" s="34">
        <f>IF(A2322="","",I2322-P2322)</f>
        <v/>
      </c>
      <c r="R2322" s="34">
        <f>IF(A2322="","",IF(L2322="Yes",I2322,0))</f>
        <v/>
      </c>
      <c r="S2322" s="34">
        <f>IF(A2322="","",IF(AND(L2322="Yes",K2322="Yes",NOT(ISNUMBER(SEARCH("blocked",G2322))),OR(F2322="Standard domestic 15% (Box 7)",F2322="Import - VAT paid at customs (Box 8)",F2322="Import - Reverse charge (Box 9)"),OR(F2322&lt;&gt;"Standard domestic 15% (Box 7)",AND(LEN(D2322)=15,LEFT(D2322,1)="3",RIGHT(D2322,1)="3",ISNUMBER(--D2322)))),I2322,0))</f>
        <v/>
      </c>
      <c r="T2322" s="34">
        <f>IF(A2322="","",R2322-S2322)</f>
        <v/>
      </c>
      <c r="U2322" s="23">
        <f>IF(A2322="","",IF(O2322=0,"Outside audit periods; ","")&amp;IF(F2322="","No VAT category; ","")&amp;IF(ABS(Q2322)&gt;Setup!$B$10,"VAT ≠ 15% × net; ","")&amp;IF(AND(F2322="Standard domestic 15% (Box 7)",NOT(AND(LEN(D2322)=15,LEFT(D2322,1)="3",RIGHT(D2322,1)="3",ISNUMBER(--D2322)))),"Invalid/missing supplier VAT no; ","")&amp;IF(AND(L2322="Yes",K2322&lt;&gt;"Yes"),"VAT claimed without valid tax invoice; ","")&amp;IF(AND(L2322="Yes",ISNUMBER(SEARCH("blocked",G2322))),"Blocked input VAT claimed; ","")&amp;IF(AND(F2322="Import - VAT paid at customs (Box 8)",M2322=""),"Customs declaration no missing; ","")&amp;IF(AND(F2322="Import - Reverse charge (Box 9)",E2322="Saudi Arabia"),"RCM used for a local supplier; ","")&amp;IF(AND(L2322="Yes",NOT(OR(F2322="Standard domestic 15% (Box 7)",F2322="Import - VAT paid at customs (Box 8)",F2322="Import - Reverse charge (Box 9)"))),"VAT claimed on non-taxable category; ",""))</f>
        <v/>
      </c>
    </row>
    <row r="2323">
      <c r="A2323" s="17" t="n"/>
      <c r="B2323" s="14" t="n"/>
      <c r="C2323" s="14" t="n"/>
      <c r="D2323" s="16" t="n"/>
      <c r="E2323" s="14" t="n"/>
      <c r="F2323" s="14" t="n"/>
      <c r="G2323" s="14" t="n"/>
      <c r="H2323" s="19" t="n"/>
      <c r="I2323" s="19" t="n"/>
      <c r="J2323" s="34">
        <f>IF(A2323="","",H2323+I2323)</f>
        <v/>
      </c>
      <c r="K2323" s="14" t="n"/>
      <c r="L2323" s="14" t="n"/>
      <c r="M2323" s="14" t="n"/>
      <c r="N2323" s="14" t="n"/>
      <c r="O2323" s="20">
        <f>IF(A2323="","",SUMPRODUCT((A2323&gt;=Setup!$C$19:$C$30)*(A2323&lt;=Setup!$D$19:$D$30)*Setup!$A$19:$A$30))</f>
        <v/>
      </c>
      <c r="P2323" s="34">
        <f>IF(A2323="","",IF(OR(F2323="Standard domestic 15% (Box 7)",F2323="Import - VAT paid at customs (Box 8)",F2323="Import - Reverse charge (Box 9)"),ROUND(H2323*Setup!$B$9,2),0))</f>
        <v/>
      </c>
      <c r="Q2323" s="34">
        <f>IF(A2323="","",I2323-P2323)</f>
        <v/>
      </c>
      <c r="R2323" s="34">
        <f>IF(A2323="","",IF(L2323="Yes",I2323,0))</f>
        <v/>
      </c>
      <c r="S2323" s="34">
        <f>IF(A2323="","",IF(AND(L2323="Yes",K2323="Yes",NOT(ISNUMBER(SEARCH("blocked",G2323))),OR(F2323="Standard domestic 15% (Box 7)",F2323="Import - VAT paid at customs (Box 8)",F2323="Import - Reverse charge (Box 9)"),OR(F2323&lt;&gt;"Standard domestic 15% (Box 7)",AND(LEN(D2323)=15,LEFT(D2323,1)="3",RIGHT(D2323,1)="3",ISNUMBER(--D2323)))),I2323,0))</f>
        <v/>
      </c>
      <c r="T2323" s="34">
        <f>IF(A2323="","",R2323-S2323)</f>
        <v/>
      </c>
      <c r="U2323" s="23">
        <f>IF(A2323="","",IF(O2323=0,"Outside audit periods; ","")&amp;IF(F2323="","No VAT category; ","")&amp;IF(ABS(Q2323)&gt;Setup!$B$10,"VAT ≠ 15% × net; ","")&amp;IF(AND(F2323="Standard domestic 15% (Box 7)",NOT(AND(LEN(D2323)=15,LEFT(D2323,1)="3",RIGHT(D2323,1)="3",ISNUMBER(--D2323)))),"Invalid/missing supplier VAT no; ","")&amp;IF(AND(L2323="Yes",K2323&lt;&gt;"Yes"),"VAT claimed without valid tax invoice; ","")&amp;IF(AND(L2323="Yes",ISNUMBER(SEARCH("blocked",G2323))),"Blocked input VAT claimed; ","")&amp;IF(AND(F2323="Import - VAT paid at customs (Box 8)",M2323=""),"Customs declaration no missing; ","")&amp;IF(AND(F2323="Import - Reverse charge (Box 9)",E2323="Saudi Arabia"),"RCM used for a local supplier; ","")&amp;IF(AND(L2323="Yes",NOT(OR(F2323="Standard domestic 15% (Box 7)",F2323="Import - VAT paid at customs (Box 8)",F2323="Import - Reverse charge (Box 9)"))),"VAT claimed on non-taxable category; ",""))</f>
        <v/>
      </c>
    </row>
    <row r="2324">
      <c r="A2324" s="17" t="n"/>
      <c r="B2324" s="14" t="n"/>
      <c r="C2324" s="14" t="n"/>
      <c r="D2324" s="16" t="n"/>
      <c r="E2324" s="14" t="n"/>
      <c r="F2324" s="14" t="n"/>
      <c r="G2324" s="14" t="n"/>
      <c r="H2324" s="19" t="n"/>
      <c r="I2324" s="19" t="n"/>
      <c r="J2324" s="34">
        <f>IF(A2324="","",H2324+I2324)</f>
        <v/>
      </c>
      <c r="K2324" s="14" t="n"/>
      <c r="L2324" s="14" t="n"/>
      <c r="M2324" s="14" t="n"/>
      <c r="N2324" s="14" t="n"/>
      <c r="O2324" s="20">
        <f>IF(A2324="","",SUMPRODUCT((A2324&gt;=Setup!$C$19:$C$30)*(A2324&lt;=Setup!$D$19:$D$30)*Setup!$A$19:$A$30))</f>
        <v/>
      </c>
      <c r="P2324" s="34">
        <f>IF(A2324="","",IF(OR(F2324="Standard domestic 15% (Box 7)",F2324="Import - VAT paid at customs (Box 8)",F2324="Import - Reverse charge (Box 9)"),ROUND(H2324*Setup!$B$9,2),0))</f>
        <v/>
      </c>
      <c r="Q2324" s="34">
        <f>IF(A2324="","",I2324-P2324)</f>
        <v/>
      </c>
      <c r="R2324" s="34">
        <f>IF(A2324="","",IF(L2324="Yes",I2324,0))</f>
        <v/>
      </c>
      <c r="S2324" s="34">
        <f>IF(A2324="","",IF(AND(L2324="Yes",K2324="Yes",NOT(ISNUMBER(SEARCH("blocked",G2324))),OR(F2324="Standard domestic 15% (Box 7)",F2324="Import - VAT paid at customs (Box 8)",F2324="Import - Reverse charge (Box 9)"),OR(F2324&lt;&gt;"Standard domestic 15% (Box 7)",AND(LEN(D2324)=15,LEFT(D2324,1)="3",RIGHT(D2324,1)="3",ISNUMBER(--D2324)))),I2324,0))</f>
        <v/>
      </c>
      <c r="T2324" s="34">
        <f>IF(A2324="","",R2324-S2324)</f>
        <v/>
      </c>
      <c r="U2324" s="23">
        <f>IF(A2324="","",IF(O2324=0,"Outside audit periods; ","")&amp;IF(F2324="","No VAT category; ","")&amp;IF(ABS(Q2324)&gt;Setup!$B$10,"VAT ≠ 15% × net; ","")&amp;IF(AND(F2324="Standard domestic 15% (Box 7)",NOT(AND(LEN(D2324)=15,LEFT(D2324,1)="3",RIGHT(D2324,1)="3",ISNUMBER(--D2324)))),"Invalid/missing supplier VAT no; ","")&amp;IF(AND(L2324="Yes",K2324&lt;&gt;"Yes"),"VAT claimed without valid tax invoice; ","")&amp;IF(AND(L2324="Yes",ISNUMBER(SEARCH("blocked",G2324))),"Blocked input VAT claimed; ","")&amp;IF(AND(F2324="Import - VAT paid at customs (Box 8)",M2324=""),"Customs declaration no missing; ","")&amp;IF(AND(F2324="Import - Reverse charge (Box 9)",E2324="Saudi Arabia"),"RCM used for a local supplier; ","")&amp;IF(AND(L2324="Yes",NOT(OR(F2324="Standard domestic 15% (Box 7)",F2324="Import - VAT paid at customs (Box 8)",F2324="Import - Reverse charge (Box 9)"))),"VAT claimed on non-taxable category; ",""))</f>
        <v/>
      </c>
    </row>
    <row r="2325">
      <c r="A2325" s="17" t="n"/>
      <c r="B2325" s="14" t="n"/>
      <c r="C2325" s="14" t="n"/>
      <c r="D2325" s="16" t="n"/>
      <c r="E2325" s="14" t="n"/>
      <c r="F2325" s="14" t="n"/>
      <c r="G2325" s="14" t="n"/>
      <c r="H2325" s="19" t="n"/>
      <c r="I2325" s="19" t="n"/>
      <c r="J2325" s="34">
        <f>IF(A2325="","",H2325+I2325)</f>
        <v/>
      </c>
      <c r="K2325" s="14" t="n"/>
      <c r="L2325" s="14" t="n"/>
      <c r="M2325" s="14" t="n"/>
      <c r="N2325" s="14" t="n"/>
      <c r="O2325" s="20">
        <f>IF(A2325="","",SUMPRODUCT((A2325&gt;=Setup!$C$19:$C$30)*(A2325&lt;=Setup!$D$19:$D$30)*Setup!$A$19:$A$30))</f>
        <v/>
      </c>
      <c r="P2325" s="34">
        <f>IF(A2325="","",IF(OR(F2325="Standard domestic 15% (Box 7)",F2325="Import - VAT paid at customs (Box 8)",F2325="Import - Reverse charge (Box 9)"),ROUND(H2325*Setup!$B$9,2),0))</f>
        <v/>
      </c>
      <c r="Q2325" s="34">
        <f>IF(A2325="","",I2325-P2325)</f>
        <v/>
      </c>
      <c r="R2325" s="34">
        <f>IF(A2325="","",IF(L2325="Yes",I2325,0))</f>
        <v/>
      </c>
      <c r="S2325" s="34">
        <f>IF(A2325="","",IF(AND(L2325="Yes",K2325="Yes",NOT(ISNUMBER(SEARCH("blocked",G2325))),OR(F2325="Standard domestic 15% (Box 7)",F2325="Import - VAT paid at customs (Box 8)",F2325="Import - Reverse charge (Box 9)"),OR(F2325&lt;&gt;"Standard domestic 15% (Box 7)",AND(LEN(D2325)=15,LEFT(D2325,1)="3",RIGHT(D2325,1)="3",ISNUMBER(--D2325)))),I2325,0))</f>
        <v/>
      </c>
      <c r="T2325" s="34">
        <f>IF(A2325="","",R2325-S2325)</f>
        <v/>
      </c>
      <c r="U2325" s="23">
        <f>IF(A2325="","",IF(O2325=0,"Outside audit periods; ","")&amp;IF(F2325="","No VAT category; ","")&amp;IF(ABS(Q2325)&gt;Setup!$B$10,"VAT ≠ 15% × net; ","")&amp;IF(AND(F2325="Standard domestic 15% (Box 7)",NOT(AND(LEN(D2325)=15,LEFT(D2325,1)="3",RIGHT(D2325,1)="3",ISNUMBER(--D2325)))),"Invalid/missing supplier VAT no; ","")&amp;IF(AND(L2325="Yes",K2325&lt;&gt;"Yes"),"VAT claimed without valid tax invoice; ","")&amp;IF(AND(L2325="Yes",ISNUMBER(SEARCH("blocked",G2325))),"Blocked input VAT claimed; ","")&amp;IF(AND(F2325="Import - VAT paid at customs (Box 8)",M2325=""),"Customs declaration no missing; ","")&amp;IF(AND(F2325="Import - Reverse charge (Box 9)",E2325="Saudi Arabia"),"RCM used for a local supplier; ","")&amp;IF(AND(L2325="Yes",NOT(OR(F2325="Standard domestic 15% (Box 7)",F2325="Import - VAT paid at customs (Box 8)",F2325="Import - Reverse charge (Box 9)"))),"VAT claimed on non-taxable category; ",""))</f>
        <v/>
      </c>
    </row>
    <row r="2326">
      <c r="A2326" s="17" t="n"/>
      <c r="B2326" s="14" t="n"/>
      <c r="C2326" s="14" t="n"/>
      <c r="D2326" s="16" t="n"/>
      <c r="E2326" s="14" t="n"/>
      <c r="F2326" s="14" t="n"/>
      <c r="G2326" s="14" t="n"/>
      <c r="H2326" s="19" t="n"/>
      <c r="I2326" s="19" t="n"/>
      <c r="J2326" s="34">
        <f>IF(A2326="","",H2326+I2326)</f>
        <v/>
      </c>
      <c r="K2326" s="14" t="n"/>
      <c r="L2326" s="14" t="n"/>
      <c r="M2326" s="14" t="n"/>
      <c r="N2326" s="14" t="n"/>
      <c r="O2326" s="20">
        <f>IF(A2326="","",SUMPRODUCT((A2326&gt;=Setup!$C$19:$C$30)*(A2326&lt;=Setup!$D$19:$D$30)*Setup!$A$19:$A$30))</f>
        <v/>
      </c>
      <c r="P2326" s="34">
        <f>IF(A2326="","",IF(OR(F2326="Standard domestic 15% (Box 7)",F2326="Import - VAT paid at customs (Box 8)",F2326="Import - Reverse charge (Box 9)"),ROUND(H2326*Setup!$B$9,2),0))</f>
        <v/>
      </c>
      <c r="Q2326" s="34">
        <f>IF(A2326="","",I2326-P2326)</f>
        <v/>
      </c>
      <c r="R2326" s="34">
        <f>IF(A2326="","",IF(L2326="Yes",I2326,0))</f>
        <v/>
      </c>
      <c r="S2326" s="34">
        <f>IF(A2326="","",IF(AND(L2326="Yes",K2326="Yes",NOT(ISNUMBER(SEARCH("blocked",G2326))),OR(F2326="Standard domestic 15% (Box 7)",F2326="Import - VAT paid at customs (Box 8)",F2326="Import - Reverse charge (Box 9)"),OR(F2326&lt;&gt;"Standard domestic 15% (Box 7)",AND(LEN(D2326)=15,LEFT(D2326,1)="3",RIGHT(D2326,1)="3",ISNUMBER(--D2326)))),I2326,0))</f>
        <v/>
      </c>
      <c r="T2326" s="34">
        <f>IF(A2326="","",R2326-S2326)</f>
        <v/>
      </c>
      <c r="U2326" s="23">
        <f>IF(A2326="","",IF(O2326=0,"Outside audit periods; ","")&amp;IF(F2326="","No VAT category; ","")&amp;IF(ABS(Q2326)&gt;Setup!$B$10,"VAT ≠ 15% × net; ","")&amp;IF(AND(F2326="Standard domestic 15% (Box 7)",NOT(AND(LEN(D2326)=15,LEFT(D2326,1)="3",RIGHT(D2326,1)="3",ISNUMBER(--D2326)))),"Invalid/missing supplier VAT no; ","")&amp;IF(AND(L2326="Yes",K2326&lt;&gt;"Yes"),"VAT claimed without valid tax invoice; ","")&amp;IF(AND(L2326="Yes",ISNUMBER(SEARCH("blocked",G2326))),"Blocked input VAT claimed; ","")&amp;IF(AND(F2326="Import - VAT paid at customs (Box 8)",M2326=""),"Customs declaration no missing; ","")&amp;IF(AND(F2326="Import - Reverse charge (Box 9)",E2326="Saudi Arabia"),"RCM used for a local supplier; ","")&amp;IF(AND(L2326="Yes",NOT(OR(F2326="Standard domestic 15% (Box 7)",F2326="Import - VAT paid at customs (Box 8)",F2326="Import - Reverse charge (Box 9)"))),"VAT claimed on non-taxable category; ",""))</f>
        <v/>
      </c>
    </row>
    <row r="2327">
      <c r="A2327" s="17" t="n"/>
      <c r="B2327" s="14" t="n"/>
      <c r="C2327" s="14" t="n"/>
      <c r="D2327" s="16" t="n"/>
      <c r="E2327" s="14" t="n"/>
      <c r="F2327" s="14" t="n"/>
      <c r="G2327" s="14" t="n"/>
      <c r="H2327" s="19" t="n"/>
      <c r="I2327" s="19" t="n"/>
      <c r="J2327" s="34">
        <f>IF(A2327="","",H2327+I2327)</f>
        <v/>
      </c>
      <c r="K2327" s="14" t="n"/>
      <c r="L2327" s="14" t="n"/>
      <c r="M2327" s="14" t="n"/>
      <c r="N2327" s="14" t="n"/>
      <c r="O2327" s="20">
        <f>IF(A2327="","",SUMPRODUCT((A2327&gt;=Setup!$C$19:$C$30)*(A2327&lt;=Setup!$D$19:$D$30)*Setup!$A$19:$A$30))</f>
        <v/>
      </c>
      <c r="P2327" s="34">
        <f>IF(A2327="","",IF(OR(F2327="Standard domestic 15% (Box 7)",F2327="Import - VAT paid at customs (Box 8)",F2327="Import - Reverse charge (Box 9)"),ROUND(H2327*Setup!$B$9,2),0))</f>
        <v/>
      </c>
      <c r="Q2327" s="34">
        <f>IF(A2327="","",I2327-P2327)</f>
        <v/>
      </c>
      <c r="R2327" s="34">
        <f>IF(A2327="","",IF(L2327="Yes",I2327,0))</f>
        <v/>
      </c>
      <c r="S2327" s="34">
        <f>IF(A2327="","",IF(AND(L2327="Yes",K2327="Yes",NOT(ISNUMBER(SEARCH("blocked",G2327))),OR(F2327="Standard domestic 15% (Box 7)",F2327="Import - VAT paid at customs (Box 8)",F2327="Import - Reverse charge (Box 9)"),OR(F2327&lt;&gt;"Standard domestic 15% (Box 7)",AND(LEN(D2327)=15,LEFT(D2327,1)="3",RIGHT(D2327,1)="3",ISNUMBER(--D2327)))),I2327,0))</f>
        <v/>
      </c>
      <c r="T2327" s="34">
        <f>IF(A2327="","",R2327-S2327)</f>
        <v/>
      </c>
      <c r="U2327" s="23">
        <f>IF(A2327="","",IF(O2327=0,"Outside audit periods; ","")&amp;IF(F2327="","No VAT category; ","")&amp;IF(ABS(Q2327)&gt;Setup!$B$10,"VAT ≠ 15% × net; ","")&amp;IF(AND(F2327="Standard domestic 15% (Box 7)",NOT(AND(LEN(D2327)=15,LEFT(D2327,1)="3",RIGHT(D2327,1)="3",ISNUMBER(--D2327)))),"Invalid/missing supplier VAT no; ","")&amp;IF(AND(L2327="Yes",K2327&lt;&gt;"Yes"),"VAT claimed without valid tax invoice; ","")&amp;IF(AND(L2327="Yes",ISNUMBER(SEARCH("blocked",G2327))),"Blocked input VAT claimed; ","")&amp;IF(AND(F2327="Import - VAT paid at customs (Box 8)",M2327=""),"Customs declaration no missing; ","")&amp;IF(AND(F2327="Import - Reverse charge (Box 9)",E2327="Saudi Arabia"),"RCM used for a local supplier; ","")&amp;IF(AND(L2327="Yes",NOT(OR(F2327="Standard domestic 15% (Box 7)",F2327="Import - VAT paid at customs (Box 8)",F2327="Import - Reverse charge (Box 9)"))),"VAT claimed on non-taxable category; ",""))</f>
        <v/>
      </c>
    </row>
    <row r="2328">
      <c r="A2328" s="17" t="n"/>
      <c r="B2328" s="14" t="n"/>
      <c r="C2328" s="14" t="n"/>
      <c r="D2328" s="16" t="n"/>
      <c r="E2328" s="14" t="n"/>
      <c r="F2328" s="14" t="n"/>
      <c r="G2328" s="14" t="n"/>
      <c r="H2328" s="19" t="n"/>
      <c r="I2328" s="19" t="n"/>
      <c r="J2328" s="34">
        <f>IF(A2328="","",H2328+I2328)</f>
        <v/>
      </c>
      <c r="K2328" s="14" t="n"/>
      <c r="L2328" s="14" t="n"/>
      <c r="M2328" s="14" t="n"/>
      <c r="N2328" s="14" t="n"/>
      <c r="O2328" s="20">
        <f>IF(A2328="","",SUMPRODUCT((A2328&gt;=Setup!$C$19:$C$30)*(A2328&lt;=Setup!$D$19:$D$30)*Setup!$A$19:$A$30))</f>
        <v/>
      </c>
      <c r="P2328" s="34">
        <f>IF(A2328="","",IF(OR(F2328="Standard domestic 15% (Box 7)",F2328="Import - VAT paid at customs (Box 8)",F2328="Import - Reverse charge (Box 9)"),ROUND(H2328*Setup!$B$9,2),0))</f>
        <v/>
      </c>
      <c r="Q2328" s="34">
        <f>IF(A2328="","",I2328-P2328)</f>
        <v/>
      </c>
      <c r="R2328" s="34">
        <f>IF(A2328="","",IF(L2328="Yes",I2328,0))</f>
        <v/>
      </c>
      <c r="S2328" s="34">
        <f>IF(A2328="","",IF(AND(L2328="Yes",K2328="Yes",NOT(ISNUMBER(SEARCH("blocked",G2328))),OR(F2328="Standard domestic 15% (Box 7)",F2328="Import - VAT paid at customs (Box 8)",F2328="Import - Reverse charge (Box 9)"),OR(F2328&lt;&gt;"Standard domestic 15% (Box 7)",AND(LEN(D2328)=15,LEFT(D2328,1)="3",RIGHT(D2328,1)="3",ISNUMBER(--D2328)))),I2328,0))</f>
        <v/>
      </c>
      <c r="T2328" s="34">
        <f>IF(A2328="","",R2328-S2328)</f>
        <v/>
      </c>
      <c r="U2328" s="23">
        <f>IF(A2328="","",IF(O2328=0,"Outside audit periods; ","")&amp;IF(F2328="","No VAT category; ","")&amp;IF(ABS(Q2328)&gt;Setup!$B$10,"VAT ≠ 15% × net; ","")&amp;IF(AND(F2328="Standard domestic 15% (Box 7)",NOT(AND(LEN(D2328)=15,LEFT(D2328,1)="3",RIGHT(D2328,1)="3",ISNUMBER(--D2328)))),"Invalid/missing supplier VAT no; ","")&amp;IF(AND(L2328="Yes",K2328&lt;&gt;"Yes"),"VAT claimed without valid tax invoice; ","")&amp;IF(AND(L2328="Yes",ISNUMBER(SEARCH("blocked",G2328))),"Blocked input VAT claimed; ","")&amp;IF(AND(F2328="Import - VAT paid at customs (Box 8)",M2328=""),"Customs declaration no missing; ","")&amp;IF(AND(F2328="Import - Reverse charge (Box 9)",E2328="Saudi Arabia"),"RCM used for a local supplier; ","")&amp;IF(AND(L2328="Yes",NOT(OR(F2328="Standard domestic 15% (Box 7)",F2328="Import - VAT paid at customs (Box 8)",F2328="Import - Reverse charge (Box 9)"))),"VAT claimed on non-taxable category; ",""))</f>
        <v/>
      </c>
    </row>
    <row r="2329">
      <c r="A2329" s="17" t="n"/>
      <c r="B2329" s="14" t="n"/>
      <c r="C2329" s="14" t="n"/>
      <c r="D2329" s="16" t="n"/>
      <c r="E2329" s="14" t="n"/>
      <c r="F2329" s="14" t="n"/>
      <c r="G2329" s="14" t="n"/>
      <c r="H2329" s="19" t="n"/>
      <c r="I2329" s="19" t="n"/>
      <c r="J2329" s="34">
        <f>IF(A2329="","",H2329+I2329)</f>
        <v/>
      </c>
      <c r="K2329" s="14" t="n"/>
      <c r="L2329" s="14" t="n"/>
      <c r="M2329" s="14" t="n"/>
      <c r="N2329" s="14" t="n"/>
      <c r="O2329" s="20">
        <f>IF(A2329="","",SUMPRODUCT((A2329&gt;=Setup!$C$19:$C$30)*(A2329&lt;=Setup!$D$19:$D$30)*Setup!$A$19:$A$30))</f>
        <v/>
      </c>
      <c r="P2329" s="34">
        <f>IF(A2329="","",IF(OR(F2329="Standard domestic 15% (Box 7)",F2329="Import - VAT paid at customs (Box 8)",F2329="Import - Reverse charge (Box 9)"),ROUND(H2329*Setup!$B$9,2),0))</f>
        <v/>
      </c>
      <c r="Q2329" s="34">
        <f>IF(A2329="","",I2329-P2329)</f>
        <v/>
      </c>
      <c r="R2329" s="34">
        <f>IF(A2329="","",IF(L2329="Yes",I2329,0))</f>
        <v/>
      </c>
      <c r="S2329" s="34">
        <f>IF(A2329="","",IF(AND(L2329="Yes",K2329="Yes",NOT(ISNUMBER(SEARCH("blocked",G2329))),OR(F2329="Standard domestic 15% (Box 7)",F2329="Import - VAT paid at customs (Box 8)",F2329="Import - Reverse charge (Box 9)"),OR(F2329&lt;&gt;"Standard domestic 15% (Box 7)",AND(LEN(D2329)=15,LEFT(D2329,1)="3",RIGHT(D2329,1)="3",ISNUMBER(--D2329)))),I2329,0))</f>
        <v/>
      </c>
      <c r="T2329" s="34">
        <f>IF(A2329="","",R2329-S2329)</f>
        <v/>
      </c>
      <c r="U2329" s="23">
        <f>IF(A2329="","",IF(O2329=0,"Outside audit periods; ","")&amp;IF(F2329="","No VAT category; ","")&amp;IF(ABS(Q2329)&gt;Setup!$B$10,"VAT ≠ 15% × net; ","")&amp;IF(AND(F2329="Standard domestic 15% (Box 7)",NOT(AND(LEN(D2329)=15,LEFT(D2329,1)="3",RIGHT(D2329,1)="3",ISNUMBER(--D2329)))),"Invalid/missing supplier VAT no; ","")&amp;IF(AND(L2329="Yes",K2329&lt;&gt;"Yes"),"VAT claimed without valid tax invoice; ","")&amp;IF(AND(L2329="Yes",ISNUMBER(SEARCH("blocked",G2329))),"Blocked input VAT claimed; ","")&amp;IF(AND(F2329="Import - VAT paid at customs (Box 8)",M2329=""),"Customs declaration no missing; ","")&amp;IF(AND(F2329="Import - Reverse charge (Box 9)",E2329="Saudi Arabia"),"RCM used for a local supplier; ","")&amp;IF(AND(L2329="Yes",NOT(OR(F2329="Standard domestic 15% (Box 7)",F2329="Import - VAT paid at customs (Box 8)",F2329="Import - Reverse charge (Box 9)"))),"VAT claimed on non-taxable category; ",""))</f>
        <v/>
      </c>
    </row>
    <row r="2330">
      <c r="A2330" s="17" t="n"/>
      <c r="B2330" s="14" t="n"/>
      <c r="C2330" s="14" t="n"/>
      <c r="D2330" s="16" t="n"/>
      <c r="E2330" s="14" t="n"/>
      <c r="F2330" s="14" t="n"/>
      <c r="G2330" s="14" t="n"/>
      <c r="H2330" s="19" t="n"/>
      <c r="I2330" s="19" t="n"/>
      <c r="J2330" s="34">
        <f>IF(A2330="","",H2330+I2330)</f>
        <v/>
      </c>
      <c r="K2330" s="14" t="n"/>
      <c r="L2330" s="14" t="n"/>
      <c r="M2330" s="14" t="n"/>
      <c r="N2330" s="14" t="n"/>
      <c r="O2330" s="20">
        <f>IF(A2330="","",SUMPRODUCT((A2330&gt;=Setup!$C$19:$C$30)*(A2330&lt;=Setup!$D$19:$D$30)*Setup!$A$19:$A$30))</f>
        <v/>
      </c>
      <c r="P2330" s="34">
        <f>IF(A2330="","",IF(OR(F2330="Standard domestic 15% (Box 7)",F2330="Import - VAT paid at customs (Box 8)",F2330="Import - Reverse charge (Box 9)"),ROUND(H2330*Setup!$B$9,2),0))</f>
        <v/>
      </c>
      <c r="Q2330" s="34">
        <f>IF(A2330="","",I2330-P2330)</f>
        <v/>
      </c>
      <c r="R2330" s="34">
        <f>IF(A2330="","",IF(L2330="Yes",I2330,0))</f>
        <v/>
      </c>
      <c r="S2330" s="34">
        <f>IF(A2330="","",IF(AND(L2330="Yes",K2330="Yes",NOT(ISNUMBER(SEARCH("blocked",G2330))),OR(F2330="Standard domestic 15% (Box 7)",F2330="Import - VAT paid at customs (Box 8)",F2330="Import - Reverse charge (Box 9)"),OR(F2330&lt;&gt;"Standard domestic 15% (Box 7)",AND(LEN(D2330)=15,LEFT(D2330,1)="3",RIGHT(D2330,1)="3",ISNUMBER(--D2330)))),I2330,0))</f>
        <v/>
      </c>
      <c r="T2330" s="34">
        <f>IF(A2330="","",R2330-S2330)</f>
        <v/>
      </c>
      <c r="U2330" s="23">
        <f>IF(A2330="","",IF(O2330=0,"Outside audit periods; ","")&amp;IF(F2330="","No VAT category; ","")&amp;IF(ABS(Q2330)&gt;Setup!$B$10,"VAT ≠ 15% × net; ","")&amp;IF(AND(F2330="Standard domestic 15% (Box 7)",NOT(AND(LEN(D2330)=15,LEFT(D2330,1)="3",RIGHT(D2330,1)="3",ISNUMBER(--D2330)))),"Invalid/missing supplier VAT no; ","")&amp;IF(AND(L2330="Yes",K2330&lt;&gt;"Yes"),"VAT claimed without valid tax invoice; ","")&amp;IF(AND(L2330="Yes",ISNUMBER(SEARCH("blocked",G2330))),"Blocked input VAT claimed; ","")&amp;IF(AND(F2330="Import - VAT paid at customs (Box 8)",M2330=""),"Customs declaration no missing; ","")&amp;IF(AND(F2330="Import - Reverse charge (Box 9)",E2330="Saudi Arabia"),"RCM used for a local supplier; ","")&amp;IF(AND(L2330="Yes",NOT(OR(F2330="Standard domestic 15% (Box 7)",F2330="Import - VAT paid at customs (Box 8)",F2330="Import - Reverse charge (Box 9)"))),"VAT claimed on non-taxable category; ",""))</f>
        <v/>
      </c>
    </row>
    <row r="2331">
      <c r="A2331" s="17" t="n"/>
      <c r="B2331" s="14" t="n"/>
      <c r="C2331" s="14" t="n"/>
      <c r="D2331" s="16" t="n"/>
      <c r="E2331" s="14" t="n"/>
      <c r="F2331" s="14" t="n"/>
      <c r="G2331" s="14" t="n"/>
      <c r="H2331" s="19" t="n"/>
      <c r="I2331" s="19" t="n"/>
      <c r="J2331" s="34">
        <f>IF(A2331="","",H2331+I2331)</f>
        <v/>
      </c>
      <c r="K2331" s="14" t="n"/>
      <c r="L2331" s="14" t="n"/>
      <c r="M2331" s="14" t="n"/>
      <c r="N2331" s="14" t="n"/>
      <c r="O2331" s="20">
        <f>IF(A2331="","",SUMPRODUCT((A2331&gt;=Setup!$C$19:$C$30)*(A2331&lt;=Setup!$D$19:$D$30)*Setup!$A$19:$A$30))</f>
        <v/>
      </c>
      <c r="P2331" s="34">
        <f>IF(A2331="","",IF(OR(F2331="Standard domestic 15% (Box 7)",F2331="Import - VAT paid at customs (Box 8)",F2331="Import - Reverse charge (Box 9)"),ROUND(H2331*Setup!$B$9,2),0))</f>
        <v/>
      </c>
      <c r="Q2331" s="34">
        <f>IF(A2331="","",I2331-P2331)</f>
        <v/>
      </c>
      <c r="R2331" s="34">
        <f>IF(A2331="","",IF(L2331="Yes",I2331,0))</f>
        <v/>
      </c>
      <c r="S2331" s="34">
        <f>IF(A2331="","",IF(AND(L2331="Yes",K2331="Yes",NOT(ISNUMBER(SEARCH("blocked",G2331))),OR(F2331="Standard domestic 15% (Box 7)",F2331="Import - VAT paid at customs (Box 8)",F2331="Import - Reverse charge (Box 9)"),OR(F2331&lt;&gt;"Standard domestic 15% (Box 7)",AND(LEN(D2331)=15,LEFT(D2331,1)="3",RIGHT(D2331,1)="3",ISNUMBER(--D2331)))),I2331,0))</f>
        <v/>
      </c>
      <c r="T2331" s="34">
        <f>IF(A2331="","",R2331-S2331)</f>
        <v/>
      </c>
      <c r="U2331" s="23">
        <f>IF(A2331="","",IF(O2331=0,"Outside audit periods; ","")&amp;IF(F2331="","No VAT category; ","")&amp;IF(ABS(Q2331)&gt;Setup!$B$10,"VAT ≠ 15% × net; ","")&amp;IF(AND(F2331="Standard domestic 15% (Box 7)",NOT(AND(LEN(D2331)=15,LEFT(D2331,1)="3",RIGHT(D2331,1)="3",ISNUMBER(--D2331)))),"Invalid/missing supplier VAT no; ","")&amp;IF(AND(L2331="Yes",K2331&lt;&gt;"Yes"),"VAT claimed without valid tax invoice; ","")&amp;IF(AND(L2331="Yes",ISNUMBER(SEARCH("blocked",G2331))),"Blocked input VAT claimed; ","")&amp;IF(AND(F2331="Import - VAT paid at customs (Box 8)",M2331=""),"Customs declaration no missing; ","")&amp;IF(AND(F2331="Import - Reverse charge (Box 9)",E2331="Saudi Arabia"),"RCM used for a local supplier; ","")&amp;IF(AND(L2331="Yes",NOT(OR(F2331="Standard domestic 15% (Box 7)",F2331="Import - VAT paid at customs (Box 8)",F2331="Import - Reverse charge (Box 9)"))),"VAT claimed on non-taxable category; ",""))</f>
        <v/>
      </c>
    </row>
    <row r="2332">
      <c r="A2332" s="17" t="n"/>
      <c r="B2332" s="14" t="n"/>
      <c r="C2332" s="14" t="n"/>
      <c r="D2332" s="16" t="n"/>
      <c r="E2332" s="14" t="n"/>
      <c r="F2332" s="14" t="n"/>
      <c r="G2332" s="14" t="n"/>
      <c r="H2332" s="19" t="n"/>
      <c r="I2332" s="19" t="n"/>
      <c r="J2332" s="34">
        <f>IF(A2332="","",H2332+I2332)</f>
        <v/>
      </c>
      <c r="K2332" s="14" t="n"/>
      <c r="L2332" s="14" t="n"/>
      <c r="M2332" s="14" t="n"/>
      <c r="N2332" s="14" t="n"/>
      <c r="O2332" s="20">
        <f>IF(A2332="","",SUMPRODUCT((A2332&gt;=Setup!$C$19:$C$30)*(A2332&lt;=Setup!$D$19:$D$30)*Setup!$A$19:$A$30))</f>
        <v/>
      </c>
      <c r="P2332" s="34">
        <f>IF(A2332="","",IF(OR(F2332="Standard domestic 15% (Box 7)",F2332="Import - VAT paid at customs (Box 8)",F2332="Import - Reverse charge (Box 9)"),ROUND(H2332*Setup!$B$9,2),0))</f>
        <v/>
      </c>
      <c r="Q2332" s="34">
        <f>IF(A2332="","",I2332-P2332)</f>
        <v/>
      </c>
      <c r="R2332" s="34">
        <f>IF(A2332="","",IF(L2332="Yes",I2332,0))</f>
        <v/>
      </c>
      <c r="S2332" s="34">
        <f>IF(A2332="","",IF(AND(L2332="Yes",K2332="Yes",NOT(ISNUMBER(SEARCH("blocked",G2332))),OR(F2332="Standard domestic 15% (Box 7)",F2332="Import - VAT paid at customs (Box 8)",F2332="Import - Reverse charge (Box 9)"),OR(F2332&lt;&gt;"Standard domestic 15% (Box 7)",AND(LEN(D2332)=15,LEFT(D2332,1)="3",RIGHT(D2332,1)="3",ISNUMBER(--D2332)))),I2332,0))</f>
        <v/>
      </c>
      <c r="T2332" s="34">
        <f>IF(A2332="","",R2332-S2332)</f>
        <v/>
      </c>
      <c r="U2332" s="23">
        <f>IF(A2332="","",IF(O2332=0,"Outside audit periods; ","")&amp;IF(F2332="","No VAT category; ","")&amp;IF(ABS(Q2332)&gt;Setup!$B$10,"VAT ≠ 15% × net; ","")&amp;IF(AND(F2332="Standard domestic 15% (Box 7)",NOT(AND(LEN(D2332)=15,LEFT(D2332,1)="3",RIGHT(D2332,1)="3",ISNUMBER(--D2332)))),"Invalid/missing supplier VAT no; ","")&amp;IF(AND(L2332="Yes",K2332&lt;&gt;"Yes"),"VAT claimed without valid tax invoice; ","")&amp;IF(AND(L2332="Yes",ISNUMBER(SEARCH("blocked",G2332))),"Blocked input VAT claimed; ","")&amp;IF(AND(F2332="Import - VAT paid at customs (Box 8)",M2332=""),"Customs declaration no missing; ","")&amp;IF(AND(F2332="Import - Reverse charge (Box 9)",E2332="Saudi Arabia"),"RCM used for a local supplier; ","")&amp;IF(AND(L2332="Yes",NOT(OR(F2332="Standard domestic 15% (Box 7)",F2332="Import - VAT paid at customs (Box 8)",F2332="Import - Reverse charge (Box 9)"))),"VAT claimed on non-taxable category; ",""))</f>
        <v/>
      </c>
    </row>
    <row r="2333">
      <c r="A2333" s="17" t="n"/>
      <c r="B2333" s="14" t="n"/>
      <c r="C2333" s="14" t="n"/>
      <c r="D2333" s="16" t="n"/>
      <c r="E2333" s="14" t="n"/>
      <c r="F2333" s="14" t="n"/>
      <c r="G2333" s="14" t="n"/>
      <c r="H2333" s="19" t="n"/>
      <c r="I2333" s="19" t="n"/>
      <c r="J2333" s="34">
        <f>IF(A2333="","",H2333+I2333)</f>
        <v/>
      </c>
      <c r="K2333" s="14" t="n"/>
      <c r="L2333" s="14" t="n"/>
      <c r="M2333" s="14" t="n"/>
      <c r="N2333" s="14" t="n"/>
      <c r="O2333" s="20">
        <f>IF(A2333="","",SUMPRODUCT((A2333&gt;=Setup!$C$19:$C$30)*(A2333&lt;=Setup!$D$19:$D$30)*Setup!$A$19:$A$30))</f>
        <v/>
      </c>
      <c r="P2333" s="34">
        <f>IF(A2333="","",IF(OR(F2333="Standard domestic 15% (Box 7)",F2333="Import - VAT paid at customs (Box 8)",F2333="Import - Reverse charge (Box 9)"),ROUND(H2333*Setup!$B$9,2),0))</f>
        <v/>
      </c>
      <c r="Q2333" s="34">
        <f>IF(A2333="","",I2333-P2333)</f>
        <v/>
      </c>
      <c r="R2333" s="34">
        <f>IF(A2333="","",IF(L2333="Yes",I2333,0))</f>
        <v/>
      </c>
      <c r="S2333" s="34">
        <f>IF(A2333="","",IF(AND(L2333="Yes",K2333="Yes",NOT(ISNUMBER(SEARCH("blocked",G2333))),OR(F2333="Standard domestic 15% (Box 7)",F2333="Import - VAT paid at customs (Box 8)",F2333="Import - Reverse charge (Box 9)"),OR(F2333&lt;&gt;"Standard domestic 15% (Box 7)",AND(LEN(D2333)=15,LEFT(D2333,1)="3",RIGHT(D2333,1)="3",ISNUMBER(--D2333)))),I2333,0))</f>
        <v/>
      </c>
      <c r="T2333" s="34">
        <f>IF(A2333="","",R2333-S2333)</f>
        <v/>
      </c>
      <c r="U2333" s="23">
        <f>IF(A2333="","",IF(O2333=0,"Outside audit periods; ","")&amp;IF(F2333="","No VAT category; ","")&amp;IF(ABS(Q2333)&gt;Setup!$B$10,"VAT ≠ 15% × net; ","")&amp;IF(AND(F2333="Standard domestic 15% (Box 7)",NOT(AND(LEN(D2333)=15,LEFT(D2333,1)="3",RIGHT(D2333,1)="3",ISNUMBER(--D2333)))),"Invalid/missing supplier VAT no; ","")&amp;IF(AND(L2333="Yes",K2333&lt;&gt;"Yes"),"VAT claimed without valid tax invoice; ","")&amp;IF(AND(L2333="Yes",ISNUMBER(SEARCH("blocked",G2333))),"Blocked input VAT claimed; ","")&amp;IF(AND(F2333="Import - VAT paid at customs (Box 8)",M2333=""),"Customs declaration no missing; ","")&amp;IF(AND(F2333="Import - Reverse charge (Box 9)",E2333="Saudi Arabia"),"RCM used for a local supplier; ","")&amp;IF(AND(L2333="Yes",NOT(OR(F2333="Standard domestic 15% (Box 7)",F2333="Import - VAT paid at customs (Box 8)",F2333="Import - Reverse charge (Box 9)"))),"VAT claimed on non-taxable category; ",""))</f>
        <v/>
      </c>
    </row>
    <row r="2334">
      <c r="A2334" s="17" t="n"/>
      <c r="B2334" s="14" t="n"/>
      <c r="C2334" s="14" t="n"/>
      <c r="D2334" s="16" t="n"/>
      <c r="E2334" s="14" t="n"/>
      <c r="F2334" s="14" t="n"/>
      <c r="G2334" s="14" t="n"/>
      <c r="H2334" s="19" t="n"/>
      <c r="I2334" s="19" t="n"/>
      <c r="J2334" s="34">
        <f>IF(A2334="","",H2334+I2334)</f>
        <v/>
      </c>
      <c r="K2334" s="14" t="n"/>
      <c r="L2334" s="14" t="n"/>
      <c r="M2334" s="14" t="n"/>
      <c r="N2334" s="14" t="n"/>
      <c r="O2334" s="20">
        <f>IF(A2334="","",SUMPRODUCT((A2334&gt;=Setup!$C$19:$C$30)*(A2334&lt;=Setup!$D$19:$D$30)*Setup!$A$19:$A$30))</f>
        <v/>
      </c>
      <c r="P2334" s="34">
        <f>IF(A2334="","",IF(OR(F2334="Standard domestic 15% (Box 7)",F2334="Import - VAT paid at customs (Box 8)",F2334="Import - Reverse charge (Box 9)"),ROUND(H2334*Setup!$B$9,2),0))</f>
        <v/>
      </c>
      <c r="Q2334" s="34">
        <f>IF(A2334="","",I2334-P2334)</f>
        <v/>
      </c>
      <c r="R2334" s="34">
        <f>IF(A2334="","",IF(L2334="Yes",I2334,0))</f>
        <v/>
      </c>
      <c r="S2334" s="34">
        <f>IF(A2334="","",IF(AND(L2334="Yes",K2334="Yes",NOT(ISNUMBER(SEARCH("blocked",G2334))),OR(F2334="Standard domestic 15% (Box 7)",F2334="Import - VAT paid at customs (Box 8)",F2334="Import - Reverse charge (Box 9)"),OR(F2334&lt;&gt;"Standard domestic 15% (Box 7)",AND(LEN(D2334)=15,LEFT(D2334,1)="3",RIGHT(D2334,1)="3",ISNUMBER(--D2334)))),I2334,0))</f>
        <v/>
      </c>
      <c r="T2334" s="34">
        <f>IF(A2334="","",R2334-S2334)</f>
        <v/>
      </c>
      <c r="U2334" s="23">
        <f>IF(A2334="","",IF(O2334=0,"Outside audit periods; ","")&amp;IF(F2334="","No VAT category; ","")&amp;IF(ABS(Q2334)&gt;Setup!$B$10,"VAT ≠ 15% × net; ","")&amp;IF(AND(F2334="Standard domestic 15% (Box 7)",NOT(AND(LEN(D2334)=15,LEFT(D2334,1)="3",RIGHT(D2334,1)="3",ISNUMBER(--D2334)))),"Invalid/missing supplier VAT no; ","")&amp;IF(AND(L2334="Yes",K2334&lt;&gt;"Yes"),"VAT claimed without valid tax invoice; ","")&amp;IF(AND(L2334="Yes",ISNUMBER(SEARCH("blocked",G2334))),"Blocked input VAT claimed; ","")&amp;IF(AND(F2334="Import - VAT paid at customs (Box 8)",M2334=""),"Customs declaration no missing; ","")&amp;IF(AND(F2334="Import - Reverse charge (Box 9)",E2334="Saudi Arabia"),"RCM used for a local supplier; ","")&amp;IF(AND(L2334="Yes",NOT(OR(F2334="Standard domestic 15% (Box 7)",F2334="Import - VAT paid at customs (Box 8)",F2334="Import - Reverse charge (Box 9)"))),"VAT claimed on non-taxable category; ",""))</f>
        <v/>
      </c>
    </row>
    <row r="2335">
      <c r="A2335" s="17" t="n"/>
      <c r="B2335" s="14" t="n"/>
      <c r="C2335" s="14" t="n"/>
      <c r="D2335" s="16" t="n"/>
      <c r="E2335" s="14" t="n"/>
      <c r="F2335" s="14" t="n"/>
      <c r="G2335" s="14" t="n"/>
      <c r="H2335" s="19" t="n"/>
      <c r="I2335" s="19" t="n"/>
      <c r="J2335" s="34">
        <f>IF(A2335="","",H2335+I2335)</f>
        <v/>
      </c>
      <c r="K2335" s="14" t="n"/>
      <c r="L2335" s="14" t="n"/>
      <c r="M2335" s="14" t="n"/>
      <c r="N2335" s="14" t="n"/>
      <c r="O2335" s="20">
        <f>IF(A2335="","",SUMPRODUCT((A2335&gt;=Setup!$C$19:$C$30)*(A2335&lt;=Setup!$D$19:$D$30)*Setup!$A$19:$A$30))</f>
        <v/>
      </c>
      <c r="P2335" s="34">
        <f>IF(A2335="","",IF(OR(F2335="Standard domestic 15% (Box 7)",F2335="Import - VAT paid at customs (Box 8)",F2335="Import - Reverse charge (Box 9)"),ROUND(H2335*Setup!$B$9,2),0))</f>
        <v/>
      </c>
      <c r="Q2335" s="34">
        <f>IF(A2335="","",I2335-P2335)</f>
        <v/>
      </c>
      <c r="R2335" s="34">
        <f>IF(A2335="","",IF(L2335="Yes",I2335,0))</f>
        <v/>
      </c>
      <c r="S2335" s="34">
        <f>IF(A2335="","",IF(AND(L2335="Yes",K2335="Yes",NOT(ISNUMBER(SEARCH("blocked",G2335))),OR(F2335="Standard domestic 15% (Box 7)",F2335="Import - VAT paid at customs (Box 8)",F2335="Import - Reverse charge (Box 9)"),OR(F2335&lt;&gt;"Standard domestic 15% (Box 7)",AND(LEN(D2335)=15,LEFT(D2335,1)="3",RIGHT(D2335,1)="3",ISNUMBER(--D2335)))),I2335,0))</f>
        <v/>
      </c>
      <c r="T2335" s="34">
        <f>IF(A2335="","",R2335-S2335)</f>
        <v/>
      </c>
      <c r="U2335" s="23">
        <f>IF(A2335="","",IF(O2335=0,"Outside audit periods; ","")&amp;IF(F2335="","No VAT category; ","")&amp;IF(ABS(Q2335)&gt;Setup!$B$10,"VAT ≠ 15% × net; ","")&amp;IF(AND(F2335="Standard domestic 15% (Box 7)",NOT(AND(LEN(D2335)=15,LEFT(D2335,1)="3",RIGHT(D2335,1)="3",ISNUMBER(--D2335)))),"Invalid/missing supplier VAT no; ","")&amp;IF(AND(L2335="Yes",K2335&lt;&gt;"Yes"),"VAT claimed without valid tax invoice; ","")&amp;IF(AND(L2335="Yes",ISNUMBER(SEARCH("blocked",G2335))),"Blocked input VAT claimed; ","")&amp;IF(AND(F2335="Import - VAT paid at customs (Box 8)",M2335=""),"Customs declaration no missing; ","")&amp;IF(AND(F2335="Import - Reverse charge (Box 9)",E2335="Saudi Arabia"),"RCM used for a local supplier; ","")&amp;IF(AND(L2335="Yes",NOT(OR(F2335="Standard domestic 15% (Box 7)",F2335="Import - VAT paid at customs (Box 8)",F2335="Import - Reverse charge (Box 9)"))),"VAT claimed on non-taxable category; ",""))</f>
        <v/>
      </c>
    </row>
    <row r="2336">
      <c r="A2336" s="17" t="n"/>
      <c r="B2336" s="14" t="n"/>
      <c r="C2336" s="14" t="n"/>
      <c r="D2336" s="16" t="n"/>
      <c r="E2336" s="14" t="n"/>
      <c r="F2336" s="14" t="n"/>
      <c r="G2336" s="14" t="n"/>
      <c r="H2336" s="19" t="n"/>
      <c r="I2336" s="19" t="n"/>
      <c r="J2336" s="34">
        <f>IF(A2336="","",H2336+I2336)</f>
        <v/>
      </c>
      <c r="K2336" s="14" t="n"/>
      <c r="L2336" s="14" t="n"/>
      <c r="M2336" s="14" t="n"/>
      <c r="N2336" s="14" t="n"/>
      <c r="O2336" s="20">
        <f>IF(A2336="","",SUMPRODUCT((A2336&gt;=Setup!$C$19:$C$30)*(A2336&lt;=Setup!$D$19:$D$30)*Setup!$A$19:$A$30))</f>
        <v/>
      </c>
      <c r="P2336" s="34">
        <f>IF(A2336="","",IF(OR(F2336="Standard domestic 15% (Box 7)",F2336="Import - VAT paid at customs (Box 8)",F2336="Import - Reverse charge (Box 9)"),ROUND(H2336*Setup!$B$9,2),0))</f>
        <v/>
      </c>
      <c r="Q2336" s="34">
        <f>IF(A2336="","",I2336-P2336)</f>
        <v/>
      </c>
      <c r="R2336" s="34">
        <f>IF(A2336="","",IF(L2336="Yes",I2336,0))</f>
        <v/>
      </c>
      <c r="S2336" s="34">
        <f>IF(A2336="","",IF(AND(L2336="Yes",K2336="Yes",NOT(ISNUMBER(SEARCH("blocked",G2336))),OR(F2336="Standard domestic 15% (Box 7)",F2336="Import - VAT paid at customs (Box 8)",F2336="Import - Reverse charge (Box 9)"),OR(F2336&lt;&gt;"Standard domestic 15% (Box 7)",AND(LEN(D2336)=15,LEFT(D2336,1)="3",RIGHT(D2336,1)="3",ISNUMBER(--D2336)))),I2336,0))</f>
        <v/>
      </c>
      <c r="T2336" s="34">
        <f>IF(A2336="","",R2336-S2336)</f>
        <v/>
      </c>
      <c r="U2336" s="23">
        <f>IF(A2336="","",IF(O2336=0,"Outside audit periods; ","")&amp;IF(F2336="","No VAT category; ","")&amp;IF(ABS(Q2336)&gt;Setup!$B$10,"VAT ≠ 15% × net; ","")&amp;IF(AND(F2336="Standard domestic 15% (Box 7)",NOT(AND(LEN(D2336)=15,LEFT(D2336,1)="3",RIGHT(D2336,1)="3",ISNUMBER(--D2336)))),"Invalid/missing supplier VAT no; ","")&amp;IF(AND(L2336="Yes",K2336&lt;&gt;"Yes"),"VAT claimed without valid tax invoice; ","")&amp;IF(AND(L2336="Yes",ISNUMBER(SEARCH("blocked",G2336))),"Blocked input VAT claimed; ","")&amp;IF(AND(F2336="Import - VAT paid at customs (Box 8)",M2336=""),"Customs declaration no missing; ","")&amp;IF(AND(F2336="Import - Reverse charge (Box 9)",E2336="Saudi Arabia"),"RCM used for a local supplier; ","")&amp;IF(AND(L2336="Yes",NOT(OR(F2336="Standard domestic 15% (Box 7)",F2336="Import - VAT paid at customs (Box 8)",F2336="Import - Reverse charge (Box 9)"))),"VAT claimed on non-taxable category; ",""))</f>
        <v/>
      </c>
    </row>
    <row r="2337">
      <c r="A2337" s="17" t="n"/>
      <c r="B2337" s="14" t="n"/>
      <c r="C2337" s="14" t="n"/>
      <c r="D2337" s="16" t="n"/>
      <c r="E2337" s="14" t="n"/>
      <c r="F2337" s="14" t="n"/>
      <c r="G2337" s="14" t="n"/>
      <c r="H2337" s="19" t="n"/>
      <c r="I2337" s="19" t="n"/>
      <c r="J2337" s="34">
        <f>IF(A2337="","",H2337+I2337)</f>
        <v/>
      </c>
      <c r="K2337" s="14" t="n"/>
      <c r="L2337" s="14" t="n"/>
      <c r="M2337" s="14" t="n"/>
      <c r="N2337" s="14" t="n"/>
      <c r="O2337" s="20">
        <f>IF(A2337="","",SUMPRODUCT((A2337&gt;=Setup!$C$19:$C$30)*(A2337&lt;=Setup!$D$19:$D$30)*Setup!$A$19:$A$30))</f>
        <v/>
      </c>
      <c r="P2337" s="34">
        <f>IF(A2337="","",IF(OR(F2337="Standard domestic 15% (Box 7)",F2337="Import - VAT paid at customs (Box 8)",F2337="Import - Reverse charge (Box 9)"),ROUND(H2337*Setup!$B$9,2),0))</f>
        <v/>
      </c>
      <c r="Q2337" s="34">
        <f>IF(A2337="","",I2337-P2337)</f>
        <v/>
      </c>
      <c r="R2337" s="34">
        <f>IF(A2337="","",IF(L2337="Yes",I2337,0))</f>
        <v/>
      </c>
      <c r="S2337" s="34">
        <f>IF(A2337="","",IF(AND(L2337="Yes",K2337="Yes",NOT(ISNUMBER(SEARCH("blocked",G2337))),OR(F2337="Standard domestic 15% (Box 7)",F2337="Import - VAT paid at customs (Box 8)",F2337="Import - Reverse charge (Box 9)"),OR(F2337&lt;&gt;"Standard domestic 15% (Box 7)",AND(LEN(D2337)=15,LEFT(D2337,1)="3",RIGHT(D2337,1)="3",ISNUMBER(--D2337)))),I2337,0))</f>
        <v/>
      </c>
      <c r="T2337" s="34">
        <f>IF(A2337="","",R2337-S2337)</f>
        <v/>
      </c>
      <c r="U2337" s="23">
        <f>IF(A2337="","",IF(O2337=0,"Outside audit periods; ","")&amp;IF(F2337="","No VAT category; ","")&amp;IF(ABS(Q2337)&gt;Setup!$B$10,"VAT ≠ 15% × net; ","")&amp;IF(AND(F2337="Standard domestic 15% (Box 7)",NOT(AND(LEN(D2337)=15,LEFT(D2337,1)="3",RIGHT(D2337,1)="3",ISNUMBER(--D2337)))),"Invalid/missing supplier VAT no; ","")&amp;IF(AND(L2337="Yes",K2337&lt;&gt;"Yes"),"VAT claimed without valid tax invoice; ","")&amp;IF(AND(L2337="Yes",ISNUMBER(SEARCH("blocked",G2337))),"Blocked input VAT claimed; ","")&amp;IF(AND(F2337="Import - VAT paid at customs (Box 8)",M2337=""),"Customs declaration no missing; ","")&amp;IF(AND(F2337="Import - Reverse charge (Box 9)",E2337="Saudi Arabia"),"RCM used for a local supplier; ","")&amp;IF(AND(L2337="Yes",NOT(OR(F2337="Standard domestic 15% (Box 7)",F2337="Import - VAT paid at customs (Box 8)",F2337="Import - Reverse charge (Box 9)"))),"VAT claimed on non-taxable category; ",""))</f>
        <v/>
      </c>
    </row>
    <row r="2338">
      <c r="A2338" s="17" t="n"/>
      <c r="B2338" s="14" t="n"/>
      <c r="C2338" s="14" t="n"/>
      <c r="D2338" s="16" t="n"/>
      <c r="E2338" s="14" t="n"/>
      <c r="F2338" s="14" t="n"/>
      <c r="G2338" s="14" t="n"/>
      <c r="H2338" s="19" t="n"/>
      <c r="I2338" s="19" t="n"/>
      <c r="J2338" s="34">
        <f>IF(A2338="","",H2338+I2338)</f>
        <v/>
      </c>
      <c r="K2338" s="14" t="n"/>
      <c r="L2338" s="14" t="n"/>
      <c r="M2338" s="14" t="n"/>
      <c r="N2338" s="14" t="n"/>
      <c r="O2338" s="20">
        <f>IF(A2338="","",SUMPRODUCT((A2338&gt;=Setup!$C$19:$C$30)*(A2338&lt;=Setup!$D$19:$D$30)*Setup!$A$19:$A$30))</f>
        <v/>
      </c>
      <c r="P2338" s="34">
        <f>IF(A2338="","",IF(OR(F2338="Standard domestic 15% (Box 7)",F2338="Import - VAT paid at customs (Box 8)",F2338="Import - Reverse charge (Box 9)"),ROUND(H2338*Setup!$B$9,2),0))</f>
        <v/>
      </c>
      <c r="Q2338" s="34">
        <f>IF(A2338="","",I2338-P2338)</f>
        <v/>
      </c>
      <c r="R2338" s="34">
        <f>IF(A2338="","",IF(L2338="Yes",I2338,0))</f>
        <v/>
      </c>
      <c r="S2338" s="34">
        <f>IF(A2338="","",IF(AND(L2338="Yes",K2338="Yes",NOT(ISNUMBER(SEARCH("blocked",G2338))),OR(F2338="Standard domestic 15% (Box 7)",F2338="Import - VAT paid at customs (Box 8)",F2338="Import - Reverse charge (Box 9)"),OR(F2338&lt;&gt;"Standard domestic 15% (Box 7)",AND(LEN(D2338)=15,LEFT(D2338,1)="3",RIGHT(D2338,1)="3",ISNUMBER(--D2338)))),I2338,0))</f>
        <v/>
      </c>
      <c r="T2338" s="34">
        <f>IF(A2338="","",R2338-S2338)</f>
        <v/>
      </c>
      <c r="U2338" s="23">
        <f>IF(A2338="","",IF(O2338=0,"Outside audit periods; ","")&amp;IF(F2338="","No VAT category; ","")&amp;IF(ABS(Q2338)&gt;Setup!$B$10,"VAT ≠ 15% × net; ","")&amp;IF(AND(F2338="Standard domestic 15% (Box 7)",NOT(AND(LEN(D2338)=15,LEFT(D2338,1)="3",RIGHT(D2338,1)="3",ISNUMBER(--D2338)))),"Invalid/missing supplier VAT no; ","")&amp;IF(AND(L2338="Yes",K2338&lt;&gt;"Yes"),"VAT claimed without valid tax invoice; ","")&amp;IF(AND(L2338="Yes",ISNUMBER(SEARCH("blocked",G2338))),"Blocked input VAT claimed; ","")&amp;IF(AND(F2338="Import - VAT paid at customs (Box 8)",M2338=""),"Customs declaration no missing; ","")&amp;IF(AND(F2338="Import - Reverse charge (Box 9)",E2338="Saudi Arabia"),"RCM used for a local supplier; ","")&amp;IF(AND(L2338="Yes",NOT(OR(F2338="Standard domestic 15% (Box 7)",F2338="Import - VAT paid at customs (Box 8)",F2338="Import - Reverse charge (Box 9)"))),"VAT claimed on non-taxable category; ",""))</f>
        <v/>
      </c>
    </row>
    <row r="2339">
      <c r="A2339" s="17" t="n"/>
      <c r="B2339" s="14" t="n"/>
      <c r="C2339" s="14" t="n"/>
      <c r="D2339" s="16" t="n"/>
      <c r="E2339" s="14" t="n"/>
      <c r="F2339" s="14" t="n"/>
      <c r="G2339" s="14" t="n"/>
      <c r="H2339" s="19" t="n"/>
      <c r="I2339" s="19" t="n"/>
      <c r="J2339" s="34">
        <f>IF(A2339="","",H2339+I2339)</f>
        <v/>
      </c>
      <c r="K2339" s="14" t="n"/>
      <c r="L2339" s="14" t="n"/>
      <c r="M2339" s="14" t="n"/>
      <c r="N2339" s="14" t="n"/>
      <c r="O2339" s="20">
        <f>IF(A2339="","",SUMPRODUCT((A2339&gt;=Setup!$C$19:$C$30)*(A2339&lt;=Setup!$D$19:$D$30)*Setup!$A$19:$A$30))</f>
        <v/>
      </c>
      <c r="P2339" s="34">
        <f>IF(A2339="","",IF(OR(F2339="Standard domestic 15% (Box 7)",F2339="Import - VAT paid at customs (Box 8)",F2339="Import - Reverse charge (Box 9)"),ROUND(H2339*Setup!$B$9,2),0))</f>
        <v/>
      </c>
      <c r="Q2339" s="34">
        <f>IF(A2339="","",I2339-P2339)</f>
        <v/>
      </c>
      <c r="R2339" s="34">
        <f>IF(A2339="","",IF(L2339="Yes",I2339,0))</f>
        <v/>
      </c>
      <c r="S2339" s="34">
        <f>IF(A2339="","",IF(AND(L2339="Yes",K2339="Yes",NOT(ISNUMBER(SEARCH("blocked",G2339))),OR(F2339="Standard domestic 15% (Box 7)",F2339="Import - VAT paid at customs (Box 8)",F2339="Import - Reverse charge (Box 9)"),OR(F2339&lt;&gt;"Standard domestic 15% (Box 7)",AND(LEN(D2339)=15,LEFT(D2339,1)="3",RIGHT(D2339,1)="3",ISNUMBER(--D2339)))),I2339,0))</f>
        <v/>
      </c>
      <c r="T2339" s="34">
        <f>IF(A2339="","",R2339-S2339)</f>
        <v/>
      </c>
      <c r="U2339" s="23">
        <f>IF(A2339="","",IF(O2339=0,"Outside audit periods; ","")&amp;IF(F2339="","No VAT category; ","")&amp;IF(ABS(Q2339)&gt;Setup!$B$10,"VAT ≠ 15% × net; ","")&amp;IF(AND(F2339="Standard domestic 15% (Box 7)",NOT(AND(LEN(D2339)=15,LEFT(D2339,1)="3",RIGHT(D2339,1)="3",ISNUMBER(--D2339)))),"Invalid/missing supplier VAT no; ","")&amp;IF(AND(L2339="Yes",K2339&lt;&gt;"Yes"),"VAT claimed without valid tax invoice; ","")&amp;IF(AND(L2339="Yes",ISNUMBER(SEARCH("blocked",G2339))),"Blocked input VAT claimed; ","")&amp;IF(AND(F2339="Import - VAT paid at customs (Box 8)",M2339=""),"Customs declaration no missing; ","")&amp;IF(AND(F2339="Import - Reverse charge (Box 9)",E2339="Saudi Arabia"),"RCM used for a local supplier; ","")&amp;IF(AND(L2339="Yes",NOT(OR(F2339="Standard domestic 15% (Box 7)",F2339="Import - VAT paid at customs (Box 8)",F2339="Import - Reverse charge (Box 9)"))),"VAT claimed on non-taxable category; ",""))</f>
        <v/>
      </c>
    </row>
    <row r="2340">
      <c r="A2340" s="17" t="n"/>
      <c r="B2340" s="14" t="n"/>
      <c r="C2340" s="14" t="n"/>
      <c r="D2340" s="16" t="n"/>
      <c r="E2340" s="14" t="n"/>
      <c r="F2340" s="14" t="n"/>
      <c r="G2340" s="14" t="n"/>
      <c r="H2340" s="19" t="n"/>
      <c r="I2340" s="19" t="n"/>
      <c r="J2340" s="34">
        <f>IF(A2340="","",H2340+I2340)</f>
        <v/>
      </c>
      <c r="K2340" s="14" t="n"/>
      <c r="L2340" s="14" t="n"/>
      <c r="M2340" s="14" t="n"/>
      <c r="N2340" s="14" t="n"/>
      <c r="O2340" s="20">
        <f>IF(A2340="","",SUMPRODUCT((A2340&gt;=Setup!$C$19:$C$30)*(A2340&lt;=Setup!$D$19:$D$30)*Setup!$A$19:$A$30))</f>
        <v/>
      </c>
      <c r="P2340" s="34">
        <f>IF(A2340="","",IF(OR(F2340="Standard domestic 15% (Box 7)",F2340="Import - VAT paid at customs (Box 8)",F2340="Import - Reverse charge (Box 9)"),ROUND(H2340*Setup!$B$9,2),0))</f>
        <v/>
      </c>
      <c r="Q2340" s="34">
        <f>IF(A2340="","",I2340-P2340)</f>
        <v/>
      </c>
      <c r="R2340" s="34">
        <f>IF(A2340="","",IF(L2340="Yes",I2340,0))</f>
        <v/>
      </c>
      <c r="S2340" s="34">
        <f>IF(A2340="","",IF(AND(L2340="Yes",K2340="Yes",NOT(ISNUMBER(SEARCH("blocked",G2340))),OR(F2340="Standard domestic 15% (Box 7)",F2340="Import - VAT paid at customs (Box 8)",F2340="Import - Reverse charge (Box 9)"),OR(F2340&lt;&gt;"Standard domestic 15% (Box 7)",AND(LEN(D2340)=15,LEFT(D2340,1)="3",RIGHT(D2340,1)="3",ISNUMBER(--D2340)))),I2340,0))</f>
        <v/>
      </c>
      <c r="T2340" s="34">
        <f>IF(A2340="","",R2340-S2340)</f>
        <v/>
      </c>
      <c r="U2340" s="23">
        <f>IF(A2340="","",IF(O2340=0,"Outside audit periods; ","")&amp;IF(F2340="","No VAT category; ","")&amp;IF(ABS(Q2340)&gt;Setup!$B$10,"VAT ≠ 15% × net; ","")&amp;IF(AND(F2340="Standard domestic 15% (Box 7)",NOT(AND(LEN(D2340)=15,LEFT(D2340,1)="3",RIGHT(D2340,1)="3",ISNUMBER(--D2340)))),"Invalid/missing supplier VAT no; ","")&amp;IF(AND(L2340="Yes",K2340&lt;&gt;"Yes"),"VAT claimed without valid tax invoice; ","")&amp;IF(AND(L2340="Yes",ISNUMBER(SEARCH("blocked",G2340))),"Blocked input VAT claimed; ","")&amp;IF(AND(F2340="Import - VAT paid at customs (Box 8)",M2340=""),"Customs declaration no missing; ","")&amp;IF(AND(F2340="Import - Reverse charge (Box 9)",E2340="Saudi Arabia"),"RCM used for a local supplier; ","")&amp;IF(AND(L2340="Yes",NOT(OR(F2340="Standard domestic 15% (Box 7)",F2340="Import - VAT paid at customs (Box 8)",F2340="Import - Reverse charge (Box 9)"))),"VAT claimed on non-taxable category; ",""))</f>
        <v/>
      </c>
    </row>
    <row r="2341">
      <c r="A2341" s="17" t="n"/>
      <c r="B2341" s="14" t="n"/>
      <c r="C2341" s="14" t="n"/>
      <c r="D2341" s="16" t="n"/>
      <c r="E2341" s="14" t="n"/>
      <c r="F2341" s="14" t="n"/>
      <c r="G2341" s="14" t="n"/>
      <c r="H2341" s="19" t="n"/>
      <c r="I2341" s="19" t="n"/>
      <c r="J2341" s="34">
        <f>IF(A2341="","",H2341+I2341)</f>
        <v/>
      </c>
      <c r="K2341" s="14" t="n"/>
      <c r="L2341" s="14" t="n"/>
      <c r="M2341" s="14" t="n"/>
      <c r="N2341" s="14" t="n"/>
      <c r="O2341" s="20">
        <f>IF(A2341="","",SUMPRODUCT((A2341&gt;=Setup!$C$19:$C$30)*(A2341&lt;=Setup!$D$19:$D$30)*Setup!$A$19:$A$30))</f>
        <v/>
      </c>
      <c r="P2341" s="34">
        <f>IF(A2341="","",IF(OR(F2341="Standard domestic 15% (Box 7)",F2341="Import - VAT paid at customs (Box 8)",F2341="Import - Reverse charge (Box 9)"),ROUND(H2341*Setup!$B$9,2),0))</f>
        <v/>
      </c>
      <c r="Q2341" s="34">
        <f>IF(A2341="","",I2341-P2341)</f>
        <v/>
      </c>
      <c r="R2341" s="34">
        <f>IF(A2341="","",IF(L2341="Yes",I2341,0))</f>
        <v/>
      </c>
      <c r="S2341" s="34">
        <f>IF(A2341="","",IF(AND(L2341="Yes",K2341="Yes",NOT(ISNUMBER(SEARCH("blocked",G2341))),OR(F2341="Standard domestic 15% (Box 7)",F2341="Import - VAT paid at customs (Box 8)",F2341="Import - Reverse charge (Box 9)"),OR(F2341&lt;&gt;"Standard domestic 15% (Box 7)",AND(LEN(D2341)=15,LEFT(D2341,1)="3",RIGHT(D2341,1)="3",ISNUMBER(--D2341)))),I2341,0))</f>
        <v/>
      </c>
      <c r="T2341" s="34">
        <f>IF(A2341="","",R2341-S2341)</f>
        <v/>
      </c>
      <c r="U2341" s="23">
        <f>IF(A2341="","",IF(O2341=0,"Outside audit periods; ","")&amp;IF(F2341="","No VAT category; ","")&amp;IF(ABS(Q2341)&gt;Setup!$B$10,"VAT ≠ 15% × net; ","")&amp;IF(AND(F2341="Standard domestic 15% (Box 7)",NOT(AND(LEN(D2341)=15,LEFT(D2341,1)="3",RIGHT(D2341,1)="3",ISNUMBER(--D2341)))),"Invalid/missing supplier VAT no; ","")&amp;IF(AND(L2341="Yes",K2341&lt;&gt;"Yes"),"VAT claimed without valid tax invoice; ","")&amp;IF(AND(L2341="Yes",ISNUMBER(SEARCH("blocked",G2341))),"Blocked input VAT claimed; ","")&amp;IF(AND(F2341="Import - VAT paid at customs (Box 8)",M2341=""),"Customs declaration no missing; ","")&amp;IF(AND(F2341="Import - Reverse charge (Box 9)",E2341="Saudi Arabia"),"RCM used for a local supplier; ","")&amp;IF(AND(L2341="Yes",NOT(OR(F2341="Standard domestic 15% (Box 7)",F2341="Import - VAT paid at customs (Box 8)",F2341="Import - Reverse charge (Box 9)"))),"VAT claimed on non-taxable category; ",""))</f>
        <v/>
      </c>
    </row>
    <row r="2342">
      <c r="A2342" s="17" t="n"/>
      <c r="B2342" s="14" t="n"/>
      <c r="C2342" s="14" t="n"/>
      <c r="D2342" s="16" t="n"/>
      <c r="E2342" s="14" t="n"/>
      <c r="F2342" s="14" t="n"/>
      <c r="G2342" s="14" t="n"/>
      <c r="H2342" s="19" t="n"/>
      <c r="I2342" s="19" t="n"/>
      <c r="J2342" s="34">
        <f>IF(A2342="","",H2342+I2342)</f>
        <v/>
      </c>
      <c r="K2342" s="14" t="n"/>
      <c r="L2342" s="14" t="n"/>
      <c r="M2342" s="14" t="n"/>
      <c r="N2342" s="14" t="n"/>
      <c r="O2342" s="20">
        <f>IF(A2342="","",SUMPRODUCT((A2342&gt;=Setup!$C$19:$C$30)*(A2342&lt;=Setup!$D$19:$D$30)*Setup!$A$19:$A$30))</f>
        <v/>
      </c>
      <c r="P2342" s="34">
        <f>IF(A2342="","",IF(OR(F2342="Standard domestic 15% (Box 7)",F2342="Import - VAT paid at customs (Box 8)",F2342="Import - Reverse charge (Box 9)"),ROUND(H2342*Setup!$B$9,2),0))</f>
        <v/>
      </c>
      <c r="Q2342" s="34">
        <f>IF(A2342="","",I2342-P2342)</f>
        <v/>
      </c>
      <c r="R2342" s="34">
        <f>IF(A2342="","",IF(L2342="Yes",I2342,0))</f>
        <v/>
      </c>
      <c r="S2342" s="34">
        <f>IF(A2342="","",IF(AND(L2342="Yes",K2342="Yes",NOT(ISNUMBER(SEARCH("blocked",G2342))),OR(F2342="Standard domestic 15% (Box 7)",F2342="Import - VAT paid at customs (Box 8)",F2342="Import - Reverse charge (Box 9)"),OR(F2342&lt;&gt;"Standard domestic 15% (Box 7)",AND(LEN(D2342)=15,LEFT(D2342,1)="3",RIGHT(D2342,1)="3",ISNUMBER(--D2342)))),I2342,0))</f>
        <v/>
      </c>
      <c r="T2342" s="34">
        <f>IF(A2342="","",R2342-S2342)</f>
        <v/>
      </c>
      <c r="U2342" s="23">
        <f>IF(A2342="","",IF(O2342=0,"Outside audit periods; ","")&amp;IF(F2342="","No VAT category; ","")&amp;IF(ABS(Q2342)&gt;Setup!$B$10,"VAT ≠ 15% × net; ","")&amp;IF(AND(F2342="Standard domestic 15% (Box 7)",NOT(AND(LEN(D2342)=15,LEFT(D2342,1)="3",RIGHT(D2342,1)="3",ISNUMBER(--D2342)))),"Invalid/missing supplier VAT no; ","")&amp;IF(AND(L2342="Yes",K2342&lt;&gt;"Yes"),"VAT claimed without valid tax invoice; ","")&amp;IF(AND(L2342="Yes",ISNUMBER(SEARCH("blocked",G2342))),"Blocked input VAT claimed; ","")&amp;IF(AND(F2342="Import - VAT paid at customs (Box 8)",M2342=""),"Customs declaration no missing; ","")&amp;IF(AND(F2342="Import - Reverse charge (Box 9)",E2342="Saudi Arabia"),"RCM used for a local supplier; ","")&amp;IF(AND(L2342="Yes",NOT(OR(F2342="Standard domestic 15% (Box 7)",F2342="Import - VAT paid at customs (Box 8)",F2342="Import - Reverse charge (Box 9)"))),"VAT claimed on non-taxable category; ",""))</f>
        <v/>
      </c>
    </row>
    <row r="2343">
      <c r="A2343" s="17" t="n"/>
      <c r="B2343" s="14" t="n"/>
      <c r="C2343" s="14" t="n"/>
      <c r="D2343" s="16" t="n"/>
      <c r="E2343" s="14" t="n"/>
      <c r="F2343" s="14" t="n"/>
      <c r="G2343" s="14" t="n"/>
      <c r="H2343" s="19" t="n"/>
      <c r="I2343" s="19" t="n"/>
      <c r="J2343" s="34">
        <f>IF(A2343="","",H2343+I2343)</f>
        <v/>
      </c>
      <c r="K2343" s="14" t="n"/>
      <c r="L2343" s="14" t="n"/>
      <c r="M2343" s="14" t="n"/>
      <c r="N2343" s="14" t="n"/>
      <c r="O2343" s="20">
        <f>IF(A2343="","",SUMPRODUCT((A2343&gt;=Setup!$C$19:$C$30)*(A2343&lt;=Setup!$D$19:$D$30)*Setup!$A$19:$A$30))</f>
        <v/>
      </c>
      <c r="P2343" s="34">
        <f>IF(A2343="","",IF(OR(F2343="Standard domestic 15% (Box 7)",F2343="Import - VAT paid at customs (Box 8)",F2343="Import - Reverse charge (Box 9)"),ROUND(H2343*Setup!$B$9,2),0))</f>
        <v/>
      </c>
      <c r="Q2343" s="34">
        <f>IF(A2343="","",I2343-P2343)</f>
        <v/>
      </c>
      <c r="R2343" s="34">
        <f>IF(A2343="","",IF(L2343="Yes",I2343,0))</f>
        <v/>
      </c>
      <c r="S2343" s="34">
        <f>IF(A2343="","",IF(AND(L2343="Yes",K2343="Yes",NOT(ISNUMBER(SEARCH("blocked",G2343))),OR(F2343="Standard domestic 15% (Box 7)",F2343="Import - VAT paid at customs (Box 8)",F2343="Import - Reverse charge (Box 9)"),OR(F2343&lt;&gt;"Standard domestic 15% (Box 7)",AND(LEN(D2343)=15,LEFT(D2343,1)="3",RIGHT(D2343,1)="3",ISNUMBER(--D2343)))),I2343,0))</f>
        <v/>
      </c>
      <c r="T2343" s="34">
        <f>IF(A2343="","",R2343-S2343)</f>
        <v/>
      </c>
      <c r="U2343" s="23">
        <f>IF(A2343="","",IF(O2343=0,"Outside audit periods; ","")&amp;IF(F2343="","No VAT category; ","")&amp;IF(ABS(Q2343)&gt;Setup!$B$10,"VAT ≠ 15% × net; ","")&amp;IF(AND(F2343="Standard domestic 15% (Box 7)",NOT(AND(LEN(D2343)=15,LEFT(D2343,1)="3",RIGHT(D2343,1)="3",ISNUMBER(--D2343)))),"Invalid/missing supplier VAT no; ","")&amp;IF(AND(L2343="Yes",K2343&lt;&gt;"Yes"),"VAT claimed without valid tax invoice; ","")&amp;IF(AND(L2343="Yes",ISNUMBER(SEARCH("blocked",G2343))),"Blocked input VAT claimed; ","")&amp;IF(AND(F2343="Import - VAT paid at customs (Box 8)",M2343=""),"Customs declaration no missing; ","")&amp;IF(AND(F2343="Import - Reverse charge (Box 9)",E2343="Saudi Arabia"),"RCM used for a local supplier; ","")&amp;IF(AND(L2343="Yes",NOT(OR(F2343="Standard domestic 15% (Box 7)",F2343="Import - VAT paid at customs (Box 8)",F2343="Import - Reverse charge (Box 9)"))),"VAT claimed on non-taxable category; ",""))</f>
        <v/>
      </c>
    </row>
    <row r="2344">
      <c r="A2344" s="17" t="n"/>
      <c r="B2344" s="14" t="n"/>
      <c r="C2344" s="14" t="n"/>
      <c r="D2344" s="16" t="n"/>
      <c r="E2344" s="14" t="n"/>
      <c r="F2344" s="14" t="n"/>
      <c r="G2344" s="14" t="n"/>
      <c r="H2344" s="19" t="n"/>
      <c r="I2344" s="19" t="n"/>
      <c r="J2344" s="34">
        <f>IF(A2344="","",H2344+I2344)</f>
        <v/>
      </c>
      <c r="K2344" s="14" t="n"/>
      <c r="L2344" s="14" t="n"/>
      <c r="M2344" s="14" t="n"/>
      <c r="N2344" s="14" t="n"/>
      <c r="O2344" s="20">
        <f>IF(A2344="","",SUMPRODUCT((A2344&gt;=Setup!$C$19:$C$30)*(A2344&lt;=Setup!$D$19:$D$30)*Setup!$A$19:$A$30))</f>
        <v/>
      </c>
      <c r="P2344" s="34">
        <f>IF(A2344="","",IF(OR(F2344="Standard domestic 15% (Box 7)",F2344="Import - VAT paid at customs (Box 8)",F2344="Import - Reverse charge (Box 9)"),ROUND(H2344*Setup!$B$9,2),0))</f>
        <v/>
      </c>
      <c r="Q2344" s="34">
        <f>IF(A2344="","",I2344-P2344)</f>
        <v/>
      </c>
      <c r="R2344" s="34">
        <f>IF(A2344="","",IF(L2344="Yes",I2344,0))</f>
        <v/>
      </c>
      <c r="S2344" s="34">
        <f>IF(A2344="","",IF(AND(L2344="Yes",K2344="Yes",NOT(ISNUMBER(SEARCH("blocked",G2344))),OR(F2344="Standard domestic 15% (Box 7)",F2344="Import - VAT paid at customs (Box 8)",F2344="Import - Reverse charge (Box 9)"),OR(F2344&lt;&gt;"Standard domestic 15% (Box 7)",AND(LEN(D2344)=15,LEFT(D2344,1)="3",RIGHT(D2344,1)="3",ISNUMBER(--D2344)))),I2344,0))</f>
        <v/>
      </c>
      <c r="T2344" s="34">
        <f>IF(A2344="","",R2344-S2344)</f>
        <v/>
      </c>
      <c r="U2344" s="23">
        <f>IF(A2344="","",IF(O2344=0,"Outside audit periods; ","")&amp;IF(F2344="","No VAT category; ","")&amp;IF(ABS(Q2344)&gt;Setup!$B$10,"VAT ≠ 15% × net; ","")&amp;IF(AND(F2344="Standard domestic 15% (Box 7)",NOT(AND(LEN(D2344)=15,LEFT(D2344,1)="3",RIGHT(D2344,1)="3",ISNUMBER(--D2344)))),"Invalid/missing supplier VAT no; ","")&amp;IF(AND(L2344="Yes",K2344&lt;&gt;"Yes"),"VAT claimed without valid tax invoice; ","")&amp;IF(AND(L2344="Yes",ISNUMBER(SEARCH("blocked",G2344))),"Blocked input VAT claimed; ","")&amp;IF(AND(F2344="Import - VAT paid at customs (Box 8)",M2344=""),"Customs declaration no missing; ","")&amp;IF(AND(F2344="Import - Reverse charge (Box 9)",E2344="Saudi Arabia"),"RCM used for a local supplier; ","")&amp;IF(AND(L2344="Yes",NOT(OR(F2344="Standard domestic 15% (Box 7)",F2344="Import - VAT paid at customs (Box 8)",F2344="Import - Reverse charge (Box 9)"))),"VAT claimed on non-taxable category; ",""))</f>
        <v/>
      </c>
    </row>
    <row r="2345">
      <c r="A2345" s="17" t="n"/>
      <c r="B2345" s="14" t="n"/>
      <c r="C2345" s="14" t="n"/>
      <c r="D2345" s="16" t="n"/>
      <c r="E2345" s="14" t="n"/>
      <c r="F2345" s="14" t="n"/>
      <c r="G2345" s="14" t="n"/>
      <c r="H2345" s="19" t="n"/>
      <c r="I2345" s="19" t="n"/>
      <c r="J2345" s="34">
        <f>IF(A2345="","",H2345+I2345)</f>
        <v/>
      </c>
      <c r="K2345" s="14" t="n"/>
      <c r="L2345" s="14" t="n"/>
      <c r="M2345" s="14" t="n"/>
      <c r="N2345" s="14" t="n"/>
      <c r="O2345" s="20">
        <f>IF(A2345="","",SUMPRODUCT((A2345&gt;=Setup!$C$19:$C$30)*(A2345&lt;=Setup!$D$19:$D$30)*Setup!$A$19:$A$30))</f>
        <v/>
      </c>
      <c r="P2345" s="34">
        <f>IF(A2345="","",IF(OR(F2345="Standard domestic 15% (Box 7)",F2345="Import - VAT paid at customs (Box 8)",F2345="Import - Reverse charge (Box 9)"),ROUND(H2345*Setup!$B$9,2),0))</f>
        <v/>
      </c>
      <c r="Q2345" s="34">
        <f>IF(A2345="","",I2345-P2345)</f>
        <v/>
      </c>
      <c r="R2345" s="34">
        <f>IF(A2345="","",IF(L2345="Yes",I2345,0))</f>
        <v/>
      </c>
      <c r="S2345" s="34">
        <f>IF(A2345="","",IF(AND(L2345="Yes",K2345="Yes",NOT(ISNUMBER(SEARCH("blocked",G2345))),OR(F2345="Standard domestic 15% (Box 7)",F2345="Import - VAT paid at customs (Box 8)",F2345="Import - Reverse charge (Box 9)"),OR(F2345&lt;&gt;"Standard domestic 15% (Box 7)",AND(LEN(D2345)=15,LEFT(D2345,1)="3",RIGHT(D2345,1)="3",ISNUMBER(--D2345)))),I2345,0))</f>
        <v/>
      </c>
      <c r="T2345" s="34">
        <f>IF(A2345="","",R2345-S2345)</f>
        <v/>
      </c>
      <c r="U2345" s="23">
        <f>IF(A2345="","",IF(O2345=0,"Outside audit periods; ","")&amp;IF(F2345="","No VAT category; ","")&amp;IF(ABS(Q2345)&gt;Setup!$B$10,"VAT ≠ 15% × net; ","")&amp;IF(AND(F2345="Standard domestic 15% (Box 7)",NOT(AND(LEN(D2345)=15,LEFT(D2345,1)="3",RIGHT(D2345,1)="3",ISNUMBER(--D2345)))),"Invalid/missing supplier VAT no; ","")&amp;IF(AND(L2345="Yes",K2345&lt;&gt;"Yes"),"VAT claimed without valid tax invoice; ","")&amp;IF(AND(L2345="Yes",ISNUMBER(SEARCH("blocked",G2345))),"Blocked input VAT claimed; ","")&amp;IF(AND(F2345="Import - VAT paid at customs (Box 8)",M2345=""),"Customs declaration no missing; ","")&amp;IF(AND(F2345="Import - Reverse charge (Box 9)",E2345="Saudi Arabia"),"RCM used for a local supplier; ","")&amp;IF(AND(L2345="Yes",NOT(OR(F2345="Standard domestic 15% (Box 7)",F2345="Import - VAT paid at customs (Box 8)",F2345="Import - Reverse charge (Box 9)"))),"VAT claimed on non-taxable category; ",""))</f>
        <v/>
      </c>
    </row>
    <row r="2346">
      <c r="A2346" s="17" t="n"/>
      <c r="B2346" s="14" t="n"/>
      <c r="C2346" s="14" t="n"/>
      <c r="D2346" s="16" t="n"/>
      <c r="E2346" s="14" t="n"/>
      <c r="F2346" s="14" t="n"/>
      <c r="G2346" s="14" t="n"/>
      <c r="H2346" s="19" t="n"/>
      <c r="I2346" s="19" t="n"/>
      <c r="J2346" s="34">
        <f>IF(A2346="","",H2346+I2346)</f>
        <v/>
      </c>
      <c r="K2346" s="14" t="n"/>
      <c r="L2346" s="14" t="n"/>
      <c r="M2346" s="14" t="n"/>
      <c r="N2346" s="14" t="n"/>
      <c r="O2346" s="20">
        <f>IF(A2346="","",SUMPRODUCT((A2346&gt;=Setup!$C$19:$C$30)*(A2346&lt;=Setup!$D$19:$D$30)*Setup!$A$19:$A$30))</f>
        <v/>
      </c>
      <c r="P2346" s="34">
        <f>IF(A2346="","",IF(OR(F2346="Standard domestic 15% (Box 7)",F2346="Import - VAT paid at customs (Box 8)",F2346="Import - Reverse charge (Box 9)"),ROUND(H2346*Setup!$B$9,2),0))</f>
        <v/>
      </c>
      <c r="Q2346" s="34">
        <f>IF(A2346="","",I2346-P2346)</f>
        <v/>
      </c>
      <c r="R2346" s="34">
        <f>IF(A2346="","",IF(L2346="Yes",I2346,0))</f>
        <v/>
      </c>
      <c r="S2346" s="34">
        <f>IF(A2346="","",IF(AND(L2346="Yes",K2346="Yes",NOT(ISNUMBER(SEARCH("blocked",G2346))),OR(F2346="Standard domestic 15% (Box 7)",F2346="Import - VAT paid at customs (Box 8)",F2346="Import - Reverse charge (Box 9)"),OR(F2346&lt;&gt;"Standard domestic 15% (Box 7)",AND(LEN(D2346)=15,LEFT(D2346,1)="3",RIGHT(D2346,1)="3",ISNUMBER(--D2346)))),I2346,0))</f>
        <v/>
      </c>
      <c r="T2346" s="34">
        <f>IF(A2346="","",R2346-S2346)</f>
        <v/>
      </c>
      <c r="U2346" s="23">
        <f>IF(A2346="","",IF(O2346=0,"Outside audit periods; ","")&amp;IF(F2346="","No VAT category; ","")&amp;IF(ABS(Q2346)&gt;Setup!$B$10,"VAT ≠ 15% × net; ","")&amp;IF(AND(F2346="Standard domestic 15% (Box 7)",NOT(AND(LEN(D2346)=15,LEFT(D2346,1)="3",RIGHT(D2346,1)="3",ISNUMBER(--D2346)))),"Invalid/missing supplier VAT no; ","")&amp;IF(AND(L2346="Yes",K2346&lt;&gt;"Yes"),"VAT claimed without valid tax invoice; ","")&amp;IF(AND(L2346="Yes",ISNUMBER(SEARCH("blocked",G2346))),"Blocked input VAT claimed; ","")&amp;IF(AND(F2346="Import - VAT paid at customs (Box 8)",M2346=""),"Customs declaration no missing; ","")&amp;IF(AND(F2346="Import - Reverse charge (Box 9)",E2346="Saudi Arabia"),"RCM used for a local supplier; ","")&amp;IF(AND(L2346="Yes",NOT(OR(F2346="Standard domestic 15% (Box 7)",F2346="Import - VAT paid at customs (Box 8)",F2346="Import - Reverse charge (Box 9)"))),"VAT claimed on non-taxable category; ",""))</f>
        <v/>
      </c>
    </row>
    <row r="2347">
      <c r="A2347" s="17" t="n"/>
      <c r="B2347" s="14" t="n"/>
      <c r="C2347" s="14" t="n"/>
      <c r="D2347" s="16" t="n"/>
      <c r="E2347" s="14" t="n"/>
      <c r="F2347" s="14" t="n"/>
      <c r="G2347" s="14" t="n"/>
      <c r="H2347" s="19" t="n"/>
      <c r="I2347" s="19" t="n"/>
      <c r="J2347" s="34">
        <f>IF(A2347="","",H2347+I2347)</f>
        <v/>
      </c>
      <c r="K2347" s="14" t="n"/>
      <c r="L2347" s="14" t="n"/>
      <c r="M2347" s="14" t="n"/>
      <c r="N2347" s="14" t="n"/>
      <c r="O2347" s="20">
        <f>IF(A2347="","",SUMPRODUCT((A2347&gt;=Setup!$C$19:$C$30)*(A2347&lt;=Setup!$D$19:$D$30)*Setup!$A$19:$A$30))</f>
        <v/>
      </c>
      <c r="P2347" s="34">
        <f>IF(A2347="","",IF(OR(F2347="Standard domestic 15% (Box 7)",F2347="Import - VAT paid at customs (Box 8)",F2347="Import - Reverse charge (Box 9)"),ROUND(H2347*Setup!$B$9,2),0))</f>
        <v/>
      </c>
      <c r="Q2347" s="34">
        <f>IF(A2347="","",I2347-P2347)</f>
        <v/>
      </c>
      <c r="R2347" s="34">
        <f>IF(A2347="","",IF(L2347="Yes",I2347,0))</f>
        <v/>
      </c>
      <c r="S2347" s="34">
        <f>IF(A2347="","",IF(AND(L2347="Yes",K2347="Yes",NOT(ISNUMBER(SEARCH("blocked",G2347))),OR(F2347="Standard domestic 15% (Box 7)",F2347="Import - VAT paid at customs (Box 8)",F2347="Import - Reverse charge (Box 9)"),OR(F2347&lt;&gt;"Standard domestic 15% (Box 7)",AND(LEN(D2347)=15,LEFT(D2347,1)="3",RIGHT(D2347,1)="3",ISNUMBER(--D2347)))),I2347,0))</f>
        <v/>
      </c>
      <c r="T2347" s="34">
        <f>IF(A2347="","",R2347-S2347)</f>
        <v/>
      </c>
      <c r="U2347" s="23">
        <f>IF(A2347="","",IF(O2347=0,"Outside audit periods; ","")&amp;IF(F2347="","No VAT category; ","")&amp;IF(ABS(Q2347)&gt;Setup!$B$10,"VAT ≠ 15% × net; ","")&amp;IF(AND(F2347="Standard domestic 15% (Box 7)",NOT(AND(LEN(D2347)=15,LEFT(D2347,1)="3",RIGHT(D2347,1)="3",ISNUMBER(--D2347)))),"Invalid/missing supplier VAT no; ","")&amp;IF(AND(L2347="Yes",K2347&lt;&gt;"Yes"),"VAT claimed without valid tax invoice; ","")&amp;IF(AND(L2347="Yes",ISNUMBER(SEARCH("blocked",G2347))),"Blocked input VAT claimed; ","")&amp;IF(AND(F2347="Import - VAT paid at customs (Box 8)",M2347=""),"Customs declaration no missing; ","")&amp;IF(AND(F2347="Import - Reverse charge (Box 9)",E2347="Saudi Arabia"),"RCM used for a local supplier; ","")&amp;IF(AND(L2347="Yes",NOT(OR(F2347="Standard domestic 15% (Box 7)",F2347="Import - VAT paid at customs (Box 8)",F2347="Import - Reverse charge (Box 9)"))),"VAT claimed on non-taxable category; ",""))</f>
        <v/>
      </c>
    </row>
    <row r="2348">
      <c r="A2348" s="17" t="n"/>
      <c r="B2348" s="14" t="n"/>
      <c r="C2348" s="14" t="n"/>
      <c r="D2348" s="16" t="n"/>
      <c r="E2348" s="14" t="n"/>
      <c r="F2348" s="14" t="n"/>
      <c r="G2348" s="14" t="n"/>
      <c r="H2348" s="19" t="n"/>
      <c r="I2348" s="19" t="n"/>
      <c r="J2348" s="34">
        <f>IF(A2348="","",H2348+I2348)</f>
        <v/>
      </c>
      <c r="K2348" s="14" t="n"/>
      <c r="L2348" s="14" t="n"/>
      <c r="M2348" s="14" t="n"/>
      <c r="N2348" s="14" t="n"/>
      <c r="O2348" s="20">
        <f>IF(A2348="","",SUMPRODUCT((A2348&gt;=Setup!$C$19:$C$30)*(A2348&lt;=Setup!$D$19:$D$30)*Setup!$A$19:$A$30))</f>
        <v/>
      </c>
      <c r="P2348" s="34">
        <f>IF(A2348="","",IF(OR(F2348="Standard domestic 15% (Box 7)",F2348="Import - VAT paid at customs (Box 8)",F2348="Import - Reverse charge (Box 9)"),ROUND(H2348*Setup!$B$9,2),0))</f>
        <v/>
      </c>
      <c r="Q2348" s="34">
        <f>IF(A2348="","",I2348-P2348)</f>
        <v/>
      </c>
      <c r="R2348" s="34">
        <f>IF(A2348="","",IF(L2348="Yes",I2348,0))</f>
        <v/>
      </c>
      <c r="S2348" s="34">
        <f>IF(A2348="","",IF(AND(L2348="Yes",K2348="Yes",NOT(ISNUMBER(SEARCH("blocked",G2348))),OR(F2348="Standard domestic 15% (Box 7)",F2348="Import - VAT paid at customs (Box 8)",F2348="Import - Reverse charge (Box 9)"),OR(F2348&lt;&gt;"Standard domestic 15% (Box 7)",AND(LEN(D2348)=15,LEFT(D2348,1)="3",RIGHT(D2348,1)="3",ISNUMBER(--D2348)))),I2348,0))</f>
        <v/>
      </c>
      <c r="T2348" s="34">
        <f>IF(A2348="","",R2348-S2348)</f>
        <v/>
      </c>
      <c r="U2348" s="23">
        <f>IF(A2348="","",IF(O2348=0,"Outside audit periods; ","")&amp;IF(F2348="","No VAT category; ","")&amp;IF(ABS(Q2348)&gt;Setup!$B$10,"VAT ≠ 15% × net; ","")&amp;IF(AND(F2348="Standard domestic 15% (Box 7)",NOT(AND(LEN(D2348)=15,LEFT(D2348,1)="3",RIGHT(D2348,1)="3",ISNUMBER(--D2348)))),"Invalid/missing supplier VAT no; ","")&amp;IF(AND(L2348="Yes",K2348&lt;&gt;"Yes"),"VAT claimed without valid tax invoice; ","")&amp;IF(AND(L2348="Yes",ISNUMBER(SEARCH("blocked",G2348))),"Blocked input VAT claimed; ","")&amp;IF(AND(F2348="Import - VAT paid at customs (Box 8)",M2348=""),"Customs declaration no missing; ","")&amp;IF(AND(F2348="Import - Reverse charge (Box 9)",E2348="Saudi Arabia"),"RCM used for a local supplier; ","")&amp;IF(AND(L2348="Yes",NOT(OR(F2348="Standard domestic 15% (Box 7)",F2348="Import - VAT paid at customs (Box 8)",F2348="Import - Reverse charge (Box 9)"))),"VAT claimed on non-taxable category; ",""))</f>
        <v/>
      </c>
    </row>
    <row r="2349">
      <c r="A2349" s="17" t="n"/>
      <c r="B2349" s="14" t="n"/>
      <c r="C2349" s="14" t="n"/>
      <c r="D2349" s="16" t="n"/>
      <c r="E2349" s="14" t="n"/>
      <c r="F2349" s="14" t="n"/>
      <c r="G2349" s="14" t="n"/>
      <c r="H2349" s="19" t="n"/>
      <c r="I2349" s="19" t="n"/>
      <c r="J2349" s="34">
        <f>IF(A2349="","",H2349+I2349)</f>
        <v/>
      </c>
      <c r="K2349" s="14" t="n"/>
      <c r="L2349" s="14" t="n"/>
      <c r="M2349" s="14" t="n"/>
      <c r="N2349" s="14" t="n"/>
      <c r="O2349" s="20">
        <f>IF(A2349="","",SUMPRODUCT((A2349&gt;=Setup!$C$19:$C$30)*(A2349&lt;=Setup!$D$19:$D$30)*Setup!$A$19:$A$30))</f>
        <v/>
      </c>
      <c r="P2349" s="34">
        <f>IF(A2349="","",IF(OR(F2349="Standard domestic 15% (Box 7)",F2349="Import - VAT paid at customs (Box 8)",F2349="Import - Reverse charge (Box 9)"),ROUND(H2349*Setup!$B$9,2),0))</f>
        <v/>
      </c>
      <c r="Q2349" s="34">
        <f>IF(A2349="","",I2349-P2349)</f>
        <v/>
      </c>
      <c r="R2349" s="34">
        <f>IF(A2349="","",IF(L2349="Yes",I2349,0))</f>
        <v/>
      </c>
      <c r="S2349" s="34">
        <f>IF(A2349="","",IF(AND(L2349="Yes",K2349="Yes",NOT(ISNUMBER(SEARCH("blocked",G2349))),OR(F2349="Standard domestic 15% (Box 7)",F2349="Import - VAT paid at customs (Box 8)",F2349="Import - Reverse charge (Box 9)"),OR(F2349&lt;&gt;"Standard domestic 15% (Box 7)",AND(LEN(D2349)=15,LEFT(D2349,1)="3",RIGHT(D2349,1)="3",ISNUMBER(--D2349)))),I2349,0))</f>
        <v/>
      </c>
      <c r="T2349" s="34">
        <f>IF(A2349="","",R2349-S2349)</f>
        <v/>
      </c>
      <c r="U2349" s="23">
        <f>IF(A2349="","",IF(O2349=0,"Outside audit periods; ","")&amp;IF(F2349="","No VAT category; ","")&amp;IF(ABS(Q2349)&gt;Setup!$B$10,"VAT ≠ 15% × net; ","")&amp;IF(AND(F2349="Standard domestic 15% (Box 7)",NOT(AND(LEN(D2349)=15,LEFT(D2349,1)="3",RIGHT(D2349,1)="3",ISNUMBER(--D2349)))),"Invalid/missing supplier VAT no; ","")&amp;IF(AND(L2349="Yes",K2349&lt;&gt;"Yes"),"VAT claimed without valid tax invoice; ","")&amp;IF(AND(L2349="Yes",ISNUMBER(SEARCH("blocked",G2349))),"Blocked input VAT claimed; ","")&amp;IF(AND(F2349="Import - VAT paid at customs (Box 8)",M2349=""),"Customs declaration no missing; ","")&amp;IF(AND(F2349="Import - Reverse charge (Box 9)",E2349="Saudi Arabia"),"RCM used for a local supplier; ","")&amp;IF(AND(L2349="Yes",NOT(OR(F2349="Standard domestic 15% (Box 7)",F2349="Import - VAT paid at customs (Box 8)",F2349="Import - Reverse charge (Box 9)"))),"VAT claimed on non-taxable category; ",""))</f>
        <v/>
      </c>
    </row>
    <row r="2350">
      <c r="A2350" s="17" t="n"/>
      <c r="B2350" s="14" t="n"/>
      <c r="C2350" s="14" t="n"/>
      <c r="D2350" s="16" t="n"/>
      <c r="E2350" s="14" t="n"/>
      <c r="F2350" s="14" t="n"/>
      <c r="G2350" s="14" t="n"/>
      <c r="H2350" s="19" t="n"/>
      <c r="I2350" s="19" t="n"/>
      <c r="J2350" s="34">
        <f>IF(A2350="","",H2350+I2350)</f>
        <v/>
      </c>
      <c r="K2350" s="14" t="n"/>
      <c r="L2350" s="14" t="n"/>
      <c r="M2350" s="14" t="n"/>
      <c r="N2350" s="14" t="n"/>
      <c r="O2350" s="20">
        <f>IF(A2350="","",SUMPRODUCT((A2350&gt;=Setup!$C$19:$C$30)*(A2350&lt;=Setup!$D$19:$D$30)*Setup!$A$19:$A$30))</f>
        <v/>
      </c>
      <c r="P2350" s="34">
        <f>IF(A2350="","",IF(OR(F2350="Standard domestic 15% (Box 7)",F2350="Import - VAT paid at customs (Box 8)",F2350="Import - Reverse charge (Box 9)"),ROUND(H2350*Setup!$B$9,2),0))</f>
        <v/>
      </c>
      <c r="Q2350" s="34">
        <f>IF(A2350="","",I2350-P2350)</f>
        <v/>
      </c>
      <c r="R2350" s="34">
        <f>IF(A2350="","",IF(L2350="Yes",I2350,0))</f>
        <v/>
      </c>
      <c r="S2350" s="34">
        <f>IF(A2350="","",IF(AND(L2350="Yes",K2350="Yes",NOT(ISNUMBER(SEARCH("blocked",G2350))),OR(F2350="Standard domestic 15% (Box 7)",F2350="Import - VAT paid at customs (Box 8)",F2350="Import - Reverse charge (Box 9)"),OR(F2350&lt;&gt;"Standard domestic 15% (Box 7)",AND(LEN(D2350)=15,LEFT(D2350,1)="3",RIGHT(D2350,1)="3",ISNUMBER(--D2350)))),I2350,0))</f>
        <v/>
      </c>
      <c r="T2350" s="34">
        <f>IF(A2350="","",R2350-S2350)</f>
        <v/>
      </c>
      <c r="U2350" s="23">
        <f>IF(A2350="","",IF(O2350=0,"Outside audit periods; ","")&amp;IF(F2350="","No VAT category; ","")&amp;IF(ABS(Q2350)&gt;Setup!$B$10,"VAT ≠ 15% × net; ","")&amp;IF(AND(F2350="Standard domestic 15% (Box 7)",NOT(AND(LEN(D2350)=15,LEFT(D2350,1)="3",RIGHT(D2350,1)="3",ISNUMBER(--D2350)))),"Invalid/missing supplier VAT no; ","")&amp;IF(AND(L2350="Yes",K2350&lt;&gt;"Yes"),"VAT claimed without valid tax invoice; ","")&amp;IF(AND(L2350="Yes",ISNUMBER(SEARCH("blocked",G2350))),"Blocked input VAT claimed; ","")&amp;IF(AND(F2350="Import - VAT paid at customs (Box 8)",M2350=""),"Customs declaration no missing; ","")&amp;IF(AND(F2350="Import - Reverse charge (Box 9)",E2350="Saudi Arabia"),"RCM used for a local supplier; ","")&amp;IF(AND(L2350="Yes",NOT(OR(F2350="Standard domestic 15% (Box 7)",F2350="Import - VAT paid at customs (Box 8)",F2350="Import - Reverse charge (Box 9)"))),"VAT claimed on non-taxable category; ",""))</f>
        <v/>
      </c>
    </row>
    <row r="2351">
      <c r="A2351" s="17" t="n"/>
      <c r="B2351" s="14" t="n"/>
      <c r="C2351" s="14" t="n"/>
      <c r="D2351" s="16" t="n"/>
      <c r="E2351" s="14" t="n"/>
      <c r="F2351" s="14" t="n"/>
      <c r="G2351" s="14" t="n"/>
      <c r="H2351" s="19" t="n"/>
      <c r="I2351" s="19" t="n"/>
      <c r="J2351" s="34">
        <f>IF(A2351="","",H2351+I2351)</f>
        <v/>
      </c>
      <c r="K2351" s="14" t="n"/>
      <c r="L2351" s="14" t="n"/>
      <c r="M2351" s="14" t="n"/>
      <c r="N2351" s="14" t="n"/>
      <c r="O2351" s="20">
        <f>IF(A2351="","",SUMPRODUCT((A2351&gt;=Setup!$C$19:$C$30)*(A2351&lt;=Setup!$D$19:$D$30)*Setup!$A$19:$A$30))</f>
        <v/>
      </c>
      <c r="P2351" s="34">
        <f>IF(A2351="","",IF(OR(F2351="Standard domestic 15% (Box 7)",F2351="Import - VAT paid at customs (Box 8)",F2351="Import - Reverse charge (Box 9)"),ROUND(H2351*Setup!$B$9,2),0))</f>
        <v/>
      </c>
      <c r="Q2351" s="34">
        <f>IF(A2351="","",I2351-P2351)</f>
        <v/>
      </c>
      <c r="R2351" s="34">
        <f>IF(A2351="","",IF(L2351="Yes",I2351,0))</f>
        <v/>
      </c>
      <c r="S2351" s="34">
        <f>IF(A2351="","",IF(AND(L2351="Yes",K2351="Yes",NOT(ISNUMBER(SEARCH("blocked",G2351))),OR(F2351="Standard domestic 15% (Box 7)",F2351="Import - VAT paid at customs (Box 8)",F2351="Import - Reverse charge (Box 9)"),OR(F2351&lt;&gt;"Standard domestic 15% (Box 7)",AND(LEN(D2351)=15,LEFT(D2351,1)="3",RIGHT(D2351,1)="3",ISNUMBER(--D2351)))),I2351,0))</f>
        <v/>
      </c>
      <c r="T2351" s="34">
        <f>IF(A2351="","",R2351-S2351)</f>
        <v/>
      </c>
      <c r="U2351" s="23">
        <f>IF(A2351="","",IF(O2351=0,"Outside audit periods; ","")&amp;IF(F2351="","No VAT category; ","")&amp;IF(ABS(Q2351)&gt;Setup!$B$10,"VAT ≠ 15% × net; ","")&amp;IF(AND(F2351="Standard domestic 15% (Box 7)",NOT(AND(LEN(D2351)=15,LEFT(D2351,1)="3",RIGHT(D2351,1)="3",ISNUMBER(--D2351)))),"Invalid/missing supplier VAT no; ","")&amp;IF(AND(L2351="Yes",K2351&lt;&gt;"Yes"),"VAT claimed without valid tax invoice; ","")&amp;IF(AND(L2351="Yes",ISNUMBER(SEARCH("blocked",G2351))),"Blocked input VAT claimed; ","")&amp;IF(AND(F2351="Import - VAT paid at customs (Box 8)",M2351=""),"Customs declaration no missing; ","")&amp;IF(AND(F2351="Import - Reverse charge (Box 9)",E2351="Saudi Arabia"),"RCM used for a local supplier; ","")&amp;IF(AND(L2351="Yes",NOT(OR(F2351="Standard domestic 15% (Box 7)",F2351="Import - VAT paid at customs (Box 8)",F2351="Import - Reverse charge (Box 9)"))),"VAT claimed on non-taxable category; ",""))</f>
        <v/>
      </c>
    </row>
    <row r="2352">
      <c r="A2352" s="17" t="n"/>
      <c r="B2352" s="14" t="n"/>
      <c r="C2352" s="14" t="n"/>
      <c r="D2352" s="16" t="n"/>
      <c r="E2352" s="14" t="n"/>
      <c r="F2352" s="14" t="n"/>
      <c r="G2352" s="14" t="n"/>
      <c r="H2352" s="19" t="n"/>
      <c r="I2352" s="19" t="n"/>
      <c r="J2352" s="34">
        <f>IF(A2352="","",H2352+I2352)</f>
        <v/>
      </c>
      <c r="K2352" s="14" t="n"/>
      <c r="L2352" s="14" t="n"/>
      <c r="M2352" s="14" t="n"/>
      <c r="N2352" s="14" t="n"/>
      <c r="O2352" s="20">
        <f>IF(A2352="","",SUMPRODUCT((A2352&gt;=Setup!$C$19:$C$30)*(A2352&lt;=Setup!$D$19:$D$30)*Setup!$A$19:$A$30))</f>
        <v/>
      </c>
      <c r="P2352" s="34">
        <f>IF(A2352="","",IF(OR(F2352="Standard domestic 15% (Box 7)",F2352="Import - VAT paid at customs (Box 8)",F2352="Import - Reverse charge (Box 9)"),ROUND(H2352*Setup!$B$9,2),0))</f>
        <v/>
      </c>
      <c r="Q2352" s="34">
        <f>IF(A2352="","",I2352-P2352)</f>
        <v/>
      </c>
      <c r="R2352" s="34">
        <f>IF(A2352="","",IF(L2352="Yes",I2352,0))</f>
        <v/>
      </c>
      <c r="S2352" s="34">
        <f>IF(A2352="","",IF(AND(L2352="Yes",K2352="Yes",NOT(ISNUMBER(SEARCH("blocked",G2352))),OR(F2352="Standard domestic 15% (Box 7)",F2352="Import - VAT paid at customs (Box 8)",F2352="Import - Reverse charge (Box 9)"),OR(F2352&lt;&gt;"Standard domestic 15% (Box 7)",AND(LEN(D2352)=15,LEFT(D2352,1)="3",RIGHT(D2352,1)="3",ISNUMBER(--D2352)))),I2352,0))</f>
        <v/>
      </c>
      <c r="T2352" s="34">
        <f>IF(A2352="","",R2352-S2352)</f>
        <v/>
      </c>
      <c r="U2352" s="23">
        <f>IF(A2352="","",IF(O2352=0,"Outside audit periods; ","")&amp;IF(F2352="","No VAT category; ","")&amp;IF(ABS(Q2352)&gt;Setup!$B$10,"VAT ≠ 15% × net; ","")&amp;IF(AND(F2352="Standard domestic 15% (Box 7)",NOT(AND(LEN(D2352)=15,LEFT(D2352,1)="3",RIGHT(D2352,1)="3",ISNUMBER(--D2352)))),"Invalid/missing supplier VAT no; ","")&amp;IF(AND(L2352="Yes",K2352&lt;&gt;"Yes"),"VAT claimed without valid tax invoice; ","")&amp;IF(AND(L2352="Yes",ISNUMBER(SEARCH("blocked",G2352))),"Blocked input VAT claimed; ","")&amp;IF(AND(F2352="Import - VAT paid at customs (Box 8)",M2352=""),"Customs declaration no missing; ","")&amp;IF(AND(F2352="Import - Reverse charge (Box 9)",E2352="Saudi Arabia"),"RCM used for a local supplier; ","")&amp;IF(AND(L2352="Yes",NOT(OR(F2352="Standard domestic 15% (Box 7)",F2352="Import - VAT paid at customs (Box 8)",F2352="Import - Reverse charge (Box 9)"))),"VAT claimed on non-taxable category; ",""))</f>
        <v/>
      </c>
    </row>
    <row r="2353">
      <c r="A2353" s="17" t="n"/>
      <c r="B2353" s="14" t="n"/>
      <c r="C2353" s="14" t="n"/>
      <c r="D2353" s="16" t="n"/>
      <c r="E2353" s="14" t="n"/>
      <c r="F2353" s="14" t="n"/>
      <c r="G2353" s="14" t="n"/>
      <c r="H2353" s="19" t="n"/>
      <c r="I2353" s="19" t="n"/>
      <c r="J2353" s="34">
        <f>IF(A2353="","",H2353+I2353)</f>
        <v/>
      </c>
      <c r="K2353" s="14" t="n"/>
      <c r="L2353" s="14" t="n"/>
      <c r="M2353" s="14" t="n"/>
      <c r="N2353" s="14" t="n"/>
      <c r="O2353" s="20">
        <f>IF(A2353="","",SUMPRODUCT((A2353&gt;=Setup!$C$19:$C$30)*(A2353&lt;=Setup!$D$19:$D$30)*Setup!$A$19:$A$30))</f>
        <v/>
      </c>
      <c r="P2353" s="34">
        <f>IF(A2353="","",IF(OR(F2353="Standard domestic 15% (Box 7)",F2353="Import - VAT paid at customs (Box 8)",F2353="Import - Reverse charge (Box 9)"),ROUND(H2353*Setup!$B$9,2),0))</f>
        <v/>
      </c>
      <c r="Q2353" s="34">
        <f>IF(A2353="","",I2353-P2353)</f>
        <v/>
      </c>
      <c r="R2353" s="34">
        <f>IF(A2353="","",IF(L2353="Yes",I2353,0))</f>
        <v/>
      </c>
      <c r="S2353" s="34">
        <f>IF(A2353="","",IF(AND(L2353="Yes",K2353="Yes",NOT(ISNUMBER(SEARCH("blocked",G2353))),OR(F2353="Standard domestic 15% (Box 7)",F2353="Import - VAT paid at customs (Box 8)",F2353="Import - Reverse charge (Box 9)"),OR(F2353&lt;&gt;"Standard domestic 15% (Box 7)",AND(LEN(D2353)=15,LEFT(D2353,1)="3",RIGHT(D2353,1)="3",ISNUMBER(--D2353)))),I2353,0))</f>
        <v/>
      </c>
      <c r="T2353" s="34">
        <f>IF(A2353="","",R2353-S2353)</f>
        <v/>
      </c>
      <c r="U2353" s="23">
        <f>IF(A2353="","",IF(O2353=0,"Outside audit periods; ","")&amp;IF(F2353="","No VAT category; ","")&amp;IF(ABS(Q2353)&gt;Setup!$B$10,"VAT ≠ 15% × net; ","")&amp;IF(AND(F2353="Standard domestic 15% (Box 7)",NOT(AND(LEN(D2353)=15,LEFT(D2353,1)="3",RIGHT(D2353,1)="3",ISNUMBER(--D2353)))),"Invalid/missing supplier VAT no; ","")&amp;IF(AND(L2353="Yes",K2353&lt;&gt;"Yes"),"VAT claimed without valid tax invoice; ","")&amp;IF(AND(L2353="Yes",ISNUMBER(SEARCH("blocked",G2353))),"Blocked input VAT claimed; ","")&amp;IF(AND(F2353="Import - VAT paid at customs (Box 8)",M2353=""),"Customs declaration no missing; ","")&amp;IF(AND(F2353="Import - Reverse charge (Box 9)",E2353="Saudi Arabia"),"RCM used for a local supplier; ","")&amp;IF(AND(L2353="Yes",NOT(OR(F2353="Standard domestic 15% (Box 7)",F2353="Import - VAT paid at customs (Box 8)",F2353="Import - Reverse charge (Box 9)"))),"VAT claimed on non-taxable category; ",""))</f>
        <v/>
      </c>
    </row>
    <row r="2354">
      <c r="A2354" s="17" t="n"/>
      <c r="B2354" s="14" t="n"/>
      <c r="C2354" s="14" t="n"/>
      <c r="D2354" s="16" t="n"/>
      <c r="E2354" s="14" t="n"/>
      <c r="F2354" s="14" t="n"/>
      <c r="G2354" s="14" t="n"/>
      <c r="H2354" s="19" t="n"/>
      <c r="I2354" s="19" t="n"/>
      <c r="J2354" s="34">
        <f>IF(A2354="","",H2354+I2354)</f>
        <v/>
      </c>
      <c r="K2354" s="14" t="n"/>
      <c r="L2354" s="14" t="n"/>
      <c r="M2354" s="14" t="n"/>
      <c r="N2354" s="14" t="n"/>
      <c r="O2354" s="20">
        <f>IF(A2354="","",SUMPRODUCT((A2354&gt;=Setup!$C$19:$C$30)*(A2354&lt;=Setup!$D$19:$D$30)*Setup!$A$19:$A$30))</f>
        <v/>
      </c>
      <c r="P2354" s="34">
        <f>IF(A2354="","",IF(OR(F2354="Standard domestic 15% (Box 7)",F2354="Import - VAT paid at customs (Box 8)",F2354="Import - Reverse charge (Box 9)"),ROUND(H2354*Setup!$B$9,2),0))</f>
        <v/>
      </c>
      <c r="Q2354" s="34">
        <f>IF(A2354="","",I2354-P2354)</f>
        <v/>
      </c>
      <c r="R2354" s="34">
        <f>IF(A2354="","",IF(L2354="Yes",I2354,0))</f>
        <v/>
      </c>
      <c r="S2354" s="34">
        <f>IF(A2354="","",IF(AND(L2354="Yes",K2354="Yes",NOT(ISNUMBER(SEARCH("blocked",G2354))),OR(F2354="Standard domestic 15% (Box 7)",F2354="Import - VAT paid at customs (Box 8)",F2354="Import - Reverse charge (Box 9)"),OR(F2354&lt;&gt;"Standard domestic 15% (Box 7)",AND(LEN(D2354)=15,LEFT(D2354,1)="3",RIGHT(D2354,1)="3",ISNUMBER(--D2354)))),I2354,0))</f>
        <v/>
      </c>
      <c r="T2354" s="34">
        <f>IF(A2354="","",R2354-S2354)</f>
        <v/>
      </c>
      <c r="U2354" s="23">
        <f>IF(A2354="","",IF(O2354=0,"Outside audit periods; ","")&amp;IF(F2354="","No VAT category; ","")&amp;IF(ABS(Q2354)&gt;Setup!$B$10,"VAT ≠ 15% × net; ","")&amp;IF(AND(F2354="Standard domestic 15% (Box 7)",NOT(AND(LEN(D2354)=15,LEFT(D2354,1)="3",RIGHT(D2354,1)="3",ISNUMBER(--D2354)))),"Invalid/missing supplier VAT no; ","")&amp;IF(AND(L2354="Yes",K2354&lt;&gt;"Yes"),"VAT claimed without valid tax invoice; ","")&amp;IF(AND(L2354="Yes",ISNUMBER(SEARCH("blocked",G2354))),"Blocked input VAT claimed; ","")&amp;IF(AND(F2354="Import - VAT paid at customs (Box 8)",M2354=""),"Customs declaration no missing; ","")&amp;IF(AND(F2354="Import - Reverse charge (Box 9)",E2354="Saudi Arabia"),"RCM used for a local supplier; ","")&amp;IF(AND(L2354="Yes",NOT(OR(F2354="Standard domestic 15% (Box 7)",F2354="Import - VAT paid at customs (Box 8)",F2354="Import - Reverse charge (Box 9)"))),"VAT claimed on non-taxable category; ",""))</f>
        <v/>
      </c>
    </row>
    <row r="2355">
      <c r="A2355" s="17" t="n"/>
      <c r="B2355" s="14" t="n"/>
      <c r="C2355" s="14" t="n"/>
      <c r="D2355" s="16" t="n"/>
      <c r="E2355" s="14" t="n"/>
      <c r="F2355" s="14" t="n"/>
      <c r="G2355" s="14" t="n"/>
      <c r="H2355" s="19" t="n"/>
      <c r="I2355" s="19" t="n"/>
      <c r="J2355" s="34">
        <f>IF(A2355="","",H2355+I2355)</f>
        <v/>
      </c>
      <c r="K2355" s="14" t="n"/>
      <c r="L2355" s="14" t="n"/>
      <c r="M2355" s="14" t="n"/>
      <c r="N2355" s="14" t="n"/>
      <c r="O2355" s="20">
        <f>IF(A2355="","",SUMPRODUCT((A2355&gt;=Setup!$C$19:$C$30)*(A2355&lt;=Setup!$D$19:$D$30)*Setup!$A$19:$A$30))</f>
        <v/>
      </c>
      <c r="P2355" s="34">
        <f>IF(A2355="","",IF(OR(F2355="Standard domestic 15% (Box 7)",F2355="Import - VAT paid at customs (Box 8)",F2355="Import - Reverse charge (Box 9)"),ROUND(H2355*Setup!$B$9,2),0))</f>
        <v/>
      </c>
      <c r="Q2355" s="34">
        <f>IF(A2355="","",I2355-P2355)</f>
        <v/>
      </c>
      <c r="R2355" s="34">
        <f>IF(A2355="","",IF(L2355="Yes",I2355,0))</f>
        <v/>
      </c>
      <c r="S2355" s="34">
        <f>IF(A2355="","",IF(AND(L2355="Yes",K2355="Yes",NOT(ISNUMBER(SEARCH("blocked",G2355))),OR(F2355="Standard domestic 15% (Box 7)",F2355="Import - VAT paid at customs (Box 8)",F2355="Import - Reverse charge (Box 9)"),OR(F2355&lt;&gt;"Standard domestic 15% (Box 7)",AND(LEN(D2355)=15,LEFT(D2355,1)="3",RIGHT(D2355,1)="3",ISNUMBER(--D2355)))),I2355,0))</f>
        <v/>
      </c>
      <c r="T2355" s="34">
        <f>IF(A2355="","",R2355-S2355)</f>
        <v/>
      </c>
      <c r="U2355" s="23">
        <f>IF(A2355="","",IF(O2355=0,"Outside audit periods; ","")&amp;IF(F2355="","No VAT category; ","")&amp;IF(ABS(Q2355)&gt;Setup!$B$10,"VAT ≠ 15% × net; ","")&amp;IF(AND(F2355="Standard domestic 15% (Box 7)",NOT(AND(LEN(D2355)=15,LEFT(D2355,1)="3",RIGHT(D2355,1)="3",ISNUMBER(--D2355)))),"Invalid/missing supplier VAT no; ","")&amp;IF(AND(L2355="Yes",K2355&lt;&gt;"Yes"),"VAT claimed without valid tax invoice; ","")&amp;IF(AND(L2355="Yes",ISNUMBER(SEARCH("blocked",G2355))),"Blocked input VAT claimed; ","")&amp;IF(AND(F2355="Import - VAT paid at customs (Box 8)",M2355=""),"Customs declaration no missing; ","")&amp;IF(AND(F2355="Import - Reverse charge (Box 9)",E2355="Saudi Arabia"),"RCM used for a local supplier; ","")&amp;IF(AND(L2355="Yes",NOT(OR(F2355="Standard domestic 15% (Box 7)",F2355="Import - VAT paid at customs (Box 8)",F2355="Import - Reverse charge (Box 9)"))),"VAT claimed on non-taxable category; ",""))</f>
        <v/>
      </c>
    </row>
    <row r="2356">
      <c r="A2356" s="17" t="n"/>
      <c r="B2356" s="14" t="n"/>
      <c r="C2356" s="14" t="n"/>
      <c r="D2356" s="16" t="n"/>
      <c r="E2356" s="14" t="n"/>
      <c r="F2356" s="14" t="n"/>
      <c r="G2356" s="14" t="n"/>
      <c r="H2356" s="19" t="n"/>
      <c r="I2356" s="19" t="n"/>
      <c r="J2356" s="34">
        <f>IF(A2356="","",H2356+I2356)</f>
        <v/>
      </c>
      <c r="K2356" s="14" t="n"/>
      <c r="L2356" s="14" t="n"/>
      <c r="M2356" s="14" t="n"/>
      <c r="N2356" s="14" t="n"/>
      <c r="O2356" s="20">
        <f>IF(A2356="","",SUMPRODUCT((A2356&gt;=Setup!$C$19:$C$30)*(A2356&lt;=Setup!$D$19:$D$30)*Setup!$A$19:$A$30))</f>
        <v/>
      </c>
      <c r="P2356" s="34">
        <f>IF(A2356="","",IF(OR(F2356="Standard domestic 15% (Box 7)",F2356="Import - VAT paid at customs (Box 8)",F2356="Import - Reverse charge (Box 9)"),ROUND(H2356*Setup!$B$9,2),0))</f>
        <v/>
      </c>
      <c r="Q2356" s="34">
        <f>IF(A2356="","",I2356-P2356)</f>
        <v/>
      </c>
      <c r="R2356" s="34">
        <f>IF(A2356="","",IF(L2356="Yes",I2356,0))</f>
        <v/>
      </c>
      <c r="S2356" s="34">
        <f>IF(A2356="","",IF(AND(L2356="Yes",K2356="Yes",NOT(ISNUMBER(SEARCH("blocked",G2356))),OR(F2356="Standard domestic 15% (Box 7)",F2356="Import - VAT paid at customs (Box 8)",F2356="Import - Reverse charge (Box 9)"),OR(F2356&lt;&gt;"Standard domestic 15% (Box 7)",AND(LEN(D2356)=15,LEFT(D2356,1)="3",RIGHT(D2356,1)="3",ISNUMBER(--D2356)))),I2356,0))</f>
        <v/>
      </c>
      <c r="T2356" s="34">
        <f>IF(A2356="","",R2356-S2356)</f>
        <v/>
      </c>
      <c r="U2356" s="23">
        <f>IF(A2356="","",IF(O2356=0,"Outside audit periods; ","")&amp;IF(F2356="","No VAT category; ","")&amp;IF(ABS(Q2356)&gt;Setup!$B$10,"VAT ≠ 15% × net; ","")&amp;IF(AND(F2356="Standard domestic 15% (Box 7)",NOT(AND(LEN(D2356)=15,LEFT(D2356,1)="3",RIGHT(D2356,1)="3",ISNUMBER(--D2356)))),"Invalid/missing supplier VAT no; ","")&amp;IF(AND(L2356="Yes",K2356&lt;&gt;"Yes"),"VAT claimed without valid tax invoice; ","")&amp;IF(AND(L2356="Yes",ISNUMBER(SEARCH("blocked",G2356))),"Blocked input VAT claimed; ","")&amp;IF(AND(F2356="Import - VAT paid at customs (Box 8)",M2356=""),"Customs declaration no missing; ","")&amp;IF(AND(F2356="Import - Reverse charge (Box 9)",E2356="Saudi Arabia"),"RCM used for a local supplier; ","")&amp;IF(AND(L2356="Yes",NOT(OR(F2356="Standard domestic 15% (Box 7)",F2356="Import - VAT paid at customs (Box 8)",F2356="Import - Reverse charge (Box 9)"))),"VAT claimed on non-taxable category; ",""))</f>
        <v/>
      </c>
    </row>
    <row r="2357">
      <c r="A2357" s="17" t="n"/>
      <c r="B2357" s="14" t="n"/>
      <c r="C2357" s="14" t="n"/>
      <c r="D2357" s="16" t="n"/>
      <c r="E2357" s="14" t="n"/>
      <c r="F2357" s="14" t="n"/>
      <c r="G2357" s="14" t="n"/>
      <c r="H2357" s="19" t="n"/>
      <c r="I2357" s="19" t="n"/>
      <c r="J2357" s="34">
        <f>IF(A2357="","",H2357+I2357)</f>
        <v/>
      </c>
      <c r="K2357" s="14" t="n"/>
      <c r="L2357" s="14" t="n"/>
      <c r="M2357" s="14" t="n"/>
      <c r="N2357" s="14" t="n"/>
      <c r="O2357" s="20">
        <f>IF(A2357="","",SUMPRODUCT((A2357&gt;=Setup!$C$19:$C$30)*(A2357&lt;=Setup!$D$19:$D$30)*Setup!$A$19:$A$30))</f>
        <v/>
      </c>
      <c r="P2357" s="34">
        <f>IF(A2357="","",IF(OR(F2357="Standard domestic 15% (Box 7)",F2357="Import - VAT paid at customs (Box 8)",F2357="Import - Reverse charge (Box 9)"),ROUND(H2357*Setup!$B$9,2),0))</f>
        <v/>
      </c>
      <c r="Q2357" s="34">
        <f>IF(A2357="","",I2357-P2357)</f>
        <v/>
      </c>
      <c r="R2357" s="34">
        <f>IF(A2357="","",IF(L2357="Yes",I2357,0))</f>
        <v/>
      </c>
      <c r="S2357" s="34">
        <f>IF(A2357="","",IF(AND(L2357="Yes",K2357="Yes",NOT(ISNUMBER(SEARCH("blocked",G2357))),OR(F2357="Standard domestic 15% (Box 7)",F2357="Import - VAT paid at customs (Box 8)",F2357="Import - Reverse charge (Box 9)"),OR(F2357&lt;&gt;"Standard domestic 15% (Box 7)",AND(LEN(D2357)=15,LEFT(D2357,1)="3",RIGHT(D2357,1)="3",ISNUMBER(--D2357)))),I2357,0))</f>
        <v/>
      </c>
      <c r="T2357" s="34">
        <f>IF(A2357="","",R2357-S2357)</f>
        <v/>
      </c>
      <c r="U2357" s="23">
        <f>IF(A2357="","",IF(O2357=0,"Outside audit periods; ","")&amp;IF(F2357="","No VAT category; ","")&amp;IF(ABS(Q2357)&gt;Setup!$B$10,"VAT ≠ 15% × net; ","")&amp;IF(AND(F2357="Standard domestic 15% (Box 7)",NOT(AND(LEN(D2357)=15,LEFT(D2357,1)="3",RIGHT(D2357,1)="3",ISNUMBER(--D2357)))),"Invalid/missing supplier VAT no; ","")&amp;IF(AND(L2357="Yes",K2357&lt;&gt;"Yes"),"VAT claimed without valid tax invoice; ","")&amp;IF(AND(L2357="Yes",ISNUMBER(SEARCH("blocked",G2357))),"Blocked input VAT claimed; ","")&amp;IF(AND(F2357="Import - VAT paid at customs (Box 8)",M2357=""),"Customs declaration no missing; ","")&amp;IF(AND(F2357="Import - Reverse charge (Box 9)",E2357="Saudi Arabia"),"RCM used for a local supplier; ","")&amp;IF(AND(L2357="Yes",NOT(OR(F2357="Standard domestic 15% (Box 7)",F2357="Import - VAT paid at customs (Box 8)",F2357="Import - Reverse charge (Box 9)"))),"VAT claimed on non-taxable category; ",""))</f>
        <v/>
      </c>
    </row>
    <row r="2358">
      <c r="A2358" s="17" t="n"/>
      <c r="B2358" s="14" t="n"/>
      <c r="C2358" s="14" t="n"/>
      <c r="D2358" s="16" t="n"/>
      <c r="E2358" s="14" t="n"/>
      <c r="F2358" s="14" t="n"/>
      <c r="G2358" s="14" t="n"/>
      <c r="H2358" s="19" t="n"/>
      <c r="I2358" s="19" t="n"/>
      <c r="J2358" s="34">
        <f>IF(A2358="","",H2358+I2358)</f>
        <v/>
      </c>
      <c r="K2358" s="14" t="n"/>
      <c r="L2358" s="14" t="n"/>
      <c r="M2358" s="14" t="n"/>
      <c r="N2358" s="14" t="n"/>
      <c r="O2358" s="20">
        <f>IF(A2358="","",SUMPRODUCT((A2358&gt;=Setup!$C$19:$C$30)*(A2358&lt;=Setup!$D$19:$D$30)*Setup!$A$19:$A$30))</f>
        <v/>
      </c>
      <c r="P2358" s="34">
        <f>IF(A2358="","",IF(OR(F2358="Standard domestic 15% (Box 7)",F2358="Import - VAT paid at customs (Box 8)",F2358="Import - Reverse charge (Box 9)"),ROUND(H2358*Setup!$B$9,2),0))</f>
        <v/>
      </c>
      <c r="Q2358" s="34">
        <f>IF(A2358="","",I2358-P2358)</f>
        <v/>
      </c>
      <c r="R2358" s="34">
        <f>IF(A2358="","",IF(L2358="Yes",I2358,0))</f>
        <v/>
      </c>
      <c r="S2358" s="34">
        <f>IF(A2358="","",IF(AND(L2358="Yes",K2358="Yes",NOT(ISNUMBER(SEARCH("blocked",G2358))),OR(F2358="Standard domestic 15% (Box 7)",F2358="Import - VAT paid at customs (Box 8)",F2358="Import - Reverse charge (Box 9)"),OR(F2358&lt;&gt;"Standard domestic 15% (Box 7)",AND(LEN(D2358)=15,LEFT(D2358,1)="3",RIGHT(D2358,1)="3",ISNUMBER(--D2358)))),I2358,0))</f>
        <v/>
      </c>
      <c r="T2358" s="34">
        <f>IF(A2358="","",R2358-S2358)</f>
        <v/>
      </c>
      <c r="U2358" s="23">
        <f>IF(A2358="","",IF(O2358=0,"Outside audit periods; ","")&amp;IF(F2358="","No VAT category; ","")&amp;IF(ABS(Q2358)&gt;Setup!$B$10,"VAT ≠ 15% × net; ","")&amp;IF(AND(F2358="Standard domestic 15% (Box 7)",NOT(AND(LEN(D2358)=15,LEFT(D2358,1)="3",RIGHT(D2358,1)="3",ISNUMBER(--D2358)))),"Invalid/missing supplier VAT no; ","")&amp;IF(AND(L2358="Yes",K2358&lt;&gt;"Yes"),"VAT claimed without valid tax invoice; ","")&amp;IF(AND(L2358="Yes",ISNUMBER(SEARCH("blocked",G2358))),"Blocked input VAT claimed; ","")&amp;IF(AND(F2358="Import - VAT paid at customs (Box 8)",M2358=""),"Customs declaration no missing; ","")&amp;IF(AND(F2358="Import - Reverse charge (Box 9)",E2358="Saudi Arabia"),"RCM used for a local supplier; ","")&amp;IF(AND(L2358="Yes",NOT(OR(F2358="Standard domestic 15% (Box 7)",F2358="Import - VAT paid at customs (Box 8)",F2358="Import - Reverse charge (Box 9)"))),"VAT claimed on non-taxable category; ",""))</f>
        <v/>
      </c>
    </row>
    <row r="2359">
      <c r="A2359" s="17" t="n"/>
      <c r="B2359" s="14" t="n"/>
      <c r="C2359" s="14" t="n"/>
      <c r="D2359" s="16" t="n"/>
      <c r="E2359" s="14" t="n"/>
      <c r="F2359" s="14" t="n"/>
      <c r="G2359" s="14" t="n"/>
      <c r="H2359" s="19" t="n"/>
      <c r="I2359" s="19" t="n"/>
      <c r="J2359" s="34">
        <f>IF(A2359="","",H2359+I2359)</f>
        <v/>
      </c>
      <c r="K2359" s="14" t="n"/>
      <c r="L2359" s="14" t="n"/>
      <c r="M2359" s="14" t="n"/>
      <c r="N2359" s="14" t="n"/>
      <c r="O2359" s="20">
        <f>IF(A2359="","",SUMPRODUCT((A2359&gt;=Setup!$C$19:$C$30)*(A2359&lt;=Setup!$D$19:$D$30)*Setup!$A$19:$A$30))</f>
        <v/>
      </c>
      <c r="P2359" s="34">
        <f>IF(A2359="","",IF(OR(F2359="Standard domestic 15% (Box 7)",F2359="Import - VAT paid at customs (Box 8)",F2359="Import - Reverse charge (Box 9)"),ROUND(H2359*Setup!$B$9,2),0))</f>
        <v/>
      </c>
      <c r="Q2359" s="34">
        <f>IF(A2359="","",I2359-P2359)</f>
        <v/>
      </c>
      <c r="R2359" s="34">
        <f>IF(A2359="","",IF(L2359="Yes",I2359,0))</f>
        <v/>
      </c>
      <c r="S2359" s="34">
        <f>IF(A2359="","",IF(AND(L2359="Yes",K2359="Yes",NOT(ISNUMBER(SEARCH("blocked",G2359))),OR(F2359="Standard domestic 15% (Box 7)",F2359="Import - VAT paid at customs (Box 8)",F2359="Import - Reverse charge (Box 9)"),OR(F2359&lt;&gt;"Standard domestic 15% (Box 7)",AND(LEN(D2359)=15,LEFT(D2359,1)="3",RIGHT(D2359,1)="3",ISNUMBER(--D2359)))),I2359,0))</f>
        <v/>
      </c>
      <c r="T2359" s="34">
        <f>IF(A2359="","",R2359-S2359)</f>
        <v/>
      </c>
      <c r="U2359" s="23">
        <f>IF(A2359="","",IF(O2359=0,"Outside audit periods; ","")&amp;IF(F2359="","No VAT category; ","")&amp;IF(ABS(Q2359)&gt;Setup!$B$10,"VAT ≠ 15% × net; ","")&amp;IF(AND(F2359="Standard domestic 15% (Box 7)",NOT(AND(LEN(D2359)=15,LEFT(D2359,1)="3",RIGHT(D2359,1)="3",ISNUMBER(--D2359)))),"Invalid/missing supplier VAT no; ","")&amp;IF(AND(L2359="Yes",K2359&lt;&gt;"Yes"),"VAT claimed without valid tax invoice; ","")&amp;IF(AND(L2359="Yes",ISNUMBER(SEARCH("blocked",G2359))),"Blocked input VAT claimed; ","")&amp;IF(AND(F2359="Import - VAT paid at customs (Box 8)",M2359=""),"Customs declaration no missing; ","")&amp;IF(AND(F2359="Import - Reverse charge (Box 9)",E2359="Saudi Arabia"),"RCM used for a local supplier; ","")&amp;IF(AND(L2359="Yes",NOT(OR(F2359="Standard domestic 15% (Box 7)",F2359="Import - VAT paid at customs (Box 8)",F2359="Import - Reverse charge (Box 9)"))),"VAT claimed on non-taxable category; ",""))</f>
        <v/>
      </c>
    </row>
    <row r="2360">
      <c r="A2360" s="17" t="n"/>
      <c r="B2360" s="14" t="n"/>
      <c r="C2360" s="14" t="n"/>
      <c r="D2360" s="16" t="n"/>
      <c r="E2360" s="14" t="n"/>
      <c r="F2360" s="14" t="n"/>
      <c r="G2360" s="14" t="n"/>
      <c r="H2360" s="19" t="n"/>
      <c r="I2360" s="19" t="n"/>
      <c r="J2360" s="34">
        <f>IF(A2360="","",H2360+I2360)</f>
        <v/>
      </c>
      <c r="K2360" s="14" t="n"/>
      <c r="L2360" s="14" t="n"/>
      <c r="M2360" s="14" t="n"/>
      <c r="N2360" s="14" t="n"/>
      <c r="O2360" s="20">
        <f>IF(A2360="","",SUMPRODUCT((A2360&gt;=Setup!$C$19:$C$30)*(A2360&lt;=Setup!$D$19:$D$30)*Setup!$A$19:$A$30))</f>
        <v/>
      </c>
      <c r="P2360" s="34">
        <f>IF(A2360="","",IF(OR(F2360="Standard domestic 15% (Box 7)",F2360="Import - VAT paid at customs (Box 8)",F2360="Import - Reverse charge (Box 9)"),ROUND(H2360*Setup!$B$9,2),0))</f>
        <v/>
      </c>
      <c r="Q2360" s="34">
        <f>IF(A2360="","",I2360-P2360)</f>
        <v/>
      </c>
      <c r="R2360" s="34">
        <f>IF(A2360="","",IF(L2360="Yes",I2360,0))</f>
        <v/>
      </c>
      <c r="S2360" s="34">
        <f>IF(A2360="","",IF(AND(L2360="Yes",K2360="Yes",NOT(ISNUMBER(SEARCH("blocked",G2360))),OR(F2360="Standard domestic 15% (Box 7)",F2360="Import - VAT paid at customs (Box 8)",F2360="Import - Reverse charge (Box 9)"),OR(F2360&lt;&gt;"Standard domestic 15% (Box 7)",AND(LEN(D2360)=15,LEFT(D2360,1)="3",RIGHT(D2360,1)="3",ISNUMBER(--D2360)))),I2360,0))</f>
        <v/>
      </c>
      <c r="T2360" s="34">
        <f>IF(A2360="","",R2360-S2360)</f>
        <v/>
      </c>
      <c r="U2360" s="23">
        <f>IF(A2360="","",IF(O2360=0,"Outside audit periods; ","")&amp;IF(F2360="","No VAT category; ","")&amp;IF(ABS(Q2360)&gt;Setup!$B$10,"VAT ≠ 15% × net; ","")&amp;IF(AND(F2360="Standard domestic 15% (Box 7)",NOT(AND(LEN(D2360)=15,LEFT(D2360,1)="3",RIGHT(D2360,1)="3",ISNUMBER(--D2360)))),"Invalid/missing supplier VAT no; ","")&amp;IF(AND(L2360="Yes",K2360&lt;&gt;"Yes"),"VAT claimed without valid tax invoice; ","")&amp;IF(AND(L2360="Yes",ISNUMBER(SEARCH("blocked",G2360))),"Blocked input VAT claimed; ","")&amp;IF(AND(F2360="Import - VAT paid at customs (Box 8)",M2360=""),"Customs declaration no missing; ","")&amp;IF(AND(F2360="Import - Reverse charge (Box 9)",E2360="Saudi Arabia"),"RCM used for a local supplier; ","")&amp;IF(AND(L2360="Yes",NOT(OR(F2360="Standard domestic 15% (Box 7)",F2360="Import - VAT paid at customs (Box 8)",F2360="Import - Reverse charge (Box 9)"))),"VAT claimed on non-taxable category; ",""))</f>
        <v/>
      </c>
    </row>
    <row r="2361">
      <c r="A2361" s="17" t="n"/>
      <c r="B2361" s="14" t="n"/>
      <c r="C2361" s="14" t="n"/>
      <c r="D2361" s="16" t="n"/>
      <c r="E2361" s="14" t="n"/>
      <c r="F2361" s="14" t="n"/>
      <c r="G2361" s="14" t="n"/>
      <c r="H2361" s="19" t="n"/>
      <c r="I2361" s="19" t="n"/>
      <c r="J2361" s="34">
        <f>IF(A2361="","",H2361+I2361)</f>
        <v/>
      </c>
      <c r="K2361" s="14" t="n"/>
      <c r="L2361" s="14" t="n"/>
      <c r="M2361" s="14" t="n"/>
      <c r="N2361" s="14" t="n"/>
      <c r="O2361" s="20">
        <f>IF(A2361="","",SUMPRODUCT((A2361&gt;=Setup!$C$19:$C$30)*(A2361&lt;=Setup!$D$19:$D$30)*Setup!$A$19:$A$30))</f>
        <v/>
      </c>
      <c r="P2361" s="34">
        <f>IF(A2361="","",IF(OR(F2361="Standard domestic 15% (Box 7)",F2361="Import - VAT paid at customs (Box 8)",F2361="Import - Reverse charge (Box 9)"),ROUND(H2361*Setup!$B$9,2),0))</f>
        <v/>
      </c>
      <c r="Q2361" s="34">
        <f>IF(A2361="","",I2361-P2361)</f>
        <v/>
      </c>
      <c r="R2361" s="34">
        <f>IF(A2361="","",IF(L2361="Yes",I2361,0))</f>
        <v/>
      </c>
      <c r="S2361" s="34">
        <f>IF(A2361="","",IF(AND(L2361="Yes",K2361="Yes",NOT(ISNUMBER(SEARCH("blocked",G2361))),OR(F2361="Standard domestic 15% (Box 7)",F2361="Import - VAT paid at customs (Box 8)",F2361="Import - Reverse charge (Box 9)"),OR(F2361&lt;&gt;"Standard domestic 15% (Box 7)",AND(LEN(D2361)=15,LEFT(D2361,1)="3",RIGHT(D2361,1)="3",ISNUMBER(--D2361)))),I2361,0))</f>
        <v/>
      </c>
      <c r="T2361" s="34">
        <f>IF(A2361="","",R2361-S2361)</f>
        <v/>
      </c>
      <c r="U2361" s="23">
        <f>IF(A2361="","",IF(O2361=0,"Outside audit periods; ","")&amp;IF(F2361="","No VAT category; ","")&amp;IF(ABS(Q2361)&gt;Setup!$B$10,"VAT ≠ 15% × net; ","")&amp;IF(AND(F2361="Standard domestic 15% (Box 7)",NOT(AND(LEN(D2361)=15,LEFT(D2361,1)="3",RIGHT(D2361,1)="3",ISNUMBER(--D2361)))),"Invalid/missing supplier VAT no; ","")&amp;IF(AND(L2361="Yes",K2361&lt;&gt;"Yes"),"VAT claimed without valid tax invoice; ","")&amp;IF(AND(L2361="Yes",ISNUMBER(SEARCH("blocked",G2361))),"Blocked input VAT claimed; ","")&amp;IF(AND(F2361="Import - VAT paid at customs (Box 8)",M2361=""),"Customs declaration no missing; ","")&amp;IF(AND(F2361="Import - Reverse charge (Box 9)",E2361="Saudi Arabia"),"RCM used for a local supplier; ","")&amp;IF(AND(L2361="Yes",NOT(OR(F2361="Standard domestic 15% (Box 7)",F2361="Import - VAT paid at customs (Box 8)",F2361="Import - Reverse charge (Box 9)"))),"VAT claimed on non-taxable category; ",""))</f>
        <v/>
      </c>
    </row>
    <row r="2362">
      <c r="A2362" s="17" t="n"/>
      <c r="B2362" s="14" t="n"/>
      <c r="C2362" s="14" t="n"/>
      <c r="D2362" s="16" t="n"/>
      <c r="E2362" s="14" t="n"/>
      <c r="F2362" s="14" t="n"/>
      <c r="G2362" s="14" t="n"/>
      <c r="H2362" s="19" t="n"/>
      <c r="I2362" s="19" t="n"/>
      <c r="J2362" s="34">
        <f>IF(A2362="","",H2362+I2362)</f>
        <v/>
      </c>
      <c r="K2362" s="14" t="n"/>
      <c r="L2362" s="14" t="n"/>
      <c r="M2362" s="14" t="n"/>
      <c r="N2362" s="14" t="n"/>
      <c r="O2362" s="20">
        <f>IF(A2362="","",SUMPRODUCT((A2362&gt;=Setup!$C$19:$C$30)*(A2362&lt;=Setup!$D$19:$D$30)*Setup!$A$19:$A$30))</f>
        <v/>
      </c>
      <c r="P2362" s="34">
        <f>IF(A2362="","",IF(OR(F2362="Standard domestic 15% (Box 7)",F2362="Import - VAT paid at customs (Box 8)",F2362="Import - Reverse charge (Box 9)"),ROUND(H2362*Setup!$B$9,2),0))</f>
        <v/>
      </c>
      <c r="Q2362" s="34">
        <f>IF(A2362="","",I2362-P2362)</f>
        <v/>
      </c>
      <c r="R2362" s="34">
        <f>IF(A2362="","",IF(L2362="Yes",I2362,0))</f>
        <v/>
      </c>
      <c r="S2362" s="34">
        <f>IF(A2362="","",IF(AND(L2362="Yes",K2362="Yes",NOT(ISNUMBER(SEARCH("blocked",G2362))),OR(F2362="Standard domestic 15% (Box 7)",F2362="Import - VAT paid at customs (Box 8)",F2362="Import - Reverse charge (Box 9)"),OR(F2362&lt;&gt;"Standard domestic 15% (Box 7)",AND(LEN(D2362)=15,LEFT(D2362,1)="3",RIGHT(D2362,1)="3",ISNUMBER(--D2362)))),I2362,0))</f>
        <v/>
      </c>
      <c r="T2362" s="34">
        <f>IF(A2362="","",R2362-S2362)</f>
        <v/>
      </c>
      <c r="U2362" s="23">
        <f>IF(A2362="","",IF(O2362=0,"Outside audit periods; ","")&amp;IF(F2362="","No VAT category; ","")&amp;IF(ABS(Q2362)&gt;Setup!$B$10,"VAT ≠ 15% × net; ","")&amp;IF(AND(F2362="Standard domestic 15% (Box 7)",NOT(AND(LEN(D2362)=15,LEFT(D2362,1)="3",RIGHT(D2362,1)="3",ISNUMBER(--D2362)))),"Invalid/missing supplier VAT no; ","")&amp;IF(AND(L2362="Yes",K2362&lt;&gt;"Yes"),"VAT claimed without valid tax invoice; ","")&amp;IF(AND(L2362="Yes",ISNUMBER(SEARCH("blocked",G2362))),"Blocked input VAT claimed; ","")&amp;IF(AND(F2362="Import - VAT paid at customs (Box 8)",M2362=""),"Customs declaration no missing; ","")&amp;IF(AND(F2362="Import - Reverse charge (Box 9)",E2362="Saudi Arabia"),"RCM used for a local supplier; ","")&amp;IF(AND(L2362="Yes",NOT(OR(F2362="Standard domestic 15% (Box 7)",F2362="Import - VAT paid at customs (Box 8)",F2362="Import - Reverse charge (Box 9)"))),"VAT claimed on non-taxable category; ",""))</f>
        <v/>
      </c>
    </row>
    <row r="2363">
      <c r="A2363" s="17" t="n"/>
      <c r="B2363" s="14" t="n"/>
      <c r="C2363" s="14" t="n"/>
      <c r="D2363" s="16" t="n"/>
      <c r="E2363" s="14" t="n"/>
      <c r="F2363" s="14" t="n"/>
      <c r="G2363" s="14" t="n"/>
      <c r="H2363" s="19" t="n"/>
      <c r="I2363" s="19" t="n"/>
      <c r="J2363" s="34">
        <f>IF(A2363="","",H2363+I2363)</f>
        <v/>
      </c>
      <c r="K2363" s="14" t="n"/>
      <c r="L2363" s="14" t="n"/>
      <c r="M2363" s="14" t="n"/>
      <c r="N2363" s="14" t="n"/>
      <c r="O2363" s="20">
        <f>IF(A2363="","",SUMPRODUCT((A2363&gt;=Setup!$C$19:$C$30)*(A2363&lt;=Setup!$D$19:$D$30)*Setup!$A$19:$A$30))</f>
        <v/>
      </c>
      <c r="P2363" s="34">
        <f>IF(A2363="","",IF(OR(F2363="Standard domestic 15% (Box 7)",F2363="Import - VAT paid at customs (Box 8)",F2363="Import - Reverse charge (Box 9)"),ROUND(H2363*Setup!$B$9,2),0))</f>
        <v/>
      </c>
      <c r="Q2363" s="34">
        <f>IF(A2363="","",I2363-P2363)</f>
        <v/>
      </c>
      <c r="R2363" s="34">
        <f>IF(A2363="","",IF(L2363="Yes",I2363,0))</f>
        <v/>
      </c>
      <c r="S2363" s="34">
        <f>IF(A2363="","",IF(AND(L2363="Yes",K2363="Yes",NOT(ISNUMBER(SEARCH("blocked",G2363))),OR(F2363="Standard domestic 15% (Box 7)",F2363="Import - VAT paid at customs (Box 8)",F2363="Import - Reverse charge (Box 9)"),OR(F2363&lt;&gt;"Standard domestic 15% (Box 7)",AND(LEN(D2363)=15,LEFT(D2363,1)="3",RIGHT(D2363,1)="3",ISNUMBER(--D2363)))),I2363,0))</f>
        <v/>
      </c>
      <c r="T2363" s="34">
        <f>IF(A2363="","",R2363-S2363)</f>
        <v/>
      </c>
      <c r="U2363" s="23">
        <f>IF(A2363="","",IF(O2363=0,"Outside audit periods; ","")&amp;IF(F2363="","No VAT category; ","")&amp;IF(ABS(Q2363)&gt;Setup!$B$10,"VAT ≠ 15% × net; ","")&amp;IF(AND(F2363="Standard domestic 15% (Box 7)",NOT(AND(LEN(D2363)=15,LEFT(D2363,1)="3",RIGHT(D2363,1)="3",ISNUMBER(--D2363)))),"Invalid/missing supplier VAT no; ","")&amp;IF(AND(L2363="Yes",K2363&lt;&gt;"Yes"),"VAT claimed without valid tax invoice; ","")&amp;IF(AND(L2363="Yes",ISNUMBER(SEARCH("blocked",G2363))),"Blocked input VAT claimed; ","")&amp;IF(AND(F2363="Import - VAT paid at customs (Box 8)",M2363=""),"Customs declaration no missing; ","")&amp;IF(AND(F2363="Import - Reverse charge (Box 9)",E2363="Saudi Arabia"),"RCM used for a local supplier; ","")&amp;IF(AND(L2363="Yes",NOT(OR(F2363="Standard domestic 15% (Box 7)",F2363="Import - VAT paid at customs (Box 8)",F2363="Import - Reverse charge (Box 9)"))),"VAT claimed on non-taxable category; ",""))</f>
        <v/>
      </c>
    </row>
    <row r="2364">
      <c r="A2364" s="17" t="n"/>
      <c r="B2364" s="14" t="n"/>
      <c r="C2364" s="14" t="n"/>
      <c r="D2364" s="16" t="n"/>
      <c r="E2364" s="14" t="n"/>
      <c r="F2364" s="14" t="n"/>
      <c r="G2364" s="14" t="n"/>
      <c r="H2364" s="19" t="n"/>
      <c r="I2364" s="19" t="n"/>
      <c r="J2364" s="34">
        <f>IF(A2364="","",H2364+I2364)</f>
        <v/>
      </c>
      <c r="K2364" s="14" t="n"/>
      <c r="L2364" s="14" t="n"/>
      <c r="M2364" s="14" t="n"/>
      <c r="N2364" s="14" t="n"/>
      <c r="O2364" s="20">
        <f>IF(A2364="","",SUMPRODUCT((A2364&gt;=Setup!$C$19:$C$30)*(A2364&lt;=Setup!$D$19:$D$30)*Setup!$A$19:$A$30))</f>
        <v/>
      </c>
      <c r="P2364" s="34">
        <f>IF(A2364="","",IF(OR(F2364="Standard domestic 15% (Box 7)",F2364="Import - VAT paid at customs (Box 8)",F2364="Import - Reverse charge (Box 9)"),ROUND(H2364*Setup!$B$9,2),0))</f>
        <v/>
      </c>
      <c r="Q2364" s="34">
        <f>IF(A2364="","",I2364-P2364)</f>
        <v/>
      </c>
      <c r="R2364" s="34">
        <f>IF(A2364="","",IF(L2364="Yes",I2364,0))</f>
        <v/>
      </c>
      <c r="S2364" s="34">
        <f>IF(A2364="","",IF(AND(L2364="Yes",K2364="Yes",NOT(ISNUMBER(SEARCH("blocked",G2364))),OR(F2364="Standard domestic 15% (Box 7)",F2364="Import - VAT paid at customs (Box 8)",F2364="Import - Reverse charge (Box 9)"),OR(F2364&lt;&gt;"Standard domestic 15% (Box 7)",AND(LEN(D2364)=15,LEFT(D2364,1)="3",RIGHT(D2364,1)="3",ISNUMBER(--D2364)))),I2364,0))</f>
        <v/>
      </c>
      <c r="T2364" s="34">
        <f>IF(A2364="","",R2364-S2364)</f>
        <v/>
      </c>
      <c r="U2364" s="23">
        <f>IF(A2364="","",IF(O2364=0,"Outside audit periods; ","")&amp;IF(F2364="","No VAT category; ","")&amp;IF(ABS(Q2364)&gt;Setup!$B$10,"VAT ≠ 15% × net; ","")&amp;IF(AND(F2364="Standard domestic 15% (Box 7)",NOT(AND(LEN(D2364)=15,LEFT(D2364,1)="3",RIGHT(D2364,1)="3",ISNUMBER(--D2364)))),"Invalid/missing supplier VAT no; ","")&amp;IF(AND(L2364="Yes",K2364&lt;&gt;"Yes"),"VAT claimed without valid tax invoice; ","")&amp;IF(AND(L2364="Yes",ISNUMBER(SEARCH("blocked",G2364))),"Blocked input VAT claimed; ","")&amp;IF(AND(F2364="Import - VAT paid at customs (Box 8)",M2364=""),"Customs declaration no missing; ","")&amp;IF(AND(F2364="Import - Reverse charge (Box 9)",E2364="Saudi Arabia"),"RCM used for a local supplier; ","")&amp;IF(AND(L2364="Yes",NOT(OR(F2364="Standard domestic 15% (Box 7)",F2364="Import - VAT paid at customs (Box 8)",F2364="Import - Reverse charge (Box 9)"))),"VAT claimed on non-taxable category; ",""))</f>
        <v/>
      </c>
    </row>
    <row r="2365">
      <c r="A2365" s="17" t="n"/>
      <c r="B2365" s="14" t="n"/>
      <c r="C2365" s="14" t="n"/>
      <c r="D2365" s="16" t="n"/>
      <c r="E2365" s="14" t="n"/>
      <c r="F2365" s="14" t="n"/>
      <c r="G2365" s="14" t="n"/>
      <c r="H2365" s="19" t="n"/>
      <c r="I2365" s="19" t="n"/>
      <c r="J2365" s="34">
        <f>IF(A2365="","",H2365+I2365)</f>
        <v/>
      </c>
      <c r="K2365" s="14" t="n"/>
      <c r="L2365" s="14" t="n"/>
      <c r="M2365" s="14" t="n"/>
      <c r="N2365" s="14" t="n"/>
      <c r="O2365" s="20">
        <f>IF(A2365="","",SUMPRODUCT((A2365&gt;=Setup!$C$19:$C$30)*(A2365&lt;=Setup!$D$19:$D$30)*Setup!$A$19:$A$30))</f>
        <v/>
      </c>
      <c r="P2365" s="34">
        <f>IF(A2365="","",IF(OR(F2365="Standard domestic 15% (Box 7)",F2365="Import - VAT paid at customs (Box 8)",F2365="Import - Reverse charge (Box 9)"),ROUND(H2365*Setup!$B$9,2),0))</f>
        <v/>
      </c>
      <c r="Q2365" s="34">
        <f>IF(A2365="","",I2365-P2365)</f>
        <v/>
      </c>
      <c r="R2365" s="34">
        <f>IF(A2365="","",IF(L2365="Yes",I2365,0))</f>
        <v/>
      </c>
      <c r="S2365" s="34">
        <f>IF(A2365="","",IF(AND(L2365="Yes",K2365="Yes",NOT(ISNUMBER(SEARCH("blocked",G2365))),OR(F2365="Standard domestic 15% (Box 7)",F2365="Import - VAT paid at customs (Box 8)",F2365="Import - Reverse charge (Box 9)"),OR(F2365&lt;&gt;"Standard domestic 15% (Box 7)",AND(LEN(D2365)=15,LEFT(D2365,1)="3",RIGHT(D2365,1)="3",ISNUMBER(--D2365)))),I2365,0))</f>
        <v/>
      </c>
      <c r="T2365" s="34">
        <f>IF(A2365="","",R2365-S2365)</f>
        <v/>
      </c>
      <c r="U2365" s="23">
        <f>IF(A2365="","",IF(O2365=0,"Outside audit periods; ","")&amp;IF(F2365="","No VAT category; ","")&amp;IF(ABS(Q2365)&gt;Setup!$B$10,"VAT ≠ 15% × net; ","")&amp;IF(AND(F2365="Standard domestic 15% (Box 7)",NOT(AND(LEN(D2365)=15,LEFT(D2365,1)="3",RIGHT(D2365,1)="3",ISNUMBER(--D2365)))),"Invalid/missing supplier VAT no; ","")&amp;IF(AND(L2365="Yes",K2365&lt;&gt;"Yes"),"VAT claimed without valid tax invoice; ","")&amp;IF(AND(L2365="Yes",ISNUMBER(SEARCH("blocked",G2365))),"Blocked input VAT claimed; ","")&amp;IF(AND(F2365="Import - VAT paid at customs (Box 8)",M2365=""),"Customs declaration no missing; ","")&amp;IF(AND(F2365="Import - Reverse charge (Box 9)",E2365="Saudi Arabia"),"RCM used for a local supplier; ","")&amp;IF(AND(L2365="Yes",NOT(OR(F2365="Standard domestic 15% (Box 7)",F2365="Import - VAT paid at customs (Box 8)",F2365="Import - Reverse charge (Box 9)"))),"VAT claimed on non-taxable category; ",""))</f>
        <v/>
      </c>
    </row>
    <row r="2366">
      <c r="A2366" s="17" t="n"/>
      <c r="B2366" s="14" t="n"/>
      <c r="C2366" s="14" t="n"/>
      <c r="D2366" s="16" t="n"/>
      <c r="E2366" s="14" t="n"/>
      <c r="F2366" s="14" t="n"/>
      <c r="G2366" s="14" t="n"/>
      <c r="H2366" s="19" t="n"/>
      <c r="I2366" s="19" t="n"/>
      <c r="J2366" s="34">
        <f>IF(A2366="","",H2366+I2366)</f>
        <v/>
      </c>
      <c r="K2366" s="14" t="n"/>
      <c r="L2366" s="14" t="n"/>
      <c r="M2366" s="14" t="n"/>
      <c r="N2366" s="14" t="n"/>
      <c r="O2366" s="20">
        <f>IF(A2366="","",SUMPRODUCT((A2366&gt;=Setup!$C$19:$C$30)*(A2366&lt;=Setup!$D$19:$D$30)*Setup!$A$19:$A$30))</f>
        <v/>
      </c>
      <c r="P2366" s="34">
        <f>IF(A2366="","",IF(OR(F2366="Standard domestic 15% (Box 7)",F2366="Import - VAT paid at customs (Box 8)",F2366="Import - Reverse charge (Box 9)"),ROUND(H2366*Setup!$B$9,2),0))</f>
        <v/>
      </c>
      <c r="Q2366" s="34">
        <f>IF(A2366="","",I2366-P2366)</f>
        <v/>
      </c>
      <c r="R2366" s="34">
        <f>IF(A2366="","",IF(L2366="Yes",I2366,0))</f>
        <v/>
      </c>
      <c r="S2366" s="34">
        <f>IF(A2366="","",IF(AND(L2366="Yes",K2366="Yes",NOT(ISNUMBER(SEARCH("blocked",G2366))),OR(F2366="Standard domestic 15% (Box 7)",F2366="Import - VAT paid at customs (Box 8)",F2366="Import - Reverse charge (Box 9)"),OR(F2366&lt;&gt;"Standard domestic 15% (Box 7)",AND(LEN(D2366)=15,LEFT(D2366,1)="3",RIGHT(D2366,1)="3",ISNUMBER(--D2366)))),I2366,0))</f>
        <v/>
      </c>
      <c r="T2366" s="34">
        <f>IF(A2366="","",R2366-S2366)</f>
        <v/>
      </c>
      <c r="U2366" s="23">
        <f>IF(A2366="","",IF(O2366=0,"Outside audit periods; ","")&amp;IF(F2366="","No VAT category; ","")&amp;IF(ABS(Q2366)&gt;Setup!$B$10,"VAT ≠ 15% × net; ","")&amp;IF(AND(F2366="Standard domestic 15% (Box 7)",NOT(AND(LEN(D2366)=15,LEFT(D2366,1)="3",RIGHT(D2366,1)="3",ISNUMBER(--D2366)))),"Invalid/missing supplier VAT no; ","")&amp;IF(AND(L2366="Yes",K2366&lt;&gt;"Yes"),"VAT claimed without valid tax invoice; ","")&amp;IF(AND(L2366="Yes",ISNUMBER(SEARCH("blocked",G2366))),"Blocked input VAT claimed; ","")&amp;IF(AND(F2366="Import - VAT paid at customs (Box 8)",M2366=""),"Customs declaration no missing; ","")&amp;IF(AND(F2366="Import - Reverse charge (Box 9)",E2366="Saudi Arabia"),"RCM used for a local supplier; ","")&amp;IF(AND(L2366="Yes",NOT(OR(F2366="Standard domestic 15% (Box 7)",F2366="Import - VAT paid at customs (Box 8)",F2366="Import - Reverse charge (Box 9)"))),"VAT claimed on non-taxable category; ",""))</f>
        <v/>
      </c>
    </row>
    <row r="2367">
      <c r="A2367" s="17" t="n"/>
      <c r="B2367" s="14" t="n"/>
      <c r="C2367" s="14" t="n"/>
      <c r="D2367" s="16" t="n"/>
      <c r="E2367" s="14" t="n"/>
      <c r="F2367" s="14" t="n"/>
      <c r="G2367" s="14" t="n"/>
      <c r="H2367" s="19" t="n"/>
      <c r="I2367" s="19" t="n"/>
      <c r="J2367" s="34">
        <f>IF(A2367="","",H2367+I2367)</f>
        <v/>
      </c>
      <c r="K2367" s="14" t="n"/>
      <c r="L2367" s="14" t="n"/>
      <c r="M2367" s="14" t="n"/>
      <c r="N2367" s="14" t="n"/>
      <c r="O2367" s="20">
        <f>IF(A2367="","",SUMPRODUCT((A2367&gt;=Setup!$C$19:$C$30)*(A2367&lt;=Setup!$D$19:$D$30)*Setup!$A$19:$A$30))</f>
        <v/>
      </c>
      <c r="P2367" s="34">
        <f>IF(A2367="","",IF(OR(F2367="Standard domestic 15% (Box 7)",F2367="Import - VAT paid at customs (Box 8)",F2367="Import - Reverse charge (Box 9)"),ROUND(H2367*Setup!$B$9,2),0))</f>
        <v/>
      </c>
      <c r="Q2367" s="34">
        <f>IF(A2367="","",I2367-P2367)</f>
        <v/>
      </c>
      <c r="R2367" s="34">
        <f>IF(A2367="","",IF(L2367="Yes",I2367,0))</f>
        <v/>
      </c>
      <c r="S2367" s="34">
        <f>IF(A2367="","",IF(AND(L2367="Yes",K2367="Yes",NOT(ISNUMBER(SEARCH("blocked",G2367))),OR(F2367="Standard domestic 15% (Box 7)",F2367="Import - VAT paid at customs (Box 8)",F2367="Import - Reverse charge (Box 9)"),OR(F2367&lt;&gt;"Standard domestic 15% (Box 7)",AND(LEN(D2367)=15,LEFT(D2367,1)="3",RIGHT(D2367,1)="3",ISNUMBER(--D2367)))),I2367,0))</f>
        <v/>
      </c>
      <c r="T2367" s="34">
        <f>IF(A2367="","",R2367-S2367)</f>
        <v/>
      </c>
      <c r="U2367" s="23">
        <f>IF(A2367="","",IF(O2367=0,"Outside audit periods; ","")&amp;IF(F2367="","No VAT category; ","")&amp;IF(ABS(Q2367)&gt;Setup!$B$10,"VAT ≠ 15% × net; ","")&amp;IF(AND(F2367="Standard domestic 15% (Box 7)",NOT(AND(LEN(D2367)=15,LEFT(D2367,1)="3",RIGHT(D2367,1)="3",ISNUMBER(--D2367)))),"Invalid/missing supplier VAT no; ","")&amp;IF(AND(L2367="Yes",K2367&lt;&gt;"Yes"),"VAT claimed without valid tax invoice; ","")&amp;IF(AND(L2367="Yes",ISNUMBER(SEARCH("blocked",G2367))),"Blocked input VAT claimed; ","")&amp;IF(AND(F2367="Import - VAT paid at customs (Box 8)",M2367=""),"Customs declaration no missing; ","")&amp;IF(AND(F2367="Import - Reverse charge (Box 9)",E2367="Saudi Arabia"),"RCM used for a local supplier; ","")&amp;IF(AND(L2367="Yes",NOT(OR(F2367="Standard domestic 15% (Box 7)",F2367="Import - VAT paid at customs (Box 8)",F2367="Import - Reverse charge (Box 9)"))),"VAT claimed on non-taxable category; ",""))</f>
        <v/>
      </c>
    </row>
    <row r="2368">
      <c r="A2368" s="17" t="n"/>
      <c r="B2368" s="14" t="n"/>
      <c r="C2368" s="14" t="n"/>
      <c r="D2368" s="16" t="n"/>
      <c r="E2368" s="14" t="n"/>
      <c r="F2368" s="14" t="n"/>
      <c r="G2368" s="14" t="n"/>
      <c r="H2368" s="19" t="n"/>
      <c r="I2368" s="19" t="n"/>
      <c r="J2368" s="34">
        <f>IF(A2368="","",H2368+I2368)</f>
        <v/>
      </c>
      <c r="K2368" s="14" t="n"/>
      <c r="L2368" s="14" t="n"/>
      <c r="M2368" s="14" t="n"/>
      <c r="N2368" s="14" t="n"/>
      <c r="O2368" s="20">
        <f>IF(A2368="","",SUMPRODUCT((A2368&gt;=Setup!$C$19:$C$30)*(A2368&lt;=Setup!$D$19:$D$30)*Setup!$A$19:$A$30))</f>
        <v/>
      </c>
      <c r="P2368" s="34">
        <f>IF(A2368="","",IF(OR(F2368="Standard domestic 15% (Box 7)",F2368="Import - VAT paid at customs (Box 8)",F2368="Import - Reverse charge (Box 9)"),ROUND(H2368*Setup!$B$9,2),0))</f>
        <v/>
      </c>
      <c r="Q2368" s="34">
        <f>IF(A2368="","",I2368-P2368)</f>
        <v/>
      </c>
      <c r="R2368" s="34">
        <f>IF(A2368="","",IF(L2368="Yes",I2368,0))</f>
        <v/>
      </c>
      <c r="S2368" s="34">
        <f>IF(A2368="","",IF(AND(L2368="Yes",K2368="Yes",NOT(ISNUMBER(SEARCH("blocked",G2368))),OR(F2368="Standard domestic 15% (Box 7)",F2368="Import - VAT paid at customs (Box 8)",F2368="Import - Reverse charge (Box 9)"),OR(F2368&lt;&gt;"Standard domestic 15% (Box 7)",AND(LEN(D2368)=15,LEFT(D2368,1)="3",RIGHT(D2368,1)="3",ISNUMBER(--D2368)))),I2368,0))</f>
        <v/>
      </c>
      <c r="T2368" s="34">
        <f>IF(A2368="","",R2368-S2368)</f>
        <v/>
      </c>
      <c r="U2368" s="23">
        <f>IF(A2368="","",IF(O2368=0,"Outside audit periods; ","")&amp;IF(F2368="","No VAT category; ","")&amp;IF(ABS(Q2368)&gt;Setup!$B$10,"VAT ≠ 15% × net; ","")&amp;IF(AND(F2368="Standard domestic 15% (Box 7)",NOT(AND(LEN(D2368)=15,LEFT(D2368,1)="3",RIGHT(D2368,1)="3",ISNUMBER(--D2368)))),"Invalid/missing supplier VAT no; ","")&amp;IF(AND(L2368="Yes",K2368&lt;&gt;"Yes"),"VAT claimed without valid tax invoice; ","")&amp;IF(AND(L2368="Yes",ISNUMBER(SEARCH("blocked",G2368))),"Blocked input VAT claimed; ","")&amp;IF(AND(F2368="Import - VAT paid at customs (Box 8)",M2368=""),"Customs declaration no missing; ","")&amp;IF(AND(F2368="Import - Reverse charge (Box 9)",E2368="Saudi Arabia"),"RCM used for a local supplier; ","")&amp;IF(AND(L2368="Yes",NOT(OR(F2368="Standard domestic 15% (Box 7)",F2368="Import - VAT paid at customs (Box 8)",F2368="Import - Reverse charge (Box 9)"))),"VAT claimed on non-taxable category; ",""))</f>
        <v/>
      </c>
    </row>
    <row r="2369">
      <c r="A2369" s="17" t="n"/>
      <c r="B2369" s="14" t="n"/>
      <c r="C2369" s="14" t="n"/>
      <c r="D2369" s="16" t="n"/>
      <c r="E2369" s="14" t="n"/>
      <c r="F2369" s="14" t="n"/>
      <c r="G2369" s="14" t="n"/>
      <c r="H2369" s="19" t="n"/>
      <c r="I2369" s="19" t="n"/>
      <c r="J2369" s="34">
        <f>IF(A2369="","",H2369+I2369)</f>
        <v/>
      </c>
      <c r="K2369" s="14" t="n"/>
      <c r="L2369" s="14" t="n"/>
      <c r="M2369" s="14" t="n"/>
      <c r="N2369" s="14" t="n"/>
      <c r="O2369" s="20">
        <f>IF(A2369="","",SUMPRODUCT((A2369&gt;=Setup!$C$19:$C$30)*(A2369&lt;=Setup!$D$19:$D$30)*Setup!$A$19:$A$30))</f>
        <v/>
      </c>
      <c r="P2369" s="34">
        <f>IF(A2369="","",IF(OR(F2369="Standard domestic 15% (Box 7)",F2369="Import - VAT paid at customs (Box 8)",F2369="Import - Reverse charge (Box 9)"),ROUND(H2369*Setup!$B$9,2),0))</f>
        <v/>
      </c>
      <c r="Q2369" s="34">
        <f>IF(A2369="","",I2369-P2369)</f>
        <v/>
      </c>
      <c r="R2369" s="34">
        <f>IF(A2369="","",IF(L2369="Yes",I2369,0))</f>
        <v/>
      </c>
      <c r="S2369" s="34">
        <f>IF(A2369="","",IF(AND(L2369="Yes",K2369="Yes",NOT(ISNUMBER(SEARCH("blocked",G2369))),OR(F2369="Standard domestic 15% (Box 7)",F2369="Import - VAT paid at customs (Box 8)",F2369="Import - Reverse charge (Box 9)"),OR(F2369&lt;&gt;"Standard domestic 15% (Box 7)",AND(LEN(D2369)=15,LEFT(D2369,1)="3",RIGHT(D2369,1)="3",ISNUMBER(--D2369)))),I2369,0))</f>
        <v/>
      </c>
      <c r="T2369" s="34">
        <f>IF(A2369="","",R2369-S2369)</f>
        <v/>
      </c>
      <c r="U2369" s="23">
        <f>IF(A2369="","",IF(O2369=0,"Outside audit periods; ","")&amp;IF(F2369="","No VAT category; ","")&amp;IF(ABS(Q2369)&gt;Setup!$B$10,"VAT ≠ 15% × net; ","")&amp;IF(AND(F2369="Standard domestic 15% (Box 7)",NOT(AND(LEN(D2369)=15,LEFT(D2369,1)="3",RIGHT(D2369,1)="3",ISNUMBER(--D2369)))),"Invalid/missing supplier VAT no; ","")&amp;IF(AND(L2369="Yes",K2369&lt;&gt;"Yes"),"VAT claimed without valid tax invoice; ","")&amp;IF(AND(L2369="Yes",ISNUMBER(SEARCH("blocked",G2369))),"Blocked input VAT claimed; ","")&amp;IF(AND(F2369="Import - VAT paid at customs (Box 8)",M2369=""),"Customs declaration no missing; ","")&amp;IF(AND(F2369="Import - Reverse charge (Box 9)",E2369="Saudi Arabia"),"RCM used for a local supplier; ","")&amp;IF(AND(L2369="Yes",NOT(OR(F2369="Standard domestic 15% (Box 7)",F2369="Import - VAT paid at customs (Box 8)",F2369="Import - Reverse charge (Box 9)"))),"VAT claimed on non-taxable category; ",""))</f>
        <v/>
      </c>
    </row>
    <row r="2370">
      <c r="A2370" s="17" t="n"/>
      <c r="B2370" s="14" t="n"/>
      <c r="C2370" s="14" t="n"/>
      <c r="D2370" s="16" t="n"/>
      <c r="E2370" s="14" t="n"/>
      <c r="F2370" s="14" t="n"/>
      <c r="G2370" s="14" t="n"/>
      <c r="H2370" s="19" t="n"/>
      <c r="I2370" s="19" t="n"/>
      <c r="J2370" s="34">
        <f>IF(A2370="","",H2370+I2370)</f>
        <v/>
      </c>
      <c r="K2370" s="14" t="n"/>
      <c r="L2370" s="14" t="n"/>
      <c r="M2370" s="14" t="n"/>
      <c r="N2370" s="14" t="n"/>
      <c r="O2370" s="20">
        <f>IF(A2370="","",SUMPRODUCT((A2370&gt;=Setup!$C$19:$C$30)*(A2370&lt;=Setup!$D$19:$D$30)*Setup!$A$19:$A$30))</f>
        <v/>
      </c>
      <c r="P2370" s="34">
        <f>IF(A2370="","",IF(OR(F2370="Standard domestic 15% (Box 7)",F2370="Import - VAT paid at customs (Box 8)",F2370="Import - Reverse charge (Box 9)"),ROUND(H2370*Setup!$B$9,2),0))</f>
        <v/>
      </c>
      <c r="Q2370" s="34">
        <f>IF(A2370="","",I2370-P2370)</f>
        <v/>
      </c>
      <c r="R2370" s="34">
        <f>IF(A2370="","",IF(L2370="Yes",I2370,0))</f>
        <v/>
      </c>
      <c r="S2370" s="34">
        <f>IF(A2370="","",IF(AND(L2370="Yes",K2370="Yes",NOT(ISNUMBER(SEARCH("blocked",G2370))),OR(F2370="Standard domestic 15% (Box 7)",F2370="Import - VAT paid at customs (Box 8)",F2370="Import - Reverse charge (Box 9)"),OR(F2370&lt;&gt;"Standard domestic 15% (Box 7)",AND(LEN(D2370)=15,LEFT(D2370,1)="3",RIGHT(D2370,1)="3",ISNUMBER(--D2370)))),I2370,0))</f>
        <v/>
      </c>
      <c r="T2370" s="34">
        <f>IF(A2370="","",R2370-S2370)</f>
        <v/>
      </c>
      <c r="U2370" s="23">
        <f>IF(A2370="","",IF(O2370=0,"Outside audit periods; ","")&amp;IF(F2370="","No VAT category; ","")&amp;IF(ABS(Q2370)&gt;Setup!$B$10,"VAT ≠ 15% × net; ","")&amp;IF(AND(F2370="Standard domestic 15% (Box 7)",NOT(AND(LEN(D2370)=15,LEFT(D2370,1)="3",RIGHT(D2370,1)="3",ISNUMBER(--D2370)))),"Invalid/missing supplier VAT no; ","")&amp;IF(AND(L2370="Yes",K2370&lt;&gt;"Yes"),"VAT claimed without valid tax invoice; ","")&amp;IF(AND(L2370="Yes",ISNUMBER(SEARCH("blocked",G2370))),"Blocked input VAT claimed; ","")&amp;IF(AND(F2370="Import - VAT paid at customs (Box 8)",M2370=""),"Customs declaration no missing; ","")&amp;IF(AND(F2370="Import - Reverse charge (Box 9)",E2370="Saudi Arabia"),"RCM used for a local supplier; ","")&amp;IF(AND(L2370="Yes",NOT(OR(F2370="Standard domestic 15% (Box 7)",F2370="Import - VAT paid at customs (Box 8)",F2370="Import - Reverse charge (Box 9)"))),"VAT claimed on non-taxable category; ",""))</f>
        <v/>
      </c>
    </row>
    <row r="2371">
      <c r="A2371" s="17" t="n"/>
      <c r="B2371" s="14" t="n"/>
      <c r="C2371" s="14" t="n"/>
      <c r="D2371" s="16" t="n"/>
      <c r="E2371" s="14" t="n"/>
      <c r="F2371" s="14" t="n"/>
      <c r="G2371" s="14" t="n"/>
      <c r="H2371" s="19" t="n"/>
      <c r="I2371" s="19" t="n"/>
      <c r="J2371" s="34">
        <f>IF(A2371="","",H2371+I2371)</f>
        <v/>
      </c>
      <c r="K2371" s="14" t="n"/>
      <c r="L2371" s="14" t="n"/>
      <c r="M2371" s="14" t="n"/>
      <c r="N2371" s="14" t="n"/>
      <c r="O2371" s="20">
        <f>IF(A2371="","",SUMPRODUCT((A2371&gt;=Setup!$C$19:$C$30)*(A2371&lt;=Setup!$D$19:$D$30)*Setup!$A$19:$A$30))</f>
        <v/>
      </c>
      <c r="P2371" s="34">
        <f>IF(A2371="","",IF(OR(F2371="Standard domestic 15% (Box 7)",F2371="Import - VAT paid at customs (Box 8)",F2371="Import - Reverse charge (Box 9)"),ROUND(H2371*Setup!$B$9,2),0))</f>
        <v/>
      </c>
      <c r="Q2371" s="34">
        <f>IF(A2371="","",I2371-P2371)</f>
        <v/>
      </c>
      <c r="R2371" s="34">
        <f>IF(A2371="","",IF(L2371="Yes",I2371,0))</f>
        <v/>
      </c>
      <c r="S2371" s="34">
        <f>IF(A2371="","",IF(AND(L2371="Yes",K2371="Yes",NOT(ISNUMBER(SEARCH("blocked",G2371))),OR(F2371="Standard domestic 15% (Box 7)",F2371="Import - VAT paid at customs (Box 8)",F2371="Import - Reverse charge (Box 9)"),OR(F2371&lt;&gt;"Standard domestic 15% (Box 7)",AND(LEN(D2371)=15,LEFT(D2371,1)="3",RIGHT(D2371,1)="3",ISNUMBER(--D2371)))),I2371,0))</f>
        <v/>
      </c>
      <c r="T2371" s="34">
        <f>IF(A2371="","",R2371-S2371)</f>
        <v/>
      </c>
      <c r="U2371" s="23">
        <f>IF(A2371="","",IF(O2371=0,"Outside audit periods; ","")&amp;IF(F2371="","No VAT category; ","")&amp;IF(ABS(Q2371)&gt;Setup!$B$10,"VAT ≠ 15% × net; ","")&amp;IF(AND(F2371="Standard domestic 15% (Box 7)",NOT(AND(LEN(D2371)=15,LEFT(D2371,1)="3",RIGHT(D2371,1)="3",ISNUMBER(--D2371)))),"Invalid/missing supplier VAT no; ","")&amp;IF(AND(L2371="Yes",K2371&lt;&gt;"Yes"),"VAT claimed without valid tax invoice; ","")&amp;IF(AND(L2371="Yes",ISNUMBER(SEARCH("blocked",G2371))),"Blocked input VAT claimed; ","")&amp;IF(AND(F2371="Import - VAT paid at customs (Box 8)",M2371=""),"Customs declaration no missing; ","")&amp;IF(AND(F2371="Import - Reverse charge (Box 9)",E2371="Saudi Arabia"),"RCM used for a local supplier; ","")&amp;IF(AND(L2371="Yes",NOT(OR(F2371="Standard domestic 15% (Box 7)",F2371="Import - VAT paid at customs (Box 8)",F2371="Import - Reverse charge (Box 9)"))),"VAT claimed on non-taxable category; ",""))</f>
        <v/>
      </c>
    </row>
    <row r="2372">
      <c r="A2372" s="17" t="n"/>
      <c r="B2372" s="14" t="n"/>
      <c r="C2372" s="14" t="n"/>
      <c r="D2372" s="16" t="n"/>
      <c r="E2372" s="14" t="n"/>
      <c r="F2372" s="14" t="n"/>
      <c r="G2372" s="14" t="n"/>
      <c r="H2372" s="19" t="n"/>
      <c r="I2372" s="19" t="n"/>
      <c r="J2372" s="34">
        <f>IF(A2372="","",H2372+I2372)</f>
        <v/>
      </c>
      <c r="K2372" s="14" t="n"/>
      <c r="L2372" s="14" t="n"/>
      <c r="M2372" s="14" t="n"/>
      <c r="N2372" s="14" t="n"/>
      <c r="O2372" s="20">
        <f>IF(A2372="","",SUMPRODUCT((A2372&gt;=Setup!$C$19:$C$30)*(A2372&lt;=Setup!$D$19:$D$30)*Setup!$A$19:$A$30))</f>
        <v/>
      </c>
      <c r="P2372" s="34">
        <f>IF(A2372="","",IF(OR(F2372="Standard domestic 15% (Box 7)",F2372="Import - VAT paid at customs (Box 8)",F2372="Import - Reverse charge (Box 9)"),ROUND(H2372*Setup!$B$9,2),0))</f>
        <v/>
      </c>
      <c r="Q2372" s="34">
        <f>IF(A2372="","",I2372-P2372)</f>
        <v/>
      </c>
      <c r="R2372" s="34">
        <f>IF(A2372="","",IF(L2372="Yes",I2372,0))</f>
        <v/>
      </c>
      <c r="S2372" s="34">
        <f>IF(A2372="","",IF(AND(L2372="Yes",K2372="Yes",NOT(ISNUMBER(SEARCH("blocked",G2372))),OR(F2372="Standard domestic 15% (Box 7)",F2372="Import - VAT paid at customs (Box 8)",F2372="Import - Reverse charge (Box 9)"),OR(F2372&lt;&gt;"Standard domestic 15% (Box 7)",AND(LEN(D2372)=15,LEFT(D2372,1)="3",RIGHT(D2372,1)="3",ISNUMBER(--D2372)))),I2372,0))</f>
        <v/>
      </c>
      <c r="T2372" s="34">
        <f>IF(A2372="","",R2372-S2372)</f>
        <v/>
      </c>
      <c r="U2372" s="23">
        <f>IF(A2372="","",IF(O2372=0,"Outside audit periods; ","")&amp;IF(F2372="","No VAT category; ","")&amp;IF(ABS(Q2372)&gt;Setup!$B$10,"VAT ≠ 15% × net; ","")&amp;IF(AND(F2372="Standard domestic 15% (Box 7)",NOT(AND(LEN(D2372)=15,LEFT(D2372,1)="3",RIGHT(D2372,1)="3",ISNUMBER(--D2372)))),"Invalid/missing supplier VAT no; ","")&amp;IF(AND(L2372="Yes",K2372&lt;&gt;"Yes"),"VAT claimed without valid tax invoice; ","")&amp;IF(AND(L2372="Yes",ISNUMBER(SEARCH("blocked",G2372))),"Blocked input VAT claimed; ","")&amp;IF(AND(F2372="Import - VAT paid at customs (Box 8)",M2372=""),"Customs declaration no missing; ","")&amp;IF(AND(F2372="Import - Reverse charge (Box 9)",E2372="Saudi Arabia"),"RCM used for a local supplier; ","")&amp;IF(AND(L2372="Yes",NOT(OR(F2372="Standard domestic 15% (Box 7)",F2372="Import - VAT paid at customs (Box 8)",F2372="Import - Reverse charge (Box 9)"))),"VAT claimed on non-taxable category; ",""))</f>
        <v/>
      </c>
    </row>
    <row r="2373">
      <c r="A2373" s="17" t="n"/>
      <c r="B2373" s="14" t="n"/>
      <c r="C2373" s="14" t="n"/>
      <c r="D2373" s="16" t="n"/>
      <c r="E2373" s="14" t="n"/>
      <c r="F2373" s="14" t="n"/>
      <c r="G2373" s="14" t="n"/>
      <c r="H2373" s="19" t="n"/>
      <c r="I2373" s="19" t="n"/>
      <c r="J2373" s="34">
        <f>IF(A2373="","",H2373+I2373)</f>
        <v/>
      </c>
      <c r="K2373" s="14" t="n"/>
      <c r="L2373" s="14" t="n"/>
      <c r="M2373" s="14" t="n"/>
      <c r="N2373" s="14" t="n"/>
      <c r="O2373" s="20">
        <f>IF(A2373="","",SUMPRODUCT((A2373&gt;=Setup!$C$19:$C$30)*(A2373&lt;=Setup!$D$19:$D$30)*Setup!$A$19:$A$30))</f>
        <v/>
      </c>
      <c r="P2373" s="34">
        <f>IF(A2373="","",IF(OR(F2373="Standard domestic 15% (Box 7)",F2373="Import - VAT paid at customs (Box 8)",F2373="Import - Reverse charge (Box 9)"),ROUND(H2373*Setup!$B$9,2),0))</f>
        <v/>
      </c>
      <c r="Q2373" s="34">
        <f>IF(A2373="","",I2373-P2373)</f>
        <v/>
      </c>
      <c r="R2373" s="34">
        <f>IF(A2373="","",IF(L2373="Yes",I2373,0))</f>
        <v/>
      </c>
      <c r="S2373" s="34">
        <f>IF(A2373="","",IF(AND(L2373="Yes",K2373="Yes",NOT(ISNUMBER(SEARCH("blocked",G2373))),OR(F2373="Standard domestic 15% (Box 7)",F2373="Import - VAT paid at customs (Box 8)",F2373="Import - Reverse charge (Box 9)"),OR(F2373&lt;&gt;"Standard domestic 15% (Box 7)",AND(LEN(D2373)=15,LEFT(D2373,1)="3",RIGHT(D2373,1)="3",ISNUMBER(--D2373)))),I2373,0))</f>
        <v/>
      </c>
      <c r="T2373" s="34">
        <f>IF(A2373="","",R2373-S2373)</f>
        <v/>
      </c>
      <c r="U2373" s="23">
        <f>IF(A2373="","",IF(O2373=0,"Outside audit periods; ","")&amp;IF(F2373="","No VAT category; ","")&amp;IF(ABS(Q2373)&gt;Setup!$B$10,"VAT ≠ 15% × net; ","")&amp;IF(AND(F2373="Standard domestic 15% (Box 7)",NOT(AND(LEN(D2373)=15,LEFT(D2373,1)="3",RIGHT(D2373,1)="3",ISNUMBER(--D2373)))),"Invalid/missing supplier VAT no; ","")&amp;IF(AND(L2373="Yes",K2373&lt;&gt;"Yes"),"VAT claimed without valid tax invoice; ","")&amp;IF(AND(L2373="Yes",ISNUMBER(SEARCH("blocked",G2373))),"Blocked input VAT claimed; ","")&amp;IF(AND(F2373="Import - VAT paid at customs (Box 8)",M2373=""),"Customs declaration no missing; ","")&amp;IF(AND(F2373="Import - Reverse charge (Box 9)",E2373="Saudi Arabia"),"RCM used for a local supplier; ","")&amp;IF(AND(L2373="Yes",NOT(OR(F2373="Standard domestic 15% (Box 7)",F2373="Import - VAT paid at customs (Box 8)",F2373="Import - Reverse charge (Box 9)"))),"VAT claimed on non-taxable category; ",""))</f>
        <v/>
      </c>
    </row>
    <row r="2374">
      <c r="A2374" s="17" t="n"/>
      <c r="B2374" s="14" t="n"/>
      <c r="C2374" s="14" t="n"/>
      <c r="D2374" s="16" t="n"/>
      <c r="E2374" s="14" t="n"/>
      <c r="F2374" s="14" t="n"/>
      <c r="G2374" s="14" t="n"/>
      <c r="H2374" s="19" t="n"/>
      <c r="I2374" s="19" t="n"/>
      <c r="J2374" s="34">
        <f>IF(A2374="","",H2374+I2374)</f>
        <v/>
      </c>
      <c r="K2374" s="14" t="n"/>
      <c r="L2374" s="14" t="n"/>
      <c r="M2374" s="14" t="n"/>
      <c r="N2374" s="14" t="n"/>
      <c r="O2374" s="20">
        <f>IF(A2374="","",SUMPRODUCT((A2374&gt;=Setup!$C$19:$C$30)*(A2374&lt;=Setup!$D$19:$D$30)*Setup!$A$19:$A$30))</f>
        <v/>
      </c>
      <c r="P2374" s="34">
        <f>IF(A2374="","",IF(OR(F2374="Standard domestic 15% (Box 7)",F2374="Import - VAT paid at customs (Box 8)",F2374="Import - Reverse charge (Box 9)"),ROUND(H2374*Setup!$B$9,2),0))</f>
        <v/>
      </c>
      <c r="Q2374" s="34">
        <f>IF(A2374="","",I2374-P2374)</f>
        <v/>
      </c>
      <c r="R2374" s="34">
        <f>IF(A2374="","",IF(L2374="Yes",I2374,0))</f>
        <v/>
      </c>
      <c r="S2374" s="34">
        <f>IF(A2374="","",IF(AND(L2374="Yes",K2374="Yes",NOT(ISNUMBER(SEARCH("blocked",G2374))),OR(F2374="Standard domestic 15% (Box 7)",F2374="Import - VAT paid at customs (Box 8)",F2374="Import - Reverse charge (Box 9)"),OR(F2374&lt;&gt;"Standard domestic 15% (Box 7)",AND(LEN(D2374)=15,LEFT(D2374,1)="3",RIGHT(D2374,1)="3",ISNUMBER(--D2374)))),I2374,0))</f>
        <v/>
      </c>
      <c r="T2374" s="34">
        <f>IF(A2374="","",R2374-S2374)</f>
        <v/>
      </c>
      <c r="U2374" s="23">
        <f>IF(A2374="","",IF(O2374=0,"Outside audit periods; ","")&amp;IF(F2374="","No VAT category; ","")&amp;IF(ABS(Q2374)&gt;Setup!$B$10,"VAT ≠ 15% × net; ","")&amp;IF(AND(F2374="Standard domestic 15% (Box 7)",NOT(AND(LEN(D2374)=15,LEFT(D2374,1)="3",RIGHT(D2374,1)="3",ISNUMBER(--D2374)))),"Invalid/missing supplier VAT no; ","")&amp;IF(AND(L2374="Yes",K2374&lt;&gt;"Yes"),"VAT claimed without valid tax invoice; ","")&amp;IF(AND(L2374="Yes",ISNUMBER(SEARCH("blocked",G2374))),"Blocked input VAT claimed; ","")&amp;IF(AND(F2374="Import - VAT paid at customs (Box 8)",M2374=""),"Customs declaration no missing; ","")&amp;IF(AND(F2374="Import - Reverse charge (Box 9)",E2374="Saudi Arabia"),"RCM used for a local supplier; ","")&amp;IF(AND(L2374="Yes",NOT(OR(F2374="Standard domestic 15% (Box 7)",F2374="Import - VAT paid at customs (Box 8)",F2374="Import - Reverse charge (Box 9)"))),"VAT claimed on non-taxable category; ",""))</f>
        <v/>
      </c>
    </row>
    <row r="2375">
      <c r="A2375" s="17" t="n"/>
      <c r="B2375" s="14" t="n"/>
      <c r="C2375" s="14" t="n"/>
      <c r="D2375" s="16" t="n"/>
      <c r="E2375" s="14" t="n"/>
      <c r="F2375" s="14" t="n"/>
      <c r="G2375" s="14" t="n"/>
      <c r="H2375" s="19" t="n"/>
      <c r="I2375" s="19" t="n"/>
      <c r="J2375" s="34">
        <f>IF(A2375="","",H2375+I2375)</f>
        <v/>
      </c>
      <c r="K2375" s="14" t="n"/>
      <c r="L2375" s="14" t="n"/>
      <c r="M2375" s="14" t="n"/>
      <c r="N2375" s="14" t="n"/>
      <c r="O2375" s="20">
        <f>IF(A2375="","",SUMPRODUCT((A2375&gt;=Setup!$C$19:$C$30)*(A2375&lt;=Setup!$D$19:$D$30)*Setup!$A$19:$A$30))</f>
        <v/>
      </c>
      <c r="P2375" s="34">
        <f>IF(A2375="","",IF(OR(F2375="Standard domestic 15% (Box 7)",F2375="Import - VAT paid at customs (Box 8)",F2375="Import - Reverse charge (Box 9)"),ROUND(H2375*Setup!$B$9,2),0))</f>
        <v/>
      </c>
      <c r="Q2375" s="34">
        <f>IF(A2375="","",I2375-P2375)</f>
        <v/>
      </c>
      <c r="R2375" s="34">
        <f>IF(A2375="","",IF(L2375="Yes",I2375,0))</f>
        <v/>
      </c>
      <c r="S2375" s="34">
        <f>IF(A2375="","",IF(AND(L2375="Yes",K2375="Yes",NOT(ISNUMBER(SEARCH("blocked",G2375))),OR(F2375="Standard domestic 15% (Box 7)",F2375="Import - VAT paid at customs (Box 8)",F2375="Import - Reverse charge (Box 9)"),OR(F2375&lt;&gt;"Standard domestic 15% (Box 7)",AND(LEN(D2375)=15,LEFT(D2375,1)="3",RIGHT(D2375,1)="3",ISNUMBER(--D2375)))),I2375,0))</f>
        <v/>
      </c>
      <c r="T2375" s="34">
        <f>IF(A2375="","",R2375-S2375)</f>
        <v/>
      </c>
      <c r="U2375" s="23">
        <f>IF(A2375="","",IF(O2375=0,"Outside audit periods; ","")&amp;IF(F2375="","No VAT category; ","")&amp;IF(ABS(Q2375)&gt;Setup!$B$10,"VAT ≠ 15% × net; ","")&amp;IF(AND(F2375="Standard domestic 15% (Box 7)",NOT(AND(LEN(D2375)=15,LEFT(D2375,1)="3",RIGHT(D2375,1)="3",ISNUMBER(--D2375)))),"Invalid/missing supplier VAT no; ","")&amp;IF(AND(L2375="Yes",K2375&lt;&gt;"Yes"),"VAT claimed without valid tax invoice; ","")&amp;IF(AND(L2375="Yes",ISNUMBER(SEARCH("blocked",G2375))),"Blocked input VAT claimed; ","")&amp;IF(AND(F2375="Import - VAT paid at customs (Box 8)",M2375=""),"Customs declaration no missing; ","")&amp;IF(AND(F2375="Import - Reverse charge (Box 9)",E2375="Saudi Arabia"),"RCM used for a local supplier; ","")&amp;IF(AND(L2375="Yes",NOT(OR(F2375="Standard domestic 15% (Box 7)",F2375="Import - VAT paid at customs (Box 8)",F2375="Import - Reverse charge (Box 9)"))),"VAT claimed on non-taxable category; ",""))</f>
        <v/>
      </c>
    </row>
    <row r="2376">
      <c r="A2376" s="17" t="n"/>
      <c r="B2376" s="14" t="n"/>
      <c r="C2376" s="14" t="n"/>
      <c r="D2376" s="16" t="n"/>
      <c r="E2376" s="14" t="n"/>
      <c r="F2376" s="14" t="n"/>
      <c r="G2376" s="14" t="n"/>
      <c r="H2376" s="19" t="n"/>
      <c r="I2376" s="19" t="n"/>
      <c r="J2376" s="34">
        <f>IF(A2376="","",H2376+I2376)</f>
        <v/>
      </c>
      <c r="K2376" s="14" t="n"/>
      <c r="L2376" s="14" t="n"/>
      <c r="M2376" s="14" t="n"/>
      <c r="N2376" s="14" t="n"/>
      <c r="O2376" s="20">
        <f>IF(A2376="","",SUMPRODUCT((A2376&gt;=Setup!$C$19:$C$30)*(A2376&lt;=Setup!$D$19:$D$30)*Setup!$A$19:$A$30))</f>
        <v/>
      </c>
      <c r="P2376" s="34">
        <f>IF(A2376="","",IF(OR(F2376="Standard domestic 15% (Box 7)",F2376="Import - VAT paid at customs (Box 8)",F2376="Import - Reverse charge (Box 9)"),ROUND(H2376*Setup!$B$9,2),0))</f>
        <v/>
      </c>
      <c r="Q2376" s="34">
        <f>IF(A2376="","",I2376-P2376)</f>
        <v/>
      </c>
      <c r="R2376" s="34">
        <f>IF(A2376="","",IF(L2376="Yes",I2376,0))</f>
        <v/>
      </c>
      <c r="S2376" s="34">
        <f>IF(A2376="","",IF(AND(L2376="Yes",K2376="Yes",NOT(ISNUMBER(SEARCH("blocked",G2376))),OR(F2376="Standard domestic 15% (Box 7)",F2376="Import - VAT paid at customs (Box 8)",F2376="Import - Reverse charge (Box 9)"),OR(F2376&lt;&gt;"Standard domestic 15% (Box 7)",AND(LEN(D2376)=15,LEFT(D2376,1)="3",RIGHT(D2376,1)="3",ISNUMBER(--D2376)))),I2376,0))</f>
        <v/>
      </c>
      <c r="T2376" s="34">
        <f>IF(A2376="","",R2376-S2376)</f>
        <v/>
      </c>
      <c r="U2376" s="23">
        <f>IF(A2376="","",IF(O2376=0,"Outside audit periods; ","")&amp;IF(F2376="","No VAT category; ","")&amp;IF(ABS(Q2376)&gt;Setup!$B$10,"VAT ≠ 15% × net; ","")&amp;IF(AND(F2376="Standard domestic 15% (Box 7)",NOT(AND(LEN(D2376)=15,LEFT(D2376,1)="3",RIGHT(D2376,1)="3",ISNUMBER(--D2376)))),"Invalid/missing supplier VAT no; ","")&amp;IF(AND(L2376="Yes",K2376&lt;&gt;"Yes"),"VAT claimed without valid tax invoice; ","")&amp;IF(AND(L2376="Yes",ISNUMBER(SEARCH("blocked",G2376))),"Blocked input VAT claimed; ","")&amp;IF(AND(F2376="Import - VAT paid at customs (Box 8)",M2376=""),"Customs declaration no missing; ","")&amp;IF(AND(F2376="Import - Reverse charge (Box 9)",E2376="Saudi Arabia"),"RCM used for a local supplier; ","")&amp;IF(AND(L2376="Yes",NOT(OR(F2376="Standard domestic 15% (Box 7)",F2376="Import - VAT paid at customs (Box 8)",F2376="Import - Reverse charge (Box 9)"))),"VAT claimed on non-taxable category; ",""))</f>
        <v/>
      </c>
    </row>
    <row r="2377">
      <c r="A2377" s="17" t="n"/>
      <c r="B2377" s="14" t="n"/>
      <c r="C2377" s="14" t="n"/>
      <c r="D2377" s="16" t="n"/>
      <c r="E2377" s="14" t="n"/>
      <c r="F2377" s="14" t="n"/>
      <c r="G2377" s="14" t="n"/>
      <c r="H2377" s="19" t="n"/>
      <c r="I2377" s="19" t="n"/>
      <c r="J2377" s="34">
        <f>IF(A2377="","",H2377+I2377)</f>
        <v/>
      </c>
      <c r="K2377" s="14" t="n"/>
      <c r="L2377" s="14" t="n"/>
      <c r="M2377" s="14" t="n"/>
      <c r="N2377" s="14" t="n"/>
      <c r="O2377" s="20">
        <f>IF(A2377="","",SUMPRODUCT((A2377&gt;=Setup!$C$19:$C$30)*(A2377&lt;=Setup!$D$19:$D$30)*Setup!$A$19:$A$30))</f>
        <v/>
      </c>
      <c r="P2377" s="34">
        <f>IF(A2377="","",IF(OR(F2377="Standard domestic 15% (Box 7)",F2377="Import - VAT paid at customs (Box 8)",F2377="Import - Reverse charge (Box 9)"),ROUND(H2377*Setup!$B$9,2),0))</f>
        <v/>
      </c>
      <c r="Q2377" s="34">
        <f>IF(A2377="","",I2377-P2377)</f>
        <v/>
      </c>
      <c r="R2377" s="34">
        <f>IF(A2377="","",IF(L2377="Yes",I2377,0))</f>
        <v/>
      </c>
      <c r="S2377" s="34">
        <f>IF(A2377="","",IF(AND(L2377="Yes",K2377="Yes",NOT(ISNUMBER(SEARCH("blocked",G2377))),OR(F2377="Standard domestic 15% (Box 7)",F2377="Import - VAT paid at customs (Box 8)",F2377="Import - Reverse charge (Box 9)"),OR(F2377&lt;&gt;"Standard domestic 15% (Box 7)",AND(LEN(D2377)=15,LEFT(D2377,1)="3",RIGHT(D2377,1)="3",ISNUMBER(--D2377)))),I2377,0))</f>
        <v/>
      </c>
      <c r="T2377" s="34">
        <f>IF(A2377="","",R2377-S2377)</f>
        <v/>
      </c>
      <c r="U2377" s="23">
        <f>IF(A2377="","",IF(O2377=0,"Outside audit periods; ","")&amp;IF(F2377="","No VAT category; ","")&amp;IF(ABS(Q2377)&gt;Setup!$B$10,"VAT ≠ 15% × net; ","")&amp;IF(AND(F2377="Standard domestic 15% (Box 7)",NOT(AND(LEN(D2377)=15,LEFT(D2377,1)="3",RIGHT(D2377,1)="3",ISNUMBER(--D2377)))),"Invalid/missing supplier VAT no; ","")&amp;IF(AND(L2377="Yes",K2377&lt;&gt;"Yes"),"VAT claimed without valid tax invoice; ","")&amp;IF(AND(L2377="Yes",ISNUMBER(SEARCH("blocked",G2377))),"Blocked input VAT claimed; ","")&amp;IF(AND(F2377="Import - VAT paid at customs (Box 8)",M2377=""),"Customs declaration no missing; ","")&amp;IF(AND(F2377="Import - Reverse charge (Box 9)",E2377="Saudi Arabia"),"RCM used for a local supplier; ","")&amp;IF(AND(L2377="Yes",NOT(OR(F2377="Standard domestic 15% (Box 7)",F2377="Import - VAT paid at customs (Box 8)",F2377="Import - Reverse charge (Box 9)"))),"VAT claimed on non-taxable category; ",""))</f>
        <v/>
      </c>
    </row>
    <row r="2378">
      <c r="A2378" s="17" t="n"/>
      <c r="B2378" s="14" t="n"/>
      <c r="C2378" s="14" t="n"/>
      <c r="D2378" s="16" t="n"/>
      <c r="E2378" s="14" t="n"/>
      <c r="F2378" s="14" t="n"/>
      <c r="G2378" s="14" t="n"/>
      <c r="H2378" s="19" t="n"/>
      <c r="I2378" s="19" t="n"/>
      <c r="J2378" s="34">
        <f>IF(A2378="","",H2378+I2378)</f>
        <v/>
      </c>
      <c r="K2378" s="14" t="n"/>
      <c r="L2378" s="14" t="n"/>
      <c r="M2378" s="14" t="n"/>
      <c r="N2378" s="14" t="n"/>
      <c r="O2378" s="20">
        <f>IF(A2378="","",SUMPRODUCT((A2378&gt;=Setup!$C$19:$C$30)*(A2378&lt;=Setup!$D$19:$D$30)*Setup!$A$19:$A$30))</f>
        <v/>
      </c>
      <c r="P2378" s="34">
        <f>IF(A2378="","",IF(OR(F2378="Standard domestic 15% (Box 7)",F2378="Import - VAT paid at customs (Box 8)",F2378="Import - Reverse charge (Box 9)"),ROUND(H2378*Setup!$B$9,2),0))</f>
        <v/>
      </c>
      <c r="Q2378" s="34">
        <f>IF(A2378="","",I2378-P2378)</f>
        <v/>
      </c>
      <c r="R2378" s="34">
        <f>IF(A2378="","",IF(L2378="Yes",I2378,0))</f>
        <v/>
      </c>
      <c r="S2378" s="34">
        <f>IF(A2378="","",IF(AND(L2378="Yes",K2378="Yes",NOT(ISNUMBER(SEARCH("blocked",G2378))),OR(F2378="Standard domestic 15% (Box 7)",F2378="Import - VAT paid at customs (Box 8)",F2378="Import - Reverse charge (Box 9)"),OR(F2378&lt;&gt;"Standard domestic 15% (Box 7)",AND(LEN(D2378)=15,LEFT(D2378,1)="3",RIGHT(D2378,1)="3",ISNUMBER(--D2378)))),I2378,0))</f>
        <v/>
      </c>
      <c r="T2378" s="34">
        <f>IF(A2378="","",R2378-S2378)</f>
        <v/>
      </c>
      <c r="U2378" s="23">
        <f>IF(A2378="","",IF(O2378=0,"Outside audit periods; ","")&amp;IF(F2378="","No VAT category; ","")&amp;IF(ABS(Q2378)&gt;Setup!$B$10,"VAT ≠ 15% × net; ","")&amp;IF(AND(F2378="Standard domestic 15% (Box 7)",NOT(AND(LEN(D2378)=15,LEFT(D2378,1)="3",RIGHT(D2378,1)="3",ISNUMBER(--D2378)))),"Invalid/missing supplier VAT no; ","")&amp;IF(AND(L2378="Yes",K2378&lt;&gt;"Yes"),"VAT claimed without valid tax invoice; ","")&amp;IF(AND(L2378="Yes",ISNUMBER(SEARCH("blocked",G2378))),"Blocked input VAT claimed; ","")&amp;IF(AND(F2378="Import - VAT paid at customs (Box 8)",M2378=""),"Customs declaration no missing; ","")&amp;IF(AND(F2378="Import - Reverse charge (Box 9)",E2378="Saudi Arabia"),"RCM used for a local supplier; ","")&amp;IF(AND(L2378="Yes",NOT(OR(F2378="Standard domestic 15% (Box 7)",F2378="Import - VAT paid at customs (Box 8)",F2378="Import - Reverse charge (Box 9)"))),"VAT claimed on non-taxable category; ",""))</f>
        <v/>
      </c>
    </row>
    <row r="2379">
      <c r="A2379" s="17" t="n"/>
      <c r="B2379" s="14" t="n"/>
      <c r="C2379" s="14" t="n"/>
      <c r="D2379" s="16" t="n"/>
      <c r="E2379" s="14" t="n"/>
      <c r="F2379" s="14" t="n"/>
      <c r="G2379" s="14" t="n"/>
      <c r="H2379" s="19" t="n"/>
      <c r="I2379" s="19" t="n"/>
      <c r="J2379" s="34">
        <f>IF(A2379="","",H2379+I2379)</f>
        <v/>
      </c>
      <c r="K2379" s="14" t="n"/>
      <c r="L2379" s="14" t="n"/>
      <c r="M2379" s="14" t="n"/>
      <c r="N2379" s="14" t="n"/>
      <c r="O2379" s="20">
        <f>IF(A2379="","",SUMPRODUCT((A2379&gt;=Setup!$C$19:$C$30)*(A2379&lt;=Setup!$D$19:$D$30)*Setup!$A$19:$A$30))</f>
        <v/>
      </c>
      <c r="P2379" s="34">
        <f>IF(A2379="","",IF(OR(F2379="Standard domestic 15% (Box 7)",F2379="Import - VAT paid at customs (Box 8)",F2379="Import - Reverse charge (Box 9)"),ROUND(H2379*Setup!$B$9,2),0))</f>
        <v/>
      </c>
      <c r="Q2379" s="34">
        <f>IF(A2379="","",I2379-P2379)</f>
        <v/>
      </c>
      <c r="R2379" s="34">
        <f>IF(A2379="","",IF(L2379="Yes",I2379,0))</f>
        <v/>
      </c>
      <c r="S2379" s="34">
        <f>IF(A2379="","",IF(AND(L2379="Yes",K2379="Yes",NOT(ISNUMBER(SEARCH("blocked",G2379))),OR(F2379="Standard domestic 15% (Box 7)",F2379="Import - VAT paid at customs (Box 8)",F2379="Import - Reverse charge (Box 9)"),OR(F2379&lt;&gt;"Standard domestic 15% (Box 7)",AND(LEN(D2379)=15,LEFT(D2379,1)="3",RIGHT(D2379,1)="3",ISNUMBER(--D2379)))),I2379,0))</f>
        <v/>
      </c>
      <c r="T2379" s="34">
        <f>IF(A2379="","",R2379-S2379)</f>
        <v/>
      </c>
      <c r="U2379" s="23">
        <f>IF(A2379="","",IF(O2379=0,"Outside audit periods; ","")&amp;IF(F2379="","No VAT category; ","")&amp;IF(ABS(Q2379)&gt;Setup!$B$10,"VAT ≠ 15% × net; ","")&amp;IF(AND(F2379="Standard domestic 15% (Box 7)",NOT(AND(LEN(D2379)=15,LEFT(D2379,1)="3",RIGHT(D2379,1)="3",ISNUMBER(--D2379)))),"Invalid/missing supplier VAT no; ","")&amp;IF(AND(L2379="Yes",K2379&lt;&gt;"Yes"),"VAT claimed without valid tax invoice; ","")&amp;IF(AND(L2379="Yes",ISNUMBER(SEARCH("blocked",G2379))),"Blocked input VAT claimed; ","")&amp;IF(AND(F2379="Import - VAT paid at customs (Box 8)",M2379=""),"Customs declaration no missing; ","")&amp;IF(AND(F2379="Import - Reverse charge (Box 9)",E2379="Saudi Arabia"),"RCM used for a local supplier; ","")&amp;IF(AND(L2379="Yes",NOT(OR(F2379="Standard domestic 15% (Box 7)",F2379="Import - VAT paid at customs (Box 8)",F2379="Import - Reverse charge (Box 9)"))),"VAT claimed on non-taxable category; ",""))</f>
        <v/>
      </c>
    </row>
    <row r="2380">
      <c r="A2380" s="17" t="n"/>
      <c r="B2380" s="14" t="n"/>
      <c r="C2380" s="14" t="n"/>
      <c r="D2380" s="16" t="n"/>
      <c r="E2380" s="14" t="n"/>
      <c r="F2380" s="14" t="n"/>
      <c r="G2380" s="14" t="n"/>
      <c r="H2380" s="19" t="n"/>
      <c r="I2380" s="19" t="n"/>
      <c r="J2380" s="34">
        <f>IF(A2380="","",H2380+I2380)</f>
        <v/>
      </c>
      <c r="K2380" s="14" t="n"/>
      <c r="L2380" s="14" t="n"/>
      <c r="M2380" s="14" t="n"/>
      <c r="N2380" s="14" t="n"/>
      <c r="O2380" s="20">
        <f>IF(A2380="","",SUMPRODUCT((A2380&gt;=Setup!$C$19:$C$30)*(A2380&lt;=Setup!$D$19:$D$30)*Setup!$A$19:$A$30))</f>
        <v/>
      </c>
      <c r="P2380" s="34">
        <f>IF(A2380="","",IF(OR(F2380="Standard domestic 15% (Box 7)",F2380="Import - VAT paid at customs (Box 8)",F2380="Import - Reverse charge (Box 9)"),ROUND(H2380*Setup!$B$9,2),0))</f>
        <v/>
      </c>
      <c r="Q2380" s="34">
        <f>IF(A2380="","",I2380-P2380)</f>
        <v/>
      </c>
      <c r="R2380" s="34">
        <f>IF(A2380="","",IF(L2380="Yes",I2380,0))</f>
        <v/>
      </c>
      <c r="S2380" s="34">
        <f>IF(A2380="","",IF(AND(L2380="Yes",K2380="Yes",NOT(ISNUMBER(SEARCH("blocked",G2380))),OR(F2380="Standard domestic 15% (Box 7)",F2380="Import - VAT paid at customs (Box 8)",F2380="Import - Reverse charge (Box 9)"),OR(F2380&lt;&gt;"Standard domestic 15% (Box 7)",AND(LEN(D2380)=15,LEFT(D2380,1)="3",RIGHT(D2380,1)="3",ISNUMBER(--D2380)))),I2380,0))</f>
        <v/>
      </c>
      <c r="T2380" s="34">
        <f>IF(A2380="","",R2380-S2380)</f>
        <v/>
      </c>
      <c r="U2380" s="23">
        <f>IF(A2380="","",IF(O2380=0,"Outside audit periods; ","")&amp;IF(F2380="","No VAT category; ","")&amp;IF(ABS(Q2380)&gt;Setup!$B$10,"VAT ≠ 15% × net; ","")&amp;IF(AND(F2380="Standard domestic 15% (Box 7)",NOT(AND(LEN(D2380)=15,LEFT(D2380,1)="3",RIGHT(D2380,1)="3",ISNUMBER(--D2380)))),"Invalid/missing supplier VAT no; ","")&amp;IF(AND(L2380="Yes",K2380&lt;&gt;"Yes"),"VAT claimed without valid tax invoice; ","")&amp;IF(AND(L2380="Yes",ISNUMBER(SEARCH("blocked",G2380))),"Blocked input VAT claimed; ","")&amp;IF(AND(F2380="Import - VAT paid at customs (Box 8)",M2380=""),"Customs declaration no missing; ","")&amp;IF(AND(F2380="Import - Reverse charge (Box 9)",E2380="Saudi Arabia"),"RCM used for a local supplier; ","")&amp;IF(AND(L2380="Yes",NOT(OR(F2380="Standard domestic 15% (Box 7)",F2380="Import - VAT paid at customs (Box 8)",F2380="Import - Reverse charge (Box 9)"))),"VAT claimed on non-taxable category; ",""))</f>
        <v/>
      </c>
    </row>
    <row r="2381">
      <c r="A2381" s="17" t="n"/>
      <c r="B2381" s="14" t="n"/>
      <c r="C2381" s="14" t="n"/>
      <c r="D2381" s="16" t="n"/>
      <c r="E2381" s="14" t="n"/>
      <c r="F2381" s="14" t="n"/>
      <c r="G2381" s="14" t="n"/>
      <c r="H2381" s="19" t="n"/>
      <c r="I2381" s="19" t="n"/>
      <c r="J2381" s="34">
        <f>IF(A2381="","",H2381+I2381)</f>
        <v/>
      </c>
      <c r="K2381" s="14" t="n"/>
      <c r="L2381" s="14" t="n"/>
      <c r="M2381" s="14" t="n"/>
      <c r="N2381" s="14" t="n"/>
      <c r="O2381" s="20">
        <f>IF(A2381="","",SUMPRODUCT((A2381&gt;=Setup!$C$19:$C$30)*(A2381&lt;=Setup!$D$19:$D$30)*Setup!$A$19:$A$30))</f>
        <v/>
      </c>
      <c r="P2381" s="34">
        <f>IF(A2381="","",IF(OR(F2381="Standard domestic 15% (Box 7)",F2381="Import - VAT paid at customs (Box 8)",F2381="Import - Reverse charge (Box 9)"),ROUND(H2381*Setup!$B$9,2),0))</f>
        <v/>
      </c>
      <c r="Q2381" s="34">
        <f>IF(A2381="","",I2381-P2381)</f>
        <v/>
      </c>
      <c r="R2381" s="34">
        <f>IF(A2381="","",IF(L2381="Yes",I2381,0))</f>
        <v/>
      </c>
      <c r="S2381" s="34">
        <f>IF(A2381="","",IF(AND(L2381="Yes",K2381="Yes",NOT(ISNUMBER(SEARCH("blocked",G2381))),OR(F2381="Standard domestic 15% (Box 7)",F2381="Import - VAT paid at customs (Box 8)",F2381="Import - Reverse charge (Box 9)"),OR(F2381&lt;&gt;"Standard domestic 15% (Box 7)",AND(LEN(D2381)=15,LEFT(D2381,1)="3",RIGHT(D2381,1)="3",ISNUMBER(--D2381)))),I2381,0))</f>
        <v/>
      </c>
      <c r="T2381" s="34">
        <f>IF(A2381="","",R2381-S2381)</f>
        <v/>
      </c>
      <c r="U2381" s="23">
        <f>IF(A2381="","",IF(O2381=0,"Outside audit periods; ","")&amp;IF(F2381="","No VAT category; ","")&amp;IF(ABS(Q2381)&gt;Setup!$B$10,"VAT ≠ 15% × net; ","")&amp;IF(AND(F2381="Standard domestic 15% (Box 7)",NOT(AND(LEN(D2381)=15,LEFT(D2381,1)="3",RIGHT(D2381,1)="3",ISNUMBER(--D2381)))),"Invalid/missing supplier VAT no; ","")&amp;IF(AND(L2381="Yes",K2381&lt;&gt;"Yes"),"VAT claimed without valid tax invoice; ","")&amp;IF(AND(L2381="Yes",ISNUMBER(SEARCH("blocked",G2381))),"Blocked input VAT claimed; ","")&amp;IF(AND(F2381="Import - VAT paid at customs (Box 8)",M2381=""),"Customs declaration no missing; ","")&amp;IF(AND(F2381="Import - Reverse charge (Box 9)",E2381="Saudi Arabia"),"RCM used for a local supplier; ","")&amp;IF(AND(L2381="Yes",NOT(OR(F2381="Standard domestic 15% (Box 7)",F2381="Import - VAT paid at customs (Box 8)",F2381="Import - Reverse charge (Box 9)"))),"VAT claimed on non-taxable category; ",""))</f>
        <v/>
      </c>
    </row>
    <row r="2382">
      <c r="A2382" s="17" t="n"/>
      <c r="B2382" s="14" t="n"/>
      <c r="C2382" s="14" t="n"/>
      <c r="D2382" s="16" t="n"/>
      <c r="E2382" s="14" t="n"/>
      <c r="F2382" s="14" t="n"/>
      <c r="G2382" s="14" t="n"/>
      <c r="H2382" s="19" t="n"/>
      <c r="I2382" s="19" t="n"/>
      <c r="J2382" s="34">
        <f>IF(A2382="","",H2382+I2382)</f>
        <v/>
      </c>
      <c r="K2382" s="14" t="n"/>
      <c r="L2382" s="14" t="n"/>
      <c r="M2382" s="14" t="n"/>
      <c r="N2382" s="14" t="n"/>
      <c r="O2382" s="20">
        <f>IF(A2382="","",SUMPRODUCT((A2382&gt;=Setup!$C$19:$C$30)*(A2382&lt;=Setup!$D$19:$D$30)*Setup!$A$19:$A$30))</f>
        <v/>
      </c>
      <c r="P2382" s="34">
        <f>IF(A2382="","",IF(OR(F2382="Standard domestic 15% (Box 7)",F2382="Import - VAT paid at customs (Box 8)",F2382="Import - Reverse charge (Box 9)"),ROUND(H2382*Setup!$B$9,2),0))</f>
        <v/>
      </c>
      <c r="Q2382" s="34">
        <f>IF(A2382="","",I2382-P2382)</f>
        <v/>
      </c>
      <c r="R2382" s="34">
        <f>IF(A2382="","",IF(L2382="Yes",I2382,0))</f>
        <v/>
      </c>
      <c r="S2382" s="34">
        <f>IF(A2382="","",IF(AND(L2382="Yes",K2382="Yes",NOT(ISNUMBER(SEARCH("blocked",G2382))),OR(F2382="Standard domestic 15% (Box 7)",F2382="Import - VAT paid at customs (Box 8)",F2382="Import - Reverse charge (Box 9)"),OR(F2382&lt;&gt;"Standard domestic 15% (Box 7)",AND(LEN(D2382)=15,LEFT(D2382,1)="3",RIGHT(D2382,1)="3",ISNUMBER(--D2382)))),I2382,0))</f>
        <v/>
      </c>
      <c r="T2382" s="34">
        <f>IF(A2382="","",R2382-S2382)</f>
        <v/>
      </c>
      <c r="U2382" s="23">
        <f>IF(A2382="","",IF(O2382=0,"Outside audit periods; ","")&amp;IF(F2382="","No VAT category; ","")&amp;IF(ABS(Q2382)&gt;Setup!$B$10,"VAT ≠ 15% × net; ","")&amp;IF(AND(F2382="Standard domestic 15% (Box 7)",NOT(AND(LEN(D2382)=15,LEFT(D2382,1)="3",RIGHT(D2382,1)="3",ISNUMBER(--D2382)))),"Invalid/missing supplier VAT no; ","")&amp;IF(AND(L2382="Yes",K2382&lt;&gt;"Yes"),"VAT claimed without valid tax invoice; ","")&amp;IF(AND(L2382="Yes",ISNUMBER(SEARCH("blocked",G2382))),"Blocked input VAT claimed; ","")&amp;IF(AND(F2382="Import - VAT paid at customs (Box 8)",M2382=""),"Customs declaration no missing; ","")&amp;IF(AND(F2382="Import - Reverse charge (Box 9)",E2382="Saudi Arabia"),"RCM used for a local supplier; ","")&amp;IF(AND(L2382="Yes",NOT(OR(F2382="Standard domestic 15% (Box 7)",F2382="Import - VAT paid at customs (Box 8)",F2382="Import - Reverse charge (Box 9)"))),"VAT claimed on non-taxable category; ",""))</f>
        <v/>
      </c>
    </row>
    <row r="2383">
      <c r="A2383" s="17" t="n"/>
      <c r="B2383" s="14" t="n"/>
      <c r="C2383" s="14" t="n"/>
      <c r="D2383" s="16" t="n"/>
      <c r="E2383" s="14" t="n"/>
      <c r="F2383" s="14" t="n"/>
      <c r="G2383" s="14" t="n"/>
      <c r="H2383" s="19" t="n"/>
      <c r="I2383" s="19" t="n"/>
      <c r="J2383" s="34">
        <f>IF(A2383="","",H2383+I2383)</f>
        <v/>
      </c>
      <c r="K2383" s="14" t="n"/>
      <c r="L2383" s="14" t="n"/>
      <c r="M2383" s="14" t="n"/>
      <c r="N2383" s="14" t="n"/>
      <c r="O2383" s="20">
        <f>IF(A2383="","",SUMPRODUCT((A2383&gt;=Setup!$C$19:$C$30)*(A2383&lt;=Setup!$D$19:$D$30)*Setup!$A$19:$A$30))</f>
        <v/>
      </c>
      <c r="P2383" s="34">
        <f>IF(A2383="","",IF(OR(F2383="Standard domestic 15% (Box 7)",F2383="Import - VAT paid at customs (Box 8)",F2383="Import - Reverse charge (Box 9)"),ROUND(H2383*Setup!$B$9,2),0))</f>
        <v/>
      </c>
      <c r="Q2383" s="34">
        <f>IF(A2383="","",I2383-P2383)</f>
        <v/>
      </c>
      <c r="R2383" s="34">
        <f>IF(A2383="","",IF(L2383="Yes",I2383,0))</f>
        <v/>
      </c>
      <c r="S2383" s="34">
        <f>IF(A2383="","",IF(AND(L2383="Yes",K2383="Yes",NOT(ISNUMBER(SEARCH("blocked",G2383))),OR(F2383="Standard domestic 15% (Box 7)",F2383="Import - VAT paid at customs (Box 8)",F2383="Import - Reverse charge (Box 9)"),OR(F2383&lt;&gt;"Standard domestic 15% (Box 7)",AND(LEN(D2383)=15,LEFT(D2383,1)="3",RIGHT(D2383,1)="3",ISNUMBER(--D2383)))),I2383,0))</f>
        <v/>
      </c>
      <c r="T2383" s="34">
        <f>IF(A2383="","",R2383-S2383)</f>
        <v/>
      </c>
      <c r="U2383" s="23">
        <f>IF(A2383="","",IF(O2383=0,"Outside audit periods; ","")&amp;IF(F2383="","No VAT category; ","")&amp;IF(ABS(Q2383)&gt;Setup!$B$10,"VAT ≠ 15% × net; ","")&amp;IF(AND(F2383="Standard domestic 15% (Box 7)",NOT(AND(LEN(D2383)=15,LEFT(D2383,1)="3",RIGHT(D2383,1)="3",ISNUMBER(--D2383)))),"Invalid/missing supplier VAT no; ","")&amp;IF(AND(L2383="Yes",K2383&lt;&gt;"Yes"),"VAT claimed without valid tax invoice; ","")&amp;IF(AND(L2383="Yes",ISNUMBER(SEARCH("blocked",G2383))),"Blocked input VAT claimed; ","")&amp;IF(AND(F2383="Import - VAT paid at customs (Box 8)",M2383=""),"Customs declaration no missing; ","")&amp;IF(AND(F2383="Import - Reverse charge (Box 9)",E2383="Saudi Arabia"),"RCM used for a local supplier; ","")&amp;IF(AND(L2383="Yes",NOT(OR(F2383="Standard domestic 15% (Box 7)",F2383="Import - VAT paid at customs (Box 8)",F2383="Import - Reverse charge (Box 9)"))),"VAT claimed on non-taxable category; ",""))</f>
        <v/>
      </c>
    </row>
    <row r="2384">
      <c r="A2384" s="17" t="n"/>
      <c r="B2384" s="14" t="n"/>
      <c r="C2384" s="14" t="n"/>
      <c r="D2384" s="16" t="n"/>
      <c r="E2384" s="14" t="n"/>
      <c r="F2384" s="14" t="n"/>
      <c r="G2384" s="14" t="n"/>
      <c r="H2384" s="19" t="n"/>
      <c r="I2384" s="19" t="n"/>
      <c r="J2384" s="34">
        <f>IF(A2384="","",H2384+I2384)</f>
        <v/>
      </c>
      <c r="K2384" s="14" t="n"/>
      <c r="L2384" s="14" t="n"/>
      <c r="M2384" s="14" t="n"/>
      <c r="N2384" s="14" t="n"/>
      <c r="O2384" s="20">
        <f>IF(A2384="","",SUMPRODUCT((A2384&gt;=Setup!$C$19:$C$30)*(A2384&lt;=Setup!$D$19:$D$30)*Setup!$A$19:$A$30))</f>
        <v/>
      </c>
      <c r="P2384" s="34">
        <f>IF(A2384="","",IF(OR(F2384="Standard domestic 15% (Box 7)",F2384="Import - VAT paid at customs (Box 8)",F2384="Import - Reverse charge (Box 9)"),ROUND(H2384*Setup!$B$9,2),0))</f>
        <v/>
      </c>
      <c r="Q2384" s="34">
        <f>IF(A2384="","",I2384-P2384)</f>
        <v/>
      </c>
      <c r="R2384" s="34">
        <f>IF(A2384="","",IF(L2384="Yes",I2384,0))</f>
        <v/>
      </c>
      <c r="S2384" s="34">
        <f>IF(A2384="","",IF(AND(L2384="Yes",K2384="Yes",NOT(ISNUMBER(SEARCH("blocked",G2384))),OR(F2384="Standard domestic 15% (Box 7)",F2384="Import - VAT paid at customs (Box 8)",F2384="Import - Reverse charge (Box 9)"),OR(F2384&lt;&gt;"Standard domestic 15% (Box 7)",AND(LEN(D2384)=15,LEFT(D2384,1)="3",RIGHT(D2384,1)="3",ISNUMBER(--D2384)))),I2384,0))</f>
        <v/>
      </c>
      <c r="T2384" s="34">
        <f>IF(A2384="","",R2384-S2384)</f>
        <v/>
      </c>
      <c r="U2384" s="23">
        <f>IF(A2384="","",IF(O2384=0,"Outside audit periods; ","")&amp;IF(F2384="","No VAT category; ","")&amp;IF(ABS(Q2384)&gt;Setup!$B$10,"VAT ≠ 15% × net; ","")&amp;IF(AND(F2384="Standard domestic 15% (Box 7)",NOT(AND(LEN(D2384)=15,LEFT(D2384,1)="3",RIGHT(D2384,1)="3",ISNUMBER(--D2384)))),"Invalid/missing supplier VAT no; ","")&amp;IF(AND(L2384="Yes",K2384&lt;&gt;"Yes"),"VAT claimed without valid tax invoice; ","")&amp;IF(AND(L2384="Yes",ISNUMBER(SEARCH("blocked",G2384))),"Blocked input VAT claimed; ","")&amp;IF(AND(F2384="Import - VAT paid at customs (Box 8)",M2384=""),"Customs declaration no missing; ","")&amp;IF(AND(F2384="Import - Reverse charge (Box 9)",E2384="Saudi Arabia"),"RCM used for a local supplier; ","")&amp;IF(AND(L2384="Yes",NOT(OR(F2384="Standard domestic 15% (Box 7)",F2384="Import - VAT paid at customs (Box 8)",F2384="Import - Reverse charge (Box 9)"))),"VAT claimed on non-taxable category; ",""))</f>
        <v/>
      </c>
    </row>
    <row r="2385">
      <c r="A2385" s="17" t="n"/>
      <c r="B2385" s="14" t="n"/>
      <c r="C2385" s="14" t="n"/>
      <c r="D2385" s="16" t="n"/>
      <c r="E2385" s="14" t="n"/>
      <c r="F2385" s="14" t="n"/>
      <c r="G2385" s="14" t="n"/>
      <c r="H2385" s="19" t="n"/>
      <c r="I2385" s="19" t="n"/>
      <c r="J2385" s="34">
        <f>IF(A2385="","",H2385+I2385)</f>
        <v/>
      </c>
      <c r="K2385" s="14" t="n"/>
      <c r="L2385" s="14" t="n"/>
      <c r="M2385" s="14" t="n"/>
      <c r="N2385" s="14" t="n"/>
      <c r="O2385" s="20">
        <f>IF(A2385="","",SUMPRODUCT((A2385&gt;=Setup!$C$19:$C$30)*(A2385&lt;=Setup!$D$19:$D$30)*Setup!$A$19:$A$30))</f>
        <v/>
      </c>
      <c r="P2385" s="34">
        <f>IF(A2385="","",IF(OR(F2385="Standard domestic 15% (Box 7)",F2385="Import - VAT paid at customs (Box 8)",F2385="Import - Reverse charge (Box 9)"),ROUND(H2385*Setup!$B$9,2),0))</f>
        <v/>
      </c>
      <c r="Q2385" s="34">
        <f>IF(A2385="","",I2385-P2385)</f>
        <v/>
      </c>
      <c r="R2385" s="34">
        <f>IF(A2385="","",IF(L2385="Yes",I2385,0))</f>
        <v/>
      </c>
      <c r="S2385" s="34">
        <f>IF(A2385="","",IF(AND(L2385="Yes",K2385="Yes",NOT(ISNUMBER(SEARCH("blocked",G2385))),OR(F2385="Standard domestic 15% (Box 7)",F2385="Import - VAT paid at customs (Box 8)",F2385="Import - Reverse charge (Box 9)"),OR(F2385&lt;&gt;"Standard domestic 15% (Box 7)",AND(LEN(D2385)=15,LEFT(D2385,1)="3",RIGHT(D2385,1)="3",ISNUMBER(--D2385)))),I2385,0))</f>
        <v/>
      </c>
      <c r="T2385" s="34">
        <f>IF(A2385="","",R2385-S2385)</f>
        <v/>
      </c>
      <c r="U2385" s="23">
        <f>IF(A2385="","",IF(O2385=0,"Outside audit periods; ","")&amp;IF(F2385="","No VAT category; ","")&amp;IF(ABS(Q2385)&gt;Setup!$B$10,"VAT ≠ 15% × net; ","")&amp;IF(AND(F2385="Standard domestic 15% (Box 7)",NOT(AND(LEN(D2385)=15,LEFT(D2385,1)="3",RIGHT(D2385,1)="3",ISNUMBER(--D2385)))),"Invalid/missing supplier VAT no; ","")&amp;IF(AND(L2385="Yes",K2385&lt;&gt;"Yes"),"VAT claimed without valid tax invoice; ","")&amp;IF(AND(L2385="Yes",ISNUMBER(SEARCH("blocked",G2385))),"Blocked input VAT claimed; ","")&amp;IF(AND(F2385="Import - VAT paid at customs (Box 8)",M2385=""),"Customs declaration no missing; ","")&amp;IF(AND(F2385="Import - Reverse charge (Box 9)",E2385="Saudi Arabia"),"RCM used for a local supplier; ","")&amp;IF(AND(L2385="Yes",NOT(OR(F2385="Standard domestic 15% (Box 7)",F2385="Import - VAT paid at customs (Box 8)",F2385="Import - Reverse charge (Box 9)"))),"VAT claimed on non-taxable category; ",""))</f>
        <v/>
      </c>
    </row>
    <row r="2386">
      <c r="A2386" s="17" t="n"/>
      <c r="B2386" s="14" t="n"/>
      <c r="C2386" s="14" t="n"/>
      <c r="D2386" s="16" t="n"/>
      <c r="E2386" s="14" t="n"/>
      <c r="F2386" s="14" t="n"/>
      <c r="G2386" s="14" t="n"/>
      <c r="H2386" s="19" t="n"/>
      <c r="I2386" s="19" t="n"/>
      <c r="J2386" s="34">
        <f>IF(A2386="","",H2386+I2386)</f>
        <v/>
      </c>
      <c r="K2386" s="14" t="n"/>
      <c r="L2386" s="14" t="n"/>
      <c r="M2386" s="14" t="n"/>
      <c r="N2386" s="14" t="n"/>
      <c r="O2386" s="20">
        <f>IF(A2386="","",SUMPRODUCT((A2386&gt;=Setup!$C$19:$C$30)*(A2386&lt;=Setup!$D$19:$D$30)*Setup!$A$19:$A$30))</f>
        <v/>
      </c>
      <c r="P2386" s="34">
        <f>IF(A2386="","",IF(OR(F2386="Standard domestic 15% (Box 7)",F2386="Import - VAT paid at customs (Box 8)",F2386="Import - Reverse charge (Box 9)"),ROUND(H2386*Setup!$B$9,2),0))</f>
        <v/>
      </c>
      <c r="Q2386" s="34">
        <f>IF(A2386="","",I2386-P2386)</f>
        <v/>
      </c>
      <c r="R2386" s="34">
        <f>IF(A2386="","",IF(L2386="Yes",I2386,0))</f>
        <v/>
      </c>
      <c r="S2386" s="34">
        <f>IF(A2386="","",IF(AND(L2386="Yes",K2386="Yes",NOT(ISNUMBER(SEARCH("blocked",G2386))),OR(F2386="Standard domestic 15% (Box 7)",F2386="Import - VAT paid at customs (Box 8)",F2386="Import - Reverse charge (Box 9)"),OR(F2386&lt;&gt;"Standard domestic 15% (Box 7)",AND(LEN(D2386)=15,LEFT(D2386,1)="3",RIGHT(D2386,1)="3",ISNUMBER(--D2386)))),I2386,0))</f>
        <v/>
      </c>
      <c r="T2386" s="34">
        <f>IF(A2386="","",R2386-S2386)</f>
        <v/>
      </c>
      <c r="U2386" s="23">
        <f>IF(A2386="","",IF(O2386=0,"Outside audit periods; ","")&amp;IF(F2386="","No VAT category; ","")&amp;IF(ABS(Q2386)&gt;Setup!$B$10,"VAT ≠ 15% × net; ","")&amp;IF(AND(F2386="Standard domestic 15% (Box 7)",NOT(AND(LEN(D2386)=15,LEFT(D2386,1)="3",RIGHT(D2386,1)="3",ISNUMBER(--D2386)))),"Invalid/missing supplier VAT no; ","")&amp;IF(AND(L2386="Yes",K2386&lt;&gt;"Yes"),"VAT claimed without valid tax invoice; ","")&amp;IF(AND(L2386="Yes",ISNUMBER(SEARCH("blocked",G2386))),"Blocked input VAT claimed; ","")&amp;IF(AND(F2386="Import - VAT paid at customs (Box 8)",M2386=""),"Customs declaration no missing; ","")&amp;IF(AND(F2386="Import - Reverse charge (Box 9)",E2386="Saudi Arabia"),"RCM used for a local supplier; ","")&amp;IF(AND(L2386="Yes",NOT(OR(F2386="Standard domestic 15% (Box 7)",F2386="Import - VAT paid at customs (Box 8)",F2386="Import - Reverse charge (Box 9)"))),"VAT claimed on non-taxable category; ",""))</f>
        <v/>
      </c>
    </row>
    <row r="2387">
      <c r="A2387" s="17" t="n"/>
      <c r="B2387" s="14" t="n"/>
      <c r="C2387" s="14" t="n"/>
      <c r="D2387" s="16" t="n"/>
      <c r="E2387" s="14" t="n"/>
      <c r="F2387" s="14" t="n"/>
      <c r="G2387" s="14" t="n"/>
      <c r="H2387" s="19" t="n"/>
      <c r="I2387" s="19" t="n"/>
      <c r="J2387" s="34">
        <f>IF(A2387="","",H2387+I2387)</f>
        <v/>
      </c>
      <c r="K2387" s="14" t="n"/>
      <c r="L2387" s="14" t="n"/>
      <c r="M2387" s="14" t="n"/>
      <c r="N2387" s="14" t="n"/>
      <c r="O2387" s="20">
        <f>IF(A2387="","",SUMPRODUCT((A2387&gt;=Setup!$C$19:$C$30)*(A2387&lt;=Setup!$D$19:$D$30)*Setup!$A$19:$A$30))</f>
        <v/>
      </c>
      <c r="P2387" s="34">
        <f>IF(A2387="","",IF(OR(F2387="Standard domestic 15% (Box 7)",F2387="Import - VAT paid at customs (Box 8)",F2387="Import - Reverse charge (Box 9)"),ROUND(H2387*Setup!$B$9,2),0))</f>
        <v/>
      </c>
      <c r="Q2387" s="34">
        <f>IF(A2387="","",I2387-P2387)</f>
        <v/>
      </c>
      <c r="R2387" s="34">
        <f>IF(A2387="","",IF(L2387="Yes",I2387,0))</f>
        <v/>
      </c>
      <c r="S2387" s="34">
        <f>IF(A2387="","",IF(AND(L2387="Yes",K2387="Yes",NOT(ISNUMBER(SEARCH("blocked",G2387))),OR(F2387="Standard domestic 15% (Box 7)",F2387="Import - VAT paid at customs (Box 8)",F2387="Import - Reverse charge (Box 9)"),OR(F2387&lt;&gt;"Standard domestic 15% (Box 7)",AND(LEN(D2387)=15,LEFT(D2387,1)="3",RIGHT(D2387,1)="3",ISNUMBER(--D2387)))),I2387,0))</f>
        <v/>
      </c>
      <c r="T2387" s="34">
        <f>IF(A2387="","",R2387-S2387)</f>
        <v/>
      </c>
      <c r="U2387" s="23">
        <f>IF(A2387="","",IF(O2387=0,"Outside audit periods; ","")&amp;IF(F2387="","No VAT category; ","")&amp;IF(ABS(Q2387)&gt;Setup!$B$10,"VAT ≠ 15% × net; ","")&amp;IF(AND(F2387="Standard domestic 15% (Box 7)",NOT(AND(LEN(D2387)=15,LEFT(D2387,1)="3",RIGHT(D2387,1)="3",ISNUMBER(--D2387)))),"Invalid/missing supplier VAT no; ","")&amp;IF(AND(L2387="Yes",K2387&lt;&gt;"Yes"),"VAT claimed without valid tax invoice; ","")&amp;IF(AND(L2387="Yes",ISNUMBER(SEARCH("blocked",G2387))),"Blocked input VAT claimed; ","")&amp;IF(AND(F2387="Import - VAT paid at customs (Box 8)",M2387=""),"Customs declaration no missing; ","")&amp;IF(AND(F2387="Import - Reverse charge (Box 9)",E2387="Saudi Arabia"),"RCM used for a local supplier; ","")&amp;IF(AND(L2387="Yes",NOT(OR(F2387="Standard domestic 15% (Box 7)",F2387="Import - VAT paid at customs (Box 8)",F2387="Import - Reverse charge (Box 9)"))),"VAT claimed on non-taxable category; ",""))</f>
        <v/>
      </c>
    </row>
    <row r="2388">
      <c r="A2388" s="17" t="n"/>
      <c r="B2388" s="14" t="n"/>
      <c r="C2388" s="14" t="n"/>
      <c r="D2388" s="16" t="n"/>
      <c r="E2388" s="14" t="n"/>
      <c r="F2388" s="14" t="n"/>
      <c r="G2388" s="14" t="n"/>
      <c r="H2388" s="19" t="n"/>
      <c r="I2388" s="19" t="n"/>
      <c r="J2388" s="34">
        <f>IF(A2388="","",H2388+I2388)</f>
        <v/>
      </c>
      <c r="K2388" s="14" t="n"/>
      <c r="L2388" s="14" t="n"/>
      <c r="M2388" s="14" t="n"/>
      <c r="N2388" s="14" t="n"/>
      <c r="O2388" s="20">
        <f>IF(A2388="","",SUMPRODUCT((A2388&gt;=Setup!$C$19:$C$30)*(A2388&lt;=Setup!$D$19:$D$30)*Setup!$A$19:$A$30))</f>
        <v/>
      </c>
      <c r="P2388" s="34">
        <f>IF(A2388="","",IF(OR(F2388="Standard domestic 15% (Box 7)",F2388="Import - VAT paid at customs (Box 8)",F2388="Import - Reverse charge (Box 9)"),ROUND(H2388*Setup!$B$9,2),0))</f>
        <v/>
      </c>
      <c r="Q2388" s="34">
        <f>IF(A2388="","",I2388-P2388)</f>
        <v/>
      </c>
      <c r="R2388" s="34">
        <f>IF(A2388="","",IF(L2388="Yes",I2388,0))</f>
        <v/>
      </c>
      <c r="S2388" s="34">
        <f>IF(A2388="","",IF(AND(L2388="Yes",K2388="Yes",NOT(ISNUMBER(SEARCH("blocked",G2388))),OR(F2388="Standard domestic 15% (Box 7)",F2388="Import - VAT paid at customs (Box 8)",F2388="Import - Reverse charge (Box 9)"),OR(F2388&lt;&gt;"Standard domestic 15% (Box 7)",AND(LEN(D2388)=15,LEFT(D2388,1)="3",RIGHT(D2388,1)="3",ISNUMBER(--D2388)))),I2388,0))</f>
        <v/>
      </c>
      <c r="T2388" s="34">
        <f>IF(A2388="","",R2388-S2388)</f>
        <v/>
      </c>
      <c r="U2388" s="23">
        <f>IF(A2388="","",IF(O2388=0,"Outside audit periods; ","")&amp;IF(F2388="","No VAT category; ","")&amp;IF(ABS(Q2388)&gt;Setup!$B$10,"VAT ≠ 15% × net; ","")&amp;IF(AND(F2388="Standard domestic 15% (Box 7)",NOT(AND(LEN(D2388)=15,LEFT(D2388,1)="3",RIGHT(D2388,1)="3",ISNUMBER(--D2388)))),"Invalid/missing supplier VAT no; ","")&amp;IF(AND(L2388="Yes",K2388&lt;&gt;"Yes"),"VAT claimed without valid tax invoice; ","")&amp;IF(AND(L2388="Yes",ISNUMBER(SEARCH("blocked",G2388))),"Blocked input VAT claimed; ","")&amp;IF(AND(F2388="Import - VAT paid at customs (Box 8)",M2388=""),"Customs declaration no missing; ","")&amp;IF(AND(F2388="Import - Reverse charge (Box 9)",E2388="Saudi Arabia"),"RCM used for a local supplier; ","")&amp;IF(AND(L2388="Yes",NOT(OR(F2388="Standard domestic 15% (Box 7)",F2388="Import - VAT paid at customs (Box 8)",F2388="Import - Reverse charge (Box 9)"))),"VAT claimed on non-taxable category; ",""))</f>
        <v/>
      </c>
    </row>
    <row r="2389">
      <c r="A2389" s="17" t="n"/>
      <c r="B2389" s="14" t="n"/>
      <c r="C2389" s="14" t="n"/>
      <c r="D2389" s="16" t="n"/>
      <c r="E2389" s="14" t="n"/>
      <c r="F2389" s="14" t="n"/>
      <c r="G2389" s="14" t="n"/>
      <c r="H2389" s="19" t="n"/>
      <c r="I2389" s="19" t="n"/>
      <c r="J2389" s="34">
        <f>IF(A2389="","",H2389+I2389)</f>
        <v/>
      </c>
      <c r="K2389" s="14" t="n"/>
      <c r="L2389" s="14" t="n"/>
      <c r="M2389" s="14" t="n"/>
      <c r="N2389" s="14" t="n"/>
      <c r="O2389" s="20">
        <f>IF(A2389="","",SUMPRODUCT((A2389&gt;=Setup!$C$19:$C$30)*(A2389&lt;=Setup!$D$19:$D$30)*Setup!$A$19:$A$30))</f>
        <v/>
      </c>
      <c r="P2389" s="34">
        <f>IF(A2389="","",IF(OR(F2389="Standard domestic 15% (Box 7)",F2389="Import - VAT paid at customs (Box 8)",F2389="Import - Reverse charge (Box 9)"),ROUND(H2389*Setup!$B$9,2),0))</f>
        <v/>
      </c>
      <c r="Q2389" s="34">
        <f>IF(A2389="","",I2389-P2389)</f>
        <v/>
      </c>
      <c r="R2389" s="34">
        <f>IF(A2389="","",IF(L2389="Yes",I2389,0))</f>
        <v/>
      </c>
      <c r="S2389" s="34">
        <f>IF(A2389="","",IF(AND(L2389="Yes",K2389="Yes",NOT(ISNUMBER(SEARCH("blocked",G2389))),OR(F2389="Standard domestic 15% (Box 7)",F2389="Import - VAT paid at customs (Box 8)",F2389="Import - Reverse charge (Box 9)"),OR(F2389&lt;&gt;"Standard domestic 15% (Box 7)",AND(LEN(D2389)=15,LEFT(D2389,1)="3",RIGHT(D2389,1)="3",ISNUMBER(--D2389)))),I2389,0))</f>
        <v/>
      </c>
      <c r="T2389" s="34">
        <f>IF(A2389="","",R2389-S2389)</f>
        <v/>
      </c>
      <c r="U2389" s="23">
        <f>IF(A2389="","",IF(O2389=0,"Outside audit periods; ","")&amp;IF(F2389="","No VAT category; ","")&amp;IF(ABS(Q2389)&gt;Setup!$B$10,"VAT ≠ 15% × net; ","")&amp;IF(AND(F2389="Standard domestic 15% (Box 7)",NOT(AND(LEN(D2389)=15,LEFT(D2389,1)="3",RIGHT(D2389,1)="3",ISNUMBER(--D2389)))),"Invalid/missing supplier VAT no; ","")&amp;IF(AND(L2389="Yes",K2389&lt;&gt;"Yes"),"VAT claimed without valid tax invoice; ","")&amp;IF(AND(L2389="Yes",ISNUMBER(SEARCH("blocked",G2389))),"Blocked input VAT claimed; ","")&amp;IF(AND(F2389="Import - VAT paid at customs (Box 8)",M2389=""),"Customs declaration no missing; ","")&amp;IF(AND(F2389="Import - Reverse charge (Box 9)",E2389="Saudi Arabia"),"RCM used for a local supplier; ","")&amp;IF(AND(L2389="Yes",NOT(OR(F2389="Standard domestic 15% (Box 7)",F2389="Import - VAT paid at customs (Box 8)",F2389="Import - Reverse charge (Box 9)"))),"VAT claimed on non-taxable category; ",""))</f>
        <v/>
      </c>
    </row>
    <row r="2390">
      <c r="A2390" s="17" t="n"/>
      <c r="B2390" s="14" t="n"/>
      <c r="C2390" s="14" t="n"/>
      <c r="D2390" s="16" t="n"/>
      <c r="E2390" s="14" t="n"/>
      <c r="F2390" s="14" t="n"/>
      <c r="G2390" s="14" t="n"/>
      <c r="H2390" s="19" t="n"/>
      <c r="I2390" s="19" t="n"/>
      <c r="J2390" s="34">
        <f>IF(A2390="","",H2390+I2390)</f>
        <v/>
      </c>
      <c r="K2390" s="14" t="n"/>
      <c r="L2390" s="14" t="n"/>
      <c r="M2390" s="14" t="n"/>
      <c r="N2390" s="14" t="n"/>
      <c r="O2390" s="20">
        <f>IF(A2390="","",SUMPRODUCT((A2390&gt;=Setup!$C$19:$C$30)*(A2390&lt;=Setup!$D$19:$D$30)*Setup!$A$19:$A$30))</f>
        <v/>
      </c>
      <c r="P2390" s="34">
        <f>IF(A2390="","",IF(OR(F2390="Standard domestic 15% (Box 7)",F2390="Import - VAT paid at customs (Box 8)",F2390="Import - Reverse charge (Box 9)"),ROUND(H2390*Setup!$B$9,2),0))</f>
        <v/>
      </c>
      <c r="Q2390" s="34">
        <f>IF(A2390="","",I2390-P2390)</f>
        <v/>
      </c>
      <c r="R2390" s="34">
        <f>IF(A2390="","",IF(L2390="Yes",I2390,0))</f>
        <v/>
      </c>
      <c r="S2390" s="34">
        <f>IF(A2390="","",IF(AND(L2390="Yes",K2390="Yes",NOT(ISNUMBER(SEARCH("blocked",G2390))),OR(F2390="Standard domestic 15% (Box 7)",F2390="Import - VAT paid at customs (Box 8)",F2390="Import - Reverse charge (Box 9)"),OR(F2390&lt;&gt;"Standard domestic 15% (Box 7)",AND(LEN(D2390)=15,LEFT(D2390,1)="3",RIGHT(D2390,1)="3",ISNUMBER(--D2390)))),I2390,0))</f>
        <v/>
      </c>
      <c r="T2390" s="34">
        <f>IF(A2390="","",R2390-S2390)</f>
        <v/>
      </c>
      <c r="U2390" s="23">
        <f>IF(A2390="","",IF(O2390=0,"Outside audit periods; ","")&amp;IF(F2390="","No VAT category; ","")&amp;IF(ABS(Q2390)&gt;Setup!$B$10,"VAT ≠ 15% × net; ","")&amp;IF(AND(F2390="Standard domestic 15% (Box 7)",NOT(AND(LEN(D2390)=15,LEFT(D2390,1)="3",RIGHT(D2390,1)="3",ISNUMBER(--D2390)))),"Invalid/missing supplier VAT no; ","")&amp;IF(AND(L2390="Yes",K2390&lt;&gt;"Yes"),"VAT claimed without valid tax invoice; ","")&amp;IF(AND(L2390="Yes",ISNUMBER(SEARCH("blocked",G2390))),"Blocked input VAT claimed; ","")&amp;IF(AND(F2390="Import - VAT paid at customs (Box 8)",M2390=""),"Customs declaration no missing; ","")&amp;IF(AND(F2390="Import - Reverse charge (Box 9)",E2390="Saudi Arabia"),"RCM used for a local supplier; ","")&amp;IF(AND(L2390="Yes",NOT(OR(F2390="Standard domestic 15% (Box 7)",F2390="Import - VAT paid at customs (Box 8)",F2390="Import - Reverse charge (Box 9)"))),"VAT claimed on non-taxable category; ",""))</f>
        <v/>
      </c>
    </row>
    <row r="2391">
      <c r="A2391" s="17" t="n"/>
      <c r="B2391" s="14" t="n"/>
      <c r="C2391" s="14" t="n"/>
      <c r="D2391" s="16" t="n"/>
      <c r="E2391" s="14" t="n"/>
      <c r="F2391" s="14" t="n"/>
      <c r="G2391" s="14" t="n"/>
      <c r="H2391" s="19" t="n"/>
      <c r="I2391" s="19" t="n"/>
      <c r="J2391" s="34">
        <f>IF(A2391="","",H2391+I2391)</f>
        <v/>
      </c>
      <c r="K2391" s="14" t="n"/>
      <c r="L2391" s="14" t="n"/>
      <c r="M2391" s="14" t="n"/>
      <c r="N2391" s="14" t="n"/>
      <c r="O2391" s="20">
        <f>IF(A2391="","",SUMPRODUCT((A2391&gt;=Setup!$C$19:$C$30)*(A2391&lt;=Setup!$D$19:$D$30)*Setup!$A$19:$A$30))</f>
        <v/>
      </c>
      <c r="P2391" s="34">
        <f>IF(A2391="","",IF(OR(F2391="Standard domestic 15% (Box 7)",F2391="Import - VAT paid at customs (Box 8)",F2391="Import - Reverse charge (Box 9)"),ROUND(H2391*Setup!$B$9,2),0))</f>
        <v/>
      </c>
      <c r="Q2391" s="34">
        <f>IF(A2391="","",I2391-P2391)</f>
        <v/>
      </c>
      <c r="R2391" s="34">
        <f>IF(A2391="","",IF(L2391="Yes",I2391,0))</f>
        <v/>
      </c>
      <c r="S2391" s="34">
        <f>IF(A2391="","",IF(AND(L2391="Yes",K2391="Yes",NOT(ISNUMBER(SEARCH("blocked",G2391))),OR(F2391="Standard domestic 15% (Box 7)",F2391="Import - VAT paid at customs (Box 8)",F2391="Import - Reverse charge (Box 9)"),OR(F2391&lt;&gt;"Standard domestic 15% (Box 7)",AND(LEN(D2391)=15,LEFT(D2391,1)="3",RIGHT(D2391,1)="3",ISNUMBER(--D2391)))),I2391,0))</f>
        <v/>
      </c>
      <c r="T2391" s="34">
        <f>IF(A2391="","",R2391-S2391)</f>
        <v/>
      </c>
      <c r="U2391" s="23">
        <f>IF(A2391="","",IF(O2391=0,"Outside audit periods; ","")&amp;IF(F2391="","No VAT category; ","")&amp;IF(ABS(Q2391)&gt;Setup!$B$10,"VAT ≠ 15% × net; ","")&amp;IF(AND(F2391="Standard domestic 15% (Box 7)",NOT(AND(LEN(D2391)=15,LEFT(D2391,1)="3",RIGHT(D2391,1)="3",ISNUMBER(--D2391)))),"Invalid/missing supplier VAT no; ","")&amp;IF(AND(L2391="Yes",K2391&lt;&gt;"Yes"),"VAT claimed without valid tax invoice; ","")&amp;IF(AND(L2391="Yes",ISNUMBER(SEARCH("blocked",G2391))),"Blocked input VAT claimed; ","")&amp;IF(AND(F2391="Import - VAT paid at customs (Box 8)",M2391=""),"Customs declaration no missing; ","")&amp;IF(AND(F2391="Import - Reverse charge (Box 9)",E2391="Saudi Arabia"),"RCM used for a local supplier; ","")&amp;IF(AND(L2391="Yes",NOT(OR(F2391="Standard domestic 15% (Box 7)",F2391="Import - VAT paid at customs (Box 8)",F2391="Import - Reverse charge (Box 9)"))),"VAT claimed on non-taxable category; ",""))</f>
        <v/>
      </c>
    </row>
    <row r="2392">
      <c r="A2392" s="17" t="n"/>
      <c r="B2392" s="14" t="n"/>
      <c r="C2392" s="14" t="n"/>
      <c r="D2392" s="16" t="n"/>
      <c r="E2392" s="14" t="n"/>
      <c r="F2392" s="14" t="n"/>
      <c r="G2392" s="14" t="n"/>
      <c r="H2392" s="19" t="n"/>
      <c r="I2392" s="19" t="n"/>
      <c r="J2392" s="34">
        <f>IF(A2392="","",H2392+I2392)</f>
        <v/>
      </c>
      <c r="K2392" s="14" t="n"/>
      <c r="L2392" s="14" t="n"/>
      <c r="M2392" s="14" t="n"/>
      <c r="N2392" s="14" t="n"/>
      <c r="O2392" s="20">
        <f>IF(A2392="","",SUMPRODUCT((A2392&gt;=Setup!$C$19:$C$30)*(A2392&lt;=Setup!$D$19:$D$30)*Setup!$A$19:$A$30))</f>
        <v/>
      </c>
      <c r="P2392" s="34">
        <f>IF(A2392="","",IF(OR(F2392="Standard domestic 15% (Box 7)",F2392="Import - VAT paid at customs (Box 8)",F2392="Import - Reverse charge (Box 9)"),ROUND(H2392*Setup!$B$9,2),0))</f>
        <v/>
      </c>
      <c r="Q2392" s="34">
        <f>IF(A2392="","",I2392-P2392)</f>
        <v/>
      </c>
      <c r="R2392" s="34">
        <f>IF(A2392="","",IF(L2392="Yes",I2392,0))</f>
        <v/>
      </c>
      <c r="S2392" s="34">
        <f>IF(A2392="","",IF(AND(L2392="Yes",K2392="Yes",NOT(ISNUMBER(SEARCH("blocked",G2392))),OR(F2392="Standard domestic 15% (Box 7)",F2392="Import - VAT paid at customs (Box 8)",F2392="Import - Reverse charge (Box 9)"),OR(F2392&lt;&gt;"Standard domestic 15% (Box 7)",AND(LEN(D2392)=15,LEFT(D2392,1)="3",RIGHT(D2392,1)="3",ISNUMBER(--D2392)))),I2392,0))</f>
        <v/>
      </c>
      <c r="T2392" s="34">
        <f>IF(A2392="","",R2392-S2392)</f>
        <v/>
      </c>
      <c r="U2392" s="23">
        <f>IF(A2392="","",IF(O2392=0,"Outside audit periods; ","")&amp;IF(F2392="","No VAT category; ","")&amp;IF(ABS(Q2392)&gt;Setup!$B$10,"VAT ≠ 15% × net; ","")&amp;IF(AND(F2392="Standard domestic 15% (Box 7)",NOT(AND(LEN(D2392)=15,LEFT(D2392,1)="3",RIGHT(D2392,1)="3",ISNUMBER(--D2392)))),"Invalid/missing supplier VAT no; ","")&amp;IF(AND(L2392="Yes",K2392&lt;&gt;"Yes"),"VAT claimed without valid tax invoice; ","")&amp;IF(AND(L2392="Yes",ISNUMBER(SEARCH("blocked",G2392))),"Blocked input VAT claimed; ","")&amp;IF(AND(F2392="Import - VAT paid at customs (Box 8)",M2392=""),"Customs declaration no missing; ","")&amp;IF(AND(F2392="Import - Reverse charge (Box 9)",E2392="Saudi Arabia"),"RCM used for a local supplier; ","")&amp;IF(AND(L2392="Yes",NOT(OR(F2392="Standard domestic 15% (Box 7)",F2392="Import - VAT paid at customs (Box 8)",F2392="Import - Reverse charge (Box 9)"))),"VAT claimed on non-taxable category; ",""))</f>
        <v/>
      </c>
    </row>
    <row r="2393">
      <c r="A2393" s="17" t="n"/>
      <c r="B2393" s="14" t="n"/>
      <c r="C2393" s="14" t="n"/>
      <c r="D2393" s="16" t="n"/>
      <c r="E2393" s="14" t="n"/>
      <c r="F2393" s="14" t="n"/>
      <c r="G2393" s="14" t="n"/>
      <c r="H2393" s="19" t="n"/>
      <c r="I2393" s="19" t="n"/>
      <c r="J2393" s="34">
        <f>IF(A2393="","",H2393+I2393)</f>
        <v/>
      </c>
      <c r="K2393" s="14" t="n"/>
      <c r="L2393" s="14" t="n"/>
      <c r="M2393" s="14" t="n"/>
      <c r="N2393" s="14" t="n"/>
      <c r="O2393" s="20">
        <f>IF(A2393="","",SUMPRODUCT((A2393&gt;=Setup!$C$19:$C$30)*(A2393&lt;=Setup!$D$19:$D$30)*Setup!$A$19:$A$30))</f>
        <v/>
      </c>
      <c r="P2393" s="34">
        <f>IF(A2393="","",IF(OR(F2393="Standard domestic 15% (Box 7)",F2393="Import - VAT paid at customs (Box 8)",F2393="Import - Reverse charge (Box 9)"),ROUND(H2393*Setup!$B$9,2),0))</f>
        <v/>
      </c>
      <c r="Q2393" s="34">
        <f>IF(A2393="","",I2393-P2393)</f>
        <v/>
      </c>
      <c r="R2393" s="34">
        <f>IF(A2393="","",IF(L2393="Yes",I2393,0))</f>
        <v/>
      </c>
      <c r="S2393" s="34">
        <f>IF(A2393="","",IF(AND(L2393="Yes",K2393="Yes",NOT(ISNUMBER(SEARCH("blocked",G2393))),OR(F2393="Standard domestic 15% (Box 7)",F2393="Import - VAT paid at customs (Box 8)",F2393="Import - Reverse charge (Box 9)"),OR(F2393&lt;&gt;"Standard domestic 15% (Box 7)",AND(LEN(D2393)=15,LEFT(D2393,1)="3",RIGHT(D2393,1)="3",ISNUMBER(--D2393)))),I2393,0))</f>
        <v/>
      </c>
      <c r="T2393" s="34">
        <f>IF(A2393="","",R2393-S2393)</f>
        <v/>
      </c>
      <c r="U2393" s="23">
        <f>IF(A2393="","",IF(O2393=0,"Outside audit periods; ","")&amp;IF(F2393="","No VAT category; ","")&amp;IF(ABS(Q2393)&gt;Setup!$B$10,"VAT ≠ 15% × net; ","")&amp;IF(AND(F2393="Standard domestic 15% (Box 7)",NOT(AND(LEN(D2393)=15,LEFT(D2393,1)="3",RIGHT(D2393,1)="3",ISNUMBER(--D2393)))),"Invalid/missing supplier VAT no; ","")&amp;IF(AND(L2393="Yes",K2393&lt;&gt;"Yes"),"VAT claimed without valid tax invoice; ","")&amp;IF(AND(L2393="Yes",ISNUMBER(SEARCH("blocked",G2393))),"Blocked input VAT claimed; ","")&amp;IF(AND(F2393="Import - VAT paid at customs (Box 8)",M2393=""),"Customs declaration no missing; ","")&amp;IF(AND(F2393="Import - Reverse charge (Box 9)",E2393="Saudi Arabia"),"RCM used for a local supplier; ","")&amp;IF(AND(L2393="Yes",NOT(OR(F2393="Standard domestic 15% (Box 7)",F2393="Import - VAT paid at customs (Box 8)",F2393="Import - Reverse charge (Box 9)"))),"VAT claimed on non-taxable category; ",""))</f>
        <v/>
      </c>
    </row>
    <row r="2394">
      <c r="A2394" s="17" t="n"/>
      <c r="B2394" s="14" t="n"/>
      <c r="C2394" s="14" t="n"/>
      <c r="D2394" s="16" t="n"/>
      <c r="E2394" s="14" t="n"/>
      <c r="F2394" s="14" t="n"/>
      <c r="G2394" s="14" t="n"/>
      <c r="H2394" s="19" t="n"/>
      <c r="I2394" s="19" t="n"/>
      <c r="J2394" s="34">
        <f>IF(A2394="","",H2394+I2394)</f>
        <v/>
      </c>
      <c r="K2394" s="14" t="n"/>
      <c r="L2394" s="14" t="n"/>
      <c r="M2394" s="14" t="n"/>
      <c r="N2394" s="14" t="n"/>
      <c r="O2394" s="20">
        <f>IF(A2394="","",SUMPRODUCT((A2394&gt;=Setup!$C$19:$C$30)*(A2394&lt;=Setup!$D$19:$D$30)*Setup!$A$19:$A$30))</f>
        <v/>
      </c>
      <c r="P2394" s="34">
        <f>IF(A2394="","",IF(OR(F2394="Standard domestic 15% (Box 7)",F2394="Import - VAT paid at customs (Box 8)",F2394="Import - Reverse charge (Box 9)"),ROUND(H2394*Setup!$B$9,2),0))</f>
        <v/>
      </c>
      <c r="Q2394" s="34">
        <f>IF(A2394="","",I2394-P2394)</f>
        <v/>
      </c>
      <c r="R2394" s="34">
        <f>IF(A2394="","",IF(L2394="Yes",I2394,0))</f>
        <v/>
      </c>
      <c r="S2394" s="34">
        <f>IF(A2394="","",IF(AND(L2394="Yes",K2394="Yes",NOT(ISNUMBER(SEARCH("blocked",G2394))),OR(F2394="Standard domestic 15% (Box 7)",F2394="Import - VAT paid at customs (Box 8)",F2394="Import - Reverse charge (Box 9)"),OR(F2394&lt;&gt;"Standard domestic 15% (Box 7)",AND(LEN(D2394)=15,LEFT(D2394,1)="3",RIGHT(D2394,1)="3",ISNUMBER(--D2394)))),I2394,0))</f>
        <v/>
      </c>
      <c r="T2394" s="34">
        <f>IF(A2394="","",R2394-S2394)</f>
        <v/>
      </c>
      <c r="U2394" s="23">
        <f>IF(A2394="","",IF(O2394=0,"Outside audit periods; ","")&amp;IF(F2394="","No VAT category; ","")&amp;IF(ABS(Q2394)&gt;Setup!$B$10,"VAT ≠ 15% × net; ","")&amp;IF(AND(F2394="Standard domestic 15% (Box 7)",NOT(AND(LEN(D2394)=15,LEFT(D2394,1)="3",RIGHT(D2394,1)="3",ISNUMBER(--D2394)))),"Invalid/missing supplier VAT no; ","")&amp;IF(AND(L2394="Yes",K2394&lt;&gt;"Yes"),"VAT claimed without valid tax invoice; ","")&amp;IF(AND(L2394="Yes",ISNUMBER(SEARCH("blocked",G2394))),"Blocked input VAT claimed; ","")&amp;IF(AND(F2394="Import - VAT paid at customs (Box 8)",M2394=""),"Customs declaration no missing; ","")&amp;IF(AND(F2394="Import - Reverse charge (Box 9)",E2394="Saudi Arabia"),"RCM used for a local supplier; ","")&amp;IF(AND(L2394="Yes",NOT(OR(F2394="Standard domestic 15% (Box 7)",F2394="Import - VAT paid at customs (Box 8)",F2394="Import - Reverse charge (Box 9)"))),"VAT claimed on non-taxable category; ",""))</f>
        <v/>
      </c>
    </row>
    <row r="2395">
      <c r="A2395" s="17" t="n"/>
      <c r="B2395" s="14" t="n"/>
      <c r="C2395" s="14" t="n"/>
      <c r="D2395" s="16" t="n"/>
      <c r="E2395" s="14" t="n"/>
      <c r="F2395" s="14" t="n"/>
      <c r="G2395" s="14" t="n"/>
      <c r="H2395" s="19" t="n"/>
      <c r="I2395" s="19" t="n"/>
      <c r="J2395" s="34">
        <f>IF(A2395="","",H2395+I2395)</f>
        <v/>
      </c>
      <c r="K2395" s="14" t="n"/>
      <c r="L2395" s="14" t="n"/>
      <c r="M2395" s="14" t="n"/>
      <c r="N2395" s="14" t="n"/>
      <c r="O2395" s="20">
        <f>IF(A2395="","",SUMPRODUCT((A2395&gt;=Setup!$C$19:$C$30)*(A2395&lt;=Setup!$D$19:$D$30)*Setup!$A$19:$A$30))</f>
        <v/>
      </c>
      <c r="P2395" s="34">
        <f>IF(A2395="","",IF(OR(F2395="Standard domestic 15% (Box 7)",F2395="Import - VAT paid at customs (Box 8)",F2395="Import - Reverse charge (Box 9)"),ROUND(H2395*Setup!$B$9,2),0))</f>
        <v/>
      </c>
      <c r="Q2395" s="34">
        <f>IF(A2395="","",I2395-P2395)</f>
        <v/>
      </c>
      <c r="R2395" s="34">
        <f>IF(A2395="","",IF(L2395="Yes",I2395,0))</f>
        <v/>
      </c>
      <c r="S2395" s="34">
        <f>IF(A2395="","",IF(AND(L2395="Yes",K2395="Yes",NOT(ISNUMBER(SEARCH("blocked",G2395))),OR(F2395="Standard domestic 15% (Box 7)",F2395="Import - VAT paid at customs (Box 8)",F2395="Import - Reverse charge (Box 9)"),OR(F2395&lt;&gt;"Standard domestic 15% (Box 7)",AND(LEN(D2395)=15,LEFT(D2395,1)="3",RIGHT(D2395,1)="3",ISNUMBER(--D2395)))),I2395,0))</f>
        <v/>
      </c>
      <c r="T2395" s="34">
        <f>IF(A2395="","",R2395-S2395)</f>
        <v/>
      </c>
      <c r="U2395" s="23">
        <f>IF(A2395="","",IF(O2395=0,"Outside audit periods; ","")&amp;IF(F2395="","No VAT category; ","")&amp;IF(ABS(Q2395)&gt;Setup!$B$10,"VAT ≠ 15% × net; ","")&amp;IF(AND(F2395="Standard domestic 15% (Box 7)",NOT(AND(LEN(D2395)=15,LEFT(D2395,1)="3",RIGHT(D2395,1)="3",ISNUMBER(--D2395)))),"Invalid/missing supplier VAT no; ","")&amp;IF(AND(L2395="Yes",K2395&lt;&gt;"Yes"),"VAT claimed without valid tax invoice; ","")&amp;IF(AND(L2395="Yes",ISNUMBER(SEARCH("blocked",G2395))),"Blocked input VAT claimed; ","")&amp;IF(AND(F2395="Import - VAT paid at customs (Box 8)",M2395=""),"Customs declaration no missing; ","")&amp;IF(AND(F2395="Import - Reverse charge (Box 9)",E2395="Saudi Arabia"),"RCM used for a local supplier; ","")&amp;IF(AND(L2395="Yes",NOT(OR(F2395="Standard domestic 15% (Box 7)",F2395="Import - VAT paid at customs (Box 8)",F2395="Import - Reverse charge (Box 9)"))),"VAT claimed on non-taxable category; ",""))</f>
        <v/>
      </c>
    </row>
    <row r="2396">
      <c r="A2396" s="17" t="n"/>
      <c r="B2396" s="14" t="n"/>
      <c r="C2396" s="14" t="n"/>
      <c r="D2396" s="16" t="n"/>
      <c r="E2396" s="14" t="n"/>
      <c r="F2396" s="14" t="n"/>
      <c r="G2396" s="14" t="n"/>
      <c r="H2396" s="19" t="n"/>
      <c r="I2396" s="19" t="n"/>
      <c r="J2396" s="34">
        <f>IF(A2396="","",H2396+I2396)</f>
        <v/>
      </c>
      <c r="K2396" s="14" t="n"/>
      <c r="L2396" s="14" t="n"/>
      <c r="M2396" s="14" t="n"/>
      <c r="N2396" s="14" t="n"/>
      <c r="O2396" s="20">
        <f>IF(A2396="","",SUMPRODUCT((A2396&gt;=Setup!$C$19:$C$30)*(A2396&lt;=Setup!$D$19:$D$30)*Setup!$A$19:$A$30))</f>
        <v/>
      </c>
      <c r="P2396" s="34">
        <f>IF(A2396="","",IF(OR(F2396="Standard domestic 15% (Box 7)",F2396="Import - VAT paid at customs (Box 8)",F2396="Import - Reverse charge (Box 9)"),ROUND(H2396*Setup!$B$9,2),0))</f>
        <v/>
      </c>
      <c r="Q2396" s="34">
        <f>IF(A2396="","",I2396-P2396)</f>
        <v/>
      </c>
      <c r="R2396" s="34">
        <f>IF(A2396="","",IF(L2396="Yes",I2396,0))</f>
        <v/>
      </c>
      <c r="S2396" s="34">
        <f>IF(A2396="","",IF(AND(L2396="Yes",K2396="Yes",NOT(ISNUMBER(SEARCH("blocked",G2396))),OR(F2396="Standard domestic 15% (Box 7)",F2396="Import - VAT paid at customs (Box 8)",F2396="Import - Reverse charge (Box 9)"),OR(F2396&lt;&gt;"Standard domestic 15% (Box 7)",AND(LEN(D2396)=15,LEFT(D2396,1)="3",RIGHT(D2396,1)="3",ISNUMBER(--D2396)))),I2396,0))</f>
        <v/>
      </c>
      <c r="T2396" s="34">
        <f>IF(A2396="","",R2396-S2396)</f>
        <v/>
      </c>
      <c r="U2396" s="23">
        <f>IF(A2396="","",IF(O2396=0,"Outside audit periods; ","")&amp;IF(F2396="","No VAT category; ","")&amp;IF(ABS(Q2396)&gt;Setup!$B$10,"VAT ≠ 15% × net; ","")&amp;IF(AND(F2396="Standard domestic 15% (Box 7)",NOT(AND(LEN(D2396)=15,LEFT(D2396,1)="3",RIGHT(D2396,1)="3",ISNUMBER(--D2396)))),"Invalid/missing supplier VAT no; ","")&amp;IF(AND(L2396="Yes",K2396&lt;&gt;"Yes"),"VAT claimed without valid tax invoice; ","")&amp;IF(AND(L2396="Yes",ISNUMBER(SEARCH("blocked",G2396))),"Blocked input VAT claimed; ","")&amp;IF(AND(F2396="Import - VAT paid at customs (Box 8)",M2396=""),"Customs declaration no missing; ","")&amp;IF(AND(F2396="Import - Reverse charge (Box 9)",E2396="Saudi Arabia"),"RCM used for a local supplier; ","")&amp;IF(AND(L2396="Yes",NOT(OR(F2396="Standard domestic 15% (Box 7)",F2396="Import - VAT paid at customs (Box 8)",F2396="Import - Reverse charge (Box 9)"))),"VAT claimed on non-taxable category; ",""))</f>
        <v/>
      </c>
    </row>
    <row r="2397">
      <c r="A2397" s="17" t="n"/>
      <c r="B2397" s="14" t="n"/>
      <c r="C2397" s="14" t="n"/>
      <c r="D2397" s="16" t="n"/>
      <c r="E2397" s="14" t="n"/>
      <c r="F2397" s="14" t="n"/>
      <c r="G2397" s="14" t="n"/>
      <c r="H2397" s="19" t="n"/>
      <c r="I2397" s="19" t="n"/>
      <c r="J2397" s="34">
        <f>IF(A2397="","",H2397+I2397)</f>
        <v/>
      </c>
      <c r="K2397" s="14" t="n"/>
      <c r="L2397" s="14" t="n"/>
      <c r="M2397" s="14" t="n"/>
      <c r="N2397" s="14" t="n"/>
      <c r="O2397" s="20">
        <f>IF(A2397="","",SUMPRODUCT((A2397&gt;=Setup!$C$19:$C$30)*(A2397&lt;=Setup!$D$19:$D$30)*Setup!$A$19:$A$30))</f>
        <v/>
      </c>
      <c r="P2397" s="34">
        <f>IF(A2397="","",IF(OR(F2397="Standard domestic 15% (Box 7)",F2397="Import - VAT paid at customs (Box 8)",F2397="Import - Reverse charge (Box 9)"),ROUND(H2397*Setup!$B$9,2),0))</f>
        <v/>
      </c>
      <c r="Q2397" s="34">
        <f>IF(A2397="","",I2397-P2397)</f>
        <v/>
      </c>
      <c r="R2397" s="34">
        <f>IF(A2397="","",IF(L2397="Yes",I2397,0))</f>
        <v/>
      </c>
      <c r="S2397" s="34">
        <f>IF(A2397="","",IF(AND(L2397="Yes",K2397="Yes",NOT(ISNUMBER(SEARCH("blocked",G2397))),OR(F2397="Standard domestic 15% (Box 7)",F2397="Import - VAT paid at customs (Box 8)",F2397="Import - Reverse charge (Box 9)"),OR(F2397&lt;&gt;"Standard domestic 15% (Box 7)",AND(LEN(D2397)=15,LEFT(D2397,1)="3",RIGHT(D2397,1)="3",ISNUMBER(--D2397)))),I2397,0))</f>
        <v/>
      </c>
      <c r="T2397" s="34">
        <f>IF(A2397="","",R2397-S2397)</f>
        <v/>
      </c>
      <c r="U2397" s="23">
        <f>IF(A2397="","",IF(O2397=0,"Outside audit periods; ","")&amp;IF(F2397="","No VAT category; ","")&amp;IF(ABS(Q2397)&gt;Setup!$B$10,"VAT ≠ 15% × net; ","")&amp;IF(AND(F2397="Standard domestic 15% (Box 7)",NOT(AND(LEN(D2397)=15,LEFT(D2397,1)="3",RIGHT(D2397,1)="3",ISNUMBER(--D2397)))),"Invalid/missing supplier VAT no; ","")&amp;IF(AND(L2397="Yes",K2397&lt;&gt;"Yes"),"VAT claimed without valid tax invoice; ","")&amp;IF(AND(L2397="Yes",ISNUMBER(SEARCH("blocked",G2397))),"Blocked input VAT claimed; ","")&amp;IF(AND(F2397="Import - VAT paid at customs (Box 8)",M2397=""),"Customs declaration no missing; ","")&amp;IF(AND(F2397="Import - Reverse charge (Box 9)",E2397="Saudi Arabia"),"RCM used for a local supplier; ","")&amp;IF(AND(L2397="Yes",NOT(OR(F2397="Standard domestic 15% (Box 7)",F2397="Import - VAT paid at customs (Box 8)",F2397="Import - Reverse charge (Box 9)"))),"VAT claimed on non-taxable category; ",""))</f>
        <v/>
      </c>
    </row>
    <row r="2398">
      <c r="A2398" s="17" t="n"/>
      <c r="B2398" s="14" t="n"/>
      <c r="C2398" s="14" t="n"/>
      <c r="D2398" s="16" t="n"/>
      <c r="E2398" s="14" t="n"/>
      <c r="F2398" s="14" t="n"/>
      <c r="G2398" s="14" t="n"/>
      <c r="H2398" s="19" t="n"/>
      <c r="I2398" s="19" t="n"/>
      <c r="J2398" s="34">
        <f>IF(A2398="","",H2398+I2398)</f>
        <v/>
      </c>
      <c r="K2398" s="14" t="n"/>
      <c r="L2398" s="14" t="n"/>
      <c r="M2398" s="14" t="n"/>
      <c r="N2398" s="14" t="n"/>
      <c r="O2398" s="20">
        <f>IF(A2398="","",SUMPRODUCT((A2398&gt;=Setup!$C$19:$C$30)*(A2398&lt;=Setup!$D$19:$D$30)*Setup!$A$19:$A$30))</f>
        <v/>
      </c>
      <c r="P2398" s="34">
        <f>IF(A2398="","",IF(OR(F2398="Standard domestic 15% (Box 7)",F2398="Import - VAT paid at customs (Box 8)",F2398="Import - Reverse charge (Box 9)"),ROUND(H2398*Setup!$B$9,2),0))</f>
        <v/>
      </c>
      <c r="Q2398" s="34">
        <f>IF(A2398="","",I2398-P2398)</f>
        <v/>
      </c>
      <c r="R2398" s="34">
        <f>IF(A2398="","",IF(L2398="Yes",I2398,0))</f>
        <v/>
      </c>
      <c r="S2398" s="34">
        <f>IF(A2398="","",IF(AND(L2398="Yes",K2398="Yes",NOT(ISNUMBER(SEARCH("blocked",G2398))),OR(F2398="Standard domestic 15% (Box 7)",F2398="Import - VAT paid at customs (Box 8)",F2398="Import - Reverse charge (Box 9)"),OR(F2398&lt;&gt;"Standard domestic 15% (Box 7)",AND(LEN(D2398)=15,LEFT(D2398,1)="3",RIGHT(D2398,1)="3",ISNUMBER(--D2398)))),I2398,0))</f>
        <v/>
      </c>
      <c r="T2398" s="34">
        <f>IF(A2398="","",R2398-S2398)</f>
        <v/>
      </c>
      <c r="U2398" s="23">
        <f>IF(A2398="","",IF(O2398=0,"Outside audit periods; ","")&amp;IF(F2398="","No VAT category; ","")&amp;IF(ABS(Q2398)&gt;Setup!$B$10,"VAT ≠ 15% × net; ","")&amp;IF(AND(F2398="Standard domestic 15% (Box 7)",NOT(AND(LEN(D2398)=15,LEFT(D2398,1)="3",RIGHT(D2398,1)="3",ISNUMBER(--D2398)))),"Invalid/missing supplier VAT no; ","")&amp;IF(AND(L2398="Yes",K2398&lt;&gt;"Yes"),"VAT claimed without valid tax invoice; ","")&amp;IF(AND(L2398="Yes",ISNUMBER(SEARCH("blocked",G2398))),"Blocked input VAT claimed; ","")&amp;IF(AND(F2398="Import - VAT paid at customs (Box 8)",M2398=""),"Customs declaration no missing; ","")&amp;IF(AND(F2398="Import - Reverse charge (Box 9)",E2398="Saudi Arabia"),"RCM used for a local supplier; ","")&amp;IF(AND(L2398="Yes",NOT(OR(F2398="Standard domestic 15% (Box 7)",F2398="Import - VAT paid at customs (Box 8)",F2398="Import - Reverse charge (Box 9)"))),"VAT claimed on non-taxable category; ",""))</f>
        <v/>
      </c>
    </row>
    <row r="2399">
      <c r="A2399" s="17" t="n"/>
      <c r="B2399" s="14" t="n"/>
      <c r="C2399" s="14" t="n"/>
      <c r="D2399" s="16" t="n"/>
      <c r="E2399" s="14" t="n"/>
      <c r="F2399" s="14" t="n"/>
      <c r="G2399" s="14" t="n"/>
      <c r="H2399" s="19" t="n"/>
      <c r="I2399" s="19" t="n"/>
      <c r="J2399" s="34">
        <f>IF(A2399="","",H2399+I2399)</f>
        <v/>
      </c>
      <c r="K2399" s="14" t="n"/>
      <c r="L2399" s="14" t="n"/>
      <c r="M2399" s="14" t="n"/>
      <c r="N2399" s="14" t="n"/>
      <c r="O2399" s="20">
        <f>IF(A2399="","",SUMPRODUCT((A2399&gt;=Setup!$C$19:$C$30)*(A2399&lt;=Setup!$D$19:$D$30)*Setup!$A$19:$A$30))</f>
        <v/>
      </c>
      <c r="P2399" s="34">
        <f>IF(A2399="","",IF(OR(F2399="Standard domestic 15% (Box 7)",F2399="Import - VAT paid at customs (Box 8)",F2399="Import - Reverse charge (Box 9)"),ROUND(H2399*Setup!$B$9,2),0))</f>
        <v/>
      </c>
      <c r="Q2399" s="34">
        <f>IF(A2399="","",I2399-P2399)</f>
        <v/>
      </c>
      <c r="R2399" s="34">
        <f>IF(A2399="","",IF(L2399="Yes",I2399,0))</f>
        <v/>
      </c>
      <c r="S2399" s="34">
        <f>IF(A2399="","",IF(AND(L2399="Yes",K2399="Yes",NOT(ISNUMBER(SEARCH("blocked",G2399))),OR(F2399="Standard domestic 15% (Box 7)",F2399="Import - VAT paid at customs (Box 8)",F2399="Import - Reverse charge (Box 9)"),OR(F2399&lt;&gt;"Standard domestic 15% (Box 7)",AND(LEN(D2399)=15,LEFT(D2399,1)="3",RIGHT(D2399,1)="3",ISNUMBER(--D2399)))),I2399,0))</f>
        <v/>
      </c>
      <c r="T2399" s="34">
        <f>IF(A2399="","",R2399-S2399)</f>
        <v/>
      </c>
      <c r="U2399" s="23">
        <f>IF(A2399="","",IF(O2399=0,"Outside audit periods; ","")&amp;IF(F2399="","No VAT category; ","")&amp;IF(ABS(Q2399)&gt;Setup!$B$10,"VAT ≠ 15% × net; ","")&amp;IF(AND(F2399="Standard domestic 15% (Box 7)",NOT(AND(LEN(D2399)=15,LEFT(D2399,1)="3",RIGHT(D2399,1)="3",ISNUMBER(--D2399)))),"Invalid/missing supplier VAT no; ","")&amp;IF(AND(L2399="Yes",K2399&lt;&gt;"Yes"),"VAT claimed without valid tax invoice; ","")&amp;IF(AND(L2399="Yes",ISNUMBER(SEARCH("blocked",G2399))),"Blocked input VAT claimed; ","")&amp;IF(AND(F2399="Import - VAT paid at customs (Box 8)",M2399=""),"Customs declaration no missing; ","")&amp;IF(AND(F2399="Import - Reverse charge (Box 9)",E2399="Saudi Arabia"),"RCM used for a local supplier; ","")&amp;IF(AND(L2399="Yes",NOT(OR(F2399="Standard domestic 15% (Box 7)",F2399="Import - VAT paid at customs (Box 8)",F2399="Import - Reverse charge (Box 9)"))),"VAT claimed on non-taxable category; ",""))</f>
        <v/>
      </c>
    </row>
    <row r="2400">
      <c r="A2400" s="17" t="n"/>
      <c r="B2400" s="14" t="n"/>
      <c r="C2400" s="14" t="n"/>
      <c r="D2400" s="16" t="n"/>
      <c r="E2400" s="14" t="n"/>
      <c r="F2400" s="14" t="n"/>
      <c r="G2400" s="14" t="n"/>
      <c r="H2400" s="19" t="n"/>
      <c r="I2400" s="19" t="n"/>
      <c r="J2400" s="34">
        <f>IF(A2400="","",H2400+I2400)</f>
        <v/>
      </c>
      <c r="K2400" s="14" t="n"/>
      <c r="L2400" s="14" t="n"/>
      <c r="M2400" s="14" t="n"/>
      <c r="N2400" s="14" t="n"/>
      <c r="O2400" s="20">
        <f>IF(A2400="","",SUMPRODUCT((A2400&gt;=Setup!$C$19:$C$30)*(A2400&lt;=Setup!$D$19:$D$30)*Setup!$A$19:$A$30))</f>
        <v/>
      </c>
      <c r="P2400" s="34">
        <f>IF(A2400="","",IF(OR(F2400="Standard domestic 15% (Box 7)",F2400="Import - VAT paid at customs (Box 8)",F2400="Import - Reverse charge (Box 9)"),ROUND(H2400*Setup!$B$9,2),0))</f>
        <v/>
      </c>
      <c r="Q2400" s="34">
        <f>IF(A2400="","",I2400-P2400)</f>
        <v/>
      </c>
      <c r="R2400" s="34">
        <f>IF(A2400="","",IF(L2400="Yes",I2400,0))</f>
        <v/>
      </c>
      <c r="S2400" s="34">
        <f>IF(A2400="","",IF(AND(L2400="Yes",K2400="Yes",NOT(ISNUMBER(SEARCH("blocked",G2400))),OR(F2400="Standard domestic 15% (Box 7)",F2400="Import - VAT paid at customs (Box 8)",F2400="Import - Reverse charge (Box 9)"),OR(F2400&lt;&gt;"Standard domestic 15% (Box 7)",AND(LEN(D2400)=15,LEFT(D2400,1)="3",RIGHT(D2400,1)="3",ISNUMBER(--D2400)))),I2400,0))</f>
        <v/>
      </c>
      <c r="T2400" s="34">
        <f>IF(A2400="","",R2400-S2400)</f>
        <v/>
      </c>
      <c r="U2400" s="23">
        <f>IF(A2400="","",IF(O2400=0,"Outside audit periods; ","")&amp;IF(F2400="","No VAT category; ","")&amp;IF(ABS(Q2400)&gt;Setup!$B$10,"VAT ≠ 15% × net; ","")&amp;IF(AND(F2400="Standard domestic 15% (Box 7)",NOT(AND(LEN(D2400)=15,LEFT(D2400,1)="3",RIGHT(D2400,1)="3",ISNUMBER(--D2400)))),"Invalid/missing supplier VAT no; ","")&amp;IF(AND(L2400="Yes",K2400&lt;&gt;"Yes"),"VAT claimed without valid tax invoice; ","")&amp;IF(AND(L2400="Yes",ISNUMBER(SEARCH("blocked",G2400))),"Blocked input VAT claimed; ","")&amp;IF(AND(F2400="Import - VAT paid at customs (Box 8)",M2400=""),"Customs declaration no missing; ","")&amp;IF(AND(F2400="Import - Reverse charge (Box 9)",E2400="Saudi Arabia"),"RCM used for a local supplier; ","")&amp;IF(AND(L2400="Yes",NOT(OR(F2400="Standard domestic 15% (Box 7)",F2400="Import - VAT paid at customs (Box 8)",F2400="Import - Reverse charge (Box 9)"))),"VAT claimed on non-taxable category; ",""))</f>
        <v/>
      </c>
    </row>
    <row r="2401">
      <c r="A2401" s="17" t="n"/>
      <c r="B2401" s="14" t="n"/>
      <c r="C2401" s="14" t="n"/>
      <c r="D2401" s="16" t="n"/>
      <c r="E2401" s="14" t="n"/>
      <c r="F2401" s="14" t="n"/>
      <c r="G2401" s="14" t="n"/>
      <c r="H2401" s="19" t="n"/>
      <c r="I2401" s="19" t="n"/>
      <c r="J2401" s="34">
        <f>IF(A2401="","",H2401+I2401)</f>
        <v/>
      </c>
      <c r="K2401" s="14" t="n"/>
      <c r="L2401" s="14" t="n"/>
      <c r="M2401" s="14" t="n"/>
      <c r="N2401" s="14" t="n"/>
      <c r="O2401" s="20">
        <f>IF(A2401="","",SUMPRODUCT((A2401&gt;=Setup!$C$19:$C$30)*(A2401&lt;=Setup!$D$19:$D$30)*Setup!$A$19:$A$30))</f>
        <v/>
      </c>
      <c r="P2401" s="34">
        <f>IF(A2401="","",IF(OR(F2401="Standard domestic 15% (Box 7)",F2401="Import - VAT paid at customs (Box 8)",F2401="Import - Reverse charge (Box 9)"),ROUND(H2401*Setup!$B$9,2),0))</f>
        <v/>
      </c>
      <c r="Q2401" s="34">
        <f>IF(A2401="","",I2401-P2401)</f>
        <v/>
      </c>
      <c r="R2401" s="34">
        <f>IF(A2401="","",IF(L2401="Yes",I2401,0))</f>
        <v/>
      </c>
      <c r="S2401" s="34">
        <f>IF(A2401="","",IF(AND(L2401="Yes",K2401="Yes",NOT(ISNUMBER(SEARCH("blocked",G2401))),OR(F2401="Standard domestic 15% (Box 7)",F2401="Import - VAT paid at customs (Box 8)",F2401="Import - Reverse charge (Box 9)"),OR(F2401&lt;&gt;"Standard domestic 15% (Box 7)",AND(LEN(D2401)=15,LEFT(D2401,1)="3",RIGHT(D2401,1)="3",ISNUMBER(--D2401)))),I2401,0))</f>
        <v/>
      </c>
      <c r="T2401" s="34">
        <f>IF(A2401="","",R2401-S2401)</f>
        <v/>
      </c>
      <c r="U2401" s="23">
        <f>IF(A2401="","",IF(O2401=0,"Outside audit periods; ","")&amp;IF(F2401="","No VAT category; ","")&amp;IF(ABS(Q2401)&gt;Setup!$B$10,"VAT ≠ 15% × net; ","")&amp;IF(AND(F2401="Standard domestic 15% (Box 7)",NOT(AND(LEN(D2401)=15,LEFT(D2401,1)="3",RIGHT(D2401,1)="3",ISNUMBER(--D2401)))),"Invalid/missing supplier VAT no; ","")&amp;IF(AND(L2401="Yes",K2401&lt;&gt;"Yes"),"VAT claimed without valid tax invoice; ","")&amp;IF(AND(L2401="Yes",ISNUMBER(SEARCH("blocked",G2401))),"Blocked input VAT claimed; ","")&amp;IF(AND(F2401="Import - VAT paid at customs (Box 8)",M2401=""),"Customs declaration no missing; ","")&amp;IF(AND(F2401="Import - Reverse charge (Box 9)",E2401="Saudi Arabia"),"RCM used for a local supplier; ","")&amp;IF(AND(L2401="Yes",NOT(OR(F2401="Standard domestic 15% (Box 7)",F2401="Import - VAT paid at customs (Box 8)",F2401="Import - Reverse charge (Box 9)"))),"VAT claimed on non-taxable category; ",""))</f>
        <v/>
      </c>
    </row>
    <row r="2402">
      <c r="A2402" s="17" t="n"/>
      <c r="B2402" s="14" t="n"/>
      <c r="C2402" s="14" t="n"/>
      <c r="D2402" s="16" t="n"/>
      <c r="E2402" s="14" t="n"/>
      <c r="F2402" s="14" t="n"/>
      <c r="G2402" s="14" t="n"/>
      <c r="H2402" s="19" t="n"/>
      <c r="I2402" s="19" t="n"/>
      <c r="J2402" s="34">
        <f>IF(A2402="","",H2402+I2402)</f>
        <v/>
      </c>
      <c r="K2402" s="14" t="n"/>
      <c r="L2402" s="14" t="n"/>
      <c r="M2402" s="14" t="n"/>
      <c r="N2402" s="14" t="n"/>
      <c r="O2402" s="20">
        <f>IF(A2402="","",SUMPRODUCT((A2402&gt;=Setup!$C$19:$C$30)*(A2402&lt;=Setup!$D$19:$D$30)*Setup!$A$19:$A$30))</f>
        <v/>
      </c>
      <c r="P2402" s="34">
        <f>IF(A2402="","",IF(OR(F2402="Standard domestic 15% (Box 7)",F2402="Import - VAT paid at customs (Box 8)",F2402="Import - Reverse charge (Box 9)"),ROUND(H2402*Setup!$B$9,2),0))</f>
        <v/>
      </c>
      <c r="Q2402" s="34">
        <f>IF(A2402="","",I2402-P2402)</f>
        <v/>
      </c>
      <c r="R2402" s="34">
        <f>IF(A2402="","",IF(L2402="Yes",I2402,0))</f>
        <v/>
      </c>
      <c r="S2402" s="34">
        <f>IF(A2402="","",IF(AND(L2402="Yes",K2402="Yes",NOT(ISNUMBER(SEARCH("blocked",G2402))),OR(F2402="Standard domestic 15% (Box 7)",F2402="Import - VAT paid at customs (Box 8)",F2402="Import - Reverse charge (Box 9)"),OR(F2402&lt;&gt;"Standard domestic 15% (Box 7)",AND(LEN(D2402)=15,LEFT(D2402,1)="3",RIGHT(D2402,1)="3",ISNUMBER(--D2402)))),I2402,0))</f>
        <v/>
      </c>
      <c r="T2402" s="34">
        <f>IF(A2402="","",R2402-S2402)</f>
        <v/>
      </c>
      <c r="U2402" s="23">
        <f>IF(A2402="","",IF(O2402=0,"Outside audit periods; ","")&amp;IF(F2402="","No VAT category; ","")&amp;IF(ABS(Q2402)&gt;Setup!$B$10,"VAT ≠ 15% × net; ","")&amp;IF(AND(F2402="Standard domestic 15% (Box 7)",NOT(AND(LEN(D2402)=15,LEFT(D2402,1)="3",RIGHT(D2402,1)="3",ISNUMBER(--D2402)))),"Invalid/missing supplier VAT no; ","")&amp;IF(AND(L2402="Yes",K2402&lt;&gt;"Yes"),"VAT claimed without valid tax invoice; ","")&amp;IF(AND(L2402="Yes",ISNUMBER(SEARCH("blocked",G2402))),"Blocked input VAT claimed; ","")&amp;IF(AND(F2402="Import - VAT paid at customs (Box 8)",M2402=""),"Customs declaration no missing; ","")&amp;IF(AND(F2402="Import - Reverse charge (Box 9)",E2402="Saudi Arabia"),"RCM used for a local supplier; ","")&amp;IF(AND(L2402="Yes",NOT(OR(F2402="Standard domestic 15% (Box 7)",F2402="Import - VAT paid at customs (Box 8)",F2402="Import - Reverse charge (Box 9)"))),"VAT claimed on non-taxable category; ",""))</f>
        <v/>
      </c>
    </row>
    <row r="2403">
      <c r="A2403" s="17" t="n"/>
      <c r="B2403" s="14" t="n"/>
      <c r="C2403" s="14" t="n"/>
      <c r="D2403" s="16" t="n"/>
      <c r="E2403" s="14" t="n"/>
      <c r="F2403" s="14" t="n"/>
      <c r="G2403" s="14" t="n"/>
      <c r="H2403" s="19" t="n"/>
      <c r="I2403" s="19" t="n"/>
      <c r="J2403" s="34">
        <f>IF(A2403="","",H2403+I2403)</f>
        <v/>
      </c>
      <c r="K2403" s="14" t="n"/>
      <c r="L2403" s="14" t="n"/>
      <c r="M2403" s="14" t="n"/>
      <c r="N2403" s="14" t="n"/>
      <c r="O2403" s="20">
        <f>IF(A2403="","",SUMPRODUCT((A2403&gt;=Setup!$C$19:$C$30)*(A2403&lt;=Setup!$D$19:$D$30)*Setup!$A$19:$A$30))</f>
        <v/>
      </c>
      <c r="P2403" s="34">
        <f>IF(A2403="","",IF(OR(F2403="Standard domestic 15% (Box 7)",F2403="Import - VAT paid at customs (Box 8)",F2403="Import - Reverse charge (Box 9)"),ROUND(H2403*Setup!$B$9,2),0))</f>
        <v/>
      </c>
      <c r="Q2403" s="34">
        <f>IF(A2403="","",I2403-P2403)</f>
        <v/>
      </c>
      <c r="R2403" s="34">
        <f>IF(A2403="","",IF(L2403="Yes",I2403,0))</f>
        <v/>
      </c>
      <c r="S2403" s="34">
        <f>IF(A2403="","",IF(AND(L2403="Yes",K2403="Yes",NOT(ISNUMBER(SEARCH("blocked",G2403))),OR(F2403="Standard domestic 15% (Box 7)",F2403="Import - VAT paid at customs (Box 8)",F2403="Import - Reverse charge (Box 9)"),OR(F2403&lt;&gt;"Standard domestic 15% (Box 7)",AND(LEN(D2403)=15,LEFT(D2403,1)="3",RIGHT(D2403,1)="3",ISNUMBER(--D2403)))),I2403,0))</f>
        <v/>
      </c>
      <c r="T2403" s="34">
        <f>IF(A2403="","",R2403-S2403)</f>
        <v/>
      </c>
      <c r="U2403" s="23">
        <f>IF(A2403="","",IF(O2403=0,"Outside audit periods; ","")&amp;IF(F2403="","No VAT category; ","")&amp;IF(ABS(Q2403)&gt;Setup!$B$10,"VAT ≠ 15% × net; ","")&amp;IF(AND(F2403="Standard domestic 15% (Box 7)",NOT(AND(LEN(D2403)=15,LEFT(D2403,1)="3",RIGHT(D2403,1)="3",ISNUMBER(--D2403)))),"Invalid/missing supplier VAT no; ","")&amp;IF(AND(L2403="Yes",K2403&lt;&gt;"Yes"),"VAT claimed without valid tax invoice; ","")&amp;IF(AND(L2403="Yes",ISNUMBER(SEARCH("blocked",G2403))),"Blocked input VAT claimed; ","")&amp;IF(AND(F2403="Import - VAT paid at customs (Box 8)",M2403=""),"Customs declaration no missing; ","")&amp;IF(AND(F2403="Import - Reverse charge (Box 9)",E2403="Saudi Arabia"),"RCM used for a local supplier; ","")&amp;IF(AND(L2403="Yes",NOT(OR(F2403="Standard domestic 15% (Box 7)",F2403="Import - VAT paid at customs (Box 8)",F2403="Import - Reverse charge (Box 9)"))),"VAT claimed on non-taxable category; ",""))</f>
        <v/>
      </c>
    </row>
    <row r="2404">
      <c r="A2404" s="17" t="n"/>
      <c r="B2404" s="14" t="n"/>
      <c r="C2404" s="14" t="n"/>
      <c r="D2404" s="16" t="n"/>
      <c r="E2404" s="14" t="n"/>
      <c r="F2404" s="14" t="n"/>
      <c r="G2404" s="14" t="n"/>
      <c r="H2404" s="19" t="n"/>
      <c r="I2404" s="19" t="n"/>
      <c r="J2404" s="34">
        <f>IF(A2404="","",H2404+I2404)</f>
        <v/>
      </c>
      <c r="K2404" s="14" t="n"/>
      <c r="L2404" s="14" t="n"/>
      <c r="M2404" s="14" t="n"/>
      <c r="N2404" s="14" t="n"/>
      <c r="O2404" s="20">
        <f>IF(A2404="","",SUMPRODUCT((A2404&gt;=Setup!$C$19:$C$30)*(A2404&lt;=Setup!$D$19:$D$30)*Setup!$A$19:$A$30))</f>
        <v/>
      </c>
      <c r="P2404" s="34">
        <f>IF(A2404="","",IF(OR(F2404="Standard domestic 15% (Box 7)",F2404="Import - VAT paid at customs (Box 8)",F2404="Import - Reverse charge (Box 9)"),ROUND(H2404*Setup!$B$9,2),0))</f>
        <v/>
      </c>
      <c r="Q2404" s="34">
        <f>IF(A2404="","",I2404-P2404)</f>
        <v/>
      </c>
      <c r="R2404" s="34">
        <f>IF(A2404="","",IF(L2404="Yes",I2404,0))</f>
        <v/>
      </c>
      <c r="S2404" s="34">
        <f>IF(A2404="","",IF(AND(L2404="Yes",K2404="Yes",NOT(ISNUMBER(SEARCH("blocked",G2404))),OR(F2404="Standard domestic 15% (Box 7)",F2404="Import - VAT paid at customs (Box 8)",F2404="Import - Reverse charge (Box 9)"),OR(F2404&lt;&gt;"Standard domestic 15% (Box 7)",AND(LEN(D2404)=15,LEFT(D2404,1)="3",RIGHT(D2404,1)="3",ISNUMBER(--D2404)))),I2404,0))</f>
        <v/>
      </c>
      <c r="T2404" s="34">
        <f>IF(A2404="","",R2404-S2404)</f>
        <v/>
      </c>
      <c r="U2404" s="23">
        <f>IF(A2404="","",IF(O2404=0,"Outside audit periods; ","")&amp;IF(F2404="","No VAT category; ","")&amp;IF(ABS(Q2404)&gt;Setup!$B$10,"VAT ≠ 15% × net; ","")&amp;IF(AND(F2404="Standard domestic 15% (Box 7)",NOT(AND(LEN(D2404)=15,LEFT(D2404,1)="3",RIGHT(D2404,1)="3",ISNUMBER(--D2404)))),"Invalid/missing supplier VAT no; ","")&amp;IF(AND(L2404="Yes",K2404&lt;&gt;"Yes"),"VAT claimed without valid tax invoice; ","")&amp;IF(AND(L2404="Yes",ISNUMBER(SEARCH("blocked",G2404))),"Blocked input VAT claimed; ","")&amp;IF(AND(F2404="Import - VAT paid at customs (Box 8)",M2404=""),"Customs declaration no missing; ","")&amp;IF(AND(F2404="Import - Reverse charge (Box 9)",E2404="Saudi Arabia"),"RCM used for a local supplier; ","")&amp;IF(AND(L2404="Yes",NOT(OR(F2404="Standard domestic 15% (Box 7)",F2404="Import - VAT paid at customs (Box 8)",F2404="Import - Reverse charge (Box 9)"))),"VAT claimed on non-taxable category; ",""))</f>
        <v/>
      </c>
    </row>
    <row r="2405">
      <c r="A2405" s="17" t="n"/>
      <c r="B2405" s="14" t="n"/>
      <c r="C2405" s="14" t="n"/>
      <c r="D2405" s="16" t="n"/>
      <c r="E2405" s="14" t="n"/>
      <c r="F2405" s="14" t="n"/>
      <c r="G2405" s="14" t="n"/>
      <c r="H2405" s="19" t="n"/>
      <c r="I2405" s="19" t="n"/>
      <c r="J2405" s="34">
        <f>IF(A2405="","",H2405+I2405)</f>
        <v/>
      </c>
      <c r="K2405" s="14" t="n"/>
      <c r="L2405" s="14" t="n"/>
      <c r="M2405" s="14" t="n"/>
      <c r="N2405" s="14" t="n"/>
      <c r="O2405" s="20">
        <f>IF(A2405="","",SUMPRODUCT((A2405&gt;=Setup!$C$19:$C$30)*(A2405&lt;=Setup!$D$19:$D$30)*Setup!$A$19:$A$30))</f>
        <v/>
      </c>
      <c r="P2405" s="34">
        <f>IF(A2405="","",IF(OR(F2405="Standard domestic 15% (Box 7)",F2405="Import - VAT paid at customs (Box 8)",F2405="Import - Reverse charge (Box 9)"),ROUND(H2405*Setup!$B$9,2),0))</f>
        <v/>
      </c>
      <c r="Q2405" s="34">
        <f>IF(A2405="","",I2405-P2405)</f>
        <v/>
      </c>
      <c r="R2405" s="34">
        <f>IF(A2405="","",IF(L2405="Yes",I2405,0))</f>
        <v/>
      </c>
      <c r="S2405" s="34">
        <f>IF(A2405="","",IF(AND(L2405="Yes",K2405="Yes",NOT(ISNUMBER(SEARCH("blocked",G2405))),OR(F2405="Standard domestic 15% (Box 7)",F2405="Import - VAT paid at customs (Box 8)",F2405="Import - Reverse charge (Box 9)"),OR(F2405&lt;&gt;"Standard domestic 15% (Box 7)",AND(LEN(D2405)=15,LEFT(D2405,1)="3",RIGHT(D2405,1)="3",ISNUMBER(--D2405)))),I2405,0))</f>
        <v/>
      </c>
      <c r="T2405" s="34">
        <f>IF(A2405="","",R2405-S2405)</f>
        <v/>
      </c>
      <c r="U2405" s="23">
        <f>IF(A2405="","",IF(O2405=0,"Outside audit periods; ","")&amp;IF(F2405="","No VAT category; ","")&amp;IF(ABS(Q2405)&gt;Setup!$B$10,"VAT ≠ 15% × net; ","")&amp;IF(AND(F2405="Standard domestic 15% (Box 7)",NOT(AND(LEN(D2405)=15,LEFT(D2405,1)="3",RIGHT(D2405,1)="3",ISNUMBER(--D2405)))),"Invalid/missing supplier VAT no; ","")&amp;IF(AND(L2405="Yes",K2405&lt;&gt;"Yes"),"VAT claimed without valid tax invoice; ","")&amp;IF(AND(L2405="Yes",ISNUMBER(SEARCH("blocked",G2405))),"Blocked input VAT claimed; ","")&amp;IF(AND(F2405="Import - VAT paid at customs (Box 8)",M2405=""),"Customs declaration no missing; ","")&amp;IF(AND(F2405="Import - Reverse charge (Box 9)",E2405="Saudi Arabia"),"RCM used for a local supplier; ","")&amp;IF(AND(L2405="Yes",NOT(OR(F2405="Standard domestic 15% (Box 7)",F2405="Import - VAT paid at customs (Box 8)",F2405="Import - Reverse charge (Box 9)"))),"VAT claimed on non-taxable category; ",""))</f>
        <v/>
      </c>
    </row>
    <row r="2406">
      <c r="A2406" s="17" t="n"/>
      <c r="B2406" s="14" t="n"/>
      <c r="C2406" s="14" t="n"/>
      <c r="D2406" s="16" t="n"/>
      <c r="E2406" s="14" t="n"/>
      <c r="F2406" s="14" t="n"/>
      <c r="G2406" s="14" t="n"/>
      <c r="H2406" s="19" t="n"/>
      <c r="I2406" s="19" t="n"/>
      <c r="J2406" s="34">
        <f>IF(A2406="","",H2406+I2406)</f>
        <v/>
      </c>
      <c r="K2406" s="14" t="n"/>
      <c r="L2406" s="14" t="n"/>
      <c r="M2406" s="14" t="n"/>
      <c r="N2406" s="14" t="n"/>
      <c r="O2406" s="20">
        <f>IF(A2406="","",SUMPRODUCT((A2406&gt;=Setup!$C$19:$C$30)*(A2406&lt;=Setup!$D$19:$D$30)*Setup!$A$19:$A$30))</f>
        <v/>
      </c>
      <c r="P2406" s="34">
        <f>IF(A2406="","",IF(OR(F2406="Standard domestic 15% (Box 7)",F2406="Import - VAT paid at customs (Box 8)",F2406="Import - Reverse charge (Box 9)"),ROUND(H2406*Setup!$B$9,2),0))</f>
        <v/>
      </c>
      <c r="Q2406" s="34">
        <f>IF(A2406="","",I2406-P2406)</f>
        <v/>
      </c>
      <c r="R2406" s="34">
        <f>IF(A2406="","",IF(L2406="Yes",I2406,0))</f>
        <v/>
      </c>
      <c r="S2406" s="34">
        <f>IF(A2406="","",IF(AND(L2406="Yes",K2406="Yes",NOT(ISNUMBER(SEARCH("blocked",G2406))),OR(F2406="Standard domestic 15% (Box 7)",F2406="Import - VAT paid at customs (Box 8)",F2406="Import - Reverse charge (Box 9)"),OR(F2406&lt;&gt;"Standard domestic 15% (Box 7)",AND(LEN(D2406)=15,LEFT(D2406,1)="3",RIGHT(D2406,1)="3",ISNUMBER(--D2406)))),I2406,0))</f>
        <v/>
      </c>
      <c r="T2406" s="34">
        <f>IF(A2406="","",R2406-S2406)</f>
        <v/>
      </c>
      <c r="U2406" s="23">
        <f>IF(A2406="","",IF(O2406=0,"Outside audit periods; ","")&amp;IF(F2406="","No VAT category; ","")&amp;IF(ABS(Q2406)&gt;Setup!$B$10,"VAT ≠ 15% × net; ","")&amp;IF(AND(F2406="Standard domestic 15% (Box 7)",NOT(AND(LEN(D2406)=15,LEFT(D2406,1)="3",RIGHT(D2406,1)="3",ISNUMBER(--D2406)))),"Invalid/missing supplier VAT no; ","")&amp;IF(AND(L2406="Yes",K2406&lt;&gt;"Yes"),"VAT claimed without valid tax invoice; ","")&amp;IF(AND(L2406="Yes",ISNUMBER(SEARCH("blocked",G2406))),"Blocked input VAT claimed; ","")&amp;IF(AND(F2406="Import - VAT paid at customs (Box 8)",M2406=""),"Customs declaration no missing; ","")&amp;IF(AND(F2406="Import - Reverse charge (Box 9)",E2406="Saudi Arabia"),"RCM used for a local supplier; ","")&amp;IF(AND(L2406="Yes",NOT(OR(F2406="Standard domestic 15% (Box 7)",F2406="Import - VAT paid at customs (Box 8)",F2406="Import - Reverse charge (Box 9)"))),"VAT claimed on non-taxable category; ",""))</f>
        <v/>
      </c>
    </row>
    <row r="2407">
      <c r="A2407" s="17" t="n"/>
      <c r="B2407" s="14" t="n"/>
      <c r="C2407" s="14" t="n"/>
      <c r="D2407" s="16" t="n"/>
      <c r="E2407" s="14" t="n"/>
      <c r="F2407" s="14" t="n"/>
      <c r="G2407" s="14" t="n"/>
      <c r="H2407" s="19" t="n"/>
      <c r="I2407" s="19" t="n"/>
      <c r="J2407" s="34">
        <f>IF(A2407="","",H2407+I2407)</f>
        <v/>
      </c>
      <c r="K2407" s="14" t="n"/>
      <c r="L2407" s="14" t="n"/>
      <c r="M2407" s="14" t="n"/>
      <c r="N2407" s="14" t="n"/>
      <c r="O2407" s="20">
        <f>IF(A2407="","",SUMPRODUCT((A2407&gt;=Setup!$C$19:$C$30)*(A2407&lt;=Setup!$D$19:$D$30)*Setup!$A$19:$A$30))</f>
        <v/>
      </c>
      <c r="P2407" s="34">
        <f>IF(A2407="","",IF(OR(F2407="Standard domestic 15% (Box 7)",F2407="Import - VAT paid at customs (Box 8)",F2407="Import - Reverse charge (Box 9)"),ROUND(H2407*Setup!$B$9,2),0))</f>
        <v/>
      </c>
      <c r="Q2407" s="34">
        <f>IF(A2407="","",I2407-P2407)</f>
        <v/>
      </c>
      <c r="R2407" s="34">
        <f>IF(A2407="","",IF(L2407="Yes",I2407,0))</f>
        <v/>
      </c>
      <c r="S2407" s="34">
        <f>IF(A2407="","",IF(AND(L2407="Yes",K2407="Yes",NOT(ISNUMBER(SEARCH("blocked",G2407))),OR(F2407="Standard domestic 15% (Box 7)",F2407="Import - VAT paid at customs (Box 8)",F2407="Import - Reverse charge (Box 9)"),OR(F2407&lt;&gt;"Standard domestic 15% (Box 7)",AND(LEN(D2407)=15,LEFT(D2407,1)="3",RIGHT(D2407,1)="3",ISNUMBER(--D2407)))),I2407,0))</f>
        <v/>
      </c>
      <c r="T2407" s="34">
        <f>IF(A2407="","",R2407-S2407)</f>
        <v/>
      </c>
      <c r="U2407" s="23">
        <f>IF(A2407="","",IF(O2407=0,"Outside audit periods; ","")&amp;IF(F2407="","No VAT category; ","")&amp;IF(ABS(Q2407)&gt;Setup!$B$10,"VAT ≠ 15% × net; ","")&amp;IF(AND(F2407="Standard domestic 15% (Box 7)",NOT(AND(LEN(D2407)=15,LEFT(D2407,1)="3",RIGHT(D2407,1)="3",ISNUMBER(--D2407)))),"Invalid/missing supplier VAT no; ","")&amp;IF(AND(L2407="Yes",K2407&lt;&gt;"Yes"),"VAT claimed without valid tax invoice; ","")&amp;IF(AND(L2407="Yes",ISNUMBER(SEARCH("blocked",G2407))),"Blocked input VAT claimed; ","")&amp;IF(AND(F2407="Import - VAT paid at customs (Box 8)",M2407=""),"Customs declaration no missing; ","")&amp;IF(AND(F2407="Import - Reverse charge (Box 9)",E2407="Saudi Arabia"),"RCM used for a local supplier; ","")&amp;IF(AND(L2407="Yes",NOT(OR(F2407="Standard domestic 15% (Box 7)",F2407="Import - VAT paid at customs (Box 8)",F2407="Import - Reverse charge (Box 9)"))),"VAT claimed on non-taxable category; ",""))</f>
        <v/>
      </c>
    </row>
    <row r="2408">
      <c r="A2408" s="17" t="n"/>
      <c r="B2408" s="14" t="n"/>
      <c r="C2408" s="14" t="n"/>
      <c r="D2408" s="16" t="n"/>
      <c r="E2408" s="14" t="n"/>
      <c r="F2408" s="14" t="n"/>
      <c r="G2408" s="14" t="n"/>
      <c r="H2408" s="19" t="n"/>
      <c r="I2408" s="19" t="n"/>
      <c r="J2408" s="34">
        <f>IF(A2408="","",H2408+I2408)</f>
        <v/>
      </c>
      <c r="K2408" s="14" t="n"/>
      <c r="L2408" s="14" t="n"/>
      <c r="M2408" s="14" t="n"/>
      <c r="N2408" s="14" t="n"/>
      <c r="O2408" s="20">
        <f>IF(A2408="","",SUMPRODUCT((A2408&gt;=Setup!$C$19:$C$30)*(A2408&lt;=Setup!$D$19:$D$30)*Setup!$A$19:$A$30))</f>
        <v/>
      </c>
      <c r="P2408" s="34">
        <f>IF(A2408="","",IF(OR(F2408="Standard domestic 15% (Box 7)",F2408="Import - VAT paid at customs (Box 8)",F2408="Import - Reverse charge (Box 9)"),ROUND(H2408*Setup!$B$9,2),0))</f>
        <v/>
      </c>
      <c r="Q2408" s="34">
        <f>IF(A2408="","",I2408-P2408)</f>
        <v/>
      </c>
      <c r="R2408" s="34">
        <f>IF(A2408="","",IF(L2408="Yes",I2408,0))</f>
        <v/>
      </c>
      <c r="S2408" s="34">
        <f>IF(A2408="","",IF(AND(L2408="Yes",K2408="Yes",NOT(ISNUMBER(SEARCH("blocked",G2408))),OR(F2408="Standard domestic 15% (Box 7)",F2408="Import - VAT paid at customs (Box 8)",F2408="Import - Reverse charge (Box 9)"),OR(F2408&lt;&gt;"Standard domestic 15% (Box 7)",AND(LEN(D2408)=15,LEFT(D2408,1)="3",RIGHT(D2408,1)="3",ISNUMBER(--D2408)))),I2408,0))</f>
        <v/>
      </c>
      <c r="T2408" s="34">
        <f>IF(A2408="","",R2408-S2408)</f>
        <v/>
      </c>
      <c r="U2408" s="23">
        <f>IF(A2408="","",IF(O2408=0,"Outside audit periods; ","")&amp;IF(F2408="","No VAT category; ","")&amp;IF(ABS(Q2408)&gt;Setup!$B$10,"VAT ≠ 15% × net; ","")&amp;IF(AND(F2408="Standard domestic 15% (Box 7)",NOT(AND(LEN(D2408)=15,LEFT(D2408,1)="3",RIGHT(D2408,1)="3",ISNUMBER(--D2408)))),"Invalid/missing supplier VAT no; ","")&amp;IF(AND(L2408="Yes",K2408&lt;&gt;"Yes"),"VAT claimed without valid tax invoice; ","")&amp;IF(AND(L2408="Yes",ISNUMBER(SEARCH("blocked",G2408))),"Blocked input VAT claimed; ","")&amp;IF(AND(F2408="Import - VAT paid at customs (Box 8)",M2408=""),"Customs declaration no missing; ","")&amp;IF(AND(F2408="Import - Reverse charge (Box 9)",E2408="Saudi Arabia"),"RCM used for a local supplier; ","")&amp;IF(AND(L2408="Yes",NOT(OR(F2408="Standard domestic 15% (Box 7)",F2408="Import - VAT paid at customs (Box 8)",F2408="Import - Reverse charge (Box 9)"))),"VAT claimed on non-taxable category; ",""))</f>
        <v/>
      </c>
    </row>
    <row r="2409">
      <c r="A2409" s="17" t="n"/>
      <c r="B2409" s="14" t="n"/>
      <c r="C2409" s="14" t="n"/>
      <c r="D2409" s="16" t="n"/>
      <c r="E2409" s="14" t="n"/>
      <c r="F2409" s="14" t="n"/>
      <c r="G2409" s="14" t="n"/>
      <c r="H2409" s="19" t="n"/>
      <c r="I2409" s="19" t="n"/>
      <c r="J2409" s="34">
        <f>IF(A2409="","",H2409+I2409)</f>
        <v/>
      </c>
      <c r="K2409" s="14" t="n"/>
      <c r="L2409" s="14" t="n"/>
      <c r="M2409" s="14" t="n"/>
      <c r="N2409" s="14" t="n"/>
      <c r="O2409" s="20">
        <f>IF(A2409="","",SUMPRODUCT((A2409&gt;=Setup!$C$19:$C$30)*(A2409&lt;=Setup!$D$19:$D$30)*Setup!$A$19:$A$30))</f>
        <v/>
      </c>
      <c r="P2409" s="34">
        <f>IF(A2409="","",IF(OR(F2409="Standard domestic 15% (Box 7)",F2409="Import - VAT paid at customs (Box 8)",F2409="Import - Reverse charge (Box 9)"),ROUND(H2409*Setup!$B$9,2),0))</f>
        <v/>
      </c>
      <c r="Q2409" s="34">
        <f>IF(A2409="","",I2409-P2409)</f>
        <v/>
      </c>
      <c r="R2409" s="34">
        <f>IF(A2409="","",IF(L2409="Yes",I2409,0))</f>
        <v/>
      </c>
      <c r="S2409" s="34">
        <f>IF(A2409="","",IF(AND(L2409="Yes",K2409="Yes",NOT(ISNUMBER(SEARCH("blocked",G2409))),OR(F2409="Standard domestic 15% (Box 7)",F2409="Import - VAT paid at customs (Box 8)",F2409="Import - Reverse charge (Box 9)"),OR(F2409&lt;&gt;"Standard domestic 15% (Box 7)",AND(LEN(D2409)=15,LEFT(D2409,1)="3",RIGHT(D2409,1)="3",ISNUMBER(--D2409)))),I2409,0))</f>
        <v/>
      </c>
      <c r="T2409" s="34">
        <f>IF(A2409="","",R2409-S2409)</f>
        <v/>
      </c>
      <c r="U2409" s="23">
        <f>IF(A2409="","",IF(O2409=0,"Outside audit periods; ","")&amp;IF(F2409="","No VAT category; ","")&amp;IF(ABS(Q2409)&gt;Setup!$B$10,"VAT ≠ 15% × net; ","")&amp;IF(AND(F2409="Standard domestic 15% (Box 7)",NOT(AND(LEN(D2409)=15,LEFT(D2409,1)="3",RIGHT(D2409,1)="3",ISNUMBER(--D2409)))),"Invalid/missing supplier VAT no; ","")&amp;IF(AND(L2409="Yes",K2409&lt;&gt;"Yes"),"VAT claimed without valid tax invoice; ","")&amp;IF(AND(L2409="Yes",ISNUMBER(SEARCH("blocked",G2409))),"Blocked input VAT claimed; ","")&amp;IF(AND(F2409="Import - VAT paid at customs (Box 8)",M2409=""),"Customs declaration no missing; ","")&amp;IF(AND(F2409="Import - Reverse charge (Box 9)",E2409="Saudi Arabia"),"RCM used for a local supplier; ","")&amp;IF(AND(L2409="Yes",NOT(OR(F2409="Standard domestic 15% (Box 7)",F2409="Import - VAT paid at customs (Box 8)",F2409="Import - Reverse charge (Box 9)"))),"VAT claimed on non-taxable category; ",""))</f>
        <v/>
      </c>
    </row>
    <row r="2410">
      <c r="A2410" s="17" t="n"/>
      <c r="B2410" s="14" t="n"/>
      <c r="C2410" s="14" t="n"/>
      <c r="D2410" s="16" t="n"/>
      <c r="E2410" s="14" t="n"/>
      <c r="F2410" s="14" t="n"/>
      <c r="G2410" s="14" t="n"/>
      <c r="H2410" s="19" t="n"/>
      <c r="I2410" s="19" t="n"/>
      <c r="J2410" s="34">
        <f>IF(A2410="","",H2410+I2410)</f>
        <v/>
      </c>
      <c r="K2410" s="14" t="n"/>
      <c r="L2410" s="14" t="n"/>
      <c r="M2410" s="14" t="n"/>
      <c r="N2410" s="14" t="n"/>
      <c r="O2410" s="20">
        <f>IF(A2410="","",SUMPRODUCT((A2410&gt;=Setup!$C$19:$C$30)*(A2410&lt;=Setup!$D$19:$D$30)*Setup!$A$19:$A$30))</f>
        <v/>
      </c>
      <c r="P2410" s="34">
        <f>IF(A2410="","",IF(OR(F2410="Standard domestic 15% (Box 7)",F2410="Import - VAT paid at customs (Box 8)",F2410="Import - Reverse charge (Box 9)"),ROUND(H2410*Setup!$B$9,2),0))</f>
        <v/>
      </c>
      <c r="Q2410" s="34">
        <f>IF(A2410="","",I2410-P2410)</f>
        <v/>
      </c>
      <c r="R2410" s="34">
        <f>IF(A2410="","",IF(L2410="Yes",I2410,0))</f>
        <v/>
      </c>
      <c r="S2410" s="34">
        <f>IF(A2410="","",IF(AND(L2410="Yes",K2410="Yes",NOT(ISNUMBER(SEARCH("blocked",G2410))),OR(F2410="Standard domestic 15% (Box 7)",F2410="Import - VAT paid at customs (Box 8)",F2410="Import - Reverse charge (Box 9)"),OR(F2410&lt;&gt;"Standard domestic 15% (Box 7)",AND(LEN(D2410)=15,LEFT(D2410,1)="3",RIGHT(D2410,1)="3",ISNUMBER(--D2410)))),I2410,0))</f>
        <v/>
      </c>
      <c r="T2410" s="34">
        <f>IF(A2410="","",R2410-S2410)</f>
        <v/>
      </c>
      <c r="U2410" s="23">
        <f>IF(A2410="","",IF(O2410=0,"Outside audit periods; ","")&amp;IF(F2410="","No VAT category; ","")&amp;IF(ABS(Q2410)&gt;Setup!$B$10,"VAT ≠ 15% × net; ","")&amp;IF(AND(F2410="Standard domestic 15% (Box 7)",NOT(AND(LEN(D2410)=15,LEFT(D2410,1)="3",RIGHT(D2410,1)="3",ISNUMBER(--D2410)))),"Invalid/missing supplier VAT no; ","")&amp;IF(AND(L2410="Yes",K2410&lt;&gt;"Yes"),"VAT claimed without valid tax invoice; ","")&amp;IF(AND(L2410="Yes",ISNUMBER(SEARCH("blocked",G2410))),"Blocked input VAT claimed; ","")&amp;IF(AND(F2410="Import - VAT paid at customs (Box 8)",M2410=""),"Customs declaration no missing; ","")&amp;IF(AND(F2410="Import - Reverse charge (Box 9)",E2410="Saudi Arabia"),"RCM used for a local supplier; ","")&amp;IF(AND(L2410="Yes",NOT(OR(F2410="Standard domestic 15% (Box 7)",F2410="Import - VAT paid at customs (Box 8)",F2410="Import - Reverse charge (Box 9)"))),"VAT claimed on non-taxable category; ",""))</f>
        <v/>
      </c>
    </row>
    <row r="2411">
      <c r="A2411" s="17" t="n"/>
      <c r="B2411" s="14" t="n"/>
      <c r="C2411" s="14" t="n"/>
      <c r="D2411" s="16" t="n"/>
      <c r="E2411" s="14" t="n"/>
      <c r="F2411" s="14" t="n"/>
      <c r="G2411" s="14" t="n"/>
      <c r="H2411" s="19" t="n"/>
      <c r="I2411" s="19" t="n"/>
      <c r="J2411" s="34">
        <f>IF(A2411="","",H2411+I2411)</f>
        <v/>
      </c>
      <c r="K2411" s="14" t="n"/>
      <c r="L2411" s="14" t="n"/>
      <c r="M2411" s="14" t="n"/>
      <c r="N2411" s="14" t="n"/>
      <c r="O2411" s="20">
        <f>IF(A2411="","",SUMPRODUCT((A2411&gt;=Setup!$C$19:$C$30)*(A2411&lt;=Setup!$D$19:$D$30)*Setup!$A$19:$A$30))</f>
        <v/>
      </c>
      <c r="P2411" s="34">
        <f>IF(A2411="","",IF(OR(F2411="Standard domestic 15% (Box 7)",F2411="Import - VAT paid at customs (Box 8)",F2411="Import - Reverse charge (Box 9)"),ROUND(H2411*Setup!$B$9,2),0))</f>
        <v/>
      </c>
      <c r="Q2411" s="34">
        <f>IF(A2411="","",I2411-P2411)</f>
        <v/>
      </c>
      <c r="R2411" s="34">
        <f>IF(A2411="","",IF(L2411="Yes",I2411,0))</f>
        <v/>
      </c>
      <c r="S2411" s="34">
        <f>IF(A2411="","",IF(AND(L2411="Yes",K2411="Yes",NOT(ISNUMBER(SEARCH("blocked",G2411))),OR(F2411="Standard domestic 15% (Box 7)",F2411="Import - VAT paid at customs (Box 8)",F2411="Import - Reverse charge (Box 9)"),OR(F2411&lt;&gt;"Standard domestic 15% (Box 7)",AND(LEN(D2411)=15,LEFT(D2411,1)="3",RIGHT(D2411,1)="3",ISNUMBER(--D2411)))),I2411,0))</f>
        <v/>
      </c>
      <c r="T2411" s="34">
        <f>IF(A2411="","",R2411-S2411)</f>
        <v/>
      </c>
      <c r="U2411" s="23">
        <f>IF(A2411="","",IF(O2411=0,"Outside audit periods; ","")&amp;IF(F2411="","No VAT category; ","")&amp;IF(ABS(Q2411)&gt;Setup!$B$10,"VAT ≠ 15% × net; ","")&amp;IF(AND(F2411="Standard domestic 15% (Box 7)",NOT(AND(LEN(D2411)=15,LEFT(D2411,1)="3",RIGHT(D2411,1)="3",ISNUMBER(--D2411)))),"Invalid/missing supplier VAT no; ","")&amp;IF(AND(L2411="Yes",K2411&lt;&gt;"Yes"),"VAT claimed without valid tax invoice; ","")&amp;IF(AND(L2411="Yes",ISNUMBER(SEARCH("blocked",G2411))),"Blocked input VAT claimed; ","")&amp;IF(AND(F2411="Import - VAT paid at customs (Box 8)",M2411=""),"Customs declaration no missing; ","")&amp;IF(AND(F2411="Import - Reverse charge (Box 9)",E2411="Saudi Arabia"),"RCM used for a local supplier; ","")&amp;IF(AND(L2411="Yes",NOT(OR(F2411="Standard domestic 15% (Box 7)",F2411="Import - VAT paid at customs (Box 8)",F2411="Import - Reverse charge (Box 9)"))),"VAT claimed on non-taxable category; ",""))</f>
        <v/>
      </c>
    </row>
    <row r="2412">
      <c r="A2412" s="17" t="n"/>
      <c r="B2412" s="14" t="n"/>
      <c r="C2412" s="14" t="n"/>
      <c r="D2412" s="16" t="n"/>
      <c r="E2412" s="14" t="n"/>
      <c r="F2412" s="14" t="n"/>
      <c r="G2412" s="14" t="n"/>
      <c r="H2412" s="19" t="n"/>
      <c r="I2412" s="19" t="n"/>
      <c r="J2412" s="34">
        <f>IF(A2412="","",H2412+I2412)</f>
        <v/>
      </c>
      <c r="K2412" s="14" t="n"/>
      <c r="L2412" s="14" t="n"/>
      <c r="M2412" s="14" t="n"/>
      <c r="N2412" s="14" t="n"/>
      <c r="O2412" s="20">
        <f>IF(A2412="","",SUMPRODUCT((A2412&gt;=Setup!$C$19:$C$30)*(A2412&lt;=Setup!$D$19:$D$30)*Setup!$A$19:$A$30))</f>
        <v/>
      </c>
      <c r="P2412" s="34">
        <f>IF(A2412="","",IF(OR(F2412="Standard domestic 15% (Box 7)",F2412="Import - VAT paid at customs (Box 8)",F2412="Import - Reverse charge (Box 9)"),ROUND(H2412*Setup!$B$9,2),0))</f>
        <v/>
      </c>
      <c r="Q2412" s="34">
        <f>IF(A2412="","",I2412-P2412)</f>
        <v/>
      </c>
      <c r="R2412" s="34">
        <f>IF(A2412="","",IF(L2412="Yes",I2412,0))</f>
        <v/>
      </c>
      <c r="S2412" s="34">
        <f>IF(A2412="","",IF(AND(L2412="Yes",K2412="Yes",NOT(ISNUMBER(SEARCH("blocked",G2412))),OR(F2412="Standard domestic 15% (Box 7)",F2412="Import - VAT paid at customs (Box 8)",F2412="Import - Reverse charge (Box 9)"),OR(F2412&lt;&gt;"Standard domestic 15% (Box 7)",AND(LEN(D2412)=15,LEFT(D2412,1)="3",RIGHT(D2412,1)="3",ISNUMBER(--D2412)))),I2412,0))</f>
        <v/>
      </c>
      <c r="T2412" s="34">
        <f>IF(A2412="","",R2412-S2412)</f>
        <v/>
      </c>
      <c r="U2412" s="23">
        <f>IF(A2412="","",IF(O2412=0,"Outside audit periods; ","")&amp;IF(F2412="","No VAT category; ","")&amp;IF(ABS(Q2412)&gt;Setup!$B$10,"VAT ≠ 15% × net; ","")&amp;IF(AND(F2412="Standard domestic 15% (Box 7)",NOT(AND(LEN(D2412)=15,LEFT(D2412,1)="3",RIGHT(D2412,1)="3",ISNUMBER(--D2412)))),"Invalid/missing supplier VAT no; ","")&amp;IF(AND(L2412="Yes",K2412&lt;&gt;"Yes"),"VAT claimed without valid tax invoice; ","")&amp;IF(AND(L2412="Yes",ISNUMBER(SEARCH("blocked",G2412))),"Blocked input VAT claimed; ","")&amp;IF(AND(F2412="Import - VAT paid at customs (Box 8)",M2412=""),"Customs declaration no missing; ","")&amp;IF(AND(F2412="Import - Reverse charge (Box 9)",E2412="Saudi Arabia"),"RCM used for a local supplier; ","")&amp;IF(AND(L2412="Yes",NOT(OR(F2412="Standard domestic 15% (Box 7)",F2412="Import - VAT paid at customs (Box 8)",F2412="Import - Reverse charge (Box 9)"))),"VAT claimed on non-taxable category; ",""))</f>
        <v/>
      </c>
    </row>
    <row r="2413">
      <c r="A2413" s="17" t="n"/>
      <c r="B2413" s="14" t="n"/>
      <c r="C2413" s="14" t="n"/>
      <c r="D2413" s="16" t="n"/>
      <c r="E2413" s="14" t="n"/>
      <c r="F2413" s="14" t="n"/>
      <c r="G2413" s="14" t="n"/>
      <c r="H2413" s="19" t="n"/>
      <c r="I2413" s="19" t="n"/>
      <c r="J2413" s="34">
        <f>IF(A2413="","",H2413+I2413)</f>
        <v/>
      </c>
      <c r="K2413" s="14" t="n"/>
      <c r="L2413" s="14" t="n"/>
      <c r="M2413" s="14" t="n"/>
      <c r="N2413" s="14" t="n"/>
      <c r="O2413" s="20">
        <f>IF(A2413="","",SUMPRODUCT((A2413&gt;=Setup!$C$19:$C$30)*(A2413&lt;=Setup!$D$19:$D$30)*Setup!$A$19:$A$30))</f>
        <v/>
      </c>
      <c r="P2413" s="34">
        <f>IF(A2413="","",IF(OR(F2413="Standard domestic 15% (Box 7)",F2413="Import - VAT paid at customs (Box 8)",F2413="Import - Reverse charge (Box 9)"),ROUND(H2413*Setup!$B$9,2),0))</f>
        <v/>
      </c>
      <c r="Q2413" s="34">
        <f>IF(A2413="","",I2413-P2413)</f>
        <v/>
      </c>
      <c r="R2413" s="34">
        <f>IF(A2413="","",IF(L2413="Yes",I2413,0))</f>
        <v/>
      </c>
      <c r="S2413" s="34">
        <f>IF(A2413="","",IF(AND(L2413="Yes",K2413="Yes",NOT(ISNUMBER(SEARCH("blocked",G2413))),OR(F2413="Standard domestic 15% (Box 7)",F2413="Import - VAT paid at customs (Box 8)",F2413="Import - Reverse charge (Box 9)"),OR(F2413&lt;&gt;"Standard domestic 15% (Box 7)",AND(LEN(D2413)=15,LEFT(D2413,1)="3",RIGHT(D2413,1)="3",ISNUMBER(--D2413)))),I2413,0))</f>
        <v/>
      </c>
      <c r="T2413" s="34">
        <f>IF(A2413="","",R2413-S2413)</f>
        <v/>
      </c>
      <c r="U2413" s="23">
        <f>IF(A2413="","",IF(O2413=0,"Outside audit periods; ","")&amp;IF(F2413="","No VAT category; ","")&amp;IF(ABS(Q2413)&gt;Setup!$B$10,"VAT ≠ 15% × net; ","")&amp;IF(AND(F2413="Standard domestic 15% (Box 7)",NOT(AND(LEN(D2413)=15,LEFT(D2413,1)="3",RIGHT(D2413,1)="3",ISNUMBER(--D2413)))),"Invalid/missing supplier VAT no; ","")&amp;IF(AND(L2413="Yes",K2413&lt;&gt;"Yes"),"VAT claimed without valid tax invoice; ","")&amp;IF(AND(L2413="Yes",ISNUMBER(SEARCH("blocked",G2413))),"Blocked input VAT claimed; ","")&amp;IF(AND(F2413="Import - VAT paid at customs (Box 8)",M2413=""),"Customs declaration no missing; ","")&amp;IF(AND(F2413="Import - Reverse charge (Box 9)",E2413="Saudi Arabia"),"RCM used for a local supplier; ","")&amp;IF(AND(L2413="Yes",NOT(OR(F2413="Standard domestic 15% (Box 7)",F2413="Import - VAT paid at customs (Box 8)",F2413="Import - Reverse charge (Box 9)"))),"VAT claimed on non-taxable category; ",""))</f>
        <v/>
      </c>
    </row>
    <row r="2414">
      <c r="A2414" s="17" t="n"/>
      <c r="B2414" s="14" t="n"/>
      <c r="C2414" s="14" t="n"/>
      <c r="D2414" s="16" t="n"/>
      <c r="E2414" s="14" t="n"/>
      <c r="F2414" s="14" t="n"/>
      <c r="G2414" s="14" t="n"/>
      <c r="H2414" s="19" t="n"/>
      <c r="I2414" s="19" t="n"/>
      <c r="J2414" s="34">
        <f>IF(A2414="","",H2414+I2414)</f>
        <v/>
      </c>
      <c r="K2414" s="14" t="n"/>
      <c r="L2414" s="14" t="n"/>
      <c r="M2414" s="14" t="n"/>
      <c r="N2414" s="14" t="n"/>
      <c r="O2414" s="20">
        <f>IF(A2414="","",SUMPRODUCT((A2414&gt;=Setup!$C$19:$C$30)*(A2414&lt;=Setup!$D$19:$D$30)*Setup!$A$19:$A$30))</f>
        <v/>
      </c>
      <c r="P2414" s="34">
        <f>IF(A2414="","",IF(OR(F2414="Standard domestic 15% (Box 7)",F2414="Import - VAT paid at customs (Box 8)",F2414="Import - Reverse charge (Box 9)"),ROUND(H2414*Setup!$B$9,2),0))</f>
        <v/>
      </c>
      <c r="Q2414" s="34">
        <f>IF(A2414="","",I2414-P2414)</f>
        <v/>
      </c>
      <c r="R2414" s="34">
        <f>IF(A2414="","",IF(L2414="Yes",I2414,0))</f>
        <v/>
      </c>
      <c r="S2414" s="34">
        <f>IF(A2414="","",IF(AND(L2414="Yes",K2414="Yes",NOT(ISNUMBER(SEARCH("blocked",G2414))),OR(F2414="Standard domestic 15% (Box 7)",F2414="Import - VAT paid at customs (Box 8)",F2414="Import - Reverse charge (Box 9)"),OR(F2414&lt;&gt;"Standard domestic 15% (Box 7)",AND(LEN(D2414)=15,LEFT(D2414,1)="3",RIGHT(D2414,1)="3",ISNUMBER(--D2414)))),I2414,0))</f>
        <v/>
      </c>
      <c r="T2414" s="34">
        <f>IF(A2414="","",R2414-S2414)</f>
        <v/>
      </c>
      <c r="U2414" s="23">
        <f>IF(A2414="","",IF(O2414=0,"Outside audit periods; ","")&amp;IF(F2414="","No VAT category; ","")&amp;IF(ABS(Q2414)&gt;Setup!$B$10,"VAT ≠ 15% × net; ","")&amp;IF(AND(F2414="Standard domestic 15% (Box 7)",NOT(AND(LEN(D2414)=15,LEFT(D2414,1)="3",RIGHT(D2414,1)="3",ISNUMBER(--D2414)))),"Invalid/missing supplier VAT no; ","")&amp;IF(AND(L2414="Yes",K2414&lt;&gt;"Yes"),"VAT claimed without valid tax invoice; ","")&amp;IF(AND(L2414="Yes",ISNUMBER(SEARCH("blocked",G2414))),"Blocked input VAT claimed; ","")&amp;IF(AND(F2414="Import - VAT paid at customs (Box 8)",M2414=""),"Customs declaration no missing; ","")&amp;IF(AND(F2414="Import - Reverse charge (Box 9)",E2414="Saudi Arabia"),"RCM used for a local supplier; ","")&amp;IF(AND(L2414="Yes",NOT(OR(F2414="Standard domestic 15% (Box 7)",F2414="Import - VAT paid at customs (Box 8)",F2414="Import - Reverse charge (Box 9)"))),"VAT claimed on non-taxable category; ",""))</f>
        <v/>
      </c>
    </row>
    <row r="2415">
      <c r="A2415" s="17" t="n"/>
      <c r="B2415" s="14" t="n"/>
      <c r="C2415" s="14" t="n"/>
      <c r="D2415" s="16" t="n"/>
      <c r="E2415" s="14" t="n"/>
      <c r="F2415" s="14" t="n"/>
      <c r="G2415" s="14" t="n"/>
      <c r="H2415" s="19" t="n"/>
      <c r="I2415" s="19" t="n"/>
      <c r="J2415" s="34">
        <f>IF(A2415="","",H2415+I2415)</f>
        <v/>
      </c>
      <c r="K2415" s="14" t="n"/>
      <c r="L2415" s="14" t="n"/>
      <c r="M2415" s="14" t="n"/>
      <c r="N2415" s="14" t="n"/>
      <c r="O2415" s="20">
        <f>IF(A2415="","",SUMPRODUCT((A2415&gt;=Setup!$C$19:$C$30)*(A2415&lt;=Setup!$D$19:$D$30)*Setup!$A$19:$A$30))</f>
        <v/>
      </c>
      <c r="P2415" s="34">
        <f>IF(A2415="","",IF(OR(F2415="Standard domestic 15% (Box 7)",F2415="Import - VAT paid at customs (Box 8)",F2415="Import - Reverse charge (Box 9)"),ROUND(H2415*Setup!$B$9,2),0))</f>
        <v/>
      </c>
      <c r="Q2415" s="34">
        <f>IF(A2415="","",I2415-P2415)</f>
        <v/>
      </c>
      <c r="R2415" s="34">
        <f>IF(A2415="","",IF(L2415="Yes",I2415,0))</f>
        <v/>
      </c>
      <c r="S2415" s="34">
        <f>IF(A2415="","",IF(AND(L2415="Yes",K2415="Yes",NOT(ISNUMBER(SEARCH("blocked",G2415))),OR(F2415="Standard domestic 15% (Box 7)",F2415="Import - VAT paid at customs (Box 8)",F2415="Import - Reverse charge (Box 9)"),OR(F2415&lt;&gt;"Standard domestic 15% (Box 7)",AND(LEN(D2415)=15,LEFT(D2415,1)="3",RIGHT(D2415,1)="3",ISNUMBER(--D2415)))),I2415,0))</f>
        <v/>
      </c>
      <c r="T2415" s="34">
        <f>IF(A2415="","",R2415-S2415)</f>
        <v/>
      </c>
      <c r="U2415" s="23">
        <f>IF(A2415="","",IF(O2415=0,"Outside audit periods; ","")&amp;IF(F2415="","No VAT category; ","")&amp;IF(ABS(Q2415)&gt;Setup!$B$10,"VAT ≠ 15% × net; ","")&amp;IF(AND(F2415="Standard domestic 15% (Box 7)",NOT(AND(LEN(D2415)=15,LEFT(D2415,1)="3",RIGHT(D2415,1)="3",ISNUMBER(--D2415)))),"Invalid/missing supplier VAT no; ","")&amp;IF(AND(L2415="Yes",K2415&lt;&gt;"Yes"),"VAT claimed without valid tax invoice; ","")&amp;IF(AND(L2415="Yes",ISNUMBER(SEARCH("blocked",G2415))),"Blocked input VAT claimed; ","")&amp;IF(AND(F2415="Import - VAT paid at customs (Box 8)",M2415=""),"Customs declaration no missing; ","")&amp;IF(AND(F2415="Import - Reverse charge (Box 9)",E2415="Saudi Arabia"),"RCM used for a local supplier; ","")&amp;IF(AND(L2415="Yes",NOT(OR(F2415="Standard domestic 15% (Box 7)",F2415="Import - VAT paid at customs (Box 8)",F2415="Import - Reverse charge (Box 9)"))),"VAT claimed on non-taxable category; ",""))</f>
        <v/>
      </c>
    </row>
    <row r="2416">
      <c r="A2416" s="17" t="n"/>
      <c r="B2416" s="14" t="n"/>
      <c r="C2416" s="14" t="n"/>
      <c r="D2416" s="16" t="n"/>
      <c r="E2416" s="14" t="n"/>
      <c r="F2416" s="14" t="n"/>
      <c r="G2416" s="14" t="n"/>
      <c r="H2416" s="19" t="n"/>
      <c r="I2416" s="19" t="n"/>
      <c r="J2416" s="34">
        <f>IF(A2416="","",H2416+I2416)</f>
        <v/>
      </c>
      <c r="K2416" s="14" t="n"/>
      <c r="L2416" s="14" t="n"/>
      <c r="M2416" s="14" t="n"/>
      <c r="N2416" s="14" t="n"/>
      <c r="O2416" s="20">
        <f>IF(A2416="","",SUMPRODUCT((A2416&gt;=Setup!$C$19:$C$30)*(A2416&lt;=Setup!$D$19:$D$30)*Setup!$A$19:$A$30))</f>
        <v/>
      </c>
      <c r="P2416" s="34">
        <f>IF(A2416="","",IF(OR(F2416="Standard domestic 15% (Box 7)",F2416="Import - VAT paid at customs (Box 8)",F2416="Import - Reverse charge (Box 9)"),ROUND(H2416*Setup!$B$9,2),0))</f>
        <v/>
      </c>
      <c r="Q2416" s="34">
        <f>IF(A2416="","",I2416-P2416)</f>
        <v/>
      </c>
      <c r="R2416" s="34">
        <f>IF(A2416="","",IF(L2416="Yes",I2416,0))</f>
        <v/>
      </c>
      <c r="S2416" s="34">
        <f>IF(A2416="","",IF(AND(L2416="Yes",K2416="Yes",NOT(ISNUMBER(SEARCH("blocked",G2416))),OR(F2416="Standard domestic 15% (Box 7)",F2416="Import - VAT paid at customs (Box 8)",F2416="Import - Reverse charge (Box 9)"),OR(F2416&lt;&gt;"Standard domestic 15% (Box 7)",AND(LEN(D2416)=15,LEFT(D2416,1)="3",RIGHT(D2416,1)="3",ISNUMBER(--D2416)))),I2416,0))</f>
        <v/>
      </c>
      <c r="T2416" s="34">
        <f>IF(A2416="","",R2416-S2416)</f>
        <v/>
      </c>
      <c r="U2416" s="23">
        <f>IF(A2416="","",IF(O2416=0,"Outside audit periods; ","")&amp;IF(F2416="","No VAT category; ","")&amp;IF(ABS(Q2416)&gt;Setup!$B$10,"VAT ≠ 15% × net; ","")&amp;IF(AND(F2416="Standard domestic 15% (Box 7)",NOT(AND(LEN(D2416)=15,LEFT(D2416,1)="3",RIGHT(D2416,1)="3",ISNUMBER(--D2416)))),"Invalid/missing supplier VAT no; ","")&amp;IF(AND(L2416="Yes",K2416&lt;&gt;"Yes"),"VAT claimed without valid tax invoice; ","")&amp;IF(AND(L2416="Yes",ISNUMBER(SEARCH("blocked",G2416))),"Blocked input VAT claimed; ","")&amp;IF(AND(F2416="Import - VAT paid at customs (Box 8)",M2416=""),"Customs declaration no missing; ","")&amp;IF(AND(F2416="Import - Reverse charge (Box 9)",E2416="Saudi Arabia"),"RCM used for a local supplier; ","")&amp;IF(AND(L2416="Yes",NOT(OR(F2416="Standard domestic 15% (Box 7)",F2416="Import - VAT paid at customs (Box 8)",F2416="Import - Reverse charge (Box 9)"))),"VAT claimed on non-taxable category; ",""))</f>
        <v/>
      </c>
    </row>
    <row r="2417">
      <c r="A2417" s="17" t="n"/>
      <c r="B2417" s="14" t="n"/>
      <c r="C2417" s="14" t="n"/>
      <c r="D2417" s="16" t="n"/>
      <c r="E2417" s="14" t="n"/>
      <c r="F2417" s="14" t="n"/>
      <c r="G2417" s="14" t="n"/>
      <c r="H2417" s="19" t="n"/>
      <c r="I2417" s="19" t="n"/>
      <c r="J2417" s="34">
        <f>IF(A2417="","",H2417+I2417)</f>
        <v/>
      </c>
      <c r="K2417" s="14" t="n"/>
      <c r="L2417" s="14" t="n"/>
      <c r="M2417" s="14" t="n"/>
      <c r="N2417" s="14" t="n"/>
      <c r="O2417" s="20">
        <f>IF(A2417="","",SUMPRODUCT((A2417&gt;=Setup!$C$19:$C$30)*(A2417&lt;=Setup!$D$19:$D$30)*Setup!$A$19:$A$30))</f>
        <v/>
      </c>
      <c r="P2417" s="34">
        <f>IF(A2417="","",IF(OR(F2417="Standard domestic 15% (Box 7)",F2417="Import - VAT paid at customs (Box 8)",F2417="Import - Reverse charge (Box 9)"),ROUND(H2417*Setup!$B$9,2),0))</f>
        <v/>
      </c>
      <c r="Q2417" s="34">
        <f>IF(A2417="","",I2417-P2417)</f>
        <v/>
      </c>
      <c r="R2417" s="34">
        <f>IF(A2417="","",IF(L2417="Yes",I2417,0))</f>
        <v/>
      </c>
      <c r="S2417" s="34">
        <f>IF(A2417="","",IF(AND(L2417="Yes",K2417="Yes",NOT(ISNUMBER(SEARCH("blocked",G2417))),OR(F2417="Standard domestic 15% (Box 7)",F2417="Import - VAT paid at customs (Box 8)",F2417="Import - Reverse charge (Box 9)"),OR(F2417&lt;&gt;"Standard domestic 15% (Box 7)",AND(LEN(D2417)=15,LEFT(D2417,1)="3",RIGHT(D2417,1)="3",ISNUMBER(--D2417)))),I2417,0))</f>
        <v/>
      </c>
      <c r="T2417" s="34">
        <f>IF(A2417="","",R2417-S2417)</f>
        <v/>
      </c>
      <c r="U2417" s="23">
        <f>IF(A2417="","",IF(O2417=0,"Outside audit periods; ","")&amp;IF(F2417="","No VAT category; ","")&amp;IF(ABS(Q2417)&gt;Setup!$B$10,"VAT ≠ 15% × net; ","")&amp;IF(AND(F2417="Standard domestic 15% (Box 7)",NOT(AND(LEN(D2417)=15,LEFT(D2417,1)="3",RIGHT(D2417,1)="3",ISNUMBER(--D2417)))),"Invalid/missing supplier VAT no; ","")&amp;IF(AND(L2417="Yes",K2417&lt;&gt;"Yes"),"VAT claimed without valid tax invoice; ","")&amp;IF(AND(L2417="Yes",ISNUMBER(SEARCH("blocked",G2417))),"Blocked input VAT claimed; ","")&amp;IF(AND(F2417="Import - VAT paid at customs (Box 8)",M2417=""),"Customs declaration no missing; ","")&amp;IF(AND(F2417="Import - Reverse charge (Box 9)",E2417="Saudi Arabia"),"RCM used for a local supplier; ","")&amp;IF(AND(L2417="Yes",NOT(OR(F2417="Standard domestic 15% (Box 7)",F2417="Import - VAT paid at customs (Box 8)",F2417="Import - Reverse charge (Box 9)"))),"VAT claimed on non-taxable category; ",""))</f>
        <v/>
      </c>
    </row>
    <row r="2418">
      <c r="A2418" s="17" t="n"/>
      <c r="B2418" s="14" t="n"/>
      <c r="C2418" s="14" t="n"/>
      <c r="D2418" s="16" t="n"/>
      <c r="E2418" s="14" t="n"/>
      <c r="F2418" s="14" t="n"/>
      <c r="G2418" s="14" t="n"/>
      <c r="H2418" s="19" t="n"/>
      <c r="I2418" s="19" t="n"/>
      <c r="J2418" s="34">
        <f>IF(A2418="","",H2418+I2418)</f>
        <v/>
      </c>
      <c r="K2418" s="14" t="n"/>
      <c r="L2418" s="14" t="n"/>
      <c r="M2418" s="14" t="n"/>
      <c r="N2418" s="14" t="n"/>
      <c r="O2418" s="20">
        <f>IF(A2418="","",SUMPRODUCT((A2418&gt;=Setup!$C$19:$C$30)*(A2418&lt;=Setup!$D$19:$D$30)*Setup!$A$19:$A$30))</f>
        <v/>
      </c>
      <c r="P2418" s="34">
        <f>IF(A2418="","",IF(OR(F2418="Standard domestic 15% (Box 7)",F2418="Import - VAT paid at customs (Box 8)",F2418="Import - Reverse charge (Box 9)"),ROUND(H2418*Setup!$B$9,2),0))</f>
        <v/>
      </c>
      <c r="Q2418" s="34">
        <f>IF(A2418="","",I2418-P2418)</f>
        <v/>
      </c>
      <c r="R2418" s="34">
        <f>IF(A2418="","",IF(L2418="Yes",I2418,0))</f>
        <v/>
      </c>
      <c r="S2418" s="34">
        <f>IF(A2418="","",IF(AND(L2418="Yes",K2418="Yes",NOT(ISNUMBER(SEARCH("blocked",G2418))),OR(F2418="Standard domestic 15% (Box 7)",F2418="Import - VAT paid at customs (Box 8)",F2418="Import - Reverse charge (Box 9)"),OR(F2418&lt;&gt;"Standard domestic 15% (Box 7)",AND(LEN(D2418)=15,LEFT(D2418,1)="3",RIGHT(D2418,1)="3",ISNUMBER(--D2418)))),I2418,0))</f>
        <v/>
      </c>
      <c r="T2418" s="34">
        <f>IF(A2418="","",R2418-S2418)</f>
        <v/>
      </c>
      <c r="U2418" s="23">
        <f>IF(A2418="","",IF(O2418=0,"Outside audit periods; ","")&amp;IF(F2418="","No VAT category; ","")&amp;IF(ABS(Q2418)&gt;Setup!$B$10,"VAT ≠ 15% × net; ","")&amp;IF(AND(F2418="Standard domestic 15% (Box 7)",NOT(AND(LEN(D2418)=15,LEFT(D2418,1)="3",RIGHT(D2418,1)="3",ISNUMBER(--D2418)))),"Invalid/missing supplier VAT no; ","")&amp;IF(AND(L2418="Yes",K2418&lt;&gt;"Yes"),"VAT claimed without valid tax invoice; ","")&amp;IF(AND(L2418="Yes",ISNUMBER(SEARCH("blocked",G2418))),"Blocked input VAT claimed; ","")&amp;IF(AND(F2418="Import - VAT paid at customs (Box 8)",M2418=""),"Customs declaration no missing; ","")&amp;IF(AND(F2418="Import - Reverse charge (Box 9)",E2418="Saudi Arabia"),"RCM used for a local supplier; ","")&amp;IF(AND(L2418="Yes",NOT(OR(F2418="Standard domestic 15% (Box 7)",F2418="Import - VAT paid at customs (Box 8)",F2418="Import - Reverse charge (Box 9)"))),"VAT claimed on non-taxable category; ",""))</f>
        <v/>
      </c>
    </row>
    <row r="2419">
      <c r="A2419" s="17" t="n"/>
      <c r="B2419" s="14" t="n"/>
      <c r="C2419" s="14" t="n"/>
      <c r="D2419" s="16" t="n"/>
      <c r="E2419" s="14" t="n"/>
      <c r="F2419" s="14" t="n"/>
      <c r="G2419" s="14" t="n"/>
      <c r="H2419" s="19" t="n"/>
      <c r="I2419" s="19" t="n"/>
      <c r="J2419" s="34">
        <f>IF(A2419="","",H2419+I2419)</f>
        <v/>
      </c>
      <c r="K2419" s="14" t="n"/>
      <c r="L2419" s="14" t="n"/>
      <c r="M2419" s="14" t="n"/>
      <c r="N2419" s="14" t="n"/>
      <c r="O2419" s="20">
        <f>IF(A2419="","",SUMPRODUCT((A2419&gt;=Setup!$C$19:$C$30)*(A2419&lt;=Setup!$D$19:$D$30)*Setup!$A$19:$A$30))</f>
        <v/>
      </c>
      <c r="P2419" s="34">
        <f>IF(A2419="","",IF(OR(F2419="Standard domestic 15% (Box 7)",F2419="Import - VAT paid at customs (Box 8)",F2419="Import - Reverse charge (Box 9)"),ROUND(H2419*Setup!$B$9,2),0))</f>
        <v/>
      </c>
      <c r="Q2419" s="34">
        <f>IF(A2419="","",I2419-P2419)</f>
        <v/>
      </c>
      <c r="R2419" s="34">
        <f>IF(A2419="","",IF(L2419="Yes",I2419,0))</f>
        <v/>
      </c>
      <c r="S2419" s="34">
        <f>IF(A2419="","",IF(AND(L2419="Yes",K2419="Yes",NOT(ISNUMBER(SEARCH("blocked",G2419))),OR(F2419="Standard domestic 15% (Box 7)",F2419="Import - VAT paid at customs (Box 8)",F2419="Import - Reverse charge (Box 9)"),OR(F2419&lt;&gt;"Standard domestic 15% (Box 7)",AND(LEN(D2419)=15,LEFT(D2419,1)="3",RIGHT(D2419,1)="3",ISNUMBER(--D2419)))),I2419,0))</f>
        <v/>
      </c>
      <c r="T2419" s="34">
        <f>IF(A2419="","",R2419-S2419)</f>
        <v/>
      </c>
      <c r="U2419" s="23">
        <f>IF(A2419="","",IF(O2419=0,"Outside audit periods; ","")&amp;IF(F2419="","No VAT category; ","")&amp;IF(ABS(Q2419)&gt;Setup!$B$10,"VAT ≠ 15% × net; ","")&amp;IF(AND(F2419="Standard domestic 15% (Box 7)",NOT(AND(LEN(D2419)=15,LEFT(D2419,1)="3",RIGHT(D2419,1)="3",ISNUMBER(--D2419)))),"Invalid/missing supplier VAT no; ","")&amp;IF(AND(L2419="Yes",K2419&lt;&gt;"Yes"),"VAT claimed without valid tax invoice; ","")&amp;IF(AND(L2419="Yes",ISNUMBER(SEARCH("blocked",G2419))),"Blocked input VAT claimed; ","")&amp;IF(AND(F2419="Import - VAT paid at customs (Box 8)",M2419=""),"Customs declaration no missing; ","")&amp;IF(AND(F2419="Import - Reverse charge (Box 9)",E2419="Saudi Arabia"),"RCM used for a local supplier; ","")&amp;IF(AND(L2419="Yes",NOT(OR(F2419="Standard domestic 15% (Box 7)",F2419="Import - VAT paid at customs (Box 8)",F2419="Import - Reverse charge (Box 9)"))),"VAT claimed on non-taxable category; ",""))</f>
        <v/>
      </c>
    </row>
    <row r="2420">
      <c r="A2420" s="17" t="n"/>
      <c r="B2420" s="14" t="n"/>
      <c r="C2420" s="14" t="n"/>
      <c r="D2420" s="16" t="n"/>
      <c r="E2420" s="14" t="n"/>
      <c r="F2420" s="14" t="n"/>
      <c r="G2420" s="14" t="n"/>
      <c r="H2420" s="19" t="n"/>
      <c r="I2420" s="19" t="n"/>
      <c r="J2420" s="34">
        <f>IF(A2420="","",H2420+I2420)</f>
        <v/>
      </c>
      <c r="K2420" s="14" t="n"/>
      <c r="L2420" s="14" t="n"/>
      <c r="M2420" s="14" t="n"/>
      <c r="N2420" s="14" t="n"/>
      <c r="O2420" s="20">
        <f>IF(A2420="","",SUMPRODUCT((A2420&gt;=Setup!$C$19:$C$30)*(A2420&lt;=Setup!$D$19:$D$30)*Setup!$A$19:$A$30))</f>
        <v/>
      </c>
      <c r="P2420" s="34">
        <f>IF(A2420="","",IF(OR(F2420="Standard domestic 15% (Box 7)",F2420="Import - VAT paid at customs (Box 8)",F2420="Import - Reverse charge (Box 9)"),ROUND(H2420*Setup!$B$9,2),0))</f>
        <v/>
      </c>
      <c r="Q2420" s="34">
        <f>IF(A2420="","",I2420-P2420)</f>
        <v/>
      </c>
      <c r="R2420" s="34">
        <f>IF(A2420="","",IF(L2420="Yes",I2420,0))</f>
        <v/>
      </c>
      <c r="S2420" s="34">
        <f>IF(A2420="","",IF(AND(L2420="Yes",K2420="Yes",NOT(ISNUMBER(SEARCH("blocked",G2420))),OR(F2420="Standard domestic 15% (Box 7)",F2420="Import - VAT paid at customs (Box 8)",F2420="Import - Reverse charge (Box 9)"),OR(F2420&lt;&gt;"Standard domestic 15% (Box 7)",AND(LEN(D2420)=15,LEFT(D2420,1)="3",RIGHT(D2420,1)="3",ISNUMBER(--D2420)))),I2420,0))</f>
        <v/>
      </c>
      <c r="T2420" s="34">
        <f>IF(A2420="","",R2420-S2420)</f>
        <v/>
      </c>
      <c r="U2420" s="23">
        <f>IF(A2420="","",IF(O2420=0,"Outside audit periods; ","")&amp;IF(F2420="","No VAT category; ","")&amp;IF(ABS(Q2420)&gt;Setup!$B$10,"VAT ≠ 15% × net; ","")&amp;IF(AND(F2420="Standard domestic 15% (Box 7)",NOT(AND(LEN(D2420)=15,LEFT(D2420,1)="3",RIGHT(D2420,1)="3",ISNUMBER(--D2420)))),"Invalid/missing supplier VAT no; ","")&amp;IF(AND(L2420="Yes",K2420&lt;&gt;"Yes"),"VAT claimed without valid tax invoice; ","")&amp;IF(AND(L2420="Yes",ISNUMBER(SEARCH("blocked",G2420))),"Blocked input VAT claimed; ","")&amp;IF(AND(F2420="Import - VAT paid at customs (Box 8)",M2420=""),"Customs declaration no missing; ","")&amp;IF(AND(F2420="Import - Reverse charge (Box 9)",E2420="Saudi Arabia"),"RCM used for a local supplier; ","")&amp;IF(AND(L2420="Yes",NOT(OR(F2420="Standard domestic 15% (Box 7)",F2420="Import - VAT paid at customs (Box 8)",F2420="Import - Reverse charge (Box 9)"))),"VAT claimed on non-taxable category; ",""))</f>
        <v/>
      </c>
    </row>
    <row r="2421">
      <c r="A2421" s="17" t="n"/>
      <c r="B2421" s="14" t="n"/>
      <c r="C2421" s="14" t="n"/>
      <c r="D2421" s="16" t="n"/>
      <c r="E2421" s="14" t="n"/>
      <c r="F2421" s="14" t="n"/>
      <c r="G2421" s="14" t="n"/>
      <c r="H2421" s="19" t="n"/>
      <c r="I2421" s="19" t="n"/>
      <c r="J2421" s="34">
        <f>IF(A2421="","",H2421+I2421)</f>
        <v/>
      </c>
      <c r="K2421" s="14" t="n"/>
      <c r="L2421" s="14" t="n"/>
      <c r="M2421" s="14" t="n"/>
      <c r="N2421" s="14" t="n"/>
      <c r="O2421" s="20">
        <f>IF(A2421="","",SUMPRODUCT((A2421&gt;=Setup!$C$19:$C$30)*(A2421&lt;=Setup!$D$19:$D$30)*Setup!$A$19:$A$30))</f>
        <v/>
      </c>
      <c r="P2421" s="34">
        <f>IF(A2421="","",IF(OR(F2421="Standard domestic 15% (Box 7)",F2421="Import - VAT paid at customs (Box 8)",F2421="Import - Reverse charge (Box 9)"),ROUND(H2421*Setup!$B$9,2),0))</f>
        <v/>
      </c>
      <c r="Q2421" s="34">
        <f>IF(A2421="","",I2421-P2421)</f>
        <v/>
      </c>
      <c r="R2421" s="34">
        <f>IF(A2421="","",IF(L2421="Yes",I2421,0))</f>
        <v/>
      </c>
      <c r="S2421" s="34">
        <f>IF(A2421="","",IF(AND(L2421="Yes",K2421="Yes",NOT(ISNUMBER(SEARCH("blocked",G2421))),OR(F2421="Standard domestic 15% (Box 7)",F2421="Import - VAT paid at customs (Box 8)",F2421="Import - Reverse charge (Box 9)"),OR(F2421&lt;&gt;"Standard domestic 15% (Box 7)",AND(LEN(D2421)=15,LEFT(D2421,1)="3",RIGHT(D2421,1)="3",ISNUMBER(--D2421)))),I2421,0))</f>
        <v/>
      </c>
      <c r="T2421" s="34">
        <f>IF(A2421="","",R2421-S2421)</f>
        <v/>
      </c>
      <c r="U2421" s="23">
        <f>IF(A2421="","",IF(O2421=0,"Outside audit periods; ","")&amp;IF(F2421="","No VAT category; ","")&amp;IF(ABS(Q2421)&gt;Setup!$B$10,"VAT ≠ 15% × net; ","")&amp;IF(AND(F2421="Standard domestic 15% (Box 7)",NOT(AND(LEN(D2421)=15,LEFT(D2421,1)="3",RIGHT(D2421,1)="3",ISNUMBER(--D2421)))),"Invalid/missing supplier VAT no; ","")&amp;IF(AND(L2421="Yes",K2421&lt;&gt;"Yes"),"VAT claimed without valid tax invoice; ","")&amp;IF(AND(L2421="Yes",ISNUMBER(SEARCH("blocked",G2421))),"Blocked input VAT claimed; ","")&amp;IF(AND(F2421="Import - VAT paid at customs (Box 8)",M2421=""),"Customs declaration no missing; ","")&amp;IF(AND(F2421="Import - Reverse charge (Box 9)",E2421="Saudi Arabia"),"RCM used for a local supplier; ","")&amp;IF(AND(L2421="Yes",NOT(OR(F2421="Standard domestic 15% (Box 7)",F2421="Import - VAT paid at customs (Box 8)",F2421="Import - Reverse charge (Box 9)"))),"VAT claimed on non-taxable category; ",""))</f>
        <v/>
      </c>
    </row>
    <row r="2422">
      <c r="A2422" s="17" t="n"/>
      <c r="B2422" s="14" t="n"/>
      <c r="C2422" s="14" t="n"/>
      <c r="D2422" s="16" t="n"/>
      <c r="E2422" s="14" t="n"/>
      <c r="F2422" s="14" t="n"/>
      <c r="G2422" s="14" t="n"/>
      <c r="H2422" s="19" t="n"/>
      <c r="I2422" s="19" t="n"/>
      <c r="J2422" s="34">
        <f>IF(A2422="","",H2422+I2422)</f>
        <v/>
      </c>
      <c r="K2422" s="14" t="n"/>
      <c r="L2422" s="14" t="n"/>
      <c r="M2422" s="14" t="n"/>
      <c r="N2422" s="14" t="n"/>
      <c r="O2422" s="20">
        <f>IF(A2422="","",SUMPRODUCT((A2422&gt;=Setup!$C$19:$C$30)*(A2422&lt;=Setup!$D$19:$D$30)*Setup!$A$19:$A$30))</f>
        <v/>
      </c>
      <c r="P2422" s="34">
        <f>IF(A2422="","",IF(OR(F2422="Standard domestic 15% (Box 7)",F2422="Import - VAT paid at customs (Box 8)",F2422="Import - Reverse charge (Box 9)"),ROUND(H2422*Setup!$B$9,2),0))</f>
        <v/>
      </c>
      <c r="Q2422" s="34">
        <f>IF(A2422="","",I2422-P2422)</f>
        <v/>
      </c>
      <c r="R2422" s="34">
        <f>IF(A2422="","",IF(L2422="Yes",I2422,0))</f>
        <v/>
      </c>
      <c r="S2422" s="34">
        <f>IF(A2422="","",IF(AND(L2422="Yes",K2422="Yes",NOT(ISNUMBER(SEARCH("blocked",G2422))),OR(F2422="Standard domestic 15% (Box 7)",F2422="Import - VAT paid at customs (Box 8)",F2422="Import - Reverse charge (Box 9)"),OR(F2422&lt;&gt;"Standard domestic 15% (Box 7)",AND(LEN(D2422)=15,LEFT(D2422,1)="3",RIGHT(D2422,1)="3",ISNUMBER(--D2422)))),I2422,0))</f>
        <v/>
      </c>
      <c r="T2422" s="34">
        <f>IF(A2422="","",R2422-S2422)</f>
        <v/>
      </c>
      <c r="U2422" s="23">
        <f>IF(A2422="","",IF(O2422=0,"Outside audit periods; ","")&amp;IF(F2422="","No VAT category; ","")&amp;IF(ABS(Q2422)&gt;Setup!$B$10,"VAT ≠ 15% × net; ","")&amp;IF(AND(F2422="Standard domestic 15% (Box 7)",NOT(AND(LEN(D2422)=15,LEFT(D2422,1)="3",RIGHT(D2422,1)="3",ISNUMBER(--D2422)))),"Invalid/missing supplier VAT no; ","")&amp;IF(AND(L2422="Yes",K2422&lt;&gt;"Yes"),"VAT claimed without valid tax invoice; ","")&amp;IF(AND(L2422="Yes",ISNUMBER(SEARCH("blocked",G2422))),"Blocked input VAT claimed; ","")&amp;IF(AND(F2422="Import - VAT paid at customs (Box 8)",M2422=""),"Customs declaration no missing; ","")&amp;IF(AND(F2422="Import - Reverse charge (Box 9)",E2422="Saudi Arabia"),"RCM used for a local supplier; ","")&amp;IF(AND(L2422="Yes",NOT(OR(F2422="Standard domestic 15% (Box 7)",F2422="Import - VAT paid at customs (Box 8)",F2422="Import - Reverse charge (Box 9)"))),"VAT claimed on non-taxable category; ",""))</f>
        <v/>
      </c>
    </row>
    <row r="2423">
      <c r="A2423" s="17" t="n"/>
      <c r="B2423" s="14" t="n"/>
      <c r="C2423" s="14" t="n"/>
      <c r="D2423" s="16" t="n"/>
      <c r="E2423" s="14" t="n"/>
      <c r="F2423" s="14" t="n"/>
      <c r="G2423" s="14" t="n"/>
      <c r="H2423" s="19" t="n"/>
      <c r="I2423" s="19" t="n"/>
      <c r="J2423" s="34">
        <f>IF(A2423="","",H2423+I2423)</f>
        <v/>
      </c>
      <c r="K2423" s="14" t="n"/>
      <c r="L2423" s="14" t="n"/>
      <c r="M2423" s="14" t="n"/>
      <c r="N2423" s="14" t="n"/>
      <c r="O2423" s="20">
        <f>IF(A2423="","",SUMPRODUCT((A2423&gt;=Setup!$C$19:$C$30)*(A2423&lt;=Setup!$D$19:$D$30)*Setup!$A$19:$A$30))</f>
        <v/>
      </c>
      <c r="P2423" s="34">
        <f>IF(A2423="","",IF(OR(F2423="Standard domestic 15% (Box 7)",F2423="Import - VAT paid at customs (Box 8)",F2423="Import - Reverse charge (Box 9)"),ROUND(H2423*Setup!$B$9,2),0))</f>
        <v/>
      </c>
      <c r="Q2423" s="34">
        <f>IF(A2423="","",I2423-P2423)</f>
        <v/>
      </c>
      <c r="R2423" s="34">
        <f>IF(A2423="","",IF(L2423="Yes",I2423,0))</f>
        <v/>
      </c>
      <c r="S2423" s="34">
        <f>IF(A2423="","",IF(AND(L2423="Yes",K2423="Yes",NOT(ISNUMBER(SEARCH("blocked",G2423))),OR(F2423="Standard domestic 15% (Box 7)",F2423="Import - VAT paid at customs (Box 8)",F2423="Import - Reverse charge (Box 9)"),OR(F2423&lt;&gt;"Standard domestic 15% (Box 7)",AND(LEN(D2423)=15,LEFT(D2423,1)="3",RIGHT(D2423,1)="3",ISNUMBER(--D2423)))),I2423,0))</f>
        <v/>
      </c>
      <c r="T2423" s="34">
        <f>IF(A2423="","",R2423-S2423)</f>
        <v/>
      </c>
      <c r="U2423" s="23">
        <f>IF(A2423="","",IF(O2423=0,"Outside audit periods; ","")&amp;IF(F2423="","No VAT category; ","")&amp;IF(ABS(Q2423)&gt;Setup!$B$10,"VAT ≠ 15% × net; ","")&amp;IF(AND(F2423="Standard domestic 15% (Box 7)",NOT(AND(LEN(D2423)=15,LEFT(D2423,1)="3",RIGHT(D2423,1)="3",ISNUMBER(--D2423)))),"Invalid/missing supplier VAT no; ","")&amp;IF(AND(L2423="Yes",K2423&lt;&gt;"Yes"),"VAT claimed without valid tax invoice; ","")&amp;IF(AND(L2423="Yes",ISNUMBER(SEARCH("blocked",G2423))),"Blocked input VAT claimed; ","")&amp;IF(AND(F2423="Import - VAT paid at customs (Box 8)",M2423=""),"Customs declaration no missing; ","")&amp;IF(AND(F2423="Import - Reverse charge (Box 9)",E2423="Saudi Arabia"),"RCM used for a local supplier; ","")&amp;IF(AND(L2423="Yes",NOT(OR(F2423="Standard domestic 15% (Box 7)",F2423="Import - VAT paid at customs (Box 8)",F2423="Import - Reverse charge (Box 9)"))),"VAT claimed on non-taxable category; ",""))</f>
        <v/>
      </c>
    </row>
    <row r="2424">
      <c r="A2424" s="17" t="n"/>
      <c r="B2424" s="14" t="n"/>
      <c r="C2424" s="14" t="n"/>
      <c r="D2424" s="16" t="n"/>
      <c r="E2424" s="14" t="n"/>
      <c r="F2424" s="14" t="n"/>
      <c r="G2424" s="14" t="n"/>
      <c r="H2424" s="19" t="n"/>
      <c r="I2424" s="19" t="n"/>
      <c r="J2424" s="34">
        <f>IF(A2424="","",H2424+I2424)</f>
        <v/>
      </c>
      <c r="K2424" s="14" t="n"/>
      <c r="L2424" s="14" t="n"/>
      <c r="M2424" s="14" t="n"/>
      <c r="N2424" s="14" t="n"/>
      <c r="O2424" s="20">
        <f>IF(A2424="","",SUMPRODUCT((A2424&gt;=Setup!$C$19:$C$30)*(A2424&lt;=Setup!$D$19:$D$30)*Setup!$A$19:$A$30))</f>
        <v/>
      </c>
      <c r="P2424" s="34">
        <f>IF(A2424="","",IF(OR(F2424="Standard domestic 15% (Box 7)",F2424="Import - VAT paid at customs (Box 8)",F2424="Import - Reverse charge (Box 9)"),ROUND(H2424*Setup!$B$9,2),0))</f>
        <v/>
      </c>
      <c r="Q2424" s="34">
        <f>IF(A2424="","",I2424-P2424)</f>
        <v/>
      </c>
      <c r="R2424" s="34">
        <f>IF(A2424="","",IF(L2424="Yes",I2424,0))</f>
        <v/>
      </c>
      <c r="S2424" s="34">
        <f>IF(A2424="","",IF(AND(L2424="Yes",K2424="Yes",NOT(ISNUMBER(SEARCH("blocked",G2424))),OR(F2424="Standard domestic 15% (Box 7)",F2424="Import - VAT paid at customs (Box 8)",F2424="Import - Reverse charge (Box 9)"),OR(F2424&lt;&gt;"Standard domestic 15% (Box 7)",AND(LEN(D2424)=15,LEFT(D2424,1)="3",RIGHT(D2424,1)="3",ISNUMBER(--D2424)))),I2424,0))</f>
        <v/>
      </c>
      <c r="T2424" s="34">
        <f>IF(A2424="","",R2424-S2424)</f>
        <v/>
      </c>
      <c r="U2424" s="23">
        <f>IF(A2424="","",IF(O2424=0,"Outside audit periods; ","")&amp;IF(F2424="","No VAT category; ","")&amp;IF(ABS(Q2424)&gt;Setup!$B$10,"VAT ≠ 15% × net; ","")&amp;IF(AND(F2424="Standard domestic 15% (Box 7)",NOT(AND(LEN(D2424)=15,LEFT(D2424,1)="3",RIGHT(D2424,1)="3",ISNUMBER(--D2424)))),"Invalid/missing supplier VAT no; ","")&amp;IF(AND(L2424="Yes",K2424&lt;&gt;"Yes"),"VAT claimed without valid tax invoice; ","")&amp;IF(AND(L2424="Yes",ISNUMBER(SEARCH("blocked",G2424))),"Blocked input VAT claimed; ","")&amp;IF(AND(F2424="Import - VAT paid at customs (Box 8)",M2424=""),"Customs declaration no missing; ","")&amp;IF(AND(F2424="Import - Reverse charge (Box 9)",E2424="Saudi Arabia"),"RCM used for a local supplier; ","")&amp;IF(AND(L2424="Yes",NOT(OR(F2424="Standard domestic 15% (Box 7)",F2424="Import - VAT paid at customs (Box 8)",F2424="Import - Reverse charge (Box 9)"))),"VAT claimed on non-taxable category; ",""))</f>
        <v/>
      </c>
    </row>
    <row r="2425">
      <c r="A2425" s="17" t="n"/>
      <c r="B2425" s="14" t="n"/>
      <c r="C2425" s="14" t="n"/>
      <c r="D2425" s="16" t="n"/>
      <c r="E2425" s="14" t="n"/>
      <c r="F2425" s="14" t="n"/>
      <c r="G2425" s="14" t="n"/>
      <c r="H2425" s="19" t="n"/>
      <c r="I2425" s="19" t="n"/>
      <c r="J2425" s="34">
        <f>IF(A2425="","",H2425+I2425)</f>
        <v/>
      </c>
      <c r="K2425" s="14" t="n"/>
      <c r="L2425" s="14" t="n"/>
      <c r="M2425" s="14" t="n"/>
      <c r="N2425" s="14" t="n"/>
      <c r="O2425" s="20">
        <f>IF(A2425="","",SUMPRODUCT((A2425&gt;=Setup!$C$19:$C$30)*(A2425&lt;=Setup!$D$19:$D$30)*Setup!$A$19:$A$30))</f>
        <v/>
      </c>
      <c r="P2425" s="34">
        <f>IF(A2425="","",IF(OR(F2425="Standard domestic 15% (Box 7)",F2425="Import - VAT paid at customs (Box 8)",F2425="Import - Reverse charge (Box 9)"),ROUND(H2425*Setup!$B$9,2),0))</f>
        <v/>
      </c>
      <c r="Q2425" s="34">
        <f>IF(A2425="","",I2425-P2425)</f>
        <v/>
      </c>
      <c r="R2425" s="34">
        <f>IF(A2425="","",IF(L2425="Yes",I2425,0))</f>
        <v/>
      </c>
      <c r="S2425" s="34">
        <f>IF(A2425="","",IF(AND(L2425="Yes",K2425="Yes",NOT(ISNUMBER(SEARCH("blocked",G2425))),OR(F2425="Standard domestic 15% (Box 7)",F2425="Import - VAT paid at customs (Box 8)",F2425="Import - Reverse charge (Box 9)"),OR(F2425&lt;&gt;"Standard domestic 15% (Box 7)",AND(LEN(D2425)=15,LEFT(D2425,1)="3",RIGHT(D2425,1)="3",ISNUMBER(--D2425)))),I2425,0))</f>
        <v/>
      </c>
      <c r="T2425" s="34">
        <f>IF(A2425="","",R2425-S2425)</f>
        <v/>
      </c>
      <c r="U2425" s="23">
        <f>IF(A2425="","",IF(O2425=0,"Outside audit periods; ","")&amp;IF(F2425="","No VAT category; ","")&amp;IF(ABS(Q2425)&gt;Setup!$B$10,"VAT ≠ 15% × net; ","")&amp;IF(AND(F2425="Standard domestic 15% (Box 7)",NOT(AND(LEN(D2425)=15,LEFT(D2425,1)="3",RIGHT(D2425,1)="3",ISNUMBER(--D2425)))),"Invalid/missing supplier VAT no; ","")&amp;IF(AND(L2425="Yes",K2425&lt;&gt;"Yes"),"VAT claimed without valid tax invoice; ","")&amp;IF(AND(L2425="Yes",ISNUMBER(SEARCH("blocked",G2425))),"Blocked input VAT claimed; ","")&amp;IF(AND(F2425="Import - VAT paid at customs (Box 8)",M2425=""),"Customs declaration no missing; ","")&amp;IF(AND(F2425="Import - Reverse charge (Box 9)",E2425="Saudi Arabia"),"RCM used for a local supplier; ","")&amp;IF(AND(L2425="Yes",NOT(OR(F2425="Standard domestic 15% (Box 7)",F2425="Import - VAT paid at customs (Box 8)",F2425="Import - Reverse charge (Box 9)"))),"VAT claimed on non-taxable category; ",""))</f>
        <v/>
      </c>
    </row>
    <row r="2426">
      <c r="A2426" s="17" t="n"/>
      <c r="B2426" s="14" t="n"/>
      <c r="C2426" s="14" t="n"/>
      <c r="D2426" s="16" t="n"/>
      <c r="E2426" s="14" t="n"/>
      <c r="F2426" s="14" t="n"/>
      <c r="G2426" s="14" t="n"/>
      <c r="H2426" s="19" t="n"/>
      <c r="I2426" s="19" t="n"/>
      <c r="J2426" s="34">
        <f>IF(A2426="","",H2426+I2426)</f>
        <v/>
      </c>
      <c r="K2426" s="14" t="n"/>
      <c r="L2426" s="14" t="n"/>
      <c r="M2426" s="14" t="n"/>
      <c r="N2426" s="14" t="n"/>
      <c r="O2426" s="20">
        <f>IF(A2426="","",SUMPRODUCT((A2426&gt;=Setup!$C$19:$C$30)*(A2426&lt;=Setup!$D$19:$D$30)*Setup!$A$19:$A$30))</f>
        <v/>
      </c>
      <c r="P2426" s="34">
        <f>IF(A2426="","",IF(OR(F2426="Standard domestic 15% (Box 7)",F2426="Import - VAT paid at customs (Box 8)",F2426="Import - Reverse charge (Box 9)"),ROUND(H2426*Setup!$B$9,2),0))</f>
        <v/>
      </c>
      <c r="Q2426" s="34">
        <f>IF(A2426="","",I2426-P2426)</f>
        <v/>
      </c>
      <c r="R2426" s="34">
        <f>IF(A2426="","",IF(L2426="Yes",I2426,0))</f>
        <v/>
      </c>
      <c r="S2426" s="34">
        <f>IF(A2426="","",IF(AND(L2426="Yes",K2426="Yes",NOT(ISNUMBER(SEARCH("blocked",G2426))),OR(F2426="Standard domestic 15% (Box 7)",F2426="Import - VAT paid at customs (Box 8)",F2426="Import - Reverse charge (Box 9)"),OR(F2426&lt;&gt;"Standard domestic 15% (Box 7)",AND(LEN(D2426)=15,LEFT(D2426,1)="3",RIGHT(D2426,1)="3",ISNUMBER(--D2426)))),I2426,0))</f>
        <v/>
      </c>
      <c r="T2426" s="34">
        <f>IF(A2426="","",R2426-S2426)</f>
        <v/>
      </c>
      <c r="U2426" s="23">
        <f>IF(A2426="","",IF(O2426=0,"Outside audit periods; ","")&amp;IF(F2426="","No VAT category; ","")&amp;IF(ABS(Q2426)&gt;Setup!$B$10,"VAT ≠ 15% × net; ","")&amp;IF(AND(F2426="Standard domestic 15% (Box 7)",NOT(AND(LEN(D2426)=15,LEFT(D2426,1)="3",RIGHT(D2426,1)="3",ISNUMBER(--D2426)))),"Invalid/missing supplier VAT no; ","")&amp;IF(AND(L2426="Yes",K2426&lt;&gt;"Yes"),"VAT claimed without valid tax invoice; ","")&amp;IF(AND(L2426="Yes",ISNUMBER(SEARCH("blocked",G2426))),"Blocked input VAT claimed; ","")&amp;IF(AND(F2426="Import - VAT paid at customs (Box 8)",M2426=""),"Customs declaration no missing; ","")&amp;IF(AND(F2426="Import - Reverse charge (Box 9)",E2426="Saudi Arabia"),"RCM used for a local supplier; ","")&amp;IF(AND(L2426="Yes",NOT(OR(F2426="Standard domestic 15% (Box 7)",F2426="Import - VAT paid at customs (Box 8)",F2426="Import - Reverse charge (Box 9)"))),"VAT claimed on non-taxable category; ",""))</f>
        <v/>
      </c>
    </row>
    <row r="2427">
      <c r="A2427" s="17" t="n"/>
      <c r="B2427" s="14" t="n"/>
      <c r="C2427" s="14" t="n"/>
      <c r="D2427" s="16" t="n"/>
      <c r="E2427" s="14" t="n"/>
      <c r="F2427" s="14" t="n"/>
      <c r="G2427" s="14" t="n"/>
      <c r="H2427" s="19" t="n"/>
      <c r="I2427" s="19" t="n"/>
      <c r="J2427" s="34">
        <f>IF(A2427="","",H2427+I2427)</f>
        <v/>
      </c>
      <c r="K2427" s="14" t="n"/>
      <c r="L2427" s="14" t="n"/>
      <c r="M2427" s="14" t="n"/>
      <c r="N2427" s="14" t="n"/>
      <c r="O2427" s="20">
        <f>IF(A2427="","",SUMPRODUCT((A2427&gt;=Setup!$C$19:$C$30)*(A2427&lt;=Setup!$D$19:$D$30)*Setup!$A$19:$A$30))</f>
        <v/>
      </c>
      <c r="P2427" s="34">
        <f>IF(A2427="","",IF(OR(F2427="Standard domestic 15% (Box 7)",F2427="Import - VAT paid at customs (Box 8)",F2427="Import - Reverse charge (Box 9)"),ROUND(H2427*Setup!$B$9,2),0))</f>
        <v/>
      </c>
      <c r="Q2427" s="34">
        <f>IF(A2427="","",I2427-P2427)</f>
        <v/>
      </c>
      <c r="R2427" s="34">
        <f>IF(A2427="","",IF(L2427="Yes",I2427,0))</f>
        <v/>
      </c>
      <c r="S2427" s="34">
        <f>IF(A2427="","",IF(AND(L2427="Yes",K2427="Yes",NOT(ISNUMBER(SEARCH("blocked",G2427))),OR(F2427="Standard domestic 15% (Box 7)",F2427="Import - VAT paid at customs (Box 8)",F2427="Import - Reverse charge (Box 9)"),OR(F2427&lt;&gt;"Standard domestic 15% (Box 7)",AND(LEN(D2427)=15,LEFT(D2427,1)="3",RIGHT(D2427,1)="3",ISNUMBER(--D2427)))),I2427,0))</f>
        <v/>
      </c>
      <c r="T2427" s="34">
        <f>IF(A2427="","",R2427-S2427)</f>
        <v/>
      </c>
      <c r="U2427" s="23">
        <f>IF(A2427="","",IF(O2427=0,"Outside audit periods; ","")&amp;IF(F2427="","No VAT category; ","")&amp;IF(ABS(Q2427)&gt;Setup!$B$10,"VAT ≠ 15% × net; ","")&amp;IF(AND(F2427="Standard domestic 15% (Box 7)",NOT(AND(LEN(D2427)=15,LEFT(D2427,1)="3",RIGHT(D2427,1)="3",ISNUMBER(--D2427)))),"Invalid/missing supplier VAT no; ","")&amp;IF(AND(L2427="Yes",K2427&lt;&gt;"Yes"),"VAT claimed without valid tax invoice; ","")&amp;IF(AND(L2427="Yes",ISNUMBER(SEARCH("blocked",G2427))),"Blocked input VAT claimed; ","")&amp;IF(AND(F2427="Import - VAT paid at customs (Box 8)",M2427=""),"Customs declaration no missing; ","")&amp;IF(AND(F2427="Import - Reverse charge (Box 9)",E2427="Saudi Arabia"),"RCM used for a local supplier; ","")&amp;IF(AND(L2427="Yes",NOT(OR(F2427="Standard domestic 15% (Box 7)",F2427="Import - VAT paid at customs (Box 8)",F2427="Import - Reverse charge (Box 9)"))),"VAT claimed on non-taxable category; ",""))</f>
        <v/>
      </c>
    </row>
    <row r="2428">
      <c r="A2428" s="17" t="n"/>
      <c r="B2428" s="14" t="n"/>
      <c r="C2428" s="14" t="n"/>
      <c r="D2428" s="16" t="n"/>
      <c r="E2428" s="14" t="n"/>
      <c r="F2428" s="14" t="n"/>
      <c r="G2428" s="14" t="n"/>
      <c r="H2428" s="19" t="n"/>
      <c r="I2428" s="19" t="n"/>
      <c r="J2428" s="34">
        <f>IF(A2428="","",H2428+I2428)</f>
        <v/>
      </c>
      <c r="K2428" s="14" t="n"/>
      <c r="L2428" s="14" t="n"/>
      <c r="M2428" s="14" t="n"/>
      <c r="N2428" s="14" t="n"/>
      <c r="O2428" s="20">
        <f>IF(A2428="","",SUMPRODUCT((A2428&gt;=Setup!$C$19:$C$30)*(A2428&lt;=Setup!$D$19:$D$30)*Setup!$A$19:$A$30))</f>
        <v/>
      </c>
      <c r="P2428" s="34">
        <f>IF(A2428="","",IF(OR(F2428="Standard domestic 15% (Box 7)",F2428="Import - VAT paid at customs (Box 8)",F2428="Import - Reverse charge (Box 9)"),ROUND(H2428*Setup!$B$9,2),0))</f>
        <v/>
      </c>
      <c r="Q2428" s="34">
        <f>IF(A2428="","",I2428-P2428)</f>
        <v/>
      </c>
      <c r="R2428" s="34">
        <f>IF(A2428="","",IF(L2428="Yes",I2428,0))</f>
        <v/>
      </c>
      <c r="S2428" s="34">
        <f>IF(A2428="","",IF(AND(L2428="Yes",K2428="Yes",NOT(ISNUMBER(SEARCH("blocked",G2428))),OR(F2428="Standard domestic 15% (Box 7)",F2428="Import - VAT paid at customs (Box 8)",F2428="Import - Reverse charge (Box 9)"),OR(F2428&lt;&gt;"Standard domestic 15% (Box 7)",AND(LEN(D2428)=15,LEFT(D2428,1)="3",RIGHT(D2428,1)="3",ISNUMBER(--D2428)))),I2428,0))</f>
        <v/>
      </c>
      <c r="T2428" s="34">
        <f>IF(A2428="","",R2428-S2428)</f>
        <v/>
      </c>
      <c r="U2428" s="23">
        <f>IF(A2428="","",IF(O2428=0,"Outside audit periods; ","")&amp;IF(F2428="","No VAT category; ","")&amp;IF(ABS(Q2428)&gt;Setup!$B$10,"VAT ≠ 15% × net; ","")&amp;IF(AND(F2428="Standard domestic 15% (Box 7)",NOT(AND(LEN(D2428)=15,LEFT(D2428,1)="3",RIGHT(D2428,1)="3",ISNUMBER(--D2428)))),"Invalid/missing supplier VAT no; ","")&amp;IF(AND(L2428="Yes",K2428&lt;&gt;"Yes"),"VAT claimed without valid tax invoice; ","")&amp;IF(AND(L2428="Yes",ISNUMBER(SEARCH("blocked",G2428))),"Blocked input VAT claimed; ","")&amp;IF(AND(F2428="Import - VAT paid at customs (Box 8)",M2428=""),"Customs declaration no missing; ","")&amp;IF(AND(F2428="Import - Reverse charge (Box 9)",E2428="Saudi Arabia"),"RCM used for a local supplier; ","")&amp;IF(AND(L2428="Yes",NOT(OR(F2428="Standard domestic 15% (Box 7)",F2428="Import - VAT paid at customs (Box 8)",F2428="Import - Reverse charge (Box 9)"))),"VAT claimed on non-taxable category; ",""))</f>
        <v/>
      </c>
    </row>
    <row r="2429">
      <c r="A2429" s="17" t="n"/>
      <c r="B2429" s="14" t="n"/>
      <c r="C2429" s="14" t="n"/>
      <c r="D2429" s="16" t="n"/>
      <c r="E2429" s="14" t="n"/>
      <c r="F2429" s="14" t="n"/>
      <c r="G2429" s="14" t="n"/>
      <c r="H2429" s="19" t="n"/>
      <c r="I2429" s="19" t="n"/>
      <c r="J2429" s="34">
        <f>IF(A2429="","",H2429+I2429)</f>
        <v/>
      </c>
      <c r="K2429" s="14" t="n"/>
      <c r="L2429" s="14" t="n"/>
      <c r="M2429" s="14" t="n"/>
      <c r="N2429" s="14" t="n"/>
      <c r="O2429" s="20">
        <f>IF(A2429="","",SUMPRODUCT((A2429&gt;=Setup!$C$19:$C$30)*(A2429&lt;=Setup!$D$19:$D$30)*Setup!$A$19:$A$30))</f>
        <v/>
      </c>
      <c r="P2429" s="34">
        <f>IF(A2429="","",IF(OR(F2429="Standard domestic 15% (Box 7)",F2429="Import - VAT paid at customs (Box 8)",F2429="Import - Reverse charge (Box 9)"),ROUND(H2429*Setup!$B$9,2),0))</f>
        <v/>
      </c>
      <c r="Q2429" s="34">
        <f>IF(A2429="","",I2429-P2429)</f>
        <v/>
      </c>
      <c r="R2429" s="34">
        <f>IF(A2429="","",IF(L2429="Yes",I2429,0))</f>
        <v/>
      </c>
      <c r="S2429" s="34">
        <f>IF(A2429="","",IF(AND(L2429="Yes",K2429="Yes",NOT(ISNUMBER(SEARCH("blocked",G2429))),OR(F2429="Standard domestic 15% (Box 7)",F2429="Import - VAT paid at customs (Box 8)",F2429="Import - Reverse charge (Box 9)"),OR(F2429&lt;&gt;"Standard domestic 15% (Box 7)",AND(LEN(D2429)=15,LEFT(D2429,1)="3",RIGHT(D2429,1)="3",ISNUMBER(--D2429)))),I2429,0))</f>
        <v/>
      </c>
      <c r="T2429" s="34">
        <f>IF(A2429="","",R2429-S2429)</f>
        <v/>
      </c>
      <c r="U2429" s="23">
        <f>IF(A2429="","",IF(O2429=0,"Outside audit periods; ","")&amp;IF(F2429="","No VAT category; ","")&amp;IF(ABS(Q2429)&gt;Setup!$B$10,"VAT ≠ 15% × net; ","")&amp;IF(AND(F2429="Standard domestic 15% (Box 7)",NOT(AND(LEN(D2429)=15,LEFT(D2429,1)="3",RIGHT(D2429,1)="3",ISNUMBER(--D2429)))),"Invalid/missing supplier VAT no; ","")&amp;IF(AND(L2429="Yes",K2429&lt;&gt;"Yes"),"VAT claimed without valid tax invoice; ","")&amp;IF(AND(L2429="Yes",ISNUMBER(SEARCH("blocked",G2429))),"Blocked input VAT claimed; ","")&amp;IF(AND(F2429="Import - VAT paid at customs (Box 8)",M2429=""),"Customs declaration no missing; ","")&amp;IF(AND(F2429="Import - Reverse charge (Box 9)",E2429="Saudi Arabia"),"RCM used for a local supplier; ","")&amp;IF(AND(L2429="Yes",NOT(OR(F2429="Standard domestic 15% (Box 7)",F2429="Import - VAT paid at customs (Box 8)",F2429="Import - Reverse charge (Box 9)"))),"VAT claimed on non-taxable category; ",""))</f>
        <v/>
      </c>
    </row>
    <row r="2430">
      <c r="A2430" s="17" t="n"/>
      <c r="B2430" s="14" t="n"/>
      <c r="C2430" s="14" t="n"/>
      <c r="D2430" s="16" t="n"/>
      <c r="E2430" s="14" t="n"/>
      <c r="F2430" s="14" t="n"/>
      <c r="G2430" s="14" t="n"/>
      <c r="H2430" s="19" t="n"/>
      <c r="I2430" s="19" t="n"/>
      <c r="J2430" s="34">
        <f>IF(A2430="","",H2430+I2430)</f>
        <v/>
      </c>
      <c r="K2430" s="14" t="n"/>
      <c r="L2430" s="14" t="n"/>
      <c r="M2430" s="14" t="n"/>
      <c r="N2430" s="14" t="n"/>
      <c r="O2430" s="20">
        <f>IF(A2430="","",SUMPRODUCT((A2430&gt;=Setup!$C$19:$C$30)*(A2430&lt;=Setup!$D$19:$D$30)*Setup!$A$19:$A$30))</f>
        <v/>
      </c>
      <c r="P2430" s="34">
        <f>IF(A2430="","",IF(OR(F2430="Standard domestic 15% (Box 7)",F2430="Import - VAT paid at customs (Box 8)",F2430="Import - Reverse charge (Box 9)"),ROUND(H2430*Setup!$B$9,2),0))</f>
        <v/>
      </c>
      <c r="Q2430" s="34">
        <f>IF(A2430="","",I2430-P2430)</f>
        <v/>
      </c>
      <c r="R2430" s="34">
        <f>IF(A2430="","",IF(L2430="Yes",I2430,0))</f>
        <v/>
      </c>
      <c r="S2430" s="34">
        <f>IF(A2430="","",IF(AND(L2430="Yes",K2430="Yes",NOT(ISNUMBER(SEARCH("blocked",G2430))),OR(F2430="Standard domestic 15% (Box 7)",F2430="Import - VAT paid at customs (Box 8)",F2430="Import - Reverse charge (Box 9)"),OR(F2430&lt;&gt;"Standard domestic 15% (Box 7)",AND(LEN(D2430)=15,LEFT(D2430,1)="3",RIGHT(D2430,1)="3",ISNUMBER(--D2430)))),I2430,0))</f>
        <v/>
      </c>
      <c r="T2430" s="34">
        <f>IF(A2430="","",R2430-S2430)</f>
        <v/>
      </c>
      <c r="U2430" s="23">
        <f>IF(A2430="","",IF(O2430=0,"Outside audit periods; ","")&amp;IF(F2430="","No VAT category; ","")&amp;IF(ABS(Q2430)&gt;Setup!$B$10,"VAT ≠ 15% × net; ","")&amp;IF(AND(F2430="Standard domestic 15% (Box 7)",NOT(AND(LEN(D2430)=15,LEFT(D2430,1)="3",RIGHT(D2430,1)="3",ISNUMBER(--D2430)))),"Invalid/missing supplier VAT no; ","")&amp;IF(AND(L2430="Yes",K2430&lt;&gt;"Yes"),"VAT claimed without valid tax invoice; ","")&amp;IF(AND(L2430="Yes",ISNUMBER(SEARCH("blocked",G2430))),"Blocked input VAT claimed; ","")&amp;IF(AND(F2430="Import - VAT paid at customs (Box 8)",M2430=""),"Customs declaration no missing; ","")&amp;IF(AND(F2430="Import - Reverse charge (Box 9)",E2430="Saudi Arabia"),"RCM used for a local supplier; ","")&amp;IF(AND(L2430="Yes",NOT(OR(F2430="Standard domestic 15% (Box 7)",F2430="Import - VAT paid at customs (Box 8)",F2430="Import - Reverse charge (Box 9)"))),"VAT claimed on non-taxable category; ",""))</f>
        <v/>
      </c>
    </row>
    <row r="2431">
      <c r="A2431" s="17" t="n"/>
      <c r="B2431" s="14" t="n"/>
      <c r="C2431" s="14" t="n"/>
      <c r="D2431" s="16" t="n"/>
      <c r="E2431" s="14" t="n"/>
      <c r="F2431" s="14" t="n"/>
      <c r="G2431" s="14" t="n"/>
      <c r="H2431" s="19" t="n"/>
      <c r="I2431" s="19" t="n"/>
      <c r="J2431" s="34">
        <f>IF(A2431="","",H2431+I2431)</f>
        <v/>
      </c>
      <c r="K2431" s="14" t="n"/>
      <c r="L2431" s="14" t="n"/>
      <c r="M2431" s="14" t="n"/>
      <c r="N2431" s="14" t="n"/>
      <c r="O2431" s="20">
        <f>IF(A2431="","",SUMPRODUCT((A2431&gt;=Setup!$C$19:$C$30)*(A2431&lt;=Setup!$D$19:$D$30)*Setup!$A$19:$A$30))</f>
        <v/>
      </c>
      <c r="P2431" s="34">
        <f>IF(A2431="","",IF(OR(F2431="Standard domestic 15% (Box 7)",F2431="Import - VAT paid at customs (Box 8)",F2431="Import - Reverse charge (Box 9)"),ROUND(H2431*Setup!$B$9,2),0))</f>
        <v/>
      </c>
      <c r="Q2431" s="34">
        <f>IF(A2431="","",I2431-P2431)</f>
        <v/>
      </c>
      <c r="R2431" s="34">
        <f>IF(A2431="","",IF(L2431="Yes",I2431,0))</f>
        <v/>
      </c>
      <c r="S2431" s="34">
        <f>IF(A2431="","",IF(AND(L2431="Yes",K2431="Yes",NOT(ISNUMBER(SEARCH("blocked",G2431))),OR(F2431="Standard domestic 15% (Box 7)",F2431="Import - VAT paid at customs (Box 8)",F2431="Import - Reverse charge (Box 9)"),OR(F2431&lt;&gt;"Standard domestic 15% (Box 7)",AND(LEN(D2431)=15,LEFT(D2431,1)="3",RIGHT(D2431,1)="3",ISNUMBER(--D2431)))),I2431,0))</f>
        <v/>
      </c>
      <c r="T2431" s="34">
        <f>IF(A2431="","",R2431-S2431)</f>
        <v/>
      </c>
      <c r="U2431" s="23">
        <f>IF(A2431="","",IF(O2431=0,"Outside audit periods; ","")&amp;IF(F2431="","No VAT category; ","")&amp;IF(ABS(Q2431)&gt;Setup!$B$10,"VAT ≠ 15% × net; ","")&amp;IF(AND(F2431="Standard domestic 15% (Box 7)",NOT(AND(LEN(D2431)=15,LEFT(D2431,1)="3",RIGHT(D2431,1)="3",ISNUMBER(--D2431)))),"Invalid/missing supplier VAT no; ","")&amp;IF(AND(L2431="Yes",K2431&lt;&gt;"Yes"),"VAT claimed without valid tax invoice; ","")&amp;IF(AND(L2431="Yes",ISNUMBER(SEARCH("blocked",G2431))),"Blocked input VAT claimed; ","")&amp;IF(AND(F2431="Import - VAT paid at customs (Box 8)",M2431=""),"Customs declaration no missing; ","")&amp;IF(AND(F2431="Import - Reverse charge (Box 9)",E2431="Saudi Arabia"),"RCM used for a local supplier; ","")&amp;IF(AND(L2431="Yes",NOT(OR(F2431="Standard domestic 15% (Box 7)",F2431="Import - VAT paid at customs (Box 8)",F2431="Import - Reverse charge (Box 9)"))),"VAT claimed on non-taxable category; ",""))</f>
        <v/>
      </c>
    </row>
    <row r="2432">
      <c r="A2432" s="17" t="n"/>
      <c r="B2432" s="14" t="n"/>
      <c r="C2432" s="14" t="n"/>
      <c r="D2432" s="16" t="n"/>
      <c r="E2432" s="14" t="n"/>
      <c r="F2432" s="14" t="n"/>
      <c r="G2432" s="14" t="n"/>
      <c r="H2432" s="19" t="n"/>
      <c r="I2432" s="19" t="n"/>
      <c r="J2432" s="34">
        <f>IF(A2432="","",H2432+I2432)</f>
        <v/>
      </c>
      <c r="K2432" s="14" t="n"/>
      <c r="L2432" s="14" t="n"/>
      <c r="M2432" s="14" t="n"/>
      <c r="N2432" s="14" t="n"/>
      <c r="O2432" s="20">
        <f>IF(A2432="","",SUMPRODUCT((A2432&gt;=Setup!$C$19:$C$30)*(A2432&lt;=Setup!$D$19:$D$30)*Setup!$A$19:$A$30))</f>
        <v/>
      </c>
      <c r="P2432" s="34">
        <f>IF(A2432="","",IF(OR(F2432="Standard domestic 15% (Box 7)",F2432="Import - VAT paid at customs (Box 8)",F2432="Import - Reverse charge (Box 9)"),ROUND(H2432*Setup!$B$9,2),0))</f>
        <v/>
      </c>
      <c r="Q2432" s="34">
        <f>IF(A2432="","",I2432-P2432)</f>
        <v/>
      </c>
      <c r="R2432" s="34">
        <f>IF(A2432="","",IF(L2432="Yes",I2432,0))</f>
        <v/>
      </c>
      <c r="S2432" s="34">
        <f>IF(A2432="","",IF(AND(L2432="Yes",K2432="Yes",NOT(ISNUMBER(SEARCH("blocked",G2432))),OR(F2432="Standard domestic 15% (Box 7)",F2432="Import - VAT paid at customs (Box 8)",F2432="Import - Reverse charge (Box 9)"),OR(F2432&lt;&gt;"Standard domestic 15% (Box 7)",AND(LEN(D2432)=15,LEFT(D2432,1)="3",RIGHT(D2432,1)="3",ISNUMBER(--D2432)))),I2432,0))</f>
        <v/>
      </c>
      <c r="T2432" s="34">
        <f>IF(A2432="","",R2432-S2432)</f>
        <v/>
      </c>
      <c r="U2432" s="23">
        <f>IF(A2432="","",IF(O2432=0,"Outside audit periods; ","")&amp;IF(F2432="","No VAT category; ","")&amp;IF(ABS(Q2432)&gt;Setup!$B$10,"VAT ≠ 15% × net; ","")&amp;IF(AND(F2432="Standard domestic 15% (Box 7)",NOT(AND(LEN(D2432)=15,LEFT(D2432,1)="3",RIGHT(D2432,1)="3",ISNUMBER(--D2432)))),"Invalid/missing supplier VAT no; ","")&amp;IF(AND(L2432="Yes",K2432&lt;&gt;"Yes"),"VAT claimed without valid tax invoice; ","")&amp;IF(AND(L2432="Yes",ISNUMBER(SEARCH("blocked",G2432))),"Blocked input VAT claimed; ","")&amp;IF(AND(F2432="Import - VAT paid at customs (Box 8)",M2432=""),"Customs declaration no missing; ","")&amp;IF(AND(F2432="Import - Reverse charge (Box 9)",E2432="Saudi Arabia"),"RCM used for a local supplier; ","")&amp;IF(AND(L2432="Yes",NOT(OR(F2432="Standard domestic 15% (Box 7)",F2432="Import - VAT paid at customs (Box 8)",F2432="Import - Reverse charge (Box 9)"))),"VAT claimed on non-taxable category; ",""))</f>
        <v/>
      </c>
    </row>
    <row r="2433">
      <c r="A2433" s="17" t="n"/>
      <c r="B2433" s="14" t="n"/>
      <c r="C2433" s="14" t="n"/>
      <c r="D2433" s="16" t="n"/>
      <c r="E2433" s="14" t="n"/>
      <c r="F2433" s="14" t="n"/>
      <c r="G2433" s="14" t="n"/>
      <c r="H2433" s="19" t="n"/>
      <c r="I2433" s="19" t="n"/>
      <c r="J2433" s="34">
        <f>IF(A2433="","",H2433+I2433)</f>
        <v/>
      </c>
      <c r="K2433" s="14" t="n"/>
      <c r="L2433" s="14" t="n"/>
      <c r="M2433" s="14" t="n"/>
      <c r="N2433" s="14" t="n"/>
      <c r="O2433" s="20">
        <f>IF(A2433="","",SUMPRODUCT((A2433&gt;=Setup!$C$19:$C$30)*(A2433&lt;=Setup!$D$19:$D$30)*Setup!$A$19:$A$30))</f>
        <v/>
      </c>
      <c r="P2433" s="34">
        <f>IF(A2433="","",IF(OR(F2433="Standard domestic 15% (Box 7)",F2433="Import - VAT paid at customs (Box 8)",F2433="Import - Reverse charge (Box 9)"),ROUND(H2433*Setup!$B$9,2),0))</f>
        <v/>
      </c>
      <c r="Q2433" s="34">
        <f>IF(A2433="","",I2433-P2433)</f>
        <v/>
      </c>
      <c r="R2433" s="34">
        <f>IF(A2433="","",IF(L2433="Yes",I2433,0))</f>
        <v/>
      </c>
      <c r="S2433" s="34">
        <f>IF(A2433="","",IF(AND(L2433="Yes",K2433="Yes",NOT(ISNUMBER(SEARCH("blocked",G2433))),OR(F2433="Standard domestic 15% (Box 7)",F2433="Import - VAT paid at customs (Box 8)",F2433="Import - Reverse charge (Box 9)"),OR(F2433&lt;&gt;"Standard domestic 15% (Box 7)",AND(LEN(D2433)=15,LEFT(D2433,1)="3",RIGHT(D2433,1)="3",ISNUMBER(--D2433)))),I2433,0))</f>
        <v/>
      </c>
      <c r="T2433" s="34">
        <f>IF(A2433="","",R2433-S2433)</f>
        <v/>
      </c>
      <c r="U2433" s="23">
        <f>IF(A2433="","",IF(O2433=0,"Outside audit periods; ","")&amp;IF(F2433="","No VAT category; ","")&amp;IF(ABS(Q2433)&gt;Setup!$B$10,"VAT ≠ 15% × net; ","")&amp;IF(AND(F2433="Standard domestic 15% (Box 7)",NOT(AND(LEN(D2433)=15,LEFT(D2433,1)="3",RIGHT(D2433,1)="3",ISNUMBER(--D2433)))),"Invalid/missing supplier VAT no; ","")&amp;IF(AND(L2433="Yes",K2433&lt;&gt;"Yes"),"VAT claimed without valid tax invoice; ","")&amp;IF(AND(L2433="Yes",ISNUMBER(SEARCH("blocked",G2433))),"Blocked input VAT claimed; ","")&amp;IF(AND(F2433="Import - VAT paid at customs (Box 8)",M2433=""),"Customs declaration no missing; ","")&amp;IF(AND(F2433="Import - Reverse charge (Box 9)",E2433="Saudi Arabia"),"RCM used for a local supplier; ","")&amp;IF(AND(L2433="Yes",NOT(OR(F2433="Standard domestic 15% (Box 7)",F2433="Import - VAT paid at customs (Box 8)",F2433="Import - Reverse charge (Box 9)"))),"VAT claimed on non-taxable category; ",""))</f>
        <v/>
      </c>
    </row>
    <row r="2434">
      <c r="A2434" s="17" t="n"/>
      <c r="B2434" s="14" t="n"/>
      <c r="C2434" s="14" t="n"/>
      <c r="D2434" s="16" t="n"/>
      <c r="E2434" s="14" t="n"/>
      <c r="F2434" s="14" t="n"/>
      <c r="G2434" s="14" t="n"/>
      <c r="H2434" s="19" t="n"/>
      <c r="I2434" s="19" t="n"/>
      <c r="J2434" s="34">
        <f>IF(A2434="","",H2434+I2434)</f>
        <v/>
      </c>
      <c r="K2434" s="14" t="n"/>
      <c r="L2434" s="14" t="n"/>
      <c r="M2434" s="14" t="n"/>
      <c r="N2434" s="14" t="n"/>
      <c r="O2434" s="20">
        <f>IF(A2434="","",SUMPRODUCT((A2434&gt;=Setup!$C$19:$C$30)*(A2434&lt;=Setup!$D$19:$D$30)*Setup!$A$19:$A$30))</f>
        <v/>
      </c>
      <c r="P2434" s="34">
        <f>IF(A2434="","",IF(OR(F2434="Standard domestic 15% (Box 7)",F2434="Import - VAT paid at customs (Box 8)",F2434="Import - Reverse charge (Box 9)"),ROUND(H2434*Setup!$B$9,2),0))</f>
        <v/>
      </c>
      <c r="Q2434" s="34">
        <f>IF(A2434="","",I2434-P2434)</f>
        <v/>
      </c>
      <c r="R2434" s="34">
        <f>IF(A2434="","",IF(L2434="Yes",I2434,0))</f>
        <v/>
      </c>
      <c r="S2434" s="34">
        <f>IF(A2434="","",IF(AND(L2434="Yes",K2434="Yes",NOT(ISNUMBER(SEARCH("blocked",G2434))),OR(F2434="Standard domestic 15% (Box 7)",F2434="Import - VAT paid at customs (Box 8)",F2434="Import - Reverse charge (Box 9)"),OR(F2434&lt;&gt;"Standard domestic 15% (Box 7)",AND(LEN(D2434)=15,LEFT(D2434,1)="3",RIGHT(D2434,1)="3",ISNUMBER(--D2434)))),I2434,0))</f>
        <v/>
      </c>
      <c r="T2434" s="34">
        <f>IF(A2434="","",R2434-S2434)</f>
        <v/>
      </c>
      <c r="U2434" s="23">
        <f>IF(A2434="","",IF(O2434=0,"Outside audit periods; ","")&amp;IF(F2434="","No VAT category; ","")&amp;IF(ABS(Q2434)&gt;Setup!$B$10,"VAT ≠ 15% × net; ","")&amp;IF(AND(F2434="Standard domestic 15% (Box 7)",NOT(AND(LEN(D2434)=15,LEFT(D2434,1)="3",RIGHT(D2434,1)="3",ISNUMBER(--D2434)))),"Invalid/missing supplier VAT no; ","")&amp;IF(AND(L2434="Yes",K2434&lt;&gt;"Yes"),"VAT claimed without valid tax invoice; ","")&amp;IF(AND(L2434="Yes",ISNUMBER(SEARCH("blocked",G2434))),"Blocked input VAT claimed; ","")&amp;IF(AND(F2434="Import - VAT paid at customs (Box 8)",M2434=""),"Customs declaration no missing; ","")&amp;IF(AND(F2434="Import - Reverse charge (Box 9)",E2434="Saudi Arabia"),"RCM used for a local supplier; ","")&amp;IF(AND(L2434="Yes",NOT(OR(F2434="Standard domestic 15% (Box 7)",F2434="Import - VAT paid at customs (Box 8)",F2434="Import - Reverse charge (Box 9)"))),"VAT claimed on non-taxable category; ",""))</f>
        <v/>
      </c>
    </row>
    <row r="2435">
      <c r="A2435" s="17" t="n"/>
      <c r="B2435" s="14" t="n"/>
      <c r="C2435" s="14" t="n"/>
      <c r="D2435" s="16" t="n"/>
      <c r="E2435" s="14" t="n"/>
      <c r="F2435" s="14" t="n"/>
      <c r="G2435" s="14" t="n"/>
      <c r="H2435" s="19" t="n"/>
      <c r="I2435" s="19" t="n"/>
      <c r="J2435" s="34">
        <f>IF(A2435="","",H2435+I2435)</f>
        <v/>
      </c>
      <c r="K2435" s="14" t="n"/>
      <c r="L2435" s="14" t="n"/>
      <c r="M2435" s="14" t="n"/>
      <c r="N2435" s="14" t="n"/>
      <c r="O2435" s="20">
        <f>IF(A2435="","",SUMPRODUCT((A2435&gt;=Setup!$C$19:$C$30)*(A2435&lt;=Setup!$D$19:$D$30)*Setup!$A$19:$A$30))</f>
        <v/>
      </c>
      <c r="P2435" s="34">
        <f>IF(A2435="","",IF(OR(F2435="Standard domestic 15% (Box 7)",F2435="Import - VAT paid at customs (Box 8)",F2435="Import - Reverse charge (Box 9)"),ROUND(H2435*Setup!$B$9,2),0))</f>
        <v/>
      </c>
      <c r="Q2435" s="34">
        <f>IF(A2435="","",I2435-P2435)</f>
        <v/>
      </c>
      <c r="R2435" s="34">
        <f>IF(A2435="","",IF(L2435="Yes",I2435,0))</f>
        <v/>
      </c>
      <c r="S2435" s="34">
        <f>IF(A2435="","",IF(AND(L2435="Yes",K2435="Yes",NOT(ISNUMBER(SEARCH("blocked",G2435))),OR(F2435="Standard domestic 15% (Box 7)",F2435="Import - VAT paid at customs (Box 8)",F2435="Import - Reverse charge (Box 9)"),OR(F2435&lt;&gt;"Standard domestic 15% (Box 7)",AND(LEN(D2435)=15,LEFT(D2435,1)="3",RIGHT(D2435,1)="3",ISNUMBER(--D2435)))),I2435,0))</f>
        <v/>
      </c>
      <c r="T2435" s="34">
        <f>IF(A2435="","",R2435-S2435)</f>
        <v/>
      </c>
      <c r="U2435" s="23">
        <f>IF(A2435="","",IF(O2435=0,"Outside audit periods; ","")&amp;IF(F2435="","No VAT category; ","")&amp;IF(ABS(Q2435)&gt;Setup!$B$10,"VAT ≠ 15% × net; ","")&amp;IF(AND(F2435="Standard domestic 15% (Box 7)",NOT(AND(LEN(D2435)=15,LEFT(D2435,1)="3",RIGHT(D2435,1)="3",ISNUMBER(--D2435)))),"Invalid/missing supplier VAT no; ","")&amp;IF(AND(L2435="Yes",K2435&lt;&gt;"Yes"),"VAT claimed without valid tax invoice; ","")&amp;IF(AND(L2435="Yes",ISNUMBER(SEARCH("blocked",G2435))),"Blocked input VAT claimed; ","")&amp;IF(AND(F2435="Import - VAT paid at customs (Box 8)",M2435=""),"Customs declaration no missing; ","")&amp;IF(AND(F2435="Import - Reverse charge (Box 9)",E2435="Saudi Arabia"),"RCM used for a local supplier; ","")&amp;IF(AND(L2435="Yes",NOT(OR(F2435="Standard domestic 15% (Box 7)",F2435="Import - VAT paid at customs (Box 8)",F2435="Import - Reverse charge (Box 9)"))),"VAT claimed on non-taxable category; ",""))</f>
        <v/>
      </c>
    </row>
    <row r="2436">
      <c r="A2436" s="17" t="n"/>
      <c r="B2436" s="14" t="n"/>
      <c r="C2436" s="14" t="n"/>
      <c r="D2436" s="16" t="n"/>
      <c r="E2436" s="14" t="n"/>
      <c r="F2436" s="14" t="n"/>
      <c r="G2436" s="14" t="n"/>
      <c r="H2436" s="19" t="n"/>
      <c r="I2436" s="19" t="n"/>
      <c r="J2436" s="34">
        <f>IF(A2436="","",H2436+I2436)</f>
        <v/>
      </c>
      <c r="K2436" s="14" t="n"/>
      <c r="L2436" s="14" t="n"/>
      <c r="M2436" s="14" t="n"/>
      <c r="N2436" s="14" t="n"/>
      <c r="O2436" s="20">
        <f>IF(A2436="","",SUMPRODUCT((A2436&gt;=Setup!$C$19:$C$30)*(A2436&lt;=Setup!$D$19:$D$30)*Setup!$A$19:$A$30))</f>
        <v/>
      </c>
      <c r="P2436" s="34">
        <f>IF(A2436="","",IF(OR(F2436="Standard domestic 15% (Box 7)",F2436="Import - VAT paid at customs (Box 8)",F2436="Import - Reverse charge (Box 9)"),ROUND(H2436*Setup!$B$9,2),0))</f>
        <v/>
      </c>
      <c r="Q2436" s="34">
        <f>IF(A2436="","",I2436-P2436)</f>
        <v/>
      </c>
      <c r="R2436" s="34">
        <f>IF(A2436="","",IF(L2436="Yes",I2436,0))</f>
        <v/>
      </c>
      <c r="S2436" s="34">
        <f>IF(A2436="","",IF(AND(L2436="Yes",K2436="Yes",NOT(ISNUMBER(SEARCH("blocked",G2436))),OR(F2436="Standard domestic 15% (Box 7)",F2436="Import - VAT paid at customs (Box 8)",F2436="Import - Reverse charge (Box 9)"),OR(F2436&lt;&gt;"Standard domestic 15% (Box 7)",AND(LEN(D2436)=15,LEFT(D2436,1)="3",RIGHT(D2436,1)="3",ISNUMBER(--D2436)))),I2436,0))</f>
        <v/>
      </c>
      <c r="T2436" s="34">
        <f>IF(A2436="","",R2436-S2436)</f>
        <v/>
      </c>
      <c r="U2436" s="23">
        <f>IF(A2436="","",IF(O2436=0,"Outside audit periods; ","")&amp;IF(F2436="","No VAT category; ","")&amp;IF(ABS(Q2436)&gt;Setup!$B$10,"VAT ≠ 15% × net; ","")&amp;IF(AND(F2436="Standard domestic 15% (Box 7)",NOT(AND(LEN(D2436)=15,LEFT(D2436,1)="3",RIGHT(D2436,1)="3",ISNUMBER(--D2436)))),"Invalid/missing supplier VAT no; ","")&amp;IF(AND(L2436="Yes",K2436&lt;&gt;"Yes"),"VAT claimed without valid tax invoice; ","")&amp;IF(AND(L2436="Yes",ISNUMBER(SEARCH("blocked",G2436))),"Blocked input VAT claimed; ","")&amp;IF(AND(F2436="Import - VAT paid at customs (Box 8)",M2436=""),"Customs declaration no missing; ","")&amp;IF(AND(F2436="Import - Reverse charge (Box 9)",E2436="Saudi Arabia"),"RCM used for a local supplier; ","")&amp;IF(AND(L2436="Yes",NOT(OR(F2436="Standard domestic 15% (Box 7)",F2436="Import - VAT paid at customs (Box 8)",F2436="Import - Reverse charge (Box 9)"))),"VAT claimed on non-taxable category; ",""))</f>
        <v/>
      </c>
    </row>
    <row r="2437">
      <c r="A2437" s="17" t="n"/>
      <c r="B2437" s="14" t="n"/>
      <c r="C2437" s="14" t="n"/>
      <c r="D2437" s="16" t="n"/>
      <c r="E2437" s="14" t="n"/>
      <c r="F2437" s="14" t="n"/>
      <c r="G2437" s="14" t="n"/>
      <c r="H2437" s="19" t="n"/>
      <c r="I2437" s="19" t="n"/>
      <c r="J2437" s="34">
        <f>IF(A2437="","",H2437+I2437)</f>
        <v/>
      </c>
      <c r="K2437" s="14" t="n"/>
      <c r="L2437" s="14" t="n"/>
      <c r="M2437" s="14" t="n"/>
      <c r="N2437" s="14" t="n"/>
      <c r="O2437" s="20">
        <f>IF(A2437="","",SUMPRODUCT((A2437&gt;=Setup!$C$19:$C$30)*(A2437&lt;=Setup!$D$19:$D$30)*Setup!$A$19:$A$30))</f>
        <v/>
      </c>
      <c r="P2437" s="34">
        <f>IF(A2437="","",IF(OR(F2437="Standard domestic 15% (Box 7)",F2437="Import - VAT paid at customs (Box 8)",F2437="Import - Reverse charge (Box 9)"),ROUND(H2437*Setup!$B$9,2),0))</f>
        <v/>
      </c>
      <c r="Q2437" s="34">
        <f>IF(A2437="","",I2437-P2437)</f>
        <v/>
      </c>
      <c r="R2437" s="34">
        <f>IF(A2437="","",IF(L2437="Yes",I2437,0))</f>
        <v/>
      </c>
      <c r="S2437" s="34">
        <f>IF(A2437="","",IF(AND(L2437="Yes",K2437="Yes",NOT(ISNUMBER(SEARCH("blocked",G2437))),OR(F2437="Standard domestic 15% (Box 7)",F2437="Import - VAT paid at customs (Box 8)",F2437="Import - Reverse charge (Box 9)"),OR(F2437&lt;&gt;"Standard domestic 15% (Box 7)",AND(LEN(D2437)=15,LEFT(D2437,1)="3",RIGHT(D2437,1)="3",ISNUMBER(--D2437)))),I2437,0))</f>
        <v/>
      </c>
      <c r="T2437" s="34">
        <f>IF(A2437="","",R2437-S2437)</f>
        <v/>
      </c>
      <c r="U2437" s="23">
        <f>IF(A2437="","",IF(O2437=0,"Outside audit periods; ","")&amp;IF(F2437="","No VAT category; ","")&amp;IF(ABS(Q2437)&gt;Setup!$B$10,"VAT ≠ 15% × net; ","")&amp;IF(AND(F2437="Standard domestic 15% (Box 7)",NOT(AND(LEN(D2437)=15,LEFT(D2437,1)="3",RIGHT(D2437,1)="3",ISNUMBER(--D2437)))),"Invalid/missing supplier VAT no; ","")&amp;IF(AND(L2437="Yes",K2437&lt;&gt;"Yes"),"VAT claimed without valid tax invoice; ","")&amp;IF(AND(L2437="Yes",ISNUMBER(SEARCH("blocked",G2437))),"Blocked input VAT claimed; ","")&amp;IF(AND(F2437="Import - VAT paid at customs (Box 8)",M2437=""),"Customs declaration no missing; ","")&amp;IF(AND(F2437="Import - Reverse charge (Box 9)",E2437="Saudi Arabia"),"RCM used for a local supplier; ","")&amp;IF(AND(L2437="Yes",NOT(OR(F2437="Standard domestic 15% (Box 7)",F2437="Import - VAT paid at customs (Box 8)",F2437="Import - Reverse charge (Box 9)"))),"VAT claimed on non-taxable category; ",""))</f>
        <v/>
      </c>
    </row>
    <row r="2438">
      <c r="A2438" s="17" t="n"/>
      <c r="B2438" s="14" t="n"/>
      <c r="C2438" s="14" t="n"/>
      <c r="D2438" s="16" t="n"/>
      <c r="E2438" s="14" t="n"/>
      <c r="F2438" s="14" t="n"/>
      <c r="G2438" s="14" t="n"/>
      <c r="H2438" s="19" t="n"/>
      <c r="I2438" s="19" t="n"/>
      <c r="J2438" s="34">
        <f>IF(A2438="","",H2438+I2438)</f>
        <v/>
      </c>
      <c r="K2438" s="14" t="n"/>
      <c r="L2438" s="14" t="n"/>
      <c r="M2438" s="14" t="n"/>
      <c r="N2438" s="14" t="n"/>
      <c r="O2438" s="20">
        <f>IF(A2438="","",SUMPRODUCT((A2438&gt;=Setup!$C$19:$C$30)*(A2438&lt;=Setup!$D$19:$D$30)*Setup!$A$19:$A$30))</f>
        <v/>
      </c>
      <c r="P2438" s="34">
        <f>IF(A2438="","",IF(OR(F2438="Standard domestic 15% (Box 7)",F2438="Import - VAT paid at customs (Box 8)",F2438="Import - Reverse charge (Box 9)"),ROUND(H2438*Setup!$B$9,2),0))</f>
        <v/>
      </c>
      <c r="Q2438" s="34">
        <f>IF(A2438="","",I2438-P2438)</f>
        <v/>
      </c>
      <c r="R2438" s="34">
        <f>IF(A2438="","",IF(L2438="Yes",I2438,0))</f>
        <v/>
      </c>
      <c r="S2438" s="34">
        <f>IF(A2438="","",IF(AND(L2438="Yes",K2438="Yes",NOT(ISNUMBER(SEARCH("blocked",G2438))),OR(F2438="Standard domestic 15% (Box 7)",F2438="Import - VAT paid at customs (Box 8)",F2438="Import - Reverse charge (Box 9)"),OR(F2438&lt;&gt;"Standard domestic 15% (Box 7)",AND(LEN(D2438)=15,LEFT(D2438,1)="3",RIGHT(D2438,1)="3",ISNUMBER(--D2438)))),I2438,0))</f>
        <v/>
      </c>
      <c r="T2438" s="34">
        <f>IF(A2438="","",R2438-S2438)</f>
        <v/>
      </c>
      <c r="U2438" s="23">
        <f>IF(A2438="","",IF(O2438=0,"Outside audit periods; ","")&amp;IF(F2438="","No VAT category; ","")&amp;IF(ABS(Q2438)&gt;Setup!$B$10,"VAT ≠ 15% × net; ","")&amp;IF(AND(F2438="Standard domestic 15% (Box 7)",NOT(AND(LEN(D2438)=15,LEFT(D2438,1)="3",RIGHT(D2438,1)="3",ISNUMBER(--D2438)))),"Invalid/missing supplier VAT no; ","")&amp;IF(AND(L2438="Yes",K2438&lt;&gt;"Yes"),"VAT claimed without valid tax invoice; ","")&amp;IF(AND(L2438="Yes",ISNUMBER(SEARCH("blocked",G2438))),"Blocked input VAT claimed; ","")&amp;IF(AND(F2438="Import - VAT paid at customs (Box 8)",M2438=""),"Customs declaration no missing; ","")&amp;IF(AND(F2438="Import - Reverse charge (Box 9)",E2438="Saudi Arabia"),"RCM used for a local supplier; ","")&amp;IF(AND(L2438="Yes",NOT(OR(F2438="Standard domestic 15% (Box 7)",F2438="Import - VAT paid at customs (Box 8)",F2438="Import - Reverse charge (Box 9)"))),"VAT claimed on non-taxable category; ",""))</f>
        <v/>
      </c>
    </row>
    <row r="2439">
      <c r="A2439" s="17" t="n"/>
      <c r="B2439" s="14" t="n"/>
      <c r="C2439" s="14" t="n"/>
      <c r="D2439" s="16" t="n"/>
      <c r="E2439" s="14" t="n"/>
      <c r="F2439" s="14" t="n"/>
      <c r="G2439" s="14" t="n"/>
      <c r="H2439" s="19" t="n"/>
      <c r="I2439" s="19" t="n"/>
      <c r="J2439" s="34">
        <f>IF(A2439="","",H2439+I2439)</f>
        <v/>
      </c>
      <c r="K2439" s="14" t="n"/>
      <c r="L2439" s="14" t="n"/>
      <c r="M2439" s="14" t="n"/>
      <c r="N2439" s="14" t="n"/>
      <c r="O2439" s="20">
        <f>IF(A2439="","",SUMPRODUCT((A2439&gt;=Setup!$C$19:$C$30)*(A2439&lt;=Setup!$D$19:$D$30)*Setup!$A$19:$A$30))</f>
        <v/>
      </c>
      <c r="P2439" s="34">
        <f>IF(A2439="","",IF(OR(F2439="Standard domestic 15% (Box 7)",F2439="Import - VAT paid at customs (Box 8)",F2439="Import - Reverse charge (Box 9)"),ROUND(H2439*Setup!$B$9,2),0))</f>
        <v/>
      </c>
      <c r="Q2439" s="34">
        <f>IF(A2439="","",I2439-P2439)</f>
        <v/>
      </c>
      <c r="R2439" s="34">
        <f>IF(A2439="","",IF(L2439="Yes",I2439,0))</f>
        <v/>
      </c>
      <c r="S2439" s="34">
        <f>IF(A2439="","",IF(AND(L2439="Yes",K2439="Yes",NOT(ISNUMBER(SEARCH("blocked",G2439))),OR(F2439="Standard domestic 15% (Box 7)",F2439="Import - VAT paid at customs (Box 8)",F2439="Import - Reverse charge (Box 9)"),OR(F2439&lt;&gt;"Standard domestic 15% (Box 7)",AND(LEN(D2439)=15,LEFT(D2439,1)="3",RIGHT(D2439,1)="3",ISNUMBER(--D2439)))),I2439,0))</f>
        <v/>
      </c>
      <c r="T2439" s="34">
        <f>IF(A2439="","",R2439-S2439)</f>
        <v/>
      </c>
      <c r="U2439" s="23">
        <f>IF(A2439="","",IF(O2439=0,"Outside audit periods; ","")&amp;IF(F2439="","No VAT category; ","")&amp;IF(ABS(Q2439)&gt;Setup!$B$10,"VAT ≠ 15% × net; ","")&amp;IF(AND(F2439="Standard domestic 15% (Box 7)",NOT(AND(LEN(D2439)=15,LEFT(D2439,1)="3",RIGHT(D2439,1)="3",ISNUMBER(--D2439)))),"Invalid/missing supplier VAT no; ","")&amp;IF(AND(L2439="Yes",K2439&lt;&gt;"Yes"),"VAT claimed without valid tax invoice; ","")&amp;IF(AND(L2439="Yes",ISNUMBER(SEARCH("blocked",G2439))),"Blocked input VAT claimed; ","")&amp;IF(AND(F2439="Import - VAT paid at customs (Box 8)",M2439=""),"Customs declaration no missing; ","")&amp;IF(AND(F2439="Import - Reverse charge (Box 9)",E2439="Saudi Arabia"),"RCM used for a local supplier; ","")&amp;IF(AND(L2439="Yes",NOT(OR(F2439="Standard domestic 15% (Box 7)",F2439="Import - VAT paid at customs (Box 8)",F2439="Import - Reverse charge (Box 9)"))),"VAT claimed on non-taxable category; ",""))</f>
        <v/>
      </c>
    </row>
    <row r="2440">
      <c r="A2440" s="17" t="n"/>
      <c r="B2440" s="14" t="n"/>
      <c r="C2440" s="14" t="n"/>
      <c r="D2440" s="16" t="n"/>
      <c r="E2440" s="14" t="n"/>
      <c r="F2440" s="14" t="n"/>
      <c r="G2440" s="14" t="n"/>
      <c r="H2440" s="19" t="n"/>
      <c r="I2440" s="19" t="n"/>
      <c r="J2440" s="34">
        <f>IF(A2440="","",H2440+I2440)</f>
        <v/>
      </c>
      <c r="K2440" s="14" t="n"/>
      <c r="L2440" s="14" t="n"/>
      <c r="M2440" s="14" t="n"/>
      <c r="N2440" s="14" t="n"/>
      <c r="O2440" s="20">
        <f>IF(A2440="","",SUMPRODUCT((A2440&gt;=Setup!$C$19:$C$30)*(A2440&lt;=Setup!$D$19:$D$30)*Setup!$A$19:$A$30))</f>
        <v/>
      </c>
      <c r="P2440" s="34">
        <f>IF(A2440="","",IF(OR(F2440="Standard domestic 15% (Box 7)",F2440="Import - VAT paid at customs (Box 8)",F2440="Import - Reverse charge (Box 9)"),ROUND(H2440*Setup!$B$9,2),0))</f>
        <v/>
      </c>
      <c r="Q2440" s="34">
        <f>IF(A2440="","",I2440-P2440)</f>
        <v/>
      </c>
      <c r="R2440" s="34">
        <f>IF(A2440="","",IF(L2440="Yes",I2440,0))</f>
        <v/>
      </c>
      <c r="S2440" s="34">
        <f>IF(A2440="","",IF(AND(L2440="Yes",K2440="Yes",NOT(ISNUMBER(SEARCH("blocked",G2440))),OR(F2440="Standard domestic 15% (Box 7)",F2440="Import - VAT paid at customs (Box 8)",F2440="Import - Reverse charge (Box 9)"),OR(F2440&lt;&gt;"Standard domestic 15% (Box 7)",AND(LEN(D2440)=15,LEFT(D2440,1)="3",RIGHT(D2440,1)="3",ISNUMBER(--D2440)))),I2440,0))</f>
        <v/>
      </c>
      <c r="T2440" s="34">
        <f>IF(A2440="","",R2440-S2440)</f>
        <v/>
      </c>
      <c r="U2440" s="23">
        <f>IF(A2440="","",IF(O2440=0,"Outside audit periods; ","")&amp;IF(F2440="","No VAT category; ","")&amp;IF(ABS(Q2440)&gt;Setup!$B$10,"VAT ≠ 15% × net; ","")&amp;IF(AND(F2440="Standard domestic 15% (Box 7)",NOT(AND(LEN(D2440)=15,LEFT(D2440,1)="3",RIGHT(D2440,1)="3",ISNUMBER(--D2440)))),"Invalid/missing supplier VAT no; ","")&amp;IF(AND(L2440="Yes",K2440&lt;&gt;"Yes"),"VAT claimed without valid tax invoice; ","")&amp;IF(AND(L2440="Yes",ISNUMBER(SEARCH("blocked",G2440))),"Blocked input VAT claimed; ","")&amp;IF(AND(F2440="Import - VAT paid at customs (Box 8)",M2440=""),"Customs declaration no missing; ","")&amp;IF(AND(F2440="Import - Reverse charge (Box 9)",E2440="Saudi Arabia"),"RCM used for a local supplier; ","")&amp;IF(AND(L2440="Yes",NOT(OR(F2440="Standard domestic 15% (Box 7)",F2440="Import - VAT paid at customs (Box 8)",F2440="Import - Reverse charge (Box 9)"))),"VAT claimed on non-taxable category; ",""))</f>
        <v/>
      </c>
    </row>
    <row r="2441">
      <c r="A2441" s="17" t="n"/>
      <c r="B2441" s="14" t="n"/>
      <c r="C2441" s="14" t="n"/>
      <c r="D2441" s="16" t="n"/>
      <c r="E2441" s="14" t="n"/>
      <c r="F2441" s="14" t="n"/>
      <c r="G2441" s="14" t="n"/>
      <c r="H2441" s="19" t="n"/>
      <c r="I2441" s="19" t="n"/>
      <c r="J2441" s="34">
        <f>IF(A2441="","",H2441+I2441)</f>
        <v/>
      </c>
      <c r="K2441" s="14" t="n"/>
      <c r="L2441" s="14" t="n"/>
      <c r="M2441" s="14" t="n"/>
      <c r="N2441" s="14" t="n"/>
      <c r="O2441" s="20">
        <f>IF(A2441="","",SUMPRODUCT((A2441&gt;=Setup!$C$19:$C$30)*(A2441&lt;=Setup!$D$19:$D$30)*Setup!$A$19:$A$30))</f>
        <v/>
      </c>
      <c r="P2441" s="34">
        <f>IF(A2441="","",IF(OR(F2441="Standard domestic 15% (Box 7)",F2441="Import - VAT paid at customs (Box 8)",F2441="Import - Reverse charge (Box 9)"),ROUND(H2441*Setup!$B$9,2),0))</f>
        <v/>
      </c>
      <c r="Q2441" s="34">
        <f>IF(A2441="","",I2441-P2441)</f>
        <v/>
      </c>
      <c r="R2441" s="34">
        <f>IF(A2441="","",IF(L2441="Yes",I2441,0))</f>
        <v/>
      </c>
      <c r="S2441" s="34">
        <f>IF(A2441="","",IF(AND(L2441="Yes",K2441="Yes",NOT(ISNUMBER(SEARCH("blocked",G2441))),OR(F2441="Standard domestic 15% (Box 7)",F2441="Import - VAT paid at customs (Box 8)",F2441="Import - Reverse charge (Box 9)"),OR(F2441&lt;&gt;"Standard domestic 15% (Box 7)",AND(LEN(D2441)=15,LEFT(D2441,1)="3",RIGHT(D2441,1)="3",ISNUMBER(--D2441)))),I2441,0))</f>
        <v/>
      </c>
      <c r="T2441" s="34">
        <f>IF(A2441="","",R2441-S2441)</f>
        <v/>
      </c>
      <c r="U2441" s="23">
        <f>IF(A2441="","",IF(O2441=0,"Outside audit periods; ","")&amp;IF(F2441="","No VAT category; ","")&amp;IF(ABS(Q2441)&gt;Setup!$B$10,"VAT ≠ 15% × net; ","")&amp;IF(AND(F2441="Standard domestic 15% (Box 7)",NOT(AND(LEN(D2441)=15,LEFT(D2441,1)="3",RIGHT(D2441,1)="3",ISNUMBER(--D2441)))),"Invalid/missing supplier VAT no; ","")&amp;IF(AND(L2441="Yes",K2441&lt;&gt;"Yes"),"VAT claimed without valid tax invoice; ","")&amp;IF(AND(L2441="Yes",ISNUMBER(SEARCH("blocked",G2441))),"Blocked input VAT claimed; ","")&amp;IF(AND(F2441="Import - VAT paid at customs (Box 8)",M2441=""),"Customs declaration no missing; ","")&amp;IF(AND(F2441="Import - Reverse charge (Box 9)",E2441="Saudi Arabia"),"RCM used for a local supplier; ","")&amp;IF(AND(L2441="Yes",NOT(OR(F2441="Standard domestic 15% (Box 7)",F2441="Import - VAT paid at customs (Box 8)",F2441="Import - Reverse charge (Box 9)"))),"VAT claimed on non-taxable category; ",""))</f>
        <v/>
      </c>
    </row>
    <row r="2442">
      <c r="A2442" s="17" t="n"/>
      <c r="B2442" s="14" t="n"/>
      <c r="C2442" s="14" t="n"/>
      <c r="D2442" s="16" t="n"/>
      <c r="E2442" s="14" t="n"/>
      <c r="F2442" s="14" t="n"/>
      <c r="G2442" s="14" t="n"/>
      <c r="H2442" s="19" t="n"/>
      <c r="I2442" s="19" t="n"/>
      <c r="J2442" s="34">
        <f>IF(A2442="","",H2442+I2442)</f>
        <v/>
      </c>
      <c r="K2442" s="14" t="n"/>
      <c r="L2442" s="14" t="n"/>
      <c r="M2442" s="14" t="n"/>
      <c r="N2442" s="14" t="n"/>
      <c r="O2442" s="20">
        <f>IF(A2442="","",SUMPRODUCT((A2442&gt;=Setup!$C$19:$C$30)*(A2442&lt;=Setup!$D$19:$D$30)*Setup!$A$19:$A$30))</f>
        <v/>
      </c>
      <c r="P2442" s="34">
        <f>IF(A2442="","",IF(OR(F2442="Standard domestic 15% (Box 7)",F2442="Import - VAT paid at customs (Box 8)",F2442="Import - Reverse charge (Box 9)"),ROUND(H2442*Setup!$B$9,2),0))</f>
        <v/>
      </c>
      <c r="Q2442" s="34">
        <f>IF(A2442="","",I2442-P2442)</f>
        <v/>
      </c>
      <c r="R2442" s="34">
        <f>IF(A2442="","",IF(L2442="Yes",I2442,0))</f>
        <v/>
      </c>
      <c r="S2442" s="34">
        <f>IF(A2442="","",IF(AND(L2442="Yes",K2442="Yes",NOT(ISNUMBER(SEARCH("blocked",G2442))),OR(F2442="Standard domestic 15% (Box 7)",F2442="Import - VAT paid at customs (Box 8)",F2442="Import - Reverse charge (Box 9)"),OR(F2442&lt;&gt;"Standard domestic 15% (Box 7)",AND(LEN(D2442)=15,LEFT(D2442,1)="3",RIGHT(D2442,1)="3",ISNUMBER(--D2442)))),I2442,0))</f>
        <v/>
      </c>
      <c r="T2442" s="34">
        <f>IF(A2442="","",R2442-S2442)</f>
        <v/>
      </c>
      <c r="U2442" s="23">
        <f>IF(A2442="","",IF(O2442=0,"Outside audit periods; ","")&amp;IF(F2442="","No VAT category; ","")&amp;IF(ABS(Q2442)&gt;Setup!$B$10,"VAT ≠ 15% × net; ","")&amp;IF(AND(F2442="Standard domestic 15% (Box 7)",NOT(AND(LEN(D2442)=15,LEFT(D2442,1)="3",RIGHT(D2442,1)="3",ISNUMBER(--D2442)))),"Invalid/missing supplier VAT no; ","")&amp;IF(AND(L2442="Yes",K2442&lt;&gt;"Yes"),"VAT claimed without valid tax invoice; ","")&amp;IF(AND(L2442="Yes",ISNUMBER(SEARCH("blocked",G2442))),"Blocked input VAT claimed; ","")&amp;IF(AND(F2442="Import - VAT paid at customs (Box 8)",M2442=""),"Customs declaration no missing; ","")&amp;IF(AND(F2442="Import - Reverse charge (Box 9)",E2442="Saudi Arabia"),"RCM used for a local supplier; ","")&amp;IF(AND(L2442="Yes",NOT(OR(F2442="Standard domestic 15% (Box 7)",F2442="Import - VAT paid at customs (Box 8)",F2442="Import - Reverse charge (Box 9)"))),"VAT claimed on non-taxable category; ",""))</f>
        <v/>
      </c>
    </row>
    <row r="2443">
      <c r="A2443" s="17" t="n"/>
      <c r="B2443" s="14" t="n"/>
      <c r="C2443" s="14" t="n"/>
      <c r="D2443" s="16" t="n"/>
      <c r="E2443" s="14" t="n"/>
      <c r="F2443" s="14" t="n"/>
      <c r="G2443" s="14" t="n"/>
      <c r="H2443" s="19" t="n"/>
      <c r="I2443" s="19" t="n"/>
      <c r="J2443" s="34">
        <f>IF(A2443="","",H2443+I2443)</f>
        <v/>
      </c>
      <c r="K2443" s="14" t="n"/>
      <c r="L2443" s="14" t="n"/>
      <c r="M2443" s="14" t="n"/>
      <c r="N2443" s="14" t="n"/>
      <c r="O2443" s="20">
        <f>IF(A2443="","",SUMPRODUCT((A2443&gt;=Setup!$C$19:$C$30)*(A2443&lt;=Setup!$D$19:$D$30)*Setup!$A$19:$A$30))</f>
        <v/>
      </c>
      <c r="P2443" s="34">
        <f>IF(A2443="","",IF(OR(F2443="Standard domestic 15% (Box 7)",F2443="Import - VAT paid at customs (Box 8)",F2443="Import - Reverse charge (Box 9)"),ROUND(H2443*Setup!$B$9,2),0))</f>
        <v/>
      </c>
      <c r="Q2443" s="34">
        <f>IF(A2443="","",I2443-P2443)</f>
        <v/>
      </c>
      <c r="R2443" s="34">
        <f>IF(A2443="","",IF(L2443="Yes",I2443,0))</f>
        <v/>
      </c>
      <c r="S2443" s="34">
        <f>IF(A2443="","",IF(AND(L2443="Yes",K2443="Yes",NOT(ISNUMBER(SEARCH("blocked",G2443))),OR(F2443="Standard domestic 15% (Box 7)",F2443="Import - VAT paid at customs (Box 8)",F2443="Import - Reverse charge (Box 9)"),OR(F2443&lt;&gt;"Standard domestic 15% (Box 7)",AND(LEN(D2443)=15,LEFT(D2443,1)="3",RIGHT(D2443,1)="3",ISNUMBER(--D2443)))),I2443,0))</f>
        <v/>
      </c>
      <c r="T2443" s="34">
        <f>IF(A2443="","",R2443-S2443)</f>
        <v/>
      </c>
      <c r="U2443" s="23">
        <f>IF(A2443="","",IF(O2443=0,"Outside audit periods; ","")&amp;IF(F2443="","No VAT category; ","")&amp;IF(ABS(Q2443)&gt;Setup!$B$10,"VAT ≠ 15% × net; ","")&amp;IF(AND(F2443="Standard domestic 15% (Box 7)",NOT(AND(LEN(D2443)=15,LEFT(D2443,1)="3",RIGHT(D2443,1)="3",ISNUMBER(--D2443)))),"Invalid/missing supplier VAT no; ","")&amp;IF(AND(L2443="Yes",K2443&lt;&gt;"Yes"),"VAT claimed without valid tax invoice; ","")&amp;IF(AND(L2443="Yes",ISNUMBER(SEARCH("blocked",G2443))),"Blocked input VAT claimed; ","")&amp;IF(AND(F2443="Import - VAT paid at customs (Box 8)",M2443=""),"Customs declaration no missing; ","")&amp;IF(AND(F2443="Import - Reverse charge (Box 9)",E2443="Saudi Arabia"),"RCM used for a local supplier; ","")&amp;IF(AND(L2443="Yes",NOT(OR(F2443="Standard domestic 15% (Box 7)",F2443="Import - VAT paid at customs (Box 8)",F2443="Import - Reverse charge (Box 9)"))),"VAT claimed on non-taxable category; ",""))</f>
        <v/>
      </c>
    </row>
    <row r="2444">
      <c r="A2444" s="17" t="n"/>
      <c r="B2444" s="14" t="n"/>
      <c r="C2444" s="14" t="n"/>
      <c r="D2444" s="16" t="n"/>
      <c r="E2444" s="14" t="n"/>
      <c r="F2444" s="14" t="n"/>
      <c r="G2444" s="14" t="n"/>
      <c r="H2444" s="19" t="n"/>
      <c r="I2444" s="19" t="n"/>
      <c r="J2444" s="34">
        <f>IF(A2444="","",H2444+I2444)</f>
        <v/>
      </c>
      <c r="K2444" s="14" t="n"/>
      <c r="L2444" s="14" t="n"/>
      <c r="M2444" s="14" t="n"/>
      <c r="N2444" s="14" t="n"/>
      <c r="O2444" s="20">
        <f>IF(A2444="","",SUMPRODUCT((A2444&gt;=Setup!$C$19:$C$30)*(A2444&lt;=Setup!$D$19:$D$30)*Setup!$A$19:$A$30))</f>
        <v/>
      </c>
      <c r="P2444" s="34">
        <f>IF(A2444="","",IF(OR(F2444="Standard domestic 15% (Box 7)",F2444="Import - VAT paid at customs (Box 8)",F2444="Import - Reverse charge (Box 9)"),ROUND(H2444*Setup!$B$9,2),0))</f>
        <v/>
      </c>
      <c r="Q2444" s="34">
        <f>IF(A2444="","",I2444-P2444)</f>
        <v/>
      </c>
      <c r="R2444" s="34">
        <f>IF(A2444="","",IF(L2444="Yes",I2444,0))</f>
        <v/>
      </c>
      <c r="S2444" s="34">
        <f>IF(A2444="","",IF(AND(L2444="Yes",K2444="Yes",NOT(ISNUMBER(SEARCH("blocked",G2444))),OR(F2444="Standard domestic 15% (Box 7)",F2444="Import - VAT paid at customs (Box 8)",F2444="Import - Reverse charge (Box 9)"),OR(F2444&lt;&gt;"Standard domestic 15% (Box 7)",AND(LEN(D2444)=15,LEFT(D2444,1)="3",RIGHT(D2444,1)="3",ISNUMBER(--D2444)))),I2444,0))</f>
        <v/>
      </c>
      <c r="T2444" s="34">
        <f>IF(A2444="","",R2444-S2444)</f>
        <v/>
      </c>
      <c r="U2444" s="23">
        <f>IF(A2444="","",IF(O2444=0,"Outside audit periods; ","")&amp;IF(F2444="","No VAT category; ","")&amp;IF(ABS(Q2444)&gt;Setup!$B$10,"VAT ≠ 15% × net; ","")&amp;IF(AND(F2444="Standard domestic 15% (Box 7)",NOT(AND(LEN(D2444)=15,LEFT(D2444,1)="3",RIGHT(D2444,1)="3",ISNUMBER(--D2444)))),"Invalid/missing supplier VAT no; ","")&amp;IF(AND(L2444="Yes",K2444&lt;&gt;"Yes"),"VAT claimed without valid tax invoice; ","")&amp;IF(AND(L2444="Yes",ISNUMBER(SEARCH("blocked",G2444))),"Blocked input VAT claimed; ","")&amp;IF(AND(F2444="Import - VAT paid at customs (Box 8)",M2444=""),"Customs declaration no missing; ","")&amp;IF(AND(F2444="Import - Reverse charge (Box 9)",E2444="Saudi Arabia"),"RCM used for a local supplier; ","")&amp;IF(AND(L2444="Yes",NOT(OR(F2444="Standard domestic 15% (Box 7)",F2444="Import - VAT paid at customs (Box 8)",F2444="Import - Reverse charge (Box 9)"))),"VAT claimed on non-taxable category; ",""))</f>
        <v/>
      </c>
    </row>
    <row r="2445">
      <c r="A2445" s="17" t="n"/>
      <c r="B2445" s="14" t="n"/>
      <c r="C2445" s="14" t="n"/>
      <c r="D2445" s="16" t="n"/>
      <c r="E2445" s="14" t="n"/>
      <c r="F2445" s="14" t="n"/>
      <c r="G2445" s="14" t="n"/>
      <c r="H2445" s="19" t="n"/>
      <c r="I2445" s="19" t="n"/>
      <c r="J2445" s="34">
        <f>IF(A2445="","",H2445+I2445)</f>
        <v/>
      </c>
      <c r="K2445" s="14" t="n"/>
      <c r="L2445" s="14" t="n"/>
      <c r="M2445" s="14" t="n"/>
      <c r="N2445" s="14" t="n"/>
      <c r="O2445" s="20">
        <f>IF(A2445="","",SUMPRODUCT((A2445&gt;=Setup!$C$19:$C$30)*(A2445&lt;=Setup!$D$19:$D$30)*Setup!$A$19:$A$30))</f>
        <v/>
      </c>
      <c r="P2445" s="34">
        <f>IF(A2445="","",IF(OR(F2445="Standard domestic 15% (Box 7)",F2445="Import - VAT paid at customs (Box 8)",F2445="Import - Reverse charge (Box 9)"),ROUND(H2445*Setup!$B$9,2),0))</f>
        <v/>
      </c>
      <c r="Q2445" s="34">
        <f>IF(A2445="","",I2445-P2445)</f>
        <v/>
      </c>
      <c r="R2445" s="34">
        <f>IF(A2445="","",IF(L2445="Yes",I2445,0))</f>
        <v/>
      </c>
      <c r="S2445" s="34">
        <f>IF(A2445="","",IF(AND(L2445="Yes",K2445="Yes",NOT(ISNUMBER(SEARCH("blocked",G2445))),OR(F2445="Standard domestic 15% (Box 7)",F2445="Import - VAT paid at customs (Box 8)",F2445="Import - Reverse charge (Box 9)"),OR(F2445&lt;&gt;"Standard domestic 15% (Box 7)",AND(LEN(D2445)=15,LEFT(D2445,1)="3",RIGHT(D2445,1)="3",ISNUMBER(--D2445)))),I2445,0))</f>
        <v/>
      </c>
      <c r="T2445" s="34">
        <f>IF(A2445="","",R2445-S2445)</f>
        <v/>
      </c>
      <c r="U2445" s="23">
        <f>IF(A2445="","",IF(O2445=0,"Outside audit periods; ","")&amp;IF(F2445="","No VAT category; ","")&amp;IF(ABS(Q2445)&gt;Setup!$B$10,"VAT ≠ 15% × net; ","")&amp;IF(AND(F2445="Standard domestic 15% (Box 7)",NOT(AND(LEN(D2445)=15,LEFT(D2445,1)="3",RIGHT(D2445,1)="3",ISNUMBER(--D2445)))),"Invalid/missing supplier VAT no; ","")&amp;IF(AND(L2445="Yes",K2445&lt;&gt;"Yes"),"VAT claimed without valid tax invoice; ","")&amp;IF(AND(L2445="Yes",ISNUMBER(SEARCH("blocked",G2445))),"Blocked input VAT claimed; ","")&amp;IF(AND(F2445="Import - VAT paid at customs (Box 8)",M2445=""),"Customs declaration no missing; ","")&amp;IF(AND(F2445="Import - Reverse charge (Box 9)",E2445="Saudi Arabia"),"RCM used for a local supplier; ","")&amp;IF(AND(L2445="Yes",NOT(OR(F2445="Standard domestic 15% (Box 7)",F2445="Import - VAT paid at customs (Box 8)",F2445="Import - Reverse charge (Box 9)"))),"VAT claimed on non-taxable category; ",""))</f>
        <v/>
      </c>
    </row>
    <row r="2446">
      <c r="A2446" s="17" t="n"/>
      <c r="B2446" s="14" t="n"/>
      <c r="C2446" s="14" t="n"/>
      <c r="D2446" s="16" t="n"/>
      <c r="E2446" s="14" t="n"/>
      <c r="F2446" s="14" t="n"/>
      <c r="G2446" s="14" t="n"/>
      <c r="H2446" s="19" t="n"/>
      <c r="I2446" s="19" t="n"/>
      <c r="J2446" s="34">
        <f>IF(A2446="","",H2446+I2446)</f>
        <v/>
      </c>
      <c r="K2446" s="14" t="n"/>
      <c r="L2446" s="14" t="n"/>
      <c r="M2446" s="14" t="n"/>
      <c r="N2446" s="14" t="n"/>
      <c r="O2446" s="20">
        <f>IF(A2446="","",SUMPRODUCT((A2446&gt;=Setup!$C$19:$C$30)*(A2446&lt;=Setup!$D$19:$D$30)*Setup!$A$19:$A$30))</f>
        <v/>
      </c>
      <c r="P2446" s="34">
        <f>IF(A2446="","",IF(OR(F2446="Standard domestic 15% (Box 7)",F2446="Import - VAT paid at customs (Box 8)",F2446="Import - Reverse charge (Box 9)"),ROUND(H2446*Setup!$B$9,2),0))</f>
        <v/>
      </c>
      <c r="Q2446" s="34">
        <f>IF(A2446="","",I2446-P2446)</f>
        <v/>
      </c>
      <c r="R2446" s="34">
        <f>IF(A2446="","",IF(L2446="Yes",I2446,0))</f>
        <v/>
      </c>
      <c r="S2446" s="34">
        <f>IF(A2446="","",IF(AND(L2446="Yes",K2446="Yes",NOT(ISNUMBER(SEARCH("blocked",G2446))),OR(F2446="Standard domestic 15% (Box 7)",F2446="Import - VAT paid at customs (Box 8)",F2446="Import - Reverse charge (Box 9)"),OR(F2446&lt;&gt;"Standard domestic 15% (Box 7)",AND(LEN(D2446)=15,LEFT(D2446,1)="3",RIGHT(D2446,1)="3",ISNUMBER(--D2446)))),I2446,0))</f>
        <v/>
      </c>
      <c r="T2446" s="34">
        <f>IF(A2446="","",R2446-S2446)</f>
        <v/>
      </c>
      <c r="U2446" s="23">
        <f>IF(A2446="","",IF(O2446=0,"Outside audit periods; ","")&amp;IF(F2446="","No VAT category; ","")&amp;IF(ABS(Q2446)&gt;Setup!$B$10,"VAT ≠ 15% × net; ","")&amp;IF(AND(F2446="Standard domestic 15% (Box 7)",NOT(AND(LEN(D2446)=15,LEFT(D2446,1)="3",RIGHT(D2446,1)="3",ISNUMBER(--D2446)))),"Invalid/missing supplier VAT no; ","")&amp;IF(AND(L2446="Yes",K2446&lt;&gt;"Yes"),"VAT claimed without valid tax invoice; ","")&amp;IF(AND(L2446="Yes",ISNUMBER(SEARCH("blocked",G2446))),"Blocked input VAT claimed; ","")&amp;IF(AND(F2446="Import - VAT paid at customs (Box 8)",M2446=""),"Customs declaration no missing; ","")&amp;IF(AND(F2446="Import - Reverse charge (Box 9)",E2446="Saudi Arabia"),"RCM used for a local supplier; ","")&amp;IF(AND(L2446="Yes",NOT(OR(F2446="Standard domestic 15% (Box 7)",F2446="Import - VAT paid at customs (Box 8)",F2446="Import - Reverse charge (Box 9)"))),"VAT claimed on non-taxable category; ",""))</f>
        <v/>
      </c>
    </row>
    <row r="2447">
      <c r="A2447" s="17" t="n"/>
      <c r="B2447" s="14" t="n"/>
      <c r="C2447" s="14" t="n"/>
      <c r="D2447" s="16" t="n"/>
      <c r="E2447" s="14" t="n"/>
      <c r="F2447" s="14" t="n"/>
      <c r="G2447" s="14" t="n"/>
      <c r="H2447" s="19" t="n"/>
      <c r="I2447" s="19" t="n"/>
      <c r="J2447" s="34">
        <f>IF(A2447="","",H2447+I2447)</f>
        <v/>
      </c>
      <c r="K2447" s="14" t="n"/>
      <c r="L2447" s="14" t="n"/>
      <c r="M2447" s="14" t="n"/>
      <c r="N2447" s="14" t="n"/>
      <c r="O2447" s="20">
        <f>IF(A2447="","",SUMPRODUCT((A2447&gt;=Setup!$C$19:$C$30)*(A2447&lt;=Setup!$D$19:$D$30)*Setup!$A$19:$A$30))</f>
        <v/>
      </c>
      <c r="P2447" s="34">
        <f>IF(A2447="","",IF(OR(F2447="Standard domestic 15% (Box 7)",F2447="Import - VAT paid at customs (Box 8)",F2447="Import - Reverse charge (Box 9)"),ROUND(H2447*Setup!$B$9,2),0))</f>
        <v/>
      </c>
      <c r="Q2447" s="34">
        <f>IF(A2447="","",I2447-P2447)</f>
        <v/>
      </c>
      <c r="R2447" s="34">
        <f>IF(A2447="","",IF(L2447="Yes",I2447,0))</f>
        <v/>
      </c>
      <c r="S2447" s="34">
        <f>IF(A2447="","",IF(AND(L2447="Yes",K2447="Yes",NOT(ISNUMBER(SEARCH("blocked",G2447))),OR(F2447="Standard domestic 15% (Box 7)",F2447="Import - VAT paid at customs (Box 8)",F2447="Import - Reverse charge (Box 9)"),OR(F2447&lt;&gt;"Standard domestic 15% (Box 7)",AND(LEN(D2447)=15,LEFT(D2447,1)="3",RIGHT(D2447,1)="3",ISNUMBER(--D2447)))),I2447,0))</f>
        <v/>
      </c>
      <c r="T2447" s="34">
        <f>IF(A2447="","",R2447-S2447)</f>
        <v/>
      </c>
      <c r="U2447" s="23">
        <f>IF(A2447="","",IF(O2447=0,"Outside audit periods; ","")&amp;IF(F2447="","No VAT category; ","")&amp;IF(ABS(Q2447)&gt;Setup!$B$10,"VAT ≠ 15% × net; ","")&amp;IF(AND(F2447="Standard domestic 15% (Box 7)",NOT(AND(LEN(D2447)=15,LEFT(D2447,1)="3",RIGHT(D2447,1)="3",ISNUMBER(--D2447)))),"Invalid/missing supplier VAT no; ","")&amp;IF(AND(L2447="Yes",K2447&lt;&gt;"Yes"),"VAT claimed without valid tax invoice; ","")&amp;IF(AND(L2447="Yes",ISNUMBER(SEARCH("blocked",G2447))),"Blocked input VAT claimed; ","")&amp;IF(AND(F2447="Import - VAT paid at customs (Box 8)",M2447=""),"Customs declaration no missing; ","")&amp;IF(AND(F2447="Import - Reverse charge (Box 9)",E2447="Saudi Arabia"),"RCM used for a local supplier; ","")&amp;IF(AND(L2447="Yes",NOT(OR(F2447="Standard domestic 15% (Box 7)",F2447="Import - VAT paid at customs (Box 8)",F2447="Import - Reverse charge (Box 9)"))),"VAT claimed on non-taxable category; ",""))</f>
        <v/>
      </c>
    </row>
    <row r="2448">
      <c r="A2448" s="17" t="n"/>
      <c r="B2448" s="14" t="n"/>
      <c r="C2448" s="14" t="n"/>
      <c r="D2448" s="16" t="n"/>
      <c r="E2448" s="14" t="n"/>
      <c r="F2448" s="14" t="n"/>
      <c r="G2448" s="14" t="n"/>
      <c r="H2448" s="19" t="n"/>
      <c r="I2448" s="19" t="n"/>
      <c r="J2448" s="34">
        <f>IF(A2448="","",H2448+I2448)</f>
        <v/>
      </c>
      <c r="K2448" s="14" t="n"/>
      <c r="L2448" s="14" t="n"/>
      <c r="M2448" s="14" t="n"/>
      <c r="N2448" s="14" t="n"/>
      <c r="O2448" s="20">
        <f>IF(A2448="","",SUMPRODUCT((A2448&gt;=Setup!$C$19:$C$30)*(A2448&lt;=Setup!$D$19:$D$30)*Setup!$A$19:$A$30))</f>
        <v/>
      </c>
      <c r="P2448" s="34">
        <f>IF(A2448="","",IF(OR(F2448="Standard domestic 15% (Box 7)",F2448="Import - VAT paid at customs (Box 8)",F2448="Import - Reverse charge (Box 9)"),ROUND(H2448*Setup!$B$9,2),0))</f>
        <v/>
      </c>
      <c r="Q2448" s="34">
        <f>IF(A2448="","",I2448-P2448)</f>
        <v/>
      </c>
      <c r="R2448" s="34">
        <f>IF(A2448="","",IF(L2448="Yes",I2448,0))</f>
        <v/>
      </c>
      <c r="S2448" s="34">
        <f>IF(A2448="","",IF(AND(L2448="Yes",K2448="Yes",NOT(ISNUMBER(SEARCH("blocked",G2448))),OR(F2448="Standard domestic 15% (Box 7)",F2448="Import - VAT paid at customs (Box 8)",F2448="Import - Reverse charge (Box 9)"),OR(F2448&lt;&gt;"Standard domestic 15% (Box 7)",AND(LEN(D2448)=15,LEFT(D2448,1)="3",RIGHT(D2448,1)="3",ISNUMBER(--D2448)))),I2448,0))</f>
        <v/>
      </c>
      <c r="T2448" s="34">
        <f>IF(A2448="","",R2448-S2448)</f>
        <v/>
      </c>
      <c r="U2448" s="23">
        <f>IF(A2448="","",IF(O2448=0,"Outside audit periods; ","")&amp;IF(F2448="","No VAT category; ","")&amp;IF(ABS(Q2448)&gt;Setup!$B$10,"VAT ≠ 15% × net; ","")&amp;IF(AND(F2448="Standard domestic 15% (Box 7)",NOT(AND(LEN(D2448)=15,LEFT(D2448,1)="3",RIGHT(D2448,1)="3",ISNUMBER(--D2448)))),"Invalid/missing supplier VAT no; ","")&amp;IF(AND(L2448="Yes",K2448&lt;&gt;"Yes"),"VAT claimed without valid tax invoice; ","")&amp;IF(AND(L2448="Yes",ISNUMBER(SEARCH("blocked",G2448))),"Blocked input VAT claimed; ","")&amp;IF(AND(F2448="Import - VAT paid at customs (Box 8)",M2448=""),"Customs declaration no missing; ","")&amp;IF(AND(F2448="Import - Reverse charge (Box 9)",E2448="Saudi Arabia"),"RCM used for a local supplier; ","")&amp;IF(AND(L2448="Yes",NOT(OR(F2448="Standard domestic 15% (Box 7)",F2448="Import - VAT paid at customs (Box 8)",F2448="Import - Reverse charge (Box 9)"))),"VAT claimed on non-taxable category; ",""))</f>
        <v/>
      </c>
    </row>
    <row r="2449">
      <c r="A2449" s="17" t="n"/>
      <c r="B2449" s="14" t="n"/>
      <c r="C2449" s="14" t="n"/>
      <c r="D2449" s="16" t="n"/>
      <c r="E2449" s="14" t="n"/>
      <c r="F2449" s="14" t="n"/>
      <c r="G2449" s="14" t="n"/>
      <c r="H2449" s="19" t="n"/>
      <c r="I2449" s="19" t="n"/>
      <c r="J2449" s="34">
        <f>IF(A2449="","",H2449+I2449)</f>
        <v/>
      </c>
      <c r="K2449" s="14" t="n"/>
      <c r="L2449" s="14" t="n"/>
      <c r="M2449" s="14" t="n"/>
      <c r="N2449" s="14" t="n"/>
      <c r="O2449" s="20">
        <f>IF(A2449="","",SUMPRODUCT((A2449&gt;=Setup!$C$19:$C$30)*(A2449&lt;=Setup!$D$19:$D$30)*Setup!$A$19:$A$30))</f>
        <v/>
      </c>
      <c r="P2449" s="34">
        <f>IF(A2449="","",IF(OR(F2449="Standard domestic 15% (Box 7)",F2449="Import - VAT paid at customs (Box 8)",F2449="Import - Reverse charge (Box 9)"),ROUND(H2449*Setup!$B$9,2),0))</f>
        <v/>
      </c>
      <c r="Q2449" s="34">
        <f>IF(A2449="","",I2449-P2449)</f>
        <v/>
      </c>
      <c r="R2449" s="34">
        <f>IF(A2449="","",IF(L2449="Yes",I2449,0))</f>
        <v/>
      </c>
      <c r="S2449" s="34">
        <f>IF(A2449="","",IF(AND(L2449="Yes",K2449="Yes",NOT(ISNUMBER(SEARCH("blocked",G2449))),OR(F2449="Standard domestic 15% (Box 7)",F2449="Import - VAT paid at customs (Box 8)",F2449="Import - Reverse charge (Box 9)"),OR(F2449&lt;&gt;"Standard domestic 15% (Box 7)",AND(LEN(D2449)=15,LEFT(D2449,1)="3",RIGHT(D2449,1)="3",ISNUMBER(--D2449)))),I2449,0))</f>
        <v/>
      </c>
      <c r="T2449" s="34">
        <f>IF(A2449="","",R2449-S2449)</f>
        <v/>
      </c>
      <c r="U2449" s="23">
        <f>IF(A2449="","",IF(O2449=0,"Outside audit periods; ","")&amp;IF(F2449="","No VAT category; ","")&amp;IF(ABS(Q2449)&gt;Setup!$B$10,"VAT ≠ 15% × net; ","")&amp;IF(AND(F2449="Standard domestic 15% (Box 7)",NOT(AND(LEN(D2449)=15,LEFT(D2449,1)="3",RIGHT(D2449,1)="3",ISNUMBER(--D2449)))),"Invalid/missing supplier VAT no; ","")&amp;IF(AND(L2449="Yes",K2449&lt;&gt;"Yes"),"VAT claimed without valid tax invoice; ","")&amp;IF(AND(L2449="Yes",ISNUMBER(SEARCH("blocked",G2449))),"Blocked input VAT claimed; ","")&amp;IF(AND(F2449="Import - VAT paid at customs (Box 8)",M2449=""),"Customs declaration no missing; ","")&amp;IF(AND(F2449="Import - Reverse charge (Box 9)",E2449="Saudi Arabia"),"RCM used for a local supplier; ","")&amp;IF(AND(L2449="Yes",NOT(OR(F2449="Standard domestic 15% (Box 7)",F2449="Import - VAT paid at customs (Box 8)",F2449="Import - Reverse charge (Box 9)"))),"VAT claimed on non-taxable category; ",""))</f>
        <v/>
      </c>
    </row>
    <row r="2450">
      <c r="A2450" s="17" t="n"/>
      <c r="B2450" s="14" t="n"/>
      <c r="C2450" s="14" t="n"/>
      <c r="D2450" s="16" t="n"/>
      <c r="E2450" s="14" t="n"/>
      <c r="F2450" s="14" t="n"/>
      <c r="G2450" s="14" t="n"/>
      <c r="H2450" s="19" t="n"/>
      <c r="I2450" s="19" t="n"/>
      <c r="J2450" s="34">
        <f>IF(A2450="","",H2450+I2450)</f>
        <v/>
      </c>
      <c r="K2450" s="14" t="n"/>
      <c r="L2450" s="14" t="n"/>
      <c r="M2450" s="14" t="n"/>
      <c r="N2450" s="14" t="n"/>
      <c r="O2450" s="20">
        <f>IF(A2450="","",SUMPRODUCT((A2450&gt;=Setup!$C$19:$C$30)*(A2450&lt;=Setup!$D$19:$D$30)*Setup!$A$19:$A$30))</f>
        <v/>
      </c>
      <c r="P2450" s="34">
        <f>IF(A2450="","",IF(OR(F2450="Standard domestic 15% (Box 7)",F2450="Import - VAT paid at customs (Box 8)",F2450="Import - Reverse charge (Box 9)"),ROUND(H2450*Setup!$B$9,2),0))</f>
        <v/>
      </c>
      <c r="Q2450" s="34">
        <f>IF(A2450="","",I2450-P2450)</f>
        <v/>
      </c>
      <c r="R2450" s="34">
        <f>IF(A2450="","",IF(L2450="Yes",I2450,0))</f>
        <v/>
      </c>
      <c r="S2450" s="34">
        <f>IF(A2450="","",IF(AND(L2450="Yes",K2450="Yes",NOT(ISNUMBER(SEARCH("blocked",G2450))),OR(F2450="Standard domestic 15% (Box 7)",F2450="Import - VAT paid at customs (Box 8)",F2450="Import - Reverse charge (Box 9)"),OR(F2450&lt;&gt;"Standard domestic 15% (Box 7)",AND(LEN(D2450)=15,LEFT(D2450,1)="3",RIGHT(D2450,1)="3",ISNUMBER(--D2450)))),I2450,0))</f>
        <v/>
      </c>
      <c r="T2450" s="34">
        <f>IF(A2450="","",R2450-S2450)</f>
        <v/>
      </c>
      <c r="U2450" s="23">
        <f>IF(A2450="","",IF(O2450=0,"Outside audit periods; ","")&amp;IF(F2450="","No VAT category; ","")&amp;IF(ABS(Q2450)&gt;Setup!$B$10,"VAT ≠ 15% × net; ","")&amp;IF(AND(F2450="Standard domestic 15% (Box 7)",NOT(AND(LEN(D2450)=15,LEFT(D2450,1)="3",RIGHT(D2450,1)="3",ISNUMBER(--D2450)))),"Invalid/missing supplier VAT no; ","")&amp;IF(AND(L2450="Yes",K2450&lt;&gt;"Yes"),"VAT claimed without valid tax invoice; ","")&amp;IF(AND(L2450="Yes",ISNUMBER(SEARCH("blocked",G2450))),"Blocked input VAT claimed; ","")&amp;IF(AND(F2450="Import - VAT paid at customs (Box 8)",M2450=""),"Customs declaration no missing; ","")&amp;IF(AND(F2450="Import - Reverse charge (Box 9)",E2450="Saudi Arabia"),"RCM used for a local supplier; ","")&amp;IF(AND(L2450="Yes",NOT(OR(F2450="Standard domestic 15% (Box 7)",F2450="Import - VAT paid at customs (Box 8)",F2450="Import - Reverse charge (Box 9)"))),"VAT claimed on non-taxable category; ",""))</f>
        <v/>
      </c>
    </row>
    <row r="2451">
      <c r="A2451" s="17" t="n"/>
      <c r="B2451" s="14" t="n"/>
      <c r="C2451" s="14" t="n"/>
      <c r="D2451" s="16" t="n"/>
      <c r="E2451" s="14" t="n"/>
      <c r="F2451" s="14" t="n"/>
      <c r="G2451" s="14" t="n"/>
      <c r="H2451" s="19" t="n"/>
      <c r="I2451" s="19" t="n"/>
      <c r="J2451" s="34">
        <f>IF(A2451="","",H2451+I2451)</f>
        <v/>
      </c>
      <c r="K2451" s="14" t="n"/>
      <c r="L2451" s="14" t="n"/>
      <c r="M2451" s="14" t="n"/>
      <c r="N2451" s="14" t="n"/>
      <c r="O2451" s="20">
        <f>IF(A2451="","",SUMPRODUCT((A2451&gt;=Setup!$C$19:$C$30)*(A2451&lt;=Setup!$D$19:$D$30)*Setup!$A$19:$A$30))</f>
        <v/>
      </c>
      <c r="P2451" s="34">
        <f>IF(A2451="","",IF(OR(F2451="Standard domestic 15% (Box 7)",F2451="Import - VAT paid at customs (Box 8)",F2451="Import - Reverse charge (Box 9)"),ROUND(H2451*Setup!$B$9,2),0))</f>
        <v/>
      </c>
      <c r="Q2451" s="34">
        <f>IF(A2451="","",I2451-P2451)</f>
        <v/>
      </c>
      <c r="R2451" s="34">
        <f>IF(A2451="","",IF(L2451="Yes",I2451,0))</f>
        <v/>
      </c>
      <c r="S2451" s="34">
        <f>IF(A2451="","",IF(AND(L2451="Yes",K2451="Yes",NOT(ISNUMBER(SEARCH("blocked",G2451))),OR(F2451="Standard domestic 15% (Box 7)",F2451="Import - VAT paid at customs (Box 8)",F2451="Import - Reverse charge (Box 9)"),OR(F2451&lt;&gt;"Standard domestic 15% (Box 7)",AND(LEN(D2451)=15,LEFT(D2451,1)="3",RIGHT(D2451,1)="3",ISNUMBER(--D2451)))),I2451,0))</f>
        <v/>
      </c>
      <c r="T2451" s="34">
        <f>IF(A2451="","",R2451-S2451)</f>
        <v/>
      </c>
      <c r="U2451" s="23">
        <f>IF(A2451="","",IF(O2451=0,"Outside audit periods; ","")&amp;IF(F2451="","No VAT category; ","")&amp;IF(ABS(Q2451)&gt;Setup!$B$10,"VAT ≠ 15% × net; ","")&amp;IF(AND(F2451="Standard domestic 15% (Box 7)",NOT(AND(LEN(D2451)=15,LEFT(D2451,1)="3",RIGHT(D2451,1)="3",ISNUMBER(--D2451)))),"Invalid/missing supplier VAT no; ","")&amp;IF(AND(L2451="Yes",K2451&lt;&gt;"Yes"),"VAT claimed without valid tax invoice; ","")&amp;IF(AND(L2451="Yes",ISNUMBER(SEARCH("blocked",G2451))),"Blocked input VAT claimed; ","")&amp;IF(AND(F2451="Import - VAT paid at customs (Box 8)",M2451=""),"Customs declaration no missing; ","")&amp;IF(AND(F2451="Import - Reverse charge (Box 9)",E2451="Saudi Arabia"),"RCM used for a local supplier; ","")&amp;IF(AND(L2451="Yes",NOT(OR(F2451="Standard domestic 15% (Box 7)",F2451="Import - VAT paid at customs (Box 8)",F2451="Import - Reverse charge (Box 9)"))),"VAT claimed on non-taxable category; ",""))</f>
        <v/>
      </c>
    </row>
    <row r="2452">
      <c r="A2452" s="17" t="n"/>
      <c r="B2452" s="14" t="n"/>
      <c r="C2452" s="14" t="n"/>
      <c r="D2452" s="16" t="n"/>
      <c r="E2452" s="14" t="n"/>
      <c r="F2452" s="14" t="n"/>
      <c r="G2452" s="14" t="n"/>
      <c r="H2452" s="19" t="n"/>
      <c r="I2452" s="19" t="n"/>
      <c r="J2452" s="34">
        <f>IF(A2452="","",H2452+I2452)</f>
        <v/>
      </c>
      <c r="K2452" s="14" t="n"/>
      <c r="L2452" s="14" t="n"/>
      <c r="M2452" s="14" t="n"/>
      <c r="N2452" s="14" t="n"/>
      <c r="O2452" s="20">
        <f>IF(A2452="","",SUMPRODUCT((A2452&gt;=Setup!$C$19:$C$30)*(A2452&lt;=Setup!$D$19:$D$30)*Setup!$A$19:$A$30))</f>
        <v/>
      </c>
      <c r="P2452" s="34">
        <f>IF(A2452="","",IF(OR(F2452="Standard domestic 15% (Box 7)",F2452="Import - VAT paid at customs (Box 8)",F2452="Import - Reverse charge (Box 9)"),ROUND(H2452*Setup!$B$9,2),0))</f>
        <v/>
      </c>
      <c r="Q2452" s="34">
        <f>IF(A2452="","",I2452-P2452)</f>
        <v/>
      </c>
      <c r="R2452" s="34">
        <f>IF(A2452="","",IF(L2452="Yes",I2452,0))</f>
        <v/>
      </c>
      <c r="S2452" s="34">
        <f>IF(A2452="","",IF(AND(L2452="Yes",K2452="Yes",NOT(ISNUMBER(SEARCH("blocked",G2452))),OR(F2452="Standard domestic 15% (Box 7)",F2452="Import - VAT paid at customs (Box 8)",F2452="Import - Reverse charge (Box 9)"),OR(F2452&lt;&gt;"Standard domestic 15% (Box 7)",AND(LEN(D2452)=15,LEFT(D2452,1)="3",RIGHT(D2452,1)="3",ISNUMBER(--D2452)))),I2452,0))</f>
        <v/>
      </c>
      <c r="T2452" s="34">
        <f>IF(A2452="","",R2452-S2452)</f>
        <v/>
      </c>
      <c r="U2452" s="23">
        <f>IF(A2452="","",IF(O2452=0,"Outside audit periods; ","")&amp;IF(F2452="","No VAT category; ","")&amp;IF(ABS(Q2452)&gt;Setup!$B$10,"VAT ≠ 15% × net; ","")&amp;IF(AND(F2452="Standard domestic 15% (Box 7)",NOT(AND(LEN(D2452)=15,LEFT(D2452,1)="3",RIGHT(D2452,1)="3",ISNUMBER(--D2452)))),"Invalid/missing supplier VAT no; ","")&amp;IF(AND(L2452="Yes",K2452&lt;&gt;"Yes"),"VAT claimed without valid tax invoice; ","")&amp;IF(AND(L2452="Yes",ISNUMBER(SEARCH("blocked",G2452))),"Blocked input VAT claimed; ","")&amp;IF(AND(F2452="Import - VAT paid at customs (Box 8)",M2452=""),"Customs declaration no missing; ","")&amp;IF(AND(F2452="Import - Reverse charge (Box 9)",E2452="Saudi Arabia"),"RCM used for a local supplier; ","")&amp;IF(AND(L2452="Yes",NOT(OR(F2452="Standard domestic 15% (Box 7)",F2452="Import - VAT paid at customs (Box 8)",F2452="Import - Reverse charge (Box 9)"))),"VAT claimed on non-taxable category; ",""))</f>
        <v/>
      </c>
    </row>
    <row r="2453">
      <c r="A2453" s="17" t="n"/>
      <c r="B2453" s="14" t="n"/>
      <c r="C2453" s="14" t="n"/>
      <c r="D2453" s="16" t="n"/>
      <c r="E2453" s="14" t="n"/>
      <c r="F2453" s="14" t="n"/>
      <c r="G2453" s="14" t="n"/>
      <c r="H2453" s="19" t="n"/>
      <c r="I2453" s="19" t="n"/>
      <c r="J2453" s="34">
        <f>IF(A2453="","",H2453+I2453)</f>
        <v/>
      </c>
      <c r="K2453" s="14" t="n"/>
      <c r="L2453" s="14" t="n"/>
      <c r="M2453" s="14" t="n"/>
      <c r="N2453" s="14" t="n"/>
      <c r="O2453" s="20">
        <f>IF(A2453="","",SUMPRODUCT((A2453&gt;=Setup!$C$19:$C$30)*(A2453&lt;=Setup!$D$19:$D$30)*Setup!$A$19:$A$30))</f>
        <v/>
      </c>
      <c r="P2453" s="34">
        <f>IF(A2453="","",IF(OR(F2453="Standard domestic 15% (Box 7)",F2453="Import - VAT paid at customs (Box 8)",F2453="Import - Reverse charge (Box 9)"),ROUND(H2453*Setup!$B$9,2),0))</f>
        <v/>
      </c>
      <c r="Q2453" s="34">
        <f>IF(A2453="","",I2453-P2453)</f>
        <v/>
      </c>
      <c r="R2453" s="34">
        <f>IF(A2453="","",IF(L2453="Yes",I2453,0))</f>
        <v/>
      </c>
      <c r="S2453" s="34">
        <f>IF(A2453="","",IF(AND(L2453="Yes",K2453="Yes",NOT(ISNUMBER(SEARCH("blocked",G2453))),OR(F2453="Standard domestic 15% (Box 7)",F2453="Import - VAT paid at customs (Box 8)",F2453="Import - Reverse charge (Box 9)"),OR(F2453&lt;&gt;"Standard domestic 15% (Box 7)",AND(LEN(D2453)=15,LEFT(D2453,1)="3",RIGHT(D2453,1)="3",ISNUMBER(--D2453)))),I2453,0))</f>
        <v/>
      </c>
      <c r="T2453" s="34">
        <f>IF(A2453="","",R2453-S2453)</f>
        <v/>
      </c>
      <c r="U2453" s="23">
        <f>IF(A2453="","",IF(O2453=0,"Outside audit periods; ","")&amp;IF(F2453="","No VAT category; ","")&amp;IF(ABS(Q2453)&gt;Setup!$B$10,"VAT ≠ 15% × net; ","")&amp;IF(AND(F2453="Standard domestic 15% (Box 7)",NOT(AND(LEN(D2453)=15,LEFT(D2453,1)="3",RIGHT(D2453,1)="3",ISNUMBER(--D2453)))),"Invalid/missing supplier VAT no; ","")&amp;IF(AND(L2453="Yes",K2453&lt;&gt;"Yes"),"VAT claimed without valid tax invoice; ","")&amp;IF(AND(L2453="Yes",ISNUMBER(SEARCH("blocked",G2453))),"Blocked input VAT claimed; ","")&amp;IF(AND(F2453="Import - VAT paid at customs (Box 8)",M2453=""),"Customs declaration no missing; ","")&amp;IF(AND(F2453="Import - Reverse charge (Box 9)",E2453="Saudi Arabia"),"RCM used for a local supplier; ","")&amp;IF(AND(L2453="Yes",NOT(OR(F2453="Standard domestic 15% (Box 7)",F2453="Import - VAT paid at customs (Box 8)",F2453="Import - Reverse charge (Box 9)"))),"VAT claimed on non-taxable category; ",""))</f>
        <v/>
      </c>
    </row>
    <row r="2454">
      <c r="A2454" s="17" t="n"/>
      <c r="B2454" s="14" t="n"/>
      <c r="C2454" s="14" t="n"/>
      <c r="D2454" s="16" t="n"/>
      <c r="E2454" s="14" t="n"/>
      <c r="F2454" s="14" t="n"/>
      <c r="G2454" s="14" t="n"/>
      <c r="H2454" s="19" t="n"/>
      <c r="I2454" s="19" t="n"/>
      <c r="J2454" s="34">
        <f>IF(A2454="","",H2454+I2454)</f>
        <v/>
      </c>
      <c r="K2454" s="14" t="n"/>
      <c r="L2454" s="14" t="n"/>
      <c r="M2454" s="14" t="n"/>
      <c r="N2454" s="14" t="n"/>
      <c r="O2454" s="20">
        <f>IF(A2454="","",SUMPRODUCT((A2454&gt;=Setup!$C$19:$C$30)*(A2454&lt;=Setup!$D$19:$D$30)*Setup!$A$19:$A$30))</f>
        <v/>
      </c>
      <c r="P2454" s="34">
        <f>IF(A2454="","",IF(OR(F2454="Standard domestic 15% (Box 7)",F2454="Import - VAT paid at customs (Box 8)",F2454="Import - Reverse charge (Box 9)"),ROUND(H2454*Setup!$B$9,2),0))</f>
        <v/>
      </c>
      <c r="Q2454" s="34">
        <f>IF(A2454="","",I2454-P2454)</f>
        <v/>
      </c>
      <c r="R2454" s="34">
        <f>IF(A2454="","",IF(L2454="Yes",I2454,0))</f>
        <v/>
      </c>
      <c r="S2454" s="34">
        <f>IF(A2454="","",IF(AND(L2454="Yes",K2454="Yes",NOT(ISNUMBER(SEARCH("blocked",G2454))),OR(F2454="Standard domestic 15% (Box 7)",F2454="Import - VAT paid at customs (Box 8)",F2454="Import - Reverse charge (Box 9)"),OR(F2454&lt;&gt;"Standard domestic 15% (Box 7)",AND(LEN(D2454)=15,LEFT(D2454,1)="3",RIGHT(D2454,1)="3",ISNUMBER(--D2454)))),I2454,0))</f>
        <v/>
      </c>
      <c r="T2454" s="34">
        <f>IF(A2454="","",R2454-S2454)</f>
        <v/>
      </c>
      <c r="U2454" s="23">
        <f>IF(A2454="","",IF(O2454=0,"Outside audit periods; ","")&amp;IF(F2454="","No VAT category; ","")&amp;IF(ABS(Q2454)&gt;Setup!$B$10,"VAT ≠ 15% × net; ","")&amp;IF(AND(F2454="Standard domestic 15% (Box 7)",NOT(AND(LEN(D2454)=15,LEFT(D2454,1)="3",RIGHT(D2454,1)="3",ISNUMBER(--D2454)))),"Invalid/missing supplier VAT no; ","")&amp;IF(AND(L2454="Yes",K2454&lt;&gt;"Yes"),"VAT claimed without valid tax invoice; ","")&amp;IF(AND(L2454="Yes",ISNUMBER(SEARCH("blocked",G2454))),"Blocked input VAT claimed; ","")&amp;IF(AND(F2454="Import - VAT paid at customs (Box 8)",M2454=""),"Customs declaration no missing; ","")&amp;IF(AND(F2454="Import - Reverse charge (Box 9)",E2454="Saudi Arabia"),"RCM used for a local supplier; ","")&amp;IF(AND(L2454="Yes",NOT(OR(F2454="Standard domestic 15% (Box 7)",F2454="Import - VAT paid at customs (Box 8)",F2454="Import - Reverse charge (Box 9)"))),"VAT claimed on non-taxable category; ",""))</f>
        <v/>
      </c>
    </row>
    <row r="2455">
      <c r="A2455" s="17" t="n"/>
      <c r="B2455" s="14" t="n"/>
      <c r="C2455" s="14" t="n"/>
      <c r="D2455" s="16" t="n"/>
      <c r="E2455" s="14" t="n"/>
      <c r="F2455" s="14" t="n"/>
      <c r="G2455" s="14" t="n"/>
      <c r="H2455" s="19" t="n"/>
      <c r="I2455" s="19" t="n"/>
      <c r="J2455" s="34">
        <f>IF(A2455="","",H2455+I2455)</f>
        <v/>
      </c>
      <c r="K2455" s="14" t="n"/>
      <c r="L2455" s="14" t="n"/>
      <c r="M2455" s="14" t="n"/>
      <c r="N2455" s="14" t="n"/>
      <c r="O2455" s="20">
        <f>IF(A2455="","",SUMPRODUCT((A2455&gt;=Setup!$C$19:$C$30)*(A2455&lt;=Setup!$D$19:$D$30)*Setup!$A$19:$A$30))</f>
        <v/>
      </c>
      <c r="P2455" s="34">
        <f>IF(A2455="","",IF(OR(F2455="Standard domestic 15% (Box 7)",F2455="Import - VAT paid at customs (Box 8)",F2455="Import - Reverse charge (Box 9)"),ROUND(H2455*Setup!$B$9,2),0))</f>
        <v/>
      </c>
      <c r="Q2455" s="34">
        <f>IF(A2455="","",I2455-P2455)</f>
        <v/>
      </c>
      <c r="R2455" s="34">
        <f>IF(A2455="","",IF(L2455="Yes",I2455,0))</f>
        <v/>
      </c>
      <c r="S2455" s="34">
        <f>IF(A2455="","",IF(AND(L2455="Yes",K2455="Yes",NOT(ISNUMBER(SEARCH("blocked",G2455))),OR(F2455="Standard domestic 15% (Box 7)",F2455="Import - VAT paid at customs (Box 8)",F2455="Import - Reverse charge (Box 9)"),OR(F2455&lt;&gt;"Standard domestic 15% (Box 7)",AND(LEN(D2455)=15,LEFT(D2455,1)="3",RIGHT(D2455,1)="3",ISNUMBER(--D2455)))),I2455,0))</f>
        <v/>
      </c>
      <c r="T2455" s="34">
        <f>IF(A2455="","",R2455-S2455)</f>
        <v/>
      </c>
      <c r="U2455" s="23">
        <f>IF(A2455="","",IF(O2455=0,"Outside audit periods; ","")&amp;IF(F2455="","No VAT category; ","")&amp;IF(ABS(Q2455)&gt;Setup!$B$10,"VAT ≠ 15% × net; ","")&amp;IF(AND(F2455="Standard domestic 15% (Box 7)",NOT(AND(LEN(D2455)=15,LEFT(D2455,1)="3",RIGHT(D2455,1)="3",ISNUMBER(--D2455)))),"Invalid/missing supplier VAT no; ","")&amp;IF(AND(L2455="Yes",K2455&lt;&gt;"Yes"),"VAT claimed without valid tax invoice; ","")&amp;IF(AND(L2455="Yes",ISNUMBER(SEARCH("blocked",G2455))),"Blocked input VAT claimed; ","")&amp;IF(AND(F2455="Import - VAT paid at customs (Box 8)",M2455=""),"Customs declaration no missing; ","")&amp;IF(AND(F2455="Import - Reverse charge (Box 9)",E2455="Saudi Arabia"),"RCM used for a local supplier; ","")&amp;IF(AND(L2455="Yes",NOT(OR(F2455="Standard domestic 15% (Box 7)",F2455="Import - VAT paid at customs (Box 8)",F2455="Import - Reverse charge (Box 9)"))),"VAT claimed on non-taxable category; ",""))</f>
        <v/>
      </c>
    </row>
    <row r="2456">
      <c r="A2456" s="17" t="n"/>
      <c r="B2456" s="14" t="n"/>
      <c r="C2456" s="14" t="n"/>
      <c r="D2456" s="16" t="n"/>
      <c r="E2456" s="14" t="n"/>
      <c r="F2456" s="14" t="n"/>
      <c r="G2456" s="14" t="n"/>
      <c r="H2456" s="19" t="n"/>
      <c r="I2456" s="19" t="n"/>
      <c r="J2456" s="34">
        <f>IF(A2456="","",H2456+I2456)</f>
        <v/>
      </c>
      <c r="K2456" s="14" t="n"/>
      <c r="L2456" s="14" t="n"/>
      <c r="M2456" s="14" t="n"/>
      <c r="N2456" s="14" t="n"/>
      <c r="O2456" s="20">
        <f>IF(A2456="","",SUMPRODUCT((A2456&gt;=Setup!$C$19:$C$30)*(A2456&lt;=Setup!$D$19:$D$30)*Setup!$A$19:$A$30))</f>
        <v/>
      </c>
      <c r="P2456" s="34">
        <f>IF(A2456="","",IF(OR(F2456="Standard domestic 15% (Box 7)",F2456="Import - VAT paid at customs (Box 8)",F2456="Import - Reverse charge (Box 9)"),ROUND(H2456*Setup!$B$9,2),0))</f>
        <v/>
      </c>
      <c r="Q2456" s="34">
        <f>IF(A2456="","",I2456-P2456)</f>
        <v/>
      </c>
      <c r="R2456" s="34">
        <f>IF(A2456="","",IF(L2456="Yes",I2456,0))</f>
        <v/>
      </c>
      <c r="S2456" s="34">
        <f>IF(A2456="","",IF(AND(L2456="Yes",K2456="Yes",NOT(ISNUMBER(SEARCH("blocked",G2456))),OR(F2456="Standard domestic 15% (Box 7)",F2456="Import - VAT paid at customs (Box 8)",F2456="Import - Reverse charge (Box 9)"),OR(F2456&lt;&gt;"Standard domestic 15% (Box 7)",AND(LEN(D2456)=15,LEFT(D2456,1)="3",RIGHT(D2456,1)="3",ISNUMBER(--D2456)))),I2456,0))</f>
        <v/>
      </c>
      <c r="T2456" s="34">
        <f>IF(A2456="","",R2456-S2456)</f>
        <v/>
      </c>
      <c r="U2456" s="23">
        <f>IF(A2456="","",IF(O2456=0,"Outside audit periods; ","")&amp;IF(F2456="","No VAT category; ","")&amp;IF(ABS(Q2456)&gt;Setup!$B$10,"VAT ≠ 15% × net; ","")&amp;IF(AND(F2456="Standard domestic 15% (Box 7)",NOT(AND(LEN(D2456)=15,LEFT(D2456,1)="3",RIGHT(D2456,1)="3",ISNUMBER(--D2456)))),"Invalid/missing supplier VAT no; ","")&amp;IF(AND(L2456="Yes",K2456&lt;&gt;"Yes"),"VAT claimed without valid tax invoice; ","")&amp;IF(AND(L2456="Yes",ISNUMBER(SEARCH("blocked",G2456))),"Blocked input VAT claimed; ","")&amp;IF(AND(F2456="Import - VAT paid at customs (Box 8)",M2456=""),"Customs declaration no missing; ","")&amp;IF(AND(F2456="Import - Reverse charge (Box 9)",E2456="Saudi Arabia"),"RCM used for a local supplier; ","")&amp;IF(AND(L2456="Yes",NOT(OR(F2456="Standard domestic 15% (Box 7)",F2456="Import - VAT paid at customs (Box 8)",F2456="Import - Reverse charge (Box 9)"))),"VAT claimed on non-taxable category; ",""))</f>
        <v/>
      </c>
    </row>
    <row r="2457">
      <c r="A2457" s="17" t="n"/>
      <c r="B2457" s="14" t="n"/>
      <c r="C2457" s="14" t="n"/>
      <c r="D2457" s="16" t="n"/>
      <c r="E2457" s="14" t="n"/>
      <c r="F2457" s="14" t="n"/>
      <c r="G2457" s="14" t="n"/>
      <c r="H2457" s="19" t="n"/>
      <c r="I2457" s="19" t="n"/>
      <c r="J2457" s="34">
        <f>IF(A2457="","",H2457+I2457)</f>
        <v/>
      </c>
      <c r="K2457" s="14" t="n"/>
      <c r="L2457" s="14" t="n"/>
      <c r="M2457" s="14" t="n"/>
      <c r="N2457" s="14" t="n"/>
      <c r="O2457" s="20">
        <f>IF(A2457="","",SUMPRODUCT((A2457&gt;=Setup!$C$19:$C$30)*(A2457&lt;=Setup!$D$19:$D$30)*Setup!$A$19:$A$30))</f>
        <v/>
      </c>
      <c r="P2457" s="34">
        <f>IF(A2457="","",IF(OR(F2457="Standard domestic 15% (Box 7)",F2457="Import - VAT paid at customs (Box 8)",F2457="Import - Reverse charge (Box 9)"),ROUND(H2457*Setup!$B$9,2),0))</f>
        <v/>
      </c>
      <c r="Q2457" s="34">
        <f>IF(A2457="","",I2457-P2457)</f>
        <v/>
      </c>
      <c r="R2457" s="34">
        <f>IF(A2457="","",IF(L2457="Yes",I2457,0))</f>
        <v/>
      </c>
      <c r="S2457" s="34">
        <f>IF(A2457="","",IF(AND(L2457="Yes",K2457="Yes",NOT(ISNUMBER(SEARCH("blocked",G2457))),OR(F2457="Standard domestic 15% (Box 7)",F2457="Import - VAT paid at customs (Box 8)",F2457="Import - Reverse charge (Box 9)"),OR(F2457&lt;&gt;"Standard domestic 15% (Box 7)",AND(LEN(D2457)=15,LEFT(D2457,1)="3",RIGHT(D2457,1)="3",ISNUMBER(--D2457)))),I2457,0))</f>
        <v/>
      </c>
      <c r="T2457" s="34">
        <f>IF(A2457="","",R2457-S2457)</f>
        <v/>
      </c>
      <c r="U2457" s="23">
        <f>IF(A2457="","",IF(O2457=0,"Outside audit periods; ","")&amp;IF(F2457="","No VAT category; ","")&amp;IF(ABS(Q2457)&gt;Setup!$B$10,"VAT ≠ 15% × net; ","")&amp;IF(AND(F2457="Standard domestic 15% (Box 7)",NOT(AND(LEN(D2457)=15,LEFT(D2457,1)="3",RIGHT(D2457,1)="3",ISNUMBER(--D2457)))),"Invalid/missing supplier VAT no; ","")&amp;IF(AND(L2457="Yes",K2457&lt;&gt;"Yes"),"VAT claimed without valid tax invoice; ","")&amp;IF(AND(L2457="Yes",ISNUMBER(SEARCH("blocked",G2457))),"Blocked input VAT claimed; ","")&amp;IF(AND(F2457="Import - VAT paid at customs (Box 8)",M2457=""),"Customs declaration no missing; ","")&amp;IF(AND(F2457="Import - Reverse charge (Box 9)",E2457="Saudi Arabia"),"RCM used for a local supplier; ","")&amp;IF(AND(L2457="Yes",NOT(OR(F2457="Standard domestic 15% (Box 7)",F2457="Import - VAT paid at customs (Box 8)",F2457="Import - Reverse charge (Box 9)"))),"VAT claimed on non-taxable category; ",""))</f>
        <v/>
      </c>
    </row>
    <row r="2458">
      <c r="A2458" s="17" t="n"/>
      <c r="B2458" s="14" t="n"/>
      <c r="C2458" s="14" t="n"/>
      <c r="D2458" s="16" t="n"/>
      <c r="E2458" s="14" t="n"/>
      <c r="F2458" s="14" t="n"/>
      <c r="G2458" s="14" t="n"/>
      <c r="H2458" s="19" t="n"/>
      <c r="I2458" s="19" t="n"/>
      <c r="J2458" s="34">
        <f>IF(A2458="","",H2458+I2458)</f>
        <v/>
      </c>
      <c r="K2458" s="14" t="n"/>
      <c r="L2458" s="14" t="n"/>
      <c r="M2458" s="14" t="n"/>
      <c r="N2458" s="14" t="n"/>
      <c r="O2458" s="20">
        <f>IF(A2458="","",SUMPRODUCT((A2458&gt;=Setup!$C$19:$C$30)*(A2458&lt;=Setup!$D$19:$D$30)*Setup!$A$19:$A$30))</f>
        <v/>
      </c>
      <c r="P2458" s="34">
        <f>IF(A2458="","",IF(OR(F2458="Standard domestic 15% (Box 7)",F2458="Import - VAT paid at customs (Box 8)",F2458="Import - Reverse charge (Box 9)"),ROUND(H2458*Setup!$B$9,2),0))</f>
        <v/>
      </c>
      <c r="Q2458" s="34">
        <f>IF(A2458="","",I2458-P2458)</f>
        <v/>
      </c>
      <c r="R2458" s="34">
        <f>IF(A2458="","",IF(L2458="Yes",I2458,0))</f>
        <v/>
      </c>
      <c r="S2458" s="34">
        <f>IF(A2458="","",IF(AND(L2458="Yes",K2458="Yes",NOT(ISNUMBER(SEARCH("blocked",G2458))),OR(F2458="Standard domestic 15% (Box 7)",F2458="Import - VAT paid at customs (Box 8)",F2458="Import - Reverse charge (Box 9)"),OR(F2458&lt;&gt;"Standard domestic 15% (Box 7)",AND(LEN(D2458)=15,LEFT(D2458,1)="3",RIGHT(D2458,1)="3",ISNUMBER(--D2458)))),I2458,0))</f>
        <v/>
      </c>
      <c r="T2458" s="34">
        <f>IF(A2458="","",R2458-S2458)</f>
        <v/>
      </c>
      <c r="U2458" s="23">
        <f>IF(A2458="","",IF(O2458=0,"Outside audit periods; ","")&amp;IF(F2458="","No VAT category; ","")&amp;IF(ABS(Q2458)&gt;Setup!$B$10,"VAT ≠ 15% × net; ","")&amp;IF(AND(F2458="Standard domestic 15% (Box 7)",NOT(AND(LEN(D2458)=15,LEFT(D2458,1)="3",RIGHT(D2458,1)="3",ISNUMBER(--D2458)))),"Invalid/missing supplier VAT no; ","")&amp;IF(AND(L2458="Yes",K2458&lt;&gt;"Yes"),"VAT claimed without valid tax invoice; ","")&amp;IF(AND(L2458="Yes",ISNUMBER(SEARCH("blocked",G2458))),"Blocked input VAT claimed; ","")&amp;IF(AND(F2458="Import - VAT paid at customs (Box 8)",M2458=""),"Customs declaration no missing; ","")&amp;IF(AND(F2458="Import - Reverse charge (Box 9)",E2458="Saudi Arabia"),"RCM used for a local supplier; ","")&amp;IF(AND(L2458="Yes",NOT(OR(F2458="Standard domestic 15% (Box 7)",F2458="Import - VAT paid at customs (Box 8)",F2458="Import - Reverse charge (Box 9)"))),"VAT claimed on non-taxable category; ",""))</f>
        <v/>
      </c>
    </row>
    <row r="2459">
      <c r="A2459" s="17" t="n"/>
      <c r="B2459" s="14" t="n"/>
      <c r="C2459" s="14" t="n"/>
      <c r="D2459" s="16" t="n"/>
      <c r="E2459" s="14" t="n"/>
      <c r="F2459" s="14" t="n"/>
      <c r="G2459" s="14" t="n"/>
      <c r="H2459" s="19" t="n"/>
      <c r="I2459" s="19" t="n"/>
      <c r="J2459" s="34">
        <f>IF(A2459="","",H2459+I2459)</f>
        <v/>
      </c>
      <c r="K2459" s="14" t="n"/>
      <c r="L2459" s="14" t="n"/>
      <c r="M2459" s="14" t="n"/>
      <c r="N2459" s="14" t="n"/>
      <c r="O2459" s="20">
        <f>IF(A2459="","",SUMPRODUCT((A2459&gt;=Setup!$C$19:$C$30)*(A2459&lt;=Setup!$D$19:$D$30)*Setup!$A$19:$A$30))</f>
        <v/>
      </c>
      <c r="P2459" s="34">
        <f>IF(A2459="","",IF(OR(F2459="Standard domestic 15% (Box 7)",F2459="Import - VAT paid at customs (Box 8)",F2459="Import - Reverse charge (Box 9)"),ROUND(H2459*Setup!$B$9,2),0))</f>
        <v/>
      </c>
      <c r="Q2459" s="34">
        <f>IF(A2459="","",I2459-P2459)</f>
        <v/>
      </c>
      <c r="R2459" s="34">
        <f>IF(A2459="","",IF(L2459="Yes",I2459,0))</f>
        <v/>
      </c>
      <c r="S2459" s="34">
        <f>IF(A2459="","",IF(AND(L2459="Yes",K2459="Yes",NOT(ISNUMBER(SEARCH("blocked",G2459))),OR(F2459="Standard domestic 15% (Box 7)",F2459="Import - VAT paid at customs (Box 8)",F2459="Import - Reverse charge (Box 9)"),OR(F2459&lt;&gt;"Standard domestic 15% (Box 7)",AND(LEN(D2459)=15,LEFT(D2459,1)="3",RIGHT(D2459,1)="3",ISNUMBER(--D2459)))),I2459,0))</f>
        <v/>
      </c>
      <c r="T2459" s="34">
        <f>IF(A2459="","",R2459-S2459)</f>
        <v/>
      </c>
      <c r="U2459" s="23">
        <f>IF(A2459="","",IF(O2459=0,"Outside audit periods; ","")&amp;IF(F2459="","No VAT category; ","")&amp;IF(ABS(Q2459)&gt;Setup!$B$10,"VAT ≠ 15% × net; ","")&amp;IF(AND(F2459="Standard domestic 15% (Box 7)",NOT(AND(LEN(D2459)=15,LEFT(D2459,1)="3",RIGHT(D2459,1)="3",ISNUMBER(--D2459)))),"Invalid/missing supplier VAT no; ","")&amp;IF(AND(L2459="Yes",K2459&lt;&gt;"Yes"),"VAT claimed without valid tax invoice; ","")&amp;IF(AND(L2459="Yes",ISNUMBER(SEARCH("blocked",G2459))),"Blocked input VAT claimed; ","")&amp;IF(AND(F2459="Import - VAT paid at customs (Box 8)",M2459=""),"Customs declaration no missing; ","")&amp;IF(AND(F2459="Import - Reverse charge (Box 9)",E2459="Saudi Arabia"),"RCM used for a local supplier; ","")&amp;IF(AND(L2459="Yes",NOT(OR(F2459="Standard domestic 15% (Box 7)",F2459="Import - VAT paid at customs (Box 8)",F2459="Import - Reverse charge (Box 9)"))),"VAT claimed on non-taxable category; ",""))</f>
        <v/>
      </c>
    </row>
    <row r="2460">
      <c r="A2460" s="17" t="n"/>
      <c r="B2460" s="14" t="n"/>
      <c r="C2460" s="14" t="n"/>
      <c r="D2460" s="16" t="n"/>
      <c r="E2460" s="14" t="n"/>
      <c r="F2460" s="14" t="n"/>
      <c r="G2460" s="14" t="n"/>
      <c r="H2460" s="19" t="n"/>
      <c r="I2460" s="19" t="n"/>
      <c r="J2460" s="34">
        <f>IF(A2460="","",H2460+I2460)</f>
        <v/>
      </c>
      <c r="K2460" s="14" t="n"/>
      <c r="L2460" s="14" t="n"/>
      <c r="M2460" s="14" t="n"/>
      <c r="N2460" s="14" t="n"/>
      <c r="O2460" s="20">
        <f>IF(A2460="","",SUMPRODUCT((A2460&gt;=Setup!$C$19:$C$30)*(A2460&lt;=Setup!$D$19:$D$30)*Setup!$A$19:$A$30))</f>
        <v/>
      </c>
      <c r="P2460" s="34">
        <f>IF(A2460="","",IF(OR(F2460="Standard domestic 15% (Box 7)",F2460="Import - VAT paid at customs (Box 8)",F2460="Import - Reverse charge (Box 9)"),ROUND(H2460*Setup!$B$9,2),0))</f>
        <v/>
      </c>
      <c r="Q2460" s="34">
        <f>IF(A2460="","",I2460-P2460)</f>
        <v/>
      </c>
      <c r="R2460" s="34">
        <f>IF(A2460="","",IF(L2460="Yes",I2460,0))</f>
        <v/>
      </c>
      <c r="S2460" s="34">
        <f>IF(A2460="","",IF(AND(L2460="Yes",K2460="Yes",NOT(ISNUMBER(SEARCH("blocked",G2460))),OR(F2460="Standard domestic 15% (Box 7)",F2460="Import - VAT paid at customs (Box 8)",F2460="Import - Reverse charge (Box 9)"),OR(F2460&lt;&gt;"Standard domestic 15% (Box 7)",AND(LEN(D2460)=15,LEFT(D2460,1)="3",RIGHT(D2460,1)="3",ISNUMBER(--D2460)))),I2460,0))</f>
        <v/>
      </c>
      <c r="T2460" s="34">
        <f>IF(A2460="","",R2460-S2460)</f>
        <v/>
      </c>
      <c r="U2460" s="23">
        <f>IF(A2460="","",IF(O2460=0,"Outside audit periods; ","")&amp;IF(F2460="","No VAT category; ","")&amp;IF(ABS(Q2460)&gt;Setup!$B$10,"VAT ≠ 15% × net; ","")&amp;IF(AND(F2460="Standard domestic 15% (Box 7)",NOT(AND(LEN(D2460)=15,LEFT(D2460,1)="3",RIGHT(D2460,1)="3",ISNUMBER(--D2460)))),"Invalid/missing supplier VAT no; ","")&amp;IF(AND(L2460="Yes",K2460&lt;&gt;"Yes"),"VAT claimed without valid tax invoice; ","")&amp;IF(AND(L2460="Yes",ISNUMBER(SEARCH("blocked",G2460))),"Blocked input VAT claimed; ","")&amp;IF(AND(F2460="Import - VAT paid at customs (Box 8)",M2460=""),"Customs declaration no missing; ","")&amp;IF(AND(F2460="Import - Reverse charge (Box 9)",E2460="Saudi Arabia"),"RCM used for a local supplier; ","")&amp;IF(AND(L2460="Yes",NOT(OR(F2460="Standard domestic 15% (Box 7)",F2460="Import - VAT paid at customs (Box 8)",F2460="Import - Reverse charge (Box 9)"))),"VAT claimed on non-taxable category; ",""))</f>
        <v/>
      </c>
    </row>
    <row r="2461">
      <c r="A2461" s="17" t="n"/>
      <c r="B2461" s="14" t="n"/>
      <c r="C2461" s="14" t="n"/>
      <c r="D2461" s="16" t="n"/>
      <c r="E2461" s="14" t="n"/>
      <c r="F2461" s="14" t="n"/>
      <c r="G2461" s="14" t="n"/>
      <c r="H2461" s="19" t="n"/>
      <c r="I2461" s="19" t="n"/>
      <c r="J2461" s="34">
        <f>IF(A2461="","",H2461+I2461)</f>
        <v/>
      </c>
      <c r="K2461" s="14" t="n"/>
      <c r="L2461" s="14" t="n"/>
      <c r="M2461" s="14" t="n"/>
      <c r="N2461" s="14" t="n"/>
      <c r="O2461" s="20">
        <f>IF(A2461="","",SUMPRODUCT((A2461&gt;=Setup!$C$19:$C$30)*(A2461&lt;=Setup!$D$19:$D$30)*Setup!$A$19:$A$30))</f>
        <v/>
      </c>
      <c r="P2461" s="34">
        <f>IF(A2461="","",IF(OR(F2461="Standard domestic 15% (Box 7)",F2461="Import - VAT paid at customs (Box 8)",F2461="Import - Reverse charge (Box 9)"),ROUND(H2461*Setup!$B$9,2),0))</f>
        <v/>
      </c>
      <c r="Q2461" s="34">
        <f>IF(A2461="","",I2461-P2461)</f>
        <v/>
      </c>
      <c r="R2461" s="34">
        <f>IF(A2461="","",IF(L2461="Yes",I2461,0))</f>
        <v/>
      </c>
      <c r="S2461" s="34">
        <f>IF(A2461="","",IF(AND(L2461="Yes",K2461="Yes",NOT(ISNUMBER(SEARCH("blocked",G2461))),OR(F2461="Standard domestic 15% (Box 7)",F2461="Import - VAT paid at customs (Box 8)",F2461="Import - Reverse charge (Box 9)"),OR(F2461&lt;&gt;"Standard domestic 15% (Box 7)",AND(LEN(D2461)=15,LEFT(D2461,1)="3",RIGHT(D2461,1)="3",ISNUMBER(--D2461)))),I2461,0))</f>
        <v/>
      </c>
      <c r="T2461" s="34">
        <f>IF(A2461="","",R2461-S2461)</f>
        <v/>
      </c>
      <c r="U2461" s="23">
        <f>IF(A2461="","",IF(O2461=0,"Outside audit periods; ","")&amp;IF(F2461="","No VAT category; ","")&amp;IF(ABS(Q2461)&gt;Setup!$B$10,"VAT ≠ 15% × net; ","")&amp;IF(AND(F2461="Standard domestic 15% (Box 7)",NOT(AND(LEN(D2461)=15,LEFT(D2461,1)="3",RIGHT(D2461,1)="3",ISNUMBER(--D2461)))),"Invalid/missing supplier VAT no; ","")&amp;IF(AND(L2461="Yes",K2461&lt;&gt;"Yes"),"VAT claimed without valid tax invoice; ","")&amp;IF(AND(L2461="Yes",ISNUMBER(SEARCH("blocked",G2461))),"Blocked input VAT claimed; ","")&amp;IF(AND(F2461="Import - VAT paid at customs (Box 8)",M2461=""),"Customs declaration no missing; ","")&amp;IF(AND(F2461="Import - Reverse charge (Box 9)",E2461="Saudi Arabia"),"RCM used for a local supplier; ","")&amp;IF(AND(L2461="Yes",NOT(OR(F2461="Standard domestic 15% (Box 7)",F2461="Import - VAT paid at customs (Box 8)",F2461="Import - Reverse charge (Box 9)"))),"VAT claimed on non-taxable category; ",""))</f>
        <v/>
      </c>
    </row>
    <row r="2462">
      <c r="A2462" s="17" t="n"/>
      <c r="B2462" s="14" t="n"/>
      <c r="C2462" s="14" t="n"/>
      <c r="D2462" s="16" t="n"/>
      <c r="E2462" s="14" t="n"/>
      <c r="F2462" s="14" t="n"/>
      <c r="G2462" s="14" t="n"/>
      <c r="H2462" s="19" t="n"/>
      <c r="I2462" s="19" t="n"/>
      <c r="J2462" s="34">
        <f>IF(A2462="","",H2462+I2462)</f>
        <v/>
      </c>
      <c r="K2462" s="14" t="n"/>
      <c r="L2462" s="14" t="n"/>
      <c r="M2462" s="14" t="n"/>
      <c r="N2462" s="14" t="n"/>
      <c r="O2462" s="20">
        <f>IF(A2462="","",SUMPRODUCT((A2462&gt;=Setup!$C$19:$C$30)*(A2462&lt;=Setup!$D$19:$D$30)*Setup!$A$19:$A$30))</f>
        <v/>
      </c>
      <c r="P2462" s="34">
        <f>IF(A2462="","",IF(OR(F2462="Standard domestic 15% (Box 7)",F2462="Import - VAT paid at customs (Box 8)",F2462="Import - Reverse charge (Box 9)"),ROUND(H2462*Setup!$B$9,2),0))</f>
        <v/>
      </c>
      <c r="Q2462" s="34">
        <f>IF(A2462="","",I2462-P2462)</f>
        <v/>
      </c>
      <c r="R2462" s="34">
        <f>IF(A2462="","",IF(L2462="Yes",I2462,0))</f>
        <v/>
      </c>
      <c r="S2462" s="34">
        <f>IF(A2462="","",IF(AND(L2462="Yes",K2462="Yes",NOT(ISNUMBER(SEARCH("blocked",G2462))),OR(F2462="Standard domestic 15% (Box 7)",F2462="Import - VAT paid at customs (Box 8)",F2462="Import - Reverse charge (Box 9)"),OR(F2462&lt;&gt;"Standard domestic 15% (Box 7)",AND(LEN(D2462)=15,LEFT(D2462,1)="3",RIGHT(D2462,1)="3",ISNUMBER(--D2462)))),I2462,0))</f>
        <v/>
      </c>
      <c r="T2462" s="34">
        <f>IF(A2462="","",R2462-S2462)</f>
        <v/>
      </c>
      <c r="U2462" s="23">
        <f>IF(A2462="","",IF(O2462=0,"Outside audit periods; ","")&amp;IF(F2462="","No VAT category; ","")&amp;IF(ABS(Q2462)&gt;Setup!$B$10,"VAT ≠ 15% × net; ","")&amp;IF(AND(F2462="Standard domestic 15% (Box 7)",NOT(AND(LEN(D2462)=15,LEFT(D2462,1)="3",RIGHT(D2462,1)="3",ISNUMBER(--D2462)))),"Invalid/missing supplier VAT no; ","")&amp;IF(AND(L2462="Yes",K2462&lt;&gt;"Yes"),"VAT claimed without valid tax invoice; ","")&amp;IF(AND(L2462="Yes",ISNUMBER(SEARCH("blocked",G2462))),"Blocked input VAT claimed; ","")&amp;IF(AND(F2462="Import - VAT paid at customs (Box 8)",M2462=""),"Customs declaration no missing; ","")&amp;IF(AND(F2462="Import - Reverse charge (Box 9)",E2462="Saudi Arabia"),"RCM used for a local supplier; ","")&amp;IF(AND(L2462="Yes",NOT(OR(F2462="Standard domestic 15% (Box 7)",F2462="Import - VAT paid at customs (Box 8)",F2462="Import - Reverse charge (Box 9)"))),"VAT claimed on non-taxable category; ",""))</f>
        <v/>
      </c>
    </row>
    <row r="2463">
      <c r="A2463" s="17" t="n"/>
      <c r="B2463" s="14" t="n"/>
      <c r="C2463" s="14" t="n"/>
      <c r="D2463" s="16" t="n"/>
      <c r="E2463" s="14" t="n"/>
      <c r="F2463" s="14" t="n"/>
      <c r="G2463" s="14" t="n"/>
      <c r="H2463" s="19" t="n"/>
      <c r="I2463" s="19" t="n"/>
      <c r="J2463" s="34">
        <f>IF(A2463="","",H2463+I2463)</f>
        <v/>
      </c>
      <c r="K2463" s="14" t="n"/>
      <c r="L2463" s="14" t="n"/>
      <c r="M2463" s="14" t="n"/>
      <c r="N2463" s="14" t="n"/>
      <c r="O2463" s="20">
        <f>IF(A2463="","",SUMPRODUCT((A2463&gt;=Setup!$C$19:$C$30)*(A2463&lt;=Setup!$D$19:$D$30)*Setup!$A$19:$A$30))</f>
        <v/>
      </c>
      <c r="P2463" s="34">
        <f>IF(A2463="","",IF(OR(F2463="Standard domestic 15% (Box 7)",F2463="Import - VAT paid at customs (Box 8)",F2463="Import - Reverse charge (Box 9)"),ROUND(H2463*Setup!$B$9,2),0))</f>
        <v/>
      </c>
      <c r="Q2463" s="34">
        <f>IF(A2463="","",I2463-P2463)</f>
        <v/>
      </c>
      <c r="R2463" s="34">
        <f>IF(A2463="","",IF(L2463="Yes",I2463,0))</f>
        <v/>
      </c>
      <c r="S2463" s="34">
        <f>IF(A2463="","",IF(AND(L2463="Yes",K2463="Yes",NOT(ISNUMBER(SEARCH("blocked",G2463))),OR(F2463="Standard domestic 15% (Box 7)",F2463="Import - VAT paid at customs (Box 8)",F2463="Import - Reverse charge (Box 9)"),OR(F2463&lt;&gt;"Standard domestic 15% (Box 7)",AND(LEN(D2463)=15,LEFT(D2463,1)="3",RIGHT(D2463,1)="3",ISNUMBER(--D2463)))),I2463,0))</f>
        <v/>
      </c>
      <c r="T2463" s="34">
        <f>IF(A2463="","",R2463-S2463)</f>
        <v/>
      </c>
      <c r="U2463" s="23">
        <f>IF(A2463="","",IF(O2463=0,"Outside audit periods; ","")&amp;IF(F2463="","No VAT category; ","")&amp;IF(ABS(Q2463)&gt;Setup!$B$10,"VAT ≠ 15% × net; ","")&amp;IF(AND(F2463="Standard domestic 15% (Box 7)",NOT(AND(LEN(D2463)=15,LEFT(D2463,1)="3",RIGHT(D2463,1)="3",ISNUMBER(--D2463)))),"Invalid/missing supplier VAT no; ","")&amp;IF(AND(L2463="Yes",K2463&lt;&gt;"Yes"),"VAT claimed without valid tax invoice; ","")&amp;IF(AND(L2463="Yes",ISNUMBER(SEARCH("blocked",G2463))),"Blocked input VAT claimed; ","")&amp;IF(AND(F2463="Import - VAT paid at customs (Box 8)",M2463=""),"Customs declaration no missing; ","")&amp;IF(AND(F2463="Import - Reverse charge (Box 9)",E2463="Saudi Arabia"),"RCM used for a local supplier; ","")&amp;IF(AND(L2463="Yes",NOT(OR(F2463="Standard domestic 15% (Box 7)",F2463="Import - VAT paid at customs (Box 8)",F2463="Import - Reverse charge (Box 9)"))),"VAT claimed on non-taxable category; ",""))</f>
        <v/>
      </c>
    </row>
    <row r="2464">
      <c r="A2464" s="17" t="n"/>
      <c r="B2464" s="14" t="n"/>
      <c r="C2464" s="14" t="n"/>
      <c r="D2464" s="16" t="n"/>
      <c r="E2464" s="14" t="n"/>
      <c r="F2464" s="14" t="n"/>
      <c r="G2464" s="14" t="n"/>
      <c r="H2464" s="19" t="n"/>
      <c r="I2464" s="19" t="n"/>
      <c r="J2464" s="34">
        <f>IF(A2464="","",H2464+I2464)</f>
        <v/>
      </c>
      <c r="K2464" s="14" t="n"/>
      <c r="L2464" s="14" t="n"/>
      <c r="M2464" s="14" t="n"/>
      <c r="N2464" s="14" t="n"/>
      <c r="O2464" s="20">
        <f>IF(A2464="","",SUMPRODUCT((A2464&gt;=Setup!$C$19:$C$30)*(A2464&lt;=Setup!$D$19:$D$30)*Setup!$A$19:$A$30))</f>
        <v/>
      </c>
      <c r="P2464" s="34">
        <f>IF(A2464="","",IF(OR(F2464="Standard domestic 15% (Box 7)",F2464="Import - VAT paid at customs (Box 8)",F2464="Import - Reverse charge (Box 9)"),ROUND(H2464*Setup!$B$9,2),0))</f>
        <v/>
      </c>
      <c r="Q2464" s="34">
        <f>IF(A2464="","",I2464-P2464)</f>
        <v/>
      </c>
      <c r="R2464" s="34">
        <f>IF(A2464="","",IF(L2464="Yes",I2464,0))</f>
        <v/>
      </c>
      <c r="S2464" s="34">
        <f>IF(A2464="","",IF(AND(L2464="Yes",K2464="Yes",NOT(ISNUMBER(SEARCH("blocked",G2464))),OR(F2464="Standard domestic 15% (Box 7)",F2464="Import - VAT paid at customs (Box 8)",F2464="Import - Reverse charge (Box 9)"),OR(F2464&lt;&gt;"Standard domestic 15% (Box 7)",AND(LEN(D2464)=15,LEFT(D2464,1)="3",RIGHT(D2464,1)="3",ISNUMBER(--D2464)))),I2464,0))</f>
        <v/>
      </c>
      <c r="T2464" s="34">
        <f>IF(A2464="","",R2464-S2464)</f>
        <v/>
      </c>
      <c r="U2464" s="23">
        <f>IF(A2464="","",IF(O2464=0,"Outside audit periods; ","")&amp;IF(F2464="","No VAT category; ","")&amp;IF(ABS(Q2464)&gt;Setup!$B$10,"VAT ≠ 15% × net; ","")&amp;IF(AND(F2464="Standard domestic 15% (Box 7)",NOT(AND(LEN(D2464)=15,LEFT(D2464,1)="3",RIGHT(D2464,1)="3",ISNUMBER(--D2464)))),"Invalid/missing supplier VAT no; ","")&amp;IF(AND(L2464="Yes",K2464&lt;&gt;"Yes"),"VAT claimed without valid tax invoice; ","")&amp;IF(AND(L2464="Yes",ISNUMBER(SEARCH("blocked",G2464))),"Blocked input VAT claimed; ","")&amp;IF(AND(F2464="Import - VAT paid at customs (Box 8)",M2464=""),"Customs declaration no missing; ","")&amp;IF(AND(F2464="Import - Reverse charge (Box 9)",E2464="Saudi Arabia"),"RCM used for a local supplier; ","")&amp;IF(AND(L2464="Yes",NOT(OR(F2464="Standard domestic 15% (Box 7)",F2464="Import - VAT paid at customs (Box 8)",F2464="Import - Reverse charge (Box 9)"))),"VAT claimed on non-taxable category; ",""))</f>
        <v/>
      </c>
    </row>
    <row r="2465">
      <c r="A2465" s="17" t="n"/>
      <c r="B2465" s="14" t="n"/>
      <c r="C2465" s="14" t="n"/>
      <c r="D2465" s="16" t="n"/>
      <c r="E2465" s="14" t="n"/>
      <c r="F2465" s="14" t="n"/>
      <c r="G2465" s="14" t="n"/>
      <c r="H2465" s="19" t="n"/>
      <c r="I2465" s="19" t="n"/>
      <c r="J2465" s="34">
        <f>IF(A2465="","",H2465+I2465)</f>
        <v/>
      </c>
      <c r="K2465" s="14" t="n"/>
      <c r="L2465" s="14" t="n"/>
      <c r="M2465" s="14" t="n"/>
      <c r="N2465" s="14" t="n"/>
      <c r="O2465" s="20">
        <f>IF(A2465="","",SUMPRODUCT((A2465&gt;=Setup!$C$19:$C$30)*(A2465&lt;=Setup!$D$19:$D$30)*Setup!$A$19:$A$30))</f>
        <v/>
      </c>
      <c r="P2465" s="34">
        <f>IF(A2465="","",IF(OR(F2465="Standard domestic 15% (Box 7)",F2465="Import - VAT paid at customs (Box 8)",F2465="Import - Reverse charge (Box 9)"),ROUND(H2465*Setup!$B$9,2),0))</f>
        <v/>
      </c>
      <c r="Q2465" s="34">
        <f>IF(A2465="","",I2465-P2465)</f>
        <v/>
      </c>
      <c r="R2465" s="34">
        <f>IF(A2465="","",IF(L2465="Yes",I2465,0))</f>
        <v/>
      </c>
      <c r="S2465" s="34">
        <f>IF(A2465="","",IF(AND(L2465="Yes",K2465="Yes",NOT(ISNUMBER(SEARCH("blocked",G2465))),OR(F2465="Standard domestic 15% (Box 7)",F2465="Import - VAT paid at customs (Box 8)",F2465="Import - Reverse charge (Box 9)"),OR(F2465&lt;&gt;"Standard domestic 15% (Box 7)",AND(LEN(D2465)=15,LEFT(D2465,1)="3",RIGHT(D2465,1)="3",ISNUMBER(--D2465)))),I2465,0))</f>
        <v/>
      </c>
      <c r="T2465" s="34">
        <f>IF(A2465="","",R2465-S2465)</f>
        <v/>
      </c>
      <c r="U2465" s="23">
        <f>IF(A2465="","",IF(O2465=0,"Outside audit periods; ","")&amp;IF(F2465="","No VAT category; ","")&amp;IF(ABS(Q2465)&gt;Setup!$B$10,"VAT ≠ 15% × net; ","")&amp;IF(AND(F2465="Standard domestic 15% (Box 7)",NOT(AND(LEN(D2465)=15,LEFT(D2465,1)="3",RIGHT(D2465,1)="3",ISNUMBER(--D2465)))),"Invalid/missing supplier VAT no; ","")&amp;IF(AND(L2465="Yes",K2465&lt;&gt;"Yes"),"VAT claimed without valid tax invoice; ","")&amp;IF(AND(L2465="Yes",ISNUMBER(SEARCH("blocked",G2465))),"Blocked input VAT claimed; ","")&amp;IF(AND(F2465="Import - VAT paid at customs (Box 8)",M2465=""),"Customs declaration no missing; ","")&amp;IF(AND(F2465="Import - Reverse charge (Box 9)",E2465="Saudi Arabia"),"RCM used for a local supplier; ","")&amp;IF(AND(L2465="Yes",NOT(OR(F2465="Standard domestic 15% (Box 7)",F2465="Import - VAT paid at customs (Box 8)",F2465="Import - Reverse charge (Box 9)"))),"VAT claimed on non-taxable category; ",""))</f>
        <v/>
      </c>
    </row>
    <row r="2466">
      <c r="A2466" s="17" t="n"/>
      <c r="B2466" s="14" t="n"/>
      <c r="C2466" s="14" t="n"/>
      <c r="D2466" s="16" t="n"/>
      <c r="E2466" s="14" t="n"/>
      <c r="F2466" s="14" t="n"/>
      <c r="G2466" s="14" t="n"/>
      <c r="H2466" s="19" t="n"/>
      <c r="I2466" s="19" t="n"/>
      <c r="J2466" s="34">
        <f>IF(A2466="","",H2466+I2466)</f>
        <v/>
      </c>
      <c r="K2466" s="14" t="n"/>
      <c r="L2466" s="14" t="n"/>
      <c r="M2466" s="14" t="n"/>
      <c r="N2466" s="14" t="n"/>
      <c r="O2466" s="20">
        <f>IF(A2466="","",SUMPRODUCT((A2466&gt;=Setup!$C$19:$C$30)*(A2466&lt;=Setup!$D$19:$D$30)*Setup!$A$19:$A$30))</f>
        <v/>
      </c>
      <c r="P2466" s="34">
        <f>IF(A2466="","",IF(OR(F2466="Standard domestic 15% (Box 7)",F2466="Import - VAT paid at customs (Box 8)",F2466="Import - Reverse charge (Box 9)"),ROUND(H2466*Setup!$B$9,2),0))</f>
        <v/>
      </c>
      <c r="Q2466" s="34">
        <f>IF(A2466="","",I2466-P2466)</f>
        <v/>
      </c>
      <c r="R2466" s="34">
        <f>IF(A2466="","",IF(L2466="Yes",I2466,0))</f>
        <v/>
      </c>
      <c r="S2466" s="34">
        <f>IF(A2466="","",IF(AND(L2466="Yes",K2466="Yes",NOT(ISNUMBER(SEARCH("blocked",G2466))),OR(F2466="Standard domestic 15% (Box 7)",F2466="Import - VAT paid at customs (Box 8)",F2466="Import - Reverse charge (Box 9)"),OR(F2466&lt;&gt;"Standard domestic 15% (Box 7)",AND(LEN(D2466)=15,LEFT(D2466,1)="3",RIGHT(D2466,1)="3",ISNUMBER(--D2466)))),I2466,0))</f>
        <v/>
      </c>
      <c r="T2466" s="34">
        <f>IF(A2466="","",R2466-S2466)</f>
        <v/>
      </c>
      <c r="U2466" s="23">
        <f>IF(A2466="","",IF(O2466=0,"Outside audit periods; ","")&amp;IF(F2466="","No VAT category; ","")&amp;IF(ABS(Q2466)&gt;Setup!$B$10,"VAT ≠ 15% × net; ","")&amp;IF(AND(F2466="Standard domestic 15% (Box 7)",NOT(AND(LEN(D2466)=15,LEFT(D2466,1)="3",RIGHT(D2466,1)="3",ISNUMBER(--D2466)))),"Invalid/missing supplier VAT no; ","")&amp;IF(AND(L2466="Yes",K2466&lt;&gt;"Yes"),"VAT claimed without valid tax invoice; ","")&amp;IF(AND(L2466="Yes",ISNUMBER(SEARCH("blocked",G2466))),"Blocked input VAT claimed; ","")&amp;IF(AND(F2466="Import - VAT paid at customs (Box 8)",M2466=""),"Customs declaration no missing; ","")&amp;IF(AND(F2466="Import - Reverse charge (Box 9)",E2466="Saudi Arabia"),"RCM used for a local supplier; ","")&amp;IF(AND(L2466="Yes",NOT(OR(F2466="Standard domestic 15% (Box 7)",F2466="Import - VAT paid at customs (Box 8)",F2466="Import - Reverse charge (Box 9)"))),"VAT claimed on non-taxable category; ",""))</f>
        <v/>
      </c>
    </row>
    <row r="2467">
      <c r="A2467" s="17" t="n"/>
      <c r="B2467" s="14" t="n"/>
      <c r="C2467" s="14" t="n"/>
      <c r="D2467" s="16" t="n"/>
      <c r="E2467" s="14" t="n"/>
      <c r="F2467" s="14" t="n"/>
      <c r="G2467" s="14" t="n"/>
      <c r="H2467" s="19" t="n"/>
      <c r="I2467" s="19" t="n"/>
      <c r="J2467" s="34">
        <f>IF(A2467="","",H2467+I2467)</f>
        <v/>
      </c>
      <c r="K2467" s="14" t="n"/>
      <c r="L2467" s="14" t="n"/>
      <c r="M2467" s="14" t="n"/>
      <c r="N2467" s="14" t="n"/>
      <c r="O2467" s="20">
        <f>IF(A2467="","",SUMPRODUCT((A2467&gt;=Setup!$C$19:$C$30)*(A2467&lt;=Setup!$D$19:$D$30)*Setup!$A$19:$A$30))</f>
        <v/>
      </c>
      <c r="P2467" s="34">
        <f>IF(A2467="","",IF(OR(F2467="Standard domestic 15% (Box 7)",F2467="Import - VAT paid at customs (Box 8)",F2467="Import - Reverse charge (Box 9)"),ROUND(H2467*Setup!$B$9,2),0))</f>
        <v/>
      </c>
      <c r="Q2467" s="34">
        <f>IF(A2467="","",I2467-P2467)</f>
        <v/>
      </c>
      <c r="R2467" s="34">
        <f>IF(A2467="","",IF(L2467="Yes",I2467,0))</f>
        <v/>
      </c>
      <c r="S2467" s="34">
        <f>IF(A2467="","",IF(AND(L2467="Yes",K2467="Yes",NOT(ISNUMBER(SEARCH("blocked",G2467))),OR(F2467="Standard domestic 15% (Box 7)",F2467="Import - VAT paid at customs (Box 8)",F2467="Import - Reverse charge (Box 9)"),OR(F2467&lt;&gt;"Standard domestic 15% (Box 7)",AND(LEN(D2467)=15,LEFT(D2467,1)="3",RIGHT(D2467,1)="3",ISNUMBER(--D2467)))),I2467,0))</f>
        <v/>
      </c>
      <c r="T2467" s="34">
        <f>IF(A2467="","",R2467-S2467)</f>
        <v/>
      </c>
      <c r="U2467" s="23">
        <f>IF(A2467="","",IF(O2467=0,"Outside audit periods; ","")&amp;IF(F2467="","No VAT category; ","")&amp;IF(ABS(Q2467)&gt;Setup!$B$10,"VAT ≠ 15% × net; ","")&amp;IF(AND(F2467="Standard domestic 15% (Box 7)",NOT(AND(LEN(D2467)=15,LEFT(D2467,1)="3",RIGHT(D2467,1)="3",ISNUMBER(--D2467)))),"Invalid/missing supplier VAT no; ","")&amp;IF(AND(L2467="Yes",K2467&lt;&gt;"Yes"),"VAT claimed without valid tax invoice; ","")&amp;IF(AND(L2467="Yes",ISNUMBER(SEARCH("blocked",G2467))),"Blocked input VAT claimed; ","")&amp;IF(AND(F2467="Import - VAT paid at customs (Box 8)",M2467=""),"Customs declaration no missing; ","")&amp;IF(AND(F2467="Import - Reverse charge (Box 9)",E2467="Saudi Arabia"),"RCM used for a local supplier; ","")&amp;IF(AND(L2467="Yes",NOT(OR(F2467="Standard domestic 15% (Box 7)",F2467="Import - VAT paid at customs (Box 8)",F2467="Import - Reverse charge (Box 9)"))),"VAT claimed on non-taxable category; ",""))</f>
        <v/>
      </c>
    </row>
    <row r="2468">
      <c r="A2468" s="17" t="n"/>
      <c r="B2468" s="14" t="n"/>
      <c r="C2468" s="14" t="n"/>
      <c r="D2468" s="16" t="n"/>
      <c r="E2468" s="14" t="n"/>
      <c r="F2468" s="14" t="n"/>
      <c r="G2468" s="14" t="n"/>
      <c r="H2468" s="19" t="n"/>
      <c r="I2468" s="19" t="n"/>
      <c r="J2468" s="34">
        <f>IF(A2468="","",H2468+I2468)</f>
        <v/>
      </c>
      <c r="K2468" s="14" t="n"/>
      <c r="L2468" s="14" t="n"/>
      <c r="M2468" s="14" t="n"/>
      <c r="N2468" s="14" t="n"/>
      <c r="O2468" s="20">
        <f>IF(A2468="","",SUMPRODUCT((A2468&gt;=Setup!$C$19:$C$30)*(A2468&lt;=Setup!$D$19:$D$30)*Setup!$A$19:$A$30))</f>
        <v/>
      </c>
      <c r="P2468" s="34">
        <f>IF(A2468="","",IF(OR(F2468="Standard domestic 15% (Box 7)",F2468="Import - VAT paid at customs (Box 8)",F2468="Import - Reverse charge (Box 9)"),ROUND(H2468*Setup!$B$9,2),0))</f>
        <v/>
      </c>
      <c r="Q2468" s="34">
        <f>IF(A2468="","",I2468-P2468)</f>
        <v/>
      </c>
      <c r="R2468" s="34">
        <f>IF(A2468="","",IF(L2468="Yes",I2468,0))</f>
        <v/>
      </c>
      <c r="S2468" s="34">
        <f>IF(A2468="","",IF(AND(L2468="Yes",K2468="Yes",NOT(ISNUMBER(SEARCH("blocked",G2468))),OR(F2468="Standard domestic 15% (Box 7)",F2468="Import - VAT paid at customs (Box 8)",F2468="Import - Reverse charge (Box 9)"),OR(F2468&lt;&gt;"Standard domestic 15% (Box 7)",AND(LEN(D2468)=15,LEFT(D2468,1)="3",RIGHT(D2468,1)="3",ISNUMBER(--D2468)))),I2468,0))</f>
        <v/>
      </c>
      <c r="T2468" s="34">
        <f>IF(A2468="","",R2468-S2468)</f>
        <v/>
      </c>
      <c r="U2468" s="23">
        <f>IF(A2468="","",IF(O2468=0,"Outside audit periods; ","")&amp;IF(F2468="","No VAT category; ","")&amp;IF(ABS(Q2468)&gt;Setup!$B$10,"VAT ≠ 15% × net; ","")&amp;IF(AND(F2468="Standard domestic 15% (Box 7)",NOT(AND(LEN(D2468)=15,LEFT(D2468,1)="3",RIGHT(D2468,1)="3",ISNUMBER(--D2468)))),"Invalid/missing supplier VAT no; ","")&amp;IF(AND(L2468="Yes",K2468&lt;&gt;"Yes"),"VAT claimed without valid tax invoice; ","")&amp;IF(AND(L2468="Yes",ISNUMBER(SEARCH("blocked",G2468))),"Blocked input VAT claimed; ","")&amp;IF(AND(F2468="Import - VAT paid at customs (Box 8)",M2468=""),"Customs declaration no missing; ","")&amp;IF(AND(F2468="Import - Reverse charge (Box 9)",E2468="Saudi Arabia"),"RCM used for a local supplier; ","")&amp;IF(AND(L2468="Yes",NOT(OR(F2468="Standard domestic 15% (Box 7)",F2468="Import - VAT paid at customs (Box 8)",F2468="Import - Reverse charge (Box 9)"))),"VAT claimed on non-taxable category; ",""))</f>
        <v/>
      </c>
    </row>
    <row r="2469">
      <c r="A2469" s="17" t="n"/>
      <c r="B2469" s="14" t="n"/>
      <c r="C2469" s="14" t="n"/>
      <c r="D2469" s="16" t="n"/>
      <c r="E2469" s="14" t="n"/>
      <c r="F2469" s="14" t="n"/>
      <c r="G2469" s="14" t="n"/>
      <c r="H2469" s="19" t="n"/>
      <c r="I2469" s="19" t="n"/>
      <c r="J2469" s="34">
        <f>IF(A2469="","",H2469+I2469)</f>
        <v/>
      </c>
      <c r="K2469" s="14" t="n"/>
      <c r="L2469" s="14" t="n"/>
      <c r="M2469" s="14" t="n"/>
      <c r="N2469" s="14" t="n"/>
      <c r="O2469" s="20">
        <f>IF(A2469="","",SUMPRODUCT((A2469&gt;=Setup!$C$19:$C$30)*(A2469&lt;=Setup!$D$19:$D$30)*Setup!$A$19:$A$30))</f>
        <v/>
      </c>
      <c r="P2469" s="34">
        <f>IF(A2469="","",IF(OR(F2469="Standard domestic 15% (Box 7)",F2469="Import - VAT paid at customs (Box 8)",F2469="Import - Reverse charge (Box 9)"),ROUND(H2469*Setup!$B$9,2),0))</f>
        <v/>
      </c>
      <c r="Q2469" s="34">
        <f>IF(A2469="","",I2469-P2469)</f>
        <v/>
      </c>
      <c r="R2469" s="34">
        <f>IF(A2469="","",IF(L2469="Yes",I2469,0))</f>
        <v/>
      </c>
      <c r="S2469" s="34">
        <f>IF(A2469="","",IF(AND(L2469="Yes",K2469="Yes",NOT(ISNUMBER(SEARCH("blocked",G2469))),OR(F2469="Standard domestic 15% (Box 7)",F2469="Import - VAT paid at customs (Box 8)",F2469="Import - Reverse charge (Box 9)"),OR(F2469&lt;&gt;"Standard domestic 15% (Box 7)",AND(LEN(D2469)=15,LEFT(D2469,1)="3",RIGHT(D2469,1)="3",ISNUMBER(--D2469)))),I2469,0))</f>
        <v/>
      </c>
      <c r="T2469" s="34">
        <f>IF(A2469="","",R2469-S2469)</f>
        <v/>
      </c>
      <c r="U2469" s="23">
        <f>IF(A2469="","",IF(O2469=0,"Outside audit periods; ","")&amp;IF(F2469="","No VAT category; ","")&amp;IF(ABS(Q2469)&gt;Setup!$B$10,"VAT ≠ 15% × net; ","")&amp;IF(AND(F2469="Standard domestic 15% (Box 7)",NOT(AND(LEN(D2469)=15,LEFT(D2469,1)="3",RIGHT(D2469,1)="3",ISNUMBER(--D2469)))),"Invalid/missing supplier VAT no; ","")&amp;IF(AND(L2469="Yes",K2469&lt;&gt;"Yes"),"VAT claimed without valid tax invoice; ","")&amp;IF(AND(L2469="Yes",ISNUMBER(SEARCH("blocked",G2469))),"Blocked input VAT claimed; ","")&amp;IF(AND(F2469="Import - VAT paid at customs (Box 8)",M2469=""),"Customs declaration no missing; ","")&amp;IF(AND(F2469="Import - Reverse charge (Box 9)",E2469="Saudi Arabia"),"RCM used for a local supplier; ","")&amp;IF(AND(L2469="Yes",NOT(OR(F2469="Standard domestic 15% (Box 7)",F2469="Import - VAT paid at customs (Box 8)",F2469="Import - Reverse charge (Box 9)"))),"VAT claimed on non-taxable category; ",""))</f>
        <v/>
      </c>
    </row>
    <row r="2470">
      <c r="A2470" s="17" t="n"/>
      <c r="B2470" s="14" t="n"/>
      <c r="C2470" s="14" t="n"/>
      <c r="D2470" s="16" t="n"/>
      <c r="E2470" s="14" t="n"/>
      <c r="F2470" s="14" t="n"/>
      <c r="G2470" s="14" t="n"/>
      <c r="H2470" s="19" t="n"/>
      <c r="I2470" s="19" t="n"/>
      <c r="J2470" s="34">
        <f>IF(A2470="","",H2470+I2470)</f>
        <v/>
      </c>
      <c r="K2470" s="14" t="n"/>
      <c r="L2470" s="14" t="n"/>
      <c r="M2470" s="14" t="n"/>
      <c r="N2470" s="14" t="n"/>
      <c r="O2470" s="20">
        <f>IF(A2470="","",SUMPRODUCT((A2470&gt;=Setup!$C$19:$C$30)*(A2470&lt;=Setup!$D$19:$D$30)*Setup!$A$19:$A$30))</f>
        <v/>
      </c>
      <c r="P2470" s="34">
        <f>IF(A2470="","",IF(OR(F2470="Standard domestic 15% (Box 7)",F2470="Import - VAT paid at customs (Box 8)",F2470="Import - Reverse charge (Box 9)"),ROUND(H2470*Setup!$B$9,2),0))</f>
        <v/>
      </c>
      <c r="Q2470" s="34">
        <f>IF(A2470="","",I2470-P2470)</f>
        <v/>
      </c>
      <c r="R2470" s="34">
        <f>IF(A2470="","",IF(L2470="Yes",I2470,0))</f>
        <v/>
      </c>
      <c r="S2470" s="34">
        <f>IF(A2470="","",IF(AND(L2470="Yes",K2470="Yes",NOT(ISNUMBER(SEARCH("blocked",G2470))),OR(F2470="Standard domestic 15% (Box 7)",F2470="Import - VAT paid at customs (Box 8)",F2470="Import - Reverse charge (Box 9)"),OR(F2470&lt;&gt;"Standard domestic 15% (Box 7)",AND(LEN(D2470)=15,LEFT(D2470,1)="3",RIGHT(D2470,1)="3",ISNUMBER(--D2470)))),I2470,0))</f>
        <v/>
      </c>
      <c r="T2470" s="34">
        <f>IF(A2470="","",R2470-S2470)</f>
        <v/>
      </c>
      <c r="U2470" s="23">
        <f>IF(A2470="","",IF(O2470=0,"Outside audit periods; ","")&amp;IF(F2470="","No VAT category; ","")&amp;IF(ABS(Q2470)&gt;Setup!$B$10,"VAT ≠ 15% × net; ","")&amp;IF(AND(F2470="Standard domestic 15% (Box 7)",NOT(AND(LEN(D2470)=15,LEFT(D2470,1)="3",RIGHT(D2470,1)="3",ISNUMBER(--D2470)))),"Invalid/missing supplier VAT no; ","")&amp;IF(AND(L2470="Yes",K2470&lt;&gt;"Yes"),"VAT claimed without valid tax invoice; ","")&amp;IF(AND(L2470="Yes",ISNUMBER(SEARCH("blocked",G2470))),"Blocked input VAT claimed; ","")&amp;IF(AND(F2470="Import - VAT paid at customs (Box 8)",M2470=""),"Customs declaration no missing; ","")&amp;IF(AND(F2470="Import - Reverse charge (Box 9)",E2470="Saudi Arabia"),"RCM used for a local supplier; ","")&amp;IF(AND(L2470="Yes",NOT(OR(F2470="Standard domestic 15% (Box 7)",F2470="Import - VAT paid at customs (Box 8)",F2470="Import - Reverse charge (Box 9)"))),"VAT claimed on non-taxable category; ",""))</f>
        <v/>
      </c>
    </row>
    <row r="2471">
      <c r="A2471" s="17" t="n"/>
      <c r="B2471" s="14" t="n"/>
      <c r="C2471" s="14" t="n"/>
      <c r="D2471" s="16" t="n"/>
      <c r="E2471" s="14" t="n"/>
      <c r="F2471" s="14" t="n"/>
      <c r="G2471" s="14" t="n"/>
      <c r="H2471" s="19" t="n"/>
      <c r="I2471" s="19" t="n"/>
      <c r="J2471" s="34">
        <f>IF(A2471="","",H2471+I2471)</f>
        <v/>
      </c>
      <c r="K2471" s="14" t="n"/>
      <c r="L2471" s="14" t="n"/>
      <c r="M2471" s="14" t="n"/>
      <c r="N2471" s="14" t="n"/>
      <c r="O2471" s="20">
        <f>IF(A2471="","",SUMPRODUCT((A2471&gt;=Setup!$C$19:$C$30)*(A2471&lt;=Setup!$D$19:$D$30)*Setup!$A$19:$A$30))</f>
        <v/>
      </c>
      <c r="P2471" s="34">
        <f>IF(A2471="","",IF(OR(F2471="Standard domestic 15% (Box 7)",F2471="Import - VAT paid at customs (Box 8)",F2471="Import - Reverse charge (Box 9)"),ROUND(H2471*Setup!$B$9,2),0))</f>
        <v/>
      </c>
      <c r="Q2471" s="34">
        <f>IF(A2471="","",I2471-P2471)</f>
        <v/>
      </c>
      <c r="R2471" s="34">
        <f>IF(A2471="","",IF(L2471="Yes",I2471,0))</f>
        <v/>
      </c>
      <c r="S2471" s="34">
        <f>IF(A2471="","",IF(AND(L2471="Yes",K2471="Yes",NOT(ISNUMBER(SEARCH("blocked",G2471))),OR(F2471="Standard domestic 15% (Box 7)",F2471="Import - VAT paid at customs (Box 8)",F2471="Import - Reverse charge (Box 9)"),OR(F2471&lt;&gt;"Standard domestic 15% (Box 7)",AND(LEN(D2471)=15,LEFT(D2471,1)="3",RIGHT(D2471,1)="3",ISNUMBER(--D2471)))),I2471,0))</f>
        <v/>
      </c>
      <c r="T2471" s="34">
        <f>IF(A2471="","",R2471-S2471)</f>
        <v/>
      </c>
      <c r="U2471" s="23">
        <f>IF(A2471="","",IF(O2471=0,"Outside audit periods; ","")&amp;IF(F2471="","No VAT category; ","")&amp;IF(ABS(Q2471)&gt;Setup!$B$10,"VAT ≠ 15% × net; ","")&amp;IF(AND(F2471="Standard domestic 15% (Box 7)",NOT(AND(LEN(D2471)=15,LEFT(D2471,1)="3",RIGHT(D2471,1)="3",ISNUMBER(--D2471)))),"Invalid/missing supplier VAT no; ","")&amp;IF(AND(L2471="Yes",K2471&lt;&gt;"Yes"),"VAT claimed without valid tax invoice; ","")&amp;IF(AND(L2471="Yes",ISNUMBER(SEARCH("blocked",G2471))),"Blocked input VAT claimed; ","")&amp;IF(AND(F2471="Import - VAT paid at customs (Box 8)",M2471=""),"Customs declaration no missing; ","")&amp;IF(AND(F2471="Import - Reverse charge (Box 9)",E2471="Saudi Arabia"),"RCM used for a local supplier; ","")&amp;IF(AND(L2471="Yes",NOT(OR(F2471="Standard domestic 15% (Box 7)",F2471="Import - VAT paid at customs (Box 8)",F2471="Import - Reverse charge (Box 9)"))),"VAT claimed on non-taxable category; ",""))</f>
        <v/>
      </c>
    </row>
    <row r="2472">
      <c r="A2472" s="17" t="n"/>
      <c r="B2472" s="14" t="n"/>
      <c r="C2472" s="14" t="n"/>
      <c r="D2472" s="16" t="n"/>
      <c r="E2472" s="14" t="n"/>
      <c r="F2472" s="14" t="n"/>
      <c r="G2472" s="14" t="n"/>
      <c r="H2472" s="19" t="n"/>
      <c r="I2472" s="19" t="n"/>
      <c r="J2472" s="34">
        <f>IF(A2472="","",H2472+I2472)</f>
        <v/>
      </c>
      <c r="K2472" s="14" t="n"/>
      <c r="L2472" s="14" t="n"/>
      <c r="M2472" s="14" t="n"/>
      <c r="N2472" s="14" t="n"/>
      <c r="O2472" s="20">
        <f>IF(A2472="","",SUMPRODUCT((A2472&gt;=Setup!$C$19:$C$30)*(A2472&lt;=Setup!$D$19:$D$30)*Setup!$A$19:$A$30))</f>
        <v/>
      </c>
      <c r="P2472" s="34">
        <f>IF(A2472="","",IF(OR(F2472="Standard domestic 15% (Box 7)",F2472="Import - VAT paid at customs (Box 8)",F2472="Import - Reverse charge (Box 9)"),ROUND(H2472*Setup!$B$9,2),0))</f>
        <v/>
      </c>
      <c r="Q2472" s="34">
        <f>IF(A2472="","",I2472-P2472)</f>
        <v/>
      </c>
      <c r="R2472" s="34">
        <f>IF(A2472="","",IF(L2472="Yes",I2472,0))</f>
        <v/>
      </c>
      <c r="S2472" s="34">
        <f>IF(A2472="","",IF(AND(L2472="Yes",K2472="Yes",NOT(ISNUMBER(SEARCH("blocked",G2472))),OR(F2472="Standard domestic 15% (Box 7)",F2472="Import - VAT paid at customs (Box 8)",F2472="Import - Reverse charge (Box 9)"),OR(F2472&lt;&gt;"Standard domestic 15% (Box 7)",AND(LEN(D2472)=15,LEFT(D2472,1)="3",RIGHT(D2472,1)="3",ISNUMBER(--D2472)))),I2472,0))</f>
        <v/>
      </c>
      <c r="T2472" s="34">
        <f>IF(A2472="","",R2472-S2472)</f>
        <v/>
      </c>
      <c r="U2472" s="23">
        <f>IF(A2472="","",IF(O2472=0,"Outside audit periods; ","")&amp;IF(F2472="","No VAT category; ","")&amp;IF(ABS(Q2472)&gt;Setup!$B$10,"VAT ≠ 15% × net; ","")&amp;IF(AND(F2472="Standard domestic 15% (Box 7)",NOT(AND(LEN(D2472)=15,LEFT(D2472,1)="3",RIGHT(D2472,1)="3",ISNUMBER(--D2472)))),"Invalid/missing supplier VAT no; ","")&amp;IF(AND(L2472="Yes",K2472&lt;&gt;"Yes"),"VAT claimed without valid tax invoice; ","")&amp;IF(AND(L2472="Yes",ISNUMBER(SEARCH("blocked",G2472))),"Blocked input VAT claimed; ","")&amp;IF(AND(F2472="Import - VAT paid at customs (Box 8)",M2472=""),"Customs declaration no missing; ","")&amp;IF(AND(F2472="Import - Reverse charge (Box 9)",E2472="Saudi Arabia"),"RCM used for a local supplier; ","")&amp;IF(AND(L2472="Yes",NOT(OR(F2472="Standard domestic 15% (Box 7)",F2472="Import - VAT paid at customs (Box 8)",F2472="Import - Reverse charge (Box 9)"))),"VAT claimed on non-taxable category; ",""))</f>
        <v/>
      </c>
    </row>
    <row r="2473">
      <c r="A2473" s="17" t="n"/>
      <c r="B2473" s="14" t="n"/>
      <c r="C2473" s="14" t="n"/>
      <c r="D2473" s="16" t="n"/>
      <c r="E2473" s="14" t="n"/>
      <c r="F2473" s="14" t="n"/>
      <c r="G2473" s="14" t="n"/>
      <c r="H2473" s="19" t="n"/>
      <c r="I2473" s="19" t="n"/>
      <c r="J2473" s="34">
        <f>IF(A2473="","",H2473+I2473)</f>
        <v/>
      </c>
      <c r="K2473" s="14" t="n"/>
      <c r="L2473" s="14" t="n"/>
      <c r="M2473" s="14" t="n"/>
      <c r="N2473" s="14" t="n"/>
      <c r="O2473" s="20">
        <f>IF(A2473="","",SUMPRODUCT((A2473&gt;=Setup!$C$19:$C$30)*(A2473&lt;=Setup!$D$19:$D$30)*Setup!$A$19:$A$30))</f>
        <v/>
      </c>
      <c r="P2473" s="34">
        <f>IF(A2473="","",IF(OR(F2473="Standard domestic 15% (Box 7)",F2473="Import - VAT paid at customs (Box 8)",F2473="Import - Reverse charge (Box 9)"),ROUND(H2473*Setup!$B$9,2),0))</f>
        <v/>
      </c>
      <c r="Q2473" s="34">
        <f>IF(A2473="","",I2473-P2473)</f>
        <v/>
      </c>
      <c r="R2473" s="34">
        <f>IF(A2473="","",IF(L2473="Yes",I2473,0))</f>
        <v/>
      </c>
      <c r="S2473" s="34">
        <f>IF(A2473="","",IF(AND(L2473="Yes",K2473="Yes",NOT(ISNUMBER(SEARCH("blocked",G2473))),OR(F2473="Standard domestic 15% (Box 7)",F2473="Import - VAT paid at customs (Box 8)",F2473="Import - Reverse charge (Box 9)"),OR(F2473&lt;&gt;"Standard domestic 15% (Box 7)",AND(LEN(D2473)=15,LEFT(D2473,1)="3",RIGHT(D2473,1)="3",ISNUMBER(--D2473)))),I2473,0))</f>
        <v/>
      </c>
      <c r="T2473" s="34">
        <f>IF(A2473="","",R2473-S2473)</f>
        <v/>
      </c>
      <c r="U2473" s="23">
        <f>IF(A2473="","",IF(O2473=0,"Outside audit periods; ","")&amp;IF(F2473="","No VAT category; ","")&amp;IF(ABS(Q2473)&gt;Setup!$B$10,"VAT ≠ 15% × net; ","")&amp;IF(AND(F2473="Standard domestic 15% (Box 7)",NOT(AND(LEN(D2473)=15,LEFT(D2473,1)="3",RIGHT(D2473,1)="3",ISNUMBER(--D2473)))),"Invalid/missing supplier VAT no; ","")&amp;IF(AND(L2473="Yes",K2473&lt;&gt;"Yes"),"VAT claimed without valid tax invoice; ","")&amp;IF(AND(L2473="Yes",ISNUMBER(SEARCH("blocked",G2473))),"Blocked input VAT claimed; ","")&amp;IF(AND(F2473="Import - VAT paid at customs (Box 8)",M2473=""),"Customs declaration no missing; ","")&amp;IF(AND(F2473="Import - Reverse charge (Box 9)",E2473="Saudi Arabia"),"RCM used for a local supplier; ","")&amp;IF(AND(L2473="Yes",NOT(OR(F2473="Standard domestic 15% (Box 7)",F2473="Import - VAT paid at customs (Box 8)",F2473="Import - Reverse charge (Box 9)"))),"VAT claimed on non-taxable category; ",""))</f>
        <v/>
      </c>
    </row>
    <row r="2474">
      <c r="A2474" s="17" t="n"/>
      <c r="B2474" s="14" t="n"/>
      <c r="C2474" s="14" t="n"/>
      <c r="D2474" s="16" t="n"/>
      <c r="E2474" s="14" t="n"/>
      <c r="F2474" s="14" t="n"/>
      <c r="G2474" s="14" t="n"/>
      <c r="H2474" s="19" t="n"/>
      <c r="I2474" s="19" t="n"/>
      <c r="J2474" s="34">
        <f>IF(A2474="","",H2474+I2474)</f>
        <v/>
      </c>
      <c r="K2474" s="14" t="n"/>
      <c r="L2474" s="14" t="n"/>
      <c r="M2474" s="14" t="n"/>
      <c r="N2474" s="14" t="n"/>
      <c r="O2474" s="20">
        <f>IF(A2474="","",SUMPRODUCT((A2474&gt;=Setup!$C$19:$C$30)*(A2474&lt;=Setup!$D$19:$D$30)*Setup!$A$19:$A$30))</f>
        <v/>
      </c>
      <c r="P2474" s="34">
        <f>IF(A2474="","",IF(OR(F2474="Standard domestic 15% (Box 7)",F2474="Import - VAT paid at customs (Box 8)",F2474="Import - Reverse charge (Box 9)"),ROUND(H2474*Setup!$B$9,2),0))</f>
        <v/>
      </c>
      <c r="Q2474" s="34">
        <f>IF(A2474="","",I2474-P2474)</f>
        <v/>
      </c>
      <c r="R2474" s="34">
        <f>IF(A2474="","",IF(L2474="Yes",I2474,0))</f>
        <v/>
      </c>
      <c r="S2474" s="34">
        <f>IF(A2474="","",IF(AND(L2474="Yes",K2474="Yes",NOT(ISNUMBER(SEARCH("blocked",G2474))),OR(F2474="Standard domestic 15% (Box 7)",F2474="Import - VAT paid at customs (Box 8)",F2474="Import - Reverse charge (Box 9)"),OR(F2474&lt;&gt;"Standard domestic 15% (Box 7)",AND(LEN(D2474)=15,LEFT(D2474,1)="3",RIGHT(D2474,1)="3",ISNUMBER(--D2474)))),I2474,0))</f>
        <v/>
      </c>
      <c r="T2474" s="34">
        <f>IF(A2474="","",R2474-S2474)</f>
        <v/>
      </c>
      <c r="U2474" s="23">
        <f>IF(A2474="","",IF(O2474=0,"Outside audit periods; ","")&amp;IF(F2474="","No VAT category; ","")&amp;IF(ABS(Q2474)&gt;Setup!$B$10,"VAT ≠ 15% × net; ","")&amp;IF(AND(F2474="Standard domestic 15% (Box 7)",NOT(AND(LEN(D2474)=15,LEFT(D2474,1)="3",RIGHT(D2474,1)="3",ISNUMBER(--D2474)))),"Invalid/missing supplier VAT no; ","")&amp;IF(AND(L2474="Yes",K2474&lt;&gt;"Yes"),"VAT claimed without valid tax invoice; ","")&amp;IF(AND(L2474="Yes",ISNUMBER(SEARCH("blocked",G2474))),"Blocked input VAT claimed; ","")&amp;IF(AND(F2474="Import - VAT paid at customs (Box 8)",M2474=""),"Customs declaration no missing; ","")&amp;IF(AND(F2474="Import - Reverse charge (Box 9)",E2474="Saudi Arabia"),"RCM used for a local supplier; ","")&amp;IF(AND(L2474="Yes",NOT(OR(F2474="Standard domestic 15% (Box 7)",F2474="Import - VAT paid at customs (Box 8)",F2474="Import - Reverse charge (Box 9)"))),"VAT claimed on non-taxable category; ",""))</f>
        <v/>
      </c>
    </row>
    <row r="2475">
      <c r="A2475" s="17" t="n"/>
      <c r="B2475" s="14" t="n"/>
      <c r="C2475" s="14" t="n"/>
      <c r="D2475" s="16" t="n"/>
      <c r="E2475" s="14" t="n"/>
      <c r="F2475" s="14" t="n"/>
      <c r="G2475" s="14" t="n"/>
      <c r="H2475" s="19" t="n"/>
      <c r="I2475" s="19" t="n"/>
      <c r="J2475" s="34">
        <f>IF(A2475="","",H2475+I2475)</f>
        <v/>
      </c>
      <c r="K2475" s="14" t="n"/>
      <c r="L2475" s="14" t="n"/>
      <c r="M2475" s="14" t="n"/>
      <c r="N2475" s="14" t="n"/>
      <c r="O2475" s="20">
        <f>IF(A2475="","",SUMPRODUCT((A2475&gt;=Setup!$C$19:$C$30)*(A2475&lt;=Setup!$D$19:$D$30)*Setup!$A$19:$A$30))</f>
        <v/>
      </c>
      <c r="P2475" s="34">
        <f>IF(A2475="","",IF(OR(F2475="Standard domestic 15% (Box 7)",F2475="Import - VAT paid at customs (Box 8)",F2475="Import - Reverse charge (Box 9)"),ROUND(H2475*Setup!$B$9,2),0))</f>
        <v/>
      </c>
      <c r="Q2475" s="34">
        <f>IF(A2475="","",I2475-P2475)</f>
        <v/>
      </c>
      <c r="R2475" s="34">
        <f>IF(A2475="","",IF(L2475="Yes",I2475,0))</f>
        <v/>
      </c>
      <c r="S2475" s="34">
        <f>IF(A2475="","",IF(AND(L2475="Yes",K2475="Yes",NOT(ISNUMBER(SEARCH("blocked",G2475))),OR(F2475="Standard domestic 15% (Box 7)",F2475="Import - VAT paid at customs (Box 8)",F2475="Import - Reverse charge (Box 9)"),OR(F2475&lt;&gt;"Standard domestic 15% (Box 7)",AND(LEN(D2475)=15,LEFT(D2475,1)="3",RIGHT(D2475,1)="3",ISNUMBER(--D2475)))),I2475,0))</f>
        <v/>
      </c>
      <c r="T2475" s="34">
        <f>IF(A2475="","",R2475-S2475)</f>
        <v/>
      </c>
      <c r="U2475" s="23">
        <f>IF(A2475="","",IF(O2475=0,"Outside audit periods; ","")&amp;IF(F2475="","No VAT category; ","")&amp;IF(ABS(Q2475)&gt;Setup!$B$10,"VAT ≠ 15% × net; ","")&amp;IF(AND(F2475="Standard domestic 15% (Box 7)",NOT(AND(LEN(D2475)=15,LEFT(D2475,1)="3",RIGHT(D2475,1)="3",ISNUMBER(--D2475)))),"Invalid/missing supplier VAT no; ","")&amp;IF(AND(L2475="Yes",K2475&lt;&gt;"Yes"),"VAT claimed without valid tax invoice; ","")&amp;IF(AND(L2475="Yes",ISNUMBER(SEARCH("blocked",G2475))),"Blocked input VAT claimed; ","")&amp;IF(AND(F2475="Import - VAT paid at customs (Box 8)",M2475=""),"Customs declaration no missing; ","")&amp;IF(AND(F2475="Import - Reverse charge (Box 9)",E2475="Saudi Arabia"),"RCM used for a local supplier; ","")&amp;IF(AND(L2475="Yes",NOT(OR(F2475="Standard domestic 15% (Box 7)",F2475="Import - VAT paid at customs (Box 8)",F2475="Import - Reverse charge (Box 9)"))),"VAT claimed on non-taxable category; ",""))</f>
        <v/>
      </c>
    </row>
    <row r="2476">
      <c r="A2476" s="17" t="n"/>
      <c r="B2476" s="14" t="n"/>
      <c r="C2476" s="14" t="n"/>
      <c r="D2476" s="16" t="n"/>
      <c r="E2476" s="14" t="n"/>
      <c r="F2476" s="14" t="n"/>
      <c r="G2476" s="14" t="n"/>
      <c r="H2476" s="19" t="n"/>
      <c r="I2476" s="19" t="n"/>
      <c r="J2476" s="34">
        <f>IF(A2476="","",H2476+I2476)</f>
        <v/>
      </c>
      <c r="K2476" s="14" t="n"/>
      <c r="L2476" s="14" t="n"/>
      <c r="M2476" s="14" t="n"/>
      <c r="N2476" s="14" t="n"/>
      <c r="O2476" s="20">
        <f>IF(A2476="","",SUMPRODUCT((A2476&gt;=Setup!$C$19:$C$30)*(A2476&lt;=Setup!$D$19:$D$30)*Setup!$A$19:$A$30))</f>
        <v/>
      </c>
      <c r="P2476" s="34">
        <f>IF(A2476="","",IF(OR(F2476="Standard domestic 15% (Box 7)",F2476="Import - VAT paid at customs (Box 8)",F2476="Import - Reverse charge (Box 9)"),ROUND(H2476*Setup!$B$9,2),0))</f>
        <v/>
      </c>
      <c r="Q2476" s="34">
        <f>IF(A2476="","",I2476-P2476)</f>
        <v/>
      </c>
      <c r="R2476" s="34">
        <f>IF(A2476="","",IF(L2476="Yes",I2476,0))</f>
        <v/>
      </c>
      <c r="S2476" s="34">
        <f>IF(A2476="","",IF(AND(L2476="Yes",K2476="Yes",NOT(ISNUMBER(SEARCH("blocked",G2476))),OR(F2476="Standard domestic 15% (Box 7)",F2476="Import - VAT paid at customs (Box 8)",F2476="Import - Reverse charge (Box 9)"),OR(F2476&lt;&gt;"Standard domestic 15% (Box 7)",AND(LEN(D2476)=15,LEFT(D2476,1)="3",RIGHT(D2476,1)="3",ISNUMBER(--D2476)))),I2476,0))</f>
        <v/>
      </c>
      <c r="T2476" s="34">
        <f>IF(A2476="","",R2476-S2476)</f>
        <v/>
      </c>
      <c r="U2476" s="23">
        <f>IF(A2476="","",IF(O2476=0,"Outside audit periods; ","")&amp;IF(F2476="","No VAT category; ","")&amp;IF(ABS(Q2476)&gt;Setup!$B$10,"VAT ≠ 15% × net; ","")&amp;IF(AND(F2476="Standard domestic 15% (Box 7)",NOT(AND(LEN(D2476)=15,LEFT(D2476,1)="3",RIGHT(D2476,1)="3",ISNUMBER(--D2476)))),"Invalid/missing supplier VAT no; ","")&amp;IF(AND(L2476="Yes",K2476&lt;&gt;"Yes"),"VAT claimed without valid tax invoice; ","")&amp;IF(AND(L2476="Yes",ISNUMBER(SEARCH("blocked",G2476))),"Blocked input VAT claimed; ","")&amp;IF(AND(F2476="Import - VAT paid at customs (Box 8)",M2476=""),"Customs declaration no missing; ","")&amp;IF(AND(F2476="Import - Reverse charge (Box 9)",E2476="Saudi Arabia"),"RCM used for a local supplier; ","")&amp;IF(AND(L2476="Yes",NOT(OR(F2476="Standard domestic 15% (Box 7)",F2476="Import - VAT paid at customs (Box 8)",F2476="Import - Reverse charge (Box 9)"))),"VAT claimed on non-taxable category; ",""))</f>
        <v/>
      </c>
    </row>
    <row r="2477">
      <c r="A2477" s="17" t="n"/>
      <c r="B2477" s="14" t="n"/>
      <c r="C2477" s="14" t="n"/>
      <c r="D2477" s="16" t="n"/>
      <c r="E2477" s="14" t="n"/>
      <c r="F2477" s="14" t="n"/>
      <c r="G2477" s="14" t="n"/>
      <c r="H2477" s="19" t="n"/>
      <c r="I2477" s="19" t="n"/>
      <c r="J2477" s="34">
        <f>IF(A2477="","",H2477+I2477)</f>
        <v/>
      </c>
      <c r="K2477" s="14" t="n"/>
      <c r="L2477" s="14" t="n"/>
      <c r="M2477" s="14" t="n"/>
      <c r="N2477" s="14" t="n"/>
      <c r="O2477" s="20">
        <f>IF(A2477="","",SUMPRODUCT((A2477&gt;=Setup!$C$19:$C$30)*(A2477&lt;=Setup!$D$19:$D$30)*Setup!$A$19:$A$30))</f>
        <v/>
      </c>
      <c r="P2477" s="34">
        <f>IF(A2477="","",IF(OR(F2477="Standard domestic 15% (Box 7)",F2477="Import - VAT paid at customs (Box 8)",F2477="Import - Reverse charge (Box 9)"),ROUND(H2477*Setup!$B$9,2),0))</f>
        <v/>
      </c>
      <c r="Q2477" s="34">
        <f>IF(A2477="","",I2477-P2477)</f>
        <v/>
      </c>
      <c r="R2477" s="34">
        <f>IF(A2477="","",IF(L2477="Yes",I2477,0))</f>
        <v/>
      </c>
      <c r="S2477" s="34">
        <f>IF(A2477="","",IF(AND(L2477="Yes",K2477="Yes",NOT(ISNUMBER(SEARCH("blocked",G2477))),OR(F2477="Standard domestic 15% (Box 7)",F2477="Import - VAT paid at customs (Box 8)",F2477="Import - Reverse charge (Box 9)"),OR(F2477&lt;&gt;"Standard domestic 15% (Box 7)",AND(LEN(D2477)=15,LEFT(D2477,1)="3",RIGHT(D2477,1)="3",ISNUMBER(--D2477)))),I2477,0))</f>
        <v/>
      </c>
      <c r="T2477" s="34">
        <f>IF(A2477="","",R2477-S2477)</f>
        <v/>
      </c>
      <c r="U2477" s="23">
        <f>IF(A2477="","",IF(O2477=0,"Outside audit periods; ","")&amp;IF(F2477="","No VAT category; ","")&amp;IF(ABS(Q2477)&gt;Setup!$B$10,"VAT ≠ 15% × net; ","")&amp;IF(AND(F2477="Standard domestic 15% (Box 7)",NOT(AND(LEN(D2477)=15,LEFT(D2477,1)="3",RIGHT(D2477,1)="3",ISNUMBER(--D2477)))),"Invalid/missing supplier VAT no; ","")&amp;IF(AND(L2477="Yes",K2477&lt;&gt;"Yes"),"VAT claimed without valid tax invoice; ","")&amp;IF(AND(L2477="Yes",ISNUMBER(SEARCH("blocked",G2477))),"Blocked input VAT claimed; ","")&amp;IF(AND(F2477="Import - VAT paid at customs (Box 8)",M2477=""),"Customs declaration no missing; ","")&amp;IF(AND(F2477="Import - Reverse charge (Box 9)",E2477="Saudi Arabia"),"RCM used for a local supplier; ","")&amp;IF(AND(L2477="Yes",NOT(OR(F2477="Standard domestic 15% (Box 7)",F2477="Import - VAT paid at customs (Box 8)",F2477="Import - Reverse charge (Box 9)"))),"VAT claimed on non-taxable category; ",""))</f>
        <v/>
      </c>
    </row>
    <row r="2478">
      <c r="A2478" s="17" t="n"/>
      <c r="B2478" s="14" t="n"/>
      <c r="C2478" s="14" t="n"/>
      <c r="D2478" s="16" t="n"/>
      <c r="E2478" s="14" t="n"/>
      <c r="F2478" s="14" t="n"/>
      <c r="G2478" s="14" t="n"/>
      <c r="H2478" s="19" t="n"/>
      <c r="I2478" s="19" t="n"/>
      <c r="J2478" s="34">
        <f>IF(A2478="","",H2478+I2478)</f>
        <v/>
      </c>
      <c r="K2478" s="14" t="n"/>
      <c r="L2478" s="14" t="n"/>
      <c r="M2478" s="14" t="n"/>
      <c r="N2478" s="14" t="n"/>
      <c r="O2478" s="20">
        <f>IF(A2478="","",SUMPRODUCT((A2478&gt;=Setup!$C$19:$C$30)*(A2478&lt;=Setup!$D$19:$D$30)*Setup!$A$19:$A$30))</f>
        <v/>
      </c>
      <c r="P2478" s="34">
        <f>IF(A2478="","",IF(OR(F2478="Standard domestic 15% (Box 7)",F2478="Import - VAT paid at customs (Box 8)",F2478="Import - Reverse charge (Box 9)"),ROUND(H2478*Setup!$B$9,2),0))</f>
        <v/>
      </c>
      <c r="Q2478" s="34">
        <f>IF(A2478="","",I2478-P2478)</f>
        <v/>
      </c>
      <c r="R2478" s="34">
        <f>IF(A2478="","",IF(L2478="Yes",I2478,0))</f>
        <v/>
      </c>
      <c r="S2478" s="34">
        <f>IF(A2478="","",IF(AND(L2478="Yes",K2478="Yes",NOT(ISNUMBER(SEARCH("blocked",G2478))),OR(F2478="Standard domestic 15% (Box 7)",F2478="Import - VAT paid at customs (Box 8)",F2478="Import - Reverse charge (Box 9)"),OR(F2478&lt;&gt;"Standard domestic 15% (Box 7)",AND(LEN(D2478)=15,LEFT(D2478,1)="3",RIGHT(D2478,1)="3",ISNUMBER(--D2478)))),I2478,0))</f>
        <v/>
      </c>
      <c r="T2478" s="34">
        <f>IF(A2478="","",R2478-S2478)</f>
        <v/>
      </c>
      <c r="U2478" s="23">
        <f>IF(A2478="","",IF(O2478=0,"Outside audit periods; ","")&amp;IF(F2478="","No VAT category; ","")&amp;IF(ABS(Q2478)&gt;Setup!$B$10,"VAT ≠ 15% × net; ","")&amp;IF(AND(F2478="Standard domestic 15% (Box 7)",NOT(AND(LEN(D2478)=15,LEFT(D2478,1)="3",RIGHT(D2478,1)="3",ISNUMBER(--D2478)))),"Invalid/missing supplier VAT no; ","")&amp;IF(AND(L2478="Yes",K2478&lt;&gt;"Yes"),"VAT claimed without valid tax invoice; ","")&amp;IF(AND(L2478="Yes",ISNUMBER(SEARCH("blocked",G2478))),"Blocked input VAT claimed; ","")&amp;IF(AND(F2478="Import - VAT paid at customs (Box 8)",M2478=""),"Customs declaration no missing; ","")&amp;IF(AND(F2478="Import - Reverse charge (Box 9)",E2478="Saudi Arabia"),"RCM used for a local supplier; ","")&amp;IF(AND(L2478="Yes",NOT(OR(F2478="Standard domestic 15% (Box 7)",F2478="Import - VAT paid at customs (Box 8)",F2478="Import - Reverse charge (Box 9)"))),"VAT claimed on non-taxable category; ",""))</f>
        <v/>
      </c>
    </row>
    <row r="2479">
      <c r="A2479" s="17" t="n"/>
      <c r="B2479" s="14" t="n"/>
      <c r="C2479" s="14" t="n"/>
      <c r="D2479" s="16" t="n"/>
      <c r="E2479" s="14" t="n"/>
      <c r="F2479" s="14" t="n"/>
      <c r="G2479" s="14" t="n"/>
      <c r="H2479" s="19" t="n"/>
      <c r="I2479" s="19" t="n"/>
      <c r="J2479" s="34">
        <f>IF(A2479="","",H2479+I2479)</f>
        <v/>
      </c>
      <c r="K2479" s="14" t="n"/>
      <c r="L2479" s="14" t="n"/>
      <c r="M2479" s="14" t="n"/>
      <c r="N2479" s="14" t="n"/>
      <c r="O2479" s="20">
        <f>IF(A2479="","",SUMPRODUCT((A2479&gt;=Setup!$C$19:$C$30)*(A2479&lt;=Setup!$D$19:$D$30)*Setup!$A$19:$A$30))</f>
        <v/>
      </c>
      <c r="P2479" s="34">
        <f>IF(A2479="","",IF(OR(F2479="Standard domestic 15% (Box 7)",F2479="Import - VAT paid at customs (Box 8)",F2479="Import - Reverse charge (Box 9)"),ROUND(H2479*Setup!$B$9,2),0))</f>
        <v/>
      </c>
      <c r="Q2479" s="34">
        <f>IF(A2479="","",I2479-P2479)</f>
        <v/>
      </c>
      <c r="R2479" s="34">
        <f>IF(A2479="","",IF(L2479="Yes",I2479,0))</f>
        <v/>
      </c>
      <c r="S2479" s="34">
        <f>IF(A2479="","",IF(AND(L2479="Yes",K2479="Yes",NOT(ISNUMBER(SEARCH("blocked",G2479))),OR(F2479="Standard domestic 15% (Box 7)",F2479="Import - VAT paid at customs (Box 8)",F2479="Import - Reverse charge (Box 9)"),OR(F2479&lt;&gt;"Standard domestic 15% (Box 7)",AND(LEN(D2479)=15,LEFT(D2479,1)="3",RIGHT(D2479,1)="3",ISNUMBER(--D2479)))),I2479,0))</f>
        <v/>
      </c>
      <c r="T2479" s="34">
        <f>IF(A2479="","",R2479-S2479)</f>
        <v/>
      </c>
      <c r="U2479" s="23">
        <f>IF(A2479="","",IF(O2479=0,"Outside audit periods; ","")&amp;IF(F2479="","No VAT category; ","")&amp;IF(ABS(Q2479)&gt;Setup!$B$10,"VAT ≠ 15% × net; ","")&amp;IF(AND(F2479="Standard domestic 15% (Box 7)",NOT(AND(LEN(D2479)=15,LEFT(D2479,1)="3",RIGHT(D2479,1)="3",ISNUMBER(--D2479)))),"Invalid/missing supplier VAT no; ","")&amp;IF(AND(L2479="Yes",K2479&lt;&gt;"Yes"),"VAT claimed without valid tax invoice; ","")&amp;IF(AND(L2479="Yes",ISNUMBER(SEARCH("blocked",G2479))),"Blocked input VAT claimed; ","")&amp;IF(AND(F2479="Import - VAT paid at customs (Box 8)",M2479=""),"Customs declaration no missing; ","")&amp;IF(AND(F2479="Import - Reverse charge (Box 9)",E2479="Saudi Arabia"),"RCM used for a local supplier; ","")&amp;IF(AND(L2479="Yes",NOT(OR(F2479="Standard domestic 15% (Box 7)",F2479="Import - VAT paid at customs (Box 8)",F2479="Import - Reverse charge (Box 9)"))),"VAT claimed on non-taxable category; ",""))</f>
        <v/>
      </c>
    </row>
    <row r="2480">
      <c r="A2480" s="17" t="n"/>
      <c r="B2480" s="14" t="n"/>
      <c r="C2480" s="14" t="n"/>
      <c r="D2480" s="16" t="n"/>
      <c r="E2480" s="14" t="n"/>
      <c r="F2480" s="14" t="n"/>
      <c r="G2480" s="14" t="n"/>
      <c r="H2480" s="19" t="n"/>
      <c r="I2480" s="19" t="n"/>
      <c r="J2480" s="34">
        <f>IF(A2480="","",H2480+I2480)</f>
        <v/>
      </c>
      <c r="K2480" s="14" t="n"/>
      <c r="L2480" s="14" t="n"/>
      <c r="M2480" s="14" t="n"/>
      <c r="N2480" s="14" t="n"/>
      <c r="O2480" s="20">
        <f>IF(A2480="","",SUMPRODUCT((A2480&gt;=Setup!$C$19:$C$30)*(A2480&lt;=Setup!$D$19:$D$30)*Setup!$A$19:$A$30))</f>
        <v/>
      </c>
      <c r="P2480" s="34">
        <f>IF(A2480="","",IF(OR(F2480="Standard domestic 15% (Box 7)",F2480="Import - VAT paid at customs (Box 8)",F2480="Import - Reverse charge (Box 9)"),ROUND(H2480*Setup!$B$9,2),0))</f>
        <v/>
      </c>
      <c r="Q2480" s="34">
        <f>IF(A2480="","",I2480-P2480)</f>
        <v/>
      </c>
      <c r="R2480" s="34">
        <f>IF(A2480="","",IF(L2480="Yes",I2480,0))</f>
        <v/>
      </c>
      <c r="S2480" s="34">
        <f>IF(A2480="","",IF(AND(L2480="Yes",K2480="Yes",NOT(ISNUMBER(SEARCH("blocked",G2480))),OR(F2480="Standard domestic 15% (Box 7)",F2480="Import - VAT paid at customs (Box 8)",F2480="Import - Reverse charge (Box 9)"),OR(F2480&lt;&gt;"Standard domestic 15% (Box 7)",AND(LEN(D2480)=15,LEFT(D2480,1)="3",RIGHT(D2480,1)="3",ISNUMBER(--D2480)))),I2480,0))</f>
        <v/>
      </c>
      <c r="T2480" s="34">
        <f>IF(A2480="","",R2480-S2480)</f>
        <v/>
      </c>
      <c r="U2480" s="23">
        <f>IF(A2480="","",IF(O2480=0,"Outside audit periods; ","")&amp;IF(F2480="","No VAT category; ","")&amp;IF(ABS(Q2480)&gt;Setup!$B$10,"VAT ≠ 15% × net; ","")&amp;IF(AND(F2480="Standard domestic 15% (Box 7)",NOT(AND(LEN(D2480)=15,LEFT(D2480,1)="3",RIGHT(D2480,1)="3",ISNUMBER(--D2480)))),"Invalid/missing supplier VAT no; ","")&amp;IF(AND(L2480="Yes",K2480&lt;&gt;"Yes"),"VAT claimed without valid tax invoice; ","")&amp;IF(AND(L2480="Yes",ISNUMBER(SEARCH("blocked",G2480))),"Blocked input VAT claimed; ","")&amp;IF(AND(F2480="Import - VAT paid at customs (Box 8)",M2480=""),"Customs declaration no missing; ","")&amp;IF(AND(F2480="Import - Reverse charge (Box 9)",E2480="Saudi Arabia"),"RCM used for a local supplier; ","")&amp;IF(AND(L2480="Yes",NOT(OR(F2480="Standard domestic 15% (Box 7)",F2480="Import - VAT paid at customs (Box 8)",F2480="Import - Reverse charge (Box 9)"))),"VAT claimed on non-taxable category; ",""))</f>
        <v/>
      </c>
    </row>
    <row r="2481">
      <c r="A2481" s="17" t="n"/>
      <c r="B2481" s="14" t="n"/>
      <c r="C2481" s="14" t="n"/>
      <c r="D2481" s="16" t="n"/>
      <c r="E2481" s="14" t="n"/>
      <c r="F2481" s="14" t="n"/>
      <c r="G2481" s="14" t="n"/>
      <c r="H2481" s="19" t="n"/>
      <c r="I2481" s="19" t="n"/>
      <c r="J2481" s="34">
        <f>IF(A2481="","",H2481+I2481)</f>
        <v/>
      </c>
      <c r="K2481" s="14" t="n"/>
      <c r="L2481" s="14" t="n"/>
      <c r="M2481" s="14" t="n"/>
      <c r="N2481" s="14" t="n"/>
      <c r="O2481" s="20">
        <f>IF(A2481="","",SUMPRODUCT((A2481&gt;=Setup!$C$19:$C$30)*(A2481&lt;=Setup!$D$19:$D$30)*Setup!$A$19:$A$30))</f>
        <v/>
      </c>
      <c r="P2481" s="34">
        <f>IF(A2481="","",IF(OR(F2481="Standard domestic 15% (Box 7)",F2481="Import - VAT paid at customs (Box 8)",F2481="Import - Reverse charge (Box 9)"),ROUND(H2481*Setup!$B$9,2),0))</f>
        <v/>
      </c>
      <c r="Q2481" s="34">
        <f>IF(A2481="","",I2481-P2481)</f>
        <v/>
      </c>
      <c r="R2481" s="34">
        <f>IF(A2481="","",IF(L2481="Yes",I2481,0))</f>
        <v/>
      </c>
      <c r="S2481" s="34">
        <f>IF(A2481="","",IF(AND(L2481="Yes",K2481="Yes",NOT(ISNUMBER(SEARCH("blocked",G2481))),OR(F2481="Standard domestic 15% (Box 7)",F2481="Import - VAT paid at customs (Box 8)",F2481="Import - Reverse charge (Box 9)"),OR(F2481&lt;&gt;"Standard domestic 15% (Box 7)",AND(LEN(D2481)=15,LEFT(D2481,1)="3",RIGHT(D2481,1)="3",ISNUMBER(--D2481)))),I2481,0))</f>
        <v/>
      </c>
      <c r="T2481" s="34">
        <f>IF(A2481="","",R2481-S2481)</f>
        <v/>
      </c>
      <c r="U2481" s="23">
        <f>IF(A2481="","",IF(O2481=0,"Outside audit periods; ","")&amp;IF(F2481="","No VAT category; ","")&amp;IF(ABS(Q2481)&gt;Setup!$B$10,"VAT ≠ 15% × net; ","")&amp;IF(AND(F2481="Standard domestic 15% (Box 7)",NOT(AND(LEN(D2481)=15,LEFT(D2481,1)="3",RIGHT(D2481,1)="3",ISNUMBER(--D2481)))),"Invalid/missing supplier VAT no; ","")&amp;IF(AND(L2481="Yes",K2481&lt;&gt;"Yes"),"VAT claimed without valid tax invoice; ","")&amp;IF(AND(L2481="Yes",ISNUMBER(SEARCH("blocked",G2481))),"Blocked input VAT claimed; ","")&amp;IF(AND(F2481="Import - VAT paid at customs (Box 8)",M2481=""),"Customs declaration no missing; ","")&amp;IF(AND(F2481="Import - Reverse charge (Box 9)",E2481="Saudi Arabia"),"RCM used for a local supplier; ","")&amp;IF(AND(L2481="Yes",NOT(OR(F2481="Standard domestic 15% (Box 7)",F2481="Import - VAT paid at customs (Box 8)",F2481="Import - Reverse charge (Box 9)"))),"VAT claimed on non-taxable category; ",""))</f>
        <v/>
      </c>
    </row>
    <row r="2482">
      <c r="A2482" s="17" t="n"/>
      <c r="B2482" s="14" t="n"/>
      <c r="C2482" s="14" t="n"/>
      <c r="D2482" s="16" t="n"/>
      <c r="E2482" s="14" t="n"/>
      <c r="F2482" s="14" t="n"/>
      <c r="G2482" s="14" t="n"/>
      <c r="H2482" s="19" t="n"/>
      <c r="I2482" s="19" t="n"/>
      <c r="J2482" s="34">
        <f>IF(A2482="","",H2482+I2482)</f>
        <v/>
      </c>
      <c r="K2482" s="14" t="n"/>
      <c r="L2482" s="14" t="n"/>
      <c r="M2482" s="14" t="n"/>
      <c r="N2482" s="14" t="n"/>
      <c r="O2482" s="20">
        <f>IF(A2482="","",SUMPRODUCT((A2482&gt;=Setup!$C$19:$C$30)*(A2482&lt;=Setup!$D$19:$D$30)*Setup!$A$19:$A$30))</f>
        <v/>
      </c>
      <c r="P2482" s="34">
        <f>IF(A2482="","",IF(OR(F2482="Standard domestic 15% (Box 7)",F2482="Import - VAT paid at customs (Box 8)",F2482="Import - Reverse charge (Box 9)"),ROUND(H2482*Setup!$B$9,2),0))</f>
        <v/>
      </c>
      <c r="Q2482" s="34">
        <f>IF(A2482="","",I2482-P2482)</f>
        <v/>
      </c>
      <c r="R2482" s="34">
        <f>IF(A2482="","",IF(L2482="Yes",I2482,0))</f>
        <v/>
      </c>
      <c r="S2482" s="34">
        <f>IF(A2482="","",IF(AND(L2482="Yes",K2482="Yes",NOT(ISNUMBER(SEARCH("blocked",G2482))),OR(F2482="Standard domestic 15% (Box 7)",F2482="Import - VAT paid at customs (Box 8)",F2482="Import - Reverse charge (Box 9)"),OR(F2482&lt;&gt;"Standard domestic 15% (Box 7)",AND(LEN(D2482)=15,LEFT(D2482,1)="3",RIGHT(D2482,1)="3",ISNUMBER(--D2482)))),I2482,0))</f>
        <v/>
      </c>
      <c r="T2482" s="34">
        <f>IF(A2482="","",R2482-S2482)</f>
        <v/>
      </c>
      <c r="U2482" s="23">
        <f>IF(A2482="","",IF(O2482=0,"Outside audit periods; ","")&amp;IF(F2482="","No VAT category; ","")&amp;IF(ABS(Q2482)&gt;Setup!$B$10,"VAT ≠ 15% × net; ","")&amp;IF(AND(F2482="Standard domestic 15% (Box 7)",NOT(AND(LEN(D2482)=15,LEFT(D2482,1)="3",RIGHT(D2482,1)="3",ISNUMBER(--D2482)))),"Invalid/missing supplier VAT no; ","")&amp;IF(AND(L2482="Yes",K2482&lt;&gt;"Yes"),"VAT claimed without valid tax invoice; ","")&amp;IF(AND(L2482="Yes",ISNUMBER(SEARCH("blocked",G2482))),"Blocked input VAT claimed; ","")&amp;IF(AND(F2482="Import - VAT paid at customs (Box 8)",M2482=""),"Customs declaration no missing; ","")&amp;IF(AND(F2482="Import - Reverse charge (Box 9)",E2482="Saudi Arabia"),"RCM used for a local supplier; ","")&amp;IF(AND(L2482="Yes",NOT(OR(F2482="Standard domestic 15% (Box 7)",F2482="Import - VAT paid at customs (Box 8)",F2482="Import - Reverse charge (Box 9)"))),"VAT claimed on non-taxable category; ",""))</f>
        <v/>
      </c>
    </row>
    <row r="2483">
      <c r="A2483" s="17" t="n"/>
      <c r="B2483" s="14" t="n"/>
      <c r="C2483" s="14" t="n"/>
      <c r="D2483" s="16" t="n"/>
      <c r="E2483" s="14" t="n"/>
      <c r="F2483" s="14" t="n"/>
      <c r="G2483" s="14" t="n"/>
      <c r="H2483" s="19" t="n"/>
      <c r="I2483" s="19" t="n"/>
      <c r="J2483" s="34">
        <f>IF(A2483="","",H2483+I2483)</f>
        <v/>
      </c>
      <c r="K2483" s="14" t="n"/>
      <c r="L2483" s="14" t="n"/>
      <c r="M2483" s="14" t="n"/>
      <c r="N2483" s="14" t="n"/>
      <c r="O2483" s="20">
        <f>IF(A2483="","",SUMPRODUCT((A2483&gt;=Setup!$C$19:$C$30)*(A2483&lt;=Setup!$D$19:$D$30)*Setup!$A$19:$A$30))</f>
        <v/>
      </c>
      <c r="P2483" s="34">
        <f>IF(A2483="","",IF(OR(F2483="Standard domestic 15% (Box 7)",F2483="Import - VAT paid at customs (Box 8)",F2483="Import - Reverse charge (Box 9)"),ROUND(H2483*Setup!$B$9,2),0))</f>
        <v/>
      </c>
      <c r="Q2483" s="34">
        <f>IF(A2483="","",I2483-P2483)</f>
        <v/>
      </c>
      <c r="R2483" s="34">
        <f>IF(A2483="","",IF(L2483="Yes",I2483,0))</f>
        <v/>
      </c>
      <c r="S2483" s="34">
        <f>IF(A2483="","",IF(AND(L2483="Yes",K2483="Yes",NOT(ISNUMBER(SEARCH("blocked",G2483))),OR(F2483="Standard domestic 15% (Box 7)",F2483="Import - VAT paid at customs (Box 8)",F2483="Import - Reverse charge (Box 9)"),OR(F2483&lt;&gt;"Standard domestic 15% (Box 7)",AND(LEN(D2483)=15,LEFT(D2483,1)="3",RIGHT(D2483,1)="3",ISNUMBER(--D2483)))),I2483,0))</f>
        <v/>
      </c>
      <c r="T2483" s="34">
        <f>IF(A2483="","",R2483-S2483)</f>
        <v/>
      </c>
      <c r="U2483" s="23">
        <f>IF(A2483="","",IF(O2483=0,"Outside audit periods; ","")&amp;IF(F2483="","No VAT category; ","")&amp;IF(ABS(Q2483)&gt;Setup!$B$10,"VAT ≠ 15% × net; ","")&amp;IF(AND(F2483="Standard domestic 15% (Box 7)",NOT(AND(LEN(D2483)=15,LEFT(D2483,1)="3",RIGHT(D2483,1)="3",ISNUMBER(--D2483)))),"Invalid/missing supplier VAT no; ","")&amp;IF(AND(L2483="Yes",K2483&lt;&gt;"Yes"),"VAT claimed without valid tax invoice; ","")&amp;IF(AND(L2483="Yes",ISNUMBER(SEARCH("blocked",G2483))),"Blocked input VAT claimed; ","")&amp;IF(AND(F2483="Import - VAT paid at customs (Box 8)",M2483=""),"Customs declaration no missing; ","")&amp;IF(AND(F2483="Import - Reverse charge (Box 9)",E2483="Saudi Arabia"),"RCM used for a local supplier; ","")&amp;IF(AND(L2483="Yes",NOT(OR(F2483="Standard domestic 15% (Box 7)",F2483="Import - VAT paid at customs (Box 8)",F2483="Import - Reverse charge (Box 9)"))),"VAT claimed on non-taxable category; ",""))</f>
        <v/>
      </c>
    </row>
    <row r="2484">
      <c r="A2484" s="17" t="n"/>
      <c r="B2484" s="14" t="n"/>
      <c r="C2484" s="14" t="n"/>
      <c r="D2484" s="16" t="n"/>
      <c r="E2484" s="14" t="n"/>
      <c r="F2484" s="14" t="n"/>
      <c r="G2484" s="14" t="n"/>
      <c r="H2484" s="19" t="n"/>
      <c r="I2484" s="19" t="n"/>
      <c r="J2484" s="34">
        <f>IF(A2484="","",H2484+I2484)</f>
        <v/>
      </c>
      <c r="K2484" s="14" t="n"/>
      <c r="L2484" s="14" t="n"/>
      <c r="M2484" s="14" t="n"/>
      <c r="N2484" s="14" t="n"/>
      <c r="O2484" s="20">
        <f>IF(A2484="","",SUMPRODUCT((A2484&gt;=Setup!$C$19:$C$30)*(A2484&lt;=Setup!$D$19:$D$30)*Setup!$A$19:$A$30))</f>
        <v/>
      </c>
      <c r="P2484" s="34">
        <f>IF(A2484="","",IF(OR(F2484="Standard domestic 15% (Box 7)",F2484="Import - VAT paid at customs (Box 8)",F2484="Import - Reverse charge (Box 9)"),ROUND(H2484*Setup!$B$9,2),0))</f>
        <v/>
      </c>
      <c r="Q2484" s="34">
        <f>IF(A2484="","",I2484-P2484)</f>
        <v/>
      </c>
      <c r="R2484" s="34">
        <f>IF(A2484="","",IF(L2484="Yes",I2484,0))</f>
        <v/>
      </c>
      <c r="S2484" s="34">
        <f>IF(A2484="","",IF(AND(L2484="Yes",K2484="Yes",NOT(ISNUMBER(SEARCH("blocked",G2484))),OR(F2484="Standard domestic 15% (Box 7)",F2484="Import - VAT paid at customs (Box 8)",F2484="Import - Reverse charge (Box 9)"),OR(F2484&lt;&gt;"Standard domestic 15% (Box 7)",AND(LEN(D2484)=15,LEFT(D2484,1)="3",RIGHT(D2484,1)="3",ISNUMBER(--D2484)))),I2484,0))</f>
        <v/>
      </c>
      <c r="T2484" s="34">
        <f>IF(A2484="","",R2484-S2484)</f>
        <v/>
      </c>
      <c r="U2484" s="23">
        <f>IF(A2484="","",IF(O2484=0,"Outside audit periods; ","")&amp;IF(F2484="","No VAT category; ","")&amp;IF(ABS(Q2484)&gt;Setup!$B$10,"VAT ≠ 15% × net; ","")&amp;IF(AND(F2484="Standard domestic 15% (Box 7)",NOT(AND(LEN(D2484)=15,LEFT(D2484,1)="3",RIGHT(D2484,1)="3",ISNUMBER(--D2484)))),"Invalid/missing supplier VAT no; ","")&amp;IF(AND(L2484="Yes",K2484&lt;&gt;"Yes"),"VAT claimed without valid tax invoice; ","")&amp;IF(AND(L2484="Yes",ISNUMBER(SEARCH("blocked",G2484))),"Blocked input VAT claimed; ","")&amp;IF(AND(F2484="Import - VAT paid at customs (Box 8)",M2484=""),"Customs declaration no missing; ","")&amp;IF(AND(F2484="Import - Reverse charge (Box 9)",E2484="Saudi Arabia"),"RCM used for a local supplier; ","")&amp;IF(AND(L2484="Yes",NOT(OR(F2484="Standard domestic 15% (Box 7)",F2484="Import - VAT paid at customs (Box 8)",F2484="Import - Reverse charge (Box 9)"))),"VAT claimed on non-taxable category; ",""))</f>
        <v/>
      </c>
    </row>
    <row r="2485">
      <c r="A2485" s="17" t="n"/>
      <c r="B2485" s="14" t="n"/>
      <c r="C2485" s="14" t="n"/>
      <c r="D2485" s="16" t="n"/>
      <c r="E2485" s="14" t="n"/>
      <c r="F2485" s="14" t="n"/>
      <c r="G2485" s="14" t="n"/>
      <c r="H2485" s="19" t="n"/>
      <c r="I2485" s="19" t="n"/>
      <c r="J2485" s="34">
        <f>IF(A2485="","",H2485+I2485)</f>
        <v/>
      </c>
      <c r="K2485" s="14" t="n"/>
      <c r="L2485" s="14" t="n"/>
      <c r="M2485" s="14" t="n"/>
      <c r="N2485" s="14" t="n"/>
      <c r="O2485" s="20">
        <f>IF(A2485="","",SUMPRODUCT((A2485&gt;=Setup!$C$19:$C$30)*(A2485&lt;=Setup!$D$19:$D$30)*Setup!$A$19:$A$30))</f>
        <v/>
      </c>
      <c r="P2485" s="34">
        <f>IF(A2485="","",IF(OR(F2485="Standard domestic 15% (Box 7)",F2485="Import - VAT paid at customs (Box 8)",F2485="Import - Reverse charge (Box 9)"),ROUND(H2485*Setup!$B$9,2),0))</f>
        <v/>
      </c>
      <c r="Q2485" s="34">
        <f>IF(A2485="","",I2485-P2485)</f>
        <v/>
      </c>
      <c r="R2485" s="34">
        <f>IF(A2485="","",IF(L2485="Yes",I2485,0))</f>
        <v/>
      </c>
      <c r="S2485" s="34">
        <f>IF(A2485="","",IF(AND(L2485="Yes",K2485="Yes",NOT(ISNUMBER(SEARCH("blocked",G2485))),OR(F2485="Standard domestic 15% (Box 7)",F2485="Import - VAT paid at customs (Box 8)",F2485="Import - Reverse charge (Box 9)"),OR(F2485&lt;&gt;"Standard domestic 15% (Box 7)",AND(LEN(D2485)=15,LEFT(D2485,1)="3",RIGHT(D2485,1)="3",ISNUMBER(--D2485)))),I2485,0))</f>
        <v/>
      </c>
      <c r="T2485" s="34">
        <f>IF(A2485="","",R2485-S2485)</f>
        <v/>
      </c>
      <c r="U2485" s="23">
        <f>IF(A2485="","",IF(O2485=0,"Outside audit periods; ","")&amp;IF(F2485="","No VAT category; ","")&amp;IF(ABS(Q2485)&gt;Setup!$B$10,"VAT ≠ 15% × net; ","")&amp;IF(AND(F2485="Standard domestic 15% (Box 7)",NOT(AND(LEN(D2485)=15,LEFT(D2485,1)="3",RIGHT(D2485,1)="3",ISNUMBER(--D2485)))),"Invalid/missing supplier VAT no; ","")&amp;IF(AND(L2485="Yes",K2485&lt;&gt;"Yes"),"VAT claimed without valid tax invoice; ","")&amp;IF(AND(L2485="Yes",ISNUMBER(SEARCH("blocked",G2485))),"Blocked input VAT claimed; ","")&amp;IF(AND(F2485="Import - VAT paid at customs (Box 8)",M2485=""),"Customs declaration no missing; ","")&amp;IF(AND(F2485="Import - Reverse charge (Box 9)",E2485="Saudi Arabia"),"RCM used for a local supplier; ","")&amp;IF(AND(L2485="Yes",NOT(OR(F2485="Standard domestic 15% (Box 7)",F2485="Import - VAT paid at customs (Box 8)",F2485="Import - Reverse charge (Box 9)"))),"VAT claimed on non-taxable category; ",""))</f>
        <v/>
      </c>
    </row>
    <row r="2486">
      <c r="A2486" s="17" t="n"/>
      <c r="B2486" s="14" t="n"/>
      <c r="C2486" s="14" t="n"/>
      <c r="D2486" s="16" t="n"/>
      <c r="E2486" s="14" t="n"/>
      <c r="F2486" s="14" t="n"/>
      <c r="G2486" s="14" t="n"/>
      <c r="H2486" s="19" t="n"/>
      <c r="I2486" s="19" t="n"/>
      <c r="J2486" s="34">
        <f>IF(A2486="","",H2486+I2486)</f>
        <v/>
      </c>
      <c r="K2486" s="14" t="n"/>
      <c r="L2486" s="14" t="n"/>
      <c r="M2486" s="14" t="n"/>
      <c r="N2486" s="14" t="n"/>
      <c r="O2486" s="20">
        <f>IF(A2486="","",SUMPRODUCT((A2486&gt;=Setup!$C$19:$C$30)*(A2486&lt;=Setup!$D$19:$D$30)*Setup!$A$19:$A$30))</f>
        <v/>
      </c>
      <c r="P2486" s="34">
        <f>IF(A2486="","",IF(OR(F2486="Standard domestic 15% (Box 7)",F2486="Import - VAT paid at customs (Box 8)",F2486="Import - Reverse charge (Box 9)"),ROUND(H2486*Setup!$B$9,2),0))</f>
        <v/>
      </c>
      <c r="Q2486" s="34">
        <f>IF(A2486="","",I2486-P2486)</f>
        <v/>
      </c>
      <c r="R2486" s="34">
        <f>IF(A2486="","",IF(L2486="Yes",I2486,0))</f>
        <v/>
      </c>
      <c r="S2486" s="34">
        <f>IF(A2486="","",IF(AND(L2486="Yes",K2486="Yes",NOT(ISNUMBER(SEARCH("blocked",G2486))),OR(F2486="Standard domestic 15% (Box 7)",F2486="Import - VAT paid at customs (Box 8)",F2486="Import - Reverse charge (Box 9)"),OR(F2486&lt;&gt;"Standard domestic 15% (Box 7)",AND(LEN(D2486)=15,LEFT(D2486,1)="3",RIGHT(D2486,1)="3",ISNUMBER(--D2486)))),I2486,0))</f>
        <v/>
      </c>
      <c r="T2486" s="34">
        <f>IF(A2486="","",R2486-S2486)</f>
        <v/>
      </c>
      <c r="U2486" s="23">
        <f>IF(A2486="","",IF(O2486=0,"Outside audit periods; ","")&amp;IF(F2486="","No VAT category; ","")&amp;IF(ABS(Q2486)&gt;Setup!$B$10,"VAT ≠ 15% × net; ","")&amp;IF(AND(F2486="Standard domestic 15% (Box 7)",NOT(AND(LEN(D2486)=15,LEFT(D2486,1)="3",RIGHT(D2486,1)="3",ISNUMBER(--D2486)))),"Invalid/missing supplier VAT no; ","")&amp;IF(AND(L2486="Yes",K2486&lt;&gt;"Yes"),"VAT claimed without valid tax invoice; ","")&amp;IF(AND(L2486="Yes",ISNUMBER(SEARCH("blocked",G2486))),"Blocked input VAT claimed; ","")&amp;IF(AND(F2486="Import - VAT paid at customs (Box 8)",M2486=""),"Customs declaration no missing; ","")&amp;IF(AND(F2486="Import - Reverse charge (Box 9)",E2486="Saudi Arabia"),"RCM used for a local supplier; ","")&amp;IF(AND(L2486="Yes",NOT(OR(F2486="Standard domestic 15% (Box 7)",F2486="Import - VAT paid at customs (Box 8)",F2486="Import - Reverse charge (Box 9)"))),"VAT claimed on non-taxable category; ",""))</f>
        <v/>
      </c>
    </row>
    <row r="2487">
      <c r="A2487" s="17" t="n"/>
      <c r="B2487" s="14" t="n"/>
      <c r="C2487" s="14" t="n"/>
      <c r="D2487" s="16" t="n"/>
      <c r="E2487" s="14" t="n"/>
      <c r="F2487" s="14" t="n"/>
      <c r="G2487" s="14" t="n"/>
      <c r="H2487" s="19" t="n"/>
      <c r="I2487" s="19" t="n"/>
      <c r="J2487" s="34">
        <f>IF(A2487="","",H2487+I2487)</f>
        <v/>
      </c>
      <c r="K2487" s="14" t="n"/>
      <c r="L2487" s="14" t="n"/>
      <c r="M2487" s="14" t="n"/>
      <c r="N2487" s="14" t="n"/>
      <c r="O2487" s="20">
        <f>IF(A2487="","",SUMPRODUCT((A2487&gt;=Setup!$C$19:$C$30)*(A2487&lt;=Setup!$D$19:$D$30)*Setup!$A$19:$A$30))</f>
        <v/>
      </c>
      <c r="P2487" s="34">
        <f>IF(A2487="","",IF(OR(F2487="Standard domestic 15% (Box 7)",F2487="Import - VAT paid at customs (Box 8)",F2487="Import - Reverse charge (Box 9)"),ROUND(H2487*Setup!$B$9,2),0))</f>
        <v/>
      </c>
      <c r="Q2487" s="34">
        <f>IF(A2487="","",I2487-P2487)</f>
        <v/>
      </c>
      <c r="R2487" s="34">
        <f>IF(A2487="","",IF(L2487="Yes",I2487,0))</f>
        <v/>
      </c>
      <c r="S2487" s="34">
        <f>IF(A2487="","",IF(AND(L2487="Yes",K2487="Yes",NOT(ISNUMBER(SEARCH("blocked",G2487))),OR(F2487="Standard domestic 15% (Box 7)",F2487="Import - VAT paid at customs (Box 8)",F2487="Import - Reverse charge (Box 9)"),OR(F2487&lt;&gt;"Standard domestic 15% (Box 7)",AND(LEN(D2487)=15,LEFT(D2487,1)="3",RIGHT(D2487,1)="3",ISNUMBER(--D2487)))),I2487,0))</f>
        <v/>
      </c>
      <c r="T2487" s="34">
        <f>IF(A2487="","",R2487-S2487)</f>
        <v/>
      </c>
      <c r="U2487" s="23">
        <f>IF(A2487="","",IF(O2487=0,"Outside audit periods; ","")&amp;IF(F2487="","No VAT category; ","")&amp;IF(ABS(Q2487)&gt;Setup!$B$10,"VAT ≠ 15% × net; ","")&amp;IF(AND(F2487="Standard domestic 15% (Box 7)",NOT(AND(LEN(D2487)=15,LEFT(D2487,1)="3",RIGHT(D2487,1)="3",ISNUMBER(--D2487)))),"Invalid/missing supplier VAT no; ","")&amp;IF(AND(L2487="Yes",K2487&lt;&gt;"Yes"),"VAT claimed without valid tax invoice; ","")&amp;IF(AND(L2487="Yes",ISNUMBER(SEARCH("blocked",G2487))),"Blocked input VAT claimed; ","")&amp;IF(AND(F2487="Import - VAT paid at customs (Box 8)",M2487=""),"Customs declaration no missing; ","")&amp;IF(AND(F2487="Import - Reverse charge (Box 9)",E2487="Saudi Arabia"),"RCM used for a local supplier; ","")&amp;IF(AND(L2487="Yes",NOT(OR(F2487="Standard domestic 15% (Box 7)",F2487="Import - VAT paid at customs (Box 8)",F2487="Import - Reverse charge (Box 9)"))),"VAT claimed on non-taxable category; ",""))</f>
        <v/>
      </c>
    </row>
    <row r="2488">
      <c r="A2488" s="17" t="n"/>
      <c r="B2488" s="14" t="n"/>
      <c r="C2488" s="14" t="n"/>
      <c r="D2488" s="16" t="n"/>
      <c r="E2488" s="14" t="n"/>
      <c r="F2488" s="14" t="n"/>
      <c r="G2488" s="14" t="n"/>
      <c r="H2488" s="19" t="n"/>
      <c r="I2488" s="19" t="n"/>
      <c r="J2488" s="34">
        <f>IF(A2488="","",H2488+I2488)</f>
        <v/>
      </c>
      <c r="K2488" s="14" t="n"/>
      <c r="L2488" s="14" t="n"/>
      <c r="M2488" s="14" t="n"/>
      <c r="N2488" s="14" t="n"/>
      <c r="O2488" s="20">
        <f>IF(A2488="","",SUMPRODUCT((A2488&gt;=Setup!$C$19:$C$30)*(A2488&lt;=Setup!$D$19:$D$30)*Setup!$A$19:$A$30))</f>
        <v/>
      </c>
      <c r="P2488" s="34">
        <f>IF(A2488="","",IF(OR(F2488="Standard domestic 15% (Box 7)",F2488="Import - VAT paid at customs (Box 8)",F2488="Import - Reverse charge (Box 9)"),ROUND(H2488*Setup!$B$9,2),0))</f>
        <v/>
      </c>
      <c r="Q2488" s="34">
        <f>IF(A2488="","",I2488-P2488)</f>
        <v/>
      </c>
      <c r="R2488" s="34">
        <f>IF(A2488="","",IF(L2488="Yes",I2488,0))</f>
        <v/>
      </c>
      <c r="S2488" s="34">
        <f>IF(A2488="","",IF(AND(L2488="Yes",K2488="Yes",NOT(ISNUMBER(SEARCH("blocked",G2488))),OR(F2488="Standard domestic 15% (Box 7)",F2488="Import - VAT paid at customs (Box 8)",F2488="Import - Reverse charge (Box 9)"),OR(F2488&lt;&gt;"Standard domestic 15% (Box 7)",AND(LEN(D2488)=15,LEFT(D2488,1)="3",RIGHT(D2488,1)="3",ISNUMBER(--D2488)))),I2488,0))</f>
        <v/>
      </c>
      <c r="T2488" s="34">
        <f>IF(A2488="","",R2488-S2488)</f>
        <v/>
      </c>
      <c r="U2488" s="23">
        <f>IF(A2488="","",IF(O2488=0,"Outside audit periods; ","")&amp;IF(F2488="","No VAT category; ","")&amp;IF(ABS(Q2488)&gt;Setup!$B$10,"VAT ≠ 15% × net; ","")&amp;IF(AND(F2488="Standard domestic 15% (Box 7)",NOT(AND(LEN(D2488)=15,LEFT(D2488,1)="3",RIGHT(D2488,1)="3",ISNUMBER(--D2488)))),"Invalid/missing supplier VAT no; ","")&amp;IF(AND(L2488="Yes",K2488&lt;&gt;"Yes"),"VAT claimed without valid tax invoice; ","")&amp;IF(AND(L2488="Yes",ISNUMBER(SEARCH("blocked",G2488))),"Blocked input VAT claimed; ","")&amp;IF(AND(F2488="Import - VAT paid at customs (Box 8)",M2488=""),"Customs declaration no missing; ","")&amp;IF(AND(F2488="Import - Reverse charge (Box 9)",E2488="Saudi Arabia"),"RCM used for a local supplier; ","")&amp;IF(AND(L2488="Yes",NOT(OR(F2488="Standard domestic 15% (Box 7)",F2488="Import - VAT paid at customs (Box 8)",F2488="Import - Reverse charge (Box 9)"))),"VAT claimed on non-taxable category; ",""))</f>
        <v/>
      </c>
    </row>
    <row r="2489">
      <c r="A2489" s="17" t="n"/>
      <c r="B2489" s="14" t="n"/>
      <c r="C2489" s="14" t="n"/>
      <c r="D2489" s="16" t="n"/>
      <c r="E2489" s="14" t="n"/>
      <c r="F2489" s="14" t="n"/>
      <c r="G2489" s="14" t="n"/>
      <c r="H2489" s="19" t="n"/>
      <c r="I2489" s="19" t="n"/>
      <c r="J2489" s="34">
        <f>IF(A2489="","",H2489+I2489)</f>
        <v/>
      </c>
      <c r="K2489" s="14" t="n"/>
      <c r="L2489" s="14" t="n"/>
      <c r="M2489" s="14" t="n"/>
      <c r="N2489" s="14" t="n"/>
      <c r="O2489" s="20">
        <f>IF(A2489="","",SUMPRODUCT((A2489&gt;=Setup!$C$19:$C$30)*(A2489&lt;=Setup!$D$19:$D$30)*Setup!$A$19:$A$30))</f>
        <v/>
      </c>
      <c r="P2489" s="34">
        <f>IF(A2489="","",IF(OR(F2489="Standard domestic 15% (Box 7)",F2489="Import - VAT paid at customs (Box 8)",F2489="Import - Reverse charge (Box 9)"),ROUND(H2489*Setup!$B$9,2),0))</f>
        <v/>
      </c>
      <c r="Q2489" s="34">
        <f>IF(A2489="","",I2489-P2489)</f>
        <v/>
      </c>
      <c r="R2489" s="34">
        <f>IF(A2489="","",IF(L2489="Yes",I2489,0))</f>
        <v/>
      </c>
      <c r="S2489" s="34">
        <f>IF(A2489="","",IF(AND(L2489="Yes",K2489="Yes",NOT(ISNUMBER(SEARCH("blocked",G2489))),OR(F2489="Standard domestic 15% (Box 7)",F2489="Import - VAT paid at customs (Box 8)",F2489="Import - Reverse charge (Box 9)"),OR(F2489&lt;&gt;"Standard domestic 15% (Box 7)",AND(LEN(D2489)=15,LEFT(D2489,1)="3",RIGHT(D2489,1)="3",ISNUMBER(--D2489)))),I2489,0))</f>
        <v/>
      </c>
      <c r="T2489" s="34">
        <f>IF(A2489="","",R2489-S2489)</f>
        <v/>
      </c>
      <c r="U2489" s="23">
        <f>IF(A2489="","",IF(O2489=0,"Outside audit periods; ","")&amp;IF(F2489="","No VAT category; ","")&amp;IF(ABS(Q2489)&gt;Setup!$B$10,"VAT ≠ 15% × net; ","")&amp;IF(AND(F2489="Standard domestic 15% (Box 7)",NOT(AND(LEN(D2489)=15,LEFT(D2489,1)="3",RIGHT(D2489,1)="3",ISNUMBER(--D2489)))),"Invalid/missing supplier VAT no; ","")&amp;IF(AND(L2489="Yes",K2489&lt;&gt;"Yes"),"VAT claimed without valid tax invoice; ","")&amp;IF(AND(L2489="Yes",ISNUMBER(SEARCH("blocked",G2489))),"Blocked input VAT claimed; ","")&amp;IF(AND(F2489="Import - VAT paid at customs (Box 8)",M2489=""),"Customs declaration no missing; ","")&amp;IF(AND(F2489="Import - Reverse charge (Box 9)",E2489="Saudi Arabia"),"RCM used for a local supplier; ","")&amp;IF(AND(L2489="Yes",NOT(OR(F2489="Standard domestic 15% (Box 7)",F2489="Import - VAT paid at customs (Box 8)",F2489="Import - Reverse charge (Box 9)"))),"VAT claimed on non-taxable category; ",""))</f>
        <v/>
      </c>
    </row>
    <row r="2490">
      <c r="A2490" s="17" t="n"/>
      <c r="B2490" s="14" t="n"/>
      <c r="C2490" s="14" t="n"/>
      <c r="D2490" s="16" t="n"/>
      <c r="E2490" s="14" t="n"/>
      <c r="F2490" s="14" t="n"/>
      <c r="G2490" s="14" t="n"/>
      <c r="H2490" s="19" t="n"/>
      <c r="I2490" s="19" t="n"/>
      <c r="J2490" s="34">
        <f>IF(A2490="","",H2490+I2490)</f>
        <v/>
      </c>
      <c r="K2490" s="14" t="n"/>
      <c r="L2490" s="14" t="n"/>
      <c r="M2490" s="14" t="n"/>
      <c r="N2490" s="14" t="n"/>
      <c r="O2490" s="20">
        <f>IF(A2490="","",SUMPRODUCT((A2490&gt;=Setup!$C$19:$C$30)*(A2490&lt;=Setup!$D$19:$D$30)*Setup!$A$19:$A$30))</f>
        <v/>
      </c>
      <c r="P2490" s="34">
        <f>IF(A2490="","",IF(OR(F2490="Standard domestic 15% (Box 7)",F2490="Import - VAT paid at customs (Box 8)",F2490="Import - Reverse charge (Box 9)"),ROUND(H2490*Setup!$B$9,2),0))</f>
        <v/>
      </c>
      <c r="Q2490" s="34">
        <f>IF(A2490="","",I2490-P2490)</f>
        <v/>
      </c>
      <c r="R2490" s="34">
        <f>IF(A2490="","",IF(L2490="Yes",I2490,0))</f>
        <v/>
      </c>
      <c r="S2490" s="34">
        <f>IF(A2490="","",IF(AND(L2490="Yes",K2490="Yes",NOT(ISNUMBER(SEARCH("blocked",G2490))),OR(F2490="Standard domestic 15% (Box 7)",F2490="Import - VAT paid at customs (Box 8)",F2490="Import - Reverse charge (Box 9)"),OR(F2490&lt;&gt;"Standard domestic 15% (Box 7)",AND(LEN(D2490)=15,LEFT(D2490,1)="3",RIGHT(D2490,1)="3",ISNUMBER(--D2490)))),I2490,0))</f>
        <v/>
      </c>
      <c r="T2490" s="34">
        <f>IF(A2490="","",R2490-S2490)</f>
        <v/>
      </c>
      <c r="U2490" s="23">
        <f>IF(A2490="","",IF(O2490=0,"Outside audit periods; ","")&amp;IF(F2490="","No VAT category; ","")&amp;IF(ABS(Q2490)&gt;Setup!$B$10,"VAT ≠ 15% × net; ","")&amp;IF(AND(F2490="Standard domestic 15% (Box 7)",NOT(AND(LEN(D2490)=15,LEFT(D2490,1)="3",RIGHT(D2490,1)="3",ISNUMBER(--D2490)))),"Invalid/missing supplier VAT no; ","")&amp;IF(AND(L2490="Yes",K2490&lt;&gt;"Yes"),"VAT claimed without valid tax invoice; ","")&amp;IF(AND(L2490="Yes",ISNUMBER(SEARCH("blocked",G2490))),"Blocked input VAT claimed; ","")&amp;IF(AND(F2490="Import - VAT paid at customs (Box 8)",M2490=""),"Customs declaration no missing; ","")&amp;IF(AND(F2490="Import - Reverse charge (Box 9)",E2490="Saudi Arabia"),"RCM used for a local supplier; ","")&amp;IF(AND(L2490="Yes",NOT(OR(F2490="Standard domestic 15% (Box 7)",F2490="Import - VAT paid at customs (Box 8)",F2490="Import - Reverse charge (Box 9)"))),"VAT claimed on non-taxable category; ",""))</f>
        <v/>
      </c>
    </row>
    <row r="2491">
      <c r="A2491" s="17" t="n"/>
      <c r="B2491" s="14" t="n"/>
      <c r="C2491" s="14" t="n"/>
      <c r="D2491" s="16" t="n"/>
      <c r="E2491" s="14" t="n"/>
      <c r="F2491" s="14" t="n"/>
      <c r="G2491" s="14" t="n"/>
      <c r="H2491" s="19" t="n"/>
      <c r="I2491" s="19" t="n"/>
      <c r="J2491" s="34">
        <f>IF(A2491="","",H2491+I2491)</f>
        <v/>
      </c>
      <c r="K2491" s="14" t="n"/>
      <c r="L2491" s="14" t="n"/>
      <c r="M2491" s="14" t="n"/>
      <c r="N2491" s="14" t="n"/>
      <c r="O2491" s="20">
        <f>IF(A2491="","",SUMPRODUCT((A2491&gt;=Setup!$C$19:$C$30)*(A2491&lt;=Setup!$D$19:$D$30)*Setup!$A$19:$A$30))</f>
        <v/>
      </c>
      <c r="P2491" s="34">
        <f>IF(A2491="","",IF(OR(F2491="Standard domestic 15% (Box 7)",F2491="Import - VAT paid at customs (Box 8)",F2491="Import - Reverse charge (Box 9)"),ROUND(H2491*Setup!$B$9,2),0))</f>
        <v/>
      </c>
      <c r="Q2491" s="34">
        <f>IF(A2491="","",I2491-P2491)</f>
        <v/>
      </c>
      <c r="R2491" s="34">
        <f>IF(A2491="","",IF(L2491="Yes",I2491,0))</f>
        <v/>
      </c>
      <c r="S2491" s="34">
        <f>IF(A2491="","",IF(AND(L2491="Yes",K2491="Yes",NOT(ISNUMBER(SEARCH("blocked",G2491))),OR(F2491="Standard domestic 15% (Box 7)",F2491="Import - VAT paid at customs (Box 8)",F2491="Import - Reverse charge (Box 9)"),OR(F2491&lt;&gt;"Standard domestic 15% (Box 7)",AND(LEN(D2491)=15,LEFT(D2491,1)="3",RIGHT(D2491,1)="3",ISNUMBER(--D2491)))),I2491,0))</f>
        <v/>
      </c>
      <c r="T2491" s="34">
        <f>IF(A2491="","",R2491-S2491)</f>
        <v/>
      </c>
      <c r="U2491" s="23">
        <f>IF(A2491="","",IF(O2491=0,"Outside audit periods; ","")&amp;IF(F2491="","No VAT category; ","")&amp;IF(ABS(Q2491)&gt;Setup!$B$10,"VAT ≠ 15% × net; ","")&amp;IF(AND(F2491="Standard domestic 15% (Box 7)",NOT(AND(LEN(D2491)=15,LEFT(D2491,1)="3",RIGHT(D2491,1)="3",ISNUMBER(--D2491)))),"Invalid/missing supplier VAT no; ","")&amp;IF(AND(L2491="Yes",K2491&lt;&gt;"Yes"),"VAT claimed without valid tax invoice; ","")&amp;IF(AND(L2491="Yes",ISNUMBER(SEARCH("blocked",G2491))),"Blocked input VAT claimed; ","")&amp;IF(AND(F2491="Import - VAT paid at customs (Box 8)",M2491=""),"Customs declaration no missing; ","")&amp;IF(AND(F2491="Import - Reverse charge (Box 9)",E2491="Saudi Arabia"),"RCM used for a local supplier; ","")&amp;IF(AND(L2491="Yes",NOT(OR(F2491="Standard domestic 15% (Box 7)",F2491="Import - VAT paid at customs (Box 8)",F2491="Import - Reverse charge (Box 9)"))),"VAT claimed on non-taxable category; ",""))</f>
        <v/>
      </c>
    </row>
    <row r="2492">
      <c r="A2492" s="17" t="n"/>
      <c r="B2492" s="14" t="n"/>
      <c r="C2492" s="14" t="n"/>
      <c r="D2492" s="16" t="n"/>
      <c r="E2492" s="14" t="n"/>
      <c r="F2492" s="14" t="n"/>
      <c r="G2492" s="14" t="n"/>
      <c r="H2492" s="19" t="n"/>
      <c r="I2492" s="19" t="n"/>
      <c r="J2492" s="34">
        <f>IF(A2492="","",H2492+I2492)</f>
        <v/>
      </c>
      <c r="K2492" s="14" t="n"/>
      <c r="L2492" s="14" t="n"/>
      <c r="M2492" s="14" t="n"/>
      <c r="N2492" s="14" t="n"/>
      <c r="O2492" s="20">
        <f>IF(A2492="","",SUMPRODUCT((A2492&gt;=Setup!$C$19:$C$30)*(A2492&lt;=Setup!$D$19:$D$30)*Setup!$A$19:$A$30))</f>
        <v/>
      </c>
      <c r="P2492" s="34">
        <f>IF(A2492="","",IF(OR(F2492="Standard domestic 15% (Box 7)",F2492="Import - VAT paid at customs (Box 8)",F2492="Import - Reverse charge (Box 9)"),ROUND(H2492*Setup!$B$9,2),0))</f>
        <v/>
      </c>
      <c r="Q2492" s="34">
        <f>IF(A2492="","",I2492-P2492)</f>
        <v/>
      </c>
      <c r="R2492" s="34">
        <f>IF(A2492="","",IF(L2492="Yes",I2492,0))</f>
        <v/>
      </c>
      <c r="S2492" s="34">
        <f>IF(A2492="","",IF(AND(L2492="Yes",K2492="Yes",NOT(ISNUMBER(SEARCH("blocked",G2492))),OR(F2492="Standard domestic 15% (Box 7)",F2492="Import - VAT paid at customs (Box 8)",F2492="Import - Reverse charge (Box 9)"),OR(F2492&lt;&gt;"Standard domestic 15% (Box 7)",AND(LEN(D2492)=15,LEFT(D2492,1)="3",RIGHT(D2492,1)="3",ISNUMBER(--D2492)))),I2492,0))</f>
        <v/>
      </c>
      <c r="T2492" s="34">
        <f>IF(A2492="","",R2492-S2492)</f>
        <v/>
      </c>
      <c r="U2492" s="23">
        <f>IF(A2492="","",IF(O2492=0,"Outside audit periods; ","")&amp;IF(F2492="","No VAT category; ","")&amp;IF(ABS(Q2492)&gt;Setup!$B$10,"VAT ≠ 15% × net; ","")&amp;IF(AND(F2492="Standard domestic 15% (Box 7)",NOT(AND(LEN(D2492)=15,LEFT(D2492,1)="3",RIGHT(D2492,1)="3",ISNUMBER(--D2492)))),"Invalid/missing supplier VAT no; ","")&amp;IF(AND(L2492="Yes",K2492&lt;&gt;"Yes"),"VAT claimed without valid tax invoice; ","")&amp;IF(AND(L2492="Yes",ISNUMBER(SEARCH("blocked",G2492))),"Blocked input VAT claimed; ","")&amp;IF(AND(F2492="Import - VAT paid at customs (Box 8)",M2492=""),"Customs declaration no missing; ","")&amp;IF(AND(F2492="Import - Reverse charge (Box 9)",E2492="Saudi Arabia"),"RCM used for a local supplier; ","")&amp;IF(AND(L2492="Yes",NOT(OR(F2492="Standard domestic 15% (Box 7)",F2492="Import - VAT paid at customs (Box 8)",F2492="Import - Reverse charge (Box 9)"))),"VAT claimed on non-taxable category; ",""))</f>
        <v/>
      </c>
    </row>
    <row r="2493">
      <c r="A2493" s="17" t="n"/>
      <c r="B2493" s="14" t="n"/>
      <c r="C2493" s="14" t="n"/>
      <c r="D2493" s="16" t="n"/>
      <c r="E2493" s="14" t="n"/>
      <c r="F2493" s="14" t="n"/>
      <c r="G2493" s="14" t="n"/>
      <c r="H2493" s="19" t="n"/>
      <c r="I2493" s="19" t="n"/>
      <c r="J2493" s="34">
        <f>IF(A2493="","",H2493+I2493)</f>
        <v/>
      </c>
      <c r="K2493" s="14" t="n"/>
      <c r="L2493" s="14" t="n"/>
      <c r="M2493" s="14" t="n"/>
      <c r="N2493" s="14" t="n"/>
      <c r="O2493" s="20">
        <f>IF(A2493="","",SUMPRODUCT((A2493&gt;=Setup!$C$19:$C$30)*(A2493&lt;=Setup!$D$19:$D$30)*Setup!$A$19:$A$30))</f>
        <v/>
      </c>
      <c r="P2493" s="34">
        <f>IF(A2493="","",IF(OR(F2493="Standard domestic 15% (Box 7)",F2493="Import - VAT paid at customs (Box 8)",F2493="Import - Reverse charge (Box 9)"),ROUND(H2493*Setup!$B$9,2),0))</f>
        <v/>
      </c>
      <c r="Q2493" s="34">
        <f>IF(A2493="","",I2493-P2493)</f>
        <v/>
      </c>
      <c r="R2493" s="34">
        <f>IF(A2493="","",IF(L2493="Yes",I2493,0))</f>
        <v/>
      </c>
      <c r="S2493" s="34">
        <f>IF(A2493="","",IF(AND(L2493="Yes",K2493="Yes",NOT(ISNUMBER(SEARCH("blocked",G2493))),OR(F2493="Standard domestic 15% (Box 7)",F2493="Import - VAT paid at customs (Box 8)",F2493="Import - Reverse charge (Box 9)"),OR(F2493&lt;&gt;"Standard domestic 15% (Box 7)",AND(LEN(D2493)=15,LEFT(D2493,1)="3",RIGHT(D2493,1)="3",ISNUMBER(--D2493)))),I2493,0))</f>
        <v/>
      </c>
      <c r="T2493" s="34">
        <f>IF(A2493="","",R2493-S2493)</f>
        <v/>
      </c>
      <c r="U2493" s="23">
        <f>IF(A2493="","",IF(O2493=0,"Outside audit periods; ","")&amp;IF(F2493="","No VAT category; ","")&amp;IF(ABS(Q2493)&gt;Setup!$B$10,"VAT ≠ 15% × net; ","")&amp;IF(AND(F2493="Standard domestic 15% (Box 7)",NOT(AND(LEN(D2493)=15,LEFT(D2493,1)="3",RIGHT(D2493,1)="3",ISNUMBER(--D2493)))),"Invalid/missing supplier VAT no; ","")&amp;IF(AND(L2493="Yes",K2493&lt;&gt;"Yes"),"VAT claimed without valid tax invoice; ","")&amp;IF(AND(L2493="Yes",ISNUMBER(SEARCH("blocked",G2493))),"Blocked input VAT claimed; ","")&amp;IF(AND(F2493="Import - VAT paid at customs (Box 8)",M2493=""),"Customs declaration no missing; ","")&amp;IF(AND(F2493="Import - Reverse charge (Box 9)",E2493="Saudi Arabia"),"RCM used for a local supplier; ","")&amp;IF(AND(L2493="Yes",NOT(OR(F2493="Standard domestic 15% (Box 7)",F2493="Import - VAT paid at customs (Box 8)",F2493="Import - Reverse charge (Box 9)"))),"VAT claimed on non-taxable category; ",""))</f>
        <v/>
      </c>
    </row>
    <row r="2494">
      <c r="A2494" s="17" t="n"/>
      <c r="B2494" s="14" t="n"/>
      <c r="C2494" s="14" t="n"/>
      <c r="D2494" s="16" t="n"/>
      <c r="E2494" s="14" t="n"/>
      <c r="F2494" s="14" t="n"/>
      <c r="G2494" s="14" t="n"/>
      <c r="H2494" s="19" t="n"/>
      <c r="I2494" s="19" t="n"/>
      <c r="J2494" s="34">
        <f>IF(A2494="","",H2494+I2494)</f>
        <v/>
      </c>
      <c r="K2494" s="14" t="n"/>
      <c r="L2494" s="14" t="n"/>
      <c r="M2494" s="14" t="n"/>
      <c r="N2494" s="14" t="n"/>
      <c r="O2494" s="20">
        <f>IF(A2494="","",SUMPRODUCT((A2494&gt;=Setup!$C$19:$C$30)*(A2494&lt;=Setup!$D$19:$D$30)*Setup!$A$19:$A$30))</f>
        <v/>
      </c>
      <c r="P2494" s="34">
        <f>IF(A2494="","",IF(OR(F2494="Standard domestic 15% (Box 7)",F2494="Import - VAT paid at customs (Box 8)",F2494="Import - Reverse charge (Box 9)"),ROUND(H2494*Setup!$B$9,2),0))</f>
        <v/>
      </c>
      <c r="Q2494" s="34">
        <f>IF(A2494="","",I2494-P2494)</f>
        <v/>
      </c>
      <c r="R2494" s="34">
        <f>IF(A2494="","",IF(L2494="Yes",I2494,0))</f>
        <v/>
      </c>
      <c r="S2494" s="34">
        <f>IF(A2494="","",IF(AND(L2494="Yes",K2494="Yes",NOT(ISNUMBER(SEARCH("blocked",G2494))),OR(F2494="Standard domestic 15% (Box 7)",F2494="Import - VAT paid at customs (Box 8)",F2494="Import - Reverse charge (Box 9)"),OR(F2494&lt;&gt;"Standard domestic 15% (Box 7)",AND(LEN(D2494)=15,LEFT(D2494,1)="3",RIGHT(D2494,1)="3",ISNUMBER(--D2494)))),I2494,0))</f>
        <v/>
      </c>
      <c r="T2494" s="34">
        <f>IF(A2494="","",R2494-S2494)</f>
        <v/>
      </c>
      <c r="U2494" s="23">
        <f>IF(A2494="","",IF(O2494=0,"Outside audit periods; ","")&amp;IF(F2494="","No VAT category; ","")&amp;IF(ABS(Q2494)&gt;Setup!$B$10,"VAT ≠ 15% × net; ","")&amp;IF(AND(F2494="Standard domestic 15% (Box 7)",NOT(AND(LEN(D2494)=15,LEFT(D2494,1)="3",RIGHT(D2494,1)="3",ISNUMBER(--D2494)))),"Invalid/missing supplier VAT no; ","")&amp;IF(AND(L2494="Yes",K2494&lt;&gt;"Yes"),"VAT claimed without valid tax invoice; ","")&amp;IF(AND(L2494="Yes",ISNUMBER(SEARCH("blocked",G2494))),"Blocked input VAT claimed; ","")&amp;IF(AND(F2494="Import - VAT paid at customs (Box 8)",M2494=""),"Customs declaration no missing; ","")&amp;IF(AND(F2494="Import - Reverse charge (Box 9)",E2494="Saudi Arabia"),"RCM used for a local supplier; ","")&amp;IF(AND(L2494="Yes",NOT(OR(F2494="Standard domestic 15% (Box 7)",F2494="Import - VAT paid at customs (Box 8)",F2494="Import - Reverse charge (Box 9)"))),"VAT claimed on non-taxable category; ",""))</f>
        <v/>
      </c>
    </row>
    <row r="2495">
      <c r="A2495" s="17" t="n"/>
      <c r="B2495" s="14" t="n"/>
      <c r="C2495" s="14" t="n"/>
      <c r="D2495" s="16" t="n"/>
      <c r="E2495" s="14" t="n"/>
      <c r="F2495" s="14" t="n"/>
      <c r="G2495" s="14" t="n"/>
      <c r="H2495" s="19" t="n"/>
      <c r="I2495" s="19" t="n"/>
      <c r="J2495" s="34">
        <f>IF(A2495="","",H2495+I2495)</f>
        <v/>
      </c>
      <c r="K2495" s="14" t="n"/>
      <c r="L2495" s="14" t="n"/>
      <c r="M2495" s="14" t="n"/>
      <c r="N2495" s="14" t="n"/>
      <c r="O2495" s="20">
        <f>IF(A2495="","",SUMPRODUCT((A2495&gt;=Setup!$C$19:$C$30)*(A2495&lt;=Setup!$D$19:$D$30)*Setup!$A$19:$A$30))</f>
        <v/>
      </c>
      <c r="P2495" s="34">
        <f>IF(A2495="","",IF(OR(F2495="Standard domestic 15% (Box 7)",F2495="Import - VAT paid at customs (Box 8)",F2495="Import - Reverse charge (Box 9)"),ROUND(H2495*Setup!$B$9,2),0))</f>
        <v/>
      </c>
      <c r="Q2495" s="34">
        <f>IF(A2495="","",I2495-P2495)</f>
        <v/>
      </c>
      <c r="R2495" s="34">
        <f>IF(A2495="","",IF(L2495="Yes",I2495,0))</f>
        <v/>
      </c>
      <c r="S2495" s="34">
        <f>IF(A2495="","",IF(AND(L2495="Yes",K2495="Yes",NOT(ISNUMBER(SEARCH("blocked",G2495))),OR(F2495="Standard domestic 15% (Box 7)",F2495="Import - VAT paid at customs (Box 8)",F2495="Import - Reverse charge (Box 9)"),OR(F2495&lt;&gt;"Standard domestic 15% (Box 7)",AND(LEN(D2495)=15,LEFT(D2495,1)="3",RIGHT(D2495,1)="3",ISNUMBER(--D2495)))),I2495,0))</f>
        <v/>
      </c>
      <c r="T2495" s="34">
        <f>IF(A2495="","",R2495-S2495)</f>
        <v/>
      </c>
      <c r="U2495" s="23">
        <f>IF(A2495="","",IF(O2495=0,"Outside audit periods; ","")&amp;IF(F2495="","No VAT category; ","")&amp;IF(ABS(Q2495)&gt;Setup!$B$10,"VAT ≠ 15% × net; ","")&amp;IF(AND(F2495="Standard domestic 15% (Box 7)",NOT(AND(LEN(D2495)=15,LEFT(D2495,1)="3",RIGHT(D2495,1)="3",ISNUMBER(--D2495)))),"Invalid/missing supplier VAT no; ","")&amp;IF(AND(L2495="Yes",K2495&lt;&gt;"Yes"),"VAT claimed without valid tax invoice; ","")&amp;IF(AND(L2495="Yes",ISNUMBER(SEARCH("blocked",G2495))),"Blocked input VAT claimed; ","")&amp;IF(AND(F2495="Import - VAT paid at customs (Box 8)",M2495=""),"Customs declaration no missing; ","")&amp;IF(AND(F2495="Import - Reverse charge (Box 9)",E2495="Saudi Arabia"),"RCM used for a local supplier; ","")&amp;IF(AND(L2495="Yes",NOT(OR(F2495="Standard domestic 15% (Box 7)",F2495="Import - VAT paid at customs (Box 8)",F2495="Import - Reverse charge (Box 9)"))),"VAT claimed on non-taxable category; ",""))</f>
        <v/>
      </c>
    </row>
    <row r="2496">
      <c r="A2496" s="17" t="n"/>
      <c r="B2496" s="14" t="n"/>
      <c r="C2496" s="14" t="n"/>
      <c r="D2496" s="16" t="n"/>
      <c r="E2496" s="14" t="n"/>
      <c r="F2496" s="14" t="n"/>
      <c r="G2496" s="14" t="n"/>
      <c r="H2496" s="19" t="n"/>
      <c r="I2496" s="19" t="n"/>
      <c r="J2496" s="34">
        <f>IF(A2496="","",H2496+I2496)</f>
        <v/>
      </c>
      <c r="K2496" s="14" t="n"/>
      <c r="L2496" s="14" t="n"/>
      <c r="M2496" s="14" t="n"/>
      <c r="N2496" s="14" t="n"/>
      <c r="O2496" s="20">
        <f>IF(A2496="","",SUMPRODUCT((A2496&gt;=Setup!$C$19:$C$30)*(A2496&lt;=Setup!$D$19:$D$30)*Setup!$A$19:$A$30))</f>
        <v/>
      </c>
      <c r="P2496" s="34">
        <f>IF(A2496="","",IF(OR(F2496="Standard domestic 15% (Box 7)",F2496="Import - VAT paid at customs (Box 8)",F2496="Import - Reverse charge (Box 9)"),ROUND(H2496*Setup!$B$9,2),0))</f>
        <v/>
      </c>
      <c r="Q2496" s="34">
        <f>IF(A2496="","",I2496-P2496)</f>
        <v/>
      </c>
      <c r="R2496" s="34">
        <f>IF(A2496="","",IF(L2496="Yes",I2496,0))</f>
        <v/>
      </c>
      <c r="S2496" s="34">
        <f>IF(A2496="","",IF(AND(L2496="Yes",K2496="Yes",NOT(ISNUMBER(SEARCH("blocked",G2496))),OR(F2496="Standard domestic 15% (Box 7)",F2496="Import - VAT paid at customs (Box 8)",F2496="Import - Reverse charge (Box 9)"),OR(F2496&lt;&gt;"Standard domestic 15% (Box 7)",AND(LEN(D2496)=15,LEFT(D2496,1)="3",RIGHT(D2496,1)="3",ISNUMBER(--D2496)))),I2496,0))</f>
        <v/>
      </c>
      <c r="T2496" s="34">
        <f>IF(A2496="","",R2496-S2496)</f>
        <v/>
      </c>
      <c r="U2496" s="23">
        <f>IF(A2496="","",IF(O2496=0,"Outside audit periods; ","")&amp;IF(F2496="","No VAT category; ","")&amp;IF(ABS(Q2496)&gt;Setup!$B$10,"VAT ≠ 15% × net; ","")&amp;IF(AND(F2496="Standard domestic 15% (Box 7)",NOT(AND(LEN(D2496)=15,LEFT(D2496,1)="3",RIGHT(D2496,1)="3",ISNUMBER(--D2496)))),"Invalid/missing supplier VAT no; ","")&amp;IF(AND(L2496="Yes",K2496&lt;&gt;"Yes"),"VAT claimed without valid tax invoice; ","")&amp;IF(AND(L2496="Yes",ISNUMBER(SEARCH("blocked",G2496))),"Blocked input VAT claimed; ","")&amp;IF(AND(F2496="Import - VAT paid at customs (Box 8)",M2496=""),"Customs declaration no missing; ","")&amp;IF(AND(F2496="Import - Reverse charge (Box 9)",E2496="Saudi Arabia"),"RCM used for a local supplier; ","")&amp;IF(AND(L2496="Yes",NOT(OR(F2496="Standard domestic 15% (Box 7)",F2496="Import - VAT paid at customs (Box 8)",F2496="Import - Reverse charge (Box 9)"))),"VAT claimed on non-taxable category; ",""))</f>
        <v/>
      </c>
    </row>
    <row r="2497">
      <c r="A2497" s="17" t="n"/>
      <c r="B2497" s="14" t="n"/>
      <c r="C2497" s="14" t="n"/>
      <c r="D2497" s="16" t="n"/>
      <c r="E2497" s="14" t="n"/>
      <c r="F2497" s="14" t="n"/>
      <c r="G2497" s="14" t="n"/>
      <c r="H2497" s="19" t="n"/>
      <c r="I2497" s="19" t="n"/>
      <c r="J2497" s="34">
        <f>IF(A2497="","",H2497+I2497)</f>
        <v/>
      </c>
      <c r="K2497" s="14" t="n"/>
      <c r="L2497" s="14" t="n"/>
      <c r="M2497" s="14" t="n"/>
      <c r="N2497" s="14" t="n"/>
      <c r="O2497" s="20">
        <f>IF(A2497="","",SUMPRODUCT((A2497&gt;=Setup!$C$19:$C$30)*(A2497&lt;=Setup!$D$19:$D$30)*Setup!$A$19:$A$30))</f>
        <v/>
      </c>
      <c r="P2497" s="34">
        <f>IF(A2497="","",IF(OR(F2497="Standard domestic 15% (Box 7)",F2497="Import - VAT paid at customs (Box 8)",F2497="Import - Reverse charge (Box 9)"),ROUND(H2497*Setup!$B$9,2),0))</f>
        <v/>
      </c>
      <c r="Q2497" s="34">
        <f>IF(A2497="","",I2497-P2497)</f>
        <v/>
      </c>
      <c r="R2497" s="34">
        <f>IF(A2497="","",IF(L2497="Yes",I2497,0))</f>
        <v/>
      </c>
      <c r="S2497" s="34">
        <f>IF(A2497="","",IF(AND(L2497="Yes",K2497="Yes",NOT(ISNUMBER(SEARCH("blocked",G2497))),OR(F2497="Standard domestic 15% (Box 7)",F2497="Import - VAT paid at customs (Box 8)",F2497="Import - Reverse charge (Box 9)"),OR(F2497&lt;&gt;"Standard domestic 15% (Box 7)",AND(LEN(D2497)=15,LEFT(D2497,1)="3",RIGHT(D2497,1)="3",ISNUMBER(--D2497)))),I2497,0))</f>
        <v/>
      </c>
      <c r="T2497" s="34">
        <f>IF(A2497="","",R2497-S2497)</f>
        <v/>
      </c>
      <c r="U2497" s="23">
        <f>IF(A2497="","",IF(O2497=0,"Outside audit periods; ","")&amp;IF(F2497="","No VAT category; ","")&amp;IF(ABS(Q2497)&gt;Setup!$B$10,"VAT ≠ 15% × net; ","")&amp;IF(AND(F2497="Standard domestic 15% (Box 7)",NOT(AND(LEN(D2497)=15,LEFT(D2497,1)="3",RIGHT(D2497,1)="3",ISNUMBER(--D2497)))),"Invalid/missing supplier VAT no; ","")&amp;IF(AND(L2497="Yes",K2497&lt;&gt;"Yes"),"VAT claimed without valid tax invoice; ","")&amp;IF(AND(L2497="Yes",ISNUMBER(SEARCH("blocked",G2497))),"Blocked input VAT claimed; ","")&amp;IF(AND(F2497="Import - VAT paid at customs (Box 8)",M2497=""),"Customs declaration no missing; ","")&amp;IF(AND(F2497="Import - Reverse charge (Box 9)",E2497="Saudi Arabia"),"RCM used for a local supplier; ","")&amp;IF(AND(L2497="Yes",NOT(OR(F2497="Standard domestic 15% (Box 7)",F2497="Import - VAT paid at customs (Box 8)",F2497="Import - Reverse charge (Box 9)"))),"VAT claimed on non-taxable category; ",""))</f>
        <v/>
      </c>
    </row>
    <row r="2498">
      <c r="A2498" s="17" t="n"/>
      <c r="B2498" s="14" t="n"/>
      <c r="C2498" s="14" t="n"/>
      <c r="D2498" s="16" t="n"/>
      <c r="E2498" s="14" t="n"/>
      <c r="F2498" s="14" t="n"/>
      <c r="G2498" s="14" t="n"/>
      <c r="H2498" s="19" t="n"/>
      <c r="I2498" s="19" t="n"/>
      <c r="J2498" s="34">
        <f>IF(A2498="","",H2498+I2498)</f>
        <v/>
      </c>
      <c r="K2498" s="14" t="n"/>
      <c r="L2498" s="14" t="n"/>
      <c r="M2498" s="14" t="n"/>
      <c r="N2498" s="14" t="n"/>
      <c r="O2498" s="20">
        <f>IF(A2498="","",SUMPRODUCT((A2498&gt;=Setup!$C$19:$C$30)*(A2498&lt;=Setup!$D$19:$D$30)*Setup!$A$19:$A$30))</f>
        <v/>
      </c>
      <c r="P2498" s="34">
        <f>IF(A2498="","",IF(OR(F2498="Standard domestic 15% (Box 7)",F2498="Import - VAT paid at customs (Box 8)",F2498="Import - Reverse charge (Box 9)"),ROUND(H2498*Setup!$B$9,2),0))</f>
        <v/>
      </c>
      <c r="Q2498" s="34">
        <f>IF(A2498="","",I2498-P2498)</f>
        <v/>
      </c>
      <c r="R2498" s="34">
        <f>IF(A2498="","",IF(L2498="Yes",I2498,0))</f>
        <v/>
      </c>
      <c r="S2498" s="34">
        <f>IF(A2498="","",IF(AND(L2498="Yes",K2498="Yes",NOT(ISNUMBER(SEARCH("blocked",G2498))),OR(F2498="Standard domestic 15% (Box 7)",F2498="Import - VAT paid at customs (Box 8)",F2498="Import - Reverse charge (Box 9)"),OR(F2498&lt;&gt;"Standard domestic 15% (Box 7)",AND(LEN(D2498)=15,LEFT(D2498,1)="3",RIGHT(D2498,1)="3",ISNUMBER(--D2498)))),I2498,0))</f>
        <v/>
      </c>
      <c r="T2498" s="34">
        <f>IF(A2498="","",R2498-S2498)</f>
        <v/>
      </c>
      <c r="U2498" s="23">
        <f>IF(A2498="","",IF(O2498=0,"Outside audit periods; ","")&amp;IF(F2498="","No VAT category; ","")&amp;IF(ABS(Q2498)&gt;Setup!$B$10,"VAT ≠ 15% × net; ","")&amp;IF(AND(F2498="Standard domestic 15% (Box 7)",NOT(AND(LEN(D2498)=15,LEFT(D2498,1)="3",RIGHT(D2498,1)="3",ISNUMBER(--D2498)))),"Invalid/missing supplier VAT no; ","")&amp;IF(AND(L2498="Yes",K2498&lt;&gt;"Yes"),"VAT claimed without valid tax invoice; ","")&amp;IF(AND(L2498="Yes",ISNUMBER(SEARCH("blocked",G2498))),"Blocked input VAT claimed; ","")&amp;IF(AND(F2498="Import - VAT paid at customs (Box 8)",M2498=""),"Customs declaration no missing; ","")&amp;IF(AND(F2498="Import - Reverse charge (Box 9)",E2498="Saudi Arabia"),"RCM used for a local supplier; ","")&amp;IF(AND(L2498="Yes",NOT(OR(F2498="Standard domestic 15% (Box 7)",F2498="Import - VAT paid at customs (Box 8)",F2498="Import - Reverse charge (Box 9)"))),"VAT claimed on non-taxable category; ",""))</f>
        <v/>
      </c>
    </row>
    <row r="2499">
      <c r="A2499" s="17" t="n"/>
      <c r="B2499" s="14" t="n"/>
      <c r="C2499" s="14" t="n"/>
      <c r="D2499" s="16" t="n"/>
      <c r="E2499" s="14" t="n"/>
      <c r="F2499" s="14" t="n"/>
      <c r="G2499" s="14" t="n"/>
      <c r="H2499" s="19" t="n"/>
      <c r="I2499" s="19" t="n"/>
      <c r="J2499" s="34">
        <f>IF(A2499="","",H2499+I2499)</f>
        <v/>
      </c>
      <c r="K2499" s="14" t="n"/>
      <c r="L2499" s="14" t="n"/>
      <c r="M2499" s="14" t="n"/>
      <c r="N2499" s="14" t="n"/>
      <c r="O2499" s="20">
        <f>IF(A2499="","",SUMPRODUCT((A2499&gt;=Setup!$C$19:$C$30)*(A2499&lt;=Setup!$D$19:$D$30)*Setup!$A$19:$A$30))</f>
        <v/>
      </c>
      <c r="P2499" s="34">
        <f>IF(A2499="","",IF(OR(F2499="Standard domestic 15% (Box 7)",F2499="Import - VAT paid at customs (Box 8)",F2499="Import - Reverse charge (Box 9)"),ROUND(H2499*Setup!$B$9,2),0))</f>
        <v/>
      </c>
      <c r="Q2499" s="34">
        <f>IF(A2499="","",I2499-P2499)</f>
        <v/>
      </c>
      <c r="R2499" s="34">
        <f>IF(A2499="","",IF(L2499="Yes",I2499,0))</f>
        <v/>
      </c>
      <c r="S2499" s="34">
        <f>IF(A2499="","",IF(AND(L2499="Yes",K2499="Yes",NOT(ISNUMBER(SEARCH("blocked",G2499))),OR(F2499="Standard domestic 15% (Box 7)",F2499="Import - VAT paid at customs (Box 8)",F2499="Import - Reverse charge (Box 9)"),OR(F2499&lt;&gt;"Standard domestic 15% (Box 7)",AND(LEN(D2499)=15,LEFT(D2499,1)="3",RIGHT(D2499,1)="3",ISNUMBER(--D2499)))),I2499,0))</f>
        <v/>
      </c>
      <c r="T2499" s="34">
        <f>IF(A2499="","",R2499-S2499)</f>
        <v/>
      </c>
      <c r="U2499" s="23">
        <f>IF(A2499="","",IF(O2499=0,"Outside audit periods; ","")&amp;IF(F2499="","No VAT category; ","")&amp;IF(ABS(Q2499)&gt;Setup!$B$10,"VAT ≠ 15% × net; ","")&amp;IF(AND(F2499="Standard domestic 15% (Box 7)",NOT(AND(LEN(D2499)=15,LEFT(D2499,1)="3",RIGHT(D2499,1)="3",ISNUMBER(--D2499)))),"Invalid/missing supplier VAT no; ","")&amp;IF(AND(L2499="Yes",K2499&lt;&gt;"Yes"),"VAT claimed without valid tax invoice; ","")&amp;IF(AND(L2499="Yes",ISNUMBER(SEARCH("blocked",G2499))),"Blocked input VAT claimed; ","")&amp;IF(AND(F2499="Import - VAT paid at customs (Box 8)",M2499=""),"Customs declaration no missing; ","")&amp;IF(AND(F2499="Import - Reverse charge (Box 9)",E2499="Saudi Arabia"),"RCM used for a local supplier; ","")&amp;IF(AND(L2499="Yes",NOT(OR(F2499="Standard domestic 15% (Box 7)",F2499="Import - VAT paid at customs (Box 8)",F2499="Import - Reverse charge (Box 9)"))),"VAT claimed on non-taxable category; ",""))</f>
        <v/>
      </c>
    </row>
    <row r="2500">
      <c r="A2500" s="17" t="n"/>
      <c r="B2500" s="14" t="n"/>
      <c r="C2500" s="14" t="n"/>
      <c r="D2500" s="16" t="n"/>
      <c r="E2500" s="14" t="n"/>
      <c r="F2500" s="14" t="n"/>
      <c r="G2500" s="14" t="n"/>
      <c r="H2500" s="19" t="n"/>
      <c r="I2500" s="19" t="n"/>
      <c r="J2500" s="34">
        <f>IF(A2500="","",H2500+I2500)</f>
        <v/>
      </c>
      <c r="K2500" s="14" t="n"/>
      <c r="L2500" s="14" t="n"/>
      <c r="M2500" s="14" t="n"/>
      <c r="N2500" s="14" t="n"/>
      <c r="O2500" s="20">
        <f>IF(A2500="","",SUMPRODUCT((A2500&gt;=Setup!$C$19:$C$30)*(A2500&lt;=Setup!$D$19:$D$30)*Setup!$A$19:$A$30))</f>
        <v/>
      </c>
      <c r="P2500" s="34">
        <f>IF(A2500="","",IF(OR(F2500="Standard domestic 15% (Box 7)",F2500="Import - VAT paid at customs (Box 8)",F2500="Import - Reverse charge (Box 9)"),ROUND(H2500*Setup!$B$9,2),0))</f>
        <v/>
      </c>
      <c r="Q2500" s="34">
        <f>IF(A2500="","",I2500-P2500)</f>
        <v/>
      </c>
      <c r="R2500" s="34">
        <f>IF(A2500="","",IF(L2500="Yes",I2500,0))</f>
        <v/>
      </c>
      <c r="S2500" s="34">
        <f>IF(A2500="","",IF(AND(L2500="Yes",K2500="Yes",NOT(ISNUMBER(SEARCH("blocked",G2500))),OR(F2500="Standard domestic 15% (Box 7)",F2500="Import - VAT paid at customs (Box 8)",F2500="Import - Reverse charge (Box 9)"),OR(F2500&lt;&gt;"Standard domestic 15% (Box 7)",AND(LEN(D2500)=15,LEFT(D2500,1)="3",RIGHT(D2500,1)="3",ISNUMBER(--D2500)))),I2500,0))</f>
        <v/>
      </c>
      <c r="T2500" s="34">
        <f>IF(A2500="","",R2500-S2500)</f>
        <v/>
      </c>
      <c r="U2500" s="23">
        <f>IF(A2500="","",IF(O2500=0,"Outside audit periods; ","")&amp;IF(F2500="","No VAT category; ","")&amp;IF(ABS(Q2500)&gt;Setup!$B$10,"VAT ≠ 15% × net; ","")&amp;IF(AND(F2500="Standard domestic 15% (Box 7)",NOT(AND(LEN(D2500)=15,LEFT(D2500,1)="3",RIGHT(D2500,1)="3",ISNUMBER(--D2500)))),"Invalid/missing supplier VAT no; ","")&amp;IF(AND(L2500="Yes",K2500&lt;&gt;"Yes"),"VAT claimed without valid tax invoice; ","")&amp;IF(AND(L2500="Yes",ISNUMBER(SEARCH("blocked",G2500))),"Blocked input VAT claimed; ","")&amp;IF(AND(F2500="Import - VAT paid at customs (Box 8)",M2500=""),"Customs declaration no missing; ","")&amp;IF(AND(F2500="Import - Reverse charge (Box 9)",E2500="Saudi Arabia"),"RCM used for a local supplier; ","")&amp;IF(AND(L2500="Yes",NOT(OR(F2500="Standard domestic 15% (Box 7)",F2500="Import - VAT paid at customs (Box 8)",F2500="Import - Reverse charge (Box 9)"))),"VAT claimed on non-taxable category; ",""))</f>
        <v/>
      </c>
    </row>
    <row r="2501">
      <c r="A2501" s="17" t="n"/>
      <c r="B2501" s="14" t="n"/>
      <c r="C2501" s="14" t="n"/>
      <c r="D2501" s="16" t="n"/>
      <c r="E2501" s="14" t="n"/>
      <c r="F2501" s="14" t="n"/>
      <c r="G2501" s="14" t="n"/>
      <c r="H2501" s="19" t="n"/>
      <c r="I2501" s="19" t="n"/>
      <c r="J2501" s="34">
        <f>IF(A2501="","",H2501+I2501)</f>
        <v/>
      </c>
      <c r="K2501" s="14" t="n"/>
      <c r="L2501" s="14" t="n"/>
      <c r="M2501" s="14" t="n"/>
      <c r="N2501" s="14" t="n"/>
      <c r="O2501" s="20">
        <f>IF(A2501="","",SUMPRODUCT((A2501&gt;=Setup!$C$19:$C$30)*(A2501&lt;=Setup!$D$19:$D$30)*Setup!$A$19:$A$30))</f>
        <v/>
      </c>
      <c r="P2501" s="34">
        <f>IF(A2501="","",IF(OR(F2501="Standard domestic 15% (Box 7)",F2501="Import - VAT paid at customs (Box 8)",F2501="Import - Reverse charge (Box 9)"),ROUND(H2501*Setup!$B$9,2),0))</f>
        <v/>
      </c>
      <c r="Q2501" s="34">
        <f>IF(A2501="","",I2501-P2501)</f>
        <v/>
      </c>
      <c r="R2501" s="34">
        <f>IF(A2501="","",IF(L2501="Yes",I2501,0))</f>
        <v/>
      </c>
      <c r="S2501" s="34">
        <f>IF(A2501="","",IF(AND(L2501="Yes",K2501="Yes",NOT(ISNUMBER(SEARCH("blocked",G2501))),OR(F2501="Standard domestic 15% (Box 7)",F2501="Import - VAT paid at customs (Box 8)",F2501="Import - Reverse charge (Box 9)"),OR(F2501&lt;&gt;"Standard domestic 15% (Box 7)",AND(LEN(D2501)=15,LEFT(D2501,1)="3",RIGHT(D2501,1)="3",ISNUMBER(--D2501)))),I2501,0))</f>
        <v/>
      </c>
      <c r="T2501" s="34">
        <f>IF(A2501="","",R2501-S2501)</f>
        <v/>
      </c>
      <c r="U2501" s="23">
        <f>IF(A2501="","",IF(O2501=0,"Outside audit periods; ","")&amp;IF(F2501="","No VAT category; ","")&amp;IF(ABS(Q2501)&gt;Setup!$B$10,"VAT ≠ 15% × net; ","")&amp;IF(AND(F2501="Standard domestic 15% (Box 7)",NOT(AND(LEN(D2501)=15,LEFT(D2501,1)="3",RIGHT(D2501,1)="3",ISNUMBER(--D2501)))),"Invalid/missing supplier VAT no; ","")&amp;IF(AND(L2501="Yes",K2501&lt;&gt;"Yes"),"VAT claimed without valid tax invoice; ","")&amp;IF(AND(L2501="Yes",ISNUMBER(SEARCH("blocked",G2501))),"Blocked input VAT claimed; ","")&amp;IF(AND(F2501="Import - VAT paid at customs (Box 8)",M2501=""),"Customs declaration no missing; ","")&amp;IF(AND(F2501="Import - Reverse charge (Box 9)",E2501="Saudi Arabia"),"RCM used for a local supplier; ","")&amp;IF(AND(L2501="Yes",NOT(OR(F2501="Standard domestic 15% (Box 7)",F2501="Import - VAT paid at customs (Box 8)",F2501="Import - Reverse charge (Box 9)"))),"VAT claimed on non-taxable category; ",""))</f>
        <v/>
      </c>
    </row>
    <row r="2502">
      <c r="A2502" s="17" t="n"/>
      <c r="B2502" s="14" t="n"/>
      <c r="C2502" s="14" t="n"/>
      <c r="D2502" s="16" t="n"/>
      <c r="E2502" s="14" t="n"/>
      <c r="F2502" s="14" t="n"/>
      <c r="G2502" s="14" t="n"/>
      <c r="H2502" s="19" t="n"/>
      <c r="I2502" s="19" t="n"/>
      <c r="J2502" s="34">
        <f>IF(A2502="","",H2502+I2502)</f>
        <v/>
      </c>
      <c r="K2502" s="14" t="n"/>
      <c r="L2502" s="14" t="n"/>
      <c r="M2502" s="14" t="n"/>
      <c r="N2502" s="14" t="n"/>
      <c r="O2502" s="20">
        <f>IF(A2502="","",SUMPRODUCT((A2502&gt;=Setup!$C$19:$C$30)*(A2502&lt;=Setup!$D$19:$D$30)*Setup!$A$19:$A$30))</f>
        <v/>
      </c>
      <c r="P2502" s="34">
        <f>IF(A2502="","",IF(OR(F2502="Standard domestic 15% (Box 7)",F2502="Import - VAT paid at customs (Box 8)",F2502="Import - Reverse charge (Box 9)"),ROUND(H2502*Setup!$B$9,2),0))</f>
        <v/>
      </c>
      <c r="Q2502" s="34">
        <f>IF(A2502="","",I2502-P2502)</f>
        <v/>
      </c>
      <c r="R2502" s="34">
        <f>IF(A2502="","",IF(L2502="Yes",I2502,0))</f>
        <v/>
      </c>
      <c r="S2502" s="34">
        <f>IF(A2502="","",IF(AND(L2502="Yes",K2502="Yes",NOT(ISNUMBER(SEARCH("blocked",G2502))),OR(F2502="Standard domestic 15% (Box 7)",F2502="Import - VAT paid at customs (Box 8)",F2502="Import - Reverse charge (Box 9)"),OR(F2502&lt;&gt;"Standard domestic 15% (Box 7)",AND(LEN(D2502)=15,LEFT(D2502,1)="3",RIGHT(D2502,1)="3",ISNUMBER(--D2502)))),I2502,0))</f>
        <v/>
      </c>
      <c r="T2502" s="34">
        <f>IF(A2502="","",R2502-S2502)</f>
        <v/>
      </c>
      <c r="U2502" s="23">
        <f>IF(A2502="","",IF(O2502=0,"Outside audit periods; ","")&amp;IF(F2502="","No VAT category; ","")&amp;IF(ABS(Q2502)&gt;Setup!$B$10,"VAT ≠ 15% × net; ","")&amp;IF(AND(F2502="Standard domestic 15% (Box 7)",NOT(AND(LEN(D2502)=15,LEFT(D2502,1)="3",RIGHT(D2502,1)="3",ISNUMBER(--D2502)))),"Invalid/missing supplier VAT no; ","")&amp;IF(AND(L2502="Yes",K2502&lt;&gt;"Yes"),"VAT claimed without valid tax invoice; ","")&amp;IF(AND(L2502="Yes",ISNUMBER(SEARCH("blocked",G2502))),"Blocked input VAT claimed; ","")&amp;IF(AND(F2502="Import - VAT paid at customs (Box 8)",M2502=""),"Customs declaration no missing; ","")&amp;IF(AND(F2502="Import - Reverse charge (Box 9)",E2502="Saudi Arabia"),"RCM used for a local supplier; ","")&amp;IF(AND(L2502="Yes",NOT(OR(F2502="Standard domestic 15% (Box 7)",F2502="Import - VAT paid at customs (Box 8)",F2502="Import - Reverse charge (Box 9)"))),"VAT claimed on non-taxable category; ",""))</f>
        <v/>
      </c>
    </row>
    <row r="2503">
      <c r="A2503" s="17" t="n"/>
      <c r="B2503" s="14" t="n"/>
      <c r="C2503" s="14" t="n"/>
      <c r="D2503" s="16" t="n"/>
      <c r="E2503" s="14" t="n"/>
      <c r="F2503" s="14" t="n"/>
      <c r="G2503" s="14" t="n"/>
      <c r="H2503" s="19" t="n"/>
      <c r="I2503" s="19" t="n"/>
      <c r="J2503" s="34">
        <f>IF(A2503="","",H2503+I2503)</f>
        <v/>
      </c>
      <c r="K2503" s="14" t="n"/>
      <c r="L2503" s="14" t="n"/>
      <c r="M2503" s="14" t="n"/>
      <c r="N2503" s="14" t="n"/>
      <c r="O2503" s="20">
        <f>IF(A2503="","",SUMPRODUCT((A2503&gt;=Setup!$C$19:$C$30)*(A2503&lt;=Setup!$D$19:$D$30)*Setup!$A$19:$A$30))</f>
        <v/>
      </c>
      <c r="P2503" s="34">
        <f>IF(A2503="","",IF(OR(F2503="Standard domestic 15% (Box 7)",F2503="Import - VAT paid at customs (Box 8)",F2503="Import - Reverse charge (Box 9)"),ROUND(H2503*Setup!$B$9,2),0))</f>
        <v/>
      </c>
      <c r="Q2503" s="34">
        <f>IF(A2503="","",I2503-P2503)</f>
        <v/>
      </c>
      <c r="R2503" s="34">
        <f>IF(A2503="","",IF(L2503="Yes",I2503,0))</f>
        <v/>
      </c>
      <c r="S2503" s="34">
        <f>IF(A2503="","",IF(AND(L2503="Yes",K2503="Yes",NOT(ISNUMBER(SEARCH("blocked",G2503))),OR(F2503="Standard domestic 15% (Box 7)",F2503="Import - VAT paid at customs (Box 8)",F2503="Import - Reverse charge (Box 9)"),OR(F2503&lt;&gt;"Standard domestic 15% (Box 7)",AND(LEN(D2503)=15,LEFT(D2503,1)="3",RIGHT(D2503,1)="3",ISNUMBER(--D2503)))),I2503,0))</f>
        <v/>
      </c>
      <c r="T2503" s="34">
        <f>IF(A2503="","",R2503-S2503)</f>
        <v/>
      </c>
      <c r="U2503" s="23">
        <f>IF(A2503="","",IF(O2503=0,"Outside audit periods; ","")&amp;IF(F2503="","No VAT category; ","")&amp;IF(ABS(Q2503)&gt;Setup!$B$10,"VAT ≠ 15% × net; ","")&amp;IF(AND(F2503="Standard domestic 15% (Box 7)",NOT(AND(LEN(D2503)=15,LEFT(D2503,1)="3",RIGHT(D2503,1)="3",ISNUMBER(--D2503)))),"Invalid/missing supplier VAT no; ","")&amp;IF(AND(L2503="Yes",K2503&lt;&gt;"Yes"),"VAT claimed without valid tax invoice; ","")&amp;IF(AND(L2503="Yes",ISNUMBER(SEARCH("blocked",G2503))),"Blocked input VAT claimed; ","")&amp;IF(AND(F2503="Import - VAT paid at customs (Box 8)",M2503=""),"Customs declaration no missing; ","")&amp;IF(AND(F2503="Import - Reverse charge (Box 9)",E2503="Saudi Arabia"),"RCM used for a local supplier; ","")&amp;IF(AND(L2503="Yes",NOT(OR(F2503="Standard domestic 15% (Box 7)",F2503="Import - VAT paid at customs (Box 8)",F2503="Import - Reverse charge (Box 9)"))),"VAT claimed on non-taxable category; ",""))</f>
        <v/>
      </c>
    </row>
    <row r="2504">
      <c r="A2504" s="17" t="n"/>
      <c r="B2504" s="14" t="n"/>
      <c r="C2504" s="14" t="n"/>
      <c r="D2504" s="16" t="n"/>
      <c r="E2504" s="14" t="n"/>
      <c r="F2504" s="14" t="n"/>
      <c r="G2504" s="14" t="n"/>
      <c r="H2504" s="19" t="n"/>
      <c r="I2504" s="19" t="n"/>
      <c r="J2504" s="34">
        <f>IF(A2504="","",H2504+I2504)</f>
        <v/>
      </c>
      <c r="K2504" s="14" t="n"/>
      <c r="L2504" s="14" t="n"/>
      <c r="M2504" s="14" t="n"/>
      <c r="N2504" s="14" t="n"/>
      <c r="O2504" s="20">
        <f>IF(A2504="","",SUMPRODUCT((A2504&gt;=Setup!$C$19:$C$30)*(A2504&lt;=Setup!$D$19:$D$30)*Setup!$A$19:$A$30))</f>
        <v/>
      </c>
      <c r="P2504" s="34">
        <f>IF(A2504="","",IF(OR(F2504="Standard domestic 15% (Box 7)",F2504="Import - VAT paid at customs (Box 8)",F2504="Import - Reverse charge (Box 9)"),ROUND(H2504*Setup!$B$9,2),0))</f>
        <v/>
      </c>
      <c r="Q2504" s="34">
        <f>IF(A2504="","",I2504-P2504)</f>
        <v/>
      </c>
      <c r="R2504" s="34">
        <f>IF(A2504="","",IF(L2504="Yes",I2504,0))</f>
        <v/>
      </c>
      <c r="S2504" s="34">
        <f>IF(A2504="","",IF(AND(L2504="Yes",K2504="Yes",NOT(ISNUMBER(SEARCH("blocked",G2504))),OR(F2504="Standard domestic 15% (Box 7)",F2504="Import - VAT paid at customs (Box 8)",F2504="Import - Reverse charge (Box 9)"),OR(F2504&lt;&gt;"Standard domestic 15% (Box 7)",AND(LEN(D2504)=15,LEFT(D2504,1)="3",RIGHT(D2504,1)="3",ISNUMBER(--D2504)))),I2504,0))</f>
        <v/>
      </c>
      <c r="T2504" s="34">
        <f>IF(A2504="","",R2504-S2504)</f>
        <v/>
      </c>
      <c r="U2504" s="23">
        <f>IF(A2504="","",IF(O2504=0,"Outside audit periods; ","")&amp;IF(F2504="","No VAT category; ","")&amp;IF(ABS(Q2504)&gt;Setup!$B$10,"VAT ≠ 15% × net; ","")&amp;IF(AND(F2504="Standard domestic 15% (Box 7)",NOT(AND(LEN(D2504)=15,LEFT(D2504,1)="3",RIGHT(D2504,1)="3",ISNUMBER(--D2504)))),"Invalid/missing supplier VAT no; ","")&amp;IF(AND(L2504="Yes",K2504&lt;&gt;"Yes"),"VAT claimed without valid tax invoice; ","")&amp;IF(AND(L2504="Yes",ISNUMBER(SEARCH("blocked",G2504))),"Blocked input VAT claimed; ","")&amp;IF(AND(F2504="Import - VAT paid at customs (Box 8)",M2504=""),"Customs declaration no missing; ","")&amp;IF(AND(F2504="Import - Reverse charge (Box 9)",E2504="Saudi Arabia"),"RCM used for a local supplier; ","")&amp;IF(AND(L2504="Yes",NOT(OR(F2504="Standard domestic 15% (Box 7)",F2504="Import - VAT paid at customs (Box 8)",F2504="Import - Reverse charge (Box 9)"))),"VAT claimed on non-taxable category; ",""))</f>
        <v/>
      </c>
    </row>
    <row r="2505">
      <c r="A2505" s="17" t="n"/>
      <c r="B2505" s="14" t="n"/>
      <c r="C2505" s="14" t="n"/>
      <c r="D2505" s="16" t="n"/>
      <c r="E2505" s="14" t="n"/>
      <c r="F2505" s="14" t="n"/>
      <c r="G2505" s="14" t="n"/>
      <c r="H2505" s="19" t="n"/>
      <c r="I2505" s="19" t="n"/>
      <c r="J2505" s="34">
        <f>IF(A2505="","",H2505+I2505)</f>
        <v/>
      </c>
      <c r="K2505" s="14" t="n"/>
      <c r="L2505" s="14" t="n"/>
      <c r="M2505" s="14" t="n"/>
      <c r="N2505" s="14" t="n"/>
      <c r="O2505" s="20">
        <f>IF(A2505="","",SUMPRODUCT((A2505&gt;=Setup!$C$19:$C$30)*(A2505&lt;=Setup!$D$19:$D$30)*Setup!$A$19:$A$30))</f>
        <v/>
      </c>
      <c r="P2505" s="34">
        <f>IF(A2505="","",IF(OR(F2505="Standard domestic 15% (Box 7)",F2505="Import - VAT paid at customs (Box 8)",F2505="Import - Reverse charge (Box 9)"),ROUND(H2505*Setup!$B$9,2),0))</f>
        <v/>
      </c>
      <c r="Q2505" s="34">
        <f>IF(A2505="","",I2505-P2505)</f>
        <v/>
      </c>
      <c r="R2505" s="34">
        <f>IF(A2505="","",IF(L2505="Yes",I2505,0))</f>
        <v/>
      </c>
      <c r="S2505" s="34">
        <f>IF(A2505="","",IF(AND(L2505="Yes",K2505="Yes",NOT(ISNUMBER(SEARCH("blocked",G2505))),OR(F2505="Standard domestic 15% (Box 7)",F2505="Import - VAT paid at customs (Box 8)",F2505="Import - Reverse charge (Box 9)"),OR(F2505&lt;&gt;"Standard domestic 15% (Box 7)",AND(LEN(D2505)=15,LEFT(D2505,1)="3",RIGHT(D2505,1)="3",ISNUMBER(--D2505)))),I2505,0))</f>
        <v/>
      </c>
      <c r="T2505" s="34">
        <f>IF(A2505="","",R2505-S2505)</f>
        <v/>
      </c>
      <c r="U2505" s="23">
        <f>IF(A2505="","",IF(O2505=0,"Outside audit periods; ","")&amp;IF(F2505="","No VAT category; ","")&amp;IF(ABS(Q2505)&gt;Setup!$B$10,"VAT ≠ 15% × net; ","")&amp;IF(AND(F2505="Standard domestic 15% (Box 7)",NOT(AND(LEN(D2505)=15,LEFT(D2505,1)="3",RIGHT(D2505,1)="3",ISNUMBER(--D2505)))),"Invalid/missing supplier VAT no; ","")&amp;IF(AND(L2505="Yes",K2505&lt;&gt;"Yes"),"VAT claimed without valid tax invoice; ","")&amp;IF(AND(L2505="Yes",ISNUMBER(SEARCH("blocked",G2505))),"Blocked input VAT claimed; ","")&amp;IF(AND(F2505="Import - VAT paid at customs (Box 8)",M2505=""),"Customs declaration no missing; ","")&amp;IF(AND(F2505="Import - Reverse charge (Box 9)",E2505="Saudi Arabia"),"RCM used for a local supplier; ","")&amp;IF(AND(L2505="Yes",NOT(OR(F2505="Standard domestic 15% (Box 7)",F2505="Import - VAT paid at customs (Box 8)",F2505="Import - Reverse charge (Box 9)"))),"VAT claimed on non-taxable category; ",""))</f>
        <v/>
      </c>
    </row>
    <row r="2506">
      <c r="A2506" s="17" t="n"/>
      <c r="B2506" s="14" t="n"/>
      <c r="C2506" s="14" t="n"/>
      <c r="D2506" s="16" t="n"/>
      <c r="E2506" s="14" t="n"/>
      <c r="F2506" s="14" t="n"/>
      <c r="G2506" s="14" t="n"/>
      <c r="H2506" s="19" t="n"/>
      <c r="I2506" s="19" t="n"/>
      <c r="J2506" s="34">
        <f>IF(A2506="","",H2506+I2506)</f>
        <v/>
      </c>
      <c r="K2506" s="14" t="n"/>
      <c r="L2506" s="14" t="n"/>
      <c r="M2506" s="14" t="n"/>
      <c r="N2506" s="14" t="n"/>
      <c r="O2506" s="20">
        <f>IF(A2506="","",SUMPRODUCT((A2506&gt;=Setup!$C$19:$C$30)*(A2506&lt;=Setup!$D$19:$D$30)*Setup!$A$19:$A$30))</f>
        <v/>
      </c>
      <c r="P2506" s="34">
        <f>IF(A2506="","",IF(OR(F2506="Standard domestic 15% (Box 7)",F2506="Import - VAT paid at customs (Box 8)",F2506="Import - Reverse charge (Box 9)"),ROUND(H2506*Setup!$B$9,2),0))</f>
        <v/>
      </c>
      <c r="Q2506" s="34">
        <f>IF(A2506="","",I2506-P2506)</f>
        <v/>
      </c>
      <c r="R2506" s="34">
        <f>IF(A2506="","",IF(L2506="Yes",I2506,0))</f>
        <v/>
      </c>
      <c r="S2506" s="34">
        <f>IF(A2506="","",IF(AND(L2506="Yes",K2506="Yes",NOT(ISNUMBER(SEARCH("blocked",G2506))),OR(F2506="Standard domestic 15% (Box 7)",F2506="Import - VAT paid at customs (Box 8)",F2506="Import - Reverse charge (Box 9)"),OR(F2506&lt;&gt;"Standard domestic 15% (Box 7)",AND(LEN(D2506)=15,LEFT(D2506,1)="3",RIGHT(D2506,1)="3",ISNUMBER(--D2506)))),I2506,0))</f>
        <v/>
      </c>
      <c r="T2506" s="34">
        <f>IF(A2506="","",R2506-S2506)</f>
        <v/>
      </c>
      <c r="U2506" s="23">
        <f>IF(A2506="","",IF(O2506=0,"Outside audit periods; ","")&amp;IF(F2506="","No VAT category; ","")&amp;IF(ABS(Q2506)&gt;Setup!$B$10,"VAT ≠ 15% × net; ","")&amp;IF(AND(F2506="Standard domestic 15% (Box 7)",NOT(AND(LEN(D2506)=15,LEFT(D2506,1)="3",RIGHT(D2506,1)="3",ISNUMBER(--D2506)))),"Invalid/missing supplier VAT no; ","")&amp;IF(AND(L2506="Yes",K2506&lt;&gt;"Yes"),"VAT claimed without valid tax invoice; ","")&amp;IF(AND(L2506="Yes",ISNUMBER(SEARCH("blocked",G2506))),"Blocked input VAT claimed; ","")&amp;IF(AND(F2506="Import - VAT paid at customs (Box 8)",M2506=""),"Customs declaration no missing; ","")&amp;IF(AND(F2506="Import - Reverse charge (Box 9)",E2506="Saudi Arabia"),"RCM used for a local supplier; ","")&amp;IF(AND(L2506="Yes",NOT(OR(F2506="Standard domestic 15% (Box 7)",F2506="Import - VAT paid at customs (Box 8)",F2506="Import - Reverse charge (Box 9)"))),"VAT claimed on non-taxable category; ",""))</f>
        <v/>
      </c>
    </row>
    <row r="2507">
      <c r="A2507" s="17" t="n"/>
      <c r="B2507" s="14" t="n"/>
      <c r="C2507" s="14" t="n"/>
      <c r="D2507" s="16" t="n"/>
      <c r="E2507" s="14" t="n"/>
      <c r="F2507" s="14" t="n"/>
      <c r="G2507" s="14" t="n"/>
      <c r="H2507" s="19" t="n"/>
      <c r="I2507" s="19" t="n"/>
      <c r="J2507" s="34">
        <f>IF(A2507="","",H2507+I2507)</f>
        <v/>
      </c>
      <c r="K2507" s="14" t="n"/>
      <c r="L2507" s="14" t="n"/>
      <c r="M2507" s="14" t="n"/>
      <c r="N2507" s="14" t="n"/>
      <c r="O2507" s="20">
        <f>IF(A2507="","",SUMPRODUCT((A2507&gt;=Setup!$C$19:$C$30)*(A2507&lt;=Setup!$D$19:$D$30)*Setup!$A$19:$A$30))</f>
        <v/>
      </c>
      <c r="P2507" s="34">
        <f>IF(A2507="","",IF(OR(F2507="Standard domestic 15% (Box 7)",F2507="Import - VAT paid at customs (Box 8)",F2507="Import - Reverse charge (Box 9)"),ROUND(H2507*Setup!$B$9,2),0))</f>
        <v/>
      </c>
      <c r="Q2507" s="34">
        <f>IF(A2507="","",I2507-P2507)</f>
        <v/>
      </c>
      <c r="R2507" s="34">
        <f>IF(A2507="","",IF(L2507="Yes",I2507,0))</f>
        <v/>
      </c>
      <c r="S2507" s="34">
        <f>IF(A2507="","",IF(AND(L2507="Yes",K2507="Yes",NOT(ISNUMBER(SEARCH("blocked",G2507))),OR(F2507="Standard domestic 15% (Box 7)",F2507="Import - VAT paid at customs (Box 8)",F2507="Import - Reverse charge (Box 9)"),OR(F2507&lt;&gt;"Standard domestic 15% (Box 7)",AND(LEN(D2507)=15,LEFT(D2507,1)="3",RIGHT(D2507,1)="3",ISNUMBER(--D2507)))),I2507,0))</f>
        <v/>
      </c>
      <c r="T2507" s="34">
        <f>IF(A2507="","",R2507-S2507)</f>
        <v/>
      </c>
      <c r="U2507" s="23">
        <f>IF(A2507="","",IF(O2507=0,"Outside audit periods; ","")&amp;IF(F2507="","No VAT category; ","")&amp;IF(ABS(Q2507)&gt;Setup!$B$10,"VAT ≠ 15% × net; ","")&amp;IF(AND(F2507="Standard domestic 15% (Box 7)",NOT(AND(LEN(D2507)=15,LEFT(D2507,1)="3",RIGHT(D2507,1)="3",ISNUMBER(--D2507)))),"Invalid/missing supplier VAT no; ","")&amp;IF(AND(L2507="Yes",K2507&lt;&gt;"Yes"),"VAT claimed without valid tax invoice; ","")&amp;IF(AND(L2507="Yes",ISNUMBER(SEARCH("blocked",G2507))),"Blocked input VAT claimed; ","")&amp;IF(AND(F2507="Import - VAT paid at customs (Box 8)",M2507=""),"Customs declaration no missing; ","")&amp;IF(AND(F2507="Import - Reverse charge (Box 9)",E2507="Saudi Arabia"),"RCM used for a local supplier; ","")&amp;IF(AND(L2507="Yes",NOT(OR(F2507="Standard domestic 15% (Box 7)",F2507="Import - VAT paid at customs (Box 8)",F2507="Import - Reverse charge (Box 9)"))),"VAT claimed on non-taxable category; ",""))</f>
        <v/>
      </c>
    </row>
    <row r="2508">
      <c r="A2508" s="17" t="n"/>
      <c r="B2508" s="14" t="n"/>
      <c r="C2508" s="14" t="n"/>
      <c r="D2508" s="16" t="n"/>
      <c r="E2508" s="14" t="n"/>
      <c r="F2508" s="14" t="n"/>
      <c r="G2508" s="14" t="n"/>
      <c r="H2508" s="19" t="n"/>
      <c r="I2508" s="19" t="n"/>
      <c r="J2508" s="34">
        <f>IF(A2508="","",H2508+I2508)</f>
        <v/>
      </c>
      <c r="K2508" s="14" t="n"/>
      <c r="L2508" s="14" t="n"/>
      <c r="M2508" s="14" t="n"/>
      <c r="N2508" s="14" t="n"/>
      <c r="O2508" s="20">
        <f>IF(A2508="","",SUMPRODUCT((A2508&gt;=Setup!$C$19:$C$30)*(A2508&lt;=Setup!$D$19:$D$30)*Setup!$A$19:$A$30))</f>
        <v/>
      </c>
      <c r="P2508" s="34">
        <f>IF(A2508="","",IF(OR(F2508="Standard domestic 15% (Box 7)",F2508="Import - VAT paid at customs (Box 8)",F2508="Import - Reverse charge (Box 9)"),ROUND(H2508*Setup!$B$9,2),0))</f>
        <v/>
      </c>
      <c r="Q2508" s="34">
        <f>IF(A2508="","",I2508-P2508)</f>
        <v/>
      </c>
      <c r="R2508" s="34">
        <f>IF(A2508="","",IF(L2508="Yes",I2508,0))</f>
        <v/>
      </c>
      <c r="S2508" s="34">
        <f>IF(A2508="","",IF(AND(L2508="Yes",K2508="Yes",NOT(ISNUMBER(SEARCH("blocked",G2508))),OR(F2508="Standard domestic 15% (Box 7)",F2508="Import - VAT paid at customs (Box 8)",F2508="Import - Reverse charge (Box 9)"),OR(F2508&lt;&gt;"Standard domestic 15% (Box 7)",AND(LEN(D2508)=15,LEFT(D2508,1)="3",RIGHT(D2508,1)="3",ISNUMBER(--D2508)))),I2508,0))</f>
        <v/>
      </c>
      <c r="T2508" s="34">
        <f>IF(A2508="","",R2508-S2508)</f>
        <v/>
      </c>
      <c r="U2508" s="23">
        <f>IF(A2508="","",IF(O2508=0,"Outside audit periods; ","")&amp;IF(F2508="","No VAT category; ","")&amp;IF(ABS(Q2508)&gt;Setup!$B$10,"VAT ≠ 15% × net; ","")&amp;IF(AND(F2508="Standard domestic 15% (Box 7)",NOT(AND(LEN(D2508)=15,LEFT(D2508,1)="3",RIGHT(D2508,1)="3",ISNUMBER(--D2508)))),"Invalid/missing supplier VAT no; ","")&amp;IF(AND(L2508="Yes",K2508&lt;&gt;"Yes"),"VAT claimed without valid tax invoice; ","")&amp;IF(AND(L2508="Yes",ISNUMBER(SEARCH("blocked",G2508))),"Blocked input VAT claimed; ","")&amp;IF(AND(F2508="Import - VAT paid at customs (Box 8)",M2508=""),"Customs declaration no missing; ","")&amp;IF(AND(F2508="Import - Reverse charge (Box 9)",E2508="Saudi Arabia"),"RCM used for a local supplier; ","")&amp;IF(AND(L2508="Yes",NOT(OR(F2508="Standard domestic 15% (Box 7)",F2508="Import - VAT paid at customs (Box 8)",F2508="Import - Reverse charge (Box 9)"))),"VAT claimed on non-taxable category; ",""))</f>
        <v/>
      </c>
    </row>
    <row r="2509">
      <c r="A2509" s="17" t="n"/>
      <c r="B2509" s="14" t="n"/>
      <c r="C2509" s="14" t="n"/>
      <c r="D2509" s="16" t="n"/>
      <c r="E2509" s="14" t="n"/>
      <c r="F2509" s="14" t="n"/>
      <c r="G2509" s="14" t="n"/>
      <c r="H2509" s="19" t="n"/>
      <c r="I2509" s="19" t="n"/>
      <c r="J2509" s="34">
        <f>IF(A2509="","",H2509+I2509)</f>
        <v/>
      </c>
      <c r="K2509" s="14" t="n"/>
      <c r="L2509" s="14" t="n"/>
      <c r="M2509" s="14" t="n"/>
      <c r="N2509" s="14" t="n"/>
      <c r="O2509" s="20">
        <f>IF(A2509="","",SUMPRODUCT((A2509&gt;=Setup!$C$19:$C$30)*(A2509&lt;=Setup!$D$19:$D$30)*Setup!$A$19:$A$30))</f>
        <v/>
      </c>
      <c r="P2509" s="34">
        <f>IF(A2509="","",IF(OR(F2509="Standard domestic 15% (Box 7)",F2509="Import - VAT paid at customs (Box 8)",F2509="Import - Reverse charge (Box 9)"),ROUND(H2509*Setup!$B$9,2),0))</f>
        <v/>
      </c>
      <c r="Q2509" s="34">
        <f>IF(A2509="","",I2509-P2509)</f>
        <v/>
      </c>
      <c r="R2509" s="34">
        <f>IF(A2509="","",IF(L2509="Yes",I2509,0))</f>
        <v/>
      </c>
      <c r="S2509" s="34">
        <f>IF(A2509="","",IF(AND(L2509="Yes",K2509="Yes",NOT(ISNUMBER(SEARCH("blocked",G2509))),OR(F2509="Standard domestic 15% (Box 7)",F2509="Import - VAT paid at customs (Box 8)",F2509="Import - Reverse charge (Box 9)"),OR(F2509&lt;&gt;"Standard domestic 15% (Box 7)",AND(LEN(D2509)=15,LEFT(D2509,1)="3",RIGHT(D2509,1)="3",ISNUMBER(--D2509)))),I2509,0))</f>
        <v/>
      </c>
      <c r="T2509" s="34">
        <f>IF(A2509="","",R2509-S2509)</f>
        <v/>
      </c>
      <c r="U2509" s="23">
        <f>IF(A2509="","",IF(O2509=0,"Outside audit periods; ","")&amp;IF(F2509="","No VAT category; ","")&amp;IF(ABS(Q2509)&gt;Setup!$B$10,"VAT ≠ 15% × net; ","")&amp;IF(AND(F2509="Standard domestic 15% (Box 7)",NOT(AND(LEN(D2509)=15,LEFT(D2509,1)="3",RIGHT(D2509,1)="3",ISNUMBER(--D2509)))),"Invalid/missing supplier VAT no; ","")&amp;IF(AND(L2509="Yes",K2509&lt;&gt;"Yes"),"VAT claimed without valid tax invoice; ","")&amp;IF(AND(L2509="Yes",ISNUMBER(SEARCH("blocked",G2509))),"Blocked input VAT claimed; ","")&amp;IF(AND(F2509="Import - VAT paid at customs (Box 8)",M2509=""),"Customs declaration no missing; ","")&amp;IF(AND(F2509="Import - Reverse charge (Box 9)",E2509="Saudi Arabia"),"RCM used for a local supplier; ","")&amp;IF(AND(L2509="Yes",NOT(OR(F2509="Standard domestic 15% (Box 7)",F2509="Import - VAT paid at customs (Box 8)",F2509="Import - Reverse charge (Box 9)"))),"VAT claimed on non-taxable category; ",""))</f>
        <v/>
      </c>
    </row>
    <row r="2510">
      <c r="A2510" s="17" t="n"/>
      <c r="B2510" s="14" t="n"/>
      <c r="C2510" s="14" t="n"/>
      <c r="D2510" s="16" t="n"/>
      <c r="E2510" s="14" t="n"/>
      <c r="F2510" s="14" t="n"/>
      <c r="G2510" s="14" t="n"/>
      <c r="H2510" s="19" t="n"/>
      <c r="I2510" s="19" t="n"/>
      <c r="J2510" s="34">
        <f>IF(A2510="","",H2510+I2510)</f>
        <v/>
      </c>
      <c r="K2510" s="14" t="n"/>
      <c r="L2510" s="14" t="n"/>
      <c r="M2510" s="14" t="n"/>
      <c r="N2510" s="14" t="n"/>
      <c r="O2510" s="20">
        <f>IF(A2510="","",SUMPRODUCT((A2510&gt;=Setup!$C$19:$C$30)*(A2510&lt;=Setup!$D$19:$D$30)*Setup!$A$19:$A$30))</f>
        <v/>
      </c>
      <c r="P2510" s="34">
        <f>IF(A2510="","",IF(OR(F2510="Standard domestic 15% (Box 7)",F2510="Import - VAT paid at customs (Box 8)",F2510="Import - Reverse charge (Box 9)"),ROUND(H2510*Setup!$B$9,2),0))</f>
        <v/>
      </c>
      <c r="Q2510" s="34">
        <f>IF(A2510="","",I2510-P2510)</f>
        <v/>
      </c>
      <c r="R2510" s="34">
        <f>IF(A2510="","",IF(L2510="Yes",I2510,0))</f>
        <v/>
      </c>
      <c r="S2510" s="34">
        <f>IF(A2510="","",IF(AND(L2510="Yes",K2510="Yes",NOT(ISNUMBER(SEARCH("blocked",G2510))),OR(F2510="Standard domestic 15% (Box 7)",F2510="Import - VAT paid at customs (Box 8)",F2510="Import - Reverse charge (Box 9)"),OR(F2510&lt;&gt;"Standard domestic 15% (Box 7)",AND(LEN(D2510)=15,LEFT(D2510,1)="3",RIGHT(D2510,1)="3",ISNUMBER(--D2510)))),I2510,0))</f>
        <v/>
      </c>
      <c r="T2510" s="34">
        <f>IF(A2510="","",R2510-S2510)</f>
        <v/>
      </c>
      <c r="U2510" s="23">
        <f>IF(A2510="","",IF(O2510=0,"Outside audit periods; ","")&amp;IF(F2510="","No VAT category; ","")&amp;IF(ABS(Q2510)&gt;Setup!$B$10,"VAT ≠ 15% × net; ","")&amp;IF(AND(F2510="Standard domestic 15% (Box 7)",NOT(AND(LEN(D2510)=15,LEFT(D2510,1)="3",RIGHT(D2510,1)="3",ISNUMBER(--D2510)))),"Invalid/missing supplier VAT no; ","")&amp;IF(AND(L2510="Yes",K2510&lt;&gt;"Yes"),"VAT claimed without valid tax invoice; ","")&amp;IF(AND(L2510="Yes",ISNUMBER(SEARCH("blocked",G2510))),"Blocked input VAT claimed; ","")&amp;IF(AND(F2510="Import - VAT paid at customs (Box 8)",M2510=""),"Customs declaration no missing; ","")&amp;IF(AND(F2510="Import - Reverse charge (Box 9)",E2510="Saudi Arabia"),"RCM used for a local supplier; ","")&amp;IF(AND(L2510="Yes",NOT(OR(F2510="Standard domestic 15% (Box 7)",F2510="Import - VAT paid at customs (Box 8)",F2510="Import - Reverse charge (Box 9)"))),"VAT claimed on non-taxable category; ",""))</f>
        <v/>
      </c>
    </row>
    <row r="2511">
      <c r="A2511" s="17" t="n"/>
      <c r="B2511" s="14" t="n"/>
      <c r="C2511" s="14" t="n"/>
      <c r="D2511" s="16" t="n"/>
      <c r="E2511" s="14" t="n"/>
      <c r="F2511" s="14" t="n"/>
      <c r="G2511" s="14" t="n"/>
      <c r="H2511" s="19" t="n"/>
      <c r="I2511" s="19" t="n"/>
      <c r="J2511" s="34">
        <f>IF(A2511="","",H2511+I2511)</f>
        <v/>
      </c>
      <c r="K2511" s="14" t="n"/>
      <c r="L2511" s="14" t="n"/>
      <c r="M2511" s="14" t="n"/>
      <c r="N2511" s="14" t="n"/>
      <c r="O2511" s="20">
        <f>IF(A2511="","",SUMPRODUCT((A2511&gt;=Setup!$C$19:$C$30)*(A2511&lt;=Setup!$D$19:$D$30)*Setup!$A$19:$A$30))</f>
        <v/>
      </c>
      <c r="P2511" s="34">
        <f>IF(A2511="","",IF(OR(F2511="Standard domestic 15% (Box 7)",F2511="Import - VAT paid at customs (Box 8)",F2511="Import - Reverse charge (Box 9)"),ROUND(H2511*Setup!$B$9,2),0))</f>
        <v/>
      </c>
      <c r="Q2511" s="34">
        <f>IF(A2511="","",I2511-P2511)</f>
        <v/>
      </c>
      <c r="R2511" s="34">
        <f>IF(A2511="","",IF(L2511="Yes",I2511,0))</f>
        <v/>
      </c>
      <c r="S2511" s="34">
        <f>IF(A2511="","",IF(AND(L2511="Yes",K2511="Yes",NOT(ISNUMBER(SEARCH("blocked",G2511))),OR(F2511="Standard domestic 15% (Box 7)",F2511="Import - VAT paid at customs (Box 8)",F2511="Import - Reverse charge (Box 9)"),OR(F2511&lt;&gt;"Standard domestic 15% (Box 7)",AND(LEN(D2511)=15,LEFT(D2511,1)="3",RIGHT(D2511,1)="3",ISNUMBER(--D2511)))),I2511,0))</f>
        <v/>
      </c>
      <c r="T2511" s="34">
        <f>IF(A2511="","",R2511-S2511)</f>
        <v/>
      </c>
      <c r="U2511" s="23">
        <f>IF(A2511="","",IF(O2511=0,"Outside audit periods; ","")&amp;IF(F2511="","No VAT category; ","")&amp;IF(ABS(Q2511)&gt;Setup!$B$10,"VAT ≠ 15% × net; ","")&amp;IF(AND(F2511="Standard domestic 15% (Box 7)",NOT(AND(LEN(D2511)=15,LEFT(D2511,1)="3",RIGHT(D2511,1)="3",ISNUMBER(--D2511)))),"Invalid/missing supplier VAT no; ","")&amp;IF(AND(L2511="Yes",K2511&lt;&gt;"Yes"),"VAT claimed without valid tax invoice; ","")&amp;IF(AND(L2511="Yes",ISNUMBER(SEARCH("blocked",G2511))),"Blocked input VAT claimed; ","")&amp;IF(AND(F2511="Import - VAT paid at customs (Box 8)",M2511=""),"Customs declaration no missing; ","")&amp;IF(AND(F2511="Import - Reverse charge (Box 9)",E2511="Saudi Arabia"),"RCM used for a local supplier; ","")&amp;IF(AND(L2511="Yes",NOT(OR(F2511="Standard domestic 15% (Box 7)",F2511="Import - VAT paid at customs (Box 8)",F2511="Import - Reverse charge (Box 9)"))),"VAT claimed on non-taxable category; ",""))</f>
        <v/>
      </c>
    </row>
    <row r="2512">
      <c r="A2512" s="17" t="n"/>
      <c r="B2512" s="14" t="n"/>
      <c r="C2512" s="14" t="n"/>
      <c r="D2512" s="16" t="n"/>
      <c r="E2512" s="14" t="n"/>
      <c r="F2512" s="14" t="n"/>
      <c r="G2512" s="14" t="n"/>
      <c r="H2512" s="19" t="n"/>
      <c r="I2512" s="19" t="n"/>
      <c r="J2512" s="34">
        <f>IF(A2512="","",H2512+I2512)</f>
        <v/>
      </c>
      <c r="K2512" s="14" t="n"/>
      <c r="L2512" s="14" t="n"/>
      <c r="M2512" s="14" t="n"/>
      <c r="N2512" s="14" t="n"/>
      <c r="O2512" s="20">
        <f>IF(A2512="","",SUMPRODUCT((A2512&gt;=Setup!$C$19:$C$30)*(A2512&lt;=Setup!$D$19:$D$30)*Setup!$A$19:$A$30))</f>
        <v/>
      </c>
      <c r="P2512" s="34">
        <f>IF(A2512="","",IF(OR(F2512="Standard domestic 15% (Box 7)",F2512="Import - VAT paid at customs (Box 8)",F2512="Import - Reverse charge (Box 9)"),ROUND(H2512*Setup!$B$9,2),0))</f>
        <v/>
      </c>
      <c r="Q2512" s="34">
        <f>IF(A2512="","",I2512-P2512)</f>
        <v/>
      </c>
      <c r="R2512" s="34">
        <f>IF(A2512="","",IF(L2512="Yes",I2512,0))</f>
        <v/>
      </c>
      <c r="S2512" s="34">
        <f>IF(A2512="","",IF(AND(L2512="Yes",K2512="Yes",NOT(ISNUMBER(SEARCH("blocked",G2512))),OR(F2512="Standard domestic 15% (Box 7)",F2512="Import - VAT paid at customs (Box 8)",F2512="Import - Reverse charge (Box 9)"),OR(F2512&lt;&gt;"Standard domestic 15% (Box 7)",AND(LEN(D2512)=15,LEFT(D2512,1)="3",RIGHT(D2512,1)="3",ISNUMBER(--D2512)))),I2512,0))</f>
        <v/>
      </c>
      <c r="T2512" s="34">
        <f>IF(A2512="","",R2512-S2512)</f>
        <v/>
      </c>
      <c r="U2512" s="23">
        <f>IF(A2512="","",IF(O2512=0,"Outside audit periods; ","")&amp;IF(F2512="","No VAT category; ","")&amp;IF(ABS(Q2512)&gt;Setup!$B$10,"VAT ≠ 15% × net; ","")&amp;IF(AND(F2512="Standard domestic 15% (Box 7)",NOT(AND(LEN(D2512)=15,LEFT(D2512,1)="3",RIGHT(D2512,1)="3",ISNUMBER(--D2512)))),"Invalid/missing supplier VAT no; ","")&amp;IF(AND(L2512="Yes",K2512&lt;&gt;"Yes"),"VAT claimed without valid tax invoice; ","")&amp;IF(AND(L2512="Yes",ISNUMBER(SEARCH("blocked",G2512))),"Blocked input VAT claimed; ","")&amp;IF(AND(F2512="Import - VAT paid at customs (Box 8)",M2512=""),"Customs declaration no missing; ","")&amp;IF(AND(F2512="Import - Reverse charge (Box 9)",E2512="Saudi Arabia"),"RCM used for a local supplier; ","")&amp;IF(AND(L2512="Yes",NOT(OR(F2512="Standard domestic 15% (Box 7)",F2512="Import - VAT paid at customs (Box 8)",F2512="Import - Reverse charge (Box 9)"))),"VAT claimed on non-taxable category; ",""))</f>
        <v/>
      </c>
    </row>
    <row r="2513">
      <c r="A2513" s="17" t="n"/>
      <c r="B2513" s="14" t="n"/>
      <c r="C2513" s="14" t="n"/>
      <c r="D2513" s="16" t="n"/>
      <c r="E2513" s="14" t="n"/>
      <c r="F2513" s="14" t="n"/>
      <c r="G2513" s="14" t="n"/>
      <c r="H2513" s="19" t="n"/>
      <c r="I2513" s="19" t="n"/>
      <c r="J2513" s="34">
        <f>IF(A2513="","",H2513+I2513)</f>
        <v/>
      </c>
      <c r="K2513" s="14" t="n"/>
      <c r="L2513" s="14" t="n"/>
      <c r="M2513" s="14" t="n"/>
      <c r="N2513" s="14" t="n"/>
      <c r="O2513" s="20">
        <f>IF(A2513="","",SUMPRODUCT((A2513&gt;=Setup!$C$19:$C$30)*(A2513&lt;=Setup!$D$19:$D$30)*Setup!$A$19:$A$30))</f>
        <v/>
      </c>
      <c r="P2513" s="34">
        <f>IF(A2513="","",IF(OR(F2513="Standard domestic 15% (Box 7)",F2513="Import - VAT paid at customs (Box 8)",F2513="Import - Reverse charge (Box 9)"),ROUND(H2513*Setup!$B$9,2),0))</f>
        <v/>
      </c>
      <c r="Q2513" s="34">
        <f>IF(A2513="","",I2513-P2513)</f>
        <v/>
      </c>
      <c r="R2513" s="34">
        <f>IF(A2513="","",IF(L2513="Yes",I2513,0))</f>
        <v/>
      </c>
      <c r="S2513" s="34">
        <f>IF(A2513="","",IF(AND(L2513="Yes",K2513="Yes",NOT(ISNUMBER(SEARCH("blocked",G2513))),OR(F2513="Standard domestic 15% (Box 7)",F2513="Import - VAT paid at customs (Box 8)",F2513="Import - Reverse charge (Box 9)"),OR(F2513&lt;&gt;"Standard domestic 15% (Box 7)",AND(LEN(D2513)=15,LEFT(D2513,1)="3",RIGHT(D2513,1)="3",ISNUMBER(--D2513)))),I2513,0))</f>
        <v/>
      </c>
      <c r="T2513" s="34">
        <f>IF(A2513="","",R2513-S2513)</f>
        <v/>
      </c>
      <c r="U2513" s="23">
        <f>IF(A2513="","",IF(O2513=0,"Outside audit periods; ","")&amp;IF(F2513="","No VAT category; ","")&amp;IF(ABS(Q2513)&gt;Setup!$B$10,"VAT ≠ 15% × net; ","")&amp;IF(AND(F2513="Standard domestic 15% (Box 7)",NOT(AND(LEN(D2513)=15,LEFT(D2513,1)="3",RIGHT(D2513,1)="3",ISNUMBER(--D2513)))),"Invalid/missing supplier VAT no; ","")&amp;IF(AND(L2513="Yes",K2513&lt;&gt;"Yes"),"VAT claimed without valid tax invoice; ","")&amp;IF(AND(L2513="Yes",ISNUMBER(SEARCH("blocked",G2513))),"Blocked input VAT claimed; ","")&amp;IF(AND(F2513="Import - VAT paid at customs (Box 8)",M2513=""),"Customs declaration no missing; ","")&amp;IF(AND(F2513="Import - Reverse charge (Box 9)",E2513="Saudi Arabia"),"RCM used for a local supplier; ","")&amp;IF(AND(L2513="Yes",NOT(OR(F2513="Standard domestic 15% (Box 7)",F2513="Import - VAT paid at customs (Box 8)",F2513="Import - Reverse charge (Box 9)"))),"VAT claimed on non-taxable category; ",""))</f>
        <v/>
      </c>
    </row>
    <row r="2514">
      <c r="A2514" s="17" t="n"/>
      <c r="B2514" s="14" t="n"/>
      <c r="C2514" s="14" t="n"/>
      <c r="D2514" s="16" t="n"/>
      <c r="E2514" s="14" t="n"/>
      <c r="F2514" s="14" t="n"/>
      <c r="G2514" s="14" t="n"/>
      <c r="H2514" s="19" t="n"/>
      <c r="I2514" s="19" t="n"/>
      <c r="J2514" s="34">
        <f>IF(A2514="","",H2514+I2514)</f>
        <v/>
      </c>
      <c r="K2514" s="14" t="n"/>
      <c r="L2514" s="14" t="n"/>
      <c r="M2514" s="14" t="n"/>
      <c r="N2514" s="14" t="n"/>
      <c r="O2514" s="20">
        <f>IF(A2514="","",SUMPRODUCT((A2514&gt;=Setup!$C$19:$C$30)*(A2514&lt;=Setup!$D$19:$D$30)*Setup!$A$19:$A$30))</f>
        <v/>
      </c>
      <c r="P2514" s="34">
        <f>IF(A2514="","",IF(OR(F2514="Standard domestic 15% (Box 7)",F2514="Import - VAT paid at customs (Box 8)",F2514="Import - Reverse charge (Box 9)"),ROUND(H2514*Setup!$B$9,2),0))</f>
        <v/>
      </c>
      <c r="Q2514" s="34">
        <f>IF(A2514="","",I2514-P2514)</f>
        <v/>
      </c>
      <c r="R2514" s="34">
        <f>IF(A2514="","",IF(L2514="Yes",I2514,0))</f>
        <v/>
      </c>
      <c r="S2514" s="34">
        <f>IF(A2514="","",IF(AND(L2514="Yes",K2514="Yes",NOT(ISNUMBER(SEARCH("blocked",G2514))),OR(F2514="Standard domestic 15% (Box 7)",F2514="Import - VAT paid at customs (Box 8)",F2514="Import - Reverse charge (Box 9)"),OR(F2514&lt;&gt;"Standard domestic 15% (Box 7)",AND(LEN(D2514)=15,LEFT(D2514,1)="3",RIGHT(D2514,1)="3",ISNUMBER(--D2514)))),I2514,0))</f>
        <v/>
      </c>
      <c r="T2514" s="34">
        <f>IF(A2514="","",R2514-S2514)</f>
        <v/>
      </c>
      <c r="U2514" s="23">
        <f>IF(A2514="","",IF(O2514=0,"Outside audit periods; ","")&amp;IF(F2514="","No VAT category; ","")&amp;IF(ABS(Q2514)&gt;Setup!$B$10,"VAT ≠ 15% × net; ","")&amp;IF(AND(F2514="Standard domestic 15% (Box 7)",NOT(AND(LEN(D2514)=15,LEFT(D2514,1)="3",RIGHT(D2514,1)="3",ISNUMBER(--D2514)))),"Invalid/missing supplier VAT no; ","")&amp;IF(AND(L2514="Yes",K2514&lt;&gt;"Yes"),"VAT claimed without valid tax invoice; ","")&amp;IF(AND(L2514="Yes",ISNUMBER(SEARCH("blocked",G2514))),"Blocked input VAT claimed; ","")&amp;IF(AND(F2514="Import - VAT paid at customs (Box 8)",M2514=""),"Customs declaration no missing; ","")&amp;IF(AND(F2514="Import - Reverse charge (Box 9)",E2514="Saudi Arabia"),"RCM used for a local supplier; ","")&amp;IF(AND(L2514="Yes",NOT(OR(F2514="Standard domestic 15% (Box 7)",F2514="Import - VAT paid at customs (Box 8)",F2514="Import - Reverse charge (Box 9)"))),"VAT claimed on non-taxable category; ",""))</f>
        <v/>
      </c>
    </row>
    <row r="2515">
      <c r="A2515" s="17" t="n"/>
      <c r="B2515" s="14" t="n"/>
      <c r="C2515" s="14" t="n"/>
      <c r="D2515" s="16" t="n"/>
      <c r="E2515" s="14" t="n"/>
      <c r="F2515" s="14" t="n"/>
      <c r="G2515" s="14" t="n"/>
      <c r="H2515" s="19" t="n"/>
      <c r="I2515" s="19" t="n"/>
      <c r="J2515" s="34">
        <f>IF(A2515="","",H2515+I2515)</f>
        <v/>
      </c>
      <c r="K2515" s="14" t="n"/>
      <c r="L2515" s="14" t="n"/>
      <c r="M2515" s="14" t="n"/>
      <c r="N2515" s="14" t="n"/>
      <c r="O2515" s="20">
        <f>IF(A2515="","",SUMPRODUCT((A2515&gt;=Setup!$C$19:$C$30)*(A2515&lt;=Setup!$D$19:$D$30)*Setup!$A$19:$A$30))</f>
        <v/>
      </c>
      <c r="P2515" s="34">
        <f>IF(A2515="","",IF(OR(F2515="Standard domestic 15% (Box 7)",F2515="Import - VAT paid at customs (Box 8)",F2515="Import - Reverse charge (Box 9)"),ROUND(H2515*Setup!$B$9,2),0))</f>
        <v/>
      </c>
      <c r="Q2515" s="34">
        <f>IF(A2515="","",I2515-P2515)</f>
        <v/>
      </c>
      <c r="R2515" s="34">
        <f>IF(A2515="","",IF(L2515="Yes",I2515,0))</f>
        <v/>
      </c>
      <c r="S2515" s="34">
        <f>IF(A2515="","",IF(AND(L2515="Yes",K2515="Yes",NOT(ISNUMBER(SEARCH("blocked",G2515))),OR(F2515="Standard domestic 15% (Box 7)",F2515="Import - VAT paid at customs (Box 8)",F2515="Import - Reverse charge (Box 9)"),OR(F2515&lt;&gt;"Standard domestic 15% (Box 7)",AND(LEN(D2515)=15,LEFT(D2515,1)="3",RIGHT(D2515,1)="3",ISNUMBER(--D2515)))),I2515,0))</f>
        <v/>
      </c>
      <c r="T2515" s="34">
        <f>IF(A2515="","",R2515-S2515)</f>
        <v/>
      </c>
      <c r="U2515" s="23">
        <f>IF(A2515="","",IF(O2515=0,"Outside audit periods; ","")&amp;IF(F2515="","No VAT category; ","")&amp;IF(ABS(Q2515)&gt;Setup!$B$10,"VAT ≠ 15% × net; ","")&amp;IF(AND(F2515="Standard domestic 15% (Box 7)",NOT(AND(LEN(D2515)=15,LEFT(D2515,1)="3",RIGHT(D2515,1)="3",ISNUMBER(--D2515)))),"Invalid/missing supplier VAT no; ","")&amp;IF(AND(L2515="Yes",K2515&lt;&gt;"Yes"),"VAT claimed without valid tax invoice; ","")&amp;IF(AND(L2515="Yes",ISNUMBER(SEARCH("blocked",G2515))),"Blocked input VAT claimed; ","")&amp;IF(AND(F2515="Import - VAT paid at customs (Box 8)",M2515=""),"Customs declaration no missing; ","")&amp;IF(AND(F2515="Import - Reverse charge (Box 9)",E2515="Saudi Arabia"),"RCM used for a local supplier; ","")&amp;IF(AND(L2515="Yes",NOT(OR(F2515="Standard domestic 15% (Box 7)",F2515="Import - VAT paid at customs (Box 8)",F2515="Import - Reverse charge (Box 9)"))),"VAT claimed on non-taxable category; ",""))</f>
        <v/>
      </c>
    </row>
    <row r="2516">
      <c r="A2516" s="17" t="n"/>
      <c r="B2516" s="14" t="n"/>
      <c r="C2516" s="14" t="n"/>
      <c r="D2516" s="16" t="n"/>
      <c r="E2516" s="14" t="n"/>
      <c r="F2516" s="14" t="n"/>
      <c r="G2516" s="14" t="n"/>
      <c r="H2516" s="19" t="n"/>
      <c r="I2516" s="19" t="n"/>
      <c r="J2516" s="34">
        <f>IF(A2516="","",H2516+I2516)</f>
        <v/>
      </c>
      <c r="K2516" s="14" t="n"/>
      <c r="L2516" s="14" t="n"/>
      <c r="M2516" s="14" t="n"/>
      <c r="N2516" s="14" t="n"/>
      <c r="O2516" s="20">
        <f>IF(A2516="","",SUMPRODUCT((A2516&gt;=Setup!$C$19:$C$30)*(A2516&lt;=Setup!$D$19:$D$30)*Setup!$A$19:$A$30))</f>
        <v/>
      </c>
      <c r="P2516" s="34">
        <f>IF(A2516="","",IF(OR(F2516="Standard domestic 15% (Box 7)",F2516="Import - VAT paid at customs (Box 8)",F2516="Import - Reverse charge (Box 9)"),ROUND(H2516*Setup!$B$9,2),0))</f>
        <v/>
      </c>
      <c r="Q2516" s="34">
        <f>IF(A2516="","",I2516-P2516)</f>
        <v/>
      </c>
      <c r="R2516" s="34">
        <f>IF(A2516="","",IF(L2516="Yes",I2516,0))</f>
        <v/>
      </c>
      <c r="S2516" s="34">
        <f>IF(A2516="","",IF(AND(L2516="Yes",K2516="Yes",NOT(ISNUMBER(SEARCH("blocked",G2516))),OR(F2516="Standard domestic 15% (Box 7)",F2516="Import - VAT paid at customs (Box 8)",F2516="Import - Reverse charge (Box 9)"),OR(F2516&lt;&gt;"Standard domestic 15% (Box 7)",AND(LEN(D2516)=15,LEFT(D2516,1)="3",RIGHT(D2516,1)="3",ISNUMBER(--D2516)))),I2516,0))</f>
        <v/>
      </c>
      <c r="T2516" s="34">
        <f>IF(A2516="","",R2516-S2516)</f>
        <v/>
      </c>
      <c r="U2516" s="23">
        <f>IF(A2516="","",IF(O2516=0,"Outside audit periods; ","")&amp;IF(F2516="","No VAT category; ","")&amp;IF(ABS(Q2516)&gt;Setup!$B$10,"VAT ≠ 15% × net; ","")&amp;IF(AND(F2516="Standard domestic 15% (Box 7)",NOT(AND(LEN(D2516)=15,LEFT(D2516,1)="3",RIGHT(D2516,1)="3",ISNUMBER(--D2516)))),"Invalid/missing supplier VAT no; ","")&amp;IF(AND(L2516="Yes",K2516&lt;&gt;"Yes"),"VAT claimed without valid tax invoice; ","")&amp;IF(AND(L2516="Yes",ISNUMBER(SEARCH("blocked",G2516))),"Blocked input VAT claimed; ","")&amp;IF(AND(F2516="Import - VAT paid at customs (Box 8)",M2516=""),"Customs declaration no missing; ","")&amp;IF(AND(F2516="Import - Reverse charge (Box 9)",E2516="Saudi Arabia"),"RCM used for a local supplier; ","")&amp;IF(AND(L2516="Yes",NOT(OR(F2516="Standard domestic 15% (Box 7)",F2516="Import - VAT paid at customs (Box 8)",F2516="Import - Reverse charge (Box 9)"))),"VAT claimed on non-taxable category; ",""))</f>
        <v/>
      </c>
    </row>
    <row r="2517">
      <c r="A2517" s="17" t="n"/>
      <c r="B2517" s="14" t="n"/>
      <c r="C2517" s="14" t="n"/>
      <c r="D2517" s="16" t="n"/>
      <c r="E2517" s="14" t="n"/>
      <c r="F2517" s="14" t="n"/>
      <c r="G2517" s="14" t="n"/>
      <c r="H2517" s="19" t="n"/>
      <c r="I2517" s="19" t="n"/>
      <c r="J2517" s="34">
        <f>IF(A2517="","",H2517+I2517)</f>
        <v/>
      </c>
      <c r="K2517" s="14" t="n"/>
      <c r="L2517" s="14" t="n"/>
      <c r="M2517" s="14" t="n"/>
      <c r="N2517" s="14" t="n"/>
      <c r="O2517" s="20">
        <f>IF(A2517="","",SUMPRODUCT((A2517&gt;=Setup!$C$19:$C$30)*(A2517&lt;=Setup!$D$19:$D$30)*Setup!$A$19:$A$30))</f>
        <v/>
      </c>
      <c r="P2517" s="34">
        <f>IF(A2517="","",IF(OR(F2517="Standard domestic 15% (Box 7)",F2517="Import - VAT paid at customs (Box 8)",F2517="Import - Reverse charge (Box 9)"),ROUND(H2517*Setup!$B$9,2),0))</f>
        <v/>
      </c>
      <c r="Q2517" s="34">
        <f>IF(A2517="","",I2517-P2517)</f>
        <v/>
      </c>
      <c r="R2517" s="34">
        <f>IF(A2517="","",IF(L2517="Yes",I2517,0))</f>
        <v/>
      </c>
      <c r="S2517" s="34">
        <f>IF(A2517="","",IF(AND(L2517="Yes",K2517="Yes",NOT(ISNUMBER(SEARCH("blocked",G2517))),OR(F2517="Standard domestic 15% (Box 7)",F2517="Import - VAT paid at customs (Box 8)",F2517="Import - Reverse charge (Box 9)"),OR(F2517&lt;&gt;"Standard domestic 15% (Box 7)",AND(LEN(D2517)=15,LEFT(D2517,1)="3",RIGHT(D2517,1)="3",ISNUMBER(--D2517)))),I2517,0))</f>
        <v/>
      </c>
      <c r="T2517" s="34">
        <f>IF(A2517="","",R2517-S2517)</f>
        <v/>
      </c>
      <c r="U2517" s="23">
        <f>IF(A2517="","",IF(O2517=0,"Outside audit periods; ","")&amp;IF(F2517="","No VAT category; ","")&amp;IF(ABS(Q2517)&gt;Setup!$B$10,"VAT ≠ 15% × net; ","")&amp;IF(AND(F2517="Standard domestic 15% (Box 7)",NOT(AND(LEN(D2517)=15,LEFT(D2517,1)="3",RIGHT(D2517,1)="3",ISNUMBER(--D2517)))),"Invalid/missing supplier VAT no; ","")&amp;IF(AND(L2517="Yes",K2517&lt;&gt;"Yes"),"VAT claimed without valid tax invoice; ","")&amp;IF(AND(L2517="Yes",ISNUMBER(SEARCH("blocked",G2517))),"Blocked input VAT claimed; ","")&amp;IF(AND(F2517="Import - VAT paid at customs (Box 8)",M2517=""),"Customs declaration no missing; ","")&amp;IF(AND(F2517="Import - Reverse charge (Box 9)",E2517="Saudi Arabia"),"RCM used for a local supplier; ","")&amp;IF(AND(L2517="Yes",NOT(OR(F2517="Standard domestic 15% (Box 7)",F2517="Import - VAT paid at customs (Box 8)",F2517="Import - Reverse charge (Box 9)"))),"VAT claimed on non-taxable category; ",""))</f>
        <v/>
      </c>
    </row>
    <row r="2518">
      <c r="A2518" s="17" t="n"/>
      <c r="B2518" s="14" t="n"/>
      <c r="C2518" s="14" t="n"/>
      <c r="D2518" s="16" t="n"/>
      <c r="E2518" s="14" t="n"/>
      <c r="F2518" s="14" t="n"/>
      <c r="G2518" s="14" t="n"/>
      <c r="H2518" s="19" t="n"/>
      <c r="I2518" s="19" t="n"/>
      <c r="J2518" s="34">
        <f>IF(A2518="","",H2518+I2518)</f>
        <v/>
      </c>
      <c r="K2518" s="14" t="n"/>
      <c r="L2518" s="14" t="n"/>
      <c r="M2518" s="14" t="n"/>
      <c r="N2518" s="14" t="n"/>
      <c r="O2518" s="20">
        <f>IF(A2518="","",SUMPRODUCT((A2518&gt;=Setup!$C$19:$C$30)*(A2518&lt;=Setup!$D$19:$D$30)*Setup!$A$19:$A$30))</f>
        <v/>
      </c>
      <c r="P2518" s="34">
        <f>IF(A2518="","",IF(OR(F2518="Standard domestic 15% (Box 7)",F2518="Import - VAT paid at customs (Box 8)",F2518="Import - Reverse charge (Box 9)"),ROUND(H2518*Setup!$B$9,2),0))</f>
        <v/>
      </c>
      <c r="Q2518" s="34">
        <f>IF(A2518="","",I2518-P2518)</f>
        <v/>
      </c>
      <c r="R2518" s="34">
        <f>IF(A2518="","",IF(L2518="Yes",I2518,0))</f>
        <v/>
      </c>
      <c r="S2518" s="34">
        <f>IF(A2518="","",IF(AND(L2518="Yes",K2518="Yes",NOT(ISNUMBER(SEARCH("blocked",G2518))),OR(F2518="Standard domestic 15% (Box 7)",F2518="Import - VAT paid at customs (Box 8)",F2518="Import - Reverse charge (Box 9)"),OR(F2518&lt;&gt;"Standard domestic 15% (Box 7)",AND(LEN(D2518)=15,LEFT(D2518,1)="3",RIGHT(D2518,1)="3",ISNUMBER(--D2518)))),I2518,0))</f>
        <v/>
      </c>
      <c r="T2518" s="34">
        <f>IF(A2518="","",R2518-S2518)</f>
        <v/>
      </c>
      <c r="U2518" s="23">
        <f>IF(A2518="","",IF(O2518=0,"Outside audit periods; ","")&amp;IF(F2518="","No VAT category; ","")&amp;IF(ABS(Q2518)&gt;Setup!$B$10,"VAT ≠ 15% × net; ","")&amp;IF(AND(F2518="Standard domestic 15% (Box 7)",NOT(AND(LEN(D2518)=15,LEFT(D2518,1)="3",RIGHT(D2518,1)="3",ISNUMBER(--D2518)))),"Invalid/missing supplier VAT no; ","")&amp;IF(AND(L2518="Yes",K2518&lt;&gt;"Yes"),"VAT claimed without valid tax invoice; ","")&amp;IF(AND(L2518="Yes",ISNUMBER(SEARCH("blocked",G2518))),"Blocked input VAT claimed; ","")&amp;IF(AND(F2518="Import - VAT paid at customs (Box 8)",M2518=""),"Customs declaration no missing; ","")&amp;IF(AND(F2518="Import - Reverse charge (Box 9)",E2518="Saudi Arabia"),"RCM used for a local supplier; ","")&amp;IF(AND(L2518="Yes",NOT(OR(F2518="Standard domestic 15% (Box 7)",F2518="Import - VAT paid at customs (Box 8)",F2518="Import - Reverse charge (Box 9)"))),"VAT claimed on non-taxable category; ",""))</f>
        <v/>
      </c>
    </row>
    <row r="2519">
      <c r="A2519" s="17" t="n"/>
      <c r="B2519" s="14" t="n"/>
      <c r="C2519" s="14" t="n"/>
      <c r="D2519" s="16" t="n"/>
      <c r="E2519" s="14" t="n"/>
      <c r="F2519" s="14" t="n"/>
      <c r="G2519" s="14" t="n"/>
      <c r="H2519" s="19" t="n"/>
      <c r="I2519" s="19" t="n"/>
      <c r="J2519" s="34">
        <f>IF(A2519="","",H2519+I2519)</f>
        <v/>
      </c>
      <c r="K2519" s="14" t="n"/>
      <c r="L2519" s="14" t="n"/>
      <c r="M2519" s="14" t="n"/>
      <c r="N2519" s="14" t="n"/>
      <c r="O2519" s="20">
        <f>IF(A2519="","",SUMPRODUCT((A2519&gt;=Setup!$C$19:$C$30)*(A2519&lt;=Setup!$D$19:$D$30)*Setup!$A$19:$A$30))</f>
        <v/>
      </c>
      <c r="P2519" s="34">
        <f>IF(A2519="","",IF(OR(F2519="Standard domestic 15% (Box 7)",F2519="Import - VAT paid at customs (Box 8)",F2519="Import - Reverse charge (Box 9)"),ROUND(H2519*Setup!$B$9,2),0))</f>
        <v/>
      </c>
      <c r="Q2519" s="34">
        <f>IF(A2519="","",I2519-P2519)</f>
        <v/>
      </c>
      <c r="R2519" s="34">
        <f>IF(A2519="","",IF(L2519="Yes",I2519,0))</f>
        <v/>
      </c>
      <c r="S2519" s="34">
        <f>IF(A2519="","",IF(AND(L2519="Yes",K2519="Yes",NOT(ISNUMBER(SEARCH("blocked",G2519))),OR(F2519="Standard domestic 15% (Box 7)",F2519="Import - VAT paid at customs (Box 8)",F2519="Import - Reverse charge (Box 9)"),OR(F2519&lt;&gt;"Standard domestic 15% (Box 7)",AND(LEN(D2519)=15,LEFT(D2519,1)="3",RIGHT(D2519,1)="3",ISNUMBER(--D2519)))),I2519,0))</f>
        <v/>
      </c>
      <c r="T2519" s="34">
        <f>IF(A2519="","",R2519-S2519)</f>
        <v/>
      </c>
      <c r="U2519" s="23">
        <f>IF(A2519="","",IF(O2519=0,"Outside audit periods; ","")&amp;IF(F2519="","No VAT category; ","")&amp;IF(ABS(Q2519)&gt;Setup!$B$10,"VAT ≠ 15% × net; ","")&amp;IF(AND(F2519="Standard domestic 15% (Box 7)",NOT(AND(LEN(D2519)=15,LEFT(D2519,1)="3",RIGHT(D2519,1)="3",ISNUMBER(--D2519)))),"Invalid/missing supplier VAT no; ","")&amp;IF(AND(L2519="Yes",K2519&lt;&gt;"Yes"),"VAT claimed without valid tax invoice; ","")&amp;IF(AND(L2519="Yes",ISNUMBER(SEARCH("blocked",G2519))),"Blocked input VAT claimed; ","")&amp;IF(AND(F2519="Import - VAT paid at customs (Box 8)",M2519=""),"Customs declaration no missing; ","")&amp;IF(AND(F2519="Import - Reverse charge (Box 9)",E2519="Saudi Arabia"),"RCM used for a local supplier; ","")&amp;IF(AND(L2519="Yes",NOT(OR(F2519="Standard domestic 15% (Box 7)",F2519="Import - VAT paid at customs (Box 8)",F2519="Import - Reverse charge (Box 9)"))),"VAT claimed on non-taxable category; ",""))</f>
        <v/>
      </c>
    </row>
    <row r="2520">
      <c r="A2520" s="17" t="n"/>
      <c r="B2520" s="14" t="n"/>
      <c r="C2520" s="14" t="n"/>
      <c r="D2520" s="16" t="n"/>
      <c r="E2520" s="14" t="n"/>
      <c r="F2520" s="14" t="n"/>
      <c r="G2520" s="14" t="n"/>
      <c r="H2520" s="19" t="n"/>
      <c r="I2520" s="19" t="n"/>
      <c r="J2520" s="34">
        <f>IF(A2520="","",H2520+I2520)</f>
        <v/>
      </c>
      <c r="K2520" s="14" t="n"/>
      <c r="L2520" s="14" t="n"/>
      <c r="M2520" s="14" t="n"/>
      <c r="N2520" s="14" t="n"/>
      <c r="O2520" s="20">
        <f>IF(A2520="","",SUMPRODUCT((A2520&gt;=Setup!$C$19:$C$30)*(A2520&lt;=Setup!$D$19:$D$30)*Setup!$A$19:$A$30))</f>
        <v/>
      </c>
      <c r="P2520" s="34">
        <f>IF(A2520="","",IF(OR(F2520="Standard domestic 15% (Box 7)",F2520="Import - VAT paid at customs (Box 8)",F2520="Import - Reverse charge (Box 9)"),ROUND(H2520*Setup!$B$9,2),0))</f>
        <v/>
      </c>
      <c r="Q2520" s="34">
        <f>IF(A2520="","",I2520-P2520)</f>
        <v/>
      </c>
      <c r="R2520" s="34">
        <f>IF(A2520="","",IF(L2520="Yes",I2520,0))</f>
        <v/>
      </c>
      <c r="S2520" s="34">
        <f>IF(A2520="","",IF(AND(L2520="Yes",K2520="Yes",NOT(ISNUMBER(SEARCH("blocked",G2520))),OR(F2520="Standard domestic 15% (Box 7)",F2520="Import - VAT paid at customs (Box 8)",F2520="Import - Reverse charge (Box 9)"),OR(F2520&lt;&gt;"Standard domestic 15% (Box 7)",AND(LEN(D2520)=15,LEFT(D2520,1)="3",RIGHT(D2520,1)="3",ISNUMBER(--D2520)))),I2520,0))</f>
        <v/>
      </c>
      <c r="T2520" s="34">
        <f>IF(A2520="","",R2520-S2520)</f>
        <v/>
      </c>
      <c r="U2520" s="23">
        <f>IF(A2520="","",IF(O2520=0,"Outside audit periods; ","")&amp;IF(F2520="","No VAT category; ","")&amp;IF(ABS(Q2520)&gt;Setup!$B$10,"VAT ≠ 15% × net; ","")&amp;IF(AND(F2520="Standard domestic 15% (Box 7)",NOT(AND(LEN(D2520)=15,LEFT(D2520,1)="3",RIGHT(D2520,1)="3",ISNUMBER(--D2520)))),"Invalid/missing supplier VAT no; ","")&amp;IF(AND(L2520="Yes",K2520&lt;&gt;"Yes"),"VAT claimed without valid tax invoice; ","")&amp;IF(AND(L2520="Yes",ISNUMBER(SEARCH("blocked",G2520))),"Blocked input VAT claimed; ","")&amp;IF(AND(F2520="Import - VAT paid at customs (Box 8)",M2520=""),"Customs declaration no missing; ","")&amp;IF(AND(F2520="Import - Reverse charge (Box 9)",E2520="Saudi Arabia"),"RCM used for a local supplier; ","")&amp;IF(AND(L2520="Yes",NOT(OR(F2520="Standard domestic 15% (Box 7)",F2520="Import - VAT paid at customs (Box 8)",F2520="Import - Reverse charge (Box 9)"))),"VAT claimed on non-taxable category; ",""))</f>
        <v/>
      </c>
    </row>
    <row r="2521">
      <c r="A2521" s="17" t="n"/>
      <c r="B2521" s="14" t="n"/>
      <c r="C2521" s="14" t="n"/>
      <c r="D2521" s="16" t="n"/>
      <c r="E2521" s="14" t="n"/>
      <c r="F2521" s="14" t="n"/>
      <c r="G2521" s="14" t="n"/>
      <c r="H2521" s="19" t="n"/>
      <c r="I2521" s="19" t="n"/>
      <c r="J2521" s="34">
        <f>IF(A2521="","",H2521+I2521)</f>
        <v/>
      </c>
      <c r="K2521" s="14" t="n"/>
      <c r="L2521" s="14" t="n"/>
      <c r="M2521" s="14" t="n"/>
      <c r="N2521" s="14" t="n"/>
      <c r="O2521" s="20">
        <f>IF(A2521="","",SUMPRODUCT((A2521&gt;=Setup!$C$19:$C$30)*(A2521&lt;=Setup!$D$19:$D$30)*Setup!$A$19:$A$30))</f>
        <v/>
      </c>
      <c r="P2521" s="34">
        <f>IF(A2521="","",IF(OR(F2521="Standard domestic 15% (Box 7)",F2521="Import - VAT paid at customs (Box 8)",F2521="Import - Reverse charge (Box 9)"),ROUND(H2521*Setup!$B$9,2),0))</f>
        <v/>
      </c>
      <c r="Q2521" s="34">
        <f>IF(A2521="","",I2521-P2521)</f>
        <v/>
      </c>
      <c r="R2521" s="34">
        <f>IF(A2521="","",IF(L2521="Yes",I2521,0))</f>
        <v/>
      </c>
      <c r="S2521" s="34">
        <f>IF(A2521="","",IF(AND(L2521="Yes",K2521="Yes",NOT(ISNUMBER(SEARCH("blocked",G2521))),OR(F2521="Standard domestic 15% (Box 7)",F2521="Import - VAT paid at customs (Box 8)",F2521="Import - Reverse charge (Box 9)"),OR(F2521&lt;&gt;"Standard domestic 15% (Box 7)",AND(LEN(D2521)=15,LEFT(D2521,1)="3",RIGHT(D2521,1)="3",ISNUMBER(--D2521)))),I2521,0))</f>
        <v/>
      </c>
      <c r="T2521" s="34">
        <f>IF(A2521="","",R2521-S2521)</f>
        <v/>
      </c>
      <c r="U2521" s="23">
        <f>IF(A2521="","",IF(O2521=0,"Outside audit periods; ","")&amp;IF(F2521="","No VAT category; ","")&amp;IF(ABS(Q2521)&gt;Setup!$B$10,"VAT ≠ 15% × net; ","")&amp;IF(AND(F2521="Standard domestic 15% (Box 7)",NOT(AND(LEN(D2521)=15,LEFT(D2521,1)="3",RIGHT(D2521,1)="3",ISNUMBER(--D2521)))),"Invalid/missing supplier VAT no; ","")&amp;IF(AND(L2521="Yes",K2521&lt;&gt;"Yes"),"VAT claimed without valid tax invoice; ","")&amp;IF(AND(L2521="Yes",ISNUMBER(SEARCH("blocked",G2521))),"Blocked input VAT claimed; ","")&amp;IF(AND(F2521="Import - VAT paid at customs (Box 8)",M2521=""),"Customs declaration no missing; ","")&amp;IF(AND(F2521="Import - Reverse charge (Box 9)",E2521="Saudi Arabia"),"RCM used for a local supplier; ","")&amp;IF(AND(L2521="Yes",NOT(OR(F2521="Standard domestic 15% (Box 7)",F2521="Import - VAT paid at customs (Box 8)",F2521="Import - Reverse charge (Box 9)"))),"VAT claimed on non-taxable category; ",""))</f>
        <v/>
      </c>
    </row>
    <row r="2522">
      <c r="A2522" s="17" t="n"/>
      <c r="B2522" s="14" t="n"/>
      <c r="C2522" s="14" t="n"/>
      <c r="D2522" s="16" t="n"/>
      <c r="E2522" s="14" t="n"/>
      <c r="F2522" s="14" t="n"/>
      <c r="G2522" s="14" t="n"/>
      <c r="H2522" s="19" t="n"/>
      <c r="I2522" s="19" t="n"/>
      <c r="J2522" s="34">
        <f>IF(A2522="","",H2522+I2522)</f>
        <v/>
      </c>
      <c r="K2522" s="14" t="n"/>
      <c r="L2522" s="14" t="n"/>
      <c r="M2522" s="14" t="n"/>
      <c r="N2522" s="14" t="n"/>
      <c r="O2522" s="20">
        <f>IF(A2522="","",SUMPRODUCT((A2522&gt;=Setup!$C$19:$C$30)*(A2522&lt;=Setup!$D$19:$D$30)*Setup!$A$19:$A$30))</f>
        <v/>
      </c>
      <c r="P2522" s="34">
        <f>IF(A2522="","",IF(OR(F2522="Standard domestic 15% (Box 7)",F2522="Import - VAT paid at customs (Box 8)",F2522="Import - Reverse charge (Box 9)"),ROUND(H2522*Setup!$B$9,2),0))</f>
        <v/>
      </c>
      <c r="Q2522" s="34">
        <f>IF(A2522="","",I2522-P2522)</f>
        <v/>
      </c>
      <c r="R2522" s="34">
        <f>IF(A2522="","",IF(L2522="Yes",I2522,0))</f>
        <v/>
      </c>
      <c r="S2522" s="34">
        <f>IF(A2522="","",IF(AND(L2522="Yes",K2522="Yes",NOT(ISNUMBER(SEARCH("blocked",G2522))),OR(F2522="Standard domestic 15% (Box 7)",F2522="Import - VAT paid at customs (Box 8)",F2522="Import - Reverse charge (Box 9)"),OR(F2522&lt;&gt;"Standard domestic 15% (Box 7)",AND(LEN(D2522)=15,LEFT(D2522,1)="3",RIGHT(D2522,1)="3",ISNUMBER(--D2522)))),I2522,0))</f>
        <v/>
      </c>
      <c r="T2522" s="34">
        <f>IF(A2522="","",R2522-S2522)</f>
        <v/>
      </c>
      <c r="U2522" s="23">
        <f>IF(A2522="","",IF(O2522=0,"Outside audit periods; ","")&amp;IF(F2522="","No VAT category; ","")&amp;IF(ABS(Q2522)&gt;Setup!$B$10,"VAT ≠ 15% × net; ","")&amp;IF(AND(F2522="Standard domestic 15% (Box 7)",NOT(AND(LEN(D2522)=15,LEFT(D2522,1)="3",RIGHT(D2522,1)="3",ISNUMBER(--D2522)))),"Invalid/missing supplier VAT no; ","")&amp;IF(AND(L2522="Yes",K2522&lt;&gt;"Yes"),"VAT claimed without valid tax invoice; ","")&amp;IF(AND(L2522="Yes",ISNUMBER(SEARCH("blocked",G2522))),"Blocked input VAT claimed; ","")&amp;IF(AND(F2522="Import - VAT paid at customs (Box 8)",M2522=""),"Customs declaration no missing; ","")&amp;IF(AND(F2522="Import - Reverse charge (Box 9)",E2522="Saudi Arabia"),"RCM used for a local supplier; ","")&amp;IF(AND(L2522="Yes",NOT(OR(F2522="Standard domestic 15% (Box 7)",F2522="Import - VAT paid at customs (Box 8)",F2522="Import - Reverse charge (Box 9)"))),"VAT claimed on non-taxable category; ",""))</f>
        <v/>
      </c>
    </row>
    <row r="2523">
      <c r="A2523" s="17" t="n"/>
      <c r="B2523" s="14" t="n"/>
      <c r="C2523" s="14" t="n"/>
      <c r="D2523" s="16" t="n"/>
      <c r="E2523" s="14" t="n"/>
      <c r="F2523" s="14" t="n"/>
      <c r="G2523" s="14" t="n"/>
      <c r="H2523" s="19" t="n"/>
      <c r="I2523" s="19" t="n"/>
      <c r="J2523" s="34">
        <f>IF(A2523="","",H2523+I2523)</f>
        <v/>
      </c>
      <c r="K2523" s="14" t="n"/>
      <c r="L2523" s="14" t="n"/>
      <c r="M2523" s="14" t="n"/>
      <c r="N2523" s="14" t="n"/>
      <c r="O2523" s="20">
        <f>IF(A2523="","",SUMPRODUCT((A2523&gt;=Setup!$C$19:$C$30)*(A2523&lt;=Setup!$D$19:$D$30)*Setup!$A$19:$A$30))</f>
        <v/>
      </c>
      <c r="P2523" s="34">
        <f>IF(A2523="","",IF(OR(F2523="Standard domestic 15% (Box 7)",F2523="Import - VAT paid at customs (Box 8)",F2523="Import - Reverse charge (Box 9)"),ROUND(H2523*Setup!$B$9,2),0))</f>
        <v/>
      </c>
      <c r="Q2523" s="34">
        <f>IF(A2523="","",I2523-P2523)</f>
        <v/>
      </c>
      <c r="R2523" s="34">
        <f>IF(A2523="","",IF(L2523="Yes",I2523,0))</f>
        <v/>
      </c>
      <c r="S2523" s="34">
        <f>IF(A2523="","",IF(AND(L2523="Yes",K2523="Yes",NOT(ISNUMBER(SEARCH("blocked",G2523))),OR(F2523="Standard domestic 15% (Box 7)",F2523="Import - VAT paid at customs (Box 8)",F2523="Import - Reverse charge (Box 9)"),OR(F2523&lt;&gt;"Standard domestic 15% (Box 7)",AND(LEN(D2523)=15,LEFT(D2523,1)="3",RIGHT(D2523,1)="3",ISNUMBER(--D2523)))),I2523,0))</f>
        <v/>
      </c>
      <c r="T2523" s="34">
        <f>IF(A2523="","",R2523-S2523)</f>
        <v/>
      </c>
      <c r="U2523" s="23">
        <f>IF(A2523="","",IF(O2523=0,"Outside audit periods; ","")&amp;IF(F2523="","No VAT category; ","")&amp;IF(ABS(Q2523)&gt;Setup!$B$10,"VAT ≠ 15% × net; ","")&amp;IF(AND(F2523="Standard domestic 15% (Box 7)",NOT(AND(LEN(D2523)=15,LEFT(D2523,1)="3",RIGHT(D2523,1)="3",ISNUMBER(--D2523)))),"Invalid/missing supplier VAT no; ","")&amp;IF(AND(L2523="Yes",K2523&lt;&gt;"Yes"),"VAT claimed without valid tax invoice; ","")&amp;IF(AND(L2523="Yes",ISNUMBER(SEARCH("blocked",G2523))),"Blocked input VAT claimed; ","")&amp;IF(AND(F2523="Import - VAT paid at customs (Box 8)",M2523=""),"Customs declaration no missing; ","")&amp;IF(AND(F2523="Import - Reverse charge (Box 9)",E2523="Saudi Arabia"),"RCM used for a local supplier; ","")&amp;IF(AND(L2523="Yes",NOT(OR(F2523="Standard domestic 15% (Box 7)",F2523="Import - VAT paid at customs (Box 8)",F2523="Import - Reverse charge (Box 9)"))),"VAT claimed on non-taxable category; ",""))</f>
        <v/>
      </c>
    </row>
    <row r="2524">
      <c r="A2524" s="17" t="n"/>
      <c r="B2524" s="14" t="n"/>
      <c r="C2524" s="14" t="n"/>
      <c r="D2524" s="16" t="n"/>
      <c r="E2524" s="14" t="n"/>
      <c r="F2524" s="14" t="n"/>
      <c r="G2524" s="14" t="n"/>
      <c r="H2524" s="19" t="n"/>
      <c r="I2524" s="19" t="n"/>
      <c r="J2524" s="34">
        <f>IF(A2524="","",H2524+I2524)</f>
        <v/>
      </c>
      <c r="K2524" s="14" t="n"/>
      <c r="L2524" s="14" t="n"/>
      <c r="M2524" s="14" t="n"/>
      <c r="N2524" s="14" t="n"/>
      <c r="O2524" s="20">
        <f>IF(A2524="","",SUMPRODUCT((A2524&gt;=Setup!$C$19:$C$30)*(A2524&lt;=Setup!$D$19:$D$30)*Setup!$A$19:$A$30))</f>
        <v/>
      </c>
      <c r="P2524" s="34">
        <f>IF(A2524="","",IF(OR(F2524="Standard domestic 15% (Box 7)",F2524="Import - VAT paid at customs (Box 8)",F2524="Import - Reverse charge (Box 9)"),ROUND(H2524*Setup!$B$9,2),0))</f>
        <v/>
      </c>
      <c r="Q2524" s="34">
        <f>IF(A2524="","",I2524-P2524)</f>
        <v/>
      </c>
      <c r="R2524" s="34">
        <f>IF(A2524="","",IF(L2524="Yes",I2524,0))</f>
        <v/>
      </c>
      <c r="S2524" s="34">
        <f>IF(A2524="","",IF(AND(L2524="Yes",K2524="Yes",NOT(ISNUMBER(SEARCH("blocked",G2524))),OR(F2524="Standard domestic 15% (Box 7)",F2524="Import - VAT paid at customs (Box 8)",F2524="Import - Reverse charge (Box 9)"),OR(F2524&lt;&gt;"Standard domestic 15% (Box 7)",AND(LEN(D2524)=15,LEFT(D2524,1)="3",RIGHT(D2524,1)="3",ISNUMBER(--D2524)))),I2524,0))</f>
        <v/>
      </c>
      <c r="T2524" s="34">
        <f>IF(A2524="","",R2524-S2524)</f>
        <v/>
      </c>
      <c r="U2524" s="23">
        <f>IF(A2524="","",IF(O2524=0,"Outside audit periods; ","")&amp;IF(F2524="","No VAT category; ","")&amp;IF(ABS(Q2524)&gt;Setup!$B$10,"VAT ≠ 15% × net; ","")&amp;IF(AND(F2524="Standard domestic 15% (Box 7)",NOT(AND(LEN(D2524)=15,LEFT(D2524,1)="3",RIGHT(D2524,1)="3",ISNUMBER(--D2524)))),"Invalid/missing supplier VAT no; ","")&amp;IF(AND(L2524="Yes",K2524&lt;&gt;"Yes"),"VAT claimed without valid tax invoice; ","")&amp;IF(AND(L2524="Yes",ISNUMBER(SEARCH("blocked",G2524))),"Blocked input VAT claimed; ","")&amp;IF(AND(F2524="Import - VAT paid at customs (Box 8)",M2524=""),"Customs declaration no missing; ","")&amp;IF(AND(F2524="Import - Reverse charge (Box 9)",E2524="Saudi Arabia"),"RCM used for a local supplier; ","")&amp;IF(AND(L2524="Yes",NOT(OR(F2524="Standard domestic 15% (Box 7)",F2524="Import - VAT paid at customs (Box 8)",F2524="Import - Reverse charge (Box 9)"))),"VAT claimed on non-taxable category; ",""))</f>
        <v/>
      </c>
    </row>
    <row r="2525">
      <c r="A2525" s="17" t="n"/>
      <c r="B2525" s="14" t="n"/>
      <c r="C2525" s="14" t="n"/>
      <c r="D2525" s="16" t="n"/>
      <c r="E2525" s="14" t="n"/>
      <c r="F2525" s="14" t="n"/>
      <c r="G2525" s="14" t="n"/>
      <c r="H2525" s="19" t="n"/>
      <c r="I2525" s="19" t="n"/>
      <c r="J2525" s="34">
        <f>IF(A2525="","",H2525+I2525)</f>
        <v/>
      </c>
      <c r="K2525" s="14" t="n"/>
      <c r="L2525" s="14" t="n"/>
      <c r="M2525" s="14" t="n"/>
      <c r="N2525" s="14" t="n"/>
      <c r="O2525" s="20">
        <f>IF(A2525="","",SUMPRODUCT((A2525&gt;=Setup!$C$19:$C$30)*(A2525&lt;=Setup!$D$19:$D$30)*Setup!$A$19:$A$30))</f>
        <v/>
      </c>
      <c r="P2525" s="34">
        <f>IF(A2525="","",IF(OR(F2525="Standard domestic 15% (Box 7)",F2525="Import - VAT paid at customs (Box 8)",F2525="Import - Reverse charge (Box 9)"),ROUND(H2525*Setup!$B$9,2),0))</f>
        <v/>
      </c>
      <c r="Q2525" s="34">
        <f>IF(A2525="","",I2525-P2525)</f>
        <v/>
      </c>
      <c r="R2525" s="34">
        <f>IF(A2525="","",IF(L2525="Yes",I2525,0))</f>
        <v/>
      </c>
      <c r="S2525" s="34">
        <f>IF(A2525="","",IF(AND(L2525="Yes",K2525="Yes",NOT(ISNUMBER(SEARCH("blocked",G2525))),OR(F2525="Standard domestic 15% (Box 7)",F2525="Import - VAT paid at customs (Box 8)",F2525="Import - Reverse charge (Box 9)"),OR(F2525&lt;&gt;"Standard domestic 15% (Box 7)",AND(LEN(D2525)=15,LEFT(D2525,1)="3",RIGHT(D2525,1)="3",ISNUMBER(--D2525)))),I2525,0))</f>
        <v/>
      </c>
      <c r="T2525" s="34">
        <f>IF(A2525="","",R2525-S2525)</f>
        <v/>
      </c>
      <c r="U2525" s="23">
        <f>IF(A2525="","",IF(O2525=0,"Outside audit periods; ","")&amp;IF(F2525="","No VAT category; ","")&amp;IF(ABS(Q2525)&gt;Setup!$B$10,"VAT ≠ 15% × net; ","")&amp;IF(AND(F2525="Standard domestic 15% (Box 7)",NOT(AND(LEN(D2525)=15,LEFT(D2525,1)="3",RIGHT(D2525,1)="3",ISNUMBER(--D2525)))),"Invalid/missing supplier VAT no; ","")&amp;IF(AND(L2525="Yes",K2525&lt;&gt;"Yes"),"VAT claimed without valid tax invoice; ","")&amp;IF(AND(L2525="Yes",ISNUMBER(SEARCH("blocked",G2525))),"Blocked input VAT claimed; ","")&amp;IF(AND(F2525="Import - VAT paid at customs (Box 8)",M2525=""),"Customs declaration no missing; ","")&amp;IF(AND(F2525="Import - Reverse charge (Box 9)",E2525="Saudi Arabia"),"RCM used for a local supplier; ","")&amp;IF(AND(L2525="Yes",NOT(OR(F2525="Standard domestic 15% (Box 7)",F2525="Import - VAT paid at customs (Box 8)",F2525="Import - Reverse charge (Box 9)"))),"VAT claimed on non-taxable category; ",""))</f>
        <v/>
      </c>
    </row>
    <row r="2526">
      <c r="A2526" s="17" t="n"/>
      <c r="B2526" s="14" t="n"/>
      <c r="C2526" s="14" t="n"/>
      <c r="D2526" s="16" t="n"/>
      <c r="E2526" s="14" t="n"/>
      <c r="F2526" s="14" t="n"/>
      <c r="G2526" s="14" t="n"/>
      <c r="H2526" s="19" t="n"/>
      <c r="I2526" s="19" t="n"/>
      <c r="J2526" s="34">
        <f>IF(A2526="","",H2526+I2526)</f>
        <v/>
      </c>
      <c r="K2526" s="14" t="n"/>
      <c r="L2526" s="14" t="n"/>
      <c r="M2526" s="14" t="n"/>
      <c r="N2526" s="14" t="n"/>
      <c r="O2526" s="20">
        <f>IF(A2526="","",SUMPRODUCT((A2526&gt;=Setup!$C$19:$C$30)*(A2526&lt;=Setup!$D$19:$D$30)*Setup!$A$19:$A$30))</f>
        <v/>
      </c>
      <c r="P2526" s="34">
        <f>IF(A2526="","",IF(OR(F2526="Standard domestic 15% (Box 7)",F2526="Import - VAT paid at customs (Box 8)",F2526="Import - Reverse charge (Box 9)"),ROUND(H2526*Setup!$B$9,2),0))</f>
        <v/>
      </c>
      <c r="Q2526" s="34">
        <f>IF(A2526="","",I2526-P2526)</f>
        <v/>
      </c>
      <c r="R2526" s="34">
        <f>IF(A2526="","",IF(L2526="Yes",I2526,0))</f>
        <v/>
      </c>
      <c r="S2526" s="34">
        <f>IF(A2526="","",IF(AND(L2526="Yes",K2526="Yes",NOT(ISNUMBER(SEARCH("blocked",G2526))),OR(F2526="Standard domestic 15% (Box 7)",F2526="Import - VAT paid at customs (Box 8)",F2526="Import - Reverse charge (Box 9)"),OR(F2526&lt;&gt;"Standard domestic 15% (Box 7)",AND(LEN(D2526)=15,LEFT(D2526,1)="3",RIGHT(D2526,1)="3",ISNUMBER(--D2526)))),I2526,0))</f>
        <v/>
      </c>
      <c r="T2526" s="34">
        <f>IF(A2526="","",R2526-S2526)</f>
        <v/>
      </c>
      <c r="U2526" s="23">
        <f>IF(A2526="","",IF(O2526=0,"Outside audit periods; ","")&amp;IF(F2526="","No VAT category; ","")&amp;IF(ABS(Q2526)&gt;Setup!$B$10,"VAT ≠ 15% × net; ","")&amp;IF(AND(F2526="Standard domestic 15% (Box 7)",NOT(AND(LEN(D2526)=15,LEFT(D2526,1)="3",RIGHT(D2526,1)="3",ISNUMBER(--D2526)))),"Invalid/missing supplier VAT no; ","")&amp;IF(AND(L2526="Yes",K2526&lt;&gt;"Yes"),"VAT claimed without valid tax invoice; ","")&amp;IF(AND(L2526="Yes",ISNUMBER(SEARCH("blocked",G2526))),"Blocked input VAT claimed; ","")&amp;IF(AND(F2526="Import - VAT paid at customs (Box 8)",M2526=""),"Customs declaration no missing; ","")&amp;IF(AND(F2526="Import - Reverse charge (Box 9)",E2526="Saudi Arabia"),"RCM used for a local supplier; ","")&amp;IF(AND(L2526="Yes",NOT(OR(F2526="Standard domestic 15% (Box 7)",F2526="Import - VAT paid at customs (Box 8)",F2526="Import - Reverse charge (Box 9)"))),"VAT claimed on non-taxable category; ",""))</f>
        <v/>
      </c>
    </row>
    <row r="2527">
      <c r="A2527" s="17" t="n"/>
      <c r="B2527" s="14" t="n"/>
      <c r="C2527" s="14" t="n"/>
      <c r="D2527" s="16" t="n"/>
      <c r="E2527" s="14" t="n"/>
      <c r="F2527" s="14" t="n"/>
      <c r="G2527" s="14" t="n"/>
      <c r="H2527" s="19" t="n"/>
      <c r="I2527" s="19" t="n"/>
      <c r="J2527" s="34">
        <f>IF(A2527="","",H2527+I2527)</f>
        <v/>
      </c>
      <c r="K2527" s="14" t="n"/>
      <c r="L2527" s="14" t="n"/>
      <c r="M2527" s="14" t="n"/>
      <c r="N2527" s="14" t="n"/>
      <c r="O2527" s="20">
        <f>IF(A2527="","",SUMPRODUCT((A2527&gt;=Setup!$C$19:$C$30)*(A2527&lt;=Setup!$D$19:$D$30)*Setup!$A$19:$A$30))</f>
        <v/>
      </c>
      <c r="P2527" s="34">
        <f>IF(A2527="","",IF(OR(F2527="Standard domestic 15% (Box 7)",F2527="Import - VAT paid at customs (Box 8)",F2527="Import - Reverse charge (Box 9)"),ROUND(H2527*Setup!$B$9,2),0))</f>
        <v/>
      </c>
      <c r="Q2527" s="34">
        <f>IF(A2527="","",I2527-P2527)</f>
        <v/>
      </c>
      <c r="R2527" s="34">
        <f>IF(A2527="","",IF(L2527="Yes",I2527,0))</f>
        <v/>
      </c>
      <c r="S2527" s="34">
        <f>IF(A2527="","",IF(AND(L2527="Yes",K2527="Yes",NOT(ISNUMBER(SEARCH("blocked",G2527))),OR(F2527="Standard domestic 15% (Box 7)",F2527="Import - VAT paid at customs (Box 8)",F2527="Import - Reverse charge (Box 9)"),OR(F2527&lt;&gt;"Standard domestic 15% (Box 7)",AND(LEN(D2527)=15,LEFT(D2527,1)="3",RIGHT(D2527,1)="3",ISNUMBER(--D2527)))),I2527,0))</f>
        <v/>
      </c>
      <c r="T2527" s="34">
        <f>IF(A2527="","",R2527-S2527)</f>
        <v/>
      </c>
      <c r="U2527" s="23">
        <f>IF(A2527="","",IF(O2527=0,"Outside audit periods; ","")&amp;IF(F2527="","No VAT category; ","")&amp;IF(ABS(Q2527)&gt;Setup!$B$10,"VAT ≠ 15% × net; ","")&amp;IF(AND(F2527="Standard domestic 15% (Box 7)",NOT(AND(LEN(D2527)=15,LEFT(D2527,1)="3",RIGHT(D2527,1)="3",ISNUMBER(--D2527)))),"Invalid/missing supplier VAT no; ","")&amp;IF(AND(L2527="Yes",K2527&lt;&gt;"Yes"),"VAT claimed without valid tax invoice; ","")&amp;IF(AND(L2527="Yes",ISNUMBER(SEARCH("blocked",G2527))),"Blocked input VAT claimed; ","")&amp;IF(AND(F2527="Import - VAT paid at customs (Box 8)",M2527=""),"Customs declaration no missing; ","")&amp;IF(AND(F2527="Import - Reverse charge (Box 9)",E2527="Saudi Arabia"),"RCM used for a local supplier; ","")&amp;IF(AND(L2527="Yes",NOT(OR(F2527="Standard domestic 15% (Box 7)",F2527="Import - VAT paid at customs (Box 8)",F2527="Import - Reverse charge (Box 9)"))),"VAT claimed on non-taxable category; ",""))</f>
        <v/>
      </c>
    </row>
    <row r="2528">
      <c r="A2528" s="17" t="n"/>
      <c r="B2528" s="14" t="n"/>
      <c r="C2528" s="14" t="n"/>
      <c r="D2528" s="16" t="n"/>
      <c r="E2528" s="14" t="n"/>
      <c r="F2528" s="14" t="n"/>
      <c r="G2528" s="14" t="n"/>
      <c r="H2528" s="19" t="n"/>
      <c r="I2528" s="19" t="n"/>
      <c r="J2528" s="34">
        <f>IF(A2528="","",H2528+I2528)</f>
        <v/>
      </c>
      <c r="K2528" s="14" t="n"/>
      <c r="L2528" s="14" t="n"/>
      <c r="M2528" s="14" t="n"/>
      <c r="N2528" s="14" t="n"/>
      <c r="O2528" s="20">
        <f>IF(A2528="","",SUMPRODUCT((A2528&gt;=Setup!$C$19:$C$30)*(A2528&lt;=Setup!$D$19:$D$30)*Setup!$A$19:$A$30))</f>
        <v/>
      </c>
      <c r="P2528" s="34">
        <f>IF(A2528="","",IF(OR(F2528="Standard domestic 15% (Box 7)",F2528="Import - VAT paid at customs (Box 8)",F2528="Import - Reverse charge (Box 9)"),ROUND(H2528*Setup!$B$9,2),0))</f>
        <v/>
      </c>
      <c r="Q2528" s="34">
        <f>IF(A2528="","",I2528-P2528)</f>
        <v/>
      </c>
      <c r="R2528" s="34">
        <f>IF(A2528="","",IF(L2528="Yes",I2528,0))</f>
        <v/>
      </c>
      <c r="S2528" s="34">
        <f>IF(A2528="","",IF(AND(L2528="Yes",K2528="Yes",NOT(ISNUMBER(SEARCH("blocked",G2528))),OR(F2528="Standard domestic 15% (Box 7)",F2528="Import - VAT paid at customs (Box 8)",F2528="Import - Reverse charge (Box 9)"),OR(F2528&lt;&gt;"Standard domestic 15% (Box 7)",AND(LEN(D2528)=15,LEFT(D2528,1)="3",RIGHT(D2528,1)="3",ISNUMBER(--D2528)))),I2528,0))</f>
        <v/>
      </c>
      <c r="T2528" s="34">
        <f>IF(A2528="","",R2528-S2528)</f>
        <v/>
      </c>
      <c r="U2528" s="23">
        <f>IF(A2528="","",IF(O2528=0,"Outside audit periods; ","")&amp;IF(F2528="","No VAT category; ","")&amp;IF(ABS(Q2528)&gt;Setup!$B$10,"VAT ≠ 15% × net; ","")&amp;IF(AND(F2528="Standard domestic 15% (Box 7)",NOT(AND(LEN(D2528)=15,LEFT(D2528,1)="3",RIGHT(D2528,1)="3",ISNUMBER(--D2528)))),"Invalid/missing supplier VAT no; ","")&amp;IF(AND(L2528="Yes",K2528&lt;&gt;"Yes"),"VAT claimed without valid tax invoice; ","")&amp;IF(AND(L2528="Yes",ISNUMBER(SEARCH("blocked",G2528))),"Blocked input VAT claimed; ","")&amp;IF(AND(F2528="Import - VAT paid at customs (Box 8)",M2528=""),"Customs declaration no missing; ","")&amp;IF(AND(F2528="Import - Reverse charge (Box 9)",E2528="Saudi Arabia"),"RCM used for a local supplier; ","")&amp;IF(AND(L2528="Yes",NOT(OR(F2528="Standard domestic 15% (Box 7)",F2528="Import - VAT paid at customs (Box 8)",F2528="Import - Reverse charge (Box 9)"))),"VAT claimed on non-taxable category; ",""))</f>
        <v/>
      </c>
    </row>
    <row r="2529">
      <c r="A2529" s="17" t="n"/>
      <c r="B2529" s="14" t="n"/>
      <c r="C2529" s="14" t="n"/>
      <c r="D2529" s="16" t="n"/>
      <c r="E2529" s="14" t="n"/>
      <c r="F2529" s="14" t="n"/>
      <c r="G2529" s="14" t="n"/>
      <c r="H2529" s="19" t="n"/>
      <c r="I2529" s="19" t="n"/>
      <c r="J2529" s="34">
        <f>IF(A2529="","",H2529+I2529)</f>
        <v/>
      </c>
      <c r="K2529" s="14" t="n"/>
      <c r="L2529" s="14" t="n"/>
      <c r="M2529" s="14" t="n"/>
      <c r="N2529" s="14" t="n"/>
      <c r="O2529" s="20">
        <f>IF(A2529="","",SUMPRODUCT((A2529&gt;=Setup!$C$19:$C$30)*(A2529&lt;=Setup!$D$19:$D$30)*Setup!$A$19:$A$30))</f>
        <v/>
      </c>
      <c r="P2529" s="34">
        <f>IF(A2529="","",IF(OR(F2529="Standard domestic 15% (Box 7)",F2529="Import - VAT paid at customs (Box 8)",F2529="Import - Reverse charge (Box 9)"),ROUND(H2529*Setup!$B$9,2),0))</f>
        <v/>
      </c>
      <c r="Q2529" s="34">
        <f>IF(A2529="","",I2529-P2529)</f>
        <v/>
      </c>
      <c r="R2529" s="34">
        <f>IF(A2529="","",IF(L2529="Yes",I2529,0))</f>
        <v/>
      </c>
      <c r="S2529" s="34">
        <f>IF(A2529="","",IF(AND(L2529="Yes",K2529="Yes",NOT(ISNUMBER(SEARCH("blocked",G2529))),OR(F2529="Standard domestic 15% (Box 7)",F2529="Import - VAT paid at customs (Box 8)",F2529="Import - Reverse charge (Box 9)"),OR(F2529&lt;&gt;"Standard domestic 15% (Box 7)",AND(LEN(D2529)=15,LEFT(D2529,1)="3",RIGHT(D2529,1)="3",ISNUMBER(--D2529)))),I2529,0))</f>
        <v/>
      </c>
      <c r="T2529" s="34">
        <f>IF(A2529="","",R2529-S2529)</f>
        <v/>
      </c>
      <c r="U2529" s="23">
        <f>IF(A2529="","",IF(O2529=0,"Outside audit periods; ","")&amp;IF(F2529="","No VAT category; ","")&amp;IF(ABS(Q2529)&gt;Setup!$B$10,"VAT ≠ 15% × net; ","")&amp;IF(AND(F2529="Standard domestic 15% (Box 7)",NOT(AND(LEN(D2529)=15,LEFT(D2529,1)="3",RIGHT(D2529,1)="3",ISNUMBER(--D2529)))),"Invalid/missing supplier VAT no; ","")&amp;IF(AND(L2529="Yes",K2529&lt;&gt;"Yes"),"VAT claimed without valid tax invoice; ","")&amp;IF(AND(L2529="Yes",ISNUMBER(SEARCH("blocked",G2529))),"Blocked input VAT claimed; ","")&amp;IF(AND(F2529="Import - VAT paid at customs (Box 8)",M2529=""),"Customs declaration no missing; ","")&amp;IF(AND(F2529="Import - Reverse charge (Box 9)",E2529="Saudi Arabia"),"RCM used for a local supplier; ","")&amp;IF(AND(L2529="Yes",NOT(OR(F2529="Standard domestic 15% (Box 7)",F2529="Import - VAT paid at customs (Box 8)",F2529="Import - Reverse charge (Box 9)"))),"VAT claimed on non-taxable category; ",""))</f>
        <v/>
      </c>
    </row>
    <row r="2530">
      <c r="A2530" s="17" t="n"/>
      <c r="B2530" s="14" t="n"/>
      <c r="C2530" s="14" t="n"/>
      <c r="D2530" s="16" t="n"/>
      <c r="E2530" s="14" t="n"/>
      <c r="F2530" s="14" t="n"/>
      <c r="G2530" s="14" t="n"/>
      <c r="H2530" s="19" t="n"/>
      <c r="I2530" s="19" t="n"/>
      <c r="J2530" s="34">
        <f>IF(A2530="","",H2530+I2530)</f>
        <v/>
      </c>
      <c r="K2530" s="14" t="n"/>
      <c r="L2530" s="14" t="n"/>
      <c r="M2530" s="14" t="n"/>
      <c r="N2530" s="14" t="n"/>
      <c r="O2530" s="20">
        <f>IF(A2530="","",SUMPRODUCT((A2530&gt;=Setup!$C$19:$C$30)*(A2530&lt;=Setup!$D$19:$D$30)*Setup!$A$19:$A$30))</f>
        <v/>
      </c>
      <c r="P2530" s="34">
        <f>IF(A2530="","",IF(OR(F2530="Standard domestic 15% (Box 7)",F2530="Import - VAT paid at customs (Box 8)",F2530="Import - Reverse charge (Box 9)"),ROUND(H2530*Setup!$B$9,2),0))</f>
        <v/>
      </c>
      <c r="Q2530" s="34">
        <f>IF(A2530="","",I2530-P2530)</f>
        <v/>
      </c>
      <c r="R2530" s="34">
        <f>IF(A2530="","",IF(L2530="Yes",I2530,0))</f>
        <v/>
      </c>
      <c r="S2530" s="34">
        <f>IF(A2530="","",IF(AND(L2530="Yes",K2530="Yes",NOT(ISNUMBER(SEARCH("blocked",G2530))),OR(F2530="Standard domestic 15% (Box 7)",F2530="Import - VAT paid at customs (Box 8)",F2530="Import - Reverse charge (Box 9)"),OR(F2530&lt;&gt;"Standard domestic 15% (Box 7)",AND(LEN(D2530)=15,LEFT(D2530,1)="3",RIGHT(D2530,1)="3",ISNUMBER(--D2530)))),I2530,0))</f>
        <v/>
      </c>
      <c r="T2530" s="34">
        <f>IF(A2530="","",R2530-S2530)</f>
        <v/>
      </c>
      <c r="U2530" s="23">
        <f>IF(A2530="","",IF(O2530=0,"Outside audit periods; ","")&amp;IF(F2530="","No VAT category; ","")&amp;IF(ABS(Q2530)&gt;Setup!$B$10,"VAT ≠ 15% × net; ","")&amp;IF(AND(F2530="Standard domestic 15% (Box 7)",NOT(AND(LEN(D2530)=15,LEFT(D2530,1)="3",RIGHT(D2530,1)="3",ISNUMBER(--D2530)))),"Invalid/missing supplier VAT no; ","")&amp;IF(AND(L2530="Yes",K2530&lt;&gt;"Yes"),"VAT claimed without valid tax invoice; ","")&amp;IF(AND(L2530="Yes",ISNUMBER(SEARCH("blocked",G2530))),"Blocked input VAT claimed; ","")&amp;IF(AND(F2530="Import - VAT paid at customs (Box 8)",M2530=""),"Customs declaration no missing; ","")&amp;IF(AND(F2530="Import - Reverse charge (Box 9)",E2530="Saudi Arabia"),"RCM used for a local supplier; ","")&amp;IF(AND(L2530="Yes",NOT(OR(F2530="Standard domestic 15% (Box 7)",F2530="Import - VAT paid at customs (Box 8)",F2530="Import - Reverse charge (Box 9)"))),"VAT claimed on non-taxable category; ",""))</f>
        <v/>
      </c>
    </row>
    <row r="2531">
      <c r="A2531" s="17" t="n"/>
      <c r="B2531" s="14" t="n"/>
      <c r="C2531" s="14" t="n"/>
      <c r="D2531" s="16" t="n"/>
      <c r="E2531" s="14" t="n"/>
      <c r="F2531" s="14" t="n"/>
      <c r="G2531" s="14" t="n"/>
      <c r="H2531" s="19" t="n"/>
      <c r="I2531" s="19" t="n"/>
      <c r="J2531" s="34">
        <f>IF(A2531="","",H2531+I2531)</f>
        <v/>
      </c>
      <c r="K2531" s="14" t="n"/>
      <c r="L2531" s="14" t="n"/>
      <c r="M2531" s="14" t="n"/>
      <c r="N2531" s="14" t="n"/>
      <c r="O2531" s="20">
        <f>IF(A2531="","",SUMPRODUCT((A2531&gt;=Setup!$C$19:$C$30)*(A2531&lt;=Setup!$D$19:$D$30)*Setup!$A$19:$A$30))</f>
        <v/>
      </c>
      <c r="P2531" s="34">
        <f>IF(A2531="","",IF(OR(F2531="Standard domestic 15% (Box 7)",F2531="Import - VAT paid at customs (Box 8)",F2531="Import - Reverse charge (Box 9)"),ROUND(H2531*Setup!$B$9,2),0))</f>
        <v/>
      </c>
      <c r="Q2531" s="34">
        <f>IF(A2531="","",I2531-P2531)</f>
        <v/>
      </c>
      <c r="R2531" s="34">
        <f>IF(A2531="","",IF(L2531="Yes",I2531,0))</f>
        <v/>
      </c>
      <c r="S2531" s="34">
        <f>IF(A2531="","",IF(AND(L2531="Yes",K2531="Yes",NOT(ISNUMBER(SEARCH("blocked",G2531))),OR(F2531="Standard domestic 15% (Box 7)",F2531="Import - VAT paid at customs (Box 8)",F2531="Import - Reverse charge (Box 9)"),OR(F2531&lt;&gt;"Standard domestic 15% (Box 7)",AND(LEN(D2531)=15,LEFT(D2531,1)="3",RIGHT(D2531,1)="3",ISNUMBER(--D2531)))),I2531,0))</f>
        <v/>
      </c>
      <c r="T2531" s="34">
        <f>IF(A2531="","",R2531-S2531)</f>
        <v/>
      </c>
      <c r="U2531" s="23">
        <f>IF(A2531="","",IF(O2531=0,"Outside audit periods; ","")&amp;IF(F2531="","No VAT category; ","")&amp;IF(ABS(Q2531)&gt;Setup!$B$10,"VAT ≠ 15% × net; ","")&amp;IF(AND(F2531="Standard domestic 15% (Box 7)",NOT(AND(LEN(D2531)=15,LEFT(D2531,1)="3",RIGHT(D2531,1)="3",ISNUMBER(--D2531)))),"Invalid/missing supplier VAT no; ","")&amp;IF(AND(L2531="Yes",K2531&lt;&gt;"Yes"),"VAT claimed without valid tax invoice; ","")&amp;IF(AND(L2531="Yes",ISNUMBER(SEARCH("blocked",G2531))),"Blocked input VAT claimed; ","")&amp;IF(AND(F2531="Import - VAT paid at customs (Box 8)",M2531=""),"Customs declaration no missing; ","")&amp;IF(AND(F2531="Import - Reverse charge (Box 9)",E2531="Saudi Arabia"),"RCM used for a local supplier; ","")&amp;IF(AND(L2531="Yes",NOT(OR(F2531="Standard domestic 15% (Box 7)",F2531="Import - VAT paid at customs (Box 8)",F2531="Import - Reverse charge (Box 9)"))),"VAT claimed on non-taxable category; ",""))</f>
        <v/>
      </c>
    </row>
    <row r="2532">
      <c r="A2532" s="17" t="n"/>
      <c r="B2532" s="14" t="n"/>
      <c r="C2532" s="14" t="n"/>
      <c r="D2532" s="16" t="n"/>
      <c r="E2532" s="14" t="n"/>
      <c r="F2532" s="14" t="n"/>
      <c r="G2532" s="14" t="n"/>
      <c r="H2532" s="19" t="n"/>
      <c r="I2532" s="19" t="n"/>
      <c r="J2532" s="34">
        <f>IF(A2532="","",H2532+I2532)</f>
        <v/>
      </c>
      <c r="K2532" s="14" t="n"/>
      <c r="L2532" s="14" t="n"/>
      <c r="M2532" s="14" t="n"/>
      <c r="N2532" s="14" t="n"/>
      <c r="O2532" s="20">
        <f>IF(A2532="","",SUMPRODUCT((A2532&gt;=Setup!$C$19:$C$30)*(A2532&lt;=Setup!$D$19:$D$30)*Setup!$A$19:$A$30))</f>
        <v/>
      </c>
      <c r="P2532" s="34">
        <f>IF(A2532="","",IF(OR(F2532="Standard domestic 15% (Box 7)",F2532="Import - VAT paid at customs (Box 8)",F2532="Import - Reverse charge (Box 9)"),ROUND(H2532*Setup!$B$9,2),0))</f>
        <v/>
      </c>
      <c r="Q2532" s="34">
        <f>IF(A2532="","",I2532-P2532)</f>
        <v/>
      </c>
      <c r="R2532" s="34">
        <f>IF(A2532="","",IF(L2532="Yes",I2532,0))</f>
        <v/>
      </c>
      <c r="S2532" s="34">
        <f>IF(A2532="","",IF(AND(L2532="Yes",K2532="Yes",NOT(ISNUMBER(SEARCH("blocked",G2532))),OR(F2532="Standard domestic 15% (Box 7)",F2532="Import - VAT paid at customs (Box 8)",F2532="Import - Reverse charge (Box 9)"),OR(F2532&lt;&gt;"Standard domestic 15% (Box 7)",AND(LEN(D2532)=15,LEFT(D2532,1)="3",RIGHT(D2532,1)="3",ISNUMBER(--D2532)))),I2532,0))</f>
        <v/>
      </c>
      <c r="T2532" s="34">
        <f>IF(A2532="","",R2532-S2532)</f>
        <v/>
      </c>
      <c r="U2532" s="23">
        <f>IF(A2532="","",IF(O2532=0,"Outside audit periods; ","")&amp;IF(F2532="","No VAT category; ","")&amp;IF(ABS(Q2532)&gt;Setup!$B$10,"VAT ≠ 15% × net; ","")&amp;IF(AND(F2532="Standard domestic 15% (Box 7)",NOT(AND(LEN(D2532)=15,LEFT(D2532,1)="3",RIGHT(D2532,1)="3",ISNUMBER(--D2532)))),"Invalid/missing supplier VAT no; ","")&amp;IF(AND(L2532="Yes",K2532&lt;&gt;"Yes"),"VAT claimed without valid tax invoice; ","")&amp;IF(AND(L2532="Yes",ISNUMBER(SEARCH("blocked",G2532))),"Blocked input VAT claimed; ","")&amp;IF(AND(F2532="Import - VAT paid at customs (Box 8)",M2532=""),"Customs declaration no missing; ","")&amp;IF(AND(F2532="Import - Reverse charge (Box 9)",E2532="Saudi Arabia"),"RCM used for a local supplier; ","")&amp;IF(AND(L2532="Yes",NOT(OR(F2532="Standard domestic 15% (Box 7)",F2532="Import - VAT paid at customs (Box 8)",F2532="Import - Reverse charge (Box 9)"))),"VAT claimed on non-taxable category; ",""))</f>
        <v/>
      </c>
    </row>
    <row r="2533">
      <c r="A2533" s="17" t="n"/>
      <c r="B2533" s="14" t="n"/>
      <c r="C2533" s="14" t="n"/>
      <c r="D2533" s="16" t="n"/>
      <c r="E2533" s="14" t="n"/>
      <c r="F2533" s="14" t="n"/>
      <c r="G2533" s="14" t="n"/>
      <c r="H2533" s="19" t="n"/>
      <c r="I2533" s="19" t="n"/>
      <c r="J2533" s="34">
        <f>IF(A2533="","",H2533+I2533)</f>
        <v/>
      </c>
      <c r="K2533" s="14" t="n"/>
      <c r="L2533" s="14" t="n"/>
      <c r="M2533" s="14" t="n"/>
      <c r="N2533" s="14" t="n"/>
      <c r="O2533" s="20">
        <f>IF(A2533="","",SUMPRODUCT((A2533&gt;=Setup!$C$19:$C$30)*(A2533&lt;=Setup!$D$19:$D$30)*Setup!$A$19:$A$30))</f>
        <v/>
      </c>
      <c r="P2533" s="34">
        <f>IF(A2533="","",IF(OR(F2533="Standard domestic 15% (Box 7)",F2533="Import - VAT paid at customs (Box 8)",F2533="Import - Reverse charge (Box 9)"),ROUND(H2533*Setup!$B$9,2),0))</f>
        <v/>
      </c>
      <c r="Q2533" s="34">
        <f>IF(A2533="","",I2533-P2533)</f>
        <v/>
      </c>
      <c r="R2533" s="34">
        <f>IF(A2533="","",IF(L2533="Yes",I2533,0))</f>
        <v/>
      </c>
      <c r="S2533" s="34">
        <f>IF(A2533="","",IF(AND(L2533="Yes",K2533="Yes",NOT(ISNUMBER(SEARCH("blocked",G2533))),OR(F2533="Standard domestic 15% (Box 7)",F2533="Import - VAT paid at customs (Box 8)",F2533="Import - Reverse charge (Box 9)"),OR(F2533&lt;&gt;"Standard domestic 15% (Box 7)",AND(LEN(D2533)=15,LEFT(D2533,1)="3",RIGHT(D2533,1)="3",ISNUMBER(--D2533)))),I2533,0))</f>
        <v/>
      </c>
      <c r="T2533" s="34">
        <f>IF(A2533="","",R2533-S2533)</f>
        <v/>
      </c>
      <c r="U2533" s="23">
        <f>IF(A2533="","",IF(O2533=0,"Outside audit periods; ","")&amp;IF(F2533="","No VAT category; ","")&amp;IF(ABS(Q2533)&gt;Setup!$B$10,"VAT ≠ 15% × net; ","")&amp;IF(AND(F2533="Standard domestic 15% (Box 7)",NOT(AND(LEN(D2533)=15,LEFT(D2533,1)="3",RIGHT(D2533,1)="3",ISNUMBER(--D2533)))),"Invalid/missing supplier VAT no; ","")&amp;IF(AND(L2533="Yes",K2533&lt;&gt;"Yes"),"VAT claimed without valid tax invoice; ","")&amp;IF(AND(L2533="Yes",ISNUMBER(SEARCH("blocked",G2533))),"Blocked input VAT claimed; ","")&amp;IF(AND(F2533="Import - VAT paid at customs (Box 8)",M2533=""),"Customs declaration no missing; ","")&amp;IF(AND(F2533="Import - Reverse charge (Box 9)",E2533="Saudi Arabia"),"RCM used for a local supplier; ","")&amp;IF(AND(L2533="Yes",NOT(OR(F2533="Standard domestic 15% (Box 7)",F2533="Import - VAT paid at customs (Box 8)",F2533="Import - Reverse charge (Box 9)"))),"VAT claimed on non-taxable category; ",""))</f>
        <v/>
      </c>
    </row>
    <row r="2534">
      <c r="A2534" s="17" t="n"/>
      <c r="B2534" s="14" t="n"/>
      <c r="C2534" s="14" t="n"/>
      <c r="D2534" s="16" t="n"/>
      <c r="E2534" s="14" t="n"/>
      <c r="F2534" s="14" t="n"/>
      <c r="G2534" s="14" t="n"/>
      <c r="H2534" s="19" t="n"/>
      <c r="I2534" s="19" t="n"/>
      <c r="J2534" s="34">
        <f>IF(A2534="","",H2534+I2534)</f>
        <v/>
      </c>
      <c r="K2534" s="14" t="n"/>
      <c r="L2534" s="14" t="n"/>
      <c r="M2534" s="14" t="n"/>
      <c r="N2534" s="14" t="n"/>
      <c r="O2534" s="20">
        <f>IF(A2534="","",SUMPRODUCT((A2534&gt;=Setup!$C$19:$C$30)*(A2534&lt;=Setup!$D$19:$D$30)*Setup!$A$19:$A$30))</f>
        <v/>
      </c>
      <c r="P2534" s="34">
        <f>IF(A2534="","",IF(OR(F2534="Standard domestic 15% (Box 7)",F2534="Import - VAT paid at customs (Box 8)",F2534="Import - Reverse charge (Box 9)"),ROUND(H2534*Setup!$B$9,2),0))</f>
        <v/>
      </c>
      <c r="Q2534" s="34">
        <f>IF(A2534="","",I2534-P2534)</f>
        <v/>
      </c>
      <c r="R2534" s="34">
        <f>IF(A2534="","",IF(L2534="Yes",I2534,0))</f>
        <v/>
      </c>
      <c r="S2534" s="34">
        <f>IF(A2534="","",IF(AND(L2534="Yes",K2534="Yes",NOT(ISNUMBER(SEARCH("blocked",G2534))),OR(F2534="Standard domestic 15% (Box 7)",F2534="Import - VAT paid at customs (Box 8)",F2534="Import - Reverse charge (Box 9)"),OR(F2534&lt;&gt;"Standard domestic 15% (Box 7)",AND(LEN(D2534)=15,LEFT(D2534,1)="3",RIGHT(D2534,1)="3",ISNUMBER(--D2534)))),I2534,0))</f>
        <v/>
      </c>
      <c r="T2534" s="34">
        <f>IF(A2534="","",R2534-S2534)</f>
        <v/>
      </c>
      <c r="U2534" s="23">
        <f>IF(A2534="","",IF(O2534=0,"Outside audit periods; ","")&amp;IF(F2534="","No VAT category; ","")&amp;IF(ABS(Q2534)&gt;Setup!$B$10,"VAT ≠ 15% × net; ","")&amp;IF(AND(F2534="Standard domestic 15% (Box 7)",NOT(AND(LEN(D2534)=15,LEFT(D2534,1)="3",RIGHT(D2534,1)="3",ISNUMBER(--D2534)))),"Invalid/missing supplier VAT no; ","")&amp;IF(AND(L2534="Yes",K2534&lt;&gt;"Yes"),"VAT claimed without valid tax invoice; ","")&amp;IF(AND(L2534="Yes",ISNUMBER(SEARCH("blocked",G2534))),"Blocked input VAT claimed; ","")&amp;IF(AND(F2534="Import - VAT paid at customs (Box 8)",M2534=""),"Customs declaration no missing; ","")&amp;IF(AND(F2534="Import - Reverse charge (Box 9)",E2534="Saudi Arabia"),"RCM used for a local supplier; ","")&amp;IF(AND(L2534="Yes",NOT(OR(F2534="Standard domestic 15% (Box 7)",F2534="Import - VAT paid at customs (Box 8)",F2534="Import - Reverse charge (Box 9)"))),"VAT claimed on non-taxable category; ",""))</f>
        <v/>
      </c>
    </row>
    <row r="2535">
      <c r="A2535" s="17" t="n"/>
      <c r="B2535" s="14" t="n"/>
      <c r="C2535" s="14" t="n"/>
      <c r="D2535" s="16" t="n"/>
      <c r="E2535" s="14" t="n"/>
      <c r="F2535" s="14" t="n"/>
      <c r="G2535" s="14" t="n"/>
      <c r="H2535" s="19" t="n"/>
      <c r="I2535" s="19" t="n"/>
      <c r="J2535" s="34">
        <f>IF(A2535="","",H2535+I2535)</f>
        <v/>
      </c>
      <c r="K2535" s="14" t="n"/>
      <c r="L2535" s="14" t="n"/>
      <c r="M2535" s="14" t="n"/>
      <c r="N2535" s="14" t="n"/>
      <c r="O2535" s="20">
        <f>IF(A2535="","",SUMPRODUCT((A2535&gt;=Setup!$C$19:$C$30)*(A2535&lt;=Setup!$D$19:$D$30)*Setup!$A$19:$A$30))</f>
        <v/>
      </c>
      <c r="P2535" s="34">
        <f>IF(A2535="","",IF(OR(F2535="Standard domestic 15% (Box 7)",F2535="Import - VAT paid at customs (Box 8)",F2535="Import - Reverse charge (Box 9)"),ROUND(H2535*Setup!$B$9,2),0))</f>
        <v/>
      </c>
      <c r="Q2535" s="34">
        <f>IF(A2535="","",I2535-P2535)</f>
        <v/>
      </c>
      <c r="R2535" s="34">
        <f>IF(A2535="","",IF(L2535="Yes",I2535,0))</f>
        <v/>
      </c>
      <c r="S2535" s="34">
        <f>IF(A2535="","",IF(AND(L2535="Yes",K2535="Yes",NOT(ISNUMBER(SEARCH("blocked",G2535))),OR(F2535="Standard domestic 15% (Box 7)",F2535="Import - VAT paid at customs (Box 8)",F2535="Import - Reverse charge (Box 9)"),OR(F2535&lt;&gt;"Standard domestic 15% (Box 7)",AND(LEN(D2535)=15,LEFT(D2535,1)="3",RIGHT(D2535,1)="3",ISNUMBER(--D2535)))),I2535,0))</f>
        <v/>
      </c>
      <c r="T2535" s="34">
        <f>IF(A2535="","",R2535-S2535)</f>
        <v/>
      </c>
      <c r="U2535" s="23">
        <f>IF(A2535="","",IF(O2535=0,"Outside audit periods; ","")&amp;IF(F2535="","No VAT category; ","")&amp;IF(ABS(Q2535)&gt;Setup!$B$10,"VAT ≠ 15% × net; ","")&amp;IF(AND(F2535="Standard domestic 15% (Box 7)",NOT(AND(LEN(D2535)=15,LEFT(D2535,1)="3",RIGHT(D2535,1)="3",ISNUMBER(--D2535)))),"Invalid/missing supplier VAT no; ","")&amp;IF(AND(L2535="Yes",K2535&lt;&gt;"Yes"),"VAT claimed without valid tax invoice; ","")&amp;IF(AND(L2535="Yes",ISNUMBER(SEARCH("blocked",G2535))),"Blocked input VAT claimed; ","")&amp;IF(AND(F2535="Import - VAT paid at customs (Box 8)",M2535=""),"Customs declaration no missing; ","")&amp;IF(AND(F2535="Import - Reverse charge (Box 9)",E2535="Saudi Arabia"),"RCM used for a local supplier; ","")&amp;IF(AND(L2535="Yes",NOT(OR(F2535="Standard domestic 15% (Box 7)",F2535="Import - VAT paid at customs (Box 8)",F2535="Import - Reverse charge (Box 9)"))),"VAT claimed on non-taxable category; ",""))</f>
        <v/>
      </c>
    </row>
    <row r="2536">
      <c r="A2536" s="17" t="n"/>
      <c r="B2536" s="14" t="n"/>
      <c r="C2536" s="14" t="n"/>
      <c r="D2536" s="16" t="n"/>
      <c r="E2536" s="14" t="n"/>
      <c r="F2536" s="14" t="n"/>
      <c r="G2536" s="14" t="n"/>
      <c r="H2536" s="19" t="n"/>
      <c r="I2536" s="19" t="n"/>
      <c r="J2536" s="34">
        <f>IF(A2536="","",H2536+I2536)</f>
        <v/>
      </c>
      <c r="K2536" s="14" t="n"/>
      <c r="L2536" s="14" t="n"/>
      <c r="M2536" s="14" t="n"/>
      <c r="N2536" s="14" t="n"/>
      <c r="O2536" s="20">
        <f>IF(A2536="","",SUMPRODUCT((A2536&gt;=Setup!$C$19:$C$30)*(A2536&lt;=Setup!$D$19:$D$30)*Setup!$A$19:$A$30))</f>
        <v/>
      </c>
      <c r="P2536" s="34">
        <f>IF(A2536="","",IF(OR(F2536="Standard domestic 15% (Box 7)",F2536="Import - VAT paid at customs (Box 8)",F2536="Import - Reverse charge (Box 9)"),ROUND(H2536*Setup!$B$9,2),0))</f>
        <v/>
      </c>
      <c r="Q2536" s="34">
        <f>IF(A2536="","",I2536-P2536)</f>
        <v/>
      </c>
      <c r="R2536" s="34">
        <f>IF(A2536="","",IF(L2536="Yes",I2536,0))</f>
        <v/>
      </c>
      <c r="S2536" s="34">
        <f>IF(A2536="","",IF(AND(L2536="Yes",K2536="Yes",NOT(ISNUMBER(SEARCH("blocked",G2536))),OR(F2536="Standard domestic 15% (Box 7)",F2536="Import - VAT paid at customs (Box 8)",F2536="Import - Reverse charge (Box 9)"),OR(F2536&lt;&gt;"Standard domestic 15% (Box 7)",AND(LEN(D2536)=15,LEFT(D2536,1)="3",RIGHT(D2536,1)="3",ISNUMBER(--D2536)))),I2536,0))</f>
        <v/>
      </c>
      <c r="T2536" s="34">
        <f>IF(A2536="","",R2536-S2536)</f>
        <v/>
      </c>
      <c r="U2536" s="23">
        <f>IF(A2536="","",IF(O2536=0,"Outside audit periods; ","")&amp;IF(F2536="","No VAT category; ","")&amp;IF(ABS(Q2536)&gt;Setup!$B$10,"VAT ≠ 15% × net; ","")&amp;IF(AND(F2536="Standard domestic 15% (Box 7)",NOT(AND(LEN(D2536)=15,LEFT(D2536,1)="3",RIGHT(D2536,1)="3",ISNUMBER(--D2536)))),"Invalid/missing supplier VAT no; ","")&amp;IF(AND(L2536="Yes",K2536&lt;&gt;"Yes"),"VAT claimed without valid tax invoice; ","")&amp;IF(AND(L2536="Yes",ISNUMBER(SEARCH("blocked",G2536))),"Blocked input VAT claimed; ","")&amp;IF(AND(F2536="Import - VAT paid at customs (Box 8)",M2536=""),"Customs declaration no missing; ","")&amp;IF(AND(F2536="Import - Reverse charge (Box 9)",E2536="Saudi Arabia"),"RCM used for a local supplier; ","")&amp;IF(AND(L2536="Yes",NOT(OR(F2536="Standard domestic 15% (Box 7)",F2536="Import - VAT paid at customs (Box 8)",F2536="Import - Reverse charge (Box 9)"))),"VAT claimed on non-taxable category; ",""))</f>
        <v/>
      </c>
    </row>
    <row r="2537">
      <c r="A2537" s="17" t="n"/>
      <c r="B2537" s="14" t="n"/>
      <c r="C2537" s="14" t="n"/>
      <c r="D2537" s="16" t="n"/>
      <c r="E2537" s="14" t="n"/>
      <c r="F2537" s="14" t="n"/>
      <c r="G2537" s="14" t="n"/>
      <c r="H2537" s="19" t="n"/>
      <c r="I2537" s="19" t="n"/>
      <c r="J2537" s="34">
        <f>IF(A2537="","",H2537+I2537)</f>
        <v/>
      </c>
      <c r="K2537" s="14" t="n"/>
      <c r="L2537" s="14" t="n"/>
      <c r="M2537" s="14" t="n"/>
      <c r="N2537" s="14" t="n"/>
      <c r="O2537" s="20">
        <f>IF(A2537="","",SUMPRODUCT((A2537&gt;=Setup!$C$19:$C$30)*(A2537&lt;=Setup!$D$19:$D$30)*Setup!$A$19:$A$30))</f>
        <v/>
      </c>
      <c r="P2537" s="34">
        <f>IF(A2537="","",IF(OR(F2537="Standard domestic 15% (Box 7)",F2537="Import - VAT paid at customs (Box 8)",F2537="Import - Reverse charge (Box 9)"),ROUND(H2537*Setup!$B$9,2),0))</f>
        <v/>
      </c>
      <c r="Q2537" s="34">
        <f>IF(A2537="","",I2537-P2537)</f>
        <v/>
      </c>
      <c r="R2537" s="34">
        <f>IF(A2537="","",IF(L2537="Yes",I2537,0))</f>
        <v/>
      </c>
      <c r="S2537" s="34">
        <f>IF(A2537="","",IF(AND(L2537="Yes",K2537="Yes",NOT(ISNUMBER(SEARCH("blocked",G2537))),OR(F2537="Standard domestic 15% (Box 7)",F2537="Import - VAT paid at customs (Box 8)",F2537="Import - Reverse charge (Box 9)"),OR(F2537&lt;&gt;"Standard domestic 15% (Box 7)",AND(LEN(D2537)=15,LEFT(D2537,1)="3",RIGHT(D2537,1)="3",ISNUMBER(--D2537)))),I2537,0))</f>
        <v/>
      </c>
      <c r="T2537" s="34">
        <f>IF(A2537="","",R2537-S2537)</f>
        <v/>
      </c>
      <c r="U2537" s="23">
        <f>IF(A2537="","",IF(O2537=0,"Outside audit periods; ","")&amp;IF(F2537="","No VAT category; ","")&amp;IF(ABS(Q2537)&gt;Setup!$B$10,"VAT ≠ 15% × net; ","")&amp;IF(AND(F2537="Standard domestic 15% (Box 7)",NOT(AND(LEN(D2537)=15,LEFT(D2537,1)="3",RIGHT(D2537,1)="3",ISNUMBER(--D2537)))),"Invalid/missing supplier VAT no; ","")&amp;IF(AND(L2537="Yes",K2537&lt;&gt;"Yes"),"VAT claimed without valid tax invoice; ","")&amp;IF(AND(L2537="Yes",ISNUMBER(SEARCH("blocked",G2537))),"Blocked input VAT claimed; ","")&amp;IF(AND(F2537="Import - VAT paid at customs (Box 8)",M2537=""),"Customs declaration no missing; ","")&amp;IF(AND(F2537="Import - Reverse charge (Box 9)",E2537="Saudi Arabia"),"RCM used for a local supplier; ","")&amp;IF(AND(L2537="Yes",NOT(OR(F2537="Standard domestic 15% (Box 7)",F2537="Import - VAT paid at customs (Box 8)",F2537="Import - Reverse charge (Box 9)"))),"VAT claimed on non-taxable category; ",""))</f>
        <v/>
      </c>
    </row>
    <row r="2538">
      <c r="A2538" s="17" t="n"/>
      <c r="B2538" s="14" t="n"/>
      <c r="C2538" s="14" t="n"/>
      <c r="D2538" s="16" t="n"/>
      <c r="E2538" s="14" t="n"/>
      <c r="F2538" s="14" t="n"/>
      <c r="G2538" s="14" t="n"/>
      <c r="H2538" s="19" t="n"/>
      <c r="I2538" s="19" t="n"/>
      <c r="J2538" s="34">
        <f>IF(A2538="","",H2538+I2538)</f>
        <v/>
      </c>
      <c r="K2538" s="14" t="n"/>
      <c r="L2538" s="14" t="n"/>
      <c r="M2538" s="14" t="n"/>
      <c r="N2538" s="14" t="n"/>
      <c r="O2538" s="20">
        <f>IF(A2538="","",SUMPRODUCT((A2538&gt;=Setup!$C$19:$C$30)*(A2538&lt;=Setup!$D$19:$D$30)*Setup!$A$19:$A$30))</f>
        <v/>
      </c>
      <c r="P2538" s="34">
        <f>IF(A2538="","",IF(OR(F2538="Standard domestic 15% (Box 7)",F2538="Import - VAT paid at customs (Box 8)",F2538="Import - Reverse charge (Box 9)"),ROUND(H2538*Setup!$B$9,2),0))</f>
        <v/>
      </c>
      <c r="Q2538" s="34">
        <f>IF(A2538="","",I2538-P2538)</f>
        <v/>
      </c>
      <c r="R2538" s="34">
        <f>IF(A2538="","",IF(L2538="Yes",I2538,0))</f>
        <v/>
      </c>
      <c r="S2538" s="34">
        <f>IF(A2538="","",IF(AND(L2538="Yes",K2538="Yes",NOT(ISNUMBER(SEARCH("blocked",G2538))),OR(F2538="Standard domestic 15% (Box 7)",F2538="Import - VAT paid at customs (Box 8)",F2538="Import - Reverse charge (Box 9)"),OR(F2538&lt;&gt;"Standard domestic 15% (Box 7)",AND(LEN(D2538)=15,LEFT(D2538,1)="3",RIGHT(D2538,1)="3",ISNUMBER(--D2538)))),I2538,0))</f>
        <v/>
      </c>
      <c r="T2538" s="34">
        <f>IF(A2538="","",R2538-S2538)</f>
        <v/>
      </c>
      <c r="U2538" s="23">
        <f>IF(A2538="","",IF(O2538=0,"Outside audit periods; ","")&amp;IF(F2538="","No VAT category; ","")&amp;IF(ABS(Q2538)&gt;Setup!$B$10,"VAT ≠ 15% × net; ","")&amp;IF(AND(F2538="Standard domestic 15% (Box 7)",NOT(AND(LEN(D2538)=15,LEFT(D2538,1)="3",RIGHT(D2538,1)="3",ISNUMBER(--D2538)))),"Invalid/missing supplier VAT no; ","")&amp;IF(AND(L2538="Yes",K2538&lt;&gt;"Yes"),"VAT claimed without valid tax invoice; ","")&amp;IF(AND(L2538="Yes",ISNUMBER(SEARCH("blocked",G2538))),"Blocked input VAT claimed; ","")&amp;IF(AND(F2538="Import - VAT paid at customs (Box 8)",M2538=""),"Customs declaration no missing; ","")&amp;IF(AND(F2538="Import - Reverse charge (Box 9)",E2538="Saudi Arabia"),"RCM used for a local supplier; ","")&amp;IF(AND(L2538="Yes",NOT(OR(F2538="Standard domestic 15% (Box 7)",F2538="Import - VAT paid at customs (Box 8)",F2538="Import - Reverse charge (Box 9)"))),"VAT claimed on non-taxable category; ",""))</f>
        <v/>
      </c>
    </row>
    <row r="2539">
      <c r="A2539" s="17" t="n"/>
      <c r="B2539" s="14" t="n"/>
      <c r="C2539" s="14" t="n"/>
      <c r="D2539" s="16" t="n"/>
      <c r="E2539" s="14" t="n"/>
      <c r="F2539" s="14" t="n"/>
      <c r="G2539" s="14" t="n"/>
      <c r="H2539" s="19" t="n"/>
      <c r="I2539" s="19" t="n"/>
      <c r="J2539" s="34">
        <f>IF(A2539="","",H2539+I2539)</f>
        <v/>
      </c>
      <c r="K2539" s="14" t="n"/>
      <c r="L2539" s="14" t="n"/>
      <c r="M2539" s="14" t="n"/>
      <c r="N2539" s="14" t="n"/>
      <c r="O2539" s="20">
        <f>IF(A2539="","",SUMPRODUCT((A2539&gt;=Setup!$C$19:$C$30)*(A2539&lt;=Setup!$D$19:$D$30)*Setup!$A$19:$A$30))</f>
        <v/>
      </c>
      <c r="P2539" s="34">
        <f>IF(A2539="","",IF(OR(F2539="Standard domestic 15% (Box 7)",F2539="Import - VAT paid at customs (Box 8)",F2539="Import - Reverse charge (Box 9)"),ROUND(H2539*Setup!$B$9,2),0))</f>
        <v/>
      </c>
      <c r="Q2539" s="34">
        <f>IF(A2539="","",I2539-P2539)</f>
        <v/>
      </c>
      <c r="R2539" s="34">
        <f>IF(A2539="","",IF(L2539="Yes",I2539,0))</f>
        <v/>
      </c>
      <c r="S2539" s="34">
        <f>IF(A2539="","",IF(AND(L2539="Yes",K2539="Yes",NOT(ISNUMBER(SEARCH("blocked",G2539))),OR(F2539="Standard domestic 15% (Box 7)",F2539="Import - VAT paid at customs (Box 8)",F2539="Import - Reverse charge (Box 9)"),OR(F2539&lt;&gt;"Standard domestic 15% (Box 7)",AND(LEN(D2539)=15,LEFT(D2539,1)="3",RIGHT(D2539,1)="3",ISNUMBER(--D2539)))),I2539,0))</f>
        <v/>
      </c>
      <c r="T2539" s="34">
        <f>IF(A2539="","",R2539-S2539)</f>
        <v/>
      </c>
      <c r="U2539" s="23">
        <f>IF(A2539="","",IF(O2539=0,"Outside audit periods; ","")&amp;IF(F2539="","No VAT category; ","")&amp;IF(ABS(Q2539)&gt;Setup!$B$10,"VAT ≠ 15% × net; ","")&amp;IF(AND(F2539="Standard domestic 15% (Box 7)",NOT(AND(LEN(D2539)=15,LEFT(D2539,1)="3",RIGHT(D2539,1)="3",ISNUMBER(--D2539)))),"Invalid/missing supplier VAT no; ","")&amp;IF(AND(L2539="Yes",K2539&lt;&gt;"Yes"),"VAT claimed without valid tax invoice; ","")&amp;IF(AND(L2539="Yes",ISNUMBER(SEARCH("blocked",G2539))),"Blocked input VAT claimed; ","")&amp;IF(AND(F2539="Import - VAT paid at customs (Box 8)",M2539=""),"Customs declaration no missing; ","")&amp;IF(AND(F2539="Import - Reverse charge (Box 9)",E2539="Saudi Arabia"),"RCM used for a local supplier; ","")&amp;IF(AND(L2539="Yes",NOT(OR(F2539="Standard domestic 15% (Box 7)",F2539="Import - VAT paid at customs (Box 8)",F2539="Import - Reverse charge (Box 9)"))),"VAT claimed on non-taxable category; ",""))</f>
        <v/>
      </c>
    </row>
    <row r="2540">
      <c r="A2540" s="17" t="n"/>
      <c r="B2540" s="14" t="n"/>
      <c r="C2540" s="14" t="n"/>
      <c r="D2540" s="16" t="n"/>
      <c r="E2540" s="14" t="n"/>
      <c r="F2540" s="14" t="n"/>
      <c r="G2540" s="14" t="n"/>
      <c r="H2540" s="19" t="n"/>
      <c r="I2540" s="19" t="n"/>
      <c r="J2540" s="34">
        <f>IF(A2540="","",H2540+I2540)</f>
        <v/>
      </c>
      <c r="K2540" s="14" t="n"/>
      <c r="L2540" s="14" t="n"/>
      <c r="M2540" s="14" t="n"/>
      <c r="N2540" s="14" t="n"/>
      <c r="O2540" s="20">
        <f>IF(A2540="","",SUMPRODUCT((A2540&gt;=Setup!$C$19:$C$30)*(A2540&lt;=Setup!$D$19:$D$30)*Setup!$A$19:$A$30))</f>
        <v/>
      </c>
      <c r="P2540" s="34">
        <f>IF(A2540="","",IF(OR(F2540="Standard domestic 15% (Box 7)",F2540="Import - VAT paid at customs (Box 8)",F2540="Import - Reverse charge (Box 9)"),ROUND(H2540*Setup!$B$9,2),0))</f>
        <v/>
      </c>
      <c r="Q2540" s="34">
        <f>IF(A2540="","",I2540-P2540)</f>
        <v/>
      </c>
      <c r="R2540" s="34">
        <f>IF(A2540="","",IF(L2540="Yes",I2540,0))</f>
        <v/>
      </c>
      <c r="S2540" s="34">
        <f>IF(A2540="","",IF(AND(L2540="Yes",K2540="Yes",NOT(ISNUMBER(SEARCH("blocked",G2540))),OR(F2540="Standard domestic 15% (Box 7)",F2540="Import - VAT paid at customs (Box 8)",F2540="Import - Reverse charge (Box 9)"),OR(F2540&lt;&gt;"Standard domestic 15% (Box 7)",AND(LEN(D2540)=15,LEFT(D2540,1)="3",RIGHT(D2540,1)="3",ISNUMBER(--D2540)))),I2540,0))</f>
        <v/>
      </c>
      <c r="T2540" s="34">
        <f>IF(A2540="","",R2540-S2540)</f>
        <v/>
      </c>
      <c r="U2540" s="23">
        <f>IF(A2540="","",IF(O2540=0,"Outside audit periods; ","")&amp;IF(F2540="","No VAT category; ","")&amp;IF(ABS(Q2540)&gt;Setup!$B$10,"VAT ≠ 15% × net; ","")&amp;IF(AND(F2540="Standard domestic 15% (Box 7)",NOT(AND(LEN(D2540)=15,LEFT(D2540,1)="3",RIGHT(D2540,1)="3",ISNUMBER(--D2540)))),"Invalid/missing supplier VAT no; ","")&amp;IF(AND(L2540="Yes",K2540&lt;&gt;"Yes"),"VAT claimed without valid tax invoice; ","")&amp;IF(AND(L2540="Yes",ISNUMBER(SEARCH("blocked",G2540))),"Blocked input VAT claimed; ","")&amp;IF(AND(F2540="Import - VAT paid at customs (Box 8)",M2540=""),"Customs declaration no missing; ","")&amp;IF(AND(F2540="Import - Reverse charge (Box 9)",E2540="Saudi Arabia"),"RCM used for a local supplier; ","")&amp;IF(AND(L2540="Yes",NOT(OR(F2540="Standard domestic 15% (Box 7)",F2540="Import - VAT paid at customs (Box 8)",F2540="Import - Reverse charge (Box 9)"))),"VAT claimed on non-taxable category; ",""))</f>
        <v/>
      </c>
    </row>
    <row r="2541">
      <c r="A2541" s="17" t="n"/>
      <c r="B2541" s="14" t="n"/>
      <c r="C2541" s="14" t="n"/>
      <c r="D2541" s="16" t="n"/>
      <c r="E2541" s="14" t="n"/>
      <c r="F2541" s="14" t="n"/>
      <c r="G2541" s="14" t="n"/>
      <c r="H2541" s="19" t="n"/>
      <c r="I2541" s="19" t="n"/>
      <c r="J2541" s="34">
        <f>IF(A2541="","",H2541+I2541)</f>
        <v/>
      </c>
      <c r="K2541" s="14" t="n"/>
      <c r="L2541" s="14" t="n"/>
      <c r="M2541" s="14" t="n"/>
      <c r="N2541" s="14" t="n"/>
      <c r="O2541" s="20">
        <f>IF(A2541="","",SUMPRODUCT((A2541&gt;=Setup!$C$19:$C$30)*(A2541&lt;=Setup!$D$19:$D$30)*Setup!$A$19:$A$30))</f>
        <v/>
      </c>
      <c r="P2541" s="34">
        <f>IF(A2541="","",IF(OR(F2541="Standard domestic 15% (Box 7)",F2541="Import - VAT paid at customs (Box 8)",F2541="Import - Reverse charge (Box 9)"),ROUND(H2541*Setup!$B$9,2),0))</f>
        <v/>
      </c>
      <c r="Q2541" s="34">
        <f>IF(A2541="","",I2541-P2541)</f>
        <v/>
      </c>
      <c r="R2541" s="34">
        <f>IF(A2541="","",IF(L2541="Yes",I2541,0))</f>
        <v/>
      </c>
      <c r="S2541" s="34">
        <f>IF(A2541="","",IF(AND(L2541="Yes",K2541="Yes",NOT(ISNUMBER(SEARCH("blocked",G2541))),OR(F2541="Standard domestic 15% (Box 7)",F2541="Import - VAT paid at customs (Box 8)",F2541="Import - Reverse charge (Box 9)"),OR(F2541&lt;&gt;"Standard domestic 15% (Box 7)",AND(LEN(D2541)=15,LEFT(D2541,1)="3",RIGHT(D2541,1)="3",ISNUMBER(--D2541)))),I2541,0))</f>
        <v/>
      </c>
      <c r="T2541" s="34">
        <f>IF(A2541="","",R2541-S2541)</f>
        <v/>
      </c>
      <c r="U2541" s="23">
        <f>IF(A2541="","",IF(O2541=0,"Outside audit periods; ","")&amp;IF(F2541="","No VAT category; ","")&amp;IF(ABS(Q2541)&gt;Setup!$B$10,"VAT ≠ 15% × net; ","")&amp;IF(AND(F2541="Standard domestic 15% (Box 7)",NOT(AND(LEN(D2541)=15,LEFT(D2541,1)="3",RIGHT(D2541,1)="3",ISNUMBER(--D2541)))),"Invalid/missing supplier VAT no; ","")&amp;IF(AND(L2541="Yes",K2541&lt;&gt;"Yes"),"VAT claimed without valid tax invoice; ","")&amp;IF(AND(L2541="Yes",ISNUMBER(SEARCH("blocked",G2541))),"Blocked input VAT claimed; ","")&amp;IF(AND(F2541="Import - VAT paid at customs (Box 8)",M2541=""),"Customs declaration no missing; ","")&amp;IF(AND(F2541="Import - Reverse charge (Box 9)",E2541="Saudi Arabia"),"RCM used for a local supplier; ","")&amp;IF(AND(L2541="Yes",NOT(OR(F2541="Standard domestic 15% (Box 7)",F2541="Import - VAT paid at customs (Box 8)",F2541="Import - Reverse charge (Box 9)"))),"VAT claimed on non-taxable category; ",""))</f>
        <v/>
      </c>
    </row>
    <row r="2542">
      <c r="A2542" s="17" t="n"/>
      <c r="B2542" s="14" t="n"/>
      <c r="C2542" s="14" t="n"/>
      <c r="D2542" s="16" t="n"/>
      <c r="E2542" s="14" t="n"/>
      <c r="F2542" s="14" t="n"/>
      <c r="G2542" s="14" t="n"/>
      <c r="H2542" s="19" t="n"/>
      <c r="I2542" s="19" t="n"/>
      <c r="J2542" s="34">
        <f>IF(A2542="","",H2542+I2542)</f>
        <v/>
      </c>
      <c r="K2542" s="14" t="n"/>
      <c r="L2542" s="14" t="n"/>
      <c r="M2542" s="14" t="n"/>
      <c r="N2542" s="14" t="n"/>
      <c r="O2542" s="20">
        <f>IF(A2542="","",SUMPRODUCT((A2542&gt;=Setup!$C$19:$C$30)*(A2542&lt;=Setup!$D$19:$D$30)*Setup!$A$19:$A$30))</f>
        <v/>
      </c>
      <c r="P2542" s="34">
        <f>IF(A2542="","",IF(OR(F2542="Standard domestic 15% (Box 7)",F2542="Import - VAT paid at customs (Box 8)",F2542="Import - Reverse charge (Box 9)"),ROUND(H2542*Setup!$B$9,2),0))</f>
        <v/>
      </c>
      <c r="Q2542" s="34">
        <f>IF(A2542="","",I2542-P2542)</f>
        <v/>
      </c>
      <c r="R2542" s="34">
        <f>IF(A2542="","",IF(L2542="Yes",I2542,0))</f>
        <v/>
      </c>
      <c r="S2542" s="34">
        <f>IF(A2542="","",IF(AND(L2542="Yes",K2542="Yes",NOT(ISNUMBER(SEARCH("blocked",G2542))),OR(F2542="Standard domestic 15% (Box 7)",F2542="Import - VAT paid at customs (Box 8)",F2542="Import - Reverse charge (Box 9)"),OR(F2542&lt;&gt;"Standard domestic 15% (Box 7)",AND(LEN(D2542)=15,LEFT(D2542,1)="3",RIGHT(D2542,1)="3",ISNUMBER(--D2542)))),I2542,0))</f>
        <v/>
      </c>
      <c r="T2542" s="34">
        <f>IF(A2542="","",R2542-S2542)</f>
        <v/>
      </c>
      <c r="U2542" s="23">
        <f>IF(A2542="","",IF(O2542=0,"Outside audit periods; ","")&amp;IF(F2542="","No VAT category; ","")&amp;IF(ABS(Q2542)&gt;Setup!$B$10,"VAT ≠ 15% × net; ","")&amp;IF(AND(F2542="Standard domestic 15% (Box 7)",NOT(AND(LEN(D2542)=15,LEFT(D2542,1)="3",RIGHT(D2542,1)="3",ISNUMBER(--D2542)))),"Invalid/missing supplier VAT no; ","")&amp;IF(AND(L2542="Yes",K2542&lt;&gt;"Yes"),"VAT claimed without valid tax invoice; ","")&amp;IF(AND(L2542="Yes",ISNUMBER(SEARCH("blocked",G2542))),"Blocked input VAT claimed; ","")&amp;IF(AND(F2542="Import - VAT paid at customs (Box 8)",M2542=""),"Customs declaration no missing; ","")&amp;IF(AND(F2542="Import - Reverse charge (Box 9)",E2542="Saudi Arabia"),"RCM used for a local supplier; ","")&amp;IF(AND(L2542="Yes",NOT(OR(F2542="Standard domestic 15% (Box 7)",F2542="Import - VAT paid at customs (Box 8)",F2542="Import - Reverse charge (Box 9)"))),"VAT claimed on non-taxable category; ",""))</f>
        <v/>
      </c>
    </row>
    <row r="2543">
      <c r="A2543" s="17" t="n"/>
      <c r="B2543" s="14" t="n"/>
      <c r="C2543" s="14" t="n"/>
      <c r="D2543" s="16" t="n"/>
      <c r="E2543" s="14" t="n"/>
      <c r="F2543" s="14" t="n"/>
      <c r="G2543" s="14" t="n"/>
      <c r="H2543" s="19" t="n"/>
      <c r="I2543" s="19" t="n"/>
      <c r="J2543" s="34">
        <f>IF(A2543="","",H2543+I2543)</f>
        <v/>
      </c>
      <c r="K2543" s="14" t="n"/>
      <c r="L2543" s="14" t="n"/>
      <c r="M2543" s="14" t="n"/>
      <c r="N2543" s="14" t="n"/>
      <c r="O2543" s="20">
        <f>IF(A2543="","",SUMPRODUCT((A2543&gt;=Setup!$C$19:$C$30)*(A2543&lt;=Setup!$D$19:$D$30)*Setup!$A$19:$A$30))</f>
        <v/>
      </c>
      <c r="P2543" s="34">
        <f>IF(A2543="","",IF(OR(F2543="Standard domestic 15% (Box 7)",F2543="Import - VAT paid at customs (Box 8)",F2543="Import - Reverse charge (Box 9)"),ROUND(H2543*Setup!$B$9,2),0))</f>
        <v/>
      </c>
      <c r="Q2543" s="34">
        <f>IF(A2543="","",I2543-P2543)</f>
        <v/>
      </c>
      <c r="R2543" s="34">
        <f>IF(A2543="","",IF(L2543="Yes",I2543,0))</f>
        <v/>
      </c>
      <c r="S2543" s="34">
        <f>IF(A2543="","",IF(AND(L2543="Yes",K2543="Yes",NOT(ISNUMBER(SEARCH("blocked",G2543))),OR(F2543="Standard domestic 15% (Box 7)",F2543="Import - VAT paid at customs (Box 8)",F2543="Import - Reverse charge (Box 9)"),OR(F2543&lt;&gt;"Standard domestic 15% (Box 7)",AND(LEN(D2543)=15,LEFT(D2543,1)="3",RIGHT(D2543,1)="3",ISNUMBER(--D2543)))),I2543,0))</f>
        <v/>
      </c>
      <c r="T2543" s="34">
        <f>IF(A2543="","",R2543-S2543)</f>
        <v/>
      </c>
      <c r="U2543" s="23">
        <f>IF(A2543="","",IF(O2543=0,"Outside audit periods; ","")&amp;IF(F2543="","No VAT category; ","")&amp;IF(ABS(Q2543)&gt;Setup!$B$10,"VAT ≠ 15% × net; ","")&amp;IF(AND(F2543="Standard domestic 15% (Box 7)",NOT(AND(LEN(D2543)=15,LEFT(D2543,1)="3",RIGHT(D2543,1)="3",ISNUMBER(--D2543)))),"Invalid/missing supplier VAT no; ","")&amp;IF(AND(L2543="Yes",K2543&lt;&gt;"Yes"),"VAT claimed without valid tax invoice; ","")&amp;IF(AND(L2543="Yes",ISNUMBER(SEARCH("blocked",G2543))),"Blocked input VAT claimed; ","")&amp;IF(AND(F2543="Import - VAT paid at customs (Box 8)",M2543=""),"Customs declaration no missing; ","")&amp;IF(AND(F2543="Import - Reverse charge (Box 9)",E2543="Saudi Arabia"),"RCM used for a local supplier; ","")&amp;IF(AND(L2543="Yes",NOT(OR(F2543="Standard domestic 15% (Box 7)",F2543="Import - VAT paid at customs (Box 8)",F2543="Import - Reverse charge (Box 9)"))),"VAT claimed on non-taxable category; ",""))</f>
        <v/>
      </c>
    </row>
    <row r="2544">
      <c r="A2544" s="17" t="n"/>
      <c r="B2544" s="14" t="n"/>
      <c r="C2544" s="14" t="n"/>
      <c r="D2544" s="16" t="n"/>
      <c r="E2544" s="14" t="n"/>
      <c r="F2544" s="14" t="n"/>
      <c r="G2544" s="14" t="n"/>
      <c r="H2544" s="19" t="n"/>
      <c r="I2544" s="19" t="n"/>
      <c r="J2544" s="34">
        <f>IF(A2544="","",H2544+I2544)</f>
        <v/>
      </c>
      <c r="K2544" s="14" t="n"/>
      <c r="L2544" s="14" t="n"/>
      <c r="M2544" s="14" t="n"/>
      <c r="N2544" s="14" t="n"/>
      <c r="O2544" s="20">
        <f>IF(A2544="","",SUMPRODUCT((A2544&gt;=Setup!$C$19:$C$30)*(A2544&lt;=Setup!$D$19:$D$30)*Setup!$A$19:$A$30))</f>
        <v/>
      </c>
      <c r="P2544" s="34">
        <f>IF(A2544="","",IF(OR(F2544="Standard domestic 15% (Box 7)",F2544="Import - VAT paid at customs (Box 8)",F2544="Import - Reverse charge (Box 9)"),ROUND(H2544*Setup!$B$9,2),0))</f>
        <v/>
      </c>
      <c r="Q2544" s="34">
        <f>IF(A2544="","",I2544-P2544)</f>
        <v/>
      </c>
      <c r="R2544" s="34">
        <f>IF(A2544="","",IF(L2544="Yes",I2544,0))</f>
        <v/>
      </c>
      <c r="S2544" s="34">
        <f>IF(A2544="","",IF(AND(L2544="Yes",K2544="Yes",NOT(ISNUMBER(SEARCH("blocked",G2544))),OR(F2544="Standard domestic 15% (Box 7)",F2544="Import - VAT paid at customs (Box 8)",F2544="Import - Reverse charge (Box 9)"),OR(F2544&lt;&gt;"Standard domestic 15% (Box 7)",AND(LEN(D2544)=15,LEFT(D2544,1)="3",RIGHT(D2544,1)="3",ISNUMBER(--D2544)))),I2544,0))</f>
        <v/>
      </c>
      <c r="T2544" s="34">
        <f>IF(A2544="","",R2544-S2544)</f>
        <v/>
      </c>
      <c r="U2544" s="23">
        <f>IF(A2544="","",IF(O2544=0,"Outside audit periods; ","")&amp;IF(F2544="","No VAT category; ","")&amp;IF(ABS(Q2544)&gt;Setup!$B$10,"VAT ≠ 15% × net; ","")&amp;IF(AND(F2544="Standard domestic 15% (Box 7)",NOT(AND(LEN(D2544)=15,LEFT(D2544,1)="3",RIGHT(D2544,1)="3",ISNUMBER(--D2544)))),"Invalid/missing supplier VAT no; ","")&amp;IF(AND(L2544="Yes",K2544&lt;&gt;"Yes"),"VAT claimed without valid tax invoice; ","")&amp;IF(AND(L2544="Yes",ISNUMBER(SEARCH("blocked",G2544))),"Blocked input VAT claimed; ","")&amp;IF(AND(F2544="Import - VAT paid at customs (Box 8)",M2544=""),"Customs declaration no missing; ","")&amp;IF(AND(F2544="Import - Reverse charge (Box 9)",E2544="Saudi Arabia"),"RCM used for a local supplier; ","")&amp;IF(AND(L2544="Yes",NOT(OR(F2544="Standard domestic 15% (Box 7)",F2544="Import - VAT paid at customs (Box 8)",F2544="Import - Reverse charge (Box 9)"))),"VAT claimed on non-taxable category; ",""))</f>
        <v/>
      </c>
    </row>
    <row r="2545">
      <c r="A2545" s="17" t="n"/>
      <c r="B2545" s="14" t="n"/>
      <c r="C2545" s="14" t="n"/>
      <c r="D2545" s="16" t="n"/>
      <c r="E2545" s="14" t="n"/>
      <c r="F2545" s="14" t="n"/>
      <c r="G2545" s="14" t="n"/>
      <c r="H2545" s="19" t="n"/>
      <c r="I2545" s="19" t="n"/>
      <c r="J2545" s="34">
        <f>IF(A2545="","",H2545+I2545)</f>
        <v/>
      </c>
      <c r="K2545" s="14" t="n"/>
      <c r="L2545" s="14" t="n"/>
      <c r="M2545" s="14" t="n"/>
      <c r="N2545" s="14" t="n"/>
      <c r="O2545" s="20">
        <f>IF(A2545="","",SUMPRODUCT((A2545&gt;=Setup!$C$19:$C$30)*(A2545&lt;=Setup!$D$19:$D$30)*Setup!$A$19:$A$30))</f>
        <v/>
      </c>
      <c r="P2545" s="34">
        <f>IF(A2545="","",IF(OR(F2545="Standard domestic 15% (Box 7)",F2545="Import - VAT paid at customs (Box 8)",F2545="Import - Reverse charge (Box 9)"),ROUND(H2545*Setup!$B$9,2),0))</f>
        <v/>
      </c>
      <c r="Q2545" s="34">
        <f>IF(A2545="","",I2545-P2545)</f>
        <v/>
      </c>
      <c r="R2545" s="34">
        <f>IF(A2545="","",IF(L2545="Yes",I2545,0))</f>
        <v/>
      </c>
      <c r="S2545" s="34">
        <f>IF(A2545="","",IF(AND(L2545="Yes",K2545="Yes",NOT(ISNUMBER(SEARCH("blocked",G2545))),OR(F2545="Standard domestic 15% (Box 7)",F2545="Import - VAT paid at customs (Box 8)",F2545="Import - Reverse charge (Box 9)"),OR(F2545&lt;&gt;"Standard domestic 15% (Box 7)",AND(LEN(D2545)=15,LEFT(D2545,1)="3",RIGHT(D2545,1)="3",ISNUMBER(--D2545)))),I2545,0))</f>
        <v/>
      </c>
      <c r="T2545" s="34">
        <f>IF(A2545="","",R2545-S2545)</f>
        <v/>
      </c>
      <c r="U2545" s="23">
        <f>IF(A2545="","",IF(O2545=0,"Outside audit periods; ","")&amp;IF(F2545="","No VAT category; ","")&amp;IF(ABS(Q2545)&gt;Setup!$B$10,"VAT ≠ 15% × net; ","")&amp;IF(AND(F2545="Standard domestic 15% (Box 7)",NOT(AND(LEN(D2545)=15,LEFT(D2545,1)="3",RIGHT(D2545,1)="3",ISNUMBER(--D2545)))),"Invalid/missing supplier VAT no; ","")&amp;IF(AND(L2545="Yes",K2545&lt;&gt;"Yes"),"VAT claimed without valid tax invoice; ","")&amp;IF(AND(L2545="Yes",ISNUMBER(SEARCH("blocked",G2545))),"Blocked input VAT claimed; ","")&amp;IF(AND(F2545="Import - VAT paid at customs (Box 8)",M2545=""),"Customs declaration no missing; ","")&amp;IF(AND(F2545="Import - Reverse charge (Box 9)",E2545="Saudi Arabia"),"RCM used for a local supplier; ","")&amp;IF(AND(L2545="Yes",NOT(OR(F2545="Standard domestic 15% (Box 7)",F2545="Import - VAT paid at customs (Box 8)",F2545="Import - Reverse charge (Box 9)"))),"VAT claimed on non-taxable category; ",""))</f>
        <v/>
      </c>
    </row>
    <row r="2546">
      <c r="A2546" s="17" t="n"/>
      <c r="B2546" s="14" t="n"/>
      <c r="C2546" s="14" t="n"/>
      <c r="D2546" s="16" t="n"/>
      <c r="E2546" s="14" t="n"/>
      <c r="F2546" s="14" t="n"/>
      <c r="G2546" s="14" t="n"/>
      <c r="H2546" s="19" t="n"/>
      <c r="I2546" s="19" t="n"/>
      <c r="J2546" s="34">
        <f>IF(A2546="","",H2546+I2546)</f>
        <v/>
      </c>
      <c r="K2546" s="14" t="n"/>
      <c r="L2546" s="14" t="n"/>
      <c r="M2546" s="14" t="n"/>
      <c r="N2546" s="14" t="n"/>
      <c r="O2546" s="20">
        <f>IF(A2546="","",SUMPRODUCT((A2546&gt;=Setup!$C$19:$C$30)*(A2546&lt;=Setup!$D$19:$D$30)*Setup!$A$19:$A$30))</f>
        <v/>
      </c>
      <c r="P2546" s="34">
        <f>IF(A2546="","",IF(OR(F2546="Standard domestic 15% (Box 7)",F2546="Import - VAT paid at customs (Box 8)",F2546="Import - Reverse charge (Box 9)"),ROUND(H2546*Setup!$B$9,2),0))</f>
        <v/>
      </c>
      <c r="Q2546" s="34">
        <f>IF(A2546="","",I2546-P2546)</f>
        <v/>
      </c>
      <c r="R2546" s="34">
        <f>IF(A2546="","",IF(L2546="Yes",I2546,0))</f>
        <v/>
      </c>
      <c r="S2546" s="34">
        <f>IF(A2546="","",IF(AND(L2546="Yes",K2546="Yes",NOT(ISNUMBER(SEARCH("blocked",G2546))),OR(F2546="Standard domestic 15% (Box 7)",F2546="Import - VAT paid at customs (Box 8)",F2546="Import - Reverse charge (Box 9)"),OR(F2546&lt;&gt;"Standard domestic 15% (Box 7)",AND(LEN(D2546)=15,LEFT(D2546,1)="3",RIGHT(D2546,1)="3",ISNUMBER(--D2546)))),I2546,0))</f>
        <v/>
      </c>
      <c r="T2546" s="34">
        <f>IF(A2546="","",R2546-S2546)</f>
        <v/>
      </c>
      <c r="U2546" s="23">
        <f>IF(A2546="","",IF(O2546=0,"Outside audit periods; ","")&amp;IF(F2546="","No VAT category; ","")&amp;IF(ABS(Q2546)&gt;Setup!$B$10,"VAT ≠ 15% × net; ","")&amp;IF(AND(F2546="Standard domestic 15% (Box 7)",NOT(AND(LEN(D2546)=15,LEFT(D2546,1)="3",RIGHT(D2546,1)="3",ISNUMBER(--D2546)))),"Invalid/missing supplier VAT no; ","")&amp;IF(AND(L2546="Yes",K2546&lt;&gt;"Yes"),"VAT claimed without valid tax invoice; ","")&amp;IF(AND(L2546="Yes",ISNUMBER(SEARCH("blocked",G2546))),"Blocked input VAT claimed; ","")&amp;IF(AND(F2546="Import - VAT paid at customs (Box 8)",M2546=""),"Customs declaration no missing; ","")&amp;IF(AND(F2546="Import - Reverse charge (Box 9)",E2546="Saudi Arabia"),"RCM used for a local supplier; ","")&amp;IF(AND(L2546="Yes",NOT(OR(F2546="Standard domestic 15% (Box 7)",F2546="Import - VAT paid at customs (Box 8)",F2546="Import - Reverse charge (Box 9)"))),"VAT claimed on non-taxable category; ",""))</f>
        <v/>
      </c>
    </row>
    <row r="2547">
      <c r="A2547" s="17" t="n"/>
      <c r="B2547" s="14" t="n"/>
      <c r="C2547" s="14" t="n"/>
      <c r="D2547" s="16" t="n"/>
      <c r="E2547" s="14" t="n"/>
      <c r="F2547" s="14" t="n"/>
      <c r="G2547" s="14" t="n"/>
      <c r="H2547" s="19" t="n"/>
      <c r="I2547" s="19" t="n"/>
      <c r="J2547" s="34">
        <f>IF(A2547="","",H2547+I2547)</f>
        <v/>
      </c>
      <c r="K2547" s="14" t="n"/>
      <c r="L2547" s="14" t="n"/>
      <c r="M2547" s="14" t="n"/>
      <c r="N2547" s="14" t="n"/>
      <c r="O2547" s="20">
        <f>IF(A2547="","",SUMPRODUCT((A2547&gt;=Setup!$C$19:$C$30)*(A2547&lt;=Setup!$D$19:$D$30)*Setup!$A$19:$A$30))</f>
        <v/>
      </c>
      <c r="P2547" s="34">
        <f>IF(A2547="","",IF(OR(F2547="Standard domestic 15% (Box 7)",F2547="Import - VAT paid at customs (Box 8)",F2547="Import - Reverse charge (Box 9)"),ROUND(H2547*Setup!$B$9,2),0))</f>
        <v/>
      </c>
      <c r="Q2547" s="34">
        <f>IF(A2547="","",I2547-P2547)</f>
        <v/>
      </c>
      <c r="R2547" s="34">
        <f>IF(A2547="","",IF(L2547="Yes",I2547,0))</f>
        <v/>
      </c>
      <c r="S2547" s="34">
        <f>IF(A2547="","",IF(AND(L2547="Yes",K2547="Yes",NOT(ISNUMBER(SEARCH("blocked",G2547))),OR(F2547="Standard domestic 15% (Box 7)",F2547="Import - VAT paid at customs (Box 8)",F2547="Import - Reverse charge (Box 9)"),OR(F2547&lt;&gt;"Standard domestic 15% (Box 7)",AND(LEN(D2547)=15,LEFT(D2547,1)="3",RIGHT(D2547,1)="3",ISNUMBER(--D2547)))),I2547,0))</f>
        <v/>
      </c>
      <c r="T2547" s="34">
        <f>IF(A2547="","",R2547-S2547)</f>
        <v/>
      </c>
      <c r="U2547" s="23">
        <f>IF(A2547="","",IF(O2547=0,"Outside audit periods; ","")&amp;IF(F2547="","No VAT category; ","")&amp;IF(ABS(Q2547)&gt;Setup!$B$10,"VAT ≠ 15% × net; ","")&amp;IF(AND(F2547="Standard domestic 15% (Box 7)",NOT(AND(LEN(D2547)=15,LEFT(D2547,1)="3",RIGHT(D2547,1)="3",ISNUMBER(--D2547)))),"Invalid/missing supplier VAT no; ","")&amp;IF(AND(L2547="Yes",K2547&lt;&gt;"Yes"),"VAT claimed without valid tax invoice; ","")&amp;IF(AND(L2547="Yes",ISNUMBER(SEARCH("blocked",G2547))),"Blocked input VAT claimed; ","")&amp;IF(AND(F2547="Import - VAT paid at customs (Box 8)",M2547=""),"Customs declaration no missing; ","")&amp;IF(AND(F2547="Import - Reverse charge (Box 9)",E2547="Saudi Arabia"),"RCM used for a local supplier; ","")&amp;IF(AND(L2547="Yes",NOT(OR(F2547="Standard domestic 15% (Box 7)",F2547="Import - VAT paid at customs (Box 8)",F2547="Import - Reverse charge (Box 9)"))),"VAT claimed on non-taxable category; ",""))</f>
        <v/>
      </c>
    </row>
    <row r="2548">
      <c r="A2548" s="17" t="n"/>
      <c r="B2548" s="14" t="n"/>
      <c r="C2548" s="14" t="n"/>
      <c r="D2548" s="16" t="n"/>
      <c r="E2548" s="14" t="n"/>
      <c r="F2548" s="14" t="n"/>
      <c r="G2548" s="14" t="n"/>
      <c r="H2548" s="19" t="n"/>
      <c r="I2548" s="19" t="n"/>
      <c r="J2548" s="34">
        <f>IF(A2548="","",H2548+I2548)</f>
        <v/>
      </c>
      <c r="K2548" s="14" t="n"/>
      <c r="L2548" s="14" t="n"/>
      <c r="M2548" s="14" t="n"/>
      <c r="N2548" s="14" t="n"/>
      <c r="O2548" s="20">
        <f>IF(A2548="","",SUMPRODUCT((A2548&gt;=Setup!$C$19:$C$30)*(A2548&lt;=Setup!$D$19:$D$30)*Setup!$A$19:$A$30))</f>
        <v/>
      </c>
      <c r="P2548" s="34">
        <f>IF(A2548="","",IF(OR(F2548="Standard domestic 15% (Box 7)",F2548="Import - VAT paid at customs (Box 8)",F2548="Import - Reverse charge (Box 9)"),ROUND(H2548*Setup!$B$9,2),0))</f>
        <v/>
      </c>
      <c r="Q2548" s="34">
        <f>IF(A2548="","",I2548-P2548)</f>
        <v/>
      </c>
      <c r="R2548" s="34">
        <f>IF(A2548="","",IF(L2548="Yes",I2548,0))</f>
        <v/>
      </c>
      <c r="S2548" s="34">
        <f>IF(A2548="","",IF(AND(L2548="Yes",K2548="Yes",NOT(ISNUMBER(SEARCH("blocked",G2548))),OR(F2548="Standard domestic 15% (Box 7)",F2548="Import - VAT paid at customs (Box 8)",F2548="Import - Reverse charge (Box 9)"),OR(F2548&lt;&gt;"Standard domestic 15% (Box 7)",AND(LEN(D2548)=15,LEFT(D2548,1)="3",RIGHT(D2548,1)="3",ISNUMBER(--D2548)))),I2548,0))</f>
        <v/>
      </c>
      <c r="T2548" s="34">
        <f>IF(A2548="","",R2548-S2548)</f>
        <v/>
      </c>
      <c r="U2548" s="23">
        <f>IF(A2548="","",IF(O2548=0,"Outside audit periods; ","")&amp;IF(F2548="","No VAT category; ","")&amp;IF(ABS(Q2548)&gt;Setup!$B$10,"VAT ≠ 15% × net; ","")&amp;IF(AND(F2548="Standard domestic 15% (Box 7)",NOT(AND(LEN(D2548)=15,LEFT(D2548,1)="3",RIGHT(D2548,1)="3",ISNUMBER(--D2548)))),"Invalid/missing supplier VAT no; ","")&amp;IF(AND(L2548="Yes",K2548&lt;&gt;"Yes"),"VAT claimed without valid tax invoice; ","")&amp;IF(AND(L2548="Yes",ISNUMBER(SEARCH("blocked",G2548))),"Blocked input VAT claimed; ","")&amp;IF(AND(F2548="Import - VAT paid at customs (Box 8)",M2548=""),"Customs declaration no missing; ","")&amp;IF(AND(F2548="Import - Reverse charge (Box 9)",E2548="Saudi Arabia"),"RCM used for a local supplier; ","")&amp;IF(AND(L2548="Yes",NOT(OR(F2548="Standard domestic 15% (Box 7)",F2548="Import - VAT paid at customs (Box 8)",F2548="Import - Reverse charge (Box 9)"))),"VAT claimed on non-taxable category; ",""))</f>
        <v/>
      </c>
    </row>
    <row r="2549">
      <c r="A2549" s="17" t="n"/>
      <c r="B2549" s="14" t="n"/>
      <c r="C2549" s="14" t="n"/>
      <c r="D2549" s="16" t="n"/>
      <c r="E2549" s="14" t="n"/>
      <c r="F2549" s="14" t="n"/>
      <c r="G2549" s="14" t="n"/>
      <c r="H2549" s="19" t="n"/>
      <c r="I2549" s="19" t="n"/>
      <c r="J2549" s="34">
        <f>IF(A2549="","",H2549+I2549)</f>
        <v/>
      </c>
      <c r="K2549" s="14" t="n"/>
      <c r="L2549" s="14" t="n"/>
      <c r="M2549" s="14" t="n"/>
      <c r="N2549" s="14" t="n"/>
      <c r="O2549" s="20">
        <f>IF(A2549="","",SUMPRODUCT((A2549&gt;=Setup!$C$19:$C$30)*(A2549&lt;=Setup!$D$19:$D$30)*Setup!$A$19:$A$30))</f>
        <v/>
      </c>
      <c r="P2549" s="34">
        <f>IF(A2549="","",IF(OR(F2549="Standard domestic 15% (Box 7)",F2549="Import - VAT paid at customs (Box 8)",F2549="Import - Reverse charge (Box 9)"),ROUND(H2549*Setup!$B$9,2),0))</f>
        <v/>
      </c>
      <c r="Q2549" s="34">
        <f>IF(A2549="","",I2549-P2549)</f>
        <v/>
      </c>
      <c r="R2549" s="34">
        <f>IF(A2549="","",IF(L2549="Yes",I2549,0))</f>
        <v/>
      </c>
      <c r="S2549" s="34">
        <f>IF(A2549="","",IF(AND(L2549="Yes",K2549="Yes",NOT(ISNUMBER(SEARCH("blocked",G2549))),OR(F2549="Standard domestic 15% (Box 7)",F2549="Import - VAT paid at customs (Box 8)",F2549="Import - Reverse charge (Box 9)"),OR(F2549&lt;&gt;"Standard domestic 15% (Box 7)",AND(LEN(D2549)=15,LEFT(D2549,1)="3",RIGHT(D2549,1)="3",ISNUMBER(--D2549)))),I2549,0))</f>
        <v/>
      </c>
      <c r="T2549" s="34">
        <f>IF(A2549="","",R2549-S2549)</f>
        <v/>
      </c>
      <c r="U2549" s="23">
        <f>IF(A2549="","",IF(O2549=0,"Outside audit periods; ","")&amp;IF(F2549="","No VAT category; ","")&amp;IF(ABS(Q2549)&gt;Setup!$B$10,"VAT ≠ 15% × net; ","")&amp;IF(AND(F2549="Standard domestic 15% (Box 7)",NOT(AND(LEN(D2549)=15,LEFT(D2549,1)="3",RIGHT(D2549,1)="3",ISNUMBER(--D2549)))),"Invalid/missing supplier VAT no; ","")&amp;IF(AND(L2549="Yes",K2549&lt;&gt;"Yes"),"VAT claimed without valid tax invoice; ","")&amp;IF(AND(L2549="Yes",ISNUMBER(SEARCH("blocked",G2549))),"Blocked input VAT claimed; ","")&amp;IF(AND(F2549="Import - VAT paid at customs (Box 8)",M2549=""),"Customs declaration no missing; ","")&amp;IF(AND(F2549="Import - Reverse charge (Box 9)",E2549="Saudi Arabia"),"RCM used for a local supplier; ","")&amp;IF(AND(L2549="Yes",NOT(OR(F2549="Standard domestic 15% (Box 7)",F2549="Import - VAT paid at customs (Box 8)",F2549="Import - Reverse charge (Box 9)"))),"VAT claimed on non-taxable category; ",""))</f>
        <v/>
      </c>
    </row>
    <row r="2550">
      <c r="A2550" s="17" t="n"/>
      <c r="B2550" s="14" t="n"/>
      <c r="C2550" s="14" t="n"/>
      <c r="D2550" s="16" t="n"/>
      <c r="E2550" s="14" t="n"/>
      <c r="F2550" s="14" t="n"/>
      <c r="G2550" s="14" t="n"/>
      <c r="H2550" s="19" t="n"/>
      <c r="I2550" s="19" t="n"/>
      <c r="J2550" s="34">
        <f>IF(A2550="","",H2550+I2550)</f>
        <v/>
      </c>
      <c r="K2550" s="14" t="n"/>
      <c r="L2550" s="14" t="n"/>
      <c r="M2550" s="14" t="n"/>
      <c r="N2550" s="14" t="n"/>
      <c r="O2550" s="20">
        <f>IF(A2550="","",SUMPRODUCT((A2550&gt;=Setup!$C$19:$C$30)*(A2550&lt;=Setup!$D$19:$D$30)*Setup!$A$19:$A$30))</f>
        <v/>
      </c>
      <c r="P2550" s="34">
        <f>IF(A2550="","",IF(OR(F2550="Standard domestic 15% (Box 7)",F2550="Import - VAT paid at customs (Box 8)",F2550="Import - Reverse charge (Box 9)"),ROUND(H2550*Setup!$B$9,2),0))</f>
        <v/>
      </c>
      <c r="Q2550" s="34">
        <f>IF(A2550="","",I2550-P2550)</f>
        <v/>
      </c>
      <c r="R2550" s="34">
        <f>IF(A2550="","",IF(L2550="Yes",I2550,0))</f>
        <v/>
      </c>
      <c r="S2550" s="34">
        <f>IF(A2550="","",IF(AND(L2550="Yes",K2550="Yes",NOT(ISNUMBER(SEARCH("blocked",G2550))),OR(F2550="Standard domestic 15% (Box 7)",F2550="Import - VAT paid at customs (Box 8)",F2550="Import - Reverse charge (Box 9)"),OR(F2550&lt;&gt;"Standard domestic 15% (Box 7)",AND(LEN(D2550)=15,LEFT(D2550,1)="3",RIGHT(D2550,1)="3",ISNUMBER(--D2550)))),I2550,0))</f>
        <v/>
      </c>
      <c r="T2550" s="34">
        <f>IF(A2550="","",R2550-S2550)</f>
        <v/>
      </c>
      <c r="U2550" s="23">
        <f>IF(A2550="","",IF(O2550=0,"Outside audit periods; ","")&amp;IF(F2550="","No VAT category; ","")&amp;IF(ABS(Q2550)&gt;Setup!$B$10,"VAT ≠ 15% × net; ","")&amp;IF(AND(F2550="Standard domestic 15% (Box 7)",NOT(AND(LEN(D2550)=15,LEFT(D2550,1)="3",RIGHT(D2550,1)="3",ISNUMBER(--D2550)))),"Invalid/missing supplier VAT no; ","")&amp;IF(AND(L2550="Yes",K2550&lt;&gt;"Yes"),"VAT claimed without valid tax invoice; ","")&amp;IF(AND(L2550="Yes",ISNUMBER(SEARCH("blocked",G2550))),"Blocked input VAT claimed; ","")&amp;IF(AND(F2550="Import - VAT paid at customs (Box 8)",M2550=""),"Customs declaration no missing; ","")&amp;IF(AND(F2550="Import - Reverse charge (Box 9)",E2550="Saudi Arabia"),"RCM used for a local supplier; ","")&amp;IF(AND(L2550="Yes",NOT(OR(F2550="Standard domestic 15% (Box 7)",F2550="Import - VAT paid at customs (Box 8)",F2550="Import - Reverse charge (Box 9)"))),"VAT claimed on non-taxable category; ",""))</f>
        <v/>
      </c>
    </row>
    <row r="2551">
      <c r="A2551" s="17" t="n"/>
      <c r="B2551" s="14" t="n"/>
      <c r="C2551" s="14" t="n"/>
      <c r="D2551" s="16" t="n"/>
      <c r="E2551" s="14" t="n"/>
      <c r="F2551" s="14" t="n"/>
      <c r="G2551" s="14" t="n"/>
      <c r="H2551" s="19" t="n"/>
      <c r="I2551" s="19" t="n"/>
      <c r="J2551" s="34">
        <f>IF(A2551="","",H2551+I2551)</f>
        <v/>
      </c>
      <c r="K2551" s="14" t="n"/>
      <c r="L2551" s="14" t="n"/>
      <c r="M2551" s="14" t="n"/>
      <c r="N2551" s="14" t="n"/>
      <c r="O2551" s="20">
        <f>IF(A2551="","",SUMPRODUCT((A2551&gt;=Setup!$C$19:$C$30)*(A2551&lt;=Setup!$D$19:$D$30)*Setup!$A$19:$A$30))</f>
        <v/>
      </c>
      <c r="P2551" s="34">
        <f>IF(A2551="","",IF(OR(F2551="Standard domestic 15% (Box 7)",F2551="Import - VAT paid at customs (Box 8)",F2551="Import - Reverse charge (Box 9)"),ROUND(H2551*Setup!$B$9,2),0))</f>
        <v/>
      </c>
      <c r="Q2551" s="34">
        <f>IF(A2551="","",I2551-P2551)</f>
        <v/>
      </c>
      <c r="R2551" s="34">
        <f>IF(A2551="","",IF(L2551="Yes",I2551,0))</f>
        <v/>
      </c>
      <c r="S2551" s="34">
        <f>IF(A2551="","",IF(AND(L2551="Yes",K2551="Yes",NOT(ISNUMBER(SEARCH("blocked",G2551))),OR(F2551="Standard domestic 15% (Box 7)",F2551="Import - VAT paid at customs (Box 8)",F2551="Import - Reverse charge (Box 9)"),OR(F2551&lt;&gt;"Standard domestic 15% (Box 7)",AND(LEN(D2551)=15,LEFT(D2551,1)="3",RIGHT(D2551,1)="3",ISNUMBER(--D2551)))),I2551,0))</f>
        <v/>
      </c>
      <c r="T2551" s="34">
        <f>IF(A2551="","",R2551-S2551)</f>
        <v/>
      </c>
      <c r="U2551" s="23">
        <f>IF(A2551="","",IF(O2551=0,"Outside audit periods; ","")&amp;IF(F2551="","No VAT category; ","")&amp;IF(ABS(Q2551)&gt;Setup!$B$10,"VAT ≠ 15% × net; ","")&amp;IF(AND(F2551="Standard domestic 15% (Box 7)",NOT(AND(LEN(D2551)=15,LEFT(D2551,1)="3",RIGHT(D2551,1)="3",ISNUMBER(--D2551)))),"Invalid/missing supplier VAT no; ","")&amp;IF(AND(L2551="Yes",K2551&lt;&gt;"Yes"),"VAT claimed without valid tax invoice; ","")&amp;IF(AND(L2551="Yes",ISNUMBER(SEARCH("blocked",G2551))),"Blocked input VAT claimed; ","")&amp;IF(AND(F2551="Import - VAT paid at customs (Box 8)",M2551=""),"Customs declaration no missing; ","")&amp;IF(AND(F2551="Import - Reverse charge (Box 9)",E2551="Saudi Arabia"),"RCM used for a local supplier; ","")&amp;IF(AND(L2551="Yes",NOT(OR(F2551="Standard domestic 15% (Box 7)",F2551="Import - VAT paid at customs (Box 8)",F2551="Import - Reverse charge (Box 9)"))),"VAT claimed on non-taxable category; ",""))</f>
        <v/>
      </c>
    </row>
    <row r="2552">
      <c r="A2552" s="17" t="n"/>
      <c r="B2552" s="14" t="n"/>
      <c r="C2552" s="14" t="n"/>
      <c r="D2552" s="16" t="n"/>
      <c r="E2552" s="14" t="n"/>
      <c r="F2552" s="14" t="n"/>
      <c r="G2552" s="14" t="n"/>
      <c r="H2552" s="19" t="n"/>
      <c r="I2552" s="19" t="n"/>
      <c r="J2552" s="34">
        <f>IF(A2552="","",H2552+I2552)</f>
        <v/>
      </c>
      <c r="K2552" s="14" t="n"/>
      <c r="L2552" s="14" t="n"/>
      <c r="M2552" s="14" t="n"/>
      <c r="N2552" s="14" t="n"/>
      <c r="O2552" s="20">
        <f>IF(A2552="","",SUMPRODUCT((A2552&gt;=Setup!$C$19:$C$30)*(A2552&lt;=Setup!$D$19:$D$30)*Setup!$A$19:$A$30))</f>
        <v/>
      </c>
      <c r="P2552" s="34">
        <f>IF(A2552="","",IF(OR(F2552="Standard domestic 15% (Box 7)",F2552="Import - VAT paid at customs (Box 8)",F2552="Import - Reverse charge (Box 9)"),ROUND(H2552*Setup!$B$9,2),0))</f>
        <v/>
      </c>
      <c r="Q2552" s="34">
        <f>IF(A2552="","",I2552-P2552)</f>
        <v/>
      </c>
      <c r="R2552" s="34">
        <f>IF(A2552="","",IF(L2552="Yes",I2552,0))</f>
        <v/>
      </c>
      <c r="S2552" s="34">
        <f>IF(A2552="","",IF(AND(L2552="Yes",K2552="Yes",NOT(ISNUMBER(SEARCH("blocked",G2552))),OR(F2552="Standard domestic 15% (Box 7)",F2552="Import - VAT paid at customs (Box 8)",F2552="Import - Reverse charge (Box 9)"),OR(F2552&lt;&gt;"Standard domestic 15% (Box 7)",AND(LEN(D2552)=15,LEFT(D2552,1)="3",RIGHT(D2552,1)="3",ISNUMBER(--D2552)))),I2552,0))</f>
        <v/>
      </c>
      <c r="T2552" s="34">
        <f>IF(A2552="","",R2552-S2552)</f>
        <v/>
      </c>
      <c r="U2552" s="23">
        <f>IF(A2552="","",IF(O2552=0,"Outside audit periods; ","")&amp;IF(F2552="","No VAT category; ","")&amp;IF(ABS(Q2552)&gt;Setup!$B$10,"VAT ≠ 15% × net; ","")&amp;IF(AND(F2552="Standard domestic 15% (Box 7)",NOT(AND(LEN(D2552)=15,LEFT(D2552,1)="3",RIGHT(D2552,1)="3",ISNUMBER(--D2552)))),"Invalid/missing supplier VAT no; ","")&amp;IF(AND(L2552="Yes",K2552&lt;&gt;"Yes"),"VAT claimed without valid tax invoice; ","")&amp;IF(AND(L2552="Yes",ISNUMBER(SEARCH("blocked",G2552))),"Blocked input VAT claimed; ","")&amp;IF(AND(F2552="Import - VAT paid at customs (Box 8)",M2552=""),"Customs declaration no missing; ","")&amp;IF(AND(F2552="Import - Reverse charge (Box 9)",E2552="Saudi Arabia"),"RCM used for a local supplier; ","")&amp;IF(AND(L2552="Yes",NOT(OR(F2552="Standard domestic 15% (Box 7)",F2552="Import - VAT paid at customs (Box 8)",F2552="Import - Reverse charge (Box 9)"))),"VAT claimed on non-taxable category; ",""))</f>
        <v/>
      </c>
    </row>
    <row r="2553">
      <c r="A2553" s="17" t="n"/>
      <c r="B2553" s="14" t="n"/>
      <c r="C2553" s="14" t="n"/>
      <c r="D2553" s="16" t="n"/>
      <c r="E2553" s="14" t="n"/>
      <c r="F2553" s="14" t="n"/>
      <c r="G2553" s="14" t="n"/>
      <c r="H2553" s="19" t="n"/>
      <c r="I2553" s="19" t="n"/>
      <c r="J2553" s="34">
        <f>IF(A2553="","",H2553+I2553)</f>
        <v/>
      </c>
      <c r="K2553" s="14" t="n"/>
      <c r="L2553" s="14" t="n"/>
      <c r="M2553" s="14" t="n"/>
      <c r="N2553" s="14" t="n"/>
      <c r="O2553" s="20">
        <f>IF(A2553="","",SUMPRODUCT((A2553&gt;=Setup!$C$19:$C$30)*(A2553&lt;=Setup!$D$19:$D$30)*Setup!$A$19:$A$30))</f>
        <v/>
      </c>
      <c r="P2553" s="34">
        <f>IF(A2553="","",IF(OR(F2553="Standard domestic 15% (Box 7)",F2553="Import - VAT paid at customs (Box 8)",F2553="Import - Reverse charge (Box 9)"),ROUND(H2553*Setup!$B$9,2),0))</f>
        <v/>
      </c>
      <c r="Q2553" s="34">
        <f>IF(A2553="","",I2553-P2553)</f>
        <v/>
      </c>
      <c r="R2553" s="34">
        <f>IF(A2553="","",IF(L2553="Yes",I2553,0))</f>
        <v/>
      </c>
      <c r="S2553" s="34">
        <f>IF(A2553="","",IF(AND(L2553="Yes",K2553="Yes",NOT(ISNUMBER(SEARCH("blocked",G2553))),OR(F2553="Standard domestic 15% (Box 7)",F2553="Import - VAT paid at customs (Box 8)",F2553="Import - Reverse charge (Box 9)"),OR(F2553&lt;&gt;"Standard domestic 15% (Box 7)",AND(LEN(D2553)=15,LEFT(D2553,1)="3",RIGHT(D2553,1)="3",ISNUMBER(--D2553)))),I2553,0))</f>
        <v/>
      </c>
      <c r="T2553" s="34">
        <f>IF(A2553="","",R2553-S2553)</f>
        <v/>
      </c>
      <c r="U2553" s="23">
        <f>IF(A2553="","",IF(O2553=0,"Outside audit periods; ","")&amp;IF(F2553="","No VAT category; ","")&amp;IF(ABS(Q2553)&gt;Setup!$B$10,"VAT ≠ 15% × net; ","")&amp;IF(AND(F2553="Standard domestic 15% (Box 7)",NOT(AND(LEN(D2553)=15,LEFT(D2553,1)="3",RIGHT(D2553,1)="3",ISNUMBER(--D2553)))),"Invalid/missing supplier VAT no; ","")&amp;IF(AND(L2553="Yes",K2553&lt;&gt;"Yes"),"VAT claimed without valid tax invoice; ","")&amp;IF(AND(L2553="Yes",ISNUMBER(SEARCH("blocked",G2553))),"Blocked input VAT claimed; ","")&amp;IF(AND(F2553="Import - VAT paid at customs (Box 8)",M2553=""),"Customs declaration no missing; ","")&amp;IF(AND(F2553="Import - Reverse charge (Box 9)",E2553="Saudi Arabia"),"RCM used for a local supplier; ","")&amp;IF(AND(L2553="Yes",NOT(OR(F2553="Standard domestic 15% (Box 7)",F2553="Import - VAT paid at customs (Box 8)",F2553="Import - Reverse charge (Box 9)"))),"VAT claimed on non-taxable category; ",""))</f>
        <v/>
      </c>
    </row>
    <row r="2554">
      <c r="A2554" s="17" t="n"/>
      <c r="B2554" s="14" t="n"/>
      <c r="C2554" s="14" t="n"/>
      <c r="D2554" s="16" t="n"/>
      <c r="E2554" s="14" t="n"/>
      <c r="F2554" s="14" t="n"/>
      <c r="G2554" s="14" t="n"/>
      <c r="H2554" s="19" t="n"/>
      <c r="I2554" s="19" t="n"/>
      <c r="J2554" s="34">
        <f>IF(A2554="","",H2554+I2554)</f>
        <v/>
      </c>
      <c r="K2554" s="14" t="n"/>
      <c r="L2554" s="14" t="n"/>
      <c r="M2554" s="14" t="n"/>
      <c r="N2554" s="14" t="n"/>
      <c r="O2554" s="20">
        <f>IF(A2554="","",SUMPRODUCT((A2554&gt;=Setup!$C$19:$C$30)*(A2554&lt;=Setup!$D$19:$D$30)*Setup!$A$19:$A$30))</f>
        <v/>
      </c>
      <c r="P2554" s="34">
        <f>IF(A2554="","",IF(OR(F2554="Standard domestic 15% (Box 7)",F2554="Import - VAT paid at customs (Box 8)",F2554="Import - Reverse charge (Box 9)"),ROUND(H2554*Setup!$B$9,2),0))</f>
        <v/>
      </c>
      <c r="Q2554" s="34">
        <f>IF(A2554="","",I2554-P2554)</f>
        <v/>
      </c>
      <c r="R2554" s="34">
        <f>IF(A2554="","",IF(L2554="Yes",I2554,0))</f>
        <v/>
      </c>
      <c r="S2554" s="34">
        <f>IF(A2554="","",IF(AND(L2554="Yes",K2554="Yes",NOT(ISNUMBER(SEARCH("blocked",G2554))),OR(F2554="Standard domestic 15% (Box 7)",F2554="Import - VAT paid at customs (Box 8)",F2554="Import - Reverse charge (Box 9)"),OR(F2554&lt;&gt;"Standard domestic 15% (Box 7)",AND(LEN(D2554)=15,LEFT(D2554,1)="3",RIGHT(D2554,1)="3",ISNUMBER(--D2554)))),I2554,0))</f>
        <v/>
      </c>
      <c r="T2554" s="34">
        <f>IF(A2554="","",R2554-S2554)</f>
        <v/>
      </c>
      <c r="U2554" s="23">
        <f>IF(A2554="","",IF(O2554=0,"Outside audit periods; ","")&amp;IF(F2554="","No VAT category; ","")&amp;IF(ABS(Q2554)&gt;Setup!$B$10,"VAT ≠ 15% × net; ","")&amp;IF(AND(F2554="Standard domestic 15% (Box 7)",NOT(AND(LEN(D2554)=15,LEFT(D2554,1)="3",RIGHT(D2554,1)="3",ISNUMBER(--D2554)))),"Invalid/missing supplier VAT no; ","")&amp;IF(AND(L2554="Yes",K2554&lt;&gt;"Yes"),"VAT claimed without valid tax invoice; ","")&amp;IF(AND(L2554="Yes",ISNUMBER(SEARCH("blocked",G2554))),"Blocked input VAT claimed; ","")&amp;IF(AND(F2554="Import - VAT paid at customs (Box 8)",M2554=""),"Customs declaration no missing; ","")&amp;IF(AND(F2554="Import - Reverse charge (Box 9)",E2554="Saudi Arabia"),"RCM used for a local supplier; ","")&amp;IF(AND(L2554="Yes",NOT(OR(F2554="Standard domestic 15% (Box 7)",F2554="Import - VAT paid at customs (Box 8)",F2554="Import - Reverse charge (Box 9)"))),"VAT claimed on non-taxable category; ",""))</f>
        <v/>
      </c>
    </row>
    <row r="2555">
      <c r="A2555" s="17" t="n"/>
      <c r="B2555" s="14" t="n"/>
      <c r="C2555" s="14" t="n"/>
      <c r="D2555" s="16" t="n"/>
      <c r="E2555" s="14" t="n"/>
      <c r="F2555" s="14" t="n"/>
      <c r="G2555" s="14" t="n"/>
      <c r="H2555" s="19" t="n"/>
      <c r="I2555" s="19" t="n"/>
      <c r="J2555" s="34">
        <f>IF(A2555="","",H2555+I2555)</f>
        <v/>
      </c>
      <c r="K2555" s="14" t="n"/>
      <c r="L2555" s="14" t="n"/>
      <c r="M2555" s="14" t="n"/>
      <c r="N2555" s="14" t="n"/>
      <c r="O2555" s="20">
        <f>IF(A2555="","",SUMPRODUCT((A2555&gt;=Setup!$C$19:$C$30)*(A2555&lt;=Setup!$D$19:$D$30)*Setup!$A$19:$A$30))</f>
        <v/>
      </c>
      <c r="P2555" s="34">
        <f>IF(A2555="","",IF(OR(F2555="Standard domestic 15% (Box 7)",F2555="Import - VAT paid at customs (Box 8)",F2555="Import - Reverse charge (Box 9)"),ROUND(H2555*Setup!$B$9,2),0))</f>
        <v/>
      </c>
      <c r="Q2555" s="34">
        <f>IF(A2555="","",I2555-P2555)</f>
        <v/>
      </c>
      <c r="R2555" s="34">
        <f>IF(A2555="","",IF(L2555="Yes",I2555,0))</f>
        <v/>
      </c>
      <c r="S2555" s="34">
        <f>IF(A2555="","",IF(AND(L2555="Yes",K2555="Yes",NOT(ISNUMBER(SEARCH("blocked",G2555))),OR(F2555="Standard domestic 15% (Box 7)",F2555="Import - VAT paid at customs (Box 8)",F2555="Import - Reverse charge (Box 9)"),OR(F2555&lt;&gt;"Standard domestic 15% (Box 7)",AND(LEN(D2555)=15,LEFT(D2555,1)="3",RIGHT(D2555,1)="3",ISNUMBER(--D2555)))),I2555,0))</f>
        <v/>
      </c>
      <c r="T2555" s="34">
        <f>IF(A2555="","",R2555-S2555)</f>
        <v/>
      </c>
      <c r="U2555" s="23">
        <f>IF(A2555="","",IF(O2555=0,"Outside audit periods; ","")&amp;IF(F2555="","No VAT category; ","")&amp;IF(ABS(Q2555)&gt;Setup!$B$10,"VAT ≠ 15% × net; ","")&amp;IF(AND(F2555="Standard domestic 15% (Box 7)",NOT(AND(LEN(D2555)=15,LEFT(D2555,1)="3",RIGHT(D2555,1)="3",ISNUMBER(--D2555)))),"Invalid/missing supplier VAT no; ","")&amp;IF(AND(L2555="Yes",K2555&lt;&gt;"Yes"),"VAT claimed without valid tax invoice; ","")&amp;IF(AND(L2555="Yes",ISNUMBER(SEARCH("blocked",G2555))),"Blocked input VAT claimed; ","")&amp;IF(AND(F2555="Import - VAT paid at customs (Box 8)",M2555=""),"Customs declaration no missing; ","")&amp;IF(AND(F2555="Import - Reverse charge (Box 9)",E2555="Saudi Arabia"),"RCM used for a local supplier; ","")&amp;IF(AND(L2555="Yes",NOT(OR(F2555="Standard domestic 15% (Box 7)",F2555="Import - VAT paid at customs (Box 8)",F2555="Import - Reverse charge (Box 9)"))),"VAT claimed on non-taxable category; ",""))</f>
        <v/>
      </c>
    </row>
    <row r="2556">
      <c r="A2556" s="17" t="n"/>
      <c r="B2556" s="14" t="n"/>
      <c r="C2556" s="14" t="n"/>
      <c r="D2556" s="16" t="n"/>
      <c r="E2556" s="14" t="n"/>
      <c r="F2556" s="14" t="n"/>
      <c r="G2556" s="14" t="n"/>
      <c r="H2556" s="19" t="n"/>
      <c r="I2556" s="19" t="n"/>
      <c r="J2556" s="34">
        <f>IF(A2556="","",H2556+I2556)</f>
        <v/>
      </c>
      <c r="K2556" s="14" t="n"/>
      <c r="L2556" s="14" t="n"/>
      <c r="M2556" s="14" t="n"/>
      <c r="N2556" s="14" t="n"/>
      <c r="O2556" s="20">
        <f>IF(A2556="","",SUMPRODUCT((A2556&gt;=Setup!$C$19:$C$30)*(A2556&lt;=Setup!$D$19:$D$30)*Setup!$A$19:$A$30))</f>
        <v/>
      </c>
      <c r="P2556" s="34">
        <f>IF(A2556="","",IF(OR(F2556="Standard domestic 15% (Box 7)",F2556="Import - VAT paid at customs (Box 8)",F2556="Import - Reverse charge (Box 9)"),ROUND(H2556*Setup!$B$9,2),0))</f>
        <v/>
      </c>
      <c r="Q2556" s="34">
        <f>IF(A2556="","",I2556-P2556)</f>
        <v/>
      </c>
      <c r="R2556" s="34">
        <f>IF(A2556="","",IF(L2556="Yes",I2556,0))</f>
        <v/>
      </c>
      <c r="S2556" s="34">
        <f>IF(A2556="","",IF(AND(L2556="Yes",K2556="Yes",NOT(ISNUMBER(SEARCH("blocked",G2556))),OR(F2556="Standard domestic 15% (Box 7)",F2556="Import - VAT paid at customs (Box 8)",F2556="Import - Reverse charge (Box 9)"),OR(F2556&lt;&gt;"Standard domestic 15% (Box 7)",AND(LEN(D2556)=15,LEFT(D2556,1)="3",RIGHT(D2556,1)="3",ISNUMBER(--D2556)))),I2556,0))</f>
        <v/>
      </c>
      <c r="T2556" s="34">
        <f>IF(A2556="","",R2556-S2556)</f>
        <v/>
      </c>
      <c r="U2556" s="23">
        <f>IF(A2556="","",IF(O2556=0,"Outside audit periods; ","")&amp;IF(F2556="","No VAT category; ","")&amp;IF(ABS(Q2556)&gt;Setup!$B$10,"VAT ≠ 15% × net; ","")&amp;IF(AND(F2556="Standard domestic 15% (Box 7)",NOT(AND(LEN(D2556)=15,LEFT(D2556,1)="3",RIGHT(D2556,1)="3",ISNUMBER(--D2556)))),"Invalid/missing supplier VAT no; ","")&amp;IF(AND(L2556="Yes",K2556&lt;&gt;"Yes"),"VAT claimed without valid tax invoice; ","")&amp;IF(AND(L2556="Yes",ISNUMBER(SEARCH("blocked",G2556))),"Blocked input VAT claimed; ","")&amp;IF(AND(F2556="Import - VAT paid at customs (Box 8)",M2556=""),"Customs declaration no missing; ","")&amp;IF(AND(F2556="Import - Reverse charge (Box 9)",E2556="Saudi Arabia"),"RCM used for a local supplier; ","")&amp;IF(AND(L2556="Yes",NOT(OR(F2556="Standard domestic 15% (Box 7)",F2556="Import - VAT paid at customs (Box 8)",F2556="Import - Reverse charge (Box 9)"))),"VAT claimed on non-taxable category; ",""))</f>
        <v/>
      </c>
    </row>
    <row r="2557">
      <c r="A2557" s="17" t="n"/>
      <c r="B2557" s="14" t="n"/>
      <c r="C2557" s="14" t="n"/>
      <c r="D2557" s="16" t="n"/>
      <c r="E2557" s="14" t="n"/>
      <c r="F2557" s="14" t="n"/>
      <c r="G2557" s="14" t="n"/>
      <c r="H2557" s="19" t="n"/>
      <c r="I2557" s="19" t="n"/>
      <c r="J2557" s="34">
        <f>IF(A2557="","",H2557+I2557)</f>
        <v/>
      </c>
      <c r="K2557" s="14" t="n"/>
      <c r="L2557" s="14" t="n"/>
      <c r="M2557" s="14" t="n"/>
      <c r="N2557" s="14" t="n"/>
      <c r="O2557" s="20">
        <f>IF(A2557="","",SUMPRODUCT((A2557&gt;=Setup!$C$19:$C$30)*(A2557&lt;=Setup!$D$19:$D$30)*Setup!$A$19:$A$30))</f>
        <v/>
      </c>
      <c r="P2557" s="34">
        <f>IF(A2557="","",IF(OR(F2557="Standard domestic 15% (Box 7)",F2557="Import - VAT paid at customs (Box 8)",F2557="Import - Reverse charge (Box 9)"),ROUND(H2557*Setup!$B$9,2),0))</f>
        <v/>
      </c>
      <c r="Q2557" s="34">
        <f>IF(A2557="","",I2557-P2557)</f>
        <v/>
      </c>
      <c r="R2557" s="34">
        <f>IF(A2557="","",IF(L2557="Yes",I2557,0))</f>
        <v/>
      </c>
      <c r="S2557" s="34">
        <f>IF(A2557="","",IF(AND(L2557="Yes",K2557="Yes",NOT(ISNUMBER(SEARCH("blocked",G2557))),OR(F2557="Standard domestic 15% (Box 7)",F2557="Import - VAT paid at customs (Box 8)",F2557="Import - Reverse charge (Box 9)"),OR(F2557&lt;&gt;"Standard domestic 15% (Box 7)",AND(LEN(D2557)=15,LEFT(D2557,1)="3",RIGHT(D2557,1)="3",ISNUMBER(--D2557)))),I2557,0))</f>
        <v/>
      </c>
      <c r="T2557" s="34">
        <f>IF(A2557="","",R2557-S2557)</f>
        <v/>
      </c>
      <c r="U2557" s="23">
        <f>IF(A2557="","",IF(O2557=0,"Outside audit periods; ","")&amp;IF(F2557="","No VAT category; ","")&amp;IF(ABS(Q2557)&gt;Setup!$B$10,"VAT ≠ 15% × net; ","")&amp;IF(AND(F2557="Standard domestic 15% (Box 7)",NOT(AND(LEN(D2557)=15,LEFT(D2557,1)="3",RIGHT(D2557,1)="3",ISNUMBER(--D2557)))),"Invalid/missing supplier VAT no; ","")&amp;IF(AND(L2557="Yes",K2557&lt;&gt;"Yes"),"VAT claimed without valid tax invoice; ","")&amp;IF(AND(L2557="Yes",ISNUMBER(SEARCH("blocked",G2557))),"Blocked input VAT claimed; ","")&amp;IF(AND(F2557="Import - VAT paid at customs (Box 8)",M2557=""),"Customs declaration no missing; ","")&amp;IF(AND(F2557="Import - Reverse charge (Box 9)",E2557="Saudi Arabia"),"RCM used for a local supplier; ","")&amp;IF(AND(L2557="Yes",NOT(OR(F2557="Standard domestic 15% (Box 7)",F2557="Import - VAT paid at customs (Box 8)",F2557="Import - Reverse charge (Box 9)"))),"VAT claimed on non-taxable category; ",""))</f>
        <v/>
      </c>
    </row>
    <row r="2558">
      <c r="A2558" s="17" t="n"/>
      <c r="B2558" s="14" t="n"/>
      <c r="C2558" s="14" t="n"/>
      <c r="D2558" s="16" t="n"/>
      <c r="E2558" s="14" t="n"/>
      <c r="F2558" s="14" t="n"/>
      <c r="G2558" s="14" t="n"/>
      <c r="H2558" s="19" t="n"/>
      <c r="I2558" s="19" t="n"/>
      <c r="J2558" s="34">
        <f>IF(A2558="","",H2558+I2558)</f>
        <v/>
      </c>
      <c r="K2558" s="14" t="n"/>
      <c r="L2558" s="14" t="n"/>
      <c r="M2558" s="14" t="n"/>
      <c r="N2558" s="14" t="n"/>
      <c r="O2558" s="20">
        <f>IF(A2558="","",SUMPRODUCT((A2558&gt;=Setup!$C$19:$C$30)*(A2558&lt;=Setup!$D$19:$D$30)*Setup!$A$19:$A$30))</f>
        <v/>
      </c>
      <c r="P2558" s="34">
        <f>IF(A2558="","",IF(OR(F2558="Standard domestic 15% (Box 7)",F2558="Import - VAT paid at customs (Box 8)",F2558="Import - Reverse charge (Box 9)"),ROUND(H2558*Setup!$B$9,2),0))</f>
        <v/>
      </c>
      <c r="Q2558" s="34">
        <f>IF(A2558="","",I2558-P2558)</f>
        <v/>
      </c>
      <c r="R2558" s="34">
        <f>IF(A2558="","",IF(L2558="Yes",I2558,0))</f>
        <v/>
      </c>
      <c r="S2558" s="34">
        <f>IF(A2558="","",IF(AND(L2558="Yes",K2558="Yes",NOT(ISNUMBER(SEARCH("blocked",G2558))),OR(F2558="Standard domestic 15% (Box 7)",F2558="Import - VAT paid at customs (Box 8)",F2558="Import - Reverse charge (Box 9)"),OR(F2558&lt;&gt;"Standard domestic 15% (Box 7)",AND(LEN(D2558)=15,LEFT(D2558,1)="3",RIGHT(D2558,1)="3",ISNUMBER(--D2558)))),I2558,0))</f>
        <v/>
      </c>
      <c r="T2558" s="34">
        <f>IF(A2558="","",R2558-S2558)</f>
        <v/>
      </c>
      <c r="U2558" s="23">
        <f>IF(A2558="","",IF(O2558=0,"Outside audit periods; ","")&amp;IF(F2558="","No VAT category; ","")&amp;IF(ABS(Q2558)&gt;Setup!$B$10,"VAT ≠ 15% × net; ","")&amp;IF(AND(F2558="Standard domestic 15% (Box 7)",NOT(AND(LEN(D2558)=15,LEFT(D2558,1)="3",RIGHT(D2558,1)="3",ISNUMBER(--D2558)))),"Invalid/missing supplier VAT no; ","")&amp;IF(AND(L2558="Yes",K2558&lt;&gt;"Yes"),"VAT claimed without valid tax invoice; ","")&amp;IF(AND(L2558="Yes",ISNUMBER(SEARCH("blocked",G2558))),"Blocked input VAT claimed; ","")&amp;IF(AND(F2558="Import - VAT paid at customs (Box 8)",M2558=""),"Customs declaration no missing; ","")&amp;IF(AND(F2558="Import - Reverse charge (Box 9)",E2558="Saudi Arabia"),"RCM used for a local supplier; ","")&amp;IF(AND(L2558="Yes",NOT(OR(F2558="Standard domestic 15% (Box 7)",F2558="Import - VAT paid at customs (Box 8)",F2558="Import - Reverse charge (Box 9)"))),"VAT claimed on non-taxable category; ",""))</f>
        <v/>
      </c>
    </row>
    <row r="2559">
      <c r="A2559" s="17" t="n"/>
      <c r="B2559" s="14" t="n"/>
      <c r="C2559" s="14" t="n"/>
      <c r="D2559" s="16" t="n"/>
      <c r="E2559" s="14" t="n"/>
      <c r="F2559" s="14" t="n"/>
      <c r="G2559" s="14" t="n"/>
      <c r="H2559" s="19" t="n"/>
      <c r="I2559" s="19" t="n"/>
      <c r="J2559" s="34">
        <f>IF(A2559="","",H2559+I2559)</f>
        <v/>
      </c>
      <c r="K2559" s="14" t="n"/>
      <c r="L2559" s="14" t="n"/>
      <c r="M2559" s="14" t="n"/>
      <c r="N2559" s="14" t="n"/>
      <c r="O2559" s="20">
        <f>IF(A2559="","",SUMPRODUCT((A2559&gt;=Setup!$C$19:$C$30)*(A2559&lt;=Setup!$D$19:$D$30)*Setup!$A$19:$A$30))</f>
        <v/>
      </c>
      <c r="P2559" s="34">
        <f>IF(A2559="","",IF(OR(F2559="Standard domestic 15% (Box 7)",F2559="Import - VAT paid at customs (Box 8)",F2559="Import - Reverse charge (Box 9)"),ROUND(H2559*Setup!$B$9,2),0))</f>
        <v/>
      </c>
      <c r="Q2559" s="34">
        <f>IF(A2559="","",I2559-P2559)</f>
        <v/>
      </c>
      <c r="R2559" s="34">
        <f>IF(A2559="","",IF(L2559="Yes",I2559,0))</f>
        <v/>
      </c>
      <c r="S2559" s="34">
        <f>IF(A2559="","",IF(AND(L2559="Yes",K2559="Yes",NOT(ISNUMBER(SEARCH("blocked",G2559))),OR(F2559="Standard domestic 15% (Box 7)",F2559="Import - VAT paid at customs (Box 8)",F2559="Import - Reverse charge (Box 9)"),OR(F2559&lt;&gt;"Standard domestic 15% (Box 7)",AND(LEN(D2559)=15,LEFT(D2559,1)="3",RIGHT(D2559,1)="3",ISNUMBER(--D2559)))),I2559,0))</f>
        <v/>
      </c>
      <c r="T2559" s="34">
        <f>IF(A2559="","",R2559-S2559)</f>
        <v/>
      </c>
      <c r="U2559" s="23">
        <f>IF(A2559="","",IF(O2559=0,"Outside audit periods; ","")&amp;IF(F2559="","No VAT category; ","")&amp;IF(ABS(Q2559)&gt;Setup!$B$10,"VAT ≠ 15% × net; ","")&amp;IF(AND(F2559="Standard domestic 15% (Box 7)",NOT(AND(LEN(D2559)=15,LEFT(D2559,1)="3",RIGHT(D2559,1)="3",ISNUMBER(--D2559)))),"Invalid/missing supplier VAT no; ","")&amp;IF(AND(L2559="Yes",K2559&lt;&gt;"Yes"),"VAT claimed without valid tax invoice; ","")&amp;IF(AND(L2559="Yes",ISNUMBER(SEARCH("blocked",G2559))),"Blocked input VAT claimed; ","")&amp;IF(AND(F2559="Import - VAT paid at customs (Box 8)",M2559=""),"Customs declaration no missing; ","")&amp;IF(AND(F2559="Import - Reverse charge (Box 9)",E2559="Saudi Arabia"),"RCM used for a local supplier; ","")&amp;IF(AND(L2559="Yes",NOT(OR(F2559="Standard domestic 15% (Box 7)",F2559="Import - VAT paid at customs (Box 8)",F2559="Import - Reverse charge (Box 9)"))),"VAT claimed on non-taxable category; ",""))</f>
        <v/>
      </c>
    </row>
    <row r="2560">
      <c r="A2560" s="17" t="n"/>
      <c r="B2560" s="14" t="n"/>
      <c r="C2560" s="14" t="n"/>
      <c r="D2560" s="16" t="n"/>
      <c r="E2560" s="14" t="n"/>
      <c r="F2560" s="14" t="n"/>
      <c r="G2560" s="14" t="n"/>
      <c r="H2560" s="19" t="n"/>
      <c r="I2560" s="19" t="n"/>
      <c r="J2560" s="34">
        <f>IF(A2560="","",H2560+I2560)</f>
        <v/>
      </c>
      <c r="K2560" s="14" t="n"/>
      <c r="L2560" s="14" t="n"/>
      <c r="M2560" s="14" t="n"/>
      <c r="N2560" s="14" t="n"/>
      <c r="O2560" s="20">
        <f>IF(A2560="","",SUMPRODUCT((A2560&gt;=Setup!$C$19:$C$30)*(A2560&lt;=Setup!$D$19:$D$30)*Setup!$A$19:$A$30))</f>
        <v/>
      </c>
      <c r="P2560" s="34">
        <f>IF(A2560="","",IF(OR(F2560="Standard domestic 15% (Box 7)",F2560="Import - VAT paid at customs (Box 8)",F2560="Import - Reverse charge (Box 9)"),ROUND(H2560*Setup!$B$9,2),0))</f>
        <v/>
      </c>
      <c r="Q2560" s="34">
        <f>IF(A2560="","",I2560-P2560)</f>
        <v/>
      </c>
      <c r="R2560" s="34">
        <f>IF(A2560="","",IF(L2560="Yes",I2560,0))</f>
        <v/>
      </c>
      <c r="S2560" s="34">
        <f>IF(A2560="","",IF(AND(L2560="Yes",K2560="Yes",NOT(ISNUMBER(SEARCH("blocked",G2560))),OR(F2560="Standard domestic 15% (Box 7)",F2560="Import - VAT paid at customs (Box 8)",F2560="Import - Reverse charge (Box 9)"),OR(F2560&lt;&gt;"Standard domestic 15% (Box 7)",AND(LEN(D2560)=15,LEFT(D2560,1)="3",RIGHT(D2560,1)="3",ISNUMBER(--D2560)))),I2560,0))</f>
        <v/>
      </c>
      <c r="T2560" s="34">
        <f>IF(A2560="","",R2560-S2560)</f>
        <v/>
      </c>
      <c r="U2560" s="23">
        <f>IF(A2560="","",IF(O2560=0,"Outside audit periods; ","")&amp;IF(F2560="","No VAT category; ","")&amp;IF(ABS(Q2560)&gt;Setup!$B$10,"VAT ≠ 15% × net; ","")&amp;IF(AND(F2560="Standard domestic 15% (Box 7)",NOT(AND(LEN(D2560)=15,LEFT(D2560,1)="3",RIGHT(D2560,1)="3",ISNUMBER(--D2560)))),"Invalid/missing supplier VAT no; ","")&amp;IF(AND(L2560="Yes",K2560&lt;&gt;"Yes"),"VAT claimed without valid tax invoice; ","")&amp;IF(AND(L2560="Yes",ISNUMBER(SEARCH("blocked",G2560))),"Blocked input VAT claimed; ","")&amp;IF(AND(F2560="Import - VAT paid at customs (Box 8)",M2560=""),"Customs declaration no missing; ","")&amp;IF(AND(F2560="Import - Reverse charge (Box 9)",E2560="Saudi Arabia"),"RCM used for a local supplier; ","")&amp;IF(AND(L2560="Yes",NOT(OR(F2560="Standard domestic 15% (Box 7)",F2560="Import - VAT paid at customs (Box 8)",F2560="Import - Reverse charge (Box 9)"))),"VAT claimed on non-taxable category; ",""))</f>
        <v/>
      </c>
    </row>
    <row r="2561">
      <c r="A2561" s="17" t="n"/>
      <c r="B2561" s="14" t="n"/>
      <c r="C2561" s="14" t="n"/>
      <c r="D2561" s="16" t="n"/>
      <c r="E2561" s="14" t="n"/>
      <c r="F2561" s="14" t="n"/>
      <c r="G2561" s="14" t="n"/>
      <c r="H2561" s="19" t="n"/>
      <c r="I2561" s="19" t="n"/>
      <c r="J2561" s="34">
        <f>IF(A2561="","",H2561+I2561)</f>
        <v/>
      </c>
      <c r="K2561" s="14" t="n"/>
      <c r="L2561" s="14" t="n"/>
      <c r="M2561" s="14" t="n"/>
      <c r="N2561" s="14" t="n"/>
      <c r="O2561" s="20">
        <f>IF(A2561="","",SUMPRODUCT((A2561&gt;=Setup!$C$19:$C$30)*(A2561&lt;=Setup!$D$19:$D$30)*Setup!$A$19:$A$30))</f>
        <v/>
      </c>
      <c r="P2561" s="34">
        <f>IF(A2561="","",IF(OR(F2561="Standard domestic 15% (Box 7)",F2561="Import - VAT paid at customs (Box 8)",F2561="Import - Reverse charge (Box 9)"),ROUND(H2561*Setup!$B$9,2),0))</f>
        <v/>
      </c>
      <c r="Q2561" s="34">
        <f>IF(A2561="","",I2561-P2561)</f>
        <v/>
      </c>
      <c r="R2561" s="34">
        <f>IF(A2561="","",IF(L2561="Yes",I2561,0))</f>
        <v/>
      </c>
      <c r="S2561" s="34">
        <f>IF(A2561="","",IF(AND(L2561="Yes",K2561="Yes",NOT(ISNUMBER(SEARCH("blocked",G2561))),OR(F2561="Standard domestic 15% (Box 7)",F2561="Import - VAT paid at customs (Box 8)",F2561="Import - Reverse charge (Box 9)"),OR(F2561&lt;&gt;"Standard domestic 15% (Box 7)",AND(LEN(D2561)=15,LEFT(D2561,1)="3",RIGHT(D2561,1)="3",ISNUMBER(--D2561)))),I2561,0))</f>
        <v/>
      </c>
      <c r="T2561" s="34">
        <f>IF(A2561="","",R2561-S2561)</f>
        <v/>
      </c>
      <c r="U2561" s="23">
        <f>IF(A2561="","",IF(O2561=0,"Outside audit periods; ","")&amp;IF(F2561="","No VAT category; ","")&amp;IF(ABS(Q2561)&gt;Setup!$B$10,"VAT ≠ 15% × net; ","")&amp;IF(AND(F2561="Standard domestic 15% (Box 7)",NOT(AND(LEN(D2561)=15,LEFT(D2561,1)="3",RIGHT(D2561,1)="3",ISNUMBER(--D2561)))),"Invalid/missing supplier VAT no; ","")&amp;IF(AND(L2561="Yes",K2561&lt;&gt;"Yes"),"VAT claimed without valid tax invoice; ","")&amp;IF(AND(L2561="Yes",ISNUMBER(SEARCH("blocked",G2561))),"Blocked input VAT claimed; ","")&amp;IF(AND(F2561="Import - VAT paid at customs (Box 8)",M2561=""),"Customs declaration no missing; ","")&amp;IF(AND(F2561="Import - Reverse charge (Box 9)",E2561="Saudi Arabia"),"RCM used for a local supplier; ","")&amp;IF(AND(L2561="Yes",NOT(OR(F2561="Standard domestic 15% (Box 7)",F2561="Import - VAT paid at customs (Box 8)",F2561="Import - Reverse charge (Box 9)"))),"VAT claimed on non-taxable category; ",""))</f>
        <v/>
      </c>
    </row>
    <row r="2562">
      <c r="A2562" s="17" t="n"/>
      <c r="B2562" s="14" t="n"/>
      <c r="C2562" s="14" t="n"/>
      <c r="D2562" s="16" t="n"/>
      <c r="E2562" s="14" t="n"/>
      <c r="F2562" s="14" t="n"/>
      <c r="G2562" s="14" t="n"/>
      <c r="H2562" s="19" t="n"/>
      <c r="I2562" s="19" t="n"/>
      <c r="J2562" s="34">
        <f>IF(A2562="","",H2562+I2562)</f>
        <v/>
      </c>
      <c r="K2562" s="14" t="n"/>
      <c r="L2562" s="14" t="n"/>
      <c r="M2562" s="14" t="n"/>
      <c r="N2562" s="14" t="n"/>
      <c r="O2562" s="20">
        <f>IF(A2562="","",SUMPRODUCT((A2562&gt;=Setup!$C$19:$C$30)*(A2562&lt;=Setup!$D$19:$D$30)*Setup!$A$19:$A$30))</f>
        <v/>
      </c>
      <c r="P2562" s="34">
        <f>IF(A2562="","",IF(OR(F2562="Standard domestic 15% (Box 7)",F2562="Import - VAT paid at customs (Box 8)",F2562="Import - Reverse charge (Box 9)"),ROUND(H2562*Setup!$B$9,2),0))</f>
        <v/>
      </c>
      <c r="Q2562" s="34">
        <f>IF(A2562="","",I2562-P2562)</f>
        <v/>
      </c>
      <c r="R2562" s="34">
        <f>IF(A2562="","",IF(L2562="Yes",I2562,0))</f>
        <v/>
      </c>
      <c r="S2562" s="34">
        <f>IF(A2562="","",IF(AND(L2562="Yes",K2562="Yes",NOT(ISNUMBER(SEARCH("blocked",G2562))),OR(F2562="Standard domestic 15% (Box 7)",F2562="Import - VAT paid at customs (Box 8)",F2562="Import - Reverse charge (Box 9)"),OR(F2562&lt;&gt;"Standard domestic 15% (Box 7)",AND(LEN(D2562)=15,LEFT(D2562,1)="3",RIGHT(D2562,1)="3",ISNUMBER(--D2562)))),I2562,0))</f>
        <v/>
      </c>
      <c r="T2562" s="34">
        <f>IF(A2562="","",R2562-S2562)</f>
        <v/>
      </c>
      <c r="U2562" s="23">
        <f>IF(A2562="","",IF(O2562=0,"Outside audit periods; ","")&amp;IF(F2562="","No VAT category; ","")&amp;IF(ABS(Q2562)&gt;Setup!$B$10,"VAT ≠ 15% × net; ","")&amp;IF(AND(F2562="Standard domestic 15% (Box 7)",NOT(AND(LEN(D2562)=15,LEFT(D2562,1)="3",RIGHT(D2562,1)="3",ISNUMBER(--D2562)))),"Invalid/missing supplier VAT no; ","")&amp;IF(AND(L2562="Yes",K2562&lt;&gt;"Yes"),"VAT claimed without valid tax invoice; ","")&amp;IF(AND(L2562="Yes",ISNUMBER(SEARCH("blocked",G2562))),"Blocked input VAT claimed; ","")&amp;IF(AND(F2562="Import - VAT paid at customs (Box 8)",M2562=""),"Customs declaration no missing; ","")&amp;IF(AND(F2562="Import - Reverse charge (Box 9)",E2562="Saudi Arabia"),"RCM used for a local supplier; ","")&amp;IF(AND(L2562="Yes",NOT(OR(F2562="Standard domestic 15% (Box 7)",F2562="Import - VAT paid at customs (Box 8)",F2562="Import - Reverse charge (Box 9)"))),"VAT claimed on non-taxable category; ",""))</f>
        <v/>
      </c>
    </row>
    <row r="2563">
      <c r="A2563" s="17" t="n"/>
      <c r="B2563" s="14" t="n"/>
      <c r="C2563" s="14" t="n"/>
      <c r="D2563" s="16" t="n"/>
      <c r="E2563" s="14" t="n"/>
      <c r="F2563" s="14" t="n"/>
      <c r="G2563" s="14" t="n"/>
      <c r="H2563" s="19" t="n"/>
      <c r="I2563" s="19" t="n"/>
      <c r="J2563" s="34">
        <f>IF(A2563="","",H2563+I2563)</f>
        <v/>
      </c>
      <c r="K2563" s="14" t="n"/>
      <c r="L2563" s="14" t="n"/>
      <c r="M2563" s="14" t="n"/>
      <c r="N2563" s="14" t="n"/>
      <c r="O2563" s="20">
        <f>IF(A2563="","",SUMPRODUCT((A2563&gt;=Setup!$C$19:$C$30)*(A2563&lt;=Setup!$D$19:$D$30)*Setup!$A$19:$A$30))</f>
        <v/>
      </c>
      <c r="P2563" s="34">
        <f>IF(A2563="","",IF(OR(F2563="Standard domestic 15% (Box 7)",F2563="Import - VAT paid at customs (Box 8)",F2563="Import - Reverse charge (Box 9)"),ROUND(H2563*Setup!$B$9,2),0))</f>
        <v/>
      </c>
      <c r="Q2563" s="34">
        <f>IF(A2563="","",I2563-P2563)</f>
        <v/>
      </c>
      <c r="R2563" s="34">
        <f>IF(A2563="","",IF(L2563="Yes",I2563,0))</f>
        <v/>
      </c>
      <c r="S2563" s="34">
        <f>IF(A2563="","",IF(AND(L2563="Yes",K2563="Yes",NOT(ISNUMBER(SEARCH("blocked",G2563))),OR(F2563="Standard domestic 15% (Box 7)",F2563="Import - VAT paid at customs (Box 8)",F2563="Import - Reverse charge (Box 9)"),OR(F2563&lt;&gt;"Standard domestic 15% (Box 7)",AND(LEN(D2563)=15,LEFT(D2563,1)="3",RIGHT(D2563,1)="3",ISNUMBER(--D2563)))),I2563,0))</f>
        <v/>
      </c>
      <c r="T2563" s="34">
        <f>IF(A2563="","",R2563-S2563)</f>
        <v/>
      </c>
      <c r="U2563" s="23">
        <f>IF(A2563="","",IF(O2563=0,"Outside audit periods; ","")&amp;IF(F2563="","No VAT category; ","")&amp;IF(ABS(Q2563)&gt;Setup!$B$10,"VAT ≠ 15% × net; ","")&amp;IF(AND(F2563="Standard domestic 15% (Box 7)",NOT(AND(LEN(D2563)=15,LEFT(D2563,1)="3",RIGHT(D2563,1)="3",ISNUMBER(--D2563)))),"Invalid/missing supplier VAT no; ","")&amp;IF(AND(L2563="Yes",K2563&lt;&gt;"Yes"),"VAT claimed without valid tax invoice; ","")&amp;IF(AND(L2563="Yes",ISNUMBER(SEARCH("blocked",G2563))),"Blocked input VAT claimed; ","")&amp;IF(AND(F2563="Import - VAT paid at customs (Box 8)",M2563=""),"Customs declaration no missing; ","")&amp;IF(AND(F2563="Import - Reverse charge (Box 9)",E2563="Saudi Arabia"),"RCM used for a local supplier; ","")&amp;IF(AND(L2563="Yes",NOT(OR(F2563="Standard domestic 15% (Box 7)",F2563="Import - VAT paid at customs (Box 8)",F2563="Import - Reverse charge (Box 9)"))),"VAT claimed on non-taxable category; ",""))</f>
        <v/>
      </c>
    </row>
    <row r="2564">
      <c r="A2564" s="17" t="n"/>
      <c r="B2564" s="14" t="n"/>
      <c r="C2564" s="14" t="n"/>
      <c r="D2564" s="16" t="n"/>
      <c r="E2564" s="14" t="n"/>
      <c r="F2564" s="14" t="n"/>
      <c r="G2564" s="14" t="n"/>
      <c r="H2564" s="19" t="n"/>
      <c r="I2564" s="19" t="n"/>
      <c r="J2564" s="34">
        <f>IF(A2564="","",H2564+I2564)</f>
        <v/>
      </c>
      <c r="K2564" s="14" t="n"/>
      <c r="L2564" s="14" t="n"/>
      <c r="M2564" s="14" t="n"/>
      <c r="N2564" s="14" t="n"/>
      <c r="O2564" s="20">
        <f>IF(A2564="","",SUMPRODUCT((A2564&gt;=Setup!$C$19:$C$30)*(A2564&lt;=Setup!$D$19:$D$30)*Setup!$A$19:$A$30))</f>
        <v/>
      </c>
      <c r="P2564" s="34">
        <f>IF(A2564="","",IF(OR(F2564="Standard domestic 15% (Box 7)",F2564="Import - VAT paid at customs (Box 8)",F2564="Import - Reverse charge (Box 9)"),ROUND(H2564*Setup!$B$9,2),0))</f>
        <v/>
      </c>
      <c r="Q2564" s="34">
        <f>IF(A2564="","",I2564-P2564)</f>
        <v/>
      </c>
      <c r="R2564" s="34">
        <f>IF(A2564="","",IF(L2564="Yes",I2564,0))</f>
        <v/>
      </c>
      <c r="S2564" s="34">
        <f>IF(A2564="","",IF(AND(L2564="Yes",K2564="Yes",NOT(ISNUMBER(SEARCH("blocked",G2564))),OR(F2564="Standard domestic 15% (Box 7)",F2564="Import - VAT paid at customs (Box 8)",F2564="Import - Reverse charge (Box 9)"),OR(F2564&lt;&gt;"Standard domestic 15% (Box 7)",AND(LEN(D2564)=15,LEFT(D2564,1)="3",RIGHT(D2564,1)="3",ISNUMBER(--D2564)))),I2564,0))</f>
        <v/>
      </c>
      <c r="T2564" s="34">
        <f>IF(A2564="","",R2564-S2564)</f>
        <v/>
      </c>
      <c r="U2564" s="23">
        <f>IF(A2564="","",IF(O2564=0,"Outside audit periods; ","")&amp;IF(F2564="","No VAT category; ","")&amp;IF(ABS(Q2564)&gt;Setup!$B$10,"VAT ≠ 15% × net; ","")&amp;IF(AND(F2564="Standard domestic 15% (Box 7)",NOT(AND(LEN(D2564)=15,LEFT(D2564,1)="3",RIGHT(D2564,1)="3",ISNUMBER(--D2564)))),"Invalid/missing supplier VAT no; ","")&amp;IF(AND(L2564="Yes",K2564&lt;&gt;"Yes"),"VAT claimed without valid tax invoice; ","")&amp;IF(AND(L2564="Yes",ISNUMBER(SEARCH("blocked",G2564))),"Blocked input VAT claimed; ","")&amp;IF(AND(F2564="Import - VAT paid at customs (Box 8)",M2564=""),"Customs declaration no missing; ","")&amp;IF(AND(F2564="Import - Reverse charge (Box 9)",E2564="Saudi Arabia"),"RCM used for a local supplier; ","")&amp;IF(AND(L2564="Yes",NOT(OR(F2564="Standard domestic 15% (Box 7)",F2564="Import - VAT paid at customs (Box 8)",F2564="Import - Reverse charge (Box 9)"))),"VAT claimed on non-taxable category; ",""))</f>
        <v/>
      </c>
    </row>
    <row r="2565">
      <c r="A2565" s="17" t="n"/>
      <c r="B2565" s="14" t="n"/>
      <c r="C2565" s="14" t="n"/>
      <c r="D2565" s="16" t="n"/>
      <c r="E2565" s="14" t="n"/>
      <c r="F2565" s="14" t="n"/>
      <c r="G2565" s="14" t="n"/>
      <c r="H2565" s="19" t="n"/>
      <c r="I2565" s="19" t="n"/>
      <c r="J2565" s="34">
        <f>IF(A2565="","",H2565+I2565)</f>
        <v/>
      </c>
      <c r="K2565" s="14" t="n"/>
      <c r="L2565" s="14" t="n"/>
      <c r="M2565" s="14" t="n"/>
      <c r="N2565" s="14" t="n"/>
      <c r="O2565" s="20">
        <f>IF(A2565="","",SUMPRODUCT((A2565&gt;=Setup!$C$19:$C$30)*(A2565&lt;=Setup!$D$19:$D$30)*Setup!$A$19:$A$30))</f>
        <v/>
      </c>
      <c r="P2565" s="34">
        <f>IF(A2565="","",IF(OR(F2565="Standard domestic 15% (Box 7)",F2565="Import - VAT paid at customs (Box 8)",F2565="Import - Reverse charge (Box 9)"),ROUND(H2565*Setup!$B$9,2),0))</f>
        <v/>
      </c>
      <c r="Q2565" s="34">
        <f>IF(A2565="","",I2565-P2565)</f>
        <v/>
      </c>
      <c r="R2565" s="34">
        <f>IF(A2565="","",IF(L2565="Yes",I2565,0))</f>
        <v/>
      </c>
      <c r="S2565" s="34">
        <f>IF(A2565="","",IF(AND(L2565="Yes",K2565="Yes",NOT(ISNUMBER(SEARCH("blocked",G2565))),OR(F2565="Standard domestic 15% (Box 7)",F2565="Import - VAT paid at customs (Box 8)",F2565="Import - Reverse charge (Box 9)"),OR(F2565&lt;&gt;"Standard domestic 15% (Box 7)",AND(LEN(D2565)=15,LEFT(D2565,1)="3",RIGHT(D2565,1)="3",ISNUMBER(--D2565)))),I2565,0))</f>
        <v/>
      </c>
      <c r="T2565" s="34">
        <f>IF(A2565="","",R2565-S2565)</f>
        <v/>
      </c>
      <c r="U2565" s="23">
        <f>IF(A2565="","",IF(O2565=0,"Outside audit periods; ","")&amp;IF(F2565="","No VAT category; ","")&amp;IF(ABS(Q2565)&gt;Setup!$B$10,"VAT ≠ 15% × net; ","")&amp;IF(AND(F2565="Standard domestic 15% (Box 7)",NOT(AND(LEN(D2565)=15,LEFT(D2565,1)="3",RIGHT(D2565,1)="3",ISNUMBER(--D2565)))),"Invalid/missing supplier VAT no; ","")&amp;IF(AND(L2565="Yes",K2565&lt;&gt;"Yes"),"VAT claimed without valid tax invoice; ","")&amp;IF(AND(L2565="Yes",ISNUMBER(SEARCH("blocked",G2565))),"Blocked input VAT claimed; ","")&amp;IF(AND(F2565="Import - VAT paid at customs (Box 8)",M2565=""),"Customs declaration no missing; ","")&amp;IF(AND(F2565="Import - Reverse charge (Box 9)",E2565="Saudi Arabia"),"RCM used for a local supplier; ","")&amp;IF(AND(L2565="Yes",NOT(OR(F2565="Standard domestic 15% (Box 7)",F2565="Import - VAT paid at customs (Box 8)",F2565="Import - Reverse charge (Box 9)"))),"VAT claimed on non-taxable category; ",""))</f>
        <v/>
      </c>
    </row>
    <row r="2566">
      <c r="A2566" s="17" t="n"/>
      <c r="B2566" s="14" t="n"/>
      <c r="C2566" s="14" t="n"/>
      <c r="D2566" s="16" t="n"/>
      <c r="E2566" s="14" t="n"/>
      <c r="F2566" s="14" t="n"/>
      <c r="G2566" s="14" t="n"/>
      <c r="H2566" s="19" t="n"/>
      <c r="I2566" s="19" t="n"/>
      <c r="J2566" s="34">
        <f>IF(A2566="","",H2566+I2566)</f>
        <v/>
      </c>
      <c r="K2566" s="14" t="n"/>
      <c r="L2566" s="14" t="n"/>
      <c r="M2566" s="14" t="n"/>
      <c r="N2566" s="14" t="n"/>
      <c r="O2566" s="20">
        <f>IF(A2566="","",SUMPRODUCT((A2566&gt;=Setup!$C$19:$C$30)*(A2566&lt;=Setup!$D$19:$D$30)*Setup!$A$19:$A$30))</f>
        <v/>
      </c>
      <c r="P2566" s="34">
        <f>IF(A2566="","",IF(OR(F2566="Standard domestic 15% (Box 7)",F2566="Import - VAT paid at customs (Box 8)",F2566="Import - Reverse charge (Box 9)"),ROUND(H2566*Setup!$B$9,2),0))</f>
        <v/>
      </c>
      <c r="Q2566" s="34">
        <f>IF(A2566="","",I2566-P2566)</f>
        <v/>
      </c>
      <c r="R2566" s="34">
        <f>IF(A2566="","",IF(L2566="Yes",I2566,0))</f>
        <v/>
      </c>
      <c r="S2566" s="34">
        <f>IF(A2566="","",IF(AND(L2566="Yes",K2566="Yes",NOT(ISNUMBER(SEARCH("blocked",G2566))),OR(F2566="Standard domestic 15% (Box 7)",F2566="Import - VAT paid at customs (Box 8)",F2566="Import - Reverse charge (Box 9)"),OR(F2566&lt;&gt;"Standard domestic 15% (Box 7)",AND(LEN(D2566)=15,LEFT(D2566,1)="3",RIGHT(D2566,1)="3",ISNUMBER(--D2566)))),I2566,0))</f>
        <v/>
      </c>
      <c r="T2566" s="34">
        <f>IF(A2566="","",R2566-S2566)</f>
        <v/>
      </c>
      <c r="U2566" s="23">
        <f>IF(A2566="","",IF(O2566=0,"Outside audit periods; ","")&amp;IF(F2566="","No VAT category; ","")&amp;IF(ABS(Q2566)&gt;Setup!$B$10,"VAT ≠ 15% × net; ","")&amp;IF(AND(F2566="Standard domestic 15% (Box 7)",NOT(AND(LEN(D2566)=15,LEFT(D2566,1)="3",RIGHT(D2566,1)="3",ISNUMBER(--D2566)))),"Invalid/missing supplier VAT no; ","")&amp;IF(AND(L2566="Yes",K2566&lt;&gt;"Yes"),"VAT claimed without valid tax invoice; ","")&amp;IF(AND(L2566="Yes",ISNUMBER(SEARCH("blocked",G2566))),"Blocked input VAT claimed; ","")&amp;IF(AND(F2566="Import - VAT paid at customs (Box 8)",M2566=""),"Customs declaration no missing; ","")&amp;IF(AND(F2566="Import - Reverse charge (Box 9)",E2566="Saudi Arabia"),"RCM used for a local supplier; ","")&amp;IF(AND(L2566="Yes",NOT(OR(F2566="Standard domestic 15% (Box 7)",F2566="Import - VAT paid at customs (Box 8)",F2566="Import - Reverse charge (Box 9)"))),"VAT claimed on non-taxable category; ",""))</f>
        <v/>
      </c>
    </row>
    <row r="2567">
      <c r="A2567" s="17" t="n"/>
      <c r="B2567" s="14" t="n"/>
      <c r="C2567" s="14" t="n"/>
      <c r="D2567" s="16" t="n"/>
      <c r="E2567" s="14" t="n"/>
      <c r="F2567" s="14" t="n"/>
      <c r="G2567" s="14" t="n"/>
      <c r="H2567" s="19" t="n"/>
      <c r="I2567" s="19" t="n"/>
      <c r="J2567" s="34">
        <f>IF(A2567="","",H2567+I2567)</f>
        <v/>
      </c>
      <c r="K2567" s="14" t="n"/>
      <c r="L2567" s="14" t="n"/>
      <c r="M2567" s="14" t="n"/>
      <c r="N2567" s="14" t="n"/>
      <c r="O2567" s="20">
        <f>IF(A2567="","",SUMPRODUCT((A2567&gt;=Setup!$C$19:$C$30)*(A2567&lt;=Setup!$D$19:$D$30)*Setup!$A$19:$A$30))</f>
        <v/>
      </c>
      <c r="P2567" s="34">
        <f>IF(A2567="","",IF(OR(F2567="Standard domestic 15% (Box 7)",F2567="Import - VAT paid at customs (Box 8)",F2567="Import - Reverse charge (Box 9)"),ROUND(H2567*Setup!$B$9,2),0))</f>
        <v/>
      </c>
      <c r="Q2567" s="34">
        <f>IF(A2567="","",I2567-P2567)</f>
        <v/>
      </c>
      <c r="R2567" s="34">
        <f>IF(A2567="","",IF(L2567="Yes",I2567,0))</f>
        <v/>
      </c>
      <c r="S2567" s="34">
        <f>IF(A2567="","",IF(AND(L2567="Yes",K2567="Yes",NOT(ISNUMBER(SEARCH("blocked",G2567))),OR(F2567="Standard domestic 15% (Box 7)",F2567="Import - VAT paid at customs (Box 8)",F2567="Import - Reverse charge (Box 9)"),OR(F2567&lt;&gt;"Standard domestic 15% (Box 7)",AND(LEN(D2567)=15,LEFT(D2567,1)="3",RIGHT(D2567,1)="3",ISNUMBER(--D2567)))),I2567,0))</f>
        <v/>
      </c>
      <c r="T2567" s="34">
        <f>IF(A2567="","",R2567-S2567)</f>
        <v/>
      </c>
      <c r="U2567" s="23">
        <f>IF(A2567="","",IF(O2567=0,"Outside audit periods; ","")&amp;IF(F2567="","No VAT category; ","")&amp;IF(ABS(Q2567)&gt;Setup!$B$10,"VAT ≠ 15% × net; ","")&amp;IF(AND(F2567="Standard domestic 15% (Box 7)",NOT(AND(LEN(D2567)=15,LEFT(D2567,1)="3",RIGHT(D2567,1)="3",ISNUMBER(--D2567)))),"Invalid/missing supplier VAT no; ","")&amp;IF(AND(L2567="Yes",K2567&lt;&gt;"Yes"),"VAT claimed without valid tax invoice; ","")&amp;IF(AND(L2567="Yes",ISNUMBER(SEARCH("blocked",G2567))),"Blocked input VAT claimed; ","")&amp;IF(AND(F2567="Import - VAT paid at customs (Box 8)",M2567=""),"Customs declaration no missing; ","")&amp;IF(AND(F2567="Import - Reverse charge (Box 9)",E2567="Saudi Arabia"),"RCM used for a local supplier; ","")&amp;IF(AND(L2567="Yes",NOT(OR(F2567="Standard domestic 15% (Box 7)",F2567="Import - VAT paid at customs (Box 8)",F2567="Import - Reverse charge (Box 9)"))),"VAT claimed on non-taxable category; ",""))</f>
        <v/>
      </c>
    </row>
    <row r="2568">
      <c r="A2568" s="17" t="n"/>
      <c r="B2568" s="14" t="n"/>
      <c r="C2568" s="14" t="n"/>
      <c r="D2568" s="16" t="n"/>
      <c r="E2568" s="14" t="n"/>
      <c r="F2568" s="14" t="n"/>
      <c r="G2568" s="14" t="n"/>
      <c r="H2568" s="19" t="n"/>
      <c r="I2568" s="19" t="n"/>
      <c r="J2568" s="34">
        <f>IF(A2568="","",H2568+I2568)</f>
        <v/>
      </c>
      <c r="K2568" s="14" t="n"/>
      <c r="L2568" s="14" t="n"/>
      <c r="M2568" s="14" t="n"/>
      <c r="N2568" s="14" t="n"/>
      <c r="O2568" s="20">
        <f>IF(A2568="","",SUMPRODUCT((A2568&gt;=Setup!$C$19:$C$30)*(A2568&lt;=Setup!$D$19:$D$30)*Setup!$A$19:$A$30))</f>
        <v/>
      </c>
      <c r="P2568" s="34">
        <f>IF(A2568="","",IF(OR(F2568="Standard domestic 15% (Box 7)",F2568="Import - VAT paid at customs (Box 8)",F2568="Import - Reverse charge (Box 9)"),ROUND(H2568*Setup!$B$9,2),0))</f>
        <v/>
      </c>
      <c r="Q2568" s="34">
        <f>IF(A2568="","",I2568-P2568)</f>
        <v/>
      </c>
      <c r="R2568" s="34">
        <f>IF(A2568="","",IF(L2568="Yes",I2568,0))</f>
        <v/>
      </c>
      <c r="S2568" s="34">
        <f>IF(A2568="","",IF(AND(L2568="Yes",K2568="Yes",NOT(ISNUMBER(SEARCH("blocked",G2568))),OR(F2568="Standard domestic 15% (Box 7)",F2568="Import - VAT paid at customs (Box 8)",F2568="Import - Reverse charge (Box 9)"),OR(F2568&lt;&gt;"Standard domestic 15% (Box 7)",AND(LEN(D2568)=15,LEFT(D2568,1)="3",RIGHT(D2568,1)="3",ISNUMBER(--D2568)))),I2568,0))</f>
        <v/>
      </c>
      <c r="T2568" s="34">
        <f>IF(A2568="","",R2568-S2568)</f>
        <v/>
      </c>
      <c r="U2568" s="23">
        <f>IF(A2568="","",IF(O2568=0,"Outside audit periods; ","")&amp;IF(F2568="","No VAT category; ","")&amp;IF(ABS(Q2568)&gt;Setup!$B$10,"VAT ≠ 15% × net; ","")&amp;IF(AND(F2568="Standard domestic 15% (Box 7)",NOT(AND(LEN(D2568)=15,LEFT(D2568,1)="3",RIGHT(D2568,1)="3",ISNUMBER(--D2568)))),"Invalid/missing supplier VAT no; ","")&amp;IF(AND(L2568="Yes",K2568&lt;&gt;"Yes"),"VAT claimed without valid tax invoice; ","")&amp;IF(AND(L2568="Yes",ISNUMBER(SEARCH("blocked",G2568))),"Blocked input VAT claimed; ","")&amp;IF(AND(F2568="Import - VAT paid at customs (Box 8)",M2568=""),"Customs declaration no missing; ","")&amp;IF(AND(F2568="Import - Reverse charge (Box 9)",E2568="Saudi Arabia"),"RCM used for a local supplier; ","")&amp;IF(AND(L2568="Yes",NOT(OR(F2568="Standard domestic 15% (Box 7)",F2568="Import - VAT paid at customs (Box 8)",F2568="Import - Reverse charge (Box 9)"))),"VAT claimed on non-taxable category; ",""))</f>
        <v/>
      </c>
    </row>
    <row r="2569">
      <c r="A2569" s="17" t="n"/>
      <c r="B2569" s="14" t="n"/>
      <c r="C2569" s="14" t="n"/>
      <c r="D2569" s="16" t="n"/>
      <c r="E2569" s="14" t="n"/>
      <c r="F2569" s="14" t="n"/>
      <c r="G2569" s="14" t="n"/>
      <c r="H2569" s="19" t="n"/>
      <c r="I2569" s="19" t="n"/>
      <c r="J2569" s="34">
        <f>IF(A2569="","",H2569+I2569)</f>
        <v/>
      </c>
      <c r="K2569" s="14" t="n"/>
      <c r="L2569" s="14" t="n"/>
      <c r="M2569" s="14" t="n"/>
      <c r="N2569" s="14" t="n"/>
      <c r="O2569" s="20">
        <f>IF(A2569="","",SUMPRODUCT((A2569&gt;=Setup!$C$19:$C$30)*(A2569&lt;=Setup!$D$19:$D$30)*Setup!$A$19:$A$30))</f>
        <v/>
      </c>
      <c r="P2569" s="34">
        <f>IF(A2569="","",IF(OR(F2569="Standard domestic 15% (Box 7)",F2569="Import - VAT paid at customs (Box 8)",F2569="Import - Reverse charge (Box 9)"),ROUND(H2569*Setup!$B$9,2),0))</f>
        <v/>
      </c>
      <c r="Q2569" s="34">
        <f>IF(A2569="","",I2569-P2569)</f>
        <v/>
      </c>
      <c r="R2569" s="34">
        <f>IF(A2569="","",IF(L2569="Yes",I2569,0))</f>
        <v/>
      </c>
      <c r="S2569" s="34">
        <f>IF(A2569="","",IF(AND(L2569="Yes",K2569="Yes",NOT(ISNUMBER(SEARCH("blocked",G2569))),OR(F2569="Standard domestic 15% (Box 7)",F2569="Import - VAT paid at customs (Box 8)",F2569="Import - Reverse charge (Box 9)"),OR(F2569&lt;&gt;"Standard domestic 15% (Box 7)",AND(LEN(D2569)=15,LEFT(D2569,1)="3",RIGHT(D2569,1)="3",ISNUMBER(--D2569)))),I2569,0))</f>
        <v/>
      </c>
      <c r="T2569" s="34">
        <f>IF(A2569="","",R2569-S2569)</f>
        <v/>
      </c>
      <c r="U2569" s="23">
        <f>IF(A2569="","",IF(O2569=0,"Outside audit periods; ","")&amp;IF(F2569="","No VAT category; ","")&amp;IF(ABS(Q2569)&gt;Setup!$B$10,"VAT ≠ 15% × net; ","")&amp;IF(AND(F2569="Standard domestic 15% (Box 7)",NOT(AND(LEN(D2569)=15,LEFT(D2569,1)="3",RIGHT(D2569,1)="3",ISNUMBER(--D2569)))),"Invalid/missing supplier VAT no; ","")&amp;IF(AND(L2569="Yes",K2569&lt;&gt;"Yes"),"VAT claimed without valid tax invoice; ","")&amp;IF(AND(L2569="Yes",ISNUMBER(SEARCH("blocked",G2569))),"Blocked input VAT claimed; ","")&amp;IF(AND(F2569="Import - VAT paid at customs (Box 8)",M2569=""),"Customs declaration no missing; ","")&amp;IF(AND(F2569="Import - Reverse charge (Box 9)",E2569="Saudi Arabia"),"RCM used for a local supplier; ","")&amp;IF(AND(L2569="Yes",NOT(OR(F2569="Standard domestic 15% (Box 7)",F2569="Import - VAT paid at customs (Box 8)",F2569="Import - Reverse charge (Box 9)"))),"VAT claimed on non-taxable category; ",""))</f>
        <v/>
      </c>
    </row>
    <row r="2570">
      <c r="A2570" s="17" t="n"/>
      <c r="B2570" s="14" t="n"/>
      <c r="C2570" s="14" t="n"/>
      <c r="D2570" s="16" t="n"/>
      <c r="E2570" s="14" t="n"/>
      <c r="F2570" s="14" t="n"/>
      <c r="G2570" s="14" t="n"/>
      <c r="H2570" s="19" t="n"/>
      <c r="I2570" s="19" t="n"/>
      <c r="J2570" s="34">
        <f>IF(A2570="","",H2570+I2570)</f>
        <v/>
      </c>
      <c r="K2570" s="14" t="n"/>
      <c r="L2570" s="14" t="n"/>
      <c r="M2570" s="14" t="n"/>
      <c r="N2570" s="14" t="n"/>
      <c r="O2570" s="20">
        <f>IF(A2570="","",SUMPRODUCT((A2570&gt;=Setup!$C$19:$C$30)*(A2570&lt;=Setup!$D$19:$D$30)*Setup!$A$19:$A$30))</f>
        <v/>
      </c>
      <c r="P2570" s="34">
        <f>IF(A2570="","",IF(OR(F2570="Standard domestic 15% (Box 7)",F2570="Import - VAT paid at customs (Box 8)",F2570="Import - Reverse charge (Box 9)"),ROUND(H2570*Setup!$B$9,2),0))</f>
        <v/>
      </c>
      <c r="Q2570" s="34">
        <f>IF(A2570="","",I2570-P2570)</f>
        <v/>
      </c>
      <c r="R2570" s="34">
        <f>IF(A2570="","",IF(L2570="Yes",I2570,0))</f>
        <v/>
      </c>
      <c r="S2570" s="34">
        <f>IF(A2570="","",IF(AND(L2570="Yes",K2570="Yes",NOT(ISNUMBER(SEARCH("blocked",G2570))),OR(F2570="Standard domestic 15% (Box 7)",F2570="Import - VAT paid at customs (Box 8)",F2570="Import - Reverse charge (Box 9)"),OR(F2570&lt;&gt;"Standard domestic 15% (Box 7)",AND(LEN(D2570)=15,LEFT(D2570,1)="3",RIGHT(D2570,1)="3",ISNUMBER(--D2570)))),I2570,0))</f>
        <v/>
      </c>
      <c r="T2570" s="34">
        <f>IF(A2570="","",R2570-S2570)</f>
        <v/>
      </c>
      <c r="U2570" s="23">
        <f>IF(A2570="","",IF(O2570=0,"Outside audit periods; ","")&amp;IF(F2570="","No VAT category; ","")&amp;IF(ABS(Q2570)&gt;Setup!$B$10,"VAT ≠ 15% × net; ","")&amp;IF(AND(F2570="Standard domestic 15% (Box 7)",NOT(AND(LEN(D2570)=15,LEFT(D2570,1)="3",RIGHT(D2570,1)="3",ISNUMBER(--D2570)))),"Invalid/missing supplier VAT no; ","")&amp;IF(AND(L2570="Yes",K2570&lt;&gt;"Yes"),"VAT claimed without valid tax invoice; ","")&amp;IF(AND(L2570="Yes",ISNUMBER(SEARCH("blocked",G2570))),"Blocked input VAT claimed; ","")&amp;IF(AND(F2570="Import - VAT paid at customs (Box 8)",M2570=""),"Customs declaration no missing; ","")&amp;IF(AND(F2570="Import - Reverse charge (Box 9)",E2570="Saudi Arabia"),"RCM used for a local supplier; ","")&amp;IF(AND(L2570="Yes",NOT(OR(F2570="Standard domestic 15% (Box 7)",F2570="Import - VAT paid at customs (Box 8)",F2570="Import - Reverse charge (Box 9)"))),"VAT claimed on non-taxable category; ",""))</f>
        <v/>
      </c>
    </row>
    <row r="2571">
      <c r="A2571" s="17" t="n"/>
      <c r="B2571" s="14" t="n"/>
      <c r="C2571" s="14" t="n"/>
      <c r="D2571" s="16" t="n"/>
      <c r="E2571" s="14" t="n"/>
      <c r="F2571" s="14" t="n"/>
      <c r="G2571" s="14" t="n"/>
      <c r="H2571" s="19" t="n"/>
      <c r="I2571" s="19" t="n"/>
      <c r="J2571" s="34">
        <f>IF(A2571="","",H2571+I2571)</f>
        <v/>
      </c>
      <c r="K2571" s="14" t="n"/>
      <c r="L2571" s="14" t="n"/>
      <c r="M2571" s="14" t="n"/>
      <c r="N2571" s="14" t="n"/>
      <c r="O2571" s="20">
        <f>IF(A2571="","",SUMPRODUCT((A2571&gt;=Setup!$C$19:$C$30)*(A2571&lt;=Setup!$D$19:$D$30)*Setup!$A$19:$A$30))</f>
        <v/>
      </c>
      <c r="P2571" s="34">
        <f>IF(A2571="","",IF(OR(F2571="Standard domestic 15% (Box 7)",F2571="Import - VAT paid at customs (Box 8)",F2571="Import - Reverse charge (Box 9)"),ROUND(H2571*Setup!$B$9,2),0))</f>
        <v/>
      </c>
      <c r="Q2571" s="34">
        <f>IF(A2571="","",I2571-P2571)</f>
        <v/>
      </c>
      <c r="R2571" s="34">
        <f>IF(A2571="","",IF(L2571="Yes",I2571,0))</f>
        <v/>
      </c>
      <c r="S2571" s="34">
        <f>IF(A2571="","",IF(AND(L2571="Yes",K2571="Yes",NOT(ISNUMBER(SEARCH("blocked",G2571))),OR(F2571="Standard domestic 15% (Box 7)",F2571="Import - VAT paid at customs (Box 8)",F2571="Import - Reverse charge (Box 9)"),OR(F2571&lt;&gt;"Standard domestic 15% (Box 7)",AND(LEN(D2571)=15,LEFT(D2571,1)="3",RIGHT(D2571,1)="3",ISNUMBER(--D2571)))),I2571,0))</f>
        <v/>
      </c>
      <c r="T2571" s="34">
        <f>IF(A2571="","",R2571-S2571)</f>
        <v/>
      </c>
      <c r="U2571" s="23">
        <f>IF(A2571="","",IF(O2571=0,"Outside audit periods; ","")&amp;IF(F2571="","No VAT category; ","")&amp;IF(ABS(Q2571)&gt;Setup!$B$10,"VAT ≠ 15% × net; ","")&amp;IF(AND(F2571="Standard domestic 15% (Box 7)",NOT(AND(LEN(D2571)=15,LEFT(D2571,1)="3",RIGHT(D2571,1)="3",ISNUMBER(--D2571)))),"Invalid/missing supplier VAT no; ","")&amp;IF(AND(L2571="Yes",K2571&lt;&gt;"Yes"),"VAT claimed without valid tax invoice; ","")&amp;IF(AND(L2571="Yes",ISNUMBER(SEARCH("blocked",G2571))),"Blocked input VAT claimed; ","")&amp;IF(AND(F2571="Import - VAT paid at customs (Box 8)",M2571=""),"Customs declaration no missing; ","")&amp;IF(AND(F2571="Import - Reverse charge (Box 9)",E2571="Saudi Arabia"),"RCM used for a local supplier; ","")&amp;IF(AND(L2571="Yes",NOT(OR(F2571="Standard domestic 15% (Box 7)",F2571="Import - VAT paid at customs (Box 8)",F2571="Import - Reverse charge (Box 9)"))),"VAT claimed on non-taxable category; ",""))</f>
        <v/>
      </c>
    </row>
    <row r="2572">
      <c r="A2572" s="17" t="n"/>
      <c r="B2572" s="14" t="n"/>
      <c r="C2572" s="14" t="n"/>
      <c r="D2572" s="16" t="n"/>
      <c r="E2572" s="14" t="n"/>
      <c r="F2572" s="14" t="n"/>
      <c r="G2572" s="14" t="n"/>
      <c r="H2572" s="19" t="n"/>
      <c r="I2572" s="19" t="n"/>
      <c r="J2572" s="34">
        <f>IF(A2572="","",H2572+I2572)</f>
        <v/>
      </c>
      <c r="K2572" s="14" t="n"/>
      <c r="L2572" s="14" t="n"/>
      <c r="M2572" s="14" t="n"/>
      <c r="N2572" s="14" t="n"/>
      <c r="O2572" s="20">
        <f>IF(A2572="","",SUMPRODUCT((A2572&gt;=Setup!$C$19:$C$30)*(A2572&lt;=Setup!$D$19:$D$30)*Setup!$A$19:$A$30))</f>
        <v/>
      </c>
      <c r="P2572" s="34">
        <f>IF(A2572="","",IF(OR(F2572="Standard domestic 15% (Box 7)",F2572="Import - VAT paid at customs (Box 8)",F2572="Import - Reverse charge (Box 9)"),ROUND(H2572*Setup!$B$9,2),0))</f>
        <v/>
      </c>
      <c r="Q2572" s="34">
        <f>IF(A2572="","",I2572-P2572)</f>
        <v/>
      </c>
      <c r="R2572" s="34">
        <f>IF(A2572="","",IF(L2572="Yes",I2572,0))</f>
        <v/>
      </c>
      <c r="S2572" s="34">
        <f>IF(A2572="","",IF(AND(L2572="Yes",K2572="Yes",NOT(ISNUMBER(SEARCH("blocked",G2572))),OR(F2572="Standard domestic 15% (Box 7)",F2572="Import - VAT paid at customs (Box 8)",F2572="Import - Reverse charge (Box 9)"),OR(F2572&lt;&gt;"Standard domestic 15% (Box 7)",AND(LEN(D2572)=15,LEFT(D2572,1)="3",RIGHT(D2572,1)="3",ISNUMBER(--D2572)))),I2572,0))</f>
        <v/>
      </c>
      <c r="T2572" s="34">
        <f>IF(A2572="","",R2572-S2572)</f>
        <v/>
      </c>
      <c r="U2572" s="23">
        <f>IF(A2572="","",IF(O2572=0,"Outside audit periods; ","")&amp;IF(F2572="","No VAT category; ","")&amp;IF(ABS(Q2572)&gt;Setup!$B$10,"VAT ≠ 15% × net; ","")&amp;IF(AND(F2572="Standard domestic 15% (Box 7)",NOT(AND(LEN(D2572)=15,LEFT(D2572,1)="3",RIGHT(D2572,1)="3",ISNUMBER(--D2572)))),"Invalid/missing supplier VAT no; ","")&amp;IF(AND(L2572="Yes",K2572&lt;&gt;"Yes"),"VAT claimed without valid tax invoice; ","")&amp;IF(AND(L2572="Yes",ISNUMBER(SEARCH("blocked",G2572))),"Blocked input VAT claimed; ","")&amp;IF(AND(F2572="Import - VAT paid at customs (Box 8)",M2572=""),"Customs declaration no missing; ","")&amp;IF(AND(F2572="Import - Reverse charge (Box 9)",E2572="Saudi Arabia"),"RCM used for a local supplier; ","")&amp;IF(AND(L2572="Yes",NOT(OR(F2572="Standard domestic 15% (Box 7)",F2572="Import - VAT paid at customs (Box 8)",F2572="Import - Reverse charge (Box 9)"))),"VAT claimed on non-taxable category; ",""))</f>
        <v/>
      </c>
    </row>
    <row r="2573">
      <c r="A2573" s="17" t="n"/>
      <c r="B2573" s="14" t="n"/>
      <c r="C2573" s="14" t="n"/>
      <c r="D2573" s="16" t="n"/>
      <c r="E2573" s="14" t="n"/>
      <c r="F2573" s="14" t="n"/>
      <c r="G2573" s="14" t="n"/>
      <c r="H2573" s="19" t="n"/>
      <c r="I2573" s="19" t="n"/>
      <c r="J2573" s="34">
        <f>IF(A2573="","",H2573+I2573)</f>
        <v/>
      </c>
      <c r="K2573" s="14" t="n"/>
      <c r="L2573" s="14" t="n"/>
      <c r="M2573" s="14" t="n"/>
      <c r="N2573" s="14" t="n"/>
      <c r="O2573" s="20">
        <f>IF(A2573="","",SUMPRODUCT((A2573&gt;=Setup!$C$19:$C$30)*(A2573&lt;=Setup!$D$19:$D$30)*Setup!$A$19:$A$30))</f>
        <v/>
      </c>
      <c r="P2573" s="34">
        <f>IF(A2573="","",IF(OR(F2573="Standard domestic 15% (Box 7)",F2573="Import - VAT paid at customs (Box 8)",F2573="Import - Reverse charge (Box 9)"),ROUND(H2573*Setup!$B$9,2),0))</f>
        <v/>
      </c>
      <c r="Q2573" s="34">
        <f>IF(A2573="","",I2573-P2573)</f>
        <v/>
      </c>
      <c r="R2573" s="34">
        <f>IF(A2573="","",IF(L2573="Yes",I2573,0))</f>
        <v/>
      </c>
      <c r="S2573" s="34">
        <f>IF(A2573="","",IF(AND(L2573="Yes",K2573="Yes",NOT(ISNUMBER(SEARCH("blocked",G2573))),OR(F2573="Standard domestic 15% (Box 7)",F2573="Import - VAT paid at customs (Box 8)",F2573="Import - Reverse charge (Box 9)"),OR(F2573&lt;&gt;"Standard domestic 15% (Box 7)",AND(LEN(D2573)=15,LEFT(D2573,1)="3",RIGHT(D2573,1)="3",ISNUMBER(--D2573)))),I2573,0))</f>
        <v/>
      </c>
      <c r="T2573" s="34">
        <f>IF(A2573="","",R2573-S2573)</f>
        <v/>
      </c>
      <c r="U2573" s="23">
        <f>IF(A2573="","",IF(O2573=0,"Outside audit periods; ","")&amp;IF(F2573="","No VAT category; ","")&amp;IF(ABS(Q2573)&gt;Setup!$B$10,"VAT ≠ 15% × net; ","")&amp;IF(AND(F2573="Standard domestic 15% (Box 7)",NOT(AND(LEN(D2573)=15,LEFT(D2573,1)="3",RIGHT(D2573,1)="3",ISNUMBER(--D2573)))),"Invalid/missing supplier VAT no; ","")&amp;IF(AND(L2573="Yes",K2573&lt;&gt;"Yes"),"VAT claimed without valid tax invoice; ","")&amp;IF(AND(L2573="Yes",ISNUMBER(SEARCH("blocked",G2573))),"Blocked input VAT claimed; ","")&amp;IF(AND(F2573="Import - VAT paid at customs (Box 8)",M2573=""),"Customs declaration no missing; ","")&amp;IF(AND(F2573="Import - Reverse charge (Box 9)",E2573="Saudi Arabia"),"RCM used for a local supplier; ","")&amp;IF(AND(L2573="Yes",NOT(OR(F2573="Standard domestic 15% (Box 7)",F2573="Import - VAT paid at customs (Box 8)",F2573="Import - Reverse charge (Box 9)"))),"VAT claimed on non-taxable category; ",""))</f>
        <v/>
      </c>
    </row>
    <row r="2574">
      <c r="A2574" s="17" t="n"/>
      <c r="B2574" s="14" t="n"/>
      <c r="C2574" s="14" t="n"/>
      <c r="D2574" s="16" t="n"/>
      <c r="E2574" s="14" t="n"/>
      <c r="F2574" s="14" t="n"/>
      <c r="G2574" s="14" t="n"/>
      <c r="H2574" s="19" t="n"/>
      <c r="I2574" s="19" t="n"/>
      <c r="J2574" s="34">
        <f>IF(A2574="","",H2574+I2574)</f>
        <v/>
      </c>
      <c r="K2574" s="14" t="n"/>
      <c r="L2574" s="14" t="n"/>
      <c r="M2574" s="14" t="n"/>
      <c r="N2574" s="14" t="n"/>
      <c r="O2574" s="20">
        <f>IF(A2574="","",SUMPRODUCT((A2574&gt;=Setup!$C$19:$C$30)*(A2574&lt;=Setup!$D$19:$D$30)*Setup!$A$19:$A$30))</f>
        <v/>
      </c>
      <c r="P2574" s="34">
        <f>IF(A2574="","",IF(OR(F2574="Standard domestic 15% (Box 7)",F2574="Import - VAT paid at customs (Box 8)",F2574="Import - Reverse charge (Box 9)"),ROUND(H2574*Setup!$B$9,2),0))</f>
        <v/>
      </c>
      <c r="Q2574" s="34">
        <f>IF(A2574="","",I2574-P2574)</f>
        <v/>
      </c>
      <c r="R2574" s="34">
        <f>IF(A2574="","",IF(L2574="Yes",I2574,0))</f>
        <v/>
      </c>
      <c r="S2574" s="34">
        <f>IF(A2574="","",IF(AND(L2574="Yes",K2574="Yes",NOT(ISNUMBER(SEARCH("blocked",G2574))),OR(F2574="Standard domestic 15% (Box 7)",F2574="Import - VAT paid at customs (Box 8)",F2574="Import - Reverse charge (Box 9)"),OR(F2574&lt;&gt;"Standard domestic 15% (Box 7)",AND(LEN(D2574)=15,LEFT(D2574,1)="3",RIGHT(D2574,1)="3",ISNUMBER(--D2574)))),I2574,0))</f>
        <v/>
      </c>
      <c r="T2574" s="34">
        <f>IF(A2574="","",R2574-S2574)</f>
        <v/>
      </c>
      <c r="U2574" s="23">
        <f>IF(A2574="","",IF(O2574=0,"Outside audit periods; ","")&amp;IF(F2574="","No VAT category; ","")&amp;IF(ABS(Q2574)&gt;Setup!$B$10,"VAT ≠ 15% × net; ","")&amp;IF(AND(F2574="Standard domestic 15% (Box 7)",NOT(AND(LEN(D2574)=15,LEFT(D2574,1)="3",RIGHT(D2574,1)="3",ISNUMBER(--D2574)))),"Invalid/missing supplier VAT no; ","")&amp;IF(AND(L2574="Yes",K2574&lt;&gt;"Yes"),"VAT claimed without valid tax invoice; ","")&amp;IF(AND(L2574="Yes",ISNUMBER(SEARCH("blocked",G2574))),"Blocked input VAT claimed; ","")&amp;IF(AND(F2574="Import - VAT paid at customs (Box 8)",M2574=""),"Customs declaration no missing; ","")&amp;IF(AND(F2574="Import - Reverse charge (Box 9)",E2574="Saudi Arabia"),"RCM used for a local supplier; ","")&amp;IF(AND(L2574="Yes",NOT(OR(F2574="Standard domestic 15% (Box 7)",F2574="Import - VAT paid at customs (Box 8)",F2574="Import - Reverse charge (Box 9)"))),"VAT claimed on non-taxable category; ",""))</f>
        <v/>
      </c>
    </row>
    <row r="2575">
      <c r="A2575" s="17" t="n"/>
      <c r="B2575" s="14" t="n"/>
      <c r="C2575" s="14" t="n"/>
      <c r="D2575" s="16" t="n"/>
      <c r="E2575" s="14" t="n"/>
      <c r="F2575" s="14" t="n"/>
      <c r="G2575" s="14" t="n"/>
      <c r="H2575" s="19" t="n"/>
      <c r="I2575" s="19" t="n"/>
      <c r="J2575" s="34">
        <f>IF(A2575="","",H2575+I2575)</f>
        <v/>
      </c>
      <c r="K2575" s="14" t="n"/>
      <c r="L2575" s="14" t="n"/>
      <c r="M2575" s="14" t="n"/>
      <c r="N2575" s="14" t="n"/>
      <c r="O2575" s="20">
        <f>IF(A2575="","",SUMPRODUCT((A2575&gt;=Setup!$C$19:$C$30)*(A2575&lt;=Setup!$D$19:$D$30)*Setup!$A$19:$A$30))</f>
        <v/>
      </c>
      <c r="P2575" s="34">
        <f>IF(A2575="","",IF(OR(F2575="Standard domestic 15% (Box 7)",F2575="Import - VAT paid at customs (Box 8)",F2575="Import - Reverse charge (Box 9)"),ROUND(H2575*Setup!$B$9,2),0))</f>
        <v/>
      </c>
      <c r="Q2575" s="34">
        <f>IF(A2575="","",I2575-P2575)</f>
        <v/>
      </c>
      <c r="R2575" s="34">
        <f>IF(A2575="","",IF(L2575="Yes",I2575,0))</f>
        <v/>
      </c>
      <c r="S2575" s="34">
        <f>IF(A2575="","",IF(AND(L2575="Yes",K2575="Yes",NOT(ISNUMBER(SEARCH("blocked",G2575))),OR(F2575="Standard domestic 15% (Box 7)",F2575="Import - VAT paid at customs (Box 8)",F2575="Import - Reverse charge (Box 9)"),OR(F2575&lt;&gt;"Standard domestic 15% (Box 7)",AND(LEN(D2575)=15,LEFT(D2575,1)="3",RIGHT(D2575,1)="3",ISNUMBER(--D2575)))),I2575,0))</f>
        <v/>
      </c>
      <c r="T2575" s="34">
        <f>IF(A2575="","",R2575-S2575)</f>
        <v/>
      </c>
      <c r="U2575" s="23">
        <f>IF(A2575="","",IF(O2575=0,"Outside audit periods; ","")&amp;IF(F2575="","No VAT category; ","")&amp;IF(ABS(Q2575)&gt;Setup!$B$10,"VAT ≠ 15% × net; ","")&amp;IF(AND(F2575="Standard domestic 15% (Box 7)",NOT(AND(LEN(D2575)=15,LEFT(D2575,1)="3",RIGHT(D2575,1)="3",ISNUMBER(--D2575)))),"Invalid/missing supplier VAT no; ","")&amp;IF(AND(L2575="Yes",K2575&lt;&gt;"Yes"),"VAT claimed without valid tax invoice; ","")&amp;IF(AND(L2575="Yes",ISNUMBER(SEARCH("blocked",G2575))),"Blocked input VAT claimed; ","")&amp;IF(AND(F2575="Import - VAT paid at customs (Box 8)",M2575=""),"Customs declaration no missing; ","")&amp;IF(AND(F2575="Import - Reverse charge (Box 9)",E2575="Saudi Arabia"),"RCM used for a local supplier; ","")&amp;IF(AND(L2575="Yes",NOT(OR(F2575="Standard domestic 15% (Box 7)",F2575="Import - VAT paid at customs (Box 8)",F2575="Import - Reverse charge (Box 9)"))),"VAT claimed on non-taxable category; ",""))</f>
        <v/>
      </c>
    </row>
    <row r="2576">
      <c r="A2576" s="17" t="n"/>
      <c r="B2576" s="14" t="n"/>
      <c r="C2576" s="14" t="n"/>
      <c r="D2576" s="16" t="n"/>
      <c r="E2576" s="14" t="n"/>
      <c r="F2576" s="14" t="n"/>
      <c r="G2576" s="14" t="n"/>
      <c r="H2576" s="19" t="n"/>
      <c r="I2576" s="19" t="n"/>
      <c r="J2576" s="34">
        <f>IF(A2576="","",H2576+I2576)</f>
        <v/>
      </c>
      <c r="K2576" s="14" t="n"/>
      <c r="L2576" s="14" t="n"/>
      <c r="M2576" s="14" t="n"/>
      <c r="N2576" s="14" t="n"/>
      <c r="O2576" s="20">
        <f>IF(A2576="","",SUMPRODUCT((A2576&gt;=Setup!$C$19:$C$30)*(A2576&lt;=Setup!$D$19:$D$30)*Setup!$A$19:$A$30))</f>
        <v/>
      </c>
      <c r="P2576" s="34">
        <f>IF(A2576="","",IF(OR(F2576="Standard domestic 15% (Box 7)",F2576="Import - VAT paid at customs (Box 8)",F2576="Import - Reverse charge (Box 9)"),ROUND(H2576*Setup!$B$9,2),0))</f>
        <v/>
      </c>
      <c r="Q2576" s="34">
        <f>IF(A2576="","",I2576-P2576)</f>
        <v/>
      </c>
      <c r="R2576" s="34">
        <f>IF(A2576="","",IF(L2576="Yes",I2576,0))</f>
        <v/>
      </c>
      <c r="S2576" s="34">
        <f>IF(A2576="","",IF(AND(L2576="Yes",K2576="Yes",NOT(ISNUMBER(SEARCH("blocked",G2576))),OR(F2576="Standard domestic 15% (Box 7)",F2576="Import - VAT paid at customs (Box 8)",F2576="Import - Reverse charge (Box 9)"),OR(F2576&lt;&gt;"Standard domestic 15% (Box 7)",AND(LEN(D2576)=15,LEFT(D2576,1)="3",RIGHT(D2576,1)="3",ISNUMBER(--D2576)))),I2576,0))</f>
        <v/>
      </c>
      <c r="T2576" s="34">
        <f>IF(A2576="","",R2576-S2576)</f>
        <v/>
      </c>
      <c r="U2576" s="23">
        <f>IF(A2576="","",IF(O2576=0,"Outside audit periods; ","")&amp;IF(F2576="","No VAT category; ","")&amp;IF(ABS(Q2576)&gt;Setup!$B$10,"VAT ≠ 15% × net; ","")&amp;IF(AND(F2576="Standard domestic 15% (Box 7)",NOT(AND(LEN(D2576)=15,LEFT(D2576,1)="3",RIGHT(D2576,1)="3",ISNUMBER(--D2576)))),"Invalid/missing supplier VAT no; ","")&amp;IF(AND(L2576="Yes",K2576&lt;&gt;"Yes"),"VAT claimed without valid tax invoice; ","")&amp;IF(AND(L2576="Yes",ISNUMBER(SEARCH("blocked",G2576))),"Blocked input VAT claimed; ","")&amp;IF(AND(F2576="Import - VAT paid at customs (Box 8)",M2576=""),"Customs declaration no missing; ","")&amp;IF(AND(F2576="Import - Reverse charge (Box 9)",E2576="Saudi Arabia"),"RCM used for a local supplier; ","")&amp;IF(AND(L2576="Yes",NOT(OR(F2576="Standard domestic 15% (Box 7)",F2576="Import - VAT paid at customs (Box 8)",F2576="Import - Reverse charge (Box 9)"))),"VAT claimed on non-taxable category; ",""))</f>
        <v/>
      </c>
    </row>
    <row r="2577">
      <c r="A2577" s="17" t="n"/>
      <c r="B2577" s="14" t="n"/>
      <c r="C2577" s="14" t="n"/>
      <c r="D2577" s="16" t="n"/>
      <c r="E2577" s="14" t="n"/>
      <c r="F2577" s="14" t="n"/>
      <c r="G2577" s="14" t="n"/>
      <c r="H2577" s="19" t="n"/>
      <c r="I2577" s="19" t="n"/>
      <c r="J2577" s="34">
        <f>IF(A2577="","",H2577+I2577)</f>
        <v/>
      </c>
      <c r="K2577" s="14" t="n"/>
      <c r="L2577" s="14" t="n"/>
      <c r="M2577" s="14" t="n"/>
      <c r="N2577" s="14" t="n"/>
      <c r="O2577" s="20">
        <f>IF(A2577="","",SUMPRODUCT((A2577&gt;=Setup!$C$19:$C$30)*(A2577&lt;=Setup!$D$19:$D$30)*Setup!$A$19:$A$30))</f>
        <v/>
      </c>
      <c r="P2577" s="34">
        <f>IF(A2577="","",IF(OR(F2577="Standard domestic 15% (Box 7)",F2577="Import - VAT paid at customs (Box 8)",F2577="Import - Reverse charge (Box 9)"),ROUND(H2577*Setup!$B$9,2),0))</f>
        <v/>
      </c>
      <c r="Q2577" s="34">
        <f>IF(A2577="","",I2577-P2577)</f>
        <v/>
      </c>
      <c r="R2577" s="34">
        <f>IF(A2577="","",IF(L2577="Yes",I2577,0))</f>
        <v/>
      </c>
      <c r="S2577" s="34">
        <f>IF(A2577="","",IF(AND(L2577="Yes",K2577="Yes",NOT(ISNUMBER(SEARCH("blocked",G2577))),OR(F2577="Standard domestic 15% (Box 7)",F2577="Import - VAT paid at customs (Box 8)",F2577="Import - Reverse charge (Box 9)"),OR(F2577&lt;&gt;"Standard domestic 15% (Box 7)",AND(LEN(D2577)=15,LEFT(D2577,1)="3",RIGHT(D2577,1)="3",ISNUMBER(--D2577)))),I2577,0))</f>
        <v/>
      </c>
      <c r="T2577" s="34">
        <f>IF(A2577="","",R2577-S2577)</f>
        <v/>
      </c>
      <c r="U2577" s="23">
        <f>IF(A2577="","",IF(O2577=0,"Outside audit periods; ","")&amp;IF(F2577="","No VAT category; ","")&amp;IF(ABS(Q2577)&gt;Setup!$B$10,"VAT ≠ 15% × net; ","")&amp;IF(AND(F2577="Standard domestic 15% (Box 7)",NOT(AND(LEN(D2577)=15,LEFT(D2577,1)="3",RIGHT(D2577,1)="3",ISNUMBER(--D2577)))),"Invalid/missing supplier VAT no; ","")&amp;IF(AND(L2577="Yes",K2577&lt;&gt;"Yes"),"VAT claimed without valid tax invoice; ","")&amp;IF(AND(L2577="Yes",ISNUMBER(SEARCH("blocked",G2577))),"Blocked input VAT claimed; ","")&amp;IF(AND(F2577="Import - VAT paid at customs (Box 8)",M2577=""),"Customs declaration no missing; ","")&amp;IF(AND(F2577="Import - Reverse charge (Box 9)",E2577="Saudi Arabia"),"RCM used for a local supplier; ","")&amp;IF(AND(L2577="Yes",NOT(OR(F2577="Standard domestic 15% (Box 7)",F2577="Import - VAT paid at customs (Box 8)",F2577="Import - Reverse charge (Box 9)"))),"VAT claimed on non-taxable category; ",""))</f>
        <v/>
      </c>
    </row>
    <row r="2578">
      <c r="A2578" s="17" t="n"/>
      <c r="B2578" s="14" t="n"/>
      <c r="C2578" s="14" t="n"/>
      <c r="D2578" s="16" t="n"/>
      <c r="E2578" s="14" t="n"/>
      <c r="F2578" s="14" t="n"/>
      <c r="G2578" s="14" t="n"/>
      <c r="H2578" s="19" t="n"/>
      <c r="I2578" s="19" t="n"/>
      <c r="J2578" s="34">
        <f>IF(A2578="","",H2578+I2578)</f>
        <v/>
      </c>
      <c r="K2578" s="14" t="n"/>
      <c r="L2578" s="14" t="n"/>
      <c r="M2578" s="14" t="n"/>
      <c r="N2578" s="14" t="n"/>
      <c r="O2578" s="20">
        <f>IF(A2578="","",SUMPRODUCT((A2578&gt;=Setup!$C$19:$C$30)*(A2578&lt;=Setup!$D$19:$D$30)*Setup!$A$19:$A$30))</f>
        <v/>
      </c>
      <c r="P2578" s="34">
        <f>IF(A2578="","",IF(OR(F2578="Standard domestic 15% (Box 7)",F2578="Import - VAT paid at customs (Box 8)",F2578="Import - Reverse charge (Box 9)"),ROUND(H2578*Setup!$B$9,2),0))</f>
        <v/>
      </c>
      <c r="Q2578" s="34">
        <f>IF(A2578="","",I2578-P2578)</f>
        <v/>
      </c>
      <c r="R2578" s="34">
        <f>IF(A2578="","",IF(L2578="Yes",I2578,0))</f>
        <v/>
      </c>
      <c r="S2578" s="34">
        <f>IF(A2578="","",IF(AND(L2578="Yes",K2578="Yes",NOT(ISNUMBER(SEARCH("blocked",G2578))),OR(F2578="Standard domestic 15% (Box 7)",F2578="Import - VAT paid at customs (Box 8)",F2578="Import - Reverse charge (Box 9)"),OR(F2578&lt;&gt;"Standard domestic 15% (Box 7)",AND(LEN(D2578)=15,LEFT(D2578,1)="3",RIGHT(D2578,1)="3",ISNUMBER(--D2578)))),I2578,0))</f>
        <v/>
      </c>
      <c r="T2578" s="34">
        <f>IF(A2578="","",R2578-S2578)</f>
        <v/>
      </c>
      <c r="U2578" s="23">
        <f>IF(A2578="","",IF(O2578=0,"Outside audit periods; ","")&amp;IF(F2578="","No VAT category; ","")&amp;IF(ABS(Q2578)&gt;Setup!$B$10,"VAT ≠ 15% × net; ","")&amp;IF(AND(F2578="Standard domestic 15% (Box 7)",NOT(AND(LEN(D2578)=15,LEFT(D2578,1)="3",RIGHT(D2578,1)="3",ISNUMBER(--D2578)))),"Invalid/missing supplier VAT no; ","")&amp;IF(AND(L2578="Yes",K2578&lt;&gt;"Yes"),"VAT claimed without valid tax invoice; ","")&amp;IF(AND(L2578="Yes",ISNUMBER(SEARCH("blocked",G2578))),"Blocked input VAT claimed; ","")&amp;IF(AND(F2578="Import - VAT paid at customs (Box 8)",M2578=""),"Customs declaration no missing; ","")&amp;IF(AND(F2578="Import - Reverse charge (Box 9)",E2578="Saudi Arabia"),"RCM used for a local supplier; ","")&amp;IF(AND(L2578="Yes",NOT(OR(F2578="Standard domestic 15% (Box 7)",F2578="Import - VAT paid at customs (Box 8)",F2578="Import - Reverse charge (Box 9)"))),"VAT claimed on non-taxable category; ",""))</f>
        <v/>
      </c>
    </row>
    <row r="2579">
      <c r="A2579" s="17" t="n"/>
      <c r="B2579" s="14" t="n"/>
      <c r="C2579" s="14" t="n"/>
      <c r="D2579" s="16" t="n"/>
      <c r="E2579" s="14" t="n"/>
      <c r="F2579" s="14" t="n"/>
      <c r="G2579" s="14" t="n"/>
      <c r="H2579" s="19" t="n"/>
      <c r="I2579" s="19" t="n"/>
      <c r="J2579" s="34">
        <f>IF(A2579="","",H2579+I2579)</f>
        <v/>
      </c>
      <c r="K2579" s="14" t="n"/>
      <c r="L2579" s="14" t="n"/>
      <c r="M2579" s="14" t="n"/>
      <c r="N2579" s="14" t="n"/>
      <c r="O2579" s="20">
        <f>IF(A2579="","",SUMPRODUCT((A2579&gt;=Setup!$C$19:$C$30)*(A2579&lt;=Setup!$D$19:$D$30)*Setup!$A$19:$A$30))</f>
        <v/>
      </c>
      <c r="P2579" s="34">
        <f>IF(A2579="","",IF(OR(F2579="Standard domestic 15% (Box 7)",F2579="Import - VAT paid at customs (Box 8)",F2579="Import - Reverse charge (Box 9)"),ROUND(H2579*Setup!$B$9,2),0))</f>
        <v/>
      </c>
      <c r="Q2579" s="34">
        <f>IF(A2579="","",I2579-P2579)</f>
        <v/>
      </c>
      <c r="R2579" s="34">
        <f>IF(A2579="","",IF(L2579="Yes",I2579,0))</f>
        <v/>
      </c>
      <c r="S2579" s="34">
        <f>IF(A2579="","",IF(AND(L2579="Yes",K2579="Yes",NOT(ISNUMBER(SEARCH("blocked",G2579))),OR(F2579="Standard domestic 15% (Box 7)",F2579="Import - VAT paid at customs (Box 8)",F2579="Import - Reverse charge (Box 9)"),OR(F2579&lt;&gt;"Standard domestic 15% (Box 7)",AND(LEN(D2579)=15,LEFT(D2579,1)="3",RIGHT(D2579,1)="3",ISNUMBER(--D2579)))),I2579,0))</f>
        <v/>
      </c>
      <c r="T2579" s="34">
        <f>IF(A2579="","",R2579-S2579)</f>
        <v/>
      </c>
      <c r="U2579" s="23">
        <f>IF(A2579="","",IF(O2579=0,"Outside audit periods; ","")&amp;IF(F2579="","No VAT category; ","")&amp;IF(ABS(Q2579)&gt;Setup!$B$10,"VAT ≠ 15% × net; ","")&amp;IF(AND(F2579="Standard domestic 15% (Box 7)",NOT(AND(LEN(D2579)=15,LEFT(D2579,1)="3",RIGHT(D2579,1)="3",ISNUMBER(--D2579)))),"Invalid/missing supplier VAT no; ","")&amp;IF(AND(L2579="Yes",K2579&lt;&gt;"Yes"),"VAT claimed without valid tax invoice; ","")&amp;IF(AND(L2579="Yes",ISNUMBER(SEARCH("blocked",G2579))),"Blocked input VAT claimed; ","")&amp;IF(AND(F2579="Import - VAT paid at customs (Box 8)",M2579=""),"Customs declaration no missing; ","")&amp;IF(AND(F2579="Import - Reverse charge (Box 9)",E2579="Saudi Arabia"),"RCM used for a local supplier; ","")&amp;IF(AND(L2579="Yes",NOT(OR(F2579="Standard domestic 15% (Box 7)",F2579="Import - VAT paid at customs (Box 8)",F2579="Import - Reverse charge (Box 9)"))),"VAT claimed on non-taxable category; ",""))</f>
        <v/>
      </c>
    </row>
    <row r="2580">
      <c r="A2580" s="17" t="n"/>
      <c r="B2580" s="14" t="n"/>
      <c r="C2580" s="14" t="n"/>
      <c r="D2580" s="16" t="n"/>
      <c r="E2580" s="14" t="n"/>
      <c r="F2580" s="14" t="n"/>
      <c r="G2580" s="14" t="n"/>
      <c r="H2580" s="19" t="n"/>
      <c r="I2580" s="19" t="n"/>
      <c r="J2580" s="34">
        <f>IF(A2580="","",H2580+I2580)</f>
        <v/>
      </c>
      <c r="K2580" s="14" t="n"/>
      <c r="L2580" s="14" t="n"/>
      <c r="M2580" s="14" t="n"/>
      <c r="N2580" s="14" t="n"/>
      <c r="O2580" s="20">
        <f>IF(A2580="","",SUMPRODUCT((A2580&gt;=Setup!$C$19:$C$30)*(A2580&lt;=Setup!$D$19:$D$30)*Setup!$A$19:$A$30))</f>
        <v/>
      </c>
      <c r="P2580" s="34">
        <f>IF(A2580="","",IF(OR(F2580="Standard domestic 15% (Box 7)",F2580="Import - VAT paid at customs (Box 8)",F2580="Import - Reverse charge (Box 9)"),ROUND(H2580*Setup!$B$9,2),0))</f>
        <v/>
      </c>
      <c r="Q2580" s="34">
        <f>IF(A2580="","",I2580-P2580)</f>
        <v/>
      </c>
      <c r="R2580" s="34">
        <f>IF(A2580="","",IF(L2580="Yes",I2580,0))</f>
        <v/>
      </c>
      <c r="S2580" s="34">
        <f>IF(A2580="","",IF(AND(L2580="Yes",K2580="Yes",NOT(ISNUMBER(SEARCH("blocked",G2580))),OR(F2580="Standard domestic 15% (Box 7)",F2580="Import - VAT paid at customs (Box 8)",F2580="Import - Reverse charge (Box 9)"),OR(F2580&lt;&gt;"Standard domestic 15% (Box 7)",AND(LEN(D2580)=15,LEFT(D2580,1)="3",RIGHT(D2580,1)="3",ISNUMBER(--D2580)))),I2580,0))</f>
        <v/>
      </c>
      <c r="T2580" s="34">
        <f>IF(A2580="","",R2580-S2580)</f>
        <v/>
      </c>
      <c r="U2580" s="23">
        <f>IF(A2580="","",IF(O2580=0,"Outside audit periods; ","")&amp;IF(F2580="","No VAT category; ","")&amp;IF(ABS(Q2580)&gt;Setup!$B$10,"VAT ≠ 15% × net; ","")&amp;IF(AND(F2580="Standard domestic 15% (Box 7)",NOT(AND(LEN(D2580)=15,LEFT(D2580,1)="3",RIGHT(D2580,1)="3",ISNUMBER(--D2580)))),"Invalid/missing supplier VAT no; ","")&amp;IF(AND(L2580="Yes",K2580&lt;&gt;"Yes"),"VAT claimed without valid tax invoice; ","")&amp;IF(AND(L2580="Yes",ISNUMBER(SEARCH("blocked",G2580))),"Blocked input VAT claimed; ","")&amp;IF(AND(F2580="Import - VAT paid at customs (Box 8)",M2580=""),"Customs declaration no missing; ","")&amp;IF(AND(F2580="Import - Reverse charge (Box 9)",E2580="Saudi Arabia"),"RCM used for a local supplier; ","")&amp;IF(AND(L2580="Yes",NOT(OR(F2580="Standard domestic 15% (Box 7)",F2580="Import - VAT paid at customs (Box 8)",F2580="Import - Reverse charge (Box 9)"))),"VAT claimed on non-taxable category; ",""))</f>
        <v/>
      </c>
    </row>
    <row r="2581">
      <c r="A2581" s="17" t="n"/>
      <c r="B2581" s="14" t="n"/>
      <c r="C2581" s="14" t="n"/>
      <c r="D2581" s="16" t="n"/>
      <c r="E2581" s="14" t="n"/>
      <c r="F2581" s="14" t="n"/>
      <c r="G2581" s="14" t="n"/>
      <c r="H2581" s="19" t="n"/>
      <c r="I2581" s="19" t="n"/>
      <c r="J2581" s="34">
        <f>IF(A2581="","",H2581+I2581)</f>
        <v/>
      </c>
      <c r="K2581" s="14" t="n"/>
      <c r="L2581" s="14" t="n"/>
      <c r="M2581" s="14" t="n"/>
      <c r="N2581" s="14" t="n"/>
      <c r="O2581" s="20">
        <f>IF(A2581="","",SUMPRODUCT((A2581&gt;=Setup!$C$19:$C$30)*(A2581&lt;=Setup!$D$19:$D$30)*Setup!$A$19:$A$30))</f>
        <v/>
      </c>
      <c r="P2581" s="34">
        <f>IF(A2581="","",IF(OR(F2581="Standard domestic 15% (Box 7)",F2581="Import - VAT paid at customs (Box 8)",F2581="Import - Reverse charge (Box 9)"),ROUND(H2581*Setup!$B$9,2),0))</f>
        <v/>
      </c>
      <c r="Q2581" s="34">
        <f>IF(A2581="","",I2581-P2581)</f>
        <v/>
      </c>
      <c r="R2581" s="34">
        <f>IF(A2581="","",IF(L2581="Yes",I2581,0))</f>
        <v/>
      </c>
      <c r="S2581" s="34">
        <f>IF(A2581="","",IF(AND(L2581="Yes",K2581="Yes",NOT(ISNUMBER(SEARCH("blocked",G2581))),OR(F2581="Standard domestic 15% (Box 7)",F2581="Import - VAT paid at customs (Box 8)",F2581="Import - Reverse charge (Box 9)"),OR(F2581&lt;&gt;"Standard domestic 15% (Box 7)",AND(LEN(D2581)=15,LEFT(D2581,1)="3",RIGHT(D2581,1)="3",ISNUMBER(--D2581)))),I2581,0))</f>
        <v/>
      </c>
      <c r="T2581" s="34">
        <f>IF(A2581="","",R2581-S2581)</f>
        <v/>
      </c>
      <c r="U2581" s="23">
        <f>IF(A2581="","",IF(O2581=0,"Outside audit periods; ","")&amp;IF(F2581="","No VAT category; ","")&amp;IF(ABS(Q2581)&gt;Setup!$B$10,"VAT ≠ 15% × net; ","")&amp;IF(AND(F2581="Standard domestic 15% (Box 7)",NOT(AND(LEN(D2581)=15,LEFT(D2581,1)="3",RIGHT(D2581,1)="3",ISNUMBER(--D2581)))),"Invalid/missing supplier VAT no; ","")&amp;IF(AND(L2581="Yes",K2581&lt;&gt;"Yes"),"VAT claimed without valid tax invoice; ","")&amp;IF(AND(L2581="Yes",ISNUMBER(SEARCH("blocked",G2581))),"Blocked input VAT claimed; ","")&amp;IF(AND(F2581="Import - VAT paid at customs (Box 8)",M2581=""),"Customs declaration no missing; ","")&amp;IF(AND(F2581="Import - Reverse charge (Box 9)",E2581="Saudi Arabia"),"RCM used for a local supplier; ","")&amp;IF(AND(L2581="Yes",NOT(OR(F2581="Standard domestic 15% (Box 7)",F2581="Import - VAT paid at customs (Box 8)",F2581="Import - Reverse charge (Box 9)"))),"VAT claimed on non-taxable category; ",""))</f>
        <v/>
      </c>
    </row>
    <row r="2582">
      <c r="A2582" s="17" t="n"/>
      <c r="B2582" s="14" t="n"/>
      <c r="C2582" s="14" t="n"/>
      <c r="D2582" s="16" t="n"/>
      <c r="E2582" s="14" t="n"/>
      <c r="F2582" s="14" t="n"/>
      <c r="G2582" s="14" t="n"/>
      <c r="H2582" s="19" t="n"/>
      <c r="I2582" s="19" t="n"/>
      <c r="J2582" s="34">
        <f>IF(A2582="","",H2582+I2582)</f>
        <v/>
      </c>
      <c r="K2582" s="14" t="n"/>
      <c r="L2582" s="14" t="n"/>
      <c r="M2582" s="14" t="n"/>
      <c r="N2582" s="14" t="n"/>
      <c r="O2582" s="20">
        <f>IF(A2582="","",SUMPRODUCT((A2582&gt;=Setup!$C$19:$C$30)*(A2582&lt;=Setup!$D$19:$D$30)*Setup!$A$19:$A$30))</f>
        <v/>
      </c>
      <c r="P2582" s="34">
        <f>IF(A2582="","",IF(OR(F2582="Standard domestic 15% (Box 7)",F2582="Import - VAT paid at customs (Box 8)",F2582="Import - Reverse charge (Box 9)"),ROUND(H2582*Setup!$B$9,2),0))</f>
        <v/>
      </c>
      <c r="Q2582" s="34">
        <f>IF(A2582="","",I2582-P2582)</f>
        <v/>
      </c>
      <c r="R2582" s="34">
        <f>IF(A2582="","",IF(L2582="Yes",I2582,0))</f>
        <v/>
      </c>
      <c r="S2582" s="34">
        <f>IF(A2582="","",IF(AND(L2582="Yes",K2582="Yes",NOT(ISNUMBER(SEARCH("blocked",G2582))),OR(F2582="Standard domestic 15% (Box 7)",F2582="Import - VAT paid at customs (Box 8)",F2582="Import - Reverse charge (Box 9)"),OR(F2582&lt;&gt;"Standard domestic 15% (Box 7)",AND(LEN(D2582)=15,LEFT(D2582,1)="3",RIGHT(D2582,1)="3",ISNUMBER(--D2582)))),I2582,0))</f>
        <v/>
      </c>
      <c r="T2582" s="34">
        <f>IF(A2582="","",R2582-S2582)</f>
        <v/>
      </c>
      <c r="U2582" s="23">
        <f>IF(A2582="","",IF(O2582=0,"Outside audit periods; ","")&amp;IF(F2582="","No VAT category; ","")&amp;IF(ABS(Q2582)&gt;Setup!$B$10,"VAT ≠ 15% × net; ","")&amp;IF(AND(F2582="Standard domestic 15% (Box 7)",NOT(AND(LEN(D2582)=15,LEFT(D2582,1)="3",RIGHT(D2582,1)="3",ISNUMBER(--D2582)))),"Invalid/missing supplier VAT no; ","")&amp;IF(AND(L2582="Yes",K2582&lt;&gt;"Yes"),"VAT claimed without valid tax invoice; ","")&amp;IF(AND(L2582="Yes",ISNUMBER(SEARCH("blocked",G2582))),"Blocked input VAT claimed; ","")&amp;IF(AND(F2582="Import - VAT paid at customs (Box 8)",M2582=""),"Customs declaration no missing; ","")&amp;IF(AND(F2582="Import - Reverse charge (Box 9)",E2582="Saudi Arabia"),"RCM used for a local supplier; ","")&amp;IF(AND(L2582="Yes",NOT(OR(F2582="Standard domestic 15% (Box 7)",F2582="Import - VAT paid at customs (Box 8)",F2582="Import - Reverse charge (Box 9)"))),"VAT claimed on non-taxable category; ",""))</f>
        <v/>
      </c>
    </row>
    <row r="2583">
      <c r="A2583" s="17" t="n"/>
      <c r="B2583" s="14" t="n"/>
      <c r="C2583" s="14" t="n"/>
      <c r="D2583" s="16" t="n"/>
      <c r="E2583" s="14" t="n"/>
      <c r="F2583" s="14" t="n"/>
      <c r="G2583" s="14" t="n"/>
      <c r="H2583" s="19" t="n"/>
      <c r="I2583" s="19" t="n"/>
      <c r="J2583" s="34">
        <f>IF(A2583="","",H2583+I2583)</f>
        <v/>
      </c>
      <c r="K2583" s="14" t="n"/>
      <c r="L2583" s="14" t="n"/>
      <c r="M2583" s="14" t="n"/>
      <c r="N2583" s="14" t="n"/>
      <c r="O2583" s="20">
        <f>IF(A2583="","",SUMPRODUCT((A2583&gt;=Setup!$C$19:$C$30)*(A2583&lt;=Setup!$D$19:$D$30)*Setup!$A$19:$A$30))</f>
        <v/>
      </c>
      <c r="P2583" s="34">
        <f>IF(A2583="","",IF(OR(F2583="Standard domestic 15% (Box 7)",F2583="Import - VAT paid at customs (Box 8)",F2583="Import - Reverse charge (Box 9)"),ROUND(H2583*Setup!$B$9,2),0))</f>
        <v/>
      </c>
      <c r="Q2583" s="34">
        <f>IF(A2583="","",I2583-P2583)</f>
        <v/>
      </c>
      <c r="R2583" s="34">
        <f>IF(A2583="","",IF(L2583="Yes",I2583,0))</f>
        <v/>
      </c>
      <c r="S2583" s="34">
        <f>IF(A2583="","",IF(AND(L2583="Yes",K2583="Yes",NOT(ISNUMBER(SEARCH("blocked",G2583))),OR(F2583="Standard domestic 15% (Box 7)",F2583="Import - VAT paid at customs (Box 8)",F2583="Import - Reverse charge (Box 9)"),OR(F2583&lt;&gt;"Standard domestic 15% (Box 7)",AND(LEN(D2583)=15,LEFT(D2583,1)="3",RIGHT(D2583,1)="3",ISNUMBER(--D2583)))),I2583,0))</f>
        <v/>
      </c>
      <c r="T2583" s="34">
        <f>IF(A2583="","",R2583-S2583)</f>
        <v/>
      </c>
      <c r="U2583" s="23">
        <f>IF(A2583="","",IF(O2583=0,"Outside audit periods; ","")&amp;IF(F2583="","No VAT category; ","")&amp;IF(ABS(Q2583)&gt;Setup!$B$10,"VAT ≠ 15% × net; ","")&amp;IF(AND(F2583="Standard domestic 15% (Box 7)",NOT(AND(LEN(D2583)=15,LEFT(D2583,1)="3",RIGHT(D2583,1)="3",ISNUMBER(--D2583)))),"Invalid/missing supplier VAT no; ","")&amp;IF(AND(L2583="Yes",K2583&lt;&gt;"Yes"),"VAT claimed without valid tax invoice; ","")&amp;IF(AND(L2583="Yes",ISNUMBER(SEARCH("blocked",G2583))),"Blocked input VAT claimed; ","")&amp;IF(AND(F2583="Import - VAT paid at customs (Box 8)",M2583=""),"Customs declaration no missing; ","")&amp;IF(AND(F2583="Import - Reverse charge (Box 9)",E2583="Saudi Arabia"),"RCM used for a local supplier; ","")&amp;IF(AND(L2583="Yes",NOT(OR(F2583="Standard domestic 15% (Box 7)",F2583="Import - VAT paid at customs (Box 8)",F2583="Import - Reverse charge (Box 9)"))),"VAT claimed on non-taxable category; ",""))</f>
        <v/>
      </c>
    </row>
    <row r="2584">
      <c r="A2584" s="17" t="n"/>
      <c r="B2584" s="14" t="n"/>
      <c r="C2584" s="14" t="n"/>
      <c r="D2584" s="16" t="n"/>
      <c r="E2584" s="14" t="n"/>
      <c r="F2584" s="14" t="n"/>
      <c r="G2584" s="14" t="n"/>
      <c r="H2584" s="19" t="n"/>
      <c r="I2584" s="19" t="n"/>
      <c r="J2584" s="34">
        <f>IF(A2584="","",H2584+I2584)</f>
        <v/>
      </c>
      <c r="K2584" s="14" t="n"/>
      <c r="L2584" s="14" t="n"/>
      <c r="M2584" s="14" t="n"/>
      <c r="N2584" s="14" t="n"/>
      <c r="O2584" s="20">
        <f>IF(A2584="","",SUMPRODUCT((A2584&gt;=Setup!$C$19:$C$30)*(A2584&lt;=Setup!$D$19:$D$30)*Setup!$A$19:$A$30))</f>
        <v/>
      </c>
      <c r="P2584" s="34">
        <f>IF(A2584="","",IF(OR(F2584="Standard domestic 15% (Box 7)",F2584="Import - VAT paid at customs (Box 8)",F2584="Import - Reverse charge (Box 9)"),ROUND(H2584*Setup!$B$9,2),0))</f>
        <v/>
      </c>
      <c r="Q2584" s="34">
        <f>IF(A2584="","",I2584-P2584)</f>
        <v/>
      </c>
      <c r="R2584" s="34">
        <f>IF(A2584="","",IF(L2584="Yes",I2584,0))</f>
        <v/>
      </c>
      <c r="S2584" s="34">
        <f>IF(A2584="","",IF(AND(L2584="Yes",K2584="Yes",NOT(ISNUMBER(SEARCH("blocked",G2584))),OR(F2584="Standard domestic 15% (Box 7)",F2584="Import - VAT paid at customs (Box 8)",F2584="Import - Reverse charge (Box 9)"),OR(F2584&lt;&gt;"Standard domestic 15% (Box 7)",AND(LEN(D2584)=15,LEFT(D2584,1)="3",RIGHT(D2584,1)="3",ISNUMBER(--D2584)))),I2584,0))</f>
        <v/>
      </c>
      <c r="T2584" s="34">
        <f>IF(A2584="","",R2584-S2584)</f>
        <v/>
      </c>
      <c r="U2584" s="23">
        <f>IF(A2584="","",IF(O2584=0,"Outside audit periods; ","")&amp;IF(F2584="","No VAT category; ","")&amp;IF(ABS(Q2584)&gt;Setup!$B$10,"VAT ≠ 15% × net; ","")&amp;IF(AND(F2584="Standard domestic 15% (Box 7)",NOT(AND(LEN(D2584)=15,LEFT(D2584,1)="3",RIGHT(D2584,1)="3",ISNUMBER(--D2584)))),"Invalid/missing supplier VAT no; ","")&amp;IF(AND(L2584="Yes",K2584&lt;&gt;"Yes"),"VAT claimed without valid tax invoice; ","")&amp;IF(AND(L2584="Yes",ISNUMBER(SEARCH("blocked",G2584))),"Blocked input VAT claimed; ","")&amp;IF(AND(F2584="Import - VAT paid at customs (Box 8)",M2584=""),"Customs declaration no missing; ","")&amp;IF(AND(F2584="Import - Reverse charge (Box 9)",E2584="Saudi Arabia"),"RCM used for a local supplier; ","")&amp;IF(AND(L2584="Yes",NOT(OR(F2584="Standard domestic 15% (Box 7)",F2584="Import - VAT paid at customs (Box 8)",F2584="Import - Reverse charge (Box 9)"))),"VAT claimed on non-taxable category; ",""))</f>
        <v/>
      </c>
    </row>
    <row r="2585">
      <c r="A2585" s="17" t="n"/>
      <c r="B2585" s="14" t="n"/>
      <c r="C2585" s="14" t="n"/>
      <c r="D2585" s="16" t="n"/>
      <c r="E2585" s="14" t="n"/>
      <c r="F2585" s="14" t="n"/>
      <c r="G2585" s="14" t="n"/>
      <c r="H2585" s="19" t="n"/>
      <c r="I2585" s="19" t="n"/>
      <c r="J2585" s="34">
        <f>IF(A2585="","",H2585+I2585)</f>
        <v/>
      </c>
      <c r="K2585" s="14" t="n"/>
      <c r="L2585" s="14" t="n"/>
      <c r="M2585" s="14" t="n"/>
      <c r="N2585" s="14" t="n"/>
      <c r="O2585" s="20">
        <f>IF(A2585="","",SUMPRODUCT((A2585&gt;=Setup!$C$19:$C$30)*(A2585&lt;=Setup!$D$19:$D$30)*Setup!$A$19:$A$30))</f>
        <v/>
      </c>
      <c r="P2585" s="34">
        <f>IF(A2585="","",IF(OR(F2585="Standard domestic 15% (Box 7)",F2585="Import - VAT paid at customs (Box 8)",F2585="Import - Reverse charge (Box 9)"),ROUND(H2585*Setup!$B$9,2),0))</f>
        <v/>
      </c>
      <c r="Q2585" s="34">
        <f>IF(A2585="","",I2585-P2585)</f>
        <v/>
      </c>
      <c r="R2585" s="34">
        <f>IF(A2585="","",IF(L2585="Yes",I2585,0))</f>
        <v/>
      </c>
      <c r="S2585" s="34">
        <f>IF(A2585="","",IF(AND(L2585="Yes",K2585="Yes",NOT(ISNUMBER(SEARCH("blocked",G2585))),OR(F2585="Standard domestic 15% (Box 7)",F2585="Import - VAT paid at customs (Box 8)",F2585="Import - Reverse charge (Box 9)"),OR(F2585&lt;&gt;"Standard domestic 15% (Box 7)",AND(LEN(D2585)=15,LEFT(D2585,1)="3",RIGHT(D2585,1)="3",ISNUMBER(--D2585)))),I2585,0))</f>
        <v/>
      </c>
      <c r="T2585" s="34">
        <f>IF(A2585="","",R2585-S2585)</f>
        <v/>
      </c>
      <c r="U2585" s="23">
        <f>IF(A2585="","",IF(O2585=0,"Outside audit periods; ","")&amp;IF(F2585="","No VAT category; ","")&amp;IF(ABS(Q2585)&gt;Setup!$B$10,"VAT ≠ 15% × net; ","")&amp;IF(AND(F2585="Standard domestic 15% (Box 7)",NOT(AND(LEN(D2585)=15,LEFT(D2585,1)="3",RIGHT(D2585,1)="3",ISNUMBER(--D2585)))),"Invalid/missing supplier VAT no; ","")&amp;IF(AND(L2585="Yes",K2585&lt;&gt;"Yes"),"VAT claimed without valid tax invoice; ","")&amp;IF(AND(L2585="Yes",ISNUMBER(SEARCH("blocked",G2585))),"Blocked input VAT claimed; ","")&amp;IF(AND(F2585="Import - VAT paid at customs (Box 8)",M2585=""),"Customs declaration no missing; ","")&amp;IF(AND(F2585="Import - Reverse charge (Box 9)",E2585="Saudi Arabia"),"RCM used for a local supplier; ","")&amp;IF(AND(L2585="Yes",NOT(OR(F2585="Standard domestic 15% (Box 7)",F2585="Import - VAT paid at customs (Box 8)",F2585="Import - Reverse charge (Box 9)"))),"VAT claimed on non-taxable category; ",""))</f>
        <v/>
      </c>
    </row>
    <row r="2586">
      <c r="A2586" s="17" t="n"/>
      <c r="B2586" s="14" t="n"/>
      <c r="C2586" s="14" t="n"/>
      <c r="D2586" s="16" t="n"/>
      <c r="E2586" s="14" t="n"/>
      <c r="F2586" s="14" t="n"/>
      <c r="G2586" s="14" t="n"/>
      <c r="H2586" s="19" t="n"/>
      <c r="I2586" s="19" t="n"/>
      <c r="J2586" s="34">
        <f>IF(A2586="","",H2586+I2586)</f>
        <v/>
      </c>
      <c r="K2586" s="14" t="n"/>
      <c r="L2586" s="14" t="n"/>
      <c r="M2586" s="14" t="n"/>
      <c r="N2586" s="14" t="n"/>
      <c r="O2586" s="20">
        <f>IF(A2586="","",SUMPRODUCT((A2586&gt;=Setup!$C$19:$C$30)*(A2586&lt;=Setup!$D$19:$D$30)*Setup!$A$19:$A$30))</f>
        <v/>
      </c>
      <c r="P2586" s="34">
        <f>IF(A2586="","",IF(OR(F2586="Standard domestic 15% (Box 7)",F2586="Import - VAT paid at customs (Box 8)",F2586="Import - Reverse charge (Box 9)"),ROUND(H2586*Setup!$B$9,2),0))</f>
        <v/>
      </c>
      <c r="Q2586" s="34">
        <f>IF(A2586="","",I2586-P2586)</f>
        <v/>
      </c>
      <c r="R2586" s="34">
        <f>IF(A2586="","",IF(L2586="Yes",I2586,0))</f>
        <v/>
      </c>
      <c r="S2586" s="34">
        <f>IF(A2586="","",IF(AND(L2586="Yes",K2586="Yes",NOT(ISNUMBER(SEARCH("blocked",G2586))),OR(F2586="Standard domestic 15% (Box 7)",F2586="Import - VAT paid at customs (Box 8)",F2586="Import - Reverse charge (Box 9)"),OR(F2586&lt;&gt;"Standard domestic 15% (Box 7)",AND(LEN(D2586)=15,LEFT(D2586,1)="3",RIGHT(D2586,1)="3",ISNUMBER(--D2586)))),I2586,0))</f>
        <v/>
      </c>
      <c r="T2586" s="34">
        <f>IF(A2586="","",R2586-S2586)</f>
        <v/>
      </c>
      <c r="U2586" s="23">
        <f>IF(A2586="","",IF(O2586=0,"Outside audit periods; ","")&amp;IF(F2586="","No VAT category; ","")&amp;IF(ABS(Q2586)&gt;Setup!$B$10,"VAT ≠ 15% × net; ","")&amp;IF(AND(F2586="Standard domestic 15% (Box 7)",NOT(AND(LEN(D2586)=15,LEFT(D2586,1)="3",RIGHT(D2586,1)="3",ISNUMBER(--D2586)))),"Invalid/missing supplier VAT no; ","")&amp;IF(AND(L2586="Yes",K2586&lt;&gt;"Yes"),"VAT claimed without valid tax invoice; ","")&amp;IF(AND(L2586="Yes",ISNUMBER(SEARCH("blocked",G2586))),"Blocked input VAT claimed; ","")&amp;IF(AND(F2586="Import - VAT paid at customs (Box 8)",M2586=""),"Customs declaration no missing; ","")&amp;IF(AND(F2586="Import - Reverse charge (Box 9)",E2586="Saudi Arabia"),"RCM used for a local supplier; ","")&amp;IF(AND(L2586="Yes",NOT(OR(F2586="Standard domestic 15% (Box 7)",F2586="Import - VAT paid at customs (Box 8)",F2586="Import - Reverse charge (Box 9)"))),"VAT claimed on non-taxable category; ",""))</f>
        <v/>
      </c>
    </row>
    <row r="2587">
      <c r="A2587" s="17" t="n"/>
      <c r="B2587" s="14" t="n"/>
      <c r="C2587" s="14" t="n"/>
      <c r="D2587" s="16" t="n"/>
      <c r="E2587" s="14" t="n"/>
      <c r="F2587" s="14" t="n"/>
      <c r="G2587" s="14" t="n"/>
      <c r="H2587" s="19" t="n"/>
      <c r="I2587" s="19" t="n"/>
      <c r="J2587" s="34">
        <f>IF(A2587="","",H2587+I2587)</f>
        <v/>
      </c>
      <c r="K2587" s="14" t="n"/>
      <c r="L2587" s="14" t="n"/>
      <c r="M2587" s="14" t="n"/>
      <c r="N2587" s="14" t="n"/>
      <c r="O2587" s="20">
        <f>IF(A2587="","",SUMPRODUCT((A2587&gt;=Setup!$C$19:$C$30)*(A2587&lt;=Setup!$D$19:$D$30)*Setup!$A$19:$A$30))</f>
        <v/>
      </c>
      <c r="P2587" s="34">
        <f>IF(A2587="","",IF(OR(F2587="Standard domestic 15% (Box 7)",F2587="Import - VAT paid at customs (Box 8)",F2587="Import - Reverse charge (Box 9)"),ROUND(H2587*Setup!$B$9,2),0))</f>
        <v/>
      </c>
      <c r="Q2587" s="34">
        <f>IF(A2587="","",I2587-P2587)</f>
        <v/>
      </c>
      <c r="R2587" s="34">
        <f>IF(A2587="","",IF(L2587="Yes",I2587,0))</f>
        <v/>
      </c>
      <c r="S2587" s="34">
        <f>IF(A2587="","",IF(AND(L2587="Yes",K2587="Yes",NOT(ISNUMBER(SEARCH("blocked",G2587))),OR(F2587="Standard domestic 15% (Box 7)",F2587="Import - VAT paid at customs (Box 8)",F2587="Import - Reverse charge (Box 9)"),OR(F2587&lt;&gt;"Standard domestic 15% (Box 7)",AND(LEN(D2587)=15,LEFT(D2587,1)="3",RIGHT(D2587,1)="3",ISNUMBER(--D2587)))),I2587,0))</f>
        <v/>
      </c>
      <c r="T2587" s="34">
        <f>IF(A2587="","",R2587-S2587)</f>
        <v/>
      </c>
      <c r="U2587" s="23">
        <f>IF(A2587="","",IF(O2587=0,"Outside audit periods; ","")&amp;IF(F2587="","No VAT category; ","")&amp;IF(ABS(Q2587)&gt;Setup!$B$10,"VAT ≠ 15% × net; ","")&amp;IF(AND(F2587="Standard domestic 15% (Box 7)",NOT(AND(LEN(D2587)=15,LEFT(D2587,1)="3",RIGHT(D2587,1)="3",ISNUMBER(--D2587)))),"Invalid/missing supplier VAT no; ","")&amp;IF(AND(L2587="Yes",K2587&lt;&gt;"Yes"),"VAT claimed without valid tax invoice; ","")&amp;IF(AND(L2587="Yes",ISNUMBER(SEARCH("blocked",G2587))),"Blocked input VAT claimed; ","")&amp;IF(AND(F2587="Import - VAT paid at customs (Box 8)",M2587=""),"Customs declaration no missing; ","")&amp;IF(AND(F2587="Import - Reverse charge (Box 9)",E2587="Saudi Arabia"),"RCM used for a local supplier; ","")&amp;IF(AND(L2587="Yes",NOT(OR(F2587="Standard domestic 15% (Box 7)",F2587="Import - VAT paid at customs (Box 8)",F2587="Import - Reverse charge (Box 9)"))),"VAT claimed on non-taxable category; ",""))</f>
        <v/>
      </c>
    </row>
    <row r="2588">
      <c r="A2588" s="17" t="n"/>
      <c r="B2588" s="14" t="n"/>
      <c r="C2588" s="14" t="n"/>
      <c r="D2588" s="16" t="n"/>
      <c r="E2588" s="14" t="n"/>
      <c r="F2588" s="14" t="n"/>
      <c r="G2588" s="14" t="n"/>
      <c r="H2588" s="19" t="n"/>
      <c r="I2588" s="19" t="n"/>
      <c r="J2588" s="34">
        <f>IF(A2588="","",H2588+I2588)</f>
        <v/>
      </c>
      <c r="K2588" s="14" t="n"/>
      <c r="L2588" s="14" t="n"/>
      <c r="M2588" s="14" t="n"/>
      <c r="N2588" s="14" t="n"/>
      <c r="O2588" s="20">
        <f>IF(A2588="","",SUMPRODUCT((A2588&gt;=Setup!$C$19:$C$30)*(A2588&lt;=Setup!$D$19:$D$30)*Setup!$A$19:$A$30))</f>
        <v/>
      </c>
      <c r="P2588" s="34">
        <f>IF(A2588="","",IF(OR(F2588="Standard domestic 15% (Box 7)",F2588="Import - VAT paid at customs (Box 8)",F2588="Import - Reverse charge (Box 9)"),ROUND(H2588*Setup!$B$9,2),0))</f>
        <v/>
      </c>
      <c r="Q2588" s="34">
        <f>IF(A2588="","",I2588-P2588)</f>
        <v/>
      </c>
      <c r="R2588" s="34">
        <f>IF(A2588="","",IF(L2588="Yes",I2588,0))</f>
        <v/>
      </c>
      <c r="S2588" s="34">
        <f>IF(A2588="","",IF(AND(L2588="Yes",K2588="Yes",NOT(ISNUMBER(SEARCH("blocked",G2588))),OR(F2588="Standard domestic 15% (Box 7)",F2588="Import - VAT paid at customs (Box 8)",F2588="Import - Reverse charge (Box 9)"),OR(F2588&lt;&gt;"Standard domestic 15% (Box 7)",AND(LEN(D2588)=15,LEFT(D2588,1)="3",RIGHT(D2588,1)="3",ISNUMBER(--D2588)))),I2588,0))</f>
        <v/>
      </c>
      <c r="T2588" s="34">
        <f>IF(A2588="","",R2588-S2588)</f>
        <v/>
      </c>
      <c r="U2588" s="23">
        <f>IF(A2588="","",IF(O2588=0,"Outside audit periods; ","")&amp;IF(F2588="","No VAT category; ","")&amp;IF(ABS(Q2588)&gt;Setup!$B$10,"VAT ≠ 15% × net; ","")&amp;IF(AND(F2588="Standard domestic 15% (Box 7)",NOT(AND(LEN(D2588)=15,LEFT(D2588,1)="3",RIGHT(D2588,1)="3",ISNUMBER(--D2588)))),"Invalid/missing supplier VAT no; ","")&amp;IF(AND(L2588="Yes",K2588&lt;&gt;"Yes"),"VAT claimed without valid tax invoice; ","")&amp;IF(AND(L2588="Yes",ISNUMBER(SEARCH("blocked",G2588))),"Blocked input VAT claimed; ","")&amp;IF(AND(F2588="Import - VAT paid at customs (Box 8)",M2588=""),"Customs declaration no missing; ","")&amp;IF(AND(F2588="Import - Reverse charge (Box 9)",E2588="Saudi Arabia"),"RCM used for a local supplier; ","")&amp;IF(AND(L2588="Yes",NOT(OR(F2588="Standard domestic 15% (Box 7)",F2588="Import - VAT paid at customs (Box 8)",F2588="Import - Reverse charge (Box 9)"))),"VAT claimed on non-taxable category; ",""))</f>
        <v/>
      </c>
    </row>
    <row r="2589">
      <c r="A2589" s="17" t="n"/>
      <c r="B2589" s="14" t="n"/>
      <c r="C2589" s="14" t="n"/>
      <c r="D2589" s="16" t="n"/>
      <c r="E2589" s="14" t="n"/>
      <c r="F2589" s="14" t="n"/>
      <c r="G2589" s="14" t="n"/>
      <c r="H2589" s="19" t="n"/>
      <c r="I2589" s="19" t="n"/>
      <c r="J2589" s="34">
        <f>IF(A2589="","",H2589+I2589)</f>
        <v/>
      </c>
      <c r="K2589" s="14" t="n"/>
      <c r="L2589" s="14" t="n"/>
      <c r="M2589" s="14" t="n"/>
      <c r="N2589" s="14" t="n"/>
      <c r="O2589" s="20">
        <f>IF(A2589="","",SUMPRODUCT((A2589&gt;=Setup!$C$19:$C$30)*(A2589&lt;=Setup!$D$19:$D$30)*Setup!$A$19:$A$30))</f>
        <v/>
      </c>
      <c r="P2589" s="34">
        <f>IF(A2589="","",IF(OR(F2589="Standard domestic 15% (Box 7)",F2589="Import - VAT paid at customs (Box 8)",F2589="Import - Reverse charge (Box 9)"),ROUND(H2589*Setup!$B$9,2),0))</f>
        <v/>
      </c>
      <c r="Q2589" s="34">
        <f>IF(A2589="","",I2589-P2589)</f>
        <v/>
      </c>
      <c r="R2589" s="34">
        <f>IF(A2589="","",IF(L2589="Yes",I2589,0))</f>
        <v/>
      </c>
      <c r="S2589" s="34">
        <f>IF(A2589="","",IF(AND(L2589="Yes",K2589="Yes",NOT(ISNUMBER(SEARCH("blocked",G2589))),OR(F2589="Standard domestic 15% (Box 7)",F2589="Import - VAT paid at customs (Box 8)",F2589="Import - Reverse charge (Box 9)"),OR(F2589&lt;&gt;"Standard domestic 15% (Box 7)",AND(LEN(D2589)=15,LEFT(D2589,1)="3",RIGHT(D2589,1)="3",ISNUMBER(--D2589)))),I2589,0))</f>
        <v/>
      </c>
      <c r="T2589" s="34">
        <f>IF(A2589="","",R2589-S2589)</f>
        <v/>
      </c>
      <c r="U2589" s="23">
        <f>IF(A2589="","",IF(O2589=0,"Outside audit periods; ","")&amp;IF(F2589="","No VAT category; ","")&amp;IF(ABS(Q2589)&gt;Setup!$B$10,"VAT ≠ 15% × net; ","")&amp;IF(AND(F2589="Standard domestic 15% (Box 7)",NOT(AND(LEN(D2589)=15,LEFT(D2589,1)="3",RIGHT(D2589,1)="3",ISNUMBER(--D2589)))),"Invalid/missing supplier VAT no; ","")&amp;IF(AND(L2589="Yes",K2589&lt;&gt;"Yes"),"VAT claimed without valid tax invoice; ","")&amp;IF(AND(L2589="Yes",ISNUMBER(SEARCH("blocked",G2589))),"Blocked input VAT claimed; ","")&amp;IF(AND(F2589="Import - VAT paid at customs (Box 8)",M2589=""),"Customs declaration no missing; ","")&amp;IF(AND(F2589="Import - Reverse charge (Box 9)",E2589="Saudi Arabia"),"RCM used for a local supplier; ","")&amp;IF(AND(L2589="Yes",NOT(OR(F2589="Standard domestic 15% (Box 7)",F2589="Import - VAT paid at customs (Box 8)",F2589="Import - Reverse charge (Box 9)"))),"VAT claimed on non-taxable category; ",""))</f>
        <v/>
      </c>
    </row>
    <row r="2590">
      <c r="A2590" s="17" t="n"/>
      <c r="B2590" s="14" t="n"/>
      <c r="C2590" s="14" t="n"/>
      <c r="D2590" s="16" t="n"/>
      <c r="E2590" s="14" t="n"/>
      <c r="F2590" s="14" t="n"/>
      <c r="G2590" s="14" t="n"/>
      <c r="H2590" s="19" t="n"/>
      <c r="I2590" s="19" t="n"/>
      <c r="J2590" s="34">
        <f>IF(A2590="","",H2590+I2590)</f>
        <v/>
      </c>
      <c r="K2590" s="14" t="n"/>
      <c r="L2590" s="14" t="n"/>
      <c r="M2590" s="14" t="n"/>
      <c r="N2590" s="14" t="n"/>
      <c r="O2590" s="20">
        <f>IF(A2590="","",SUMPRODUCT((A2590&gt;=Setup!$C$19:$C$30)*(A2590&lt;=Setup!$D$19:$D$30)*Setup!$A$19:$A$30))</f>
        <v/>
      </c>
      <c r="P2590" s="34">
        <f>IF(A2590="","",IF(OR(F2590="Standard domestic 15% (Box 7)",F2590="Import - VAT paid at customs (Box 8)",F2590="Import - Reverse charge (Box 9)"),ROUND(H2590*Setup!$B$9,2),0))</f>
        <v/>
      </c>
      <c r="Q2590" s="34">
        <f>IF(A2590="","",I2590-P2590)</f>
        <v/>
      </c>
      <c r="R2590" s="34">
        <f>IF(A2590="","",IF(L2590="Yes",I2590,0))</f>
        <v/>
      </c>
      <c r="S2590" s="34">
        <f>IF(A2590="","",IF(AND(L2590="Yes",K2590="Yes",NOT(ISNUMBER(SEARCH("blocked",G2590))),OR(F2590="Standard domestic 15% (Box 7)",F2590="Import - VAT paid at customs (Box 8)",F2590="Import - Reverse charge (Box 9)"),OR(F2590&lt;&gt;"Standard domestic 15% (Box 7)",AND(LEN(D2590)=15,LEFT(D2590,1)="3",RIGHT(D2590,1)="3",ISNUMBER(--D2590)))),I2590,0))</f>
        <v/>
      </c>
      <c r="T2590" s="34">
        <f>IF(A2590="","",R2590-S2590)</f>
        <v/>
      </c>
      <c r="U2590" s="23">
        <f>IF(A2590="","",IF(O2590=0,"Outside audit periods; ","")&amp;IF(F2590="","No VAT category; ","")&amp;IF(ABS(Q2590)&gt;Setup!$B$10,"VAT ≠ 15% × net; ","")&amp;IF(AND(F2590="Standard domestic 15% (Box 7)",NOT(AND(LEN(D2590)=15,LEFT(D2590,1)="3",RIGHT(D2590,1)="3",ISNUMBER(--D2590)))),"Invalid/missing supplier VAT no; ","")&amp;IF(AND(L2590="Yes",K2590&lt;&gt;"Yes"),"VAT claimed without valid tax invoice; ","")&amp;IF(AND(L2590="Yes",ISNUMBER(SEARCH("blocked",G2590))),"Blocked input VAT claimed; ","")&amp;IF(AND(F2590="Import - VAT paid at customs (Box 8)",M2590=""),"Customs declaration no missing; ","")&amp;IF(AND(F2590="Import - Reverse charge (Box 9)",E2590="Saudi Arabia"),"RCM used for a local supplier; ","")&amp;IF(AND(L2590="Yes",NOT(OR(F2590="Standard domestic 15% (Box 7)",F2590="Import - VAT paid at customs (Box 8)",F2590="Import - Reverse charge (Box 9)"))),"VAT claimed on non-taxable category; ",""))</f>
        <v/>
      </c>
    </row>
    <row r="2591">
      <c r="A2591" s="17" t="n"/>
      <c r="B2591" s="14" t="n"/>
      <c r="C2591" s="14" t="n"/>
      <c r="D2591" s="16" t="n"/>
      <c r="E2591" s="14" t="n"/>
      <c r="F2591" s="14" t="n"/>
      <c r="G2591" s="14" t="n"/>
      <c r="H2591" s="19" t="n"/>
      <c r="I2591" s="19" t="n"/>
      <c r="J2591" s="34">
        <f>IF(A2591="","",H2591+I2591)</f>
        <v/>
      </c>
      <c r="K2591" s="14" t="n"/>
      <c r="L2591" s="14" t="n"/>
      <c r="M2591" s="14" t="n"/>
      <c r="N2591" s="14" t="n"/>
      <c r="O2591" s="20">
        <f>IF(A2591="","",SUMPRODUCT((A2591&gt;=Setup!$C$19:$C$30)*(A2591&lt;=Setup!$D$19:$D$30)*Setup!$A$19:$A$30))</f>
        <v/>
      </c>
      <c r="P2591" s="34">
        <f>IF(A2591="","",IF(OR(F2591="Standard domestic 15% (Box 7)",F2591="Import - VAT paid at customs (Box 8)",F2591="Import - Reverse charge (Box 9)"),ROUND(H2591*Setup!$B$9,2),0))</f>
        <v/>
      </c>
      <c r="Q2591" s="34">
        <f>IF(A2591="","",I2591-P2591)</f>
        <v/>
      </c>
      <c r="R2591" s="34">
        <f>IF(A2591="","",IF(L2591="Yes",I2591,0))</f>
        <v/>
      </c>
      <c r="S2591" s="34">
        <f>IF(A2591="","",IF(AND(L2591="Yes",K2591="Yes",NOT(ISNUMBER(SEARCH("blocked",G2591))),OR(F2591="Standard domestic 15% (Box 7)",F2591="Import - VAT paid at customs (Box 8)",F2591="Import - Reverse charge (Box 9)"),OR(F2591&lt;&gt;"Standard domestic 15% (Box 7)",AND(LEN(D2591)=15,LEFT(D2591,1)="3",RIGHT(D2591,1)="3",ISNUMBER(--D2591)))),I2591,0))</f>
        <v/>
      </c>
      <c r="T2591" s="34">
        <f>IF(A2591="","",R2591-S2591)</f>
        <v/>
      </c>
      <c r="U2591" s="23">
        <f>IF(A2591="","",IF(O2591=0,"Outside audit periods; ","")&amp;IF(F2591="","No VAT category; ","")&amp;IF(ABS(Q2591)&gt;Setup!$B$10,"VAT ≠ 15% × net; ","")&amp;IF(AND(F2591="Standard domestic 15% (Box 7)",NOT(AND(LEN(D2591)=15,LEFT(D2591,1)="3",RIGHT(D2591,1)="3",ISNUMBER(--D2591)))),"Invalid/missing supplier VAT no; ","")&amp;IF(AND(L2591="Yes",K2591&lt;&gt;"Yes"),"VAT claimed without valid tax invoice; ","")&amp;IF(AND(L2591="Yes",ISNUMBER(SEARCH("blocked",G2591))),"Blocked input VAT claimed; ","")&amp;IF(AND(F2591="Import - VAT paid at customs (Box 8)",M2591=""),"Customs declaration no missing; ","")&amp;IF(AND(F2591="Import - Reverse charge (Box 9)",E2591="Saudi Arabia"),"RCM used for a local supplier; ","")&amp;IF(AND(L2591="Yes",NOT(OR(F2591="Standard domestic 15% (Box 7)",F2591="Import - VAT paid at customs (Box 8)",F2591="Import - Reverse charge (Box 9)"))),"VAT claimed on non-taxable category; ",""))</f>
        <v/>
      </c>
    </row>
    <row r="2592">
      <c r="A2592" s="17" t="n"/>
      <c r="B2592" s="14" t="n"/>
      <c r="C2592" s="14" t="n"/>
      <c r="D2592" s="16" t="n"/>
      <c r="E2592" s="14" t="n"/>
      <c r="F2592" s="14" t="n"/>
      <c r="G2592" s="14" t="n"/>
      <c r="H2592" s="19" t="n"/>
      <c r="I2592" s="19" t="n"/>
      <c r="J2592" s="34">
        <f>IF(A2592="","",H2592+I2592)</f>
        <v/>
      </c>
      <c r="K2592" s="14" t="n"/>
      <c r="L2592" s="14" t="n"/>
      <c r="M2592" s="14" t="n"/>
      <c r="N2592" s="14" t="n"/>
      <c r="O2592" s="20">
        <f>IF(A2592="","",SUMPRODUCT((A2592&gt;=Setup!$C$19:$C$30)*(A2592&lt;=Setup!$D$19:$D$30)*Setup!$A$19:$A$30))</f>
        <v/>
      </c>
      <c r="P2592" s="34">
        <f>IF(A2592="","",IF(OR(F2592="Standard domestic 15% (Box 7)",F2592="Import - VAT paid at customs (Box 8)",F2592="Import - Reverse charge (Box 9)"),ROUND(H2592*Setup!$B$9,2),0))</f>
        <v/>
      </c>
      <c r="Q2592" s="34">
        <f>IF(A2592="","",I2592-P2592)</f>
        <v/>
      </c>
      <c r="R2592" s="34">
        <f>IF(A2592="","",IF(L2592="Yes",I2592,0))</f>
        <v/>
      </c>
      <c r="S2592" s="34">
        <f>IF(A2592="","",IF(AND(L2592="Yes",K2592="Yes",NOT(ISNUMBER(SEARCH("blocked",G2592))),OR(F2592="Standard domestic 15% (Box 7)",F2592="Import - VAT paid at customs (Box 8)",F2592="Import - Reverse charge (Box 9)"),OR(F2592&lt;&gt;"Standard domestic 15% (Box 7)",AND(LEN(D2592)=15,LEFT(D2592,1)="3",RIGHT(D2592,1)="3",ISNUMBER(--D2592)))),I2592,0))</f>
        <v/>
      </c>
      <c r="T2592" s="34">
        <f>IF(A2592="","",R2592-S2592)</f>
        <v/>
      </c>
      <c r="U2592" s="23">
        <f>IF(A2592="","",IF(O2592=0,"Outside audit periods; ","")&amp;IF(F2592="","No VAT category; ","")&amp;IF(ABS(Q2592)&gt;Setup!$B$10,"VAT ≠ 15% × net; ","")&amp;IF(AND(F2592="Standard domestic 15% (Box 7)",NOT(AND(LEN(D2592)=15,LEFT(D2592,1)="3",RIGHT(D2592,1)="3",ISNUMBER(--D2592)))),"Invalid/missing supplier VAT no; ","")&amp;IF(AND(L2592="Yes",K2592&lt;&gt;"Yes"),"VAT claimed without valid tax invoice; ","")&amp;IF(AND(L2592="Yes",ISNUMBER(SEARCH("blocked",G2592))),"Blocked input VAT claimed; ","")&amp;IF(AND(F2592="Import - VAT paid at customs (Box 8)",M2592=""),"Customs declaration no missing; ","")&amp;IF(AND(F2592="Import - Reverse charge (Box 9)",E2592="Saudi Arabia"),"RCM used for a local supplier; ","")&amp;IF(AND(L2592="Yes",NOT(OR(F2592="Standard domestic 15% (Box 7)",F2592="Import - VAT paid at customs (Box 8)",F2592="Import - Reverse charge (Box 9)"))),"VAT claimed on non-taxable category; ",""))</f>
        <v/>
      </c>
    </row>
    <row r="2593">
      <c r="A2593" s="17" t="n"/>
      <c r="B2593" s="14" t="n"/>
      <c r="C2593" s="14" t="n"/>
      <c r="D2593" s="16" t="n"/>
      <c r="E2593" s="14" t="n"/>
      <c r="F2593" s="14" t="n"/>
      <c r="G2593" s="14" t="n"/>
      <c r="H2593" s="19" t="n"/>
      <c r="I2593" s="19" t="n"/>
      <c r="J2593" s="34">
        <f>IF(A2593="","",H2593+I2593)</f>
        <v/>
      </c>
      <c r="K2593" s="14" t="n"/>
      <c r="L2593" s="14" t="n"/>
      <c r="M2593" s="14" t="n"/>
      <c r="N2593" s="14" t="n"/>
      <c r="O2593" s="20">
        <f>IF(A2593="","",SUMPRODUCT((A2593&gt;=Setup!$C$19:$C$30)*(A2593&lt;=Setup!$D$19:$D$30)*Setup!$A$19:$A$30))</f>
        <v/>
      </c>
      <c r="P2593" s="34">
        <f>IF(A2593="","",IF(OR(F2593="Standard domestic 15% (Box 7)",F2593="Import - VAT paid at customs (Box 8)",F2593="Import - Reverse charge (Box 9)"),ROUND(H2593*Setup!$B$9,2),0))</f>
        <v/>
      </c>
      <c r="Q2593" s="34">
        <f>IF(A2593="","",I2593-P2593)</f>
        <v/>
      </c>
      <c r="R2593" s="34">
        <f>IF(A2593="","",IF(L2593="Yes",I2593,0))</f>
        <v/>
      </c>
      <c r="S2593" s="34">
        <f>IF(A2593="","",IF(AND(L2593="Yes",K2593="Yes",NOT(ISNUMBER(SEARCH("blocked",G2593))),OR(F2593="Standard domestic 15% (Box 7)",F2593="Import - VAT paid at customs (Box 8)",F2593="Import - Reverse charge (Box 9)"),OR(F2593&lt;&gt;"Standard domestic 15% (Box 7)",AND(LEN(D2593)=15,LEFT(D2593,1)="3",RIGHT(D2593,1)="3",ISNUMBER(--D2593)))),I2593,0))</f>
        <v/>
      </c>
      <c r="T2593" s="34">
        <f>IF(A2593="","",R2593-S2593)</f>
        <v/>
      </c>
      <c r="U2593" s="23">
        <f>IF(A2593="","",IF(O2593=0,"Outside audit periods; ","")&amp;IF(F2593="","No VAT category; ","")&amp;IF(ABS(Q2593)&gt;Setup!$B$10,"VAT ≠ 15% × net; ","")&amp;IF(AND(F2593="Standard domestic 15% (Box 7)",NOT(AND(LEN(D2593)=15,LEFT(D2593,1)="3",RIGHT(D2593,1)="3",ISNUMBER(--D2593)))),"Invalid/missing supplier VAT no; ","")&amp;IF(AND(L2593="Yes",K2593&lt;&gt;"Yes"),"VAT claimed without valid tax invoice; ","")&amp;IF(AND(L2593="Yes",ISNUMBER(SEARCH("blocked",G2593))),"Blocked input VAT claimed; ","")&amp;IF(AND(F2593="Import - VAT paid at customs (Box 8)",M2593=""),"Customs declaration no missing; ","")&amp;IF(AND(F2593="Import - Reverse charge (Box 9)",E2593="Saudi Arabia"),"RCM used for a local supplier; ","")&amp;IF(AND(L2593="Yes",NOT(OR(F2593="Standard domestic 15% (Box 7)",F2593="Import - VAT paid at customs (Box 8)",F2593="Import - Reverse charge (Box 9)"))),"VAT claimed on non-taxable category; ",""))</f>
        <v/>
      </c>
    </row>
    <row r="2594">
      <c r="A2594" s="17" t="n"/>
      <c r="B2594" s="14" t="n"/>
      <c r="C2594" s="14" t="n"/>
      <c r="D2594" s="16" t="n"/>
      <c r="E2594" s="14" t="n"/>
      <c r="F2594" s="14" t="n"/>
      <c r="G2594" s="14" t="n"/>
      <c r="H2594" s="19" t="n"/>
      <c r="I2594" s="19" t="n"/>
      <c r="J2594" s="34">
        <f>IF(A2594="","",H2594+I2594)</f>
        <v/>
      </c>
      <c r="K2594" s="14" t="n"/>
      <c r="L2594" s="14" t="n"/>
      <c r="M2594" s="14" t="n"/>
      <c r="N2594" s="14" t="n"/>
      <c r="O2594" s="20">
        <f>IF(A2594="","",SUMPRODUCT((A2594&gt;=Setup!$C$19:$C$30)*(A2594&lt;=Setup!$D$19:$D$30)*Setup!$A$19:$A$30))</f>
        <v/>
      </c>
      <c r="P2594" s="34">
        <f>IF(A2594="","",IF(OR(F2594="Standard domestic 15% (Box 7)",F2594="Import - VAT paid at customs (Box 8)",F2594="Import - Reverse charge (Box 9)"),ROUND(H2594*Setup!$B$9,2),0))</f>
        <v/>
      </c>
      <c r="Q2594" s="34">
        <f>IF(A2594="","",I2594-P2594)</f>
        <v/>
      </c>
      <c r="R2594" s="34">
        <f>IF(A2594="","",IF(L2594="Yes",I2594,0))</f>
        <v/>
      </c>
      <c r="S2594" s="34">
        <f>IF(A2594="","",IF(AND(L2594="Yes",K2594="Yes",NOT(ISNUMBER(SEARCH("blocked",G2594))),OR(F2594="Standard domestic 15% (Box 7)",F2594="Import - VAT paid at customs (Box 8)",F2594="Import - Reverse charge (Box 9)"),OR(F2594&lt;&gt;"Standard domestic 15% (Box 7)",AND(LEN(D2594)=15,LEFT(D2594,1)="3",RIGHT(D2594,1)="3",ISNUMBER(--D2594)))),I2594,0))</f>
        <v/>
      </c>
      <c r="T2594" s="34">
        <f>IF(A2594="","",R2594-S2594)</f>
        <v/>
      </c>
      <c r="U2594" s="23">
        <f>IF(A2594="","",IF(O2594=0,"Outside audit periods; ","")&amp;IF(F2594="","No VAT category; ","")&amp;IF(ABS(Q2594)&gt;Setup!$B$10,"VAT ≠ 15% × net; ","")&amp;IF(AND(F2594="Standard domestic 15% (Box 7)",NOT(AND(LEN(D2594)=15,LEFT(D2594,1)="3",RIGHT(D2594,1)="3",ISNUMBER(--D2594)))),"Invalid/missing supplier VAT no; ","")&amp;IF(AND(L2594="Yes",K2594&lt;&gt;"Yes"),"VAT claimed without valid tax invoice; ","")&amp;IF(AND(L2594="Yes",ISNUMBER(SEARCH("blocked",G2594))),"Blocked input VAT claimed; ","")&amp;IF(AND(F2594="Import - VAT paid at customs (Box 8)",M2594=""),"Customs declaration no missing; ","")&amp;IF(AND(F2594="Import - Reverse charge (Box 9)",E2594="Saudi Arabia"),"RCM used for a local supplier; ","")&amp;IF(AND(L2594="Yes",NOT(OR(F2594="Standard domestic 15% (Box 7)",F2594="Import - VAT paid at customs (Box 8)",F2594="Import - Reverse charge (Box 9)"))),"VAT claimed on non-taxable category; ",""))</f>
        <v/>
      </c>
    </row>
    <row r="2595">
      <c r="A2595" s="17" t="n"/>
      <c r="B2595" s="14" t="n"/>
      <c r="C2595" s="14" t="n"/>
      <c r="D2595" s="16" t="n"/>
      <c r="E2595" s="14" t="n"/>
      <c r="F2595" s="14" t="n"/>
      <c r="G2595" s="14" t="n"/>
      <c r="H2595" s="19" t="n"/>
      <c r="I2595" s="19" t="n"/>
      <c r="J2595" s="34">
        <f>IF(A2595="","",H2595+I2595)</f>
        <v/>
      </c>
      <c r="K2595" s="14" t="n"/>
      <c r="L2595" s="14" t="n"/>
      <c r="M2595" s="14" t="n"/>
      <c r="N2595" s="14" t="n"/>
      <c r="O2595" s="20">
        <f>IF(A2595="","",SUMPRODUCT((A2595&gt;=Setup!$C$19:$C$30)*(A2595&lt;=Setup!$D$19:$D$30)*Setup!$A$19:$A$30))</f>
        <v/>
      </c>
      <c r="P2595" s="34">
        <f>IF(A2595="","",IF(OR(F2595="Standard domestic 15% (Box 7)",F2595="Import - VAT paid at customs (Box 8)",F2595="Import - Reverse charge (Box 9)"),ROUND(H2595*Setup!$B$9,2),0))</f>
        <v/>
      </c>
      <c r="Q2595" s="34">
        <f>IF(A2595="","",I2595-P2595)</f>
        <v/>
      </c>
      <c r="R2595" s="34">
        <f>IF(A2595="","",IF(L2595="Yes",I2595,0))</f>
        <v/>
      </c>
      <c r="S2595" s="34">
        <f>IF(A2595="","",IF(AND(L2595="Yes",K2595="Yes",NOT(ISNUMBER(SEARCH("blocked",G2595))),OR(F2595="Standard domestic 15% (Box 7)",F2595="Import - VAT paid at customs (Box 8)",F2595="Import - Reverse charge (Box 9)"),OR(F2595&lt;&gt;"Standard domestic 15% (Box 7)",AND(LEN(D2595)=15,LEFT(D2595,1)="3",RIGHT(D2595,1)="3",ISNUMBER(--D2595)))),I2595,0))</f>
        <v/>
      </c>
      <c r="T2595" s="34">
        <f>IF(A2595="","",R2595-S2595)</f>
        <v/>
      </c>
      <c r="U2595" s="23">
        <f>IF(A2595="","",IF(O2595=0,"Outside audit periods; ","")&amp;IF(F2595="","No VAT category; ","")&amp;IF(ABS(Q2595)&gt;Setup!$B$10,"VAT ≠ 15% × net; ","")&amp;IF(AND(F2595="Standard domestic 15% (Box 7)",NOT(AND(LEN(D2595)=15,LEFT(D2595,1)="3",RIGHT(D2595,1)="3",ISNUMBER(--D2595)))),"Invalid/missing supplier VAT no; ","")&amp;IF(AND(L2595="Yes",K2595&lt;&gt;"Yes"),"VAT claimed without valid tax invoice; ","")&amp;IF(AND(L2595="Yes",ISNUMBER(SEARCH("blocked",G2595))),"Blocked input VAT claimed; ","")&amp;IF(AND(F2595="Import - VAT paid at customs (Box 8)",M2595=""),"Customs declaration no missing; ","")&amp;IF(AND(F2595="Import - Reverse charge (Box 9)",E2595="Saudi Arabia"),"RCM used for a local supplier; ","")&amp;IF(AND(L2595="Yes",NOT(OR(F2595="Standard domestic 15% (Box 7)",F2595="Import - VAT paid at customs (Box 8)",F2595="Import - Reverse charge (Box 9)"))),"VAT claimed on non-taxable category; ",""))</f>
        <v/>
      </c>
    </row>
    <row r="2596">
      <c r="A2596" s="17" t="n"/>
      <c r="B2596" s="14" t="n"/>
      <c r="C2596" s="14" t="n"/>
      <c r="D2596" s="16" t="n"/>
      <c r="E2596" s="14" t="n"/>
      <c r="F2596" s="14" t="n"/>
      <c r="G2596" s="14" t="n"/>
      <c r="H2596" s="19" t="n"/>
      <c r="I2596" s="19" t="n"/>
      <c r="J2596" s="34">
        <f>IF(A2596="","",H2596+I2596)</f>
        <v/>
      </c>
      <c r="K2596" s="14" t="n"/>
      <c r="L2596" s="14" t="n"/>
      <c r="M2596" s="14" t="n"/>
      <c r="N2596" s="14" t="n"/>
      <c r="O2596" s="20">
        <f>IF(A2596="","",SUMPRODUCT((A2596&gt;=Setup!$C$19:$C$30)*(A2596&lt;=Setup!$D$19:$D$30)*Setup!$A$19:$A$30))</f>
        <v/>
      </c>
      <c r="P2596" s="34">
        <f>IF(A2596="","",IF(OR(F2596="Standard domestic 15% (Box 7)",F2596="Import - VAT paid at customs (Box 8)",F2596="Import - Reverse charge (Box 9)"),ROUND(H2596*Setup!$B$9,2),0))</f>
        <v/>
      </c>
      <c r="Q2596" s="34">
        <f>IF(A2596="","",I2596-P2596)</f>
        <v/>
      </c>
      <c r="R2596" s="34">
        <f>IF(A2596="","",IF(L2596="Yes",I2596,0))</f>
        <v/>
      </c>
      <c r="S2596" s="34">
        <f>IF(A2596="","",IF(AND(L2596="Yes",K2596="Yes",NOT(ISNUMBER(SEARCH("blocked",G2596))),OR(F2596="Standard domestic 15% (Box 7)",F2596="Import - VAT paid at customs (Box 8)",F2596="Import - Reverse charge (Box 9)"),OR(F2596&lt;&gt;"Standard domestic 15% (Box 7)",AND(LEN(D2596)=15,LEFT(D2596,1)="3",RIGHT(D2596,1)="3",ISNUMBER(--D2596)))),I2596,0))</f>
        <v/>
      </c>
      <c r="T2596" s="34">
        <f>IF(A2596="","",R2596-S2596)</f>
        <v/>
      </c>
      <c r="U2596" s="23">
        <f>IF(A2596="","",IF(O2596=0,"Outside audit periods; ","")&amp;IF(F2596="","No VAT category; ","")&amp;IF(ABS(Q2596)&gt;Setup!$B$10,"VAT ≠ 15% × net; ","")&amp;IF(AND(F2596="Standard domestic 15% (Box 7)",NOT(AND(LEN(D2596)=15,LEFT(D2596,1)="3",RIGHT(D2596,1)="3",ISNUMBER(--D2596)))),"Invalid/missing supplier VAT no; ","")&amp;IF(AND(L2596="Yes",K2596&lt;&gt;"Yes"),"VAT claimed without valid tax invoice; ","")&amp;IF(AND(L2596="Yes",ISNUMBER(SEARCH("blocked",G2596))),"Blocked input VAT claimed; ","")&amp;IF(AND(F2596="Import - VAT paid at customs (Box 8)",M2596=""),"Customs declaration no missing; ","")&amp;IF(AND(F2596="Import - Reverse charge (Box 9)",E2596="Saudi Arabia"),"RCM used for a local supplier; ","")&amp;IF(AND(L2596="Yes",NOT(OR(F2596="Standard domestic 15% (Box 7)",F2596="Import - VAT paid at customs (Box 8)",F2596="Import - Reverse charge (Box 9)"))),"VAT claimed on non-taxable category; ",""))</f>
        <v/>
      </c>
    </row>
    <row r="2597">
      <c r="A2597" s="17" t="n"/>
      <c r="B2597" s="14" t="n"/>
      <c r="C2597" s="14" t="n"/>
      <c r="D2597" s="16" t="n"/>
      <c r="E2597" s="14" t="n"/>
      <c r="F2597" s="14" t="n"/>
      <c r="G2597" s="14" t="n"/>
      <c r="H2597" s="19" t="n"/>
      <c r="I2597" s="19" t="n"/>
      <c r="J2597" s="34">
        <f>IF(A2597="","",H2597+I2597)</f>
        <v/>
      </c>
      <c r="K2597" s="14" t="n"/>
      <c r="L2597" s="14" t="n"/>
      <c r="M2597" s="14" t="n"/>
      <c r="N2597" s="14" t="n"/>
      <c r="O2597" s="20">
        <f>IF(A2597="","",SUMPRODUCT((A2597&gt;=Setup!$C$19:$C$30)*(A2597&lt;=Setup!$D$19:$D$30)*Setup!$A$19:$A$30))</f>
        <v/>
      </c>
      <c r="P2597" s="34">
        <f>IF(A2597="","",IF(OR(F2597="Standard domestic 15% (Box 7)",F2597="Import - VAT paid at customs (Box 8)",F2597="Import - Reverse charge (Box 9)"),ROUND(H2597*Setup!$B$9,2),0))</f>
        <v/>
      </c>
      <c r="Q2597" s="34">
        <f>IF(A2597="","",I2597-P2597)</f>
        <v/>
      </c>
      <c r="R2597" s="34">
        <f>IF(A2597="","",IF(L2597="Yes",I2597,0))</f>
        <v/>
      </c>
      <c r="S2597" s="34">
        <f>IF(A2597="","",IF(AND(L2597="Yes",K2597="Yes",NOT(ISNUMBER(SEARCH("blocked",G2597))),OR(F2597="Standard domestic 15% (Box 7)",F2597="Import - VAT paid at customs (Box 8)",F2597="Import - Reverse charge (Box 9)"),OR(F2597&lt;&gt;"Standard domestic 15% (Box 7)",AND(LEN(D2597)=15,LEFT(D2597,1)="3",RIGHT(D2597,1)="3",ISNUMBER(--D2597)))),I2597,0))</f>
        <v/>
      </c>
      <c r="T2597" s="34">
        <f>IF(A2597="","",R2597-S2597)</f>
        <v/>
      </c>
      <c r="U2597" s="23">
        <f>IF(A2597="","",IF(O2597=0,"Outside audit periods; ","")&amp;IF(F2597="","No VAT category; ","")&amp;IF(ABS(Q2597)&gt;Setup!$B$10,"VAT ≠ 15% × net; ","")&amp;IF(AND(F2597="Standard domestic 15% (Box 7)",NOT(AND(LEN(D2597)=15,LEFT(D2597,1)="3",RIGHT(D2597,1)="3",ISNUMBER(--D2597)))),"Invalid/missing supplier VAT no; ","")&amp;IF(AND(L2597="Yes",K2597&lt;&gt;"Yes"),"VAT claimed without valid tax invoice; ","")&amp;IF(AND(L2597="Yes",ISNUMBER(SEARCH("blocked",G2597))),"Blocked input VAT claimed; ","")&amp;IF(AND(F2597="Import - VAT paid at customs (Box 8)",M2597=""),"Customs declaration no missing; ","")&amp;IF(AND(F2597="Import - Reverse charge (Box 9)",E2597="Saudi Arabia"),"RCM used for a local supplier; ","")&amp;IF(AND(L2597="Yes",NOT(OR(F2597="Standard domestic 15% (Box 7)",F2597="Import - VAT paid at customs (Box 8)",F2597="Import - Reverse charge (Box 9)"))),"VAT claimed on non-taxable category; ",""))</f>
        <v/>
      </c>
    </row>
    <row r="2598">
      <c r="A2598" s="17" t="n"/>
      <c r="B2598" s="14" t="n"/>
      <c r="C2598" s="14" t="n"/>
      <c r="D2598" s="16" t="n"/>
      <c r="E2598" s="14" t="n"/>
      <c r="F2598" s="14" t="n"/>
      <c r="G2598" s="14" t="n"/>
      <c r="H2598" s="19" t="n"/>
      <c r="I2598" s="19" t="n"/>
      <c r="J2598" s="34">
        <f>IF(A2598="","",H2598+I2598)</f>
        <v/>
      </c>
      <c r="K2598" s="14" t="n"/>
      <c r="L2598" s="14" t="n"/>
      <c r="M2598" s="14" t="n"/>
      <c r="N2598" s="14" t="n"/>
      <c r="O2598" s="20">
        <f>IF(A2598="","",SUMPRODUCT((A2598&gt;=Setup!$C$19:$C$30)*(A2598&lt;=Setup!$D$19:$D$30)*Setup!$A$19:$A$30))</f>
        <v/>
      </c>
      <c r="P2598" s="34">
        <f>IF(A2598="","",IF(OR(F2598="Standard domestic 15% (Box 7)",F2598="Import - VAT paid at customs (Box 8)",F2598="Import - Reverse charge (Box 9)"),ROUND(H2598*Setup!$B$9,2),0))</f>
        <v/>
      </c>
      <c r="Q2598" s="34">
        <f>IF(A2598="","",I2598-P2598)</f>
        <v/>
      </c>
      <c r="R2598" s="34">
        <f>IF(A2598="","",IF(L2598="Yes",I2598,0))</f>
        <v/>
      </c>
      <c r="S2598" s="34">
        <f>IF(A2598="","",IF(AND(L2598="Yes",K2598="Yes",NOT(ISNUMBER(SEARCH("blocked",G2598))),OR(F2598="Standard domestic 15% (Box 7)",F2598="Import - VAT paid at customs (Box 8)",F2598="Import - Reverse charge (Box 9)"),OR(F2598&lt;&gt;"Standard domestic 15% (Box 7)",AND(LEN(D2598)=15,LEFT(D2598,1)="3",RIGHT(D2598,1)="3",ISNUMBER(--D2598)))),I2598,0))</f>
        <v/>
      </c>
      <c r="T2598" s="34">
        <f>IF(A2598="","",R2598-S2598)</f>
        <v/>
      </c>
      <c r="U2598" s="23">
        <f>IF(A2598="","",IF(O2598=0,"Outside audit periods; ","")&amp;IF(F2598="","No VAT category; ","")&amp;IF(ABS(Q2598)&gt;Setup!$B$10,"VAT ≠ 15% × net; ","")&amp;IF(AND(F2598="Standard domestic 15% (Box 7)",NOT(AND(LEN(D2598)=15,LEFT(D2598,1)="3",RIGHT(D2598,1)="3",ISNUMBER(--D2598)))),"Invalid/missing supplier VAT no; ","")&amp;IF(AND(L2598="Yes",K2598&lt;&gt;"Yes"),"VAT claimed without valid tax invoice; ","")&amp;IF(AND(L2598="Yes",ISNUMBER(SEARCH("blocked",G2598))),"Blocked input VAT claimed; ","")&amp;IF(AND(F2598="Import - VAT paid at customs (Box 8)",M2598=""),"Customs declaration no missing; ","")&amp;IF(AND(F2598="Import - Reverse charge (Box 9)",E2598="Saudi Arabia"),"RCM used for a local supplier; ","")&amp;IF(AND(L2598="Yes",NOT(OR(F2598="Standard domestic 15% (Box 7)",F2598="Import - VAT paid at customs (Box 8)",F2598="Import - Reverse charge (Box 9)"))),"VAT claimed on non-taxable category; ",""))</f>
        <v/>
      </c>
    </row>
    <row r="2599">
      <c r="A2599" s="17" t="n"/>
      <c r="B2599" s="14" t="n"/>
      <c r="C2599" s="14" t="n"/>
      <c r="D2599" s="16" t="n"/>
      <c r="E2599" s="14" t="n"/>
      <c r="F2599" s="14" t="n"/>
      <c r="G2599" s="14" t="n"/>
      <c r="H2599" s="19" t="n"/>
      <c r="I2599" s="19" t="n"/>
      <c r="J2599" s="34">
        <f>IF(A2599="","",H2599+I2599)</f>
        <v/>
      </c>
      <c r="K2599" s="14" t="n"/>
      <c r="L2599" s="14" t="n"/>
      <c r="M2599" s="14" t="n"/>
      <c r="N2599" s="14" t="n"/>
      <c r="O2599" s="20">
        <f>IF(A2599="","",SUMPRODUCT((A2599&gt;=Setup!$C$19:$C$30)*(A2599&lt;=Setup!$D$19:$D$30)*Setup!$A$19:$A$30))</f>
        <v/>
      </c>
      <c r="P2599" s="34">
        <f>IF(A2599="","",IF(OR(F2599="Standard domestic 15% (Box 7)",F2599="Import - VAT paid at customs (Box 8)",F2599="Import - Reverse charge (Box 9)"),ROUND(H2599*Setup!$B$9,2),0))</f>
        <v/>
      </c>
      <c r="Q2599" s="34">
        <f>IF(A2599="","",I2599-P2599)</f>
        <v/>
      </c>
      <c r="R2599" s="34">
        <f>IF(A2599="","",IF(L2599="Yes",I2599,0))</f>
        <v/>
      </c>
      <c r="S2599" s="34">
        <f>IF(A2599="","",IF(AND(L2599="Yes",K2599="Yes",NOT(ISNUMBER(SEARCH("blocked",G2599))),OR(F2599="Standard domestic 15% (Box 7)",F2599="Import - VAT paid at customs (Box 8)",F2599="Import - Reverse charge (Box 9)"),OR(F2599&lt;&gt;"Standard domestic 15% (Box 7)",AND(LEN(D2599)=15,LEFT(D2599,1)="3",RIGHT(D2599,1)="3",ISNUMBER(--D2599)))),I2599,0))</f>
        <v/>
      </c>
      <c r="T2599" s="34">
        <f>IF(A2599="","",R2599-S2599)</f>
        <v/>
      </c>
      <c r="U2599" s="23">
        <f>IF(A2599="","",IF(O2599=0,"Outside audit periods; ","")&amp;IF(F2599="","No VAT category; ","")&amp;IF(ABS(Q2599)&gt;Setup!$B$10,"VAT ≠ 15% × net; ","")&amp;IF(AND(F2599="Standard domestic 15% (Box 7)",NOT(AND(LEN(D2599)=15,LEFT(D2599,1)="3",RIGHT(D2599,1)="3",ISNUMBER(--D2599)))),"Invalid/missing supplier VAT no; ","")&amp;IF(AND(L2599="Yes",K2599&lt;&gt;"Yes"),"VAT claimed without valid tax invoice; ","")&amp;IF(AND(L2599="Yes",ISNUMBER(SEARCH("blocked",G2599))),"Blocked input VAT claimed; ","")&amp;IF(AND(F2599="Import - VAT paid at customs (Box 8)",M2599=""),"Customs declaration no missing; ","")&amp;IF(AND(F2599="Import - Reverse charge (Box 9)",E2599="Saudi Arabia"),"RCM used for a local supplier; ","")&amp;IF(AND(L2599="Yes",NOT(OR(F2599="Standard domestic 15% (Box 7)",F2599="Import - VAT paid at customs (Box 8)",F2599="Import - Reverse charge (Box 9)"))),"VAT claimed on non-taxable category; ",""))</f>
        <v/>
      </c>
    </row>
    <row r="2600">
      <c r="A2600" s="17" t="n"/>
      <c r="B2600" s="14" t="n"/>
      <c r="C2600" s="14" t="n"/>
      <c r="D2600" s="16" t="n"/>
      <c r="E2600" s="14" t="n"/>
      <c r="F2600" s="14" t="n"/>
      <c r="G2600" s="14" t="n"/>
      <c r="H2600" s="19" t="n"/>
      <c r="I2600" s="19" t="n"/>
      <c r="J2600" s="34">
        <f>IF(A2600="","",H2600+I2600)</f>
        <v/>
      </c>
      <c r="K2600" s="14" t="n"/>
      <c r="L2600" s="14" t="n"/>
      <c r="M2600" s="14" t="n"/>
      <c r="N2600" s="14" t="n"/>
      <c r="O2600" s="20">
        <f>IF(A2600="","",SUMPRODUCT((A2600&gt;=Setup!$C$19:$C$30)*(A2600&lt;=Setup!$D$19:$D$30)*Setup!$A$19:$A$30))</f>
        <v/>
      </c>
      <c r="P2600" s="34">
        <f>IF(A2600="","",IF(OR(F2600="Standard domestic 15% (Box 7)",F2600="Import - VAT paid at customs (Box 8)",F2600="Import - Reverse charge (Box 9)"),ROUND(H2600*Setup!$B$9,2),0))</f>
        <v/>
      </c>
      <c r="Q2600" s="34">
        <f>IF(A2600="","",I2600-P2600)</f>
        <v/>
      </c>
      <c r="R2600" s="34">
        <f>IF(A2600="","",IF(L2600="Yes",I2600,0))</f>
        <v/>
      </c>
      <c r="S2600" s="34">
        <f>IF(A2600="","",IF(AND(L2600="Yes",K2600="Yes",NOT(ISNUMBER(SEARCH("blocked",G2600))),OR(F2600="Standard domestic 15% (Box 7)",F2600="Import - VAT paid at customs (Box 8)",F2600="Import - Reverse charge (Box 9)"),OR(F2600&lt;&gt;"Standard domestic 15% (Box 7)",AND(LEN(D2600)=15,LEFT(D2600,1)="3",RIGHT(D2600,1)="3",ISNUMBER(--D2600)))),I2600,0))</f>
        <v/>
      </c>
      <c r="T2600" s="34">
        <f>IF(A2600="","",R2600-S2600)</f>
        <v/>
      </c>
      <c r="U2600" s="23">
        <f>IF(A2600="","",IF(O2600=0,"Outside audit periods; ","")&amp;IF(F2600="","No VAT category; ","")&amp;IF(ABS(Q2600)&gt;Setup!$B$10,"VAT ≠ 15% × net; ","")&amp;IF(AND(F2600="Standard domestic 15% (Box 7)",NOT(AND(LEN(D2600)=15,LEFT(D2600,1)="3",RIGHT(D2600,1)="3",ISNUMBER(--D2600)))),"Invalid/missing supplier VAT no; ","")&amp;IF(AND(L2600="Yes",K2600&lt;&gt;"Yes"),"VAT claimed without valid tax invoice; ","")&amp;IF(AND(L2600="Yes",ISNUMBER(SEARCH("blocked",G2600))),"Blocked input VAT claimed; ","")&amp;IF(AND(F2600="Import - VAT paid at customs (Box 8)",M2600=""),"Customs declaration no missing; ","")&amp;IF(AND(F2600="Import - Reverse charge (Box 9)",E2600="Saudi Arabia"),"RCM used for a local supplier; ","")&amp;IF(AND(L2600="Yes",NOT(OR(F2600="Standard domestic 15% (Box 7)",F2600="Import - VAT paid at customs (Box 8)",F2600="Import - Reverse charge (Box 9)"))),"VAT claimed on non-taxable category; ",""))</f>
        <v/>
      </c>
    </row>
    <row r="2601">
      <c r="A2601" s="17" t="n"/>
      <c r="B2601" s="14" t="n"/>
      <c r="C2601" s="14" t="n"/>
      <c r="D2601" s="16" t="n"/>
      <c r="E2601" s="14" t="n"/>
      <c r="F2601" s="14" t="n"/>
      <c r="G2601" s="14" t="n"/>
      <c r="H2601" s="19" t="n"/>
      <c r="I2601" s="19" t="n"/>
      <c r="J2601" s="34">
        <f>IF(A2601="","",H2601+I2601)</f>
        <v/>
      </c>
      <c r="K2601" s="14" t="n"/>
      <c r="L2601" s="14" t="n"/>
      <c r="M2601" s="14" t="n"/>
      <c r="N2601" s="14" t="n"/>
      <c r="O2601" s="20">
        <f>IF(A2601="","",SUMPRODUCT((A2601&gt;=Setup!$C$19:$C$30)*(A2601&lt;=Setup!$D$19:$D$30)*Setup!$A$19:$A$30))</f>
        <v/>
      </c>
      <c r="P2601" s="34">
        <f>IF(A2601="","",IF(OR(F2601="Standard domestic 15% (Box 7)",F2601="Import - VAT paid at customs (Box 8)",F2601="Import - Reverse charge (Box 9)"),ROUND(H2601*Setup!$B$9,2),0))</f>
        <v/>
      </c>
      <c r="Q2601" s="34">
        <f>IF(A2601="","",I2601-P2601)</f>
        <v/>
      </c>
      <c r="R2601" s="34">
        <f>IF(A2601="","",IF(L2601="Yes",I2601,0))</f>
        <v/>
      </c>
      <c r="S2601" s="34">
        <f>IF(A2601="","",IF(AND(L2601="Yes",K2601="Yes",NOT(ISNUMBER(SEARCH("blocked",G2601))),OR(F2601="Standard domestic 15% (Box 7)",F2601="Import - VAT paid at customs (Box 8)",F2601="Import - Reverse charge (Box 9)"),OR(F2601&lt;&gt;"Standard domestic 15% (Box 7)",AND(LEN(D2601)=15,LEFT(D2601,1)="3",RIGHT(D2601,1)="3",ISNUMBER(--D2601)))),I2601,0))</f>
        <v/>
      </c>
      <c r="T2601" s="34">
        <f>IF(A2601="","",R2601-S2601)</f>
        <v/>
      </c>
      <c r="U2601" s="23">
        <f>IF(A2601="","",IF(O2601=0,"Outside audit periods; ","")&amp;IF(F2601="","No VAT category; ","")&amp;IF(ABS(Q2601)&gt;Setup!$B$10,"VAT ≠ 15% × net; ","")&amp;IF(AND(F2601="Standard domestic 15% (Box 7)",NOT(AND(LEN(D2601)=15,LEFT(D2601,1)="3",RIGHT(D2601,1)="3",ISNUMBER(--D2601)))),"Invalid/missing supplier VAT no; ","")&amp;IF(AND(L2601="Yes",K2601&lt;&gt;"Yes"),"VAT claimed without valid tax invoice; ","")&amp;IF(AND(L2601="Yes",ISNUMBER(SEARCH("blocked",G2601))),"Blocked input VAT claimed; ","")&amp;IF(AND(F2601="Import - VAT paid at customs (Box 8)",M2601=""),"Customs declaration no missing; ","")&amp;IF(AND(F2601="Import - Reverse charge (Box 9)",E2601="Saudi Arabia"),"RCM used for a local supplier; ","")&amp;IF(AND(L2601="Yes",NOT(OR(F2601="Standard domestic 15% (Box 7)",F2601="Import - VAT paid at customs (Box 8)",F2601="Import - Reverse charge (Box 9)"))),"VAT claimed on non-taxable category; ",""))</f>
        <v/>
      </c>
    </row>
    <row r="2602">
      <c r="A2602" s="17" t="n"/>
      <c r="B2602" s="14" t="n"/>
      <c r="C2602" s="14" t="n"/>
      <c r="D2602" s="16" t="n"/>
      <c r="E2602" s="14" t="n"/>
      <c r="F2602" s="14" t="n"/>
      <c r="G2602" s="14" t="n"/>
      <c r="H2602" s="19" t="n"/>
      <c r="I2602" s="19" t="n"/>
      <c r="J2602" s="34">
        <f>IF(A2602="","",H2602+I2602)</f>
        <v/>
      </c>
      <c r="K2602" s="14" t="n"/>
      <c r="L2602" s="14" t="n"/>
      <c r="M2602" s="14" t="n"/>
      <c r="N2602" s="14" t="n"/>
      <c r="O2602" s="20">
        <f>IF(A2602="","",SUMPRODUCT((A2602&gt;=Setup!$C$19:$C$30)*(A2602&lt;=Setup!$D$19:$D$30)*Setup!$A$19:$A$30))</f>
        <v/>
      </c>
      <c r="P2602" s="34">
        <f>IF(A2602="","",IF(OR(F2602="Standard domestic 15% (Box 7)",F2602="Import - VAT paid at customs (Box 8)",F2602="Import - Reverse charge (Box 9)"),ROUND(H2602*Setup!$B$9,2),0))</f>
        <v/>
      </c>
      <c r="Q2602" s="34">
        <f>IF(A2602="","",I2602-P2602)</f>
        <v/>
      </c>
      <c r="R2602" s="34">
        <f>IF(A2602="","",IF(L2602="Yes",I2602,0))</f>
        <v/>
      </c>
      <c r="S2602" s="34">
        <f>IF(A2602="","",IF(AND(L2602="Yes",K2602="Yes",NOT(ISNUMBER(SEARCH("blocked",G2602))),OR(F2602="Standard domestic 15% (Box 7)",F2602="Import - VAT paid at customs (Box 8)",F2602="Import - Reverse charge (Box 9)"),OR(F2602&lt;&gt;"Standard domestic 15% (Box 7)",AND(LEN(D2602)=15,LEFT(D2602,1)="3",RIGHT(D2602,1)="3",ISNUMBER(--D2602)))),I2602,0))</f>
        <v/>
      </c>
      <c r="T2602" s="34">
        <f>IF(A2602="","",R2602-S2602)</f>
        <v/>
      </c>
      <c r="U2602" s="23">
        <f>IF(A2602="","",IF(O2602=0,"Outside audit periods; ","")&amp;IF(F2602="","No VAT category; ","")&amp;IF(ABS(Q2602)&gt;Setup!$B$10,"VAT ≠ 15% × net; ","")&amp;IF(AND(F2602="Standard domestic 15% (Box 7)",NOT(AND(LEN(D2602)=15,LEFT(D2602,1)="3",RIGHT(D2602,1)="3",ISNUMBER(--D2602)))),"Invalid/missing supplier VAT no; ","")&amp;IF(AND(L2602="Yes",K2602&lt;&gt;"Yes"),"VAT claimed without valid tax invoice; ","")&amp;IF(AND(L2602="Yes",ISNUMBER(SEARCH("blocked",G2602))),"Blocked input VAT claimed; ","")&amp;IF(AND(F2602="Import - VAT paid at customs (Box 8)",M2602=""),"Customs declaration no missing; ","")&amp;IF(AND(F2602="Import - Reverse charge (Box 9)",E2602="Saudi Arabia"),"RCM used for a local supplier; ","")&amp;IF(AND(L2602="Yes",NOT(OR(F2602="Standard domestic 15% (Box 7)",F2602="Import - VAT paid at customs (Box 8)",F2602="Import - Reverse charge (Box 9)"))),"VAT claimed on non-taxable category; ",""))</f>
        <v/>
      </c>
    </row>
    <row r="2603">
      <c r="A2603" s="17" t="n"/>
      <c r="B2603" s="14" t="n"/>
      <c r="C2603" s="14" t="n"/>
      <c r="D2603" s="16" t="n"/>
      <c r="E2603" s="14" t="n"/>
      <c r="F2603" s="14" t="n"/>
      <c r="G2603" s="14" t="n"/>
      <c r="H2603" s="19" t="n"/>
      <c r="I2603" s="19" t="n"/>
      <c r="J2603" s="34">
        <f>IF(A2603="","",H2603+I2603)</f>
        <v/>
      </c>
      <c r="K2603" s="14" t="n"/>
      <c r="L2603" s="14" t="n"/>
      <c r="M2603" s="14" t="n"/>
      <c r="N2603" s="14" t="n"/>
      <c r="O2603" s="20">
        <f>IF(A2603="","",SUMPRODUCT((A2603&gt;=Setup!$C$19:$C$30)*(A2603&lt;=Setup!$D$19:$D$30)*Setup!$A$19:$A$30))</f>
        <v/>
      </c>
      <c r="P2603" s="34">
        <f>IF(A2603="","",IF(OR(F2603="Standard domestic 15% (Box 7)",F2603="Import - VAT paid at customs (Box 8)",F2603="Import - Reverse charge (Box 9)"),ROUND(H2603*Setup!$B$9,2),0))</f>
        <v/>
      </c>
      <c r="Q2603" s="34">
        <f>IF(A2603="","",I2603-P2603)</f>
        <v/>
      </c>
      <c r="R2603" s="34">
        <f>IF(A2603="","",IF(L2603="Yes",I2603,0))</f>
        <v/>
      </c>
      <c r="S2603" s="34">
        <f>IF(A2603="","",IF(AND(L2603="Yes",K2603="Yes",NOT(ISNUMBER(SEARCH("blocked",G2603))),OR(F2603="Standard domestic 15% (Box 7)",F2603="Import - VAT paid at customs (Box 8)",F2603="Import - Reverse charge (Box 9)"),OR(F2603&lt;&gt;"Standard domestic 15% (Box 7)",AND(LEN(D2603)=15,LEFT(D2603,1)="3",RIGHT(D2603,1)="3",ISNUMBER(--D2603)))),I2603,0))</f>
        <v/>
      </c>
      <c r="T2603" s="34">
        <f>IF(A2603="","",R2603-S2603)</f>
        <v/>
      </c>
      <c r="U2603" s="23">
        <f>IF(A2603="","",IF(O2603=0,"Outside audit periods; ","")&amp;IF(F2603="","No VAT category; ","")&amp;IF(ABS(Q2603)&gt;Setup!$B$10,"VAT ≠ 15% × net; ","")&amp;IF(AND(F2603="Standard domestic 15% (Box 7)",NOT(AND(LEN(D2603)=15,LEFT(D2603,1)="3",RIGHT(D2603,1)="3",ISNUMBER(--D2603)))),"Invalid/missing supplier VAT no; ","")&amp;IF(AND(L2603="Yes",K2603&lt;&gt;"Yes"),"VAT claimed without valid tax invoice; ","")&amp;IF(AND(L2603="Yes",ISNUMBER(SEARCH("blocked",G2603))),"Blocked input VAT claimed; ","")&amp;IF(AND(F2603="Import - VAT paid at customs (Box 8)",M2603=""),"Customs declaration no missing; ","")&amp;IF(AND(F2603="Import - Reverse charge (Box 9)",E2603="Saudi Arabia"),"RCM used for a local supplier; ","")&amp;IF(AND(L2603="Yes",NOT(OR(F2603="Standard domestic 15% (Box 7)",F2603="Import - VAT paid at customs (Box 8)",F2603="Import - Reverse charge (Box 9)"))),"VAT claimed on non-taxable category; ",""))</f>
        <v/>
      </c>
    </row>
    <row r="2604">
      <c r="A2604" s="17" t="n"/>
      <c r="B2604" s="14" t="n"/>
      <c r="C2604" s="14" t="n"/>
      <c r="D2604" s="16" t="n"/>
      <c r="E2604" s="14" t="n"/>
      <c r="F2604" s="14" t="n"/>
      <c r="G2604" s="14" t="n"/>
      <c r="H2604" s="19" t="n"/>
      <c r="I2604" s="19" t="n"/>
      <c r="J2604" s="34">
        <f>IF(A2604="","",H2604+I2604)</f>
        <v/>
      </c>
      <c r="K2604" s="14" t="n"/>
      <c r="L2604" s="14" t="n"/>
      <c r="M2604" s="14" t="n"/>
      <c r="N2604" s="14" t="n"/>
      <c r="O2604" s="20">
        <f>IF(A2604="","",SUMPRODUCT((A2604&gt;=Setup!$C$19:$C$30)*(A2604&lt;=Setup!$D$19:$D$30)*Setup!$A$19:$A$30))</f>
        <v/>
      </c>
      <c r="P2604" s="34">
        <f>IF(A2604="","",IF(OR(F2604="Standard domestic 15% (Box 7)",F2604="Import - VAT paid at customs (Box 8)",F2604="Import - Reverse charge (Box 9)"),ROUND(H2604*Setup!$B$9,2),0))</f>
        <v/>
      </c>
      <c r="Q2604" s="34">
        <f>IF(A2604="","",I2604-P2604)</f>
        <v/>
      </c>
      <c r="R2604" s="34">
        <f>IF(A2604="","",IF(L2604="Yes",I2604,0))</f>
        <v/>
      </c>
      <c r="S2604" s="34">
        <f>IF(A2604="","",IF(AND(L2604="Yes",K2604="Yes",NOT(ISNUMBER(SEARCH("blocked",G2604))),OR(F2604="Standard domestic 15% (Box 7)",F2604="Import - VAT paid at customs (Box 8)",F2604="Import - Reverse charge (Box 9)"),OR(F2604&lt;&gt;"Standard domestic 15% (Box 7)",AND(LEN(D2604)=15,LEFT(D2604,1)="3",RIGHT(D2604,1)="3",ISNUMBER(--D2604)))),I2604,0))</f>
        <v/>
      </c>
      <c r="T2604" s="34">
        <f>IF(A2604="","",R2604-S2604)</f>
        <v/>
      </c>
      <c r="U2604" s="23">
        <f>IF(A2604="","",IF(O2604=0,"Outside audit periods; ","")&amp;IF(F2604="","No VAT category; ","")&amp;IF(ABS(Q2604)&gt;Setup!$B$10,"VAT ≠ 15% × net; ","")&amp;IF(AND(F2604="Standard domestic 15% (Box 7)",NOT(AND(LEN(D2604)=15,LEFT(D2604,1)="3",RIGHT(D2604,1)="3",ISNUMBER(--D2604)))),"Invalid/missing supplier VAT no; ","")&amp;IF(AND(L2604="Yes",K2604&lt;&gt;"Yes"),"VAT claimed without valid tax invoice; ","")&amp;IF(AND(L2604="Yes",ISNUMBER(SEARCH("blocked",G2604))),"Blocked input VAT claimed; ","")&amp;IF(AND(F2604="Import - VAT paid at customs (Box 8)",M2604=""),"Customs declaration no missing; ","")&amp;IF(AND(F2604="Import - Reverse charge (Box 9)",E2604="Saudi Arabia"),"RCM used for a local supplier; ","")&amp;IF(AND(L2604="Yes",NOT(OR(F2604="Standard domestic 15% (Box 7)",F2604="Import - VAT paid at customs (Box 8)",F2604="Import - Reverse charge (Box 9)"))),"VAT claimed on non-taxable category; ",""))</f>
        <v/>
      </c>
    </row>
    <row r="2605">
      <c r="A2605" s="17" t="n"/>
      <c r="B2605" s="14" t="n"/>
      <c r="C2605" s="14" t="n"/>
      <c r="D2605" s="16" t="n"/>
      <c r="E2605" s="14" t="n"/>
      <c r="F2605" s="14" t="n"/>
      <c r="G2605" s="14" t="n"/>
      <c r="H2605" s="19" t="n"/>
      <c r="I2605" s="19" t="n"/>
      <c r="J2605" s="34">
        <f>IF(A2605="","",H2605+I2605)</f>
        <v/>
      </c>
      <c r="K2605" s="14" t="n"/>
      <c r="L2605" s="14" t="n"/>
      <c r="M2605" s="14" t="n"/>
      <c r="N2605" s="14" t="n"/>
      <c r="O2605" s="20">
        <f>IF(A2605="","",SUMPRODUCT((A2605&gt;=Setup!$C$19:$C$30)*(A2605&lt;=Setup!$D$19:$D$30)*Setup!$A$19:$A$30))</f>
        <v/>
      </c>
      <c r="P2605" s="34">
        <f>IF(A2605="","",IF(OR(F2605="Standard domestic 15% (Box 7)",F2605="Import - VAT paid at customs (Box 8)",F2605="Import - Reverse charge (Box 9)"),ROUND(H2605*Setup!$B$9,2),0))</f>
        <v/>
      </c>
      <c r="Q2605" s="34">
        <f>IF(A2605="","",I2605-P2605)</f>
        <v/>
      </c>
      <c r="R2605" s="34">
        <f>IF(A2605="","",IF(L2605="Yes",I2605,0))</f>
        <v/>
      </c>
      <c r="S2605" s="34">
        <f>IF(A2605="","",IF(AND(L2605="Yes",K2605="Yes",NOT(ISNUMBER(SEARCH("blocked",G2605))),OR(F2605="Standard domestic 15% (Box 7)",F2605="Import - VAT paid at customs (Box 8)",F2605="Import - Reverse charge (Box 9)"),OR(F2605&lt;&gt;"Standard domestic 15% (Box 7)",AND(LEN(D2605)=15,LEFT(D2605,1)="3",RIGHT(D2605,1)="3",ISNUMBER(--D2605)))),I2605,0))</f>
        <v/>
      </c>
      <c r="T2605" s="34">
        <f>IF(A2605="","",R2605-S2605)</f>
        <v/>
      </c>
      <c r="U2605" s="23">
        <f>IF(A2605="","",IF(O2605=0,"Outside audit periods; ","")&amp;IF(F2605="","No VAT category; ","")&amp;IF(ABS(Q2605)&gt;Setup!$B$10,"VAT ≠ 15% × net; ","")&amp;IF(AND(F2605="Standard domestic 15% (Box 7)",NOT(AND(LEN(D2605)=15,LEFT(D2605,1)="3",RIGHT(D2605,1)="3",ISNUMBER(--D2605)))),"Invalid/missing supplier VAT no; ","")&amp;IF(AND(L2605="Yes",K2605&lt;&gt;"Yes"),"VAT claimed without valid tax invoice; ","")&amp;IF(AND(L2605="Yes",ISNUMBER(SEARCH("blocked",G2605))),"Blocked input VAT claimed; ","")&amp;IF(AND(F2605="Import - VAT paid at customs (Box 8)",M2605=""),"Customs declaration no missing; ","")&amp;IF(AND(F2605="Import - Reverse charge (Box 9)",E2605="Saudi Arabia"),"RCM used for a local supplier; ","")&amp;IF(AND(L2605="Yes",NOT(OR(F2605="Standard domestic 15% (Box 7)",F2605="Import - VAT paid at customs (Box 8)",F2605="Import - Reverse charge (Box 9)"))),"VAT claimed on non-taxable category; ",""))</f>
        <v/>
      </c>
    </row>
    <row r="2606">
      <c r="A2606" s="17" t="n"/>
      <c r="B2606" s="14" t="n"/>
      <c r="C2606" s="14" t="n"/>
      <c r="D2606" s="16" t="n"/>
      <c r="E2606" s="14" t="n"/>
      <c r="F2606" s="14" t="n"/>
      <c r="G2606" s="14" t="n"/>
      <c r="H2606" s="19" t="n"/>
      <c r="I2606" s="19" t="n"/>
      <c r="J2606" s="34">
        <f>IF(A2606="","",H2606+I2606)</f>
        <v/>
      </c>
      <c r="K2606" s="14" t="n"/>
      <c r="L2606" s="14" t="n"/>
      <c r="M2606" s="14" t="n"/>
      <c r="N2606" s="14" t="n"/>
      <c r="O2606" s="20">
        <f>IF(A2606="","",SUMPRODUCT((A2606&gt;=Setup!$C$19:$C$30)*(A2606&lt;=Setup!$D$19:$D$30)*Setup!$A$19:$A$30))</f>
        <v/>
      </c>
      <c r="P2606" s="34">
        <f>IF(A2606="","",IF(OR(F2606="Standard domestic 15% (Box 7)",F2606="Import - VAT paid at customs (Box 8)",F2606="Import - Reverse charge (Box 9)"),ROUND(H2606*Setup!$B$9,2),0))</f>
        <v/>
      </c>
      <c r="Q2606" s="34">
        <f>IF(A2606="","",I2606-P2606)</f>
        <v/>
      </c>
      <c r="R2606" s="34">
        <f>IF(A2606="","",IF(L2606="Yes",I2606,0))</f>
        <v/>
      </c>
      <c r="S2606" s="34">
        <f>IF(A2606="","",IF(AND(L2606="Yes",K2606="Yes",NOT(ISNUMBER(SEARCH("blocked",G2606))),OR(F2606="Standard domestic 15% (Box 7)",F2606="Import - VAT paid at customs (Box 8)",F2606="Import - Reverse charge (Box 9)"),OR(F2606&lt;&gt;"Standard domestic 15% (Box 7)",AND(LEN(D2606)=15,LEFT(D2606,1)="3",RIGHT(D2606,1)="3",ISNUMBER(--D2606)))),I2606,0))</f>
        <v/>
      </c>
      <c r="T2606" s="34">
        <f>IF(A2606="","",R2606-S2606)</f>
        <v/>
      </c>
      <c r="U2606" s="23">
        <f>IF(A2606="","",IF(O2606=0,"Outside audit periods; ","")&amp;IF(F2606="","No VAT category; ","")&amp;IF(ABS(Q2606)&gt;Setup!$B$10,"VAT ≠ 15% × net; ","")&amp;IF(AND(F2606="Standard domestic 15% (Box 7)",NOT(AND(LEN(D2606)=15,LEFT(D2606,1)="3",RIGHT(D2606,1)="3",ISNUMBER(--D2606)))),"Invalid/missing supplier VAT no; ","")&amp;IF(AND(L2606="Yes",K2606&lt;&gt;"Yes"),"VAT claimed without valid tax invoice; ","")&amp;IF(AND(L2606="Yes",ISNUMBER(SEARCH("blocked",G2606))),"Blocked input VAT claimed; ","")&amp;IF(AND(F2606="Import - VAT paid at customs (Box 8)",M2606=""),"Customs declaration no missing; ","")&amp;IF(AND(F2606="Import - Reverse charge (Box 9)",E2606="Saudi Arabia"),"RCM used for a local supplier; ","")&amp;IF(AND(L2606="Yes",NOT(OR(F2606="Standard domestic 15% (Box 7)",F2606="Import - VAT paid at customs (Box 8)",F2606="Import - Reverse charge (Box 9)"))),"VAT claimed on non-taxable category; ",""))</f>
        <v/>
      </c>
    </row>
    <row r="2607">
      <c r="A2607" s="17" t="n"/>
      <c r="B2607" s="14" t="n"/>
      <c r="C2607" s="14" t="n"/>
      <c r="D2607" s="16" t="n"/>
      <c r="E2607" s="14" t="n"/>
      <c r="F2607" s="14" t="n"/>
      <c r="G2607" s="14" t="n"/>
      <c r="H2607" s="19" t="n"/>
      <c r="I2607" s="19" t="n"/>
      <c r="J2607" s="34">
        <f>IF(A2607="","",H2607+I2607)</f>
        <v/>
      </c>
      <c r="K2607" s="14" t="n"/>
      <c r="L2607" s="14" t="n"/>
      <c r="M2607" s="14" t="n"/>
      <c r="N2607" s="14" t="n"/>
      <c r="O2607" s="20">
        <f>IF(A2607="","",SUMPRODUCT((A2607&gt;=Setup!$C$19:$C$30)*(A2607&lt;=Setup!$D$19:$D$30)*Setup!$A$19:$A$30))</f>
        <v/>
      </c>
      <c r="P2607" s="34">
        <f>IF(A2607="","",IF(OR(F2607="Standard domestic 15% (Box 7)",F2607="Import - VAT paid at customs (Box 8)",F2607="Import - Reverse charge (Box 9)"),ROUND(H2607*Setup!$B$9,2),0))</f>
        <v/>
      </c>
      <c r="Q2607" s="34">
        <f>IF(A2607="","",I2607-P2607)</f>
        <v/>
      </c>
      <c r="R2607" s="34">
        <f>IF(A2607="","",IF(L2607="Yes",I2607,0))</f>
        <v/>
      </c>
      <c r="S2607" s="34">
        <f>IF(A2607="","",IF(AND(L2607="Yes",K2607="Yes",NOT(ISNUMBER(SEARCH("blocked",G2607))),OR(F2607="Standard domestic 15% (Box 7)",F2607="Import - VAT paid at customs (Box 8)",F2607="Import - Reverse charge (Box 9)"),OR(F2607&lt;&gt;"Standard domestic 15% (Box 7)",AND(LEN(D2607)=15,LEFT(D2607,1)="3",RIGHT(D2607,1)="3",ISNUMBER(--D2607)))),I2607,0))</f>
        <v/>
      </c>
      <c r="T2607" s="34">
        <f>IF(A2607="","",R2607-S2607)</f>
        <v/>
      </c>
      <c r="U2607" s="23">
        <f>IF(A2607="","",IF(O2607=0,"Outside audit periods; ","")&amp;IF(F2607="","No VAT category; ","")&amp;IF(ABS(Q2607)&gt;Setup!$B$10,"VAT ≠ 15% × net; ","")&amp;IF(AND(F2607="Standard domestic 15% (Box 7)",NOT(AND(LEN(D2607)=15,LEFT(D2607,1)="3",RIGHT(D2607,1)="3",ISNUMBER(--D2607)))),"Invalid/missing supplier VAT no; ","")&amp;IF(AND(L2607="Yes",K2607&lt;&gt;"Yes"),"VAT claimed without valid tax invoice; ","")&amp;IF(AND(L2607="Yes",ISNUMBER(SEARCH("blocked",G2607))),"Blocked input VAT claimed; ","")&amp;IF(AND(F2607="Import - VAT paid at customs (Box 8)",M2607=""),"Customs declaration no missing; ","")&amp;IF(AND(F2607="Import - Reverse charge (Box 9)",E2607="Saudi Arabia"),"RCM used for a local supplier; ","")&amp;IF(AND(L2607="Yes",NOT(OR(F2607="Standard domestic 15% (Box 7)",F2607="Import - VAT paid at customs (Box 8)",F2607="Import - Reverse charge (Box 9)"))),"VAT claimed on non-taxable category; ",""))</f>
        <v/>
      </c>
    </row>
    <row r="2608">
      <c r="A2608" s="17" t="n"/>
      <c r="B2608" s="14" t="n"/>
      <c r="C2608" s="14" t="n"/>
      <c r="D2608" s="16" t="n"/>
      <c r="E2608" s="14" t="n"/>
      <c r="F2608" s="14" t="n"/>
      <c r="G2608" s="14" t="n"/>
      <c r="H2608" s="19" t="n"/>
      <c r="I2608" s="19" t="n"/>
      <c r="J2608" s="34">
        <f>IF(A2608="","",H2608+I2608)</f>
        <v/>
      </c>
      <c r="K2608" s="14" t="n"/>
      <c r="L2608" s="14" t="n"/>
      <c r="M2608" s="14" t="n"/>
      <c r="N2608" s="14" t="n"/>
      <c r="O2608" s="20">
        <f>IF(A2608="","",SUMPRODUCT((A2608&gt;=Setup!$C$19:$C$30)*(A2608&lt;=Setup!$D$19:$D$30)*Setup!$A$19:$A$30))</f>
        <v/>
      </c>
      <c r="P2608" s="34">
        <f>IF(A2608="","",IF(OR(F2608="Standard domestic 15% (Box 7)",F2608="Import - VAT paid at customs (Box 8)",F2608="Import - Reverse charge (Box 9)"),ROUND(H2608*Setup!$B$9,2),0))</f>
        <v/>
      </c>
      <c r="Q2608" s="34">
        <f>IF(A2608="","",I2608-P2608)</f>
        <v/>
      </c>
      <c r="R2608" s="34">
        <f>IF(A2608="","",IF(L2608="Yes",I2608,0))</f>
        <v/>
      </c>
      <c r="S2608" s="34">
        <f>IF(A2608="","",IF(AND(L2608="Yes",K2608="Yes",NOT(ISNUMBER(SEARCH("blocked",G2608))),OR(F2608="Standard domestic 15% (Box 7)",F2608="Import - VAT paid at customs (Box 8)",F2608="Import - Reverse charge (Box 9)"),OR(F2608&lt;&gt;"Standard domestic 15% (Box 7)",AND(LEN(D2608)=15,LEFT(D2608,1)="3",RIGHT(D2608,1)="3",ISNUMBER(--D2608)))),I2608,0))</f>
        <v/>
      </c>
      <c r="T2608" s="34">
        <f>IF(A2608="","",R2608-S2608)</f>
        <v/>
      </c>
      <c r="U2608" s="23">
        <f>IF(A2608="","",IF(O2608=0,"Outside audit periods; ","")&amp;IF(F2608="","No VAT category; ","")&amp;IF(ABS(Q2608)&gt;Setup!$B$10,"VAT ≠ 15% × net; ","")&amp;IF(AND(F2608="Standard domestic 15% (Box 7)",NOT(AND(LEN(D2608)=15,LEFT(D2608,1)="3",RIGHT(D2608,1)="3",ISNUMBER(--D2608)))),"Invalid/missing supplier VAT no; ","")&amp;IF(AND(L2608="Yes",K2608&lt;&gt;"Yes"),"VAT claimed without valid tax invoice; ","")&amp;IF(AND(L2608="Yes",ISNUMBER(SEARCH("blocked",G2608))),"Blocked input VAT claimed; ","")&amp;IF(AND(F2608="Import - VAT paid at customs (Box 8)",M2608=""),"Customs declaration no missing; ","")&amp;IF(AND(F2608="Import - Reverse charge (Box 9)",E2608="Saudi Arabia"),"RCM used for a local supplier; ","")&amp;IF(AND(L2608="Yes",NOT(OR(F2608="Standard domestic 15% (Box 7)",F2608="Import - VAT paid at customs (Box 8)",F2608="Import - Reverse charge (Box 9)"))),"VAT claimed on non-taxable category; ",""))</f>
        <v/>
      </c>
    </row>
    <row r="2609">
      <c r="A2609" s="17" t="n"/>
      <c r="B2609" s="14" t="n"/>
      <c r="C2609" s="14" t="n"/>
      <c r="D2609" s="16" t="n"/>
      <c r="E2609" s="14" t="n"/>
      <c r="F2609" s="14" t="n"/>
      <c r="G2609" s="14" t="n"/>
      <c r="H2609" s="19" t="n"/>
      <c r="I2609" s="19" t="n"/>
      <c r="J2609" s="34">
        <f>IF(A2609="","",H2609+I2609)</f>
        <v/>
      </c>
      <c r="K2609" s="14" t="n"/>
      <c r="L2609" s="14" t="n"/>
      <c r="M2609" s="14" t="n"/>
      <c r="N2609" s="14" t="n"/>
      <c r="O2609" s="20">
        <f>IF(A2609="","",SUMPRODUCT((A2609&gt;=Setup!$C$19:$C$30)*(A2609&lt;=Setup!$D$19:$D$30)*Setup!$A$19:$A$30))</f>
        <v/>
      </c>
      <c r="P2609" s="34">
        <f>IF(A2609="","",IF(OR(F2609="Standard domestic 15% (Box 7)",F2609="Import - VAT paid at customs (Box 8)",F2609="Import - Reverse charge (Box 9)"),ROUND(H2609*Setup!$B$9,2),0))</f>
        <v/>
      </c>
      <c r="Q2609" s="34">
        <f>IF(A2609="","",I2609-P2609)</f>
        <v/>
      </c>
      <c r="R2609" s="34">
        <f>IF(A2609="","",IF(L2609="Yes",I2609,0))</f>
        <v/>
      </c>
      <c r="S2609" s="34">
        <f>IF(A2609="","",IF(AND(L2609="Yes",K2609="Yes",NOT(ISNUMBER(SEARCH("blocked",G2609))),OR(F2609="Standard domestic 15% (Box 7)",F2609="Import - VAT paid at customs (Box 8)",F2609="Import - Reverse charge (Box 9)"),OR(F2609&lt;&gt;"Standard domestic 15% (Box 7)",AND(LEN(D2609)=15,LEFT(D2609,1)="3",RIGHT(D2609,1)="3",ISNUMBER(--D2609)))),I2609,0))</f>
        <v/>
      </c>
      <c r="T2609" s="34">
        <f>IF(A2609="","",R2609-S2609)</f>
        <v/>
      </c>
      <c r="U2609" s="23">
        <f>IF(A2609="","",IF(O2609=0,"Outside audit periods; ","")&amp;IF(F2609="","No VAT category; ","")&amp;IF(ABS(Q2609)&gt;Setup!$B$10,"VAT ≠ 15% × net; ","")&amp;IF(AND(F2609="Standard domestic 15% (Box 7)",NOT(AND(LEN(D2609)=15,LEFT(D2609,1)="3",RIGHT(D2609,1)="3",ISNUMBER(--D2609)))),"Invalid/missing supplier VAT no; ","")&amp;IF(AND(L2609="Yes",K2609&lt;&gt;"Yes"),"VAT claimed without valid tax invoice; ","")&amp;IF(AND(L2609="Yes",ISNUMBER(SEARCH("blocked",G2609))),"Blocked input VAT claimed; ","")&amp;IF(AND(F2609="Import - VAT paid at customs (Box 8)",M2609=""),"Customs declaration no missing; ","")&amp;IF(AND(F2609="Import - Reverse charge (Box 9)",E2609="Saudi Arabia"),"RCM used for a local supplier; ","")&amp;IF(AND(L2609="Yes",NOT(OR(F2609="Standard domestic 15% (Box 7)",F2609="Import - VAT paid at customs (Box 8)",F2609="Import - Reverse charge (Box 9)"))),"VAT claimed on non-taxable category; ",""))</f>
        <v/>
      </c>
    </row>
    <row r="2610">
      <c r="A2610" s="17" t="n"/>
      <c r="B2610" s="14" t="n"/>
      <c r="C2610" s="14" t="n"/>
      <c r="D2610" s="16" t="n"/>
      <c r="E2610" s="14" t="n"/>
      <c r="F2610" s="14" t="n"/>
      <c r="G2610" s="14" t="n"/>
      <c r="H2610" s="19" t="n"/>
      <c r="I2610" s="19" t="n"/>
      <c r="J2610" s="34">
        <f>IF(A2610="","",H2610+I2610)</f>
        <v/>
      </c>
      <c r="K2610" s="14" t="n"/>
      <c r="L2610" s="14" t="n"/>
      <c r="M2610" s="14" t="n"/>
      <c r="N2610" s="14" t="n"/>
      <c r="O2610" s="20">
        <f>IF(A2610="","",SUMPRODUCT((A2610&gt;=Setup!$C$19:$C$30)*(A2610&lt;=Setup!$D$19:$D$30)*Setup!$A$19:$A$30))</f>
        <v/>
      </c>
      <c r="P2610" s="34">
        <f>IF(A2610="","",IF(OR(F2610="Standard domestic 15% (Box 7)",F2610="Import - VAT paid at customs (Box 8)",F2610="Import - Reverse charge (Box 9)"),ROUND(H2610*Setup!$B$9,2),0))</f>
        <v/>
      </c>
      <c r="Q2610" s="34">
        <f>IF(A2610="","",I2610-P2610)</f>
        <v/>
      </c>
      <c r="R2610" s="34">
        <f>IF(A2610="","",IF(L2610="Yes",I2610,0))</f>
        <v/>
      </c>
      <c r="S2610" s="34">
        <f>IF(A2610="","",IF(AND(L2610="Yes",K2610="Yes",NOT(ISNUMBER(SEARCH("blocked",G2610))),OR(F2610="Standard domestic 15% (Box 7)",F2610="Import - VAT paid at customs (Box 8)",F2610="Import - Reverse charge (Box 9)"),OR(F2610&lt;&gt;"Standard domestic 15% (Box 7)",AND(LEN(D2610)=15,LEFT(D2610,1)="3",RIGHT(D2610,1)="3",ISNUMBER(--D2610)))),I2610,0))</f>
        <v/>
      </c>
      <c r="T2610" s="34">
        <f>IF(A2610="","",R2610-S2610)</f>
        <v/>
      </c>
      <c r="U2610" s="23">
        <f>IF(A2610="","",IF(O2610=0,"Outside audit periods; ","")&amp;IF(F2610="","No VAT category; ","")&amp;IF(ABS(Q2610)&gt;Setup!$B$10,"VAT ≠ 15% × net; ","")&amp;IF(AND(F2610="Standard domestic 15% (Box 7)",NOT(AND(LEN(D2610)=15,LEFT(D2610,1)="3",RIGHT(D2610,1)="3",ISNUMBER(--D2610)))),"Invalid/missing supplier VAT no; ","")&amp;IF(AND(L2610="Yes",K2610&lt;&gt;"Yes"),"VAT claimed without valid tax invoice; ","")&amp;IF(AND(L2610="Yes",ISNUMBER(SEARCH("blocked",G2610))),"Blocked input VAT claimed; ","")&amp;IF(AND(F2610="Import - VAT paid at customs (Box 8)",M2610=""),"Customs declaration no missing; ","")&amp;IF(AND(F2610="Import - Reverse charge (Box 9)",E2610="Saudi Arabia"),"RCM used for a local supplier; ","")&amp;IF(AND(L2610="Yes",NOT(OR(F2610="Standard domestic 15% (Box 7)",F2610="Import - VAT paid at customs (Box 8)",F2610="Import - Reverse charge (Box 9)"))),"VAT claimed on non-taxable category; ",""))</f>
        <v/>
      </c>
    </row>
    <row r="2611">
      <c r="A2611" s="17" t="n"/>
      <c r="B2611" s="14" t="n"/>
      <c r="C2611" s="14" t="n"/>
      <c r="D2611" s="16" t="n"/>
      <c r="E2611" s="14" t="n"/>
      <c r="F2611" s="14" t="n"/>
      <c r="G2611" s="14" t="n"/>
      <c r="H2611" s="19" t="n"/>
      <c r="I2611" s="19" t="n"/>
      <c r="J2611" s="34">
        <f>IF(A2611="","",H2611+I2611)</f>
        <v/>
      </c>
      <c r="K2611" s="14" t="n"/>
      <c r="L2611" s="14" t="n"/>
      <c r="M2611" s="14" t="n"/>
      <c r="N2611" s="14" t="n"/>
      <c r="O2611" s="20">
        <f>IF(A2611="","",SUMPRODUCT((A2611&gt;=Setup!$C$19:$C$30)*(A2611&lt;=Setup!$D$19:$D$30)*Setup!$A$19:$A$30))</f>
        <v/>
      </c>
      <c r="P2611" s="34">
        <f>IF(A2611="","",IF(OR(F2611="Standard domestic 15% (Box 7)",F2611="Import - VAT paid at customs (Box 8)",F2611="Import - Reverse charge (Box 9)"),ROUND(H2611*Setup!$B$9,2),0))</f>
        <v/>
      </c>
      <c r="Q2611" s="34">
        <f>IF(A2611="","",I2611-P2611)</f>
        <v/>
      </c>
      <c r="R2611" s="34">
        <f>IF(A2611="","",IF(L2611="Yes",I2611,0))</f>
        <v/>
      </c>
      <c r="S2611" s="34">
        <f>IF(A2611="","",IF(AND(L2611="Yes",K2611="Yes",NOT(ISNUMBER(SEARCH("blocked",G2611))),OR(F2611="Standard domestic 15% (Box 7)",F2611="Import - VAT paid at customs (Box 8)",F2611="Import - Reverse charge (Box 9)"),OR(F2611&lt;&gt;"Standard domestic 15% (Box 7)",AND(LEN(D2611)=15,LEFT(D2611,1)="3",RIGHT(D2611,1)="3",ISNUMBER(--D2611)))),I2611,0))</f>
        <v/>
      </c>
      <c r="T2611" s="34">
        <f>IF(A2611="","",R2611-S2611)</f>
        <v/>
      </c>
      <c r="U2611" s="23">
        <f>IF(A2611="","",IF(O2611=0,"Outside audit periods; ","")&amp;IF(F2611="","No VAT category; ","")&amp;IF(ABS(Q2611)&gt;Setup!$B$10,"VAT ≠ 15% × net; ","")&amp;IF(AND(F2611="Standard domestic 15% (Box 7)",NOT(AND(LEN(D2611)=15,LEFT(D2611,1)="3",RIGHT(D2611,1)="3",ISNUMBER(--D2611)))),"Invalid/missing supplier VAT no; ","")&amp;IF(AND(L2611="Yes",K2611&lt;&gt;"Yes"),"VAT claimed without valid tax invoice; ","")&amp;IF(AND(L2611="Yes",ISNUMBER(SEARCH("blocked",G2611))),"Blocked input VAT claimed; ","")&amp;IF(AND(F2611="Import - VAT paid at customs (Box 8)",M2611=""),"Customs declaration no missing; ","")&amp;IF(AND(F2611="Import - Reverse charge (Box 9)",E2611="Saudi Arabia"),"RCM used for a local supplier; ","")&amp;IF(AND(L2611="Yes",NOT(OR(F2611="Standard domestic 15% (Box 7)",F2611="Import - VAT paid at customs (Box 8)",F2611="Import - Reverse charge (Box 9)"))),"VAT claimed on non-taxable category; ",""))</f>
        <v/>
      </c>
    </row>
    <row r="2612">
      <c r="A2612" s="17" t="n"/>
      <c r="B2612" s="14" t="n"/>
      <c r="C2612" s="14" t="n"/>
      <c r="D2612" s="16" t="n"/>
      <c r="E2612" s="14" t="n"/>
      <c r="F2612" s="14" t="n"/>
      <c r="G2612" s="14" t="n"/>
      <c r="H2612" s="19" t="n"/>
      <c r="I2612" s="19" t="n"/>
      <c r="J2612" s="34">
        <f>IF(A2612="","",H2612+I2612)</f>
        <v/>
      </c>
      <c r="K2612" s="14" t="n"/>
      <c r="L2612" s="14" t="n"/>
      <c r="M2612" s="14" t="n"/>
      <c r="N2612" s="14" t="n"/>
      <c r="O2612" s="20">
        <f>IF(A2612="","",SUMPRODUCT((A2612&gt;=Setup!$C$19:$C$30)*(A2612&lt;=Setup!$D$19:$D$30)*Setup!$A$19:$A$30))</f>
        <v/>
      </c>
      <c r="P2612" s="34">
        <f>IF(A2612="","",IF(OR(F2612="Standard domestic 15% (Box 7)",F2612="Import - VAT paid at customs (Box 8)",F2612="Import - Reverse charge (Box 9)"),ROUND(H2612*Setup!$B$9,2),0))</f>
        <v/>
      </c>
      <c r="Q2612" s="34">
        <f>IF(A2612="","",I2612-P2612)</f>
        <v/>
      </c>
      <c r="R2612" s="34">
        <f>IF(A2612="","",IF(L2612="Yes",I2612,0))</f>
        <v/>
      </c>
      <c r="S2612" s="34">
        <f>IF(A2612="","",IF(AND(L2612="Yes",K2612="Yes",NOT(ISNUMBER(SEARCH("blocked",G2612))),OR(F2612="Standard domestic 15% (Box 7)",F2612="Import - VAT paid at customs (Box 8)",F2612="Import - Reverse charge (Box 9)"),OR(F2612&lt;&gt;"Standard domestic 15% (Box 7)",AND(LEN(D2612)=15,LEFT(D2612,1)="3",RIGHT(D2612,1)="3",ISNUMBER(--D2612)))),I2612,0))</f>
        <v/>
      </c>
      <c r="T2612" s="34">
        <f>IF(A2612="","",R2612-S2612)</f>
        <v/>
      </c>
      <c r="U2612" s="23">
        <f>IF(A2612="","",IF(O2612=0,"Outside audit periods; ","")&amp;IF(F2612="","No VAT category; ","")&amp;IF(ABS(Q2612)&gt;Setup!$B$10,"VAT ≠ 15% × net; ","")&amp;IF(AND(F2612="Standard domestic 15% (Box 7)",NOT(AND(LEN(D2612)=15,LEFT(D2612,1)="3",RIGHT(D2612,1)="3",ISNUMBER(--D2612)))),"Invalid/missing supplier VAT no; ","")&amp;IF(AND(L2612="Yes",K2612&lt;&gt;"Yes"),"VAT claimed without valid tax invoice; ","")&amp;IF(AND(L2612="Yes",ISNUMBER(SEARCH("blocked",G2612))),"Blocked input VAT claimed; ","")&amp;IF(AND(F2612="Import - VAT paid at customs (Box 8)",M2612=""),"Customs declaration no missing; ","")&amp;IF(AND(F2612="Import - Reverse charge (Box 9)",E2612="Saudi Arabia"),"RCM used for a local supplier; ","")&amp;IF(AND(L2612="Yes",NOT(OR(F2612="Standard domestic 15% (Box 7)",F2612="Import - VAT paid at customs (Box 8)",F2612="Import - Reverse charge (Box 9)"))),"VAT claimed on non-taxable category; ",""))</f>
        <v/>
      </c>
    </row>
    <row r="2613">
      <c r="A2613" s="17" t="n"/>
      <c r="B2613" s="14" t="n"/>
      <c r="C2613" s="14" t="n"/>
      <c r="D2613" s="16" t="n"/>
      <c r="E2613" s="14" t="n"/>
      <c r="F2613" s="14" t="n"/>
      <c r="G2613" s="14" t="n"/>
      <c r="H2613" s="19" t="n"/>
      <c r="I2613" s="19" t="n"/>
      <c r="J2613" s="34">
        <f>IF(A2613="","",H2613+I2613)</f>
        <v/>
      </c>
      <c r="K2613" s="14" t="n"/>
      <c r="L2613" s="14" t="n"/>
      <c r="M2613" s="14" t="n"/>
      <c r="N2613" s="14" t="n"/>
      <c r="O2613" s="20">
        <f>IF(A2613="","",SUMPRODUCT((A2613&gt;=Setup!$C$19:$C$30)*(A2613&lt;=Setup!$D$19:$D$30)*Setup!$A$19:$A$30))</f>
        <v/>
      </c>
      <c r="P2613" s="34">
        <f>IF(A2613="","",IF(OR(F2613="Standard domestic 15% (Box 7)",F2613="Import - VAT paid at customs (Box 8)",F2613="Import - Reverse charge (Box 9)"),ROUND(H2613*Setup!$B$9,2),0))</f>
        <v/>
      </c>
      <c r="Q2613" s="34">
        <f>IF(A2613="","",I2613-P2613)</f>
        <v/>
      </c>
      <c r="R2613" s="34">
        <f>IF(A2613="","",IF(L2613="Yes",I2613,0))</f>
        <v/>
      </c>
      <c r="S2613" s="34">
        <f>IF(A2613="","",IF(AND(L2613="Yes",K2613="Yes",NOT(ISNUMBER(SEARCH("blocked",G2613))),OR(F2613="Standard domestic 15% (Box 7)",F2613="Import - VAT paid at customs (Box 8)",F2613="Import - Reverse charge (Box 9)"),OR(F2613&lt;&gt;"Standard domestic 15% (Box 7)",AND(LEN(D2613)=15,LEFT(D2613,1)="3",RIGHT(D2613,1)="3",ISNUMBER(--D2613)))),I2613,0))</f>
        <v/>
      </c>
      <c r="T2613" s="34">
        <f>IF(A2613="","",R2613-S2613)</f>
        <v/>
      </c>
      <c r="U2613" s="23">
        <f>IF(A2613="","",IF(O2613=0,"Outside audit periods; ","")&amp;IF(F2613="","No VAT category; ","")&amp;IF(ABS(Q2613)&gt;Setup!$B$10,"VAT ≠ 15% × net; ","")&amp;IF(AND(F2613="Standard domestic 15% (Box 7)",NOT(AND(LEN(D2613)=15,LEFT(D2613,1)="3",RIGHT(D2613,1)="3",ISNUMBER(--D2613)))),"Invalid/missing supplier VAT no; ","")&amp;IF(AND(L2613="Yes",K2613&lt;&gt;"Yes"),"VAT claimed without valid tax invoice; ","")&amp;IF(AND(L2613="Yes",ISNUMBER(SEARCH("blocked",G2613))),"Blocked input VAT claimed; ","")&amp;IF(AND(F2613="Import - VAT paid at customs (Box 8)",M2613=""),"Customs declaration no missing; ","")&amp;IF(AND(F2613="Import - Reverse charge (Box 9)",E2613="Saudi Arabia"),"RCM used for a local supplier; ","")&amp;IF(AND(L2613="Yes",NOT(OR(F2613="Standard domestic 15% (Box 7)",F2613="Import - VAT paid at customs (Box 8)",F2613="Import - Reverse charge (Box 9)"))),"VAT claimed on non-taxable category; ",""))</f>
        <v/>
      </c>
    </row>
    <row r="2614">
      <c r="A2614" s="17" t="n"/>
      <c r="B2614" s="14" t="n"/>
      <c r="C2614" s="14" t="n"/>
      <c r="D2614" s="16" t="n"/>
      <c r="E2614" s="14" t="n"/>
      <c r="F2614" s="14" t="n"/>
      <c r="G2614" s="14" t="n"/>
      <c r="H2614" s="19" t="n"/>
      <c r="I2614" s="19" t="n"/>
      <c r="J2614" s="34">
        <f>IF(A2614="","",H2614+I2614)</f>
        <v/>
      </c>
      <c r="K2614" s="14" t="n"/>
      <c r="L2614" s="14" t="n"/>
      <c r="M2614" s="14" t="n"/>
      <c r="N2614" s="14" t="n"/>
      <c r="O2614" s="20">
        <f>IF(A2614="","",SUMPRODUCT((A2614&gt;=Setup!$C$19:$C$30)*(A2614&lt;=Setup!$D$19:$D$30)*Setup!$A$19:$A$30))</f>
        <v/>
      </c>
      <c r="P2614" s="34">
        <f>IF(A2614="","",IF(OR(F2614="Standard domestic 15% (Box 7)",F2614="Import - VAT paid at customs (Box 8)",F2614="Import - Reverse charge (Box 9)"),ROUND(H2614*Setup!$B$9,2),0))</f>
        <v/>
      </c>
      <c r="Q2614" s="34">
        <f>IF(A2614="","",I2614-P2614)</f>
        <v/>
      </c>
      <c r="R2614" s="34">
        <f>IF(A2614="","",IF(L2614="Yes",I2614,0))</f>
        <v/>
      </c>
      <c r="S2614" s="34">
        <f>IF(A2614="","",IF(AND(L2614="Yes",K2614="Yes",NOT(ISNUMBER(SEARCH("blocked",G2614))),OR(F2614="Standard domestic 15% (Box 7)",F2614="Import - VAT paid at customs (Box 8)",F2614="Import - Reverse charge (Box 9)"),OR(F2614&lt;&gt;"Standard domestic 15% (Box 7)",AND(LEN(D2614)=15,LEFT(D2614,1)="3",RIGHT(D2614,1)="3",ISNUMBER(--D2614)))),I2614,0))</f>
        <v/>
      </c>
      <c r="T2614" s="34">
        <f>IF(A2614="","",R2614-S2614)</f>
        <v/>
      </c>
      <c r="U2614" s="23">
        <f>IF(A2614="","",IF(O2614=0,"Outside audit periods; ","")&amp;IF(F2614="","No VAT category; ","")&amp;IF(ABS(Q2614)&gt;Setup!$B$10,"VAT ≠ 15% × net; ","")&amp;IF(AND(F2614="Standard domestic 15% (Box 7)",NOT(AND(LEN(D2614)=15,LEFT(D2614,1)="3",RIGHT(D2614,1)="3",ISNUMBER(--D2614)))),"Invalid/missing supplier VAT no; ","")&amp;IF(AND(L2614="Yes",K2614&lt;&gt;"Yes"),"VAT claimed without valid tax invoice; ","")&amp;IF(AND(L2614="Yes",ISNUMBER(SEARCH("blocked",G2614))),"Blocked input VAT claimed; ","")&amp;IF(AND(F2614="Import - VAT paid at customs (Box 8)",M2614=""),"Customs declaration no missing; ","")&amp;IF(AND(F2614="Import - Reverse charge (Box 9)",E2614="Saudi Arabia"),"RCM used for a local supplier; ","")&amp;IF(AND(L2614="Yes",NOT(OR(F2614="Standard domestic 15% (Box 7)",F2614="Import - VAT paid at customs (Box 8)",F2614="Import - Reverse charge (Box 9)"))),"VAT claimed on non-taxable category; ",""))</f>
        <v/>
      </c>
    </row>
    <row r="2615">
      <c r="A2615" s="17" t="n"/>
      <c r="B2615" s="14" t="n"/>
      <c r="C2615" s="14" t="n"/>
      <c r="D2615" s="16" t="n"/>
      <c r="E2615" s="14" t="n"/>
      <c r="F2615" s="14" t="n"/>
      <c r="G2615" s="14" t="n"/>
      <c r="H2615" s="19" t="n"/>
      <c r="I2615" s="19" t="n"/>
      <c r="J2615" s="34">
        <f>IF(A2615="","",H2615+I2615)</f>
        <v/>
      </c>
      <c r="K2615" s="14" t="n"/>
      <c r="L2615" s="14" t="n"/>
      <c r="M2615" s="14" t="n"/>
      <c r="N2615" s="14" t="n"/>
      <c r="O2615" s="20">
        <f>IF(A2615="","",SUMPRODUCT((A2615&gt;=Setup!$C$19:$C$30)*(A2615&lt;=Setup!$D$19:$D$30)*Setup!$A$19:$A$30))</f>
        <v/>
      </c>
      <c r="P2615" s="34">
        <f>IF(A2615="","",IF(OR(F2615="Standard domestic 15% (Box 7)",F2615="Import - VAT paid at customs (Box 8)",F2615="Import - Reverse charge (Box 9)"),ROUND(H2615*Setup!$B$9,2),0))</f>
        <v/>
      </c>
      <c r="Q2615" s="34">
        <f>IF(A2615="","",I2615-P2615)</f>
        <v/>
      </c>
      <c r="R2615" s="34">
        <f>IF(A2615="","",IF(L2615="Yes",I2615,0))</f>
        <v/>
      </c>
      <c r="S2615" s="34">
        <f>IF(A2615="","",IF(AND(L2615="Yes",K2615="Yes",NOT(ISNUMBER(SEARCH("blocked",G2615))),OR(F2615="Standard domestic 15% (Box 7)",F2615="Import - VAT paid at customs (Box 8)",F2615="Import - Reverse charge (Box 9)"),OR(F2615&lt;&gt;"Standard domestic 15% (Box 7)",AND(LEN(D2615)=15,LEFT(D2615,1)="3",RIGHT(D2615,1)="3",ISNUMBER(--D2615)))),I2615,0))</f>
        <v/>
      </c>
      <c r="T2615" s="34">
        <f>IF(A2615="","",R2615-S2615)</f>
        <v/>
      </c>
      <c r="U2615" s="23">
        <f>IF(A2615="","",IF(O2615=0,"Outside audit periods; ","")&amp;IF(F2615="","No VAT category; ","")&amp;IF(ABS(Q2615)&gt;Setup!$B$10,"VAT ≠ 15% × net; ","")&amp;IF(AND(F2615="Standard domestic 15% (Box 7)",NOT(AND(LEN(D2615)=15,LEFT(D2615,1)="3",RIGHT(D2615,1)="3",ISNUMBER(--D2615)))),"Invalid/missing supplier VAT no; ","")&amp;IF(AND(L2615="Yes",K2615&lt;&gt;"Yes"),"VAT claimed without valid tax invoice; ","")&amp;IF(AND(L2615="Yes",ISNUMBER(SEARCH("blocked",G2615))),"Blocked input VAT claimed; ","")&amp;IF(AND(F2615="Import - VAT paid at customs (Box 8)",M2615=""),"Customs declaration no missing; ","")&amp;IF(AND(F2615="Import - Reverse charge (Box 9)",E2615="Saudi Arabia"),"RCM used for a local supplier; ","")&amp;IF(AND(L2615="Yes",NOT(OR(F2615="Standard domestic 15% (Box 7)",F2615="Import - VAT paid at customs (Box 8)",F2615="Import - Reverse charge (Box 9)"))),"VAT claimed on non-taxable category; ",""))</f>
        <v/>
      </c>
    </row>
    <row r="2616">
      <c r="A2616" s="17" t="n"/>
      <c r="B2616" s="14" t="n"/>
      <c r="C2616" s="14" t="n"/>
      <c r="D2616" s="16" t="n"/>
      <c r="E2616" s="14" t="n"/>
      <c r="F2616" s="14" t="n"/>
      <c r="G2616" s="14" t="n"/>
      <c r="H2616" s="19" t="n"/>
      <c r="I2616" s="19" t="n"/>
      <c r="J2616" s="34">
        <f>IF(A2616="","",H2616+I2616)</f>
        <v/>
      </c>
      <c r="K2616" s="14" t="n"/>
      <c r="L2616" s="14" t="n"/>
      <c r="M2616" s="14" t="n"/>
      <c r="N2616" s="14" t="n"/>
      <c r="O2616" s="20">
        <f>IF(A2616="","",SUMPRODUCT((A2616&gt;=Setup!$C$19:$C$30)*(A2616&lt;=Setup!$D$19:$D$30)*Setup!$A$19:$A$30))</f>
        <v/>
      </c>
      <c r="P2616" s="34">
        <f>IF(A2616="","",IF(OR(F2616="Standard domestic 15% (Box 7)",F2616="Import - VAT paid at customs (Box 8)",F2616="Import - Reverse charge (Box 9)"),ROUND(H2616*Setup!$B$9,2),0))</f>
        <v/>
      </c>
      <c r="Q2616" s="34">
        <f>IF(A2616="","",I2616-P2616)</f>
        <v/>
      </c>
      <c r="R2616" s="34">
        <f>IF(A2616="","",IF(L2616="Yes",I2616,0))</f>
        <v/>
      </c>
      <c r="S2616" s="34">
        <f>IF(A2616="","",IF(AND(L2616="Yes",K2616="Yes",NOT(ISNUMBER(SEARCH("blocked",G2616))),OR(F2616="Standard domestic 15% (Box 7)",F2616="Import - VAT paid at customs (Box 8)",F2616="Import - Reverse charge (Box 9)"),OR(F2616&lt;&gt;"Standard domestic 15% (Box 7)",AND(LEN(D2616)=15,LEFT(D2616,1)="3",RIGHT(D2616,1)="3",ISNUMBER(--D2616)))),I2616,0))</f>
        <v/>
      </c>
      <c r="T2616" s="34">
        <f>IF(A2616="","",R2616-S2616)</f>
        <v/>
      </c>
      <c r="U2616" s="23">
        <f>IF(A2616="","",IF(O2616=0,"Outside audit periods; ","")&amp;IF(F2616="","No VAT category; ","")&amp;IF(ABS(Q2616)&gt;Setup!$B$10,"VAT ≠ 15% × net; ","")&amp;IF(AND(F2616="Standard domestic 15% (Box 7)",NOT(AND(LEN(D2616)=15,LEFT(D2616,1)="3",RIGHT(D2616,1)="3",ISNUMBER(--D2616)))),"Invalid/missing supplier VAT no; ","")&amp;IF(AND(L2616="Yes",K2616&lt;&gt;"Yes"),"VAT claimed without valid tax invoice; ","")&amp;IF(AND(L2616="Yes",ISNUMBER(SEARCH("blocked",G2616))),"Blocked input VAT claimed; ","")&amp;IF(AND(F2616="Import - VAT paid at customs (Box 8)",M2616=""),"Customs declaration no missing; ","")&amp;IF(AND(F2616="Import - Reverse charge (Box 9)",E2616="Saudi Arabia"),"RCM used for a local supplier; ","")&amp;IF(AND(L2616="Yes",NOT(OR(F2616="Standard domestic 15% (Box 7)",F2616="Import - VAT paid at customs (Box 8)",F2616="Import - Reverse charge (Box 9)"))),"VAT claimed on non-taxable category; ",""))</f>
        <v/>
      </c>
    </row>
    <row r="2617">
      <c r="A2617" s="17" t="n"/>
      <c r="B2617" s="14" t="n"/>
      <c r="C2617" s="14" t="n"/>
      <c r="D2617" s="16" t="n"/>
      <c r="E2617" s="14" t="n"/>
      <c r="F2617" s="14" t="n"/>
      <c r="G2617" s="14" t="n"/>
      <c r="H2617" s="19" t="n"/>
      <c r="I2617" s="19" t="n"/>
      <c r="J2617" s="34">
        <f>IF(A2617="","",H2617+I2617)</f>
        <v/>
      </c>
      <c r="K2617" s="14" t="n"/>
      <c r="L2617" s="14" t="n"/>
      <c r="M2617" s="14" t="n"/>
      <c r="N2617" s="14" t="n"/>
      <c r="O2617" s="20">
        <f>IF(A2617="","",SUMPRODUCT((A2617&gt;=Setup!$C$19:$C$30)*(A2617&lt;=Setup!$D$19:$D$30)*Setup!$A$19:$A$30))</f>
        <v/>
      </c>
      <c r="P2617" s="34">
        <f>IF(A2617="","",IF(OR(F2617="Standard domestic 15% (Box 7)",F2617="Import - VAT paid at customs (Box 8)",F2617="Import - Reverse charge (Box 9)"),ROUND(H2617*Setup!$B$9,2),0))</f>
        <v/>
      </c>
      <c r="Q2617" s="34">
        <f>IF(A2617="","",I2617-P2617)</f>
        <v/>
      </c>
      <c r="R2617" s="34">
        <f>IF(A2617="","",IF(L2617="Yes",I2617,0))</f>
        <v/>
      </c>
      <c r="S2617" s="34">
        <f>IF(A2617="","",IF(AND(L2617="Yes",K2617="Yes",NOT(ISNUMBER(SEARCH("blocked",G2617))),OR(F2617="Standard domestic 15% (Box 7)",F2617="Import - VAT paid at customs (Box 8)",F2617="Import - Reverse charge (Box 9)"),OR(F2617&lt;&gt;"Standard domestic 15% (Box 7)",AND(LEN(D2617)=15,LEFT(D2617,1)="3",RIGHT(D2617,1)="3",ISNUMBER(--D2617)))),I2617,0))</f>
        <v/>
      </c>
      <c r="T2617" s="34">
        <f>IF(A2617="","",R2617-S2617)</f>
        <v/>
      </c>
      <c r="U2617" s="23">
        <f>IF(A2617="","",IF(O2617=0,"Outside audit periods; ","")&amp;IF(F2617="","No VAT category; ","")&amp;IF(ABS(Q2617)&gt;Setup!$B$10,"VAT ≠ 15% × net; ","")&amp;IF(AND(F2617="Standard domestic 15% (Box 7)",NOT(AND(LEN(D2617)=15,LEFT(D2617,1)="3",RIGHT(D2617,1)="3",ISNUMBER(--D2617)))),"Invalid/missing supplier VAT no; ","")&amp;IF(AND(L2617="Yes",K2617&lt;&gt;"Yes"),"VAT claimed without valid tax invoice; ","")&amp;IF(AND(L2617="Yes",ISNUMBER(SEARCH("blocked",G2617))),"Blocked input VAT claimed; ","")&amp;IF(AND(F2617="Import - VAT paid at customs (Box 8)",M2617=""),"Customs declaration no missing; ","")&amp;IF(AND(F2617="Import - Reverse charge (Box 9)",E2617="Saudi Arabia"),"RCM used for a local supplier; ","")&amp;IF(AND(L2617="Yes",NOT(OR(F2617="Standard domestic 15% (Box 7)",F2617="Import - VAT paid at customs (Box 8)",F2617="Import - Reverse charge (Box 9)"))),"VAT claimed on non-taxable category; ",""))</f>
        <v/>
      </c>
    </row>
    <row r="2618">
      <c r="A2618" s="17" t="n"/>
      <c r="B2618" s="14" t="n"/>
      <c r="C2618" s="14" t="n"/>
      <c r="D2618" s="16" t="n"/>
      <c r="E2618" s="14" t="n"/>
      <c r="F2618" s="14" t="n"/>
      <c r="G2618" s="14" t="n"/>
      <c r="H2618" s="19" t="n"/>
      <c r="I2618" s="19" t="n"/>
      <c r="J2618" s="34">
        <f>IF(A2618="","",H2618+I2618)</f>
        <v/>
      </c>
      <c r="K2618" s="14" t="n"/>
      <c r="L2618" s="14" t="n"/>
      <c r="M2618" s="14" t="n"/>
      <c r="N2618" s="14" t="n"/>
      <c r="O2618" s="20">
        <f>IF(A2618="","",SUMPRODUCT((A2618&gt;=Setup!$C$19:$C$30)*(A2618&lt;=Setup!$D$19:$D$30)*Setup!$A$19:$A$30))</f>
        <v/>
      </c>
      <c r="P2618" s="34">
        <f>IF(A2618="","",IF(OR(F2618="Standard domestic 15% (Box 7)",F2618="Import - VAT paid at customs (Box 8)",F2618="Import - Reverse charge (Box 9)"),ROUND(H2618*Setup!$B$9,2),0))</f>
        <v/>
      </c>
      <c r="Q2618" s="34">
        <f>IF(A2618="","",I2618-P2618)</f>
        <v/>
      </c>
      <c r="R2618" s="34">
        <f>IF(A2618="","",IF(L2618="Yes",I2618,0))</f>
        <v/>
      </c>
      <c r="S2618" s="34">
        <f>IF(A2618="","",IF(AND(L2618="Yes",K2618="Yes",NOT(ISNUMBER(SEARCH("blocked",G2618))),OR(F2618="Standard domestic 15% (Box 7)",F2618="Import - VAT paid at customs (Box 8)",F2618="Import - Reverse charge (Box 9)"),OR(F2618&lt;&gt;"Standard domestic 15% (Box 7)",AND(LEN(D2618)=15,LEFT(D2618,1)="3",RIGHT(D2618,1)="3",ISNUMBER(--D2618)))),I2618,0))</f>
        <v/>
      </c>
      <c r="T2618" s="34">
        <f>IF(A2618="","",R2618-S2618)</f>
        <v/>
      </c>
      <c r="U2618" s="23">
        <f>IF(A2618="","",IF(O2618=0,"Outside audit periods; ","")&amp;IF(F2618="","No VAT category; ","")&amp;IF(ABS(Q2618)&gt;Setup!$B$10,"VAT ≠ 15% × net; ","")&amp;IF(AND(F2618="Standard domestic 15% (Box 7)",NOT(AND(LEN(D2618)=15,LEFT(D2618,1)="3",RIGHT(D2618,1)="3",ISNUMBER(--D2618)))),"Invalid/missing supplier VAT no; ","")&amp;IF(AND(L2618="Yes",K2618&lt;&gt;"Yes"),"VAT claimed without valid tax invoice; ","")&amp;IF(AND(L2618="Yes",ISNUMBER(SEARCH("blocked",G2618))),"Blocked input VAT claimed; ","")&amp;IF(AND(F2618="Import - VAT paid at customs (Box 8)",M2618=""),"Customs declaration no missing; ","")&amp;IF(AND(F2618="Import - Reverse charge (Box 9)",E2618="Saudi Arabia"),"RCM used for a local supplier; ","")&amp;IF(AND(L2618="Yes",NOT(OR(F2618="Standard domestic 15% (Box 7)",F2618="Import - VAT paid at customs (Box 8)",F2618="Import - Reverse charge (Box 9)"))),"VAT claimed on non-taxable category; ",""))</f>
        <v/>
      </c>
    </row>
    <row r="2619">
      <c r="A2619" s="17" t="n"/>
      <c r="B2619" s="14" t="n"/>
      <c r="C2619" s="14" t="n"/>
      <c r="D2619" s="16" t="n"/>
      <c r="E2619" s="14" t="n"/>
      <c r="F2619" s="14" t="n"/>
      <c r="G2619" s="14" t="n"/>
      <c r="H2619" s="19" t="n"/>
      <c r="I2619" s="19" t="n"/>
      <c r="J2619" s="34">
        <f>IF(A2619="","",H2619+I2619)</f>
        <v/>
      </c>
      <c r="K2619" s="14" t="n"/>
      <c r="L2619" s="14" t="n"/>
      <c r="M2619" s="14" t="n"/>
      <c r="N2619" s="14" t="n"/>
      <c r="O2619" s="20">
        <f>IF(A2619="","",SUMPRODUCT((A2619&gt;=Setup!$C$19:$C$30)*(A2619&lt;=Setup!$D$19:$D$30)*Setup!$A$19:$A$30))</f>
        <v/>
      </c>
      <c r="P2619" s="34">
        <f>IF(A2619="","",IF(OR(F2619="Standard domestic 15% (Box 7)",F2619="Import - VAT paid at customs (Box 8)",F2619="Import - Reverse charge (Box 9)"),ROUND(H2619*Setup!$B$9,2),0))</f>
        <v/>
      </c>
      <c r="Q2619" s="34">
        <f>IF(A2619="","",I2619-P2619)</f>
        <v/>
      </c>
      <c r="R2619" s="34">
        <f>IF(A2619="","",IF(L2619="Yes",I2619,0))</f>
        <v/>
      </c>
      <c r="S2619" s="34">
        <f>IF(A2619="","",IF(AND(L2619="Yes",K2619="Yes",NOT(ISNUMBER(SEARCH("blocked",G2619))),OR(F2619="Standard domestic 15% (Box 7)",F2619="Import - VAT paid at customs (Box 8)",F2619="Import - Reverse charge (Box 9)"),OR(F2619&lt;&gt;"Standard domestic 15% (Box 7)",AND(LEN(D2619)=15,LEFT(D2619,1)="3",RIGHT(D2619,1)="3",ISNUMBER(--D2619)))),I2619,0))</f>
        <v/>
      </c>
      <c r="T2619" s="34">
        <f>IF(A2619="","",R2619-S2619)</f>
        <v/>
      </c>
      <c r="U2619" s="23">
        <f>IF(A2619="","",IF(O2619=0,"Outside audit periods; ","")&amp;IF(F2619="","No VAT category; ","")&amp;IF(ABS(Q2619)&gt;Setup!$B$10,"VAT ≠ 15% × net; ","")&amp;IF(AND(F2619="Standard domestic 15% (Box 7)",NOT(AND(LEN(D2619)=15,LEFT(D2619,1)="3",RIGHT(D2619,1)="3",ISNUMBER(--D2619)))),"Invalid/missing supplier VAT no; ","")&amp;IF(AND(L2619="Yes",K2619&lt;&gt;"Yes"),"VAT claimed without valid tax invoice; ","")&amp;IF(AND(L2619="Yes",ISNUMBER(SEARCH("blocked",G2619))),"Blocked input VAT claimed; ","")&amp;IF(AND(F2619="Import - VAT paid at customs (Box 8)",M2619=""),"Customs declaration no missing; ","")&amp;IF(AND(F2619="Import - Reverse charge (Box 9)",E2619="Saudi Arabia"),"RCM used for a local supplier; ","")&amp;IF(AND(L2619="Yes",NOT(OR(F2619="Standard domestic 15% (Box 7)",F2619="Import - VAT paid at customs (Box 8)",F2619="Import - Reverse charge (Box 9)"))),"VAT claimed on non-taxable category; ",""))</f>
        <v/>
      </c>
    </row>
    <row r="2620">
      <c r="A2620" s="17" t="n"/>
      <c r="B2620" s="14" t="n"/>
      <c r="C2620" s="14" t="n"/>
      <c r="D2620" s="16" t="n"/>
      <c r="E2620" s="14" t="n"/>
      <c r="F2620" s="14" t="n"/>
      <c r="G2620" s="14" t="n"/>
      <c r="H2620" s="19" t="n"/>
      <c r="I2620" s="19" t="n"/>
      <c r="J2620" s="34">
        <f>IF(A2620="","",H2620+I2620)</f>
        <v/>
      </c>
      <c r="K2620" s="14" t="n"/>
      <c r="L2620" s="14" t="n"/>
      <c r="M2620" s="14" t="n"/>
      <c r="N2620" s="14" t="n"/>
      <c r="O2620" s="20">
        <f>IF(A2620="","",SUMPRODUCT((A2620&gt;=Setup!$C$19:$C$30)*(A2620&lt;=Setup!$D$19:$D$30)*Setup!$A$19:$A$30))</f>
        <v/>
      </c>
      <c r="P2620" s="34">
        <f>IF(A2620="","",IF(OR(F2620="Standard domestic 15% (Box 7)",F2620="Import - VAT paid at customs (Box 8)",F2620="Import - Reverse charge (Box 9)"),ROUND(H2620*Setup!$B$9,2),0))</f>
        <v/>
      </c>
      <c r="Q2620" s="34">
        <f>IF(A2620="","",I2620-P2620)</f>
        <v/>
      </c>
      <c r="R2620" s="34">
        <f>IF(A2620="","",IF(L2620="Yes",I2620,0))</f>
        <v/>
      </c>
      <c r="S2620" s="34">
        <f>IF(A2620="","",IF(AND(L2620="Yes",K2620="Yes",NOT(ISNUMBER(SEARCH("blocked",G2620))),OR(F2620="Standard domestic 15% (Box 7)",F2620="Import - VAT paid at customs (Box 8)",F2620="Import - Reverse charge (Box 9)"),OR(F2620&lt;&gt;"Standard domestic 15% (Box 7)",AND(LEN(D2620)=15,LEFT(D2620,1)="3",RIGHT(D2620,1)="3",ISNUMBER(--D2620)))),I2620,0))</f>
        <v/>
      </c>
      <c r="T2620" s="34">
        <f>IF(A2620="","",R2620-S2620)</f>
        <v/>
      </c>
      <c r="U2620" s="23">
        <f>IF(A2620="","",IF(O2620=0,"Outside audit periods; ","")&amp;IF(F2620="","No VAT category; ","")&amp;IF(ABS(Q2620)&gt;Setup!$B$10,"VAT ≠ 15% × net; ","")&amp;IF(AND(F2620="Standard domestic 15% (Box 7)",NOT(AND(LEN(D2620)=15,LEFT(D2620,1)="3",RIGHT(D2620,1)="3",ISNUMBER(--D2620)))),"Invalid/missing supplier VAT no; ","")&amp;IF(AND(L2620="Yes",K2620&lt;&gt;"Yes"),"VAT claimed without valid tax invoice; ","")&amp;IF(AND(L2620="Yes",ISNUMBER(SEARCH("blocked",G2620))),"Blocked input VAT claimed; ","")&amp;IF(AND(F2620="Import - VAT paid at customs (Box 8)",M2620=""),"Customs declaration no missing; ","")&amp;IF(AND(F2620="Import - Reverse charge (Box 9)",E2620="Saudi Arabia"),"RCM used for a local supplier; ","")&amp;IF(AND(L2620="Yes",NOT(OR(F2620="Standard domestic 15% (Box 7)",F2620="Import - VAT paid at customs (Box 8)",F2620="Import - Reverse charge (Box 9)"))),"VAT claimed on non-taxable category; ",""))</f>
        <v/>
      </c>
    </row>
    <row r="2621">
      <c r="A2621" s="17" t="n"/>
      <c r="B2621" s="14" t="n"/>
      <c r="C2621" s="14" t="n"/>
      <c r="D2621" s="16" t="n"/>
      <c r="E2621" s="14" t="n"/>
      <c r="F2621" s="14" t="n"/>
      <c r="G2621" s="14" t="n"/>
      <c r="H2621" s="19" t="n"/>
      <c r="I2621" s="19" t="n"/>
      <c r="J2621" s="34">
        <f>IF(A2621="","",H2621+I2621)</f>
        <v/>
      </c>
      <c r="K2621" s="14" t="n"/>
      <c r="L2621" s="14" t="n"/>
      <c r="M2621" s="14" t="n"/>
      <c r="N2621" s="14" t="n"/>
      <c r="O2621" s="20">
        <f>IF(A2621="","",SUMPRODUCT((A2621&gt;=Setup!$C$19:$C$30)*(A2621&lt;=Setup!$D$19:$D$30)*Setup!$A$19:$A$30))</f>
        <v/>
      </c>
      <c r="P2621" s="34">
        <f>IF(A2621="","",IF(OR(F2621="Standard domestic 15% (Box 7)",F2621="Import - VAT paid at customs (Box 8)",F2621="Import - Reverse charge (Box 9)"),ROUND(H2621*Setup!$B$9,2),0))</f>
        <v/>
      </c>
      <c r="Q2621" s="34">
        <f>IF(A2621="","",I2621-P2621)</f>
        <v/>
      </c>
      <c r="R2621" s="34">
        <f>IF(A2621="","",IF(L2621="Yes",I2621,0))</f>
        <v/>
      </c>
      <c r="S2621" s="34">
        <f>IF(A2621="","",IF(AND(L2621="Yes",K2621="Yes",NOT(ISNUMBER(SEARCH("blocked",G2621))),OR(F2621="Standard domestic 15% (Box 7)",F2621="Import - VAT paid at customs (Box 8)",F2621="Import - Reverse charge (Box 9)"),OR(F2621&lt;&gt;"Standard domestic 15% (Box 7)",AND(LEN(D2621)=15,LEFT(D2621,1)="3",RIGHT(D2621,1)="3",ISNUMBER(--D2621)))),I2621,0))</f>
        <v/>
      </c>
      <c r="T2621" s="34">
        <f>IF(A2621="","",R2621-S2621)</f>
        <v/>
      </c>
      <c r="U2621" s="23">
        <f>IF(A2621="","",IF(O2621=0,"Outside audit periods; ","")&amp;IF(F2621="","No VAT category; ","")&amp;IF(ABS(Q2621)&gt;Setup!$B$10,"VAT ≠ 15% × net; ","")&amp;IF(AND(F2621="Standard domestic 15% (Box 7)",NOT(AND(LEN(D2621)=15,LEFT(D2621,1)="3",RIGHT(D2621,1)="3",ISNUMBER(--D2621)))),"Invalid/missing supplier VAT no; ","")&amp;IF(AND(L2621="Yes",K2621&lt;&gt;"Yes"),"VAT claimed without valid tax invoice; ","")&amp;IF(AND(L2621="Yes",ISNUMBER(SEARCH("blocked",G2621))),"Blocked input VAT claimed; ","")&amp;IF(AND(F2621="Import - VAT paid at customs (Box 8)",M2621=""),"Customs declaration no missing; ","")&amp;IF(AND(F2621="Import - Reverse charge (Box 9)",E2621="Saudi Arabia"),"RCM used for a local supplier; ","")&amp;IF(AND(L2621="Yes",NOT(OR(F2621="Standard domestic 15% (Box 7)",F2621="Import - VAT paid at customs (Box 8)",F2621="Import - Reverse charge (Box 9)"))),"VAT claimed on non-taxable category; ",""))</f>
        <v/>
      </c>
    </row>
    <row r="2622">
      <c r="A2622" s="17" t="n"/>
      <c r="B2622" s="14" t="n"/>
      <c r="C2622" s="14" t="n"/>
      <c r="D2622" s="16" t="n"/>
      <c r="E2622" s="14" t="n"/>
      <c r="F2622" s="14" t="n"/>
      <c r="G2622" s="14" t="n"/>
      <c r="H2622" s="19" t="n"/>
      <c r="I2622" s="19" t="n"/>
      <c r="J2622" s="34">
        <f>IF(A2622="","",H2622+I2622)</f>
        <v/>
      </c>
      <c r="K2622" s="14" t="n"/>
      <c r="L2622" s="14" t="n"/>
      <c r="M2622" s="14" t="n"/>
      <c r="N2622" s="14" t="n"/>
      <c r="O2622" s="20">
        <f>IF(A2622="","",SUMPRODUCT((A2622&gt;=Setup!$C$19:$C$30)*(A2622&lt;=Setup!$D$19:$D$30)*Setup!$A$19:$A$30))</f>
        <v/>
      </c>
      <c r="P2622" s="34">
        <f>IF(A2622="","",IF(OR(F2622="Standard domestic 15% (Box 7)",F2622="Import - VAT paid at customs (Box 8)",F2622="Import - Reverse charge (Box 9)"),ROUND(H2622*Setup!$B$9,2),0))</f>
        <v/>
      </c>
      <c r="Q2622" s="34">
        <f>IF(A2622="","",I2622-P2622)</f>
        <v/>
      </c>
      <c r="R2622" s="34">
        <f>IF(A2622="","",IF(L2622="Yes",I2622,0))</f>
        <v/>
      </c>
      <c r="S2622" s="34">
        <f>IF(A2622="","",IF(AND(L2622="Yes",K2622="Yes",NOT(ISNUMBER(SEARCH("blocked",G2622))),OR(F2622="Standard domestic 15% (Box 7)",F2622="Import - VAT paid at customs (Box 8)",F2622="Import - Reverse charge (Box 9)"),OR(F2622&lt;&gt;"Standard domestic 15% (Box 7)",AND(LEN(D2622)=15,LEFT(D2622,1)="3",RIGHT(D2622,1)="3",ISNUMBER(--D2622)))),I2622,0))</f>
        <v/>
      </c>
      <c r="T2622" s="34">
        <f>IF(A2622="","",R2622-S2622)</f>
        <v/>
      </c>
      <c r="U2622" s="23">
        <f>IF(A2622="","",IF(O2622=0,"Outside audit periods; ","")&amp;IF(F2622="","No VAT category; ","")&amp;IF(ABS(Q2622)&gt;Setup!$B$10,"VAT ≠ 15% × net; ","")&amp;IF(AND(F2622="Standard domestic 15% (Box 7)",NOT(AND(LEN(D2622)=15,LEFT(D2622,1)="3",RIGHT(D2622,1)="3",ISNUMBER(--D2622)))),"Invalid/missing supplier VAT no; ","")&amp;IF(AND(L2622="Yes",K2622&lt;&gt;"Yes"),"VAT claimed without valid tax invoice; ","")&amp;IF(AND(L2622="Yes",ISNUMBER(SEARCH("blocked",G2622))),"Blocked input VAT claimed; ","")&amp;IF(AND(F2622="Import - VAT paid at customs (Box 8)",M2622=""),"Customs declaration no missing; ","")&amp;IF(AND(F2622="Import - Reverse charge (Box 9)",E2622="Saudi Arabia"),"RCM used for a local supplier; ","")&amp;IF(AND(L2622="Yes",NOT(OR(F2622="Standard domestic 15% (Box 7)",F2622="Import - VAT paid at customs (Box 8)",F2622="Import - Reverse charge (Box 9)"))),"VAT claimed on non-taxable category; ",""))</f>
        <v/>
      </c>
    </row>
    <row r="2623">
      <c r="A2623" s="17" t="n"/>
      <c r="B2623" s="14" t="n"/>
      <c r="C2623" s="14" t="n"/>
      <c r="D2623" s="16" t="n"/>
      <c r="E2623" s="14" t="n"/>
      <c r="F2623" s="14" t="n"/>
      <c r="G2623" s="14" t="n"/>
      <c r="H2623" s="19" t="n"/>
      <c r="I2623" s="19" t="n"/>
      <c r="J2623" s="34">
        <f>IF(A2623="","",H2623+I2623)</f>
        <v/>
      </c>
      <c r="K2623" s="14" t="n"/>
      <c r="L2623" s="14" t="n"/>
      <c r="M2623" s="14" t="n"/>
      <c r="N2623" s="14" t="n"/>
      <c r="O2623" s="20">
        <f>IF(A2623="","",SUMPRODUCT((A2623&gt;=Setup!$C$19:$C$30)*(A2623&lt;=Setup!$D$19:$D$30)*Setup!$A$19:$A$30))</f>
        <v/>
      </c>
      <c r="P2623" s="34">
        <f>IF(A2623="","",IF(OR(F2623="Standard domestic 15% (Box 7)",F2623="Import - VAT paid at customs (Box 8)",F2623="Import - Reverse charge (Box 9)"),ROUND(H2623*Setup!$B$9,2),0))</f>
        <v/>
      </c>
      <c r="Q2623" s="34">
        <f>IF(A2623="","",I2623-P2623)</f>
        <v/>
      </c>
      <c r="R2623" s="34">
        <f>IF(A2623="","",IF(L2623="Yes",I2623,0))</f>
        <v/>
      </c>
      <c r="S2623" s="34">
        <f>IF(A2623="","",IF(AND(L2623="Yes",K2623="Yes",NOT(ISNUMBER(SEARCH("blocked",G2623))),OR(F2623="Standard domestic 15% (Box 7)",F2623="Import - VAT paid at customs (Box 8)",F2623="Import - Reverse charge (Box 9)"),OR(F2623&lt;&gt;"Standard domestic 15% (Box 7)",AND(LEN(D2623)=15,LEFT(D2623,1)="3",RIGHT(D2623,1)="3",ISNUMBER(--D2623)))),I2623,0))</f>
        <v/>
      </c>
      <c r="T2623" s="34">
        <f>IF(A2623="","",R2623-S2623)</f>
        <v/>
      </c>
      <c r="U2623" s="23">
        <f>IF(A2623="","",IF(O2623=0,"Outside audit periods; ","")&amp;IF(F2623="","No VAT category; ","")&amp;IF(ABS(Q2623)&gt;Setup!$B$10,"VAT ≠ 15% × net; ","")&amp;IF(AND(F2623="Standard domestic 15% (Box 7)",NOT(AND(LEN(D2623)=15,LEFT(D2623,1)="3",RIGHT(D2623,1)="3",ISNUMBER(--D2623)))),"Invalid/missing supplier VAT no; ","")&amp;IF(AND(L2623="Yes",K2623&lt;&gt;"Yes"),"VAT claimed without valid tax invoice; ","")&amp;IF(AND(L2623="Yes",ISNUMBER(SEARCH("blocked",G2623))),"Blocked input VAT claimed; ","")&amp;IF(AND(F2623="Import - VAT paid at customs (Box 8)",M2623=""),"Customs declaration no missing; ","")&amp;IF(AND(F2623="Import - Reverse charge (Box 9)",E2623="Saudi Arabia"),"RCM used for a local supplier; ","")&amp;IF(AND(L2623="Yes",NOT(OR(F2623="Standard domestic 15% (Box 7)",F2623="Import - VAT paid at customs (Box 8)",F2623="Import - Reverse charge (Box 9)"))),"VAT claimed on non-taxable category; ",""))</f>
        <v/>
      </c>
    </row>
    <row r="2624">
      <c r="A2624" s="17" t="n"/>
      <c r="B2624" s="14" t="n"/>
      <c r="C2624" s="14" t="n"/>
      <c r="D2624" s="16" t="n"/>
      <c r="E2624" s="14" t="n"/>
      <c r="F2624" s="14" t="n"/>
      <c r="G2624" s="14" t="n"/>
      <c r="H2624" s="19" t="n"/>
      <c r="I2624" s="19" t="n"/>
      <c r="J2624" s="34">
        <f>IF(A2624="","",H2624+I2624)</f>
        <v/>
      </c>
      <c r="K2624" s="14" t="n"/>
      <c r="L2624" s="14" t="n"/>
      <c r="M2624" s="14" t="n"/>
      <c r="N2624" s="14" t="n"/>
      <c r="O2624" s="20">
        <f>IF(A2624="","",SUMPRODUCT((A2624&gt;=Setup!$C$19:$C$30)*(A2624&lt;=Setup!$D$19:$D$30)*Setup!$A$19:$A$30))</f>
        <v/>
      </c>
      <c r="P2624" s="34">
        <f>IF(A2624="","",IF(OR(F2624="Standard domestic 15% (Box 7)",F2624="Import - VAT paid at customs (Box 8)",F2624="Import - Reverse charge (Box 9)"),ROUND(H2624*Setup!$B$9,2),0))</f>
        <v/>
      </c>
      <c r="Q2624" s="34">
        <f>IF(A2624="","",I2624-P2624)</f>
        <v/>
      </c>
      <c r="R2624" s="34">
        <f>IF(A2624="","",IF(L2624="Yes",I2624,0))</f>
        <v/>
      </c>
      <c r="S2624" s="34">
        <f>IF(A2624="","",IF(AND(L2624="Yes",K2624="Yes",NOT(ISNUMBER(SEARCH("blocked",G2624))),OR(F2624="Standard domestic 15% (Box 7)",F2624="Import - VAT paid at customs (Box 8)",F2624="Import - Reverse charge (Box 9)"),OR(F2624&lt;&gt;"Standard domestic 15% (Box 7)",AND(LEN(D2624)=15,LEFT(D2624,1)="3",RIGHT(D2624,1)="3",ISNUMBER(--D2624)))),I2624,0))</f>
        <v/>
      </c>
      <c r="T2624" s="34">
        <f>IF(A2624="","",R2624-S2624)</f>
        <v/>
      </c>
      <c r="U2624" s="23">
        <f>IF(A2624="","",IF(O2624=0,"Outside audit periods; ","")&amp;IF(F2624="","No VAT category; ","")&amp;IF(ABS(Q2624)&gt;Setup!$B$10,"VAT ≠ 15% × net; ","")&amp;IF(AND(F2624="Standard domestic 15% (Box 7)",NOT(AND(LEN(D2624)=15,LEFT(D2624,1)="3",RIGHT(D2624,1)="3",ISNUMBER(--D2624)))),"Invalid/missing supplier VAT no; ","")&amp;IF(AND(L2624="Yes",K2624&lt;&gt;"Yes"),"VAT claimed without valid tax invoice; ","")&amp;IF(AND(L2624="Yes",ISNUMBER(SEARCH("blocked",G2624))),"Blocked input VAT claimed; ","")&amp;IF(AND(F2624="Import - VAT paid at customs (Box 8)",M2624=""),"Customs declaration no missing; ","")&amp;IF(AND(F2624="Import - Reverse charge (Box 9)",E2624="Saudi Arabia"),"RCM used for a local supplier; ","")&amp;IF(AND(L2624="Yes",NOT(OR(F2624="Standard domestic 15% (Box 7)",F2624="Import - VAT paid at customs (Box 8)",F2624="Import - Reverse charge (Box 9)"))),"VAT claimed on non-taxable category; ",""))</f>
        <v/>
      </c>
    </row>
    <row r="2625">
      <c r="A2625" s="17" t="n"/>
      <c r="B2625" s="14" t="n"/>
      <c r="C2625" s="14" t="n"/>
      <c r="D2625" s="16" t="n"/>
      <c r="E2625" s="14" t="n"/>
      <c r="F2625" s="14" t="n"/>
      <c r="G2625" s="14" t="n"/>
      <c r="H2625" s="19" t="n"/>
      <c r="I2625" s="19" t="n"/>
      <c r="J2625" s="34">
        <f>IF(A2625="","",H2625+I2625)</f>
        <v/>
      </c>
      <c r="K2625" s="14" t="n"/>
      <c r="L2625" s="14" t="n"/>
      <c r="M2625" s="14" t="n"/>
      <c r="N2625" s="14" t="n"/>
      <c r="O2625" s="20">
        <f>IF(A2625="","",SUMPRODUCT((A2625&gt;=Setup!$C$19:$C$30)*(A2625&lt;=Setup!$D$19:$D$30)*Setup!$A$19:$A$30))</f>
        <v/>
      </c>
      <c r="P2625" s="34">
        <f>IF(A2625="","",IF(OR(F2625="Standard domestic 15% (Box 7)",F2625="Import - VAT paid at customs (Box 8)",F2625="Import - Reverse charge (Box 9)"),ROUND(H2625*Setup!$B$9,2),0))</f>
        <v/>
      </c>
      <c r="Q2625" s="34">
        <f>IF(A2625="","",I2625-P2625)</f>
        <v/>
      </c>
      <c r="R2625" s="34">
        <f>IF(A2625="","",IF(L2625="Yes",I2625,0))</f>
        <v/>
      </c>
      <c r="S2625" s="34">
        <f>IF(A2625="","",IF(AND(L2625="Yes",K2625="Yes",NOT(ISNUMBER(SEARCH("blocked",G2625))),OR(F2625="Standard domestic 15% (Box 7)",F2625="Import - VAT paid at customs (Box 8)",F2625="Import - Reverse charge (Box 9)"),OR(F2625&lt;&gt;"Standard domestic 15% (Box 7)",AND(LEN(D2625)=15,LEFT(D2625,1)="3",RIGHT(D2625,1)="3",ISNUMBER(--D2625)))),I2625,0))</f>
        <v/>
      </c>
      <c r="T2625" s="34">
        <f>IF(A2625="","",R2625-S2625)</f>
        <v/>
      </c>
      <c r="U2625" s="23">
        <f>IF(A2625="","",IF(O2625=0,"Outside audit periods; ","")&amp;IF(F2625="","No VAT category; ","")&amp;IF(ABS(Q2625)&gt;Setup!$B$10,"VAT ≠ 15% × net; ","")&amp;IF(AND(F2625="Standard domestic 15% (Box 7)",NOT(AND(LEN(D2625)=15,LEFT(D2625,1)="3",RIGHT(D2625,1)="3",ISNUMBER(--D2625)))),"Invalid/missing supplier VAT no; ","")&amp;IF(AND(L2625="Yes",K2625&lt;&gt;"Yes"),"VAT claimed without valid tax invoice; ","")&amp;IF(AND(L2625="Yes",ISNUMBER(SEARCH("blocked",G2625))),"Blocked input VAT claimed; ","")&amp;IF(AND(F2625="Import - VAT paid at customs (Box 8)",M2625=""),"Customs declaration no missing; ","")&amp;IF(AND(F2625="Import - Reverse charge (Box 9)",E2625="Saudi Arabia"),"RCM used for a local supplier; ","")&amp;IF(AND(L2625="Yes",NOT(OR(F2625="Standard domestic 15% (Box 7)",F2625="Import - VAT paid at customs (Box 8)",F2625="Import - Reverse charge (Box 9)"))),"VAT claimed on non-taxable category; ",""))</f>
        <v/>
      </c>
    </row>
    <row r="2626">
      <c r="A2626" s="17" t="n"/>
      <c r="B2626" s="14" t="n"/>
      <c r="C2626" s="14" t="n"/>
      <c r="D2626" s="16" t="n"/>
      <c r="E2626" s="14" t="n"/>
      <c r="F2626" s="14" t="n"/>
      <c r="G2626" s="14" t="n"/>
      <c r="H2626" s="19" t="n"/>
      <c r="I2626" s="19" t="n"/>
      <c r="J2626" s="34">
        <f>IF(A2626="","",H2626+I2626)</f>
        <v/>
      </c>
      <c r="K2626" s="14" t="n"/>
      <c r="L2626" s="14" t="n"/>
      <c r="M2626" s="14" t="n"/>
      <c r="N2626" s="14" t="n"/>
      <c r="O2626" s="20">
        <f>IF(A2626="","",SUMPRODUCT((A2626&gt;=Setup!$C$19:$C$30)*(A2626&lt;=Setup!$D$19:$D$30)*Setup!$A$19:$A$30))</f>
        <v/>
      </c>
      <c r="P2626" s="34">
        <f>IF(A2626="","",IF(OR(F2626="Standard domestic 15% (Box 7)",F2626="Import - VAT paid at customs (Box 8)",F2626="Import - Reverse charge (Box 9)"),ROUND(H2626*Setup!$B$9,2),0))</f>
        <v/>
      </c>
      <c r="Q2626" s="34">
        <f>IF(A2626="","",I2626-P2626)</f>
        <v/>
      </c>
      <c r="R2626" s="34">
        <f>IF(A2626="","",IF(L2626="Yes",I2626,0))</f>
        <v/>
      </c>
      <c r="S2626" s="34">
        <f>IF(A2626="","",IF(AND(L2626="Yes",K2626="Yes",NOT(ISNUMBER(SEARCH("blocked",G2626))),OR(F2626="Standard domestic 15% (Box 7)",F2626="Import - VAT paid at customs (Box 8)",F2626="Import - Reverse charge (Box 9)"),OR(F2626&lt;&gt;"Standard domestic 15% (Box 7)",AND(LEN(D2626)=15,LEFT(D2626,1)="3",RIGHT(D2626,1)="3",ISNUMBER(--D2626)))),I2626,0))</f>
        <v/>
      </c>
      <c r="T2626" s="34">
        <f>IF(A2626="","",R2626-S2626)</f>
        <v/>
      </c>
      <c r="U2626" s="23">
        <f>IF(A2626="","",IF(O2626=0,"Outside audit periods; ","")&amp;IF(F2626="","No VAT category; ","")&amp;IF(ABS(Q2626)&gt;Setup!$B$10,"VAT ≠ 15% × net; ","")&amp;IF(AND(F2626="Standard domestic 15% (Box 7)",NOT(AND(LEN(D2626)=15,LEFT(D2626,1)="3",RIGHT(D2626,1)="3",ISNUMBER(--D2626)))),"Invalid/missing supplier VAT no; ","")&amp;IF(AND(L2626="Yes",K2626&lt;&gt;"Yes"),"VAT claimed without valid tax invoice; ","")&amp;IF(AND(L2626="Yes",ISNUMBER(SEARCH("blocked",G2626))),"Blocked input VAT claimed; ","")&amp;IF(AND(F2626="Import - VAT paid at customs (Box 8)",M2626=""),"Customs declaration no missing; ","")&amp;IF(AND(F2626="Import - Reverse charge (Box 9)",E2626="Saudi Arabia"),"RCM used for a local supplier; ","")&amp;IF(AND(L2626="Yes",NOT(OR(F2626="Standard domestic 15% (Box 7)",F2626="Import - VAT paid at customs (Box 8)",F2626="Import - Reverse charge (Box 9)"))),"VAT claimed on non-taxable category; ",""))</f>
        <v/>
      </c>
    </row>
    <row r="2627">
      <c r="A2627" s="17" t="n"/>
      <c r="B2627" s="14" t="n"/>
      <c r="C2627" s="14" t="n"/>
      <c r="D2627" s="16" t="n"/>
      <c r="E2627" s="14" t="n"/>
      <c r="F2627" s="14" t="n"/>
      <c r="G2627" s="14" t="n"/>
      <c r="H2627" s="19" t="n"/>
      <c r="I2627" s="19" t="n"/>
      <c r="J2627" s="34">
        <f>IF(A2627="","",H2627+I2627)</f>
        <v/>
      </c>
      <c r="K2627" s="14" t="n"/>
      <c r="L2627" s="14" t="n"/>
      <c r="M2627" s="14" t="n"/>
      <c r="N2627" s="14" t="n"/>
      <c r="O2627" s="20">
        <f>IF(A2627="","",SUMPRODUCT((A2627&gt;=Setup!$C$19:$C$30)*(A2627&lt;=Setup!$D$19:$D$30)*Setup!$A$19:$A$30))</f>
        <v/>
      </c>
      <c r="P2627" s="34">
        <f>IF(A2627="","",IF(OR(F2627="Standard domestic 15% (Box 7)",F2627="Import - VAT paid at customs (Box 8)",F2627="Import - Reverse charge (Box 9)"),ROUND(H2627*Setup!$B$9,2),0))</f>
        <v/>
      </c>
      <c r="Q2627" s="34">
        <f>IF(A2627="","",I2627-P2627)</f>
        <v/>
      </c>
      <c r="R2627" s="34">
        <f>IF(A2627="","",IF(L2627="Yes",I2627,0))</f>
        <v/>
      </c>
      <c r="S2627" s="34">
        <f>IF(A2627="","",IF(AND(L2627="Yes",K2627="Yes",NOT(ISNUMBER(SEARCH("blocked",G2627))),OR(F2627="Standard domestic 15% (Box 7)",F2627="Import - VAT paid at customs (Box 8)",F2627="Import - Reverse charge (Box 9)"),OR(F2627&lt;&gt;"Standard domestic 15% (Box 7)",AND(LEN(D2627)=15,LEFT(D2627,1)="3",RIGHT(D2627,1)="3",ISNUMBER(--D2627)))),I2627,0))</f>
        <v/>
      </c>
      <c r="T2627" s="34">
        <f>IF(A2627="","",R2627-S2627)</f>
        <v/>
      </c>
      <c r="U2627" s="23">
        <f>IF(A2627="","",IF(O2627=0,"Outside audit periods; ","")&amp;IF(F2627="","No VAT category; ","")&amp;IF(ABS(Q2627)&gt;Setup!$B$10,"VAT ≠ 15% × net; ","")&amp;IF(AND(F2627="Standard domestic 15% (Box 7)",NOT(AND(LEN(D2627)=15,LEFT(D2627,1)="3",RIGHT(D2627,1)="3",ISNUMBER(--D2627)))),"Invalid/missing supplier VAT no; ","")&amp;IF(AND(L2627="Yes",K2627&lt;&gt;"Yes"),"VAT claimed without valid tax invoice; ","")&amp;IF(AND(L2627="Yes",ISNUMBER(SEARCH("blocked",G2627))),"Blocked input VAT claimed; ","")&amp;IF(AND(F2627="Import - VAT paid at customs (Box 8)",M2627=""),"Customs declaration no missing; ","")&amp;IF(AND(F2627="Import - Reverse charge (Box 9)",E2627="Saudi Arabia"),"RCM used for a local supplier; ","")&amp;IF(AND(L2627="Yes",NOT(OR(F2627="Standard domestic 15% (Box 7)",F2627="Import - VAT paid at customs (Box 8)",F2627="Import - Reverse charge (Box 9)"))),"VAT claimed on non-taxable category; ",""))</f>
        <v/>
      </c>
    </row>
    <row r="2628">
      <c r="A2628" s="17" t="n"/>
      <c r="B2628" s="14" t="n"/>
      <c r="C2628" s="14" t="n"/>
      <c r="D2628" s="16" t="n"/>
      <c r="E2628" s="14" t="n"/>
      <c r="F2628" s="14" t="n"/>
      <c r="G2628" s="14" t="n"/>
      <c r="H2628" s="19" t="n"/>
      <c r="I2628" s="19" t="n"/>
      <c r="J2628" s="34">
        <f>IF(A2628="","",H2628+I2628)</f>
        <v/>
      </c>
      <c r="K2628" s="14" t="n"/>
      <c r="L2628" s="14" t="n"/>
      <c r="M2628" s="14" t="n"/>
      <c r="N2628" s="14" t="n"/>
      <c r="O2628" s="20">
        <f>IF(A2628="","",SUMPRODUCT((A2628&gt;=Setup!$C$19:$C$30)*(A2628&lt;=Setup!$D$19:$D$30)*Setup!$A$19:$A$30))</f>
        <v/>
      </c>
      <c r="P2628" s="34">
        <f>IF(A2628="","",IF(OR(F2628="Standard domestic 15% (Box 7)",F2628="Import - VAT paid at customs (Box 8)",F2628="Import - Reverse charge (Box 9)"),ROUND(H2628*Setup!$B$9,2),0))</f>
        <v/>
      </c>
      <c r="Q2628" s="34">
        <f>IF(A2628="","",I2628-P2628)</f>
        <v/>
      </c>
      <c r="R2628" s="34">
        <f>IF(A2628="","",IF(L2628="Yes",I2628,0))</f>
        <v/>
      </c>
      <c r="S2628" s="34">
        <f>IF(A2628="","",IF(AND(L2628="Yes",K2628="Yes",NOT(ISNUMBER(SEARCH("blocked",G2628))),OR(F2628="Standard domestic 15% (Box 7)",F2628="Import - VAT paid at customs (Box 8)",F2628="Import - Reverse charge (Box 9)"),OR(F2628&lt;&gt;"Standard domestic 15% (Box 7)",AND(LEN(D2628)=15,LEFT(D2628,1)="3",RIGHT(D2628,1)="3",ISNUMBER(--D2628)))),I2628,0))</f>
        <v/>
      </c>
      <c r="T2628" s="34">
        <f>IF(A2628="","",R2628-S2628)</f>
        <v/>
      </c>
      <c r="U2628" s="23">
        <f>IF(A2628="","",IF(O2628=0,"Outside audit periods; ","")&amp;IF(F2628="","No VAT category; ","")&amp;IF(ABS(Q2628)&gt;Setup!$B$10,"VAT ≠ 15% × net; ","")&amp;IF(AND(F2628="Standard domestic 15% (Box 7)",NOT(AND(LEN(D2628)=15,LEFT(D2628,1)="3",RIGHT(D2628,1)="3",ISNUMBER(--D2628)))),"Invalid/missing supplier VAT no; ","")&amp;IF(AND(L2628="Yes",K2628&lt;&gt;"Yes"),"VAT claimed without valid tax invoice; ","")&amp;IF(AND(L2628="Yes",ISNUMBER(SEARCH("blocked",G2628))),"Blocked input VAT claimed; ","")&amp;IF(AND(F2628="Import - VAT paid at customs (Box 8)",M2628=""),"Customs declaration no missing; ","")&amp;IF(AND(F2628="Import - Reverse charge (Box 9)",E2628="Saudi Arabia"),"RCM used for a local supplier; ","")&amp;IF(AND(L2628="Yes",NOT(OR(F2628="Standard domestic 15% (Box 7)",F2628="Import - VAT paid at customs (Box 8)",F2628="Import - Reverse charge (Box 9)"))),"VAT claimed on non-taxable category; ",""))</f>
        <v/>
      </c>
    </row>
    <row r="2629">
      <c r="A2629" s="17" t="n"/>
      <c r="B2629" s="14" t="n"/>
      <c r="C2629" s="14" t="n"/>
      <c r="D2629" s="16" t="n"/>
      <c r="E2629" s="14" t="n"/>
      <c r="F2629" s="14" t="n"/>
      <c r="G2629" s="14" t="n"/>
      <c r="H2629" s="19" t="n"/>
      <c r="I2629" s="19" t="n"/>
      <c r="J2629" s="34">
        <f>IF(A2629="","",H2629+I2629)</f>
        <v/>
      </c>
      <c r="K2629" s="14" t="n"/>
      <c r="L2629" s="14" t="n"/>
      <c r="M2629" s="14" t="n"/>
      <c r="N2629" s="14" t="n"/>
      <c r="O2629" s="20">
        <f>IF(A2629="","",SUMPRODUCT((A2629&gt;=Setup!$C$19:$C$30)*(A2629&lt;=Setup!$D$19:$D$30)*Setup!$A$19:$A$30))</f>
        <v/>
      </c>
      <c r="P2629" s="34">
        <f>IF(A2629="","",IF(OR(F2629="Standard domestic 15% (Box 7)",F2629="Import - VAT paid at customs (Box 8)",F2629="Import - Reverse charge (Box 9)"),ROUND(H2629*Setup!$B$9,2),0))</f>
        <v/>
      </c>
      <c r="Q2629" s="34">
        <f>IF(A2629="","",I2629-P2629)</f>
        <v/>
      </c>
      <c r="R2629" s="34">
        <f>IF(A2629="","",IF(L2629="Yes",I2629,0))</f>
        <v/>
      </c>
      <c r="S2629" s="34">
        <f>IF(A2629="","",IF(AND(L2629="Yes",K2629="Yes",NOT(ISNUMBER(SEARCH("blocked",G2629))),OR(F2629="Standard domestic 15% (Box 7)",F2629="Import - VAT paid at customs (Box 8)",F2629="Import - Reverse charge (Box 9)"),OR(F2629&lt;&gt;"Standard domestic 15% (Box 7)",AND(LEN(D2629)=15,LEFT(D2629,1)="3",RIGHT(D2629,1)="3",ISNUMBER(--D2629)))),I2629,0))</f>
        <v/>
      </c>
      <c r="T2629" s="34">
        <f>IF(A2629="","",R2629-S2629)</f>
        <v/>
      </c>
      <c r="U2629" s="23">
        <f>IF(A2629="","",IF(O2629=0,"Outside audit periods; ","")&amp;IF(F2629="","No VAT category; ","")&amp;IF(ABS(Q2629)&gt;Setup!$B$10,"VAT ≠ 15% × net; ","")&amp;IF(AND(F2629="Standard domestic 15% (Box 7)",NOT(AND(LEN(D2629)=15,LEFT(D2629,1)="3",RIGHT(D2629,1)="3",ISNUMBER(--D2629)))),"Invalid/missing supplier VAT no; ","")&amp;IF(AND(L2629="Yes",K2629&lt;&gt;"Yes"),"VAT claimed without valid tax invoice; ","")&amp;IF(AND(L2629="Yes",ISNUMBER(SEARCH("blocked",G2629))),"Blocked input VAT claimed; ","")&amp;IF(AND(F2629="Import - VAT paid at customs (Box 8)",M2629=""),"Customs declaration no missing; ","")&amp;IF(AND(F2629="Import - Reverse charge (Box 9)",E2629="Saudi Arabia"),"RCM used for a local supplier; ","")&amp;IF(AND(L2629="Yes",NOT(OR(F2629="Standard domestic 15% (Box 7)",F2629="Import - VAT paid at customs (Box 8)",F2629="Import - Reverse charge (Box 9)"))),"VAT claimed on non-taxable category; ",""))</f>
        <v/>
      </c>
    </row>
    <row r="2630">
      <c r="A2630" s="17" t="n"/>
      <c r="B2630" s="14" t="n"/>
      <c r="C2630" s="14" t="n"/>
      <c r="D2630" s="16" t="n"/>
      <c r="E2630" s="14" t="n"/>
      <c r="F2630" s="14" t="n"/>
      <c r="G2630" s="14" t="n"/>
      <c r="H2630" s="19" t="n"/>
      <c r="I2630" s="19" t="n"/>
      <c r="J2630" s="34">
        <f>IF(A2630="","",H2630+I2630)</f>
        <v/>
      </c>
      <c r="K2630" s="14" t="n"/>
      <c r="L2630" s="14" t="n"/>
      <c r="M2630" s="14" t="n"/>
      <c r="N2630" s="14" t="n"/>
      <c r="O2630" s="20">
        <f>IF(A2630="","",SUMPRODUCT((A2630&gt;=Setup!$C$19:$C$30)*(A2630&lt;=Setup!$D$19:$D$30)*Setup!$A$19:$A$30))</f>
        <v/>
      </c>
      <c r="P2630" s="34">
        <f>IF(A2630="","",IF(OR(F2630="Standard domestic 15% (Box 7)",F2630="Import - VAT paid at customs (Box 8)",F2630="Import - Reverse charge (Box 9)"),ROUND(H2630*Setup!$B$9,2),0))</f>
        <v/>
      </c>
      <c r="Q2630" s="34">
        <f>IF(A2630="","",I2630-P2630)</f>
        <v/>
      </c>
      <c r="R2630" s="34">
        <f>IF(A2630="","",IF(L2630="Yes",I2630,0))</f>
        <v/>
      </c>
      <c r="S2630" s="34">
        <f>IF(A2630="","",IF(AND(L2630="Yes",K2630="Yes",NOT(ISNUMBER(SEARCH("blocked",G2630))),OR(F2630="Standard domestic 15% (Box 7)",F2630="Import - VAT paid at customs (Box 8)",F2630="Import - Reverse charge (Box 9)"),OR(F2630&lt;&gt;"Standard domestic 15% (Box 7)",AND(LEN(D2630)=15,LEFT(D2630,1)="3",RIGHT(D2630,1)="3",ISNUMBER(--D2630)))),I2630,0))</f>
        <v/>
      </c>
      <c r="T2630" s="34">
        <f>IF(A2630="","",R2630-S2630)</f>
        <v/>
      </c>
      <c r="U2630" s="23">
        <f>IF(A2630="","",IF(O2630=0,"Outside audit periods; ","")&amp;IF(F2630="","No VAT category; ","")&amp;IF(ABS(Q2630)&gt;Setup!$B$10,"VAT ≠ 15% × net; ","")&amp;IF(AND(F2630="Standard domestic 15% (Box 7)",NOT(AND(LEN(D2630)=15,LEFT(D2630,1)="3",RIGHT(D2630,1)="3",ISNUMBER(--D2630)))),"Invalid/missing supplier VAT no; ","")&amp;IF(AND(L2630="Yes",K2630&lt;&gt;"Yes"),"VAT claimed without valid tax invoice; ","")&amp;IF(AND(L2630="Yes",ISNUMBER(SEARCH("blocked",G2630))),"Blocked input VAT claimed; ","")&amp;IF(AND(F2630="Import - VAT paid at customs (Box 8)",M2630=""),"Customs declaration no missing; ","")&amp;IF(AND(F2630="Import - Reverse charge (Box 9)",E2630="Saudi Arabia"),"RCM used for a local supplier; ","")&amp;IF(AND(L2630="Yes",NOT(OR(F2630="Standard domestic 15% (Box 7)",F2630="Import - VAT paid at customs (Box 8)",F2630="Import - Reverse charge (Box 9)"))),"VAT claimed on non-taxable category; ",""))</f>
        <v/>
      </c>
    </row>
    <row r="2631">
      <c r="A2631" s="17" t="n"/>
      <c r="B2631" s="14" t="n"/>
      <c r="C2631" s="14" t="n"/>
      <c r="D2631" s="16" t="n"/>
      <c r="E2631" s="14" t="n"/>
      <c r="F2631" s="14" t="n"/>
      <c r="G2631" s="14" t="n"/>
      <c r="H2631" s="19" t="n"/>
      <c r="I2631" s="19" t="n"/>
      <c r="J2631" s="34">
        <f>IF(A2631="","",H2631+I2631)</f>
        <v/>
      </c>
      <c r="K2631" s="14" t="n"/>
      <c r="L2631" s="14" t="n"/>
      <c r="M2631" s="14" t="n"/>
      <c r="N2631" s="14" t="n"/>
      <c r="O2631" s="20">
        <f>IF(A2631="","",SUMPRODUCT((A2631&gt;=Setup!$C$19:$C$30)*(A2631&lt;=Setup!$D$19:$D$30)*Setup!$A$19:$A$30))</f>
        <v/>
      </c>
      <c r="P2631" s="34">
        <f>IF(A2631="","",IF(OR(F2631="Standard domestic 15% (Box 7)",F2631="Import - VAT paid at customs (Box 8)",F2631="Import - Reverse charge (Box 9)"),ROUND(H2631*Setup!$B$9,2),0))</f>
        <v/>
      </c>
      <c r="Q2631" s="34">
        <f>IF(A2631="","",I2631-P2631)</f>
        <v/>
      </c>
      <c r="R2631" s="34">
        <f>IF(A2631="","",IF(L2631="Yes",I2631,0))</f>
        <v/>
      </c>
      <c r="S2631" s="34">
        <f>IF(A2631="","",IF(AND(L2631="Yes",K2631="Yes",NOT(ISNUMBER(SEARCH("blocked",G2631))),OR(F2631="Standard domestic 15% (Box 7)",F2631="Import - VAT paid at customs (Box 8)",F2631="Import - Reverse charge (Box 9)"),OR(F2631&lt;&gt;"Standard domestic 15% (Box 7)",AND(LEN(D2631)=15,LEFT(D2631,1)="3",RIGHT(D2631,1)="3",ISNUMBER(--D2631)))),I2631,0))</f>
        <v/>
      </c>
      <c r="T2631" s="34">
        <f>IF(A2631="","",R2631-S2631)</f>
        <v/>
      </c>
      <c r="U2631" s="23">
        <f>IF(A2631="","",IF(O2631=0,"Outside audit periods; ","")&amp;IF(F2631="","No VAT category; ","")&amp;IF(ABS(Q2631)&gt;Setup!$B$10,"VAT ≠ 15% × net; ","")&amp;IF(AND(F2631="Standard domestic 15% (Box 7)",NOT(AND(LEN(D2631)=15,LEFT(D2631,1)="3",RIGHT(D2631,1)="3",ISNUMBER(--D2631)))),"Invalid/missing supplier VAT no; ","")&amp;IF(AND(L2631="Yes",K2631&lt;&gt;"Yes"),"VAT claimed without valid tax invoice; ","")&amp;IF(AND(L2631="Yes",ISNUMBER(SEARCH("blocked",G2631))),"Blocked input VAT claimed; ","")&amp;IF(AND(F2631="Import - VAT paid at customs (Box 8)",M2631=""),"Customs declaration no missing; ","")&amp;IF(AND(F2631="Import - Reverse charge (Box 9)",E2631="Saudi Arabia"),"RCM used for a local supplier; ","")&amp;IF(AND(L2631="Yes",NOT(OR(F2631="Standard domestic 15% (Box 7)",F2631="Import - VAT paid at customs (Box 8)",F2631="Import - Reverse charge (Box 9)"))),"VAT claimed on non-taxable category; ",""))</f>
        <v/>
      </c>
    </row>
    <row r="2632">
      <c r="A2632" s="17" t="n"/>
      <c r="B2632" s="14" t="n"/>
      <c r="C2632" s="14" t="n"/>
      <c r="D2632" s="16" t="n"/>
      <c r="E2632" s="14" t="n"/>
      <c r="F2632" s="14" t="n"/>
      <c r="G2632" s="14" t="n"/>
      <c r="H2632" s="19" t="n"/>
      <c r="I2632" s="19" t="n"/>
      <c r="J2632" s="34">
        <f>IF(A2632="","",H2632+I2632)</f>
        <v/>
      </c>
      <c r="K2632" s="14" t="n"/>
      <c r="L2632" s="14" t="n"/>
      <c r="M2632" s="14" t="n"/>
      <c r="N2632" s="14" t="n"/>
      <c r="O2632" s="20">
        <f>IF(A2632="","",SUMPRODUCT((A2632&gt;=Setup!$C$19:$C$30)*(A2632&lt;=Setup!$D$19:$D$30)*Setup!$A$19:$A$30))</f>
        <v/>
      </c>
      <c r="P2632" s="34">
        <f>IF(A2632="","",IF(OR(F2632="Standard domestic 15% (Box 7)",F2632="Import - VAT paid at customs (Box 8)",F2632="Import - Reverse charge (Box 9)"),ROUND(H2632*Setup!$B$9,2),0))</f>
        <v/>
      </c>
      <c r="Q2632" s="34">
        <f>IF(A2632="","",I2632-P2632)</f>
        <v/>
      </c>
      <c r="R2632" s="34">
        <f>IF(A2632="","",IF(L2632="Yes",I2632,0))</f>
        <v/>
      </c>
      <c r="S2632" s="34">
        <f>IF(A2632="","",IF(AND(L2632="Yes",K2632="Yes",NOT(ISNUMBER(SEARCH("blocked",G2632))),OR(F2632="Standard domestic 15% (Box 7)",F2632="Import - VAT paid at customs (Box 8)",F2632="Import - Reverse charge (Box 9)"),OR(F2632&lt;&gt;"Standard domestic 15% (Box 7)",AND(LEN(D2632)=15,LEFT(D2632,1)="3",RIGHT(D2632,1)="3",ISNUMBER(--D2632)))),I2632,0))</f>
        <v/>
      </c>
      <c r="T2632" s="34">
        <f>IF(A2632="","",R2632-S2632)</f>
        <v/>
      </c>
      <c r="U2632" s="23">
        <f>IF(A2632="","",IF(O2632=0,"Outside audit periods; ","")&amp;IF(F2632="","No VAT category; ","")&amp;IF(ABS(Q2632)&gt;Setup!$B$10,"VAT ≠ 15% × net; ","")&amp;IF(AND(F2632="Standard domestic 15% (Box 7)",NOT(AND(LEN(D2632)=15,LEFT(D2632,1)="3",RIGHT(D2632,1)="3",ISNUMBER(--D2632)))),"Invalid/missing supplier VAT no; ","")&amp;IF(AND(L2632="Yes",K2632&lt;&gt;"Yes"),"VAT claimed without valid tax invoice; ","")&amp;IF(AND(L2632="Yes",ISNUMBER(SEARCH("blocked",G2632))),"Blocked input VAT claimed; ","")&amp;IF(AND(F2632="Import - VAT paid at customs (Box 8)",M2632=""),"Customs declaration no missing; ","")&amp;IF(AND(F2632="Import - Reverse charge (Box 9)",E2632="Saudi Arabia"),"RCM used for a local supplier; ","")&amp;IF(AND(L2632="Yes",NOT(OR(F2632="Standard domestic 15% (Box 7)",F2632="Import - VAT paid at customs (Box 8)",F2632="Import - Reverse charge (Box 9)"))),"VAT claimed on non-taxable category; ",""))</f>
        <v/>
      </c>
    </row>
    <row r="2633">
      <c r="A2633" s="17" t="n"/>
      <c r="B2633" s="14" t="n"/>
      <c r="C2633" s="14" t="n"/>
      <c r="D2633" s="16" t="n"/>
      <c r="E2633" s="14" t="n"/>
      <c r="F2633" s="14" t="n"/>
      <c r="G2633" s="14" t="n"/>
      <c r="H2633" s="19" t="n"/>
      <c r="I2633" s="19" t="n"/>
      <c r="J2633" s="34">
        <f>IF(A2633="","",H2633+I2633)</f>
        <v/>
      </c>
      <c r="K2633" s="14" t="n"/>
      <c r="L2633" s="14" t="n"/>
      <c r="M2633" s="14" t="n"/>
      <c r="N2633" s="14" t="n"/>
      <c r="O2633" s="20">
        <f>IF(A2633="","",SUMPRODUCT((A2633&gt;=Setup!$C$19:$C$30)*(A2633&lt;=Setup!$D$19:$D$30)*Setup!$A$19:$A$30))</f>
        <v/>
      </c>
      <c r="P2633" s="34">
        <f>IF(A2633="","",IF(OR(F2633="Standard domestic 15% (Box 7)",F2633="Import - VAT paid at customs (Box 8)",F2633="Import - Reverse charge (Box 9)"),ROUND(H2633*Setup!$B$9,2),0))</f>
        <v/>
      </c>
      <c r="Q2633" s="34">
        <f>IF(A2633="","",I2633-P2633)</f>
        <v/>
      </c>
      <c r="R2633" s="34">
        <f>IF(A2633="","",IF(L2633="Yes",I2633,0))</f>
        <v/>
      </c>
      <c r="S2633" s="34">
        <f>IF(A2633="","",IF(AND(L2633="Yes",K2633="Yes",NOT(ISNUMBER(SEARCH("blocked",G2633))),OR(F2633="Standard domestic 15% (Box 7)",F2633="Import - VAT paid at customs (Box 8)",F2633="Import - Reverse charge (Box 9)"),OR(F2633&lt;&gt;"Standard domestic 15% (Box 7)",AND(LEN(D2633)=15,LEFT(D2633,1)="3",RIGHT(D2633,1)="3",ISNUMBER(--D2633)))),I2633,0))</f>
        <v/>
      </c>
      <c r="T2633" s="34">
        <f>IF(A2633="","",R2633-S2633)</f>
        <v/>
      </c>
      <c r="U2633" s="23">
        <f>IF(A2633="","",IF(O2633=0,"Outside audit periods; ","")&amp;IF(F2633="","No VAT category; ","")&amp;IF(ABS(Q2633)&gt;Setup!$B$10,"VAT ≠ 15% × net; ","")&amp;IF(AND(F2633="Standard domestic 15% (Box 7)",NOT(AND(LEN(D2633)=15,LEFT(D2633,1)="3",RIGHT(D2633,1)="3",ISNUMBER(--D2633)))),"Invalid/missing supplier VAT no; ","")&amp;IF(AND(L2633="Yes",K2633&lt;&gt;"Yes"),"VAT claimed without valid tax invoice; ","")&amp;IF(AND(L2633="Yes",ISNUMBER(SEARCH("blocked",G2633))),"Blocked input VAT claimed; ","")&amp;IF(AND(F2633="Import - VAT paid at customs (Box 8)",M2633=""),"Customs declaration no missing; ","")&amp;IF(AND(F2633="Import - Reverse charge (Box 9)",E2633="Saudi Arabia"),"RCM used for a local supplier; ","")&amp;IF(AND(L2633="Yes",NOT(OR(F2633="Standard domestic 15% (Box 7)",F2633="Import - VAT paid at customs (Box 8)",F2633="Import - Reverse charge (Box 9)"))),"VAT claimed on non-taxable category; ",""))</f>
        <v/>
      </c>
    </row>
    <row r="2634">
      <c r="A2634" s="17" t="n"/>
      <c r="B2634" s="14" t="n"/>
      <c r="C2634" s="14" t="n"/>
      <c r="D2634" s="16" t="n"/>
      <c r="E2634" s="14" t="n"/>
      <c r="F2634" s="14" t="n"/>
      <c r="G2634" s="14" t="n"/>
      <c r="H2634" s="19" t="n"/>
      <c r="I2634" s="19" t="n"/>
      <c r="J2634" s="34">
        <f>IF(A2634="","",H2634+I2634)</f>
        <v/>
      </c>
      <c r="K2634" s="14" t="n"/>
      <c r="L2634" s="14" t="n"/>
      <c r="M2634" s="14" t="n"/>
      <c r="N2634" s="14" t="n"/>
      <c r="O2634" s="20">
        <f>IF(A2634="","",SUMPRODUCT((A2634&gt;=Setup!$C$19:$C$30)*(A2634&lt;=Setup!$D$19:$D$30)*Setup!$A$19:$A$30))</f>
        <v/>
      </c>
      <c r="P2634" s="34">
        <f>IF(A2634="","",IF(OR(F2634="Standard domestic 15% (Box 7)",F2634="Import - VAT paid at customs (Box 8)",F2634="Import - Reverse charge (Box 9)"),ROUND(H2634*Setup!$B$9,2),0))</f>
        <v/>
      </c>
      <c r="Q2634" s="34">
        <f>IF(A2634="","",I2634-P2634)</f>
        <v/>
      </c>
      <c r="R2634" s="34">
        <f>IF(A2634="","",IF(L2634="Yes",I2634,0))</f>
        <v/>
      </c>
      <c r="S2634" s="34">
        <f>IF(A2634="","",IF(AND(L2634="Yes",K2634="Yes",NOT(ISNUMBER(SEARCH("blocked",G2634))),OR(F2634="Standard domestic 15% (Box 7)",F2634="Import - VAT paid at customs (Box 8)",F2634="Import - Reverse charge (Box 9)"),OR(F2634&lt;&gt;"Standard domestic 15% (Box 7)",AND(LEN(D2634)=15,LEFT(D2634,1)="3",RIGHT(D2634,1)="3",ISNUMBER(--D2634)))),I2634,0))</f>
        <v/>
      </c>
      <c r="T2634" s="34">
        <f>IF(A2634="","",R2634-S2634)</f>
        <v/>
      </c>
      <c r="U2634" s="23">
        <f>IF(A2634="","",IF(O2634=0,"Outside audit periods; ","")&amp;IF(F2634="","No VAT category; ","")&amp;IF(ABS(Q2634)&gt;Setup!$B$10,"VAT ≠ 15% × net; ","")&amp;IF(AND(F2634="Standard domestic 15% (Box 7)",NOT(AND(LEN(D2634)=15,LEFT(D2634,1)="3",RIGHT(D2634,1)="3",ISNUMBER(--D2634)))),"Invalid/missing supplier VAT no; ","")&amp;IF(AND(L2634="Yes",K2634&lt;&gt;"Yes"),"VAT claimed without valid tax invoice; ","")&amp;IF(AND(L2634="Yes",ISNUMBER(SEARCH("blocked",G2634))),"Blocked input VAT claimed; ","")&amp;IF(AND(F2634="Import - VAT paid at customs (Box 8)",M2634=""),"Customs declaration no missing; ","")&amp;IF(AND(F2634="Import - Reverse charge (Box 9)",E2634="Saudi Arabia"),"RCM used for a local supplier; ","")&amp;IF(AND(L2634="Yes",NOT(OR(F2634="Standard domestic 15% (Box 7)",F2634="Import - VAT paid at customs (Box 8)",F2634="Import - Reverse charge (Box 9)"))),"VAT claimed on non-taxable category; ",""))</f>
        <v/>
      </c>
    </row>
    <row r="2635">
      <c r="A2635" s="17" t="n"/>
      <c r="B2635" s="14" t="n"/>
      <c r="C2635" s="14" t="n"/>
      <c r="D2635" s="16" t="n"/>
      <c r="E2635" s="14" t="n"/>
      <c r="F2635" s="14" t="n"/>
      <c r="G2635" s="14" t="n"/>
      <c r="H2635" s="19" t="n"/>
      <c r="I2635" s="19" t="n"/>
      <c r="J2635" s="34">
        <f>IF(A2635="","",H2635+I2635)</f>
        <v/>
      </c>
      <c r="K2635" s="14" t="n"/>
      <c r="L2635" s="14" t="n"/>
      <c r="M2635" s="14" t="n"/>
      <c r="N2635" s="14" t="n"/>
      <c r="O2635" s="20">
        <f>IF(A2635="","",SUMPRODUCT((A2635&gt;=Setup!$C$19:$C$30)*(A2635&lt;=Setup!$D$19:$D$30)*Setup!$A$19:$A$30))</f>
        <v/>
      </c>
      <c r="P2635" s="34">
        <f>IF(A2635="","",IF(OR(F2635="Standard domestic 15% (Box 7)",F2635="Import - VAT paid at customs (Box 8)",F2635="Import - Reverse charge (Box 9)"),ROUND(H2635*Setup!$B$9,2),0))</f>
        <v/>
      </c>
      <c r="Q2635" s="34">
        <f>IF(A2635="","",I2635-P2635)</f>
        <v/>
      </c>
      <c r="R2635" s="34">
        <f>IF(A2635="","",IF(L2635="Yes",I2635,0))</f>
        <v/>
      </c>
      <c r="S2635" s="34">
        <f>IF(A2635="","",IF(AND(L2635="Yes",K2635="Yes",NOT(ISNUMBER(SEARCH("blocked",G2635))),OR(F2635="Standard domestic 15% (Box 7)",F2635="Import - VAT paid at customs (Box 8)",F2635="Import - Reverse charge (Box 9)"),OR(F2635&lt;&gt;"Standard domestic 15% (Box 7)",AND(LEN(D2635)=15,LEFT(D2635,1)="3",RIGHT(D2635,1)="3",ISNUMBER(--D2635)))),I2635,0))</f>
        <v/>
      </c>
      <c r="T2635" s="34">
        <f>IF(A2635="","",R2635-S2635)</f>
        <v/>
      </c>
      <c r="U2635" s="23">
        <f>IF(A2635="","",IF(O2635=0,"Outside audit periods; ","")&amp;IF(F2635="","No VAT category; ","")&amp;IF(ABS(Q2635)&gt;Setup!$B$10,"VAT ≠ 15% × net; ","")&amp;IF(AND(F2635="Standard domestic 15% (Box 7)",NOT(AND(LEN(D2635)=15,LEFT(D2635,1)="3",RIGHT(D2635,1)="3",ISNUMBER(--D2635)))),"Invalid/missing supplier VAT no; ","")&amp;IF(AND(L2635="Yes",K2635&lt;&gt;"Yes"),"VAT claimed without valid tax invoice; ","")&amp;IF(AND(L2635="Yes",ISNUMBER(SEARCH("blocked",G2635))),"Blocked input VAT claimed; ","")&amp;IF(AND(F2635="Import - VAT paid at customs (Box 8)",M2635=""),"Customs declaration no missing; ","")&amp;IF(AND(F2635="Import - Reverse charge (Box 9)",E2635="Saudi Arabia"),"RCM used for a local supplier; ","")&amp;IF(AND(L2635="Yes",NOT(OR(F2635="Standard domestic 15% (Box 7)",F2635="Import - VAT paid at customs (Box 8)",F2635="Import - Reverse charge (Box 9)"))),"VAT claimed on non-taxable category; ",""))</f>
        <v/>
      </c>
    </row>
    <row r="2636">
      <c r="A2636" s="17" t="n"/>
      <c r="B2636" s="14" t="n"/>
      <c r="C2636" s="14" t="n"/>
      <c r="D2636" s="16" t="n"/>
      <c r="E2636" s="14" t="n"/>
      <c r="F2636" s="14" t="n"/>
      <c r="G2636" s="14" t="n"/>
      <c r="H2636" s="19" t="n"/>
      <c r="I2636" s="19" t="n"/>
      <c r="J2636" s="34">
        <f>IF(A2636="","",H2636+I2636)</f>
        <v/>
      </c>
      <c r="K2636" s="14" t="n"/>
      <c r="L2636" s="14" t="n"/>
      <c r="M2636" s="14" t="n"/>
      <c r="N2636" s="14" t="n"/>
      <c r="O2636" s="20">
        <f>IF(A2636="","",SUMPRODUCT((A2636&gt;=Setup!$C$19:$C$30)*(A2636&lt;=Setup!$D$19:$D$30)*Setup!$A$19:$A$30))</f>
        <v/>
      </c>
      <c r="P2636" s="34">
        <f>IF(A2636="","",IF(OR(F2636="Standard domestic 15% (Box 7)",F2636="Import - VAT paid at customs (Box 8)",F2636="Import - Reverse charge (Box 9)"),ROUND(H2636*Setup!$B$9,2),0))</f>
        <v/>
      </c>
      <c r="Q2636" s="34">
        <f>IF(A2636="","",I2636-P2636)</f>
        <v/>
      </c>
      <c r="R2636" s="34">
        <f>IF(A2636="","",IF(L2636="Yes",I2636,0))</f>
        <v/>
      </c>
      <c r="S2636" s="34">
        <f>IF(A2636="","",IF(AND(L2636="Yes",K2636="Yes",NOT(ISNUMBER(SEARCH("blocked",G2636))),OR(F2636="Standard domestic 15% (Box 7)",F2636="Import - VAT paid at customs (Box 8)",F2636="Import - Reverse charge (Box 9)"),OR(F2636&lt;&gt;"Standard domestic 15% (Box 7)",AND(LEN(D2636)=15,LEFT(D2636,1)="3",RIGHT(D2636,1)="3",ISNUMBER(--D2636)))),I2636,0))</f>
        <v/>
      </c>
      <c r="T2636" s="34">
        <f>IF(A2636="","",R2636-S2636)</f>
        <v/>
      </c>
      <c r="U2636" s="23">
        <f>IF(A2636="","",IF(O2636=0,"Outside audit periods; ","")&amp;IF(F2636="","No VAT category; ","")&amp;IF(ABS(Q2636)&gt;Setup!$B$10,"VAT ≠ 15% × net; ","")&amp;IF(AND(F2636="Standard domestic 15% (Box 7)",NOT(AND(LEN(D2636)=15,LEFT(D2636,1)="3",RIGHT(D2636,1)="3",ISNUMBER(--D2636)))),"Invalid/missing supplier VAT no; ","")&amp;IF(AND(L2636="Yes",K2636&lt;&gt;"Yes"),"VAT claimed without valid tax invoice; ","")&amp;IF(AND(L2636="Yes",ISNUMBER(SEARCH("blocked",G2636))),"Blocked input VAT claimed; ","")&amp;IF(AND(F2636="Import - VAT paid at customs (Box 8)",M2636=""),"Customs declaration no missing; ","")&amp;IF(AND(F2636="Import - Reverse charge (Box 9)",E2636="Saudi Arabia"),"RCM used for a local supplier; ","")&amp;IF(AND(L2636="Yes",NOT(OR(F2636="Standard domestic 15% (Box 7)",F2636="Import - VAT paid at customs (Box 8)",F2636="Import - Reverse charge (Box 9)"))),"VAT claimed on non-taxable category; ",""))</f>
        <v/>
      </c>
    </row>
    <row r="2637">
      <c r="A2637" s="17" t="n"/>
      <c r="B2637" s="14" t="n"/>
      <c r="C2637" s="14" t="n"/>
      <c r="D2637" s="16" t="n"/>
      <c r="E2637" s="14" t="n"/>
      <c r="F2637" s="14" t="n"/>
      <c r="G2637" s="14" t="n"/>
      <c r="H2637" s="19" t="n"/>
      <c r="I2637" s="19" t="n"/>
      <c r="J2637" s="34">
        <f>IF(A2637="","",H2637+I2637)</f>
        <v/>
      </c>
      <c r="K2637" s="14" t="n"/>
      <c r="L2637" s="14" t="n"/>
      <c r="M2637" s="14" t="n"/>
      <c r="N2637" s="14" t="n"/>
      <c r="O2637" s="20">
        <f>IF(A2637="","",SUMPRODUCT((A2637&gt;=Setup!$C$19:$C$30)*(A2637&lt;=Setup!$D$19:$D$30)*Setup!$A$19:$A$30))</f>
        <v/>
      </c>
      <c r="P2637" s="34">
        <f>IF(A2637="","",IF(OR(F2637="Standard domestic 15% (Box 7)",F2637="Import - VAT paid at customs (Box 8)",F2637="Import - Reverse charge (Box 9)"),ROUND(H2637*Setup!$B$9,2),0))</f>
        <v/>
      </c>
      <c r="Q2637" s="34">
        <f>IF(A2637="","",I2637-P2637)</f>
        <v/>
      </c>
      <c r="R2637" s="34">
        <f>IF(A2637="","",IF(L2637="Yes",I2637,0))</f>
        <v/>
      </c>
      <c r="S2637" s="34">
        <f>IF(A2637="","",IF(AND(L2637="Yes",K2637="Yes",NOT(ISNUMBER(SEARCH("blocked",G2637))),OR(F2637="Standard domestic 15% (Box 7)",F2637="Import - VAT paid at customs (Box 8)",F2637="Import - Reverse charge (Box 9)"),OR(F2637&lt;&gt;"Standard domestic 15% (Box 7)",AND(LEN(D2637)=15,LEFT(D2637,1)="3",RIGHT(D2637,1)="3",ISNUMBER(--D2637)))),I2637,0))</f>
        <v/>
      </c>
      <c r="T2637" s="34">
        <f>IF(A2637="","",R2637-S2637)</f>
        <v/>
      </c>
      <c r="U2637" s="23">
        <f>IF(A2637="","",IF(O2637=0,"Outside audit periods; ","")&amp;IF(F2637="","No VAT category; ","")&amp;IF(ABS(Q2637)&gt;Setup!$B$10,"VAT ≠ 15% × net; ","")&amp;IF(AND(F2637="Standard domestic 15% (Box 7)",NOT(AND(LEN(D2637)=15,LEFT(D2637,1)="3",RIGHT(D2637,1)="3",ISNUMBER(--D2637)))),"Invalid/missing supplier VAT no; ","")&amp;IF(AND(L2637="Yes",K2637&lt;&gt;"Yes"),"VAT claimed without valid tax invoice; ","")&amp;IF(AND(L2637="Yes",ISNUMBER(SEARCH("blocked",G2637))),"Blocked input VAT claimed; ","")&amp;IF(AND(F2637="Import - VAT paid at customs (Box 8)",M2637=""),"Customs declaration no missing; ","")&amp;IF(AND(F2637="Import - Reverse charge (Box 9)",E2637="Saudi Arabia"),"RCM used for a local supplier; ","")&amp;IF(AND(L2637="Yes",NOT(OR(F2637="Standard domestic 15% (Box 7)",F2637="Import - VAT paid at customs (Box 8)",F2637="Import - Reverse charge (Box 9)"))),"VAT claimed on non-taxable category; ",""))</f>
        <v/>
      </c>
    </row>
    <row r="2638">
      <c r="A2638" s="17" t="n"/>
      <c r="B2638" s="14" t="n"/>
      <c r="C2638" s="14" t="n"/>
      <c r="D2638" s="16" t="n"/>
      <c r="E2638" s="14" t="n"/>
      <c r="F2638" s="14" t="n"/>
      <c r="G2638" s="14" t="n"/>
      <c r="H2638" s="19" t="n"/>
      <c r="I2638" s="19" t="n"/>
      <c r="J2638" s="34">
        <f>IF(A2638="","",H2638+I2638)</f>
        <v/>
      </c>
      <c r="K2638" s="14" t="n"/>
      <c r="L2638" s="14" t="n"/>
      <c r="M2638" s="14" t="n"/>
      <c r="N2638" s="14" t="n"/>
      <c r="O2638" s="20">
        <f>IF(A2638="","",SUMPRODUCT((A2638&gt;=Setup!$C$19:$C$30)*(A2638&lt;=Setup!$D$19:$D$30)*Setup!$A$19:$A$30))</f>
        <v/>
      </c>
      <c r="P2638" s="34">
        <f>IF(A2638="","",IF(OR(F2638="Standard domestic 15% (Box 7)",F2638="Import - VAT paid at customs (Box 8)",F2638="Import - Reverse charge (Box 9)"),ROUND(H2638*Setup!$B$9,2),0))</f>
        <v/>
      </c>
      <c r="Q2638" s="34">
        <f>IF(A2638="","",I2638-P2638)</f>
        <v/>
      </c>
      <c r="R2638" s="34">
        <f>IF(A2638="","",IF(L2638="Yes",I2638,0))</f>
        <v/>
      </c>
      <c r="S2638" s="34">
        <f>IF(A2638="","",IF(AND(L2638="Yes",K2638="Yes",NOT(ISNUMBER(SEARCH("blocked",G2638))),OR(F2638="Standard domestic 15% (Box 7)",F2638="Import - VAT paid at customs (Box 8)",F2638="Import - Reverse charge (Box 9)"),OR(F2638&lt;&gt;"Standard domestic 15% (Box 7)",AND(LEN(D2638)=15,LEFT(D2638,1)="3",RIGHT(D2638,1)="3",ISNUMBER(--D2638)))),I2638,0))</f>
        <v/>
      </c>
      <c r="T2638" s="34">
        <f>IF(A2638="","",R2638-S2638)</f>
        <v/>
      </c>
      <c r="U2638" s="23">
        <f>IF(A2638="","",IF(O2638=0,"Outside audit periods; ","")&amp;IF(F2638="","No VAT category; ","")&amp;IF(ABS(Q2638)&gt;Setup!$B$10,"VAT ≠ 15% × net; ","")&amp;IF(AND(F2638="Standard domestic 15% (Box 7)",NOT(AND(LEN(D2638)=15,LEFT(D2638,1)="3",RIGHT(D2638,1)="3",ISNUMBER(--D2638)))),"Invalid/missing supplier VAT no; ","")&amp;IF(AND(L2638="Yes",K2638&lt;&gt;"Yes"),"VAT claimed without valid tax invoice; ","")&amp;IF(AND(L2638="Yes",ISNUMBER(SEARCH("blocked",G2638))),"Blocked input VAT claimed; ","")&amp;IF(AND(F2638="Import - VAT paid at customs (Box 8)",M2638=""),"Customs declaration no missing; ","")&amp;IF(AND(F2638="Import - Reverse charge (Box 9)",E2638="Saudi Arabia"),"RCM used for a local supplier; ","")&amp;IF(AND(L2638="Yes",NOT(OR(F2638="Standard domestic 15% (Box 7)",F2638="Import - VAT paid at customs (Box 8)",F2638="Import - Reverse charge (Box 9)"))),"VAT claimed on non-taxable category; ",""))</f>
        <v/>
      </c>
    </row>
    <row r="2639">
      <c r="A2639" s="17" t="n"/>
      <c r="B2639" s="14" t="n"/>
      <c r="C2639" s="14" t="n"/>
      <c r="D2639" s="16" t="n"/>
      <c r="E2639" s="14" t="n"/>
      <c r="F2639" s="14" t="n"/>
      <c r="G2639" s="14" t="n"/>
      <c r="H2639" s="19" t="n"/>
      <c r="I2639" s="19" t="n"/>
      <c r="J2639" s="34">
        <f>IF(A2639="","",H2639+I2639)</f>
        <v/>
      </c>
      <c r="K2639" s="14" t="n"/>
      <c r="L2639" s="14" t="n"/>
      <c r="M2639" s="14" t="n"/>
      <c r="N2639" s="14" t="n"/>
      <c r="O2639" s="20">
        <f>IF(A2639="","",SUMPRODUCT((A2639&gt;=Setup!$C$19:$C$30)*(A2639&lt;=Setup!$D$19:$D$30)*Setup!$A$19:$A$30))</f>
        <v/>
      </c>
      <c r="P2639" s="34">
        <f>IF(A2639="","",IF(OR(F2639="Standard domestic 15% (Box 7)",F2639="Import - VAT paid at customs (Box 8)",F2639="Import - Reverse charge (Box 9)"),ROUND(H2639*Setup!$B$9,2),0))</f>
        <v/>
      </c>
      <c r="Q2639" s="34">
        <f>IF(A2639="","",I2639-P2639)</f>
        <v/>
      </c>
      <c r="R2639" s="34">
        <f>IF(A2639="","",IF(L2639="Yes",I2639,0))</f>
        <v/>
      </c>
      <c r="S2639" s="34">
        <f>IF(A2639="","",IF(AND(L2639="Yes",K2639="Yes",NOT(ISNUMBER(SEARCH("blocked",G2639))),OR(F2639="Standard domestic 15% (Box 7)",F2639="Import - VAT paid at customs (Box 8)",F2639="Import - Reverse charge (Box 9)"),OR(F2639&lt;&gt;"Standard domestic 15% (Box 7)",AND(LEN(D2639)=15,LEFT(D2639,1)="3",RIGHT(D2639,1)="3",ISNUMBER(--D2639)))),I2639,0))</f>
        <v/>
      </c>
      <c r="T2639" s="34">
        <f>IF(A2639="","",R2639-S2639)</f>
        <v/>
      </c>
      <c r="U2639" s="23">
        <f>IF(A2639="","",IF(O2639=0,"Outside audit periods; ","")&amp;IF(F2639="","No VAT category; ","")&amp;IF(ABS(Q2639)&gt;Setup!$B$10,"VAT ≠ 15% × net; ","")&amp;IF(AND(F2639="Standard domestic 15% (Box 7)",NOT(AND(LEN(D2639)=15,LEFT(D2639,1)="3",RIGHT(D2639,1)="3",ISNUMBER(--D2639)))),"Invalid/missing supplier VAT no; ","")&amp;IF(AND(L2639="Yes",K2639&lt;&gt;"Yes"),"VAT claimed without valid tax invoice; ","")&amp;IF(AND(L2639="Yes",ISNUMBER(SEARCH("blocked",G2639))),"Blocked input VAT claimed; ","")&amp;IF(AND(F2639="Import - VAT paid at customs (Box 8)",M2639=""),"Customs declaration no missing; ","")&amp;IF(AND(F2639="Import - Reverse charge (Box 9)",E2639="Saudi Arabia"),"RCM used for a local supplier; ","")&amp;IF(AND(L2639="Yes",NOT(OR(F2639="Standard domestic 15% (Box 7)",F2639="Import - VAT paid at customs (Box 8)",F2639="Import - Reverse charge (Box 9)"))),"VAT claimed on non-taxable category; ",""))</f>
        <v/>
      </c>
    </row>
    <row r="2640">
      <c r="A2640" s="17" t="n"/>
      <c r="B2640" s="14" t="n"/>
      <c r="C2640" s="14" t="n"/>
      <c r="D2640" s="16" t="n"/>
      <c r="E2640" s="14" t="n"/>
      <c r="F2640" s="14" t="n"/>
      <c r="G2640" s="14" t="n"/>
      <c r="H2640" s="19" t="n"/>
      <c r="I2640" s="19" t="n"/>
      <c r="J2640" s="34">
        <f>IF(A2640="","",H2640+I2640)</f>
        <v/>
      </c>
      <c r="K2640" s="14" t="n"/>
      <c r="L2640" s="14" t="n"/>
      <c r="M2640" s="14" t="n"/>
      <c r="N2640" s="14" t="n"/>
      <c r="O2640" s="20">
        <f>IF(A2640="","",SUMPRODUCT((A2640&gt;=Setup!$C$19:$C$30)*(A2640&lt;=Setup!$D$19:$D$30)*Setup!$A$19:$A$30))</f>
        <v/>
      </c>
      <c r="P2640" s="34">
        <f>IF(A2640="","",IF(OR(F2640="Standard domestic 15% (Box 7)",F2640="Import - VAT paid at customs (Box 8)",F2640="Import - Reverse charge (Box 9)"),ROUND(H2640*Setup!$B$9,2),0))</f>
        <v/>
      </c>
      <c r="Q2640" s="34">
        <f>IF(A2640="","",I2640-P2640)</f>
        <v/>
      </c>
      <c r="R2640" s="34">
        <f>IF(A2640="","",IF(L2640="Yes",I2640,0))</f>
        <v/>
      </c>
      <c r="S2640" s="34">
        <f>IF(A2640="","",IF(AND(L2640="Yes",K2640="Yes",NOT(ISNUMBER(SEARCH("blocked",G2640))),OR(F2640="Standard domestic 15% (Box 7)",F2640="Import - VAT paid at customs (Box 8)",F2640="Import - Reverse charge (Box 9)"),OR(F2640&lt;&gt;"Standard domestic 15% (Box 7)",AND(LEN(D2640)=15,LEFT(D2640,1)="3",RIGHT(D2640,1)="3",ISNUMBER(--D2640)))),I2640,0))</f>
        <v/>
      </c>
      <c r="T2640" s="34">
        <f>IF(A2640="","",R2640-S2640)</f>
        <v/>
      </c>
      <c r="U2640" s="23">
        <f>IF(A2640="","",IF(O2640=0,"Outside audit periods; ","")&amp;IF(F2640="","No VAT category; ","")&amp;IF(ABS(Q2640)&gt;Setup!$B$10,"VAT ≠ 15% × net; ","")&amp;IF(AND(F2640="Standard domestic 15% (Box 7)",NOT(AND(LEN(D2640)=15,LEFT(D2640,1)="3",RIGHT(D2640,1)="3",ISNUMBER(--D2640)))),"Invalid/missing supplier VAT no; ","")&amp;IF(AND(L2640="Yes",K2640&lt;&gt;"Yes"),"VAT claimed without valid tax invoice; ","")&amp;IF(AND(L2640="Yes",ISNUMBER(SEARCH("blocked",G2640))),"Blocked input VAT claimed; ","")&amp;IF(AND(F2640="Import - VAT paid at customs (Box 8)",M2640=""),"Customs declaration no missing; ","")&amp;IF(AND(F2640="Import - Reverse charge (Box 9)",E2640="Saudi Arabia"),"RCM used for a local supplier; ","")&amp;IF(AND(L2640="Yes",NOT(OR(F2640="Standard domestic 15% (Box 7)",F2640="Import - VAT paid at customs (Box 8)",F2640="Import - Reverse charge (Box 9)"))),"VAT claimed on non-taxable category; ",""))</f>
        <v/>
      </c>
    </row>
    <row r="2641">
      <c r="A2641" s="17" t="n"/>
      <c r="B2641" s="14" t="n"/>
      <c r="C2641" s="14" t="n"/>
      <c r="D2641" s="16" t="n"/>
      <c r="E2641" s="14" t="n"/>
      <c r="F2641" s="14" t="n"/>
      <c r="G2641" s="14" t="n"/>
      <c r="H2641" s="19" t="n"/>
      <c r="I2641" s="19" t="n"/>
      <c r="J2641" s="34">
        <f>IF(A2641="","",H2641+I2641)</f>
        <v/>
      </c>
      <c r="K2641" s="14" t="n"/>
      <c r="L2641" s="14" t="n"/>
      <c r="M2641" s="14" t="n"/>
      <c r="N2641" s="14" t="n"/>
      <c r="O2641" s="20">
        <f>IF(A2641="","",SUMPRODUCT((A2641&gt;=Setup!$C$19:$C$30)*(A2641&lt;=Setup!$D$19:$D$30)*Setup!$A$19:$A$30))</f>
        <v/>
      </c>
      <c r="P2641" s="34">
        <f>IF(A2641="","",IF(OR(F2641="Standard domestic 15% (Box 7)",F2641="Import - VAT paid at customs (Box 8)",F2641="Import - Reverse charge (Box 9)"),ROUND(H2641*Setup!$B$9,2),0))</f>
        <v/>
      </c>
      <c r="Q2641" s="34">
        <f>IF(A2641="","",I2641-P2641)</f>
        <v/>
      </c>
      <c r="R2641" s="34">
        <f>IF(A2641="","",IF(L2641="Yes",I2641,0))</f>
        <v/>
      </c>
      <c r="S2641" s="34">
        <f>IF(A2641="","",IF(AND(L2641="Yes",K2641="Yes",NOT(ISNUMBER(SEARCH("blocked",G2641))),OR(F2641="Standard domestic 15% (Box 7)",F2641="Import - VAT paid at customs (Box 8)",F2641="Import - Reverse charge (Box 9)"),OR(F2641&lt;&gt;"Standard domestic 15% (Box 7)",AND(LEN(D2641)=15,LEFT(D2641,1)="3",RIGHT(D2641,1)="3",ISNUMBER(--D2641)))),I2641,0))</f>
        <v/>
      </c>
      <c r="T2641" s="34">
        <f>IF(A2641="","",R2641-S2641)</f>
        <v/>
      </c>
      <c r="U2641" s="23">
        <f>IF(A2641="","",IF(O2641=0,"Outside audit periods; ","")&amp;IF(F2641="","No VAT category; ","")&amp;IF(ABS(Q2641)&gt;Setup!$B$10,"VAT ≠ 15% × net; ","")&amp;IF(AND(F2641="Standard domestic 15% (Box 7)",NOT(AND(LEN(D2641)=15,LEFT(D2641,1)="3",RIGHT(D2641,1)="3",ISNUMBER(--D2641)))),"Invalid/missing supplier VAT no; ","")&amp;IF(AND(L2641="Yes",K2641&lt;&gt;"Yes"),"VAT claimed without valid tax invoice; ","")&amp;IF(AND(L2641="Yes",ISNUMBER(SEARCH("blocked",G2641))),"Blocked input VAT claimed; ","")&amp;IF(AND(F2641="Import - VAT paid at customs (Box 8)",M2641=""),"Customs declaration no missing; ","")&amp;IF(AND(F2641="Import - Reverse charge (Box 9)",E2641="Saudi Arabia"),"RCM used for a local supplier; ","")&amp;IF(AND(L2641="Yes",NOT(OR(F2641="Standard domestic 15% (Box 7)",F2641="Import - VAT paid at customs (Box 8)",F2641="Import - Reverse charge (Box 9)"))),"VAT claimed on non-taxable category; ",""))</f>
        <v/>
      </c>
    </row>
    <row r="2642">
      <c r="A2642" s="17" t="n"/>
      <c r="B2642" s="14" t="n"/>
      <c r="C2642" s="14" t="n"/>
      <c r="D2642" s="16" t="n"/>
      <c r="E2642" s="14" t="n"/>
      <c r="F2642" s="14" t="n"/>
      <c r="G2642" s="14" t="n"/>
      <c r="H2642" s="19" t="n"/>
      <c r="I2642" s="19" t="n"/>
      <c r="J2642" s="34">
        <f>IF(A2642="","",H2642+I2642)</f>
        <v/>
      </c>
      <c r="K2642" s="14" t="n"/>
      <c r="L2642" s="14" t="n"/>
      <c r="M2642" s="14" t="n"/>
      <c r="N2642" s="14" t="n"/>
      <c r="O2642" s="20">
        <f>IF(A2642="","",SUMPRODUCT((A2642&gt;=Setup!$C$19:$C$30)*(A2642&lt;=Setup!$D$19:$D$30)*Setup!$A$19:$A$30))</f>
        <v/>
      </c>
      <c r="P2642" s="34">
        <f>IF(A2642="","",IF(OR(F2642="Standard domestic 15% (Box 7)",F2642="Import - VAT paid at customs (Box 8)",F2642="Import - Reverse charge (Box 9)"),ROUND(H2642*Setup!$B$9,2),0))</f>
        <v/>
      </c>
      <c r="Q2642" s="34">
        <f>IF(A2642="","",I2642-P2642)</f>
        <v/>
      </c>
      <c r="R2642" s="34">
        <f>IF(A2642="","",IF(L2642="Yes",I2642,0))</f>
        <v/>
      </c>
      <c r="S2642" s="34">
        <f>IF(A2642="","",IF(AND(L2642="Yes",K2642="Yes",NOT(ISNUMBER(SEARCH("blocked",G2642))),OR(F2642="Standard domestic 15% (Box 7)",F2642="Import - VAT paid at customs (Box 8)",F2642="Import - Reverse charge (Box 9)"),OR(F2642&lt;&gt;"Standard domestic 15% (Box 7)",AND(LEN(D2642)=15,LEFT(D2642,1)="3",RIGHT(D2642,1)="3",ISNUMBER(--D2642)))),I2642,0))</f>
        <v/>
      </c>
      <c r="T2642" s="34">
        <f>IF(A2642="","",R2642-S2642)</f>
        <v/>
      </c>
      <c r="U2642" s="23">
        <f>IF(A2642="","",IF(O2642=0,"Outside audit periods; ","")&amp;IF(F2642="","No VAT category; ","")&amp;IF(ABS(Q2642)&gt;Setup!$B$10,"VAT ≠ 15% × net; ","")&amp;IF(AND(F2642="Standard domestic 15% (Box 7)",NOT(AND(LEN(D2642)=15,LEFT(D2642,1)="3",RIGHT(D2642,1)="3",ISNUMBER(--D2642)))),"Invalid/missing supplier VAT no; ","")&amp;IF(AND(L2642="Yes",K2642&lt;&gt;"Yes"),"VAT claimed without valid tax invoice; ","")&amp;IF(AND(L2642="Yes",ISNUMBER(SEARCH("blocked",G2642))),"Blocked input VAT claimed; ","")&amp;IF(AND(F2642="Import - VAT paid at customs (Box 8)",M2642=""),"Customs declaration no missing; ","")&amp;IF(AND(F2642="Import - Reverse charge (Box 9)",E2642="Saudi Arabia"),"RCM used for a local supplier; ","")&amp;IF(AND(L2642="Yes",NOT(OR(F2642="Standard domestic 15% (Box 7)",F2642="Import - VAT paid at customs (Box 8)",F2642="Import - Reverse charge (Box 9)"))),"VAT claimed on non-taxable category; ",""))</f>
        <v/>
      </c>
    </row>
    <row r="2643">
      <c r="A2643" s="17" t="n"/>
      <c r="B2643" s="14" t="n"/>
      <c r="C2643" s="14" t="n"/>
      <c r="D2643" s="16" t="n"/>
      <c r="E2643" s="14" t="n"/>
      <c r="F2643" s="14" t="n"/>
      <c r="G2643" s="14" t="n"/>
      <c r="H2643" s="19" t="n"/>
      <c r="I2643" s="19" t="n"/>
      <c r="J2643" s="34">
        <f>IF(A2643="","",H2643+I2643)</f>
        <v/>
      </c>
      <c r="K2643" s="14" t="n"/>
      <c r="L2643" s="14" t="n"/>
      <c r="M2643" s="14" t="n"/>
      <c r="N2643" s="14" t="n"/>
      <c r="O2643" s="20">
        <f>IF(A2643="","",SUMPRODUCT((A2643&gt;=Setup!$C$19:$C$30)*(A2643&lt;=Setup!$D$19:$D$30)*Setup!$A$19:$A$30))</f>
        <v/>
      </c>
      <c r="P2643" s="34">
        <f>IF(A2643="","",IF(OR(F2643="Standard domestic 15% (Box 7)",F2643="Import - VAT paid at customs (Box 8)",F2643="Import - Reverse charge (Box 9)"),ROUND(H2643*Setup!$B$9,2),0))</f>
        <v/>
      </c>
      <c r="Q2643" s="34">
        <f>IF(A2643="","",I2643-P2643)</f>
        <v/>
      </c>
      <c r="R2643" s="34">
        <f>IF(A2643="","",IF(L2643="Yes",I2643,0))</f>
        <v/>
      </c>
      <c r="S2643" s="34">
        <f>IF(A2643="","",IF(AND(L2643="Yes",K2643="Yes",NOT(ISNUMBER(SEARCH("blocked",G2643))),OR(F2643="Standard domestic 15% (Box 7)",F2643="Import - VAT paid at customs (Box 8)",F2643="Import - Reverse charge (Box 9)"),OR(F2643&lt;&gt;"Standard domestic 15% (Box 7)",AND(LEN(D2643)=15,LEFT(D2643,1)="3",RIGHT(D2643,1)="3",ISNUMBER(--D2643)))),I2643,0))</f>
        <v/>
      </c>
      <c r="T2643" s="34">
        <f>IF(A2643="","",R2643-S2643)</f>
        <v/>
      </c>
      <c r="U2643" s="23">
        <f>IF(A2643="","",IF(O2643=0,"Outside audit periods; ","")&amp;IF(F2643="","No VAT category; ","")&amp;IF(ABS(Q2643)&gt;Setup!$B$10,"VAT ≠ 15% × net; ","")&amp;IF(AND(F2643="Standard domestic 15% (Box 7)",NOT(AND(LEN(D2643)=15,LEFT(D2643,1)="3",RIGHT(D2643,1)="3",ISNUMBER(--D2643)))),"Invalid/missing supplier VAT no; ","")&amp;IF(AND(L2643="Yes",K2643&lt;&gt;"Yes"),"VAT claimed without valid tax invoice; ","")&amp;IF(AND(L2643="Yes",ISNUMBER(SEARCH("blocked",G2643))),"Blocked input VAT claimed; ","")&amp;IF(AND(F2643="Import - VAT paid at customs (Box 8)",M2643=""),"Customs declaration no missing; ","")&amp;IF(AND(F2643="Import - Reverse charge (Box 9)",E2643="Saudi Arabia"),"RCM used for a local supplier; ","")&amp;IF(AND(L2643="Yes",NOT(OR(F2643="Standard domestic 15% (Box 7)",F2643="Import - VAT paid at customs (Box 8)",F2643="Import - Reverse charge (Box 9)"))),"VAT claimed on non-taxable category; ",""))</f>
        <v/>
      </c>
    </row>
    <row r="2644">
      <c r="A2644" s="17" t="n"/>
      <c r="B2644" s="14" t="n"/>
      <c r="C2644" s="14" t="n"/>
      <c r="D2644" s="16" t="n"/>
      <c r="E2644" s="14" t="n"/>
      <c r="F2644" s="14" t="n"/>
      <c r="G2644" s="14" t="n"/>
      <c r="H2644" s="19" t="n"/>
      <c r="I2644" s="19" t="n"/>
      <c r="J2644" s="34">
        <f>IF(A2644="","",H2644+I2644)</f>
        <v/>
      </c>
      <c r="K2644" s="14" t="n"/>
      <c r="L2644" s="14" t="n"/>
      <c r="M2644" s="14" t="n"/>
      <c r="N2644" s="14" t="n"/>
      <c r="O2644" s="20">
        <f>IF(A2644="","",SUMPRODUCT((A2644&gt;=Setup!$C$19:$C$30)*(A2644&lt;=Setup!$D$19:$D$30)*Setup!$A$19:$A$30))</f>
        <v/>
      </c>
      <c r="P2644" s="34">
        <f>IF(A2644="","",IF(OR(F2644="Standard domestic 15% (Box 7)",F2644="Import - VAT paid at customs (Box 8)",F2644="Import - Reverse charge (Box 9)"),ROUND(H2644*Setup!$B$9,2),0))</f>
        <v/>
      </c>
      <c r="Q2644" s="34">
        <f>IF(A2644="","",I2644-P2644)</f>
        <v/>
      </c>
      <c r="R2644" s="34">
        <f>IF(A2644="","",IF(L2644="Yes",I2644,0))</f>
        <v/>
      </c>
      <c r="S2644" s="34">
        <f>IF(A2644="","",IF(AND(L2644="Yes",K2644="Yes",NOT(ISNUMBER(SEARCH("blocked",G2644))),OR(F2644="Standard domestic 15% (Box 7)",F2644="Import - VAT paid at customs (Box 8)",F2644="Import - Reverse charge (Box 9)"),OR(F2644&lt;&gt;"Standard domestic 15% (Box 7)",AND(LEN(D2644)=15,LEFT(D2644,1)="3",RIGHT(D2644,1)="3",ISNUMBER(--D2644)))),I2644,0))</f>
        <v/>
      </c>
      <c r="T2644" s="34">
        <f>IF(A2644="","",R2644-S2644)</f>
        <v/>
      </c>
      <c r="U2644" s="23">
        <f>IF(A2644="","",IF(O2644=0,"Outside audit periods; ","")&amp;IF(F2644="","No VAT category; ","")&amp;IF(ABS(Q2644)&gt;Setup!$B$10,"VAT ≠ 15% × net; ","")&amp;IF(AND(F2644="Standard domestic 15% (Box 7)",NOT(AND(LEN(D2644)=15,LEFT(D2644,1)="3",RIGHT(D2644,1)="3",ISNUMBER(--D2644)))),"Invalid/missing supplier VAT no; ","")&amp;IF(AND(L2644="Yes",K2644&lt;&gt;"Yes"),"VAT claimed without valid tax invoice; ","")&amp;IF(AND(L2644="Yes",ISNUMBER(SEARCH("blocked",G2644))),"Blocked input VAT claimed; ","")&amp;IF(AND(F2644="Import - VAT paid at customs (Box 8)",M2644=""),"Customs declaration no missing; ","")&amp;IF(AND(F2644="Import - Reverse charge (Box 9)",E2644="Saudi Arabia"),"RCM used for a local supplier; ","")&amp;IF(AND(L2644="Yes",NOT(OR(F2644="Standard domestic 15% (Box 7)",F2644="Import - VAT paid at customs (Box 8)",F2644="Import - Reverse charge (Box 9)"))),"VAT claimed on non-taxable category; ",""))</f>
        <v/>
      </c>
    </row>
    <row r="2645">
      <c r="A2645" s="17" t="n"/>
      <c r="B2645" s="14" t="n"/>
      <c r="C2645" s="14" t="n"/>
      <c r="D2645" s="16" t="n"/>
      <c r="E2645" s="14" t="n"/>
      <c r="F2645" s="14" t="n"/>
      <c r="G2645" s="14" t="n"/>
      <c r="H2645" s="19" t="n"/>
      <c r="I2645" s="19" t="n"/>
      <c r="J2645" s="34">
        <f>IF(A2645="","",H2645+I2645)</f>
        <v/>
      </c>
      <c r="K2645" s="14" t="n"/>
      <c r="L2645" s="14" t="n"/>
      <c r="M2645" s="14" t="n"/>
      <c r="N2645" s="14" t="n"/>
      <c r="O2645" s="20">
        <f>IF(A2645="","",SUMPRODUCT((A2645&gt;=Setup!$C$19:$C$30)*(A2645&lt;=Setup!$D$19:$D$30)*Setup!$A$19:$A$30))</f>
        <v/>
      </c>
      <c r="P2645" s="34">
        <f>IF(A2645="","",IF(OR(F2645="Standard domestic 15% (Box 7)",F2645="Import - VAT paid at customs (Box 8)",F2645="Import - Reverse charge (Box 9)"),ROUND(H2645*Setup!$B$9,2),0))</f>
        <v/>
      </c>
      <c r="Q2645" s="34">
        <f>IF(A2645="","",I2645-P2645)</f>
        <v/>
      </c>
      <c r="R2645" s="34">
        <f>IF(A2645="","",IF(L2645="Yes",I2645,0))</f>
        <v/>
      </c>
      <c r="S2645" s="34">
        <f>IF(A2645="","",IF(AND(L2645="Yes",K2645="Yes",NOT(ISNUMBER(SEARCH("blocked",G2645))),OR(F2645="Standard domestic 15% (Box 7)",F2645="Import - VAT paid at customs (Box 8)",F2645="Import - Reverse charge (Box 9)"),OR(F2645&lt;&gt;"Standard domestic 15% (Box 7)",AND(LEN(D2645)=15,LEFT(D2645,1)="3",RIGHT(D2645,1)="3",ISNUMBER(--D2645)))),I2645,0))</f>
        <v/>
      </c>
      <c r="T2645" s="34">
        <f>IF(A2645="","",R2645-S2645)</f>
        <v/>
      </c>
      <c r="U2645" s="23">
        <f>IF(A2645="","",IF(O2645=0,"Outside audit periods; ","")&amp;IF(F2645="","No VAT category; ","")&amp;IF(ABS(Q2645)&gt;Setup!$B$10,"VAT ≠ 15% × net; ","")&amp;IF(AND(F2645="Standard domestic 15% (Box 7)",NOT(AND(LEN(D2645)=15,LEFT(D2645,1)="3",RIGHT(D2645,1)="3",ISNUMBER(--D2645)))),"Invalid/missing supplier VAT no; ","")&amp;IF(AND(L2645="Yes",K2645&lt;&gt;"Yes"),"VAT claimed without valid tax invoice; ","")&amp;IF(AND(L2645="Yes",ISNUMBER(SEARCH("blocked",G2645))),"Blocked input VAT claimed; ","")&amp;IF(AND(F2645="Import - VAT paid at customs (Box 8)",M2645=""),"Customs declaration no missing; ","")&amp;IF(AND(F2645="Import - Reverse charge (Box 9)",E2645="Saudi Arabia"),"RCM used for a local supplier; ","")&amp;IF(AND(L2645="Yes",NOT(OR(F2645="Standard domestic 15% (Box 7)",F2645="Import - VAT paid at customs (Box 8)",F2645="Import - Reverse charge (Box 9)"))),"VAT claimed on non-taxable category; ",""))</f>
        <v/>
      </c>
    </row>
    <row r="2646">
      <c r="A2646" s="17" t="n"/>
      <c r="B2646" s="14" t="n"/>
      <c r="C2646" s="14" t="n"/>
      <c r="D2646" s="16" t="n"/>
      <c r="E2646" s="14" t="n"/>
      <c r="F2646" s="14" t="n"/>
      <c r="G2646" s="14" t="n"/>
      <c r="H2646" s="19" t="n"/>
      <c r="I2646" s="19" t="n"/>
      <c r="J2646" s="34">
        <f>IF(A2646="","",H2646+I2646)</f>
        <v/>
      </c>
      <c r="K2646" s="14" t="n"/>
      <c r="L2646" s="14" t="n"/>
      <c r="M2646" s="14" t="n"/>
      <c r="N2646" s="14" t="n"/>
      <c r="O2646" s="20">
        <f>IF(A2646="","",SUMPRODUCT((A2646&gt;=Setup!$C$19:$C$30)*(A2646&lt;=Setup!$D$19:$D$30)*Setup!$A$19:$A$30))</f>
        <v/>
      </c>
      <c r="P2646" s="34">
        <f>IF(A2646="","",IF(OR(F2646="Standard domestic 15% (Box 7)",F2646="Import - VAT paid at customs (Box 8)",F2646="Import - Reverse charge (Box 9)"),ROUND(H2646*Setup!$B$9,2),0))</f>
        <v/>
      </c>
      <c r="Q2646" s="34">
        <f>IF(A2646="","",I2646-P2646)</f>
        <v/>
      </c>
      <c r="R2646" s="34">
        <f>IF(A2646="","",IF(L2646="Yes",I2646,0))</f>
        <v/>
      </c>
      <c r="S2646" s="34">
        <f>IF(A2646="","",IF(AND(L2646="Yes",K2646="Yes",NOT(ISNUMBER(SEARCH("blocked",G2646))),OR(F2646="Standard domestic 15% (Box 7)",F2646="Import - VAT paid at customs (Box 8)",F2646="Import - Reverse charge (Box 9)"),OR(F2646&lt;&gt;"Standard domestic 15% (Box 7)",AND(LEN(D2646)=15,LEFT(D2646,1)="3",RIGHT(D2646,1)="3",ISNUMBER(--D2646)))),I2646,0))</f>
        <v/>
      </c>
      <c r="T2646" s="34">
        <f>IF(A2646="","",R2646-S2646)</f>
        <v/>
      </c>
      <c r="U2646" s="23">
        <f>IF(A2646="","",IF(O2646=0,"Outside audit periods; ","")&amp;IF(F2646="","No VAT category; ","")&amp;IF(ABS(Q2646)&gt;Setup!$B$10,"VAT ≠ 15% × net; ","")&amp;IF(AND(F2646="Standard domestic 15% (Box 7)",NOT(AND(LEN(D2646)=15,LEFT(D2646,1)="3",RIGHT(D2646,1)="3",ISNUMBER(--D2646)))),"Invalid/missing supplier VAT no; ","")&amp;IF(AND(L2646="Yes",K2646&lt;&gt;"Yes"),"VAT claimed without valid tax invoice; ","")&amp;IF(AND(L2646="Yes",ISNUMBER(SEARCH("blocked",G2646))),"Blocked input VAT claimed; ","")&amp;IF(AND(F2646="Import - VAT paid at customs (Box 8)",M2646=""),"Customs declaration no missing; ","")&amp;IF(AND(F2646="Import - Reverse charge (Box 9)",E2646="Saudi Arabia"),"RCM used for a local supplier; ","")&amp;IF(AND(L2646="Yes",NOT(OR(F2646="Standard domestic 15% (Box 7)",F2646="Import - VAT paid at customs (Box 8)",F2646="Import - Reverse charge (Box 9)"))),"VAT claimed on non-taxable category; ",""))</f>
        <v/>
      </c>
    </row>
    <row r="2647">
      <c r="A2647" s="17" t="n"/>
      <c r="B2647" s="14" t="n"/>
      <c r="C2647" s="14" t="n"/>
      <c r="D2647" s="16" t="n"/>
      <c r="E2647" s="14" t="n"/>
      <c r="F2647" s="14" t="n"/>
      <c r="G2647" s="14" t="n"/>
      <c r="H2647" s="19" t="n"/>
      <c r="I2647" s="19" t="n"/>
      <c r="J2647" s="34">
        <f>IF(A2647="","",H2647+I2647)</f>
        <v/>
      </c>
      <c r="K2647" s="14" t="n"/>
      <c r="L2647" s="14" t="n"/>
      <c r="M2647" s="14" t="n"/>
      <c r="N2647" s="14" t="n"/>
      <c r="O2647" s="20">
        <f>IF(A2647="","",SUMPRODUCT((A2647&gt;=Setup!$C$19:$C$30)*(A2647&lt;=Setup!$D$19:$D$30)*Setup!$A$19:$A$30))</f>
        <v/>
      </c>
      <c r="P2647" s="34">
        <f>IF(A2647="","",IF(OR(F2647="Standard domestic 15% (Box 7)",F2647="Import - VAT paid at customs (Box 8)",F2647="Import - Reverse charge (Box 9)"),ROUND(H2647*Setup!$B$9,2),0))</f>
        <v/>
      </c>
      <c r="Q2647" s="34">
        <f>IF(A2647="","",I2647-P2647)</f>
        <v/>
      </c>
      <c r="R2647" s="34">
        <f>IF(A2647="","",IF(L2647="Yes",I2647,0))</f>
        <v/>
      </c>
      <c r="S2647" s="34">
        <f>IF(A2647="","",IF(AND(L2647="Yes",K2647="Yes",NOT(ISNUMBER(SEARCH("blocked",G2647))),OR(F2647="Standard domestic 15% (Box 7)",F2647="Import - VAT paid at customs (Box 8)",F2647="Import - Reverse charge (Box 9)"),OR(F2647&lt;&gt;"Standard domestic 15% (Box 7)",AND(LEN(D2647)=15,LEFT(D2647,1)="3",RIGHT(D2647,1)="3",ISNUMBER(--D2647)))),I2647,0))</f>
        <v/>
      </c>
      <c r="T2647" s="34">
        <f>IF(A2647="","",R2647-S2647)</f>
        <v/>
      </c>
      <c r="U2647" s="23">
        <f>IF(A2647="","",IF(O2647=0,"Outside audit periods; ","")&amp;IF(F2647="","No VAT category; ","")&amp;IF(ABS(Q2647)&gt;Setup!$B$10,"VAT ≠ 15% × net; ","")&amp;IF(AND(F2647="Standard domestic 15% (Box 7)",NOT(AND(LEN(D2647)=15,LEFT(D2647,1)="3",RIGHT(D2647,1)="3",ISNUMBER(--D2647)))),"Invalid/missing supplier VAT no; ","")&amp;IF(AND(L2647="Yes",K2647&lt;&gt;"Yes"),"VAT claimed without valid tax invoice; ","")&amp;IF(AND(L2647="Yes",ISNUMBER(SEARCH("blocked",G2647))),"Blocked input VAT claimed; ","")&amp;IF(AND(F2647="Import - VAT paid at customs (Box 8)",M2647=""),"Customs declaration no missing; ","")&amp;IF(AND(F2647="Import - Reverse charge (Box 9)",E2647="Saudi Arabia"),"RCM used for a local supplier; ","")&amp;IF(AND(L2647="Yes",NOT(OR(F2647="Standard domestic 15% (Box 7)",F2647="Import - VAT paid at customs (Box 8)",F2647="Import - Reverse charge (Box 9)"))),"VAT claimed on non-taxable category; ",""))</f>
        <v/>
      </c>
    </row>
    <row r="2648">
      <c r="A2648" s="17" t="n"/>
      <c r="B2648" s="14" t="n"/>
      <c r="C2648" s="14" t="n"/>
      <c r="D2648" s="16" t="n"/>
      <c r="E2648" s="14" t="n"/>
      <c r="F2648" s="14" t="n"/>
      <c r="G2648" s="14" t="n"/>
      <c r="H2648" s="19" t="n"/>
      <c r="I2648" s="19" t="n"/>
      <c r="J2648" s="34">
        <f>IF(A2648="","",H2648+I2648)</f>
        <v/>
      </c>
      <c r="K2648" s="14" t="n"/>
      <c r="L2648" s="14" t="n"/>
      <c r="M2648" s="14" t="n"/>
      <c r="N2648" s="14" t="n"/>
      <c r="O2648" s="20">
        <f>IF(A2648="","",SUMPRODUCT((A2648&gt;=Setup!$C$19:$C$30)*(A2648&lt;=Setup!$D$19:$D$30)*Setup!$A$19:$A$30))</f>
        <v/>
      </c>
      <c r="P2648" s="34">
        <f>IF(A2648="","",IF(OR(F2648="Standard domestic 15% (Box 7)",F2648="Import - VAT paid at customs (Box 8)",F2648="Import - Reverse charge (Box 9)"),ROUND(H2648*Setup!$B$9,2),0))</f>
        <v/>
      </c>
      <c r="Q2648" s="34">
        <f>IF(A2648="","",I2648-P2648)</f>
        <v/>
      </c>
      <c r="R2648" s="34">
        <f>IF(A2648="","",IF(L2648="Yes",I2648,0))</f>
        <v/>
      </c>
      <c r="S2648" s="34">
        <f>IF(A2648="","",IF(AND(L2648="Yes",K2648="Yes",NOT(ISNUMBER(SEARCH("blocked",G2648))),OR(F2648="Standard domestic 15% (Box 7)",F2648="Import - VAT paid at customs (Box 8)",F2648="Import - Reverse charge (Box 9)"),OR(F2648&lt;&gt;"Standard domestic 15% (Box 7)",AND(LEN(D2648)=15,LEFT(D2648,1)="3",RIGHT(D2648,1)="3",ISNUMBER(--D2648)))),I2648,0))</f>
        <v/>
      </c>
      <c r="T2648" s="34">
        <f>IF(A2648="","",R2648-S2648)</f>
        <v/>
      </c>
      <c r="U2648" s="23">
        <f>IF(A2648="","",IF(O2648=0,"Outside audit periods; ","")&amp;IF(F2648="","No VAT category; ","")&amp;IF(ABS(Q2648)&gt;Setup!$B$10,"VAT ≠ 15% × net; ","")&amp;IF(AND(F2648="Standard domestic 15% (Box 7)",NOT(AND(LEN(D2648)=15,LEFT(D2648,1)="3",RIGHT(D2648,1)="3",ISNUMBER(--D2648)))),"Invalid/missing supplier VAT no; ","")&amp;IF(AND(L2648="Yes",K2648&lt;&gt;"Yes"),"VAT claimed without valid tax invoice; ","")&amp;IF(AND(L2648="Yes",ISNUMBER(SEARCH("blocked",G2648))),"Blocked input VAT claimed; ","")&amp;IF(AND(F2648="Import - VAT paid at customs (Box 8)",M2648=""),"Customs declaration no missing; ","")&amp;IF(AND(F2648="Import - Reverse charge (Box 9)",E2648="Saudi Arabia"),"RCM used for a local supplier; ","")&amp;IF(AND(L2648="Yes",NOT(OR(F2648="Standard domestic 15% (Box 7)",F2648="Import - VAT paid at customs (Box 8)",F2648="Import - Reverse charge (Box 9)"))),"VAT claimed on non-taxable category; ",""))</f>
        <v/>
      </c>
    </row>
    <row r="2649">
      <c r="A2649" s="17" t="n"/>
      <c r="B2649" s="14" t="n"/>
      <c r="C2649" s="14" t="n"/>
      <c r="D2649" s="16" t="n"/>
      <c r="E2649" s="14" t="n"/>
      <c r="F2649" s="14" t="n"/>
      <c r="G2649" s="14" t="n"/>
      <c r="H2649" s="19" t="n"/>
      <c r="I2649" s="19" t="n"/>
      <c r="J2649" s="34">
        <f>IF(A2649="","",H2649+I2649)</f>
        <v/>
      </c>
      <c r="K2649" s="14" t="n"/>
      <c r="L2649" s="14" t="n"/>
      <c r="M2649" s="14" t="n"/>
      <c r="N2649" s="14" t="n"/>
      <c r="O2649" s="20">
        <f>IF(A2649="","",SUMPRODUCT((A2649&gt;=Setup!$C$19:$C$30)*(A2649&lt;=Setup!$D$19:$D$30)*Setup!$A$19:$A$30))</f>
        <v/>
      </c>
      <c r="P2649" s="34">
        <f>IF(A2649="","",IF(OR(F2649="Standard domestic 15% (Box 7)",F2649="Import - VAT paid at customs (Box 8)",F2649="Import - Reverse charge (Box 9)"),ROUND(H2649*Setup!$B$9,2),0))</f>
        <v/>
      </c>
      <c r="Q2649" s="34">
        <f>IF(A2649="","",I2649-P2649)</f>
        <v/>
      </c>
      <c r="R2649" s="34">
        <f>IF(A2649="","",IF(L2649="Yes",I2649,0))</f>
        <v/>
      </c>
      <c r="S2649" s="34">
        <f>IF(A2649="","",IF(AND(L2649="Yes",K2649="Yes",NOT(ISNUMBER(SEARCH("blocked",G2649))),OR(F2649="Standard domestic 15% (Box 7)",F2649="Import - VAT paid at customs (Box 8)",F2649="Import - Reverse charge (Box 9)"),OR(F2649&lt;&gt;"Standard domestic 15% (Box 7)",AND(LEN(D2649)=15,LEFT(D2649,1)="3",RIGHT(D2649,1)="3",ISNUMBER(--D2649)))),I2649,0))</f>
        <v/>
      </c>
      <c r="T2649" s="34">
        <f>IF(A2649="","",R2649-S2649)</f>
        <v/>
      </c>
      <c r="U2649" s="23">
        <f>IF(A2649="","",IF(O2649=0,"Outside audit periods; ","")&amp;IF(F2649="","No VAT category; ","")&amp;IF(ABS(Q2649)&gt;Setup!$B$10,"VAT ≠ 15% × net; ","")&amp;IF(AND(F2649="Standard domestic 15% (Box 7)",NOT(AND(LEN(D2649)=15,LEFT(D2649,1)="3",RIGHT(D2649,1)="3",ISNUMBER(--D2649)))),"Invalid/missing supplier VAT no; ","")&amp;IF(AND(L2649="Yes",K2649&lt;&gt;"Yes"),"VAT claimed without valid tax invoice; ","")&amp;IF(AND(L2649="Yes",ISNUMBER(SEARCH("blocked",G2649))),"Blocked input VAT claimed; ","")&amp;IF(AND(F2649="Import - VAT paid at customs (Box 8)",M2649=""),"Customs declaration no missing; ","")&amp;IF(AND(F2649="Import - Reverse charge (Box 9)",E2649="Saudi Arabia"),"RCM used for a local supplier; ","")&amp;IF(AND(L2649="Yes",NOT(OR(F2649="Standard domestic 15% (Box 7)",F2649="Import - VAT paid at customs (Box 8)",F2649="Import - Reverse charge (Box 9)"))),"VAT claimed on non-taxable category; ",""))</f>
        <v/>
      </c>
    </row>
    <row r="2650">
      <c r="A2650" s="17" t="n"/>
      <c r="B2650" s="14" t="n"/>
      <c r="C2650" s="14" t="n"/>
      <c r="D2650" s="16" t="n"/>
      <c r="E2650" s="14" t="n"/>
      <c r="F2650" s="14" t="n"/>
      <c r="G2650" s="14" t="n"/>
      <c r="H2650" s="19" t="n"/>
      <c r="I2650" s="19" t="n"/>
      <c r="J2650" s="34">
        <f>IF(A2650="","",H2650+I2650)</f>
        <v/>
      </c>
      <c r="K2650" s="14" t="n"/>
      <c r="L2650" s="14" t="n"/>
      <c r="M2650" s="14" t="n"/>
      <c r="N2650" s="14" t="n"/>
      <c r="O2650" s="20">
        <f>IF(A2650="","",SUMPRODUCT((A2650&gt;=Setup!$C$19:$C$30)*(A2650&lt;=Setup!$D$19:$D$30)*Setup!$A$19:$A$30))</f>
        <v/>
      </c>
      <c r="P2650" s="34">
        <f>IF(A2650="","",IF(OR(F2650="Standard domestic 15% (Box 7)",F2650="Import - VAT paid at customs (Box 8)",F2650="Import - Reverse charge (Box 9)"),ROUND(H2650*Setup!$B$9,2),0))</f>
        <v/>
      </c>
      <c r="Q2650" s="34">
        <f>IF(A2650="","",I2650-P2650)</f>
        <v/>
      </c>
      <c r="R2650" s="34">
        <f>IF(A2650="","",IF(L2650="Yes",I2650,0))</f>
        <v/>
      </c>
      <c r="S2650" s="34">
        <f>IF(A2650="","",IF(AND(L2650="Yes",K2650="Yes",NOT(ISNUMBER(SEARCH("blocked",G2650))),OR(F2650="Standard domestic 15% (Box 7)",F2650="Import - VAT paid at customs (Box 8)",F2650="Import - Reverse charge (Box 9)"),OR(F2650&lt;&gt;"Standard domestic 15% (Box 7)",AND(LEN(D2650)=15,LEFT(D2650,1)="3",RIGHT(D2650,1)="3",ISNUMBER(--D2650)))),I2650,0))</f>
        <v/>
      </c>
      <c r="T2650" s="34">
        <f>IF(A2650="","",R2650-S2650)</f>
        <v/>
      </c>
      <c r="U2650" s="23">
        <f>IF(A2650="","",IF(O2650=0,"Outside audit periods; ","")&amp;IF(F2650="","No VAT category; ","")&amp;IF(ABS(Q2650)&gt;Setup!$B$10,"VAT ≠ 15% × net; ","")&amp;IF(AND(F2650="Standard domestic 15% (Box 7)",NOT(AND(LEN(D2650)=15,LEFT(D2650,1)="3",RIGHT(D2650,1)="3",ISNUMBER(--D2650)))),"Invalid/missing supplier VAT no; ","")&amp;IF(AND(L2650="Yes",K2650&lt;&gt;"Yes"),"VAT claimed without valid tax invoice; ","")&amp;IF(AND(L2650="Yes",ISNUMBER(SEARCH("blocked",G2650))),"Blocked input VAT claimed; ","")&amp;IF(AND(F2650="Import - VAT paid at customs (Box 8)",M2650=""),"Customs declaration no missing; ","")&amp;IF(AND(F2650="Import - Reverse charge (Box 9)",E2650="Saudi Arabia"),"RCM used for a local supplier; ","")&amp;IF(AND(L2650="Yes",NOT(OR(F2650="Standard domestic 15% (Box 7)",F2650="Import - VAT paid at customs (Box 8)",F2650="Import - Reverse charge (Box 9)"))),"VAT claimed on non-taxable category; ",""))</f>
        <v/>
      </c>
    </row>
    <row r="2651">
      <c r="A2651" s="17" t="n"/>
      <c r="B2651" s="14" t="n"/>
      <c r="C2651" s="14" t="n"/>
      <c r="D2651" s="16" t="n"/>
      <c r="E2651" s="14" t="n"/>
      <c r="F2651" s="14" t="n"/>
      <c r="G2651" s="14" t="n"/>
      <c r="H2651" s="19" t="n"/>
      <c r="I2651" s="19" t="n"/>
      <c r="J2651" s="34">
        <f>IF(A2651="","",H2651+I2651)</f>
        <v/>
      </c>
      <c r="K2651" s="14" t="n"/>
      <c r="L2651" s="14" t="n"/>
      <c r="M2651" s="14" t="n"/>
      <c r="N2651" s="14" t="n"/>
      <c r="O2651" s="20">
        <f>IF(A2651="","",SUMPRODUCT((A2651&gt;=Setup!$C$19:$C$30)*(A2651&lt;=Setup!$D$19:$D$30)*Setup!$A$19:$A$30))</f>
        <v/>
      </c>
      <c r="P2651" s="34">
        <f>IF(A2651="","",IF(OR(F2651="Standard domestic 15% (Box 7)",F2651="Import - VAT paid at customs (Box 8)",F2651="Import - Reverse charge (Box 9)"),ROUND(H2651*Setup!$B$9,2),0))</f>
        <v/>
      </c>
      <c r="Q2651" s="34">
        <f>IF(A2651="","",I2651-P2651)</f>
        <v/>
      </c>
      <c r="R2651" s="34">
        <f>IF(A2651="","",IF(L2651="Yes",I2651,0))</f>
        <v/>
      </c>
      <c r="S2651" s="34">
        <f>IF(A2651="","",IF(AND(L2651="Yes",K2651="Yes",NOT(ISNUMBER(SEARCH("blocked",G2651))),OR(F2651="Standard domestic 15% (Box 7)",F2651="Import - VAT paid at customs (Box 8)",F2651="Import - Reverse charge (Box 9)"),OR(F2651&lt;&gt;"Standard domestic 15% (Box 7)",AND(LEN(D2651)=15,LEFT(D2651,1)="3",RIGHT(D2651,1)="3",ISNUMBER(--D2651)))),I2651,0))</f>
        <v/>
      </c>
      <c r="T2651" s="34">
        <f>IF(A2651="","",R2651-S2651)</f>
        <v/>
      </c>
      <c r="U2651" s="23">
        <f>IF(A2651="","",IF(O2651=0,"Outside audit periods; ","")&amp;IF(F2651="","No VAT category; ","")&amp;IF(ABS(Q2651)&gt;Setup!$B$10,"VAT ≠ 15% × net; ","")&amp;IF(AND(F2651="Standard domestic 15% (Box 7)",NOT(AND(LEN(D2651)=15,LEFT(D2651,1)="3",RIGHT(D2651,1)="3",ISNUMBER(--D2651)))),"Invalid/missing supplier VAT no; ","")&amp;IF(AND(L2651="Yes",K2651&lt;&gt;"Yes"),"VAT claimed without valid tax invoice; ","")&amp;IF(AND(L2651="Yes",ISNUMBER(SEARCH("blocked",G2651))),"Blocked input VAT claimed; ","")&amp;IF(AND(F2651="Import - VAT paid at customs (Box 8)",M2651=""),"Customs declaration no missing; ","")&amp;IF(AND(F2651="Import - Reverse charge (Box 9)",E2651="Saudi Arabia"),"RCM used for a local supplier; ","")&amp;IF(AND(L2651="Yes",NOT(OR(F2651="Standard domestic 15% (Box 7)",F2651="Import - VAT paid at customs (Box 8)",F2651="Import - Reverse charge (Box 9)"))),"VAT claimed on non-taxable category; ",""))</f>
        <v/>
      </c>
    </row>
    <row r="2652">
      <c r="A2652" s="17" t="n"/>
      <c r="B2652" s="14" t="n"/>
      <c r="C2652" s="14" t="n"/>
      <c r="D2652" s="16" t="n"/>
      <c r="E2652" s="14" t="n"/>
      <c r="F2652" s="14" t="n"/>
      <c r="G2652" s="14" t="n"/>
      <c r="H2652" s="19" t="n"/>
      <c r="I2652" s="19" t="n"/>
      <c r="J2652" s="34">
        <f>IF(A2652="","",H2652+I2652)</f>
        <v/>
      </c>
      <c r="K2652" s="14" t="n"/>
      <c r="L2652" s="14" t="n"/>
      <c r="M2652" s="14" t="n"/>
      <c r="N2652" s="14" t="n"/>
      <c r="O2652" s="20">
        <f>IF(A2652="","",SUMPRODUCT((A2652&gt;=Setup!$C$19:$C$30)*(A2652&lt;=Setup!$D$19:$D$30)*Setup!$A$19:$A$30))</f>
        <v/>
      </c>
      <c r="P2652" s="34">
        <f>IF(A2652="","",IF(OR(F2652="Standard domestic 15% (Box 7)",F2652="Import - VAT paid at customs (Box 8)",F2652="Import - Reverse charge (Box 9)"),ROUND(H2652*Setup!$B$9,2),0))</f>
        <v/>
      </c>
      <c r="Q2652" s="34">
        <f>IF(A2652="","",I2652-P2652)</f>
        <v/>
      </c>
      <c r="R2652" s="34">
        <f>IF(A2652="","",IF(L2652="Yes",I2652,0))</f>
        <v/>
      </c>
      <c r="S2652" s="34">
        <f>IF(A2652="","",IF(AND(L2652="Yes",K2652="Yes",NOT(ISNUMBER(SEARCH("blocked",G2652))),OR(F2652="Standard domestic 15% (Box 7)",F2652="Import - VAT paid at customs (Box 8)",F2652="Import - Reverse charge (Box 9)"),OR(F2652&lt;&gt;"Standard domestic 15% (Box 7)",AND(LEN(D2652)=15,LEFT(D2652,1)="3",RIGHT(D2652,1)="3",ISNUMBER(--D2652)))),I2652,0))</f>
        <v/>
      </c>
      <c r="T2652" s="34">
        <f>IF(A2652="","",R2652-S2652)</f>
        <v/>
      </c>
      <c r="U2652" s="23">
        <f>IF(A2652="","",IF(O2652=0,"Outside audit periods; ","")&amp;IF(F2652="","No VAT category; ","")&amp;IF(ABS(Q2652)&gt;Setup!$B$10,"VAT ≠ 15% × net; ","")&amp;IF(AND(F2652="Standard domestic 15% (Box 7)",NOT(AND(LEN(D2652)=15,LEFT(D2652,1)="3",RIGHT(D2652,1)="3",ISNUMBER(--D2652)))),"Invalid/missing supplier VAT no; ","")&amp;IF(AND(L2652="Yes",K2652&lt;&gt;"Yes"),"VAT claimed without valid tax invoice; ","")&amp;IF(AND(L2652="Yes",ISNUMBER(SEARCH("blocked",G2652))),"Blocked input VAT claimed; ","")&amp;IF(AND(F2652="Import - VAT paid at customs (Box 8)",M2652=""),"Customs declaration no missing; ","")&amp;IF(AND(F2652="Import - Reverse charge (Box 9)",E2652="Saudi Arabia"),"RCM used for a local supplier; ","")&amp;IF(AND(L2652="Yes",NOT(OR(F2652="Standard domestic 15% (Box 7)",F2652="Import - VAT paid at customs (Box 8)",F2652="Import - Reverse charge (Box 9)"))),"VAT claimed on non-taxable category; ",""))</f>
        <v/>
      </c>
    </row>
    <row r="2653">
      <c r="A2653" s="17" t="n"/>
      <c r="B2653" s="14" t="n"/>
      <c r="C2653" s="14" t="n"/>
      <c r="D2653" s="16" t="n"/>
      <c r="E2653" s="14" t="n"/>
      <c r="F2653" s="14" t="n"/>
      <c r="G2653" s="14" t="n"/>
      <c r="H2653" s="19" t="n"/>
      <c r="I2653" s="19" t="n"/>
      <c r="J2653" s="34">
        <f>IF(A2653="","",H2653+I2653)</f>
        <v/>
      </c>
      <c r="K2653" s="14" t="n"/>
      <c r="L2653" s="14" t="n"/>
      <c r="M2653" s="14" t="n"/>
      <c r="N2653" s="14" t="n"/>
      <c r="O2653" s="20">
        <f>IF(A2653="","",SUMPRODUCT((A2653&gt;=Setup!$C$19:$C$30)*(A2653&lt;=Setup!$D$19:$D$30)*Setup!$A$19:$A$30))</f>
        <v/>
      </c>
      <c r="P2653" s="34">
        <f>IF(A2653="","",IF(OR(F2653="Standard domestic 15% (Box 7)",F2653="Import - VAT paid at customs (Box 8)",F2653="Import - Reverse charge (Box 9)"),ROUND(H2653*Setup!$B$9,2),0))</f>
        <v/>
      </c>
      <c r="Q2653" s="34">
        <f>IF(A2653="","",I2653-P2653)</f>
        <v/>
      </c>
      <c r="R2653" s="34">
        <f>IF(A2653="","",IF(L2653="Yes",I2653,0))</f>
        <v/>
      </c>
      <c r="S2653" s="34">
        <f>IF(A2653="","",IF(AND(L2653="Yes",K2653="Yes",NOT(ISNUMBER(SEARCH("blocked",G2653))),OR(F2653="Standard domestic 15% (Box 7)",F2653="Import - VAT paid at customs (Box 8)",F2653="Import - Reverse charge (Box 9)"),OR(F2653&lt;&gt;"Standard domestic 15% (Box 7)",AND(LEN(D2653)=15,LEFT(D2653,1)="3",RIGHT(D2653,1)="3",ISNUMBER(--D2653)))),I2653,0))</f>
        <v/>
      </c>
      <c r="T2653" s="34">
        <f>IF(A2653="","",R2653-S2653)</f>
        <v/>
      </c>
      <c r="U2653" s="23">
        <f>IF(A2653="","",IF(O2653=0,"Outside audit periods; ","")&amp;IF(F2653="","No VAT category; ","")&amp;IF(ABS(Q2653)&gt;Setup!$B$10,"VAT ≠ 15% × net; ","")&amp;IF(AND(F2653="Standard domestic 15% (Box 7)",NOT(AND(LEN(D2653)=15,LEFT(D2653,1)="3",RIGHT(D2653,1)="3",ISNUMBER(--D2653)))),"Invalid/missing supplier VAT no; ","")&amp;IF(AND(L2653="Yes",K2653&lt;&gt;"Yes"),"VAT claimed without valid tax invoice; ","")&amp;IF(AND(L2653="Yes",ISNUMBER(SEARCH("blocked",G2653))),"Blocked input VAT claimed; ","")&amp;IF(AND(F2653="Import - VAT paid at customs (Box 8)",M2653=""),"Customs declaration no missing; ","")&amp;IF(AND(F2653="Import - Reverse charge (Box 9)",E2653="Saudi Arabia"),"RCM used for a local supplier; ","")&amp;IF(AND(L2653="Yes",NOT(OR(F2653="Standard domestic 15% (Box 7)",F2653="Import - VAT paid at customs (Box 8)",F2653="Import - Reverse charge (Box 9)"))),"VAT claimed on non-taxable category; ",""))</f>
        <v/>
      </c>
    </row>
    <row r="2654">
      <c r="A2654" s="17" t="n"/>
      <c r="B2654" s="14" t="n"/>
      <c r="C2654" s="14" t="n"/>
      <c r="D2654" s="16" t="n"/>
      <c r="E2654" s="14" t="n"/>
      <c r="F2654" s="14" t="n"/>
      <c r="G2654" s="14" t="n"/>
      <c r="H2654" s="19" t="n"/>
      <c r="I2654" s="19" t="n"/>
      <c r="J2654" s="34">
        <f>IF(A2654="","",H2654+I2654)</f>
        <v/>
      </c>
      <c r="K2654" s="14" t="n"/>
      <c r="L2654" s="14" t="n"/>
      <c r="M2654" s="14" t="n"/>
      <c r="N2654" s="14" t="n"/>
      <c r="O2654" s="20">
        <f>IF(A2654="","",SUMPRODUCT((A2654&gt;=Setup!$C$19:$C$30)*(A2654&lt;=Setup!$D$19:$D$30)*Setup!$A$19:$A$30))</f>
        <v/>
      </c>
      <c r="P2654" s="34">
        <f>IF(A2654="","",IF(OR(F2654="Standard domestic 15% (Box 7)",F2654="Import - VAT paid at customs (Box 8)",F2654="Import - Reverse charge (Box 9)"),ROUND(H2654*Setup!$B$9,2),0))</f>
        <v/>
      </c>
      <c r="Q2654" s="34">
        <f>IF(A2654="","",I2654-P2654)</f>
        <v/>
      </c>
      <c r="R2654" s="34">
        <f>IF(A2654="","",IF(L2654="Yes",I2654,0))</f>
        <v/>
      </c>
      <c r="S2654" s="34">
        <f>IF(A2654="","",IF(AND(L2654="Yes",K2654="Yes",NOT(ISNUMBER(SEARCH("blocked",G2654))),OR(F2654="Standard domestic 15% (Box 7)",F2654="Import - VAT paid at customs (Box 8)",F2654="Import - Reverse charge (Box 9)"),OR(F2654&lt;&gt;"Standard domestic 15% (Box 7)",AND(LEN(D2654)=15,LEFT(D2654,1)="3",RIGHT(D2654,1)="3",ISNUMBER(--D2654)))),I2654,0))</f>
        <v/>
      </c>
      <c r="T2654" s="34">
        <f>IF(A2654="","",R2654-S2654)</f>
        <v/>
      </c>
      <c r="U2654" s="23">
        <f>IF(A2654="","",IF(O2654=0,"Outside audit periods; ","")&amp;IF(F2654="","No VAT category; ","")&amp;IF(ABS(Q2654)&gt;Setup!$B$10,"VAT ≠ 15% × net; ","")&amp;IF(AND(F2654="Standard domestic 15% (Box 7)",NOT(AND(LEN(D2654)=15,LEFT(D2654,1)="3",RIGHT(D2654,1)="3",ISNUMBER(--D2654)))),"Invalid/missing supplier VAT no; ","")&amp;IF(AND(L2654="Yes",K2654&lt;&gt;"Yes"),"VAT claimed without valid tax invoice; ","")&amp;IF(AND(L2654="Yes",ISNUMBER(SEARCH("blocked",G2654))),"Blocked input VAT claimed; ","")&amp;IF(AND(F2654="Import - VAT paid at customs (Box 8)",M2654=""),"Customs declaration no missing; ","")&amp;IF(AND(F2654="Import - Reverse charge (Box 9)",E2654="Saudi Arabia"),"RCM used for a local supplier; ","")&amp;IF(AND(L2654="Yes",NOT(OR(F2654="Standard domestic 15% (Box 7)",F2654="Import - VAT paid at customs (Box 8)",F2654="Import - Reverse charge (Box 9)"))),"VAT claimed on non-taxable category; ",""))</f>
        <v/>
      </c>
    </row>
    <row r="2655">
      <c r="A2655" s="17" t="n"/>
      <c r="B2655" s="14" t="n"/>
      <c r="C2655" s="14" t="n"/>
      <c r="D2655" s="16" t="n"/>
      <c r="E2655" s="14" t="n"/>
      <c r="F2655" s="14" t="n"/>
      <c r="G2655" s="14" t="n"/>
      <c r="H2655" s="19" t="n"/>
      <c r="I2655" s="19" t="n"/>
      <c r="J2655" s="34">
        <f>IF(A2655="","",H2655+I2655)</f>
        <v/>
      </c>
      <c r="K2655" s="14" t="n"/>
      <c r="L2655" s="14" t="n"/>
      <c r="M2655" s="14" t="n"/>
      <c r="N2655" s="14" t="n"/>
      <c r="O2655" s="20">
        <f>IF(A2655="","",SUMPRODUCT((A2655&gt;=Setup!$C$19:$C$30)*(A2655&lt;=Setup!$D$19:$D$30)*Setup!$A$19:$A$30))</f>
        <v/>
      </c>
      <c r="P2655" s="34">
        <f>IF(A2655="","",IF(OR(F2655="Standard domestic 15% (Box 7)",F2655="Import - VAT paid at customs (Box 8)",F2655="Import - Reverse charge (Box 9)"),ROUND(H2655*Setup!$B$9,2),0))</f>
        <v/>
      </c>
      <c r="Q2655" s="34">
        <f>IF(A2655="","",I2655-P2655)</f>
        <v/>
      </c>
      <c r="R2655" s="34">
        <f>IF(A2655="","",IF(L2655="Yes",I2655,0))</f>
        <v/>
      </c>
      <c r="S2655" s="34">
        <f>IF(A2655="","",IF(AND(L2655="Yes",K2655="Yes",NOT(ISNUMBER(SEARCH("blocked",G2655))),OR(F2655="Standard domestic 15% (Box 7)",F2655="Import - VAT paid at customs (Box 8)",F2655="Import - Reverse charge (Box 9)"),OR(F2655&lt;&gt;"Standard domestic 15% (Box 7)",AND(LEN(D2655)=15,LEFT(D2655,1)="3",RIGHT(D2655,1)="3",ISNUMBER(--D2655)))),I2655,0))</f>
        <v/>
      </c>
      <c r="T2655" s="34">
        <f>IF(A2655="","",R2655-S2655)</f>
        <v/>
      </c>
      <c r="U2655" s="23">
        <f>IF(A2655="","",IF(O2655=0,"Outside audit periods; ","")&amp;IF(F2655="","No VAT category; ","")&amp;IF(ABS(Q2655)&gt;Setup!$B$10,"VAT ≠ 15% × net; ","")&amp;IF(AND(F2655="Standard domestic 15% (Box 7)",NOT(AND(LEN(D2655)=15,LEFT(D2655,1)="3",RIGHT(D2655,1)="3",ISNUMBER(--D2655)))),"Invalid/missing supplier VAT no; ","")&amp;IF(AND(L2655="Yes",K2655&lt;&gt;"Yes"),"VAT claimed without valid tax invoice; ","")&amp;IF(AND(L2655="Yes",ISNUMBER(SEARCH("blocked",G2655))),"Blocked input VAT claimed; ","")&amp;IF(AND(F2655="Import - VAT paid at customs (Box 8)",M2655=""),"Customs declaration no missing; ","")&amp;IF(AND(F2655="Import - Reverse charge (Box 9)",E2655="Saudi Arabia"),"RCM used for a local supplier; ","")&amp;IF(AND(L2655="Yes",NOT(OR(F2655="Standard domestic 15% (Box 7)",F2655="Import - VAT paid at customs (Box 8)",F2655="Import - Reverse charge (Box 9)"))),"VAT claimed on non-taxable category; ",""))</f>
        <v/>
      </c>
    </row>
    <row r="2656">
      <c r="A2656" s="17" t="n"/>
      <c r="B2656" s="14" t="n"/>
      <c r="C2656" s="14" t="n"/>
      <c r="D2656" s="16" t="n"/>
      <c r="E2656" s="14" t="n"/>
      <c r="F2656" s="14" t="n"/>
      <c r="G2656" s="14" t="n"/>
      <c r="H2656" s="19" t="n"/>
      <c r="I2656" s="19" t="n"/>
      <c r="J2656" s="34">
        <f>IF(A2656="","",H2656+I2656)</f>
        <v/>
      </c>
      <c r="K2656" s="14" t="n"/>
      <c r="L2656" s="14" t="n"/>
      <c r="M2656" s="14" t="n"/>
      <c r="N2656" s="14" t="n"/>
      <c r="O2656" s="20">
        <f>IF(A2656="","",SUMPRODUCT((A2656&gt;=Setup!$C$19:$C$30)*(A2656&lt;=Setup!$D$19:$D$30)*Setup!$A$19:$A$30))</f>
        <v/>
      </c>
      <c r="P2656" s="34">
        <f>IF(A2656="","",IF(OR(F2656="Standard domestic 15% (Box 7)",F2656="Import - VAT paid at customs (Box 8)",F2656="Import - Reverse charge (Box 9)"),ROUND(H2656*Setup!$B$9,2),0))</f>
        <v/>
      </c>
      <c r="Q2656" s="34">
        <f>IF(A2656="","",I2656-P2656)</f>
        <v/>
      </c>
      <c r="R2656" s="34">
        <f>IF(A2656="","",IF(L2656="Yes",I2656,0))</f>
        <v/>
      </c>
      <c r="S2656" s="34">
        <f>IF(A2656="","",IF(AND(L2656="Yes",K2656="Yes",NOT(ISNUMBER(SEARCH("blocked",G2656))),OR(F2656="Standard domestic 15% (Box 7)",F2656="Import - VAT paid at customs (Box 8)",F2656="Import - Reverse charge (Box 9)"),OR(F2656&lt;&gt;"Standard domestic 15% (Box 7)",AND(LEN(D2656)=15,LEFT(D2656,1)="3",RIGHT(D2656,1)="3",ISNUMBER(--D2656)))),I2656,0))</f>
        <v/>
      </c>
      <c r="T2656" s="34">
        <f>IF(A2656="","",R2656-S2656)</f>
        <v/>
      </c>
      <c r="U2656" s="23">
        <f>IF(A2656="","",IF(O2656=0,"Outside audit periods; ","")&amp;IF(F2656="","No VAT category; ","")&amp;IF(ABS(Q2656)&gt;Setup!$B$10,"VAT ≠ 15% × net; ","")&amp;IF(AND(F2656="Standard domestic 15% (Box 7)",NOT(AND(LEN(D2656)=15,LEFT(D2656,1)="3",RIGHT(D2656,1)="3",ISNUMBER(--D2656)))),"Invalid/missing supplier VAT no; ","")&amp;IF(AND(L2656="Yes",K2656&lt;&gt;"Yes"),"VAT claimed without valid tax invoice; ","")&amp;IF(AND(L2656="Yes",ISNUMBER(SEARCH("blocked",G2656))),"Blocked input VAT claimed; ","")&amp;IF(AND(F2656="Import - VAT paid at customs (Box 8)",M2656=""),"Customs declaration no missing; ","")&amp;IF(AND(F2656="Import - Reverse charge (Box 9)",E2656="Saudi Arabia"),"RCM used for a local supplier; ","")&amp;IF(AND(L2656="Yes",NOT(OR(F2656="Standard domestic 15% (Box 7)",F2656="Import - VAT paid at customs (Box 8)",F2656="Import - Reverse charge (Box 9)"))),"VAT claimed on non-taxable category; ",""))</f>
        <v/>
      </c>
    </row>
    <row r="2657">
      <c r="A2657" s="17" t="n"/>
      <c r="B2657" s="14" t="n"/>
      <c r="C2657" s="14" t="n"/>
      <c r="D2657" s="16" t="n"/>
      <c r="E2657" s="14" t="n"/>
      <c r="F2657" s="14" t="n"/>
      <c r="G2657" s="14" t="n"/>
      <c r="H2657" s="19" t="n"/>
      <c r="I2657" s="19" t="n"/>
      <c r="J2657" s="34">
        <f>IF(A2657="","",H2657+I2657)</f>
        <v/>
      </c>
      <c r="K2657" s="14" t="n"/>
      <c r="L2657" s="14" t="n"/>
      <c r="M2657" s="14" t="n"/>
      <c r="N2657" s="14" t="n"/>
      <c r="O2657" s="20">
        <f>IF(A2657="","",SUMPRODUCT((A2657&gt;=Setup!$C$19:$C$30)*(A2657&lt;=Setup!$D$19:$D$30)*Setup!$A$19:$A$30))</f>
        <v/>
      </c>
      <c r="P2657" s="34">
        <f>IF(A2657="","",IF(OR(F2657="Standard domestic 15% (Box 7)",F2657="Import - VAT paid at customs (Box 8)",F2657="Import - Reverse charge (Box 9)"),ROUND(H2657*Setup!$B$9,2),0))</f>
        <v/>
      </c>
      <c r="Q2657" s="34">
        <f>IF(A2657="","",I2657-P2657)</f>
        <v/>
      </c>
      <c r="R2657" s="34">
        <f>IF(A2657="","",IF(L2657="Yes",I2657,0))</f>
        <v/>
      </c>
      <c r="S2657" s="34">
        <f>IF(A2657="","",IF(AND(L2657="Yes",K2657="Yes",NOT(ISNUMBER(SEARCH("blocked",G2657))),OR(F2657="Standard domestic 15% (Box 7)",F2657="Import - VAT paid at customs (Box 8)",F2657="Import - Reverse charge (Box 9)"),OR(F2657&lt;&gt;"Standard domestic 15% (Box 7)",AND(LEN(D2657)=15,LEFT(D2657,1)="3",RIGHT(D2657,1)="3",ISNUMBER(--D2657)))),I2657,0))</f>
        <v/>
      </c>
      <c r="T2657" s="34">
        <f>IF(A2657="","",R2657-S2657)</f>
        <v/>
      </c>
      <c r="U2657" s="23">
        <f>IF(A2657="","",IF(O2657=0,"Outside audit periods; ","")&amp;IF(F2657="","No VAT category; ","")&amp;IF(ABS(Q2657)&gt;Setup!$B$10,"VAT ≠ 15% × net; ","")&amp;IF(AND(F2657="Standard domestic 15% (Box 7)",NOT(AND(LEN(D2657)=15,LEFT(D2657,1)="3",RIGHT(D2657,1)="3",ISNUMBER(--D2657)))),"Invalid/missing supplier VAT no; ","")&amp;IF(AND(L2657="Yes",K2657&lt;&gt;"Yes"),"VAT claimed without valid tax invoice; ","")&amp;IF(AND(L2657="Yes",ISNUMBER(SEARCH("blocked",G2657))),"Blocked input VAT claimed; ","")&amp;IF(AND(F2657="Import - VAT paid at customs (Box 8)",M2657=""),"Customs declaration no missing; ","")&amp;IF(AND(F2657="Import - Reverse charge (Box 9)",E2657="Saudi Arabia"),"RCM used for a local supplier; ","")&amp;IF(AND(L2657="Yes",NOT(OR(F2657="Standard domestic 15% (Box 7)",F2657="Import - VAT paid at customs (Box 8)",F2657="Import - Reverse charge (Box 9)"))),"VAT claimed on non-taxable category; ",""))</f>
        <v/>
      </c>
    </row>
    <row r="2658">
      <c r="A2658" s="17" t="n"/>
      <c r="B2658" s="14" t="n"/>
      <c r="C2658" s="14" t="n"/>
      <c r="D2658" s="16" t="n"/>
      <c r="E2658" s="14" t="n"/>
      <c r="F2658" s="14" t="n"/>
      <c r="G2658" s="14" t="n"/>
      <c r="H2658" s="19" t="n"/>
      <c r="I2658" s="19" t="n"/>
      <c r="J2658" s="34">
        <f>IF(A2658="","",H2658+I2658)</f>
        <v/>
      </c>
      <c r="K2658" s="14" t="n"/>
      <c r="L2658" s="14" t="n"/>
      <c r="M2658" s="14" t="n"/>
      <c r="N2658" s="14" t="n"/>
      <c r="O2658" s="20">
        <f>IF(A2658="","",SUMPRODUCT((A2658&gt;=Setup!$C$19:$C$30)*(A2658&lt;=Setup!$D$19:$D$30)*Setup!$A$19:$A$30))</f>
        <v/>
      </c>
      <c r="P2658" s="34">
        <f>IF(A2658="","",IF(OR(F2658="Standard domestic 15% (Box 7)",F2658="Import - VAT paid at customs (Box 8)",F2658="Import - Reverse charge (Box 9)"),ROUND(H2658*Setup!$B$9,2),0))</f>
        <v/>
      </c>
      <c r="Q2658" s="34">
        <f>IF(A2658="","",I2658-P2658)</f>
        <v/>
      </c>
      <c r="R2658" s="34">
        <f>IF(A2658="","",IF(L2658="Yes",I2658,0))</f>
        <v/>
      </c>
      <c r="S2658" s="34">
        <f>IF(A2658="","",IF(AND(L2658="Yes",K2658="Yes",NOT(ISNUMBER(SEARCH("blocked",G2658))),OR(F2658="Standard domestic 15% (Box 7)",F2658="Import - VAT paid at customs (Box 8)",F2658="Import - Reverse charge (Box 9)"),OR(F2658&lt;&gt;"Standard domestic 15% (Box 7)",AND(LEN(D2658)=15,LEFT(D2658,1)="3",RIGHT(D2658,1)="3",ISNUMBER(--D2658)))),I2658,0))</f>
        <v/>
      </c>
      <c r="T2658" s="34">
        <f>IF(A2658="","",R2658-S2658)</f>
        <v/>
      </c>
      <c r="U2658" s="23">
        <f>IF(A2658="","",IF(O2658=0,"Outside audit periods; ","")&amp;IF(F2658="","No VAT category; ","")&amp;IF(ABS(Q2658)&gt;Setup!$B$10,"VAT ≠ 15% × net; ","")&amp;IF(AND(F2658="Standard domestic 15% (Box 7)",NOT(AND(LEN(D2658)=15,LEFT(D2658,1)="3",RIGHT(D2658,1)="3",ISNUMBER(--D2658)))),"Invalid/missing supplier VAT no; ","")&amp;IF(AND(L2658="Yes",K2658&lt;&gt;"Yes"),"VAT claimed without valid tax invoice; ","")&amp;IF(AND(L2658="Yes",ISNUMBER(SEARCH("blocked",G2658))),"Blocked input VAT claimed; ","")&amp;IF(AND(F2658="Import - VAT paid at customs (Box 8)",M2658=""),"Customs declaration no missing; ","")&amp;IF(AND(F2658="Import - Reverse charge (Box 9)",E2658="Saudi Arabia"),"RCM used for a local supplier; ","")&amp;IF(AND(L2658="Yes",NOT(OR(F2658="Standard domestic 15% (Box 7)",F2658="Import - VAT paid at customs (Box 8)",F2658="Import - Reverse charge (Box 9)"))),"VAT claimed on non-taxable category; ",""))</f>
        <v/>
      </c>
    </row>
    <row r="2659">
      <c r="A2659" s="17" t="n"/>
      <c r="B2659" s="14" t="n"/>
      <c r="C2659" s="14" t="n"/>
      <c r="D2659" s="16" t="n"/>
      <c r="E2659" s="14" t="n"/>
      <c r="F2659" s="14" t="n"/>
      <c r="G2659" s="14" t="n"/>
      <c r="H2659" s="19" t="n"/>
      <c r="I2659" s="19" t="n"/>
      <c r="J2659" s="34">
        <f>IF(A2659="","",H2659+I2659)</f>
        <v/>
      </c>
      <c r="K2659" s="14" t="n"/>
      <c r="L2659" s="14" t="n"/>
      <c r="M2659" s="14" t="n"/>
      <c r="N2659" s="14" t="n"/>
      <c r="O2659" s="20">
        <f>IF(A2659="","",SUMPRODUCT((A2659&gt;=Setup!$C$19:$C$30)*(A2659&lt;=Setup!$D$19:$D$30)*Setup!$A$19:$A$30))</f>
        <v/>
      </c>
      <c r="P2659" s="34">
        <f>IF(A2659="","",IF(OR(F2659="Standard domestic 15% (Box 7)",F2659="Import - VAT paid at customs (Box 8)",F2659="Import - Reverse charge (Box 9)"),ROUND(H2659*Setup!$B$9,2),0))</f>
        <v/>
      </c>
      <c r="Q2659" s="34">
        <f>IF(A2659="","",I2659-P2659)</f>
        <v/>
      </c>
      <c r="R2659" s="34">
        <f>IF(A2659="","",IF(L2659="Yes",I2659,0))</f>
        <v/>
      </c>
      <c r="S2659" s="34">
        <f>IF(A2659="","",IF(AND(L2659="Yes",K2659="Yes",NOT(ISNUMBER(SEARCH("blocked",G2659))),OR(F2659="Standard domestic 15% (Box 7)",F2659="Import - VAT paid at customs (Box 8)",F2659="Import - Reverse charge (Box 9)"),OR(F2659&lt;&gt;"Standard domestic 15% (Box 7)",AND(LEN(D2659)=15,LEFT(D2659,1)="3",RIGHT(D2659,1)="3",ISNUMBER(--D2659)))),I2659,0))</f>
        <v/>
      </c>
      <c r="T2659" s="34">
        <f>IF(A2659="","",R2659-S2659)</f>
        <v/>
      </c>
      <c r="U2659" s="23">
        <f>IF(A2659="","",IF(O2659=0,"Outside audit periods; ","")&amp;IF(F2659="","No VAT category; ","")&amp;IF(ABS(Q2659)&gt;Setup!$B$10,"VAT ≠ 15% × net; ","")&amp;IF(AND(F2659="Standard domestic 15% (Box 7)",NOT(AND(LEN(D2659)=15,LEFT(D2659,1)="3",RIGHT(D2659,1)="3",ISNUMBER(--D2659)))),"Invalid/missing supplier VAT no; ","")&amp;IF(AND(L2659="Yes",K2659&lt;&gt;"Yes"),"VAT claimed without valid tax invoice; ","")&amp;IF(AND(L2659="Yes",ISNUMBER(SEARCH("blocked",G2659))),"Blocked input VAT claimed; ","")&amp;IF(AND(F2659="Import - VAT paid at customs (Box 8)",M2659=""),"Customs declaration no missing; ","")&amp;IF(AND(F2659="Import - Reverse charge (Box 9)",E2659="Saudi Arabia"),"RCM used for a local supplier; ","")&amp;IF(AND(L2659="Yes",NOT(OR(F2659="Standard domestic 15% (Box 7)",F2659="Import - VAT paid at customs (Box 8)",F2659="Import - Reverse charge (Box 9)"))),"VAT claimed on non-taxable category; ",""))</f>
        <v/>
      </c>
    </row>
    <row r="2660">
      <c r="A2660" s="17" t="n"/>
      <c r="B2660" s="14" t="n"/>
      <c r="C2660" s="14" t="n"/>
      <c r="D2660" s="16" t="n"/>
      <c r="E2660" s="14" t="n"/>
      <c r="F2660" s="14" t="n"/>
      <c r="G2660" s="14" t="n"/>
      <c r="H2660" s="19" t="n"/>
      <c r="I2660" s="19" t="n"/>
      <c r="J2660" s="34">
        <f>IF(A2660="","",H2660+I2660)</f>
        <v/>
      </c>
      <c r="K2660" s="14" t="n"/>
      <c r="L2660" s="14" t="n"/>
      <c r="M2660" s="14" t="n"/>
      <c r="N2660" s="14" t="n"/>
      <c r="O2660" s="20">
        <f>IF(A2660="","",SUMPRODUCT((A2660&gt;=Setup!$C$19:$C$30)*(A2660&lt;=Setup!$D$19:$D$30)*Setup!$A$19:$A$30))</f>
        <v/>
      </c>
      <c r="P2660" s="34">
        <f>IF(A2660="","",IF(OR(F2660="Standard domestic 15% (Box 7)",F2660="Import - VAT paid at customs (Box 8)",F2660="Import - Reverse charge (Box 9)"),ROUND(H2660*Setup!$B$9,2),0))</f>
        <v/>
      </c>
      <c r="Q2660" s="34">
        <f>IF(A2660="","",I2660-P2660)</f>
        <v/>
      </c>
      <c r="R2660" s="34">
        <f>IF(A2660="","",IF(L2660="Yes",I2660,0))</f>
        <v/>
      </c>
      <c r="S2660" s="34">
        <f>IF(A2660="","",IF(AND(L2660="Yes",K2660="Yes",NOT(ISNUMBER(SEARCH("blocked",G2660))),OR(F2660="Standard domestic 15% (Box 7)",F2660="Import - VAT paid at customs (Box 8)",F2660="Import - Reverse charge (Box 9)"),OR(F2660&lt;&gt;"Standard domestic 15% (Box 7)",AND(LEN(D2660)=15,LEFT(D2660,1)="3",RIGHT(D2660,1)="3",ISNUMBER(--D2660)))),I2660,0))</f>
        <v/>
      </c>
      <c r="T2660" s="34">
        <f>IF(A2660="","",R2660-S2660)</f>
        <v/>
      </c>
      <c r="U2660" s="23">
        <f>IF(A2660="","",IF(O2660=0,"Outside audit periods; ","")&amp;IF(F2660="","No VAT category; ","")&amp;IF(ABS(Q2660)&gt;Setup!$B$10,"VAT ≠ 15% × net; ","")&amp;IF(AND(F2660="Standard domestic 15% (Box 7)",NOT(AND(LEN(D2660)=15,LEFT(D2660,1)="3",RIGHT(D2660,1)="3",ISNUMBER(--D2660)))),"Invalid/missing supplier VAT no; ","")&amp;IF(AND(L2660="Yes",K2660&lt;&gt;"Yes"),"VAT claimed without valid tax invoice; ","")&amp;IF(AND(L2660="Yes",ISNUMBER(SEARCH("blocked",G2660))),"Blocked input VAT claimed; ","")&amp;IF(AND(F2660="Import - VAT paid at customs (Box 8)",M2660=""),"Customs declaration no missing; ","")&amp;IF(AND(F2660="Import - Reverse charge (Box 9)",E2660="Saudi Arabia"),"RCM used for a local supplier; ","")&amp;IF(AND(L2660="Yes",NOT(OR(F2660="Standard domestic 15% (Box 7)",F2660="Import - VAT paid at customs (Box 8)",F2660="Import - Reverse charge (Box 9)"))),"VAT claimed on non-taxable category; ",""))</f>
        <v/>
      </c>
    </row>
    <row r="2661">
      <c r="A2661" s="17" t="n"/>
      <c r="B2661" s="14" t="n"/>
      <c r="C2661" s="14" t="n"/>
      <c r="D2661" s="16" t="n"/>
      <c r="E2661" s="14" t="n"/>
      <c r="F2661" s="14" t="n"/>
      <c r="G2661" s="14" t="n"/>
      <c r="H2661" s="19" t="n"/>
      <c r="I2661" s="19" t="n"/>
      <c r="J2661" s="34">
        <f>IF(A2661="","",H2661+I2661)</f>
        <v/>
      </c>
      <c r="K2661" s="14" t="n"/>
      <c r="L2661" s="14" t="n"/>
      <c r="M2661" s="14" t="n"/>
      <c r="N2661" s="14" t="n"/>
      <c r="O2661" s="20">
        <f>IF(A2661="","",SUMPRODUCT((A2661&gt;=Setup!$C$19:$C$30)*(A2661&lt;=Setup!$D$19:$D$30)*Setup!$A$19:$A$30))</f>
        <v/>
      </c>
      <c r="P2661" s="34">
        <f>IF(A2661="","",IF(OR(F2661="Standard domestic 15% (Box 7)",F2661="Import - VAT paid at customs (Box 8)",F2661="Import - Reverse charge (Box 9)"),ROUND(H2661*Setup!$B$9,2),0))</f>
        <v/>
      </c>
      <c r="Q2661" s="34">
        <f>IF(A2661="","",I2661-P2661)</f>
        <v/>
      </c>
      <c r="R2661" s="34">
        <f>IF(A2661="","",IF(L2661="Yes",I2661,0))</f>
        <v/>
      </c>
      <c r="S2661" s="34">
        <f>IF(A2661="","",IF(AND(L2661="Yes",K2661="Yes",NOT(ISNUMBER(SEARCH("blocked",G2661))),OR(F2661="Standard domestic 15% (Box 7)",F2661="Import - VAT paid at customs (Box 8)",F2661="Import - Reverse charge (Box 9)"),OR(F2661&lt;&gt;"Standard domestic 15% (Box 7)",AND(LEN(D2661)=15,LEFT(D2661,1)="3",RIGHT(D2661,1)="3",ISNUMBER(--D2661)))),I2661,0))</f>
        <v/>
      </c>
      <c r="T2661" s="34">
        <f>IF(A2661="","",R2661-S2661)</f>
        <v/>
      </c>
      <c r="U2661" s="23">
        <f>IF(A2661="","",IF(O2661=0,"Outside audit periods; ","")&amp;IF(F2661="","No VAT category; ","")&amp;IF(ABS(Q2661)&gt;Setup!$B$10,"VAT ≠ 15% × net; ","")&amp;IF(AND(F2661="Standard domestic 15% (Box 7)",NOT(AND(LEN(D2661)=15,LEFT(D2661,1)="3",RIGHT(D2661,1)="3",ISNUMBER(--D2661)))),"Invalid/missing supplier VAT no; ","")&amp;IF(AND(L2661="Yes",K2661&lt;&gt;"Yes"),"VAT claimed without valid tax invoice; ","")&amp;IF(AND(L2661="Yes",ISNUMBER(SEARCH("blocked",G2661))),"Blocked input VAT claimed; ","")&amp;IF(AND(F2661="Import - VAT paid at customs (Box 8)",M2661=""),"Customs declaration no missing; ","")&amp;IF(AND(F2661="Import - Reverse charge (Box 9)",E2661="Saudi Arabia"),"RCM used for a local supplier; ","")&amp;IF(AND(L2661="Yes",NOT(OR(F2661="Standard domestic 15% (Box 7)",F2661="Import - VAT paid at customs (Box 8)",F2661="Import - Reverse charge (Box 9)"))),"VAT claimed on non-taxable category; ",""))</f>
        <v/>
      </c>
    </row>
    <row r="2662">
      <c r="A2662" s="17" t="n"/>
      <c r="B2662" s="14" t="n"/>
      <c r="C2662" s="14" t="n"/>
      <c r="D2662" s="16" t="n"/>
      <c r="E2662" s="14" t="n"/>
      <c r="F2662" s="14" t="n"/>
      <c r="G2662" s="14" t="n"/>
      <c r="H2662" s="19" t="n"/>
      <c r="I2662" s="19" t="n"/>
      <c r="J2662" s="34">
        <f>IF(A2662="","",H2662+I2662)</f>
        <v/>
      </c>
      <c r="K2662" s="14" t="n"/>
      <c r="L2662" s="14" t="n"/>
      <c r="M2662" s="14" t="n"/>
      <c r="N2662" s="14" t="n"/>
      <c r="O2662" s="20">
        <f>IF(A2662="","",SUMPRODUCT((A2662&gt;=Setup!$C$19:$C$30)*(A2662&lt;=Setup!$D$19:$D$30)*Setup!$A$19:$A$30))</f>
        <v/>
      </c>
      <c r="P2662" s="34">
        <f>IF(A2662="","",IF(OR(F2662="Standard domestic 15% (Box 7)",F2662="Import - VAT paid at customs (Box 8)",F2662="Import - Reverse charge (Box 9)"),ROUND(H2662*Setup!$B$9,2),0))</f>
        <v/>
      </c>
      <c r="Q2662" s="34">
        <f>IF(A2662="","",I2662-P2662)</f>
        <v/>
      </c>
      <c r="R2662" s="34">
        <f>IF(A2662="","",IF(L2662="Yes",I2662,0))</f>
        <v/>
      </c>
      <c r="S2662" s="34">
        <f>IF(A2662="","",IF(AND(L2662="Yes",K2662="Yes",NOT(ISNUMBER(SEARCH("blocked",G2662))),OR(F2662="Standard domestic 15% (Box 7)",F2662="Import - VAT paid at customs (Box 8)",F2662="Import - Reverse charge (Box 9)"),OR(F2662&lt;&gt;"Standard domestic 15% (Box 7)",AND(LEN(D2662)=15,LEFT(D2662,1)="3",RIGHT(D2662,1)="3",ISNUMBER(--D2662)))),I2662,0))</f>
        <v/>
      </c>
      <c r="T2662" s="34">
        <f>IF(A2662="","",R2662-S2662)</f>
        <v/>
      </c>
      <c r="U2662" s="23">
        <f>IF(A2662="","",IF(O2662=0,"Outside audit periods; ","")&amp;IF(F2662="","No VAT category; ","")&amp;IF(ABS(Q2662)&gt;Setup!$B$10,"VAT ≠ 15% × net; ","")&amp;IF(AND(F2662="Standard domestic 15% (Box 7)",NOT(AND(LEN(D2662)=15,LEFT(D2662,1)="3",RIGHT(D2662,1)="3",ISNUMBER(--D2662)))),"Invalid/missing supplier VAT no; ","")&amp;IF(AND(L2662="Yes",K2662&lt;&gt;"Yes"),"VAT claimed without valid tax invoice; ","")&amp;IF(AND(L2662="Yes",ISNUMBER(SEARCH("blocked",G2662))),"Blocked input VAT claimed; ","")&amp;IF(AND(F2662="Import - VAT paid at customs (Box 8)",M2662=""),"Customs declaration no missing; ","")&amp;IF(AND(F2662="Import - Reverse charge (Box 9)",E2662="Saudi Arabia"),"RCM used for a local supplier; ","")&amp;IF(AND(L2662="Yes",NOT(OR(F2662="Standard domestic 15% (Box 7)",F2662="Import - VAT paid at customs (Box 8)",F2662="Import - Reverse charge (Box 9)"))),"VAT claimed on non-taxable category; ",""))</f>
        <v/>
      </c>
    </row>
    <row r="2663">
      <c r="A2663" s="17" t="n"/>
      <c r="B2663" s="14" t="n"/>
      <c r="C2663" s="14" t="n"/>
      <c r="D2663" s="16" t="n"/>
      <c r="E2663" s="14" t="n"/>
      <c r="F2663" s="14" t="n"/>
      <c r="G2663" s="14" t="n"/>
      <c r="H2663" s="19" t="n"/>
      <c r="I2663" s="19" t="n"/>
      <c r="J2663" s="34">
        <f>IF(A2663="","",H2663+I2663)</f>
        <v/>
      </c>
      <c r="K2663" s="14" t="n"/>
      <c r="L2663" s="14" t="n"/>
      <c r="M2663" s="14" t="n"/>
      <c r="N2663" s="14" t="n"/>
      <c r="O2663" s="20">
        <f>IF(A2663="","",SUMPRODUCT((A2663&gt;=Setup!$C$19:$C$30)*(A2663&lt;=Setup!$D$19:$D$30)*Setup!$A$19:$A$30))</f>
        <v/>
      </c>
      <c r="P2663" s="34">
        <f>IF(A2663="","",IF(OR(F2663="Standard domestic 15% (Box 7)",F2663="Import - VAT paid at customs (Box 8)",F2663="Import - Reverse charge (Box 9)"),ROUND(H2663*Setup!$B$9,2),0))</f>
        <v/>
      </c>
      <c r="Q2663" s="34">
        <f>IF(A2663="","",I2663-P2663)</f>
        <v/>
      </c>
      <c r="R2663" s="34">
        <f>IF(A2663="","",IF(L2663="Yes",I2663,0))</f>
        <v/>
      </c>
      <c r="S2663" s="34">
        <f>IF(A2663="","",IF(AND(L2663="Yes",K2663="Yes",NOT(ISNUMBER(SEARCH("blocked",G2663))),OR(F2663="Standard domestic 15% (Box 7)",F2663="Import - VAT paid at customs (Box 8)",F2663="Import - Reverse charge (Box 9)"),OR(F2663&lt;&gt;"Standard domestic 15% (Box 7)",AND(LEN(D2663)=15,LEFT(D2663,1)="3",RIGHT(D2663,1)="3",ISNUMBER(--D2663)))),I2663,0))</f>
        <v/>
      </c>
      <c r="T2663" s="34">
        <f>IF(A2663="","",R2663-S2663)</f>
        <v/>
      </c>
      <c r="U2663" s="23">
        <f>IF(A2663="","",IF(O2663=0,"Outside audit periods; ","")&amp;IF(F2663="","No VAT category; ","")&amp;IF(ABS(Q2663)&gt;Setup!$B$10,"VAT ≠ 15% × net; ","")&amp;IF(AND(F2663="Standard domestic 15% (Box 7)",NOT(AND(LEN(D2663)=15,LEFT(D2663,1)="3",RIGHT(D2663,1)="3",ISNUMBER(--D2663)))),"Invalid/missing supplier VAT no; ","")&amp;IF(AND(L2663="Yes",K2663&lt;&gt;"Yes"),"VAT claimed without valid tax invoice; ","")&amp;IF(AND(L2663="Yes",ISNUMBER(SEARCH("blocked",G2663))),"Blocked input VAT claimed; ","")&amp;IF(AND(F2663="Import - VAT paid at customs (Box 8)",M2663=""),"Customs declaration no missing; ","")&amp;IF(AND(F2663="Import - Reverse charge (Box 9)",E2663="Saudi Arabia"),"RCM used for a local supplier; ","")&amp;IF(AND(L2663="Yes",NOT(OR(F2663="Standard domestic 15% (Box 7)",F2663="Import - VAT paid at customs (Box 8)",F2663="Import - Reverse charge (Box 9)"))),"VAT claimed on non-taxable category; ",""))</f>
        <v/>
      </c>
    </row>
    <row r="2664">
      <c r="A2664" s="17" t="n"/>
      <c r="B2664" s="14" t="n"/>
      <c r="C2664" s="14" t="n"/>
      <c r="D2664" s="16" t="n"/>
      <c r="E2664" s="14" t="n"/>
      <c r="F2664" s="14" t="n"/>
      <c r="G2664" s="14" t="n"/>
      <c r="H2664" s="19" t="n"/>
      <c r="I2664" s="19" t="n"/>
      <c r="J2664" s="34">
        <f>IF(A2664="","",H2664+I2664)</f>
        <v/>
      </c>
      <c r="K2664" s="14" t="n"/>
      <c r="L2664" s="14" t="n"/>
      <c r="M2664" s="14" t="n"/>
      <c r="N2664" s="14" t="n"/>
      <c r="O2664" s="20">
        <f>IF(A2664="","",SUMPRODUCT((A2664&gt;=Setup!$C$19:$C$30)*(A2664&lt;=Setup!$D$19:$D$30)*Setup!$A$19:$A$30))</f>
        <v/>
      </c>
      <c r="P2664" s="34">
        <f>IF(A2664="","",IF(OR(F2664="Standard domestic 15% (Box 7)",F2664="Import - VAT paid at customs (Box 8)",F2664="Import - Reverse charge (Box 9)"),ROUND(H2664*Setup!$B$9,2),0))</f>
        <v/>
      </c>
      <c r="Q2664" s="34">
        <f>IF(A2664="","",I2664-P2664)</f>
        <v/>
      </c>
      <c r="R2664" s="34">
        <f>IF(A2664="","",IF(L2664="Yes",I2664,0))</f>
        <v/>
      </c>
      <c r="S2664" s="34">
        <f>IF(A2664="","",IF(AND(L2664="Yes",K2664="Yes",NOT(ISNUMBER(SEARCH("blocked",G2664))),OR(F2664="Standard domestic 15% (Box 7)",F2664="Import - VAT paid at customs (Box 8)",F2664="Import - Reverse charge (Box 9)"),OR(F2664&lt;&gt;"Standard domestic 15% (Box 7)",AND(LEN(D2664)=15,LEFT(D2664,1)="3",RIGHT(D2664,1)="3",ISNUMBER(--D2664)))),I2664,0))</f>
        <v/>
      </c>
      <c r="T2664" s="34">
        <f>IF(A2664="","",R2664-S2664)</f>
        <v/>
      </c>
      <c r="U2664" s="23">
        <f>IF(A2664="","",IF(O2664=0,"Outside audit periods; ","")&amp;IF(F2664="","No VAT category; ","")&amp;IF(ABS(Q2664)&gt;Setup!$B$10,"VAT ≠ 15% × net; ","")&amp;IF(AND(F2664="Standard domestic 15% (Box 7)",NOT(AND(LEN(D2664)=15,LEFT(D2664,1)="3",RIGHT(D2664,1)="3",ISNUMBER(--D2664)))),"Invalid/missing supplier VAT no; ","")&amp;IF(AND(L2664="Yes",K2664&lt;&gt;"Yes"),"VAT claimed without valid tax invoice; ","")&amp;IF(AND(L2664="Yes",ISNUMBER(SEARCH("blocked",G2664))),"Blocked input VAT claimed; ","")&amp;IF(AND(F2664="Import - VAT paid at customs (Box 8)",M2664=""),"Customs declaration no missing; ","")&amp;IF(AND(F2664="Import - Reverse charge (Box 9)",E2664="Saudi Arabia"),"RCM used for a local supplier; ","")&amp;IF(AND(L2664="Yes",NOT(OR(F2664="Standard domestic 15% (Box 7)",F2664="Import - VAT paid at customs (Box 8)",F2664="Import - Reverse charge (Box 9)"))),"VAT claimed on non-taxable category; ",""))</f>
        <v/>
      </c>
    </row>
    <row r="2665">
      <c r="A2665" s="17" t="n"/>
      <c r="B2665" s="14" t="n"/>
      <c r="C2665" s="14" t="n"/>
      <c r="D2665" s="16" t="n"/>
      <c r="E2665" s="14" t="n"/>
      <c r="F2665" s="14" t="n"/>
      <c r="G2665" s="14" t="n"/>
      <c r="H2665" s="19" t="n"/>
      <c r="I2665" s="19" t="n"/>
      <c r="J2665" s="34">
        <f>IF(A2665="","",H2665+I2665)</f>
        <v/>
      </c>
      <c r="K2665" s="14" t="n"/>
      <c r="L2665" s="14" t="n"/>
      <c r="M2665" s="14" t="n"/>
      <c r="N2665" s="14" t="n"/>
      <c r="O2665" s="20">
        <f>IF(A2665="","",SUMPRODUCT((A2665&gt;=Setup!$C$19:$C$30)*(A2665&lt;=Setup!$D$19:$D$30)*Setup!$A$19:$A$30))</f>
        <v/>
      </c>
      <c r="P2665" s="34">
        <f>IF(A2665="","",IF(OR(F2665="Standard domestic 15% (Box 7)",F2665="Import - VAT paid at customs (Box 8)",F2665="Import - Reverse charge (Box 9)"),ROUND(H2665*Setup!$B$9,2),0))</f>
        <v/>
      </c>
      <c r="Q2665" s="34">
        <f>IF(A2665="","",I2665-P2665)</f>
        <v/>
      </c>
      <c r="R2665" s="34">
        <f>IF(A2665="","",IF(L2665="Yes",I2665,0))</f>
        <v/>
      </c>
      <c r="S2665" s="34">
        <f>IF(A2665="","",IF(AND(L2665="Yes",K2665="Yes",NOT(ISNUMBER(SEARCH("blocked",G2665))),OR(F2665="Standard domestic 15% (Box 7)",F2665="Import - VAT paid at customs (Box 8)",F2665="Import - Reverse charge (Box 9)"),OR(F2665&lt;&gt;"Standard domestic 15% (Box 7)",AND(LEN(D2665)=15,LEFT(D2665,1)="3",RIGHT(D2665,1)="3",ISNUMBER(--D2665)))),I2665,0))</f>
        <v/>
      </c>
      <c r="T2665" s="34">
        <f>IF(A2665="","",R2665-S2665)</f>
        <v/>
      </c>
      <c r="U2665" s="23">
        <f>IF(A2665="","",IF(O2665=0,"Outside audit periods; ","")&amp;IF(F2665="","No VAT category; ","")&amp;IF(ABS(Q2665)&gt;Setup!$B$10,"VAT ≠ 15% × net; ","")&amp;IF(AND(F2665="Standard domestic 15% (Box 7)",NOT(AND(LEN(D2665)=15,LEFT(D2665,1)="3",RIGHT(D2665,1)="3",ISNUMBER(--D2665)))),"Invalid/missing supplier VAT no; ","")&amp;IF(AND(L2665="Yes",K2665&lt;&gt;"Yes"),"VAT claimed without valid tax invoice; ","")&amp;IF(AND(L2665="Yes",ISNUMBER(SEARCH("blocked",G2665))),"Blocked input VAT claimed; ","")&amp;IF(AND(F2665="Import - VAT paid at customs (Box 8)",M2665=""),"Customs declaration no missing; ","")&amp;IF(AND(F2665="Import - Reverse charge (Box 9)",E2665="Saudi Arabia"),"RCM used for a local supplier; ","")&amp;IF(AND(L2665="Yes",NOT(OR(F2665="Standard domestic 15% (Box 7)",F2665="Import - VAT paid at customs (Box 8)",F2665="Import - Reverse charge (Box 9)"))),"VAT claimed on non-taxable category; ",""))</f>
        <v/>
      </c>
    </row>
    <row r="2666">
      <c r="A2666" s="17" t="n"/>
      <c r="B2666" s="14" t="n"/>
      <c r="C2666" s="14" t="n"/>
      <c r="D2666" s="16" t="n"/>
      <c r="E2666" s="14" t="n"/>
      <c r="F2666" s="14" t="n"/>
      <c r="G2666" s="14" t="n"/>
      <c r="H2666" s="19" t="n"/>
      <c r="I2666" s="19" t="n"/>
      <c r="J2666" s="34">
        <f>IF(A2666="","",H2666+I2666)</f>
        <v/>
      </c>
      <c r="K2666" s="14" t="n"/>
      <c r="L2666" s="14" t="n"/>
      <c r="M2666" s="14" t="n"/>
      <c r="N2666" s="14" t="n"/>
      <c r="O2666" s="20">
        <f>IF(A2666="","",SUMPRODUCT((A2666&gt;=Setup!$C$19:$C$30)*(A2666&lt;=Setup!$D$19:$D$30)*Setup!$A$19:$A$30))</f>
        <v/>
      </c>
      <c r="P2666" s="34">
        <f>IF(A2666="","",IF(OR(F2666="Standard domestic 15% (Box 7)",F2666="Import - VAT paid at customs (Box 8)",F2666="Import - Reverse charge (Box 9)"),ROUND(H2666*Setup!$B$9,2),0))</f>
        <v/>
      </c>
      <c r="Q2666" s="34">
        <f>IF(A2666="","",I2666-P2666)</f>
        <v/>
      </c>
      <c r="R2666" s="34">
        <f>IF(A2666="","",IF(L2666="Yes",I2666,0))</f>
        <v/>
      </c>
      <c r="S2666" s="34">
        <f>IF(A2666="","",IF(AND(L2666="Yes",K2666="Yes",NOT(ISNUMBER(SEARCH("blocked",G2666))),OR(F2666="Standard domestic 15% (Box 7)",F2666="Import - VAT paid at customs (Box 8)",F2666="Import - Reverse charge (Box 9)"),OR(F2666&lt;&gt;"Standard domestic 15% (Box 7)",AND(LEN(D2666)=15,LEFT(D2666,1)="3",RIGHT(D2666,1)="3",ISNUMBER(--D2666)))),I2666,0))</f>
        <v/>
      </c>
      <c r="T2666" s="34">
        <f>IF(A2666="","",R2666-S2666)</f>
        <v/>
      </c>
      <c r="U2666" s="23">
        <f>IF(A2666="","",IF(O2666=0,"Outside audit periods; ","")&amp;IF(F2666="","No VAT category; ","")&amp;IF(ABS(Q2666)&gt;Setup!$B$10,"VAT ≠ 15% × net; ","")&amp;IF(AND(F2666="Standard domestic 15% (Box 7)",NOT(AND(LEN(D2666)=15,LEFT(D2666,1)="3",RIGHT(D2666,1)="3",ISNUMBER(--D2666)))),"Invalid/missing supplier VAT no; ","")&amp;IF(AND(L2666="Yes",K2666&lt;&gt;"Yes"),"VAT claimed without valid tax invoice; ","")&amp;IF(AND(L2666="Yes",ISNUMBER(SEARCH("blocked",G2666))),"Blocked input VAT claimed; ","")&amp;IF(AND(F2666="Import - VAT paid at customs (Box 8)",M2666=""),"Customs declaration no missing; ","")&amp;IF(AND(F2666="Import - Reverse charge (Box 9)",E2666="Saudi Arabia"),"RCM used for a local supplier; ","")&amp;IF(AND(L2666="Yes",NOT(OR(F2666="Standard domestic 15% (Box 7)",F2666="Import - VAT paid at customs (Box 8)",F2666="Import - Reverse charge (Box 9)"))),"VAT claimed on non-taxable category; ",""))</f>
        <v/>
      </c>
    </row>
    <row r="2667">
      <c r="A2667" s="17" t="n"/>
      <c r="B2667" s="14" t="n"/>
      <c r="C2667" s="14" t="n"/>
      <c r="D2667" s="16" t="n"/>
      <c r="E2667" s="14" t="n"/>
      <c r="F2667" s="14" t="n"/>
      <c r="G2667" s="14" t="n"/>
      <c r="H2667" s="19" t="n"/>
      <c r="I2667" s="19" t="n"/>
      <c r="J2667" s="34">
        <f>IF(A2667="","",H2667+I2667)</f>
        <v/>
      </c>
      <c r="K2667" s="14" t="n"/>
      <c r="L2667" s="14" t="n"/>
      <c r="M2667" s="14" t="n"/>
      <c r="N2667" s="14" t="n"/>
      <c r="O2667" s="20">
        <f>IF(A2667="","",SUMPRODUCT((A2667&gt;=Setup!$C$19:$C$30)*(A2667&lt;=Setup!$D$19:$D$30)*Setup!$A$19:$A$30))</f>
        <v/>
      </c>
      <c r="P2667" s="34">
        <f>IF(A2667="","",IF(OR(F2667="Standard domestic 15% (Box 7)",F2667="Import - VAT paid at customs (Box 8)",F2667="Import - Reverse charge (Box 9)"),ROUND(H2667*Setup!$B$9,2),0))</f>
        <v/>
      </c>
      <c r="Q2667" s="34">
        <f>IF(A2667="","",I2667-P2667)</f>
        <v/>
      </c>
      <c r="R2667" s="34">
        <f>IF(A2667="","",IF(L2667="Yes",I2667,0))</f>
        <v/>
      </c>
      <c r="S2667" s="34">
        <f>IF(A2667="","",IF(AND(L2667="Yes",K2667="Yes",NOT(ISNUMBER(SEARCH("blocked",G2667))),OR(F2667="Standard domestic 15% (Box 7)",F2667="Import - VAT paid at customs (Box 8)",F2667="Import - Reverse charge (Box 9)"),OR(F2667&lt;&gt;"Standard domestic 15% (Box 7)",AND(LEN(D2667)=15,LEFT(D2667,1)="3",RIGHT(D2667,1)="3",ISNUMBER(--D2667)))),I2667,0))</f>
        <v/>
      </c>
      <c r="T2667" s="34">
        <f>IF(A2667="","",R2667-S2667)</f>
        <v/>
      </c>
      <c r="U2667" s="23">
        <f>IF(A2667="","",IF(O2667=0,"Outside audit periods; ","")&amp;IF(F2667="","No VAT category; ","")&amp;IF(ABS(Q2667)&gt;Setup!$B$10,"VAT ≠ 15% × net; ","")&amp;IF(AND(F2667="Standard domestic 15% (Box 7)",NOT(AND(LEN(D2667)=15,LEFT(D2667,1)="3",RIGHT(D2667,1)="3",ISNUMBER(--D2667)))),"Invalid/missing supplier VAT no; ","")&amp;IF(AND(L2667="Yes",K2667&lt;&gt;"Yes"),"VAT claimed without valid tax invoice; ","")&amp;IF(AND(L2667="Yes",ISNUMBER(SEARCH("blocked",G2667))),"Blocked input VAT claimed; ","")&amp;IF(AND(F2667="Import - VAT paid at customs (Box 8)",M2667=""),"Customs declaration no missing; ","")&amp;IF(AND(F2667="Import - Reverse charge (Box 9)",E2667="Saudi Arabia"),"RCM used for a local supplier; ","")&amp;IF(AND(L2667="Yes",NOT(OR(F2667="Standard domestic 15% (Box 7)",F2667="Import - VAT paid at customs (Box 8)",F2667="Import - Reverse charge (Box 9)"))),"VAT claimed on non-taxable category; ",""))</f>
        <v/>
      </c>
    </row>
    <row r="2668">
      <c r="A2668" s="17" t="n"/>
      <c r="B2668" s="14" t="n"/>
      <c r="C2668" s="14" t="n"/>
      <c r="D2668" s="16" t="n"/>
      <c r="E2668" s="14" t="n"/>
      <c r="F2668" s="14" t="n"/>
      <c r="G2668" s="14" t="n"/>
      <c r="H2668" s="19" t="n"/>
      <c r="I2668" s="19" t="n"/>
      <c r="J2668" s="34">
        <f>IF(A2668="","",H2668+I2668)</f>
        <v/>
      </c>
      <c r="K2668" s="14" t="n"/>
      <c r="L2668" s="14" t="n"/>
      <c r="M2668" s="14" t="n"/>
      <c r="N2668" s="14" t="n"/>
      <c r="O2668" s="20">
        <f>IF(A2668="","",SUMPRODUCT((A2668&gt;=Setup!$C$19:$C$30)*(A2668&lt;=Setup!$D$19:$D$30)*Setup!$A$19:$A$30))</f>
        <v/>
      </c>
      <c r="P2668" s="34">
        <f>IF(A2668="","",IF(OR(F2668="Standard domestic 15% (Box 7)",F2668="Import - VAT paid at customs (Box 8)",F2668="Import - Reverse charge (Box 9)"),ROUND(H2668*Setup!$B$9,2),0))</f>
        <v/>
      </c>
      <c r="Q2668" s="34">
        <f>IF(A2668="","",I2668-P2668)</f>
        <v/>
      </c>
      <c r="R2668" s="34">
        <f>IF(A2668="","",IF(L2668="Yes",I2668,0))</f>
        <v/>
      </c>
      <c r="S2668" s="34">
        <f>IF(A2668="","",IF(AND(L2668="Yes",K2668="Yes",NOT(ISNUMBER(SEARCH("blocked",G2668))),OR(F2668="Standard domestic 15% (Box 7)",F2668="Import - VAT paid at customs (Box 8)",F2668="Import - Reverse charge (Box 9)"),OR(F2668&lt;&gt;"Standard domestic 15% (Box 7)",AND(LEN(D2668)=15,LEFT(D2668,1)="3",RIGHT(D2668,1)="3",ISNUMBER(--D2668)))),I2668,0))</f>
        <v/>
      </c>
      <c r="T2668" s="34">
        <f>IF(A2668="","",R2668-S2668)</f>
        <v/>
      </c>
      <c r="U2668" s="23">
        <f>IF(A2668="","",IF(O2668=0,"Outside audit periods; ","")&amp;IF(F2668="","No VAT category; ","")&amp;IF(ABS(Q2668)&gt;Setup!$B$10,"VAT ≠ 15% × net; ","")&amp;IF(AND(F2668="Standard domestic 15% (Box 7)",NOT(AND(LEN(D2668)=15,LEFT(D2668,1)="3",RIGHT(D2668,1)="3",ISNUMBER(--D2668)))),"Invalid/missing supplier VAT no; ","")&amp;IF(AND(L2668="Yes",K2668&lt;&gt;"Yes"),"VAT claimed without valid tax invoice; ","")&amp;IF(AND(L2668="Yes",ISNUMBER(SEARCH("blocked",G2668))),"Blocked input VAT claimed; ","")&amp;IF(AND(F2668="Import - VAT paid at customs (Box 8)",M2668=""),"Customs declaration no missing; ","")&amp;IF(AND(F2668="Import - Reverse charge (Box 9)",E2668="Saudi Arabia"),"RCM used for a local supplier; ","")&amp;IF(AND(L2668="Yes",NOT(OR(F2668="Standard domestic 15% (Box 7)",F2668="Import - VAT paid at customs (Box 8)",F2668="Import - Reverse charge (Box 9)"))),"VAT claimed on non-taxable category; ",""))</f>
        <v/>
      </c>
    </row>
    <row r="2669">
      <c r="A2669" s="17" t="n"/>
      <c r="B2669" s="14" t="n"/>
      <c r="C2669" s="14" t="n"/>
      <c r="D2669" s="16" t="n"/>
      <c r="E2669" s="14" t="n"/>
      <c r="F2669" s="14" t="n"/>
      <c r="G2669" s="14" t="n"/>
      <c r="H2669" s="19" t="n"/>
      <c r="I2669" s="19" t="n"/>
      <c r="J2669" s="34">
        <f>IF(A2669="","",H2669+I2669)</f>
        <v/>
      </c>
      <c r="K2669" s="14" t="n"/>
      <c r="L2669" s="14" t="n"/>
      <c r="M2669" s="14" t="n"/>
      <c r="N2669" s="14" t="n"/>
      <c r="O2669" s="20">
        <f>IF(A2669="","",SUMPRODUCT((A2669&gt;=Setup!$C$19:$C$30)*(A2669&lt;=Setup!$D$19:$D$30)*Setup!$A$19:$A$30))</f>
        <v/>
      </c>
      <c r="P2669" s="34">
        <f>IF(A2669="","",IF(OR(F2669="Standard domestic 15% (Box 7)",F2669="Import - VAT paid at customs (Box 8)",F2669="Import - Reverse charge (Box 9)"),ROUND(H2669*Setup!$B$9,2),0))</f>
        <v/>
      </c>
      <c r="Q2669" s="34">
        <f>IF(A2669="","",I2669-P2669)</f>
        <v/>
      </c>
      <c r="R2669" s="34">
        <f>IF(A2669="","",IF(L2669="Yes",I2669,0))</f>
        <v/>
      </c>
      <c r="S2669" s="34">
        <f>IF(A2669="","",IF(AND(L2669="Yes",K2669="Yes",NOT(ISNUMBER(SEARCH("blocked",G2669))),OR(F2669="Standard domestic 15% (Box 7)",F2669="Import - VAT paid at customs (Box 8)",F2669="Import - Reverse charge (Box 9)"),OR(F2669&lt;&gt;"Standard domestic 15% (Box 7)",AND(LEN(D2669)=15,LEFT(D2669,1)="3",RIGHT(D2669,1)="3",ISNUMBER(--D2669)))),I2669,0))</f>
        <v/>
      </c>
      <c r="T2669" s="34">
        <f>IF(A2669="","",R2669-S2669)</f>
        <v/>
      </c>
      <c r="U2669" s="23">
        <f>IF(A2669="","",IF(O2669=0,"Outside audit periods; ","")&amp;IF(F2669="","No VAT category; ","")&amp;IF(ABS(Q2669)&gt;Setup!$B$10,"VAT ≠ 15% × net; ","")&amp;IF(AND(F2669="Standard domestic 15% (Box 7)",NOT(AND(LEN(D2669)=15,LEFT(D2669,1)="3",RIGHT(D2669,1)="3",ISNUMBER(--D2669)))),"Invalid/missing supplier VAT no; ","")&amp;IF(AND(L2669="Yes",K2669&lt;&gt;"Yes"),"VAT claimed without valid tax invoice; ","")&amp;IF(AND(L2669="Yes",ISNUMBER(SEARCH("blocked",G2669))),"Blocked input VAT claimed; ","")&amp;IF(AND(F2669="Import - VAT paid at customs (Box 8)",M2669=""),"Customs declaration no missing; ","")&amp;IF(AND(F2669="Import - Reverse charge (Box 9)",E2669="Saudi Arabia"),"RCM used for a local supplier; ","")&amp;IF(AND(L2669="Yes",NOT(OR(F2669="Standard domestic 15% (Box 7)",F2669="Import - VAT paid at customs (Box 8)",F2669="Import - Reverse charge (Box 9)"))),"VAT claimed on non-taxable category; ",""))</f>
        <v/>
      </c>
    </row>
    <row r="2670">
      <c r="A2670" s="17" t="n"/>
      <c r="B2670" s="14" t="n"/>
      <c r="C2670" s="14" t="n"/>
      <c r="D2670" s="16" t="n"/>
      <c r="E2670" s="14" t="n"/>
      <c r="F2670" s="14" t="n"/>
      <c r="G2670" s="14" t="n"/>
      <c r="H2670" s="19" t="n"/>
      <c r="I2670" s="19" t="n"/>
      <c r="J2670" s="34">
        <f>IF(A2670="","",H2670+I2670)</f>
        <v/>
      </c>
      <c r="K2670" s="14" t="n"/>
      <c r="L2670" s="14" t="n"/>
      <c r="M2670" s="14" t="n"/>
      <c r="N2670" s="14" t="n"/>
      <c r="O2670" s="20">
        <f>IF(A2670="","",SUMPRODUCT((A2670&gt;=Setup!$C$19:$C$30)*(A2670&lt;=Setup!$D$19:$D$30)*Setup!$A$19:$A$30))</f>
        <v/>
      </c>
      <c r="P2670" s="34">
        <f>IF(A2670="","",IF(OR(F2670="Standard domestic 15% (Box 7)",F2670="Import - VAT paid at customs (Box 8)",F2670="Import - Reverse charge (Box 9)"),ROUND(H2670*Setup!$B$9,2),0))</f>
        <v/>
      </c>
      <c r="Q2670" s="34">
        <f>IF(A2670="","",I2670-P2670)</f>
        <v/>
      </c>
      <c r="R2670" s="34">
        <f>IF(A2670="","",IF(L2670="Yes",I2670,0))</f>
        <v/>
      </c>
      <c r="S2670" s="34">
        <f>IF(A2670="","",IF(AND(L2670="Yes",K2670="Yes",NOT(ISNUMBER(SEARCH("blocked",G2670))),OR(F2670="Standard domestic 15% (Box 7)",F2670="Import - VAT paid at customs (Box 8)",F2670="Import - Reverse charge (Box 9)"),OR(F2670&lt;&gt;"Standard domestic 15% (Box 7)",AND(LEN(D2670)=15,LEFT(D2670,1)="3",RIGHT(D2670,1)="3",ISNUMBER(--D2670)))),I2670,0))</f>
        <v/>
      </c>
      <c r="T2670" s="34">
        <f>IF(A2670="","",R2670-S2670)</f>
        <v/>
      </c>
      <c r="U2670" s="23">
        <f>IF(A2670="","",IF(O2670=0,"Outside audit periods; ","")&amp;IF(F2670="","No VAT category; ","")&amp;IF(ABS(Q2670)&gt;Setup!$B$10,"VAT ≠ 15% × net; ","")&amp;IF(AND(F2670="Standard domestic 15% (Box 7)",NOT(AND(LEN(D2670)=15,LEFT(D2670,1)="3",RIGHT(D2670,1)="3",ISNUMBER(--D2670)))),"Invalid/missing supplier VAT no; ","")&amp;IF(AND(L2670="Yes",K2670&lt;&gt;"Yes"),"VAT claimed without valid tax invoice; ","")&amp;IF(AND(L2670="Yes",ISNUMBER(SEARCH("blocked",G2670))),"Blocked input VAT claimed; ","")&amp;IF(AND(F2670="Import - VAT paid at customs (Box 8)",M2670=""),"Customs declaration no missing; ","")&amp;IF(AND(F2670="Import - Reverse charge (Box 9)",E2670="Saudi Arabia"),"RCM used for a local supplier; ","")&amp;IF(AND(L2670="Yes",NOT(OR(F2670="Standard domestic 15% (Box 7)",F2670="Import - VAT paid at customs (Box 8)",F2670="Import - Reverse charge (Box 9)"))),"VAT claimed on non-taxable category; ",""))</f>
        <v/>
      </c>
    </row>
    <row r="2671">
      <c r="A2671" s="17" t="n"/>
      <c r="B2671" s="14" t="n"/>
      <c r="C2671" s="14" t="n"/>
      <c r="D2671" s="16" t="n"/>
      <c r="E2671" s="14" t="n"/>
      <c r="F2671" s="14" t="n"/>
      <c r="G2671" s="14" t="n"/>
      <c r="H2671" s="19" t="n"/>
      <c r="I2671" s="19" t="n"/>
      <c r="J2671" s="34">
        <f>IF(A2671="","",H2671+I2671)</f>
        <v/>
      </c>
      <c r="K2671" s="14" t="n"/>
      <c r="L2671" s="14" t="n"/>
      <c r="M2671" s="14" t="n"/>
      <c r="N2671" s="14" t="n"/>
      <c r="O2671" s="20">
        <f>IF(A2671="","",SUMPRODUCT((A2671&gt;=Setup!$C$19:$C$30)*(A2671&lt;=Setup!$D$19:$D$30)*Setup!$A$19:$A$30))</f>
        <v/>
      </c>
      <c r="P2671" s="34">
        <f>IF(A2671="","",IF(OR(F2671="Standard domestic 15% (Box 7)",F2671="Import - VAT paid at customs (Box 8)",F2671="Import - Reverse charge (Box 9)"),ROUND(H2671*Setup!$B$9,2),0))</f>
        <v/>
      </c>
      <c r="Q2671" s="34">
        <f>IF(A2671="","",I2671-P2671)</f>
        <v/>
      </c>
      <c r="R2671" s="34">
        <f>IF(A2671="","",IF(L2671="Yes",I2671,0))</f>
        <v/>
      </c>
      <c r="S2671" s="34">
        <f>IF(A2671="","",IF(AND(L2671="Yes",K2671="Yes",NOT(ISNUMBER(SEARCH("blocked",G2671))),OR(F2671="Standard domestic 15% (Box 7)",F2671="Import - VAT paid at customs (Box 8)",F2671="Import - Reverse charge (Box 9)"),OR(F2671&lt;&gt;"Standard domestic 15% (Box 7)",AND(LEN(D2671)=15,LEFT(D2671,1)="3",RIGHT(D2671,1)="3",ISNUMBER(--D2671)))),I2671,0))</f>
        <v/>
      </c>
      <c r="T2671" s="34">
        <f>IF(A2671="","",R2671-S2671)</f>
        <v/>
      </c>
      <c r="U2671" s="23">
        <f>IF(A2671="","",IF(O2671=0,"Outside audit periods; ","")&amp;IF(F2671="","No VAT category; ","")&amp;IF(ABS(Q2671)&gt;Setup!$B$10,"VAT ≠ 15% × net; ","")&amp;IF(AND(F2671="Standard domestic 15% (Box 7)",NOT(AND(LEN(D2671)=15,LEFT(D2671,1)="3",RIGHT(D2671,1)="3",ISNUMBER(--D2671)))),"Invalid/missing supplier VAT no; ","")&amp;IF(AND(L2671="Yes",K2671&lt;&gt;"Yes"),"VAT claimed without valid tax invoice; ","")&amp;IF(AND(L2671="Yes",ISNUMBER(SEARCH("blocked",G2671))),"Blocked input VAT claimed; ","")&amp;IF(AND(F2671="Import - VAT paid at customs (Box 8)",M2671=""),"Customs declaration no missing; ","")&amp;IF(AND(F2671="Import - Reverse charge (Box 9)",E2671="Saudi Arabia"),"RCM used for a local supplier; ","")&amp;IF(AND(L2671="Yes",NOT(OR(F2671="Standard domestic 15% (Box 7)",F2671="Import - VAT paid at customs (Box 8)",F2671="Import - Reverse charge (Box 9)"))),"VAT claimed on non-taxable category; ",""))</f>
        <v/>
      </c>
    </row>
    <row r="2672">
      <c r="A2672" s="17" t="n"/>
      <c r="B2672" s="14" t="n"/>
      <c r="C2672" s="14" t="n"/>
      <c r="D2672" s="16" t="n"/>
      <c r="E2672" s="14" t="n"/>
      <c r="F2672" s="14" t="n"/>
      <c r="G2672" s="14" t="n"/>
      <c r="H2672" s="19" t="n"/>
      <c r="I2672" s="19" t="n"/>
      <c r="J2672" s="34">
        <f>IF(A2672="","",H2672+I2672)</f>
        <v/>
      </c>
      <c r="K2672" s="14" t="n"/>
      <c r="L2672" s="14" t="n"/>
      <c r="M2672" s="14" t="n"/>
      <c r="N2672" s="14" t="n"/>
      <c r="O2672" s="20">
        <f>IF(A2672="","",SUMPRODUCT((A2672&gt;=Setup!$C$19:$C$30)*(A2672&lt;=Setup!$D$19:$D$30)*Setup!$A$19:$A$30))</f>
        <v/>
      </c>
      <c r="P2672" s="34">
        <f>IF(A2672="","",IF(OR(F2672="Standard domestic 15% (Box 7)",F2672="Import - VAT paid at customs (Box 8)",F2672="Import - Reverse charge (Box 9)"),ROUND(H2672*Setup!$B$9,2),0))</f>
        <v/>
      </c>
      <c r="Q2672" s="34">
        <f>IF(A2672="","",I2672-P2672)</f>
        <v/>
      </c>
      <c r="R2672" s="34">
        <f>IF(A2672="","",IF(L2672="Yes",I2672,0))</f>
        <v/>
      </c>
      <c r="S2672" s="34">
        <f>IF(A2672="","",IF(AND(L2672="Yes",K2672="Yes",NOT(ISNUMBER(SEARCH("blocked",G2672))),OR(F2672="Standard domestic 15% (Box 7)",F2672="Import - VAT paid at customs (Box 8)",F2672="Import - Reverse charge (Box 9)"),OR(F2672&lt;&gt;"Standard domestic 15% (Box 7)",AND(LEN(D2672)=15,LEFT(D2672,1)="3",RIGHT(D2672,1)="3",ISNUMBER(--D2672)))),I2672,0))</f>
        <v/>
      </c>
      <c r="T2672" s="34">
        <f>IF(A2672="","",R2672-S2672)</f>
        <v/>
      </c>
      <c r="U2672" s="23">
        <f>IF(A2672="","",IF(O2672=0,"Outside audit periods; ","")&amp;IF(F2672="","No VAT category; ","")&amp;IF(ABS(Q2672)&gt;Setup!$B$10,"VAT ≠ 15% × net; ","")&amp;IF(AND(F2672="Standard domestic 15% (Box 7)",NOT(AND(LEN(D2672)=15,LEFT(D2672,1)="3",RIGHT(D2672,1)="3",ISNUMBER(--D2672)))),"Invalid/missing supplier VAT no; ","")&amp;IF(AND(L2672="Yes",K2672&lt;&gt;"Yes"),"VAT claimed without valid tax invoice; ","")&amp;IF(AND(L2672="Yes",ISNUMBER(SEARCH("blocked",G2672))),"Blocked input VAT claimed; ","")&amp;IF(AND(F2672="Import - VAT paid at customs (Box 8)",M2672=""),"Customs declaration no missing; ","")&amp;IF(AND(F2672="Import - Reverse charge (Box 9)",E2672="Saudi Arabia"),"RCM used for a local supplier; ","")&amp;IF(AND(L2672="Yes",NOT(OR(F2672="Standard domestic 15% (Box 7)",F2672="Import - VAT paid at customs (Box 8)",F2672="Import - Reverse charge (Box 9)"))),"VAT claimed on non-taxable category; ",""))</f>
        <v/>
      </c>
    </row>
    <row r="2673">
      <c r="A2673" s="17" t="n"/>
      <c r="B2673" s="14" t="n"/>
      <c r="C2673" s="14" t="n"/>
      <c r="D2673" s="16" t="n"/>
      <c r="E2673" s="14" t="n"/>
      <c r="F2673" s="14" t="n"/>
      <c r="G2673" s="14" t="n"/>
      <c r="H2673" s="19" t="n"/>
      <c r="I2673" s="19" t="n"/>
      <c r="J2673" s="34">
        <f>IF(A2673="","",H2673+I2673)</f>
        <v/>
      </c>
      <c r="K2673" s="14" t="n"/>
      <c r="L2673" s="14" t="n"/>
      <c r="M2673" s="14" t="n"/>
      <c r="N2673" s="14" t="n"/>
      <c r="O2673" s="20">
        <f>IF(A2673="","",SUMPRODUCT((A2673&gt;=Setup!$C$19:$C$30)*(A2673&lt;=Setup!$D$19:$D$30)*Setup!$A$19:$A$30))</f>
        <v/>
      </c>
      <c r="P2673" s="34">
        <f>IF(A2673="","",IF(OR(F2673="Standard domestic 15% (Box 7)",F2673="Import - VAT paid at customs (Box 8)",F2673="Import - Reverse charge (Box 9)"),ROUND(H2673*Setup!$B$9,2),0))</f>
        <v/>
      </c>
      <c r="Q2673" s="34">
        <f>IF(A2673="","",I2673-P2673)</f>
        <v/>
      </c>
      <c r="R2673" s="34">
        <f>IF(A2673="","",IF(L2673="Yes",I2673,0))</f>
        <v/>
      </c>
      <c r="S2673" s="34">
        <f>IF(A2673="","",IF(AND(L2673="Yes",K2673="Yes",NOT(ISNUMBER(SEARCH("blocked",G2673))),OR(F2673="Standard domestic 15% (Box 7)",F2673="Import - VAT paid at customs (Box 8)",F2673="Import - Reverse charge (Box 9)"),OR(F2673&lt;&gt;"Standard domestic 15% (Box 7)",AND(LEN(D2673)=15,LEFT(D2673,1)="3",RIGHT(D2673,1)="3",ISNUMBER(--D2673)))),I2673,0))</f>
        <v/>
      </c>
      <c r="T2673" s="34">
        <f>IF(A2673="","",R2673-S2673)</f>
        <v/>
      </c>
      <c r="U2673" s="23">
        <f>IF(A2673="","",IF(O2673=0,"Outside audit periods; ","")&amp;IF(F2673="","No VAT category; ","")&amp;IF(ABS(Q2673)&gt;Setup!$B$10,"VAT ≠ 15% × net; ","")&amp;IF(AND(F2673="Standard domestic 15% (Box 7)",NOT(AND(LEN(D2673)=15,LEFT(D2673,1)="3",RIGHT(D2673,1)="3",ISNUMBER(--D2673)))),"Invalid/missing supplier VAT no; ","")&amp;IF(AND(L2673="Yes",K2673&lt;&gt;"Yes"),"VAT claimed without valid tax invoice; ","")&amp;IF(AND(L2673="Yes",ISNUMBER(SEARCH("blocked",G2673))),"Blocked input VAT claimed; ","")&amp;IF(AND(F2673="Import - VAT paid at customs (Box 8)",M2673=""),"Customs declaration no missing; ","")&amp;IF(AND(F2673="Import - Reverse charge (Box 9)",E2673="Saudi Arabia"),"RCM used for a local supplier; ","")&amp;IF(AND(L2673="Yes",NOT(OR(F2673="Standard domestic 15% (Box 7)",F2673="Import - VAT paid at customs (Box 8)",F2673="Import - Reverse charge (Box 9)"))),"VAT claimed on non-taxable category; ",""))</f>
        <v/>
      </c>
    </row>
    <row r="2674">
      <c r="A2674" s="17" t="n"/>
      <c r="B2674" s="14" t="n"/>
      <c r="C2674" s="14" t="n"/>
      <c r="D2674" s="16" t="n"/>
      <c r="E2674" s="14" t="n"/>
      <c r="F2674" s="14" t="n"/>
      <c r="G2674" s="14" t="n"/>
      <c r="H2674" s="19" t="n"/>
      <c r="I2674" s="19" t="n"/>
      <c r="J2674" s="34">
        <f>IF(A2674="","",H2674+I2674)</f>
        <v/>
      </c>
      <c r="K2674" s="14" t="n"/>
      <c r="L2674" s="14" t="n"/>
      <c r="M2674" s="14" t="n"/>
      <c r="N2674" s="14" t="n"/>
      <c r="O2674" s="20">
        <f>IF(A2674="","",SUMPRODUCT((A2674&gt;=Setup!$C$19:$C$30)*(A2674&lt;=Setup!$D$19:$D$30)*Setup!$A$19:$A$30))</f>
        <v/>
      </c>
      <c r="P2674" s="34">
        <f>IF(A2674="","",IF(OR(F2674="Standard domestic 15% (Box 7)",F2674="Import - VAT paid at customs (Box 8)",F2674="Import - Reverse charge (Box 9)"),ROUND(H2674*Setup!$B$9,2),0))</f>
        <v/>
      </c>
      <c r="Q2674" s="34">
        <f>IF(A2674="","",I2674-P2674)</f>
        <v/>
      </c>
      <c r="R2674" s="34">
        <f>IF(A2674="","",IF(L2674="Yes",I2674,0))</f>
        <v/>
      </c>
      <c r="S2674" s="34">
        <f>IF(A2674="","",IF(AND(L2674="Yes",K2674="Yes",NOT(ISNUMBER(SEARCH("blocked",G2674))),OR(F2674="Standard domestic 15% (Box 7)",F2674="Import - VAT paid at customs (Box 8)",F2674="Import - Reverse charge (Box 9)"),OR(F2674&lt;&gt;"Standard domestic 15% (Box 7)",AND(LEN(D2674)=15,LEFT(D2674,1)="3",RIGHT(D2674,1)="3",ISNUMBER(--D2674)))),I2674,0))</f>
        <v/>
      </c>
      <c r="T2674" s="34">
        <f>IF(A2674="","",R2674-S2674)</f>
        <v/>
      </c>
      <c r="U2674" s="23">
        <f>IF(A2674="","",IF(O2674=0,"Outside audit periods; ","")&amp;IF(F2674="","No VAT category; ","")&amp;IF(ABS(Q2674)&gt;Setup!$B$10,"VAT ≠ 15% × net; ","")&amp;IF(AND(F2674="Standard domestic 15% (Box 7)",NOT(AND(LEN(D2674)=15,LEFT(D2674,1)="3",RIGHT(D2674,1)="3",ISNUMBER(--D2674)))),"Invalid/missing supplier VAT no; ","")&amp;IF(AND(L2674="Yes",K2674&lt;&gt;"Yes"),"VAT claimed without valid tax invoice; ","")&amp;IF(AND(L2674="Yes",ISNUMBER(SEARCH("blocked",G2674))),"Blocked input VAT claimed; ","")&amp;IF(AND(F2674="Import - VAT paid at customs (Box 8)",M2674=""),"Customs declaration no missing; ","")&amp;IF(AND(F2674="Import - Reverse charge (Box 9)",E2674="Saudi Arabia"),"RCM used for a local supplier; ","")&amp;IF(AND(L2674="Yes",NOT(OR(F2674="Standard domestic 15% (Box 7)",F2674="Import - VAT paid at customs (Box 8)",F2674="Import - Reverse charge (Box 9)"))),"VAT claimed on non-taxable category; ",""))</f>
        <v/>
      </c>
    </row>
    <row r="2675">
      <c r="A2675" s="17" t="n"/>
      <c r="B2675" s="14" t="n"/>
      <c r="C2675" s="14" t="n"/>
      <c r="D2675" s="16" t="n"/>
      <c r="E2675" s="14" t="n"/>
      <c r="F2675" s="14" t="n"/>
      <c r="G2675" s="14" t="n"/>
      <c r="H2675" s="19" t="n"/>
      <c r="I2675" s="19" t="n"/>
      <c r="J2675" s="34">
        <f>IF(A2675="","",H2675+I2675)</f>
        <v/>
      </c>
      <c r="K2675" s="14" t="n"/>
      <c r="L2675" s="14" t="n"/>
      <c r="M2675" s="14" t="n"/>
      <c r="N2675" s="14" t="n"/>
      <c r="O2675" s="20">
        <f>IF(A2675="","",SUMPRODUCT((A2675&gt;=Setup!$C$19:$C$30)*(A2675&lt;=Setup!$D$19:$D$30)*Setup!$A$19:$A$30))</f>
        <v/>
      </c>
      <c r="P2675" s="34">
        <f>IF(A2675="","",IF(OR(F2675="Standard domestic 15% (Box 7)",F2675="Import - VAT paid at customs (Box 8)",F2675="Import - Reverse charge (Box 9)"),ROUND(H2675*Setup!$B$9,2),0))</f>
        <v/>
      </c>
      <c r="Q2675" s="34">
        <f>IF(A2675="","",I2675-P2675)</f>
        <v/>
      </c>
      <c r="R2675" s="34">
        <f>IF(A2675="","",IF(L2675="Yes",I2675,0))</f>
        <v/>
      </c>
      <c r="S2675" s="34">
        <f>IF(A2675="","",IF(AND(L2675="Yes",K2675="Yes",NOT(ISNUMBER(SEARCH("blocked",G2675))),OR(F2675="Standard domestic 15% (Box 7)",F2675="Import - VAT paid at customs (Box 8)",F2675="Import - Reverse charge (Box 9)"),OR(F2675&lt;&gt;"Standard domestic 15% (Box 7)",AND(LEN(D2675)=15,LEFT(D2675,1)="3",RIGHT(D2675,1)="3",ISNUMBER(--D2675)))),I2675,0))</f>
        <v/>
      </c>
      <c r="T2675" s="34">
        <f>IF(A2675="","",R2675-S2675)</f>
        <v/>
      </c>
      <c r="U2675" s="23">
        <f>IF(A2675="","",IF(O2675=0,"Outside audit periods; ","")&amp;IF(F2675="","No VAT category; ","")&amp;IF(ABS(Q2675)&gt;Setup!$B$10,"VAT ≠ 15% × net; ","")&amp;IF(AND(F2675="Standard domestic 15% (Box 7)",NOT(AND(LEN(D2675)=15,LEFT(D2675,1)="3",RIGHT(D2675,1)="3",ISNUMBER(--D2675)))),"Invalid/missing supplier VAT no; ","")&amp;IF(AND(L2675="Yes",K2675&lt;&gt;"Yes"),"VAT claimed without valid tax invoice; ","")&amp;IF(AND(L2675="Yes",ISNUMBER(SEARCH("blocked",G2675))),"Blocked input VAT claimed; ","")&amp;IF(AND(F2675="Import - VAT paid at customs (Box 8)",M2675=""),"Customs declaration no missing; ","")&amp;IF(AND(F2675="Import - Reverse charge (Box 9)",E2675="Saudi Arabia"),"RCM used for a local supplier; ","")&amp;IF(AND(L2675="Yes",NOT(OR(F2675="Standard domestic 15% (Box 7)",F2675="Import - VAT paid at customs (Box 8)",F2675="Import - Reverse charge (Box 9)"))),"VAT claimed on non-taxable category; ",""))</f>
        <v/>
      </c>
    </row>
    <row r="2676">
      <c r="A2676" s="17" t="n"/>
      <c r="B2676" s="14" t="n"/>
      <c r="C2676" s="14" t="n"/>
      <c r="D2676" s="16" t="n"/>
      <c r="E2676" s="14" t="n"/>
      <c r="F2676" s="14" t="n"/>
      <c r="G2676" s="14" t="n"/>
      <c r="H2676" s="19" t="n"/>
      <c r="I2676" s="19" t="n"/>
      <c r="J2676" s="34">
        <f>IF(A2676="","",H2676+I2676)</f>
        <v/>
      </c>
      <c r="K2676" s="14" t="n"/>
      <c r="L2676" s="14" t="n"/>
      <c r="M2676" s="14" t="n"/>
      <c r="N2676" s="14" t="n"/>
      <c r="O2676" s="20">
        <f>IF(A2676="","",SUMPRODUCT((A2676&gt;=Setup!$C$19:$C$30)*(A2676&lt;=Setup!$D$19:$D$30)*Setup!$A$19:$A$30))</f>
        <v/>
      </c>
      <c r="P2676" s="34">
        <f>IF(A2676="","",IF(OR(F2676="Standard domestic 15% (Box 7)",F2676="Import - VAT paid at customs (Box 8)",F2676="Import - Reverse charge (Box 9)"),ROUND(H2676*Setup!$B$9,2),0))</f>
        <v/>
      </c>
      <c r="Q2676" s="34">
        <f>IF(A2676="","",I2676-P2676)</f>
        <v/>
      </c>
      <c r="R2676" s="34">
        <f>IF(A2676="","",IF(L2676="Yes",I2676,0))</f>
        <v/>
      </c>
      <c r="S2676" s="34">
        <f>IF(A2676="","",IF(AND(L2676="Yes",K2676="Yes",NOT(ISNUMBER(SEARCH("blocked",G2676))),OR(F2676="Standard domestic 15% (Box 7)",F2676="Import - VAT paid at customs (Box 8)",F2676="Import - Reverse charge (Box 9)"),OR(F2676&lt;&gt;"Standard domestic 15% (Box 7)",AND(LEN(D2676)=15,LEFT(D2676,1)="3",RIGHT(D2676,1)="3",ISNUMBER(--D2676)))),I2676,0))</f>
        <v/>
      </c>
      <c r="T2676" s="34">
        <f>IF(A2676="","",R2676-S2676)</f>
        <v/>
      </c>
      <c r="U2676" s="23">
        <f>IF(A2676="","",IF(O2676=0,"Outside audit periods; ","")&amp;IF(F2676="","No VAT category; ","")&amp;IF(ABS(Q2676)&gt;Setup!$B$10,"VAT ≠ 15% × net; ","")&amp;IF(AND(F2676="Standard domestic 15% (Box 7)",NOT(AND(LEN(D2676)=15,LEFT(D2676,1)="3",RIGHT(D2676,1)="3",ISNUMBER(--D2676)))),"Invalid/missing supplier VAT no; ","")&amp;IF(AND(L2676="Yes",K2676&lt;&gt;"Yes"),"VAT claimed without valid tax invoice; ","")&amp;IF(AND(L2676="Yes",ISNUMBER(SEARCH("blocked",G2676))),"Blocked input VAT claimed; ","")&amp;IF(AND(F2676="Import - VAT paid at customs (Box 8)",M2676=""),"Customs declaration no missing; ","")&amp;IF(AND(F2676="Import - Reverse charge (Box 9)",E2676="Saudi Arabia"),"RCM used for a local supplier; ","")&amp;IF(AND(L2676="Yes",NOT(OR(F2676="Standard domestic 15% (Box 7)",F2676="Import - VAT paid at customs (Box 8)",F2676="Import - Reverse charge (Box 9)"))),"VAT claimed on non-taxable category; ",""))</f>
        <v/>
      </c>
    </row>
    <row r="2677">
      <c r="A2677" s="17" t="n"/>
      <c r="B2677" s="14" t="n"/>
      <c r="C2677" s="14" t="n"/>
      <c r="D2677" s="16" t="n"/>
      <c r="E2677" s="14" t="n"/>
      <c r="F2677" s="14" t="n"/>
      <c r="G2677" s="14" t="n"/>
      <c r="H2677" s="19" t="n"/>
      <c r="I2677" s="19" t="n"/>
      <c r="J2677" s="34">
        <f>IF(A2677="","",H2677+I2677)</f>
        <v/>
      </c>
      <c r="K2677" s="14" t="n"/>
      <c r="L2677" s="14" t="n"/>
      <c r="M2677" s="14" t="n"/>
      <c r="N2677" s="14" t="n"/>
      <c r="O2677" s="20">
        <f>IF(A2677="","",SUMPRODUCT((A2677&gt;=Setup!$C$19:$C$30)*(A2677&lt;=Setup!$D$19:$D$30)*Setup!$A$19:$A$30))</f>
        <v/>
      </c>
      <c r="P2677" s="34">
        <f>IF(A2677="","",IF(OR(F2677="Standard domestic 15% (Box 7)",F2677="Import - VAT paid at customs (Box 8)",F2677="Import - Reverse charge (Box 9)"),ROUND(H2677*Setup!$B$9,2),0))</f>
        <v/>
      </c>
      <c r="Q2677" s="34">
        <f>IF(A2677="","",I2677-P2677)</f>
        <v/>
      </c>
      <c r="R2677" s="34">
        <f>IF(A2677="","",IF(L2677="Yes",I2677,0))</f>
        <v/>
      </c>
      <c r="S2677" s="34">
        <f>IF(A2677="","",IF(AND(L2677="Yes",K2677="Yes",NOT(ISNUMBER(SEARCH("blocked",G2677))),OR(F2677="Standard domestic 15% (Box 7)",F2677="Import - VAT paid at customs (Box 8)",F2677="Import - Reverse charge (Box 9)"),OR(F2677&lt;&gt;"Standard domestic 15% (Box 7)",AND(LEN(D2677)=15,LEFT(D2677,1)="3",RIGHT(D2677,1)="3",ISNUMBER(--D2677)))),I2677,0))</f>
        <v/>
      </c>
      <c r="T2677" s="34">
        <f>IF(A2677="","",R2677-S2677)</f>
        <v/>
      </c>
      <c r="U2677" s="23">
        <f>IF(A2677="","",IF(O2677=0,"Outside audit periods; ","")&amp;IF(F2677="","No VAT category; ","")&amp;IF(ABS(Q2677)&gt;Setup!$B$10,"VAT ≠ 15% × net; ","")&amp;IF(AND(F2677="Standard domestic 15% (Box 7)",NOT(AND(LEN(D2677)=15,LEFT(D2677,1)="3",RIGHT(D2677,1)="3",ISNUMBER(--D2677)))),"Invalid/missing supplier VAT no; ","")&amp;IF(AND(L2677="Yes",K2677&lt;&gt;"Yes"),"VAT claimed without valid tax invoice; ","")&amp;IF(AND(L2677="Yes",ISNUMBER(SEARCH("blocked",G2677))),"Blocked input VAT claimed; ","")&amp;IF(AND(F2677="Import - VAT paid at customs (Box 8)",M2677=""),"Customs declaration no missing; ","")&amp;IF(AND(F2677="Import - Reverse charge (Box 9)",E2677="Saudi Arabia"),"RCM used for a local supplier; ","")&amp;IF(AND(L2677="Yes",NOT(OR(F2677="Standard domestic 15% (Box 7)",F2677="Import - VAT paid at customs (Box 8)",F2677="Import - Reverse charge (Box 9)"))),"VAT claimed on non-taxable category; ",""))</f>
        <v/>
      </c>
    </row>
    <row r="2678">
      <c r="A2678" s="17" t="n"/>
      <c r="B2678" s="14" t="n"/>
      <c r="C2678" s="14" t="n"/>
      <c r="D2678" s="16" t="n"/>
      <c r="E2678" s="14" t="n"/>
      <c r="F2678" s="14" t="n"/>
      <c r="G2678" s="14" t="n"/>
      <c r="H2678" s="19" t="n"/>
      <c r="I2678" s="19" t="n"/>
      <c r="J2678" s="34">
        <f>IF(A2678="","",H2678+I2678)</f>
        <v/>
      </c>
      <c r="K2678" s="14" t="n"/>
      <c r="L2678" s="14" t="n"/>
      <c r="M2678" s="14" t="n"/>
      <c r="N2678" s="14" t="n"/>
      <c r="O2678" s="20">
        <f>IF(A2678="","",SUMPRODUCT((A2678&gt;=Setup!$C$19:$C$30)*(A2678&lt;=Setup!$D$19:$D$30)*Setup!$A$19:$A$30))</f>
        <v/>
      </c>
      <c r="P2678" s="34">
        <f>IF(A2678="","",IF(OR(F2678="Standard domestic 15% (Box 7)",F2678="Import - VAT paid at customs (Box 8)",F2678="Import - Reverse charge (Box 9)"),ROUND(H2678*Setup!$B$9,2),0))</f>
        <v/>
      </c>
      <c r="Q2678" s="34">
        <f>IF(A2678="","",I2678-P2678)</f>
        <v/>
      </c>
      <c r="R2678" s="34">
        <f>IF(A2678="","",IF(L2678="Yes",I2678,0))</f>
        <v/>
      </c>
      <c r="S2678" s="34">
        <f>IF(A2678="","",IF(AND(L2678="Yes",K2678="Yes",NOT(ISNUMBER(SEARCH("blocked",G2678))),OR(F2678="Standard domestic 15% (Box 7)",F2678="Import - VAT paid at customs (Box 8)",F2678="Import - Reverse charge (Box 9)"),OR(F2678&lt;&gt;"Standard domestic 15% (Box 7)",AND(LEN(D2678)=15,LEFT(D2678,1)="3",RIGHT(D2678,1)="3",ISNUMBER(--D2678)))),I2678,0))</f>
        <v/>
      </c>
      <c r="T2678" s="34">
        <f>IF(A2678="","",R2678-S2678)</f>
        <v/>
      </c>
      <c r="U2678" s="23">
        <f>IF(A2678="","",IF(O2678=0,"Outside audit periods; ","")&amp;IF(F2678="","No VAT category; ","")&amp;IF(ABS(Q2678)&gt;Setup!$B$10,"VAT ≠ 15% × net; ","")&amp;IF(AND(F2678="Standard domestic 15% (Box 7)",NOT(AND(LEN(D2678)=15,LEFT(D2678,1)="3",RIGHT(D2678,1)="3",ISNUMBER(--D2678)))),"Invalid/missing supplier VAT no; ","")&amp;IF(AND(L2678="Yes",K2678&lt;&gt;"Yes"),"VAT claimed without valid tax invoice; ","")&amp;IF(AND(L2678="Yes",ISNUMBER(SEARCH("blocked",G2678))),"Blocked input VAT claimed; ","")&amp;IF(AND(F2678="Import - VAT paid at customs (Box 8)",M2678=""),"Customs declaration no missing; ","")&amp;IF(AND(F2678="Import - Reverse charge (Box 9)",E2678="Saudi Arabia"),"RCM used for a local supplier; ","")&amp;IF(AND(L2678="Yes",NOT(OR(F2678="Standard domestic 15% (Box 7)",F2678="Import - VAT paid at customs (Box 8)",F2678="Import - Reverse charge (Box 9)"))),"VAT claimed on non-taxable category; ",""))</f>
        <v/>
      </c>
    </row>
    <row r="2679">
      <c r="A2679" s="17" t="n"/>
      <c r="B2679" s="14" t="n"/>
      <c r="C2679" s="14" t="n"/>
      <c r="D2679" s="16" t="n"/>
      <c r="E2679" s="14" t="n"/>
      <c r="F2679" s="14" t="n"/>
      <c r="G2679" s="14" t="n"/>
      <c r="H2679" s="19" t="n"/>
      <c r="I2679" s="19" t="n"/>
      <c r="J2679" s="34">
        <f>IF(A2679="","",H2679+I2679)</f>
        <v/>
      </c>
      <c r="K2679" s="14" t="n"/>
      <c r="L2679" s="14" t="n"/>
      <c r="M2679" s="14" t="n"/>
      <c r="N2679" s="14" t="n"/>
      <c r="O2679" s="20">
        <f>IF(A2679="","",SUMPRODUCT((A2679&gt;=Setup!$C$19:$C$30)*(A2679&lt;=Setup!$D$19:$D$30)*Setup!$A$19:$A$30))</f>
        <v/>
      </c>
      <c r="P2679" s="34">
        <f>IF(A2679="","",IF(OR(F2679="Standard domestic 15% (Box 7)",F2679="Import - VAT paid at customs (Box 8)",F2679="Import - Reverse charge (Box 9)"),ROUND(H2679*Setup!$B$9,2),0))</f>
        <v/>
      </c>
      <c r="Q2679" s="34">
        <f>IF(A2679="","",I2679-P2679)</f>
        <v/>
      </c>
      <c r="R2679" s="34">
        <f>IF(A2679="","",IF(L2679="Yes",I2679,0))</f>
        <v/>
      </c>
      <c r="S2679" s="34">
        <f>IF(A2679="","",IF(AND(L2679="Yes",K2679="Yes",NOT(ISNUMBER(SEARCH("blocked",G2679))),OR(F2679="Standard domestic 15% (Box 7)",F2679="Import - VAT paid at customs (Box 8)",F2679="Import - Reverse charge (Box 9)"),OR(F2679&lt;&gt;"Standard domestic 15% (Box 7)",AND(LEN(D2679)=15,LEFT(D2679,1)="3",RIGHT(D2679,1)="3",ISNUMBER(--D2679)))),I2679,0))</f>
        <v/>
      </c>
      <c r="T2679" s="34">
        <f>IF(A2679="","",R2679-S2679)</f>
        <v/>
      </c>
      <c r="U2679" s="23">
        <f>IF(A2679="","",IF(O2679=0,"Outside audit periods; ","")&amp;IF(F2679="","No VAT category; ","")&amp;IF(ABS(Q2679)&gt;Setup!$B$10,"VAT ≠ 15% × net; ","")&amp;IF(AND(F2679="Standard domestic 15% (Box 7)",NOT(AND(LEN(D2679)=15,LEFT(D2679,1)="3",RIGHT(D2679,1)="3",ISNUMBER(--D2679)))),"Invalid/missing supplier VAT no; ","")&amp;IF(AND(L2679="Yes",K2679&lt;&gt;"Yes"),"VAT claimed without valid tax invoice; ","")&amp;IF(AND(L2679="Yes",ISNUMBER(SEARCH("blocked",G2679))),"Blocked input VAT claimed; ","")&amp;IF(AND(F2679="Import - VAT paid at customs (Box 8)",M2679=""),"Customs declaration no missing; ","")&amp;IF(AND(F2679="Import - Reverse charge (Box 9)",E2679="Saudi Arabia"),"RCM used for a local supplier; ","")&amp;IF(AND(L2679="Yes",NOT(OR(F2679="Standard domestic 15% (Box 7)",F2679="Import - VAT paid at customs (Box 8)",F2679="Import - Reverse charge (Box 9)"))),"VAT claimed on non-taxable category; ",""))</f>
        <v/>
      </c>
    </row>
    <row r="2680">
      <c r="A2680" s="17" t="n"/>
      <c r="B2680" s="14" t="n"/>
      <c r="C2680" s="14" t="n"/>
      <c r="D2680" s="16" t="n"/>
      <c r="E2680" s="14" t="n"/>
      <c r="F2680" s="14" t="n"/>
      <c r="G2680" s="14" t="n"/>
      <c r="H2680" s="19" t="n"/>
      <c r="I2680" s="19" t="n"/>
      <c r="J2680" s="34">
        <f>IF(A2680="","",H2680+I2680)</f>
        <v/>
      </c>
      <c r="K2680" s="14" t="n"/>
      <c r="L2680" s="14" t="n"/>
      <c r="M2680" s="14" t="n"/>
      <c r="N2680" s="14" t="n"/>
      <c r="O2680" s="20">
        <f>IF(A2680="","",SUMPRODUCT((A2680&gt;=Setup!$C$19:$C$30)*(A2680&lt;=Setup!$D$19:$D$30)*Setup!$A$19:$A$30))</f>
        <v/>
      </c>
      <c r="P2680" s="34">
        <f>IF(A2680="","",IF(OR(F2680="Standard domestic 15% (Box 7)",F2680="Import - VAT paid at customs (Box 8)",F2680="Import - Reverse charge (Box 9)"),ROUND(H2680*Setup!$B$9,2),0))</f>
        <v/>
      </c>
      <c r="Q2680" s="34">
        <f>IF(A2680="","",I2680-P2680)</f>
        <v/>
      </c>
      <c r="R2680" s="34">
        <f>IF(A2680="","",IF(L2680="Yes",I2680,0))</f>
        <v/>
      </c>
      <c r="S2680" s="34">
        <f>IF(A2680="","",IF(AND(L2680="Yes",K2680="Yes",NOT(ISNUMBER(SEARCH("blocked",G2680))),OR(F2680="Standard domestic 15% (Box 7)",F2680="Import - VAT paid at customs (Box 8)",F2680="Import - Reverse charge (Box 9)"),OR(F2680&lt;&gt;"Standard domestic 15% (Box 7)",AND(LEN(D2680)=15,LEFT(D2680,1)="3",RIGHT(D2680,1)="3",ISNUMBER(--D2680)))),I2680,0))</f>
        <v/>
      </c>
      <c r="T2680" s="34">
        <f>IF(A2680="","",R2680-S2680)</f>
        <v/>
      </c>
      <c r="U2680" s="23">
        <f>IF(A2680="","",IF(O2680=0,"Outside audit periods; ","")&amp;IF(F2680="","No VAT category; ","")&amp;IF(ABS(Q2680)&gt;Setup!$B$10,"VAT ≠ 15% × net; ","")&amp;IF(AND(F2680="Standard domestic 15% (Box 7)",NOT(AND(LEN(D2680)=15,LEFT(D2680,1)="3",RIGHT(D2680,1)="3",ISNUMBER(--D2680)))),"Invalid/missing supplier VAT no; ","")&amp;IF(AND(L2680="Yes",K2680&lt;&gt;"Yes"),"VAT claimed without valid tax invoice; ","")&amp;IF(AND(L2680="Yes",ISNUMBER(SEARCH("blocked",G2680))),"Blocked input VAT claimed; ","")&amp;IF(AND(F2680="Import - VAT paid at customs (Box 8)",M2680=""),"Customs declaration no missing; ","")&amp;IF(AND(F2680="Import - Reverse charge (Box 9)",E2680="Saudi Arabia"),"RCM used for a local supplier; ","")&amp;IF(AND(L2680="Yes",NOT(OR(F2680="Standard domestic 15% (Box 7)",F2680="Import - VAT paid at customs (Box 8)",F2680="Import - Reverse charge (Box 9)"))),"VAT claimed on non-taxable category; ",""))</f>
        <v/>
      </c>
    </row>
    <row r="2681">
      <c r="A2681" s="17" t="n"/>
      <c r="B2681" s="14" t="n"/>
      <c r="C2681" s="14" t="n"/>
      <c r="D2681" s="16" t="n"/>
      <c r="E2681" s="14" t="n"/>
      <c r="F2681" s="14" t="n"/>
      <c r="G2681" s="14" t="n"/>
      <c r="H2681" s="19" t="n"/>
      <c r="I2681" s="19" t="n"/>
      <c r="J2681" s="34">
        <f>IF(A2681="","",H2681+I2681)</f>
        <v/>
      </c>
      <c r="K2681" s="14" t="n"/>
      <c r="L2681" s="14" t="n"/>
      <c r="M2681" s="14" t="n"/>
      <c r="N2681" s="14" t="n"/>
      <c r="O2681" s="20">
        <f>IF(A2681="","",SUMPRODUCT((A2681&gt;=Setup!$C$19:$C$30)*(A2681&lt;=Setup!$D$19:$D$30)*Setup!$A$19:$A$30))</f>
        <v/>
      </c>
      <c r="P2681" s="34">
        <f>IF(A2681="","",IF(OR(F2681="Standard domestic 15% (Box 7)",F2681="Import - VAT paid at customs (Box 8)",F2681="Import - Reverse charge (Box 9)"),ROUND(H2681*Setup!$B$9,2),0))</f>
        <v/>
      </c>
      <c r="Q2681" s="34">
        <f>IF(A2681="","",I2681-P2681)</f>
        <v/>
      </c>
      <c r="R2681" s="34">
        <f>IF(A2681="","",IF(L2681="Yes",I2681,0))</f>
        <v/>
      </c>
      <c r="S2681" s="34">
        <f>IF(A2681="","",IF(AND(L2681="Yes",K2681="Yes",NOT(ISNUMBER(SEARCH("blocked",G2681))),OR(F2681="Standard domestic 15% (Box 7)",F2681="Import - VAT paid at customs (Box 8)",F2681="Import - Reverse charge (Box 9)"),OR(F2681&lt;&gt;"Standard domestic 15% (Box 7)",AND(LEN(D2681)=15,LEFT(D2681,1)="3",RIGHT(D2681,1)="3",ISNUMBER(--D2681)))),I2681,0))</f>
        <v/>
      </c>
      <c r="T2681" s="34">
        <f>IF(A2681="","",R2681-S2681)</f>
        <v/>
      </c>
      <c r="U2681" s="23">
        <f>IF(A2681="","",IF(O2681=0,"Outside audit periods; ","")&amp;IF(F2681="","No VAT category; ","")&amp;IF(ABS(Q2681)&gt;Setup!$B$10,"VAT ≠ 15% × net; ","")&amp;IF(AND(F2681="Standard domestic 15% (Box 7)",NOT(AND(LEN(D2681)=15,LEFT(D2681,1)="3",RIGHT(D2681,1)="3",ISNUMBER(--D2681)))),"Invalid/missing supplier VAT no; ","")&amp;IF(AND(L2681="Yes",K2681&lt;&gt;"Yes"),"VAT claimed without valid tax invoice; ","")&amp;IF(AND(L2681="Yes",ISNUMBER(SEARCH("blocked",G2681))),"Blocked input VAT claimed; ","")&amp;IF(AND(F2681="Import - VAT paid at customs (Box 8)",M2681=""),"Customs declaration no missing; ","")&amp;IF(AND(F2681="Import - Reverse charge (Box 9)",E2681="Saudi Arabia"),"RCM used for a local supplier; ","")&amp;IF(AND(L2681="Yes",NOT(OR(F2681="Standard domestic 15% (Box 7)",F2681="Import - VAT paid at customs (Box 8)",F2681="Import - Reverse charge (Box 9)"))),"VAT claimed on non-taxable category; ",""))</f>
        <v/>
      </c>
    </row>
    <row r="2682">
      <c r="A2682" s="17" t="n"/>
      <c r="B2682" s="14" t="n"/>
      <c r="C2682" s="14" t="n"/>
      <c r="D2682" s="16" t="n"/>
      <c r="E2682" s="14" t="n"/>
      <c r="F2682" s="14" t="n"/>
      <c r="G2682" s="14" t="n"/>
      <c r="H2682" s="19" t="n"/>
      <c r="I2682" s="19" t="n"/>
      <c r="J2682" s="34">
        <f>IF(A2682="","",H2682+I2682)</f>
        <v/>
      </c>
      <c r="K2682" s="14" t="n"/>
      <c r="L2682" s="14" t="n"/>
      <c r="M2682" s="14" t="n"/>
      <c r="N2682" s="14" t="n"/>
      <c r="O2682" s="20">
        <f>IF(A2682="","",SUMPRODUCT((A2682&gt;=Setup!$C$19:$C$30)*(A2682&lt;=Setup!$D$19:$D$30)*Setup!$A$19:$A$30))</f>
        <v/>
      </c>
      <c r="P2682" s="34">
        <f>IF(A2682="","",IF(OR(F2682="Standard domestic 15% (Box 7)",F2682="Import - VAT paid at customs (Box 8)",F2682="Import - Reverse charge (Box 9)"),ROUND(H2682*Setup!$B$9,2),0))</f>
        <v/>
      </c>
      <c r="Q2682" s="34">
        <f>IF(A2682="","",I2682-P2682)</f>
        <v/>
      </c>
      <c r="R2682" s="34">
        <f>IF(A2682="","",IF(L2682="Yes",I2682,0))</f>
        <v/>
      </c>
      <c r="S2682" s="34">
        <f>IF(A2682="","",IF(AND(L2682="Yes",K2682="Yes",NOT(ISNUMBER(SEARCH("blocked",G2682))),OR(F2682="Standard domestic 15% (Box 7)",F2682="Import - VAT paid at customs (Box 8)",F2682="Import - Reverse charge (Box 9)"),OR(F2682&lt;&gt;"Standard domestic 15% (Box 7)",AND(LEN(D2682)=15,LEFT(D2682,1)="3",RIGHT(D2682,1)="3",ISNUMBER(--D2682)))),I2682,0))</f>
        <v/>
      </c>
      <c r="T2682" s="34">
        <f>IF(A2682="","",R2682-S2682)</f>
        <v/>
      </c>
      <c r="U2682" s="23">
        <f>IF(A2682="","",IF(O2682=0,"Outside audit periods; ","")&amp;IF(F2682="","No VAT category; ","")&amp;IF(ABS(Q2682)&gt;Setup!$B$10,"VAT ≠ 15% × net; ","")&amp;IF(AND(F2682="Standard domestic 15% (Box 7)",NOT(AND(LEN(D2682)=15,LEFT(D2682,1)="3",RIGHT(D2682,1)="3",ISNUMBER(--D2682)))),"Invalid/missing supplier VAT no; ","")&amp;IF(AND(L2682="Yes",K2682&lt;&gt;"Yes"),"VAT claimed without valid tax invoice; ","")&amp;IF(AND(L2682="Yes",ISNUMBER(SEARCH("blocked",G2682))),"Blocked input VAT claimed; ","")&amp;IF(AND(F2682="Import - VAT paid at customs (Box 8)",M2682=""),"Customs declaration no missing; ","")&amp;IF(AND(F2682="Import - Reverse charge (Box 9)",E2682="Saudi Arabia"),"RCM used for a local supplier; ","")&amp;IF(AND(L2682="Yes",NOT(OR(F2682="Standard domestic 15% (Box 7)",F2682="Import - VAT paid at customs (Box 8)",F2682="Import - Reverse charge (Box 9)"))),"VAT claimed on non-taxable category; ",""))</f>
        <v/>
      </c>
    </row>
    <row r="2683">
      <c r="A2683" s="17" t="n"/>
      <c r="B2683" s="14" t="n"/>
      <c r="C2683" s="14" t="n"/>
      <c r="D2683" s="16" t="n"/>
      <c r="E2683" s="14" t="n"/>
      <c r="F2683" s="14" t="n"/>
      <c r="G2683" s="14" t="n"/>
      <c r="H2683" s="19" t="n"/>
      <c r="I2683" s="19" t="n"/>
      <c r="J2683" s="34">
        <f>IF(A2683="","",H2683+I2683)</f>
        <v/>
      </c>
      <c r="K2683" s="14" t="n"/>
      <c r="L2683" s="14" t="n"/>
      <c r="M2683" s="14" t="n"/>
      <c r="N2683" s="14" t="n"/>
      <c r="O2683" s="20">
        <f>IF(A2683="","",SUMPRODUCT((A2683&gt;=Setup!$C$19:$C$30)*(A2683&lt;=Setup!$D$19:$D$30)*Setup!$A$19:$A$30))</f>
        <v/>
      </c>
      <c r="P2683" s="34">
        <f>IF(A2683="","",IF(OR(F2683="Standard domestic 15% (Box 7)",F2683="Import - VAT paid at customs (Box 8)",F2683="Import - Reverse charge (Box 9)"),ROUND(H2683*Setup!$B$9,2),0))</f>
        <v/>
      </c>
      <c r="Q2683" s="34">
        <f>IF(A2683="","",I2683-P2683)</f>
        <v/>
      </c>
      <c r="R2683" s="34">
        <f>IF(A2683="","",IF(L2683="Yes",I2683,0))</f>
        <v/>
      </c>
      <c r="S2683" s="34">
        <f>IF(A2683="","",IF(AND(L2683="Yes",K2683="Yes",NOT(ISNUMBER(SEARCH("blocked",G2683))),OR(F2683="Standard domestic 15% (Box 7)",F2683="Import - VAT paid at customs (Box 8)",F2683="Import - Reverse charge (Box 9)"),OR(F2683&lt;&gt;"Standard domestic 15% (Box 7)",AND(LEN(D2683)=15,LEFT(D2683,1)="3",RIGHT(D2683,1)="3",ISNUMBER(--D2683)))),I2683,0))</f>
        <v/>
      </c>
      <c r="T2683" s="34">
        <f>IF(A2683="","",R2683-S2683)</f>
        <v/>
      </c>
      <c r="U2683" s="23">
        <f>IF(A2683="","",IF(O2683=0,"Outside audit periods; ","")&amp;IF(F2683="","No VAT category; ","")&amp;IF(ABS(Q2683)&gt;Setup!$B$10,"VAT ≠ 15% × net; ","")&amp;IF(AND(F2683="Standard domestic 15% (Box 7)",NOT(AND(LEN(D2683)=15,LEFT(D2683,1)="3",RIGHT(D2683,1)="3",ISNUMBER(--D2683)))),"Invalid/missing supplier VAT no; ","")&amp;IF(AND(L2683="Yes",K2683&lt;&gt;"Yes"),"VAT claimed without valid tax invoice; ","")&amp;IF(AND(L2683="Yes",ISNUMBER(SEARCH("blocked",G2683))),"Blocked input VAT claimed; ","")&amp;IF(AND(F2683="Import - VAT paid at customs (Box 8)",M2683=""),"Customs declaration no missing; ","")&amp;IF(AND(F2683="Import - Reverse charge (Box 9)",E2683="Saudi Arabia"),"RCM used for a local supplier; ","")&amp;IF(AND(L2683="Yes",NOT(OR(F2683="Standard domestic 15% (Box 7)",F2683="Import - VAT paid at customs (Box 8)",F2683="Import - Reverse charge (Box 9)"))),"VAT claimed on non-taxable category; ",""))</f>
        <v/>
      </c>
    </row>
    <row r="2684">
      <c r="A2684" s="17" t="n"/>
      <c r="B2684" s="14" t="n"/>
      <c r="C2684" s="14" t="n"/>
      <c r="D2684" s="16" t="n"/>
      <c r="E2684" s="14" t="n"/>
      <c r="F2684" s="14" t="n"/>
      <c r="G2684" s="14" t="n"/>
      <c r="H2684" s="19" t="n"/>
      <c r="I2684" s="19" t="n"/>
      <c r="J2684" s="34">
        <f>IF(A2684="","",H2684+I2684)</f>
        <v/>
      </c>
      <c r="K2684" s="14" t="n"/>
      <c r="L2684" s="14" t="n"/>
      <c r="M2684" s="14" t="n"/>
      <c r="N2684" s="14" t="n"/>
      <c r="O2684" s="20">
        <f>IF(A2684="","",SUMPRODUCT((A2684&gt;=Setup!$C$19:$C$30)*(A2684&lt;=Setup!$D$19:$D$30)*Setup!$A$19:$A$30))</f>
        <v/>
      </c>
      <c r="P2684" s="34">
        <f>IF(A2684="","",IF(OR(F2684="Standard domestic 15% (Box 7)",F2684="Import - VAT paid at customs (Box 8)",F2684="Import - Reverse charge (Box 9)"),ROUND(H2684*Setup!$B$9,2),0))</f>
        <v/>
      </c>
      <c r="Q2684" s="34">
        <f>IF(A2684="","",I2684-P2684)</f>
        <v/>
      </c>
      <c r="R2684" s="34">
        <f>IF(A2684="","",IF(L2684="Yes",I2684,0))</f>
        <v/>
      </c>
      <c r="S2684" s="34">
        <f>IF(A2684="","",IF(AND(L2684="Yes",K2684="Yes",NOT(ISNUMBER(SEARCH("blocked",G2684))),OR(F2684="Standard domestic 15% (Box 7)",F2684="Import - VAT paid at customs (Box 8)",F2684="Import - Reverse charge (Box 9)"),OR(F2684&lt;&gt;"Standard domestic 15% (Box 7)",AND(LEN(D2684)=15,LEFT(D2684,1)="3",RIGHT(D2684,1)="3",ISNUMBER(--D2684)))),I2684,0))</f>
        <v/>
      </c>
      <c r="T2684" s="34">
        <f>IF(A2684="","",R2684-S2684)</f>
        <v/>
      </c>
      <c r="U2684" s="23">
        <f>IF(A2684="","",IF(O2684=0,"Outside audit periods; ","")&amp;IF(F2684="","No VAT category; ","")&amp;IF(ABS(Q2684)&gt;Setup!$B$10,"VAT ≠ 15% × net; ","")&amp;IF(AND(F2684="Standard domestic 15% (Box 7)",NOT(AND(LEN(D2684)=15,LEFT(D2684,1)="3",RIGHT(D2684,1)="3",ISNUMBER(--D2684)))),"Invalid/missing supplier VAT no; ","")&amp;IF(AND(L2684="Yes",K2684&lt;&gt;"Yes"),"VAT claimed without valid tax invoice; ","")&amp;IF(AND(L2684="Yes",ISNUMBER(SEARCH("blocked",G2684))),"Blocked input VAT claimed; ","")&amp;IF(AND(F2684="Import - VAT paid at customs (Box 8)",M2684=""),"Customs declaration no missing; ","")&amp;IF(AND(F2684="Import - Reverse charge (Box 9)",E2684="Saudi Arabia"),"RCM used for a local supplier; ","")&amp;IF(AND(L2684="Yes",NOT(OR(F2684="Standard domestic 15% (Box 7)",F2684="Import - VAT paid at customs (Box 8)",F2684="Import - Reverse charge (Box 9)"))),"VAT claimed on non-taxable category; ",""))</f>
        <v/>
      </c>
    </row>
    <row r="2685">
      <c r="A2685" s="17" t="n"/>
      <c r="B2685" s="14" t="n"/>
      <c r="C2685" s="14" t="n"/>
      <c r="D2685" s="16" t="n"/>
      <c r="E2685" s="14" t="n"/>
      <c r="F2685" s="14" t="n"/>
      <c r="G2685" s="14" t="n"/>
      <c r="H2685" s="19" t="n"/>
      <c r="I2685" s="19" t="n"/>
      <c r="J2685" s="34">
        <f>IF(A2685="","",H2685+I2685)</f>
        <v/>
      </c>
      <c r="K2685" s="14" t="n"/>
      <c r="L2685" s="14" t="n"/>
      <c r="M2685" s="14" t="n"/>
      <c r="N2685" s="14" t="n"/>
      <c r="O2685" s="20">
        <f>IF(A2685="","",SUMPRODUCT((A2685&gt;=Setup!$C$19:$C$30)*(A2685&lt;=Setup!$D$19:$D$30)*Setup!$A$19:$A$30))</f>
        <v/>
      </c>
      <c r="P2685" s="34">
        <f>IF(A2685="","",IF(OR(F2685="Standard domestic 15% (Box 7)",F2685="Import - VAT paid at customs (Box 8)",F2685="Import - Reverse charge (Box 9)"),ROUND(H2685*Setup!$B$9,2),0))</f>
        <v/>
      </c>
      <c r="Q2685" s="34">
        <f>IF(A2685="","",I2685-P2685)</f>
        <v/>
      </c>
      <c r="R2685" s="34">
        <f>IF(A2685="","",IF(L2685="Yes",I2685,0))</f>
        <v/>
      </c>
      <c r="S2685" s="34">
        <f>IF(A2685="","",IF(AND(L2685="Yes",K2685="Yes",NOT(ISNUMBER(SEARCH("blocked",G2685))),OR(F2685="Standard domestic 15% (Box 7)",F2685="Import - VAT paid at customs (Box 8)",F2685="Import - Reverse charge (Box 9)"),OR(F2685&lt;&gt;"Standard domestic 15% (Box 7)",AND(LEN(D2685)=15,LEFT(D2685,1)="3",RIGHT(D2685,1)="3",ISNUMBER(--D2685)))),I2685,0))</f>
        <v/>
      </c>
      <c r="T2685" s="34">
        <f>IF(A2685="","",R2685-S2685)</f>
        <v/>
      </c>
      <c r="U2685" s="23">
        <f>IF(A2685="","",IF(O2685=0,"Outside audit periods; ","")&amp;IF(F2685="","No VAT category; ","")&amp;IF(ABS(Q2685)&gt;Setup!$B$10,"VAT ≠ 15% × net; ","")&amp;IF(AND(F2685="Standard domestic 15% (Box 7)",NOT(AND(LEN(D2685)=15,LEFT(D2685,1)="3",RIGHT(D2685,1)="3",ISNUMBER(--D2685)))),"Invalid/missing supplier VAT no; ","")&amp;IF(AND(L2685="Yes",K2685&lt;&gt;"Yes"),"VAT claimed without valid tax invoice; ","")&amp;IF(AND(L2685="Yes",ISNUMBER(SEARCH("blocked",G2685))),"Blocked input VAT claimed; ","")&amp;IF(AND(F2685="Import - VAT paid at customs (Box 8)",M2685=""),"Customs declaration no missing; ","")&amp;IF(AND(F2685="Import - Reverse charge (Box 9)",E2685="Saudi Arabia"),"RCM used for a local supplier; ","")&amp;IF(AND(L2685="Yes",NOT(OR(F2685="Standard domestic 15% (Box 7)",F2685="Import - VAT paid at customs (Box 8)",F2685="Import - Reverse charge (Box 9)"))),"VAT claimed on non-taxable category; ",""))</f>
        <v/>
      </c>
    </row>
    <row r="2686">
      <c r="A2686" s="17" t="n"/>
      <c r="B2686" s="14" t="n"/>
      <c r="C2686" s="14" t="n"/>
      <c r="D2686" s="16" t="n"/>
      <c r="E2686" s="14" t="n"/>
      <c r="F2686" s="14" t="n"/>
      <c r="G2686" s="14" t="n"/>
      <c r="H2686" s="19" t="n"/>
      <c r="I2686" s="19" t="n"/>
      <c r="J2686" s="34">
        <f>IF(A2686="","",H2686+I2686)</f>
        <v/>
      </c>
      <c r="K2686" s="14" t="n"/>
      <c r="L2686" s="14" t="n"/>
      <c r="M2686" s="14" t="n"/>
      <c r="N2686" s="14" t="n"/>
      <c r="O2686" s="20">
        <f>IF(A2686="","",SUMPRODUCT((A2686&gt;=Setup!$C$19:$C$30)*(A2686&lt;=Setup!$D$19:$D$30)*Setup!$A$19:$A$30))</f>
        <v/>
      </c>
      <c r="P2686" s="34">
        <f>IF(A2686="","",IF(OR(F2686="Standard domestic 15% (Box 7)",F2686="Import - VAT paid at customs (Box 8)",F2686="Import - Reverse charge (Box 9)"),ROUND(H2686*Setup!$B$9,2),0))</f>
        <v/>
      </c>
      <c r="Q2686" s="34">
        <f>IF(A2686="","",I2686-P2686)</f>
        <v/>
      </c>
      <c r="R2686" s="34">
        <f>IF(A2686="","",IF(L2686="Yes",I2686,0))</f>
        <v/>
      </c>
      <c r="S2686" s="34">
        <f>IF(A2686="","",IF(AND(L2686="Yes",K2686="Yes",NOT(ISNUMBER(SEARCH("blocked",G2686))),OR(F2686="Standard domestic 15% (Box 7)",F2686="Import - VAT paid at customs (Box 8)",F2686="Import - Reverse charge (Box 9)"),OR(F2686&lt;&gt;"Standard domestic 15% (Box 7)",AND(LEN(D2686)=15,LEFT(D2686,1)="3",RIGHT(D2686,1)="3",ISNUMBER(--D2686)))),I2686,0))</f>
        <v/>
      </c>
      <c r="T2686" s="34">
        <f>IF(A2686="","",R2686-S2686)</f>
        <v/>
      </c>
      <c r="U2686" s="23">
        <f>IF(A2686="","",IF(O2686=0,"Outside audit periods; ","")&amp;IF(F2686="","No VAT category; ","")&amp;IF(ABS(Q2686)&gt;Setup!$B$10,"VAT ≠ 15% × net; ","")&amp;IF(AND(F2686="Standard domestic 15% (Box 7)",NOT(AND(LEN(D2686)=15,LEFT(D2686,1)="3",RIGHT(D2686,1)="3",ISNUMBER(--D2686)))),"Invalid/missing supplier VAT no; ","")&amp;IF(AND(L2686="Yes",K2686&lt;&gt;"Yes"),"VAT claimed without valid tax invoice; ","")&amp;IF(AND(L2686="Yes",ISNUMBER(SEARCH("blocked",G2686))),"Blocked input VAT claimed; ","")&amp;IF(AND(F2686="Import - VAT paid at customs (Box 8)",M2686=""),"Customs declaration no missing; ","")&amp;IF(AND(F2686="Import - Reverse charge (Box 9)",E2686="Saudi Arabia"),"RCM used for a local supplier; ","")&amp;IF(AND(L2686="Yes",NOT(OR(F2686="Standard domestic 15% (Box 7)",F2686="Import - VAT paid at customs (Box 8)",F2686="Import - Reverse charge (Box 9)"))),"VAT claimed on non-taxable category; ",""))</f>
        <v/>
      </c>
    </row>
    <row r="2687">
      <c r="A2687" s="17" t="n"/>
      <c r="B2687" s="14" t="n"/>
      <c r="C2687" s="14" t="n"/>
      <c r="D2687" s="16" t="n"/>
      <c r="E2687" s="14" t="n"/>
      <c r="F2687" s="14" t="n"/>
      <c r="G2687" s="14" t="n"/>
      <c r="H2687" s="19" t="n"/>
      <c r="I2687" s="19" t="n"/>
      <c r="J2687" s="34">
        <f>IF(A2687="","",H2687+I2687)</f>
        <v/>
      </c>
      <c r="K2687" s="14" t="n"/>
      <c r="L2687" s="14" t="n"/>
      <c r="M2687" s="14" t="n"/>
      <c r="N2687" s="14" t="n"/>
      <c r="O2687" s="20">
        <f>IF(A2687="","",SUMPRODUCT((A2687&gt;=Setup!$C$19:$C$30)*(A2687&lt;=Setup!$D$19:$D$30)*Setup!$A$19:$A$30))</f>
        <v/>
      </c>
      <c r="P2687" s="34">
        <f>IF(A2687="","",IF(OR(F2687="Standard domestic 15% (Box 7)",F2687="Import - VAT paid at customs (Box 8)",F2687="Import - Reverse charge (Box 9)"),ROUND(H2687*Setup!$B$9,2),0))</f>
        <v/>
      </c>
      <c r="Q2687" s="34">
        <f>IF(A2687="","",I2687-P2687)</f>
        <v/>
      </c>
      <c r="R2687" s="34">
        <f>IF(A2687="","",IF(L2687="Yes",I2687,0))</f>
        <v/>
      </c>
      <c r="S2687" s="34">
        <f>IF(A2687="","",IF(AND(L2687="Yes",K2687="Yes",NOT(ISNUMBER(SEARCH("blocked",G2687))),OR(F2687="Standard domestic 15% (Box 7)",F2687="Import - VAT paid at customs (Box 8)",F2687="Import - Reverse charge (Box 9)"),OR(F2687&lt;&gt;"Standard domestic 15% (Box 7)",AND(LEN(D2687)=15,LEFT(D2687,1)="3",RIGHT(D2687,1)="3",ISNUMBER(--D2687)))),I2687,0))</f>
        <v/>
      </c>
      <c r="T2687" s="34">
        <f>IF(A2687="","",R2687-S2687)</f>
        <v/>
      </c>
      <c r="U2687" s="23">
        <f>IF(A2687="","",IF(O2687=0,"Outside audit periods; ","")&amp;IF(F2687="","No VAT category; ","")&amp;IF(ABS(Q2687)&gt;Setup!$B$10,"VAT ≠ 15% × net; ","")&amp;IF(AND(F2687="Standard domestic 15% (Box 7)",NOT(AND(LEN(D2687)=15,LEFT(D2687,1)="3",RIGHT(D2687,1)="3",ISNUMBER(--D2687)))),"Invalid/missing supplier VAT no; ","")&amp;IF(AND(L2687="Yes",K2687&lt;&gt;"Yes"),"VAT claimed without valid tax invoice; ","")&amp;IF(AND(L2687="Yes",ISNUMBER(SEARCH("blocked",G2687))),"Blocked input VAT claimed; ","")&amp;IF(AND(F2687="Import - VAT paid at customs (Box 8)",M2687=""),"Customs declaration no missing; ","")&amp;IF(AND(F2687="Import - Reverse charge (Box 9)",E2687="Saudi Arabia"),"RCM used for a local supplier; ","")&amp;IF(AND(L2687="Yes",NOT(OR(F2687="Standard domestic 15% (Box 7)",F2687="Import - VAT paid at customs (Box 8)",F2687="Import - Reverse charge (Box 9)"))),"VAT claimed on non-taxable category; ",""))</f>
        <v/>
      </c>
    </row>
    <row r="2688">
      <c r="A2688" s="17" t="n"/>
      <c r="B2688" s="14" t="n"/>
      <c r="C2688" s="14" t="n"/>
      <c r="D2688" s="16" t="n"/>
      <c r="E2688" s="14" t="n"/>
      <c r="F2688" s="14" t="n"/>
      <c r="G2688" s="14" t="n"/>
      <c r="H2688" s="19" t="n"/>
      <c r="I2688" s="19" t="n"/>
      <c r="J2688" s="34">
        <f>IF(A2688="","",H2688+I2688)</f>
        <v/>
      </c>
      <c r="K2688" s="14" t="n"/>
      <c r="L2688" s="14" t="n"/>
      <c r="M2688" s="14" t="n"/>
      <c r="N2688" s="14" t="n"/>
      <c r="O2688" s="20">
        <f>IF(A2688="","",SUMPRODUCT((A2688&gt;=Setup!$C$19:$C$30)*(A2688&lt;=Setup!$D$19:$D$30)*Setup!$A$19:$A$30))</f>
        <v/>
      </c>
      <c r="P2688" s="34">
        <f>IF(A2688="","",IF(OR(F2688="Standard domestic 15% (Box 7)",F2688="Import - VAT paid at customs (Box 8)",F2688="Import - Reverse charge (Box 9)"),ROUND(H2688*Setup!$B$9,2),0))</f>
        <v/>
      </c>
      <c r="Q2688" s="34">
        <f>IF(A2688="","",I2688-P2688)</f>
        <v/>
      </c>
      <c r="R2688" s="34">
        <f>IF(A2688="","",IF(L2688="Yes",I2688,0))</f>
        <v/>
      </c>
      <c r="S2688" s="34">
        <f>IF(A2688="","",IF(AND(L2688="Yes",K2688="Yes",NOT(ISNUMBER(SEARCH("blocked",G2688))),OR(F2688="Standard domestic 15% (Box 7)",F2688="Import - VAT paid at customs (Box 8)",F2688="Import - Reverse charge (Box 9)"),OR(F2688&lt;&gt;"Standard domestic 15% (Box 7)",AND(LEN(D2688)=15,LEFT(D2688,1)="3",RIGHT(D2688,1)="3",ISNUMBER(--D2688)))),I2688,0))</f>
        <v/>
      </c>
      <c r="T2688" s="34">
        <f>IF(A2688="","",R2688-S2688)</f>
        <v/>
      </c>
      <c r="U2688" s="23">
        <f>IF(A2688="","",IF(O2688=0,"Outside audit periods; ","")&amp;IF(F2688="","No VAT category; ","")&amp;IF(ABS(Q2688)&gt;Setup!$B$10,"VAT ≠ 15% × net; ","")&amp;IF(AND(F2688="Standard domestic 15% (Box 7)",NOT(AND(LEN(D2688)=15,LEFT(D2688,1)="3",RIGHT(D2688,1)="3",ISNUMBER(--D2688)))),"Invalid/missing supplier VAT no; ","")&amp;IF(AND(L2688="Yes",K2688&lt;&gt;"Yes"),"VAT claimed without valid tax invoice; ","")&amp;IF(AND(L2688="Yes",ISNUMBER(SEARCH("blocked",G2688))),"Blocked input VAT claimed; ","")&amp;IF(AND(F2688="Import - VAT paid at customs (Box 8)",M2688=""),"Customs declaration no missing; ","")&amp;IF(AND(F2688="Import - Reverse charge (Box 9)",E2688="Saudi Arabia"),"RCM used for a local supplier; ","")&amp;IF(AND(L2688="Yes",NOT(OR(F2688="Standard domestic 15% (Box 7)",F2688="Import - VAT paid at customs (Box 8)",F2688="Import - Reverse charge (Box 9)"))),"VAT claimed on non-taxable category; ",""))</f>
        <v/>
      </c>
    </row>
    <row r="2689">
      <c r="A2689" s="17" t="n"/>
      <c r="B2689" s="14" t="n"/>
      <c r="C2689" s="14" t="n"/>
      <c r="D2689" s="16" t="n"/>
      <c r="E2689" s="14" t="n"/>
      <c r="F2689" s="14" t="n"/>
      <c r="G2689" s="14" t="n"/>
      <c r="H2689" s="19" t="n"/>
      <c r="I2689" s="19" t="n"/>
      <c r="J2689" s="34">
        <f>IF(A2689="","",H2689+I2689)</f>
        <v/>
      </c>
      <c r="K2689" s="14" t="n"/>
      <c r="L2689" s="14" t="n"/>
      <c r="M2689" s="14" t="n"/>
      <c r="N2689" s="14" t="n"/>
      <c r="O2689" s="20">
        <f>IF(A2689="","",SUMPRODUCT((A2689&gt;=Setup!$C$19:$C$30)*(A2689&lt;=Setup!$D$19:$D$30)*Setup!$A$19:$A$30))</f>
        <v/>
      </c>
      <c r="P2689" s="34">
        <f>IF(A2689="","",IF(OR(F2689="Standard domestic 15% (Box 7)",F2689="Import - VAT paid at customs (Box 8)",F2689="Import - Reverse charge (Box 9)"),ROUND(H2689*Setup!$B$9,2),0))</f>
        <v/>
      </c>
      <c r="Q2689" s="34">
        <f>IF(A2689="","",I2689-P2689)</f>
        <v/>
      </c>
      <c r="R2689" s="34">
        <f>IF(A2689="","",IF(L2689="Yes",I2689,0))</f>
        <v/>
      </c>
      <c r="S2689" s="34">
        <f>IF(A2689="","",IF(AND(L2689="Yes",K2689="Yes",NOT(ISNUMBER(SEARCH("blocked",G2689))),OR(F2689="Standard domestic 15% (Box 7)",F2689="Import - VAT paid at customs (Box 8)",F2689="Import - Reverse charge (Box 9)"),OR(F2689&lt;&gt;"Standard domestic 15% (Box 7)",AND(LEN(D2689)=15,LEFT(D2689,1)="3",RIGHT(D2689,1)="3",ISNUMBER(--D2689)))),I2689,0))</f>
        <v/>
      </c>
      <c r="T2689" s="34">
        <f>IF(A2689="","",R2689-S2689)</f>
        <v/>
      </c>
      <c r="U2689" s="23">
        <f>IF(A2689="","",IF(O2689=0,"Outside audit periods; ","")&amp;IF(F2689="","No VAT category; ","")&amp;IF(ABS(Q2689)&gt;Setup!$B$10,"VAT ≠ 15% × net; ","")&amp;IF(AND(F2689="Standard domestic 15% (Box 7)",NOT(AND(LEN(D2689)=15,LEFT(D2689,1)="3",RIGHT(D2689,1)="3",ISNUMBER(--D2689)))),"Invalid/missing supplier VAT no; ","")&amp;IF(AND(L2689="Yes",K2689&lt;&gt;"Yes"),"VAT claimed without valid tax invoice; ","")&amp;IF(AND(L2689="Yes",ISNUMBER(SEARCH("blocked",G2689))),"Blocked input VAT claimed; ","")&amp;IF(AND(F2689="Import - VAT paid at customs (Box 8)",M2689=""),"Customs declaration no missing; ","")&amp;IF(AND(F2689="Import - Reverse charge (Box 9)",E2689="Saudi Arabia"),"RCM used for a local supplier; ","")&amp;IF(AND(L2689="Yes",NOT(OR(F2689="Standard domestic 15% (Box 7)",F2689="Import - VAT paid at customs (Box 8)",F2689="Import - Reverse charge (Box 9)"))),"VAT claimed on non-taxable category; ",""))</f>
        <v/>
      </c>
    </row>
    <row r="2690">
      <c r="A2690" s="17" t="n"/>
      <c r="B2690" s="14" t="n"/>
      <c r="C2690" s="14" t="n"/>
      <c r="D2690" s="16" t="n"/>
      <c r="E2690" s="14" t="n"/>
      <c r="F2690" s="14" t="n"/>
      <c r="G2690" s="14" t="n"/>
      <c r="H2690" s="19" t="n"/>
      <c r="I2690" s="19" t="n"/>
      <c r="J2690" s="34">
        <f>IF(A2690="","",H2690+I2690)</f>
        <v/>
      </c>
      <c r="K2690" s="14" t="n"/>
      <c r="L2690" s="14" t="n"/>
      <c r="M2690" s="14" t="n"/>
      <c r="N2690" s="14" t="n"/>
      <c r="O2690" s="20">
        <f>IF(A2690="","",SUMPRODUCT((A2690&gt;=Setup!$C$19:$C$30)*(A2690&lt;=Setup!$D$19:$D$30)*Setup!$A$19:$A$30))</f>
        <v/>
      </c>
      <c r="P2690" s="34">
        <f>IF(A2690="","",IF(OR(F2690="Standard domestic 15% (Box 7)",F2690="Import - VAT paid at customs (Box 8)",F2690="Import - Reverse charge (Box 9)"),ROUND(H2690*Setup!$B$9,2),0))</f>
        <v/>
      </c>
      <c r="Q2690" s="34">
        <f>IF(A2690="","",I2690-P2690)</f>
        <v/>
      </c>
      <c r="R2690" s="34">
        <f>IF(A2690="","",IF(L2690="Yes",I2690,0))</f>
        <v/>
      </c>
      <c r="S2690" s="34">
        <f>IF(A2690="","",IF(AND(L2690="Yes",K2690="Yes",NOT(ISNUMBER(SEARCH("blocked",G2690))),OR(F2690="Standard domestic 15% (Box 7)",F2690="Import - VAT paid at customs (Box 8)",F2690="Import - Reverse charge (Box 9)"),OR(F2690&lt;&gt;"Standard domestic 15% (Box 7)",AND(LEN(D2690)=15,LEFT(D2690,1)="3",RIGHT(D2690,1)="3",ISNUMBER(--D2690)))),I2690,0))</f>
        <v/>
      </c>
      <c r="T2690" s="34">
        <f>IF(A2690="","",R2690-S2690)</f>
        <v/>
      </c>
      <c r="U2690" s="23">
        <f>IF(A2690="","",IF(O2690=0,"Outside audit periods; ","")&amp;IF(F2690="","No VAT category; ","")&amp;IF(ABS(Q2690)&gt;Setup!$B$10,"VAT ≠ 15% × net; ","")&amp;IF(AND(F2690="Standard domestic 15% (Box 7)",NOT(AND(LEN(D2690)=15,LEFT(D2690,1)="3",RIGHT(D2690,1)="3",ISNUMBER(--D2690)))),"Invalid/missing supplier VAT no; ","")&amp;IF(AND(L2690="Yes",K2690&lt;&gt;"Yes"),"VAT claimed without valid tax invoice; ","")&amp;IF(AND(L2690="Yes",ISNUMBER(SEARCH("blocked",G2690))),"Blocked input VAT claimed; ","")&amp;IF(AND(F2690="Import - VAT paid at customs (Box 8)",M2690=""),"Customs declaration no missing; ","")&amp;IF(AND(F2690="Import - Reverse charge (Box 9)",E2690="Saudi Arabia"),"RCM used for a local supplier; ","")&amp;IF(AND(L2690="Yes",NOT(OR(F2690="Standard domestic 15% (Box 7)",F2690="Import - VAT paid at customs (Box 8)",F2690="Import - Reverse charge (Box 9)"))),"VAT claimed on non-taxable category; ",""))</f>
        <v/>
      </c>
    </row>
    <row r="2691">
      <c r="A2691" s="17" t="n"/>
      <c r="B2691" s="14" t="n"/>
      <c r="C2691" s="14" t="n"/>
      <c r="D2691" s="16" t="n"/>
      <c r="E2691" s="14" t="n"/>
      <c r="F2691" s="14" t="n"/>
      <c r="G2691" s="14" t="n"/>
      <c r="H2691" s="19" t="n"/>
      <c r="I2691" s="19" t="n"/>
      <c r="J2691" s="34">
        <f>IF(A2691="","",H2691+I2691)</f>
        <v/>
      </c>
      <c r="K2691" s="14" t="n"/>
      <c r="L2691" s="14" t="n"/>
      <c r="M2691" s="14" t="n"/>
      <c r="N2691" s="14" t="n"/>
      <c r="O2691" s="20">
        <f>IF(A2691="","",SUMPRODUCT((A2691&gt;=Setup!$C$19:$C$30)*(A2691&lt;=Setup!$D$19:$D$30)*Setup!$A$19:$A$30))</f>
        <v/>
      </c>
      <c r="P2691" s="34">
        <f>IF(A2691="","",IF(OR(F2691="Standard domestic 15% (Box 7)",F2691="Import - VAT paid at customs (Box 8)",F2691="Import - Reverse charge (Box 9)"),ROUND(H2691*Setup!$B$9,2),0))</f>
        <v/>
      </c>
      <c r="Q2691" s="34">
        <f>IF(A2691="","",I2691-P2691)</f>
        <v/>
      </c>
      <c r="R2691" s="34">
        <f>IF(A2691="","",IF(L2691="Yes",I2691,0))</f>
        <v/>
      </c>
      <c r="S2691" s="34">
        <f>IF(A2691="","",IF(AND(L2691="Yes",K2691="Yes",NOT(ISNUMBER(SEARCH("blocked",G2691))),OR(F2691="Standard domestic 15% (Box 7)",F2691="Import - VAT paid at customs (Box 8)",F2691="Import - Reverse charge (Box 9)"),OR(F2691&lt;&gt;"Standard domestic 15% (Box 7)",AND(LEN(D2691)=15,LEFT(D2691,1)="3",RIGHT(D2691,1)="3",ISNUMBER(--D2691)))),I2691,0))</f>
        <v/>
      </c>
      <c r="T2691" s="34">
        <f>IF(A2691="","",R2691-S2691)</f>
        <v/>
      </c>
      <c r="U2691" s="23">
        <f>IF(A2691="","",IF(O2691=0,"Outside audit periods; ","")&amp;IF(F2691="","No VAT category; ","")&amp;IF(ABS(Q2691)&gt;Setup!$B$10,"VAT ≠ 15% × net; ","")&amp;IF(AND(F2691="Standard domestic 15% (Box 7)",NOT(AND(LEN(D2691)=15,LEFT(D2691,1)="3",RIGHT(D2691,1)="3",ISNUMBER(--D2691)))),"Invalid/missing supplier VAT no; ","")&amp;IF(AND(L2691="Yes",K2691&lt;&gt;"Yes"),"VAT claimed without valid tax invoice; ","")&amp;IF(AND(L2691="Yes",ISNUMBER(SEARCH("blocked",G2691))),"Blocked input VAT claimed; ","")&amp;IF(AND(F2691="Import - VAT paid at customs (Box 8)",M2691=""),"Customs declaration no missing; ","")&amp;IF(AND(F2691="Import - Reverse charge (Box 9)",E2691="Saudi Arabia"),"RCM used for a local supplier; ","")&amp;IF(AND(L2691="Yes",NOT(OR(F2691="Standard domestic 15% (Box 7)",F2691="Import - VAT paid at customs (Box 8)",F2691="Import - Reverse charge (Box 9)"))),"VAT claimed on non-taxable category; ",""))</f>
        <v/>
      </c>
    </row>
    <row r="2692">
      <c r="A2692" s="17" t="n"/>
      <c r="B2692" s="14" t="n"/>
      <c r="C2692" s="14" t="n"/>
      <c r="D2692" s="16" t="n"/>
      <c r="E2692" s="14" t="n"/>
      <c r="F2692" s="14" t="n"/>
      <c r="G2692" s="14" t="n"/>
      <c r="H2692" s="19" t="n"/>
      <c r="I2692" s="19" t="n"/>
      <c r="J2692" s="34">
        <f>IF(A2692="","",H2692+I2692)</f>
        <v/>
      </c>
      <c r="K2692" s="14" t="n"/>
      <c r="L2692" s="14" t="n"/>
      <c r="M2692" s="14" t="n"/>
      <c r="N2692" s="14" t="n"/>
      <c r="O2692" s="20">
        <f>IF(A2692="","",SUMPRODUCT((A2692&gt;=Setup!$C$19:$C$30)*(A2692&lt;=Setup!$D$19:$D$30)*Setup!$A$19:$A$30))</f>
        <v/>
      </c>
      <c r="P2692" s="34">
        <f>IF(A2692="","",IF(OR(F2692="Standard domestic 15% (Box 7)",F2692="Import - VAT paid at customs (Box 8)",F2692="Import - Reverse charge (Box 9)"),ROUND(H2692*Setup!$B$9,2),0))</f>
        <v/>
      </c>
      <c r="Q2692" s="34">
        <f>IF(A2692="","",I2692-P2692)</f>
        <v/>
      </c>
      <c r="R2692" s="34">
        <f>IF(A2692="","",IF(L2692="Yes",I2692,0))</f>
        <v/>
      </c>
      <c r="S2692" s="34">
        <f>IF(A2692="","",IF(AND(L2692="Yes",K2692="Yes",NOT(ISNUMBER(SEARCH("blocked",G2692))),OR(F2692="Standard domestic 15% (Box 7)",F2692="Import - VAT paid at customs (Box 8)",F2692="Import - Reverse charge (Box 9)"),OR(F2692&lt;&gt;"Standard domestic 15% (Box 7)",AND(LEN(D2692)=15,LEFT(D2692,1)="3",RIGHT(D2692,1)="3",ISNUMBER(--D2692)))),I2692,0))</f>
        <v/>
      </c>
      <c r="T2692" s="34">
        <f>IF(A2692="","",R2692-S2692)</f>
        <v/>
      </c>
      <c r="U2692" s="23">
        <f>IF(A2692="","",IF(O2692=0,"Outside audit periods; ","")&amp;IF(F2692="","No VAT category; ","")&amp;IF(ABS(Q2692)&gt;Setup!$B$10,"VAT ≠ 15% × net; ","")&amp;IF(AND(F2692="Standard domestic 15% (Box 7)",NOT(AND(LEN(D2692)=15,LEFT(D2692,1)="3",RIGHT(D2692,1)="3",ISNUMBER(--D2692)))),"Invalid/missing supplier VAT no; ","")&amp;IF(AND(L2692="Yes",K2692&lt;&gt;"Yes"),"VAT claimed without valid tax invoice; ","")&amp;IF(AND(L2692="Yes",ISNUMBER(SEARCH("blocked",G2692))),"Blocked input VAT claimed; ","")&amp;IF(AND(F2692="Import - VAT paid at customs (Box 8)",M2692=""),"Customs declaration no missing; ","")&amp;IF(AND(F2692="Import - Reverse charge (Box 9)",E2692="Saudi Arabia"),"RCM used for a local supplier; ","")&amp;IF(AND(L2692="Yes",NOT(OR(F2692="Standard domestic 15% (Box 7)",F2692="Import - VAT paid at customs (Box 8)",F2692="Import - Reverse charge (Box 9)"))),"VAT claimed on non-taxable category; ",""))</f>
        <v/>
      </c>
    </row>
    <row r="2693">
      <c r="A2693" s="17" t="n"/>
      <c r="B2693" s="14" t="n"/>
      <c r="C2693" s="14" t="n"/>
      <c r="D2693" s="16" t="n"/>
      <c r="E2693" s="14" t="n"/>
      <c r="F2693" s="14" t="n"/>
      <c r="G2693" s="14" t="n"/>
      <c r="H2693" s="19" t="n"/>
      <c r="I2693" s="19" t="n"/>
      <c r="J2693" s="34">
        <f>IF(A2693="","",H2693+I2693)</f>
        <v/>
      </c>
      <c r="K2693" s="14" t="n"/>
      <c r="L2693" s="14" t="n"/>
      <c r="M2693" s="14" t="n"/>
      <c r="N2693" s="14" t="n"/>
      <c r="O2693" s="20">
        <f>IF(A2693="","",SUMPRODUCT((A2693&gt;=Setup!$C$19:$C$30)*(A2693&lt;=Setup!$D$19:$D$30)*Setup!$A$19:$A$30))</f>
        <v/>
      </c>
      <c r="P2693" s="34">
        <f>IF(A2693="","",IF(OR(F2693="Standard domestic 15% (Box 7)",F2693="Import - VAT paid at customs (Box 8)",F2693="Import - Reverse charge (Box 9)"),ROUND(H2693*Setup!$B$9,2),0))</f>
        <v/>
      </c>
      <c r="Q2693" s="34">
        <f>IF(A2693="","",I2693-P2693)</f>
        <v/>
      </c>
      <c r="R2693" s="34">
        <f>IF(A2693="","",IF(L2693="Yes",I2693,0))</f>
        <v/>
      </c>
      <c r="S2693" s="34">
        <f>IF(A2693="","",IF(AND(L2693="Yes",K2693="Yes",NOT(ISNUMBER(SEARCH("blocked",G2693))),OR(F2693="Standard domestic 15% (Box 7)",F2693="Import - VAT paid at customs (Box 8)",F2693="Import - Reverse charge (Box 9)"),OR(F2693&lt;&gt;"Standard domestic 15% (Box 7)",AND(LEN(D2693)=15,LEFT(D2693,1)="3",RIGHT(D2693,1)="3",ISNUMBER(--D2693)))),I2693,0))</f>
        <v/>
      </c>
      <c r="T2693" s="34">
        <f>IF(A2693="","",R2693-S2693)</f>
        <v/>
      </c>
      <c r="U2693" s="23">
        <f>IF(A2693="","",IF(O2693=0,"Outside audit periods; ","")&amp;IF(F2693="","No VAT category; ","")&amp;IF(ABS(Q2693)&gt;Setup!$B$10,"VAT ≠ 15% × net; ","")&amp;IF(AND(F2693="Standard domestic 15% (Box 7)",NOT(AND(LEN(D2693)=15,LEFT(D2693,1)="3",RIGHT(D2693,1)="3",ISNUMBER(--D2693)))),"Invalid/missing supplier VAT no; ","")&amp;IF(AND(L2693="Yes",K2693&lt;&gt;"Yes"),"VAT claimed without valid tax invoice; ","")&amp;IF(AND(L2693="Yes",ISNUMBER(SEARCH("blocked",G2693))),"Blocked input VAT claimed; ","")&amp;IF(AND(F2693="Import - VAT paid at customs (Box 8)",M2693=""),"Customs declaration no missing; ","")&amp;IF(AND(F2693="Import - Reverse charge (Box 9)",E2693="Saudi Arabia"),"RCM used for a local supplier; ","")&amp;IF(AND(L2693="Yes",NOT(OR(F2693="Standard domestic 15% (Box 7)",F2693="Import - VAT paid at customs (Box 8)",F2693="Import - Reverse charge (Box 9)"))),"VAT claimed on non-taxable category; ",""))</f>
        <v/>
      </c>
    </row>
    <row r="2694">
      <c r="A2694" s="17" t="n"/>
      <c r="B2694" s="14" t="n"/>
      <c r="C2694" s="14" t="n"/>
      <c r="D2694" s="16" t="n"/>
      <c r="E2694" s="14" t="n"/>
      <c r="F2694" s="14" t="n"/>
      <c r="G2694" s="14" t="n"/>
      <c r="H2694" s="19" t="n"/>
      <c r="I2694" s="19" t="n"/>
      <c r="J2694" s="34">
        <f>IF(A2694="","",H2694+I2694)</f>
        <v/>
      </c>
      <c r="K2694" s="14" t="n"/>
      <c r="L2694" s="14" t="n"/>
      <c r="M2694" s="14" t="n"/>
      <c r="N2694" s="14" t="n"/>
      <c r="O2694" s="20">
        <f>IF(A2694="","",SUMPRODUCT((A2694&gt;=Setup!$C$19:$C$30)*(A2694&lt;=Setup!$D$19:$D$30)*Setup!$A$19:$A$30))</f>
        <v/>
      </c>
      <c r="P2694" s="34">
        <f>IF(A2694="","",IF(OR(F2694="Standard domestic 15% (Box 7)",F2694="Import - VAT paid at customs (Box 8)",F2694="Import - Reverse charge (Box 9)"),ROUND(H2694*Setup!$B$9,2),0))</f>
        <v/>
      </c>
      <c r="Q2694" s="34">
        <f>IF(A2694="","",I2694-P2694)</f>
        <v/>
      </c>
      <c r="R2694" s="34">
        <f>IF(A2694="","",IF(L2694="Yes",I2694,0))</f>
        <v/>
      </c>
      <c r="S2694" s="34">
        <f>IF(A2694="","",IF(AND(L2694="Yes",K2694="Yes",NOT(ISNUMBER(SEARCH("blocked",G2694))),OR(F2694="Standard domestic 15% (Box 7)",F2694="Import - VAT paid at customs (Box 8)",F2694="Import - Reverse charge (Box 9)"),OR(F2694&lt;&gt;"Standard domestic 15% (Box 7)",AND(LEN(D2694)=15,LEFT(D2694,1)="3",RIGHT(D2694,1)="3",ISNUMBER(--D2694)))),I2694,0))</f>
        <v/>
      </c>
      <c r="T2694" s="34">
        <f>IF(A2694="","",R2694-S2694)</f>
        <v/>
      </c>
      <c r="U2694" s="23">
        <f>IF(A2694="","",IF(O2694=0,"Outside audit periods; ","")&amp;IF(F2694="","No VAT category; ","")&amp;IF(ABS(Q2694)&gt;Setup!$B$10,"VAT ≠ 15% × net; ","")&amp;IF(AND(F2694="Standard domestic 15% (Box 7)",NOT(AND(LEN(D2694)=15,LEFT(D2694,1)="3",RIGHT(D2694,1)="3",ISNUMBER(--D2694)))),"Invalid/missing supplier VAT no; ","")&amp;IF(AND(L2694="Yes",K2694&lt;&gt;"Yes"),"VAT claimed without valid tax invoice; ","")&amp;IF(AND(L2694="Yes",ISNUMBER(SEARCH("blocked",G2694))),"Blocked input VAT claimed; ","")&amp;IF(AND(F2694="Import - VAT paid at customs (Box 8)",M2694=""),"Customs declaration no missing; ","")&amp;IF(AND(F2694="Import - Reverse charge (Box 9)",E2694="Saudi Arabia"),"RCM used for a local supplier; ","")&amp;IF(AND(L2694="Yes",NOT(OR(F2694="Standard domestic 15% (Box 7)",F2694="Import - VAT paid at customs (Box 8)",F2694="Import - Reverse charge (Box 9)"))),"VAT claimed on non-taxable category; ",""))</f>
        <v/>
      </c>
    </row>
    <row r="2695">
      <c r="A2695" s="17" t="n"/>
      <c r="B2695" s="14" t="n"/>
      <c r="C2695" s="14" t="n"/>
      <c r="D2695" s="16" t="n"/>
      <c r="E2695" s="14" t="n"/>
      <c r="F2695" s="14" t="n"/>
      <c r="G2695" s="14" t="n"/>
      <c r="H2695" s="19" t="n"/>
      <c r="I2695" s="19" t="n"/>
      <c r="J2695" s="34">
        <f>IF(A2695="","",H2695+I2695)</f>
        <v/>
      </c>
      <c r="K2695" s="14" t="n"/>
      <c r="L2695" s="14" t="n"/>
      <c r="M2695" s="14" t="n"/>
      <c r="N2695" s="14" t="n"/>
      <c r="O2695" s="20">
        <f>IF(A2695="","",SUMPRODUCT((A2695&gt;=Setup!$C$19:$C$30)*(A2695&lt;=Setup!$D$19:$D$30)*Setup!$A$19:$A$30))</f>
        <v/>
      </c>
      <c r="P2695" s="34">
        <f>IF(A2695="","",IF(OR(F2695="Standard domestic 15% (Box 7)",F2695="Import - VAT paid at customs (Box 8)",F2695="Import - Reverse charge (Box 9)"),ROUND(H2695*Setup!$B$9,2),0))</f>
        <v/>
      </c>
      <c r="Q2695" s="34">
        <f>IF(A2695="","",I2695-P2695)</f>
        <v/>
      </c>
      <c r="R2695" s="34">
        <f>IF(A2695="","",IF(L2695="Yes",I2695,0))</f>
        <v/>
      </c>
      <c r="S2695" s="34">
        <f>IF(A2695="","",IF(AND(L2695="Yes",K2695="Yes",NOT(ISNUMBER(SEARCH("blocked",G2695))),OR(F2695="Standard domestic 15% (Box 7)",F2695="Import - VAT paid at customs (Box 8)",F2695="Import - Reverse charge (Box 9)"),OR(F2695&lt;&gt;"Standard domestic 15% (Box 7)",AND(LEN(D2695)=15,LEFT(D2695,1)="3",RIGHT(D2695,1)="3",ISNUMBER(--D2695)))),I2695,0))</f>
        <v/>
      </c>
      <c r="T2695" s="34">
        <f>IF(A2695="","",R2695-S2695)</f>
        <v/>
      </c>
      <c r="U2695" s="23">
        <f>IF(A2695="","",IF(O2695=0,"Outside audit periods; ","")&amp;IF(F2695="","No VAT category; ","")&amp;IF(ABS(Q2695)&gt;Setup!$B$10,"VAT ≠ 15% × net; ","")&amp;IF(AND(F2695="Standard domestic 15% (Box 7)",NOT(AND(LEN(D2695)=15,LEFT(D2695,1)="3",RIGHT(D2695,1)="3",ISNUMBER(--D2695)))),"Invalid/missing supplier VAT no; ","")&amp;IF(AND(L2695="Yes",K2695&lt;&gt;"Yes"),"VAT claimed without valid tax invoice; ","")&amp;IF(AND(L2695="Yes",ISNUMBER(SEARCH("blocked",G2695))),"Blocked input VAT claimed; ","")&amp;IF(AND(F2695="Import - VAT paid at customs (Box 8)",M2695=""),"Customs declaration no missing; ","")&amp;IF(AND(F2695="Import - Reverse charge (Box 9)",E2695="Saudi Arabia"),"RCM used for a local supplier; ","")&amp;IF(AND(L2695="Yes",NOT(OR(F2695="Standard domestic 15% (Box 7)",F2695="Import - VAT paid at customs (Box 8)",F2695="Import - Reverse charge (Box 9)"))),"VAT claimed on non-taxable category; ",""))</f>
        <v/>
      </c>
    </row>
    <row r="2696">
      <c r="A2696" s="17" t="n"/>
      <c r="B2696" s="14" t="n"/>
      <c r="C2696" s="14" t="n"/>
      <c r="D2696" s="16" t="n"/>
      <c r="E2696" s="14" t="n"/>
      <c r="F2696" s="14" t="n"/>
      <c r="G2696" s="14" t="n"/>
      <c r="H2696" s="19" t="n"/>
      <c r="I2696" s="19" t="n"/>
      <c r="J2696" s="34">
        <f>IF(A2696="","",H2696+I2696)</f>
        <v/>
      </c>
      <c r="K2696" s="14" t="n"/>
      <c r="L2696" s="14" t="n"/>
      <c r="M2696" s="14" t="n"/>
      <c r="N2696" s="14" t="n"/>
      <c r="O2696" s="20">
        <f>IF(A2696="","",SUMPRODUCT((A2696&gt;=Setup!$C$19:$C$30)*(A2696&lt;=Setup!$D$19:$D$30)*Setup!$A$19:$A$30))</f>
        <v/>
      </c>
      <c r="P2696" s="34">
        <f>IF(A2696="","",IF(OR(F2696="Standard domestic 15% (Box 7)",F2696="Import - VAT paid at customs (Box 8)",F2696="Import - Reverse charge (Box 9)"),ROUND(H2696*Setup!$B$9,2),0))</f>
        <v/>
      </c>
      <c r="Q2696" s="34">
        <f>IF(A2696="","",I2696-P2696)</f>
        <v/>
      </c>
      <c r="R2696" s="34">
        <f>IF(A2696="","",IF(L2696="Yes",I2696,0))</f>
        <v/>
      </c>
      <c r="S2696" s="34">
        <f>IF(A2696="","",IF(AND(L2696="Yes",K2696="Yes",NOT(ISNUMBER(SEARCH("blocked",G2696))),OR(F2696="Standard domestic 15% (Box 7)",F2696="Import - VAT paid at customs (Box 8)",F2696="Import - Reverse charge (Box 9)"),OR(F2696&lt;&gt;"Standard domestic 15% (Box 7)",AND(LEN(D2696)=15,LEFT(D2696,1)="3",RIGHT(D2696,1)="3",ISNUMBER(--D2696)))),I2696,0))</f>
        <v/>
      </c>
      <c r="T2696" s="34">
        <f>IF(A2696="","",R2696-S2696)</f>
        <v/>
      </c>
      <c r="U2696" s="23">
        <f>IF(A2696="","",IF(O2696=0,"Outside audit periods; ","")&amp;IF(F2696="","No VAT category; ","")&amp;IF(ABS(Q2696)&gt;Setup!$B$10,"VAT ≠ 15% × net; ","")&amp;IF(AND(F2696="Standard domestic 15% (Box 7)",NOT(AND(LEN(D2696)=15,LEFT(D2696,1)="3",RIGHT(D2696,1)="3",ISNUMBER(--D2696)))),"Invalid/missing supplier VAT no; ","")&amp;IF(AND(L2696="Yes",K2696&lt;&gt;"Yes"),"VAT claimed without valid tax invoice; ","")&amp;IF(AND(L2696="Yes",ISNUMBER(SEARCH("blocked",G2696))),"Blocked input VAT claimed; ","")&amp;IF(AND(F2696="Import - VAT paid at customs (Box 8)",M2696=""),"Customs declaration no missing; ","")&amp;IF(AND(F2696="Import - Reverse charge (Box 9)",E2696="Saudi Arabia"),"RCM used for a local supplier; ","")&amp;IF(AND(L2696="Yes",NOT(OR(F2696="Standard domestic 15% (Box 7)",F2696="Import - VAT paid at customs (Box 8)",F2696="Import - Reverse charge (Box 9)"))),"VAT claimed on non-taxable category; ",""))</f>
        <v/>
      </c>
    </row>
    <row r="2697">
      <c r="A2697" s="17" t="n"/>
      <c r="B2697" s="14" t="n"/>
      <c r="C2697" s="14" t="n"/>
      <c r="D2697" s="16" t="n"/>
      <c r="E2697" s="14" t="n"/>
      <c r="F2697" s="14" t="n"/>
      <c r="G2697" s="14" t="n"/>
      <c r="H2697" s="19" t="n"/>
      <c r="I2697" s="19" t="n"/>
      <c r="J2697" s="34">
        <f>IF(A2697="","",H2697+I2697)</f>
        <v/>
      </c>
      <c r="K2697" s="14" t="n"/>
      <c r="L2697" s="14" t="n"/>
      <c r="M2697" s="14" t="n"/>
      <c r="N2697" s="14" t="n"/>
      <c r="O2697" s="20">
        <f>IF(A2697="","",SUMPRODUCT((A2697&gt;=Setup!$C$19:$C$30)*(A2697&lt;=Setup!$D$19:$D$30)*Setup!$A$19:$A$30))</f>
        <v/>
      </c>
      <c r="P2697" s="34">
        <f>IF(A2697="","",IF(OR(F2697="Standard domestic 15% (Box 7)",F2697="Import - VAT paid at customs (Box 8)",F2697="Import - Reverse charge (Box 9)"),ROUND(H2697*Setup!$B$9,2),0))</f>
        <v/>
      </c>
      <c r="Q2697" s="34">
        <f>IF(A2697="","",I2697-P2697)</f>
        <v/>
      </c>
      <c r="R2697" s="34">
        <f>IF(A2697="","",IF(L2697="Yes",I2697,0))</f>
        <v/>
      </c>
      <c r="S2697" s="34">
        <f>IF(A2697="","",IF(AND(L2697="Yes",K2697="Yes",NOT(ISNUMBER(SEARCH("blocked",G2697))),OR(F2697="Standard domestic 15% (Box 7)",F2697="Import - VAT paid at customs (Box 8)",F2697="Import - Reverse charge (Box 9)"),OR(F2697&lt;&gt;"Standard domestic 15% (Box 7)",AND(LEN(D2697)=15,LEFT(D2697,1)="3",RIGHT(D2697,1)="3",ISNUMBER(--D2697)))),I2697,0))</f>
        <v/>
      </c>
      <c r="T2697" s="34">
        <f>IF(A2697="","",R2697-S2697)</f>
        <v/>
      </c>
      <c r="U2697" s="23">
        <f>IF(A2697="","",IF(O2697=0,"Outside audit periods; ","")&amp;IF(F2697="","No VAT category; ","")&amp;IF(ABS(Q2697)&gt;Setup!$B$10,"VAT ≠ 15% × net; ","")&amp;IF(AND(F2697="Standard domestic 15% (Box 7)",NOT(AND(LEN(D2697)=15,LEFT(D2697,1)="3",RIGHT(D2697,1)="3",ISNUMBER(--D2697)))),"Invalid/missing supplier VAT no; ","")&amp;IF(AND(L2697="Yes",K2697&lt;&gt;"Yes"),"VAT claimed without valid tax invoice; ","")&amp;IF(AND(L2697="Yes",ISNUMBER(SEARCH("blocked",G2697))),"Blocked input VAT claimed; ","")&amp;IF(AND(F2697="Import - VAT paid at customs (Box 8)",M2697=""),"Customs declaration no missing; ","")&amp;IF(AND(F2697="Import - Reverse charge (Box 9)",E2697="Saudi Arabia"),"RCM used for a local supplier; ","")&amp;IF(AND(L2697="Yes",NOT(OR(F2697="Standard domestic 15% (Box 7)",F2697="Import - VAT paid at customs (Box 8)",F2697="Import - Reverse charge (Box 9)"))),"VAT claimed on non-taxable category; ",""))</f>
        <v/>
      </c>
    </row>
    <row r="2698">
      <c r="A2698" s="17" t="n"/>
      <c r="B2698" s="14" t="n"/>
      <c r="C2698" s="14" t="n"/>
      <c r="D2698" s="16" t="n"/>
      <c r="E2698" s="14" t="n"/>
      <c r="F2698" s="14" t="n"/>
      <c r="G2698" s="14" t="n"/>
      <c r="H2698" s="19" t="n"/>
      <c r="I2698" s="19" t="n"/>
      <c r="J2698" s="34">
        <f>IF(A2698="","",H2698+I2698)</f>
        <v/>
      </c>
      <c r="K2698" s="14" t="n"/>
      <c r="L2698" s="14" t="n"/>
      <c r="M2698" s="14" t="n"/>
      <c r="N2698" s="14" t="n"/>
      <c r="O2698" s="20">
        <f>IF(A2698="","",SUMPRODUCT((A2698&gt;=Setup!$C$19:$C$30)*(A2698&lt;=Setup!$D$19:$D$30)*Setup!$A$19:$A$30))</f>
        <v/>
      </c>
      <c r="P2698" s="34">
        <f>IF(A2698="","",IF(OR(F2698="Standard domestic 15% (Box 7)",F2698="Import - VAT paid at customs (Box 8)",F2698="Import - Reverse charge (Box 9)"),ROUND(H2698*Setup!$B$9,2),0))</f>
        <v/>
      </c>
      <c r="Q2698" s="34">
        <f>IF(A2698="","",I2698-P2698)</f>
        <v/>
      </c>
      <c r="R2698" s="34">
        <f>IF(A2698="","",IF(L2698="Yes",I2698,0))</f>
        <v/>
      </c>
      <c r="S2698" s="34">
        <f>IF(A2698="","",IF(AND(L2698="Yes",K2698="Yes",NOT(ISNUMBER(SEARCH("blocked",G2698))),OR(F2698="Standard domestic 15% (Box 7)",F2698="Import - VAT paid at customs (Box 8)",F2698="Import - Reverse charge (Box 9)"),OR(F2698&lt;&gt;"Standard domestic 15% (Box 7)",AND(LEN(D2698)=15,LEFT(D2698,1)="3",RIGHT(D2698,1)="3",ISNUMBER(--D2698)))),I2698,0))</f>
        <v/>
      </c>
      <c r="T2698" s="34">
        <f>IF(A2698="","",R2698-S2698)</f>
        <v/>
      </c>
      <c r="U2698" s="23">
        <f>IF(A2698="","",IF(O2698=0,"Outside audit periods; ","")&amp;IF(F2698="","No VAT category; ","")&amp;IF(ABS(Q2698)&gt;Setup!$B$10,"VAT ≠ 15% × net; ","")&amp;IF(AND(F2698="Standard domestic 15% (Box 7)",NOT(AND(LEN(D2698)=15,LEFT(D2698,1)="3",RIGHT(D2698,1)="3",ISNUMBER(--D2698)))),"Invalid/missing supplier VAT no; ","")&amp;IF(AND(L2698="Yes",K2698&lt;&gt;"Yes"),"VAT claimed without valid tax invoice; ","")&amp;IF(AND(L2698="Yes",ISNUMBER(SEARCH("blocked",G2698))),"Blocked input VAT claimed; ","")&amp;IF(AND(F2698="Import - VAT paid at customs (Box 8)",M2698=""),"Customs declaration no missing; ","")&amp;IF(AND(F2698="Import - Reverse charge (Box 9)",E2698="Saudi Arabia"),"RCM used for a local supplier; ","")&amp;IF(AND(L2698="Yes",NOT(OR(F2698="Standard domestic 15% (Box 7)",F2698="Import - VAT paid at customs (Box 8)",F2698="Import - Reverse charge (Box 9)"))),"VAT claimed on non-taxable category; ",""))</f>
        <v/>
      </c>
    </row>
    <row r="2699">
      <c r="A2699" s="17" t="n"/>
      <c r="B2699" s="14" t="n"/>
      <c r="C2699" s="14" t="n"/>
      <c r="D2699" s="16" t="n"/>
      <c r="E2699" s="14" t="n"/>
      <c r="F2699" s="14" t="n"/>
      <c r="G2699" s="14" t="n"/>
      <c r="H2699" s="19" t="n"/>
      <c r="I2699" s="19" t="n"/>
      <c r="J2699" s="34">
        <f>IF(A2699="","",H2699+I2699)</f>
        <v/>
      </c>
      <c r="K2699" s="14" t="n"/>
      <c r="L2699" s="14" t="n"/>
      <c r="M2699" s="14" t="n"/>
      <c r="N2699" s="14" t="n"/>
      <c r="O2699" s="20">
        <f>IF(A2699="","",SUMPRODUCT((A2699&gt;=Setup!$C$19:$C$30)*(A2699&lt;=Setup!$D$19:$D$30)*Setup!$A$19:$A$30))</f>
        <v/>
      </c>
      <c r="P2699" s="34">
        <f>IF(A2699="","",IF(OR(F2699="Standard domestic 15% (Box 7)",F2699="Import - VAT paid at customs (Box 8)",F2699="Import - Reverse charge (Box 9)"),ROUND(H2699*Setup!$B$9,2),0))</f>
        <v/>
      </c>
      <c r="Q2699" s="34">
        <f>IF(A2699="","",I2699-P2699)</f>
        <v/>
      </c>
      <c r="R2699" s="34">
        <f>IF(A2699="","",IF(L2699="Yes",I2699,0))</f>
        <v/>
      </c>
      <c r="S2699" s="34">
        <f>IF(A2699="","",IF(AND(L2699="Yes",K2699="Yes",NOT(ISNUMBER(SEARCH("blocked",G2699))),OR(F2699="Standard domestic 15% (Box 7)",F2699="Import - VAT paid at customs (Box 8)",F2699="Import - Reverse charge (Box 9)"),OR(F2699&lt;&gt;"Standard domestic 15% (Box 7)",AND(LEN(D2699)=15,LEFT(D2699,1)="3",RIGHT(D2699,1)="3",ISNUMBER(--D2699)))),I2699,0))</f>
        <v/>
      </c>
      <c r="T2699" s="34">
        <f>IF(A2699="","",R2699-S2699)</f>
        <v/>
      </c>
      <c r="U2699" s="23">
        <f>IF(A2699="","",IF(O2699=0,"Outside audit periods; ","")&amp;IF(F2699="","No VAT category; ","")&amp;IF(ABS(Q2699)&gt;Setup!$B$10,"VAT ≠ 15% × net; ","")&amp;IF(AND(F2699="Standard domestic 15% (Box 7)",NOT(AND(LEN(D2699)=15,LEFT(D2699,1)="3",RIGHT(D2699,1)="3",ISNUMBER(--D2699)))),"Invalid/missing supplier VAT no; ","")&amp;IF(AND(L2699="Yes",K2699&lt;&gt;"Yes"),"VAT claimed without valid tax invoice; ","")&amp;IF(AND(L2699="Yes",ISNUMBER(SEARCH("blocked",G2699))),"Blocked input VAT claimed; ","")&amp;IF(AND(F2699="Import - VAT paid at customs (Box 8)",M2699=""),"Customs declaration no missing; ","")&amp;IF(AND(F2699="Import - Reverse charge (Box 9)",E2699="Saudi Arabia"),"RCM used for a local supplier; ","")&amp;IF(AND(L2699="Yes",NOT(OR(F2699="Standard domestic 15% (Box 7)",F2699="Import - VAT paid at customs (Box 8)",F2699="Import - Reverse charge (Box 9)"))),"VAT claimed on non-taxable category; ",""))</f>
        <v/>
      </c>
    </row>
    <row r="2700">
      <c r="A2700" s="17" t="n"/>
      <c r="B2700" s="14" t="n"/>
      <c r="C2700" s="14" t="n"/>
      <c r="D2700" s="16" t="n"/>
      <c r="E2700" s="14" t="n"/>
      <c r="F2700" s="14" t="n"/>
      <c r="G2700" s="14" t="n"/>
      <c r="H2700" s="19" t="n"/>
      <c r="I2700" s="19" t="n"/>
      <c r="J2700" s="34">
        <f>IF(A2700="","",H2700+I2700)</f>
        <v/>
      </c>
      <c r="K2700" s="14" t="n"/>
      <c r="L2700" s="14" t="n"/>
      <c r="M2700" s="14" t="n"/>
      <c r="N2700" s="14" t="n"/>
      <c r="O2700" s="20">
        <f>IF(A2700="","",SUMPRODUCT((A2700&gt;=Setup!$C$19:$C$30)*(A2700&lt;=Setup!$D$19:$D$30)*Setup!$A$19:$A$30))</f>
        <v/>
      </c>
      <c r="P2700" s="34">
        <f>IF(A2700="","",IF(OR(F2700="Standard domestic 15% (Box 7)",F2700="Import - VAT paid at customs (Box 8)",F2700="Import - Reverse charge (Box 9)"),ROUND(H2700*Setup!$B$9,2),0))</f>
        <v/>
      </c>
      <c r="Q2700" s="34">
        <f>IF(A2700="","",I2700-P2700)</f>
        <v/>
      </c>
      <c r="R2700" s="34">
        <f>IF(A2700="","",IF(L2700="Yes",I2700,0))</f>
        <v/>
      </c>
      <c r="S2700" s="34">
        <f>IF(A2700="","",IF(AND(L2700="Yes",K2700="Yes",NOT(ISNUMBER(SEARCH("blocked",G2700))),OR(F2700="Standard domestic 15% (Box 7)",F2700="Import - VAT paid at customs (Box 8)",F2700="Import - Reverse charge (Box 9)"),OR(F2700&lt;&gt;"Standard domestic 15% (Box 7)",AND(LEN(D2700)=15,LEFT(D2700,1)="3",RIGHT(D2700,1)="3",ISNUMBER(--D2700)))),I2700,0))</f>
        <v/>
      </c>
      <c r="T2700" s="34">
        <f>IF(A2700="","",R2700-S2700)</f>
        <v/>
      </c>
      <c r="U2700" s="23">
        <f>IF(A2700="","",IF(O2700=0,"Outside audit periods; ","")&amp;IF(F2700="","No VAT category; ","")&amp;IF(ABS(Q2700)&gt;Setup!$B$10,"VAT ≠ 15% × net; ","")&amp;IF(AND(F2700="Standard domestic 15% (Box 7)",NOT(AND(LEN(D2700)=15,LEFT(D2700,1)="3",RIGHT(D2700,1)="3",ISNUMBER(--D2700)))),"Invalid/missing supplier VAT no; ","")&amp;IF(AND(L2700="Yes",K2700&lt;&gt;"Yes"),"VAT claimed without valid tax invoice; ","")&amp;IF(AND(L2700="Yes",ISNUMBER(SEARCH("blocked",G2700))),"Blocked input VAT claimed; ","")&amp;IF(AND(F2700="Import - VAT paid at customs (Box 8)",M2700=""),"Customs declaration no missing; ","")&amp;IF(AND(F2700="Import - Reverse charge (Box 9)",E2700="Saudi Arabia"),"RCM used for a local supplier; ","")&amp;IF(AND(L2700="Yes",NOT(OR(F2700="Standard domestic 15% (Box 7)",F2700="Import - VAT paid at customs (Box 8)",F2700="Import - Reverse charge (Box 9)"))),"VAT claimed on non-taxable category; ",""))</f>
        <v/>
      </c>
    </row>
    <row r="2701">
      <c r="A2701" s="17" t="n"/>
      <c r="B2701" s="14" t="n"/>
      <c r="C2701" s="14" t="n"/>
      <c r="D2701" s="16" t="n"/>
      <c r="E2701" s="14" t="n"/>
      <c r="F2701" s="14" t="n"/>
      <c r="G2701" s="14" t="n"/>
      <c r="H2701" s="19" t="n"/>
      <c r="I2701" s="19" t="n"/>
      <c r="J2701" s="34">
        <f>IF(A2701="","",H2701+I2701)</f>
        <v/>
      </c>
      <c r="K2701" s="14" t="n"/>
      <c r="L2701" s="14" t="n"/>
      <c r="M2701" s="14" t="n"/>
      <c r="N2701" s="14" t="n"/>
      <c r="O2701" s="20">
        <f>IF(A2701="","",SUMPRODUCT((A2701&gt;=Setup!$C$19:$C$30)*(A2701&lt;=Setup!$D$19:$D$30)*Setup!$A$19:$A$30))</f>
        <v/>
      </c>
      <c r="P2701" s="34">
        <f>IF(A2701="","",IF(OR(F2701="Standard domestic 15% (Box 7)",F2701="Import - VAT paid at customs (Box 8)",F2701="Import - Reverse charge (Box 9)"),ROUND(H2701*Setup!$B$9,2),0))</f>
        <v/>
      </c>
      <c r="Q2701" s="34">
        <f>IF(A2701="","",I2701-P2701)</f>
        <v/>
      </c>
      <c r="R2701" s="34">
        <f>IF(A2701="","",IF(L2701="Yes",I2701,0))</f>
        <v/>
      </c>
      <c r="S2701" s="34">
        <f>IF(A2701="","",IF(AND(L2701="Yes",K2701="Yes",NOT(ISNUMBER(SEARCH("blocked",G2701))),OR(F2701="Standard domestic 15% (Box 7)",F2701="Import - VAT paid at customs (Box 8)",F2701="Import - Reverse charge (Box 9)"),OR(F2701&lt;&gt;"Standard domestic 15% (Box 7)",AND(LEN(D2701)=15,LEFT(D2701,1)="3",RIGHT(D2701,1)="3",ISNUMBER(--D2701)))),I2701,0))</f>
        <v/>
      </c>
      <c r="T2701" s="34">
        <f>IF(A2701="","",R2701-S2701)</f>
        <v/>
      </c>
      <c r="U2701" s="23">
        <f>IF(A2701="","",IF(O2701=0,"Outside audit periods; ","")&amp;IF(F2701="","No VAT category; ","")&amp;IF(ABS(Q2701)&gt;Setup!$B$10,"VAT ≠ 15% × net; ","")&amp;IF(AND(F2701="Standard domestic 15% (Box 7)",NOT(AND(LEN(D2701)=15,LEFT(D2701,1)="3",RIGHT(D2701,1)="3",ISNUMBER(--D2701)))),"Invalid/missing supplier VAT no; ","")&amp;IF(AND(L2701="Yes",K2701&lt;&gt;"Yes"),"VAT claimed without valid tax invoice; ","")&amp;IF(AND(L2701="Yes",ISNUMBER(SEARCH("blocked",G2701))),"Blocked input VAT claimed; ","")&amp;IF(AND(F2701="Import - VAT paid at customs (Box 8)",M2701=""),"Customs declaration no missing; ","")&amp;IF(AND(F2701="Import - Reverse charge (Box 9)",E2701="Saudi Arabia"),"RCM used for a local supplier; ","")&amp;IF(AND(L2701="Yes",NOT(OR(F2701="Standard domestic 15% (Box 7)",F2701="Import - VAT paid at customs (Box 8)",F2701="Import - Reverse charge (Box 9)"))),"VAT claimed on non-taxable category; ",""))</f>
        <v/>
      </c>
    </row>
    <row r="2702">
      <c r="A2702" s="17" t="n"/>
      <c r="B2702" s="14" t="n"/>
      <c r="C2702" s="14" t="n"/>
      <c r="D2702" s="16" t="n"/>
      <c r="E2702" s="14" t="n"/>
      <c r="F2702" s="14" t="n"/>
      <c r="G2702" s="14" t="n"/>
      <c r="H2702" s="19" t="n"/>
      <c r="I2702" s="19" t="n"/>
      <c r="J2702" s="34">
        <f>IF(A2702="","",H2702+I2702)</f>
        <v/>
      </c>
      <c r="K2702" s="14" t="n"/>
      <c r="L2702" s="14" t="n"/>
      <c r="M2702" s="14" t="n"/>
      <c r="N2702" s="14" t="n"/>
      <c r="O2702" s="20">
        <f>IF(A2702="","",SUMPRODUCT((A2702&gt;=Setup!$C$19:$C$30)*(A2702&lt;=Setup!$D$19:$D$30)*Setup!$A$19:$A$30))</f>
        <v/>
      </c>
      <c r="P2702" s="34">
        <f>IF(A2702="","",IF(OR(F2702="Standard domestic 15% (Box 7)",F2702="Import - VAT paid at customs (Box 8)",F2702="Import - Reverse charge (Box 9)"),ROUND(H2702*Setup!$B$9,2),0))</f>
        <v/>
      </c>
      <c r="Q2702" s="34">
        <f>IF(A2702="","",I2702-P2702)</f>
        <v/>
      </c>
      <c r="R2702" s="34">
        <f>IF(A2702="","",IF(L2702="Yes",I2702,0))</f>
        <v/>
      </c>
      <c r="S2702" s="34">
        <f>IF(A2702="","",IF(AND(L2702="Yes",K2702="Yes",NOT(ISNUMBER(SEARCH("blocked",G2702))),OR(F2702="Standard domestic 15% (Box 7)",F2702="Import - VAT paid at customs (Box 8)",F2702="Import - Reverse charge (Box 9)"),OR(F2702&lt;&gt;"Standard domestic 15% (Box 7)",AND(LEN(D2702)=15,LEFT(D2702,1)="3",RIGHT(D2702,1)="3",ISNUMBER(--D2702)))),I2702,0))</f>
        <v/>
      </c>
      <c r="T2702" s="34">
        <f>IF(A2702="","",R2702-S2702)</f>
        <v/>
      </c>
      <c r="U2702" s="23">
        <f>IF(A2702="","",IF(O2702=0,"Outside audit periods; ","")&amp;IF(F2702="","No VAT category; ","")&amp;IF(ABS(Q2702)&gt;Setup!$B$10,"VAT ≠ 15% × net; ","")&amp;IF(AND(F2702="Standard domestic 15% (Box 7)",NOT(AND(LEN(D2702)=15,LEFT(D2702,1)="3",RIGHT(D2702,1)="3",ISNUMBER(--D2702)))),"Invalid/missing supplier VAT no; ","")&amp;IF(AND(L2702="Yes",K2702&lt;&gt;"Yes"),"VAT claimed without valid tax invoice; ","")&amp;IF(AND(L2702="Yes",ISNUMBER(SEARCH("blocked",G2702))),"Blocked input VAT claimed; ","")&amp;IF(AND(F2702="Import - VAT paid at customs (Box 8)",M2702=""),"Customs declaration no missing; ","")&amp;IF(AND(F2702="Import - Reverse charge (Box 9)",E2702="Saudi Arabia"),"RCM used for a local supplier; ","")&amp;IF(AND(L2702="Yes",NOT(OR(F2702="Standard domestic 15% (Box 7)",F2702="Import - VAT paid at customs (Box 8)",F2702="Import - Reverse charge (Box 9)"))),"VAT claimed on non-taxable category; ",""))</f>
        <v/>
      </c>
    </row>
    <row r="2703">
      <c r="A2703" s="17" t="n"/>
      <c r="B2703" s="14" t="n"/>
      <c r="C2703" s="14" t="n"/>
      <c r="D2703" s="16" t="n"/>
      <c r="E2703" s="14" t="n"/>
      <c r="F2703" s="14" t="n"/>
      <c r="G2703" s="14" t="n"/>
      <c r="H2703" s="19" t="n"/>
      <c r="I2703" s="19" t="n"/>
      <c r="J2703" s="34">
        <f>IF(A2703="","",H2703+I2703)</f>
        <v/>
      </c>
      <c r="K2703" s="14" t="n"/>
      <c r="L2703" s="14" t="n"/>
      <c r="M2703" s="14" t="n"/>
      <c r="N2703" s="14" t="n"/>
      <c r="O2703" s="20">
        <f>IF(A2703="","",SUMPRODUCT((A2703&gt;=Setup!$C$19:$C$30)*(A2703&lt;=Setup!$D$19:$D$30)*Setup!$A$19:$A$30))</f>
        <v/>
      </c>
      <c r="P2703" s="34">
        <f>IF(A2703="","",IF(OR(F2703="Standard domestic 15% (Box 7)",F2703="Import - VAT paid at customs (Box 8)",F2703="Import - Reverse charge (Box 9)"),ROUND(H2703*Setup!$B$9,2),0))</f>
        <v/>
      </c>
      <c r="Q2703" s="34">
        <f>IF(A2703="","",I2703-P2703)</f>
        <v/>
      </c>
      <c r="R2703" s="34">
        <f>IF(A2703="","",IF(L2703="Yes",I2703,0))</f>
        <v/>
      </c>
      <c r="S2703" s="34">
        <f>IF(A2703="","",IF(AND(L2703="Yes",K2703="Yes",NOT(ISNUMBER(SEARCH("blocked",G2703))),OR(F2703="Standard domestic 15% (Box 7)",F2703="Import - VAT paid at customs (Box 8)",F2703="Import - Reverse charge (Box 9)"),OR(F2703&lt;&gt;"Standard domestic 15% (Box 7)",AND(LEN(D2703)=15,LEFT(D2703,1)="3",RIGHT(D2703,1)="3",ISNUMBER(--D2703)))),I2703,0))</f>
        <v/>
      </c>
      <c r="T2703" s="34">
        <f>IF(A2703="","",R2703-S2703)</f>
        <v/>
      </c>
      <c r="U2703" s="23">
        <f>IF(A2703="","",IF(O2703=0,"Outside audit periods; ","")&amp;IF(F2703="","No VAT category; ","")&amp;IF(ABS(Q2703)&gt;Setup!$B$10,"VAT ≠ 15% × net; ","")&amp;IF(AND(F2703="Standard domestic 15% (Box 7)",NOT(AND(LEN(D2703)=15,LEFT(D2703,1)="3",RIGHT(D2703,1)="3",ISNUMBER(--D2703)))),"Invalid/missing supplier VAT no; ","")&amp;IF(AND(L2703="Yes",K2703&lt;&gt;"Yes"),"VAT claimed without valid tax invoice; ","")&amp;IF(AND(L2703="Yes",ISNUMBER(SEARCH("blocked",G2703))),"Blocked input VAT claimed; ","")&amp;IF(AND(F2703="Import - VAT paid at customs (Box 8)",M2703=""),"Customs declaration no missing; ","")&amp;IF(AND(F2703="Import - Reverse charge (Box 9)",E2703="Saudi Arabia"),"RCM used for a local supplier; ","")&amp;IF(AND(L2703="Yes",NOT(OR(F2703="Standard domestic 15% (Box 7)",F2703="Import - VAT paid at customs (Box 8)",F2703="Import - Reverse charge (Box 9)"))),"VAT claimed on non-taxable category; ",""))</f>
        <v/>
      </c>
    </row>
    <row r="2704">
      <c r="A2704" s="17" t="n"/>
      <c r="B2704" s="14" t="n"/>
      <c r="C2704" s="14" t="n"/>
      <c r="D2704" s="16" t="n"/>
      <c r="E2704" s="14" t="n"/>
      <c r="F2704" s="14" t="n"/>
      <c r="G2704" s="14" t="n"/>
      <c r="H2704" s="19" t="n"/>
      <c r="I2704" s="19" t="n"/>
      <c r="J2704" s="34">
        <f>IF(A2704="","",H2704+I2704)</f>
        <v/>
      </c>
      <c r="K2704" s="14" t="n"/>
      <c r="L2704" s="14" t="n"/>
      <c r="M2704" s="14" t="n"/>
      <c r="N2704" s="14" t="n"/>
      <c r="O2704" s="20">
        <f>IF(A2704="","",SUMPRODUCT((A2704&gt;=Setup!$C$19:$C$30)*(A2704&lt;=Setup!$D$19:$D$30)*Setup!$A$19:$A$30))</f>
        <v/>
      </c>
      <c r="P2704" s="34">
        <f>IF(A2704="","",IF(OR(F2704="Standard domestic 15% (Box 7)",F2704="Import - VAT paid at customs (Box 8)",F2704="Import - Reverse charge (Box 9)"),ROUND(H2704*Setup!$B$9,2),0))</f>
        <v/>
      </c>
      <c r="Q2704" s="34">
        <f>IF(A2704="","",I2704-P2704)</f>
        <v/>
      </c>
      <c r="R2704" s="34">
        <f>IF(A2704="","",IF(L2704="Yes",I2704,0))</f>
        <v/>
      </c>
      <c r="S2704" s="34">
        <f>IF(A2704="","",IF(AND(L2704="Yes",K2704="Yes",NOT(ISNUMBER(SEARCH("blocked",G2704))),OR(F2704="Standard domestic 15% (Box 7)",F2704="Import - VAT paid at customs (Box 8)",F2704="Import - Reverse charge (Box 9)"),OR(F2704&lt;&gt;"Standard domestic 15% (Box 7)",AND(LEN(D2704)=15,LEFT(D2704,1)="3",RIGHT(D2704,1)="3",ISNUMBER(--D2704)))),I2704,0))</f>
        <v/>
      </c>
      <c r="T2704" s="34">
        <f>IF(A2704="","",R2704-S2704)</f>
        <v/>
      </c>
      <c r="U2704" s="23">
        <f>IF(A2704="","",IF(O2704=0,"Outside audit periods; ","")&amp;IF(F2704="","No VAT category; ","")&amp;IF(ABS(Q2704)&gt;Setup!$B$10,"VAT ≠ 15% × net; ","")&amp;IF(AND(F2704="Standard domestic 15% (Box 7)",NOT(AND(LEN(D2704)=15,LEFT(D2704,1)="3",RIGHT(D2704,1)="3",ISNUMBER(--D2704)))),"Invalid/missing supplier VAT no; ","")&amp;IF(AND(L2704="Yes",K2704&lt;&gt;"Yes"),"VAT claimed without valid tax invoice; ","")&amp;IF(AND(L2704="Yes",ISNUMBER(SEARCH("blocked",G2704))),"Blocked input VAT claimed; ","")&amp;IF(AND(F2704="Import - VAT paid at customs (Box 8)",M2704=""),"Customs declaration no missing; ","")&amp;IF(AND(F2704="Import - Reverse charge (Box 9)",E2704="Saudi Arabia"),"RCM used for a local supplier; ","")&amp;IF(AND(L2704="Yes",NOT(OR(F2704="Standard domestic 15% (Box 7)",F2704="Import - VAT paid at customs (Box 8)",F2704="Import - Reverse charge (Box 9)"))),"VAT claimed on non-taxable category; ",""))</f>
        <v/>
      </c>
    </row>
    <row r="2705">
      <c r="A2705" s="17" t="n"/>
      <c r="B2705" s="14" t="n"/>
      <c r="C2705" s="14" t="n"/>
      <c r="D2705" s="16" t="n"/>
      <c r="E2705" s="14" t="n"/>
      <c r="F2705" s="14" t="n"/>
      <c r="G2705" s="14" t="n"/>
      <c r="H2705" s="19" t="n"/>
      <c r="I2705" s="19" t="n"/>
      <c r="J2705" s="34">
        <f>IF(A2705="","",H2705+I2705)</f>
        <v/>
      </c>
      <c r="K2705" s="14" t="n"/>
      <c r="L2705" s="14" t="n"/>
      <c r="M2705" s="14" t="n"/>
      <c r="N2705" s="14" t="n"/>
      <c r="O2705" s="20">
        <f>IF(A2705="","",SUMPRODUCT((A2705&gt;=Setup!$C$19:$C$30)*(A2705&lt;=Setup!$D$19:$D$30)*Setup!$A$19:$A$30))</f>
        <v/>
      </c>
      <c r="P2705" s="34">
        <f>IF(A2705="","",IF(OR(F2705="Standard domestic 15% (Box 7)",F2705="Import - VAT paid at customs (Box 8)",F2705="Import - Reverse charge (Box 9)"),ROUND(H2705*Setup!$B$9,2),0))</f>
        <v/>
      </c>
      <c r="Q2705" s="34">
        <f>IF(A2705="","",I2705-P2705)</f>
        <v/>
      </c>
      <c r="R2705" s="34">
        <f>IF(A2705="","",IF(L2705="Yes",I2705,0))</f>
        <v/>
      </c>
      <c r="S2705" s="34">
        <f>IF(A2705="","",IF(AND(L2705="Yes",K2705="Yes",NOT(ISNUMBER(SEARCH("blocked",G2705))),OR(F2705="Standard domestic 15% (Box 7)",F2705="Import - VAT paid at customs (Box 8)",F2705="Import - Reverse charge (Box 9)"),OR(F2705&lt;&gt;"Standard domestic 15% (Box 7)",AND(LEN(D2705)=15,LEFT(D2705,1)="3",RIGHT(D2705,1)="3",ISNUMBER(--D2705)))),I2705,0))</f>
        <v/>
      </c>
      <c r="T2705" s="34">
        <f>IF(A2705="","",R2705-S2705)</f>
        <v/>
      </c>
      <c r="U2705" s="23">
        <f>IF(A2705="","",IF(O2705=0,"Outside audit periods; ","")&amp;IF(F2705="","No VAT category; ","")&amp;IF(ABS(Q2705)&gt;Setup!$B$10,"VAT ≠ 15% × net; ","")&amp;IF(AND(F2705="Standard domestic 15% (Box 7)",NOT(AND(LEN(D2705)=15,LEFT(D2705,1)="3",RIGHT(D2705,1)="3",ISNUMBER(--D2705)))),"Invalid/missing supplier VAT no; ","")&amp;IF(AND(L2705="Yes",K2705&lt;&gt;"Yes"),"VAT claimed without valid tax invoice; ","")&amp;IF(AND(L2705="Yes",ISNUMBER(SEARCH("blocked",G2705))),"Blocked input VAT claimed; ","")&amp;IF(AND(F2705="Import - VAT paid at customs (Box 8)",M2705=""),"Customs declaration no missing; ","")&amp;IF(AND(F2705="Import - Reverse charge (Box 9)",E2705="Saudi Arabia"),"RCM used for a local supplier; ","")&amp;IF(AND(L2705="Yes",NOT(OR(F2705="Standard domestic 15% (Box 7)",F2705="Import - VAT paid at customs (Box 8)",F2705="Import - Reverse charge (Box 9)"))),"VAT claimed on non-taxable category; ",""))</f>
        <v/>
      </c>
    </row>
    <row r="2706">
      <c r="A2706" s="17" t="n"/>
      <c r="B2706" s="14" t="n"/>
      <c r="C2706" s="14" t="n"/>
      <c r="D2706" s="16" t="n"/>
      <c r="E2706" s="14" t="n"/>
      <c r="F2706" s="14" t="n"/>
      <c r="G2706" s="14" t="n"/>
      <c r="H2706" s="19" t="n"/>
      <c r="I2706" s="19" t="n"/>
      <c r="J2706" s="34">
        <f>IF(A2706="","",H2706+I2706)</f>
        <v/>
      </c>
      <c r="K2706" s="14" t="n"/>
      <c r="L2706" s="14" t="n"/>
      <c r="M2706" s="14" t="n"/>
      <c r="N2706" s="14" t="n"/>
      <c r="O2706" s="20">
        <f>IF(A2706="","",SUMPRODUCT((A2706&gt;=Setup!$C$19:$C$30)*(A2706&lt;=Setup!$D$19:$D$30)*Setup!$A$19:$A$30))</f>
        <v/>
      </c>
      <c r="P2706" s="34">
        <f>IF(A2706="","",IF(OR(F2706="Standard domestic 15% (Box 7)",F2706="Import - VAT paid at customs (Box 8)",F2706="Import - Reverse charge (Box 9)"),ROUND(H2706*Setup!$B$9,2),0))</f>
        <v/>
      </c>
      <c r="Q2706" s="34">
        <f>IF(A2706="","",I2706-P2706)</f>
        <v/>
      </c>
      <c r="R2706" s="34">
        <f>IF(A2706="","",IF(L2706="Yes",I2706,0))</f>
        <v/>
      </c>
      <c r="S2706" s="34">
        <f>IF(A2706="","",IF(AND(L2706="Yes",K2706="Yes",NOT(ISNUMBER(SEARCH("blocked",G2706))),OR(F2706="Standard domestic 15% (Box 7)",F2706="Import - VAT paid at customs (Box 8)",F2706="Import - Reverse charge (Box 9)"),OR(F2706&lt;&gt;"Standard domestic 15% (Box 7)",AND(LEN(D2706)=15,LEFT(D2706,1)="3",RIGHT(D2706,1)="3",ISNUMBER(--D2706)))),I2706,0))</f>
        <v/>
      </c>
      <c r="T2706" s="34">
        <f>IF(A2706="","",R2706-S2706)</f>
        <v/>
      </c>
      <c r="U2706" s="23">
        <f>IF(A2706="","",IF(O2706=0,"Outside audit periods; ","")&amp;IF(F2706="","No VAT category; ","")&amp;IF(ABS(Q2706)&gt;Setup!$B$10,"VAT ≠ 15% × net; ","")&amp;IF(AND(F2706="Standard domestic 15% (Box 7)",NOT(AND(LEN(D2706)=15,LEFT(D2706,1)="3",RIGHT(D2706,1)="3",ISNUMBER(--D2706)))),"Invalid/missing supplier VAT no; ","")&amp;IF(AND(L2706="Yes",K2706&lt;&gt;"Yes"),"VAT claimed without valid tax invoice; ","")&amp;IF(AND(L2706="Yes",ISNUMBER(SEARCH("blocked",G2706))),"Blocked input VAT claimed; ","")&amp;IF(AND(F2706="Import - VAT paid at customs (Box 8)",M2706=""),"Customs declaration no missing; ","")&amp;IF(AND(F2706="Import - Reverse charge (Box 9)",E2706="Saudi Arabia"),"RCM used for a local supplier; ","")&amp;IF(AND(L2706="Yes",NOT(OR(F2706="Standard domestic 15% (Box 7)",F2706="Import - VAT paid at customs (Box 8)",F2706="Import - Reverse charge (Box 9)"))),"VAT claimed on non-taxable category; ",""))</f>
        <v/>
      </c>
    </row>
    <row r="2707">
      <c r="A2707" s="17" t="n"/>
      <c r="B2707" s="14" t="n"/>
      <c r="C2707" s="14" t="n"/>
      <c r="D2707" s="16" t="n"/>
      <c r="E2707" s="14" t="n"/>
      <c r="F2707" s="14" t="n"/>
      <c r="G2707" s="14" t="n"/>
      <c r="H2707" s="19" t="n"/>
      <c r="I2707" s="19" t="n"/>
      <c r="J2707" s="34">
        <f>IF(A2707="","",H2707+I2707)</f>
        <v/>
      </c>
      <c r="K2707" s="14" t="n"/>
      <c r="L2707" s="14" t="n"/>
      <c r="M2707" s="14" t="n"/>
      <c r="N2707" s="14" t="n"/>
      <c r="O2707" s="20">
        <f>IF(A2707="","",SUMPRODUCT((A2707&gt;=Setup!$C$19:$C$30)*(A2707&lt;=Setup!$D$19:$D$30)*Setup!$A$19:$A$30))</f>
        <v/>
      </c>
      <c r="P2707" s="34">
        <f>IF(A2707="","",IF(OR(F2707="Standard domestic 15% (Box 7)",F2707="Import - VAT paid at customs (Box 8)",F2707="Import - Reverse charge (Box 9)"),ROUND(H2707*Setup!$B$9,2),0))</f>
        <v/>
      </c>
      <c r="Q2707" s="34">
        <f>IF(A2707="","",I2707-P2707)</f>
        <v/>
      </c>
      <c r="R2707" s="34">
        <f>IF(A2707="","",IF(L2707="Yes",I2707,0))</f>
        <v/>
      </c>
      <c r="S2707" s="34">
        <f>IF(A2707="","",IF(AND(L2707="Yes",K2707="Yes",NOT(ISNUMBER(SEARCH("blocked",G2707))),OR(F2707="Standard domestic 15% (Box 7)",F2707="Import - VAT paid at customs (Box 8)",F2707="Import - Reverse charge (Box 9)"),OR(F2707&lt;&gt;"Standard domestic 15% (Box 7)",AND(LEN(D2707)=15,LEFT(D2707,1)="3",RIGHT(D2707,1)="3",ISNUMBER(--D2707)))),I2707,0))</f>
        <v/>
      </c>
      <c r="T2707" s="34">
        <f>IF(A2707="","",R2707-S2707)</f>
        <v/>
      </c>
      <c r="U2707" s="23">
        <f>IF(A2707="","",IF(O2707=0,"Outside audit periods; ","")&amp;IF(F2707="","No VAT category; ","")&amp;IF(ABS(Q2707)&gt;Setup!$B$10,"VAT ≠ 15% × net; ","")&amp;IF(AND(F2707="Standard domestic 15% (Box 7)",NOT(AND(LEN(D2707)=15,LEFT(D2707,1)="3",RIGHT(D2707,1)="3",ISNUMBER(--D2707)))),"Invalid/missing supplier VAT no; ","")&amp;IF(AND(L2707="Yes",K2707&lt;&gt;"Yes"),"VAT claimed without valid tax invoice; ","")&amp;IF(AND(L2707="Yes",ISNUMBER(SEARCH("blocked",G2707))),"Blocked input VAT claimed; ","")&amp;IF(AND(F2707="Import - VAT paid at customs (Box 8)",M2707=""),"Customs declaration no missing; ","")&amp;IF(AND(F2707="Import - Reverse charge (Box 9)",E2707="Saudi Arabia"),"RCM used for a local supplier; ","")&amp;IF(AND(L2707="Yes",NOT(OR(F2707="Standard domestic 15% (Box 7)",F2707="Import - VAT paid at customs (Box 8)",F2707="Import - Reverse charge (Box 9)"))),"VAT claimed on non-taxable category; ",""))</f>
        <v/>
      </c>
    </row>
    <row r="2708">
      <c r="A2708" s="17" t="n"/>
      <c r="B2708" s="14" t="n"/>
      <c r="C2708" s="14" t="n"/>
      <c r="D2708" s="16" t="n"/>
      <c r="E2708" s="14" t="n"/>
      <c r="F2708" s="14" t="n"/>
      <c r="G2708" s="14" t="n"/>
      <c r="H2708" s="19" t="n"/>
      <c r="I2708" s="19" t="n"/>
      <c r="J2708" s="34">
        <f>IF(A2708="","",H2708+I2708)</f>
        <v/>
      </c>
      <c r="K2708" s="14" t="n"/>
      <c r="L2708" s="14" t="n"/>
      <c r="M2708" s="14" t="n"/>
      <c r="N2708" s="14" t="n"/>
      <c r="O2708" s="20">
        <f>IF(A2708="","",SUMPRODUCT((A2708&gt;=Setup!$C$19:$C$30)*(A2708&lt;=Setup!$D$19:$D$30)*Setup!$A$19:$A$30))</f>
        <v/>
      </c>
      <c r="P2708" s="34">
        <f>IF(A2708="","",IF(OR(F2708="Standard domestic 15% (Box 7)",F2708="Import - VAT paid at customs (Box 8)",F2708="Import - Reverse charge (Box 9)"),ROUND(H2708*Setup!$B$9,2),0))</f>
        <v/>
      </c>
      <c r="Q2708" s="34">
        <f>IF(A2708="","",I2708-P2708)</f>
        <v/>
      </c>
      <c r="R2708" s="34">
        <f>IF(A2708="","",IF(L2708="Yes",I2708,0))</f>
        <v/>
      </c>
      <c r="S2708" s="34">
        <f>IF(A2708="","",IF(AND(L2708="Yes",K2708="Yes",NOT(ISNUMBER(SEARCH("blocked",G2708))),OR(F2708="Standard domestic 15% (Box 7)",F2708="Import - VAT paid at customs (Box 8)",F2708="Import - Reverse charge (Box 9)"),OR(F2708&lt;&gt;"Standard domestic 15% (Box 7)",AND(LEN(D2708)=15,LEFT(D2708,1)="3",RIGHT(D2708,1)="3",ISNUMBER(--D2708)))),I2708,0))</f>
        <v/>
      </c>
      <c r="T2708" s="34">
        <f>IF(A2708="","",R2708-S2708)</f>
        <v/>
      </c>
      <c r="U2708" s="23">
        <f>IF(A2708="","",IF(O2708=0,"Outside audit periods; ","")&amp;IF(F2708="","No VAT category; ","")&amp;IF(ABS(Q2708)&gt;Setup!$B$10,"VAT ≠ 15% × net; ","")&amp;IF(AND(F2708="Standard domestic 15% (Box 7)",NOT(AND(LEN(D2708)=15,LEFT(D2708,1)="3",RIGHT(D2708,1)="3",ISNUMBER(--D2708)))),"Invalid/missing supplier VAT no; ","")&amp;IF(AND(L2708="Yes",K2708&lt;&gt;"Yes"),"VAT claimed without valid tax invoice; ","")&amp;IF(AND(L2708="Yes",ISNUMBER(SEARCH("blocked",G2708))),"Blocked input VAT claimed; ","")&amp;IF(AND(F2708="Import - VAT paid at customs (Box 8)",M2708=""),"Customs declaration no missing; ","")&amp;IF(AND(F2708="Import - Reverse charge (Box 9)",E2708="Saudi Arabia"),"RCM used for a local supplier; ","")&amp;IF(AND(L2708="Yes",NOT(OR(F2708="Standard domestic 15% (Box 7)",F2708="Import - VAT paid at customs (Box 8)",F2708="Import - Reverse charge (Box 9)"))),"VAT claimed on non-taxable category; ",""))</f>
        <v/>
      </c>
    </row>
    <row r="2709">
      <c r="A2709" s="17" t="n"/>
      <c r="B2709" s="14" t="n"/>
      <c r="C2709" s="14" t="n"/>
      <c r="D2709" s="16" t="n"/>
      <c r="E2709" s="14" t="n"/>
      <c r="F2709" s="14" t="n"/>
      <c r="G2709" s="14" t="n"/>
      <c r="H2709" s="19" t="n"/>
      <c r="I2709" s="19" t="n"/>
      <c r="J2709" s="34">
        <f>IF(A2709="","",H2709+I2709)</f>
        <v/>
      </c>
      <c r="K2709" s="14" t="n"/>
      <c r="L2709" s="14" t="n"/>
      <c r="M2709" s="14" t="n"/>
      <c r="N2709" s="14" t="n"/>
      <c r="O2709" s="20">
        <f>IF(A2709="","",SUMPRODUCT((A2709&gt;=Setup!$C$19:$C$30)*(A2709&lt;=Setup!$D$19:$D$30)*Setup!$A$19:$A$30))</f>
        <v/>
      </c>
      <c r="P2709" s="34">
        <f>IF(A2709="","",IF(OR(F2709="Standard domestic 15% (Box 7)",F2709="Import - VAT paid at customs (Box 8)",F2709="Import - Reverse charge (Box 9)"),ROUND(H2709*Setup!$B$9,2),0))</f>
        <v/>
      </c>
      <c r="Q2709" s="34">
        <f>IF(A2709="","",I2709-P2709)</f>
        <v/>
      </c>
      <c r="R2709" s="34">
        <f>IF(A2709="","",IF(L2709="Yes",I2709,0))</f>
        <v/>
      </c>
      <c r="S2709" s="34">
        <f>IF(A2709="","",IF(AND(L2709="Yes",K2709="Yes",NOT(ISNUMBER(SEARCH("blocked",G2709))),OR(F2709="Standard domestic 15% (Box 7)",F2709="Import - VAT paid at customs (Box 8)",F2709="Import - Reverse charge (Box 9)"),OR(F2709&lt;&gt;"Standard domestic 15% (Box 7)",AND(LEN(D2709)=15,LEFT(D2709,1)="3",RIGHT(D2709,1)="3",ISNUMBER(--D2709)))),I2709,0))</f>
        <v/>
      </c>
      <c r="T2709" s="34">
        <f>IF(A2709="","",R2709-S2709)</f>
        <v/>
      </c>
      <c r="U2709" s="23">
        <f>IF(A2709="","",IF(O2709=0,"Outside audit periods; ","")&amp;IF(F2709="","No VAT category; ","")&amp;IF(ABS(Q2709)&gt;Setup!$B$10,"VAT ≠ 15% × net; ","")&amp;IF(AND(F2709="Standard domestic 15% (Box 7)",NOT(AND(LEN(D2709)=15,LEFT(D2709,1)="3",RIGHT(D2709,1)="3",ISNUMBER(--D2709)))),"Invalid/missing supplier VAT no; ","")&amp;IF(AND(L2709="Yes",K2709&lt;&gt;"Yes"),"VAT claimed without valid tax invoice; ","")&amp;IF(AND(L2709="Yes",ISNUMBER(SEARCH("blocked",G2709))),"Blocked input VAT claimed; ","")&amp;IF(AND(F2709="Import - VAT paid at customs (Box 8)",M2709=""),"Customs declaration no missing; ","")&amp;IF(AND(F2709="Import - Reverse charge (Box 9)",E2709="Saudi Arabia"),"RCM used for a local supplier; ","")&amp;IF(AND(L2709="Yes",NOT(OR(F2709="Standard domestic 15% (Box 7)",F2709="Import - VAT paid at customs (Box 8)",F2709="Import - Reverse charge (Box 9)"))),"VAT claimed on non-taxable category; ",""))</f>
        <v/>
      </c>
    </row>
    <row r="2710">
      <c r="A2710" s="17" t="n"/>
      <c r="B2710" s="14" t="n"/>
      <c r="C2710" s="14" t="n"/>
      <c r="D2710" s="16" t="n"/>
      <c r="E2710" s="14" t="n"/>
      <c r="F2710" s="14" t="n"/>
      <c r="G2710" s="14" t="n"/>
      <c r="H2710" s="19" t="n"/>
      <c r="I2710" s="19" t="n"/>
      <c r="J2710" s="34">
        <f>IF(A2710="","",H2710+I2710)</f>
        <v/>
      </c>
      <c r="K2710" s="14" t="n"/>
      <c r="L2710" s="14" t="n"/>
      <c r="M2710" s="14" t="n"/>
      <c r="N2710" s="14" t="n"/>
      <c r="O2710" s="20">
        <f>IF(A2710="","",SUMPRODUCT((A2710&gt;=Setup!$C$19:$C$30)*(A2710&lt;=Setup!$D$19:$D$30)*Setup!$A$19:$A$30))</f>
        <v/>
      </c>
      <c r="P2710" s="34">
        <f>IF(A2710="","",IF(OR(F2710="Standard domestic 15% (Box 7)",F2710="Import - VAT paid at customs (Box 8)",F2710="Import - Reverse charge (Box 9)"),ROUND(H2710*Setup!$B$9,2),0))</f>
        <v/>
      </c>
      <c r="Q2710" s="34">
        <f>IF(A2710="","",I2710-P2710)</f>
        <v/>
      </c>
      <c r="R2710" s="34">
        <f>IF(A2710="","",IF(L2710="Yes",I2710,0))</f>
        <v/>
      </c>
      <c r="S2710" s="34">
        <f>IF(A2710="","",IF(AND(L2710="Yes",K2710="Yes",NOT(ISNUMBER(SEARCH("blocked",G2710))),OR(F2710="Standard domestic 15% (Box 7)",F2710="Import - VAT paid at customs (Box 8)",F2710="Import - Reverse charge (Box 9)"),OR(F2710&lt;&gt;"Standard domestic 15% (Box 7)",AND(LEN(D2710)=15,LEFT(D2710,1)="3",RIGHT(D2710,1)="3",ISNUMBER(--D2710)))),I2710,0))</f>
        <v/>
      </c>
      <c r="T2710" s="34">
        <f>IF(A2710="","",R2710-S2710)</f>
        <v/>
      </c>
      <c r="U2710" s="23">
        <f>IF(A2710="","",IF(O2710=0,"Outside audit periods; ","")&amp;IF(F2710="","No VAT category; ","")&amp;IF(ABS(Q2710)&gt;Setup!$B$10,"VAT ≠ 15% × net; ","")&amp;IF(AND(F2710="Standard domestic 15% (Box 7)",NOT(AND(LEN(D2710)=15,LEFT(D2710,1)="3",RIGHT(D2710,1)="3",ISNUMBER(--D2710)))),"Invalid/missing supplier VAT no; ","")&amp;IF(AND(L2710="Yes",K2710&lt;&gt;"Yes"),"VAT claimed without valid tax invoice; ","")&amp;IF(AND(L2710="Yes",ISNUMBER(SEARCH("blocked",G2710))),"Blocked input VAT claimed; ","")&amp;IF(AND(F2710="Import - VAT paid at customs (Box 8)",M2710=""),"Customs declaration no missing; ","")&amp;IF(AND(F2710="Import - Reverse charge (Box 9)",E2710="Saudi Arabia"),"RCM used for a local supplier; ","")&amp;IF(AND(L2710="Yes",NOT(OR(F2710="Standard domestic 15% (Box 7)",F2710="Import - VAT paid at customs (Box 8)",F2710="Import - Reverse charge (Box 9)"))),"VAT claimed on non-taxable category; ",""))</f>
        <v/>
      </c>
    </row>
    <row r="2711">
      <c r="A2711" s="17" t="n"/>
      <c r="B2711" s="14" t="n"/>
      <c r="C2711" s="14" t="n"/>
      <c r="D2711" s="16" t="n"/>
      <c r="E2711" s="14" t="n"/>
      <c r="F2711" s="14" t="n"/>
      <c r="G2711" s="14" t="n"/>
      <c r="H2711" s="19" t="n"/>
      <c r="I2711" s="19" t="n"/>
      <c r="J2711" s="34">
        <f>IF(A2711="","",H2711+I2711)</f>
        <v/>
      </c>
      <c r="K2711" s="14" t="n"/>
      <c r="L2711" s="14" t="n"/>
      <c r="M2711" s="14" t="n"/>
      <c r="N2711" s="14" t="n"/>
      <c r="O2711" s="20">
        <f>IF(A2711="","",SUMPRODUCT((A2711&gt;=Setup!$C$19:$C$30)*(A2711&lt;=Setup!$D$19:$D$30)*Setup!$A$19:$A$30))</f>
        <v/>
      </c>
      <c r="P2711" s="34">
        <f>IF(A2711="","",IF(OR(F2711="Standard domestic 15% (Box 7)",F2711="Import - VAT paid at customs (Box 8)",F2711="Import - Reverse charge (Box 9)"),ROUND(H2711*Setup!$B$9,2),0))</f>
        <v/>
      </c>
      <c r="Q2711" s="34">
        <f>IF(A2711="","",I2711-P2711)</f>
        <v/>
      </c>
      <c r="R2711" s="34">
        <f>IF(A2711="","",IF(L2711="Yes",I2711,0))</f>
        <v/>
      </c>
      <c r="S2711" s="34">
        <f>IF(A2711="","",IF(AND(L2711="Yes",K2711="Yes",NOT(ISNUMBER(SEARCH("blocked",G2711))),OR(F2711="Standard domestic 15% (Box 7)",F2711="Import - VAT paid at customs (Box 8)",F2711="Import - Reverse charge (Box 9)"),OR(F2711&lt;&gt;"Standard domestic 15% (Box 7)",AND(LEN(D2711)=15,LEFT(D2711,1)="3",RIGHT(D2711,1)="3",ISNUMBER(--D2711)))),I2711,0))</f>
        <v/>
      </c>
      <c r="T2711" s="34">
        <f>IF(A2711="","",R2711-S2711)</f>
        <v/>
      </c>
      <c r="U2711" s="23">
        <f>IF(A2711="","",IF(O2711=0,"Outside audit periods; ","")&amp;IF(F2711="","No VAT category; ","")&amp;IF(ABS(Q2711)&gt;Setup!$B$10,"VAT ≠ 15% × net; ","")&amp;IF(AND(F2711="Standard domestic 15% (Box 7)",NOT(AND(LEN(D2711)=15,LEFT(D2711,1)="3",RIGHT(D2711,1)="3",ISNUMBER(--D2711)))),"Invalid/missing supplier VAT no; ","")&amp;IF(AND(L2711="Yes",K2711&lt;&gt;"Yes"),"VAT claimed without valid tax invoice; ","")&amp;IF(AND(L2711="Yes",ISNUMBER(SEARCH("blocked",G2711))),"Blocked input VAT claimed; ","")&amp;IF(AND(F2711="Import - VAT paid at customs (Box 8)",M2711=""),"Customs declaration no missing; ","")&amp;IF(AND(F2711="Import - Reverse charge (Box 9)",E2711="Saudi Arabia"),"RCM used for a local supplier; ","")&amp;IF(AND(L2711="Yes",NOT(OR(F2711="Standard domestic 15% (Box 7)",F2711="Import - VAT paid at customs (Box 8)",F2711="Import - Reverse charge (Box 9)"))),"VAT claimed on non-taxable category; ",""))</f>
        <v/>
      </c>
    </row>
    <row r="2712">
      <c r="A2712" s="17" t="n"/>
      <c r="B2712" s="14" t="n"/>
      <c r="C2712" s="14" t="n"/>
      <c r="D2712" s="16" t="n"/>
      <c r="E2712" s="14" t="n"/>
      <c r="F2712" s="14" t="n"/>
      <c r="G2712" s="14" t="n"/>
      <c r="H2712" s="19" t="n"/>
      <c r="I2712" s="19" t="n"/>
      <c r="J2712" s="34">
        <f>IF(A2712="","",H2712+I2712)</f>
        <v/>
      </c>
      <c r="K2712" s="14" t="n"/>
      <c r="L2712" s="14" t="n"/>
      <c r="M2712" s="14" t="n"/>
      <c r="N2712" s="14" t="n"/>
      <c r="O2712" s="20">
        <f>IF(A2712="","",SUMPRODUCT((A2712&gt;=Setup!$C$19:$C$30)*(A2712&lt;=Setup!$D$19:$D$30)*Setup!$A$19:$A$30))</f>
        <v/>
      </c>
      <c r="P2712" s="34">
        <f>IF(A2712="","",IF(OR(F2712="Standard domestic 15% (Box 7)",F2712="Import - VAT paid at customs (Box 8)",F2712="Import - Reverse charge (Box 9)"),ROUND(H2712*Setup!$B$9,2),0))</f>
        <v/>
      </c>
      <c r="Q2712" s="34">
        <f>IF(A2712="","",I2712-P2712)</f>
        <v/>
      </c>
      <c r="R2712" s="34">
        <f>IF(A2712="","",IF(L2712="Yes",I2712,0))</f>
        <v/>
      </c>
      <c r="S2712" s="34">
        <f>IF(A2712="","",IF(AND(L2712="Yes",K2712="Yes",NOT(ISNUMBER(SEARCH("blocked",G2712))),OR(F2712="Standard domestic 15% (Box 7)",F2712="Import - VAT paid at customs (Box 8)",F2712="Import - Reverse charge (Box 9)"),OR(F2712&lt;&gt;"Standard domestic 15% (Box 7)",AND(LEN(D2712)=15,LEFT(D2712,1)="3",RIGHT(D2712,1)="3",ISNUMBER(--D2712)))),I2712,0))</f>
        <v/>
      </c>
      <c r="T2712" s="34">
        <f>IF(A2712="","",R2712-S2712)</f>
        <v/>
      </c>
      <c r="U2712" s="23">
        <f>IF(A2712="","",IF(O2712=0,"Outside audit periods; ","")&amp;IF(F2712="","No VAT category; ","")&amp;IF(ABS(Q2712)&gt;Setup!$B$10,"VAT ≠ 15% × net; ","")&amp;IF(AND(F2712="Standard domestic 15% (Box 7)",NOT(AND(LEN(D2712)=15,LEFT(D2712,1)="3",RIGHT(D2712,1)="3",ISNUMBER(--D2712)))),"Invalid/missing supplier VAT no; ","")&amp;IF(AND(L2712="Yes",K2712&lt;&gt;"Yes"),"VAT claimed without valid tax invoice; ","")&amp;IF(AND(L2712="Yes",ISNUMBER(SEARCH("blocked",G2712))),"Blocked input VAT claimed; ","")&amp;IF(AND(F2712="Import - VAT paid at customs (Box 8)",M2712=""),"Customs declaration no missing; ","")&amp;IF(AND(F2712="Import - Reverse charge (Box 9)",E2712="Saudi Arabia"),"RCM used for a local supplier; ","")&amp;IF(AND(L2712="Yes",NOT(OR(F2712="Standard domestic 15% (Box 7)",F2712="Import - VAT paid at customs (Box 8)",F2712="Import - Reverse charge (Box 9)"))),"VAT claimed on non-taxable category; ",""))</f>
        <v/>
      </c>
    </row>
    <row r="2713">
      <c r="A2713" s="17" t="n"/>
      <c r="B2713" s="14" t="n"/>
      <c r="C2713" s="14" t="n"/>
      <c r="D2713" s="16" t="n"/>
      <c r="E2713" s="14" t="n"/>
      <c r="F2713" s="14" t="n"/>
      <c r="G2713" s="14" t="n"/>
      <c r="H2713" s="19" t="n"/>
      <c r="I2713" s="19" t="n"/>
      <c r="J2713" s="34">
        <f>IF(A2713="","",H2713+I2713)</f>
        <v/>
      </c>
      <c r="K2713" s="14" t="n"/>
      <c r="L2713" s="14" t="n"/>
      <c r="M2713" s="14" t="n"/>
      <c r="N2713" s="14" t="n"/>
      <c r="O2713" s="20">
        <f>IF(A2713="","",SUMPRODUCT((A2713&gt;=Setup!$C$19:$C$30)*(A2713&lt;=Setup!$D$19:$D$30)*Setup!$A$19:$A$30))</f>
        <v/>
      </c>
      <c r="P2713" s="34">
        <f>IF(A2713="","",IF(OR(F2713="Standard domestic 15% (Box 7)",F2713="Import - VAT paid at customs (Box 8)",F2713="Import - Reverse charge (Box 9)"),ROUND(H2713*Setup!$B$9,2),0))</f>
        <v/>
      </c>
      <c r="Q2713" s="34">
        <f>IF(A2713="","",I2713-P2713)</f>
        <v/>
      </c>
      <c r="R2713" s="34">
        <f>IF(A2713="","",IF(L2713="Yes",I2713,0))</f>
        <v/>
      </c>
      <c r="S2713" s="34">
        <f>IF(A2713="","",IF(AND(L2713="Yes",K2713="Yes",NOT(ISNUMBER(SEARCH("blocked",G2713))),OR(F2713="Standard domestic 15% (Box 7)",F2713="Import - VAT paid at customs (Box 8)",F2713="Import - Reverse charge (Box 9)"),OR(F2713&lt;&gt;"Standard domestic 15% (Box 7)",AND(LEN(D2713)=15,LEFT(D2713,1)="3",RIGHT(D2713,1)="3",ISNUMBER(--D2713)))),I2713,0))</f>
        <v/>
      </c>
      <c r="T2713" s="34">
        <f>IF(A2713="","",R2713-S2713)</f>
        <v/>
      </c>
      <c r="U2713" s="23">
        <f>IF(A2713="","",IF(O2713=0,"Outside audit periods; ","")&amp;IF(F2713="","No VAT category; ","")&amp;IF(ABS(Q2713)&gt;Setup!$B$10,"VAT ≠ 15% × net; ","")&amp;IF(AND(F2713="Standard domestic 15% (Box 7)",NOT(AND(LEN(D2713)=15,LEFT(D2713,1)="3",RIGHT(D2713,1)="3",ISNUMBER(--D2713)))),"Invalid/missing supplier VAT no; ","")&amp;IF(AND(L2713="Yes",K2713&lt;&gt;"Yes"),"VAT claimed without valid tax invoice; ","")&amp;IF(AND(L2713="Yes",ISNUMBER(SEARCH("blocked",G2713))),"Blocked input VAT claimed; ","")&amp;IF(AND(F2713="Import - VAT paid at customs (Box 8)",M2713=""),"Customs declaration no missing; ","")&amp;IF(AND(F2713="Import - Reverse charge (Box 9)",E2713="Saudi Arabia"),"RCM used for a local supplier; ","")&amp;IF(AND(L2713="Yes",NOT(OR(F2713="Standard domestic 15% (Box 7)",F2713="Import - VAT paid at customs (Box 8)",F2713="Import - Reverse charge (Box 9)"))),"VAT claimed on non-taxable category; ",""))</f>
        <v/>
      </c>
    </row>
    <row r="2714">
      <c r="A2714" s="17" t="n"/>
      <c r="B2714" s="14" t="n"/>
      <c r="C2714" s="14" t="n"/>
      <c r="D2714" s="16" t="n"/>
      <c r="E2714" s="14" t="n"/>
      <c r="F2714" s="14" t="n"/>
      <c r="G2714" s="14" t="n"/>
      <c r="H2714" s="19" t="n"/>
      <c r="I2714" s="19" t="n"/>
      <c r="J2714" s="34">
        <f>IF(A2714="","",H2714+I2714)</f>
        <v/>
      </c>
      <c r="K2714" s="14" t="n"/>
      <c r="L2714" s="14" t="n"/>
      <c r="M2714" s="14" t="n"/>
      <c r="N2714" s="14" t="n"/>
      <c r="O2714" s="20">
        <f>IF(A2714="","",SUMPRODUCT((A2714&gt;=Setup!$C$19:$C$30)*(A2714&lt;=Setup!$D$19:$D$30)*Setup!$A$19:$A$30))</f>
        <v/>
      </c>
      <c r="P2714" s="34">
        <f>IF(A2714="","",IF(OR(F2714="Standard domestic 15% (Box 7)",F2714="Import - VAT paid at customs (Box 8)",F2714="Import - Reverse charge (Box 9)"),ROUND(H2714*Setup!$B$9,2),0))</f>
        <v/>
      </c>
      <c r="Q2714" s="34">
        <f>IF(A2714="","",I2714-P2714)</f>
        <v/>
      </c>
      <c r="R2714" s="34">
        <f>IF(A2714="","",IF(L2714="Yes",I2714,0))</f>
        <v/>
      </c>
      <c r="S2714" s="34">
        <f>IF(A2714="","",IF(AND(L2714="Yes",K2714="Yes",NOT(ISNUMBER(SEARCH("blocked",G2714))),OR(F2714="Standard domestic 15% (Box 7)",F2714="Import - VAT paid at customs (Box 8)",F2714="Import - Reverse charge (Box 9)"),OR(F2714&lt;&gt;"Standard domestic 15% (Box 7)",AND(LEN(D2714)=15,LEFT(D2714,1)="3",RIGHT(D2714,1)="3",ISNUMBER(--D2714)))),I2714,0))</f>
        <v/>
      </c>
      <c r="T2714" s="34">
        <f>IF(A2714="","",R2714-S2714)</f>
        <v/>
      </c>
      <c r="U2714" s="23">
        <f>IF(A2714="","",IF(O2714=0,"Outside audit periods; ","")&amp;IF(F2714="","No VAT category; ","")&amp;IF(ABS(Q2714)&gt;Setup!$B$10,"VAT ≠ 15% × net; ","")&amp;IF(AND(F2714="Standard domestic 15% (Box 7)",NOT(AND(LEN(D2714)=15,LEFT(D2714,1)="3",RIGHT(D2714,1)="3",ISNUMBER(--D2714)))),"Invalid/missing supplier VAT no; ","")&amp;IF(AND(L2714="Yes",K2714&lt;&gt;"Yes"),"VAT claimed without valid tax invoice; ","")&amp;IF(AND(L2714="Yes",ISNUMBER(SEARCH("blocked",G2714))),"Blocked input VAT claimed; ","")&amp;IF(AND(F2714="Import - VAT paid at customs (Box 8)",M2714=""),"Customs declaration no missing; ","")&amp;IF(AND(F2714="Import - Reverse charge (Box 9)",E2714="Saudi Arabia"),"RCM used for a local supplier; ","")&amp;IF(AND(L2714="Yes",NOT(OR(F2714="Standard domestic 15% (Box 7)",F2714="Import - VAT paid at customs (Box 8)",F2714="Import - Reverse charge (Box 9)"))),"VAT claimed on non-taxable category; ",""))</f>
        <v/>
      </c>
    </row>
    <row r="2715">
      <c r="A2715" s="17" t="n"/>
      <c r="B2715" s="14" t="n"/>
      <c r="C2715" s="14" t="n"/>
      <c r="D2715" s="16" t="n"/>
      <c r="E2715" s="14" t="n"/>
      <c r="F2715" s="14" t="n"/>
      <c r="G2715" s="14" t="n"/>
      <c r="H2715" s="19" t="n"/>
      <c r="I2715" s="19" t="n"/>
      <c r="J2715" s="34">
        <f>IF(A2715="","",H2715+I2715)</f>
        <v/>
      </c>
      <c r="K2715" s="14" t="n"/>
      <c r="L2715" s="14" t="n"/>
      <c r="M2715" s="14" t="n"/>
      <c r="N2715" s="14" t="n"/>
      <c r="O2715" s="20">
        <f>IF(A2715="","",SUMPRODUCT((A2715&gt;=Setup!$C$19:$C$30)*(A2715&lt;=Setup!$D$19:$D$30)*Setup!$A$19:$A$30))</f>
        <v/>
      </c>
      <c r="P2715" s="34">
        <f>IF(A2715="","",IF(OR(F2715="Standard domestic 15% (Box 7)",F2715="Import - VAT paid at customs (Box 8)",F2715="Import - Reverse charge (Box 9)"),ROUND(H2715*Setup!$B$9,2),0))</f>
        <v/>
      </c>
      <c r="Q2715" s="34">
        <f>IF(A2715="","",I2715-P2715)</f>
        <v/>
      </c>
      <c r="R2715" s="34">
        <f>IF(A2715="","",IF(L2715="Yes",I2715,0))</f>
        <v/>
      </c>
      <c r="S2715" s="34">
        <f>IF(A2715="","",IF(AND(L2715="Yes",K2715="Yes",NOT(ISNUMBER(SEARCH("blocked",G2715))),OR(F2715="Standard domestic 15% (Box 7)",F2715="Import - VAT paid at customs (Box 8)",F2715="Import - Reverse charge (Box 9)"),OR(F2715&lt;&gt;"Standard domestic 15% (Box 7)",AND(LEN(D2715)=15,LEFT(D2715,1)="3",RIGHT(D2715,1)="3",ISNUMBER(--D2715)))),I2715,0))</f>
        <v/>
      </c>
      <c r="T2715" s="34">
        <f>IF(A2715="","",R2715-S2715)</f>
        <v/>
      </c>
      <c r="U2715" s="23">
        <f>IF(A2715="","",IF(O2715=0,"Outside audit periods; ","")&amp;IF(F2715="","No VAT category; ","")&amp;IF(ABS(Q2715)&gt;Setup!$B$10,"VAT ≠ 15% × net; ","")&amp;IF(AND(F2715="Standard domestic 15% (Box 7)",NOT(AND(LEN(D2715)=15,LEFT(D2715,1)="3",RIGHT(D2715,1)="3",ISNUMBER(--D2715)))),"Invalid/missing supplier VAT no; ","")&amp;IF(AND(L2715="Yes",K2715&lt;&gt;"Yes"),"VAT claimed without valid tax invoice; ","")&amp;IF(AND(L2715="Yes",ISNUMBER(SEARCH("blocked",G2715))),"Blocked input VAT claimed; ","")&amp;IF(AND(F2715="Import - VAT paid at customs (Box 8)",M2715=""),"Customs declaration no missing; ","")&amp;IF(AND(F2715="Import - Reverse charge (Box 9)",E2715="Saudi Arabia"),"RCM used for a local supplier; ","")&amp;IF(AND(L2715="Yes",NOT(OR(F2715="Standard domestic 15% (Box 7)",F2715="Import - VAT paid at customs (Box 8)",F2715="Import - Reverse charge (Box 9)"))),"VAT claimed on non-taxable category; ",""))</f>
        <v/>
      </c>
    </row>
    <row r="2716">
      <c r="A2716" s="17" t="n"/>
      <c r="B2716" s="14" t="n"/>
      <c r="C2716" s="14" t="n"/>
      <c r="D2716" s="16" t="n"/>
      <c r="E2716" s="14" t="n"/>
      <c r="F2716" s="14" t="n"/>
      <c r="G2716" s="14" t="n"/>
      <c r="H2716" s="19" t="n"/>
      <c r="I2716" s="19" t="n"/>
      <c r="J2716" s="34">
        <f>IF(A2716="","",H2716+I2716)</f>
        <v/>
      </c>
      <c r="K2716" s="14" t="n"/>
      <c r="L2716" s="14" t="n"/>
      <c r="M2716" s="14" t="n"/>
      <c r="N2716" s="14" t="n"/>
      <c r="O2716" s="20">
        <f>IF(A2716="","",SUMPRODUCT((A2716&gt;=Setup!$C$19:$C$30)*(A2716&lt;=Setup!$D$19:$D$30)*Setup!$A$19:$A$30))</f>
        <v/>
      </c>
      <c r="P2716" s="34">
        <f>IF(A2716="","",IF(OR(F2716="Standard domestic 15% (Box 7)",F2716="Import - VAT paid at customs (Box 8)",F2716="Import - Reverse charge (Box 9)"),ROUND(H2716*Setup!$B$9,2),0))</f>
        <v/>
      </c>
      <c r="Q2716" s="34">
        <f>IF(A2716="","",I2716-P2716)</f>
        <v/>
      </c>
      <c r="R2716" s="34">
        <f>IF(A2716="","",IF(L2716="Yes",I2716,0))</f>
        <v/>
      </c>
      <c r="S2716" s="34">
        <f>IF(A2716="","",IF(AND(L2716="Yes",K2716="Yes",NOT(ISNUMBER(SEARCH("blocked",G2716))),OR(F2716="Standard domestic 15% (Box 7)",F2716="Import - VAT paid at customs (Box 8)",F2716="Import - Reverse charge (Box 9)"),OR(F2716&lt;&gt;"Standard domestic 15% (Box 7)",AND(LEN(D2716)=15,LEFT(D2716,1)="3",RIGHT(D2716,1)="3",ISNUMBER(--D2716)))),I2716,0))</f>
        <v/>
      </c>
      <c r="T2716" s="34">
        <f>IF(A2716="","",R2716-S2716)</f>
        <v/>
      </c>
      <c r="U2716" s="23">
        <f>IF(A2716="","",IF(O2716=0,"Outside audit periods; ","")&amp;IF(F2716="","No VAT category; ","")&amp;IF(ABS(Q2716)&gt;Setup!$B$10,"VAT ≠ 15% × net; ","")&amp;IF(AND(F2716="Standard domestic 15% (Box 7)",NOT(AND(LEN(D2716)=15,LEFT(D2716,1)="3",RIGHT(D2716,1)="3",ISNUMBER(--D2716)))),"Invalid/missing supplier VAT no; ","")&amp;IF(AND(L2716="Yes",K2716&lt;&gt;"Yes"),"VAT claimed without valid tax invoice; ","")&amp;IF(AND(L2716="Yes",ISNUMBER(SEARCH("blocked",G2716))),"Blocked input VAT claimed; ","")&amp;IF(AND(F2716="Import - VAT paid at customs (Box 8)",M2716=""),"Customs declaration no missing; ","")&amp;IF(AND(F2716="Import - Reverse charge (Box 9)",E2716="Saudi Arabia"),"RCM used for a local supplier; ","")&amp;IF(AND(L2716="Yes",NOT(OR(F2716="Standard domestic 15% (Box 7)",F2716="Import - VAT paid at customs (Box 8)",F2716="Import - Reverse charge (Box 9)"))),"VAT claimed on non-taxable category; ",""))</f>
        <v/>
      </c>
    </row>
    <row r="2717">
      <c r="A2717" s="17" t="n"/>
      <c r="B2717" s="14" t="n"/>
      <c r="C2717" s="14" t="n"/>
      <c r="D2717" s="16" t="n"/>
      <c r="E2717" s="14" t="n"/>
      <c r="F2717" s="14" t="n"/>
      <c r="G2717" s="14" t="n"/>
      <c r="H2717" s="19" t="n"/>
      <c r="I2717" s="19" t="n"/>
      <c r="J2717" s="34">
        <f>IF(A2717="","",H2717+I2717)</f>
        <v/>
      </c>
      <c r="K2717" s="14" t="n"/>
      <c r="L2717" s="14" t="n"/>
      <c r="M2717" s="14" t="n"/>
      <c r="N2717" s="14" t="n"/>
      <c r="O2717" s="20">
        <f>IF(A2717="","",SUMPRODUCT((A2717&gt;=Setup!$C$19:$C$30)*(A2717&lt;=Setup!$D$19:$D$30)*Setup!$A$19:$A$30))</f>
        <v/>
      </c>
      <c r="P2717" s="34">
        <f>IF(A2717="","",IF(OR(F2717="Standard domestic 15% (Box 7)",F2717="Import - VAT paid at customs (Box 8)",F2717="Import - Reverse charge (Box 9)"),ROUND(H2717*Setup!$B$9,2),0))</f>
        <v/>
      </c>
      <c r="Q2717" s="34">
        <f>IF(A2717="","",I2717-P2717)</f>
        <v/>
      </c>
      <c r="R2717" s="34">
        <f>IF(A2717="","",IF(L2717="Yes",I2717,0))</f>
        <v/>
      </c>
      <c r="S2717" s="34">
        <f>IF(A2717="","",IF(AND(L2717="Yes",K2717="Yes",NOT(ISNUMBER(SEARCH("blocked",G2717))),OR(F2717="Standard domestic 15% (Box 7)",F2717="Import - VAT paid at customs (Box 8)",F2717="Import - Reverse charge (Box 9)"),OR(F2717&lt;&gt;"Standard domestic 15% (Box 7)",AND(LEN(D2717)=15,LEFT(D2717,1)="3",RIGHT(D2717,1)="3",ISNUMBER(--D2717)))),I2717,0))</f>
        <v/>
      </c>
      <c r="T2717" s="34">
        <f>IF(A2717="","",R2717-S2717)</f>
        <v/>
      </c>
      <c r="U2717" s="23">
        <f>IF(A2717="","",IF(O2717=0,"Outside audit periods; ","")&amp;IF(F2717="","No VAT category; ","")&amp;IF(ABS(Q2717)&gt;Setup!$B$10,"VAT ≠ 15% × net; ","")&amp;IF(AND(F2717="Standard domestic 15% (Box 7)",NOT(AND(LEN(D2717)=15,LEFT(D2717,1)="3",RIGHT(D2717,1)="3",ISNUMBER(--D2717)))),"Invalid/missing supplier VAT no; ","")&amp;IF(AND(L2717="Yes",K2717&lt;&gt;"Yes"),"VAT claimed without valid tax invoice; ","")&amp;IF(AND(L2717="Yes",ISNUMBER(SEARCH("blocked",G2717))),"Blocked input VAT claimed; ","")&amp;IF(AND(F2717="Import - VAT paid at customs (Box 8)",M2717=""),"Customs declaration no missing; ","")&amp;IF(AND(F2717="Import - Reverse charge (Box 9)",E2717="Saudi Arabia"),"RCM used for a local supplier; ","")&amp;IF(AND(L2717="Yes",NOT(OR(F2717="Standard domestic 15% (Box 7)",F2717="Import - VAT paid at customs (Box 8)",F2717="Import - Reverse charge (Box 9)"))),"VAT claimed on non-taxable category; ",""))</f>
        <v/>
      </c>
    </row>
    <row r="2718">
      <c r="A2718" s="17" t="n"/>
      <c r="B2718" s="14" t="n"/>
      <c r="C2718" s="14" t="n"/>
      <c r="D2718" s="16" t="n"/>
      <c r="E2718" s="14" t="n"/>
      <c r="F2718" s="14" t="n"/>
      <c r="G2718" s="14" t="n"/>
      <c r="H2718" s="19" t="n"/>
      <c r="I2718" s="19" t="n"/>
      <c r="J2718" s="34">
        <f>IF(A2718="","",H2718+I2718)</f>
        <v/>
      </c>
      <c r="K2718" s="14" t="n"/>
      <c r="L2718" s="14" t="n"/>
      <c r="M2718" s="14" t="n"/>
      <c r="N2718" s="14" t="n"/>
      <c r="O2718" s="20">
        <f>IF(A2718="","",SUMPRODUCT((A2718&gt;=Setup!$C$19:$C$30)*(A2718&lt;=Setup!$D$19:$D$30)*Setup!$A$19:$A$30))</f>
        <v/>
      </c>
      <c r="P2718" s="34">
        <f>IF(A2718="","",IF(OR(F2718="Standard domestic 15% (Box 7)",F2718="Import - VAT paid at customs (Box 8)",F2718="Import - Reverse charge (Box 9)"),ROUND(H2718*Setup!$B$9,2),0))</f>
        <v/>
      </c>
      <c r="Q2718" s="34">
        <f>IF(A2718="","",I2718-P2718)</f>
        <v/>
      </c>
      <c r="R2718" s="34">
        <f>IF(A2718="","",IF(L2718="Yes",I2718,0))</f>
        <v/>
      </c>
      <c r="S2718" s="34">
        <f>IF(A2718="","",IF(AND(L2718="Yes",K2718="Yes",NOT(ISNUMBER(SEARCH("blocked",G2718))),OR(F2718="Standard domestic 15% (Box 7)",F2718="Import - VAT paid at customs (Box 8)",F2718="Import - Reverse charge (Box 9)"),OR(F2718&lt;&gt;"Standard domestic 15% (Box 7)",AND(LEN(D2718)=15,LEFT(D2718,1)="3",RIGHT(D2718,1)="3",ISNUMBER(--D2718)))),I2718,0))</f>
        <v/>
      </c>
      <c r="T2718" s="34">
        <f>IF(A2718="","",R2718-S2718)</f>
        <v/>
      </c>
      <c r="U2718" s="23">
        <f>IF(A2718="","",IF(O2718=0,"Outside audit periods; ","")&amp;IF(F2718="","No VAT category; ","")&amp;IF(ABS(Q2718)&gt;Setup!$B$10,"VAT ≠ 15% × net; ","")&amp;IF(AND(F2718="Standard domestic 15% (Box 7)",NOT(AND(LEN(D2718)=15,LEFT(D2718,1)="3",RIGHT(D2718,1)="3",ISNUMBER(--D2718)))),"Invalid/missing supplier VAT no; ","")&amp;IF(AND(L2718="Yes",K2718&lt;&gt;"Yes"),"VAT claimed without valid tax invoice; ","")&amp;IF(AND(L2718="Yes",ISNUMBER(SEARCH("blocked",G2718))),"Blocked input VAT claimed; ","")&amp;IF(AND(F2718="Import - VAT paid at customs (Box 8)",M2718=""),"Customs declaration no missing; ","")&amp;IF(AND(F2718="Import - Reverse charge (Box 9)",E2718="Saudi Arabia"),"RCM used for a local supplier; ","")&amp;IF(AND(L2718="Yes",NOT(OR(F2718="Standard domestic 15% (Box 7)",F2718="Import - VAT paid at customs (Box 8)",F2718="Import - Reverse charge (Box 9)"))),"VAT claimed on non-taxable category; ",""))</f>
        <v/>
      </c>
    </row>
    <row r="2719">
      <c r="A2719" s="17" t="n"/>
      <c r="B2719" s="14" t="n"/>
      <c r="C2719" s="14" t="n"/>
      <c r="D2719" s="16" t="n"/>
      <c r="E2719" s="14" t="n"/>
      <c r="F2719" s="14" t="n"/>
      <c r="G2719" s="14" t="n"/>
      <c r="H2719" s="19" t="n"/>
      <c r="I2719" s="19" t="n"/>
      <c r="J2719" s="34">
        <f>IF(A2719="","",H2719+I2719)</f>
        <v/>
      </c>
      <c r="K2719" s="14" t="n"/>
      <c r="L2719" s="14" t="n"/>
      <c r="M2719" s="14" t="n"/>
      <c r="N2719" s="14" t="n"/>
      <c r="O2719" s="20">
        <f>IF(A2719="","",SUMPRODUCT((A2719&gt;=Setup!$C$19:$C$30)*(A2719&lt;=Setup!$D$19:$D$30)*Setup!$A$19:$A$30))</f>
        <v/>
      </c>
      <c r="P2719" s="34">
        <f>IF(A2719="","",IF(OR(F2719="Standard domestic 15% (Box 7)",F2719="Import - VAT paid at customs (Box 8)",F2719="Import - Reverse charge (Box 9)"),ROUND(H2719*Setup!$B$9,2),0))</f>
        <v/>
      </c>
      <c r="Q2719" s="34">
        <f>IF(A2719="","",I2719-P2719)</f>
        <v/>
      </c>
      <c r="R2719" s="34">
        <f>IF(A2719="","",IF(L2719="Yes",I2719,0))</f>
        <v/>
      </c>
      <c r="S2719" s="34">
        <f>IF(A2719="","",IF(AND(L2719="Yes",K2719="Yes",NOT(ISNUMBER(SEARCH("blocked",G2719))),OR(F2719="Standard domestic 15% (Box 7)",F2719="Import - VAT paid at customs (Box 8)",F2719="Import - Reverse charge (Box 9)"),OR(F2719&lt;&gt;"Standard domestic 15% (Box 7)",AND(LEN(D2719)=15,LEFT(D2719,1)="3",RIGHT(D2719,1)="3",ISNUMBER(--D2719)))),I2719,0))</f>
        <v/>
      </c>
      <c r="T2719" s="34">
        <f>IF(A2719="","",R2719-S2719)</f>
        <v/>
      </c>
      <c r="U2719" s="23">
        <f>IF(A2719="","",IF(O2719=0,"Outside audit periods; ","")&amp;IF(F2719="","No VAT category; ","")&amp;IF(ABS(Q2719)&gt;Setup!$B$10,"VAT ≠ 15% × net; ","")&amp;IF(AND(F2719="Standard domestic 15% (Box 7)",NOT(AND(LEN(D2719)=15,LEFT(D2719,1)="3",RIGHT(D2719,1)="3",ISNUMBER(--D2719)))),"Invalid/missing supplier VAT no; ","")&amp;IF(AND(L2719="Yes",K2719&lt;&gt;"Yes"),"VAT claimed without valid tax invoice; ","")&amp;IF(AND(L2719="Yes",ISNUMBER(SEARCH("blocked",G2719))),"Blocked input VAT claimed; ","")&amp;IF(AND(F2719="Import - VAT paid at customs (Box 8)",M2719=""),"Customs declaration no missing; ","")&amp;IF(AND(F2719="Import - Reverse charge (Box 9)",E2719="Saudi Arabia"),"RCM used for a local supplier; ","")&amp;IF(AND(L2719="Yes",NOT(OR(F2719="Standard domestic 15% (Box 7)",F2719="Import - VAT paid at customs (Box 8)",F2719="Import - Reverse charge (Box 9)"))),"VAT claimed on non-taxable category; ",""))</f>
        <v/>
      </c>
    </row>
    <row r="2720">
      <c r="A2720" s="17" t="n"/>
      <c r="B2720" s="14" t="n"/>
      <c r="C2720" s="14" t="n"/>
      <c r="D2720" s="16" t="n"/>
      <c r="E2720" s="14" t="n"/>
      <c r="F2720" s="14" t="n"/>
      <c r="G2720" s="14" t="n"/>
      <c r="H2720" s="19" t="n"/>
      <c r="I2720" s="19" t="n"/>
      <c r="J2720" s="34">
        <f>IF(A2720="","",H2720+I2720)</f>
        <v/>
      </c>
      <c r="K2720" s="14" t="n"/>
      <c r="L2720" s="14" t="n"/>
      <c r="M2720" s="14" t="n"/>
      <c r="N2720" s="14" t="n"/>
      <c r="O2720" s="20">
        <f>IF(A2720="","",SUMPRODUCT((A2720&gt;=Setup!$C$19:$C$30)*(A2720&lt;=Setup!$D$19:$D$30)*Setup!$A$19:$A$30))</f>
        <v/>
      </c>
      <c r="P2720" s="34">
        <f>IF(A2720="","",IF(OR(F2720="Standard domestic 15% (Box 7)",F2720="Import - VAT paid at customs (Box 8)",F2720="Import - Reverse charge (Box 9)"),ROUND(H2720*Setup!$B$9,2),0))</f>
        <v/>
      </c>
      <c r="Q2720" s="34">
        <f>IF(A2720="","",I2720-P2720)</f>
        <v/>
      </c>
      <c r="R2720" s="34">
        <f>IF(A2720="","",IF(L2720="Yes",I2720,0))</f>
        <v/>
      </c>
      <c r="S2720" s="34">
        <f>IF(A2720="","",IF(AND(L2720="Yes",K2720="Yes",NOT(ISNUMBER(SEARCH("blocked",G2720))),OR(F2720="Standard domestic 15% (Box 7)",F2720="Import - VAT paid at customs (Box 8)",F2720="Import - Reverse charge (Box 9)"),OR(F2720&lt;&gt;"Standard domestic 15% (Box 7)",AND(LEN(D2720)=15,LEFT(D2720,1)="3",RIGHT(D2720,1)="3",ISNUMBER(--D2720)))),I2720,0))</f>
        <v/>
      </c>
      <c r="T2720" s="34">
        <f>IF(A2720="","",R2720-S2720)</f>
        <v/>
      </c>
      <c r="U2720" s="23">
        <f>IF(A2720="","",IF(O2720=0,"Outside audit periods; ","")&amp;IF(F2720="","No VAT category; ","")&amp;IF(ABS(Q2720)&gt;Setup!$B$10,"VAT ≠ 15% × net; ","")&amp;IF(AND(F2720="Standard domestic 15% (Box 7)",NOT(AND(LEN(D2720)=15,LEFT(D2720,1)="3",RIGHT(D2720,1)="3",ISNUMBER(--D2720)))),"Invalid/missing supplier VAT no; ","")&amp;IF(AND(L2720="Yes",K2720&lt;&gt;"Yes"),"VAT claimed without valid tax invoice; ","")&amp;IF(AND(L2720="Yes",ISNUMBER(SEARCH("blocked",G2720))),"Blocked input VAT claimed; ","")&amp;IF(AND(F2720="Import - VAT paid at customs (Box 8)",M2720=""),"Customs declaration no missing; ","")&amp;IF(AND(F2720="Import - Reverse charge (Box 9)",E2720="Saudi Arabia"),"RCM used for a local supplier; ","")&amp;IF(AND(L2720="Yes",NOT(OR(F2720="Standard domestic 15% (Box 7)",F2720="Import - VAT paid at customs (Box 8)",F2720="Import - Reverse charge (Box 9)"))),"VAT claimed on non-taxable category; ",""))</f>
        <v/>
      </c>
    </row>
    <row r="2721">
      <c r="A2721" s="17" t="n"/>
      <c r="B2721" s="14" t="n"/>
      <c r="C2721" s="14" t="n"/>
      <c r="D2721" s="16" t="n"/>
      <c r="E2721" s="14" t="n"/>
      <c r="F2721" s="14" t="n"/>
      <c r="G2721" s="14" t="n"/>
      <c r="H2721" s="19" t="n"/>
      <c r="I2721" s="19" t="n"/>
      <c r="J2721" s="34">
        <f>IF(A2721="","",H2721+I2721)</f>
        <v/>
      </c>
      <c r="K2721" s="14" t="n"/>
      <c r="L2721" s="14" t="n"/>
      <c r="M2721" s="14" t="n"/>
      <c r="N2721" s="14" t="n"/>
      <c r="O2721" s="20">
        <f>IF(A2721="","",SUMPRODUCT((A2721&gt;=Setup!$C$19:$C$30)*(A2721&lt;=Setup!$D$19:$D$30)*Setup!$A$19:$A$30))</f>
        <v/>
      </c>
      <c r="P2721" s="34">
        <f>IF(A2721="","",IF(OR(F2721="Standard domestic 15% (Box 7)",F2721="Import - VAT paid at customs (Box 8)",F2721="Import - Reverse charge (Box 9)"),ROUND(H2721*Setup!$B$9,2),0))</f>
        <v/>
      </c>
      <c r="Q2721" s="34">
        <f>IF(A2721="","",I2721-P2721)</f>
        <v/>
      </c>
      <c r="R2721" s="34">
        <f>IF(A2721="","",IF(L2721="Yes",I2721,0))</f>
        <v/>
      </c>
      <c r="S2721" s="34">
        <f>IF(A2721="","",IF(AND(L2721="Yes",K2721="Yes",NOT(ISNUMBER(SEARCH("blocked",G2721))),OR(F2721="Standard domestic 15% (Box 7)",F2721="Import - VAT paid at customs (Box 8)",F2721="Import - Reverse charge (Box 9)"),OR(F2721&lt;&gt;"Standard domestic 15% (Box 7)",AND(LEN(D2721)=15,LEFT(D2721,1)="3",RIGHT(D2721,1)="3",ISNUMBER(--D2721)))),I2721,0))</f>
        <v/>
      </c>
      <c r="T2721" s="34">
        <f>IF(A2721="","",R2721-S2721)</f>
        <v/>
      </c>
      <c r="U2721" s="23">
        <f>IF(A2721="","",IF(O2721=0,"Outside audit periods; ","")&amp;IF(F2721="","No VAT category; ","")&amp;IF(ABS(Q2721)&gt;Setup!$B$10,"VAT ≠ 15% × net; ","")&amp;IF(AND(F2721="Standard domestic 15% (Box 7)",NOT(AND(LEN(D2721)=15,LEFT(D2721,1)="3",RIGHT(D2721,1)="3",ISNUMBER(--D2721)))),"Invalid/missing supplier VAT no; ","")&amp;IF(AND(L2721="Yes",K2721&lt;&gt;"Yes"),"VAT claimed without valid tax invoice; ","")&amp;IF(AND(L2721="Yes",ISNUMBER(SEARCH("blocked",G2721))),"Blocked input VAT claimed; ","")&amp;IF(AND(F2721="Import - VAT paid at customs (Box 8)",M2721=""),"Customs declaration no missing; ","")&amp;IF(AND(F2721="Import - Reverse charge (Box 9)",E2721="Saudi Arabia"),"RCM used for a local supplier; ","")&amp;IF(AND(L2721="Yes",NOT(OR(F2721="Standard domestic 15% (Box 7)",F2721="Import - VAT paid at customs (Box 8)",F2721="Import - Reverse charge (Box 9)"))),"VAT claimed on non-taxable category; ",""))</f>
        <v/>
      </c>
    </row>
    <row r="2722">
      <c r="A2722" s="17" t="n"/>
      <c r="B2722" s="14" t="n"/>
      <c r="C2722" s="14" t="n"/>
      <c r="D2722" s="16" t="n"/>
      <c r="E2722" s="14" t="n"/>
      <c r="F2722" s="14" t="n"/>
      <c r="G2722" s="14" t="n"/>
      <c r="H2722" s="19" t="n"/>
      <c r="I2722" s="19" t="n"/>
      <c r="J2722" s="34">
        <f>IF(A2722="","",H2722+I2722)</f>
        <v/>
      </c>
      <c r="K2722" s="14" t="n"/>
      <c r="L2722" s="14" t="n"/>
      <c r="M2722" s="14" t="n"/>
      <c r="N2722" s="14" t="n"/>
      <c r="O2722" s="20">
        <f>IF(A2722="","",SUMPRODUCT((A2722&gt;=Setup!$C$19:$C$30)*(A2722&lt;=Setup!$D$19:$D$30)*Setup!$A$19:$A$30))</f>
        <v/>
      </c>
      <c r="P2722" s="34">
        <f>IF(A2722="","",IF(OR(F2722="Standard domestic 15% (Box 7)",F2722="Import - VAT paid at customs (Box 8)",F2722="Import - Reverse charge (Box 9)"),ROUND(H2722*Setup!$B$9,2),0))</f>
        <v/>
      </c>
      <c r="Q2722" s="34">
        <f>IF(A2722="","",I2722-P2722)</f>
        <v/>
      </c>
      <c r="R2722" s="34">
        <f>IF(A2722="","",IF(L2722="Yes",I2722,0))</f>
        <v/>
      </c>
      <c r="S2722" s="34">
        <f>IF(A2722="","",IF(AND(L2722="Yes",K2722="Yes",NOT(ISNUMBER(SEARCH("blocked",G2722))),OR(F2722="Standard domestic 15% (Box 7)",F2722="Import - VAT paid at customs (Box 8)",F2722="Import - Reverse charge (Box 9)"),OR(F2722&lt;&gt;"Standard domestic 15% (Box 7)",AND(LEN(D2722)=15,LEFT(D2722,1)="3",RIGHT(D2722,1)="3",ISNUMBER(--D2722)))),I2722,0))</f>
        <v/>
      </c>
      <c r="T2722" s="34">
        <f>IF(A2722="","",R2722-S2722)</f>
        <v/>
      </c>
      <c r="U2722" s="23">
        <f>IF(A2722="","",IF(O2722=0,"Outside audit periods; ","")&amp;IF(F2722="","No VAT category; ","")&amp;IF(ABS(Q2722)&gt;Setup!$B$10,"VAT ≠ 15% × net; ","")&amp;IF(AND(F2722="Standard domestic 15% (Box 7)",NOT(AND(LEN(D2722)=15,LEFT(D2722,1)="3",RIGHT(D2722,1)="3",ISNUMBER(--D2722)))),"Invalid/missing supplier VAT no; ","")&amp;IF(AND(L2722="Yes",K2722&lt;&gt;"Yes"),"VAT claimed without valid tax invoice; ","")&amp;IF(AND(L2722="Yes",ISNUMBER(SEARCH("blocked",G2722))),"Blocked input VAT claimed; ","")&amp;IF(AND(F2722="Import - VAT paid at customs (Box 8)",M2722=""),"Customs declaration no missing; ","")&amp;IF(AND(F2722="Import - Reverse charge (Box 9)",E2722="Saudi Arabia"),"RCM used for a local supplier; ","")&amp;IF(AND(L2722="Yes",NOT(OR(F2722="Standard domestic 15% (Box 7)",F2722="Import - VAT paid at customs (Box 8)",F2722="Import - Reverse charge (Box 9)"))),"VAT claimed on non-taxable category; ",""))</f>
        <v/>
      </c>
    </row>
    <row r="2723">
      <c r="A2723" s="17" t="n"/>
      <c r="B2723" s="14" t="n"/>
      <c r="C2723" s="14" t="n"/>
      <c r="D2723" s="16" t="n"/>
      <c r="E2723" s="14" t="n"/>
      <c r="F2723" s="14" t="n"/>
      <c r="G2723" s="14" t="n"/>
      <c r="H2723" s="19" t="n"/>
      <c r="I2723" s="19" t="n"/>
      <c r="J2723" s="34">
        <f>IF(A2723="","",H2723+I2723)</f>
        <v/>
      </c>
      <c r="K2723" s="14" t="n"/>
      <c r="L2723" s="14" t="n"/>
      <c r="M2723" s="14" t="n"/>
      <c r="N2723" s="14" t="n"/>
      <c r="O2723" s="20">
        <f>IF(A2723="","",SUMPRODUCT((A2723&gt;=Setup!$C$19:$C$30)*(A2723&lt;=Setup!$D$19:$D$30)*Setup!$A$19:$A$30))</f>
        <v/>
      </c>
      <c r="P2723" s="34">
        <f>IF(A2723="","",IF(OR(F2723="Standard domestic 15% (Box 7)",F2723="Import - VAT paid at customs (Box 8)",F2723="Import - Reverse charge (Box 9)"),ROUND(H2723*Setup!$B$9,2),0))</f>
        <v/>
      </c>
      <c r="Q2723" s="34">
        <f>IF(A2723="","",I2723-P2723)</f>
        <v/>
      </c>
      <c r="R2723" s="34">
        <f>IF(A2723="","",IF(L2723="Yes",I2723,0))</f>
        <v/>
      </c>
      <c r="S2723" s="34">
        <f>IF(A2723="","",IF(AND(L2723="Yes",K2723="Yes",NOT(ISNUMBER(SEARCH("blocked",G2723))),OR(F2723="Standard domestic 15% (Box 7)",F2723="Import - VAT paid at customs (Box 8)",F2723="Import - Reverse charge (Box 9)"),OR(F2723&lt;&gt;"Standard domestic 15% (Box 7)",AND(LEN(D2723)=15,LEFT(D2723,1)="3",RIGHT(D2723,1)="3",ISNUMBER(--D2723)))),I2723,0))</f>
        <v/>
      </c>
      <c r="T2723" s="34">
        <f>IF(A2723="","",R2723-S2723)</f>
        <v/>
      </c>
      <c r="U2723" s="23">
        <f>IF(A2723="","",IF(O2723=0,"Outside audit periods; ","")&amp;IF(F2723="","No VAT category; ","")&amp;IF(ABS(Q2723)&gt;Setup!$B$10,"VAT ≠ 15% × net; ","")&amp;IF(AND(F2723="Standard domestic 15% (Box 7)",NOT(AND(LEN(D2723)=15,LEFT(D2723,1)="3",RIGHT(D2723,1)="3",ISNUMBER(--D2723)))),"Invalid/missing supplier VAT no; ","")&amp;IF(AND(L2723="Yes",K2723&lt;&gt;"Yes"),"VAT claimed without valid tax invoice; ","")&amp;IF(AND(L2723="Yes",ISNUMBER(SEARCH("blocked",G2723))),"Blocked input VAT claimed; ","")&amp;IF(AND(F2723="Import - VAT paid at customs (Box 8)",M2723=""),"Customs declaration no missing; ","")&amp;IF(AND(F2723="Import - Reverse charge (Box 9)",E2723="Saudi Arabia"),"RCM used for a local supplier; ","")&amp;IF(AND(L2723="Yes",NOT(OR(F2723="Standard domestic 15% (Box 7)",F2723="Import - VAT paid at customs (Box 8)",F2723="Import - Reverse charge (Box 9)"))),"VAT claimed on non-taxable category; ",""))</f>
        <v/>
      </c>
    </row>
    <row r="2724">
      <c r="A2724" s="17" t="n"/>
      <c r="B2724" s="14" t="n"/>
      <c r="C2724" s="14" t="n"/>
      <c r="D2724" s="16" t="n"/>
      <c r="E2724" s="14" t="n"/>
      <c r="F2724" s="14" t="n"/>
      <c r="G2724" s="14" t="n"/>
      <c r="H2724" s="19" t="n"/>
      <c r="I2724" s="19" t="n"/>
      <c r="J2724" s="34">
        <f>IF(A2724="","",H2724+I2724)</f>
        <v/>
      </c>
      <c r="K2724" s="14" t="n"/>
      <c r="L2724" s="14" t="n"/>
      <c r="M2724" s="14" t="n"/>
      <c r="N2724" s="14" t="n"/>
      <c r="O2724" s="20">
        <f>IF(A2724="","",SUMPRODUCT((A2724&gt;=Setup!$C$19:$C$30)*(A2724&lt;=Setup!$D$19:$D$30)*Setup!$A$19:$A$30))</f>
        <v/>
      </c>
      <c r="P2724" s="34">
        <f>IF(A2724="","",IF(OR(F2724="Standard domestic 15% (Box 7)",F2724="Import - VAT paid at customs (Box 8)",F2724="Import - Reverse charge (Box 9)"),ROUND(H2724*Setup!$B$9,2),0))</f>
        <v/>
      </c>
      <c r="Q2724" s="34">
        <f>IF(A2724="","",I2724-P2724)</f>
        <v/>
      </c>
      <c r="R2724" s="34">
        <f>IF(A2724="","",IF(L2724="Yes",I2724,0))</f>
        <v/>
      </c>
      <c r="S2724" s="34">
        <f>IF(A2724="","",IF(AND(L2724="Yes",K2724="Yes",NOT(ISNUMBER(SEARCH("blocked",G2724))),OR(F2724="Standard domestic 15% (Box 7)",F2724="Import - VAT paid at customs (Box 8)",F2724="Import - Reverse charge (Box 9)"),OR(F2724&lt;&gt;"Standard domestic 15% (Box 7)",AND(LEN(D2724)=15,LEFT(D2724,1)="3",RIGHT(D2724,1)="3",ISNUMBER(--D2724)))),I2724,0))</f>
        <v/>
      </c>
      <c r="T2724" s="34">
        <f>IF(A2724="","",R2724-S2724)</f>
        <v/>
      </c>
      <c r="U2724" s="23">
        <f>IF(A2724="","",IF(O2724=0,"Outside audit periods; ","")&amp;IF(F2724="","No VAT category; ","")&amp;IF(ABS(Q2724)&gt;Setup!$B$10,"VAT ≠ 15% × net; ","")&amp;IF(AND(F2724="Standard domestic 15% (Box 7)",NOT(AND(LEN(D2724)=15,LEFT(D2724,1)="3",RIGHT(D2724,1)="3",ISNUMBER(--D2724)))),"Invalid/missing supplier VAT no; ","")&amp;IF(AND(L2724="Yes",K2724&lt;&gt;"Yes"),"VAT claimed without valid tax invoice; ","")&amp;IF(AND(L2724="Yes",ISNUMBER(SEARCH("blocked",G2724))),"Blocked input VAT claimed; ","")&amp;IF(AND(F2724="Import - VAT paid at customs (Box 8)",M2724=""),"Customs declaration no missing; ","")&amp;IF(AND(F2724="Import - Reverse charge (Box 9)",E2724="Saudi Arabia"),"RCM used for a local supplier; ","")&amp;IF(AND(L2724="Yes",NOT(OR(F2724="Standard domestic 15% (Box 7)",F2724="Import - VAT paid at customs (Box 8)",F2724="Import - Reverse charge (Box 9)"))),"VAT claimed on non-taxable category; ",""))</f>
        <v/>
      </c>
    </row>
    <row r="2725">
      <c r="A2725" s="17" t="n"/>
      <c r="B2725" s="14" t="n"/>
      <c r="C2725" s="14" t="n"/>
      <c r="D2725" s="16" t="n"/>
      <c r="E2725" s="14" t="n"/>
      <c r="F2725" s="14" t="n"/>
      <c r="G2725" s="14" t="n"/>
      <c r="H2725" s="19" t="n"/>
      <c r="I2725" s="19" t="n"/>
      <c r="J2725" s="34">
        <f>IF(A2725="","",H2725+I2725)</f>
        <v/>
      </c>
      <c r="K2725" s="14" t="n"/>
      <c r="L2725" s="14" t="n"/>
      <c r="M2725" s="14" t="n"/>
      <c r="N2725" s="14" t="n"/>
      <c r="O2725" s="20">
        <f>IF(A2725="","",SUMPRODUCT((A2725&gt;=Setup!$C$19:$C$30)*(A2725&lt;=Setup!$D$19:$D$30)*Setup!$A$19:$A$30))</f>
        <v/>
      </c>
      <c r="P2725" s="34">
        <f>IF(A2725="","",IF(OR(F2725="Standard domestic 15% (Box 7)",F2725="Import - VAT paid at customs (Box 8)",F2725="Import - Reverse charge (Box 9)"),ROUND(H2725*Setup!$B$9,2),0))</f>
        <v/>
      </c>
      <c r="Q2725" s="34">
        <f>IF(A2725="","",I2725-P2725)</f>
        <v/>
      </c>
      <c r="R2725" s="34">
        <f>IF(A2725="","",IF(L2725="Yes",I2725,0))</f>
        <v/>
      </c>
      <c r="S2725" s="34">
        <f>IF(A2725="","",IF(AND(L2725="Yes",K2725="Yes",NOT(ISNUMBER(SEARCH("blocked",G2725))),OR(F2725="Standard domestic 15% (Box 7)",F2725="Import - VAT paid at customs (Box 8)",F2725="Import - Reverse charge (Box 9)"),OR(F2725&lt;&gt;"Standard domestic 15% (Box 7)",AND(LEN(D2725)=15,LEFT(D2725,1)="3",RIGHT(D2725,1)="3",ISNUMBER(--D2725)))),I2725,0))</f>
        <v/>
      </c>
      <c r="T2725" s="34">
        <f>IF(A2725="","",R2725-S2725)</f>
        <v/>
      </c>
      <c r="U2725" s="23">
        <f>IF(A2725="","",IF(O2725=0,"Outside audit periods; ","")&amp;IF(F2725="","No VAT category; ","")&amp;IF(ABS(Q2725)&gt;Setup!$B$10,"VAT ≠ 15% × net; ","")&amp;IF(AND(F2725="Standard domestic 15% (Box 7)",NOT(AND(LEN(D2725)=15,LEFT(D2725,1)="3",RIGHT(D2725,1)="3",ISNUMBER(--D2725)))),"Invalid/missing supplier VAT no; ","")&amp;IF(AND(L2725="Yes",K2725&lt;&gt;"Yes"),"VAT claimed without valid tax invoice; ","")&amp;IF(AND(L2725="Yes",ISNUMBER(SEARCH("blocked",G2725))),"Blocked input VAT claimed; ","")&amp;IF(AND(F2725="Import - VAT paid at customs (Box 8)",M2725=""),"Customs declaration no missing; ","")&amp;IF(AND(F2725="Import - Reverse charge (Box 9)",E2725="Saudi Arabia"),"RCM used for a local supplier; ","")&amp;IF(AND(L2725="Yes",NOT(OR(F2725="Standard domestic 15% (Box 7)",F2725="Import - VAT paid at customs (Box 8)",F2725="Import - Reverse charge (Box 9)"))),"VAT claimed on non-taxable category; ",""))</f>
        <v/>
      </c>
    </row>
    <row r="2726">
      <c r="A2726" s="17" t="n"/>
      <c r="B2726" s="14" t="n"/>
      <c r="C2726" s="14" t="n"/>
      <c r="D2726" s="16" t="n"/>
      <c r="E2726" s="14" t="n"/>
      <c r="F2726" s="14" t="n"/>
      <c r="G2726" s="14" t="n"/>
      <c r="H2726" s="19" t="n"/>
      <c r="I2726" s="19" t="n"/>
      <c r="J2726" s="34">
        <f>IF(A2726="","",H2726+I2726)</f>
        <v/>
      </c>
      <c r="K2726" s="14" t="n"/>
      <c r="L2726" s="14" t="n"/>
      <c r="M2726" s="14" t="n"/>
      <c r="N2726" s="14" t="n"/>
      <c r="O2726" s="20">
        <f>IF(A2726="","",SUMPRODUCT((A2726&gt;=Setup!$C$19:$C$30)*(A2726&lt;=Setup!$D$19:$D$30)*Setup!$A$19:$A$30))</f>
        <v/>
      </c>
      <c r="P2726" s="34">
        <f>IF(A2726="","",IF(OR(F2726="Standard domestic 15% (Box 7)",F2726="Import - VAT paid at customs (Box 8)",F2726="Import - Reverse charge (Box 9)"),ROUND(H2726*Setup!$B$9,2),0))</f>
        <v/>
      </c>
      <c r="Q2726" s="34">
        <f>IF(A2726="","",I2726-P2726)</f>
        <v/>
      </c>
      <c r="R2726" s="34">
        <f>IF(A2726="","",IF(L2726="Yes",I2726,0))</f>
        <v/>
      </c>
      <c r="S2726" s="34">
        <f>IF(A2726="","",IF(AND(L2726="Yes",K2726="Yes",NOT(ISNUMBER(SEARCH("blocked",G2726))),OR(F2726="Standard domestic 15% (Box 7)",F2726="Import - VAT paid at customs (Box 8)",F2726="Import - Reverse charge (Box 9)"),OR(F2726&lt;&gt;"Standard domestic 15% (Box 7)",AND(LEN(D2726)=15,LEFT(D2726,1)="3",RIGHT(D2726,1)="3",ISNUMBER(--D2726)))),I2726,0))</f>
        <v/>
      </c>
      <c r="T2726" s="34">
        <f>IF(A2726="","",R2726-S2726)</f>
        <v/>
      </c>
      <c r="U2726" s="23">
        <f>IF(A2726="","",IF(O2726=0,"Outside audit periods; ","")&amp;IF(F2726="","No VAT category; ","")&amp;IF(ABS(Q2726)&gt;Setup!$B$10,"VAT ≠ 15% × net; ","")&amp;IF(AND(F2726="Standard domestic 15% (Box 7)",NOT(AND(LEN(D2726)=15,LEFT(D2726,1)="3",RIGHT(D2726,1)="3",ISNUMBER(--D2726)))),"Invalid/missing supplier VAT no; ","")&amp;IF(AND(L2726="Yes",K2726&lt;&gt;"Yes"),"VAT claimed without valid tax invoice; ","")&amp;IF(AND(L2726="Yes",ISNUMBER(SEARCH("blocked",G2726))),"Blocked input VAT claimed; ","")&amp;IF(AND(F2726="Import - VAT paid at customs (Box 8)",M2726=""),"Customs declaration no missing; ","")&amp;IF(AND(F2726="Import - Reverse charge (Box 9)",E2726="Saudi Arabia"),"RCM used for a local supplier; ","")&amp;IF(AND(L2726="Yes",NOT(OR(F2726="Standard domestic 15% (Box 7)",F2726="Import - VAT paid at customs (Box 8)",F2726="Import - Reverse charge (Box 9)"))),"VAT claimed on non-taxable category; ",""))</f>
        <v/>
      </c>
    </row>
    <row r="2727">
      <c r="A2727" s="17" t="n"/>
      <c r="B2727" s="14" t="n"/>
      <c r="C2727" s="14" t="n"/>
      <c r="D2727" s="16" t="n"/>
      <c r="E2727" s="14" t="n"/>
      <c r="F2727" s="14" t="n"/>
      <c r="G2727" s="14" t="n"/>
      <c r="H2727" s="19" t="n"/>
      <c r="I2727" s="19" t="n"/>
      <c r="J2727" s="34">
        <f>IF(A2727="","",H2727+I2727)</f>
        <v/>
      </c>
      <c r="K2727" s="14" t="n"/>
      <c r="L2727" s="14" t="n"/>
      <c r="M2727" s="14" t="n"/>
      <c r="N2727" s="14" t="n"/>
      <c r="O2727" s="20">
        <f>IF(A2727="","",SUMPRODUCT((A2727&gt;=Setup!$C$19:$C$30)*(A2727&lt;=Setup!$D$19:$D$30)*Setup!$A$19:$A$30))</f>
        <v/>
      </c>
      <c r="P2727" s="34">
        <f>IF(A2727="","",IF(OR(F2727="Standard domestic 15% (Box 7)",F2727="Import - VAT paid at customs (Box 8)",F2727="Import - Reverse charge (Box 9)"),ROUND(H2727*Setup!$B$9,2),0))</f>
        <v/>
      </c>
      <c r="Q2727" s="34">
        <f>IF(A2727="","",I2727-P2727)</f>
        <v/>
      </c>
      <c r="R2727" s="34">
        <f>IF(A2727="","",IF(L2727="Yes",I2727,0))</f>
        <v/>
      </c>
      <c r="S2727" s="34">
        <f>IF(A2727="","",IF(AND(L2727="Yes",K2727="Yes",NOT(ISNUMBER(SEARCH("blocked",G2727))),OR(F2727="Standard domestic 15% (Box 7)",F2727="Import - VAT paid at customs (Box 8)",F2727="Import - Reverse charge (Box 9)"),OR(F2727&lt;&gt;"Standard domestic 15% (Box 7)",AND(LEN(D2727)=15,LEFT(D2727,1)="3",RIGHT(D2727,1)="3",ISNUMBER(--D2727)))),I2727,0))</f>
        <v/>
      </c>
      <c r="T2727" s="34">
        <f>IF(A2727="","",R2727-S2727)</f>
        <v/>
      </c>
      <c r="U2727" s="23">
        <f>IF(A2727="","",IF(O2727=0,"Outside audit periods; ","")&amp;IF(F2727="","No VAT category; ","")&amp;IF(ABS(Q2727)&gt;Setup!$B$10,"VAT ≠ 15% × net; ","")&amp;IF(AND(F2727="Standard domestic 15% (Box 7)",NOT(AND(LEN(D2727)=15,LEFT(D2727,1)="3",RIGHT(D2727,1)="3",ISNUMBER(--D2727)))),"Invalid/missing supplier VAT no; ","")&amp;IF(AND(L2727="Yes",K2727&lt;&gt;"Yes"),"VAT claimed without valid tax invoice; ","")&amp;IF(AND(L2727="Yes",ISNUMBER(SEARCH("blocked",G2727))),"Blocked input VAT claimed; ","")&amp;IF(AND(F2727="Import - VAT paid at customs (Box 8)",M2727=""),"Customs declaration no missing; ","")&amp;IF(AND(F2727="Import - Reverse charge (Box 9)",E2727="Saudi Arabia"),"RCM used for a local supplier; ","")&amp;IF(AND(L2727="Yes",NOT(OR(F2727="Standard domestic 15% (Box 7)",F2727="Import - VAT paid at customs (Box 8)",F2727="Import - Reverse charge (Box 9)"))),"VAT claimed on non-taxable category; ",""))</f>
        <v/>
      </c>
    </row>
    <row r="2728">
      <c r="A2728" s="17" t="n"/>
      <c r="B2728" s="14" t="n"/>
      <c r="C2728" s="14" t="n"/>
      <c r="D2728" s="16" t="n"/>
      <c r="E2728" s="14" t="n"/>
      <c r="F2728" s="14" t="n"/>
      <c r="G2728" s="14" t="n"/>
      <c r="H2728" s="19" t="n"/>
      <c r="I2728" s="19" t="n"/>
      <c r="J2728" s="34">
        <f>IF(A2728="","",H2728+I2728)</f>
        <v/>
      </c>
      <c r="K2728" s="14" t="n"/>
      <c r="L2728" s="14" t="n"/>
      <c r="M2728" s="14" t="n"/>
      <c r="N2728" s="14" t="n"/>
      <c r="O2728" s="20">
        <f>IF(A2728="","",SUMPRODUCT((A2728&gt;=Setup!$C$19:$C$30)*(A2728&lt;=Setup!$D$19:$D$30)*Setup!$A$19:$A$30))</f>
        <v/>
      </c>
      <c r="P2728" s="34">
        <f>IF(A2728="","",IF(OR(F2728="Standard domestic 15% (Box 7)",F2728="Import - VAT paid at customs (Box 8)",F2728="Import - Reverse charge (Box 9)"),ROUND(H2728*Setup!$B$9,2),0))</f>
        <v/>
      </c>
      <c r="Q2728" s="34">
        <f>IF(A2728="","",I2728-P2728)</f>
        <v/>
      </c>
      <c r="R2728" s="34">
        <f>IF(A2728="","",IF(L2728="Yes",I2728,0))</f>
        <v/>
      </c>
      <c r="S2728" s="34">
        <f>IF(A2728="","",IF(AND(L2728="Yes",K2728="Yes",NOT(ISNUMBER(SEARCH("blocked",G2728))),OR(F2728="Standard domestic 15% (Box 7)",F2728="Import - VAT paid at customs (Box 8)",F2728="Import - Reverse charge (Box 9)"),OR(F2728&lt;&gt;"Standard domestic 15% (Box 7)",AND(LEN(D2728)=15,LEFT(D2728,1)="3",RIGHT(D2728,1)="3",ISNUMBER(--D2728)))),I2728,0))</f>
        <v/>
      </c>
      <c r="T2728" s="34">
        <f>IF(A2728="","",R2728-S2728)</f>
        <v/>
      </c>
      <c r="U2728" s="23">
        <f>IF(A2728="","",IF(O2728=0,"Outside audit periods; ","")&amp;IF(F2728="","No VAT category; ","")&amp;IF(ABS(Q2728)&gt;Setup!$B$10,"VAT ≠ 15% × net; ","")&amp;IF(AND(F2728="Standard domestic 15% (Box 7)",NOT(AND(LEN(D2728)=15,LEFT(D2728,1)="3",RIGHT(D2728,1)="3",ISNUMBER(--D2728)))),"Invalid/missing supplier VAT no; ","")&amp;IF(AND(L2728="Yes",K2728&lt;&gt;"Yes"),"VAT claimed without valid tax invoice; ","")&amp;IF(AND(L2728="Yes",ISNUMBER(SEARCH("blocked",G2728))),"Blocked input VAT claimed; ","")&amp;IF(AND(F2728="Import - VAT paid at customs (Box 8)",M2728=""),"Customs declaration no missing; ","")&amp;IF(AND(F2728="Import - Reverse charge (Box 9)",E2728="Saudi Arabia"),"RCM used for a local supplier; ","")&amp;IF(AND(L2728="Yes",NOT(OR(F2728="Standard domestic 15% (Box 7)",F2728="Import - VAT paid at customs (Box 8)",F2728="Import - Reverse charge (Box 9)"))),"VAT claimed on non-taxable category; ",""))</f>
        <v/>
      </c>
    </row>
    <row r="2729">
      <c r="A2729" s="17" t="n"/>
      <c r="B2729" s="14" t="n"/>
      <c r="C2729" s="14" t="n"/>
      <c r="D2729" s="16" t="n"/>
      <c r="E2729" s="14" t="n"/>
      <c r="F2729" s="14" t="n"/>
      <c r="G2729" s="14" t="n"/>
      <c r="H2729" s="19" t="n"/>
      <c r="I2729" s="19" t="n"/>
      <c r="J2729" s="34">
        <f>IF(A2729="","",H2729+I2729)</f>
        <v/>
      </c>
      <c r="K2729" s="14" t="n"/>
      <c r="L2729" s="14" t="n"/>
      <c r="M2729" s="14" t="n"/>
      <c r="N2729" s="14" t="n"/>
      <c r="O2729" s="20">
        <f>IF(A2729="","",SUMPRODUCT((A2729&gt;=Setup!$C$19:$C$30)*(A2729&lt;=Setup!$D$19:$D$30)*Setup!$A$19:$A$30))</f>
        <v/>
      </c>
      <c r="P2729" s="34">
        <f>IF(A2729="","",IF(OR(F2729="Standard domestic 15% (Box 7)",F2729="Import - VAT paid at customs (Box 8)",F2729="Import - Reverse charge (Box 9)"),ROUND(H2729*Setup!$B$9,2),0))</f>
        <v/>
      </c>
      <c r="Q2729" s="34">
        <f>IF(A2729="","",I2729-P2729)</f>
        <v/>
      </c>
      <c r="R2729" s="34">
        <f>IF(A2729="","",IF(L2729="Yes",I2729,0))</f>
        <v/>
      </c>
      <c r="S2729" s="34">
        <f>IF(A2729="","",IF(AND(L2729="Yes",K2729="Yes",NOT(ISNUMBER(SEARCH("blocked",G2729))),OR(F2729="Standard domestic 15% (Box 7)",F2729="Import - VAT paid at customs (Box 8)",F2729="Import - Reverse charge (Box 9)"),OR(F2729&lt;&gt;"Standard domestic 15% (Box 7)",AND(LEN(D2729)=15,LEFT(D2729,1)="3",RIGHT(D2729,1)="3",ISNUMBER(--D2729)))),I2729,0))</f>
        <v/>
      </c>
      <c r="T2729" s="34">
        <f>IF(A2729="","",R2729-S2729)</f>
        <v/>
      </c>
      <c r="U2729" s="23">
        <f>IF(A2729="","",IF(O2729=0,"Outside audit periods; ","")&amp;IF(F2729="","No VAT category; ","")&amp;IF(ABS(Q2729)&gt;Setup!$B$10,"VAT ≠ 15% × net; ","")&amp;IF(AND(F2729="Standard domestic 15% (Box 7)",NOT(AND(LEN(D2729)=15,LEFT(D2729,1)="3",RIGHT(D2729,1)="3",ISNUMBER(--D2729)))),"Invalid/missing supplier VAT no; ","")&amp;IF(AND(L2729="Yes",K2729&lt;&gt;"Yes"),"VAT claimed without valid tax invoice; ","")&amp;IF(AND(L2729="Yes",ISNUMBER(SEARCH("blocked",G2729))),"Blocked input VAT claimed; ","")&amp;IF(AND(F2729="Import - VAT paid at customs (Box 8)",M2729=""),"Customs declaration no missing; ","")&amp;IF(AND(F2729="Import - Reverse charge (Box 9)",E2729="Saudi Arabia"),"RCM used for a local supplier; ","")&amp;IF(AND(L2729="Yes",NOT(OR(F2729="Standard domestic 15% (Box 7)",F2729="Import - VAT paid at customs (Box 8)",F2729="Import - Reverse charge (Box 9)"))),"VAT claimed on non-taxable category; ",""))</f>
        <v/>
      </c>
    </row>
    <row r="2730">
      <c r="A2730" s="17" t="n"/>
      <c r="B2730" s="14" t="n"/>
      <c r="C2730" s="14" t="n"/>
      <c r="D2730" s="16" t="n"/>
      <c r="E2730" s="14" t="n"/>
      <c r="F2730" s="14" t="n"/>
      <c r="G2730" s="14" t="n"/>
      <c r="H2730" s="19" t="n"/>
      <c r="I2730" s="19" t="n"/>
      <c r="J2730" s="34">
        <f>IF(A2730="","",H2730+I2730)</f>
        <v/>
      </c>
      <c r="K2730" s="14" t="n"/>
      <c r="L2730" s="14" t="n"/>
      <c r="M2730" s="14" t="n"/>
      <c r="N2730" s="14" t="n"/>
      <c r="O2730" s="20">
        <f>IF(A2730="","",SUMPRODUCT((A2730&gt;=Setup!$C$19:$C$30)*(A2730&lt;=Setup!$D$19:$D$30)*Setup!$A$19:$A$30))</f>
        <v/>
      </c>
      <c r="P2730" s="34">
        <f>IF(A2730="","",IF(OR(F2730="Standard domestic 15% (Box 7)",F2730="Import - VAT paid at customs (Box 8)",F2730="Import - Reverse charge (Box 9)"),ROUND(H2730*Setup!$B$9,2),0))</f>
        <v/>
      </c>
      <c r="Q2730" s="34">
        <f>IF(A2730="","",I2730-P2730)</f>
        <v/>
      </c>
      <c r="R2730" s="34">
        <f>IF(A2730="","",IF(L2730="Yes",I2730,0))</f>
        <v/>
      </c>
      <c r="S2730" s="34">
        <f>IF(A2730="","",IF(AND(L2730="Yes",K2730="Yes",NOT(ISNUMBER(SEARCH("blocked",G2730))),OR(F2730="Standard domestic 15% (Box 7)",F2730="Import - VAT paid at customs (Box 8)",F2730="Import - Reverse charge (Box 9)"),OR(F2730&lt;&gt;"Standard domestic 15% (Box 7)",AND(LEN(D2730)=15,LEFT(D2730,1)="3",RIGHT(D2730,1)="3",ISNUMBER(--D2730)))),I2730,0))</f>
        <v/>
      </c>
      <c r="T2730" s="34">
        <f>IF(A2730="","",R2730-S2730)</f>
        <v/>
      </c>
      <c r="U2730" s="23">
        <f>IF(A2730="","",IF(O2730=0,"Outside audit periods; ","")&amp;IF(F2730="","No VAT category; ","")&amp;IF(ABS(Q2730)&gt;Setup!$B$10,"VAT ≠ 15% × net; ","")&amp;IF(AND(F2730="Standard domestic 15% (Box 7)",NOT(AND(LEN(D2730)=15,LEFT(D2730,1)="3",RIGHT(D2730,1)="3",ISNUMBER(--D2730)))),"Invalid/missing supplier VAT no; ","")&amp;IF(AND(L2730="Yes",K2730&lt;&gt;"Yes"),"VAT claimed without valid tax invoice; ","")&amp;IF(AND(L2730="Yes",ISNUMBER(SEARCH("blocked",G2730))),"Blocked input VAT claimed; ","")&amp;IF(AND(F2730="Import - VAT paid at customs (Box 8)",M2730=""),"Customs declaration no missing; ","")&amp;IF(AND(F2730="Import - Reverse charge (Box 9)",E2730="Saudi Arabia"),"RCM used for a local supplier; ","")&amp;IF(AND(L2730="Yes",NOT(OR(F2730="Standard domestic 15% (Box 7)",F2730="Import - VAT paid at customs (Box 8)",F2730="Import - Reverse charge (Box 9)"))),"VAT claimed on non-taxable category; ",""))</f>
        <v/>
      </c>
    </row>
    <row r="2731">
      <c r="A2731" s="17" t="n"/>
      <c r="B2731" s="14" t="n"/>
      <c r="C2731" s="14" t="n"/>
      <c r="D2731" s="16" t="n"/>
      <c r="E2731" s="14" t="n"/>
      <c r="F2731" s="14" t="n"/>
      <c r="G2731" s="14" t="n"/>
      <c r="H2731" s="19" t="n"/>
      <c r="I2731" s="19" t="n"/>
      <c r="J2731" s="34">
        <f>IF(A2731="","",H2731+I2731)</f>
        <v/>
      </c>
      <c r="K2731" s="14" t="n"/>
      <c r="L2731" s="14" t="n"/>
      <c r="M2731" s="14" t="n"/>
      <c r="N2731" s="14" t="n"/>
      <c r="O2731" s="20">
        <f>IF(A2731="","",SUMPRODUCT((A2731&gt;=Setup!$C$19:$C$30)*(A2731&lt;=Setup!$D$19:$D$30)*Setup!$A$19:$A$30))</f>
        <v/>
      </c>
      <c r="P2731" s="34">
        <f>IF(A2731="","",IF(OR(F2731="Standard domestic 15% (Box 7)",F2731="Import - VAT paid at customs (Box 8)",F2731="Import - Reverse charge (Box 9)"),ROUND(H2731*Setup!$B$9,2),0))</f>
        <v/>
      </c>
      <c r="Q2731" s="34">
        <f>IF(A2731="","",I2731-P2731)</f>
        <v/>
      </c>
      <c r="R2731" s="34">
        <f>IF(A2731="","",IF(L2731="Yes",I2731,0))</f>
        <v/>
      </c>
      <c r="S2731" s="34">
        <f>IF(A2731="","",IF(AND(L2731="Yes",K2731="Yes",NOT(ISNUMBER(SEARCH("blocked",G2731))),OR(F2731="Standard domestic 15% (Box 7)",F2731="Import - VAT paid at customs (Box 8)",F2731="Import - Reverse charge (Box 9)"),OR(F2731&lt;&gt;"Standard domestic 15% (Box 7)",AND(LEN(D2731)=15,LEFT(D2731,1)="3",RIGHT(D2731,1)="3",ISNUMBER(--D2731)))),I2731,0))</f>
        <v/>
      </c>
      <c r="T2731" s="34">
        <f>IF(A2731="","",R2731-S2731)</f>
        <v/>
      </c>
      <c r="U2731" s="23">
        <f>IF(A2731="","",IF(O2731=0,"Outside audit periods; ","")&amp;IF(F2731="","No VAT category; ","")&amp;IF(ABS(Q2731)&gt;Setup!$B$10,"VAT ≠ 15% × net; ","")&amp;IF(AND(F2731="Standard domestic 15% (Box 7)",NOT(AND(LEN(D2731)=15,LEFT(D2731,1)="3",RIGHT(D2731,1)="3",ISNUMBER(--D2731)))),"Invalid/missing supplier VAT no; ","")&amp;IF(AND(L2731="Yes",K2731&lt;&gt;"Yes"),"VAT claimed without valid tax invoice; ","")&amp;IF(AND(L2731="Yes",ISNUMBER(SEARCH("blocked",G2731))),"Blocked input VAT claimed; ","")&amp;IF(AND(F2731="Import - VAT paid at customs (Box 8)",M2731=""),"Customs declaration no missing; ","")&amp;IF(AND(F2731="Import - Reverse charge (Box 9)",E2731="Saudi Arabia"),"RCM used for a local supplier; ","")&amp;IF(AND(L2731="Yes",NOT(OR(F2731="Standard domestic 15% (Box 7)",F2731="Import - VAT paid at customs (Box 8)",F2731="Import - Reverse charge (Box 9)"))),"VAT claimed on non-taxable category; ",""))</f>
        <v/>
      </c>
    </row>
    <row r="2732">
      <c r="A2732" s="17" t="n"/>
      <c r="B2732" s="14" t="n"/>
      <c r="C2732" s="14" t="n"/>
      <c r="D2732" s="16" t="n"/>
      <c r="E2732" s="14" t="n"/>
      <c r="F2732" s="14" t="n"/>
      <c r="G2732" s="14" t="n"/>
      <c r="H2732" s="19" t="n"/>
      <c r="I2732" s="19" t="n"/>
      <c r="J2732" s="34">
        <f>IF(A2732="","",H2732+I2732)</f>
        <v/>
      </c>
      <c r="K2732" s="14" t="n"/>
      <c r="L2732" s="14" t="n"/>
      <c r="M2732" s="14" t="n"/>
      <c r="N2732" s="14" t="n"/>
      <c r="O2732" s="20">
        <f>IF(A2732="","",SUMPRODUCT((A2732&gt;=Setup!$C$19:$C$30)*(A2732&lt;=Setup!$D$19:$D$30)*Setup!$A$19:$A$30))</f>
        <v/>
      </c>
      <c r="P2732" s="34">
        <f>IF(A2732="","",IF(OR(F2732="Standard domestic 15% (Box 7)",F2732="Import - VAT paid at customs (Box 8)",F2732="Import - Reverse charge (Box 9)"),ROUND(H2732*Setup!$B$9,2),0))</f>
        <v/>
      </c>
      <c r="Q2732" s="34">
        <f>IF(A2732="","",I2732-P2732)</f>
        <v/>
      </c>
      <c r="R2732" s="34">
        <f>IF(A2732="","",IF(L2732="Yes",I2732,0))</f>
        <v/>
      </c>
      <c r="S2732" s="34">
        <f>IF(A2732="","",IF(AND(L2732="Yes",K2732="Yes",NOT(ISNUMBER(SEARCH("blocked",G2732))),OR(F2732="Standard domestic 15% (Box 7)",F2732="Import - VAT paid at customs (Box 8)",F2732="Import - Reverse charge (Box 9)"),OR(F2732&lt;&gt;"Standard domestic 15% (Box 7)",AND(LEN(D2732)=15,LEFT(D2732,1)="3",RIGHT(D2732,1)="3",ISNUMBER(--D2732)))),I2732,0))</f>
        <v/>
      </c>
      <c r="T2732" s="34">
        <f>IF(A2732="","",R2732-S2732)</f>
        <v/>
      </c>
      <c r="U2732" s="23">
        <f>IF(A2732="","",IF(O2732=0,"Outside audit periods; ","")&amp;IF(F2732="","No VAT category; ","")&amp;IF(ABS(Q2732)&gt;Setup!$B$10,"VAT ≠ 15% × net; ","")&amp;IF(AND(F2732="Standard domestic 15% (Box 7)",NOT(AND(LEN(D2732)=15,LEFT(D2732,1)="3",RIGHT(D2732,1)="3",ISNUMBER(--D2732)))),"Invalid/missing supplier VAT no; ","")&amp;IF(AND(L2732="Yes",K2732&lt;&gt;"Yes"),"VAT claimed without valid tax invoice; ","")&amp;IF(AND(L2732="Yes",ISNUMBER(SEARCH("blocked",G2732))),"Blocked input VAT claimed; ","")&amp;IF(AND(F2732="Import - VAT paid at customs (Box 8)",M2732=""),"Customs declaration no missing; ","")&amp;IF(AND(F2732="Import - Reverse charge (Box 9)",E2732="Saudi Arabia"),"RCM used for a local supplier; ","")&amp;IF(AND(L2732="Yes",NOT(OR(F2732="Standard domestic 15% (Box 7)",F2732="Import - VAT paid at customs (Box 8)",F2732="Import - Reverse charge (Box 9)"))),"VAT claimed on non-taxable category; ",""))</f>
        <v/>
      </c>
    </row>
    <row r="2733">
      <c r="A2733" s="17" t="n"/>
      <c r="B2733" s="14" t="n"/>
      <c r="C2733" s="14" t="n"/>
      <c r="D2733" s="16" t="n"/>
      <c r="E2733" s="14" t="n"/>
      <c r="F2733" s="14" t="n"/>
      <c r="G2733" s="14" t="n"/>
      <c r="H2733" s="19" t="n"/>
      <c r="I2733" s="19" t="n"/>
      <c r="J2733" s="34">
        <f>IF(A2733="","",H2733+I2733)</f>
        <v/>
      </c>
      <c r="K2733" s="14" t="n"/>
      <c r="L2733" s="14" t="n"/>
      <c r="M2733" s="14" t="n"/>
      <c r="N2733" s="14" t="n"/>
      <c r="O2733" s="20">
        <f>IF(A2733="","",SUMPRODUCT((A2733&gt;=Setup!$C$19:$C$30)*(A2733&lt;=Setup!$D$19:$D$30)*Setup!$A$19:$A$30))</f>
        <v/>
      </c>
      <c r="P2733" s="34">
        <f>IF(A2733="","",IF(OR(F2733="Standard domestic 15% (Box 7)",F2733="Import - VAT paid at customs (Box 8)",F2733="Import - Reverse charge (Box 9)"),ROUND(H2733*Setup!$B$9,2),0))</f>
        <v/>
      </c>
      <c r="Q2733" s="34">
        <f>IF(A2733="","",I2733-P2733)</f>
        <v/>
      </c>
      <c r="R2733" s="34">
        <f>IF(A2733="","",IF(L2733="Yes",I2733,0))</f>
        <v/>
      </c>
      <c r="S2733" s="34">
        <f>IF(A2733="","",IF(AND(L2733="Yes",K2733="Yes",NOT(ISNUMBER(SEARCH("blocked",G2733))),OR(F2733="Standard domestic 15% (Box 7)",F2733="Import - VAT paid at customs (Box 8)",F2733="Import - Reverse charge (Box 9)"),OR(F2733&lt;&gt;"Standard domestic 15% (Box 7)",AND(LEN(D2733)=15,LEFT(D2733,1)="3",RIGHT(D2733,1)="3",ISNUMBER(--D2733)))),I2733,0))</f>
        <v/>
      </c>
      <c r="T2733" s="34">
        <f>IF(A2733="","",R2733-S2733)</f>
        <v/>
      </c>
      <c r="U2733" s="23">
        <f>IF(A2733="","",IF(O2733=0,"Outside audit periods; ","")&amp;IF(F2733="","No VAT category; ","")&amp;IF(ABS(Q2733)&gt;Setup!$B$10,"VAT ≠ 15% × net; ","")&amp;IF(AND(F2733="Standard domestic 15% (Box 7)",NOT(AND(LEN(D2733)=15,LEFT(D2733,1)="3",RIGHT(D2733,1)="3",ISNUMBER(--D2733)))),"Invalid/missing supplier VAT no; ","")&amp;IF(AND(L2733="Yes",K2733&lt;&gt;"Yes"),"VAT claimed without valid tax invoice; ","")&amp;IF(AND(L2733="Yes",ISNUMBER(SEARCH("blocked",G2733))),"Blocked input VAT claimed; ","")&amp;IF(AND(F2733="Import - VAT paid at customs (Box 8)",M2733=""),"Customs declaration no missing; ","")&amp;IF(AND(F2733="Import - Reverse charge (Box 9)",E2733="Saudi Arabia"),"RCM used for a local supplier; ","")&amp;IF(AND(L2733="Yes",NOT(OR(F2733="Standard domestic 15% (Box 7)",F2733="Import - VAT paid at customs (Box 8)",F2733="Import - Reverse charge (Box 9)"))),"VAT claimed on non-taxable category; ",""))</f>
        <v/>
      </c>
    </row>
    <row r="2734">
      <c r="A2734" s="17" t="n"/>
      <c r="B2734" s="14" t="n"/>
      <c r="C2734" s="14" t="n"/>
      <c r="D2734" s="16" t="n"/>
      <c r="E2734" s="14" t="n"/>
      <c r="F2734" s="14" t="n"/>
      <c r="G2734" s="14" t="n"/>
      <c r="H2734" s="19" t="n"/>
      <c r="I2734" s="19" t="n"/>
      <c r="J2734" s="34">
        <f>IF(A2734="","",H2734+I2734)</f>
        <v/>
      </c>
      <c r="K2734" s="14" t="n"/>
      <c r="L2734" s="14" t="n"/>
      <c r="M2734" s="14" t="n"/>
      <c r="N2734" s="14" t="n"/>
      <c r="O2734" s="20">
        <f>IF(A2734="","",SUMPRODUCT((A2734&gt;=Setup!$C$19:$C$30)*(A2734&lt;=Setup!$D$19:$D$30)*Setup!$A$19:$A$30))</f>
        <v/>
      </c>
      <c r="P2734" s="34">
        <f>IF(A2734="","",IF(OR(F2734="Standard domestic 15% (Box 7)",F2734="Import - VAT paid at customs (Box 8)",F2734="Import - Reverse charge (Box 9)"),ROUND(H2734*Setup!$B$9,2),0))</f>
        <v/>
      </c>
      <c r="Q2734" s="34">
        <f>IF(A2734="","",I2734-P2734)</f>
        <v/>
      </c>
      <c r="R2734" s="34">
        <f>IF(A2734="","",IF(L2734="Yes",I2734,0))</f>
        <v/>
      </c>
      <c r="S2734" s="34">
        <f>IF(A2734="","",IF(AND(L2734="Yes",K2734="Yes",NOT(ISNUMBER(SEARCH("blocked",G2734))),OR(F2734="Standard domestic 15% (Box 7)",F2734="Import - VAT paid at customs (Box 8)",F2734="Import - Reverse charge (Box 9)"),OR(F2734&lt;&gt;"Standard domestic 15% (Box 7)",AND(LEN(D2734)=15,LEFT(D2734,1)="3",RIGHT(D2734,1)="3",ISNUMBER(--D2734)))),I2734,0))</f>
        <v/>
      </c>
      <c r="T2734" s="34">
        <f>IF(A2734="","",R2734-S2734)</f>
        <v/>
      </c>
      <c r="U2734" s="23">
        <f>IF(A2734="","",IF(O2734=0,"Outside audit periods; ","")&amp;IF(F2734="","No VAT category; ","")&amp;IF(ABS(Q2734)&gt;Setup!$B$10,"VAT ≠ 15% × net; ","")&amp;IF(AND(F2734="Standard domestic 15% (Box 7)",NOT(AND(LEN(D2734)=15,LEFT(D2734,1)="3",RIGHT(D2734,1)="3",ISNUMBER(--D2734)))),"Invalid/missing supplier VAT no; ","")&amp;IF(AND(L2734="Yes",K2734&lt;&gt;"Yes"),"VAT claimed without valid tax invoice; ","")&amp;IF(AND(L2734="Yes",ISNUMBER(SEARCH("blocked",G2734))),"Blocked input VAT claimed; ","")&amp;IF(AND(F2734="Import - VAT paid at customs (Box 8)",M2734=""),"Customs declaration no missing; ","")&amp;IF(AND(F2734="Import - Reverse charge (Box 9)",E2734="Saudi Arabia"),"RCM used for a local supplier; ","")&amp;IF(AND(L2734="Yes",NOT(OR(F2734="Standard domestic 15% (Box 7)",F2734="Import - VAT paid at customs (Box 8)",F2734="Import - Reverse charge (Box 9)"))),"VAT claimed on non-taxable category; ",""))</f>
        <v/>
      </c>
    </row>
    <row r="2735">
      <c r="A2735" s="17" t="n"/>
      <c r="B2735" s="14" t="n"/>
      <c r="C2735" s="14" t="n"/>
      <c r="D2735" s="16" t="n"/>
      <c r="E2735" s="14" t="n"/>
      <c r="F2735" s="14" t="n"/>
      <c r="G2735" s="14" t="n"/>
      <c r="H2735" s="19" t="n"/>
      <c r="I2735" s="19" t="n"/>
      <c r="J2735" s="34">
        <f>IF(A2735="","",H2735+I2735)</f>
        <v/>
      </c>
      <c r="K2735" s="14" t="n"/>
      <c r="L2735" s="14" t="n"/>
      <c r="M2735" s="14" t="n"/>
      <c r="N2735" s="14" t="n"/>
      <c r="O2735" s="20">
        <f>IF(A2735="","",SUMPRODUCT((A2735&gt;=Setup!$C$19:$C$30)*(A2735&lt;=Setup!$D$19:$D$30)*Setup!$A$19:$A$30))</f>
        <v/>
      </c>
      <c r="P2735" s="34">
        <f>IF(A2735="","",IF(OR(F2735="Standard domestic 15% (Box 7)",F2735="Import - VAT paid at customs (Box 8)",F2735="Import - Reverse charge (Box 9)"),ROUND(H2735*Setup!$B$9,2),0))</f>
        <v/>
      </c>
      <c r="Q2735" s="34">
        <f>IF(A2735="","",I2735-P2735)</f>
        <v/>
      </c>
      <c r="R2735" s="34">
        <f>IF(A2735="","",IF(L2735="Yes",I2735,0))</f>
        <v/>
      </c>
      <c r="S2735" s="34">
        <f>IF(A2735="","",IF(AND(L2735="Yes",K2735="Yes",NOT(ISNUMBER(SEARCH("blocked",G2735))),OR(F2735="Standard domestic 15% (Box 7)",F2735="Import - VAT paid at customs (Box 8)",F2735="Import - Reverse charge (Box 9)"),OR(F2735&lt;&gt;"Standard domestic 15% (Box 7)",AND(LEN(D2735)=15,LEFT(D2735,1)="3",RIGHT(D2735,1)="3",ISNUMBER(--D2735)))),I2735,0))</f>
        <v/>
      </c>
      <c r="T2735" s="34">
        <f>IF(A2735="","",R2735-S2735)</f>
        <v/>
      </c>
      <c r="U2735" s="23">
        <f>IF(A2735="","",IF(O2735=0,"Outside audit periods; ","")&amp;IF(F2735="","No VAT category; ","")&amp;IF(ABS(Q2735)&gt;Setup!$B$10,"VAT ≠ 15% × net; ","")&amp;IF(AND(F2735="Standard domestic 15% (Box 7)",NOT(AND(LEN(D2735)=15,LEFT(D2735,1)="3",RIGHT(D2735,1)="3",ISNUMBER(--D2735)))),"Invalid/missing supplier VAT no; ","")&amp;IF(AND(L2735="Yes",K2735&lt;&gt;"Yes"),"VAT claimed without valid tax invoice; ","")&amp;IF(AND(L2735="Yes",ISNUMBER(SEARCH("blocked",G2735))),"Blocked input VAT claimed; ","")&amp;IF(AND(F2735="Import - VAT paid at customs (Box 8)",M2735=""),"Customs declaration no missing; ","")&amp;IF(AND(F2735="Import - Reverse charge (Box 9)",E2735="Saudi Arabia"),"RCM used for a local supplier; ","")&amp;IF(AND(L2735="Yes",NOT(OR(F2735="Standard domestic 15% (Box 7)",F2735="Import - VAT paid at customs (Box 8)",F2735="Import - Reverse charge (Box 9)"))),"VAT claimed on non-taxable category; ",""))</f>
        <v/>
      </c>
    </row>
    <row r="2736">
      <c r="A2736" s="17" t="n"/>
      <c r="B2736" s="14" t="n"/>
      <c r="C2736" s="14" t="n"/>
      <c r="D2736" s="16" t="n"/>
      <c r="E2736" s="14" t="n"/>
      <c r="F2736" s="14" t="n"/>
      <c r="G2736" s="14" t="n"/>
      <c r="H2736" s="19" t="n"/>
      <c r="I2736" s="19" t="n"/>
      <c r="J2736" s="34">
        <f>IF(A2736="","",H2736+I2736)</f>
        <v/>
      </c>
      <c r="K2736" s="14" t="n"/>
      <c r="L2736" s="14" t="n"/>
      <c r="M2736" s="14" t="n"/>
      <c r="N2736" s="14" t="n"/>
      <c r="O2736" s="20">
        <f>IF(A2736="","",SUMPRODUCT((A2736&gt;=Setup!$C$19:$C$30)*(A2736&lt;=Setup!$D$19:$D$30)*Setup!$A$19:$A$30))</f>
        <v/>
      </c>
      <c r="P2736" s="34">
        <f>IF(A2736="","",IF(OR(F2736="Standard domestic 15% (Box 7)",F2736="Import - VAT paid at customs (Box 8)",F2736="Import - Reverse charge (Box 9)"),ROUND(H2736*Setup!$B$9,2),0))</f>
        <v/>
      </c>
      <c r="Q2736" s="34">
        <f>IF(A2736="","",I2736-P2736)</f>
        <v/>
      </c>
      <c r="R2736" s="34">
        <f>IF(A2736="","",IF(L2736="Yes",I2736,0))</f>
        <v/>
      </c>
      <c r="S2736" s="34">
        <f>IF(A2736="","",IF(AND(L2736="Yes",K2736="Yes",NOT(ISNUMBER(SEARCH("blocked",G2736))),OR(F2736="Standard domestic 15% (Box 7)",F2736="Import - VAT paid at customs (Box 8)",F2736="Import - Reverse charge (Box 9)"),OR(F2736&lt;&gt;"Standard domestic 15% (Box 7)",AND(LEN(D2736)=15,LEFT(D2736,1)="3",RIGHT(D2736,1)="3",ISNUMBER(--D2736)))),I2736,0))</f>
        <v/>
      </c>
      <c r="T2736" s="34">
        <f>IF(A2736="","",R2736-S2736)</f>
        <v/>
      </c>
      <c r="U2736" s="23">
        <f>IF(A2736="","",IF(O2736=0,"Outside audit periods; ","")&amp;IF(F2736="","No VAT category; ","")&amp;IF(ABS(Q2736)&gt;Setup!$B$10,"VAT ≠ 15% × net; ","")&amp;IF(AND(F2736="Standard domestic 15% (Box 7)",NOT(AND(LEN(D2736)=15,LEFT(D2736,1)="3",RIGHT(D2736,1)="3",ISNUMBER(--D2736)))),"Invalid/missing supplier VAT no; ","")&amp;IF(AND(L2736="Yes",K2736&lt;&gt;"Yes"),"VAT claimed without valid tax invoice; ","")&amp;IF(AND(L2736="Yes",ISNUMBER(SEARCH("blocked",G2736))),"Blocked input VAT claimed; ","")&amp;IF(AND(F2736="Import - VAT paid at customs (Box 8)",M2736=""),"Customs declaration no missing; ","")&amp;IF(AND(F2736="Import - Reverse charge (Box 9)",E2736="Saudi Arabia"),"RCM used for a local supplier; ","")&amp;IF(AND(L2736="Yes",NOT(OR(F2736="Standard domestic 15% (Box 7)",F2736="Import - VAT paid at customs (Box 8)",F2736="Import - Reverse charge (Box 9)"))),"VAT claimed on non-taxable category; ",""))</f>
        <v/>
      </c>
    </row>
    <row r="2737">
      <c r="A2737" s="17" t="n"/>
      <c r="B2737" s="14" t="n"/>
      <c r="C2737" s="14" t="n"/>
      <c r="D2737" s="16" t="n"/>
      <c r="E2737" s="14" t="n"/>
      <c r="F2737" s="14" t="n"/>
      <c r="G2737" s="14" t="n"/>
      <c r="H2737" s="19" t="n"/>
      <c r="I2737" s="19" t="n"/>
      <c r="J2737" s="34">
        <f>IF(A2737="","",H2737+I2737)</f>
        <v/>
      </c>
      <c r="K2737" s="14" t="n"/>
      <c r="L2737" s="14" t="n"/>
      <c r="M2737" s="14" t="n"/>
      <c r="N2737" s="14" t="n"/>
      <c r="O2737" s="20">
        <f>IF(A2737="","",SUMPRODUCT((A2737&gt;=Setup!$C$19:$C$30)*(A2737&lt;=Setup!$D$19:$D$30)*Setup!$A$19:$A$30))</f>
        <v/>
      </c>
      <c r="P2737" s="34">
        <f>IF(A2737="","",IF(OR(F2737="Standard domestic 15% (Box 7)",F2737="Import - VAT paid at customs (Box 8)",F2737="Import - Reverse charge (Box 9)"),ROUND(H2737*Setup!$B$9,2),0))</f>
        <v/>
      </c>
      <c r="Q2737" s="34">
        <f>IF(A2737="","",I2737-P2737)</f>
        <v/>
      </c>
      <c r="R2737" s="34">
        <f>IF(A2737="","",IF(L2737="Yes",I2737,0))</f>
        <v/>
      </c>
      <c r="S2737" s="34">
        <f>IF(A2737="","",IF(AND(L2737="Yes",K2737="Yes",NOT(ISNUMBER(SEARCH("blocked",G2737))),OR(F2737="Standard domestic 15% (Box 7)",F2737="Import - VAT paid at customs (Box 8)",F2737="Import - Reverse charge (Box 9)"),OR(F2737&lt;&gt;"Standard domestic 15% (Box 7)",AND(LEN(D2737)=15,LEFT(D2737,1)="3",RIGHT(D2737,1)="3",ISNUMBER(--D2737)))),I2737,0))</f>
        <v/>
      </c>
      <c r="T2737" s="34">
        <f>IF(A2737="","",R2737-S2737)</f>
        <v/>
      </c>
      <c r="U2737" s="23">
        <f>IF(A2737="","",IF(O2737=0,"Outside audit periods; ","")&amp;IF(F2737="","No VAT category; ","")&amp;IF(ABS(Q2737)&gt;Setup!$B$10,"VAT ≠ 15% × net; ","")&amp;IF(AND(F2737="Standard domestic 15% (Box 7)",NOT(AND(LEN(D2737)=15,LEFT(D2737,1)="3",RIGHT(D2737,1)="3",ISNUMBER(--D2737)))),"Invalid/missing supplier VAT no; ","")&amp;IF(AND(L2737="Yes",K2737&lt;&gt;"Yes"),"VAT claimed without valid tax invoice; ","")&amp;IF(AND(L2737="Yes",ISNUMBER(SEARCH("blocked",G2737))),"Blocked input VAT claimed; ","")&amp;IF(AND(F2737="Import - VAT paid at customs (Box 8)",M2737=""),"Customs declaration no missing; ","")&amp;IF(AND(F2737="Import - Reverse charge (Box 9)",E2737="Saudi Arabia"),"RCM used for a local supplier; ","")&amp;IF(AND(L2737="Yes",NOT(OR(F2737="Standard domestic 15% (Box 7)",F2737="Import - VAT paid at customs (Box 8)",F2737="Import - Reverse charge (Box 9)"))),"VAT claimed on non-taxable category; ",""))</f>
        <v/>
      </c>
    </row>
    <row r="2738">
      <c r="A2738" s="17" t="n"/>
      <c r="B2738" s="14" t="n"/>
      <c r="C2738" s="14" t="n"/>
      <c r="D2738" s="16" t="n"/>
      <c r="E2738" s="14" t="n"/>
      <c r="F2738" s="14" t="n"/>
      <c r="G2738" s="14" t="n"/>
      <c r="H2738" s="19" t="n"/>
      <c r="I2738" s="19" t="n"/>
      <c r="J2738" s="34">
        <f>IF(A2738="","",H2738+I2738)</f>
        <v/>
      </c>
      <c r="K2738" s="14" t="n"/>
      <c r="L2738" s="14" t="n"/>
      <c r="M2738" s="14" t="n"/>
      <c r="N2738" s="14" t="n"/>
      <c r="O2738" s="20">
        <f>IF(A2738="","",SUMPRODUCT((A2738&gt;=Setup!$C$19:$C$30)*(A2738&lt;=Setup!$D$19:$D$30)*Setup!$A$19:$A$30))</f>
        <v/>
      </c>
      <c r="P2738" s="34">
        <f>IF(A2738="","",IF(OR(F2738="Standard domestic 15% (Box 7)",F2738="Import - VAT paid at customs (Box 8)",F2738="Import - Reverse charge (Box 9)"),ROUND(H2738*Setup!$B$9,2),0))</f>
        <v/>
      </c>
      <c r="Q2738" s="34">
        <f>IF(A2738="","",I2738-P2738)</f>
        <v/>
      </c>
      <c r="R2738" s="34">
        <f>IF(A2738="","",IF(L2738="Yes",I2738,0))</f>
        <v/>
      </c>
      <c r="S2738" s="34">
        <f>IF(A2738="","",IF(AND(L2738="Yes",K2738="Yes",NOT(ISNUMBER(SEARCH("blocked",G2738))),OR(F2738="Standard domestic 15% (Box 7)",F2738="Import - VAT paid at customs (Box 8)",F2738="Import - Reverse charge (Box 9)"),OR(F2738&lt;&gt;"Standard domestic 15% (Box 7)",AND(LEN(D2738)=15,LEFT(D2738,1)="3",RIGHT(D2738,1)="3",ISNUMBER(--D2738)))),I2738,0))</f>
        <v/>
      </c>
      <c r="T2738" s="34">
        <f>IF(A2738="","",R2738-S2738)</f>
        <v/>
      </c>
      <c r="U2738" s="23">
        <f>IF(A2738="","",IF(O2738=0,"Outside audit periods; ","")&amp;IF(F2738="","No VAT category; ","")&amp;IF(ABS(Q2738)&gt;Setup!$B$10,"VAT ≠ 15% × net; ","")&amp;IF(AND(F2738="Standard domestic 15% (Box 7)",NOT(AND(LEN(D2738)=15,LEFT(D2738,1)="3",RIGHT(D2738,1)="3",ISNUMBER(--D2738)))),"Invalid/missing supplier VAT no; ","")&amp;IF(AND(L2738="Yes",K2738&lt;&gt;"Yes"),"VAT claimed without valid tax invoice; ","")&amp;IF(AND(L2738="Yes",ISNUMBER(SEARCH("blocked",G2738))),"Blocked input VAT claimed; ","")&amp;IF(AND(F2738="Import - VAT paid at customs (Box 8)",M2738=""),"Customs declaration no missing; ","")&amp;IF(AND(F2738="Import - Reverse charge (Box 9)",E2738="Saudi Arabia"),"RCM used for a local supplier; ","")&amp;IF(AND(L2738="Yes",NOT(OR(F2738="Standard domestic 15% (Box 7)",F2738="Import - VAT paid at customs (Box 8)",F2738="Import - Reverse charge (Box 9)"))),"VAT claimed on non-taxable category; ",""))</f>
        <v/>
      </c>
    </row>
    <row r="2739">
      <c r="A2739" s="17" t="n"/>
      <c r="B2739" s="14" t="n"/>
      <c r="C2739" s="14" t="n"/>
      <c r="D2739" s="16" t="n"/>
      <c r="E2739" s="14" t="n"/>
      <c r="F2739" s="14" t="n"/>
      <c r="G2739" s="14" t="n"/>
      <c r="H2739" s="19" t="n"/>
      <c r="I2739" s="19" t="n"/>
      <c r="J2739" s="34">
        <f>IF(A2739="","",H2739+I2739)</f>
        <v/>
      </c>
      <c r="K2739" s="14" t="n"/>
      <c r="L2739" s="14" t="n"/>
      <c r="M2739" s="14" t="n"/>
      <c r="N2739" s="14" t="n"/>
      <c r="O2739" s="20">
        <f>IF(A2739="","",SUMPRODUCT((A2739&gt;=Setup!$C$19:$C$30)*(A2739&lt;=Setup!$D$19:$D$30)*Setup!$A$19:$A$30))</f>
        <v/>
      </c>
      <c r="P2739" s="34">
        <f>IF(A2739="","",IF(OR(F2739="Standard domestic 15% (Box 7)",F2739="Import - VAT paid at customs (Box 8)",F2739="Import - Reverse charge (Box 9)"),ROUND(H2739*Setup!$B$9,2),0))</f>
        <v/>
      </c>
      <c r="Q2739" s="34">
        <f>IF(A2739="","",I2739-P2739)</f>
        <v/>
      </c>
      <c r="R2739" s="34">
        <f>IF(A2739="","",IF(L2739="Yes",I2739,0))</f>
        <v/>
      </c>
      <c r="S2739" s="34">
        <f>IF(A2739="","",IF(AND(L2739="Yes",K2739="Yes",NOT(ISNUMBER(SEARCH("blocked",G2739))),OR(F2739="Standard domestic 15% (Box 7)",F2739="Import - VAT paid at customs (Box 8)",F2739="Import - Reverse charge (Box 9)"),OR(F2739&lt;&gt;"Standard domestic 15% (Box 7)",AND(LEN(D2739)=15,LEFT(D2739,1)="3",RIGHT(D2739,1)="3",ISNUMBER(--D2739)))),I2739,0))</f>
        <v/>
      </c>
      <c r="T2739" s="34">
        <f>IF(A2739="","",R2739-S2739)</f>
        <v/>
      </c>
      <c r="U2739" s="23">
        <f>IF(A2739="","",IF(O2739=0,"Outside audit periods; ","")&amp;IF(F2739="","No VAT category; ","")&amp;IF(ABS(Q2739)&gt;Setup!$B$10,"VAT ≠ 15% × net; ","")&amp;IF(AND(F2739="Standard domestic 15% (Box 7)",NOT(AND(LEN(D2739)=15,LEFT(D2739,1)="3",RIGHT(D2739,1)="3",ISNUMBER(--D2739)))),"Invalid/missing supplier VAT no; ","")&amp;IF(AND(L2739="Yes",K2739&lt;&gt;"Yes"),"VAT claimed without valid tax invoice; ","")&amp;IF(AND(L2739="Yes",ISNUMBER(SEARCH("blocked",G2739))),"Blocked input VAT claimed; ","")&amp;IF(AND(F2739="Import - VAT paid at customs (Box 8)",M2739=""),"Customs declaration no missing; ","")&amp;IF(AND(F2739="Import - Reverse charge (Box 9)",E2739="Saudi Arabia"),"RCM used for a local supplier; ","")&amp;IF(AND(L2739="Yes",NOT(OR(F2739="Standard domestic 15% (Box 7)",F2739="Import - VAT paid at customs (Box 8)",F2739="Import - Reverse charge (Box 9)"))),"VAT claimed on non-taxable category; ",""))</f>
        <v/>
      </c>
    </row>
    <row r="2740">
      <c r="A2740" s="17" t="n"/>
      <c r="B2740" s="14" t="n"/>
      <c r="C2740" s="14" t="n"/>
      <c r="D2740" s="16" t="n"/>
      <c r="E2740" s="14" t="n"/>
      <c r="F2740" s="14" t="n"/>
      <c r="G2740" s="14" t="n"/>
      <c r="H2740" s="19" t="n"/>
      <c r="I2740" s="19" t="n"/>
      <c r="J2740" s="34">
        <f>IF(A2740="","",H2740+I2740)</f>
        <v/>
      </c>
      <c r="K2740" s="14" t="n"/>
      <c r="L2740" s="14" t="n"/>
      <c r="M2740" s="14" t="n"/>
      <c r="N2740" s="14" t="n"/>
      <c r="O2740" s="20">
        <f>IF(A2740="","",SUMPRODUCT((A2740&gt;=Setup!$C$19:$C$30)*(A2740&lt;=Setup!$D$19:$D$30)*Setup!$A$19:$A$30))</f>
        <v/>
      </c>
      <c r="P2740" s="34">
        <f>IF(A2740="","",IF(OR(F2740="Standard domestic 15% (Box 7)",F2740="Import - VAT paid at customs (Box 8)",F2740="Import - Reverse charge (Box 9)"),ROUND(H2740*Setup!$B$9,2),0))</f>
        <v/>
      </c>
      <c r="Q2740" s="34">
        <f>IF(A2740="","",I2740-P2740)</f>
        <v/>
      </c>
      <c r="R2740" s="34">
        <f>IF(A2740="","",IF(L2740="Yes",I2740,0))</f>
        <v/>
      </c>
      <c r="S2740" s="34">
        <f>IF(A2740="","",IF(AND(L2740="Yes",K2740="Yes",NOT(ISNUMBER(SEARCH("blocked",G2740))),OR(F2740="Standard domestic 15% (Box 7)",F2740="Import - VAT paid at customs (Box 8)",F2740="Import - Reverse charge (Box 9)"),OR(F2740&lt;&gt;"Standard domestic 15% (Box 7)",AND(LEN(D2740)=15,LEFT(D2740,1)="3",RIGHT(D2740,1)="3",ISNUMBER(--D2740)))),I2740,0))</f>
        <v/>
      </c>
      <c r="T2740" s="34">
        <f>IF(A2740="","",R2740-S2740)</f>
        <v/>
      </c>
      <c r="U2740" s="23">
        <f>IF(A2740="","",IF(O2740=0,"Outside audit periods; ","")&amp;IF(F2740="","No VAT category; ","")&amp;IF(ABS(Q2740)&gt;Setup!$B$10,"VAT ≠ 15% × net; ","")&amp;IF(AND(F2740="Standard domestic 15% (Box 7)",NOT(AND(LEN(D2740)=15,LEFT(D2740,1)="3",RIGHT(D2740,1)="3",ISNUMBER(--D2740)))),"Invalid/missing supplier VAT no; ","")&amp;IF(AND(L2740="Yes",K2740&lt;&gt;"Yes"),"VAT claimed without valid tax invoice; ","")&amp;IF(AND(L2740="Yes",ISNUMBER(SEARCH("blocked",G2740))),"Blocked input VAT claimed; ","")&amp;IF(AND(F2740="Import - VAT paid at customs (Box 8)",M2740=""),"Customs declaration no missing; ","")&amp;IF(AND(F2740="Import - Reverse charge (Box 9)",E2740="Saudi Arabia"),"RCM used for a local supplier; ","")&amp;IF(AND(L2740="Yes",NOT(OR(F2740="Standard domestic 15% (Box 7)",F2740="Import - VAT paid at customs (Box 8)",F2740="Import - Reverse charge (Box 9)"))),"VAT claimed on non-taxable category; ",""))</f>
        <v/>
      </c>
    </row>
    <row r="2741">
      <c r="A2741" s="17" t="n"/>
      <c r="B2741" s="14" t="n"/>
      <c r="C2741" s="14" t="n"/>
      <c r="D2741" s="16" t="n"/>
      <c r="E2741" s="14" t="n"/>
      <c r="F2741" s="14" t="n"/>
      <c r="G2741" s="14" t="n"/>
      <c r="H2741" s="19" t="n"/>
      <c r="I2741" s="19" t="n"/>
      <c r="J2741" s="34">
        <f>IF(A2741="","",H2741+I2741)</f>
        <v/>
      </c>
      <c r="K2741" s="14" t="n"/>
      <c r="L2741" s="14" t="n"/>
      <c r="M2741" s="14" t="n"/>
      <c r="N2741" s="14" t="n"/>
      <c r="O2741" s="20">
        <f>IF(A2741="","",SUMPRODUCT((A2741&gt;=Setup!$C$19:$C$30)*(A2741&lt;=Setup!$D$19:$D$30)*Setup!$A$19:$A$30))</f>
        <v/>
      </c>
      <c r="P2741" s="34">
        <f>IF(A2741="","",IF(OR(F2741="Standard domestic 15% (Box 7)",F2741="Import - VAT paid at customs (Box 8)",F2741="Import - Reverse charge (Box 9)"),ROUND(H2741*Setup!$B$9,2),0))</f>
        <v/>
      </c>
      <c r="Q2741" s="34">
        <f>IF(A2741="","",I2741-P2741)</f>
        <v/>
      </c>
      <c r="R2741" s="34">
        <f>IF(A2741="","",IF(L2741="Yes",I2741,0))</f>
        <v/>
      </c>
      <c r="S2741" s="34">
        <f>IF(A2741="","",IF(AND(L2741="Yes",K2741="Yes",NOT(ISNUMBER(SEARCH("blocked",G2741))),OR(F2741="Standard domestic 15% (Box 7)",F2741="Import - VAT paid at customs (Box 8)",F2741="Import - Reverse charge (Box 9)"),OR(F2741&lt;&gt;"Standard domestic 15% (Box 7)",AND(LEN(D2741)=15,LEFT(D2741,1)="3",RIGHT(D2741,1)="3",ISNUMBER(--D2741)))),I2741,0))</f>
        <v/>
      </c>
      <c r="T2741" s="34">
        <f>IF(A2741="","",R2741-S2741)</f>
        <v/>
      </c>
      <c r="U2741" s="23">
        <f>IF(A2741="","",IF(O2741=0,"Outside audit periods; ","")&amp;IF(F2741="","No VAT category; ","")&amp;IF(ABS(Q2741)&gt;Setup!$B$10,"VAT ≠ 15% × net; ","")&amp;IF(AND(F2741="Standard domestic 15% (Box 7)",NOT(AND(LEN(D2741)=15,LEFT(D2741,1)="3",RIGHT(D2741,1)="3",ISNUMBER(--D2741)))),"Invalid/missing supplier VAT no; ","")&amp;IF(AND(L2741="Yes",K2741&lt;&gt;"Yes"),"VAT claimed without valid tax invoice; ","")&amp;IF(AND(L2741="Yes",ISNUMBER(SEARCH("blocked",G2741))),"Blocked input VAT claimed; ","")&amp;IF(AND(F2741="Import - VAT paid at customs (Box 8)",M2741=""),"Customs declaration no missing; ","")&amp;IF(AND(F2741="Import - Reverse charge (Box 9)",E2741="Saudi Arabia"),"RCM used for a local supplier; ","")&amp;IF(AND(L2741="Yes",NOT(OR(F2741="Standard domestic 15% (Box 7)",F2741="Import - VAT paid at customs (Box 8)",F2741="Import - Reverse charge (Box 9)"))),"VAT claimed on non-taxable category; ",""))</f>
        <v/>
      </c>
    </row>
    <row r="2742">
      <c r="A2742" s="17" t="n"/>
      <c r="B2742" s="14" t="n"/>
      <c r="C2742" s="14" t="n"/>
      <c r="D2742" s="16" t="n"/>
      <c r="E2742" s="14" t="n"/>
      <c r="F2742" s="14" t="n"/>
      <c r="G2742" s="14" t="n"/>
      <c r="H2742" s="19" t="n"/>
      <c r="I2742" s="19" t="n"/>
      <c r="J2742" s="34">
        <f>IF(A2742="","",H2742+I2742)</f>
        <v/>
      </c>
      <c r="K2742" s="14" t="n"/>
      <c r="L2742" s="14" t="n"/>
      <c r="M2742" s="14" t="n"/>
      <c r="N2742" s="14" t="n"/>
      <c r="O2742" s="20">
        <f>IF(A2742="","",SUMPRODUCT((A2742&gt;=Setup!$C$19:$C$30)*(A2742&lt;=Setup!$D$19:$D$30)*Setup!$A$19:$A$30))</f>
        <v/>
      </c>
      <c r="P2742" s="34">
        <f>IF(A2742="","",IF(OR(F2742="Standard domestic 15% (Box 7)",F2742="Import - VAT paid at customs (Box 8)",F2742="Import - Reverse charge (Box 9)"),ROUND(H2742*Setup!$B$9,2),0))</f>
        <v/>
      </c>
      <c r="Q2742" s="34">
        <f>IF(A2742="","",I2742-P2742)</f>
        <v/>
      </c>
      <c r="R2742" s="34">
        <f>IF(A2742="","",IF(L2742="Yes",I2742,0))</f>
        <v/>
      </c>
      <c r="S2742" s="34">
        <f>IF(A2742="","",IF(AND(L2742="Yes",K2742="Yes",NOT(ISNUMBER(SEARCH("blocked",G2742))),OR(F2742="Standard domestic 15% (Box 7)",F2742="Import - VAT paid at customs (Box 8)",F2742="Import - Reverse charge (Box 9)"),OR(F2742&lt;&gt;"Standard domestic 15% (Box 7)",AND(LEN(D2742)=15,LEFT(D2742,1)="3",RIGHT(D2742,1)="3",ISNUMBER(--D2742)))),I2742,0))</f>
        <v/>
      </c>
      <c r="T2742" s="34">
        <f>IF(A2742="","",R2742-S2742)</f>
        <v/>
      </c>
      <c r="U2742" s="23">
        <f>IF(A2742="","",IF(O2742=0,"Outside audit periods; ","")&amp;IF(F2742="","No VAT category; ","")&amp;IF(ABS(Q2742)&gt;Setup!$B$10,"VAT ≠ 15% × net; ","")&amp;IF(AND(F2742="Standard domestic 15% (Box 7)",NOT(AND(LEN(D2742)=15,LEFT(D2742,1)="3",RIGHT(D2742,1)="3",ISNUMBER(--D2742)))),"Invalid/missing supplier VAT no; ","")&amp;IF(AND(L2742="Yes",K2742&lt;&gt;"Yes"),"VAT claimed without valid tax invoice; ","")&amp;IF(AND(L2742="Yes",ISNUMBER(SEARCH("blocked",G2742))),"Blocked input VAT claimed; ","")&amp;IF(AND(F2742="Import - VAT paid at customs (Box 8)",M2742=""),"Customs declaration no missing; ","")&amp;IF(AND(F2742="Import - Reverse charge (Box 9)",E2742="Saudi Arabia"),"RCM used for a local supplier; ","")&amp;IF(AND(L2742="Yes",NOT(OR(F2742="Standard domestic 15% (Box 7)",F2742="Import - VAT paid at customs (Box 8)",F2742="Import - Reverse charge (Box 9)"))),"VAT claimed on non-taxable category; ",""))</f>
        <v/>
      </c>
    </row>
    <row r="2743">
      <c r="A2743" s="17" t="n"/>
      <c r="B2743" s="14" t="n"/>
      <c r="C2743" s="14" t="n"/>
      <c r="D2743" s="16" t="n"/>
      <c r="E2743" s="14" t="n"/>
      <c r="F2743" s="14" t="n"/>
      <c r="G2743" s="14" t="n"/>
      <c r="H2743" s="19" t="n"/>
      <c r="I2743" s="19" t="n"/>
      <c r="J2743" s="34">
        <f>IF(A2743="","",H2743+I2743)</f>
        <v/>
      </c>
      <c r="K2743" s="14" t="n"/>
      <c r="L2743" s="14" t="n"/>
      <c r="M2743" s="14" t="n"/>
      <c r="N2743" s="14" t="n"/>
      <c r="O2743" s="20">
        <f>IF(A2743="","",SUMPRODUCT((A2743&gt;=Setup!$C$19:$C$30)*(A2743&lt;=Setup!$D$19:$D$30)*Setup!$A$19:$A$30))</f>
        <v/>
      </c>
      <c r="P2743" s="34">
        <f>IF(A2743="","",IF(OR(F2743="Standard domestic 15% (Box 7)",F2743="Import - VAT paid at customs (Box 8)",F2743="Import - Reverse charge (Box 9)"),ROUND(H2743*Setup!$B$9,2),0))</f>
        <v/>
      </c>
      <c r="Q2743" s="34">
        <f>IF(A2743="","",I2743-P2743)</f>
        <v/>
      </c>
      <c r="R2743" s="34">
        <f>IF(A2743="","",IF(L2743="Yes",I2743,0))</f>
        <v/>
      </c>
      <c r="S2743" s="34">
        <f>IF(A2743="","",IF(AND(L2743="Yes",K2743="Yes",NOT(ISNUMBER(SEARCH("blocked",G2743))),OR(F2743="Standard domestic 15% (Box 7)",F2743="Import - VAT paid at customs (Box 8)",F2743="Import - Reverse charge (Box 9)"),OR(F2743&lt;&gt;"Standard domestic 15% (Box 7)",AND(LEN(D2743)=15,LEFT(D2743,1)="3",RIGHT(D2743,1)="3",ISNUMBER(--D2743)))),I2743,0))</f>
        <v/>
      </c>
      <c r="T2743" s="34">
        <f>IF(A2743="","",R2743-S2743)</f>
        <v/>
      </c>
      <c r="U2743" s="23">
        <f>IF(A2743="","",IF(O2743=0,"Outside audit periods; ","")&amp;IF(F2743="","No VAT category; ","")&amp;IF(ABS(Q2743)&gt;Setup!$B$10,"VAT ≠ 15% × net; ","")&amp;IF(AND(F2743="Standard domestic 15% (Box 7)",NOT(AND(LEN(D2743)=15,LEFT(D2743,1)="3",RIGHT(D2743,1)="3",ISNUMBER(--D2743)))),"Invalid/missing supplier VAT no; ","")&amp;IF(AND(L2743="Yes",K2743&lt;&gt;"Yes"),"VAT claimed without valid tax invoice; ","")&amp;IF(AND(L2743="Yes",ISNUMBER(SEARCH("blocked",G2743))),"Blocked input VAT claimed; ","")&amp;IF(AND(F2743="Import - VAT paid at customs (Box 8)",M2743=""),"Customs declaration no missing; ","")&amp;IF(AND(F2743="Import - Reverse charge (Box 9)",E2743="Saudi Arabia"),"RCM used for a local supplier; ","")&amp;IF(AND(L2743="Yes",NOT(OR(F2743="Standard domestic 15% (Box 7)",F2743="Import - VAT paid at customs (Box 8)",F2743="Import - Reverse charge (Box 9)"))),"VAT claimed on non-taxable category; ",""))</f>
        <v/>
      </c>
    </row>
    <row r="2744">
      <c r="A2744" s="17" t="n"/>
      <c r="B2744" s="14" t="n"/>
      <c r="C2744" s="14" t="n"/>
      <c r="D2744" s="16" t="n"/>
      <c r="E2744" s="14" t="n"/>
      <c r="F2744" s="14" t="n"/>
      <c r="G2744" s="14" t="n"/>
      <c r="H2744" s="19" t="n"/>
      <c r="I2744" s="19" t="n"/>
      <c r="J2744" s="34">
        <f>IF(A2744="","",H2744+I2744)</f>
        <v/>
      </c>
      <c r="K2744" s="14" t="n"/>
      <c r="L2744" s="14" t="n"/>
      <c r="M2744" s="14" t="n"/>
      <c r="N2744" s="14" t="n"/>
      <c r="O2744" s="20">
        <f>IF(A2744="","",SUMPRODUCT((A2744&gt;=Setup!$C$19:$C$30)*(A2744&lt;=Setup!$D$19:$D$30)*Setup!$A$19:$A$30))</f>
        <v/>
      </c>
      <c r="P2744" s="34">
        <f>IF(A2744="","",IF(OR(F2744="Standard domestic 15% (Box 7)",F2744="Import - VAT paid at customs (Box 8)",F2744="Import - Reverse charge (Box 9)"),ROUND(H2744*Setup!$B$9,2),0))</f>
        <v/>
      </c>
      <c r="Q2744" s="34">
        <f>IF(A2744="","",I2744-P2744)</f>
        <v/>
      </c>
      <c r="R2744" s="34">
        <f>IF(A2744="","",IF(L2744="Yes",I2744,0))</f>
        <v/>
      </c>
      <c r="S2744" s="34">
        <f>IF(A2744="","",IF(AND(L2744="Yes",K2744="Yes",NOT(ISNUMBER(SEARCH("blocked",G2744))),OR(F2744="Standard domestic 15% (Box 7)",F2744="Import - VAT paid at customs (Box 8)",F2744="Import - Reverse charge (Box 9)"),OR(F2744&lt;&gt;"Standard domestic 15% (Box 7)",AND(LEN(D2744)=15,LEFT(D2744,1)="3",RIGHT(D2744,1)="3",ISNUMBER(--D2744)))),I2744,0))</f>
        <v/>
      </c>
      <c r="T2744" s="34">
        <f>IF(A2744="","",R2744-S2744)</f>
        <v/>
      </c>
      <c r="U2744" s="23">
        <f>IF(A2744="","",IF(O2744=0,"Outside audit periods; ","")&amp;IF(F2744="","No VAT category; ","")&amp;IF(ABS(Q2744)&gt;Setup!$B$10,"VAT ≠ 15% × net; ","")&amp;IF(AND(F2744="Standard domestic 15% (Box 7)",NOT(AND(LEN(D2744)=15,LEFT(D2744,1)="3",RIGHT(D2744,1)="3",ISNUMBER(--D2744)))),"Invalid/missing supplier VAT no; ","")&amp;IF(AND(L2744="Yes",K2744&lt;&gt;"Yes"),"VAT claimed without valid tax invoice; ","")&amp;IF(AND(L2744="Yes",ISNUMBER(SEARCH("blocked",G2744))),"Blocked input VAT claimed; ","")&amp;IF(AND(F2744="Import - VAT paid at customs (Box 8)",M2744=""),"Customs declaration no missing; ","")&amp;IF(AND(F2744="Import - Reverse charge (Box 9)",E2744="Saudi Arabia"),"RCM used for a local supplier; ","")&amp;IF(AND(L2744="Yes",NOT(OR(F2744="Standard domestic 15% (Box 7)",F2744="Import - VAT paid at customs (Box 8)",F2744="Import - Reverse charge (Box 9)"))),"VAT claimed on non-taxable category; ",""))</f>
        <v/>
      </c>
    </row>
    <row r="2745">
      <c r="A2745" s="17" t="n"/>
      <c r="B2745" s="14" t="n"/>
      <c r="C2745" s="14" t="n"/>
      <c r="D2745" s="16" t="n"/>
      <c r="E2745" s="14" t="n"/>
      <c r="F2745" s="14" t="n"/>
      <c r="G2745" s="14" t="n"/>
      <c r="H2745" s="19" t="n"/>
      <c r="I2745" s="19" t="n"/>
      <c r="J2745" s="34">
        <f>IF(A2745="","",H2745+I2745)</f>
        <v/>
      </c>
      <c r="K2745" s="14" t="n"/>
      <c r="L2745" s="14" t="n"/>
      <c r="M2745" s="14" t="n"/>
      <c r="N2745" s="14" t="n"/>
      <c r="O2745" s="20">
        <f>IF(A2745="","",SUMPRODUCT((A2745&gt;=Setup!$C$19:$C$30)*(A2745&lt;=Setup!$D$19:$D$30)*Setup!$A$19:$A$30))</f>
        <v/>
      </c>
      <c r="P2745" s="34">
        <f>IF(A2745="","",IF(OR(F2745="Standard domestic 15% (Box 7)",F2745="Import - VAT paid at customs (Box 8)",F2745="Import - Reverse charge (Box 9)"),ROUND(H2745*Setup!$B$9,2),0))</f>
        <v/>
      </c>
      <c r="Q2745" s="34">
        <f>IF(A2745="","",I2745-P2745)</f>
        <v/>
      </c>
      <c r="R2745" s="34">
        <f>IF(A2745="","",IF(L2745="Yes",I2745,0))</f>
        <v/>
      </c>
      <c r="S2745" s="34">
        <f>IF(A2745="","",IF(AND(L2745="Yes",K2745="Yes",NOT(ISNUMBER(SEARCH("blocked",G2745))),OR(F2745="Standard domestic 15% (Box 7)",F2745="Import - VAT paid at customs (Box 8)",F2745="Import - Reverse charge (Box 9)"),OR(F2745&lt;&gt;"Standard domestic 15% (Box 7)",AND(LEN(D2745)=15,LEFT(D2745,1)="3",RIGHT(D2745,1)="3",ISNUMBER(--D2745)))),I2745,0))</f>
        <v/>
      </c>
      <c r="T2745" s="34">
        <f>IF(A2745="","",R2745-S2745)</f>
        <v/>
      </c>
      <c r="U2745" s="23">
        <f>IF(A2745="","",IF(O2745=0,"Outside audit periods; ","")&amp;IF(F2745="","No VAT category; ","")&amp;IF(ABS(Q2745)&gt;Setup!$B$10,"VAT ≠ 15% × net; ","")&amp;IF(AND(F2745="Standard domestic 15% (Box 7)",NOT(AND(LEN(D2745)=15,LEFT(D2745,1)="3",RIGHT(D2745,1)="3",ISNUMBER(--D2745)))),"Invalid/missing supplier VAT no; ","")&amp;IF(AND(L2745="Yes",K2745&lt;&gt;"Yes"),"VAT claimed without valid tax invoice; ","")&amp;IF(AND(L2745="Yes",ISNUMBER(SEARCH("blocked",G2745))),"Blocked input VAT claimed; ","")&amp;IF(AND(F2745="Import - VAT paid at customs (Box 8)",M2745=""),"Customs declaration no missing; ","")&amp;IF(AND(F2745="Import - Reverse charge (Box 9)",E2745="Saudi Arabia"),"RCM used for a local supplier; ","")&amp;IF(AND(L2745="Yes",NOT(OR(F2745="Standard domestic 15% (Box 7)",F2745="Import - VAT paid at customs (Box 8)",F2745="Import - Reverse charge (Box 9)"))),"VAT claimed on non-taxable category; ",""))</f>
        <v/>
      </c>
    </row>
    <row r="2746">
      <c r="A2746" s="17" t="n"/>
      <c r="B2746" s="14" t="n"/>
      <c r="C2746" s="14" t="n"/>
      <c r="D2746" s="16" t="n"/>
      <c r="E2746" s="14" t="n"/>
      <c r="F2746" s="14" t="n"/>
      <c r="G2746" s="14" t="n"/>
      <c r="H2746" s="19" t="n"/>
      <c r="I2746" s="19" t="n"/>
      <c r="J2746" s="34">
        <f>IF(A2746="","",H2746+I2746)</f>
        <v/>
      </c>
      <c r="K2746" s="14" t="n"/>
      <c r="L2746" s="14" t="n"/>
      <c r="M2746" s="14" t="n"/>
      <c r="N2746" s="14" t="n"/>
      <c r="O2746" s="20">
        <f>IF(A2746="","",SUMPRODUCT((A2746&gt;=Setup!$C$19:$C$30)*(A2746&lt;=Setup!$D$19:$D$30)*Setup!$A$19:$A$30))</f>
        <v/>
      </c>
      <c r="P2746" s="34">
        <f>IF(A2746="","",IF(OR(F2746="Standard domestic 15% (Box 7)",F2746="Import - VAT paid at customs (Box 8)",F2746="Import - Reverse charge (Box 9)"),ROUND(H2746*Setup!$B$9,2),0))</f>
        <v/>
      </c>
      <c r="Q2746" s="34">
        <f>IF(A2746="","",I2746-P2746)</f>
        <v/>
      </c>
      <c r="R2746" s="34">
        <f>IF(A2746="","",IF(L2746="Yes",I2746,0))</f>
        <v/>
      </c>
      <c r="S2746" s="34">
        <f>IF(A2746="","",IF(AND(L2746="Yes",K2746="Yes",NOT(ISNUMBER(SEARCH("blocked",G2746))),OR(F2746="Standard domestic 15% (Box 7)",F2746="Import - VAT paid at customs (Box 8)",F2746="Import - Reverse charge (Box 9)"),OR(F2746&lt;&gt;"Standard domestic 15% (Box 7)",AND(LEN(D2746)=15,LEFT(D2746,1)="3",RIGHT(D2746,1)="3",ISNUMBER(--D2746)))),I2746,0))</f>
        <v/>
      </c>
      <c r="T2746" s="34">
        <f>IF(A2746="","",R2746-S2746)</f>
        <v/>
      </c>
      <c r="U2746" s="23">
        <f>IF(A2746="","",IF(O2746=0,"Outside audit periods; ","")&amp;IF(F2746="","No VAT category; ","")&amp;IF(ABS(Q2746)&gt;Setup!$B$10,"VAT ≠ 15% × net; ","")&amp;IF(AND(F2746="Standard domestic 15% (Box 7)",NOT(AND(LEN(D2746)=15,LEFT(D2746,1)="3",RIGHT(D2746,1)="3",ISNUMBER(--D2746)))),"Invalid/missing supplier VAT no; ","")&amp;IF(AND(L2746="Yes",K2746&lt;&gt;"Yes"),"VAT claimed without valid tax invoice; ","")&amp;IF(AND(L2746="Yes",ISNUMBER(SEARCH("blocked",G2746))),"Blocked input VAT claimed; ","")&amp;IF(AND(F2746="Import - VAT paid at customs (Box 8)",M2746=""),"Customs declaration no missing; ","")&amp;IF(AND(F2746="Import - Reverse charge (Box 9)",E2746="Saudi Arabia"),"RCM used for a local supplier; ","")&amp;IF(AND(L2746="Yes",NOT(OR(F2746="Standard domestic 15% (Box 7)",F2746="Import - VAT paid at customs (Box 8)",F2746="Import - Reverse charge (Box 9)"))),"VAT claimed on non-taxable category; ",""))</f>
        <v/>
      </c>
    </row>
    <row r="2747">
      <c r="A2747" s="17" t="n"/>
      <c r="B2747" s="14" t="n"/>
      <c r="C2747" s="14" t="n"/>
      <c r="D2747" s="16" t="n"/>
      <c r="E2747" s="14" t="n"/>
      <c r="F2747" s="14" t="n"/>
      <c r="G2747" s="14" t="n"/>
      <c r="H2747" s="19" t="n"/>
      <c r="I2747" s="19" t="n"/>
      <c r="J2747" s="34">
        <f>IF(A2747="","",H2747+I2747)</f>
        <v/>
      </c>
      <c r="K2747" s="14" t="n"/>
      <c r="L2747" s="14" t="n"/>
      <c r="M2747" s="14" t="n"/>
      <c r="N2747" s="14" t="n"/>
      <c r="O2747" s="20">
        <f>IF(A2747="","",SUMPRODUCT((A2747&gt;=Setup!$C$19:$C$30)*(A2747&lt;=Setup!$D$19:$D$30)*Setup!$A$19:$A$30))</f>
        <v/>
      </c>
      <c r="P2747" s="34">
        <f>IF(A2747="","",IF(OR(F2747="Standard domestic 15% (Box 7)",F2747="Import - VAT paid at customs (Box 8)",F2747="Import - Reverse charge (Box 9)"),ROUND(H2747*Setup!$B$9,2),0))</f>
        <v/>
      </c>
      <c r="Q2747" s="34">
        <f>IF(A2747="","",I2747-P2747)</f>
        <v/>
      </c>
      <c r="R2747" s="34">
        <f>IF(A2747="","",IF(L2747="Yes",I2747,0))</f>
        <v/>
      </c>
      <c r="S2747" s="34">
        <f>IF(A2747="","",IF(AND(L2747="Yes",K2747="Yes",NOT(ISNUMBER(SEARCH("blocked",G2747))),OR(F2747="Standard domestic 15% (Box 7)",F2747="Import - VAT paid at customs (Box 8)",F2747="Import - Reverse charge (Box 9)"),OR(F2747&lt;&gt;"Standard domestic 15% (Box 7)",AND(LEN(D2747)=15,LEFT(D2747,1)="3",RIGHT(D2747,1)="3",ISNUMBER(--D2747)))),I2747,0))</f>
        <v/>
      </c>
      <c r="T2747" s="34">
        <f>IF(A2747="","",R2747-S2747)</f>
        <v/>
      </c>
      <c r="U2747" s="23">
        <f>IF(A2747="","",IF(O2747=0,"Outside audit periods; ","")&amp;IF(F2747="","No VAT category; ","")&amp;IF(ABS(Q2747)&gt;Setup!$B$10,"VAT ≠ 15% × net; ","")&amp;IF(AND(F2747="Standard domestic 15% (Box 7)",NOT(AND(LEN(D2747)=15,LEFT(D2747,1)="3",RIGHT(D2747,1)="3",ISNUMBER(--D2747)))),"Invalid/missing supplier VAT no; ","")&amp;IF(AND(L2747="Yes",K2747&lt;&gt;"Yes"),"VAT claimed without valid tax invoice; ","")&amp;IF(AND(L2747="Yes",ISNUMBER(SEARCH("blocked",G2747))),"Blocked input VAT claimed; ","")&amp;IF(AND(F2747="Import - VAT paid at customs (Box 8)",M2747=""),"Customs declaration no missing; ","")&amp;IF(AND(F2747="Import - Reverse charge (Box 9)",E2747="Saudi Arabia"),"RCM used for a local supplier; ","")&amp;IF(AND(L2747="Yes",NOT(OR(F2747="Standard domestic 15% (Box 7)",F2747="Import - VAT paid at customs (Box 8)",F2747="Import - Reverse charge (Box 9)"))),"VAT claimed on non-taxable category; ",""))</f>
        <v/>
      </c>
    </row>
    <row r="2748">
      <c r="A2748" s="17" t="n"/>
      <c r="B2748" s="14" t="n"/>
      <c r="C2748" s="14" t="n"/>
      <c r="D2748" s="16" t="n"/>
      <c r="E2748" s="14" t="n"/>
      <c r="F2748" s="14" t="n"/>
      <c r="G2748" s="14" t="n"/>
      <c r="H2748" s="19" t="n"/>
      <c r="I2748" s="19" t="n"/>
      <c r="J2748" s="34">
        <f>IF(A2748="","",H2748+I2748)</f>
        <v/>
      </c>
      <c r="K2748" s="14" t="n"/>
      <c r="L2748" s="14" t="n"/>
      <c r="M2748" s="14" t="n"/>
      <c r="N2748" s="14" t="n"/>
      <c r="O2748" s="20">
        <f>IF(A2748="","",SUMPRODUCT((A2748&gt;=Setup!$C$19:$C$30)*(A2748&lt;=Setup!$D$19:$D$30)*Setup!$A$19:$A$30))</f>
        <v/>
      </c>
      <c r="P2748" s="34">
        <f>IF(A2748="","",IF(OR(F2748="Standard domestic 15% (Box 7)",F2748="Import - VAT paid at customs (Box 8)",F2748="Import - Reverse charge (Box 9)"),ROUND(H2748*Setup!$B$9,2),0))</f>
        <v/>
      </c>
      <c r="Q2748" s="34">
        <f>IF(A2748="","",I2748-P2748)</f>
        <v/>
      </c>
      <c r="R2748" s="34">
        <f>IF(A2748="","",IF(L2748="Yes",I2748,0))</f>
        <v/>
      </c>
      <c r="S2748" s="34">
        <f>IF(A2748="","",IF(AND(L2748="Yes",K2748="Yes",NOT(ISNUMBER(SEARCH("blocked",G2748))),OR(F2748="Standard domestic 15% (Box 7)",F2748="Import - VAT paid at customs (Box 8)",F2748="Import - Reverse charge (Box 9)"),OR(F2748&lt;&gt;"Standard domestic 15% (Box 7)",AND(LEN(D2748)=15,LEFT(D2748,1)="3",RIGHT(D2748,1)="3",ISNUMBER(--D2748)))),I2748,0))</f>
        <v/>
      </c>
      <c r="T2748" s="34">
        <f>IF(A2748="","",R2748-S2748)</f>
        <v/>
      </c>
      <c r="U2748" s="23">
        <f>IF(A2748="","",IF(O2748=0,"Outside audit periods; ","")&amp;IF(F2748="","No VAT category; ","")&amp;IF(ABS(Q2748)&gt;Setup!$B$10,"VAT ≠ 15% × net; ","")&amp;IF(AND(F2748="Standard domestic 15% (Box 7)",NOT(AND(LEN(D2748)=15,LEFT(D2748,1)="3",RIGHT(D2748,1)="3",ISNUMBER(--D2748)))),"Invalid/missing supplier VAT no; ","")&amp;IF(AND(L2748="Yes",K2748&lt;&gt;"Yes"),"VAT claimed without valid tax invoice; ","")&amp;IF(AND(L2748="Yes",ISNUMBER(SEARCH("blocked",G2748))),"Blocked input VAT claimed; ","")&amp;IF(AND(F2748="Import - VAT paid at customs (Box 8)",M2748=""),"Customs declaration no missing; ","")&amp;IF(AND(F2748="Import - Reverse charge (Box 9)",E2748="Saudi Arabia"),"RCM used for a local supplier; ","")&amp;IF(AND(L2748="Yes",NOT(OR(F2748="Standard domestic 15% (Box 7)",F2748="Import - VAT paid at customs (Box 8)",F2748="Import - Reverse charge (Box 9)"))),"VAT claimed on non-taxable category; ",""))</f>
        <v/>
      </c>
    </row>
    <row r="2749">
      <c r="A2749" s="17" t="n"/>
      <c r="B2749" s="14" t="n"/>
      <c r="C2749" s="14" t="n"/>
      <c r="D2749" s="16" t="n"/>
      <c r="E2749" s="14" t="n"/>
      <c r="F2749" s="14" t="n"/>
      <c r="G2749" s="14" t="n"/>
      <c r="H2749" s="19" t="n"/>
      <c r="I2749" s="19" t="n"/>
      <c r="J2749" s="34">
        <f>IF(A2749="","",H2749+I2749)</f>
        <v/>
      </c>
      <c r="K2749" s="14" t="n"/>
      <c r="L2749" s="14" t="n"/>
      <c r="M2749" s="14" t="n"/>
      <c r="N2749" s="14" t="n"/>
      <c r="O2749" s="20">
        <f>IF(A2749="","",SUMPRODUCT((A2749&gt;=Setup!$C$19:$C$30)*(A2749&lt;=Setup!$D$19:$D$30)*Setup!$A$19:$A$30))</f>
        <v/>
      </c>
      <c r="P2749" s="34">
        <f>IF(A2749="","",IF(OR(F2749="Standard domestic 15% (Box 7)",F2749="Import - VAT paid at customs (Box 8)",F2749="Import - Reverse charge (Box 9)"),ROUND(H2749*Setup!$B$9,2),0))</f>
        <v/>
      </c>
      <c r="Q2749" s="34">
        <f>IF(A2749="","",I2749-P2749)</f>
        <v/>
      </c>
      <c r="R2749" s="34">
        <f>IF(A2749="","",IF(L2749="Yes",I2749,0))</f>
        <v/>
      </c>
      <c r="S2749" s="34">
        <f>IF(A2749="","",IF(AND(L2749="Yes",K2749="Yes",NOT(ISNUMBER(SEARCH("blocked",G2749))),OR(F2749="Standard domestic 15% (Box 7)",F2749="Import - VAT paid at customs (Box 8)",F2749="Import - Reverse charge (Box 9)"),OR(F2749&lt;&gt;"Standard domestic 15% (Box 7)",AND(LEN(D2749)=15,LEFT(D2749,1)="3",RIGHT(D2749,1)="3",ISNUMBER(--D2749)))),I2749,0))</f>
        <v/>
      </c>
      <c r="T2749" s="34">
        <f>IF(A2749="","",R2749-S2749)</f>
        <v/>
      </c>
      <c r="U2749" s="23">
        <f>IF(A2749="","",IF(O2749=0,"Outside audit periods; ","")&amp;IF(F2749="","No VAT category; ","")&amp;IF(ABS(Q2749)&gt;Setup!$B$10,"VAT ≠ 15% × net; ","")&amp;IF(AND(F2749="Standard domestic 15% (Box 7)",NOT(AND(LEN(D2749)=15,LEFT(D2749,1)="3",RIGHT(D2749,1)="3",ISNUMBER(--D2749)))),"Invalid/missing supplier VAT no; ","")&amp;IF(AND(L2749="Yes",K2749&lt;&gt;"Yes"),"VAT claimed without valid tax invoice; ","")&amp;IF(AND(L2749="Yes",ISNUMBER(SEARCH("blocked",G2749))),"Blocked input VAT claimed; ","")&amp;IF(AND(F2749="Import - VAT paid at customs (Box 8)",M2749=""),"Customs declaration no missing; ","")&amp;IF(AND(F2749="Import - Reverse charge (Box 9)",E2749="Saudi Arabia"),"RCM used for a local supplier; ","")&amp;IF(AND(L2749="Yes",NOT(OR(F2749="Standard domestic 15% (Box 7)",F2749="Import - VAT paid at customs (Box 8)",F2749="Import - Reverse charge (Box 9)"))),"VAT claimed on non-taxable category; ",""))</f>
        <v/>
      </c>
    </row>
    <row r="2750">
      <c r="A2750" s="17" t="n"/>
      <c r="B2750" s="14" t="n"/>
      <c r="C2750" s="14" t="n"/>
      <c r="D2750" s="16" t="n"/>
      <c r="E2750" s="14" t="n"/>
      <c r="F2750" s="14" t="n"/>
      <c r="G2750" s="14" t="n"/>
      <c r="H2750" s="19" t="n"/>
      <c r="I2750" s="19" t="n"/>
      <c r="J2750" s="34">
        <f>IF(A2750="","",H2750+I2750)</f>
        <v/>
      </c>
      <c r="K2750" s="14" t="n"/>
      <c r="L2750" s="14" t="n"/>
      <c r="M2750" s="14" t="n"/>
      <c r="N2750" s="14" t="n"/>
      <c r="O2750" s="20">
        <f>IF(A2750="","",SUMPRODUCT((A2750&gt;=Setup!$C$19:$C$30)*(A2750&lt;=Setup!$D$19:$D$30)*Setup!$A$19:$A$30))</f>
        <v/>
      </c>
      <c r="P2750" s="34">
        <f>IF(A2750="","",IF(OR(F2750="Standard domestic 15% (Box 7)",F2750="Import - VAT paid at customs (Box 8)",F2750="Import - Reverse charge (Box 9)"),ROUND(H2750*Setup!$B$9,2),0))</f>
        <v/>
      </c>
      <c r="Q2750" s="34">
        <f>IF(A2750="","",I2750-P2750)</f>
        <v/>
      </c>
      <c r="R2750" s="34">
        <f>IF(A2750="","",IF(L2750="Yes",I2750,0))</f>
        <v/>
      </c>
      <c r="S2750" s="34">
        <f>IF(A2750="","",IF(AND(L2750="Yes",K2750="Yes",NOT(ISNUMBER(SEARCH("blocked",G2750))),OR(F2750="Standard domestic 15% (Box 7)",F2750="Import - VAT paid at customs (Box 8)",F2750="Import - Reverse charge (Box 9)"),OR(F2750&lt;&gt;"Standard domestic 15% (Box 7)",AND(LEN(D2750)=15,LEFT(D2750,1)="3",RIGHT(D2750,1)="3",ISNUMBER(--D2750)))),I2750,0))</f>
        <v/>
      </c>
      <c r="T2750" s="34">
        <f>IF(A2750="","",R2750-S2750)</f>
        <v/>
      </c>
      <c r="U2750" s="23">
        <f>IF(A2750="","",IF(O2750=0,"Outside audit periods; ","")&amp;IF(F2750="","No VAT category; ","")&amp;IF(ABS(Q2750)&gt;Setup!$B$10,"VAT ≠ 15% × net; ","")&amp;IF(AND(F2750="Standard domestic 15% (Box 7)",NOT(AND(LEN(D2750)=15,LEFT(D2750,1)="3",RIGHT(D2750,1)="3",ISNUMBER(--D2750)))),"Invalid/missing supplier VAT no; ","")&amp;IF(AND(L2750="Yes",K2750&lt;&gt;"Yes"),"VAT claimed without valid tax invoice; ","")&amp;IF(AND(L2750="Yes",ISNUMBER(SEARCH("blocked",G2750))),"Blocked input VAT claimed; ","")&amp;IF(AND(F2750="Import - VAT paid at customs (Box 8)",M2750=""),"Customs declaration no missing; ","")&amp;IF(AND(F2750="Import - Reverse charge (Box 9)",E2750="Saudi Arabia"),"RCM used for a local supplier; ","")&amp;IF(AND(L2750="Yes",NOT(OR(F2750="Standard domestic 15% (Box 7)",F2750="Import - VAT paid at customs (Box 8)",F2750="Import - Reverse charge (Box 9)"))),"VAT claimed on non-taxable category; ",""))</f>
        <v/>
      </c>
    </row>
    <row r="2751">
      <c r="A2751" s="17" t="n"/>
      <c r="B2751" s="14" t="n"/>
      <c r="C2751" s="14" t="n"/>
      <c r="D2751" s="16" t="n"/>
      <c r="E2751" s="14" t="n"/>
      <c r="F2751" s="14" t="n"/>
      <c r="G2751" s="14" t="n"/>
      <c r="H2751" s="19" t="n"/>
      <c r="I2751" s="19" t="n"/>
      <c r="J2751" s="34">
        <f>IF(A2751="","",H2751+I2751)</f>
        <v/>
      </c>
      <c r="K2751" s="14" t="n"/>
      <c r="L2751" s="14" t="n"/>
      <c r="M2751" s="14" t="n"/>
      <c r="N2751" s="14" t="n"/>
      <c r="O2751" s="20">
        <f>IF(A2751="","",SUMPRODUCT((A2751&gt;=Setup!$C$19:$C$30)*(A2751&lt;=Setup!$D$19:$D$30)*Setup!$A$19:$A$30))</f>
        <v/>
      </c>
      <c r="P2751" s="34">
        <f>IF(A2751="","",IF(OR(F2751="Standard domestic 15% (Box 7)",F2751="Import - VAT paid at customs (Box 8)",F2751="Import - Reverse charge (Box 9)"),ROUND(H2751*Setup!$B$9,2),0))</f>
        <v/>
      </c>
      <c r="Q2751" s="34">
        <f>IF(A2751="","",I2751-P2751)</f>
        <v/>
      </c>
      <c r="R2751" s="34">
        <f>IF(A2751="","",IF(L2751="Yes",I2751,0))</f>
        <v/>
      </c>
      <c r="S2751" s="34">
        <f>IF(A2751="","",IF(AND(L2751="Yes",K2751="Yes",NOT(ISNUMBER(SEARCH("blocked",G2751))),OR(F2751="Standard domestic 15% (Box 7)",F2751="Import - VAT paid at customs (Box 8)",F2751="Import - Reverse charge (Box 9)"),OR(F2751&lt;&gt;"Standard domestic 15% (Box 7)",AND(LEN(D2751)=15,LEFT(D2751,1)="3",RIGHT(D2751,1)="3",ISNUMBER(--D2751)))),I2751,0))</f>
        <v/>
      </c>
      <c r="T2751" s="34">
        <f>IF(A2751="","",R2751-S2751)</f>
        <v/>
      </c>
      <c r="U2751" s="23">
        <f>IF(A2751="","",IF(O2751=0,"Outside audit periods; ","")&amp;IF(F2751="","No VAT category; ","")&amp;IF(ABS(Q2751)&gt;Setup!$B$10,"VAT ≠ 15% × net; ","")&amp;IF(AND(F2751="Standard domestic 15% (Box 7)",NOT(AND(LEN(D2751)=15,LEFT(D2751,1)="3",RIGHT(D2751,1)="3",ISNUMBER(--D2751)))),"Invalid/missing supplier VAT no; ","")&amp;IF(AND(L2751="Yes",K2751&lt;&gt;"Yes"),"VAT claimed without valid tax invoice; ","")&amp;IF(AND(L2751="Yes",ISNUMBER(SEARCH("blocked",G2751))),"Blocked input VAT claimed; ","")&amp;IF(AND(F2751="Import - VAT paid at customs (Box 8)",M2751=""),"Customs declaration no missing; ","")&amp;IF(AND(F2751="Import - Reverse charge (Box 9)",E2751="Saudi Arabia"),"RCM used for a local supplier; ","")&amp;IF(AND(L2751="Yes",NOT(OR(F2751="Standard domestic 15% (Box 7)",F2751="Import - VAT paid at customs (Box 8)",F2751="Import - Reverse charge (Box 9)"))),"VAT claimed on non-taxable category; ",""))</f>
        <v/>
      </c>
    </row>
    <row r="2752">
      <c r="A2752" s="17" t="n"/>
      <c r="B2752" s="14" t="n"/>
      <c r="C2752" s="14" t="n"/>
      <c r="D2752" s="16" t="n"/>
      <c r="E2752" s="14" t="n"/>
      <c r="F2752" s="14" t="n"/>
      <c r="G2752" s="14" t="n"/>
      <c r="H2752" s="19" t="n"/>
      <c r="I2752" s="19" t="n"/>
      <c r="J2752" s="34">
        <f>IF(A2752="","",H2752+I2752)</f>
        <v/>
      </c>
      <c r="K2752" s="14" t="n"/>
      <c r="L2752" s="14" t="n"/>
      <c r="M2752" s="14" t="n"/>
      <c r="N2752" s="14" t="n"/>
      <c r="O2752" s="20">
        <f>IF(A2752="","",SUMPRODUCT((A2752&gt;=Setup!$C$19:$C$30)*(A2752&lt;=Setup!$D$19:$D$30)*Setup!$A$19:$A$30))</f>
        <v/>
      </c>
      <c r="P2752" s="34">
        <f>IF(A2752="","",IF(OR(F2752="Standard domestic 15% (Box 7)",F2752="Import - VAT paid at customs (Box 8)",F2752="Import - Reverse charge (Box 9)"),ROUND(H2752*Setup!$B$9,2),0))</f>
        <v/>
      </c>
      <c r="Q2752" s="34">
        <f>IF(A2752="","",I2752-P2752)</f>
        <v/>
      </c>
      <c r="R2752" s="34">
        <f>IF(A2752="","",IF(L2752="Yes",I2752,0))</f>
        <v/>
      </c>
      <c r="S2752" s="34">
        <f>IF(A2752="","",IF(AND(L2752="Yes",K2752="Yes",NOT(ISNUMBER(SEARCH("blocked",G2752))),OR(F2752="Standard domestic 15% (Box 7)",F2752="Import - VAT paid at customs (Box 8)",F2752="Import - Reverse charge (Box 9)"),OR(F2752&lt;&gt;"Standard domestic 15% (Box 7)",AND(LEN(D2752)=15,LEFT(D2752,1)="3",RIGHT(D2752,1)="3",ISNUMBER(--D2752)))),I2752,0))</f>
        <v/>
      </c>
      <c r="T2752" s="34">
        <f>IF(A2752="","",R2752-S2752)</f>
        <v/>
      </c>
      <c r="U2752" s="23">
        <f>IF(A2752="","",IF(O2752=0,"Outside audit periods; ","")&amp;IF(F2752="","No VAT category; ","")&amp;IF(ABS(Q2752)&gt;Setup!$B$10,"VAT ≠ 15% × net; ","")&amp;IF(AND(F2752="Standard domestic 15% (Box 7)",NOT(AND(LEN(D2752)=15,LEFT(D2752,1)="3",RIGHT(D2752,1)="3",ISNUMBER(--D2752)))),"Invalid/missing supplier VAT no; ","")&amp;IF(AND(L2752="Yes",K2752&lt;&gt;"Yes"),"VAT claimed without valid tax invoice; ","")&amp;IF(AND(L2752="Yes",ISNUMBER(SEARCH("blocked",G2752))),"Blocked input VAT claimed; ","")&amp;IF(AND(F2752="Import - VAT paid at customs (Box 8)",M2752=""),"Customs declaration no missing; ","")&amp;IF(AND(F2752="Import - Reverse charge (Box 9)",E2752="Saudi Arabia"),"RCM used for a local supplier; ","")&amp;IF(AND(L2752="Yes",NOT(OR(F2752="Standard domestic 15% (Box 7)",F2752="Import - VAT paid at customs (Box 8)",F2752="Import - Reverse charge (Box 9)"))),"VAT claimed on non-taxable category; ",""))</f>
        <v/>
      </c>
    </row>
    <row r="2753">
      <c r="A2753" s="17" t="n"/>
      <c r="B2753" s="14" t="n"/>
      <c r="C2753" s="14" t="n"/>
      <c r="D2753" s="16" t="n"/>
      <c r="E2753" s="14" t="n"/>
      <c r="F2753" s="14" t="n"/>
      <c r="G2753" s="14" t="n"/>
      <c r="H2753" s="19" t="n"/>
      <c r="I2753" s="19" t="n"/>
      <c r="J2753" s="34">
        <f>IF(A2753="","",H2753+I2753)</f>
        <v/>
      </c>
      <c r="K2753" s="14" t="n"/>
      <c r="L2753" s="14" t="n"/>
      <c r="M2753" s="14" t="n"/>
      <c r="N2753" s="14" t="n"/>
      <c r="O2753" s="20">
        <f>IF(A2753="","",SUMPRODUCT((A2753&gt;=Setup!$C$19:$C$30)*(A2753&lt;=Setup!$D$19:$D$30)*Setup!$A$19:$A$30))</f>
        <v/>
      </c>
      <c r="P2753" s="34">
        <f>IF(A2753="","",IF(OR(F2753="Standard domestic 15% (Box 7)",F2753="Import - VAT paid at customs (Box 8)",F2753="Import - Reverse charge (Box 9)"),ROUND(H2753*Setup!$B$9,2),0))</f>
        <v/>
      </c>
      <c r="Q2753" s="34">
        <f>IF(A2753="","",I2753-P2753)</f>
        <v/>
      </c>
      <c r="R2753" s="34">
        <f>IF(A2753="","",IF(L2753="Yes",I2753,0))</f>
        <v/>
      </c>
      <c r="S2753" s="34">
        <f>IF(A2753="","",IF(AND(L2753="Yes",K2753="Yes",NOT(ISNUMBER(SEARCH("blocked",G2753))),OR(F2753="Standard domestic 15% (Box 7)",F2753="Import - VAT paid at customs (Box 8)",F2753="Import - Reverse charge (Box 9)"),OR(F2753&lt;&gt;"Standard domestic 15% (Box 7)",AND(LEN(D2753)=15,LEFT(D2753,1)="3",RIGHT(D2753,1)="3",ISNUMBER(--D2753)))),I2753,0))</f>
        <v/>
      </c>
      <c r="T2753" s="34">
        <f>IF(A2753="","",R2753-S2753)</f>
        <v/>
      </c>
      <c r="U2753" s="23">
        <f>IF(A2753="","",IF(O2753=0,"Outside audit periods; ","")&amp;IF(F2753="","No VAT category; ","")&amp;IF(ABS(Q2753)&gt;Setup!$B$10,"VAT ≠ 15% × net; ","")&amp;IF(AND(F2753="Standard domestic 15% (Box 7)",NOT(AND(LEN(D2753)=15,LEFT(D2753,1)="3",RIGHT(D2753,1)="3",ISNUMBER(--D2753)))),"Invalid/missing supplier VAT no; ","")&amp;IF(AND(L2753="Yes",K2753&lt;&gt;"Yes"),"VAT claimed without valid tax invoice; ","")&amp;IF(AND(L2753="Yes",ISNUMBER(SEARCH("blocked",G2753))),"Blocked input VAT claimed; ","")&amp;IF(AND(F2753="Import - VAT paid at customs (Box 8)",M2753=""),"Customs declaration no missing; ","")&amp;IF(AND(F2753="Import - Reverse charge (Box 9)",E2753="Saudi Arabia"),"RCM used for a local supplier; ","")&amp;IF(AND(L2753="Yes",NOT(OR(F2753="Standard domestic 15% (Box 7)",F2753="Import - VAT paid at customs (Box 8)",F2753="Import - Reverse charge (Box 9)"))),"VAT claimed on non-taxable category; ",""))</f>
        <v/>
      </c>
    </row>
    <row r="2754">
      <c r="A2754" s="17" t="n"/>
      <c r="B2754" s="14" t="n"/>
      <c r="C2754" s="14" t="n"/>
      <c r="D2754" s="16" t="n"/>
      <c r="E2754" s="14" t="n"/>
      <c r="F2754" s="14" t="n"/>
      <c r="G2754" s="14" t="n"/>
      <c r="H2754" s="19" t="n"/>
      <c r="I2754" s="19" t="n"/>
      <c r="J2754" s="34">
        <f>IF(A2754="","",H2754+I2754)</f>
        <v/>
      </c>
      <c r="K2754" s="14" t="n"/>
      <c r="L2754" s="14" t="n"/>
      <c r="M2754" s="14" t="n"/>
      <c r="N2754" s="14" t="n"/>
      <c r="O2754" s="20">
        <f>IF(A2754="","",SUMPRODUCT((A2754&gt;=Setup!$C$19:$C$30)*(A2754&lt;=Setup!$D$19:$D$30)*Setup!$A$19:$A$30))</f>
        <v/>
      </c>
      <c r="P2754" s="34">
        <f>IF(A2754="","",IF(OR(F2754="Standard domestic 15% (Box 7)",F2754="Import - VAT paid at customs (Box 8)",F2754="Import - Reverse charge (Box 9)"),ROUND(H2754*Setup!$B$9,2),0))</f>
        <v/>
      </c>
      <c r="Q2754" s="34">
        <f>IF(A2754="","",I2754-P2754)</f>
        <v/>
      </c>
      <c r="R2754" s="34">
        <f>IF(A2754="","",IF(L2754="Yes",I2754,0))</f>
        <v/>
      </c>
      <c r="S2754" s="34">
        <f>IF(A2754="","",IF(AND(L2754="Yes",K2754="Yes",NOT(ISNUMBER(SEARCH("blocked",G2754))),OR(F2754="Standard domestic 15% (Box 7)",F2754="Import - VAT paid at customs (Box 8)",F2754="Import - Reverse charge (Box 9)"),OR(F2754&lt;&gt;"Standard domestic 15% (Box 7)",AND(LEN(D2754)=15,LEFT(D2754,1)="3",RIGHT(D2754,1)="3",ISNUMBER(--D2754)))),I2754,0))</f>
        <v/>
      </c>
      <c r="T2754" s="34">
        <f>IF(A2754="","",R2754-S2754)</f>
        <v/>
      </c>
      <c r="U2754" s="23">
        <f>IF(A2754="","",IF(O2754=0,"Outside audit periods; ","")&amp;IF(F2754="","No VAT category; ","")&amp;IF(ABS(Q2754)&gt;Setup!$B$10,"VAT ≠ 15% × net; ","")&amp;IF(AND(F2754="Standard domestic 15% (Box 7)",NOT(AND(LEN(D2754)=15,LEFT(D2754,1)="3",RIGHT(D2754,1)="3",ISNUMBER(--D2754)))),"Invalid/missing supplier VAT no; ","")&amp;IF(AND(L2754="Yes",K2754&lt;&gt;"Yes"),"VAT claimed without valid tax invoice; ","")&amp;IF(AND(L2754="Yes",ISNUMBER(SEARCH("blocked",G2754))),"Blocked input VAT claimed; ","")&amp;IF(AND(F2754="Import - VAT paid at customs (Box 8)",M2754=""),"Customs declaration no missing; ","")&amp;IF(AND(F2754="Import - Reverse charge (Box 9)",E2754="Saudi Arabia"),"RCM used for a local supplier; ","")&amp;IF(AND(L2754="Yes",NOT(OR(F2754="Standard domestic 15% (Box 7)",F2754="Import - VAT paid at customs (Box 8)",F2754="Import - Reverse charge (Box 9)"))),"VAT claimed on non-taxable category; ",""))</f>
        <v/>
      </c>
    </row>
    <row r="2755">
      <c r="A2755" s="17" t="n"/>
      <c r="B2755" s="14" t="n"/>
      <c r="C2755" s="14" t="n"/>
      <c r="D2755" s="16" t="n"/>
      <c r="E2755" s="14" t="n"/>
      <c r="F2755" s="14" t="n"/>
      <c r="G2755" s="14" t="n"/>
      <c r="H2755" s="19" t="n"/>
      <c r="I2755" s="19" t="n"/>
      <c r="J2755" s="34">
        <f>IF(A2755="","",H2755+I2755)</f>
        <v/>
      </c>
      <c r="K2755" s="14" t="n"/>
      <c r="L2755" s="14" t="n"/>
      <c r="M2755" s="14" t="n"/>
      <c r="N2755" s="14" t="n"/>
      <c r="O2755" s="20">
        <f>IF(A2755="","",SUMPRODUCT((A2755&gt;=Setup!$C$19:$C$30)*(A2755&lt;=Setup!$D$19:$D$30)*Setup!$A$19:$A$30))</f>
        <v/>
      </c>
      <c r="P2755" s="34">
        <f>IF(A2755="","",IF(OR(F2755="Standard domestic 15% (Box 7)",F2755="Import - VAT paid at customs (Box 8)",F2755="Import - Reverse charge (Box 9)"),ROUND(H2755*Setup!$B$9,2),0))</f>
        <v/>
      </c>
      <c r="Q2755" s="34">
        <f>IF(A2755="","",I2755-P2755)</f>
        <v/>
      </c>
      <c r="R2755" s="34">
        <f>IF(A2755="","",IF(L2755="Yes",I2755,0))</f>
        <v/>
      </c>
      <c r="S2755" s="34">
        <f>IF(A2755="","",IF(AND(L2755="Yes",K2755="Yes",NOT(ISNUMBER(SEARCH("blocked",G2755))),OR(F2755="Standard domestic 15% (Box 7)",F2755="Import - VAT paid at customs (Box 8)",F2755="Import - Reverse charge (Box 9)"),OR(F2755&lt;&gt;"Standard domestic 15% (Box 7)",AND(LEN(D2755)=15,LEFT(D2755,1)="3",RIGHT(D2755,1)="3",ISNUMBER(--D2755)))),I2755,0))</f>
        <v/>
      </c>
      <c r="T2755" s="34">
        <f>IF(A2755="","",R2755-S2755)</f>
        <v/>
      </c>
      <c r="U2755" s="23">
        <f>IF(A2755="","",IF(O2755=0,"Outside audit periods; ","")&amp;IF(F2755="","No VAT category; ","")&amp;IF(ABS(Q2755)&gt;Setup!$B$10,"VAT ≠ 15% × net; ","")&amp;IF(AND(F2755="Standard domestic 15% (Box 7)",NOT(AND(LEN(D2755)=15,LEFT(D2755,1)="3",RIGHT(D2755,1)="3",ISNUMBER(--D2755)))),"Invalid/missing supplier VAT no; ","")&amp;IF(AND(L2755="Yes",K2755&lt;&gt;"Yes"),"VAT claimed without valid tax invoice; ","")&amp;IF(AND(L2755="Yes",ISNUMBER(SEARCH("blocked",G2755))),"Blocked input VAT claimed; ","")&amp;IF(AND(F2755="Import - VAT paid at customs (Box 8)",M2755=""),"Customs declaration no missing; ","")&amp;IF(AND(F2755="Import - Reverse charge (Box 9)",E2755="Saudi Arabia"),"RCM used for a local supplier; ","")&amp;IF(AND(L2755="Yes",NOT(OR(F2755="Standard domestic 15% (Box 7)",F2755="Import - VAT paid at customs (Box 8)",F2755="Import - Reverse charge (Box 9)"))),"VAT claimed on non-taxable category; ",""))</f>
        <v/>
      </c>
    </row>
    <row r="2756">
      <c r="A2756" s="17" t="n"/>
      <c r="B2756" s="14" t="n"/>
      <c r="C2756" s="14" t="n"/>
      <c r="D2756" s="16" t="n"/>
      <c r="E2756" s="14" t="n"/>
      <c r="F2756" s="14" t="n"/>
      <c r="G2756" s="14" t="n"/>
      <c r="H2756" s="19" t="n"/>
      <c r="I2756" s="19" t="n"/>
      <c r="J2756" s="34">
        <f>IF(A2756="","",H2756+I2756)</f>
        <v/>
      </c>
      <c r="K2756" s="14" t="n"/>
      <c r="L2756" s="14" t="n"/>
      <c r="M2756" s="14" t="n"/>
      <c r="N2756" s="14" t="n"/>
      <c r="O2756" s="20">
        <f>IF(A2756="","",SUMPRODUCT((A2756&gt;=Setup!$C$19:$C$30)*(A2756&lt;=Setup!$D$19:$D$30)*Setup!$A$19:$A$30))</f>
        <v/>
      </c>
      <c r="P2756" s="34">
        <f>IF(A2756="","",IF(OR(F2756="Standard domestic 15% (Box 7)",F2756="Import - VAT paid at customs (Box 8)",F2756="Import - Reverse charge (Box 9)"),ROUND(H2756*Setup!$B$9,2),0))</f>
        <v/>
      </c>
      <c r="Q2756" s="34">
        <f>IF(A2756="","",I2756-P2756)</f>
        <v/>
      </c>
      <c r="R2756" s="34">
        <f>IF(A2756="","",IF(L2756="Yes",I2756,0))</f>
        <v/>
      </c>
      <c r="S2756" s="34">
        <f>IF(A2756="","",IF(AND(L2756="Yes",K2756="Yes",NOT(ISNUMBER(SEARCH("blocked",G2756))),OR(F2756="Standard domestic 15% (Box 7)",F2756="Import - VAT paid at customs (Box 8)",F2756="Import - Reverse charge (Box 9)"),OR(F2756&lt;&gt;"Standard domestic 15% (Box 7)",AND(LEN(D2756)=15,LEFT(D2756,1)="3",RIGHT(D2756,1)="3",ISNUMBER(--D2756)))),I2756,0))</f>
        <v/>
      </c>
      <c r="T2756" s="34">
        <f>IF(A2756="","",R2756-S2756)</f>
        <v/>
      </c>
      <c r="U2756" s="23">
        <f>IF(A2756="","",IF(O2756=0,"Outside audit periods; ","")&amp;IF(F2756="","No VAT category; ","")&amp;IF(ABS(Q2756)&gt;Setup!$B$10,"VAT ≠ 15% × net; ","")&amp;IF(AND(F2756="Standard domestic 15% (Box 7)",NOT(AND(LEN(D2756)=15,LEFT(D2756,1)="3",RIGHT(D2756,1)="3",ISNUMBER(--D2756)))),"Invalid/missing supplier VAT no; ","")&amp;IF(AND(L2756="Yes",K2756&lt;&gt;"Yes"),"VAT claimed without valid tax invoice; ","")&amp;IF(AND(L2756="Yes",ISNUMBER(SEARCH("blocked",G2756))),"Blocked input VAT claimed; ","")&amp;IF(AND(F2756="Import - VAT paid at customs (Box 8)",M2756=""),"Customs declaration no missing; ","")&amp;IF(AND(F2756="Import - Reverse charge (Box 9)",E2756="Saudi Arabia"),"RCM used for a local supplier; ","")&amp;IF(AND(L2756="Yes",NOT(OR(F2756="Standard domestic 15% (Box 7)",F2756="Import - VAT paid at customs (Box 8)",F2756="Import - Reverse charge (Box 9)"))),"VAT claimed on non-taxable category; ",""))</f>
        <v/>
      </c>
    </row>
    <row r="2757">
      <c r="A2757" s="17" t="n"/>
      <c r="B2757" s="14" t="n"/>
      <c r="C2757" s="14" t="n"/>
      <c r="D2757" s="16" t="n"/>
      <c r="E2757" s="14" t="n"/>
      <c r="F2757" s="14" t="n"/>
      <c r="G2757" s="14" t="n"/>
      <c r="H2757" s="19" t="n"/>
      <c r="I2757" s="19" t="n"/>
      <c r="J2757" s="34">
        <f>IF(A2757="","",H2757+I2757)</f>
        <v/>
      </c>
      <c r="K2757" s="14" t="n"/>
      <c r="L2757" s="14" t="n"/>
      <c r="M2757" s="14" t="n"/>
      <c r="N2757" s="14" t="n"/>
      <c r="O2757" s="20">
        <f>IF(A2757="","",SUMPRODUCT((A2757&gt;=Setup!$C$19:$C$30)*(A2757&lt;=Setup!$D$19:$D$30)*Setup!$A$19:$A$30))</f>
        <v/>
      </c>
      <c r="P2757" s="34">
        <f>IF(A2757="","",IF(OR(F2757="Standard domestic 15% (Box 7)",F2757="Import - VAT paid at customs (Box 8)",F2757="Import - Reverse charge (Box 9)"),ROUND(H2757*Setup!$B$9,2),0))</f>
        <v/>
      </c>
      <c r="Q2757" s="34">
        <f>IF(A2757="","",I2757-P2757)</f>
        <v/>
      </c>
      <c r="R2757" s="34">
        <f>IF(A2757="","",IF(L2757="Yes",I2757,0))</f>
        <v/>
      </c>
      <c r="S2757" s="34">
        <f>IF(A2757="","",IF(AND(L2757="Yes",K2757="Yes",NOT(ISNUMBER(SEARCH("blocked",G2757))),OR(F2757="Standard domestic 15% (Box 7)",F2757="Import - VAT paid at customs (Box 8)",F2757="Import - Reverse charge (Box 9)"),OR(F2757&lt;&gt;"Standard domestic 15% (Box 7)",AND(LEN(D2757)=15,LEFT(D2757,1)="3",RIGHT(D2757,1)="3",ISNUMBER(--D2757)))),I2757,0))</f>
        <v/>
      </c>
      <c r="T2757" s="34">
        <f>IF(A2757="","",R2757-S2757)</f>
        <v/>
      </c>
      <c r="U2757" s="23">
        <f>IF(A2757="","",IF(O2757=0,"Outside audit periods; ","")&amp;IF(F2757="","No VAT category; ","")&amp;IF(ABS(Q2757)&gt;Setup!$B$10,"VAT ≠ 15% × net; ","")&amp;IF(AND(F2757="Standard domestic 15% (Box 7)",NOT(AND(LEN(D2757)=15,LEFT(D2757,1)="3",RIGHT(D2757,1)="3",ISNUMBER(--D2757)))),"Invalid/missing supplier VAT no; ","")&amp;IF(AND(L2757="Yes",K2757&lt;&gt;"Yes"),"VAT claimed without valid tax invoice; ","")&amp;IF(AND(L2757="Yes",ISNUMBER(SEARCH("blocked",G2757))),"Blocked input VAT claimed; ","")&amp;IF(AND(F2757="Import - VAT paid at customs (Box 8)",M2757=""),"Customs declaration no missing; ","")&amp;IF(AND(F2757="Import - Reverse charge (Box 9)",E2757="Saudi Arabia"),"RCM used for a local supplier; ","")&amp;IF(AND(L2757="Yes",NOT(OR(F2757="Standard domestic 15% (Box 7)",F2757="Import - VAT paid at customs (Box 8)",F2757="Import - Reverse charge (Box 9)"))),"VAT claimed on non-taxable category; ",""))</f>
        <v/>
      </c>
    </row>
    <row r="2758">
      <c r="A2758" s="17" t="n"/>
      <c r="B2758" s="14" t="n"/>
      <c r="C2758" s="14" t="n"/>
      <c r="D2758" s="16" t="n"/>
      <c r="E2758" s="14" t="n"/>
      <c r="F2758" s="14" t="n"/>
      <c r="G2758" s="14" t="n"/>
      <c r="H2758" s="19" t="n"/>
      <c r="I2758" s="19" t="n"/>
      <c r="J2758" s="34">
        <f>IF(A2758="","",H2758+I2758)</f>
        <v/>
      </c>
      <c r="K2758" s="14" t="n"/>
      <c r="L2758" s="14" t="n"/>
      <c r="M2758" s="14" t="n"/>
      <c r="N2758" s="14" t="n"/>
      <c r="O2758" s="20">
        <f>IF(A2758="","",SUMPRODUCT((A2758&gt;=Setup!$C$19:$C$30)*(A2758&lt;=Setup!$D$19:$D$30)*Setup!$A$19:$A$30))</f>
        <v/>
      </c>
      <c r="P2758" s="34">
        <f>IF(A2758="","",IF(OR(F2758="Standard domestic 15% (Box 7)",F2758="Import - VAT paid at customs (Box 8)",F2758="Import - Reverse charge (Box 9)"),ROUND(H2758*Setup!$B$9,2),0))</f>
        <v/>
      </c>
      <c r="Q2758" s="34">
        <f>IF(A2758="","",I2758-P2758)</f>
        <v/>
      </c>
      <c r="R2758" s="34">
        <f>IF(A2758="","",IF(L2758="Yes",I2758,0))</f>
        <v/>
      </c>
      <c r="S2758" s="34">
        <f>IF(A2758="","",IF(AND(L2758="Yes",K2758="Yes",NOT(ISNUMBER(SEARCH("blocked",G2758))),OR(F2758="Standard domestic 15% (Box 7)",F2758="Import - VAT paid at customs (Box 8)",F2758="Import - Reverse charge (Box 9)"),OR(F2758&lt;&gt;"Standard domestic 15% (Box 7)",AND(LEN(D2758)=15,LEFT(D2758,1)="3",RIGHT(D2758,1)="3",ISNUMBER(--D2758)))),I2758,0))</f>
        <v/>
      </c>
      <c r="T2758" s="34">
        <f>IF(A2758="","",R2758-S2758)</f>
        <v/>
      </c>
      <c r="U2758" s="23">
        <f>IF(A2758="","",IF(O2758=0,"Outside audit periods; ","")&amp;IF(F2758="","No VAT category; ","")&amp;IF(ABS(Q2758)&gt;Setup!$B$10,"VAT ≠ 15% × net; ","")&amp;IF(AND(F2758="Standard domestic 15% (Box 7)",NOT(AND(LEN(D2758)=15,LEFT(D2758,1)="3",RIGHT(D2758,1)="3",ISNUMBER(--D2758)))),"Invalid/missing supplier VAT no; ","")&amp;IF(AND(L2758="Yes",K2758&lt;&gt;"Yes"),"VAT claimed without valid tax invoice; ","")&amp;IF(AND(L2758="Yes",ISNUMBER(SEARCH("blocked",G2758))),"Blocked input VAT claimed; ","")&amp;IF(AND(F2758="Import - VAT paid at customs (Box 8)",M2758=""),"Customs declaration no missing; ","")&amp;IF(AND(F2758="Import - Reverse charge (Box 9)",E2758="Saudi Arabia"),"RCM used for a local supplier; ","")&amp;IF(AND(L2758="Yes",NOT(OR(F2758="Standard domestic 15% (Box 7)",F2758="Import - VAT paid at customs (Box 8)",F2758="Import - Reverse charge (Box 9)"))),"VAT claimed on non-taxable category; ",""))</f>
        <v/>
      </c>
    </row>
    <row r="2759">
      <c r="A2759" s="17" t="n"/>
      <c r="B2759" s="14" t="n"/>
      <c r="C2759" s="14" t="n"/>
      <c r="D2759" s="16" t="n"/>
      <c r="E2759" s="14" t="n"/>
      <c r="F2759" s="14" t="n"/>
      <c r="G2759" s="14" t="n"/>
      <c r="H2759" s="19" t="n"/>
      <c r="I2759" s="19" t="n"/>
      <c r="J2759" s="34">
        <f>IF(A2759="","",H2759+I2759)</f>
        <v/>
      </c>
      <c r="K2759" s="14" t="n"/>
      <c r="L2759" s="14" t="n"/>
      <c r="M2759" s="14" t="n"/>
      <c r="N2759" s="14" t="n"/>
      <c r="O2759" s="20">
        <f>IF(A2759="","",SUMPRODUCT((A2759&gt;=Setup!$C$19:$C$30)*(A2759&lt;=Setup!$D$19:$D$30)*Setup!$A$19:$A$30))</f>
        <v/>
      </c>
      <c r="P2759" s="34">
        <f>IF(A2759="","",IF(OR(F2759="Standard domestic 15% (Box 7)",F2759="Import - VAT paid at customs (Box 8)",F2759="Import - Reverse charge (Box 9)"),ROUND(H2759*Setup!$B$9,2),0))</f>
        <v/>
      </c>
      <c r="Q2759" s="34">
        <f>IF(A2759="","",I2759-P2759)</f>
        <v/>
      </c>
      <c r="R2759" s="34">
        <f>IF(A2759="","",IF(L2759="Yes",I2759,0))</f>
        <v/>
      </c>
      <c r="S2759" s="34">
        <f>IF(A2759="","",IF(AND(L2759="Yes",K2759="Yes",NOT(ISNUMBER(SEARCH("blocked",G2759))),OR(F2759="Standard domestic 15% (Box 7)",F2759="Import - VAT paid at customs (Box 8)",F2759="Import - Reverse charge (Box 9)"),OR(F2759&lt;&gt;"Standard domestic 15% (Box 7)",AND(LEN(D2759)=15,LEFT(D2759,1)="3",RIGHT(D2759,1)="3",ISNUMBER(--D2759)))),I2759,0))</f>
        <v/>
      </c>
      <c r="T2759" s="34">
        <f>IF(A2759="","",R2759-S2759)</f>
        <v/>
      </c>
      <c r="U2759" s="23">
        <f>IF(A2759="","",IF(O2759=0,"Outside audit periods; ","")&amp;IF(F2759="","No VAT category; ","")&amp;IF(ABS(Q2759)&gt;Setup!$B$10,"VAT ≠ 15% × net; ","")&amp;IF(AND(F2759="Standard domestic 15% (Box 7)",NOT(AND(LEN(D2759)=15,LEFT(D2759,1)="3",RIGHT(D2759,1)="3",ISNUMBER(--D2759)))),"Invalid/missing supplier VAT no; ","")&amp;IF(AND(L2759="Yes",K2759&lt;&gt;"Yes"),"VAT claimed without valid tax invoice; ","")&amp;IF(AND(L2759="Yes",ISNUMBER(SEARCH("blocked",G2759))),"Blocked input VAT claimed; ","")&amp;IF(AND(F2759="Import - VAT paid at customs (Box 8)",M2759=""),"Customs declaration no missing; ","")&amp;IF(AND(F2759="Import - Reverse charge (Box 9)",E2759="Saudi Arabia"),"RCM used for a local supplier; ","")&amp;IF(AND(L2759="Yes",NOT(OR(F2759="Standard domestic 15% (Box 7)",F2759="Import - VAT paid at customs (Box 8)",F2759="Import - Reverse charge (Box 9)"))),"VAT claimed on non-taxable category; ",""))</f>
        <v/>
      </c>
    </row>
    <row r="2760">
      <c r="A2760" s="17" t="n"/>
      <c r="B2760" s="14" t="n"/>
      <c r="C2760" s="14" t="n"/>
      <c r="D2760" s="16" t="n"/>
      <c r="E2760" s="14" t="n"/>
      <c r="F2760" s="14" t="n"/>
      <c r="G2760" s="14" t="n"/>
      <c r="H2760" s="19" t="n"/>
      <c r="I2760" s="19" t="n"/>
      <c r="J2760" s="34">
        <f>IF(A2760="","",H2760+I2760)</f>
        <v/>
      </c>
      <c r="K2760" s="14" t="n"/>
      <c r="L2760" s="14" t="n"/>
      <c r="M2760" s="14" t="n"/>
      <c r="N2760" s="14" t="n"/>
      <c r="O2760" s="20">
        <f>IF(A2760="","",SUMPRODUCT((A2760&gt;=Setup!$C$19:$C$30)*(A2760&lt;=Setup!$D$19:$D$30)*Setup!$A$19:$A$30))</f>
        <v/>
      </c>
      <c r="P2760" s="34">
        <f>IF(A2760="","",IF(OR(F2760="Standard domestic 15% (Box 7)",F2760="Import - VAT paid at customs (Box 8)",F2760="Import - Reverse charge (Box 9)"),ROUND(H2760*Setup!$B$9,2),0))</f>
        <v/>
      </c>
      <c r="Q2760" s="34">
        <f>IF(A2760="","",I2760-P2760)</f>
        <v/>
      </c>
      <c r="R2760" s="34">
        <f>IF(A2760="","",IF(L2760="Yes",I2760,0))</f>
        <v/>
      </c>
      <c r="S2760" s="34">
        <f>IF(A2760="","",IF(AND(L2760="Yes",K2760="Yes",NOT(ISNUMBER(SEARCH("blocked",G2760))),OR(F2760="Standard domestic 15% (Box 7)",F2760="Import - VAT paid at customs (Box 8)",F2760="Import - Reverse charge (Box 9)"),OR(F2760&lt;&gt;"Standard domestic 15% (Box 7)",AND(LEN(D2760)=15,LEFT(D2760,1)="3",RIGHT(D2760,1)="3",ISNUMBER(--D2760)))),I2760,0))</f>
        <v/>
      </c>
      <c r="T2760" s="34">
        <f>IF(A2760="","",R2760-S2760)</f>
        <v/>
      </c>
      <c r="U2760" s="23">
        <f>IF(A2760="","",IF(O2760=0,"Outside audit periods; ","")&amp;IF(F2760="","No VAT category; ","")&amp;IF(ABS(Q2760)&gt;Setup!$B$10,"VAT ≠ 15% × net; ","")&amp;IF(AND(F2760="Standard domestic 15% (Box 7)",NOT(AND(LEN(D2760)=15,LEFT(D2760,1)="3",RIGHT(D2760,1)="3",ISNUMBER(--D2760)))),"Invalid/missing supplier VAT no; ","")&amp;IF(AND(L2760="Yes",K2760&lt;&gt;"Yes"),"VAT claimed without valid tax invoice; ","")&amp;IF(AND(L2760="Yes",ISNUMBER(SEARCH("blocked",G2760))),"Blocked input VAT claimed; ","")&amp;IF(AND(F2760="Import - VAT paid at customs (Box 8)",M2760=""),"Customs declaration no missing; ","")&amp;IF(AND(F2760="Import - Reverse charge (Box 9)",E2760="Saudi Arabia"),"RCM used for a local supplier; ","")&amp;IF(AND(L2760="Yes",NOT(OR(F2760="Standard domestic 15% (Box 7)",F2760="Import - VAT paid at customs (Box 8)",F2760="Import - Reverse charge (Box 9)"))),"VAT claimed on non-taxable category; ",""))</f>
        <v/>
      </c>
    </row>
    <row r="2761">
      <c r="A2761" s="17" t="n"/>
      <c r="B2761" s="14" t="n"/>
      <c r="C2761" s="14" t="n"/>
      <c r="D2761" s="16" t="n"/>
      <c r="E2761" s="14" t="n"/>
      <c r="F2761" s="14" t="n"/>
      <c r="G2761" s="14" t="n"/>
      <c r="H2761" s="19" t="n"/>
      <c r="I2761" s="19" t="n"/>
      <c r="J2761" s="34">
        <f>IF(A2761="","",H2761+I2761)</f>
        <v/>
      </c>
      <c r="K2761" s="14" t="n"/>
      <c r="L2761" s="14" t="n"/>
      <c r="M2761" s="14" t="n"/>
      <c r="N2761" s="14" t="n"/>
      <c r="O2761" s="20">
        <f>IF(A2761="","",SUMPRODUCT((A2761&gt;=Setup!$C$19:$C$30)*(A2761&lt;=Setup!$D$19:$D$30)*Setup!$A$19:$A$30))</f>
        <v/>
      </c>
      <c r="P2761" s="34">
        <f>IF(A2761="","",IF(OR(F2761="Standard domestic 15% (Box 7)",F2761="Import - VAT paid at customs (Box 8)",F2761="Import - Reverse charge (Box 9)"),ROUND(H2761*Setup!$B$9,2),0))</f>
        <v/>
      </c>
      <c r="Q2761" s="34">
        <f>IF(A2761="","",I2761-P2761)</f>
        <v/>
      </c>
      <c r="R2761" s="34">
        <f>IF(A2761="","",IF(L2761="Yes",I2761,0))</f>
        <v/>
      </c>
      <c r="S2761" s="34">
        <f>IF(A2761="","",IF(AND(L2761="Yes",K2761="Yes",NOT(ISNUMBER(SEARCH("blocked",G2761))),OR(F2761="Standard domestic 15% (Box 7)",F2761="Import - VAT paid at customs (Box 8)",F2761="Import - Reverse charge (Box 9)"),OR(F2761&lt;&gt;"Standard domestic 15% (Box 7)",AND(LEN(D2761)=15,LEFT(D2761,1)="3",RIGHT(D2761,1)="3",ISNUMBER(--D2761)))),I2761,0))</f>
        <v/>
      </c>
      <c r="T2761" s="34">
        <f>IF(A2761="","",R2761-S2761)</f>
        <v/>
      </c>
      <c r="U2761" s="23">
        <f>IF(A2761="","",IF(O2761=0,"Outside audit periods; ","")&amp;IF(F2761="","No VAT category; ","")&amp;IF(ABS(Q2761)&gt;Setup!$B$10,"VAT ≠ 15% × net; ","")&amp;IF(AND(F2761="Standard domestic 15% (Box 7)",NOT(AND(LEN(D2761)=15,LEFT(D2761,1)="3",RIGHT(D2761,1)="3",ISNUMBER(--D2761)))),"Invalid/missing supplier VAT no; ","")&amp;IF(AND(L2761="Yes",K2761&lt;&gt;"Yes"),"VAT claimed without valid tax invoice; ","")&amp;IF(AND(L2761="Yes",ISNUMBER(SEARCH("blocked",G2761))),"Blocked input VAT claimed; ","")&amp;IF(AND(F2761="Import - VAT paid at customs (Box 8)",M2761=""),"Customs declaration no missing; ","")&amp;IF(AND(F2761="Import - Reverse charge (Box 9)",E2761="Saudi Arabia"),"RCM used for a local supplier; ","")&amp;IF(AND(L2761="Yes",NOT(OR(F2761="Standard domestic 15% (Box 7)",F2761="Import - VAT paid at customs (Box 8)",F2761="Import - Reverse charge (Box 9)"))),"VAT claimed on non-taxable category; ",""))</f>
        <v/>
      </c>
    </row>
    <row r="2762">
      <c r="A2762" s="17" t="n"/>
      <c r="B2762" s="14" t="n"/>
      <c r="C2762" s="14" t="n"/>
      <c r="D2762" s="16" t="n"/>
      <c r="E2762" s="14" t="n"/>
      <c r="F2762" s="14" t="n"/>
      <c r="G2762" s="14" t="n"/>
      <c r="H2762" s="19" t="n"/>
      <c r="I2762" s="19" t="n"/>
      <c r="J2762" s="34">
        <f>IF(A2762="","",H2762+I2762)</f>
        <v/>
      </c>
      <c r="K2762" s="14" t="n"/>
      <c r="L2762" s="14" t="n"/>
      <c r="M2762" s="14" t="n"/>
      <c r="N2762" s="14" t="n"/>
      <c r="O2762" s="20">
        <f>IF(A2762="","",SUMPRODUCT((A2762&gt;=Setup!$C$19:$C$30)*(A2762&lt;=Setup!$D$19:$D$30)*Setup!$A$19:$A$30))</f>
        <v/>
      </c>
      <c r="P2762" s="34">
        <f>IF(A2762="","",IF(OR(F2762="Standard domestic 15% (Box 7)",F2762="Import - VAT paid at customs (Box 8)",F2762="Import - Reverse charge (Box 9)"),ROUND(H2762*Setup!$B$9,2),0))</f>
        <v/>
      </c>
      <c r="Q2762" s="34">
        <f>IF(A2762="","",I2762-P2762)</f>
        <v/>
      </c>
      <c r="R2762" s="34">
        <f>IF(A2762="","",IF(L2762="Yes",I2762,0))</f>
        <v/>
      </c>
      <c r="S2762" s="34">
        <f>IF(A2762="","",IF(AND(L2762="Yes",K2762="Yes",NOT(ISNUMBER(SEARCH("blocked",G2762))),OR(F2762="Standard domestic 15% (Box 7)",F2762="Import - VAT paid at customs (Box 8)",F2762="Import - Reverse charge (Box 9)"),OR(F2762&lt;&gt;"Standard domestic 15% (Box 7)",AND(LEN(D2762)=15,LEFT(D2762,1)="3",RIGHT(D2762,1)="3",ISNUMBER(--D2762)))),I2762,0))</f>
        <v/>
      </c>
      <c r="T2762" s="34">
        <f>IF(A2762="","",R2762-S2762)</f>
        <v/>
      </c>
      <c r="U2762" s="23">
        <f>IF(A2762="","",IF(O2762=0,"Outside audit periods; ","")&amp;IF(F2762="","No VAT category; ","")&amp;IF(ABS(Q2762)&gt;Setup!$B$10,"VAT ≠ 15% × net; ","")&amp;IF(AND(F2762="Standard domestic 15% (Box 7)",NOT(AND(LEN(D2762)=15,LEFT(D2762,1)="3",RIGHT(D2762,1)="3",ISNUMBER(--D2762)))),"Invalid/missing supplier VAT no; ","")&amp;IF(AND(L2762="Yes",K2762&lt;&gt;"Yes"),"VAT claimed without valid tax invoice; ","")&amp;IF(AND(L2762="Yes",ISNUMBER(SEARCH("blocked",G2762))),"Blocked input VAT claimed; ","")&amp;IF(AND(F2762="Import - VAT paid at customs (Box 8)",M2762=""),"Customs declaration no missing; ","")&amp;IF(AND(F2762="Import - Reverse charge (Box 9)",E2762="Saudi Arabia"),"RCM used for a local supplier; ","")&amp;IF(AND(L2762="Yes",NOT(OR(F2762="Standard domestic 15% (Box 7)",F2762="Import - VAT paid at customs (Box 8)",F2762="Import - Reverse charge (Box 9)"))),"VAT claimed on non-taxable category; ",""))</f>
        <v/>
      </c>
    </row>
    <row r="2763">
      <c r="A2763" s="17" t="n"/>
      <c r="B2763" s="14" t="n"/>
      <c r="C2763" s="14" t="n"/>
      <c r="D2763" s="16" t="n"/>
      <c r="E2763" s="14" t="n"/>
      <c r="F2763" s="14" t="n"/>
      <c r="G2763" s="14" t="n"/>
      <c r="H2763" s="19" t="n"/>
      <c r="I2763" s="19" t="n"/>
      <c r="J2763" s="34">
        <f>IF(A2763="","",H2763+I2763)</f>
        <v/>
      </c>
      <c r="K2763" s="14" t="n"/>
      <c r="L2763" s="14" t="n"/>
      <c r="M2763" s="14" t="n"/>
      <c r="N2763" s="14" t="n"/>
      <c r="O2763" s="20">
        <f>IF(A2763="","",SUMPRODUCT((A2763&gt;=Setup!$C$19:$C$30)*(A2763&lt;=Setup!$D$19:$D$30)*Setup!$A$19:$A$30))</f>
        <v/>
      </c>
      <c r="P2763" s="34">
        <f>IF(A2763="","",IF(OR(F2763="Standard domestic 15% (Box 7)",F2763="Import - VAT paid at customs (Box 8)",F2763="Import - Reverse charge (Box 9)"),ROUND(H2763*Setup!$B$9,2),0))</f>
        <v/>
      </c>
      <c r="Q2763" s="34">
        <f>IF(A2763="","",I2763-P2763)</f>
        <v/>
      </c>
      <c r="R2763" s="34">
        <f>IF(A2763="","",IF(L2763="Yes",I2763,0))</f>
        <v/>
      </c>
      <c r="S2763" s="34">
        <f>IF(A2763="","",IF(AND(L2763="Yes",K2763="Yes",NOT(ISNUMBER(SEARCH("blocked",G2763))),OR(F2763="Standard domestic 15% (Box 7)",F2763="Import - VAT paid at customs (Box 8)",F2763="Import - Reverse charge (Box 9)"),OR(F2763&lt;&gt;"Standard domestic 15% (Box 7)",AND(LEN(D2763)=15,LEFT(D2763,1)="3",RIGHT(D2763,1)="3",ISNUMBER(--D2763)))),I2763,0))</f>
        <v/>
      </c>
      <c r="T2763" s="34">
        <f>IF(A2763="","",R2763-S2763)</f>
        <v/>
      </c>
      <c r="U2763" s="23">
        <f>IF(A2763="","",IF(O2763=0,"Outside audit periods; ","")&amp;IF(F2763="","No VAT category; ","")&amp;IF(ABS(Q2763)&gt;Setup!$B$10,"VAT ≠ 15% × net; ","")&amp;IF(AND(F2763="Standard domestic 15% (Box 7)",NOT(AND(LEN(D2763)=15,LEFT(D2763,1)="3",RIGHT(D2763,1)="3",ISNUMBER(--D2763)))),"Invalid/missing supplier VAT no; ","")&amp;IF(AND(L2763="Yes",K2763&lt;&gt;"Yes"),"VAT claimed without valid tax invoice; ","")&amp;IF(AND(L2763="Yes",ISNUMBER(SEARCH("blocked",G2763))),"Blocked input VAT claimed; ","")&amp;IF(AND(F2763="Import - VAT paid at customs (Box 8)",M2763=""),"Customs declaration no missing; ","")&amp;IF(AND(F2763="Import - Reverse charge (Box 9)",E2763="Saudi Arabia"),"RCM used for a local supplier; ","")&amp;IF(AND(L2763="Yes",NOT(OR(F2763="Standard domestic 15% (Box 7)",F2763="Import - VAT paid at customs (Box 8)",F2763="Import - Reverse charge (Box 9)"))),"VAT claimed on non-taxable category; ",""))</f>
        <v/>
      </c>
    </row>
    <row r="2764">
      <c r="A2764" s="17" t="n"/>
      <c r="B2764" s="14" t="n"/>
      <c r="C2764" s="14" t="n"/>
      <c r="D2764" s="16" t="n"/>
      <c r="E2764" s="14" t="n"/>
      <c r="F2764" s="14" t="n"/>
      <c r="G2764" s="14" t="n"/>
      <c r="H2764" s="19" t="n"/>
      <c r="I2764" s="19" t="n"/>
      <c r="J2764" s="34">
        <f>IF(A2764="","",H2764+I2764)</f>
        <v/>
      </c>
      <c r="K2764" s="14" t="n"/>
      <c r="L2764" s="14" t="n"/>
      <c r="M2764" s="14" t="n"/>
      <c r="N2764" s="14" t="n"/>
      <c r="O2764" s="20">
        <f>IF(A2764="","",SUMPRODUCT((A2764&gt;=Setup!$C$19:$C$30)*(A2764&lt;=Setup!$D$19:$D$30)*Setup!$A$19:$A$30))</f>
        <v/>
      </c>
      <c r="P2764" s="34">
        <f>IF(A2764="","",IF(OR(F2764="Standard domestic 15% (Box 7)",F2764="Import - VAT paid at customs (Box 8)",F2764="Import - Reverse charge (Box 9)"),ROUND(H2764*Setup!$B$9,2),0))</f>
        <v/>
      </c>
      <c r="Q2764" s="34">
        <f>IF(A2764="","",I2764-P2764)</f>
        <v/>
      </c>
      <c r="R2764" s="34">
        <f>IF(A2764="","",IF(L2764="Yes",I2764,0))</f>
        <v/>
      </c>
      <c r="S2764" s="34">
        <f>IF(A2764="","",IF(AND(L2764="Yes",K2764="Yes",NOT(ISNUMBER(SEARCH("blocked",G2764))),OR(F2764="Standard domestic 15% (Box 7)",F2764="Import - VAT paid at customs (Box 8)",F2764="Import - Reverse charge (Box 9)"),OR(F2764&lt;&gt;"Standard domestic 15% (Box 7)",AND(LEN(D2764)=15,LEFT(D2764,1)="3",RIGHT(D2764,1)="3",ISNUMBER(--D2764)))),I2764,0))</f>
        <v/>
      </c>
      <c r="T2764" s="34">
        <f>IF(A2764="","",R2764-S2764)</f>
        <v/>
      </c>
      <c r="U2764" s="23">
        <f>IF(A2764="","",IF(O2764=0,"Outside audit periods; ","")&amp;IF(F2764="","No VAT category; ","")&amp;IF(ABS(Q2764)&gt;Setup!$B$10,"VAT ≠ 15% × net; ","")&amp;IF(AND(F2764="Standard domestic 15% (Box 7)",NOT(AND(LEN(D2764)=15,LEFT(D2764,1)="3",RIGHT(D2764,1)="3",ISNUMBER(--D2764)))),"Invalid/missing supplier VAT no; ","")&amp;IF(AND(L2764="Yes",K2764&lt;&gt;"Yes"),"VAT claimed without valid tax invoice; ","")&amp;IF(AND(L2764="Yes",ISNUMBER(SEARCH("blocked",G2764))),"Blocked input VAT claimed; ","")&amp;IF(AND(F2764="Import - VAT paid at customs (Box 8)",M2764=""),"Customs declaration no missing; ","")&amp;IF(AND(F2764="Import - Reverse charge (Box 9)",E2764="Saudi Arabia"),"RCM used for a local supplier; ","")&amp;IF(AND(L2764="Yes",NOT(OR(F2764="Standard domestic 15% (Box 7)",F2764="Import - VAT paid at customs (Box 8)",F2764="Import - Reverse charge (Box 9)"))),"VAT claimed on non-taxable category; ",""))</f>
        <v/>
      </c>
    </row>
    <row r="2765">
      <c r="A2765" s="17" t="n"/>
      <c r="B2765" s="14" t="n"/>
      <c r="C2765" s="14" t="n"/>
      <c r="D2765" s="16" t="n"/>
      <c r="E2765" s="14" t="n"/>
      <c r="F2765" s="14" t="n"/>
      <c r="G2765" s="14" t="n"/>
      <c r="H2765" s="19" t="n"/>
      <c r="I2765" s="19" t="n"/>
      <c r="J2765" s="34">
        <f>IF(A2765="","",H2765+I2765)</f>
        <v/>
      </c>
      <c r="K2765" s="14" t="n"/>
      <c r="L2765" s="14" t="n"/>
      <c r="M2765" s="14" t="n"/>
      <c r="N2765" s="14" t="n"/>
      <c r="O2765" s="20">
        <f>IF(A2765="","",SUMPRODUCT((A2765&gt;=Setup!$C$19:$C$30)*(A2765&lt;=Setup!$D$19:$D$30)*Setup!$A$19:$A$30))</f>
        <v/>
      </c>
      <c r="P2765" s="34">
        <f>IF(A2765="","",IF(OR(F2765="Standard domestic 15% (Box 7)",F2765="Import - VAT paid at customs (Box 8)",F2765="Import - Reverse charge (Box 9)"),ROUND(H2765*Setup!$B$9,2),0))</f>
        <v/>
      </c>
      <c r="Q2765" s="34">
        <f>IF(A2765="","",I2765-P2765)</f>
        <v/>
      </c>
      <c r="R2765" s="34">
        <f>IF(A2765="","",IF(L2765="Yes",I2765,0))</f>
        <v/>
      </c>
      <c r="S2765" s="34">
        <f>IF(A2765="","",IF(AND(L2765="Yes",K2765="Yes",NOT(ISNUMBER(SEARCH("blocked",G2765))),OR(F2765="Standard domestic 15% (Box 7)",F2765="Import - VAT paid at customs (Box 8)",F2765="Import - Reverse charge (Box 9)"),OR(F2765&lt;&gt;"Standard domestic 15% (Box 7)",AND(LEN(D2765)=15,LEFT(D2765,1)="3",RIGHT(D2765,1)="3",ISNUMBER(--D2765)))),I2765,0))</f>
        <v/>
      </c>
      <c r="T2765" s="34">
        <f>IF(A2765="","",R2765-S2765)</f>
        <v/>
      </c>
      <c r="U2765" s="23">
        <f>IF(A2765="","",IF(O2765=0,"Outside audit periods; ","")&amp;IF(F2765="","No VAT category; ","")&amp;IF(ABS(Q2765)&gt;Setup!$B$10,"VAT ≠ 15% × net; ","")&amp;IF(AND(F2765="Standard domestic 15% (Box 7)",NOT(AND(LEN(D2765)=15,LEFT(D2765,1)="3",RIGHT(D2765,1)="3",ISNUMBER(--D2765)))),"Invalid/missing supplier VAT no; ","")&amp;IF(AND(L2765="Yes",K2765&lt;&gt;"Yes"),"VAT claimed without valid tax invoice; ","")&amp;IF(AND(L2765="Yes",ISNUMBER(SEARCH("blocked",G2765))),"Blocked input VAT claimed; ","")&amp;IF(AND(F2765="Import - VAT paid at customs (Box 8)",M2765=""),"Customs declaration no missing; ","")&amp;IF(AND(F2765="Import - Reverse charge (Box 9)",E2765="Saudi Arabia"),"RCM used for a local supplier; ","")&amp;IF(AND(L2765="Yes",NOT(OR(F2765="Standard domestic 15% (Box 7)",F2765="Import - VAT paid at customs (Box 8)",F2765="Import - Reverse charge (Box 9)"))),"VAT claimed on non-taxable category; ",""))</f>
        <v/>
      </c>
    </row>
    <row r="2766">
      <c r="A2766" s="17" t="n"/>
      <c r="B2766" s="14" t="n"/>
      <c r="C2766" s="14" t="n"/>
      <c r="D2766" s="16" t="n"/>
      <c r="E2766" s="14" t="n"/>
      <c r="F2766" s="14" t="n"/>
      <c r="G2766" s="14" t="n"/>
      <c r="H2766" s="19" t="n"/>
      <c r="I2766" s="19" t="n"/>
      <c r="J2766" s="34">
        <f>IF(A2766="","",H2766+I2766)</f>
        <v/>
      </c>
      <c r="K2766" s="14" t="n"/>
      <c r="L2766" s="14" t="n"/>
      <c r="M2766" s="14" t="n"/>
      <c r="N2766" s="14" t="n"/>
      <c r="O2766" s="20">
        <f>IF(A2766="","",SUMPRODUCT((A2766&gt;=Setup!$C$19:$C$30)*(A2766&lt;=Setup!$D$19:$D$30)*Setup!$A$19:$A$30))</f>
        <v/>
      </c>
      <c r="P2766" s="34">
        <f>IF(A2766="","",IF(OR(F2766="Standard domestic 15% (Box 7)",F2766="Import - VAT paid at customs (Box 8)",F2766="Import - Reverse charge (Box 9)"),ROUND(H2766*Setup!$B$9,2),0))</f>
        <v/>
      </c>
      <c r="Q2766" s="34">
        <f>IF(A2766="","",I2766-P2766)</f>
        <v/>
      </c>
      <c r="R2766" s="34">
        <f>IF(A2766="","",IF(L2766="Yes",I2766,0))</f>
        <v/>
      </c>
      <c r="S2766" s="34">
        <f>IF(A2766="","",IF(AND(L2766="Yes",K2766="Yes",NOT(ISNUMBER(SEARCH("blocked",G2766))),OR(F2766="Standard domestic 15% (Box 7)",F2766="Import - VAT paid at customs (Box 8)",F2766="Import - Reverse charge (Box 9)"),OR(F2766&lt;&gt;"Standard domestic 15% (Box 7)",AND(LEN(D2766)=15,LEFT(D2766,1)="3",RIGHT(D2766,1)="3",ISNUMBER(--D2766)))),I2766,0))</f>
        <v/>
      </c>
      <c r="T2766" s="34">
        <f>IF(A2766="","",R2766-S2766)</f>
        <v/>
      </c>
      <c r="U2766" s="23">
        <f>IF(A2766="","",IF(O2766=0,"Outside audit periods; ","")&amp;IF(F2766="","No VAT category; ","")&amp;IF(ABS(Q2766)&gt;Setup!$B$10,"VAT ≠ 15% × net; ","")&amp;IF(AND(F2766="Standard domestic 15% (Box 7)",NOT(AND(LEN(D2766)=15,LEFT(D2766,1)="3",RIGHT(D2766,1)="3",ISNUMBER(--D2766)))),"Invalid/missing supplier VAT no; ","")&amp;IF(AND(L2766="Yes",K2766&lt;&gt;"Yes"),"VAT claimed without valid tax invoice; ","")&amp;IF(AND(L2766="Yes",ISNUMBER(SEARCH("blocked",G2766))),"Blocked input VAT claimed; ","")&amp;IF(AND(F2766="Import - VAT paid at customs (Box 8)",M2766=""),"Customs declaration no missing; ","")&amp;IF(AND(F2766="Import - Reverse charge (Box 9)",E2766="Saudi Arabia"),"RCM used for a local supplier; ","")&amp;IF(AND(L2766="Yes",NOT(OR(F2766="Standard domestic 15% (Box 7)",F2766="Import - VAT paid at customs (Box 8)",F2766="Import - Reverse charge (Box 9)"))),"VAT claimed on non-taxable category; ",""))</f>
        <v/>
      </c>
    </row>
    <row r="2767">
      <c r="A2767" s="17" t="n"/>
      <c r="B2767" s="14" t="n"/>
      <c r="C2767" s="14" t="n"/>
      <c r="D2767" s="16" t="n"/>
      <c r="E2767" s="14" t="n"/>
      <c r="F2767" s="14" t="n"/>
      <c r="G2767" s="14" t="n"/>
      <c r="H2767" s="19" t="n"/>
      <c r="I2767" s="19" t="n"/>
      <c r="J2767" s="34">
        <f>IF(A2767="","",H2767+I2767)</f>
        <v/>
      </c>
      <c r="K2767" s="14" t="n"/>
      <c r="L2767" s="14" t="n"/>
      <c r="M2767" s="14" t="n"/>
      <c r="N2767" s="14" t="n"/>
      <c r="O2767" s="20">
        <f>IF(A2767="","",SUMPRODUCT((A2767&gt;=Setup!$C$19:$C$30)*(A2767&lt;=Setup!$D$19:$D$30)*Setup!$A$19:$A$30))</f>
        <v/>
      </c>
      <c r="P2767" s="34">
        <f>IF(A2767="","",IF(OR(F2767="Standard domestic 15% (Box 7)",F2767="Import - VAT paid at customs (Box 8)",F2767="Import - Reverse charge (Box 9)"),ROUND(H2767*Setup!$B$9,2),0))</f>
        <v/>
      </c>
      <c r="Q2767" s="34">
        <f>IF(A2767="","",I2767-P2767)</f>
        <v/>
      </c>
      <c r="R2767" s="34">
        <f>IF(A2767="","",IF(L2767="Yes",I2767,0))</f>
        <v/>
      </c>
      <c r="S2767" s="34">
        <f>IF(A2767="","",IF(AND(L2767="Yes",K2767="Yes",NOT(ISNUMBER(SEARCH("blocked",G2767))),OR(F2767="Standard domestic 15% (Box 7)",F2767="Import - VAT paid at customs (Box 8)",F2767="Import - Reverse charge (Box 9)"),OR(F2767&lt;&gt;"Standard domestic 15% (Box 7)",AND(LEN(D2767)=15,LEFT(D2767,1)="3",RIGHT(D2767,1)="3",ISNUMBER(--D2767)))),I2767,0))</f>
        <v/>
      </c>
      <c r="T2767" s="34">
        <f>IF(A2767="","",R2767-S2767)</f>
        <v/>
      </c>
      <c r="U2767" s="23">
        <f>IF(A2767="","",IF(O2767=0,"Outside audit periods; ","")&amp;IF(F2767="","No VAT category; ","")&amp;IF(ABS(Q2767)&gt;Setup!$B$10,"VAT ≠ 15% × net; ","")&amp;IF(AND(F2767="Standard domestic 15% (Box 7)",NOT(AND(LEN(D2767)=15,LEFT(D2767,1)="3",RIGHT(D2767,1)="3",ISNUMBER(--D2767)))),"Invalid/missing supplier VAT no; ","")&amp;IF(AND(L2767="Yes",K2767&lt;&gt;"Yes"),"VAT claimed without valid tax invoice; ","")&amp;IF(AND(L2767="Yes",ISNUMBER(SEARCH("blocked",G2767))),"Blocked input VAT claimed; ","")&amp;IF(AND(F2767="Import - VAT paid at customs (Box 8)",M2767=""),"Customs declaration no missing; ","")&amp;IF(AND(F2767="Import - Reverse charge (Box 9)",E2767="Saudi Arabia"),"RCM used for a local supplier; ","")&amp;IF(AND(L2767="Yes",NOT(OR(F2767="Standard domestic 15% (Box 7)",F2767="Import - VAT paid at customs (Box 8)",F2767="Import - Reverse charge (Box 9)"))),"VAT claimed on non-taxable category; ",""))</f>
        <v/>
      </c>
    </row>
    <row r="2768">
      <c r="A2768" s="17" t="n"/>
      <c r="B2768" s="14" t="n"/>
      <c r="C2768" s="14" t="n"/>
      <c r="D2768" s="16" t="n"/>
      <c r="E2768" s="14" t="n"/>
      <c r="F2768" s="14" t="n"/>
      <c r="G2768" s="14" t="n"/>
      <c r="H2768" s="19" t="n"/>
      <c r="I2768" s="19" t="n"/>
      <c r="J2768" s="34">
        <f>IF(A2768="","",H2768+I2768)</f>
        <v/>
      </c>
      <c r="K2768" s="14" t="n"/>
      <c r="L2768" s="14" t="n"/>
      <c r="M2768" s="14" t="n"/>
      <c r="N2768" s="14" t="n"/>
      <c r="O2768" s="20">
        <f>IF(A2768="","",SUMPRODUCT((A2768&gt;=Setup!$C$19:$C$30)*(A2768&lt;=Setup!$D$19:$D$30)*Setup!$A$19:$A$30))</f>
        <v/>
      </c>
      <c r="P2768" s="34">
        <f>IF(A2768="","",IF(OR(F2768="Standard domestic 15% (Box 7)",F2768="Import - VAT paid at customs (Box 8)",F2768="Import - Reverse charge (Box 9)"),ROUND(H2768*Setup!$B$9,2),0))</f>
        <v/>
      </c>
      <c r="Q2768" s="34">
        <f>IF(A2768="","",I2768-P2768)</f>
        <v/>
      </c>
      <c r="R2768" s="34">
        <f>IF(A2768="","",IF(L2768="Yes",I2768,0))</f>
        <v/>
      </c>
      <c r="S2768" s="34">
        <f>IF(A2768="","",IF(AND(L2768="Yes",K2768="Yes",NOT(ISNUMBER(SEARCH("blocked",G2768))),OR(F2768="Standard domestic 15% (Box 7)",F2768="Import - VAT paid at customs (Box 8)",F2768="Import - Reverse charge (Box 9)"),OR(F2768&lt;&gt;"Standard domestic 15% (Box 7)",AND(LEN(D2768)=15,LEFT(D2768,1)="3",RIGHT(D2768,1)="3",ISNUMBER(--D2768)))),I2768,0))</f>
        <v/>
      </c>
      <c r="T2768" s="34">
        <f>IF(A2768="","",R2768-S2768)</f>
        <v/>
      </c>
      <c r="U2768" s="23">
        <f>IF(A2768="","",IF(O2768=0,"Outside audit periods; ","")&amp;IF(F2768="","No VAT category; ","")&amp;IF(ABS(Q2768)&gt;Setup!$B$10,"VAT ≠ 15% × net; ","")&amp;IF(AND(F2768="Standard domestic 15% (Box 7)",NOT(AND(LEN(D2768)=15,LEFT(D2768,1)="3",RIGHT(D2768,1)="3",ISNUMBER(--D2768)))),"Invalid/missing supplier VAT no; ","")&amp;IF(AND(L2768="Yes",K2768&lt;&gt;"Yes"),"VAT claimed without valid tax invoice; ","")&amp;IF(AND(L2768="Yes",ISNUMBER(SEARCH("blocked",G2768))),"Blocked input VAT claimed; ","")&amp;IF(AND(F2768="Import - VAT paid at customs (Box 8)",M2768=""),"Customs declaration no missing; ","")&amp;IF(AND(F2768="Import - Reverse charge (Box 9)",E2768="Saudi Arabia"),"RCM used for a local supplier; ","")&amp;IF(AND(L2768="Yes",NOT(OR(F2768="Standard domestic 15% (Box 7)",F2768="Import - VAT paid at customs (Box 8)",F2768="Import - Reverse charge (Box 9)"))),"VAT claimed on non-taxable category; ",""))</f>
        <v/>
      </c>
    </row>
    <row r="2769">
      <c r="A2769" s="17" t="n"/>
      <c r="B2769" s="14" t="n"/>
      <c r="C2769" s="14" t="n"/>
      <c r="D2769" s="16" t="n"/>
      <c r="E2769" s="14" t="n"/>
      <c r="F2769" s="14" t="n"/>
      <c r="G2769" s="14" t="n"/>
      <c r="H2769" s="19" t="n"/>
      <c r="I2769" s="19" t="n"/>
      <c r="J2769" s="34">
        <f>IF(A2769="","",H2769+I2769)</f>
        <v/>
      </c>
      <c r="K2769" s="14" t="n"/>
      <c r="L2769" s="14" t="n"/>
      <c r="M2769" s="14" t="n"/>
      <c r="N2769" s="14" t="n"/>
      <c r="O2769" s="20">
        <f>IF(A2769="","",SUMPRODUCT((A2769&gt;=Setup!$C$19:$C$30)*(A2769&lt;=Setup!$D$19:$D$30)*Setup!$A$19:$A$30))</f>
        <v/>
      </c>
      <c r="P2769" s="34">
        <f>IF(A2769="","",IF(OR(F2769="Standard domestic 15% (Box 7)",F2769="Import - VAT paid at customs (Box 8)",F2769="Import - Reverse charge (Box 9)"),ROUND(H2769*Setup!$B$9,2),0))</f>
        <v/>
      </c>
      <c r="Q2769" s="34">
        <f>IF(A2769="","",I2769-P2769)</f>
        <v/>
      </c>
      <c r="R2769" s="34">
        <f>IF(A2769="","",IF(L2769="Yes",I2769,0))</f>
        <v/>
      </c>
      <c r="S2769" s="34">
        <f>IF(A2769="","",IF(AND(L2769="Yes",K2769="Yes",NOT(ISNUMBER(SEARCH("blocked",G2769))),OR(F2769="Standard domestic 15% (Box 7)",F2769="Import - VAT paid at customs (Box 8)",F2769="Import - Reverse charge (Box 9)"),OR(F2769&lt;&gt;"Standard domestic 15% (Box 7)",AND(LEN(D2769)=15,LEFT(D2769,1)="3",RIGHT(D2769,1)="3",ISNUMBER(--D2769)))),I2769,0))</f>
        <v/>
      </c>
      <c r="T2769" s="34">
        <f>IF(A2769="","",R2769-S2769)</f>
        <v/>
      </c>
      <c r="U2769" s="23">
        <f>IF(A2769="","",IF(O2769=0,"Outside audit periods; ","")&amp;IF(F2769="","No VAT category; ","")&amp;IF(ABS(Q2769)&gt;Setup!$B$10,"VAT ≠ 15% × net; ","")&amp;IF(AND(F2769="Standard domestic 15% (Box 7)",NOT(AND(LEN(D2769)=15,LEFT(D2769,1)="3",RIGHT(D2769,1)="3",ISNUMBER(--D2769)))),"Invalid/missing supplier VAT no; ","")&amp;IF(AND(L2769="Yes",K2769&lt;&gt;"Yes"),"VAT claimed without valid tax invoice; ","")&amp;IF(AND(L2769="Yes",ISNUMBER(SEARCH("blocked",G2769))),"Blocked input VAT claimed; ","")&amp;IF(AND(F2769="Import - VAT paid at customs (Box 8)",M2769=""),"Customs declaration no missing; ","")&amp;IF(AND(F2769="Import - Reverse charge (Box 9)",E2769="Saudi Arabia"),"RCM used for a local supplier; ","")&amp;IF(AND(L2769="Yes",NOT(OR(F2769="Standard domestic 15% (Box 7)",F2769="Import - VAT paid at customs (Box 8)",F2769="Import - Reverse charge (Box 9)"))),"VAT claimed on non-taxable category; ",""))</f>
        <v/>
      </c>
    </row>
    <row r="2770">
      <c r="A2770" s="17" t="n"/>
      <c r="B2770" s="14" t="n"/>
      <c r="C2770" s="14" t="n"/>
      <c r="D2770" s="16" t="n"/>
      <c r="E2770" s="14" t="n"/>
      <c r="F2770" s="14" t="n"/>
      <c r="G2770" s="14" t="n"/>
      <c r="H2770" s="19" t="n"/>
      <c r="I2770" s="19" t="n"/>
      <c r="J2770" s="34">
        <f>IF(A2770="","",H2770+I2770)</f>
        <v/>
      </c>
      <c r="K2770" s="14" t="n"/>
      <c r="L2770" s="14" t="n"/>
      <c r="M2770" s="14" t="n"/>
      <c r="N2770" s="14" t="n"/>
      <c r="O2770" s="20">
        <f>IF(A2770="","",SUMPRODUCT((A2770&gt;=Setup!$C$19:$C$30)*(A2770&lt;=Setup!$D$19:$D$30)*Setup!$A$19:$A$30))</f>
        <v/>
      </c>
      <c r="P2770" s="34">
        <f>IF(A2770="","",IF(OR(F2770="Standard domestic 15% (Box 7)",F2770="Import - VAT paid at customs (Box 8)",F2770="Import - Reverse charge (Box 9)"),ROUND(H2770*Setup!$B$9,2),0))</f>
        <v/>
      </c>
      <c r="Q2770" s="34">
        <f>IF(A2770="","",I2770-P2770)</f>
        <v/>
      </c>
      <c r="R2770" s="34">
        <f>IF(A2770="","",IF(L2770="Yes",I2770,0))</f>
        <v/>
      </c>
      <c r="S2770" s="34">
        <f>IF(A2770="","",IF(AND(L2770="Yes",K2770="Yes",NOT(ISNUMBER(SEARCH("blocked",G2770))),OR(F2770="Standard domestic 15% (Box 7)",F2770="Import - VAT paid at customs (Box 8)",F2770="Import - Reverse charge (Box 9)"),OR(F2770&lt;&gt;"Standard domestic 15% (Box 7)",AND(LEN(D2770)=15,LEFT(D2770,1)="3",RIGHT(D2770,1)="3",ISNUMBER(--D2770)))),I2770,0))</f>
        <v/>
      </c>
      <c r="T2770" s="34">
        <f>IF(A2770="","",R2770-S2770)</f>
        <v/>
      </c>
      <c r="U2770" s="23">
        <f>IF(A2770="","",IF(O2770=0,"Outside audit periods; ","")&amp;IF(F2770="","No VAT category; ","")&amp;IF(ABS(Q2770)&gt;Setup!$B$10,"VAT ≠ 15% × net; ","")&amp;IF(AND(F2770="Standard domestic 15% (Box 7)",NOT(AND(LEN(D2770)=15,LEFT(D2770,1)="3",RIGHT(D2770,1)="3",ISNUMBER(--D2770)))),"Invalid/missing supplier VAT no; ","")&amp;IF(AND(L2770="Yes",K2770&lt;&gt;"Yes"),"VAT claimed without valid tax invoice; ","")&amp;IF(AND(L2770="Yes",ISNUMBER(SEARCH("blocked",G2770))),"Blocked input VAT claimed; ","")&amp;IF(AND(F2770="Import - VAT paid at customs (Box 8)",M2770=""),"Customs declaration no missing; ","")&amp;IF(AND(F2770="Import - Reverse charge (Box 9)",E2770="Saudi Arabia"),"RCM used for a local supplier; ","")&amp;IF(AND(L2770="Yes",NOT(OR(F2770="Standard domestic 15% (Box 7)",F2770="Import - VAT paid at customs (Box 8)",F2770="Import - Reverse charge (Box 9)"))),"VAT claimed on non-taxable category; ",""))</f>
        <v/>
      </c>
    </row>
    <row r="2771">
      <c r="A2771" s="17" t="n"/>
      <c r="B2771" s="14" t="n"/>
      <c r="C2771" s="14" t="n"/>
      <c r="D2771" s="16" t="n"/>
      <c r="E2771" s="14" t="n"/>
      <c r="F2771" s="14" t="n"/>
      <c r="G2771" s="14" t="n"/>
      <c r="H2771" s="19" t="n"/>
      <c r="I2771" s="19" t="n"/>
      <c r="J2771" s="34">
        <f>IF(A2771="","",H2771+I2771)</f>
        <v/>
      </c>
      <c r="K2771" s="14" t="n"/>
      <c r="L2771" s="14" t="n"/>
      <c r="M2771" s="14" t="n"/>
      <c r="N2771" s="14" t="n"/>
      <c r="O2771" s="20">
        <f>IF(A2771="","",SUMPRODUCT((A2771&gt;=Setup!$C$19:$C$30)*(A2771&lt;=Setup!$D$19:$D$30)*Setup!$A$19:$A$30))</f>
        <v/>
      </c>
      <c r="P2771" s="34">
        <f>IF(A2771="","",IF(OR(F2771="Standard domestic 15% (Box 7)",F2771="Import - VAT paid at customs (Box 8)",F2771="Import - Reverse charge (Box 9)"),ROUND(H2771*Setup!$B$9,2),0))</f>
        <v/>
      </c>
      <c r="Q2771" s="34">
        <f>IF(A2771="","",I2771-P2771)</f>
        <v/>
      </c>
      <c r="R2771" s="34">
        <f>IF(A2771="","",IF(L2771="Yes",I2771,0))</f>
        <v/>
      </c>
      <c r="S2771" s="34">
        <f>IF(A2771="","",IF(AND(L2771="Yes",K2771="Yes",NOT(ISNUMBER(SEARCH("blocked",G2771))),OR(F2771="Standard domestic 15% (Box 7)",F2771="Import - VAT paid at customs (Box 8)",F2771="Import - Reverse charge (Box 9)"),OR(F2771&lt;&gt;"Standard domestic 15% (Box 7)",AND(LEN(D2771)=15,LEFT(D2771,1)="3",RIGHT(D2771,1)="3",ISNUMBER(--D2771)))),I2771,0))</f>
        <v/>
      </c>
      <c r="T2771" s="34">
        <f>IF(A2771="","",R2771-S2771)</f>
        <v/>
      </c>
      <c r="U2771" s="23">
        <f>IF(A2771="","",IF(O2771=0,"Outside audit periods; ","")&amp;IF(F2771="","No VAT category; ","")&amp;IF(ABS(Q2771)&gt;Setup!$B$10,"VAT ≠ 15% × net; ","")&amp;IF(AND(F2771="Standard domestic 15% (Box 7)",NOT(AND(LEN(D2771)=15,LEFT(D2771,1)="3",RIGHT(D2771,1)="3",ISNUMBER(--D2771)))),"Invalid/missing supplier VAT no; ","")&amp;IF(AND(L2771="Yes",K2771&lt;&gt;"Yes"),"VAT claimed without valid tax invoice; ","")&amp;IF(AND(L2771="Yes",ISNUMBER(SEARCH("blocked",G2771))),"Blocked input VAT claimed; ","")&amp;IF(AND(F2771="Import - VAT paid at customs (Box 8)",M2771=""),"Customs declaration no missing; ","")&amp;IF(AND(F2771="Import - Reverse charge (Box 9)",E2771="Saudi Arabia"),"RCM used for a local supplier; ","")&amp;IF(AND(L2771="Yes",NOT(OR(F2771="Standard domestic 15% (Box 7)",F2771="Import - VAT paid at customs (Box 8)",F2771="Import - Reverse charge (Box 9)"))),"VAT claimed on non-taxable category; ",""))</f>
        <v/>
      </c>
    </row>
    <row r="2772">
      <c r="A2772" s="17" t="n"/>
      <c r="B2772" s="14" t="n"/>
      <c r="C2772" s="14" t="n"/>
      <c r="D2772" s="16" t="n"/>
      <c r="E2772" s="14" t="n"/>
      <c r="F2772" s="14" t="n"/>
      <c r="G2772" s="14" t="n"/>
      <c r="H2772" s="19" t="n"/>
      <c r="I2772" s="19" t="n"/>
      <c r="J2772" s="34">
        <f>IF(A2772="","",H2772+I2772)</f>
        <v/>
      </c>
      <c r="K2772" s="14" t="n"/>
      <c r="L2772" s="14" t="n"/>
      <c r="M2772" s="14" t="n"/>
      <c r="N2772" s="14" t="n"/>
      <c r="O2772" s="20">
        <f>IF(A2772="","",SUMPRODUCT((A2772&gt;=Setup!$C$19:$C$30)*(A2772&lt;=Setup!$D$19:$D$30)*Setup!$A$19:$A$30))</f>
        <v/>
      </c>
      <c r="P2772" s="34">
        <f>IF(A2772="","",IF(OR(F2772="Standard domestic 15% (Box 7)",F2772="Import - VAT paid at customs (Box 8)",F2772="Import - Reverse charge (Box 9)"),ROUND(H2772*Setup!$B$9,2),0))</f>
        <v/>
      </c>
      <c r="Q2772" s="34">
        <f>IF(A2772="","",I2772-P2772)</f>
        <v/>
      </c>
      <c r="R2772" s="34">
        <f>IF(A2772="","",IF(L2772="Yes",I2772,0))</f>
        <v/>
      </c>
      <c r="S2772" s="34">
        <f>IF(A2772="","",IF(AND(L2772="Yes",K2772="Yes",NOT(ISNUMBER(SEARCH("blocked",G2772))),OR(F2772="Standard domestic 15% (Box 7)",F2772="Import - VAT paid at customs (Box 8)",F2772="Import - Reverse charge (Box 9)"),OR(F2772&lt;&gt;"Standard domestic 15% (Box 7)",AND(LEN(D2772)=15,LEFT(D2772,1)="3",RIGHT(D2772,1)="3",ISNUMBER(--D2772)))),I2772,0))</f>
        <v/>
      </c>
      <c r="T2772" s="34">
        <f>IF(A2772="","",R2772-S2772)</f>
        <v/>
      </c>
      <c r="U2772" s="23">
        <f>IF(A2772="","",IF(O2772=0,"Outside audit periods; ","")&amp;IF(F2772="","No VAT category; ","")&amp;IF(ABS(Q2772)&gt;Setup!$B$10,"VAT ≠ 15% × net; ","")&amp;IF(AND(F2772="Standard domestic 15% (Box 7)",NOT(AND(LEN(D2772)=15,LEFT(D2772,1)="3",RIGHT(D2772,1)="3",ISNUMBER(--D2772)))),"Invalid/missing supplier VAT no; ","")&amp;IF(AND(L2772="Yes",K2772&lt;&gt;"Yes"),"VAT claimed without valid tax invoice; ","")&amp;IF(AND(L2772="Yes",ISNUMBER(SEARCH("blocked",G2772))),"Blocked input VAT claimed; ","")&amp;IF(AND(F2772="Import - VAT paid at customs (Box 8)",M2772=""),"Customs declaration no missing; ","")&amp;IF(AND(F2772="Import - Reverse charge (Box 9)",E2772="Saudi Arabia"),"RCM used for a local supplier; ","")&amp;IF(AND(L2772="Yes",NOT(OR(F2772="Standard domestic 15% (Box 7)",F2772="Import - VAT paid at customs (Box 8)",F2772="Import - Reverse charge (Box 9)"))),"VAT claimed on non-taxable category; ",""))</f>
        <v/>
      </c>
    </row>
    <row r="2773">
      <c r="A2773" s="17" t="n"/>
      <c r="B2773" s="14" t="n"/>
      <c r="C2773" s="14" t="n"/>
      <c r="D2773" s="16" t="n"/>
      <c r="E2773" s="14" t="n"/>
      <c r="F2773" s="14" t="n"/>
      <c r="G2773" s="14" t="n"/>
      <c r="H2773" s="19" t="n"/>
      <c r="I2773" s="19" t="n"/>
      <c r="J2773" s="34">
        <f>IF(A2773="","",H2773+I2773)</f>
        <v/>
      </c>
      <c r="K2773" s="14" t="n"/>
      <c r="L2773" s="14" t="n"/>
      <c r="M2773" s="14" t="n"/>
      <c r="N2773" s="14" t="n"/>
      <c r="O2773" s="20">
        <f>IF(A2773="","",SUMPRODUCT((A2773&gt;=Setup!$C$19:$C$30)*(A2773&lt;=Setup!$D$19:$D$30)*Setup!$A$19:$A$30))</f>
        <v/>
      </c>
      <c r="P2773" s="34">
        <f>IF(A2773="","",IF(OR(F2773="Standard domestic 15% (Box 7)",F2773="Import - VAT paid at customs (Box 8)",F2773="Import - Reverse charge (Box 9)"),ROUND(H2773*Setup!$B$9,2),0))</f>
        <v/>
      </c>
      <c r="Q2773" s="34">
        <f>IF(A2773="","",I2773-P2773)</f>
        <v/>
      </c>
      <c r="R2773" s="34">
        <f>IF(A2773="","",IF(L2773="Yes",I2773,0))</f>
        <v/>
      </c>
      <c r="S2773" s="34">
        <f>IF(A2773="","",IF(AND(L2773="Yes",K2773="Yes",NOT(ISNUMBER(SEARCH("blocked",G2773))),OR(F2773="Standard domestic 15% (Box 7)",F2773="Import - VAT paid at customs (Box 8)",F2773="Import - Reverse charge (Box 9)"),OR(F2773&lt;&gt;"Standard domestic 15% (Box 7)",AND(LEN(D2773)=15,LEFT(D2773,1)="3",RIGHT(D2773,1)="3",ISNUMBER(--D2773)))),I2773,0))</f>
        <v/>
      </c>
      <c r="T2773" s="34">
        <f>IF(A2773="","",R2773-S2773)</f>
        <v/>
      </c>
      <c r="U2773" s="23">
        <f>IF(A2773="","",IF(O2773=0,"Outside audit periods; ","")&amp;IF(F2773="","No VAT category; ","")&amp;IF(ABS(Q2773)&gt;Setup!$B$10,"VAT ≠ 15% × net; ","")&amp;IF(AND(F2773="Standard domestic 15% (Box 7)",NOT(AND(LEN(D2773)=15,LEFT(D2773,1)="3",RIGHT(D2773,1)="3",ISNUMBER(--D2773)))),"Invalid/missing supplier VAT no; ","")&amp;IF(AND(L2773="Yes",K2773&lt;&gt;"Yes"),"VAT claimed without valid tax invoice; ","")&amp;IF(AND(L2773="Yes",ISNUMBER(SEARCH("blocked",G2773))),"Blocked input VAT claimed; ","")&amp;IF(AND(F2773="Import - VAT paid at customs (Box 8)",M2773=""),"Customs declaration no missing; ","")&amp;IF(AND(F2773="Import - Reverse charge (Box 9)",E2773="Saudi Arabia"),"RCM used for a local supplier; ","")&amp;IF(AND(L2773="Yes",NOT(OR(F2773="Standard domestic 15% (Box 7)",F2773="Import - VAT paid at customs (Box 8)",F2773="Import - Reverse charge (Box 9)"))),"VAT claimed on non-taxable category; ",""))</f>
        <v/>
      </c>
    </row>
    <row r="2774">
      <c r="A2774" s="17" t="n"/>
      <c r="B2774" s="14" t="n"/>
      <c r="C2774" s="14" t="n"/>
      <c r="D2774" s="16" t="n"/>
      <c r="E2774" s="14" t="n"/>
      <c r="F2774" s="14" t="n"/>
      <c r="G2774" s="14" t="n"/>
      <c r="H2774" s="19" t="n"/>
      <c r="I2774" s="19" t="n"/>
      <c r="J2774" s="34">
        <f>IF(A2774="","",H2774+I2774)</f>
        <v/>
      </c>
      <c r="K2774" s="14" t="n"/>
      <c r="L2774" s="14" t="n"/>
      <c r="M2774" s="14" t="n"/>
      <c r="N2774" s="14" t="n"/>
      <c r="O2774" s="20">
        <f>IF(A2774="","",SUMPRODUCT((A2774&gt;=Setup!$C$19:$C$30)*(A2774&lt;=Setup!$D$19:$D$30)*Setup!$A$19:$A$30))</f>
        <v/>
      </c>
      <c r="P2774" s="34">
        <f>IF(A2774="","",IF(OR(F2774="Standard domestic 15% (Box 7)",F2774="Import - VAT paid at customs (Box 8)",F2774="Import - Reverse charge (Box 9)"),ROUND(H2774*Setup!$B$9,2),0))</f>
        <v/>
      </c>
      <c r="Q2774" s="34">
        <f>IF(A2774="","",I2774-P2774)</f>
        <v/>
      </c>
      <c r="R2774" s="34">
        <f>IF(A2774="","",IF(L2774="Yes",I2774,0))</f>
        <v/>
      </c>
      <c r="S2774" s="34">
        <f>IF(A2774="","",IF(AND(L2774="Yes",K2774="Yes",NOT(ISNUMBER(SEARCH("blocked",G2774))),OR(F2774="Standard domestic 15% (Box 7)",F2774="Import - VAT paid at customs (Box 8)",F2774="Import - Reverse charge (Box 9)"),OR(F2774&lt;&gt;"Standard domestic 15% (Box 7)",AND(LEN(D2774)=15,LEFT(D2774,1)="3",RIGHT(D2774,1)="3",ISNUMBER(--D2774)))),I2774,0))</f>
        <v/>
      </c>
      <c r="T2774" s="34">
        <f>IF(A2774="","",R2774-S2774)</f>
        <v/>
      </c>
      <c r="U2774" s="23">
        <f>IF(A2774="","",IF(O2774=0,"Outside audit periods; ","")&amp;IF(F2774="","No VAT category; ","")&amp;IF(ABS(Q2774)&gt;Setup!$B$10,"VAT ≠ 15% × net; ","")&amp;IF(AND(F2774="Standard domestic 15% (Box 7)",NOT(AND(LEN(D2774)=15,LEFT(D2774,1)="3",RIGHT(D2774,1)="3",ISNUMBER(--D2774)))),"Invalid/missing supplier VAT no; ","")&amp;IF(AND(L2774="Yes",K2774&lt;&gt;"Yes"),"VAT claimed without valid tax invoice; ","")&amp;IF(AND(L2774="Yes",ISNUMBER(SEARCH("blocked",G2774))),"Blocked input VAT claimed; ","")&amp;IF(AND(F2774="Import - VAT paid at customs (Box 8)",M2774=""),"Customs declaration no missing; ","")&amp;IF(AND(F2774="Import - Reverse charge (Box 9)",E2774="Saudi Arabia"),"RCM used for a local supplier; ","")&amp;IF(AND(L2774="Yes",NOT(OR(F2774="Standard domestic 15% (Box 7)",F2774="Import - VAT paid at customs (Box 8)",F2774="Import - Reverse charge (Box 9)"))),"VAT claimed on non-taxable category; ",""))</f>
        <v/>
      </c>
    </row>
    <row r="2775">
      <c r="A2775" s="17" t="n"/>
      <c r="B2775" s="14" t="n"/>
      <c r="C2775" s="14" t="n"/>
      <c r="D2775" s="16" t="n"/>
      <c r="E2775" s="14" t="n"/>
      <c r="F2775" s="14" t="n"/>
      <c r="G2775" s="14" t="n"/>
      <c r="H2775" s="19" t="n"/>
      <c r="I2775" s="19" t="n"/>
      <c r="J2775" s="34">
        <f>IF(A2775="","",H2775+I2775)</f>
        <v/>
      </c>
      <c r="K2775" s="14" t="n"/>
      <c r="L2775" s="14" t="n"/>
      <c r="M2775" s="14" t="n"/>
      <c r="N2775" s="14" t="n"/>
      <c r="O2775" s="20">
        <f>IF(A2775="","",SUMPRODUCT((A2775&gt;=Setup!$C$19:$C$30)*(A2775&lt;=Setup!$D$19:$D$30)*Setup!$A$19:$A$30))</f>
        <v/>
      </c>
      <c r="P2775" s="34">
        <f>IF(A2775="","",IF(OR(F2775="Standard domestic 15% (Box 7)",F2775="Import - VAT paid at customs (Box 8)",F2775="Import - Reverse charge (Box 9)"),ROUND(H2775*Setup!$B$9,2),0))</f>
        <v/>
      </c>
      <c r="Q2775" s="34">
        <f>IF(A2775="","",I2775-P2775)</f>
        <v/>
      </c>
      <c r="R2775" s="34">
        <f>IF(A2775="","",IF(L2775="Yes",I2775,0))</f>
        <v/>
      </c>
      <c r="S2775" s="34">
        <f>IF(A2775="","",IF(AND(L2775="Yes",K2775="Yes",NOT(ISNUMBER(SEARCH("blocked",G2775))),OR(F2775="Standard domestic 15% (Box 7)",F2775="Import - VAT paid at customs (Box 8)",F2775="Import - Reverse charge (Box 9)"),OR(F2775&lt;&gt;"Standard domestic 15% (Box 7)",AND(LEN(D2775)=15,LEFT(D2775,1)="3",RIGHT(D2775,1)="3",ISNUMBER(--D2775)))),I2775,0))</f>
        <v/>
      </c>
      <c r="T2775" s="34">
        <f>IF(A2775="","",R2775-S2775)</f>
        <v/>
      </c>
      <c r="U2775" s="23">
        <f>IF(A2775="","",IF(O2775=0,"Outside audit periods; ","")&amp;IF(F2775="","No VAT category; ","")&amp;IF(ABS(Q2775)&gt;Setup!$B$10,"VAT ≠ 15% × net; ","")&amp;IF(AND(F2775="Standard domestic 15% (Box 7)",NOT(AND(LEN(D2775)=15,LEFT(D2775,1)="3",RIGHT(D2775,1)="3",ISNUMBER(--D2775)))),"Invalid/missing supplier VAT no; ","")&amp;IF(AND(L2775="Yes",K2775&lt;&gt;"Yes"),"VAT claimed without valid tax invoice; ","")&amp;IF(AND(L2775="Yes",ISNUMBER(SEARCH("blocked",G2775))),"Blocked input VAT claimed; ","")&amp;IF(AND(F2775="Import - VAT paid at customs (Box 8)",M2775=""),"Customs declaration no missing; ","")&amp;IF(AND(F2775="Import - Reverse charge (Box 9)",E2775="Saudi Arabia"),"RCM used for a local supplier; ","")&amp;IF(AND(L2775="Yes",NOT(OR(F2775="Standard domestic 15% (Box 7)",F2775="Import - VAT paid at customs (Box 8)",F2775="Import - Reverse charge (Box 9)"))),"VAT claimed on non-taxable category; ",""))</f>
        <v/>
      </c>
    </row>
    <row r="2776">
      <c r="A2776" s="17" t="n"/>
      <c r="B2776" s="14" t="n"/>
      <c r="C2776" s="14" t="n"/>
      <c r="D2776" s="16" t="n"/>
      <c r="E2776" s="14" t="n"/>
      <c r="F2776" s="14" t="n"/>
      <c r="G2776" s="14" t="n"/>
      <c r="H2776" s="19" t="n"/>
      <c r="I2776" s="19" t="n"/>
      <c r="J2776" s="34">
        <f>IF(A2776="","",H2776+I2776)</f>
        <v/>
      </c>
      <c r="K2776" s="14" t="n"/>
      <c r="L2776" s="14" t="n"/>
      <c r="M2776" s="14" t="n"/>
      <c r="N2776" s="14" t="n"/>
      <c r="O2776" s="20">
        <f>IF(A2776="","",SUMPRODUCT((A2776&gt;=Setup!$C$19:$C$30)*(A2776&lt;=Setup!$D$19:$D$30)*Setup!$A$19:$A$30))</f>
        <v/>
      </c>
      <c r="P2776" s="34">
        <f>IF(A2776="","",IF(OR(F2776="Standard domestic 15% (Box 7)",F2776="Import - VAT paid at customs (Box 8)",F2776="Import - Reverse charge (Box 9)"),ROUND(H2776*Setup!$B$9,2),0))</f>
        <v/>
      </c>
      <c r="Q2776" s="34">
        <f>IF(A2776="","",I2776-P2776)</f>
        <v/>
      </c>
      <c r="R2776" s="34">
        <f>IF(A2776="","",IF(L2776="Yes",I2776,0))</f>
        <v/>
      </c>
      <c r="S2776" s="34">
        <f>IF(A2776="","",IF(AND(L2776="Yes",K2776="Yes",NOT(ISNUMBER(SEARCH("blocked",G2776))),OR(F2776="Standard domestic 15% (Box 7)",F2776="Import - VAT paid at customs (Box 8)",F2776="Import - Reverse charge (Box 9)"),OR(F2776&lt;&gt;"Standard domestic 15% (Box 7)",AND(LEN(D2776)=15,LEFT(D2776,1)="3",RIGHT(D2776,1)="3",ISNUMBER(--D2776)))),I2776,0))</f>
        <v/>
      </c>
      <c r="T2776" s="34">
        <f>IF(A2776="","",R2776-S2776)</f>
        <v/>
      </c>
      <c r="U2776" s="23">
        <f>IF(A2776="","",IF(O2776=0,"Outside audit periods; ","")&amp;IF(F2776="","No VAT category; ","")&amp;IF(ABS(Q2776)&gt;Setup!$B$10,"VAT ≠ 15% × net; ","")&amp;IF(AND(F2776="Standard domestic 15% (Box 7)",NOT(AND(LEN(D2776)=15,LEFT(D2776,1)="3",RIGHT(D2776,1)="3",ISNUMBER(--D2776)))),"Invalid/missing supplier VAT no; ","")&amp;IF(AND(L2776="Yes",K2776&lt;&gt;"Yes"),"VAT claimed without valid tax invoice; ","")&amp;IF(AND(L2776="Yes",ISNUMBER(SEARCH("blocked",G2776))),"Blocked input VAT claimed; ","")&amp;IF(AND(F2776="Import - VAT paid at customs (Box 8)",M2776=""),"Customs declaration no missing; ","")&amp;IF(AND(F2776="Import - Reverse charge (Box 9)",E2776="Saudi Arabia"),"RCM used for a local supplier; ","")&amp;IF(AND(L2776="Yes",NOT(OR(F2776="Standard domestic 15% (Box 7)",F2776="Import - VAT paid at customs (Box 8)",F2776="Import - Reverse charge (Box 9)"))),"VAT claimed on non-taxable category; ",""))</f>
        <v/>
      </c>
    </row>
    <row r="2777">
      <c r="A2777" s="17" t="n"/>
      <c r="B2777" s="14" t="n"/>
      <c r="C2777" s="14" t="n"/>
      <c r="D2777" s="16" t="n"/>
      <c r="E2777" s="14" t="n"/>
      <c r="F2777" s="14" t="n"/>
      <c r="G2777" s="14" t="n"/>
      <c r="H2777" s="19" t="n"/>
      <c r="I2777" s="19" t="n"/>
      <c r="J2777" s="34">
        <f>IF(A2777="","",H2777+I2777)</f>
        <v/>
      </c>
      <c r="K2777" s="14" t="n"/>
      <c r="L2777" s="14" t="n"/>
      <c r="M2777" s="14" t="n"/>
      <c r="N2777" s="14" t="n"/>
      <c r="O2777" s="20">
        <f>IF(A2777="","",SUMPRODUCT((A2777&gt;=Setup!$C$19:$C$30)*(A2777&lt;=Setup!$D$19:$D$30)*Setup!$A$19:$A$30))</f>
        <v/>
      </c>
      <c r="P2777" s="34">
        <f>IF(A2777="","",IF(OR(F2777="Standard domestic 15% (Box 7)",F2777="Import - VAT paid at customs (Box 8)",F2777="Import - Reverse charge (Box 9)"),ROUND(H2777*Setup!$B$9,2),0))</f>
        <v/>
      </c>
      <c r="Q2777" s="34">
        <f>IF(A2777="","",I2777-P2777)</f>
        <v/>
      </c>
      <c r="R2777" s="34">
        <f>IF(A2777="","",IF(L2777="Yes",I2777,0))</f>
        <v/>
      </c>
      <c r="S2777" s="34">
        <f>IF(A2777="","",IF(AND(L2777="Yes",K2777="Yes",NOT(ISNUMBER(SEARCH("blocked",G2777))),OR(F2777="Standard domestic 15% (Box 7)",F2777="Import - VAT paid at customs (Box 8)",F2777="Import - Reverse charge (Box 9)"),OR(F2777&lt;&gt;"Standard domestic 15% (Box 7)",AND(LEN(D2777)=15,LEFT(D2777,1)="3",RIGHT(D2777,1)="3",ISNUMBER(--D2777)))),I2777,0))</f>
        <v/>
      </c>
      <c r="T2777" s="34">
        <f>IF(A2777="","",R2777-S2777)</f>
        <v/>
      </c>
      <c r="U2777" s="23">
        <f>IF(A2777="","",IF(O2777=0,"Outside audit periods; ","")&amp;IF(F2777="","No VAT category; ","")&amp;IF(ABS(Q2777)&gt;Setup!$B$10,"VAT ≠ 15% × net; ","")&amp;IF(AND(F2777="Standard domestic 15% (Box 7)",NOT(AND(LEN(D2777)=15,LEFT(D2777,1)="3",RIGHT(D2777,1)="3",ISNUMBER(--D2777)))),"Invalid/missing supplier VAT no; ","")&amp;IF(AND(L2777="Yes",K2777&lt;&gt;"Yes"),"VAT claimed without valid tax invoice; ","")&amp;IF(AND(L2777="Yes",ISNUMBER(SEARCH("blocked",G2777))),"Blocked input VAT claimed; ","")&amp;IF(AND(F2777="Import - VAT paid at customs (Box 8)",M2777=""),"Customs declaration no missing; ","")&amp;IF(AND(F2777="Import - Reverse charge (Box 9)",E2777="Saudi Arabia"),"RCM used for a local supplier; ","")&amp;IF(AND(L2777="Yes",NOT(OR(F2777="Standard domestic 15% (Box 7)",F2777="Import - VAT paid at customs (Box 8)",F2777="Import - Reverse charge (Box 9)"))),"VAT claimed on non-taxable category; ",""))</f>
        <v/>
      </c>
    </row>
    <row r="2778">
      <c r="A2778" s="17" t="n"/>
      <c r="B2778" s="14" t="n"/>
      <c r="C2778" s="14" t="n"/>
      <c r="D2778" s="16" t="n"/>
      <c r="E2778" s="14" t="n"/>
      <c r="F2778" s="14" t="n"/>
      <c r="G2778" s="14" t="n"/>
      <c r="H2778" s="19" t="n"/>
      <c r="I2778" s="19" t="n"/>
      <c r="J2778" s="34">
        <f>IF(A2778="","",H2778+I2778)</f>
        <v/>
      </c>
      <c r="K2778" s="14" t="n"/>
      <c r="L2778" s="14" t="n"/>
      <c r="M2778" s="14" t="n"/>
      <c r="N2778" s="14" t="n"/>
      <c r="O2778" s="20">
        <f>IF(A2778="","",SUMPRODUCT((A2778&gt;=Setup!$C$19:$C$30)*(A2778&lt;=Setup!$D$19:$D$30)*Setup!$A$19:$A$30))</f>
        <v/>
      </c>
      <c r="P2778" s="34">
        <f>IF(A2778="","",IF(OR(F2778="Standard domestic 15% (Box 7)",F2778="Import - VAT paid at customs (Box 8)",F2778="Import - Reverse charge (Box 9)"),ROUND(H2778*Setup!$B$9,2),0))</f>
        <v/>
      </c>
      <c r="Q2778" s="34">
        <f>IF(A2778="","",I2778-P2778)</f>
        <v/>
      </c>
      <c r="R2778" s="34">
        <f>IF(A2778="","",IF(L2778="Yes",I2778,0))</f>
        <v/>
      </c>
      <c r="S2778" s="34">
        <f>IF(A2778="","",IF(AND(L2778="Yes",K2778="Yes",NOT(ISNUMBER(SEARCH("blocked",G2778))),OR(F2778="Standard domestic 15% (Box 7)",F2778="Import - VAT paid at customs (Box 8)",F2778="Import - Reverse charge (Box 9)"),OR(F2778&lt;&gt;"Standard domestic 15% (Box 7)",AND(LEN(D2778)=15,LEFT(D2778,1)="3",RIGHT(D2778,1)="3",ISNUMBER(--D2778)))),I2778,0))</f>
        <v/>
      </c>
      <c r="T2778" s="34">
        <f>IF(A2778="","",R2778-S2778)</f>
        <v/>
      </c>
      <c r="U2778" s="23">
        <f>IF(A2778="","",IF(O2778=0,"Outside audit periods; ","")&amp;IF(F2778="","No VAT category; ","")&amp;IF(ABS(Q2778)&gt;Setup!$B$10,"VAT ≠ 15% × net; ","")&amp;IF(AND(F2778="Standard domestic 15% (Box 7)",NOT(AND(LEN(D2778)=15,LEFT(D2778,1)="3",RIGHT(D2778,1)="3",ISNUMBER(--D2778)))),"Invalid/missing supplier VAT no; ","")&amp;IF(AND(L2778="Yes",K2778&lt;&gt;"Yes"),"VAT claimed without valid tax invoice; ","")&amp;IF(AND(L2778="Yes",ISNUMBER(SEARCH("blocked",G2778))),"Blocked input VAT claimed; ","")&amp;IF(AND(F2778="Import - VAT paid at customs (Box 8)",M2778=""),"Customs declaration no missing; ","")&amp;IF(AND(F2778="Import - Reverse charge (Box 9)",E2778="Saudi Arabia"),"RCM used for a local supplier; ","")&amp;IF(AND(L2778="Yes",NOT(OR(F2778="Standard domestic 15% (Box 7)",F2778="Import - VAT paid at customs (Box 8)",F2778="Import - Reverse charge (Box 9)"))),"VAT claimed on non-taxable category; ",""))</f>
        <v/>
      </c>
    </row>
    <row r="2779">
      <c r="A2779" s="17" t="n"/>
      <c r="B2779" s="14" t="n"/>
      <c r="C2779" s="14" t="n"/>
      <c r="D2779" s="16" t="n"/>
      <c r="E2779" s="14" t="n"/>
      <c r="F2779" s="14" t="n"/>
      <c r="G2779" s="14" t="n"/>
      <c r="H2779" s="19" t="n"/>
      <c r="I2779" s="19" t="n"/>
      <c r="J2779" s="34">
        <f>IF(A2779="","",H2779+I2779)</f>
        <v/>
      </c>
      <c r="K2779" s="14" t="n"/>
      <c r="L2779" s="14" t="n"/>
      <c r="M2779" s="14" t="n"/>
      <c r="N2779" s="14" t="n"/>
      <c r="O2779" s="20">
        <f>IF(A2779="","",SUMPRODUCT((A2779&gt;=Setup!$C$19:$C$30)*(A2779&lt;=Setup!$D$19:$D$30)*Setup!$A$19:$A$30))</f>
        <v/>
      </c>
      <c r="P2779" s="34">
        <f>IF(A2779="","",IF(OR(F2779="Standard domestic 15% (Box 7)",F2779="Import - VAT paid at customs (Box 8)",F2779="Import - Reverse charge (Box 9)"),ROUND(H2779*Setup!$B$9,2),0))</f>
        <v/>
      </c>
      <c r="Q2779" s="34">
        <f>IF(A2779="","",I2779-P2779)</f>
        <v/>
      </c>
      <c r="R2779" s="34">
        <f>IF(A2779="","",IF(L2779="Yes",I2779,0))</f>
        <v/>
      </c>
      <c r="S2779" s="34">
        <f>IF(A2779="","",IF(AND(L2779="Yes",K2779="Yes",NOT(ISNUMBER(SEARCH("blocked",G2779))),OR(F2779="Standard domestic 15% (Box 7)",F2779="Import - VAT paid at customs (Box 8)",F2779="Import - Reverse charge (Box 9)"),OR(F2779&lt;&gt;"Standard domestic 15% (Box 7)",AND(LEN(D2779)=15,LEFT(D2779,1)="3",RIGHT(D2779,1)="3",ISNUMBER(--D2779)))),I2779,0))</f>
        <v/>
      </c>
      <c r="T2779" s="34">
        <f>IF(A2779="","",R2779-S2779)</f>
        <v/>
      </c>
      <c r="U2779" s="23">
        <f>IF(A2779="","",IF(O2779=0,"Outside audit periods; ","")&amp;IF(F2779="","No VAT category; ","")&amp;IF(ABS(Q2779)&gt;Setup!$B$10,"VAT ≠ 15% × net; ","")&amp;IF(AND(F2779="Standard domestic 15% (Box 7)",NOT(AND(LEN(D2779)=15,LEFT(D2779,1)="3",RIGHT(D2779,1)="3",ISNUMBER(--D2779)))),"Invalid/missing supplier VAT no; ","")&amp;IF(AND(L2779="Yes",K2779&lt;&gt;"Yes"),"VAT claimed without valid tax invoice; ","")&amp;IF(AND(L2779="Yes",ISNUMBER(SEARCH("blocked",G2779))),"Blocked input VAT claimed; ","")&amp;IF(AND(F2779="Import - VAT paid at customs (Box 8)",M2779=""),"Customs declaration no missing; ","")&amp;IF(AND(F2779="Import - Reverse charge (Box 9)",E2779="Saudi Arabia"),"RCM used for a local supplier; ","")&amp;IF(AND(L2779="Yes",NOT(OR(F2779="Standard domestic 15% (Box 7)",F2779="Import - VAT paid at customs (Box 8)",F2779="Import - Reverse charge (Box 9)"))),"VAT claimed on non-taxable category; ",""))</f>
        <v/>
      </c>
    </row>
    <row r="2780">
      <c r="A2780" s="17" t="n"/>
      <c r="B2780" s="14" t="n"/>
      <c r="C2780" s="14" t="n"/>
      <c r="D2780" s="16" t="n"/>
      <c r="E2780" s="14" t="n"/>
      <c r="F2780" s="14" t="n"/>
      <c r="G2780" s="14" t="n"/>
      <c r="H2780" s="19" t="n"/>
      <c r="I2780" s="19" t="n"/>
      <c r="J2780" s="34">
        <f>IF(A2780="","",H2780+I2780)</f>
        <v/>
      </c>
      <c r="K2780" s="14" t="n"/>
      <c r="L2780" s="14" t="n"/>
      <c r="M2780" s="14" t="n"/>
      <c r="N2780" s="14" t="n"/>
      <c r="O2780" s="20">
        <f>IF(A2780="","",SUMPRODUCT((A2780&gt;=Setup!$C$19:$C$30)*(A2780&lt;=Setup!$D$19:$D$30)*Setup!$A$19:$A$30))</f>
        <v/>
      </c>
      <c r="P2780" s="34">
        <f>IF(A2780="","",IF(OR(F2780="Standard domestic 15% (Box 7)",F2780="Import - VAT paid at customs (Box 8)",F2780="Import - Reverse charge (Box 9)"),ROUND(H2780*Setup!$B$9,2),0))</f>
        <v/>
      </c>
      <c r="Q2780" s="34">
        <f>IF(A2780="","",I2780-P2780)</f>
        <v/>
      </c>
      <c r="R2780" s="34">
        <f>IF(A2780="","",IF(L2780="Yes",I2780,0))</f>
        <v/>
      </c>
      <c r="S2780" s="34">
        <f>IF(A2780="","",IF(AND(L2780="Yes",K2780="Yes",NOT(ISNUMBER(SEARCH("blocked",G2780))),OR(F2780="Standard domestic 15% (Box 7)",F2780="Import - VAT paid at customs (Box 8)",F2780="Import - Reverse charge (Box 9)"),OR(F2780&lt;&gt;"Standard domestic 15% (Box 7)",AND(LEN(D2780)=15,LEFT(D2780,1)="3",RIGHT(D2780,1)="3",ISNUMBER(--D2780)))),I2780,0))</f>
        <v/>
      </c>
      <c r="T2780" s="34">
        <f>IF(A2780="","",R2780-S2780)</f>
        <v/>
      </c>
      <c r="U2780" s="23">
        <f>IF(A2780="","",IF(O2780=0,"Outside audit periods; ","")&amp;IF(F2780="","No VAT category; ","")&amp;IF(ABS(Q2780)&gt;Setup!$B$10,"VAT ≠ 15% × net; ","")&amp;IF(AND(F2780="Standard domestic 15% (Box 7)",NOT(AND(LEN(D2780)=15,LEFT(D2780,1)="3",RIGHT(D2780,1)="3",ISNUMBER(--D2780)))),"Invalid/missing supplier VAT no; ","")&amp;IF(AND(L2780="Yes",K2780&lt;&gt;"Yes"),"VAT claimed without valid tax invoice; ","")&amp;IF(AND(L2780="Yes",ISNUMBER(SEARCH("blocked",G2780))),"Blocked input VAT claimed; ","")&amp;IF(AND(F2780="Import - VAT paid at customs (Box 8)",M2780=""),"Customs declaration no missing; ","")&amp;IF(AND(F2780="Import - Reverse charge (Box 9)",E2780="Saudi Arabia"),"RCM used for a local supplier; ","")&amp;IF(AND(L2780="Yes",NOT(OR(F2780="Standard domestic 15% (Box 7)",F2780="Import - VAT paid at customs (Box 8)",F2780="Import - Reverse charge (Box 9)"))),"VAT claimed on non-taxable category; ",""))</f>
        <v/>
      </c>
    </row>
    <row r="2781">
      <c r="A2781" s="17" t="n"/>
      <c r="B2781" s="14" t="n"/>
      <c r="C2781" s="14" t="n"/>
      <c r="D2781" s="16" t="n"/>
      <c r="E2781" s="14" t="n"/>
      <c r="F2781" s="14" t="n"/>
      <c r="G2781" s="14" t="n"/>
      <c r="H2781" s="19" t="n"/>
      <c r="I2781" s="19" t="n"/>
      <c r="J2781" s="34">
        <f>IF(A2781="","",H2781+I2781)</f>
        <v/>
      </c>
      <c r="K2781" s="14" t="n"/>
      <c r="L2781" s="14" t="n"/>
      <c r="M2781" s="14" t="n"/>
      <c r="N2781" s="14" t="n"/>
      <c r="O2781" s="20">
        <f>IF(A2781="","",SUMPRODUCT((A2781&gt;=Setup!$C$19:$C$30)*(A2781&lt;=Setup!$D$19:$D$30)*Setup!$A$19:$A$30))</f>
        <v/>
      </c>
      <c r="P2781" s="34">
        <f>IF(A2781="","",IF(OR(F2781="Standard domestic 15% (Box 7)",F2781="Import - VAT paid at customs (Box 8)",F2781="Import - Reverse charge (Box 9)"),ROUND(H2781*Setup!$B$9,2),0))</f>
        <v/>
      </c>
      <c r="Q2781" s="34">
        <f>IF(A2781="","",I2781-P2781)</f>
        <v/>
      </c>
      <c r="R2781" s="34">
        <f>IF(A2781="","",IF(L2781="Yes",I2781,0))</f>
        <v/>
      </c>
      <c r="S2781" s="34">
        <f>IF(A2781="","",IF(AND(L2781="Yes",K2781="Yes",NOT(ISNUMBER(SEARCH("blocked",G2781))),OR(F2781="Standard domestic 15% (Box 7)",F2781="Import - VAT paid at customs (Box 8)",F2781="Import - Reverse charge (Box 9)"),OR(F2781&lt;&gt;"Standard domestic 15% (Box 7)",AND(LEN(D2781)=15,LEFT(D2781,1)="3",RIGHT(D2781,1)="3",ISNUMBER(--D2781)))),I2781,0))</f>
        <v/>
      </c>
      <c r="T2781" s="34">
        <f>IF(A2781="","",R2781-S2781)</f>
        <v/>
      </c>
      <c r="U2781" s="23">
        <f>IF(A2781="","",IF(O2781=0,"Outside audit periods; ","")&amp;IF(F2781="","No VAT category; ","")&amp;IF(ABS(Q2781)&gt;Setup!$B$10,"VAT ≠ 15% × net; ","")&amp;IF(AND(F2781="Standard domestic 15% (Box 7)",NOT(AND(LEN(D2781)=15,LEFT(D2781,1)="3",RIGHT(D2781,1)="3",ISNUMBER(--D2781)))),"Invalid/missing supplier VAT no; ","")&amp;IF(AND(L2781="Yes",K2781&lt;&gt;"Yes"),"VAT claimed without valid tax invoice; ","")&amp;IF(AND(L2781="Yes",ISNUMBER(SEARCH("blocked",G2781))),"Blocked input VAT claimed; ","")&amp;IF(AND(F2781="Import - VAT paid at customs (Box 8)",M2781=""),"Customs declaration no missing; ","")&amp;IF(AND(F2781="Import - Reverse charge (Box 9)",E2781="Saudi Arabia"),"RCM used for a local supplier; ","")&amp;IF(AND(L2781="Yes",NOT(OR(F2781="Standard domestic 15% (Box 7)",F2781="Import - VAT paid at customs (Box 8)",F2781="Import - Reverse charge (Box 9)"))),"VAT claimed on non-taxable category; ",""))</f>
        <v/>
      </c>
    </row>
    <row r="2782">
      <c r="A2782" s="17" t="n"/>
      <c r="B2782" s="14" t="n"/>
      <c r="C2782" s="14" t="n"/>
      <c r="D2782" s="16" t="n"/>
      <c r="E2782" s="14" t="n"/>
      <c r="F2782" s="14" t="n"/>
      <c r="G2782" s="14" t="n"/>
      <c r="H2782" s="19" t="n"/>
      <c r="I2782" s="19" t="n"/>
      <c r="J2782" s="34">
        <f>IF(A2782="","",H2782+I2782)</f>
        <v/>
      </c>
      <c r="K2782" s="14" t="n"/>
      <c r="L2782" s="14" t="n"/>
      <c r="M2782" s="14" t="n"/>
      <c r="N2782" s="14" t="n"/>
      <c r="O2782" s="20">
        <f>IF(A2782="","",SUMPRODUCT((A2782&gt;=Setup!$C$19:$C$30)*(A2782&lt;=Setup!$D$19:$D$30)*Setup!$A$19:$A$30))</f>
        <v/>
      </c>
      <c r="P2782" s="34">
        <f>IF(A2782="","",IF(OR(F2782="Standard domestic 15% (Box 7)",F2782="Import - VAT paid at customs (Box 8)",F2782="Import - Reverse charge (Box 9)"),ROUND(H2782*Setup!$B$9,2),0))</f>
        <v/>
      </c>
      <c r="Q2782" s="34">
        <f>IF(A2782="","",I2782-P2782)</f>
        <v/>
      </c>
      <c r="R2782" s="34">
        <f>IF(A2782="","",IF(L2782="Yes",I2782,0))</f>
        <v/>
      </c>
      <c r="S2782" s="34">
        <f>IF(A2782="","",IF(AND(L2782="Yes",K2782="Yes",NOT(ISNUMBER(SEARCH("blocked",G2782))),OR(F2782="Standard domestic 15% (Box 7)",F2782="Import - VAT paid at customs (Box 8)",F2782="Import - Reverse charge (Box 9)"),OR(F2782&lt;&gt;"Standard domestic 15% (Box 7)",AND(LEN(D2782)=15,LEFT(D2782,1)="3",RIGHT(D2782,1)="3",ISNUMBER(--D2782)))),I2782,0))</f>
        <v/>
      </c>
      <c r="T2782" s="34">
        <f>IF(A2782="","",R2782-S2782)</f>
        <v/>
      </c>
      <c r="U2782" s="23">
        <f>IF(A2782="","",IF(O2782=0,"Outside audit periods; ","")&amp;IF(F2782="","No VAT category; ","")&amp;IF(ABS(Q2782)&gt;Setup!$B$10,"VAT ≠ 15% × net; ","")&amp;IF(AND(F2782="Standard domestic 15% (Box 7)",NOT(AND(LEN(D2782)=15,LEFT(D2782,1)="3",RIGHT(D2782,1)="3",ISNUMBER(--D2782)))),"Invalid/missing supplier VAT no; ","")&amp;IF(AND(L2782="Yes",K2782&lt;&gt;"Yes"),"VAT claimed without valid tax invoice; ","")&amp;IF(AND(L2782="Yes",ISNUMBER(SEARCH("blocked",G2782))),"Blocked input VAT claimed; ","")&amp;IF(AND(F2782="Import - VAT paid at customs (Box 8)",M2782=""),"Customs declaration no missing; ","")&amp;IF(AND(F2782="Import - Reverse charge (Box 9)",E2782="Saudi Arabia"),"RCM used for a local supplier; ","")&amp;IF(AND(L2782="Yes",NOT(OR(F2782="Standard domestic 15% (Box 7)",F2782="Import - VAT paid at customs (Box 8)",F2782="Import - Reverse charge (Box 9)"))),"VAT claimed on non-taxable category; ",""))</f>
        <v/>
      </c>
    </row>
    <row r="2783">
      <c r="A2783" s="17" t="n"/>
      <c r="B2783" s="14" t="n"/>
      <c r="C2783" s="14" t="n"/>
      <c r="D2783" s="16" t="n"/>
      <c r="E2783" s="14" t="n"/>
      <c r="F2783" s="14" t="n"/>
      <c r="G2783" s="14" t="n"/>
      <c r="H2783" s="19" t="n"/>
      <c r="I2783" s="19" t="n"/>
      <c r="J2783" s="34">
        <f>IF(A2783="","",H2783+I2783)</f>
        <v/>
      </c>
      <c r="K2783" s="14" t="n"/>
      <c r="L2783" s="14" t="n"/>
      <c r="M2783" s="14" t="n"/>
      <c r="N2783" s="14" t="n"/>
      <c r="O2783" s="20">
        <f>IF(A2783="","",SUMPRODUCT((A2783&gt;=Setup!$C$19:$C$30)*(A2783&lt;=Setup!$D$19:$D$30)*Setup!$A$19:$A$30))</f>
        <v/>
      </c>
      <c r="P2783" s="34">
        <f>IF(A2783="","",IF(OR(F2783="Standard domestic 15% (Box 7)",F2783="Import - VAT paid at customs (Box 8)",F2783="Import - Reverse charge (Box 9)"),ROUND(H2783*Setup!$B$9,2),0))</f>
        <v/>
      </c>
      <c r="Q2783" s="34">
        <f>IF(A2783="","",I2783-P2783)</f>
        <v/>
      </c>
      <c r="R2783" s="34">
        <f>IF(A2783="","",IF(L2783="Yes",I2783,0))</f>
        <v/>
      </c>
      <c r="S2783" s="34">
        <f>IF(A2783="","",IF(AND(L2783="Yes",K2783="Yes",NOT(ISNUMBER(SEARCH("blocked",G2783))),OR(F2783="Standard domestic 15% (Box 7)",F2783="Import - VAT paid at customs (Box 8)",F2783="Import - Reverse charge (Box 9)"),OR(F2783&lt;&gt;"Standard domestic 15% (Box 7)",AND(LEN(D2783)=15,LEFT(D2783,1)="3",RIGHT(D2783,1)="3",ISNUMBER(--D2783)))),I2783,0))</f>
        <v/>
      </c>
      <c r="T2783" s="34">
        <f>IF(A2783="","",R2783-S2783)</f>
        <v/>
      </c>
      <c r="U2783" s="23">
        <f>IF(A2783="","",IF(O2783=0,"Outside audit periods; ","")&amp;IF(F2783="","No VAT category; ","")&amp;IF(ABS(Q2783)&gt;Setup!$B$10,"VAT ≠ 15% × net; ","")&amp;IF(AND(F2783="Standard domestic 15% (Box 7)",NOT(AND(LEN(D2783)=15,LEFT(D2783,1)="3",RIGHT(D2783,1)="3",ISNUMBER(--D2783)))),"Invalid/missing supplier VAT no; ","")&amp;IF(AND(L2783="Yes",K2783&lt;&gt;"Yes"),"VAT claimed without valid tax invoice; ","")&amp;IF(AND(L2783="Yes",ISNUMBER(SEARCH("blocked",G2783))),"Blocked input VAT claimed; ","")&amp;IF(AND(F2783="Import - VAT paid at customs (Box 8)",M2783=""),"Customs declaration no missing; ","")&amp;IF(AND(F2783="Import - Reverse charge (Box 9)",E2783="Saudi Arabia"),"RCM used for a local supplier; ","")&amp;IF(AND(L2783="Yes",NOT(OR(F2783="Standard domestic 15% (Box 7)",F2783="Import - VAT paid at customs (Box 8)",F2783="Import - Reverse charge (Box 9)"))),"VAT claimed on non-taxable category; ",""))</f>
        <v/>
      </c>
    </row>
    <row r="2784">
      <c r="A2784" s="17" t="n"/>
      <c r="B2784" s="14" t="n"/>
      <c r="C2784" s="14" t="n"/>
      <c r="D2784" s="16" t="n"/>
      <c r="E2784" s="14" t="n"/>
      <c r="F2784" s="14" t="n"/>
      <c r="G2784" s="14" t="n"/>
      <c r="H2784" s="19" t="n"/>
      <c r="I2784" s="19" t="n"/>
      <c r="J2784" s="34">
        <f>IF(A2784="","",H2784+I2784)</f>
        <v/>
      </c>
      <c r="K2784" s="14" t="n"/>
      <c r="L2784" s="14" t="n"/>
      <c r="M2784" s="14" t="n"/>
      <c r="N2784" s="14" t="n"/>
      <c r="O2784" s="20">
        <f>IF(A2784="","",SUMPRODUCT((A2784&gt;=Setup!$C$19:$C$30)*(A2784&lt;=Setup!$D$19:$D$30)*Setup!$A$19:$A$30))</f>
        <v/>
      </c>
      <c r="P2784" s="34">
        <f>IF(A2784="","",IF(OR(F2784="Standard domestic 15% (Box 7)",F2784="Import - VAT paid at customs (Box 8)",F2784="Import - Reverse charge (Box 9)"),ROUND(H2784*Setup!$B$9,2),0))</f>
        <v/>
      </c>
      <c r="Q2784" s="34">
        <f>IF(A2784="","",I2784-P2784)</f>
        <v/>
      </c>
      <c r="R2784" s="34">
        <f>IF(A2784="","",IF(L2784="Yes",I2784,0))</f>
        <v/>
      </c>
      <c r="S2784" s="34">
        <f>IF(A2784="","",IF(AND(L2784="Yes",K2784="Yes",NOT(ISNUMBER(SEARCH("blocked",G2784))),OR(F2784="Standard domestic 15% (Box 7)",F2784="Import - VAT paid at customs (Box 8)",F2784="Import - Reverse charge (Box 9)"),OR(F2784&lt;&gt;"Standard domestic 15% (Box 7)",AND(LEN(D2784)=15,LEFT(D2784,1)="3",RIGHT(D2784,1)="3",ISNUMBER(--D2784)))),I2784,0))</f>
        <v/>
      </c>
      <c r="T2784" s="34">
        <f>IF(A2784="","",R2784-S2784)</f>
        <v/>
      </c>
      <c r="U2784" s="23">
        <f>IF(A2784="","",IF(O2784=0,"Outside audit periods; ","")&amp;IF(F2784="","No VAT category; ","")&amp;IF(ABS(Q2784)&gt;Setup!$B$10,"VAT ≠ 15% × net; ","")&amp;IF(AND(F2784="Standard domestic 15% (Box 7)",NOT(AND(LEN(D2784)=15,LEFT(D2784,1)="3",RIGHT(D2784,1)="3",ISNUMBER(--D2784)))),"Invalid/missing supplier VAT no; ","")&amp;IF(AND(L2784="Yes",K2784&lt;&gt;"Yes"),"VAT claimed without valid tax invoice; ","")&amp;IF(AND(L2784="Yes",ISNUMBER(SEARCH("blocked",G2784))),"Blocked input VAT claimed; ","")&amp;IF(AND(F2784="Import - VAT paid at customs (Box 8)",M2784=""),"Customs declaration no missing; ","")&amp;IF(AND(F2784="Import - Reverse charge (Box 9)",E2784="Saudi Arabia"),"RCM used for a local supplier; ","")&amp;IF(AND(L2784="Yes",NOT(OR(F2784="Standard domestic 15% (Box 7)",F2784="Import - VAT paid at customs (Box 8)",F2784="Import - Reverse charge (Box 9)"))),"VAT claimed on non-taxable category; ",""))</f>
        <v/>
      </c>
    </row>
    <row r="2785">
      <c r="A2785" s="17" t="n"/>
      <c r="B2785" s="14" t="n"/>
      <c r="C2785" s="14" t="n"/>
      <c r="D2785" s="16" t="n"/>
      <c r="E2785" s="14" t="n"/>
      <c r="F2785" s="14" t="n"/>
      <c r="G2785" s="14" t="n"/>
      <c r="H2785" s="19" t="n"/>
      <c r="I2785" s="19" t="n"/>
      <c r="J2785" s="34">
        <f>IF(A2785="","",H2785+I2785)</f>
        <v/>
      </c>
      <c r="K2785" s="14" t="n"/>
      <c r="L2785" s="14" t="n"/>
      <c r="M2785" s="14" t="n"/>
      <c r="N2785" s="14" t="n"/>
      <c r="O2785" s="20">
        <f>IF(A2785="","",SUMPRODUCT((A2785&gt;=Setup!$C$19:$C$30)*(A2785&lt;=Setup!$D$19:$D$30)*Setup!$A$19:$A$30))</f>
        <v/>
      </c>
      <c r="P2785" s="34">
        <f>IF(A2785="","",IF(OR(F2785="Standard domestic 15% (Box 7)",F2785="Import - VAT paid at customs (Box 8)",F2785="Import - Reverse charge (Box 9)"),ROUND(H2785*Setup!$B$9,2),0))</f>
        <v/>
      </c>
      <c r="Q2785" s="34">
        <f>IF(A2785="","",I2785-P2785)</f>
        <v/>
      </c>
      <c r="R2785" s="34">
        <f>IF(A2785="","",IF(L2785="Yes",I2785,0))</f>
        <v/>
      </c>
      <c r="S2785" s="34">
        <f>IF(A2785="","",IF(AND(L2785="Yes",K2785="Yes",NOT(ISNUMBER(SEARCH("blocked",G2785))),OR(F2785="Standard domestic 15% (Box 7)",F2785="Import - VAT paid at customs (Box 8)",F2785="Import - Reverse charge (Box 9)"),OR(F2785&lt;&gt;"Standard domestic 15% (Box 7)",AND(LEN(D2785)=15,LEFT(D2785,1)="3",RIGHT(D2785,1)="3",ISNUMBER(--D2785)))),I2785,0))</f>
        <v/>
      </c>
      <c r="T2785" s="34">
        <f>IF(A2785="","",R2785-S2785)</f>
        <v/>
      </c>
      <c r="U2785" s="23">
        <f>IF(A2785="","",IF(O2785=0,"Outside audit periods; ","")&amp;IF(F2785="","No VAT category; ","")&amp;IF(ABS(Q2785)&gt;Setup!$B$10,"VAT ≠ 15% × net; ","")&amp;IF(AND(F2785="Standard domestic 15% (Box 7)",NOT(AND(LEN(D2785)=15,LEFT(D2785,1)="3",RIGHT(D2785,1)="3",ISNUMBER(--D2785)))),"Invalid/missing supplier VAT no; ","")&amp;IF(AND(L2785="Yes",K2785&lt;&gt;"Yes"),"VAT claimed without valid tax invoice; ","")&amp;IF(AND(L2785="Yes",ISNUMBER(SEARCH("blocked",G2785))),"Blocked input VAT claimed; ","")&amp;IF(AND(F2785="Import - VAT paid at customs (Box 8)",M2785=""),"Customs declaration no missing; ","")&amp;IF(AND(F2785="Import - Reverse charge (Box 9)",E2785="Saudi Arabia"),"RCM used for a local supplier; ","")&amp;IF(AND(L2785="Yes",NOT(OR(F2785="Standard domestic 15% (Box 7)",F2785="Import - VAT paid at customs (Box 8)",F2785="Import - Reverse charge (Box 9)"))),"VAT claimed on non-taxable category; ",""))</f>
        <v/>
      </c>
    </row>
    <row r="2786">
      <c r="A2786" s="17" t="n"/>
      <c r="B2786" s="14" t="n"/>
      <c r="C2786" s="14" t="n"/>
      <c r="D2786" s="16" t="n"/>
      <c r="E2786" s="14" t="n"/>
      <c r="F2786" s="14" t="n"/>
      <c r="G2786" s="14" t="n"/>
      <c r="H2786" s="19" t="n"/>
      <c r="I2786" s="19" t="n"/>
      <c r="J2786" s="34">
        <f>IF(A2786="","",H2786+I2786)</f>
        <v/>
      </c>
      <c r="K2786" s="14" t="n"/>
      <c r="L2786" s="14" t="n"/>
      <c r="M2786" s="14" t="n"/>
      <c r="N2786" s="14" t="n"/>
      <c r="O2786" s="20">
        <f>IF(A2786="","",SUMPRODUCT((A2786&gt;=Setup!$C$19:$C$30)*(A2786&lt;=Setup!$D$19:$D$30)*Setup!$A$19:$A$30))</f>
        <v/>
      </c>
      <c r="P2786" s="34">
        <f>IF(A2786="","",IF(OR(F2786="Standard domestic 15% (Box 7)",F2786="Import - VAT paid at customs (Box 8)",F2786="Import - Reverse charge (Box 9)"),ROUND(H2786*Setup!$B$9,2),0))</f>
        <v/>
      </c>
      <c r="Q2786" s="34">
        <f>IF(A2786="","",I2786-P2786)</f>
        <v/>
      </c>
      <c r="R2786" s="34">
        <f>IF(A2786="","",IF(L2786="Yes",I2786,0))</f>
        <v/>
      </c>
      <c r="S2786" s="34">
        <f>IF(A2786="","",IF(AND(L2786="Yes",K2786="Yes",NOT(ISNUMBER(SEARCH("blocked",G2786))),OR(F2786="Standard domestic 15% (Box 7)",F2786="Import - VAT paid at customs (Box 8)",F2786="Import - Reverse charge (Box 9)"),OR(F2786&lt;&gt;"Standard domestic 15% (Box 7)",AND(LEN(D2786)=15,LEFT(D2786,1)="3",RIGHT(D2786,1)="3",ISNUMBER(--D2786)))),I2786,0))</f>
        <v/>
      </c>
      <c r="T2786" s="34">
        <f>IF(A2786="","",R2786-S2786)</f>
        <v/>
      </c>
      <c r="U2786" s="23">
        <f>IF(A2786="","",IF(O2786=0,"Outside audit periods; ","")&amp;IF(F2786="","No VAT category; ","")&amp;IF(ABS(Q2786)&gt;Setup!$B$10,"VAT ≠ 15% × net; ","")&amp;IF(AND(F2786="Standard domestic 15% (Box 7)",NOT(AND(LEN(D2786)=15,LEFT(D2786,1)="3",RIGHT(D2786,1)="3",ISNUMBER(--D2786)))),"Invalid/missing supplier VAT no; ","")&amp;IF(AND(L2786="Yes",K2786&lt;&gt;"Yes"),"VAT claimed without valid tax invoice; ","")&amp;IF(AND(L2786="Yes",ISNUMBER(SEARCH("blocked",G2786))),"Blocked input VAT claimed; ","")&amp;IF(AND(F2786="Import - VAT paid at customs (Box 8)",M2786=""),"Customs declaration no missing; ","")&amp;IF(AND(F2786="Import - Reverse charge (Box 9)",E2786="Saudi Arabia"),"RCM used for a local supplier; ","")&amp;IF(AND(L2786="Yes",NOT(OR(F2786="Standard domestic 15% (Box 7)",F2786="Import - VAT paid at customs (Box 8)",F2786="Import - Reverse charge (Box 9)"))),"VAT claimed on non-taxable category; ",""))</f>
        <v/>
      </c>
    </row>
    <row r="2787">
      <c r="A2787" s="17" t="n"/>
      <c r="B2787" s="14" t="n"/>
      <c r="C2787" s="14" t="n"/>
      <c r="D2787" s="16" t="n"/>
      <c r="E2787" s="14" t="n"/>
      <c r="F2787" s="14" t="n"/>
      <c r="G2787" s="14" t="n"/>
      <c r="H2787" s="19" t="n"/>
      <c r="I2787" s="19" t="n"/>
      <c r="J2787" s="34">
        <f>IF(A2787="","",H2787+I2787)</f>
        <v/>
      </c>
      <c r="K2787" s="14" t="n"/>
      <c r="L2787" s="14" t="n"/>
      <c r="M2787" s="14" t="n"/>
      <c r="N2787" s="14" t="n"/>
      <c r="O2787" s="20">
        <f>IF(A2787="","",SUMPRODUCT((A2787&gt;=Setup!$C$19:$C$30)*(A2787&lt;=Setup!$D$19:$D$30)*Setup!$A$19:$A$30))</f>
        <v/>
      </c>
      <c r="P2787" s="34">
        <f>IF(A2787="","",IF(OR(F2787="Standard domestic 15% (Box 7)",F2787="Import - VAT paid at customs (Box 8)",F2787="Import - Reverse charge (Box 9)"),ROUND(H2787*Setup!$B$9,2),0))</f>
        <v/>
      </c>
      <c r="Q2787" s="34">
        <f>IF(A2787="","",I2787-P2787)</f>
        <v/>
      </c>
      <c r="R2787" s="34">
        <f>IF(A2787="","",IF(L2787="Yes",I2787,0))</f>
        <v/>
      </c>
      <c r="S2787" s="34">
        <f>IF(A2787="","",IF(AND(L2787="Yes",K2787="Yes",NOT(ISNUMBER(SEARCH("blocked",G2787))),OR(F2787="Standard domestic 15% (Box 7)",F2787="Import - VAT paid at customs (Box 8)",F2787="Import - Reverse charge (Box 9)"),OR(F2787&lt;&gt;"Standard domestic 15% (Box 7)",AND(LEN(D2787)=15,LEFT(D2787,1)="3",RIGHT(D2787,1)="3",ISNUMBER(--D2787)))),I2787,0))</f>
        <v/>
      </c>
      <c r="T2787" s="34">
        <f>IF(A2787="","",R2787-S2787)</f>
        <v/>
      </c>
      <c r="U2787" s="23">
        <f>IF(A2787="","",IF(O2787=0,"Outside audit periods; ","")&amp;IF(F2787="","No VAT category; ","")&amp;IF(ABS(Q2787)&gt;Setup!$B$10,"VAT ≠ 15% × net; ","")&amp;IF(AND(F2787="Standard domestic 15% (Box 7)",NOT(AND(LEN(D2787)=15,LEFT(D2787,1)="3",RIGHT(D2787,1)="3",ISNUMBER(--D2787)))),"Invalid/missing supplier VAT no; ","")&amp;IF(AND(L2787="Yes",K2787&lt;&gt;"Yes"),"VAT claimed without valid tax invoice; ","")&amp;IF(AND(L2787="Yes",ISNUMBER(SEARCH("blocked",G2787))),"Blocked input VAT claimed; ","")&amp;IF(AND(F2787="Import - VAT paid at customs (Box 8)",M2787=""),"Customs declaration no missing; ","")&amp;IF(AND(F2787="Import - Reverse charge (Box 9)",E2787="Saudi Arabia"),"RCM used for a local supplier; ","")&amp;IF(AND(L2787="Yes",NOT(OR(F2787="Standard domestic 15% (Box 7)",F2787="Import - VAT paid at customs (Box 8)",F2787="Import - Reverse charge (Box 9)"))),"VAT claimed on non-taxable category; ",""))</f>
        <v/>
      </c>
    </row>
    <row r="2788">
      <c r="A2788" s="17" t="n"/>
      <c r="B2788" s="14" t="n"/>
      <c r="C2788" s="14" t="n"/>
      <c r="D2788" s="16" t="n"/>
      <c r="E2788" s="14" t="n"/>
      <c r="F2788" s="14" t="n"/>
      <c r="G2788" s="14" t="n"/>
      <c r="H2788" s="19" t="n"/>
      <c r="I2788" s="19" t="n"/>
      <c r="J2788" s="34">
        <f>IF(A2788="","",H2788+I2788)</f>
        <v/>
      </c>
      <c r="K2788" s="14" t="n"/>
      <c r="L2788" s="14" t="n"/>
      <c r="M2788" s="14" t="n"/>
      <c r="N2788" s="14" t="n"/>
      <c r="O2788" s="20">
        <f>IF(A2788="","",SUMPRODUCT((A2788&gt;=Setup!$C$19:$C$30)*(A2788&lt;=Setup!$D$19:$D$30)*Setup!$A$19:$A$30))</f>
        <v/>
      </c>
      <c r="P2788" s="34">
        <f>IF(A2788="","",IF(OR(F2788="Standard domestic 15% (Box 7)",F2788="Import - VAT paid at customs (Box 8)",F2788="Import - Reverse charge (Box 9)"),ROUND(H2788*Setup!$B$9,2),0))</f>
        <v/>
      </c>
      <c r="Q2788" s="34">
        <f>IF(A2788="","",I2788-P2788)</f>
        <v/>
      </c>
      <c r="R2788" s="34">
        <f>IF(A2788="","",IF(L2788="Yes",I2788,0))</f>
        <v/>
      </c>
      <c r="S2788" s="34">
        <f>IF(A2788="","",IF(AND(L2788="Yes",K2788="Yes",NOT(ISNUMBER(SEARCH("blocked",G2788))),OR(F2788="Standard domestic 15% (Box 7)",F2788="Import - VAT paid at customs (Box 8)",F2788="Import - Reverse charge (Box 9)"),OR(F2788&lt;&gt;"Standard domestic 15% (Box 7)",AND(LEN(D2788)=15,LEFT(D2788,1)="3",RIGHT(D2788,1)="3",ISNUMBER(--D2788)))),I2788,0))</f>
        <v/>
      </c>
      <c r="T2788" s="34">
        <f>IF(A2788="","",R2788-S2788)</f>
        <v/>
      </c>
      <c r="U2788" s="23">
        <f>IF(A2788="","",IF(O2788=0,"Outside audit periods; ","")&amp;IF(F2788="","No VAT category; ","")&amp;IF(ABS(Q2788)&gt;Setup!$B$10,"VAT ≠ 15% × net; ","")&amp;IF(AND(F2788="Standard domestic 15% (Box 7)",NOT(AND(LEN(D2788)=15,LEFT(D2788,1)="3",RIGHT(D2788,1)="3",ISNUMBER(--D2788)))),"Invalid/missing supplier VAT no; ","")&amp;IF(AND(L2788="Yes",K2788&lt;&gt;"Yes"),"VAT claimed without valid tax invoice; ","")&amp;IF(AND(L2788="Yes",ISNUMBER(SEARCH("blocked",G2788))),"Blocked input VAT claimed; ","")&amp;IF(AND(F2788="Import - VAT paid at customs (Box 8)",M2788=""),"Customs declaration no missing; ","")&amp;IF(AND(F2788="Import - Reverse charge (Box 9)",E2788="Saudi Arabia"),"RCM used for a local supplier; ","")&amp;IF(AND(L2788="Yes",NOT(OR(F2788="Standard domestic 15% (Box 7)",F2788="Import - VAT paid at customs (Box 8)",F2788="Import - Reverse charge (Box 9)"))),"VAT claimed on non-taxable category; ",""))</f>
        <v/>
      </c>
    </row>
    <row r="2789">
      <c r="A2789" s="17" t="n"/>
      <c r="B2789" s="14" t="n"/>
      <c r="C2789" s="14" t="n"/>
      <c r="D2789" s="16" t="n"/>
      <c r="E2789" s="14" t="n"/>
      <c r="F2789" s="14" t="n"/>
      <c r="G2789" s="14" t="n"/>
      <c r="H2789" s="19" t="n"/>
      <c r="I2789" s="19" t="n"/>
      <c r="J2789" s="34">
        <f>IF(A2789="","",H2789+I2789)</f>
        <v/>
      </c>
      <c r="K2789" s="14" t="n"/>
      <c r="L2789" s="14" t="n"/>
      <c r="M2789" s="14" t="n"/>
      <c r="N2789" s="14" t="n"/>
      <c r="O2789" s="20">
        <f>IF(A2789="","",SUMPRODUCT((A2789&gt;=Setup!$C$19:$C$30)*(A2789&lt;=Setup!$D$19:$D$30)*Setup!$A$19:$A$30))</f>
        <v/>
      </c>
      <c r="P2789" s="34">
        <f>IF(A2789="","",IF(OR(F2789="Standard domestic 15% (Box 7)",F2789="Import - VAT paid at customs (Box 8)",F2789="Import - Reverse charge (Box 9)"),ROUND(H2789*Setup!$B$9,2),0))</f>
        <v/>
      </c>
      <c r="Q2789" s="34">
        <f>IF(A2789="","",I2789-P2789)</f>
        <v/>
      </c>
      <c r="R2789" s="34">
        <f>IF(A2789="","",IF(L2789="Yes",I2789,0))</f>
        <v/>
      </c>
      <c r="S2789" s="34">
        <f>IF(A2789="","",IF(AND(L2789="Yes",K2789="Yes",NOT(ISNUMBER(SEARCH("blocked",G2789))),OR(F2789="Standard domestic 15% (Box 7)",F2789="Import - VAT paid at customs (Box 8)",F2789="Import - Reverse charge (Box 9)"),OR(F2789&lt;&gt;"Standard domestic 15% (Box 7)",AND(LEN(D2789)=15,LEFT(D2789,1)="3",RIGHT(D2789,1)="3",ISNUMBER(--D2789)))),I2789,0))</f>
        <v/>
      </c>
      <c r="T2789" s="34">
        <f>IF(A2789="","",R2789-S2789)</f>
        <v/>
      </c>
      <c r="U2789" s="23">
        <f>IF(A2789="","",IF(O2789=0,"Outside audit periods; ","")&amp;IF(F2789="","No VAT category; ","")&amp;IF(ABS(Q2789)&gt;Setup!$B$10,"VAT ≠ 15% × net; ","")&amp;IF(AND(F2789="Standard domestic 15% (Box 7)",NOT(AND(LEN(D2789)=15,LEFT(D2789,1)="3",RIGHT(D2789,1)="3",ISNUMBER(--D2789)))),"Invalid/missing supplier VAT no; ","")&amp;IF(AND(L2789="Yes",K2789&lt;&gt;"Yes"),"VAT claimed without valid tax invoice; ","")&amp;IF(AND(L2789="Yes",ISNUMBER(SEARCH("blocked",G2789))),"Blocked input VAT claimed; ","")&amp;IF(AND(F2789="Import - VAT paid at customs (Box 8)",M2789=""),"Customs declaration no missing; ","")&amp;IF(AND(F2789="Import - Reverse charge (Box 9)",E2789="Saudi Arabia"),"RCM used for a local supplier; ","")&amp;IF(AND(L2789="Yes",NOT(OR(F2789="Standard domestic 15% (Box 7)",F2789="Import - VAT paid at customs (Box 8)",F2789="Import - Reverse charge (Box 9)"))),"VAT claimed on non-taxable category; ",""))</f>
        <v/>
      </c>
    </row>
    <row r="2790">
      <c r="A2790" s="17" t="n"/>
      <c r="B2790" s="14" t="n"/>
      <c r="C2790" s="14" t="n"/>
      <c r="D2790" s="16" t="n"/>
      <c r="E2790" s="14" t="n"/>
      <c r="F2790" s="14" t="n"/>
      <c r="G2790" s="14" t="n"/>
      <c r="H2790" s="19" t="n"/>
      <c r="I2790" s="19" t="n"/>
      <c r="J2790" s="34">
        <f>IF(A2790="","",H2790+I2790)</f>
        <v/>
      </c>
      <c r="K2790" s="14" t="n"/>
      <c r="L2790" s="14" t="n"/>
      <c r="M2790" s="14" t="n"/>
      <c r="N2790" s="14" t="n"/>
      <c r="O2790" s="20">
        <f>IF(A2790="","",SUMPRODUCT((A2790&gt;=Setup!$C$19:$C$30)*(A2790&lt;=Setup!$D$19:$D$30)*Setup!$A$19:$A$30))</f>
        <v/>
      </c>
      <c r="P2790" s="34">
        <f>IF(A2790="","",IF(OR(F2790="Standard domestic 15% (Box 7)",F2790="Import - VAT paid at customs (Box 8)",F2790="Import - Reverse charge (Box 9)"),ROUND(H2790*Setup!$B$9,2),0))</f>
        <v/>
      </c>
      <c r="Q2790" s="34">
        <f>IF(A2790="","",I2790-P2790)</f>
        <v/>
      </c>
      <c r="R2790" s="34">
        <f>IF(A2790="","",IF(L2790="Yes",I2790,0))</f>
        <v/>
      </c>
      <c r="S2790" s="34">
        <f>IF(A2790="","",IF(AND(L2790="Yes",K2790="Yes",NOT(ISNUMBER(SEARCH("blocked",G2790))),OR(F2790="Standard domestic 15% (Box 7)",F2790="Import - VAT paid at customs (Box 8)",F2790="Import - Reverse charge (Box 9)"),OR(F2790&lt;&gt;"Standard domestic 15% (Box 7)",AND(LEN(D2790)=15,LEFT(D2790,1)="3",RIGHT(D2790,1)="3",ISNUMBER(--D2790)))),I2790,0))</f>
        <v/>
      </c>
      <c r="T2790" s="34">
        <f>IF(A2790="","",R2790-S2790)</f>
        <v/>
      </c>
      <c r="U2790" s="23">
        <f>IF(A2790="","",IF(O2790=0,"Outside audit periods; ","")&amp;IF(F2790="","No VAT category; ","")&amp;IF(ABS(Q2790)&gt;Setup!$B$10,"VAT ≠ 15% × net; ","")&amp;IF(AND(F2790="Standard domestic 15% (Box 7)",NOT(AND(LEN(D2790)=15,LEFT(D2790,1)="3",RIGHT(D2790,1)="3",ISNUMBER(--D2790)))),"Invalid/missing supplier VAT no; ","")&amp;IF(AND(L2790="Yes",K2790&lt;&gt;"Yes"),"VAT claimed without valid tax invoice; ","")&amp;IF(AND(L2790="Yes",ISNUMBER(SEARCH("blocked",G2790))),"Blocked input VAT claimed; ","")&amp;IF(AND(F2790="Import - VAT paid at customs (Box 8)",M2790=""),"Customs declaration no missing; ","")&amp;IF(AND(F2790="Import - Reverse charge (Box 9)",E2790="Saudi Arabia"),"RCM used for a local supplier; ","")&amp;IF(AND(L2790="Yes",NOT(OR(F2790="Standard domestic 15% (Box 7)",F2790="Import - VAT paid at customs (Box 8)",F2790="Import - Reverse charge (Box 9)"))),"VAT claimed on non-taxable category; ",""))</f>
        <v/>
      </c>
    </row>
    <row r="2791">
      <c r="A2791" s="17" t="n"/>
      <c r="B2791" s="14" t="n"/>
      <c r="C2791" s="14" t="n"/>
      <c r="D2791" s="16" t="n"/>
      <c r="E2791" s="14" t="n"/>
      <c r="F2791" s="14" t="n"/>
      <c r="G2791" s="14" t="n"/>
      <c r="H2791" s="19" t="n"/>
      <c r="I2791" s="19" t="n"/>
      <c r="J2791" s="34">
        <f>IF(A2791="","",H2791+I2791)</f>
        <v/>
      </c>
      <c r="K2791" s="14" t="n"/>
      <c r="L2791" s="14" t="n"/>
      <c r="M2791" s="14" t="n"/>
      <c r="N2791" s="14" t="n"/>
      <c r="O2791" s="20">
        <f>IF(A2791="","",SUMPRODUCT((A2791&gt;=Setup!$C$19:$C$30)*(A2791&lt;=Setup!$D$19:$D$30)*Setup!$A$19:$A$30))</f>
        <v/>
      </c>
      <c r="P2791" s="34">
        <f>IF(A2791="","",IF(OR(F2791="Standard domestic 15% (Box 7)",F2791="Import - VAT paid at customs (Box 8)",F2791="Import - Reverse charge (Box 9)"),ROUND(H2791*Setup!$B$9,2),0))</f>
        <v/>
      </c>
      <c r="Q2791" s="34">
        <f>IF(A2791="","",I2791-P2791)</f>
        <v/>
      </c>
      <c r="R2791" s="34">
        <f>IF(A2791="","",IF(L2791="Yes",I2791,0))</f>
        <v/>
      </c>
      <c r="S2791" s="34">
        <f>IF(A2791="","",IF(AND(L2791="Yes",K2791="Yes",NOT(ISNUMBER(SEARCH("blocked",G2791))),OR(F2791="Standard domestic 15% (Box 7)",F2791="Import - VAT paid at customs (Box 8)",F2791="Import - Reverse charge (Box 9)"),OR(F2791&lt;&gt;"Standard domestic 15% (Box 7)",AND(LEN(D2791)=15,LEFT(D2791,1)="3",RIGHT(D2791,1)="3",ISNUMBER(--D2791)))),I2791,0))</f>
        <v/>
      </c>
      <c r="T2791" s="34">
        <f>IF(A2791="","",R2791-S2791)</f>
        <v/>
      </c>
      <c r="U2791" s="23">
        <f>IF(A2791="","",IF(O2791=0,"Outside audit periods; ","")&amp;IF(F2791="","No VAT category; ","")&amp;IF(ABS(Q2791)&gt;Setup!$B$10,"VAT ≠ 15% × net; ","")&amp;IF(AND(F2791="Standard domestic 15% (Box 7)",NOT(AND(LEN(D2791)=15,LEFT(D2791,1)="3",RIGHT(D2791,1)="3",ISNUMBER(--D2791)))),"Invalid/missing supplier VAT no; ","")&amp;IF(AND(L2791="Yes",K2791&lt;&gt;"Yes"),"VAT claimed without valid tax invoice; ","")&amp;IF(AND(L2791="Yes",ISNUMBER(SEARCH("blocked",G2791))),"Blocked input VAT claimed; ","")&amp;IF(AND(F2791="Import - VAT paid at customs (Box 8)",M2791=""),"Customs declaration no missing; ","")&amp;IF(AND(F2791="Import - Reverse charge (Box 9)",E2791="Saudi Arabia"),"RCM used for a local supplier; ","")&amp;IF(AND(L2791="Yes",NOT(OR(F2791="Standard domestic 15% (Box 7)",F2791="Import - VAT paid at customs (Box 8)",F2791="Import - Reverse charge (Box 9)"))),"VAT claimed on non-taxable category; ",""))</f>
        <v/>
      </c>
    </row>
    <row r="2792">
      <c r="A2792" s="17" t="n"/>
      <c r="B2792" s="14" t="n"/>
      <c r="C2792" s="14" t="n"/>
      <c r="D2792" s="16" t="n"/>
      <c r="E2792" s="14" t="n"/>
      <c r="F2792" s="14" t="n"/>
      <c r="G2792" s="14" t="n"/>
      <c r="H2792" s="19" t="n"/>
      <c r="I2792" s="19" t="n"/>
      <c r="J2792" s="34">
        <f>IF(A2792="","",H2792+I2792)</f>
        <v/>
      </c>
      <c r="K2792" s="14" t="n"/>
      <c r="L2792" s="14" t="n"/>
      <c r="M2792" s="14" t="n"/>
      <c r="N2792" s="14" t="n"/>
      <c r="O2792" s="20">
        <f>IF(A2792="","",SUMPRODUCT((A2792&gt;=Setup!$C$19:$C$30)*(A2792&lt;=Setup!$D$19:$D$30)*Setup!$A$19:$A$30))</f>
        <v/>
      </c>
      <c r="P2792" s="34">
        <f>IF(A2792="","",IF(OR(F2792="Standard domestic 15% (Box 7)",F2792="Import - VAT paid at customs (Box 8)",F2792="Import - Reverse charge (Box 9)"),ROUND(H2792*Setup!$B$9,2),0))</f>
        <v/>
      </c>
      <c r="Q2792" s="34">
        <f>IF(A2792="","",I2792-P2792)</f>
        <v/>
      </c>
      <c r="R2792" s="34">
        <f>IF(A2792="","",IF(L2792="Yes",I2792,0))</f>
        <v/>
      </c>
      <c r="S2792" s="34">
        <f>IF(A2792="","",IF(AND(L2792="Yes",K2792="Yes",NOT(ISNUMBER(SEARCH("blocked",G2792))),OR(F2792="Standard domestic 15% (Box 7)",F2792="Import - VAT paid at customs (Box 8)",F2792="Import - Reverse charge (Box 9)"),OR(F2792&lt;&gt;"Standard domestic 15% (Box 7)",AND(LEN(D2792)=15,LEFT(D2792,1)="3",RIGHT(D2792,1)="3",ISNUMBER(--D2792)))),I2792,0))</f>
        <v/>
      </c>
      <c r="T2792" s="34">
        <f>IF(A2792="","",R2792-S2792)</f>
        <v/>
      </c>
      <c r="U2792" s="23">
        <f>IF(A2792="","",IF(O2792=0,"Outside audit periods; ","")&amp;IF(F2792="","No VAT category; ","")&amp;IF(ABS(Q2792)&gt;Setup!$B$10,"VAT ≠ 15% × net; ","")&amp;IF(AND(F2792="Standard domestic 15% (Box 7)",NOT(AND(LEN(D2792)=15,LEFT(D2792,1)="3",RIGHT(D2792,1)="3",ISNUMBER(--D2792)))),"Invalid/missing supplier VAT no; ","")&amp;IF(AND(L2792="Yes",K2792&lt;&gt;"Yes"),"VAT claimed without valid tax invoice; ","")&amp;IF(AND(L2792="Yes",ISNUMBER(SEARCH("blocked",G2792))),"Blocked input VAT claimed; ","")&amp;IF(AND(F2792="Import - VAT paid at customs (Box 8)",M2792=""),"Customs declaration no missing; ","")&amp;IF(AND(F2792="Import - Reverse charge (Box 9)",E2792="Saudi Arabia"),"RCM used for a local supplier; ","")&amp;IF(AND(L2792="Yes",NOT(OR(F2792="Standard domestic 15% (Box 7)",F2792="Import - VAT paid at customs (Box 8)",F2792="Import - Reverse charge (Box 9)"))),"VAT claimed on non-taxable category; ",""))</f>
        <v/>
      </c>
    </row>
    <row r="2793">
      <c r="A2793" s="17" t="n"/>
      <c r="B2793" s="14" t="n"/>
      <c r="C2793" s="14" t="n"/>
      <c r="D2793" s="16" t="n"/>
      <c r="E2793" s="14" t="n"/>
      <c r="F2793" s="14" t="n"/>
      <c r="G2793" s="14" t="n"/>
      <c r="H2793" s="19" t="n"/>
      <c r="I2793" s="19" t="n"/>
      <c r="J2793" s="34">
        <f>IF(A2793="","",H2793+I2793)</f>
        <v/>
      </c>
      <c r="K2793" s="14" t="n"/>
      <c r="L2793" s="14" t="n"/>
      <c r="M2793" s="14" t="n"/>
      <c r="N2793" s="14" t="n"/>
      <c r="O2793" s="20">
        <f>IF(A2793="","",SUMPRODUCT((A2793&gt;=Setup!$C$19:$C$30)*(A2793&lt;=Setup!$D$19:$D$30)*Setup!$A$19:$A$30))</f>
        <v/>
      </c>
      <c r="P2793" s="34">
        <f>IF(A2793="","",IF(OR(F2793="Standard domestic 15% (Box 7)",F2793="Import - VAT paid at customs (Box 8)",F2793="Import - Reverse charge (Box 9)"),ROUND(H2793*Setup!$B$9,2),0))</f>
        <v/>
      </c>
      <c r="Q2793" s="34">
        <f>IF(A2793="","",I2793-P2793)</f>
        <v/>
      </c>
      <c r="R2793" s="34">
        <f>IF(A2793="","",IF(L2793="Yes",I2793,0))</f>
        <v/>
      </c>
      <c r="S2793" s="34">
        <f>IF(A2793="","",IF(AND(L2793="Yes",K2793="Yes",NOT(ISNUMBER(SEARCH("blocked",G2793))),OR(F2793="Standard domestic 15% (Box 7)",F2793="Import - VAT paid at customs (Box 8)",F2793="Import - Reverse charge (Box 9)"),OR(F2793&lt;&gt;"Standard domestic 15% (Box 7)",AND(LEN(D2793)=15,LEFT(D2793,1)="3",RIGHT(D2793,1)="3",ISNUMBER(--D2793)))),I2793,0))</f>
        <v/>
      </c>
      <c r="T2793" s="34">
        <f>IF(A2793="","",R2793-S2793)</f>
        <v/>
      </c>
      <c r="U2793" s="23">
        <f>IF(A2793="","",IF(O2793=0,"Outside audit periods; ","")&amp;IF(F2793="","No VAT category; ","")&amp;IF(ABS(Q2793)&gt;Setup!$B$10,"VAT ≠ 15% × net; ","")&amp;IF(AND(F2793="Standard domestic 15% (Box 7)",NOT(AND(LEN(D2793)=15,LEFT(D2793,1)="3",RIGHT(D2793,1)="3",ISNUMBER(--D2793)))),"Invalid/missing supplier VAT no; ","")&amp;IF(AND(L2793="Yes",K2793&lt;&gt;"Yes"),"VAT claimed without valid tax invoice; ","")&amp;IF(AND(L2793="Yes",ISNUMBER(SEARCH("blocked",G2793))),"Blocked input VAT claimed; ","")&amp;IF(AND(F2793="Import - VAT paid at customs (Box 8)",M2793=""),"Customs declaration no missing; ","")&amp;IF(AND(F2793="Import - Reverse charge (Box 9)",E2793="Saudi Arabia"),"RCM used for a local supplier; ","")&amp;IF(AND(L2793="Yes",NOT(OR(F2793="Standard domestic 15% (Box 7)",F2793="Import - VAT paid at customs (Box 8)",F2793="Import - Reverse charge (Box 9)"))),"VAT claimed on non-taxable category; ",""))</f>
        <v/>
      </c>
    </row>
    <row r="2794">
      <c r="A2794" s="17" t="n"/>
      <c r="B2794" s="14" t="n"/>
      <c r="C2794" s="14" t="n"/>
      <c r="D2794" s="16" t="n"/>
      <c r="E2794" s="14" t="n"/>
      <c r="F2794" s="14" t="n"/>
      <c r="G2794" s="14" t="n"/>
      <c r="H2794" s="19" t="n"/>
      <c r="I2794" s="19" t="n"/>
      <c r="J2794" s="34">
        <f>IF(A2794="","",H2794+I2794)</f>
        <v/>
      </c>
      <c r="K2794" s="14" t="n"/>
      <c r="L2794" s="14" t="n"/>
      <c r="M2794" s="14" t="n"/>
      <c r="N2794" s="14" t="n"/>
      <c r="O2794" s="20">
        <f>IF(A2794="","",SUMPRODUCT((A2794&gt;=Setup!$C$19:$C$30)*(A2794&lt;=Setup!$D$19:$D$30)*Setup!$A$19:$A$30))</f>
        <v/>
      </c>
      <c r="P2794" s="34">
        <f>IF(A2794="","",IF(OR(F2794="Standard domestic 15% (Box 7)",F2794="Import - VAT paid at customs (Box 8)",F2794="Import - Reverse charge (Box 9)"),ROUND(H2794*Setup!$B$9,2),0))</f>
        <v/>
      </c>
      <c r="Q2794" s="34">
        <f>IF(A2794="","",I2794-P2794)</f>
        <v/>
      </c>
      <c r="R2794" s="34">
        <f>IF(A2794="","",IF(L2794="Yes",I2794,0))</f>
        <v/>
      </c>
      <c r="S2794" s="34">
        <f>IF(A2794="","",IF(AND(L2794="Yes",K2794="Yes",NOT(ISNUMBER(SEARCH("blocked",G2794))),OR(F2794="Standard domestic 15% (Box 7)",F2794="Import - VAT paid at customs (Box 8)",F2794="Import - Reverse charge (Box 9)"),OR(F2794&lt;&gt;"Standard domestic 15% (Box 7)",AND(LEN(D2794)=15,LEFT(D2794,1)="3",RIGHT(D2794,1)="3",ISNUMBER(--D2794)))),I2794,0))</f>
        <v/>
      </c>
      <c r="T2794" s="34">
        <f>IF(A2794="","",R2794-S2794)</f>
        <v/>
      </c>
      <c r="U2794" s="23">
        <f>IF(A2794="","",IF(O2794=0,"Outside audit periods; ","")&amp;IF(F2794="","No VAT category; ","")&amp;IF(ABS(Q2794)&gt;Setup!$B$10,"VAT ≠ 15% × net; ","")&amp;IF(AND(F2794="Standard domestic 15% (Box 7)",NOT(AND(LEN(D2794)=15,LEFT(D2794,1)="3",RIGHT(D2794,1)="3",ISNUMBER(--D2794)))),"Invalid/missing supplier VAT no; ","")&amp;IF(AND(L2794="Yes",K2794&lt;&gt;"Yes"),"VAT claimed without valid tax invoice; ","")&amp;IF(AND(L2794="Yes",ISNUMBER(SEARCH("blocked",G2794))),"Blocked input VAT claimed; ","")&amp;IF(AND(F2794="Import - VAT paid at customs (Box 8)",M2794=""),"Customs declaration no missing; ","")&amp;IF(AND(F2794="Import - Reverse charge (Box 9)",E2794="Saudi Arabia"),"RCM used for a local supplier; ","")&amp;IF(AND(L2794="Yes",NOT(OR(F2794="Standard domestic 15% (Box 7)",F2794="Import - VAT paid at customs (Box 8)",F2794="Import - Reverse charge (Box 9)"))),"VAT claimed on non-taxable category; ",""))</f>
        <v/>
      </c>
    </row>
    <row r="2795">
      <c r="A2795" s="17" t="n"/>
      <c r="B2795" s="14" t="n"/>
      <c r="C2795" s="14" t="n"/>
      <c r="D2795" s="16" t="n"/>
      <c r="E2795" s="14" t="n"/>
      <c r="F2795" s="14" t="n"/>
      <c r="G2795" s="14" t="n"/>
      <c r="H2795" s="19" t="n"/>
      <c r="I2795" s="19" t="n"/>
      <c r="J2795" s="34">
        <f>IF(A2795="","",H2795+I2795)</f>
        <v/>
      </c>
      <c r="K2795" s="14" t="n"/>
      <c r="L2795" s="14" t="n"/>
      <c r="M2795" s="14" t="n"/>
      <c r="N2795" s="14" t="n"/>
      <c r="O2795" s="20">
        <f>IF(A2795="","",SUMPRODUCT((A2795&gt;=Setup!$C$19:$C$30)*(A2795&lt;=Setup!$D$19:$D$30)*Setup!$A$19:$A$30))</f>
        <v/>
      </c>
      <c r="P2795" s="34">
        <f>IF(A2795="","",IF(OR(F2795="Standard domestic 15% (Box 7)",F2795="Import - VAT paid at customs (Box 8)",F2795="Import - Reverse charge (Box 9)"),ROUND(H2795*Setup!$B$9,2),0))</f>
        <v/>
      </c>
      <c r="Q2795" s="34">
        <f>IF(A2795="","",I2795-P2795)</f>
        <v/>
      </c>
      <c r="R2795" s="34">
        <f>IF(A2795="","",IF(L2795="Yes",I2795,0))</f>
        <v/>
      </c>
      <c r="S2795" s="34">
        <f>IF(A2795="","",IF(AND(L2795="Yes",K2795="Yes",NOT(ISNUMBER(SEARCH("blocked",G2795))),OR(F2795="Standard domestic 15% (Box 7)",F2795="Import - VAT paid at customs (Box 8)",F2795="Import - Reverse charge (Box 9)"),OR(F2795&lt;&gt;"Standard domestic 15% (Box 7)",AND(LEN(D2795)=15,LEFT(D2795,1)="3",RIGHT(D2795,1)="3",ISNUMBER(--D2795)))),I2795,0))</f>
        <v/>
      </c>
      <c r="T2795" s="34">
        <f>IF(A2795="","",R2795-S2795)</f>
        <v/>
      </c>
      <c r="U2795" s="23">
        <f>IF(A2795="","",IF(O2795=0,"Outside audit periods; ","")&amp;IF(F2795="","No VAT category; ","")&amp;IF(ABS(Q2795)&gt;Setup!$B$10,"VAT ≠ 15% × net; ","")&amp;IF(AND(F2795="Standard domestic 15% (Box 7)",NOT(AND(LEN(D2795)=15,LEFT(D2795,1)="3",RIGHT(D2795,1)="3",ISNUMBER(--D2795)))),"Invalid/missing supplier VAT no; ","")&amp;IF(AND(L2795="Yes",K2795&lt;&gt;"Yes"),"VAT claimed without valid tax invoice; ","")&amp;IF(AND(L2795="Yes",ISNUMBER(SEARCH("blocked",G2795))),"Blocked input VAT claimed; ","")&amp;IF(AND(F2795="Import - VAT paid at customs (Box 8)",M2795=""),"Customs declaration no missing; ","")&amp;IF(AND(F2795="Import - Reverse charge (Box 9)",E2795="Saudi Arabia"),"RCM used for a local supplier; ","")&amp;IF(AND(L2795="Yes",NOT(OR(F2795="Standard domestic 15% (Box 7)",F2795="Import - VAT paid at customs (Box 8)",F2795="Import - Reverse charge (Box 9)"))),"VAT claimed on non-taxable category; ",""))</f>
        <v/>
      </c>
    </row>
    <row r="2796">
      <c r="A2796" s="17" t="n"/>
      <c r="B2796" s="14" t="n"/>
      <c r="C2796" s="14" t="n"/>
      <c r="D2796" s="16" t="n"/>
      <c r="E2796" s="14" t="n"/>
      <c r="F2796" s="14" t="n"/>
      <c r="G2796" s="14" t="n"/>
      <c r="H2796" s="19" t="n"/>
      <c r="I2796" s="19" t="n"/>
      <c r="J2796" s="34">
        <f>IF(A2796="","",H2796+I2796)</f>
        <v/>
      </c>
      <c r="K2796" s="14" t="n"/>
      <c r="L2796" s="14" t="n"/>
      <c r="M2796" s="14" t="n"/>
      <c r="N2796" s="14" t="n"/>
      <c r="O2796" s="20">
        <f>IF(A2796="","",SUMPRODUCT((A2796&gt;=Setup!$C$19:$C$30)*(A2796&lt;=Setup!$D$19:$D$30)*Setup!$A$19:$A$30))</f>
        <v/>
      </c>
      <c r="P2796" s="34">
        <f>IF(A2796="","",IF(OR(F2796="Standard domestic 15% (Box 7)",F2796="Import - VAT paid at customs (Box 8)",F2796="Import - Reverse charge (Box 9)"),ROUND(H2796*Setup!$B$9,2),0))</f>
        <v/>
      </c>
      <c r="Q2796" s="34">
        <f>IF(A2796="","",I2796-P2796)</f>
        <v/>
      </c>
      <c r="R2796" s="34">
        <f>IF(A2796="","",IF(L2796="Yes",I2796,0))</f>
        <v/>
      </c>
      <c r="S2796" s="34">
        <f>IF(A2796="","",IF(AND(L2796="Yes",K2796="Yes",NOT(ISNUMBER(SEARCH("blocked",G2796))),OR(F2796="Standard domestic 15% (Box 7)",F2796="Import - VAT paid at customs (Box 8)",F2796="Import - Reverse charge (Box 9)"),OR(F2796&lt;&gt;"Standard domestic 15% (Box 7)",AND(LEN(D2796)=15,LEFT(D2796,1)="3",RIGHT(D2796,1)="3",ISNUMBER(--D2796)))),I2796,0))</f>
        <v/>
      </c>
      <c r="T2796" s="34">
        <f>IF(A2796="","",R2796-S2796)</f>
        <v/>
      </c>
      <c r="U2796" s="23">
        <f>IF(A2796="","",IF(O2796=0,"Outside audit periods; ","")&amp;IF(F2796="","No VAT category; ","")&amp;IF(ABS(Q2796)&gt;Setup!$B$10,"VAT ≠ 15% × net; ","")&amp;IF(AND(F2796="Standard domestic 15% (Box 7)",NOT(AND(LEN(D2796)=15,LEFT(D2796,1)="3",RIGHT(D2796,1)="3",ISNUMBER(--D2796)))),"Invalid/missing supplier VAT no; ","")&amp;IF(AND(L2796="Yes",K2796&lt;&gt;"Yes"),"VAT claimed without valid tax invoice; ","")&amp;IF(AND(L2796="Yes",ISNUMBER(SEARCH("blocked",G2796))),"Blocked input VAT claimed; ","")&amp;IF(AND(F2796="Import - VAT paid at customs (Box 8)",M2796=""),"Customs declaration no missing; ","")&amp;IF(AND(F2796="Import - Reverse charge (Box 9)",E2796="Saudi Arabia"),"RCM used for a local supplier; ","")&amp;IF(AND(L2796="Yes",NOT(OR(F2796="Standard domestic 15% (Box 7)",F2796="Import - VAT paid at customs (Box 8)",F2796="Import - Reverse charge (Box 9)"))),"VAT claimed on non-taxable category; ",""))</f>
        <v/>
      </c>
    </row>
    <row r="2797">
      <c r="A2797" s="17" t="n"/>
      <c r="B2797" s="14" t="n"/>
      <c r="C2797" s="14" t="n"/>
      <c r="D2797" s="16" t="n"/>
      <c r="E2797" s="14" t="n"/>
      <c r="F2797" s="14" t="n"/>
      <c r="G2797" s="14" t="n"/>
      <c r="H2797" s="19" t="n"/>
      <c r="I2797" s="19" t="n"/>
      <c r="J2797" s="34">
        <f>IF(A2797="","",H2797+I2797)</f>
        <v/>
      </c>
      <c r="K2797" s="14" t="n"/>
      <c r="L2797" s="14" t="n"/>
      <c r="M2797" s="14" t="n"/>
      <c r="N2797" s="14" t="n"/>
      <c r="O2797" s="20">
        <f>IF(A2797="","",SUMPRODUCT((A2797&gt;=Setup!$C$19:$C$30)*(A2797&lt;=Setup!$D$19:$D$30)*Setup!$A$19:$A$30))</f>
        <v/>
      </c>
      <c r="P2797" s="34">
        <f>IF(A2797="","",IF(OR(F2797="Standard domestic 15% (Box 7)",F2797="Import - VAT paid at customs (Box 8)",F2797="Import - Reverse charge (Box 9)"),ROUND(H2797*Setup!$B$9,2),0))</f>
        <v/>
      </c>
      <c r="Q2797" s="34">
        <f>IF(A2797="","",I2797-P2797)</f>
        <v/>
      </c>
      <c r="R2797" s="34">
        <f>IF(A2797="","",IF(L2797="Yes",I2797,0))</f>
        <v/>
      </c>
      <c r="S2797" s="34">
        <f>IF(A2797="","",IF(AND(L2797="Yes",K2797="Yes",NOT(ISNUMBER(SEARCH("blocked",G2797))),OR(F2797="Standard domestic 15% (Box 7)",F2797="Import - VAT paid at customs (Box 8)",F2797="Import - Reverse charge (Box 9)"),OR(F2797&lt;&gt;"Standard domestic 15% (Box 7)",AND(LEN(D2797)=15,LEFT(D2797,1)="3",RIGHT(D2797,1)="3",ISNUMBER(--D2797)))),I2797,0))</f>
        <v/>
      </c>
      <c r="T2797" s="34">
        <f>IF(A2797="","",R2797-S2797)</f>
        <v/>
      </c>
      <c r="U2797" s="23">
        <f>IF(A2797="","",IF(O2797=0,"Outside audit periods; ","")&amp;IF(F2797="","No VAT category; ","")&amp;IF(ABS(Q2797)&gt;Setup!$B$10,"VAT ≠ 15% × net; ","")&amp;IF(AND(F2797="Standard domestic 15% (Box 7)",NOT(AND(LEN(D2797)=15,LEFT(D2797,1)="3",RIGHT(D2797,1)="3",ISNUMBER(--D2797)))),"Invalid/missing supplier VAT no; ","")&amp;IF(AND(L2797="Yes",K2797&lt;&gt;"Yes"),"VAT claimed without valid tax invoice; ","")&amp;IF(AND(L2797="Yes",ISNUMBER(SEARCH("blocked",G2797))),"Blocked input VAT claimed; ","")&amp;IF(AND(F2797="Import - VAT paid at customs (Box 8)",M2797=""),"Customs declaration no missing; ","")&amp;IF(AND(F2797="Import - Reverse charge (Box 9)",E2797="Saudi Arabia"),"RCM used for a local supplier; ","")&amp;IF(AND(L2797="Yes",NOT(OR(F2797="Standard domestic 15% (Box 7)",F2797="Import - VAT paid at customs (Box 8)",F2797="Import - Reverse charge (Box 9)"))),"VAT claimed on non-taxable category; ",""))</f>
        <v/>
      </c>
    </row>
    <row r="2798">
      <c r="A2798" s="17" t="n"/>
      <c r="B2798" s="14" t="n"/>
      <c r="C2798" s="14" t="n"/>
      <c r="D2798" s="16" t="n"/>
      <c r="E2798" s="14" t="n"/>
      <c r="F2798" s="14" t="n"/>
      <c r="G2798" s="14" t="n"/>
      <c r="H2798" s="19" t="n"/>
      <c r="I2798" s="19" t="n"/>
      <c r="J2798" s="34">
        <f>IF(A2798="","",H2798+I2798)</f>
        <v/>
      </c>
      <c r="K2798" s="14" t="n"/>
      <c r="L2798" s="14" t="n"/>
      <c r="M2798" s="14" t="n"/>
      <c r="N2798" s="14" t="n"/>
      <c r="O2798" s="20">
        <f>IF(A2798="","",SUMPRODUCT((A2798&gt;=Setup!$C$19:$C$30)*(A2798&lt;=Setup!$D$19:$D$30)*Setup!$A$19:$A$30))</f>
        <v/>
      </c>
      <c r="P2798" s="34">
        <f>IF(A2798="","",IF(OR(F2798="Standard domestic 15% (Box 7)",F2798="Import - VAT paid at customs (Box 8)",F2798="Import - Reverse charge (Box 9)"),ROUND(H2798*Setup!$B$9,2),0))</f>
        <v/>
      </c>
      <c r="Q2798" s="34">
        <f>IF(A2798="","",I2798-P2798)</f>
        <v/>
      </c>
      <c r="R2798" s="34">
        <f>IF(A2798="","",IF(L2798="Yes",I2798,0))</f>
        <v/>
      </c>
      <c r="S2798" s="34">
        <f>IF(A2798="","",IF(AND(L2798="Yes",K2798="Yes",NOT(ISNUMBER(SEARCH("blocked",G2798))),OR(F2798="Standard domestic 15% (Box 7)",F2798="Import - VAT paid at customs (Box 8)",F2798="Import - Reverse charge (Box 9)"),OR(F2798&lt;&gt;"Standard domestic 15% (Box 7)",AND(LEN(D2798)=15,LEFT(D2798,1)="3",RIGHT(D2798,1)="3",ISNUMBER(--D2798)))),I2798,0))</f>
        <v/>
      </c>
      <c r="T2798" s="34">
        <f>IF(A2798="","",R2798-S2798)</f>
        <v/>
      </c>
      <c r="U2798" s="23">
        <f>IF(A2798="","",IF(O2798=0,"Outside audit periods; ","")&amp;IF(F2798="","No VAT category; ","")&amp;IF(ABS(Q2798)&gt;Setup!$B$10,"VAT ≠ 15% × net; ","")&amp;IF(AND(F2798="Standard domestic 15% (Box 7)",NOT(AND(LEN(D2798)=15,LEFT(D2798,1)="3",RIGHT(D2798,1)="3",ISNUMBER(--D2798)))),"Invalid/missing supplier VAT no; ","")&amp;IF(AND(L2798="Yes",K2798&lt;&gt;"Yes"),"VAT claimed without valid tax invoice; ","")&amp;IF(AND(L2798="Yes",ISNUMBER(SEARCH("blocked",G2798))),"Blocked input VAT claimed; ","")&amp;IF(AND(F2798="Import - VAT paid at customs (Box 8)",M2798=""),"Customs declaration no missing; ","")&amp;IF(AND(F2798="Import - Reverse charge (Box 9)",E2798="Saudi Arabia"),"RCM used for a local supplier; ","")&amp;IF(AND(L2798="Yes",NOT(OR(F2798="Standard domestic 15% (Box 7)",F2798="Import - VAT paid at customs (Box 8)",F2798="Import - Reverse charge (Box 9)"))),"VAT claimed on non-taxable category; ",""))</f>
        <v/>
      </c>
    </row>
    <row r="2799">
      <c r="A2799" s="17" t="n"/>
      <c r="B2799" s="14" t="n"/>
      <c r="C2799" s="14" t="n"/>
      <c r="D2799" s="16" t="n"/>
      <c r="E2799" s="14" t="n"/>
      <c r="F2799" s="14" t="n"/>
      <c r="G2799" s="14" t="n"/>
      <c r="H2799" s="19" t="n"/>
      <c r="I2799" s="19" t="n"/>
      <c r="J2799" s="34">
        <f>IF(A2799="","",H2799+I2799)</f>
        <v/>
      </c>
      <c r="K2799" s="14" t="n"/>
      <c r="L2799" s="14" t="n"/>
      <c r="M2799" s="14" t="n"/>
      <c r="N2799" s="14" t="n"/>
      <c r="O2799" s="20">
        <f>IF(A2799="","",SUMPRODUCT((A2799&gt;=Setup!$C$19:$C$30)*(A2799&lt;=Setup!$D$19:$D$30)*Setup!$A$19:$A$30))</f>
        <v/>
      </c>
      <c r="P2799" s="34">
        <f>IF(A2799="","",IF(OR(F2799="Standard domestic 15% (Box 7)",F2799="Import - VAT paid at customs (Box 8)",F2799="Import - Reverse charge (Box 9)"),ROUND(H2799*Setup!$B$9,2),0))</f>
        <v/>
      </c>
      <c r="Q2799" s="34">
        <f>IF(A2799="","",I2799-P2799)</f>
        <v/>
      </c>
      <c r="R2799" s="34">
        <f>IF(A2799="","",IF(L2799="Yes",I2799,0))</f>
        <v/>
      </c>
      <c r="S2799" s="34">
        <f>IF(A2799="","",IF(AND(L2799="Yes",K2799="Yes",NOT(ISNUMBER(SEARCH("blocked",G2799))),OR(F2799="Standard domestic 15% (Box 7)",F2799="Import - VAT paid at customs (Box 8)",F2799="Import - Reverse charge (Box 9)"),OR(F2799&lt;&gt;"Standard domestic 15% (Box 7)",AND(LEN(D2799)=15,LEFT(D2799,1)="3",RIGHT(D2799,1)="3",ISNUMBER(--D2799)))),I2799,0))</f>
        <v/>
      </c>
      <c r="T2799" s="34">
        <f>IF(A2799="","",R2799-S2799)</f>
        <v/>
      </c>
      <c r="U2799" s="23">
        <f>IF(A2799="","",IF(O2799=0,"Outside audit periods; ","")&amp;IF(F2799="","No VAT category; ","")&amp;IF(ABS(Q2799)&gt;Setup!$B$10,"VAT ≠ 15% × net; ","")&amp;IF(AND(F2799="Standard domestic 15% (Box 7)",NOT(AND(LEN(D2799)=15,LEFT(D2799,1)="3",RIGHT(D2799,1)="3",ISNUMBER(--D2799)))),"Invalid/missing supplier VAT no; ","")&amp;IF(AND(L2799="Yes",K2799&lt;&gt;"Yes"),"VAT claimed without valid tax invoice; ","")&amp;IF(AND(L2799="Yes",ISNUMBER(SEARCH("blocked",G2799))),"Blocked input VAT claimed; ","")&amp;IF(AND(F2799="Import - VAT paid at customs (Box 8)",M2799=""),"Customs declaration no missing; ","")&amp;IF(AND(F2799="Import - Reverse charge (Box 9)",E2799="Saudi Arabia"),"RCM used for a local supplier; ","")&amp;IF(AND(L2799="Yes",NOT(OR(F2799="Standard domestic 15% (Box 7)",F2799="Import - VAT paid at customs (Box 8)",F2799="Import - Reverse charge (Box 9)"))),"VAT claimed on non-taxable category; ",""))</f>
        <v/>
      </c>
    </row>
    <row r="2800">
      <c r="A2800" s="17" t="n"/>
      <c r="B2800" s="14" t="n"/>
      <c r="C2800" s="14" t="n"/>
      <c r="D2800" s="16" t="n"/>
      <c r="E2800" s="14" t="n"/>
      <c r="F2800" s="14" t="n"/>
      <c r="G2800" s="14" t="n"/>
      <c r="H2800" s="19" t="n"/>
      <c r="I2800" s="19" t="n"/>
      <c r="J2800" s="34">
        <f>IF(A2800="","",H2800+I2800)</f>
        <v/>
      </c>
      <c r="K2800" s="14" t="n"/>
      <c r="L2800" s="14" t="n"/>
      <c r="M2800" s="14" t="n"/>
      <c r="N2800" s="14" t="n"/>
      <c r="O2800" s="20">
        <f>IF(A2800="","",SUMPRODUCT((A2800&gt;=Setup!$C$19:$C$30)*(A2800&lt;=Setup!$D$19:$D$30)*Setup!$A$19:$A$30))</f>
        <v/>
      </c>
      <c r="P2800" s="34">
        <f>IF(A2800="","",IF(OR(F2800="Standard domestic 15% (Box 7)",F2800="Import - VAT paid at customs (Box 8)",F2800="Import - Reverse charge (Box 9)"),ROUND(H2800*Setup!$B$9,2),0))</f>
        <v/>
      </c>
      <c r="Q2800" s="34">
        <f>IF(A2800="","",I2800-P2800)</f>
        <v/>
      </c>
      <c r="R2800" s="34">
        <f>IF(A2800="","",IF(L2800="Yes",I2800,0))</f>
        <v/>
      </c>
      <c r="S2800" s="34">
        <f>IF(A2800="","",IF(AND(L2800="Yes",K2800="Yes",NOT(ISNUMBER(SEARCH("blocked",G2800))),OR(F2800="Standard domestic 15% (Box 7)",F2800="Import - VAT paid at customs (Box 8)",F2800="Import - Reverse charge (Box 9)"),OR(F2800&lt;&gt;"Standard domestic 15% (Box 7)",AND(LEN(D2800)=15,LEFT(D2800,1)="3",RIGHT(D2800,1)="3",ISNUMBER(--D2800)))),I2800,0))</f>
        <v/>
      </c>
      <c r="T2800" s="34">
        <f>IF(A2800="","",R2800-S2800)</f>
        <v/>
      </c>
      <c r="U2800" s="23">
        <f>IF(A2800="","",IF(O2800=0,"Outside audit periods; ","")&amp;IF(F2800="","No VAT category; ","")&amp;IF(ABS(Q2800)&gt;Setup!$B$10,"VAT ≠ 15% × net; ","")&amp;IF(AND(F2800="Standard domestic 15% (Box 7)",NOT(AND(LEN(D2800)=15,LEFT(D2800,1)="3",RIGHT(D2800,1)="3",ISNUMBER(--D2800)))),"Invalid/missing supplier VAT no; ","")&amp;IF(AND(L2800="Yes",K2800&lt;&gt;"Yes"),"VAT claimed without valid tax invoice; ","")&amp;IF(AND(L2800="Yes",ISNUMBER(SEARCH("blocked",G2800))),"Blocked input VAT claimed; ","")&amp;IF(AND(F2800="Import - VAT paid at customs (Box 8)",M2800=""),"Customs declaration no missing; ","")&amp;IF(AND(F2800="Import - Reverse charge (Box 9)",E2800="Saudi Arabia"),"RCM used for a local supplier; ","")&amp;IF(AND(L2800="Yes",NOT(OR(F2800="Standard domestic 15% (Box 7)",F2800="Import - VAT paid at customs (Box 8)",F2800="Import - Reverse charge (Box 9)"))),"VAT claimed on non-taxable category; ",""))</f>
        <v/>
      </c>
    </row>
    <row r="2801">
      <c r="A2801" s="17" t="n"/>
      <c r="B2801" s="14" t="n"/>
      <c r="C2801" s="14" t="n"/>
      <c r="D2801" s="16" t="n"/>
      <c r="E2801" s="14" t="n"/>
      <c r="F2801" s="14" t="n"/>
      <c r="G2801" s="14" t="n"/>
      <c r="H2801" s="19" t="n"/>
      <c r="I2801" s="19" t="n"/>
      <c r="J2801" s="34">
        <f>IF(A2801="","",H2801+I2801)</f>
        <v/>
      </c>
      <c r="K2801" s="14" t="n"/>
      <c r="L2801" s="14" t="n"/>
      <c r="M2801" s="14" t="n"/>
      <c r="N2801" s="14" t="n"/>
      <c r="O2801" s="20">
        <f>IF(A2801="","",SUMPRODUCT((A2801&gt;=Setup!$C$19:$C$30)*(A2801&lt;=Setup!$D$19:$D$30)*Setup!$A$19:$A$30))</f>
        <v/>
      </c>
      <c r="P2801" s="34">
        <f>IF(A2801="","",IF(OR(F2801="Standard domestic 15% (Box 7)",F2801="Import - VAT paid at customs (Box 8)",F2801="Import - Reverse charge (Box 9)"),ROUND(H2801*Setup!$B$9,2),0))</f>
        <v/>
      </c>
      <c r="Q2801" s="34">
        <f>IF(A2801="","",I2801-P2801)</f>
        <v/>
      </c>
      <c r="R2801" s="34">
        <f>IF(A2801="","",IF(L2801="Yes",I2801,0))</f>
        <v/>
      </c>
      <c r="S2801" s="34">
        <f>IF(A2801="","",IF(AND(L2801="Yes",K2801="Yes",NOT(ISNUMBER(SEARCH("blocked",G2801))),OR(F2801="Standard domestic 15% (Box 7)",F2801="Import - VAT paid at customs (Box 8)",F2801="Import - Reverse charge (Box 9)"),OR(F2801&lt;&gt;"Standard domestic 15% (Box 7)",AND(LEN(D2801)=15,LEFT(D2801,1)="3",RIGHT(D2801,1)="3",ISNUMBER(--D2801)))),I2801,0))</f>
        <v/>
      </c>
      <c r="T2801" s="34">
        <f>IF(A2801="","",R2801-S2801)</f>
        <v/>
      </c>
      <c r="U2801" s="23">
        <f>IF(A2801="","",IF(O2801=0,"Outside audit periods; ","")&amp;IF(F2801="","No VAT category; ","")&amp;IF(ABS(Q2801)&gt;Setup!$B$10,"VAT ≠ 15% × net; ","")&amp;IF(AND(F2801="Standard domestic 15% (Box 7)",NOT(AND(LEN(D2801)=15,LEFT(D2801,1)="3",RIGHT(D2801,1)="3",ISNUMBER(--D2801)))),"Invalid/missing supplier VAT no; ","")&amp;IF(AND(L2801="Yes",K2801&lt;&gt;"Yes"),"VAT claimed without valid tax invoice; ","")&amp;IF(AND(L2801="Yes",ISNUMBER(SEARCH("blocked",G2801))),"Blocked input VAT claimed; ","")&amp;IF(AND(F2801="Import - VAT paid at customs (Box 8)",M2801=""),"Customs declaration no missing; ","")&amp;IF(AND(F2801="Import - Reverse charge (Box 9)",E2801="Saudi Arabia"),"RCM used for a local supplier; ","")&amp;IF(AND(L2801="Yes",NOT(OR(F2801="Standard domestic 15% (Box 7)",F2801="Import - VAT paid at customs (Box 8)",F2801="Import - Reverse charge (Box 9)"))),"VAT claimed on non-taxable category; ",""))</f>
        <v/>
      </c>
    </row>
    <row r="2802">
      <c r="A2802" s="17" t="n"/>
      <c r="B2802" s="14" t="n"/>
      <c r="C2802" s="14" t="n"/>
      <c r="D2802" s="16" t="n"/>
      <c r="E2802" s="14" t="n"/>
      <c r="F2802" s="14" t="n"/>
      <c r="G2802" s="14" t="n"/>
      <c r="H2802" s="19" t="n"/>
      <c r="I2802" s="19" t="n"/>
      <c r="J2802" s="34">
        <f>IF(A2802="","",H2802+I2802)</f>
        <v/>
      </c>
      <c r="K2802" s="14" t="n"/>
      <c r="L2802" s="14" t="n"/>
      <c r="M2802" s="14" t="n"/>
      <c r="N2802" s="14" t="n"/>
      <c r="O2802" s="20">
        <f>IF(A2802="","",SUMPRODUCT((A2802&gt;=Setup!$C$19:$C$30)*(A2802&lt;=Setup!$D$19:$D$30)*Setup!$A$19:$A$30))</f>
        <v/>
      </c>
      <c r="P2802" s="34">
        <f>IF(A2802="","",IF(OR(F2802="Standard domestic 15% (Box 7)",F2802="Import - VAT paid at customs (Box 8)",F2802="Import - Reverse charge (Box 9)"),ROUND(H2802*Setup!$B$9,2),0))</f>
        <v/>
      </c>
      <c r="Q2802" s="34">
        <f>IF(A2802="","",I2802-P2802)</f>
        <v/>
      </c>
      <c r="R2802" s="34">
        <f>IF(A2802="","",IF(L2802="Yes",I2802,0))</f>
        <v/>
      </c>
      <c r="S2802" s="34">
        <f>IF(A2802="","",IF(AND(L2802="Yes",K2802="Yes",NOT(ISNUMBER(SEARCH("blocked",G2802))),OR(F2802="Standard domestic 15% (Box 7)",F2802="Import - VAT paid at customs (Box 8)",F2802="Import - Reverse charge (Box 9)"),OR(F2802&lt;&gt;"Standard domestic 15% (Box 7)",AND(LEN(D2802)=15,LEFT(D2802,1)="3",RIGHT(D2802,1)="3",ISNUMBER(--D2802)))),I2802,0))</f>
        <v/>
      </c>
      <c r="T2802" s="34">
        <f>IF(A2802="","",R2802-S2802)</f>
        <v/>
      </c>
      <c r="U2802" s="23">
        <f>IF(A2802="","",IF(O2802=0,"Outside audit periods; ","")&amp;IF(F2802="","No VAT category; ","")&amp;IF(ABS(Q2802)&gt;Setup!$B$10,"VAT ≠ 15% × net; ","")&amp;IF(AND(F2802="Standard domestic 15% (Box 7)",NOT(AND(LEN(D2802)=15,LEFT(D2802,1)="3",RIGHT(D2802,1)="3",ISNUMBER(--D2802)))),"Invalid/missing supplier VAT no; ","")&amp;IF(AND(L2802="Yes",K2802&lt;&gt;"Yes"),"VAT claimed without valid tax invoice; ","")&amp;IF(AND(L2802="Yes",ISNUMBER(SEARCH("blocked",G2802))),"Blocked input VAT claimed; ","")&amp;IF(AND(F2802="Import - VAT paid at customs (Box 8)",M2802=""),"Customs declaration no missing; ","")&amp;IF(AND(F2802="Import - Reverse charge (Box 9)",E2802="Saudi Arabia"),"RCM used for a local supplier; ","")&amp;IF(AND(L2802="Yes",NOT(OR(F2802="Standard domestic 15% (Box 7)",F2802="Import - VAT paid at customs (Box 8)",F2802="Import - Reverse charge (Box 9)"))),"VAT claimed on non-taxable category; ",""))</f>
        <v/>
      </c>
    </row>
    <row r="2803">
      <c r="A2803" s="17" t="n"/>
      <c r="B2803" s="14" t="n"/>
      <c r="C2803" s="14" t="n"/>
      <c r="D2803" s="16" t="n"/>
      <c r="E2803" s="14" t="n"/>
      <c r="F2803" s="14" t="n"/>
      <c r="G2803" s="14" t="n"/>
      <c r="H2803" s="19" t="n"/>
      <c r="I2803" s="19" t="n"/>
      <c r="J2803" s="34">
        <f>IF(A2803="","",H2803+I2803)</f>
        <v/>
      </c>
      <c r="K2803" s="14" t="n"/>
      <c r="L2803" s="14" t="n"/>
      <c r="M2803" s="14" t="n"/>
      <c r="N2803" s="14" t="n"/>
      <c r="O2803" s="20">
        <f>IF(A2803="","",SUMPRODUCT((A2803&gt;=Setup!$C$19:$C$30)*(A2803&lt;=Setup!$D$19:$D$30)*Setup!$A$19:$A$30))</f>
        <v/>
      </c>
      <c r="P2803" s="34">
        <f>IF(A2803="","",IF(OR(F2803="Standard domestic 15% (Box 7)",F2803="Import - VAT paid at customs (Box 8)",F2803="Import - Reverse charge (Box 9)"),ROUND(H2803*Setup!$B$9,2),0))</f>
        <v/>
      </c>
      <c r="Q2803" s="34">
        <f>IF(A2803="","",I2803-P2803)</f>
        <v/>
      </c>
      <c r="R2803" s="34">
        <f>IF(A2803="","",IF(L2803="Yes",I2803,0))</f>
        <v/>
      </c>
      <c r="S2803" s="34">
        <f>IF(A2803="","",IF(AND(L2803="Yes",K2803="Yes",NOT(ISNUMBER(SEARCH("blocked",G2803))),OR(F2803="Standard domestic 15% (Box 7)",F2803="Import - VAT paid at customs (Box 8)",F2803="Import - Reverse charge (Box 9)"),OR(F2803&lt;&gt;"Standard domestic 15% (Box 7)",AND(LEN(D2803)=15,LEFT(D2803,1)="3",RIGHT(D2803,1)="3",ISNUMBER(--D2803)))),I2803,0))</f>
        <v/>
      </c>
      <c r="T2803" s="34">
        <f>IF(A2803="","",R2803-S2803)</f>
        <v/>
      </c>
      <c r="U2803" s="23">
        <f>IF(A2803="","",IF(O2803=0,"Outside audit periods; ","")&amp;IF(F2803="","No VAT category; ","")&amp;IF(ABS(Q2803)&gt;Setup!$B$10,"VAT ≠ 15% × net; ","")&amp;IF(AND(F2803="Standard domestic 15% (Box 7)",NOT(AND(LEN(D2803)=15,LEFT(D2803,1)="3",RIGHT(D2803,1)="3",ISNUMBER(--D2803)))),"Invalid/missing supplier VAT no; ","")&amp;IF(AND(L2803="Yes",K2803&lt;&gt;"Yes"),"VAT claimed without valid tax invoice; ","")&amp;IF(AND(L2803="Yes",ISNUMBER(SEARCH("blocked",G2803))),"Blocked input VAT claimed; ","")&amp;IF(AND(F2803="Import - VAT paid at customs (Box 8)",M2803=""),"Customs declaration no missing; ","")&amp;IF(AND(F2803="Import - Reverse charge (Box 9)",E2803="Saudi Arabia"),"RCM used for a local supplier; ","")&amp;IF(AND(L2803="Yes",NOT(OR(F2803="Standard domestic 15% (Box 7)",F2803="Import - VAT paid at customs (Box 8)",F2803="Import - Reverse charge (Box 9)"))),"VAT claimed on non-taxable category; ",""))</f>
        <v/>
      </c>
    </row>
    <row r="2804">
      <c r="A2804" s="17" t="n"/>
      <c r="B2804" s="14" t="n"/>
      <c r="C2804" s="14" t="n"/>
      <c r="D2804" s="16" t="n"/>
      <c r="E2804" s="14" t="n"/>
      <c r="F2804" s="14" t="n"/>
      <c r="G2804" s="14" t="n"/>
      <c r="H2804" s="19" t="n"/>
      <c r="I2804" s="19" t="n"/>
      <c r="J2804" s="34">
        <f>IF(A2804="","",H2804+I2804)</f>
        <v/>
      </c>
      <c r="K2804" s="14" t="n"/>
      <c r="L2804" s="14" t="n"/>
      <c r="M2804" s="14" t="n"/>
      <c r="N2804" s="14" t="n"/>
      <c r="O2804" s="20">
        <f>IF(A2804="","",SUMPRODUCT((A2804&gt;=Setup!$C$19:$C$30)*(A2804&lt;=Setup!$D$19:$D$30)*Setup!$A$19:$A$30))</f>
        <v/>
      </c>
      <c r="P2804" s="34">
        <f>IF(A2804="","",IF(OR(F2804="Standard domestic 15% (Box 7)",F2804="Import - VAT paid at customs (Box 8)",F2804="Import - Reverse charge (Box 9)"),ROUND(H2804*Setup!$B$9,2),0))</f>
        <v/>
      </c>
      <c r="Q2804" s="34">
        <f>IF(A2804="","",I2804-P2804)</f>
        <v/>
      </c>
      <c r="R2804" s="34">
        <f>IF(A2804="","",IF(L2804="Yes",I2804,0))</f>
        <v/>
      </c>
      <c r="S2804" s="34">
        <f>IF(A2804="","",IF(AND(L2804="Yes",K2804="Yes",NOT(ISNUMBER(SEARCH("blocked",G2804))),OR(F2804="Standard domestic 15% (Box 7)",F2804="Import - VAT paid at customs (Box 8)",F2804="Import - Reverse charge (Box 9)"),OR(F2804&lt;&gt;"Standard domestic 15% (Box 7)",AND(LEN(D2804)=15,LEFT(D2804,1)="3",RIGHT(D2804,1)="3",ISNUMBER(--D2804)))),I2804,0))</f>
        <v/>
      </c>
      <c r="T2804" s="34">
        <f>IF(A2804="","",R2804-S2804)</f>
        <v/>
      </c>
      <c r="U2804" s="23">
        <f>IF(A2804="","",IF(O2804=0,"Outside audit periods; ","")&amp;IF(F2804="","No VAT category; ","")&amp;IF(ABS(Q2804)&gt;Setup!$B$10,"VAT ≠ 15% × net; ","")&amp;IF(AND(F2804="Standard domestic 15% (Box 7)",NOT(AND(LEN(D2804)=15,LEFT(D2804,1)="3",RIGHT(D2804,1)="3",ISNUMBER(--D2804)))),"Invalid/missing supplier VAT no; ","")&amp;IF(AND(L2804="Yes",K2804&lt;&gt;"Yes"),"VAT claimed without valid tax invoice; ","")&amp;IF(AND(L2804="Yes",ISNUMBER(SEARCH("blocked",G2804))),"Blocked input VAT claimed; ","")&amp;IF(AND(F2804="Import - VAT paid at customs (Box 8)",M2804=""),"Customs declaration no missing; ","")&amp;IF(AND(F2804="Import - Reverse charge (Box 9)",E2804="Saudi Arabia"),"RCM used for a local supplier; ","")&amp;IF(AND(L2804="Yes",NOT(OR(F2804="Standard domestic 15% (Box 7)",F2804="Import - VAT paid at customs (Box 8)",F2804="Import - Reverse charge (Box 9)"))),"VAT claimed on non-taxable category; ",""))</f>
        <v/>
      </c>
    </row>
    <row r="2805">
      <c r="A2805" s="17" t="n"/>
      <c r="B2805" s="14" t="n"/>
      <c r="C2805" s="14" t="n"/>
      <c r="D2805" s="16" t="n"/>
      <c r="E2805" s="14" t="n"/>
      <c r="F2805" s="14" t="n"/>
      <c r="G2805" s="14" t="n"/>
      <c r="H2805" s="19" t="n"/>
      <c r="I2805" s="19" t="n"/>
      <c r="J2805" s="34">
        <f>IF(A2805="","",H2805+I2805)</f>
        <v/>
      </c>
      <c r="K2805" s="14" t="n"/>
      <c r="L2805" s="14" t="n"/>
      <c r="M2805" s="14" t="n"/>
      <c r="N2805" s="14" t="n"/>
      <c r="O2805" s="20">
        <f>IF(A2805="","",SUMPRODUCT((A2805&gt;=Setup!$C$19:$C$30)*(A2805&lt;=Setup!$D$19:$D$30)*Setup!$A$19:$A$30))</f>
        <v/>
      </c>
      <c r="P2805" s="34">
        <f>IF(A2805="","",IF(OR(F2805="Standard domestic 15% (Box 7)",F2805="Import - VAT paid at customs (Box 8)",F2805="Import - Reverse charge (Box 9)"),ROUND(H2805*Setup!$B$9,2),0))</f>
        <v/>
      </c>
      <c r="Q2805" s="34">
        <f>IF(A2805="","",I2805-P2805)</f>
        <v/>
      </c>
      <c r="R2805" s="34">
        <f>IF(A2805="","",IF(L2805="Yes",I2805,0))</f>
        <v/>
      </c>
      <c r="S2805" s="34">
        <f>IF(A2805="","",IF(AND(L2805="Yes",K2805="Yes",NOT(ISNUMBER(SEARCH("blocked",G2805))),OR(F2805="Standard domestic 15% (Box 7)",F2805="Import - VAT paid at customs (Box 8)",F2805="Import - Reverse charge (Box 9)"),OR(F2805&lt;&gt;"Standard domestic 15% (Box 7)",AND(LEN(D2805)=15,LEFT(D2805,1)="3",RIGHT(D2805,1)="3",ISNUMBER(--D2805)))),I2805,0))</f>
        <v/>
      </c>
      <c r="T2805" s="34">
        <f>IF(A2805="","",R2805-S2805)</f>
        <v/>
      </c>
      <c r="U2805" s="23">
        <f>IF(A2805="","",IF(O2805=0,"Outside audit periods; ","")&amp;IF(F2805="","No VAT category; ","")&amp;IF(ABS(Q2805)&gt;Setup!$B$10,"VAT ≠ 15% × net; ","")&amp;IF(AND(F2805="Standard domestic 15% (Box 7)",NOT(AND(LEN(D2805)=15,LEFT(D2805,1)="3",RIGHT(D2805,1)="3",ISNUMBER(--D2805)))),"Invalid/missing supplier VAT no; ","")&amp;IF(AND(L2805="Yes",K2805&lt;&gt;"Yes"),"VAT claimed without valid tax invoice; ","")&amp;IF(AND(L2805="Yes",ISNUMBER(SEARCH("blocked",G2805))),"Blocked input VAT claimed; ","")&amp;IF(AND(F2805="Import - VAT paid at customs (Box 8)",M2805=""),"Customs declaration no missing; ","")&amp;IF(AND(F2805="Import - Reverse charge (Box 9)",E2805="Saudi Arabia"),"RCM used for a local supplier; ","")&amp;IF(AND(L2805="Yes",NOT(OR(F2805="Standard domestic 15% (Box 7)",F2805="Import - VAT paid at customs (Box 8)",F2805="Import - Reverse charge (Box 9)"))),"VAT claimed on non-taxable category; ",""))</f>
        <v/>
      </c>
    </row>
    <row r="2806">
      <c r="A2806" s="17" t="n"/>
      <c r="B2806" s="14" t="n"/>
      <c r="C2806" s="14" t="n"/>
      <c r="D2806" s="16" t="n"/>
      <c r="E2806" s="14" t="n"/>
      <c r="F2806" s="14" t="n"/>
      <c r="G2806" s="14" t="n"/>
      <c r="H2806" s="19" t="n"/>
      <c r="I2806" s="19" t="n"/>
      <c r="J2806" s="34">
        <f>IF(A2806="","",H2806+I2806)</f>
        <v/>
      </c>
      <c r="K2806" s="14" t="n"/>
      <c r="L2806" s="14" t="n"/>
      <c r="M2806" s="14" t="n"/>
      <c r="N2806" s="14" t="n"/>
      <c r="O2806" s="20">
        <f>IF(A2806="","",SUMPRODUCT((A2806&gt;=Setup!$C$19:$C$30)*(A2806&lt;=Setup!$D$19:$D$30)*Setup!$A$19:$A$30))</f>
        <v/>
      </c>
      <c r="P2806" s="34">
        <f>IF(A2806="","",IF(OR(F2806="Standard domestic 15% (Box 7)",F2806="Import - VAT paid at customs (Box 8)",F2806="Import - Reverse charge (Box 9)"),ROUND(H2806*Setup!$B$9,2),0))</f>
        <v/>
      </c>
      <c r="Q2806" s="34">
        <f>IF(A2806="","",I2806-P2806)</f>
        <v/>
      </c>
      <c r="R2806" s="34">
        <f>IF(A2806="","",IF(L2806="Yes",I2806,0))</f>
        <v/>
      </c>
      <c r="S2806" s="34">
        <f>IF(A2806="","",IF(AND(L2806="Yes",K2806="Yes",NOT(ISNUMBER(SEARCH("blocked",G2806))),OR(F2806="Standard domestic 15% (Box 7)",F2806="Import - VAT paid at customs (Box 8)",F2806="Import - Reverse charge (Box 9)"),OR(F2806&lt;&gt;"Standard domestic 15% (Box 7)",AND(LEN(D2806)=15,LEFT(D2806,1)="3",RIGHT(D2806,1)="3",ISNUMBER(--D2806)))),I2806,0))</f>
        <v/>
      </c>
      <c r="T2806" s="34">
        <f>IF(A2806="","",R2806-S2806)</f>
        <v/>
      </c>
      <c r="U2806" s="23">
        <f>IF(A2806="","",IF(O2806=0,"Outside audit periods; ","")&amp;IF(F2806="","No VAT category; ","")&amp;IF(ABS(Q2806)&gt;Setup!$B$10,"VAT ≠ 15% × net; ","")&amp;IF(AND(F2806="Standard domestic 15% (Box 7)",NOT(AND(LEN(D2806)=15,LEFT(D2806,1)="3",RIGHT(D2806,1)="3",ISNUMBER(--D2806)))),"Invalid/missing supplier VAT no; ","")&amp;IF(AND(L2806="Yes",K2806&lt;&gt;"Yes"),"VAT claimed without valid tax invoice; ","")&amp;IF(AND(L2806="Yes",ISNUMBER(SEARCH("blocked",G2806))),"Blocked input VAT claimed; ","")&amp;IF(AND(F2806="Import - VAT paid at customs (Box 8)",M2806=""),"Customs declaration no missing; ","")&amp;IF(AND(F2806="Import - Reverse charge (Box 9)",E2806="Saudi Arabia"),"RCM used for a local supplier; ","")&amp;IF(AND(L2806="Yes",NOT(OR(F2806="Standard domestic 15% (Box 7)",F2806="Import - VAT paid at customs (Box 8)",F2806="Import - Reverse charge (Box 9)"))),"VAT claimed on non-taxable category; ",""))</f>
        <v/>
      </c>
    </row>
    <row r="2807">
      <c r="A2807" s="17" t="n"/>
      <c r="B2807" s="14" t="n"/>
      <c r="C2807" s="14" t="n"/>
      <c r="D2807" s="16" t="n"/>
      <c r="E2807" s="14" t="n"/>
      <c r="F2807" s="14" t="n"/>
      <c r="G2807" s="14" t="n"/>
      <c r="H2807" s="19" t="n"/>
      <c r="I2807" s="19" t="n"/>
      <c r="J2807" s="34">
        <f>IF(A2807="","",H2807+I2807)</f>
        <v/>
      </c>
      <c r="K2807" s="14" t="n"/>
      <c r="L2807" s="14" t="n"/>
      <c r="M2807" s="14" t="n"/>
      <c r="N2807" s="14" t="n"/>
      <c r="O2807" s="20">
        <f>IF(A2807="","",SUMPRODUCT((A2807&gt;=Setup!$C$19:$C$30)*(A2807&lt;=Setup!$D$19:$D$30)*Setup!$A$19:$A$30))</f>
        <v/>
      </c>
      <c r="P2807" s="34">
        <f>IF(A2807="","",IF(OR(F2807="Standard domestic 15% (Box 7)",F2807="Import - VAT paid at customs (Box 8)",F2807="Import - Reverse charge (Box 9)"),ROUND(H2807*Setup!$B$9,2),0))</f>
        <v/>
      </c>
      <c r="Q2807" s="34">
        <f>IF(A2807="","",I2807-P2807)</f>
        <v/>
      </c>
      <c r="R2807" s="34">
        <f>IF(A2807="","",IF(L2807="Yes",I2807,0))</f>
        <v/>
      </c>
      <c r="S2807" s="34">
        <f>IF(A2807="","",IF(AND(L2807="Yes",K2807="Yes",NOT(ISNUMBER(SEARCH("blocked",G2807))),OR(F2807="Standard domestic 15% (Box 7)",F2807="Import - VAT paid at customs (Box 8)",F2807="Import - Reverse charge (Box 9)"),OR(F2807&lt;&gt;"Standard domestic 15% (Box 7)",AND(LEN(D2807)=15,LEFT(D2807,1)="3",RIGHT(D2807,1)="3",ISNUMBER(--D2807)))),I2807,0))</f>
        <v/>
      </c>
      <c r="T2807" s="34">
        <f>IF(A2807="","",R2807-S2807)</f>
        <v/>
      </c>
      <c r="U2807" s="23">
        <f>IF(A2807="","",IF(O2807=0,"Outside audit periods; ","")&amp;IF(F2807="","No VAT category; ","")&amp;IF(ABS(Q2807)&gt;Setup!$B$10,"VAT ≠ 15% × net; ","")&amp;IF(AND(F2807="Standard domestic 15% (Box 7)",NOT(AND(LEN(D2807)=15,LEFT(D2807,1)="3",RIGHT(D2807,1)="3",ISNUMBER(--D2807)))),"Invalid/missing supplier VAT no; ","")&amp;IF(AND(L2807="Yes",K2807&lt;&gt;"Yes"),"VAT claimed without valid tax invoice; ","")&amp;IF(AND(L2807="Yes",ISNUMBER(SEARCH("blocked",G2807))),"Blocked input VAT claimed; ","")&amp;IF(AND(F2807="Import - VAT paid at customs (Box 8)",M2807=""),"Customs declaration no missing; ","")&amp;IF(AND(F2807="Import - Reverse charge (Box 9)",E2807="Saudi Arabia"),"RCM used for a local supplier; ","")&amp;IF(AND(L2807="Yes",NOT(OR(F2807="Standard domestic 15% (Box 7)",F2807="Import - VAT paid at customs (Box 8)",F2807="Import - Reverse charge (Box 9)"))),"VAT claimed on non-taxable category; ",""))</f>
        <v/>
      </c>
    </row>
    <row r="2808">
      <c r="A2808" s="17" t="n"/>
      <c r="B2808" s="14" t="n"/>
      <c r="C2808" s="14" t="n"/>
      <c r="D2808" s="16" t="n"/>
      <c r="E2808" s="14" t="n"/>
      <c r="F2808" s="14" t="n"/>
      <c r="G2808" s="14" t="n"/>
      <c r="H2808" s="19" t="n"/>
      <c r="I2808" s="19" t="n"/>
      <c r="J2808" s="34">
        <f>IF(A2808="","",H2808+I2808)</f>
        <v/>
      </c>
      <c r="K2808" s="14" t="n"/>
      <c r="L2808" s="14" t="n"/>
      <c r="M2808" s="14" t="n"/>
      <c r="N2808" s="14" t="n"/>
      <c r="O2808" s="20">
        <f>IF(A2808="","",SUMPRODUCT((A2808&gt;=Setup!$C$19:$C$30)*(A2808&lt;=Setup!$D$19:$D$30)*Setup!$A$19:$A$30))</f>
        <v/>
      </c>
      <c r="P2808" s="34">
        <f>IF(A2808="","",IF(OR(F2808="Standard domestic 15% (Box 7)",F2808="Import - VAT paid at customs (Box 8)",F2808="Import - Reverse charge (Box 9)"),ROUND(H2808*Setup!$B$9,2),0))</f>
        <v/>
      </c>
      <c r="Q2808" s="34">
        <f>IF(A2808="","",I2808-P2808)</f>
        <v/>
      </c>
      <c r="R2808" s="34">
        <f>IF(A2808="","",IF(L2808="Yes",I2808,0))</f>
        <v/>
      </c>
      <c r="S2808" s="34">
        <f>IF(A2808="","",IF(AND(L2808="Yes",K2808="Yes",NOT(ISNUMBER(SEARCH("blocked",G2808))),OR(F2808="Standard domestic 15% (Box 7)",F2808="Import - VAT paid at customs (Box 8)",F2808="Import - Reverse charge (Box 9)"),OR(F2808&lt;&gt;"Standard domestic 15% (Box 7)",AND(LEN(D2808)=15,LEFT(D2808,1)="3",RIGHT(D2808,1)="3",ISNUMBER(--D2808)))),I2808,0))</f>
        <v/>
      </c>
      <c r="T2808" s="34">
        <f>IF(A2808="","",R2808-S2808)</f>
        <v/>
      </c>
      <c r="U2808" s="23">
        <f>IF(A2808="","",IF(O2808=0,"Outside audit periods; ","")&amp;IF(F2808="","No VAT category; ","")&amp;IF(ABS(Q2808)&gt;Setup!$B$10,"VAT ≠ 15% × net; ","")&amp;IF(AND(F2808="Standard domestic 15% (Box 7)",NOT(AND(LEN(D2808)=15,LEFT(D2808,1)="3",RIGHT(D2808,1)="3",ISNUMBER(--D2808)))),"Invalid/missing supplier VAT no; ","")&amp;IF(AND(L2808="Yes",K2808&lt;&gt;"Yes"),"VAT claimed without valid tax invoice; ","")&amp;IF(AND(L2808="Yes",ISNUMBER(SEARCH("blocked",G2808))),"Blocked input VAT claimed; ","")&amp;IF(AND(F2808="Import - VAT paid at customs (Box 8)",M2808=""),"Customs declaration no missing; ","")&amp;IF(AND(F2808="Import - Reverse charge (Box 9)",E2808="Saudi Arabia"),"RCM used for a local supplier; ","")&amp;IF(AND(L2808="Yes",NOT(OR(F2808="Standard domestic 15% (Box 7)",F2808="Import - VAT paid at customs (Box 8)",F2808="Import - Reverse charge (Box 9)"))),"VAT claimed on non-taxable category; ",""))</f>
        <v/>
      </c>
    </row>
    <row r="2809">
      <c r="A2809" s="17" t="n"/>
      <c r="B2809" s="14" t="n"/>
      <c r="C2809" s="14" t="n"/>
      <c r="D2809" s="16" t="n"/>
      <c r="E2809" s="14" t="n"/>
      <c r="F2809" s="14" t="n"/>
      <c r="G2809" s="14" t="n"/>
      <c r="H2809" s="19" t="n"/>
      <c r="I2809" s="19" t="n"/>
      <c r="J2809" s="34">
        <f>IF(A2809="","",H2809+I2809)</f>
        <v/>
      </c>
      <c r="K2809" s="14" t="n"/>
      <c r="L2809" s="14" t="n"/>
      <c r="M2809" s="14" t="n"/>
      <c r="N2809" s="14" t="n"/>
      <c r="O2809" s="20">
        <f>IF(A2809="","",SUMPRODUCT((A2809&gt;=Setup!$C$19:$C$30)*(A2809&lt;=Setup!$D$19:$D$30)*Setup!$A$19:$A$30))</f>
        <v/>
      </c>
      <c r="P2809" s="34">
        <f>IF(A2809="","",IF(OR(F2809="Standard domestic 15% (Box 7)",F2809="Import - VAT paid at customs (Box 8)",F2809="Import - Reverse charge (Box 9)"),ROUND(H2809*Setup!$B$9,2),0))</f>
        <v/>
      </c>
      <c r="Q2809" s="34">
        <f>IF(A2809="","",I2809-P2809)</f>
        <v/>
      </c>
      <c r="R2809" s="34">
        <f>IF(A2809="","",IF(L2809="Yes",I2809,0))</f>
        <v/>
      </c>
      <c r="S2809" s="34">
        <f>IF(A2809="","",IF(AND(L2809="Yes",K2809="Yes",NOT(ISNUMBER(SEARCH("blocked",G2809))),OR(F2809="Standard domestic 15% (Box 7)",F2809="Import - VAT paid at customs (Box 8)",F2809="Import - Reverse charge (Box 9)"),OR(F2809&lt;&gt;"Standard domestic 15% (Box 7)",AND(LEN(D2809)=15,LEFT(D2809,1)="3",RIGHT(D2809,1)="3",ISNUMBER(--D2809)))),I2809,0))</f>
        <v/>
      </c>
      <c r="T2809" s="34">
        <f>IF(A2809="","",R2809-S2809)</f>
        <v/>
      </c>
      <c r="U2809" s="23">
        <f>IF(A2809="","",IF(O2809=0,"Outside audit periods; ","")&amp;IF(F2809="","No VAT category; ","")&amp;IF(ABS(Q2809)&gt;Setup!$B$10,"VAT ≠ 15% × net; ","")&amp;IF(AND(F2809="Standard domestic 15% (Box 7)",NOT(AND(LEN(D2809)=15,LEFT(D2809,1)="3",RIGHT(D2809,1)="3",ISNUMBER(--D2809)))),"Invalid/missing supplier VAT no; ","")&amp;IF(AND(L2809="Yes",K2809&lt;&gt;"Yes"),"VAT claimed without valid tax invoice; ","")&amp;IF(AND(L2809="Yes",ISNUMBER(SEARCH("blocked",G2809))),"Blocked input VAT claimed; ","")&amp;IF(AND(F2809="Import - VAT paid at customs (Box 8)",M2809=""),"Customs declaration no missing; ","")&amp;IF(AND(F2809="Import - Reverse charge (Box 9)",E2809="Saudi Arabia"),"RCM used for a local supplier; ","")&amp;IF(AND(L2809="Yes",NOT(OR(F2809="Standard domestic 15% (Box 7)",F2809="Import - VAT paid at customs (Box 8)",F2809="Import - Reverse charge (Box 9)"))),"VAT claimed on non-taxable category; ",""))</f>
        <v/>
      </c>
    </row>
    <row r="2810">
      <c r="A2810" s="17" t="n"/>
      <c r="B2810" s="14" t="n"/>
      <c r="C2810" s="14" t="n"/>
      <c r="D2810" s="16" t="n"/>
      <c r="E2810" s="14" t="n"/>
      <c r="F2810" s="14" t="n"/>
      <c r="G2810" s="14" t="n"/>
      <c r="H2810" s="19" t="n"/>
      <c r="I2810" s="19" t="n"/>
      <c r="J2810" s="34">
        <f>IF(A2810="","",H2810+I2810)</f>
        <v/>
      </c>
      <c r="K2810" s="14" t="n"/>
      <c r="L2810" s="14" t="n"/>
      <c r="M2810" s="14" t="n"/>
      <c r="N2810" s="14" t="n"/>
      <c r="O2810" s="20">
        <f>IF(A2810="","",SUMPRODUCT((A2810&gt;=Setup!$C$19:$C$30)*(A2810&lt;=Setup!$D$19:$D$30)*Setup!$A$19:$A$30))</f>
        <v/>
      </c>
      <c r="P2810" s="34">
        <f>IF(A2810="","",IF(OR(F2810="Standard domestic 15% (Box 7)",F2810="Import - VAT paid at customs (Box 8)",F2810="Import - Reverse charge (Box 9)"),ROUND(H2810*Setup!$B$9,2),0))</f>
        <v/>
      </c>
      <c r="Q2810" s="34">
        <f>IF(A2810="","",I2810-P2810)</f>
        <v/>
      </c>
      <c r="R2810" s="34">
        <f>IF(A2810="","",IF(L2810="Yes",I2810,0))</f>
        <v/>
      </c>
      <c r="S2810" s="34">
        <f>IF(A2810="","",IF(AND(L2810="Yes",K2810="Yes",NOT(ISNUMBER(SEARCH("blocked",G2810))),OR(F2810="Standard domestic 15% (Box 7)",F2810="Import - VAT paid at customs (Box 8)",F2810="Import - Reverse charge (Box 9)"),OR(F2810&lt;&gt;"Standard domestic 15% (Box 7)",AND(LEN(D2810)=15,LEFT(D2810,1)="3",RIGHT(D2810,1)="3",ISNUMBER(--D2810)))),I2810,0))</f>
        <v/>
      </c>
      <c r="T2810" s="34">
        <f>IF(A2810="","",R2810-S2810)</f>
        <v/>
      </c>
      <c r="U2810" s="23">
        <f>IF(A2810="","",IF(O2810=0,"Outside audit periods; ","")&amp;IF(F2810="","No VAT category; ","")&amp;IF(ABS(Q2810)&gt;Setup!$B$10,"VAT ≠ 15% × net; ","")&amp;IF(AND(F2810="Standard domestic 15% (Box 7)",NOT(AND(LEN(D2810)=15,LEFT(D2810,1)="3",RIGHT(D2810,1)="3",ISNUMBER(--D2810)))),"Invalid/missing supplier VAT no; ","")&amp;IF(AND(L2810="Yes",K2810&lt;&gt;"Yes"),"VAT claimed without valid tax invoice; ","")&amp;IF(AND(L2810="Yes",ISNUMBER(SEARCH("blocked",G2810))),"Blocked input VAT claimed; ","")&amp;IF(AND(F2810="Import - VAT paid at customs (Box 8)",M2810=""),"Customs declaration no missing; ","")&amp;IF(AND(F2810="Import - Reverse charge (Box 9)",E2810="Saudi Arabia"),"RCM used for a local supplier; ","")&amp;IF(AND(L2810="Yes",NOT(OR(F2810="Standard domestic 15% (Box 7)",F2810="Import - VAT paid at customs (Box 8)",F2810="Import - Reverse charge (Box 9)"))),"VAT claimed on non-taxable category; ",""))</f>
        <v/>
      </c>
    </row>
    <row r="2811">
      <c r="A2811" s="17" t="n"/>
      <c r="B2811" s="14" t="n"/>
      <c r="C2811" s="14" t="n"/>
      <c r="D2811" s="16" t="n"/>
      <c r="E2811" s="14" t="n"/>
      <c r="F2811" s="14" t="n"/>
      <c r="G2811" s="14" t="n"/>
      <c r="H2811" s="19" t="n"/>
      <c r="I2811" s="19" t="n"/>
      <c r="J2811" s="34">
        <f>IF(A2811="","",H2811+I2811)</f>
        <v/>
      </c>
      <c r="K2811" s="14" t="n"/>
      <c r="L2811" s="14" t="n"/>
      <c r="M2811" s="14" t="n"/>
      <c r="N2811" s="14" t="n"/>
      <c r="O2811" s="20">
        <f>IF(A2811="","",SUMPRODUCT((A2811&gt;=Setup!$C$19:$C$30)*(A2811&lt;=Setup!$D$19:$D$30)*Setup!$A$19:$A$30))</f>
        <v/>
      </c>
      <c r="P2811" s="34">
        <f>IF(A2811="","",IF(OR(F2811="Standard domestic 15% (Box 7)",F2811="Import - VAT paid at customs (Box 8)",F2811="Import - Reverse charge (Box 9)"),ROUND(H2811*Setup!$B$9,2),0))</f>
        <v/>
      </c>
      <c r="Q2811" s="34">
        <f>IF(A2811="","",I2811-P2811)</f>
        <v/>
      </c>
      <c r="R2811" s="34">
        <f>IF(A2811="","",IF(L2811="Yes",I2811,0))</f>
        <v/>
      </c>
      <c r="S2811" s="34">
        <f>IF(A2811="","",IF(AND(L2811="Yes",K2811="Yes",NOT(ISNUMBER(SEARCH("blocked",G2811))),OR(F2811="Standard domestic 15% (Box 7)",F2811="Import - VAT paid at customs (Box 8)",F2811="Import - Reverse charge (Box 9)"),OR(F2811&lt;&gt;"Standard domestic 15% (Box 7)",AND(LEN(D2811)=15,LEFT(D2811,1)="3",RIGHT(D2811,1)="3",ISNUMBER(--D2811)))),I2811,0))</f>
        <v/>
      </c>
      <c r="T2811" s="34">
        <f>IF(A2811="","",R2811-S2811)</f>
        <v/>
      </c>
      <c r="U2811" s="23">
        <f>IF(A2811="","",IF(O2811=0,"Outside audit periods; ","")&amp;IF(F2811="","No VAT category; ","")&amp;IF(ABS(Q2811)&gt;Setup!$B$10,"VAT ≠ 15% × net; ","")&amp;IF(AND(F2811="Standard domestic 15% (Box 7)",NOT(AND(LEN(D2811)=15,LEFT(D2811,1)="3",RIGHT(D2811,1)="3",ISNUMBER(--D2811)))),"Invalid/missing supplier VAT no; ","")&amp;IF(AND(L2811="Yes",K2811&lt;&gt;"Yes"),"VAT claimed without valid tax invoice; ","")&amp;IF(AND(L2811="Yes",ISNUMBER(SEARCH("blocked",G2811))),"Blocked input VAT claimed; ","")&amp;IF(AND(F2811="Import - VAT paid at customs (Box 8)",M2811=""),"Customs declaration no missing; ","")&amp;IF(AND(F2811="Import - Reverse charge (Box 9)",E2811="Saudi Arabia"),"RCM used for a local supplier; ","")&amp;IF(AND(L2811="Yes",NOT(OR(F2811="Standard domestic 15% (Box 7)",F2811="Import - VAT paid at customs (Box 8)",F2811="Import - Reverse charge (Box 9)"))),"VAT claimed on non-taxable category; ",""))</f>
        <v/>
      </c>
    </row>
    <row r="2812">
      <c r="A2812" s="17" t="n"/>
      <c r="B2812" s="14" t="n"/>
      <c r="C2812" s="14" t="n"/>
      <c r="D2812" s="16" t="n"/>
      <c r="E2812" s="14" t="n"/>
      <c r="F2812" s="14" t="n"/>
      <c r="G2812" s="14" t="n"/>
      <c r="H2812" s="19" t="n"/>
      <c r="I2812" s="19" t="n"/>
      <c r="J2812" s="34">
        <f>IF(A2812="","",H2812+I2812)</f>
        <v/>
      </c>
      <c r="K2812" s="14" t="n"/>
      <c r="L2812" s="14" t="n"/>
      <c r="M2812" s="14" t="n"/>
      <c r="N2812" s="14" t="n"/>
      <c r="O2812" s="20">
        <f>IF(A2812="","",SUMPRODUCT((A2812&gt;=Setup!$C$19:$C$30)*(A2812&lt;=Setup!$D$19:$D$30)*Setup!$A$19:$A$30))</f>
        <v/>
      </c>
      <c r="P2812" s="34">
        <f>IF(A2812="","",IF(OR(F2812="Standard domestic 15% (Box 7)",F2812="Import - VAT paid at customs (Box 8)",F2812="Import - Reverse charge (Box 9)"),ROUND(H2812*Setup!$B$9,2),0))</f>
        <v/>
      </c>
      <c r="Q2812" s="34">
        <f>IF(A2812="","",I2812-P2812)</f>
        <v/>
      </c>
      <c r="R2812" s="34">
        <f>IF(A2812="","",IF(L2812="Yes",I2812,0))</f>
        <v/>
      </c>
      <c r="S2812" s="34">
        <f>IF(A2812="","",IF(AND(L2812="Yes",K2812="Yes",NOT(ISNUMBER(SEARCH("blocked",G2812))),OR(F2812="Standard domestic 15% (Box 7)",F2812="Import - VAT paid at customs (Box 8)",F2812="Import - Reverse charge (Box 9)"),OR(F2812&lt;&gt;"Standard domestic 15% (Box 7)",AND(LEN(D2812)=15,LEFT(D2812,1)="3",RIGHT(D2812,1)="3",ISNUMBER(--D2812)))),I2812,0))</f>
        <v/>
      </c>
      <c r="T2812" s="34">
        <f>IF(A2812="","",R2812-S2812)</f>
        <v/>
      </c>
      <c r="U2812" s="23">
        <f>IF(A2812="","",IF(O2812=0,"Outside audit periods; ","")&amp;IF(F2812="","No VAT category; ","")&amp;IF(ABS(Q2812)&gt;Setup!$B$10,"VAT ≠ 15% × net; ","")&amp;IF(AND(F2812="Standard domestic 15% (Box 7)",NOT(AND(LEN(D2812)=15,LEFT(D2812,1)="3",RIGHT(D2812,1)="3",ISNUMBER(--D2812)))),"Invalid/missing supplier VAT no; ","")&amp;IF(AND(L2812="Yes",K2812&lt;&gt;"Yes"),"VAT claimed without valid tax invoice; ","")&amp;IF(AND(L2812="Yes",ISNUMBER(SEARCH("blocked",G2812))),"Blocked input VAT claimed; ","")&amp;IF(AND(F2812="Import - VAT paid at customs (Box 8)",M2812=""),"Customs declaration no missing; ","")&amp;IF(AND(F2812="Import - Reverse charge (Box 9)",E2812="Saudi Arabia"),"RCM used for a local supplier; ","")&amp;IF(AND(L2812="Yes",NOT(OR(F2812="Standard domestic 15% (Box 7)",F2812="Import - VAT paid at customs (Box 8)",F2812="Import - Reverse charge (Box 9)"))),"VAT claimed on non-taxable category; ",""))</f>
        <v/>
      </c>
    </row>
    <row r="2813">
      <c r="A2813" s="17" t="n"/>
      <c r="B2813" s="14" t="n"/>
      <c r="C2813" s="14" t="n"/>
      <c r="D2813" s="16" t="n"/>
      <c r="E2813" s="14" t="n"/>
      <c r="F2813" s="14" t="n"/>
      <c r="G2813" s="14" t="n"/>
      <c r="H2813" s="19" t="n"/>
      <c r="I2813" s="19" t="n"/>
      <c r="J2813" s="34">
        <f>IF(A2813="","",H2813+I2813)</f>
        <v/>
      </c>
      <c r="K2813" s="14" t="n"/>
      <c r="L2813" s="14" t="n"/>
      <c r="M2813" s="14" t="n"/>
      <c r="N2813" s="14" t="n"/>
      <c r="O2813" s="20">
        <f>IF(A2813="","",SUMPRODUCT((A2813&gt;=Setup!$C$19:$C$30)*(A2813&lt;=Setup!$D$19:$D$30)*Setup!$A$19:$A$30))</f>
        <v/>
      </c>
      <c r="P2813" s="34">
        <f>IF(A2813="","",IF(OR(F2813="Standard domestic 15% (Box 7)",F2813="Import - VAT paid at customs (Box 8)",F2813="Import - Reverse charge (Box 9)"),ROUND(H2813*Setup!$B$9,2),0))</f>
        <v/>
      </c>
      <c r="Q2813" s="34">
        <f>IF(A2813="","",I2813-P2813)</f>
        <v/>
      </c>
      <c r="R2813" s="34">
        <f>IF(A2813="","",IF(L2813="Yes",I2813,0))</f>
        <v/>
      </c>
      <c r="S2813" s="34">
        <f>IF(A2813="","",IF(AND(L2813="Yes",K2813="Yes",NOT(ISNUMBER(SEARCH("blocked",G2813))),OR(F2813="Standard domestic 15% (Box 7)",F2813="Import - VAT paid at customs (Box 8)",F2813="Import - Reverse charge (Box 9)"),OR(F2813&lt;&gt;"Standard domestic 15% (Box 7)",AND(LEN(D2813)=15,LEFT(D2813,1)="3",RIGHT(D2813,1)="3",ISNUMBER(--D2813)))),I2813,0))</f>
        <v/>
      </c>
      <c r="T2813" s="34">
        <f>IF(A2813="","",R2813-S2813)</f>
        <v/>
      </c>
      <c r="U2813" s="23">
        <f>IF(A2813="","",IF(O2813=0,"Outside audit periods; ","")&amp;IF(F2813="","No VAT category; ","")&amp;IF(ABS(Q2813)&gt;Setup!$B$10,"VAT ≠ 15% × net; ","")&amp;IF(AND(F2813="Standard domestic 15% (Box 7)",NOT(AND(LEN(D2813)=15,LEFT(D2813,1)="3",RIGHT(D2813,1)="3",ISNUMBER(--D2813)))),"Invalid/missing supplier VAT no; ","")&amp;IF(AND(L2813="Yes",K2813&lt;&gt;"Yes"),"VAT claimed without valid tax invoice; ","")&amp;IF(AND(L2813="Yes",ISNUMBER(SEARCH("blocked",G2813))),"Blocked input VAT claimed; ","")&amp;IF(AND(F2813="Import - VAT paid at customs (Box 8)",M2813=""),"Customs declaration no missing; ","")&amp;IF(AND(F2813="Import - Reverse charge (Box 9)",E2813="Saudi Arabia"),"RCM used for a local supplier; ","")&amp;IF(AND(L2813="Yes",NOT(OR(F2813="Standard domestic 15% (Box 7)",F2813="Import - VAT paid at customs (Box 8)",F2813="Import - Reverse charge (Box 9)"))),"VAT claimed on non-taxable category; ",""))</f>
        <v/>
      </c>
    </row>
    <row r="2814">
      <c r="A2814" s="17" t="n"/>
      <c r="B2814" s="14" t="n"/>
      <c r="C2814" s="14" t="n"/>
      <c r="D2814" s="16" t="n"/>
      <c r="E2814" s="14" t="n"/>
      <c r="F2814" s="14" t="n"/>
      <c r="G2814" s="14" t="n"/>
      <c r="H2814" s="19" t="n"/>
      <c r="I2814" s="19" t="n"/>
      <c r="J2814" s="34">
        <f>IF(A2814="","",H2814+I2814)</f>
        <v/>
      </c>
      <c r="K2814" s="14" t="n"/>
      <c r="L2814" s="14" t="n"/>
      <c r="M2814" s="14" t="n"/>
      <c r="N2814" s="14" t="n"/>
      <c r="O2814" s="20">
        <f>IF(A2814="","",SUMPRODUCT((A2814&gt;=Setup!$C$19:$C$30)*(A2814&lt;=Setup!$D$19:$D$30)*Setup!$A$19:$A$30))</f>
        <v/>
      </c>
      <c r="P2814" s="34">
        <f>IF(A2814="","",IF(OR(F2814="Standard domestic 15% (Box 7)",F2814="Import - VAT paid at customs (Box 8)",F2814="Import - Reverse charge (Box 9)"),ROUND(H2814*Setup!$B$9,2),0))</f>
        <v/>
      </c>
      <c r="Q2814" s="34">
        <f>IF(A2814="","",I2814-P2814)</f>
        <v/>
      </c>
      <c r="R2814" s="34">
        <f>IF(A2814="","",IF(L2814="Yes",I2814,0))</f>
        <v/>
      </c>
      <c r="S2814" s="34">
        <f>IF(A2814="","",IF(AND(L2814="Yes",K2814="Yes",NOT(ISNUMBER(SEARCH("blocked",G2814))),OR(F2814="Standard domestic 15% (Box 7)",F2814="Import - VAT paid at customs (Box 8)",F2814="Import - Reverse charge (Box 9)"),OR(F2814&lt;&gt;"Standard domestic 15% (Box 7)",AND(LEN(D2814)=15,LEFT(D2814,1)="3",RIGHT(D2814,1)="3",ISNUMBER(--D2814)))),I2814,0))</f>
        <v/>
      </c>
      <c r="T2814" s="34">
        <f>IF(A2814="","",R2814-S2814)</f>
        <v/>
      </c>
      <c r="U2814" s="23">
        <f>IF(A2814="","",IF(O2814=0,"Outside audit periods; ","")&amp;IF(F2814="","No VAT category; ","")&amp;IF(ABS(Q2814)&gt;Setup!$B$10,"VAT ≠ 15% × net; ","")&amp;IF(AND(F2814="Standard domestic 15% (Box 7)",NOT(AND(LEN(D2814)=15,LEFT(D2814,1)="3",RIGHT(D2814,1)="3",ISNUMBER(--D2814)))),"Invalid/missing supplier VAT no; ","")&amp;IF(AND(L2814="Yes",K2814&lt;&gt;"Yes"),"VAT claimed without valid tax invoice; ","")&amp;IF(AND(L2814="Yes",ISNUMBER(SEARCH("blocked",G2814))),"Blocked input VAT claimed; ","")&amp;IF(AND(F2814="Import - VAT paid at customs (Box 8)",M2814=""),"Customs declaration no missing; ","")&amp;IF(AND(F2814="Import - Reverse charge (Box 9)",E2814="Saudi Arabia"),"RCM used for a local supplier; ","")&amp;IF(AND(L2814="Yes",NOT(OR(F2814="Standard domestic 15% (Box 7)",F2814="Import - VAT paid at customs (Box 8)",F2814="Import - Reverse charge (Box 9)"))),"VAT claimed on non-taxable category; ",""))</f>
        <v/>
      </c>
    </row>
    <row r="2815">
      <c r="A2815" s="17" t="n"/>
      <c r="B2815" s="14" t="n"/>
      <c r="C2815" s="14" t="n"/>
      <c r="D2815" s="16" t="n"/>
      <c r="E2815" s="14" t="n"/>
      <c r="F2815" s="14" t="n"/>
      <c r="G2815" s="14" t="n"/>
      <c r="H2815" s="19" t="n"/>
      <c r="I2815" s="19" t="n"/>
      <c r="J2815" s="34">
        <f>IF(A2815="","",H2815+I2815)</f>
        <v/>
      </c>
      <c r="K2815" s="14" t="n"/>
      <c r="L2815" s="14" t="n"/>
      <c r="M2815" s="14" t="n"/>
      <c r="N2815" s="14" t="n"/>
      <c r="O2815" s="20">
        <f>IF(A2815="","",SUMPRODUCT((A2815&gt;=Setup!$C$19:$C$30)*(A2815&lt;=Setup!$D$19:$D$30)*Setup!$A$19:$A$30))</f>
        <v/>
      </c>
      <c r="P2815" s="34">
        <f>IF(A2815="","",IF(OR(F2815="Standard domestic 15% (Box 7)",F2815="Import - VAT paid at customs (Box 8)",F2815="Import - Reverse charge (Box 9)"),ROUND(H2815*Setup!$B$9,2),0))</f>
        <v/>
      </c>
      <c r="Q2815" s="34">
        <f>IF(A2815="","",I2815-P2815)</f>
        <v/>
      </c>
      <c r="R2815" s="34">
        <f>IF(A2815="","",IF(L2815="Yes",I2815,0))</f>
        <v/>
      </c>
      <c r="S2815" s="34">
        <f>IF(A2815="","",IF(AND(L2815="Yes",K2815="Yes",NOT(ISNUMBER(SEARCH("blocked",G2815))),OR(F2815="Standard domestic 15% (Box 7)",F2815="Import - VAT paid at customs (Box 8)",F2815="Import - Reverse charge (Box 9)"),OR(F2815&lt;&gt;"Standard domestic 15% (Box 7)",AND(LEN(D2815)=15,LEFT(D2815,1)="3",RIGHT(D2815,1)="3",ISNUMBER(--D2815)))),I2815,0))</f>
        <v/>
      </c>
      <c r="T2815" s="34">
        <f>IF(A2815="","",R2815-S2815)</f>
        <v/>
      </c>
      <c r="U2815" s="23">
        <f>IF(A2815="","",IF(O2815=0,"Outside audit periods; ","")&amp;IF(F2815="","No VAT category; ","")&amp;IF(ABS(Q2815)&gt;Setup!$B$10,"VAT ≠ 15% × net; ","")&amp;IF(AND(F2815="Standard domestic 15% (Box 7)",NOT(AND(LEN(D2815)=15,LEFT(D2815,1)="3",RIGHT(D2815,1)="3",ISNUMBER(--D2815)))),"Invalid/missing supplier VAT no; ","")&amp;IF(AND(L2815="Yes",K2815&lt;&gt;"Yes"),"VAT claimed without valid tax invoice; ","")&amp;IF(AND(L2815="Yes",ISNUMBER(SEARCH("blocked",G2815))),"Blocked input VAT claimed; ","")&amp;IF(AND(F2815="Import - VAT paid at customs (Box 8)",M2815=""),"Customs declaration no missing; ","")&amp;IF(AND(F2815="Import - Reverse charge (Box 9)",E2815="Saudi Arabia"),"RCM used for a local supplier; ","")&amp;IF(AND(L2815="Yes",NOT(OR(F2815="Standard domestic 15% (Box 7)",F2815="Import - VAT paid at customs (Box 8)",F2815="Import - Reverse charge (Box 9)"))),"VAT claimed on non-taxable category; ",""))</f>
        <v/>
      </c>
    </row>
    <row r="2816">
      <c r="A2816" s="17" t="n"/>
      <c r="B2816" s="14" t="n"/>
      <c r="C2816" s="14" t="n"/>
      <c r="D2816" s="16" t="n"/>
      <c r="E2816" s="14" t="n"/>
      <c r="F2816" s="14" t="n"/>
      <c r="G2816" s="14" t="n"/>
      <c r="H2816" s="19" t="n"/>
      <c r="I2816" s="19" t="n"/>
      <c r="J2816" s="34">
        <f>IF(A2816="","",H2816+I2816)</f>
        <v/>
      </c>
      <c r="K2816" s="14" t="n"/>
      <c r="L2816" s="14" t="n"/>
      <c r="M2816" s="14" t="n"/>
      <c r="N2816" s="14" t="n"/>
      <c r="O2816" s="20">
        <f>IF(A2816="","",SUMPRODUCT((A2816&gt;=Setup!$C$19:$C$30)*(A2816&lt;=Setup!$D$19:$D$30)*Setup!$A$19:$A$30))</f>
        <v/>
      </c>
      <c r="P2816" s="34">
        <f>IF(A2816="","",IF(OR(F2816="Standard domestic 15% (Box 7)",F2816="Import - VAT paid at customs (Box 8)",F2816="Import - Reverse charge (Box 9)"),ROUND(H2816*Setup!$B$9,2),0))</f>
        <v/>
      </c>
      <c r="Q2816" s="34">
        <f>IF(A2816="","",I2816-P2816)</f>
        <v/>
      </c>
      <c r="R2816" s="34">
        <f>IF(A2816="","",IF(L2816="Yes",I2816,0))</f>
        <v/>
      </c>
      <c r="S2816" s="34">
        <f>IF(A2816="","",IF(AND(L2816="Yes",K2816="Yes",NOT(ISNUMBER(SEARCH("blocked",G2816))),OR(F2816="Standard domestic 15% (Box 7)",F2816="Import - VAT paid at customs (Box 8)",F2816="Import - Reverse charge (Box 9)"),OR(F2816&lt;&gt;"Standard domestic 15% (Box 7)",AND(LEN(D2816)=15,LEFT(D2816,1)="3",RIGHT(D2816,1)="3",ISNUMBER(--D2816)))),I2816,0))</f>
        <v/>
      </c>
      <c r="T2816" s="34">
        <f>IF(A2816="","",R2816-S2816)</f>
        <v/>
      </c>
      <c r="U2816" s="23">
        <f>IF(A2816="","",IF(O2816=0,"Outside audit periods; ","")&amp;IF(F2816="","No VAT category; ","")&amp;IF(ABS(Q2816)&gt;Setup!$B$10,"VAT ≠ 15% × net; ","")&amp;IF(AND(F2816="Standard domestic 15% (Box 7)",NOT(AND(LEN(D2816)=15,LEFT(D2816,1)="3",RIGHT(D2816,1)="3",ISNUMBER(--D2816)))),"Invalid/missing supplier VAT no; ","")&amp;IF(AND(L2816="Yes",K2816&lt;&gt;"Yes"),"VAT claimed without valid tax invoice; ","")&amp;IF(AND(L2816="Yes",ISNUMBER(SEARCH("blocked",G2816))),"Blocked input VAT claimed; ","")&amp;IF(AND(F2816="Import - VAT paid at customs (Box 8)",M2816=""),"Customs declaration no missing; ","")&amp;IF(AND(F2816="Import - Reverse charge (Box 9)",E2816="Saudi Arabia"),"RCM used for a local supplier; ","")&amp;IF(AND(L2816="Yes",NOT(OR(F2816="Standard domestic 15% (Box 7)",F2816="Import - VAT paid at customs (Box 8)",F2816="Import - Reverse charge (Box 9)"))),"VAT claimed on non-taxable category; ",""))</f>
        <v/>
      </c>
    </row>
    <row r="2817">
      <c r="A2817" s="17" t="n"/>
      <c r="B2817" s="14" t="n"/>
      <c r="C2817" s="14" t="n"/>
      <c r="D2817" s="16" t="n"/>
      <c r="E2817" s="14" t="n"/>
      <c r="F2817" s="14" t="n"/>
      <c r="G2817" s="14" t="n"/>
      <c r="H2817" s="19" t="n"/>
      <c r="I2817" s="19" t="n"/>
      <c r="J2817" s="34">
        <f>IF(A2817="","",H2817+I2817)</f>
        <v/>
      </c>
      <c r="K2817" s="14" t="n"/>
      <c r="L2817" s="14" t="n"/>
      <c r="M2817" s="14" t="n"/>
      <c r="N2817" s="14" t="n"/>
      <c r="O2817" s="20">
        <f>IF(A2817="","",SUMPRODUCT((A2817&gt;=Setup!$C$19:$C$30)*(A2817&lt;=Setup!$D$19:$D$30)*Setup!$A$19:$A$30))</f>
        <v/>
      </c>
      <c r="P2817" s="34">
        <f>IF(A2817="","",IF(OR(F2817="Standard domestic 15% (Box 7)",F2817="Import - VAT paid at customs (Box 8)",F2817="Import - Reverse charge (Box 9)"),ROUND(H2817*Setup!$B$9,2),0))</f>
        <v/>
      </c>
      <c r="Q2817" s="34">
        <f>IF(A2817="","",I2817-P2817)</f>
        <v/>
      </c>
      <c r="R2817" s="34">
        <f>IF(A2817="","",IF(L2817="Yes",I2817,0))</f>
        <v/>
      </c>
      <c r="S2817" s="34">
        <f>IF(A2817="","",IF(AND(L2817="Yes",K2817="Yes",NOT(ISNUMBER(SEARCH("blocked",G2817))),OR(F2817="Standard domestic 15% (Box 7)",F2817="Import - VAT paid at customs (Box 8)",F2817="Import - Reverse charge (Box 9)"),OR(F2817&lt;&gt;"Standard domestic 15% (Box 7)",AND(LEN(D2817)=15,LEFT(D2817,1)="3",RIGHT(D2817,1)="3",ISNUMBER(--D2817)))),I2817,0))</f>
        <v/>
      </c>
      <c r="T2817" s="34">
        <f>IF(A2817="","",R2817-S2817)</f>
        <v/>
      </c>
      <c r="U2817" s="23">
        <f>IF(A2817="","",IF(O2817=0,"Outside audit periods; ","")&amp;IF(F2817="","No VAT category; ","")&amp;IF(ABS(Q2817)&gt;Setup!$B$10,"VAT ≠ 15% × net; ","")&amp;IF(AND(F2817="Standard domestic 15% (Box 7)",NOT(AND(LEN(D2817)=15,LEFT(D2817,1)="3",RIGHT(D2817,1)="3",ISNUMBER(--D2817)))),"Invalid/missing supplier VAT no; ","")&amp;IF(AND(L2817="Yes",K2817&lt;&gt;"Yes"),"VAT claimed without valid tax invoice; ","")&amp;IF(AND(L2817="Yes",ISNUMBER(SEARCH("blocked",G2817))),"Blocked input VAT claimed; ","")&amp;IF(AND(F2817="Import - VAT paid at customs (Box 8)",M2817=""),"Customs declaration no missing; ","")&amp;IF(AND(F2817="Import - Reverse charge (Box 9)",E2817="Saudi Arabia"),"RCM used for a local supplier; ","")&amp;IF(AND(L2817="Yes",NOT(OR(F2817="Standard domestic 15% (Box 7)",F2817="Import - VAT paid at customs (Box 8)",F2817="Import - Reverse charge (Box 9)"))),"VAT claimed on non-taxable category; ",""))</f>
        <v/>
      </c>
    </row>
    <row r="2818">
      <c r="A2818" s="17" t="n"/>
      <c r="B2818" s="14" t="n"/>
      <c r="C2818" s="14" t="n"/>
      <c r="D2818" s="16" t="n"/>
      <c r="E2818" s="14" t="n"/>
      <c r="F2818" s="14" t="n"/>
      <c r="G2818" s="14" t="n"/>
      <c r="H2818" s="19" t="n"/>
      <c r="I2818" s="19" t="n"/>
      <c r="J2818" s="34">
        <f>IF(A2818="","",H2818+I2818)</f>
        <v/>
      </c>
      <c r="K2818" s="14" t="n"/>
      <c r="L2818" s="14" t="n"/>
      <c r="M2818" s="14" t="n"/>
      <c r="N2818" s="14" t="n"/>
      <c r="O2818" s="20">
        <f>IF(A2818="","",SUMPRODUCT((A2818&gt;=Setup!$C$19:$C$30)*(A2818&lt;=Setup!$D$19:$D$30)*Setup!$A$19:$A$30))</f>
        <v/>
      </c>
      <c r="P2818" s="34">
        <f>IF(A2818="","",IF(OR(F2818="Standard domestic 15% (Box 7)",F2818="Import - VAT paid at customs (Box 8)",F2818="Import - Reverse charge (Box 9)"),ROUND(H2818*Setup!$B$9,2),0))</f>
        <v/>
      </c>
      <c r="Q2818" s="34">
        <f>IF(A2818="","",I2818-P2818)</f>
        <v/>
      </c>
      <c r="R2818" s="34">
        <f>IF(A2818="","",IF(L2818="Yes",I2818,0))</f>
        <v/>
      </c>
      <c r="S2818" s="34">
        <f>IF(A2818="","",IF(AND(L2818="Yes",K2818="Yes",NOT(ISNUMBER(SEARCH("blocked",G2818))),OR(F2818="Standard domestic 15% (Box 7)",F2818="Import - VAT paid at customs (Box 8)",F2818="Import - Reverse charge (Box 9)"),OR(F2818&lt;&gt;"Standard domestic 15% (Box 7)",AND(LEN(D2818)=15,LEFT(D2818,1)="3",RIGHT(D2818,1)="3",ISNUMBER(--D2818)))),I2818,0))</f>
        <v/>
      </c>
      <c r="T2818" s="34">
        <f>IF(A2818="","",R2818-S2818)</f>
        <v/>
      </c>
      <c r="U2818" s="23">
        <f>IF(A2818="","",IF(O2818=0,"Outside audit periods; ","")&amp;IF(F2818="","No VAT category; ","")&amp;IF(ABS(Q2818)&gt;Setup!$B$10,"VAT ≠ 15% × net; ","")&amp;IF(AND(F2818="Standard domestic 15% (Box 7)",NOT(AND(LEN(D2818)=15,LEFT(D2818,1)="3",RIGHT(D2818,1)="3",ISNUMBER(--D2818)))),"Invalid/missing supplier VAT no; ","")&amp;IF(AND(L2818="Yes",K2818&lt;&gt;"Yes"),"VAT claimed without valid tax invoice; ","")&amp;IF(AND(L2818="Yes",ISNUMBER(SEARCH("blocked",G2818))),"Blocked input VAT claimed; ","")&amp;IF(AND(F2818="Import - VAT paid at customs (Box 8)",M2818=""),"Customs declaration no missing; ","")&amp;IF(AND(F2818="Import - Reverse charge (Box 9)",E2818="Saudi Arabia"),"RCM used for a local supplier; ","")&amp;IF(AND(L2818="Yes",NOT(OR(F2818="Standard domestic 15% (Box 7)",F2818="Import - VAT paid at customs (Box 8)",F2818="Import - Reverse charge (Box 9)"))),"VAT claimed on non-taxable category; ",""))</f>
        <v/>
      </c>
    </row>
    <row r="2819">
      <c r="A2819" s="17" t="n"/>
      <c r="B2819" s="14" t="n"/>
      <c r="C2819" s="14" t="n"/>
      <c r="D2819" s="16" t="n"/>
      <c r="E2819" s="14" t="n"/>
      <c r="F2819" s="14" t="n"/>
      <c r="G2819" s="14" t="n"/>
      <c r="H2819" s="19" t="n"/>
      <c r="I2819" s="19" t="n"/>
      <c r="J2819" s="34">
        <f>IF(A2819="","",H2819+I2819)</f>
        <v/>
      </c>
      <c r="K2819" s="14" t="n"/>
      <c r="L2819" s="14" t="n"/>
      <c r="M2819" s="14" t="n"/>
      <c r="N2819" s="14" t="n"/>
      <c r="O2819" s="20">
        <f>IF(A2819="","",SUMPRODUCT((A2819&gt;=Setup!$C$19:$C$30)*(A2819&lt;=Setup!$D$19:$D$30)*Setup!$A$19:$A$30))</f>
        <v/>
      </c>
      <c r="P2819" s="34">
        <f>IF(A2819="","",IF(OR(F2819="Standard domestic 15% (Box 7)",F2819="Import - VAT paid at customs (Box 8)",F2819="Import - Reverse charge (Box 9)"),ROUND(H2819*Setup!$B$9,2),0))</f>
        <v/>
      </c>
      <c r="Q2819" s="34">
        <f>IF(A2819="","",I2819-P2819)</f>
        <v/>
      </c>
      <c r="R2819" s="34">
        <f>IF(A2819="","",IF(L2819="Yes",I2819,0))</f>
        <v/>
      </c>
      <c r="S2819" s="34">
        <f>IF(A2819="","",IF(AND(L2819="Yes",K2819="Yes",NOT(ISNUMBER(SEARCH("blocked",G2819))),OR(F2819="Standard domestic 15% (Box 7)",F2819="Import - VAT paid at customs (Box 8)",F2819="Import - Reverse charge (Box 9)"),OR(F2819&lt;&gt;"Standard domestic 15% (Box 7)",AND(LEN(D2819)=15,LEFT(D2819,1)="3",RIGHT(D2819,1)="3",ISNUMBER(--D2819)))),I2819,0))</f>
        <v/>
      </c>
      <c r="T2819" s="34">
        <f>IF(A2819="","",R2819-S2819)</f>
        <v/>
      </c>
      <c r="U2819" s="23">
        <f>IF(A2819="","",IF(O2819=0,"Outside audit periods; ","")&amp;IF(F2819="","No VAT category; ","")&amp;IF(ABS(Q2819)&gt;Setup!$B$10,"VAT ≠ 15% × net; ","")&amp;IF(AND(F2819="Standard domestic 15% (Box 7)",NOT(AND(LEN(D2819)=15,LEFT(D2819,1)="3",RIGHT(D2819,1)="3",ISNUMBER(--D2819)))),"Invalid/missing supplier VAT no; ","")&amp;IF(AND(L2819="Yes",K2819&lt;&gt;"Yes"),"VAT claimed without valid tax invoice; ","")&amp;IF(AND(L2819="Yes",ISNUMBER(SEARCH("blocked",G2819))),"Blocked input VAT claimed; ","")&amp;IF(AND(F2819="Import - VAT paid at customs (Box 8)",M2819=""),"Customs declaration no missing; ","")&amp;IF(AND(F2819="Import - Reverse charge (Box 9)",E2819="Saudi Arabia"),"RCM used for a local supplier; ","")&amp;IF(AND(L2819="Yes",NOT(OR(F2819="Standard domestic 15% (Box 7)",F2819="Import - VAT paid at customs (Box 8)",F2819="Import - Reverse charge (Box 9)"))),"VAT claimed on non-taxable category; ",""))</f>
        <v/>
      </c>
    </row>
    <row r="2820">
      <c r="A2820" s="17" t="n"/>
      <c r="B2820" s="14" t="n"/>
      <c r="C2820" s="14" t="n"/>
      <c r="D2820" s="16" t="n"/>
      <c r="E2820" s="14" t="n"/>
      <c r="F2820" s="14" t="n"/>
      <c r="G2820" s="14" t="n"/>
      <c r="H2820" s="19" t="n"/>
      <c r="I2820" s="19" t="n"/>
      <c r="J2820" s="34">
        <f>IF(A2820="","",H2820+I2820)</f>
        <v/>
      </c>
      <c r="K2820" s="14" t="n"/>
      <c r="L2820" s="14" t="n"/>
      <c r="M2820" s="14" t="n"/>
      <c r="N2820" s="14" t="n"/>
      <c r="O2820" s="20">
        <f>IF(A2820="","",SUMPRODUCT((A2820&gt;=Setup!$C$19:$C$30)*(A2820&lt;=Setup!$D$19:$D$30)*Setup!$A$19:$A$30))</f>
        <v/>
      </c>
      <c r="P2820" s="34">
        <f>IF(A2820="","",IF(OR(F2820="Standard domestic 15% (Box 7)",F2820="Import - VAT paid at customs (Box 8)",F2820="Import - Reverse charge (Box 9)"),ROUND(H2820*Setup!$B$9,2),0))</f>
        <v/>
      </c>
      <c r="Q2820" s="34">
        <f>IF(A2820="","",I2820-P2820)</f>
        <v/>
      </c>
      <c r="R2820" s="34">
        <f>IF(A2820="","",IF(L2820="Yes",I2820,0))</f>
        <v/>
      </c>
      <c r="S2820" s="34">
        <f>IF(A2820="","",IF(AND(L2820="Yes",K2820="Yes",NOT(ISNUMBER(SEARCH("blocked",G2820))),OR(F2820="Standard domestic 15% (Box 7)",F2820="Import - VAT paid at customs (Box 8)",F2820="Import - Reverse charge (Box 9)"),OR(F2820&lt;&gt;"Standard domestic 15% (Box 7)",AND(LEN(D2820)=15,LEFT(D2820,1)="3",RIGHT(D2820,1)="3",ISNUMBER(--D2820)))),I2820,0))</f>
        <v/>
      </c>
      <c r="T2820" s="34">
        <f>IF(A2820="","",R2820-S2820)</f>
        <v/>
      </c>
      <c r="U2820" s="23">
        <f>IF(A2820="","",IF(O2820=0,"Outside audit periods; ","")&amp;IF(F2820="","No VAT category; ","")&amp;IF(ABS(Q2820)&gt;Setup!$B$10,"VAT ≠ 15% × net; ","")&amp;IF(AND(F2820="Standard domestic 15% (Box 7)",NOT(AND(LEN(D2820)=15,LEFT(D2820,1)="3",RIGHT(D2820,1)="3",ISNUMBER(--D2820)))),"Invalid/missing supplier VAT no; ","")&amp;IF(AND(L2820="Yes",K2820&lt;&gt;"Yes"),"VAT claimed without valid tax invoice; ","")&amp;IF(AND(L2820="Yes",ISNUMBER(SEARCH("blocked",G2820))),"Blocked input VAT claimed; ","")&amp;IF(AND(F2820="Import - VAT paid at customs (Box 8)",M2820=""),"Customs declaration no missing; ","")&amp;IF(AND(F2820="Import - Reverse charge (Box 9)",E2820="Saudi Arabia"),"RCM used for a local supplier; ","")&amp;IF(AND(L2820="Yes",NOT(OR(F2820="Standard domestic 15% (Box 7)",F2820="Import - VAT paid at customs (Box 8)",F2820="Import - Reverse charge (Box 9)"))),"VAT claimed on non-taxable category; ",""))</f>
        <v/>
      </c>
    </row>
    <row r="2821">
      <c r="A2821" s="17" t="n"/>
      <c r="B2821" s="14" t="n"/>
      <c r="C2821" s="14" t="n"/>
      <c r="D2821" s="16" t="n"/>
      <c r="E2821" s="14" t="n"/>
      <c r="F2821" s="14" t="n"/>
      <c r="G2821" s="14" t="n"/>
      <c r="H2821" s="19" t="n"/>
      <c r="I2821" s="19" t="n"/>
      <c r="J2821" s="34">
        <f>IF(A2821="","",H2821+I2821)</f>
        <v/>
      </c>
      <c r="K2821" s="14" t="n"/>
      <c r="L2821" s="14" t="n"/>
      <c r="M2821" s="14" t="n"/>
      <c r="N2821" s="14" t="n"/>
      <c r="O2821" s="20">
        <f>IF(A2821="","",SUMPRODUCT((A2821&gt;=Setup!$C$19:$C$30)*(A2821&lt;=Setup!$D$19:$D$30)*Setup!$A$19:$A$30))</f>
        <v/>
      </c>
      <c r="P2821" s="34">
        <f>IF(A2821="","",IF(OR(F2821="Standard domestic 15% (Box 7)",F2821="Import - VAT paid at customs (Box 8)",F2821="Import - Reverse charge (Box 9)"),ROUND(H2821*Setup!$B$9,2),0))</f>
        <v/>
      </c>
      <c r="Q2821" s="34">
        <f>IF(A2821="","",I2821-P2821)</f>
        <v/>
      </c>
      <c r="R2821" s="34">
        <f>IF(A2821="","",IF(L2821="Yes",I2821,0))</f>
        <v/>
      </c>
      <c r="S2821" s="34">
        <f>IF(A2821="","",IF(AND(L2821="Yes",K2821="Yes",NOT(ISNUMBER(SEARCH("blocked",G2821))),OR(F2821="Standard domestic 15% (Box 7)",F2821="Import - VAT paid at customs (Box 8)",F2821="Import - Reverse charge (Box 9)"),OR(F2821&lt;&gt;"Standard domestic 15% (Box 7)",AND(LEN(D2821)=15,LEFT(D2821,1)="3",RIGHT(D2821,1)="3",ISNUMBER(--D2821)))),I2821,0))</f>
        <v/>
      </c>
      <c r="T2821" s="34">
        <f>IF(A2821="","",R2821-S2821)</f>
        <v/>
      </c>
      <c r="U2821" s="23">
        <f>IF(A2821="","",IF(O2821=0,"Outside audit periods; ","")&amp;IF(F2821="","No VAT category; ","")&amp;IF(ABS(Q2821)&gt;Setup!$B$10,"VAT ≠ 15% × net; ","")&amp;IF(AND(F2821="Standard domestic 15% (Box 7)",NOT(AND(LEN(D2821)=15,LEFT(D2821,1)="3",RIGHT(D2821,1)="3",ISNUMBER(--D2821)))),"Invalid/missing supplier VAT no; ","")&amp;IF(AND(L2821="Yes",K2821&lt;&gt;"Yes"),"VAT claimed without valid tax invoice; ","")&amp;IF(AND(L2821="Yes",ISNUMBER(SEARCH("blocked",G2821))),"Blocked input VAT claimed; ","")&amp;IF(AND(F2821="Import - VAT paid at customs (Box 8)",M2821=""),"Customs declaration no missing; ","")&amp;IF(AND(F2821="Import - Reverse charge (Box 9)",E2821="Saudi Arabia"),"RCM used for a local supplier; ","")&amp;IF(AND(L2821="Yes",NOT(OR(F2821="Standard domestic 15% (Box 7)",F2821="Import - VAT paid at customs (Box 8)",F2821="Import - Reverse charge (Box 9)"))),"VAT claimed on non-taxable category; ",""))</f>
        <v/>
      </c>
    </row>
    <row r="2822">
      <c r="A2822" s="17" t="n"/>
      <c r="B2822" s="14" t="n"/>
      <c r="C2822" s="14" t="n"/>
      <c r="D2822" s="16" t="n"/>
      <c r="E2822" s="14" t="n"/>
      <c r="F2822" s="14" t="n"/>
      <c r="G2822" s="14" t="n"/>
      <c r="H2822" s="19" t="n"/>
      <c r="I2822" s="19" t="n"/>
      <c r="J2822" s="34">
        <f>IF(A2822="","",H2822+I2822)</f>
        <v/>
      </c>
      <c r="K2822" s="14" t="n"/>
      <c r="L2822" s="14" t="n"/>
      <c r="M2822" s="14" t="n"/>
      <c r="N2822" s="14" t="n"/>
      <c r="O2822" s="20">
        <f>IF(A2822="","",SUMPRODUCT((A2822&gt;=Setup!$C$19:$C$30)*(A2822&lt;=Setup!$D$19:$D$30)*Setup!$A$19:$A$30))</f>
        <v/>
      </c>
      <c r="P2822" s="34">
        <f>IF(A2822="","",IF(OR(F2822="Standard domestic 15% (Box 7)",F2822="Import - VAT paid at customs (Box 8)",F2822="Import - Reverse charge (Box 9)"),ROUND(H2822*Setup!$B$9,2),0))</f>
        <v/>
      </c>
      <c r="Q2822" s="34">
        <f>IF(A2822="","",I2822-P2822)</f>
        <v/>
      </c>
      <c r="R2822" s="34">
        <f>IF(A2822="","",IF(L2822="Yes",I2822,0))</f>
        <v/>
      </c>
      <c r="S2822" s="34">
        <f>IF(A2822="","",IF(AND(L2822="Yes",K2822="Yes",NOT(ISNUMBER(SEARCH("blocked",G2822))),OR(F2822="Standard domestic 15% (Box 7)",F2822="Import - VAT paid at customs (Box 8)",F2822="Import - Reverse charge (Box 9)"),OR(F2822&lt;&gt;"Standard domestic 15% (Box 7)",AND(LEN(D2822)=15,LEFT(D2822,1)="3",RIGHT(D2822,1)="3",ISNUMBER(--D2822)))),I2822,0))</f>
        <v/>
      </c>
      <c r="T2822" s="34">
        <f>IF(A2822="","",R2822-S2822)</f>
        <v/>
      </c>
      <c r="U2822" s="23">
        <f>IF(A2822="","",IF(O2822=0,"Outside audit periods; ","")&amp;IF(F2822="","No VAT category; ","")&amp;IF(ABS(Q2822)&gt;Setup!$B$10,"VAT ≠ 15% × net; ","")&amp;IF(AND(F2822="Standard domestic 15% (Box 7)",NOT(AND(LEN(D2822)=15,LEFT(D2822,1)="3",RIGHT(D2822,1)="3",ISNUMBER(--D2822)))),"Invalid/missing supplier VAT no; ","")&amp;IF(AND(L2822="Yes",K2822&lt;&gt;"Yes"),"VAT claimed without valid tax invoice; ","")&amp;IF(AND(L2822="Yes",ISNUMBER(SEARCH("blocked",G2822))),"Blocked input VAT claimed; ","")&amp;IF(AND(F2822="Import - VAT paid at customs (Box 8)",M2822=""),"Customs declaration no missing; ","")&amp;IF(AND(F2822="Import - Reverse charge (Box 9)",E2822="Saudi Arabia"),"RCM used for a local supplier; ","")&amp;IF(AND(L2822="Yes",NOT(OR(F2822="Standard domestic 15% (Box 7)",F2822="Import - VAT paid at customs (Box 8)",F2822="Import - Reverse charge (Box 9)"))),"VAT claimed on non-taxable category; ",""))</f>
        <v/>
      </c>
    </row>
    <row r="2823">
      <c r="A2823" s="17" t="n"/>
      <c r="B2823" s="14" t="n"/>
      <c r="C2823" s="14" t="n"/>
      <c r="D2823" s="16" t="n"/>
      <c r="E2823" s="14" t="n"/>
      <c r="F2823" s="14" t="n"/>
      <c r="G2823" s="14" t="n"/>
      <c r="H2823" s="19" t="n"/>
      <c r="I2823" s="19" t="n"/>
      <c r="J2823" s="34">
        <f>IF(A2823="","",H2823+I2823)</f>
        <v/>
      </c>
      <c r="K2823" s="14" t="n"/>
      <c r="L2823" s="14" t="n"/>
      <c r="M2823" s="14" t="n"/>
      <c r="N2823" s="14" t="n"/>
      <c r="O2823" s="20">
        <f>IF(A2823="","",SUMPRODUCT((A2823&gt;=Setup!$C$19:$C$30)*(A2823&lt;=Setup!$D$19:$D$30)*Setup!$A$19:$A$30))</f>
        <v/>
      </c>
      <c r="P2823" s="34">
        <f>IF(A2823="","",IF(OR(F2823="Standard domestic 15% (Box 7)",F2823="Import - VAT paid at customs (Box 8)",F2823="Import - Reverse charge (Box 9)"),ROUND(H2823*Setup!$B$9,2),0))</f>
        <v/>
      </c>
      <c r="Q2823" s="34">
        <f>IF(A2823="","",I2823-P2823)</f>
        <v/>
      </c>
      <c r="R2823" s="34">
        <f>IF(A2823="","",IF(L2823="Yes",I2823,0))</f>
        <v/>
      </c>
      <c r="S2823" s="34">
        <f>IF(A2823="","",IF(AND(L2823="Yes",K2823="Yes",NOT(ISNUMBER(SEARCH("blocked",G2823))),OR(F2823="Standard domestic 15% (Box 7)",F2823="Import - VAT paid at customs (Box 8)",F2823="Import - Reverse charge (Box 9)"),OR(F2823&lt;&gt;"Standard domestic 15% (Box 7)",AND(LEN(D2823)=15,LEFT(D2823,1)="3",RIGHT(D2823,1)="3",ISNUMBER(--D2823)))),I2823,0))</f>
        <v/>
      </c>
      <c r="T2823" s="34">
        <f>IF(A2823="","",R2823-S2823)</f>
        <v/>
      </c>
      <c r="U2823" s="23">
        <f>IF(A2823="","",IF(O2823=0,"Outside audit periods; ","")&amp;IF(F2823="","No VAT category; ","")&amp;IF(ABS(Q2823)&gt;Setup!$B$10,"VAT ≠ 15% × net; ","")&amp;IF(AND(F2823="Standard domestic 15% (Box 7)",NOT(AND(LEN(D2823)=15,LEFT(D2823,1)="3",RIGHT(D2823,1)="3",ISNUMBER(--D2823)))),"Invalid/missing supplier VAT no; ","")&amp;IF(AND(L2823="Yes",K2823&lt;&gt;"Yes"),"VAT claimed without valid tax invoice; ","")&amp;IF(AND(L2823="Yes",ISNUMBER(SEARCH("blocked",G2823))),"Blocked input VAT claimed; ","")&amp;IF(AND(F2823="Import - VAT paid at customs (Box 8)",M2823=""),"Customs declaration no missing; ","")&amp;IF(AND(F2823="Import - Reverse charge (Box 9)",E2823="Saudi Arabia"),"RCM used for a local supplier; ","")&amp;IF(AND(L2823="Yes",NOT(OR(F2823="Standard domestic 15% (Box 7)",F2823="Import - VAT paid at customs (Box 8)",F2823="Import - Reverse charge (Box 9)"))),"VAT claimed on non-taxable category; ",""))</f>
        <v/>
      </c>
    </row>
    <row r="2824">
      <c r="A2824" s="17" t="n"/>
      <c r="B2824" s="14" t="n"/>
      <c r="C2824" s="14" t="n"/>
      <c r="D2824" s="16" t="n"/>
      <c r="E2824" s="14" t="n"/>
      <c r="F2824" s="14" t="n"/>
      <c r="G2824" s="14" t="n"/>
      <c r="H2824" s="19" t="n"/>
      <c r="I2824" s="19" t="n"/>
      <c r="J2824" s="34">
        <f>IF(A2824="","",H2824+I2824)</f>
        <v/>
      </c>
      <c r="K2824" s="14" t="n"/>
      <c r="L2824" s="14" t="n"/>
      <c r="M2824" s="14" t="n"/>
      <c r="N2824" s="14" t="n"/>
      <c r="O2824" s="20">
        <f>IF(A2824="","",SUMPRODUCT((A2824&gt;=Setup!$C$19:$C$30)*(A2824&lt;=Setup!$D$19:$D$30)*Setup!$A$19:$A$30))</f>
        <v/>
      </c>
      <c r="P2824" s="34">
        <f>IF(A2824="","",IF(OR(F2824="Standard domestic 15% (Box 7)",F2824="Import - VAT paid at customs (Box 8)",F2824="Import - Reverse charge (Box 9)"),ROUND(H2824*Setup!$B$9,2),0))</f>
        <v/>
      </c>
      <c r="Q2824" s="34">
        <f>IF(A2824="","",I2824-P2824)</f>
        <v/>
      </c>
      <c r="R2824" s="34">
        <f>IF(A2824="","",IF(L2824="Yes",I2824,0))</f>
        <v/>
      </c>
      <c r="S2824" s="34">
        <f>IF(A2824="","",IF(AND(L2824="Yes",K2824="Yes",NOT(ISNUMBER(SEARCH("blocked",G2824))),OR(F2824="Standard domestic 15% (Box 7)",F2824="Import - VAT paid at customs (Box 8)",F2824="Import - Reverse charge (Box 9)"),OR(F2824&lt;&gt;"Standard domestic 15% (Box 7)",AND(LEN(D2824)=15,LEFT(D2824,1)="3",RIGHT(D2824,1)="3",ISNUMBER(--D2824)))),I2824,0))</f>
        <v/>
      </c>
      <c r="T2824" s="34">
        <f>IF(A2824="","",R2824-S2824)</f>
        <v/>
      </c>
      <c r="U2824" s="23">
        <f>IF(A2824="","",IF(O2824=0,"Outside audit periods; ","")&amp;IF(F2824="","No VAT category; ","")&amp;IF(ABS(Q2824)&gt;Setup!$B$10,"VAT ≠ 15% × net; ","")&amp;IF(AND(F2824="Standard domestic 15% (Box 7)",NOT(AND(LEN(D2824)=15,LEFT(D2824,1)="3",RIGHT(D2824,1)="3",ISNUMBER(--D2824)))),"Invalid/missing supplier VAT no; ","")&amp;IF(AND(L2824="Yes",K2824&lt;&gt;"Yes"),"VAT claimed without valid tax invoice; ","")&amp;IF(AND(L2824="Yes",ISNUMBER(SEARCH("blocked",G2824))),"Blocked input VAT claimed; ","")&amp;IF(AND(F2824="Import - VAT paid at customs (Box 8)",M2824=""),"Customs declaration no missing; ","")&amp;IF(AND(F2824="Import - Reverse charge (Box 9)",E2824="Saudi Arabia"),"RCM used for a local supplier; ","")&amp;IF(AND(L2824="Yes",NOT(OR(F2824="Standard domestic 15% (Box 7)",F2824="Import - VAT paid at customs (Box 8)",F2824="Import - Reverse charge (Box 9)"))),"VAT claimed on non-taxable category; ",""))</f>
        <v/>
      </c>
    </row>
    <row r="2825">
      <c r="A2825" s="17" t="n"/>
      <c r="B2825" s="14" t="n"/>
      <c r="C2825" s="14" t="n"/>
      <c r="D2825" s="16" t="n"/>
      <c r="E2825" s="14" t="n"/>
      <c r="F2825" s="14" t="n"/>
      <c r="G2825" s="14" t="n"/>
      <c r="H2825" s="19" t="n"/>
      <c r="I2825" s="19" t="n"/>
      <c r="J2825" s="34">
        <f>IF(A2825="","",H2825+I2825)</f>
        <v/>
      </c>
      <c r="K2825" s="14" t="n"/>
      <c r="L2825" s="14" t="n"/>
      <c r="M2825" s="14" t="n"/>
      <c r="N2825" s="14" t="n"/>
      <c r="O2825" s="20">
        <f>IF(A2825="","",SUMPRODUCT((A2825&gt;=Setup!$C$19:$C$30)*(A2825&lt;=Setup!$D$19:$D$30)*Setup!$A$19:$A$30))</f>
        <v/>
      </c>
      <c r="P2825" s="34">
        <f>IF(A2825="","",IF(OR(F2825="Standard domestic 15% (Box 7)",F2825="Import - VAT paid at customs (Box 8)",F2825="Import - Reverse charge (Box 9)"),ROUND(H2825*Setup!$B$9,2),0))</f>
        <v/>
      </c>
      <c r="Q2825" s="34">
        <f>IF(A2825="","",I2825-P2825)</f>
        <v/>
      </c>
      <c r="R2825" s="34">
        <f>IF(A2825="","",IF(L2825="Yes",I2825,0))</f>
        <v/>
      </c>
      <c r="S2825" s="34">
        <f>IF(A2825="","",IF(AND(L2825="Yes",K2825="Yes",NOT(ISNUMBER(SEARCH("blocked",G2825))),OR(F2825="Standard domestic 15% (Box 7)",F2825="Import - VAT paid at customs (Box 8)",F2825="Import - Reverse charge (Box 9)"),OR(F2825&lt;&gt;"Standard domestic 15% (Box 7)",AND(LEN(D2825)=15,LEFT(D2825,1)="3",RIGHT(D2825,1)="3",ISNUMBER(--D2825)))),I2825,0))</f>
        <v/>
      </c>
      <c r="T2825" s="34">
        <f>IF(A2825="","",R2825-S2825)</f>
        <v/>
      </c>
      <c r="U2825" s="23">
        <f>IF(A2825="","",IF(O2825=0,"Outside audit periods; ","")&amp;IF(F2825="","No VAT category; ","")&amp;IF(ABS(Q2825)&gt;Setup!$B$10,"VAT ≠ 15% × net; ","")&amp;IF(AND(F2825="Standard domestic 15% (Box 7)",NOT(AND(LEN(D2825)=15,LEFT(D2825,1)="3",RIGHT(D2825,1)="3",ISNUMBER(--D2825)))),"Invalid/missing supplier VAT no; ","")&amp;IF(AND(L2825="Yes",K2825&lt;&gt;"Yes"),"VAT claimed without valid tax invoice; ","")&amp;IF(AND(L2825="Yes",ISNUMBER(SEARCH("blocked",G2825))),"Blocked input VAT claimed; ","")&amp;IF(AND(F2825="Import - VAT paid at customs (Box 8)",M2825=""),"Customs declaration no missing; ","")&amp;IF(AND(F2825="Import - Reverse charge (Box 9)",E2825="Saudi Arabia"),"RCM used for a local supplier; ","")&amp;IF(AND(L2825="Yes",NOT(OR(F2825="Standard domestic 15% (Box 7)",F2825="Import - VAT paid at customs (Box 8)",F2825="Import - Reverse charge (Box 9)"))),"VAT claimed on non-taxable category; ",""))</f>
        <v/>
      </c>
    </row>
    <row r="2826">
      <c r="A2826" s="17" t="n"/>
      <c r="B2826" s="14" t="n"/>
      <c r="C2826" s="14" t="n"/>
      <c r="D2826" s="16" t="n"/>
      <c r="E2826" s="14" t="n"/>
      <c r="F2826" s="14" t="n"/>
      <c r="G2826" s="14" t="n"/>
      <c r="H2826" s="19" t="n"/>
      <c r="I2826" s="19" t="n"/>
      <c r="J2826" s="34">
        <f>IF(A2826="","",H2826+I2826)</f>
        <v/>
      </c>
      <c r="K2826" s="14" t="n"/>
      <c r="L2826" s="14" t="n"/>
      <c r="M2826" s="14" t="n"/>
      <c r="N2826" s="14" t="n"/>
      <c r="O2826" s="20">
        <f>IF(A2826="","",SUMPRODUCT((A2826&gt;=Setup!$C$19:$C$30)*(A2826&lt;=Setup!$D$19:$D$30)*Setup!$A$19:$A$30))</f>
        <v/>
      </c>
      <c r="P2826" s="34">
        <f>IF(A2826="","",IF(OR(F2826="Standard domestic 15% (Box 7)",F2826="Import - VAT paid at customs (Box 8)",F2826="Import - Reverse charge (Box 9)"),ROUND(H2826*Setup!$B$9,2),0))</f>
        <v/>
      </c>
      <c r="Q2826" s="34">
        <f>IF(A2826="","",I2826-P2826)</f>
        <v/>
      </c>
      <c r="R2826" s="34">
        <f>IF(A2826="","",IF(L2826="Yes",I2826,0))</f>
        <v/>
      </c>
      <c r="S2826" s="34">
        <f>IF(A2826="","",IF(AND(L2826="Yes",K2826="Yes",NOT(ISNUMBER(SEARCH("blocked",G2826))),OR(F2826="Standard domestic 15% (Box 7)",F2826="Import - VAT paid at customs (Box 8)",F2826="Import - Reverse charge (Box 9)"),OR(F2826&lt;&gt;"Standard domestic 15% (Box 7)",AND(LEN(D2826)=15,LEFT(D2826,1)="3",RIGHT(D2826,1)="3",ISNUMBER(--D2826)))),I2826,0))</f>
        <v/>
      </c>
      <c r="T2826" s="34">
        <f>IF(A2826="","",R2826-S2826)</f>
        <v/>
      </c>
      <c r="U2826" s="23">
        <f>IF(A2826="","",IF(O2826=0,"Outside audit periods; ","")&amp;IF(F2826="","No VAT category; ","")&amp;IF(ABS(Q2826)&gt;Setup!$B$10,"VAT ≠ 15% × net; ","")&amp;IF(AND(F2826="Standard domestic 15% (Box 7)",NOT(AND(LEN(D2826)=15,LEFT(D2826,1)="3",RIGHT(D2826,1)="3",ISNUMBER(--D2826)))),"Invalid/missing supplier VAT no; ","")&amp;IF(AND(L2826="Yes",K2826&lt;&gt;"Yes"),"VAT claimed without valid tax invoice; ","")&amp;IF(AND(L2826="Yes",ISNUMBER(SEARCH("blocked",G2826))),"Blocked input VAT claimed; ","")&amp;IF(AND(F2826="Import - VAT paid at customs (Box 8)",M2826=""),"Customs declaration no missing; ","")&amp;IF(AND(F2826="Import - Reverse charge (Box 9)",E2826="Saudi Arabia"),"RCM used for a local supplier; ","")&amp;IF(AND(L2826="Yes",NOT(OR(F2826="Standard domestic 15% (Box 7)",F2826="Import - VAT paid at customs (Box 8)",F2826="Import - Reverse charge (Box 9)"))),"VAT claimed on non-taxable category; ",""))</f>
        <v/>
      </c>
    </row>
    <row r="2827">
      <c r="A2827" s="17" t="n"/>
      <c r="B2827" s="14" t="n"/>
      <c r="C2827" s="14" t="n"/>
      <c r="D2827" s="16" t="n"/>
      <c r="E2827" s="14" t="n"/>
      <c r="F2827" s="14" t="n"/>
      <c r="G2827" s="14" t="n"/>
      <c r="H2827" s="19" t="n"/>
      <c r="I2827" s="19" t="n"/>
      <c r="J2827" s="34">
        <f>IF(A2827="","",H2827+I2827)</f>
        <v/>
      </c>
      <c r="K2827" s="14" t="n"/>
      <c r="L2827" s="14" t="n"/>
      <c r="M2827" s="14" t="n"/>
      <c r="N2827" s="14" t="n"/>
      <c r="O2827" s="20">
        <f>IF(A2827="","",SUMPRODUCT((A2827&gt;=Setup!$C$19:$C$30)*(A2827&lt;=Setup!$D$19:$D$30)*Setup!$A$19:$A$30))</f>
        <v/>
      </c>
      <c r="P2827" s="34">
        <f>IF(A2827="","",IF(OR(F2827="Standard domestic 15% (Box 7)",F2827="Import - VAT paid at customs (Box 8)",F2827="Import - Reverse charge (Box 9)"),ROUND(H2827*Setup!$B$9,2),0))</f>
        <v/>
      </c>
      <c r="Q2827" s="34">
        <f>IF(A2827="","",I2827-P2827)</f>
        <v/>
      </c>
      <c r="R2827" s="34">
        <f>IF(A2827="","",IF(L2827="Yes",I2827,0))</f>
        <v/>
      </c>
      <c r="S2827" s="34">
        <f>IF(A2827="","",IF(AND(L2827="Yes",K2827="Yes",NOT(ISNUMBER(SEARCH("blocked",G2827))),OR(F2827="Standard domestic 15% (Box 7)",F2827="Import - VAT paid at customs (Box 8)",F2827="Import - Reverse charge (Box 9)"),OR(F2827&lt;&gt;"Standard domestic 15% (Box 7)",AND(LEN(D2827)=15,LEFT(D2827,1)="3",RIGHT(D2827,1)="3",ISNUMBER(--D2827)))),I2827,0))</f>
        <v/>
      </c>
      <c r="T2827" s="34">
        <f>IF(A2827="","",R2827-S2827)</f>
        <v/>
      </c>
      <c r="U2827" s="23">
        <f>IF(A2827="","",IF(O2827=0,"Outside audit periods; ","")&amp;IF(F2827="","No VAT category; ","")&amp;IF(ABS(Q2827)&gt;Setup!$B$10,"VAT ≠ 15% × net; ","")&amp;IF(AND(F2827="Standard domestic 15% (Box 7)",NOT(AND(LEN(D2827)=15,LEFT(D2827,1)="3",RIGHT(D2827,1)="3",ISNUMBER(--D2827)))),"Invalid/missing supplier VAT no; ","")&amp;IF(AND(L2827="Yes",K2827&lt;&gt;"Yes"),"VAT claimed without valid tax invoice; ","")&amp;IF(AND(L2827="Yes",ISNUMBER(SEARCH("blocked",G2827))),"Blocked input VAT claimed; ","")&amp;IF(AND(F2827="Import - VAT paid at customs (Box 8)",M2827=""),"Customs declaration no missing; ","")&amp;IF(AND(F2827="Import - Reverse charge (Box 9)",E2827="Saudi Arabia"),"RCM used for a local supplier; ","")&amp;IF(AND(L2827="Yes",NOT(OR(F2827="Standard domestic 15% (Box 7)",F2827="Import - VAT paid at customs (Box 8)",F2827="Import - Reverse charge (Box 9)"))),"VAT claimed on non-taxable category; ",""))</f>
        <v/>
      </c>
    </row>
    <row r="2828">
      <c r="A2828" s="17" t="n"/>
      <c r="B2828" s="14" t="n"/>
      <c r="C2828" s="14" t="n"/>
      <c r="D2828" s="16" t="n"/>
      <c r="E2828" s="14" t="n"/>
      <c r="F2828" s="14" t="n"/>
      <c r="G2828" s="14" t="n"/>
      <c r="H2828" s="19" t="n"/>
      <c r="I2828" s="19" t="n"/>
      <c r="J2828" s="34">
        <f>IF(A2828="","",H2828+I2828)</f>
        <v/>
      </c>
      <c r="K2828" s="14" t="n"/>
      <c r="L2828" s="14" t="n"/>
      <c r="M2828" s="14" t="n"/>
      <c r="N2828" s="14" t="n"/>
      <c r="O2828" s="20">
        <f>IF(A2828="","",SUMPRODUCT((A2828&gt;=Setup!$C$19:$C$30)*(A2828&lt;=Setup!$D$19:$D$30)*Setup!$A$19:$A$30))</f>
        <v/>
      </c>
      <c r="P2828" s="34">
        <f>IF(A2828="","",IF(OR(F2828="Standard domestic 15% (Box 7)",F2828="Import - VAT paid at customs (Box 8)",F2828="Import - Reverse charge (Box 9)"),ROUND(H2828*Setup!$B$9,2),0))</f>
        <v/>
      </c>
      <c r="Q2828" s="34">
        <f>IF(A2828="","",I2828-P2828)</f>
        <v/>
      </c>
      <c r="R2828" s="34">
        <f>IF(A2828="","",IF(L2828="Yes",I2828,0))</f>
        <v/>
      </c>
      <c r="S2828" s="34">
        <f>IF(A2828="","",IF(AND(L2828="Yes",K2828="Yes",NOT(ISNUMBER(SEARCH("blocked",G2828))),OR(F2828="Standard domestic 15% (Box 7)",F2828="Import - VAT paid at customs (Box 8)",F2828="Import - Reverse charge (Box 9)"),OR(F2828&lt;&gt;"Standard domestic 15% (Box 7)",AND(LEN(D2828)=15,LEFT(D2828,1)="3",RIGHT(D2828,1)="3",ISNUMBER(--D2828)))),I2828,0))</f>
        <v/>
      </c>
      <c r="T2828" s="34">
        <f>IF(A2828="","",R2828-S2828)</f>
        <v/>
      </c>
      <c r="U2828" s="23">
        <f>IF(A2828="","",IF(O2828=0,"Outside audit periods; ","")&amp;IF(F2828="","No VAT category; ","")&amp;IF(ABS(Q2828)&gt;Setup!$B$10,"VAT ≠ 15% × net; ","")&amp;IF(AND(F2828="Standard domestic 15% (Box 7)",NOT(AND(LEN(D2828)=15,LEFT(D2828,1)="3",RIGHT(D2828,1)="3",ISNUMBER(--D2828)))),"Invalid/missing supplier VAT no; ","")&amp;IF(AND(L2828="Yes",K2828&lt;&gt;"Yes"),"VAT claimed without valid tax invoice; ","")&amp;IF(AND(L2828="Yes",ISNUMBER(SEARCH("blocked",G2828))),"Blocked input VAT claimed; ","")&amp;IF(AND(F2828="Import - VAT paid at customs (Box 8)",M2828=""),"Customs declaration no missing; ","")&amp;IF(AND(F2828="Import - Reverse charge (Box 9)",E2828="Saudi Arabia"),"RCM used for a local supplier; ","")&amp;IF(AND(L2828="Yes",NOT(OR(F2828="Standard domestic 15% (Box 7)",F2828="Import - VAT paid at customs (Box 8)",F2828="Import - Reverse charge (Box 9)"))),"VAT claimed on non-taxable category; ",""))</f>
        <v/>
      </c>
    </row>
    <row r="2829">
      <c r="A2829" s="17" t="n"/>
      <c r="B2829" s="14" t="n"/>
      <c r="C2829" s="14" t="n"/>
      <c r="D2829" s="16" t="n"/>
      <c r="E2829" s="14" t="n"/>
      <c r="F2829" s="14" t="n"/>
      <c r="G2829" s="14" t="n"/>
      <c r="H2829" s="19" t="n"/>
      <c r="I2829" s="19" t="n"/>
      <c r="J2829" s="34">
        <f>IF(A2829="","",H2829+I2829)</f>
        <v/>
      </c>
      <c r="K2829" s="14" t="n"/>
      <c r="L2829" s="14" t="n"/>
      <c r="M2829" s="14" t="n"/>
      <c r="N2829" s="14" t="n"/>
      <c r="O2829" s="20">
        <f>IF(A2829="","",SUMPRODUCT((A2829&gt;=Setup!$C$19:$C$30)*(A2829&lt;=Setup!$D$19:$D$30)*Setup!$A$19:$A$30))</f>
        <v/>
      </c>
      <c r="P2829" s="34">
        <f>IF(A2829="","",IF(OR(F2829="Standard domestic 15% (Box 7)",F2829="Import - VAT paid at customs (Box 8)",F2829="Import - Reverse charge (Box 9)"),ROUND(H2829*Setup!$B$9,2),0))</f>
        <v/>
      </c>
      <c r="Q2829" s="34">
        <f>IF(A2829="","",I2829-P2829)</f>
        <v/>
      </c>
      <c r="R2829" s="34">
        <f>IF(A2829="","",IF(L2829="Yes",I2829,0))</f>
        <v/>
      </c>
      <c r="S2829" s="34">
        <f>IF(A2829="","",IF(AND(L2829="Yes",K2829="Yes",NOT(ISNUMBER(SEARCH("blocked",G2829))),OR(F2829="Standard domestic 15% (Box 7)",F2829="Import - VAT paid at customs (Box 8)",F2829="Import - Reverse charge (Box 9)"),OR(F2829&lt;&gt;"Standard domestic 15% (Box 7)",AND(LEN(D2829)=15,LEFT(D2829,1)="3",RIGHT(D2829,1)="3",ISNUMBER(--D2829)))),I2829,0))</f>
        <v/>
      </c>
      <c r="T2829" s="34">
        <f>IF(A2829="","",R2829-S2829)</f>
        <v/>
      </c>
      <c r="U2829" s="23">
        <f>IF(A2829="","",IF(O2829=0,"Outside audit periods; ","")&amp;IF(F2829="","No VAT category; ","")&amp;IF(ABS(Q2829)&gt;Setup!$B$10,"VAT ≠ 15% × net; ","")&amp;IF(AND(F2829="Standard domestic 15% (Box 7)",NOT(AND(LEN(D2829)=15,LEFT(D2829,1)="3",RIGHT(D2829,1)="3",ISNUMBER(--D2829)))),"Invalid/missing supplier VAT no; ","")&amp;IF(AND(L2829="Yes",K2829&lt;&gt;"Yes"),"VAT claimed without valid tax invoice; ","")&amp;IF(AND(L2829="Yes",ISNUMBER(SEARCH("blocked",G2829))),"Blocked input VAT claimed; ","")&amp;IF(AND(F2829="Import - VAT paid at customs (Box 8)",M2829=""),"Customs declaration no missing; ","")&amp;IF(AND(F2829="Import - Reverse charge (Box 9)",E2829="Saudi Arabia"),"RCM used for a local supplier; ","")&amp;IF(AND(L2829="Yes",NOT(OR(F2829="Standard domestic 15% (Box 7)",F2829="Import - VAT paid at customs (Box 8)",F2829="Import - Reverse charge (Box 9)"))),"VAT claimed on non-taxable category; ",""))</f>
        <v/>
      </c>
    </row>
    <row r="2830">
      <c r="A2830" s="17" t="n"/>
      <c r="B2830" s="14" t="n"/>
      <c r="C2830" s="14" t="n"/>
      <c r="D2830" s="16" t="n"/>
      <c r="E2830" s="14" t="n"/>
      <c r="F2830" s="14" t="n"/>
      <c r="G2830" s="14" t="n"/>
      <c r="H2830" s="19" t="n"/>
      <c r="I2830" s="19" t="n"/>
      <c r="J2830" s="34">
        <f>IF(A2830="","",H2830+I2830)</f>
        <v/>
      </c>
      <c r="K2830" s="14" t="n"/>
      <c r="L2830" s="14" t="n"/>
      <c r="M2830" s="14" t="n"/>
      <c r="N2830" s="14" t="n"/>
      <c r="O2830" s="20">
        <f>IF(A2830="","",SUMPRODUCT((A2830&gt;=Setup!$C$19:$C$30)*(A2830&lt;=Setup!$D$19:$D$30)*Setup!$A$19:$A$30))</f>
        <v/>
      </c>
      <c r="P2830" s="34">
        <f>IF(A2830="","",IF(OR(F2830="Standard domestic 15% (Box 7)",F2830="Import - VAT paid at customs (Box 8)",F2830="Import - Reverse charge (Box 9)"),ROUND(H2830*Setup!$B$9,2),0))</f>
        <v/>
      </c>
      <c r="Q2830" s="34">
        <f>IF(A2830="","",I2830-P2830)</f>
        <v/>
      </c>
      <c r="R2830" s="34">
        <f>IF(A2830="","",IF(L2830="Yes",I2830,0))</f>
        <v/>
      </c>
      <c r="S2830" s="34">
        <f>IF(A2830="","",IF(AND(L2830="Yes",K2830="Yes",NOT(ISNUMBER(SEARCH("blocked",G2830))),OR(F2830="Standard domestic 15% (Box 7)",F2830="Import - VAT paid at customs (Box 8)",F2830="Import - Reverse charge (Box 9)"),OR(F2830&lt;&gt;"Standard domestic 15% (Box 7)",AND(LEN(D2830)=15,LEFT(D2830,1)="3",RIGHT(D2830,1)="3",ISNUMBER(--D2830)))),I2830,0))</f>
        <v/>
      </c>
      <c r="T2830" s="34">
        <f>IF(A2830="","",R2830-S2830)</f>
        <v/>
      </c>
      <c r="U2830" s="23">
        <f>IF(A2830="","",IF(O2830=0,"Outside audit periods; ","")&amp;IF(F2830="","No VAT category; ","")&amp;IF(ABS(Q2830)&gt;Setup!$B$10,"VAT ≠ 15% × net; ","")&amp;IF(AND(F2830="Standard domestic 15% (Box 7)",NOT(AND(LEN(D2830)=15,LEFT(D2830,1)="3",RIGHT(D2830,1)="3",ISNUMBER(--D2830)))),"Invalid/missing supplier VAT no; ","")&amp;IF(AND(L2830="Yes",K2830&lt;&gt;"Yes"),"VAT claimed without valid tax invoice; ","")&amp;IF(AND(L2830="Yes",ISNUMBER(SEARCH("blocked",G2830))),"Blocked input VAT claimed; ","")&amp;IF(AND(F2830="Import - VAT paid at customs (Box 8)",M2830=""),"Customs declaration no missing; ","")&amp;IF(AND(F2830="Import - Reverse charge (Box 9)",E2830="Saudi Arabia"),"RCM used for a local supplier; ","")&amp;IF(AND(L2830="Yes",NOT(OR(F2830="Standard domestic 15% (Box 7)",F2830="Import - VAT paid at customs (Box 8)",F2830="Import - Reverse charge (Box 9)"))),"VAT claimed on non-taxable category; ",""))</f>
        <v/>
      </c>
    </row>
    <row r="2831">
      <c r="A2831" s="17" t="n"/>
      <c r="B2831" s="14" t="n"/>
      <c r="C2831" s="14" t="n"/>
      <c r="D2831" s="16" t="n"/>
      <c r="E2831" s="14" t="n"/>
      <c r="F2831" s="14" t="n"/>
      <c r="G2831" s="14" t="n"/>
      <c r="H2831" s="19" t="n"/>
      <c r="I2831" s="19" t="n"/>
      <c r="J2831" s="34">
        <f>IF(A2831="","",H2831+I2831)</f>
        <v/>
      </c>
      <c r="K2831" s="14" t="n"/>
      <c r="L2831" s="14" t="n"/>
      <c r="M2831" s="14" t="n"/>
      <c r="N2831" s="14" t="n"/>
      <c r="O2831" s="20">
        <f>IF(A2831="","",SUMPRODUCT((A2831&gt;=Setup!$C$19:$C$30)*(A2831&lt;=Setup!$D$19:$D$30)*Setup!$A$19:$A$30))</f>
        <v/>
      </c>
      <c r="P2831" s="34">
        <f>IF(A2831="","",IF(OR(F2831="Standard domestic 15% (Box 7)",F2831="Import - VAT paid at customs (Box 8)",F2831="Import - Reverse charge (Box 9)"),ROUND(H2831*Setup!$B$9,2),0))</f>
        <v/>
      </c>
      <c r="Q2831" s="34">
        <f>IF(A2831="","",I2831-P2831)</f>
        <v/>
      </c>
      <c r="R2831" s="34">
        <f>IF(A2831="","",IF(L2831="Yes",I2831,0))</f>
        <v/>
      </c>
      <c r="S2831" s="34">
        <f>IF(A2831="","",IF(AND(L2831="Yes",K2831="Yes",NOT(ISNUMBER(SEARCH("blocked",G2831))),OR(F2831="Standard domestic 15% (Box 7)",F2831="Import - VAT paid at customs (Box 8)",F2831="Import - Reverse charge (Box 9)"),OR(F2831&lt;&gt;"Standard domestic 15% (Box 7)",AND(LEN(D2831)=15,LEFT(D2831,1)="3",RIGHT(D2831,1)="3",ISNUMBER(--D2831)))),I2831,0))</f>
        <v/>
      </c>
      <c r="T2831" s="34">
        <f>IF(A2831="","",R2831-S2831)</f>
        <v/>
      </c>
      <c r="U2831" s="23">
        <f>IF(A2831="","",IF(O2831=0,"Outside audit periods; ","")&amp;IF(F2831="","No VAT category; ","")&amp;IF(ABS(Q2831)&gt;Setup!$B$10,"VAT ≠ 15% × net; ","")&amp;IF(AND(F2831="Standard domestic 15% (Box 7)",NOT(AND(LEN(D2831)=15,LEFT(D2831,1)="3",RIGHT(D2831,1)="3",ISNUMBER(--D2831)))),"Invalid/missing supplier VAT no; ","")&amp;IF(AND(L2831="Yes",K2831&lt;&gt;"Yes"),"VAT claimed without valid tax invoice; ","")&amp;IF(AND(L2831="Yes",ISNUMBER(SEARCH("blocked",G2831))),"Blocked input VAT claimed; ","")&amp;IF(AND(F2831="Import - VAT paid at customs (Box 8)",M2831=""),"Customs declaration no missing; ","")&amp;IF(AND(F2831="Import - Reverse charge (Box 9)",E2831="Saudi Arabia"),"RCM used for a local supplier; ","")&amp;IF(AND(L2831="Yes",NOT(OR(F2831="Standard domestic 15% (Box 7)",F2831="Import - VAT paid at customs (Box 8)",F2831="Import - Reverse charge (Box 9)"))),"VAT claimed on non-taxable category; ",""))</f>
        <v/>
      </c>
    </row>
    <row r="2832">
      <c r="A2832" s="17" t="n"/>
      <c r="B2832" s="14" t="n"/>
      <c r="C2832" s="14" t="n"/>
      <c r="D2832" s="16" t="n"/>
      <c r="E2832" s="14" t="n"/>
      <c r="F2832" s="14" t="n"/>
      <c r="G2832" s="14" t="n"/>
      <c r="H2832" s="19" t="n"/>
      <c r="I2832" s="19" t="n"/>
      <c r="J2832" s="34">
        <f>IF(A2832="","",H2832+I2832)</f>
        <v/>
      </c>
      <c r="K2832" s="14" t="n"/>
      <c r="L2832" s="14" t="n"/>
      <c r="M2832" s="14" t="n"/>
      <c r="N2832" s="14" t="n"/>
      <c r="O2832" s="20">
        <f>IF(A2832="","",SUMPRODUCT((A2832&gt;=Setup!$C$19:$C$30)*(A2832&lt;=Setup!$D$19:$D$30)*Setup!$A$19:$A$30))</f>
        <v/>
      </c>
      <c r="P2832" s="34">
        <f>IF(A2832="","",IF(OR(F2832="Standard domestic 15% (Box 7)",F2832="Import - VAT paid at customs (Box 8)",F2832="Import - Reverse charge (Box 9)"),ROUND(H2832*Setup!$B$9,2),0))</f>
        <v/>
      </c>
      <c r="Q2832" s="34">
        <f>IF(A2832="","",I2832-P2832)</f>
        <v/>
      </c>
      <c r="R2832" s="34">
        <f>IF(A2832="","",IF(L2832="Yes",I2832,0))</f>
        <v/>
      </c>
      <c r="S2832" s="34">
        <f>IF(A2832="","",IF(AND(L2832="Yes",K2832="Yes",NOT(ISNUMBER(SEARCH("blocked",G2832))),OR(F2832="Standard domestic 15% (Box 7)",F2832="Import - VAT paid at customs (Box 8)",F2832="Import - Reverse charge (Box 9)"),OR(F2832&lt;&gt;"Standard domestic 15% (Box 7)",AND(LEN(D2832)=15,LEFT(D2832,1)="3",RIGHT(D2832,1)="3",ISNUMBER(--D2832)))),I2832,0))</f>
        <v/>
      </c>
      <c r="T2832" s="34">
        <f>IF(A2832="","",R2832-S2832)</f>
        <v/>
      </c>
      <c r="U2832" s="23">
        <f>IF(A2832="","",IF(O2832=0,"Outside audit periods; ","")&amp;IF(F2832="","No VAT category; ","")&amp;IF(ABS(Q2832)&gt;Setup!$B$10,"VAT ≠ 15% × net; ","")&amp;IF(AND(F2832="Standard domestic 15% (Box 7)",NOT(AND(LEN(D2832)=15,LEFT(D2832,1)="3",RIGHT(D2832,1)="3",ISNUMBER(--D2832)))),"Invalid/missing supplier VAT no; ","")&amp;IF(AND(L2832="Yes",K2832&lt;&gt;"Yes"),"VAT claimed without valid tax invoice; ","")&amp;IF(AND(L2832="Yes",ISNUMBER(SEARCH("blocked",G2832))),"Blocked input VAT claimed; ","")&amp;IF(AND(F2832="Import - VAT paid at customs (Box 8)",M2832=""),"Customs declaration no missing; ","")&amp;IF(AND(F2832="Import - Reverse charge (Box 9)",E2832="Saudi Arabia"),"RCM used for a local supplier; ","")&amp;IF(AND(L2832="Yes",NOT(OR(F2832="Standard domestic 15% (Box 7)",F2832="Import - VAT paid at customs (Box 8)",F2832="Import - Reverse charge (Box 9)"))),"VAT claimed on non-taxable category; ",""))</f>
        <v/>
      </c>
    </row>
    <row r="2833">
      <c r="A2833" s="17" t="n"/>
      <c r="B2833" s="14" t="n"/>
      <c r="C2833" s="14" t="n"/>
      <c r="D2833" s="16" t="n"/>
      <c r="E2833" s="14" t="n"/>
      <c r="F2833" s="14" t="n"/>
      <c r="G2833" s="14" t="n"/>
      <c r="H2833" s="19" t="n"/>
      <c r="I2833" s="19" t="n"/>
      <c r="J2833" s="34">
        <f>IF(A2833="","",H2833+I2833)</f>
        <v/>
      </c>
      <c r="K2833" s="14" t="n"/>
      <c r="L2833" s="14" t="n"/>
      <c r="M2833" s="14" t="n"/>
      <c r="N2833" s="14" t="n"/>
      <c r="O2833" s="20">
        <f>IF(A2833="","",SUMPRODUCT((A2833&gt;=Setup!$C$19:$C$30)*(A2833&lt;=Setup!$D$19:$D$30)*Setup!$A$19:$A$30))</f>
        <v/>
      </c>
      <c r="P2833" s="34">
        <f>IF(A2833="","",IF(OR(F2833="Standard domestic 15% (Box 7)",F2833="Import - VAT paid at customs (Box 8)",F2833="Import - Reverse charge (Box 9)"),ROUND(H2833*Setup!$B$9,2),0))</f>
        <v/>
      </c>
      <c r="Q2833" s="34">
        <f>IF(A2833="","",I2833-P2833)</f>
        <v/>
      </c>
      <c r="R2833" s="34">
        <f>IF(A2833="","",IF(L2833="Yes",I2833,0))</f>
        <v/>
      </c>
      <c r="S2833" s="34">
        <f>IF(A2833="","",IF(AND(L2833="Yes",K2833="Yes",NOT(ISNUMBER(SEARCH("blocked",G2833))),OR(F2833="Standard domestic 15% (Box 7)",F2833="Import - VAT paid at customs (Box 8)",F2833="Import - Reverse charge (Box 9)"),OR(F2833&lt;&gt;"Standard domestic 15% (Box 7)",AND(LEN(D2833)=15,LEFT(D2833,1)="3",RIGHT(D2833,1)="3",ISNUMBER(--D2833)))),I2833,0))</f>
        <v/>
      </c>
      <c r="T2833" s="34">
        <f>IF(A2833="","",R2833-S2833)</f>
        <v/>
      </c>
      <c r="U2833" s="23">
        <f>IF(A2833="","",IF(O2833=0,"Outside audit periods; ","")&amp;IF(F2833="","No VAT category; ","")&amp;IF(ABS(Q2833)&gt;Setup!$B$10,"VAT ≠ 15% × net; ","")&amp;IF(AND(F2833="Standard domestic 15% (Box 7)",NOT(AND(LEN(D2833)=15,LEFT(D2833,1)="3",RIGHT(D2833,1)="3",ISNUMBER(--D2833)))),"Invalid/missing supplier VAT no; ","")&amp;IF(AND(L2833="Yes",K2833&lt;&gt;"Yes"),"VAT claimed without valid tax invoice; ","")&amp;IF(AND(L2833="Yes",ISNUMBER(SEARCH("blocked",G2833))),"Blocked input VAT claimed; ","")&amp;IF(AND(F2833="Import - VAT paid at customs (Box 8)",M2833=""),"Customs declaration no missing; ","")&amp;IF(AND(F2833="Import - Reverse charge (Box 9)",E2833="Saudi Arabia"),"RCM used for a local supplier; ","")&amp;IF(AND(L2833="Yes",NOT(OR(F2833="Standard domestic 15% (Box 7)",F2833="Import - VAT paid at customs (Box 8)",F2833="Import - Reverse charge (Box 9)"))),"VAT claimed on non-taxable category; ",""))</f>
        <v/>
      </c>
    </row>
    <row r="2834">
      <c r="A2834" s="17" t="n"/>
      <c r="B2834" s="14" t="n"/>
      <c r="C2834" s="14" t="n"/>
      <c r="D2834" s="16" t="n"/>
      <c r="E2834" s="14" t="n"/>
      <c r="F2834" s="14" t="n"/>
      <c r="G2834" s="14" t="n"/>
      <c r="H2834" s="19" t="n"/>
      <c r="I2834" s="19" t="n"/>
      <c r="J2834" s="34">
        <f>IF(A2834="","",H2834+I2834)</f>
        <v/>
      </c>
      <c r="K2834" s="14" t="n"/>
      <c r="L2834" s="14" t="n"/>
      <c r="M2834" s="14" t="n"/>
      <c r="N2834" s="14" t="n"/>
      <c r="O2834" s="20">
        <f>IF(A2834="","",SUMPRODUCT((A2834&gt;=Setup!$C$19:$C$30)*(A2834&lt;=Setup!$D$19:$D$30)*Setup!$A$19:$A$30))</f>
        <v/>
      </c>
      <c r="P2834" s="34">
        <f>IF(A2834="","",IF(OR(F2834="Standard domestic 15% (Box 7)",F2834="Import - VAT paid at customs (Box 8)",F2834="Import - Reverse charge (Box 9)"),ROUND(H2834*Setup!$B$9,2),0))</f>
        <v/>
      </c>
      <c r="Q2834" s="34">
        <f>IF(A2834="","",I2834-P2834)</f>
        <v/>
      </c>
      <c r="R2834" s="34">
        <f>IF(A2834="","",IF(L2834="Yes",I2834,0))</f>
        <v/>
      </c>
      <c r="S2834" s="34">
        <f>IF(A2834="","",IF(AND(L2834="Yes",K2834="Yes",NOT(ISNUMBER(SEARCH("blocked",G2834))),OR(F2834="Standard domestic 15% (Box 7)",F2834="Import - VAT paid at customs (Box 8)",F2834="Import - Reverse charge (Box 9)"),OR(F2834&lt;&gt;"Standard domestic 15% (Box 7)",AND(LEN(D2834)=15,LEFT(D2834,1)="3",RIGHT(D2834,1)="3",ISNUMBER(--D2834)))),I2834,0))</f>
        <v/>
      </c>
      <c r="T2834" s="34">
        <f>IF(A2834="","",R2834-S2834)</f>
        <v/>
      </c>
      <c r="U2834" s="23">
        <f>IF(A2834="","",IF(O2834=0,"Outside audit periods; ","")&amp;IF(F2834="","No VAT category; ","")&amp;IF(ABS(Q2834)&gt;Setup!$B$10,"VAT ≠ 15% × net; ","")&amp;IF(AND(F2834="Standard domestic 15% (Box 7)",NOT(AND(LEN(D2834)=15,LEFT(D2834,1)="3",RIGHT(D2834,1)="3",ISNUMBER(--D2834)))),"Invalid/missing supplier VAT no; ","")&amp;IF(AND(L2834="Yes",K2834&lt;&gt;"Yes"),"VAT claimed without valid tax invoice; ","")&amp;IF(AND(L2834="Yes",ISNUMBER(SEARCH("blocked",G2834))),"Blocked input VAT claimed; ","")&amp;IF(AND(F2834="Import - VAT paid at customs (Box 8)",M2834=""),"Customs declaration no missing; ","")&amp;IF(AND(F2834="Import - Reverse charge (Box 9)",E2834="Saudi Arabia"),"RCM used for a local supplier; ","")&amp;IF(AND(L2834="Yes",NOT(OR(F2834="Standard domestic 15% (Box 7)",F2834="Import - VAT paid at customs (Box 8)",F2834="Import - Reverse charge (Box 9)"))),"VAT claimed on non-taxable category; ",""))</f>
        <v/>
      </c>
    </row>
    <row r="2835">
      <c r="A2835" s="17" t="n"/>
      <c r="B2835" s="14" t="n"/>
      <c r="C2835" s="14" t="n"/>
      <c r="D2835" s="16" t="n"/>
      <c r="E2835" s="14" t="n"/>
      <c r="F2835" s="14" t="n"/>
      <c r="G2835" s="14" t="n"/>
      <c r="H2835" s="19" t="n"/>
      <c r="I2835" s="19" t="n"/>
      <c r="J2835" s="34">
        <f>IF(A2835="","",H2835+I2835)</f>
        <v/>
      </c>
      <c r="K2835" s="14" t="n"/>
      <c r="L2835" s="14" t="n"/>
      <c r="M2835" s="14" t="n"/>
      <c r="N2835" s="14" t="n"/>
      <c r="O2835" s="20">
        <f>IF(A2835="","",SUMPRODUCT((A2835&gt;=Setup!$C$19:$C$30)*(A2835&lt;=Setup!$D$19:$D$30)*Setup!$A$19:$A$30))</f>
        <v/>
      </c>
      <c r="P2835" s="34">
        <f>IF(A2835="","",IF(OR(F2835="Standard domestic 15% (Box 7)",F2835="Import - VAT paid at customs (Box 8)",F2835="Import - Reverse charge (Box 9)"),ROUND(H2835*Setup!$B$9,2),0))</f>
        <v/>
      </c>
      <c r="Q2835" s="34">
        <f>IF(A2835="","",I2835-P2835)</f>
        <v/>
      </c>
      <c r="R2835" s="34">
        <f>IF(A2835="","",IF(L2835="Yes",I2835,0))</f>
        <v/>
      </c>
      <c r="S2835" s="34">
        <f>IF(A2835="","",IF(AND(L2835="Yes",K2835="Yes",NOT(ISNUMBER(SEARCH("blocked",G2835))),OR(F2835="Standard domestic 15% (Box 7)",F2835="Import - VAT paid at customs (Box 8)",F2835="Import - Reverse charge (Box 9)"),OR(F2835&lt;&gt;"Standard domestic 15% (Box 7)",AND(LEN(D2835)=15,LEFT(D2835,1)="3",RIGHT(D2835,1)="3",ISNUMBER(--D2835)))),I2835,0))</f>
        <v/>
      </c>
      <c r="T2835" s="34">
        <f>IF(A2835="","",R2835-S2835)</f>
        <v/>
      </c>
      <c r="U2835" s="23">
        <f>IF(A2835="","",IF(O2835=0,"Outside audit periods; ","")&amp;IF(F2835="","No VAT category; ","")&amp;IF(ABS(Q2835)&gt;Setup!$B$10,"VAT ≠ 15% × net; ","")&amp;IF(AND(F2835="Standard domestic 15% (Box 7)",NOT(AND(LEN(D2835)=15,LEFT(D2835,1)="3",RIGHT(D2835,1)="3",ISNUMBER(--D2835)))),"Invalid/missing supplier VAT no; ","")&amp;IF(AND(L2835="Yes",K2835&lt;&gt;"Yes"),"VAT claimed without valid tax invoice; ","")&amp;IF(AND(L2835="Yes",ISNUMBER(SEARCH("blocked",G2835))),"Blocked input VAT claimed; ","")&amp;IF(AND(F2835="Import - VAT paid at customs (Box 8)",M2835=""),"Customs declaration no missing; ","")&amp;IF(AND(F2835="Import - Reverse charge (Box 9)",E2835="Saudi Arabia"),"RCM used for a local supplier; ","")&amp;IF(AND(L2835="Yes",NOT(OR(F2835="Standard domestic 15% (Box 7)",F2835="Import - VAT paid at customs (Box 8)",F2835="Import - Reverse charge (Box 9)"))),"VAT claimed on non-taxable category; ",""))</f>
        <v/>
      </c>
    </row>
    <row r="2836">
      <c r="A2836" s="17" t="n"/>
      <c r="B2836" s="14" t="n"/>
      <c r="C2836" s="14" t="n"/>
      <c r="D2836" s="16" t="n"/>
      <c r="E2836" s="14" t="n"/>
      <c r="F2836" s="14" t="n"/>
      <c r="G2836" s="14" t="n"/>
      <c r="H2836" s="19" t="n"/>
      <c r="I2836" s="19" t="n"/>
      <c r="J2836" s="34">
        <f>IF(A2836="","",H2836+I2836)</f>
        <v/>
      </c>
      <c r="K2836" s="14" t="n"/>
      <c r="L2836" s="14" t="n"/>
      <c r="M2836" s="14" t="n"/>
      <c r="N2836" s="14" t="n"/>
      <c r="O2836" s="20">
        <f>IF(A2836="","",SUMPRODUCT((A2836&gt;=Setup!$C$19:$C$30)*(A2836&lt;=Setup!$D$19:$D$30)*Setup!$A$19:$A$30))</f>
        <v/>
      </c>
      <c r="P2836" s="34">
        <f>IF(A2836="","",IF(OR(F2836="Standard domestic 15% (Box 7)",F2836="Import - VAT paid at customs (Box 8)",F2836="Import - Reverse charge (Box 9)"),ROUND(H2836*Setup!$B$9,2),0))</f>
        <v/>
      </c>
      <c r="Q2836" s="34">
        <f>IF(A2836="","",I2836-P2836)</f>
        <v/>
      </c>
      <c r="R2836" s="34">
        <f>IF(A2836="","",IF(L2836="Yes",I2836,0))</f>
        <v/>
      </c>
      <c r="S2836" s="34">
        <f>IF(A2836="","",IF(AND(L2836="Yes",K2836="Yes",NOT(ISNUMBER(SEARCH("blocked",G2836))),OR(F2836="Standard domestic 15% (Box 7)",F2836="Import - VAT paid at customs (Box 8)",F2836="Import - Reverse charge (Box 9)"),OR(F2836&lt;&gt;"Standard domestic 15% (Box 7)",AND(LEN(D2836)=15,LEFT(D2836,1)="3",RIGHT(D2836,1)="3",ISNUMBER(--D2836)))),I2836,0))</f>
        <v/>
      </c>
      <c r="T2836" s="34">
        <f>IF(A2836="","",R2836-S2836)</f>
        <v/>
      </c>
      <c r="U2836" s="23">
        <f>IF(A2836="","",IF(O2836=0,"Outside audit periods; ","")&amp;IF(F2836="","No VAT category; ","")&amp;IF(ABS(Q2836)&gt;Setup!$B$10,"VAT ≠ 15% × net; ","")&amp;IF(AND(F2836="Standard domestic 15% (Box 7)",NOT(AND(LEN(D2836)=15,LEFT(D2836,1)="3",RIGHT(D2836,1)="3",ISNUMBER(--D2836)))),"Invalid/missing supplier VAT no; ","")&amp;IF(AND(L2836="Yes",K2836&lt;&gt;"Yes"),"VAT claimed without valid tax invoice; ","")&amp;IF(AND(L2836="Yes",ISNUMBER(SEARCH("blocked",G2836))),"Blocked input VAT claimed; ","")&amp;IF(AND(F2836="Import - VAT paid at customs (Box 8)",M2836=""),"Customs declaration no missing; ","")&amp;IF(AND(F2836="Import - Reverse charge (Box 9)",E2836="Saudi Arabia"),"RCM used for a local supplier; ","")&amp;IF(AND(L2836="Yes",NOT(OR(F2836="Standard domestic 15% (Box 7)",F2836="Import - VAT paid at customs (Box 8)",F2836="Import - Reverse charge (Box 9)"))),"VAT claimed on non-taxable category; ",""))</f>
        <v/>
      </c>
    </row>
    <row r="2837">
      <c r="A2837" s="17" t="n"/>
      <c r="B2837" s="14" t="n"/>
      <c r="C2837" s="14" t="n"/>
      <c r="D2837" s="16" t="n"/>
      <c r="E2837" s="14" t="n"/>
      <c r="F2837" s="14" t="n"/>
      <c r="G2837" s="14" t="n"/>
      <c r="H2837" s="19" t="n"/>
      <c r="I2837" s="19" t="n"/>
      <c r="J2837" s="34">
        <f>IF(A2837="","",H2837+I2837)</f>
        <v/>
      </c>
      <c r="K2837" s="14" t="n"/>
      <c r="L2837" s="14" t="n"/>
      <c r="M2837" s="14" t="n"/>
      <c r="N2837" s="14" t="n"/>
      <c r="O2837" s="20">
        <f>IF(A2837="","",SUMPRODUCT((A2837&gt;=Setup!$C$19:$C$30)*(A2837&lt;=Setup!$D$19:$D$30)*Setup!$A$19:$A$30))</f>
        <v/>
      </c>
      <c r="P2837" s="34">
        <f>IF(A2837="","",IF(OR(F2837="Standard domestic 15% (Box 7)",F2837="Import - VAT paid at customs (Box 8)",F2837="Import - Reverse charge (Box 9)"),ROUND(H2837*Setup!$B$9,2),0))</f>
        <v/>
      </c>
      <c r="Q2837" s="34">
        <f>IF(A2837="","",I2837-P2837)</f>
        <v/>
      </c>
      <c r="R2837" s="34">
        <f>IF(A2837="","",IF(L2837="Yes",I2837,0))</f>
        <v/>
      </c>
      <c r="S2837" s="34">
        <f>IF(A2837="","",IF(AND(L2837="Yes",K2837="Yes",NOT(ISNUMBER(SEARCH("blocked",G2837))),OR(F2837="Standard domestic 15% (Box 7)",F2837="Import - VAT paid at customs (Box 8)",F2837="Import - Reverse charge (Box 9)"),OR(F2837&lt;&gt;"Standard domestic 15% (Box 7)",AND(LEN(D2837)=15,LEFT(D2837,1)="3",RIGHT(D2837,1)="3",ISNUMBER(--D2837)))),I2837,0))</f>
        <v/>
      </c>
      <c r="T2837" s="34">
        <f>IF(A2837="","",R2837-S2837)</f>
        <v/>
      </c>
      <c r="U2837" s="23">
        <f>IF(A2837="","",IF(O2837=0,"Outside audit periods; ","")&amp;IF(F2837="","No VAT category; ","")&amp;IF(ABS(Q2837)&gt;Setup!$B$10,"VAT ≠ 15% × net; ","")&amp;IF(AND(F2837="Standard domestic 15% (Box 7)",NOT(AND(LEN(D2837)=15,LEFT(D2837,1)="3",RIGHT(D2837,1)="3",ISNUMBER(--D2837)))),"Invalid/missing supplier VAT no; ","")&amp;IF(AND(L2837="Yes",K2837&lt;&gt;"Yes"),"VAT claimed without valid tax invoice; ","")&amp;IF(AND(L2837="Yes",ISNUMBER(SEARCH("blocked",G2837))),"Blocked input VAT claimed; ","")&amp;IF(AND(F2837="Import - VAT paid at customs (Box 8)",M2837=""),"Customs declaration no missing; ","")&amp;IF(AND(F2837="Import - Reverse charge (Box 9)",E2837="Saudi Arabia"),"RCM used for a local supplier; ","")&amp;IF(AND(L2837="Yes",NOT(OR(F2837="Standard domestic 15% (Box 7)",F2837="Import - VAT paid at customs (Box 8)",F2837="Import - Reverse charge (Box 9)"))),"VAT claimed on non-taxable category; ",""))</f>
        <v/>
      </c>
    </row>
    <row r="2838">
      <c r="A2838" s="17" t="n"/>
      <c r="B2838" s="14" t="n"/>
      <c r="C2838" s="14" t="n"/>
      <c r="D2838" s="16" t="n"/>
      <c r="E2838" s="14" t="n"/>
      <c r="F2838" s="14" t="n"/>
      <c r="G2838" s="14" t="n"/>
      <c r="H2838" s="19" t="n"/>
      <c r="I2838" s="19" t="n"/>
      <c r="J2838" s="34">
        <f>IF(A2838="","",H2838+I2838)</f>
        <v/>
      </c>
      <c r="K2838" s="14" t="n"/>
      <c r="L2838" s="14" t="n"/>
      <c r="M2838" s="14" t="n"/>
      <c r="N2838" s="14" t="n"/>
      <c r="O2838" s="20">
        <f>IF(A2838="","",SUMPRODUCT((A2838&gt;=Setup!$C$19:$C$30)*(A2838&lt;=Setup!$D$19:$D$30)*Setup!$A$19:$A$30))</f>
        <v/>
      </c>
      <c r="P2838" s="34">
        <f>IF(A2838="","",IF(OR(F2838="Standard domestic 15% (Box 7)",F2838="Import - VAT paid at customs (Box 8)",F2838="Import - Reverse charge (Box 9)"),ROUND(H2838*Setup!$B$9,2),0))</f>
        <v/>
      </c>
      <c r="Q2838" s="34">
        <f>IF(A2838="","",I2838-P2838)</f>
        <v/>
      </c>
      <c r="R2838" s="34">
        <f>IF(A2838="","",IF(L2838="Yes",I2838,0))</f>
        <v/>
      </c>
      <c r="S2838" s="34">
        <f>IF(A2838="","",IF(AND(L2838="Yes",K2838="Yes",NOT(ISNUMBER(SEARCH("blocked",G2838))),OR(F2838="Standard domestic 15% (Box 7)",F2838="Import - VAT paid at customs (Box 8)",F2838="Import - Reverse charge (Box 9)"),OR(F2838&lt;&gt;"Standard domestic 15% (Box 7)",AND(LEN(D2838)=15,LEFT(D2838,1)="3",RIGHT(D2838,1)="3",ISNUMBER(--D2838)))),I2838,0))</f>
        <v/>
      </c>
      <c r="T2838" s="34">
        <f>IF(A2838="","",R2838-S2838)</f>
        <v/>
      </c>
      <c r="U2838" s="23">
        <f>IF(A2838="","",IF(O2838=0,"Outside audit periods; ","")&amp;IF(F2838="","No VAT category; ","")&amp;IF(ABS(Q2838)&gt;Setup!$B$10,"VAT ≠ 15% × net; ","")&amp;IF(AND(F2838="Standard domestic 15% (Box 7)",NOT(AND(LEN(D2838)=15,LEFT(D2838,1)="3",RIGHT(D2838,1)="3",ISNUMBER(--D2838)))),"Invalid/missing supplier VAT no; ","")&amp;IF(AND(L2838="Yes",K2838&lt;&gt;"Yes"),"VAT claimed without valid tax invoice; ","")&amp;IF(AND(L2838="Yes",ISNUMBER(SEARCH("blocked",G2838))),"Blocked input VAT claimed; ","")&amp;IF(AND(F2838="Import - VAT paid at customs (Box 8)",M2838=""),"Customs declaration no missing; ","")&amp;IF(AND(F2838="Import - Reverse charge (Box 9)",E2838="Saudi Arabia"),"RCM used for a local supplier; ","")&amp;IF(AND(L2838="Yes",NOT(OR(F2838="Standard domestic 15% (Box 7)",F2838="Import - VAT paid at customs (Box 8)",F2838="Import - Reverse charge (Box 9)"))),"VAT claimed on non-taxable category; ",""))</f>
        <v/>
      </c>
    </row>
    <row r="2839">
      <c r="A2839" s="17" t="n"/>
      <c r="B2839" s="14" t="n"/>
      <c r="C2839" s="14" t="n"/>
      <c r="D2839" s="16" t="n"/>
      <c r="E2839" s="14" t="n"/>
      <c r="F2839" s="14" t="n"/>
      <c r="G2839" s="14" t="n"/>
      <c r="H2839" s="19" t="n"/>
      <c r="I2839" s="19" t="n"/>
      <c r="J2839" s="34">
        <f>IF(A2839="","",H2839+I2839)</f>
        <v/>
      </c>
      <c r="K2839" s="14" t="n"/>
      <c r="L2839" s="14" t="n"/>
      <c r="M2839" s="14" t="n"/>
      <c r="N2839" s="14" t="n"/>
      <c r="O2839" s="20">
        <f>IF(A2839="","",SUMPRODUCT((A2839&gt;=Setup!$C$19:$C$30)*(A2839&lt;=Setup!$D$19:$D$30)*Setup!$A$19:$A$30))</f>
        <v/>
      </c>
      <c r="P2839" s="34">
        <f>IF(A2839="","",IF(OR(F2839="Standard domestic 15% (Box 7)",F2839="Import - VAT paid at customs (Box 8)",F2839="Import - Reverse charge (Box 9)"),ROUND(H2839*Setup!$B$9,2),0))</f>
        <v/>
      </c>
      <c r="Q2839" s="34">
        <f>IF(A2839="","",I2839-P2839)</f>
        <v/>
      </c>
      <c r="R2839" s="34">
        <f>IF(A2839="","",IF(L2839="Yes",I2839,0))</f>
        <v/>
      </c>
      <c r="S2839" s="34">
        <f>IF(A2839="","",IF(AND(L2839="Yes",K2839="Yes",NOT(ISNUMBER(SEARCH("blocked",G2839))),OR(F2839="Standard domestic 15% (Box 7)",F2839="Import - VAT paid at customs (Box 8)",F2839="Import - Reverse charge (Box 9)"),OR(F2839&lt;&gt;"Standard domestic 15% (Box 7)",AND(LEN(D2839)=15,LEFT(D2839,1)="3",RIGHT(D2839,1)="3",ISNUMBER(--D2839)))),I2839,0))</f>
        <v/>
      </c>
      <c r="T2839" s="34">
        <f>IF(A2839="","",R2839-S2839)</f>
        <v/>
      </c>
      <c r="U2839" s="23">
        <f>IF(A2839="","",IF(O2839=0,"Outside audit periods; ","")&amp;IF(F2839="","No VAT category; ","")&amp;IF(ABS(Q2839)&gt;Setup!$B$10,"VAT ≠ 15% × net; ","")&amp;IF(AND(F2839="Standard domestic 15% (Box 7)",NOT(AND(LEN(D2839)=15,LEFT(D2839,1)="3",RIGHT(D2839,1)="3",ISNUMBER(--D2839)))),"Invalid/missing supplier VAT no; ","")&amp;IF(AND(L2839="Yes",K2839&lt;&gt;"Yes"),"VAT claimed without valid tax invoice; ","")&amp;IF(AND(L2839="Yes",ISNUMBER(SEARCH("blocked",G2839))),"Blocked input VAT claimed; ","")&amp;IF(AND(F2839="Import - VAT paid at customs (Box 8)",M2839=""),"Customs declaration no missing; ","")&amp;IF(AND(F2839="Import - Reverse charge (Box 9)",E2839="Saudi Arabia"),"RCM used for a local supplier; ","")&amp;IF(AND(L2839="Yes",NOT(OR(F2839="Standard domestic 15% (Box 7)",F2839="Import - VAT paid at customs (Box 8)",F2839="Import - Reverse charge (Box 9)"))),"VAT claimed on non-taxable category; ",""))</f>
        <v/>
      </c>
    </row>
    <row r="2840">
      <c r="A2840" s="17" t="n"/>
      <c r="B2840" s="14" t="n"/>
      <c r="C2840" s="14" t="n"/>
      <c r="D2840" s="16" t="n"/>
      <c r="E2840" s="14" t="n"/>
      <c r="F2840" s="14" t="n"/>
      <c r="G2840" s="14" t="n"/>
      <c r="H2840" s="19" t="n"/>
      <c r="I2840" s="19" t="n"/>
      <c r="J2840" s="34">
        <f>IF(A2840="","",H2840+I2840)</f>
        <v/>
      </c>
      <c r="K2840" s="14" t="n"/>
      <c r="L2840" s="14" t="n"/>
      <c r="M2840" s="14" t="n"/>
      <c r="N2840" s="14" t="n"/>
      <c r="O2840" s="20">
        <f>IF(A2840="","",SUMPRODUCT((A2840&gt;=Setup!$C$19:$C$30)*(A2840&lt;=Setup!$D$19:$D$30)*Setup!$A$19:$A$30))</f>
        <v/>
      </c>
      <c r="P2840" s="34">
        <f>IF(A2840="","",IF(OR(F2840="Standard domestic 15% (Box 7)",F2840="Import - VAT paid at customs (Box 8)",F2840="Import - Reverse charge (Box 9)"),ROUND(H2840*Setup!$B$9,2),0))</f>
        <v/>
      </c>
      <c r="Q2840" s="34">
        <f>IF(A2840="","",I2840-P2840)</f>
        <v/>
      </c>
      <c r="R2840" s="34">
        <f>IF(A2840="","",IF(L2840="Yes",I2840,0))</f>
        <v/>
      </c>
      <c r="S2840" s="34">
        <f>IF(A2840="","",IF(AND(L2840="Yes",K2840="Yes",NOT(ISNUMBER(SEARCH("blocked",G2840))),OR(F2840="Standard domestic 15% (Box 7)",F2840="Import - VAT paid at customs (Box 8)",F2840="Import - Reverse charge (Box 9)"),OR(F2840&lt;&gt;"Standard domestic 15% (Box 7)",AND(LEN(D2840)=15,LEFT(D2840,1)="3",RIGHT(D2840,1)="3",ISNUMBER(--D2840)))),I2840,0))</f>
        <v/>
      </c>
      <c r="T2840" s="34">
        <f>IF(A2840="","",R2840-S2840)</f>
        <v/>
      </c>
      <c r="U2840" s="23">
        <f>IF(A2840="","",IF(O2840=0,"Outside audit periods; ","")&amp;IF(F2840="","No VAT category; ","")&amp;IF(ABS(Q2840)&gt;Setup!$B$10,"VAT ≠ 15% × net; ","")&amp;IF(AND(F2840="Standard domestic 15% (Box 7)",NOT(AND(LEN(D2840)=15,LEFT(D2840,1)="3",RIGHT(D2840,1)="3",ISNUMBER(--D2840)))),"Invalid/missing supplier VAT no; ","")&amp;IF(AND(L2840="Yes",K2840&lt;&gt;"Yes"),"VAT claimed without valid tax invoice; ","")&amp;IF(AND(L2840="Yes",ISNUMBER(SEARCH("blocked",G2840))),"Blocked input VAT claimed; ","")&amp;IF(AND(F2840="Import - VAT paid at customs (Box 8)",M2840=""),"Customs declaration no missing; ","")&amp;IF(AND(F2840="Import - Reverse charge (Box 9)",E2840="Saudi Arabia"),"RCM used for a local supplier; ","")&amp;IF(AND(L2840="Yes",NOT(OR(F2840="Standard domestic 15% (Box 7)",F2840="Import - VAT paid at customs (Box 8)",F2840="Import - Reverse charge (Box 9)"))),"VAT claimed on non-taxable category; ",""))</f>
        <v/>
      </c>
    </row>
    <row r="2841">
      <c r="A2841" s="17" t="n"/>
      <c r="B2841" s="14" t="n"/>
      <c r="C2841" s="14" t="n"/>
      <c r="D2841" s="16" t="n"/>
      <c r="E2841" s="14" t="n"/>
      <c r="F2841" s="14" t="n"/>
      <c r="G2841" s="14" t="n"/>
      <c r="H2841" s="19" t="n"/>
      <c r="I2841" s="19" t="n"/>
      <c r="J2841" s="34">
        <f>IF(A2841="","",H2841+I2841)</f>
        <v/>
      </c>
      <c r="K2841" s="14" t="n"/>
      <c r="L2841" s="14" t="n"/>
      <c r="M2841" s="14" t="n"/>
      <c r="N2841" s="14" t="n"/>
      <c r="O2841" s="20">
        <f>IF(A2841="","",SUMPRODUCT((A2841&gt;=Setup!$C$19:$C$30)*(A2841&lt;=Setup!$D$19:$D$30)*Setup!$A$19:$A$30))</f>
        <v/>
      </c>
      <c r="P2841" s="34">
        <f>IF(A2841="","",IF(OR(F2841="Standard domestic 15% (Box 7)",F2841="Import - VAT paid at customs (Box 8)",F2841="Import - Reverse charge (Box 9)"),ROUND(H2841*Setup!$B$9,2),0))</f>
        <v/>
      </c>
      <c r="Q2841" s="34">
        <f>IF(A2841="","",I2841-P2841)</f>
        <v/>
      </c>
      <c r="R2841" s="34">
        <f>IF(A2841="","",IF(L2841="Yes",I2841,0))</f>
        <v/>
      </c>
      <c r="S2841" s="34">
        <f>IF(A2841="","",IF(AND(L2841="Yes",K2841="Yes",NOT(ISNUMBER(SEARCH("blocked",G2841))),OR(F2841="Standard domestic 15% (Box 7)",F2841="Import - VAT paid at customs (Box 8)",F2841="Import - Reverse charge (Box 9)"),OR(F2841&lt;&gt;"Standard domestic 15% (Box 7)",AND(LEN(D2841)=15,LEFT(D2841,1)="3",RIGHT(D2841,1)="3",ISNUMBER(--D2841)))),I2841,0))</f>
        <v/>
      </c>
      <c r="T2841" s="34">
        <f>IF(A2841="","",R2841-S2841)</f>
        <v/>
      </c>
      <c r="U2841" s="23">
        <f>IF(A2841="","",IF(O2841=0,"Outside audit periods; ","")&amp;IF(F2841="","No VAT category; ","")&amp;IF(ABS(Q2841)&gt;Setup!$B$10,"VAT ≠ 15% × net; ","")&amp;IF(AND(F2841="Standard domestic 15% (Box 7)",NOT(AND(LEN(D2841)=15,LEFT(D2841,1)="3",RIGHT(D2841,1)="3",ISNUMBER(--D2841)))),"Invalid/missing supplier VAT no; ","")&amp;IF(AND(L2841="Yes",K2841&lt;&gt;"Yes"),"VAT claimed without valid tax invoice; ","")&amp;IF(AND(L2841="Yes",ISNUMBER(SEARCH("blocked",G2841))),"Blocked input VAT claimed; ","")&amp;IF(AND(F2841="Import - VAT paid at customs (Box 8)",M2841=""),"Customs declaration no missing; ","")&amp;IF(AND(F2841="Import - Reverse charge (Box 9)",E2841="Saudi Arabia"),"RCM used for a local supplier; ","")&amp;IF(AND(L2841="Yes",NOT(OR(F2841="Standard domestic 15% (Box 7)",F2841="Import - VAT paid at customs (Box 8)",F2841="Import - Reverse charge (Box 9)"))),"VAT claimed on non-taxable category; ",""))</f>
        <v/>
      </c>
    </row>
    <row r="2842">
      <c r="A2842" s="17" t="n"/>
      <c r="B2842" s="14" t="n"/>
      <c r="C2842" s="14" t="n"/>
      <c r="D2842" s="16" t="n"/>
      <c r="E2842" s="14" t="n"/>
      <c r="F2842" s="14" t="n"/>
      <c r="G2842" s="14" t="n"/>
      <c r="H2842" s="19" t="n"/>
      <c r="I2842" s="19" t="n"/>
      <c r="J2842" s="34">
        <f>IF(A2842="","",H2842+I2842)</f>
        <v/>
      </c>
      <c r="K2842" s="14" t="n"/>
      <c r="L2842" s="14" t="n"/>
      <c r="M2842" s="14" t="n"/>
      <c r="N2842" s="14" t="n"/>
      <c r="O2842" s="20">
        <f>IF(A2842="","",SUMPRODUCT((A2842&gt;=Setup!$C$19:$C$30)*(A2842&lt;=Setup!$D$19:$D$30)*Setup!$A$19:$A$30))</f>
        <v/>
      </c>
      <c r="P2842" s="34">
        <f>IF(A2842="","",IF(OR(F2842="Standard domestic 15% (Box 7)",F2842="Import - VAT paid at customs (Box 8)",F2842="Import - Reverse charge (Box 9)"),ROUND(H2842*Setup!$B$9,2),0))</f>
        <v/>
      </c>
      <c r="Q2842" s="34">
        <f>IF(A2842="","",I2842-P2842)</f>
        <v/>
      </c>
      <c r="R2842" s="34">
        <f>IF(A2842="","",IF(L2842="Yes",I2842,0))</f>
        <v/>
      </c>
      <c r="S2842" s="34">
        <f>IF(A2842="","",IF(AND(L2842="Yes",K2842="Yes",NOT(ISNUMBER(SEARCH("blocked",G2842))),OR(F2842="Standard domestic 15% (Box 7)",F2842="Import - VAT paid at customs (Box 8)",F2842="Import - Reverse charge (Box 9)"),OR(F2842&lt;&gt;"Standard domestic 15% (Box 7)",AND(LEN(D2842)=15,LEFT(D2842,1)="3",RIGHT(D2842,1)="3",ISNUMBER(--D2842)))),I2842,0))</f>
        <v/>
      </c>
      <c r="T2842" s="34">
        <f>IF(A2842="","",R2842-S2842)</f>
        <v/>
      </c>
      <c r="U2842" s="23">
        <f>IF(A2842="","",IF(O2842=0,"Outside audit periods; ","")&amp;IF(F2842="","No VAT category; ","")&amp;IF(ABS(Q2842)&gt;Setup!$B$10,"VAT ≠ 15% × net; ","")&amp;IF(AND(F2842="Standard domestic 15% (Box 7)",NOT(AND(LEN(D2842)=15,LEFT(D2842,1)="3",RIGHT(D2842,1)="3",ISNUMBER(--D2842)))),"Invalid/missing supplier VAT no; ","")&amp;IF(AND(L2842="Yes",K2842&lt;&gt;"Yes"),"VAT claimed without valid tax invoice; ","")&amp;IF(AND(L2842="Yes",ISNUMBER(SEARCH("blocked",G2842))),"Blocked input VAT claimed; ","")&amp;IF(AND(F2842="Import - VAT paid at customs (Box 8)",M2842=""),"Customs declaration no missing; ","")&amp;IF(AND(F2842="Import - Reverse charge (Box 9)",E2842="Saudi Arabia"),"RCM used for a local supplier; ","")&amp;IF(AND(L2842="Yes",NOT(OR(F2842="Standard domestic 15% (Box 7)",F2842="Import - VAT paid at customs (Box 8)",F2842="Import - Reverse charge (Box 9)"))),"VAT claimed on non-taxable category; ",""))</f>
        <v/>
      </c>
    </row>
    <row r="2843">
      <c r="A2843" s="17" t="n"/>
      <c r="B2843" s="14" t="n"/>
      <c r="C2843" s="14" t="n"/>
      <c r="D2843" s="16" t="n"/>
      <c r="E2843" s="14" t="n"/>
      <c r="F2843" s="14" t="n"/>
      <c r="G2843" s="14" t="n"/>
      <c r="H2843" s="19" t="n"/>
      <c r="I2843" s="19" t="n"/>
      <c r="J2843" s="34">
        <f>IF(A2843="","",H2843+I2843)</f>
        <v/>
      </c>
      <c r="K2843" s="14" t="n"/>
      <c r="L2843" s="14" t="n"/>
      <c r="M2843" s="14" t="n"/>
      <c r="N2843" s="14" t="n"/>
      <c r="O2843" s="20">
        <f>IF(A2843="","",SUMPRODUCT((A2843&gt;=Setup!$C$19:$C$30)*(A2843&lt;=Setup!$D$19:$D$30)*Setup!$A$19:$A$30))</f>
        <v/>
      </c>
      <c r="P2843" s="34">
        <f>IF(A2843="","",IF(OR(F2843="Standard domestic 15% (Box 7)",F2843="Import - VAT paid at customs (Box 8)",F2843="Import - Reverse charge (Box 9)"),ROUND(H2843*Setup!$B$9,2),0))</f>
        <v/>
      </c>
      <c r="Q2843" s="34">
        <f>IF(A2843="","",I2843-P2843)</f>
        <v/>
      </c>
      <c r="R2843" s="34">
        <f>IF(A2843="","",IF(L2843="Yes",I2843,0))</f>
        <v/>
      </c>
      <c r="S2843" s="34">
        <f>IF(A2843="","",IF(AND(L2843="Yes",K2843="Yes",NOT(ISNUMBER(SEARCH("blocked",G2843))),OR(F2843="Standard domestic 15% (Box 7)",F2843="Import - VAT paid at customs (Box 8)",F2843="Import - Reverse charge (Box 9)"),OR(F2843&lt;&gt;"Standard domestic 15% (Box 7)",AND(LEN(D2843)=15,LEFT(D2843,1)="3",RIGHT(D2843,1)="3",ISNUMBER(--D2843)))),I2843,0))</f>
        <v/>
      </c>
      <c r="T2843" s="34">
        <f>IF(A2843="","",R2843-S2843)</f>
        <v/>
      </c>
      <c r="U2843" s="23">
        <f>IF(A2843="","",IF(O2843=0,"Outside audit periods; ","")&amp;IF(F2843="","No VAT category; ","")&amp;IF(ABS(Q2843)&gt;Setup!$B$10,"VAT ≠ 15% × net; ","")&amp;IF(AND(F2843="Standard domestic 15% (Box 7)",NOT(AND(LEN(D2843)=15,LEFT(D2843,1)="3",RIGHT(D2843,1)="3",ISNUMBER(--D2843)))),"Invalid/missing supplier VAT no; ","")&amp;IF(AND(L2843="Yes",K2843&lt;&gt;"Yes"),"VAT claimed without valid tax invoice; ","")&amp;IF(AND(L2843="Yes",ISNUMBER(SEARCH("blocked",G2843))),"Blocked input VAT claimed; ","")&amp;IF(AND(F2843="Import - VAT paid at customs (Box 8)",M2843=""),"Customs declaration no missing; ","")&amp;IF(AND(F2843="Import - Reverse charge (Box 9)",E2843="Saudi Arabia"),"RCM used for a local supplier; ","")&amp;IF(AND(L2843="Yes",NOT(OR(F2843="Standard domestic 15% (Box 7)",F2843="Import - VAT paid at customs (Box 8)",F2843="Import - Reverse charge (Box 9)"))),"VAT claimed on non-taxable category; ",""))</f>
        <v/>
      </c>
    </row>
    <row r="2844">
      <c r="A2844" s="17" t="n"/>
      <c r="B2844" s="14" t="n"/>
      <c r="C2844" s="14" t="n"/>
      <c r="D2844" s="16" t="n"/>
      <c r="E2844" s="14" t="n"/>
      <c r="F2844" s="14" t="n"/>
      <c r="G2844" s="14" t="n"/>
      <c r="H2844" s="19" t="n"/>
      <c r="I2844" s="19" t="n"/>
      <c r="J2844" s="34">
        <f>IF(A2844="","",H2844+I2844)</f>
        <v/>
      </c>
      <c r="K2844" s="14" t="n"/>
      <c r="L2844" s="14" t="n"/>
      <c r="M2844" s="14" t="n"/>
      <c r="N2844" s="14" t="n"/>
      <c r="O2844" s="20">
        <f>IF(A2844="","",SUMPRODUCT((A2844&gt;=Setup!$C$19:$C$30)*(A2844&lt;=Setup!$D$19:$D$30)*Setup!$A$19:$A$30))</f>
        <v/>
      </c>
      <c r="P2844" s="34">
        <f>IF(A2844="","",IF(OR(F2844="Standard domestic 15% (Box 7)",F2844="Import - VAT paid at customs (Box 8)",F2844="Import - Reverse charge (Box 9)"),ROUND(H2844*Setup!$B$9,2),0))</f>
        <v/>
      </c>
      <c r="Q2844" s="34">
        <f>IF(A2844="","",I2844-P2844)</f>
        <v/>
      </c>
      <c r="R2844" s="34">
        <f>IF(A2844="","",IF(L2844="Yes",I2844,0))</f>
        <v/>
      </c>
      <c r="S2844" s="34">
        <f>IF(A2844="","",IF(AND(L2844="Yes",K2844="Yes",NOT(ISNUMBER(SEARCH("blocked",G2844))),OR(F2844="Standard domestic 15% (Box 7)",F2844="Import - VAT paid at customs (Box 8)",F2844="Import - Reverse charge (Box 9)"),OR(F2844&lt;&gt;"Standard domestic 15% (Box 7)",AND(LEN(D2844)=15,LEFT(D2844,1)="3",RIGHT(D2844,1)="3",ISNUMBER(--D2844)))),I2844,0))</f>
        <v/>
      </c>
      <c r="T2844" s="34">
        <f>IF(A2844="","",R2844-S2844)</f>
        <v/>
      </c>
      <c r="U2844" s="23">
        <f>IF(A2844="","",IF(O2844=0,"Outside audit periods; ","")&amp;IF(F2844="","No VAT category; ","")&amp;IF(ABS(Q2844)&gt;Setup!$B$10,"VAT ≠ 15% × net; ","")&amp;IF(AND(F2844="Standard domestic 15% (Box 7)",NOT(AND(LEN(D2844)=15,LEFT(D2844,1)="3",RIGHT(D2844,1)="3",ISNUMBER(--D2844)))),"Invalid/missing supplier VAT no; ","")&amp;IF(AND(L2844="Yes",K2844&lt;&gt;"Yes"),"VAT claimed without valid tax invoice; ","")&amp;IF(AND(L2844="Yes",ISNUMBER(SEARCH("blocked",G2844))),"Blocked input VAT claimed; ","")&amp;IF(AND(F2844="Import - VAT paid at customs (Box 8)",M2844=""),"Customs declaration no missing; ","")&amp;IF(AND(F2844="Import - Reverse charge (Box 9)",E2844="Saudi Arabia"),"RCM used for a local supplier; ","")&amp;IF(AND(L2844="Yes",NOT(OR(F2844="Standard domestic 15% (Box 7)",F2844="Import - VAT paid at customs (Box 8)",F2844="Import - Reverse charge (Box 9)"))),"VAT claimed on non-taxable category; ",""))</f>
        <v/>
      </c>
    </row>
    <row r="2845">
      <c r="A2845" s="17" t="n"/>
      <c r="B2845" s="14" t="n"/>
      <c r="C2845" s="14" t="n"/>
      <c r="D2845" s="16" t="n"/>
      <c r="E2845" s="14" t="n"/>
      <c r="F2845" s="14" t="n"/>
      <c r="G2845" s="14" t="n"/>
      <c r="H2845" s="19" t="n"/>
      <c r="I2845" s="19" t="n"/>
      <c r="J2845" s="34">
        <f>IF(A2845="","",H2845+I2845)</f>
        <v/>
      </c>
      <c r="K2845" s="14" t="n"/>
      <c r="L2845" s="14" t="n"/>
      <c r="M2845" s="14" t="n"/>
      <c r="N2845" s="14" t="n"/>
      <c r="O2845" s="20">
        <f>IF(A2845="","",SUMPRODUCT((A2845&gt;=Setup!$C$19:$C$30)*(A2845&lt;=Setup!$D$19:$D$30)*Setup!$A$19:$A$30))</f>
        <v/>
      </c>
      <c r="P2845" s="34">
        <f>IF(A2845="","",IF(OR(F2845="Standard domestic 15% (Box 7)",F2845="Import - VAT paid at customs (Box 8)",F2845="Import - Reverse charge (Box 9)"),ROUND(H2845*Setup!$B$9,2),0))</f>
        <v/>
      </c>
      <c r="Q2845" s="34">
        <f>IF(A2845="","",I2845-P2845)</f>
        <v/>
      </c>
      <c r="R2845" s="34">
        <f>IF(A2845="","",IF(L2845="Yes",I2845,0))</f>
        <v/>
      </c>
      <c r="S2845" s="34">
        <f>IF(A2845="","",IF(AND(L2845="Yes",K2845="Yes",NOT(ISNUMBER(SEARCH("blocked",G2845))),OR(F2845="Standard domestic 15% (Box 7)",F2845="Import - VAT paid at customs (Box 8)",F2845="Import - Reverse charge (Box 9)"),OR(F2845&lt;&gt;"Standard domestic 15% (Box 7)",AND(LEN(D2845)=15,LEFT(D2845,1)="3",RIGHT(D2845,1)="3",ISNUMBER(--D2845)))),I2845,0))</f>
        <v/>
      </c>
      <c r="T2845" s="34">
        <f>IF(A2845="","",R2845-S2845)</f>
        <v/>
      </c>
      <c r="U2845" s="23">
        <f>IF(A2845="","",IF(O2845=0,"Outside audit periods; ","")&amp;IF(F2845="","No VAT category; ","")&amp;IF(ABS(Q2845)&gt;Setup!$B$10,"VAT ≠ 15% × net; ","")&amp;IF(AND(F2845="Standard domestic 15% (Box 7)",NOT(AND(LEN(D2845)=15,LEFT(D2845,1)="3",RIGHT(D2845,1)="3",ISNUMBER(--D2845)))),"Invalid/missing supplier VAT no; ","")&amp;IF(AND(L2845="Yes",K2845&lt;&gt;"Yes"),"VAT claimed without valid tax invoice; ","")&amp;IF(AND(L2845="Yes",ISNUMBER(SEARCH("blocked",G2845))),"Blocked input VAT claimed; ","")&amp;IF(AND(F2845="Import - VAT paid at customs (Box 8)",M2845=""),"Customs declaration no missing; ","")&amp;IF(AND(F2845="Import - Reverse charge (Box 9)",E2845="Saudi Arabia"),"RCM used for a local supplier; ","")&amp;IF(AND(L2845="Yes",NOT(OR(F2845="Standard domestic 15% (Box 7)",F2845="Import - VAT paid at customs (Box 8)",F2845="Import - Reverse charge (Box 9)"))),"VAT claimed on non-taxable category; ",""))</f>
        <v/>
      </c>
    </row>
    <row r="2846">
      <c r="A2846" s="17" t="n"/>
      <c r="B2846" s="14" t="n"/>
      <c r="C2846" s="14" t="n"/>
      <c r="D2846" s="16" t="n"/>
      <c r="E2846" s="14" t="n"/>
      <c r="F2846" s="14" t="n"/>
      <c r="G2846" s="14" t="n"/>
      <c r="H2846" s="19" t="n"/>
      <c r="I2846" s="19" t="n"/>
      <c r="J2846" s="34">
        <f>IF(A2846="","",H2846+I2846)</f>
        <v/>
      </c>
      <c r="K2846" s="14" t="n"/>
      <c r="L2846" s="14" t="n"/>
      <c r="M2846" s="14" t="n"/>
      <c r="N2846" s="14" t="n"/>
      <c r="O2846" s="20">
        <f>IF(A2846="","",SUMPRODUCT((A2846&gt;=Setup!$C$19:$C$30)*(A2846&lt;=Setup!$D$19:$D$30)*Setup!$A$19:$A$30))</f>
        <v/>
      </c>
      <c r="P2846" s="34">
        <f>IF(A2846="","",IF(OR(F2846="Standard domestic 15% (Box 7)",F2846="Import - VAT paid at customs (Box 8)",F2846="Import - Reverse charge (Box 9)"),ROUND(H2846*Setup!$B$9,2),0))</f>
        <v/>
      </c>
      <c r="Q2846" s="34">
        <f>IF(A2846="","",I2846-P2846)</f>
        <v/>
      </c>
      <c r="R2846" s="34">
        <f>IF(A2846="","",IF(L2846="Yes",I2846,0))</f>
        <v/>
      </c>
      <c r="S2846" s="34">
        <f>IF(A2846="","",IF(AND(L2846="Yes",K2846="Yes",NOT(ISNUMBER(SEARCH("blocked",G2846))),OR(F2846="Standard domestic 15% (Box 7)",F2846="Import - VAT paid at customs (Box 8)",F2846="Import - Reverse charge (Box 9)"),OR(F2846&lt;&gt;"Standard domestic 15% (Box 7)",AND(LEN(D2846)=15,LEFT(D2846,1)="3",RIGHT(D2846,1)="3",ISNUMBER(--D2846)))),I2846,0))</f>
        <v/>
      </c>
      <c r="T2846" s="34">
        <f>IF(A2846="","",R2846-S2846)</f>
        <v/>
      </c>
      <c r="U2846" s="23">
        <f>IF(A2846="","",IF(O2846=0,"Outside audit periods; ","")&amp;IF(F2846="","No VAT category; ","")&amp;IF(ABS(Q2846)&gt;Setup!$B$10,"VAT ≠ 15% × net; ","")&amp;IF(AND(F2846="Standard domestic 15% (Box 7)",NOT(AND(LEN(D2846)=15,LEFT(D2846,1)="3",RIGHT(D2846,1)="3",ISNUMBER(--D2846)))),"Invalid/missing supplier VAT no; ","")&amp;IF(AND(L2846="Yes",K2846&lt;&gt;"Yes"),"VAT claimed without valid tax invoice; ","")&amp;IF(AND(L2846="Yes",ISNUMBER(SEARCH("blocked",G2846))),"Blocked input VAT claimed; ","")&amp;IF(AND(F2846="Import - VAT paid at customs (Box 8)",M2846=""),"Customs declaration no missing; ","")&amp;IF(AND(F2846="Import - Reverse charge (Box 9)",E2846="Saudi Arabia"),"RCM used for a local supplier; ","")&amp;IF(AND(L2846="Yes",NOT(OR(F2846="Standard domestic 15% (Box 7)",F2846="Import - VAT paid at customs (Box 8)",F2846="Import - Reverse charge (Box 9)"))),"VAT claimed on non-taxable category; ",""))</f>
        <v/>
      </c>
    </row>
    <row r="2847">
      <c r="A2847" s="17" t="n"/>
      <c r="B2847" s="14" t="n"/>
      <c r="C2847" s="14" t="n"/>
      <c r="D2847" s="16" t="n"/>
      <c r="E2847" s="14" t="n"/>
      <c r="F2847" s="14" t="n"/>
      <c r="G2847" s="14" t="n"/>
      <c r="H2847" s="19" t="n"/>
      <c r="I2847" s="19" t="n"/>
      <c r="J2847" s="34">
        <f>IF(A2847="","",H2847+I2847)</f>
        <v/>
      </c>
      <c r="K2847" s="14" t="n"/>
      <c r="L2847" s="14" t="n"/>
      <c r="M2847" s="14" t="n"/>
      <c r="N2847" s="14" t="n"/>
      <c r="O2847" s="20">
        <f>IF(A2847="","",SUMPRODUCT((A2847&gt;=Setup!$C$19:$C$30)*(A2847&lt;=Setup!$D$19:$D$30)*Setup!$A$19:$A$30))</f>
        <v/>
      </c>
      <c r="P2847" s="34">
        <f>IF(A2847="","",IF(OR(F2847="Standard domestic 15% (Box 7)",F2847="Import - VAT paid at customs (Box 8)",F2847="Import - Reverse charge (Box 9)"),ROUND(H2847*Setup!$B$9,2),0))</f>
        <v/>
      </c>
      <c r="Q2847" s="34">
        <f>IF(A2847="","",I2847-P2847)</f>
        <v/>
      </c>
      <c r="R2847" s="34">
        <f>IF(A2847="","",IF(L2847="Yes",I2847,0))</f>
        <v/>
      </c>
      <c r="S2847" s="34">
        <f>IF(A2847="","",IF(AND(L2847="Yes",K2847="Yes",NOT(ISNUMBER(SEARCH("blocked",G2847))),OR(F2847="Standard domestic 15% (Box 7)",F2847="Import - VAT paid at customs (Box 8)",F2847="Import - Reverse charge (Box 9)"),OR(F2847&lt;&gt;"Standard domestic 15% (Box 7)",AND(LEN(D2847)=15,LEFT(D2847,1)="3",RIGHT(D2847,1)="3",ISNUMBER(--D2847)))),I2847,0))</f>
        <v/>
      </c>
      <c r="T2847" s="34">
        <f>IF(A2847="","",R2847-S2847)</f>
        <v/>
      </c>
      <c r="U2847" s="23">
        <f>IF(A2847="","",IF(O2847=0,"Outside audit periods; ","")&amp;IF(F2847="","No VAT category; ","")&amp;IF(ABS(Q2847)&gt;Setup!$B$10,"VAT ≠ 15% × net; ","")&amp;IF(AND(F2847="Standard domestic 15% (Box 7)",NOT(AND(LEN(D2847)=15,LEFT(D2847,1)="3",RIGHT(D2847,1)="3",ISNUMBER(--D2847)))),"Invalid/missing supplier VAT no; ","")&amp;IF(AND(L2847="Yes",K2847&lt;&gt;"Yes"),"VAT claimed without valid tax invoice; ","")&amp;IF(AND(L2847="Yes",ISNUMBER(SEARCH("blocked",G2847))),"Blocked input VAT claimed; ","")&amp;IF(AND(F2847="Import - VAT paid at customs (Box 8)",M2847=""),"Customs declaration no missing; ","")&amp;IF(AND(F2847="Import - Reverse charge (Box 9)",E2847="Saudi Arabia"),"RCM used for a local supplier; ","")&amp;IF(AND(L2847="Yes",NOT(OR(F2847="Standard domestic 15% (Box 7)",F2847="Import - VAT paid at customs (Box 8)",F2847="Import - Reverse charge (Box 9)"))),"VAT claimed on non-taxable category; ",""))</f>
        <v/>
      </c>
    </row>
    <row r="2848">
      <c r="A2848" s="17" t="n"/>
      <c r="B2848" s="14" t="n"/>
      <c r="C2848" s="14" t="n"/>
      <c r="D2848" s="16" t="n"/>
      <c r="E2848" s="14" t="n"/>
      <c r="F2848" s="14" t="n"/>
      <c r="G2848" s="14" t="n"/>
      <c r="H2848" s="19" t="n"/>
      <c r="I2848" s="19" t="n"/>
      <c r="J2848" s="34">
        <f>IF(A2848="","",H2848+I2848)</f>
        <v/>
      </c>
      <c r="K2848" s="14" t="n"/>
      <c r="L2848" s="14" t="n"/>
      <c r="M2848" s="14" t="n"/>
      <c r="N2848" s="14" t="n"/>
      <c r="O2848" s="20">
        <f>IF(A2848="","",SUMPRODUCT((A2848&gt;=Setup!$C$19:$C$30)*(A2848&lt;=Setup!$D$19:$D$30)*Setup!$A$19:$A$30))</f>
        <v/>
      </c>
      <c r="P2848" s="34">
        <f>IF(A2848="","",IF(OR(F2848="Standard domestic 15% (Box 7)",F2848="Import - VAT paid at customs (Box 8)",F2848="Import - Reverse charge (Box 9)"),ROUND(H2848*Setup!$B$9,2),0))</f>
        <v/>
      </c>
      <c r="Q2848" s="34">
        <f>IF(A2848="","",I2848-P2848)</f>
        <v/>
      </c>
      <c r="R2848" s="34">
        <f>IF(A2848="","",IF(L2848="Yes",I2848,0))</f>
        <v/>
      </c>
      <c r="S2848" s="34">
        <f>IF(A2848="","",IF(AND(L2848="Yes",K2848="Yes",NOT(ISNUMBER(SEARCH("blocked",G2848))),OR(F2848="Standard domestic 15% (Box 7)",F2848="Import - VAT paid at customs (Box 8)",F2848="Import - Reverse charge (Box 9)"),OR(F2848&lt;&gt;"Standard domestic 15% (Box 7)",AND(LEN(D2848)=15,LEFT(D2848,1)="3",RIGHT(D2848,1)="3",ISNUMBER(--D2848)))),I2848,0))</f>
        <v/>
      </c>
      <c r="T2848" s="34">
        <f>IF(A2848="","",R2848-S2848)</f>
        <v/>
      </c>
      <c r="U2848" s="23">
        <f>IF(A2848="","",IF(O2848=0,"Outside audit periods; ","")&amp;IF(F2848="","No VAT category; ","")&amp;IF(ABS(Q2848)&gt;Setup!$B$10,"VAT ≠ 15% × net; ","")&amp;IF(AND(F2848="Standard domestic 15% (Box 7)",NOT(AND(LEN(D2848)=15,LEFT(D2848,1)="3",RIGHT(D2848,1)="3",ISNUMBER(--D2848)))),"Invalid/missing supplier VAT no; ","")&amp;IF(AND(L2848="Yes",K2848&lt;&gt;"Yes"),"VAT claimed without valid tax invoice; ","")&amp;IF(AND(L2848="Yes",ISNUMBER(SEARCH("blocked",G2848))),"Blocked input VAT claimed; ","")&amp;IF(AND(F2848="Import - VAT paid at customs (Box 8)",M2848=""),"Customs declaration no missing; ","")&amp;IF(AND(F2848="Import - Reverse charge (Box 9)",E2848="Saudi Arabia"),"RCM used for a local supplier; ","")&amp;IF(AND(L2848="Yes",NOT(OR(F2848="Standard domestic 15% (Box 7)",F2848="Import - VAT paid at customs (Box 8)",F2848="Import - Reverse charge (Box 9)"))),"VAT claimed on non-taxable category; ",""))</f>
        <v/>
      </c>
    </row>
    <row r="2849">
      <c r="A2849" s="17" t="n"/>
      <c r="B2849" s="14" t="n"/>
      <c r="C2849" s="14" t="n"/>
      <c r="D2849" s="16" t="n"/>
      <c r="E2849" s="14" t="n"/>
      <c r="F2849" s="14" t="n"/>
      <c r="G2849" s="14" t="n"/>
      <c r="H2849" s="19" t="n"/>
      <c r="I2849" s="19" t="n"/>
      <c r="J2849" s="34">
        <f>IF(A2849="","",H2849+I2849)</f>
        <v/>
      </c>
      <c r="K2849" s="14" t="n"/>
      <c r="L2849" s="14" t="n"/>
      <c r="M2849" s="14" t="n"/>
      <c r="N2849" s="14" t="n"/>
      <c r="O2849" s="20">
        <f>IF(A2849="","",SUMPRODUCT((A2849&gt;=Setup!$C$19:$C$30)*(A2849&lt;=Setup!$D$19:$D$30)*Setup!$A$19:$A$30))</f>
        <v/>
      </c>
      <c r="P2849" s="34">
        <f>IF(A2849="","",IF(OR(F2849="Standard domestic 15% (Box 7)",F2849="Import - VAT paid at customs (Box 8)",F2849="Import - Reverse charge (Box 9)"),ROUND(H2849*Setup!$B$9,2),0))</f>
        <v/>
      </c>
      <c r="Q2849" s="34">
        <f>IF(A2849="","",I2849-P2849)</f>
        <v/>
      </c>
      <c r="R2849" s="34">
        <f>IF(A2849="","",IF(L2849="Yes",I2849,0))</f>
        <v/>
      </c>
      <c r="S2849" s="34">
        <f>IF(A2849="","",IF(AND(L2849="Yes",K2849="Yes",NOT(ISNUMBER(SEARCH("blocked",G2849))),OR(F2849="Standard domestic 15% (Box 7)",F2849="Import - VAT paid at customs (Box 8)",F2849="Import - Reverse charge (Box 9)"),OR(F2849&lt;&gt;"Standard domestic 15% (Box 7)",AND(LEN(D2849)=15,LEFT(D2849,1)="3",RIGHT(D2849,1)="3",ISNUMBER(--D2849)))),I2849,0))</f>
        <v/>
      </c>
      <c r="T2849" s="34">
        <f>IF(A2849="","",R2849-S2849)</f>
        <v/>
      </c>
      <c r="U2849" s="23">
        <f>IF(A2849="","",IF(O2849=0,"Outside audit periods; ","")&amp;IF(F2849="","No VAT category; ","")&amp;IF(ABS(Q2849)&gt;Setup!$B$10,"VAT ≠ 15% × net; ","")&amp;IF(AND(F2849="Standard domestic 15% (Box 7)",NOT(AND(LEN(D2849)=15,LEFT(D2849,1)="3",RIGHT(D2849,1)="3",ISNUMBER(--D2849)))),"Invalid/missing supplier VAT no; ","")&amp;IF(AND(L2849="Yes",K2849&lt;&gt;"Yes"),"VAT claimed without valid tax invoice; ","")&amp;IF(AND(L2849="Yes",ISNUMBER(SEARCH("blocked",G2849))),"Blocked input VAT claimed; ","")&amp;IF(AND(F2849="Import - VAT paid at customs (Box 8)",M2849=""),"Customs declaration no missing; ","")&amp;IF(AND(F2849="Import - Reverse charge (Box 9)",E2849="Saudi Arabia"),"RCM used for a local supplier; ","")&amp;IF(AND(L2849="Yes",NOT(OR(F2849="Standard domestic 15% (Box 7)",F2849="Import - VAT paid at customs (Box 8)",F2849="Import - Reverse charge (Box 9)"))),"VAT claimed on non-taxable category; ",""))</f>
        <v/>
      </c>
    </row>
    <row r="2850">
      <c r="A2850" s="17" t="n"/>
      <c r="B2850" s="14" t="n"/>
      <c r="C2850" s="14" t="n"/>
      <c r="D2850" s="16" t="n"/>
      <c r="E2850" s="14" t="n"/>
      <c r="F2850" s="14" t="n"/>
      <c r="G2850" s="14" t="n"/>
      <c r="H2850" s="19" t="n"/>
      <c r="I2850" s="19" t="n"/>
      <c r="J2850" s="34">
        <f>IF(A2850="","",H2850+I2850)</f>
        <v/>
      </c>
      <c r="K2850" s="14" t="n"/>
      <c r="L2850" s="14" t="n"/>
      <c r="M2850" s="14" t="n"/>
      <c r="N2850" s="14" t="n"/>
      <c r="O2850" s="20">
        <f>IF(A2850="","",SUMPRODUCT((A2850&gt;=Setup!$C$19:$C$30)*(A2850&lt;=Setup!$D$19:$D$30)*Setup!$A$19:$A$30))</f>
        <v/>
      </c>
      <c r="P2850" s="34">
        <f>IF(A2850="","",IF(OR(F2850="Standard domestic 15% (Box 7)",F2850="Import - VAT paid at customs (Box 8)",F2850="Import - Reverse charge (Box 9)"),ROUND(H2850*Setup!$B$9,2),0))</f>
        <v/>
      </c>
      <c r="Q2850" s="34">
        <f>IF(A2850="","",I2850-P2850)</f>
        <v/>
      </c>
      <c r="R2850" s="34">
        <f>IF(A2850="","",IF(L2850="Yes",I2850,0))</f>
        <v/>
      </c>
      <c r="S2850" s="34">
        <f>IF(A2850="","",IF(AND(L2850="Yes",K2850="Yes",NOT(ISNUMBER(SEARCH("blocked",G2850))),OR(F2850="Standard domestic 15% (Box 7)",F2850="Import - VAT paid at customs (Box 8)",F2850="Import - Reverse charge (Box 9)"),OR(F2850&lt;&gt;"Standard domestic 15% (Box 7)",AND(LEN(D2850)=15,LEFT(D2850,1)="3",RIGHT(D2850,1)="3",ISNUMBER(--D2850)))),I2850,0))</f>
        <v/>
      </c>
      <c r="T2850" s="34">
        <f>IF(A2850="","",R2850-S2850)</f>
        <v/>
      </c>
      <c r="U2850" s="23">
        <f>IF(A2850="","",IF(O2850=0,"Outside audit periods; ","")&amp;IF(F2850="","No VAT category; ","")&amp;IF(ABS(Q2850)&gt;Setup!$B$10,"VAT ≠ 15% × net; ","")&amp;IF(AND(F2850="Standard domestic 15% (Box 7)",NOT(AND(LEN(D2850)=15,LEFT(D2850,1)="3",RIGHT(D2850,1)="3",ISNUMBER(--D2850)))),"Invalid/missing supplier VAT no; ","")&amp;IF(AND(L2850="Yes",K2850&lt;&gt;"Yes"),"VAT claimed without valid tax invoice; ","")&amp;IF(AND(L2850="Yes",ISNUMBER(SEARCH("blocked",G2850))),"Blocked input VAT claimed; ","")&amp;IF(AND(F2850="Import - VAT paid at customs (Box 8)",M2850=""),"Customs declaration no missing; ","")&amp;IF(AND(F2850="Import - Reverse charge (Box 9)",E2850="Saudi Arabia"),"RCM used for a local supplier; ","")&amp;IF(AND(L2850="Yes",NOT(OR(F2850="Standard domestic 15% (Box 7)",F2850="Import - VAT paid at customs (Box 8)",F2850="Import - Reverse charge (Box 9)"))),"VAT claimed on non-taxable category; ",""))</f>
        <v/>
      </c>
    </row>
    <row r="2851">
      <c r="A2851" s="17" t="n"/>
      <c r="B2851" s="14" t="n"/>
      <c r="C2851" s="14" t="n"/>
      <c r="D2851" s="16" t="n"/>
      <c r="E2851" s="14" t="n"/>
      <c r="F2851" s="14" t="n"/>
      <c r="G2851" s="14" t="n"/>
      <c r="H2851" s="19" t="n"/>
      <c r="I2851" s="19" t="n"/>
      <c r="J2851" s="34">
        <f>IF(A2851="","",H2851+I2851)</f>
        <v/>
      </c>
      <c r="K2851" s="14" t="n"/>
      <c r="L2851" s="14" t="n"/>
      <c r="M2851" s="14" t="n"/>
      <c r="N2851" s="14" t="n"/>
      <c r="O2851" s="20">
        <f>IF(A2851="","",SUMPRODUCT((A2851&gt;=Setup!$C$19:$C$30)*(A2851&lt;=Setup!$D$19:$D$30)*Setup!$A$19:$A$30))</f>
        <v/>
      </c>
      <c r="P2851" s="34">
        <f>IF(A2851="","",IF(OR(F2851="Standard domestic 15% (Box 7)",F2851="Import - VAT paid at customs (Box 8)",F2851="Import - Reverse charge (Box 9)"),ROUND(H2851*Setup!$B$9,2),0))</f>
        <v/>
      </c>
      <c r="Q2851" s="34">
        <f>IF(A2851="","",I2851-P2851)</f>
        <v/>
      </c>
      <c r="R2851" s="34">
        <f>IF(A2851="","",IF(L2851="Yes",I2851,0))</f>
        <v/>
      </c>
      <c r="S2851" s="34">
        <f>IF(A2851="","",IF(AND(L2851="Yes",K2851="Yes",NOT(ISNUMBER(SEARCH("blocked",G2851))),OR(F2851="Standard domestic 15% (Box 7)",F2851="Import - VAT paid at customs (Box 8)",F2851="Import - Reverse charge (Box 9)"),OR(F2851&lt;&gt;"Standard domestic 15% (Box 7)",AND(LEN(D2851)=15,LEFT(D2851,1)="3",RIGHT(D2851,1)="3",ISNUMBER(--D2851)))),I2851,0))</f>
        <v/>
      </c>
      <c r="T2851" s="34">
        <f>IF(A2851="","",R2851-S2851)</f>
        <v/>
      </c>
      <c r="U2851" s="23">
        <f>IF(A2851="","",IF(O2851=0,"Outside audit periods; ","")&amp;IF(F2851="","No VAT category; ","")&amp;IF(ABS(Q2851)&gt;Setup!$B$10,"VAT ≠ 15% × net; ","")&amp;IF(AND(F2851="Standard domestic 15% (Box 7)",NOT(AND(LEN(D2851)=15,LEFT(D2851,1)="3",RIGHT(D2851,1)="3",ISNUMBER(--D2851)))),"Invalid/missing supplier VAT no; ","")&amp;IF(AND(L2851="Yes",K2851&lt;&gt;"Yes"),"VAT claimed without valid tax invoice; ","")&amp;IF(AND(L2851="Yes",ISNUMBER(SEARCH("blocked",G2851))),"Blocked input VAT claimed; ","")&amp;IF(AND(F2851="Import - VAT paid at customs (Box 8)",M2851=""),"Customs declaration no missing; ","")&amp;IF(AND(F2851="Import - Reverse charge (Box 9)",E2851="Saudi Arabia"),"RCM used for a local supplier; ","")&amp;IF(AND(L2851="Yes",NOT(OR(F2851="Standard domestic 15% (Box 7)",F2851="Import - VAT paid at customs (Box 8)",F2851="Import - Reverse charge (Box 9)"))),"VAT claimed on non-taxable category; ",""))</f>
        <v/>
      </c>
    </row>
    <row r="2852">
      <c r="A2852" s="17" t="n"/>
      <c r="B2852" s="14" t="n"/>
      <c r="C2852" s="14" t="n"/>
      <c r="D2852" s="16" t="n"/>
      <c r="E2852" s="14" t="n"/>
      <c r="F2852" s="14" t="n"/>
      <c r="G2852" s="14" t="n"/>
      <c r="H2852" s="19" t="n"/>
      <c r="I2852" s="19" t="n"/>
      <c r="J2852" s="34">
        <f>IF(A2852="","",H2852+I2852)</f>
        <v/>
      </c>
      <c r="K2852" s="14" t="n"/>
      <c r="L2852" s="14" t="n"/>
      <c r="M2852" s="14" t="n"/>
      <c r="N2852" s="14" t="n"/>
      <c r="O2852" s="20">
        <f>IF(A2852="","",SUMPRODUCT((A2852&gt;=Setup!$C$19:$C$30)*(A2852&lt;=Setup!$D$19:$D$30)*Setup!$A$19:$A$30))</f>
        <v/>
      </c>
      <c r="P2852" s="34">
        <f>IF(A2852="","",IF(OR(F2852="Standard domestic 15% (Box 7)",F2852="Import - VAT paid at customs (Box 8)",F2852="Import - Reverse charge (Box 9)"),ROUND(H2852*Setup!$B$9,2),0))</f>
        <v/>
      </c>
      <c r="Q2852" s="34">
        <f>IF(A2852="","",I2852-P2852)</f>
        <v/>
      </c>
      <c r="R2852" s="34">
        <f>IF(A2852="","",IF(L2852="Yes",I2852,0))</f>
        <v/>
      </c>
      <c r="S2852" s="34">
        <f>IF(A2852="","",IF(AND(L2852="Yes",K2852="Yes",NOT(ISNUMBER(SEARCH("blocked",G2852))),OR(F2852="Standard domestic 15% (Box 7)",F2852="Import - VAT paid at customs (Box 8)",F2852="Import - Reverse charge (Box 9)"),OR(F2852&lt;&gt;"Standard domestic 15% (Box 7)",AND(LEN(D2852)=15,LEFT(D2852,1)="3",RIGHT(D2852,1)="3",ISNUMBER(--D2852)))),I2852,0))</f>
        <v/>
      </c>
      <c r="T2852" s="34">
        <f>IF(A2852="","",R2852-S2852)</f>
        <v/>
      </c>
      <c r="U2852" s="23">
        <f>IF(A2852="","",IF(O2852=0,"Outside audit periods; ","")&amp;IF(F2852="","No VAT category; ","")&amp;IF(ABS(Q2852)&gt;Setup!$B$10,"VAT ≠ 15% × net; ","")&amp;IF(AND(F2852="Standard domestic 15% (Box 7)",NOT(AND(LEN(D2852)=15,LEFT(D2852,1)="3",RIGHT(D2852,1)="3",ISNUMBER(--D2852)))),"Invalid/missing supplier VAT no; ","")&amp;IF(AND(L2852="Yes",K2852&lt;&gt;"Yes"),"VAT claimed without valid tax invoice; ","")&amp;IF(AND(L2852="Yes",ISNUMBER(SEARCH("blocked",G2852))),"Blocked input VAT claimed; ","")&amp;IF(AND(F2852="Import - VAT paid at customs (Box 8)",M2852=""),"Customs declaration no missing; ","")&amp;IF(AND(F2852="Import - Reverse charge (Box 9)",E2852="Saudi Arabia"),"RCM used for a local supplier; ","")&amp;IF(AND(L2852="Yes",NOT(OR(F2852="Standard domestic 15% (Box 7)",F2852="Import - VAT paid at customs (Box 8)",F2852="Import - Reverse charge (Box 9)"))),"VAT claimed on non-taxable category; ",""))</f>
        <v/>
      </c>
    </row>
    <row r="2853">
      <c r="A2853" s="17" t="n"/>
      <c r="B2853" s="14" t="n"/>
      <c r="C2853" s="14" t="n"/>
      <c r="D2853" s="16" t="n"/>
      <c r="E2853" s="14" t="n"/>
      <c r="F2853" s="14" t="n"/>
      <c r="G2853" s="14" t="n"/>
      <c r="H2853" s="19" t="n"/>
      <c r="I2853" s="19" t="n"/>
      <c r="J2853" s="34">
        <f>IF(A2853="","",H2853+I2853)</f>
        <v/>
      </c>
      <c r="K2853" s="14" t="n"/>
      <c r="L2853" s="14" t="n"/>
      <c r="M2853" s="14" t="n"/>
      <c r="N2853" s="14" t="n"/>
      <c r="O2853" s="20">
        <f>IF(A2853="","",SUMPRODUCT((A2853&gt;=Setup!$C$19:$C$30)*(A2853&lt;=Setup!$D$19:$D$30)*Setup!$A$19:$A$30))</f>
        <v/>
      </c>
      <c r="P2853" s="34">
        <f>IF(A2853="","",IF(OR(F2853="Standard domestic 15% (Box 7)",F2853="Import - VAT paid at customs (Box 8)",F2853="Import - Reverse charge (Box 9)"),ROUND(H2853*Setup!$B$9,2),0))</f>
        <v/>
      </c>
      <c r="Q2853" s="34">
        <f>IF(A2853="","",I2853-P2853)</f>
        <v/>
      </c>
      <c r="R2853" s="34">
        <f>IF(A2853="","",IF(L2853="Yes",I2853,0))</f>
        <v/>
      </c>
      <c r="S2853" s="34">
        <f>IF(A2853="","",IF(AND(L2853="Yes",K2853="Yes",NOT(ISNUMBER(SEARCH("blocked",G2853))),OR(F2853="Standard domestic 15% (Box 7)",F2853="Import - VAT paid at customs (Box 8)",F2853="Import - Reverse charge (Box 9)"),OR(F2853&lt;&gt;"Standard domestic 15% (Box 7)",AND(LEN(D2853)=15,LEFT(D2853,1)="3",RIGHT(D2853,1)="3",ISNUMBER(--D2853)))),I2853,0))</f>
        <v/>
      </c>
      <c r="T2853" s="34">
        <f>IF(A2853="","",R2853-S2853)</f>
        <v/>
      </c>
      <c r="U2853" s="23">
        <f>IF(A2853="","",IF(O2853=0,"Outside audit periods; ","")&amp;IF(F2853="","No VAT category; ","")&amp;IF(ABS(Q2853)&gt;Setup!$B$10,"VAT ≠ 15% × net; ","")&amp;IF(AND(F2853="Standard domestic 15% (Box 7)",NOT(AND(LEN(D2853)=15,LEFT(D2853,1)="3",RIGHT(D2853,1)="3",ISNUMBER(--D2853)))),"Invalid/missing supplier VAT no; ","")&amp;IF(AND(L2853="Yes",K2853&lt;&gt;"Yes"),"VAT claimed without valid tax invoice; ","")&amp;IF(AND(L2853="Yes",ISNUMBER(SEARCH("blocked",G2853))),"Blocked input VAT claimed; ","")&amp;IF(AND(F2853="Import - VAT paid at customs (Box 8)",M2853=""),"Customs declaration no missing; ","")&amp;IF(AND(F2853="Import - Reverse charge (Box 9)",E2853="Saudi Arabia"),"RCM used for a local supplier; ","")&amp;IF(AND(L2853="Yes",NOT(OR(F2853="Standard domestic 15% (Box 7)",F2853="Import - VAT paid at customs (Box 8)",F2853="Import - Reverse charge (Box 9)"))),"VAT claimed on non-taxable category; ",""))</f>
        <v/>
      </c>
    </row>
    <row r="2854">
      <c r="A2854" s="17" t="n"/>
      <c r="B2854" s="14" t="n"/>
      <c r="C2854" s="14" t="n"/>
      <c r="D2854" s="16" t="n"/>
      <c r="E2854" s="14" t="n"/>
      <c r="F2854" s="14" t="n"/>
      <c r="G2854" s="14" t="n"/>
      <c r="H2854" s="19" t="n"/>
      <c r="I2854" s="19" t="n"/>
      <c r="J2854" s="34">
        <f>IF(A2854="","",H2854+I2854)</f>
        <v/>
      </c>
      <c r="K2854" s="14" t="n"/>
      <c r="L2854" s="14" t="n"/>
      <c r="M2854" s="14" t="n"/>
      <c r="N2854" s="14" t="n"/>
      <c r="O2854" s="20">
        <f>IF(A2854="","",SUMPRODUCT((A2854&gt;=Setup!$C$19:$C$30)*(A2854&lt;=Setup!$D$19:$D$30)*Setup!$A$19:$A$30))</f>
        <v/>
      </c>
      <c r="P2854" s="34">
        <f>IF(A2854="","",IF(OR(F2854="Standard domestic 15% (Box 7)",F2854="Import - VAT paid at customs (Box 8)",F2854="Import - Reverse charge (Box 9)"),ROUND(H2854*Setup!$B$9,2),0))</f>
        <v/>
      </c>
      <c r="Q2854" s="34">
        <f>IF(A2854="","",I2854-P2854)</f>
        <v/>
      </c>
      <c r="R2854" s="34">
        <f>IF(A2854="","",IF(L2854="Yes",I2854,0))</f>
        <v/>
      </c>
      <c r="S2854" s="34">
        <f>IF(A2854="","",IF(AND(L2854="Yes",K2854="Yes",NOT(ISNUMBER(SEARCH("blocked",G2854))),OR(F2854="Standard domestic 15% (Box 7)",F2854="Import - VAT paid at customs (Box 8)",F2854="Import - Reverse charge (Box 9)"),OR(F2854&lt;&gt;"Standard domestic 15% (Box 7)",AND(LEN(D2854)=15,LEFT(D2854,1)="3",RIGHT(D2854,1)="3",ISNUMBER(--D2854)))),I2854,0))</f>
        <v/>
      </c>
      <c r="T2854" s="34">
        <f>IF(A2854="","",R2854-S2854)</f>
        <v/>
      </c>
      <c r="U2854" s="23">
        <f>IF(A2854="","",IF(O2854=0,"Outside audit periods; ","")&amp;IF(F2854="","No VAT category; ","")&amp;IF(ABS(Q2854)&gt;Setup!$B$10,"VAT ≠ 15% × net; ","")&amp;IF(AND(F2854="Standard domestic 15% (Box 7)",NOT(AND(LEN(D2854)=15,LEFT(D2854,1)="3",RIGHT(D2854,1)="3",ISNUMBER(--D2854)))),"Invalid/missing supplier VAT no; ","")&amp;IF(AND(L2854="Yes",K2854&lt;&gt;"Yes"),"VAT claimed without valid tax invoice; ","")&amp;IF(AND(L2854="Yes",ISNUMBER(SEARCH("blocked",G2854))),"Blocked input VAT claimed; ","")&amp;IF(AND(F2854="Import - VAT paid at customs (Box 8)",M2854=""),"Customs declaration no missing; ","")&amp;IF(AND(F2854="Import - Reverse charge (Box 9)",E2854="Saudi Arabia"),"RCM used for a local supplier; ","")&amp;IF(AND(L2854="Yes",NOT(OR(F2854="Standard domestic 15% (Box 7)",F2854="Import - VAT paid at customs (Box 8)",F2854="Import - Reverse charge (Box 9)"))),"VAT claimed on non-taxable category; ",""))</f>
        <v/>
      </c>
    </row>
    <row r="2855">
      <c r="A2855" s="17" t="n"/>
      <c r="B2855" s="14" t="n"/>
      <c r="C2855" s="14" t="n"/>
      <c r="D2855" s="16" t="n"/>
      <c r="E2855" s="14" t="n"/>
      <c r="F2855" s="14" t="n"/>
      <c r="G2855" s="14" t="n"/>
      <c r="H2855" s="19" t="n"/>
      <c r="I2855" s="19" t="n"/>
      <c r="J2855" s="34">
        <f>IF(A2855="","",H2855+I2855)</f>
        <v/>
      </c>
      <c r="K2855" s="14" t="n"/>
      <c r="L2855" s="14" t="n"/>
      <c r="M2855" s="14" t="n"/>
      <c r="N2855" s="14" t="n"/>
      <c r="O2855" s="20">
        <f>IF(A2855="","",SUMPRODUCT((A2855&gt;=Setup!$C$19:$C$30)*(A2855&lt;=Setup!$D$19:$D$30)*Setup!$A$19:$A$30))</f>
        <v/>
      </c>
      <c r="P2855" s="34">
        <f>IF(A2855="","",IF(OR(F2855="Standard domestic 15% (Box 7)",F2855="Import - VAT paid at customs (Box 8)",F2855="Import - Reverse charge (Box 9)"),ROUND(H2855*Setup!$B$9,2),0))</f>
        <v/>
      </c>
      <c r="Q2855" s="34">
        <f>IF(A2855="","",I2855-P2855)</f>
        <v/>
      </c>
      <c r="R2855" s="34">
        <f>IF(A2855="","",IF(L2855="Yes",I2855,0))</f>
        <v/>
      </c>
      <c r="S2855" s="34">
        <f>IF(A2855="","",IF(AND(L2855="Yes",K2855="Yes",NOT(ISNUMBER(SEARCH("blocked",G2855))),OR(F2855="Standard domestic 15% (Box 7)",F2855="Import - VAT paid at customs (Box 8)",F2855="Import - Reverse charge (Box 9)"),OR(F2855&lt;&gt;"Standard domestic 15% (Box 7)",AND(LEN(D2855)=15,LEFT(D2855,1)="3",RIGHT(D2855,1)="3",ISNUMBER(--D2855)))),I2855,0))</f>
        <v/>
      </c>
      <c r="T2855" s="34">
        <f>IF(A2855="","",R2855-S2855)</f>
        <v/>
      </c>
      <c r="U2855" s="23">
        <f>IF(A2855="","",IF(O2855=0,"Outside audit periods; ","")&amp;IF(F2855="","No VAT category; ","")&amp;IF(ABS(Q2855)&gt;Setup!$B$10,"VAT ≠ 15% × net; ","")&amp;IF(AND(F2855="Standard domestic 15% (Box 7)",NOT(AND(LEN(D2855)=15,LEFT(D2855,1)="3",RIGHT(D2855,1)="3",ISNUMBER(--D2855)))),"Invalid/missing supplier VAT no; ","")&amp;IF(AND(L2855="Yes",K2855&lt;&gt;"Yes"),"VAT claimed without valid tax invoice; ","")&amp;IF(AND(L2855="Yes",ISNUMBER(SEARCH("blocked",G2855))),"Blocked input VAT claimed; ","")&amp;IF(AND(F2855="Import - VAT paid at customs (Box 8)",M2855=""),"Customs declaration no missing; ","")&amp;IF(AND(F2855="Import - Reverse charge (Box 9)",E2855="Saudi Arabia"),"RCM used for a local supplier; ","")&amp;IF(AND(L2855="Yes",NOT(OR(F2855="Standard domestic 15% (Box 7)",F2855="Import - VAT paid at customs (Box 8)",F2855="Import - Reverse charge (Box 9)"))),"VAT claimed on non-taxable category; ",""))</f>
        <v/>
      </c>
    </row>
    <row r="2856">
      <c r="A2856" s="17" t="n"/>
      <c r="B2856" s="14" t="n"/>
      <c r="C2856" s="14" t="n"/>
      <c r="D2856" s="16" t="n"/>
      <c r="E2856" s="14" t="n"/>
      <c r="F2856" s="14" t="n"/>
      <c r="G2856" s="14" t="n"/>
      <c r="H2856" s="19" t="n"/>
      <c r="I2856" s="19" t="n"/>
      <c r="J2856" s="34">
        <f>IF(A2856="","",H2856+I2856)</f>
        <v/>
      </c>
      <c r="K2856" s="14" t="n"/>
      <c r="L2856" s="14" t="n"/>
      <c r="M2856" s="14" t="n"/>
      <c r="N2856" s="14" t="n"/>
      <c r="O2856" s="20">
        <f>IF(A2856="","",SUMPRODUCT((A2856&gt;=Setup!$C$19:$C$30)*(A2856&lt;=Setup!$D$19:$D$30)*Setup!$A$19:$A$30))</f>
        <v/>
      </c>
      <c r="P2856" s="34">
        <f>IF(A2856="","",IF(OR(F2856="Standard domestic 15% (Box 7)",F2856="Import - VAT paid at customs (Box 8)",F2856="Import - Reverse charge (Box 9)"),ROUND(H2856*Setup!$B$9,2),0))</f>
        <v/>
      </c>
      <c r="Q2856" s="34">
        <f>IF(A2856="","",I2856-P2856)</f>
        <v/>
      </c>
      <c r="R2856" s="34">
        <f>IF(A2856="","",IF(L2856="Yes",I2856,0))</f>
        <v/>
      </c>
      <c r="S2856" s="34">
        <f>IF(A2856="","",IF(AND(L2856="Yes",K2856="Yes",NOT(ISNUMBER(SEARCH("blocked",G2856))),OR(F2856="Standard domestic 15% (Box 7)",F2856="Import - VAT paid at customs (Box 8)",F2856="Import - Reverse charge (Box 9)"),OR(F2856&lt;&gt;"Standard domestic 15% (Box 7)",AND(LEN(D2856)=15,LEFT(D2856,1)="3",RIGHT(D2856,1)="3",ISNUMBER(--D2856)))),I2856,0))</f>
        <v/>
      </c>
      <c r="T2856" s="34">
        <f>IF(A2856="","",R2856-S2856)</f>
        <v/>
      </c>
      <c r="U2856" s="23">
        <f>IF(A2856="","",IF(O2856=0,"Outside audit periods; ","")&amp;IF(F2856="","No VAT category; ","")&amp;IF(ABS(Q2856)&gt;Setup!$B$10,"VAT ≠ 15% × net; ","")&amp;IF(AND(F2856="Standard domestic 15% (Box 7)",NOT(AND(LEN(D2856)=15,LEFT(D2856,1)="3",RIGHT(D2856,1)="3",ISNUMBER(--D2856)))),"Invalid/missing supplier VAT no; ","")&amp;IF(AND(L2856="Yes",K2856&lt;&gt;"Yes"),"VAT claimed without valid tax invoice; ","")&amp;IF(AND(L2856="Yes",ISNUMBER(SEARCH("blocked",G2856))),"Blocked input VAT claimed; ","")&amp;IF(AND(F2856="Import - VAT paid at customs (Box 8)",M2856=""),"Customs declaration no missing; ","")&amp;IF(AND(F2856="Import - Reverse charge (Box 9)",E2856="Saudi Arabia"),"RCM used for a local supplier; ","")&amp;IF(AND(L2856="Yes",NOT(OR(F2856="Standard domestic 15% (Box 7)",F2856="Import - VAT paid at customs (Box 8)",F2856="Import - Reverse charge (Box 9)"))),"VAT claimed on non-taxable category; ",""))</f>
        <v/>
      </c>
    </row>
    <row r="2857">
      <c r="A2857" s="17" t="n"/>
      <c r="B2857" s="14" t="n"/>
      <c r="C2857" s="14" t="n"/>
      <c r="D2857" s="16" t="n"/>
      <c r="E2857" s="14" t="n"/>
      <c r="F2857" s="14" t="n"/>
      <c r="G2857" s="14" t="n"/>
      <c r="H2857" s="19" t="n"/>
      <c r="I2857" s="19" t="n"/>
      <c r="J2857" s="34">
        <f>IF(A2857="","",H2857+I2857)</f>
        <v/>
      </c>
      <c r="K2857" s="14" t="n"/>
      <c r="L2857" s="14" t="n"/>
      <c r="M2857" s="14" t="n"/>
      <c r="N2857" s="14" t="n"/>
      <c r="O2857" s="20">
        <f>IF(A2857="","",SUMPRODUCT((A2857&gt;=Setup!$C$19:$C$30)*(A2857&lt;=Setup!$D$19:$D$30)*Setup!$A$19:$A$30))</f>
        <v/>
      </c>
      <c r="P2857" s="34">
        <f>IF(A2857="","",IF(OR(F2857="Standard domestic 15% (Box 7)",F2857="Import - VAT paid at customs (Box 8)",F2857="Import - Reverse charge (Box 9)"),ROUND(H2857*Setup!$B$9,2),0))</f>
        <v/>
      </c>
      <c r="Q2857" s="34">
        <f>IF(A2857="","",I2857-P2857)</f>
        <v/>
      </c>
      <c r="R2857" s="34">
        <f>IF(A2857="","",IF(L2857="Yes",I2857,0))</f>
        <v/>
      </c>
      <c r="S2857" s="34">
        <f>IF(A2857="","",IF(AND(L2857="Yes",K2857="Yes",NOT(ISNUMBER(SEARCH("blocked",G2857))),OR(F2857="Standard domestic 15% (Box 7)",F2857="Import - VAT paid at customs (Box 8)",F2857="Import - Reverse charge (Box 9)"),OR(F2857&lt;&gt;"Standard domestic 15% (Box 7)",AND(LEN(D2857)=15,LEFT(D2857,1)="3",RIGHT(D2857,1)="3",ISNUMBER(--D2857)))),I2857,0))</f>
        <v/>
      </c>
      <c r="T2857" s="34">
        <f>IF(A2857="","",R2857-S2857)</f>
        <v/>
      </c>
      <c r="U2857" s="23">
        <f>IF(A2857="","",IF(O2857=0,"Outside audit periods; ","")&amp;IF(F2857="","No VAT category; ","")&amp;IF(ABS(Q2857)&gt;Setup!$B$10,"VAT ≠ 15% × net; ","")&amp;IF(AND(F2857="Standard domestic 15% (Box 7)",NOT(AND(LEN(D2857)=15,LEFT(D2857,1)="3",RIGHT(D2857,1)="3",ISNUMBER(--D2857)))),"Invalid/missing supplier VAT no; ","")&amp;IF(AND(L2857="Yes",K2857&lt;&gt;"Yes"),"VAT claimed without valid tax invoice; ","")&amp;IF(AND(L2857="Yes",ISNUMBER(SEARCH("blocked",G2857))),"Blocked input VAT claimed; ","")&amp;IF(AND(F2857="Import - VAT paid at customs (Box 8)",M2857=""),"Customs declaration no missing; ","")&amp;IF(AND(F2857="Import - Reverse charge (Box 9)",E2857="Saudi Arabia"),"RCM used for a local supplier; ","")&amp;IF(AND(L2857="Yes",NOT(OR(F2857="Standard domestic 15% (Box 7)",F2857="Import - VAT paid at customs (Box 8)",F2857="Import - Reverse charge (Box 9)"))),"VAT claimed on non-taxable category; ",""))</f>
        <v/>
      </c>
    </row>
    <row r="2858">
      <c r="A2858" s="17" t="n"/>
      <c r="B2858" s="14" t="n"/>
      <c r="C2858" s="14" t="n"/>
      <c r="D2858" s="16" t="n"/>
      <c r="E2858" s="14" t="n"/>
      <c r="F2858" s="14" t="n"/>
      <c r="G2858" s="14" t="n"/>
      <c r="H2858" s="19" t="n"/>
      <c r="I2858" s="19" t="n"/>
      <c r="J2858" s="34">
        <f>IF(A2858="","",H2858+I2858)</f>
        <v/>
      </c>
      <c r="K2858" s="14" t="n"/>
      <c r="L2858" s="14" t="n"/>
      <c r="M2858" s="14" t="n"/>
      <c r="N2858" s="14" t="n"/>
      <c r="O2858" s="20">
        <f>IF(A2858="","",SUMPRODUCT((A2858&gt;=Setup!$C$19:$C$30)*(A2858&lt;=Setup!$D$19:$D$30)*Setup!$A$19:$A$30))</f>
        <v/>
      </c>
      <c r="P2858" s="34">
        <f>IF(A2858="","",IF(OR(F2858="Standard domestic 15% (Box 7)",F2858="Import - VAT paid at customs (Box 8)",F2858="Import - Reverse charge (Box 9)"),ROUND(H2858*Setup!$B$9,2),0))</f>
        <v/>
      </c>
      <c r="Q2858" s="34">
        <f>IF(A2858="","",I2858-P2858)</f>
        <v/>
      </c>
      <c r="R2858" s="34">
        <f>IF(A2858="","",IF(L2858="Yes",I2858,0))</f>
        <v/>
      </c>
      <c r="S2858" s="34">
        <f>IF(A2858="","",IF(AND(L2858="Yes",K2858="Yes",NOT(ISNUMBER(SEARCH("blocked",G2858))),OR(F2858="Standard domestic 15% (Box 7)",F2858="Import - VAT paid at customs (Box 8)",F2858="Import - Reverse charge (Box 9)"),OR(F2858&lt;&gt;"Standard domestic 15% (Box 7)",AND(LEN(D2858)=15,LEFT(D2858,1)="3",RIGHT(D2858,1)="3",ISNUMBER(--D2858)))),I2858,0))</f>
        <v/>
      </c>
      <c r="T2858" s="34">
        <f>IF(A2858="","",R2858-S2858)</f>
        <v/>
      </c>
      <c r="U2858" s="23">
        <f>IF(A2858="","",IF(O2858=0,"Outside audit periods; ","")&amp;IF(F2858="","No VAT category; ","")&amp;IF(ABS(Q2858)&gt;Setup!$B$10,"VAT ≠ 15% × net; ","")&amp;IF(AND(F2858="Standard domestic 15% (Box 7)",NOT(AND(LEN(D2858)=15,LEFT(D2858,1)="3",RIGHT(D2858,1)="3",ISNUMBER(--D2858)))),"Invalid/missing supplier VAT no; ","")&amp;IF(AND(L2858="Yes",K2858&lt;&gt;"Yes"),"VAT claimed without valid tax invoice; ","")&amp;IF(AND(L2858="Yes",ISNUMBER(SEARCH("blocked",G2858))),"Blocked input VAT claimed; ","")&amp;IF(AND(F2858="Import - VAT paid at customs (Box 8)",M2858=""),"Customs declaration no missing; ","")&amp;IF(AND(F2858="Import - Reverse charge (Box 9)",E2858="Saudi Arabia"),"RCM used for a local supplier; ","")&amp;IF(AND(L2858="Yes",NOT(OR(F2858="Standard domestic 15% (Box 7)",F2858="Import - VAT paid at customs (Box 8)",F2858="Import - Reverse charge (Box 9)"))),"VAT claimed on non-taxable category; ",""))</f>
        <v/>
      </c>
    </row>
    <row r="2859">
      <c r="A2859" s="17" t="n"/>
      <c r="B2859" s="14" t="n"/>
      <c r="C2859" s="14" t="n"/>
      <c r="D2859" s="16" t="n"/>
      <c r="E2859" s="14" t="n"/>
      <c r="F2859" s="14" t="n"/>
      <c r="G2859" s="14" t="n"/>
      <c r="H2859" s="19" t="n"/>
      <c r="I2859" s="19" t="n"/>
      <c r="J2859" s="34">
        <f>IF(A2859="","",H2859+I2859)</f>
        <v/>
      </c>
      <c r="K2859" s="14" t="n"/>
      <c r="L2859" s="14" t="n"/>
      <c r="M2859" s="14" t="n"/>
      <c r="N2859" s="14" t="n"/>
      <c r="O2859" s="20">
        <f>IF(A2859="","",SUMPRODUCT((A2859&gt;=Setup!$C$19:$C$30)*(A2859&lt;=Setup!$D$19:$D$30)*Setup!$A$19:$A$30))</f>
        <v/>
      </c>
      <c r="P2859" s="34">
        <f>IF(A2859="","",IF(OR(F2859="Standard domestic 15% (Box 7)",F2859="Import - VAT paid at customs (Box 8)",F2859="Import - Reverse charge (Box 9)"),ROUND(H2859*Setup!$B$9,2),0))</f>
        <v/>
      </c>
      <c r="Q2859" s="34">
        <f>IF(A2859="","",I2859-P2859)</f>
        <v/>
      </c>
      <c r="R2859" s="34">
        <f>IF(A2859="","",IF(L2859="Yes",I2859,0))</f>
        <v/>
      </c>
      <c r="S2859" s="34">
        <f>IF(A2859="","",IF(AND(L2859="Yes",K2859="Yes",NOT(ISNUMBER(SEARCH("blocked",G2859))),OR(F2859="Standard domestic 15% (Box 7)",F2859="Import - VAT paid at customs (Box 8)",F2859="Import - Reverse charge (Box 9)"),OR(F2859&lt;&gt;"Standard domestic 15% (Box 7)",AND(LEN(D2859)=15,LEFT(D2859,1)="3",RIGHT(D2859,1)="3",ISNUMBER(--D2859)))),I2859,0))</f>
        <v/>
      </c>
      <c r="T2859" s="34">
        <f>IF(A2859="","",R2859-S2859)</f>
        <v/>
      </c>
      <c r="U2859" s="23">
        <f>IF(A2859="","",IF(O2859=0,"Outside audit periods; ","")&amp;IF(F2859="","No VAT category; ","")&amp;IF(ABS(Q2859)&gt;Setup!$B$10,"VAT ≠ 15% × net; ","")&amp;IF(AND(F2859="Standard domestic 15% (Box 7)",NOT(AND(LEN(D2859)=15,LEFT(D2859,1)="3",RIGHT(D2859,1)="3",ISNUMBER(--D2859)))),"Invalid/missing supplier VAT no; ","")&amp;IF(AND(L2859="Yes",K2859&lt;&gt;"Yes"),"VAT claimed without valid tax invoice; ","")&amp;IF(AND(L2859="Yes",ISNUMBER(SEARCH("blocked",G2859))),"Blocked input VAT claimed; ","")&amp;IF(AND(F2859="Import - VAT paid at customs (Box 8)",M2859=""),"Customs declaration no missing; ","")&amp;IF(AND(F2859="Import - Reverse charge (Box 9)",E2859="Saudi Arabia"),"RCM used for a local supplier; ","")&amp;IF(AND(L2859="Yes",NOT(OR(F2859="Standard domestic 15% (Box 7)",F2859="Import - VAT paid at customs (Box 8)",F2859="Import - Reverse charge (Box 9)"))),"VAT claimed on non-taxable category; ",""))</f>
        <v/>
      </c>
    </row>
    <row r="2860">
      <c r="A2860" s="17" t="n"/>
      <c r="B2860" s="14" t="n"/>
      <c r="C2860" s="14" t="n"/>
      <c r="D2860" s="16" t="n"/>
      <c r="E2860" s="14" t="n"/>
      <c r="F2860" s="14" t="n"/>
      <c r="G2860" s="14" t="n"/>
      <c r="H2860" s="19" t="n"/>
      <c r="I2860" s="19" t="n"/>
      <c r="J2860" s="34">
        <f>IF(A2860="","",H2860+I2860)</f>
        <v/>
      </c>
      <c r="K2860" s="14" t="n"/>
      <c r="L2860" s="14" t="n"/>
      <c r="M2860" s="14" t="n"/>
      <c r="N2860" s="14" t="n"/>
      <c r="O2860" s="20">
        <f>IF(A2860="","",SUMPRODUCT((A2860&gt;=Setup!$C$19:$C$30)*(A2860&lt;=Setup!$D$19:$D$30)*Setup!$A$19:$A$30))</f>
        <v/>
      </c>
      <c r="P2860" s="34">
        <f>IF(A2860="","",IF(OR(F2860="Standard domestic 15% (Box 7)",F2860="Import - VAT paid at customs (Box 8)",F2860="Import - Reverse charge (Box 9)"),ROUND(H2860*Setup!$B$9,2),0))</f>
        <v/>
      </c>
      <c r="Q2860" s="34">
        <f>IF(A2860="","",I2860-P2860)</f>
        <v/>
      </c>
      <c r="R2860" s="34">
        <f>IF(A2860="","",IF(L2860="Yes",I2860,0))</f>
        <v/>
      </c>
      <c r="S2860" s="34">
        <f>IF(A2860="","",IF(AND(L2860="Yes",K2860="Yes",NOT(ISNUMBER(SEARCH("blocked",G2860))),OR(F2860="Standard domestic 15% (Box 7)",F2860="Import - VAT paid at customs (Box 8)",F2860="Import - Reverse charge (Box 9)"),OR(F2860&lt;&gt;"Standard domestic 15% (Box 7)",AND(LEN(D2860)=15,LEFT(D2860,1)="3",RIGHT(D2860,1)="3",ISNUMBER(--D2860)))),I2860,0))</f>
        <v/>
      </c>
      <c r="T2860" s="34">
        <f>IF(A2860="","",R2860-S2860)</f>
        <v/>
      </c>
      <c r="U2860" s="23">
        <f>IF(A2860="","",IF(O2860=0,"Outside audit periods; ","")&amp;IF(F2860="","No VAT category; ","")&amp;IF(ABS(Q2860)&gt;Setup!$B$10,"VAT ≠ 15% × net; ","")&amp;IF(AND(F2860="Standard domestic 15% (Box 7)",NOT(AND(LEN(D2860)=15,LEFT(D2860,1)="3",RIGHT(D2860,1)="3",ISNUMBER(--D2860)))),"Invalid/missing supplier VAT no; ","")&amp;IF(AND(L2860="Yes",K2860&lt;&gt;"Yes"),"VAT claimed without valid tax invoice; ","")&amp;IF(AND(L2860="Yes",ISNUMBER(SEARCH("blocked",G2860))),"Blocked input VAT claimed; ","")&amp;IF(AND(F2860="Import - VAT paid at customs (Box 8)",M2860=""),"Customs declaration no missing; ","")&amp;IF(AND(F2860="Import - Reverse charge (Box 9)",E2860="Saudi Arabia"),"RCM used for a local supplier; ","")&amp;IF(AND(L2860="Yes",NOT(OR(F2860="Standard domestic 15% (Box 7)",F2860="Import - VAT paid at customs (Box 8)",F2860="Import - Reverse charge (Box 9)"))),"VAT claimed on non-taxable category; ",""))</f>
        <v/>
      </c>
    </row>
    <row r="2861">
      <c r="A2861" s="17" t="n"/>
      <c r="B2861" s="14" t="n"/>
      <c r="C2861" s="14" t="n"/>
      <c r="D2861" s="16" t="n"/>
      <c r="E2861" s="14" t="n"/>
      <c r="F2861" s="14" t="n"/>
      <c r="G2861" s="14" t="n"/>
      <c r="H2861" s="19" t="n"/>
      <c r="I2861" s="19" t="n"/>
      <c r="J2861" s="34">
        <f>IF(A2861="","",H2861+I2861)</f>
        <v/>
      </c>
      <c r="K2861" s="14" t="n"/>
      <c r="L2861" s="14" t="n"/>
      <c r="M2861" s="14" t="n"/>
      <c r="N2861" s="14" t="n"/>
      <c r="O2861" s="20">
        <f>IF(A2861="","",SUMPRODUCT((A2861&gt;=Setup!$C$19:$C$30)*(A2861&lt;=Setup!$D$19:$D$30)*Setup!$A$19:$A$30))</f>
        <v/>
      </c>
      <c r="P2861" s="34">
        <f>IF(A2861="","",IF(OR(F2861="Standard domestic 15% (Box 7)",F2861="Import - VAT paid at customs (Box 8)",F2861="Import - Reverse charge (Box 9)"),ROUND(H2861*Setup!$B$9,2),0))</f>
        <v/>
      </c>
      <c r="Q2861" s="34">
        <f>IF(A2861="","",I2861-P2861)</f>
        <v/>
      </c>
      <c r="R2861" s="34">
        <f>IF(A2861="","",IF(L2861="Yes",I2861,0))</f>
        <v/>
      </c>
      <c r="S2861" s="34">
        <f>IF(A2861="","",IF(AND(L2861="Yes",K2861="Yes",NOT(ISNUMBER(SEARCH("blocked",G2861))),OR(F2861="Standard domestic 15% (Box 7)",F2861="Import - VAT paid at customs (Box 8)",F2861="Import - Reverse charge (Box 9)"),OR(F2861&lt;&gt;"Standard domestic 15% (Box 7)",AND(LEN(D2861)=15,LEFT(D2861,1)="3",RIGHT(D2861,1)="3",ISNUMBER(--D2861)))),I2861,0))</f>
        <v/>
      </c>
      <c r="T2861" s="34">
        <f>IF(A2861="","",R2861-S2861)</f>
        <v/>
      </c>
      <c r="U2861" s="23">
        <f>IF(A2861="","",IF(O2861=0,"Outside audit periods; ","")&amp;IF(F2861="","No VAT category; ","")&amp;IF(ABS(Q2861)&gt;Setup!$B$10,"VAT ≠ 15% × net; ","")&amp;IF(AND(F2861="Standard domestic 15% (Box 7)",NOT(AND(LEN(D2861)=15,LEFT(D2861,1)="3",RIGHT(D2861,1)="3",ISNUMBER(--D2861)))),"Invalid/missing supplier VAT no; ","")&amp;IF(AND(L2861="Yes",K2861&lt;&gt;"Yes"),"VAT claimed without valid tax invoice; ","")&amp;IF(AND(L2861="Yes",ISNUMBER(SEARCH("blocked",G2861))),"Blocked input VAT claimed; ","")&amp;IF(AND(F2861="Import - VAT paid at customs (Box 8)",M2861=""),"Customs declaration no missing; ","")&amp;IF(AND(F2861="Import - Reverse charge (Box 9)",E2861="Saudi Arabia"),"RCM used for a local supplier; ","")&amp;IF(AND(L2861="Yes",NOT(OR(F2861="Standard domestic 15% (Box 7)",F2861="Import - VAT paid at customs (Box 8)",F2861="Import - Reverse charge (Box 9)"))),"VAT claimed on non-taxable category; ",""))</f>
        <v/>
      </c>
    </row>
    <row r="2862">
      <c r="A2862" s="17" t="n"/>
      <c r="B2862" s="14" t="n"/>
      <c r="C2862" s="14" t="n"/>
      <c r="D2862" s="16" t="n"/>
      <c r="E2862" s="14" t="n"/>
      <c r="F2862" s="14" t="n"/>
      <c r="G2862" s="14" t="n"/>
      <c r="H2862" s="19" t="n"/>
      <c r="I2862" s="19" t="n"/>
      <c r="J2862" s="34">
        <f>IF(A2862="","",H2862+I2862)</f>
        <v/>
      </c>
      <c r="K2862" s="14" t="n"/>
      <c r="L2862" s="14" t="n"/>
      <c r="M2862" s="14" t="n"/>
      <c r="N2862" s="14" t="n"/>
      <c r="O2862" s="20">
        <f>IF(A2862="","",SUMPRODUCT((A2862&gt;=Setup!$C$19:$C$30)*(A2862&lt;=Setup!$D$19:$D$30)*Setup!$A$19:$A$30))</f>
        <v/>
      </c>
      <c r="P2862" s="34">
        <f>IF(A2862="","",IF(OR(F2862="Standard domestic 15% (Box 7)",F2862="Import - VAT paid at customs (Box 8)",F2862="Import - Reverse charge (Box 9)"),ROUND(H2862*Setup!$B$9,2),0))</f>
        <v/>
      </c>
      <c r="Q2862" s="34">
        <f>IF(A2862="","",I2862-P2862)</f>
        <v/>
      </c>
      <c r="R2862" s="34">
        <f>IF(A2862="","",IF(L2862="Yes",I2862,0))</f>
        <v/>
      </c>
      <c r="S2862" s="34">
        <f>IF(A2862="","",IF(AND(L2862="Yes",K2862="Yes",NOT(ISNUMBER(SEARCH("blocked",G2862))),OR(F2862="Standard domestic 15% (Box 7)",F2862="Import - VAT paid at customs (Box 8)",F2862="Import - Reverse charge (Box 9)"),OR(F2862&lt;&gt;"Standard domestic 15% (Box 7)",AND(LEN(D2862)=15,LEFT(D2862,1)="3",RIGHT(D2862,1)="3",ISNUMBER(--D2862)))),I2862,0))</f>
        <v/>
      </c>
      <c r="T2862" s="34">
        <f>IF(A2862="","",R2862-S2862)</f>
        <v/>
      </c>
      <c r="U2862" s="23">
        <f>IF(A2862="","",IF(O2862=0,"Outside audit periods; ","")&amp;IF(F2862="","No VAT category; ","")&amp;IF(ABS(Q2862)&gt;Setup!$B$10,"VAT ≠ 15% × net; ","")&amp;IF(AND(F2862="Standard domestic 15% (Box 7)",NOT(AND(LEN(D2862)=15,LEFT(D2862,1)="3",RIGHT(D2862,1)="3",ISNUMBER(--D2862)))),"Invalid/missing supplier VAT no; ","")&amp;IF(AND(L2862="Yes",K2862&lt;&gt;"Yes"),"VAT claimed without valid tax invoice; ","")&amp;IF(AND(L2862="Yes",ISNUMBER(SEARCH("blocked",G2862))),"Blocked input VAT claimed; ","")&amp;IF(AND(F2862="Import - VAT paid at customs (Box 8)",M2862=""),"Customs declaration no missing; ","")&amp;IF(AND(F2862="Import - Reverse charge (Box 9)",E2862="Saudi Arabia"),"RCM used for a local supplier; ","")&amp;IF(AND(L2862="Yes",NOT(OR(F2862="Standard domestic 15% (Box 7)",F2862="Import - VAT paid at customs (Box 8)",F2862="Import - Reverse charge (Box 9)"))),"VAT claimed on non-taxable category; ",""))</f>
        <v/>
      </c>
    </row>
    <row r="2863">
      <c r="A2863" s="17" t="n"/>
      <c r="B2863" s="14" t="n"/>
      <c r="C2863" s="14" t="n"/>
      <c r="D2863" s="16" t="n"/>
      <c r="E2863" s="14" t="n"/>
      <c r="F2863" s="14" t="n"/>
      <c r="G2863" s="14" t="n"/>
      <c r="H2863" s="19" t="n"/>
      <c r="I2863" s="19" t="n"/>
      <c r="J2863" s="34">
        <f>IF(A2863="","",H2863+I2863)</f>
        <v/>
      </c>
      <c r="K2863" s="14" t="n"/>
      <c r="L2863" s="14" t="n"/>
      <c r="M2863" s="14" t="n"/>
      <c r="N2863" s="14" t="n"/>
      <c r="O2863" s="20">
        <f>IF(A2863="","",SUMPRODUCT((A2863&gt;=Setup!$C$19:$C$30)*(A2863&lt;=Setup!$D$19:$D$30)*Setup!$A$19:$A$30))</f>
        <v/>
      </c>
      <c r="P2863" s="34">
        <f>IF(A2863="","",IF(OR(F2863="Standard domestic 15% (Box 7)",F2863="Import - VAT paid at customs (Box 8)",F2863="Import - Reverse charge (Box 9)"),ROUND(H2863*Setup!$B$9,2),0))</f>
        <v/>
      </c>
      <c r="Q2863" s="34">
        <f>IF(A2863="","",I2863-P2863)</f>
        <v/>
      </c>
      <c r="R2863" s="34">
        <f>IF(A2863="","",IF(L2863="Yes",I2863,0))</f>
        <v/>
      </c>
      <c r="S2863" s="34">
        <f>IF(A2863="","",IF(AND(L2863="Yes",K2863="Yes",NOT(ISNUMBER(SEARCH("blocked",G2863))),OR(F2863="Standard domestic 15% (Box 7)",F2863="Import - VAT paid at customs (Box 8)",F2863="Import - Reverse charge (Box 9)"),OR(F2863&lt;&gt;"Standard domestic 15% (Box 7)",AND(LEN(D2863)=15,LEFT(D2863,1)="3",RIGHT(D2863,1)="3",ISNUMBER(--D2863)))),I2863,0))</f>
        <v/>
      </c>
      <c r="T2863" s="34">
        <f>IF(A2863="","",R2863-S2863)</f>
        <v/>
      </c>
      <c r="U2863" s="23">
        <f>IF(A2863="","",IF(O2863=0,"Outside audit periods; ","")&amp;IF(F2863="","No VAT category; ","")&amp;IF(ABS(Q2863)&gt;Setup!$B$10,"VAT ≠ 15% × net; ","")&amp;IF(AND(F2863="Standard domestic 15% (Box 7)",NOT(AND(LEN(D2863)=15,LEFT(D2863,1)="3",RIGHT(D2863,1)="3",ISNUMBER(--D2863)))),"Invalid/missing supplier VAT no; ","")&amp;IF(AND(L2863="Yes",K2863&lt;&gt;"Yes"),"VAT claimed without valid tax invoice; ","")&amp;IF(AND(L2863="Yes",ISNUMBER(SEARCH("blocked",G2863))),"Blocked input VAT claimed; ","")&amp;IF(AND(F2863="Import - VAT paid at customs (Box 8)",M2863=""),"Customs declaration no missing; ","")&amp;IF(AND(F2863="Import - Reverse charge (Box 9)",E2863="Saudi Arabia"),"RCM used for a local supplier; ","")&amp;IF(AND(L2863="Yes",NOT(OR(F2863="Standard domestic 15% (Box 7)",F2863="Import - VAT paid at customs (Box 8)",F2863="Import - Reverse charge (Box 9)"))),"VAT claimed on non-taxable category; ",""))</f>
        <v/>
      </c>
    </row>
    <row r="2864">
      <c r="A2864" s="17" t="n"/>
      <c r="B2864" s="14" t="n"/>
      <c r="C2864" s="14" t="n"/>
      <c r="D2864" s="16" t="n"/>
      <c r="E2864" s="14" t="n"/>
      <c r="F2864" s="14" t="n"/>
      <c r="G2864" s="14" t="n"/>
      <c r="H2864" s="19" t="n"/>
      <c r="I2864" s="19" t="n"/>
      <c r="J2864" s="34">
        <f>IF(A2864="","",H2864+I2864)</f>
        <v/>
      </c>
      <c r="K2864" s="14" t="n"/>
      <c r="L2864" s="14" t="n"/>
      <c r="M2864" s="14" t="n"/>
      <c r="N2864" s="14" t="n"/>
      <c r="O2864" s="20">
        <f>IF(A2864="","",SUMPRODUCT((A2864&gt;=Setup!$C$19:$C$30)*(A2864&lt;=Setup!$D$19:$D$30)*Setup!$A$19:$A$30))</f>
        <v/>
      </c>
      <c r="P2864" s="34">
        <f>IF(A2864="","",IF(OR(F2864="Standard domestic 15% (Box 7)",F2864="Import - VAT paid at customs (Box 8)",F2864="Import - Reverse charge (Box 9)"),ROUND(H2864*Setup!$B$9,2),0))</f>
        <v/>
      </c>
      <c r="Q2864" s="34">
        <f>IF(A2864="","",I2864-P2864)</f>
        <v/>
      </c>
      <c r="R2864" s="34">
        <f>IF(A2864="","",IF(L2864="Yes",I2864,0))</f>
        <v/>
      </c>
      <c r="S2864" s="34">
        <f>IF(A2864="","",IF(AND(L2864="Yes",K2864="Yes",NOT(ISNUMBER(SEARCH("blocked",G2864))),OR(F2864="Standard domestic 15% (Box 7)",F2864="Import - VAT paid at customs (Box 8)",F2864="Import - Reverse charge (Box 9)"),OR(F2864&lt;&gt;"Standard domestic 15% (Box 7)",AND(LEN(D2864)=15,LEFT(D2864,1)="3",RIGHT(D2864,1)="3",ISNUMBER(--D2864)))),I2864,0))</f>
        <v/>
      </c>
      <c r="T2864" s="34">
        <f>IF(A2864="","",R2864-S2864)</f>
        <v/>
      </c>
      <c r="U2864" s="23">
        <f>IF(A2864="","",IF(O2864=0,"Outside audit periods; ","")&amp;IF(F2864="","No VAT category; ","")&amp;IF(ABS(Q2864)&gt;Setup!$B$10,"VAT ≠ 15% × net; ","")&amp;IF(AND(F2864="Standard domestic 15% (Box 7)",NOT(AND(LEN(D2864)=15,LEFT(D2864,1)="3",RIGHT(D2864,1)="3",ISNUMBER(--D2864)))),"Invalid/missing supplier VAT no; ","")&amp;IF(AND(L2864="Yes",K2864&lt;&gt;"Yes"),"VAT claimed without valid tax invoice; ","")&amp;IF(AND(L2864="Yes",ISNUMBER(SEARCH("blocked",G2864))),"Blocked input VAT claimed; ","")&amp;IF(AND(F2864="Import - VAT paid at customs (Box 8)",M2864=""),"Customs declaration no missing; ","")&amp;IF(AND(F2864="Import - Reverse charge (Box 9)",E2864="Saudi Arabia"),"RCM used for a local supplier; ","")&amp;IF(AND(L2864="Yes",NOT(OR(F2864="Standard domestic 15% (Box 7)",F2864="Import - VAT paid at customs (Box 8)",F2864="Import - Reverse charge (Box 9)"))),"VAT claimed on non-taxable category; ",""))</f>
        <v/>
      </c>
    </row>
    <row r="2865">
      <c r="A2865" s="17" t="n"/>
      <c r="B2865" s="14" t="n"/>
      <c r="C2865" s="14" t="n"/>
      <c r="D2865" s="16" t="n"/>
      <c r="E2865" s="14" t="n"/>
      <c r="F2865" s="14" t="n"/>
      <c r="G2865" s="14" t="n"/>
      <c r="H2865" s="19" t="n"/>
      <c r="I2865" s="19" t="n"/>
      <c r="J2865" s="34">
        <f>IF(A2865="","",H2865+I2865)</f>
        <v/>
      </c>
      <c r="K2865" s="14" t="n"/>
      <c r="L2865" s="14" t="n"/>
      <c r="M2865" s="14" t="n"/>
      <c r="N2865" s="14" t="n"/>
      <c r="O2865" s="20">
        <f>IF(A2865="","",SUMPRODUCT((A2865&gt;=Setup!$C$19:$C$30)*(A2865&lt;=Setup!$D$19:$D$30)*Setup!$A$19:$A$30))</f>
        <v/>
      </c>
      <c r="P2865" s="34">
        <f>IF(A2865="","",IF(OR(F2865="Standard domestic 15% (Box 7)",F2865="Import - VAT paid at customs (Box 8)",F2865="Import - Reverse charge (Box 9)"),ROUND(H2865*Setup!$B$9,2),0))</f>
        <v/>
      </c>
      <c r="Q2865" s="34">
        <f>IF(A2865="","",I2865-P2865)</f>
        <v/>
      </c>
      <c r="R2865" s="34">
        <f>IF(A2865="","",IF(L2865="Yes",I2865,0))</f>
        <v/>
      </c>
      <c r="S2865" s="34">
        <f>IF(A2865="","",IF(AND(L2865="Yes",K2865="Yes",NOT(ISNUMBER(SEARCH("blocked",G2865))),OR(F2865="Standard domestic 15% (Box 7)",F2865="Import - VAT paid at customs (Box 8)",F2865="Import - Reverse charge (Box 9)"),OR(F2865&lt;&gt;"Standard domestic 15% (Box 7)",AND(LEN(D2865)=15,LEFT(D2865,1)="3",RIGHT(D2865,1)="3",ISNUMBER(--D2865)))),I2865,0))</f>
        <v/>
      </c>
      <c r="T2865" s="34">
        <f>IF(A2865="","",R2865-S2865)</f>
        <v/>
      </c>
      <c r="U2865" s="23">
        <f>IF(A2865="","",IF(O2865=0,"Outside audit periods; ","")&amp;IF(F2865="","No VAT category; ","")&amp;IF(ABS(Q2865)&gt;Setup!$B$10,"VAT ≠ 15% × net; ","")&amp;IF(AND(F2865="Standard domestic 15% (Box 7)",NOT(AND(LEN(D2865)=15,LEFT(D2865,1)="3",RIGHT(D2865,1)="3",ISNUMBER(--D2865)))),"Invalid/missing supplier VAT no; ","")&amp;IF(AND(L2865="Yes",K2865&lt;&gt;"Yes"),"VAT claimed without valid tax invoice; ","")&amp;IF(AND(L2865="Yes",ISNUMBER(SEARCH("blocked",G2865))),"Blocked input VAT claimed; ","")&amp;IF(AND(F2865="Import - VAT paid at customs (Box 8)",M2865=""),"Customs declaration no missing; ","")&amp;IF(AND(F2865="Import - Reverse charge (Box 9)",E2865="Saudi Arabia"),"RCM used for a local supplier; ","")&amp;IF(AND(L2865="Yes",NOT(OR(F2865="Standard domestic 15% (Box 7)",F2865="Import - VAT paid at customs (Box 8)",F2865="Import - Reverse charge (Box 9)"))),"VAT claimed on non-taxable category; ",""))</f>
        <v/>
      </c>
    </row>
    <row r="2866">
      <c r="A2866" s="17" t="n"/>
      <c r="B2866" s="14" t="n"/>
      <c r="C2866" s="14" t="n"/>
      <c r="D2866" s="16" t="n"/>
      <c r="E2866" s="14" t="n"/>
      <c r="F2866" s="14" t="n"/>
      <c r="G2866" s="14" t="n"/>
      <c r="H2866" s="19" t="n"/>
      <c r="I2866" s="19" t="n"/>
      <c r="J2866" s="34">
        <f>IF(A2866="","",H2866+I2866)</f>
        <v/>
      </c>
      <c r="K2866" s="14" t="n"/>
      <c r="L2866" s="14" t="n"/>
      <c r="M2866" s="14" t="n"/>
      <c r="N2866" s="14" t="n"/>
      <c r="O2866" s="20">
        <f>IF(A2866="","",SUMPRODUCT((A2866&gt;=Setup!$C$19:$C$30)*(A2866&lt;=Setup!$D$19:$D$30)*Setup!$A$19:$A$30))</f>
        <v/>
      </c>
      <c r="P2866" s="34">
        <f>IF(A2866="","",IF(OR(F2866="Standard domestic 15% (Box 7)",F2866="Import - VAT paid at customs (Box 8)",F2866="Import - Reverse charge (Box 9)"),ROUND(H2866*Setup!$B$9,2),0))</f>
        <v/>
      </c>
      <c r="Q2866" s="34">
        <f>IF(A2866="","",I2866-P2866)</f>
        <v/>
      </c>
      <c r="R2866" s="34">
        <f>IF(A2866="","",IF(L2866="Yes",I2866,0))</f>
        <v/>
      </c>
      <c r="S2866" s="34">
        <f>IF(A2866="","",IF(AND(L2866="Yes",K2866="Yes",NOT(ISNUMBER(SEARCH("blocked",G2866))),OR(F2866="Standard domestic 15% (Box 7)",F2866="Import - VAT paid at customs (Box 8)",F2866="Import - Reverse charge (Box 9)"),OR(F2866&lt;&gt;"Standard domestic 15% (Box 7)",AND(LEN(D2866)=15,LEFT(D2866,1)="3",RIGHT(D2866,1)="3",ISNUMBER(--D2866)))),I2866,0))</f>
        <v/>
      </c>
      <c r="T2866" s="34">
        <f>IF(A2866="","",R2866-S2866)</f>
        <v/>
      </c>
      <c r="U2866" s="23">
        <f>IF(A2866="","",IF(O2866=0,"Outside audit periods; ","")&amp;IF(F2866="","No VAT category; ","")&amp;IF(ABS(Q2866)&gt;Setup!$B$10,"VAT ≠ 15% × net; ","")&amp;IF(AND(F2866="Standard domestic 15% (Box 7)",NOT(AND(LEN(D2866)=15,LEFT(D2866,1)="3",RIGHT(D2866,1)="3",ISNUMBER(--D2866)))),"Invalid/missing supplier VAT no; ","")&amp;IF(AND(L2866="Yes",K2866&lt;&gt;"Yes"),"VAT claimed without valid tax invoice; ","")&amp;IF(AND(L2866="Yes",ISNUMBER(SEARCH("blocked",G2866))),"Blocked input VAT claimed; ","")&amp;IF(AND(F2866="Import - VAT paid at customs (Box 8)",M2866=""),"Customs declaration no missing; ","")&amp;IF(AND(F2866="Import - Reverse charge (Box 9)",E2866="Saudi Arabia"),"RCM used for a local supplier; ","")&amp;IF(AND(L2866="Yes",NOT(OR(F2866="Standard domestic 15% (Box 7)",F2866="Import - VAT paid at customs (Box 8)",F2866="Import - Reverse charge (Box 9)"))),"VAT claimed on non-taxable category; ",""))</f>
        <v/>
      </c>
    </row>
    <row r="2867">
      <c r="A2867" s="17" t="n"/>
      <c r="B2867" s="14" t="n"/>
      <c r="C2867" s="14" t="n"/>
      <c r="D2867" s="16" t="n"/>
      <c r="E2867" s="14" t="n"/>
      <c r="F2867" s="14" t="n"/>
      <c r="G2867" s="14" t="n"/>
      <c r="H2867" s="19" t="n"/>
      <c r="I2867" s="19" t="n"/>
      <c r="J2867" s="34">
        <f>IF(A2867="","",H2867+I2867)</f>
        <v/>
      </c>
      <c r="K2867" s="14" t="n"/>
      <c r="L2867" s="14" t="n"/>
      <c r="M2867" s="14" t="n"/>
      <c r="N2867" s="14" t="n"/>
      <c r="O2867" s="20">
        <f>IF(A2867="","",SUMPRODUCT((A2867&gt;=Setup!$C$19:$C$30)*(A2867&lt;=Setup!$D$19:$D$30)*Setup!$A$19:$A$30))</f>
        <v/>
      </c>
      <c r="P2867" s="34">
        <f>IF(A2867="","",IF(OR(F2867="Standard domestic 15% (Box 7)",F2867="Import - VAT paid at customs (Box 8)",F2867="Import - Reverse charge (Box 9)"),ROUND(H2867*Setup!$B$9,2),0))</f>
        <v/>
      </c>
      <c r="Q2867" s="34">
        <f>IF(A2867="","",I2867-P2867)</f>
        <v/>
      </c>
      <c r="R2867" s="34">
        <f>IF(A2867="","",IF(L2867="Yes",I2867,0))</f>
        <v/>
      </c>
      <c r="S2867" s="34">
        <f>IF(A2867="","",IF(AND(L2867="Yes",K2867="Yes",NOT(ISNUMBER(SEARCH("blocked",G2867))),OR(F2867="Standard domestic 15% (Box 7)",F2867="Import - VAT paid at customs (Box 8)",F2867="Import - Reverse charge (Box 9)"),OR(F2867&lt;&gt;"Standard domestic 15% (Box 7)",AND(LEN(D2867)=15,LEFT(D2867,1)="3",RIGHT(D2867,1)="3",ISNUMBER(--D2867)))),I2867,0))</f>
        <v/>
      </c>
      <c r="T2867" s="34">
        <f>IF(A2867="","",R2867-S2867)</f>
        <v/>
      </c>
      <c r="U2867" s="23">
        <f>IF(A2867="","",IF(O2867=0,"Outside audit periods; ","")&amp;IF(F2867="","No VAT category; ","")&amp;IF(ABS(Q2867)&gt;Setup!$B$10,"VAT ≠ 15% × net; ","")&amp;IF(AND(F2867="Standard domestic 15% (Box 7)",NOT(AND(LEN(D2867)=15,LEFT(D2867,1)="3",RIGHT(D2867,1)="3",ISNUMBER(--D2867)))),"Invalid/missing supplier VAT no; ","")&amp;IF(AND(L2867="Yes",K2867&lt;&gt;"Yes"),"VAT claimed without valid tax invoice; ","")&amp;IF(AND(L2867="Yes",ISNUMBER(SEARCH("blocked",G2867))),"Blocked input VAT claimed; ","")&amp;IF(AND(F2867="Import - VAT paid at customs (Box 8)",M2867=""),"Customs declaration no missing; ","")&amp;IF(AND(F2867="Import - Reverse charge (Box 9)",E2867="Saudi Arabia"),"RCM used for a local supplier; ","")&amp;IF(AND(L2867="Yes",NOT(OR(F2867="Standard domestic 15% (Box 7)",F2867="Import - VAT paid at customs (Box 8)",F2867="Import - Reverse charge (Box 9)"))),"VAT claimed on non-taxable category; ",""))</f>
        <v/>
      </c>
    </row>
    <row r="2868">
      <c r="A2868" s="17" t="n"/>
      <c r="B2868" s="14" t="n"/>
      <c r="C2868" s="14" t="n"/>
      <c r="D2868" s="16" t="n"/>
      <c r="E2868" s="14" t="n"/>
      <c r="F2868" s="14" t="n"/>
      <c r="G2868" s="14" t="n"/>
      <c r="H2868" s="19" t="n"/>
      <c r="I2868" s="19" t="n"/>
      <c r="J2868" s="34">
        <f>IF(A2868="","",H2868+I2868)</f>
        <v/>
      </c>
      <c r="K2868" s="14" t="n"/>
      <c r="L2868" s="14" t="n"/>
      <c r="M2868" s="14" t="n"/>
      <c r="N2868" s="14" t="n"/>
      <c r="O2868" s="20">
        <f>IF(A2868="","",SUMPRODUCT((A2868&gt;=Setup!$C$19:$C$30)*(A2868&lt;=Setup!$D$19:$D$30)*Setup!$A$19:$A$30))</f>
        <v/>
      </c>
      <c r="P2868" s="34">
        <f>IF(A2868="","",IF(OR(F2868="Standard domestic 15% (Box 7)",F2868="Import - VAT paid at customs (Box 8)",F2868="Import - Reverse charge (Box 9)"),ROUND(H2868*Setup!$B$9,2),0))</f>
        <v/>
      </c>
      <c r="Q2868" s="34">
        <f>IF(A2868="","",I2868-P2868)</f>
        <v/>
      </c>
      <c r="R2868" s="34">
        <f>IF(A2868="","",IF(L2868="Yes",I2868,0))</f>
        <v/>
      </c>
      <c r="S2868" s="34">
        <f>IF(A2868="","",IF(AND(L2868="Yes",K2868="Yes",NOT(ISNUMBER(SEARCH("blocked",G2868))),OR(F2868="Standard domestic 15% (Box 7)",F2868="Import - VAT paid at customs (Box 8)",F2868="Import - Reverse charge (Box 9)"),OR(F2868&lt;&gt;"Standard domestic 15% (Box 7)",AND(LEN(D2868)=15,LEFT(D2868,1)="3",RIGHT(D2868,1)="3",ISNUMBER(--D2868)))),I2868,0))</f>
        <v/>
      </c>
      <c r="T2868" s="34">
        <f>IF(A2868="","",R2868-S2868)</f>
        <v/>
      </c>
      <c r="U2868" s="23">
        <f>IF(A2868="","",IF(O2868=0,"Outside audit periods; ","")&amp;IF(F2868="","No VAT category; ","")&amp;IF(ABS(Q2868)&gt;Setup!$B$10,"VAT ≠ 15% × net; ","")&amp;IF(AND(F2868="Standard domestic 15% (Box 7)",NOT(AND(LEN(D2868)=15,LEFT(D2868,1)="3",RIGHT(D2868,1)="3",ISNUMBER(--D2868)))),"Invalid/missing supplier VAT no; ","")&amp;IF(AND(L2868="Yes",K2868&lt;&gt;"Yes"),"VAT claimed without valid tax invoice; ","")&amp;IF(AND(L2868="Yes",ISNUMBER(SEARCH("blocked",G2868))),"Blocked input VAT claimed; ","")&amp;IF(AND(F2868="Import - VAT paid at customs (Box 8)",M2868=""),"Customs declaration no missing; ","")&amp;IF(AND(F2868="Import - Reverse charge (Box 9)",E2868="Saudi Arabia"),"RCM used for a local supplier; ","")&amp;IF(AND(L2868="Yes",NOT(OR(F2868="Standard domestic 15% (Box 7)",F2868="Import - VAT paid at customs (Box 8)",F2868="Import - Reverse charge (Box 9)"))),"VAT claimed on non-taxable category; ",""))</f>
        <v/>
      </c>
    </row>
    <row r="2869">
      <c r="A2869" s="17" t="n"/>
      <c r="B2869" s="14" t="n"/>
      <c r="C2869" s="14" t="n"/>
      <c r="D2869" s="16" t="n"/>
      <c r="E2869" s="14" t="n"/>
      <c r="F2869" s="14" t="n"/>
      <c r="G2869" s="14" t="n"/>
      <c r="H2869" s="19" t="n"/>
      <c r="I2869" s="19" t="n"/>
      <c r="J2869" s="34">
        <f>IF(A2869="","",H2869+I2869)</f>
        <v/>
      </c>
      <c r="K2869" s="14" t="n"/>
      <c r="L2869" s="14" t="n"/>
      <c r="M2869" s="14" t="n"/>
      <c r="N2869" s="14" t="n"/>
      <c r="O2869" s="20">
        <f>IF(A2869="","",SUMPRODUCT((A2869&gt;=Setup!$C$19:$C$30)*(A2869&lt;=Setup!$D$19:$D$30)*Setup!$A$19:$A$30))</f>
        <v/>
      </c>
      <c r="P2869" s="34">
        <f>IF(A2869="","",IF(OR(F2869="Standard domestic 15% (Box 7)",F2869="Import - VAT paid at customs (Box 8)",F2869="Import - Reverse charge (Box 9)"),ROUND(H2869*Setup!$B$9,2),0))</f>
        <v/>
      </c>
      <c r="Q2869" s="34">
        <f>IF(A2869="","",I2869-P2869)</f>
        <v/>
      </c>
      <c r="R2869" s="34">
        <f>IF(A2869="","",IF(L2869="Yes",I2869,0))</f>
        <v/>
      </c>
      <c r="S2869" s="34">
        <f>IF(A2869="","",IF(AND(L2869="Yes",K2869="Yes",NOT(ISNUMBER(SEARCH("blocked",G2869))),OR(F2869="Standard domestic 15% (Box 7)",F2869="Import - VAT paid at customs (Box 8)",F2869="Import - Reverse charge (Box 9)"),OR(F2869&lt;&gt;"Standard domestic 15% (Box 7)",AND(LEN(D2869)=15,LEFT(D2869,1)="3",RIGHT(D2869,1)="3",ISNUMBER(--D2869)))),I2869,0))</f>
        <v/>
      </c>
      <c r="T2869" s="34">
        <f>IF(A2869="","",R2869-S2869)</f>
        <v/>
      </c>
      <c r="U2869" s="23">
        <f>IF(A2869="","",IF(O2869=0,"Outside audit periods; ","")&amp;IF(F2869="","No VAT category; ","")&amp;IF(ABS(Q2869)&gt;Setup!$B$10,"VAT ≠ 15% × net; ","")&amp;IF(AND(F2869="Standard domestic 15% (Box 7)",NOT(AND(LEN(D2869)=15,LEFT(D2869,1)="3",RIGHT(D2869,1)="3",ISNUMBER(--D2869)))),"Invalid/missing supplier VAT no; ","")&amp;IF(AND(L2869="Yes",K2869&lt;&gt;"Yes"),"VAT claimed without valid tax invoice; ","")&amp;IF(AND(L2869="Yes",ISNUMBER(SEARCH("blocked",G2869))),"Blocked input VAT claimed; ","")&amp;IF(AND(F2869="Import - VAT paid at customs (Box 8)",M2869=""),"Customs declaration no missing; ","")&amp;IF(AND(F2869="Import - Reverse charge (Box 9)",E2869="Saudi Arabia"),"RCM used for a local supplier; ","")&amp;IF(AND(L2869="Yes",NOT(OR(F2869="Standard domestic 15% (Box 7)",F2869="Import - VAT paid at customs (Box 8)",F2869="Import - Reverse charge (Box 9)"))),"VAT claimed on non-taxable category; ",""))</f>
        <v/>
      </c>
    </row>
    <row r="2870">
      <c r="A2870" s="17" t="n"/>
      <c r="B2870" s="14" t="n"/>
      <c r="C2870" s="14" t="n"/>
      <c r="D2870" s="16" t="n"/>
      <c r="E2870" s="14" t="n"/>
      <c r="F2870" s="14" t="n"/>
      <c r="G2870" s="14" t="n"/>
      <c r="H2870" s="19" t="n"/>
      <c r="I2870" s="19" t="n"/>
      <c r="J2870" s="34">
        <f>IF(A2870="","",H2870+I2870)</f>
        <v/>
      </c>
      <c r="K2870" s="14" t="n"/>
      <c r="L2870" s="14" t="n"/>
      <c r="M2870" s="14" t="n"/>
      <c r="N2870" s="14" t="n"/>
      <c r="O2870" s="20">
        <f>IF(A2870="","",SUMPRODUCT((A2870&gt;=Setup!$C$19:$C$30)*(A2870&lt;=Setup!$D$19:$D$30)*Setup!$A$19:$A$30))</f>
        <v/>
      </c>
      <c r="P2870" s="34">
        <f>IF(A2870="","",IF(OR(F2870="Standard domestic 15% (Box 7)",F2870="Import - VAT paid at customs (Box 8)",F2870="Import - Reverse charge (Box 9)"),ROUND(H2870*Setup!$B$9,2),0))</f>
        <v/>
      </c>
      <c r="Q2870" s="34">
        <f>IF(A2870="","",I2870-P2870)</f>
        <v/>
      </c>
      <c r="R2870" s="34">
        <f>IF(A2870="","",IF(L2870="Yes",I2870,0))</f>
        <v/>
      </c>
      <c r="S2870" s="34">
        <f>IF(A2870="","",IF(AND(L2870="Yes",K2870="Yes",NOT(ISNUMBER(SEARCH("blocked",G2870))),OR(F2870="Standard domestic 15% (Box 7)",F2870="Import - VAT paid at customs (Box 8)",F2870="Import - Reverse charge (Box 9)"),OR(F2870&lt;&gt;"Standard domestic 15% (Box 7)",AND(LEN(D2870)=15,LEFT(D2870,1)="3",RIGHT(D2870,1)="3",ISNUMBER(--D2870)))),I2870,0))</f>
        <v/>
      </c>
      <c r="T2870" s="34">
        <f>IF(A2870="","",R2870-S2870)</f>
        <v/>
      </c>
      <c r="U2870" s="23">
        <f>IF(A2870="","",IF(O2870=0,"Outside audit periods; ","")&amp;IF(F2870="","No VAT category; ","")&amp;IF(ABS(Q2870)&gt;Setup!$B$10,"VAT ≠ 15% × net; ","")&amp;IF(AND(F2870="Standard domestic 15% (Box 7)",NOT(AND(LEN(D2870)=15,LEFT(D2870,1)="3",RIGHT(D2870,1)="3",ISNUMBER(--D2870)))),"Invalid/missing supplier VAT no; ","")&amp;IF(AND(L2870="Yes",K2870&lt;&gt;"Yes"),"VAT claimed without valid tax invoice; ","")&amp;IF(AND(L2870="Yes",ISNUMBER(SEARCH("blocked",G2870))),"Blocked input VAT claimed; ","")&amp;IF(AND(F2870="Import - VAT paid at customs (Box 8)",M2870=""),"Customs declaration no missing; ","")&amp;IF(AND(F2870="Import - Reverse charge (Box 9)",E2870="Saudi Arabia"),"RCM used for a local supplier; ","")&amp;IF(AND(L2870="Yes",NOT(OR(F2870="Standard domestic 15% (Box 7)",F2870="Import - VAT paid at customs (Box 8)",F2870="Import - Reverse charge (Box 9)"))),"VAT claimed on non-taxable category; ",""))</f>
        <v/>
      </c>
    </row>
    <row r="2871">
      <c r="A2871" s="17" t="n"/>
      <c r="B2871" s="14" t="n"/>
      <c r="C2871" s="14" t="n"/>
      <c r="D2871" s="16" t="n"/>
      <c r="E2871" s="14" t="n"/>
      <c r="F2871" s="14" t="n"/>
      <c r="G2871" s="14" t="n"/>
      <c r="H2871" s="19" t="n"/>
      <c r="I2871" s="19" t="n"/>
      <c r="J2871" s="34">
        <f>IF(A2871="","",H2871+I2871)</f>
        <v/>
      </c>
      <c r="K2871" s="14" t="n"/>
      <c r="L2871" s="14" t="n"/>
      <c r="M2871" s="14" t="n"/>
      <c r="N2871" s="14" t="n"/>
      <c r="O2871" s="20">
        <f>IF(A2871="","",SUMPRODUCT((A2871&gt;=Setup!$C$19:$C$30)*(A2871&lt;=Setup!$D$19:$D$30)*Setup!$A$19:$A$30))</f>
        <v/>
      </c>
      <c r="P2871" s="34">
        <f>IF(A2871="","",IF(OR(F2871="Standard domestic 15% (Box 7)",F2871="Import - VAT paid at customs (Box 8)",F2871="Import - Reverse charge (Box 9)"),ROUND(H2871*Setup!$B$9,2),0))</f>
        <v/>
      </c>
      <c r="Q2871" s="34">
        <f>IF(A2871="","",I2871-P2871)</f>
        <v/>
      </c>
      <c r="R2871" s="34">
        <f>IF(A2871="","",IF(L2871="Yes",I2871,0))</f>
        <v/>
      </c>
      <c r="S2871" s="34">
        <f>IF(A2871="","",IF(AND(L2871="Yes",K2871="Yes",NOT(ISNUMBER(SEARCH("blocked",G2871))),OR(F2871="Standard domestic 15% (Box 7)",F2871="Import - VAT paid at customs (Box 8)",F2871="Import - Reverse charge (Box 9)"),OR(F2871&lt;&gt;"Standard domestic 15% (Box 7)",AND(LEN(D2871)=15,LEFT(D2871,1)="3",RIGHT(D2871,1)="3",ISNUMBER(--D2871)))),I2871,0))</f>
        <v/>
      </c>
      <c r="T2871" s="34">
        <f>IF(A2871="","",R2871-S2871)</f>
        <v/>
      </c>
      <c r="U2871" s="23">
        <f>IF(A2871="","",IF(O2871=0,"Outside audit periods; ","")&amp;IF(F2871="","No VAT category; ","")&amp;IF(ABS(Q2871)&gt;Setup!$B$10,"VAT ≠ 15% × net; ","")&amp;IF(AND(F2871="Standard domestic 15% (Box 7)",NOT(AND(LEN(D2871)=15,LEFT(D2871,1)="3",RIGHT(D2871,1)="3",ISNUMBER(--D2871)))),"Invalid/missing supplier VAT no; ","")&amp;IF(AND(L2871="Yes",K2871&lt;&gt;"Yes"),"VAT claimed without valid tax invoice; ","")&amp;IF(AND(L2871="Yes",ISNUMBER(SEARCH("blocked",G2871))),"Blocked input VAT claimed; ","")&amp;IF(AND(F2871="Import - VAT paid at customs (Box 8)",M2871=""),"Customs declaration no missing; ","")&amp;IF(AND(F2871="Import - Reverse charge (Box 9)",E2871="Saudi Arabia"),"RCM used for a local supplier; ","")&amp;IF(AND(L2871="Yes",NOT(OR(F2871="Standard domestic 15% (Box 7)",F2871="Import - VAT paid at customs (Box 8)",F2871="Import - Reverse charge (Box 9)"))),"VAT claimed on non-taxable category; ",""))</f>
        <v/>
      </c>
    </row>
    <row r="2872">
      <c r="A2872" s="17" t="n"/>
      <c r="B2872" s="14" t="n"/>
      <c r="C2872" s="14" t="n"/>
      <c r="D2872" s="16" t="n"/>
      <c r="E2872" s="14" t="n"/>
      <c r="F2872" s="14" t="n"/>
      <c r="G2872" s="14" t="n"/>
      <c r="H2872" s="19" t="n"/>
      <c r="I2872" s="19" t="n"/>
      <c r="J2872" s="34">
        <f>IF(A2872="","",H2872+I2872)</f>
        <v/>
      </c>
      <c r="K2872" s="14" t="n"/>
      <c r="L2872" s="14" t="n"/>
      <c r="M2872" s="14" t="n"/>
      <c r="N2872" s="14" t="n"/>
      <c r="O2872" s="20">
        <f>IF(A2872="","",SUMPRODUCT((A2872&gt;=Setup!$C$19:$C$30)*(A2872&lt;=Setup!$D$19:$D$30)*Setup!$A$19:$A$30))</f>
        <v/>
      </c>
      <c r="P2872" s="34">
        <f>IF(A2872="","",IF(OR(F2872="Standard domestic 15% (Box 7)",F2872="Import - VAT paid at customs (Box 8)",F2872="Import - Reverse charge (Box 9)"),ROUND(H2872*Setup!$B$9,2),0))</f>
        <v/>
      </c>
      <c r="Q2872" s="34">
        <f>IF(A2872="","",I2872-P2872)</f>
        <v/>
      </c>
      <c r="R2872" s="34">
        <f>IF(A2872="","",IF(L2872="Yes",I2872,0))</f>
        <v/>
      </c>
      <c r="S2872" s="34">
        <f>IF(A2872="","",IF(AND(L2872="Yes",K2872="Yes",NOT(ISNUMBER(SEARCH("blocked",G2872))),OR(F2872="Standard domestic 15% (Box 7)",F2872="Import - VAT paid at customs (Box 8)",F2872="Import - Reverse charge (Box 9)"),OR(F2872&lt;&gt;"Standard domestic 15% (Box 7)",AND(LEN(D2872)=15,LEFT(D2872,1)="3",RIGHT(D2872,1)="3",ISNUMBER(--D2872)))),I2872,0))</f>
        <v/>
      </c>
      <c r="T2872" s="34">
        <f>IF(A2872="","",R2872-S2872)</f>
        <v/>
      </c>
      <c r="U2872" s="23">
        <f>IF(A2872="","",IF(O2872=0,"Outside audit periods; ","")&amp;IF(F2872="","No VAT category; ","")&amp;IF(ABS(Q2872)&gt;Setup!$B$10,"VAT ≠ 15% × net; ","")&amp;IF(AND(F2872="Standard domestic 15% (Box 7)",NOT(AND(LEN(D2872)=15,LEFT(D2872,1)="3",RIGHT(D2872,1)="3",ISNUMBER(--D2872)))),"Invalid/missing supplier VAT no; ","")&amp;IF(AND(L2872="Yes",K2872&lt;&gt;"Yes"),"VAT claimed without valid tax invoice; ","")&amp;IF(AND(L2872="Yes",ISNUMBER(SEARCH("blocked",G2872))),"Blocked input VAT claimed; ","")&amp;IF(AND(F2872="Import - VAT paid at customs (Box 8)",M2872=""),"Customs declaration no missing; ","")&amp;IF(AND(F2872="Import - Reverse charge (Box 9)",E2872="Saudi Arabia"),"RCM used for a local supplier; ","")&amp;IF(AND(L2872="Yes",NOT(OR(F2872="Standard domestic 15% (Box 7)",F2872="Import - VAT paid at customs (Box 8)",F2872="Import - Reverse charge (Box 9)"))),"VAT claimed on non-taxable category; ",""))</f>
        <v/>
      </c>
    </row>
    <row r="2873">
      <c r="A2873" s="17" t="n"/>
      <c r="B2873" s="14" t="n"/>
      <c r="C2873" s="14" t="n"/>
      <c r="D2873" s="16" t="n"/>
      <c r="E2873" s="14" t="n"/>
      <c r="F2873" s="14" t="n"/>
      <c r="G2873" s="14" t="n"/>
      <c r="H2873" s="19" t="n"/>
      <c r="I2873" s="19" t="n"/>
      <c r="J2873" s="34">
        <f>IF(A2873="","",H2873+I2873)</f>
        <v/>
      </c>
      <c r="K2873" s="14" t="n"/>
      <c r="L2873" s="14" t="n"/>
      <c r="M2873" s="14" t="n"/>
      <c r="N2873" s="14" t="n"/>
      <c r="O2873" s="20">
        <f>IF(A2873="","",SUMPRODUCT((A2873&gt;=Setup!$C$19:$C$30)*(A2873&lt;=Setup!$D$19:$D$30)*Setup!$A$19:$A$30))</f>
        <v/>
      </c>
      <c r="P2873" s="34">
        <f>IF(A2873="","",IF(OR(F2873="Standard domestic 15% (Box 7)",F2873="Import - VAT paid at customs (Box 8)",F2873="Import - Reverse charge (Box 9)"),ROUND(H2873*Setup!$B$9,2),0))</f>
        <v/>
      </c>
      <c r="Q2873" s="34">
        <f>IF(A2873="","",I2873-P2873)</f>
        <v/>
      </c>
      <c r="R2873" s="34">
        <f>IF(A2873="","",IF(L2873="Yes",I2873,0))</f>
        <v/>
      </c>
      <c r="S2873" s="34">
        <f>IF(A2873="","",IF(AND(L2873="Yes",K2873="Yes",NOT(ISNUMBER(SEARCH("blocked",G2873))),OR(F2873="Standard domestic 15% (Box 7)",F2873="Import - VAT paid at customs (Box 8)",F2873="Import - Reverse charge (Box 9)"),OR(F2873&lt;&gt;"Standard domestic 15% (Box 7)",AND(LEN(D2873)=15,LEFT(D2873,1)="3",RIGHT(D2873,1)="3",ISNUMBER(--D2873)))),I2873,0))</f>
        <v/>
      </c>
      <c r="T2873" s="34">
        <f>IF(A2873="","",R2873-S2873)</f>
        <v/>
      </c>
      <c r="U2873" s="23">
        <f>IF(A2873="","",IF(O2873=0,"Outside audit periods; ","")&amp;IF(F2873="","No VAT category; ","")&amp;IF(ABS(Q2873)&gt;Setup!$B$10,"VAT ≠ 15% × net; ","")&amp;IF(AND(F2873="Standard domestic 15% (Box 7)",NOT(AND(LEN(D2873)=15,LEFT(D2873,1)="3",RIGHT(D2873,1)="3",ISNUMBER(--D2873)))),"Invalid/missing supplier VAT no; ","")&amp;IF(AND(L2873="Yes",K2873&lt;&gt;"Yes"),"VAT claimed without valid tax invoice; ","")&amp;IF(AND(L2873="Yes",ISNUMBER(SEARCH("blocked",G2873))),"Blocked input VAT claimed; ","")&amp;IF(AND(F2873="Import - VAT paid at customs (Box 8)",M2873=""),"Customs declaration no missing; ","")&amp;IF(AND(F2873="Import - Reverse charge (Box 9)",E2873="Saudi Arabia"),"RCM used for a local supplier; ","")&amp;IF(AND(L2873="Yes",NOT(OR(F2873="Standard domestic 15% (Box 7)",F2873="Import - VAT paid at customs (Box 8)",F2873="Import - Reverse charge (Box 9)"))),"VAT claimed on non-taxable category; ",""))</f>
        <v/>
      </c>
    </row>
    <row r="2874">
      <c r="A2874" s="17" t="n"/>
      <c r="B2874" s="14" t="n"/>
      <c r="C2874" s="14" t="n"/>
      <c r="D2874" s="16" t="n"/>
      <c r="E2874" s="14" t="n"/>
      <c r="F2874" s="14" t="n"/>
      <c r="G2874" s="14" t="n"/>
      <c r="H2874" s="19" t="n"/>
      <c r="I2874" s="19" t="n"/>
      <c r="J2874" s="34">
        <f>IF(A2874="","",H2874+I2874)</f>
        <v/>
      </c>
      <c r="K2874" s="14" t="n"/>
      <c r="L2874" s="14" t="n"/>
      <c r="M2874" s="14" t="n"/>
      <c r="N2874" s="14" t="n"/>
      <c r="O2874" s="20">
        <f>IF(A2874="","",SUMPRODUCT((A2874&gt;=Setup!$C$19:$C$30)*(A2874&lt;=Setup!$D$19:$D$30)*Setup!$A$19:$A$30))</f>
        <v/>
      </c>
      <c r="P2874" s="34">
        <f>IF(A2874="","",IF(OR(F2874="Standard domestic 15% (Box 7)",F2874="Import - VAT paid at customs (Box 8)",F2874="Import - Reverse charge (Box 9)"),ROUND(H2874*Setup!$B$9,2),0))</f>
        <v/>
      </c>
      <c r="Q2874" s="34">
        <f>IF(A2874="","",I2874-P2874)</f>
        <v/>
      </c>
      <c r="R2874" s="34">
        <f>IF(A2874="","",IF(L2874="Yes",I2874,0))</f>
        <v/>
      </c>
      <c r="S2874" s="34">
        <f>IF(A2874="","",IF(AND(L2874="Yes",K2874="Yes",NOT(ISNUMBER(SEARCH("blocked",G2874))),OR(F2874="Standard domestic 15% (Box 7)",F2874="Import - VAT paid at customs (Box 8)",F2874="Import - Reverse charge (Box 9)"),OR(F2874&lt;&gt;"Standard domestic 15% (Box 7)",AND(LEN(D2874)=15,LEFT(D2874,1)="3",RIGHT(D2874,1)="3",ISNUMBER(--D2874)))),I2874,0))</f>
        <v/>
      </c>
      <c r="T2874" s="34">
        <f>IF(A2874="","",R2874-S2874)</f>
        <v/>
      </c>
      <c r="U2874" s="23">
        <f>IF(A2874="","",IF(O2874=0,"Outside audit periods; ","")&amp;IF(F2874="","No VAT category; ","")&amp;IF(ABS(Q2874)&gt;Setup!$B$10,"VAT ≠ 15% × net; ","")&amp;IF(AND(F2874="Standard domestic 15% (Box 7)",NOT(AND(LEN(D2874)=15,LEFT(D2874,1)="3",RIGHT(D2874,1)="3",ISNUMBER(--D2874)))),"Invalid/missing supplier VAT no; ","")&amp;IF(AND(L2874="Yes",K2874&lt;&gt;"Yes"),"VAT claimed without valid tax invoice; ","")&amp;IF(AND(L2874="Yes",ISNUMBER(SEARCH("blocked",G2874))),"Blocked input VAT claimed; ","")&amp;IF(AND(F2874="Import - VAT paid at customs (Box 8)",M2874=""),"Customs declaration no missing; ","")&amp;IF(AND(F2874="Import - Reverse charge (Box 9)",E2874="Saudi Arabia"),"RCM used for a local supplier; ","")&amp;IF(AND(L2874="Yes",NOT(OR(F2874="Standard domestic 15% (Box 7)",F2874="Import - VAT paid at customs (Box 8)",F2874="Import - Reverse charge (Box 9)"))),"VAT claimed on non-taxable category; ",""))</f>
        <v/>
      </c>
    </row>
    <row r="2875">
      <c r="A2875" s="17" t="n"/>
      <c r="B2875" s="14" t="n"/>
      <c r="C2875" s="14" t="n"/>
      <c r="D2875" s="16" t="n"/>
      <c r="E2875" s="14" t="n"/>
      <c r="F2875" s="14" t="n"/>
      <c r="G2875" s="14" t="n"/>
      <c r="H2875" s="19" t="n"/>
      <c r="I2875" s="19" t="n"/>
      <c r="J2875" s="34">
        <f>IF(A2875="","",H2875+I2875)</f>
        <v/>
      </c>
      <c r="K2875" s="14" t="n"/>
      <c r="L2875" s="14" t="n"/>
      <c r="M2875" s="14" t="n"/>
      <c r="N2875" s="14" t="n"/>
      <c r="O2875" s="20">
        <f>IF(A2875="","",SUMPRODUCT((A2875&gt;=Setup!$C$19:$C$30)*(A2875&lt;=Setup!$D$19:$D$30)*Setup!$A$19:$A$30))</f>
        <v/>
      </c>
      <c r="P2875" s="34">
        <f>IF(A2875="","",IF(OR(F2875="Standard domestic 15% (Box 7)",F2875="Import - VAT paid at customs (Box 8)",F2875="Import - Reverse charge (Box 9)"),ROUND(H2875*Setup!$B$9,2),0))</f>
        <v/>
      </c>
      <c r="Q2875" s="34">
        <f>IF(A2875="","",I2875-P2875)</f>
        <v/>
      </c>
      <c r="R2875" s="34">
        <f>IF(A2875="","",IF(L2875="Yes",I2875,0))</f>
        <v/>
      </c>
      <c r="S2875" s="34">
        <f>IF(A2875="","",IF(AND(L2875="Yes",K2875="Yes",NOT(ISNUMBER(SEARCH("blocked",G2875))),OR(F2875="Standard domestic 15% (Box 7)",F2875="Import - VAT paid at customs (Box 8)",F2875="Import - Reverse charge (Box 9)"),OR(F2875&lt;&gt;"Standard domestic 15% (Box 7)",AND(LEN(D2875)=15,LEFT(D2875,1)="3",RIGHT(D2875,1)="3",ISNUMBER(--D2875)))),I2875,0))</f>
        <v/>
      </c>
      <c r="T2875" s="34">
        <f>IF(A2875="","",R2875-S2875)</f>
        <v/>
      </c>
      <c r="U2875" s="23">
        <f>IF(A2875="","",IF(O2875=0,"Outside audit periods; ","")&amp;IF(F2875="","No VAT category; ","")&amp;IF(ABS(Q2875)&gt;Setup!$B$10,"VAT ≠ 15% × net; ","")&amp;IF(AND(F2875="Standard domestic 15% (Box 7)",NOT(AND(LEN(D2875)=15,LEFT(D2875,1)="3",RIGHT(D2875,1)="3",ISNUMBER(--D2875)))),"Invalid/missing supplier VAT no; ","")&amp;IF(AND(L2875="Yes",K2875&lt;&gt;"Yes"),"VAT claimed without valid tax invoice; ","")&amp;IF(AND(L2875="Yes",ISNUMBER(SEARCH("blocked",G2875))),"Blocked input VAT claimed; ","")&amp;IF(AND(F2875="Import - VAT paid at customs (Box 8)",M2875=""),"Customs declaration no missing; ","")&amp;IF(AND(F2875="Import - Reverse charge (Box 9)",E2875="Saudi Arabia"),"RCM used for a local supplier; ","")&amp;IF(AND(L2875="Yes",NOT(OR(F2875="Standard domestic 15% (Box 7)",F2875="Import - VAT paid at customs (Box 8)",F2875="Import - Reverse charge (Box 9)"))),"VAT claimed on non-taxable category; ",""))</f>
        <v/>
      </c>
    </row>
    <row r="2876">
      <c r="A2876" s="17" t="n"/>
      <c r="B2876" s="14" t="n"/>
      <c r="C2876" s="14" t="n"/>
      <c r="D2876" s="16" t="n"/>
      <c r="E2876" s="14" t="n"/>
      <c r="F2876" s="14" t="n"/>
      <c r="G2876" s="14" t="n"/>
      <c r="H2876" s="19" t="n"/>
      <c r="I2876" s="19" t="n"/>
      <c r="J2876" s="34">
        <f>IF(A2876="","",H2876+I2876)</f>
        <v/>
      </c>
      <c r="K2876" s="14" t="n"/>
      <c r="L2876" s="14" t="n"/>
      <c r="M2876" s="14" t="n"/>
      <c r="N2876" s="14" t="n"/>
      <c r="O2876" s="20">
        <f>IF(A2876="","",SUMPRODUCT((A2876&gt;=Setup!$C$19:$C$30)*(A2876&lt;=Setup!$D$19:$D$30)*Setup!$A$19:$A$30))</f>
        <v/>
      </c>
      <c r="P2876" s="34">
        <f>IF(A2876="","",IF(OR(F2876="Standard domestic 15% (Box 7)",F2876="Import - VAT paid at customs (Box 8)",F2876="Import - Reverse charge (Box 9)"),ROUND(H2876*Setup!$B$9,2),0))</f>
        <v/>
      </c>
      <c r="Q2876" s="34">
        <f>IF(A2876="","",I2876-P2876)</f>
        <v/>
      </c>
      <c r="R2876" s="34">
        <f>IF(A2876="","",IF(L2876="Yes",I2876,0))</f>
        <v/>
      </c>
      <c r="S2876" s="34">
        <f>IF(A2876="","",IF(AND(L2876="Yes",K2876="Yes",NOT(ISNUMBER(SEARCH("blocked",G2876))),OR(F2876="Standard domestic 15% (Box 7)",F2876="Import - VAT paid at customs (Box 8)",F2876="Import - Reverse charge (Box 9)"),OR(F2876&lt;&gt;"Standard domestic 15% (Box 7)",AND(LEN(D2876)=15,LEFT(D2876,1)="3",RIGHT(D2876,1)="3",ISNUMBER(--D2876)))),I2876,0))</f>
        <v/>
      </c>
      <c r="T2876" s="34">
        <f>IF(A2876="","",R2876-S2876)</f>
        <v/>
      </c>
      <c r="U2876" s="23">
        <f>IF(A2876="","",IF(O2876=0,"Outside audit periods; ","")&amp;IF(F2876="","No VAT category; ","")&amp;IF(ABS(Q2876)&gt;Setup!$B$10,"VAT ≠ 15% × net; ","")&amp;IF(AND(F2876="Standard domestic 15% (Box 7)",NOT(AND(LEN(D2876)=15,LEFT(D2876,1)="3",RIGHT(D2876,1)="3",ISNUMBER(--D2876)))),"Invalid/missing supplier VAT no; ","")&amp;IF(AND(L2876="Yes",K2876&lt;&gt;"Yes"),"VAT claimed without valid tax invoice; ","")&amp;IF(AND(L2876="Yes",ISNUMBER(SEARCH("blocked",G2876))),"Blocked input VAT claimed; ","")&amp;IF(AND(F2876="Import - VAT paid at customs (Box 8)",M2876=""),"Customs declaration no missing; ","")&amp;IF(AND(F2876="Import - Reverse charge (Box 9)",E2876="Saudi Arabia"),"RCM used for a local supplier; ","")&amp;IF(AND(L2876="Yes",NOT(OR(F2876="Standard domestic 15% (Box 7)",F2876="Import - VAT paid at customs (Box 8)",F2876="Import - Reverse charge (Box 9)"))),"VAT claimed on non-taxable category; ",""))</f>
        <v/>
      </c>
    </row>
    <row r="2877">
      <c r="A2877" s="17" t="n"/>
      <c r="B2877" s="14" t="n"/>
      <c r="C2877" s="14" t="n"/>
      <c r="D2877" s="16" t="n"/>
      <c r="E2877" s="14" t="n"/>
      <c r="F2877" s="14" t="n"/>
      <c r="G2877" s="14" t="n"/>
      <c r="H2877" s="19" t="n"/>
      <c r="I2877" s="19" t="n"/>
      <c r="J2877" s="34">
        <f>IF(A2877="","",H2877+I2877)</f>
        <v/>
      </c>
      <c r="K2877" s="14" t="n"/>
      <c r="L2877" s="14" t="n"/>
      <c r="M2877" s="14" t="n"/>
      <c r="N2877" s="14" t="n"/>
      <c r="O2877" s="20">
        <f>IF(A2877="","",SUMPRODUCT((A2877&gt;=Setup!$C$19:$C$30)*(A2877&lt;=Setup!$D$19:$D$30)*Setup!$A$19:$A$30))</f>
        <v/>
      </c>
      <c r="P2877" s="34">
        <f>IF(A2877="","",IF(OR(F2877="Standard domestic 15% (Box 7)",F2877="Import - VAT paid at customs (Box 8)",F2877="Import - Reverse charge (Box 9)"),ROUND(H2877*Setup!$B$9,2),0))</f>
        <v/>
      </c>
      <c r="Q2877" s="34">
        <f>IF(A2877="","",I2877-P2877)</f>
        <v/>
      </c>
      <c r="R2877" s="34">
        <f>IF(A2877="","",IF(L2877="Yes",I2877,0))</f>
        <v/>
      </c>
      <c r="S2877" s="34">
        <f>IF(A2877="","",IF(AND(L2877="Yes",K2877="Yes",NOT(ISNUMBER(SEARCH("blocked",G2877))),OR(F2877="Standard domestic 15% (Box 7)",F2877="Import - VAT paid at customs (Box 8)",F2877="Import - Reverse charge (Box 9)"),OR(F2877&lt;&gt;"Standard domestic 15% (Box 7)",AND(LEN(D2877)=15,LEFT(D2877,1)="3",RIGHT(D2877,1)="3",ISNUMBER(--D2877)))),I2877,0))</f>
        <v/>
      </c>
      <c r="T2877" s="34">
        <f>IF(A2877="","",R2877-S2877)</f>
        <v/>
      </c>
      <c r="U2877" s="23">
        <f>IF(A2877="","",IF(O2877=0,"Outside audit periods; ","")&amp;IF(F2877="","No VAT category; ","")&amp;IF(ABS(Q2877)&gt;Setup!$B$10,"VAT ≠ 15% × net; ","")&amp;IF(AND(F2877="Standard domestic 15% (Box 7)",NOT(AND(LEN(D2877)=15,LEFT(D2877,1)="3",RIGHT(D2877,1)="3",ISNUMBER(--D2877)))),"Invalid/missing supplier VAT no; ","")&amp;IF(AND(L2877="Yes",K2877&lt;&gt;"Yes"),"VAT claimed without valid tax invoice; ","")&amp;IF(AND(L2877="Yes",ISNUMBER(SEARCH("blocked",G2877))),"Blocked input VAT claimed; ","")&amp;IF(AND(F2877="Import - VAT paid at customs (Box 8)",M2877=""),"Customs declaration no missing; ","")&amp;IF(AND(F2877="Import - Reverse charge (Box 9)",E2877="Saudi Arabia"),"RCM used for a local supplier; ","")&amp;IF(AND(L2877="Yes",NOT(OR(F2877="Standard domestic 15% (Box 7)",F2877="Import - VAT paid at customs (Box 8)",F2877="Import - Reverse charge (Box 9)"))),"VAT claimed on non-taxable category; ",""))</f>
        <v/>
      </c>
    </row>
    <row r="2878">
      <c r="A2878" s="17" t="n"/>
      <c r="B2878" s="14" t="n"/>
      <c r="C2878" s="14" t="n"/>
      <c r="D2878" s="16" t="n"/>
      <c r="E2878" s="14" t="n"/>
      <c r="F2878" s="14" t="n"/>
      <c r="G2878" s="14" t="n"/>
      <c r="H2878" s="19" t="n"/>
      <c r="I2878" s="19" t="n"/>
      <c r="J2878" s="34">
        <f>IF(A2878="","",H2878+I2878)</f>
        <v/>
      </c>
      <c r="K2878" s="14" t="n"/>
      <c r="L2878" s="14" t="n"/>
      <c r="M2878" s="14" t="n"/>
      <c r="N2878" s="14" t="n"/>
      <c r="O2878" s="20">
        <f>IF(A2878="","",SUMPRODUCT((A2878&gt;=Setup!$C$19:$C$30)*(A2878&lt;=Setup!$D$19:$D$30)*Setup!$A$19:$A$30))</f>
        <v/>
      </c>
      <c r="P2878" s="34">
        <f>IF(A2878="","",IF(OR(F2878="Standard domestic 15% (Box 7)",F2878="Import - VAT paid at customs (Box 8)",F2878="Import - Reverse charge (Box 9)"),ROUND(H2878*Setup!$B$9,2),0))</f>
        <v/>
      </c>
      <c r="Q2878" s="34">
        <f>IF(A2878="","",I2878-P2878)</f>
        <v/>
      </c>
      <c r="R2878" s="34">
        <f>IF(A2878="","",IF(L2878="Yes",I2878,0))</f>
        <v/>
      </c>
      <c r="S2878" s="34">
        <f>IF(A2878="","",IF(AND(L2878="Yes",K2878="Yes",NOT(ISNUMBER(SEARCH("blocked",G2878))),OR(F2878="Standard domestic 15% (Box 7)",F2878="Import - VAT paid at customs (Box 8)",F2878="Import - Reverse charge (Box 9)"),OR(F2878&lt;&gt;"Standard domestic 15% (Box 7)",AND(LEN(D2878)=15,LEFT(D2878,1)="3",RIGHT(D2878,1)="3",ISNUMBER(--D2878)))),I2878,0))</f>
        <v/>
      </c>
      <c r="T2878" s="34">
        <f>IF(A2878="","",R2878-S2878)</f>
        <v/>
      </c>
      <c r="U2878" s="23">
        <f>IF(A2878="","",IF(O2878=0,"Outside audit periods; ","")&amp;IF(F2878="","No VAT category; ","")&amp;IF(ABS(Q2878)&gt;Setup!$B$10,"VAT ≠ 15% × net; ","")&amp;IF(AND(F2878="Standard domestic 15% (Box 7)",NOT(AND(LEN(D2878)=15,LEFT(D2878,1)="3",RIGHT(D2878,1)="3",ISNUMBER(--D2878)))),"Invalid/missing supplier VAT no; ","")&amp;IF(AND(L2878="Yes",K2878&lt;&gt;"Yes"),"VAT claimed without valid tax invoice; ","")&amp;IF(AND(L2878="Yes",ISNUMBER(SEARCH("blocked",G2878))),"Blocked input VAT claimed; ","")&amp;IF(AND(F2878="Import - VAT paid at customs (Box 8)",M2878=""),"Customs declaration no missing; ","")&amp;IF(AND(F2878="Import - Reverse charge (Box 9)",E2878="Saudi Arabia"),"RCM used for a local supplier; ","")&amp;IF(AND(L2878="Yes",NOT(OR(F2878="Standard domestic 15% (Box 7)",F2878="Import - VAT paid at customs (Box 8)",F2878="Import - Reverse charge (Box 9)"))),"VAT claimed on non-taxable category; ",""))</f>
        <v/>
      </c>
    </row>
    <row r="2879">
      <c r="A2879" s="17" t="n"/>
      <c r="B2879" s="14" t="n"/>
      <c r="C2879" s="14" t="n"/>
      <c r="D2879" s="16" t="n"/>
      <c r="E2879" s="14" t="n"/>
      <c r="F2879" s="14" t="n"/>
      <c r="G2879" s="14" t="n"/>
      <c r="H2879" s="19" t="n"/>
      <c r="I2879" s="19" t="n"/>
      <c r="J2879" s="34">
        <f>IF(A2879="","",H2879+I2879)</f>
        <v/>
      </c>
      <c r="K2879" s="14" t="n"/>
      <c r="L2879" s="14" t="n"/>
      <c r="M2879" s="14" t="n"/>
      <c r="N2879" s="14" t="n"/>
      <c r="O2879" s="20">
        <f>IF(A2879="","",SUMPRODUCT((A2879&gt;=Setup!$C$19:$C$30)*(A2879&lt;=Setup!$D$19:$D$30)*Setup!$A$19:$A$30))</f>
        <v/>
      </c>
      <c r="P2879" s="34">
        <f>IF(A2879="","",IF(OR(F2879="Standard domestic 15% (Box 7)",F2879="Import - VAT paid at customs (Box 8)",F2879="Import - Reverse charge (Box 9)"),ROUND(H2879*Setup!$B$9,2),0))</f>
        <v/>
      </c>
      <c r="Q2879" s="34">
        <f>IF(A2879="","",I2879-P2879)</f>
        <v/>
      </c>
      <c r="R2879" s="34">
        <f>IF(A2879="","",IF(L2879="Yes",I2879,0))</f>
        <v/>
      </c>
      <c r="S2879" s="34">
        <f>IF(A2879="","",IF(AND(L2879="Yes",K2879="Yes",NOT(ISNUMBER(SEARCH("blocked",G2879))),OR(F2879="Standard domestic 15% (Box 7)",F2879="Import - VAT paid at customs (Box 8)",F2879="Import - Reverse charge (Box 9)"),OR(F2879&lt;&gt;"Standard domestic 15% (Box 7)",AND(LEN(D2879)=15,LEFT(D2879,1)="3",RIGHT(D2879,1)="3",ISNUMBER(--D2879)))),I2879,0))</f>
        <v/>
      </c>
      <c r="T2879" s="34">
        <f>IF(A2879="","",R2879-S2879)</f>
        <v/>
      </c>
      <c r="U2879" s="23">
        <f>IF(A2879="","",IF(O2879=0,"Outside audit periods; ","")&amp;IF(F2879="","No VAT category; ","")&amp;IF(ABS(Q2879)&gt;Setup!$B$10,"VAT ≠ 15% × net; ","")&amp;IF(AND(F2879="Standard domestic 15% (Box 7)",NOT(AND(LEN(D2879)=15,LEFT(D2879,1)="3",RIGHT(D2879,1)="3",ISNUMBER(--D2879)))),"Invalid/missing supplier VAT no; ","")&amp;IF(AND(L2879="Yes",K2879&lt;&gt;"Yes"),"VAT claimed without valid tax invoice; ","")&amp;IF(AND(L2879="Yes",ISNUMBER(SEARCH("blocked",G2879))),"Blocked input VAT claimed; ","")&amp;IF(AND(F2879="Import - VAT paid at customs (Box 8)",M2879=""),"Customs declaration no missing; ","")&amp;IF(AND(F2879="Import - Reverse charge (Box 9)",E2879="Saudi Arabia"),"RCM used for a local supplier; ","")&amp;IF(AND(L2879="Yes",NOT(OR(F2879="Standard domestic 15% (Box 7)",F2879="Import - VAT paid at customs (Box 8)",F2879="Import - Reverse charge (Box 9)"))),"VAT claimed on non-taxable category; ",""))</f>
        <v/>
      </c>
    </row>
    <row r="2880">
      <c r="A2880" s="17" t="n"/>
      <c r="B2880" s="14" t="n"/>
      <c r="C2880" s="14" t="n"/>
      <c r="D2880" s="16" t="n"/>
      <c r="E2880" s="14" t="n"/>
      <c r="F2880" s="14" t="n"/>
      <c r="G2880" s="14" t="n"/>
      <c r="H2880" s="19" t="n"/>
      <c r="I2880" s="19" t="n"/>
      <c r="J2880" s="34">
        <f>IF(A2880="","",H2880+I2880)</f>
        <v/>
      </c>
      <c r="K2880" s="14" t="n"/>
      <c r="L2880" s="14" t="n"/>
      <c r="M2880" s="14" t="n"/>
      <c r="N2880" s="14" t="n"/>
      <c r="O2880" s="20">
        <f>IF(A2880="","",SUMPRODUCT((A2880&gt;=Setup!$C$19:$C$30)*(A2880&lt;=Setup!$D$19:$D$30)*Setup!$A$19:$A$30))</f>
        <v/>
      </c>
      <c r="P2880" s="34">
        <f>IF(A2880="","",IF(OR(F2880="Standard domestic 15% (Box 7)",F2880="Import - VAT paid at customs (Box 8)",F2880="Import - Reverse charge (Box 9)"),ROUND(H2880*Setup!$B$9,2),0))</f>
        <v/>
      </c>
      <c r="Q2880" s="34">
        <f>IF(A2880="","",I2880-P2880)</f>
        <v/>
      </c>
      <c r="R2880" s="34">
        <f>IF(A2880="","",IF(L2880="Yes",I2880,0))</f>
        <v/>
      </c>
      <c r="S2880" s="34">
        <f>IF(A2880="","",IF(AND(L2880="Yes",K2880="Yes",NOT(ISNUMBER(SEARCH("blocked",G2880))),OR(F2880="Standard domestic 15% (Box 7)",F2880="Import - VAT paid at customs (Box 8)",F2880="Import - Reverse charge (Box 9)"),OR(F2880&lt;&gt;"Standard domestic 15% (Box 7)",AND(LEN(D2880)=15,LEFT(D2880,1)="3",RIGHT(D2880,1)="3",ISNUMBER(--D2880)))),I2880,0))</f>
        <v/>
      </c>
      <c r="T2880" s="34">
        <f>IF(A2880="","",R2880-S2880)</f>
        <v/>
      </c>
      <c r="U2880" s="23">
        <f>IF(A2880="","",IF(O2880=0,"Outside audit periods; ","")&amp;IF(F2880="","No VAT category; ","")&amp;IF(ABS(Q2880)&gt;Setup!$B$10,"VAT ≠ 15% × net; ","")&amp;IF(AND(F2880="Standard domestic 15% (Box 7)",NOT(AND(LEN(D2880)=15,LEFT(D2880,1)="3",RIGHT(D2880,1)="3",ISNUMBER(--D2880)))),"Invalid/missing supplier VAT no; ","")&amp;IF(AND(L2880="Yes",K2880&lt;&gt;"Yes"),"VAT claimed without valid tax invoice; ","")&amp;IF(AND(L2880="Yes",ISNUMBER(SEARCH("blocked",G2880))),"Blocked input VAT claimed; ","")&amp;IF(AND(F2880="Import - VAT paid at customs (Box 8)",M2880=""),"Customs declaration no missing; ","")&amp;IF(AND(F2880="Import - Reverse charge (Box 9)",E2880="Saudi Arabia"),"RCM used for a local supplier; ","")&amp;IF(AND(L2880="Yes",NOT(OR(F2880="Standard domestic 15% (Box 7)",F2880="Import - VAT paid at customs (Box 8)",F2880="Import - Reverse charge (Box 9)"))),"VAT claimed on non-taxable category; ",""))</f>
        <v/>
      </c>
    </row>
    <row r="2881">
      <c r="A2881" s="17" t="n"/>
      <c r="B2881" s="14" t="n"/>
      <c r="C2881" s="14" t="n"/>
      <c r="D2881" s="16" t="n"/>
      <c r="E2881" s="14" t="n"/>
      <c r="F2881" s="14" t="n"/>
      <c r="G2881" s="14" t="n"/>
      <c r="H2881" s="19" t="n"/>
      <c r="I2881" s="19" t="n"/>
      <c r="J2881" s="34">
        <f>IF(A2881="","",H2881+I2881)</f>
        <v/>
      </c>
      <c r="K2881" s="14" t="n"/>
      <c r="L2881" s="14" t="n"/>
      <c r="M2881" s="14" t="n"/>
      <c r="N2881" s="14" t="n"/>
      <c r="O2881" s="20">
        <f>IF(A2881="","",SUMPRODUCT((A2881&gt;=Setup!$C$19:$C$30)*(A2881&lt;=Setup!$D$19:$D$30)*Setup!$A$19:$A$30))</f>
        <v/>
      </c>
      <c r="P2881" s="34">
        <f>IF(A2881="","",IF(OR(F2881="Standard domestic 15% (Box 7)",F2881="Import - VAT paid at customs (Box 8)",F2881="Import - Reverse charge (Box 9)"),ROUND(H2881*Setup!$B$9,2),0))</f>
        <v/>
      </c>
      <c r="Q2881" s="34">
        <f>IF(A2881="","",I2881-P2881)</f>
        <v/>
      </c>
      <c r="R2881" s="34">
        <f>IF(A2881="","",IF(L2881="Yes",I2881,0))</f>
        <v/>
      </c>
      <c r="S2881" s="34">
        <f>IF(A2881="","",IF(AND(L2881="Yes",K2881="Yes",NOT(ISNUMBER(SEARCH("blocked",G2881))),OR(F2881="Standard domestic 15% (Box 7)",F2881="Import - VAT paid at customs (Box 8)",F2881="Import - Reverse charge (Box 9)"),OR(F2881&lt;&gt;"Standard domestic 15% (Box 7)",AND(LEN(D2881)=15,LEFT(D2881,1)="3",RIGHT(D2881,1)="3",ISNUMBER(--D2881)))),I2881,0))</f>
        <v/>
      </c>
      <c r="T2881" s="34">
        <f>IF(A2881="","",R2881-S2881)</f>
        <v/>
      </c>
      <c r="U2881" s="23">
        <f>IF(A2881="","",IF(O2881=0,"Outside audit periods; ","")&amp;IF(F2881="","No VAT category; ","")&amp;IF(ABS(Q2881)&gt;Setup!$B$10,"VAT ≠ 15% × net; ","")&amp;IF(AND(F2881="Standard domestic 15% (Box 7)",NOT(AND(LEN(D2881)=15,LEFT(D2881,1)="3",RIGHT(D2881,1)="3",ISNUMBER(--D2881)))),"Invalid/missing supplier VAT no; ","")&amp;IF(AND(L2881="Yes",K2881&lt;&gt;"Yes"),"VAT claimed without valid tax invoice; ","")&amp;IF(AND(L2881="Yes",ISNUMBER(SEARCH("blocked",G2881))),"Blocked input VAT claimed; ","")&amp;IF(AND(F2881="Import - VAT paid at customs (Box 8)",M2881=""),"Customs declaration no missing; ","")&amp;IF(AND(F2881="Import - Reverse charge (Box 9)",E2881="Saudi Arabia"),"RCM used for a local supplier; ","")&amp;IF(AND(L2881="Yes",NOT(OR(F2881="Standard domestic 15% (Box 7)",F2881="Import - VAT paid at customs (Box 8)",F2881="Import - Reverse charge (Box 9)"))),"VAT claimed on non-taxable category; ",""))</f>
        <v/>
      </c>
    </row>
    <row r="2882">
      <c r="A2882" s="17" t="n"/>
      <c r="B2882" s="14" t="n"/>
      <c r="C2882" s="14" t="n"/>
      <c r="D2882" s="16" t="n"/>
      <c r="E2882" s="14" t="n"/>
      <c r="F2882" s="14" t="n"/>
      <c r="G2882" s="14" t="n"/>
      <c r="H2882" s="19" t="n"/>
      <c r="I2882" s="19" t="n"/>
      <c r="J2882" s="34">
        <f>IF(A2882="","",H2882+I2882)</f>
        <v/>
      </c>
      <c r="K2882" s="14" t="n"/>
      <c r="L2882" s="14" t="n"/>
      <c r="M2882" s="14" t="n"/>
      <c r="N2882" s="14" t="n"/>
      <c r="O2882" s="20">
        <f>IF(A2882="","",SUMPRODUCT((A2882&gt;=Setup!$C$19:$C$30)*(A2882&lt;=Setup!$D$19:$D$30)*Setup!$A$19:$A$30))</f>
        <v/>
      </c>
      <c r="P2882" s="34">
        <f>IF(A2882="","",IF(OR(F2882="Standard domestic 15% (Box 7)",F2882="Import - VAT paid at customs (Box 8)",F2882="Import - Reverse charge (Box 9)"),ROUND(H2882*Setup!$B$9,2),0))</f>
        <v/>
      </c>
      <c r="Q2882" s="34">
        <f>IF(A2882="","",I2882-P2882)</f>
        <v/>
      </c>
      <c r="R2882" s="34">
        <f>IF(A2882="","",IF(L2882="Yes",I2882,0))</f>
        <v/>
      </c>
      <c r="S2882" s="34">
        <f>IF(A2882="","",IF(AND(L2882="Yes",K2882="Yes",NOT(ISNUMBER(SEARCH("blocked",G2882))),OR(F2882="Standard domestic 15% (Box 7)",F2882="Import - VAT paid at customs (Box 8)",F2882="Import - Reverse charge (Box 9)"),OR(F2882&lt;&gt;"Standard domestic 15% (Box 7)",AND(LEN(D2882)=15,LEFT(D2882,1)="3",RIGHT(D2882,1)="3",ISNUMBER(--D2882)))),I2882,0))</f>
        <v/>
      </c>
      <c r="T2882" s="34">
        <f>IF(A2882="","",R2882-S2882)</f>
        <v/>
      </c>
      <c r="U2882" s="23">
        <f>IF(A2882="","",IF(O2882=0,"Outside audit periods; ","")&amp;IF(F2882="","No VAT category; ","")&amp;IF(ABS(Q2882)&gt;Setup!$B$10,"VAT ≠ 15% × net; ","")&amp;IF(AND(F2882="Standard domestic 15% (Box 7)",NOT(AND(LEN(D2882)=15,LEFT(D2882,1)="3",RIGHT(D2882,1)="3",ISNUMBER(--D2882)))),"Invalid/missing supplier VAT no; ","")&amp;IF(AND(L2882="Yes",K2882&lt;&gt;"Yes"),"VAT claimed without valid tax invoice; ","")&amp;IF(AND(L2882="Yes",ISNUMBER(SEARCH("blocked",G2882))),"Blocked input VAT claimed; ","")&amp;IF(AND(F2882="Import - VAT paid at customs (Box 8)",M2882=""),"Customs declaration no missing; ","")&amp;IF(AND(F2882="Import - Reverse charge (Box 9)",E2882="Saudi Arabia"),"RCM used for a local supplier; ","")&amp;IF(AND(L2882="Yes",NOT(OR(F2882="Standard domestic 15% (Box 7)",F2882="Import - VAT paid at customs (Box 8)",F2882="Import - Reverse charge (Box 9)"))),"VAT claimed on non-taxable category; ",""))</f>
        <v/>
      </c>
    </row>
    <row r="2883">
      <c r="A2883" s="17" t="n"/>
      <c r="B2883" s="14" t="n"/>
      <c r="C2883" s="14" t="n"/>
      <c r="D2883" s="16" t="n"/>
      <c r="E2883" s="14" t="n"/>
      <c r="F2883" s="14" t="n"/>
      <c r="G2883" s="14" t="n"/>
      <c r="H2883" s="19" t="n"/>
      <c r="I2883" s="19" t="n"/>
      <c r="J2883" s="34">
        <f>IF(A2883="","",H2883+I2883)</f>
        <v/>
      </c>
      <c r="K2883" s="14" t="n"/>
      <c r="L2883" s="14" t="n"/>
      <c r="M2883" s="14" t="n"/>
      <c r="N2883" s="14" t="n"/>
      <c r="O2883" s="20">
        <f>IF(A2883="","",SUMPRODUCT((A2883&gt;=Setup!$C$19:$C$30)*(A2883&lt;=Setup!$D$19:$D$30)*Setup!$A$19:$A$30))</f>
        <v/>
      </c>
      <c r="P2883" s="34">
        <f>IF(A2883="","",IF(OR(F2883="Standard domestic 15% (Box 7)",F2883="Import - VAT paid at customs (Box 8)",F2883="Import - Reverse charge (Box 9)"),ROUND(H2883*Setup!$B$9,2),0))</f>
        <v/>
      </c>
      <c r="Q2883" s="34">
        <f>IF(A2883="","",I2883-P2883)</f>
        <v/>
      </c>
      <c r="R2883" s="34">
        <f>IF(A2883="","",IF(L2883="Yes",I2883,0))</f>
        <v/>
      </c>
      <c r="S2883" s="34">
        <f>IF(A2883="","",IF(AND(L2883="Yes",K2883="Yes",NOT(ISNUMBER(SEARCH("blocked",G2883))),OR(F2883="Standard domestic 15% (Box 7)",F2883="Import - VAT paid at customs (Box 8)",F2883="Import - Reverse charge (Box 9)"),OR(F2883&lt;&gt;"Standard domestic 15% (Box 7)",AND(LEN(D2883)=15,LEFT(D2883,1)="3",RIGHT(D2883,1)="3",ISNUMBER(--D2883)))),I2883,0))</f>
        <v/>
      </c>
      <c r="T2883" s="34">
        <f>IF(A2883="","",R2883-S2883)</f>
        <v/>
      </c>
      <c r="U2883" s="23">
        <f>IF(A2883="","",IF(O2883=0,"Outside audit periods; ","")&amp;IF(F2883="","No VAT category; ","")&amp;IF(ABS(Q2883)&gt;Setup!$B$10,"VAT ≠ 15% × net; ","")&amp;IF(AND(F2883="Standard domestic 15% (Box 7)",NOT(AND(LEN(D2883)=15,LEFT(D2883,1)="3",RIGHT(D2883,1)="3",ISNUMBER(--D2883)))),"Invalid/missing supplier VAT no; ","")&amp;IF(AND(L2883="Yes",K2883&lt;&gt;"Yes"),"VAT claimed without valid tax invoice; ","")&amp;IF(AND(L2883="Yes",ISNUMBER(SEARCH("blocked",G2883))),"Blocked input VAT claimed; ","")&amp;IF(AND(F2883="Import - VAT paid at customs (Box 8)",M2883=""),"Customs declaration no missing; ","")&amp;IF(AND(F2883="Import - Reverse charge (Box 9)",E2883="Saudi Arabia"),"RCM used for a local supplier; ","")&amp;IF(AND(L2883="Yes",NOT(OR(F2883="Standard domestic 15% (Box 7)",F2883="Import - VAT paid at customs (Box 8)",F2883="Import - Reverse charge (Box 9)"))),"VAT claimed on non-taxable category; ",""))</f>
        <v/>
      </c>
    </row>
    <row r="2884">
      <c r="A2884" s="17" t="n"/>
      <c r="B2884" s="14" t="n"/>
      <c r="C2884" s="14" t="n"/>
      <c r="D2884" s="16" t="n"/>
      <c r="E2884" s="14" t="n"/>
      <c r="F2884" s="14" t="n"/>
      <c r="G2884" s="14" t="n"/>
      <c r="H2884" s="19" t="n"/>
      <c r="I2884" s="19" t="n"/>
      <c r="J2884" s="34">
        <f>IF(A2884="","",H2884+I2884)</f>
        <v/>
      </c>
      <c r="K2884" s="14" t="n"/>
      <c r="L2884" s="14" t="n"/>
      <c r="M2884" s="14" t="n"/>
      <c r="N2884" s="14" t="n"/>
      <c r="O2884" s="20">
        <f>IF(A2884="","",SUMPRODUCT((A2884&gt;=Setup!$C$19:$C$30)*(A2884&lt;=Setup!$D$19:$D$30)*Setup!$A$19:$A$30))</f>
        <v/>
      </c>
      <c r="P2884" s="34">
        <f>IF(A2884="","",IF(OR(F2884="Standard domestic 15% (Box 7)",F2884="Import - VAT paid at customs (Box 8)",F2884="Import - Reverse charge (Box 9)"),ROUND(H2884*Setup!$B$9,2),0))</f>
        <v/>
      </c>
      <c r="Q2884" s="34">
        <f>IF(A2884="","",I2884-P2884)</f>
        <v/>
      </c>
      <c r="R2884" s="34">
        <f>IF(A2884="","",IF(L2884="Yes",I2884,0))</f>
        <v/>
      </c>
      <c r="S2884" s="34">
        <f>IF(A2884="","",IF(AND(L2884="Yes",K2884="Yes",NOT(ISNUMBER(SEARCH("blocked",G2884))),OR(F2884="Standard domestic 15% (Box 7)",F2884="Import - VAT paid at customs (Box 8)",F2884="Import - Reverse charge (Box 9)"),OR(F2884&lt;&gt;"Standard domestic 15% (Box 7)",AND(LEN(D2884)=15,LEFT(D2884,1)="3",RIGHT(D2884,1)="3",ISNUMBER(--D2884)))),I2884,0))</f>
        <v/>
      </c>
      <c r="T2884" s="34">
        <f>IF(A2884="","",R2884-S2884)</f>
        <v/>
      </c>
      <c r="U2884" s="23">
        <f>IF(A2884="","",IF(O2884=0,"Outside audit periods; ","")&amp;IF(F2884="","No VAT category; ","")&amp;IF(ABS(Q2884)&gt;Setup!$B$10,"VAT ≠ 15% × net; ","")&amp;IF(AND(F2884="Standard domestic 15% (Box 7)",NOT(AND(LEN(D2884)=15,LEFT(D2884,1)="3",RIGHT(D2884,1)="3",ISNUMBER(--D2884)))),"Invalid/missing supplier VAT no; ","")&amp;IF(AND(L2884="Yes",K2884&lt;&gt;"Yes"),"VAT claimed without valid tax invoice; ","")&amp;IF(AND(L2884="Yes",ISNUMBER(SEARCH("blocked",G2884))),"Blocked input VAT claimed; ","")&amp;IF(AND(F2884="Import - VAT paid at customs (Box 8)",M2884=""),"Customs declaration no missing; ","")&amp;IF(AND(F2884="Import - Reverse charge (Box 9)",E2884="Saudi Arabia"),"RCM used for a local supplier; ","")&amp;IF(AND(L2884="Yes",NOT(OR(F2884="Standard domestic 15% (Box 7)",F2884="Import - VAT paid at customs (Box 8)",F2884="Import - Reverse charge (Box 9)"))),"VAT claimed on non-taxable category; ",""))</f>
        <v/>
      </c>
    </row>
    <row r="2885">
      <c r="A2885" s="17" t="n"/>
      <c r="B2885" s="14" t="n"/>
      <c r="C2885" s="14" t="n"/>
      <c r="D2885" s="16" t="n"/>
      <c r="E2885" s="14" t="n"/>
      <c r="F2885" s="14" t="n"/>
      <c r="G2885" s="14" t="n"/>
      <c r="H2885" s="19" t="n"/>
      <c r="I2885" s="19" t="n"/>
      <c r="J2885" s="34">
        <f>IF(A2885="","",H2885+I2885)</f>
        <v/>
      </c>
      <c r="K2885" s="14" t="n"/>
      <c r="L2885" s="14" t="n"/>
      <c r="M2885" s="14" t="n"/>
      <c r="N2885" s="14" t="n"/>
      <c r="O2885" s="20">
        <f>IF(A2885="","",SUMPRODUCT((A2885&gt;=Setup!$C$19:$C$30)*(A2885&lt;=Setup!$D$19:$D$30)*Setup!$A$19:$A$30))</f>
        <v/>
      </c>
      <c r="P2885" s="34">
        <f>IF(A2885="","",IF(OR(F2885="Standard domestic 15% (Box 7)",F2885="Import - VAT paid at customs (Box 8)",F2885="Import - Reverse charge (Box 9)"),ROUND(H2885*Setup!$B$9,2),0))</f>
        <v/>
      </c>
      <c r="Q2885" s="34">
        <f>IF(A2885="","",I2885-P2885)</f>
        <v/>
      </c>
      <c r="R2885" s="34">
        <f>IF(A2885="","",IF(L2885="Yes",I2885,0))</f>
        <v/>
      </c>
      <c r="S2885" s="34">
        <f>IF(A2885="","",IF(AND(L2885="Yes",K2885="Yes",NOT(ISNUMBER(SEARCH("blocked",G2885))),OR(F2885="Standard domestic 15% (Box 7)",F2885="Import - VAT paid at customs (Box 8)",F2885="Import - Reverse charge (Box 9)"),OR(F2885&lt;&gt;"Standard domestic 15% (Box 7)",AND(LEN(D2885)=15,LEFT(D2885,1)="3",RIGHT(D2885,1)="3",ISNUMBER(--D2885)))),I2885,0))</f>
        <v/>
      </c>
      <c r="T2885" s="34">
        <f>IF(A2885="","",R2885-S2885)</f>
        <v/>
      </c>
      <c r="U2885" s="23">
        <f>IF(A2885="","",IF(O2885=0,"Outside audit periods; ","")&amp;IF(F2885="","No VAT category; ","")&amp;IF(ABS(Q2885)&gt;Setup!$B$10,"VAT ≠ 15% × net; ","")&amp;IF(AND(F2885="Standard domestic 15% (Box 7)",NOT(AND(LEN(D2885)=15,LEFT(D2885,1)="3",RIGHT(D2885,1)="3",ISNUMBER(--D2885)))),"Invalid/missing supplier VAT no; ","")&amp;IF(AND(L2885="Yes",K2885&lt;&gt;"Yes"),"VAT claimed without valid tax invoice; ","")&amp;IF(AND(L2885="Yes",ISNUMBER(SEARCH("blocked",G2885))),"Blocked input VAT claimed; ","")&amp;IF(AND(F2885="Import - VAT paid at customs (Box 8)",M2885=""),"Customs declaration no missing; ","")&amp;IF(AND(F2885="Import - Reverse charge (Box 9)",E2885="Saudi Arabia"),"RCM used for a local supplier; ","")&amp;IF(AND(L2885="Yes",NOT(OR(F2885="Standard domestic 15% (Box 7)",F2885="Import - VAT paid at customs (Box 8)",F2885="Import - Reverse charge (Box 9)"))),"VAT claimed on non-taxable category; ",""))</f>
        <v/>
      </c>
    </row>
    <row r="2886">
      <c r="A2886" s="17" t="n"/>
      <c r="B2886" s="14" t="n"/>
      <c r="C2886" s="14" t="n"/>
      <c r="D2886" s="16" t="n"/>
      <c r="E2886" s="14" t="n"/>
      <c r="F2886" s="14" t="n"/>
      <c r="G2886" s="14" t="n"/>
      <c r="H2886" s="19" t="n"/>
      <c r="I2886" s="19" t="n"/>
      <c r="J2886" s="34">
        <f>IF(A2886="","",H2886+I2886)</f>
        <v/>
      </c>
      <c r="K2886" s="14" t="n"/>
      <c r="L2886" s="14" t="n"/>
      <c r="M2886" s="14" t="n"/>
      <c r="N2886" s="14" t="n"/>
      <c r="O2886" s="20">
        <f>IF(A2886="","",SUMPRODUCT((A2886&gt;=Setup!$C$19:$C$30)*(A2886&lt;=Setup!$D$19:$D$30)*Setup!$A$19:$A$30))</f>
        <v/>
      </c>
      <c r="P2886" s="34">
        <f>IF(A2886="","",IF(OR(F2886="Standard domestic 15% (Box 7)",F2886="Import - VAT paid at customs (Box 8)",F2886="Import - Reverse charge (Box 9)"),ROUND(H2886*Setup!$B$9,2),0))</f>
        <v/>
      </c>
      <c r="Q2886" s="34">
        <f>IF(A2886="","",I2886-P2886)</f>
        <v/>
      </c>
      <c r="R2886" s="34">
        <f>IF(A2886="","",IF(L2886="Yes",I2886,0))</f>
        <v/>
      </c>
      <c r="S2886" s="34">
        <f>IF(A2886="","",IF(AND(L2886="Yes",K2886="Yes",NOT(ISNUMBER(SEARCH("blocked",G2886))),OR(F2886="Standard domestic 15% (Box 7)",F2886="Import - VAT paid at customs (Box 8)",F2886="Import - Reverse charge (Box 9)"),OR(F2886&lt;&gt;"Standard domestic 15% (Box 7)",AND(LEN(D2886)=15,LEFT(D2886,1)="3",RIGHT(D2886,1)="3",ISNUMBER(--D2886)))),I2886,0))</f>
        <v/>
      </c>
      <c r="T2886" s="34">
        <f>IF(A2886="","",R2886-S2886)</f>
        <v/>
      </c>
      <c r="U2886" s="23">
        <f>IF(A2886="","",IF(O2886=0,"Outside audit periods; ","")&amp;IF(F2886="","No VAT category; ","")&amp;IF(ABS(Q2886)&gt;Setup!$B$10,"VAT ≠ 15% × net; ","")&amp;IF(AND(F2886="Standard domestic 15% (Box 7)",NOT(AND(LEN(D2886)=15,LEFT(D2886,1)="3",RIGHT(D2886,1)="3",ISNUMBER(--D2886)))),"Invalid/missing supplier VAT no; ","")&amp;IF(AND(L2886="Yes",K2886&lt;&gt;"Yes"),"VAT claimed without valid tax invoice; ","")&amp;IF(AND(L2886="Yes",ISNUMBER(SEARCH("blocked",G2886))),"Blocked input VAT claimed; ","")&amp;IF(AND(F2886="Import - VAT paid at customs (Box 8)",M2886=""),"Customs declaration no missing; ","")&amp;IF(AND(F2886="Import - Reverse charge (Box 9)",E2886="Saudi Arabia"),"RCM used for a local supplier; ","")&amp;IF(AND(L2886="Yes",NOT(OR(F2886="Standard domestic 15% (Box 7)",F2886="Import - VAT paid at customs (Box 8)",F2886="Import - Reverse charge (Box 9)"))),"VAT claimed on non-taxable category; ",""))</f>
        <v/>
      </c>
    </row>
    <row r="2887">
      <c r="A2887" s="17" t="n"/>
      <c r="B2887" s="14" t="n"/>
      <c r="C2887" s="14" t="n"/>
      <c r="D2887" s="16" t="n"/>
      <c r="E2887" s="14" t="n"/>
      <c r="F2887" s="14" t="n"/>
      <c r="G2887" s="14" t="n"/>
      <c r="H2887" s="19" t="n"/>
      <c r="I2887" s="19" t="n"/>
      <c r="J2887" s="34">
        <f>IF(A2887="","",H2887+I2887)</f>
        <v/>
      </c>
      <c r="K2887" s="14" t="n"/>
      <c r="L2887" s="14" t="n"/>
      <c r="M2887" s="14" t="n"/>
      <c r="N2887" s="14" t="n"/>
      <c r="O2887" s="20">
        <f>IF(A2887="","",SUMPRODUCT((A2887&gt;=Setup!$C$19:$C$30)*(A2887&lt;=Setup!$D$19:$D$30)*Setup!$A$19:$A$30))</f>
        <v/>
      </c>
      <c r="P2887" s="34">
        <f>IF(A2887="","",IF(OR(F2887="Standard domestic 15% (Box 7)",F2887="Import - VAT paid at customs (Box 8)",F2887="Import - Reverse charge (Box 9)"),ROUND(H2887*Setup!$B$9,2),0))</f>
        <v/>
      </c>
      <c r="Q2887" s="34">
        <f>IF(A2887="","",I2887-P2887)</f>
        <v/>
      </c>
      <c r="R2887" s="34">
        <f>IF(A2887="","",IF(L2887="Yes",I2887,0))</f>
        <v/>
      </c>
      <c r="S2887" s="34">
        <f>IF(A2887="","",IF(AND(L2887="Yes",K2887="Yes",NOT(ISNUMBER(SEARCH("blocked",G2887))),OR(F2887="Standard domestic 15% (Box 7)",F2887="Import - VAT paid at customs (Box 8)",F2887="Import - Reverse charge (Box 9)"),OR(F2887&lt;&gt;"Standard domestic 15% (Box 7)",AND(LEN(D2887)=15,LEFT(D2887,1)="3",RIGHT(D2887,1)="3",ISNUMBER(--D2887)))),I2887,0))</f>
        <v/>
      </c>
      <c r="T2887" s="34">
        <f>IF(A2887="","",R2887-S2887)</f>
        <v/>
      </c>
      <c r="U2887" s="23">
        <f>IF(A2887="","",IF(O2887=0,"Outside audit periods; ","")&amp;IF(F2887="","No VAT category; ","")&amp;IF(ABS(Q2887)&gt;Setup!$B$10,"VAT ≠ 15% × net; ","")&amp;IF(AND(F2887="Standard domestic 15% (Box 7)",NOT(AND(LEN(D2887)=15,LEFT(D2887,1)="3",RIGHT(D2887,1)="3",ISNUMBER(--D2887)))),"Invalid/missing supplier VAT no; ","")&amp;IF(AND(L2887="Yes",K2887&lt;&gt;"Yes"),"VAT claimed without valid tax invoice; ","")&amp;IF(AND(L2887="Yes",ISNUMBER(SEARCH("blocked",G2887))),"Blocked input VAT claimed; ","")&amp;IF(AND(F2887="Import - VAT paid at customs (Box 8)",M2887=""),"Customs declaration no missing; ","")&amp;IF(AND(F2887="Import - Reverse charge (Box 9)",E2887="Saudi Arabia"),"RCM used for a local supplier; ","")&amp;IF(AND(L2887="Yes",NOT(OR(F2887="Standard domestic 15% (Box 7)",F2887="Import - VAT paid at customs (Box 8)",F2887="Import - Reverse charge (Box 9)"))),"VAT claimed on non-taxable category; ",""))</f>
        <v/>
      </c>
    </row>
    <row r="2888">
      <c r="A2888" s="17" t="n"/>
      <c r="B2888" s="14" t="n"/>
      <c r="C2888" s="14" t="n"/>
      <c r="D2888" s="16" t="n"/>
      <c r="E2888" s="14" t="n"/>
      <c r="F2888" s="14" t="n"/>
      <c r="G2888" s="14" t="n"/>
      <c r="H2888" s="19" t="n"/>
      <c r="I2888" s="19" t="n"/>
      <c r="J2888" s="34">
        <f>IF(A2888="","",H2888+I2888)</f>
        <v/>
      </c>
      <c r="K2888" s="14" t="n"/>
      <c r="L2888" s="14" t="n"/>
      <c r="M2888" s="14" t="n"/>
      <c r="N2888" s="14" t="n"/>
      <c r="O2888" s="20">
        <f>IF(A2888="","",SUMPRODUCT((A2888&gt;=Setup!$C$19:$C$30)*(A2888&lt;=Setup!$D$19:$D$30)*Setup!$A$19:$A$30))</f>
        <v/>
      </c>
      <c r="P2888" s="34">
        <f>IF(A2888="","",IF(OR(F2888="Standard domestic 15% (Box 7)",F2888="Import - VAT paid at customs (Box 8)",F2888="Import - Reverse charge (Box 9)"),ROUND(H2888*Setup!$B$9,2),0))</f>
        <v/>
      </c>
      <c r="Q2888" s="34">
        <f>IF(A2888="","",I2888-P2888)</f>
        <v/>
      </c>
      <c r="R2888" s="34">
        <f>IF(A2888="","",IF(L2888="Yes",I2888,0))</f>
        <v/>
      </c>
      <c r="S2888" s="34">
        <f>IF(A2888="","",IF(AND(L2888="Yes",K2888="Yes",NOT(ISNUMBER(SEARCH("blocked",G2888))),OR(F2888="Standard domestic 15% (Box 7)",F2888="Import - VAT paid at customs (Box 8)",F2888="Import - Reverse charge (Box 9)"),OR(F2888&lt;&gt;"Standard domestic 15% (Box 7)",AND(LEN(D2888)=15,LEFT(D2888,1)="3",RIGHT(D2888,1)="3",ISNUMBER(--D2888)))),I2888,0))</f>
        <v/>
      </c>
      <c r="T2888" s="34">
        <f>IF(A2888="","",R2888-S2888)</f>
        <v/>
      </c>
      <c r="U2888" s="23">
        <f>IF(A2888="","",IF(O2888=0,"Outside audit periods; ","")&amp;IF(F2888="","No VAT category; ","")&amp;IF(ABS(Q2888)&gt;Setup!$B$10,"VAT ≠ 15% × net; ","")&amp;IF(AND(F2888="Standard domestic 15% (Box 7)",NOT(AND(LEN(D2888)=15,LEFT(D2888,1)="3",RIGHT(D2888,1)="3",ISNUMBER(--D2888)))),"Invalid/missing supplier VAT no; ","")&amp;IF(AND(L2888="Yes",K2888&lt;&gt;"Yes"),"VAT claimed without valid tax invoice; ","")&amp;IF(AND(L2888="Yes",ISNUMBER(SEARCH("blocked",G2888))),"Blocked input VAT claimed; ","")&amp;IF(AND(F2888="Import - VAT paid at customs (Box 8)",M2888=""),"Customs declaration no missing; ","")&amp;IF(AND(F2888="Import - Reverse charge (Box 9)",E2888="Saudi Arabia"),"RCM used for a local supplier; ","")&amp;IF(AND(L2888="Yes",NOT(OR(F2888="Standard domestic 15% (Box 7)",F2888="Import - VAT paid at customs (Box 8)",F2888="Import - Reverse charge (Box 9)"))),"VAT claimed on non-taxable category; ",""))</f>
        <v/>
      </c>
    </row>
    <row r="2889">
      <c r="A2889" s="17" t="n"/>
      <c r="B2889" s="14" t="n"/>
      <c r="C2889" s="14" t="n"/>
      <c r="D2889" s="16" t="n"/>
      <c r="E2889" s="14" t="n"/>
      <c r="F2889" s="14" t="n"/>
      <c r="G2889" s="14" t="n"/>
      <c r="H2889" s="19" t="n"/>
      <c r="I2889" s="19" t="n"/>
      <c r="J2889" s="34">
        <f>IF(A2889="","",H2889+I2889)</f>
        <v/>
      </c>
      <c r="K2889" s="14" t="n"/>
      <c r="L2889" s="14" t="n"/>
      <c r="M2889" s="14" t="n"/>
      <c r="N2889" s="14" t="n"/>
      <c r="O2889" s="20">
        <f>IF(A2889="","",SUMPRODUCT((A2889&gt;=Setup!$C$19:$C$30)*(A2889&lt;=Setup!$D$19:$D$30)*Setup!$A$19:$A$30))</f>
        <v/>
      </c>
      <c r="P2889" s="34">
        <f>IF(A2889="","",IF(OR(F2889="Standard domestic 15% (Box 7)",F2889="Import - VAT paid at customs (Box 8)",F2889="Import - Reverse charge (Box 9)"),ROUND(H2889*Setup!$B$9,2),0))</f>
        <v/>
      </c>
      <c r="Q2889" s="34">
        <f>IF(A2889="","",I2889-P2889)</f>
        <v/>
      </c>
      <c r="R2889" s="34">
        <f>IF(A2889="","",IF(L2889="Yes",I2889,0))</f>
        <v/>
      </c>
      <c r="S2889" s="34">
        <f>IF(A2889="","",IF(AND(L2889="Yes",K2889="Yes",NOT(ISNUMBER(SEARCH("blocked",G2889))),OR(F2889="Standard domestic 15% (Box 7)",F2889="Import - VAT paid at customs (Box 8)",F2889="Import - Reverse charge (Box 9)"),OR(F2889&lt;&gt;"Standard domestic 15% (Box 7)",AND(LEN(D2889)=15,LEFT(D2889,1)="3",RIGHT(D2889,1)="3",ISNUMBER(--D2889)))),I2889,0))</f>
        <v/>
      </c>
      <c r="T2889" s="34">
        <f>IF(A2889="","",R2889-S2889)</f>
        <v/>
      </c>
      <c r="U2889" s="23">
        <f>IF(A2889="","",IF(O2889=0,"Outside audit periods; ","")&amp;IF(F2889="","No VAT category; ","")&amp;IF(ABS(Q2889)&gt;Setup!$B$10,"VAT ≠ 15% × net; ","")&amp;IF(AND(F2889="Standard domestic 15% (Box 7)",NOT(AND(LEN(D2889)=15,LEFT(D2889,1)="3",RIGHT(D2889,1)="3",ISNUMBER(--D2889)))),"Invalid/missing supplier VAT no; ","")&amp;IF(AND(L2889="Yes",K2889&lt;&gt;"Yes"),"VAT claimed without valid tax invoice; ","")&amp;IF(AND(L2889="Yes",ISNUMBER(SEARCH("blocked",G2889))),"Blocked input VAT claimed; ","")&amp;IF(AND(F2889="Import - VAT paid at customs (Box 8)",M2889=""),"Customs declaration no missing; ","")&amp;IF(AND(F2889="Import - Reverse charge (Box 9)",E2889="Saudi Arabia"),"RCM used for a local supplier; ","")&amp;IF(AND(L2889="Yes",NOT(OR(F2889="Standard domestic 15% (Box 7)",F2889="Import - VAT paid at customs (Box 8)",F2889="Import - Reverse charge (Box 9)"))),"VAT claimed on non-taxable category; ",""))</f>
        <v/>
      </c>
    </row>
    <row r="2890">
      <c r="A2890" s="17" t="n"/>
      <c r="B2890" s="14" t="n"/>
      <c r="C2890" s="14" t="n"/>
      <c r="D2890" s="16" t="n"/>
      <c r="E2890" s="14" t="n"/>
      <c r="F2890" s="14" t="n"/>
      <c r="G2890" s="14" t="n"/>
      <c r="H2890" s="19" t="n"/>
      <c r="I2890" s="19" t="n"/>
      <c r="J2890" s="34">
        <f>IF(A2890="","",H2890+I2890)</f>
        <v/>
      </c>
      <c r="K2890" s="14" t="n"/>
      <c r="L2890" s="14" t="n"/>
      <c r="M2890" s="14" t="n"/>
      <c r="N2890" s="14" t="n"/>
      <c r="O2890" s="20">
        <f>IF(A2890="","",SUMPRODUCT((A2890&gt;=Setup!$C$19:$C$30)*(A2890&lt;=Setup!$D$19:$D$30)*Setup!$A$19:$A$30))</f>
        <v/>
      </c>
      <c r="P2890" s="34">
        <f>IF(A2890="","",IF(OR(F2890="Standard domestic 15% (Box 7)",F2890="Import - VAT paid at customs (Box 8)",F2890="Import - Reverse charge (Box 9)"),ROUND(H2890*Setup!$B$9,2),0))</f>
        <v/>
      </c>
      <c r="Q2890" s="34">
        <f>IF(A2890="","",I2890-P2890)</f>
        <v/>
      </c>
      <c r="R2890" s="34">
        <f>IF(A2890="","",IF(L2890="Yes",I2890,0))</f>
        <v/>
      </c>
      <c r="S2890" s="34">
        <f>IF(A2890="","",IF(AND(L2890="Yes",K2890="Yes",NOT(ISNUMBER(SEARCH("blocked",G2890))),OR(F2890="Standard domestic 15% (Box 7)",F2890="Import - VAT paid at customs (Box 8)",F2890="Import - Reverse charge (Box 9)"),OR(F2890&lt;&gt;"Standard domestic 15% (Box 7)",AND(LEN(D2890)=15,LEFT(D2890,1)="3",RIGHT(D2890,1)="3",ISNUMBER(--D2890)))),I2890,0))</f>
        <v/>
      </c>
      <c r="T2890" s="34">
        <f>IF(A2890="","",R2890-S2890)</f>
        <v/>
      </c>
      <c r="U2890" s="23">
        <f>IF(A2890="","",IF(O2890=0,"Outside audit periods; ","")&amp;IF(F2890="","No VAT category; ","")&amp;IF(ABS(Q2890)&gt;Setup!$B$10,"VAT ≠ 15% × net; ","")&amp;IF(AND(F2890="Standard domestic 15% (Box 7)",NOT(AND(LEN(D2890)=15,LEFT(D2890,1)="3",RIGHT(D2890,1)="3",ISNUMBER(--D2890)))),"Invalid/missing supplier VAT no; ","")&amp;IF(AND(L2890="Yes",K2890&lt;&gt;"Yes"),"VAT claimed without valid tax invoice; ","")&amp;IF(AND(L2890="Yes",ISNUMBER(SEARCH("blocked",G2890))),"Blocked input VAT claimed; ","")&amp;IF(AND(F2890="Import - VAT paid at customs (Box 8)",M2890=""),"Customs declaration no missing; ","")&amp;IF(AND(F2890="Import - Reverse charge (Box 9)",E2890="Saudi Arabia"),"RCM used for a local supplier; ","")&amp;IF(AND(L2890="Yes",NOT(OR(F2890="Standard domestic 15% (Box 7)",F2890="Import - VAT paid at customs (Box 8)",F2890="Import - Reverse charge (Box 9)"))),"VAT claimed on non-taxable category; ",""))</f>
        <v/>
      </c>
    </row>
    <row r="2891">
      <c r="A2891" s="17" t="n"/>
      <c r="B2891" s="14" t="n"/>
      <c r="C2891" s="14" t="n"/>
      <c r="D2891" s="16" t="n"/>
      <c r="E2891" s="14" t="n"/>
      <c r="F2891" s="14" t="n"/>
      <c r="G2891" s="14" t="n"/>
      <c r="H2891" s="19" t="n"/>
      <c r="I2891" s="19" t="n"/>
      <c r="J2891" s="34">
        <f>IF(A2891="","",H2891+I2891)</f>
        <v/>
      </c>
      <c r="K2891" s="14" t="n"/>
      <c r="L2891" s="14" t="n"/>
      <c r="M2891" s="14" t="n"/>
      <c r="N2891" s="14" t="n"/>
      <c r="O2891" s="20">
        <f>IF(A2891="","",SUMPRODUCT((A2891&gt;=Setup!$C$19:$C$30)*(A2891&lt;=Setup!$D$19:$D$30)*Setup!$A$19:$A$30))</f>
        <v/>
      </c>
      <c r="P2891" s="34">
        <f>IF(A2891="","",IF(OR(F2891="Standard domestic 15% (Box 7)",F2891="Import - VAT paid at customs (Box 8)",F2891="Import - Reverse charge (Box 9)"),ROUND(H2891*Setup!$B$9,2),0))</f>
        <v/>
      </c>
      <c r="Q2891" s="34">
        <f>IF(A2891="","",I2891-P2891)</f>
        <v/>
      </c>
      <c r="R2891" s="34">
        <f>IF(A2891="","",IF(L2891="Yes",I2891,0))</f>
        <v/>
      </c>
      <c r="S2891" s="34">
        <f>IF(A2891="","",IF(AND(L2891="Yes",K2891="Yes",NOT(ISNUMBER(SEARCH("blocked",G2891))),OR(F2891="Standard domestic 15% (Box 7)",F2891="Import - VAT paid at customs (Box 8)",F2891="Import - Reverse charge (Box 9)"),OR(F2891&lt;&gt;"Standard domestic 15% (Box 7)",AND(LEN(D2891)=15,LEFT(D2891,1)="3",RIGHT(D2891,1)="3",ISNUMBER(--D2891)))),I2891,0))</f>
        <v/>
      </c>
      <c r="T2891" s="34">
        <f>IF(A2891="","",R2891-S2891)</f>
        <v/>
      </c>
      <c r="U2891" s="23">
        <f>IF(A2891="","",IF(O2891=0,"Outside audit periods; ","")&amp;IF(F2891="","No VAT category; ","")&amp;IF(ABS(Q2891)&gt;Setup!$B$10,"VAT ≠ 15% × net; ","")&amp;IF(AND(F2891="Standard domestic 15% (Box 7)",NOT(AND(LEN(D2891)=15,LEFT(D2891,1)="3",RIGHT(D2891,1)="3",ISNUMBER(--D2891)))),"Invalid/missing supplier VAT no; ","")&amp;IF(AND(L2891="Yes",K2891&lt;&gt;"Yes"),"VAT claimed without valid tax invoice; ","")&amp;IF(AND(L2891="Yes",ISNUMBER(SEARCH("blocked",G2891))),"Blocked input VAT claimed; ","")&amp;IF(AND(F2891="Import - VAT paid at customs (Box 8)",M2891=""),"Customs declaration no missing; ","")&amp;IF(AND(F2891="Import - Reverse charge (Box 9)",E2891="Saudi Arabia"),"RCM used for a local supplier; ","")&amp;IF(AND(L2891="Yes",NOT(OR(F2891="Standard domestic 15% (Box 7)",F2891="Import - VAT paid at customs (Box 8)",F2891="Import - Reverse charge (Box 9)"))),"VAT claimed on non-taxable category; ",""))</f>
        <v/>
      </c>
    </row>
    <row r="2892">
      <c r="A2892" s="17" t="n"/>
      <c r="B2892" s="14" t="n"/>
      <c r="C2892" s="14" t="n"/>
      <c r="D2892" s="16" t="n"/>
      <c r="E2892" s="14" t="n"/>
      <c r="F2892" s="14" t="n"/>
      <c r="G2892" s="14" t="n"/>
      <c r="H2892" s="19" t="n"/>
      <c r="I2892" s="19" t="n"/>
      <c r="J2892" s="34">
        <f>IF(A2892="","",H2892+I2892)</f>
        <v/>
      </c>
      <c r="K2892" s="14" t="n"/>
      <c r="L2892" s="14" t="n"/>
      <c r="M2892" s="14" t="n"/>
      <c r="N2892" s="14" t="n"/>
      <c r="O2892" s="20">
        <f>IF(A2892="","",SUMPRODUCT((A2892&gt;=Setup!$C$19:$C$30)*(A2892&lt;=Setup!$D$19:$D$30)*Setup!$A$19:$A$30))</f>
        <v/>
      </c>
      <c r="P2892" s="34">
        <f>IF(A2892="","",IF(OR(F2892="Standard domestic 15% (Box 7)",F2892="Import - VAT paid at customs (Box 8)",F2892="Import - Reverse charge (Box 9)"),ROUND(H2892*Setup!$B$9,2),0))</f>
        <v/>
      </c>
      <c r="Q2892" s="34">
        <f>IF(A2892="","",I2892-P2892)</f>
        <v/>
      </c>
      <c r="R2892" s="34">
        <f>IF(A2892="","",IF(L2892="Yes",I2892,0))</f>
        <v/>
      </c>
      <c r="S2892" s="34">
        <f>IF(A2892="","",IF(AND(L2892="Yes",K2892="Yes",NOT(ISNUMBER(SEARCH("blocked",G2892))),OR(F2892="Standard domestic 15% (Box 7)",F2892="Import - VAT paid at customs (Box 8)",F2892="Import - Reverse charge (Box 9)"),OR(F2892&lt;&gt;"Standard domestic 15% (Box 7)",AND(LEN(D2892)=15,LEFT(D2892,1)="3",RIGHT(D2892,1)="3",ISNUMBER(--D2892)))),I2892,0))</f>
        <v/>
      </c>
      <c r="T2892" s="34">
        <f>IF(A2892="","",R2892-S2892)</f>
        <v/>
      </c>
      <c r="U2892" s="23">
        <f>IF(A2892="","",IF(O2892=0,"Outside audit periods; ","")&amp;IF(F2892="","No VAT category; ","")&amp;IF(ABS(Q2892)&gt;Setup!$B$10,"VAT ≠ 15% × net; ","")&amp;IF(AND(F2892="Standard domestic 15% (Box 7)",NOT(AND(LEN(D2892)=15,LEFT(D2892,1)="3",RIGHT(D2892,1)="3",ISNUMBER(--D2892)))),"Invalid/missing supplier VAT no; ","")&amp;IF(AND(L2892="Yes",K2892&lt;&gt;"Yes"),"VAT claimed without valid tax invoice; ","")&amp;IF(AND(L2892="Yes",ISNUMBER(SEARCH("blocked",G2892))),"Blocked input VAT claimed; ","")&amp;IF(AND(F2892="Import - VAT paid at customs (Box 8)",M2892=""),"Customs declaration no missing; ","")&amp;IF(AND(F2892="Import - Reverse charge (Box 9)",E2892="Saudi Arabia"),"RCM used for a local supplier; ","")&amp;IF(AND(L2892="Yes",NOT(OR(F2892="Standard domestic 15% (Box 7)",F2892="Import - VAT paid at customs (Box 8)",F2892="Import - Reverse charge (Box 9)"))),"VAT claimed on non-taxable category; ",""))</f>
        <v/>
      </c>
    </row>
    <row r="2893">
      <c r="A2893" s="17" t="n"/>
      <c r="B2893" s="14" t="n"/>
      <c r="C2893" s="14" t="n"/>
      <c r="D2893" s="16" t="n"/>
      <c r="E2893" s="14" t="n"/>
      <c r="F2893" s="14" t="n"/>
      <c r="G2893" s="14" t="n"/>
      <c r="H2893" s="19" t="n"/>
      <c r="I2893" s="19" t="n"/>
      <c r="J2893" s="34">
        <f>IF(A2893="","",H2893+I2893)</f>
        <v/>
      </c>
      <c r="K2893" s="14" t="n"/>
      <c r="L2893" s="14" t="n"/>
      <c r="M2893" s="14" t="n"/>
      <c r="N2893" s="14" t="n"/>
      <c r="O2893" s="20">
        <f>IF(A2893="","",SUMPRODUCT((A2893&gt;=Setup!$C$19:$C$30)*(A2893&lt;=Setup!$D$19:$D$30)*Setup!$A$19:$A$30))</f>
        <v/>
      </c>
      <c r="P2893" s="34">
        <f>IF(A2893="","",IF(OR(F2893="Standard domestic 15% (Box 7)",F2893="Import - VAT paid at customs (Box 8)",F2893="Import - Reverse charge (Box 9)"),ROUND(H2893*Setup!$B$9,2),0))</f>
        <v/>
      </c>
      <c r="Q2893" s="34">
        <f>IF(A2893="","",I2893-P2893)</f>
        <v/>
      </c>
      <c r="R2893" s="34">
        <f>IF(A2893="","",IF(L2893="Yes",I2893,0))</f>
        <v/>
      </c>
      <c r="S2893" s="34">
        <f>IF(A2893="","",IF(AND(L2893="Yes",K2893="Yes",NOT(ISNUMBER(SEARCH("blocked",G2893))),OR(F2893="Standard domestic 15% (Box 7)",F2893="Import - VAT paid at customs (Box 8)",F2893="Import - Reverse charge (Box 9)"),OR(F2893&lt;&gt;"Standard domestic 15% (Box 7)",AND(LEN(D2893)=15,LEFT(D2893,1)="3",RIGHT(D2893,1)="3",ISNUMBER(--D2893)))),I2893,0))</f>
        <v/>
      </c>
      <c r="T2893" s="34">
        <f>IF(A2893="","",R2893-S2893)</f>
        <v/>
      </c>
      <c r="U2893" s="23">
        <f>IF(A2893="","",IF(O2893=0,"Outside audit periods; ","")&amp;IF(F2893="","No VAT category; ","")&amp;IF(ABS(Q2893)&gt;Setup!$B$10,"VAT ≠ 15% × net; ","")&amp;IF(AND(F2893="Standard domestic 15% (Box 7)",NOT(AND(LEN(D2893)=15,LEFT(D2893,1)="3",RIGHT(D2893,1)="3",ISNUMBER(--D2893)))),"Invalid/missing supplier VAT no; ","")&amp;IF(AND(L2893="Yes",K2893&lt;&gt;"Yes"),"VAT claimed without valid tax invoice; ","")&amp;IF(AND(L2893="Yes",ISNUMBER(SEARCH("blocked",G2893))),"Blocked input VAT claimed; ","")&amp;IF(AND(F2893="Import - VAT paid at customs (Box 8)",M2893=""),"Customs declaration no missing; ","")&amp;IF(AND(F2893="Import - Reverse charge (Box 9)",E2893="Saudi Arabia"),"RCM used for a local supplier; ","")&amp;IF(AND(L2893="Yes",NOT(OR(F2893="Standard domestic 15% (Box 7)",F2893="Import - VAT paid at customs (Box 8)",F2893="Import - Reverse charge (Box 9)"))),"VAT claimed on non-taxable category; ",""))</f>
        <v/>
      </c>
    </row>
    <row r="2894">
      <c r="A2894" s="17" t="n"/>
      <c r="B2894" s="14" t="n"/>
      <c r="C2894" s="14" t="n"/>
      <c r="D2894" s="16" t="n"/>
      <c r="E2894" s="14" t="n"/>
      <c r="F2894" s="14" t="n"/>
      <c r="G2894" s="14" t="n"/>
      <c r="H2894" s="19" t="n"/>
      <c r="I2894" s="19" t="n"/>
      <c r="J2894" s="34">
        <f>IF(A2894="","",H2894+I2894)</f>
        <v/>
      </c>
      <c r="K2894" s="14" t="n"/>
      <c r="L2894" s="14" t="n"/>
      <c r="M2894" s="14" t="n"/>
      <c r="N2894" s="14" t="n"/>
      <c r="O2894" s="20">
        <f>IF(A2894="","",SUMPRODUCT((A2894&gt;=Setup!$C$19:$C$30)*(A2894&lt;=Setup!$D$19:$D$30)*Setup!$A$19:$A$30))</f>
        <v/>
      </c>
      <c r="P2894" s="34">
        <f>IF(A2894="","",IF(OR(F2894="Standard domestic 15% (Box 7)",F2894="Import - VAT paid at customs (Box 8)",F2894="Import - Reverse charge (Box 9)"),ROUND(H2894*Setup!$B$9,2),0))</f>
        <v/>
      </c>
      <c r="Q2894" s="34">
        <f>IF(A2894="","",I2894-P2894)</f>
        <v/>
      </c>
      <c r="R2894" s="34">
        <f>IF(A2894="","",IF(L2894="Yes",I2894,0))</f>
        <v/>
      </c>
      <c r="S2894" s="34">
        <f>IF(A2894="","",IF(AND(L2894="Yes",K2894="Yes",NOT(ISNUMBER(SEARCH("blocked",G2894))),OR(F2894="Standard domestic 15% (Box 7)",F2894="Import - VAT paid at customs (Box 8)",F2894="Import - Reverse charge (Box 9)"),OR(F2894&lt;&gt;"Standard domestic 15% (Box 7)",AND(LEN(D2894)=15,LEFT(D2894,1)="3",RIGHT(D2894,1)="3",ISNUMBER(--D2894)))),I2894,0))</f>
        <v/>
      </c>
      <c r="T2894" s="34">
        <f>IF(A2894="","",R2894-S2894)</f>
        <v/>
      </c>
      <c r="U2894" s="23">
        <f>IF(A2894="","",IF(O2894=0,"Outside audit periods; ","")&amp;IF(F2894="","No VAT category; ","")&amp;IF(ABS(Q2894)&gt;Setup!$B$10,"VAT ≠ 15% × net; ","")&amp;IF(AND(F2894="Standard domestic 15% (Box 7)",NOT(AND(LEN(D2894)=15,LEFT(D2894,1)="3",RIGHT(D2894,1)="3",ISNUMBER(--D2894)))),"Invalid/missing supplier VAT no; ","")&amp;IF(AND(L2894="Yes",K2894&lt;&gt;"Yes"),"VAT claimed without valid tax invoice; ","")&amp;IF(AND(L2894="Yes",ISNUMBER(SEARCH("blocked",G2894))),"Blocked input VAT claimed; ","")&amp;IF(AND(F2894="Import - VAT paid at customs (Box 8)",M2894=""),"Customs declaration no missing; ","")&amp;IF(AND(F2894="Import - Reverse charge (Box 9)",E2894="Saudi Arabia"),"RCM used for a local supplier; ","")&amp;IF(AND(L2894="Yes",NOT(OR(F2894="Standard domestic 15% (Box 7)",F2894="Import - VAT paid at customs (Box 8)",F2894="Import - Reverse charge (Box 9)"))),"VAT claimed on non-taxable category; ",""))</f>
        <v/>
      </c>
    </row>
    <row r="2895">
      <c r="A2895" s="17" t="n"/>
      <c r="B2895" s="14" t="n"/>
      <c r="C2895" s="14" t="n"/>
      <c r="D2895" s="16" t="n"/>
      <c r="E2895" s="14" t="n"/>
      <c r="F2895" s="14" t="n"/>
      <c r="G2895" s="14" t="n"/>
      <c r="H2895" s="19" t="n"/>
      <c r="I2895" s="19" t="n"/>
      <c r="J2895" s="34">
        <f>IF(A2895="","",H2895+I2895)</f>
        <v/>
      </c>
      <c r="K2895" s="14" t="n"/>
      <c r="L2895" s="14" t="n"/>
      <c r="M2895" s="14" t="n"/>
      <c r="N2895" s="14" t="n"/>
      <c r="O2895" s="20">
        <f>IF(A2895="","",SUMPRODUCT((A2895&gt;=Setup!$C$19:$C$30)*(A2895&lt;=Setup!$D$19:$D$30)*Setup!$A$19:$A$30))</f>
        <v/>
      </c>
      <c r="P2895" s="34">
        <f>IF(A2895="","",IF(OR(F2895="Standard domestic 15% (Box 7)",F2895="Import - VAT paid at customs (Box 8)",F2895="Import - Reverse charge (Box 9)"),ROUND(H2895*Setup!$B$9,2),0))</f>
        <v/>
      </c>
      <c r="Q2895" s="34">
        <f>IF(A2895="","",I2895-P2895)</f>
        <v/>
      </c>
      <c r="R2895" s="34">
        <f>IF(A2895="","",IF(L2895="Yes",I2895,0))</f>
        <v/>
      </c>
      <c r="S2895" s="34">
        <f>IF(A2895="","",IF(AND(L2895="Yes",K2895="Yes",NOT(ISNUMBER(SEARCH("blocked",G2895))),OR(F2895="Standard domestic 15% (Box 7)",F2895="Import - VAT paid at customs (Box 8)",F2895="Import - Reverse charge (Box 9)"),OR(F2895&lt;&gt;"Standard domestic 15% (Box 7)",AND(LEN(D2895)=15,LEFT(D2895,1)="3",RIGHT(D2895,1)="3",ISNUMBER(--D2895)))),I2895,0))</f>
        <v/>
      </c>
      <c r="T2895" s="34">
        <f>IF(A2895="","",R2895-S2895)</f>
        <v/>
      </c>
      <c r="U2895" s="23">
        <f>IF(A2895="","",IF(O2895=0,"Outside audit periods; ","")&amp;IF(F2895="","No VAT category; ","")&amp;IF(ABS(Q2895)&gt;Setup!$B$10,"VAT ≠ 15% × net; ","")&amp;IF(AND(F2895="Standard domestic 15% (Box 7)",NOT(AND(LEN(D2895)=15,LEFT(D2895,1)="3",RIGHT(D2895,1)="3",ISNUMBER(--D2895)))),"Invalid/missing supplier VAT no; ","")&amp;IF(AND(L2895="Yes",K2895&lt;&gt;"Yes"),"VAT claimed without valid tax invoice; ","")&amp;IF(AND(L2895="Yes",ISNUMBER(SEARCH("blocked",G2895))),"Blocked input VAT claimed; ","")&amp;IF(AND(F2895="Import - VAT paid at customs (Box 8)",M2895=""),"Customs declaration no missing; ","")&amp;IF(AND(F2895="Import - Reverse charge (Box 9)",E2895="Saudi Arabia"),"RCM used for a local supplier; ","")&amp;IF(AND(L2895="Yes",NOT(OR(F2895="Standard domestic 15% (Box 7)",F2895="Import - VAT paid at customs (Box 8)",F2895="Import - Reverse charge (Box 9)"))),"VAT claimed on non-taxable category; ",""))</f>
        <v/>
      </c>
    </row>
    <row r="2896">
      <c r="A2896" s="17" t="n"/>
      <c r="B2896" s="14" t="n"/>
      <c r="C2896" s="14" t="n"/>
      <c r="D2896" s="16" t="n"/>
      <c r="E2896" s="14" t="n"/>
      <c r="F2896" s="14" t="n"/>
      <c r="G2896" s="14" t="n"/>
      <c r="H2896" s="19" t="n"/>
      <c r="I2896" s="19" t="n"/>
      <c r="J2896" s="34">
        <f>IF(A2896="","",H2896+I2896)</f>
        <v/>
      </c>
      <c r="K2896" s="14" t="n"/>
      <c r="L2896" s="14" t="n"/>
      <c r="M2896" s="14" t="n"/>
      <c r="N2896" s="14" t="n"/>
      <c r="O2896" s="20">
        <f>IF(A2896="","",SUMPRODUCT((A2896&gt;=Setup!$C$19:$C$30)*(A2896&lt;=Setup!$D$19:$D$30)*Setup!$A$19:$A$30))</f>
        <v/>
      </c>
      <c r="P2896" s="34">
        <f>IF(A2896="","",IF(OR(F2896="Standard domestic 15% (Box 7)",F2896="Import - VAT paid at customs (Box 8)",F2896="Import - Reverse charge (Box 9)"),ROUND(H2896*Setup!$B$9,2),0))</f>
        <v/>
      </c>
      <c r="Q2896" s="34">
        <f>IF(A2896="","",I2896-P2896)</f>
        <v/>
      </c>
      <c r="R2896" s="34">
        <f>IF(A2896="","",IF(L2896="Yes",I2896,0))</f>
        <v/>
      </c>
      <c r="S2896" s="34">
        <f>IF(A2896="","",IF(AND(L2896="Yes",K2896="Yes",NOT(ISNUMBER(SEARCH("blocked",G2896))),OR(F2896="Standard domestic 15% (Box 7)",F2896="Import - VAT paid at customs (Box 8)",F2896="Import - Reverse charge (Box 9)"),OR(F2896&lt;&gt;"Standard domestic 15% (Box 7)",AND(LEN(D2896)=15,LEFT(D2896,1)="3",RIGHT(D2896,1)="3",ISNUMBER(--D2896)))),I2896,0))</f>
        <v/>
      </c>
      <c r="T2896" s="34">
        <f>IF(A2896="","",R2896-S2896)</f>
        <v/>
      </c>
      <c r="U2896" s="23">
        <f>IF(A2896="","",IF(O2896=0,"Outside audit periods; ","")&amp;IF(F2896="","No VAT category; ","")&amp;IF(ABS(Q2896)&gt;Setup!$B$10,"VAT ≠ 15% × net; ","")&amp;IF(AND(F2896="Standard domestic 15% (Box 7)",NOT(AND(LEN(D2896)=15,LEFT(D2896,1)="3",RIGHT(D2896,1)="3",ISNUMBER(--D2896)))),"Invalid/missing supplier VAT no; ","")&amp;IF(AND(L2896="Yes",K2896&lt;&gt;"Yes"),"VAT claimed without valid tax invoice; ","")&amp;IF(AND(L2896="Yes",ISNUMBER(SEARCH("blocked",G2896))),"Blocked input VAT claimed; ","")&amp;IF(AND(F2896="Import - VAT paid at customs (Box 8)",M2896=""),"Customs declaration no missing; ","")&amp;IF(AND(F2896="Import - Reverse charge (Box 9)",E2896="Saudi Arabia"),"RCM used for a local supplier; ","")&amp;IF(AND(L2896="Yes",NOT(OR(F2896="Standard domestic 15% (Box 7)",F2896="Import - VAT paid at customs (Box 8)",F2896="Import - Reverse charge (Box 9)"))),"VAT claimed on non-taxable category; ",""))</f>
        <v/>
      </c>
    </row>
    <row r="2897">
      <c r="A2897" s="17" t="n"/>
      <c r="B2897" s="14" t="n"/>
      <c r="C2897" s="14" t="n"/>
      <c r="D2897" s="16" t="n"/>
      <c r="E2897" s="14" t="n"/>
      <c r="F2897" s="14" t="n"/>
      <c r="G2897" s="14" t="n"/>
      <c r="H2897" s="19" t="n"/>
      <c r="I2897" s="19" t="n"/>
      <c r="J2897" s="34">
        <f>IF(A2897="","",H2897+I2897)</f>
        <v/>
      </c>
      <c r="K2897" s="14" t="n"/>
      <c r="L2897" s="14" t="n"/>
      <c r="M2897" s="14" t="n"/>
      <c r="N2897" s="14" t="n"/>
      <c r="O2897" s="20">
        <f>IF(A2897="","",SUMPRODUCT((A2897&gt;=Setup!$C$19:$C$30)*(A2897&lt;=Setup!$D$19:$D$30)*Setup!$A$19:$A$30))</f>
        <v/>
      </c>
      <c r="P2897" s="34">
        <f>IF(A2897="","",IF(OR(F2897="Standard domestic 15% (Box 7)",F2897="Import - VAT paid at customs (Box 8)",F2897="Import - Reverse charge (Box 9)"),ROUND(H2897*Setup!$B$9,2),0))</f>
        <v/>
      </c>
      <c r="Q2897" s="34">
        <f>IF(A2897="","",I2897-P2897)</f>
        <v/>
      </c>
      <c r="R2897" s="34">
        <f>IF(A2897="","",IF(L2897="Yes",I2897,0))</f>
        <v/>
      </c>
      <c r="S2897" s="34">
        <f>IF(A2897="","",IF(AND(L2897="Yes",K2897="Yes",NOT(ISNUMBER(SEARCH("blocked",G2897))),OR(F2897="Standard domestic 15% (Box 7)",F2897="Import - VAT paid at customs (Box 8)",F2897="Import - Reverse charge (Box 9)"),OR(F2897&lt;&gt;"Standard domestic 15% (Box 7)",AND(LEN(D2897)=15,LEFT(D2897,1)="3",RIGHT(D2897,1)="3",ISNUMBER(--D2897)))),I2897,0))</f>
        <v/>
      </c>
      <c r="T2897" s="34">
        <f>IF(A2897="","",R2897-S2897)</f>
        <v/>
      </c>
      <c r="U2897" s="23">
        <f>IF(A2897="","",IF(O2897=0,"Outside audit periods; ","")&amp;IF(F2897="","No VAT category; ","")&amp;IF(ABS(Q2897)&gt;Setup!$B$10,"VAT ≠ 15% × net; ","")&amp;IF(AND(F2897="Standard domestic 15% (Box 7)",NOT(AND(LEN(D2897)=15,LEFT(D2897,1)="3",RIGHT(D2897,1)="3",ISNUMBER(--D2897)))),"Invalid/missing supplier VAT no; ","")&amp;IF(AND(L2897="Yes",K2897&lt;&gt;"Yes"),"VAT claimed without valid tax invoice; ","")&amp;IF(AND(L2897="Yes",ISNUMBER(SEARCH("blocked",G2897))),"Blocked input VAT claimed; ","")&amp;IF(AND(F2897="Import - VAT paid at customs (Box 8)",M2897=""),"Customs declaration no missing; ","")&amp;IF(AND(F2897="Import - Reverse charge (Box 9)",E2897="Saudi Arabia"),"RCM used for a local supplier; ","")&amp;IF(AND(L2897="Yes",NOT(OR(F2897="Standard domestic 15% (Box 7)",F2897="Import - VAT paid at customs (Box 8)",F2897="Import - Reverse charge (Box 9)"))),"VAT claimed on non-taxable category; ",""))</f>
        <v/>
      </c>
    </row>
    <row r="2898">
      <c r="A2898" s="17" t="n"/>
      <c r="B2898" s="14" t="n"/>
      <c r="C2898" s="14" t="n"/>
      <c r="D2898" s="16" t="n"/>
      <c r="E2898" s="14" t="n"/>
      <c r="F2898" s="14" t="n"/>
      <c r="G2898" s="14" t="n"/>
      <c r="H2898" s="19" t="n"/>
      <c r="I2898" s="19" t="n"/>
      <c r="J2898" s="34">
        <f>IF(A2898="","",H2898+I2898)</f>
        <v/>
      </c>
      <c r="K2898" s="14" t="n"/>
      <c r="L2898" s="14" t="n"/>
      <c r="M2898" s="14" t="n"/>
      <c r="N2898" s="14" t="n"/>
      <c r="O2898" s="20">
        <f>IF(A2898="","",SUMPRODUCT((A2898&gt;=Setup!$C$19:$C$30)*(A2898&lt;=Setup!$D$19:$D$30)*Setup!$A$19:$A$30))</f>
        <v/>
      </c>
      <c r="P2898" s="34">
        <f>IF(A2898="","",IF(OR(F2898="Standard domestic 15% (Box 7)",F2898="Import - VAT paid at customs (Box 8)",F2898="Import - Reverse charge (Box 9)"),ROUND(H2898*Setup!$B$9,2),0))</f>
        <v/>
      </c>
      <c r="Q2898" s="34">
        <f>IF(A2898="","",I2898-P2898)</f>
        <v/>
      </c>
      <c r="R2898" s="34">
        <f>IF(A2898="","",IF(L2898="Yes",I2898,0))</f>
        <v/>
      </c>
      <c r="S2898" s="34">
        <f>IF(A2898="","",IF(AND(L2898="Yes",K2898="Yes",NOT(ISNUMBER(SEARCH("blocked",G2898))),OR(F2898="Standard domestic 15% (Box 7)",F2898="Import - VAT paid at customs (Box 8)",F2898="Import - Reverse charge (Box 9)"),OR(F2898&lt;&gt;"Standard domestic 15% (Box 7)",AND(LEN(D2898)=15,LEFT(D2898,1)="3",RIGHT(D2898,1)="3",ISNUMBER(--D2898)))),I2898,0))</f>
        <v/>
      </c>
      <c r="T2898" s="34">
        <f>IF(A2898="","",R2898-S2898)</f>
        <v/>
      </c>
      <c r="U2898" s="23">
        <f>IF(A2898="","",IF(O2898=0,"Outside audit periods; ","")&amp;IF(F2898="","No VAT category; ","")&amp;IF(ABS(Q2898)&gt;Setup!$B$10,"VAT ≠ 15% × net; ","")&amp;IF(AND(F2898="Standard domestic 15% (Box 7)",NOT(AND(LEN(D2898)=15,LEFT(D2898,1)="3",RIGHT(D2898,1)="3",ISNUMBER(--D2898)))),"Invalid/missing supplier VAT no; ","")&amp;IF(AND(L2898="Yes",K2898&lt;&gt;"Yes"),"VAT claimed without valid tax invoice; ","")&amp;IF(AND(L2898="Yes",ISNUMBER(SEARCH("blocked",G2898))),"Blocked input VAT claimed; ","")&amp;IF(AND(F2898="Import - VAT paid at customs (Box 8)",M2898=""),"Customs declaration no missing; ","")&amp;IF(AND(F2898="Import - Reverse charge (Box 9)",E2898="Saudi Arabia"),"RCM used for a local supplier; ","")&amp;IF(AND(L2898="Yes",NOT(OR(F2898="Standard domestic 15% (Box 7)",F2898="Import - VAT paid at customs (Box 8)",F2898="Import - Reverse charge (Box 9)"))),"VAT claimed on non-taxable category; ",""))</f>
        <v/>
      </c>
    </row>
    <row r="2899">
      <c r="A2899" s="17" t="n"/>
      <c r="B2899" s="14" t="n"/>
      <c r="C2899" s="14" t="n"/>
      <c r="D2899" s="16" t="n"/>
      <c r="E2899" s="14" t="n"/>
      <c r="F2899" s="14" t="n"/>
      <c r="G2899" s="14" t="n"/>
      <c r="H2899" s="19" t="n"/>
      <c r="I2899" s="19" t="n"/>
      <c r="J2899" s="34">
        <f>IF(A2899="","",H2899+I2899)</f>
        <v/>
      </c>
      <c r="K2899" s="14" t="n"/>
      <c r="L2899" s="14" t="n"/>
      <c r="M2899" s="14" t="n"/>
      <c r="N2899" s="14" t="n"/>
      <c r="O2899" s="20">
        <f>IF(A2899="","",SUMPRODUCT((A2899&gt;=Setup!$C$19:$C$30)*(A2899&lt;=Setup!$D$19:$D$30)*Setup!$A$19:$A$30))</f>
        <v/>
      </c>
      <c r="P2899" s="34">
        <f>IF(A2899="","",IF(OR(F2899="Standard domestic 15% (Box 7)",F2899="Import - VAT paid at customs (Box 8)",F2899="Import - Reverse charge (Box 9)"),ROUND(H2899*Setup!$B$9,2),0))</f>
        <v/>
      </c>
      <c r="Q2899" s="34">
        <f>IF(A2899="","",I2899-P2899)</f>
        <v/>
      </c>
      <c r="R2899" s="34">
        <f>IF(A2899="","",IF(L2899="Yes",I2899,0))</f>
        <v/>
      </c>
      <c r="S2899" s="34">
        <f>IF(A2899="","",IF(AND(L2899="Yes",K2899="Yes",NOT(ISNUMBER(SEARCH("blocked",G2899))),OR(F2899="Standard domestic 15% (Box 7)",F2899="Import - VAT paid at customs (Box 8)",F2899="Import - Reverse charge (Box 9)"),OR(F2899&lt;&gt;"Standard domestic 15% (Box 7)",AND(LEN(D2899)=15,LEFT(D2899,1)="3",RIGHT(D2899,1)="3",ISNUMBER(--D2899)))),I2899,0))</f>
        <v/>
      </c>
      <c r="T2899" s="34">
        <f>IF(A2899="","",R2899-S2899)</f>
        <v/>
      </c>
      <c r="U2899" s="23">
        <f>IF(A2899="","",IF(O2899=0,"Outside audit periods; ","")&amp;IF(F2899="","No VAT category; ","")&amp;IF(ABS(Q2899)&gt;Setup!$B$10,"VAT ≠ 15% × net; ","")&amp;IF(AND(F2899="Standard domestic 15% (Box 7)",NOT(AND(LEN(D2899)=15,LEFT(D2899,1)="3",RIGHT(D2899,1)="3",ISNUMBER(--D2899)))),"Invalid/missing supplier VAT no; ","")&amp;IF(AND(L2899="Yes",K2899&lt;&gt;"Yes"),"VAT claimed without valid tax invoice; ","")&amp;IF(AND(L2899="Yes",ISNUMBER(SEARCH("blocked",G2899))),"Blocked input VAT claimed; ","")&amp;IF(AND(F2899="Import - VAT paid at customs (Box 8)",M2899=""),"Customs declaration no missing; ","")&amp;IF(AND(F2899="Import - Reverse charge (Box 9)",E2899="Saudi Arabia"),"RCM used for a local supplier; ","")&amp;IF(AND(L2899="Yes",NOT(OR(F2899="Standard domestic 15% (Box 7)",F2899="Import - VAT paid at customs (Box 8)",F2899="Import - Reverse charge (Box 9)"))),"VAT claimed on non-taxable category; ",""))</f>
        <v/>
      </c>
    </row>
    <row r="2900">
      <c r="A2900" s="17" t="n"/>
      <c r="B2900" s="14" t="n"/>
      <c r="C2900" s="14" t="n"/>
      <c r="D2900" s="16" t="n"/>
      <c r="E2900" s="14" t="n"/>
      <c r="F2900" s="14" t="n"/>
      <c r="G2900" s="14" t="n"/>
      <c r="H2900" s="19" t="n"/>
      <c r="I2900" s="19" t="n"/>
      <c r="J2900" s="34">
        <f>IF(A2900="","",H2900+I2900)</f>
        <v/>
      </c>
      <c r="K2900" s="14" t="n"/>
      <c r="L2900" s="14" t="n"/>
      <c r="M2900" s="14" t="n"/>
      <c r="N2900" s="14" t="n"/>
      <c r="O2900" s="20">
        <f>IF(A2900="","",SUMPRODUCT((A2900&gt;=Setup!$C$19:$C$30)*(A2900&lt;=Setup!$D$19:$D$30)*Setup!$A$19:$A$30))</f>
        <v/>
      </c>
      <c r="P2900" s="34">
        <f>IF(A2900="","",IF(OR(F2900="Standard domestic 15% (Box 7)",F2900="Import - VAT paid at customs (Box 8)",F2900="Import - Reverse charge (Box 9)"),ROUND(H2900*Setup!$B$9,2),0))</f>
        <v/>
      </c>
      <c r="Q2900" s="34">
        <f>IF(A2900="","",I2900-P2900)</f>
        <v/>
      </c>
      <c r="R2900" s="34">
        <f>IF(A2900="","",IF(L2900="Yes",I2900,0))</f>
        <v/>
      </c>
      <c r="S2900" s="34">
        <f>IF(A2900="","",IF(AND(L2900="Yes",K2900="Yes",NOT(ISNUMBER(SEARCH("blocked",G2900))),OR(F2900="Standard domestic 15% (Box 7)",F2900="Import - VAT paid at customs (Box 8)",F2900="Import - Reverse charge (Box 9)"),OR(F2900&lt;&gt;"Standard domestic 15% (Box 7)",AND(LEN(D2900)=15,LEFT(D2900,1)="3",RIGHT(D2900,1)="3",ISNUMBER(--D2900)))),I2900,0))</f>
        <v/>
      </c>
      <c r="T2900" s="34">
        <f>IF(A2900="","",R2900-S2900)</f>
        <v/>
      </c>
      <c r="U2900" s="23">
        <f>IF(A2900="","",IF(O2900=0,"Outside audit periods; ","")&amp;IF(F2900="","No VAT category; ","")&amp;IF(ABS(Q2900)&gt;Setup!$B$10,"VAT ≠ 15% × net; ","")&amp;IF(AND(F2900="Standard domestic 15% (Box 7)",NOT(AND(LEN(D2900)=15,LEFT(D2900,1)="3",RIGHT(D2900,1)="3",ISNUMBER(--D2900)))),"Invalid/missing supplier VAT no; ","")&amp;IF(AND(L2900="Yes",K2900&lt;&gt;"Yes"),"VAT claimed without valid tax invoice; ","")&amp;IF(AND(L2900="Yes",ISNUMBER(SEARCH("blocked",G2900))),"Blocked input VAT claimed; ","")&amp;IF(AND(F2900="Import - VAT paid at customs (Box 8)",M2900=""),"Customs declaration no missing; ","")&amp;IF(AND(F2900="Import - Reverse charge (Box 9)",E2900="Saudi Arabia"),"RCM used for a local supplier; ","")&amp;IF(AND(L2900="Yes",NOT(OR(F2900="Standard domestic 15% (Box 7)",F2900="Import - VAT paid at customs (Box 8)",F2900="Import - Reverse charge (Box 9)"))),"VAT claimed on non-taxable category; ",""))</f>
        <v/>
      </c>
    </row>
    <row r="2901">
      <c r="A2901" s="17" t="n"/>
      <c r="B2901" s="14" t="n"/>
      <c r="C2901" s="14" t="n"/>
      <c r="D2901" s="16" t="n"/>
      <c r="E2901" s="14" t="n"/>
      <c r="F2901" s="14" t="n"/>
      <c r="G2901" s="14" t="n"/>
      <c r="H2901" s="19" t="n"/>
      <c r="I2901" s="19" t="n"/>
      <c r="J2901" s="34">
        <f>IF(A2901="","",H2901+I2901)</f>
        <v/>
      </c>
      <c r="K2901" s="14" t="n"/>
      <c r="L2901" s="14" t="n"/>
      <c r="M2901" s="14" t="n"/>
      <c r="N2901" s="14" t="n"/>
      <c r="O2901" s="20">
        <f>IF(A2901="","",SUMPRODUCT((A2901&gt;=Setup!$C$19:$C$30)*(A2901&lt;=Setup!$D$19:$D$30)*Setup!$A$19:$A$30))</f>
        <v/>
      </c>
      <c r="P2901" s="34">
        <f>IF(A2901="","",IF(OR(F2901="Standard domestic 15% (Box 7)",F2901="Import - VAT paid at customs (Box 8)",F2901="Import - Reverse charge (Box 9)"),ROUND(H2901*Setup!$B$9,2),0))</f>
        <v/>
      </c>
      <c r="Q2901" s="34">
        <f>IF(A2901="","",I2901-P2901)</f>
        <v/>
      </c>
      <c r="R2901" s="34">
        <f>IF(A2901="","",IF(L2901="Yes",I2901,0))</f>
        <v/>
      </c>
      <c r="S2901" s="34">
        <f>IF(A2901="","",IF(AND(L2901="Yes",K2901="Yes",NOT(ISNUMBER(SEARCH("blocked",G2901))),OR(F2901="Standard domestic 15% (Box 7)",F2901="Import - VAT paid at customs (Box 8)",F2901="Import - Reverse charge (Box 9)"),OR(F2901&lt;&gt;"Standard domestic 15% (Box 7)",AND(LEN(D2901)=15,LEFT(D2901,1)="3",RIGHT(D2901,1)="3",ISNUMBER(--D2901)))),I2901,0))</f>
        <v/>
      </c>
      <c r="T2901" s="34">
        <f>IF(A2901="","",R2901-S2901)</f>
        <v/>
      </c>
      <c r="U2901" s="23">
        <f>IF(A2901="","",IF(O2901=0,"Outside audit periods; ","")&amp;IF(F2901="","No VAT category; ","")&amp;IF(ABS(Q2901)&gt;Setup!$B$10,"VAT ≠ 15% × net; ","")&amp;IF(AND(F2901="Standard domestic 15% (Box 7)",NOT(AND(LEN(D2901)=15,LEFT(D2901,1)="3",RIGHT(D2901,1)="3",ISNUMBER(--D2901)))),"Invalid/missing supplier VAT no; ","")&amp;IF(AND(L2901="Yes",K2901&lt;&gt;"Yes"),"VAT claimed without valid tax invoice; ","")&amp;IF(AND(L2901="Yes",ISNUMBER(SEARCH("blocked",G2901))),"Blocked input VAT claimed; ","")&amp;IF(AND(F2901="Import - VAT paid at customs (Box 8)",M2901=""),"Customs declaration no missing; ","")&amp;IF(AND(F2901="Import - Reverse charge (Box 9)",E2901="Saudi Arabia"),"RCM used for a local supplier; ","")&amp;IF(AND(L2901="Yes",NOT(OR(F2901="Standard domestic 15% (Box 7)",F2901="Import - VAT paid at customs (Box 8)",F2901="Import - Reverse charge (Box 9)"))),"VAT claimed on non-taxable category; ",""))</f>
        <v/>
      </c>
    </row>
    <row r="2902">
      <c r="A2902" s="17" t="n"/>
      <c r="B2902" s="14" t="n"/>
      <c r="C2902" s="14" t="n"/>
      <c r="D2902" s="16" t="n"/>
      <c r="E2902" s="14" t="n"/>
      <c r="F2902" s="14" t="n"/>
      <c r="G2902" s="14" t="n"/>
      <c r="H2902" s="19" t="n"/>
      <c r="I2902" s="19" t="n"/>
      <c r="J2902" s="34">
        <f>IF(A2902="","",H2902+I2902)</f>
        <v/>
      </c>
      <c r="K2902" s="14" t="n"/>
      <c r="L2902" s="14" t="n"/>
      <c r="M2902" s="14" t="n"/>
      <c r="N2902" s="14" t="n"/>
      <c r="O2902" s="20">
        <f>IF(A2902="","",SUMPRODUCT((A2902&gt;=Setup!$C$19:$C$30)*(A2902&lt;=Setup!$D$19:$D$30)*Setup!$A$19:$A$30))</f>
        <v/>
      </c>
      <c r="P2902" s="34">
        <f>IF(A2902="","",IF(OR(F2902="Standard domestic 15% (Box 7)",F2902="Import - VAT paid at customs (Box 8)",F2902="Import - Reverse charge (Box 9)"),ROUND(H2902*Setup!$B$9,2),0))</f>
        <v/>
      </c>
      <c r="Q2902" s="34">
        <f>IF(A2902="","",I2902-P2902)</f>
        <v/>
      </c>
      <c r="R2902" s="34">
        <f>IF(A2902="","",IF(L2902="Yes",I2902,0))</f>
        <v/>
      </c>
      <c r="S2902" s="34">
        <f>IF(A2902="","",IF(AND(L2902="Yes",K2902="Yes",NOT(ISNUMBER(SEARCH("blocked",G2902))),OR(F2902="Standard domestic 15% (Box 7)",F2902="Import - VAT paid at customs (Box 8)",F2902="Import - Reverse charge (Box 9)"),OR(F2902&lt;&gt;"Standard domestic 15% (Box 7)",AND(LEN(D2902)=15,LEFT(D2902,1)="3",RIGHT(D2902,1)="3",ISNUMBER(--D2902)))),I2902,0))</f>
        <v/>
      </c>
      <c r="T2902" s="34">
        <f>IF(A2902="","",R2902-S2902)</f>
        <v/>
      </c>
      <c r="U2902" s="23">
        <f>IF(A2902="","",IF(O2902=0,"Outside audit periods; ","")&amp;IF(F2902="","No VAT category; ","")&amp;IF(ABS(Q2902)&gt;Setup!$B$10,"VAT ≠ 15% × net; ","")&amp;IF(AND(F2902="Standard domestic 15% (Box 7)",NOT(AND(LEN(D2902)=15,LEFT(D2902,1)="3",RIGHT(D2902,1)="3",ISNUMBER(--D2902)))),"Invalid/missing supplier VAT no; ","")&amp;IF(AND(L2902="Yes",K2902&lt;&gt;"Yes"),"VAT claimed without valid tax invoice; ","")&amp;IF(AND(L2902="Yes",ISNUMBER(SEARCH("blocked",G2902))),"Blocked input VAT claimed; ","")&amp;IF(AND(F2902="Import - VAT paid at customs (Box 8)",M2902=""),"Customs declaration no missing; ","")&amp;IF(AND(F2902="Import - Reverse charge (Box 9)",E2902="Saudi Arabia"),"RCM used for a local supplier; ","")&amp;IF(AND(L2902="Yes",NOT(OR(F2902="Standard domestic 15% (Box 7)",F2902="Import - VAT paid at customs (Box 8)",F2902="Import - Reverse charge (Box 9)"))),"VAT claimed on non-taxable category; ",""))</f>
        <v/>
      </c>
    </row>
    <row r="2903">
      <c r="A2903" s="17" t="n"/>
      <c r="B2903" s="14" t="n"/>
      <c r="C2903" s="14" t="n"/>
      <c r="D2903" s="16" t="n"/>
      <c r="E2903" s="14" t="n"/>
      <c r="F2903" s="14" t="n"/>
      <c r="G2903" s="14" t="n"/>
      <c r="H2903" s="19" t="n"/>
      <c r="I2903" s="19" t="n"/>
      <c r="J2903" s="34">
        <f>IF(A2903="","",H2903+I2903)</f>
        <v/>
      </c>
      <c r="K2903" s="14" t="n"/>
      <c r="L2903" s="14" t="n"/>
      <c r="M2903" s="14" t="n"/>
      <c r="N2903" s="14" t="n"/>
      <c r="O2903" s="20">
        <f>IF(A2903="","",SUMPRODUCT((A2903&gt;=Setup!$C$19:$C$30)*(A2903&lt;=Setup!$D$19:$D$30)*Setup!$A$19:$A$30))</f>
        <v/>
      </c>
      <c r="P2903" s="34">
        <f>IF(A2903="","",IF(OR(F2903="Standard domestic 15% (Box 7)",F2903="Import - VAT paid at customs (Box 8)",F2903="Import - Reverse charge (Box 9)"),ROUND(H2903*Setup!$B$9,2),0))</f>
        <v/>
      </c>
      <c r="Q2903" s="34">
        <f>IF(A2903="","",I2903-P2903)</f>
        <v/>
      </c>
      <c r="R2903" s="34">
        <f>IF(A2903="","",IF(L2903="Yes",I2903,0))</f>
        <v/>
      </c>
      <c r="S2903" s="34">
        <f>IF(A2903="","",IF(AND(L2903="Yes",K2903="Yes",NOT(ISNUMBER(SEARCH("blocked",G2903))),OR(F2903="Standard domestic 15% (Box 7)",F2903="Import - VAT paid at customs (Box 8)",F2903="Import - Reverse charge (Box 9)"),OR(F2903&lt;&gt;"Standard domestic 15% (Box 7)",AND(LEN(D2903)=15,LEFT(D2903,1)="3",RIGHT(D2903,1)="3",ISNUMBER(--D2903)))),I2903,0))</f>
        <v/>
      </c>
      <c r="T2903" s="34">
        <f>IF(A2903="","",R2903-S2903)</f>
        <v/>
      </c>
      <c r="U2903" s="23">
        <f>IF(A2903="","",IF(O2903=0,"Outside audit periods; ","")&amp;IF(F2903="","No VAT category; ","")&amp;IF(ABS(Q2903)&gt;Setup!$B$10,"VAT ≠ 15% × net; ","")&amp;IF(AND(F2903="Standard domestic 15% (Box 7)",NOT(AND(LEN(D2903)=15,LEFT(D2903,1)="3",RIGHT(D2903,1)="3",ISNUMBER(--D2903)))),"Invalid/missing supplier VAT no; ","")&amp;IF(AND(L2903="Yes",K2903&lt;&gt;"Yes"),"VAT claimed without valid tax invoice; ","")&amp;IF(AND(L2903="Yes",ISNUMBER(SEARCH("blocked",G2903))),"Blocked input VAT claimed; ","")&amp;IF(AND(F2903="Import - VAT paid at customs (Box 8)",M2903=""),"Customs declaration no missing; ","")&amp;IF(AND(F2903="Import - Reverse charge (Box 9)",E2903="Saudi Arabia"),"RCM used for a local supplier; ","")&amp;IF(AND(L2903="Yes",NOT(OR(F2903="Standard domestic 15% (Box 7)",F2903="Import - VAT paid at customs (Box 8)",F2903="Import - Reverse charge (Box 9)"))),"VAT claimed on non-taxable category; ",""))</f>
        <v/>
      </c>
    </row>
    <row r="2904">
      <c r="A2904" s="17" t="n"/>
      <c r="B2904" s="14" t="n"/>
      <c r="C2904" s="14" t="n"/>
      <c r="D2904" s="16" t="n"/>
      <c r="E2904" s="14" t="n"/>
      <c r="F2904" s="14" t="n"/>
      <c r="G2904" s="14" t="n"/>
      <c r="H2904" s="19" t="n"/>
      <c r="I2904" s="19" t="n"/>
      <c r="J2904" s="34">
        <f>IF(A2904="","",H2904+I2904)</f>
        <v/>
      </c>
      <c r="K2904" s="14" t="n"/>
      <c r="L2904" s="14" t="n"/>
      <c r="M2904" s="14" t="n"/>
      <c r="N2904" s="14" t="n"/>
      <c r="O2904" s="20">
        <f>IF(A2904="","",SUMPRODUCT((A2904&gt;=Setup!$C$19:$C$30)*(A2904&lt;=Setup!$D$19:$D$30)*Setup!$A$19:$A$30))</f>
        <v/>
      </c>
      <c r="P2904" s="34">
        <f>IF(A2904="","",IF(OR(F2904="Standard domestic 15% (Box 7)",F2904="Import - VAT paid at customs (Box 8)",F2904="Import - Reverse charge (Box 9)"),ROUND(H2904*Setup!$B$9,2),0))</f>
        <v/>
      </c>
      <c r="Q2904" s="34">
        <f>IF(A2904="","",I2904-P2904)</f>
        <v/>
      </c>
      <c r="R2904" s="34">
        <f>IF(A2904="","",IF(L2904="Yes",I2904,0))</f>
        <v/>
      </c>
      <c r="S2904" s="34">
        <f>IF(A2904="","",IF(AND(L2904="Yes",K2904="Yes",NOT(ISNUMBER(SEARCH("blocked",G2904))),OR(F2904="Standard domestic 15% (Box 7)",F2904="Import - VAT paid at customs (Box 8)",F2904="Import - Reverse charge (Box 9)"),OR(F2904&lt;&gt;"Standard domestic 15% (Box 7)",AND(LEN(D2904)=15,LEFT(D2904,1)="3",RIGHT(D2904,1)="3",ISNUMBER(--D2904)))),I2904,0))</f>
        <v/>
      </c>
      <c r="T2904" s="34">
        <f>IF(A2904="","",R2904-S2904)</f>
        <v/>
      </c>
      <c r="U2904" s="23">
        <f>IF(A2904="","",IF(O2904=0,"Outside audit periods; ","")&amp;IF(F2904="","No VAT category; ","")&amp;IF(ABS(Q2904)&gt;Setup!$B$10,"VAT ≠ 15% × net; ","")&amp;IF(AND(F2904="Standard domestic 15% (Box 7)",NOT(AND(LEN(D2904)=15,LEFT(D2904,1)="3",RIGHT(D2904,1)="3",ISNUMBER(--D2904)))),"Invalid/missing supplier VAT no; ","")&amp;IF(AND(L2904="Yes",K2904&lt;&gt;"Yes"),"VAT claimed without valid tax invoice; ","")&amp;IF(AND(L2904="Yes",ISNUMBER(SEARCH("blocked",G2904))),"Blocked input VAT claimed; ","")&amp;IF(AND(F2904="Import - VAT paid at customs (Box 8)",M2904=""),"Customs declaration no missing; ","")&amp;IF(AND(F2904="Import - Reverse charge (Box 9)",E2904="Saudi Arabia"),"RCM used for a local supplier; ","")&amp;IF(AND(L2904="Yes",NOT(OR(F2904="Standard domestic 15% (Box 7)",F2904="Import - VAT paid at customs (Box 8)",F2904="Import - Reverse charge (Box 9)"))),"VAT claimed on non-taxable category; ",""))</f>
        <v/>
      </c>
    </row>
    <row r="2905">
      <c r="A2905" s="17" t="n"/>
      <c r="B2905" s="14" t="n"/>
      <c r="C2905" s="14" t="n"/>
      <c r="D2905" s="16" t="n"/>
      <c r="E2905" s="14" t="n"/>
      <c r="F2905" s="14" t="n"/>
      <c r="G2905" s="14" t="n"/>
      <c r="H2905" s="19" t="n"/>
      <c r="I2905" s="19" t="n"/>
      <c r="J2905" s="34">
        <f>IF(A2905="","",H2905+I2905)</f>
        <v/>
      </c>
      <c r="K2905" s="14" t="n"/>
      <c r="L2905" s="14" t="n"/>
      <c r="M2905" s="14" t="n"/>
      <c r="N2905" s="14" t="n"/>
      <c r="O2905" s="20">
        <f>IF(A2905="","",SUMPRODUCT((A2905&gt;=Setup!$C$19:$C$30)*(A2905&lt;=Setup!$D$19:$D$30)*Setup!$A$19:$A$30))</f>
        <v/>
      </c>
      <c r="P2905" s="34">
        <f>IF(A2905="","",IF(OR(F2905="Standard domestic 15% (Box 7)",F2905="Import - VAT paid at customs (Box 8)",F2905="Import - Reverse charge (Box 9)"),ROUND(H2905*Setup!$B$9,2),0))</f>
        <v/>
      </c>
      <c r="Q2905" s="34">
        <f>IF(A2905="","",I2905-P2905)</f>
        <v/>
      </c>
      <c r="R2905" s="34">
        <f>IF(A2905="","",IF(L2905="Yes",I2905,0))</f>
        <v/>
      </c>
      <c r="S2905" s="34">
        <f>IF(A2905="","",IF(AND(L2905="Yes",K2905="Yes",NOT(ISNUMBER(SEARCH("blocked",G2905))),OR(F2905="Standard domestic 15% (Box 7)",F2905="Import - VAT paid at customs (Box 8)",F2905="Import - Reverse charge (Box 9)"),OR(F2905&lt;&gt;"Standard domestic 15% (Box 7)",AND(LEN(D2905)=15,LEFT(D2905,1)="3",RIGHT(D2905,1)="3",ISNUMBER(--D2905)))),I2905,0))</f>
        <v/>
      </c>
      <c r="T2905" s="34">
        <f>IF(A2905="","",R2905-S2905)</f>
        <v/>
      </c>
      <c r="U2905" s="23">
        <f>IF(A2905="","",IF(O2905=0,"Outside audit periods; ","")&amp;IF(F2905="","No VAT category; ","")&amp;IF(ABS(Q2905)&gt;Setup!$B$10,"VAT ≠ 15% × net; ","")&amp;IF(AND(F2905="Standard domestic 15% (Box 7)",NOT(AND(LEN(D2905)=15,LEFT(D2905,1)="3",RIGHT(D2905,1)="3",ISNUMBER(--D2905)))),"Invalid/missing supplier VAT no; ","")&amp;IF(AND(L2905="Yes",K2905&lt;&gt;"Yes"),"VAT claimed without valid tax invoice; ","")&amp;IF(AND(L2905="Yes",ISNUMBER(SEARCH("blocked",G2905))),"Blocked input VAT claimed; ","")&amp;IF(AND(F2905="Import - VAT paid at customs (Box 8)",M2905=""),"Customs declaration no missing; ","")&amp;IF(AND(F2905="Import - Reverse charge (Box 9)",E2905="Saudi Arabia"),"RCM used for a local supplier; ","")&amp;IF(AND(L2905="Yes",NOT(OR(F2905="Standard domestic 15% (Box 7)",F2905="Import - VAT paid at customs (Box 8)",F2905="Import - Reverse charge (Box 9)"))),"VAT claimed on non-taxable category; ",""))</f>
        <v/>
      </c>
    </row>
    <row r="2906">
      <c r="A2906" s="17" t="n"/>
      <c r="B2906" s="14" t="n"/>
      <c r="C2906" s="14" t="n"/>
      <c r="D2906" s="16" t="n"/>
      <c r="E2906" s="14" t="n"/>
      <c r="F2906" s="14" t="n"/>
      <c r="G2906" s="14" t="n"/>
      <c r="H2906" s="19" t="n"/>
      <c r="I2906" s="19" t="n"/>
      <c r="J2906" s="34">
        <f>IF(A2906="","",H2906+I2906)</f>
        <v/>
      </c>
      <c r="K2906" s="14" t="n"/>
      <c r="L2906" s="14" t="n"/>
      <c r="M2906" s="14" t="n"/>
      <c r="N2906" s="14" t="n"/>
      <c r="O2906" s="20">
        <f>IF(A2906="","",SUMPRODUCT((A2906&gt;=Setup!$C$19:$C$30)*(A2906&lt;=Setup!$D$19:$D$30)*Setup!$A$19:$A$30))</f>
        <v/>
      </c>
      <c r="P2906" s="34">
        <f>IF(A2906="","",IF(OR(F2906="Standard domestic 15% (Box 7)",F2906="Import - VAT paid at customs (Box 8)",F2906="Import - Reverse charge (Box 9)"),ROUND(H2906*Setup!$B$9,2),0))</f>
        <v/>
      </c>
      <c r="Q2906" s="34">
        <f>IF(A2906="","",I2906-P2906)</f>
        <v/>
      </c>
      <c r="R2906" s="34">
        <f>IF(A2906="","",IF(L2906="Yes",I2906,0))</f>
        <v/>
      </c>
      <c r="S2906" s="34">
        <f>IF(A2906="","",IF(AND(L2906="Yes",K2906="Yes",NOT(ISNUMBER(SEARCH("blocked",G2906))),OR(F2906="Standard domestic 15% (Box 7)",F2906="Import - VAT paid at customs (Box 8)",F2906="Import - Reverse charge (Box 9)"),OR(F2906&lt;&gt;"Standard domestic 15% (Box 7)",AND(LEN(D2906)=15,LEFT(D2906,1)="3",RIGHT(D2906,1)="3",ISNUMBER(--D2906)))),I2906,0))</f>
        <v/>
      </c>
      <c r="T2906" s="34">
        <f>IF(A2906="","",R2906-S2906)</f>
        <v/>
      </c>
      <c r="U2906" s="23">
        <f>IF(A2906="","",IF(O2906=0,"Outside audit periods; ","")&amp;IF(F2906="","No VAT category; ","")&amp;IF(ABS(Q2906)&gt;Setup!$B$10,"VAT ≠ 15% × net; ","")&amp;IF(AND(F2906="Standard domestic 15% (Box 7)",NOT(AND(LEN(D2906)=15,LEFT(D2906,1)="3",RIGHT(D2906,1)="3",ISNUMBER(--D2906)))),"Invalid/missing supplier VAT no; ","")&amp;IF(AND(L2906="Yes",K2906&lt;&gt;"Yes"),"VAT claimed without valid tax invoice; ","")&amp;IF(AND(L2906="Yes",ISNUMBER(SEARCH("blocked",G2906))),"Blocked input VAT claimed; ","")&amp;IF(AND(F2906="Import - VAT paid at customs (Box 8)",M2906=""),"Customs declaration no missing; ","")&amp;IF(AND(F2906="Import - Reverse charge (Box 9)",E2906="Saudi Arabia"),"RCM used for a local supplier; ","")&amp;IF(AND(L2906="Yes",NOT(OR(F2906="Standard domestic 15% (Box 7)",F2906="Import - VAT paid at customs (Box 8)",F2906="Import - Reverse charge (Box 9)"))),"VAT claimed on non-taxable category; ",""))</f>
        <v/>
      </c>
    </row>
    <row r="2907">
      <c r="A2907" s="17" t="n"/>
      <c r="B2907" s="14" t="n"/>
      <c r="C2907" s="14" t="n"/>
      <c r="D2907" s="16" t="n"/>
      <c r="E2907" s="14" t="n"/>
      <c r="F2907" s="14" t="n"/>
      <c r="G2907" s="14" t="n"/>
      <c r="H2907" s="19" t="n"/>
      <c r="I2907" s="19" t="n"/>
      <c r="J2907" s="34">
        <f>IF(A2907="","",H2907+I2907)</f>
        <v/>
      </c>
      <c r="K2907" s="14" t="n"/>
      <c r="L2907" s="14" t="n"/>
      <c r="M2907" s="14" t="n"/>
      <c r="N2907" s="14" t="n"/>
      <c r="O2907" s="20">
        <f>IF(A2907="","",SUMPRODUCT((A2907&gt;=Setup!$C$19:$C$30)*(A2907&lt;=Setup!$D$19:$D$30)*Setup!$A$19:$A$30))</f>
        <v/>
      </c>
      <c r="P2907" s="34">
        <f>IF(A2907="","",IF(OR(F2907="Standard domestic 15% (Box 7)",F2907="Import - VAT paid at customs (Box 8)",F2907="Import - Reverse charge (Box 9)"),ROUND(H2907*Setup!$B$9,2),0))</f>
        <v/>
      </c>
      <c r="Q2907" s="34">
        <f>IF(A2907="","",I2907-P2907)</f>
        <v/>
      </c>
      <c r="R2907" s="34">
        <f>IF(A2907="","",IF(L2907="Yes",I2907,0))</f>
        <v/>
      </c>
      <c r="S2907" s="34">
        <f>IF(A2907="","",IF(AND(L2907="Yes",K2907="Yes",NOT(ISNUMBER(SEARCH("blocked",G2907))),OR(F2907="Standard domestic 15% (Box 7)",F2907="Import - VAT paid at customs (Box 8)",F2907="Import - Reverse charge (Box 9)"),OR(F2907&lt;&gt;"Standard domestic 15% (Box 7)",AND(LEN(D2907)=15,LEFT(D2907,1)="3",RIGHT(D2907,1)="3",ISNUMBER(--D2907)))),I2907,0))</f>
        <v/>
      </c>
      <c r="T2907" s="34">
        <f>IF(A2907="","",R2907-S2907)</f>
        <v/>
      </c>
      <c r="U2907" s="23">
        <f>IF(A2907="","",IF(O2907=0,"Outside audit periods; ","")&amp;IF(F2907="","No VAT category; ","")&amp;IF(ABS(Q2907)&gt;Setup!$B$10,"VAT ≠ 15% × net; ","")&amp;IF(AND(F2907="Standard domestic 15% (Box 7)",NOT(AND(LEN(D2907)=15,LEFT(D2907,1)="3",RIGHT(D2907,1)="3",ISNUMBER(--D2907)))),"Invalid/missing supplier VAT no; ","")&amp;IF(AND(L2907="Yes",K2907&lt;&gt;"Yes"),"VAT claimed without valid tax invoice; ","")&amp;IF(AND(L2907="Yes",ISNUMBER(SEARCH("blocked",G2907))),"Blocked input VAT claimed; ","")&amp;IF(AND(F2907="Import - VAT paid at customs (Box 8)",M2907=""),"Customs declaration no missing; ","")&amp;IF(AND(F2907="Import - Reverse charge (Box 9)",E2907="Saudi Arabia"),"RCM used for a local supplier; ","")&amp;IF(AND(L2907="Yes",NOT(OR(F2907="Standard domestic 15% (Box 7)",F2907="Import - VAT paid at customs (Box 8)",F2907="Import - Reverse charge (Box 9)"))),"VAT claimed on non-taxable category; ",""))</f>
        <v/>
      </c>
    </row>
    <row r="2908">
      <c r="A2908" s="17" t="n"/>
      <c r="B2908" s="14" t="n"/>
      <c r="C2908" s="14" t="n"/>
      <c r="D2908" s="16" t="n"/>
      <c r="E2908" s="14" t="n"/>
      <c r="F2908" s="14" t="n"/>
      <c r="G2908" s="14" t="n"/>
      <c r="H2908" s="19" t="n"/>
      <c r="I2908" s="19" t="n"/>
      <c r="J2908" s="34">
        <f>IF(A2908="","",H2908+I2908)</f>
        <v/>
      </c>
      <c r="K2908" s="14" t="n"/>
      <c r="L2908" s="14" t="n"/>
      <c r="M2908" s="14" t="n"/>
      <c r="N2908" s="14" t="n"/>
      <c r="O2908" s="20">
        <f>IF(A2908="","",SUMPRODUCT((A2908&gt;=Setup!$C$19:$C$30)*(A2908&lt;=Setup!$D$19:$D$30)*Setup!$A$19:$A$30))</f>
        <v/>
      </c>
      <c r="P2908" s="34">
        <f>IF(A2908="","",IF(OR(F2908="Standard domestic 15% (Box 7)",F2908="Import - VAT paid at customs (Box 8)",F2908="Import - Reverse charge (Box 9)"),ROUND(H2908*Setup!$B$9,2),0))</f>
        <v/>
      </c>
      <c r="Q2908" s="34">
        <f>IF(A2908="","",I2908-P2908)</f>
        <v/>
      </c>
      <c r="R2908" s="34">
        <f>IF(A2908="","",IF(L2908="Yes",I2908,0))</f>
        <v/>
      </c>
      <c r="S2908" s="34">
        <f>IF(A2908="","",IF(AND(L2908="Yes",K2908="Yes",NOT(ISNUMBER(SEARCH("blocked",G2908))),OR(F2908="Standard domestic 15% (Box 7)",F2908="Import - VAT paid at customs (Box 8)",F2908="Import - Reverse charge (Box 9)"),OR(F2908&lt;&gt;"Standard domestic 15% (Box 7)",AND(LEN(D2908)=15,LEFT(D2908,1)="3",RIGHT(D2908,1)="3",ISNUMBER(--D2908)))),I2908,0))</f>
        <v/>
      </c>
      <c r="T2908" s="34">
        <f>IF(A2908="","",R2908-S2908)</f>
        <v/>
      </c>
      <c r="U2908" s="23">
        <f>IF(A2908="","",IF(O2908=0,"Outside audit periods; ","")&amp;IF(F2908="","No VAT category; ","")&amp;IF(ABS(Q2908)&gt;Setup!$B$10,"VAT ≠ 15% × net; ","")&amp;IF(AND(F2908="Standard domestic 15% (Box 7)",NOT(AND(LEN(D2908)=15,LEFT(D2908,1)="3",RIGHT(D2908,1)="3",ISNUMBER(--D2908)))),"Invalid/missing supplier VAT no; ","")&amp;IF(AND(L2908="Yes",K2908&lt;&gt;"Yes"),"VAT claimed without valid tax invoice; ","")&amp;IF(AND(L2908="Yes",ISNUMBER(SEARCH("blocked",G2908))),"Blocked input VAT claimed; ","")&amp;IF(AND(F2908="Import - VAT paid at customs (Box 8)",M2908=""),"Customs declaration no missing; ","")&amp;IF(AND(F2908="Import - Reverse charge (Box 9)",E2908="Saudi Arabia"),"RCM used for a local supplier; ","")&amp;IF(AND(L2908="Yes",NOT(OR(F2908="Standard domestic 15% (Box 7)",F2908="Import - VAT paid at customs (Box 8)",F2908="Import - Reverse charge (Box 9)"))),"VAT claimed on non-taxable category; ",""))</f>
        <v/>
      </c>
    </row>
    <row r="2909">
      <c r="A2909" s="17" t="n"/>
      <c r="B2909" s="14" t="n"/>
      <c r="C2909" s="14" t="n"/>
      <c r="D2909" s="16" t="n"/>
      <c r="E2909" s="14" t="n"/>
      <c r="F2909" s="14" t="n"/>
      <c r="G2909" s="14" t="n"/>
      <c r="H2909" s="19" t="n"/>
      <c r="I2909" s="19" t="n"/>
      <c r="J2909" s="34">
        <f>IF(A2909="","",H2909+I2909)</f>
        <v/>
      </c>
      <c r="K2909" s="14" t="n"/>
      <c r="L2909" s="14" t="n"/>
      <c r="M2909" s="14" t="n"/>
      <c r="N2909" s="14" t="n"/>
      <c r="O2909" s="20">
        <f>IF(A2909="","",SUMPRODUCT((A2909&gt;=Setup!$C$19:$C$30)*(A2909&lt;=Setup!$D$19:$D$30)*Setup!$A$19:$A$30))</f>
        <v/>
      </c>
      <c r="P2909" s="34">
        <f>IF(A2909="","",IF(OR(F2909="Standard domestic 15% (Box 7)",F2909="Import - VAT paid at customs (Box 8)",F2909="Import - Reverse charge (Box 9)"),ROUND(H2909*Setup!$B$9,2),0))</f>
        <v/>
      </c>
      <c r="Q2909" s="34">
        <f>IF(A2909="","",I2909-P2909)</f>
        <v/>
      </c>
      <c r="R2909" s="34">
        <f>IF(A2909="","",IF(L2909="Yes",I2909,0))</f>
        <v/>
      </c>
      <c r="S2909" s="34">
        <f>IF(A2909="","",IF(AND(L2909="Yes",K2909="Yes",NOT(ISNUMBER(SEARCH("blocked",G2909))),OR(F2909="Standard domestic 15% (Box 7)",F2909="Import - VAT paid at customs (Box 8)",F2909="Import - Reverse charge (Box 9)"),OR(F2909&lt;&gt;"Standard domestic 15% (Box 7)",AND(LEN(D2909)=15,LEFT(D2909,1)="3",RIGHT(D2909,1)="3",ISNUMBER(--D2909)))),I2909,0))</f>
        <v/>
      </c>
      <c r="T2909" s="34">
        <f>IF(A2909="","",R2909-S2909)</f>
        <v/>
      </c>
      <c r="U2909" s="23">
        <f>IF(A2909="","",IF(O2909=0,"Outside audit periods; ","")&amp;IF(F2909="","No VAT category; ","")&amp;IF(ABS(Q2909)&gt;Setup!$B$10,"VAT ≠ 15% × net; ","")&amp;IF(AND(F2909="Standard domestic 15% (Box 7)",NOT(AND(LEN(D2909)=15,LEFT(D2909,1)="3",RIGHT(D2909,1)="3",ISNUMBER(--D2909)))),"Invalid/missing supplier VAT no; ","")&amp;IF(AND(L2909="Yes",K2909&lt;&gt;"Yes"),"VAT claimed without valid tax invoice; ","")&amp;IF(AND(L2909="Yes",ISNUMBER(SEARCH("blocked",G2909))),"Blocked input VAT claimed; ","")&amp;IF(AND(F2909="Import - VAT paid at customs (Box 8)",M2909=""),"Customs declaration no missing; ","")&amp;IF(AND(F2909="Import - Reverse charge (Box 9)",E2909="Saudi Arabia"),"RCM used for a local supplier; ","")&amp;IF(AND(L2909="Yes",NOT(OR(F2909="Standard domestic 15% (Box 7)",F2909="Import - VAT paid at customs (Box 8)",F2909="Import - Reverse charge (Box 9)"))),"VAT claimed on non-taxable category; ",""))</f>
        <v/>
      </c>
    </row>
    <row r="2910">
      <c r="A2910" s="17" t="n"/>
      <c r="B2910" s="14" t="n"/>
      <c r="C2910" s="14" t="n"/>
      <c r="D2910" s="16" t="n"/>
      <c r="E2910" s="14" t="n"/>
      <c r="F2910" s="14" t="n"/>
      <c r="G2910" s="14" t="n"/>
      <c r="H2910" s="19" t="n"/>
      <c r="I2910" s="19" t="n"/>
      <c r="J2910" s="34">
        <f>IF(A2910="","",H2910+I2910)</f>
        <v/>
      </c>
      <c r="K2910" s="14" t="n"/>
      <c r="L2910" s="14" t="n"/>
      <c r="M2910" s="14" t="n"/>
      <c r="N2910" s="14" t="n"/>
      <c r="O2910" s="20">
        <f>IF(A2910="","",SUMPRODUCT((A2910&gt;=Setup!$C$19:$C$30)*(A2910&lt;=Setup!$D$19:$D$30)*Setup!$A$19:$A$30))</f>
        <v/>
      </c>
      <c r="P2910" s="34">
        <f>IF(A2910="","",IF(OR(F2910="Standard domestic 15% (Box 7)",F2910="Import - VAT paid at customs (Box 8)",F2910="Import - Reverse charge (Box 9)"),ROUND(H2910*Setup!$B$9,2),0))</f>
        <v/>
      </c>
      <c r="Q2910" s="34">
        <f>IF(A2910="","",I2910-P2910)</f>
        <v/>
      </c>
      <c r="R2910" s="34">
        <f>IF(A2910="","",IF(L2910="Yes",I2910,0))</f>
        <v/>
      </c>
      <c r="S2910" s="34">
        <f>IF(A2910="","",IF(AND(L2910="Yes",K2910="Yes",NOT(ISNUMBER(SEARCH("blocked",G2910))),OR(F2910="Standard domestic 15% (Box 7)",F2910="Import - VAT paid at customs (Box 8)",F2910="Import - Reverse charge (Box 9)"),OR(F2910&lt;&gt;"Standard domestic 15% (Box 7)",AND(LEN(D2910)=15,LEFT(D2910,1)="3",RIGHT(D2910,1)="3",ISNUMBER(--D2910)))),I2910,0))</f>
        <v/>
      </c>
      <c r="T2910" s="34">
        <f>IF(A2910="","",R2910-S2910)</f>
        <v/>
      </c>
      <c r="U2910" s="23">
        <f>IF(A2910="","",IF(O2910=0,"Outside audit periods; ","")&amp;IF(F2910="","No VAT category; ","")&amp;IF(ABS(Q2910)&gt;Setup!$B$10,"VAT ≠ 15% × net; ","")&amp;IF(AND(F2910="Standard domestic 15% (Box 7)",NOT(AND(LEN(D2910)=15,LEFT(D2910,1)="3",RIGHT(D2910,1)="3",ISNUMBER(--D2910)))),"Invalid/missing supplier VAT no; ","")&amp;IF(AND(L2910="Yes",K2910&lt;&gt;"Yes"),"VAT claimed without valid tax invoice; ","")&amp;IF(AND(L2910="Yes",ISNUMBER(SEARCH("blocked",G2910))),"Blocked input VAT claimed; ","")&amp;IF(AND(F2910="Import - VAT paid at customs (Box 8)",M2910=""),"Customs declaration no missing; ","")&amp;IF(AND(F2910="Import - Reverse charge (Box 9)",E2910="Saudi Arabia"),"RCM used for a local supplier; ","")&amp;IF(AND(L2910="Yes",NOT(OR(F2910="Standard domestic 15% (Box 7)",F2910="Import - VAT paid at customs (Box 8)",F2910="Import - Reverse charge (Box 9)"))),"VAT claimed on non-taxable category; ",""))</f>
        <v/>
      </c>
    </row>
    <row r="2911">
      <c r="A2911" s="17" t="n"/>
      <c r="B2911" s="14" t="n"/>
      <c r="C2911" s="14" t="n"/>
      <c r="D2911" s="16" t="n"/>
      <c r="E2911" s="14" t="n"/>
      <c r="F2911" s="14" t="n"/>
      <c r="G2911" s="14" t="n"/>
      <c r="H2911" s="19" t="n"/>
      <c r="I2911" s="19" t="n"/>
      <c r="J2911" s="34">
        <f>IF(A2911="","",H2911+I2911)</f>
        <v/>
      </c>
      <c r="K2911" s="14" t="n"/>
      <c r="L2911" s="14" t="n"/>
      <c r="M2911" s="14" t="n"/>
      <c r="N2911" s="14" t="n"/>
      <c r="O2911" s="20">
        <f>IF(A2911="","",SUMPRODUCT((A2911&gt;=Setup!$C$19:$C$30)*(A2911&lt;=Setup!$D$19:$D$30)*Setup!$A$19:$A$30))</f>
        <v/>
      </c>
      <c r="P2911" s="34">
        <f>IF(A2911="","",IF(OR(F2911="Standard domestic 15% (Box 7)",F2911="Import - VAT paid at customs (Box 8)",F2911="Import - Reverse charge (Box 9)"),ROUND(H2911*Setup!$B$9,2),0))</f>
        <v/>
      </c>
      <c r="Q2911" s="34">
        <f>IF(A2911="","",I2911-P2911)</f>
        <v/>
      </c>
      <c r="R2911" s="34">
        <f>IF(A2911="","",IF(L2911="Yes",I2911,0))</f>
        <v/>
      </c>
      <c r="S2911" s="34">
        <f>IF(A2911="","",IF(AND(L2911="Yes",K2911="Yes",NOT(ISNUMBER(SEARCH("blocked",G2911))),OR(F2911="Standard domestic 15% (Box 7)",F2911="Import - VAT paid at customs (Box 8)",F2911="Import - Reverse charge (Box 9)"),OR(F2911&lt;&gt;"Standard domestic 15% (Box 7)",AND(LEN(D2911)=15,LEFT(D2911,1)="3",RIGHT(D2911,1)="3",ISNUMBER(--D2911)))),I2911,0))</f>
        <v/>
      </c>
      <c r="T2911" s="34">
        <f>IF(A2911="","",R2911-S2911)</f>
        <v/>
      </c>
      <c r="U2911" s="23">
        <f>IF(A2911="","",IF(O2911=0,"Outside audit periods; ","")&amp;IF(F2911="","No VAT category; ","")&amp;IF(ABS(Q2911)&gt;Setup!$B$10,"VAT ≠ 15% × net; ","")&amp;IF(AND(F2911="Standard domestic 15% (Box 7)",NOT(AND(LEN(D2911)=15,LEFT(D2911,1)="3",RIGHT(D2911,1)="3",ISNUMBER(--D2911)))),"Invalid/missing supplier VAT no; ","")&amp;IF(AND(L2911="Yes",K2911&lt;&gt;"Yes"),"VAT claimed without valid tax invoice; ","")&amp;IF(AND(L2911="Yes",ISNUMBER(SEARCH("blocked",G2911))),"Blocked input VAT claimed; ","")&amp;IF(AND(F2911="Import - VAT paid at customs (Box 8)",M2911=""),"Customs declaration no missing; ","")&amp;IF(AND(F2911="Import - Reverse charge (Box 9)",E2911="Saudi Arabia"),"RCM used for a local supplier; ","")&amp;IF(AND(L2911="Yes",NOT(OR(F2911="Standard domestic 15% (Box 7)",F2911="Import - VAT paid at customs (Box 8)",F2911="Import - Reverse charge (Box 9)"))),"VAT claimed on non-taxable category; ",""))</f>
        <v/>
      </c>
    </row>
    <row r="2912">
      <c r="A2912" s="17" t="n"/>
      <c r="B2912" s="14" t="n"/>
      <c r="C2912" s="14" t="n"/>
      <c r="D2912" s="16" t="n"/>
      <c r="E2912" s="14" t="n"/>
      <c r="F2912" s="14" t="n"/>
      <c r="G2912" s="14" t="n"/>
      <c r="H2912" s="19" t="n"/>
      <c r="I2912" s="19" t="n"/>
      <c r="J2912" s="34">
        <f>IF(A2912="","",H2912+I2912)</f>
        <v/>
      </c>
      <c r="K2912" s="14" t="n"/>
      <c r="L2912" s="14" t="n"/>
      <c r="M2912" s="14" t="n"/>
      <c r="N2912" s="14" t="n"/>
      <c r="O2912" s="20">
        <f>IF(A2912="","",SUMPRODUCT((A2912&gt;=Setup!$C$19:$C$30)*(A2912&lt;=Setup!$D$19:$D$30)*Setup!$A$19:$A$30))</f>
        <v/>
      </c>
      <c r="P2912" s="34">
        <f>IF(A2912="","",IF(OR(F2912="Standard domestic 15% (Box 7)",F2912="Import - VAT paid at customs (Box 8)",F2912="Import - Reverse charge (Box 9)"),ROUND(H2912*Setup!$B$9,2),0))</f>
        <v/>
      </c>
      <c r="Q2912" s="34">
        <f>IF(A2912="","",I2912-P2912)</f>
        <v/>
      </c>
      <c r="R2912" s="34">
        <f>IF(A2912="","",IF(L2912="Yes",I2912,0))</f>
        <v/>
      </c>
      <c r="S2912" s="34">
        <f>IF(A2912="","",IF(AND(L2912="Yes",K2912="Yes",NOT(ISNUMBER(SEARCH("blocked",G2912))),OR(F2912="Standard domestic 15% (Box 7)",F2912="Import - VAT paid at customs (Box 8)",F2912="Import - Reverse charge (Box 9)"),OR(F2912&lt;&gt;"Standard domestic 15% (Box 7)",AND(LEN(D2912)=15,LEFT(D2912,1)="3",RIGHT(D2912,1)="3",ISNUMBER(--D2912)))),I2912,0))</f>
        <v/>
      </c>
      <c r="T2912" s="34">
        <f>IF(A2912="","",R2912-S2912)</f>
        <v/>
      </c>
      <c r="U2912" s="23">
        <f>IF(A2912="","",IF(O2912=0,"Outside audit periods; ","")&amp;IF(F2912="","No VAT category; ","")&amp;IF(ABS(Q2912)&gt;Setup!$B$10,"VAT ≠ 15% × net; ","")&amp;IF(AND(F2912="Standard domestic 15% (Box 7)",NOT(AND(LEN(D2912)=15,LEFT(D2912,1)="3",RIGHT(D2912,1)="3",ISNUMBER(--D2912)))),"Invalid/missing supplier VAT no; ","")&amp;IF(AND(L2912="Yes",K2912&lt;&gt;"Yes"),"VAT claimed without valid tax invoice; ","")&amp;IF(AND(L2912="Yes",ISNUMBER(SEARCH("blocked",G2912))),"Blocked input VAT claimed; ","")&amp;IF(AND(F2912="Import - VAT paid at customs (Box 8)",M2912=""),"Customs declaration no missing; ","")&amp;IF(AND(F2912="Import - Reverse charge (Box 9)",E2912="Saudi Arabia"),"RCM used for a local supplier; ","")&amp;IF(AND(L2912="Yes",NOT(OR(F2912="Standard domestic 15% (Box 7)",F2912="Import - VAT paid at customs (Box 8)",F2912="Import - Reverse charge (Box 9)"))),"VAT claimed on non-taxable category; ",""))</f>
        <v/>
      </c>
    </row>
    <row r="2913">
      <c r="A2913" s="17" t="n"/>
      <c r="B2913" s="14" t="n"/>
      <c r="C2913" s="14" t="n"/>
      <c r="D2913" s="16" t="n"/>
      <c r="E2913" s="14" t="n"/>
      <c r="F2913" s="14" t="n"/>
      <c r="G2913" s="14" t="n"/>
      <c r="H2913" s="19" t="n"/>
      <c r="I2913" s="19" t="n"/>
      <c r="J2913" s="34">
        <f>IF(A2913="","",H2913+I2913)</f>
        <v/>
      </c>
      <c r="K2913" s="14" t="n"/>
      <c r="L2913" s="14" t="n"/>
      <c r="M2913" s="14" t="n"/>
      <c r="N2913" s="14" t="n"/>
      <c r="O2913" s="20">
        <f>IF(A2913="","",SUMPRODUCT((A2913&gt;=Setup!$C$19:$C$30)*(A2913&lt;=Setup!$D$19:$D$30)*Setup!$A$19:$A$30))</f>
        <v/>
      </c>
      <c r="P2913" s="34">
        <f>IF(A2913="","",IF(OR(F2913="Standard domestic 15% (Box 7)",F2913="Import - VAT paid at customs (Box 8)",F2913="Import - Reverse charge (Box 9)"),ROUND(H2913*Setup!$B$9,2),0))</f>
        <v/>
      </c>
      <c r="Q2913" s="34">
        <f>IF(A2913="","",I2913-P2913)</f>
        <v/>
      </c>
      <c r="R2913" s="34">
        <f>IF(A2913="","",IF(L2913="Yes",I2913,0))</f>
        <v/>
      </c>
      <c r="S2913" s="34">
        <f>IF(A2913="","",IF(AND(L2913="Yes",K2913="Yes",NOT(ISNUMBER(SEARCH("blocked",G2913))),OR(F2913="Standard domestic 15% (Box 7)",F2913="Import - VAT paid at customs (Box 8)",F2913="Import - Reverse charge (Box 9)"),OR(F2913&lt;&gt;"Standard domestic 15% (Box 7)",AND(LEN(D2913)=15,LEFT(D2913,1)="3",RIGHT(D2913,1)="3",ISNUMBER(--D2913)))),I2913,0))</f>
        <v/>
      </c>
      <c r="T2913" s="34">
        <f>IF(A2913="","",R2913-S2913)</f>
        <v/>
      </c>
      <c r="U2913" s="23">
        <f>IF(A2913="","",IF(O2913=0,"Outside audit periods; ","")&amp;IF(F2913="","No VAT category; ","")&amp;IF(ABS(Q2913)&gt;Setup!$B$10,"VAT ≠ 15% × net; ","")&amp;IF(AND(F2913="Standard domestic 15% (Box 7)",NOT(AND(LEN(D2913)=15,LEFT(D2913,1)="3",RIGHT(D2913,1)="3",ISNUMBER(--D2913)))),"Invalid/missing supplier VAT no; ","")&amp;IF(AND(L2913="Yes",K2913&lt;&gt;"Yes"),"VAT claimed without valid tax invoice; ","")&amp;IF(AND(L2913="Yes",ISNUMBER(SEARCH("blocked",G2913))),"Blocked input VAT claimed; ","")&amp;IF(AND(F2913="Import - VAT paid at customs (Box 8)",M2913=""),"Customs declaration no missing; ","")&amp;IF(AND(F2913="Import - Reverse charge (Box 9)",E2913="Saudi Arabia"),"RCM used for a local supplier; ","")&amp;IF(AND(L2913="Yes",NOT(OR(F2913="Standard domestic 15% (Box 7)",F2913="Import - VAT paid at customs (Box 8)",F2913="Import - Reverse charge (Box 9)"))),"VAT claimed on non-taxable category; ",""))</f>
        <v/>
      </c>
    </row>
    <row r="2914">
      <c r="A2914" s="17" t="n"/>
      <c r="B2914" s="14" t="n"/>
      <c r="C2914" s="14" t="n"/>
      <c r="D2914" s="16" t="n"/>
      <c r="E2914" s="14" t="n"/>
      <c r="F2914" s="14" t="n"/>
      <c r="G2914" s="14" t="n"/>
      <c r="H2914" s="19" t="n"/>
      <c r="I2914" s="19" t="n"/>
      <c r="J2914" s="34">
        <f>IF(A2914="","",H2914+I2914)</f>
        <v/>
      </c>
      <c r="K2914" s="14" t="n"/>
      <c r="L2914" s="14" t="n"/>
      <c r="M2914" s="14" t="n"/>
      <c r="N2914" s="14" t="n"/>
      <c r="O2914" s="20">
        <f>IF(A2914="","",SUMPRODUCT((A2914&gt;=Setup!$C$19:$C$30)*(A2914&lt;=Setup!$D$19:$D$30)*Setup!$A$19:$A$30))</f>
        <v/>
      </c>
      <c r="P2914" s="34">
        <f>IF(A2914="","",IF(OR(F2914="Standard domestic 15% (Box 7)",F2914="Import - VAT paid at customs (Box 8)",F2914="Import - Reverse charge (Box 9)"),ROUND(H2914*Setup!$B$9,2),0))</f>
        <v/>
      </c>
      <c r="Q2914" s="34">
        <f>IF(A2914="","",I2914-P2914)</f>
        <v/>
      </c>
      <c r="R2914" s="34">
        <f>IF(A2914="","",IF(L2914="Yes",I2914,0))</f>
        <v/>
      </c>
      <c r="S2914" s="34">
        <f>IF(A2914="","",IF(AND(L2914="Yes",K2914="Yes",NOT(ISNUMBER(SEARCH("blocked",G2914))),OR(F2914="Standard domestic 15% (Box 7)",F2914="Import - VAT paid at customs (Box 8)",F2914="Import - Reverse charge (Box 9)"),OR(F2914&lt;&gt;"Standard domestic 15% (Box 7)",AND(LEN(D2914)=15,LEFT(D2914,1)="3",RIGHT(D2914,1)="3",ISNUMBER(--D2914)))),I2914,0))</f>
        <v/>
      </c>
      <c r="T2914" s="34">
        <f>IF(A2914="","",R2914-S2914)</f>
        <v/>
      </c>
      <c r="U2914" s="23">
        <f>IF(A2914="","",IF(O2914=0,"Outside audit periods; ","")&amp;IF(F2914="","No VAT category; ","")&amp;IF(ABS(Q2914)&gt;Setup!$B$10,"VAT ≠ 15% × net; ","")&amp;IF(AND(F2914="Standard domestic 15% (Box 7)",NOT(AND(LEN(D2914)=15,LEFT(D2914,1)="3",RIGHT(D2914,1)="3",ISNUMBER(--D2914)))),"Invalid/missing supplier VAT no; ","")&amp;IF(AND(L2914="Yes",K2914&lt;&gt;"Yes"),"VAT claimed without valid tax invoice; ","")&amp;IF(AND(L2914="Yes",ISNUMBER(SEARCH("blocked",G2914))),"Blocked input VAT claimed; ","")&amp;IF(AND(F2914="Import - VAT paid at customs (Box 8)",M2914=""),"Customs declaration no missing; ","")&amp;IF(AND(F2914="Import - Reverse charge (Box 9)",E2914="Saudi Arabia"),"RCM used for a local supplier; ","")&amp;IF(AND(L2914="Yes",NOT(OR(F2914="Standard domestic 15% (Box 7)",F2914="Import - VAT paid at customs (Box 8)",F2914="Import - Reverse charge (Box 9)"))),"VAT claimed on non-taxable category; ",""))</f>
        <v/>
      </c>
    </row>
    <row r="2915">
      <c r="A2915" s="17" t="n"/>
      <c r="B2915" s="14" t="n"/>
      <c r="C2915" s="14" t="n"/>
      <c r="D2915" s="16" t="n"/>
      <c r="E2915" s="14" t="n"/>
      <c r="F2915" s="14" t="n"/>
      <c r="G2915" s="14" t="n"/>
      <c r="H2915" s="19" t="n"/>
      <c r="I2915" s="19" t="n"/>
      <c r="J2915" s="34">
        <f>IF(A2915="","",H2915+I2915)</f>
        <v/>
      </c>
      <c r="K2915" s="14" t="n"/>
      <c r="L2915" s="14" t="n"/>
      <c r="M2915" s="14" t="n"/>
      <c r="N2915" s="14" t="n"/>
      <c r="O2915" s="20">
        <f>IF(A2915="","",SUMPRODUCT((A2915&gt;=Setup!$C$19:$C$30)*(A2915&lt;=Setup!$D$19:$D$30)*Setup!$A$19:$A$30))</f>
        <v/>
      </c>
      <c r="P2915" s="34">
        <f>IF(A2915="","",IF(OR(F2915="Standard domestic 15% (Box 7)",F2915="Import - VAT paid at customs (Box 8)",F2915="Import - Reverse charge (Box 9)"),ROUND(H2915*Setup!$B$9,2),0))</f>
        <v/>
      </c>
      <c r="Q2915" s="34">
        <f>IF(A2915="","",I2915-P2915)</f>
        <v/>
      </c>
      <c r="R2915" s="34">
        <f>IF(A2915="","",IF(L2915="Yes",I2915,0))</f>
        <v/>
      </c>
      <c r="S2915" s="34">
        <f>IF(A2915="","",IF(AND(L2915="Yes",K2915="Yes",NOT(ISNUMBER(SEARCH("blocked",G2915))),OR(F2915="Standard domestic 15% (Box 7)",F2915="Import - VAT paid at customs (Box 8)",F2915="Import - Reverse charge (Box 9)"),OR(F2915&lt;&gt;"Standard domestic 15% (Box 7)",AND(LEN(D2915)=15,LEFT(D2915,1)="3",RIGHT(D2915,1)="3",ISNUMBER(--D2915)))),I2915,0))</f>
        <v/>
      </c>
      <c r="T2915" s="34">
        <f>IF(A2915="","",R2915-S2915)</f>
        <v/>
      </c>
      <c r="U2915" s="23">
        <f>IF(A2915="","",IF(O2915=0,"Outside audit periods; ","")&amp;IF(F2915="","No VAT category; ","")&amp;IF(ABS(Q2915)&gt;Setup!$B$10,"VAT ≠ 15% × net; ","")&amp;IF(AND(F2915="Standard domestic 15% (Box 7)",NOT(AND(LEN(D2915)=15,LEFT(D2915,1)="3",RIGHT(D2915,1)="3",ISNUMBER(--D2915)))),"Invalid/missing supplier VAT no; ","")&amp;IF(AND(L2915="Yes",K2915&lt;&gt;"Yes"),"VAT claimed without valid tax invoice; ","")&amp;IF(AND(L2915="Yes",ISNUMBER(SEARCH("blocked",G2915))),"Blocked input VAT claimed; ","")&amp;IF(AND(F2915="Import - VAT paid at customs (Box 8)",M2915=""),"Customs declaration no missing; ","")&amp;IF(AND(F2915="Import - Reverse charge (Box 9)",E2915="Saudi Arabia"),"RCM used for a local supplier; ","")&amp;IF(AND(L2915="Yes",NOT(OR(F2915="Standard domestic 15% (Box 7)",F2915="Import - VAT paid at customs (Box 8)",F2915="Import - Reverse charge (Box 9)"))),"VAT claimed on non-taxable category; ",""))</f>
        <v/>
      </c>
    </row>
    <row r="2916">
      <c r="A2916" s="17" t="n"/>
      <c r="B2916" s="14" t="n"/>
      <c r="C2916" s="14" t="n"/>
      <c r="D2916" s="16" t="n"/>
      <c r="E2916" s="14" t="n"/>
      <c r="F2916" s="14" t="n"/>
      <c r="G2916" s="14" t="n"/>
      <c r="H2916" s="19" t="n"/>
      <c r="I2916" s="19" t="n"/>
      <c r="J2916" s="34">
        <f>IF(A2916="","",H2916+I2916)</f>
        <v/>
      </c>
      <c r="K2916" s="14" t="n"/>
      <c r="L2916" s="14" t="n"/>
      <c r="M2916" s="14" t="n"/>
      <c r="N2916" s="14" t="n"/>
      <c r="O2916" s="20">
        <f>IF(A2916="","",SUMPRODUCT((A2916&gt;=Setup!$C$19:$C$30)*(A2916&lt;=Setup!$D$19:$D$30)*Setup!$A$19:$A$30))</f>
        <v/>
      </c>
      <c r="P2916" s="34">
        <f>IF(A2916="","",IF(OR(F2916="Standard domestic 15% (Box 7)",F2916="Import - VAT paid at customs (Box 8)",F2916="Import - Reverse charge (Box 9)"),ROUND(H2916*Setup!$B$9,2),0))</f>
        <v/>
      </c>
      <c r="Q2916" s="34">
        <f>IF(A2916="","",I2916-P2916)</f>
        <v/>
      </c>
      <c r="R2916" s="34">
        <f>IF(A2916="","",IF(L2916="Yes",I2916,0))</f>
        <v/>
      </c>
      <c r="S2916" s="34">
        <f>IF(A2916="","",IF(AND(L2916="Yes",K2916="Yes",NOT(ISNUMBER(SEARCH("blocked",G2916))),OR(F2916="Standard domestic 15% (Box 7)",F2916="Import - VAT paid at customs (Box 8)",F2916="Import - Reverse charge (Box 9)"),OR(F2916&lt;&gt;"Standard domestic 15% (Box 7)",AND(LEN(D2916)=15,LEFT(D2916,1)="3",RIGHT(D2916,1)="3",ISNUMBER(--D2916)))),I2916,0))</f>
        <v/>
      </c>
      <c r="T2916" s="34">
        <f>IF(A2916="","",R2916-S2916)</f>
        <v/>
      </c>
      <c r="U2916" s="23">
        <f>IF(A2916="","",IF(O2916=0,"Outside audit periods; ","")&amp;IF(F2916="","No VAT category; ","")&amp;IF(ABS(Q2916)&gt;Setup!$B$10,"VAT ≠ 15% × net; ","")&amp;IF(AND(F2916="Standard domestic 15% (Box 7)",NOT(AND(LEN(D2916)=15,LEFT(D2916,1)="3",RIGHT(D2916,1)="3",ISNUMBER(--D2916)))),"Invalid/missing supplier VAT no; ","")&amp;IF(AND(L2916="Yes",K2916&lt;&gt;"Yes"),"VAT claimed without valid tax invoice; ","")&amp;IF(AND(L2916="Yes",ISNUMBER(SEARCH("blocked",G2916))),"Blocked input VAT claimed; ","")&amp;IF(AND(F2916="Import - VAT paid at customs (Box 8)",M2916=""),"Customs declaration no missing; ","")&amp;IF(AND(F2916="Import - Reverse charge (Box 9)",E2916="Saudi Arabia"),"RCM used for a local supplier; ","")&amp;IF(AND(L2916="Yes",NOT(OR(F2916="Standard domestic 15% (Box 7)",F2916="Import - VAT paid at customs (Box 8)",F2916="Import - Reverse charge (Box 9)"))),"VAT claimed on non-taxable category; ",""))</f>
        <v/>
      </c>
    </row>
    <row r="2917">
      <c r="A2917" s="17" t="n"/>
      <c r="B2917" s="14" t="n"/>
      <c r="C2917" s="14" t="n"/>
      <c r="D2917" s="16" t="n"/>
      <c r="E2917" s="14" t="n"/>
      <c r="F2917" s="14" t="n"/>
      <c r="G2917" s="14" t="n"/>
      <c r="H2917" s="19" t="n"/>
      <c r="I2917" s="19" t="n"/>
      <c r="J2917" s="34">
        <f>IF(A2917="","",H2917+I2917)</f>
        <v/>
      </c>
      <c r="K2917" s="14" t="n"/>
      <c r="L2917" s="14" t="n"/>
      <c r="M2917" s="14" t="n"/>
      <c r="N2917" s="14" t="n"/>
      <c r="O2917" s="20">
        <f>IF(A2917="","",SUMPRODUCT((A2917&gt;=Setup!$C$19:$C$30)*(A2917&lt;=Setup!$D$19:$D$30)*Setup!$A$19:$A$30))</f>
        <v/>
      </c>
      <c r="P2917" s="34">
        <f>IF(A2917="","",IF(OR(F2917="Standard domestic 15% (Box 7)",F2917="Import - VAT paid at customs (Box 8)",F2917="Import - Reverse charge (Box 9)"),ROUND(H2917*Setup!$B$9,2),0))</f>
        <v/>
      </c>
      <c r="Q2917" s="34">
        <f>IF(A2917="","",I2917-P2917)</f>
        <v/>
      </c>
      <c r="R2917" s="34">
        <f>IF(A2917="","",IF(L2917="Yes",I2917,0))</f>
        <v/>
      </c>
      <c r="S2917" s="34">
        <f>IF(A2917="","",IF(AND(L2917="Yes",K2917="Yes",NOT(ISNUMBER(SEARCH("blocked",G2917))),OR(F2917="Standard domestic 15% (Box 7)",F2917="Import - VAT paid at customs (Box 8)",F2917="Import - Reverse charge (Box 9)"),OR(F2917&lt;&gt;"Standard domestic 15% (Box 7)",AND(LEN(D2917)=15,LEFT(D2917,1)="3",RIGHT(D2917,1)="3",ISNUMBER(--D2917)))),I2917,0))</f>
        <v/>
      </c>
      <c r="T2917" s="34">
        <f>IF(A2917="","",R2917-S2917)</f>
        <v/>
      </c>
      <c r="U2917" s="23">
        <f>IF(A2917="","",IF(O2917=0,"Outside audit periods; ","")&amp;IF(F2917="","No VAT category; ","")&amp;IF(ABS(Q2917)&gt;Setup!$B$10,"VAT ≠ 15% × net; ","")&amp;IF(AND(F2917="Standard domestic 15% (Box 7)",NOT(AND(LEN(D2917)=15,LEFT(D2917,1)="3",RIGHT(D2917,1)="3",ISNUMBER(--D2917)))),"Invalid/missing supplier VAT no; ","")&amp;IF(AND(L2917="Yes",K2917&lt;&gt;"Yes"),"VAT claimed without valid tax invoice; ","")&amp;IF(AND(L2917="Yes",ISNUMBER(SEARCH("blocked",G2917))),"Blocked input VAT claimed; ","")&amp;IF(AND(F2917="Import - VAT paid at customs (Box 8)",M2917=""),"Customs declaration no missing; ","")&amp;IF(AND(F2917="Import - Reverse charge (Box 9)",E2917="Saudi Arabia"),"RCM used for a local supplier; ","")&amp;IF(AND(L2917="Yes",NOT(OR(F2917="Standard domestic 15% (Box 7)",F2917="Import - VAT paid at customs (Box 8)",F2917="Import - Reverse charge (Box 9)"))),"VAT claimed on non-taxable category; ",""))</f>
        <v/>
      </c>
    </row>
    <row r="2918">
      <c r="A2918" s="17" t="n"/>
      <c r="B2918" s="14" t="n"/>
      <c r="C2918" s="14" t="n"/>
      <c r="D2918" s="16" t="n"/>
      <c r="E2918" s="14" t="n"/>
      <c r="F2918" s="14" t="n"/>
      <c r="G2918" s="14" t="n"/>
      <c r="H2918" s="19" t="n"/>
      <c r="I2918" s="19" t="n"/>
      <c r="J2918" s="34">
        <f>IF(A2918="","",H2918+I2918)</f>
        <v/>
      </c>
      <c r="K2918" s="14" t="n"/>
      <c r="L2918" s="14" t="n"/>
      <c r="M2918" s="14" t="n"/>
      <c r="N2918" s="14" t="n"/>
      <c r="O2918" s="20">
        <f>IF(A2918="","",SUMPRODUCT((A2918&gt;=Setup!$C$19:$C$30)*(A2918&lt;=Setup!$D$19:$D$30)*Setup!$A$19:$A$30))</f>
        <v/>
      </c>
      <c r="P2918" s="34">
        <f>IF(A2918="","",IF(OR(F2918="Standard domestic 15% (Box 7)",F2918="Import - VAT paid at customs (Box 8)",F2918="Import - Reverse charge (Box 9)"),ROUND(H2918*Setup!$B$9,2),0))</f>
        <v/>
      </c>
      <c r="Q2918" s="34">
        <f>IF(A2918="","",I2918-P2918)</f>
        <v/>
      </c>
      <c r="R2918" s="34">
        <f>IF(A2918="","",IF(L2918="Yes",I2918,0))</f>
        <v/>
      </c>
      <c r="S2918" s="34">
        <f>IF(A2918="","",IF(AND(L2918="Yes",K2918="Yes",NOT(ISNUMBER(SEARCH("blocked",G2918))),OR(F2918="Standard domestic 15% (Box 7)",F2918="Import - VAT paid at customs (Box 8)",F2918="Import - Reverse charge (Box 9)"),OR(F2918&lt;&gt;"Standard domestic 15% (Box 7)",AND(LEN(D2918)=15,LEFT(D2918,1)="3",RIGHT(D2918,1)="3",ISNUMBER(--D2918)))),I2918,0))</f>
        <v/>
      </c>
      <c r="T2918" s="34">
        <f>IF(A2918="","",R2918-S2918)</f>
        <v/>
      </c>
      <c r="U2918" s="23">
        <f>IF(A2918="","",IF(O2918=0,"Outside audit periods; ","")&amp;IF(F2918="","No VAT category; ","")&amp;IF(ABS(Q2918)&gt;Setup!$B$10,"VAT ≠ 15% × net; ","")&amp;IF(AND(F2918="Standard domestic 15% (Box 7)",NOT(AND(LEN(D2918)=15,LEFT(D2918,1)="3",RIGHT(D2918,1)="3",ISNUMBER(--D2918)))),"Invalid/missing supplier VAT no; ","")&amp;IF(AND(L2918="Yes",K2918&lt;&gt;"Yes"),"VAT claimed without valid tax invoice; ","")&amp;IF(AND(L2918="Yes",ISNUMBER(SEARCH("blocked",G2918))),"Blocked input VAT claimed; ","")&amp;IF(AND(F2918="Import - VAT paid at customs (Box 8)",M2918=""),"Customs declaration no missing; ","")&amp;IF(AND(F2918="Import - Reverse charge (Box 9)",E2918="Saudi Arabia"),"RCM used for a local supplier; ","")&amp;IF(AND(L2918="Yes",NOT(OR(F2918="Standard domestic 15% (Box 7)",F2918="Import - VAT paid at customs (Box 8)",F2918="Import - Reverse charge (Box 9)"))),"VAT claimed on non-taxable category; ",""))</f>
        <v/>
      </c>
    </row>
    <row r="2919">
      <c r="A2919" s="17" t="n"/>
      <c r="B2919" s="14" t="n"/>
      <c r="C2919" s="14" t="n"/>
      <c r="D2919" s="16" t="n"/>
      <c r="E2919" s="14" t="n"/>
      <c r="F2919" s="14" t="n"/>
      <c r="G2919" s="14" t="n"/>
      <c r="H2919" s="19" t="n"/>
      <c r="I2919" s="19" t="n"/>
      <c r="J2919" s="34">
        <f>IF(A2919="","",H2919+I2919)</f>
        <v/>
      </c>
      <c r="K2919" s="14" t="n"/>
      <c r="L2919" s="14" t="n"/>
      <c r="M2919" s="14" t="n"/>
      <c r="N2919" s="14" t="n"/>
      <c r="O2919" s="20">
        <f>IF(A2919="","",SUMPRODUCT((A2919&gt;=Setup!$C$19:$C$30)*(A2919&lt;=Setup!$D$19:$D$30)*Setup!$A$19:$A$30))</f>
        <v/>
      </c>
      <c r="P2919" s="34">
        <f>IF(A2919="","",IF(OR(F2919="Standard domestic 15% (Box 7)",F2919="Import - VAT paid at customs (Box 8)",F2919="Import - Reverse charge (Box 9)"),ROUND(H2919*Setup!$B$9,2),0))</f>
        <v/>
      </c>
      <c r="Q2919" s="34">
        <f>IF(A2919="","",I2919-P2919)</f>
        <v/>
      </c>
      <c r="R2919" s="34">
        <f>IF(A2919="","",IF(L2919="Yes",I2919,0))</f>
        <v/>
      </c>
      <c r="S2919" s="34">
        <f>IF(A2919="","",IF(AND(L2919="Yes",K2919="Yes",NOT(ISNUMBER(SEARCH("blocked",G2919))),OR(F2919="Standard domestic 15% (Box 7)",F2919="Import - VAT paid at customs (Box 8)",F2919="Import - Reverse charge (Box 9)"),OR(F2919&lt;&gt;"Standard domestic 15% (Box 7)",AND(LEN(D2919)=15,LEFT(D2919,1)="3",RIGHT(D2919,1)="3",ISNUMBER(--D2919)))),I2919,0))</f>
        <v/>
      </c>
      <c r="T2919" s="34">
        <f>IF(A2919="","",R2919-S2919)</f>
        <v/>
      </c>
      <c r="U2919" s="23">
        <f>IF(A2919="","",IF(O2919=0,"Outside audit periods; ","")&amp;IF(F2919="","No VAT category; ","")&amp;IF(ABS(Q2919)&gt;Setup!$B$10,"VAT ≠ 15% × net; ","")&amp;IF(AND(F2919="Standard domestic 15% (Box 7)",NOT(AND(LEN(D2919)=15,LEFT(D2919,1)="3",RIGHT(D2919,1)="3",ISNUMBER(--D2919)))),"Invalid/missing supplier VAT no; ","")&amp;IF(AND(L2919="Yes",K2919&lt;&gt;"Yes"),"VAT claimed without valid tax invoice; ","")&amp;IF(AND(L2919="Yes",ISNUMBER(SEARCH("blocked",G2919))),"Blocked input VAT claimed; ","")&amp;IF(AND(F2919="Import - VAT paid at customs (Box 8)",M2919=""),"Customs declaration no missing; ","")&amp;IF(AND(F2919="Import - Reverse charge (Box 9)",E2919="Saudi Arabia"),"RCM used for a local supplier; ","")&amp;IF(AND(L2919="Yes",NOT(OR(F2919="Standard domestic 15% (Box 7)",F2919="Import - VAT paid at customs (Box 8)",F2919="Import - Reverse charge (Box 9)"))),"VAT claimed on non-taxable category; ",""))</f>
        <v/>
      </c>
    </row>
    <row r="2920">
      <c r="A2920" s="17" t="n"/>
      <c r="B2920" s="14" t="n"/>
      <c r="C2920" s="14" t="n"/>
      <c r="D2920" s="16" t="n"/>
      <c r="E2920" s="14" t="n"/>
      <c r="F2920" s="14" t="n"/>
      <c r="G2920" s="14" t="n"/>
      <c r="H2920" s="19" t="n"/>
      <c r="I2920" s="19" t="n"/>
      <c r="J2920" s="34">
        <f>IF(A2920="","",H2920+I2920)</f>
        <v/>
      </c>
      <c r="K2920" s="14" t="n"/>
      <c r="L2920" s="14" t="n"/>
      <c r="M2920" s="14" t="n"/>
      <c r="N2920" s="14" t="n"/>
      <c r="O2920" s="20">
        <f>IF(A2920="","",SUMPRODUCT((A2920&gt;=Setup!$C$19:$C$30)*(A2920&lt;=Setup!$D$19:$D$30)*Setup!$A$19:$A$30))</f>
        <v/>
      </c>
      <c r="P2920" s="34">
        <f>IF(A2920="","",IF(OR(F2920="Standard domestic 15% (Box 7)",F2920="Import - VAT paid at customs (Box 8)",F2920="Import - Reverse charge (Box 9)"),ROUND(H2920*Setup!$B$9,2),0))</f>
        <v/>
      </c>
      <c r="Q2920" s="34">
        <f>IF(A2920="","",I2920-P2920)</f>
        <v/>
      </c>
      <c r="R2920" s="34">
        <f>IF(A2920="","",IF(L2920="Yes",I2920,0))</f>
        <v/>
      </c>
      <c r="S2920" s="34">
        <f>IF(A2920="","",IF(AND(L2920="Yes",K2920="Yes",NOT(ISNUMBER(SEARCH("blocked",G2920))),OR(F2920="Standard domestic 15% (Box 7)",F2920="Import - VAT paid at customs (Box 8)",F2920="Import - Reverse charge (Box 9)"),OR(F2920&lt;&gt;"Standard domestic 15% (Box 7)",AND(LEN(D2920)=15,LEFT(D2920,1)="3",RIGHT(D2920,1)="3",ISNUMBER(--D2920)))),I2920,0))</f>
        <v/>
      </c>
      <c r="T2920" s="34">
        <f>IF(A2920="","",R2920-S2920)</f>
        <v/>
      </c>
      <c r="U2920" s="23">
        <f>IF(A2920="","",IF(O2920=0,"Outside audit periods; ","")&amp;IF(F2920="","No VAT category; ","")&amp;IF(ABS(Q2920)&gt;Setup!$B$10,"VAT ≠ 15% × net; ","")&amp;IF(AND(F2920="Standard domestic 15% (Box 7)",NOT(AND(LEN(D2920)=15,LEFT(D2920,1)="3",RIGHT(D2920,1)="3",ISNUMBER(--D2920)))),"Invalid/missing supplier VAT no; ","")&amp;IF(AND(L2920="Yes",K2920&lt;&gt;"Yes"),"VAT claimed without valid tax invoice; ","")&amp;IF(AND(L2920="Yes",ISNUMBER(SEARCH("blocked",G2920))),"Blocked input VAT claimed; ","")&amp;IF(AND(F2920="Import - VAT paid at customs (Box 8)",M2920=""),"Customs declaration no missing; ","")&amp;IF(AND(F2920="Import - Reverse charge (Box 9)",E2920="Saudi Arabia"),"RCM used for a local supplier; ","")&amp;IF(AND(L2920="Yes",NOT(OR(F2920="Standard domestic 15% (Box 7)",F2920="Import - VAT paid at customs (Box 8)",F2920="Import - Reverse charge (Box 9)"))),"VAT claimed on non-taxable category; ",""))</f>
        <v/>
      </c>
    </row>
    <row r="2921">
      <c r="A2921" s="17" t="n"/>
      <c r="B2921" s="14" t="n"/>
      <c r="C2921" s="14" t="n"/>
      <c r="D2921" s="16" t="n"/>
      <c r="E2921" s="14" t="n"/>
      <c r="F2921" s="14" t="n"/>
      <c r="G2921" s="14" t="n"/>
      <c r="H2921" s="19" t="n"/>
      <c r="I2921" s="19" t="n"/>
      <c r="J2921" s="34">
        <f>IF(A2921="","",H2921+I2921)</f>
        <v/>
      </c>
      <c r="K2921" s="14" t="n"/>
      <c r="L2921" s="14" t="n"/>
      <c r="M2921" s="14" t="n"/>
      <c r="N2921" s="14" t="n"/>
      <c r="O2921" s="20">
        <f>IF(A2921="","",SUMPRODUCT((A2921&gt;=Setup!$C$19:$C$30)*(A2921&lt;=Setup!$D$19:$D$30)*Setup!$A$19:$A$30))</f>
        <v/>
      </c>
      <c r="P2921" s="34">
        <f>IF(A2921="","",IF(OR(F2921="Standard domestic 15% (Box 7)",F2921="Import - VAT paid at customs (Box 8)",F2921="Import - Reverse charge (Box 9)"),ROUND(H2921*Setup!$B$9,2),0))</f>
        <v/>
      </c>
      <c r="Q2921" s="34">
        <f>IF(A2921="","",I2921-P2921)</f>
        <v/>
      </c>
      <c r="R2921" s="34">
        <f>IF(A2921="","",IF(L2921="Yes",I2921,0))</f>
        <v/>
      </c>
      <c r="S2921" s="34">
        <f>IF(A2921="","",IF(AND(L2921="Yes",K2921="Yes",NOT(ISNUMBER(SEARCH("blocked",G2921))),OR(F2921="Standard domestic 15% (Box 7)",F2921="Import - VAT paid at customs (Box 8)",F2921="Import - Reverse charge (Box 9)"),OR(F2921&lt;&gt;"Standard domestic 15% (Box 7)",AND(LEN(D2921)=15,LEFT(D2921,1)="3",RIGHT(D2921,1)="3",ISNUMBER(--D2921)))),I2921,0))</f>
        <v/>
      </c>
      <c r="T2921" s="34">
        <f>IF(A2921="","",R2921-S2921)</f>
        <v/>
      </c>
      <c r="U2921" s="23">
        <f>IF(A2921="","",IF(O2921=0,"Outside audit periods; ","")&amp;IF(F2921="","No VAT category; ","")&amp;IF(ABS(Q2921)&gt;Setup!$B$10,"VAT ≠ 15% × net; ","")&amp;IF(AND(F2921="Standard domestic 15% (Box 7)",NOT(AND(LEN(D2921)=15,LEFT(D2921,1)="3",RIGHT(D2921,1)="3",ISNUMBER(--D2921)))),"Invalid/missing supplier VAT no; ","")&amp;IF(AND(L2921="Yes",K2921&lt;&gt;"Yes"),"VAT claimed without valid tax invoice; ","")&amp;IF(AND(L2921="Yes",ISNUMBER(SEARCH("blocked",G2921))),"Blocked input VAT claimed; ","")&amp;IF(AND(F2921="Import - VAT paid at customs (Box 8)",M2921=""),"Customs declaration no missing; ","")&amp;IF(AND(F2921="Import - Reverse charge (Box 9)",E2921="Saudi Arabia"),"RCM used for a local supplier; ","")&amp;IF(AND(L2921="Yes",NOT(OR(F2921="Standard domestic 15% (Box 7)",F2921="Import - VAT paid at customs (Box 8)",F2921="Import - Reverse charge (Box 9)"))),"VAT claimed on non-taxable category; ",""))</f>
        <v/>
      </c>
    </row>
    <row r="2922">
      <c r="A2922" s="17" t="n"/>
      <c r="B2922" s="14" t="n"/>
      <c r="C2922" s="14" t="n"/>
      <c r="D2922" s="16" t="n"/>
      <c r="E2922" s="14" t="n"/>
      <c r="F2922" s="14" t="n"/>
      <c r="G2922" s="14" t="n"/>
      <c r="H2922" s="19" t="n"/>
      <c r="I2922" s="19" t="n"/>
      <c r="J2922" s="34">
        <f>IF(A2922="","",H2922+I2922)</f>
        <v/>
      </c>
      <c r="K2922" s="14" t="n"/>
      <c r="L2922" s="14" t="n"/>
      <c r="M2922" s="14" t="n"/>
      <c r="N2922" s="14" t="n"/>
      <c r="O2922" s="20">
        <f>IF(A2922="","",SUMPRODUCT((A2922&gt;=Setup!$C$19:$C$30)*(A2922&lt;=Setup!$D$19:$D$30)*Setup!$A$19:$A$30))</f>
        <v/>
      </c>
      <c r="P2922" s="34">
        <f>IF(A2922="","",IF(OR(F2922="Standard domestic 15% (Box 7)",F2922="Import - VAT paid at customs (Box 8)",F2922="Import - Reverse charge (Box 9)"),ROUND(H2922*Setup!$B$9,2),0))</f>
        <v/>
      </c>
      <c r="Q2922" s="34">
        <f>IF(A2922="","",I2922-P2922)</f>
        <v/>
      </c>
      <c r="R2922" s="34">
        <f>IF(A2922="","",IF(L2922="Yes",I2922,0))</f>
        <v/>
      </c>
      <c r="S2922" s="34">
        <f>IF(A2922="","",IF(AND(L2922="Yes",K2922="Yes",NOT(ISNUMBER(SEARCH("blocked",G2922))),OR(F2922="Standard domestic 15% (Box 7)",F2922="Import - VAT paid at customs (Box 8)",F2922="Import - Reverse charge (Box 9)"),OR(F2922&lt;&gt;"Standard domestic 15% (Box 7)",AND(LEN(D2922)=15,LEFT(D2922,1)="3",RIGHT(D2922,1)="3",ISNUMBER(--D2922)))),I2922,0))</f>
        <v/>
      </c>
      <c r="T2922" s="34">
        <f>IF(A2922="","",R2922-S2922)</f>
        <v/>
      </c>
      <c r="U2922" s="23">
        <f>IF(A2922="","",IF(O2922=0,"Outside audit periods; ","")&amp;IF(F2922="","No VAT category; ","")&amp;IF(ABS(Q2922)&gt;Setup!$B$10,"VAT ≠ 15% × net; ","")&amp;IF(AND(F2922="Standard domestic 15% (Box 7)",NOT(AND(LEN(D2922)=15,LEFT(D2922,1)="3",RIGHT(D2922,1)="3",ISNUMBER(--D2922)))),"Invalid/missing supplier VAT no; ","")&amp;IF(AND(L2922="Yes",K2922&lt;&gt;"Yes"),"VAT claimed without valid tax invoice; ","")&amp;IF(AND(L2922="Yes",ISNUMBER(SEARCH("blocked",G2922))),"Blocked input VAT claimed; ","")&amp;IF(AND(F2922="Import - VAT paid at customs (Box 8)",M2922=""),"Customs declaration no missing; ","")&amp;IF(AND(F2922="Import - Reverse charge (Box 9)",E2922="Saudi Arabia"),"RCM used for a local supplier; ","")&amp;IF(AND(L2922="Yes",NOT(OR(F2922="Standard domestic 15% (Box 7)",F2922="Import - VAT paid at customs (Box 8)",F2922="Import - Reverse charge (Box 9)"))),"VAT claimed on non-taxable category; ",""))</f>
        <v/>
      </c>
    </row>
    <row r="2923">
      <c r="A2923" s="17" t="n"/>
      <c r="B2923" s="14" t="n"/>
      <c r="C2923" s="14" t="n"/>
      <c r="D2923" s="16" t="n"/>
      <c r="E2923" s="14" t="n"/>
      <c r="F2923" s="14" t="n"/>
      <c r="G2923" s="14" t="n"/>
      <c r="H2923" s="19" t="n"/>
      <c r="I2923" s="19" t="n"/>
      <c r="J2923" s="34">
        <f>IF(A2923="","",H2923+I2923)</f>
        <v/>
      </c>
      <c r="K2923" s="14" t="n"/>
      <c r="L2923" s="14" t="n"/>
      <c r="M2923" s="14" t="n"/>
      <c r="N2923" s="14" t="n"/>
      <c r="O2923" s="20">
        <f>IF(A2923="","",SUMPRODUCT((A2923&gt;=Setup!$C$19:$C$30)*(A2923&lt;=Setup!$D$19:$D$30)*Setup!$A$19:$A$30))</f>
        <v/>
      </c>
      <c r="P2923" s="34">
        <f>IF(A2923="","",IF(OR(F2923="Standard domestic 15% (Box 7)",F2923="Import - VAT paid at customs (Box 8)",F2923="Import - Reverse charge (Box 9)"),ROUND(H2923*Setup!$B$9,2),0))</f>
        <v/>
      </c>
      <c r="Q2923" s="34">
        <f>IF(A2923="","",I2923-P2923)</f>
        <v/>
      </c>
      <c r="R2923" s="34">
        <f>IF(A2923="","",IF(L2923="Yes",I2923,0))</f>
        <v/>
      </c>
      <c r="S2923" s="34">
        <f>IF(A2923="","",IF(AND(L2923="Yes",K2923="Yes",NOT(ISNUMBER(SEARCH("blocked",G2923))),OR(F2923="Standard domestic 15% (Box 7)",F2923="Import - VAT paid at customs (Box 8)",F2923="Import - Reverse charge (Box 9)"),OR(F2923&lt;&gt;"Standard domestic 15% (Box 7)",AND(LEN(D2923)=15,LEFT(D2923,1)="3",RIGHT(D2923,1)="3",ISNUMBER(--D2923)))),I2923,0))</f>
        <v/>
      </c>
      <c r="T2923" s="34">
        <f>IF(A2923="","",R2923-S2923)</f>
        <v/>
      </c>
      <c r="U2923" s="23">
        <f>IF(A2923="","",IF(O2923=0,"Outside audit periods; ","")&amp;IF(F2923="","No VAT category; ","")&amp;IF(ABS(Q2923)&gt;Setup!$B$10,"VAT ≠ 15% × net; ","")&amp;IF(AND(F2923="Standard domestic 15% (Box 7)",NOT(AND(LEN(D2923)=15,LEFT(D2923,1)="3",RIGHT(D2923,1)="3",ISNUMBER(--D2923)))),"Invalid/missing supplier VAT no; ","")&amp;IF(AND(L2923="Yes",K2923&lt;&gt;"Yes"),"VAT claimed without valid tax invoice; ","")&amp;IF(AND(L2923="Yes",ISNUMBER(SEARCH("blocked",G2923))),"Blocked input VAT claimed; ","")&amp;IF(AND(F2923="Import - VAT paid at customs (Box 8)",M2923=""),"Customs declaration no missing; ","")&amp;IF(AND(F2923="Import - Reverse charge (Box 9)",E2923="Saudi Arabia"),"RCM used for a local supplier; ","")&amp;IF(AND(L2923="Yes",NOT(OR(F2923="Standard domestic 15% (Box 7)",F2923="Import - VAT paid at customs (Box 8)",F2923="Import - Reverse charge (Box 9)"))),"VAT claimed on non-taxable category; ",""))</f>
        <v/>
      </c>
    </row>
    <row r="2924">
      <c r="A2924" s="17" t="n"/>
      <c r="B2924" s="14" t="n"/>
      <c r="C2924" s="14" t="n"/>
      <c r="D2924" s="16" t="n"/>
      <c r="E2924" s="14" t="n"/>
      <c r="F2924" s="14" t="n"/>
      <c r="G2924" s="14" t="n"/>
      <c r="H2924" s="19" t="n"/>
      <c r="I2924" s="19" t="n"/>
      <c r="J2924" s="34">
        <f>IF(A2924="","",H2924+I2924)</f>
        <v/>
      </c>
      <c r="K2924" s="14" t="n"/>
      <c r="L2924" s="14" t="n"/>
      <c r="M2924" s="14" t="n"/>
      <c r="N2924" s="14" t="n"/>
      <c r="O2924" s="20">
        <f>IF(A2924="","",SUMPRODUCT((A2924&gt;=Setup!$C$19:$C$30)*(A2924&lt;=Setup!$D$19:$D$30)*Setup!$A$19:$A$30))</f>
        <v/>
      </c>
      <c r="P2924" s="34">
        <f>IF(A2924="","",IF(OR(F2924="Standard domestic 15% (Box 7)",F2924="Import - VAT paid at customs (Box 8)",F2924="Import - Reverse charge (Box 9)"),ROUND(H2924*Setup!$B$9,2),0))</f>
        <v/>
      </c>
      <c r="Q2924" s="34">
        <f>IF(A2924="","",I2924-P2924)</f>
        <v/>
      </c>
      <c r="R2924" s="34">
        <f>IF(A2924="","",IF(L2924="Yes",I2924,0))</f>
        <v/>
      </c>
      <c r="S2924" s="34">
        <f>IF(A2924="","",IF(AND(L2924="Yes",K2924="Yes",NOT(ISNUMBER(SEARCH("blocked",G2924))),OR(F2924="Standard domestic 15% (Box 7)",F2924="Import - VAT paid at customs (Box 8)",F2924="Import - Reverse charge (Box 9)"),OR(F2924&lt;&gt;"Standard domestic 15% (Box 7)",AND(LEN(D2924)=15,LEFT(D2924,1)="3",RIGHT(D2924,1)="3",ISNUMBER(--D2924)))),I2924,0))</f>
        <v/>
      </c>
      <c r="T2924" s="34">
        <f>IF(A2924="","",R2924-S2924)</f>
        <v/>
      </c>
      <c r="U2924" s="23">
        <f>IF(A2924="","",IF(O2924=0,"Outside audit periods; ","")&amp;IF(F2924="","No VAT category; ","")&amp;IF(ABS(Q2924)&gt;Setup!$B$10,"VAT ≠ 15% × net; ","")&amp;IF(AND(F2924="Standard domestic 15% (Box 7)",NOT(AND(LEN(D2924)=15,LEFT(D2924,1)="3",RIGHT(D2924,1)="3",ISNUMBER(--D2924)))),"Invalid/missing supplier VAT no; ","")&amp;IF(AND(L2924="Yes",K2924&lt;&gt;"Yes"),"VAT claimed without valid tax invoice; ","")&amp;IF(AND(L2924="Yes",ISNUMBER(SEARCH("blocked",G2924))),"Blocked input VAT claimed; ","")&amp;IF(AND(F2924="Import - VAT paid at customs (Box 8)",M2924=""),"Customs declaration no missing; ","")&amp;IF(AND(F2924="Import - Reverse charge (Box 9)",E2924="Saudi Arabia"),"RCM used for a local supplier; ","")&amp;IF(AND(L2924="Yes",NOT(OR(F2924="Standard domestic 15% (Box 7)",F2924="Import - VAT paid at customs (Box 8)",F2924="Import - Reverse charge (Box 9)"))),"VAT claimed on non-taxable category; ",""))</f>
        <v/>
      </c>
    </row>
    <row r="2925">
      <c r="A2925" s="17" t="n"/>
      <c r="B2925" s="14" t="n"/>
      <c r="C2925" s="14" t="n"/>
      <c r="D2925" s="16" t="n"/>
      <c r="E2925" s="14" t="n"/>
      <c r="F2925" s="14" t="n"/>
      <c r="G2925" s="14" t="n"/>
      <c r="H2925" s="19" t="n"/>
      <c r="I2925" s="19" t="n"/>
      <c r="J2925" s="34">
        <f>IF(A2925="","",H2925+I2925)</f>
        <v/>
      </c>
      <c r="K2925" s="14" t="n"/>
      <c r="L2925" s="14" t="n"/>
      <c r="M2925" s="14" t="n"/>
      <c r="N2925" s="14" t="n"/>
      <c r="O2925" s="20">
        <f>IF(A2925="","",SUMPRODUCT((A2925&gt;=Setup!$C$19:$C$30)*(A2925&lt;=Setup!$D$19:$D$30)*Setup!$A$19:$A$30))</f>
        <v/>
      </c>
      <c r="P2925" s="34">
        <f>IF(A2925="","",IF(OR(F2925="Standard domestic 15% (Box 7)",F2925="Import - VAT paid at customs (Box 8)",F2925="Import - Reverse charge (Box 9)"),ROUND(H2925*Setup!$B$9,2),0))</f>
        <v/>
      </c>
      <c r="Q2925" s="34">
        <f>IF(A2925="","",I2925-P2925)</f>
        <v/>
      </c>
      <c r="R2925" s="34">
        <f>IF(A2925="","",IF(L2925="Yes",I2925,0))</f>
        <v/>
      </c>
      <c r="S2925" s="34">
        <f>IF(A2925="","",IF(AND(L2925="Yes",K2925="Yes",NOT(ISNUMBER(SEARCH("blocked",G2925))),OR(F2925="Standard domestic 15% (Box 7)",F2925="Import - VAT paid at customs (Box 8)",F2925="Import - Reverse charge (Box 9)"),OR(F2925&lt;&gt;"Standard domestic 15% (Box 7)",AND(LEN(D2925)=15,LEFT(D2925,1)="3",RIGHT(D2925,1)="3",ISNUMBER(--D2925)))),I2925,0))</f>
        <v/>
      </c>
      <c r="T2925" s="34">
        <f>IF(A2925="","",R2925-S2925)</f>
        <v/>
      </c>
      <c r="U2925" s="23">
        <f>IF(A2925="","",IF(O2925=0,"Outside audit periods; ","")&amp;IF(F2925="","No VAT category; ","")&amp;IF(ABS(Q2925)&gt;Setup!$B$10,"VAT ≠ 15% × net; ","")&amp;IF(AND(F2925="Standard domestic 15% (Box 7)",NOT(AND(LEN(D2925)=15,LEFT(D2925,1)="3",RIGHT(D2925,1)="3",ISNUMBER(--D2925)))),"Invalid/missing supplier VAT no; ","")&amp;IF(AND(L2925="Yes",K2925&lt;&gt;"Yes"),"VAT claimed without valid tax invoice; ","")&amp;IF(AND(L2925="Yes",ISNUMBER(SEARCH("blocked",G2925))),"Blocked input VAT claimed; ","")&amp;IF(AND(F2925="Import - VAT paid at customs (Box 8)",M2925=""),"Customs declaration no missing; ","")&amp;IF(AND(F2925="Import - Reverse charge (Box 9)",E2925="Saudi Arabia"),"RCM used for a local supplier; ","")&amp;IF(AND(L2925="Yes",NOT(OR(F2925="Standard domestic 15% (Box 7)",F2925="Import - VAT paid at customs (Box 8)",F2925="Import - Reverse charge (Box 9)"))),"VAT claimed on non-taxable category; ",""))</f>
        <v/>
      </c>
    </row>
    <row r="2926">
      <c r="A2926" s="17" t="n"/>
      <c r="B2926" s="14" t="n"/>
      <c r="C2926" s="14" t="n"/>
      <c r="D2926" s="16" t="n"/>
      <c r="E2926" s="14" t="n"/>
      <c r="F2926" s="14" t="n"/>
      <c r="G2926" s="14" t="n"/>
      <c r="H2926" s="19" t="n"/>
      <c r="I2926" s="19" t="n"/>
      <c r="J2926" s="34">
        <f>IF(A2926="","",H2926+I2926)</f>
        <v/>
      </c>
      <c r="K2926" s="14" t="n"/>
      <c r="L2926" s="14" t="n"/>
      <c r="M2926" s="14" t="n"/>
      <c r="N2926" s="14" t="n"/>
      <c r="O2926" s="20">
        <f>IF(A2926="","",SUMPRODUCT((A2926&gt;=Setup!$C$19:$C$30)*(A2926&lt;=Setup!$D$19:$D$30)*Setup!$A$19:$A$30))</f>
        <v/>
      </c>
      <c r="P2926" s="34">
        <f>IF(A2926="","",IF(OR(F2926="Standard domestic 15% (Box 7)",F2926="Import - VAT paid at customs (Box 8)",F2926="Import - Reverse charge (Box 9)"),ROUND(H2926*Setup!$B$9,2),0))</f>
        <v/>
      </c>
      <c r="Q2926" s="34">
        <f>IF(A2926="","",I2926-P2926)</f>
        <v/>
      </c>
      <c r="R2926" s="34">
        <f>IF(A2926="","",IF(L2926="Yes",I2926,0))</f>
        <v/>
      </c>
      <c r="S2926" s="34">
        <f>IF(A2926="","",IF(AND(L2926="Yes",K2926="Yes",NOT(ISNUMBER(SEARCH("blocked",G2926))),OR(F2926="Standard domestic 15% (Box 7)",F2926="Import - VAT paid at customs (Box 8)",F2926="Import - Reverse charge (Box 9)"),OR(F2926&lt;&gt;"Standard domestic 15% (Box 7)",AND(LEN(D2926)=15,LEFT(D2926,1)="3",RIGHT(D2926,1)="3",ISNUMBER(--D2926)))),I2926,0))</f>
        <v/>
      </c>
      <c r="T2926" s="34">
        <f>IF(A2926="","",R2926-S2926)</f>
        <v/>
      </c>
      <c r="U2926" s="23">
        <f>IF(A2926="","",IF(O2926=0,"Outside audit periods; ","")&amp;IF(F2926="","No VAT category; ","")&amp;IF(ABS(Q2926)&gt;Setup!$B$10,"VAT ≠ 15% × net; ","")&amp;IF(AND(F2926="Standard domestic 15% (Box 7)",NOT(AND(LEN(D2926)=15,LEFT(D2926,1)="3",RIGHT(D2926,1)="3",ISNUMBER(--D2926)))),"Invalid/missing supplier VAT no; ","")&amp;IF(AND(L2926="Yes",K2926&lt;&gt;"Yes"),"VAT claimed without valid tax invoice; ","")&amp;IF(AND(L2926="Yes",ISNUMBER(SEARCH("blocked",G2926))),"Blocked input VAT claimed; ","")&amp;IF(AND(F2926="Import - VAT paid at customs (Box 8)",M2926=""),"Customs declaration no missing; ","")&amp;IF(AND(F2926="Import - Reverse charge (Box 9)",E2926="Saudi Arabia"),"RCM used for a local supplier; ","")&amp;IF(AND(L2926="Yes",NOT(OR(F2926="Standard domestic 15% (Box 7)",F2926="Import - VAT paid at customs (Box 8)",F2926="Import - Reverse charge (Box 9)"))),"VAT claimed on non-taxable category; ",""))</f>
        <v/>
      </c>
    </row>
    <row r="2927">
      <c r="A2927" s="17" t="n"/>
      <c r="B2927" s="14" t="n"/>
      <c r="C2927" s="14" t="n"/>
      <c r="D2927" s="16" t="n"/>
      <c r="E2927" s="14" t="n"/>
      <c r="F2927" s="14" t="n"/>
      <c r="G2927" s="14" t="n"/>
      <c r="H2927" s="19" t="n"/>
      <c r="I2927" s="19" t="n"/>
      <c r="J2927" s="34">
        <f>IF(A2927="","",H2927+I2927)</f>
        <v/>
      </c>
      <c r="K2927" s="14" t="n"/>
      <c r="L2927" s="14" t="n"/>
      <c r="M2927" s="14" t="n"/>
      <c r="N2927" s="14" t="n"/>
      <c r="O2927" s="20">
        <f>IF(A2927="","",SUMPRODUCT((A2927&gt;=Setup!$C$19:$C$30)*(A2927&lt;=Setup!$D$19:$D$30)*Setup!$A$19:$A$30))</f>
        <v/>
      </c>
      <c r="P2927" s="34">
        <f>IF(A2927="","",IF(OR(F2927="Standard domestic 15% (Box 7)",F2927="Import - VAT paid at customs (Box 8)",F2927="Import - Reverse charge (Box 9)"),ROUND(H2927*Setup!$B$9,2),0))</f>
        <v/>
      </c>
      <c r="Q2927" s="34">
        <f>IF(A2927="","",I2927-P2927)</f>
        <v/>
      </c>
      <c r="R2927" s="34">
        <f>IF(A2927="","",IF(L2927="Yes",I2927,0))</f>
        <v/>
      </c>
      <c r="S2927" s="34">
        <f>IF(A2927="","",IF(AND(L2927="Yes",K2927="Yes",NOT(ISNUMBER(SEARCH("blocked",G2927))),OR(F2927="Standard domestic 15% (Box 7)",F2927="Import - VAT paid at customs (Box 8)",F2927="Import - Reverse charge (Box 9)"),OR(F2927&lt;&gt;"Standard domestic 15% (Box 7)",AND(LEN(D2927)=15,LEFT(D2927,1)="3",RIGHT(D2927,1)="3",ISNUMBER(--D2927)))),I2927,0))</f>
        <v/>
      </c>
      <c r="T2927" s="34">
        <f>IF(A2927="","",R2927-S2927)</f>
        <v/>
      </c>
      <c r="U2927" s="23">
        <f>IF(A2927="","",IF(O2927=0,"Outside audit periods; ","")&amp;IF(F2927="","No VAT category; ","")&amp;IF(ABS(Q2927)&gt;Setup!$B$10,"VAT ≠ 15% × net; ","")&amp;IF(AND(F2927="Standard domestic 15% (Box 7)",NOT(AND(LEN(D2927)=15,LEFT(D2927,1)="3",RIGHT(D2927,1)="3",ISNUMBER(--D2927)))),"Invalid/missing supplier VAT no; ","")&amp;IF(AND(L2927="Yes",K2927&lt;&gt;"Yes"),"VAT claimed without valid tax invoice; ","")&amp;IF(AND(L2927="Yes",ISNUMBER(SEARCH("blocked",G2927))),"Blocked input VAT claimed; ","")&amp;IF(AND(F2927="Import - VAT paid at customs (Box 8)",M2927=""),"Customs declaration no missing; ","")&amp;IF(AND(F2927="Import - Reverse charge (Box 9)",E2927="Saudi Arabia"),"RCM used for a local supplier; ","")&amp;IF(AND(L2927="Yes",NOT(OR(F2927="Standard domestic 15% (Box 7)",F2927="Import - VAT paid at customs (Box 8)",F2927="Import - Reverse charge (Box 9)"))),"VAT claimed on non-taxable category; ",""))</f>
        <v/>
      </c>
    </row>
    <row r="2928">
      <c r="A2928" s="17" t="n"/>
      <c r="B2928" s="14" t="n"/>
      <c r="C2928" s="14" t="n"/>
      <c r="D2928" s="16" t="n"/>
      <c r="E2928" s="14" t="n"/>
      <c r="F2928" s="14" t="n"/>
      <c r="G2928" s="14" t="n"/>
      <c r="H2928" s="19" t="n"/>
      <c r="I2928" s="19" t="n"/>
      <c r="J2928" s="34">
        <f>IF(A2928="","",H2928+I2928)</f>
        <v/>
      </c>
      <c r="K2928" s="14" t="n"/>
      <c r="L2928" s="14" t="n"/>
      <c r="M2928" s="14" t="n"/>
      <c r="N2928" s="14" t="n"/>
      <c r="O2928" s="20">
        <f>IF(A2928="","",SUMPRODUCT((A2928&gt;=Setup!$C$19:$C$30)*(A2928&lt;=Setup!$D$19:$D$30)*Setup!$A$19:$A$30))</f>
        <v/>
      </c>
      <c r="P2928" s="34">
        <f>IF(A2928="","",IF(OR(F2928="Standard domestic 15% (Box 7)",F2928="Import - VAT paid at customs (Box 8)",F2928="Import - Reverse charge (Box 9)"),ROUND(H2928*Setup!$B$9,2),0))</f>
        <v/>
      </c>
      <c r="Q2928" s="34">
        <f>IF(A2928="","",I2928-P2928)</f>
        <v/>
      </c>
      <c r="R2928" s="34">
        <f>IF(A2928="","",IF(L2928="Yes",I2928,0))</f>
        <v/>
      </c>
      <c r="S2928" s="34">
        <f>IF(A2928="","",IF(AND(L2928="Yes",K2928="Yes",NOT(ISNUMBER(SEARCH("blocked",G2928))),OR(F2928="Standard domestic 15% (Box 7)",F2928="Import - VAT paid at customs (Box 8)",F2928="Import - Reverse charge (Box 9)"),OR(F2928&lt;&gt;"Standard domestic 15% (Box 7)",AND(LEN(D2928)=15,LEFT(D2928,1)="3",RIGHT(D2928,1)="3",ISNUMBER(--D2928)))),I2928,0))</f>
        <v/>
      </c>
      <c r="T2928" s="34">
        <f>IF(A2928="","",R2928-S2928)</f>
        <v/>
      </c>
      <c r="U2928" s="23">
        <f>IF(A2928="","",IF(O2928=0,"Outside audit periods; ","")&amp;IF(F2928="","No VAT category; ","")&amp;IF(ABS(Q2928)&gt;Setup!$B$10,"VAT ≠ 15% × net; ","")&amp;IF(AND(F2928="Standard domestic 15% (Box 7)",NOT(AND(LEN(D2928)=15,LEFT(D2928,1)="3",RIGHT(D2928,1)="3",ISNUMBER(--D2928)))),"Invalid/missing supplier VAT no; ","")&amp;IF(AND(L2928="Yes",K2928&lt;&gt;"Yes"),"VAT claimed without valid tax invoice; ","")&amp;IF(AND(L2928="Yes",ISNUMBER(SEARCH("blocked",G2928))),"Blocked input VAT claimed; ","")&amp;IF(AND(F2928="Import - VAT paid at customs (Box 8)",M2928=""),"Customs declaration no missing; ","")&amp;IF(AND(F2928="Import - Reverse charge (Box 9)",E2928="Saudi Arabia"),"RCM used for a local supplier; ","")&amp;IF(AND(L2928="Yes",NOT(OR(F2928="Standard domestic 15% (Box 7)",F2928="Import - VAT paid at customs (Box 8)",F2928="Import - Reverse charge (Box 9)"))),"VAT claimed on non-taxable category; ",""))</f>
        <v/>
      </c>
    </row>
    <row r="2929">
      <c r="A2929" s="17" t="n"/>
      <c r="B2929" s="14" t="n"/>
      <c r="C2929" s="14" t="n"/>
      <c r="D2929" s="16" t="n"/>
      <c r="E2929" s="14" t="n"/>
      <c r="F2929" s="14" t="n"/>
      <c r="G2929" s="14" t="n"/>
      <c r="H2929" s="19" t="n"/>
      <c r="I2929" s="19" t="n"/>
      <c r="J2929" s="34">
        <f>IF(A2929="","",H2929+I2929)</f>
        <v/>
      </c>
      <c r="K2929" s="14" t="n"/>
      <c r="L2929" s="14" t="n"/>
      <c r="M2929" s="14" t="n"/>
      <c r="N2929" s="14" t="n"/>
      <c r="O2929" s="20">
        <f>IF(A2929="","",SUMPRODUCT((A2929&gt;=Setup!$C$19:$C$30)*(A2929&lt;=Setup!$D$19:$D$30)*Setup!$A$19:$A$30))</f>
        <v/>
      </c>
      <c r="P2929" s="34">
        <f>IF(A2929="","",IF(OR(F2929="Standard domestic 15% (Box 7)",F2929="Import - VAT paid at customs (Box 8)",F2929="Import - Reverse charge (Box 9)"),ROUND(H2929*Setup!$B$9,2),0))</f>
        <v/>
      </c>
      <c r="Q2929" s="34">
        <f>IF(A2929="","",I2929-P2929)</f>
        <v/>
      </c>
      <c r="R2929" s="34">
        <f>IF(A2929="","",IF(L2929="Yes",I2929,0))</f>
        <v/>
      </c>
      <c r="S2929" s="34">
        <f>IF(A2929="","",IF(AND(L2929="Yes",K2929="Yes",NOT(ISNUMBER(SEARCH("blocked",G2929))),OR(F2929="Standard domestic 15% (Box 7)",F2929="Import - VAT paid at customs (Box 8)",F2929="Import - Reverse charge (Box 9)"),OR(F2929&lt;&gt;"Standard domestic 15% (Box 7)",AND(LEN(D2929)=15,LEFT(D2929,1)="3",RIGHT(D2929,1)="3",ISNUMBER(--D2929)))),I2929,0))</f>
        <v/>
      </c>
      <c r="T2929" s="34">
        <f>IF(A2929="","",R2929-S2929)</f>
        <v/>
      </c>
      <c r="U2929" s="23">
        <f>IF(A2929="","",IF(O2929=0,"Outside audit periods; ","")&amp;IF(F2929="","No VAT category; ","")&amp;IF(ABS(Q2929)&gt;Setup!$B$10,"VAT ≠ 15% × net; ","")&amp;IF(AND(F2929="Standard domestic 15% (Box 7)",NOT(AND(LEN(D2929)=15,LEFT(D2929,1)="3",RIGHT(D2929,1)="3",ISNUMBER(--D2929)))),"Invalid/missing supplier VAT no; ","")&amp;IF(AND(L2929="Yes",K2929&lt;&gt;"Yes"),"VAT claimed without valid tax invoice; ","")&amp;IF(AND(L2929="Yes",ISNUMBER(SEARCH("blocked",G2929))),"Blocked input VAT claimed; ","")&amp;IF(AND(F2929="Import - VAT paid at customs (Box 8)",M2929=""),"Customs declaration no missing; ","")&amp;IF(AND(F2929="Import - Reverse charge (Box 9)",E2929="Saudi Arabia"),"RCM used for a local supplier; ","")&amp;IF(AND(L2929="Yes",NOT(OR(F2929="Standard domestic 15% (Box 7)",F2929="Import - VAT paid at customs (Box 8)",F2929="Import - Reverse charge (Box 9)"))),"VAT claimed on non-taxable category; ",""))</f>
        <v/>
      </c>
    </row>
    <row r="2930">
      <c r="A2930" s="17" t="n"/>
      <c r="B2930" s="14" t="n"/>
      <c r="C2930" s="14" t="n"/>
      <c r="D2930" s="16" t="n"/>
      <c r="E2930" s="14" t="n"/>
      <c r="F2930" s="14" t="n"/>
      <c r="G2930" s="14" t="n"/>
      <c r="H2930" s="19" t="n"/>
      <c r="I2930" s="19" t="n"/>
      <c r="J2930" s="34">
        <f>IF(A2930="","",H2930+I2930)</f>
        <v/>
      </c>
      <c r="K2930" s="14" t="n"/>
      <c r="L2930" s="14" t="n"/>
      <c r="M2930" s="14" t="n"/>
      <c r="N2930" s="14" t="n"/>
      <c r="O2930" s="20">
        <f>IF(A2930="","",SUMPRODUCT((A2930&gt;=Setup!$C$19:$C$30)*(A2930&lt;=Setup!$D$19:$D$30)*Setup!$A$19:$A$30))</f>
        <v/>
      </c>
      <c r="P2930" s="34">
        <f>IF(A2930="","",IF(OR(F2930="Standard domestic 15% (Box 7)",F2930="Import - VAT paid at customs (Box 8)",F2930="Import - Reverse charge (Box 9)"),ROUND(H2930*Setup!$B$9,2),0))</f>
        <v/>
      </c>
      <c r="Q2930" s="34">
        <f>IF(A2930="","",I2930-P2930)</f>
        <v/>
      </c>
      <c r="R2930" s="34">
        <f>IF(A2930="","",IF(L2930="Yes",I2930,0))</f>
        <v/>
      </c>
      <c r="S2930" s="34">
        <f>IF(A2930="","",IF(AND(L2930="Yes",K2930="Yes",NOT(ISNUMBER(SEARCH("blocked",G2930))),OR(F2930="Standard domestic 15% (Box 7)",F2930="Import - VAT paid at customs (Box 8)",F2930="Import - Reverse charge (Box 9)"),OR(F2930&lt;&gt;"Standard domestic 15% (Box 7)",AND(LEN(D2930)=15,LEFT(D2930,1)="3",RIGHT(D2930,1)="3",ISNUMBER(--D2930)))),I2930,0))</f>
        <v/>
      </c>
      <c r="T2930" s="34">
        <f>IF(A2930="","",R2930-S2930)</f>
        <v/>
      </c>
      <c r="U2930" s="23">
        <f>IF(A2930="","",IF(O2930=0,"Outside audit periods; ","")&amp;IF(F2930="","No VAT category; ","")&amp;IF(ABS(Q2930)&gt;Setup!$B$10,"VAT ≠ 15% × net; ","")&amp;IF(AND(F2930="Standard domestic 15% (Box 7)",NOT(AND(LEN(D2930)=15,LEFT(D2930,1)="3",RIGHT(D2930,1)="3",ISNUMBER(--D2930)))),"Invalid/missing supplier VAT no; ","")&amp;IF(AND(L2930="Yes",K2930&lt;&gt;"Yes"),"VAT claimed without valid tax invoice; ","")&amp;IF(AND(L2930="Yes",ISNUMBER(SEARCH("blocked",G2930))),"Blocked input VAT claimed; ","")&amp;IF(AND(F2930="Import - VAT paid at customs (Box 8)",M2930=""),"Customs declaration no missing; ","")&amp;IF(AND(F2930="Import - Reverse charge (Box 9)",E2930="Saudi Arabia"),"RCM used for a local supplier; ","")&amp;IF(AND(L2930="Yes",NOT(OR(F2930="Standard domestic 15% (Box 7)",F2930="Import - VAT paid at customs (Box 8)",F2930="Import - Reverse charge (Box 9)"))),"VAT claimed on non-taxable category; ",""))</f>
        <v/>
      </c>
    </row>
    <row r="2931">
      <c r="A2931" s="17" t="n"/>
      <c r="B2931" s="14" t="n"/>
      <c r="C2931" s="14" t="n"/>
      <c r="D2931" s="16" t="n"/>
      <c r="E2931" s="14" t="n"/>
      <c r="F2931" s="14" t="n"/>
      <c r="G2931" s="14" t="n"/>
      <c r="H2931" s="19" t="n"/>
      <c r="I2931" s="19" t="n"/>
      <c r="J2931" s="34">
        <f>IF(A2931="","",H2931+I2931)</f>
        <v/>
      </c>
      <c r="K2931" s="14" t="n"/>
      <c r="L2931" s="14" t="n"/>
      <c r="M2931" s="14" t="n"/>
      <c r="N2931" s="14" t="n"/>
      <c r="O2931" s="20">
        <f>IF(A2931="","",SUMPRODUCT((A2931&gt;=Setup!$C$19:$C$30)*(A2931&lt;=Setup!$D$19:$D$30)*Setup!$A$19:$A$30))</f>
        <v/>
      </c>
      <c r="P2931" s="34">
        <f>IF(A2931="","",IF(OR(F2931="Standard domestic 15% (Box 7)",F2931="Import - VAT paid at customs (Box 8)",F2931="Import - Reverse charge (Box 9)"),ROUND(H2931*Setup!$B$9,2),0))</f>
        <v/>
      </c>
      <c r="Q2931" s="34">
        <f>IF(A2931="","",I2931-P2931)</f>
        <v/>
      </c>
      <c r="R2931" s="34">
        <f>IF(A2931="","",IF(L2931="Yes",I2931,0))</f>
        <v/>
      </c>
      <c r="S2931" s="34">
        <f>IF(A2931="","",IF(AND(L2931="Yes",K2931="Yes",NOT(ISNUMBER(SEARCH("blocked",G2931))),OR(F2931="Standard domestic 15% (Box 7)",F2931="Import - VAT paid at customs (Box 8)",F2931="Import - Reverse charge (Box 9)"),OR(F2931&lt;&gt;"Standard domestic 15% (Box 7)",AND(LEN(D2931)=15,LEFT(D2931,1)="3",RIGHT(D2931,1)="3",ISNUMBER(--D2931)))),I2931,0))</f>
        <v/>
      </c>
      <c r="T2931" s="34">
        <f>IF(A2931="","",R2931-S2931)</f>
        <v/>
      </c>
      <c r="U2931" s="23">
        <f>IF(A2931="","",IF(O2931=0,"Outside audit periods; ","")&amp;IF(F2931="","No VAT category; ","")&amp;IF(ABS(Q2931)&gt;Setup!$B$10,"VAT ≠ 15% × net; ","")&amp;IF(AND(F2931="Standard domestic 15% (Box 7)",NOT(AND(LEN(D2931)=15,LEFT(D2931,1)="3",RIGHT(D2931,1)="3",ISNUMBER(--D2931)))),"Invalid/missing supplier VAT no; ","")&amp;IF(AND(L2931="Yes",K2931&lt;&gt;"Yes"),"VAT claimed without valid tax invoice; ","")&amp;IF(AND(L2931="Yes",ISNUMBER(SEARCH("blocked",G2931))),"Blocked input VAT claimed; ","")&amp;IF(AND(F2931="Import - VAT paid at customs (Box 8)",M2931=""),"Customs declaration no missing; ","")&amp;IF(AND(F2931="Import - Reverse charge (Box 9)",E2931="Saudi Arabia"),"RCM used for a local supplier; ","")&amp;IF(AND(L2931="Yes",NOT(OR(F2931="Standard domestic 15% (Box 7)",F2931="Import - VAT paid at customs (Box 8)",F2931="Import - Reverse charge (Box 9)"))),"VAT claimed on non-taxable category; ",""))</f>
        <v/>
      </c>
    </row>
    <row r="2932">
      <c r="A2932" s="17" t="n"/>
      <c r="B2932" s="14" t="n"/>
      <c r="C2932" s="14" t="n"/>
      <c r="D2932" s="16" t="n"/>
      <c r="E2932" s="14" t="n"/>
      <c r="F2932" s="14" t="n"/>
      <c r="G2932" s="14" t="n"/>
      <c r="H2932" s="19" t="n"/>
      <c r="I2932" s="19" t="n"/>
      <c r="J2932" s="34">
        <f>IF(A2932="","",H2932+I2932)</f>
        <v/>
      </c>
      <c r="K2932" s="14" t="n"/>
      <c r="L2932" s="14" t="n"/>
      <c r="M2932" s="14" t="n"/>
      <c r="N2932" s="14" t="n"/>
      <c r="O2932" s="20">
        <f>IF(A2932="","",SUMPRODUCT((A2932&gt;=Setup!$C$19:$C$30)*(A2932&lt;=Setup!$D$19:$D$30)*Setup!$A$19:$A$30))</f>
        <v/>
      </c>
      <c r="P2932" s="34">
        <f>IF(A2932="","",IF(OR(F2932="Standard domestic 15% (Box 7)",F2932="Import - VAT paid at customs (Box 8)",F2932="Import - Reverse charge (Box 9)"),ROUND(H2932*Setup!$B$9,2),0))</f>
        <v/>
      </c>
      <c r="Q2932" s="34">
        <f>IF(A2932="","",I2932-P2932)</f>
        <v/>
      </c>
      <c r="R2932" s="34">
        <f>IF(A2932="","",IF(L2932="Yes",I2932,0))</f>
        <v/>
      </c>
      <c r="S2932" s="34">
        <f>IF(A2932="","",IF(AND(L2932="Yes",K2932="Yes",NOT(ISNUMBER(SEARCH("blocked",G2932))),OR(F2932="Standard domestic 15% (Box 7)",F2932="Import - VAT paid at customs (Box 8)",F2932="Import - Reverse charge (Box 9)"),OR(F2932&lt;&gt;"Standard domestic 15% (Box 7)",AND(LEN(D2932)=15,LEFT(D2932,1)="3",RIGHT(D2932,1)="3",ISNUMBER(--D2932)))),I2932,0))</f>
        <v/>
      </c>
      <c r="T2932" s="34">
        <f>IF(A2932="","",R2932-S2932)</f>
        <v/>
      </c>
      <c r="U2932" s="23">
        <f>IF(A2932="","",IF(O2932=0,"Outside audit periods; ","")&amp;IF(F2932="","No VAT category; ","")&amp;IF(ABS(Q2932)&gt;Setup!$B$10,"VAT ≠ 15% × net; ","")&amp;IF(AND(F2932="Standard domestic 15% (Box 7)",NOT(AND(LEN(D2932)=15,LEFT(D2932,1)="3",RIGHT(D2932,1)="3",ISNUMBER(--D2932)))),"Invalid/missing supplier VAT no; ","")&amp;IF(AND(L2932="Yes",K2932&lt;&gt;"Yes"),"VAT claimed without valid tax invoice; ","")&amp;IF(AND(L2932="Yes",ISNUMBER(SEARCH("blocked",G2932))),"Blocked input VAT claimed; ","")&amp;IF(AND(F2932="Import - VAT paid at customs (Box 8)",M2932=""),"Customs declaration no missing; ","")&amp;IF(AND(F2932="Import - Reverse charge (Box 9)",E2932="Saudi Arabia"),"RCM used for a local supplier; ","")&amp;IF(AND(L2932="Yes",NOT(OR(F2932="Standard domestic 15% (Box 7)",F2932="Import - VAT paid at customs (Box 8)",F2932="Import - Reverse charge (Box 9)"))),"VAT claimed on non-taxable category; ",""))</f>
        <v/>
      </c>
    </row>
    <row r="2933">
      <c r="A2933" s="17" t="n"/>
      <c r="B2933" s="14" t="n"/>
      <c r="C2933" s="14" t="n"/>
      <c r="D2933" s="16" t="n"/>
      <c r="E2933" s="14" t="n"/>
      <c r="F2933" s="14" t="n"/>
      <c r="G2933" s="14" t="n"/>
      <c r="H2933" s="19" t="n"/>
      <c r="I2933" s="19" t="n"/>
      <c r="J2933" s="34">
        <f>IF(A2933="","",H2933+I2933)</f>
        <v/>
      </c>
      <c r="K2933" s="14" t="n"/>
      <c r="L2933" s="14" t="n"/>
      <c r="M2933" s="14" t="n"/>
      <c r="N2933" s="14" t="n"/>
      <c r="O2933" s="20">
        <f>IF(A2933="","",SUMPRODUCT((A2933&gt;=Setup!$C$19:$C$30)*(A2933&lt;=Setup!$D$19:$D$30)*Setup!$A$19:$A$30))</f>
        <v/>
      </c>
      <c r="P2933" s="34">
        <f>IF(A2933="","",IF(OR(F2933="Standard domestic 15% (Box 7)",F2933="Import - VAT paid at customs (Box 8)",F2933="Import - Reverse charge (Box 9)"),ROUND(H2933*Setup!$B$9,2),0))</f>
        <v/>
      </c>
      <c r="Q2933" s="34">
        <f>IF(A2933="","",I2933-P2933)</f>
        <v/>
      </c>
      <c r="R2933" s="34">
        <f>IF(A2933="","",IF(L2933="Yes",I2933,0))</f>
        <v/>
      </c>
      <c r="S2933" s="34">
        <f>IF(A2933="","",IF(AND(L2933="Yes",K2933="Yes",NOT(ISNUMBER(SEARCH("blocked",G2933))),OR(F2933="Standard domestic 15% (Box 7)",F2933="Import - VAT paid at customs (Box 8)",F2933="Import - Reverse charge (Box 9)"),OR(F2933&lt;&gt;"Standard domestic 15% (Box 7)",AND(LEN(D2933)=15,LEFT(D2933,1)="3",RIGHT(D2933,1)="3",ISNUMBER(--D2933)))),I2933,0))</f>
        <v/>
      </c>
      <c r="T2933" s="34">
        <f>IF(A2933="","",R2933-S2933)</f>
        <v/>
      </c>
      <c r="U2933" s="23">
        <f>IF(A2933="","",IF(O2933=0,"Outside audit periods; ","")&amp;IF(F2933="","No VAT category; ","")&amp;IF(ABS(Q2933)&gt;Setup!$B$10,"VAT ≠ 15% × net; ","")&amp;IF(AND(F2933="Standard domestic 15% (Box 7)",NOT(AND(LEN(D2933)=15,LEFT(D2933,1)="3",RIGHT(D2933,1)="3",ISNUMBER(--D2933)))),"Invalid/missing supplier VAT no; ","")&amp;IF(AND(L2933="Yes",K2933&lt;&gt;"Yes"),"VAT claimed without valid tax invoice; ","")&amp;IF(AND(L2933="Yes",ISNUMBER(SEARCH("blocked",G2933))),"Blocked input VAT claimed; ","")&amp;IF(AND(F2933="Import - VAT paid at customs (Box 8)",M2933=""),"Customs declaration no missing; ","")&amp;IF(AND(F2933="Import - Reverse charge (Box 9)",E2933="Saudi Arabia"),"RCM used for a local supplier; ","")&amp;IF(AND(L2933="Yes",NOT(OR(F2933="Standard domestic 15% (Box 7)",F2933="Import - VAT paid at customs (Box 8)",F2933="Import - Reverse charge (Box 9)"))),"VAT claimed on non-taxable category; ",""))</f>
        <v/>
      </c>
    </row>
    <row r="2934">
      <c r="A2934" s="17" t="n"/>
      <c r="B2934" s="14" t="n"/>
      <c r="C2934" s="14" t="n"/>
      <c r="D2934" s="16" t="n"/>
      <c r="E2934" s="14" t="n"/>
      <c r="F2934" s="14" t="n"/>
      <c r="G2934" s="14" t="n"/>
      <c r="H2934" s="19" t="n"/>
      <c r="I2934" s="19" t="n"/>
      <c r="J2934" s="34">
        <f>IF(A2934="","",H2934+I2934)</f>
        <v/>
      </c>
      <c r="K2934" s="14" t="n"/>
      <c r="L2934" s="14" t="n"/>
      <c r="M2934" s="14" t="n"/>
      <c r="N2934" s="14" t="n"/>
      <c r="O2934" s="20">
        <f>IF(A2934="","",SUMPRODUCT((A2934&gt;=Setup!$C$19:$C$30)*(A2934&lt;=Setup!$D$19:$D$30)*Setup!$A$19:$A$30))</f>
        <v/>
      </c>
      <c r="P2934" s="34">
        <f>IF(A2934="","",IF(OR(F2934="Standard domestic 15% (Box 7)",F2934="Import - VAT paid at customs (Box 8)",F2934="Import - Reverse charge (Box 9)"),ROUND(H2934*Setup!$B$9,2),0))</f>
        <v/>
      </c>
      <c r="Q2934" s="34">
        <f>IF(A2934="","",I2934-P2934)</f>
        <v/>
      </c>
      <c r="R2934" s="34">
        <f>IF(A2934="","",IF(L2934="Yes",I2934,0))</f>
        <v/>
      </c>
      <c r="S2934" s="34">
        <f>IF(A2934="","",IF(AND(L2934="Yes",K2934="Yes",NOT(ISNUMBER(SEARCH("blocked",G2934))),OR(F2934="Standard domestic 15% (Box 7)",F2934="Import - VAT paid at customs (Box 8)",F2934="Import - Reverse charge (Box 9)"),OR(F2934&lt;&gt;"Standard domestic 15% (Box 7)",AND(LEN(D2934)=15,LEFT(D2934,1)="3",RIGHT(D2934,1)="3",ISNUMBER(--D2934)))),I2934,0))</f>
        <v/>
      </c>
      <c r="T2934" s="34">
        <f>IF(A2934="","",R2934-S2934)</f>
        <v/>
      </c>
      <c r="U2934" s="23">
        <f>IF(A2934="","",IF(O2934=0,"Outside audit periods; ","")&amp;IF(F2934="","No VAT category; ","")&amp;IF(ABS(Q2934)&gt;Setup!$B$10,"VAT ≠ 15% × net; ","")&amp;IF(AND(F2934="Standard domestic 15% (Box 7)",NOT(AND(LEN(D2934)=15,LEFT(D2934,1)="3",RIGHT(D2934,1)="3",ISNUMBER(--D2934)))),"Invalid/missing supplier VAT no; ","")&amp;IF(AND(L2934="Yes",K2934&lt;&gt;"Yes"),"VAT claimed without valid tax invoice; ","")&amp;IF(AND(L2934="Yes",ISNUMBER(SEARCH("blocked",G2934))),"Blocked input VAT claimed; ","")&amp;IF(AND(F2934="Import - VAT paid at customs (Box 8)",M2934=""),"Customs declaration no missing; ","")&amp;IF(AND(F2934="Import - Reverse charge (Box 9)",E2934="Saudi Arabia"),"RCM used for a local supplier; ","")&amp;IF(AND(L2934="Yes",NOT(OR(F2934="Standard domestic 15% (Box 7)",F2934="Import - VAT paid at customs (Box 8)",F2934="Import - Reverse charge (Box 9)"))),"VAT claimed on non-taxable category; ",""))</f>
        <v/>
      </c>
    </row>
    <row r="2935">
      <c r="A2935" s="17" t="n"/>
      <c r="B2935" s="14" t="n"/>
      <c r="C2935" s="14" t="n"/>
      <c r="D2935" s="16" t="n"/>
      <c r="E2935" s="14" t="n"/>
      <c r="F2935" s="14" t="n"/>
      <c r="G2935" s="14" t="n"/>
      <c r="H2935" s="19" t="n"/>
      <c r="I2935" s="19" t="n"/>
      <c r="J2935" s="34">
        <f>IF(A2935="","",H2935+I2935)</f>
        <v/>
      </c>
      <c r="K2935" s="14" t="n"/>
      <c r="L2935" s="14" t="n"/>
      <c r="M2935" s="14" t="n"/>
      <c r="N2935" s="14" t="n"/>
      <c r="O2935" s="20">
        <f>IF(A2935="","",SUMPRODUCT((A2935&gt;=Setup!$C$19:$C$30)*(A2935&lt;=Setup!$D$19:$D$30)*Setup!$A$19:$A$30))</f>
        <v/>
      </c>
      <c r="P2935" s="34">
        <f>IF(A2935="","",IF(OR(F2935="Standard domestic 15% (Box 7)",F2935="Import - VAT paid at customs (Box 8)",F2935="Import - Reverse charge (Box 9)"),ROUND(H2935*Setup!$B$9,2),0))</f>
        <v/>
      </c>
      <c r="Q2935" s="34">
        <f>IF(A2935="","",I2935-P2935)</f>
        <v/>
      </c>
      <c r="R2935" s="34">
        <f>IF(A2935="","",IF(L2935="Yes",I2935,0))</f>
        <v/>
      </c>
      <c r="S2935" s="34">
        <f>IF(A2935="","",IF(AND(L2935="Yes",K2935="Yes",NOT(ISNUMBER(SEARCH("blocked",G2935))),OR(F2935="Standard domestic 15% (Box 7)",F2935="Import - VAT paid at customs (Box 8)",F2935="Import - Reverse charge (Box 9)"),OR(F2935&lt;&gt;"Standard domestic 15% (Box 7)",AND(LEN(D2935)=15,LEFT(D2935,1)="3",RIGHT(D2935,1)="3",ISNUMBER(--D2935)))),I2935,0))</f>
        <v/>
      </c>
      <c r="T2935" s="34">
        <f>IF(A2935="","",R2935-S2935)</f>
        <v/>
      </c>
      <c r="U2935" s="23">
        <f>IF(A2935="","",IF(O2935=0,"Outside audit periods; ","")&amp;IF(F2935="","No VAT category; ","")&amp;IF(ABS(Q2935)&gt;Setup!$B$10,"VAT ≠ 15% × net; ","")&amp;IF(AND(F2935="Standard domestic 15% (Box 7)",NOT(AND(LEN(D2935)=15,LEFT(D2935,1)="3",RIGHT(D2935,1)="3",ISNUMBER(--D2935)))),"Invalid/missing supplier VAT no; ","")&amp;IF(AND(L2935="Yes",K2935&lt;&gt;"Yes"),"VAT claimed without valid tax invoice; ","")&amp;IF(AND(L2935="Yes",ISNUMBER(SEARCH("blocked",G2935))),"Blocked input VAT claimed; ","")&amp;IF(AND(F2935="Import - VAT paid at customs (Box 8)",M2935=""),"Customs declaration no missing; ","")&amp;IF(AND(F2935="Import - Reverse charge (Box 9)",E2935="Saudi Arabia"),"RCM used for a local supplier; ","")&amp;IF(AND(L2935="Yes",NOT(OR(F2935="Standard domestic 15% (Box 7)",F2935="Import - VAT paid at customs (Box 8)",F2935="Import - Reverse charge (Box 9)"))),"VAT claimed on non-taxable category; ",""))</f>
        <v/>
      </c>
    </row>
    <row r="2936">
      <c r="A2936" s="17" t="n"/>
      <c r="B2936" s="14" t="n"/>
      <c r="C2936" s="14" t="n"/>
      <c r="D2936" s="16" t="n"/>
      <c r="E2936" s="14" t="n"/>
      <c r="F2936" s="14" t="n"/>
      <c r="G2936" s="14" t="n"/>
      <c r="H2936" s="19" t="n"/>
      <c r="I2936" s="19" t="n"/>
      <c r="J2936" s="34">
        <f>IF(A2936="","",H2936+I2936)</f>
        <v/>
      </c>
      <c r="K2936" s="14" t="n"/>
      <c r="L2936" s="14" t="n"/>
      <c r="M2936" s="14" t="n"/>
      <c r="N2936" s="14" t="n"/>
      <c r="O2936" s="20">
        <f>IF(A2936="","",SUMPRODUCT((A2936&gt;=Setup!$C$19:$C$30)*(A2936&lt;=Setup!$D$19:$D$30)*Setup!$A$19:$A$30))</f>
        <v/>
      </c>
      <c r="P2936" s="34">
        <f>IF(A2936="","",IF(OR(F2936="Standard domestic 15% (Box 7)",F2936="Import - VAT paid at customs (Box 8)",F2936="Import - Reverse charge (Box 9)"),ROUND(H2936*Setup!$B$9,2),0))</f>
        <v/>
      </c>
      <c r="Q2936" s="34">
        <f>IF(A2936="","",I2936-P2936)</f>
        <v/>
      </c>
      <c r="R2936" s="34">
        <f>IF(A2936="","",IF(L2936="Yes",I2936,0))</f>
        <v/>
      </c>
      <c r="S2936" s="34">
        <f>IF(A2936="","",IF(AND(L2936="Yes",K2936="Yes",NOT(ISNUMBER(SEARCH("blocked",G2936))),OR(F2936="Standard domestic 15% (Box 7)",F2936="Import - VAT paid at customs (Box 8)",F2936="Import - Reverse charge (Box 9)"),OR(F2936&lt;&gt;"Standard domestic 15% (Box 7)",AND(LEN(D2936)=15,LEFT(D2936,1)="3",RIGHT(D2936,1)="3",ISNUMBER(--D2936)))),I2936,0))</f>
        <v/>
      </c>
      <c r="T2936" s="34">
        <f>IF(A2936="","",R2936-S2936)</f>
        <v/>
      </c>
      <c r="U2936" s="23">
        <f>IF(A2936="","",IF(O2936=0,"Outside audit periods; ","")&amp;IF(F2936="","No VAT category; ","")&amp;IF(ABS(Q2936)&gt;Setup!$B$10,"VAT ≠ 15% × net; ","")&amp;IF(AND(F2936="Standard domestic 15% (Box 7)",NOT(AND(LEN(D2936)=15,LEFT(D2936,1)="3",RIGHT(D2936,1)="3",ISNUMBER(--D2936)))),"Invalid/missing supplier VAT no; ","")&amp;IF(AND(L2936="Yes",K2936&lt;&gt;"Yes"),"VAT claimed without valid tax invoice; ","")&amp;IF(AND(L2936="Yes",ISNUMBER(SEARCH("blocked",G2936))),"Blocked input VAT claimed; ","")&amp;IF(AND(F2936="Import - VAT paid at customs (Box 8)",M2936=""),"Customs declaration no missing; ","")&amp;IF(AND(F2936="Import - Reverse charge (Box 9)",E2936="Saudi Arabia"),"RCM used for a local supplier; ","")&amp;IF(AND(L2936="Yes",NOT(OR(F2936="Standard domestic 15% (Box 7)",F2936="Import - VAT paid at customs (Box 8)",F2936="Import - Reverse charge (Box 9)"))),"VAT claimed on non-taxable category; ",""))</f>
        <v/>
      </c>
    </row>
    <row r="2937">
      <c r="A2937" s="17" t="n"/>
      <c r="B2937" s="14" t="n"/>
      <c r="C2937" s="14" t="n"/>
      <c r="D2937" s="16" t="n"/>
      <c r="E2937" s="14" t="n"/>
      <c r="F2937" s="14" t="n"/>
      <c r="G2937" s="14" t="n"/>
      <c r="H2937" s="19" t="n"/>
      <c r="I2937" s="19" t="n"/>
      <c r="J2937" s="34">
        <f>IF(A2937="","",H2937+I2937)</f>
        <v/>
      </c>
      <c r="K2937" s="14" t="n"/>
      <c r="L2937" s="14" t="n"/>
      <c r="M2937" s="14" t="n"/>
      <c r="N2937" s="14" t="n"/>
      <c r="O2937" s="20">
        <f>IF(A2937="","",SUMPRODUCT((A2937&gt;=Setup!$C$19:$C$30)*(A2937&lt;=Setup!$D$19:$D$30)*Setup!$A$19:$A$30))</f>
        <v/>
      </c>
      <c r="P2937" s="34">
        <f>IF(A2937="","",IF(OR(F2937="Standard domestic 15% (Box 7)",F2937="Import - VAT paid at customs (Box 8)",F2937="Import - Reverse charge (Box 9)"),ROUND(H2937*Setup!$B$9,2),0))</f>
        <v/>
      </c>
      <c r="Q2937" s="34">
        <f>IF(A2937="","",I2937-P2937)</f>
        <v/>
      </c>
      <c r="R2937" s="34">
        <f>IF(A2937="","",IF(L2937="Yes",I2937,0))</f>
        <v/>
      </c>
      <c r="S2937" s="34">
        <f>IF(A2937="","",IF(AND(L2937="Yes",K2937="Yes",NOT(ISNUMBER(SEARCH("blocked",G2937))),OR(F2937="Standard domestic 15% (Box 7)",F2937="Import - VAT paid at customs (Box 8)",F2937="Import - Reverse charge (Box 9)"),OR(F2937&lt;&gt;"Standard domestic 15% (Box 7)",AND(LEN(D2937)=15,LEFT(D2937,1)="3",RIGHT(D2937,1)="3",ISNUMBER(--D2937)))),I2937,0))</f>
        <v/>
      </c>
      <c r="T2937" s="34">
        <f>IF(A2937="","",R2937-S2937)</f>
        <v/>
      </c>
      <c r="U2937" s="23">
        <f>IF(A2937="","",IF(O2937=0,"Outside audit periods; ","")&amp;IF(F2937="","No VAT category; ","")&amp;IF(ABS(Q2937)&gt;Setup!$B$10,"VAT ≠ 15% × net; ","")&amp;IF(AND(F2937="Standard domestic 15% (Box 7)",NOT(AND(LEN(D2937)=15,LEFT(D2937,1)="3",RIGHT(D2937,1)="3",ISNUMBER(--D2937)))),"Invalid/missing supplier VAT no; ","")&amp;IF(AND(L2937="Yes",K2937&lt;&gt;"Yes"),"VAT claimed without valid tax invoice; ","")&amp;IF(AND(L2937="Yes",ISNUMBER(SEARCH("blocked",G2937))),"Blocked input VAT claimed; ","")&amp;IF(AND(F2937="Import - VAT paid at customs (Box 8)",M2937=""),"Customs declaration no missing; ","")&amp;IF(AND(F2937="Import - Reverse charge (Box 9)",E2937="Saudi Arabia"),"RCM used for a local supplier; ","")&amp;IF(AND(L2937="Yes",NOT(OR(F2937="Standard domestic 15% (Box 7)",F2937="Import - VAT paid at customs (Box 8)",F2937="Import - Reverse charge (Box 9)"))),"VAT claimed on non-taxable category; ",""))</f>
        <v/>
      </c>
    </row>
    <row r="2938">
      <c r="A2938" s="17" t="n"/>
      <c r="B2938" s="14" t="n"/>
      <c r="C2938" s="14" t="n"/>
      <c r="D2938" s="16" t="n"/>
      <c r="E2938" s="14" t="n"/>
      <c r="F2938" s="14" t="n"/>
      <c r="G2938" s="14" t="n"/>
      <c r="H2938" s="19" t="n"/>
      <c r="I2938" s="19" t="n"/>
      <c r="J2938" s="34">
        <f>IF(A2938="","",H2938+I2938)</f>
        <v/>
      </c>
      <c r="K2938" s="14" t="n"/>
      <c r="L2938" s="14" t="n"/>
      <c r="M2938" s="14" t="n"/>
      <c r="N2938" s="14" t="n"/>
      <c r="O2938" s="20">
        <f>IF(A2938="","",SUMPRODUCT((A2938&gt;=Setup!$C$19:$C$30)*(A2938&lt;=Setup!$D$19:$D$30)*Setup!$A$19:$A$30))</f>
        <v/>
      </c>
      <c r="P2938" s="34">
        <f>IF(A2938="","",IF(OR(F2938="Standard domestic 15% (Box 7)",F2938="Import - VAT paid at customs (Box 8)",F2938="Import - Reverse charge (Box 9)"),ROUND(H2938*Setup!$B$9,2),0))</f>
        <v/>
      </c>
      <c r="Q2938" s="34">
        <f>IF(A2938="","",I2938-P2938)</f>
        <v/>
      </c>
      <c r="R2938" s="34">
        <f>IF(A2938="","",IF(L2938="Yes",I2938,0))</f>
        <v/>
      </c>
      <c r="S2938" s="34">
        <f>IF(A2938="","",IF(AND(L2938="Yes",K2938="Yes",NOT(ISNUMBER(SEARCH("blocked",G2938))),OR(F2938="Standard domestic 15% (Box 7)",F2938="Import - VAT paid at customs (Box 8)",F2938="Import - Reverse charge (Box 9)"),OR(F2938&lt;&gt;"Standard domestic 15% (Box 7)",AND(LEN(D2938)=15,LEFT(D2938,1)="3",RIGHT(D2938,1)="3",ISNUMBER(--D2938)))),I2938,0))</f>
        <v/>
      </c>
      <c r="T2938" s="34">
        <f>IF(A2938="","",R2938-S2938)</f>
        <v/>
      </c>
      <c r="U2938" s="23">
        <f>IF(A2938="","",IF(O2938=0,"Outside audit periods; ","")&amp;IF(F2938="","No VAT category; ","")&amp;IF(ABS(Q2938)&gt;Setup!$B$10,"VAT ≠ 15% × net; ","")&amp;IF(AND(F2938="Standard domestic 15% (Box 7)",NOT(AND(LEN(D2938)=15,LEFT(D2938,1)="3",RIGHT(D2938,1)="3",ISNUMBER(--D2938)))),"Invalid/missing supplier VAT no; ","")&amp;IF(AND(L2938="Yes",K2938&lt;&gt;"Yes"),"VAT claimed without valid tax invoice; ","")&amp;IF(AND(L2938="Yes",ISNUMBER(SEARCH("blocked",G2938))),"Blocked input VAT claimed; ","")&amp;IF(AND(F2938="Import - VAT paid at customs (Box 8)",M2938=""),"Customs declaration no missing; ","")&amp;IF(AND(F2938="Import - Reverse charge (Box 9)",E2938="Saudi Arabia"),"RCM used for a local supplier; ","")&amp;IF(AND(L2938="Yes",NOT(OR(F2938="Standard domestic 15% (Box 7)",F2938="Import - VAT paid at customs (Box 8)",F2938="Import - Reverse charge (Box 9)"))),"VAT claimed on non-taxable category; ",""))</f>
        <v/>
      </c>
    </row>
    <row r="2939">
      <c r="A2939" s="17" t="n"/>
      <c r="B2939" s="14" t="n"/>
      <c r="C2939" s="14" t="n"/>
      <c r="D2939" s="16" t="n"/>
      <c r="E2939" s="14" t="n"/>
      <c r="F2939" s="14" t="n"/>
      <c r="G2939" s="14" t="n"/>
      <c r="H2939" s="19" t="n"/>
      <c r="I2939" s="19" t="n"/>
      <c r="J2939" s="34">
        <f>IF(A2939="","",H2939+I2939)</f>
        <v/>
      </c>
      <c r="K2939" s="14" t="n"/>
      <c r="L2939" s="14" t="n"/>
      <c r="M2939" s="14" t="n"/>
      <c r="N2939" s="14" t="n"/>
      <c r="O2939" s="20">
        <f>IF(A2939="","",SUMPRODUCT((A2939&gt;=Setup!$C$19:$C$30)*(A2939&lt;=Setup!$D$19:$D$30)*Setup!$A$19:$A$30))</f>
        <v/>
      </c>
      <c r="P2939" s="34">
        <f>IF(A2939="","",IF(OR(F2939="Standard domestic 15% (Box 7)",F2939="Import - VAT paid at customs (Box 8)",F2939="Import - Reverse charge (Box 9)"),ROUND(H2939*Setup!$B$9,2),0))</f>
        <v/>
      </c>
      <c r="Q2939" s="34">
        <f>IF(A2939="","",I2939-P2939)</f>
        <v/>
      </c>
      <c r="R2939" s="34">
        <f>IF(A2939="","",IF(L2939="Yes",I2939,0))</f>
        <v/>
      </c>
      <c r="S2939" s="34">
        <f>IF(A2939="","",IF(AND(L2939="Yes",K2939="Yes",NOT(ISNUMBER(SEARCH("blocked",G2939))),OR(F2939="Standard domestic 15% (Box 7)",F2939="Import - VAT paid at customs (Box 8)",F2939="Import - Reverse charge (Box 9)"),OR(F2939&lt;&gt;"Standard domestic 15% (Box 7)",AND(LEN(D2939)=15,LEFT(D2939,1)="3",RIGHT(D2939,1)="3",ISNUMBER(--D2939)))),I2939,0))</f>
        <v/>
      </c>
      <c r="T2939" s="34">
        <f>IF(A2939="","",R2939-S2939)</f>
        <v/>
      </c>
      <c r="U2939" s="23">
        <f>IF(A2939="","",IF(O2939=0,"Outside audit periods; ","")&amp;IF(F2939="","No VAT category; ","")&amp;IF(ABS(Q2939)&gt;Setup!$B$10,"VAT ≠ 15% × net; ","")&amp;IF(AND(F2939="Standard domestic 15% (Box 7)",NOT(AND(LEN(D2939)=15,LEFT(D2939,1)="3",RIGHT(D2939,1)="3",ISNUMBER(--D2939)))),"Invalid/missing supplier VAT no; ","")&amp;IF(AND(L2939="Yes",K2939&lt;&gt;"Yes"),"VAT claimed without valid tax invoice; ","")&amp;IF(AND(L2939="Yes",ISNUMBER(SEARCH("blocked",G2939))),"Blocked input VAT claimed; ","")&amp;IF(AND(F2939="Import - VAT paid at customs (Box 8)",M2939=""),"Customs declaration no missing; ","")&amp;IF(AND(F2939="Import - Reverse charge (Box 9)",E2939="Saudi Arabia"),"RCM used for a local supplier; ","")&amp;IF(AND(L2939="Yes",NOT(OR(F2939="Standard domestic 15% (Box 7)",F2939="Import - VAT paid at customs (Box 8)",F2939="Import - Reverse charge (Box 9)"))),"VAT claimed on non-taxable category; ",""))</f>
        <v/>
      </c>
    </row>
    <row r="2940">
      <c r="A2940" s="17" t="n"/>
      <c r="B2940" s="14" t="n"/>
      <c r="C2940" s="14" t="n"/>
      <c r="D2940" s="16" t="n"/>
      <c r="E2940" s="14" t="n"/>
      <c r="F2940" s="14" t="n"/>
      <c r="G2940" s="14" t="n"/>
      <c r="H2940" s="19" t="n"/>
      <c r="I2940" s="19" t="n"/>
      <c r="J2940" s="34">
        <f>IF(A2940="","",H2940+I2940)</f>
        <v/>
      </c>
      <c r="K2940" s="14" t="n"/>
      <c r="L2940" s="14" t="n"/>
      <c r="M2940" s="14" t="n"/>
      <c r="N2940" s="14" t="n"/>
      <c r="O2940" s="20">
        <f>IF(A2940="","",SUMPRODUCT((A2940&gt;=Setup!$C$19:$C$30)*(A2940&lt;=Setup!$D$19:$D$30)*Setup!$A$19:$A$30))</f>
        <v/>
      </c>
      <c r="P2940" s="34">
        <f>IF(A2940="","",IF(OR(F2940="Standard domestic 15% (Box 7)",F2940="Import - VAT paid at customs (Box 8)",F2940="Import - Reverse charge (Box 9)"),ROUND(H2940*Setup!$B$9,2),0))</f>
        <v/>
      </c>
      <c r="Q2940" s="34">
        <f>IF(A2940="","",I2940-P2940)</f>
        <v/>
      </c>
      <c r="R2940" s="34">
        <f>IF(A2940="","",IF(L2940="Yes",I2940,0))</f>
        <v/>
      </c>
      <c r="S2940" s="34">
        <f>IF(A2940="","",IF(AND(L2940="Yes",K2940="Yes",NOT(ISNUMBER(SEARCH("blocked",G2940))),OR(F2940="Standard domestic 15% (Box 7)",F2940="Import - VAT paid at customs (Box 8)",F2940="Import - Reverse charge (Box 9)"),OR(F2940&lt;&gt;"Standard domestic 15% (Box 7)",AND(LEN(D2940)=15,LEFT(D2940,1)="3",RIGHT(D2940,1)="3",ISNUMBER(--D2940)))),I2940,0))</f>
        <v/>
      </c>
      <c r="T2940" s="34">
        <f>IF(A2940="","",R2940-S2940)</f>
        <v/>
      </c>
      <c r="U2940" s="23">
        <f>IF(A2940="","",IF(O2940=0,"Outside audit periods; ","")&amp;IF(F2940="","No VAT category; ","")&amp;IF(ABS(Q2940)&gt;Setup!$B$10,"VAT ≠ 15% × net; ","")&amp;IF(AND(F2940="Standard domestic 15% (Box 7)",NOT(AND(LEN(D2940)=15,LEFT(D2940,1)="3",RIGHT(D2940,1)="3",ISNUMBER(--D2940)))),"Invalid/missing supplier VAT no; ","")&amp;IF(AND(L2940="Yes",K2940&lt;&gt;"Yes"),"VAT claimed without valid tax invoice; ","")&amp;IF(AND(L2940="Yes",ISNUMBER(SEARCH("blocked",G2940))),"Blocked input VAT claimed; ","")&amp;IF(AND(F2940="Import - VAT paid at customs (Box 8)",M2940=""),"Customs declaration no missing; ","")&amp;IF(AND(F2940="Import - Reverse charge (Box 9)",E2940="Saudi Arabia"),"RCM used for a local supplier; ","")&amp;IF(AND(L2940="Yes",NOT(OR(F2940="Standard domestic 15% (Box 7)",F2940="Import - VAT paid at customs (Box 8)",F2940="Import - Reverse charge (Box 9)"))),"VAT claimed on non-taxable category; ",""))</f>
        <v/>
      </c>
    </row>
    <row r="2941">
      <c r="A2941" s="17" t="n"/>
      <c r="B2941" s="14" t="n"/>
      <c r="C2941" s="14" t="n"/>
      <c r="D2941" s="16" t="n"/>
      <c r="E2941" s="14" t="n"/>
      <c r="F2941" s="14" t="n"/>
      <c r="G2941" s="14" t="n"/>
      <c r="H2941" s="19" t="n"/>
      <c r="I2941" s="19" t="n"/>
      <c r="J2941" s="34">
        <f>IF(A2941="","",H2941+I2941)</f>
        <v/>
      </c>
      <c r="K2941" s="14" t="n"/>
      <c r="L2941" s="14" t="n"/>
      <c r="M2941" s="14" t="n"/>
      <c r="N2941" s="14" t="n"/>
      <c r="O2941" s="20">
        <f>IF(A2941="","",SUMPRODUCT((A2941&gt;=Setup!$C$19:$C$30)*(A2941&lt;=Setup!$D$19:$D$30)*Setup!$A$19:$A$30))</f>
        <v/>
      </c>
      <c r="P2941" s="34">
        <f>IF(A2941="","",IF(OR(F2941="Standard domestic 15% (Box 7)",F2941="Import - VAT paid at customs (Box 8)",F2941="Import - Reverse charge (Box 9)"),ROUND(H2941*Setup!$B$9,2),0))</f>
        <v/>
      </c>
      <c r="Q2941" s="34">
        <f>IF(A2941="","",I2941-P2941)</f>
        <v/>
      </c>
      <c r="R2941" s="34">
        <f>IF(A2941="","",IF(L2941="Yes",I2941,0))</f>
        <v/>
      </c>
      <c r="S2941" s="34">
        <f>IF(A2941="","",IF(AND(L2941="Yes",K2941="Yes",NOT(ISNUMBER(SEARCH("blocked",G2941))),OR(F2941="Standard domestic 15% (Box 7)",F2941="Import - VAT paid at customs (Box 8)",F2941="Import - Reverse charge (Box 9)"),OR(F2941&lt;&gt;"Standard domestic 15% (Box 7)",AND(LEN(D2941)=15,LEFT(D2941,1)="3",RIGHT(D2941,1)="3",ISNUMBER(--D2941)))),I2941,0))</f>
        <v/>
      </c>
      <c r="T2941" s="34">
        <f>IF(A2941="","",R2941-S2941)</f>
        <v/>
      </c>
      <c r="U2941" s="23">
        <f>IF(A2941="","",IF(O2941=0,"Outside audit periods; ","")&amp;IF(F2941="","No VAT category; ","")&amp;IF(ABS(Q2941)&gt;Setup!$B$10,"VAT ≠ 15% × net; ","")&amp;IF(AND(F2941="Standard domestic 15% (Box 7)",NOT(AND(LEN(D2941)=15,LEFT(D2941,1)="3",RIGHT(D2941,1)="3",ISNUMBER(--D2941)))),"Invalid/missing supplier VAT no; ","")&amp;IF(AND(L2941="Yes",K2941&lt;&gt;"Yes"),"VAT claimed without valid tax invoice; ","")&amp;IF(AND(L2941="Yes",ISNUMBER(SEARCH("blocked",G2941))),"Blocked input VAT claimed; ","")&amp;IF(AND(F2941="Import - VAT paid at customs (Box 8)",M2941=""),"Customs declaration no missing; ","")&amp;IF(AND(F2941="Import - Reverse charge (Box 9)",E2941="Saudi Arabia"),"RCM used for a local supplier; ","")&amp;IF(AND(L2941="Yes",NOT(OR(F2941="Standard domestic 15% (Box 7)",F2941="Import - VAT paid at customs (Box 8)",F2941="Import - Reverse charge (Box 9)"))),"VAT claimed on non-taxable category; ",""))</f>
        <v/>
      </c>
    </row>
    <row r="2942">
      <c r="A2942" s="17" t="n"/>
      <c r="B2942" s="14" t="n"/>
      <c r="C2942" s="14" t="n"/>
      <c r="D2942" s="16" t="n"/>
      <c r="E2942" s="14" t="n"/>
      <c r="F2942" s="14" t="n"/>
      <c r="G2942" s="14" t="n"/>
      <c r="H2942" s="19" t="n"/>
      <c r="I2942" s="19" t="n"/>
      <c r="J2942" s="34">
        <f>IF(A2942="","",H2942+I2942)</f>
        <v/>
      </c>
      <c r="K2942" s="14" t="n"/>
      <c r="L2942" s="14" t="n"/>
      <c r="M2942" s="14" t="n"/>
      <c r="N2942" s="14" t="n"/>
      <c r="O2942" s="20">
        <f>IF(A2942="","",SUMPRODUCT((A2942&gt;=Setup!$C$19:$C$30)*(A2942&lt;=Setup!$D$19:$D$30)*Setup!$A$19:$A$30))</f>
        <v/>
      </c>
      <c r="P2942" s="34">
        <f>IF(A2942="","",IF(OR(F2942="Standard domestic 15% (Box 7)",F2942="Import - VAT paid at customs (Box 8)",F2942="Import - Reverse charge (Box 9)"),ROUND(H2942*Setup!$B$9,2),0))</f>
        <v/>
      </c>
      <c r="Q2942" s="34">
        <f>IF(A2942="","",I2942-P2942)</f>
        <v/>
      </c>
      <c r="R2942" s="34">
        <f>IF(A2942="","",IF(L2942="Yes",I2942,0))</f>
        <v/>
      </c>
      <c r="S2942" s="34">
        <f>IF(A2942="","",IF(AND(L2942="Yes",K2942="Yes",NOT(ISNUMBER(SEARCH("blocked",G2942))),OR(F2942="Standard domestic 15% (Box 7)",F2942="Import - VAT paid at customs (Box 8)",F2942="Import - Reverse charge (Box 9)"),OR(F2942&lt;&gt;"Standard domestic 15% (Box 7)",AND(LEN(D2942)=15,LEFT(D2942,1)="3",RIGHT(D2942,1)="3",ISNUMBER(--D2942)))),I2942,0))</f>
        <v/>
      </c>
      <c r="T2942" s="34">
        <f>IF(A2942="","",R2942-S2942)</f>
        <v/>
      </c>
      <c r="U2942" s="23">
        <f>IF(A2942="","",IF(O2942=0,"Outside audit periods; ","")&amp;IF(F2942="","No VAT category; ","")&amp;IF(ABS(Q2942)&gt;Setup!$B$10,"VAT ≠ 15% × net; ","")&amp;IF(AND(F2942="Standard domestic 15% (Box 7)",NOT(AND(LEN(D2942)=15,LEFT(D2942,1)="3",RIGHT(D2942,1)="3",ISNUMBER(--D2942)))),"Invalid/missing supplier VAT no; ","")&amp;IF(AND(L2942="Yes",K2942&lt;&gt;"Yes"),"VAT claimed without valid tax invoice; ","")&amp;IF(AND(L2942="Yes",ISNUMBER(SEARCH("blocked",G2942))),"Blocked input VAT claimed; ","")&amp;IF(AND(F2942="Import - VAT paid at customs (Box 8)",M2942=""),"Customs declaration no missing; ","")&amp;IF(AND(F2942="Import - Reverse charge (Box 9)",E2942="Saudi Arabia"),"RCM used for a local supplier; ","")&amp;IF(AND(L2942="Yes",NOT(OR(F2942="Standard domestic 15% (Box 7)",F2942="Import - VAT paid at customs (Box 8)",F2942="Import - Reverse charge (Box 9)"))),"VAT claimed on non-taxable category; ",""))</f>
        <v/>
      </c>
    </row>
    <row r="2943">
      <c r="A2943" s="17" t="n"/>
      <c r="B2943" s="14" t="n"/>
      <c r="C2943" s="14" t="n"/>
      <c r="D2943" s="16" t="n"/>
      <c r="E2943" s="14" t="n"/>
      <c r="F2943" s="14" t="n"/>
      <c r="G2943" s="14" t="n"/>
      <c r="H2943" s="19" t="n"/>
      <c r="I2943" s="19" t="n"/>
      <c r="J2943" s="34">
        <f>IF(A2943="","",H2943+I2943)</f>
        <v/>
      </c>
      <c r="K2943" s="14" t="n"/>
      <c r="L2943" s="14" t="n"/>
      <c r="M2943" s="14" t="n"/>
      <c r="N2943" s="14" t="n"/>
      <c r="O2943" s="20">
        <f>IF(A2943="","",SUMPRODUCT((A2943&gt;=Setup!$C$19:$C$30)*(A2943&lt;=Setup!$D$19:$D$30)*Setup!$A$19:$A$30))</f>
        <v/>
      </c>
      <c r="P2943" s="34">
        <f>IF(A2943="","",IF(OR(F2943="Standard domestic 15% (Box 7)",F2943="Import - VAT paid at customs (Box 8)",F2943="Import - Reverse charge (Box 9)"),ROUND(H2943*Setup!$B$9,2),0))</f>
        <v/>
      </c>
      <c r="Q2943" s="34">
        <f>IF(A2943="","",I2943-P2943)</f>
        <v/>
      </c>
      <c r="R2943" s="34">
        <f>IF(A2943="","",IF(L2943="Yes",I2943,0))</f>
        <v/>
      </c>
      <c r="S2943" s="34">
        <f>IF(A2943="","",IF(AND(L2943="Yes",K2943="Yes",NOT(ISNUMBER(SEARCH("blocked",G2943))),OR(F2943="Standard domestic 15% (Box 7)",F2943="Import - VAT paid at customs (Box 8)",F2943="Import - Reverse charge (Box 9)"),OR(F2943&lt;&gt;"Standard domestic 15% (Box 7)",AND(LEN(D2943)=15,LEFT(D2943,1)="3",RIGHT(D2943,1)="3",ISNUMBER(--D2943)))),I2943,0))</f>
        <v/>
      </c>
      <c r="T2943" s="34">
        <f>IF(A2943="","",R2943-S2943)</f>
        <v/>
      </c>
      <c r="U2943" s="23">
        <f>IF(A2943="","",IF(O2943=0,"Outside audit periods; ","")&amp;IF(F2943="","No VAT category; ","")&amp;IF(ABS(Q2943)&gt;Setup!$B$10,"VAT ≠ 15% × net; ","")&amp;IF(AND(F2943="Standard domestic 15% (Box 7)",NOT(AND(LEN(D2943)=15,LEFT(D2943,1)="3",RIGHT(D2943,1)="3",ISNUMBER(--D2943)))),"Invalid/missing supplier VAT no; ","")&amp;IF(AND(L2943="Yes",K2943&lt;&gt;"Yes"),"VAT claimed without valid tax invoice; ","")&amp;IF(AND(L2943="Yes",ISNUMBER(SEARCH("blocked",G2943))),"Blocked input VAT claimed; ","")&amp;IF(AND(F2943="Import - VAT paid at customs (Box 8)",M2943=""),"Customs declaration no missing; ","")&amp;IF(AND(F2943="Import - Reverse charge (Box 9)",E2943="Saudi Arabia"),"RCM used for a local supplier; ","")&amp;IF(AND(L2943="Yes",NOT(OR(F2943="Standard domestic 15% (Box 7)",F2943="Import - VAT paid at customs (Box 8)",F2943="Import - Reverse charge (Box 9)"))),"VAT claimed on non-taxable category; ",""))</f>
        <v/>
      </c>
    </row>
    <row r="2944">
      <c r="A2944" s="17" t="n"/>
      <c r="B2944" s="14" t="n"/>
      <c r="C2944" s="14" t="n"/>
      <c r="D2944" s="16" t="n"/>
      <c r="E2944" s="14" t="n"/>
      <c r="F2944" s="14" t="n"/>
      <c r="G2944" s="14" t="n"/>
      <c r="H2944" s="19" t="n"/>
      <c r="I2944" s="19" t="n"/>
      <c r="J2944" s="34">
        <f>IF(A2944="","",H2944+I2944)</f>
        <v/>
      </c>
      <c r="K2944" s="14" t="n"/>
      <c r="L2944" s="14" t="n"/>
      <c r="M2944" s="14" t="n"/>
      <c r="N2944" s="14" t="n"/>
      <c r="O2944" s="20">
        <f>IF(A2944="","",SUMPRODUCT((A2944&gt;=Setup!$C$19:$C$30)*(A2944&lt;=Setup!$D$19:$D$30)*Setup!$A$19:$A$30))</f>
        <v/>
      </c>
      <c r="P2944" s="34">
        <f>IF(A2944="","",IF(OR(F2944="Standard domestic 15% (Box 7)",F2944="Import - VAT paid at customs (Box 8)",F2944="Import - Reverse charge (Box 9)"),ROUND(H2944*Setup!$B$9,2),0))</f>
        <v/>
      </c>
      <c r="Q2944" s="34">
        <f>IF(A2944="","",I2944-P2944)</f>
        <v/>
      </c>
      <c r="R2944" s="34">
        <f>IF(A2944="","",IF(L2944="Yes",I2944,0))</f>
        <v/>
      </c>
      <c r="S2944" s="34">
        <f>IF(A2944="","",IF(AND(L2944="Yes",K2944="Yes",NOT(ISNUMBER(SEARCH("blocked",G2944))),OR(F2944="Standard domestic 15% (Box 7)",F2944="Import - VAT paid at customs (Box 8)",F2944="Import - Reverse charge (Box 9)"),OR(F2944&lt;&gt;"Standard domestic 15% (Box 7)",AND(LEN(D2944)=15,LEFT(D2944,1)="3",RIGHT(D2944,1)="3",ISNUMBER(--D2944)))),I2944,0))</f>
        <v/>
      </c>
      <c r="T2944" s="34">
        <f>IF(A2944="","",R2944-S2944)</f>
        <v/>
      </c>
      <c r="U2944" s="23">
        <f>IF(A2944="","",IF(O2944=0,"Outside audit periods; ","")&amp;IF(F2944="","No VAT category; ","")&amp;IF(ABS(Q2944)&gt;Setup!$B$10,"VAT ≠ 15% × net; ","")&amp;IF(AND(F2944="Standard domestic 15% (Box 7)",NOT(AND(LEN(D2944)=15,LEFT(D2944,1)="3",RIGHT(D2944,1)="3",ISNUMBER(--D2944)))),"Invalid/missing supplier VAT no; ","")&amp;IF(AND(L2944="Yes",K2944&lt;&gt;"Yes"),"VAT claimed without valid tax invoice; ","")&amp;IF(AND(L2944="Yes",ISNUMBER(SEARCH("blocked",G2944))),"Blocked input VAT claimed; ","")&amp;IF(AND(F2944="Import - VAT paid at customs (Box 8)",M2944=""),"Customs declaration no missing; ","")&amp;IF(AND(F2944="Import - Reverse charge (Box 9)",E2944="Saudi Arabia"),"RCM used for a local supplier; ","")&amp;IF(AND(L2944="Yes",NOT(OR(F2944="Standard domestic 15% (Box 7)",F2944="Import - VAT paid at customs (Box 8)",F2944="Import - Reverse charge (Box 9)"))),"VAT claimed on non-taxable category; ",""))</f>
        <v/>
      </c>
    </row>
    <row r="2945">
      <c r="A2945" s="17" t="n"/>
      <c r="B2945" s="14" t="n"/>
      <c r="C2945" s="14" t="n"/>
      <c r="D2945" s="16" t="n"/>
      <c r="E2945" s="14" t="n"/>
      <c r="F2945" s="14" t="n"/>
      <c r="G2945" s="14" t="n"/>
      <c r="H2945" s="19" t="n"/>
      <c r="I2945" s="19" t="n"/>
      <c r="J2945" s="34">
        <f>IF(A2945="","",H2945+I2945)</f>
        <v/>
      </c>
      <c r="K2945" s="14" t="n"/>
      <c r="L2945" s="14" t="n"/>
      <c r="M2945" s="14" t="n"/>
      <c r="N2945" s="14" t="n"/>
      <c r="O2945" s="20">
        <f>IF(A2945="","",SUMPRODUCT((A2945&gt;=Setup!$C$19:$C$30)*(A2945&lt;=Setup!$D$19:$D$30)*Setup!$A$19:$A$30))</f>
        <v/>
      </c>
      <c r="P2945" s="34">
        <f>IF(A2945="","",IF(OR(F2945="Standard domestic 15% (Box 7)",F2945="Import - VAT paid at customs (Box 8)",F2945="Import - Reverse charge (Box 9)"),ROUND(H2945*Setup!$B$9,2),0))</f>
        <v/>
      </c>
      <c r="Q2945" s="34">
        <f>IF(A2945="","",I2945-P2945)</f>
        <v/>
      </c>
      <c r="R2945" s="34">
        <f>IF(A2945="","",IF(L2945="Yes",I2945,0))</f>
        <v/>
      </c>
      <c r="S2945" s="34">
        <f>IF(A2945="","",IF(AND(L2945="Yes",K2945="Yes",NOT(ISNUMBER(SEARCH("blocked",G2945))),OR(F2945="Standard domestic 15% (Box 7)",F2945="Import - VAT paid at customs (Box 8)",F2945="Import - Reverse charge (Box 9)"),OR(F2945&lt;&gt;"Standard domestic 15% (Box 7)",AND(LEN(D2945)=15,LEFT(D2945,1)="3",RIGHT(D2945,1)="3",ISNUMBER(--D2945)))),I2945,0))</f>
        <v/>
      </c>
      <c r="T2945" s="34">
        <f>IF(A2945="","",R2945-S2945)</f>
        <v/>
      </c>
      <c r="U2945" s="23">
        <f>IF(A2945="","",IF(O2945=0,"Outside audit periods; ","")&amp;IF(F2945="","No VAT category; ","")&amp;IF(ABS(Q2945)&gt;Setup!$B$10,"VAT ≠ 15% × net; ","")&amp;IF(AND(F2945="Standard domestic 15% (Box 7)",NOT(AND(LEN(D2945)=15,LEFT(D2945,1)="3",RIGHT(D2945,1)="3",ISNUMBER(--D2945)))),"Invalid/missing supplier VAT no; ","")&amp;IF(AND(L2945="Yes",K2945&lt;&gt;"Yes"),"VAT claimed without valid tax invoice; ","")&amp;IF(AND(L2945="Yes",ISNUMBER(SEARCH("blocked",G2945))),"Blocked input VAT claimed; ","")&amp;IF(AND(F2945="Import - VAT paid at customs (Box 8)",M2945=""),"Customs declaration no missing; ","")&amp;IF(AND(F2945="Import - Reverse charge (Box 9)",E2945="Saudi Arabia"),"RCM used for a local supplier; ","")&amp;IF(AND(L2945="Yes",NOT(OR(F2945="Standard domestic 15% (Box 7)",F2945="Import - VAT paid at customs (Box 8)",F2945="Import - Reverse charge (Box 9)"))),"VAT claimed on non-taxable category; ",""))</f>
        <v/>
      </c>
    </row>
    <row r="2946">
      <c r="A2946" s="17" t="n"/>
      <c r="B2946" s="14" t="n"/>
      <c r="C2946" s="14" t="n"/>
      <c r="D2946" s="16" t="n"/>
      <c r="E2946" s="14" t="n"/>
      <c r="F2946" s="14" t="n"/>
      <c r="G2946" s="14" t="n"/>
      <c r="H2946" s="19" t="n"/>
      <c r="I2946" s="19" t="n"/>
      <c r="J2946" s="34">
        <f>IF(A2946="","",H2946+I2946)</f>
        <v/>
      </c>
      <c r="K2946" s="14" t="n"/>
      <c r="L2946" s="14" t="n"/>
      <c r="M2946" s="14" t="n"/>
      <c r="N2946" s="14" t="n"/>
      <c r="O2946" s="20">
        <f>IF(A2946="","",SUMPRODUCT((A2946&gt;=Setup!$C$19:$C$30)*(A2946&lt;=Setup!$D$19:$D$30)*Setup!$A$19:$A$30))</f>
        <v/>
      </c>
      <c r="P2946" s="34">
        <f>IF(A2946="","",IF(OR(F2946="Standard domestic 15% (Box 7)",F2946="Import - VAT paid at customs (Box 8)",F2946="Import - Reverse charge (Box 9)"),ROUND(H2946*Setup!$B$9,2),0))</f>
        <v/>
      </c>
      <c r="Q2946" s="34">
        <f>IF(A2946="","",I2946-P2946)</f>
        <v/>
      </c>
      <c r="R2946" s="34">
        <f>IF(A2946="","",IF(L2946="Yes",I2946,0))</f>
        <v/>
      </c>
      <c r="S2946" s="34">
        <f>IF(A2946="","",IF(AND(L2946="Yes",K2946="Yes",NOT(ISNUMBER(SEARCH("blocked",G2946))),OR(F2946="Standard domestic 15% (Box 7)",F2946="Import - VAT paid at customs (Box 8)",F2946="Import - Reverse charge (Box 9)"),OR(F2946&lt;&gt;"Standard domestic 15% (Box 7)",AND(LEN(D2946)=15,LEFT(D2946,1)="3",RIGHT(D2946,1)="3",ISNUMBER(--D2946)))),I2946,0))</f>
        <v/>
      </c>
      <c r="T2946" s="34">
        <f>IF(A2946="","",R2946-S2946)</f>
        <v/>
      </c>
      <c r="U2946" s="23">
        <f>IF(A2946="","",IF(O2946=0,"Outside audit periods; ","")&amp;IF(F2946="","No VAT category; ","")&amp;IF(ABS(Q2946)&gt;Setup!$B$10,"VAT ≠ 15% × net; ","")&amp;IF(AND(F2946="Standard domestic 15% (Box 7)",NOT(AND(LEN(D2946)=15,LEFT(D2946,1)="3",RIGHT(D2946,1)="3",ISNUMBER(--D2946)))),"Invalid/missing supplier VAT no; ","")&amp;IF(AND(L2946="Yes",K2946&lt;&gt;"Yes"),"VAT claimed without valid tax invoice; ","")&amp;IF(AND(L2946="Yes",ISNUMBER(SEARCH("blocked",G2946))),"Blocked input VAT claimed; ","")&amp;IF(AND(F2946="Import - VAT paid at customs (Box 8)",M2946=""),"Customs declaration no missing; ","")&amp;IF(AND(F2946="Import - Reverse charge (Box 9)",E2946="Saudi Arabia"),"RCM used for a local supplier; ","")&amp;IF(AND(L2946="Yes",NOT(OR(F2946="Standard domestic 15% (Box 7)",F2946="Import - VAT paid at customs (Box 8)",F2946="Import - Reverse charge (Box 9)"))),"VAT claimed on non-taxable category; ",""))</f>
        <v/>
      </c>
    </row>
    <row r="2947">
      <c r="A2947" s="17" t="n"/>
      <c r="B2947" s="14" t="n"/>
      <c r="C2947" s="14" t="n"/>
      <c r="D2947" s="16" t="n"/>
      <c r="E2947" s="14" t="n"/>
      <c r="F2947" s="14" t="n"/>
      <c r="G2947" s="14" t="n"/>
      <c r="H2947" s="19" t="n"/>
      <c r="I2947" s="19" t="n"/>
      <c r="J2947" s="34">
        <f>IF(A2947="","",H2947+I2947)</f>
        <v/>
      </c>
      <c r="K2947" s="14" t="n"/>
      <c r="L2947" s="14" t="n"/>
      <c r="M2947" s="14" t="n"/>
      <c r="N2947" s="14" t="n"/>
      <c r="O2947" s="20">
        <f>IF(A2947="","",SUMPRODUCT((A2947&gt;=Setup!$C$19:$C$30)*(A2947&lt;=Setup!$D$19:$D$30)*Setup!$A$19:$A$30))</f>
        <v/>
      </c>
      <c r="P2947" s="34">
        <f>IF(A2947="","",IF(OR(F2947="Standard domestic 15% (Box 7)",F2947="Import - VAT paid at customs (Box 8)",F2947="Import - Reverse charge (Box 9)"),ROUND(H2947*Setup!$B$9,2),0))</f>
        <v/>
      </c>
      <c r="Q2947" s="34">
        <f>IF(A2947="","",I2947-P2947)</f>
        <v/>
      </c>
      <c r="R2947" s="34">
        <f>IF(A2947="","",IF(L2947="Yes",I2947,0))</f>
        <v/>
      </c>
      <c r="S2947" s="34">
        <f>IF(A2947="","",IF(AND(L2947="Yes",K2947="Yes",NOT(ISNUMBER(SEARCH("blocked",G2947))),OR(F2947="Standard domestic 15% (Box 7)",F2947="Import - VAT paid at customs (Box 8)",F2947="Import - Reverse charge (Box 9)"),OR(F2947&lt;&gt;"Standard domestic 15% (Box 7)",AND(LEN(D2947)=15,LEFT(D2947,1)="3",RIGHT(D2947,1)="3",ISNUMBER(--D2947)))),I2947,0))</f>
        <v/>
      </c>
      <c r="T2947" s="34">
        <f>IF(A2947="","",R2947-S2947)</f>
        <v/>
      </c>
      <c r="U2947" s="23">
        <f>IF(A2947="","",IF(O2947=0,"Outside audit periods; ","")&amp;IF(F2947="","No VAT category; ","")&amp;IF(ABS(Q2947)&gt;Setup!$B$10,"VAT ≠ 15% × net; ","")&amp;IF(AND(F2947="Standard domestic 15% (Box 7)",NOT(AND(LEN(D2947)=15,LEFT(D2947,1)="3",RIGHT(D2947,1)="3",ISNUMBER(--D2947)))),"Invalid/missing supplier VAT no; ","")&amp;IF(AND(L2947="Yes",K2947&lt;&gt;"Yes"),"VAT claimed without valid tax invoice; ","")&amp;IF(AND(L2947="Yes",ISNUMBER(SEARCH("blocked",G2947))),"Blocked input VAT claimed; ","")&amp;IF(AND(F2947="Import - VAT paid at customs (Box 8)",M2947=""),"Customs declaration no missing; ","")&amp;IF(AND(F2947="Import - Reverse charge (Box 9)",E2947="Saudi Arabia"),"RCM used for a local supplier; ","")&amp;IF(AND(L2947="Yes",NOT(OR(F2947="Standard domestic 15% (Box 7)",F2947="Import - VAT paid at customs (Box 8)",F2947="Import - Reverse charge (Box 9)"))),"VAT claimed on non-taxable category; ",""))</f>
        <v/>
      </c>
    </row>
    <row r="2948">
      <c r="A2948" s="17" t="n"/>
      <c r="B2948" s="14" t="n"/>
      <c r="C2948" s="14" t="n"/>
      <c r="D2948" s="16" t="n"/>
      <c r="E2948" s="14" t="n"/>
      <c r="F2948" s="14" t="n"/>
      <c r="G2948" s="14" t="n"/>
      <c r="H2948" s="19" t="n"/>
      <c r="I2948" s="19" t="n"/>
      <c r="J2948" s="34">
        <f>IF(A2948="","",H2948+I2948)</f>
        <v/>
      </c>
      <c r="K2948" s="14" t="n"/>
      <c r="L2948" s="14" t="n"/>
      <c r="M2948" s="14" t="n"/>
      <c r="N2948" s="14" t="n"/>
      <c r="O2948" s="20">
        <f>IF(A2948="","",SUMPRODUCT((A2948&gt;=Setup!$C$19:$C$30)*(A2948&lt;=Setup!$D$19:$D$30)*Setup!$A$19:$A$30))</f>
        <v/>
      </c>
      <c r="P2948" s="34">
        <f>IF(A2948="","",IF(OR(F2948="Standard domestic 15% (Box 7)",F2948="Import - VAT paid at customs (Box 8)",F2948="Import - Reverse charge (Box 9)"),ROUND(H2948*Setup!$B$9,2),0))</f>
        <v/>
      </c>
      <c r="Q2948" s="34">
        <f>IF(A2948="","",I2948-P2948)</f>
        <v/>
      </c>
      <c r="R2948" s="34">
        <f>IF(A2948="","",IF(L2948="Yes",I2948,0))</f>
        <v/>
      </c>
      <c r="S2948" s="34">
        <f>IF(A2948="","",IF(AND(L2948="Yes",K2948="Yes",NOT(ISNUMBER(SEARCH("blocked",G2948))),OR(F2948="Standard domestic 15% (Box 7)",F2948="Import - VAT paid at customs (Box 8)",F2948="Import - Reverse charge (Box 9)"),OR(F2948&lt;&gt;"Standard domestic 15% (Box 7)",AND(LEN(D2948)=15,LEFT(D2948,1)="3",RIGHT(D2948,1)="3",ISNUMBER(--D2948)))),I2948,0))</f>
        <v/>
      </c>
      <c r="T2948" s="34">
        <f>IF(A2948="","",R2948-S2948)</f>
        <v/>
      </c>
      <c r="U2948" s="23">
        <f>IF(A2948="","",IF(O2948=0,"Outside audit periods; ","")&amp;IF(F2948="","No VAT category; ","")&amp;IF(ABS(Q2948)&gt;Setup!$B$10,"VAT ≠ 15% × net; ","")&amp;IF(AND(F2948="Standard domestic 15% (Box 7)",NOT(AND(LEN(D2948)=15,LEFT(D2948,1)="3",RIGHT(D2948,1)="3",ISNUMBER(--D2948)))),"Invalid/missing supplier VAT no; ","")&amp;IF(AND(L2948="Yes",K2948&lt;&gt;"Yes"),"VAT claimed without valid tax invoice; ","")&amp;IF(AND(L2948="Yes",ISNUMBER(SEARCH("blocked",G2948))),"Blocked input VAT claimed; ","")&amp;IF(AND(F2948="Import - VAT paid at customs (Box 8)",M2948=""),"Customs declaration no missing; ","")&amp;IF(AND(F2948="Import - Reverse charge (Box 9)",E2948="Saudi Arabia"),"RCM used for a local supplier; ","")&amp;IF(AND(L2948="Yes",NOT(OR(F2948="Standard domestic 15% (Box 7)",F2948="Import - VAT paid at customs (Box 8)",F2948="Import - Reverse charge (Box 9)"))),"VAT claimed on non-taxable category; ",""))</f>
        <v/>
      </c>
    </row>
    <row r="2949">
      <c r="A2949" s="17" t="n"/>
      <c r="B2949" s="14" t="n"/>
      <c r="C2949" s="14" t="n"/>
      <c r="D2949" s="16" t="n"/>
      <c r="E2949" s="14" t="n"/>
      <c r="F2949" s="14" t="n"/>
      <c r="G2949" s="14" t="n"/>
      <c r="H2949" s="19" t="n"/>
      <c r="I2949" s="19" t="n"/>
      <c r="J2949" s="34">
        <f>IF(A2949="","",H2949+I2949)</f>
        <v/>
      </c>
      <c r="K2949" s="14" t="n"/>
      <c r="L2949" s="14" t="n"/>
      <c r="M2949" s="14" t="n"/>
      <c r="N2949" s="14" t="n"/>
      <c r="O2949" s="20">
        <f>IF(A2949="","",SUMPRODUCT((A2949&gt;=Setup!$C$19:$C$30)*(A2949&lt;=Setup!$D$19:$D$30)*Setup!$A$19:$A$30))</f>
        <v/>
      </c>
      <c r="P2949" s="34">
        <f>IF(A2949="","",IF(OR(F2949="Standard domestic 15% (Box 7)",F2949="Import - VAT paid at customs (Box 8)",F2949="Import - Reverse charge (Box 9)"),ROUND(H2949*Setup!$B$9,2),0))</f>
        <v/>
      </c>
      <c r="Q2949" s="34">
        <f>IF(A2949="","",I2949-P2949)</f>
        <v/>
      </c>
      <c r="R2949" s="34">
        <f>IF(A2949="","",IF(L2949="Yes",I2949,0))</f>
        <v/>
      </c>
      <c r="S2949" s="34">
        <f>IF(A2949="","",IF(AND(L2949="Yes",K2949="Yes",NOT(ISNUMBER(SEARCH("blocked",G2949))),OR(F2949="Standard domestic 15% (Box 7)",F2949="Import - VAT paid at customs (Box 8)",F2949="Import - Reverse charge (Box 9)"),OR(F2949&lt;&gt;"Standard domestic 15% (Box 7)",AND(LEN(D2949)=15,LEFT(D2949,1)="3",RIGHT(D2949,1)="3",ISNUMBER(--D2949)))),I2949,0))</f>
        <v/>
      </c>
      <c r="T2949" s="34">
        <f>IF(A2949="","",R2949-S2949)</f>
        <v/>
      </c>
      <c r="U2949" s="23">
        <f>IF(A2949="","",IF(O2949=0,"Outside audit periods; ","")&amp;IF(F2949="","No VAT category; ","")&amp;IF(ABS(Q2949)&gt;Setup!$B$10,"VAT ≠ 15% × net; ","")&amp;IF(AND(F2949="Standard domestic 15% (Box 7)",NOT(AND(LEN(D2949)=15,LEFT(D2949,1)="3",RIGHT(D2949,1)="3",ISNUMBER(--D2949)))),"Invalid/missing supplier VAT no; ","")&amp;IF(AND(L2949="Yes",K2949&lt;&gt;"Yes"),"VAT claimed without valid tax invoice; ","")&amp;IF(AND(L2949="Yes",ISNUMBER(SEARCH("blocked",G2949))),"Blocked input VAT claimed; ","")&amp;IF(AND(F2949="Import - VAT paid at customs (Box 8)",M2949=""),"Customs declaration no missing; ","")&amp;IF(AND(F2949="Import - Reverse charge (Box 9)",E2949="Saudi Arabia"),"RCM used for a local supplier; ","")&amp;IF(AND(L2949="Yes",NOT(OR(F2949="Standard domestic 15% (Box 7)",F2949="Import - VAT paid at customs (Box 8)",F2949="Import - Reverse charge (Box 9)"))),"VAT claimed on non-taxable category; ",""))</f>
        <v/>
      </c>
    </row>
    <row r="2950">
      <c r="A2950" s="17" t="n"/>
      <c r="B2950" s="14" t="n"/>
      <c r="C2950" s="14" t="n"/>
      <c r="D2950" s="16" t="n"/>
      <c r="E2950" s="14" t="n"/>
      <c r="F2950" s="14" t="n"/>
      <c r="G2950" s="14" t="n"/>
      <c r="H2950" s="19" t="n"/>
      <c r="I2950" s="19" t="n"/>
      <c r="J2950" s="34">
        <f>IF(A2950="","",H2950+I2950)</f>
        <v/>
      </c>
      <c r="K2950" s="14" t="n"/>
      <c r="L2950" s="14" t="n"/>
      <c r="M2950" s="14" t="n"/>
      <c r="N2950" s="14" t="n"/>
      <c r="O2950" s="20">
        <f>IF(A2950="","",SUMPRODUCT((A2950&gt;=Setup!$C$19:$C$30)*(A2950&lt;=Setup!$D$19:$D$30)*Setup!$A$19:$A$30))</f>
        <v/>
      </c>
      <c r="P2950" s="34">
        <f>IF(A2950="","",IF(OR(F2950="Standard domestic 15% (Box 7)",F2950="Import - VAT paid at customs (Box 8)",F2950="Import - Reverse charge (Box 9)"),ROUND(H2950*Setup!$B$9,2),0))</f>
        <v/>
      </c>
      <c r="Q2950" s="34">
        <f>IF(A2950="","",I2950-P2950)</f>
        <v/>
      </c>
      <c r="R2950" s="34">
        <f>IF(A2950="","",IF(L2950="Yes",I2950,0))</f>
        <v/>
      </c>
      <c r="S2950" s="34">
        <f>IF(A2950="","",IF(AND(L2950="Yes",K2950="Yes",NOT(ISNUMBER(SEARCH("blocked",G2950))),OR(F2950="Standard domestic 15% (Box 7)",F2950="Import - VAT paid at customs (Box 8)",F2950="Import - Reverse charge (Box 9)"),OR(F2950&lt;&gt;"Standard domestic 15% (Box 7)",AND(LEN(D2950)=15,LEFT(D2950,1)="3",RIGHT(D2950,1)="3",ISNUMBER(--D2950)))),I2950,0))</f>
        <v/>
      </c>
      <c r="T2950" s="34">
        <f>IF(A2950="","",R2950-S2950)</f>
        <v/>
      </c>
      <c r="U2950" s="23">
        <f>IF(A2950="","",IF(O2950=0,"Outside audit periods; ","")&amp;IF(F2950="","No VAT category; ","")&amp;IF(ABS(Q2950)&gt;Setup!$B$10,"VAT ≠ 15% × net; ","")&amp;IF(AND(F2950="Standard domestic 15% (Box 7)",NOT(AND(LEN(D2950)=15,LEFT(D2950,1)="3",RIGHT(D2950,1)="3",ISNUMBER(--D2950)))),"Invalid/missing supplier VAT no; ","")&amp;IF(AND(L2950="Yes",K2950&lt;&gt;"Yes"),"VAT claimed without valid tax invoice; ","")&amp;IF(AND(L2950="Yes",ISNUMBER(SEARCH("blocked",G2950))),"Blocked input VAT claimed; ","")&amp;IF(AND(F2950="Import - VAT paid at customs (Box 8)",M2950=""),"Customs declaration no missing; ","")&amp;IF(AND(F2950="Import - Reverse charge (Box 9)",E2950="Saudi Arabia"),"RCM used for a local supplier; ","")&amp;IF(AND(L2950="Yes",NOT(OR(F2950="Standard domestic 15% (Box 7)",F2950="Import - VAT paid at customs (Box 8)",F2950="Import - Reverse charge (Box 9)"))),"VAT claimed on non-taxable category; ",""))</f>
        <v/>
      </c>
    </row>
    <row r="2951">
      <c r="A2951" s="17" t="n"/>
      <c r="B2951" s="14" t="n"/>
      <c r="C2951" s="14" t="n"/>
      <c r="D2951" s="16" t="n"/>
      <c r="E2951" s="14" t="n"/>
      <c r="F2951" s="14" t="n"/>
      <c r="G2951" s="14" t="n"/>
      <c r="H2951" s="19" t="n"/>
      <c r="I2951" s="19" t="n"/>
      <c r="J2951" s="34">
        <f>IF(A2951="","",H2951+I2951)</f>
        <v/>
      </c>
      <c r="K2951" s="14" t="n"/>
      <c r="L2951" s="14" t="n"/>
      <c r="M2951" s="14" t="n"/>
      <c r="N2951" s="14" t="n"/>
      <c r="O2951" s="20">
        <f>IF(A2951="","",SUMPRODUCT((A2951&gt;=Setup!$C$19:$C$30)*(A2951&lt;=Setup!$D$19:$D$30)*Setup!$A$19:$A$30))</f>
        <v/>
      </c>
      <c r="P2951" s="34">
        <f>IF(A2951="","",IF(OR(F2951="Standard domestic 15% (Box 7)",F2951="Import - VAT paid at customs (Box 8)",F2951="Import - Reverse charge (Box 9)"),ROUND(H2951*Setup!$B$9,2),0))</f>
        <v/>
      </c>
      <c r="Q2951" s="34">
        <f>IF(A2951="","",I2951-P2951)</f>
        <v/>
      </c>
      <c r="R2951" s="34">
        <f>IF(A2951="","",IF(L2951="Yes",I2951,0))</f>
        <v/>
      </c>
      <c r="S2951" s="34">
        <f>IF(A2951="","",IF(AND(L2951="Yes",K2951="Yes",NOT(ISNUMBER(SEARCH("blocked",G2951))),OR(F2951="Standard domestic 15% (Box 7)",F2951="Import - VAT paid at customs (Box 8)",F2951="Import - Reverse charge (Box 9)"),OR(F2951&lt;&gt;"Standard domestic 15% (Box 7)",AND(LEN(D2951)=15,LEFT(D2951,1)="3",RIGHT(D2951,1)="3",ISNUMBER(--D2951)))),I2951,0))</f>
        <v/>
      </c>
      <c r="T2951" s="34">
        <f>IF(A2951="","",R2951-S2951)</f>
        <v/>
      </c>
      <c r="U2951" s="23">
        <f>IF(A2951="","",IF(O2951=0,"Outside audit periods; ","")&amp;IF(F2951="","No VAT category; ","")&amp;IF(ABS(Q2951)&gt;Setup!$B$10,"VAT ≠ 15% × net; ","")&amp;IF(AND(F2951="Standard domestic 15% (Box 7)",NOT(AND(LEN(D2951)=15,LEFT(D2951,1)="3",RIGHT(D2951,1)="3",ISNUMBER(--D2951)))),"Invalid/missing supplier VAT no; ","")&amp;IF(AND(L2951="Yes",K2951&lt;&gt;"Yes"),"VAT claimed without valid tax invoice; ","")&amp;IF(AND(L2951="Yes",ISNUMBER(SEARCH("blocked",G2951))),"Blocked input VAT claimed; ","")&amp;IF(AND(F2951="Import - VAT paid at customs (Box 8)",M2951=""),"Customs declaration no missing; ","")&amp;IF(AND(F2951="Import - Reverse charge (Box 9)",E2951="Saudi Arabia"),"RCM used for a local supplier; ","")&amp;IF(AND(L2951="Yes",NOT(OR(F2951="Standard domestic 15% (Box 7)",F2951="Import - VAT paid at customs (Box 8)",F2951="Import - Reverse charge (Box 9)"))),"VAT claimed on non-taxable category; ",""))</f>
        <v/>
      </c>
    </row>
    <row r="2952">
      <c r="A2952" s="17" t="n"/>
      <c r="B2952" s="14" t="n"/>
      <c r="C2952" s="14" t="n"/>
      <c r="D2952" s="16" t="n"/>
      <c r="E2952" s="14" t="n"/>
      <c r="F2952" s="14" t="n"/>
      <c r="G2952" s="14" t="n"/>
      <c r="H2952" s="19" t="n"/>
      <c r="I2952" s="19" t="n"/>
      <c r="J2952" s="34">
        <f>IF(A2952="","",H2952+I2952)</f>
        <v/>
      </c>
      <c r="K2952" s="14" t="n"/>
      <c r="L2952" s="14" t="n"/>
      <c r="M2952" s="14" t="n"/>
      <c r="N2952" s="14" t="n"/>
      <c r="O2952" s="20">
        <f>IF(A2952="","",SUMPRODUCT((A2952&gt;=Setup!$C$19:$C$30)*(A2952&lt;=Setup!$D$19:$D$30)*Setup!$A$19:$A$30))</f>
        <v/>
      </c>
      <c r="P2952" s="34">
        <f>IF(A2952="","",IF(OR(F2952="Standard domestic 15% (Box 7)",F2952="Import - VAT paid at customs (Box 8)",F2952="Import - Reverse charge (Box 9)"),ROUND(H2952*Setup!$B$9,2),0))</f>
        <v/>
      </c>
      <c r="Q2952" s="34">
        <f>IF(A2952="","",I2952-P2952)</f>
        <v/>
      </c>
      <c r="R2952" s="34">
        <f>IF(A2952="","",IF(L2952="Yes",I2952,0))</f>
        <v/>
      </c>
      <c r="S2952" s="34">
        <f>IF(A2952="","",IF(AND(L2952="Yes",K2952="Yes",NOT(ISNUMBER(SEARCH("blocked",G2952))),OR(F2952="Standard domestic 15% (Box 7)",F2952="Import - VAT paid at customs (Box 8)",F2952="Import - Reverse charge (Box 9)"),OR(F2952&lt;&gt;"Standard domestic 15% (Box 7)",AND(LEN(D2952)=15,LEFT(D2952,1)="3",RIGHT(D2952,1)="3",ISNUMBER(--D2952)))),I2952,0))</f>
        <v/>
      </c>
      <c r="T2952" s="34">
        <f>IF(A2952="","",R2952-S2952)</f>
        <v/>
      </c>
      <c r="U2952" s="23">
        <f>IF(A2952="","",IF(O2952=0,"Outside audit periods; ","")&amp;IF(F2952="","No VAT category; ","")&amp;IF(ABS(Q2952)&gt;Setup!$B$10,"VAT ≠ 15% × net; ","")&amp;IF(AND(F2952="Standard domestic 15% (Box 7)",NOT(AND(LEN(D2952)=15,LEFT(D2952,1)="3",RIGHT(D2952,1)="3",ISNUMBER(--D2952)))),"Invalid/missing supplier VAT no; ","")&amp;IF(AND(L2952="Yes",K2952&lt;&gt;"Yes"),"VAT claimed without valid tax invoice; ","")&amp;IF(AND(L2952="Yes",ISNUMBER(SEARCH("blocked",G2952))),"Blocked input VAT claimed; ","")&amp;IF(AND(F2952="Import - VAT paid at customs (Box 8)",M2952=""),"Customs declaration no missing; ","")&amp;IF(AND(F2952="Import - Reverse charge (Box 9)",E2952="Saudi Arabia"),"RCM used for a local supplier; ","")&amp;IF(AND(L2952="Yes",NOT(OR(F2952="Standard domestic 15% (Box 7)",F2952="Import - VAT paid at customs (Box 8)",F2952="Import - Reverse charge (Box 9)"))),"VAT claimed on non-taxable category; ",""))</f>
        <v/>
      </c>
    </row>
    <row r="2953">
      <c r="A2953" s="17" t="n"/>
      <c r="B2953" s="14" t="n"/>
      <c r="C2953" s="14" t="n"/>
      <c r="D2953" s="16" t="n"/>
      <c r="E2953" s="14" t="n"/>
      <c r="F2953" s="14" t="n"/>
      <c r="G2953" s="14" t="n"/>
      <c r="H2953" s="19" t="n"/>
      <c r="I2953" s="19" t="n"/>
      <c r="J2953" s="34">
        <f>IF(A2953="","",H2953+I2953)</f>
        <v/>
      </c>
      <c r="K2953" s="14" t="n"/>
      <c r="L2953" s="14" t="n"/>
      <c r="M2953" s="14" t="n"/>
      <c r="N2953" s="14" t="n"/>
      <c r="O2953" s="20">
        <f>IF(A2953="","",SUMPRODUCT((A2953&gt;=Setup!$C$19:$C$30)*(A2953&lt;=Setup!$D$19:$D$30)*Setup!$A$19:$A$30))</f>
        <v/>
      </c>
      <c r="P2953" s="34">
        <f>IF(A2953="","",IF(OR(F2953="Standard domestic 15% (Box 7)",F2953="Import - VAT paid at customs (Box 8)",F2953="Import - Reverse charge (Box 9)"),ROUND(H2953*Setup!$B$9,2),0))</f>
        <v/>
      </c>
      <c r="Q2953" s="34">
        <f>IF(A2953="","",I2953-P2953)</f>
        <v/>
      </c>
      <c r="R2953" s="34">
        <f>IF(A2953="","",IF(L2953="Yes",I2953,0))</f>
        <v/>
      </c>
      <c r="S2953" s="34">
        <f>IF(A2953="","",IF(AND(L2953="Yes",K2953="Yes",NOT(ISNUMBER(SEARCH("blocked",G2953))),OR(F2953="Standard domestic 15% (Box 7)",F2953="Import - VAT paid at customs (Box 8)",F2953="Import - Reverse charge (Box 9)"),OR(F2953&lt;&gt;"Standard domestic 15% (Box 7)",AND(LEN(D2953)=15,LEFT(D2953,1)="3",RIGHT(D2953,1)="3",ISNUMBER(--D2953)))),I2953,0))</f>
        <v/>
      </c>
      <c r="T2953" s="34">
        <f>IF(A2953="","",R2953-S2953)</f>
        <v/>
      </c>
      <c r="U2953" s="23">
        <f>IF(A2953="","",IF(O2953=0,"Outside audit periods; ","")&amp;IF(F2953="","No VAT category; ","")&amp;IF(ABS(Q2953)&gt;Setup!$B$10,"VAT ≠ 15% × net; ","")&amp;IF(AND(F2953="Standard domestic 15% (Box 7)",NOT(AND(LEN(D2953)=15,LEFT(D2953,1)="3",RIGHT(D2953,1)="3",ISNUMBER(--D2953)))),"Invalid/missing supplier VAT no; ","")&amp;IF(AND(L2953="Yes",K2953&lt;&gt;"Yes"),"VAT claimed without valid tax invoice; ","")&amp;IF(AND(L2953="Yes",ISNUMBER(SEARCH("blocked",G2953))),"Blocked input VAT claimed; ","")&amp;IF(AND(F2953="Import - VAT paid at customs (Box 8)",M2953=""),"Customs declaration no missing; ","")&amp;IF(AND(F2953="Import - Reverse charge (Box 9)",E2953="Saudi Arabia"),"RCM used for a local supplier; ","")&amp;IF(AND(L2953="Yes",NOT(OR(F2953="Standard domestic 15% (Box 7)",F2953="Import - VAT paid at customs (Box 8)",F2953="Import - Reverse charge (Box 9)"))),"VAT claimed on non-taxable category; ",""))</f>
        <v/>
      </c>
    </row>
    <row r="2954">
      <c r="A2954" s="17" t="n"/>
      <c r="B2954" s="14" t="n"/>
      <c r="C2954" s="14" t="n"/>
      <c r="D2954" s="16" t="n"/>
      <c r="E2954" s="14" t="n"/>
      <c r="F2954" s="14" t="n"/>
      <c r="G2954" s="14" t="n"/>
      <c r="H2954" s="19" t="n"/>
      <c r="I2954" s="19" t="n"/>
      <c r="J2954" s="34">
        <f>IF(A2954="","",H2954+I2954)</f>
        <v/>
      </c>
      <c r="K2954" s="14" t="n"/>
      <c r="L2954" s="14" t="n"/>
      <c r="M2954" s="14" t="n"/>
      <c r="N2954" s="14" t="n"/>
      <c r="O2954" s="20">
        <f>IF(A2954="","",SUMPRODUCT((A2954&gt;=Setup!$C$19:$C$30)*(A2954&lt;=Setup!$D$19:$D$30)*Setup!$A$19:$A$30))</f>
        <v/>
      </c>
      <c r="P2954" s="34">
        <f>IF(A2954="","",IF(OR(F2954="Standard domestic 15% (Box 7)",F2954="Import - VAT paid at customs (Box 8)",F2954="Import - Reverse charge (Box 9)"),ROUND(H2954*Setup!$B$9,2),0))</f>
        <v/>
      </c>
      <c r="Q2954" s="34">
        <f>IF(A2954="","",I2954-P2954)</f>
        <v/>
      </c>
      <c r="R2954" s="34">
        <f>IF(A2954="","",IF(L2954="Yes",I2954,0))</f>
        <v/>
      </c>
      <c r="S2954" s="34">
        <f>IF(A2954="","",IF(AND(L2954="Yes",K2954="Yes",NOT(ISNUMBER(SEARCH("blocked",G2954))),OR(F2954="Standard domestic 15% (Box 7)",F2954="Import - VAT paid at customs (Box 8)",F2954="Import - Reverse charge (Box 9)"),OR(F2954&lt;&gt;"Standard domestic 15% (Box 7)",AND(LEN(D2954)=15,LEFT(D2954,1)="3",RIGHT(D2954,1)="3",ISNUMBER(--D2954)))),I2954,0))</f>
        <v/>
      </c>
      <c r="T2954" s="34">
        <f>IF(A2954="","",R2954-S2954)</f>
        <v/>
      </c>
      <c r="U2954" s="23">
        <f>IF(A2954="","",IF(O2954=0,"Outside audit periods; ","")&amp;IF(F2954="","No VAT category; ","")&amp;IF(ABS(Q2954)&gt;Setup!$B$10,"VAT ≠ 15% × net; ","")&amp;IF(AND(F2954="Standard domestic 15% (Box 7)",NOT(AND(LEN(D2954)=15,LEFT(D2954,1)="3",RIGHT(D2954,1)="3",ISNUMBER(--D2954)))),"Invalid/missing supplier VAT no; ","")&amp;IF(AND(L2954="Yes",K2954&lt;&gt;"Yes"),"VAT claimed without valid tax invoice; ","")&amp;IF(AND(L2954="Yes",ISNUMBER(SEARCH("blocked",G2954))),"Blocked input VAT claimed; ","")&amp;IF(AND(F2954="Import - VAT paid at customs (Box 8)",M2954=""),"Customs declaration no missing; ","")&amp;IF(AND(F2954="Import - Reverse charge (Box 9)",E2954="Saudi Arabia"),"RCM used for a local supplier; ","")&amp;IF(AND(L2954="Yes",NOT(OR(F2954="Standard domestic 15% (Box 7)",F2954="Import - VAT paid at customs (Box 8)",F2954="Import - Reverse charge (Box 9)"))),"VAT claimed on non-taxable category; ",""))</f>
        <v/>
      </c>
    </row>
    <row r="2955">
      <c r="A2955" s="17" t="n"/>
      <c r="B2955" s="14" t="n"/>
      <c r="C2955" s="14" t="n"/>
      <c r="D2955" s="16" t="n"/>
      <c r="E2955" s="14" t="n"/>
      <c r="F2955" s="14" t="n"/>
      <c r="G2955" s="14" t="n"/>
      <c r="H2955" s="19" t="n"/>
      <c r="I2955" s="19" t="n"/>
      <c r="J2955" s="34">
        <f>IF(A2955="","",H2955+I2955)</f>
        <v/>
      </c>
      <c r="K2955" s="14" t="n"/>
      <c r="L2955" s="14" t="n"/>
      <c r="M2955" s="14" t="n"/>
      <c r="N2955" s="14" t="n"/>
      <c r="O2955" s="20">
        <f>IF(A2955="","",SUMPRODUCT((A2955&gt;=Setup!$C$19:$C$30)*(A2955&lt;=Setup!$D$19:$D$30)*Setup!$A$19:$A$30))</f>
        <v/>
      </c>
      <c r="P2955" s="34">
        <f>IF(A2955="","",IF(OR(F2955="Standard domestic 15% (Box 7)",F2955="Import - VAT paid at customs (Box 8)",F2955="Import - Reverse charge (Box 9)"),ROUND(H2955*Setup!$B$9,2),0))</f>
        <v/>
      </c>
      <c r="Q2955" s="34">
        <f>IF(A2955="","",I2955-P2955)</f>
        <v/>
      </c>
      <c r="R2955" s="34">
        <f>IF(A2955="","",IF(L2955="Yes",I2955,0))</f>
        <v/>
      </c>
      <c r="S2955" s="34">
        <f>IF(A2955="","",IF(AND(L2955="Yes",K2955="Yes",NOT(ISNUMBER(SEARCH("blocked",G2955))),OR(F2955="Standard domestic 15% (Box 7)",F2955="Import - VAT paid at customs (Box 8)",F2955="Import - Reverse charge (Box 9)"),OR(F2955&lt;&gt;"Standard domestic 15% (Box 7)",AND(LEN(D2955)=15,LEFT(D2955,1)="3",RIGHT(D2955,1)="3",ISNUMBER(--D2955)))),I2955,0))</f>
        <v/>
      </c>
      <c r="T2955" s="34">
        <f>IF(A2955="","",R2955-S2955)</f>
        <v/>
      </c>
      <c r="U2955" s="23">
        <f>IF(A2955="","",IF(O2955=0,"Outside audit periods; ","")&amp;IF(F2955="","No VAT category; ","")&amp;IF(ABS(Q2955)&gt;Setup!$B$10,"VAT ≠ 15% × net; ","")&amp;IF(AND(F2955="Standard domestic 15% (Box 7)",NOT(AND(LEN(D2955)=15,LEFT(D2955,1)="3",RIGHT(D2955,1)="3",ISNUMBER(--D2955)))),"Invalid/missing supplier VAT no; ","")&amp;IF(AND(L2955="Yes",K2955&lt;&gt;"Yes"),"VAT claimed without valid tax invoice; ","")&amp;IF(AND(L2955="Yes",ISNUMBER(SEARCH("blocked",G2955))),"Blocked input VAT claimed; ","")&amp;IF(AND(F2955="Import - VAT paid at customs (Box 8)",M2955=""),"Customs declaration no missing; ","")&amp;IF(AND(F2955="Import - Reverse charge (Box 9)",E2955="Saudi Arabia"),"RCM used for a local supplier; ","")&amp;IF(AND(L2955="Yes",NOT(OR(F2955="Standard domestic 15% (Box 7)",F2955="Import - VAT paid at customs (Box 8)",F2955="Import - Reverse charge (Box 9)"))),"VAT claimed on non-taxable category; ",""))</f>
        <v/>
      </c>
    </row>
    <row r="2956">
      <c r="A2956" s="17" t="n"/>
      <c r="B2956" s="14" t="n"/>
      <c r="C2956" s="14" t="n"/>
      <c r="D2956" s="16" t="n"/>
      <c r="E2956" s="14" t="n"/>
      <c r="F2956" s="14" t="n"/>
      <c r="G2956" s="14" t="n"/>
      <c r="H2956" s="19" t="n"/>
      <c r="I2956" s="19" t="n"/>
      <c r="J2956" s="34">
        <f>IF(A2956="","",H2956+I2956)</f>
        <v/>
      </c>
      <c r="K2956" s="14" t="n"/>
      <c r="L2956" s="14" t="n"/>
      <c r="M2956" s="14" t="n"/>
      <c r="N2956" s="14" t="n"/>
      <c r="O2956" s="20">
        <f>IF(A2956="","",SUMPRODUCT((A2956&gt;=Setup!$C$19:$C$30)*(A2956&lt;=Setup!$D$19:$D$30)*Setup!$A$19:$A$30))</f>
        <v/>
      </c>
      <c r="P2956" s="34">
        <f>IF(A2956="","",IF(OR(F2956="Standard domestic 15% (Box 7)",F2956="Import - VAT paid at customs (Box 8)",F2956="Import - Reverse charge (Box 9)"),ROUND(H2956*Setup!$B$9,2),0))</f>
        <v/>
      </c>
      <c r="Q2956" s="34">
        <f>IF(A2956="","",I2956-P2956)</f>
        <v/>
      </c>
      <c r="R2956" s="34">
        <f>IF(A2956="","",IF(L2956="Yes",I2956,0))</f>
        <v/>
      </c>
      <c r="S2956" s="34">
        <f>IF(A2956="","",IF(AND(L2956="Yes",K2956="Yes",NOT(ISNUMBER(SEARCH("blocked",G2956))),OR(F2956="Standard domestic 15% (Box 7)",F2956="Import - VAT paid at customs (Box 8)",F2956="Import - Reverse charge (Box 9)"),OR(F2956&lt;&gt;"Standard domestic 15% (Box 7)",AND(LEN(D2956)=15,LEFT(D2956,1)="3",RIGHT(D2956,1)="3",ISNUMBER(--D2956)))),I2956,0))</f>
        <v/>
      </c>
      <c r="T2956" s="34">
        <f>IF(A2956="","",R2956-S2956)</f>
        <v/>
      </c>
      <c r="U2956" s="23">
        <f>IF(A2956="","",IF(O2956=0,"Outside audit periods; ","")&amp;IF(F2956="","No VAT category; ","")&amp;IF(ABS(Q2956)&gt;Setup!$B$10,"VAT ≠ 15% × net; ","")&amp;IF(AND(F2956="Standard domestic 15% (Box 7)",NOT(AND(LEN(D2956)=15,LEFT(D2956,1)="3",RIGHT(D2956,1)="3",ISNUMBER(--D2956)))),"Invalid/missing supplier VAT no; ","")&amp;IF(AND(L2956="Yes",K2956&lt;&gt;"Yes"),"VAT claimed without valid tax invoice; ","")&amp;IF(AND(L2956="Yes",ISNUMBER(SEARCH("blocked",G2956))),"Blocked input VAT claimed; ","")&amp;IF(AND(F2956="Import - VAT paid at customs (Box 8)",M2956=""),"Customs declaration no missing; ","")&amp;IF(AND(F2956="Import - Reverse charge (Box 9)",E2956="Saudi Arabia"),"RCM used for a local supplier; ","")&amp;IF(AND(L2956="Yes",NOT(OR(F2956="Standard domestic 15% (Box 7)",F2956="Import - VAT paid at customs (Box 8)",F2956="Import - Reverse charge (Box 9)"))),"VAT claimed on non-taxable category; ",""))</f>
        <v/>
      </c>
    </row>
    <row r="2957">
      <c r="A2957" s="17" t="n"/>
      <c r="B2957" s="14" t="n"/>
      <c r="C2957" s="14" t="n"/>
      <c r="D2957" s="16" t="n"/>
      <c r="E2957" s="14" t="n"/>
      <c r="F2957" s="14" t="n"/>
      <c r="G2957" s="14" t="n"/>
      <c r="H2957" s="19" t="n"/>
      <c r="I2957" s="19" t="n"/>
      <c r="J2957" s="34">
        <f>IF(A2957="","",H2957+I2957)</f>
        <v/>
      </c>
      <c r="K2957" s="14" t="n"/>
      <c r="L2957" s="14" t="n"/>
      <c r="M2957" s="14" t="n"/>
      <c r="N2957" s="14" t="n"/>
      <c r="O2957" s="20">
        <f>IF(A2957="","",SUMPRODUCT((A2957&gt;=Setup!$C$19:$C$30)*(A2957&lt;=Setup!$D$19:$D$30)*Setup!$A$19:$A$30))</f>
        <v/>
      </c>
      <c r="P2957" s="34">
        <f>IF(A2957="","",IF(OR(F2957="Standard domestic 15% (Box 7)",F2957="Import - VAT paid at customs (Box 8)",F2957="Import - Reverse charge (Box 9)"),ROUND(H2957*Setup!$B$9,2),0))</f>
        <v/>
      </c>
      <c r="Q2957" s="34">
        <f>IF(A2957="","",I2957-P2957)</f>
        <v/>
      </c>
      <c r="R2957" s="34">
        <f>IF(A2957="","",IF(L2957="Yes",I2957,0))</f>
        <v/>
      </c>
      <c r="S2957" s="34">
        <f>IF(A2957="","",IF(AND(L2957="Yes",K2957="Yes",NOT(ISNUMBER(SEARCH("blocked",G2957))),OR(F2957="Standard domestic 15% (Box 7)",F2957="Import - VAT paid at customs (Box 8)",F2957="Import - Reverse charge (Box 9)"),OR(F2957&lt;&gt;"Standard domestic 15% (Box 7)",AND(LEN(D2957)=15,LEFT(D2957,1)="3",RIGHT(D2957,1)="3",ISNUMBER(--D2957)))),I2957,0))</f>
        <v/>
      </c>
      <c r="T2957" s="34">
        <f>IF(A2957="","",R2957-S2957)</f>
        <v/>
      </c>
      <c r="U2957" s="23">
        <f>IF(A2957="","",IF(O2957=0,"Outside audit periods; ","")&amp;IF(F2957="","No VAT category; ","")&amp;IF(ABS(Q2957)&gt;Setup!$B$10,"VAT ≠ 15% × net; ","")&amp;IF(AND(F2957="Standard domestic 15% (Box 7)",NOT(AND(LEN(D2957)=15,LEFT(D2957,1)="3",RIGHT(D2957,1)="3",ISNUMBER(--D2957)))),"Invalid/missing supplier VAT no; ","")&amp;IF(AND(L2957="Yes",K2957&lt;&gt;"Yes"),"VAT claimed without valid tax invoice; ","")&amp;IF(AND(L2957="Yes",ISNUMBER(SEARCH("blocked",G2957))),"Blocked input VAT claimed; ","")&amp;IF(AND(F2957="Import - VAT paid at customs (Box 8)",M2957=""),"Customs declaration no missing; ","")&amp;IF(AND(F2957="Import - Reverse charge (Box 9)",E2957="Saudi Arabia"),"RCM used for a local supplier; ","")&amp;IF(AND(L2957="Yes",NOT(OR(F2957="Standard domestic 15% (Box 7)",F2957="Import - VAT paid at customs (Box 8)",F2957="Import - Reverse charge (Box 9)"))),"VAT claimed on non-taxable category; ",""))</f>
        <v/>
      </c>
    </row>
    <row r="2958">
      <c r="A2958" s="17" t="n"/>
      <c r="B2958" s="14" t="n"/>
      <c r="C2958" s="14" t="n"/>
      <c r="D2958" s="16" t="n"/>
      <c r="E2958" s="14" t="n"/>
      <c r="F2958" s="14" t="n"/>
      <c r="G2958" s="14" t="n"/>
      <c r="H2958" s="19" t="n"/>
      <c r="I2958" s="19" t="n"/>
      <c r="J2958" s="34">
        <f>IF(A2958="","",H2958+I2958)</f>
        <v/>
      </c>
      <c r="K2958" s="14" t="n"/>
      <c r="L2958" s="14" t="n"/>
      <c r="M2958" s="14" t="n"/>
      <c r="N2958" s="14" t="n"/>
      <c r="O2958" s="20">
        <f>IF(A2958="","",SUMPRODUCT((A2958&gt;=Setup!$C$19:$C$30)*(A2958&lt;=Setup!$D$19:$D$30)*Setup!$A$19:$A$30))</f>
        <v/>
      </c>
      <c r="P2958" s="34">
        <f>IF(A2958="","",IF(OR(F2958="Standard domestic 15% (Box 7)",F2958="Import - VAT paid at customs (Box 8)",F2958="Import - Reverse charge (Box 9)"),ROUND(H2958*Setup!$B$9,2),0))</f>
        <v/>
      </c>
      <c r="Q2958" s="34">
        <f>IF(A2958="","",I2958-P2958)</f>
        <v/>
      </c>
      <c r="R2958" s="34">
        <f>IF(A2958="","",IF(L2958="Yes",I2958,0))</f>
        <v/>
      </c>
      <c r="S2958" s="34">
        <f>IF(A2958="","",IF(AND(L2958="Yes",K2958="Yes",NOT(ISNUMBER(SEARCH("blocked",G2958))),OR(F2958="Standard domestic 15% (Box 7)",F2958="Import - VAT paid at customs (Box 8)",F2958="Import - Reverse charge (Box 9)"),OR(F2958&lt;&gt;"Standard domestic 15% (Box 7)",AND(LEN(D2958)=15,LEFT(D2958,1)="3",RIGHT(D2958,1)="3",ISNUMBER(--D2958)))),I2958,0))</f>
        <v/>
      </c>
      <c r="T2958" s="34">
        <f>IF(A2958="","",R2958-S2958)</f>
        <v/>
      </c>
      <c r="U2958" s="23">
        <f>IF(A2958="","",IF(O2958=0,"Outside audit periods; ","")&amp;IF(F2958="","No VAT category; ","")&amp;IF(ABS(Q2958)&gt;Setup!$B$10,"VAT ≠ 15% × net; ","")&amp;IF(AND(F2958="Standard domestic 15% (Box 7)",NOT(AND(LEN(D2958)=15,LEFT(D2958,1)="3",RIGHT(D2958,1)="3",ISNUMBER(--D2958)))),"Invalid/missing supplier VAT no; ","")&amp;IF(AND(L2958="Yes",K2958&lt;&gt;"Yes"),"VAT claimed without valid tax invoice; ","")&amp;IF(AND(L2958="Yes",ISNUMBER(SEARCH("blocked",G2958))),"Blocked input VAT claimed; ","")&amp;IF(AND(F2958="Import - VAT paid at customs (Box 8)",M2958=""),"Customs declaration no missing; ","")&amp;IF(AND(F2958="Import - Reverse charge (Box 9)",E2958="Saudi Arabia"),"RCM used for a local supplier; ","")&amp;IF(AND(L2958="Yes",NOT(OR(F2958="Standard domestic 15% (Box 7)",F2958="Import - VAT paid at customs (Box 8)",F2958="Import - Reverse charge (Box 9)"))),"VAT claimed on non-taxable category; ",""))</f>
        <v/>
      </c>
    </row>
    <row r="2959">
      <c r="A2959" s="17" t="n"/>
      <c r="B2959" s="14" t="n"/>
      <c r="C2959" s="14" t="n"/>
      <c r="D2959" s="16" t="n"/>
      <c r="E2959" s="14" t="n"/>
      <c r="F2959" s="14" t="n"/>
      <c r="G2959" s="14" t="n"/>
      <c r="H2959" s="19" t="n"/>
      <c r="I2959" s="19" t="n"/>
      <c r="J2959" s="34">
        <f>IF(A2959="","",H2959+I2959)</f>
        <v/>
      </c>
      <c r="K2959" s="14" t="n"/>
      <c r="L2959" s="14" t="n"/>
      <c r="M2959" s="14" t="n"/>
      <c r="N2959" s="14" t="n"/>
      <c r="O2959" s="20">
        <f>IF(A2959="","",SUMPRODUCT((A2959&gt;=Setup!$C$19:$C$30)*(A2959&lt;=Setup!$D$19:$D$30)*Setup!$A$19:$A$30))</f>
        <v/>
      </c>
      <c r="P2959" s="34">
        <f>IF(A2959="","",IF(OR(F2959="Standard domestic 15% (Box 7)",F2959="Import - VAT paid at customs (Box 8)",F2959="Import - Reverse charge (Box 9)"),ROUND(H2959*Setup!$B$9,2),0))</f>
        <v/>
      </c>
      <c r="Q2959" s="34">
        <f>IF(A2959="","",I2959-P2959)</f>
        <v/>
      </c>
      <c r="R2959" s="34">
        <f>IF(A2959="","",IF(L2959="Yes",I2959,0))</f>
        <v/>
      </c>
      <c r="S2959" s="34">
        <f>IF(A2959="","",IF(AND(L2959="Yes",K2959="Yes",NOT(ISNUMBER(SEARCH("blocked",G2959))),OR(F2959="Standard domestic 15% (Box 7)",F2959="Import - VAT paid at customs (Box 8)",F2959="Import - Reverse charge (Box 9)"),OR(F2959&lt;&gt;"Standard domestic 15% (Box 7)",AND(LEN(D2959)=15,LEFT(D2959,1)="3",RIGHT(D2959,1)="3",ISNUMBER(--D2959)))),I2959,0))</f>
        <v/>
      </c>
      <c r="T2959" s="34">
        <f>IF(A2959="","",R2959-S2959)</f>
        <v/>
      </c>
      <c r="U2959" s="23">
        <f>IF(A2959="","",IF(O2959=0,"Outside audit periods; ","")&amp;IF(F2959="","No VAT category; ","")&amp;IF(ABS(Q2959)&gt;Setup!$B$10,"VAT ≠ 15% × net; ","")&amp;IF(AND(F2959="Standard domestic 15% (Box 7)",NOT(AND(LEN(D2959)=15,LEFT(D2959,1)="3",RIGHT(D2959,1)="3",ISNUMBER(--D2959)))),"Invalid/missing supplier VAT no; ","")&amp;IF(AND(L2959="Yes",K2959&lt;&gt;"Yes"),"VAT claimed without valid tax invoice; ","")&amp;IF(AND(L2959="Yes",ISNUMBER(SEARCH("blocked",G2959))),"Blocked input VAT claimed; ","")&amp;IF(AND(F2959="Import - VAT paid at customs (Box 8)",M2959=""),"Customs declaration no missing; ","")&amp;IF(AND(F2959="Import - Reverse charge (Box 9)",E2959="Saudi Arabia"),"RCM used for a local supplier; ","")&amp;IF(AND(L2959="Yes",NOT(OR(F2959="Standard domestic 15% (Box 7)",F2959="Import - VAT paid at customs (Box 8)",F2959="Import - Reverse charge (Box 9)"))),"VAT claimed on non-taxable category; ",""))</f>
        <v/>
      </c>
    </row>
    <row r="2960">
      <c r="A2960" s="17" t="n"/>
      <c r="B2960" s="14" t="n"/>
      <c r="C2960" s="14" t="n"/>
      <c r="D2960" s="16" t="n"/>
      <c r="E2960" s="14" t="n"/>
      <c r="F2960" s="14" t="n"/>
      <c r="G2960" s="14" t="n"/>
      <c r="H2960" s="19" t="n"/>
      <c r="I2960" s="19" t="n"/>
      <c r="J2960" s="34">
        <f>IF(A2960="","",H2960+I2960)</f>
        <v/>
      </c>
      <c r="K2960" s="14" t="n"/>
      <c r="L2960" s="14" t="n"/>
      <c r="M2960" s="14" t="n"/>
      <c r="N2960" s="14" t="n"/>
      <c r="O2960" s="20">
        <f>IF(A2960="","",SUMPRODUCT((A2960&gt;=Setup!$C$19:$C$30)*(A2960&lt;=Setup!$D$19:$D$30)*Setup!$A$19:$A$30))</f>
        <v/>
      </c>
      <c r="P2960" s="34">
        <f>IF(A2960="","",IF(OR(F2960="Standard domestic 15% (Box 7)",F2960="Import - VAT paid at customs (Box 8)",F2960="Import - Reverse charge (Box 9)"),ROUND(H2960*Setup!$B$9,2),0))</f>
        <v/>
      </c>
      <c r="Q2960" s="34">
        <f>IF(A2960="","",I2960-P2960)</f>
        <v/>
      </c>
      <c r="R2960" s="34">
        <f>IF(A2960="","",IF(L2960="Yes",I2960,0))</f>
        <v/>
      </c>
      <c r="S2960" s="34">
        <f>IF(A2960="","",IF(AND(L2960="Yes",K2960="Yes",NOT(ISNUMBER(SEARCH("blocked",G2960))),OR(F2960="Standard domestic 15% (Box 7)",F2960="Import - VAT paid at customs (Box 8)",F2960="Import - Reverse charge (Box 9)"),OR(F2960&lt;&gt;"Standard domestic 15% (Box 7)",AND(LEN(D2960)=15,LEFT(D2960,1)="3",RIGHT(D2960,1)="3",ISNUMBER(--D2960)))),I2960,0))</f>
        <v/>
      </c>
      <c r="T2960" s="34">
        <f>IF(A2960="","",R2960-S2960)</f>
        <v/>
      </c>
      <c r="U2960" s="23">
        <f>IF(A2960="","",IF(O2960=0,"Outside audit periods; ","")&amp;IF(F2960="","No VAT category; ","")&amp;IF(ABS(Q2960)&gt;Setup!$B$10,"VAT ≠ 15% × net; ","")&amp;IF(AND(F2960="Standard domestic 15% (Box 7)",NOT(AND(LEN(D2960)=15,LEFT(D2960,1)="3",RIGHT(D2960,1)="3",ISNUMBER(--D2960)))),"Invalid/missing supplier VAT no; ","")&amp;IF(AND(L2960="Yes",K2960&lt;&gt;"Yes"),"VAT claimed without valid tax invoice; ","")&amp;IF(AND(L2960="Yes",ISNUMBER(SEARCH("blocked",G2960))),"Blocked input VAT claimed; ","")&amp;IF(AND(F2960="Import - VAT paid at customs (Box 8)",M2960=""),"Customs declaration no missing; ","")&amp;IF(AND(F2960="Import - Reverse charge (Box 9)",E2960="Saudi Arabia"),"RCM used for a local supplier; ","")&amp;IF(AND(L2960="Yes",NOT(OR(F2960="Standard domestic 15% (Box 7)",F2960="Import - VAT paid at customs (Box 8)",F2960="Import - Reverse charge (Box 9)"))),"VAT claimed on non-taxable category; ",""))</f>
        <v/>
      </c>
    </row>
    <row r="2961">
      <c r="A2961" s="17" t="n"/>
      <c r="B2961" s="14" t="n"/>
      <c r="C2961" s="14" t="n"/>
      <c r="D2961" s="16" t="n"/>
      <c r="E2961" s="14" t="n"/>
      <c r="F2961" s="14" t="n"/>
      <c r="G2961" s="14" t="n"/>
      <c r="H2961" s="19" t="n"/>
      <c r="I2961" s="19" t="n"/>
      <c r="J2961" s="34">
        <f>IF(A2961="","",H2961+I2961)</f>
        <v/>
      </c>
      <c r="K2961" s="14" t="n"/>
      <c r="L2961" s="14" t="n"/>
      <c r="M2961" s="14" t="n"/>
      <c r="N2961" s="14" t="n"/>
      <c r="O2961" s="20">
        <f>IF(A2961="","",SUMPRODUCT((A2961&gt;=Setup!$C$19:$C$30)*(A2961&lt;=Setup!$D$19:$D$30)*Setup!$A$19:$A$30))</f>
        <v/>
      </c>
      <c r="P2961" s="34">
        <f>IF(A2961="","",IF(OR(F2961="Standard domestic 15% (Box 7)",F2961="Import - VAT paid at customs (Box 8)",F2961="Import - Reverse charge (Box 9)"),ROUND(H2961*Setup!$B$9,2),0))</f>
        <v/>
      </c>
      <c r="Q2961" s="34">
        <f>IF(A2961="","",I2961-P2961)</f>
        <v/>
      </c>
      <c r="R2961" s="34">
        <f>IF(A2961="","",IF(L2961="Yes",I2961,0))</f>
        <v/>
      </c>
      <c r="S2961" s="34">
        <f>IF(A2961="","",IF(AND(L2961="Yes",K2961="Yes",NOT(ISNUMBER(SEARCH("blocked",G2961))),OR(F2961="Standard domestic 15% (Box 7)",F2961="Import - VAT paid at customs (Box 8)",F2961="Import - Reverse charge (Box 9)"),OR(F2961&lt;&gt;"Standard domestic 15% (Box 7)",AND(LEN(D2961)=15,LEFT(D2961,1)="3",RIGHT(D2961,1)="3",ISNUMBER(--D2961)))),I2961,0))</f>
        <v/>
      </c>
      <c r="T2961" s="34">
        <f>IF(A2961="","",R2961-S2961)</f>
        <v/>
      </c>
      <c r="U2961" s="23">
        <f>IF(A2961="","",IF(O2961=0,"Outside audit periods; ","")&amp;IF(F2961="","No VAT category; ","")&amp;IF(ABS(Q2961)&gt;Setup!$B$10,"VAT ≠ 15% × net; ","")&amp;IF(AND(F2961="Standard domestic 15% (Box 7)",NOT(AND(LEN(D2961)=15,LEFT(D2961,1)="3",RIGHT(D2961,1)="3",ISNUMBER(--D2961)))),"Invalid/missing supplier VAT no; ","")&amp;IF(AND(L2961="Yes",K2961&lt;&gt;"Yes"),"VAT claimed without valid tax invoice; ","")&amp;IF(AND(L2961="Yes",ISNUMBER(SEARCH("blocked",G2961))),"Blocked input VAT claimed; ","")&amp;IF(AND(F2961="Import - VAT paid at customs (Box 8)",M2961=""),"Customs declaration no missing; ","")&amp;IF(AND(F2961="Import - Reverse charge (Box 9)",E2961="Saudi Arabia"),"RCM used for a local supplier; ","")&amp;IF(AND(L2961="Yes",NOT(OR(F2961="Standard domestic 15% (Box 7)",F2961="Import - VAT paid at customs (Box 8)",F2961="Import - Reverse charge (Box 9)"))),"VAT claimed on non-taxable category; ",""))</f>
        <v/>
      </c>
    </row>
    <row r="2962">
      <c r="A2962" s="17" t="n"/>
      <c r="B2962" s="14" t="n"/>
      <c r="C2962" s="14" t="n"/>
      <c r="D2962" s="16" t="n"/>
      <c r="E2962" s="14" t="n"/>
      <c r="F2962" s="14" t="n"/>
      <c r="G2962" s="14" t="n"/>
      <c r="H2962" s="19" t="n"/>
      <c r="I2962" s="19" t="n"/>
      <c r="J2962" s="34">
        <f>IF(A2962="","",H2962+I2962)</f>
        <v/>
      </c>
      <c r="K2962" s="14" t="n"/>
      <c r="L2962" s="14" t="n"/>
      <c r="M2962" s="14" t="n"/>
      <c r="N2962" s="14" t="n"/>
      <c r="O2962" s="20">
        <f>IF(A2962="","",SUMPRODUCT((A2962&gt;=Setup!$C$19:$C$30)*(A2962&lt;=Setup!$D$19:$D$30)*Setup!$A$19:$A$30))</f>
        <v/>
      </c>
      <c r="P2962" s="34">
        <f>IF(A2962="","",IF(OR(F2962="Standard domestic 15% (Box 7)",F2962="Import - VAT paid at customs (Box 8)",F2962="Import - Reverse charge (Box 9)"),ROUND(H2962*Setup!$B$9,2),0))</f>
        <v/>
      </c>
      <c r="Q2962" s="34">
        <f>IF(A2962="","",I2962-P2962)</f>
        <v/>
      </c>
      <c r="R2962" s="34">
        <f>IF(A2962="","",IF(L2962="Yes",I2962,0))</f>
        <v/>
      </c>
      <c r="S2962" s="34">
        <f>IF(A2962="","",IF(AND(L2962="Yes",K2962="Yes",NOT(ISNUMBER(SEARCH("blocked",G2962))),OR(F2962="Standard domestic 15% (Box 7)",F2962="Import - VAT paid at customs (Box 8)",F2962="Import - Reverse charge (Box 9)"),OR(F2962&lt;&gt;"Standard domestic 15% (Box 7)",AND(LEN(D2962)=15,LEFT(D2962,1)="3",RIGHT(D2962,1)="3",ISNUMBER(--D2962)))),I2962,0))</f>
        <v/>
      </c>
      <c r="T2962" s="34">
        <f>IF(A2962="","",R2962-S2962)</f>
        <v/>
      </c>
      <c r="U2962" s="23">
        <f>IF(A2962="","",IF(O2962=0,"Outside audit periods; ","")&amp;IF(F2962="","No VAT category; ","")&amp;IF(ABS(Q2962)&gt;Setup!$B$10,"VAT ≠ 15% × net; ","")&amp;IF(AND(F2962="Standard domestic 15% (Box 7)",NOT(AND(LEN(D2962)=15,LEFT(D2962,1)="3",RIGHT(D2962,1)="3",ISNUMBER(--D2962)))),"Invalid/missing supplier VAT no; ","")&amp;IF(AND(L2962="Yes",K2962&lt;&gt;"Yes"),"VAT claimed without valid tax invoice; ","")&amp;IF(AND(L2962="Yes",ISNUMBER(SEARCH("blocked",G2962))),"Blocked input VAT claimed; ","")&amp;IF(AND(F2962="Import - VAT paid at customs (Box 8)",M2962=""),"Customs declaration no missing; ","")&amp;IF(AND(F2962="Import - Reverse charge (Box 9)",E2962="Saudi Arabia"),"RCM used for a local supplier; ","")&amp;IF(AND(L2962="Yes",NOT(OR(F2962="Standard domestic 15% (Box 7)",F2962="Import - VAT paid at customs (Box 8)",F2962="Import - Reverse charge (Box 9)"))),"VAT claimed on non-taxable category; ",""))</f>
        <v/>
      </c>
    </row>
    <row r="2963">
      <c r="A2963" s="17" t="n"/>
      <c r="B2963" s="14" t="n"/>
      <c r="C2963" s="14" t="n"/>
      <c r="D2963" s="16" t="n"/>
      <c r="E2963" s="14" t="n"/>
      <c r="F2963" s="14" t="n"/>
      <c r="G2963" s="14" t="n"/>
      <c r="H2963" s="19" t="n"/>
      <c r="I2963" s="19" t="n"/>
      <c r="J2963" s="34">
        <f>IF(A2963="","",H2963+I2963)</f>
        <v/>
      </c>
      <c r="K2963" s="14" t="n"/>
      <c r="L2963" s="14" t="n"/>
      <c r="M2963" s="14" t="n"/>
      <c r="N2963" s="14" t="n"/>
      <c r="O2963" s="20">
        <f>IF(A2963="","",SUMPRODUCT((A2963&gt;=Setup!$C$19:$C$30)*(A2963&lt;=Setup!$D$19:$D$30)*Setup!$A$19:$A$30))</f>
        <v/>
      </c>
      <c r="P2963" s="34">
        <f>IF(A2963="","",IF(OR(F2963="Standard domestic 15% (Box 7)",F2963="Import - VAT paid at customs (Box 8)",F2963="Import - Reverse charge (Box 9)"),ROUND(H2963*Setup!$B$9,2),0))</f>
        <v/>
      </c>
      <c r="Q2963" s="34">
        <f>IF(A2963="","",I2963-P2963)</f>
        <v/>
      </c>
      <c r="R2963" s="34">
        <f>IF(A2963="","",IF(L2963="Yes",I2963,0))</f>
        <v/>
      </c>
      <c r="S2963" s="34">
        <f>IF(A2963="","",IF(AND(L2963="Yes",K2963="Yes",NOT(ISNUMBER(SEARCH("blocked",G2963))),OR(F2963="Standard domestic 15% (Box 7)",F2963="Import - VAT paid at customs (Box 8)",F2963="Import - Reverse charge (Box 9)"),OR(F2963&lt;&gt;"Standard domestic 15% (Box 7)",AND(LEN(D2963)=15,LEFT(D2963,1)="3",RIGHT(D2963,1)="3",ISNUMBER(--D2963)))),I2963,0))</f>
        <v/>
      </c>
      <c r="T2963" s="34">
        <f>IF(A2963="","",R2963-S2963)</f>
        <v/>
      </c>
      <c r="U2963" s="23">
        <f>IF(A2963="","",IF(O2963=0,"Outside audit periods; ","")&amp;IF(F2963="","No VAT category; ","")&amp;IF(ABS(Q2963)&gt;Setup!$B$10,"VAT ≠ 15% × net; ","")&amp;IF(AND(F2963="Standard domestic 15% (Box 7)",NOT(AND(LEN(D2963)=15,LEFT(D2963,1)="3",RIGHT(D2963,1)="3",ISNUMBER(--D2963)))),"Invalid/missing supplier VAT no; ","")&amp;IF(AND(L2963="Yes",K2963&lt;&gt;"Yes"),"VAT claimed without valid tax invoice; ","")&amp;IF(AND(L2963="Yes",ISNUMBER(SEARCH("blocked",G2963))),"Blocked input VAT claimed; ","")&amp;IF(AND(F2963="Import - VAT paid at customs (Box 8)",M2963=""),"Customs declaration no missing; ","")&amp;IF(AND(F2963="Import - Reverse charge (Box 9)",E2963="Saudi Arabia"),"RCM used for a local supplier; ","")&amp;IF(AND(L2963="Yes",NOT(OR(F2963="Standard domestic 15% (Box 7)",F2963="Import - VAT paid at customs (Box 8)",F2963="Import - Reverse charge (Box 9)"))),"VAT claimed on non-taxable category; ",""))</f>
        <v/>
      </c>
    </row>
    <row r="2964">
      <c r="A2964" s="17" t="n"/>
      <c r="B2964" s="14" t="n"/>
      <c r="C2964" s="14" t="n"/>
      <c r="D2964" s="16" t="n"/>
      <c r="E2964" s="14" t="n"/>
      <c r="F2964" s="14" t="n"/>
      <c r="G2964" s="14" t="n"/>
      <c r="H2964" s="19" t="n"/>
      <c r="I2964" s="19" t="n"/>
      <c r="J2964" s="34">
        <f>IF(A2964="","",H2964+I2964)</f>
        <v/>
      </c>
      <c r="K2964" s="14" t="n"/>
      <c r="L2964" s="14" t="n"/>
      <c r="M2964" s="14" t="n"/>
      <c r="N2964" s="14" t="n"/>
      <c r="O2964" s="20">
        <f>IF(A2964="","",SUMPRODUCT((A2964&gt;=Setup!$C$19:$C$30)*(A2964&lt;=Setup!$D$19:$D$30)*Setup!$A$19:$A$30))</f>
        <v/>
      </c>
      <c r="P2964" s="34">
        <f>IF(A2964="","",IF(OR(F2964="Standard domestic 15% (Box 7)",F2964="Import - VAT paid at customs (Box 8)",F2964="Import - Reverse charge (Box 9)"),ROUND(H2964*Setup!$B$9,2),0))</f>
        <v/>
      </c>
      <c r="Q2964" s="34">
        <f>IF(A2964="","",I2964-P2964)</f>
        <v/>
      </c>
      <c r="R2964" s="34">
        <f>IF(A2964="","",IF(L2964="Yes",I2964,0))</f>
        <v/>
      </c>
      <c r="S2964" s="34">
        <f>IF(A2964="","",IF(AND(L2964="Yes",K2964="Yes",NOT(ISNUMBER(SEARCH("blocked",G2964))),OR(F2964="Standard domestic 15% (Box 7)",F2964="Import - VAT paid at customs (Box 8)",F2964="Import - Reverse charge (Box 9)"),OR(F2964&lt;&gt;"Standard domestic 15% (Box 7)",AND(LEN(D2964)=15,LEFT(D2964,1)="3",RIGHT(D2964,1)="3",ISNUMBER(--D2964)))),I2964,0))</f>
        <v/>
      </c>
      <c r="T2964" s="34">
        <f>IF(A2964="","",R2964-S2964)</f>
        <v/>
      </c>
      <c r="U2964" s="23">
        <f>IF(A2964="","",IF(O2964=0,"Outside audit periods; ","")&amp;IF(F2964="","No VAT category; ","")&amp;IF(ABS(Q2964)&gt;Setup!$B$10,"VAT ≠ 15% × net; ","")&amp;IF(AND(F2964="Standard domestic 15% (Box 7)",NOT(AND(LEN(D2964)=15,LEFT(D2964,1)="3",RIGHT(D2964,1)="3",ISNUMBER(--D2964)))),"Invalid/missing supplier VAT no; ","")&amp;IF(AND(L2964="Yes",K2964&lt;&gt;"Yes"),"VAT claimed without valid tax invoice; ","")&amp;IF(AND(L2964="Yes",ISNUMBER(SEARCH("blocked",G2964))),"Blocked input VAT claimed; ","")&amp;IF(AND(F2964="Import - VAT paid at customs (Box 8)",M2964=""),"Customs declaration no missing; ","")&amp;IF(AND(F2964="Import - Reverse charge (Box 9)",E2964="Saudi Arabia"),"RCM used for a local supplier; ","")&amp;IF(AND(L2964="Yes",NOT(OR(F2964="Standard domestic 15% (Box 7)",F2964="Import - VAT paid at customs (Box 8)",F2964="Import - Reverse charge (Box 9)"))),"VAT claimed on non-taxable category; ",""))</f>
        <v/>
      </c>
    </row>
    <row r="2965">
      <c r="A2965" s="17" t="n"/>
      <c r="B2965" s="14" t="n"/>
      <c r="C2965" s="14" t="n"/>
      <c r="D2965" s="16" t="n"/>
      <c r="E2965" s="14" t="n"/>
      <c r="F2965" s="14" t="n"/>
      <c r="G2965" s="14" t="n"/>
      <c r="H2965" s="19" t="n"/>
      <c r="I2965" s="19" t="n"/>
      <c r="J2965" s="34">
        <f>IF(A2965="","",H2965+I2965)</f>
        <v/>
      </c>
      <c r="K2965" s="14" t="n"/>
      <c r="L2965" s="14" t="n"/>
      <c r="M2965" s="14" t="n"/>
      <c r="N2965" s="14" t="n"/>
      <c r="O2965" s="20">
        <f>IF(A2965="","",SUMPRODUCT((A2965&gt;=Setup!$C$19:$C$30)*(A2965&lt;=Setup!$D$19:$D$30)*Setup!$A$19:$A$30))</f>
        <v/>
      </c>
      <c r="P2965" s="34">
        <f>IF(A2965="","",IF(OR(F2965="Standard domestic 15% (Box 7)",F2965="Import - VAT paid at customs (Box 8)",F2965="Import - Reverse charge (Box 9)"),ROUND(H2965*Setup!$B$9,2),0))</f>
        <v/>
      </c>
      <c r="Q2965" s="34">
        <f>IF(A2965="","",I2965-P2965)</f>
        <v/>
      </c>
      <c r="R2965" s="34">
        <f>IF(A2965="","",IF(L2965="Yes",I2965,0))</f>
        <v/>
      </c>
      <c r="S2965" s="34">
        <f>IF(A2965="","",IF(AND(L2965="Yes",K2965="Yes",NOT(ISNUMBER(SEARCH("blocked",G2965))),OR(F2965="Standard domestic 15% (Box 7)",F2965="Import - VAT paid at customs (Box 8)",F2965="Import - Reverse charge (Box 9)"),OR(F2965&lt;&gt;"Standard domestic 15% (Box 7)",AND(LEN(D2965)=15,LEFT(D2965,1)="3",RIGHT(D2965,1)="3",ISNUMBER(--D2965)))),I2965,0))</f>
        <v/>
      </c>
      <c r="T2965" s="34">
        <f>IF(A2965="","",R2965-S2965)</f>
        <v/>
      </c>
      <c r="U2965" s="23">
        <f>IF(A2965="","",IF(O2965=0,"Outside audit periods; ","")&amp;IF(F2965="","No VAT category; ","")&amp;IF(ABS(Q2965)&gt;Setup!$B$10,"VAT ≠ 15% × net; ","")&amp;IF(AND(F2965="Standard domestic 15% (Box 7)",NOT(AND(LEN(D2965)=15,LEFT(D2965,1)="3",RIGHT(D2965,1)="3",ISNUMBER(--D2965)))),"Invalid/missing supplier VAT no; ","")&amp;IF(AND(L2965="Yes",K2965&lt;&gt;"Yes"),"VAT claimed without valid tax invoice; ","")&amp;IF(AND(L2965="Yes",ISNUMBER(SEARCH("blocked",G2965))),"Blocked input VAT claimed; ","")&amp;IF(AND(F2965="Import - VAT paid at customs (Box 8)",M2965=""),"Customs declaration no missing; ","")&amp;IF(AND(F2965="Import - Reverse charge (Box 9)",E2965="Saudi Arabia"),"RCM used for a local supplier; ","")&amp;IF(AND(L2965="Yes",NOT(OR(F2965="Standard domestic 15% (Box 7)",F2965="Import - VAT paid at customs (Box 8)",F2965="Import - Reverse charge (Box 9)"))),"VAT claimed on non-taxable category; ",""))</f>
        <v/>
      </c>
    </row>
    <row r="2966">
      <c r="A2966" s="17" t="n"/>
      <c r="B2966" s="14" t="n"/>
      <c r="C2966" s="14" t="n"/>
      <c r="D2966" s="16" t="n"/>
      <c r="E2966" s="14" t="n"/>
      <c r="F2966" s="14" t="n"/>
      <c r="G2966" s="14" t="n"/>
      <c r="H2966" s="19" t="n"/>
      <c r="I2966" s="19" t="n"/>
      <c r="J2966" s="34">
        <f>IF(A2966="","",H2966+I2966)</f>
        <v/>
      </c>
      <c r="K2966" s="14" t="n"/>
      <c r="L2966" s="14" t="n"/>
      <c r="M2966" s="14" t="n"/>
      <c r="N2966" s="14" t="n"/>
      <c r="O2966" s="20">
        <f>IF(A2966="","",SUMPRODUCT((A2966&gt;=Setup!$C$19:$C$30)*(A2966&lt;=Setup!$D$19:$D$30)*Setup!$A$19:$A$30))</f>
        <v/>
      </c>
      <c r="P2966" s="34">
        <f>IF(A2966="","",IF(OR(F2966="Standard domestic 15% (Box 7)",F2966="Import - VAT paid at customs (Box 8)",F2966="Import - Reverse charge (Box 9)"),ROUND(H2966*Setup!$B$9,2),0))</f>
        <v/>
      </c>
      <c r="Q2966" s="34">
        <f>IF(A2966="","",I2966-P2966)</f>
        <v/>
      </c>
      <c r="R2966" s="34">
        <f>IF(A2966="","",IF(L2966="Yes",I2966,0))</f>
        <v/>
      </c>
      <c r="S2966" s="34">
        <f>IF(A2966="","",IF(AND(L2966="Yes",K2966="Yes",NOT(ISNUMBER(SEARCH("blocked",G2966))),OR(F2966="Standard domestic 15% (Box 7)",F2966="Import - VAT paid at customs (Box 8)",F2966="Import - Reverse charge (Box 9)"),OR(F2966&lt;&gt;"Standard domestic 15% (Box 7)",AND(LEN(D2966)=15,LEFT(D2966,1)="3",RIGHT(D2966,1)="3",ISNUMBER(--D2966)))),I2966,0))</f>
        <v/>
      </c>
      <c r="T2966" s="34">
        <f>IF(A2966="","",R2966-S2966)</f>
        <v/>
      </c>
      <c r="U2966" s="23">
        <f>IF(A2966="","",IF(O2966=0,"Outside audit periods; ","")&amp;IF(F2966="","No VAT category; ","")&amp;IF(ABS(Q2966)&gt;Setup!$B$10,"VAT ≠ 15% × net; ","")&amp;IF(AND(F2966="Standard domestic 15% (Box 7)",NOT(AND(LEN(D2966)=15,LEFT(D2966,1)="3",RIGHT(D2966,1)="3",ISNUMBER(--D2966)))),"Invalid/missing supplier VAT no; ","")&amp;IF(AND(L2966="Yes",K2966&lt;&gt;"Yes"),"VAT claimed without valid tax invoice; ","")&amp;IF(AND(L2966="Yes",ISNUMBER(SEARCH("blocked",G2966))),"Blocked input VAT claimed; ","")&amp;IF(AND(F2966="Import - VAT paid at customs (Box 8)",M2966=""),"Customs declaration no missing; ","")&amp;IF(AND(F2966="Import - Reverse charge (Box 9)",E2966="Saudi Arabia"),"RCM used for a local supplier; ","")&amp;IF(AND(L2966="Yes",NOT(OR(F2966="Standard domestic 15% (Box 7)",F2966="Import - VAT paid at customs (Box 8)",F2966="Import - Reverse charge (Box 9)"))),"VAT claimed on non-taxable category; ",""))</f>
        <v/>
      </c>
    </row>
    <row r="2967">
      <c r="A2967" s="17" t="n"/>
      <c r="B2967" s="14" t="n"/>
      <c r="C2967" s="14" t="n"/>
      <c r="D2967" s="16" t="n"/>
      <c r="E2967" s="14" t="n"/>
      <c r="F2967" s="14" t="n"/>
      <c r="G2967" s="14" t="n"/>
      <c r="H2967" s="19" t="n"/>
      <c r="I2967" s="19" t="n"/>
      <c r="J2967" s="34">
        <f>IF(A2967="","",H2967+I2967)</f>
        <v/>
      </c>
      <c r="K2967" s="14" t="n"/>
      <c r="L2967" s="14" t="n"/>
      <c r="M2967" s="14" t="n"/>
      <c r="N2967" s="14" t="n"/>
      <c r="O2967" s="20">
        <f>IF(A2967="","",SUMPRODUCT((A2967&gt;=Setup!$C$19:$C$30)*(A2967&lt;=Setup!$D$19:$D$30)*Setup!$A$19:$A$30))</f>
        <v/>
      </c>
      <c r="P2967" s="34">
        <f>IF(A2967="","",IF(OR(F2967="Standard domestic 15% (Box 7)",F2967="Import - VAT paid at customs (Box 8)",F2967="Import - Reverse charge (Box 9)"),ROUND(H2967*Setup!$B$9,2),0))</f>
        <v/>
      </c>
      <c r="Q2967" s="34">
        <f>IF(A2967="","",I2967-P2967)</f>
        <v/>
      </c>
      <c r="R2967" s="34">
        <f>IF(A2967="","",IF(L2967="Yes",I2967,0))</f>
        <v/>
      </c>
      <c r="S2967" s="34">
        <f>IF(A2967="","",IF(AND(L2967="Yes",K2967="Yes",NOT(ISNUMBER(SEARCH("blocked",G2967))),OR(F2967="Standard domestic 15% (Box 7)",F2967="Import - VAT paid at customs (Box 8)",F2967="Import - Reverse charge (Box 9)"),OR(F2967&lt;&gt;"Standard domestic 15% (Box 7)",AND(LEN(D2967)=15,LEFT(D2967,1)="3",RIGHT(D2967,1)="3",ISNUMBER(--D2967)))),I2967,0))</f>
        <v/>
      </c>
      <c r="T2967" s="34">
        <f>IF(A2967="","",R2967-S2967)</f>
        <v/>
      </c>
      <c r="U2967" s="23">
        <f>IF(A2967="","",IF(O2967=0,"Outside audit periods; ","")&amp;IF(F2967="","No VAT category; ","")&amp;IF(ABS(Q2967)&gt;Setup!$B$10,"VAT ≠ 15% × net; ","")&amp;IF(AND(F2967="Standard domestic 15% (Box 7)",NOT(AND(LEN(D2967)=15,LEFT(D2967,1)="3",RIGHT(D2967,1)="3",ISNUMBER(--D2967)))),"Invalid/missing supplier VAT no; ","")&amp;IF(AND(L2967="Yes",K2967&lt;&gt;"Yes"),"VAT claimed without valid tax invoice; ","")&amp;IF(AND(L2967="Yes",ISNUMBER(SEARCH("blocked",G2967))),"Blocked input VAT claimed; ","")&amp;IF(AND(F2967="Import - VAT paid at customs (Box 8)",M2967=""),"Customs declaration no missing; ","")&amp;IF(AND(F2967="Import - Reverse charge (Box 9)",E2967="Saudi Arabia"),"RCM used for a local supplier; ","")&amp;IF(AND(L2967="Yes",NOT(OR(F2967="Standard domestic 15% (Box 7)",F2967="Import - VAT paid at customs (Box 8)",F2967="Import - Reverse charge (Box 9)"))),"VAT claimed on non-taxable category; ",""))</f>
        <v/>
      </c>
    </row>
    <row r="2968">
      <c r="A2968" s="17" t="n"/>
      <c r="B2968" s="14" t="n"/>
      <c r="C2968" s="14" t="n"/>
      <c r="D2968" s="16" t="n"/>
      <c r="E2968" s="14" t="n"/>
      <c r="F2968" s="14" t="n"/>
      <c r="G2968" s="14" t="n"/>
      <c r="H2968" s="19" t="n"/>
      <c r="I2968" s="19" t="n"/>
      <c r="J2968" s="34">
        <f>IF(A2968="","",H2968+I2968)</f>
        <v/>
      </c>
      <c r="K2968" s="14" t="n"/>
      <c r="L2968" s="14" t="n"/>
      <c r="M2968" s="14" t="n"/>
      <c r="N2968" s="14" t="n"/>
      <c r="O2968" s="20">
        <f>IF(A2968="","",SUMPRODUCT((A2968&gt;=Setup!$C$19:$C$30)*(A2968&lt;=Setup!$D$19:$D$30)*Setup!$A$19:$A$30))</f>
        <v/>
      </c>
      <c r="P2968" s="34">
        <f>IF(A2968="","",IF(OR(F2968="Standard domestic 15% (Box 7)",F2968="Import - VAT paid at customs (Box 8)",F2968="Import - Reverse charge (Box 9)"),ROUND(H2968*Setup!$B$9,2),0))</f>
        <v/>
      </c>
      <c r="Q2968" s="34">
        <f>IF(A2968="","",I2968-P2968)</f>
        <v/>
      </c>
      <c r="R2968" s="34">
        <f>IF(A2968="","",IF(L2968="Yes",I2968,0))</f>
        <v/>
      </c>
      <c r="S2968" s="34">
        <f>IF(A2968="","",IF(AND(L2968="Yes",K2968="Yes",NOT(ISNUMBER(SEARCH("blocked",G2968))),OR(F2968="Standard domestic 15% (Box 7)",F2968="Import - VAT paid at customs (Box 8)",F2968="Import - Reverse charge (Box 9)"),OR(F2968&lt;&gt;"Standard domestic 15% (Box 7)",AND(LEN(D2968)=15,LEFT(D2968,1)="3",RIGHT(D2968,1)="3",ISNUMBER(--D2968)))),I2968,0))</f>
        <v/>
      </c>
      <c r="T2968" s="34">
        <f>IF(A2968="","",R2968-S2968)</f>
        <v/>
      </c>
      <c r="U2968" s="23">
        <f>IF(A2968="","",IF(O2968=0,"Outside audit periods; ","")&amp;IF(F2968="","No VAT category; ","")&amp;IF(ABS(Q2968)&gt;Setup!$B$10,"VAT ≠ 15% × net; ","")&amp;IF(AND(F2968="Standard domestic 15% (Box 7)",NOT(AND(LEN(D2968)=15,LEFT(D2968,1)="3",RIGHT(D2968,1)="3",ISNUMBER(--D2968)))),"Invalid/missing supplier VAT no; ","")&amp;IF(AND(L2968="Yes",K2968&lt;&gt;"Yes"),"VAT claimed without valid tax invoice; ","")&amp;IF(AND(L2968="Yes",ISNUMBER(SEARCH("blocked",G2968))),"Blocked input VAT claimed; ","")&amp;IF(AND(F2968="Import - VAT paid at customs (Box 8)",M2968=""),"Customs declaration no missing; ","")&amp;IF(AND(F2968="Import - Reverse charge (Box 9)",E2968="Saudi Arabia"),"RCM used for a local supplier; ","")&amp;IF(AND(L2968="Yes",NOT(OR(F2968="Standard domestic 15% (Box 7)",F2968="Import - VAT paid at customs (Box 8)",F2968="Import - Reverse charge (Box 9)"))),"VAT claimed on non-taxable category; ",""))</f>
        <v/>
      </c>
    </row>
    <row r="2969">
      <c r="A2969" s="17" t="n"/>
      <c r="B2969" s="14" t="n"/>
      <c r="C2969" s="14" t="n"/>
      <c r="D2969" s="16" t="n"/>
      <c r="E2969" s="14" t="n"/>
      <c r="F2969" s="14" t="n"/>
      <c r="G2969" s="14" t="n"/>
      <c r="H2969" s="19" t="n"/>
      <c r="I2969" s="19" t="n"/>
      <c r="J2969" s="34">
        <f>IF(A2969="","",H2969+I2969)</f>
        <v/>
      </c>
      <c r="K2969" s="14" t="n"/>
      <c r="L2969" s="14" t="n"/>
      <c r="M2969" s="14" t="n"/>
      <c r="N2969" s="14" t="n"/>
      <c r="O2969" s="20">
        <f>IF(A2969="","",SUMPRODUCT((A2969&gt;=Setup!$C$19:$C$30)*(A2969&lt;=Setup!$D$19:$D$30)*Setup!$A$19:$A$30))</f>
        <v/>
      </c>
      <c r="P2969" s="34">
        <f>IF(A2969="","",IF(OR(F2969="Standard domestic 15% (Box 7)",F2969="Import - VAT paid at customs (Box 8)",F2969="Import - Reverse charge (Box 9)"),ROUND(H2969*Setup!$B$9,2),0))</f>
        <v/>
      </c>
      <c r="Q2969" s="34">
        <f>IF(A2969="","",I2969-P2969)</f>
        <v/>
      </c>
      <c r="R2969" s="34">
        <f>IF(A2969="","",IF(L2969="Yes",I2969,0))</f>
        <v/>
      </c>
      <c r="S2969" s="34">
        <f>IF(A2969="","",IF(AND(L2969="Yes",K2969="Yes",NOT(ISNUMBER(SEARCH("blocked",G2969))),OR(F2969="Standard domestic 15% (Box 7)",F2969="Import - VAT paid at customs (Box 8)",F2969="Import - Reverse charge (Box 9)"),OR(F2969&lt;&gt;"Standard domestic 15% (Box 7)",AND(LEN(D2969)=15,LEFT(D2969,1)="3",RIGHT(D2969,1)="3",ISNUMBER(--D2969)))),I2969,0))</f>
        <v/>
      </c>
      <c r="T2969" s="34">
        <f>IF(A2969="","",R2969-S2969)</f>
        <v/>
      </c>
      <c r="U2969" s="23">
        <f>IF(A2969="","",IF(O2969=0,"Outside audit periods; ","")&amp;IF(F2969="","No VAT category; ","")&amp;IF(ABS(Q2969)&gt;Setup!$B$10,"VAT ≠ 15% × net; ","")&amp;IF(AND(F2969="Standard domestic 15% (Box 7)",NOT(AND(LEN(D2969)=15,LEFT(D2969,1)="3",RIGHT(D2969,1)="3",ISNUMBER(--D2969)))),"Invalid/missing supplier VAT no; ","")&amp;IF(AND(L2969="Yes",K2969&lt;&gt;"Yes"),"VAT claimed without valid tax invoice; ","")&amp;IF(AND(L2969="Yes",ISNUMBER(SEARCH("blocked",G2969))),"Blocked input VAT claimed; ","")&amp;IF(AND(F2969="Import - VAT paid at customs (Box 8)",M2969=""),"Customs declaration no missing; ","")&amp;IF(AND(F2969="Import - Reverse charge (Box 9)",E2969="Saudi Arabia"),"RCM used for a local supplier; ","")&amp;IF(AND(L2969="Yes",NOT(OR(F2969="Standard domestic 15% (Box 7)",F2969="Import - VAT paid at customs (Box 8)",F2969="Import - Reverse charge (Box 9)"))),"VAT claimed on non-taxable category; ",""))</f>
        <v/>
      </c>
    </row>
    <row r="2970">
      <c r="A2970" s="17" t="n"/>
      <c r="B2970" s="14" t="n"/>
      <c r="C2970" s="14" t="n"/>
      <c r="D2970" s="16" t="n"/>
      <c r="E2970" s="14" t="n"/>
      <c r="F2970" s="14" t="n"/>
      <c r="G2970" s="14" t="n"/>
      <c r="H2970" s="19" t="n"/>
      <c r="I2970" s="19" t="n"/>
      <c r="J2970" s="34">
        <f>IF(A2970="","",H2970+I2970)</f>
        <v/>
      </c>
      <c r="K2970" s="14" t="n"/>
      <c r="L2970" s="14" t="n"/>
      <c r="M2970" s="14" t="n"/>
      <c r="N2970" s="14" t="n"/>
      <c r="O2970" s="20">
        <f>IF(A2970="","",SUMPRODUCT((A2970&gt;=Setup!$C$19:$C$30)*(A2970&lt;=Setup!$D$19:$D$30)*Setup!$A$19:$A$30))</f>
        <v/>
      </c>
      <c r="P2970" s="34">
        <f>IF(A2970="","",IF(OR(F2970="Standard domestic 15% (Box 7)",F2970="Import - VAT paid at customs (Box 8)",F2970="Import - Reverse charge (Box 9)"),ROUND(H2970*Setup!$B$9,2),0))</f>
        <v/>
      </c>
      <c r="Q2970" s="34">
        <f>IF(A2970="","",I2970-P2970)</f>
        <v/>
      </c>
      <c r="R2970" s="34">
        <f>IF(A2970="","",IF(L2970="Yes",I2970,0))</f>
        <v/>
      </c>
      <c r="S2970" s="34">
        <f>IF(A2970="","",IF(AND(L2970="Yes",K2970="Yes",NOT(ISNUMBER(SEARCH("blocked",G2970))),OR(F2970="Standard domestic 15% (Box 7)",F2970="Import - VAT paid at customs (Box 8)",F2970="Import - Reverse charge (Box 9)"),OR(F2970&lt;&gt;"Standard domestic 15% (Box 7)",AND(LEN(D2970)=15,LEFT(D2970,1)="3",RIGHT(D2970,1)="3",ISNUMBER(--D2970)))),I2970,0))</f>
        <v/>
      </c>
      <c r="T2970" s="34">
        <f>IF(A2970="","",R2970-S2970)</f>
        <v/>
      </c>
      <c r="U2970" s="23">
        <f>IF(A2970="","",IF(O2970=0,"Outside audit periods; ","")&amp;IF(F2970="","No VAT category; ","")&amp;IF(ABS(Q2970)&gt;Setup!$B$10,"VAT ≠ 15% × net; ","")&amp;IF(AND(F2970="Standard domestic 15% (Box 7)",NOT(AND(LEN(D2970)=15,LEFT(D2970,1)="3",RIGHT(D2970,1)="3",ISNUMBER(--D2970)))),"Invalid/missing supplier VAT no; ","")&amp;IF(AND(L2970="Yes",K2970&lt;&gt;"Yes"),"VAT claimed without valid tax invoice; ","")&amp;IF(AND(L2970="Yes",ISNUMBER(SEARCH("blocked",G2970))),"Blocked input VAT claimed; ","")&amp;IF(AND(F2970="Import - VAT paid at customs (Box 8)",M2970=""),"Customs declaration no missing; ","")&amp;IF(AND(F2970="Import - Reverse charge (Box 9)",E2970="Saudi Arabia"),"RCM used for a local supplier; ","")&amp;IF(AND(L2970="Yes",NOT(OR(F2970="Standard domestic 15% (Box 7)",F2970="Import - VAT paid at customs (Box 8)",F2970="Import - Reverse charge (Box 9)"))),"VAT claimed on non-taxable category; ",""))</f>
        <v/>
      </c>
    </row>
    <row r="2971">
      <c r="A2971" s="17" t="n"/>
      <c r="B2971" s="14" t="n"/>
      <c r="C2971" s="14" t="n"/>
      <c r="D2971" s="16" t="n"/>
      <c r="E2971" s="14" t="n"/>
      <c r="F2971" s="14" t="n"/>
      <c r="G2971" s="14" t="n"/>
      <c r="H2971" s="19" t="n"/>
      <c r="I2971" s="19" t="n"/>
      <c r="J2971" s="34">
        <f>IF(A2971="","",H2971+I2971)</f>
        <v/>
      </c>
      <c r="K2971" s="14" t="n"/>
      <c r="L2971" s="14" t="n"/>
      <c r="M2971" s="14" t="n"/>
      <c r="N2971" s="14" t="n"/>
      <c r="O2971" s="20">
        <f>IF(A2971="","",SUMPRODUCT((A2971&gt;=Setup!$C$19:$C$30)*(A2971&lt;=Setup!$D$19:$D$30)*Setup!$A$19:$A$30))</f>
        <v/>
      </c>
      <c r="P2971" s="34">
        <f>IF(A2971="","",IF(OR(F2971="Standard domestic 15% (Box 7)",F2971="Import - VAT paid at customs (Box 8)",F2971="Import - Reverse charge (Box 9)"),ROUND(H2971*Setup!$B$9,2),0))</f>
        <v/>
      </c>
      <c r="Q2971" s="34">
        <f>IF(A2971="","",I2971-P2971)</f>
        <v/>
      </c>
      <c r="R2971" s="34">
        <f>IF(A2971="","",IF(L2971="Yes",I2971,0))</f>
        <v/>
      </c>
      <c r="S2971" s="34">
        <f>IF(A2971="","",IF(AND(L2971="Yes",K2971="Yes",NOT(ISNUMBER(SEARCH("blocked",G2971))),OR(F2971="Standard domestic 15% (Box 7)",F2971="Import - VAT paid at customs (Box 8)",F2971="Import - Reverse charge (Box 9)"),OR(F2971&lt;&gt;"Standard domestic 15% (Box 7)",AND(LEN(D2971)=15,LEFT(D2971,1)="3",RIGHT(D2971,1)="3",ISNUMBER(--D2971)))),I2971,0))</f>
        <v/>
      </c>
      <c r="T2971" s="34">
        <f>IF(A2971="","",R2971-S2971)</f>
        <v/>
      </c>
      <c r="U2971" s="23">
        <f>IF(A2971="","",IF(O2971=0,"Outside audit periods; ","")&amp;IF(F2971="","No VAT category; ","")&amp;IF(ABS(Q2971)&gt;Setup!$B$10,"VAT ≠ 15% × net; ","")&amp;IF(AND(F2971="Standard domestic 15% (Box 7)",NOT(AND(LEN(D2971)=15,LEFT(D2971,1)="3",RIGHT(D2971,1)="3",ISNUMBER(--D2971)))),"Invalid/missing supplier VAT no; ","")&amp;IF(AND(L2971="Yes",K2971&lt;&gt;"Yes"),"VAT claimed without valid tax invoice; ","")&amp;IF(AND(L2971="Yes",ISNUMBER(SEARCH("blocked",G2971))),"Blocked input VAT claimed; ","")&amp;IF(AND(F2971="Import - VAT paid at customs (Box 8)",M2971=""),"Customs declaration no missing; ","")&amp;IF(AND(F2971="Import - Reverse charge (Box 9)",E2971="Saudi Arabia"),"RCM used for a local supplier; ","")&amp;IF(AND(L2971="Yes",NOT(OR(F2971="Standard domestic 15% (Box 7)",F2971="Import - VAT paid at customs (Box 8)",F2971="Import - Reverse charge (Box 9)"))),"VAT claimed on non-taxable category; ",""))</f>
        <v/>
      </c>
    </row>
    <row r="2972">
      <c r="A2972" s="17" t="n"/>
      <c r="B2972" s="14" t="n"/>
      <c r="C2972" s="14" t="n"/>
      <c r="D2972" s="16" t="n"/>
      <c r="E2972" s="14" t="n"/>
      <c r="F2972" s="14" t="n"/>
      <c r="G2972" s="14" t="n"/>
      <c r="H2972" s="19" t="n"/>
      <c r="I2972" s="19" t="n"/>
      <c r="J2972" s="34">
        <f>IF(A2972="","",H2972+I2972)</f>
        <v/>
      </c>
      <c r="K2972" s="14" t="n"/>
      <c r="L2972" s="14" t="n"/>
      <c r="M2972" s="14" t="n"/>
      <c r="N2972" s="14" t="n"/>
      <c r="O2972" s="20">
        <f>IF(A2972="","",SUMPRODUCT((A2972&gt;=Setup!$C$19:$C$30)*(A2972&lt;=Setup!$D$19:$D$30)*Setup!$A$19:$A$30))</f>
        <v/>
      </c>
      <c r="P2972" s="34">
        <f>IF(A2972="","",IF(OR(F2972="Standard domestic 15% (Box 7)",F2972="Import - VAT paid at customs (Box 8)",F2972="Import - Reverse charge (Box 9)"),ROUND(H2972*Setup!$B$9,2),0))</f>
        <v/>
      </c>
      <c r="Q2972" s="34">
        <f>IF(A2972="","",I2972-P2972)</f>
        <v/>
      </c>
      <c r="R2972" s="34">
        <f>IF(A2972="","",IF(L2972="Yes",I2972,0))</f>
        <v/>
      </c>
      <c r="S2972" s="34">
        <f>IF(A2972="","",IF(AND(L2972="Yes",K2972="Yes",NOT(ISNUMBER(SEARCH("blocked",G2972))),OR(F2972="Standard domestic 15% (Box 7)",F2972="Import - VAT paid at customs (Box 8)",F2972="Import - Reverse charge (Box 9)"),OR(F2972&lt;&gt;"Standard domestic 15% (Box 7)",AND(LEN(D2972)=15,LEFT(D2972,1)="3",RIGHT(D2972,1)="3",ISNUMBER(--D2972)))),I2972,0))</f>
        <v/>
      </c>
      <c r="T2972" s="34">
        <f>IF(A2972="","",R2972-S2972)</f>
        <v/>
      </c>
      <c r="U2972" s="23">
        <f>IF(A2972="","",IF(O2972=0,"Outside audit periods; ","")&amp;IF(F2972="","No VAT category; ","")&amp;IF(ABS(Q2972)&gt;Setup!$B$10,"VAT ≠ 15% × net; ","")&amp;IF(AND(F2972="Standard domestic 15% (Box 7)",NOT(AND(LEN(D2972)=15,LEFT(D2972,1)="3",RIGHT(D2972,1)="3",ISNUMBER(--D2972)))),"Invalid/missing supplier VAT no; ","")&amp;IF(AND(L2972="Yes",K2972&lt;&gt;"Yes"),"VAT claimed without valid tax invoice; ","")&amp;IF(AND(L2972="Yes",ISNUMBER(SEARCH("blocked",G2972))),"Blocked input VAT claimed; ","")&amp;IF(AND(F2972="Import - VAT paid at customs (Box 8)",M2972=""),"Customs declaration no missing; ","")&amp;IF(AND(F2972="Import - Reverse charge (Box 9)",E2972="Saudi Arabia"),"RCM used for a local supplier; ","")&amp;IF(AND(L2972="Yes",NOT(OR(F2972="Standard domestic 15% (Box 7)",F2972="Import - VAT paid at customs (Box 8)",F2972="Import - Reverse charge (Box 9)"))),"VAT claimed on non-taxable category; ",""))</f>
        <v/>
      </c>
    </row>
    <row r="2973">
      <c r="A2973" s="17" t="n"/>
      <c r="B2973" s="14" t="n"/>
      <c r="C2973" s="14" t="n"/>
      <c r="D2973" s="16" t="n"/>
      <c r="E2973" s="14" t="n"/>
      <c r="F2973" s="14" t="n"/>
      <c r="G2973" s="14" t="n"/>
      <c r="H2973" s="19" t="n"/>
      <c r="I2973" s="19" t="n"/>
      <c r="J2973" s="34">
        <f>IF(A2973="","",H2973+I2973)</f>
        <v/>
      </c>
      <c r="K2973" s="14" t="n"/>
      <c r="L2973" s="14" t="n"/>
      <c r="M2973" s="14" t="n"/>
      <c r="N2973" s="14" t="n"/>
      <c r="O2973" s="20">
        <f>IF(A2973="","",SUMPRODUCT((A2973&gt;=Setup!$C$19:$C$30)*(A2973&lt;=Setup!$D$19:$D$30)*Setup!$A$19:$A$30))</f>
        <v/>
      </c>
      <c r="P2973" s="34">
        <f>IF(A2973="","",IF(OR(F2973="Standard domestic 15% (Box 7)",F2973="Import - VAT paid at customs (Box 8)",F2973="Import - Reverse charge (Box 9)"),ROUND(H2973*Setup!$B$9,2),0))</f>
        <v/>
      </c>
      <c r="Q2973" s="34">
        <f>IF(A2973="","",I2973-P2973)</f>
        <v/>
      </c>
      <c r="R2973" s="34">
        <f>IF(A2973="","",IF(L2973="Yes",I2973,0))</f>
        <v/>
      </c>
      <c r="S2973" s="34">
        <f>IF(A2973="","",IF(AND(L2973="Yes",K2973="Yes",NOT(ISNUMBER(SEARCH("blocked",G2973))),OR(F2973="Standard domestic 15% (Box 7)",F2973="Import - VAT paid at customs (Box 8)",F2973="Import - Reverse charge (Box 9)"),OR(F2973&lt;&gt;"Standard domestic 15% (Box 7)",AND(LEN(D2973)=15,LEFT(D2973,1)="3",RIGHT(D2973,1)="3",ISNUMBER(--D2973)))),I2973,0))</f>
        <v/>
      </c>
      <c r="T2973" s="34">
        <f>IF(A2973="","",R2973-S2973)</f>
        <v/>
      </c>
      <c r="U2973" s="23">
        <f>IF(A2973="","",IF(O2973=0,"Outside audit periods; ","")&amp;IF(F2973="","No VAT category; ","")&amp;IF(ABS(Q2973)&gt;Setup!$B$10,"VAT ≠ 15% × net; ","")&amp;IF(AND(F2973="Standard domestic 15% (Box 7)",NOT(AND(LEN(D2973)=15,LEFT(D2973,1)="3",RIGHT(D2973,1)="3",ISNUMBER(--D2973)))),"Invalid/missing supplier VAT no; ","")&amp;IF(AND(L2973="Yes",K2973&lt;&gt;"Yes"),"VAT claimed without valid tax invoice; ","")&amp;IF(AND(L2973="Yes",ISNUMBER(SEARCH("blocked",G2973))),"Blocked input VAT claimed; ","")&amp;IF(AND(F2973="Import - VAT paid at customs (Box 8)",M2973=""),"Customs declaration no missing; ","")&amp;IF(AND(F2973="Import - Reverse charge (Box 9)",E2973="Saudi Arabia"),"RCM used for a local supplier; ","")&amp;IF(AND(L2973="Yes",NOT(OR(F2973="Standard domestic 15% (Box 7)",F2973="Import - VAT paid at customs (Box 8)",F2973="Import - Reverse charge (Box 9)"))),"VAT claimed on non-taxable category; ",""))</f>
        <v/>
      </c>
    </row>
    <row r="2974">
      <c r="A2974" s="17" t="n"/>
      <c r="B2974" s="14" t="n"/>
      <c r="C2974" s="14" t="n"/>
      <c r="D2974" s="16" t="n"/>
      <c r="E2974" s="14" t="n"/>
      <c r="F2974" s="14" t="n"/>
      <c r="G2974" s="14" t="n"/>
      <c r="H2974" s="19" t="n"/>
      <c r="I2974" s="19" t="n"/>
      <c r="J2974" s="34">
        <f>IF(A2974="","",H2974+I2974)</f>
        <v/>
      </c>
      <c r="K2974" s="14" t="n"/>
      <c r="L2974" s="14" t="n"/>
      <c r="M2974" s="14" t="n"/>
      <c r="N2974" s="14" t="n"/>
      <c r="O2974" s="20">
        <f>IF(A2974="","",SUMPRODUCT((A2974&gt;=Setup!$C$19:$C$30)*(A2974&lt;=Setup!$D$19:$D$30)*Setup!$A$19:$A$30))</f>
        <v/>
      </c>
      <c r="P2974" s="34">
        <f>IF(A2974="","",IF(OR(F2974="Standard domestic 15% (Box 7)",F2974="Import - VAT paid at customs (Box 8)",F2974="Import - Reverse charge (Box 9)"),ROUND(H2974*Setup!$B$9,2),0))</f>
        <v/>
      </c>
      <c r="Q2974" s="34">
        <f>IF(A2974="","",I2974-P2974)</f>
        <v/>
      </c>
      <c r="R2974" s="34">
        <f>IF(A2974="","",IF(L2974="Yes",I2974,0))</f>
        <v/>
      </c>
      <c r="S2974" s="34">
        <f>IF(A2974="","",IF(AND(L2974="Yes",K2974="Yes",NOT(ISNUMBER(SEARCH("blocked",G2974))),OR(F2974="Standard domestic 15% (Box 7)",F2974="Import - VAT paid at customs (Box 8)",F2974="Import - Reverse charge (Box 9)"),OR(F2974&lt;&gt;"Standard domestic 15% (Box 7)",AND(LEN(D2974)=15,LEFT(D2974,1)="3",RIGHT(D2974,1)="3",ISNUMBER(--D2974)))),I2974,0))</f>
        <v/>
      </c>
      <c r="T2974" s="34">
        <f>IF(A2974="","",R2974-S2974)</f>
        <v/>
      </c>
      <c r="U2974" s="23">
        <f>IF(A2974="","",IF(O2974=0,"Outside audit periods; ","")&amp;IF(F2974="","No VAT category; ","")&amp;IF(ABS(Q2974)&gt;Setup!$B$10,"VAT ≠ 15% × net; ","")&amp;IF(AND(F2974="Standard domestic 15% (Box 7)",NOT(AND(LEN(D2974)=15,LEFT(D2974,1)="3",RIGHT(D2974,1)="3",ISNUMBER(--D2974)))),"Invalid/missing supplier VAT no; ","")&amp;IF(AND(L2974="Yes",K2974&lt;&gt;"Yes"),"VAT claimed without valid tax invoice; ","")&amp;IF(AND(L2974="Yes",ISNUMBER(SEARCH("blocked",G2974))),"Blocked input VAT claimed; ","")&amp;IF(AND(F2974="Import - VAT paid at customs (Box 8)",M2974=""),"Customs declaration no missing; ","")&amp;IF(AND(F2974="Import - Reverse charge (Box 9)",E2974="Saudi Arabia"),"RCM used for a local supplier; ","")&amp;IF(AND(L2974="Yes",NOT(OR(F2974="Standard domestic 15% (Box 7)",F2974="Import - VAT paid at customs (Box 8)",F2974="Import - Reverse charge (Box 9)"))),"VAT claimed on non-taxable category; ",""))</f>
        <v/>
      </c>
    </row>
    <row r="2975">
      <c r="A2975" s="17" t="n"/>
      <c r="B2975" s="14" t="n"/>
      <c r="C2975" s="14" t="n"/>
      <c r="D2975" s="16" t="n"/>
      <c r="E2975" s="14" t="n"/>
      <c r="F2975" s="14" t="n"/>
      <c r="G2975" s="14" t="n"/>
      <c r="H2975" s="19" t="n"/>
      <c r="I2975" s="19" t="n"/>
      <c r="J2975" s="34">
        <f>IF(A2975="","",H2975+I2975)</f>
        <v/>
      </c>
      <c r="K2975" s="14" t="n"/>
      <c r="L2975" s="14" t="n"/>
      <c r="M2975" s="14" t="n"/>
      <c r="N2975" s="14" t="n"/>
      <c r="O2975" s="20">
        <f>IF(A2975="","",SUMPRODUCT((A2975&gt;=Setup!$C$19:$C$30)*(A2975&lt;=Setup!$D$19:$D$30)*Setup!$A$19:$A$30))</f>
        <v/>
      </c>
      <c r="P2975" s="34">
        <f>IF(A2975="","",IF(OR(F2975="Standard domestic 15% (Box 7)",F2975="Import - VAT paid at customs (Box 8)",F2975="Import - Reverse charge (Box 9)"),ROUND(H2975*Setup!$B$9,2),0))</f>
        <v/>
      </c>
      <c r="Q2975" s="34">
        <f>IF(A2975="","",I2975-P2975)</f>
        <v/>
      </c>
      <c r="R2975" s="34">
        <f>IF(A2975="","",IF(L2975="Yes",I2975,0))</f>
        <v/>
      </c>
      <c r="S2975" s="34">
        <f>IF(A2975="","",IF(AND(L2975="Yes",K2975="Yes",NOT(ISNUMBER(SEARCH("blocked",G2975))),OR(F2975="Standard domestic 15% (Box 7)",F2975="Import - VAT paid at customs (Box 8)",F2975="Import - Reverse charge (Box 9)"),OR(F2975&lt;&gt;"Standard domestic 15% (Box 7)",AND(LEN(D2975)=15,LEFT(D2975,1)="3",RIGHT(D2975,1)="3",ISNUMBER(--D2975)))),I2975,0))</f>
        <v/>
      </c>
      <c r="T2975" s="34">
        <f>IF(A2975="","",R2975-S2975)</f>
        <v/>
      </c>
      <c r="U2975" s="23">
        <f>IF(A2975="","",IF(O2975=0,"Outside audit periods; ","")&amp;IF(F2975="","No VAT category; ","")&amp;IF(ABS(Q2975)&gt;Setup!$B$10,"VAT ≠ 15% × net; ","")&amp;IF(AND(F2975="Standard domestic 15% (Box 7)",NOT(AND(LEN(D2975)=15,LEFT(D2975,1)="3",RIGHT(D2975,1)="3",ISNUMBER(--D2975)))),"Invalid/missing supplier VAT no; ","")&amp;IF(AND(L2975="Yes",K2975&lt;&gt;"Yes"),"VAT claimed without valid tax invoice; ","")&amp;IF(AND(L2975="Yes",ISNUMBER(SEARCH("blocked",G2975))),"Blocked input VAT claimed; ","")&amp;IF(AND(F2975="Import - VAT paid at customs (Box 8)",M2975=""),"Customs declaration no missing; ","")&amp;IF(AND(F2975="Import - Reverse charge (Box 9)",E2975="Saudi Arabia"),"RCM used for a local supplier; ","")&amp;IF(AND(L2975="Yes",NOT(OR(F2975="Standard domestic 15% (Box 7)",F2975="Import - VAT paid at customs (Box 8)",F2975="Import - Reverse charge (Box 9)"))),"VAT claimed on non-taxable category; ",""))</f>
        <v/>
      </c>
    </row>
    <row r="2976">
      <c r="A2976" s="17" t="n"/>
      <c r="B2976" s="14" t="n"/>
      <c r="C2976" s="14" t="n"/>
      <c r="D2976" s="16" t="n"/>
      <c r="E2976" s="14" t="n"/>
      <c r="F2976" s="14" t="n"/>
      <c r="G2976" s="14" t="n"/>
      <c r="H2976" s="19" t="n"/>
      <c r="I2976" s="19" t="n"/>
      <c r="J2976" s="34">
        <f>IF(A2976="","",H2976+I2976)</f>
        <v/>
      </c>
      <c r="K2976" s="14" t="n"/>
      <c r="L2976" s="14" t="n"/>
      <c r="M2976" s="14" t="n"/>
      <c r="N2976" s="14" t="n"/>
      <c r="O2976" s="20">
        <f>IF(A2976="","",SUMPRODUCT((A2976&gt;=Setup!$C$19:$C$30)*(A2976&lt;=Setup!$D$19:$D$30)*Setup!$A$19:$A$30))</f>
        <v/>
      </c>
      <c r="P2976" s="34">
        <f>IF(A2976="","",IF(OR(F2976="Standard domestic 15% (Box 7)",F2976="Import - VAT paid at customs (Box 8)",F2976="Import - Reverse charge (Box 9)"),ROUND(H2976*Setup!$B$9,2),0))</f>
        <v/>
      </c>
      <c r="Q2976" s="34">
        <f>IF(A2976="","",I2976-P2976)</f>
        <v/>
      </c>
      <c r="R2976" s="34">
        <f>IF(A2976="","",IF(L2976="Yes",I2976,0))</f>
        <v/>
      </c>
      <c r="S2976" s="34">
        <f>IF(A2976="","",IF(AND(L2976="Yes",K2976="Yes",NOT(ISNUMBER(SEARCH("blocked",G2976))),OR(F2976="Standard domestic 15% (Box 7)",F2976="Import - VAT paid at customs (Box 8)",F2976="Import - Reverse charge (Box 9)"),OR(F2976&lt;&gt;"Standard domestic 15% (Box 7)",AND(LEN(D2976)=15,LEFT(D2976,1)="3",RIGHT(D2976,1)="3",ISNUMBER(--D2976)))),I2976,0))</f>
        <v/>
      </c>
      <c r="T2976" s="34">
        <f>IF(A2976="","",R2976-S2976)</f>
        <v/>
      </c>
      <c r="U2976" s="23">
        <f>IF(A2976="","",IF(O2976=0,"Outside audit periods; ","")&amp;IF(F2976="","No VAT category; ","")&amp;IF(ABS(Q2976)&gt;Setup!$B$10,"VAT ≠ 15% × net; ","")&amp;IF(AND(F2976="Standard domestic 15% (Box 7)",NOT(AND(LEN(D2976)=15,LEFT(D2976,1)="3",RIGHT(D2976,1)="3",ISNUMBER(--D2976)))),"Invalid/missing supplier VAT no; ","")&amp;IF(AND(L2976="Yes",K2976&lt;&gt;"Yes"),"VAT claimed without valid tax invoice; ","")&amp;IF(AND(L2976="Yes",ISNUMBER(SEARCH("blocked",G2976))),"Blocked input VAT claimed; ","")&amp;IF(AND(F2976="Import - VAT paid at customs (Box 8)",M2976=""),"Customs declaration no missing; ","")&amp;IF(AND(F2976="Import - Reverse charge (Box 9)",E2976="Saudi Arabia"),"RCM used for a local supplier; ","")&amp;IF(AND(L2976="Yes",NOT(OR(F2976="Standard domestic 15% (Box 7)",F2976="Import - VAT paid at customs (Box 8)",F2976="Import - Reverse charge (Box 9)"))),"VAT claimed on non-taxable category; ",""))</f>
        <v/>
      </c>
    </row>
    <row r="2977">
      <c r="A2977" s="17" t="n"/>
      <c r="B2977" s="14" t="n"/>
      <c r="C2977" s="14" t="n"/>
      <c r="D2977" s="16" t="n"/>
      <c r="E2977" s="14" t="n"/>
      <c r="F2977" s="14" t="n"/>
      <c r="G2977" s="14" t="n"/>
      <c r="H2977" s="19" t="n"/>
      <c r="I2977" s="19" t="n"/>
      <c r="J2977" s="34">
        <f>IF(A2977="","",H2977+I2977)</f>
        <v/>
      </c>
      <c r="K2977" s="14" t="n"/>
      <c r="L2977" s="14" t="n"/>
      <c r="M2977" s="14" t="n"/>
      <c r="N2977" s="14" t="n"/>
      <c r="O2977" s="20">
        <f>IF(A2977="","",SUMPRODUCT((A2977&gt;=Setup!$C$19:$C$30)*(A2977&lt;=Setup!$D$19:$D$30)*Setup!$A$19:$A$30))</f>
        <v/>
      </c>
      <c r="P2977" s="34">
        <f>IF(A2977="","",IF(OR(F2977="Standard domestic 15% (Box 7)",F2977="Import - VAT paid at customs (Box 8)",F2977="Import - Reverse charge (Box 9)"),ROUND(H2977*Setup!$B$9,2),0))</f>
        <v/>
      </c>
      <c r="Q2977" s="34">
        <f>IF(A2977="","",I2977-P2977)</f>
        <v/>
      </c>
      <c r="R2977" s="34">
        <f>IF(A2977="","",IF(L2977="Yes",I2977,0))</f>
        <v/>
      </c>
      <c r="S2977" s="34">
        <f>IF(A2977="","",IF(AND(L2977="Yes",K2977="Yes",NOT(ISNUMBER(SEARCH("blocked",G2977))),OR(F2977="Standard domestic 15% (Box 7)",F2977="Import - VAT paid at customs (Box 8)",F2977="Import - Reverse charge (Box 9)"),OR(F2977&lt;&gt;"Standard domestic 15% (Box 7)",AND(LEN(D2977)=15,LEFT(D2977,1)="3",RIGHT(D2977,1)="3",ISNUMBER(--D2977)))),I2977,0))</f>
        <v/>
      </c>
      <c r="T2977" s="34">
        <f>IF(A2977="","",R2977-S2977)</f>
        <v/>
      </c>
      <c r="U2977" s="23">
        <f>IF(A2977="","",IF(O2977=0,"Outside audit periods; ","")&amp;IF(F2977="","No VAT category; ","")&amp;IF(ABS(Q2977)&gt;Setup!$B$10,"VAT ≠ 15% × net; ","")&amp;IF(AND(F2977="Standard domestic 15% (Box 7)",NOT(AND(LEN(D2977)=15,LEFT(D2977,1)="3",RIGHT(D2977,1)="3",ISNUMBER(--D2977)))),"Invalid/missing supplier VAT no; ","")&amp;IF(AND(L2977="Yes",K2977&lt;&gt;"Yes"),"VAT claimed without valid tax invoice; ","")&amp;IF(AND(L2977="Yes",ISNUMBER(SEARCH("blocked",G2977))),"Blocked input VAT claimed; ","")&amp;IF(AND(F2977="Import - VAT paid at customs (Box 8)",M2977=""),"Customs declaration no missing; ","")&amp;IF(AND(F2977="Import - Reverse charge (Box 9)",E2977="Saudi Arabia"),"RCM used for a local supplier; ","")&amp;IF(AND(L2977="Yes",NOT(OR(F2977="Standard domestic 15% (Box 7)",F2977="Import - VAT paid at customs (Box 8)",F2977="Import - Reverse charge (Box 9)"))),"VAT claimed on non-taxable category; ",""))</f>
        <v/>
      </c>
    </row>
    <row r="2978">
      <c r="A2978" s="17" t="n"/>
      <c r="B2978" s="14" t="n"/>
      <c r="C2978" s="14" t="n"/>
      <c r="D2978" s="16" t="n"/>
      <c r="E2978" s="14" t="n"/>
      <c r="F2978" s="14" t="n"/>
      <c r="G2978" s="14" t="n"/>
      <c r="H2978" s="19" t="n"/>
      <c r="I2978" s="19" t="n"/>
      <c r="J2978" s="34">
        <f>IF(A2978="","",H2978+I2978)</f>
        <v/>
      </c>
      <c r="K2978" s="14" t="n"/>
      <c r="L2978" s="14" t="n"/>
      <c r="M2978" s="14" t="n"/>
      <c r="N2978" s="14" t="n"/>
      <c r="O2978" s="20">
        <f>IF(A2978="","",SUMPRODUCT((A2978&gt;=Setup!$C$19:$C$30)*(A2978&lt;=Setup!$D$19:$D$30)*Setup!$A$19:$A$30))</f>
        <v/>
      </c>
      <c r="P2978" s="34">
        <f>IF(A2978="","",IF(OR(F2978="Standard domestic 15% (Box 7)",F2978="Import - VAT paid at customs (Box 8)",F2978="Import - Reverse charge (Box 9)"),ROUND(H2978*Setup!$B$9,2),0))</f>
        <v/>
      </c>
      <c r="Q2978" s="34">
        <f>IF(A2978="","",I2978-P2978)</f>
        <v/>
      </c>
      <c r="R2978" s="34">
        <f>IF(A2978="","",IF(L2978="Yes",I2978,0))</f>
        <v/>
      </c>
      <c r="S2978" s="34">
        <f>IF(A2978="","",IF(AND(L2978="Yes",K2978="Yes",NOT(ISNUMBER(SEARCH("blocked",G2978))),OR(F2978="Standard domestic 15% (Box 7)",F2978="Import - VAT paid at customs (Box 8)",F2978="Import - Reverse charge (Box 9)"),OR(F2978&lt;&gt;"Standard domestic 15% (Box 7)",AND(LEN(D2978)=15,LEFT(D2978,1)="3",RIGHT(D2978,1)="3",ISNUMBER(--D2978)))),I2978,0))</f>
        <v/>
      </c>
      <c r="T2978" s="34">
        <f>IF(A2978="","",R2978-S2978)</f>
        <v/>
      </c>
      <c r="U2978" s="23">
        <f>IF(A2978="","",IF(O2978=0,"Outside audit periods; ","")&amp;IF(F2978="","No VAT category; ","")&amp;IF(ABS(Q2978)&gt;Setup!$B$10,"VAT ≠ 15% × net; ","")&amp;IF(AND(F2978="Standard domestic 15% (Box 7)",NOT(AND(LEN(D2978)=15,LEFT(D2978,1)="3",RIGHT(D2978,1)="3",ISNUMBER(--D2978)))),"Invalid/missing supplier VAT no; ","")&amp;IF(AND(L2978="Yes",K2978&lt;&gt;"Yes"),"VAT claimed without valid tax invoice; ","")&amp;IF(AND(L2978="Yes",ISNUMBER(SEARCH("blocked",G2978))),"Blocked input VAT claimed; ","")&amp;IF(AND(F2978="Import - VAT paid at customs (Box 8)",M2978=""),"Customs declaration no missing; ","")&amp;IF(AND(F2978="Import - Reverse charge (Box 9)",E2978="Saudi Arabia"),"RCM used for a local supplier; ","")&amp;IF(AND(L2978="Yes",NOT(OR(F2978="Standard domestic 15% (Box 7)",F2978="Import - VAT paid at customs (Box 8)",F2978="Import - Reverse charge (Box 9)"))),"VAT claimed on non-taxable category; ",""))</f>
        <v/>
      </c>
    </row>
    <row r="2979">
      <c r="A2979" s="17" t="n"/>
      <c r="B2979" s="14" t="n"/>
      <c r="C2979" s="14" t="n"/>
      <c r="D2979" s="16" t="n"/>
      <c r="E2979" s="14" t="n"/>
      <c r="F2979" s="14" t="n"/>
      <c r="G2979" s="14" t="n"/>
      <c r="H2979" s="19" t="n"/>
      <c r="I2979" s="19" t="n"/>
      <c r="J2979" s="34">
        <f>IF(A2979="","",H2979+I2979)</f>
        <v/>
      </c>
      <c r="K2979" s="14" t="n"/>
      <c r="L2979" s="14" t="n"/>
      <c r="M2979" s="14" t="n"/>
      <c r="N2979" s="14" t="n"/>
      <c r="O2979" s="20">
        <f>IF(A2979="","",SUMPRODUCT((A2979&gt;=Setup!$C$19:$C$30)*(A2979&lt;=Setup!$D$19:$D$30)*Setup!$A$19:$A$30))</f>
        <v/>
      </c>
      <c r="P2979" s="34">
        <f>IF(A2979="","",IF(OR(F2979="Standard domestic 15% (Box 7)",F2979="Import - VAT paid at customs (Box 8)",F2979="Import - Reverse charge (Box 9)"),ROUND(H2979*Setup!$B$9,2),0))</f>
        <v/>
      </c>
      <c r="Q2979" s="34">
        <f>IF(A2979="","",I2979-P2979)</f>
        <v/>
      </c>
      <c r="R2979" s="34">
        <f>IF(A2979="","",IF(L2979="Yes",I2979,0))</f>
        <v/>
      </c>
      <c r="S2979" s="34">
        <f>IF(A2979="","",IF(AND(L2979="Yes",K2979="Yes",NOT(ISNUMBER(SEARCH("blocked",G2979))),OR(F2979="Standard domestic 15% (Box 7)",F2979="Import - VAT paid at customs (Box 8)",F2979="Import - Reverse charge (Box 9)"),OR(F2979&lt;&gt;"Standard domestic 15% (Box 7)",AND(LEN(D2979)=15,LEFT(D2979,1)="3",RIGHT(D2979,1)="3",ISNUMBER(--D2979)))),I2979,0))</f>
        <v/>
      </c>
      <c r="T2979" s="34">
        <f>IF(A2979="","",R2979-S2979)</f>
        <v/>
      </c>
      <c r="U2979" s="23">
        <f>IF(A2979="","",IF(O2979=0,"Outside audit periods; ","")&amp;IF(F2979="","No VAT category; ","")&amp;IF(ABS(Q2979)&gt;Setup!$B$10,"VAT ≠ 15% × net; ","")&amp;IF(AND(F2979="Standard domestic 15% (Box 7)",NOT(AND(LEN(D2979)=15,LEFT(D2979,1)="3",RIGHT(D2979,1)="3",ISNUMBER(--D2979)))),"Invalid/missing supplier VAT no; ","")&amp;IF(AND(L2979="Yes",K2979&lt;&gt;"Yes"),"VAT claimed without valid tax invoice; ","")&amp;IF(AND(L2979="Yes",ISNUMBER(SEARCH("blocked",G2979))),"Blocked input VAT claimed; ","")&amp;IF(AND(F2979="Import - VAT paid at customs (Box 8)",M2979=""),"Customs declaration no missing; ","")&amp;IF(AND(F2979="Import - Reverse charge (Box 9)",E2979="Saudi Arabia"),"RCM used for a local supplier; ","")&amp;IF(AND(L2979="Yes",NOT(OR(F2979="Standard domestic 15% (Box 7)",F2979="Import - VAT paid at customs (Box 8)",F2979="Import - Reverse charge (Box 9)"))),"VAT claimed on non-taxable category; ",""))</f>
        <v/>
      </c>
    </row>
    <row r="2980">
      <c r="A2980" s="17" t="n"/>
      <c r="B2980" s="14" t="n"/>
      <c r="C2980" s="14" t="n"/>
      <c r="D2980" s="16" t="n"/>
      <c r="E2980" s="14" t="n"/>
      <c r="F2980" s="14" t="n"/>
      <c r="G2980" s="14" t="n"/>
      <c r="H2980" s="19" t="n"/>
      <c r="I2980" s="19" t="n"/>
      <c r="J2980" s="34">
        <f>IF(A2980="","",H2980+I2980)</f>
        <v/>
      </c>
      <c r="K2980" s="14" t="n"/>
      <c r="L2980" s="14" t="n"/>
      <c r="M2980" s="14" t="n"/>
      <c r="N2980" s="14" t="n"/>
      <c r="O2980" s="20">
        <f>IF(A2980="","",SUMPRODUCT((A2980&gt;=Setup!$C$19:$C$30)*(A2980&lt;=Setup!$D$19:$D$30)*Setup!$A$19:$A$30))</f>
        <v/>
      </c>
      <c r="P2980" s="34">
        <f>IF(A2980="","",IF(OR(F2980="Standard domestic 15% (Box 7)",F2980="Import - VAT paid at customs (Box 8)",F2980="Import - Reverse charge (Box 9)"),ROUND(H2980*Setup!$B$9,2),0))</f>
        <v/>
      </c>
      <c r="Q2980" s="34">
        <f>IF(A2980="","",I2980-P2980)</f>
        <v/>
      </c>
      <c r="R2980" s="34">
        <f>IF(A2980="","",IF(L2980="Yes",I2980,0))</f>
        <v/>
      </c>
      <c r="S2980" s="34">
        <f>IF(A2980="","",IF(AND(L2980="Yes",K2980="Yes",NOT(ISNUMBER(SEARCH("blocked",G2980))),OR(F2980="Standard domestic 15% (Box 7)",F2980="Import - VAT paid at customs (Box 8)",F2980="Import - Reverse charge (Box 9)"),OR(F2980&lt;&gt;"Standard domestic 15% (Box 7)",AND(LEN(D2980)=15,LEFT(D2980,1)="3",RIGHT(D2980,1)="3",ISNUMBER(--D2980)))),I2980,0))</f>
        <v/>
      </c>
      <c r="T2980" s="34">
        <f>IF(A2980="","",R2980-S2980)</f>
        <v/>
      </c>
      <c r="U2980" s="23">
        <f>IF(A2980="","",IF(O2980=0,"Outside audit periods; ","")&amp;IF(F2980="","No VAT category; ","")&amp;IF(ABS(Q2980)&gt;Setup!$B$10,"VAT ≠ 15% × net; ","")&amp;IF(AND(F2980="Standard domestic 15% (Box 7)",NOT(AND(LEN(D2980)=15,LEFT(D2980,1)="3",RIGHT(D2980,1)="3",ISNUMBER(--D2980)))),"Invalid/missing supplier VAT no; ","")&amp;IF(AND(L2980="Yes",K2980&lt;&gt;"Yes"),"VAT claimed without valid tax invoice; ","")&amp;IF(AND(L2980="Yes",ISNUMBER(SEARCH("blocked",G2980))),"Blocked input VAT claimed; ","")&amp;IF(AND(F2980="Import - VAT paid at customs (Box 8)",M2980=""),"Customs declaration no missing; ","")&amp;IF(AND(F2980="Import - Reverse charge (Box 9)",E2980="Saudi Arabia"),"RCM used for a local supplier; ","")&amp;IF(AND(L2980="Yes",NOT(OR(F2980="Standard domestic 15% (Box 7)",F2980="Import - VAT paid at customs (Box 8)",F2980="Import - Reverse charge (Box 9)"))),"VAT claimed on non-taxable category; ",""))</f>
        <v/>
      </c>
    </row>
    <row r="2981">
      <c r="A2981" s="17" t="n"/>
      <c r="B2981" s="14" t="n"/>
      <c r="C2981" s="14" t="n"/>
      <c r="D2981" s="16" t="n"/>
      <c r="E2981" s="14" t="n"/>
      <c r="F2981" s="14" t="n"/>
      <c r="G2981" s="14" t="n"/>
      <c r="H2981" s="19" t="n"/>
      <c r="I2981" s="19" t="n"/>
      <c r="J2981" s="34">
        <f>IF(A2981="","",H2981+I2981)</f>
        <v/>
      </c>
      <c r="K2981" s="14" t="n"/>
      <c r="L2981" s="14" t="n"/>
      <c r="M2981" s="14" t="n"/>
      <c r="N2981" s="14" t="n"/>
      <c r="O2981" s="20">
        <f>IF(A2981="","",SUMPRODUCT((A2981&gt;=Setup!$C$19:$C$30)*(A2981&lt;=Setup!$D$19:$D$30)*Setup!$A$19:$A$30))</f>
        <v/>
      </c>
      <c r="P2981" s="34">
        <f>IF(A2981="","",IF(OR(F2981="Standard domestic 15% (Box 7)",F2981="Import - VAT paid at customs (Box 8)",F2981="Import - Reverse charge (Box 9)"),ROUND(H2981*Setup!$B$9,2),0))</f>
        <v/>
      </c>
      <c r="Q2981" s="34">
        <f>IF(A2981="","",I2981-P2981)</f>
        <v/>
      </c>
      <c r="R2981" s="34">
        <f>IF(A2981="","",IF(L2981="Yes",I2981,0))</f>
        <v/>
      </c>
      <c r="S2981" s="34">
        <f>IF(A2981="","",IF(AND(L2981="Yes",K2981="Yes",NOT(ISNUMBER(SEARCH("blocked",G2981))),OR(F2981="Standard domestic 15% (Box 7)",F2981="Import - VAT paid at customs (Box 8)",F2981="Import - Reverse charge (Box 9)"),OR(F2981&lt;&gt;"Standard domestic 15% (Box 7)",AND(LEN(D2981)=15,LEFT(D2981,1)="3",RIGHT(D2981,1)="3",ISNUMBER(--D2981)))),I2981,0))</f>
        <v/>
      </c>
      <c r="T2981" s="34">
        <f>IF(A2981="","",R2981-S2981)</f>
        <v/>
      </c>
      <c r="U2981" s="23">
        <f>IF(A2981="","",IF(O2981=0,"Outside audit periods; ","")&amp;IF(F2981="","No VAT category; ","")&amp;IF(ABS(Q2981)&gt;Setup!$B$10,"VAT ≠ 15% × net; ","")&amp;IF(AND(F2981="Standard domestic 15% (Box 7)",NOT(AND(LEN(D2981)=15,LEFT(D2981,1)="3",RIGHT(D2981,1)="3",ISNUMBER(--D2981)))),"Invalid/missing supplier VAT no; ","")&amp;IF(AND(L2981="Yes",K2981&lt;&gt;"Yes"),"VAT claimed without valid tax invoice; ","")&amp;IF(AND(L2981="Yes",ISNUMBER(SEARCH("blocked",G2981))),"Blocked input VAT claimed; ","")&amp;IF(AND(F2981="Import - VAT paid at customs (Box 8)",M2981=""),"Customs declaration no missing; ","")&amp;IF(AND(F2981="Import - Reverse charge (Box 9)",E2981="Saudi Arabia"),"RCM used for a local supplier; ","")&amp;IF(AND(L2981="Yes",NOT(OR(F2981="Standard domestic 15% (Box 7)",F2981="Import - VAT paid at customs (Box 8)",F2981="Import - Reverse charge (Box 9)"))),"VAT claimed on non-taxable category; ",""))</f>
        <v/>
      </c>
    </row>
    <row r="2982">
      <c r="A2982" s="17" t="n"/>
      <c r="B2982" s="14" t="n"/>
      <c r="C2982" s="14" t="n"/>
      <c r="D2982" s="16" t="n"/>
      <c r="E2982" s="14" t="n"/>
      <c r="F2982" s="14" t="n"/>
      <c r="G2982" s="14" t="n"/>
      <c r="H2982" s="19" t="n"/>
      <c r="I2982" s="19" t="n"/>
      <c r="J2982" s="34">
        <f>IF(A2982="","",H2982+I2982)</f>
        <v/>
      </c>
      <c r="K2982" s="14" t="n"/>
      <c r="L2982" s="14" t="n"/>
      <c r="M2982" s="14" t="n"/>
      <c r="N2982" s="14" t="n"/>
      <c r="O2982" s="20">
        <f>IF(A2982="","",SUMPRODUCT((A2982&gt;=Setup!$C$19:$C$30)*(A2982&lt;=Setup!$D$19:$D$30)*Setup!$A$19:$A$30))</f>
        <v/>
      </c>
      <c r="P2982" s="34">
        <f>IF(A2982="","",IF(OR(F2982="Standard domestic 15% (Box 7)",F2982="Import - VAT paid at customs (Box 8)",F2982="Import - Reverse charge (Box 9)"),ROUND(H2982*Setup!$B$9,2),0))</f>
        <v/>
      </c>
      <c r="Q2982" s="34">
        <f>IF(A2982="","",I2982-P2982)</f>
        <v/>
      </c>
      <c r="R2982" s="34">
        <f>IF(A2982="","",IF(L2982="Yes",I2982,0))</f>
        <v/>
      </c>
      <c r="S2982" s="34">
        <f>IF(A2982="","",IF(AND(L2982="Yes",K2982="Yes",NOT(ISNUMBER(SEARCH("blocked",G2982))),OR(F2982="Standard domestic 15% (Box 7)",F2982="Import - VAT paid at customs (Box 8)",F2982="Import - Reverse charge (Box 9)"),OR(F2982&lt;&gt;"Standard domestic 15% (Box 7)",AND(LEN(D2982)=15,LEFT(D2982,1)="3",RIGHT(D2982,1)="3",ISNUMBER(--D2982)))),I2982,0))</f>
        <v/>
      </c>
      <c r="T2982" s="34">
        <f>IF(A2982="","",R2982-S2982)</f>
        <v/>
      </c>
      <c r="U2982" s="23">
        <f>IF(A2982="","",IF(O2982=0,"Outside audit periods; ","")&amp;IF(F2982="","No VAT category; ","")&amp;IF(ABS(Q2982)&gt;Setup!$B$10,"VAT ≠ 15% × net; ","")&amp;IF(AND(F2982="Standard domestic 15% (Box 7)",NOT(AND(LEN(D2982)=15,LEFT(D2982,1)="3",RIGHT(D2982,1)="3",ISNUMBER(--D2982)))),"Invalid/missing supplier VAT no; ","")&amp;IF(AND(L2982="Yes",K2982&lt;&gt;"Yes"),"VAT claimed without valid tax invoice; ","")&amp;IF(AND(L2982="Yes",ISNUMBER(SEARCH("blocked",G2982))),"Blocked input VAT claimed; ","")&amp;IF(AND(F2982="Import - VAT paid at customs (Box 8)",M2982=""),"Customs declaration no missing; ","")&amp;IF(AND(F2982="Import - Reverse charge (Box 9)",E2982="Saudi Arabia"),"RCM used for a local supplier; ","")&amp;IF(AND(L2982="Yes",NOT(OR(F2982="Standard domestic 15% (Box 7)",F2982="Import - VAT paid at customs (Box 8)",F2982="Import - Reverse charge (Box 9)"))),"VAT claimed on non-taxable category; ",""))</f>
        <v/>
      </c>
    </row>
    <row r="2983">
      <c r="A2983" s="17" t="n"/>
      <c r="B2983" s="14" t="n"/>
      <c r="C2983" s="14" t="n"/>
      <c r="D2983" s="16" t="n"/>
      <c r="E2983" s="14" t="n"/>
      <c r="F2983" s="14" t="n"/>
      <c r="G2983" s="14" t="n"/>
      <c r="H2983" s="19" t="n"/>
      <c r="I2983" s="19" t="n"/>
      <c r="J2983" s="34">
        <f>IF(A2983="","",H2983+I2983)</f>
        <v/>
      </c>
      <c r="K2983" s="14" t="n"/>
      <c r="L2983" s="14" t="n"/>
      <c r="M2983" s="14" t="n"/>
      <c r="N2983" s="14" t="n"/>
      <c r="O2983" s="20">
        <f>IF(A2983="","",SUMPRODUCT((A2983&gt;=Setup!$C$19:$C$30)*(A2983&lt;=Setup!$D$19:$D$30)*Setup!$A$19:$A$30))</f>
        <v/>
      </c>
      <c r="P2983" s="34">
        <f>IF(A2983="","",IF(OR(F2983="Standard domestic 15% (Box 7)",F2983="Import - VAT paid at customs (Box 8)",F2983="Import - Reverse charge (Box 9)"),ROUND(H2983*Setup!$B$9,2),0))</f>
        <v/>
      </c>
      <c r="Q2983" s="34">
        <f>IF(A2983="","",I2983-P2983)</f>
        <v/>
      </c>
      <c r="R2983" s="34">
        <f>IF(A2983="","",IF(L2983="Yes",I2983,0))</f>
        <v/>
      </c>
      <c r="S2983" s="34">
        <f>IF(A2983="","",IF(AND(L2983="Yes",K2983="Yes",NOT(ISNUMBER(SEARCH("blocked",G2983))),OR(F2983="Standard domestic 15% (Box 7)",F2983="Import - VAT paid at customs (Box 8)",F2983="Import - Reverse charge (Box 9)"),OR(F2983&lt;&gt;"Standard domestic 15% (Box 7)",AND(LEN(D2983)=15,LEFT(D2983,1)="3",RIGHT(D2983,1)="3",ISNUMBER(--D2983)))),I2983,0))</f>
        <v/>
      </c>
      <c r="T2983" s="34">
        <f>IF(A2983="","",R2983-S2983)</f>
        <v/>
      </c>
      <c r="U2983" s="23">
        <f>IF(A2983="","",IF(O2983=0,"Outside audit periods; ","")&amp;IF(F2983="","No VAT category; ","")&amp;IF(ABS(Q2983)&gt;Setup!$B$10,"VAT ≠ 15% × net; ","")&amp;IF(AND(F2983="Standard domestic 15% (Box 7)",NOT(AND(LEN(D2983)=15,LEFT(D2983,1)="3",RIGHT(D2983,1)="3",ISNUMBER(--D2983)))),"Invalid/missing supplier VAT no; ","")&amp;IF(AND(L2983="Yes",K2983&lt;&gt;"Yes"),"VAT claimed without valid tax invoice; ","")&amp;IF(AND(L2983="Yes",ISNUMBER(SEARCH("blocked",G2983))),"Blocked input VAT claimed; ","")&amp;IF(AND(F2983="Import - VAT paid at customs (Box 8)",M2983=""),"Customs declaration no missing; ","")&amp;IF(AND(F2983="Import - Reverse charge (Box 9)",E2983="Saudi Arabia"),"RCM used for a local supplier; ","")&amp;IF(AND(L2983="Yes",NOT(OR(F2983="Standard domestic 15% (Box 7)",F2983="Import - VAT paid at customs (Box 8)",F2983="Import - Reverse charge (Box 9)"))),"VAT claimed on non-taxable category; ",""))</f>
        <v/>
      </c>
    </row>
    <row r="2984">
      <c r="A2984" s="17" t="n"/>
      <c r="B2984" s="14" t="n"/>
      <c r="C2984" s="14" t="n"/>
      <c r="D2984" s="16" t="n"/>
      <c r="E2984" s="14" t="n"/>
      <c r="F2984" s="14" t="n"/>
      <c r="G2984" s="14" t="n"/>
      <c r="H2984" s="19" t="n"/>
      <c r="I2984" s="19" t="n"/>
      <c r="J2984" s="34">
        <f>IF(A2984="","",H2984+I2984)</f>
        <v/>
      </c>
      <c r="K2984" s="14" t="n"/>
      <c r="L2984" s="14" t="n"/>
      <c r="M2984" s="14" t="n"/>
      <c r="N2984" s="14" t="n"/>
      <c r="O2984" s="20">
        <f>IF(A2984="","",SUMPRODUCT((A2984&gt;=Setup!$C$19:$C$30)*(A2984&lt;=Setup!$D$19:$D$30)*Setup!$A$19:$A$30))</f>
        <v/>
      </c>
      <c r="P2984" s="34">
        <f>IF(A2984="","",IF(OR(F2984="Standard domestic 15% (Box 7)",F2984="Import - VAT paid at customs (Box 8)",F2984="Import - Reverse charge (Box 9)"),ROUND(H2984*Setup!$B$9,2),0))</f>
        <v/>
      </c>
      <c r="Q2984" s="34">
        <f>IF(A2984="","",I2984-P2984)</f>
        <v/>
      </c>
      <c r="R2984" s="34">
        <f>IF(A2984="","",IF(L2984="Yes",I2984,0))</f>
        <v/>
      </c>
      <c r="S2984" s="34">
        <f>IF(A2984="","",IF(AND(L2984="Yes",K2984="Yes",NOT(ISNUMBER(SEARCH("blocked",G2984))),OR(F2984="Standard domestic 15% (Box 7)",F2984="Import - VAT paid at customs (Box 8)",F2984="Import - Reverse charge (Box 9)"),OR(F2984&lt;&gt;"Standard domestic 15% (Box 7)",AND(LEN(D2984)=15,LEFT(D2984,1)="3",RIGHT(D2984,1)="3",ISNUMBER(--D2984)))),I2984,0))</f>
        <v/>
      </c>
      <c r="T2984" s="34">
        <f>IF(A2984="","",R2984-S2984)</f>
        <v/>
      </c>
      <c r="U2984" s="23">
        <f>IF(A2984="","",IF(O2984=0,"Outside audit periods; ","")&amp;IF(F2984="","No VAT category; ","")&amp;IF(ABS(Q2984)&gt;Setup!$B$10,"VAT ≠ 15% × net; ","")&amp;IF(AND(F2984="Standard domestic 15% (Box 7)",NOT(AND(LEN(D2984)=15,LEFT(D2984,1)="3",RIGHT(D2984,1)="3",ISNUMBER(--D2984)))),"Invalid/missing supplier VAT no; ","")&amp;IF(AND(L2984="Yes",K2984&lt;&gt;"Yes"),"VAT claimed without valid tax invoice; ","")&amp;IF(AND(L2984="Yes",ISNUMBER(SEARCH("blocked",G2984))),"Blocked input VAT claimed; ","")&amp;IF(AND(F2984="Import - VAT paid at customs (Box 8)",M2984=""),"Customs declaration no missing; ","")&amp;IF(AND(F2984="Import - Reverse charge (Box 9)",E2984="Saudi Arabia"),"RCM used for a local supplier; ","")&amp;IF(AND(L2984="Yes",NOT(OR(F2984="Standard domestic 15% (Box 7)",F2984="Import - VAT paid at customs (Box 8)",F2984="Import - Reverse charge (Box 9)"))),"VAT claimed on non-taxable category; ",""))</f>
        <v/>
      </c>
    </row>
    <row r="2985">
      <c r="A2985" s="17" t="n"/>
      <c r="B2985" s="14" t="n"/>
      <c r="C2985" s="14" t="n"/>
      <c r="D2985" s="16" t="n"/>
      <c r="E2985" s="14" t="n"/>
      <c r="F2985" s="14" t="n"/>
      <c r="G2985" s="14" t="n"/>
      <c r="H2985" s="19" t="n"/>
      <c r="I2985" s="19" t="n"/>
      <c r="J2985" s="34">
        <f>IF(A2985="","",H2985+I2985)</f>
        <v/>
      </c>
      <c r="K2985" s="14" t="n"/>
      <c r="L2985" s="14" t="n"/>
      <c r="M2985" s="14" t="n"/>
      <c r="N2985" s="14" t="n"/>
      <c r="O2985" s="20">
        <f>IF(A2985="","",SUMPRODUCT((A2985&gt;=Setup!$C$19:$C$30)*(A2985&lt;=Setup!$D$19:$D$30)*Setup!$A$19:$A$30))</f>
        <v/>
      </c>
      <c r="P2985" s="34">
        <f>IF(A2985="","",IF(OR(F2985="Standard domestic 15% (Box 7)",F2985="Import - VAT paid at customs (Box 8)",F2985="Import - Reverse charge (Box 9)"),ROUND(H2985*Setup!$B$9,2),0))</f>
        <v/>
      </c>
      <c r="Q2985" s="34">
        <f>IF(A2985="","",I2985-P2985)</f>
        <v/>
      </c>
      <c r="R2985" s="34">
        <f>IF(A2985="","",IF(L2985="Yes",I2985,0))</f>
        <v/>
      </c>
      <c r="S2985" s="34">
        <f>IF(A2985="","",IF(AND(L2985="Yes",K2985="Yes",NOT(ISNUMBER(SEARCH("blocked",G2985))),OR(F2985="Standard domestic 15% (Box 7)",F2985="Import - VAT paid at customs (Box 8)",F2985="Import - Reverse charge (Box 9)"),OR(F2985&lt;&gt;"Standard domestic 15% (Box 7)",AND(LEN(D2985)=15,LEFT(D2985,1)="3",RIGHT(D2985,1)="3",ISNUMBER(--D2985)))),I2985,0))</f>
        <v/>
      </c>
      <c r="T2985" s="34">
        <f>IF(A2985="","",R2985-S2985)</f>
        <v/>
      </c>
      <c r="U2985" s="23">
        <f>IF(A2985="","",IF(O2985=0,"Outside audit periods; ","")&amp;IF(F2985="","No VAT category; ","")&amp;IF(ABS(Q2985)&gt;Setup!$B$10,"VAT ≠ 15% × net; ","")&amp;IF(AND(F2985="Standard domestic 15% (Box 7)",NOT(AND(LEN(D2985)=15,LEFT(D2985,1)="3",RIGHT(D2985,1)="3",ISNUMBER(--D2985)))),"Invalid/missing supplier VAT no; ","")&amp;IF(AND(L2985="Yes",K2985&lt;&gt;"Yes"),"VAT claimed without valid tax invoice; ","")&amp;IF(AND(L2985="Yes",ISNUMBER(SEARCH("blocked",G2985))),"Blocked input VAT claimed; ","")&amp;IF(AND(F2985="Import - VAT paid at customs (Box 8)",M2985=""),"Customs declaration no missing; ","")&amp;IF(AND(F2985="Import - Reverse charge (Box 9)",E2985="Saudi Arabia"),"RCM used for a local supplier; ","")&amp;IF(AND(L2985="Yes",NOT(OR(F2985="Standard domestic 15% (Box 7)",F2985="Import - VAT paid at customs (Box 8)",F2985="Import - Reverse charge (Box 9)"))),"VAT claimed on non-taxable category; ",""))</f>
        <v/>
      </c>
    </row>
    <row r="2986">
      <c r="A2986" s="17" t="n"/>
      <c r="B2986" s="14" t="n"/>
      <c r="C2986" s="14" t="n"/>
      <c r="D2986" s="16" t="n"/>
      <c r="E2986" s="14" t="n"/>
      <c r="F2986" s="14" t="n"/>
      <c r="G2986" s="14" t="n"/>
      <c r="H2986" s="19" t="n"/>
      <c r="I2986" s="19" t="n"/>
      <c r="J2986" s="34">
        <f>IF(A2986="","",H2986+I2986)</f>
        <v/>
      </c>
      <c r="K2986" s="14" t="n"/>
      <c r="L2986" s="14" t="n"/>
      <c r="M2986" s="14" t="n"/>
      <c r="N2986" s="14" t="n"/>
      <c r="O2986" s="20">
        <f>IF(A2986="","",SUMPRODUCT((A2986&gt;=Setup!$C$19:$C$30)*(A2986&lt;=Setup!$D$19:$D$30)*Setup!$A$19:$A$30))</f>
        <v/>
      </c>
      <c r="P2986" s="34">
        <f>IF(A2986="","",IF(OR(F2986="Standard domestic 15% (Box 7)",F2986="Import - VAT paid at customs (Box 8)",F2986="Import - Reverse charge (Box 9)"),ROUND(H2986*Setup!$B$9,2),0))</f>
        <v/>
      </c>
      <c r="Q2986" s="34">
        <f>IF(A2986="","",I2986-P2986)</f>
        <v/>
      </c>
      <c r="R2986" s="34">
        <f>IF(A2986="","",IF(L2986="Yes",I2986,0))</f>
        <v/>
      </c>
      <c r="S2986" s="34">
        <f>IF(A2986="","",IF(AND(L2986="Yes",K2986="Yes",NOT(ISNUMBER(SEARCH("blocked",G2986))),OR(F2986="Standard domestic 15% (Box 7)",F2986="Import - VAT paid at customs (Box 8)",F2986="Import - Reverse charge (Box 9)"),OR(F2986&lt;&gt;"Standard domestic 15% (Box 7)",AND(LEN(D2986)=15,LEFT(D2986,1)="3",RIGHT(D2986,1)="3",ISNUMBER(--D2986)))),I2986,0))</f>
        <v/>
      </c>
      <c r="T2986" s="34">
        <f>IF(A2986="","",R2986-S2986)</f>
        <v/>
      </c>
      <c r="U2986" s="23">
        <f>IF(A2986="","",IF(O2986=0,"Outside audit periods; ","")&amp;IF(F2986="","No VAT category; ","")&amp;IF(ABS(Q2986)&gt;Setup!$B$10,"VAT ≠ 15% × net; ","")&amp;IF(AND(F2986="Standard domestic 15% (Box 7)",NOT(AND(LEN(D2986)=15,LEFT(D2986,1)="3",RIGHT(D2986,1)="3",ISNUMBER(--D2986)))),"Invalid/missing supplier VAT no; ","")&amp;IF(AND(L2986="Yes",K2986&lt;&gt;"Yes"),"VAT claimed without valid tax invoice; ","")&amp;IF(AND(L2986="Yes",ISNUMBER(SEARCH("blocked",G2986))),"Blocked input VAT claimed; ","")&amp;IF(AND(F2986="Import - VAT paid at customs (Box 8)",M2986=""),"Customs declaration no missing; ","")&amp;IF(AND(F2986="Import - Reverse charge (Box 9)",E2986="Saudi Arabia"),"RCM used for a local supplier; ","")&amp;IF(AND(L2986="Yes",NOT(OR(F2986="Standard domestic 15% (Box 7)",F2986="Import - VAT paid at customs (Box 8)",F2986="Import - Reverse charge (Box 9)"))),"VAT claimed on non-taxable category; ",""))</f>
        <v/>
      </c>
    </row>
    <row r="2987">
      <c r="A2987" s="17" t="n"/>
      <c r="B2987" s="14" t="n"/>
      <c r="C2987" s="14" t="n"/>
      <c r="D2987" s="16" t="n"/>
      <c r="E2987" s="14" t="n"/>
      <c r="F2987" s="14" t="n"/>
      <c r="G2987" s="14" t="n"/>
      <c r="H2987" s="19" t="n"/>
      <c r="I2987" s="19" t="n"/>
      <c r="J2987" s="34">
        <f>IF(A2987="","",H2987+I2987)</f>
        <v/>
      </c>
      <c r="K2987" s="14" t="n"/>
      <c r="L2987" s="14" t="n"/>
      <c r="M2987" s="14" t="n"/>
      <c r="N2987" s="14" t="n"/>
      <c r="O2987" s="20">
        <f>IF(A2987="","",SUMPRODUCT((A2987&gt;=Setup!$C$19:$C$30)*(A2987&lt;=Setup!$D$19:$D$30)*Setup!$A$19:$A$30))</f>
        <v/>
      </c>
      <c r="P2987" s="34">
        <f>IF(A2987="","",IF(OR(F2987="Standard domestic 15% (Box 7)",F2987="Import - VAT paid at customs (Box 8)",F2987="Import - Reverse charge (Box 9)"),ROUND(H2987*Setup!$B$9,2),0))</f>
        <v/>
      </c>
      <c r="Q2987" s="34">
        <f>IF(A2987="","",I2987-P2987)</f>
        <v/>
      </c>
      <c r="R2987" s="34">
        <f>IF(A2987="","",IF(L2987="Yes",I2987,0))</f>
        <v/>
      </c>
      <c r="S2987" s="34">
        <f>IF(A2987="","",IF(AND(L2987="Yes",K2987="Yes",NOT(ISNUMBER(SEARCH("blocked",G2987))),OR(F2987="Standard domestic 15% (Box 7)",F2987="Import - VAT paid at customs (Box 8)",F2987="Import - Reverse charge (Box 9)"),OR(F2987&lt;&gt;"Standard domestic 15% (Box 7)",AND(LEN(D2987)=15,LEFT(D2987,1)="3",RIGHT(D2987,1)="3",ISNUMBER(--D2987)))),I2987,0))</f>
        <v/>
      </c>
      <c r="T2987" s="34">
        <f>IF(A2987="","",R2987-S2987)</f>
        <v/>
      </c>
      <c r="U2987" s="23">
        <f>IF(A2987="","",IF(O2987=0,"Outside audit periods; ","")&amp;IF(F2987="","No VAT category; ","")&amp;IF(ABS(Q2987)&gt;Setup!$B$10,"VAT ≠ 15% × net; ","")&amp;IF(AND(F2987="Standard domestic 15% (Box 7)",NOT(AND(LEN(D2987)=15,LEFT(D2987,1)="3",RIGHT(D2987,1)="3",ISNUMBER(--D2987)))),"Invalid/missing supplier VAT no; ","")&amp;IF(AND(L2987="Yes",K2987&lt;&gt;"Yes"),"VAT claimed without valid tax invoice; ","")&amp;IF(AND(L2987="Yes",ISNUMBER(SEARCH("blocked",G2987))),"Blocked input VAT claimed; ","")&amp;IF(AND(F2987="Import - VAT paid at customs (Box 8)",M2987=""),"Customs declaration no missing; ","")&amp;IF(AND(F2987="Import - Reverse charge (Box 9)",E2987="Saudi Arabia"),"RCM used for a local supplier; ","")&amp;IF(AND(L2987="Yes",NOT(OR(F2987="Standard domestic 15% (Box 7)",F2987="Import - VAT paid at customs (Box 8)",F2987="Import - Reverse charge (Box 9)"))),"VAT claimed on non-taxable category; ",""))</f>
        <v/>
      </c>
    </row>
    <row r="2988">
      <c r="A2988" s="17" t="n"/>
      <c r="B2988" s="14" t="n"/>
      <c r="C2988" s="14" t="n"/>
      <c r="D2988" s="16" t="n"/>
      <c r="E2988" s="14" t="n"/>
      <c r="F2988" s="14" t="n"/>
      <c r="G2988" s="14" t="n"/>
      <c r="H2988" s="19" t="n"/>
      <c r="I2988" s="19" t="n"/>
      <c r="J2988" s="34">
        <f>IF(A2988="","",H2988+I2988)</f>
        <v/>
      </c>
      <c r="K2988" s="14" t="n"/>
      <c r="L2988" s="14" t="n"/>
      <c r="M2988" s="14" t="n"/>
      <c r="N2988" s="14" t="n"/>
      <c r="O2988" s="20">
        <f>IF(A2988="","",SUMPRODUCT((A2988&gt;=Setup!$C$19:$C$30)*(A2988&lt;=Setup!$D$19:$D$30)*Setup!$A$19:$A$30))</f>
        <v/>
      </c>
      <c r="P2988" s="34">
        <f>IF(A2988="","",IF(OR(F2988="Standard domestic 15% (Box 7)",F2988="Import - VAT paid at customs (Box 8)",F2988="Import - Reverse charge (Box 9)"),ROUND(H2988*Setup!$B$9,2),0))</f>
        <v/>
      </c>
      <c r="Q2988" s="34">
        <f>IF(A2988="","",I2988-P2988)</f>
        <v/>
      </c>
      <c r="R2988" s="34">
        <f>IF(A2988="","",IF(L2988="Yes",I2988,0))</f>
        <v/>
      </c>
      <c r="S2988" s="34">
        <f>IF(A2988="","",IF(AND(L2988="Yes",K2988="Yes",NOT(ISNUMBER(SEARCH("blocked",G2988))),OR(F2988="Standard domestic 15% (Box 7)",F2988="Import - VAT paid at customs (Box 8)",F2988="Import - Reverse charge (Box 9)"),OR(F2988&lt;&gt;"Standard domestic 15% (Box 7)",AND(LEN(D2988)=15,LEFT(D2988,1)="3",RIGHT(D2988,1)="3",ISNUMBER(--D2988)))),I2988,0))</f>
        <v/>
      </c>
      <c r="T2988" s="34">
        <f>IF(A2988="","",R2988-S2988)</f>
        <v/>
      </c>
      <c r="U2988" s="23">
        <f>IF(A2988="","",IF(O2988=0,"Outside audit periods; ","")&amp;IF(F2988="","No VAT category; ","")&amp;IF(ABS(Q2988)&gt;Setup!$B$10,"VAT ≠ 15% × net; ","")&amp;IF(AND(F2988="Standard domestic 15% (Box 7)",NOT(AND(LEN(D2988)=15,LEFT(D2988,1)="3",RIGHT(D2988,1)="3",ISNUMBER(--D2988)))),"Invalid/missing supplier VAT no; ","")&amp;IF(AND(L2988="Yes",K2988&lt;&gt;"Yes"),"VAT claimed without valid tax invoice; ","")&amp;IF(AND(L2988="Yes",ISNUMBER(SEARCH("blocked",G2988))),"Blocked input VAT claimed; ","")&amp;IF(AND(F2988="Import - VAT paid at customs (Box 8)",M2988=""),"Customs declaration no missing; ","")&amp;IF(AND(F2988="Import - Reverse charge (Box 9)",E2988="Saudi Arabia"),"RCM used for a local supplier; ","")&amp;IF(AND(L2988="Yes",NOT(OR(F2988="Standard domestic 15% (Box 7)",F2988="Import - VAT paid at customs (Box 8)",F2988="Import - Reverse charge (Box 9)"))),"VAT claimed on non-taxable category; ",""))</f>
        <v/>
      </c>
    </row>
    <row r="2989">
      <c r="A2989" s="17" t="n"/>
      <c r="B2989" s="14" t="n"/>
      <c r="C2989" s="14" t="n"/>
      <c r="D2989" s="16" t="n"/>
      <c r="E2989" s="14" t="n"/>
      <c r="F2989" s="14" t="n"/>
      <c r="G2989" s="14" t="n"/>
      <c r="H2989" s="19" t="n"/>
      <c r="I2989" s="19" t="n"/>
      <c r="J2989" s="34">
        <f>IF(A2989="","",H2989+I2989)</f>
        <v/>
      </c>
      <c r="K2989" s="14" t="n"/>
      <c r="L2989" s="14" t="n"/>
      <c r="M2989" s="14" t="n"/>
      <c r="N2989" s="14" t="n"/>
      <c r="O2989" s="20">
        <f>IF(A2989="","",SUMPRODUCT((A2989&gt;=Setup!$C$19:$C$30)*(A2989&lt;=Setup!$D$19:$D$30)*Setup!$A$19:$A$30))</f>
        <v/>
      </c>
      <c r="P2989" s="34">
        <f>IF(A2989="","",IF(OR(F2989="Standard domestic 15% (Box 7)",F2989="Import - VAT paid at customs (Box 8)",F2989="Import - Reverse charge (Box 9)"),ROUND(H2989*Setup!$B$9,2),0))</f>
        <v/>
      </c>
      <c r="Q2989" s="34">
        <f>IF(A2989="","",I2989-P2989)</f>
        <v/>
      </c>
      <c r="R2989" s="34">
        <f>IF(A2989="","",IF(L2989="Yes",I2989,0))</f>
        <v/>
      </c>
      <c r="S2989" s="34">
        <f>IF(A2989="","",IF(AND(L2989="Yes",K2989="Yes",NOT(ISNUMBER(SEARCH("blocked",G2989))),OR(F2989="Standard domestic 15% (Box 7)",F2989="Import - VAT paid at customs (Box 8)",F2989="Import - Reverse charge (Box 9)"),OR(F2989&lt;&gt;"Standard domestic 15% (Box 7)",AND(LEN(D2989)=15,LEFT(D2989,1)="3",RIGHT(D2989,1)="3",ISNUMBER(--D2989)))),I2989,0))</f>
        <v/>
      </c>
      <c r="T2989" s="34">
        <f>IF(A2989="","",R2989-S2989)</f>
        <v/>
      </c>
      <c r="U2989" s="23">
        <f>IF(A2989="","",IF(O2989=0,"Outside audit periods; ","")&amp;IF(F2989="","No VAT category; ","")&amp;IF(ABS(Q2989)&gt;Setup!$B$10,"VAT ≠ 15% × net; ","")&amp;IF(AND(F2989="Standard domestic 15% (Box 7)",NOT(AND(LEN(D2989)=15,LEFT(D2989,1)="3",RIGHT(D2989,1)="3",ISNUMBER(--D2989)))),"Invalid/missing supplier VAT no; ","")&amp;IF(AND(L2989="Yes",K2989&lt;&gt;"Yes"),"VAT claimed without valid tax invoice; ","")&amp;IF(AND(L2989="Yes",ISNUMBER(SEARCH("blocked",G2989))),"Blocked input VAT claimed; ","")&amp;IF(AND(F2989="Import - VAT paid at customs (Box 8)",M2989=""),"Customs declaration no missing; ","")&amp;IF(AND(F2989="Import - Reverse charge (Box 9)",E2989="Saudi Arabia"),"RCM used for a local supplier; ","")&amp;IF(AND(L2989="Yes",NOT(OR(F2989="Standard domestic 15% (Box 7)",F2989="Import - VAT paid at customs (Box 8)",F2989="Import - Reverse charge (Box 9)"))),"VAT claimed on non-taxable category; ",""))</f>
        <v/>
      </c>
    </row>
    <row r="2990">
      <c r="A2990" s="17" t="n"/>
      <c r="B2990" s="14" t="n"/>
      <c r="C2990" s="14" t="n"/>
      <c r="D2990" s="16" t="n"/>
      <c r="E2990" s="14" t="n"/>
      <c r="F2990" s="14" t="n"/>
      <c r="G2990" s="14" t="n"/>
      <c r="H2990" s="19" t="n"/>
      <c r="I2990" s="19" t="n"/>
      <c r="J2990" s="34">
        <f>IF(A2990="","",H2990+I2990)</f>
        <v/>
      </c>
      <c r="K2990" s="14" t="n"/>
      <c r="L2990" s="14" t="n"/>
      <c r="M2990" s="14" t="n"/>
      <c r="N2990" s="14" t="n"/>
      <c r="O2990" s="20">
        <f>IF(A2990="","",SUMPRODUCT((A2990&gt;=Setup!$C$19:$C$30)*(A2990&lt;=Setup!$D$19:$D$30)*Setup!$A$19:$A$30))</f>
        <v/>
      </c>
      <c r="P2990" s="34">
        <f>IF(A2990="","",IF(OR(F2990="Standard domestic 15% (Box 7)",F2990="Import - VAT paid at customs (Box 8)",F2990="Import - Reverse charge (Box 9)"),ROUND(H2990*Setup!$B$9,2),0))</f>
        <v/>
      </c>
      <c r="Q2990" s="34">
        <f>IF(A2990="","",I2990-P2990)</f>
        <v/>
      </c>
      <c r="R2990" s="34">
        <f>IF(A2990="","",IF(L2990="Yes",I2990,0))</f>
        <v/>
      </c>
      <c r="S2990" s="34">
        <f>IF(A2990="","",IF(AND(L2990="Yes",K2990="Yes",NOT(ISNUMBER(SEARCH("blocked",G2990))),OR(F2990="Standard domestic 15% (Box 7)",F2990="Import - VAT paid at customs (Box 8)",F2990="Import - Reverse charge (Box 9)"),OR(F2990&lt;&gt;"Standard domestic 15% (Box 7)",AND(LEN(D2990)=15,LEFT(D2990,1)="3",RIGHT(D2990,1)="3",ISNUMBER(--D2990)))),I2990,0))</f>
        <v/>
      </c>
      <c r="T2990" s="34">
        <f>IF(A2990="","",R2990-S2990)</f>
        <v/>
      </c>
      <c r="U2990" s="23">
        <f>IF(A2990="","",IF(O2990=0,"Outside audit periods; ","")&amp;IF(F2990="","No VAT category; ","")&amp;IF(ABS(Q2990)&gt;Setup!$B$10,"VAT ≠ 15% × net; ","")&amp;IF(AND(F2990="Standard domestic 15% (Box 7)",NOT(AND(LEN(D2990)=15,LEFT(D2990,1)="3",RIGHT(D2990,1)="3",ISNUMBER(--D2990)))),"Invalid/missing supplier VAT no; ","")&amp;IF(AND(L2990="Yes",K2990&lt;&gt;"Yes"),"VAT claimed without valid tax invoice; ","")&amp;IF(AND(L2990="Yes",ISNUMBER(SEARCH("blocked",G2990))),"Blocked input VAT claimed; ","")&amp;IF(AND(F2990="Import - VAT paid at customs (Box 8)",M2990=""),"Customs declaration no missing; ","")&amp;IF(AND(F2990="Import - Reverse charge (Box 9)",E2990="Saudi Arabia"),"RCM used for a local supplier; ","")&amp;IF(AND(L2990="Yes",NOT(OR(F2990="Standard domestic 15% (Box 7)",F2990="Import - VAT paid at customs (Box 8)",F2990="Import - Reverse charge (Box 9)"))),"VAT claimed on non-taxable category; ",""))</f>
        <v/>
      </c>
    </row>
    <row r="2991">
      <c r="A2991" s="17" t="n"/>
      <c r="B2991" s="14" t="n"/>
      <c r="C2991" s="14" t="n"/>
      <c r="D2991" s="16" t="n"/>
      <c r="E2991" s="14" t="n"/>
      <c r="F2991" s="14" t="n"/>
      <c r="G2991" s="14" t="n"/>
      <c r="H2991" s="19" t="n"/>
      <c r="I2991" s="19" t="n"/>
      <c r="J2991" s="34">
        <f>IF(A2991="","",H2991+I2991)</f>
        <v/>
      </c>
      <c r="K2991" s="14" t="n"/>
      <c r="L2991" s="14" t="n"/>
      <c r="M2991" s="14" t="n"/>
      <c r="N2991" s="14" t="n"/>
      <c r="O2991" s="20">
        <f>IF(A2991="","",SUMPRODUCT((A2991&gt;=Setup!$C$19:$C$30)*(A2991&lt;=Setup!$D$19:$D$30)*Setup!$A$19:$A$30))</f>
        <v/>
      </c>
      <c r="P2991" s="34">
        <f>IF(A2991="","",IF(OR(F2991="Standard domestic 15% (Box 7)",F2991="Import - VAT paid at customs (Box 8)",F2991="Import - Reverse charge (Box 9)"),ROUND(H2991*Setup!$B$9,2),0))</f>
        <v/>
      </c>
      <c r="Q2991" s="34">
        <f>IF(A2991="","",I2991-P2991)</f>
        <v/>
      </c>
      <c r="R2991" s="34">
        <f>IF(A2991="","",IF(L2991="Yes",I2991,0))</f>
        <v/>
      </c>
      <c r="S2991" s="34">
        <f>IF(A2991="","",IF(AND(L2991="Yes",K2991="Yes",NOT(ISNUMBER(SEARCH("blocked",G2991))),OR(F2991="Standard domestic 15% (Box 7)",F2991="Import - VAT paid at customs (Box 8)",F2991="Import - Reverse charge (Box 9)"),OR(F2991&lt;&gt;"Standard domestic 15% (Box 7)",AND(LEN(D2991)=15,LEFT(D2991,1)="3",RIGHT(D2991,1)="3",ISNUMBER(--D2991)))),I2991,0))</f>
        <v/>
      </c>
      <c r="T2991" s="34">
        <f>IF(A2991="","",R2991-S2991)</f>
        <v/>
      </c>
      <c r="U2991" s="23">
        <f>IF(A2991="","",IF(O2991=0,"Outside audit periods; ","")&amp;IF(F2991="","No VAT category; ","")&amp;IF(ABS(Q2991)&gt;Setup!$B$10,"VAT ≠ 15% × net; ","")&amp;IF(AND(F2991="Standard domestic 15% (Box 7)",NOT(AND(LEN(D2991)=15,LEFT(D2991,1)="3",RIGHT(D2991,1)="3",ISNUMBER(--D2991)))),"Invalid/missing supplier VAT no; ","")&amp;IF(AND(L2991="Yes",K2991&lt;&gt;"Yes"),"VAT claimed without valid tax invoice; ","")&amp;IF(AND(L2991="Yes",ISNUMBER(SEARCH("blocked",G2991))),"Blocked input VAT claimed; ","")&amp;IF(AND(F2991="Import - VAT paid at customs (Box 8)",M2991=""),"Customs declaration no missing; ","")&amp;IF(AND(F2991="Import - Reverse charge (Box 9)",E2991="Saudi Arabia"),"RCM used for a local supplier; ","")&amp;IF(AND(L2991="Yes",NOT(OR(F2991="Standard domestic 15% (Box 7)",F2991="Import - VAT paid at customs (Box 8)",F2991="Import - Reverse charge (Box 9)"))),"VAT claimed on non-taxable category; ",""))</f>
        <v/>
      </c>
    </row>
    <row r="2992">
      <c r="A2992" s="17" t="n"/>
      <c r="B2992" s="14" t="n"/>
      <c r="C2992" s="14" t="n"/>
      <c r="D2992" s="16" t="n"/>
      <c r="E2992" s="14" t="n"/>
      <c r="F2992" s="14" t="n"/>
      <c r="G2992" s="14" t="n"/>
      <c r="H2992" s="19" t="n"/>
      <c r="I2992" s="19" t="n"/>
      <c r="J2992" s="34">
        <f>IF(A2992="","",H2992+I2992)</f>
        <v/>
      </c>
      <c r="K2992" s="14" t="n"/>
      <c r="L2992" s="14" t="n"/>
      <c r="M2992" s="14" t="n"/>
      <c r="N2992" s="14" t="n"/>
      <c r="O2992" s="20">
        <f>IF(A2992="","",SUMPRODUCT((A2992&gt;=Setup!$C$19:$C$30)*(A2992&lt;=Setup!$D$19:$D$30)*Setup!$A$19:$A$30))</f>
        <v/>
      </c>
      <c r="P2992" s="34">
        <f>IF(A2992="","",IF(OR(F2992="Standard domestic 15% (Box 7)",F2992="Import - VAT paid at customs (Box 8)",F2992="Import - Reverse charge (Box 9)"),ROUND(H2992*Setup!$B$9,2),0))</f>
        <v/>
      </c>
      <c r="Q2992" s="34">
        <f>IF(A2992="","",I2992-P2992)</f>
        <v/>
      </c>
      <c r="R2992" s="34">
        <f>IF(A2992="","",IF(L2992="Yes",I2992,0))</f>
        <v/>
      </c>
      <c r="S2992" s="34">
        <f>IF(A2992="","",IF(AND(L2992="Yes",K2992="Yes",NOT(ISNUMBER(SEARCH("blocked",G2992))),OR(F2992="Standard domestic 15% (Box 7)",F2992="Import - VAT paid at customs (Box 8)",F2992="Import - Reverse charge (Box 9)"),OR(F2992&lt;&gt;"Standard domestic 15% (Box 7)",AND(LEN(D2992)=15,LEFT(D2992,1)="3",RIGHT(D2992,1)="3",ISNUMBER(--D2992)))),I2992,0))</f>
        <v/>
      </c>
      <c r="T2992" s="34">
        <f>IF(A2992="","",R2992-S2992)</f>
        <v/>
      </c>
      <c r="U2992" s="23">
        <f>IF(A2992="","",IF(O2992=0,"Outside audit periods; ","")&amp;IF(F2992="","No VAT category; ","")&amp;IF(ABS(Q2992)&gt;Setup!$B$10,"VAT ≠ 15% × net; ","")&amp;IF(AND(F2992="Standard domestic 15% (Box 7)",NOT(AND(LEN(D2992)=15,LEFT(D2992,1)="3",RIGHT(D2992,1)="3",ISNUMBER(--D2992)))),"Invalid/missing supplier VAT no; ","")&amp;IF(AND(L2992="Yes",K2992&lt;&gt;"Yes"),"VAT claimed without valid tax invoice; ","")&amp;IF(AND(L2992="Yes",ISNUMBER(SEARCH("blocked",G2992))),"Blocked input VAT claimed; ","")&amp;IF(AND(F2992="Import - VAT paid at customs (Box 8)",M2992=""),"Customs declaration no missing; ","")&amp;IF(AND(F2992="Import - Reverse charge (Box 9)",E2992="Saudi Arabia"),"RCM used for a local supplier; ","")&amp;IF(AND(L2992="Yes",NOT(OR(F2992="Standard domestic 15% (Box 7)",F2992="Import - VAT paid at customs (Box 8)",F2992="Import - Reverse charge (Box 9)"))),"VAT claimed on non-taxable category; ",""))</f>
        <v/>
      </c>
    </row>
    <row r="2993">
      <c r="A2993" s="17" t="n"/>
      <c r="B2993" s="14" t="n"/>
      <c r="C2993" s="14" t="n"/>
      <c r="D2993" s="16" t="n"/>
      <c r="E2993" s="14" t="n"/>
      <c r="F2993" s="14" t="n"/>
      <c r="G2993" s="14" t="n"/>
      <c r="H2993" s="19" t="n"/>
      <c r="I2993" s="19" t="n"/>
      <c r="J2993" s="34">
        <f>IF(A2993="","",H2993+I2993)</f>
        <v/>
      </c>
      <c r="K2993" s="14" t="n"/>
      <c r="L2993" s="14" t="n"/>
      <c r="M2993" s="14" t="n"/>
      <c r="N2993" s="14" t="n"/>
      <c r="O2993" s="20">
        <f>IF(A2993="","",SUMPRODUCT((A2993&gt;=Setup!$C$19:$C$30)*(A2993&lt;=Setup!$D$19:$D$30)*Setup!$A$19:$A$30))</f>
        <v/>
      </c>
      <c r="P2993" s="34">
        <f>IF(A2993="","",IF(OR(F2993="Standard domestic 15% (Box 7)",F2993="Import - VAT paid at customs (Box 8)",F2993="Import - Reverse charge (Box 9)"),ROUND(H2993*Setup!$B$9,2),0))</f>
        <v/>
      </c>
      <c r="Q2993" s="34">
        <f>IF(A2993="","",I2993-P2993)</f>
        <v/>
      </c>
      <c r="R2993" s="34">
        <f>IF(A2993="","",IF(L2993="Yes",I2993,0))</f>
        <v/>
      </c>
      <c r="S2993" s="34">
        <f>IF(A2993="","",IF(AND(L2993="Yes",K2993="Yes",NOT(ISNUMBER(SEARCH("blocked",G2993))),OR(F2993="Standard domestic 15% (Box 7)",F2993="Import - VAT paid at customs (Box 8)",F2993="Import - Reverse charge (Box 9)"),OR(F2993&lt;&gt;"Standard domestic 15% (Box 7)",AND(LEN(D2993)=15,LEFT(D2993,1)="3",RIGHT(D2993,1)="3",ISNUMBER(--D2993)))),I2993,0))</f>
        <v/>
      </c>
      <c r="T2993" s="34">
        <f>IF(A2993="","",R2993-S2993)</f>
        <v/>
      </c>
      <c r="U2993" s="23">
        <f>IF(A2993="","",IF(O2993=0,"Outside audit periods; ","")&amp;IF(F2993="","No VAT category; ","")&amp;IF(ABS(Q2993)&gt;Setup!$B$10,"VAT ≠ 15% × net; ","")&amp;IF(AND(F2993="Standard domestic 15% (Box 7)",NOT(AND(LEN(D2993)=15,LEFT(D2993,1)="3",RIGHT(D2993,1)="3",ISNUMBER(--D2993)))),"Invalid/missing supplier VAT no; ","")&amp;IF(AND(L2993="Yes",K2993&lt;&gt;"Yes"),"VAT claimed without valid tax invoice; ","")&amp;IF(AND(L2993="Yes",ISNUMBER(SEARCH("blocked",G2993))),"Blocked input VAT claimed; ","")&amp;IF(AND(F2993="Import - VAT paid at customs (Box 8)",M2993=""),"Customs declaration no missing; ","")&amp;IF(AND(F2993="Import - Reverse charge (Box 9)",E2993="Saudi Arabia"),"RCM used for a local supplier; ","")&amp;IF(AND(L2993="Yes",NOT(OR(F2993="Standard domestic 15% (Box 7)",F2993="Import - VAT paid at customs (Box 8)",F2993="Import - Reverse charge (Box 9)"))),"VAT claimed on non-taxable category; ",""))</f>
        <v/>
      </c>
    </row>
    <row r="2994">
      <c r="A2994" s="17" t="n"/>
      <c r="B2994" s="14" t="n"/>
      <c r="C2994" s="14" t="n"/>
      <c r="D2994" s="16" t="n"/>
      <c r="E2994" s="14" t="n"/>
      <c r="F2994" s="14" t="n"/>
      <c r="G2994" s="14" t="n"/>
      <c r="H2994" s="19" t="n"/>
      <c r="I2994" s="19" t="n"/>
      <c r="J2994" s="34">
        <f>IF(A2994="","",H2994+I2994)</f>
        <v/>
      </c>
      <c r="K2994" s="14" t="n"/>
      <c r="L2994" s="14" t="n"/>
      <c r="M2994" s="14" t="n"/>
      <c r="N2994" s="14" t="n"/>
      <c r="O2994" s="20">
        <f>IF(A2994="","",SUMPRODUCT((A2994&gt;=Setup!$C$19:$C$30)*(A2994&lt;=Setup!$D$19:$D$30)*Setup!$A$19:$A$30))</f>
        <v/>
      </c>
      <c r="P2994" s="34">
        <f>IF(A2994="","",IF(OR(F2994="Standard domestic 15% (Box 7)",F2994="Import - VAT paid at customs (Box 8)",F2994="Import - Reverse charge (Box 9)"),ROUND(H2994*Setup!$B$9,2),0))</f>
        <v/>
      </c>
      <c r="Q2994" s="34">
        <f>IF(A2994="","",I2994-P2994)</f>
        <v/>
      </c>
      <c r="R2994" s="34">
        <f>IF(A2994="","",IF(L2994="Yes",I2994,0))</f>
        <v/>
      </c>
      <c r="S2994" s="34">
        <f>IF(A2994="","",IF(AND(L2994="Yes",K2994="Yes",NOT(ISNUMBER(SEARCH("blocked",G2994))),OR(F2994="Standard domestic 15% (Box 7)",F2994="Import - VAT paid at customs (Box 8)",F2994="Import - Reverse charge (Box 9)"),OR(F2994&lt;&gt;"Standard domestic 15% (Box 7)",AND(LEN(D2994)=15,LEFT(D2994,1)="3",RIGHT(D2994,1)="3",ISNUMBER(--D2994)))),I2994,0))</f>
        <v/>
      </c>
      <c r="T2994" s="34">
        <f>IF(A2994="","",R2994-S2994)</f>
        <v/>
      </c>
      <c r="U2994" s="23">
        <f>IF(A2994="","",IF(O2994=0,"Outside audit periods; ","")&amp;IF(F2994="","No VAT category; ","")&amp;IF(ABS(Q2994)&gt;Setup!$B$10,"VAT ≠ 15% × net; ","")&amp;IF(AND(F2994="Standard domestic 15% (Box 7)",NOT(AND(LEN(D2994)=15,LEFT(D2994,1)="3",RIGHT(D2994,1)="3",ISNUMBER(--D2994)))),"Invalid/missing supplier VAT no; ","")&amp;IF(AND(L2994="Yes",K2994&lt;&gt;"Yes"),"VAT claimed without valid tax invoice; ","")&amp;IF(AND(L2994="Yes",ISNUMBER(SEARCH("blocked",G2994))),"Blocked input VAT claimed; ","")&amp;IF(AND(F2994="Import - VAT paid at customs (Box 8)",M2994=""),"Customs declaration no missing; ","")&amp;IF(AND(F2994="Import - Reverse charge (Box 9)",E2994="Saudi Arabia"),"RCM used for a local supplier; ","")&amp;IF(AND(L2994="Yes",NOT(OR(F2994="Standard domestic 15% (Box 7)",F2994="Import - VAT paid at customs (Box 8)",F2994="Import - Reverse charge (Box 9)"))),"VAT claimed on non-taxable category; ",""))</f>
        <v/>
      </c>
    </row>
    <row r="2995">
      <c r="A2995" s="17" t="n"/>
      <c r="B2995" s="14" t="n"/>
      <c r="C2995" s="14" t="n"/>
      <c r="D2995" s="16" t="n"/>
      <c r="E2995" s="14" t="n"/>
      <c r="F2995" s="14" t="n"/>
      <c r="G2995" s="14" t="n"/>
      <c r="H2995" s="19" t="n"/>
      <c r="I2995" s="19" t="n"/>
      <c r="J2995" s="34">
        <f>IF(A2995="","",H2995+I2995)</f>
        <v/>
      </c>
      <c r="K2995" s="14" t="n"/>
      <c r="L2995" s="14" t="n"/>
      <c r="M2995" s="14" t="n"/>
      <c r="N2995" s="14" t="n"/>
      <c r="O2995" s="20">
        <f>IF(A2995="","",SUMPRODUCT((A2995&gt;=Setup!$C$19:$C$30)*(A2995&lt;=Setup!$D$19:$D$30)*Setup!$A$19:$A$30))</f>
        <v/>
      </c>
      <c r="P2995" s="34">
        <f>IF(A2995="","",IF(OR(F2995="Standard domestic 15% (Box 7)",F2995="Import - VAT paid at customs (Box 8)",F2995="Import - Reverse charge (Box 9)"),ROUND(H2995*Setup!$B$9,2),0))</f>
        <v/>
      </c>
      <c r="Q2995" s="34">
        <f>IF(A2995="","",I2995-P2995)</f>
        <v/>
      </c>
      <c r="R2995" s="34">
        <f>IF(A2995="","",IF(L2995="Yes",I2995,0))</f>
        <v/>
      </c>
      <c r="S2995" s="34">
        <f>IF(A2995="","",IF(AND(L2995="Yes",K2995="Yes",NOT(ISNUMBER(SEARCH("blocked",G2995))),OR(F2995="Standard domestic 15% (Box 7)",F2995="Import - VAT paid at customs (Box 8)",F2995="Import - Reverse charge (Box 9)"),OR(F2995&lt;&gt;"Standard domestic 15% (Box 7)",AND(LEN(D2995)=15,LEFT(D2995,1)="3",RIGHT(D2995,1)="3",ISNUMBER(--D2995)))),I2995,0))</f>
        <v/>
      </c>
      <c r="T2995" s="34">
        <f>IF(A2995="","",R2995-S2995)</f>
        <v/>
      </c>
      <c r="U2995" s="23">
        <f>IF(A2995="","",IF(O2995=0,"Outside audit periods; ","")&amp;IF(F2995="","No VAT category; ","")&amp;IF(ABS(Q2995)&gt;Setup!$B$10,"VAT ≠ 15% × net; ","")&amp;IF(AND(F2995="Standard domestic 15% (Box 7)",NOT(AND(LEN(D2995)=15,LEFT(D2995,1)="3",RIGHT(D2995,1)="3",ISNUMBER(--D2995)))),"Invalid/missing supplier VAT no; ","")&amp;IF(AND(L2995="Yes",K2995&lt;&gt;"Yes"),"VAT claimed without valid tax invoice; ","")&amp;IF(AND(L2995="Yes",ISNUMBER(SEARCH("blocked",G2995))),"Blocked input VAT claimed; ","")&amp;IF(AND(F2995="Import - VAT paid at customs (Box 8)",M2995=""),"Customs declaration no missing; ","")&amp;IF(AND(F2995="Import - Reverse charge (Box 9)",E2995="Saudi Arabia"),"RCM used for a local supplier; ","")&amp;IF(AND(L2995="Yes",NOT(OR(F2995="Standard domestic 15% (Box 7)",F2995="Import - VAT paid at customs (Box 8)",F2995="Import - Reverse charge (Box 9)"))),"VAT claimed on non-taxable category; ",""))</f>
        <v/>
      </c>
    </row>
    <row r="2996">
      <c r="A2996" s="17" t="n"/>
      <c r="B2996" s="14" t="n"/>
      <c r="C2996" s="14" t="n"/>
      <c r="D2996" s="16" t="n"/>
      <c r="E2996" s="14" t="n"/>
      <c r="F2996" s="14" t="n"/>
      <c r="G2996" s="14" t="n"/>
      <c r="H2996" s="19" t="n"/>
      <c r="I2996" s="19" t="n"/>
      <c r="J2996" s="34">
        <f>IF(A2996="","",H2996+I2996)</f>
        <v/>
      </c>
      <c r="K2996" s="14" t="n"/>
      <c r="L2996" s="14" t="n"/>
      <c r="M2996" s="14" t="n"/>
      <c r="N2996" s="14" t="n"/>
      <c r="O2996" s="20">
        <f>IF(A2996="","",SUMPRODUCT((A2996&gt;=Setup!$C$19:$C$30)*(A2996&lt;=Setup!$D$19:$D$30)*Setup!$A$19:$A$30))</f>
        <v/>
      </c>
      <c r="P2996" s="34">
        <f>IF(A2996="","",IF(OR(F2996="Standard domestic 15% (Box 7)",F2996="Import - VAT paid at customs (Box 8)",F2996="Import - Reverse charge (Box 9)"),ROUND(H2996*Setup!$B$9,2),0))</f>
        <v/>
      </c>
      <c r="Q2996" s="34">
        <f>IF(A2996="","",I2996-P2996)</f>
        <v/>
      </c>
      <c r="R2996" s="34">
        <f>IF(A2996="","",IF(L2996="Yes",I2996,0))</f>
        <v/>
      </c>
      <c r="S2996" s="34">
        <f>IF(A2996="","",IF(AND(L2996="Yes",K2996="Yes",NOT(ISNUMBER(SEARCH("blocked",G2996))),OR(F2996="Standard domestic 15% (Box 7)",F2996="Import - VAT paid at customs (Box 8)",F2996="Import - Reverse charge (Box 9)"),OR(F2996&lt;&gt;"Standard domestic 15% (Box 7)",AND(LEN(D2996)=15,LEFT(D2996,1)="3",RIGHT(D2996,1)="3",ISNUMBER(--D2996)))),I2996,0))</f>
        <v/>
      </c>
      <c r="T2996" s="34">
        <f>IF(A2996="","",R2996-S2996)</f>
        <v/>
      </c>
      <c r="U2996" s="23">
        <f>IF(A2996="","",IF(O2996=0,"Outside audit periods; ","")&amp;IF(F2996="","No VAT category; ","")&amp;IF(ABS(Q2996)&gt;Setup!$B$10,"VAT ≠ 15% × net; ","")&amp;IF(AND(F2996="Standard domestic 15% (Box 7)",NOT(AND(LEN(D2996)=15,LEFT(D2996,1)="3",RIGHT(D2996,1)="3",ISNUMBER(--D2996)))),"Invalid/missing supplier VAT no; ","")&amp;IF(AND(L2996="Yes",K2996&lt;&gt;"Yes"),"VAT claimed without valid tax invoice; ","")&amp;IF(AND(L2996="Yes",ISNUMBER(SEARCH("blocked",G2996))),"Blocked input VAT claimed; ","")&amp;IF(AND(F2996="Import - VAT paid at customs (Box 8)",M2996=""),"Customs declaration no missing; ","")&amp;IF(AND(F2996="Import - Reverse charge (Box 9)",E2996="Saudi Arabia"),"RCM used for a local supplier; ","")&amp;IF(AND(L2996="Yes",NOT(OR(F2996="Standard domestic 15% (Box 7)",F2996="Import - VAT paid at customs (Box 8)",F2996="Import - Reverse charge (Box 9)"))),"VAT claimed on non-taxable category; ",""))</f>
        <v/>
      </c>
    </row>
    <row r="2997">
      <c r="A2997" s="17" t="n"/>
      <c r="B2997" s="14" t="n"/>
      <c r="C2997" s="14" t="n"/>
      <c r="D2997" s="16" t="n"/>
      <c r="E2997" s="14" t="n"/>
      <c r="F2997" s="14" t="n"/>
      <c r="G2997" s="14" t="n"/>
      <c r="H2997" s="19" t="n"/>
      <c r="I2997" s="19" t="n"/>
      <c r="J2997" s="34">
        <f>IF(A2997="","",H2997+I2997)</f>
        <v/>
      </c>
      <c r="K2997" s="14" t="n"/>
      <c r="L2997" s="14" t="n"/>
      <c r="M2997" s="14" t="n"/>
      <c r="N2997" s="14" t="n"/>
      <c r="O2997" s="20">
        <f>IF(A2997="","",SUMPRODUCT((A2997&gt;=Setup!$C$19:$C$30)*(A2997&lt;=Setup!$D$19:$D$30)*Setup!$A$19:$A$30))</f>
        <v/>
      </c>
      <c r="P2997" s="34">
        <f>IF(A2997="","",IF(OR(F2997="Standard domestic 15% (Box 7)",F2997="Import - VAT paid at customs (Box 8)",F2997="Import - Reverse charge (Box 9)"),ROUND(H2997*Setup!$B$9,2),0))</f>
        <v/>
      </c>
      <c r="Q2997" s="34">
        <f>IF(A2997="","",I2997-P2997)</f>
        <v/>
      </c>
      <c r="R2997" s="34">
        <f>IF(A2997="","",IF(L2997="Yes",I2997,0))</f>
        <v/>
      </c>
      <c r="S2997" s="34">
        <f>IF(A2997="","",IF(AND(L2997="Yes",K2997="Yes",NOT(ISNUMBER(SEARCH("blocked",G2997))),OR(F2997="Standard domestic 15% (Box 7)",F2997="Import - VAT paid at customs (Box 8)",F2997="Import - Reverse charge (Box 9)"),OR(F2997&lt;&gt;"Standard domestic 15% (Box 7)",AND(LEN(D2997)=15,LEFT(D2997,1)="3",RIGHT(D2997,1)="3",ISNUMBER(--D2997)))),I2997,0))</f>
        <v/>
      </c>
      <c r="T2997" s="34">
        <f>IF(A2997="","",R2997-S2997)</f>
        <v/>
      </c>
      <c r="U2997" s="23">
        <f>IF(A2997="","",IF(O2997=0,"Outside audit periods; ","")&amp;IF(F2997="","No VAT category; ","")&amp;IF(ABS(Q2997)&gt;Setup!$B$10,"VAT ≠ 15% × net; ","")&amp;IF(AND(F2997="Standard domestic 15% (Box 7)",NOT(AND(LEN(D2997)=15,LEFT(D2997,1)="3",RIGHT(D2997,1)="3",ISNUMBER(--D2997)))),"Invalid/missing supplier VAT no; ","")&amp;IF(AND(L2997="Yes",K2997&lt;&gt;"Yes"),"VAT claimed without valid tax invoice; ","")&amp;IF(AND(L2997="Yes",ISNUMBER(SEARCH("blocked",G2997))),"Blocked input VAT claimed; ","")&amp;IF(AND(F2997="Import - VAT paid at customs (Box 8)",M2997=""),"Customs declaration no missing; ","")&amp;IF(AND(F2997="Import - Reverse charge (Box 9)",E2997="Saudi Arabia"),"RCM used for a local supplier; ","")&amp;IF(AND(L2997="Yes",NOT(OR(F2997="Standard domestic 15% (Box 7)",F2997="Import - VAT paid at customs (Box 8)",F2997="Import - Reverse charge (Box 9)"))),"VAT claimed on non-taxable category; ",""))</f>
        <v/>
      </c>
    </row>
    <row r="2998">
      <c r="A2998" s="17" t="n"/>
      <c r="B2998" s="14" t="n"/>
      <c r="C2998" s="14" t="n"/>
      <c r="D2998" s="16" t="n"/>
      <c r="E2998" s="14" t="n"/>
      <c r="F2998" s="14" t="n"/>
      <c r="G2998" s="14" t="n"/>
      <c r="H2998" s="19" t="n"/>
      <c r="I2998" s="19" t="n"/>
      <c r="J2998" s="34">
        <f>IF(A2998="","",H2998+I2998)</f>
        <v/>
      </c>
      <c r="K2998" s="14" t="n"/>
      <c r="L2998" s="14" t="n"/>
      <c r="M2998" s="14" t="n"/>
      <c r="N2998" s="14" t="n"/>
      <c r="O2998" s="20">
        <f>IF(A2998="","",SUMPRODUCT((A2998&gt;=Setup!$C$19:$C$30)*(A2998&lt;=Setup!$D$19:$D$30)*Setup!$A$19:$A$30))</f>
        <v/>
      </c>
      <c r="P2998" s="34">
        <f>IF(A2998="","",IF(OR(F2998="Standard domestic 15% (Box 7)",F2998="Import - VAT paid at customs (Box 8)",F2998="Import - Reverse charge (Box 9)"),ROUND(H2998*Setup!$B$9,2),0))</f>
        <v/>
      </c>
      <c r="Q2998" s="34">
        <f>IF(A2998="","",I2998-P2998)</f>
        <v/>
      </c>
      <c r="R2998" s="34">
        <f>IF(A2998="","",IF(L2998="Yes",I2998,0))</f>
        <v/>
      </c>
      <c r="S2998" s="34">
        <f>IF(A2998="","",IF(AND(L2998="Yes",K2998="Yes",NOT(ISNUMBER(SEARCH("blocked",G2998))),OR(F2998="Standard domestic 15% (Box 7)",F2998="Import - VAT paid at customs (Box 8)",F2998="Import - Reverse charge (Box 9)"),OR(F2998&lt;&gt;"Standard domestic 15% (Box 7)",AND(LEN(D2998)=15,LEFT(D2998,1)="3",RIGHT(D2998,1)="3",ISNUMBER(--D2998)))),I2998,0))</f>
        <v/>
      </c>
      <c r="T2998" s="34">
        <f>IF(A2998="","",R2998-S2998)</f>
        <v/>
      </c>
      <c r="U2998" s="23">
        <f>IF(A2998="","",IF(O2998=0,"Outside audit periods; ","")&amp;IF(F2998="","No VAT category; ","")&amp;IF(ABS(Q2998)&gt;Setup!$B$10,"VAT ≠ 15% × net; ","")&amp;IF(AND(F2998="Standard domestic 15% (Box 7)",NOT(AND(LEN(D2998)=15,LEFT(D2998,1)="3",RIGHT(D2998,1)="3",ISNUMBER(--D2998)))),"Invalid/missing supplier VAT no; ","")&amp;IF(AND(L2998="Yes",K2998&lt;&gt;"Yes"),"VAT claimed without valid tax invoice; ","")&amp;IF(AND(L2998="Yes",ISNUMBER(SEARCH("blocked",G2998))),"Blocked input VAT claimed; ","")&amp;IF(AND(F2998="Import - VAT paid at customs (Box 8)",M2998=""),"Customs declaration no missing; ","")&amp;IF(AND(F2998="Import - Reverse charge (Box 9)",E2998="Saudi Arabia"),"RCM used for a local supplier; ","")&amp;IF(AND(L2998="Yes",NOT(OR(F2998="Standard domestic 15% (Box 7)",F2998="Import - VAT paid at customs (Box 8)",F2998="Import - Reverse charge (Box 9)"))),"VAT claimed on non-taxable category; ",""))</f>
        <v/>
      </c>
    </row>
    <row r="2999">
      <c r="A2999" s="17" t="n"/>
      <c r="B2999" s="14" t="n"/>
      <c r="C2999" s="14" t="n"/>
      <c r="D2999" s="16" t="n"/>
      <c r="E2999" s="14" t="n"/>
      <c r="F2999" s="14" t="n"/>
      <c r="G2999" s="14" t="n"/>
      <c r="H2999" s="19" t="n"/>
      <c r="I2999" s="19" t="n"/>
      <c r="J2999" s="34">
        <f>IF(A2999="","",H2999+I2999)</f>
        <v/>
      </c>
      <c r="K2999" s="14" t="n"/>
      <c r="L2999" s="14" t="n"/>
      <c r="M2999" s="14" t="n"/>
      <c r="N2999" s="14" t="n"/>
      <c r="O2999" s="20">
        <f>IF(A2999="","",SUMPRODUCT((A2999&gt;=Setup!$C$19:$C$30)*(A2999&lt;=Setup!$D$19:$D$30)*Setup!$A$19:$A$30))</f>
        <v/>
      </c>
      <c r="P2999" s="34">
        <f>IF(A2999="","",IF(OR(F2999="Standard domestic 15% (Box 7)",F2999="Import - VAT paid at customs (Box 8)",F2999="Import - Reverse charge (Box 9)"),ROUND(H2999*Setup!$B$9,2),0))</f>
        <v/>
      </c>
      <c r="Q2999" s="34">
        <f>IF(A2999="","",I2999-P2999)</f>
        <v/>
      </c>
      <c r="R2999" s="34">
        <f>IF(A2999="","",IF(L2999="Yes",I2999,0))</f>
        <v/>
      </c>
      <c r="S2999" s="34">
        <f>IF(A2999="","",IF(AND(L2999="Yes",K2999="Yes",NOT(ISNUMBER(SEARCH("blocked",G2999))),OR(F2999="Standard domestic 15% (Box 7)",F2999="Import - VAT paid at customs (Box 8)",F2999="Import - Reverse charge (Box 9)"),OR(F2999&lt;&gt;"Standard domestic 15% (Box 7)",AND(LEN(D2999)=15,LEFT(D2999,1)="3",RIGHT(D2999,1)="3",ISNUMBER(--D2999)))),I2999,0))</f>
        <v/>
      </c>
      <c r="T2999" s="34">
        <f>IF(A2999="","",R2999-S2999)</f>
        <v/>
      </c>
      <c r="U2999" s="23">
        <f>IF(A2999="","",IF(O2999=0,"Outside audit periods; ","")&amp;IF(F2999="","No VAT category; ","")&amp;IF(ABS(Q2999)&gt;Setup!$B$10,"VAT ≠ 15% × net; ","")&amp;IF(AND(F2999="Standard domestic 15% (Box 7)",NOT(AND(LEN(D2999)=15,LEFT(D2999,1)="3",RIGHT(D2999,1)="3",ISNUMBER(--D2999)))),"Invalid/missing supplier VAT no; ","")&amp;IF(AND(L2999="Yes",K2999&lt;&gt;"Yes"),"VAT claimed without valid tax invoice; ","")&amp;IF(AND(L2999="Yes",ISNUMBER(SEARCH("blocked",G2999))),"Blocked input VAT claimed; ","")&amp;IF(AND(F2999="Import - VAT paid at customs (Box 8)",M2999=""),"Customs declaration no missing; ","")&amp;IF(AND(F2999="Import - Reverse charge (Box 9)",E2999="Saudi Arabia"),"RCM used for a local supplier; ","")&amp;IF(AND(L2999="Yes",NOT(OR(F2999="Standard domestic 15% (Box 7)",F2999="Import - VAT paid at customs (Box 8)",F2999="Import - Reverse charge (Box 9)"))),"VAT claimed on non-taxable category; ",""))</f>
        <v/>
      </c>
    </row>
    <row r="3000">
      <c r="A3000" s="17" t="n"/>
      <c r="B3000" s="14" t="n"/>
      <c r="C3000" s="14" t="n"/>
      <c r="D3000" s="16" t="n"/>
      <c r="E3000" s="14" t="n"/>
      <c r="F3000" s="14" t="n"/>
      <c r="G3000" s="14" t="n"/>
      <c r="H3000" s="19" t="n"/>
      <c r="I3000" s="19" t="n"/>
      <c r="J3000" s="34">
        <f>IF(A3000="","",H3000+I3000)</f>
        <v/>
      </c>
      <c r="K3000" s="14" t="n"/>
      <c r="L3000" s="14" t="n"/>
      <c r="M3000" s="14" t="n"/>
      <c r="N3000" s="14" t="n"/>
      <c r="O3000" s="20">
        <f>IF(A3000="","",SUMPRODUCT((A3000&gt;=Setup!$C$19:$C$30)*(A3000&lt;=Setup!$D$19:$D$30)*Setup!$A$19:$A$30))</f>
        <v/>
      </c>
      <c r="P3000" s="34">
        <f>IF(A3000="","",IF(OR(F3000="Standard domestic 15% (Box 7)",F3000="Import - VAT paid at customs (Box 8)",F3000="Import - Reverse charge (Box 9)"),ROUND(H3000*Setup!$B$9,2),0))</f>
        <v/>
      </c>
      <c r="Q3000" s="34">
        <f>IF(A3000="","",I3000-P3000)</f>
        <v/>
      </c>
      <c r="R3000" s="34">
        <f>IF(A3000="","",IF(L3000="Yes",I3000,0))</f>
        <v/>
      </c>
      <c r="S3000" s="34">
        <f>IF(A3000="","",IF(AND(L3000="Yes",K3000="Yes",NOT(ISNUMBER(SEARCH("blocked",G3000))),OR(F3000="Standard domestic 15% (Box 7)",F3000="Import - VAT paid at customs (Box 8)",F3000="Import - Reverse charge (Box 9)"),OR(F3000&lt;&gt;"Standard domestic 15% (Box 7)",AND(LEN(D3000)=15,LEFT(D3000,1)="3",RIGHT(D3000,1)="3",ISNUMBER(--D3000)))),I3000,0))</f>
        <v/>
      </c>
      <c r="T3000" s="34">
        <f>IF(A3000="","",R3000-S3000)</f>
        <v/>
      </c>
      <c r="U3000" s="23">
        <f>IF(A3000="","",IF(O3000=0,"Outside audit periods; ","")&amp;IF(F3000="","No VAT category; ","")&amp;IF(ABS(Q3000)&gt;Setup!$B$10,"VAT ≠ 15% × net; ","")&amp;IF(AND(F3000="Standard domestic 15% (Box 7)",NOT(AND(LEN(D3000)=15,LEFT(D3000,1)="3",RIGHT(D3000,1)="3",ISNUMBER(--D3000)))),"Invalid/missing supplier VAT no; ","")&amp;IF(AND(L3000="Yes",K3000&lt;&gt;"Yes"),"VAT claimed without valid tax invoice; ","")&amp;IF(AND(L3000="Yes",ISNUMBER(SEARCH("blocked",G3000))),"Blocked input VAT claimed; ","")&amp;IF(AND(F3000="Import - VAT paid at customs (Box 8)",M3000=""),"Customs declaration no missing; ","")&amp;IF(AND(F3000="Import - Reverse charge (Box 9)",E3000="Saudi Arabia"),"RCM used for a local supplier; ","")&amp;IF(AND(L3000="Yes",NOT(OR(F3000="Standard domestic 15% (Box 7)",F3000="Import - VAT paid at customs (Box 8)",F3000="Import - Reverse charge (Box 9)"))),"VAT claimed on non-taxable category; ",""))</f>
        <v/>
      </c>
    </row>
    <row r="3001">
      <c r="A3001" s="17" t="n"/>
      <c r="B3001" s="14" t="n"/>
      <c r="C3001" s="14" t="n"/>
      <c r="D3001" s="16" t="n"/>
      <c r="E3001" s="14" t="n"/>
      <c r="F3001" s="14" t="n"/>
      <c r="G3001" s="14" t="n"/>
      <c r="H3001" s="19" t="n"/>
      <c r="I3001" s="19" t="n"/>
      <c r="J3001" s="34">
        <f>IF(A3001="","",H3001+I3001)</f>
        <v/>
      </c>
      <c r="K3001" s="14" t="n"/>
      <c r="L3001" s="14" t="n"/>
      <c r="M3001" s="14" t="n"/>
      <c r="N3001" s="14" t="n"/>
      <c r="O3001" s="20">
        <f>IF(A3001="","",SUMPRODUCT((A3001&gt;=Setup!$C$19:$C$30)*(A3001&lt;=Setup!$D$19:$D$30)*Setup!$A$19:$A$30))</f>
        <v/>
      </c>
      <c r="P3001" s="34">
        <f>IF(A3001="","",IF(OR(F3001="Standard domestic 15% (Box 7)",F3001="Import - VAT paid at customs (Box 8)",F3001="Import - Reverse charge (Box 9)"),ROUND(H3001*Setup!$B$9,2),0))</f>
        <v/>
      </c>
      <c r="Q3001" s="34">
        <f>IF(A3001="","",I3001-P3001)</f>
        <v/>
      </c>
      <c r="R3001" s="34">
        <f>IF(A3001="","",IF(L3001="Yes",I3001,0))</f>
        <v/>
      </c>
      <c r="S3001" s="34">
        <f>IF(A3001="","",IF(AND(L3001="Yes",K3001="Yes",NOT(ISNUMBER(SEARCH("blocked",G3001))),OR(F3001="Standard domestic 15% (Box 7)",F3001="Import - VAT paid at customs (Box 8)",F3001="Import - Reverse charge (Box 9)"),OR(F3001&lt;&gt;"Standard domestic 15% (Box 7)",AND(LEN(D3001)=15,LEFT(D3001,1)="3",RIGHT(D3001,1)="3",ISNUMBER(--D3001)))),I3001,0))</f>
        <v/>
      </c>
      <c r="T3001" s="34">
        <f>IF(A3001="","",R3001-S3001)</f>
        <v/>
      </c>
      <c r="U3001" s="23">
        <f>IF(A3001="","",IF(O3001=0,"Outside audit periods; ","")&amp;IF(F3001="","No VAT category; ","")&amp;IF(ABS(Q3001)&gt;Setup!$B$10,"VAT ≠ 15% × net; ","")&amp;IF(AND(F3001="Standard domestic 15% (Box 7)",NOT(AND(LEN(D3001)=15,LEFT(D3001,1)="3",RIGHT(D3001,1)="3",ISNUMBER(--D3001)))),"Invalid/missing supplier VAT no; ","")&amp;IF(AND(L3001="Yes",K3001&lt;&gt;"Yes"),"VAT claimed without valid tax invoice; ","")&amp;IF(AND(L3001="Yes",ISNUMBER(SEARCH("blocked",G3001))),"Blocked input VAT claimed; ","")&amp;IF(AND(F3001="Import - VAT paid at customs (Box 8)",M3001=""),"Customs declaration no missing; ","")&amp;IF(AND(F3001="Import - Reverse charge (Box 9)",E3001="Saudi Arabia"),"RCM used for a local supplier; ","")&amp;IF(AND(L3001="Yes",NOT(OR(F3001="Standard domestic 15% (Box 7)",F3001="Import - VAT paid at customs (Box 8)",F3001="Import - Reverse charge (Box 9)"))),"VAT claimed on non-taxable category; ",""))</f>
        <v/>
      </c>
    </row>
    <row r="3002">
      <c r="A3002" s="17" t="n"/>
      <c r="B3002" s="14" t="n"/>
      <c r="C3002" s="14" t="n"/>
      <c r="D3002" s="16" t="n"/>
      <c r="E3002" s="14" t="n"/>
      <c r="F3002" s="14" t="n"/>
      <c r="G3002" s="14" t="n"/>
      <c r="H3002" s="19" t="n"/>
      <c r="I3002" s="19" t="n"/>
      <c r="J3002" s="34">
        <f>IF(A3002="","",H3002+I3002)</f>
        <v/>
      </c>
      <c r="K3002" s="14" t="n"/>
      <c r="L3002" s="14" t="n"/>
      <c r="M3002" s="14" t="n"/>
      <c r="N3002" s="14" t="n"/>
      <c r="O3002" s="20">
        <f>IF(A3002="","",SUMPRODUCT((A3002&gt;=Setup!$C$19:$C$30)*(A3002&lt;=Setup!$D$19:$D$30)*Setup!$A$19:$A$30))</f>
        <v/>
      </c>
      <c r="P3002" s="34">
        <f>IF(A3002="","",IF(OR(F3002="Standard domestic 15% (Box 7)",F3002="Import - VAT paid at customs (Box 8)",F3002="Import - Reverse charge (Box 9)"),ROUND(H3002*Setup!$B$9,2),0))</f>
        <v/>
      </c>
      <c r="Q3002" s="34">
        <f>IF(A3002="","",I3002-P3002)</f>
        <v/>
      </c>
      <c r="R3002" s="34">
        <f>IF(A3002="","",IF(L3002="Yes",I3002,0))</f>
        <v/>
      </c>
      <c r="S3002" s="34">
        <f>IF(A3002="","",IF(AND(L3002="Yes",K3002="Yes",NOT(ISNUMBER(SEARCH("blocked",G3002))),OR(F3002="Standard domestic 15% (Box 7)",F3002="Import - VAT paid at customs (Box 8)",F3002="Import - Reverse charge (Box 9)"),OR(F3002&lt;&gt;"Standard domestic 15% (Box 7)",AND(LEN(D3002)=15,LEFT(D3002,1)="3",RIGHT(D3002,1)="3",ISNUMBER(--D3002)))),I3002,0))</f>
        <v/>
      </c>
      <c r="T3002" s="34">
        <f>IF(A3002="","",R3002-S3002)</f>
        <v/>
      </c>
      <c r="U3002" s="23">
        <f>IF(A3002="","",IF(O3002=0,"Outside audit periods; ","")&amp;IF(F3002="","No VAT category; ","")&amp;IF(ABS(Q3002)&gt;Setup!$B$10,"VAT ≠ 15% × net; ","")&amp;IF(AND(F3002="Standard domestic 15% (Box 7)",NOT(AND(LEN(D3002)=15,LEFT(D3002,1)="3",RIGHT(D3002,1)="3",ISNUMBER(--D3002)))),"Invalid/missing supplier VAT no; ","")&amp;IF(AND(L3002="Yes",K3002&lt;&gt;"Yes"),"VAT claimed without valid tax invoice; ","")&amp;IF(AND(L3002="Yes",ISNUMBER(SEARCH("blocked",G3002))),"Blocked input VAT claimed; ","")&amp;IF(AND(F3002="Import - VAT paid at customs (Box 8)",M3002=""),"Customs declaration no missing; ","")&amp;IF(AND(F3002="Import - Reverse charge (Box 9)",E3002="Saudi Arabia"),"RCM used for a local supplier; ","")&amp;IF(AND(L3002="Yes",NOT(OR(F3002="Standard domestic 15% (Box 7)",F3002="Import - VAT paid at customs (Box 8)",F3002="Import - Reverse charge (Box 9)"))),"VAT claimed on non-taxable category; ",""))</f>
        <v/>
      </c>
    </row>
    <row r="3003">
      <c r="A3003" s="17" t="n"/>
      <c r="B3003" s="14" t="n"/>
      <c r="C3003" s="14" t="n"/>
      <c r="D3003" s="16" t="n"/>
      <c r="E3003" s="14" t="n"/>
      <c r="F3003" s="14" t="n"/>
      <c r="G3003" s="14" t="n"/>
      <c r="H3003" s="19" t="n"/>
      <c r="I3003" s="19" t="n"/>
      <c r="J3003" s="34">
        <f>IF(A3003="","",H3003+I3003)</f>
        <v/>
      </c>
      <c r="K3003" s="14" t="n"/>
      <c r="L3003" s="14" t="n"/>
      <c r="M3003" s="14" t="n"/>
      <c r="N3003" s="14" t="n"/>
      <c r="O3003" s="20">
        <f>IF(A3003="","",SUMPRODUCT((A3003&gt;=Setup!$C$19:$C$30)*(A3003&lt;=Setup!$D$19:$D$30)*Setup!$A$19:$A$30))</f>
        <v/>
      </c>
      <c r="P3003" s="34">
        <f>IF(A3003="","",IF(OR(F3003="Standard domestic 15% (Box 7)",F3003="Import - VAT paid at customs (Box 8)",F3003="Import - Reverse charge (Box 9)"),ROUND(H3003*Setup!$B$9,2),0))</f>
        <v/>
      </c>
      <c r="Q3003" s="34">
        <f>IF(A3003="","",I3003-P3003)</f>
        <v/>
      </c>
      <c r="R3003" s="34">
        <f>IF(A3003="","",IF(L3003="Yes",I3003,0))</f>
        <v/>
      </c>
      <c r="S3003" s="34">
        <f>IF(A3003="","",IF(AND(L3003="Yes",K3003="Yes",NOT(ISNUMBER(SEARCH("blocked",G3003))),OR(F3003="Standard domestic 15% (Box 7)",F3003="Import - VAT paid at customs (Box 8)",F3003="Import - Reverse charge (Box 9)"),OR(F3003&lt;&gt;"Standard domestic 15% (Box 7)",AND(LEN(D3003)=15,LEFT(D3003,1)="3",RIGHT(D3003,1)="3",ISNUMBER(--D3003)))),I3003,0))</f>
        <v/>
      </c>
      <c r="T3003" s="34">
        <f>IF(A3003="","",R3003-S3003)</f>
        <v/>
      </c>
      <c r="U3003" s="23">
        <f>IF(A3003="","",IF(O3003=0,"Outside audit periods; ","")&amp;IF(F3003="","No VAT category; ","")&amp;IF(ABS(Q3003)&gt;Setup!$B$10,"VAT ≠ 15% × net; ","")&amp;IF(AND(F3003="Standard domestic 15% (Box 7)",NOT(AND(LEN(D3003)=15,LEFT(D3003,1)="3",RIGHT(D3003,1)="3",ISNUMBER(--D3003)))),"Invalid/missing supplier VAT no; ","")&amp;IF(AND(L3003="Yes",K3003&lt;&gt;"Yes"),"VAT claimed without valid tax invoice; ","")&amp;IF(AND(L3003="Yes",ISNUMBER(SEARCH("blocked",G3003))),"Blocked input VAT claimed; ","")&amp;IF(AND(F3003="Import - VAT paid at customs (Box 8)",M3003=""),"Customs declaration no missing; ","")&amp;IF(AND(F3003="Import - Reverse charge (Box 9)",E3003="Saudi Arabia"),"RCM used for a local supplier; ","")&amp;IF(AND(L3003="Yes",NOT(OR(F3003="Standard domestic 15% (Box 7)",F3003="Import - VAT paid at customs (Box 8)",F3003="Import - Reverse charge (Box 9)"))),"VAT claimed on non-taxable category; ",""))</f>
        <v/>
      </c>
    </row>
    <row r="3004">
      <c r="A3004" s="17" t="n"/>
      <c r="B3004" s="14" t="n"/>
      <c r="C3004" s="14" t="n"/>
      <c r="D3004" s="16" t="n"/>
      <c r="E3004" s="14" t="n"/>
      <c r="F3004" s="14" t="n"/>
      <c r="G3004" s="14" t="n"/>
      <c r="H3004" s="19" t="n"/>
      <c r="I3004" s="19" t="n"/>
      <c r="J3004" s="34">
        <f>IF(A3004="","",H3004+I3004)</f>
        <v/>
      </c>
      <c r="K3004" s="14" t="n"/>
      <c r="L3004" s="14" t="n"/>
      <c r="M3004" s="14" t="n"/>
      <c r="N3004" s="14" t="n"/>
      <c r="O3004" s="20">
        <f>IF(A3004="","",SUMPRODUCT((A3004&gt;=Setup!$C$19:$C$30)*(A3004&lt;=Setup!$D$19:$D$30)*Setup!$A$19:$A$30))</f>
        <v/>
      </c>
      <c r="P3004" s="34">
        <f>IF(A3004="","",IF(OR(F3004="Standard domestic 15% (Box 7)",F3004="Import - VAT paid at customs (Box 8)",F3004="Import - Reverse charge (Box 9)"),ROUND(H3004*Setup!$B$9,2),0))</f>
        <v/>
      </c>
      <c r="Q3004" s="34">
        <f>IF(A3004="","",I3004-P3004)</f>
        <v/>
      </c>
      <c r="R3004" s="34">
        <f>IF(A3004="","",IF(L3004="Yes",I3004,0))</f>
        <v/>
      </c>
      <c r="S3004" s="34">
        <f>IF(A3004="","",IF(AND(L3004="Yes",K3004="Yes",NOT(ISNUMBER(SEARCH("blocked",G3004))),OR(F3004="Standard domestic 15% (Box 7)",F3004="Import - VAT paid at customs (Box 8)",F3004="Import - Reverse charge (Box 9)"),OR(F3004&lt;&gt;"Standard domestic 15% (Box 7)",AND(LEN(D3004)=15,LEFT(D3004,1)="3",RIGHT(D3004,1)="3",ISNUMBER(--D3004)))),I3004,0))</f>
        <v/>
      </c>
      <c r="T3004" s="34">
        <f>IF(A3004="","",R3004-S3004)</f>
        <v/>
      </c>
      <c r="U3004" s="23">
        <f>IF(A3004="","",IF(O3004=0,"Outside audit periods; ","")&amp;IF(F3004="","No VAT category; ","")&amp;IF(ABS(Q3004)&gt;Setup!$B$10,"VAT ≠ 15% × net; ","")&amp;IF(AND(F3004="Standard domestic 15% (Box 7)",NOT(AND(LEN(D3004)=15,LEFT(D3004,1)="3",RIGHT(D3004,1)="3",ISNUMBER(--D3004)))),"Invalid/missing supplier VAT no; ","")&amp;IF(AND(L3004="Yes",K3004&lt;&gt;"Yes"),"VAT claimed without valid tax invoice; ","")&amp;IF(AND(L3004="Yes",ISNUMBER(SEARCH("blocked",G3004))),"Blocked input VAT claimed; ","")&amp;IF(AND(F3004="Import - VAT paid at customs (Box 8)",M3004=""),"Customs declaration no missing; ","")&amp;IF(AND(F3004="Import - Reverse charge (Box 9)",E3004="Saudi Arabia"),"RCM used for a local supplier; ","")&amp;IF(AND(L3004="Yes",NOT(OR(F3004="Standard domestic 15% (Box 7)",F3004="Import - VAT paid at customs (Box 8)",F3004="Import - Reverse charge (Box 9)"))),"VAT claimed on non-taxable category; ",""))</f>
        <v/>
      </c>
    </row>
    <row r="3005">
      <c r="A3005" s="17" t="n"/>
      <c r="B3005" s="14" t="n"/>
      <c r="C3005" s="14" t="n"/>
      <c r="D3005" s="16" t="n"/>
      <c r="E3005" s="14" t="n"/>
      <c r="F3005" s="14" t="n"/>
      <c r="G3005" s="14" t="n"/>
      <c r="H3005" s="19" t="n"/>
      <c r="I3005" s="19" t="n"/>
      <c r="J3005" s="34">
        <f>IF(A3005="","",H3005+I3005)</f>
        <v/>
      </c>
      <c r="K3005" s="14" t="n"/>
      <c r="L3005" s="14" t="n"/>
      <c r="M3005" s="14" t="n"/>
      <c r="N3005" s="14" t="n"/>
      <c r="O3005" s="20">
        <f>IF(A3005="","",SUMPRODUCT((A3005&gt;=Setup!$C$19:$C$30)*(A3005&lt;=Setup!$D$19:$D$30)*Setup!$A$19:$A$30))</f>
        <v/>
      </c>
      <c r="P3005" s="34">
        <f>IF(A3005="","",IF(OR(F3005="Standard domestic 15% (Box 7)",F3005="Import - VAT paid at customs (Box 8)",F3005="Import - Reverse charge (Box 9)"),ROUND(H3005*Setup!$B$9,2),0))</f>
        <v/>
      </c>
      <c r="Q3005" s="34">
        <f>IF(A3005="","",I3005-P3005)</f>
        <v/>
      </c>
      <c r="R3005" s="34">
        <f>IF(A3005="","",IF(L3005="Yes",I3005,0))</f>
        <v/>
      </c>
      <c r="S3005" s="34">
        <f>IF(A3005="","",IF(AND(L3005="Yes",K3005="Yes",NOT(ISNUMBER(SEARCH("blocked",G3005))),OR(F3005="Standard domestic 15% (Box 7)",F3005="Import - VAT paid at customs (Box 8)",F3005="Import - Reverse charge (Box 9)"),OR(F3005&lt;&gt;"Standard domestic 15% (Box 7)",AND(LEN(D3005)=15,LEFT(D3005,1)="3",RIGHT(D3005,1)="3",ISNUMBER(--D3005)))),I3005,0))</f>
        <v/>
      </c>
      <c r="T3005" s="34">
        <f>IF(A3005="","",R3005-S3005)</f>
        <v/>
      </c>
      <c r="U3005" s="23">
        <f>IF(A3005="","",IF(O3005=0,"Outside audit periods; ","")&amp;IF(F3005="","No VAT category; ","")&amp;IF(ABS(Q3005)&gt;Setup!$B$10,"VAT ≠ 15% × net; ","")&amp;IF(AND(F3005="Standard domestic 15% (Box 7)",NOT(AND(LEN(D3005)=15,LEFT(D3005,1)="3",RIGHT(D3005,1)="3",ISNUMBER(--D3005)))),"Invalid/missing supplier VAT no; ","")&amp;IF(AND(L3005="Yes",K3005&lt;&gt;"Yes"),"VAT claimed without valid tax invoice; ","")&amp;IF(AND(L3005="Yes",ISNUMBER(SEARCH("blocked",G3005))),"Blocked input VAT claimed; ","")&amp;IF(AND(F3005="Import - VAT paid at customs (Box 8)",M3005=""),"Customs declaration no missing; ","")&amp;IF(AND(F3005="Import - Reverse charge (Box 9)",E3005="Saudi Arabia"),"RCM used for a local supplier; ","")&amp;IF(AND(L3005="Yes",NOT(OR(F3005="Standard domestic 15% (Box 7)",F3005="Import - VAT paid at customs (Box 8)",F3005="Import - Reverse charge (Box 9)"))),"VAT claimed on non-taxable category; ",""))</f>
        <v/>
      </c>
    </row>
    <row r="3006">
      <c r="A3006" s="17" t="n"/>
      <c r="B3006" s="14" t="n"/>
      <c r="C3006" s="14" t="n"/>
      <c r="D3006" s="16" t="n"/>
      <c r="E3006" s="14" t="n"/>
      <c r="F3006" s="14" t="n"/>
      <c r="G3006" s="14" t="n"/>
      <c r="H3006" s="19" t="n"/>
      <c r="I3006" s="19" t="n"/>
      <c r="J3006" s="34">
        <f>IF(A3006="","",H3006+I3006)</f>
        <v/>
      </c>
      <c r="K3006" s="14" t="n"/>
      <c r="L3006" s="14" t="n"/>
      <c r="M3006" s="14" t="n"/>
      <c r="N3006" s="14" t="n"/>
      <c r="O3006" s="20">
        <f>IF(A3006="","",SUMPRODUCT((A3006&gt;=Setup!$C$19:$C$30)*(A3006&lt;=Setup!$D$19:$D$30)*Setup!$A$19:$A$30))</f>
        <v/>
      </c>
      <c r="P3006" s="34">
        <f>IF(A3006="","",IF(OR(F3006="Standard domestic 15% (Box 7)",F3006="Import - VAT paid at customs (Box 8)",F3006="Import - Reverse charge (Box 9)"),ROUND(H3006*Setup!$B$9,2),0))</f>
        <v/>
      </c>
      <c r="Q3006" s="34">
        <f>IF(A3006="","",I3006-P3006)</f>
        <v/>
      </c>
      <c r="R3006" s="34">
        <f>IF(A3006="","",IF(L3006="Yes",I3006,0))</f>
        <v/>
      </c>
      <c r="S3006" s="34">
        <f>IF(A3006="","",IF(AND(L3006="Yes",K3006="Yes",NOT(ISNUMBER(SEARCH("blocked",G3006))),OR(F3006="Standard domestic 15% (Box 7)",F3006="Import - VAT paid at customs (Box 8)",F3006="Import - Reverse charge (Box 9)"),OR(F3006&lt;&gt;"Standard domestic 15% (Box 7)",AND(LEN(D3006)=15,LEFT(D3006,1)="3",RIGHT(D3006,1)="3",ISNUMBER(--D3006)))),I3006,0))</f>
        <v/>
      </c>
      <c r="T3006" s="34">
        <f>IF(A3006="","",R3006-S3006)</f>
        <v/>
      </c>
      <c r="U3006" s="23">
        <f>IF(A3006="","",IF(O3006=0,"Outside audit periods; ","")&amp;IF(F3006="","No VAT category; ","")&amp;IF(ABS(Q3006)&gt;Setup!$B$10,"VAT ≠ 15% × net; ","")&amp;IF(AND(F3006="Standard domestic 15% (Box 7)",NOT(AND(LEN(D3006)=15,LEFT(D3006,1)="3",RIGHT(D3006,1)="3",ISNUMBER(--D3006)))),"Invalid/missing supplier VAT no; ","")&amp;IF(AND(L3006="Yes",K3006&lt;&gt;"Yes"),"VAT claimed without valid tax invoice; ","")&amp;IF(AND(L3006="Yes",ISNUMBER(SEARCH("blocked",G3006))),"Blocked input VAT claimed; ","")&amp;IF(AND(F3006="Import - VAT paid at customs (Box 8)",M3006=""),"Customs declaration no missing; ","")&amp;IF(AND(F3006="Import - Reverse charge (Box 9)",E3006="Saudi Arabia"),"RCM used for a local supplier; ","")&amp;IF(AND(L3006="Yes",NOT(OR(F3006="Standard domestic 15% (Box 7)",F3006="Import - VAT paid at customs (Box 8)",F3006="Import - Reverse charge (Box 9)"))),"VAT claimed on non-taxable category; ",""))</f>
        <v/>
      </c>
    </row>
    <row r="3007">
      <c r="A3007" s="17" t="n"/>
      <c r="B3007" s="14" t="n"/>
      <c r="C3007" s="14" t="n"/>
      <c r="D3007" s="16" t="n"/>
      <c r="E3007" s="14" t="n"/>
      <c r="F3007" s="14" t="n"/>
      <c r="G3007" s="14" t="n"/>
      <c r="H3007" s="19" t="n"/>
      <c r="I3007" s="19" t="n"/>
      <c r="J3007" s="34">
        <f>IF(A3007="","",H3007+I3007)</f>
        <v/>
      </c>
      <c r="K3007" s="14" t="n"/>
      <c r="L3007" s="14" t="n"/>
      <c r="M3007" s="14" t="n"/>
      <c r="N3007" s="14" t="n"/>
      <c r="O3007" s="20">
        <f>IF(A3007="","",SUMPRODUCT((A3007&gt;=Setup!$C$19:$C$30)*(A3007&lt;=Setup!$D$19:$D$30)*Setup!$A$19:$A$30))</f>
        <v/>
      </c>
      <c r="P3007" s="34">
        <f>IF(A3007="","",IF(OR(F3007="Standard domestic 15% (Box 7)",F3007="Import - VAT paid at customs (Box 8)",F3007="Import - Reverse charge (Box 9)"),ROUND(H3007*Setup!$B$9,2),0))</f>
        <v/>
      </c>
      <c r="Q3007" s="34">
        <f>IF(A3007="","",I3007-P3007)</f>
        <v/>
      </c>
      <c r="R3007" s="34">
        <f>IF(A3007="","",IF(L3007="Yes",I3007,0))</f>
        <v/>
      </c>
      <c r="S3007" s="34">
        <f>IF(A3007="","",IF(AND(L3007="Yes",K3007="Yes",NOT(ISNUMBER(SEARCH("blocked",G3007))),OR(F3007="Standard domestic 15% (Box 7)",F3007="Import - VAT paid at customs (Box 8)",F3007="Import - Reverse charge (Box 9)"),OR(F3007&lt;&gt;"Standard domestic 15% (Box 7)",AND(LEN(D3007)=15,LEFT(D3007,1)="3",RIGHT(D3007,1)="3",ISNUMBER(--D3007)))),I3007,0))</f>
        <v/>
      </c>
      <c r="T3007" s="34">
        <f>IF(A3007="","",R3007-S3007)</f>
        <v/>
      </c>
      <c r="U3007" s="23">
        <f>IF(A3007="","",IF(O3007=0,"Outside audit periods; ","")&amp;IF(F3007="","No VAT category; ","")&amp;IF(ABS(Q3007)&gt;Setup!$B$10,"VAT ≠ 15% × net; ","")&amp;IF(AND(F3007="Standard domestic 15% (Box 7)",NOT(AND(LEN(D3007)=15,LEFT(D3007,1)="3",RIGHT(D3007,1)="3",ISNUMBER(--D3007)))),"Invalid/missing supplier VAT no; ","")&amp;IF(AND(L3007="Yes",K3007&lt;&gt;"Yes"),"VAT claimed without valid tax invoice; ","")&amp;IF(AND(L3007="Yes",ISNUMBER(SEARCH("blocked",G3007))),"Blocked input VAT claimed; ","")&amp;IF(AND(F3007="Import - VAT paid at customs (Box 8)",M3007=""),"Customs declaration no missing; ","")&amp;IF(AND(F3007="Import - Reverse charge (Box 9)",E3007="Saudi Arabia"),"RCM used for a local supplier; ","")&amp;IF(AND(L3007="Yes",NOT(OR(F3007="Standard domestic 15% (Box 7)",F3007="Import - VAT paid at customs (Box 8)",F3007="Import - Reverse charge (Box 9)"))),"VAT claimed on non-taxable category; ",""))</f>
        <v/>
      </c>
    </row>
    <row r="3008">
      <c r="A3008" s="17" t="n"/>
      <c r="B3008" s="14" t="n"/>
      <c r="C3008" s="14" t="n"/>
      <c r="D3008" s="16" t="n"/>
      <c r="E3008" s="14" t="n"/>
      <c r="F3008" s="14" t="n"/>
      <c r="G3008" s="14" t="n"/>
      <c r="H3008" s="19" t="n"/>
      <c r="I3008" s="19" t="n"/>
      <c r="J3008" s="34">
        <f>IF(A3008="","",H3008+I3008)</f>
        <v/>
      </c>
      <c r="K3008" s="14" t="n"/>
      <c r="L3008" s="14" t="n"/>
      <c r="M3008" s="14" t="n"/>
      <c r="N3008" s="14" t="n"/>
      <c r="O3008" s="20">
        <f>IF(A3008="","",SUMPRODUCT((A3008&gt;=Setup!$C$19:$C$30)*(A3008&lt;=Setup!$D$19:$D$30)*Setup!$A$19:$A$30))</f>
        <v/>
      </c>
      <c r="P3008" s="34">
        <f>IF(A3008="","",IF(OR(F3008="Standard domestic 15% (Box 7)",F3008="Import - VAT paid at customs (Box 8)",F3008="Import - Reverse charge (Box 9)"),ROUND(H3008*Setup!$B$9,2),0))</f>
        <v/>
      </c>
      <c r="Q3008" s="34">
        <f>IF(A3008="","",I3008-P3008)</f>
        <v/>
      </c>
      <c r="R3008" s="34">
        <f>IF(A3008="","",IF(L3008="Yes",I3008,0))</f>
        <v/>
      </c>
      <c r="S3008" s="34">
        <f>IF(A3008="","",IF(AND(L3008="Yes",K3008="Yes",NOT(ISNUMBER(SEARCH("blocked",G3008))),OR(F3008="Standard domestic 15% (Box 7)",F3008="Import - VAT paid at customs (Box 8)",F3008="Import - Reverse charge (Box 9)"),OR(F3008&lt;&gt;"Standard domestic 15% (Box 7)",AND(LEN(D3008)=15,LEFT(D3008,1)="3",RIGHT(D3008,1)="3",ISNUMBER(--D3008)))),I3008,0))</f>
        <v/>
      </c>
      <c r="T3008" s="34">
        <f>IF(A3008="","",R3008-S3008)</f>
        <v/>
      </c>
      <c r="U3008" s="23">
        <f>IF(A3008="","",IF(O3008=0,"Outside audit periods; ","")&amp;IF(F3008="","No VAT category; ","")&amp;IF(ABS(Q3008)&gt;Setup!$B$10,"VAT ≠ 15% × net; ","")&amp;IF(AND(F3008="Standard domestic 15% (Box 7)",NOT(AND(LEN(D3008)=15,LEFT(D3008,1)="3",RIGHT(D3008,1)="3",ISNUMBER(--D3008)))),"Invalid/missing supplier VAT no; ","")&amp;IF(AND(L3008="Yes",K3008&lt;&gt;"Yes"),"VAT claimed without valid tax invoice; ","")&amp;IF(AND(L3008="Yes",ISNUMBER(SEARCH("blocked",G3008))),"Blocked input VAT claimed; ","")&amp;IF(AND(F3008="Import - VAT paid at customs (Box 8)",M3008=""),"Customs declaration no missing; ","")&amp;IF(AND(F3008="Import - Reverse charge (Box 9)",E3008="Saudi Arabia"),"RCM used for a local supplier; ","")&amp;IF(AND(L3008="Yes",NOT(OR(F3008="Standard domestic 15% (Box 7)",F3008="Import - VAT paid at customs (Box 8)",F3008="Import - Reverse charge (Box 9)"))),"VAT claimed on non-taxable category; ",""))</f>
        <v/>
      </c>
    </row>
    <row r="3009">
      <c r="A3009" s="17" t="n"/>
      <c r="B3009" s="14" t="n"/>
      <c r="C3009" s="14" t="n"/>
      <c r="D3009" s="16" t="n"/>
      <c r="E3009" s="14" t="n"/>
      <c r="F3009" s="14" t="n"/>
      <c r="G3009" s="14" t="n"/>
      <c r="H3009" s="19" t="n"/>
      <c r="I3009" s="19" t="n"/>
      <c r="J3009" s="34">
        <f>IF(A3009="","",H3009+I3009)</f>
        <v/>
      </c>
      <c r="K3009" s="14" t="n"/>
      <c r="L3009" s="14" t="n"/>
      <c r="M3009" s="14" t="n"/>
      <c r="N3009" s="14" t="n"/>
      <c r="O3009" s="20">
        <f>IF(A3009="","",SUMPRODUCT((A3009&gt;=Setup!$C$19:$C$30)*(A3009&lt;=Setup!$D$19:$D$30)*Setup!$A$19:$A$30))</f>
        <v/>
      </c>
      <c r="P3009" s="34">
        <f>IF(A3009="","",IF(OR(F3009="Standard domestic 15% (Box 7)",F3009="Import - VAT paid at customs (Box 8)",F3009="Import - Reverse charge (Box 9)"),ROUND(H3009*Setup!$B$9,2),0))</f>
        <v/>
      </c>
      <c r="Q3009" s="34">
        <f>IF(A3009="","",I3009-P3009)</f>
        <v/>
      </c>
      <c r="R3009" s="34">
        <f>IF(A3009="","",IF(L3009="Yes",I3009,0))</f>
        <v/>
      </c>
      <c r="S3009" s="34">
        <f>IF(A3009="","",IF(AND(L3009="Yes",K3009="Yes",NOT(ISNUMBER(SEARCH("blocked",G3009))),OR(F3009="Standard domestic 15% (Box 7)",F3009="Import - VAT paid at customs (Box 8)",F3009="Import - Reverse charge (Box 9)"),OR(F3009&lt;&gt;"Standard domestic 15% (Box 7)",AND(LEN(D3009)=15,LEFT(D3009,1)="3",RIGHT(D3009,1)="3",ISNUMBER(--D3009)))),I3009,0))</f>
        <v/>
      </c>
      <c r="T3009" s="34">
        <f>IF(A3009="","",R3009-S3009)</f>
        <v/>
      </c>
      <c r="U3009" s="23">
        <f>IF(A3009="","",IF(O3009=0,"Outside audit periods; ","")&amp;IF(F3009="","No VAT category; ","")&amp;IF(ABS(Q3009)&gt;Setup!$B$10,"VAT ≠ 15% × net; ","")&amp;IF(AND(F3009="Standard domestic 15% (Box 7)",NOT(AND(LEN(D3009)=15,LEFT(D3009,1)="3",RIGHT(D3009,1)="3",ISNUMBER(--D3009)))),"Invalid/missing supplier VAT no; ","")&amp;IF(AND(L3009="Yes",K3009&lt;&gt;"Yes"),"VAT claimed without valid tax invoice; ","")&amp;IF(AND(L3009="Yes",ISNUMBER(SEARCH("blocked",G3009))),"Blocked input VAT claimed; ","")&amp;IF(AND(F3009="Import - VAT paid at customs (Box 8)",M3009=""),"Customs declaration no missing; ","")&amp;IF(AND(F3009="Import - Reverse charge (Box 9)",E3009="Saudi Arabia"),"RCM used for a local supplier; ","")&amp;IF(AND(L3009="Yes",NOT(OR(F3009="Standard domestic 15% (Box 7)",F3009="Import - VAT paid at customs (Box 8)",F3009="Import - Reverse charge (Box 9)"))),"VAT claimed on non-taxable category; ",""))</f>
        <v/>
      </c>
    </row>
    <row r="3010">
      <c r="A3010" s="17" t="n"/>
      <c r="B3010" s="14" t="n"/>
      <c r="C3010" s="14" t="n"/>
      <c r="D3010" s="16" t="n"/>
      <c r="E3010" s="14" t="n"/>
      <c r="F3010" s="14" t="n"/>
      <c r="G3010" s="14" t="n"/>
      <c r="H3010" s="19" t="n"/>
      <c r="I3010" s="19" t="n"/>
      <c r="J3010" s="34">
        <f>IF(A3010="","",H3010+I3010)</f>
        <v/>
      </c>
      <c r="K3010" s="14" t="n"/>
      <c r="L3010" s="14" t="n"/>
      <c r="M3010" s="14" t="n"/>
      <c r="N3010" s="14" t="n"/>
      <c r="O3010" s="20">
        <f>IF(A3010="","",SUMPRODUCT((A3010&gt;=Setup!$C$19:$C$30)*(A3010&lt;=Setup!$D$19:$D$30)*Setup!$A$19:$A$30))</f>
        <v/>
      </c>
      <c r="P3010" s="34">
        <f>IF(A3010="","",IF(OR(F3010="Standard domestic 15% (Box 7)",F3010="Import - VAT paid at customs (Box 8)",F3010="Import - Reverse charge (Box 9)"),ROUND(H3010*Setup!$B$9,2),0))</f>
        <v/>
      </c>
      <c r="Q3010" s="34">
        <f>IF(A3010="","",I3010-P3010)</f>
        <v/>
      </c>
      <c r="R3010" s="34">
        <f>IF(A3010="","",IF(L3010="Yes",I3010,0))</f>
        <v/>
      </c>
      <c r="S3010" s="34">
        <f>IF(A3010="","",IF(AND(L3010="Yes",K3010="Yes",NOT(ISNUMBER(SEARCH("blocked",G3010))),OR(F3010="Standard domestic 15% (Box 7)",F3010="Import - VAT paid at customs (Box 8)",F3010="Import - Reverse charge (Box 9)"),OR(F3010&lt;&gt;"Standard domestic 15% (Box 7)",AND(LEN(D3010)=15,LEFT(D3010,1)="3",RIGHT(D3010,1)="3",ISNUMBER(--D3010)))),I3010,0))</f>
        <v/>
      </c>
      <c r="T3010" s="34">
        <f>IF(A3010="","",R3010-S3010)</f>
        <v/>
      </c>
      <c r="U3010" s="23">
        <f>IF(A3010="","",IF(O3010=0,"Outside audit periods; ","")&amp;IF(F3010="","No VAT category; ","")&amp;IF(ABS(Q3010)&gt;Setup!$B$10,"VAT ≠ 15% × net; ","")&amp;IF(AND(F3010="Standard domestic 15% (Box 7)",NOT(AND(LEN(D3010)=15,LEFT(D3010,1)="3",RIGHT(D3010,1)="3",ISNUMBER(--D3010)))),"Invalid/missing supplier VAT no; ","")&amp;IF(AND(L3010="Yes",K3010&lt;&gt;"Yes"),"VAT claimed without valid tax invoice; ","")&amp;IF(AND(L3010="Yes",ISNUMBER(SEARCH("blocked",G3010))),"Blocked input VAT claimed; ","")&amp;IF(AND(F3010="Import - VAT paid at customs (Box 8)",M3010=""),"Customs declaration no missing; ","")&amp;IF(AND(F3010="Import - Reverse charge (Box 9)",E3010="Saudi Arabia"),"RCM used for a local supplier; ","")&amp;IF(AND(L3010="Yes",NOT(OR(F3010="Standard domestic 15% (Box 7)",F3010="Import - VAT paid at customs (Box 8)",F3010="Import - Reverse charge (Box 9)"))),"VAT claimed on non-taxable category; ",""))</f>
        <v/>
      </c>
    </row>
    <row r="3011">
      <c r="A3011" s="17" t="n"/>
      <c r="B3011" s="14" t="n"/>
      <c r="C3011" s="14" t="n"/>
      <c r="D3011" s="16" t="n"/>
      <c r="E3011" s="14" t="n"/>
      <c r="F3011" s="14" t="n"/>
      <c r="G3011" s="14" t="n"/>
      <c r="H3011" s="19" t="n"/>
      <c r="I3011" s="19" t="n"/>
      <c r="J3011" s="34">
        <f>IF(A3011="","",H3011+I3011)</f>
        <v/>
      </c>
      <c r="K3011" s="14" t="n"/>
      <c r="L3011" s="14" t="n"/>
      <c r="M3011" s="14" t="n"/>
      <c r="N3011" s="14" t="n"/>
      <c r="O3011" s="20">
        <f>IF(A3011="","",SUMPRODUCT((A3011&gt;=Setup!$C$19:$C$30)*(A3011&lt;=Setup!$D$19:$D$30)*Setup!$A$19:$A$30))</f>
        <v/>
      </c>
      <c r="P3011" s="34">
        <f>IF(A3011="","",IF(OR(F3011="Standard domestic 15% (Box 7)",F3011="Import - VAT paid at customs (Box 8)",F3011="Import - Reverse charge (Box 9)"),ROUND(H3011*Setup!$B$9,2),0))</f>
        <v/>
      </c>
      <c r="Q3011" s="34">
        <f>IF(A3011="","",I3011-P3011)</f>
        <v/>
      </c>
      <c r="R3011" s="34">
        <f>IF(A3011="","",IF(L3011="Yes",I3011,0))</f>
        <v/>
      </c>
      <c r="S3011" s="34">
        <f>IF(A3011="","",IF(AND(L3011="Yes",K3011="Yes",NOT(ISNUMBER(SEARCH("blocked",G3011))),OR(F3011="Standard domestic 15% (Box 7)",F3011="Import - VAT paid at customs (Box 8)",F3011="Import - Reverse charge (Box 9)"),OR(F3011&lt;&gt;"Standard domestic 15% (Box 7)",AND(LEN(D3011)=15,LEFT(D3011,1)="3",RIGHT(D3011,1)="3",ISNUMBER(--D3011)))),I3011,0))</f>
        <v/>
      </c>
      <c r="T3011" s="34">
        <f>IF(A3011="","",R3011-S3011)</f>
        <v/>
      </c>
      <c r="U3011" s="23">
        <f>IF(A3011="","",IF(O3011=0,"Outside audit periods; ","")&amp;IF(F3011="","No VAT category; ","")&amp;IF(ABS(Q3011)&gt;Setup!$B$10,"VAT ≠ 15% × net; ","")&amp;IF(AND(F3011="Standard domestic 15% (Box 7)",NOT(AND(LEN(D3011)=15,LEFT(D3011,1)="3",RIGHT(D3011,1)="3",ISNUMBER(--D3011)))),"Invalid/missing supplier VAT no; ","")&amp;IF(AND(L3011="Yes",K3011&lt;&gt;"Yes"),"VAT claimed without valid tax invoice; ","")&amp;IF(AND(L3011="Yes",ISNUMBER(SEARCH("blocked",G3011))),"Blocked input VAT claimed; ","")&amp;IF(AND(F3011="Import - VAT paid at customs (Box 8)",M3011=""),"Customs declaration no missing; ","")&amp;IF(AND(F3011="Import - Reverse charge (Box 9)",E3011="Saudi Arabia"),"RCM used for a local supplier; ","")&amp;IF(AND(L3011="Yes",NOT(OR(F3011="Standard domestic 15% (Box 7)",F3011="Import - VAT paid at customs (Box 8)",F3011="Import - Reverse charge (Box 9)"))),"VAT claimed on non-taxable category; ",""))</f>
        <v/>
      </c>
    </row>
    <row r="3012">
      <c r="A3012" s="17" t="n"/>
      <c r="B3012" s="14" t="n"/>
      <c r="C3012" s="14" t="n"/>
      <c r="D3012" s="16" t="n"/>
      <c r="E3012" s="14" t="n"/>
      <c r="F3012" s="14" t="n"/>
      <c r="G3012" s="14" t="n"/>
      <c r="H3012" s="19" t="n"/>
      <c r="I3012" s="19" t="n"/>
      <c r="J3012" s="34">
        <f>IF(A3012="","",H3012+I3012)</f>
        <v/>
      </c>
      <c r="K3012" s="14" t="n"/>
      <c r="L3012" s="14" t="n"/>
      <c r="M3012" s="14" t="n"/>
      <c r="N3012" s="14" t="n"/>
      <c r="O3012" s="20">
        <f>IF(A3012="","",SUMPRODUCT((A3012&gt;=Setup!$C$19:$C$30)*(A3012&lt;=Setup!$D$19:$D$30)*Setup!$A$19:$A$30))</f>
        <v/>
      </c>
      <c r="P3012" s="34">
        <f>IF(A3012="","",IF(OR(F3012="Standard domestic 15% (Box 7)",F3012="Import - VAT paid at customs (Box 8)",F3012="Import - Reverse charge (Box 9)"),ROUND(H3012*Setup!$B$9,2),0))</f>
        <v/>
      </c>
      <c r="Q3012" s="34">
        <f>IF(A3012="","",I3012-P3012)</f>
        <v/>
      </c>
      <c r="R3012" s="34">
        <f>IF(A3012="","",IF(L3012="Yes",I3012,0))</f>
        <v/>
      </c>
      <c r="S3012" s="34">
        <f>IF(A3012="","",IF(AND(L3012="Yes",K3012="Yes",NOT(ISNUMBER(SEARCH("blocked",G3012))),OR(F3012="Standard domestic 15% (Box 7)",F3012="Import - VAT paid at customs (Box 8)",F3012="Import - Reverse charge (Box 9)"),OR(F3012&lt;&gt;"Standard domestic 15% (Box 7)",AND(LEN(D3012)=15,LEFT(D3012,1)="3",RIGHT(D3012,1)="3",ISNUMBER(--D3012)))),I3012,0))</f>
        <v/>
      </c>
      <c r="T3012" s="34">
        <f>IF(A3012="","",R3012-S3012)</f>
        <v/>
      </c>
      <c r="U3012" s="23">
        <f>IF(A3012="","",IF(O3012=0,"Outside audit periods; ","")&amp;IF(F3012="","No VAT category; ","")&amp;IF(ABS(Q3012)&gt;Setup!$B$10,"VAT ≠ 15% × net; ","")&amp;IF(AND(F3012="Standard domestic 15% (Box 7)",NOT(AND(LEN(D3012)=15,LEFT(D3012,1)="3",RIGHT(D3012,1)="3",ISNUMBER(--D3012)))),"Invalid/missing supplier VAT no; ","")&amp;IF(AND(L3012="Yes",K3012&lt;&gt;"Yes"),"VAT claimed without valid tax invoice; ","")&amp;IF(AND(L3012="Yes",ISNUMBER(SEARCH("blocked",G3012))),"Blocked input VAT claimed; ","")&amp;IF(AND(F3012="Import - VAT paid at customs (Box 8)",M3012=""),"Customs declaration no missing; ","")&amp;IF(AND(F3012="Import - Reverse charge (Box 9)",E3012="Saudi Arabia"),"RCM used for a local supplier; ","")&amp;IF(AND(L3012="Yes",NOT(OR(F3012="Standard domestic 15% (Box 7)",F3012="Import - VAT paid at customs (Box 8)",F3012="Import - Reverse charge (Box 9)"))),"VAT claimed on non-taxable category; ",""))</f>
        <v/>
      </c>
    </row>
    <row r="3013">
      <c r="A3013" s="17" t="n"/>
      <c r="B3013" s="14" t="n"/>
      <c r="C3013" s="14" t="n"/>
      <c r="D3013" s="16" t="n"/>
      <c r="E3013" s="14" t="n"/>
      <c r="F3013" s="14" t="n"/>
      <c r="G3013" s="14" t="n"/>
      <c r="H3013" s="19" t="n"/>
      <c r="I3013" s="19" t="n"/>
      <c r="J3013" s="34">
        <f>IF(A3013="","",H3013+I3013)</f>
        <v/>
      </c>
      <c r="K3013" s="14" t="n"/>
      <c r="L3013" s="14" t="n"/>
      <c r="M3013" s="14" t="n"/>
      <c r="N3013" s="14" t="n"/>
      <c r="O3013" s="20">
        <f>IF(A3013="","",SUMPRODUCT((A3013&gt;=Setup!$C$19:$C$30)*(A3013&lt;=Setup!$D$19:$D$30)*Setup!$A$19:$A$30))</f>
        <v/>
      </c>
      <c r="P3013" s="34">
        <f>IF(A3013="","",IF(OR(F3013="Standard domestic 15% (Box 7)",F3013="Import - VAT paid at customs (Box 8)",F3013="Import - Reverse charge (Box 9)"),ROUND(H3013*Setup!$B$9,2),0))</f>
        <v/>
      </c>
      <c r="Q3013" s="34">
        <f>IF(A3013="","",I3013-P3013)</f>
        <v/>
      </c>
      <c r="R3013" s="34">
        <f>IF(A3013="","",IF(L3013="Yes",I3013,0))</f>
        <v/>
      </c>
      <c r="S3013" s="34">
        <f>IF(A3013="","",IF(AND(L3013="Yes",K3013="Yes",NOT(ISNUMBER(SEARCH("blocked",G3013))),OR(F3013="Standard domestic 15% (Box 7)",F3013="Import - VAT paid at customs (Box 8)",F3013="Import - Reverse charge (Box 9)"),OR(F3013&lt;&gt;"Standard domestic 15% (Box 7)",AND(LEN(D3013)=15,LEFT(D3013,1)="3",RIGHT(D3013,1)="3",ISNUMBER(--D3013)))),I3013,0))</f>
        <v/>
      </c>
      <c r="T3013" s="34">
        <f>IF(A3013="","",R3013-S3013)</f>
        <v/>
      </c>
      <c r="U3013" s="23">
        <f>IF(A3013="","",IF(O3013=0,"Outside audit periods; ","")&amp;IF(F3013="","No VAT category; ","")&amp;IF(ABS(Q3013)&gt;Setup!$B$10,"VAT ≠ 15% × net; ","")&amp;IF(AND(F3013="Standard domestic 15% (Box 7)",NOT(AND(LEN(D3013)=15,LEFT(D3013,1)="3",RIGHT(D3013,1)="3",ISNUMBER(--D3013)))),"Invalid/missing supplier VAT no; ","")&amp;IF(AND(L3013="Yes",K3013&lt;&gt;"Yes"),"VAT claimed without valid tax invoice; ","")&amp;IF(AND(L3013="Yes",ISNUMBER(SEARCH("blocked",G3013))),"Blocked input VAT claimed; ","")&amp;IF(AND(F3013="Import - VAT paid at customs (Box 8)",M3013=""),"Customs declaration no missing; ","")&amp;IF(AND(F3013="Import - Reverse charge (Box 9)",E3013="Saudi Arabia"),"RCM used for a local supplier; ","")&amp;IF(AND(L3013="Yes",NOT(OR(F3013="Standard domestic 15% (Box 7)",F3013="Import - VAT paid at customs (Box 8)",F3013="Import - Reverse charge (Box 9)"))),"VAT claimed on non-taxable category; ",""))</f>
        <v/>
      </c>
    </row>
    <row r="3014">
      <c r="A3014" s="17" t="n"/>
      <c r="B3014" s="14" t="n"/>
      <c r="C3014" s="14" t="n"/>
      <c r="D3014" s="16" t="n"/>
      <c r="E3014" s="14" t="n"/>
      <c r="F3014" s="14" t="n"/>
      <c r="G3014" s="14" t="n"/>
      <c r="H3014" s="19" t="n"/>
      <c r="I3014" s="19" t="n"/>
      <c r="J3014" s="34">
        <f>IF(A3014="","",H3014+I3014)</f>
        <v/>
      </c>
      <c r="K3014" s="14" t="n"/>
      <c r="L3014" s="14" t="n"/>
      <c r="M3014" s="14" t="n"/>
      <c r="N3014" s="14" t="n"/>
      <c r="O3014" s="20">
        <f>IF(A3014="","",SUMPRODUCT((A3014&gt;=Setup!$C$19:$C$30)*(A3014&lt;=Setup!$D$19:$D$30)*Setup!$A$19:$A$30))</f>
        <v/>
      </c>
      <c r="P3014" s="34">
        <f>IF(A3014="","",IF(OR(F3014="Standard domestic 15% (Box 7)",F3014="Import - VAT paid at customs (Box 8)",F3014="Import - Reverse charge (Box 9)"),ROUND(H3014*Setup!$B$9,2),0))</f>
        <v/>
      </c>
      <c r="Q3014" s="34">
        <f>IF(A3014="","",I3014-P3014)</f>
        <v/>
      </c>
      <c r="R3014" s="34">
        <f>IF(A3014="","",IF(L3014="Yes",I3014,0))</f>
        <v/>
      </c>
      <c r="S3014" s="34">
        <f>IF(A3014="","",IF(AND(L3014="Yes",K3014="Yes",NOT(ISNUMBER(SEARCH("blocked",G3014))),OR(F3014="Standard domestic 15% (Box 7)",F3014="Import - VAT paid at customs (Box 8)",F3014="Import - Reverse charge (Box 9)"),OR(F3014&lt;&gt;"Standard domestic 15% (Box 7)",AND(LEN(D3014)=15,LEFT(D3014,1)="3",RIGHT(D3014,1)="3",ISNUMBER(--D3014)))),I3014,0))</f>
        <v/>
      </c>
      <c r="T3014" s="34">
        <f>IF(A3014="","",R3014-S3014)</f>
        <v/>
      </c>
      <c r="U3014" s="23">
        <f>IF(A3014="","",IF(O3014=0,"Outside audit periods; ","")&amp;IF(F3014="","No VAT category; ","")&amp;IF(ABS(Q3014)&gt;Setup!$B$10,"VAT ≠ 15% × net; ","")&amp;IF(AND(F3014="Standard domestic 15% (Box 7)",NOT(AND(LEN(D3014)=15,LEFT(D3014,1)="3",RIGHT(D3014,1)="3",ISNUMBER(--D3014)))),"Invalid/missing supplier VAT no; ","")&amp;IF(AND(L3014="Yes",K3014&lt;&gt;"Yes"),"VAT claimed without valid tax invoice; ","")&amp;IF(AND(L3014="Yes",ISNUMBER(SEARCH("blocked",G3014))),"Blocked input VAT claimed; ","")&amp;IF(AND(F3014="Import - VAT paid at customs (Box 8)",M3014=""),"Customs declaration no missing; ","")&amp;IF(AND(F3014="Import - Reverse charge (Box 9)",E3014="Saudi Arabia"),"RCM used for a local supplier; ","")&amp;IF(AND(L3014="Yes",NOT(OR(F3014="Standard domestic 15% (Box 7)",F3014="Import - VAT paid at customs (Box 8)",F3014="Import - Reverse charge (Box 9)"))),"VAT claimed on non-taxable category; ",""))</f>
        <v/>
      </c>
    </row>
    <row r="3015">
      <c r="A3015" s="17" t="n"/>
      <c r="B3015" s="14" t="n"/>
      <c r="C3015" s="14" t="n"/>
      <c r="D3015" s="16" t="n"/>
      <c r="E3015" s="14" t="n"/>
      <c r="F3015" s="14" t="n"/>
      <c r="G3015" s="14" t="n"/>
      <c r="H3015" s="19" t="n"/>
      <c r="I3015" s="19" t="n"/>
      <c r="J3015" s="34">
        <f>IF(A3015="","",H3015+I3015)</f>
        <v/>
      </c>
      <c r="K3015" s="14" t="n"/>
      <c r="L3015" s="14" t="n"/>
      <c r="M3015" s="14" t="n"/>
      <c r="N3015" s="14" t="n"/>
      <c r="O3015" s="20">
        <f>IF(A3015="","",SUMPRODUCT((A3015&gt;=Setup!$C$19:$C$30)*(A3015&lt;=Setup!$D$19:$D$30)*Setup!$A$19:$A$30))</f>
        <v/>
      </c>
      <c r="P3015" s="34">
        <f>IF(A3015="","",IF(OR(F3015="Standard domestic 15% (Box 7)",F3015="Import - VAT paid at customs (Box 8)",F3015="Import - Reverse charge (Box 9)"),ROUND(H3015*Setup!$B$9,2),0))</f>
        <v/>
      </c>
      <c r="Q3015" s="34">
        <f>IF(A3015="","",I3015-P3015)</f>
        <v/>
      </c>
      <c r="R3015" s="34">
        <f>IF(A3015="","",IF(L3015="Yes",I3015,0))</f>
        <v/>
      </c>
      <c r="S3015" s="34">
        <f>IF(A3015="","",IF(AND(L3015="Yes",K3015="Yes",NOT(ISNUMBER(SEARCH("blocked",G3015))),OR(F3015="Standard domestic 15% (Box 7)",F3015="Import - VAT paid at customs (Box 8)",F3015="Import - Reverse charge (Box 9)"),OR(F3015&lt;&gt;"Standard domestic 15% (Box 7)",AND(LEN(D3015)=15,LEFT(D3015,1)="3",RIGHT(D3015,1)="3",ISNUMBER(--D3015)))),I3015,0))</f>
        <v/>
      </c>
      <c r="T3015" s="34">
        <f>IF(A3015="","",R3015-S3015)</f>
        <v/>
      </c>
      <c r="U3015" s="23">
        <f>IF(A3015="","",IF(O3015=0,"Outside audit periods; ","")&amp;IF(F3015="","No VAT category; ","")&amp;IF(ABS(Q3015)&gt;Setup!$B$10,"VAT ≠ 15% × net; ","")&amp;IF(AND(F3015="Standard domestic 15% (Box 7)",NOT(AND(LEN(D3015)=15,LEFT(D3015,1)="3",RIGHT(D3015,1)="3",ISNUMBER(--D3015)))),"Invalid/missing supplier VAT no; ","")&amp;IF(AND(L3015="Yes",K3015&lt;&gt;"Yes"),"VAT claimed without valid tax invoice; ","")&amp;IF(AND(L3015="Yes",ISNUMBER(SEARCH("blocked",G3015))),"Blocked input VAT claimed; ","")&amp;IF(AND(F3015="Import - VAT paid at customs (Box 8)",M3015=""),"Customs declaration no missing; ","")&amp;IF(AND(F3015="Import - Reverse charge (Box 9)",E3015="Saudi Arabia"),"RCM used for a local supplier; ","")&amp;IF(AND(L3015="Yes",NOT(OR(F3015="Standard domestic 15% (Box 7)",F3015="Import - VAT paid at customs (Box 8)",F3015="Import - Reverse charge (Box 9)"))),"VAT claimed on non-taxable category; ",""))</f>
        <v/>
      </c>
    </row>
    <row r="3016">
      <c r="A3016" s="17" t="n"/>
      <c r="B3016" s="14" t="n"/>
      <c r="C3016" s="14" t="n"/>
      <c r="D3016" s="16" t="n"/>
      <c r="E3016" s="14" t="n"/>
      <c r="F3016" s="14" t="n"/>
      <c r="G3016" s="14" t="n"/>
      <c r="H3016" s="19" t="n"/>
      <c r="I3016" s="19" t="n"/>
      <c r="J3016" s="34">
        <f>IF(A3016="","",H3016+I3016)</f>
        <v/>
      </c>
      <c r="K3016" s="14" t="n"/>
      <c r="L3016" s="14" t="n"/>
      <c r="M3016" s="14" t="n"/>
      <c r="N3016" s="14" t="n"/>
      <c r="O3016" s="20">
        <f>IF(A3016="","",SUMPRODUCT((A3016&gt;=Setup!$C$19:$C$30)*(A3016&lt;=Setup!$D$19:$D$30)*Setup!$A$19:$A$30))</f>
        <v/>
      </c>
      <c r="P3016" s="34">
        <f>IF(A3016="","",IF(OR(F3016="Standard domestic 15% (Box 7)",F3016="Import - VAT paid at customs (Box 8)",F3016="Import - Reverse charge (Box 9)"),ROUND(H3016*Setup!$B$9,2),0))</f>
        <v/>
      </c>
      <c r="Q3016" s="34">
        <f>IF(A3016="","",I3016-P3016)</f>
        <v/>
      </c>
      <c r="R3016" s="34">
        <f>IF(A3016="","",IF(L3016="Yes",I3016,0))</f>
        <v/>
      </c>
      <c r="S3016" s="34">
        <f>IF(A3016="","",IF(AND(L3016="Yes",K3016="Yes",NOT(ISNUMBER(SEARCH("blocked",G3016))),OR(F3016="Standard domestic 15% (Box 7)",F3016="Import - VAT paid at customs (Box 8)",F3016="Import - Reverse charge (Box 9)"),OR(F3016&lt;&gt;"Standard domestic 15% (Box 7)",AND(LEN(D3016)=15,LEFT(D3016,1)="3",RIGHT(D3016,1)="3",ISNUMBER(--D3016)))),I3016,0))</f>
        <v/>
      </c>
      <c r="T3016" s="34">
        <f>IF(A3016="","",R3016-S3016)</f>
        <v/>
      </c>
      <c r="U3016" s="23">
        <f>IF(A3016="","",IF(O3016=0,"Outside audit periods; ","")&amp;IF(F3016="","No VAT category; ","")&amp;IF(ABS(Q3016)&gt;Setup!$B$10,"VAT ≠ 15% × net; ","")&amp;IF(AND(F3016="Standard domestic 15% (Box 7)",NOT(AND(LEN(D3016)=15,LEFT(D3016,1)="3",RIGHT(D3016,1)="3",ISNUMBER(--D3016)))),"Invalid/missing supplier VAT no; ","")&amp;IF(AND(L3016="Yes",K3016&lt;&gt;"Yes"),"VAT claimed without valid tax invoice; ","")&amp;IF(AND(L3016="Yes",ISNUMBER(SEARCH("blocked",G3016))),"Blocked input VAT claimed; ","")&amp;IF(AND(F3016="Import - VAT paid at customs (Box 8)",M3016=""),"Customs declaration no missing; ","")&amp;IF(AND(F3016="Import - Reverse charge (Box 9)",E3016="Saudi Arabia"),"RCM used for a local supplier; ","")&amp;IF(AND(L3016="Yes",NOT(OR(F3016="Standard domestic 15% (Box 7)",F3016="Import - VAT paid at customs (Box 8)",F3016="Import - Reverse charge (Box 9)"))),"VAT claimed on non-taxable category; ",""))</f>
        <v/>
      </c>
    </row>
    <row r="3017">
      <c r="A3017" s="17" t="n"/>
      <c r="B3017" s="14" t="n"/>
      <c r="C3017" s="14" t="n"/>
      <c r="D3017" s="16" t="n"/>
      <c r="E3017" s="14" t="n"/>
      <c r="F3017" s="14" t="n"/>
      <c r="G3017" s="14" t="n"/>
      <c r="H3017" s="19" t="n"/>
      <c r="I3017" s="19" t="n"/>
      <c r="J3017" s="34">
        <f>IF(A3017="","",H3017+I3017)</f>
        <v/>
      </c>
      <c r="K3017" s="14" t="n"/>
      <c r="L3017" s="14" t="n"/>
      <c r="M3017" s="14" t="n"/>
      <c r="N3017" s="14" t="n"/>
      <c r="O3017" s="20">
        <f>IF(A3017="","",SUMPRODUCT((A3017&gt;=Setup!$C$19:$C$30)*(A3017&lt;=Setup!$D$19:$D$30)*Setup!$A$19:$A$30))</f>
        <v/>
      </c>
      <c r="P3017" s="34">
        <f>IF(A3017="","",IF(OR(F3017="Standard domestic 15% (Box 7)",F3017="Import - VAT paid at customs (Box 8)",F3017="Import - Reverse charge (Box 9)"),ROUND(H3017*Setup!$B$9,2),0))</f>
        <v/>
      </c>
      <c r="Q3017" s="34">
        <f>IF(A3017="","",I3017-P3017)</f>
        <v/>
      </c>
      <c r="R3017" s="34">
        <f>IF(A3017="","",IF(L3017="Yes",I3017,0))</f>
        <v/>
      </c>
      <c r="S3017" s="34">
        <f>IF(A3017="","",IF(AND(L3017="Yes",K3017="Yes",NOT(ISNUMBER(SEARCH("blocked",G3017))),OR(F3017="Standard domestic 15% (Box 7)",F3017="Import - VAT paid at customs (Box 8)",F3017="Import - Reverse charge (Box 9)"),OR(F3017&lt;&gt;"Standard domestic 15% (Box 7)",AND(LEN(D3017)=15,LEFT(D3017,1)="3",RIGHT(D3017,1)="3",ISNUMBER(--D3017)))),I3017,0))</f>
        <v/>
      </c>
      <c r="T3017" s="34">
        <f>IF(A3017="","",R3017-S3017)</f>
        <v/>
      </c>
      <c r="U3017" s="23">
        <f>IF(A3017="","",IF(O3017=0,"Outside audit periods; ","")&amp;IF(F3017="","No VAT category; ","")&amp;IF(ABS(Q3017)&gt;Setup!$B$10,"VAT ≠ 15% × net; ","")&amp;IF(AND(F3017="Standard domestic 15% (Box 7)",NOT(AND(LEN(D3017)=15,LEFT(D3017,1)="3",RIGHT(D3017,1)="3",ISNUMBER(--D3017)))),"Invalid/missing supplier VAT no; ","")&amp;IF(AND(L3017="Yes",K3017&lt;&gt;"Yes"),"VAT claimed without valid tax invoice; ","")&amp;IF(AND(L3017="Yes",ISNUMBER(SEARCH("blocked",G3017))),"Blocked input VAT claimed; ","")&amp;IF(AND(F3017="Import - VAT paid at customs (Box 8)",M3017=""),"Customs declaration no missing; ","")&amp;IF(AND(F3017="Import - Reverse charge (Box 9)",E3017="Saudi Arabia"),"RCM used for a local supplier; ","")&amp;IF(AND(L3017="Yes",NOT(OR(F3017="Standard domestic 15% (Box 7)",F3017="Import - VAT paid at customs (Box 8)",F3017="Import - Reverse charge (Box 9)"))),"VAT claimed on non-taxable category; ",""))</f>
        <v/>
      </c>
    </row>
    <row r="3018">
      <c r="A3018" s="17" t="n"/>
      <c r="B3018" s="14" t="n"/>
      <c r="C3018" s="14" t="n"/>
      <c r="D3018" s="16" t="n"/>
      <c r="E3018" s="14" t="n"/>
      <c r="F3018" s="14" t="n"/>
      <c r="G3018" s="14" t="n"/>
      <c r="H3018" s="19" t="n"/>
      <c r="I3018" s="19" t="n"/>
      <c r="J3018" s="34">
        <f>IF(A3018="","",H3018+I3018)</f>
        <v/>
      </c>
      <c r="K3018" s="14" t="n"/>
      <c r="L3018" s="14" t="n"/>
      <c r="M3018" s="14" t="n"/>
      <c r="N3018" s="14" t="n"/>
      <c r="O3018" s="20">
        <f>IF(A3018="","",SUMPRODUCT((A3018&gt;=Setup!$C$19:$C$30)*(A3018&lt;=Setup!$D$19:$D$30)*Setup!$A$19:$A$30))</f>
        <v/>
      </c>
      <c r="P3018" s="34">
        <f>IF(A3018="","",IF(OR(F3018="Standard domestic 15% (Box 7)",F3018="Import - VAT paid at customs (Box 8)",F3018="Import - Reverse charge (Box 9)"),ROUND(H3018*Setup!$B$9,2),0))</f>
        <v/>
      </c>
      <c r="Q3018" s="34">
        <f>IF(A3018="","",I3018-P3018)</f>
        <v/>
      </c>
      <c r="R3018" s="34">
        <f>IF(A3018="","",IF(L3018="Yes",I3018,0))</f>
        <v/>
      </c>
      <c r="S3018" s="34">
        <f>IF(A3018="","",IF(AND(L3018="Yes",K3018="Yes",NOT(ISNUMBER(SEARCH("blocked",G3018))),OR(F3018="Standard domestic 15% (Box 7)",F3018="Import - VAT paid at customs (Box 8)",F3018="Import - Reverse charge (Box 9)"),OR(F3018&lt;&gt;"Standard domestic 15% (Box 7)",AND(LEN(D3018)=15,LEFT(D3018,1)="3",RIGHT(D3018,1)="3",ISNUMBER(--D3018)))),I3018,0))</f>
        <v/>
      </c>
      <c r="T3018" s="34">
        <f>IF(A3018="","",R3018-S3018)</f>
        <v/>
      </c>
      <c r="U3018" s="23">
        <f>IF(A3018="","",IF(O3018=0,"Outside audit periods; ","")&amp;IF(F3018="","No VAT category; ","")&amp;IF(ABS(Q3018)&gt;Setup!$B$10,"VAT ≠ 15% × net; ","")&amp;IF(AND(F3018="Standard domestic 15% (Box 7)",NOT(AND(LEN(D3018)=15,LEFT(D3018,1)="3",RIGHT(D3018,1)="3",ISNUMBER(--D3018)))),"Invalid/missing supplier VAT no; ","")&amp;IF(AND(L3018="Yes",K3018&lt;&gt;"Yes"),"VAT claimed without valid tax invoice; ","")&amp;IF(AND(L3018="Yes",ISNUMBER(SEARCH("blocked",G3018))),"Blocked input VAT claimed; ","")&amp;IF(AND(F3018="Import - VAT paid at customs (Box 8)",M3018=""),"Customs declaration no missing; ","")&amp;IF(AND(F3018="Import - Reverse charge (Box 9)",E3018="Saudi Arabia"),"RCM used for a local supplier; ","")&amp;IF(AND(L3018="Yes",NOT(OR(F3018="Standard domestic 15% (Box 7)",F3018="Import - VAT paid at customs (Box 8)",F3018="Import - Reverse charge (Box 9)"))),"VAT claimed on non-taxable category; ",""))</f>
        <v/>
      </c>
    </row>
    <row r="3019">
      <c r="A3019" s="17" t="n"/>
      <c r="B3019" s="14" t="n"/>
      <c r="C3019" s="14" t="n"/>
      <c r="D3019" s="16" t="n"/>
      <c r="E3019" s="14" t="n"/>
      <c r="F3019" s="14" t="n"/>
      <c r="G3019" s="14" t="n"/>
      <c r="H3019" s="19" t="n"/>
      <c r="I3019" s="19" t="n"/>
      <c r="J3019" s="34">
        <f>IF(A3019="","",H3019+I3019)</f>
        <v/>
      </c>
      <c r="K3019" s="14" t="n"/>
      <c r="L3019" s="14" t="n"/>
      <c r="M3019" s="14" t="n"/>
      <c r="N3019" s="14" t="n"/>
      <c r="O3019" s="20">
        <f>IF(A3019="","",SUMPRODUCT((A3019&gt;=Setup!$C$19:$C$30)*(A3019&lt;=Setup!$D$19:$D$30)*Setup!$A$19:$A$30))</f>
        <v/>
      </c>
      <c r="P3019" s="34">
        <f>IF(A3019="","",IF(OR(F3019="Standard domestic 15% (Box 7)",F3019="Import - VAT paid at customs (Box 8)",F3019="Import - Reverse charge (Box 9)"),ROUND(H3019*Setup!$B$9,2),0))</f>
        <v/>
      </c>
      <c r="Q3019" s="34">
        <f>IF(A3019="","",I3019-P3019)</f>
        <v/>
      </c>
      <c r="R3019" s="34">
        <f>IF(A3019="","",IF(L3019="Yes",I3019,0))</f>
        <v/>
      </c>
      <c r="S3019" s="34">
        <f>IF(A3019="","",IF(AND(L3019="Yes",K3019="Yes",NOT(ISNUMBER(SEARCH("blocked",G3019))),OR(F3019="Standard domestic 15% (Box 7)",F3019="Import - VAT paid at customs (Box 8)",F3019="Import - Reverse charge (Box 9)"),OR(F3019&lt;&gt;"Standard domestic 15% (Box 7)",AND(LEN(D3019)=15,LEFT(D3019,1)="3",RIGHT(D3019,1)="3",ISNUMBER(--D3019)))),I3019,0))</f>
        <v/>
      </c>
      <c r="T3019" s="34">
        <f>IF(A3019="","",R3019-S3019)</f>
        <v/>
      </c>
      <c r="U3019" s="23">
        <f>IF(A3019="","",IF(O3019=0,"Outside audit periods; ","")&amp;IF(F3019="","No VAT category; ","")&amp;IF(ABS(Q3019)&gt;Setup!$B$10,"VAT ≠ 15% × net; ","")&amp;IF(AND(F3019="Standard domestic 15% (Box 7)",NOT(AND(LEN(D3019)=15,LEFT(D3019,1)="3",RIGHT(D3019,1)="3",ISNUMBER(--D3019)))),"Invalid/missing supplier VAT no; ","")&amp;IF(AND(L3019="Yes",K3019&lt;&gt;"Yes"),"VAT claimed without valid tax invoice; ","")&amp;IF(AND(L3019="Yes",ISNUMBER(SEARCH("blocked",G3019))),"Blocked input VAT claimed; ","")&amp;IF(AND(F3019="Import - VAT paid at customs (Box 8)",M3019=""),"Customs declaration no missing; ","")&amp;IF(AND(F3019="Import - Reverse charge (Box 9)",E3019="Saudi Arabia"),"RCM used for a local supplier; ","")&amp;IF(AND(L3019="Yes",NOT(OR(F3019="Standard domestic 15% (Box 7)",F3019="Import - VAT paid at customs (Box 8)",F3019="Import - Reverse charge (Box 9)"))),"VAT claimed on non-taxable category; ",""))</f>
        <v/>
      </c>
    </row>
    <row r="3020">
      <c r="A3020" s="17" t="n"/>
      <c r="B3020" s="14" t="n"/>
      <c r="C3020" s="14" t="n"/>
      <c r="D3020" s="16" t="n"/>
      <c r="E3020" s="14" t="n"/>
      <c r="F3020" s="14" t="n"/>
      <c r="G3020" s="14" t="n"/>
      <c r="H3020" s="19" t="n"/>
      <c r="I3020" s="19" t="n"/>
      <c r="J3020" s="34">
        <f>IF(A3020="","",H3020+I3020)</f>
        <v/>
      </c>
      <c r="K3020" s="14" t="n"/>
      <c r="L3020" s="14" t="n"/>
      <c r="M3020" s="14" t="n"/>
      <c r="N3020" s="14" t="n"/>
      <c r="O3020" s="20">
        <f>IF(A3020="","",SUMPRODUCT((A3020&gt;=Setup!$C$19:$C$30)*(A3020&lt;=Setup!$D$19:$D$30)*Setup!$A$19:$A$30))</f>
        <v/>
      </c>
      <c r="P3020" s="34">
        <f>IF(A3020="","",IF(OR(F3020="Standard domestic 15% (Box 7)",F3020="Import - VAT paid at customs (Box 8)",F3020="Import - Reverse charge (Box 9)"),ROUND(H3020*Setup!$B$9,2),0))</f>
        <v/>
      </c>
      <c r="Q3020" s="34">
        <f>IF(A3020="","",I3020-P3020)</f>
        <v/>
      </c>
      <c r="R3020" s="34">
        <f>IF(A3020="","",IF(L3020="Yes",I3020,0))</f>
        <v/>
      </c>
      <c r="S3020" s="34">
        <f>IF(A3020="","",IF(AND(L3020="Yes",K3020="Yes",NOT(ISNUMBER(SEARCH("blocked",G3020))),OR(F3020="Standard domestic 15% (Box 7)",F3020="Import - VAT paid at customs (Box 8)",F3020="Import - Reverse charge (Box 9)"),OR(F3020&lt;&gt;"Standard domestic 15% (Box 7)",AND(LEN(D3020)=15,LEFT(D3020,1)="3",RIGHT(D3020,1)="3",ISNUMBER(--D3020)))),I3020,0))</f>
        <v/>
      </c>
      <c r="T3020" s="34">
        <f>IF(A3020="","",R3020-S3020)</f>
        <v/>
      </c>
      <c r="U3020" s="23">
        <f>IF(A3020="","",IF(O3020=0,"Outside audit periods; ","")&amp;IF(F3020="","No VAT category; ","")&amp;IF(ABS(Q3020)&gt;Setup!$B$10,"VAT ≠ 15% × net; ","")&amp;IF(AND(F3020="Standard domestic 15% (Box 7)",NOT(AND(LEN(D3020)=15,LEFT(D3020,1)="3",RIGHT(D3020,1)="3",ISNUMBER(--D3020)))),"Invalid/missing supplier VAT no; ","")&amp;IF(AND(L3020="Yes",K3020&lt;&gt;"Yes"),"VAT claimed without valid tax invoice; ","")&amp;IF(AND(L3020="Yes",ISNUMBER(SEARCH("blocked",G3020))),"Blocked input VAT claimed; ","")&amp;IF(AND(F3020="Import - VAT paid at customs (Box 8)",M3020=""),"Customs declaration no missing; ","")&amp;IF(AND(F3020="Import - Reverse charge (Box 9)",E3020="Saudi Arabia"),"RCM used for a local supplier; ","")&amp;IF(AND(L3020="Yes",NOT(OR(F3020="Standard domestic 15% (Box 7)",F3020="Import - VAT paid at customs (Box 8)",F3020="Import - Reverse charge (Box 9)"))),"VAT claimed on non-taxable category; ",""))</f>
        <v/>
      </c>
    </row>
    <row r="3021">
      <c r="A3021" s="17" t="n"/>
      <c r="B3021" s="14" t="n"/>
      <c r="C3021" s="14" t="n"/>
      <c r="D3021" s="16" t="n"/>
      <c r="E3021" s="14" t="n"/>
      <c r="F3021" s="14" t="n"/>
      <c r="G3021" s="14" t="n"/>
      <c r="H3021" s="19" t="n"/>
      <c r="I3021" s="19" t="n"/>
      <c r="J3021" s="34">
        <f>IF(A3021="","",H3021+I3021)</f>
        <v/>
      </c>
      <c r="K3021" s="14" t="n"/>
      <c r="L3021" s="14" t="n"/>
      <c r="M3021" s="14" t="n"/>
      <c r="N3021" s="14" t="n"/>
      <c r="O3021" s="20">
        <f>IF(A3021="","",SUMPRODUCT((A3021&gt;=Setup!$C$19:$C$30)*(A3021&lt;=Setup!$D$19:$D$30)*Setup!$A$19:$A$30))</f>
        <v/>
      </c>
      <c r="P3021" s="34">
        <f>IF(A3021="","",IF(OR(F3021="Standard domestic 15% (Box 7)",F3021="Import - VAT paid at customs (Box 8)",F3021="Import - Reverse charge (Box 9)"),ROUND(H3021*Setup!$B$9,2),0))</f>
        <v/>
      </c>
      <c r="Q3021" s="34">
        <f>IF(A3021="","",I3021-P3021)</f>
        <v/>
      </c>
      <c r="R3021" s="34">
        <f>IF(A3021="","",IF(L3021="Yes",I3021,0))</f>
        <v/>
      </c>
      <c r="S3021" s="34">
        <f>IF(A3021="","",IF(AND(L3021="Yes",K3021="Yes",NOT(ISNUMBER(SEARCH("blocked",G3021))),OR(F3021="Standard domestic 15% (Box 7)",F3021="Import - VAT paid at customs (Box 8)",F3021="Import - Reverse charge (Box 9)"),OR(F3021&lt;&gt;"Standard domestic 15% (Box 7)",AND(LEN(D3021)=15,LEFT(D3021,1)="3",RIGHT(D3021,1)="3",ISNUMBER(--D3021)))),I3021,0))</f>
        <v/>
      </c>
      <c r="T3021" s="34">
        <f>IF(A3021="","",R3021-S3021)</f>
        <v/>
      </c>
      <c r="U3021" s="23">
        <f>IF(A3021="","",IF(O3021=0,"Outside audit periods; ","")&amp;IF(F3021="","No VAT category; ","")&amp;IF(ABS(Q3021)&gt;Setup!$B$10,"VAT ≠ 15% × net; ","")&amp;IF(AND(F3021="Standard domestic 15% (Box 7)",NOT(AND(LEN(D3021)=15,LEFT(D3021,1)="3",RIGHT(D3021,1)="3",ISNUMBER(--D3021)))),"Invalid/missing supplier VAT no; ","")&amp;IF(AND(L3021="Yes",K3021&lt;&gt;"Yes"),"VAT claimed without valid tax invoice; ","")&amp;IF(AND(L3021="Yes",ISNUMBER(SEARCH("blocked",G3021))),"Blocked input VAT claimed; ","")&amp;IF(AND(F3021="Import - VAT paid at customs (Box 8)",M3021=""),"Customs declaration no missing; ","")&amp;IF(AND(F3021="Import - Reverse charge (Box 9)",E3021="Saudi Arabia"),"RCM used for a local supplier; ","")&amp;IF(AND(L3021="Yes",NOT(OR(F3021="Standard domestic 15% (Box 7)",F3021="Import - VAT paid at customs (Box 8)",F3021="Import - Reverse charge (Box 9)"))),"VAT claimed on non-taxable category; ",""))</f>
        <v/>
      </c>
    </row>
    <row r="3022">
      <c r="A3022" s="17" t="n"/>
      <c r="B3022" s="14" t="n"/>
      <c r="C3022" s="14" t="n"/>
      <c r="D3022" s="16" t="n"/>
      <c r="E3022" s="14" t="n"/>
      <c r="F3022" s="14" t="n"/>
      <c r="G3022" s="14" t="n"/>
      <c r="H3022" s="19" t="n"/>
      <c r="I3022" s="19" t="n"/>
      <c r="J3022" s="34">
        <f>IF(A3022="","",H3022+I3022)</f>
        <v/>
      </c>
      <c r="K3022" s="14" t="n"/>
      <c r="L3022" s="14" t="n"/>
      <c r="M3022" s="14" t="n"/>
      <c r="N3022" s="14" t="n"/>
      <c r="O3022" s="20">
        <f>IF(A3022="","",SUMPRODUCT((A3022&gt;=Setup!$C$19:$C$30)*(A3022&lt;=Setup!$D$19:$D$30)*Setup!$A$19:$A$30))</f>
        <v/>
      </c>
      <c r="P3022" s="34">
        <f>IF(A3022="","",IF(OR(F3022="Standard domestic 15% (Box 7)",F3022="Import - VAT paid at customs (Box 8)",F3022="Import - Reverse charge (Box 9)"),ROUND(H3022*Setup!$B$9,2),0))</f>
        <v/>
      </c>
      <c r="Q3022" s="34">
        <f>IF(A3022="","",I3022-P3022)</f>
        <v/>
      </c>
      <c r="R3022" s="34">
        <f>IF(A3022="","",IF(L3022="Yes",I3022,0))</f>
        <v/>
      </c>
      <c r="S3022" s="34">
        <f>IF(A3022="","",IF(AND(L3022="Yes",K3022="Yes",NOT(ISNUMBER(SEARCH("blocked",G3022))),OR(F3022="Standard domestic 15% (Box 7)",F3022="Import - VAT paid at customs (Box 8)",F3022="Import - Reverse charge (Box 9)"),OR(F3022&lt;&gt;"Standard domestic 15% (Box 7)",AND(LEN(D3022)=15,LEFT(D3022,1)="3",RIGHT(D3022,1)="3",ISNUMBER(--D3022)))),I3022,0))</f>
        <v/>
      </c>
      <c r="T3022" s="34">
        <f>IF(A3022="","",R3022-S3022)</f>
        <v/>
      </c>
      <c r="U3022" s="23">
        <f>IF(A3022="","",IF(O3022=0,"Outside audit periods; ","")&amp;IF(F3022="","No VAT category; ","")&amp;IF(ABS(Q3022)&gt;Setup!$B$10,"VAT ≠ 15% × net; ","")&amp;IF(AND(F3022="Standard domestic 15% (Box 7)",NOT(AND(LEN(D3022)=15,LEFT(D3022,1)="3",RIGHT(D3022,1)="3",ISNUMBER(--D3022)))),"Invalid/missing supplier VAT no; ","")&amp;IF(AND(L3022="Yes",K3022&lt;&gt;"Yes"),"VAT claimed without valid tax invoice; ","")&amp;IF(AND(L3022="Yes",ISNUMBER(SEARCH("blocked",G3022))),"Blocked input VAT claimed; ","")&amp;IF(AND(F3022="Import - VAT paid at customs (Box 8)",M3022=""),"Customs declaration no missing; ","")&amp;IF(AND(F3022="Import - Reverse charge (Box 9)",E3022="Saudi Arabia"),"RCM used for a local supplier; ","")&amp;IF(AND(L3022="Yes",NOT(OR(F3022="Standard domestic 15% (Box 7)",F3022="Import - VAT paid at customs (Box 8)",F3022="Import - Reverse charge (Box 9)"))),"VAT claimed on non-taxable category; ",""))</f>
        <v/>
      </c>
    </row>
    <row r="3023">
      <c r="A3023" s="17" t="n"/>
      <c r="B3023" s="14" t="n"/>
      <c r="C3023" s="14" t="n"/>
      <c r="D3023" s="16" t="n"/>
      <c r="E3023" s="14" t="n"/>
      <c r="F3023" s="14" t="n"/>
      <c r="G3023" s="14" t="n"/>
      <c r="H3023" s="19" t="n"/>
      <c r="I3023" s="19" t="n"/>
      <c r="J3023" s="34">
        <f>IF(A3023="","",H3023+I3023)</f>
        <v/>
      </c>
      <c r="K3023" s="14" t="n"/>
      <c r="L3023" s="14" t="n"/>
      <c r="M3023" s="14" t="n"/>
      <c r="N3023" s="14" t="n"/>
      <c r="O3023" s="20">
        <f>IF(A3023="","",SUMPRODUCT((A3023&gt;=Setup!$C$19:$C$30)*(A3023&lt;=Setup!$D$19:$D$30)*Setup!$A$19:$A$30))</f>
        <v/>
      </c>
      <c r="P3023" s="34">
        <f>IF(A3023="","",IF(OR(F3023="Standard domestic 15% (Box 7)",F3023="Import - VAT paid at customs (Box 8)",F3023="Import - Reverse charge (Box 9)"),ROUND(H3023*Setup!$B$9,2),0))</f>
        <v/>
      </c>
      <c r="Q3023" s="34">
        <f>IF(A3023="","",I3023-P3023)</f>
        <v/>
      </c>
      <c r="R3023" s="34">
        <f>IF(A3023="","",IF(L3023="Yes",I3023,0))</f>
        <v/>
      </c>
      <c r="S3023" s="34">
        <f>IF(A3023="","",IF(AND(L3023="Yes",K3023="Yes",NOT(ISNUMBER(SEARCH("blocked",G3023))),OR(F3023="Standard domestic 15% (Box 7)",F3023="Import - VAT paid at customs (Box 8)",F3023="Import - Reverse charge (Box 9)"),OR(F3023&lt;&gt;"Standard domestic 15% (Box 7)",AND(LEN(D3023)=15,LEFT(D3023,1)="3",RIGHT(D3023,1)="3",ISNUMBER(--D3023)))),I3023,0))</f>
        <v/>
      </c>
      <c r="T3023" s="34">
        <f>IF(A3023="","",R3023-S3023)</f>
        <v/>
      </c>
      <c r="U3023" s="23">
        <f>IF(A3023="","",IF(O3023=0,"Outside audit periods; ","")&amp;IF(F3023="","No VAT category; ","")&amp;IF(ABS(Q3023)&gt;Setup!$B$10,"VAT ≠ 15% × net; ","")&amp;IF(AND(F3023="Standard domestic 15% (Box 7)",NOT(AND(LEN(D3023)=15,LEFT(D3023,1)="3",RIGHT(D3023,1)="3",ISNUMBER(--D3023)))),"Invalid/missing supplier VAT no; ","")&amp;IF(AND(L3023="Yes",K3023&lt;&gt;"Yes"),"VAT claimed without valid tax invoice; ","")&amp;IF(AND(L3023="Yes",ISNUMBER(SEARCH("blocked",G3023))),"Blocked input VAT claimed; ","")&amp;IF(AND(F3023="Import - VAT paid at customs (Box 8)",M3023=""),"Customs declaration no missing; ","")&amp;IF(AND(F3023="Import - Reverse charge (Box 9)",E3023="Saudi Arabia"),"RCM used for a local supplier; ","")&amp;IF(AND(L3023="Yes",NOT(OR(F3023="Standard domestic 15% (Box 7)",F3023="Import - VAT paid at customs (Box 8)",F3023="Import - Reverse charge (Box 9)"))),"VAT claimed on non-taxable category; ",""))</f>
        <v/>
      </c>
    </row>
    <row r="3024">
      <c r="A3024" s="17" t="n"/>
      <c r="B3024" s="14" t="n"/>
      <c r="C3024" s="14" t="n"/>
      <c r="D3024" s="16" t="n"/>
      <c r="E3024" s="14" t="n"/>
      <c r="F3024" s="14" t="n"/>
      <c r="G3024" s="14" t="n"/>
      <c r="H3024" s="19" t="n"/>
      <c r="I3024" s="19" t="n"/>
      <c r="J3024" s="34">
        <f>IF(A3024="","",H3024+I3024)</f>
        <v/>
      </c>
      <c r="K3024" s="14" t="n"/>
      <c r="L3024" s="14" t="n"/>
      <c r="M3024" s="14" t="n"/>
      <c r="N3024" s="14" t="n"/>
      <c r="O3024" s="20">
        <f>IF(A3024="","",SUMPRODUCT((A3024&gt;=Setup!$C$19:$C$30)*(A3024&lt;=Setup!$D$19:$D$30)*Setup!$A$19:$A$30))</f>
        <v/>
      </c>
      <c r="P3024" s="34">
        <f>IF(A3024="","",IF(OR(F3024="Standard domestic 15% (Box 7)",F3024="Import - VAT paid at customs (Box 8)",F3024="Import - Reverse charge (Box 9)"),ROUND(H3024*Setup!$B$9,2),0))</f>
        <v/>
      </c>
      <c r="Q3024" s="34">
        <f>IF(A3024="","",I3024-P3024)</f>
        <v/>
      </c>
      <c r="R3024" s="34">
        <f>IF(A3024="","",IF(L3024="Yes",I3024,0))</f>
        <v/>
      </c>
      <c r="S3024" s="34">
        <f>IF(A3024="","",IF(AND(L3024="Yes",K3024="Yes",NOT(ISNUMBER(SEARCH("blocked",G3024))),OR(F3024="Standard domestic 15% (Box 7)",F3024="Import - VAT paid at customs (Box 8)",F3024="Import - Reverse charge (Box 9)"),OR(F3024&lt;&gt;"Standard domestic 15% (Box 7)",AND(LEN(D3024)=15,LEFT(D3024,1)="3",RIGHT(D3024,1)="3",ISNUMBER(--D3024)))),I3024,0))</f>
        <v/>
      </c>
      <c r="T3024" s="34">
        <f>IF(A3024="","",R3024-S3024)</f>
        <v/>
      </c>
      <c r="U3024" s="23">
        <f>IF(A3024="","",IF(O3024=0,"Outside audit periods; ","")&amp;IF(F3024="","No VAT category; ","")&amp;IF(ABS(Q3024)&gt;Setup!$B$10,"VAT ≠ 15% × net; ","")&amp;IF(AND(F3024="Standard domestic 15% (Box 7)",NOT(AND(LEN(D3024)=15,LEFT(D3024,1)="3",RIGHT(D3024,1)="3",ISNUMBER(--D3024)))),"Invalid/missing supplier VAT no; ","")&amp;IF(AND(L3024="Yes",K3024&lt;&gt;"Yes"),"VAT claimed without valid tax invoice; ","")&amp;IF(AND(L3024="Yes",ISNUMBER(SEARCH("blocked",G3024))),"Blocked input VAT claimed; ","")&amp;IF(AND(F3024="Import - VAT paid at customs (Box 8)",M3024=""),"Customs declaration no missing; ","")&amp;IF(AND(F3024="Import - Reverse charge (Box 9)",E3024="Saudi Arabia"),"RCM used for a local supplier; ","")&amp;IF(AND(L3024="Yes",NOT(OR(F3024="Standard domestic 15% (Box 7)",F3024="Import - VAT paid at customs (Box 8)",F3024="Import - Reverse charge (Box 9)"))),"VAT claimed on non-taxable category; ",""))</f>
        <v/>
      </c>
    </row>
    <row r="3025">
      <c r="A3025" s="17" t="n"/>
      <c r="B3025" s="14" t="n"/>
      <c r="C3025" s="14" t="n"/>
      <c r="D3025" s="16" t="n"/>
      <c r="E3025" s="14" t="n"/>
      <c r="F3025" s="14" t="n"/>
      <c r="G3025" s="14" t="n"/>
      <c r="H3025" s="19" t="n"/>
      <c r="I3025" s="19" t="n"/>
      <c r="J3025" s="34">
        <f>IF(A3025="","",H3025+I3025)</f>
        <v/>
      </c>
      <c r="K3025" s="14" t="n"/>
      <c r="L3025" s="14" t="n"/>
      <c r="M3025" s="14" t="n"/>
      <c r="N3025" s="14" t="n"/>
      <c r="O3025" s="20">
        <f>IF(A3025="","",SUMPRODUCT((A3025&gt;=Setup!$C$19:$C$30)*(A3025&lt;=Setup!$D$19:$D$30)*Setup!$A$19:$A$30))</f>
        <v/>
      </c>
      <c r="P3025" s="34">
        <f>IF(A3025="","",IF(OR(F3025="Standard domestic 15% (Box 7)",F3025="Import - VAT paid at customs (Box 8)",F3025="Import - Reverse charge (Box 9)"),ROUND(H3025*Setup!$B$9,2),0))</f>
        <v/>
      </c>
      <c r="Q3025" s="34">
        <f>IF(A3025="","",I3025-P3025)</f>
        <v/>
      </c>
      <c r="R3025" s="34">
        <f>IF(A3025="","",IF(L3025="Yes",I3025,0))</f>
        <v/>
      </c>
      <c r="S3025" s="34">
        <f>IF(A3025="","",IF(AND(L3025="Yes",K3025="Yes",NOT(ISNUMBER(SEARCH("blocked",G3025))),OR(F3025="Standard domestic 15% (Box 7)",F3025="Import - VAT paid at customs (Box 8)",F3025="Import - Reverse charge (Box 9)"),OR(F3025&lt;&gt;"Standard domestic 15% (Box 7)",AND(LEN(D3025)=15,LEFT(D3025,1)="3",RIGHT(D3025,1)="3",ISNUMBER(--D3025)))),I3025,0))</f>
        <v/>
      </c>
      <c r="T3025" s="34">
        <f>IF(A3025="","",R3025-S3025)</f>
        <v/>
      </c>
      <c r="U3025" s="23">
        <f>IF(A3025="","",IF(O3025=0,"Outside audit periods; ","")&amp;IF(F3025="","No VAT category; ","")&amp;IF(ABS(Q3025)&gt;Setup!$B$10,"VAT ≠ 15% × net; ","")&amp;IF(AND(F3025="Standard domestic 15% (Box 7)",NOT(AND(LEN(D3025)=15,LEFT(D3025,1)="3",RIGHT(D3025,1)="3",ISNUMBER(--D3025)))),"Invalid/missing supplier VAT no; ","")&amp;IF(AND(L3025="Yes",K3025&lt;&gt;"Yes"),"VAT claimed without valid tax invoice; ","")&amp;IF(AND(L3025="Yes",ISNUMBER(SEARCH("blocked",G3025))),"Blocked input VAT claimed; ","")&amp;IF(AND(F3025="Import - VAT paid at customs (Box 8)",M3025=""),"Customs declaration no missing; ","")&amp;IF(AND(F3025="Import - Reverse charge (Box 9)",E3025="Saudi Arabia"),"RCM used for a local supplier; ","")&amp;IF(AND(L3025="Yes",NOT(OR(F3025="Standard domestic 15% (Box 7)",F3025="Import - VAT paid at customs (Box 8)",F3025="Import - Reverse charge (Box 9)"))),"VAT claimed on non-taxable category; ",""))</f>
        <v/>
      </c>
    </row>
    <row r="3026">
      <c r="A3026" s="17" t="n"/>
      <c r="B3026" s="14" t="n"/>
      <c r="C3026" s="14" t="n"/>
      <c r="D3026" s="16" t="n"/>
      <c r="E3026" s="14" t="n"/>
      <c r="F3026" s="14" t="n"/>
      <c r="G3026" s="14" t="n"/>
      <c r="H3026" s="19" t="n"/>
      <c r="I3026" s="19" t="n"/>
      <c r="J3026" s="34">
        <f>IF(A3026="","",H3026+I3026)</f>
        <v/>
      </c>
      <c r="K3026" s="14" t="n"/>
      <c r="L3026" s="14" t="n"/>
      <c r="M3026" s="14" t="n"/>
      <c r="N3026" s="14" t="n"/>
      <c r="O3026" s="20">
        <f>IF(A3026="","",SUMPRODUCT((A3026&gt;=Setup!$C$19:$C$30)*(A3026&lt;=Setup!$D$19:$D$30)*Setup!$A$19:$A$30))</f>
        <v/>
      </c>
      <c r="P3026" s="34">
        <f>IF(A3026="","",IF(OR(F3026="Standard domestic 15% (Box 7)",F3026="Import - VAT paid at customs (Box 8)",F3026="Import - Reverse charge (Box 9)"),ROUND(H3026*Setup!$B$9,2),0))</f>
        <v/>
      </c>
      <c r="Q3026" s="34">
        <f>IF(A3026="","",I3026-P3026)</f>
        <v/>
      </c>
      <c r="R3026" s="34">
        <f>IF(A3026="","",IF(L3026="Yes",I3026,0))</f>
        <v/>
      </c>
      <c r="S3026" s="34">
        <f>IF(A3026="","",IF(AND(L3026="Yes",K3026="Yes",NOT(ISNUMBER(SEARCH("blocked",G3026))),OR(F3026="Standard domestic 15% (Box 7)",F3026="Import - VAT paid at customs (Box 8)",F3026="Import - Reverse charge (Box 9)"),OR(F3026&lt;&gt;"Standard domestic 15% (Box 7)",AND(LEN(D3026)=15,LEFT(D3026,1)="3",RIGHT(D3026,1)="3",ISNUMBER(--D3026)))),I3026,0))</f>
        <v/>
      </c>
      <c r="T3026" s="34">
        <f>IF(A3026="","",R3026-S3026)</f>
        <v/>
      </c>
      <c r="U3026" s="23">
        <f>IF(A3026="","",IF(O3026=0,"Outside audit periods; ","")&amp;IF(F3026="","No VAT category; ","")&amp;IF(ABS(Q3026)&gt;Setup!$B$10,"VAT ≠ 15% × net; ","")&amp;IF(AND(F3026="Standard domestic 15% (Box 7)",NOT(AND(LEN(D3026)=15,LEFT(D3026,1)="3",RIGHT(D3026,1)="3",ISNUMBER(--D3026)))),"Invalid/missing supplier VAT no; ","")&amp;IF(AND(L3026="Yes",K3026&lt;&gt;"Yes"),"VAT claimed without valid tax invoice; ","")&amp;IF(AND(L3026="Yes",ISNUMBER(SEARCH("blocked",G3026))),"Blocked input VAT claimed; ","")&amp;IF(AND(F3026="Import - VAT paid at customs (Box 8)",M3026=""),"Customs declaration no missing; ","")&amp;IF(AND(F3026="Import - Reverse charge (Box 9)",E3026="Saudi Arabia"),"RCM used for a local supplier; ","")&amp;IF(AND(L3026="Yes",NOT(OR(F3026="Standard domestic 15% (Box 7)",F3026="Import - VAT paid at customs (Box 8)",F3026="Import - Reverse charge (Box 9)"))),"VAT claimed on non-taxable category; ",""))</f>
        <v/>
      </c>
    </row>
    <row r="3027">
      <c r="A3027" s="17" t="n"/>
      <c r="B3027" s="14" t="n"/>
      <c r="C3027" s="14" t="n"/>
      <c r="D3027" s="16" t="n"/>
      <c r="E3027" s="14" t="n"/>
      <c r="F3027" s="14" t="n"/>
      <c r="G3027" s="14" t="n"/>
      <c r="H3027" s="19" t="n"/>
      <c r="I3027" s="19" t="n"/>
      <c r="J3027" s="34">
        <f>IF(A3027="","",H3027+I3027)</f>
        <v/>
      </c>
      <c r="K3027" s="14" t="n"/>
      <c r="L3027" s="14" t="n"/>
      <c r="M3027" s="14" t="n"/>
      <c r="N3027" s="14" t="n"/>
      <c r="O3027" s="20">
        <f>IF(A3027="","",SUMPRODUCT((A3027&gt;=Setup!$C$19:$C$30)*(A3027&lt;=Setup!$D$19:$D$30)*Setup!$A$19:$A$30))</f>
        <v/>
      </c>
      <c r="P3027" s="34">
        <f>IF(A3027="","",IF(OR(F3027="Standard domestic 15% (Box 7)",F3027="Import - VAT paid at customs (Box 8)",F3027="Import - Reverse charge (Box 9)"),ROUND(H3027*Setup!$B$9,2),0))</f>
        <v/>
      </c>
      <c r="Q3027" s="34">
        <f>IF(A3027="","",I3027-P3027)</f>
        <v/>
      </c>
      <c r="R3027" s="34">
        <f>IF(A3027="","",IF(L3027="Yes",I3027,0))</f>
        <v/>
      </c>
      <c r="S3027" s="34">
        <f>IF(A3027="","",IF(AND(L3027="Yes",K3027="Yes",NOT(ISNUMBER(SEARCH("blocked",G3027))),OR(F3027="Standard domestic 15% (Box 7)",F3027="Import - VAT paid at customs (Box 8)",F3027="Import - Reverse charge (Box 9)"),OR(F3027&lt;&gt;"Standard domestic 15% (Box 7)",AND(LEN(D3027)=15,LEFT(D3027,1)="3",RIGHT(D3027,1)="3",ISNUMBER(--D3027)))),I3027,0))</f>
        <v/>
      </c>
      <c r="T3027" s="34">
        <f>IF(A3027="","",R3027-S3027)</f>
        <v/>
      </c>
      <c r="U3027" s="23">
        <f>IF(A3027="","",IF(O3027=0,"Outside audit periods; ","")&amp;IF(F3027="","No VAT category; ","")&amp;IF(ABS(Q3027)&gt;Setup!$B$10,"VAT ≠ 15% × net; ","")&amp;IF(AND(F3027="Standard domestic 15% (Box 7)",NOT(AND(LEN(D3027)=15,LEFT(D3027,1)="3",RIGHT(D3027,1)="3",ISNUMBER(--D3027)))),"Invalid/missing supplier VAT no; ","")&amp;IF(AND(L3027="Yes",K3027&lt;&gt;"Yes"),"VAT claimed without valid tax invoice; ","")&amp;IF(AND(L3027="Yes",ISNUMBER(SEARCH("blocked",G3027))),"Blocked input VAT claimed; ","")&amp;IF(AND(F3027="Import - VAT paid at customs (Box 8)",M3027=""),"Customs declaration no missing; ","")&amp;IF(AND(F3027="Import - Reverse charge (Box 9)",E3027="Saudi Arabia"),"RCM used for a local supplier; ","")&amp;IF(AND(L3027="Yes",NOT(OR(F3027="Standard domestic 15% (Box 7)",F3027="Import - VAT paid at customs (Box 8)",F3027="Import - Reverse charge (Box 9)"))),"VAT claimed on non-taxable category; ",""))</f>
        <v/>
      </c>
    </row>
    <row r="3028">
      <c r="A3028" s="17" t="n"/>
      <c r="B3028" s="14" t="n"/>
      <c r="C3028" s="14" t="n"/>
      <c r="D3028" s="16" t="n"/>
      <c r="E3028" s="14" t="n"/>
      <c r="F3028" s="14" t="n"/>
      <c r="G3028" s="14" t="n"/>
      <c r="H3028" s="19" t="n"/>
      <c r="I3028" s="19" t="n"/>
      <c r="J3028" s="34">
        <f>IF(A3028="","",H3028+I3028)</f>
        <v/>
      </c>
      <c r="K3028" s="14" t="n"/>
      <c r="L3028" s="14" t="n"/>
      <c r="M3028" s="14" t="n"/>
      <c r="N3028" s="14" t="n"/>
      <c r="O3028" s="20">
        <f>IF(A3028="","",SUMPRODUCT((A3028&gt;=Setup!$C$19:$C$30)*(A3028&lt;=Setup!$D$19:$D$30)*Setup!$A$19:$A$30))</f>
        <v/>
      </c>
      <c r="P3028" s="34">
        <f>IF(A3028="","",IF(OR(F3028="Standard domestic 15% (Box 7)",F3028="Import - VAT paid at customs (Box 8)",F3028="Import - Reverse charge (Box 9)"),ROUND(H3028*Setup!$B$9,2),0))</f>
        <v/>
      </c>
      <c r="Q3028" s="34">
        <f>IF(A3028="","",I3028-P3028)</f>
        <v/>
      </c>
      <c r="R3028" s="34">
        <f>IF(A3028="","",IF(L3028="Yes",I3028,0))</f>
        <v/>
      </c>
      <c r="S3028" s="34">
        <f>IF(A3028="","",IF(AND(L3028="Yes",K3028="Yes",NOT(ISNUMBER(SEARCH("blocked",G3028))),OR(F3028="Standard domestic 15% (Box 7)",F3028="Import - VAT paid at customs (Box 8)",F3028="Import - Reverse charge (Box 9)"),OR(F3028&lt;&gt;"Standard domestic 15% (Box 7)",AND(LEN(D3028)=15,LEFT(D3028,1)="3",RIGHT(D3028,1)="3",ISNUMBER(--D3028)))),I3028,0))</f>
        <v/>
      </c>
      <c r="T3028" s="34">
        <f>IF(A3028="","",R3028-S3028)</f>
        <v/>
      </c>
      <c r="U3028" s="23">
        <f>IF(A3028="","",IF(O3028=0,"Outside audit periods; ","")&amp;IF(F3028="","No VAT category; ","")&amp;IF(ABS(Q3028)&gt;Setup!$B$10,"VAT ≠ 15% × net; ","")&amp;IF(AND(F3028="Standard domestic 15% (Box 7)",NOT(AND(LEN(D3028)=15,LEFT(D3028,1)="3",RIGHT(D3028,1)="3",ISNUMBER(--D3028)))),"Invalid/missing supplier VAT no; ","")&amp;IF(AND(L3028="Yes",K3028&lt;&gt;"Yes"),"VAT claimed without valid tax invoice; ","")&amp;IF(AND(L3028="Yes",ISNUMBER(SEARCH("blocked",G3028))),"Blocked input VAT claimed; ","")&amp;IF(AND(F3028="Import - VAT paid at customs (Box 8)",M3028=""),"Customs declaration no missing; ","")&amp;IF(AND(F3028="Import - Reverse charge (Box 9)",E3028="Saudi Arabia"),"RCM used for a local supplier; ","")&amp;IF(AND(L3028="Yes",NOT(OR(F3028="Standard domestic 15% (Box 7)",F3028="Import - VAT paid at customs (Box 8)",F3028="Import - Reverse charge (Box 9)"))),"VAT claimed on non-taxable category; ",""))</f>
        <v/>
      </c>
    </row>
    <row r="3029">
      <c r="A3029" s="17" t="n"/>
      <c r="B3029" s="14" t="n"/>
      <c r="C3029" s="14" t="n"/>
      <c r="D3029" s="16" t="n"/>
      <c r="E3029" s="14" t="n"/>
      <c r="F3029" s="14" t="n"/>
      <c r="G3029" s="14" t="n"/>
      <c r="H3029" s="19" t="n"/>
      <c r="I3029" s="19" t="n"/>
      <c r="J3029" s="34">
        <f>IF(A3029="","",H3029+I3029)</f>
        <v/>
      </c>
      <c r="K3029" s="14" t="n"/>
      <c r="L3029" s="14" t="n"/>
      <c r="M3029" s="14" t="n"/>
      <c r="N3029" s="14" t="n"/>
      <c r="O3029" s="20">
        <f>IF(A3029="","",SUMPRODUCT((A3029&gt;=Setup!$C$19:$C$30)*(A3029&lt;=Setup!$D$19:$D$30)*Setup!$A$19:$A$30))</f>
        <v/>
      </c>
      <c r="P3029" s="34">
        <f>IF(A3029="","",IF(OR(F3029="Standard domestic 15% (Box 7)",F3029="Import - VAT paid at customs (Box 8)",F3029="Import - Reverse charge (Box 9)"),ROUND(H3029*Setup!$B$9,2),0))</f>
        <v/>
      </c>
      <c r="Q3029" s="34">
        <f>IF(A3029="","",I3029-P3029)</f>
        <v/>
      </c>
      <c r="R3029" s="34">
        <f>IF(A3029="","",IF(L3029="Yes",I3029,0))</f>
        <v/>
      </c>
      <c r="S3029" s="34">
        <f>IF(A3029="","",IF(AND(L3029="Yes",K3029="Yes",NOT(ISNUMBER(SEARCH("blocked",G3029))),OR(F3029="Standard domestic 15% (Box 7)",F3029="Import - VAT paid at customs (Box 8)",F3029="Import - Reverse charge (Box 9)"),OR(F3029&lt;&gt;"Standard domestic 15% (Box 7)",AND(LEN(D3029)=15,LEFT(D3029,1)="3",RIGHT(D3029,1)="3",ISNUMBER(--D3029)))),I3029,0))</f>
        <v/>
      </c>
      <c r="T3029" s="34">
        <f>IF(A3029="","",R3029-S3029)</f>
        <v/>
      </c>
      <c r="U3029" s="23">
        <f>IF(A3029="","",IF(O3029=0,"Outside audit periods; ","")&amp;IF(F3029="","No VAT category; ","")&amp;IF(ABS(Q3029)&gt;Setup!$B$10,"VAT ≠ 15% × net; ","")&amp;IF(AND(F3029="Standard domestic 15% (Box 7)",NOT(AND(LEN(D3029)=15,LEFT(D3029,1)="3",RIGHT(D3029,1)="3",ISNUMBER(--D3029)))),"Invalid/missing supplier VAT no; ","")&amp;IF(AND(L3029="Yes",K3029&lt;&gt;"Yes"),"VAT claimed without valid tax invoice; ","")&amp;IF(AND(L3029="Yes",ISNUMBER(SEARCH("blocked",G3029))),"Blocked input VAT claimed; ","")&amp;IF(AND(F3029="Import - VAT paid at customs (Box 8)",M3029=""),"Customs declaration no missing; ","")&amp;IF(AND(F3029="Import - Reverse charge (Box 9)",E3029="Saudi Arabia"),"RCM used for a local supplier; ","")&amp;IF(AND(L3029="Yes",NOT(OR(F3029="Standard domestic 15% (Box 7)",F3029="Import - VAT paid at customs (Box 8)",F3029="Import - Reverse charge (Box 9)"))),"VAT claimed on non-taxable category; ",""))</f>
        <v/>
      </c>
    </row>
    <row r="3030">
      <c r="A3030" s="17" t="n"/>
      <c r="B3030" s="14" t="n"/>
      <c r="C3030" s="14" t="n"/>
      <c r="D3030" s="16" t="n"/>
      <c r="E3030" s="14" t="n"/>
      <c r="F3030" s="14" t="n"/>
      <c r="G3030" s="14" t="n"/>
      <c r="H3030" s="19" t="n"/>
      <c r="I3030" s="19" t="n"/>
      <c r="J3030" s="34">
        <f>IF(A3030="","",H3030+I3030)</f>
        <v/>
      </c>
      <c r="K3030" s="14" t="n"/>
      <c r="L3030" s="14" t="n"/>
      <c r="M3030" s="14" t="n"/>
      <c r="N3030" s="14" t="n"/>
      <c r="O3030" s="20">
        <f>IF(A3030="","",SUMPRODUCT((A3030&gt;=Setup!$C$19:$C$30)*(A3030&lt;=Setup!$D$19:$D$30)*Setup!$A$19:$A$30))</f>
        <v/>
      </c>
      <c r="P3030" s="34">
        <f>IF(A3030="","",IF(OR(F3030="Standard domestic 15% (Box 7)",F3030="Import - VAT paid at customs (Box 8)",F3030="Import - Reverse charge (Box 9)"),ROUND(H3030*Setup!$B$9,2),0))</f>
        <v/>
      </c>
      <c r="Q3030" s="34">
        <f>IF(A3030="","",I3030-P3030)</f>
        <v/>
      </c>
      <c r="R3030" s="34">
        <f>IF(A3030="","",IF(L3030="Yes",I3030,0))</f>
        <v/>
      </c>
      <c r="S3030" s="34">
        <f>IF(A3030="","",IF(AND(L3030="Yes",K3030="Yes",NOT(ISNUMBER(SEARCH("blocked",G3030))),OR(F3030="Standard domestic 15% (Box 7)",F3030="Import - VAT paid at customs (Box 8)",F3030="Import - Reverse charge (Box 9)"),OR(F3030&lt;&gt;"Standard domestic 15% (Box 7)",AND(LEN(D3030)=15,LEFT(D3030,1)="3",RIGHT(D3030,1)="3",ISNUMBER(--D3030)))),I3030,0))</f>
        <v/>
      </c>
      <c r="T3030" s="34">
        <f>IF(A3030="","",R3030-S3030)</f>
        <v/>
      </c>
      <c r="U3030" s="23">
        <f>IF(A3030="","",IF(O3030=0,"Outside audit periods; ","")&amp;IF(F3030="","No VAT category; ","")&amp;IF(ABS(Q3030)&gt;Setup!$B$10,"VAT ≠ 15% × net; ","")&amp;IF(AND(F3030="Standard domestic 15% (Box 7)",NOT(AND(LEN(D3030)=15,LEFT(D3030,1)="3",RIGHT(D3030,1)="3",ISNUMBER(--D3030)))),"Invalid/missing supplier VAT no; ","")&amp;IF(AND(L3030="Yes",K3030&lt;&gt;"Yes"),"VAT claimed without valid tax invoice; ","")&amp;IF(AND(L3030="Yes",ISNUMBER(SEARCH("blocked",G3030))),"Blocked input VAT claimed; ","")&amp;IF(AND(F3030="Import - VAT paid at customs (Box 8)",M3030=""),"Customs declaration no missing; ","")&amp;IF(AND(F3030="Import - Reverse charge (Box 9)",E3030="Saudi Arabia"),"RCM used for a local supplier; ","")&amp;IF(AND(L3030="Yes",NOT(OR(F3030="Standard domestic 15% (Box 7)",F3030="Import - VAT paid at customs (Box 8)",F3030="Import - Reverse charge (Box 9)"))),"VAT claimed on non-taxable category; ",""))</f>
        <v/>
      </c>
    </row>
    <row r="3031">
      <c r="A3031" s="17" t="n"/>
      <c r="B3031" s="14" t="n"/>
      <c r="C3031" s="14" t="n"/>
      <c r="D3031" s="16" t="n"/>
      <c r="E3031" s="14" t="n"/>
      <c r="F3031" s="14" t="n"/>
      <c r="G3031" s="14" t="n"/>
      <c r="H3031" s="19" t="n"/>
      <c r="I3031" s="19" t="n"/>
      <c r="J3031" s="34">
        <f>IF(A3031="","",H3031+I3031)</f>
        <v/>
      </c>
      <c r="K3031" s="14" t="n"/>
      <c r="L3031" s="14" t="n"/>
      <c r="M3031" s="14" t="n"/>
      <c r="N3031" s="14" t="n"/>
      <c r="O3031" s="20">
        <f>IF(A3031="","",SUMPRODUCT((A3031&gt;=Setup!$C$19:$C$30)*(A3031&lt;=Setup!$D$19:$D$30)*Setup!$A$19:$A$30))</f>
        <v/>
      </c>
      <c r="P3031" s="34">
        <f>IF(A3031="","",IF(OR(F3031="Standard domestic 15% (Box 7)",F3031="Import - VAT paid at customs (Box 8)",F3031="Import - Reverse charge (Box 9)"),ROUND(H3031*Setup!$B$9,2),0))</f>
        <v/>
      </c>
      <c r="Q3031" s="34">
        <f>IF(A3031="","",I3031-P3031)</f>
        <v/>
      </c>
      <c r="R3031" s="34">
        <f>IF(A3031="","",IF(L3031="Yes",I3031,0))</f>
        <v/>
      </c>
      <c r="S3031" s="34">
        <f>IF(A3031="","",IF(AND(L3031="Yes",K3031="Yes",NOT(ISNUMBER(SEARCH("blocked",G3031))),OR(F3031="Standard domestic 15% (Box 7)",F3031="Import - VAT paid at customs (Box 8)",F3031="Import - Reverse charge (Box 9)"),OR(F3031&lt;&gt;"Standard domestic 15% (Box 7)",AND(LEN(D3031)=15,LEFT(D3031,1)="3",RIGHT(D3031,1)="3",ISNUMBER(--D3031)))),I3031,0))</f>
        <v/>
      </c>
      <c r="T3031" s="34">
        <f>IF(A3031="","",R3031-S3031)</f>
        <v/>
      </c>
      <c r="U3031" s="23">
        <f>IF(A3031="","",IF(O3031=0,"Outside audit periods; ","")&amp;IF(F3031="","No VAT category; ","")&amp;IF(ABS(Q3031)&gt;Setup!$B$10,"VAT ≠ 15% × net; ","")&amp;IF(AND(F3031="Standard domestic 15% (Box 7)",NOT(AND(LEN(D3031)=15,LEFT(D3031,1)="3",RIGHT(D3031,1)="3",ISNUMBER(--D3031)))),"Invalid/missing supplier VAT no; ","")&amp;IF(AND(L3031="Yes",K3031&lt;&gt;"Yes"),"VAT claimed without valid tax invoice; ","")&amp;IF(AND(L3031="Yes",ISNUMBER(SEARCH("blocked",G3031))),"Blocked input VAT claimed; ","")&amp;IF(AND(F3031="Import - VAT paid at customs (Box 8)",M3031=""),"Customs declaration no missing; ","")&amp;IF(AND(F3031="Import - Reverse charge (Box 9)",E3031="Saudi Arabia"),"RCM used for a local supplier; ","")&amp;IF(AND(L3031="Yes",NOT(OR(F3031="Standard domestic 15% (Box 7)",F3031="Import - VAT paid at customs (Box 8)",F3031="Import - Reverse charge (Box 9)"))),"VAT claimed on non-taxable category; ",""))</f>
        <v/>
      </c>
    </row>
    <row r="3032">
      <c r="A3032" s="17" t="n"/>
      <c r="B3032" s="14" t="n"/>
      <c r="C3032" s="14" t="n"/>
      <c r="D3032" s="16" t="n"/>
      <c r="E3032" s="14" t="n"/>
      <c r="F3032" s="14" t="n"/>
      <c r="G3032" s="14" t="n"/>
      <c r="H3032" s="19" t="n"/>
      <c r="I3032" s="19" t="n"/>
      <c r="J3032" s="34">
        <f>IF(A3032="","",H3032+I3032)</f>
        <v/>
      </c>
      <c r="K3032" s="14" t="n"/>
      <c r="L3032" s="14" t="n"/>
      <c r="M3032" s="14" t="n"/>
      <c r="N3032" s="14" t="n"/>
      <c r="O3032" s="20">
        <f>IF(A3032="","",SUMPRODUCT((A3032&gt;=Setup!$C$19:$C$30)*(A3032&lt;=Setup!$D$19:$D$30)*Setup!$A$19:$A$30))</f>
        <v/>
      </c>
      <c r="P3032" s="34">
        <f>IF(A3032="","",IF(OR(F3032="Standard domestic 15% (Box 7)",F3032="Import - VAT paid at customs (Box 8)",F3032="Import - Reverse charge (Box 9)"),ROUND(H3032*Setup!$B$9,2),0))</f>
        <v/>
      </c>
      <c r="Q3032" s="34">
        <f>IF(A3032="","",I3032-P3032)</f>
        <v/>
      </c>
      <c r="R3032" s="34">
        <f>IF(A3032="","",IF(L3032="Yes",I3032,0))</f>
        <v/>
      </c>
      <c r="S3032" s="34">
        <f>IF(A3032="","",IF(AND(L3032="Yes",K3032="Yes",NOT(ISNUMBER(SEARCH("blocked",G3032))),OR(F3032="Standard domestic 15% (Box 7)",F3032="Import - VAT paid at customs (Box 8)",F3032="Import - Reverse charge (Box 9)"),OR(F3032&lt;&gt;"Standard domestic 15% (Box 7)",AND(LEN(D3032)=15,LEFT(D3032,1)="3",RIGHT(D3032,1)="3",ISNUMBER(--D3032)))),I3032,0))</f>
        <v/>
      </c>
      <c r="T3032" s="34">
        <f>IF(A3032="","",R3032-S3032)</f>
        <v/>
      </c>
      <c r="U3032" s="23">
        <f>IF(A3032="","",IF(O3032=0,"Outside audit periods; ","")&amp;IF(F3032="","No VAT category; ","")&amp;IF(ABS(Q3032)&gt;Setup!$B$10,"VAT ≠ 15% × net; ","")&amp;IF(AND(F3032="Standard domestic 15% (Box 7)",NOT(AND(LEN(D3032)=15,LEFT(D3032,1)="3",RIGHT(D3032,1)="3",ISNUMBER(--D3032)))),"Invalid/missing supplier VAT no; ","")&amp;IF(AND(L3032="Yes",K3032&lt;&gt;"Yes"),"VAT claimed without valid tax invoice; ","")&amp;IF(AND(L3032="Yes",ISNUMBER(SEARCH("blocked",G3032))),"Blocked input VAT claimed; ","")&amp;IF(AND(F3032="Import - VAT paid at customs (Box 8)",M3032=""),"Customs declaration no missing; ","")&amp;IF(AND(F3032="Import - Reverse charge (Box 9)",E3032="Saudi Arabia"),"RCM used for a local supplier; ","")&amp;IF(AND(L3032="Yes",NOT(OR(F3032="Standard domestic 15% (Box 7)",F3032="Import - VAT paid at customs (Box 8)",F3032="Import - Reverse charge (Box 9)"))),"VAT claimed on non-taxable category; ",""))</f>
        <v/>
      </c>
    </row>
    <row r="3033">
      <c r="A3033" s="17" t="n"/>
      <c r="B3033" s="14" t="n"/>
      <c r="C3033" s="14" t="n"/>
      <c r="D3033" s="16" t="n"/>
      <c r="E3033" s="14" t="n"/>
      <c r="F3033" s="14" t="n"/>
      <c r="G3033" s="14" t="n"/>
      <c r="H3033" s="19" t="n"/>
      <c r="I3033" s="19" t="n"/>
      <c r="J3033" s="34">
        <f>IF(A3033="","",H3033+I3033)</f>
        <v/>
      </c>
      <c r="K3033" s="14" t="n"/>
      <c r="L3033" s="14" t="n"/>
      <c r="M3033" s="14" t="n"/>
      <c r="N3033" s="14" t="n"/>
      <c r="O3033" s="20">
        <f>IF(A3033="","",SUMPRODUCT((A3033&gt;=Setup!$C$19:$C$30)*(A3033&lt;=Setup!$D$19:$D$30)*Setup!$A$19:$A$30))</f>
        <v/>
      </c>
      <c r="P3033" s="34">
        <f>IF(A3033="","",IF(OR(F3033="Standard domestic 15% (Box 7)",F3033="Import - VAT paid at customs (Box 8)",F3033="Import - Reverse charge (Box 9)"),ROUND(H3033*Setup!$B$9,2),0))</f>
        <v/>
      </c>
      <c r="Q3033" s="34">
        <f>IF(A3033="","",I3033-P3033)</f>
        <v/>
      </c>
      <c r="R3033" s="34">
        <f>IF(A3033="","",IF(L3033="Yes",I3033,0))</f>
        <v/>
      </c>
      <c r="S3033" s="34">
        <f>IF(A3033="","",IF(AND(L3033="Yes",K3033="Yes",NOT(ISNUMBER(SEARCH("blocked",G3033))),OR(F3033="Standard domestic 15% (Box 7)",F3033="Import - VAT paid at customs (Box 8)",F3033="Import - Reverse charge (Box 9)"),OR(F3033&lt;&gt;"Standard domestic 15% (Box 7)",AND(LEN(D3033)=15,LEFT(D3033,1)="3",RIGHT(D3033,1)="3",ISNUMBER(--D3033)))),I3033,0))</f>
        <v/>
      </c>
      <c r="T3033" s="34">
        <f>IF(A3033="","",R3033-S3033)</f>
        <v/>
      </c>
      <c r="U3033" s="23">
        <f>IF(A3033="","",IF(O3033=0,"Outside audit periods; ","")&amp;IF(F3033="","No VAT category; ","")&amp;IF(ABS(Q3033)&gt;Setup!$B$10,"VAT ≠ 15% × net; ","")&amp;IF(AND(F3033="Standard domestic 15% (Box 7)",NOT(AND(LEN(D3033)=15,LEFT(D3033,1)="3",RIGHT(D3033,1)="3",ISNUMBER(--D3033)))),"Invalid/missing supplier VAT no; ","")&amp;IF(AND(L3033="Yes",K3033&lt;&gt;"Yes"),"VAT claimed without valid tax invoice; ","")&amp;IF(AND(L3033="Yes",ISNUMBER(SEARCH("blocked",G3033))),"Blocked input VAT claimed; ","")&amp;IF(AND(F3033="Import - VAT paid at customs (Box 8)",M3033=""),"Customs declaration no missing; ","")&amp;IF(AND(F3033="Import - Reverse charge (Box 9)",E3033="Saudi Arabia"),"RCM used for a local supplier; ","")&amp;IF(AND(L3033="Yes",NOT(OR(F3033="Standard domestic 15% (Box 7)",F3033="Import - VAT paid at customs (Box 8)",F3033="Import - Reverse charge (Box 9)"))),"VAT claimed on non-taxable category; ",""))</f>
        <v/>
      </c>
    </row>
    <row r="3034">
      <c r="A3034" s="17" t="n"/>
      <c r="B3034" s="14" t="n"/>
      <c r="C3034" s="14" t="n"/>
      <c r="D3034" s="16" t="n"/>
      <c r="E3034" s="14" t="n"/>
      <c r="F3034" s="14" t="n"/>
      <c r="G3034" s="14" t="n"/>
      <c r="H3034" s="19" t="n"/>
      <c r="I3034" s="19" t="n"/>
      <c r="J3034" s="34">
        <f>IF(A3034="","",H3034+I3034)</f>
        <v/>
      </c>
      <c r="K3034" s="14" t="n"/>
      <c r="L3034" s="14" t="n"/>
      <c r="M3034" s="14" t="n"/>
      <c r="N3034" s="14" t="n"/>
      <c r="O3034" s="20">
        <f>IF(A3034="","",SUMPRODUCT((A3034&gt;=Setup!$C$19:$C$30)*(A3034&lt;=Setup!$D$19:$D$30)*Setup!$A$19:$A$30))</f>
        <v/>
      </c>
      <c r="P3034" s="34">
        <f>IF(A3034="","",IF(OR(F3034="Standard domestic 15% (Box 7)",F3034="Import - VAT paid at customs (Box 8)",F3034="Import - Reverse charge (Box 9)"),ROUND(H3034*Setup!$B$9,2),0))</f>
        <v/>
      </c>
      <c r="Q3034" s="34">
        <f>IF(A3034="","",I3034-P3034)</f>
        <v/>
      </c>
      <c r="R3034" s="34">
        <f>IF(A3034="","",IF(L3034="Yes",I3034,0))</f>
        <v/>
      </c>
      <c r="S3034" s="34">
        <f>IF(A3034="","",IF(AND(L3034="Yes",K3034="Yes",NOT(ISNUMBER(SEARCH("blocked",G3034))),OR(F3034="Standard domestic 15% (Box 7)",F3034="Import - VAT paid at customs (Box 8)",F3034="Import - Reverse charge (Box 9)"),OR(F3034&lt;&gt;"Standard domestic 15% (Box 7)",AND(LEN(D3034)=15,LEFT(D3034,1)="3",RIGHT(D3034,1)="3",ISNUMBER(--D3034)))),I3034,0))</f>
        <v/>
      </c>
      <c r="T3034" s="34">
        <f>IF(A3034="","",R3034-S3034)</f>
        <v/>
      </c>
      <c r="U3034" s="23">
        <f>IF(A3034="","",IF(O3034=0,"Outside audit periods; ","")&amp;IF(F3034="","No VAT category; ","")&amp;IF(ABS(Q3034)&gt;Setup!$B$10,"VAT ≠ 15% × net; ","")&amp;IF(AND(F3034="Standard domestic 15% (Box 7)",NOT(AND(LEN(D3034)=15,LEFT(D3034,1)="3",RIGHT(D3034,1)="3",ISNUMBER(--D3034)))),"Invalid/missing supplier VAT no; ","")&amp;IF(AND(L3034="Yes",K3034&lt;&gt;"Yes"),"VAT claimed without valid tax invoice; ","")&amp;IF(AND(L3034="Yes",ISNUMBER(SEARCH("blocked",G3034))),"Blocked input VAT claimed; ","")&amp;IF(AND(F3034="Import - VAT paid at customs (Box 8)",M3034=""),"Customs declaration no missing; ","")&amp;IF(AND(F3034="Import - Reverse charge (Box 9)",E3034="Saudi Arabia"),"RCM used for a local supplier; ","")&amp;IF(AND(L3034="Yes",NOT(OR(F3034="Standard domestic 15% (Box 7)",F3034="Import - VAT paid at customs (Box 8)",F3034="Import - Reverse charge (Box 9)"))),"VAT claimed on non-taxable category; ",""))</f>
        <v/>
      </c>
    </row>
    <row r="3035">
      <c r="A3035" s="17" t="n"/>
      <c r="B3035" s="14" t="n"/>
      <c r="C3035" s="14" t="n"/>
      <c r="D3035" s="16" t="n"/>
      <c r="E3035" s="14" t="n"/>
      <c r="F3035" s="14" t="n"/>
      <c r="G3035" s="14" t="n"/>
      <c r="H3035" s="19" t="n"/>
      <c r="I3035" s="19" t="n"/>
      <c r="J3035" s="34">
        <f>IF(A3035="","",H3035+I3035)</f>
        <v/>
      </c>
      <c r="K3035" s="14" t="n"/>
      <c r="L3035" s="14" t="n"/>
      <c r="M3035" s="14" t="n"/>
      <c r="N3035" s="14" t="n"/>
      <c r="O3035" s="20">
        <f>IF(A3035="","",SUMPRODUCT((A3035&gt;=Setup!$C$19:$C$30)*(A3035&lt;=Setup!$D$19:$D$30)*Setup!$A$19:$A$30))</f>
        <v/>
      </c>
      <c r="P3035" s="34">
        <f>IF(A3035="","",IF(OR(F3035="Standard domestic 15% (Box 7)",F3035="Import - VAT paid at customs (Box 8)",F3035="Import - Reverse charge (Box 9)"),ROUND(H3035*Setup!$B$9,2),0))</f>
        <v/>
      </c>
      <c r="Q3035" s="34">
        <f>IF(A3035="","",I3035-P3035)</f>
        <v/>
      </c>
      <c r="R3035" s="34">
        <f>IF(A3035="","",IF(L3035="Yes",I3035,0))</f>
        <v/>
      </c>
      <c r="S3035" s="34">
        <f>IF(A3035="","",IF(AND(L3035="Yes",K3035="Yes",NOT(ISNUMBER(SEARCH("blocked",G3035))),OR(F3035="Standard domestic 15% (Box 7)",F3035="Import - VAT paid at customs (Box 8)",F3035="Import - Reverse charge (Box 9)"),OR(F3035&lt;&gt;"Standard domestic 15% (Box 7)",AND(LEN(D3035)=15,LEFT(D3035,1)="3",RIGHT(D3035,1)="3",ISNUMBER(--D3035)))),I3035,0))</f>
        <v/>
      </c>
      <c r="T3035" s="34">
        <f>IF(A3035="","",R3035-S3035)</f>
        <v/>
      </c>
      <c r="U3035" s="23">
        <f>IF(A3035="","",IF(O3035=0,"Outside audit periods; ","")&amp;IF(F3035="","No VAT category; ","")&amp;IF(ABS(Q3035)&gt;Setup!$B$10,"VAT ≠ 15% × net; ","")&amp;IF(AND(F3035="Standard domestic 15% (Box 7)",NOT(AND(LEN(D3035)=15,LEFT(D3035,1)="3",RIGHT(D3035,1)="3",ISNUMBER(--D3035)))),"Invalid/missing supplier VAT no; ","")&amp;IF(AND(L3035="Yes",K3035&lt;&gt;"Yes"),"VAT claimed without valid tax invoice; ","")&amp;IF(AND(L3035="Yes",ISNUMBER(SEARCH("blocked",G3035))),"Blocked input VAT claimed; ","")&amp;IF(AND(F3035="Import - VAT paid at customs (Box 8)",M3035=""),"Customs declaration no missing; ","")&amp;IF(AND(F3035="Import - Reverse charge (Box 9)",E3035="Saudi Arabia"),"RCM used for a local supplier; ","")&amp;IF(AND(L3035="Yes",NOT(OR(F3035="Standard domestic 15% (Box 7)",F3035="Import - VAT paid at customs (Box 8)",F3035="Import - Reverse charge (Box 9)"))),"VAT claimed on non-taxable category; ",""))</f>
        <v/>
      </c>
    </row>
    <row r="3036">
      <c r="A3036" s="17" t="n"/>
      <c r="B3036" s="14" t="n"/>
      <c r="C3036" s="14" t="n"/>
      <c r="D3036" s="16" t="n"/>
      <c r="E3036" s="14" t="n"/>
      <c r="F3036" s="14" t="n"/>
      <c r="G3036" s="14" t="n"/>
      <c r="H3036" s="19" t="n"/>
      <c r="I3036" s="19" t="n"/>
      <c r="J3036" s="34">
        <f>IF(A3036="","",H3036+I3036)</f>
        <v/>
      </c>
      <c r="K3036" s="14" t="n"/>
      <c r="L3036" s="14" t="n"/>
      <c r="M3036" s="14" t="n"/>
      <c r="N3036" s="14" t="n"/>
      <c r="O3036" s="20">
        <f>IF(A3036="","",SUMPRODUCT((A3036&gt;=Setup!$C$19:$C$30)*(A3036&lt;=Setup!$D$19:$D$30)*Setup!$A$19:$A$30))</f>
        <v/>
      </c>
      <c r="P3036" s="34">
        <f>IF(A3036="","",IF(OR(F3036="Standard domestic 15% (Box 7)",F3036="Import - VAT paid at customs (Box 8)",F3036="Import - Reverse charge (Box 9)"),ROUND(H3036*Setup!$B$9,2),0))</f>
        <v/>
      </c>
      <c r="Q3036" s="34">
        <f>IF(A3036="","",I3036-P3036)</f>
        <v/>
      </c>
      <c r="R3036" s="34">
        <f>IF(A3036="","",IF(L3036="Yes",I3036,0))</f>
        <v/>
      </c>
      <c r="S3036" s="34">
        <f>IF(A3036="","",IF(AND(L3036="Yes",K3036="Yes",NOT(ISNUMBER(SEARCH("blocked",G3036))),OR(F3036="Standard domestic 15% (Box 7)",F3036="Import - VAT paid at customs (Box 8)",F3036="Import - Reverse charge (Box 9)"),OR(F3036&lt;&gt;"Standard domestic 15% (Box 7)",AND(LEN(D3036)=15,LEFT(D3036,1)="3",RIGHT(D3036,1)="3",ISNUMBER(--D3036)))),I3036,0))</f>
        <v/>
      </c>
      <c r="T3036" s="34">
        <f>IF(A3036="","",R3036-S3036)</f>
        <v/>
      </c>
      <c r="U3036" s="23">
        <f>IF(A3036="","",IF(O3036=0,"Outside audit periods; ","")&amp;IF(F3036="","No VAT category; ","")&amp;IF(ABS(Q3036)&gt;Setup!$B$10,"VAT ≠ 15% × net; ","")&amp;IF(AND(F3036="Standard domestic 15% (Box 7)",NOT(AND(LEN(D3036)=15,LEFT(D3036,1)="3",RIGHT(D3036,1)="3",ISNUMBER(--D3036)))),"Invalid/missing supplier VAT no; ","")&amp;IF(AND(L3036="Yes",K3036&lt;&gt;"Yes"),"VAT claimed without valid tax invoice; ","")&amp;IF(AND(L3036="Yes",ISNUMBER(SEARCH("blocked",G3036))),"Blocked input VAT claimed; ","")&amp;IF(AND(F3036="Import - VAT paid at customs (Box 8)",M3036=""),"Customs declaration no missing; ","")&amp;IF(AND(F3036="Import - Reverse charge (Box 9)",E3036="Saudi Arabia"),"RCM used for a local supplier; ","")&amp;IF(AND(L3036="Yes",NOT(OR(F3036="Standard domestic 15% (Box 7)",F3036="Import - VAT paid at customs (Box 8)",F3036="Import - Reverse charge (Box 9)"))),"VAT claimed on non-taxable category; ",""))</f>
        <v/>
      </c>
    </row>
    <row r="3037">
      <c r="A3037" s="17" t="n"/>
      <c r="B3037" s="14" t="n"/>
      <c r="C3037" s="14" t="n"/>
      <c r="D3037" s="16" t="n"/>
      <c r="E3037" s="14" t="n"/>
      <c r="F3037" s="14" t="n"/>
      <c r="G3037" s="14" t="n"/>
      <c r="H3037" s="19" t="n"/>
      <c r="I3037" s="19" t="n"/>
      <c r="J3037" s="34">
        <f>IF(A3037="","",H3037+I3037)</f>
        <v/>
      </c>
      <c r="K3037" s="14" t="n"/>
      <c r="L3037" s="14" t="n"/>
      <c r="M3037" s="14" t="n"/>
      <c r="N3037" s="14" t="n"/>
      <c r="O3037" s="20">
        <f>IF(A3037="","",SUMPRODUCT((A3037&gt;=Setup!$C$19:$C$30)*(A3037&lt;=Setup!$D$19:$D$30)*Setup!$A$19:$A$30))</f>
        <v/>
      </c>
      <c r="P3037" s="34">
        <f>IF(A3037="","",IF(OR(F3037="Standard domestic 15% (Box 7)",F3037="Import - VAT paid at customs (Box 8)",F3037="Import - Reverse charge (Box 9)"),ROUND(H3037*Setup!$B$9,2),0))</f>
        <v/>
      </c>
      <c r="Q3037" s="34">
        <f>IF(A3037="","",I3037-P3037)</f>
        <v/>
      </c>
      <c r="R3037" s="34">
        <f>IF(A3037="","",IF(L3037="Yes",I3037,0))</f>
        <v/>
      </c>
      <c r="S3037" s="34">
        <f>IF(A3037="","",IF(AND(L3037="Yes",K3037="Yes",NOT(ISNUMBER(SEARCH("blocked",G3037))),OR(F3037="Standard domestic 15% (Box 7)",F3037="Import - VAT paid at customs (Box 8)",F3037="Import - Reverse charge (Box 9)"),OR(F3037&lt;&gt;"Standard domestic 15% (Box 7)",AND(LEN(D3037)=15,LEFT(D3037,1)="3",RIGHT(D3037,1)="3",ISNUMBER(--D3037)))),I3037,0))</f>
        <v/>
      </c>
      <c r="T3037" s="34">
        <f>IF(A3037="","",R3037-S3037)</f>
        <v/>
      </c>
      <c r="U3037" s="23">
        <f>IF(A3037="","",IF(O3037=0,"Outside audit periods; ","")&amp;IF(F3037="","No VAT category; ","")&amp;IF(ABS(Q3037)&gt;Setup!$B$10,"VAT ≠ 15% × net; ","")&amp;IF(AND(F3037="Standard domestic 15% (Box 7)",NOT(AND(LEN(D3037)=15,LEFT(D3037,1)="3",RIGHT(D3037,1)="3",ISNUMBER(--D3037)))),"Invalid/missing supplier VAT no; ","")&amp;IF(AND(L3037="Yes",K3037&lt;&gt;"Yes"),"VAT claimed without valid tax invoice; ","")&amp;IF(AND(L3037="Yes",ISNUMBER(SEARCH("blocked",G3037))),"Blocked input VAT claimed; ","")&amp;IF(AND(F3037="Import - VAT paid at customs (Box 8)",M3037=""),"Customs declaration no missing; ","")&amp;IF(AND(F3037="Import - Reverse charge (Box 9)",E3037="Saudi Arabia"),"RCM used for a local supplier; ","")&amp;IF(AND(L3037="Yes",NOT(OR(F3037="Standard domestic 15% (Box 7)",F3037="Import - VAT paid at customs (Box 8)",F3037="Import - Reverse charge (Box 9)"))),"VAT claimed on non-taxable category; ",""))</f>
        <v/>
      </c>
    </row>
    <row r="3038">
      <c r="A3038" s="17" t="n"/>
      <c r="B3038" s="14" t="n"/>
      <c r="C3038" s="14" t="n"/>
      <c r="D3038" s="16" t="n"/>
      <c r="E3038" s="14" t="n"/>
      <c r="F3038" s="14" t="n"/>
      <c r="G3038" s="14" t="n"/>
      <c r="H3038" s="19" t="n"/>
      <c r="I3038" s="19" t="n"/>
      <c r="J3038" s="34">
        <f>IF(A3038="","",H3038+I3038)</f>
        <v/>
      </c>
      <c r="K3038" s="14" t="n"/>
      <c r="L3038" s="14" t="n"/>
      <c r="M3038" s="14" t="n"/>
      <c r="N3038" s="14" t="n"/>
      <c r="O3038" s="20">
        <f>IF(A3038="","",SUMPRODUCT((A3038&gt;=Setup!$C$19:$C$30)*(A3038&lt;=Setup!$D$19:$D$30)*Setup!$A$19:$A$30))</f>
        <v/>
      </c>
      <c r="P3038" s="34">
        <f>IF(A3038="","",IF(OR(F3038="Standard domestic 15% (Box 7)",F3038="Import - VAT paid at customs (Box 8)",F3038="Import - Reverse charge (Box 9)"),ROUND(H3038*Setup!$B$9,2),0))</f>
        <v/>
      </c>
      <c r="Q3038" s="34">
        <f>IF(A3038="","",I3038-P3038)</f>
        <v/>
      </c>
      <c r="R3038" s="34">
        <f>IF(A3038="","",IF(L3038="Yes",I3038,0))</f>
        <v/>
      </c>
      <c r="S3038" s="34">
        <f>IF(A3038="","",IF(AND(L3038="Yes",K3038="Yes",NOT(ISNUMBER(SEARCH("blocked",G3038))),OR(F3038="Standard domestic 15% (Box 7)",F3038="Import - VAT paid at customs (Box 8)",F3038="Import - Reverse charge (Box 9)"),OR(F3038&lt;&gt;"Standard domestic 15% (Box 7)",AND(LEN(D3038)=15,LEFT(D3038,1)="3",RIGHT(D3038,1)="3",ISNUMBER(--D3038)))),I3038,0))</f>
        <v/>
      </c>
      <c r="T3038" s="34">
        <f>IF(A3038="","",R3038-S3038)</f>
        <v/>
      </c>
      <c r="U3038" s="23">
        <f>IF(A3038="","",IF(O3038=0,"Outside audit periods; ","")&amp;IF(F3038="","No VAT category; ","")&amp;IF(ABS(Q3038)&gt;Setup!$B$10,"VAT ≠ 15% × net; ","")&amp;IF(AND(F3038="Standard domestic 15% (Box 7)",NOT(AND(LEN(D3038)=15,LEFT(D3038,1)="3",RIGHT(D3038,1)="3",ISNUMBER(--D3038)))),"Invalid/missing supplier VAT no; ","")&amp;IF(AND(L3038="Yes",K3038&lt;&gt;"Yes"),"VAT claimed without valid tax invoice; ","")&amp;IF(AND(L3038="Yes",ISNUMBER(SEARCH("blocked",G3038))),"Blocked input VAT claimed; ","")&amp;IF(AND(F3038="Import - VAT paid at customs (Box 8)",M3038=""),"Customs declaration no missing; ","")&amp;IF(AND(F3038="Import - Reverse charge (Box 9)",E3038="Saudi Arabia"),"RCM used for a local supplier; ","")&amp;IF(AND(L3038="Yes",NOT(OR(F3038="Standard domestic 15% (Box 7)",F3038="Import - VAT paid at customs (Box 8)",F3038="Import - Reverse charge (Box 9)"))),"VAT claimed on non-taxable category; ",""))</f>
        <v/>
      </c>
    </row>
    <row r="3039">
      <c r="A3039" s="17" t="n"/>
      <c r="B3039" s="14" t="n"/>
      <c r="C3039" s="14" t="n"/>
      <c r="D3039" s="16" t="n"/>
      <c r="E3039" s="14" t="n"/>
      <c r="F3039" s="14" t="n"/>
      <c r="G3039" s="14" t="n"/>
      <c r="H3039" s="19" t="n"/>
      <c r="I3039" s="19" t="n"/>
      <c r="J3039" s="34">
        <f>IF(A3039="","",H3039+I3039)</f>
        <v/>
      </c>
      <c r="K3039" s="14" t="n"/>
      <c r="L3039" s="14" t="n"/>
      <c r="M3039" s="14" t="n"/>
      <c r="N3039" s="14" t="n"/>
      <c r="O3039" s="20">
        <f>IF(A3039="","",SUMPRODUCT((A3039&gt;=Setup!$C$19:$C$30)*(A3039&lt;=Setup!$D$19:$D$30)*Setup!$A$19:$A$30))</f>
        <v/>
      </c>
      <c r="P3039" s="34">
        <f>IF(A3039="","",IF(OR(F3039="Standard domestic 15% (Box 7)",F3039="Import - VAT paid at customs (Box 8)",F3039="Import - Reverse charge (Box 9)"),ROUND(H3039*Setup!$B$9,2),0))</f>
        <v/>
      </c>
      <c r="Q3039" s="34">
        <f>IF(A3039="","",I3039-P3039)</f>
        <v/>
      </c>
      <c r="R3039" s="34">
        <f>IF(A3039="","",IF(L3039="Yes",I3039,0))</f>
        <v/>
      </c>
      <c r="S3039" s="34">
        <f>IF(A3039="","",IF(AND(L3039="Yes",K3039="Yes",NOT(ISNUMBER(SEARCH("blocked",G3039))),OR(F3039="Standard domestic 15% (Box 7)",F3039="Import - VAT paid at customs (Box 8)",F3039="Import - Reverse charge (Box 9)"),OR(F3039&lt;&gt;"Standard domestic 15% (Box 7)",AND(LEN(D3039)=15,LEFT(D3039,1)="3",RIGHT(D3039,1)="3",ISNUMBER(--D3039)))),I3039,0))</f>
        <v/>
      </c>
      <c r="T3039" s="34">
        <f>IF(A3039="","",R3039-S3039)</f>
        <v/>
      </c>
      <c r="U3039" s="23">
        <f>IF(A3039="","",IF(O3039=0,"Outside audit periods; ","")&amp;IF(F3039="","No VAT category; ","")&amp;IF(ABS(Q3039)&gt;Setup!$B$10,"VAT ≠ 15% × net; ","")&amp;IF(AND(F3039="Standard domestic 15% (Box 7)",NOT(AND(LEN(D3039)=15,LEFT(D3039,1)="3",RIGHT(D3039,1)="3",ISNUMBER(--D3039)))),"Invalid/missing supplier VAT no; ","")&amp;IF(AND(L3039="Yes",K3039&lt;&gt;"Yes"),"VAT claimed without valid tax invoice; ","")&amp;IF(AND(L3039="Yes",ISNUMBER(SEARCH("blocked",G3039))),"Blocked input VAT claimed; ","")&amp;IF(AND(F3039="Import - VAT paid at customs (Box 8)",M3039=""),"Customs declaration no missing; ","")&amp;IF(AND(F3039="Import - Reverse charge (Box 9)",E3039="Saudi Arabia"),"RCM used for a local supplier; ","")&amp;IF(AND(L3039="Yes",NOT(OR(F3039="Standard domestic 15% (Box 7)",F3039="Import - VAT paid at customs (Box 8)",F3039="Import - Reverse charge (Box 9)"))),"VAT claimed on non-taxable category; ",""))</f>
        <v/>
      </c>
    </row>
    <row r="3040">
      <c r="A3040" s="17" t="n"/>
      <c r="B3040" s="14" t="n"/>
      <c r="C3040" s="14" t="n"/>
      <c r="D3040" s="16" t="n"/>
      <c r="E3040" s="14" t="n"/>
      <c r="F3040" s="14" t="n"/>
      <c r="G3040" s="14" t="n"/>
      <c r="H3040" s="19" t="n"/>
      <c r="I3040" s="19" t="n"/>
      <c r="J3040" s="34">
        <f>IF(A3040="","",H3040+I3040)</f>
        <v/>
      </c>
      <c r="K3040" s="14" t="n"/>
      <c r="L3040" s="14" t="n"/>
      <c r="M3040" s="14" t="n"/>
      <c r="N3040" s="14" t="n"/>
      <c r="O3040" s="20">
        <f>IF(A3040="","",SUMPRODUCT((A3040&gt;=Setup!$C$19:$C$30)*(A3040&lt;=Setup!$D$19:$D$30)*Setup!$A$19:$A$30))</f>
        <v/>
      </c>
      <c r="P3040" s="34">
        <f>IF(A3040="","",IF(OR(F3040="Standard domestic 15% (Box 7)",F3040="Import - VAT paid at customs (Box 8)",F3040="Import - Reverse charge (Box 9)"),ROUND(H3040*Setup!$B$9,2),0))</f>
        <v/>
      </c>
      <c r="Q3040" s="34">
        <f>IF(A3040="","",I3040-P3040)</f>
        <v/>
      </c>
      <c r="R3040" s="34">
        <f>IF(A3040="","",IF(L3040="Yes",I3040,0))</f>
        <v/>
      </c>
      <c r="S3040" s="34">
        <f>IF(A3040="","",IF(AND(L3040="Yes",K3040="Yes",NOT(ISNUMBER(SEARCH("blocked",G3040))),OR(F3040="Standard domestic 15% (Box 7)",F3040="Import - VAT paid at customs (Box 8)",F3040="Import - Reverse charge (Box 9)"),OR(F3040&lt;&gt;"Standard domestic 15% (Box 7)",AND(LEN(D3040)=15,LEFT(D3040,1)="3",RIGHT(D3040,1)="3",ISNUMBER(--D3040)))),I3040,0))</f>
        <v/>
      </c>
      <c r="T3040" s="34">
        <f>IF(A3040="","",R3040-S3040)</f>
        <v/>
      </c>
      <c r="U3040" s="23">
        <f>IF(A3040="","",IF(O3040=0,"Outside audit periods; ","")&amp;IF(F3040="","No VAT category; ","")&amp;IF(ABS(Q3040)&gt;Setup!$B$10,"VAT ≠ 15% × net; ","")&amp;IF(AND(F3040="Standard domestic 15% (Box 7)",NOT(AND(LEN(D3040)=15,LEFT(D3040,1)="3",RIGHT(D3040,1)="3",ISNUMBER(--D3040)))),"Invalid/missing supplier VAT no; ","")&amp;IF(AND(L3040="Yes",K3040&lt;&gt;"Yes"),"VAT claimed without valid tax invoice; ","")&amp;IF(AND(L3040="Yes",ISNUMBER(SEARCH("blocked",G3040))),"Blocked input VAT claimed; ","")&amp;IF(AND(F3040="Import - VAT paid at customs (Box 8)",M3040=""),"Customs declaration no missing; ","")&amp;IF(AND(F3040="Import - Reverse charge (Box 9)",E3040="Saudi Arabia"),"RCM used for a local supplier; ","")&amp;IF(AND(L3040="Yes",NOT(OR(F3040="Standard domestic 15% (Box 7)",F3040="Import - VAT paid at customs (Box 8)",F3040="Import - Reverse charge (Box 9)"))),"VAT claimed on non-taxable category; ",""))</f>
        <v/>
      </c>
    </row>
    <row r="3041">
      <c r="A3041" s="17" t="n"/>
      <c r="B3041" s="14" t="n"/>
      <c r="C3041" s="14" t="n"/>
      <c r="D3041" s="16" t="n"/>
      <c r="E3041" s="14" t="n"/>
      <c r="F3041" s="14" t="n"/>
      <c r="G3041" s="14" t="n"/>
      <c r="H3041" s="19" t="n"/>
      <c r="I3041" s="19" t="n"/>
      <c r="J3041" s="34">
        <f>IF(A3041="","",H3041+I3041)</f>
        <v/>
      </c>
      <c r="K3041" s="14" t="n"/>
      <c r="L3041" s="14" t="n"/>
      <c r="M3041" s="14" t="n"/>
      <c r="N3041" s="14" t="n"/>
      <c r="O3041" s="20">
        <f>IF(A3041="","",SUMPRODUCT((A3041&gt;=Setup!$C$19:$C$30)*(A3041&lt;=Setup!$D$19:$D$30)*Setup!$A$19:$A$30))</f>
        <v/>
      </c>
      <c r="P3041" s="34">
        <f>IF(A3041="","",IF(OR(F3041="Standard domestic 15% (Box 7)",F3041="Import - VAT paid at customs (Box 8)",F3041="Import - Reverse charge (Box 9)"),ROUND(H3041*Setup!$B$9,2),0))</f>
        <v/>
      </c>
      <c r="Q3041" s="34">
        <f>IF(A3041="","",I3041-P3041)</f>
        <v/>
      </c>
      <c r="R3041" s="34">
        <f>IF(A3041="","",IF(L3041="Yes",I3041,0))</f>
        <v/>
      </c>
      <c r="S3041" s="34">
        <f>IF(A3041="","",IF(AND(L3041="Yes",K3041="Yes",NOT(ISNUMBER(SEARCH("blocked",G3041))),OR(F3041="Standard domestic 15% (Box 7)",F3041="Import - VAT paid at customs (Box 8)",F3041="Import - Reverse charge (Box 9)"),OR(F3041&lt;&gt;"Standard domestic 15% (Box 7)",AND(LEN(D3041)=15,LEFT(D3041,1)="3",RIGHT(D3041,1)="3",ISNUMBER(--D3041)))),I3041,0))</f>
        <v/>
      </c>
      <c r="T3041" s="34">
        <f>IF(A3041="","",R3041-S3041)</f>
        <v/>
      </c>
      <c r="U3041" s="23">
        <f>IF(A3041="","",IF(O3041=0,"Outside audit periods; ","")&amp;IF(F3041="","No VAT category; ","")&amp;IF(ABS(Q3041)&gt;Setup!$B$10,"VAT ≠ 15% × net; ","")&amp;IF(AND(F3041="Standard domestic 15% (Box 7)",NOT(AND(LEN(D3041)=15,LEFT(D3041,1)="3",RIGHT(D3041,1)="3",ISNUMBER(--D3041)))),"Invalid/missing supplier VAT no; ","")&amp;IF(AND(L3041="Yes",K3041&lt;&gt;"Yes"),"VAT claimed without valid tax invoice; ","")&amp;IF(AND(L3041="Yes",ISNUMBER(SEARCH("blocked",G3041))),"Blocked input VAT claimed; ","")&amp;IF(AND(F3041="Import - VAT paid at customs (Box 8)",M3041=""),"Customs declaration no missing; ","")&amp;IF(AND(F3041="Import - Reverse charge (Box 9)",E3041="Saudi Arabia"),"RCM used for a local supplier; ","")&amp;IF(AND(L3041="Yes",NOT(OR(F3041="Standard domestic 15% (Box 7)",F3041="Import - VAT paid at customs (Box 8)",F3041="Import - Reverse charge (Box 9)"))),"VAT claimed on non-taxable category; ",""))</f>
        <v/>
      </c>
    </row>
    <row r="3042">
      <c r="A3042" s="17" t="n"/>
      <c r="B3042" s="14" t="n"/>
      <c r="C3042" s="14" t="n"/>
      <c r="D3042" s="16" t="n"/>
      <c r="E3042" s="14" t="n"/>
      <c r="F3042" s="14" t="n"/>
      <c r="G3042" s="14" t="n"/>
      <c r="H3042" s="19" t="n"/>
      <c r="I3042" s="19" t="n"/>
      <c r="J3042" s="34">
        <f>IF(A3042="","",H3042+I3042)</f>
        <v/>
      </c>
      <c r="K3042" s="14" t="n"/>
      <c r="L3042" s="14" t="n"/>
      <c r="M3042" s="14" t="n"/>
      <c r="N3042" s="14" t="n"/>
      <c r="O3042" s="20">
        <f>IF(A3042="","",SUMPRODUCT((A3042&gt;=Setup!$C$19:$C$30)*(A3042&lt;=Setup!$D$19:$D$30)*Setup!$A$19:$A$30))</f>
        <v/>
      </c>
      <c r="P3042" s="34">
        <f>IF(A3042="","",IF(OR(F3042="Standard domestic 15% (Box 7)",F3042="Import - VAT paid at customs (Box 8)",F3042="Import - Reverse charge (Box 9)"),ROUND(H3042*Setup!$B$9,2),0))</f>
        <v/>
      </c>
      <c r="Q3042" s="34">
        <f>IF(A3042="","",I3042-P3042)</f>
        <v/>
      </c>
      <c r="R3042" s="34">
        <f>IF(A3042="","",IF(L3042="Yes",I3042,0))</f>
        <v/>
      </c>
      <c r="S3042" s="34">
        <f>IF(A3042="","",IF(AND(L3042="Yes",K3042="Yes",NOT(ISNUMBER(SEARCH("blocked",G3042))),OR(F3042="Standard domestic 15% (Box 7)",F3042="Import - VAT paid at customs (Box 8)",F3042="Import - Reverse charge (Box 9)"),OR(F3042&lt;&gt;"Standard domestic 15% (Box 7)",AND(LEN(D3042)=15,LEFT(D3042,1)="3",RIGHT(D3042,1)="3",ISNUMBER(--D3042)))),I3042,0))</f>
        <v/>
      </c>
      <c r="T3042" s="34">
        <f>IF(A3042="","",R3042-S3042)</f>
        <v/>
      </c>
      <c r="U3042" s="23">
        <f>IF(A3042="","",IF(O3042=0,"Outside audit periods; ","")&amp;IF(F3042="","No VAT category; ","")&amp;IF(ABS(Q3042)&gt;Setup!$B$10,"VAT ≠ 15% × net; ","")&amp;IF(AND(F3042="Standard domestic 15% (Box 7)",NOT(AND(LEN(D3042)=15,LEFT(D3042,1)="3",RIGHT(D3042,1)="3",ISNUMBER(--D3042)))),"Invalid/missing supplier VAT no; ","")&amp;IF(AND(L3042="Yes",K3042&lt;&gt;"Yes"),"VAT claimed without valid tax invoice; ","")&amp;IF(AND(L3042="Yes",ISNUMBER(SEARCH("blocked",G3042))),"Blocked input VAT claimed; ","")&amp;IF(AND(F3042="Import - VAT paid at customs (Box 8)",M3042=""),"Customs declaration no missing; ","")&amp;IF(AND(F3042="Import - Reverse charge (Box 9)",E3042="Saudi Arabia"),"RCM used for a local supplier; ","")&amp;IF(AND(L3042="Yes",NOT(OR(F3042="Standard domestic 15% (Box 7)",F3042="Import - VAT paid at customs (Box 8)",F3042="Import - Reverse charge (Box 9)"))),"VAT claimed on non-taxable category; ",""))</f>
        <v/>
      </c>
    </row>
    <row r="3043">
      <c r="A3043" s="17" t="n"/>
      <c r="B3043" s="14" t="n"/>
      <c r="C3043" s="14" t="n"/>
      <c r="D3043" s="16" t="n"/>
      <c r="E3043" s="14" t="n"/>
      <c r="F3043" s="14" t="n"/>
      <c r="G3043" s="14" t="n"/>
      <c r="H3043" s="19" t="n"/>
      <c r="I3043" s="19" t="n"/>
      <c r="J3043" s="34">
        <f>IF(A3043="","",H3043+I3043)</f>
        <v/>
      </c>
      <c r="K3043" s="14" t="n"/>
      <c r="L3043" s="14" t="n"/>
      <c r="M3043" s="14" t="n"/>
      <c r="N3043" s="14" t="n"/>
      <c r="O3043" s="20">
        <f>IF(A3043="","",SUMPRODUCT((A3043&gt;=Setup!$C$19:$C$30)*(A3043&lt;=Setup!$D$19:$D$30)*Setup!$A$19:$A$30))</f>
        <v/>
      </c>
      <c r="P3043" s="34">
        <f>IF(A3043="","",IF(OR(F3043="Standard domestic 15% (Box 7)",F3043="Import - VAT paid at customs (Box 8)",F3043="Import - Reverse charge (Box 9)"),ROUND(H3043*Setup!$B$9,2),0))</f>
        <v/>
      </c>
      <c r="Q3043" s="34">
        <f>IF(A3043="","",I3043-P3043)</f>
        <v/>
      </c>
      <c r="R3043" s="34">
        <f>IF(A3043="","",IF(L3043="Yes",I3043,0))</f>
        <v/>
      </c>
      <c r="S3043" s="34">
        <f>IF(A3043="","",IF(AND(L3043="Yes",K3043="Yes",NOT(ISNUMBER(SEARCH("blocked",G3043))),OR(F3043="Standard domestic 15% (Box 7)",F3043="Import - VAT paid at customs (Box 8)",F3043="Import - Reverse charge (Box 9)"),OR(F3043&lt;&gt;"Standard domestic 15% (Box 7)",AND(LEN(D3043)=15,LEFT(D3043,1)="3",RIGHT(D3043,1)="3",ISNUMBER(--D3043)))),I3043,0))</f>
        <v/>
      </c>
      <c r="T3043" s="34">
        <f>IF(A3043="","",R3043-S3043)</f>
        <v/>
      </c>
      <c r="U3043" s="23">
        <f>IF(A3043="","",IF(O3043=0,"Outside audit periods; ","")&amp;IF(F3043="","No VAT category; ","")&amp;IF(ABS(Q3043)&gt;Setup!$B$10,"VAT ≠ 15% × net; ","")&amp;IF(AND(F3043="Standard domestic 15% (Box 7)",NOT(AND(LEN(D3043)=15,LEFT(D3043,1)="3",RIGHT(D3043,1)="3",ISNUMBER(--D3043)))),"Invalid/missing supplier VAT no; ","")&amp;IF(AND(L3043="Yes",K3043&lt;&gt;"Yes"),"VAT claimed without valid tax invoice; ","")&amp;IF(AND(L3043="Yes",ISNUMBER(SEARCH("blocked",G3043))),"Blocked input VAT claimed; ","")&amp;IF(AND(F3043="Import - VAT paid at customs (Box 8)",M3043=""),"Customs declaration no missing; ","")&amp;IF(AND(F3043="Import - Reverse charge (Box 9)",E3043="Saudi Arabia"),"RCM used for a local supplier; ","")&amp;IF(AND(L3043="Yes",NOT(OR(F3043="Standard domestic 15% (Box 7)",F3043="Import - VAT paid at customs (Box 8)",F3043="Import - Reverse charge (Box 9)"))),"VAT claimed on non-taxable category; ",""))</f>
        <v/>
      </c>
    </row>
    <row r="3044">
      <c r="A3044" s="17" t="n"/>
      <c r="B3044" s="14" t="n"/>
      <c r="C3044" s="14" t="n"/>
      <c r="D3044" s="16" t="n"/>
      <c r="E3044" s="14" t="n"/>
      <c r="F3044" s="14" t="n"/>
      <c r="G3044" s="14" t="n"/>
      <c r="H3044" s="19" t="n"/>
      <c r="I3044" s="19" t="n"/>
      <c r="J3044" s="34">
        <f>IF(A3044="","",H3044+I3044)</f>
        <v/>
      </c>
      <c r="K3044" s="14" t="n"/>
      <c r="L3044" s="14" t="n"/>
      <c r="M3044" s="14" t="n"/>
      <c r="N3044" s="14" t="n"/>
      <c r="O3044" s="20">
        <f>IF(A3044="","",SUMPRODUCT((A3044&gt;=Setup!$C$19:$C$30)*(A3044&lt;=Setup!$D$19:$D$30)*Setup!$A$19:$A$30))</f>
        <v/>
      </c>
      <c r="P3044" s="34">
        <f>IF(A3044="","",IF(OR(F3044="Standard domestic 15% (Box 7)",F3044="Import - VAT paid at customs (Box 8)",F3044="Import - Reverse charge (Box 9)"),ROUND(H3044*Setup!$B$9,2),0))</f>
        <v/>
      </c>
      <c r="Q3044" s="34">
        <f>IF(A3044="","",I3044-P3044)</f>
        <v/>
      </c>
      <c r="R3044" s="34">
        <f>IF(A3044="","",IF(L3044="Yes",I3044,0))</f>
        <v/>
      </c>
      <c r="S3044" s="34">
        <f>IF(A3044="","",IF(AND(L3044="Yes",K3044="Yes",NOT(ISNUMBER(SEARCH("blocked",G3044))),OR(F3044="Standard domestic 15% (Box 7)",F3044="Import - VAT paid at customs (Box 8)",F3044="Import - Reverse charge (Box 9)"),OR(F3044&lt;&gt;"Standard domestic 15% (Box 7)",AND(LEN(D3044)=15,LEFT(D3044,1)="3",RIGHT(D3044,1)="3",ISNUMBER(--D3044)))),I3044,0))</f>
        <v/>
      </c>
      <c r="T3044" s="34">
        <f>IF(A3044="","",R3044-S3044)</f>
        <v/>
      </c>
      <c r="U3044" s="23">
        <f>IF(A3044="","",IF(O3044=0,"Outside audit periods; ","")&amp;IF(F3044="","No VAT category; ","")&amp;IF(ABS(Q3044)&gt;Setup!$B$10,"VAT ≠ 15% × net; ","")&amp;IF(AND(F3044="Standard domestic 15% (Box 7)",NOT(AND(LEN(D3044)=15,LEFT(D3044,1)="3",RIGHT(D3044,1)="3",ISNUMBER(--D3044)))),"Invalid/missing supplier VAT no; ","")&amp;IF(AND(L3044="Yes",K3044&lt;&gt;"Yes"),"VAT claimed without valid tax invoice; ","")&amp;IF(AND(L3044="Yes",ISNUMBER(SEARCH("blocked",G3044))),"Blocked input VAT claimed; ","")&amp;IF(AND(F3044="Import - VAT paid at customs (Box 8)",M3044=""),"Customs declaration no missing; ","")&amp;IF(AND(F3044="Import - Reverse charge (Box 9)",E3044="Saudi Arabia"),"RCM used for a local supplier; ","")&amp;IF(AND(L3044="Yes",NOT(OR(F3044="Standard domestic 15% (Box 7)",F3044="Import - VAT paid at customs (Box 8)",F3044="Import - Reverse charge (Box 9)"))),"VAT claimed on non-taxable category; ",""))</f>
        <v/>
      </c>
    </row>
    <row r="3045">
      <c r="A3045" s="17" t="n"/>
      <c r="B3045" s="14" t="n"/>
      <c r="C3045" s="14" t="n"/>
      <c r="D3045" s="16" t="n"/>
      <c r="E3045" s="14" t="n"/>
      <c r="F3045" s="14" t="n"/>
      <c r="G3045" s="14" t="n"/>
      <c r="H3045" s="19" t="n"/>
      <c r="I3045" s="19" t="n"/>
      <c r="J3045" s="34">
        <f>IF(A3045="","",H3045+I3045)</f>
        <v/>
      </c>
      <c r="K3045" s="14" t="n"/>
      <c r="L3045" s="14" t="n"/>
      <c r="M3045" s="14" t="n"/>
      <c r="N3045" s="14" t="n"/>
      <c r="O3045" s="20">
        <f>IF(A3045="","",SUMPRODUCT((A3045&gt;=Setup!$C$19:$C$30)*(A3045&lt;=Setup!$D$19:$D$30)*Setup!$A$19:$A$30))</f>
        <v/>
      </c>
      <c r="P3045" s="34">
        <f>IF(A3045="","",IF(OR(F3045="Standard domestic 15% (Box 7)",F3045="Import - VAT paid at customs (Box 8)",F3045="Import - Reverse charge (Box 9)"),ROUND(H3045*Setup!$B$9,2),0))</f>
        <v/>
      </c>
      <c r="Q3045" s="34">
        <f>IF(A3045="","",I3045-P3045)</f>
        <v/>
      </c>
      <c r="R3045" s="34">
        <f>IF(A3045="","",IF(L3045="Yes",I3045,0))</f>
        <v/>
      </c>
      <c r="S3045" s="34">
        <f>IF(A3045="","",IF(AND(L3045="Yes",K3045="Yes",NOT(ISNUMBER(SEARCH("blocked",G3045))),OR(F3045="Standard domestic 15% (Box 7)",F3045="Import - VAT paid at customs (Box 8)",F3045="Import - Reverse charge (Box 9)"),OR(F3045&lt;&gt;"Standard domestic 15% (Box 7)",AND(LEN(D3045)=15,LEFT(D3045,1)="3",RIGHT(D3045,1)="3",ISNUMBER(--D3045)))),I3045,0))</f>
        <v/>
      </c>
      <c r="T3045" s="34">
        <f>IF(A3045="","",R3045-S3045)</f>
        <v/>
      </c>
      <c r="U3045" s="23">
        <f>IF(A3045="","",IF(O3045=0,"Outside audit periods; ","")&amp;IF(F3045="","No VAT category; ","")&amp;IF(ABS(Q3045)&gt;Setup!$B$10,"VAT ≠ 15% × net; ","")&amp;IF(AND(F3045="Standard domestic 15% (Box 7)",NOT(AND(LEN(D3045)=15,LEFT(D3045,1)="3",RIGHT(D3045,1)="3",ISNUMBER(--D3045)))),"Invalid/missing supplier VAT no; ","")&amp;IF(AND(L3045="Yes",K3045&lt;&gt;"Yes"),"VAT claimed without valid tax invoice; ","")&amp;IF(AND(L3045="Yes",ISNUMBER(SEARCH("blocked",G3045))),"Blocked input VAT claimed; ","")&amp;IF(AND(F3045="Import - VAT paid at customs (Box 8)",M3045=""),"Customs declaration no missing; ","")&amp;IF(AND(F3045="Import - Reverse charge (Box 9)",E3045="Saudi Arabia"),"RCM used for a local supplier; ","")&amp;IF(AND(L3045="Yes",NOT(OR(F3045="Standard domestic 15% (Box 7)",F3045="Import - VAT paid at customs (Box 8)",F3045="Import - Reverse charge (Box 9)"))),"VAT claimed on non-taxable category; ",""))</f>
        <v/>
      </c>
    </row>
    <row r="3046">
      <c r="A3046" s="17" t="n"/>
      <c r="B3046" s="14" t="n"/>
      <c r="C3046" s="14" t="n"/>
      <c r="D3046" s="16" t="n"/>
      <c r="E3046" s="14" t="n"/>
      <c r="F3046" s="14" t="n"/>
      <c r="G3046" s="14" t="n"/>
      <c r="H3046" s="19" t="n"/>
      <c r="I3046" s="19" t="n"/>
      <c r="J3046" s="34">
        <f>IF(A3046="","",H3046+I3046)</f>
        <v/>
      </c>
      <c r="K3046" s="14" t="n"/>
      <c r="L3046" s="14" t="n"/>
      <c r="M3046" s="14" t="n"/>
      <c r="N3046" s="14" t="n"/>
      <c r="O3046" s="20">
        <f>IF(A3046="","",SUMPRODUCT((A3046&gt;=Setup!$C$19:$C$30)*(A3046&lt;=Setup!$D$19:$D$30)*Setup!$A$19:$A$30))</f>
        <v/>
      </c>
      <c r="P3046" s="34">
        <f>IF(A3046="","",IF(OR(F3046="Standard domestic 15% (Box 7)",F3046="Import - VAT paid at customs (Box 8)",F3046="Import - Reverse charge (Box 9)"),ROUND(H3046*Setup!$B$9,2),0))</f>
        <v/>
      </c>
      <c r="Q3046" s="34">
        <f>IF(A3046="","",I3046-P3046)</f>
        <v/>
      </c>
      <c r="R3046" s="34">
        <f>IF(A3046="","",IF(L3046="Yes",I3046,0))</f>
        <v/>
      </c>
      <c r="S3046" s="34">
        <f>IF(A3046="","",IF(AND(L3046="Yes",K3046="Yes",NOT(ISNUMBER(SEARCH("blocked",G3046))),OR(F3046="Standard domestic 15% (Box 7)",F3046="Import - VAT paid at customs (Box 8)",F3046="Import - Reverse charge (Box 9)"),OR(F3046&lt;&gt;"Standard domestic 15% (Box 7)",AND(LEN(D3046)=15,LEFT(D3046,1)="3",RIGHT(D3046,1)="3",ISNUMBER(--D3046)))),I3046,0))</f>
        <v/>
      </c>
      <c r="T3046" s="34">
        <f>IF(A3046="","",R3046-S3046)</f>
        <v/>
      </c>
      <c r="U3046" s="23">
        <f>IF(A3046="","",IF(O3046=0,"Outside audit periods; ","")&amp;IF(F3046="","No VAT category; ","")&amp;IF(ABS(Q3046)&gt;Setup!$B$10,"VAT ≠ 15% × net; ","")&amp;IF(AND(F3046="Standard domestic 15% (Box 7)",NOT(AND(LEN(D3046)=15,LEFT(D3046,1)="3",RIGHT(D3046,1)="3",ISNUMBER(--D3046)))),"Invalid/missing supplier VAT no; ","")&amp;IF(AND(L3046="Yes",K3046&lt;&gt;"Yes"),"VAT claimed without valid tax invoice; ","")&amp;IF(AND(L3046="Yes",ISNUMBER(SEARCH("blocked",G3046))),"Blocked input VAT claimed; ","")&amp;IF(AND(F3046="Import - VAT paid at customs (Box 8)",M3046=""),"Customs declaration no missing; ","")&amp;IF(AND(F3046="Import - Reverse charge (Box 9)",E3046="Saudi Arabia"),"RCM used for a local supplier; ","")&amp;IF(AND(L3046="Yes",NOT(OR(F3046="Standard domestic 15% (Box 7)",F3046="Import - VAT paid at customs (Box 8)",F3046="Import - Reverse charge (Box 9)"))),"VAT claimed on non-taxable category; ",""))</f>
        <v/>
      </c>
    </row>
    <row r="3047">
      <c r="A3047" s="17" t="n"/>
      <c r="B3047" s="14" t="n"/>
      <c r="C3047" s="14" t="n"/>
      <c r="D3047" s="16" t="n"/>
      <c r="E3047" s="14" t="n"/>
      <c r="F3047" s="14" t="n"/>
      <c r="G3047" s="14" t="n"/>
      <c r="H3047" s="19" t="n"/>
      <c r="I3047" s="19" t="n"/>
      <c r="J3047" s="34">
        <f>IF(A3047="","",H3047+I3047)</f>
        <v/>
      </c>
      <c r="K3047" s="14" t="n"/>
      <c r="L3047" s="14" t="n"/>
      <c r="M3047" s="14" t="n"/>
      <c r="N3047" s="14" t="n"/>
      <c r="O3047" s="20">
        <f>IF(A3047="","",SUMPRODUCT((A3047&gt;=Setup!$C$19:$C$30)*(A3047&lt;=Setup!$D$19:$D$30)*Setup!$A$19:$A$30))</f>
        <v/>
      </c>
      <c r="P3047" s="34">
        <f>IF(A3047="","",IF(OR(F3047="Standard domestic 15% (Box 7)",F3047="Import - VAT paid at customs (Box 8)",F3047="Import - Reverse charge (Box 9)"),ROUND(H3047*Setup!$B$9,2),0))</f>
        <v/>
      </c>
      <c r="Q3047" s="34">
        <f>IF(A3047="","",I3047-P3047)</f>
        <v/>
      </c>
      <c r="R3047" s="34">
        <f>IF(A3047="","",IF(L3047="Yes",I3047,0))</f>
        <v/>
      </c>
      <c r="S3047" s="34">
        <f>IF(A3047="","",IF(AND(L3047="Yes",K3047="Yes",NOT(ISNUMBER(SEARCH("blocked",G3047))),OR(F3047="Standard domestic 15% (Box 7)",F3047="Import - VAT paid at customs (Box 8)",F3047="Import - Reverse charge (Box 9)"),OR(F3047&lt;&gt;"Standard domestic 15% (Box 7)",AND(LEN(D3047)=15,LEFT(D3047,1)="3",RIGHT(D3047,1)="3",ISNUMBER(--D3047)))),I3047,0))</f>
        <v/>
      </c>
      <c r="T3047" s="34">
        <f>IF(A3047="","",R3047-S3047)</f>
        <v/>
      </c>
      <c r="U3047" s="23">
        <f>IF(A3047="","",IF(O3047=0,"Outside audit periods; ","")&amp;IF(F3047="","No VAT category; ","")&amp;IF(ABS(Q3047)&gt;Setup!$B$10,"VAT ≠ 15% × net; ","")&amp;IF(AND(F3047="Standard domestic 15% (Box 7)",NOT(AND(LEN(D3047)=15,LEFT(D3047,1)="3",RIGHT(D3047,1)="3",ISNUMBER(--D3047)))),"Invalid/missing supplier VAT no; ","")&amp;IF(AND(L3047="Yes",K3047&lt;&gt;"Yes"),"VAT claimed without valid tax invoice; ","")&amp;IF(AND(L3047="Yes",ISNUMBER(SEARCH("blocked",G3047))),"Blocked input VAT claimed; ","")&amp;IF(AND(F3047="Import - VAT paid at customs (Box 8)",M3047=""),"Customs declaration no missing; ","")&amp;IF(AND(F3047="Import - Reverse charge (Box 9)",E3047="Saudi Arabia"),"RCM used for a local supplier; ","")&amp;IF(AND(L3047="Yes",NOT(OR(F3047="Standard domestic 15% (Box 7)",F3047="Import - VAT paid at customs (Box 8)",F3047="Import - Reverse charge (Box 9)"))),"VAT claimed on non-taxable category; ",""))</f>
        <v/>
      </c>
    </row>
    <row r="3048">
      <c r="A3048" s="17" t="n"/>
      <c r="B3048" s="14" t="n"/>
      <c r="C3048" s="14" t="n"/>
      <c r="D3048" s="16" t="n"/>
      <c r="E3048" s="14" t="n"/>
      <c r="F3048" s="14" t="n"/>
      <c r="G3048" s="14" t="n"/>
      <c r="H3048" s="19" t="n"/>
      <c r="I3048" s="19" t="n"/>
      <c r="J3048" s="34">
        <f>IF(A3048="","",H3048+I3048)</f>
        <v/>
      </c>
      <c r="K3048" s="14" t="n"/>
      <c r="L3048" s="14" t="n"/>
      <c r="M3048" s="14" t="n"/>
      <c r="N3048" s="14" t="n"/>
      <c r="O3048" s="20">
        <f>IF(A3048="","",SUMPRODUCT((A3048&gt;=Setup!$C$19:$C$30)*(A3048&lt;=Setup!$D$19:$D$30)*Setup!$A$19:$A$30))</f>
        <v/>
      </c>
      <c r="P3048" s="34">
        <f>IF(A3048="","",IF(OR(F3048="Standard domestic 15% (Box 7)",F3048="Import - VAT paid at customs (Box 8)",F3048="Import - Reverse charge (Box 9)"),ROUND(H3048*Setup!$B$9,2),0))</f>
        <v/>
      </c>
      <c r="Q3048" s="34">
        <f>IF(A3048="","",I3048-P3048)</f>
        <v/>
      </c>
      <c r="R3048" s="34">
        <f>IF(A3048="","",IF(L3048="Yes",I3048,0))</f>
        <v/>
      </c>
      <c r="S3048" s="34">
        <f>IF(A3048="","",IF(AND(L3048="Yes",K3048="Yes",NOT(ISNUMBER(SEARCH("blocked",G3048))),OR(F3048="Standard domestic 15% (Box 7)",F3048="Import - VAT paid at customs (Box 8)",F3048="Import - Reverse charge (Box 9)"),OR(F3048&lt;&gt;"Standard domestic 15% (Box 7)",AND(LEN(D3048)=15,LEFT(D3048,1)="3",RIGHT(D3048,1)="3",ISNUMBER(--D3048)))),I3048,0))</f>
        <v/>
      </c>
      <c r="T3048" s="34">
        <f>IF(A3048="","",R3048-S3048)</f>
        <v/>
      </c>
      <c r="U3048" s="23">
        <f>IF(A3048="","",IF(O3048=0,"Outside audit periods; ","")&amp;IF(F3048="","No VAT category; ","")&amp;IF(ABS(Q3048)&gt;Setup!$B$10,"VAT ≠ 15% × net; ","")&amp;IF(AND(F3048="Standard domestic 15% (Box 7)",NOT(AND(LEN(D3048)=15,LEFT(D3048,1)="3",RIGHT(D3048,1)="3",ISNUMBER(--D3048)))),"Invalid/missing supplier VAT no; ","")&amp;IF(AND(L3048="Yes",K3048&lt;&gt;"Yes"),"VAT claimed without valid tax invoice; ","")&amp;IF(AND(L3048="Yes",ISNUMBER(SEARCH("blocked",G3048))),"Blocked input VAT claimed; ","")&amp;IF(AND(F3048="Import - VAT paid at customs (Box 8)",M3048=""),"Customs declaration no missing; ","")&amp;IF(AND(F3048="Import - Reverse charge (Box 9)",E3048="Saudi Arabia"),"RCM used for a local supplier; ","")&amp;IF(AND(L3048="Yes",NOT(OR(F3048="Standard domestic 15% (Box 7)",F3048="Import - VAT paid at customs (Box 8)",F3048="Import - Reverse charge (Box 9)"))),"VAT claimed on non-taxable category; ",""))</f>
        <v/>
      </c>
    </row>
    <row r="3049">
      <c r="A3049" s="17" t="n"/>
      <c r="B3049" s="14" t="n"/>
      <c r="C3049" s="14" t="n"/>
      <c r="D3049" s="16" t="n"/>
      <c r="E3049" s="14" t="n"/>
      <c r="F3049" s="14" t="n"/>
      <c r="G3049" s="14" t="n"/>
      <c r="H3049" s="19" t="n"/>
      <c r="I3049" s="19" t="n"/>
      <c r="J3049" s="34">
        <f>IF(A3049="","",H3049+I3049)</f>
        <v/>
      </c>
      <c r="K3049" s="14" t="n"/>
      <c r="L3049" s="14" t="n"/>
      <c r="M3049" s="14" t="n"/>
      <c r="N3049" s="14" t="n"/>
      <c r="O3049" s="20">
        <f>IF(A3049="","",SUMPRODUCT((A3049&gt;=Setup!$C$19:$C$30)*(A3049&lt;=Setup!$D$19:$D$30)*Setup!$A$19:$A$30))</f>
        <v/>
      </c>
      <c r="P3049" s="34">
        <f>IF(A3049="","",IF(OR(F3049="Standard domestic 15% (Box 7)",F3049="Import - VAT paid at customs (Box 8)",F3049="Import - Reverse charge (Box 9)"),ROUND(H3049*Setup!$B$9,2),0))</f>
        <v/>
      </c>
      <c r="Q3049" s="34">
        <f>IF(A3049="","",I3049-P3049)</f>
        <v/>
      </c>
      <c r="R3049" s="34">
        <f>IF(A3049="","",IF(L3049="Yes",I3049,0))</f>
        <v/>
      </c>
      <c r="S3049" s="34">
        <f>IF(A3049="","",IF(AND(L3049="Yes",K3049="Yes",NOT(ISNUMBER(SEARCH("blocked",G3049))),OR(F3049="Standard domestic 15% (Box 7)",F3049="Import - VAT paid at customs (Box 8)",F3049="Import - Reverse charge (Box 9)"),OR(F3049&lt;&gt;"Standard domestic 15% (Box 7)",AND(LEN(D3049)=15,LEFT(D3049,1)="3",RIGHT(D3049,1)="3",ISNUMBER(--D3049)))),I3049,0))</f>
        <v/>
      </c>
      <c r="T3049" s="34">
        <f>IF(A3049="","",R3049-S3049)</f>
        <v/>
      </c>
      <c r="U3049" s="23">
        <f>IF(A3049="","",IF(O3049=0,"Outside audit periods; ","")&amp;IF(F3049="","No VAT category; ","")&amp;IF(ABS(Q3049)&gt;Setup!$B$10,"VAT ≠ 15% × net; ","")&amp;IF(AND(F3049="Standard domestic 15% (Box 7)",NOT(AND(LEN(D3049)=15,LEFT(D3049,1)="3",RIGHT(D3049,1)="3",ISNUMBER(--D3049)))),"Invalid/missing supplier VAT no; ","")&amp;IF(AND(L3049="Yes",K3049&lt;&gt;"Yes"),"VAT claimed without valid tax invoice; ","")&amp;IF(AND(L3049="Yes",ISNUMBER(SEARCH("blocked",G3049))),"Blocked input VAT claimed; ","")&amp;IF(AND(F3049="Import - VAT paid at customs (Box 8)",M3049=""),"Customs declaration no missing; ","")&amp;IF(AND(F3049="Import - Reverse charge (Box 9)",E3049="Saudi Arabia"),"RCM used for a local supplier; ","")&amp;IF(AND(L3049="Yes",NOT(OR(F3049="Standard domestic 15% (Box 7)",F3049="Import - VAT paid at customs (Box 8)",F3049="Import - Reverse charge (Box 9)"))),"VAT claimed on non-taxable category; ",""))</f>
        <v/>
      </c>
    </row>
    <row r="3050">
      <c r="A3050" s="17" t="n"/>
      <c r="B3050" s="14" t="n"/>
      <c r="C3050" s="14" t="n"/>
      <c r="D3050" s="16" t="n"/>
      <c r="E3050" s="14" t="n"/>
      <c r="F3050" s="14" t="n"/>
      <c r="G3050" s="14" t="n"/>
      <c r="H3050" s="19" t="n"/>
      <c r="I3050" s="19" t="n"/>
      <c r="J3050" s="34">
        <f>IF(A3050="","",H3050+I3050)</f>
        <v/>
      </c>
      <c r="K3050" s="14" t="n"/>
      <c r="L3050" s="14" t="n"/>
      <c r="M3050" s="14" t="n"/>
      <c r="N3050" s="14" t="n"/>
      <c r="O3050" s="20">
        <f>IF(A3050="","",SUMPRODUCT((A3050&gt;=Setup!$C$19:$C$30)*(A3050&lt;=Setup!$D$19:$D$30)*Setup!$A$19:$A$30))</f>
        <v/>
      </c>
      <c r="P3050" s="34">
        <f>IF(A3050="","",IF(OR(F3050="Standard domestic 15% (Box 7)",F3050="Import - VAT paid at customs (Box 8)",F3050="Import - Reverse charge (Box 9)"),ROUND(H3050*Setup!$B$9,2),0))</f>
        <v/>
      </c>
      <c r="Q3050" s="34">
        <f>IF(A3050="","",I3050-P3050)</f>
        <v/>
      </c>
      <c r="R3050" s="34">
        <f>IF(A3050="","",IF(L3050="Yes",I3050,0))</f>
        <v/>
      </c>
      <c r="S3050" s="34">
        <f>IF(A3050="","",IF(AND(L3050="Yes",K3050="Yes",NOT(ISNUMBER(SEARCH("blocked",G3050))),OR(F3050="Standard domestic 15% (Box 7)",F3050="Import - VAT paid at customs (Box 8)",F3050="Import - Reverse charge (Box 9)"),OR(F3050&lt;&gt;"Standard domestic 15% (Box 7)",AND(LEN(D3050)=15,LEFT(D3050,1)="3",RIGHT(D3050,1)="3",ISNUMBER(--D3050)))),I3050,0))</f>
        <v/>
      </c>
      <c r="T3050" s="34">
        <f>IF(A3050="","",R3050-S3050)</f>
        <v/>
      </c>
      <c r="U3050" s="23">
        <f>IF(A3050="","",IF(O3050=0,"Outside audit periods; ","")&amp;IF(F3050="","No VAT category; ","")&amp;IF(ABS(Q3050)&gt;Setup!$B$10,"VAT ≠ 15% × net; ","")&amp;IF(AND(F3050="Standard domestic 15% (Box 7)",NOT(AND(LEN(D3050)=15,LEFT(D3050,1)="3",RIGHT(D3050,1)="3",ISNUMBER(--D3050)))),"Invalid/missing supplier VAT no; ","")&amp;IF(AND(L3050="Yes",K3050&lt;&gt;"Yes"),"VAT claimed without valid tax invoice; ","")&amp;IF(AND(L3050="Yes",ISNUMBER(SEARCH("blocked",G3050))),"Blocked input VAT claimed; ","")&amp;IF(AND(F3050="Import - VAT paid at customs (Box 8)",M3050=""),"Customs declaration no missing; ","")&amp;IF(AND(F3050="Import - Reverse charge (Box 9)",E3050="Saudi Arabia"),"RCM used for a local supplier; ","")&amp;IF(AND(L3050="Yes",NOT(OR(F3050="Standard domestic 15% (Box 7)",F3050="Import - VAT paid at customs (Box 8)",F3050="Import - Reverse charge (Box 9)"))),"VAT claimed on non-taxable category; ",""))</f>
        <v/>
      </c>
    </row>
    <row r="3051">
      <c r="A3051" s="17" t="n"/>
      <c r="B3051" s="14" t="n"/>
      <c r="C3051" s="14" t="n"/>
      <c r="D3051" s="16" t="n"/>
      <c r="E3051" s="14" t="n"/>
      <c r="F3051" s="14" t="n"/>
      <c r="G3051" s="14" t="n"/>
      <c r="H3051" s="19" t="n"/>
      <c r="I3051" s="19" t="n"/>
      <c r="J3051" s="34">
        <f>IF(A3051="","",H3051+I3051)</f>
        <v/>
      </c>
      <c r="K3051" s="14" t="n"/>
      <c r="L3051" s="14" t="n"/>
      <c r="M3051" s="14" t="n"/>
      <c r="N3051" s="14" t="n"/>
      <c r="O3051" s="20">
        <f>IF(A3051="","",SUMPRODUCT((A3051&gt;=Setup!$C$19:$C$30)*(A3051&lt;=Setup!$D$19:$D$30)*Setup!$A$19:$A$30))</f>
        <v/>
      </c>
      <c r="P3051" s="34">
        <f>IF(A3051="","",IF(OR(F3051="Standard domestic 15% (Box 7)",F3051="Import - VAT paid at customs (Box 8)",F3051="Import - Reverse charge (Box 9)"),ROUND(H3051*Setup!$B$9,2),0))</f>
        <v/>
      </c>
      <c r="Q3051" s="34">
        <f>IF(A3051="","",I3051-P3051)</f>
        <v/>
      </c>
      <c r="R3051" s="34">
        <f>IF(A3051="","",IF(L3051="Yes",I3051,0))</f>
        <v/>
      </c>
      <c r="S3051" s="34">
        <f>IF(A3051="","",IF(AND(L3051="Yes",K3051="Yes",NOT(ISNUMBER(SEARCH("blocked",G3051))),OR(F3051="Standard domestic 15% (Box 7)",F3051="Import - VAT paid at customs (Box 8)",F3051="Import - Reverse charge (Box 9)"),OR(F3051&lt;&gt;"Standard domestic 15% (Box 7)",AND(LEN(D3051)=15,LEFT(D3051,1)="3",RIGHT(D3051,1)="3",ISNUMBER(--D3051)))),I3051,0))</f>
        <v/>
      </c>
      <c r="T3051" s="34">
        <f>IF(A3051="","",R3051-S3051)</f>
        <v/>
      </c>
      <c r="U3051" s="23">
        <f>IF(A3051="","",IF(O3051=0,"Outside audit periods; ","")&amp;IF(F3051="","No VAT category; ","")&amp;IF(ABS(Q3051)&gt;Setup!$B$10,"VAT ≠ 15% × net; ","")&amp;IF(AND(F3051="Standard domestic 15% (Box 7)",NOT(AND(LEN(D3051)=15,LEFT(D3051,1)="3",RIGHT(D3051,1)="3",ISNUMBER(--D3051)))),"Invalid/missing supplier VAT no; ","")&amp;IF(AND(L3051="Yes",K3051&lt;&gt;"Yes"),"VAT claimed without valid tax invoice; ","")&amp;IF(AND(L3051="Yes",ISNUMBER(SEARCH("blocked",G3051))),"Blocked input VAT claimed; ","")&amp;IF(AND(F3051="Import - VAT paid at customs (Box 8)",M3051=""),"Customs declaration no missing; ","")&amp;IF(AND(F3051="Import - Reverse charge (Box 9)",E3051="Saudi Arabia"),"RCM used for a local supplier; ","")&amp;IF(AND(L3051="Yes",NOT(OR(F3051="Standard domestic 15% (Box 7)",F3051="Import - VAT paid at customs (Box 8)",F3051="Import - Reverse charge (Box 9)"))),"VAT claimed on non-taxable category; ",""))</f>
        <v/>
      </c>
    </row>
    <row r="3052">
      <c r="A3052" s="17" t="n"/>
      <c r="B3052" s="14" t="n"/>
      <c r="C3052" s="14" t="n"/>
      <c r="D3052" s="16" t="n"/>
      <c r="E3052" s="14" t="n"/>
      <c r="F3052" s="14" t="n"/>
      <c r="G3052" s="14" t="n"/>
      <c r="H3052" s="19" t="n"/>
      <c r="I3052" s="19" t="n"/>
      <c r="J3052" s="34">
        <f>IF(A3052="","",H3052+I3052)</f>
        <v/>
      </c>
      <c r="K3052" s="14" t="n"/>
      <c r="L3052" s="14" t="n"/>
      <c r="M3052" s="14" t="n"/>
      <c r="N3052" s="14" t="n"/>
      <c r="O3052" s="20">
        <f>IF(A3052="","",SUMPRODUCT((A3052&gt;=Setup!$C$19:$C$30)*(A3052&lt;=Setup!$D$19:$D$30)*Setup!$A$19:$A$30))</f>
        <v/>
      </c>
      <c r="P3052" s="34">
        <f>IF(A3052="","",IF(OR(F3052="Standard domestic 15% (Box 7)",F3052="Import - VAT paid at customs (Box 8)",F3052="Import - Reverse charge (Box 9)"),ROUND(H3052*Setup!$B$9,2),0))</f>
        <v/>
      </c>
      <c r="Q3052" s="34">
        <f>IF(A3052="","",I3052-P3052)</f>
        <v/>
      </c>
      <c r="R3052" s="34">
        <f>IF(A3052="","",IF(L3052="Yes",I3052,0))</f>
        <v/>
      </c>
      <c r="S3052" s="34">
        <f>IF(A3052="","",IF(AND(L3052="Yes",K3052="Yes",NOT(ISNUMBER(SEARCH("blocked",G3052))),OR(F3052="Standard domestic 15% (Box 7)",F3052="Import - VAT paid at customs (Box 8)",F3052="Import - Reverse charge (Box 9)"),OR(F3052&lt;&gt;"Standard domestic 15% (Box 7)",AND(LEN(D3052)=15,LEFT(D3052,1)="3",RIGHT(D3052,1)="3",ISNUMBER(--D3052)))),I3052,0))</f>
        <v/>
      </c>
      <c r="T3052" s="34">
        <f>IF(A3052="","",R3052-S3052)</f>
        <v/>
      </c>
      <c r="U3052" s="23">
        <f>IF(A3052="","",IF(O3052=0,"Outside audit periods; ","")&amp;IF(F3052="","No VAT category; ","")&amp;IF(ABS(Q3052)&gt;Setup!$B$10,"VAT ≠ 15% × net; ","")&amp;IF(AND(F3052="Standard domestic 15% (Box 7)",NOT(AND(LEN(D3052)=15,LEFT(D3052,1)="3",RIGHT(D3052,1)="3",ISNUMBER(--D3052)))),"Invalid/missing supplier VAT no; ","")&amp;IF(AND(L3052="Yes",K3052&lt;&gt;"Yes"),"VAT claimed without valid tax invoice; ","")&amp;IF(AND(L3052="Yes",ISNUMBER(SEARCH("blocked",G3052))),"Blocked input VAT claimed; ","")&amp;IF(AND(F3052="Import - VAT paid at customs (Box 8)",M3052=""),"Customs declaration no missing; ","")&amp;IF(AND(F3052="Import - Reverse charge (Box 9)",E3052="Saudi Arabia"),"RCM used for a local supplier; ","")&amp;IF(AND(L3052="Yes",NOT(OR(F3052="Standard domestic 15% (Box 7)",F3052="Import - VAT paid at customs (Box 8)",F3052="Import - Reverse charge (Box 9)"))),"VAT claimed on non-taxable category; ",""))</f>
        <v/>
      </c>
    </row>
    <row r="3053">
      <c r="A3053" s="17" t="n"/>
      <c r="B3053" s="14" t="n"/>
      <c r="C3053" s="14" t="n"/>
      <c r="D3053" s="16" t="n"/>
      <c r="E3053" s="14" t="n"/>
      <c r="F3053" s="14" t="n"/>
      <c r="G3053" s="14" t="n"/>
      <c r="H3053" s="19" t="n"/>
      <c r="I3053" s="19" t="n"/>
      <c r="J3053" s="34">
        <f>IF(A3053="","",H3053+I3053)</f>
        <v/>
      </c>
      <c r="K3053" s="14" t="n"/>
      <c r="L3053" s="14" t="n"/>
      <c r="M3053" s="14" t="n"/>
      <c r="N3053" s="14" t="n"/>
      <c r="O3053" s="20">
        <f>IF(A3053="","",SUMPRODUCT((A3053&gt;=Setup!$C$19:$C$30)*(A3053&lt;=Setup!$D$19:$D$30)*Setup!$A$19:$A$30))</f>
        <v/>
      </c>
      <c r="P3053" s="34">
        <f>IF(A3053="","",IF(OR(F3053="Standard domestic 15% (Box 7)",F3053="Import - VAT paid at customs (Box 8)",F3053="Import - Reverse charge (Box 9)"),ROUND(H3053*Setup!$B$9,2),0))</f>
        <v/>
      </c>
      <c r="Q3053" s="34">
        <f>IF(A3053="","",I3053-P3053)</f>
        <v/>
      </c>
      <c r="R3053" s="34">
        <f>IF(A3053="","",IF(L3053="Yes",I3053,0))</f>
        <v/>
      </c>
      <c r="S3053" s="34">
        <f>IF(A3053="","",IF(AND(L3053="Yes",K3053="Yes",NOT(ISNUMBER(SEARCH("blocked",G3053))),OR(F3053="Standard domestic 15% (Box 7)",F3053="Import - VAT paid at customs (Box 8)",F3053="Import - Reverse charge (Box 9)"),OR(F3053&lt;&gt;"Standard domestic 15% (Box 7)",AND(LEN(D3053)=15,LEFT(D3053,1)="3",RIGHT(D3053,1)="3",ISNUMBER(--D3053)))),I3053,0))</f>
        <v/>
      </c>
      <c r="T3053" s="34">
        <f>IF(A3053="","",R3053-S3053)</f>
        <v/>
      </c>
      <c r="U3053" s="23">
        <f>IF(A3053="","",IF(O3053=0,"Outside audit periods; ","")&amp;IF(F3053="","No VAT category; ","")&amp;IF(ABS(Q3053)&gt;Setup!$B$10,"VAT ≠ 15% × net; ","")&amp;IF(AND(F3053="Standard domestic 15% (Box 7)",NOT(AND(LEN(D3053)=15,LEFT(D3053,1)="3",RIGHT(D3053,1)="3",ISNUMBER(--D3053)))),"Invalid/missing supplier VAT no; ","")&amp;IF(AND(L3053="Yes",K3053&lt;&gt;"Yes"),"VAT claimed without valid tax invoice; ","")&amp;IF(AND(L3053="Yes",ISNUMBER(SEARCH("blocked",G3053))),"Blocked input VAT claimed; ","")&amp;IF(AND(F3053="Import - VAT paid at customs (Box 8)",M3053=""),"Customs declaration no missing; ","")&amp;IF(AND(F3053="Import - Reverse charge (Box 9)",E3053="Saudi Arabia"),"RCM used for a local supplier; ","")&amp;IF(AND(L3053="Yes",NOT(OR(F3053="Standard domestic 15% (Box 7)",F3053="Import - VAT paid at customs (Box 8)",F3053="Import - Reverse charge (Box 9)"))),"VAT claimed on non-taxable category; ",""))</f>
        <v/>
      </c>
    </row>
    <row r="3054">
      <c r="A3054" s="17" t="n"/>
      <c r="B3054" s="14" t="n"/>
      <c r="C3054" s="14" t="n"/>
      <c r="D3054" s="16" t="n"/>
      <c r="E3054" s="14" t="n"/>
      <c r="F3054" s="14" t="n"/>
      <c r="G3054" s="14" t="n"/>
      <c r="H3054" s="19" t="n"/>
      <c r="I3054" s="19" t="n"/>
      <c r="J3054" s="34">
        <f>IF(A3054="","",H3054+I3054)</f>
        <v/>
      </c>
      <c r="K3054" s="14" t="n"/>
      <c r="L3054" s="14" t="n"/>
      <c r="M3054" s="14" t="n"/>
      <c r="N3054" s="14" t="n"/>
      <c r="O3054" s="20">
        <f>IF(A3054="","",SUMPRODUCT((A3054&gt;=Setup!$C$19:$C$30)*(A3054&lt;=Setup!$D$19:$D$30)*Setup!$A$19:$A$30))</f>
        <v/>
      </c>
      <c r="P3054" s="34">
        <f>IF(A3054="","",IF(OR(F3054="Standard domestic 15% (Box 7)",F3054="Import - VAT paid at customs (Box 8)",F3054="Import - Reverse charge (Box 9)"),ROUND(H3054*Setup!$B$9,2),0))</f>
        <v/>
      </c>
      <c r="Q3054" s="34">
        <f>IF(A3054="","",I3054-P3054)</f>
        <v/>
      </c>
      <c r="R3054" s="34">
        <f>IF(A3054="","",IF(L3054="Yes",I3054,0))</f>
        <v/>
      </c>
      <c r="S3054" s="34">
        <f>IF(A3054="","",IF(AND(L3054="Yes",K3054="Yes",NOT(ISNUMBER(SEARCH("blocked",G3054))),OR(F3054="Standard domestic 15% (Box 7)",F3054="Import - VAT paid at customs (Box 8)",F3054="Import - Reverse charge (Box 9)"),OR(F3054&lt;&gt;"Standard domestic 15% (Box 7)",AND(LEN(D3054)=15,LEFT(D3054,1)="3",RIGHT(D3054,1)="3",ISNUMBER(--D3054)))),I3054,0))</f>
        <v/>
      </c>
      <c r="T3054" s="34">
        <f>IF(A3054="","",R3054-S3054)</f>
        <v/>
      </c>
      <c r="U3054" s="23">
        <f>IF(A3054="","",IF(O3054=0,"Outside audit periods; ","")&amp;IF(F3054="","No VAT category; ","")&amp;IF(ABS(Q3054)&gt;Setup!$B$10,"VAT ≠ 15% × net; ","")&amp;IF(AND(F3054="Standard domestic 15% (Box 7)",NOT(AND(LEN(D3054)=15,LEFT(D3054,1)="3",RIGHT(D3054,1)="3",ISNUMBER(--D3054)))),"Invalid/missing supplier VAT no; ","")&amp;IF(AND(L3054="Yes",K3054&lt;&gt;"Yes"),"VAT claimed without valid tax invoice; ","")&amp;IF(AND(L3054="Yes",ISNUMBER(SEARCH("blocked",G3054))),"Blocked input VAT claimed; ","")&amp;IF(AND(F3054="Import - VAT paid at customs (Box 8)",M3054=""),"Customs declaration no missing; ","")&amp;IF(AND(F3054="Import - Reverse charge (Box 9)",E3054="Saudi Arabia"),"RCM used for a local supplier; ","")&amp;IF(AND(L3054="Yes",NOT(OR(F3054="Standard domestic 15% (Box 7)",F3054="Import - VAT paid at customs (Box 8)",F3054="Import - Reverse charge (Box 9)"))),"VAT claimed on non-taxable category; ",""))</f>
        <v/>
      </c>
    </row>
    <row r="3055">
      <c r="A3055" s="17" t="n"/>
      <c r="B3055" s="14" t="n"/>
      <c r="C3055" s="14" t="n"/>
      <c r="D3055" s="16" t="n"/>
      <c r="E3055" s="14" t="n"/>
      <c r="F3055" s="14" t="n"/>
      <c r="G3055" s="14" t="n"/>
      <c r="H3055" s="19" t="n"/>
      <c r="I3055" s="19" t="n"/>
      <c r="J3055" s="34">
        <f>IF(A3055="","",H3055+I3055)</f>
        <v/>
      </c>
      <c r="K3055" s="14" t="n"/>
      <c r="L3055" s="14" t="n"/>
      <c r="M3055" s="14" t="n"/>
      <c r="N3055" s="14" t="n"/>
      <c r="O3055" s="20">
        <f>IF(A3055="","",SUMPRODUCT((A3055&gt;=Setup!$C$19:$C$30)*(A3055&lt;=Setup!$D$19:$D$30)*Setup!$A$19:$A$30))</f>
        <v/>
      </c>
      <c r="P3055" s="34">
        <f>IF(A3055="","",IF(OR(F3055="Standard domestic 15% (Box 7)",F3055="Import - VAT paid at customs (Box 8)",F3055="Import - Reverse charge (Box 9)"),ROUND(H3055*Setup!$B$9,2),0))</f>
        <v/>
      </c>
      <c r="Q3055" s="34">
        <f>IF(A3055="","",I3055-P3055)</f>
        <v/>
      </c>
      <c r="R3055" s="34">
        <f>IF(A3055="","",IF(L3055="Yes",I3055,0))</f>
        <v/>
      </c>
      <c r="S3055" s="34">
        <f>IF(A3055="","",IF(AND(L3055="Yes",K3055="Yes",NOT(ISNUMBER(SEARCH("blocked",G3055))),OR(F3055="Standard domestic 15% (Box 7)",F3055="Import - VAT paid at customs (Box 8)",F3055="Import - Reverse charge (Box 9)"),OR(F3055&lt;&gt;"Standard domestic 15% (Box 7)",AND(LEN(D3055)=15,LEFT(D3055,1)="3",RIGHT(D3055,1)="3",ISNUMBER(--D3055)))),I3055,0))</f>
        <v/>
      </c>
      <c r="T3055" s="34">
        <f>IF(A3055="","",R3055-S3055)</f>
        <v/>
      </c>
      <c r="U3055" s="23">
        <f>IF(A3055="","",IF(O3055=0,"Outside audit periods; ","")&amp;IF(F3055="","No VAT category; ","")&amp;IF(ABS(Q3055)&gt;Setup!$B$10,"VAT ≠ 15% × net; ","")&amp;IF(AND(F3055="Standard domestic 15% (Box 7)",NOT(AND(LEN(D3055)=15,LEFT(D3055,1)="3",RIGHT(D3055,1)="3",ISNUMBER(--D3055)))),"Invalid/missing supplier VAT no; ","")&amp;IF(AND(L3055="Yes",K3055&lt;&gt;"Yes"),"VAT claimed without valid tax invoice; ","")&amp;IF(AND(L3055="Yes",ISNUMBER(SEARCH("blocked",G3055))),"Blocked input VAT claimed; ","")&amp;IF(AND(F3055="Import - VAT paid at customs (Box 8)",M3055=""),"Customs declaration no missing; ","")&amp;IF(AND(F3055="Import - Reverse charge (Box 9)",E3055="Saudi Arabia"),"RCM used for a local supplier; ","")&amp;IF(AND(L3055="Yes",NOT(OR(F3055="Standard domestic 15% (Box 7)",F3055="Import - VAT paid at customs (Box 8)",F3055="Import - Reverse charge (Box 9)"))),"VAT claimed on non-taxable category; ",""))</f>
        <v/>
      </c>
    </row>
    <row r="3056">
      <c r="A3056" s="17" t="n"/>
      <c r="B3056" s="14" t="n"/>
      <c r="C3056" s="14" t="n"/>
      <c r="D3056" s="16" t="n"/>
      <c r="E3056" s="14" t="n"/>
      <c r="F3056" s="14" t="n"/>
      <c r="G3056" s="14" t="n"/>
      <c r="H3056" s="19" t="n"/>
      <c r="I3056" s="19" t="n"/>
      <c r="J3056" s="34">
        <f>IF(A3056="","",H3056+I3056)</f>
        <v/>
      </c>
      <c r="K3056" s="14" t="n"/>
      <c r="L3056" s="14" t="n"/>
      <c r="M3056" s="14" t="n"/>
      <c r="N3056" s="14" t="n"/>
      <c r="O3056" s="20">
        <f>IF(A3056="","",SUMPRODUCT((A3056&gt;=Setup!$C$19:$C$30)*(A3056&lt;=Setup!$D$19:$D$30)*Setup!$A$19:$A$30))</f>
        <v/>
      </c>
      <c r="P3056" s="34">
        <f>IF(A3056="","",IF(OR(F3056="Standard domestic 15% (Box 7)",F3056="Import - VAT paid at customs (Box 8)",F3056="Import - Reverse charge (Box 9)"),ROUND(H3056*Setup!$B$9,2),0))</f>
        <v/>
      </c>
      <c r="Q3056" s="34">
        <f>IF(A3056="","",I3056-P3056)</f>
        <v/>
      </c>
      <c r="R3056" s="34">
        <f>IF(A3056="","",IF(L3056="Yes",I3056,0))</f>
        <v/>
      </c>
      <c r="S3056" s="34">
        <f>IF(A3056="","",IF(AND(L3056="Yes",K3056="Yes",NOT(ISNUMBER(SEARCH("blocked",G3056))),OR(F3056="Standard domestic 15% (Box 7)",F3056="Import - VAT paid at customs (Box 8)",F3056="Import - Reverse charge (Box 9)"),OR(F3056&lt;&gt;"Standard domestic 15% (Box 7)",AND(LEN(D3056)=15,LEFT(D3056,1)="3",RIGHT(D3056,1)="3",ISNUMBER(--D3056)))),I3056,0))</f>
        <v/>
      </c>
      <c r="T3056" s="34">
        <f>IF(A3056="","",R3056-S3056)</f>
        <v/>
      </c>
      <c r="U3056" s="23">
        <f>IF(A3056="","",IF(O3056=0,"Outside audit periods; ","")&amp;IF(F3056="","No VAT category; ","")&amp;IF(ABS(Q3056)&gt;Setup!$B$10,"VAT ≠ 15% × net; ","")&amp;IF(AND(F3056="Standard domestic 15% (Box 7)",NOT(AND(LEN(D3056)=15,LEFT(D3056,1)="3",RIGHT(D3056,1)="3",ISNUMBER(--D3056)))),"Invalid/missing supplier VAT no; ","")&amp;IF(AND(L3056="Yes",K3056&lt;&gt;"Yes"),"VAT claimed without valid tax invoice; ","")&amp;IF(AND(L3056="Yes",ISNUMBER(SEARCH("blocked",G3056))),"Blocked input VAT claimed; ","")&amp;IF(AND(F3056="Import - VAT paid at customs (Box 8)",M3056=""),"Customs declaration no missing; ","")&amp;IF(AND(F3056="Import - Reverse charge (Box 9)",E3056="Saudi Arabia"),"RCM used for a local supplier; ","")&amp;IF(AND(L3056="Yes",NOT(OR(F3056="Standard domestic 15% (Box 7)",F3056="Import - VAT paid at customs (Box 8)",F3056="Import - Reverse charge (Box 9)"))),"VAT claimed on non-taxable category; ",""))</f>
        <v/>
      </c>
    </row>
    <row r="3057">
      <c r="A3057" s="17" t="n"/>
      <c r="B3057" s="14" t="n"/>
      <c r="C3057" s="14" t="n"/>
      <c r="D3057" s="16" t="n"/>
      <c r="E3057" s="14" t="n"/>
      <c r="F3057" s="14" t="n"/>
      <c r="G3057" s="14" t="n"/>
      <c r="H3057" s="19" t="n"/>
      <c r="I3057" s="19" t="n"/>
      <c r="J3057" s="34">
        <f>IF(A3057="","",H3057+I3057)</f>
        <v/>
      </c>
      <c r="K3057" s="14" t="n"/>
      <c r="L3057" s="14" t="n"/>
      <c r="M3057" s="14" t="n"/>
      <c r="N3057" s="14" t="n"/>
      <c r="O3057" s="20">
        <f>IF(A3057="","",SUMPRODUCT((A3057&gt;=Setup!$C$19:$C$30)*(A3057&lt;=Setup!$D$19:$D$30)*Setup!$A$19:$A$30))</f>
        <v/>
      </c>
      <c r="P3057" s="34">
        <f>IF(A3057="","",IF(OR(F3057="Standard domestic 15% (Box 7)",F3057="Import - VAT paid at customs (Box 8)",F3057="Import - Reverse charge (Box 9)"),ROUND(H3057*Setup!$B$9,2),0))</f>
        <v/>
      </c>
      <c r="Q3057" s="34">
        <f>IF(A3057="","",I3057-P3057)</f>
        <v/>
      </c>
      <c r="R3057" s="34">
        <f>IF(A3057="","",IF(L3057="Yes",I3057,0))</f>
        <v/>
      </c>
      <c r="S3057" s="34">
        <f>IF(A3057="","",IF(AND(L3057="Yes",K3057="Yes",NOT(ISNUMBER(SEARCH("blocked",G3057))),OR(F3057="Standard domestic 15% (Box 7)",F3057="Import - VAT paid at customs (Box 8)",F3057="Import - Reverse charge (Box 9)"),OR(F3057&lt;&gt;"Standard domestic 15% (Box 7)",AND(LEN(D3057)=15,LEFT(D3057,1)="3",RIGHT(D3057,1)="3",ISNUMBER(--D3057)))),I3057,0))</f>
        <v/>
      </c>
      <c r="T3057" s="34">
        <f>IF(A3057="","",R3057-S3057)</f>
        <v/>
      </c>
      <c r="U3057" s="23">
        <f>IF(A3057="","",IF(O3057=0,"Outside audit periods; ","")&amp;IF(F3057="","No VAT category; ","")&amp;IF(ABS(Q3057)&gt;Setup!$B$10,"VAT ≠ 15% × net; ","")&amp;IF(AND(F3057="Standard domestic 15% (Box 7)",NOT(AND(LEN(D3057)=15,LEFT(D3057,1)="3",RIGHT(D3057,1)="3",ISNUMBER(--D3057)))),"Invalid/missing supplier VAT no; ","")&amp;IF(AND(L3057="Yes",K3057&lt;&gt;"Yes"),"VAT claimed without valid tax invoice; ","")&amp;IF(AND(L3057="Yes",ISNUMBER(SEARCH("blocked",G3057))),"Blocked input VAT claimed; ","")&amp;IF(AND(F3057="Import - VAT paid at customs (Box 8)",M3057=""),"Customs declaration no missing; ","")&amp;IF(AND(F3057="Import - Reverse charge (Box 9)",E3057="Saudi Arabia"),"RCM used for a local supplier; ","")&amp;IF(AND(L3057="Yes",NOT(OR(F3057="Standard domestic 15% (Box 7)",F3057="Import - VAT paid at customs (Box 8)",F3057="Import - Reverse charge (Box 9)"))),"VAT claimed on non-taxable category; ",""))</f>
        <v/>
      </c>
    </row>
    <row r="3058">
      <c r="A3058" s="17" t="n"/>
      <c r="B3058" s="14" t="n"/>
      <c r="C3058" s="14" t="n"/>
      <c r="D3058" s="16" t="n"/>
      <c r="E3058" s="14" t="n"/>
      <c r="F3058" s="14" t="n"/>
      <c r="G3058" s="14" t="n"/>
      <c r="H3058" s="19" t="n"/>
      <c r="I3058" s="19" t="n"/>
      <c r="J3058" s="34">
        <f>IF(A3058="","",H3058+I3058)</f>
        <v/>
      </c>
      <c r="K3058" s="14" t="n"/>
      <c r="L3058" s="14" t="n"/>
      <c r="M3058" s="14" t="n"/>
      <c r="N3058" s="14" t="n"/>
      <c r="O3058" s="20">
        <f>IF(A3058="","",SUMPRODUCT((A3058&gt;=Setup!$C$19:$C$30)*(A3058&lt;=Setup!$D$19:$D$30)*Setup!$A$19:$A$30))</f>
        <v/>
      </c>
      <c r="P3058" s="34">
        <f>IF(A3058="","",IF(OR(F3058="Standard domestic 15% (Box 7)",F3058="Import - VAT paid at customs (Box 8)",F3058="Import - Reverse charge (Box 9)"),ROUND(H3058*Setup!$B$9,2),0))</f>
        <v/>
      </c>
      <c r="Q3058" s="34">
        <f>IF(A3058="","",I3058-P3058)</f>
        <v/>
      </c>
      <c r="R3058" s="34">
        <f>IF(A3058="","",IF(L3058="Yes",I3058,0))</f>
        <v/>
      </c>
      <c r="S3058" s="34">
        <f>IF(A3058="","",IF(AND(L3058="Yes",K3058="Yes",NOT(ISNUMBER(SEARCH("blocked",G3058))),OR(F3058="Standard domestic 15% (Box 7)",F3058="Import - VAT paid at customs (Box 8)",F3058="Import - Reverse charge (Box 9)"),OR(F3058&lt;&gt;"Standard domestic 15% (Box 7)",AND(LEN(D3058)=15,LEFT(D3058,1)="3",RIGHT(D3058,1)="3",ISNUMBER(--D3058)))),I3058,0))</f>
        <v/>
      </c>
      <c r="T3058" s="34">
        <f>IF(A3058="","",R3058-S3058)</f>
        <v/>
      </c>
      <c r="U3058" s="23">
        <f>IF(A3058="","",IF(O3058=0,"Outside audit periods; ","")&amp;IF(F3058="","No VAT category; ","")&amp;IF(ABS(Q3058)&gt;Setup!$B$10,"VAT ≠ 15% × net; ","")&amp;IF(AND(F3058="Standard domestic 15% (Box 7)",NOT(AND(LEN(D3058)=15,LEFT(D3058,1)="3",RIGHT(D3058,1)="3",ISNUMBER(--D3058)))),"Invalid/missing supplier VAT no; ","")&amp;IF(AND(L3058="Yes",K3058&lt;&gt;"Yes"),"VAT claimed without valid tax invoice; ","")&amp;IF(AND(L3058="Yes",ISNUMBER(SEARCH("blocked",G3058))),"Blocked input VAT claimed; ","")&amp;IF(AND(F3058="Import - VAT paid at customs (Box 8)",M3058=""),"Customs declaration no missing; ","")&amp;IF(AND(F3058="Import - Reverse charge (Box 9)",E3058="Saudi Arabia"),"RCM used for a local supplier; ","")&amp;IF(AND(L3058="Yes",NOT(OR(F3058="Standard domestic 15% (Box 7)",F3058="Import - VAT paid at customs (Box 8)",F3058="Import - Reverse charge (Box 9)"))),"VAT claimed on non-taxable category; ",""))</f>
        <v/>
      </c>
    </row>
    <row r="3059">
      <c r="A3059" s="17" t="n"/>
      <c r="B3059" s="14" t="n"/>
      <c r="C3059" s="14" t="n"/>
      <c r="D3059" s="16" t="n"/>
      <c r="E3059" s="14" t="n"/>
      <c r="F3059" s="14" t="n"/>
      <c r="G3059" s="14" t="n"/>
      <c r="H3059" s="19" t="n"/>
      <c r="I3059" s="19" t="n"/>
      <c r="J3059" s="34">
        <f>IF(A3059="","",H3059+I3059)</f>
        <v/>
      </c>
      <c r="K3059" s="14" t="n"/>
      <c r="L3059" s="14" t="n"/>
      <c r="M3059" s="14" t="n"/>
      <c r="N3059" s="14" t="n"/>
      <c r="O3059" s="20">
        <f>IF(A3059="","",SUMPRODUCT((A3059&gt;=Setup!$C$19:$C$30)*(A3059&lt;=Setup!$D$19:$D$30)*Setup!$A$19:$A$30))</f>
        <v/>
      </c>
      <c r="P3059" s="34">
        <f>IF(A3059="","",IF(OR(F3059="Standard domestic 15% (Box 7)",F3059="Import - VAT paid at customs (Box 8)",F3059="Import - Reverse charge (Box 9)"),ROUND(H3059*Setup!$B$9,2),0))</f>
        <v/>
      </c>
      <c r="Q3059" s="34">
        <f>IF(A3059="","",I3059-P3059)</f>
        <v/>
      </c>
      <c r="R3059" s="34">
        <f>IF(A3059="","",IF(L3059="Yes",I3059,0))</f>
        <v/>
      </c>
      <c r="S3059" s="34">
        <f>IF(A3059="","",IF(AND(L3059="Yes",K3059="Yes",NOT(ISNUMBER(SEARCH("blocked",G3059))),OR(F3059="Standard domestic 15% (Box 7)",F3059="Import - VAT paid at customs (Box 8)",F3059="Import - Reverse charge (Box 9)"),OR(F3059&lt;&gt;"Standard domestic 15% (Box 7)",AND(LEN(D3059)=15,LEFT(D3059,1)="3",RIGHT(D3059,1)="3",ISNUMBER(--D3059)))),I3059,0))</f>
        <v/>
      </c>
      <c r="T3059" s="34">
        <f>IF(A3059="","",R3059-S3059)</f>
        <v/>
      </c>
      <c r="U3059" s="23">
        <f>IF(A3059="","",IF(O3059=0,"Outside audit periods; ","")&amp;IF(F3059="","No VAT category; ","")&amp;IF(ABS(Q3059)&gt;Setup!$B$10,"VAT ≠ 15% × net; ","")&amp;IF(AND(F3059="Standard domestic 15% (Box 7)",NOT(AND(LEN(D3059)=15,LEFT(D3059,1)="3",RIGHT(D3059,1)="3",ISNUMBER(--D3059)))),"Invalid/missing supplier VAT no; ","")&amp;IF(AND(L3059="Yes",K3059&lt;&gt;"Yes"),"VAT claimed without valid tax invoice; ","")&amp;IF(AND(L3059="Yes",ISNUMBER(SEARCH("blocked",G3059))),"Blocked input VAT claimed; ","")&amp;IF(AND(F3059="Import - VAT paid at customs (Box 8)",M3059=""),"Customs declaration no missing; ","")&amp;IF(AND(F3059="Import - Reverse charge (Box 9)",E3059="Saudi Arabia"),"RCM used for a local supplier; ","")&amp;IF(AND(L3059="Yes",NOT(OR(F3059="Standard domestic 15% (Box 7)",F3059="Import - VAT paid at customs (Box 8)",F3059="Import - Reverse charge (Box 9)"))),"VAT claimed on non-taxable category; ",""))</f>
        <v/>
      </c>
    </row>
    <row r="3060">
      <c r="A3060" s="17" t="n"/>
      <c r="B3060" s="14" t="n"/>
      <c r="C3060" s="14" t="n"/>
      <c r="D3060" s="16" t="n"/>
      <c r="E3060" s="14" t="n"/>
      <c r="F3060" s="14" t="n"/>
      <c r="G3060" s="14" t="n"/>
      <c r="H3060" s="19" t="n"/>
      <c r="I3060" s="19" t="n"/>
      <c r="J3060" s="34">
        <f>IF(A3060="","",H3060+I3060)</f>
        <v/>
      </c>
      <c r="K3060" s="14" t="n"/>
      <c r="L3060" s="14" t="n"/>
      <c r="M3060" s="14" t="n"/>
      <c r="N3060" s="14" t="n"/>
      <c r="O3060" s="20">
        <f>IF(A3060="","",SUMPRODUCT((A3060&gt;=Setup!$C$19:$C$30)*(A3060&lt;=Setup!$D$19:$D$30)*Setup!$A$19:$A$30))</f>
        <v/>
      </c>
      <c r="P3060" s="34">
        <f>IF(A3060="","",IF(OR(F3060="Standard domestic 15% (Box 7)",F3060="Import - VAT paid at customs (Box 8)",F3060="Import - Reverse charge (Box 9)"),ROUND(H3060*Setup!$B$9,2),0))</f>
        <v/>
      </c>
      <c r="Q3060" s="34">
        <f>IF(A3060="","",I3060-P3060)</f>
        <v/>
      </c>
      <c r="R3060" s="34">
        <f>IF(A3060="","",IF(L3060="Yes",I3060,0))</f>
        <v/>
      </c>
      <c r="S3060" s="34">
        <f>IF(A3060="","",IF(AND(L3060="Yes",K3060="Yes",NOT(ISNUMBER(SEARCH("blocked",G3060))),OR(F3060="Standard domestic 15% (Box 7)",F3060="Import - VAT paid at customs (Box 8)",F3060="Import - Reverse charge (Box 9)"),OR(F3060&lt;&gt;"Standard domestic 15% (Box 7)",AND(LEN(D3060)=15,LEFT(D3060,1)="3",RIGHT(D3060,1)="3",ISNUMBER(--D3060)))),I3060,0))</f>
        <v/>
      </c>
      <c r="T3060" s="34">
        <f>IF(A3060="","",R3060-S3060)</f>
        <v/>
      </c>
      <c r="U3060" s="23">
        <f>IF(A3060="","",IF(O3060=0,"Outside audit periods; ","")&amp;IF(F3060="","No VAT category; ","")&amp;IF(ABS(Q3060)&gt;Setup!$B$10,"VAT ≠ 15% × net; ","")&amp;IF(AND(F3060="Standard domestic 15% (Box 7)",NOT(AND(LEN(D3060)=15,LEFT(D3060,1)="3",RIGHT(D3060,1)="3",ISNUMBER(--D3060)))),"Invalid/missing supplier VAT no; ","")&amp;IF(AND(L3060="Yes",K3060&lt;&gt;"Yes"),"VAT claimed without valid tax invoice; ","")&amp;IF(AND(L3060="Yes",ISNUMBER(SEARCH("blocked",G3060))),"Blocked input VAT claimed; ","")&amp;IF(AND(F3060="Import - VAT paid at customs (Box 8)",M3060=""),"Customs declaration no missing; ","")&amp;IF(AND(F3060="Import - Reverse charge (Box 9)",E3060="Saudi Arabia"),"RCM used for a local supplier; ","")&amp;IF(AND(L3060="Yes",NOT(OR(F3060="Standard domestic 15% (Box 7)",F3060="Import - VAT paid at customs (Box 8)",F3060="Import - Reverse charge (Box 9)"))),"VAT claimed on non-taxable category; ",""))</f>
        <v/>
      </c>
    </row>
    <row r="3061">
      <c r="A3061" s="17" t="n"/>
      <c r="B3061" s="14" t="n"/>
      <c r="C3061" s="14" t="n"/>
      <c r="D3061" s="16" t="n"/>
      <c r="E3061" s="14" t="n"/>
      <c r="F3061" s="14" t="n"/>
      <c r="G3061" s="14" t="n"/>
      <c r="H3061" s="19" t="n"/>
      <c r="I3061" s="19" t="n"/>
      <c r="J3061" s="34">
        <f>IF(A3061="","",H3061+I3061)</f>
        <v/>
      </c>
      <c r="K3061" s="14" t="n"/>
      <c r="L3061" s="14" t="n"/>
      <c r="M3061" s="14" t="n"/>
      <c r="N3061" s="14" t="n"/>
      <c r="O3061" s="20">
        <f>IF(A3061="","",SUMPRODUCT((A3061&gt;=Setup!$C$19:$C$30)*(A3061&lt;=Setup!$D$19:$D$30)*Setup!$A$19:$A$30))</f>
        <v/>
      </c>
      <c r="P3061" s="34">
        <f>IF(A3061="","",IF(OR(F3061="Standard domestic 15% (Box 7)",F3061="Import - VAT paid at customs (Box 8)",F3061="Import - Reverse charge (Box 9)"),ROUND(H3061*Setup!$B$9,2),0))</f>
        <v/>
      </c>
      <c r="Q3061" s="34">
        <f>IF(A3061="","",I3061-P3061)</f>
        <v/>
      </c>
      <c r="R3061" s="34">
        <f>IF(A3061="","",IF(L3061="Yes",I3061,0))</f>
        <v/>
      </c>
      <c r="S3061" s="34">
        <f>IF(A3061="","",IF(AND(L3061="Yes",K3061="Yes",NOT(ISNUMBER(SEARCH("blocked",G3061))),OR(F3061="Standard domestic 15% (Box 7)",F3061="Import - VAT paid at customs (Box 8)",F3061="Import - Reverse charge (Box 9)"),OR(F3061&lt;&gt;"Standard domestic 15% (Box 7)",AND(LEN(D3061)=15,LEFT(D3061,1)="3",RIGHT(D3061,1)="3",ISNUMBER(--D3061)))),I3061,0))</f>
        <v/>
      </c>
      <c r="T3061" s="34">
        <f>IF(A3061="","",R3061-S3061)</f>
        <v/>
      </c>
      <c r="U3061" s="23">
        <f>IF(A3061="","",IF(O3061=0,"Outside audit periods; ","")&amp;IF(F3061="","No VAT category; ","")&amp;IF(ABS(Q3061)&gt;Setup!$B$10,"VAT ≠ 15% × net; ","")&amp;IF(AND(F3061="Standard domestic 15% (Box 7)",NOT(AND(LEN(D3061)=15,LEFT(D3061,1)="3",RIGHT(D3061,1)="3",ISNUMBER(--D3061)))),"Invalid/missing supplier VAT no; ","")&amp;IF(AND(L3061="Yes",K3061&lt;&gt;"Yes"),"VAT claimed without valid tax invoice; ","")&amp;IF(AND(L3061="Yes",ISNUMBER(SEARCH("blocked",G3061))),"Blocked input VAT claimed; ","")&amp;IF(AND(F3061="Import - VAT paid at customs (Box 8)",M3061=""),"Customs declaration no missing; ","")&amp;IF(AND(F3061="Import - Reverse charge (Box 9)",E3061="Saudi Arabia"),"RCM used for a local supplier; ","")&amp;IF(AND(L3061="Yes",NOT(OR(F3061="Standard domestic 15% (Box 7)",F3061="Import - VAT paid at customs (Box 8)",F3061="Import - Reverse charge (Box 9)"))),"VAT claimed on non-taxable category; ",""))</f>
        <v/>
      </c>
    </row>
    <row r="3062">
      <c r="A3062" s="17" t="n"/>
      <c r="B3062" s="14" t="n"/>
      <c r="C3062" s="14" t="n"/>
      <c r="D3062" s="16" t="n"/>
      <c r="E3062" s="14" t="n"/>
      <c r="F3062" s="14" t="n"/>
      <c r="G3062" s="14" t="n"/>
      <c r="H3062" s="19" t="n"/>
      <c r="I3062" s="19" t="n"/>
      <c r="J3062" s="34">
        <f>IF(A3062="","",H3062+I3062)</f>
        <v/>
      </c>
      <c r="K3062" s="14" t="n"/>
      <c r="L3062" s="14" t="n"/>
      <c r="M3062" s="14" t="n"/>
      <c r="N3062" s="14" t="n"/>
      <c r="O3062" s="20">
        <f>IF(A3062="","",SUMPRODUCT((A3062&gt;=Setup!$C$19:$C$30)*(A3062&lt;=Setup!$D$19:$D$30)*Setup!$A$19:$A$30))</f>
        <v/>
      </c>
      <c r="P3062" s="34">
        <f>IF(A3062="","",IF(OR(F3062="Standard domestic 15% (Box 7)",F3062="Import - VAT paid at customs (Box 8)",F3062="Import - Reverse charge (Box 9)"),ROUND(H3062*Setup!$B$9,2),0))</f>
        <v/>
      </c>
      <c r="Q3062" s="34">
        <f>IF(A3062="","",I3062-P3062)</f>
        <v/>
      </c>
      <c r="R3062" s="34">
        <f>IF(A3062="","",IF(L3062="Yes",I3062,0))</f>
        <v/>
      </c>
      <c r="S3062" s="34">
        <f>IF(A3062="","",IF(AND(L3062="Yes",K3062="Yes",NOT(ISNUMBER(SEARCH("blocked",G3062))),OR(F3062="Standard domestic 15% (Box 7)",F3062="Import - VAT paid at customs (Box 8)",F3062="Import - Reverse charge (Box 9)"),OR(F3062&lt;&gt;"Standard domestic 15% (Box 7)",AND(LEN(D3062)=15,LEFT(D3062,1)="3",RIGHT(D3062,1)="3",ISNUMBER(--D3062)))),I3062,0))</f>
        <v/>
      </c>
      <c r="T3062" s="34">
        <f>IF(A3062="","",R3062-S3062)</f>
        <v/>
      </c>
      <c r="U3062" s="23">
        <f>IF(A3062="","",IF(O3062=0,"Outside audit periods; ","")&amp;IF(F3062="","No VAT category; ","")&amp;IF(ABS(Q3062)&gt;Setup!$B$10,"VAT ≠ 15% × net; ","")&amp;IF(AND(F3062="Standard domestic 15% (Box 7)",NOT(AND(LEN(D3062)=15,LEFT(D3062,1)="3",RIGHT(D3062,1)="3",ISNUMBER(--D3062)))),"Invalid/missing supplier VAT no; ","")&amp;IF(AND(L3062="Yes",K3062&lt;&gt;"Yes"),"VAT claimed without valid tax invoice; ","")&amp;IF(AND(L3062="Yes",ISNUMBER(SEARCH("blocked",G3062))),"Blocked input VAT claimed; ","")&amp;IF(AND(F3062="Import - VAT paid at customs (Box 8)",M3062=""),"Customs declaration no missing; ","")&amp;IF(AND(F3062="Import - Reverse charge (Box 9)",E3062="Saudi Arabia"),"RCM used for a local supplier; ","")&amp;IF(AND(L3062="Yes",NOT(OR(F3062="Standard domestic 15% (Box 7)",F3062="Import - VAT paid at customs (Box 8)",F3062="Import - Reverse charge (Box 9)"))),"VAT claimed on non-taxable category; ",""))</f>
        <v/>
      </c>
    </row>
    <row r="3063">
      <c r="A3063" s="17" t="n"/>
      <c r="B3063" s="14" t="n"/>
      <c r="C3063" s="14" t="n"/>
      <c r="D3063" s="16" t="n"/>
      <c r="E3063" s="14" t="n"/>
      <c r="F3063" s="14" t="n"/>
      <c r="G3063" s="14" t="n"/>
      <c r="H3063" s="19" t="n"/>
      <c r="I3063" s="19" t="n"/>
      <c r="J3063" s="34">
        <f>IF(A3063="","",H3063+I3063)</f>
        <v/>
      </c>
      <c r="K3063" s="14" t="n"/>
      <c r="L3063" s="14" t="n"/>
      <c r="M3063" s="14" t="n"/>
      <c r="N3063" s="14" t="n"/>
      <c r="O3063" s="20">
        <f>IF(A3063="","",SUMPRODUCT((A3063&gt;=Setup!$C$19:$C$30)*(A3063&lt;=Setup!$D$19:$D$30)*Setup!$A$19:$A$30))</f>
        <v/>
      </c>
      <c r="P3063" s="34">
        <f>IF(A3063="","",IF(OR(F3063="Standard domestic 15% (Box 7)",F3063="Import - VAT paid at customs (Box 8)",F3063="Import - Reverse charge (Box 9)"),ROUND(H3063*Setup!$B$9,2),0))</f>
        <v/>
      </c>
      <c r="Q3063" s="34">
        <f>IF(A3063="","",I3063-P3063)</f>
        <v/>
      </c>
      <c r="R3063" s="34">
        <f>IF(A3063="","",IF(L3063="Yes",I3063,0))</f>
        <v/>
      </c>
      <c r="S3063" s="34">
        <f>IF(A3063="","",IF(AND(L3063="Yes",K3063="Yes",NOT(ISNUMBER(SEARCH("blocked",G3063))),OR(F3063="Standard domestic 15% (Box 7)",F3063="Import - VAT paid at customs (Box 8)",F3063="Import - Reverse charge (Box 9)"),OR(F3063&lt;&gt;"Standard domestic 15% (Box 7)",AND(LEN(D3063)=15,LEFT(D3063,1)="3",RIGHT(D3063,1)="3",ISNUMBER(--D3063)))),I3063,0))</f>
        <v/>
      </c>
      <c r="T3063" s="34">
        <f>IF(A3063="","",R3063-S3063)</f>
        <v/>
      </c>
      <c r="U3063" s="23">
        <f>IF(A3063="","",IF(O3063=0,"Outside audit periods; ","")&amp;IF(F3063="","No VAT category; ","")&amp;IF(ABS(Q3063)&gt;Setup!$B$10,"VAT ≠ 15% × net; ","")&amp;IF(AND(F3063="Standard domestic 15% (Box 7)",NOT(AND(LEN(D3063)=15,LEFT(D3063,1)="3",RIGHT(D3063,1)="3",ISNUMBER(--D3063)))),"Invalid/missing supplier VAT no; ","")&amp;IF(AND(L3063="Yes",K3063&lt;&gt;"Yes"),"VAT claimed without valid tax invoice; ","")&amp;IF(AND(L3063="Yes",ISNUMBER(SEARCH("blocked",G3063))),"Blocked input VAT claimed; ","")&amp;IF(AND(F3063="Import - VAT paid at customs (Box 8)",M3063=""),"Customs declaration no missing; ","")&amp;IF(AND(F3063="Import - Reverse charge (Box 9)",E3063="Saudi Arabia"),"RCM used for a local supplier; ","")&amp;IF(AND(L3063="Yes",NOT(OR(F3063="Standard domestic 15% (Box 7)",F3063="Import - VAT paid at customs (Box 8)",F3063="Import - Reverse charge (Box 9)"))),"VAT claimed on non-taxable category; ",""))</f>
        <v/>
      </c>
    </row>
    <row r="3064">
      <c r="A3064" s="17" t="n"/>
      <c r="B3064" s="14" t="n"/>
      <c r="C3064" s="14" t="n"/>
      <c r="D3064" s="16" t="n"/>
      <c r="E3064" s="14" t="n"/>
      <c r="F3064" s="14" t="n"/>
      <c r="G3064" s="14" t="n"/>
      <c r="H3064" s="19" t="n"/>
      <c r="I3064" s="19" t="n"/>
      <c r="J3064" s="34">
        <f>IF(A3064="","",H3064+I3064)</f>
        <v/>
      </c>
      <c r="K3064" s="14" t="n"/>
      <c r="L3064" s="14" t="n"/>
      <c r="M3064" s="14" t="n"/>
      <c r="N3064" s="14" t="n"/>
      <c r="O3064" s="20">
        <f>IF(A3064="","",SUMPRODUCT((A3064&gt;=Setup!$C$19:$C$30)*(A3064&lt;=Setup!$D$19:$D$30)*Setup!$A$19:$A$30))</f>
        <v/>
      </c>
      <c r="P3064" s="34">
        <f>IF(A3064="","",IF(OR(F3064="Standard domestic 15% (Box 7)",F3064="Import - VAT paid at customs (Box 8)",F3064="Import - Reverse charge (Box 9)"),ROUND(H3064*Setup!$B$9,2),0))</f>
        <v/>
      </c>
      <c r="Q3064" s="34">
        <f>IF(A3064="","",I3064-P3064)</f>
        <v/>
      </c>
      <c r="R3064" s="34">
        <f>IF(A3064="","",IF(L3064="Yes",I3064,0))</f>
        <v/>
      </c>
      <c r="S3064" s="34">
        <f>IF(A3064="","",IF(AND(L3064="Yes",K3064="Yes",NOT(ISNUMBER(SEARCH("blocked",G3064))),OR(F3064="Standard domestic 15% (Box 7)",F3064="Import - VAT paid at customs (Box 8)",F3064="Import - Reverse charge (Box 9)"),OR(F3064&lt;&gt;"Standard domestic 15% (Box 7)",AND(LEN(D3064)=15,LEFT(D3064,1)="3",RIGHT(D3064,1)="3",ISNUMBER(--D3064)))),I3064,0))</f>
        <v/>
      </c>
      <c r="T3064" s="34">
        <f>IF(A3064="","",R3064-S3064)</f>
        <v/>
      </c>
      <c r="U3064" s="23">
        <f>IF(A3064="","",IF(O3064=0,"Outside audit periods; ","")&amp;IF(F3064="","No VAT category; ","")&amp;IF(ABS(Q3064)&gt;Setup!$B$10,"VAT ≠ 15% × net; ","")&amp;IF(AND(F3064="Standard domestic 15% (Box 7)",NOT(AND(LEN(D3064)=15,LEFT(D3064,1)="3",RIGHT(D3064,1)="3",ISNUMBER(--D3064)))),"Invalid/missing supplier VAT no; ","")&amp;IF(AND(L3064="Yes",K3064&lt;&gt;"Yes"),"VAT claimed without valid tax invoice; ","")&amp;IF(AND(L3064="Yes",ISNUMBER(SEARCH("blocked",G3064))),"Blocked input VAT claimed; ","")&amp;IF(AND(F3064="Import - VAT paid at customs (Box 8)",M3064=""),"Customs declaration no missing; ","")&amp;IF(AND(F3064="Import - Reverse charge (Box 9)",E3064="Saudi Arabia"),"RCM used for a local supplier; ","")&amp;IF(AND(L3064="Yes",NOT(OR(F3064="Standard domestic 15% (Box 7)",F3064="Import - VAT paid at customs (Box 8)",F3064="Import - Reverse charge (Box 9)"))),"VAT claimed on non-taxable category; ",""))</f>
        <v/>
      </c>
    </row>
    <row r="3065">
      <c r="A3065" s="17" t="n"/>
      <c r="B3065" s="14" t="n"/>
      <c r="C3065" s="14" t="n"/>
      <c r="D3065" s="16" t="n"/>
      <c r="E3065" s="14" t="n"/>
      <c r="F3065" s="14" t="n"/>
      <c r="G3065" s="14" t="n"/>
      <c r="H3065" s="19" t="n"/>
      <c r="I3065" s="19" t="n"/>
      <c r="J3065" s="34">
        <f>IF(A3065="","",H3065+I3065)</f>
        <v/>
      </c>
      <c r="K3065" s="14" t="n"/>
      <c r="L3065" s="14" t="n"/>
      <c r="M3065" s="14" t="n"/>
      <c r="N3065" s="14" t="n"/>
      <c r="O3065" s="20">
        <f>IF(A3065="","",SUMPRODUCT((A3065&gt;=Setup!$C$19:$C$30)*(A3065&lt;=Setup!$D$19:$D$30)*Setup!$A$19:$A$30))</f>
        <v/>
      </c>
      <c r="P3065" s="34">
        <f>IF(A3065="","",IF(OR(F3065="Standard domestic 15% (Box 7)",F3065="Import - VAT paid at customs (Box 8)",F3065="Import - Reverse charge (Box 9)"),ROUND(H3065*Setup!$B$9,2),0))</f>
        <v/>
      </c>
      <c r="Q3065" s="34">
        <f>IF(A3065="","",I3065-P3065)</f>
        <v/>
      </c>
      <c r="R3065" s="34">
        <f>IF(A3065="","",IF(L3065="Yes",I3065,0))</f>
        <v/>
      </c>
      <c r="S3065" s="34">
        <f>IF(A3065="","",IF(AND(L3065="Yes",K3065="Yes",NOT(ISNUMBER(SEARCH("blocked",G3065))),OR(F3065="Standard domestic 15% (Box 7)",F3065="Import - VAT paid at customs (Box 8)",F3065="Import - Reverse charge (Box 9)"),OR(F3065&lt;&gt;"Standard domestic 15% (Box 7)",AND(LEN(D3065)=15,LEFT(D3065,1)="3",RIGHT(D3065,1)="3",ISNUMBER(--D3065)))),I3065,0))</f>
        <v/>
      </c>
      <c r="T3065" s="34">
        <f>IF(A3065="","",R3065-S3065)</f>
        <v/>
      </c>
      <c r="U3065" s="23">
        <f>IF(A3065="","",IF(O3065=0,"Outside audit periods; ","")&amp;IF(F3065="","No VAT category; ","")&amp;IF(ABS(Q3065)&gt;Setup!$B$10,"VAT ≠ 15% × net; ","")&amp;IF(AND(F3065="Standard domestic 15% (Box 7)",NOT(AND(LEN(D3065)=15,LEFT(D3065,1)="3",RIGHT(D3065,1)="3",ISNUMBER(--D3065)))),"Invalid/missing supplier VAT no; ","")&amp;IF(AND(L3065="Yes",K3065&lt;&gt;"Yes"),"VAT claimed without valid tax invoice; ","")&amp;IF(AND(L3065="Yes",ISNUMBER(SEARCH("blocked",G3065))),"Blocked input VAT claimed; ","")&amp;IF(AND(F3065="Import - VAT paid at customs (Box 8)",M3065=""),"Customs declaration no missing; ","")&amp;IF(AND(F3065="Import - Reverse charge (Box 9)",E3065="Saudi Arabia"),"RCM used for a local supplier; ","")&amp;IF(AND(L3065="Yes",NOT(OR(F3065="Standard domestic 15% (Box 7)",F3065="Import - VAT paid at customs (Box 8)",F3065="Import - Reverse charge (Box 9)"))),"VAT claimed on non-taxable category; ",""))</f>
        <v/>
      </c>
    </row>
    <row r="3066">
      <c r="A3066" s="17" t="n"/>
      <c r="B3066" s="14" t="n"/>
      <c r="C3066" s="14" t="n"/>
      <c r="D3066" s="16" t="n"/>
      <c r="E3066" s="14" t="n"/>
      <c r="F3066" s="14" t="n"/>
      <c r="G3066" s="14" t="n"/>
      <c r="H3066" s="19" t="n"/>
      <c r="I3066" s="19" t="n"/>
      <c r="J3066" s="34">
        <f>IF(A3066="","",H3066+I3066)</f>
        <v/>
      </c>
      <c r="K3066" s="14" t="n"/>
      <c r="L3066" s="14" t="n"/>
      <c r="M3066" s="14" t="n"/>
      <c r="N3066" s="14" t="n"/>
      <c r="O3066" s="20">
        <f>IF(A3066="","",SUMPRODUCT((A3066&gt;=Setup!$C$19:$C$30)*(A3066&lt;=Setup!$D$19:$D$30)*Setup!$A$19:$A$30))</f>
        <v/>
      </c>
      <c r="P3066" s="34">
        <f>IF(A3066="","",IF(OR(F3066="Standard domestic 15% (Box 7)",F3066="Import - VAT paid at customs (Box 8)",F3066="Import - Reverse charge (Box 9)"),ROUND(H3066*Setup!$B$9,2),0))</f>
        <v/>
      </c>
      <c r="Q3066" s="34">
        <f>IF(A3066="","",I3066-P3066)</f>
        <v/>
      </c>
      <c r="R3066" s="34">
        <f>IF(A3066="","",IF(L3066="Yes",I3066,0))</f>
        <v/>
      </c>
      <c r="S3066" s="34">
        <f>IF(A3066="","",IF(AND(L3066="Yes",K3066="Yes",NOT(ISNUMBER(SEARCH("blocked",G3066))),OR(F3066="Standard domestic 15% (Box 7)",F3066="Import - VAT paid at customs (Box 8)",F3066="Import - Reverse charge (Box 9)"),OR(F3066&lt;&gt;"Standard domestic 15% (Box 7)",AND(LEN(D3066)=15,LEFT(D3066,1)="3",RIGHT(D3066,1)="3",ISNUMBER(--D3066)))),I3066,0))</f>
        <v/>
      </c>
      <c r="T3066" s="34">
        <f>IF(A3066="","",R3066-S3066)</f>
        <v/>
      </c>
      <c r="U3066" s="23">
        <f>IF(A3066="","",IF(O3066=0,"Outside audit periods; ","")&amp;IF(F3066="","No VAT category; ","")&amp;IF(ABS(Q3066)&gt;Setup!$B$10,"VAT ≠ 15% × net; ","")&amp;IF(AND(F3066="Standard domestic 15% (Box 7)",NOT(AND(LEN(D3066)=15,LEFT(D3066,1)="3",RIGHT(D3066,1)="3",ISNUMBER(--D3066)))),"Invalid/missing supplier VAT no; ","")&amp;IF(AND(L3066="Yes",K3066&lt;&gt;"Yes"),"VAT claimed without valid tax invoice; ","")&amp;IF(AND(L3066="Yes",ISNUMBER(SEARCH("blocked",G3066))),"Blocked input VAT claimed; ","")&amp;IF(AND(F3066="Import - VAT paid at customs (Box 8)",M3066=""),"Customs declaration no missing; ","")&amp;IF(AND(F3066="Import - Reverse charge (Box 9)",E3066="Saudi Arabia"),"RCM used for a local supplier; ","")&amp;IF(AND(L3066="Yes",NOT(OR(F3066="Standard domestic 15% (Box 7)",F3066="Import - VAT paid at customs (Box 8)",F3066="Import - Reverse charge (Box 9)"))),"VAT claimed on non-taxable category; ",""))</f>
        <v/>
      </c>
    </row>
    <row r="3067">
      <c r="A3067" s="17" t="n"/>
      <c r="B3067" s="14" t="n"/>
      <c r="C3067" s="14" t="n"/>
      <c r="D3067" s="16" t="n"/>
      <c r="E3067" s="14" t="n"/>
      <c r="F3067" s="14" t="n"/>
      <c r="G3067" s="14" t="n"/>
      <c r="H3067" s="19" t="n"/>
      <c r="I3067" s="19" t="n"/>
      <c r="J3067" s="34">
        <f>IF(A3067="","",H3067+I3067)</f>
        <v/>
      </c>
      <c r="K3067" s="14" t="n"/>
      <c r="L3067" s="14" t="n"/>
      <c r="M3067" s="14" t="n"/>
      <c r="N3067" s="14" t="n"/>
      <c r="O3067" s="20">
        <f>IF(A3067="","",SUMPRODUCT((A3067&gt;=Setup!$C$19:$C$30)*(A3067&lt;=Setup!$D$19:$D$30)*Setup!$A$19:$A$30))</f>
        <v/>
      </c>
      <c r="P3067" s="34">
        <f>IF(A3067="","",IF(OR(F3067="Standard domestic 15% (Box 7)",F3067="Import - VAT paid at customs (Box 8)",F3067="Import - Reverse charge (Box 9)"),ROUND(H3067*Setup!$B$9,2),0))</f>
        <v/>
      </c>
      <c r="Q3067" s="34">
        <f>IF(A3067="","",I3067-P3067)</f>
        <v/>
      </c>
      <c r="R3067" s="34">
        <f>IF(A3067="","",IF(L3067="Yes",I3067,0))</f>
        <v/>
      </c>
      <c r="S3067" s="34">
        <f>IF(A3067="","",IF(AND(L3067="Yes",K3067="Yes",NOT(ISNUMBER(SEARCH("blocked",G3067))),OR(F3067="Standard domestic 15% (Box 7)",F3067="Import - VAT paid at customs (Box 8)",F3067="Import - Reverse charge (Box 9)"),OR(F3067&lt;&gt;"Standard domestic 15% (Box 7)",AND(LEN(D3067)=15,LEFT(D3067,1)="3",RIGHT(D3067,1)="3",ISNUMBER(--D3067)))),I3067,0))</f>
        <v/>
      </c>
      <c r="T3067" s="34">
        <f>IF(A3067="","",R3067-S3067)</f>
        <v/>
      </c>
      <c r="U3067" s="23">
        <f>IF(A3067="","",IF(O3067=0,"Outside audit periods; ","")&amp;IF(F3067="","No VAT category; ","")&amp;IF(ABS(Q3067)&gt;Setup!$B$10,"VAT ≠ 15% × net; ","")&amp;IF(AND(F3067="Standard domestic 15% (Box 7)",NOT(AND(LEN(D3067)=15,LEFT(D3067,1)="3",RIGHT(D3067,1)="3",ISNUMBER(--D3067)))),"Invalid/missing supplier VAT no; ","")&amp;IF(AND(L3067="Yes",K3067&lt;&gt;"Yes"),"VAT claimed without valid tax invoice; ","")&amp;IF(AND(L3067="Yes",ISNUMBER(SEARCH("blocked",G3067))),"Blocked input VAT claimed; ","")&amp;IF(AND(F3067="Import - VAT paid at customs (Box 8)",M3067=""),"Customs declaration no missing; ","")&amp;IF(AND(F3067="Import - Reverse charge (Box 9)",E3067="Saudi Arabia"),"RCM used for a local supplier; ","")&amp;IF(AND(L3067="Yes",NOT(OR(F3067="Standard domestic 15% (Box 7)",F3067="Import - VAT paid at customs (Box 8)",F3067="Import - Reverse charge (Box 9)"))),"VAT claimed on non-taxable category; ",""))</f>
        <v/>
      </c>
    </row>
    <row r="3068">
      <c r="A3068" s="17" t="n"/>
      <c r="B3068" s="14" t="n"/>
      <c r="C3068" s="14" t="n"/>
      <c r="D3068" s="16" t="n"/>
      <c r="E3068" s="14" t="n"/>
      <c r="F3068" s="14" t="n"/>
      <c r="G3068" s="14" t="n"/>
      <c r="H3068" s="19" t="n"/>
      <c r="I3068" s="19" t="n"/>
      <c r="J3068" s="34">
        <f>IF(A3068="","",H3068+I3068)</f>
        <v/>
      </c>
      <c r="K3068" s="14" t="n"/>
      <c r="L3068" s="14" t="n"/>
      <c r="M3068" s="14" t="n"/>
      <c r="N3068" s="14" t="n"/>
      <c r="O3068" s="20">
        <f>IF(A3068="","",SUMPRODUCT((A3068&gt;=Setup!$C$19:$C$30)*(A3068&lt;=Setup!$D$19:$D$30)*Setup!$A$19:$A$30))</f>
        <v/>
      </c>
      <c r="P3068" s="34">
        <f>IF(A3068="","",IF(OR(F3068="Standard domestic 15% (Box 7)",F3068="Import - VAT paid at customs (Box 8)",F3068="Import - Reverse charge (Box 9)"),ROUND(H3068*Setup!$B$9,2),0))</f>
        <v/>
      </c>
      <c r="Q3068" s="34">
        <f>IF(A3068="","",I3068-P3068)</f>
        <v/>
      </c>
      <c r="R3068" s="34">
        <f>IF(A3068="","",IF(L3068="Yes",I3068,0))</f>
        <v/>
      </c>
      <c r="S3068" s="34">
        <f>IF(A3068="","",IF(AND(L3068="Yes",K3068="Yes",NOT(ISNUMBER(SEARCH("blocked",G3068))),OR(F3068="Standard domestic 15% (Box 7)",F3068="Import - VAT paid at customs (Box 8)",F3068="Import - Reverse charge (Box 9)"),OR(F3068&lt;&gt;"Standard domestic 15% (Box 7)",AND(LEN(D3068)=15,LEFT(D3068,1)="3",RIGHT(D3068,1)="3",ISNUMBER(--D3068)))),I3068,0))</f>
        <v/>
      </c>
      <c r="T3068" s="34">
        <f>IF(A3068="","",R3068-S3068)</f>
        <v/>
      </c>
      <c r="U3068" s="23">
        <f>IF(A3068="","",IF(O3068=0,"Outside audit periods; ","")&amp;IF(F3068="","No VAT category; ","")&amp;IF(ABS(Q3068)&gt;Setup!$B$10,"VAT ≠ 15% × net; ","")&amp;IF(AND(F3068="Standard domestic 15% (Box 7)",NOT(AND(LEN(D3068)=15,LEFT(D3068,1)="3",RIGHT(D3068,1)="3",ISNUMBER(--D3068)))),"Invalid/missing supplier VAT no; ","")&amp;IF(AND(L3068="Yes",K3068&lt;&gt;"Yes"),"VAT claimed without valid tax invoice; ","")&amp;IF(AND(L3068="Yes",ISNUMBER(SEARCH("blocked",G3068))),"Blocked input VAT claimed; ","")&amp;IF(AND(F3068="Import - VAT paid at customs (Box 8)",M3068=""),"Customs declaration no missing; ","")&amp;IF(AND(F3068="Import - Reverse charge (Box 9)",E3068="Saudi Arabia"),"RCM used for a local supplier; ","")&amp;IF(AND(L3068="Yes",NOT(OR(F3068="Standard domestic 15% (Box 7)",F3068="Import - VAT paid at customs (Box 8)",F3068="Import - Reverse charge (Box 9)"))),"VAT claimed on non-taxable category; ",""))</f>
        <v/>
      </c>
    </row>
    <row r="3069">
      <c r="A3069" s="17" t="n"/>
      <c r="B3069" s="14" t="n"/>
      <c r="C3069" s="14" t="n"/>
      <c r="D3069" s="16" t="n"/>
      <c r="E3069" s="14" t="n"/>
      <c r="F3069" s="14" t="n"/>
      <c r="G3069" s="14" t="n"/>
      <c r="H3069" s="19" t="n"/>
      <c r="I3069" s="19" t="n"/>
      <c r="J3069" s="34">
        <f>IF(A3069="","",H3069+I3069)</f>
        <v/>
      </c>
      <c r="K3069" s="14" t="n"/>
      <c r="L3069" s="14" t="n"/>
      <c r="M3069" s="14" t="n"/>
      <c r="N3069" s="14" t="n"/>
      <c r="O3069" s="20">
        <f>IF(A3069="","",SUMPRODUCT((A3069&gt;=Setup!$C$19:$C$30)*(A3069&lt;=Setup!$D$19:$D$30)*Setup!$A$19:$A$30))</f>
        <v/>
      </c>
      <c r="P3069" s="34">
        <f>IF(A3069="","",IF(OR(F3069="Standard domestic 15% (Box 7)",F3069="Import - VAT paid at customs (Box 8)",F3069="Import - Reverse charge (Box 9)"),ROUND(H3069*Setup!$B$9,2),0))</f>
        <v/>
      </c>
      <c r="Q3069" s="34">
        <f>IF(A3069="","",I3069-P3069)</f>
        <v/>
      </c>
      <c r="R3069" s="34">
        <f>IF(A3069="","",IF(L3069="Yes",I3069,0))</f>
        <v/>
      </c>
      <c r="S3069" s="34">
        <f>IF(A3069="","",IF(AND(L3069="Yes",K3069="Yes",NOT(ISNUMBER(SEARCH("blocked",G3069))),OR(F3069="Standard domestic 15% (Box 7)",F3069="Import - VAT paid at customs (Box 8)",F3069="Import - Reverse charge (Box 9)"),OR(F3069&lt;&gt;"Standard domestic 15% (Box 7)",AND(LEN(D3069)=15,LEFT(D3069,1)="3",RIGHT(D3069,1)="3",ISNUMBER(--D3069)))),I3069,0))</f>
        <v/>
      </c>
      <c r="T3069" s="34">
        <f>IF(A3069="","",R3069-S3069)</f>
        <v/>
      </c>
      <c r="U3069" s="23">
        <f>IF(A3069="","",IF(O3069=0,"Outside audit periods; ","")&amp;IF(F3069="","No VAT category; ","")&amp;IF(ABS(Q3069)&gt;Setup!$B$10,"VAT ≠ 15% × net; ","")&amp;IF(AND(F3069="Standard domestic 15% (Box 7)",NOT(AND(LEN(D3069)=15,LEFT(D3069,1)="3",RIGHT(D3069,1)="3",ISNUMBER(--D3069)))),"Invalid/missing supplier VAT no; ","")&amp;IF(AND(L3069="Yes",K3069&lt;&gt;"Yes"),"VAT claimed without valid tax invoice; ","")&amp;IF(AND(L3069="Yes",ISNUMBER(SEARCH("blocked",G3069))),"Blocked input VAT claimed; ","")&amp;IF(AND(F3069="Import - VAT paid at customs (Box 8)",M3069=""),"Customs declaration no missing; ","")&amp;IF(AND(F3069="Import - Reverse charge (Box 9)",E3069="Saudi Arabia"),"RCM used for a local supplier; ","")&amp;IF(AND(L3069="Yes",NOT(OR(F3069="Standard domestic 15% (Box 7)",F3069="Import - VAT paid at customs (Box 8)",F3069="Import - Reverse charge (Box 9)"))),"VAT claimed on non-taxable category; ",""))</f>
        <v/>
      </c>
    </row>
    <row r="3070">
      <c r="A3070" s="17" t="n"/>
      <c r="B3070" s="14" t="n"/>
      <c r="C3070" s="14" t="n"/>
      <c r="D3070" s="16" t="n"/>
      <c r="E3070" s="14" t="n"/>
      <c r="F3070" s="14" t="n"/>
      <c r="G3070" s="14" t="n"/>
      <c r="H3070" s="19" t="n"/>
      <c r="I3070" s="19" t="n"/>
      <c r="J3070" s="34">
        <f>IF(A3070="","",H3070+I3070)</f>
        <v/>
      </c>
      <c r="K3070" s="14" t="n"/>
      <c r="L3070" s="14" t="n"/>
      <c r="M3070" s="14" t="n"/>
      <c r="N3070" s="14" t="n"/>
      <c r="O3070" s="20">
        <f>IF(A3070="","",SUMPRODUCT((A3070&gt;=Setup!$C$19:$C$30)*(A3070&lt;=Setup!$D$19:$D$30)*Setup!$A$19:$A$30))</f>
        <v/>
      </c>
      <c r="P3070" s="34">
        <f>IF(A3070="","",IF(OR(F3070="Standard domestic 15% (Box 7)",F3070="Import - VAT paid at customs (Box 8)",F3070="Import - Reverse charge (Box 9)"),ROUND(H3070*Setup!$B$9,2),0))</f>
        <v/>
      </c>
      <c r="Q3070" s="34">
        <f>IF(A3070="","",I3070-P3070)</f>
        <v/>
      </c>
      <c r="R3070" s="34">
        <f>IF(A3070="","",IF(L3070="Yes",I3070,0))</f>
        <v/>
      </c>
      <c r="S3070" s="34">
        <f>IF(A3070="","",IF(AND(L3070="Yes",K3070="Yes",NOT(ISNUMBER(SEARCH("blocked",G3070))),OR(F3070="Standard domestic 15% (Box 7)",F3070="Import - VAT paid at customs (Box 8)",F3070="Import - Reverse charge (Box 9)"),OR(F3070&lt;&gt;"Standard domestic 15% (Box 7)",AND(LEN(D3070)=15,LEFT(D3070,1)="3",RIGHT(D3070,1)="3",ISNUMBER(--D3070)))),I3070,0))</f>
        <v/>
      </c>
      <c r="T3070" s="34">
        <f>IF(A3070="","",R3070-S3070)</f>
        <v/>
      </c>
      <c r="U3070" s="23">
        <f>IF(A3070="","",IF(O3070=0,"Outside audit periods; ","")&amp;IF(F3070="","No VAT category; ","")&amp;IF(ABS(Q3070)&gt;Setup!$B$10,"VAT ≠ 15% × net; ","")&amp;IF(AND(F3070="Standard domestic 15% (Box 7)",NOT(AND(LEN(D3070)=15,LEFT(D3070,1)="3",RIGHT(D3070,1)="3",ISNUMBER(--D3070)))),"Invalid/missing supplier VAT no; ","")&amp;IF(AND(L3070="Yes",K3070&lt;&gt;"Yes"),"VAT claimed without valid tax invoice; ","")&amp;IF(AND(L3070="Yes",ISNUMBER(SEARCH("blocked",G3070))),"Blocked input VAT claimed; ","")&amp;IF(AND(F3070="Import - VAT paid at customs (Box 8)",M3070=""),"Customs declaration no missing; ","")&amp;IF(AND(F3070="Import - Reverse charge (Box 9)",E3070="Saudi Arabia"),"RCM used for a local supplier; ","")&amp;IF(AND(L3070="Yes",NOT(OR(F3070="Standard domestic 15% (Box 7)",F3070="Import - VAT paid at customs (Box 8)",F3070="Import - Reverse charge (Box 9)"))),"VAT claimed on non-taxable category; ",""))</f>
        <v/>
      </c>
    </row>
    <row r="3071">
      <c r="A3071" s="17" t="n"/>
      <c r="B3071" s="14" t="n"/>
      <c r="C3071" s="14" t="n"/>
      <c r="D3071" s="16" t="n"/>
      <c r="E3071" s="14" t="n"/>
      <c r="F3071" s="14" t="n"/>
      <c r="G3071" s="14" t="n"/>
      <c r="H3071" s="19" t="n"/>
      <c r="I3071" s="19" t="n"/>
      <c r="J3071" s="34">
        <f>IF(A3071="","",H3071+I3071)</f>
        <v/>
      </c>
      <c r="K3071" s="14" t="n"/>
      <c r="L3071" s="14" t="n"/>
      <c r="M3071" s="14" t="n"/>
      <c r="N3071" s="14" t="n"/>
      <c r="O3071" s="20">
        <f>IF(A3071="","",SUMPRODUCT((A3071&gt;=Setup!$C$19:$C$30)*(A3071&lt;=Setup!$D$19:$D$30)*Setup!$A$19:$A$30))</f>
        <v/>
      </c>
      <c r="P3071" s="34">
        <f>IF(A3071="","",IF(OR(F3071="Standard domestic 15% (Box 7)",F3071="Import - VAT paid at customs (Box 8)",F3071="Import - Reverse charge (Box 9)"),ROUND(H3071*Setup!$B$9,2),0))</f>
        <v/>
      </c>
      <c r="Q3071" s="34">
        <f>IF(A3071="","",I3071-P3071)</f>
        <v/>
      </c>
      <c r="R3071" s="34">
        <f>IF(A3071="","",IF(L3071="Yes",I3071,0))</f>
        <v/>
      </c>
      <c r="S3071" s="34">
        <f>IF(A3071="","",IF(AND(L3071="Yes",K3071="Yes",NOT(ISNUMBER(SEARCH("blocked",G3071))),OR(F3071="Standard domestic 15% (Box 7)",F3071="Import - VAT paid at customs (Box 8)",F3071="Import - Reverse charge (Box 9)"),OR(F3071&lt;&gt;"Standard domestic 15% (Box 7)",AND(LEN(D3071)=15,LEFT(D3071,1)="3",RIGHT(D3071,1)="3",ISNUMBER(--D3071)))),I3071,0))</f>
        <v/>
      </c>
      <c r="T3071" s="34">
        <f>IF(A3071="","",R3071-S3071)</f>
        <v/>
      </c>
      <c r="U3071" s="23">
        <f>IF(A3071="","",IF(O3071=0,"Outside audit periods; ","")&amp;IF(F3071="","No VAT category; ","")&amp;IF(ABS(Q3071)&gt;Setup!$B$10,"VAT ≠ 15% × net; ","")&amp;IF(AND(F3071="Standard domestic 15% (Box 7)",NOT(AND(LEN(D3071)=15,LEFT(D3071,1)="3",RIGHT(D3071,1)="3",ISNUMBER(--D3071)))),"Invalid/missing supplier VAT no; ","")&amp;IF(AND(L3071="Yes",K3071&lt;&gt;"Yes"),"VAT claimed without valid tax invoice; ","")&amp;IF(AND(L3071="Yes",ISNUMBER(SEARCH("blocked",G3071))),"Blocked input VAT claimed; ","")&amp;IF(AND(F3071="Import - VAT paid at customs (Box 8)",M3071=""),"Customs declaration no missing; ","")&amp;IF(AND(F3071="Import - Reverse charge (Box 9)",E3071="Saudi Arabia"),"RCM used for a local supplier; ","")&amp;IF(AND(L3071="Yes",NOT(OR(F3071="Standard domestic 15% (Box 7)",F3071="Import - VAT paid at customs (Box 8)",F3071="Import - Reverse charge (Box 9)"))),"VAT claimed on non-taxable category; ",""))</f>
        <v/>
      </c>
    </row>
    <row r="3072">
      <c r="A3072" s="17" t="n"/>
      <c r="B3072" s="14" t="n"/>
      <c r="C3072" s="14" t="n"/>
      <c r="D3072" s="16" t="n"/>
      <c r="E3072" s="14" t="n"/>
      <c r="F3072" s="14" t="n"/>
      <c r="G3072" s="14" t="n"/>
      <c r="H3072" s="19" t="n"/>
      <c r="I3072" s="19" t="n"/>
      <c r="J3072" s="34">
        <f>IF(A3072="","",H3072+I3072)</f>
        <v/>
      </c>
      <c r="K3072" s="14" t="n"/>
      <c r="L3072" s="14" t="n"/>
      <c r="M3072" s="14" t="n"/>
      <c r="N3072" s="14" t="n"/>
      <c r="O3072" s="20">
        <f>IF(A3072="","",SUMPRODUCT((A3072&gt;=Setup!$C$19:$C$30)*(A3072&lt;=Setup!$D$19:$D$30)*Setup!$A$19:$A$30))</f>
        <v/>
      </c>
      <c r="P3072" s="34">
        <f>IF(A3072="","",IF(OR(F3072="Standard domestic 15% (Box 7)",F3072="Import - VAT paid at customs (Box 8)",F3072="Import - Reverse charge (Box 9)"),ROUND(H3072*Setup!$B$9,2),0))</f>
        <v/>
      </c>
      <c r="Q3072" s="34">
        <f>IF(A3072="","",I3072-P3072)</f>
        <v/>
      </c>
      <c r="R3072" s="34">
        <f>IF(A3072="","",IF(L3072="Yes",I3072,0))</f>
        <v/>
      </c>
      <c r="S3072" s="34">
        <f>IF(A3072="","",IF(AND(L3072="Yes",K3072="Yes",NOT(ISNUMBER(SEARCH("blocked",G3072))),OR(F3072="Standard domestic 15% (Box 7)",F3072="Import - VAT paid at customs (Box 8)",F3072="Import - Reverse charge (Box 9)"),OR(F3072&lt;&gt;"Standard domestic 15% (Box 7)",AND(LEN(D3072)=15,LEFT(D3072,1)="3",RIGHT(D3072,1)="3",ISNUMBER(--D3072)))),I3072,0))</f>
        <v/>
      </c>
      <c r="T3072" s="34">
        <f>IF(A3072="","",R3072-S3072)</f>
        <v/>
      </c>
      <c r="U3072" s="23">
        <f>IF(A3072="","",IF(O3072=0,"Outside audit periods; ","")&amp;IF(F3072="","No VAT category; ","")&amp;IF(ABS(Q3072)&gt;Setup!$B$10,"VAT ≠ 15% × net; ","")&amp;IF(AND(F3072="Standard domestic 15% (Box 7)",NOT(AND(LEN(D3072)=15,LEFT(D3072,1)="3",RIGHT(D3072,1)="3",ISNUMBER(--D3072)))),"Invalid/missing supplier VAT no; ","")&amp;IF(AND(L3072="Yes",K3072&lt;&gt;"Yes"),"VAT claimed without valid tax invoice; ","")&amp;IF(AND(L3072="Yes",ISNUMBER(SEARCH("blocked",G3072))),"Blocked input VAT claimed; ","")&amp;IF(AND(F3072="Import - VAT paid at customs (Box 8)",M3072=""),"Customs declaration no missing; ","")&amp;IF(AND(F3072="Import - Reverse charge (Box 9)",E3072="Saudi Arabia"),"RCM used for a local supplier; ","")&amp;IF(AND(L3072="Yes",NOT(OR(F3072="Standard domestic 15% (Box 7)",F3072="Import - VAT paid at customs (Box 8)",F3072="Import - Reverse charge (Box 9)"))),"VAT claimed on non-taxable category; ",""))</f>
        <v/>
      </c>
    </row>
    <row r="3073">
      <c r="A3073" s="17" t="n"/>
      <c r="B3073" s="14" t="n"/>
      <c r="C3073" s="14" t="n"/>
      <c r="D3073" s="16" t="n"/>
      <c r="E3073" s="14" t="n"/>
      <c r="F3073" s="14" t="n"/>
      <c r="G3073" s="14" t="n"/>
      <c r="H3073" s="19" t="n"/>
      <c r="I3073" s="19" t="n"/>
      <c r="J3073" s="34">
        <f>IF(A3073="","",H3073+I3073)</f>
        <v/>
      </c>
      <c r="K3073" s="14" t="n"/>
      <c r="L3073" s="14" t="n"/>
      <c r="M3073" s="14" t="n"/>
      <c r="N3073" s="14" t="n"/>
      <c r="O3073" s="20">
        <f>IF(A3073="","",SUMPRODUCT((A3073&gt;=Setup!$C$19:$C$30)*(A3073&lt;=Setup!$D$19:$D$30)*Setup!$A$19:$A$30))</f>
        <v/>
      </c>
      <c r="P3073" s="34">
        <f>IF(A3073="","",IF(OR(F3073="Standard domestic 15% (Box 7)",F3073="Import - VAT paid at customs (Box 8)",F3073="Import - Reverse charge (Box 9)"),ROUND(H3073*Setup!$B$9,2),0))</f>
        <v/>
      </c>
      <c r="Q3073" s="34">
        <f>IF(A3073="","",I3073-P3073)</f>
        <v/>
      </c>
      <c r="R3073" s="34">
        <f>IF(A3073="","",IF(L3073="Yes",I3073,0))</f>
        <v/>
      </c>
      <c r="S3073" s="34">
        <f>IF(A3073="","",IF(AND(L3073="Yes",K3073="Yes",NOT(ISNUMBER(SEARCH("blocked",G3073))),OR(F3073="Standard domestic 15% (Box 7)",F3073="Import - VAT paid at customs (Box 8)",F3073="Import - Reverse charge (Box 9)"),OR(F3073&lt;&gt;"Standard domestic 15% (Box 7)",AND(LEN(D3073)=15,LEFT(D3073,1)="3",RIGHT(D3073,1)="3",ISNUMBER(--D3073)))),I3073,0))</f>
        <v/>
      </c>
      <c r="T3073" s="34">
        <f>IF(A3073="","",R3073-S3073)</f>
        <v/>
      </c>
      <c r="U3073" s="23">
        <f>IF(A3073="","",IF(O3073=0,"Outside audit periods; ","")&amp;IF(F3073="","No VAT category; ","")&amp;IF(ABS(Q3073)&gt;Setup!$B$10,"VAT ≠ 15% × net; ","")&amp;IF(AND(F3073="Standard domestic 15% (Box 7)",NOT(AND(LEN(D3073)=15,LEFT(D3073,1)="3",RIGHT(D3073,1)="3",ISNUMBER(--D3073)))),"Invalid/missing supplier VAT no; ","")&amp;IF(AND(L3073="Yes",K3073&lt;&gt;"Yes"),"VAT claimed without valid tax invoice; ","")&amp;IF(AND(L3073="Yes",ISNUMBER(SEARCH("blocked",G3073))),"Blocked input VAT claimed; ","")&amp;IF(AND(F3073="Import - VAT paid at customs (Box 8)",M3073=""),"Customs declaration no missing; ","")&amp;IF(AND(F3073="Import - Reverse charge (Box 9)",E3073="Saudi Arabia"),"RCM used for a local supplier; ","")&amp;IF(AND(L3073="Yes",NOT(OR(F3073="Standard domestic 15% (Box 7)",F3073="Import - VAT paid at customs (Box 8)",F3073="Import - Reverse charge (Box 9)"))),"VAT claimed on non-taxable category; ",""))</f>
        <v/>
      </c>
    </row>
    <row r="3074">
      <c r="A3074" s="17" t="n"/>
      <c r="B3074" s="14" t="n"/>
      <c r="C3074" s="14" t="n"/>
      <c r="D3074" s="16" t="n"/>
      <c r="E3074" s="14" t="n"/>
      <c r="F3074" s="14" t="n"/>
      <c r="G3074" s="14" t="n"/>
      <c r="H3074" s="19" t="n"/>
      <c r="I3074" s="19" t="n"/>
      <c r="J3074" s="34">
        <f>IF(A3074="","",H3074+I3074)</f>
        <v/>
      </c>
      <c r="K3074" s="14" t="n"/>
      <c r="L3074" s="14" t="n"/>
      <c r="M3074" s="14" t="n"/>
      <c r="N3074" s="14" t="n"/>
      <c r="O3074" s="20">
        <f>IF(A3074="","",SUMPRODUCT((A3074&gt;=Setup!$C$19:$C$30)*(A3074&lt;=Setup!$D$19:$D$30)*Setup!$A$19:$A$30))</f>
        <v/>
      </c>
      <c r="P3074" s="34">
        <f>IF(A3074="","",IF(OR(F3074="Standard domestic 15% (Box 7)",F3074="Import - VAT paid at customs (Box 8)",F3074="Import - Reverse charge (Box 9)"),ROUND(H3074*Setup!$B$9,2),0))</f>
        <v/>
      </c>
      <c r="Q3074" s="34">
        <f>IF(A3074="","",I3074-P3074)</f>
        <v/>
      </c>
      <c r="R3074" s="34">
        <f>IF(A3074="","",IF(L3074="Yes",I3074,0))</f>
        <v/>
      </c>
      <c r="S3074" s="34">
        <f>IF(A3074="","",IF(AND(L3074="Yes",K3074="Yes",NOT(ISNUMBER(SEARCH("blocked",G3074))),OR(F3074="Standard domestic 15% (Box 7)",F3074="Import - VAT paid at customs (Box 8)",F3074="Import - Reverse charge (Box 9)"),OR(F3074&lt;&gt;"Standard domestic 15% (Box 7)",AND(LEN(D3074)=15,LEFT(D3074,1)="3",RIGHT(D3074,1)="3",ISNUMBER(--D3074)))),I3074,0))</f>
        <v/>
      </c>
      <c r="T3074" s="34">
        <f>IF(A3074="","",R3074-S3074)</f>
        <v/>
      </c>
      <c r="U3074" s="23">
        <f>IF(A3074="","",IF(O3074=0,"Outside audit periods; ","")&amp;IF(F3074="","No VAT category; ","")&amp;IF(ABS(Q3074)&gt;Setup!$B$10,"VAT ≠ 15% × net; ","")&amp;IF(AND(F3074="Standard domestic 15% (Box 7)",NOT(AND(LEN(D3074)=15,LEFT(D3074,1)="3",RIGHT(D3074,1)="3",ISNUMBER(--D3074)))),"Invalid/missing supplier VAT no; ","")&amp;IF(AND(L3074="Yes",K3074&lt;&gt;"Yes"),"VAT claimed without valid tax invoice; ","")&amp;IF(AND(L3074="Yes",ISNUMBER(SEARCH("blocked",G3074))),"Blocked input VAT claimed; ","")&amp;IF(AND(F3074="Import - VAT paid at customs (Box 8)",M3074=""),"Customs declaration no missing; ","")&amp;IF(AND(F3074="Import - Reverse charge (Box 9)",E3074="Saudi Arabia"),"RCM used for a local supplier; ","")&amp;IF(AND(L3074="Yes",NOT(OR(F3074="Standard domestic 15% (Box 7)",F3074="Import - VAT paid at customs (Box 8)",F3074="Import - Reverse charge (Box 9)"))),"VAT claimed on non-taxable category; ",""))</f>
        <v/>
      </c>
    </row>
    <row r="3075">
      <c r="A3075" s="17" t="n"/>
      <c r="B3075" s="14" t="n"/>
      <c r="C3075" s="14" t="n"/>
      <c r="D3075" s="16" t="n"/>
      <c r="E3075" s="14" t="n"/>
      <c r="F3075" s="14" t="n"/>
      <c r="G3075" s="14" t="n"/>
      <c r="H3075" s="19" t="n"/>
      <c r="I3075" s="19" t="n"/>
      <c r="J3075" s="34">
        <f>IF(A3075="","",H3075+I3075)</f>
        <v/>
      </c>
      <c r="K3075" s="14" t="n"/>
      <c r="L3075" s="14" t="n"/>
      <c r="M3075" s="14" t="n"/>
      <c r="N3075" s="14" t="n"/>
      <c r="O3075" s="20">
        <f>IF(A3075="","",SUMPRODUCT((A3075&gt;=Setup!$C$19:$C$30)*(A3075&lt;=Setup!$D$19:$D$30)*Setup!$A$19:$A$30))</f>
        <v/>
      </c>
      <c r="P3075" s="34">
        <f>IF(A3075="","",IF(OR(F3075="Standard domestic 15% (Box 7)",F3075="Import - VAT paid at customs (Box 8)",F3075="Import - Reverse charge (Box 9)"),ROUND(H3075*Setup!$B$9,2),0))</f>
        <v/>
      </c>
      <c r="Q3075" s="34">
        <f>IF(A3075="","",I3075-P3075)</f>
        <v/>
      </c>
      <c r="R3075" s="34">
        <f>IF(A3075="","",IF(L3075="Yes",I3075,0))</f>
        <v/>
      </c>
      <c r="S3075" s="34">
        <f>IF(A3075="","",IF(AND(L3075="Yes",K3075="Yes",NOT(ISNUMBER(SEARCH("blocked",G3075))),OR(F3075="Standard domestic 15% (Box 7)",F3075="Import - VAT paid at customs (Box 8)",F3075="Import - Reverse charge (Box 9)"),OR(F3075&lt;&gt;"Standard domestic 15% (Box 7)",AND(LEN(D3075)=15,LEFT(D3075,1)="3",RIGHT(D3075,1)="3",ISNUMBER(--D3075)))),I3075,0))</f>
        <v/>
      </c>
      <c r="T3075" s="34">
        <f>IF(A3075="","",R3075-S3075)</f>
        <v/>
      </c>
      <c r="U3075" s="23">
        <f>IF(A3075="","",IF(O3075=0,"Outside audit periods; ","")&amp;IF(F3075="","No VAT category; ","")&amp;IF(ABS(Q3075)&gt;Setup!$B$10,"VAT ≠ 15% × net; ","")&amp;IF(AND(F3075="Standard domestic 15% (Box 7)",NOT(AND(LEN(D3075)=15,LEFT(D3075,1)="3",RIGHT(D3075,1)="3",ISNUMBER(--D3075)))),"Invalid/missing supplier VAT no; ","")&amp;IF(AND(L3075="Yes",K3075&lt;&gt;"Yes"),"VAT claimed without valid tax invoice; ","")&amp;IF(AND(L3075="Yes",ISNUMBER(SEARCH("blocked",G3075))),"Blocked input VAT claimed; ","")&amp;IF(AND(F3075="Import - VAT paid at customs (Box 8)",M3075=""),"Customs declaration no missing; ","")&amp;IF(AND(F3075="Import - Reverse charge (Box 9)",E3075="Saudi Arabia"),"RCM used for a local supplier; ","")&amp;IF(AND(L3075="Yes",NOT(OR(F3075="Standard domestic 15% (Box 7)",F3075="Import - VAT paid at customs (Box 8)",F3075="Import - Reverse charge (Box 9)"))),"VAT claimed on non-taxable category; ",""))</f>
        <v/>
      </c>
    </row>
    <row r="3076">
      <c r="A3076" s="17" t="n"/>
      <c r="B3076" s="14" t="n"/>
      <c r="C3076" s="14" t="n"/>
      <c r="D3076" s="16" t="n"/>
      <c r="E3076" s="14" t="n"/>
      <c r="F3076" s="14" t="n"/>
      <c r="G3076" s="14" t="n"/>
      <c r="H3076" s="19" t="n"/>
      <c r="I3076" s="19" t="n"/>
      <c r="J3076" s="34">
        <f>IF(A3076="","",H3076+I3076)</f>
        <v/>
      </c>
      <c r="K3076" s="14" t="n"/>
      <c r="L3076" s="14" t="n"/>
      <c r="M3076" s="14" t="n"/>
      <c r="N3076" s="14" t="n"/>
      <c r="O3076" s="20">
        <f>IF(A3076="","",SUMPRODUCT((A3076&gt;=Setup!$C$19:$C$30)*(A3076&lt;=Setup!$D$19:$D$30)*Setup!$A$19:$A$30))</f>
        <v/>
      </c>
      <c r="P3076" s="34">
        <f>IF(A3076="","",IF(OR(F3076="Standard domestic 15% (Box 7)",F3076="Import - VAT paid at customs (Box 8)",F3076="Import - Reverse charge (Box 9)"),ROUND(H3076*Setup!$B$9,2),0))</f>
        <v/>
      </c>
      <c r="Q3076" s="34">
        <f>IF(A3076="","",I3076-P3076)</f>
        <v/>
      </c>
      <c r="R3076" s="34">
        <f>IF(A3076="","",IF(L3076="Yes",I3076,0))</f>
        <v/>
      </c>
      <c r="S3076" s="34">
        <f>IF(A3076="","",IF(AND(L3076="Yes",K3076="Yes",NOT(ISNUMBER(SEARCH("blocked",G3076))),OR(F3076="Standard domestic 15% (Box 7)",F3076="Import - VAT paid at customs (Box 8)",F3076="Import - Reverse charge (Box 9)"),OR(F3076&lt;&gt;"Standard domestic 15% (Box 7)",AND(LEN(D3076)=15,LEFT(D3076,1)="3",RIGHT(D3076,1)="3",ISNUMBER(--D3076)))),I3076,0))</f>
        <v/>
      </c>
      <c r="T3076" s="34">
        <f>IF(A3076="","",R3076-S3076)</f>
        <v/>
      </c>
      <c r="U3076" s="23">
        <f>IF(A3076="","",IF(O3076=0,"Outside audit periods; ","")&amp;IF(F3076="","No VAT category; ","")&amp;IF(ABS(Q3076)&gt;Setup!$B$10,"VAT ≠ 15% × net; ","")&amp;IF(AND(F3076="Standard domestic 15% (Box 7)",NOT(AND(LEN(D3076)=15,LEFT(D3076,1)="3",RIGHT(D3076,1)="3",ISNUMBER(--D3076)))),"Invalid/missing supplier VAT no; ","")&amp;IF(AND(L3076="Yes",K3076&lt;&gt;"Yes"),"VAT claimed without valid tax invoice; ","")&amp;IF(AND(L3076="Yes",ISNUMBER(SEARCH("blocked",G3076))),"Blocked input VAT claimed; ","")&amp;IF(AND(F3076="Import - VAT paid at customs (Box 8)",M3076=""),"Customs declaration no missing; ","")&amp;IF(AND(F3076="Import - Reverse charge (Box 9)",E3076="Saudi Arabia"),"RCM used for a local supplier; ","")&amp;IF(AND(L3076="Yes",NOT(OR(F3076="Standard domestic 15% (Box 7)",F3076="Import - VAT paid at customs (Box 8)",F3076="Import - Reverse charge (Box 9)"))),"VAT claimed on non-taxable category; ",""))</f>
        <v/>
      </c>
    </row>
    <row r="3077">
      <c r="A3077" s="17" t="n"/>
      <c r="B3077" s="14" t="n"/>
      <c r="C3077" s="14" t="n"/>
      <c r="D3077" s="16" t="n"/>
      <c r="E3077" s="14" t="n"/>
      <c r="F3077" s="14" t="n"/>
      <c r="G3077" s="14" t="n"/>
      <c r="H3077" s="19" t="n"/>
      <c r="I3077" s="19" t="n"/>
      <c r="J3077" s="34">
        <f>IF(A3077="","",H3077+I3077)</f>
        <v/>
      </c>
      <c r="K3077" s="14" t="n"/>
      <c r="L3077" s="14" t="n"/>
      <c r="M3077" s="14" t="n"/>
      <c r="N3077" s="14" t="n"/>
      <c r="O3077" s="20">
        <f>IF(A3077="","",SUMPRODUCT((A3077&gt;=Setup!$C$19:$C$30)*(A3077&lt;=Setup!$D$19:$D$30)*Setup!$A$19:$A$30))</f>
        <v/>
      </c>
      <c r="P3077" s="34">
        <f>IF(A3077="","",IF(OR(F3077="Standard domestic 15% (Box 7)",F3077="Import - VAT paid at customs (Box 8)",F3077="Import - Reverse charge (Box 9)"),ROUND(H3077*Setup!$B$9,2),0))</f>
        <v/>
      </c>
      <c r="Q3077" s="34">
        <f>IF(A3077="","",I3077-P3077)</f>
        <v/>
      </c>
      <c r="R3077" s="34">
        <f>IF(A3077="","",IF(L3077="Yes",I3077,0))</f>
        <v/>
      </c>
      <c r="S3077" s="34">
        <f>IF(A3077="","",IF(AND(L3077="Yes",K3077="Yes",NOT(ISNUMBER(SEARCH("blocked",G3077))),OR(F3077="Standard domestic 15% (Box 7)",F3077="Import - VAT paid at customs (Box 8)",F3077="Import - Reverse charge (Box 9)"),OR(F3077&lt;&gt;"Standard domestic 15% (Box 7)",AND(LEN(D3077)=15,LEFT(D3077,1)="3",RIGHT(D3077,1)="3",ISNUMBER(--D3077)))),I3077,0))</f>
        <v/>
      </c>
      <c r="T3077" s="34">
        <f>IF(A3077="","",R3077-S3077)</f>
        <v/>
      </c>
      <c r="U3077" s="23">
        <f>IF(A3077="","",IF(O3077=0,"Outside audit periods; ","")&amp;IF(F3077="","No VAT category; ","")&amp;IF(ABS(Q3077)&gt;Setup!$B$10,"VAT ≠ 15% × net; ","")&amp;IF(AND(F3077="Standard domestic 15% (Box 7)",NOT(AND(LEN(D3077)=15,LEFT(D3077,1)="3",RIGHT(D3077,1)="3",ISNUMBER(--D3077)))),"Invalid/missing supplier VAT no; ","")&amp;IF(AND(L3077="Yes",K3077&lt;&gt;"Yes"),"VAT claimed without valid tax invoice; ","")&amp;IF(AND(L3077="Yes",ISNUMBER(SEARCH("blocked",G3077))),"Blocked input VAT claimed; ","")&amp;IF(AND(F3077="Import - VAT paid at customs (Box 8)",M3077=""),"Customs declaration no missing; ","")&amp;IF(AND(F3077="Import - Reverse charge (Box 9)",E3077="Saudi Arabia"),"RCM used for a local supplier; ","")&amp;IF(AND(L3077="Yes",NOT(OR(F3077="Standard domestic 15% (Box 7)",F3077="Import - VAT paid at customs (Box 8)",F3077="Import - Reverse charge (Box 9)"))),"VAT claimed on non-taxable category; ",""))</f>
        <v/>
      </c>
    </row>
    <row r="3078">
      <c r="A3078" s="17" t="n"/>
      <c r="B3078" s="14" t="n"/>
      <c r="C3078" s="14" t="n"/>
      <c r="D3078" s="16" t="n"/>
      <c r="E3078" s="14" t="n"/>
      <c r="F3078" s="14" t="n"/>
      <c r="G3078" s="14" t="n"/>
      <c r="H3078" s="19" t="n"/>
      <c r="I3078" s="19" t="n"/>
      <c r="J3078" s="34">
        <f>IF(A3078="","",H3078+I3078)</f>
        <v/>
      </c>
      <c r="K3078" s="14" t="n"/>
      <c r="L3078" s="14" t="n"/>
      <c r="M3078" s="14" t="n"/>
      <c r="N3078" s="14" t="n"/>
      <c r="O3078" s="20">
        <f>IF(A3078="","",SUMPRODUCT((A3078&gt;=Setup!$C$19:$C$30)*(A3078&lt;=Setup!$D$19:$D$30)*Setup!$A$19:$A$30))</f>
        <v/>
      </c>
      <c r="P3078" s="34">
        <f>IF(A3078="","",IF(OR(F3078="Standard domestic 15% (Box 7)",F3078="Import - VAT paid at customs (Box 8)",F3078="Import - Reverse charge (Box 9)"),ROUND(H3078*Setup!$B$9,2),0))</f>
        <v/>
      </c>
      <c r="Q3078" s="34">
        <f>IF(A3078="","",I3078-P3078)</f>
        <v/>
      </c>
      <c r="R3078" s="34">
        <f>IF(A3078="","",IF(L3078="Yes",I3078,0))</f>
        <v/>
      </c>
      <c r="S3078" s="34">
        <f>IF(A3078="","",IF(AND(L3078="Yes",K3078="Yes",NOT(ISNUMBER(SEARCH("blocked",G3078))),OR(F3078="Standard domestic 15% (Box 7)",F3078="Import - VAT paid at customs (Box 8)",F3078="Import - Reverse charge (Box 9)"),OR(F3078&lt;&gt;"Standard domestic 15% (Box 7)",AND(LEN(D3078)=15,LEFT(D3078,1)="3",RIGHT(D3078,1)="3",ISNUMBER(--D3078)))),I3078,0))</f>
        <v/>
      </c>
      <c r="T3078" s="34">
        <f>IF(A3078="","",R3078-S3078)</f>
        <v/>
      </c>
      <c r="U3078" s="23">
        <f>IF(A3078="","",IF(O3078=0,"Outside audit periods; ","")&amp;IF(F3078="","No VAT category; ","")&amp;IF(ABS(Q3078)&gt;Setup!$B$10,"VAT ≠ 15% × net; ","")&amp;IF(AND(F3078="Standard domestic 15% (Box 7)",NOT(AND(LEN(D3078)=15,LEFT(D3078,1)="3",RIGHT(D3078,1)="3",ISNUMBER(--D3078)))),"Invalid/missing supplier VAT no; ","")&amp;IF(AND(L3078="Yes",K3078&lt;&gt;"Yes"),"VAT claimed without valid tax invoice; ","")&amp;IF(AND(L3078="Yes",ISNUMBER(SEARCH("blocked",G3078))),"Blocked input VAT claimed; ","")&amp;IF(AND(F3078="Import - VAT paid at customs (Box 8)",M3078=""),"Customs declaration no missing; ","")&amp;IF(AND(F3078="Import - Reverse charge (Box 9)",E3078="Saudi Arabia"),"RCM used for a local supplier; ","")&amp;IF(AND(L3078="Yes",NOT(OR(F3078="Standard domestic 15% (Box 7)",F3078="Import - VAT paid at customs (Box 8)",F3078="Import - Reverse charge (Box 9)"))),"VAT claimed on non-taxable category; ",""))</f>
        <v/>
      </c>
    </row>
    <row r="3079">
      <c r="A3079" s="17" t="n"/>
      <c r="B3079" s="14" t="n"/>
      <c r="C3079" s="14" t="n"/>
      <c r="D3079" s="16" t="n"/>
      <c r="E3079" s="14" t="n"/>
      <c r="F3079" s="14" t="n"/>
      <c r="G3079" s="14" t="n"/>
      <c r="H3079" s="19" t="n"/>
      <c r="I3079" s="19" t="n"/>
      <c r="J3079" s="34">
        <f>IF(A3079="","",H3079+I3079)</f>
        <v/>
      </c>
      <c r="K3079" s="14" t="n"/>
      <c r="L3079" s="14" t="n"/>
      <c r="M3079" s="14" t="n"/>
      <c r="N3079" s="14" t="n"/>
      <c r="O3079" s="20">
        <f>IF(A3079="","",SUMPRODUCT((A3079&gt;=Setup!$C$19:$C$30)*(A3079&lt;=Setup!$D$19:$D$30)*Setup!$A$19:$A$30))</f>
        <v/>
      </c>
      <c r="P3079" s="34">
        <f>IF(A3079="","",IF(OR(F3079="Standard domestic 15% (Box 7)",F3079="Import - VAT paid at customs (Box 8)",F3079="Import - Reverse charge (Box 9)"),ROUND(H3079*Setup!$B$9,2),0))</f>
        <v/>
      </c>
      <c r="Q3079" s="34">
        <f>IF(A3079="","",I3079-P3079)</f>
        <v/>
      </c>
      <c r="R3079" s="34">
        <f>IF(A3079="","",IF(L3079="Yes",I3079,0))</f>
        <v/>
      </c>
      <c r="S3079" s="34">
        <f>IF(A3079="","",IF(AND(L3079="Yes",K3079="Yes",NOT(ISNUMBER(SEARCH("blocked",G3079))),OR(F3079="Standard domestic 15% (Box 7)",F3079="Import - VAT paid at customs (Box 8)",F3079="Import - Reverse charge (Box 9)"),OR(F3079&lt;&gt;"Standard domestic 15% (Box 7)",AND(LEN(D3079)=15,LEFT(D3079,1)="3",RIGHT(D3079,1)="3",ISNUMBER(--D3079)))),I3079,0))</f>
        <v/>
      </c>
      <c r="T3079" s="34">
        <f>IF(A3079="","",R3079-S3079)</f>
        <v/>
      </c>
      <c r="U3079" s="23">
        <f>IF(A3079="","",IF(O3079=0,"Outside audit periods; ","")&amp;IF(F3079="","No VAT category; ","")&amp;IF(ABS(Q3079)&gt;Setup!$B$10,"VAT ≠ 15% × net; ","")&amp;IF(AND(F3079="Standard domestic 15% (Box 7)",NOT(AND(LEN(D3079)=15,LEFT(D3079,1)="3",RIGHT(D3079,1)="3",ISNUMBER(--D3079)))),"Invalid/missing supplier VAT no; ","")&amp;IF(AND(L3079="Yes",K3079&lt;&gt;"Yes"),"VAT claimed without valid tax invoice; ","")&amp;IF(AND(L3079="Yes",ISNUMBER(SEARCH("blocked",G3079))),"Blocked input VAT claimed; ","")&amp;IF(AND(F3079="Import - VAT paid at customs (Box 8)",M3079=""),"Customs declaration no missing; ","")&amp;IF(AND(F3079="Import - Reverse charge (Box 9)",E3079="Saudi Arabia"),"RCM used for a local supplier; ","")&amp;IF(AND(L3079="Yes",NOT(OR(F3079="Standard domestic 15% (Box 7)",F3079="Import - VAT paid at customs (Box 8)",F3079="Import - Reverse charge (Box 9)"))),"VAT claimed on non-taxable category; ",""))</f>
        <v/>
      </c>
    </row>
    <row r="3080">
      <c r="A3080" s="17" t="n"/>
      <c r="B3080" s="14" t="n"/>
      <c r="C3080" s="14" t="n"/>
      <c r="D3080" s="16" t="n"/>
      <c r="E3080" s="14" t="n"/>
      <c r="F3080" s="14" t="n"/>
      <c r="G3080" s="14" t="n"/>
      <c r="H3080" s="19" t="n"/>
      <c r="I3080" s="19" t="n"/>
      <c r="J3080" s="34">
        <f>IF(A3080="","",H3080+I3080)</f>
        <v/>
      </c>
      <c r="K3080" s="14" t="n"/>
      <c r="L3080" s="14" t="n"/>
      <c r="M3080" s="14" t="n"/>
      <c r="N3080" s="14" t="n"/>
      <c r="O3080" s="20">
        <f>IF(A3080="","",SUMPRODUCT((A3080&gt;=Setup!$C$19:$C$30)*(A3080&lt;=Setup!$D$19:$D$30)*Setup!$A$19:$A$30))</f>
        <v/>
      </c>
      <c r="P3080" s="34">
        <f>IF(A3080="","",IF(OR(F3080="Standard domestic 15% (Box 7)",F3080="Import - VAT paid at customs (Box 8)",F3080="Import - Reverse charge (Box 9)"),ROUND(H3080*Setup!$B$9,2),0))</f>
        <v/>
      </c>
      <c r="Q3080" s="34">
        <f>IF(A3080="","",I3080-P3080)</f>
        <v/>
      </c>
      <c r="R3080" s="34">
        <f>IF(A3080="","",IF(L3080="Yes",I3080,0))</f>
        <v/>
      </c>
      <c r="S3080" s="34">
        <f>IF(A3080="","",IF(AND(L3080="Yes",K3080="Yes",NOT(ISNUMBER(SEARCH("blocked",G3080))),OR(F3080="Standard domestic 15% (Box 7)",F3080="Import - VAT paid at customs (Box 8)",F3080="Import - Reverse charge (Box 9)"),OR(F3080&lt;&gt;"Standard domestic 15% (Box 7)",AND(LEN(D3080)=15,LEFT(D3080,1)="3",RIGHT(D3080,1)="3",ISNUMBER(--D3080)))),I3080,0))</f>
        <v/>
      </c>
      <c r="T3080" s="34">
        <f>IF(A3080="","",R3080-S3080)</f>
        <v/>
      </c>
      <c r="U3080" s="23">
        <f>IF(A3080="","",IF(O3080=0,"Outside audit periods; ","")&amp;IF(F3080="","No VAT category; ","")&amp;IF(ABS(Q3080)&gt;Setup!$B$10,"VAT ≠ 15% × net; ","")&amp;IF(AND(F3080="Standard domestic 15% (Box 7)",NOT(AND(LEN(D3080)=15,LEFT(D3080,1)="3",RIGHT(D3080,1)="3",ISNUMBER(--D3080)))),"Invalid/missing supplier VAT no; ","")&amp;IF(AND(L3080="Yes",K3080&lt;&gt;"Yes"),"VAT claimed without valid tax invoice; ","")&amp;IF(AND(L3080="Yes",ISNUMBER(SEARCH("blocked",G3080))),"Blocked input VAT claimed; ","")&amp;IF(AND(F3080="Import - VAT paid at customs (Box 8)",M3080=""),"Customs declaration no missing; ","")&amp;IF(AND(F3080="Import - Reverse charge (Box 9)",E3080="Saudi Arabia"),"RCM used for a local supplier; ","")&amp;IF(AND(L3080="Yes",NOT(OR(F3080="Standard domestic 15% (Box 7)",F3080="Import - VAT paid at customs (Box 8)",F3080="Import - Reverse charge (Box 9)"))),"VAT claimed on non-taxable category; ",""))</f>
        <v/>
      </c>
    </row>
    <row r="3081">
      <c r="A3081" s="17" t="n"/>
      <c r="B3081" s="14" t="n"/>
      <c r="C3081" s="14" t="n"/>
      <c r="D3081" s="16" t="n"/>
      <c r="E3081" s="14" t="n"/>
      <c r="F3081" s="14" t="n"/>
      <c r="G3081" s="14" t="n"/>
      <c r="H3081" s="19" t="n"/>
      <c r="I3081" s="19" t="n"/>
      <c r="J3081" s="34">
        <f>IF(A3081="","",H3081+I3081)</f>
        <v/>
      </c>
      <c r="K3081" s="14" t="n"/>
      <c r="L3081" s="14" t="n"/>
      <c r="M3081" s="14" t="n"/>
      <c r="N3081" s="14" t="n"/>
      <c r="O3081" s="20">
        <f>IF(A3081="","",SUMPRODUCT((A3081&gt;=Setup!$C$19:$C$30)*(A3081&lt;=Setup!$D$19:$D$30)*Setup!$A$19:$A$30))</f>
        <v/>
      </c>
      <c r="P3081" s="34">
        <f>IF(A3081="","",IF(OR(F3081="Standard domestic 15% (Box 7)",F3081="Import - VAT paid at customs (Box 8)",F3081="Import - Reverse charge (Box 9)"),ROUND(H3081*Setup!$B$9,2),0))</f>
        <v/>
      </c>
      <c r="Q3081" s="34">
        <f>IF(A3081="","",I3081-P3081)</f>
        <v/>
      </c>
      <c r="R3081" s="34">
        <f>IF(A3081="","",IF(L3081="Yes",I3081,0))</f>
        <v/>
      </c>
      <c r="S3081" s="34">
        <f>IF(A3081="","",IF(AND(L3081="Yes",K3081="Yes",NOT(ISNUMBER(SEARCH("blocked",G3081))),OR(F3081="Standard domestic 15% (Box 7)",F3081="Import - VAT paid at customs (Box 8)",F3081="Import - Reverse charge (Box 9)"),OR(F3081&lt;&gt;"Standard domestic 15% (Box 7)",AND(LEN(D3081)=15,LEFT(D3081,1)="3",RIGHT(D3081,1)="3",ISNUMBER(--D3081)))),I3081,0))</f>
        <v/>
      </c>
      <c r="T3081" s="34">
        <f>IF(A3081="","",R3081-S3081)</f>
        <v/>
      </c>
      <c r="U3081" s="23">
        <f>IF(A3081="","",IF(O3081=0,"Outside audit periods; ","")&amp;IF(F3081="","No VAT category; ","")&amp;IF(ABS(Q3081)&gt;Setup!$B$10,"VAT ≠ 15% × net; ","")&amp;IF(AND(F3081="Standard domestic 15% (Box 7)",NOT(AND(LEN(D3081)=15,LEFT(D3081,1)="3",RIGHT(D3081,1)="3",ISNUMBER(--D3081)))),"Invalid/missing supplier VAT no; ","")&amp;IF(AND(L3081="Yes",K3081&lt;&gt;"Yes"),"VAT claimed without valid tax invoice; ","")&amp;IF(AND(L3081="Yes",ISNUMBER(SEARCH("blocked",G3081))),"Blocked input VAT claimed; ","")&amp;IF(AND(F3081="Import - VAT paid at customs (Box 8)",M3081=""),"Customs declaration no missing; ","")&amp;IF(AND(F3081="Import - Reverse charge (Box 9)",E3081="Saudi Arabia"),"RCM used for a local supplier; ","")&amp;IF(AND(L3081="Yes",NOT(OR(F3081="Standard domestic 15% (Box 7)",F3081="Import - VAT paid at customs (Box 8)",F3081="Import - Reverse charge (Box 9)"))),"VAT claimed on non-taxable category; ",""))</f>
        <v/>
      </c>
    </row>
    <row r="3082">
      <c r="A3082" s="17" t="n"/>
      <c r="B3082" s="14" t="n"/>
      <c r="C3082" s="14" t="n"/>
      <c r="D3082" s="16" t="n"/>
      <c r="E3082" s="14" t="n"/>
      <c r="F3082" s="14" t="n"/>
      <c r="G3082" s="14" t="n"/>
      <c r="H3082" s="19" t="n"/>
      <c r="I3082" s="19" t="n"/>
      <c r="J3082" s="34">
        <f>IF(A3082="","",H3082+I3082)</f>
        <v/>
      </c>
      <c r="K3082" s="14" t="n"/>
      <c r="L3082" s="14" t="n"/>
      <c r="M3082" s="14" t="n"/>
      <c r="N3082" s="14" t="n"/>
      <c r="O3082" s="20">
        <f>IF(A3082="","",SUMPRODUCT((A3082&gt;=Setup!$C$19:$C$30)*(A3082&lt;=Setup!$D$19:$D$30)*Setup!$A$19:$A$30))</f>
        <v/>
      </c>
      <c r="P3082" s="34">
        <f>IF(A3082="","",IF(OR(F3082="Standard domestic 15% (Box 7)",F3082="Import - VAT paid at customs (Box 8)",F3082="Import - Reverse charge (Box 9)"),ROUND(H3082*Setup!$B$9,2),0))</f>
        <v/>
      </c>
      <c r="Q3082" s="34">
        <f>IF(A3082="","",I3082-P3082)</f>
        <v/>
      </c>
      <c r="R3082" s="34">
        <f>IF(A3082="","",IF(L3082="Yes",I3082,0))</f>
        <v/>
      </c>
      <c r="S3082" s="34">
        <f>IF(A3082="","",IF(AND(L3082="Yes",K3082="Yes",NOT(ISNUMBER(SEARCH("blocked",G3082))),OR(F3082="Standard domestic 15% (Box 7)",F3082="Import - VAT paid at customs (Box 8)",F3082="Import - Reverse charge (Box 9)"),OR(F3082&lt;&gt;"Standard domestic 15% (Box 7)",AND(LEN(D3082)=15,LEFT(D3082,1)="3",RIGHT(D3082,1)="3",ISNUMBER(--D3082)))),I3082,0))</f>
        <v/>
      </c>
      <c r="T3082" s="34">
        <f>IF(A3082="","",R3082-S3082)</f>
        <v/>
      </c>
      <c r="U3082" s="23">
        <f>IF(A3082="","",IF(O3082=0,"Outside audit periods; ","")&amp;IF(F3082="","No VAT category; ","")&amp;IF(ABS(Q3082)&gt;Setup!$B$10,"VAT ≠ 15% × net; ","")&amp;IF(AND(F3082="Standard domestic 15% (Box 7)",NOT(AND(LEN(D3082)=15,LEFT(D3082,1)="3",RIGHT(D3082,1)="3",ISNUMBER(--D3082)))),"Invalid/missing supplier VAT no; ","")&amp;IF(AND(L3082="Yes",K3082&lt;&gt;"Yes"),"VAT claimed without valid tax invoice; ","")&amp;IF(AND(L3082="Yes",ISNUMBER(SEARCH("blocked",G3082))),"Blocked input VAT claimed; ","")&amp;IF(AND(F3082="Import - VAT paid at customs (Box 8)",M3082=""),"Customs declaration no missing; ","")&amp;IF(AND(F3082="Import - Reverse charge (Box 9)",E3082="Saudi Arabia"),"RCM used for a local supplier; ","")&amp;IF(AND(L3082="Yes",NOT(OR(F3082="Standard domestic 15% (Box 7)",F3082="Import - VAT paid at customs (Box 8)",F3082="Import - Reverse charge (Box 9)"))),"VAT claimed on non-taxable category; ",""))</f>
        <v/>
      </c>
    </row>
    <row r="3083">
      <c r="A3083" s="17" t="n"/>
      <c r="B3083" s="14" t="n"/>
      <c r="C3083" s="14" t="n"/>
      <c r="D3083" s="16" t="n"/>
      <c r="E3083" s="14" t="n"/>
      <c r="F3083" s="14" t="n"/>
      <c r="G3083" s="14" t="n"/>
      <c r="H3083" s="19" t="n"/>
      <c r="I3083" s="19" t="n"/>
      <c r="J3083" s="34">
        <f>IF(A3083="","",H3083+I3083)</f>
        <v/>
      </c>
      <c r="K3083" s="14" t="n"/>
      <c r="L3083" s="14" t="n"/>
      <c r="M3083" s="14" t="n"/>
      <c r="N3083" s="14" t="n"/>
      <c r="O3083" s="20">
        <f>IF(A3083="","",SUMPRODUCT((A3083&gt;=Setup!$C$19:$C$30)*(A3083&lt;=Setup!$D$19:$D$30)*Setup!$A$19:$A$30))</f>
        <v/>
      </c>
      <c r="P3083" s="34">
        <f>IF(A3083="","",IF(OR(F3083="Standard domestic 15% (Box 7)",F3083="Import - VAT paid at customs (Box 8)",F3083="Import - Reverse charge (Box 9)"),ROUND(H3083*Setup!$B$9,2),0))</f>
        <v/>
      </c>
      <c r="Q3083" s="34">
        <f>IF(A3083="","",I3083-P3083)</f>
        <v/>
      </c>
      <c r="R3083" s="34">
        <f>IF(A3083="","",IF(L3083="Yes",I3083,0))</f>
        <v/>
      </c>
      <c r="S3083" s="34">
        <f>IF(A3083="","",IF(AND(L3083="Yes",K3083="Yes",NOT(ISNUMBER(SEARCH("blocked",G3083))),OR(F3083="Standard domestic 15% (Box 7)",F3083="Import - VAT paid at customs (Box 8)",F3083="Import - Reverse charge (Box 9)"),OR(F3083&lt;&gt;"Standard domestic 15% (Box 7)",AND(LEN(D3083)=15,LEFT(D3083,1)="3",RIGHT(D3083,1)="3",ISNUMBER(--D3083)))),I3083,0))</f>
        <v/>
      </c>
      <c r="T3083" s="34">
        <f>IF(A3083="","",R3083-S3083)</f>
        <v/>
      </c>
      <c r="U3083" s="23">
        <f>IF(A3083="","",IF(O3083=0,"Outside audit periods; ","")&amp;IF(F3083="","No VAT category; ","")&amp;IF(ABS(Q3083)&gt;Setup!$B$10,"VAT ≠ 15% × net; ","")&amp;IF(AND(F3083="Standard domestic 15% (Box 7)",NOT(AND(LEN(D3083)=15,LEFT(D3083,1)="3",RIGHT(D3083,1)="3",ISNUMBER(--D3083)))),"Invalid/missing supplier VAT no; ","")&amp;IF(AND(L3083="Yes",K3083&lt;&gt;"Yes"),"VAT claimed without valid tax invoice; ","")&amp;IF(AND(L3083="Yes",ISNUMBER(SEARCH("blocked",G3083))),"Blocked input VAT claimed; ","")&amp;IF(AND(F3083="Import - VAT paid at customs (Box 8)",M3083=""),"Customs declaration no missing; ","")&amp;IF(AND(F3083="Import - Reverse charge (Box 9)",E3083="Saudi Arabia"),"RCM used for a local supplier; ","")&amp;IF(AND(L3083="Yes",NOT(OR(F3083="Standard domestic 15% (Box 7)",F3083="Import - VAT paid at customs (Box 8)",F3083="Import - Reverse charge (Box 9)"))),"VAT claimed on non-taxable category; ",""))</f>
        <v/>
      </c>
    </row>
    <row r="3084">
      <c r="A3084" s="17" t="n"/>
      <c r="B3084" s="14" t="n"/>
      <c r="C3084" s="14" t="n"/>
      <c r="D3084" s="16" t="n"/>
      <c r="E3084" s="14" t="n"/>
      <c r="F3084" s="14" t="n"/>
      <c r="G3084" s="14" t="n"/>
      <c r="H3084" s="19" t="n"/>
      <c r="I3084" s="19" t="n"/>
      <c r="J3084" s="34">
        <f>IF(A3084="","",H3084+I3084)</f>
        <v/>
      </c>
      <c r="K3084" s="14" t="n"/>
      <c r="L3084" s="14" t="n"/>
      <c r="M3084" s="14" t="n"/>
      <c r="N3084" s="14" t="n"/>
      <c r="O3084" s="20">
        <f>IF(A3084="","",SUMPRODUCT((A3084&gt;=Setup!$C$19:$C$30)*(A3084&lt;=Setup!$D$19:$D$30)*Setup!$A$19:$A$30))</f>
        <v/>
      </c>
      <c r="P3084" s="34">
        <f>IF(A3084="","",IF(OR(F3084="Standard domestic 15% (Box 7)",F3084="Import - VAT paid at customs (Box 8)",F3084="Import - Reverse charge (Box 9)"),ROUND(H3084*Setup!$B$9,2),0))</f>
        <v/>
      </c>
      <c r="Q3084" s="34">
        <f>IF(A3084="","",I3084-P3084)</f>
        <v/>
      </c>
      <c r="R3084" s="34">
        <f>IF(A3084="","",IF(L3084="Yes",I3084,0))</f>
        <v/>
      </c>
      <c r="S3084" s="34">
        <f>IF(A3084="","",IF(AND(L3084="Yes",K3084="Yes",NOT(ISNUMBER(SEARCH("blocked",G3084))),OR(F3084="Standard domestic 15% (Box 7)",F3084="Import - VAT paid at customs (Box 8)",F3084="Import - Reverse charge (Box 9)"),OR(F3084&lt;&gt;"Standard domestic 15% (Box 7)",AND(LEN(D3084)=15,LEFT(D3084,1)="3",RIGHT(D3084,1)="3",ISNUMBER(--D3084)))),I3084,0))</f>
        <v/>
      </c>
      <c r="T3084" s="34">
        <f>IF(A3084="","",R3084-S3084)</f>
        <v/>
      </c>
      <c r="U3084" s="23">
        <f>IF(A3084="","",IF(O3084=0,"Outside audit periods; ","")&amp;IF(F3084="","No VAT category; ","")&amp;IF(ABS(Q3084)&gt;Setup!$B$10,"VAT ≠ 15% × net; ","")&amp;IF(AND(F3084="Standard domestic 15% (Box 7)",NOT(AND(LEN(D3084)=15,LEFT(D3084,1)="3",RIGHT(D3084,1)="3",ISNUMBER(--D3084)))),"Invalid/missing supplier VAT no; ","")&amp;IF(AND(L3084="Yes",K3084&lt;&gt;"Yes"),"VAT claimed without valid tax invoice; ","")&amp;IF(AND(L3084="Yes",ISNUMBER(SEARCH("blocked",G3084))),"Blocked input VAT claimed; ","")&amp;IF(AND(F3084="Import - VAT paid at customs (Box 8)",M3084=""),"Customs declaration no missing; ","")&amp;IF(AND(F3084="Import - Reverse charge (Box 9)",E3084="Saudi Arabia"),"RCM used for a local supplier; ","")&amp;IF(AND(L3084="Yes",NOT(OR(F3084="Standard domestic 15% (Box 7)",F3084="Import - VAT paid at customs (Box 8)",F3084="Import - Reverse charge (Box 9)"))),"VAT claimed on non-taxable category; ",""))</f>
        <v/>
      </c>
    </row>
    <row r="3085">
      <c r="A3085" s="17" t="n"/>
      <c r="B3085" s="14" t="n"/>
      <c r="C3085" s="14" t="n"/>
      <c r="D3085" s="16" t="n"/>
      <c r="E3085" s="14" t="n"/>
      <c r="F3085" s="14" t="n"/>
      <c r="G3085" s="14" t="n"/>
      <c r="H3085" s="19" t="n"/>
      <c r="I3085" s="19" t="n"/>
      <c r="J3085" s="34">
        <f>IF(A3085="","",H3085+I3085)</f>
        <v/>
      </c>
      <c r="K3085" s="14" t="n"/>
      <c r="L3085" s="14" t="n"/>
      <c r="M3085" s="14" t="n"/>
      <c r="N3085" s="14" t="n"/>
      <c r="O3085" s="20">
        <f>IF(A3085="","",SUMPRODUCT((A3085&gt;=Setup!$C$19:$C$30)*(A3085&lt;=Setup!$D$19:$D$30)*Setup!$A$19:$A$30))</f>
        <v/>
      </c>
      <c r="P3085" s="34">
        <f>IF(A3085="","",IF(OR(F3085="Standard domestic 15% (Box 7)",F3085="Import - VAT paid at customs (Box 8)",F3085="Import - Reverse charge (Box 9)"),ROUND(H3085*Setup!$B$9,2),0))</f>
        <v/>
      </c>
      <c r="Q3085" s="34">
        <f>IF(A3085="","",I3085-P3085)</f>
        <v/>
      </c>
      <c r="R3085" s="34">
        <f>IF(A3085="","",IF(L3085="Yes",I3085,0))</f>
        <v/>
      </c>
      <c r="S3085" s="34">
        <f>IF(A3085="","",IF(AND(L3085="Yes",K3085="Yes",NOT(ISNUMBER(SEARCH("blocked",G3085))),OR(F3085="Standard domestic 15% (Box 7)",F3085="Import - VAT paid at customs (Box 8)",F3085="Import - Reverse charge (Box 9)"),OR(F3085&lt;&gt;"Standard domestic 15% (Box 7)",AND(LEN(D3085)=15,LEFT(D3085,1)="3",RIGHT(D3085,1)="3",ISNUMBER(--D3085)))),I3085,0))</f>
        <v/>
      </c>
      <c r="T3085" s="34">
        <f>IF(A3085="","",R3085-S3085)</f>
        <v/>
      </c>
      <c r="U3085" s="23">
        <f>IF(A3085="","",IF(O3085=0,"Outside audit periods; ","")&amp;IF(F3085="","No VAT category; ","")&amp;IF(ABS(Q3085)&gt;Setup!$B$10,"VAT ≠ 15% × net; ","")&amp;IF(AND(F3085="Standard domestic 15% (Box 7)",NOT(AND(LEN(D3085)=15,LEFT(D3085,1)="3",RIGHT(D3085,1)="3",ISNUMBER(--D3085)))),"Invalid/missing supplier VAT no; ","")&amp;IF(AND(L3085="Yes",K3085&lt;&gt;"Yes"),"VAT claimed without valid tax invoice; ","")&amp;IF(AND(L3085="Yes",ISNUMBER(SEARCH("blocked",G3085))),"Blocked input VAT claimed; ","")&amp;IF(AND(F3085="Import - VAT paid at customs (Box 8)",M3085=""),"Customs declaration no missing; ","")&amp;IF(AND(F3085="Import - Reverse charge (Box 9)",E3085="Saudi Arabia"),"RCM used for a local supplier; ","")&amp;IF(AND(L3085="Yes",NOT(OR(F3085="Standard domestic 15% (Box 7)",F3085="Import - VAT paid at customs (Box 8)",F3085="Import - Reverse charge (Box 9)"))),"VAT claimed on non-taxable category; ",""))</f>
        <v/>
      </c>
    </row>
    <row r="3086">
      <c r="A3086" s="17" t="n"/>
      <c r="B3086" s="14" t="n"/>
      <c r="C3086" s="14" t="n"/>
      <c r="D3086" s="16" t="n"/>
      <c r="E3086" s="14" t="n"/>
      <c r="F3086" s="14" t="n"/>
      <c r="G3086" s="14" t="n"/>
      <c r="H3086" s="19" t="n"/>
      <c r="I3086" s="19" t="n"/>
      <c r="J3086" s="34">
        <f>IF(A3086="","",H3086+I3086)</f>
        <v/>
      </c>
      <c r="K3086" s="14" t="n"/>
      <c r="L3086" s="14" t="n"/>
      <c r="M3086" s="14" t="n"/>
      <c r="N3086" s="14" t="n"/>
      <c r="O3086" s="20">
        <f>IF(A3086="","",SUMPRODUCT((A3086&gt;=Setup!$C$19:$C$30)*(A3086&lt;=Setup!$D$19:$D$30)*Setup!$A$19:$A$30))</f>
        <v/>
      </c>
      <c r="P3086" s="34">
        <f>IF(A3086="","",IF(OR(F3086="Standard domestic 15% (Box 7)",F3086="Import - VAT paid at customs (Box 8)",F3086="Import - Reverse charge (Box 9)"),ROUND(H3086*Setup!$B$9,2),0))</f>
        <v/>
      </c>
      <c r="Q3086" s="34">
        <f>IF(A3086="","",I3086-P3086)</f>
        <v/>
      </c>
      <c r="R3086" s="34">
        <f>IF(A3086="","",IF(L3086="Yes",I3086,0))</f>
        <v/>
      </c>
      <c r="S3086" s="34">
        <f>IF(A3086="","",IF(AND(L3086="Yes",K3086="Yes",NOT(ISNUMBER(SEARCH("blocked",G3086))),OR(F3086="Standard domestic 15% (Box 7)",F3086="Import - VAT paid at customs (Box 8)",F3086="Import - Reverse charge (Box 9)"),OR(F3086&lt;&gt;"Standard domestic 15% (Box 7)",AND(LEN(D3086)=15,LEFT(D3086,1)="3",RIGHT(D3086,1)="3",ISNUMBER(--D3086)))),I3086,0))</f>
        <v/>
      </c>
      <c r="T3086" s="34">
        <f>IF(A3086="","",R3086-S3086)</f>
        <v/>
      </c>
      <c r="U3086" s="23">
        <f>IF(A3086="","",IF(O3086=0,"Outside audit periods; ","")&amp;IF(F3086="","No VAT category; ","")&amp;IF(ABS(Q3086)&gt;Setup!$B$10,"VAT ≠ 15% × net; ","")&amp;IF(AND(F3086="Standard domestic 15% (Box 7)",NOT(AND(LEN(D3086)=15,LEFT(D3086,1)="3",RIGHT(D3086,1)="3",ISNUMBER(--D3086)))),"Invalid/missing supplier VAT no; ","")&amp;IF(AND(L3086="Yes",K3086&lt;&gt;"Yes"),"VAT claimed without valid tax invoice; ","")&amp;IF(AND(L3086="Yes",ISNUMBER(SEARCH("blocked",G3086))),"Blocked input VAT claimed; ","")&amp;IF(AND(F3086="Import - VAT paid at customs (Box 8)",M3086=""),"Customs declaration no missing; ","")&amp;IF(AND(F3086="Import - Reverse charge (Box 9)",E3086="Saudi Arabia"),"RCM used for a local supplier; ","")&amp;IF(AND(L3086="Yes",NOT(OR(F3086="Standard domestic 15% (Box 7)",F3086="Import - VAT paid at customs (Box 8)",F3086="Import - Reverse charge (Box 9)"))),"VAT claimed on non-taxable category; ",""))</f>
        <v/>
      </c>
    </row>
    <row r="3087">
      <c r="A3087" s="17" t="n"/>
      <c r="B3087" s="14" t="n"/>
      <c r="C3087" s="14" t="n"/>
      <c r="D3087" s="16" t="n"/>
      <c r="E3087" s="14" t="n"/>
      <c r="F3087" s="14" t="n"/>
      <c r="G3087" s="14" t="n"/>
      <c r="H3087" s="19" t="n"/>
      <c r="I3087" s="19" t="n"/>
      <c r="J3087" s="34">
        <f>IF(A3087="","",H3087+I3087)</f>
        <v/>
      </c>
      <c r="K3087" s="14" t="n"/>
      <c r="L3087" s="14" t="n"/>
      <c r="M3087" s="14" t="n"/>
      <c r="N3087" s="14" t="n"/>
      <c r="O3087" s="20">
        <f>IF(A3087="","",SUMPRODUCT((A3087&gt;=Setup!$C$19:$C$30)*(A3087&lt;=Setup!$D$19:$D$30)*Setup!$A$19:$A$30))</f>
        <v/>
      </c>
      <c r="P3087" s="34">
        <f>IF(A3087="","",IF(OR(F3087="Standard domestic 15% (Box 7)",F3087="Import - VAT paid at customs (Box 8)",F3087="Import - Reverse charge (Box 9)"),ROUND(H3087*Setup!$B$9,2),0))</f>
        <v/>
      </c>
      <c r="Q3087" s="34">
        <f>IF(A3087="","",I3087-P3087)</f>
        <v/>
      </c>
      <c r="R3087" s="34">
        <f>IF(A3087="","",IF(L3087="Yes",I3087,0))</f>
        <v/>
      </c>
      <c r="S3087" s="34">
        <f>IF(A3087="","",IF(AND(L3087="Yes",K3087="Yes",NOT(ISNUMBER(SEARCH("blocked",G3087))),OR(F3087="Standard domestic 15% (Box 7)",F3087="Import - VAT paid at customs (Box 8)",F3087="Import - Reverse charge (Box 9)"),OR(F3087&lt;&gt;"Standard domestic 15% (Box 7)",AND(LEN(D3087)=15,LEFT(D3087,1)="3",RIGHT(D3087,1)="3",ISNUMBER(--D3087)))),I3087,0))</f>
        <v/>
      </c>
      <c r="T3087" s="34">
        <f>IF(A3087="","",R3087-S3087)</f>
        <v/>
      </c>
      <c r="U3087" s="23">
        <f>IF(A3087="","",IF(O3087=0,"Outside audit periods; ","")&amp;IF(F3087="","No VAT category; ","")&amp;IF(ABS(Q3087)&gt;Setup!$B$10,"VAT ≠ 15% × net; ","")&amp;IF(AND(F3087="Standard domestic 15% (Box 7)",NOT(AND(LEN(D3087)=15,LEFT(D3087,1)="3",RIGHT(D3087,1)="3",ISNUMBER(--D3087)))),"Invalid/missing supplier VAT no; ","")&amp;IF(AND(L3087="Yes",K3087&lt;&gt;"Yes"),"VAT claimed without valid tax invoice; ","")&amp;IF(AND(L3087="Yes",ISNUMBER(SEARCH("blocked",G3087))),"Blocked input VAT claimed; ","")&amp;IF(AND(F3087="Import - VAT paid at customs (Box 8)",M3087=""),"Customs declaration no missing; ","")&amp;IF(AND(F3087="Import - Reverse charge (Box 9)",E3087="Saudi Arabia"),"RCM used for a local supplier; ","")&amp;IF(AND(L3087="Yes",NOT(OR(F3087="Standard domestic 15% (Box 7)",F3087="Import - VAT paid at customs (Box 8)",F3087="Import - Reverse charge (Box 9)"))),"VAT claimed on non-taxable category; ",""))</f>
        <v/>
      </c>
    </row>
    <row r="3088">
      <c r="A3088" s="17" t="n"/>
      <c r="B3088" s="14" t="n"/>
      <c r="C3088" s="14" t="n"/>
      <c r="D3088" s="16" t="n"/>
      <c r="E3088" s="14" t="n"/>
      <c r="F3088" s="14" t="n"/>
      <c r="G3088" s="14" t="n"/>
      <c r="H3088" s="19" t="n"/>
      <c r="I3088" s="19" t="n"/>
      <c r="J3088" s="34">
        <f>IF(A3088="","",H3088+I3088)</f>
        <v/>
      </c>
      <c r="K3088" s="14" t="n"/>
      <c r="L3088" s="14" t="n"/>
      <c r="M3088" s="14" t="n"/>
      <c r="N3088" s="14" t="n"/>
      <c r="O3088" s="20">
        <f>IF(A3088="","",SUMPRODUCT((A3088&gt;=Setup!$C$19:$C$30)*(A3088&lt;=Setup!$D$19:$D$30)*Setup!$A$19:$A$30))</f>
        <v/>
      </c>
      <c r="P3088" s="34">
        <f>IF(A3088="","",IF(OR(F3088="Standard domestic 15% (Box 7)",F3088="Import - VAT paid at customs (Box 8)",F3088="Import - Reverse charge (Box 9)"),ROUND(H3088*Setup!$B$9,2),0))</f>
        <v/>
      </c>
      <c r="Q3088" s="34">
        <f>IF(A3088="","",I3088-P3088)</f>
        <v/>
      </c>
      <c r="R3088" s="34">
        <f>IF(A3088="","",IF(L3088="Yes",I3088,0))</f>
        <v/>
      </c>
      <c r="S3088" s="34">
        <f>IF(A3088="","",IF(AND(L3088="Yes",K3088="Yes",NOT(ISNUMBER(SEARCH("blocked",G3088))),OR(F3088="Standard domestic 15% (Box 7)",F3088="Import - VAT paid at customs (Box 8)",F3088="Import - Reverse charge (Box 9)"),OR(F3088&lt;&gt;"Standard domestic 15% (Box 7)",AND(LEN(D3088)=15,LEFT(D3088,1)="3",RIGHT(D3088,1)="3",ISNUMBER(--D3088)))),I3088,0))</f>
        <v/>
      </c>
      <c r="T3088" s="34">
        <f>IF(A3088="","",R3088-S3088)</f>
        <v/>
      </c>
      <c r="U3088" s="23">
        <f>IF(A3088="","",IF(O3088=0,"Outside audit periods; ","")&amp;IF(F3088="","No VAT category; ","")&amp;IF(ABS(Q3088)&gt;Setup!$B$10,"VAT ≠ 15% × net; ","")&amp;IF(AND(F3088="Standard domestic 15% (Box 7)",NOT(AND(LEN(D3088)=15,LEFT(D3088,1)="3",RIGHT(D3088,1)="3",ISNUMBER(--D3088)))),"Invalid/missing supplier VAT no; ","")&amp;IF(AND(L3088="Yes",K3088&lt;&gt;"Yes"),"VAT claimed without valid tax invoice; ","")&amp;IF(AND(L3088="Yes",ISNUMBER(SEARCH("blocked",G3088))),"Blocked input VAT claimed; ","")&amp;IF(AND(F3088="Import - VAT paid at customs (Box 8)",M3088=""),"Customs declaration no missing; ","")&amp;IF(AND(F3088="Import - Reverse charge (Box 9)",E3088="Saudi Arabia"),"RCM used for a local supplier; ","")&amp;IF(AND(L3088="Yes",NOT(OR(F3088="Standard domestic 15% (Box 7)",F3088="Import - VAT paid at customs (Box 8)",F3088="Import - Reverse charge (Box 9)"))),"VAT claimed on non-taxable category; ",""))</f>
        <v/>
      </c>
    </row>
    <row r="3089">
      <c r="A3089" s="17" t="n"/>
      <c r="B3089" s="14" t="n"/>
      <c r="C3089" s="14" t="n"/>
      <c r="D3089" s="16" t="n"/>
      <c r="E3089" s="14" t="n"/>
      <c r="F3089" s="14" t="n"/>
      <c r="G3089" s="14" t="n"/>
      <c r="H3089" s="19" t="n"/>
      <c r="I3089" s="19" t="n"/>
      <c r="J3089" s="34">
        <f>IF(A3089="","",H3089+I3089)</f>
        <v/>
      </c>
      <c r="K3089" s="14" t="n"/>
      <c r="L3089" s="14" t="n"/>
      <c r="M3089" s="14" t="n"/>
      <c r="N3089" s="14" t="n"/>
      <c r="O3089" s="20">
        <f>IF(A3089="","",SUMPRODUCT((A3089&gt;=Setup!$C$19:$C$30)*(A3089&lt;=Setup!$D$19:$D$30)*Setup!$A$19:$A$30))</f>
        <v/>
      </c>
      <c r="P3089" s="34">
        <f>IF(A3089="","",IF(OR(F3089="Standard domestic 15% (Box 7)",F3089="Import - VAT paid at customs (Box 8)",F3089="Import - Reverse charge (Box 9)"),ROUND(H3089*Setup!$B$9,2),0))</f>
        <v/>
      </c>
      <c r="Q3089" s="34">
        <f>IF(A3089="","",I3089-P3089)</f>
        <v/>
      </c>
      <c r="R3089" s="34">
        <f>IF(A3089="","",IF(L3089="Yes",I3089,0))</f>
        <v/>
      </c>
      <c r="S3089" s="34">
        <f>IF(A3089="","",IF(AND(L3089="Yes",K3089="Yes",NOT(ISNUMBER(SEARCH("blocked",G3089))),OR(F3089="Standard domestic 15% (Box 7)",F3089="Import - VAT paid at customs (Box 8)",F3089="Import - Reverse charge (Box 9)"),OR(F3089&lt;&gt;"Standard domestic 15% (Box 7)",AND(LEN(D3089)=15,LEFT(D3089,1)="3",RIGHT(D3089,1)="3",ISNUMBER(--D3089)))),I3089,0))</f>
        <v/>
      </c>
      <c r="T3089" s="34">
        <f>IF(A3089="","",R3089-S3089)</f>
        <v/>
      </c>
      <c r="U3089" s="23">
        <f>IF(A3089="","",IF(O3089=0,"Outside audit periods; ","")&amp;IF(F3089="","No VAT category; ","")&amp;IF(ABS(Q3089)&gt;Setup!$B$10,"VAT ≠ 15% × net; ","")&amp;IF(AND(F3089="Standard domestic 15% (Box 7)",NOT(AND(LEN(D3089)=15,LEFT(D3089,1)="3",RIGHT(D3089,1)="3",ISNUMBER(--D3089)))),"Invalid/missing supplier VAT no; ","")&amp;IF(AND(L3089="Yes",K3089&lt;&gt;"Yes"),"VAT claimed without valid tax invoice; ","")&amp;IF(AND(L3089="Yes",ISNUMBER(SEARCH("blocked",G3089))),"Blocked input VAT claimed; ","")&amp;IF(AND(F3089="Import - VAT paid at customs (Box 8)",M3089=""),"Customs declaration no missing; ","")&amp;IF(AND(F3089="Import - Reverse charge (Box 9)",E3089="Saudi Arabia"),"RCM used for a local supplier; ","")&amp;IF(AND(L3089="Yes",NOT(OR(F3089="Standard domestic 15% (Box 7)",F3089="Import - VAT paid at customs (Box 8)",F3089="Import - Reverse charge (Box 9)"))),"VAT claimed on non-taxable category; ",""))</f>
        <v/>
      </c>
    </row>
    <row r="3090">
      <c r="A3090" s="17" t="n"/>
      <c r="B3090" s="14" t="n"/>
      <c r="C3090" s="14" t="n"/>
      <c r="D3090" s="16" t="n"/>
      <c r="E3090" s="14" t="n"/>
      <c r="F3090" s="14" t="n"/>
      <c r="G3090" s="14" t="n"/>
      <c r="H3090" s="19" t="n"/>
      <c r="I3090" s="19" t="n"/>
      <c r="J3090" s="34">
        <f>IF(A3090="","",H3090+I3090)</f>
        <v/>
      </c>
      <c r="K3090" s="14" t="n"/>
      <c r="L3090" s="14" t="n"/>
      <c r="M3090" s="14" t="n"/>
      <c r="N3090" s="14" t="n"/>
      <c r="O3090" s="20">
        <f>IF(A3090="","",SUMPRODUCT((A3090&gt;=Setup!$C$19:$C$30)*(A3090&lt;=Setup!$D$19:$D$30)*Setup!$A$19:$A$30))</f>
        <v/>
      </c>
      <c r="P3090" s="34">
        <f>IF(A3090="","",IF(OR(F3090="Standard domestic 15% (Box 7)",F3090="Import - VAT paid at customs (Box 8)",F3090="Import - Reverse charge (Box 9)"),ROUND(H3090*Setup!$B$9,2),0))</f>
        <v/>
      </c>
      <c r="Q3090" s="34">
        <f>IF(A3090="","",I3090-P3090)</f>
        <v/>
      </c>
      <c r="R3090" s="34">
        <f>IF(A3090="","",IF(L3090="Yes",I3090,0))</f>
        <v/>
      </c>
      <c r="S3090" s="34">
        <f>IF(A3090="","",IF(AND(L3090="Yes",K3090="Yes",NOT(ISNUMBER(SEARCH("blocked",G3090))),OR(F3090="Standard domestic 15% (Box 7)",F3090="Import - VAT paid at customs (Box 8)",F3090="Import - Reverse charge (Box 9)"),OR(F3090&lt;&gt;"Standard domestic 15% (Box 7)",AND(LEN(D3090)=15,LEFT(D3090,1)="3",RIGHT(D3090,1)="3",ISNUMBER(--D3090)))),I3090,0))</f>
        <v/>
      </c>
      <c r="T3090" s="34">
        <f>IF(A3090="","",R3090-S3090)</f>
        <v/>
      </c>
      <c r="U3090" s="23">
        <f>IF(A3090="","",IF(O3090=0,"Outside audit periods; ","")&amp;IF(F3090="","No VAT category; ","")&amp;IF(ABS(Q3090)&gt;Setup!$B$10,"VAT ≠ 15% × net; ","")&amp;IF(AND(F3090="Standard domestic 15% (Box 7)",NOT(AND(LEN(D3090)=15,LEFT(D3090,1)="3",RIGHT(D3090,1)="3",ISNUMBER(--D3090)))),"Invalid/missing supplier VAT no; ","")&amp;IF(AND(L3090="Yes",K3090&lt;&gt;"Yes"),"VAT claimed without valid tax invoice; ","")&amp;IF(AND(L3090="Yes",ISNUMBER(SEARCH("blocked",G3090))),"Blocked input VAT claimed; ","")&amp;IF(AND(F3090="Import - VAT paid at customs (Box 8)",M3090=""),"Customs declaration no missing; ","")&amp;IF(AND(F3090="Import - Reverse charge (Box 9)",E3090="Saudi Arabia"),"RCM used for a local supplier; ","")&amp;IF(AND(L3090="Yes",NOT(OR(F3090="Standard domestic 15% (Box 7)",F3090="Import - VAT paid at customs (Box 8)",F3090="Import - Reverse charge (Box 9)"))),"VAT claimed on non-taxable category; ",""))</f>
        <v/>
      </c>
    </row>
    <row r="3091">
      <c r="A3091" s="17" t="n"/>
      <c r="B3091" s="14" t="n"/>
      <c r="C3091" s="14" t="n"/>
      <c r="D3091" s="16" t="n"/>
      <c r="E3091" s="14" t="n"/>
      <c r="F3091" s="14" t="n"/>
      <c r="G3091" s="14" t="n"/>
      <c r="H3091" s="19" t="n"/>
      <c r="I3091" s="19" t="n"/>
      <c r="J3091" s="34">
        <f>IF(A3091="","",H3091+I3091)</f>
        <v/>
      </c>
      <c r="K3091" s="14" t="n"/>
      <c r="L3091" s="14" t="n"/>
      <c r="M3091" s="14" t="n"/>
      <c r="N3091" s="14" t="n"/>
      <c r="O3091" s="20">
        <f>IF(A3091="","",SUMPRODUCT((A3091&gt;=Setup!$C$19:$C$30)*(A3091&lt;=Setup!$D$19:$D$30)*Setup!$A$19:$A$30))</f>
        <v/>
      </c>
      <c r="P3091" s="34">
        <f>IF(A3091="","",IF(OR(F3091="Standard domestic 15% (Box 7)",F3091="Import - VAT paid at customs (Box 8)",F3091="Import - Reverse charge (Box 9)"),ROUND(H3091*Setup!$B$9,2),0))</f>
        <v/>
      </c>
      <c r="Q3091" s="34">
        <f>IF(A3091="","",I3091-P3091)</f>
        <v/>
      </c>
      <c r="R3091" s="34">
        <f>IF(A3091="","",IF(L3091="Yes",I3091,0))</f>
        <v/>
      </c>
      <c r="S3091" s="34">
        <f>IF(A3091="","",IF(AND(L3091="Yes",K3091="Yes",NOT(ISNUMBER(SEARCH("blocked",G3091))),OR(F3091="Standard domestic 15% (Box 7)",F3091="Import - VAT paid at customs (Box 8)",F3091="Import - Reverse charge (Box 9)"),OR(F3091&lt;&gt;"Standard domestic 15% (Box 7)",AND(LEN(D3091)=15,LEFT(D3091,1)="3",RIGHT(D3091,1)="3",ISNUMBER(--D3091)))),I3091,0))</f>
        <v/>
      </c>
      <c r="T3091" s="34">
        <f>IF(A3091="","",R3091-S3091)</f>
        <v/>
      </c>
      <c r="U3091" s="23">
        <f>IF(A3091="","",IF(O3091=0,"Outside audit periods; ","")&amp;IF(F3091="","No VAT category; ","")&amp;IF(ABS(Q3091)&gt;Setup!$B$10,"VAT ≠ 15% × net; ","")&amp;IF(AND(F3091="Standard domestic 15% (Box 7)",NOT(AND(LEN(D3091)=15,LEFT(D3091,1)="3",RIGHT(D3091,1)="3",ISNUMBER(--D3091)))),"Invalid/missing supplier VAT no; ","")&amp;IF(AND(L3091="Yes",K3091&lt;&gt;"Yes"),"VAT claimed without valid tax invoice; ","")&amp;IF(AND(L3091="Yes",ISNUMBER(SEARCH("blocked",G3091))),"Blocked input VAT claimed; ","")&amp;IF(AND(F3091="Import - VAT paid at customs (Box 8)",M3091=""),"Customs declaration no missing; ","")&amp;IF(AND(F3091="Import - Reverse charge (Box 9)",E3091="Saudi Arabia"),"RCM used for a local supplier; ","")&amp;IF(AND(L3091="Yes",NOT(OR(F3091="Standard domestic 15% (Box 7)",F3091="Import - VAT paid at customs (Box 8)",F3091="Import - Reverse charge (Box 9)"))),"VAT claimed on non-taxable category; ",""))</f>
        <v/>
      </c>
    </row>
    <row r="3092">
      <c r="A3092" s="17" t="n"/>
      <c r="B3092" s="14" t="n"/>
      <c r="C3092" s="14" t="n"/>
      <c r="D3092" s="16" t="n"/>
      <c r="E3092" s="14" t="n"/>
      <c r="F3092" s="14" t="n"/>
      <c r="G3092" s="14" t="n"/>
      <c r="H3092" s="19" t="n"/>
      <c r="I3092" s="19" t="n"/>
      <c r="J3092" s="34">
        <f>IF(A3092="","",H3092+I3092)</f>
        <v/>
      </c>
      <c r="K3092" s="14" t="n"/>
      <c r="L3092" s="14" t="n"/>
      <c r="M3092" s="14" t="n"/>
      <c r="N3092" s="14" t="n"/>
      <c r="O3092" s="20">
        <f>IF(A3092="","",SUMPRODUCT((A3092&gt;=Setup!$C$19:$C$30)*(A3092&lt;=Setup!$D$19:$D$30)*Setup!$A$19:$A$30))</f>
        <v/>
      </c>
      <c r="P3092" s="34">
        <f>IF(A3092="","",IF(OR(F3092="Standard domestic 15% (Box 7)",F3092="Import - VAT paid at customs (Box 8)",F3092="Import - Reverse charge (Box 9)"),ROUND(H3092*Setup!$B$9,2),0))</f>
        <v/>
      </c>
      <c r="Q3092" s="34">
        <f>IF(A3092="","",I3092-P3092)</f>
        <v/>
      </c>
      <c r="R3092" s="34">
        <f>IF(A3092="","",IF(L3092="Yes",I3092,0))</f>
        <v/>
      </c>
      <c r="S3092" s="34">
        <f>IF(A3092="","",IF(AND(L3092="Yes",K3092="Yes",NOT(ISNUMBER(SEARCH("blocked",G3092))),OR(F3092="Standard domestic 15% (Box 7)",F3092="Import - VAT paid at customs (Box 8)",F3092="Import - Reverse charge (Box 9)"),OR(F3092&lt;&gt;"Standard domestic 15% (Box 7)",AND(LEN(D3092)=15,LEFT(D3092,1)="3",RIGHT(D3092,1)="3",ISNUMBER(--D3092)))),I3092,0))</f>
        <v/>
      </c>
      <c r="T3092" s="34">
        <f>IF(A3092="","",R3092-S3092)</f>
        <v/>
      </c>
      <c r="U3092" s="23">
        <f>IF(A3092="","",IF(O3092=0,"Outside audit periods; ","")&amp;IF(F3092="","No VAT category; ","")&amp;IF(ABS(Q3092)&gt;Setup!$B$10,"VAT ≠ 15% × net; ","")&amp;IF(AND(F3092="Standard domestic 15% (Box 7)",NOT(AND(LEN(D3092)=15,LEFT(D3092,1)="3",RIGHT(D3092,1)="3",ISNUMBER(--D3092)))),"Invalid/missing supplier VAT no; ","")&amp;IF(AND(L3092="Yes",K3092&lt;&gt;"Yes"),"VAT claimed without valid tax invoice; ","")&amp;IF(AND(L3092="Yes",ISNUMBER(SEARCH("blocked",G3092))),"Blocked input VAT claimed; ","")&amp;IF(AND(F3092="Import - VAT paid at customs (Box 8)",M3092=""),"Customs declaration no missing; ","")&amp;IF(AND(F3092="Import - Reverse charge (Box 9)",E3092="Saudi Arabia"),"RCM used for a local supplier; ","")&amp;IF(AND(L3092="Yes",NOT(OR(F3092="Standard domestic 15% (Box 7)",F3092="Import - VAT paid at customs (Box 8)",F3092="Import - Reverse charge (Box 9)"))),"VAT claimed on non-taxable category; ",""))</f>
        <v/>
      </c>
    </row>
    <row r="3093">
      <c r="A3093" s="17" t="n"/>
      <c r="B3093" s="14" t="n"/>
      <c r="C3093" s="14" t="n"/>
      <c r="D3093" s="16" t="n"/>
      <c r="E3093" s="14" t="n"/>
      <c r="F3093" s="14" t="n"/>
      <c r="G3093" s="14" t="n"/>
      <c r="H3093" s="19" t="n"/>
      <c r="I3093" s="19" t="n"/>
      <c r="J3093" s="34">
        <f>IF(A3093="","",H3093+I3093)</f>
        <v/>
      </c>
      <c r="K3093" s="14" t="n"/>
      <c r="L3093" s="14" t="n"/>
      <c r="M3093" s="14" t="n"/>
      <c r="N3093" s="14" t="n"/>
      <c r="O3093" s="20">
        <f>IF(A3093="","",SUMPRODUCT((A3093&gt;=Setup!$C$19:$C$30)*(A3093&lt;=Setup!$D$19:$D$30)*Setup!$A$19:$A$30))</f>
        <v/>
      </c>
      <c r="P3093" s="34">
        <f>IF(A3093="","",IF(OR(F3093="Standard domestic 15% (Box 7)",F3093="Import - VAT paid at customs (Box 8)",F3093="Import - Reverse charge (Box 9)"),ROUND(H3093*Setup!$B$9,2),0))</f>
        <v/>
      </c>
      <c r="Q3093" s="34">
        <f>IF(A3093="","",I3093-P3093)</f>
        <v/>
      </c>
      <c r="R3093" s="34">
        <f>IF(A3093="","",IF(L3093="Yes",I3093,0))</f>
        <v/>
      </c>
      <c r="S3093" s="34">
        <f>IF(A3093="","",IF(AND(L3093="Yes",K3093="Yes",NOT(ISNUMBER(SEARCH("blocked",G3093))),OR(F3093="Standard domestic 15% (Box 7)",F3093="Import - VAT paid at customs (Box 8)",F3093="Import - Reverse charge (Box 9)"),OR(F3093&lt;&gt;"Standard domestic 15% (Box 7)",AND(LEN(D3093)=15,LEFT(D3093,1)="3",RIGHT(D3093,1)="3",ISNUMBER(--D3093)))),I3093,0))</f>
        <v/>
      </c>
      <c r="T3093" s="34">
        <f>IF(A3093="","",R3093-S3093)</f>
        <v/>
      </c>
      <c r="U3093" s="23">
        <f>IF(A3093="","",IF(O3093=0,"Outside audit periods; ","")&amp;IF(F3093="","No VAT category; ","")&amp;IF(ABS(Q3093)&gt;Setup!$B$10,"VAT ≠ 15% × net; ","")&amp;IF(AND(F3093="Standard domestic 15% (Box 7)",NOT(AND(LEN(D3093)=15,LEFT(D3093,1)="3",RIGHT(D3093,1)="3",ISNUMBER(--D3093)))),"Invalid/missing supplier VAT no; ","")&amp;IF(AND(L3093="Yes",K3093&lt;&gt;"Yes"),"VAT claimed without valid tax invoice; ","")&amp;IF(AND(L3093="Yes",ISNUMBER(SEARCH("blocked",G3093))),"Blocked input VAT claimed; ","")&amp;IF(AND(F3093="Import - VAT paid at customs (Box 8)",M3093=""),"Customs declaration no missing; ","")&amp;IF(AND(F3093="Import - Reverse charge (Box 9)",E3093="Saudi Arabia"),"RCM used for a local supplier; ","")&amp;IF(AND(L3093="Yes",NOT(OR(F3093="Standard domestic 15% (Box 7)",F3093="Import - VAT paid at customs (Box 8)",F3093="Import - Reverse charge (Box 9)"))),"VAT claimed on non-taxable category; ",""))</f>
        <v/>
      </c>
    </row>
    <row r="3094">
      <c r="A3094" s="17" t="n"/>
      <c r="B3094" s="14" t="n"/>
      <c r="C3094" s="14" t="n"/>
      <c r="D3094" s="16" t="n"/>
      <c r="E3094" s="14" t="n"/>
      <c r="F3094" s="14" t="n"/>
      <c r="G3094" s="14" t="n"/>
      <c r="H3094" s="19" t="n"/>
      <c r="I3094" s="19" t="n"/>
      <c r="J3094" s="34">
        <f>IF(A3094="","",H3094+I3094)</f>
        <v/>
      </c>
      <c r="K3094" s="14" t="n"/>
      <c r="L3094" s="14" t="n"/>
      <c r="M3094" s="14" t="n"/>
      <c r="N3094" s="14" t="n"/>
      <c r="O3094" s="20">
        <f>IF(A3094="","",SUMPRODUCT((A3094&gt;=Setup!$C$19:$C$30)*(A3094&lt;=Setup!$D$19:$D$30)*Setup!$A$19:$A$30))</f>
        <v/>
      </c>
      <c r="P3094" s="34">
        <f>IF(A3094="","",IF(OR(F3094="Standard domestic 15% (Box 7)",F3094="Import - VAT paid at customs (Box 8)",F3094="Import - Reverse charge (Box 9)"),ROUND(H3094*Setup!$B$9,2),0))</f>
        <v/>
      </c>
      <c r="Q3094" s="34">
        <f>IF(A3094="","",I3094-P3094)</f>
        <v/>
      </c>
      <c r="R3094" s="34">
        <f>IF(A3094="","",IF(L3094="Yes",I3094,0))</f>
        <v/>
      </c>
      <c r="S3094" s="34">
        <f>IF(A3094="","",IF(AND(L3094="Yes",K3094="Yes",NOT(ISNUMBER(SEARCH("blocked",G3094))),OR(F3094="Standard domestic 15% (Box 7)",F3094="Import - VAT paid at customs (Box 8)",F3094="Import - Reverse charge (Box 9)"),OR(F3094&lt;&gt;"Standard domestic 15% (Box 7)",AND(LEN(D3094)=15,LEFT(D3094,1)="3",RIGHT(D3094,1)="3",ISNUMBER(--D3094)))),I3094,0))</f>
        <v/>
      </c>
      <c r="T3094" s="34">
        <f>IF(A3094="","",R3094-S3094)</f>
        <v/>
      </c>
      <c r="U3094" s="23">
        <f>IF(A3094="","",IF(O3094=0,"Outside audit periods; ","")&amp;IF(F3094="","No VAT category; ","")&amp;IF(ABS(Q3094)&gt;Setup!$B$10,"VAT ≠ 15% × net; ","")&amp;IF(AND(F3094="Standard domestic 15% (Box 7)",NOT(AND(LEN(D3094)=15,LEFT(D3094,1)="3",RIGHT(D3094,1)="3",ISNUMBER(--D3094)))),"Invalid/missing supplier VAT no; ","")&amp;IF(AND(L3094="Yes",K3094&lt;&gt;"Yes"),"VAT claimed without valid tax invoice; ","")&amp;IF(AND(L3094="Yes",ISNUMBER(SEARCH("blocked",G3094))),"Blocked input VAT claimed; ","")&amp;IF(AND(F3094="Import - VAT paid at customs (Box 8)",M3094=""),"Customs declaration no missing; ","")&amp;IF(AND(F3094="Import - Reverse charge (Box 9)",E3094="Saudi Arabia"),"RCM used for a local supplier; ","")&amp;IF(AND(L3094="Yes",NOT(OR(F3094="Standard domestic 15% (Box 7)",F3094="Import - VAT paid at customs (Box 8)",F3094="Import - Reverse charge (Box 9)"))),"VAT claimed on non-taxable category; ",""))</f>
        <v/>
      </c>
    </row>
    <row r="3095">
      <c r="A3095" s="17" t="n"/>
      <c r="B3095" s="14" t="n"/>
      <c r="C3095" s="14" t="n"/>
      <c r="D3095" s="16" t="n"/>
      <c r="E3095" s="14" t="n"/>
      <c r="F3095" s="14" t="n"/>
      <c r="G3095" s="14" t="n"/>
      <c r="H3095" s="19" t="n"/>
      <c r="I3095" s="19" t="n"/>
      <c r="J3095" s="34">
        <f>IF(A3095="","",H3095+I3095)</f>
        <v/>
      </c>
      <c r="K3095" s="14" t="n"/>
      <c r="L3095" s="14" t="n"/>
      <c r="M3095" s="14" t="n"/>
      <c r="N3095" s="14" t="n"/>
      <c r="O3095" s="20">
        <f>IF(A3095="","",SUMPRODUCT((A3095&gt;=Setup!$C$19:$C$30)*(A3095&lt;=Setup!$D$19:$D$30)*Setup!$A$19:$A$30))</f>
        <v/>
      </c>
      <c r="P3095" s="34">
        <f>IF(A3095="","",IF(OR(F3095="Standard domestic 15% (Box 7)",F3095="Import - VAT paid at customs (Box 8)",F3095="Import - Reverse charge (Box 9)"),ROUND(H3095*Setup!$B$9,2),0))</f>
        <v/>
      </c>
      <c r="Q3095" s="34">
        <f>IF(A3095="","",I3095-P3095)</f>
        <v/>
      </c>
      <c r="R3095" s="34">
        <f>IF(A3095="","",IF(L3095="Yes",I3095,0))</f>
        <v/>
      </c>
      <c r="S3095" s="34">
        <f>IF(A3095="","",IF(AND(L3095="Yes",K3095="Yes",NOT(ISNUMBER(SEARCH("blocked",G3095))),OR(F3095="Standard domestic 15% (Box 7)",F3095="Import - VAT paid at customs (Box 8)",F3095="Import - Reverse charge (Box 9)"),OR(F3095&lt;&gt;"Standard domestic 15% (Box 7)",AND(LEN(D3095)=15,LEFT(D3095,1)="3",RIGHT(D3095,1)="3",ISNUMBER(--D3095)))),I3095,0))</f>
        <v/>
      </c>
      <c r="T3095" s="34">
        <f>IF(A3095="","",R3095-S3095)</f>
        <v/>
      </c>
      <c r="U3095" s="23">
        <f>IF(A3095="","",IF(O3095=0,"Outside audit periods; ","")&amp;IF(F3095="","No VAT category; ","")&amp;IF(ABS(Q3095)&gt;Setup!$B$10,"VAT ≠ 15% × net; ","")&amp;IF(AND(F3095="Standard domestic 15% (Box 7)",NOT(AND(LEN(D3095)=15,LEFT(D3095,1)="3",RIGHT(D3095,1)="3",ISNUMBER(--D3095)))),"Invalid/missing supplier VAT no; ","")&amp;IF(AND(L3095="Yes",K3095&lt;&gt;"Yes"),"VAT claimed without valid tax invoice; ","")&amp;IF(AND(L3095="Yes",ISNUMBER(SEARCH("blocked",G3095))),"Blocked input VAT claimed; ","")&amp;IF(AND(F3095="Import - VAT paid at customs (Box 8)",M3095=""),"Customs declaration no missing; ","")&amp;IF(AND(F3095="Import - Reverse charge (Box 9)",E3095="Saudi Arabia"),"RCM used for a local supplier; ","")&amp;IF(AND(L3095="Yes",NOT(OR(F3095="Standard domestic 15% (Box 7)",F3095="Import - VAT paid at customs (Box 8)",F3095="Import - Reverse charge (Box 9)"))),"VAT claimed on non-taxable category; ",""))</f>
        <v/>
      </c>
    </row>
    <row r="3096">
      <c r="A3096" s="17" t="n"/>
      <c r="B3096" s="14" t="n"/>
      <c r="C3096" s="14" t="n"/>
      <c r="D3096" s="16" t="n"/>
      <c r="E3096" s="14" t="n"/>
      <c r="F3096" s="14" t="n"/>
      <c r="G3096" s="14" t="n"/>
      <c r="H3096" s="19" t="n"/>
      <c r="I3096" s="19" t="n"/>
      <c r="J3096" s="34">
        <f>IF(A3096="","",H3096+I3096)</f>
        <v/>
      </c>
      <c r="K3096" s="14" t="n"/>
      <c r="L3096" s="14" t="n"/>
      <c r="M3096" s="14" t="n"/>
      <c r="N3096" s="14" t="n"/>
      <c r="O3096" s="20">
        <f>IF(A3096="","",SUMPRODUCT((A3096&gt;=Setup!$C$19:$C$30)*(A3096&lt;=Setup!$D$19:$D$30)*Setup!$A$19:$A$30))</f>
        <v/>
      </c>
      <c r="P3096" s="34">
        <f>IF(A3096="","",IF(OR(F3096="Standard domestic 15% (Box 7)",F3096="Import - VAT paid at customs (Box 8)",F3096="Import - Reverse charge (Box 9)"),ROUND(H3096*Setup!$B$9,2),0))</f>
        <v/>
      </c>
      <c r="Q3096" s="34">
        <f>IF(A3096="","",I3096-P3096)</f>
        <v/>
      </c>
      <c r="R3096" s="34">
        <f>IF(A3096="","",IF(L3096="Yes",I3096,0))</f>
        <v/>
      </c>
      <c r="S3096" s="34">
        <f>IF(A3096="","",IF(AND(L3096="Yes",K3096="Yes",NOT(ISNUMBER(SEARCH("blocked",G3096))),OR(F3096="Standard domestic 15% (Box 7)",F3096="Import - VAT paid at customs (Box 8)",F3096="Import - Reverse charge (Box 9)"),OR(F3096&lt;&gt;"Standard domestic 15% (Box 7)",AND(LEN(D3096)=15,LEFT(D3096,1)="3",RIGHT(D3096,1)="3",ISNUMBER(--D3096)))),I3096,0))</f>
        <v/>
      </c>
      <c r="T3096" s="34">
        <f>IF(A3096="","",R3096-S3096)</f>
        <v/>
      </c>
      <c r="U3096" s="23">
        <f>IF(A3096="","",IF(O3096=0,"Outside audit periods; ","")&amp;IF(F3096="","No VAT category; ","")&amp;IF(ABS(Q3096)&gt;Setup!$B$10,"VAT ≠ 15% × net; ","")&amp;IF(AND(F3096="Standard domestic 15% (Box 7)",NOT(AND(LEN(D3096)=15,LEFT(D3096,1)="3",RIGHT(D3096,1)="3",ISNUMBER(--D3096)))),"Invalid/missing supplier VAT no; ","")&amp;IF(AND(L3096="Yes",K3096&lt;&gt;"Yes"),"VAT claimed without valid tax invoice; ","")&amp;IF(AND(L3096="Yes",ISNUMBER(SEARCH("blocked",G3096))),"Blocked input VAT claimed; ","")&amp;IF(AND(F3096="Import - VAT paid at customs (Box 8)",M3096=""),"Customs declaration no missing; ","")&amp;IF(AND(F3096="Import - Reverse charge (Box 9)",E3096="Saudi Arabia"),"RCM used for a local supplier; ","")&amp;IF(AND(L3096="Yes",NOT(OR(F3096="Standard domestic 15% (Box 7)",F3096="Import - VAT paid at customs (Box 8)",F3096="Import - Reverse charge (Box 9)"))),"VAT claimed on non-taxable category; ",""))</f>
        <v/>
      </c>
    </row>
    <row r="3097">
      <c r="A3097" s="17" t="n"/>
      <c r="B3097" s="14" t="n"/>
      <c r="C3097" s="14" t="n"/>
      <c r="D3097" s="16" t="n"/>
      <c r="E3097" s="14" t="n"/>
      <c r="F3097" s="14" t="n"/>
      <c r="G3097" s="14" t="n"/>
      <c r="H3097" s="19" t="n"/>
      <c r="I3097" s="19" t="n"/>
      <c r="J3097" s="34">
        <f>IF(A3097="","",H3097+I3097)</f>
        <v/>
      </c>
      <c r="K3097" s="14" t="n"/>
      <c r="L3097" s="14" t="n"/>
      <c r="M3097" s="14" t="n"/>
      <c r="N3097" s="14" t="n"/>
      <c r="O3097" s="20">
        <f>IF(A3097="","",SUMPRODUCT((A3097&gt;=Setup!$C$19:$C$30)*(A3097&lt;=Setup!$D$19:$D$30)*Setup!$A$19:$A$30))</f>
        <v/>
      </c>
      <c r="P3097" s="34">
        <f>IF(A3097="","",IF(OR(F3097="Standard domestic 15% (Box 7)",F3097="Import - VAT paid at customs (Box 8)",F3097="Import - Reverse charge (Box 9)"),ROUND(H3097*Setup!$B$9,2),0))</f>
        <v/>
      </c>
      <c r="Q3097" s="34">
        <f>IF(A3097="","",I3097-P3097)</f>
        <v/>
      </c>
      <c r="R3097" s="34">
        <f>IF(A3097="","",IF(L3097="Yes",I3097,0))</f>
        <v/>
      </c>
      <c r="S3097" s="34">
        <f>IF(A3097="","",IF(AND(L3097="Yes",K3097="Yes",NOT(ISNUMBER(SEARCH("blocked",G3097))),OR(F3097="Standard domestic 15% (Box 7)",F3097="Import - VAT paid at customs (Box 8)",F3097="Import - Reverse charge (Box 9)"),OR(F3097&lt;&gt;"Standard domestic 15% (Box 7)",AND(LEN(D3097)=15,LEFT(D3097,1)="3",RIGHT(D3097,1)="3",ISNUMBER(--D3097)))),I3097,0))</f>
        <v/>
      </c>
      <c r="T3097" s="34">
        <f>IF(A3097="","",R3097-S3097)</f>
        <v/>
      </c>
      <c r="U3097" s="23">
        <f>IF(A3097="","",IF(O3097=0,"Outside audit periods; ","")&amp;IF(F3097="","No VAT category; ","")&amp;IF(ABS(Q3097)&gt;Setup!$B$10,"VAT ≠ 15% × net; ","")&amp;IF(AND(F3097="Standard domestic 15% (Box 7)",NOT(AND(LEN(D3097)=15,LEFT(D3097,1)="3",RIGHT(D3097,1)="3",ISNUMBER(--D3097)))),"Invalid/missing supplier VAT no; ","")&amp;IF(AND(L3097="Yes",K3097&lt;&gt;"Yes"),"VAT claimed without valid tax invoice; ","")&amp;IF(AND(L3097="Yes",ISNUMBER(SEARCH("blocked",G3097))),"Blocked input VAT claimed; ","")&amp;IF(AND(F3097="Import - VAT paid at customs (Box 8)",M3097=""),"Customs declaration no missing; ","")&amp;IF(AND(F3097="Import - Reverse charge (Box 9)",E3097="Saudi Arabia"),"RCM used for a local supplier; ","")&amp;IF(AND(L3097="Yes",NOT(OR(F3097="Standard domestic 15% (Box 7)",F3097="Import - VAT paid at customs (Box 8)",F3097="Import - Reverse charge (Box 9)"))),"VAT claimed on non-taxable category; ",""))</f>
        <v/>
      </c>
    </row>
    <row r="3098">
      <c r="A3098" s="17" t="n"/>
      <c r="B3098" s="14" t="n"/>
      <c r="C3098" s="14" t="n"/>
      <c r="D3098" s="16" t="n"/>
      <c r="E3098" s="14" t="n"/>
      <c r="F3098" s="14" t="n"/>
      <c r="G3098" s="14" t="n"/>
      <c r="H3098" s="19" t="n"/>
      <c r="I3098" s="19" t="n"/>
      <c r="J3098" s="34">
        <f>IF(A3098="","",H3098+I3098)</f>
        <v/>
      </c>
      <c r="K3098" s="14" t="n"/>
      <c r="L3098" s="14" t="n"/>
      <c r="M3098" s="14" t="n"/>
      <c r="N3098" s="14" t="n"/>
      <c r="O3098" s="20">
        <f>IF(A3098="","",SUMPRODUCT((A3098&gt;=Setup!$C$19:$C$30)*(A3098&lt;=Setup!$D$19:$D$30)*Setup!$A$19:$A$30))</f>
        <v/>
      </c>
      <c r="P3098" s="34">
        <f>IF(A3098="","",IF(OR(F3098="Standard domestic 15% (Box 7)",F3098="Import - VAT paid at customs (Box 8)",F3098="Import - Reverse charge (Box 9)"),ROUND(H3098*Setup!$B$9,2),0))</f>
        <v/>
      </c>
      <c r="Q3098" s="34">
        <f>IF(A3098="","",I3098-P3098)</f>
        <v/>
      </c>
      <c r="R3098" s="34">
        <f>IF(A3098="","",IF(L3098="Yes",I3098,0))</f>
        <v/>
      </c>
      <c r="S3098" s="34">
        <f>IF(A3098="","",IF(AND(L3098="Yes",K3098="Yes",NOT(ISNUMBER(SEARCH("blocked",G3098))),OR(F3098="Standard domestic 15% (Box 7)",F3098="Import - VAT paid at customs (Box 8)",F3098="Import - Reverse charge (Box 9)"),OR(F3098&lt;&gt;"Standard domestic 15% (Box 7)",AND(LEN(D3098)=15,LEFT(D3098,1)="3",RIGHT(D3098,1)="3",ISNUMBER(--D3098)))),I3098,0))</f>
        <v/>
      </c>
      <c r="T3098" s="34">
        <f>IF(A3098="","",R3098-S3098)</f>
        <v/>
      </c>
      <c r="U3098" s="23">
        <f>IF(A3098="","",IF(O3098=0,"Outside audit periods; ","")&amp;IF(F3098="","No VAT category; ","")&amp;IF(ABS(Q3098)&gt;Setup!$B$10,"VAT ≠ 15% × net; ","")&amp;IF(AND(F3098="Standard domestic 15% (Box 7)",NOT(AND(LEN(D3098)=15,LEFT(D3098,1)="3",RIGHT(D3098,1)="3",ISNUMBER(--D3098)))),"Invalid/missing supplier VAT no; ","")&amp;IF(AND(L3098="Yes",K3098&lt;&gt;"Yes"),"VAT claimed without valid tax invoice; ","")&amp;IF(AND(L3098="Yes",ISNUMBER(SEARCH("blocked",G3098))),"Blocked input VAT claimed; ","")&amp;IF(AND(F3098="Import - VAT paid at customs (Box 8)",M3098=""),"Customs declaration no missing; ","")&amp;IF(AND(F3098="Import - Reverse charge (Box 9)",E3098="Saudi Arabia"),"RCM used for a local supplier; ","")&amp;IF(AND(L3098="Yes",NOT(OR(F3098="Standard domestic 15% (Box 7)",F3098="Import - VAT paid at customs (Box 8)",F3098="Import - Reverse charge (Box 9)"))),"VAT claimed on non-taxable category; ",""))</f>
        <v/>
      </c>
    </row>
    <row r="3099">
      <c r="A3099" s="17" t="n"/>
      <c r="B3099" s="14" t="n"/>
      <c r="C3099" s="14" t="n"/>
      <c r="D3099" s="16" t="n"/>
      <c r="E3099" s="14" t="n"/>
      <c r="F3099" s="14" t="n"/>
      <c r="G3099" s="14" t="n"/>
      <c r="H3099" s="19" t="n"/>
      <c r="I3099" s="19" t="n"/>
      <c r="J3099" s="34">
        <f>IF(A3099="","",H3099+I3099)</f>
        <v/>
      </c>
      <c r="K3099" s="14" t="n"/>
      <c r="L3099" s="14" t="n"/>
      <c r="M3099" s="14" t="n"/>
      <c r="N3099" s="14" t="n"/>
      <c r="O3099" s="20">
        <f>IF(A3099="","",SUMPRODUCT((A3099&gt;=Setup!$C$19:$C$30)*(A3099&lt;=Setup!$D$19:$D$30)*Setup!$A$19:$A$30))</f>
        <v/>
      </c>
      <c r="P3099" s="34">
        <f>IF(A3099="","",IF(OR(F3099="Standard domestic 15% (Box 7)",F3099="Import - VAT paid at customs (Box 8)",F3099="Import - Reverse charge (Box 9)"),ROUND(H3099*Setup!$B$9,2),0))</f>
        <v/>
      </c>
      <c r="Q3099" s="34">
        <f>IF(A3099="","",I3099-P3099)</f>
        <v/>
      </c>
      <c r="R3099" s="34">
        <f>IF(A3099="","",IF(L3099="Yes",I3099,0))</f>
        <v/>
      </c>
      <c r="S3099" s="34">
        <f>IF(A3099="","",IF(AND(L3099="Yes",K3099="Yes",NOT(ISNUMBER(SEARCH("blocked",G3099))),OR(F3099="Standard domestic 15% (Box 7)",F3099="Import - VAT paid at customs (Box 8)",F3099="Import - Reverse charge (Box 9)"),OR(F3099&lt;&gt;"Standard domestic 15% (Box 7)",AND(LEN(D3099)=15,LEFT(D3099,1)="3",RIGHT(D3099,1)="3",ISNUMBER(--D3099)))),I3099,0))</f>
        <v/>
      </c>
      <c r="T3099" s="34">
        <f>IF(A3099="","",R3099-S3099)</f>
        <v/>
      </c>
      <c r="U3099" s="23">
        <f>IF(A3099="","",IF(O3099=0,"Outside audit periods; ","")&amp;IF(F3099="","No VAT category; ","")&amp;IF(ABS(Q3099)&gt;Setup!$B$10,"VAT ≠ 15% × net; ","")&amp;IF(AND(F3099="Standard domestic 15% (Box 7)",NOT(AND(LEN(D3099)=15,LEFT(D3099,1)="3",RIGHT(D3099,1)="3",ISNUMBER(--D3099)))),"Invalid/missing supplier VAT no; ","")&amp;IF(AND(L3099="Yes",K3099&lt;&gt;"Yes"),"VAT claimed without valid tax invoice; ","")&amp;IF(AND(L3099="Yes",ISNUMBER(SEARCH("blocked",G3099))),"Blocked input VAT claimed; ","")&amp;IF(AND(F3099="Import - VAT paid at customs (Box 8)",M3099=""),"Customs declaration no missing; ","")&amp;IF(AND(F3099="Import - Reverse charge (Box 9)",E3099="Saudi Arabia"),"RCM used for a local supplier; ","")&amp;IF(AND(L3099="Yes",NOT(OR(F3099="Standard domestic 15% (Box 7)",F3099="Import - VAT paid at customs (Box 8)",F3099="Import - Reverse charge (Box 9)"))),"VAT claimed on non-taxable category; ",""))</f>
        <v/>
      </c>
    </row>
    <row r="3100">
      <c r="A3100" s="17" t="n"/>
      <c r="B3100" s="14" t="n"/>
      <c r="C3100" s="14" t="n"/>
      <c r="D3100" s="16" t="n"/>
      <c r="E3100" s="14" t="n"/>
      <c r="F3100" s="14" t="n"/>
      <c r="G3100" s="14" t="n"/>
      <c r="H3100" s="19" t="n"/>
      <c r="I3100" s="19" t="n"/>
      <c r="J3100" s="34">
        <f>IF(A3100="","",H3100+I3100)</f>
        <v/>
      </c>
      <c r="K3100" s="14" t="n"/>
      <c r="L3100" s="14" t="n"/>
      <c r="M3100" s="14" t="n"/>
      <c r="N3100" s="14" t="n"/>
      <c r="O3100" s="20">
        <f>IF(A3100="","",SUMPRODUCT((A3100&gt;=Setup!$C$19:$C$30)*(A3100&lt;=Setup!$D$19:$D$30)*Setup!$A$19:$A$30))</f>
        <v/>
      </c>
      <c r="P3100" s="34">
        <f>IF(A3100="","",IF(OR(F3100="Standard domestic 15% (Box 7)",F3100="Import - VAT paid at customs (Box 8)",F3100="Import - Reverse charge (Box 9)"),ROUND(H3100*Setup!$B$9,2),0))</f>
        <v/>
      </c>
      <c r="Q3100" s="34">
        <f>IF(A3100="","",I3100-P3100)</f>
        <v/>
      </c>
      <c r="R3100" s="34">
        <f>IF(A3100="","",IF(L3100="Yes",I3100,0))</f>
        <v/>
      </c>
      <c r="S3100" s="34">
        <f>IF(A3100="","",IF(AND(L3100="Yes",K3100="Yes",NOT(ISNUMBER(SEARCH("blocked",G3100))),OR(F3100="Standard domestic 15% (Box 7)",F3100="Import - VAT paid at customs (Box 8)",F3100="Import - Reverse charge (Box 9)"),OR(F3100&lt;&gt;"Standard domestic 15% (Box 7)",AND(LEN(D3100)=15,LEFT(D3100,1)="3",RIGHT(D3100,1)="3",ISNUMBER(--D3100)))),I3100,0))</f>
        <v/>
      </c>
      <c r="T3100" s="34">
        <f>IF(A3100="","",R3100-S3100)</f>
        <v/>
      </c>
      <c r="U3100" s="23">
        <f>IF(A3100="","",IF(O3100=0,"Outside audit periods; ","")&amp;IF(F3100="","No VAT category; ","")&amp;IF(ABS(Q3100)&gt;Setup!$B$10,"VAT ≠ 15% × net; ","")&amp;IF(AND(F3100="Standard domestic 15% (Box 7)",NOT(AND(LEN(D3100)=15,LEFT(D3100,1)="3",RIGHT(D3100,1)="3",ISNUMBER(--D3100)))),"Invalid/missing supplier VAT no; ","")&amp;IF(AND(L3100="Yes",K3100&lt;&gt;"Yes"),"VAT claimed without valid tax invoice; ","")&amp;IF(AND(L3100="Yes",ISNUMBER(SEARCH("blocked",G3100))),"Blocked input VAT claimed; ","")&amp;IF(AND(F3100="Import - VAT paid at customs (Box 8)",M3100=""),"Customs declaration no missing; ","")&amp;IF(AND(F3100="Import - Reverse charge (Box 9)",E3100="Saudi Arabia"),"RCM used for a local supplier; ","")&amp;IF(AND(L3100="Yes",NOT(OR(F3100="Standard domestic 15% (Box 7)",F3100="Import - VAT paid at customs (Box 8)",F3100="Import - Reverse charge (Box 9)"))),"VAT claimed on non-taxable category; ",""))</f>
        <v/>
      </c>
    </row>
    <row r="3101">
      <c r="A3101" s="17" t="n"/>
      <c r="B3101" s="14" t="n"/>
      <c r="C3101" s="14" t="n"/>
      <c r="D3101" s="16" t="n"/>
      <c r="E3101" s="14" t="n"/>
      <c r="F3101" s="14" t="n"/>
      <c r="G3101" s="14" t="n"/>
      <c r="H3101" s="19" t="n"/>
      <c r="I3101" s="19" t="n"/>
      <c r="J3101" s="34">
        <f>IF(A3101="","",H3101+I3101)</f>
        <v/>
      </c>
      <c r="K3101" s="14" t="n"/>
      <c r="L3101" s="14" t="n"/>
      <c r="M3101" s="14" t="n"/>
      <c r="N3101" s="14" t="n"/>
      <c r="O3101" s="20">
        <f>IF(A3101="","",SUMPRODUCT((A3101&gt;=Setup!$C$19:$C$30)*(A3101&lt;=Setup!$D$19:$D$30)*Setup!$A$19:$A$30))</f>
        <v/>
      </c>
      <c r="P3101" s="34">
        <f>IF(A3101="","",IF(OR(F3101="Standard domestic 15% (Box 7)",F3101="Import - VAT paid at customs (Box 8)",F3101="Import - Reverse charge (Box 9)"),ROUND(H3101*Setup!$B$9,2),0))</f>
        <v/>
      </c>
      <c r="Q3101" s="34">
        <f>IF(A3101="","",I3101-P3101)</f>
        <v/>
      </c>
      <c r="R3101" s="34">
        <f>IF(A3101="","",IF(L3101="Yes",I3101,0))</f>
        <v/>
      </c>
      <c r="S3101" s="34">
        <f>IF(A3101="","",IF(AND(L3101="Yes",K3101="Yes",NOT(ISNUMBER(SEARCH("blocked",G3101))),OR(F3101="Standard domestic 15% (Box 7)",F3101="Import - VAT paid at customs (Box 8)",F3101="Import - Reverse charge (Box 9)"),OR(F3101&lt;&gt;"Standard domestic 15% (Box 7)",AND(LEN(D3101)=15,LEFT(D3101,1)="3",RIGHT(D3101,1)="3",ISNUMBER(--D3101)))),I3101,0))</f>
        <v/>
      </c>
      <c r="T3101" s="34">
        <f>IF(A3101="","",R3101-S3101)</f>
        <v/>
      </c>
      <c r="U3101" s="23">
        <f>IF(A3101="","",IF(O3101=0,"Outside audit periods; ","")&amp;IF(F3101="","No VAT category; ","")&amp;IF(ABS(Q3101)&gt;Setup!$B$10,"VAT ≠ 15% × net; ","")&amp;IF(AND(F3101="Standard domestic 15% (Box 7)",NOT(AND(LEN(D3101)=15,LEFT(D3101,1)="3",RIGHT(D3101,1)="3",ISNUMBER(--D3101)))),"Invalid/missing supplier VAT no; ","")&amp;IF(AND(L3101="Yes",K3101&lt;&gt;"Yes"),"VAT claimed without valid tax invoice; ","")&amp;IF(AND(L3101="Yes",ISNUMBER(SEARCH("blocked",G3101))),"Blocked input VAT claimed; ","")&amp;IF(AND(F3101="Import - VAT paid at customs (Box 8)",M3101=""),"Customs declaration no missing; ","")&amp;IF(AND(F3101="Import - Reverse charge (Box 9)",E3101="Saudi Arabia"),"RCM used for a local supplier; ","")&amp;IF(AND(L3101="Yes",NOT(OR(F3101="Standard domestic 15% (Box 7)",F3101="Import - VAT paid at customs (Box 8)",F3101="Import - Reverse charge (Box 9)"))),"VAT claimed on non-taxable category; ",""))</f>
        <v/>
      </c>
    </row>
    <row r="3102">
      <c r="A3102" s="17" t="n"/>
      <c r="B3102" s="14" t="n"/>
      <c r="C3102" s="14" t="n"/>
      <c r="D3102" s="16" t="n"/>
      <c r="E3102" s="14" t="n"/>
      <c r="F3102" s="14" t="n"/>
      <c r="G3102" s="14" t="n"/>
      <c r="H3102" s="19" t="n"/>
      <c r="I3102" s="19" t="n"/>
      <c r="J3102" s="34">
        <f>IF(A3102="","",H3102+I3102)</f>
        <v/>
      </c>
      <c r="K3102" s="14" t="n"/>
      <c r="L3102" s="14" t="n"/>
      <c r="M3102" s="14" t="n"/>
      <c r="N3102" s="14" t="n"/>
      <c r="O3102" s="20">
        <f>IF(A3102="","",SUMPRODUCT((A3102&gt;=Setup!$C$19:$C$30)*(A3102&lt;=Setup!$D$19:$D$30)*Setup!$A$19:$A$30))</f>
        <v/>
      </c>
      <c r="P3102" s="34">
        <f>IF(A3102="","",IF(OR(F3102="Standard domestic 15% (Box 7)",F3102="Import - VAT paid at customs (Box 8)",F3102="Import - Reverse charge (Box 9)"),ROUND(H3102*Setup!$B$9,2),0))</f>
        <v/>
      </c>
      <c r="Q3102" s="34">
        <f>IF(A3102="","",I3102-P3102)</f>
        <v/>
      </c>
      <c r="R3102" s="34">
        <f>IF(A3102="","",IF(L3102="Yes",I3102,0))</f>
        <v/>
      </c>
      <c r="S3102" s="34">
        <f>IF(A3102="","",IF(AND(L3102="Yes",K3102="Yes",NOT(ISNUMBER(SEARCH("blocked",G3102))),OR(F3102="Standard domestic 15% (Box 7)",F3102="Import - VAT paid at customs (Box 8)",F3102="Import - Reverse charge (Box 9)"),OR(F3102&lt;&gt;"Standard domestic 15% (Box 7)",AND(LEN(D3102)=15,LEFT(D3102,1)="3",RIGHT(D3102,1)="3",ISNUMBER(--D3102)))),I3102,0))</f>
        <v/>
      </c>
      <c r="T3102" s="34">
        <f>IF(A3102="","",R3102-S3102)</f>
        <v/>
      </c>
      <c r="U3102" s="23">
        <f>IF(A3102="","",IF(O3102=0,"Outside audit periods; ","")&amp;IF(F3102="","No VAT category; ","")&amp;IF(ABS(Q3102)&gt;Setup!$B$10,"VAT ≠ 15% × net; ","")&amp;IF(AND(F3102="Standard domestic 15% (Box 7)",NOT(AND(LEN(D3102)=15,LEFT(D3102,1)="3",RIGHT(D3102,1)="3",ISNUMBER(--D3102)))),"Invalid/missing supplier VAT no; ","")&amp;IF(AND(L3102="Yes",K3102&lt;&gt;"Yes"),"VAT claimed without valid tax invoice; ","")&amp;IF(AND(L3102="Yes",ISNUMBER(SEARCH("blocked",G3102))),"Blocked input VAT claimed; ","")&amp;IF(AND(F3102="Import - VAT paid at customs (Box 8)",M3102=""),"Customs declaration no missing; ","")&amp;IF(AND(F3102="Import - Reverse charge (Box 9)",E3102="Saudi Arabia"),"RCM used for a local supplier; ","")&amp;IF(AND(L3102="Yes",NOT(OR(F3102="Standard domestic 15% (Box 7)",F3102="Import - VAT paid at customs (Box 8)",F3102="Import - Reverse charge (Box 9)"))),"VAT claimed on non-taxable category; ",""))</f>
        <v/>
      </c>
    </row>
    <row r="3103">
      <c r="A3103" s="17" t="n"/>
      <c r="B3103" s="14" t="n"/>
      <c r="C3103" s="14" t="n"/>
      <c r="D3103" s="16" t="n"/>
      <c r="E3103" s="14" t="n"/>
      <c r="F3103" s="14" t="n"/>
      <c r="G3103" s="14" t="n"/>
      <c r="H3103" s="19" t="n"/>
      <c r="I3103" s="19" t="n"/>
      <c r="J3103" s="34">
        <f>IF(A3103="","",H3103+I3103)</f>
        <v/>
      </c>
      <c r="K3103" s="14" t="n"/>
      <c r="L3103" s="14" t="n"/>
      <c r="M3103" s="14" t="n"/>
      <c r="N3103" s="14" t="n"/>
      <c r="O3103" s="20">
        <f>IF(A3103="","",SUMPRODUCT((A3103&gt;=Setup!$C$19:$C$30)*(A3103&lt;=Setup!$D$19:$D$30)*Setup!$A$19:$A$30))</f>
        <v/>
      </c>
      <c r="P3103" s="34">
        <f>IF(A3103="","",IF(OR(F3103="Standard domestic 15% (Box 7)",F3103="Import - VAT paid at customs (Box 8)",F3103="Import - Reverse charge (Box 9)"),ROUND(H3103*Setup!$B$9,2),0))</f>
        <v/>
      </c>
      <c r="Q3103" s="34">
        <f>IF(A3103="","",I3103-P3103)</f>
        <v/>
      </c>
      <c r="R3103" s="34">
        <f>IF(A3103="","",IF(L3103="Yes",I3103,0))</f>
        <v/>
      </c>
      <c r="S3103" s="34">
        <f>IF(A3103="","",IF(AND(L3103="Yes",K3103="Yes",NOT(ISNUMBER(SEARCH("blocked",G3103))),OR(F3103="Standard domestic 15% (Box 7)",F3103="Import - VAT paid at customs (Box 8)",F3103="Import - Reverse charge (Box 9)"),OR(F3103&lt;&gt;"Standard domestic 15% (Box 7)",AND(LEN(D3103)=15,LEFT(D3103,1)="3",RIGHT(D3103,1)="3",ISNUMBER(--D3103)))),I3103,0))</f>
        <v/>
      </c>
      <c r="T3103" s="34">
        <f>IF(A3103="","",R3103-S3103)</f>
        <v/>
      </c>
      <c r="U3103" s="23">
        <f>IF(A3103="","",IF(O3103=0,"Outside audit periods; ","")&amp;IF(F3103="","No VAT category; ","")&amp;IF(ABS(Q3103)&gt;Setup!$B$10,"VAT ≠ 15% × net; ","")&amp;IF(AND(F3103="Standard domestic 15% (Box 7)",NOT(AND(LEN(D3103)=15,LEFT(D3103,1)="3",RIGHT(D3103,1)="3",ISNUMBER(--D3103)))),"Invalid/missing supplier VAT no; ","")&amp;IF(AND(L3103="Yes",K3103&lt;&gt;"Yes"),"VAT claimed without valid tax invoice; ","")&amp;IF(AND(L3103="Yes",ISNUMBER(SEARCH("blocked",G3103))),"Blocked input VAT claimed; ","")&amp;IF(AND(F3103="Import - VAT paid at customs (Box 8)",M3103=""),"Customs declaration no missing; ","")&amp;IF(AND(F3103="Import - Reverse charge (Box 9)",E3103="Saudi Arabia"),"RCM used for a local supplier; ","")&amp;IF(AND(L3103="Yes",NOT(OR(F3103="Standard domestic 15% (Box 7)",F3103="Import - VAT paid at customs (Box 8)",F3103="Import - Reverse charge (Box 9)"))),"VAT claimed on non-taxable category; ",""))</f>
        <v/>
      </c>
    </row>
    <row r="3104">
      <c r="A3104" s="17" t="n"/>
      <c r="B3104" s="14" t="n"/>
      <c r="C3104" s="14" t="n"/>
      <c r="D3104" s="16" t="n"/>
      <c r="E3104" s="14" t="n"/>
      <c r="F3104" s="14" t="n"/>
      <c r="G3104" s="14" t="n"/>
      <c r="H3104" s="19" t="n"/>
      <c r="I3104" s="19" t="n"/>
      <c r="J3104" s="34">
        <f>IF(A3104="","",H3104+I3104)</f>
        <v/>
      </c>
      <c r="K3104" s="14" t="n"/>
      <c r="L3104" s="14" t="n"/>
      <c r="M3104" s="14" t="n"/>
      <c r="N3104" s="14" t="n"/>
      <c r="O3104" s="20">
        <f>IF(A3104="","",SUMPRODUCT((A3104&gt;=Setup!$C$19:$C$30)*(A3104&lt;=Setup!$D$19:$D$30)*Setup!$A$19:$A$30))</f>
        <v/>
      </c>
      <c r="P3104" s="34">
        <f>IF(A3104="","",IF(OR(F3104="Standard domestic 15% (Box 7)",F3104="Import - VAT paid at customs (Box 8)",F3104="Import - Reverse charge (Box 9)"),ROUND(H3104*Setup!$B$9,2),0))</f>
        <v/>
      </c>
      <c r="Q3104" s="34">
        <f>IF(A3104="","",I3104-P3104)</f>
        <v/>
      </c>
      <c r="R3104" s="34">
        <f>IF(A3104="","",IF(L3104="Yes",I3104,0))</f>
        <v/>
      </c>
      <c r="S3104" s="34">
        <f>IF(A3104="","",IF(AND(L3104="Yes",K3104="Yes",NOT(ISNUMBER(SEARCH("blocked",G3104))),OR(F3104="Standard domestic 15% (Box 7)",F3104="Import - VAT paid at customs (Box 8)",F3104="Import - Reverse charge (Box 9)"),OR(F3104&lt;&gt;"Standard domestic 15% (Box 7)",AND(LEN(D3104)=15,LEFT(D3104,1)="3",RIGHT(D3104,1)="3",ISNUMBER(--D3104)))),I3104,0))</f>
        <v/>
      </c>
      <c r="T3104" s="34">
        <f>IF(A3104="","",R3104-S3104)</f>
        <v/>
      </c>
      <c r="U3104" s="23">
        <f>IF(A3104="","",IF(O3104=0,"Outside audit periods; ","")&amp;IF(F3104="","No VAT category; ","")&amp;IF(ABS(Q3104)&gt;Setup!$B$10,"VAT ≠ 15% × net; ","")&amp;IF(AND(F3104="Standard domestic 15% (Box 7)",NOT(AND(LEN(D3104)=15,LEFT(D3104,1)="3",RIGHT(D3104,1)="3",ISNUMBER(--D3104)))),"Invalid/missing supplier VAT no; ","")&amp;IF(AND(L3104="Yes",K3104&lt;&gt;"Yes"),"VAT claimed without valid tax invoice; ","")&amp;IF(AND(L3104="Yes",ISNUMBER(SEARCH("blocked",G3104))),"Blocked input VAT claimed; ","")&amp;IF(AND(F3104="Import - VAT paid at customs (Box 8)",M3104=""),"Customs declaration no missing; ","")&amp;IF(AND(F3104="Import - Reverse charge (Box 9)",E3104="Saudi Arabia"),"RCM used for a local supplier; ","")&amp;IF(AND(L3104="Yes",NOT(OR(F3104="Standard domestic 15% (Box 7)",F3104="Import - VAT paid at customs (Box 8)",F3104="Import - Reverse charge (Box 9)"))),"VAT claimed on non-taxable category; ",""))</f>
        <v/>
      </c>
    </row>
    <row r="3105">
      <c r="A3105" s="17" t="n"/>
      <c r="B3105" s="14" t="n"/>
      <c r="C3105" s="14" t="n"/>
      <c r="D3105" s="16" t="n"/>
      <c r="E3105" s="14" t="n"/>
      <c r="F3105" s="14" t="n"/>
      <c r="G3105" s="14" t="n"/>
      <c r="H3105" s="19" t="n"/>
      <c r="I3105" s="19" t="n"/>
      <c r="J3105" s="34">
        <f>IF(A3105="","",H3105+I3105)</f>
        <v/>
      </c>
      <c r="K3105" s="14" t="n"/>
      <c r="L3105" s="14" t="n"/>
      <c r="M3105" s="14" t="n"/>
      <c r="N3105" s="14" t="n"/>
      <c r="O3105" s="20">
        <f>IF(A3105="","",SUMPRODUCT((A3105&gt;=Setup!$C$19:$C$30)*(A3105&lt;=Setup!$D$19:$D$30)*Setup!$A$19:$A$30))</f>
        <v/>
      </c>
      <c r="P3105" s="34">
        <f>IF(A3105="","",IF(OR(F3105="Standard domestic 15% (Box 7)",F3105="Import - VAT paid at customs (Box 8)",F3105="Import - Reverse charge (Box 9)"),ROUND(H3105*Setup!$B$9,2),0))</f>
        <v/>
      </c>
      <c r="Q3105" s="34">
        <f>IF(A3105="","",I3105-P3105)</f>
        <v/>
      </c>
      <c r="R3105" s="34">
        <f>IF(A3105="","",IF(L3105="Yes",I3105,0))</f>
        <v/>
      </c>
      <c r="S3105" s="34">
        <f>IF(A3105="","",IF(AND(L3105="Yes",K3105="Yes",NOT(ISNUMBER(SEARCH("blocked",G3105))),OR(F3105="Standard domestic 15% (Box 7)",F3105="Import - VAT paid at customs (Box 8)",F3105="Import - Reverse charge (Box 9)"),OR(F3105&lt;&gt;"Standard domestic 15% (Box 7)",AND(LEN(D3105)=15,LEFT(D3105,1)="3",RIGHT(D3105,1)="3",ISNUMBER(--D3105)))),I3105,0))</f>
        <v/>
      </c>
      <c r="T3105" s="34">
        <f>IF(A3105="","",R3105-S3105)</f>
        <v/>
      </c>
      <c r="U3105" s="23">
        <f>IF(A3105="","",IF(O3105=0,"Outside audit periods; ","")&amp;IF(F3105="","No VAT category; ","")&amp;IF(ABS(Q3105)&gt;Setup!$B$10,"VAT ≠ 15% × net; ","")&amp;IF(AND(F3105="Standard domestic 15% (Box 7)",NOT(AND(LEN(D3105)=15,LEFT(D3105,1)="3",RIGHT(D3105,1)="3",ISNUMBER(--D3105)))),"Invalid/missing supplier VAT no; ","")&amp;IF(AND(L3105="Yes",K3105&lt;&gt;"Yes"),"VAT claimed without valid tax invoice; ","")&amp;IF(AND(L3105="Yes",ISNUMBER(SEARCH("blocked",G3105))),"Blocked input VAT claimed; ","")&amp;IF(AND(F3105="Import - VAT paid at customs (Box 8)",M3105=""),"Customs declaration no missing; ","")&amp;IF(AND(F3105="Import - Reverse charge (Box 9)",E3105="Saudi Arabia"),"RCM used for a local supplier; ","")&amp;IF(AND(L3105="Yes",NOT(OR(F3105="Standard domestic 15% (Box 7)",F3105="Import - VAT paid at customs (Box 8)",F3105="Import - Reverse charge (Box 9)"))),"VAT claimed on non-taxable category; ",""))</f>
        <v/>
      </c>
    </row>
    <row r="3106">
      <c r="A3106" s="17" t="n"/>
      <c r="B3106" s="14" t="n"/>
      <c r="C3106" s="14" t="n"/>
      <c r="D3106" s="16" t="n"/>
      <c r="E3106" s="14" t="n"/>
      <c r="F3106" s="14" t="n"/>
      <c r="G3106" s="14" t="n"/>
      <c r="H3106" s="19" t="n"/>
      <c r="I3106" s="19" t="n"/>
      <c r="J3106" s="34">
        <f>IF(A3106="","",H3106+I3106)</f>
        <v/>
      </c>
      <c r="K3106" s="14" t="n"/>
      <c r="L3106" s="14" t="n"/>
      <c r="M3106" s="14" t="n"/>
      <c r="N3106" s="14" t="n"/>
      <c r="O3106" s="20">
        <f>IF(A3106="","",SUMPRODUCT((A3106&gt;=Setup!$C$19:$C$30)*(A3106&lt;=Setup!$D$19:$D$30)*Setup!$A$19:$A$30))</f>
        <v/>
      </c>
      <c r="P3106" s="34">
        <f>IF(A3106="","",IF(OR(F3106="Standard domestic 15% (Box 7)",F3106="Import - VAT paid at customs (Box 8)",F3106="Import - Reverse charge (Box 9)"),ROUND(H3106*Setup!$B$9,2),0))</f>
        <v/>
      </c>
      <c r="Q3106" s="34">
        <f>IF(A3106="","",I3106-P3106)</f>
        <v/>
      </c>
      <c r="R3106" s="34">
        <f>IF(A3106="","",IF(L3106="Yes",I3106,0))</f>
        <v/>
      </c>
      <c r="S3106" s="34">
        <f>IF(A3106="","",IF(AND(L3106="Yes",K3106="Yes",NOT(ISNUMBER(SEARCH("blocked",G3106))),OR(F3106="Standard domestic 15% (Box 7)",F3106="Import - VAT paid at customs (Box 8)",F3106="Import - Reverse charge (Box 9)"),OR(F3106&lt;&gt;"Standard domestic 15% (Box 7)",AND(LEN(D3106)=15,LEFT(D3106,1)="3",RIGHT(D3106,1)="3",ISNUMBER(--D3106)))),I3106,0))</f>
        <v/>
      </c>
      <c r="T3106" s="34">
        <f>IF(A3106="","",R3106-S3106)</f>
        <v/>
      </c>
      <c r="U3106" s="23">
        <f>IF(A3106="","",IF(O3106=0,"Outside audit periods; ","")&amp;IF(F3106="","No VAT category; ","")&amp;IF(ABS(Q3106)&gt;Setup!$B$10,"VAT ≠ 15% × net; ","")&amp;IF(AND(F3106="Standard domestic 15% (Box 7)",NOT(AND(LEN(D3106)=15,LEFT(D3106,1)="3",RIGHT(D3106,1)="3",ISNUMBER(--D3106)))),"Invalid/missing supplier VAT no; ","")&amp;IF(AND(L3106="Yes",K3106&lt;&gt;"Yes"),"VAT claimed without valid tax invoice; ","")&amp;IF(AND(L3106="Yes",ISNUMBER(SEARCH("blocked",G3106))),"Blocked input VAT claimed; ","")&amp;IF(AND(F3106="Import - VAT paid at customs (Box 8)",M3106=""),"Customs declaration no missing; ","")&amp;IF(AND(F3106="Import - Reverse charge (Box 9)",E3106="Saudi Arabia"),"RCM used for a local supplier; ","")&amp;IF(AND(L3106="Yes",NOT(OR(F3106="Standard domestic 15% (Box 7)",F3106="Import - VAT paid at customs (Box 8)",F3106="Import - Reverse charge (Box 9)"))),"VAT claimed on non-taxable category; ",""))</f>
        <v/>
      </c>
    </row>
    <row r="3107">
      <c r="A3107" s="17" t="n"/>
      <c r="B3107" s="14" t="n"/>
      <c r="C3107" s="14" t="n"/>
      <c r="D3107" s="16" t="n"/>
      <c r="E3107" s="14" t="n"/>
      <c r="F3107" s="14" t="n"/>
      <c r="G3107" s="14" t="n"/>
      <c r="H3107" s="19" t="n"/>
      <c r="I3107" s="19" t="n"/>
      <c r="J3107" s="34">
        <f>IF(A3107="","",H3107+I3107)</f>
        <v/>
      </c>
      <c r="K3107" s="14" t="n"/>
      <c r="L3107" s="14" t="n"/>
      <c r="M3107" s="14" t="n"/>
      <c r="N3107" s="14" t="n"/>
      <c r="O3107" s="20">
        <f>IF(A3107="","",SUMPRODUCT((A3107&gt;=Setup!$C$19:$C$30)*(A3107&lt;=Setup!$D$19:$D$30)*Setup!$A$19:$A$30))</f>
        <v/>
      </c>
      <c r="P3107" s="34">
        <f>IF(A3107="","",IF(OR(F3107="Standard domestic 15% (Box 7)",F3107="Import - VAT paid at customs (Box 8)",F3107="Import - Reverse charge (Box 9)"),ROUND(H3107*Setup!$B$9,2),0))</f>
        <v/>
      </c>
      <c r="Q3107" s="34">
        <f>IF(A3107="","",I3107-P3107)</f>
        <v/>
      </c>
      <c r="R3107" s="34">
        <f>IF(A3107="","",IF(L3107="Yes",I3107,0))</f>
        <v/>
      </c>
      <c r="S3107" s="34">
        <f>IF(A3107="","",IF(AND(L3107="Yes",K3107="Yes",NOT(ISNUMBER(SEARCH("blocked",G3107))),OR(F3107="Standard domestic 15% (Box 7)",F3107="Import - VAT paid at customs (Box 8)",F3107="Import - Reverse charge (Box 9)"),OR(F3107&lt;&gt;"Standard domestic 15% (Box 7)",AND(LEN(D3107)=15,LEFT(D3107,1)="3",RIGHT(D3107,1)="3",ISNUMBER(--D3107)))),I3107,0))</f>
        <v/>
      </c>
      <c r="T3107" s="34">
        <f>IF(A3107="","",R3107-S3107)</f>
        <v/>
      </c>
      <c r="U3107" s="23">
        <f>IF(A3107="","",IF(O3107=0,"Outside audit periods; ","")&amp;IF(F3107="","No VAT category; ","")&amp;IF(ABS(Q3107)&gt;Setup!$B$10,"VAT ≠ 15% × net; ","")&amp;IF(AND(F3107="Standard domestic 15% (Box 7)",NOT(AND(LEN(D3107)=15,LEFT(D3107,1)="3",RIGHT(D3107,1)="3",ISNUMBER(--D3107)))),"Invalid/missing supplier VAT no; ","")&amp;IF(AND(L3107="Yes",K3107&lt;&gt;"Yes"),"VAT claimed without valid tax invoice; ","")&amp;IF(AND(L3107="Yes",ISNUMBER(SEARCH("blocked",G3107))),"Blocked input VAT claimed; ","")&amp;IF(AND(F3107="Import - VAT paid at customs (Box 8)",M3107=""),"Customs declaration no missing; ","")&amp;IF(AND(F3107="Import - Reverse charge (Box 9)",E3107="Saudi Arabia"),"RCM used for a local supplier; ","")&amp;IF(AND(L3107="Yes",NOT(OR(F3107="Standard domestic 15% (Box 7)",F3107="Import - VAT paid at customs (Box 8)",F3107="Import - Reverse charge (Box 9)"))),"VAT claimed on non-taxable category; ",""))</f>
        <v/>
      </c>
    </row>
    <row r="3108">
      <c r="A3108" s="17" t="n"/>
      <c r="B3108" s="14" t="n"/>
      <c r="C3108" s="14" t="n"/>
      <c r="D3108" s="16" t="n"/>
      <c r="E3108" s="14" t="n"/>
      <c r="F3108" s="14" t="n"/>
      <c r="G3108" s="14" t="n"/>
      <c r="H3108" s="19" t="n"/>
      <c r="I3108" s="19" t="n"/>
      <c r="J3108" s="34">
        <f>IF(A3108="","",H3108+I3108)</f>
        <v/>
      </c>
      <c r="K3108" s="14" t="n"/>
      <c r="L3108" s="14" t="n"/>
      <c r="M3108" s="14" t="n"/>
      <c r="N3108" s="14" t="n"/>
      <c r="O3108" s="20">
        <f>IF(A3108="","",SUMPRODUCT((A3108&gt;=Setup!$C$19:$C$30)*(A3108&lt;=Setup!$D$19:$D$30)*Setup!$A$19:$A$30))</f>
        <v/>
      </c>
      <c r="P3108" s="34">
        <f>IF(A3108="","",IF(OR(F3108="Standard domestic 15% (Box 7)",F3108="Import - VAT paid at customs (Box 8)",F3108="Import - Reverse charge (Box 9)"),ROUND(H3108*Setup!$B$9,2),0))</f>
        <v/>
      </c>
      <c r="Q3108" s="34">
        <f>IF(A3108="","",I3108-P3108)</f>
        <v/>
      </c>
      <c r="R3108" s="34">
        <f>IF(A3108="","",IF(L3108="Yes",I3108,0))</f>
        <v/>
      </c>
      <c r="S3108" s="34">
        <f>IF(A3108="","",IF(AND(L3108="Yes",K3108="Yes",NOT(ISNUMBER(SEARCH("blocked",G3108))),OR(F3108="Standard domestic 15% (Box 7)",F3108="Import - VAT paid at customs (Box 8)",F3108="Import - Reverse charge (Box 9)"),OR(F3108&lt;&gt;"Standard domestic 15% (Box 7)",AND(LEN(D3108)=15,LEFT(D3108,1)="3",RIGHT(D3108,1)="3",ISNUMBER(--D3108)))),I3108,0))</f>
        <v/>
      </c>
      <c r="T3108" s="34">
        <f>IF(A3108="","",R3108-S3108)</f>
        <v/>
      </c>
      <c r="U3108" s="23">
        <f>IF(A3108="","",IF(O3108=0,"Outside audit periods; ","")&amp;IF(F3108="","No VAT category; ","")&amp;IF(ABS(Q3108)&gt;Setup!$B$10,"VAT ≠ 15% × net; ","")&amp;IF(AND(F3108="Standard domestic 15% (Box 7)",NOT(AND(LEN(D3108)=15,LEFT(D3108,1)="3",RIGHT(D3108,1)="3",ISNUMBER(--D3108)))),"Invalid/missing supplier VAT no; ","")&amp;IF(AND(L3108="Yes",K3108&lt;&gt;"Yes"),"VAT claimed without valid tax invoice; ","")&amp;IF(AND(L3108="Yes",ISNUMBER(SEARCH("blocked",G3108))),"Blocked input VAT claimed; ","")&amp;IF(AND(F3108="Import - VAT paid at customs (Box 8)",M3108=""),"Customs declaration no missing; ","")&amp;IF(AND(F3108="Import - Reverse charge (Box 9)",E3108="Saudi Arabia"),"RCM used for a local supplier; ","")&amp;IF(AND(L3108="Yes",NOT(OR(F3108="Standard domestic 15% (Box 7)",F3108="Import - VAT paid at customs (Box 8)",F3108="Import - Reverse charge (Box 9)"))),"VAT claimed on non-taxable category; ",""))</f>
        <v/>
      </c>
    </row>
    <row r="3109">
      <c r="A3109" s="17" t="n"/>
      <c r="B3109" s="14" t="n"/>
      <c r="C3109" s="14" t="n"/>
      <c r="D3109" s="16" t="n"/>
      <c r="E3109" s="14" t="n"/>
      <c r="F3109" s="14" t="n"/>
      <c r="G3109" s="14" t="n"/>
      <c r="H3109" s="19" t="n"/>
      <c r="I3109" s="19" t="n"/>
      <c r="J3109" s="34">
        <f>IF(A3109="","",H3109+I3109)</f>
        <v/>
      </c>
      <c r="K3109" s="14" t="n"/>
      <c r="L3109" s="14" t="n"/>
      <c r="M3109" s="14" t="n"/>
      <c r="N3109" s="14" t="n"/>
      <c r="O3109" s="20">
        <f>IF(A3109="","",SUMPRODUCT((A3109&gt;=Setup!$C$19:$C$30)*(A3109&lt;=Setup!$D$19:$D$30)*Setup!$A$19:$A$30))</f>
        <v/>
      </c>
      <c r="P3109" s="34">
        <f>IF(A3109="","",IF(OR(F3109="Standard domestic 15% (Box 7)",F3109="Import - VAT paid at customs (Box 8)",F3109="Import - Reverse charge (Box 9)"),ROUND(H3109*Setup!$B$9,2),0))</f>
        <v/>
      </c>
      <c r="Q3109" s="34">
        <f>IF(A3109="","",I3109-P3109)</f>
        <v/>
      </c>
      <c r="R3109" s="34">
        <f>IF(A3109="","",IF(L3109="Yes",I3109,0))</f>
        <v/>
      </c>
      <c r="S3109" s="34">
        <f>IF(A3109="","",IF(AND(L3109="Yes",K3109="Yes",NOT(ISNUMBER(SEARCH("blocked",G3109))),OR(F3109="Standard domestic 15% (Box 7)",F3109="Import - VAT paid at customs (Box 8)",F3109="Import - Reverse charge (Box 9)"),OR(F3109&lt;&gt;"Standard domestic 15% (Box 7)",AND(LEN(D3109)=15,LEFT(D3109,1)="3",RIGHT(D3109,1)="3",ISNUMBER(--D3109)))),I3109,0))</f>
        <v/>
      </c>
      <c r="T3109" s="34">
        <f>IF(A3109="","",R3109-S3109)</f>
        <v/>
      </c>
      <c r="U3109" s="23">
        <f>IF(A3109="","",IF(O3109=0,"Outside audit periods; ","")&amp;IF(F3109="","No VAT category; ","")&amp;IF(ABS(Q3109)&gt;Setup!$B$10,"VAT ≠ 15% × net; ","")&amp;IF(AND(F3109="Standard domestic 15% (Box 7)",NOT(AND(LEN(D3109)=15,LEFT(D3109,1)="3",RIGHT(D3109,1)="3",ISNUMBER(--D3109)))),"Invalid/missing supplier VAT no; ","")&amp;IF(AND(L3109="Yes",K3109&lt;&gt;"Yes"),"VAT claimed without valid tax invoice; ","")&amp;IF(AND(L3109="Yes",ISNUMBER(SEARCH("blocked",G3109))),"Blocked input VAT claimed; ","")&amp;IF(AND(F3109="Import - VAT paid at customs (Box 8)",M3109=""),"Customs declaration no missing; ","")&amp;IF(AND(F3109="Import - Reverse charge (Box 9)",E3109="Saudi Arabia"),"RCM used for a local supplier; ","")&amp;IF(AND(L3109="Yes",NOT(OR(F3109="Standard domestic 15% (Box 7)",F3109="Import - VAT paid at customs (Box 8)",F3109="Import - Reverse charge (Box 9)"))),"VAT claimed on non-taxable category; ",""))</f>
        <v/>
      </c>
    </row>
    <row r="3110">
      <c r="A3110" s="17" t="n"/>
      <c r="B3110" s="14" t="n"/>
      <c r="C3110" s="14" t="n"/>
      <c r="D3110" s="16" t="n"/>
      <c r="E3110" s="14" t="n"/>
      <c r="F3110" s="14" t="n"/>
      <c r="G3110" s="14" t="n"/>
      <c r="H3110" s="19" t="n"/>
      <c r="I3110" s="19" t="n"/>
      <c r="J3110" s="34">
        <f>IF(A3110="","",H3110+I3110)</f>
        <v/>
      </c>
      <c r="K3110" s="14" t="n"/>
      <c r="L3110" s="14" t="n"/>
      <c r="M3110" s="14" t="n"/>
      <c r="N3110" s="14" t="n"/>
      <c r="O3110" s="20">
        <f>IF(A3110="","",SUMPRODUCT((A3110&gt;=Setup!$C$19:$C$30)*(A3110&lt;=Setup!$D$19:$D$30)*Setup!$A$19:$A$30))</f>
        <v/>
      </c>
      <c r="P3110" s="34">
        <f>IF(A3110="","",IF(OR(F3110="Standard domestic 15% (Box 7)",F3110="Import - VAT paid at customs (Box 8)",F3110="Import - Reverse charge (Box 9)"),ROUND(H3110*Setup!$B$9,2),0))</f>
        <v/>
      </c>
      <c r="Q3110" s="34">
        <f>IF(A3110="","",I3110-P3110)</f>
        <v/>
      </c>
      <c r="R3110" s="34">
        <f>IF(A3110="","",IF(L3110="Yes",I3110,0))</f>
        <v/>
      </c>
      <c r="S3110" s="34">
        <f>IF(A3110="","",IF(AND(L3110="Yes",K3110="Yes",NOT(ISNUMBER(SEARCH("blocked",G3110))),OR(F3110="Standard domestic 15% (Box 7)",F3110="Import - VAT paid at customs (Box 8)",F3110="Import - Reverse charge (Box 9)"),OR(F3110&lt;&gt;"Standard domestic 15% (Box 7)",AND(LEN(D3110)=15,LEFT(D3110,1)="3",RIGHT(D3110,1)="3",ISNUMBER(--D3110)))),I3110,0))</f>
        <v/>
      </c>
      <c r="T3110" s="34">
        <f>IF(A3110="","",R3110-S3110)</f>
        <v/>
      </c>
      <c r="U3110" s="23">
        <f>IF(A3110="","",IF(O3110=0,"Outside audit periods; ","")&amp;IF(F3110="","No VAT category; ","")&amp;IF(ABS(Q3110)&gt;Setup!$B$10,"VAT ≠ 15% × net; ","")&amp;IF(AND(F3110="Standard domestic 15% (Box 7)",NOT(AND(LEN(D3110)=15,LEFT(D3110,1)="3",RIGHT(D3110,1)="3",ISNUMBER(--D3110)))),"Invalid/missing supplier VAT no; ","")&amp;IF(AND(L3110="Yes",K3110&lt;&gt;"Yes"),"VAT claimed without valid tax invoice; ","")&amp;IF(AND(L3110="Yes",ISNUMBER(SEARCH("blocked",G3110))),"Blocked input VAT claimed; ","")&amp;IF(AND(F3110="Import - VAT paid at customs (Box 8)",M3110=""),"Customs declaration no missing; ","")&amp;IF(AND(F3110="Import - Reverse charge (Box 9)",E3110="Saudi Arabia"),"RCM used for a local supplier; ","")&amp;IF(AND(L3110="Yes",NOT(OR(F3110="Standard domestic 15% (Box 7)",F3110="Import - VAT paid at customs (Box 8)",F3110="Import - Reverse charge (Box 9)"))),"VAT claimed on non-taxable category; ",""))</f>
        <v/>
      </c>
    </row>
    <row r="3111">
      <c r="A3111" s="17" t="n"/>
      <c r="B3111" s="14" t="n"/>
      <c r="C3111" s="14" t="n"/>
      <c r="D3111" s="16" t="n"/>
      <c r="E3111" s="14" t="n"/>
      <c r="F3111" s="14" t="n"/>
      <c r="G3111" s="14" t="n"/>
      <c r="H3111" s="19" t="n"/>
      <c r="I3111" s="19" t="n"/>
      <c r="J3111" s="34">
        <f>IF(A3111="","",H3111+I3111)</f>
        <v/>
      </c>
      <c r="K3111" s="14" t="n"/>
      <c r="L3111" s="14" t="n"/>
      <c r="M3111" s="14" t="n"/>
      <c r="N3111" s="14" t="n"/>
      <c r="O3111" s="20">
        <f>IF(A3111="","",SUMPRODUCT((A3111&gt;=Setup!$C$19:$C$30)*(A3111&lt;=Setup!$D$19:$D$30)*Setup!$A$19:$A$30))</f>
        <v/>
      </c>
      <c r="P3111" s="34">
        <f>IF(A3111="","",IF(OR(F3111="Standard domestic 15% (Box 7)",F3111="Import - VAT paid at customs (Box 8)",F3111="Import - Reverse charge (Box 9)"),ROUND(H3111*Setup!$B$9,2),0))</f>
        <v/>
      </c>
      <c r="Q3111" s="34">
        <f>IF(A3111="","",I3111-P3111)</f>
        <v/>
      </c>
      <c r="R3111" s="34">
        <f>IF(A3111="","",IF(L3111="Yes",I3111,0))</f>
        <v/>
      </c>
      <c r="S3111" s="34">
        <f>IF(A3111="","",IF(AND(L3111="Yes",K3111="Yes",NOT(ISNUMBER(SEARCH("blocked",G3111))),OR(F3111="Standard domestic 15% (Box 7)",F3111="Import - VAT paid at customs (Box 8)",F3111="Import - Reverse charge (Box 9)"),OR(F3111&lt;&gt;"Standard domestic 15% (Box 7)",AND(LEN(D3111)=15,LEFT(D3111,1)="3",RIGHT(D3111,1)="3",ISNUMBER(--D3111)))),I3111,0))</f>
        <v/>
      </c>
      <c r="T3111" s="34">
        <f>IF(A3111="","",R3111-S3111)</f>
        <v/>
      </c>
      <c r="U3111" s="23">
        <f>IF(A3111="","",IF(O3111=0,"Outside audit periods; ","")&amp;IF(F3111="","No VAT category; ","")&amp;IF(ABS(Q3111)&gt;Setup!$B$10,"VAT ≠ 15% × net; ","")&amp;IF(AND(F3111="Standard domestic 15% (Box 7)",NOT(AND(LEN(D3111)=15,LEFT(D3111,1)="3",RIGHT(D3111,1)="3",ISNUMBER(--D3111)))),"Invalid/missing supplier VAT no; ","")&amp;IF(AND(L3111="Yes",K3111&lt;&gt;"Yes"),"VAT claimed without valid tax invoice; ","")&amp;IF(AND(L3111="Yes",ISNUMBER(SEARCH("blocked",G3111))),"Blocked input VAT claimed; ","")&amp;IF(AND(F3111="Import - VAT paid at customs (Box 8)",M3111=""),"Customs declaration no missing; ","")&amp;IF(AND(F3111="Import - Reverse charge (Box 9)",E3111="Saudi Arabia"),"RCM used for a local supplier; ","")&amp;IF(AND(L3111="Yes",NOT(OR(F3111="Standard domestic 15% (Box 7)",F3111="Import - VAT paid at customs (Box 8)",F3111="Import - Reverse charge (Box 9)"))),"VAT claimed on non-taxable category; ",""))</f>
        <v/>
      </c>
    </row>
    <row r="3112">
      <c r="A3112" s="17" t="n"/>
      <c r="B3112" s="14" t="n"/>
      <c r="C3112" s="14" t="n"/>
      <c r="D3112" s="16" t="n"/>
      <c r="E3112" s="14" t="n"/>
      <c r="F3112" s="14" t="n"/>
      <c r="G3112" s="14" t="n"/>
      <c r="H3112" s="19" t="n"/>
      <c r="I3112" s="19" t="n"/>
      <c r="J3112" s="34">
        <f>IF(A3112="","",H3112+I3112)</f>
        <v/>
      </c>
      <c r="K3112" s="14" t="n"/>
      <c r="L3112" s="14" t="n"/>
      <c r="M3112" s="14" t="n"/>
      <c r="N3112" s="14" t="n"/>
      <c r="O3112" s="20">
        <f>IF(A3112="","",SUMPRODUCT((A3112&gt;=Setup!$C$19:$C$30)*(A3112&lt;=Setup!$D$19:$D$30)*Setup!$A$19:$A$30))</f>
        <v/>
      </c>
      <c r="P3112" s="34">
        <f>IF(A3112="","",IF(OR(F3112="Standard domestic 15% (Box 7)",F3112="Import - VAT paid at customs (Box 8)",F3112="Import - Reverse charge (Box 9)"),ROUND(H3112*Setup!$B$9,2),0))</f>
        <v/>
      </c>
      <c r="Q3112" s="34">
        <f>IF(A3112="","",I3112-P3112)</f>
        <v/>
      </c>
      <c r="R3112" s="34">
        <f>IF(A3112="","",IF(L3112="Yes",I3112,0))</f>
        <v/>
      </c>
      <c r="S3112" s="34">
        <f>IF(A3112="","",IF(AND(L3112="Yes",K3112="Yes",NOT(ISNUMBER(SEARCH("blocked",G3112))),OR(F3112="Standard domestic 15% (Box 7)",F3112="Import - VAT paid at customs (Box 8)",F3112="Import - Reverse charge (Box 9)"),OR(F3112&lt;&gt;"Standard domestic 15% (Box 7)",AND(LEN(D3112)=15,LEFT(D3112,1)="3",RIGHT(D3112,1)="3",ISNUMBER(--D3112)))),I3112,0))</f>
        <v/>
      </c>
      <c r="T3112" s="34">
        <f>IF(A3112="","",R3112-S3112)</f>
        <v/>
      </c>
      <c r="U3112" s="23">
        <f>IF(A3112="","",IF(O3112=0,"Outside audit periods; ","")&amp;IF(F3112="","No VAT category; ","")&amp;IF(ABS(Q3112)&gt;Setup!$B$10,"VAT ≠ 15% × net; ","")&amp;IF(AND(F3112="Standard domestic 15% (Box 7)",NOT(AND(LEN(D3112)=15,LEFT(D3112,1)="3",RIGHT(D3112,1)="3",ISNUMBER(--D3112)))),"Invalid/missing supplier VAT no; ","")&amp;IF(AND(L3112="Yes",K3112&lt;&gt;"Yes"),"VAT claimed without valid tax invoice; ","")&amp;IF(AND(L3112="Yes",ISNUMBER(SEARCH("blocked",G3112))),"Blocked input VAT claimed; ","")&amp;IF(AND(F3112="Import - VAT paid at customs (Box 8)",M3112=""),"Customs declaration no missing; ","")&amp;IF(AND(F3112="Import - Reverse charge (Box 9)",E3112="Saudi Arabia"),"RCM used for a local supplier; ","")&amp;IF(AND(L3112="Yes",NOT(OR(F3112="Standard domestic 15% (Box 7)",F3112="Import - VAT paid at customs (Box 8)",F3112="Import - Reverse charge (Box 9)"))),"VAT claimed on non-taxable category; ",""))</f>
        <v/>
      </c>
    </row>
    <row r="3113">
      <c r="A3113" s="17" t="n"/>
      <c r="B3113" s="14" t="n"/>
      <c r="C3113" s="14" t="n"/>
      <c r="D3113" s="16" t="n"/>
      <c r="E3113" s="14" t="n"/>
      <c r="F3113" s="14" t="n"/>
      <c r="G3113" s="14" t="n"/>
      <c r="H3113" s="19" t="n"/>
      <c r="I3113" s="19" t="n"/>
      <c r="J3113" s="34">
        <f>IF(A3113="","",H3113+I3113)</f>
        <v/>
      </c>
      <c r="K3113" s="14" t="n"/>
      <c r="L3113" s="14" t="n"/>
      <c r="M3113" s="14" t="n"/>
      <c r="N3113" s="14" t="n"/>
      <c r="O3113" s="20">
        <f>IF(A3113="","",SUMPRODUCT((A3113&gt;=Setup!$C$19:$C$30)*(A3113&lt;=Setup!$D$19:$D$30)*Setup!$A$19:$A$30))</f>
        <v/>
      </c>
      <c r="P3113" s="34">
        <f>IF(A3113="","",IF(OR(F3113="Standard domestic 15% (Box 7)",F3113="Import - VAT paid at customs (Box 8)",F3113="Import - Reverse charge (Box 9)"),ROUND(H3113*Setup!$B$9,2),0))</f>
        <v/>
      </c>
      <c r="Q3113" s="34">
        <f>IF(A3113="","",I3113-P3113)</f>
        <v/>
      </c>
      <c r="R3113" s="34">
        <f>IF(A3113="","",IF(L3113="Yes",I3113,0))</f>
        <v/>
      </c>
      <c r="S3113" s="34">
        <f>IF(A3113="","",IF(AND(L3113="Yes",K3113="Yes",NOT(ISNUMBER(SEARCH("blocked",G3113))),OR(F3113="Standard domestic 15% (Box 7)",F3113="Import - VAT paid at customs (Box 8)",F3113="Import - Reverse charge (Box 9)"),OR(F3113&lt;&gt;"Standard domestic 15% (Box 7)",AND(LEN(D3113)=15,LEFT(D3113,1)="3",RIGHT(D3113,1)="3",ISNUMBER(--D3113)))),I3113,0))</f>
        <v/>
      </c>
      <c r="T3113" s="34">
        <f>IF(A3113="","",R3113-S3113)</f>
        <v/>
      </c>
      <c r="U3113" s="23">
        <f>IF(A3113="","",IF(O3113=0,"Outside audit periods; ","")&amp;IF(F3113="","No VAT category; ","")&amp;IF(ABS(Q3113)&gt;Setup!$B$10,"VAT ≠ 15% × net; ","")&amp;IF(AND(F3113="Standard domestic 15% (Box 7)",NOT(AND(LEN(D3113)=15,LEFT(D3113,1)="3",RIGHT(D3113,1)="3",ISNUMBER(--D3113)))),"Invalid/missing supplier VAT no; ","")&amp;IF(AND(L3113="Yes",K3113&lt;&gt;"Yes"),"VAT claimed without valid tax invoice; ","")&amp;IF(AND(L3113="Yes",ISNUMBER(SEARCH("blocked",G3113))),"Blocked input VAT claimed; ","")&amp;IF(AND(F3113="Import - VAT paid at customs (Box 8)",M3113=""),"Customs declaration no missing; ","")&amp;IF(AND(F3113="Import - Reverse charge (Box 9)",E3113="Saudi Arabia"),"RCM used for a local supplier; ","")&amp;IF(AND(L3113="Yes",NOT(OR(F3113="Standard domestic 15% (Box 7)",F3113="Import - VAT paid at customs (Box 8)",F3113="Import - Reverse charge (Box 9)"))),"VAT claimed on non-taxable category; ",""))</f>
        <v/>
      </c>
    </row>
    <row r="3114">
      <c r="A3114" s="17" t="n"/>
      <c r="B3114" s="14" t="n"/>
      <c r="C3114" s="14" t="n"/>
      <c r="D3114" s="16" t="n"/>
      <c r="E3114" s="14" t="n"/>
      <c r="F3114" s="14" t="n"/>
      <c r="G3114" s="14" t="n"/>
      <c r="H3114" s="19" t="n"/>
      <c r="I3114" s="19" t="n"/>
      <c r="J3114" s="34">
        <f>IF(A3114="","",H3114+I3114)</f>
        <v/>
      </c>
      <c r="K3114" s="14" t="n"/>
      <c r="L3114" s="14" t="n"/>
      <c r="M3114" s="14" t="n"/>
      <c r="N3114" s="14" t="n"/>
      <c r="O3114" s="20">
        <f>IF(A3114="","",SUMPRODUCT((A3114&gt;=Setup!$C$19:$C$30)*(A3114&lt;=Setup!$D$19:$D$30)*Setup!$A$19:$A$30))</f>
        <v/>
      </c>
      <c r="P3114" s="34">
        <f>IF(A3114="","",IF(OR(F3114="Standard domestic 15% (Box 7)",F3114="Import - VAT paid at customs (Box 8)",F3114="Import - Reverse charge (Box 9)"),ROUND(H3114*Setup!$B$9,2),0))</f>
        <v/>
      </c>
      <c r="Q3114" s="34">
        <f>IF(A3114="","",I3114-P3114)</f>
        <v/>
      </c>
      <c r="R3114" s="34">
        <f>IF(A3114="","",IF(L3114="Yes",I3114,0))</f>
        <v/>
      </c>
      <c r="S3114" s="34">
        <f>IF(A3114="","",IF(AND(L3114="Yes",K3114="Yes",NOT(ISNUMBER(SEARCH("blocked",G3114))),OR(F3114="Standard domestic 15% (Box 7)",F3114="Import - VAT paid at customs (Box 8)",F3114="Import - Reverse charge (Box 9)"),OR(F3114&lt;&gt;"Standard domestic 15% (Box 7)",AND(LEN(D3114)=15,LEFT(D3114,1)="3",RIGHT(D3114,1)="3",ISNUMBER(--D3114)))),I3114,0))</f>
        <v/>
      </c>
      <c r="T3114" s="34">
        <f>IF(A3114="","",R3114-S3114)</f>
        <v/>
      </c>
      <c r="U3114" s="23">
        <f>IF(A3114="","",IF(O3114=0,"Outside audit periods; ","")&amp;IF(F3114="","No VAT category; ","")&amp;IF(ABS(Q3114)&gt;Setup!$B$10,"VAT ≠ 15% × net; ","")&amp;IF(AND(F3114="Standard domestic 15% (Box 7)",NOT(AND(LEN(D3114)=15,LEFT(D3114,1)="3",RIGHT(D3114,1)="3",ISNUMBER(--D3114)))),"Invalid/missing supplier VAT no; ","")&amp;IF(AND(L3114="Yes",K3114&lt;&gt;"Yes"),"VAT claimed without valid tax invoice; ","")&amp;IF(AND(L3114="Yes",ISNUMBER(SEARCH("blocked",G3114))),"Blocked input VAT claimed; ","")&amp;IF(AND(F3114="Import - VAT paid at customs (Box 8)",M3114=""),"Customs declaration no missing; ","")&amp;IF(AND(F3114="Import - Reverse charge (Box 9)",E3114="Saudi Arabia"),"RCM used for a local supplier; ","")&amp;IF(AND(L3114="Yes",NOT(OR(F3114="Standard domestic 15% (Box 7)",F3114="Import - VAT paid at customs (Box 8)",F3114="Import - Reverse charge (Box 9)"))),"VAT claimed on non-taxable category; ",""))</f>
        <v/>
      </c>
    </row>
    <row r="3115">
      <c r="A3115" s="17" t="n"/>
      <c r="B3115" s="14" t="n"/>
      <c r="C3115" s="14" t="n"/>
      <c r="D3115" s="16" t="n"/>
      <c r="E3115" s="14" t="n"/>
      <c r="F3115" s="14" t="n"/>
      <c r="G3115" s="14" t="n"/>
      <c r="H3115" s="19" t="n"/>
      <c r="I3115" s="19" t="n"/>
      <c r="J3115" s="34">
        <f>IF(A3115="","",H3115+I3115)</f>
        <v/>
      </c>
      <c r="K3115" s="14" t="n"/>
      <c r="L3115" s="14" t="n"/>
      <c r="M3115" s="14" t="n"/>
      <c r="N3115" s="14" t="n"/>
      <c r="O3115" s="20">
        <f>IF(A3115="","",SUMPRODUCT((A3115&gt;=Setup!$C$19:$C$30)*(A3115&lt;=Setup!$D$19:$D$30)*Setup!$A$19:$A$30))</f>
        <v/>
      </c>
      <c r="P3115" s="34">
        <f>IF(A3115="","",IF(OR(F3115="Standard domestic 15% (Box 7)",F3115="Import - VAT paid at customs (Box 8)",F3115="Import - Reverse charge (Box 9)"),ROUND(H3115*Setup!$B$9,2),0))</f>
        <v/>
      </c>
      <c r="Q3115" s="34">
        <f>IF(A3115="","",I3115-P3115)</f>
        <v/>
      </c>
      <c r="R3115" s="34">
        <f>IF(A3115="","",IF(L3115="Yes",I3115,0))</f>
        <v/>
      </c>
      <c r="S3115" s="34">
        <f>IF(A3115="","",IF(AND(L3115="Yes",K3115="Yes",NOT(ISNUMBER(SEARCH("blocked",G3115))),OR(F3115="Standard domestic 15% (Box 7)",F3115="Import - VAT paid at customs (Box 8)",F3115="Import - Reverse charge (Box 9)"),OR(F3115&lt;&gt;"Standard domestic 15% (Box 7)",AND(LEN(D3115)=15,LEFT(D3115,1)="3",RIGHT(D3115,1)="3",ISNUMBER(--D3115)))),I3115,0))</f>
        <v/>
      </c>
      <c r="T3115" s="34">
        <f>IF(A3115="","",R3115-S3115)</f>
        <v/>
      </c>
      <c r="U3115" s="23">
        <f>IF(A3115="","",IF(O3115=0,"Outside audit periods; ","")&amp;IF(F3115="","No VAT category; ","")&amp;IF(ABS(Q3115)&gt;Setup!$B$10,"VAT ≠ 15% × net; ","")&amp;IF(AND(F3115="Standard domestic 15% (Box 7)",NOT(AND(LEN(D3115)=15,LEFT(D3115,1)="3",RIGHT(D3115,1)="3",ISNUMBER(--D3115)))),"Invalid/missing supplier VAT no; ","")&amp;IF(AND(L3115="Yes",K3115&lt;&gt;"Yes"),"VAT claimed without valid tax invoice; ","")&amp;IF(AND(L3115="Yes",ISNUMBER(SEARCH("blocked",G3115))),"Blocked input VAT claimed; ","")&amp;IF(AND(F3115="Import - VAT paid at customs (Box 8)",M3115=""),"Customs declaration no missing; ","")&amp;IF(AND(F3115="Import - Reverse charge (Box 9)",E3115="Saudi Arabia"),"RCM used for a local supplier; ","")&amp;IF(AND(L3115="Yes",NOT(OR(F3115="Standard domestic 15% (Box 7)",F3115="Import - VAT paid at customs (Box 8)",F3115="Import - Reverse charge (Box 9)"))),"VAT claimed on non-taxable category; ",""))</f>
        <v/>
      </c>
    </row>
    <row r="3116">
      <c r="A3116" s="17" t="n"/>
      <c r="B3116" s="14" t="n"/>
      <c r="C3116" s="14" t="n"/>
      <c r="D3116" s="16" t="n"/>
      <c r="E3116" s="14" t="n"/>
      <c r="F3116" s="14" t="n"/>
      <c r="G3116" s="14" t="n"/>
      <c r="H3116" s="19" t="n"/>
      <c r="I3116" s="19" t="n"/>
      <c r="J3116" s="34">
        <f>IF(A3116="","",H3116+I3116)</f>
        <v/>
      </c>
      <c r="K3116" s="14" t="n"/>
      <c r="L3116" s="14" t="n"/>
      <c r="M3116" s="14" t="n"/>
      <c r="N3116" s="14" t="n"/>
      <c r="O3116" s="20">
        <f>IF(A3116="","",SUMPRODUCT((A3116&gt;=Setup!$C$19:$C$30)*(A3116&lt;=Setup!$D$19:$D$30)*Setup!$A$19:$A$30))</f>
        <v/>
      </c>
      <c r="P3116" s="34">
        <f>IF(A3116="","",IF(OR(F3116="Standard domestic 15% (Box 7)",F3116="Import - VAT paid at customs (Box 8)",F3116="Import - Reverse charge (Box 9)"),ROUND(H3116*Setup!$B$9,2),0))</f>
        <v/>
      </c>
      <c r="Q3116" s="34">
        <f>IF(A3116="","",I3116-P3116)</f>
        <v/>
      </c>
      <c r="R3116" s="34">
        <f>IF(A3116="","",IF(L3116="Yes",I3116,0))</f>
        <v/>
      </c>
      <c r="S3116" s="34">
        <f>IF(A3116="","",IF(AND(L3116="Yes",K3116="Yes",NOT(ISNUMBER(SEARCH("blocked",G3116))),OR(F3116="Standard domestic 15% (Box 7)",F3116="Import - VAT paid at customs (Box 8)",F3116="Import - Reverse charge (Box 9)"),OR(F3116&lt;&gt;"Standard domestic 15% (Box 7)",AND(LEN(D3116)=15,LEFT(D3116,1)="3",RIGHT(D3116,1)="3",ISNUMBER(--D3116)))),I3116,0))</f>
        <v/>
      </c>
      <c r="T3116" s="34">
        <f>IF(A3116="","",R3116-S3116)</f>
        <v/>
      </c>
      <c r="U3116" s="23">
        <f>IF(A3116="","",IF(O3116=0,"Outside audit periods; ","")&amp;IF(F3116="","No VAT category; ","")&amp;IF(ABS(Q3116)&gt;Setup!$B$10,"VAT ≠ 15% × net; ","")&amp;IF(AND(F3116="Standard domestic 15% (Box 7)",NOT(AND(LEN(D3116)=15,LEFT(D3116,1)="3",RIGHT(D3116,1)="3",ISNUMBER(--D3116)))),"Invalid/missing supplier VAT no; ","")&amp;IF(AND(L3116="Yes",K3116&lt;&gt;"Yes"),"VAT claimed without valid tax invoice; ","")&amp;IF(AND(L3116="Yes",ISNUMBER(SEARCH("blocked",G3116))),"Blocked input VAT claimed; ","")&amp;IF(AND(F3116="Import - VAT paid at customs (Box 8)",M3116=""),"Customs declaration no missing; ","")&amp;IF(AND(F3116="Import - Reverse charge (Box 9)",E3116="Saudi Arabia"),"RCM used for a local supplier; ","")&amp;IF(AND(L3116="Yes",NOT(OR(F3116="Standard domestic 15% (Box 7)",F3116="Import - VAT paid at customs (Box 8)",F3116="Import - Reverse charge (Box 9)"))),"VAT claimed on non-taxable category; ",""))</f>
        <v/>
      </c>
    </row>
    <row r="3117">
      <c r="A3117" s="17" t="n"/>
      <c r="B3117" s="14" t="n"/>
      <c r="C3117" s="14" t="n"/>
      <c r="D3117" s="16" t="n"/>
      <c r="E3117" s="14" t="n"/>
      <c r="F3117" s="14" t="n"/>
      <c r="G3117" s="14" t="n"/>
      <c r="H3117" s="19" t="n"/>
      <c r="I3117" s="19" t="n"/>
      <c r="J3117" s="34">
        <f>IF(A3117="","",H3117+I3117)</f>
        <v/>
      </c>
      <c r="K3117" s="14" t="n"/>
      <c r="L3117" s="14" t="n"/>
      <c r="M3117" s="14" t="n"/>
      <c r="N3117" s="14" t="n"/>
      <c r="O3117" s="20">
        <f>IF(A3117="","",SUMPRODUCT((A3117&gt;=Setup!$C$19:$C$30)*(A3117&lt;=Setup!$D$19:$D$30)*Setup!$A$19:$A$30))</f>
        <v/>
      </c>
      <c r="P3117" s="34">
        <f>IF(A3117="","",IF(OR(F3117="Standard domestic 15% (Box 7)",F3117="Import - VAT paid at customs (Box 8)",F3117="Import - Reverse charge (Box 9)"),ROUND(H3117*Setup!$B$9,2),0))</f>
        <v/>
      </c>
      <c r="Q3117" s="34">
        <f>IF(A3117="","",I3117-P3117)</f>
        <v/>
      </c>
      <c r="R3117" s="34">
        <f>IF(A3117="","",IF(L3117="Yes",I3117,0))</f>
        <v/>
      </c>
      <c r="S3117" s="34">
        <f>IF(A3117="","",IF(AND(L3117="Yes",K3117="Yes",NOT(ISNUMBER(SEARCH("blocked",G3117))),OR(F3117="Standard domestic 15% (Box 7)",F3117="Import - VAT paid at customs (Box 8)",F3117="Import - Reverse charge (Box 9)"),OR(F3117&lt;&gt;"Standard domestic 15% (Box 7)",AND(LEN(D3117)=15,LEFT(D3117,1)="3",RIGHT(D3117,1)="3",ISNUMBER(--D3117)))),I3117,0))</f>
        <v/>
      </c>
      <c r="T3117" s="34">
        <f>IF(A3117="","",R3117-S3117)</f>
        <v/>
      </c>
      <c r="U3117" s="23">
        <f>IF(A3117="","",IF(O3117=0,"Outside audit periods; ","")&amp;IF(F3117="","No VAT category; ","")&amp;IF(ABS(Q3117)&gt;Setup!$B$10,"VAT ≠ 15% × net; ","")&amp;IF(AND(F3117="Standard domestic 15% (Box 7)",NOT(AND(LEN(D3117)=15,LEFT(D3117,1)="3",RIGHT(D3117,1)="3",ISNUMBER(--D3117)))),"Invalid/missing supplier VAT no; ","")&amp;IF(AND(L3117="Yes",K3117&lt;&gt;"Yes"),"VAT claimed without valid tax invoice; ","")&amp;IF(AND(L3117="Yes",ISNUMBER(SEARCH("blocked",G3117))),"Blocked input VAT claimed; ","")&amp;IF(AND(F3117="Import - VAT paid at customs (Box 8)",M3117=""),"Customs declaration no missing; ","")&amp;IF(AND(F3117="Import - Reverse charge (Box 9)",E3117="Saudi Arabia"),"RCM used for a local supplier; ","")&amp;IF(AND(L3117="Yes",NOT(OR(F3117="Standard domestic 15% (Box 7)",F3117="Import - VAT paid at customs (Box 8)",F3117="Import - Reverse charge (Box 9)"))),"VAT claimed on non-taxable category; ",""))</f>
        <v/>
      </c>
    </row>
    <row r="3118">
      <c r="A3118" s="17" t="n"/>
      <c r="B3118" s="14" t="n"/>
      <c r="C3118" s="14" t="n"/>
      <c r="D3118" s="16" t="n"/>
      <c r="E3118" s="14" t="n"/>
      <c r="F3118" s="14" t="n"/>
      <c r="G3118" s="14" t="n"/>
      <c r="H3118" s="19" t="n"/>
      <c r="I3118" s="19" t="n"/>
      <c r="J3118" s="34">
        <f>IF(A3118="","",H3118+I3118)</f>
        <v/>
      </c>
      <c r="K3118" s="14" t="n"/>
      <c r="L3118" s="14" t="n"/>
      <c r="M3118" s="14" t="n"/>
      <c r="N3118" s="14" t="n"/>
      <c r="O3118" s="20">
        <f>IF(A3118="","",SUMPRODUCT((A3118&gt;=Setup!$C$19:$C$30)*(A3118&lt;=Setup!$D$19:$D$30)*Setup!$A$19:$A$30))</f>
        <v/>
      </c>
      <c r="P3118" s="34">
        <f>IF(A3118="","",IF(OR(F3118="Standard domestic 15% (Box 7)",F3118="Import - VAT paid at customs (Box 8)",F3118="Import - Reverse charge (Box 9)"),ROUND(H3118*Setup!$B$9,2),0))</f>
        <v/>
      </c>
      <c r="Q3118" s="34">
        <f>IF(A3118="","",I3118-P3118)</f>
        <v/>
      </c>
      <c r="R3118" s="34">
        <f>IF(A3118="","",IF(L3118="Yes",I3118,0))</f>
        <v/>
      </c>
      <c r="S3118" s="34">
        <f>IF(A3118="","",IF(AND(L3118="Yes",K3118="Yes",NOT(ISNUMBER(SEARCH("blocked",G3118))),OR(F3118="Standard domestic 15% (Box 7)",F3118="Import - VAT paid at customs (Box 8)",F3118="Import - Reverse charge (Box 9)"),OR(F3118&lt;&gt;"Standard domestic 15% (Box 7)",AND(LEN(D3118)=15,LEFT(D3118,1)="3",RIGHT(D3118,1)="3",ISNUMBER(--D3118)))),I3118,0))</f>
        <v/>
      </c>
      <c r="T3118" s="34">
        <f>IF(A3118="","",R3118-S3118)</f>
        <v/>
      </c>
      <c r="U3118" s="23">
        <f>IF(A3118="","",IF(O3118=0,"Outside audit periods; ","")&amp;IF(F3118="","No VAT category; ","")&amp;IF(ABS(Q3118)&gt;Setup!$B$10,"VAT ≠ 15% × net; ","")&amp;IF(AND(F3118="Standard domestic 15% (Box 7)",NOT(AND(LEN(D3118)=15,LEFT(D3118,1)="3",RIGHT(D3118,1)="3",ISNUMBER(--D3118)))),"Invalid/missing supplier VAT no; ","")&amp;IF(AND(L3118="Yes",K3118&lt;&gt;"Yes"),"VAT claimed without valid tax invoice; ","")&amp;IF(AND(L3118="Yes",ISNUMBER(SEARCH("blocked",G3118))),"Blocked input VAT claimed; ","")&amp;IF(AND(F3118="Import - VAT paid at customs (Box 8)",M3118=""),"Customs declaration no missing; ","")&amp;IF(AND(F3118="Import - Reverse charge (Box 9)",E3118="Saudi Arabia"),"RCM used for a local supplier; ","")&amp;IF(AND(L3118="Yes",NOT(OR(F3118="Standard domestic 15% (Box 7)",F3118="Import - VAT paid at customs (Box 8)",F3118="Import - Reverse charge (Box 9)"))),"VAT claimed on non-taxable category; ",""))</f>
        <v/>
      </c>
    </row>
    <row r="3119">
      <c r="A3119" s="17" t="n"/>
      <c r="B3119" s="14" t="n"/>
      <c r="C3119" s="14" t="n"/>
      <c r="D3119" s="16" t="n"/>
      <c r="E3119" s="14" t="n"/>
      <c r="F3119" s="14" t="n"/>
      <c r="G3119" s="14" t="n"/>
      <c r="H3119" s="19" t="n"/>
      <c r="I3119" s="19" t="n"/>
      <c r="J3119" s="34">
        <f>IF(A3119="","",H3119+I3119)</f>
        <v/>
      </c>
      <c r="K3119" s="14" t="n"/>
      <c r="L3119" s="14" t="n"/>
      <c r="M3119" s="14" t="n"/>
      <c r="N3119" s="14" t="n"/>
      <c r="O3119" s="20">
        <f>IF(A3119="","",SUMPRODUCT((A3119&gt;=Setup!$C$19:$C$30)*(A3119&lt;=Setup!$D$19:$D$30)*Setup!$A$19:$A$30))</f>
        <v/>
      </c>
      <c r="P3119" s="34">
        <f>IF(A3119="","",IF(OR(F3119="Standard domestic 15% (Box 7)",F3119="Import - VAT paid at customs (Box 8)",F3119="Import - Reverse charge (Box 9)"),ROUND(H3119*Setup!$B$9,2),0))</f>
        <v/>
      </c>
      <c r="Q3119" s="34">
        <f>IF(A3119="","",I3119-P3119)</f>
        <v/>
      </c>
      <c r="R3119" s="34">
        <f>IF(A3119="","",IF(L3119="Yes",I3119,0))</f>
        <v/>
      </c>
      <c r="S3119" s="34">
        <f>IF(A3119="","",IF(AND(L3119="Yes",K3119="Yes",NOT(ISNUMBER(SEARCH("blocked",G3119))),OR(F3119="Standard domestic 15% (Box 7)",F3119="Import - VAT paid at customs (Box 8)",F3119="Import - Reverse charge (Box 9)"),OR(F3119&lt;&gt;"Standard domestic 15% (Box 7)",AND(LEN(D3119)=15,LEFT(D3119,1)="3",RIGHT(D3119,1)="3",ISNUMBER(--D3119)))),I3119,0))</f>
        <v/>
      </c>
      <c r="T3119" s="34">
        <f>IF(A3119="","",R3119-S3119)</f>
        <v/>
      </c>
      <c r="U3119" s="23">
        <f>IF(A3119="","",IF(O3119=0,"Outside audit periods; ","")&amp;IF(F3119="","No VAT category; ","")&amp;IF(ABS(Q3119)&gt;Setup!$B$10,"VAT ≠ 15% × net; ","")&amp;IF(AND(F3119="Standard domestic 15% (Box 7)",NOT(AND(LEN(D3119)=15,LEFT(D3119,1)="3",RIGHT(D3119,1)="3",ISNUMBER(--D3119)))),"Invalid/missing supplier VAT no; ","")&amp;IF(AND(L3119="Yes",K3119&lt;&gt;"Yes"),"VAT claimed without valid tax invoice; ","")&amp;IF(AND(L3119="Yes",ISNUMBER(SEARCH("blocked",G3119))),"Blocked input VAT claimed; ","")&amp;IF(AND(F3119="Import - VAT paid at customs (Box 8)",M3119=""),"Customs declaration no missing; ","")&amp;IF(AND(F3119="Import - Reverse charge (Box 9)",E3119="Saudi Arabia"),"RCM used for a local supplier; ","")&amp;IF(AND(L3119="Yes",NOT(OR(F3119="Standard domestic 15% (Box 7)",F3119="Import - VAT paid at customs (Box 8)",F3119="Import - Reverse charge (Box 9)"))),"VAT claimed on non-taxable category; ",""))</f>
        <v/>
      </c>
    </row>
    <row r="3120">
      <c r="A3120" s="17" t="n"/>
      <c r="B3120" s="14" t="n"/>
      <c r="C3120" s="14" t="n"/>
      <c r="D3120" s="16" t="n"/>
      <c r="E3120" s="14" t="n"/>
      <c r="F3120" s="14" t="n"/>
      <c r="G3120" s="14" t="n"/>
      <c r="H3120" s="19" t="n"/>
      <c r="I3120" s="19" t="n"/>
      <c r="J3120" s="34">
        <f>IF(A3120="","",H3120+I3120)</f>
        <v/>
      </c>
      <c r="K3120" s="14" t="n"/>
      <c r="L3120" s="14" t="n"/>
      <c r="M3120" s="14" t="n"/>
      <c r="N3120" s="14" t="n"/>
      <c r="O3120" s="20">
        <f>IF(A3120="","",SUMPRODUCT((A3120&gt;=Setup!$C$19:$C$30)*(A3120&lt;=Setup!$D$19:$D$30)*Setup!$A$19:$A$30))</f>
        <v/>
      </c>
      <c r="P3120" s="34">
        <f>IF(A3120="","",IF(OR(F3120="Standard domestic 15% (Box 7)",F3120="Import - VAT paid at customs (Box 8)",F3120="Import - Reverse charge (Box 9)"),ROUND(H3120*Setup!$B$9,2),0))</f>
        <v/>
      </c>
      <c r="Q3120" s="34">
        <f>IF(A3120="","",I3120-P3120)</f>
        <v/>
      </c>
      <c r="R3120" s="34">
        <f>IF(A3120="","",IF(L3120="Yes",I3120,0))</f>
        <v/>
      </c>
      <c r="S3120" s="34">
        <f>IF(A3120="","",IF(AND(L3120="Yes",K3120="Yes",NOT(ISNUMBER(SEARCH("blocked",G3120))),OR(F3120="Standard domestic 15% (Box 7)",F3120="Import - VAT paid at customs (Box 8)",F3120="Import - Reverse charge (Box 9)"),OR(F3120&lt;&gt;"Standard domestic 15% (Box 7)",AND(LEN(D3120)=15,LEFT(D3120,1)="3",RIGHT(D3120,1)="3",ISNUMBER(--D3120)))),I3120,0))</f>
        <v/>
      </c>
      <c r="T3120" s="34">
        <f>IF(A3120="","",R3120-S3120)</f>
        <v/>
      </c>
      <c r="U3120" s="23">
        <f>IF(A3120="","",IF(O3120=0,"Outside audit periods; ","")&amp;IF(F3120="","No VAT category; ","")&amp;IF(ABS(Q3120)&gt;Setup!$B$10,"VAT ≠ 15% × net; ","")&amp;IF(AND(F3120="Standard domestic 15% (Box 7)",NOT(AND(LEN(D3120)=15,LEFT(D3120,1)="3",RIGHT(D3120,1)="3",ISNUMBER(--D3120)))),"Invalid/missing supplier VAT no; ","")&amp;IF(AND(L3120="Yes",K3120&lt;&gt;"Yes"),"VAT claimed without valid tax invoice; ","")&amp;IF(AND(L3120="Yes",ISNUMBER(SEARCH("blocked",G3120))),"Blocked input VAT claimed; ","")&amp;IF(AND(F3120="Import - VAT paid at customs (Box 8)",M3120=""),"Customs declaration no missing; ","")&amp;IF(AND(F3120="Import - Reverse charge (Box 9)",E3120="Saudi Arabia"),"RCM used for a local supplier; ","")&amp;IF(AND(L3120="Yes",NOT(OR(F3120="Standard domestic 15% (Box 7)",F3120="Import - VAT paid at customs (Box 8)",F3120="Import - Reverse charge (Box 9)"))),"VAT claimed on non-taxable category; ",""))</f>
        <v/>
      </c>
    </row>
    <row r="3121">
      <c r="A3121" s="17" t="n"/>
      <c r="B3121" s="14" t="n"/>
      <c r="C3121" s="14" t="n"/>
      <c r="D3121" s="16" t="n"/>
      <c r="E3121" s="14" t="n"/>
      <c r="F3121" s="14" t="n"/>
      <c r="G3121" s="14" t="n"/>
      <c r="H3121" s="19" t="n"/>
      <c r="I3121" s="19" t="n"/>
      <c r="J3121" s="34">
        <f>IF(A3121="","",H3121+I3121)</f>
        <v/>
      </c>
      <c r="K3121" s="14" t="n"/>
      <c r="L3121" s="14" t="n"/>
      <c r="M3121" s="14" t="n"/>
      <c r="N3121" s="14" t="n"/>
      <c r="O3121" s="20">
        <f>IF(A3121="","",SUMPRODUCT((A3121&gt;=Setup!$C$19:$C$30)*(A3121&lt;=Setup!$D$19:$D$30)*Setup!$A$19:$A$30))</f>
        <v/>
      </c>
      <c r="P3121" s="34">
        <f>IF(A3121="","",IF(OR(F3121="Standard domestic 15% (Box 7)",F3121="Import - VAT paid at customs (Box 8)",F3121="Import - Reverse charge (Box 9)"),ROUND(H3121*Setup!$B$9,2),0))</f>
        <v/>
      </c>
      <c r="Q3121" s="34">
        <f>IF(A3121="","",I3121-P3121)</f>
        <v/>
      </c>
      <c r="R3121" s="34">
        <f>IF(A3121="","",IF(L3121="Yes",I3121,0))</f>
        <v/>
      </c>
      <c r="S3121" s="34">
        <f>IF(A3121="","",IF(AND(L3121="Yes",K3121="Yes",NOT(ISNUMBER(SEARCH("blocked",G3121))),OR(F3121="Standard domestic 15% (Box 7)",F3121="Import - VAT paid at customs (Box 8)",F3121="Import - Reverse charge (Box 9)"),OR(F3121&lt;&gt;"Standard domestic 15% (Box 7)",AND(LEN(D3121)=15,LEFT(D3121,1)="3",RIGHT(D3121,1)="3",ISNUMBER(--D3121)))),I3121,0))</f>
        <v/>
      </c>
      <c r="T3121" s="34">
        <f>IF(A3121="","",R3121-S3121)</f>
        <v/>
      </c>
      <c r="U3121" s="23">
        <f>IF(A3121="","",IF(O3121=0,"Outside audit periods; ","")&amp;IF(F3121="","No VAT category; ","")&amp;IF(ABS(Q3121)&gt;Setup!$B$10,"VAT ≠ 15% × net; ","")&amp;IF(AND(F3121="Standard domestic 15% (Box 7)",NOT(AND(LEN(D3121)=15,LEFT(D3121,1)="3",RIGHT(D3121,1)="3",ISNUMBER(--D3121)))),"Invalid/missing supplier VAT no; ","")&amp;IF(AND(L3121="Yes",K3121&lt;&gt;"Yes"),"VAT claimed without valid tax invoice; ","")&amp;IF(AND(L3121="Yes",ISNUMBER(SEARCH("blocked",G3121))),"Blocked input VAT claimed; ","")&amp;IF(AND(F3121="Import - VAT paid at customs (Box 8)",M3121=""),"Customs declaration no missing; ","")&amp;IF(AND(F3121="Import - Reverse charge (Box 9)",E3121="Saudi Arabia"),"RCM used for a local supplier; ","")&amp;IF(AND(L3121="Yes",NOT(OR(F3121="Standard domestic 15% (Box 7)",F3121="Import - VAT paid at customs (Box 8)",F3121="Import - Reverse charge (Box 9)"))),"VAT claimed on non-taxable category; ",""))</f>
        <v/>
      </c>
    </row>
    <row r="3122">
      <c r="A3122" s="17" t="n"/>
      <c r="B3122" s="14" t="n"/>
      <c r="C3122" s="14" t="n"/>
      <c r="D3122" s="16" t="n"/>
      <c r="E3122" s="14" t="n"/>
      <c r="F3122" s="14" t="n"/>
      <c r="G3122" s="14" t="n"/>
      <c r="H3122" s="19" t="n"/>
      <c r="I3122" s="19" t="n"/>
      <c r="J3122" s="34">
        <f>IF(A3122="","",H3122+I3122)</f>
        <v/>
      </c>
      <c r="K3122" s="14" t="n"/>
      <c r="L3122" s="14" t="n"/>
      <c r="M3122" s="14" t="n"/>
      <c r="N3122" s="14" t="n"/>
      <c r="O3122" s="20">
        <f>IF(A3122="","",SUMPRODUCT((A3122&gt;=Setup!$C$19:$C$30)*(A3122&lt;=Setup!$D$19:$D$30)*Setup!$A$19:$A$30))</f>
        <v/>
      </c>
      <c r="P3122" s="34">
        <f>IF(A3122="","",IF(OR(F3122="Standard domestic 15% (Box 7)",F3122="Import - VAT paid at customs (Box 8)",F3122="Import - Reverse charge (Box 9)"),ROUND(H3122*Setup!$B$9,2),0))</f>
        <v/>
      </c>
      <c r="Q3122" s="34">
        <f>IF(A3122="","",I3122-P3122)</f>
        <v/>
      </c>
      <c r="R3122" s="34">
        <f>IF(A3122="","",IF(L3122="Yes",I3122,0))</f>
        <v/>
      </c>
      <c r="S3122" s="34">
        <f>IF(A3122="","",IF(AND(L3122="Yes",K3122="Yes",NOT(ISNUMBER(SEARCH("blocked",G3122))),OR(F3122="Standard domestic 15% (Box 7)",F3122="Import - VAT paid at customs (Box 8)",F3122="Import - Reverse charge (Box 9)"),OR(F3122&lt;&gt;"Standard domestic 15% (Box 7)",AND(LEN(D3122)=15,LEFT(D3122,1)="3",RIGHT(D3122,1)="3",ISNUMBER(--D3122)))),I3122,0))</f>
        <v/>
      </c>
      <c r="T3122" s="34">
        <f>IF(A3122="","",R3122-S3122)</f>
        <v/>
      </c>
      <c r="U3122" s="23">
        <f>IF(A3122="","",IF(O3122=0,"Outside audit periods; ","")&amp;IF(F3122="","No VAT category; ","")&amp;IF(ABS(Q3122)&gt;Setup!$B$10,"VAT ≠ 15% × net; ","")&amp;IF(AND(F3122="Standard domestic 15% (Box 7)",NOT(AND(LEN(D3122)=15,LEFT(D3122,1)="3",RIGHT(D3122,1)="3",ISNUMBER(--D3122)))),"Invalid/missing supplier VAT no; ","")&amp;IF(AND(L3122="Yes",K3122&lt;&gt;"Yes"),"VAT claimed without valid tax invoice; ","")&amp;IF(AND(L3122="Yes",ISNUMBER(SEARCH("blocked",G3122))),"Blocked input VAT claimed; ","")&amp;IF(AND(F3122="Import - VAT paid at customs (Box 8)",M3122=""),"Customs declaration no missing; ","")&amp;IF(AND(F3122="Import - Reverse charge (Box 9)",E3122="Saudi Arabia"),"RCM used for a local supplier; ","")&amp;IF(AND(L3122="Yes",NOT(OR(F3122="Standard domestic 15% (Box 7)",F3122="Import - VAT paid at customs (Box 8)",F3122="Import - Reverse charge (Box 9)"))),"VAT claimed on non-taxable category; ",""))</f>
        <v/>
      </c>
    </row>
    <row r="3123">
      <c r="A3123" s="17" t="n"/>
      <c r="B3123" s="14" t="n"/>
      <c r="C3123" s="14" t="n"/>
      <c r="D3123" s="16" t="n"/>
      <c r="E3123" s="14" t="n"/>
      <c r="F3123" s="14" t="n"/>
      <c r="G3123" s="14" t="n"/>
      <c r="H3123" s="19" t="n"/>
      <c r="I3123" s="19" t="n"/>
      <c r="J3123" s="34">
        <f>IF(A3123="","",H3123+I3123)</f>
        <v/>
      </c>
      <c r="K3123" s="14" t="n"/>
      <c r="L3123" s="14" t="n"/>
      <c r="M3123" s="14" t="n"/>
      <c r="N3123" s="14" t="n"/>
      <c r="O3123" s="20">
        <f>IF(A3123="","",SUMPRODUCT((A3123&gt;=Setup!$C$19:$C$30)*(A3123&lt;=Setup!$D$19:$D$30)*Setup!$A$19:$A$30))</f>
        <v/>
      </c>
      <c r="P3123" s="34">
        <f>IF(A3123="","",IF(OR(F3123="Standard domestic 15% (Box 7)",F3123="Import - VAT paid at customs (Box 8)",F3123="Import - Reverse charge (Box 9)"),ROUND(H3123*Setup!$B$9,2),0))</f>
        <v/>
      </c>
      <c r="Q3123" s="34">
        <f>IF(A3123="","",I3123-P3123)</f>
        <v/>
      </c>
      <c r="R3123" s="34">
        <f>IF(A3123="","",IF(L3123="Yes",I3123,0))</f>
        <v/>
      </c>
      <c r="S3123" s="34">
        <f>IF(A3123="","",IF(AND(L3123="Yes",K3123="Yes",NOT(ISNUMBER(SEARCH("blocked",G3123))),OR(F3123="Standard domestic 15% (Box 7)",F3123="Import - VAT paid at customs (Box 8)",F3123="Import - Reverse charge (Box 9)"),OR(F3123&lt;&gt;"Standard domestic 15% (Box 7)",AND(LEN(D3123)=15,LEFT(D3123,1)="3",RIGHT(D3123,1)="3",ISNUMBER(--D3123)))),I3123,0))</f>
        <v/>
      </c>
      <c r="T3123" s="34">
        <f>IF(A3123="","",R3123-S3123)</f>
        <v/>
      </c>
      <c r="U3123" s="23">
        <f>IF(A3123="","",IF(O3123=0,"Outside audit periods; ","")&amp;IF(F3123="","No VAT category; ","")&amp;IF(ABS(Q3123)&gt;Setup!$B$10,"VAT ≠ 15% × net; ","")&amp;IF(AND(F3123="Standard domestic 15% (Box 7)",NOT(AND(LEN(D3123)=15,LEFT(D3123,1)="3",RIGHT(D3123,1)="3",ISNUMBER(--D3123)))),"Invalid/missing supplier VAT no; ","")&amp;IF(AND(L3123="Yes",K3123&lt;&gt;"Yes"),"VAT claimed without valid tax invoice; ","")&amp;IF(AND(L3123="Yes",ISNUMBER(SEARCH("blocked",G3123))),"Blocked input VAT claimed; ","")&amp;IF(AND(F3123="Import - VAT paid at customs (Box 8)",M3123=""),"Customs declaration no missing; ","")&amp;IF(AND(F3123="Import - Reverse charge (Box 9)",E3123="Saudi Arabia"),"RCM used for a local supplier; ","")&amp;IF(AND(L3123="Yes",NOT(OR(F3123="Standard domestic 15% (Box 7)",F3123="Import - VAT paid at customs (Box 8)",F3123="Import - Reverse charge (Box 9)"))),"VAT claimed on non-taxable category; ",""))</f>
        <v/>
      </c>
    </row>
    <row r="3124">
      <c r="A3124" s="17" t="n"/>
      <c r="B3124" s="14" t="n"/>
      <c r="C3124" s="14" t="n"/>
      <c r="D3124" s="16" t="n"/>
      <c r="E3124" s="14" t="n"/>
      <c r="F3124" s="14" t="n"/>
      <c r="G3124" s="14" t="n"/>
      <c r="H3124" s="19" t="n"/>
      <c r="I3124" s="19" t="n"/>
      <c r="J3124" s="34">
        <f>IF(A3124="","",H3124+I3124)</f>
        <v/>
      </c>
      <c r="K3124" s="14" t="n"/>
      <c r="L3124" s="14" t="n"/>
      <c r="M3124" s="14" t="n"/>
      <c r="N3124" s="14" t="n"/>
      <c r="O3124" s="20">
        <f>IF(A3124="","",SUMPRODUCT((A3124&gt;=Setup!$C$19:$C$30)*(A3124&lt;=Setup!$D$19:$D$30)*Setup!$A$19:$A$30))</f>
        <v/>
      </c>
      <c r="P3124" s="34">
        <f>IF(A3124="","",IF(OR(F3124="Standard domestic 15% (Box 7)",F3124="Import - VAT paid at customs (Box 8)",F3124="Import - Reverse charge (Box 9)"),ROUND(H3124*Setup!$B$9,2),0))</f>
        <v/>
      </c>
      <c r="Q3124" s="34">
        <f>IF(A3124="","",I3124-P3124)</f>
        <v/>
      </c>
      <c r="R3124" s="34">
        <f>IF(A3124="","",IF(L3124="Yes",I3124,0))</f>
        <v/>
      </c>
      <c r="S3124" s="34">
        <f>IF(A3124="","",IF(AND(L3124="Yes",K3124="Yes",NOT(ISNUMBER(SEARCH("blocked",G3124))),OR(F3124="Standard domestic 15% (Box 7)",F3124="Import - VAT paid at customs (Box 8)",F3124="Import - Reverse charge (Box 9)"),OR(F3124&lt;&gt;"Standard domestic 15% (Box 7)",AND(LEN(D3124)=15,LEFT(D3124,1)="3",RIGHT(D3124,1)="3",ISNUMBER(--D3124)))),I3124,0))</f>
        <v/>
      </c>
      <c r="T3124" s="34">
        <f>IF(A3124="","",R3124-S3124)</f>
        <v/>
      </c>
      <c r="U3124" s="23">
        <f>IF(A3124="","",IF(O3124=0,"Outside audit periods; ","")&amp;IF(F3124="","No VAT category; ","")&amp;IF(ABS(Q3124)&gt;Setup!$B$10,"VAT ≠ 15% × net; ","")&amp;IF(AND(F3124="Standard domestic 15% (Box 7)",NOT(AND(LEN(D3124)=15,LEFT(D3124,1)="3",RIGHT(D3124,1)="3",ISNUMBER(--D3124)))),"Invalid/missing supplier VAT no; ","")&amp;IF(AND(L3124="Yes",K3124&lt;&gt;"Yes"),"VAT claimed without valid tax invoice; ","")&amp;IF(AND(L3124="Yes",ISNUMBER(SEARCH("blocked",G3124))),"Blocked input VAT claimed; ","")&amp;IF(AND(F3124="Import - VAT paid at customs (Box 8)",M3124=""),"Customs declaration no missing; ","")&amp;IF(AND(F3124="Import - Reverse charge (Box 9)",E3124="Saudi Arabia"),"RCM used for a local supplier; ","")&amp;IF(AND(L3124="Yes",NOT(OR(F3124="Standard domestic 15% (Box 7)",F3124="Import - VAT paid at customs (Box 8)",F3124="Import - Reverse charge (Box 9)"))),"VAT claimed on non-taxable category; ",""))</f>
        <v/>
      </c>
    </row>
    <row r="3125">
      <c r="A3125" s="17" t="n"/>
      <c r="B3125" s="14" t="n"/>
      <c r="C3125" s="14" t="n"/>
      <c r="D3125" s="16" t="n"/>
      <c r="E3125" s="14" t="n"/>
      <c r="F3125" s="14" t="n"/>
      <c r="G3125" s="14" t="n"/>
      <c r="H3125" s="19" t="n"/>
      <c r="I3125" s="19" t="n"/>
      <c r="J3125" s="34">
        <f>IF(A3125="","",H3125+I3125)</f>
        <v/>
      </c>
      <c r="K3125" s="14" t="n"/>
      <c r="L3125" s="14" t="n"/>
      <c r="M3125" s="14" t="n"/>
      <c r="N3125" s="14" t="n"/>
      <c r="O3125" s="20">
        <f>IF(A3125="","",SUMPRODUCT((A3125&gt;=Setup!$C$19:$C$30)*(A3125&lt;=Setup!$D$19:$D$30)*Setup!$A$19:$A$30))</f>
        <v/>
      </c>
      <c r="P3125" s="34">
        <f>IF(A3125="","",IF(OR(F3125="Standard domestic 15% (Box 7)",F3125="Import - VAT paid at customs (Box 8)",F3125="Import - Reverse charge (Box 9)"),ROUND(H3125*Setup!$B$9,2),0))</f>
        <v/>
      </c>
      <c r="Q3125" s="34">
        <f>IF(A3125="","",I3125-P3125)</f>
        <v/>
      </c>
      <c r="R3125" s="34">
        <f>IF(A3125="","",IF(L3125="Yes",I3125,0))</f>
        <v/>
      </c>
      <c r="S3125" s="34">
        <f>IF(A3125="","",IF(AND(L3125="Yes",K3125="Yes",NOT(ISNUMBER(SEARCH("blocked",G3125))),OR(F3125="Standard domestic 15% (Box 7)",F3125="Import - VAT paid at customs (Box 8)",F3125="Import - Reverse charge (Box 9)"),OR(F3125&lt;&gt;"Standard domestic 15% (Box 7)",AND(LEN(D3125)=15,LEFT(D3125,1)="3",RIGHT(D3125,1)="3",ISNUMBER(--D3125)))),I3125,0))</f>
        <v/>
      </c>
      <c r="T3125" s="34">
        <f>IF(A3125="","",R3125-S3125)</f>
        <v/>
      </c>
      <c r="U3125" s="23">
        <f>IF(A3125="","",IF(O3125=0,"Outside audit periods; ","")&amp;IF(F3125="","No VAT category; ","")&amp;IF(ABS(Q3125)&gt;Setup!$B$10,"VAT ≠ 15% × net; ","")&amp;IF(AND(F3125="Standard domestic 15% (Box 7)",NOT(AND(LEN(D3125)=15,LEFT(D3125,1)="3",RIGHT(D3125,1)="3",ISNUMBER(--D3125)))),"Invalid/missing supplier VAT no; ","")&amp;IF(AND(L3125="Yes",K3125&lt;&gt;"Yes"),"VAT claimed without valid tax invoice; ","")&amp;IF(AND(L3125="Yes",ISNUMBER(SEARCH("blocked",G3125))),"Blocked input VAT claimed; ","")&amp;IF(AND(F3125="Import - VAT paid at customs (Box 8)",M3125=""),"Customs declaration no missing; ","")&amp;IF(AND(F3125="Import - Reverse charge (Box 9)",E3125="Saudi Arabia"),"RCM used for a local supplier; ","")&amp;IF(AND(L3125="Yes",NOT(OR(F3125="Standard domestic 15% (Box 7)",F3125="Import - VAT paid at customs (Box 8)",F3125="Import - Reverse charge (Box 9)"))),"VAT claimed on non-taxable category; ",""))</f>
        <v/>
      </c>
    </row>
    <row r="3126">
      <c r="A3126" s="17" t="n"/>
      <c r="B3126" s="14" t="n"/>
      <c r="C3126" s="14" t="n"/>
      <c r="D3126" s="16" t="n"/>
      <c r="E3126" s="14" t="n"/>
      <c r="F3126" s="14" t="n"/>
      <c r="G3126" s="14" t="n"/>
      <c r="H3126" s="19" t="n"/>
      <c r="I3126" s="19" t="n"/>
      <c r="J3126" s="34">
        <f>IF(A3126="","",H3126+I3126)</f>
        <v/>
      </c>
      <c r="K3126" s="14" t="n"/>
      <c r="L3126" s="14" t="n"/>
      <c r="M3126" s="14" t="n"/>
      <c r="N3126" s="14" t="n"/>
      <c r="O3126" s="20">
        <f>IF(A3126="","",SUMPRODUCT((A3126&gt;=Setup!$C$19:$C$30)*(A3126&lt;=Setup!$D$19:$D$30)*Setup!$A$19:$A$30))</f>
        <v/>
      </c>
      <c r="P3126" s="34">
        <f>IF(A3126="","",IF(OR(F3126="Standard domestic 15% (Box 7)",F3126="Import - VAT paid at customs (Box 8)",F3126="Import - Reverse charge (Box 9)"),ROUND(H3126*Setup!$B$9,2),0))</f>
        <v/>
      </c>
      <c r="Q3126" s="34">
        <f>IF(A3126="","",I3126-P3126)</f>
        <v/>
      </c>
      <c r="R3126" s="34">
        <f>IF(A3126="","",IF(L3126="Yes",I3126,0))</f>
        <v/>
      </c>
      <c r="S3126" s="34">
        <f>IF(A3126="","",IF(AND(L3126="Yes",K3126="Yes",NOT(ISNUMBER(SEARCH("blocked",G3126))),OR(F3126="Standard domestic 15% (Box 7)",F3126="Import - VAT paid at customs (Box 8)",F3126="Import - Reverse charge (Box 9)"),OR(F3126&lt;&gt;"Standard domestic 15% (Box 7)",AND(LEN(D3126)=15,LEFT(D3126,1)="3",RIGHT(D3126,1)="3",ISNUMBER(--D3126)))),I3126,0))</f>
        <v/>
      </c>
      <c r="T3126" s="34">
        <f>IF(A3126="","",R3126-S3126)</f>
        <v/>
      </c>
      <c r="U3126" s="23">
        <f>IF(A3126="","",IF(O3126=0,"Outside audit periods; ","")&amp;IF(F3126="","No VAT category; ","")&amp;IF(ABS(Q3126)&gt;Setup!$B$10,"VAT ≠ 15% × net; ","")&amp;IF(AND(F3126="Standard domestic 15% (Box 7)",NOT(AND(LEN(D3126)=15,LEFT(D3126,1)="3",RIGHT(D3126,1)="3",ISNUMBER(--D3126)))),"Invalid/missing supplier VAT no; ","")&amp;IF(AND(L3126="Yes",K3126&lt;&gt;"Yes"),"VAT claimed without valid tax invoice; ","")&amp;IF(AND(L3126="Yes",ISNUMBER(SEARCH("blocked",G3126))),"Blocked input VAT claimed; ","")&amp;IF(AND(F3126="Import - VAT paid at customs (Box 8)",M3126=""),"Customs declaration no missing; ","")&amp;IF(AND(F3126="Import - Reverse charge (Box 9)",E3126="Saudi Arabia"),"RCM used for a local supplier; ","")&amp;IF(AND(L3126="Yes",NOT(OR(F3126="Standard domestic 15% (Box 7)",F3126="Import - VAT paid at customs (Box 8)",F3126="Import - Reverse charge (Box 9)"))),"VAT claimed on non-taxable category; ",""))</f>
        <v/>
      </c>
    </row>
    <row r="3127">
      <c r="A3127" s="17" t="n"/>
      <c r="B3127" s="14" t="n"/>
      <c r="C3127" s="14" t="n"/>
      <c r="D3127" s="16" t="n"/>
      <c r="E3127" s="14" t="n"/>
      <c r="F3127" s="14" t="n"/>
      <c r="G3127" s="14" t="n"/>
      <c r="H3127" s="19" t="n"/>
      <c r="I3127" s="19" t="n"/>
      <c r="J3127" s="34">
        <f>IF(A3127="","",H3127+I3127)</f>
        <v/>
      </c>
      <c r="K3127" s="14" t="n"/>
      <c r="L3127" s="14" t="n"/>
      <c r="M3127" s="14" t="n"/>
      <c r="N3127" s="14" t="n"/>
      <c r="O3127" s="20">
        <f>IF(A3127="","",SUMPRODUCT((A3127&gt;=Setup!$C$19:$C$30)*(A3127&lt;=Setup!$D$19:$D$30)*Setup!$A$19:$A$30))</f>
        <v/>
      </c>
      <c r="P3127" s="34">
        <f>IF(A3127="","",IF(OR(F3127="Standard domestic 15% (Box 7)",F3127="Import - VAT paid at customs (Box 8)",F3127="Import - Reverse charge (Box 9)"),ROUND(H3127*Setup!$B$9,2),0))</f>
        <v/>
      </c>
      <c r="Q3127" s="34">
        <f>IF(A3127="","",I3127-P3127)</f>
        <v/>
      </c>
      <c r="R3127" s="34">
        <f>IF(A3127="","",IF(L3127="Yes",I3127,0))</f>
        <v/>
      </c>
      <c r="S3127" s="34">
        <f>IF(A3127="","",IF(AND(L3127="Yes",K3127="Yes",NOT(ISNUMBER(SEARCH("blocked",G3127))),OR(F3127="Standard domestic 15% (Box 7)",F3127="Import - VAT paid at customs (Box 8)",F3127="Import - Reverse charge (Box 9)"),OR(F3127&lt;&gt;"Standard domestic 15% (Box 7)",AND(LEN(D3127)=15,LEFT(D3127,1)="3",RIGHT(D3127,1)="3",ISNUMBER(--D3127)))),I3127,0))</f>
        <v/>
      </c>
      <c r="T3127" s="34">
        <f>IF(A3127="","",R3127-S3127)</f>
        <v/>
      </c>
      <c r="U3127" s="23">
        <f>IF(A3127="","",IF(O3127=0,"Outside audit periods; ","")&amp;IF(F3127="","No VAT category; ","")&amp;IF(ABS(Q3127)&gt;Setup!$B$10,"VAT ≠ 15% × net; ","")&amp;IF(AND(F3127="Standard domestic 15% (Box 7)",NOT(AND(LEN(D3127)=15,LEFT(D3127,1)="3",RIGHT(D3127,1)="3",ISNUMBER(--D3127)))),"Invalid/missing supplier VAT no; ","")&amp;IF(AND(L3127="Yes",K3127&lt;&gt;"Yes"),"VAT claimed without valid tax invoice; ","")&amp;IF(AND(L3127="Yes",ISNUMBER(SEARCH("blocked",G3127))),"Blocked input VAT claimed; ","")&amp;IF(AND(F3127="Import - VAT paid at customs (Box 8)",M3127=""),"Customs declaration no missing; ","")&amp;IF(AND(F3127="Import - Reverse charge (Box 9)",E3127="Saudi Arabia"),"RCM used for a local supplier; ","")&amp;IF(AND(L3127="Yes",NOT(OR(F3127="Standard domestic 15% (Box 7)",F3127="Import - VAT paid at customs (Box 8)",F3127="Import - Reverse charge (Box 9)"))),"VAT claimed on non-taxable category; ",""))</f>
        <v/>
      </c>
    </row>
    <row r="3128">
      <c r="A3128" s="17" t="n"/>
      <c r="B3128" s="14" t="n"/>
      <c r="C3128" s="14" t="n"/>
      <c r="D3128" s="16" t="n"/>
      <c r="E3128" s="14" t="n"/>
      <c r="F3128" s="14" t="n"/>
      <c r="G3128" s="14" t="n"/>
      <c r="H3128" s="19" t="n"/>
      <c r="I3128" s="19" t="n"/>
      <c r="J3128" s="34">
        <f>IF(A3128="","",H3128+I3128)</f>
        <v/>
      </c>
      <c r="K3128" s="14" t="n"/>
      <c r="L3128" s="14" t="n"/>
      <c r="M3128" s="14" t="n"/>
      <c r="N3128" s="14" t="n"/>
      <c r="O3128" s="20">
        <f>IF(A3128="","",SUMPRODUCT((A3128&gt;=Setup!$C$19:$C$30)*(A3128&lt;=Setup!$D$19:$D$30)*Setup!$A$19:$A$30))</f>
        <v/>
      </c>
      <c r="P3128" s="34">
        <f>IF(A3128="","",IF(OR(F3128="Standard domestic 15% (Box 7)",F3128="Import - VAT paid at customs (Box 8)",F3128="Import - Reverse charge (Box 9)"),ROUND(H3128*Setup!$B$9,2),0))</f>
        <v/>
      </c>
      <c r="Q3128" s="34">
        <f>IF(A3128="","",I3128-P3128)</f>
        <v/>
      </c>
      <c r="R3128" s="34">
        <f>IF(A3128="","",IF(L3128="Yes",I3128,0))</f>
        <v/>
      </c>
      <c r="S3128" s="34">
        <f>IF(A3128="","",IF(AND(L3128="Yes",K3128="Yes",NOT(ISNUMBER(SEARCH("blocked",G3128))),OR(F3128="Standard domestic 15% (Box 7)",F3128="Import - VAT paid at customs (Box 8)",F3128="Import - Reverse charge (Box 9)"),OR(F3128&lt;&gt;"Standard domestic 15% (Box 7)",AND(LEN(D3128)=15,LEFT(D3128,1)="3",RIGHT(D3128,1)="3",ISNUMBER(--D3128)))),I3128,0))</f>
        <v/>
      </c>
      <c r="T3128" s="34">
        <f>IF(A3128="","",R3128-S3128)</f>
        <v/>
      </c>
      <c r="U3128" s="23">
        <f>IF(A3128="","",IF(O3128=0,"Outside audit periods; ","")&amp;IF(F3128="","No VAT category; ","")&amp;IF(ABS(Q3128)&gt;Setup!$B$10,"VAT ≠ 15% × net; ","")&amp;IF(AND(F3128="Standard domestic 15% (Box 7)",NOT(AND(LEN(D3128)=15,LEFT(D3128,1)="3",RIGHT(D3128,1)="3",ISNUMBER(--D3128)))),"Invalid/missing supplier VAT no; ","")&amp;IF(AND(L3128="Yes",K3128&lt;&gt;"Yes"),"VAT claimed without valid tax invoice; ","")&amp;IF(AND(L3128="Yes",ISNUMBER(SEARCH("blocked",G3128))),"Blocked input VAT claimed; ","")&amp;IF(AND(F3128="Import - VAT paid at customs (Box 8)",M3128=""),"Customs declaration no missing; ","")&amp;IF(AND(F3128="Import - Reverse charge (Box 9)",E3128="Saudi Arabia"),"RCM used for a local supplier; ","")&amp;IF(AND(L3128="Yes",NOT(OR(F3128="Standard domestic 15% (Box 7)",F3128="Import - VAT paid at customs (Box 8)",F3128="Import - Reverse charge (Box 9)"))),"VAT claimed on non-taxable category; ",""))</f>
        <v/>
      </c>
    </row>
    <row r="3129">
      <c r="A3129" s="17" t="n"/>
      <c r="B3129" s="14" t="n"/>
      <c r="C3129" s="14" t="n"/>
      <c r="D3129" s="16" t="n"/>
      <c r="E3129" s="14" t="n"/>
      <c r="F3129" s="14" t="n"/>
      <c r="G3129" s="14" t="n"/>
      <c r="H3129" s="19" t="n"/>
      <c r="I3129" s="19" t="n"/>
      <c r="J3129" s="34">
        <f>IF(A3129="","",H3129+I3129)</f>
        <v/>
      </c>
      <c r="K3129" s="14" t="n"/>
      <c r="L3129" s="14" t="n"/>
      <c r="M3129" s="14" t="n"/>
      <c r="N3129" s="14" t="n"/>
      <c r="O3129" s="20">
        <f>IF(A3129="","",SUMPRODUCT((A3129&gt;=Setup!$C$19:$C$30)*(A3129&lt;=Setup!$D$19:$D$30)*Setup!$A$19:$A$30))</f>
        <v/>
      </c>
      <c r="P3129" s="34">
        <f>IF(A3129="","",IF(OR(F3129="Standard domestic 15% (Box 7)",F3129="Import - VAT paid at customs (Box 8)",F3129="Import - Reverse charge (Box 9)"),ROUND(H3129*Setup!$B$9,2),0))</f>
        <v/>
      </c>
      <c r="Q3129" s="34">
        <f>IF(A3129="","",I3129-P3129)</f>
        <v/>
      </c>
      <c r="R3129" s="34">
        <f>IF(A3129="","",IF(L3129="Yes",I3129,0))</f>
        <v/>
      </c>
      <c r="S3129" s="34">
        <f>IF(A3129="","",IF(AND(L3129="Yes",K3129="Yes",NOT(ISNUMBER(SEARCH("blocked",G3129))),OR(F3129="Standard domestic 15% (Box 7)",F3129="Import - VAT paid at customs (Box 8)",F3129="Import - Reverse charge (Box 9)"),OR(F3129&lt;&gt;"Standard domestic 15% (Box 7)",AND(LEN(D3129)=15,LEFT(D3129,1)="3",RIGHT(D3129,1)="3",ISNUMBER(--D3129)))),I3129,0))</f>
        <v/>
      </c>
      <c r="T3129" s="34">
        <f>IF(A3129="","",R3129-S3129)</f>
        <v/>
      </c>
      <c r="U3129" s="23">
        <f>IF(A3129="","",IF(O3129=0,"Outside audit periods; ","")&amp;IF(F3129="","No VAT category; ","")&amp;IF(ABS(Q3129)&gt;Setup!$B$10,"VAT ≠ 15% × net; ","")&amp;IF(AND(F3129="Standard domestic 15% (Box 7)",NOT(AND(LEN(D3129)=15,LEFT(D3129,1)="3",RIGHT(D3129,1)="3",ISNUMBER(--D3129)))),"Invalid/missing supplier VAT no; ","")&amp;IF(AND(L3129="Yes",K3129&lt;&gt;"Yes"),"VAT claimed without valid tax invoice; ","")&amp;IF(AND(L3129="Yes",ISNUMBER(SEARCH("blocked",G3129))),"Blocked input VAT claimed; ","")&amp;IF(AND(F3129="Import - VAT paid at customs (Box 8)",M3129=""),"Customs declaration no missing; ","")&amp;IF(AND(F3129="Import - Reverse charge (Box 9)",E3129="Saudi Arabia"),"RCM used for a local supplier; ","")&amp;IF(AND(L3129="Yes",NOT(OR(F3129="Standard domestic 15% (Box 7)",F3129="Import - VAT paid at customs (Box 8)",F3129="Import - Reverse charge (Box 9)"))),"VAT claimed on non-taxable category; ",""))</f>
        <v/>
      </c>
    </row>
    <row r="3130">
      <c r="A3130" s="17" t="n"/>
      <c r="B3130" s="14" t="n"/>
      <c r="C3130" s="14" t="n"/>
      <c r="D3130" s="16" t="n"/>
      <c r="E3130" s="14" t="n"/>
      <c r="F3130" s="14" t="n"/>
      <c r="G3130" s="14" t="n"/>
      <c r="H3130" s="19" t="n"/>
      <c r="I3130" s="19" t="n"/>
      <c r="J3130" s="34">
        <f>IF(A3130="","",H3130+I3130)</f>
        <v/>
      </c>
      <c r="K3130" s="14" t="n"/>
      <c r="L3130" s="14" t="n"/>
      <c r="M3130" s="14" t="n"/>
      <c r="N3130" s="14" t="n"/>
      <c r="O3130" s="20">
        <f>IF(A3130="","",SUMPRODUCT((A3130&gt;=Setup!$C$19:$C$30)*(A3130&lt;=Setup!$D$19:$D$30)*Setup!$A$19:$A$30))</f>
        <v/>
      </c>
      <c r="P3130" s="34">
        <f>IF(A3130="","",IF(OR(F3130="Standard domestic 15% (Box 7)",F3130="Import - VAT paid at customs (Box 8)",F3130="Import - Reverse charge (Box 9)"),ROUND(H3130*Setup!$B$9,2),0))</f>
        <v/>
      </c>
      <c r="Q3130" s="34">
        <f>IF(A3130="","",I3130-P3130)</f>
        <v/>
      </c>
      <c r="R3130" s="34">
        <f>IF(A3130="","",IF(L3130="Yes",I3130,0))</f>
        <v/>
      </c>
      <c r="S3130" s="34">
        <f>IF(A3130="","",IF(AND(L3130="Yes",K3130="Yes",NOT(ISNUMBER(SEARCH("blocked",G3130))),OR(F3130="Standard domestic 15% (Box 7)",F3130="Import - VAT paid at customs (Box 8)",F3130="Import - Reverse charge (Box 9)"),OR(F3130&lt;&gt;"Standard domestic 15% (Box 7)",AND(LEN(D3130)=15,LEFT(D3130,1)="3",RIGHT(D3130,1)="3",ISNUMBER(--D3130)))),I3130,0))</f>
        <v/>
      </c>
      <c r="T3130" s="34">
        <f>IF(A3130="","",R3130-S3130)</f>
        <v/>
      </c>
      <c r="U3130" s="23">
        <f>IF(A3130="","",IF(O3130=0,"Outside audit periods; ","")&amp;IF(F3130="","No VAT category; ","")&amp;IF(ABS(Q3130)&gt;Setup!$B$10,"VAT ≠ 15% × net; ","")&amp;IF(AND(F3130="Standard domestic 15% (Box 7)",NOT(AND(LEN(D3130)=15,LEFT(D3130,1)="3",RIGHT(D3130,1)="3",ISNUMBER(--D3130)))),"Invalid/missing supplier VAT no; ","")&amp;IF(AND(L3130="Yes",K3130&lt;&gt;"Yes"),"VAT claimed without valid tax invoice; ","")&amp;IF(AND(L3130="Yes",ISNUMBER(SEARCH("blocked",G3130))),"Blocked input VAT claimed; ","")&amp;IF(AND(F3130="Import - VAT paid at customs (Box 8)",M3130=""),"Customs declaration no missing; ","")&amp;IF(AND(F3130="Import - Reverse charge (Box 9)",E3130="Saudi Arabia"),"RCM used for a local supplier; ","")&amp;IF(AND(L3130="Yes",NOT(OR(F3130="Standard domestic 15% (Box 7)",F3130="Import - VAT paid at customs (Box 8)",F3130="Import - Reverse charge (Box 9)"))),"VAT claimed on non-taxable category; ",""))</f>
        <v/>
      </c>
    </row>
    <row r="3131">
      <c r="A3131" s="17" t="n"/>
      <c r="B3131" s="14" t="n"/>
      <c r="C3131" s="14" t="n"/>
      <c r="D3131" s="16" t="n"/>
      <c r="E3131" s="14" t="n"/>
      <c r="F3131" s="14" t="n"/>
      <c r="G3131" s="14" t="n"/>
      <c r="H3131" s="19" t="n"/>
      <c r="I3131" s="19" t="n"/>
      <c r="J3131" s="34">
        <f>IF(A3131="","",H3131+I3131)</f>
        <v/>
      </c>
      <c r="K3131" s="14" t="n"/>
      <c r="L3131" s="14" t="n"/>
      <c r="M3131" s="14" t="n"/>
      <c r="N3131" s="14" t="n"/>
      <c r="O3131" s="20">
        <f>IF(A3131="","",SUMPRODUCT((A3131&gt;=Setup!$C$19:$C$30)*(A3131&lt;=Setup!$D$19:$D$30)*Setup!$A$19:$A$30))</f>
        <v/>
      </c>
      <c r="P3131" s="34">
        <f>IF(A3131="","",IF(OR(F3131="Standard domestic 15% (Box 7)",F3131="Import - VAT paid at customs (Box 8)",F3131="Import - Reverse charge (Box 9)"),ROUND(H3131*Setup!$B$9,2),0))</f>
        <v/>
      </c>
      <c r="Q3131" s="34">
        <f>IF(A3131="","",I3131-P3131)</f>
        <v/>
      </c>
      <c r="R3131" s="34">
        <f>IF(A3131="","",IF(L3131="Yes",I3131,0))</f>
        <v/>
      </c>
      <c r="S3131" s="34">
        <f>IF(A3131="","",IF(AND(L3131="Yes",K3131="Yes",NOT(ISNUMBER(SEARCH("blocked",G3131))),OR(F3131="Standard domestic 15% (Box 7)",F3131="Import - VAT paid at customs (Box 8)",F3131="Import - Reverse charge (Box 9)"),OR(F3131&lt;&gt;"Standard domestic 15% (Box 7)",AND(LEN(D3131)=15,LEFT(D3131,1)="3",RIGHT(D3131,1)="3",ISNUMBER(--D3131)))),I3131,0))</f>
        <v/>
      </c>
      <c r="T3131" s="34">
        <f>IF(A3131="","",R3131-S3131)</f>
        <v/>
      </c>
      <c r="U3131" s="23">
        <f>IF(A3131="","",IF(O3131=0,"Outside audit periods; ","")&amp;IF(F3131="","No VAT category; ","")&amp;IF(ABS(Q3131)&gt;Setup!$B$10,"VAT ≠ 15% × net; ","")&amp;IF(AND(F3131="Standard domestic 15% (Box 7)",NOT(AND(LEN(D3131)=15,LEFT(D3131,1)="3",RIGHT(D3131,1)="3",ISNUMBER(--D3131)))),"Invalid/missing supplier VAT no; ","")&amp;IF(AND(L3131="Yes",K3131&lt;&gt;"Yes"),"VAT claimed without valid tax invoice; ","")&amp;IF(AND(L3131="Yes",ISNUMBER(SEARCH("blocked",G3131))),"Blocked input VAT claimed; ","")&amp;IF(AND(F3131="Import - VAT paid at customs (Box 8)",M3131=""),"Customs declaration no missing; ","")&amp;IF(AND(F3131="Import - Reverse charge (Box 9)",E3131="Saudi Arabia"),"RCM used for a local supplier; ","")&amp;IF(AND(L3131="Yes",NOT(OR(F3131="Standard domestic 15% (Box 7)",F3131="Import - VAT paid at customs (Box 8)",F3131="Import - Reverse charge (Box 9)"))),"VAT claimed on non-taxable category; ",""))</f>
        <v/>
      </c>
    </row>
    <row r="3132">
      <c r="A3132" s="17" t="n"/>
      <c r="B3132" s="14" t="n"/>
      <c r="C3132" s="14" t="n"/>
      <c r="D3132" s="16" t="n"/>
      <c r="E3132" s="14" t="n"/>
      <c r="F3132" s="14" t="n"/>
      <c r="G3132" s="14" t="n"/>
      <c r="H3132" s="19" t="n"/>
      <c r="I3132" s="19" t="n"/>
      <c r="J3132" s="34">
        <f>IF(A3132="","",H3132+I3132)</f>
        <v/>
      </c>
      <c r="K3132" s="14" t="n"/>
      <c r="L3132" s="14" t="n"/>
      <c r="M3132" s="14" t="n"/>
      <c r="N3132" s="14" t="n"/>
      <c r="O3132" s="20">
        <f>IF(A3132="","",SUMPRODUCT((A3132&gt;=Setup!$C$19:$C$30)*(A3132&lt;=Setup!$D$19:$D$30)*Setup!$A$19:$A$30))</f>
        <v/>
      </c>
      <c r="P3132" s="34">
        <f>IF(A3132="","",IF(OR(F3132="Standard domestic 15% (Box 7)",F3132="Import - VAT paid at customs (Box 8)",F3132="Import - Reverse charge (Box 9)"),ROUND(H3132*Setup!$B$9,2),0))</f>
        <v/>
      </c>
      <c r="Q3132" s="34">
        <f>IF(A3132="","",I3132-P3132)</f>
        <v/>
      </c>
      <c r="R3132" s="34">
        <f>IF(A3132="","",IF(L3132="Yes",I3132,0))</f>
        <v/>
      </c>
      <c r="S3132" s="34">
        <f>IF(A3132="","",IF(AND(L3132="Yes",K3132="Yes",NOT(ISNUMBER(SEARCH("blocked",G3132))),OR(F3132="Standard domestic 15% (Box 7)",F3132="Import - VAT paid at customs (Box 8)",F3132="Import - Reverse charge (Box 9)"),OR(F3132&lt;&gt;"Standard domestic 15% (Box 7)",AND(LEN(D3132)=15,LEFT(D3132,1)="3",RIGHT(D3132,1)="3",ISNUMBER(--D3132)))),I3132,0))</f>
        <v/>
      </c>
      <c r="T3132" s="34">
        <f>IF(A3132="","",R3132-S3132)</f>
        <v/>
      </c>
      <c r="U3132" s="23">
        <f>IF(A3132="","",IF(O3132=0,"Outside audit periods; ","")&amp;IF(F3132="","No VAT category; ","")&amp;IF(ABS(Q3132)&gt;Setup!$B$10,"VAT ≠ 15% × net; ","")&amp;IF(AND(F3132="Standard domestic 15% (Box 7)",NOT(AND(LEN(D3132)=15,LEFT(D3132,1)="3",RIGHT(D3132,1)="3",ISNUMBER(--D3132)))),"Invalid/missing supplier VAT no; ","")&amp;IF(AND(L3132="Yes",K3132&lt;&gt;"Yes"),"VAT claimed without valid tax invoice; ","")&amp;IF(AND(L3132="Yes",ISNUMBER(SEARCH("blocked",G3132))),"Blocked input VAT claimed; ","")&amp;IF(AND(F3132="Import - VAT paid at customs (Box 8)",M3132=""),"Customs declaration no missing; ","")&amp;IF(AND(F3132="Import - Reverse charge (Box 9)",E3132="Saudi Arabia"),"RCM used for a local supplier; ","")&amp;IF(AND(L3132="Yes",NOT(OR(F3132="Standard domestic 15% (Box 7)",F3132="Import - VAT paid at customs (Box 8)",F3132="Import - Reverse charge (Box 9)"))),"VAT claimed on non-taxable category; ",""))</f>
        <v/>
      </c>
    </row>
    <row r="3133">
      <c r="A3133" s="17" t="n"/>
      <c r="B3133" s="14" t="n"/>
      <c r="C3133" s="14" t="n"/>
      <c r="D3133" s="16" t="n"/>
      <c r="E3133" s="14" t="n"/>
      <c r="F3133" s="14" t="n"/>
      <c r="G3133" s="14" t="n"/>
      <c r="H3133" s="19" t="n"/>
      <c r="I3133" s="19" t="n"/>
      <c r="J3133" s="34">
        <f>IF(A3133="","",H3133+I3133)</f>
        <v/>
      </c>
      <c r="K3133" s="14" t="n"/>
      <c r="L3133" s="14" t="n"/>
      <c r="M3133" s="14" t="n"/>
      <c r="N3133" s="14" t="n"/>
      <c r="O3133" s="20">
        <f>IF(A3133="","",SUMPRODUCT((A3133&gt;=Setup!$C$19:$C$30)*(A3133&lt;=Setup!$D$19:$D$30)*Setup!$A$19:$A$30))</f>
        <v/>
      </c>
      <c r="P3133" s="34">
        <f>IF(A3133="","",IF(OR(F3133="Standard domestic 15% (Box 7)",F3133="Import - VAT paid at customs (Box 8)",F3133="Import - Reverse charge (Box 9)"),ROUND(H3133*Setup!$B$9,2),0))</f>
        <v/>
      </c>
      <c r="Q3133" s="34">
        <f>IF(A3133="","",I3133-P3133)</f>
        <v/>
      </c>
      <c r="R3133" s="34">
        <f>IF(A3133="","",IF(L3133="Yes",I3133,0))</f>
        <v/>
      </c>
      <c r="S3133" s="34">
        <f>IF(A3133="","",IF(AND(L3133="Yes",K3133="Yes",NOT(ISNUMBER(SEARCH("blocked",G3133))),OR(F3133="Standard domestic 15% (Box 7)",F3133="Import - VAT paid at customs (Box 8)",F3133="Import - Reverse charge (Box 9)"),OR(F3133&lt;&gt;"Standard domestic 15% (Box 7)",AND(LEN(D3133)=15,LEFT(D3133,1)="3",RIGHT(D3133,1)="3",ISNUMBER(--D3133)))),I3133,0))</f>
        <v/>
      </c>
      <c r="T3133" s="34">
        <f>IF(A3133="","",R3133-S3133)</f>
        <v/>
      </c>
      <c r="U3133" s="23">
        <f>IF(A3133="","",IF(O3133=0,"Outside audit periods; ","")&amp;IF(F3133="","No VAT category; ","")&amp;IF(ABS(Q3133)&gt;Setup!$B$10,"VAT ≠ 15% × net; ","")&amp;IF(AND(F3133="Standard domestic 15% (Box 7)",NOT(AND(LEN(D3133)=15,LEFT(D3133,1)="3",RIGHT(D3133,1)="3",ISNUMBER(--D3133)))),"Invalid/missing supplier VAT no; ","")&amp;IF(AND(L3133="Yes",K3133&lt;&gt;"Yes"),"VAT claimed without valid tax invoice; ","")&amp;IF(AND(L3133="Yes",ISNUMBER(SEARCH("blocked",G3133))),"Blocked input VAT claimed; ","")&amp;IF(AND(F3133="Import - VAT paid at customs (Box 8)",M3133=""),"Customs declaration no missing; ","")&amp;IF(AND(F3133="Import - Reverse charge (Box 9)",E3133="Saudi Arabia"),"RCM used for a local supplier; ","")&amp;IF(AND(L3133="Yes",NOT(OR(F3133="Standard domestic 15% (Box 7)",F3133="Import - VAT paid at customs (Box 8)",F3133="Import - Reverse charge (Box 9)"))),"VAT claimed on non-taxable category; ",""))</f>
        <v/>
      </c>
    </row>
    <row r="3134">
      <c r="A3134" s="17" t="n"/>
      <c r="B3134" s="14" t="n"/>
      <c r="C3134" s="14" t="n"/>
      <c r="D3134" s="16" t="n"/>
      <c r="E3134" s="14" t="n"/>
      <c r="F3134" s="14" t="n"/>
      <c r="G3134" s="14" t="n"/>
      <c r="H3134" s="19" t="n"/>
      <c r="I3134" s="19" t="n"/>
      <c r="J3134" s="34">
        <f>IF(A3134="","",H3134+I3134)</f>
        <v/>
      </c>
      <c r="K3134" s="14" t="n"/>
      <c r="L3134" s="14" t="n"/>
      <c r="M3134" s="14" t="n"/>
      <c r="N3134" s="14" t="n"/>
      <c r="O3134" s="20">
        <f>IF(A3134="","",SUMPRODUCT((A3134&gt;=Setup!$C$19:$C$30)*(A3134&lt;=Setup!$D$19:$D$30)*Setup!$A$19:$A$30))</f>
        <v/>
      </c>
      <c r="P3134" s="34">
        <f>IF(A3134="","",IF(OR(F3134="Standard domestic 15% (Box 7)",F3134="Import - VAT paid at customs (Box 8)",F3134="Import - Reverse charge (Box 9)"),ROUND(H3134*Setup!$B$9,2),0))</f>
        <v/>
      </c>
      <c r="Q3134" s="34">
        <f>IF(A3134="","",I3134-P3134)</f>
        <v/>
      </c>
      <c r="R3134" s="34">
        <f>IF(A3134="","",IF(L3134="Yes",I3134,0))</f>
        <v/>
      </c>
      <c r="S3134" s="34">
        <f>IF(A3134="","",IF(AND(L3134="Yes",K3134="Yes",NOT(ISNUMBER(SEARCH("blocked",G3134))),OR(F3134="Standard domestic 15% (Box 7)",F3134="Import - VAT paid at customs (Box 8)",F3134="Import - Reverse charge (Box 9)"),OR(F3134&lt;&gt;"Standard domestic 15% (Box 7)",AND(LEN(D3134)=15,LEFT(D3134,1)="3",RIGHT(D3134,1)="3",ISNUMBER(--D3134)))),I3134,0))</f>
        <v/>
      </c>
      <c r="T3134" s="34">
        <f>IF(A3134="","",R3134-S3134)</f>
        <v/>
      </c>
      <c r="U3134" s="23">
        <f>IF(A3134="","",IF(O3134=0,"Outside audit periods; ","")&amp;IF(F3134="","No VAT category; ","")&amp;IF(ABS(Q3134)&gt;Setup!$B$10,"VAT ≠ 15% × net; ","")&amp;IF(AND(F3134="Standard domestic 15% (Box 7)",NOT(AND(LEN(D3134)=15,LEFT(D3134,1)="3",RIGHT(D3134,1)="3",ISNUMBER(--D3134)))),"Invalid/missing supplier VAT no; ","")&amp;IF(AND(L3134="Yes",K3134&lt;&gt;"Yes"),"VAT claimed without valid tax invoice; ","")&amp;IF(AND(L3134="Yes",ISNUMBER(SEARCH("blocked",G3134))),"Blocked input VAT claimed; ","")&amp;IF(AND(F3134="Import - VAT paid at customs (Box 8)",M3134=""),"Customs declaration no missing; ","")&amp;IF(AND(F3134="Import - Reverse charge (Box 9)",E3134="Saudi Arabia"),"RCM used for a local supplier; ","")&amp;IF(AND(L3134="Yes",NOT(OR(F3134="Standard domestic 15% (Box 7)",F3134="Import - VAT paid at customs (Box 8)",F3134="Import - Reverse charge (Box 9)"))),"VAT claimed on non-taxable category; ",""))</f>
        <v/>
      </c>
    </row>
    <row r="3135">
      <c r="A3135" s="17" t="n"/>
      <c r="B3135" s="14" t="n"/>
      <c r="C3135" s="14" t="n"/>
      <c r="D3135" s="16" t="n"/>
      <c r="E3135" s="14" t="n"/>
      <c r="F3135" s="14" t="n"/>
      <c r="G3135" s="14" t="n"/>
      <c r="H3135" s="19" t="n"/>
      <c r="I3135" s="19" t="n"/>
      <c r="J3135" s="34">
        <f>IF(A3135="","",H3135+I3135)</f>
        <v/>
      </c>
      <c r="K3135" s="14" t="n"/>
      <c r="L3135" s="14" t="n"/>
      <c r="M3135" s="14" t="n"/>
      <c r="N3135" s="14" t="n"/>
      <c r="O3135" s="20">
        <f>IF(A3135="","",SUMPRODUCT((A3135&gt;=Setup!$C$19:$C$30)*(A3135&lt;=Setup!$D$19:$D$30)*Setup!$A$19:$A$30))</f>
        <v/>
      </c>
      <c r="P3135" s="34">
        <f>IF(A3135="","",IF(OR(F3135="Standard domestic 15% (Box 7)",F3135="Import - VAT paid at customs (Box 8)",F3135="Import - Reverse charge (Box 9)"),ROUND(H3135*Setup!$B$9,2),0))</f>
        <v/>
      </c>
      <c r="Q3135" s="34">
        <f>IF(A3135="","",I3135-P3135)</f>
        <v/>
      </c>
      <c r="R3135" s="34">
        <f>IF(A3135="","",IF(L3135="Yes",I3135,0))</f>
        <v/>
      </c>
      <c r="S3135" s="34">
        <f>IF(A3135="","",IF(AND(L3135="Yes",K3135="Yes",NOT(ISNUMBER(SEARCH("blocked",G3135))),OR(F3135="Standard domestic 15% (Box 7)",F3135="Import - VAT paid at customs (Box 8)",F3135="Import - Reverse charge (Box 9)"),OR(F3135&lt;&gt;"Standard domestic 15% (Box 7)",AND(LEN(D3135)=15,LEFT(D3135,1)="3",RIGHT(D3135,1)="3",ISNUMBER(--D3135)))),I3135,0))</f>
        <v/>
      </c>
      <c r="T3135" s="34">
        <f>IF(A3135="","",R3135-S3135)</f>
        <v/>
      </c>
      <c r="U3135" s="23">
        <f>IF(A3135="","",IF(O3135=0,"Outside audit periods; ","")&amp;IF(F3135="","No VAT category; ","")&amp;IF(ABS(Q3135)&gt;Setup!$B$10,"VAT ≠ 15% × net; ","")&amp;IF(AND(F3135="Standard domestic 15% (Box 7)",NOT(AND(LEN(D3135)=15,LEFT(D3135,1)="3",RIGHT(D3135,1)="3",ISNUMBER(--D3135)))),"Invalid/missing supplier VAT no; ","")&amp;IF(AND(L3135="Yes",K3135&lt;&gt;"Yes"),"VAT claimed without valid tax invoice; ","")&amp;IF(AND(L3135="Yes",ISNUMBER(SEARCH("blocked",G3135))),"Blocked input VAT claimed; ","")&amp;IF(AND(F3135="Import - VAT paid at customs (Box 8)",M3135=""),"Customs declaration no missing; ","")&amp;IF(AND(F3135="Import - Reverse charge (Box 9)",E3135="Saudi Arabia"),"RCM used for a local supplier; ","")&amp;IF(AND(L3135="Yes",NOT(OR(F3135="Standard domestic 15% (Box 7)",F3135="Import - VAT paid at customs (Box 8)",F3135="Import - Reverse charge (Box 9)"))),"VAT claimed on non-taxable category; ",""))</f>
        <v/>
      </c>
    </row>
    <row r="3136">
      <c r="A3136" s="17" t="n"/>
      <c r="B3136" s="14" t="n"/>
      <c r="C3136" s="14" t="n"/>
      <c r="D3136" s="16" t="n"/>
      <c r="E3136" s="14" t="n"/>
      <c r="F3136" s="14" t="n"/>
      <c r="G3136" s="14" t="n"/>
      <c r="H3136" s="19" t="n"/>
      <c r="I3136" s="19" t="n"/>
      <c r="J3136" s="34">
        <f>IF(A3136="","",H3136+I3136)</f>
        <v/>
      </c>
      <c r="K3136" s="14" t="n"/>
      <c r="L3136" s="14" t="n"/>
      <c r="M3136" s="14" t="n"/>
      <c r="N3136" s="14" t="n"/>
      <c r="O3136" s="20">
        <f>IF(A3136="","",SUMPRODUCT((A3136&gt;=Setup!$C$19:$C$30)*(A3136&lt;=Setup!$D$19:$D$30)*Setup!$A$19:$A$30))</f>
        <v/>
      </c>
      <c r="P3136" s="34">
        <f>IF(A3136="","",IF(OR(F3136="Standard domestic 15% (Box 7)",F3136="Import - VAT paid at customs (Box 8)",F3136="Import - Reverse charge (Box 9)"),ROUND(H3136*Setup!$B$9,2),0))</f>
        <v/>
      </c>
      <c r="Q3136" s="34">
        <f>IF(A3136="","",I3136-P3136)</f>
        <v/>
      </c>
      <c r="R3136" s="34">
        <f>IF(A3136="","",IF(L3136="Yes",I3136,0))</f>
        <v/>
      </c>
      <c r="S3136" s="34">
        <f>IF(A3136="","",IF(AND(L3136="Yes",K3136="Yes",NOT(ISNUMBER(SEARCH("blocked",G3136))),OR(F3136="Standard domestic 15% (Box 7)",F3136="Import - VAT paid at customs (Box 8)",F3136="Import - Reverse charge (Box 9)"),OR(F3136&lt;&gt;"Standard domestic 15% (Box 7)",AND(LEN(D3136)=15,LEFT(D3136,1)="3",RIGHT(D3136,1)="3",ISNUMBER(--D3136)))),I3136,0))</f>
        <v/>
      </c>
      <c r="T3136" s="34">
        <f>IF(A3136="","",R3136-S3136)</f>
        <v/>
      </c>
      <c r="U3136" s="23">
        <f>IF(A3136="","",IF(O3136=0,"Outside audit periods; ","")&amp;IF(F3136="","No VAT category; ","")&amp;IF(ABS(Q3136)&gt;Setup!$B$10,"VAT ≠ 15% × net; ","")&amp;IF(AND(F3136="Standard domestic 15% (Box 7)",NOT(AND(LEN(D3136)=15,LEFT(D3136,1)="3",RIGHT(D3136,1)="3",ISNUMBER(--D3136)))),"Invalid/missing supplier VAT no; ","")&amp;IF(AND(L3136="Yes",K3136&lt;&gt;"Yes"),"VAT claimed without valid tax invoice; ","")&amp;IF(AND(L3136="Yes",ISNUMBER(SEARCH("blocked",G3136))),"Blocked input VAT claimed; ","")&amp;IF(AND(F3136="Import - VAT paid at customs (Box 8)",M3136=""),"Customs declaration no missing; ","")&amp;IF(AND(F3136="Import - Reverse charge (Box 9)",E3136="Saudi Arabia"),"RCM used for a local supplier; ","")&amp;IF(AND(L3136="Yes",NOT(OR(F3136="Standard domestic 15% (Box 7)",F3136="Import - VAT paid at customs (Box 8)",F3136="Import - Reverse charge (Box 9)"))),"VAT claimed on non-taxable category; ",""))</f>
        <v/>
      </c>
    </row>
    <row r="3137">
      <c r="A3137" s="17" t="n"/>
      <c r="B3137" s="14" t="n"/>
      <c r="C3137" s="14" t="n"/>
      <c r="D3137" s="16" t="n"/>
      <c r="E3137" s="14" t="n"/>
      <c r="F3137" s="14" t="n"/>
      <c r="G3137" s="14" t="n"/>
      <c r="H3137" s="19" t="n"/>
      <c r="I3137" s="19" t="n"/>
      <c r="J3137" s="34">
        <f>IF(A3137="","",H3137+I3137)</f>
        <v/>
      </c>
      <c r="K3137" s="14" t="n"/>
      <c r="L3137" s="14" t="n"/>
      <c r="M3137" s="14" t="n"/>
      <c r="N3137" s="14" t="n"/>
      <c r="O3137" s="20">
        <f>IF(A3137="","",SUMPRODUCT((A3137&gt;=Setup!$C$19:$C$30)*(A3137&lt;=Setup!$D$19:$D$30)*Setup!$A$19:$A$30))</f>
        <v/>
      </c>
      <c r="P3137" s="34">
        <f>IF(A3137="","",IF(OR(F3137="Standard domestic 15% (Box 7)",F3137="Import - VAT paid at customs (Box 8)",F3137="Import - Reverse charge (Box 9)"),ROUND(H3137*Setup!$B$9,2),0))</f>
        <v/>
      </c>
      <c r="Q3137" s="34">
        <f>IF(A3137="","",I3137-P3137)</f>
        <v/>
      </c>
      <c r="R3137" s="34">
        <f>IF(A3137="","",IF(L3137="Yes",I3137,0))</f>
        <v/>
      </c>
      <c r="S3137" s="34">
        <f>IF(A3137="","",IF(AND(L3137="Yes",K3137="Yes",NOT(ISNUMBER(SEARCH("blocked",G3137))),OR(F3137="Standard domestic 15% (Box 7)",F3137="Import - VAT paid at customs (Box 8)",F3137="Import - Reverse charge (Box 9)"),OR(F3137&lt;&gt;"Standard domestic 15% (Box 7)",AND(LEN(D3137)=15,LEFT(D3137,1)="3",RIGHT(D3137,1)="3",ISNUMBER(--D3137)))),I3137,0))</f>
        <v/>
      </c>
      <c r="T3137" s="34">
        <f>IF(A3137="","",R3137-S3137)</f>
        <v/>
      </c>
      <c r="U3137" s="23">
        <f>IF(A3137="","",IF(O3137=0,"Outside audit periods; ","")&amp;IF(F3137="","No VAT category; ","")&amp;IF(ABS(Q3137)&gt;Setup!$B$10,"VAT ≠ 15% × net; ","")&amp;IF(AND(F3137="Standard domestic 15% (Box 7)",NOT(AND(LEN(D3137)=15,LEFT(D3137,1)="3",RIGHT(D3137,1)="3",ISNUMBER(--D3137)))),"Invalid/missing supplier VAT no; ","")&amp;IF(AND(L3137="Yes",K3137&lt;&gt;"Yes"),"VAT claimed without valid tax invoice; ","")&amp;IF(AND(L3137="Yes",ISNUMBER(SEARCH("blocked",G3137))),"Blocked input VAT claimed; ","")&amp;IF(AND(F3137="Import - VAT paid at customs (Box 8)",M3137=""),"Customs declaration no missing; ","")&amp;IF(AND(F3137="Import - Reverse charge (Box 9)",E3137="Saudi Arabia"),"RCM used for a local supplier; ","")&amp;IF(AND(L3137="Yes",NOT(OR(F3137="Standard domestic 15% (Box 7)",F3137="Import - VAT paid at customs (Box 8)",F3137="Import - Reverse charge (Box 9)"))),"VAT claimed on non-taxable category; ",""))</f>
        <v/>
      </c>
    </row>
    <row r="3138">
      <c r="A3138" s="17" t="n"/>
      <c r="B3138" s="14" t="n"/>
      <c r="C3138" s="14" t="n"/>
      <c r="D3138" s="16" t="n"/>
      <c r="E3138" s="14" t="n"/>
      <c r="F3138" s="14" t="n"/>
      <c r="G3138" s="14" t="n"/>
      <c r="H3138" s="19" t="n"/>
      <c r="I3138" s="19" t="n"/>
      <c r="J3138" s="34">
        <f>IF(A3138="","",H3138+I3138)</f>
        <v/>
      </c>
      <c r="K3138" s="14" t="n"/>
      <c r="L3138" s="14" t="n"/>
      <c r="M3138" s="14" t="n"/>
      <c r="N3138" s="14" t="n"/>
      <c r="O3138" s="20">
        <f>IF(A3138="","",SUMPRODUCT((A3138&gt;=Setup!$C$19:$C$30)*(A3138&lt;=Setup!$D$19:$D$30)*Setup!$A$19:$A$30))</f>
        <v/>
      </c>
      <c r="P3138" s="34">
        <f>IF(A3138="","",IF(OR(F3138="Standard domestic 15% (Box 7)",F3138="Import - VAT paid at customs (Box 8)",F3138="Import - Reverse charge (Box 9)"),ROUND(H3138*Setup!$B$9,2),0))</f>
        <v/>
      </c>
      <c r="Q3138" s="34">
        <f>IF(A3138="","",I3138-P3138)</f>
        <v/>
      </c>
      <c r="R3138" s="34">
        <f>IF(A3138="","",IF(L3138="Yes",I3138,0))</f>
        <v/>
      </c>
      <c r="S3138" s="34">
        <f>IF(A3138="","",IF(AND(L3138="Yes",K3138="Yes",NOT(ISNUMBER(SEARCH("blocked",G3138))),OR(F3138="Standard domestic 15% (Box 7)",F3138="Import - VAT paid at customs (Box 8)",F3138="Import - Reverse charge (Box 9)"),OR(F3138&lt;&gt;"Standard domestic 15% (Box 7)",AND(LEN(D3138)=15,LEFT(D3138,1)="3",RIGHT(D3138,1)="3",ISNUMBER(--D3138)))),I3138,0))</f>
        <v/>
      </c>
      <c r="T3138" s="34">
        <f>IF(A3138="","",R3138-S3138)</f>
        <v/>
      </c>
      <c r="U3138" s="23">
        <f>IF(A3138="","",IF(O3138=0,"Outside audit periods; ","")&amp;IF(F3138="","No VAT category; ","")&amp;IF(ABS(Q3138)&gt;Setup!$B$10,"VAT ≠ 15% × net; ","")&amp;IF(AND(F3138="Standard domestic 15% (Box 7)",NOT(AND(LEN(D3138)=15,LEFT(D3138,1)="3",RIGHT(D3138,1)="3",ISNUMBER(--D3138)))),"Invalid/missing supplier VAT no; ","")&amp;IF(AND(L3138="Yes",K3138&lt;&gt;"Yes"),"VAT claimed without valid tax invoice; ","")&amp;IF(AND(L3138="Yes",ISNUMBER(SEARCH("blocked",G3138))),"Blocked input VAT claimed; ","")&amp;IF(AND(F3138="Import - VAT paid at customs (Box 8)",M3138=""),"Customs declaration no missing; ","")&amp;IF(AND(F3138="Import - Reverse charge (Box 9)",E3138="Saudi Arabia"),"RCM used for a local supplier; ","")&amp;IF(AND(L3138="Yes",NOT(OR(F3138="Standard domestic 15% (Box 7)",F3138="Import - VAT paid at customs (Box 8)",F3138="Import - Reverse charge (Box 9)"))),"VAT claimed on non-taxable category; ",""))</f>
        <v/>
      </c>
    </row>
    <row r="3139">
      <c r="A3139" s="17" t="n"/>
      <c r="B3139" s="14" t="n"/>
      <c r="C3139" s="14" t="n"/>
      <c r="D3139" s="16" t="n"/>
      <c r="E3139" s="14" t="n"/>
      <c r="F3139" s="14" t="n"/>
      <c r="G3139" s="14" t="n"/>
      <c r="H3139" s="19" t="n"/>
      <c r="I3139" s="19" t="n"/>
      <c r="J3139" s="34">
        <f>IF(A3139="","",H3139+I3139)</f>
        <v/>
      </c>
      <c r="K3139" s="14" t="n"/>
      <c r="L3139" s="14" t="n"/>
      <c r="M3139" s="14" t="n"/>
      <c r="N3139" s="14" t="n"/>
      <c r="O3139" s="20">
        <f>IF(A3139="","",SUMPRODUCT((A3139&gt;=Setup!$C$19:$C$30)*(A3139&lt;=Setup!$D$19:$D$30)*Setup!$A$19:$A$30))</f>
        <v/>
      </c>
      <c r="P3139" s="34">
        <f>IF(A3139="","",IF(OR(F3139="Standard domestic 15% (Box 7)",F3139="Import - VAT paid at customs (Box 8)",F3139="Import - Reverse charge (Box 9)"),ROUND(H3139*Setup!$B$9,2),0))</f>
        <v/>
      </c>
      <c r="Q3139" s="34">
        <f>IF(A3139="","",I3139-P3139)</f>
        <v/>
      </c>
      <c r="R3139" s="34">
        <f>IF(A3139="","",IF(L3139="Yes",I3139,0))</f>
        <v/>
      </c>
      <c r="S3139" s="34">
        <f>IF(A3139="","",IF(AND(L3139="Yes",K3139="Yes",NOT(ISNUMBER(SEARCH("blocked",G3139))),OR(F3139="Standard domestic 15% (Box 7)",F3139="Import - VAT paid at customs (Box 8)",F3139="Import - Reverse charge (Box 9)"),OR(F3139&lt;&gt;"Standard domestic 15% (Box 7)",AND(LEN(D3139)=15,LEFT(D3139,1)="3",RIGHT(D3139,1)="3",ISNUMBER(--D3139)))),I3139,0))</f>
        <v/>
      </c>
      <c r="T3139" s="34">
        <f>IF(A3139="","",R3139-S3139)</f>
        <v/>
      </c>
      <c r="U3139" s="23">
        <f>IF(A3139="","",IF(O3139=0,"Outside audit periods; ","")&amp;IF(F3139="","No VAT category; ","")&amp;IF(ABS(Q3139)&gt;Setup!$B$10,"VAT ≠ 15% × net; ","")&amp;IF(AND(F3139="Standard domestic 15% (Box 7)",NOT(AND(LEN(D3139)=15,LEFT(D3139,1)="3",RIGHT(D3139,1)="3",ISNUMBER(--D3139)))),"Invalid/missing supplier VAT no; ","")&amp;IF(AND(L3139="Yes",K3139&lt;&gt;"Yes"),"VAT claimed without valid tax invoice; ","")&amp;IF(AND(L3139="Yes",ISNUMBER(SEARCH("blocked",G3139))),"Blocked input VAT claimed; ","")&amp;IF(AND(F3139="Import - VAT paid at customs (Box 8)",M3139=""),"Customs declaration no missing; ","")&amp;IF(AND(F3139="Import - Reverse charge (Box 9)",E3139="Saudi Arabia"),"RCM used for a local supplier; ","")&amp;IF(AND(L3139="Yes",NOT(OR(F3139="Standard domestic 15% (Box 7)",F3139="Import - VAT paid at customs (Box 8)",F3139="Import - Reverse charge (Box 9)"))),"VAT claimed on non-taxable category; ",""))</f>
        <v/>
      </c>
    </row>
    <row r="3140">
      <c r="A3140" s="17" t="n"/>
      <c r="B3140" s="14" t="n"/>
      <c r="C3140" s="14" t="n"/>
      <c r="D3140" s="16" t="n"/>
      <c r="E3140" s="14" t="n"/>
      <c r="F3140" s="14" t="n"/>
      <c r="G3140" s="14" t="n"/>
      <c r="H3140" s="19" t="n"/>
      <c r="I3140" s="19" t="n"/>
      <c r="J3140" s="34">
        <f>IF(A3140="","",H3140+I3140)</f>
        <v/>
      </c>
      <c r="K3140" s="14" t="n"/>
      <c r="L3140" s="14" t="n"/>
      <c r="M3140" s="14" t="n"/>
      <c r="N3140" s="14" t="n"/>
      <c r="O3140" s="20">
        <f>IF(A3140="","",SUMPRODUCT((A3140&gt;=Setup!$C$19:$C$30)*(A3140&lt;=Setup!$D$19:$D$30)*Setup!$A$19:$A$30))</f>
        <v/>
      </c>
      <c r="P3140" s="34">
        <f>IF(A3140="","",IF(OR(F3140="Standard domestic 15% (Box 7)",F3140="Import - VAT paid at customs (Box 8)",F3140="Import - Reverse charge (Box 9)"),ROUND(H3140*Setup!$B$9,2),0))</f>
        <v/>
      </c>
      <c r="Q3140" s="34">
        <f>IF(A3140="","",I3140-P3140)</f>
        <v/>
      </c>
      <c r="R3140" s="34">
        <f>IF(A3140="","",IF(L3140="Yes",I3140,0))</f>
        <v/>
      </c>
      <c r="S3140" s="34">
        <f>IF(A3140="","",IF(AND(L3140="Yes",K3140="Yes",NOT(ISNUMBER(SEARCH("blocked",G3140))),OR(F3140="Standard domestic 15% (Box 7)",F3140="Import - VAT paid at customs (Box 8)",F3140="Import - Reverse charge (Box 9)"),OR(F3140&lt;&gt;"Standard domestic 15% (Box 7)",AND(LEN(D3140)=15,LEFT(D3140,1)="3",RIGHT(D3140,1)="3",ISNUMBER(--D3140)))),I3140,0))</f>
        <v/>
      </c>
      <c r="T3140" s="34">
        <f>IF(A3140="","",R3140-S3140)</f>
        <v/>
      </c>
      <c r="U3140" s="23">
        <f>IF(A3140="","",IF(O3140=0,"Outside audit periods; ","")&amp;IF(F3140="","No VAT category; ","")&amp;IF(ABS(Q3140)&gt;Setup!$B$10,"VAT ≠ 15% × net; ","")&amp;IF(AND(F3140="Standard domestic 15% (Box 7)",NOT(AND(LEN(D3140)=15,LEFT(D3140,1)="3",RIGHT(D3140,1)="3",ISNUMBER(--D3140)))),"Invalid/missing supplier VAT no; ","")&amp;IF(AND(L3140="Yes",K3140&lt;&gt;"Yes"),"VAT claimed without valid tax invoice; ","")&amp;IF(AND(L3140="Yes",ISNUMBER(SEARCH("blocked",G3140))),"Blocked input VAT claimed; ","")&amp;IF(AND(F3140="Import - VAT paid at customs (Box 8)",M3140=""),"Customs declaration no missing; ","")&amp;IF(AND(F3140="Import - Reverse charge (Box 9)",E3140="Saudi Arabia"),"RCM used for a local supplier; ","")&amp;IF(AND(L3140="Yes",NOT(OR(F3140="Standard domestic 15% (Box 7)",F3140="Import - VAT paid at customs (Box 8)",F3140="Import - Reverse charge (Box 9)"))),"VAT claimed on non-taxable category; ",""))</f>
        <v/>
      </c>
    </row>
    <row r="3141">
      <c r="A3141" s="17" t="n"/>
      <c r="B3141" s="14" t="n"/>
      <c r="C3141" s="14" t="n"/>
      <c r="D3141" s="16" t="n"/>
      <c r="E3141" s="14" t="n"/>
      <c r="F3141" s="14" t="n"/>
      <c r="G3141" s="14" t="n"/>
      <c r="H3141" s="19" t="n"/>
      <c r="I3141" s="19" t="n"/>
      <c r="J3141" s="34">
        <f>IF(A3141="","",H3141+I3141)</f>
        <v/>
      </c>
      <c r="K3141" s="14" t="n"/>
      <c r="L3141" s="14" t="n"/>
      <c r="M3141" s="14" t="n"/>
      <c r="N3141" s="14" t="n"/>
      <c r="O3141" s="20">
        <f>IF(A3141="","",SUMPRODUCT((A3141&gt;=Setup!$C$19:$C$30)*(A3141&lt;=Setup!$D$19:$D$30)*Setup!$A$19:$A$30))</f>
        <v/>
      </c>
      <c r="P3141" s="34">
        <f>IF(A3141="","",IF(OR(F3141="Standard domestic 15% (Box 7)",F3141="Import - VAT paid at customs (Box 8)",F3141="Import - Reverse charge (Box 9)"),ROUND(H3141*Setup!$B$9,2),0))</f>
        <v/>
      </c>
      <c r="Q3141" s="34">
        <f>IF(A3141="","",I3141-P3141)</f>
        <v/>
      </c>
      <c r="R3141" s="34">
        <f>IF(A3141="","",IF(L3141="Yes",I3141,0))</f>
        <v/>
      </c>
      <c r="S3141" s="34">
        <f>IF(A3141="","",IF(AND(L3141="Yes",K3141="Yes",NOT(ISNUMBER(SEARCH("blocked",G3141))),OR(F3141="Standard domestic 15% (Box 7)",F3141="Import - VAT paid at customs (Box 8)",F3141="Import - Reverse charge (Box 9)"),OR(F3141&lt;&gt;"Standard domestic 15% (Box 7)",AND(LEN(D3141)=15,LEFT(D3141,1)="3",RIGHT(D3141,1)="3",ISNUMBER(--D3141)))),I3141,0))</f>
        <v/>
      </c>
      <c r="T3141" s="34">
        <f>IF(A3141="","",R3141-S3141)</f>
        <v/>
      </c>
      <c r="U3141" s="23">
        <f>IF(A3141="","",IF(O3141=0,"Outside audit periods; ","")&amp;IF(F3141="","No VAT category; ","")&amp;IF(ABS(Q3141)&gt;Setup!$B$10,"VAT ≠ 15% × net; ","")&amp;IF(AND(F3141="Standard domestic 15% (Box 7)",NOT(AND(LEN(D3141)=15,LEFT(D3141,1)="3",RIGHT(D3141,1)="3",ISNUMBER(--D3141)))),"Invalid/missing supplier VAT no; ","")&amp;IF(AND(L3141="Yes",K3141&lt;&gt;"Yes"),"VAT claimed without valid tax invoice; ","")&amp;IF(AND(L3141="Yes",ISNUMBER(SEARCH("blocked",G3141))),"Blocked input VAT claimed; ","")&amp;IF(AND(F3141="Import - VAT paid at customs (Box 8)",M3141=""),"Customs declaration no missing; ","")&amp;IF(AND(F3141="Import - Reverse charge (Box 9)",E3141="Saudi Arabia"),"RCM used for a local supplier; ","")&amp;IF(AND(L3141="Yes",NOT(OR(F3141="Standard domestic 15% (Box 7)",F3141="Import - VAT paid at customs (Box 8)",F3141="Import - Reverse charge (Box 9)"))),"VAT claimed on non-taxable category; ",""))</f>
        <v/>
      </c>
    </row>
    <row r="3142">
      <c r="A3142" s="17" t="n"/>
      <c r="B3142" s="14" t="n"/>
      <c r="C3142" s="14" t="n"/>
      <c r="D3142" s="16" t="n"/>
      <c r="E3142" s="14" t="n"/>
      <c r="F3142" s="14" t="n"/>
      <c r="G3142" s="14" t="n"/>
      <c r="H3142" s="19" t="n"/>
      <c r="I3142" s="19" t="n"/>
      <c r="J3142" s="34">
        <f>IF(A3142="","",H3142+I3142)</f>
        <v/>
      </c>
      <c r="K3142" s="14" t="n"/>
      <c r="L3142" s="14" t="n"/>
      <c r="M3142" s="14" t="n"/>
      <c r="N3142" s="14" t="n"/>
      <c r="O3142" s="20">
        <f>IF(A3142="","",SUMPRODUCT((A3142&gt;=Setup!$C$19:$C$30)*(A3142&lt;=Setup!$D$19:$D$30)*Setup!$A$19:$A$30))</f>
        <v/>
      </c>
      <c r="P3142" s="34">
        <f>IF(A3142="","",IF(OR(F3142="Standard domestic 15% (Box 7)",F3142="Import - VAT paid at customs (Box 8)",F3142="Import - Reverse charge (Box 9)"),ROUND(H3142*Setup!$B$9,2),0))</f>
        <v/>
      </c>
      <c r="Q3142" s="34">
        <f>IF(A3142="","",I3142-P3142)</f>
        <v/>
      </c>
      <c r="R3142" s="34">
        <f>IF(A3142="","",IF(L3142="Yes",I3142,0))</f>
        <v/>
      </c>
      <c r="S3142" s="34">
        <f>IF(A3142="","",IF(AND(L3142="Yes",K3142="Yes",NOT(ISNUMBER(SEARCH("blocked",G3142))),OR(F3142="Standard domestic 15% (Box 7)",F3142="Import - VAT paid at customs (Box 8)",F3142="Import - Reverse charge (Box 9)"),OR(F3142&lt;&gt;"Standard domestic 15% (Box 7)",AND(LEN(D3142)=15,LEFT(D3142,1)="3",RIGHT(D3142,1)="3",ISNUMBER(--D3142)))),I3142,0))</f>
        <v/>
      </c>
      <c r="T3142" s="34">
        <f>IF(A3142="","",R3142-S3142)</f>
        <v/>
      </c>
      <c r="U3142" s="23">
        <f>IF(A3142="","",IF(O3142=0,"Outside audit periods; ","")&amp;IF(F3142="","No VAT category; ","")&amp;IF(ABS(Q3142)&gt;Setup!$B$10,"VAT ≠ 15% × net; ","")&amp;IF(AND(F3142="Standard domestic 15% (Box 7)",NOT(AND(LEN(D3142)=15,LEFT(D3142,1)="3",RIGHT(D3142,1)="3",ISNUMBER(--D3142)))),"Invalid/missing supplier VAT no; ","")&amp;IF(AND(L3142="Yes",K3142&lt;&gt;"Yes"),"VAT claimed without valid tax invoice; ","")&amp;IF(AND(L3142="Yes",ISNUMBER(SEARCH("blocked",G3142))),"Blocked input VAT claimed; ","")&amp;IF(AND(F3142="Import - VAT paid at customs (Box 8)",M3142=""),"Customs declaration no missing; ","")&amp;IF(AND(F3142="Import - Reverse charge (Box 9)",E3142="Saudi Arabia"),"RCM used for a local supplier; ","")&amp;IF(AND(L3142="Yes",NOT(OR(F3142="Standard domestic 15% (Box 7)",F3142="Import - VAT paid at customs (Box 8)",F3142="Import - Reverse charge (Box 9)"))),"VAT claimed on non-taxable category; ",""))</f>
        <v/>
      </c>
    </row>
    <row r="3143">
      <c r="A3143" s="17" t="n"/>
      <c r="B3143" s="14" t="n"/>
      <c r="C3143" s="14" t="n"/>
      <c r="D3143" s="16" t="n"/>
      <c r="E3143" s="14" t="n"/>
      <c r="F3143" s="14" t="n"/>
      <c r="G3143" s="14" t="n"/>
      <c r="H3143" s="19" t="n"/>
      <c r="I3143" s="19" t="n"/>
      <c r="J3143" s="34">
        <f>IF(A3143="","",H3143+I3143)</f>
        <v/>
      </c>
      <c r="K3143" s="14" t="n"/>
      <c r="L3143" s="14" t="n"/>
      <c r="M3143" s="14" t="n"/>
      <c r="N3143" s="14" t="n"/>
      <c r="O3143" s="20">
        <f>IF(A3143="","",SUMPRODUCT((A3143&gt;=Setup!$C$19:$C$30)*(A3143&lt;=Setup!$D$19:$D$30)*Setup!$A$19:$A$30))</f>
        <v/>
      </c>
      <c r="P3143" s="34">
        <f>IF(A3143="","",IF(OR(F3143="Standard domestic 15% (Box 7)",F3143="Import - VAT paid at customs (Box 8)",F3143="Import - Reverse charge (Box 9)"),ROUND(H3143*Setup!$B$9,2),0))</f>
        <v/>
      </c>
      <c r="Q3143" s="34">
        <f>IF(A3143="","",I3143-P3143)</f>
        <v/>
      </c>
      <c r="R3143" s="34">
        <f>IF(A3143="","",IF(L3143="Yes",I3143,0))</f>
        <v/>
      </c>
      <c r="S3143" s="34">
        <f>IF(A3143="","",IF(AND(L3143="Yes",K3143="Yes",NOT(ISNUMBER(SEARCH("blocked",G3143))),OR(F3143="Standard domestic 15% (Box 7)",F3143="Import - VAT paid at customs (Box 8)",F3143="Import - Reverse charge (Box 9)"),OR(F3143&lt;&gt;"Standard domestic 15% (Box 7)",AND(LEN(D3143)=15,LEFT(D3143,1)="3",RIGHT(D3143,1)="3",ISNUMBER(--D3143)))),I3143,0))</f>
        <v/>
      </c>
      <c r="T3143" s="34">
        <f>IF(A3143="","",R3143-S3143)</f>
        <v/>
      </c>
      <c r="U3143" s="23">
        <f>IF(A3143="","",IF(O3143=0,"Outside audit periods; ","")&amp;IF(F3143="","No VAT category; ","")&amp;IF(ABS(Q3143)&gt;Setup!$B$10,"VAT ≠ 15% × net; ","")&amp;IF(AND(F3143="Standard domestic 15% (Box 7)",NOT(AND(LEN(D3143)=15,LEFT(D3143,1)="3",RIGHT(D3143,1)="3",ISNUMBER(--D3143)))),"Invalid/missing supplier VAT no; ","")&amp;IF(AND(L3143="Yes",K3143&lt;&gt;"Yes"),"VAT claimed without valid tax invoice; ","")&amp;IF(AND(L3143="Yes",ISNUMBER(SEARCH("blocked",G3143))),"Blocked input VAT claimed; ","")&amp;IF(AND(F3143="Import - VAT paid at customs (Box 8)",M3143=""),"Customs declaration no missing; ","")&amp;IF(AND(F3143="Import - Reverse charge (Box 9)",E3143="Saudi Arabia"),"RCM used for a local supplier; ","")&amp;IF(AND(L3143="Yes",NOT(OR(F3143="Standard domestic 15% (Box 7)",F3143="Import - VAT paid at customs (Box 8)",F3143="Import - Reverse charge (Box 9)"))),"VAT claimed on non-taxable category; ",""))</f>
        <v/>
      </c>
    </row>
    <row r="3144">
      <c r="A3144" s="17" t="n"/>
      <c r="B3144" s="14" t="n"/>
      <c r="C3144" s="14" t="n"/>
      <c r="D3144" s="16" t="n"/>
      <c r="E3144" s="14" t="n"/>
      <c r="F3144" s="14" t="n"/>
      <c r="G3144" s="14" t="n"/>
      <c r="H3144" s="19" t="n"/>
      <c r="I3144" s="19" t="n"/>
      <c r="J3144" s="34">
        <f>IF(A3144="","",H3144+I3144)</f>
        <v/>
      </c>
      <c r="K3144" s="14" t="n"/>
      <c r="L3144" s="14" t="n"/>
      <c r="M3144" s="14" t="n"/>
      <c r="N3144" s="14" t="n"/>
      <c r="O3144" s="20">
        <f>IF(A3144="","",SUMPRODUCT((A3144&gt;=Setup!$C$19:$C$30)*(A3144&lt;=Setup!$D$19:$D$30)*Setup!$A$19:$A$30))</f>
        <v/>
      </c>
      <c r="P3144" s="34">
        <f>IF(A3144="","",IF(OR(F3144="Standard domestic 15% (Box 7)",F3144="Import - VAT paid at customs (Box 8)",F3144="Import - Reverse charge (Box 9)"),ROUND(H3144*Setup!$B$9,2),0))</f>
        <v/>
      </c>
      <c r="Q3144" s="34">
        <f>IF(A3144="","",I3144-P3144)</f>
        <v/>
      </c>
      <c r="R3144" s="34">
        <f>IF(A3144="","",IF(L3144="Yes",I3144,0))</f>
        <v/>
      </c>
      <c r="S3144" s="34">
        <f>IF(A3144="","",IF(AND(L3144="Yes",K3144="Yes",NOT(ISNUMBER(SEARCH("blocked",G3144))),OR(F3144="Standard domestic 15% (Box 7)",F3144="Import - VAT paid at customs (Box 8)",F3144="Import - Reverse charge (Box 9)"),OR(F3144&lt;&gt;"Standard domestic 15% (Box 7)",AND(LEN(D3144)=15,LEFT(D3144,1)="3",RIGHT(D3144,1)="3",ISNUMBER(--D3144)))),I3144,0))</f>
        <v/>
      </c>
      <c r="T3144" s="34">
        <f>IF(A3144="","",R3144-S3144)</f>
        <v/>
      </c>
      <c r="U3144" s="23">
        <f>IF(A3144="","",IF(O3144=0,"Outside audit periods; ","")&amp;IF(F3144="","No VAT category; ","")&amp;IF(ABS(Q3144)&gt;Setup!$B$10,"VAT ≠ 15% × net; ","")&amp;IF(AND(F3144="Standard domestic 15% (Box 7)",NOT(AND(LEN(D3144)=15,LEFT(D3144,1)="3",RIGHT(D3144,1)="3",ISNUMBER(--D3144)))),"Invalid/missing supplier VAT no; ","")&amp;IF(AND(L3144="Yes",K3144&lt;&gt;"Yes"),"VAT claimed without valid tax invoice; ","")&amp;IF(AND(L3144="Yes",ISNUMBER(SEARCH("blocked",G3144))),"Blocked input VAT claimed; ","")&amp;IF(AND(F3144="Import - VAT paid at customs (Box 8)",M3144=""),"Customs declaration no missing; ","")&amp;IF(AND(F3144="Import - Reverse charge (Box 9)",E3144="Saudi Arabia"),"RCM used for a local supplier; ","")&amp;IF(AND(L3144="Yes",NOT(OR(F3144="Standard domestic 15% (Box 7)",F3144="Import - VAT paid at customs (Box 8)",F3144="Import - Reverse charge (Box 9)"))),"VAT claimed on non-taxable category; ",""))</f>
        <v/>
      </c>
    </row>
    <row r="3145">
      <c r="A3145" s="17" t="n"/>
      <c r="B3145" s="14" t="n"/>
      <c r="C3145" s="14" t="n"/>
      <c r="D3145" s="16" t="n"/>
      <c r="E3145" s="14" t="n"/>
      <c r="F3145" s="14" t="n"/>
      <c r="G3145" s="14" t="n"/>
      <c r="H3145" s="19" t="n"/>
      <c r="I3145" s="19" t="n"/>
      <c r="J3145" s="34">
        <f>IF(A3145="","",H3145+I3145)</f>
        <v/>
      </c>
      <c r="K3145" s="14" t="n"/>
      <c r="L3145" s="14" t="n"/>
      <c r="M3145" s="14" t="n"/>
      <c r="N3145" s="14" t="n"/>
      <c r="O3145" s="20">
        <f>IF(A3145="","",SUMPRODUCT((A3145&gt;=Setup!$C$19:$C$30)*(A3145&lt;=Setup!$D$19:$D$30)*Setup!$A$19:$A$30))</f>
        <v/>
      </c>
      <c r="P3145" s="34">
        <f>IF(A3145="","",IF(OR(F3145="Standard domestic 15% (Box 7)",F3145="Import - VAT paid at customs (Box 8)",F3145="Import - Reverse charge (Box 9)"),ROUND(H3145*Setup!$B$9,2),0))</f>
        <v/>
      </c>
      <c r="Q3145" s="34">
        <f>IF(A3145="","",I3145-P3145)</f>
        <v/>
      </c>
      <c r="R3145" s="34">
        <f>IF(A3145="","",IF(L3145="Yes",I3145,0))</f>
        <v/>
      </c>
      <c r="S3145" s="34">
        <f>IF(A3145="","",IF(AND(L3145="Yes",K3145="Yes",NOT(ISNUMBER(SEARCH("blocked",G3145))),OR(F3145="Standard domestic 15% (Box 7)",F3145="Import - VAT paid at customs (Box 8)",F3145="Import - Reverse charge (Box 9)"),OR(F3145&lt;&gt;"Standard domestic 15% (Box 7)",AND(LEN(D3145)=15,LEFT(D3145,1)="3",RIGHT(D3145,1)="3",ISNUMBER(--D3145)))),I3145,0))</f>
        <v/>
      </c>
      <c r="T3145" s="34">
        <f>IF(A3145="","",R3145-S3145)</f>
        <v/>
      </c>
      <c r="U3145" s="23">
        <f>IF(A3145="","",IF(O3145=0,"Outside audit periods; ","")&amp;IF(F3145="","No VAT category; ","")&amp;IF(ABS(Q3145)&gt;Setup!$B$10,"VAT ≠ 15% × net; ","")&amp;IF(AND(F3145="Standard domestic 15% (Box 7)",NOT(AND(LEN(D3145)=15,LEFT(D3145,1)="3",RIGHT(D3145,1)="3",ISNUMBER(--D3145)))),"Invalid/missing supplier VAT no; ","")&amp;IF(AND(L3145="Yes",K3145&lt;&gt;"Yes"),"VAT claimed without valid tax invoice; ","")&amp;IF(AND(L3145="Yes",ISNUMBER(SEARCH("blocked",G3145))),"Blocked input VAT claimed; ","")&amp;IF(AND(F3145="Import - VAT paid at customs (Box 8)",M3145=""),"Customs declaration no missing; ","")&amp;IF(AND(F3145="Import - Reverse charge (Box 9)",E3145="Saudi Arabia"),"RCM used for a local supplier; ","")&amp;IF(AND(L3145="Yes",NOT(OR(F3145="Standard domestic 15% (Box 7)",F3145="Import - VAT paid at customs (Box 8)",F3145="Import - Reverse charge (Box 9)"))),"VAT claimed on non-taxable category; ",""))</f>
        <v/>
      </c>
    </row>
    <row r="3146">
      <c r="A3146" s="17" t="n"/>
      <c r="B3146" s="14" t="n"/>
      <c r="C3146" s="14" t="n"/>
      <c r="D3146" s="16" t="n"/>
      <c r="E3146" s="14" t="n"/>
      <c r="F3146" s="14" t="n"/>
      <c r="G3146" s="14" t="n"/>
      <c r="H3146" s="19" t="n"/>
      <c r="I3146" s="19" t="n"/>
      <c r="J3146" s="34">
        <f>IF(A3146="","",H3146+I3146)</f>
        <v/>
      </c>
      <c r="K3146" s="14" t="n"/>
      <c r="L3146" s="14" t="n"/>
      <c r="M3146" s="14" t="n"/>
      <c r="N3146" s="14" t="n"/>
      <c r="O3146" s="20">
        <f>IF(A3146="","",SUMPRODUCT((A3146&gt;=Setup!$C$19:$C$30)*(A3146&lt;=Setup!$D$19:$D$30)*Setup!$A$19:$A$30))</f>
        <v/>
      </c>
      <c r="P3146" s="34">
        <f>IF(A3146="","",IF(OR(F3146="Standard domestic 15% (Box 7)",F3146="Import - VAT paid at customs (Box 8)",F3146="Import - Reverse charge (Box 9)"),ROUND(H3146*Setup!$B$9,2),0))</f>
        <v/>
      </c>
      <c r="Q3146" s="34">
        <f>IF(A3146="","",I3146-P3146)</f>
        <v/>
      </c>
      <c r="R3146" s="34">
        <f>IF(A3146="","",IF(L3146="Yes",I3146,0))</f>
        <v/>
      </c>
      <c r="S3146" s="34">
        <f>IF(A3146="","",IF(AND(L3146="Yes",K3146="Yes",NOT(ISNUMBER(SEARCH("blocked",G3146))),OR(F3146="Standard domestic 15% (Box 7)",F3146="Import - VAT paid at customs (Box 8)",F3146="Import - Reverse charge (Box 9)"),OR(F3146&lt;&gt;"Standard domestic 15% (Box 7)",AND(LEN(D3146)=15,LEFT(D3146,1)="3",RIGHT(D3146,1)="3",ISNUMBER(--D3146)))),I3146,0))</f>
        <v/>
      </c>
      <c r="T3146" s="34">
        <f>IF(A3146="","",R3146-S3146)</f>
        <v/>
      </c>
      <c r="U3146" s="23">
        <f>IF(A3146="","",IF(O3146=0,"Outside audit periods; ","")&amp;IF(F3146="","No VAT category; ","")&amp;IF(ABS(Q3146)&gt;Setup!$B$10,"VAT ≠ 15% × net; ","")&amp;IF(AND(F3146="Standard domestic 15% (Box 7)",NOT(AND(LEN(D3146)=15,LEFT(D3146,1)="3",RIGHT(D3146,1)="3",ISNUMBER(--D3146)))),"Invalid/missing supplier VAT no; ","")&amp;IF(AND(L3146="Yes",K3146&lt;&gt;"Yes"),"VAT claimed without valid tax invoice; ","")&amp;IF(AND(L3146="Yes",ISNUMBER(SEARCH("blocked",G3146))),"Blocked input VAT claimed; ","")&amp;IF(AND(F3146="Import - VAT paid at customs (Box 8)",M3146=""),"Customs declaration no missing; ","")&amp;IF(AND(F3146="Import - Reverse charge (Box 9)",E3146="Saudi Arabia"),"RCM used for a local supplier; ","")&amp;IF(AND(L3146="Yes",NOT(OR(F3146="Standard domestic 15% (Box 7)",F3146="Import - VAT paid at customs (Box 8)",F3146="Import - Reverse charge (Box 9)"))),"VAT claimed on non-taxable category; ",""))</f>
        <v/>
      </c>
    </row>
    <row r="3147">
      <c r="A3147" s="17" t="n"/>
      <c r="B3147" s="14" t="n"/>
      <c r="C3147" s="14" t="n"/>
      <c r="D3147" s="16" t="n"/>
      <c r="E3147" s="14" t="n"/>
      <c r="F3147" s="14" t="n"/>
      <c r="G3147" s="14" t="n"/>
      <c r="H3147" s="19" t="n"/>
      <c r="I3147" s="19" t="n"/>
      <c r="J3147" s="34">
        <f>IF(A3147="","",H3147+I3147)</f>
        <v/>
      </c>
      <c r="K3147" s="14" t="n"/>
      <c r="L3147" s="14" t="n"/>
      <c r="M3147" s="14" t="n"/>
      <c r="N3147" s="14" t="n"/>
      <c r="O3147" s="20">
        <f>IF(A3147="","",SUMPRODUCT((A3147&gt;=Setup!$C$19:$C$30)*(A3147&lt;=Setup!$D$19:$D$30)*Setup!$A$19:$A$30))</f>
        <v/>
      </c>
      <c r="P3147" s="34">
        <f>IF(A3147="","",IF(OR(F3147="Standard domestic 15% (Box 7)",F3147="Import - VAT paid at customs (Box 8)",F3147="Import - Reverse charge (Box 9)"),ROUND(H3147*Setup!$B$9,2),0))</f>
        <v/>
      </c>
      <c r="Q3147" s="34">
        <f>IF(A3147="","",I3147-P3147)</f>
        <v/>
      </c>
      <c r="R3147" s="34">
        <f>IF(A3147="","",IF(L3147="Yes",I3147,0))</f>
        <v/>
      </c>
      <c r="S3147" s="34">
        <f>IF(A3147="","",IF(AND(L3147="Yes",K3147="Yes",NOT(ISNUMBER(SEARCH("blocked",G3147))),OR(F3147="Standard domestic 15% (Box 7)",F3147="Import - VAT paid at customs (Box 8)",F3147="Import - Reverse charge (Box 9)"),OR(F3147&lt;&gt;"Standard domestic 15% (Box 7)",AND(LEN(D3147)=15,LEFT(D3147,1)="3",RIGHT(D3147,1)="3",ISNUMBER(--D3147)))),I3147,0))</f>
        <v/>
      </c>
      <c r="T3147" s="34">
        <f>IF(A3147="","",R3147-S3147)</f>
        <v/>
      </c>
      <c r="U3147" s="23">
        <f>IF(A3147="","",IF(O3147=0,"Outside audit periods; ","")&amp;IF(F3147="","No VAT category; ","")&amp;IF(ABS(Q3147)&gt;Setup!$B$10,"VAT ≠ 15% × net; ","")&amp;IF(AND(F3147="Standard domestic 15% (Box 7)",NOT(AND(LEN(D3147)=15,LEFT(D3147,1)="3",RIGHT(D3147,1)="3",ISNUMBER(--D3147)))),"Invalid/missing supplier VAT no; ","")&amp;IF(AND(L3147="Yes",K3147&lt;&gt;"Yes"),"VAT claimed without valid tax invoice; ","")&amp;IF(AND(L3147="Yes",ISNUMBER(SEARCH("blocked",G3147))),"Blocked input VAT claimed; ","")&amp;IF(AND(F3147="Import - VAT paid at customs (Box 8)",M3147=""),"Customs declaration no missing; ","")&amp;IF(AND(F3147="Import - Reverse charge (Box 9)",E3147="Saudi Arabia"),"RCM used for a local supplier; ","")&amp;IF(AND(L3147="Yes",NOT(OR(F3147="Standard domestic 15% (Box 7)",F3147="Import - VAT paid at customs (Box 8)",F3147="Import - Reverse charge (Box 9)"))),"VAT claimed on non-taxable category; ",""))</f>
        <v/>
      </c>
    </row>
    <row r="3148">
      <c r="A3148" s="17" t="n"/>
      <c r="B3148" s="14" t="n"/>
      <c r="C3148" s="14" t="n"/>
      <c r="D3148" s="16" t="n"/>
      <c r="E3148" s="14" t="n"/>
      <c r="F3148" s="14" t="n"/>
      <c r="G3148" s="14" t="n"/>
      <c r="H3148" s="19" t="n"/>
      <c r="I3148" s="19" t="n"/>
      <c r="J3148" s="34">
        <f>IF(A3148="","",H3148+I3148)</f>
        <v/>
      </c>
      <c r="K3148" s="14" t="n"/>
      <c r="L3148" s="14" t="n"/>
      <c r="M3148" s="14" t="n"/>
      <c r="N3148" s="14" t="n"/>
      <c r="O3148" s="20">
        <f>IF(A3148="","",SUMPRODUCT((A3148&gt;=Setup!$C$19:$C$30)*(A3148&lt;=Setup!$D$19:$D$30)*Setup!$A$19:$A$30))</f>
        <v/>
      </c>
      <c r="P3148" s="34">
        <f>IF(A3148="","",IF(OR(F3148="Standard domestic 15% (Box 7)",F3148="Import - VAT paid at customs (Box 8)",F3148="Import - Reverse charge (Box 9)"),ROUND(H3148*Setup!$B$9,2),0))</f>
        <v/>
      </c>
      <c r="Q3148" s="34">
        <f>IF(A3148="","",I3148-P3148)</f>
        <v/>
      </c>
      <c r="R3148" s="34">
        <f>IF(A3148="","",IF(L3148="Yes",I3148,0))</f>
        <v/>
      </c>
      <c r="S3148" s="34">
        <f>IF(A3148="","",IF(AND(L3148="Yes",K3148="Yes",NOT(ISNUMBER(SEARCH("blocked",G3148))),OR(F3148="Standard domestic 15% (Box 7)",F3148="Import - VAT paid at customs (Box 8)",F3148="Import - Reverse charge (Box 9)"),OR(F3148&lt;&gt;"Standard domestic 15% (Box 7)",AND(LEN(D3148)=15,LEFT(D3148,1)="3",RIGHT(D3148,1)="3",ISNUMBER(--D3148)))),I3148,0))</f>
        <v/>
      </c>
      <c r="T3148" s="34">
        <f>IF(A3148="","",R3148-S3148)</f>
        <v/>
      </c>
      <c r="U3148" s="23">
        <f>IF(A3148="","",IF(O3148=0,"Outside audit periods; ","")&amp;IF(F3148="","No VAT category; ","")&amp;IF(ABS(Q3148)&gt;Setup!$B$10,"VAT ≠ 15% × net; ","")&amp;IF(AND(F3148="Standard domestic 15% (Box 7)",NOT(AND(LEN(D3148)=15,LEFT(D3148,1)="3",RIGHT(D3148,1)="3",ISNUMBER(--D3148)))),"Invalid/missing supplier VAT no; ","")&amp;IF(AND(L3148="Yes",K3148&lt;&gt;"Yes"),"VAT claimed without valid tax invoice; ","")&amp;IF(AND(L3148="Yes",ISNUMBER(SEARCH("blocked",G3148))),"Blocked input VAT claimed; ","")&amp;IF(AND(F3148="Import - VAT paid at customs (Box 8)",M3148=""),"Customs declaration no missing; ","")&amp;IF(AND(F3148="Import - Reverse charge (Box 9)",E3148="Saudi Arabia"),"RCM used for a local supplier; ","")&amp;IF(AND(L3148="Yes",NOT(OR(F3148="Standard domestic 15% (Box 7)",F3148="Import - VAT paid at customs (Box 8)",F3148="Import - Reverse charge (Box 9)"))),"VAT claimed on non-taxable category; ",""))</f>
        <v/>
      </c>
    </row>
    <row r="3149">
      <c r="A3149" s="17" t="n"/>
      <c r="B3149" s="14" t="n"/>
      <c r="C3149" s="14" t="n"/>
      <c r="D3149" s="16" t="n"/>
      <c r="E3149" s="14" t="n"/>
      <c r="F3149" s="14" t="n"/>
      <c r="G3149" s="14" t="n"/>
      <c r="H3149" s="19" t="n"/>
      <c r="I3149" s="19" t="n"/>
      <c r="J3149" s="34">
        <f>IF(A3149="","",H3149+I3149)</f>
        <v/>
      </c>
      <c r="K3149" s="14" t="n"/>
      <c r="L3149" s="14" t="n"/>
      <c r="M3149" s="14" t="n"/>
      <c r="N3149" s="14" t="n"/>
      <c r="O3149" s="20">
        <f>IF(A3149="","",SUMPRODUCT((A3149&gt;=Setup!$C$19:$C$30)*(A3149&lt;=Setup!$D$19:$D$30)*Setup!$A$19:$A$30))</f>
        <v/>
      </c>
      <c r="P3149" s="34">
        <f>IF(A3149="","",IF(OR(F3149="Standard domestic 15% (Box 7)",F3149="Import - VAT paid at customs (Box 8)",F3149="Import - Reverse charge (Box 9)"),ROUND(H3149*Setup!$B$9,2),0))</f>
        <v/>
      </c>
      <c r="Q3149" s="34">
        <f>IF(A3149="","",I3149-P3149)</f>
        <v/>
      </c>
      <c r="R3149" s="34">
        <f>IF(A3149="","",IF(L3149="Yes",I3149,0))</f>
        <v/>
      </c>
      <c r="S3149" s="34">
        <f>IF(A3149="","",IF(AND(L3149="Yes",K3149="Yes",NOT(ISNUMBER(SEARCH("blocked",G3149))),OR(F3149="Standard domestic 15% (Box 7)",F3149="Import - VAT paid at customs (Box 8)",F3149="Import - Reverse charge (Box 9)"),OR(F3149&lt;&gt;"Standard domestic 15% (Box 7)",AND(LEN(D3149)=15,LEFT(D3149,1)="3",RIGHT(D3149,1)="3",ISNUMBER(--D3149)))),I3149,0))</f>
        <v/>
      </c>
      <c r="T3149" s="34">
        <f>IF(A3149="","",R3149-S3149)</f>
        <v/>
      </c>
      <c r="U3149" s="23">
        <f>IF(A3149="","",IF(O3149=0,"Outside audit periods; ","")&amp;IF(F3149="","No VAT category; ","")&amp;IF(ABS(Q3149)&gt;Setup!$B$10,"VAT ≠ 15% × net; ","")&amp;IF(AND(F3149="Standard domestic 15% (Box 7)",NOT(AND(LEN(D3149)=15,LEFT(D3149,1)="3",RIGHT(D3149,1)="3",ISNUMBER(--D3149)))),"Invalid/missing supplier VAT no; ","")&amp;IF(AND(L3149="Yes",K3149&lt;&gt;"Yes"),"VAT claimed without valid tax invoice; ","")&amp;IF(AND(L3149="Yes",ISNUMBER(SEARCH("blocked",G3149))),"Blocked input VAT claimed; ","")&amp;IF(AND(F3149="Import - VAT paid at customs (Box 8)",M3149=""),"Customs declaration no missing; ","")&amp;IF(AND(F3149="Import - Reverse charge (Box 9)",E3149="Saudi Arabia"),"RCM used for a local supplier; ","")&amp;IF(AND(L3149="Yes",NOT(OR(F3149="Standard domestic 15% (Box 7)",F3149="Import - VAT paid at customs (Box 8)",F3149="Import - Reverse charge (Box 9)"))),"VAT claimed on non-taxable category; ",""))</f>
        <v/>
      </c>
    </row>
    <row r="3150">
      <c r="A3150" s="17" t="n"/>
      <c r="B3150" s="14" t="n"/>
      <c r="C3150" s="14" t="n"/>
      <c r="D3150" s="16" t="n"/>
      <c r="E3150" s="14" t="n"/>
      <c r="F3150" s="14" t="n"/>
      <c r="G3150" s="14" t="n"/>
      <c r="H3150" s="19" t="n"/>
      <c r="I3150" s="19" t="n"/>
      <c r="J3150" s="34">
        <f>IF(A3150="","",H3150+I3150)</f>
        <v/>
      </c>
      <c r="K3150" s="14" t="n"/>
      <c r="L3150" s="14" t="n"/>
      <c r="M3150" s="14" t="n"/>
      <c r="N3150" s="14" t="n"/>
      <c r="O3150" s="20">
        <f>IF(A3150="","",SUMPRODUCT((A3150&gt;=Setup!$C$19:$C$30)*(A3150&lt;=Setup!$D$19:$D$30)*Setup!$A$19:$A$30))</f>
        <v/>
      </c>
      <c r="P3150" s="34">
        <f>IF(A3150="","",IF(OR(F3150="Standard domestic 15% (Box 7)",F3150="Import - VAT paid at customs (Box 8)",F3150="Import - Reverse charge (Box 9)"),ROUND(H3150*Setup!$B$9,2),0))</f>
        <v/>
      </c>
      <c r="Q3150" s="34">
        <f>IF(A3150="","",I3150-P3150)</f>
        <v/>
      </c>
      <c r="R3150" s="34">
        <f>IF(A3150="","",IF(L3150="Yes",I3150,0))</f>
        <v/>
      </c>
      <c r="S3150" s="34">
        <f>IF(A3150="","",IF(AND(L3150="Yes",K3150="Yes",NOT(ISNUMBER(SEARCH("blocked",G3150))),OR(F3150="Standard domestic 15% (Box 7)",F3150="Import - VAT paid at customs (Box 8)",F3150="Import - Reverse charge (Box 9)"),OR(F3150&lt;&gt;"Standard domestic 15% (Box 7)",AND(LEN(D3150)=15,LEFT(D3150,1)="3",RIGHT(D3150,1)="3",ISNUMBER(--D3150)))),I3150,0))</f>
        <v/>
      </c>
      <c r="T3150" s="34">
        <f>IF(A3150="","",R3150-S3150)</f>
        <v/>
      </c>
      <c r="U3150" s="23">
        <f>IF(A3150="","",IF(O3150=0,"Outside audit periods; ","")&amp;IF(F3150="","No VAT category; ","")&amp;IF(ABS(Q3150)&gt;Setup!$B$10,"VAT ≠ 15% × net; ","")&amp;IF(AND(F3150="Standard domestic 15% (Box 7)",NOT(AND(LEN(D3150)=15,LEFT(D3150,1)="3",RIGHT(D3150,1)="3",ISNUMBER(--D3150)))),"Invalid/missing supplier VAT no; ","")&amp;IF(AND(L3150="Yes",K3150&lt;&gt;"Yes"),"VAT claimed without valid tax invoice; ","")&amp;IF(AND(L3150="Yes",ISNUMBER(SEARCH("blocked",G3150))),"Blocked input VAT claimed; ","")&amp;IF(AND(F3150="Import - VAT paid at customs (Box 8)",M3150=""),"Customs declaration no missing; ","")&amp;IF(AND(F3150="Import - Reverse charge (Box 9)",E3150="Saudi Arabia"),"RCM used for a local supplier; ","")&amp;IF(AND(L3150="Yes",NOT(OR(F3150="Standard domestic 15% (Box 7)",F3150="Import - VAT paid at customs (Box 8)",F3150="Import - Reverse charge (Box 9)"))),"VAT claimed on non-taxable category; ",""))</f>
        <v/>
      </c>
    </row>
    <row r="3151">
      <c r="A3151" s="17" t="n"/>
      <c r="B3151" s="14" t="n"/>
      <c r="C3151" s="14" t="n"/>
      <c r="D3151" s="16" t="n"/>
      <c r="E3151" s="14" t="n"/>
      <c r="F3151" s="14" t="n"/>
      <c r="G3151" s="14" t="n"/>
      <c r="H3151" s="19" t="n"/>
      <c r="I3151" s="19" t="n"/>
      <c r="J3151" s="34">
        <f>IF(A3151="","",H3151+I3151)</f>
        <v/>
      </c>
      <c r="K3151" s="14" t="n"/>
      <c r="L3151" s="14" t="n"/>
      <c r="M3151" s="14" t="n"/>
      <c r="N3151" s="14" t="n"/>
      <c r="O3151" s="20">
        <f>IF(A3151="","",SUMPRODUCT((A3151&gt;=Setup!$C$19:$C$30)*(A3151&lt;=Setup!$D$19:$D$30)*Setup!$A$19:$A$30))</f>
        <v/>
      </c>
      <c r="P3151" s="34">
        <f>IF(A3151="","",IF(OR(F3151="Standard domestic 15% (Box 7)",F3151="Import - VAT paid at customs (Box 8)",F3151="Import - Reverse charge (Box 9)"),ROUND(H3151*Setup!$B$9,2),0))</f>
        <v/>
      </c>
      <c r="Q3151" s="34">
        <f>IF(A3151="","",I3151-P3151)</f>
        <v/>
      </c>
      <c r="R3151" s="34">
        <f>IF(A3151="","",IF(L3151="Yes",I3151,0))</f>
        <v/>
      </c>
      <c r="S3151" s="34">
        <f>IF(A3151="","",IF(AND(L3151="Yes",K3151="Yes",NOT(ISNUMBER(SEARCH("blocked",G3151))),OR(F3151="Standard domestic 15% (Box 7)",F3151="Import - VAT paid at customs (Box 8)",F3151="Import - Reverse charge (Box 9)"),OR(F3151&lt;&gt;"Standard domestic 15% (Box 7)",AND(LEN(D3151)=15,LEFT(D3151,1)="3",RIGHT(D3151,1)="3",ISNUMBER(--D3151)))),I3151,0))</f>
        <v/>
      </c>
      <c r="T3151" s="34">
        <f>IF(A3151="","",R3151-S3151)</f>
        <v/>
      </c>
      <c r="U3151" s="23">
        <f>IF(A3151="","",IF(O3151=0,"Outside audit periods; ","")&amp;IF(F3151="","No VAT category; ","")&amp;IF(ABS(Q3151)&gt;Setup!$B$10,"VAT ≠ 15% × net; ","")&amp;IF(AND(F3151="Standard domestic 15% (Box 7)",NOT(AND(LEN(D3151)=15,LEFT(D3151,1)="3",RIGHT(D3151,1)="3",ISNUMBER(--D3151)))),"Invalid/missing supplier VAT no; ","")&amp;IF(AND(L3151="Yes",K3151&lt;&gt;"Yes"),"VAT claimed without valid tax invoice; ","")&amp;IF(AND(L3151="Yes",ISNUMBER(SEARCH("blocked",G3151))),"Blocked input VAT claimed; ","")&amp;IF(AND(F3151="Import - VAT paid at customs (Box 8)",M3151=""),"Customs declaration no missing; ","")&amp;IF(AND(F3151="Import - Reverse charge (Box 9)",E3151="Saudi Arabia"),"RCM used for a local supplier; ","")&amp;IF(AND(L3151="Yes",NOT(OR(F3151="Standard domestic 15% (Box 7)",F3151="Import - VAT paid at customs (Box 8)",F3151="Import - Reverse charge (Box 9)"))),"VAT claimed on non-taxable category; ",""))</f>
        <v/>
      </c>
    </row>
    <row r="3152">
      <c r="A3152" s="17" t="n"/>
      <c r="B3152" s="14" t="n"/>
      <c r="C3152" s="14" t="n"/>
      <c r="D3152" s="16" t="n"/>
      <c r="E3152" s="14" t="n"/>
      <c r="F3152" s="14" t="n"/>
      <c r="G3152" s="14" t="n"/>
      <c r="H3152" s="19" t="n"/>
      <c r="I3152" s="19" t="n"/>
      <c r="J3152" s="34">
        <f>IF(A3152="","",H3152+I3152)</f>
        <v/>
      </c>
      <c r="K3152" s="14" t="n"/>
      <c r="L3152" s="14" t="n"/>
      <c r="M3152" s="14" t="n"/>
      <c r="N3152" s="14" t="n"/>
      <c r="O3152" s="20">
        <f>IF(A3152="","",SUMPRODUCT((A3152&gt;=Setup!$C$19:$C$30)*(A3152&lt;=Setup!$D$19:$D$30)*Setup!$A$19:$A$30))</f>
        <v/>
      </c>
      <c r="P3152" s="34">
        <f>IF(A3152="","",IF(OR(F3152="Standard domestic 15% (Box 7)",F3152="Import - VAT paid at customs (Box 8)",F3152="Import - Reverse charge (Box 9)"),ROUND(H3152*Setup!$B$9,2),0))</f>
        <v/>
      </c>
      <c r="Q3152" s="34">
        <f>IF(A3152="","",I3152-P3152)</f>
        <v/>
      </c>
      <c r="R3152" s="34">
        <f>IF(A3152="","",IF(L3152="Yes",I3152,0))</f>
        <v/>
      </c>
      <c r="S3152" s="34">
        <f>IF(A3152="","",IF(AND(L3152="Yes",K3152="Yes",NOT(ISNUMBER(SEARCH("blocked",G3152))),OR(F3152="Standard domestic 15% (Box 7)",F3152="Import - VAT paid at customs (Box 8)",F3152="Import - Reverse charge (Box 9)"),OR(F3152&lt;&gt;"Standard domestic 15% (Box 7)",AND(LEN(D3152)=15,LEFT(D3152,1)="3",RIGHT(D3152,1)="3",ISNUMBER(--D3152)))),I3152,0))</f>
        <v/>
      </c>
      <c r="T3152" s="34">
        <f>IF(A3152="","",R3152-S3152)</f>
        <v/>
      </c>
      <c r="U3152" s="23">
        <f>IF(A3152="","",IF(O3152=0,"Outside audit periods; ","")&amp;IF(F3152="","No VAT category; ","")&amp;IF(ABS(Q3152)&gt;Setup!$B$10,"VAT ≠ 15% × net; ","")&amp;IF(AND(F3152="Standard domestic 15% (Box 7)",NOT(AND(LEN(D3152)=15,LEFT(D3152,1)="3",RIGHT(D3152,1)="3",ISNUMBER(--D3152)))),"Invalid/missing supplier VAT no; ","")&amp;IF(AND(L3152="Yes",K3152&lt;&gt;"Yes"),"VAT claimed without valid tax invoice; ","")&amp;IF(AND(L3152="Yes",ISNUMBER(SEARCH("blocked",G3152))),"Blocked input VAT claimed; ","")&amp;IF(AND(F3152="Import - VAT paid at customs (Box 8)",M3152=""),"Customs declaration no missing; ","")&amp;IF(AND(F3152="Import - Reverse charge (Box 9)",E3152="Saudi Arabia"),"RCM used for a local supplier; ","")&amp;IF(AND(L3152="Yes",NOT(OR(F3152="Standard domestic 15% (Box 7)",F3152="Import - VAT paid at customs (Box 8)",F3152="Import - Reverse charge (Box 9)"))),"VAT claimed on non-taxable category; ",""))</f>
        <v/>
      </c>
    </row>
    <row r="3153">
      <c r="A3153" s="17" t="n"/>
      <c r="B3153" s="14" t="n"/>
      <c r="C3153" s="14" t="n"/>
      <c r="D3153" s="16" t="n"/>
      <c r="E3153" s="14" t="n"/>
      <c r="F3153" s="14" t="n"/>
      <c r="G3153" s="14" t="n"/>
      <c r="H3153" s="19" t="n"/>
      <c r="I3153" s="19" t="n"/>
      <c r="J3153" s="34">
        <f>IF(A3153="","",H3153+I3153)</f>
        <v/>
      </c>
      <c r="K3153" s="14" t="n"/>
      <c r="L3153" s="14" t="n"/>
      <c r="M3153" s="14" t="n"/>
      <c r="N3153" s="14" t="n"/>
      <c r="O3153" s="20">
        <f>IF(A3153="","",SUMPRODUCT((A3153&gt;=Setup!$C$19:$C$30)*(A3153&lt;=Setup!$D$19:$D$30)*Setup!$A$19:$A$30))</f>
        <v/>
      </c>
      <c r="P3153" s="34">
        <f>IF(A3153="","",IF(OR(F3153="Standard domestic 15% (Box 7)",F3153="Import - VAT paid at customs (Box 8)",F3153="Import - Reverse charge (Box 9)"),ROUND(H3153*Setup!$B$9,2),0))</f>
        <v/>
      </c>
      <c r="Q3153" s="34">
        <f>IF(A3153="","",I3153-P3153)</f>
        <v/>
      </c>
      <c r="R3153" s="34">
        <f>IF(A3153="","",IF(L3153="Yes",I3153,0))</f>
        <v/>
      </c>
      <c r="S3153" s="34">
        <f>IF(A3153="","",IF(AND(L3153="Yes",K3153="Yes",NOT(ISNUMBER(SEARCH("blocked",G3153))),OR(F3153="Standard domestic 15% (Box 7)",F3153="Import - VAT paid at customs (Box 8)",F3153="Import - Reverse charge (Box 9)"),OR(F3153&lt;&gt;"Standard domestic 15% (Box 7)",AND(LEN(D3153)=15,LEFT(D3153,1)="3",RIGHT(D3153,1)="3",ISNUMBER(--D3153)))),I3153,0))</f>
        <v/>
      </c>
      <c r="T3153" s="34">
        <f>IF(A3153="","",R3153-S3153)</f>
        <v/>
      </c>
      <c r="U3153" s="23">
        <f>IF(A3153="","",IF(O3153=0,"Outside audit periods; ","")&amp;IF(F3153="","No VAT category; ","")&amp;IF(ABS(Q3153)&gt;Setup!$B$10,"VAT ≠ 15% × net; ","")&amp;IF(AND(F3153="Standard domestic 15% (Box 7)",NOT(AND(LEN(D3153)=15,LEFT(D3153,1)="3",RIGHT(D3153,1)="3",ISNUMBER(--D3153)))),"Invalid/missing supplier VAT no; ","")&amp;IF(AND(L3153="Yes",K3153&lt;&gt;"Yes"),"VAT claimed without valid tax invoice; ","")&amp;IF(AND(L3153="Yes",ISNUMBER(SEARCH("blocked",G3153))),"Blocked input VAT claimed; ","")&amp;IF(AND(F3153="Import - VAT paid at customs (Box 8)",M3153=""),"Customs declaration no missing; ","")&amp;IF(AND(F3153="Import - Reverse charge (Box 9)",E3153="Saudi Arabia"),"RCM used for a local supplier; ","")&amp;IF(AND(L3153="Yes",NOT(OR(F3153="Standard domestic 15% (Box 7)",F3153="Import - VAT paid at customs (Box 8)",F3153="Import - Reverse charge (Box 9)"))),"VAT claimed on non-taxable category; ",""))</f>
        <v/>
      </c>
    </row>
    <row r="3154">
      <c r="A3154" s="17" t="n"/>
      <c r="B3154" s="14" t="n"/>
      <c r="C3154" s="14" t="n"/>
      <c r="D3154" s="16" t="n"/>
      <c r="E3154" s="14" t="n"/>
      <c r="F3154" s="14" t="n"/>
      <c r="G3154" s="14" t="n"/>
      <c r="H3154" s="19" t="n"/>
      <c r="I3154" s="19" t="n"/>
      <c r="J3154" s="34">
        <f>IF(A3154="","",H3154+I3154)</f>
        <v/>
      </c>
      <c r="K3154" s="14" t="n"/>
      <c r="L3154" s="14" t="n"/>
      <c r="M3154" s="14" t="n"/>
      <c r="N3154" s="14" t="n"/>
      <c r="O3154" s="20">
        <f>IF(A3154="","",SUMPRODUCT((A3154&gt;=Setup!$C$19:$C$30)*(A3154&lt;=Setup!$D$19:$D$30)*Setup!$A$19:$A$30))</f>
        <v/>
      </c>
      <c r="P3154" s="34">
        <f>IF(A3154="","",IF(OR(F3154="Standard domestic 15% (Box 7)",F3154="Import - VAT paid at customs (Box 8)",F3154="Import - Reverse charge (Box 9)"),ROUND(H3154*Setup!$B$9,2),0))</f>
        <v/>
      </c>
      <c r="Q3154" s="34">
        <f>IF(A3154="","",I3154-P3154)</f>
        <v/>
      </c>
      <c r="R3154" s="34">
        <f>IF(A3154="","",IF(L3154="Yes",I3154,0))</f>
        <v/>
      </c>
      <c r="S3154" s="34">
        <f>IF(A3154="","",IF(AND(L3154="Yes",K3154="Yes",NOT(ISNUMBER(SEARCH("blocked",G3154))),OR(F3154="Standard domestic 15% (Box 7)",F3154="Import - VAT paid at customs (Box 8)",F3154="Import - Reverse charge (Box 9)"),OR(F3154&lt;&gt;"Standard domestic 15% (Box 7)",AND(LEN(D3154)=15,LEFT(D3154,1)="3",RIGHT(D3154,1)="3",ISNUMBER(--D3154)))),I3154,0))</f>
        <v/>
      </c>
      <c r="T3154" s="34">
        <f>IF(A3154="","",R3154-S3154)</f>
        <v/>
      </c>
      <c r="U3154" s="23">
        <f>IF(A3154="","",IF(O3154=0,"Outside audit periods; ","")&amp;IF(F3154="","No VAT category; ","")&amp;IF(ABS(Q3154)&gt;Setup!$B$10,"VAT ≠ 15% × net; ","")&amp;IF(AND(F3154="Standard domestic 15% (Box 7)",NOT(AND(LEN(D3154)=15,LEFT(D3154,1)="3",RIGHT(D3154,1)="3",ISNUMBER(--D3154)))),"Invalid/missing supplier VAT no; ","")&amp;IF(AND(L3154="Yes",K3154&lt;&gt;"Yes"),"VAT claimed without valid tax invoice; ","")&amp;IF(AND(L3154="Yes",ISNUMBER(SEARCH("blocked",G3154))),"Blocked input VAT claimed; ","")&amp;IF(AND(F3154="Import - VAT paid at customs (Box 8)",M3154=""),"Customs declaration no missing; ","")&amp;IF(AND(F3154="Import - Reverse charge (Box 9)",E3154="Saudi Arabia"),"RCM used for a local supplier; ","")&amp;IF(AND(L3154="Yes",NOT(OR(F3154="Standard domestic 15% (Box 7)",F3154="Import - VAT paid at customs (Box 8)",F3154="Import - Reverse charge (Box 9)"))),"VAT claimed on non-taxable category; ",""))</f>
        <v/>
      </c>
    </row>
    <row r="3155">
      <c r="A3155" s="17" t="n"/>
      <c r="B3155" s="14" t="n"/>
      <c r="C3155" s="14" t="n"/>
      <c r="D3155" s="16" t="n"/>
      <c r="E3155" s="14" t="n"/>
      <c r="F3155" s="14" t="n"/>
      <c r="G3155" s="14" t="n"/>
      <c r="H3155" s="19" t="n"/>
      <c r="I3155" s="19" t="n"/>
      <c r="J3155" s="34">
        <f>IF(A3155="","",H3155+I3155)</f>
        <v/>
      </c>
      <c r="K3155" s="14" t="n"/>
      <c r="L3155" s="14" t="n"/>
      <c r="M3155" s="14" t="n"/>
      <c r="N3155" s="14" t="n"/>
      <c r="O3155" s="20">
        <f>IF(A3155="","",SUMPRODUCT((A3155&gt;=Setup!$C$19:$C$30)*(A3155&lt;=Setup!$D$19:$D$30)*Setup!$A$19:$A$30))</f>
        <v/>
      </c>
      <c r="P3155" s="34">
        <f>IF(A3155="","",IF(OR(F3155="Standard domestic 15% (Box 7)",F3155="Import - VAT paid at customs (Box 8)",F3155="Import - Reverse charge (Box 9)"),ROUND(H3155*Setup!$B$9,2),0))</f>
        <v/>
      </c>
      <c r="Q3155" s="34">
        <f>IF(A3155="","",I3155-P3155)</f>
        <v/>
      </c>
      <c r="R3155" s="34">
        <f>IF(A3155="","",IF(L3155="Yes",I3155,0))</f>
        <v/>
      </c>
      <c r="S3155" s="34">
        <f>IF(A3155="","",IF(AND(L3155="Yes",K3155="Yes",NOT(ISNUMBER(SEARCH("blocked",G3155))),OR(F3155="Standard domestic 15% (Box 7)",F3155="Import - VAT paid at customs (Box 8)",F3155="Import - Reverse charge (Box 9)"),OR(F3155&lt;&gt;"Standard domestic 15% (Box 7)",AND(LEN(D3155)=15,LEFT(D3155,1)="3",RIGHT(D3155,1)="3",ISNUMBER(--D3155)))),I3155,0))</f>
        <v/>
      </c>
      <c r="T3155" s="34">
        <f>IF(A3155="","",R3155-S3155)</f>
        <v/>
      </c>
      <c r="U3155" s="23">
        <f>IF(A3155="","",IF(O3155=0,"Outside audit periods; ","")&amp;IF(F3155="","No VAT category; ","")&amp;IF(ABS(Q3155)&gt;Setup!$B$10,"VAT ≠ 15% × net; ","")&amp;IF(AND(F3155="Standard domestic 15% (Box 7)",NOT(AND(LEN(D3155)=15,LEFT(D3155,1)="3",RIGHT(D3155,1)="3",ISNUMBER(--D3155)))),"Invalid/missing supplier VAT no; ","")&amp;IF(AND(L3155="Yes",K3155&lt;&gt;"Yes"),"VAT claimed without valid tax invoice; ","")&amp;IF(AND(L3155="Yes",ISNUMBER(SEARCH("blocked",G3155))),"Blocked input VAT claimed; ","")&amp;IF(AND(F3155="Import - VAT paid at customs (Box 8)",M3155=""),"Customs declaration no missing; ","")&amp;IF(AND(F3155="Import - Reverse charge (Box 9)",E3155="Saudi Arabia"),"RCM used for a local supplier; ","")&amp;IF(AND(L3155="Yes",NOT(OR(F3155="Standard domestic 15% (Box 7)",F3155="Import - VAT paid at customs (Box 8)",F3155="Import - Reverse charge (Box 9)"))),"VAT claimed on non-taxable category; ",""))</f>
        <v/>
      </c>
    </row>
    <row r="3156">
      <c r="A3156" s="17" t="n"/>
      <c r="B3156" s="14" t="n"/>
      <c r="C3156" s="14" t="n"/>
      <c r="D3156" s="16" t="n"/>
      <c r="E3156" s="14" t="n"/>
      <c r="F3156" s="14" t="n"/>
      <c r="G3156" s="14" t="n"/>
      <c r="H3156" s="19" t="n"/>
      <c r="I3156" s="19" t="n"/>
      <c r="J3156" s="34">
        <f>IF(A3156="","",H3156+I3156)</f>
        <v/>
      </c>
      <c r="K3156" s="14" t="n"/>
      <c r="L3156" s="14" t="n"/>
      <c r="M3156" s="14" t="n"/>
      <c r="N3156" s="14" t="n"/>
      <c r="O3156" s="20">
        <f>IF(A3156="","",SUMPRODUCT((A3156&gt;=Setup!$C$19:$C$30)*(A3156&lt;=Setup!$D$19:$D$30)*Setup!$A$19:$A$30))</f>
        <v/>
      </c>
      <c r="P3156" s="34">
        <f>IF(A3156="","",IF(OR(F3156="Standard domestic 15% (Box 7)",F3156="Import - VAT paid at customs (Box 8)",F3156="Import - Reverse charge (Box 9)"),ROUND(H3156*Setup!$B$9,2),0))</f>
        <v/>
      </c>
      <c r="Q3156" s="34">
        <f>IF(A3156="","",I3156-P3156)</f>
        <v/>
      </c>
      <c r="R3156" s="34">
        <f>IF(A3156="","",IF(L3156="Yes",I3156,0))</f>
        <v/>
      </c>
      <c r="S3156" s="34">
        <f>IF(A3156="","",IF(AND(L3156="Yes",K3156="Yes",NOT(ISNUMBER(SEARCH("blocked",G3156))),OR(F3156="Standard domestic 15% (Box 7)",F3156="Import - VAT paid at customs (Box 8)",F3156="Import - Reverse charge (Box 9)"),OR(F3156&lt;&gt;"Standard domestic 15% (Box 7)",AND(LEN(D3156)=15,LEFT(D3156,1)="3",RIGHT(D3156,1)="3",ISNUMBER(--D3156)))),I3156,0))</f>
        <v/>
      </c>
      <c r="T3156" s="34">
        <f>IF(A3156="","",R3156-S3156)</f>
        <v/>
      </c>
      <c r="U3156" s="23">
        <f>IF(A3156="","",IF(O3156=0,"Outside audit periods; ","")&amp;IF(F3156="","No VAT category; ","")&amp;IF(ABS(Q3156)&gt;Setup!$B$10,"VAT ≠ 15% × net; ","")&amp;IF(AND(F3156="Standard domestic 15% (Box 7)",NOT(AND(LEN(D3156)=15,LEFT(D3156,1)="3",RIGHT(D3156,1)="3",ISNUMBER(--D3156)))),"Invalid/missing supplier VAT no; ","")&amp;IF(AND(L3156="Yes",K3156&lt;&gt;"Yes"),"VAT claimed without valid tax invoice; ","")&amp;IF(AND(L3156="Yes",ISNUMBER(SEARCH("blocked",G3156))),"Blocked input VAT claimed; ","")&amp;IF(AND(F3156="Import - VAT paid at customs (Box 8)",M3156=""),"Customs declaration no missing; ","")&amp;IF(AND(F3156="Import - Reverse charge (Box 9)",E3156="Saudi Arabia"),"RCM used for a local supplier; ","")&amp;IF(AND(L3156="Yes",NOT(OR(F3156="Standard domestic 15% (Box 7)",F3156="Import - VAT paid at customs (Box 8)",F3156="Import - Reverse charge (Box 9)"))),"VAT claimed on non-taxable category; ",""))</f>
        <v/>
      </c>
    </row>
    <row r="3157">
      <c r="A3157" s="17" t="n"/>
      <c r="B3157" s="14" t="n"/>
      <c r="C3157" s="14" t="n"/>
      <c r="D3157" s="16" t="n"/>
      <c r="E3157" s="14" t="n"/>
      <c r="F3157" s="14" t="n"/>
      <c r="G3157" s="14" t="n"/>
      <c r="H3157" s="19" t="n"/>
      <c r="I3157" s="19" t="n"/>
      <c r="J3157" s="34">
        <f>IF(A3157="","",H3157+I3157)</f>
        <v/>
      </c>
      <c r="K3157" s="14" t="n"/>
      <c r="L3157" s="14" t="n"/>
      <c r="M3157" s="14" t="n"/>
      <c r="N3157" s="14" t="n"/>
      <c r="O3157" s="20">
        <f>IF(A3157="","",SUMPRODUCT((A3157&gt;=Setup!$C$19:$C$30)*(A3157&lt;=Setup!$D$19:$D$30)*Setup!$A$19:$A$30))</f>
        <v/>
      </c>
      <c r="P3157" s="34">
        <f>IF(A3157="","",IF(OR(F3157="Standard domestic 15% (Box 7)",F3157="Import - VAT paid at customs (Box 8)",F3157="Import - Reverse charge (Box 9)"),ROUND(H3157*Setup!$B$9,2),0))</f>
        <v/>
      </c>
      <c r="Q3157" s="34">
        <f>IF(A3157="","",I3157-P3157)</f>
        <v/>
      </c>
      <c r="R3157" s="34">
        <f>IF(A3157="","",IF(L3157="Yes",I3157,0))</f>
        <v/>
      </c>
      <c r="S3157" s="34">
        <f>IF(A3157="","",IF(AND(L3157="Yes",K3157="Yes",NOT(ISNUMBER(SEARCH("blocked",G3157))),OR(F3157="Standard domestic 15% (Box 7)",F3157="Import - VAT paid at customs (Box 8)",F3157="Import - Reverse charge (Box 9)"),OR(F3157&lt;&gt;"Standard domestic 15% (Box 7)",AND(LEN(D3157)=15,LEFT(D3157,1)="3",RIGHT(D3157,1)="3",ISNUMBER(--D3157)))),I3157,0))</f>
        <v/>
      </c>
      <c r="T3157" s="34">
        <f>IF(A3157="","",R3157-S3157)</f>
        <v/>
      </c>
      <c r="U3157" s="23">
        <f>IF(A3157="","",IF(O3157=0,"Outside audit periods; ","")&amp;IF(F3157="","No VAT category; ","")&amp;IF(ABS(Q3157)&gt;Setup!$B$10,"VAT ≠ 15% × net; ","")&amp;IF(AND(F3157="Standard domestic 15% (Box 7)",NOT(AND(LEN(D3157)=15,LEFT(D3157,1)="3",RIGHT(D3157,1)="3",ISNUMBER(--D3157)))),"Invalid/missing supplier VAT no; ","")&amp;IF(AND(L3157="Yes",K3157&lt;&gt;"Yes"),"VAT claimed without valid tax invoice; ","")&amp;IF(AND(L3157="Yes",ISNUMBER(SEARCH("blocked",G3157))),"Blocked input VAT claimed; ","")&amp;IF(AND(F3157="Import - VAT paid at customs (Box 8)",M3157=""),"Customs declaration no missing; ","")&amp;IF(AND(F3157="Import - Reverse charge (Box 9)",E3157="Saudi Arabia"),"RCM used for a local supplier; ","")&amp;IF(AND(L3157="Yes",NOT(OR(F3157="Standard domestic 15% (Box 7)",F3157="Import - VAT paid at customs (Box 8)",F3157="Import - Reverse charge (Box 9)"))),"VAT claimed on non-taxable category; ",""))</f>
        <v/>
      </c>
    </row>
    <row r="3158">
      <c r="A3158" s="17" t="n"/>
      <c r="B3158" s="14" t="n"/>
      <c r="C3158" s="14" t="n"/>
      <c r="D3158" s="16" t="n"/>
      <c r="E3158" s="14" t="n"/>
      <c r="F3158" s="14" t="n"/>
      <c r="G3158" s="14" t="n"/>
      <c r="H3158" s="19" t="n"/>
      <c r="I3158" s="19" t="n"/>
      <c r="J3158" s="34">
        <f>IF(A3158="","",H3158+I3158)</f>
        <v/>
      </c>
      <c r="K3158" s="14" t="n"/>
      <c r="L3158" s="14" t="n"/>
      <c r="M3158" s="14" t="n"/>
      <c r="N3158" s="14" t="n"/>
      <c r="O3158" s="20">
        <f>IF(A3158="","",SUMPRODUCT((A3158&gt;=Setup!$C$19:$C$30)*(A3158&lt;=Setup!$D$19:$D$30)*Setup!$A$19:$A$30))</f>
        <v/>
      </c>
      <c r="P3158" s="34">
        <f>IF(A3158="","",IF(OR(F3158="Standard domestic 15% (Box 7)",F3158="Import - VAT paid at customs (Box 8)",F3158="Import - Reverse charge (Box 9)"),ROUND(H3158*Setup!$B$9,2),0))</f>
        <v/>
      </c>
      <c r="Q3158" s="34">
        <f>IF(A3158="","",I3158-P3158)</f>
        <v/>
      </c>
      <c r="R3158" s="34">
        <f>IF(A3158="","",IF(L3158="Yes",I3158,0))</f>
        <v/>
      </c>
      <c r="S3158" s="34">
        <f>IF(A3158="","",IF(AND(L3158="Yes",K3158="Yes",NOT(ISNUMBER(SEARCH("blocked",G3158))),OR(F3158="Standard domestic 15% (Box 7)",F3158="Import - VAT paid at customs (Box 8)",F3158="Import - Reverse charge (Box 9)"),OR(F3158&lt;&gt;"Standard domestic 15% (Box 7)",AND(LEN(D3158)=15,LEFT(D3158,1)="3",RIGHT(D3158,1)="3",ISNUMBER(--D3158)))),I3158,0))</f>
        <v/>
      </c>
      <c r="T3158" s="34">
        <f>IF(A3158="","",R3158-S3158)</f>
        <v/>
      </c>
      <c r="U3158" s="23">
        <f>IF(A3158="","",IF(O3158=0,"Outside audit periods; ","")&amp;IF(F3158="","No VAT category; ","")&amp;IF(ABS(Q3158)&gt;Setup!$B$10,"VAT ≠ 15% × net; ","")&amp;IF(AND(F3158="Standard domestic 15% (Box 7)",NOT(AND(LEN(D3158)=15,LEFT(D3158,1)="3",RIGHT(D3158,1)="3",ISNUMBER(--D3158)))),"Invalid/missing supplier VAT no; ","")&amp;IF(AND(L3158="Yes",K3158&lt;&gt;"Yes"),"VAT claimed without valid tax invoice; ","")&amp;IF(AND(L3158="Yes",ISNUMBER(SEARCH("blocked",G3158))),"Blocked input VAT claimed; ","")&amp;IF(AND(F3158="Import - VAT paid at customs (Box 8)",M3158=""),"Customs declaration no missing; ","")&amp;IF(AND(F3158="Import - Reverse charge (Box 9)",E3158="Saudi Arabia"),"RCM used for a local supplier; ","")&amp;IF(AND(L3158="Yes",NOT(OR(F3158="Standard domestic 15% (Box 7)",F3158="Import - VAT paid at customs (Box 8)",F3158="Import - Reverse charge (Box 9)"))),"VAT claimed on non-taxable category; ",""))</f>
        <v/>
      </c>
    </row>
    <row r="3159">
      <c r="A3159" s="17" t="n"/>
      <c r="B3159" s="14" t="n"/>
      <c r="C3159" s="14" t="n"/>
      <c r="D3159" s="16" t="n"/>
      <c r="E3159" s="14" t="n"/>
      <c r="F3159" s="14" t="n"/>
      <c r="G3159" s="14" t="n"/>
      <c r="H3159" s="19" t="n"/>
      <c r="I3159" s="19" t="n"/>
      <c r="J3159" s="34">
        <f>IF(A3159="","",H3159+I3159)</f>
        <v/>
      </c>
      <c r="K3159" s="14" t="n"/>
      <c r="L3159" s="14" t="n"/>
      <c r="M3159" s="14" t="n"/>
      <c r="N3159" s="14" t="n"/>
      <c r="O3159" s="20">
        <f>IF(A3159="","",SUMPRODUCT((A3159&gt;=Setup!$C$19:$C$30)*(A3159&lt;=Setup!$D$19:$D$30)*Setup!$A$19:$A$30))</f>
        <v/>
      </c>
      <c r="P3159" s="34">
        <f>IF(A3159="","",IF(OR(F3159="Standard domestic 15% (Box 7)",F3159="Import - VAT paid at customs (Box 8)",F3159="Import - Reverse charge (Box 9)"),ROUND(H3159*Setup!$B$9,2),0))</f>
        <v/>
      </c>
      <c r="Q3159" s="34">
        <f>IF(A3159="","",I3159-P3159)</f>
        <v/>
      </c>
      <c r="R3159" s="34">
        <f>IF(A3159="","",IF(L3159="Yes",I3159,0))</f>
        <v/>
      </c>
      <c r="S3159" s="34">
        <f>IF(A3159="","",IF(AND(L3159="Yes",K3159="Yes",NOT(ISNUMBER(SEARCH("blocked",G3159))),OR(F3159="Standard domestic 15% (Box 7)",F3159="Import - VAT paid at customs (Box 8)",F3159="Import - Reverse charge (Box 9)"),OR(F3159&lt;&gt;"Standard domestic 15% (Box 7)",AND(LEN(D3159)=15,LEFT(D3159,1)="3",RIGHT(D3159,1)="3",ISNUMBER(--D3159)))),I3159,0))</f>
        <v/>
      </c>
      <c r="T3159" s="34">
        <f>IF(A3159="","",R3159-S3159)</f>
        <v/>
      </c>
      <c r="U3159" s="23">
        <f>IF(A3159="","",IF(O3159=0,"Outside audit periods; ","")&amp;IF(F3159="","No VAT category; ","")&amp;IF(ABS(Q3159)&gt;Setup!$B$10,"VAT ≠ 15% × net; ","")&amp;IF(AND(F3159="Standard domestic 15% (Box 7)",NOT(AND(LEN(D3159)=15,LEFT(D3159,1)="3",RIGHT(D3159,1)="3",ISNUMBER(--D3159)))),"Invalid/missing supplier VAT no; ","")&amp;IF(AND(L3159="Yes",K3159&lt;&gt;"Yes"),"VAT claimed without valid tax invoice; ","")&amp;IF(AND(L3159="Yes",ISNUMBER(SEARCH("blocked",G3159))),"Blocked input VAT claimed; ","")&amp;IF(AND(F3159="Import - VAT paid at customs (Box 8)",M3159=""),"Customs declaration no missing; ","")&amp;IF(AND(F3159="Import - Reverse charge (Box 9)",E3159="Saudi Arabia"),"RCM used for a local supplier; ","")&amp;IF(AND(L3159="Yes",NOT(OR(F3159="Standard domestic 15% (Box 7)",F3159="Import - VAT paid at customs (Box 8)",F3159="Import - Reverse charge (Box 9)"))),"VAT claimed on non-taxable category; ",""))</f>
        <v/>
      </c>
    </row>
    <row r="3160">
      <c r="A3160" s="17" t="n"/>
      <c r="B3160" s="14" t="n"/>
      <c r="C3160" s="14" t="n"/>
      <c r="D3160" s="16" t="n"/>
      <c r="E3160" s="14" t="n"/>
      <c r="F3160" s="14" t="n"/>
      <c r="G3160" s="14" t="n"/>
      <c r="H3160" s="19" t="n"/>
      <c r="I3160" s="19" t="n"/>
      <c r="J3160" s="34">
        <f>IF(A3160="","",H3160+I3160)</f>
        <v/>
      </c>
      <c r="K3160" s="14" t="n"/>
      <c r="L3160" s="14" t="n"/>
      <c r="M3160" s="14" t="n"/>
      <c r="N3160" s="14" t="n"/>
      <c r="O3160" s="20">
        <f>IF(A3160="","",SUMPRODUCT((A3160&gt;=Setup!$C$19:$C$30)*(A3160&lt;=Setup!$D$19:$D$30)*Setup!$A$19:$A$30))</f>
        <v/>
      </c>
      <c r="P3160" s="34">
        <f>IF(A3160="","",IF(OR(F3160="Standard domestic 15% (Box 7)",F3160="Import - VAT paid at customs (Box 8)",F3160="Import - Reverse charge (Box 9)"),ROUND(H3160*Setup!$B$9,2),0))</f>
        <v/>
      </c>
      <c r="Q3160" s="34">
        <f>IF(A3160="","",I3160-P3160)</f>
        <v/>
      </c>
      <c r="R3160" s="34">
        <f>IF(A3160="","",IF(L3160="Yes",I3160,0))</f>
        <v/>
      </c>
      <c r="S3160" s="34">
        <f>IF(A3160="","",IF(AND(L3160="Yes",K3160="Yes",NOT(ISNUMBER(SEARCH("blocked",G3160))),OR(F3160="Standard domestic 15% (Box 7)",F3160="Import - VAT paid at customs (Box 8)",F3160="Import - Reverse charge (Box 9)"),OR(F3160&lt;&gt;"Standard domestic 15% (Box 7)",AND(LEN(D3160)=15,LEFT(D3160,1)="3",RIGHT(D3160,1)="3",ISNUMBER(--D3160)))),I3160,0))</f>
        <v/>
      </c>
      <c r="T3160" s="34">
        <f>IF(A3160="","",R3160-S3160)</f>
        <v/>
      </c>
      <c r="U3160" s="23">
        <f>IF(A3160="","",IF(O3160=0,"Outside audit periods; ","")&amp;IF(F3160="","No VAT category; ","")&amp;IF(ABS(Q3160)&gt;Setup!$B$10,"VAT ≠ 15% × net; ","")&amp;IF(AND(F3160="Standard domestic 15% (Box 7)",NOT(AND(LEN(D3160)=15,LEFT(D3160,1)="3",RIGHT(D3160,1)="3",ISNUMBER(--D3160)))),"Invalid/missing supplier VAT no; ","")&amp;IF(AND(L3160="Yes",K3160&lt;&gt;"Yes"),"VAT claimed without valid tax invoice; ","")&amp;IF(AND(L3160="Yes",ISNUMBER(SEARCH("blocked",G3160))),"Blocked input VAT claimed; ","")&amp;IF(AND(F3160="Import - VAT paid at customs (Box 8)",M3160=""),"Customs declaration no missing; ","")&amp;IF(AND(F3160="Import - Reverse charge (Box 9)",E3160="Saudi Arabia"),"RCM used for a local supplier; ","")&amp;IF(AND(L3160="Yes",NOT(OR(F3160="Standard domestic 15% (Box 7)",F3160="Import - VAT paid at customs (Box 8)",F3160="Import - Reverse charge (Box 9)"))),"VAT claimed on non-taxable category; ",""))</f>
        <v/>
      </c>
    </row>
    <row r="3161">
      <c r="A3161" s="17" t="n"/>
      <c r="B3161" s="14" t="n"/>
      <c r="C3161" s="14" t="n"/>
      <c r="D3161" s="16" t="n"/>
      <c r="E3161" s="14" t="n"/>
      <c r="F3161" s="14" t="n"/>
      <c r="G3161" s="14" t="n"/>
      <c r="H3161" s="19" t="n"/>
      <c r="I3161" s="19" t="n"/>
      <c r="J3161" s="34">
        <f>IF(A3161="","",H3161+I3161)</f>
        <v/>
      </c>
      <c r="K3161" s="14" t="n"/>
      <c r="L3161" s="14" t="n"/>
      <c r="M3161" s="14" t="n"/>
      <c r="N3161" s="14" t="n"/>
      <c r="O3161" s="20">
        <f>IF(A3161="","",SUMPRODUCT((A3161&gt;=Setup!$C$19:$C$30)*(A3161&lt;=Setup!$D$19:$D$30)*Setup!$A$19:$A$30))</f>
        <v/>
      </c>
      <c r="P3161" s="34">
        <f>IF(A3161="","",IF(OR(F3161="Standard domestic 15% (Box 7)",F3161="Import - VAT paid at customs (Box 8)",F3161="Import - Reverse charge (Box 9)"),ROUND(H3161*Setup!$B$9,2),0))</f>
        <v/>
      </c>
      <c r="Q3161" s="34">
        <f>IF(A3161="","",I3161-P3161)</f>
        <v/>
      </c>
      <c r="R3161" s="34">
        <f>IF(A3161="","",IF(L3161="Yes",I3161,0))</f>
        <v/>
      </c>
      <c r="S3161" s="34">
        <f>IF(A3161="","",IF(AND(L3161="Yes",K3161="Yes",NOT(ISNUMBER(SEARCH("blocked",G3161))),OR(F3161="Standard domestic 15% (Box 7)",F3161="Import - VAT paid at customs (Box 8)",F3161="Import - Reverse charge (Box 9)"),OR(F3161&lt;&gt;"Standard domestic 15% (Box 7)",AND(LEN(D3161)=15,LEFT(D3161,1)="3",RIGHT(D3161,1)="3",ISNUMBER(--D3161)))),I3161,0))</f>
        <v/>
      </c>
      <c r="T3161" s="34">
        <f>IF(A3161="","",R3161-S3161)</f>
        <v/>
      </c>
      <c r="U3161" s="23">
        <f>IF(A3161="","",IF(O3161=0,"Outside audit periods; ","")&amp;IF(F3161="","No VAT category; ","")&amp;IF(ABS(Q3161)&gt;Setup!$B$10,"VAT ≠ 15% × net; ","")&amp;IF(AND(F3161="Standard domestic 15% (Box 7)",NOT(AND(LEN(D3161)=15,LEFT(D3161,1)="3",RIGHT(D3161,1)="3",ISNUMBER(--D3161)))),"Invalid/missing supplier VAT no; ","")&amp;IF(AND(L3161="Yes",K3161&lt;&gt;"Yes"),"VAT claimed without valid tax invoice; ","")&amp;IF(AND(L3161="Yes",ISNUMBER(SEARCH("blocked",G3161))),"Blocked input VAT claimed; ","")&amp;IF(AND(F3161="Import - VAT paid at customs (Box 8)",M3161=""),"Customs declaration no missing; ","")&amp;IF(AND(F3161="Import - Reverse charge (Box 9)",E3161="Saudi Arabia"),"RCM used for a local supplier; ","")&amp;IF(AND(L3161="Yes",NOT(OR(F3161="Standard domestic 15% (Box 7)",F3161="Import - VAT paid at customs (Box 8)",F3161="Import - Reverse charge (Box 9)"))),"VAT claimed on non-taxable category; ",""))</f>
        <v/>
      </c>
    </row>
    <row r="3162">
      <c r="A3162" s="17" t="n"/>
      <c r="B3162" s="14" t="n"/>
      <c r="C3162" s="14" t="n"/>
      <c r="D3162" s="16" t="n"/>
      <c r="E3162" s="14" t="n"/>
      <c r="F3162" s="14" t="n"/>
      <c r="G3162" s="14" t="n"/>
      <c r="H3162" s="19" t="n"/>
      <c r="I3162" s="19" t="n"/>
      <c r="J3162" s="34">
        <f>IF(A3162="","",H3162+I3162)</f>
        <v/>
      </c>
      <c r="K3162" s="14" t="n"/>
      <c r="L3162" s="14" t="n"/>
      <c r="M3162" s="14" t="n"/>
      <c r="N3162" s="14" t="n"/>
      <c r="O3162" s="20">
        <f>IF(A3162="","",SUMPRODUCT((A3162&gt;=Setup!$C$19:$C$30)*(A3162&lt;=Setup!$D$19:$D$30)*Setup!$A$19:$A$30))</f>
        <v/>
      </c>
      <c r="P3162" s="34">
        <f>IF(A3162="","",IF(OR(F3162="Standard domestic 15% (Box 7)",F3162="Import - VAT paid at customs (Box 8)",F3162="Import - Reverse charge (Box 9)"),ROUND(H3162*Setup!$B$9,2),0))</f>
        <v/>
      </c>
      <c r="Q3162" s="34">
        <f>IF(A3162="","",I3162-P3162)</f>
        <v/>
      </c>
      <c r="R3162" s="34">
        <f>IF(A3162="","",IF(L3162="Yes",I3162,0))</f>
        <v/>
      </c>
      <c r="S3162" s="34">
        <f>IF(A3162="","",IF(AND(L3162="Yes",K3162="Yes",NOT(ISNUMBER(SEARCH("blocked",G3162))),OR(F3162="Standard domestic 15% (Box 7)",F3162="Import - VAT paid at customs (Box 8)",F3162="Import - Reverse charge (Box 9)"),OR(F3162&lt;&gt;"Standard domestic 15% (Box 7)",AND(LEN(D3162)=15,LEFT(D3162,1)="3",RIGHT(D3162,1)="3",ISNUMBER(--D3162)))),I3162,0))</f>
        <v/>
      </c>
      <c r="T3162" s="34">
        <f>IF(A3162="","",R3162-S3162)</f>
        <v/>
      </c>
      <c r="U3162" s="23">
        <f>IF(A3162="","",IF(O3162=0,"Outside audit periods; ","")&amp;IF(F3162="","No VAT category; ","")&amp;IF(ABS(Q3162)&gt;Setup!$B$10,"VAT ≠ 15% × net; ","")&amp;IF(AND(F3162="Standard domestic 15% (Box 7)",NOT(AND(LEN(D3162)=15,LEFT(D3162,1)="3",RIGHT(D3162,1)="3",ISNUMBER(--D3162)))),"Invalid/missing supplier VAT no; ","")&amp;IF(AND(L3162="Yes",K3162&lt;&gt;"Yes"),"VAT claimed without valid tax invoice; ","")&amp;IF(AND(L3162="Yes",ISNUMBER(SEARCH("blocked",G3162))),"Blocked input VAT claimed; ","")&amp;IF(AND(F3162="Import - VAT paid at customs (Box 8)",M3162=""),"Customs declaration no missing; ","")&amp;IF(AND(F3162="Import - Reverse charge (Box 9)",E3162="Saudi Arabia"),"RCM used for a local supplier; ","")&amp;IF(AND(L3162="Yes",NOT(OR(F3162="Standard domestic 15% (Box 7)",F3162="Import - VAT paid at customs (Box 8)",F3162="Import - Reverse charge (Box 9)"))),"VAT claimed on non-taxable category; ",""))</f>
        <v/>
      </c>
    </row>
    <row r="3163">
      <c r="A3163" s="17" t="n"/>
      <c r="B3163" s="14" t="n"/>
      <c r="C3163" s="14" t="n"/>
      <c r="D3163" s="16" t="n"/>
      <c r="E3163" s="14" t="n"/>
      <c r="F3163" s="14" t="n"/>
      <c r="G3163" s="14" t="n"/>
      <c r="H3163" s="19" t="n"/>
      <c r="I3163" s="19" t="n"/>
      <c r="J3163" s="34">
        <f>IF(A3163="","",H3163+I3163)</f>
        <v/>
      </c>
      <c r="K3163" s="14" t="n"/>
      <c r="L3163" s="14" t="n"/>
      <c r="M3163" s="14" t="n"/>
      <c r="N3163" s="14" t="n"/>
      <c r="O3163" s="20">
        <f>IF(A3163="","",SUMPRODUCT((A3163&gt;=Setup!$C$19:$C$30)*(A3163&lt;=Setup!$D$19:$D$30)*Setup!$A$19:$A$30))</f>
        <v/>
      </c>
      <c r="P3163" s="34">
        <f>IF(A3163="","",IF(OR(F3163="Standard domestic 15% (Box 7)",F3163="Import - VAT paid at customs (Box 8)",F3163="Import - Reverse charge (Box 9)"),ROUND(H3163*Setup!$B$9,2),0))</f>
        <v/>
      </c>
      <c r="Q3163" s="34">
        <f>IF(A3163="","",I3163-P3163)</f>
        <v/>
      </c>
      <c r="R3163" s="34">
        <f>IF(A3163="","",IF(L3163="Yes",I3163,0))</f>
        <v/>
      </c>
      <c r="S3163" s="34">
        <f>IF(A3163="","",IF(AND(L3163="Yes",K3163="Yes",NOT(ISNUMBER(SEARCH("blocked",G3163))),OR(F3163="Standard domestic 15% (Box 7)",F3163="Import - VAT paid at customs (Box 8)",F3163="Import - Reverse charge (Box 9)"),OR(F3163&lt;&gt;"Standard domestic 15% (Box 7)",AND(LEN(D3163)=15,LEFT(D3163,1)="3",RIGHT(D3163,1)="3",ISNUMBER(--D3163)))),I3163,0))</f>
        <v/>
      </c>
      <c r="T3163" s="34">
        <f>IF(A3163="","",R3163-S3163)</f>
        <v/>
      </c>
      <c r="U3163" s="23">
        <f>IF(A3163="","",IF(O3163=0,"Outside audit periods; ","")&amp;IF(F3163="","No VAT category; ","")&amp;IF(ABS(Q3163)&gt;Setup!$B$10,"VAT ≠ 15% × net; ","")&amp;IF(AND(F3163="Standard domestic 15% (Box 7)",NOT(AND(LEN(D3163)=15,LEFT(D3163,1)="3",RIGHT(D3163,1)="3",ISNUMBER(--D3163)))),"Invalid/missing supplier VAT no; ","")&amp;IF(AND(L3163="Yes",K3163&lt;&gt;"Yes"),"VAT claimed without valid tax invoice; ","")&amp;IF(AND(L3163="Yes",ISNUMBER(SEARCH("blocked",G3163))),"Blocked input VAT claimed; ","")&amp;IF(AND(F3163="Import - VAT paid at customs (Box 8)",M3163=""),"Customs declaration no missing; ","")&amp;IF(AND(F3163="Import - Reverse charge (Box 9)",E3163="Saudi Arabia"),"RCM used for a local supplier; ","")&amp;IF(AND(L3163="Yes",NOT(OR(F3163="Standard domestic 15% (Box 7)",F3163="Import - VAT paid at customs (Box 8)",F3163="Import - Reverse charge (Box 9)"))),"VAT claimed on non-taxable category; ",""))</f>
        <v/>
      </c>
    </row>
    <row r="3164">
      <c r="A3164" s="17" t="n"/>
      <c r="B3164" s="14" t="n"/>
      <c r="C3164" s="14" t="n"/>
      <c r="D3164" s="16" t="n"/>
      <c r="E3164" s="14" t="n"/>
      <c r="F3164" s="14" t="n"/>
      <c r="G3164" s="14" t="n"/>
      <c r="H3164" s="19" t="n"/>
      <c r="I3164" s="19" t="n"/>
      <c r="J3164" s="34">
        <f>IF(A3164="","",H3164+I3164)</f>
        <v/>
      </c>
      <c r="K3164" s="14" t="n"/>
      <c r="L3164" s="14" t="n"/>
      <c r="M3164" s="14" t="n"/>
      <c r="N3164" s="14" t="n"/>
      <c r="O3164" s="20">
        <f>IF(A3164="","",SUMPRODUCT((A3164&gt;=Setup!$C$19:$C$30)*(A3164&lt;=Setup!$D$19:$D$30)*Setup!$A$19:$A$30))</f>
        <v/>
      </c>
      <c r="P3164" s="34">
        <f>IF(A3164="","",IF(OR(F3164="Standard domestic 15% (Box 7)",F3164="Import - VAT paid at customs (Box 8)",F3164="Import - Reverse charge (Box 9)"),ROUND(H3164*Setup!$B$9,2),0))</f>
        <v/>
      </c>
      <c r="Q3164" s="34">
        <f>IF(A3164="","",I3164-P3164)</f>
        <v/>
      </c>
      <c r="R3164" s="34">
        <f>IF(A3164="","",IF(L3164="Yes",I3164,0))</f>
        <v/>
      </c>
      <c r="S3164" s="34">
        <f>IF(A3164="","",IF(AND(L3164="Yes",K3164="Yes",NOT(ISNUMBER(SEARCH("blocked",G3164))),OR(F3164="Standard domestic 15% (Box 7)",F3164="Import - VAT paid at customs (Box 8)",F3164="Import - Reverse charge (Box 9)"),OR(F3164&lt;&gt;"Standard domestic 15% (Box 7)",AND(LEN(D3164)=15,LEFT(D3164,1)="3",RIGHT(D3164,1)="3",ISNUMBER(--D3164)))),I3164,0))</f>
        <v/>
      </c>
      <c r="T3164" s="34">
        <f>IF(A3164="","",R3164-S3164)</f>
        <v/>
      </c>
      <c r="U3164" s="23">
        <f>IF(A3164="","",IF(O3164=0,"Outside audit periods; ","")&amp;IF(F3164="","No VAT category; ","")&amp;IF(ABS(Q3164)&gt;Setup!$B$10,"VAT ≠ 15% × net; ","")&amp;IF(AND(F3164="Standard domestic 15% (Box 7)",NOT(AND(LEN(D3164)=15,LEFT(D3164,1)="3",RIGHT(D3164,1)="3",ISNUMBER(--D3164)))),"Invalid/missing supplier VAT no; ","")&amp;IF(AND(L3164="Yes",K3164&lt;&gt;"Yes"),"VAT claimed without valid tax invoice; ","")&amp;IF(AND(L3164="Yes",ISNUMBER(SEARCH("blocked",G3164))),"Blocked input VAT claimed; ","")&amp;IF(AND(F3164="Import - VAT paid at customs (Box 8)",M3164=""),"Customs declaration no missing; ","")&amp;IF(AND(F3164="Import - Reverse charge (Box 9)",E3164="Saudi Arabia"),"RCM used for a local supplier; ","")&amp;IF(AND(L3164="Yes",NOT(OR(F3164="Standard domestic 15% (Box 7)",F3164="Import - VAT paid at customs (Box 8)",F3164="Import - Reverse charge (Box 9)"))),"VAT claimed on non-taxable category; ",""))</f>
        <v/>
      </c>
    </row>
    <row r="3165">
      <c r="A3165" s="17" t="n"/>
      <c r="B3165" s="14" t="n"/>
      <c r="C3165" s="14" t="n"/>
      <c r="D3165" s="16" t="n"/>
      <c r="E3165" s="14" t="n"/>
      <c r="F3165" s="14" t="n"/>
      <c r="G3165" s="14" t="n"/>
      <c r="H3165" s="19" t="n"/>
      <c r="I3165" s="19" t="n"/>
      <c r="J3165" s="34">
        <f>IF(A3165="","",H3165+I3165)</f>
        <v/>
      </c>
      <c r="K3165" s="14" t="n"/>
      <c r="L3165" s="14" t="n"/>
      <c r="M3165" s="14" t="n"/>
      <c r="N3165" s="14" t="n"/>
      <c r="O3165" s="20">
        <f>IF(A3165="","",SUMPRODUCT((A3165&gt;=Setup!$C$19:$C$30)*(A3165&lt;=Setup!$D$19:$D$30)*Setup!$A$19:$A$30))</f>
        <v/>
      </c>
      <c r="P3165" s="34">
        <f>IF(A3165="","",IF(OR(F3165="Standard domestic 15% (Box 7)",F3165="Import - VAT paid at customs (Box 8)",F3165="Import - Reverse charge (Box 9)"),ROUND(H3165*Setup!$B$9,2),0))</f>
        <v/>
      </c>
      <c r="Q3165" s="34">
        <f>IF(A3165="","",I3165-P3165)</f>
        <v/>
      </c>
      <c r="R3165" s="34">
        <f>IF(A3165="","",IF(L3165="Yes",I3165,0))</f>
        <v/>
      </c>
      <c r="S3165" s="34">
        <f>IF(A3165="","",IF(AND(L3165="Yes",K3165="Yes",NOT(ISNUMBER(SEARCH("blocked",G3165))),OR(F3165="Standard domestic 15% (Box 7)",F3165="Import - VAT paid at customs (Box 8)",F3165="Import - Reverse charge (Box 9)"),OR(F3165&lt;&gt;"Standard domestic 15% (Box 7)",AND(LEN(D3165)=15,LEFT(D3165,1)="3",RIGHT(D3165,1)="3",ISNUMBER(--D3165)))),I3165,0))</f>
        <v/>
      </c>
      <c r="T3165" s="34">
        <f>IF(A3165="","",R3165-S3165)</f>
        <v/>
      </c>
      <c r="U3165" s="23">
        <f>IF(A3165="","",IF(O3165=0,"Outside audit periods; ","")&amp;IF(F3165="","No VAT category; ","")&amp;IF(ABS(Q3165)&gt;Setup!$B$10,"VAT ≠ 15% × net; ","")&amp;IF(AND(F3165="Standard domestic 15% (Box 7)",NOT(AND(LEN(D3165)=15,LEFT(D3165,1)="3",RIGHT(D3165,1)="3",ISNUMBER(--D3165)))),"Invalid/missing supplier VAT no; ","")&amp;IF(AND(L3165="Yes",K3165&lt;&gt;"Yes"),"VAT claimed without valid tax invoice; ","")&amp;IF(AND(L3165="Yes",ISNUMBER(SEARCH("blocked",G3165))),"Blocked input VAT claimed; ","")&amp;IF(AND(F3165="Import - VAT paid at customs (Box 8)",M3165=""),"Customs declaration no missing; ","")&amp;IF(AND(F3165="Import - Reverse charge (Box 9)",E3165="Saudi Arabia"),"RCM used for a local supplier; ","")&amp;IF(AND(L3165="Yes",NOT(OR(F3165="Standard domestic 15% (Box 7)",F3165="Import - VAT paid at customs (Box 8)",F3165="Import - Reverse charge (Box 9)"))),"VAT claimed on non-taxable category; ",""))</f>
        <v/>
      </c>
    </row>
    <row r="3166">
      <c r="A3166" s="17" t="n"/>
      <c r="B3166" s="14" t="n"/>
      <c r="C3166" s="14" t="n"/>
      <c r="D3166" s="16" t="n"/>
      <c r="E3166" s="14" t="n"/>
      <c r="F3166" s="14" t="n"/>
      <c r="G3166" s="14" t="n"/>
      <c r="H3166" s="19" t="n"/>
      <c r="I3166" s="19" t="n"/>
      <c r="J3166" s="34">
        <f>IF(A3166="","",H3166+I3166)</f>
        <v/>
      </c>
      <c r="K3166" s="14" t="n"/>
      <c r="L3166" s="14" t="n"/>
      <c r="M3166" s="14" t="n"/>
      <c r="N3166" s="14" t="n"/>
      <c r="O3166" s="20">
        <f>IF(A3166="","",SUMPRODUCT((A3166&gt;=Setup!$C$19:$C$30)*(A3166&lt;=Setup!$D$19:$D$30)*Setup!$A$19:$A$30))</f>
        <v/>
      </c>
      <c r="P3166" s="34">
        <f>IF(A3166="","",IF(OR(F3166="Standard domestic 15% (Box 7)",F3166="Import - VAT paid at customs (Box 8)",F3166="Import - Reverse charge (Box 9)"),ROUND(H3166*Setup!$B$9,2),0))</f>
        <v/>
      </c>
      <c r="Q3166" s="34">
        <f>IF(A3166="","",I3166-P3166)</f>
        <v/>
      </c>
      <c r="R3166" s="34">
        <f>IF(A3166="","",IF(L3166="Yes",I3166,0))</f>
        <v/>
      </c>
      <c r="S3166" s="34">
        <f>IF(A3166="","",IF(AND(L3166="Yes",K3166="Yes",NOT(ISNUMBER(SEARCH("blocked",G3166))),OR(F3166="Standard domestic 15% (Box 7)",F3166="Import - VAT paid at customs (Box 8)",F3166="Import - Reverse charge (Box 9)"),OR(F3166&lt;&gt;"Standard domestic 15% (Box 7)",AND(LEN(D3166)=15,LEFT(D3166,1)="3",RIGHT(D3166,1)="3",ISNUMBER(--D3166)))),I3166,0))</f>
        <v/>
      </c>
      <c r="T3166" s="34">
        <f>IF(A3166="","",R3166-S3166)</f>
        <v/>
      </c>
      <c r="U3166" s="23">
        <f>IF(A3166="","",IF(O3166=0,"Outside audit periods; ","")&amp;IF(F3166="","No VAT category; ","")&amp;IF(ABS(Q3166)&gt;Setup!$B$10,"VAT ≠ 15% × net; ","")&amp;IF(AND(F3166="Standard domestic 15% (Box 7)",NOT(AND(LEN(D3166)=15,LEFT(D3166,1)="3",RIGHT(D3166,1)="3",ISNUMBER(--D3166)))),"Invalid/missing supplier VAT no; ","")&amp;IF(AND(L3166="Yes",K3166&lt;&gt;"Yes"),"VAT claimed without valid tax invoice; ","")&amp;IF(AND(L3166="Yes",ISNUMBER(SEARCH("blocked",G3166))),"Blocked input VAT claimed; ","")&amp;IF(AND(F3166="Import - VAT paid at customs (Box 8)",M3166=""),"Customs declaration no missing; ","")&amp;IF(AND(F3166="Import - Reverse charge (Box 9)",E3166="Saudi Arabia"),"RCM used for a local supplier; ","")&amp;IF(AND(L3166="Yes",NOT(OR(F3166="Standard domestic 15% (Box 7)",F3166="Import - VAT paid at customs (Box 8)",F3166="Import - Reverse charge (Box 9)"))),"VAT claimed on non-taxable category; ",""))</f>
        <v/>
      </c>
    </row>
    <row r="3167">
      <c r="A3167" s="17" t="n"/>
      <c r="B3167" s="14" t="n"/>
      <c r="C3167" s="14" t="n"/>
      <c r="D3167" s="16" t="n"/>
      <c r="E3167" s="14" t="n"/>
      <c r="F3167" s="14" t="n"/>
      <c r="G3167" s="14" t="n"/>
      <c r="H3167" s="19" t="n"/>
      <c r="I3167" s="19" t="n"/>
      <c r="J3167" s="34">
        <f>IF(A3167="","",H3167+I3167)</f>
        <v/>
      </c>
      <c r="K3167" s="14" t="n"/>
      <c r="L3167" s="14" t="n"/>
      <c r="M3167" s="14" t="n"/>
      <c r="N3167" s="14" t="n"/>
      <c r="O3167" s="20">
        <f>IF(A3167="","",SUMPRODUCT((A3167&gt;=Setup!$C$19:$C$30)*(A3167&lt;=Setup!$D$19:$D$30)*Setup!$A$19:$A$30))</f>
        <v/>
      </c>
      <c r="P3167" s="34">
        <f>IF(A3167="","",IF(OR(F3167="Standard domestic 15% (Box 7)",F3167="Import - VAT paid at customs (Box 8)",F3167="Import - Reverse charge (Box 9)"),ROUND(H3167*Setup!$B$9,2),0))</f>
        <v/>
      </c>
      <c r="Q3167" s="34">
        <f>IF(A3167="","",I3167-P3167)</f>
        <v/>
      </c>
      <c r="R3167" s="34">
        <f>IF(A3167="","",IF(L3167="Yes",I3167,0))</f>
        <v/>
      </c>
      <c r="S3167" s="34">
        <f>IF(A3167="","",IF(AND(L3167="Yes",K3167="Yes",NOT(ISNUMBER(SEARCH("blocked",G3167))),OR(F3167="Standard domestic 15% (Box 7)",F3167="Import - VAT paid at customs (Box 8)",F3167="Import - Reverse charge (Box 9)"),OR(F3167&lt;&gt;"Standard domestic 15% (Box 7)",AND(LEN(D3167)=15,LEFT(D3167,1)="3",RIGHT(D3167,1)="3",ISNUMBER(--D3167)))),I3167,0))</f>
        <v/>
      </c>
      <c r="T3167" s="34">
        <f>IF(A3167="","",R3167-S3167)</f>
        <v/>
      </c>
      <c r="U3167" s="23">
        <f>IF(A3167="","",IF(O3167=0,"Outside audit periods; ","")&amp;IF(F3167="","No VAT category; ","")&amp;IF(ABS(Q3167)&gt;Setup!$B$10,"VAT ≠ 15% × net; ","")&amp;IF(AND(F3167="Standard domestic 15% (Box 7)",NOT(AND(LEN(D3167)=15,LEFT(D3167,1)="3",RIGHT(D3167,1)="3",ISNUMBER(--D3167)))),"Invalid/missing supplier VAT no; ","")&amp;IF(AND(L3167="Yes",K3167&lt;&gt;"Yes"),"VAT claimed without valid tax invoice; ","")&amp;IF(AND(L3167="Yes",ISNUMBER(SEARCH("blocked",G3167))),"Blocked input VAT claimed; ","")&amp;IF(AND(F3167="Import - VAT paid at customs (Box 8)",M3167=""),"Customs declaration no missing; ","")&amp;IF(AND(F3167="Import - Reverse charge (Box 9)",E3167="Saudi Arabia"),"RCM used for a local supplier; ","")&amp;IF(AND(L3167="Yes",NOT(OR(F3167="Standard domestic 15% (Box 7)",F3167="Import - VAT paid at customs (Box 8)",F3167="Import - Reverse charge (Box 9)"))),"VAT claimed on non-taxable category; ",""))</f>
        <v/>
      </c>
    </row>
    <row r="3168">
      <c r="A3168" s="17" t="n"/>
      <c r="B3168" s="14" t="n"/>
      <c r="C3168" s="14" t="n"/>
      <c r="D3168" s="16" t="n"/>
      <c r="E3168" s="14" t="n"/>
      <c r="F3168" s="14" t="n"/>
      <c r="G3168" s="14" t="n"/>
      <c r="H3168" s="19" t="n"/>
      <c r="I3168" s="19" t="n"/>
      <c r="J3168" s="34">
        <f>IF(A3168="","",H3168+I3168)</f>
        <v/>
      </c>
      <c r="K3168" s="14" t="n"/>
      <c r="L3168" s="14" t="n"/>
      <c r="M3168" s="14" t="n"/>
      <c r="N3168" s="14" t="n"/>
      <c r="O3168" s="20">
        <f>IF(A3168="","",SUMPRODUCT((A3168&gt;=Setup!$C$19:$C$30)*(A3168&lt;=Setup!$D$19:$D$30)*Setup!$A$19:$A$30))</f>
        <v/>
      </c>
      <c r="P3168" s="34">
        <f>IF(A3168="","",IF(OR(F3168="Standard domestic 15% (Box 7)",F3168="Import - VAT paid at customs (Box 8)",F3168="Import - Reverse charge (Box 9)"),ROUND(H3168*Setup!$B$9,2),0))</f>
        <v/>
      </c>
      <c r="Q3168" s="34">
        <f>IF(A3168="","",I3168-P3168)</f>
        <v/>
      </c>
      <c r="R3168" s="34">
        <f>IF(A3168="","",IF(L3168="Yes",I3168,0))</f>
        <v/>
      </c>
      <c r="S3168" s="34">
        <f>IF(A3168="","",IF(AND(L3168="Yes",K3168="Yes",NOT(ISNUMBER(SEARCH("blocked",G3168))),OR(F3168="Standard domestic 15% (Box 7)",F3168="Import - VAT paid at customs (Box 8)",F3168="Import - Reverse charge (Box 9)"),OR(F3168&lt;&gt;"Standard domestic 15% (Box 7)",AND(LEN(D3168)=15,LEFT(D3168,1)="3",RIGHT(D3168,1)="3",ISNUMBER(--D3168)))),I3168,0))</f>
        <v/>
      </c>
      <c r="T3168" s="34">
        <f>IF(A3168="","",R3168-S3168)</f>
        <v/>
      </c>
      <c r="U3168" s="23">
        <f>IF(A3168="","",IF(O3168=0,"Outside audit periods; ","")&amp;IF(F3168="","No VAT category; ","")&amp;IF(ABS(Q3168)&gt;Setup!$B$10,"VAT ≠ 15% × net; ","")&amp;IF(AND(F3168="Standard domestic 15% (Box 7)",NOT(AND(LEN(D3168)=15,LEFT(D3168,1)="3",RIGHT(D3168,1)="3",ISNUMBER(--D3168)))),"Invalid/missing supplier VAT no; ","")&amp;IF(AND(L3168="Yes",K3168&lt;&gt;"Yes"),"VAT claimed without valid tax invoice; ","")&amp;IF(AND(L3168="Yes",ISNUMBER(SEARCH("blocked",G3168))),"Blocked input VAT claimed; ","")&amp;IF(AND(F3168="Import - VAT paid at customs (Box 8)",M3168=""),"Customs declaration no missing; ","")&amp;IF(AND(F3168="Import - Reverse charge (Box 9)",E3168="Saudi Arabia"),"RCM used for a local supplier; ","")&amp;IF(AND(L3168="Yes",NOT(OR(F3168="Standard domestic 15% (Box 7)",F3168="Import - VAT paid at customs (Box 8)",F3168="Import - Reverse charge (Box 9)"))),"VAT claimed on non-taxable category; ",""))</f>
        <v/>
      </c>
    </row>
    <row r="3169">
      <c r="A3169" s="17" t="n"/>
      <c r="B3169" s="14" t="n"/>
      <c r="C3169" s="14" t="n"/>
      <c r="D3169" s="16" t="n"/>
      <c r="E3169" s="14" t="n"/>
      <c r="F3169" s="14" t="n"/>
      <c r="G3169" s="14" t="n"/>
      <c r="H3169" s="19" t="n"/>
      <c r="I3169" s="19" t="n"/>
      <c r="J3169" s="34">
        <f>IF(A3169="","",H3169+I3169)</f>
        <v/>
      </c>
      <c r="K3169" s="14" t="n"/>
      <c r="L3169" s="14" t="n"/>
      <c r="M3169" s="14" t="n"/>
      <c r="N3169" s="14" t="n"/>
      <c r="O3169" s="20">
        <f>IF(A3169="","",SUMPRODUCT((A3169&gt;=Setup!$C$19:$C$30)*(A3169&lt;=Setup!$D$19:$D$30)*Setup!$A$19:$A$30))</f>
        <v/>
      </c>
      <c r="P3169" s="34">
        <f>IF(A3169="","",IF(OR(F3169="Standard domestic 15% (Box 7)",F3169="Import - VAT paid at customs (Box 8)",F3169="Import - Reverse charge (Box 9)"),ROUND(H3169*Setup!$B$9,2),0))</f>
        <v/>
      </c>
      <c r="Q3169" s="34">
        <f>IF(A3169="","",I3169-P3169)</f>
        <v/>
      </c>
      <c r="R3169" s="34">
        <f>IF(A3169="","",IF(L3169="Yes",I3169,0))</f>
        <v/>
      </c>
      <c r="S3169" s="34">
        <f>IF(A3169="","",IF(AND(L3169="Yes",K3169="Yes",NOT(ISNUMBER(SEARCH("blocked",G3169))),OR(F3169="Standard domestic 15% (Box 7)",F3169="Import - VAT paid at customs (Box 8)",F3169="Import - Reverse charge (Box 9)"),OR(F3169&lt;&gt;"Standard domestic 15% (Box 7)",AND(LEN(D3169)=15,LEFT(D3169,1)="3",RIGHT(D3169,1)="3",ISNUMBER(--D3169)))),I3169,0))</f>
        <v/>
      </c>
      <c r="T3169" s="34">
        <f>IF(A3169="","",R3169-S3169)</f>
        <v/>
      </c>
      <c r="U3169" s="23">
        <f>IF(A3169="","",IF(O3169=0,"Outside audit periods; ","")&amp;IF(F3169="","No VAT category; ","")&amp;IF(ABS(Q3169)&gt;Setup!$B$10,"VAT ≠ 15% × net; ","")&amp;IF(AND(F3169="Standard domestic 15% (Box 7)",NOT(AND(LEN(D3169)=15,LEFT(D3169,1)="3",RIGHT(D3169,1)="3",ISNUMBER(--D3169)))),"Invalid/missing supplier VAT no; ","")&amp;IF(AND(L3169="Yes",K3169&lt;&gt;"Yes"),"VAT claimed without valid tax invoice; ","")&amp;IF(AND(L3169="Yes",ISNUMBER(SEARCH("blocked",G3169))),"Blocked input VAT claimed; ","")&amp;IF(AND(F3169="Import - VAT paid at customs (Box 8)",M3169=""),"Customs declaration no missing; ","")&amp;IF(AND(F3169="Import - Reverse charge (Box 9)",E3169="Saudi Arabia"),"RCM used for a local supplier; ","")&amp;IF(AND(L3169="Yes",NOT(OR(F3169="Standard domestic 15% (Box 7)",F3169="Import - VAT paid at customs (Box 8)",F3169="Import - Reverse charge (Box 9)"))),"VAT claimed on non-taxable category; ",""))</f>
        <v/>
      </c>
    </row>
    <row r="3170">
      <c r="A3170" s="17" t="n"/>
      <c r="B3170" s="14" t="n"/>
      <c r="C3170" s="14" t="n"/>
      <c r="D3170" s="16" t="n"/>
      <c r="E3170" s="14" t="n"/>
      <c r="F3170" s="14" t="n"/>
      <c r="G3170" s="14" t="n"/>
      <c r="H3170" s="19" t="n"/>
      <c r="I3170" s="19" t="n"/>
      <c r="J3170" s="34">
        <f>IF(A3170="","",H3170+I3170)</f>
        <v/>
      </c>
      <c r="K3170" s="14" t="n"/>
      <c r="L3170" s="14" t="n"/>
      <c r="M3170" s="14" t="n"/>
      <c r="N3170" s="14" t="n"/>
      <c r="O3170" s="20">
        <f>IF(A3170="","",SUMPRODUCT((A3170&gt;=Setup!$C$19:$C$30)*(A3170&lt;=Setup!$D$19:$D$30)*Setup!$A$19:$A$30))</f>
        <v/>
      </c>
      <c r="P3170" s="34">
        <f>IF(A3170="","",IF(OR(F3170="Standard domestic 15% (Box 7)",F3170="Import - VAT paid at customs (Box 8)",F3170="Import - Reverse charge (Box 9)"),ROUND(H3170*Setup!$B$9,2),0))</f>
        <v/>
      </c>
      <c r="Q3170" s="34">
        <f>IF(A3170="","",I3170-P3170)</f>
        <v/>
      </c>
      <c r="R3170" s="34">
        <f>IF(A3170="","",IF(L3170="Yes",I3170,0))</f>
        <v/>
      </c>
      <c r="S3170" s="34">
        <f>IF(A3170="","",IF(AND(L3170="Yes",K3170="Yes",NOT(ISNUMBER(SEARCH("blocked",G3170))),OR(F3170="Standard domestic 15% (Box 7)",F3170="Import - VAT paid at customs (Box 8)",F3170="Import - Reverse charge (Box 9)"),OR(F3170&lt;&gt;"Standard domestic 15% (Box 7)",AND(LEN(D3170)=15,LEFT(D3170,1)="3",RIGHT(D3170,1)="3",ISNUMBER(--D3170)))),I3170,0))</f>
        <v/>
      </c>
      <c r="T3170" s="34">
        <f>IF(A3170="","",R3170-S3170)</f>
        <v/>
      </c>
      <c r="U3170" s="23">
        <f>IF(A3170="","",IF(O3170=0,"Outside audit periods; ","")&amp;IF(F3170="","No VAT category; ","")&amp;IF(ABS(Q3170)&gt;Setup!$B$10,"VAT ≠ 15% × net; ","")&amp;IF(AND(F3170="Standard domestic 15% (Box 7)",NOT(AND(LEN(D3170)=15,LEFT(D3170,1)="3",RIGHT(D3170,1)="3",ISNUMBER(--D3170)))),"Invalid/missing supplier VAT no; ","")&amp;IF(AND(L3170="Yes",K3170&lt;&gt;"Yes"),"VAT claimed without valid tax invoice; ","")&amp;IF(AND(L3170="Yes",ISNUMBER(SEARCH("blocked",G3170))),"Blocked input VAT claimed; ","")&amp;IF(AND(F3170="Import - VAT paid at customs (Box 8)",M3170=""),"Customs declaration no missing; ","")&amp;IF(AND(F3170="Import - Reverse charge (Box 9)",E3170="Saudi Arabia"),"RCM used for a local supplier; ","")&amp;IF(AND(L3170="Yes",NOT(OR(F3170="Standard domestic 15% (Box 7)",F3170="Import - VAT paid at customs (Box 8)",F3170="Import - Reverse charge (Box 9)"))),"VAT claimed on non-taxable category; ",""))</f>
        <v/>
      </c>
    </row>
    <row r="3171">
      <c r="A3171" s="17" t="n"/>
      <c r="B3171" s="14" t="n"/>
      <c r="C3171" s="14" t="n"/>
      <c r="D3171" s="16" t="n"/>
      <c r="E3171" s="14" t="n"/>
      <c r="F3171" s="14" t="n"/>
      <c r="G3171" s="14" t="n"/>
      <c r="H3171" s="19" t="n"/>
      <c r="I3171" s="19" t="n"/>
      <c r="J3171" s="34">
        <f>IF(A3171="","",H3171+I3171)</f>
        <v/>
      </c>
      <c r="K3171" s="14" t="n"/>
      <c r="L3171" s="14" t="n"/>
      <c r="M3171" s="14" t="n"/>
      <c r="N3171" s="14" t="n"/>
      <c r="O3171" s="20">
        <f>IF(A3171="","",SUMPRODUCT((A3171&gt;=Setup!$C$19:$C$30)*(A3171&lt;=Setup!$D$19:$D$30)*Setup!$A$19:$A$30))</f>
        <v/>
      </c>
      <c r="P3171" s="34">
        <f>IF(A3171="","",IF(OR(F3171="Standard domestic 15% (Box 7)",F3171="Import - VAT paid at customs (Box 8)",F3171="Import - Reverse charge (Box 9)"),ROUND(H3171*Setup!$B$9,2),0))</f>
        <v/>
      </c>
      <c r="Q3171" s="34">
        <f>IF(A3171="","",I3171-P3171)</f>
        <v/>
      </c>
      <c r="R3171" s="34">
        <f>IF(A3171="","",IF(L3171="Yes",I3171,0))</f>
        <v/>
      </c>
      <c r="S3171" s="34">
        <f>IF(A3171="","",IF(AND(L3171="Yes",K3171="Yes",NOT(ISNUMBER(SEARCH("blocked",G3171))),OR(F3171="Standard domestic 15% (Box 7)",F3171="Import - VAT paid at customs (Box 8)",F3171="Import - Reverse charge (Box 9)"),OR(F3171&lt;&gt;"Standard domestic 15% (Box 7)",AND(LEN(D3171)=15,LEFT(D3171,1)="3",RIGHT(D3171,1)="3",ISNUMBER(--D3171)))),I3171,0))</f>
        <v/>
      </c>
      <c r="T3171" s="34">
        <f>IF(A3171="","",R3171-S3171)</f>
        <v/>
      </c>
      <c r="U3171" s="23">
        <f>IF(A3171="","",IF(O3171=0,"Outside audit periods; ","")&amp;IF(F3171="","No VAT category; ","")&amp;IF(ABS(Q3171)&gt;Setup!$B$10,"VAT ≠ 15% × net; ","")&amp;IF(AND(F3171="Standard domestic 15% (Box 7)",NOT(AND(LEN(D3171)=15,LEFT(D3171,1)="3",RIGHT(D3171,1)="3",ISNUMBER(--D3171)))),"Invalid/missing supplier VAT no; ","")&amp;IF(AND(L3171="Yes",K3171&lt;&gt;"Yes"),"VAT claimed without valid tax invoice; ","")&amp;IF(AND(L3171="Yes",ISNUMBER(SEARCH("blocked",G3171))),"Blocked input VAT claimed; ","")&amp;IF(AND(F3171="Import - VAT paid at customs (Box 8)",M3171=""),"Customs declaration no missing; ","")&amp;IF(AND(F3171="Import - Reverse charge (Box 9)",E3171="Saudi Arabia"),"RCM used for a local supplier; ","")&amp;IF(AND(L3171="Yes",NOT(OR(F3171="Standard domestic 15% (Box 7)",F3171="Import - VAT paid at customs (Box 8)",F3171="Import - Reverse charge (Box 9)"))),"VAT claimed on non-taxable category; ",""))</f>
        <v/>
      </c>
    </row>
    <row r="3172">
      <c r="A3172" s="17" t="n"/>
      <c r="B3172" s="14" t="n"/>
      <c r="C3172" s="14" t="n"/>
      <c r="D3172" s="16" t="n"/>
      <c r="E3172" s="14" t="n"/>
      <c r="F3172" s="14" t="n"/>
      <c r="G3172" s="14" t="n"/>
      <c r="H3172" s="19" t="n"/>
      <c r="I3172" s="19" t="n"/>
      <c r="J3172" s="34">
        <f>IF(A3172="","",H3172+I3172)</f>
        <v/>
      </c>
      <c r="K3172" s="14" t="n"/>
      <c r="L3172" s="14" t="n"/>
      <c r="M3172" s="14" t="n"/>
      <c r="N3172" s="14" t="n"/>
      <c r="O3172" s="20">
        <f>IF(A3172="","",SUMPRODUCT((A3172&gt;=Setup!$C$19:$C$30)*(A3172&lt;=Setup!$D$19:$D$30)*Setup!$A$19:$A$30))</f>
        <v/>
      </c>
      <c r="P3172" s="34">
        <f>IF(A3172="","",IF(OR(F3172="Standard domestic 15% (Box 7)",F3172="Import - VAT paid at customs (Box 8)",F3172="Import - Reverse charge (Box 9)"),ROUND(H3172*Setup!$B$9,2),0))</f>
        <v/>
      </c>
      <c r="Q3172" s="34">
        <f>IF(A3172="","",I3172-P3172)</f>
        <v/>
      </c>
      <c r="R3172" s="34">
        <f>IF(A3172="","",IF(L3172="Yes",I3172,0))</f>
        <v/>
      </c>
      <c r="S3172" s="34">
        <f>IF(A3172="","",IF(AND(L3172="Yes",K3172="Yes",NOT(ISNUMBER(SEARCH("blocked",G3172))),OR(F3172="Standard domestic 15% (Box 7)",F3172="Import - VAT paid at customs (Box 8)",F3172="Import - Reverse charge (Box 9)"),OR(F3172&lt;&gt;"Standard domestic 15% (Box 7)",AND(LEN(D3172)=15,LEFT(D3172,1)="3",RIGHT(D3172,1)="3",ISNUMBER(--D3172)))),I3172,0))</f>
        <v/>
      </c>
      <c r="T3172" s="34">
        <f>IF(A3172="","",R3172-S3172)</f>
        <v/>
      </c>
      <c r="U3172" s="23">
        <f>IF(A3172="","",IF(O3172=0,"Outside audit periods; ","")&amp;IF(F3172="","No VAT category; ","")&amp;IF(ABS(Q3172)&gt;Setup!$B$10,"VAT ≠ 15% × net; ","")&amp;IF(AND(F3172="Standard domestic 15% (Box 7)",NOT(AND(LEN(D3172)=15,LEFT(D3172,1)="3",RIGHT(D3172,1)="3",ISNUMBER(--D3172)))),"Invalid/missing supplier VAT no; ","")&amp;IF(AND(L3172="Yes",K3172&lt;&gt;"Yes"),"VAT claimed without valid tax invoice; ","")&amp;IF(AND(L3172="Yes",ISNUMBER(SEARCH("blocked",G3172))),"Blocked input VAT claimed; ","")&amp;IF(AND(F3172="Import - VAT paid at customs (Box 8)",M3172=""),"Customs declaration no missing; ","")&amp;IF(AND(F3172="Import - Reverse charge (Box 9)",E3172="Saudi Arabia"),"RCM used for a local supplier; ","")&amp;IF(AND(L3172="Yes",NOT(OR(F3172="Standard domestic 15% (Box 7)",F3172="Import - VAT paid at customs (Box 8)",F3172="Import - Reverse charge (Box 9)"))),"VAT claimed on non-taxable category; ",""))</f>
        <v/>
      </c>
    </row>
    <row r="3173">
      <c r="A3173" s="17" t="n"/>
      <c r="B3173" s="14" t="n"/>
      <c r="C3173" s="14" t="n"/>
      <c r="D3173" s="16" t="n"/>
      <c r="E3173" s="14" t="n"/>
      <c r="F3173" s="14" t="n"/>
      <c r="G3173" s="14" t="n"/>
      <c r="H3173" s="19" t="n"/>
      <c r="I3173" s="19" t="n"/>
      <c r="J3173" s="34">
        <f>IF(A3173="","",H3173+I3173)</f>
        <v/>
      </c>
      <c r="K3173" s="14" t="n"/>
      <c r="L3173" s="14" t="n"/>
      <c r="M3173" s="14" t="n"/>
      <c r="N3173" s="14" t="n"/>
      <c r="O3173" s="20">
        <f>IF(A3173="","",SUMPRODUCT((A3173&gt;=Setup!$C$19:$C$30)*(A3173&lt;=Setup!$D$19:$D$30)*Setup!$A$19:$A$30))</f>
        <v/>
      </c>
      <c r="P3173" s="34">
        <f>IF(A3173="","",IF(OR(F3173="Standard domestic 15% (Box 7)",F3173="Import - VAT paid at customs (Box 8)",F3173="Import - Reverse charge (Box 9)"),ROUND(H3173*Setup!$B$9,2),0))</f>
        <v/>
      </c>
      <c r="Q3173" s="34">
        <f>IF(A3173="","",I3173-P3173)</f>
        <v/>
      </c>
      <c r="R3173" s="34">
        <f>IF(A3173="","",IF(L3173="Yes",I3173,0))</f>
        <v/>
      </c>
      <c r="S3173" s="34">
        <f>IF(A3173="","",IF(AND(L3173="Yes",K3173="Yes",NOT(ISNUMBER(SEARCH("blocked",G3173))),OR(F3173="Standard domestic 15% (Box 7)",F3173="Import - VAT paid at customs (Box 8)",F3173="Import - Reverse charge (Box 9)"),OR(F3173&lt;&gt;"Standard domestic 15% (Box 7)",AND(LEN(D3173)=15,LEFT(D3173,1)="3",RIGHT(D3173,1)="3",ISNUMBER(--D3173)))),I3173,0))</f>
        <v/>
      </c>
      <c r="T3173" s="34">
        <f>IF(A3173="","",R3173-S3173)</f>
        <v/>
      </c>
      <c r="U3173" s="23">
        <f>IF(A3173="","",IF(O3173=0,"Outside audit periods; ","")&amp;IF(F3173="","No VAT category; ","")&amp;IF(ABS(Q3173)&gt;Setup!$B$10,"VAT ≠ 15% × net; ","")&amp;IF(AND(F3173="Standard domestic 15% (Box 7)",NOT(AND(LEN(D3173)=15,LEFT(D3173,1)="3",RIGHT(D3173,1)="3",ISNUMBER(--D3173)))),"Invalid/missing supplier VAT no; ","")&amp;IF(AND(L3173="Yes",K3173&lt;&gt;"Yes"),"VAT claimed without valid tax invoice; ","")&amp;IF(AND(L3173="Yes",ISNUMBER(SEARCH("blocked",G3173))),"Blocked input VAT claimed; ","")&amp;IF(AND(F3173="Import - VAT paid at customs (Box 8)",M3173=""),"Customs declaration no missing; ","")&amp;IF(AND(F3173="Import - Reverse charge (Box 9)",E3173="Saudi Arabia"),"RCM used for a local supplier; ","")&amp;IF(AND(L3173="Yes",NOT(OR(F3173="Standard domestic 15% (Box 7)",F3173="Import - VAT paid at customs (Box 8)",F3173="Import - Reverse charge (Box 9)"))),"VAT claimed on non-taxable category; ",""))</f>
        <v/>
      </c>
    </row>
    <row r="3174">
      <c r="A3174" s="17" t="n"/>
      <c r="B3174" s="14" t="n"/>
      <c r="C3174" s="14" t="n"/>
      <c r="D3174" s="16" t="n"/>
      <c r="E3174" s="14" t="n"/>
      <c r="F3174" s="14" t="n"/>
      <c r="G3174" s="14" t="n"/>
      <c r="H3174" s="19" t="n"/>
      <c r="I3174" s="19" t="n"/>
      <c r="J3174" s="34">
        <f>IF(A3174="","",H3174+I3174)</f>
        <v/>
      </c>
      <c r="K3174" s="14" t="n"/>
      <c r="L3174" s="14" t="n"/>
      <c r="M3174" s="14" t="n"/>
      <c r="N3174" s="14" t="n"/>
      <c r="O3174" s="20">
        <f>IF(A3174="","",SUMPRODUCT((A3174&gt;=Setup!$C$19:$C$30)*(A3174&lt;=Setup!$D$19:$D$30)*Setup!$A$19:$A$30))</f>
        <v/>
      </c>
      <c r="P3174" s="34">
        <f>IF(A3174="","",IF(OR(F3174="Standard domestic 15% (Box 7)",F3174="Import - VAT paid at customs (Box 8)",F3174="Import - Reverse charge (Box 9)"),ROUND(H3174*Setup!$B$9,2),0))</f>
        <v/>
      </c>
      <c r="Q3174" s="34">
        <f>IF(A3174="","",I3174-P3174)</f>
        <v/>
      </c>
      <c r="R3174" s="34">
        <f>IF(A3174="","",IF(L3174="Yes",I3174,0))</f>
        <v/>
      </c>
      <c r="S3174" s="34">
        <f>IF(A3174="","",IF(AND(L3174="Yes",K3174="Yes",NOT(ISNUMBER(SEARCH("blocked",G3174))),OR(F3174="Standard domestic 15% (Box 7)",F3174="Import - VAT paid at customs (Box 8)",F3174="Import - Reverse charge (Box 9)"),OR(F3174&lt;&gt;"Standard domestic 15% (Box 7)",AND(LEN(D3174)=15,LEFT(D3174,1)="3",RIGHT(D3174,1)="3",ISNUMBER(--D3174)))),I3174,0))</f>
        <v/>
      </c>
      <c r="T3174" s="34">
        <f>IF(A3174="","",R3174-S3174)</f>
        <v/>
      </c>
      <c r="U3174" s="23">
        <f>IF(A3174="","",IF(O3174=0,"Outside audit periods; ","")&amp;IF(F3174="","No VAT category; ","")&amp;IF(ABS(Q3174)&gt;Setup!$B$10,"VAT ≠ 15% × net; ","")&amp;IF(AND(F3174="Standard domestic 15% (Box 7)",NOT(AND(LEN(D3174)=15,LEFT(D3174,1)="3",RIGHT(D3174,1)="3",ISNUMBER(--D3174)))),"Invalid/missing supplier VAT no; ","")&amp;IF(AND(L3174="Yes",K3174&lt;&gt;"Yes"),"VAT claimed without valid tax invoice; ","")&amp;IF(AND(L3174="Yes",ISNUMBER(SEARCH("blocked",G3174))),"Blocked input VAT claimed; ","")&amp;IF(AND(F3174="Import - VAT paid at customs (Box 8)",M3174=""),"Customs declaration no missing; ","")&amp;IF(AND(F3174="Import - Reverse charge (Box 9)",E3174="Saudi Arabia"),"RCM used for a local supplier; ","")&amp;IF(AND(L3174="Yes",NOT(OR(F3174="Standard domestic 15% (Box 7)",F3174="Import - VAT paid at customs (Box 8)",F3174="Import - Reverse charge (Box 9)"))),"VAT claimed on non-taxable category; ",""))</f>
        <v/>
      </c>
    </row>
    <row r="3175">
      <c r="A3175" s="17" t="n"/>
      <c r="B3175" s="14" t="n"/>
      <c r="C3175" s="14" t="n"/>
      <c r="D3175" s="16" t="n"/>
      <c r="E3175" s="14" t="n"/>
      <c r="F3175" s="14" t="n"/>
      <c r="G3175" s="14" t="n"/>
      <c r="H3175" s="19" t="n"/>
      <c r="I3175" s="19" t="n"/>
      <c r="J3175" s="34">
        <f>IF(A3175="","",H3175+I3175)</f>
        <v/>
      </c>
      <c r="K3175" s="14" t="n"/>
      <c r="L3175" s="14" t="n"/>
      <c r="M3175" s="14" t="n"/>
      <c r="N3175" s="14" t="n"/>
      <c r="O3175" s="20">
        <f>IF(A3175="","",SUMPRODUCT((A3175&gt;=Setup!$C$19:$C$30)*(A3175&lt;=Setup!$D$19:$D$30)*Setup!$A$19:$A$30))</f>
        <v/>
      </c>
      <c r="P3175" s="34">
        <f>IF(A3175="","",IF(OR(F3175="Standard domestic 15% (Box 7)",F3175="Import - VAT paid at customs (Box 8)",F3175="Import - Reverse charge (Box 9)"),ROUND(H3175*Setup!$B$9,2),0))</f>
        <v/>
      </c>
      <c r="Q3175" s="34">
        <f>IF(A3175="","",I3175-P3175)</f>
        <v/>
      </c>
      <c r="R3175" s="34">
        <f>IF(A3175="","",IF(L3175="Yes",I3175,0))</f>
        <v/>
      </c>
      <c r="S3175" s="34">
        <f>IF(A3175="","",IF(AND(L3175="Yes",K3175="Yes",NOT(ISNUMBER(SEARCH("blocked",G3175))),OR(F3175="Standard domestic 15% (Box 7)",F3175="Import - VAT paid at customs (Box 8)",F3175="Import - Reverse charge (Box 9)"),OR(F3175&lt;&gt;"Standard domestic 15% (Box 7)",AND(LEN(D3175)=15,LEFT(D3175,1)="3",RIGHT(D3175,1)="3",ISNUMBER(--D3175)))),I3175,0))</f>
        <v/>
      </c>
      <c r="T3175" s="34">
        <f>IF(A3175="","",R3175-S3175)</f>
        <v/>
      </c>
      <c r="U3175" s="23">
        <f>IF(A3175="","",IF(O3175=0,"Outside audit periods; ","")&amp;IF(F3175="","No VAT category; ","")&amp;IF(ABS(Q3175)&gt;Setup!$B$10,"VAT ≠ 15% × net; ","")&amp;IF(AND(F3175="Standard domestic 15% (Box 7)",NOT(AND(LEN(D3175)=15,LEFT(D3175,1)="3",RIGHT(D3175,1)="3",ISNUMBER(--D3175)))),"Invalid/missing supplier VAT no; ","")&amp;IF(AND(L3175="Yes",K3175&lt;&gt;"Yes"),"VAT claimed without valid tax invoice; ","")&amp;IF(AND(L3175="Yes",ISNUMBER(SEARCH("blocked",G3175))),"Blocked input VAT claimed; ","")&amp;IF(AND(F3175="Import - VAT paid at customs (Box 8)",M3175=""),"Customs declaration no missing; ","")&amp;IF(AND(F3175="Import - Reverse charge (Box 9)",E3175="Saudi Arabia"),"RCM used for a local supplier; ","")&amp;IF(AND(L3175="Yes",NOT(OR(F3175="Standard domestic 15% (Box 7)",F3175="Import - VAT paid at customs (Box 8)",F3175="Import - Reverse charge (Box 9)"))),"VAT claimed on non-taxable category; ",""))</f>
        <v/>
      </c>
    </row>
    <row r="3176">
      <c r="A3176" s="17" t="n"/>
      <c r="B3176" s="14" t="n"/>
      <c r="C3176" s="14" t="n"/>
      <c r="D3176" s="16" t="n"/>
      <c r="E3176" s="14" t="n"/>
      <c r="F3176" s="14" t="n"/>
      <c r="G3176" s="14" t="n"/>
      <c r="H3176" s="19" t="n"/>
      <c r="I3176" s="19" t="n"/>
      <c r="J3176" s="34">
        <f>IF(A3176="","",H3176+I3176)</f>
        <v/>
      </c>
      <c r="K3176" s="14" t="n"/>
      <c r="L3176" s="14" t="n"/>
      <c r="M3176" s="14" t="n"/>
      <c r="N3176" s="14" t="n"/>
      <c r="O3176" s="20">
        <f>IF(A3176="","",SUMPRODUCT((A3176&gt;=Setup!$C$19:$C$30)*(A3176&lt;=Setup!$D$19:$D$30)*Setup!$A$19:$A$30))</f>
        <v/>
      </c>
      <c r="P3176" s="34">
        <f>IF(A3176="","",IF(OR(F3176="Standard domestic 15% (Box 7)",F3176="Import - VAT paid at customs (Box 8)",F3176="Import - Reverse charge (Box 9)"),ROUND(H3176*Setup!$B$9,2),0))</f>
        <v/>
      </c>
      <c r="Q3176" s="34">
        <f>IF(A3176="","",I3176-P3176)</f>
        <v/>
      </c>
      <c r="R3176" s="34">
        <f>IF(A3176="","",IF(L3176="Yes",I3176,0))</f>
        <v/>
      </c>
      <c r="S3176" s="34">
        <f>IF(A3176="","",IF(AND(L3176="Yes",K3176="Yes",NOT(ISNUMBER(SEARCH("blocked",G3176))),OR(F3176="Standard domestic 15% (Box 7)",F3176="Import - VAT paid at customs (Box 8)",F3176="Import - Reverse charge (Box 9)"),OR(F3176&lt;&gt;"Standard domestic 15% (Box 7)",AND(LEN(D3176)=15,LEFT(D3176,1)="3",RIGHT(D3176,1)="3",ISNUMBER(--D3176)))),I3176,0))</f>
        <v/>
      </c>
      <c r="T3176" s="34">
        <f>IF(A3176="","",R3176-S3176)</f>
        <v/>
      </c>
      <c r="U3176" s="23">
        <f>IF(A3176="","",IF(O3176=0,"Outside audit periods; ","")&amp;IF(F3176="","No VAT category; ","")&amp;IF(ABS(Q3176)&gt;Setup!$B$10,"VAT ≠ 15% × net; ","")&amp;IF(AND(F3176="Standard domestic 15% (Box 7)",NOT(AND(LEN(D3176)=15,LEFT(D3176,1)="3",RIGHT(D3176,1)="3",ISNUMBER(--D3176)))),"Invalid/missing supplier VAT no; ","")&amp;IF(AND(L3176="Yes",K3176&lt;&gt;"Yes"),"VAT claimed without valid tax invoice; ","")&amp;IF(AND(L3176="Yes",ISNUMBER(SEARCH("blocked",G3176))),"Blocked input VAT claimed; ","")&amp;IF(AND(F3176="Import - VAT paid at customs (Box 8)",M3176=""),"Customs declaration no missing; ","")&amp;IF(AND(F3176="Import - Reverse charge (Box 9)",E3176="Saudi Arabia"),"RCM used for a local supplier; ","")&amp;IF(AND(L3176="Yes",NOT(OR(F3176="Standard domestic 15% (Box 7)",F3176="Import - VAT paid at customs (Box 8)",F3176="Import - Reverse charge (Box 9)"))),"VAT claimed on non-taxable category; ",""))</f>
        <v/>
      </c>
    </row>
    <row r="3177">
      <c r="A3177" s="17" t="n"/>
      <c r="B3177" s="14" t="n"/>
      <c r="C3177" s="14" t="n"/>
      <c r="D3177" s="16" t="n"/>
      <c r="E3177" s="14" t="n"/>
      <c r="F3177" s="14" t="n"/>
      <c r="G3177" s="14" t="n"/>
      <c r="H3177" s="19" t="n"/>
      <c r="I3177" s="19" t="n"/>
      <c r="J3177" s="34">
        <f>IF(A3177="","",H3177+I3177)</f>
        <v/>
      </c>
      <c r="K3177" s="14" t="n"/>
      <c r="L3177" s="14" t="n"/>
      <c r="M3177" s="14" t="n"/>
      <c r="N3177" s="14" t="n"/>
      <c r="O3177" s="20">
        <f>IF(A3177="","",SUMPRODUCT((A3177&gt;=Setup!$C$19:$C$30)*(A3177&lt;=Setup!$D$19:$D$30)*Setup!$A$19:$A$30))</f>
        <v/>
      </c>
      <c r="P3177" s="34">
        <f>IF(A3177="","",IF(OR(F3177="Standard domestic 15% (Box 7)",F3177="Import - VAT paid at customs (Box 8)",F3177="Import - Reverse charge (Box 9)"),ROUND(H3177*Setup!$B$9,2),0))</f>
        <v/>
      </c>
      <c r="Q3177" s="34">
        <f>IF(A3177="","",I3177-P3177)</f>
        <v/>
      </c>
      <c r="R3177" s="34">
        <f>IF(A3177="","",IF(L3177="Yes",I3177,0))</f>
        <v/>
      </c>
      <c r="S3177" s="34">
        <f>IF(A3177="","",IF(AND(L3177="Yes",K3177="Yes",NOT(ISNUMBER(SEARCH("blocked",G3177))),OR(F3177="Standard domestic 15% (Box 7)",F3177="Import - VAT paid at customs (Box 8)",F3177="Import - Reverse charge (Box 9)"),OR(F3177&lt;&gt;"Standard domestic 15% (Box 7)",AND(LEN(D3177)=15,LEFT(D3177,1)="3",RIGHT(D3177,1)="3",ISNUMBER(--D3177)))),I3177,0))</f>
        <v/>
      </c>
      <c r="T3177" s="34">
        <f>IF(A3177="","",R3177-S3177)</f>
        <v/>
      </c>
      <c r="U3177" s="23">
        <f>IF(A3177="","",IF(O3177=0,"Outside audit periods; ","")&amp;IF(F3177="","No VAT category; ","")&amp;IF(ABS(Q3177)&gt;Setup!$B$10,"VAT ≠ 15% × net; ","")&amp;IF(AND(F3177="Standard domestic 15% (Box 7)",NOT(AND(LEN(D3177)=15,LEFT(D3177,1)="3",RIGHT(D3177,1)="3",ISNUMBER(--D3177)))),"Invalid/missing supplier VAT no; ","")&amp;IF(AND(L3177="Yes",K3177&lt;&gt;"Yes"),"VAT claimed without valid tax invoice; ","")&amp;IF(AND(L3177="Yes",ISNUMBER(SEARCH("blocked",G3177))),"Blocked input VAT claimed; ","")&amp;IF(AND(F3177="Import - VAT paid at customs (Box 8)",M3177=""),"Customs declaration no missing; ","")&amp;IF(AND(F3177="Import - Reverse charge (Box 9)",E3177="Saudi Arabia"),"RCM used for a local supplier; ","")&amp;IF(AND(L3177="Yes",NOT(OR(F3177="Standard domestic 15% (Box 7)",F3177="Import - VAT paid at customs (Box 8)",F3177="Import - Reverse charge (Box 9)"))),"VAT claimed on non-taxable category; ",""))</f>
        <v/>
      </c>
    </row>
    <row r="3178">
      <c r="A3178" s="17" t="n"/>
      <c r="B3178" s="14" t="n"/>
      <c r="C3178" s="14" t="n"/>
      <c r="D3178" s="16" t="n"/>
      <c r="E3178" s="14" t="n"/>
      <c r="F3178" s="14" t="n"/>
      <c r="G3178" s="14" t="n"/>
      <c r="H3178" s="19" t="n"/>
      <c r="I3178" s="19" t="n"/>
      <c r="J3178" s="34">
        <f>IF(A3178="","",H3178+I3178)</f>
        <v/>
      </c>
      <c r="K3178" s="14" t="n"/>
      <c r="L3178" s="14" t="n"/>
      <c r="M3178" s="14" t="n"/>
      <c r="N3178" s="14" t="n"/>
      <c r="O3178" s="20">
        <f>IF(A3178="","",SUMPRODUCT((A3178&gt;=Setup!$C$19:$C$30)*(A3178&lt;=Setup!$D$19:$D$30)*Setup!$A$19:$A$30))</f>
        <v/>
      </c>
      <c r="P3178" s="34">
        <f>IF(A3178="","",IF(OR(F3178="Standard domestic 15% (Box 7)",F3178="Import - VAT paid at customs (Box 8)",F3178="Import - Reverse charge (Box 9)"),ROUND(H3178*Setup!$B$9,2),0))</f>
        <v/>
      </c>
      <c r="Q3178" s="34">
        <f>IF(A3178="","",I3178-P3178)</f>
        <v/>
      </c>
      <c r="R3178" s="34">
        <f>IF(A3178="","",IF(L3178="Yes",I3178,0))</f>
        <v/>
      </c>
      <c r="S3178" s="34">
        <f>IF(A3178="","",IF(AND(L3178="Yes",K3178="Yes",NOT(ISNUMBER(SEARCH("blocked",G3178))),OR(F3178="Standard domestic 15% (Box 7)",F3178="Import - VAT paid at customs (Box 8)",F3178="Import - Reverse charge (Box 9)"),OR(F3178&lt;&gt;"Standard domestic 15% (Box 7)",AND(LEN(D3178)=15,LEFT(D3178,1)="3",RIGHT(D3178,1)="3",ISNUMBER(--D3178)))),I3178,0))</f>
        <v/>
      </c>
      <c r="T3178" s="34">
        <f>IF(A3178="","",R3178-S3178)</f>
        <v/>
      </c>
      <c r="U3178" s="23">
        <f>IF(A3178="","",IF(O3178=0,"Outside audit periods; ","")&amp;IF(F3178="","No VAT category; ","")&amp;IF(ABS(Q3178)&gt;Setup!$B$10,"VAT ≠ 15% × net; ","")&amp;IF(AND(F3178="Standard domestic 15% (Box 7)",NOT(AND(LEN(D3178)=15,LEFT(D3178,1)="3",RIGHT(D3178,1)="3",ISNUMBER(--D3178)))),"Invalid/missing supplier VAT no; ","")&amp;IF(AND(L3178="Yes",K3178&lt;&gt;"Yes"),"VAT claimed without valid tax invoice; ","")&amp;IF(AND(L3178="Yes",ISNUMBER(SEARCH("blocked",G3178))),"Blocked input VAT claimed; ","")&amp;IF(AND(F3178="Import - VAT paid at customs (Box 8)",M3178=""),"Customs declaration no missing; ","")&amp;IF(AND(F3178="Import - Reverse charge (Box 9)",E3178="Saudi Arabia"),"RCM used for a local supplier; ","")&amp;IF(AND(L3178="Yes",NOT(OR(F3178="Standard domestic 15% (Box 7)",F3178="Import - VAT paid at customs (Box 8)",F3178="Import - Reverse charge (Box 9)"))),"VAT claimed on non-taxable category; ",""))</f>
        <v/>
      </c>
    </row>
    <row r="3179">
      <c r="A3179" s="17" t="n"/>
      <c r="B3179" s="14" t="n"/>
      <c r="C3179" s="14" t="n"/>
      <c r="D3179" s="16" t="n"/>
      <c r="E3179" s="14" t="n"/>
      <c r="F3179" s="14" t="n"/>
      <c r="G3179" s="14" t="n"/>
      <c r="H3179" s="19" t="n"/>
      <c r="I3179" s="19" t="n"/>
      <c r="J3179" s="34">
        <f>IF(A3179="","",H3179+I3179)</f>
        <v/>
      </c>
      <c r="K3179" s="14" t="n"/>
      <c r="L3179" s="14" t="n"/>
      <c r="M3179" s="14" t="n"/>
      <c r="N3179" s="14" t="n"/>
      <c r="O3179" s="20">
        <f>IF(A3179="","",SUMPRODUCT((A3179&gt;=Setup!$C$19:$C$30)*(A3179&lt;=Setup!$D$19:$D$30)*Setup!$A$19:$A$30))</f>
        <v/>
      </c>
      <c r="P3179" s="34">
        <f>IF(A3179="","",IF(OR(F3179="Standard domestic 15% (Box 7)",F3179="Import - VAT paid at customs (Box 8)",F3179="Import - Reverse charge (Box 9)"),ROUND(H3179*Setup!$B$9,2),0))</f>
        <v/>
      </c>
      <c r="Q3179" s="34">
        <f>IF(A3179="","",I3179-P3179)</f>
        <v/>
      </c>
      <c r="R3179" s="34">
        <f>IF(A3179="","",IF(L3179="Yes",I3179,0))</f>
        <v/>
      </c>
      <c r="S3179" s="34">
        <f>IF(A3179="","",IF(AND(L3179="Yes",K3179="Yes",NOT(ISNUMBER(SEARCH("blocked",G3179))),OR(F3179="Standard domestic 15% (Box 7)",F3179="Import - VAT paid at customs (Box 8)",F3179="Import - Reverse charge (Box 9)"),OR(F3179&lt;&gt;"Standard domestic 15% (Box 7)",AND(LEN(D3179)=15,LEFT(D3179,1)="3",RIGHT(D3179,1)="3",ISNUMBER(--D3179)))),I3179,0))</f>
        <v/>
      </c>
      <c r="T3179" s="34">
        <f>IF(A3179="","",R3179-S3179)</f>
        <v/>
      </c>
      <c r="U3179" s="23">
        <f>IF(A3179="","",IF(O3179=0,"Outside audit periods; ","")&amp;IF(F3179="","No VAT category; ","")&amp;IF(ABS(Q3179)&gt;Setup!$B$10,"VAT ≠ 15% × net; ","")&amp;IF(AND(F3179="Standard domestic 15% (Box 7)",NOT(AND(LEN(D3179)=15,LEFT(D3179,1)="3",RIGHT(D3179,1)="3",ISNUMBER(--D3179)))),"Invalid/missing supplier VAT no; ","")&amp;IF(AND(L3179="Yes",K3179&lt;&gt;"Yes"),"VAT claimed without valid tax invoice; ","")&amp;IF(AND(L3179="Yes",ISNUMBER(SEARCH("blocked",G3179))),"Blocked input VAT claimed; ","")&amp;IF(AND(F3179="Import - VAT paid at customs (Box 8)",M3179=""),"Customs declaration no missing; ","")&amp;IF(AND(F3179="Import - Reverse charge (Box 9)",E3179="Saudi Arabia"),"RCM used for a local supplier; ","")&amp;IF(AND(L3179="Yes",NOT(OR(F3179="Standard domestic 15% (Box 7)",F3179="Import - VAT paid at customs (Box 8)",F3179="Import - Reverse charge (Box 9)"))),"VAT claimed on non-taxable category; ",""))</f>
        <v/>
      </c>
    </row>
    <row r="3180">
      <c r="A3180" s="17" t="n"/>
      <c r="B3180" s="14" t="n"/>
      <c r="C3180" s="14" t="n"/>
      <c r="D3180" s="16" t="n"/>
      <c r="E3180" s="14" t="n"/>
      <c r="F3180" s="14" t="n"/>
      <c r="G3180" s="14" t="n"/>
      <c r="H3180" s="19" t="n"/>
      <c r="I3180" s="19" t="n"/>
      <c r="J3180" s="34">
        <f>IF(A3180="","",H3180+I3180)</f>
        <v/>
      </c>
      <c r="K3180" s="14" t="n"/>
      <c r="L3180" s="14" t="n"/>
      <c r="M3180" s="14" t="n"/>
      <c r="N3180" s="14" t="n"/>
      <c r="O3180" s="20">
        <f>IF(A3180="","",SUMPRODUCT((A3180&gt;=Setup!$C$19:$C$30)*(A3180&lt;=Setup!$D$19:$D$30)*Setup!$A$19:$A$30))</f>
        <v/>
      </c>
      <c r="P3180" s="34">
        <f>IF(A3180="","",IF(OR(F3180="Standard domestic 15% (Box 7)",F3180="Import - VAT paid at customs (Box 8)",F3180="Import - Reverse charge (Box 9)"),ROUND(H3180*Setup!$B$9,2),0))</f>
        <v/>
      </c>
      <c r="Q3180" s="34">
        <f>IF(A3180="","",I3180-P3180)</f>
        <v/>
      </c>
      <c r="R3180" s="34">
        <f>IF(A3180="","",IF(L3180="Yes",I3180,0))</f>
        <v/>
      </c>
      <c r="S3180" s="34">
        <f>IF(A3180="","",IF(AND(L3180="Yes",K3180="Yes",NOT(ISNUMBER(SEARCH("blocked",G3180))),OR(F3180="Standard domestic 15% (Box 7)",F3180="Import - VAT paid at customs (Box 8)",F3180="Import - Reverse charge (Box 9)"),OR(F3180&lt;&gt;"Standard domestic 15% (Box 7)",AND(LEN(D3180)=15,LEFT(D3180,1)="3",RIGHT(D3180,1)="3",ISNUMBER(--D3180)))),I3180,0))</f>
        <v/>
      </c>
      <c r="T3180" s="34">
        <f>IF(A3180="","",R3180-S3180)</f>
        <v/>
      </c>
      <c r="U3180" s="23">
        <f>IF(A3180="","",IF(O3180=0,"Outside audit periods; ","")&amp;IF(F3180="","No VAT category; ","")&amp;IF(ABS(Q3180)&gt;Setup!$B$10,"VAT ≠ 15% × net; ","")&amp;IF(AND(F3180="Standard domestic 15% (Box 7)",NOT(AND(LEN(D3180)=15,LEFT(D3180,1)="3",RIGHT(D3180,1)="3",ISNUMBER(--D3180)))),"Invalid/missing supplier VAT no; ","")&amp;IF(AND(L3180="Yes",K3180&lt;&gt;"Yes"),"VAT claimed without valid tax invoice; ","")&amp;IF(AND(L3180="Yes",ISNUMBER(SEARCH("blocked",G3180))),"Blocked input VAT claimed; ","")&amp;IF(AND(F3180="Import - VAT paid at customs (Box 8)",M3180=""),"Customs declaration no missing; ","")&amp;IF(AND(F3180="Import - Reverse charge (Box 9)",E3180="Saudi Arabia"),"RCM used for a local supplier; ","")&amp;IF(AND(L3180="Yes",NOT(OR(F3180="Standard domestic 15% (Box 7)",F3180="Import - VAT paid at customs (Box 8)",F3180="Import - Reverse charge (Box 9)"))),"VAT claimed on non-taxable category; ",""))</f>
        <v/>
      </c>
    </row>
    <row r="3181">
      <c r="A3181" s="17" t="n"/>
      <c r="B3181" s="14" t="n"/>
      <c r="C3181" s="14" t="n"/>
      <c r="D3181" s="16" t="n"/>
      <c r="E3181" s="14" t="n"/>
      <c r="F3181" s="14" t="n"/>
      <c r="G3181" s="14" t="n"/>
      <c r="H3181" s="19" t="n"/>
      <c r="I3181" s="19" t="n"/>
      <c r="J3181" s="34">
        <f>IF(A3181="","",H3181+I3181)</f>
        <v/>
      </c>
      <c r="K3181" s="14" t="n"/>
      <c r="L3181" s="14" t="n"/>
      <c r="M3181" s="14" t="n"/>
      <c r="N3181" s="14" t="n"/>
      <c r="O3181" s="20">
        <f>IF(A3181="","",SUMPRODUCT((A3181&gt;=Setup!$C$19:$C$30)*(A3181&lt;=Setup!$D$19:$D$30)*Setup!$A$19:$A$30))</f>
        <v/>
      </c>
      <c r="P3181" s="34">
        <f>IF(A3181="","",IF(OR(F3181="Standard domestic 15% (Box 7)",F3181="Import - VAT paid at customs (Box 8)",F3181="Import - Reverse charge (Box 9)"),ROUND(H3181*Setup!$B$9,2),0))</f>
        <v/>
      </c>
      <c r="Q3181" s="34">
        <f>IF(A3181="","",I3181-P3181)</f>
        <v/>
      </c>
      <c r="R3181" s="34">
        <f>IF(A3181="","",IF(L3181="Yes",I3181,0))</f>
        <v/>
      </c>
      <c r="S3181" s="34">
        <f>IF(A3181="","",IF(AND(L3181="Yes",K3181="Yes",NOT(ISNUMBER(SEARCH("blocked",G3181))),OR(F3181="Standard domestic 15% (Box 7)",F3181="Import - VAT paid at customs (Box 8)",F3181="Import - Reverse charge (Box 9)"),OR(F3181&lt;&gt;"Standard domestic 15% (Box 7)",AND(LEN(D3181)=15,LEFT(D3181,1)="3",RIGHT(D3181,1)="3",ISNUMBER(--D3181)))),I3181,0))</f>
        <v/>
      </c>
      <c r="T3181" s="34">
        <f>IF(A3181="","",R3181-S3181)</f>
        <v/>
      </c>
      <c r="U3181" s="23">
        <f>IF(A3181="","",IF(O3181=0,"Outside audit periods; ","")&amp;IF(F3181="","No VAT category; ","")&amp;IF(ABS(Q3181)&gt;Setup!$B$10,"VAT ≠ 15% × net; ","")&amp;IF(AND(F3181="Standard domestic 15% (Box 7)",NOT(AND(LEN(D3181)=15,LEFT(D3181,1)="3",RIGHT(D3181,1)="3",ISNUMBER(--D3181)))),"Invalid/missing supplier VAT no; ","")&amp;IF(AND(L3181="Yes",K3181&lt;&gt;"Yes"),"VAT claimed without valid tax invoice; ","")&amp;IF(AND(L3181="Yes",ISNUMBER(SEARCH("blocked",G3181))),"Blocked input VAT claimed; ","")&amp;IF(AND(F3181="Import - VAT paid at customs (Box 8)",M3181=""),"Customs declaration no missing; ","")&amp;IF(AND(F3181="Import - Reverse charge (Box 9)",E3181="Saudi Arabia"),"RCM used for a local supplier; ","")&amp;IF(AND(L3181="Yes",NOT(OR(F3181="Standard domestic 15% (Box 7)",F3181="Import - VAT paid at customs (Box 8)",F3181="Import - Reverse charge (Box 9)"))),"VAT claimed on non-taxable category; ",""))</f>
        <v/>
      </c>
    </row>
    <row r="3182">
      <c r="A3182" s="17" t="n"/>
      <c r="B3182" s="14" t="n"/>
      <c r="C3182" s="14" t="n"/>
      <c r="D3182" s="16" t="n"/>
      <c r="E3182" s="14" t="n"/>
      <c r="F3182" s="14" t="n"/>
      <c r="G3182" s="14" t="n"/>
      <c r="H3182" s="19" t="n"/>
      <c r="I3182" s="19" t="n"/>
      <c r="J3182" s="34">
        <f>IF(A3182="","",H3182+I3182)</f>
        <v/>
      </c>
      <c r="K3182" s="14" t="n"/>
      <c r="L3182" s="14" t="n"/>
      <c r="M3182" s="14" t="n"/>
      <c r="N3182" s="14" t="n"/>
      <c r="O3182" s="20">
        <f>IF(A3182="","",SUMPRODUCT((A3182&gt;=Setup!$C$19:$C$30)*(A3182&lt;=Setup!$D$19:$D$30)*Setup!$A$19:$A$30))</f>
        <v/>
      </c>
      <c r="P3182" s="34">
        <f>IF(A3182="","",IF(OR(F3182="Standard domestic 15% (Box 7)",F3182="Import - VAT paid at customs (Box 8)",F3182="Import - Reverse charge (Box 9)"),ROUND(H3182*Setup!$B$9,2),0))</f>
        <v/>
      </c>
      <c r="Q3182" s="34">
        <f>IF(A3182="","",I3182-P3182)</f>
        <v/>
      </c>
      <c r="R3182" s="34">
        <f>IF(A3182="","",IF(L3182="Yes",I3182,0))</f>
        <v/>
      </c>
      <c r="S3182" s="34">
        <f>IF(A3182="","",IF(AND(L3182="Yes",K3182="Yes",NOT(ISNUMBER(SEARCH("blocked",G3182))),OR(F3182="Standard domestic 15% (Box 7)",F3182="Import - VAT paid at customs (Box 8)",F3182="Import - Reverse charge (Box 9)"),OR(F3182&lt;&gt;"Standard domestic 15% (Box 7)",AND(LEN(D3182)=15,LEFT(D3182,1)="3",RIGHT(D3182,1)="3",ISNUMBER(--D3182)))),I3182,0))</f>
        <v/>
      </c>
      <c r="T3182" s="34">
        <f>IF(A3182="","",R3182-S3182)</f>
        <v/>
      </c>
      <c r="U3182" s="23">
        <f>IF(A3182="","",IF(O3182=0,"Outside audit periods; ","")&amp;IF(F3182="","No VAT category; ","")&amp;IF(ABS(Q3182)&gt;Setup!$B$10,"VAT ≠ 15% × net; ","")&amp;IF(AND(F3182="Standard domestic 15% (Box 7)",NOT(AND(LEN(D3182)=15,LEFT(D3182,1)="3",RIGHT(D3182,1)="3",ISNUMBER(--D3182)))),"Invalid/missing supplier VAT no; ","")&amp;IF(AND(L3182="Yes",K3182&lt;&gt;"Yes"),"VAT claimed without valid tax invoice; ","")&amp;IF(AND(L3182="Yes",ISNUMBER(SEARCH("blocked",G3182))),"Blocked input VAT claimed; ","")&amp;IF(AND(F3182="Import - VAT paid at customs (Box 8)",M3182=""),"Customs declaration no missing; ","")&amp;IF(AND(F3182="Import - Reverse charge (Box 9)",E3182="Saudi Arabia"),"RCM used for a local supplier; ","")&amp;IF(AND(L3182="Yes",NOT(OR(F3182="Standard domestic 15% (Box 7)",F3182="Import - VAT paid at customs (Box 8)",F3182="Import - Reverse charge (Box 9)"))),"VAT claimed on non-taxable category; ",""))</f>
        <v/>
      </c>
    </row>
    <row r="3183">
      <c r="A3183" s="17" t="n"/>
      <c r="B3183" s="14" t="n"/>
      <c r="C3183" s="14" t="n"/>
      <c r="D3183" s="16" t="n"/>
      <c r="E3183" s="14" t="n"/>
      <c r="F3183" s="14" t="n"/>
      <c r="G3183" s="14" t="n"/>
      <c r="H3183" s="19" t="n"/>
      <c r="I3183" s="19" t="n"/>
      <c r="J3183" s="34">
        <f>IF(A3183="","",H3183+I3183)</f>
        <v/>
      </c>
      <c r="K3183" s="14" t="n"/>
      <c r="L3183" s="14" t="n"/>
      <c r="M3183" s="14" t="n"/>
      <c r="N3183" s="14" t="n"/>
      <c r="O3183" s="20">
        <f>IF(A3183="","",SUMPRODUCT((A3183&gt;=Setup!$C$19:$C$30)*(A3183&lt;=Setup!$D$19:$D$30)*Setup!$A$19:$A$30))</f>
        <v/>
      </c>
      <c r="P3183" s="34">
        <f>IF(A3183="","",IF(OR(F3183="Standard domestic 15% (Box 7)",F3183="Import - VAT paid at customs (Box 8)",F3183="Import - Reverse charge (Box 9)"),ROUND(H3183*Setup!$B$9,2),0))</f>
        <v/>
      </c>
      <c r="Q3183" s="34">
        <f>IF(A3183="","",I3183-P3183)</f>
        <v/>
      </c>
      <c r="R3183" s="34">
        <f>IF(A3183="","",IF(L3183="Yes",I3183,0))</f>
        <v/>
      </c>
      <c r="S3183" s="34">
        <f>IF(A3183="","",IF(AND(L3183="Yes",K3183="Yes",NOT(ISNUMBER(SEARCH("blocked",G3183))),OR(F3183="Standard domestic 15% (Box 7)",F3183="Import - VAT paid at customs (Box 8)",F3183="Import - Reverse charge (Box 9)"),OR(F3183&lt;&gt;"Standard domestic 15% (Box 7)",AND(LEN(D3183)=15,LEFT(D3183,1)="3",RIGHT(D3183,1)="3",ISNUMBER(--D3183)))),I3183,0))</f>
        <v/>
      </c>
      <c r="T3183" s="34">
        <f>IF(A3183="","",R3183-S3183)</f>
        <v/>
      </c>
      <c r="U3183" s="23">
        <f>IF(A3183="","",IF(O3183=0,"Outside audit periods; ","")&amp;IF(F3183="","No VAT category; ","")&amp;IF(ABS(Q3183)&gt;Setup!$B$10,"VAT ≠ 15% × net; ","")&amp;IF(AND(F3183="Standard domestic 15% (Box 7)",NOT(AND(LEN(D3183)=15,LEFT(D3183,1)="3",RIGHT(D3183,1)="3",ISNUMBER(--D3183)))),"Invalid/missing supplier VAT no; ","")&amp;IF(AND(L3183="Yes",K3183&lt;&gt;"Yes"),"VAT claimed without valid tax invoice; ","")&amp;IF(AND(L3183="Yes",ISNUMBER(SEARCH("blocked",G3183))),"Blocked input VAT claimed; ","")&amp;IF(AND(F3183="Import - VAT paid at customs (Box 8)",M3183=""),"Customs declaration no missing; ","")&amp;IF(AND(F3183="Import - Reverse charge (Box 9)",E3183="Saudi Arabia"),"RCM used for a local supplier; ","")&amp;IF(AND(L3183="Yes",NOT(OR(F3183="Standard domestic 15% (Box 7)",F3183="Import - VAT paid at customs (Box 8)",F3183="Import - Reverse charge (Box 9)"))),"VAT claimed on non-taxable category; ",""))</f>
        <v/>
      </c>
    </row>
    <row r="3184">
      <c r="A3184" s="17" t="n"/>
      <c r="B3184" s="14" t="n"/>
      <c r="C3184" s="14" t="n"/>
      <c r="D3184" s="16" t="n"/>
      <c r="E3184" s="14" t="n"/>
      <c r="F3184" s="14" t="n"/>
      <c r="G3184" s="14" t="n"/>
      <c r="H3184" s="19" t="n"/>
      <c r="I3184" s="19" t="n"/>
      <c r="J3184" s="34">
        <f>IF(A3184="","",H3184+I3184)</f>
        <v/>
      </c>
      <c r="K3184" s="14" t="n"/>
      <c r="L3184" s="14" t="n"/>
      <c r="M3184" s="14" t="n"/>
      <c r="N3184" s="14" t="n"/>
      <c r="O3184" s="20">
        <f>IF(A3184="","",SUMPRODUCT((A3184&gt;=Setup!$C$19:$C$30)*(A3184&lt;=Setup!$D$19:$D$30)*Setup!$A$19:$A$30))</f>
        <v/>
      </c>
      <c r="P3184" s="34">
        <f>IF(A3184="","",IF(OR(F3184="Standard domestic 15% (Box 7)",F3184="Import - VAT paid at customs (Box 8)",F3184="Import - Reverse charge (Box 9)"),ROUND(H3184*Setup!$B$9,2),0))</f>
        <v/>
      </c>
      <c r="Q3184" s="34">
        <f>IF(A3184="","",I3184-P3184)</f>
        <v/>
      </c>
      <c r="R3184" s="34">
        <f>IF(A3184="","",IF(L3184="Yes",I3184,0))</f>
        <v/>
      </c>
      <c r="S3184" s="34">
        <f>IF(A3184="","",IF(AND(L3184="Yes",K3184="Yes",NOT(ISNUMBER(SEARCH("blocked",G3184))),OR(F3184="Standard domestic 15% (Box 7)",F3184="Import - VAT paid at customs (Box 8)",F3184="Import - Reverse charge (Box 9)"),OR(F3184&lt;&gt;"Standard domestic 15% (Box 7)",AND(LEN(D3184)=15,LEFT(D3184,1)="3",RIGHT(D3184,1)="3",ISNUMBER(--D3184)))),I3184,0))</f>
        <v/>
      </c>
      <c r="T3184" s="34">
        <f>IF(A3184="","",R3184-S3184)</f>
        <v/>
      </c>
      <c r="U3184" s="23">
        <f>IF(A3184="","",IF(O3184=0,"Outside audit periods; ","")&amp;IF(F3184="","No VAT category; ","")&amp;IF(ABS(Q3184)&gt;Setup!$B$10,"VAT ≠ 15% × net; ","")&amp;IF(AND(F3184="Standard domestic 15% (Box 7)",NOT(AND(LEN(D3184)=15,LEFT(D3184,1)="3",RIGHT(D3184,1)="3",ISNUMBER(--D3184)))),"Invalid/missing supplier VAT no; ","")&amp;IF(AND(L3184="Yes",K3184&lt;&gt;"Yes"),"VAT claimed without valid tax invoice; ","")&amp;IF(AND(L3184="Yes",ISNUMBER(SEARCH("blocked",G3184))),"Blocked input VAT claimed; ","")&amp;IF(AND(F3184="Import - VAT paid at customs (Box 8)",M3184=""),"Customs declaration no missing; ","")&amp;IF(AND(F3184="Import - Reverse charge (Box 9)",E3184="Saudi Arabia"),"RCM used for a local supplier; ","")&amp;IF(AND(L3184="Yes",NOT(OR(F3184="Standard domestic 15% (Box 7)",F3184="Import - VAT paid at customs (Box 8)",F3184="Import - Reverse charge (Box 9)"))),"VAT claimed on non-taxable category; ",""))</f>
        <v/>
      </c>
    </row>
    <row r="3185">
      <c r="A3185" s="17" t="n"/>
      <c r="B3185" s="14" t="n"/>
      <c r="C3185" s="14" t="n"/>
      <c r="D3185" s="16" t="n"/>
      <c r="E3185" s="14" t="n"/>
      <c r="F3185" s="14" t="n"/>
      <c r="G3185" s="14" t="n"/>
      <c r="H3185" s="19" t="n"/>
      <c r="I3185" s="19" t="n"/>
      <c r="J3185" s="34">
        <f>IF(A3185="","",H3185+I3185)</f>
        <v/>
      </c>
      <c r="K3185" s="14" t="n"/>
      <c r="L3185" s="14" t="n"/>
      <c r="M3185" s="14" t="n"/>
      <c r="N3185" s="14" t="n"/>
      <c r="O3185" s="20">
        <f>IF(A3185="","",SUMPRODUCT((A3185&gt;=Setup!$C$19:$C$30)*(A3185&lt;=Setup!$D$19:$D$30)*Setup!$A$19:$A$30))</f>
        <v/>
      </c>
      <c r="P3185" s="34">
        <f>IF(A3185="","",IF(OR(F3185="Standard domestic 15% (Box 7)",F3185="Import - VAT paid at customs (Box 8)",F3185="Import - Reverse charge (Box 9)"),ROUND(H3185*Setup!$B$9,2),0))</f>
        <v/>
      </c>
      <c r="Q3185" s="34">
        <f>IF(A3185="","",I3185-P3185)</f>
        <v/>
      </c>
      <c r="R3185" s="34">
        <f>IF(A3185="","",IF(L3185="Yes",I3185,0))</f>
        <v/>
      </c>
      <c r="S3185" s="34">
        <f>IF(A3185="","",IF(AND(L3185="Yes",K3185="Yes",NOT(ISNUMBER(SEARCH("blocked",G3185))),OR(F3185="Standard domestic 15% (Box 7)",F3185="Import - VAT paid at customs (Box 8)",F3185="Import - Reverse charge (Box 9)"),OR(F3185&lt;&gt;"Standard domestic 15% (Box 7)",AND(LEN(D3185)=15,LEFT(D3185,1)="3",RIGHT(D3185,1)="3",ISNUMBER(--D3185)))),I3185,0))</f>
        <v/>
      </c>
      <c r="T3185" s="34">
        <f>IF(A3185="","",R3185-S3185)</f>
        <v/>
      </c>
      <c r="U3185" s="23">
        <f>IF(A3185="","",IF(O3185=0,"Outside audit periods; ","")&amp;IF(F3185="","No VAT category; ","")&amp;IF(ABS(Q3185)&gt;Setup!$B$10,"VAT ≠ 15% × net; ","")&amp;IF(AND(F3185="Standard domestic 15% (Box 7)",NOT(AND(LEN(D3185)=15,LEFT(D3185,1)="3",RIGHT(D3185,1)="3",ISNUMBER(--D3185)))),"Invalid/missing supplier VAT no; ","")&amp;IF(AND(L3185="Yes",K3185&lt;&gt;"Yes"),"VAT claimed without valid tax invoice; ","")&amp;IF(AND(L3185="Yes",ISNUMBER(SEARCH("blocked",G3185))),"Blocked input VAT claimed; ","")&amp;IF(AND(F3185="Import - VAT paid at customs (Box 8)",M3185=""),"Customs declaration no missing; ","")&amp;IF(AND(F3185="Import - Reverse charge (Box 9)",E3185="Saudi Arabia"),"RCM used for a local supplier; ","")&amp;IF(AND(L3185="Yes",NOT(OR(F3185="Standard domestic 15% (Box 7)",F3185="Import - VAT paid at customs (Box 8)",F3185="Import - Reverse charge (Box 9)"))),"VAT claimed on non-taxable category; ",""))</f>
        <v/>
      </c>
    </row>
    <row r="3186">
      <c r="A3186" s="17" t="n"/>
      <c r="B3186" s="14" t="n"/>
      <c r="C3186" s="14" t="n"/>
      <c r="D3186" s="16" t="n"/>
      <c r="E3186" s="14" t="n"/>
      <c r="F3186" s="14" t="n"/>
      <c r="G3186" s="14" t="n"/>
      <c r="H3186" s="19" t="n"/>
      <c r="I3186" s="19" t="n"/>
      <c r="J3186" s="34">
        <f>IF(A3186="","",H3186+I3186)</f>
        <v/>
      </c>
      <c r="K3186" s="14" t="n"/>
      <c r="L3186" s="14" t="n"/>
      <c r="M3186" s="14" t="n"/>
      <c r="N3186" s="14" t="n"/>
      <c r="O3186" s="20">
        <f>IF(A3186="","",SUMPRODUCT((A3186&gt;=Setup!$C$19:$C$30)*(A3186&lt;=Setup!$D$19:$D$30)*Setup!$A$19:$A$30))</f>
        <v/>
      </c>
      <c r="P3186" s="34">
        <f>IF(A3186="","",IF(OR(F3186="Standard domestic 15% (Box 7)",F3186="Import - VAT paid at customs (Box 8)",F3186="Import - Reverse charge (Box 9)"),ROUND(H3186*Setup!$B$9,2),0))</f>
        <v/>
      </c>
      <c r="Q3186" s="34">
        <f>IF(A3186="","",I3186-P3186)</f>
        <v/>
      </c>
      <c r="R3186" s="34">
        <f>IF(A3186="","",IF(L3186="Yes",I3186,0))</f>
        <v/>
      </c>
      <c r="S3186" s="34">
        <f>IF(A3186="","",IF(AND(L3186="Yes",K3186="Yes",NOT(ISNUMBER(SEARCH("blocked",G3186))),OR(F3186="Standard domestic 15% (Box 7)",F3186="Import - VAT paid at customs (Box 8)",F3186="Import - Reverse charge (Box 9)"),OR(F3186&lt;&gt;"Standard domestic 15% (Box 7)",AND(LEN(D3186)=15,LEFT(D3186,1)="3",RIGHT(D3186,1)="3",ISNUMBER(--D3186)))),I3186,0))</f>
        <v/>
      </c>
      <c r="T3186" s="34">
        <f>IF(A3186="","",R3186-S3186)</f>
        <v/>
      </c>
      <c r="U3186" s="23">
        <f>IF(A3186="","",IF(O3186=0,"Outside audit periods; ","")&amp;IF(F3186="","No VAT category; ","")&amp;IF(ABS(Q3186)&gt;Setup!$B$10,"VAT ≠ 15% × net; ","")&amp;IF(AND(F3186="Standard domestic 15% (Box 7)",NOT(AND(LEN(D3186)=15,LEFT(D3186,1)="3",RIGHT(D3186,1)="3",ISNUMBER(--D3186)))),"Invalid/missing supplier VAT no; ","")&amp;IF(AND(L3186="Yes",K3186&lt;&gt;"Yes"),"VAT claimed without valid tax invoice; ","")&amp;IF(AND(L3186="Yes",ISNUMBER(SEARCH("blocked",G3186))),"Blocked input VAT claimed; ","")&amp;IF(AND(F3186="Import - VAT paid at customs (Box 8)",M3186=""),"Customs declaration no missing; ","")&amp;IF(AND(F3186="Import - Reverse charge (Box 9)",E3186="Saudi Arabia"),"RCM used for a local supplier; ","")&amp;IF(AND(L3186="Yes",NOT(OR(F3186="Standard domestic 15% (Box 7)",F3186="Import - VAT paid at customs (Box 8)",F3186="Import - Reverse charge (Box 9)"))),"VAT claimed on non-taxable category; ",""))</f>
        <v/>
      </c>
    </row>
    <row r="3187">
      <c r="A3187" s="17" t="n"/>
      <c r="B3187" s="14" t="n"/>
      <c r="C3187" s="14" t="n"/>
      <c r="D3187" s="16" t="n"/>
      <c r="E3187" s="14" t="n"/>
      <c r="F3187" s="14" t="n"/>
      <c r="G3187" s="14" t="n"/>
      <c r="H3187" s="19" t="n"/>
      <c r="I3187" s="19" t="n"/>
      <c r="J3187" s="34">
        <f>IF(A3187="","",H3187+I3187)</f>
        <v/>
      </c>
      <c r="K3187" s="14" t="n"/>
      <c r="L3187" s="14" t="n"/>
      <c r="M3187" s="14" t="n"/>
      <c r="N3187" s="14" t="n"/>
      <c r="O3187" s="20">
        <f>IF(A3187="","",SUMPRODUCT((A3187&gt;=Setup!$C$19:$C$30)*(A3187&lt;=Setup!$D$19:$D$30)*Setup!$A$19:$A$30))</f>
        <v/>
      </c>
      <c r="P3187" s="34">
        <f>IF(A3187="","",IF(OR(F3187="Standard domestic 15% (Box 7)",F3187="Import - VAT paid at customs (Box 8)",F3187="Import - Reverse charge (Box 9)"),ROUND(H3187*Setup!$B$9,2),0))</f>
        <v/>
      </c>
      <c r="Q3187" s="34">
        <f>IF(A3187="","",I3187-P3187)</f>
        <v/>
      </c>
      <c r="R3187" s="34">
        <f>IF(A3187="","",IF(L3187="Yes",I3187,0))</f>
        <v/>
      </c>
      <c r="S3187" s="34">
        <f>IF(A3187="","",IF(AND(L3187="Yes",K3187="Yes",NOT(ISNUMBER(SEARCH("blocked",G3187))),OR(F3187="Standard domestic 15% (Box 7)",F3187="Import - VAT paid at customs (Box 8)",F3187="Import - Reverse charge (Box 9)"),OR(F3187&lt;&gt;"Standard domestic 15% (Box 7)",AND(LEN(D3187)=15,LEFT(D3187,1)="3",RIGHT(D3187,1)="3",ISNUMBER(--D3187)))),I3187,0))</f>
        <v/>
      </c>
      <c r="T3187" s="34">
        <f>IF(A3187="","",R3187-S3187)</f>
        <v/>
      </c>
      <c r="U3187" s="23">
        <f>IF(A3187="","",IF(O3187=0,"Outside audit periods; ","")&amp;IF(F3187="","No VAT category; ","")&amp;IF(ABS(Q3187)&gt;Setup!$B$10,"VAT ≠ 15% × net; ","")&amp;IF(AND(F3187="Standard domestic 15% (Box 7)",NOT(AND(LEN(D3187)=15,LEFT(D3187,1)="3",RIGHT(D3187,1)="3",ISNUMBER(--D3187)))),"Invalid/missing supplier VAT no; ","")&amp;IF(AND(L3187="Yes",K3187&lt;&gt;"Yes"),"VAT claimed without valid tax invoice; ","")&amp;IF(AND(L3187="Yes",ISNUMBER(SEARCH("blocked",G3187))),"Blocked input VAT claimed; ","")&amp;IF(AND(F3187="Import - VAT paid at customs (Box 8)",M3187=""),"Customs declaration no missing; ","")&amp;IF(AND(F3187="Import - Reverse charge (Box 9)",E3187="Saudi Arabia"),"RCM used for a local supplier; ","")&amp;IF(AND(L3187="Yes",NOT(OR(F3187="Standard domestic 15% (Box 7)",F3187="Import - VAT paid at customs (Box 8)",F3187="Import - Reverse charge (Box 9)"))),"VAT claimed on non-taxable category; ",""))</f>
        <v/>
      </c>
    </row>
    <row r="3188">
      <c r="A3188" s="17" t="n"/>
      <c r="B3188" s="14" t="n"/>
      <c r="C3188" s="14" t="n"/>
      <c r="D3188" s="16" t="n"/>
      <c r="E3188" s="14" t="n"/>
      <c r="F3188" s="14" t="n"/>
      <c r="G3188" s="14" t="n"/>
      <c r="H3188" s="19" t="n"/>
      <c r="I3188" s="19" t="n"/>
      <c r="J3188" s="34">
        <f>IF(A3188="","",H3188+I3188)</f>
        <v/>
      </c>
      <c r="K3188" s="14" t="n"/>
      <c r="L3188" s="14" t="n"/>
      <c r="M3188" s="14" t="n"/>
      <c r="N3188" s="14" t="n"/>
      <c r="O3188" s="20">
        <f>IF(A3188="","",SUMPRODUCT((A3188&gt;=Setup!$C$19:$C$30)*(A3188&lt;=Setup!$D$19:$D$30)*Setup!$A$19:$A$30))</f>
        <v/>
      </c>
      <c r="P3188" s="34">
        <f>IF(A3188="","",IF(OR(F3188="Standard domestic 15% (Box 7)",F3188="Import - VAT paid at customs (Box 8)",F3188="Import - Reverse charge (Box 9)"),ROUND(H3188*Setup!$B$9,2),0))</f>
        <v/>
      </c>
      <c r="Q3188" s="34">
        <f>IF(A3188="","",I3188-P3188)</f>
        <v/>
      </c>
      <c r="R3188" s="34">
        <f>IF(A3188="","",IF(L3188="Yes",I3188,0))</f>
        <v/>
      </c>
      <c r="S3188" s="34">
        <f>IF(A3188="","",IF(AND(L3188="Yes",K3188="Yes",NOT(ISNUMBER(SEARCH("blocked",G3188))),OR(F3188="Standard domestic 15% (Box 7)",F3188="Import - VAT paid at customs (Box 8)",F3188="Import - Reverse charge (Box 9)"),OR(F3188&lt;&gt;"Standard domestic 15% (Box 7)",AND(LEN(D3188)=15,LEFT(D3188,1)="3",RIGHT(D3188,1)="3",ISNUMBER(--D3188)))),I3188,0))</f>
        <v/>
      </c>
      <c r="T3188" s="34">
        <f>IF(A3188="","",R3188-S3188)</f>
        <v/>
      </c>
      <c r="U3188" s="23">
        <f>IF(A3188="","",IF(O3188=0,"Outside audit periods; ","")&amp;IF(F3188="","No VAT category; ","")&amp;IF(ABS(Q3188)&gt;Setup!$B$10,"VAT ≠ 15% × net; ","")&amp;IF(AND(F3188="Standard domestic 15% (Box 7)",NOT(AND(LEN(D3188)=15,LEFT(D3188,1)="3",RIGHT(D3188,1)="3",ISNUMBER(--D3188)))),"Invalid/missing supplier VAT no; ","")&amp;IF(AND(L3188="Yes",K3188&lt;&gt;"Yes"),"VAT claimed without valid tax invoice; ","")&amp;IF(AND(L3188="Yes",ISNUMBER(SEARCH("blocked",G3188))),"Blocked input VAT claimed; ","")&amp;IF(AND(F3188="Import - VAT paid at customs (Box 8)",M3188=""),"Customs declaration no missing; ","")&amp;IF(AND(F3188="Import - Reverse charge (Box 9)",E3188="Saudi Arabia"),"RCM used for a local supplier; ","")&amp;IF(AND(L3188="Yes",NOT(OR(F3188="Standard domestic 15% (Box 7)",F3188="Import - VAT paid at customs (Box 8)",F3188="Import - Reverse charge (Box 9)"))),"VAT claimed on non-taxable category; ",""))</f>
        <v/>
      </c>
    </row>
    <row r="3189">
      <c r="A3189" s="17" t="n"/>
      <c r="B3189" s="14" t="n"/>
      <c r="C3189" s="14" t="n"/>
      <c r="D3189" s="16" t="n"/>
      <c r="E3189" s="14" t="n"/>
      <c r="F3189" s="14" t="n"/>
      <c r="G3189" s="14" t="n"/>
      <c r="H3189" s="19" t="n"/>
      <c r="I3189" s="19" t="n"/>
      <c r="J3189" s="34">
        <f>IF(A3189="","",H3189+I3189)</f>
        <v/>
      </c>
      <c r="K3189" s="14" t="n"/>
      <c r="L3189" s="14" t="n"/>
      <c r="M3189" s="14" t="n"/>
      <c r="N3189" s="14" t="n"/>
      <c r="O3189" s="20">
        <f>IF(A3189="","",SUMPRODUCT((A3189&gt;=Setup!$C$19:$C$30)*(A3189&lt;=Setup!$D$19:$D$30)*Setup!$A$19:$A$30))</f>
        <v/>
      </c>
      <c r="P3189" s="34">
        <f>IF(A3189="","",IF(OR(F3189="Standard domestic 15% (Box 7)",F3189="Import - VAT paid at customs (Box 8)",F3189="Import - Reverse charge (Box 9)"),ROUND(H3189*Setup!$B$9,2),0))</f>
        <v/>
      </c>
      <c r="Q3189" s="34">
        <f>IF(A3189="","",I3189-P3189)</f>
        <v/>
      </c>
      <c r="R3189" s="34">
        <f>IF(A3189="","",IF(L3189="Yes",I3189,0))</f>
        <v/>
      </c>
      <c r="S3189" s="34">
        <f>IF(A3189="","",IF(AND(L3189="Yes",K3189="Yes",NOT(ISNUMBER(SEARCH("blocked",G3189))),OR(F3189="Standard domestic 15% (Box 7)",F3189="Import - VAT paid at customs (Box 8)",F3189="Import - Reverse charge (Box 9)"),OR(F3189&lt;&gt;"Standard domestic 15% (Box 7)",AND(LEN(D3189)=15,LEFT(D3189,1)="3",RIGHT(D3189,1)="3",ISNUMBER(--D3189)))),I3189,0))</f>
        <v/>
      </c>
      <c r="T3189" s="34">
        <f>IF(A3189="","",R3189-S3189)</f>
        <v/>
      </c>
      <c r="U3189" s="23">
        <f>IF(A3189="","",IF(O3189=0,"Outside audit periods; ","")&amp;IF(F3189="","No VAT category; ","")&amp;IF(ABS(Q3189)&gt;Setup!$B$10,"VAT ≠ 15% × net; ","")&amp;IF(AND(F3189="Standard domestic 15% (Box 7)",NOT(AND(LEN(D3189)=15,LEFT(D3189,1)="3",RIGHT(D3189,1)="3",ISNUMBER(--D3189)))),"Invalid/missing supplier VAT no; ","")&amp;IF(AND(L3189="Yes",K3189&lt;&gt;"Yes"),"VAT claimed without valid tax invoice; ","")&amp;IF(AND(L3189="Yes",ISNUMBER(SEARCH("blocked",G3189))),"Blocked input VAT claimed; ","")&amp;IF(AND(F3189="Import - VAT paid at customs (Box 8)",M3189=""),"Customs declaration no missing; ","")&amp;IF(AND(F3189="Import - Reverse charge (Box 9)",E3189="Saudi Arabia"),"RCM used for a local supplier; ","")&amp;IF(AND(L3189="Yes",NOT(OR(F3189="Standard domestic 15% (Box 7)",F3189="Import - VAT paid at customs (Box 8)",F3189="Import - Reverse charge (Box 9)"))),"VAT claimed on non-taxable category; ",""))</f>
        <v/>
      </c>
    </row>
    <row r="3190">
      <c r="A3190" s="17" t="n"/>
      <c r="B3190" s="14" t="n"/>
      <c r="C3190" s="14" t="n"/>
      <c r="D3190" s="16" t="n"/>
      <c r="E3190" s="14" t="n"/>
      <c r="F3190" s="14" t="n"/>
      <c r="G3190" s="14" t="n"/>
      <c r="H3190" s="19" t="n"/>
      <c r="I3190" s="19" t="n"/>
      <c r="J3190" s="34">
        <f>IF(A3190="","",H3190+I3190)</f>
        <v/>
      </c>
      <c r="K3190" s="14" t="n"/>
      <c r="L3190" s="14" t="n"/>
      <c r="M3190" s="14" t="n"/>
      <c r="N3190" s="14" t="n"/>
      <c r="O3190" s="20">
        <f>IF(A3190="","",SUMPRODUCT((A3190&gt;=Setup!$C$19:$C$30)*(A3190&lt;=Setup!$D$19:$D$30)*Setup!$A$19:$A$30))</f>
        <v/>
      </c>
      <c r="P3190" s="34">
        <f>IF(A3190="","",IF(OR(F3190="Standard domestic 15% (Box 7)",F3190="Import - VAT paid at customs (Box 8)",F3190="Import - Reverse charge (Box 9)"),ROUND(H3190*Setup!$B$9,2),0))</f>
        <v/>
      </c>
      <c r="Q3190" s="34">
        <f>IF(A3190="","",I3190-P3190)</f>
        <v/>
      </c>
      <c r="R3190" s="34">
        <f>IF(A3190="","",IF(L3190="Yes",I3190,0))</f>
        <v/>
      </c>
      <c r="S3190" s="34">
        <f>IF(A3190="","",IF(AND(L3190="Yes",K3190="Yes",NOT(ISNUMBER(SEARCH("blocked",G3190))),OR(F3190="Standard domestic 15% (Box 7)",F3190="Import - VAT paid at customs (Box 8)",F3190="Import - Reverse charge (Box 9)"),OR(F3190&lt;&gt;"Standard domestic 15% (Box 7)",AND(LEN(D3190)=15,LEFT(D3190,1)="3",RIGHT(D3190,1)="3",ISNUMBER(--D3190)))),I3190,0))</f>
        <v/>
      </c>
      <c r="T3190" s="34">
        <f>IF(A3190="","",R3190-S3190)</f>
        <v/>
      </c>
      <c r="U3190" s="23">
        <f>IF(A3190="","",IF(O3190=0,"Outside audit periods; ","")&amp;IF(F3190="","No VAT category; ","")&amp;IF(ABS(Q3190)&gt;Setup!$B$10,"VAT ≠ 15% × net; ","")&amp;IF(AND(F3190="Standard domestic 15% (Box 7)",NOT(AND(LEN(D3190)=15,LEFT(D3190,1)="3",RIGHT(D3190,1)="3",ISNUMBER(--D3190)))),"Invalid/missing supplier VAT no; ","")&amp;IF(AND(L3190="Yes",K3190&lt;&gt;"Yes"),"VAT claimed without valid tax invoice; ","")&amp;IF(AND(L3190="Yes",ISNUMBER(SEARCH("blocked",G3190))),"Blocked input VAT claimed; ","")&amp;IF(AND(F3190="Import - VAT paid at customs (Box 8)",M3190=""),"Customs declaration no missing; ","")&amp;IF(AND(F3190="Import - Reverse charge (Box 9)",E3190="Saudi Arabia"),"RCM used for a local supplier; ","")&amp;IF(AND(L3190="Yes",NOT(OR(F3190="Standard domestic 15% (Box 7)",F3190="Import - VAT paid at customs (Box 8)",F3190="Import - Reverse charge (Box 9)"))),"VAT claimed on non-taxable category; ",""))</f>
        <v/>
      </c>
    </row>
    <row r="3191">
      <c r="A3191" s="17" t="n"/>
      <c r="B3191" s="14" t="n"/>
      <c r="C3191" s="14" t="n"/>
      <c r="D3191" s="16" t="n"/>
      <c r="E3191" s="14" t="n"/>
      <c r="F3191" s="14" t="n"/>
      <c r="G3191" s="14" t="n"/>
      <c r="H3191" s="19" t="n"/>
      <c r="I3191" s="19" t="n"/>
      <c r="J3191" s="34">
        <f>IF(A3191="","",H3191+I3191)</f>
        <v/>
      </c>
      <c r="K3191" s="14" t="n"/>
      <c r="L3191" s="14" t="n"/>
      <c r="M3191" s="14" t="n"/>
      <c r="N3191" s="14" t="n"/>
      <c r="O3191" s="20">
        <f>IF(A3191="","",SUMPRODUCT((A3191&gt;=Setup!$C$19:$C$30)*(A3191&lt;=Setup!$D$19:$D$30)*Setup!$A$19:$A$30))</f>
        <v/>
      </c>
      <c r="P3191" s="34">
        <f>IF(A3191="","",IF(OR(F3191="Standard domestic 15% (Box 7)",F3191="Import - VAT paid at customs (Box 8)",F3191="Import - Reverse charge (Box 9)"),ROUND(H3191*Setup!$B$9,2),0))</f>
        <v/>
      </c>
      <c r="Q3191" s="34">
        <f>IF(A3191="","",I3191-P3191)</f>
        <v/>
      </c>
      <c r="R3191" s="34">
        <f>IF(A3191="","",IF(L3191="Yes",I3191,0))</f>
        <v/>
      </c>
      <c r="S3191" s="34">
        <f>IF(A3191="","",IF(AND(L3191="Yes",K3191="Yes",NOT(ISNUMBER(SEARCH("blocked",G3191))),OR(F3191="Standard domestic 15% (Box 7)",F3191="Import - VAT paid at customs (Box 8)",F3191="Import - Reverse charge (Box 9)"),OR(F3191&lt;&gt;"Standard domestic 15% (Box 7)",AND(LEN(D3191)=15,LEFT(D3191,1)="3",RIGHT(D3191,1)="3",ISNUMBER(--D3191)))),I3191,0))</f>
        <v/>
      </c>
      <c r="T3191" s="34">
        <f>IF(A3191="","",R3191-S3191)</f>
        <v/>
      </c>
      <c r="U3191" s="23">
        <f>IF(A3191="","",IF(O3191=0,"Outside audit periods; ","")&amp;IF(F3191="","No VAT category; ","")&amp;IF(ABS(Q3191)&gt;Setup!$B$10,"VAT ≠ 15% × net; ","")&amp;IF(AND(F3191="Standard domestic 15% (Box 7)",NOT(AND(LEN(D3191)=15,LEFT(D3191,1)="3",RIGHT(D3191,1)="3",ISNUMBER(--D3191)))),"Invalid/missing supplier VAT no; ","")&amp;IF(AND(L3191="Yes",K3191&lt;&gt;"Yes"),"VAT claimed without valid tax invoice; ","")&amp;IF(AND(L3191="Yes",ISNUMBER(SEARCH("blocked",G3191))),"Blocked input VAT claimed; ","")&amp;IF(AND(F3191="Import - VAT paid at customs (Box 8)",M3191=""),"Customs declaration no missing; ","")&amp;IF(AND(F3191="Import - Reverse charge (Box 9)",E3191="Saudi Arabia"),"RCM used for a local supplier; ","")&amp;IF(AND(L3191="Yes",NOT(OR(F3191="Standard domestic 15% (Box 7)",F3191="Import - VAT paid at customs (Box 8)",F3191="Import - Reverse charge (Box 9)"))),"VAT claimed on non-taxable category; ",""))</f>
        <v/>
      </c>
    </row>
    <row r="3192">
      <c r="A3192" s="17" t="n"/>
      <c r="B3192" s="14" t="n"/>
      <c r="C3192" s="14" t="n"/>
      <c r="D3192" s="16" t="n"/>
      <c r="E3192" s="14" t="n"/>
      <c r="F3192" s="14" t="n"/>
      <c r="G3192" s="14" t="n"/>
      <c r="H3192" s="19" t="n"/>
      <c r="I3192" s="19" t="n"/>
      <c r="J3192" s="34">
        <f>IF(A3192="","",H3192+I3192)</f>
        <v/>
      </c>
      <c r="K3192" s="14" t="n"/>
      <c r="L3192" s="14" t="n"/>
      <c r="M3192" s="14" t="n"/>
      <c r="N3192" s="14" t="n"/>
      <c r="O3192" s="20">
        <f>IF(A3192="","",SUMPRODUCT((A3192&gt;=Setup!$C$19:$C$30)*(A3192&lt;=Setup!$D$19:$D$30)*Setup!$A$19:$A$30))</f>
        <v/>
      </c>
      <c r="P3192" s="34">
        <f>IF(A3192="","",IF(OR(F3192="Standard domestic 15% (Box 7)",F3192="Import - VAT paid at customs (Box 8)",F3192="Import - Reverse charge (Box 9)"),ROUND(H3192*Setup!$B$9,2),0))</f>
        <v/>
      </c>
      <c r="Q3192" s="34">
        <f>IF(A3192="","",I3192-P3192)</f>
        <v/>
      </c>
      <c r="R3192" s="34">
        <f>IF(A3192="","",IF(L3192="Yes",I3192,0))</f>
        <v/>
      </c>
      <c r="S3192" s="34">
        <f>IF(A3192="","",IF(AND(L3192="Yes",K3192="Yes",NOT(ISNUMBER(SEARCH("blocked",G3192))),OR(F3192="Standard domestic 15% (Box 7)",F3192="Import - VAT paid at customs (Box 8)",F3192="Import - Reverse charge (Box 9)"),OR(F3192&lt;&gt;"Standard domestic 15% (Box 7)",AND(LEN(D3192)=15,LEFT(D3192,1)="3",RIGHT(D3192,1)="3",ISNUMBER(--D3192)))),I3192,0))</f>
        <v/>
      </c>
      <c r="T3192" s="34">
        <f>IF(A3192="","",R3192-S3192)</f>
        <v/>
      </c>
      <c r="U3192" s="23">
        <f>IF(A3192="","",IF(O3192=0,"Outside audit periods; ","")&amp;IF(F3192="","No VAT category; ","")&amp;IF(ABS(Q3192)&gt;Setup!$B$10,"VAT ≠ 15% × net; ","")&amp;IF(AND(F3192="Standard domestic 15% (Box 7)",NOT(AND(LEN(D3192)=15,LEFT(D3192,1)="3",RIGHT(D3192,1)="3",ISNUMBER(--D3192)))),"Invalid/missing supplier VAT no; ","")&amp;IF(AND(L3192="Yes",K3192&lt;&gt;"Yes"),"VAT claimed without valid tax invoice; ","")&amp;IF(AND(L3192="Yes",ISNUMBER(SEARCH("blocked",G3192))),"Blocked input VAT claimed; ","")&amp;IF(AND(F3192="Import - VAT paid at customs (Box 8)",M3192=""),"Customs declaration no missing; ","")&amp;IF(AND(F3192="Import - Reverse charge (Box 9)",E3192="Saudi Arabia"),"RCM used for a local supplier; ","")&amp;IF(AND(L3192="Yes",NOT(OR(F3192="Standard domestic 15% (Box 7)",F3192="Import - VAT paid at customs (Box 8)",F3192="Import - Reverse charge (Box 9)"))),"VAT claimed on non-taxable category; ",""))</f>
        <v/>
      </c>
    </row>
    <row r="3193">
      <c r="A3193" s="17" t="n"/>
      <c r="B3193" s="14" t="n"/>
      <c r="C3193" s="14" t="n"/>
      <c r="D3193" s="16" t="n"/>
      <c r="E3193" s="14" t="n"/>
      <c r="F3193" s="14" t="n"/>
      <c r="G3193" s="14" t="n"/>
      <c r="H3193" s="19" t="n"/>
      <c r="I3193" s="19" t="n"/>
      <c r="J3193" s="34">
        <f>IF(A3193="","",H3193+I3193)</f>
        <v/>
      </c>
      <c r="K3193" s="14" t="n"/>
      <c r="L3193" s="14" t="n"/>
      <c r="M3193" s="14" t="n"/>
      <c r="N3193" s="14" t="n"/>
      <c r="O3193" s="20">
        <f>IF(A3193="","",SUMPRODUCT((A3193&gt;=Setup!$C$19:$C$30)*(A3193&lt;=Setup!$D$19:$D$30)*Setup!$A$19:$A$30))</f>
        <v/>
      </c>
      <c r="P3193" s="34">
        <f>IF(A3193="","",IF(OR(F3193="Standard domestic 15% (Box 7)",F3193="Import - VAT paid at customs (Box 8)",F3193="Import - Reverse charge (Box 9)"),ROUND(H3193*Setup!$B$9,2),0))</f>
        <v/>
      </c>
      <c r="Q3193" s="34">
        <f>IF(A3193="","",I3193-P3193)</f>
        <v/>
      </c>
      <c r="R3193" s="34">
        <f>IF(A3193="","",IF(L3193="Yes",I3193,0))</f>
        <v/>
      </c>
      <c r="S3193" s="34">
        <f>IF(A3193="","",IF(AND(L3193="Yes",K3193="Yes",NOT(ISNUMBER(SEARCH("blocked",G3193))),OR(F3193="Standard domestic 15% (Box 7)",F3193="Import - VAT paid at customs (Box 8)",F3193="Import - Reverse charge (Box 9)"),OR(F3193&lt;&gt;"Standard domestic 15% (Box 7)",AND(LEN(D3193)=15,LEFT(D3193,1)="3",RIGHT(D3193,1)="3",ISNUMBER(--D3193)))),I3193,0))</f>
        <v/>
      </c>
      <c r="T3193" s="34">
        <f>IF(A3193="","",R3193-S3193)</f>
        <v/>
      </c>
      <c r="U3193" s="23">
        <f>IF(A3193="","",IF(O3193=0,"Outside audit periods; ","")&amp;IF(F3193="","No VAT category; ","")&amp;IF(ABS(Q3193)&gt;Setup!$B$10,"VAT ≠ 15% × net; ","")&amp;IF(AND(F3193="Standard domestic 15% (Box 7)",NOT(AND(LEN(D3193)=15,LEFT(D3193,1)="3",RIGHT(D3193,1)="3",ISNUMBER(--D3193)))),"Invalid/missing supplier VAT no; ","")&amp;IF(AND(L3193="Yes",K3193&lt;&gt;"Yes"),"VAT claimed without valid tax invoice; ","")&amp;IF(AND(L3193="Yes",ISNUMBER(SEARCH("blocked",G3193))),"Blocked input VAT claimed; ","")&amp;IF(AND(F3193="Import - VAT paid at customs (Box 8)",M3193=""),"Customs declaration no missing; ","")&amp;IF(AND(F3193="Import - Reverse charge (Box 9)",E3193="Saudi Arabia"),"RCM used for a local supplier; ","")&amp;IF(AND(L3193="Yes",NOT(OR(F3193="Standard domestic 15% (Box 7)",F3193="Import - VAT paid at customs (Box 8)",F3193="Import - Reverse charge (Box 9)"))),"VAT claimed on non-taxable category; ",""))</f>
        <v/>
      </c>
    </row>
    <row r="3194">
      <c r="A3194" s="17" t="n"/>
      <c r="B3194" s="14" t="n"/>
      <c r="C3194" s="14" t="n"/>
      <c r="D3194" s="16" t="n"/>
      <c r="E3194" s="14" t="n"/>
      <c r="F3194" s="14" t="n"/>
      <c r="G3194" s="14" t="n"/>
      <c r="H3194" s="19" t="n"/>
      <c r="I3194" s="19" t="n"/>
      <c r="J3194" s="34">
        <f>IF(A3194="","",H3194+I3194)</f>
        <v/>
      </c>
      <c r="K3194" s="14" t="n"/>
      <c r="L3194" s="14" t="n"/>
      <c r="M3194" s="14" t="n"/>
      <c r="N3194" s="14" t="n"/>
      <c r="O3194" s="20">
        <f>IF(A3194="","",SUMPRODUCT((A3194&gt;=Setup!$C$19:$C$30)*(A3194&lt;=Setup!$D$19:$D$30)*Setup!$A$19:$A$30))</f>
        <v/>
      </c>
      <c r="P3194" s="34">
        <f>IF(A3194="","",IF(OR(F3194="Standard domestic 15% (Box 7)",F3194="Import - VAT paid at customs (Box 8)",F3194="Import - Reverse charge (Box 9)"),ROUND(H3194*Setup!$B$9,2),0))</f>
        <v/>
      </c>
      <c r="Q3194" s="34">
        <f>IF(A3194="","",I3194-P3194)</f>
        <v/>
      </c>
      <c r="R3194" s="34">
        <f>IF(A3194="","",IF(L3194="Yes",I3194,0))</f>
        <v/>
      </c>
      <c r="S3194" s="34">
        <f>IF(A3194="","",IF(AND(L3194="Yes",K3194="Yes",NOT(ISNUMBER(SEARCH("blocked",G3194))),OR(F3194="Standard domestic 15% (Box 7)",F3194="Import - VAT paid at customs (Box 8)",F3194="Import - Reverse charge (Box 9)"),OR(F3194&lt;&gt;"Standard domestic 15% (Box 7)",AND(LEN(D3194)=15,LEFT(D3194,1)="3",RIGHT(D3194,1)="3",ISNUMBER(--D3194)))),I3194,0))</f>
        <v/>
      </c>
      <c r="T3194" s="34">
        <f>IF(A3194="","",R3194-S3194)</f>
        <v/>
      </c>
      <c r="U3194" s="23">
        <f>IF(A3194="","",IF(O3194=0,"Outside audit periods; ","")&amp;IF(F3194="","No VAT category; ","")&amp;IF(ABS(Q3194)&gt;Setup!$B$10,"VAT ≠ 15% × net; ","")&amp;IF(AND(F3194="Standard domestic 15% (Box 7)",NOT(AND(LEN(D3194)=15,LEFT(D3194,1)="3",RIGHT(D3194,1)="3",ISNUMBER(--D3194)))),"Invalid/missing supplier VAT no; ","")&amp;IF(AND(L3194="Yes",K3194&lt;&gt;"Yes"),"VAT claimed without valid tax invoice; ","")&amp;IF(AND(L3194="Yes",ISNUMBER(SEARCH("blocked",G3194))),"Blocked input VAT claimed; ","")&amp;IF(AND(F3194="Import - VAT paid at customs (Box 8)",M3194=""),"Customs declaration no missing; ","")&amp;IF(AND(F3194="Import - Reverse charge (Box 9)",E3194="Saudi Arabia"),"RCM used for a local supplier; ","")&amp;IF(AND(L3194="Yes",NOT(OR(F3194="Standard domestic 15% (Box 7)",F3194="Import - VAT paid at customs (Box 8)",F3194="Import - Reverse charge (Box 9)"))),"VAT claimed on non-taxable category; ",""))</f>
        <v/>
      </c>
    </row>
    <row r="3195">
      <c r="A3195" s="17" t="n"/>
      <c r="B3195" s="14" t="n"/>
      <c r="C3195" s="14" t="n"/>
      <c r="D3195" s="16" t="n"/>
      <c r="E3195" s="14" t="n"/>
      <c r="F3195" s="14" t="n"/>
      <c r="G3195" s="14" t="n"/>
      <c r="H3195" s="19" t="n"/>
      <c r="I3195" s="19" t="n"/>
      <c r="J3195" s="34">
        <f>IF(A3195="","",H3195+I3195)</f>
        <v/>
      </c>
      <c r="K3195" s="14" t="n"/>
      <c r="L3195" s="14" t="n"/>
      <c r="M3195" s="14" t="n"/>
      <c r="N3195" s="14" t="n"/>
      <c r="O3195" s="20">
        <f>IF(A3195="","",SUMPRODUCT((A3195&gt;=Setup!$C$19:$C$30)*(A3195&lt;=Setup!$D$19:$D$30)*Setup!$A$19:$A$30))</f>
        <v/>
      </c>
      <c r="P3195" s="34">
        <f>IF(A3195="","",IF(OR(F3195="Standard domestic 15% (Box 7)",F3195="Import - VAT paid at customs (Box 8)",F3195="Import - Reverse charge (Box 9)"),ROUND(H3195*Setup!$B$9,2),0))</f>
        <v/>
      </c>
      <c r="Q3195" s="34">
        <f>IF(A3195="","",I3195-P3195)</f>
        <v/>
      </c>
      <c r="R3195" s="34">
        <f>IF(A3195="","",IF(L3195="Yes",I3195,0))</f>
        <v/>
      </c>
      <c r="S3195" s="34">
        <f>IF(A3195="","",IF(AND(L3195="Yes",K3195="Yes",NOT(ISNUMBER(SEARCH("blocked",G3195))),OR(F3195="Standard domestic 15% (Box 7)",F3195="Import - VAT paid at customs (Box 8)",F3195="Import - Reverse charge (Box 9)"),OR(F3195&lt;&gt;"Standard domestic 15% (Box 7)",AND(LEN(D3195)=15,LEFT(D3195,1)="3",RIGHT(D3195,1)="3",ISNUMBER(--D3195)))),I3195,0))</f>
        <v/>
      </c>
      <c r="T3195" s="34">
        <f>IF(A3195="","",R3195-S3195)</f>
        <v/>
      </c>
      <c r="U3195" s="23">
        <f>IF(A3195="","",IF(O3195=0,"Outside audit periods; ","")&amp;IF(F3195="","No VAT category; ","")&amp;IF(ABS(Q3195)&gt;Setup!$B$10,"VAT ≠ 15% × net; ","")&amp;IF(AND(F3195="Standard domestic 15% (Box 7)",NOT(AND(LEN(D3195)=15,LEFT(D3195,1)="3",RIGHT(D3195,1)="3",ISNUMBER(--D3195)))),"Invalid/missing supplier VAT no; ","")&amp;IF(AND(L3195="Yes",K3195&lt;&gt;"Yes"),"VAT claimed without valid tax invoice; ","")&amp;IF(AND(L3195="Yes",ISNUMBER(SEARCH("blocked",G3195))),"Blocked input VAT claimed; ","")&amp;IF(AND(F3195="Import - VAT paid at customs (Box 8)",M3195=""),"Customs declaration no missing; ","")&amp;IF(AND(F3195="Import - Reverse charge (Box 9)",E3195="Saudi Arabia"),"RCM used for a local supplier; ","")&amp;IF(AND(L3195="Yes",NOT(OR(F3195="Standard domestic 15% (Box 7)",F3195="Import - VAT paid at customs (Box 8)",F3195="Import - Reverse charge (Box 9)"))),"VAT claimed on non-taxable category; ",""))</f>
        <v/>
      </c>
    </row>
    <row r="3196">
      <c r="A3196" s="17" t="n"/>
      <c r="B3196" s="14" t="n"/>
      <c r="C3196" s="14" t="n"/>
      <c r="D3196" s="16" t="n"/>
      <c r="E3196" s="14" t="n"/>
      <c r="F3196" s="14" t="n"/>
      <c r="G3196" s="14" t="n"/>
      <c r="H3196" s="19" t="n"/>
      <c r="I3196" s="19" t="n"/>
      <c r="J3196" s="34">
        <f>IF(A3196="","",H3196+I3196)</f>
        <v/>
      </c>
      <c r="K3196" s="14" t="n"/>
      <c r="L3196" s="14" t="n"/>
      <c r="M3196" s="14" t="n"/>
      <c r="N3196" s="14" t="n"/>
      <c r="O3196" s="20">
        <f>IF(A3196="","",SUMPRODUCT((A3196&gt;=Setup!$C$19:$C$30)*(A3196&lt;=Setup!$D$19:$D$30)*Setup!$A$19:$A$30))</f>
        <v/>
      </c>
      <c r="P3196" s="34">
        <f>IF(A3196="","",IF(OR(F3196="Standard domestic 15% (Box 7)",F3196="Import - VAT paid at customs (Box 8)",F3196="Import - Reverse charge (Box 9)"),ROUND(H3196*Setup!$B$9,2),0))</f>
        <v/>
      </c>
      <c r="Q3196" s="34">
        <f>IF(A3196="","",I3196-P3196)</f>
        <v/>
      </c>
      <c r="R3196" s="34">
        <f>IF(A3196="","",IF(L3196="Yes",I3196,0))</f>
        <v/>
      </c>
      <c r="S3196" s="34">
        <f>IF(A3196="","",IF(AND(L3196="Yes",K3196="Yes",NOT(ISNUMBER(SEARCH("blocked",G3196))),OR(F3196="Standard domestic 15% (Box 7)",F3196="Import - VAT paid at customs (Box 8)",F3196="Import - Reverse charge (Box 9)"),OR(F3196&lt;&gt;"Standard domestic 15% (Box 7)",AND(LEN(D3196)=15,LEFT(D3196,1)="3",RIGHT(D3196,1)="3",ISNUMBER(--D3196)))),I3196,0))</f>
        <v/>
      </c>
      <c r="T3196" s="34">
        <f>IF(A3196="","",R3196-S3196)</f>
        <v/>
      </c>
      <c r="U3196" s="23">
        <f>IF(A3196="","",IF(O3196=0,"Outside audit periods; ","")&amp;IF(F3196="","No VAT category; ","")&amp;IF(ABS(Q3196)&gt;Setup!$B$10,"VAT ≠ 15% × net; ","")&amp;IF(AND(F3196="Standard domestic 15% (Box 7)",NOT(AND(LEN(D3196)=15,LEFT(D3196,1)="3",RIGHT(D3196,1)="3",ISNUMBER(--D3196)))),"Invalid/missing supplier VAT no; ","")&amp;IF(AND(L3196="Yes",K3196&lt;&gt;"Yes"),"VAT claimed without valid tax invoice; ","")&amp;IF(AND(L3196="Yes",ISNUMBER(SEARCH("blocked",G3196))),"Blocked input VAT claimed; ","")&amp;IF(AND(F3196="Import - VAT paid at customs (Box 8)",M3196=""),"Customs declaration no missing; ","")&amp;IF(AND(F3196="Import - Reverse charge (Box 9)",E3196="Saudi Arabia"),"RCM used for a local supplier; ","")&amp;IF(AND(L3196="Yes",NOT(OR(F3196="Standard domestic 15% (Box 7)",F3196="Import - VAT paid at customs (Box 8)",F3196="Import - Reverse charge (Box 9)"))),"VAT claimed on non-taxable category; ",""))</f>
        <v/>
      </c>
    </row>
    <row r="3197">
      <c r="A3197" s="17" t="n"/>
      <c r="B3197" s="14" t="n"/>
      <c r="C3197" s="14" t="n"/>
      <c r="D3197" s="16" t="n"/>
      <c r="E3197" s="14" t="n"/>
      <c r="F3197" s="14" t="n"/>
      <c r="G3197" s="14" t="n"/>
      <c r="H3197" s="19" t="n"/>
      <c r="I3197" s="19" t="n"/>
      <c r="J3197" s="34">
        <f>IF(A3197="","",H3197+I3197)</f>
        <v/>
      </c>
      <c r="K3197" s="14" t="n"/>
      <c r="L3197" s="14" t="n"/>
      <c r="M3197" s="14" t="n"/>
      <c r="N3197" s="14" t="n"/>
      <c r="O3197" s="20">
        <f>IF(A3197="","",SUMPRODUCT((A3197&gt;=Setup!$C$19:$C$30)*(A3197&lt;=Setup!$D$19:$D$30)*Setup!$A$19:$A$30))</f>
        <v/>
      </c>
      <c r="P3197" s="34">
        <f>IF(A3197="","",IF(OR(F3197="Standard domestic 15% (Box 7)",F3197="Import - VAT paid at customs (Box 8)",F3197="Import - Reverse charge (Box 9)"),ROUND(H3197*Setup!$B$9,2),0))</f>
        <v/>
      </c>
      <c r="Q3197" s="34">
        <f>IF(A3197="","",I3197-P3197)</f>
        <v/>
      </c>
      <c r="R3197" s="34">
        <f>IF(A3197="","",IF(L3197="Yes",I3197,0))</f>
        <v/>
      </c>
      <c r="S3197" s="34">
        <f>IF(A3197="","",IF(AND(L3197="Yes",K3197="Yes",NOT(ISNUMBER(SEARCH("blocked",G3197))),OR(F3197="Standard domestic 15% (Box 7)",F3197="Import - VAT paid at customs (Box 8)",F3197="Import - Reverse charge (Box 9)"),OR(F3197&lt;&gt;"Standard domestic 15% (Box 7)",AND(LEN(D3197)=15,LEFT(D3197,1)="3",RIGHT(D3197,1)="3",ISNUMBER(--D3197)))),I3197,0))</f>
        <v/>
      </c>
      <c r="T3197" s="34">
        <f>IF(A3197="","",R3197-S3197)</f>
        <v/>
      </c>
      <c r="U3197" s="23">
        <f>IF(A3197="","",IF(O3197=0,"Outside audit periods; ","")&amp;IF(F3197="","No VAT category; ","")&amp;IF(ABS(Q3197)&gt;Setup!$B$10,"VAT ≠ 15% × net; ","")&amp;IF(AND(F3197="Standard domestic 15% (Box 7)",NOT(AND(LEN(D3197)=15,LEFT(D3197,1)="3",RIGHT(D3197,1)="3",ISNUMBER(--D3197)))),"Invalid/missing supplier VAT no; ","")&amp;IF(AND(L3197="Yes",K3197&lt;&gt;"Yes"),"VAT claimed without valid tax invoice; ","")&amp;IF(AND(L3197="Yes",ISNUMBER(SEARCH("blocked",G3197))),"Blocked input VAT claimed; ","")&amp;IF(AND(F3197="Import - VAT paid at customs (Box 8)",M3197=""),"Customs declaration no missing; ","")&amp;IF(AND(F3197="Import - Reverse charge (Box 9)",E3197="Saudi Arabia"),"RCM used for a local supplier; ","")&amp;IF(AND(L3197="Yes",NOT(OR(F3197="Standard domestic 15% (Box 7)",F3197="Import - VAT paid at customs (Box 8)",F3197="Import - Reverse charge (Box 9)"))),"VAT claimed on non-taxable category; ",""))</f>
        <v/>
      </c>
    </row>
    <row r="3198">
      <c r="A3198" s="17" t="n"/>
      <c r="B3198" s="14" t="n"/>
      <c r="C3198" s="14" t="n"/>
      <c r="D3198" s="16" t="n"/>
      <c r="E3198" s="14" t="n"/>
      <c r="F3198" s="14" t="n"/>
      <c r="G3198" s="14" t="n"/>
      <c r="H3198" s="19" t="n"/>
      <c r="I3198" s="19" t="n"/>
      <c r="J3198" s="34">
        <f>IF(A3198="","",H3198+I3198)</f>
        <v/>
      </c>
      <c r="K3198" s="14" t="n"/>
      <c r="L3198" s="14" t="n"/>
      <c r="M3198" s="14" t="n"/>
      <c r="N3198" s="14" t="n"/>
      <c r="O3198" s="20">
        <f>IF(A3198="","",SUMPRODUCT((A3198&gt;=Setup!$C$19:$C$30)*(A3198&lt;=Setup!$D$19:$D$30)*Setup!$A$19:$A$30))</f>
        <v/>
      </c>
      <c r="P3198" s="34">
        <f>IF(A3198="","",IF(OR(F3198="Standard domestic 15% (Box 7)",F3198="Import - VAT paid at customs (Box 8)",F3198="Import - Reverse charge (Box 9)"),ROUND(H3198*Setup!$B$9,2),0))</f>
        <v/>
      </c>
      <c r="Q3198" s="34">
        <f>IF(A3198="","",I3198-P3198)</f>
        <v/>
      </c>
      <c r="R3198" s="34">
        <f>IF(A3198="","",IF(L3198="Yes",I3198,0))</f>
        <v/>
      </c>
      <c r="S3198" s="34">
        <f>IF(A3198="","",IF(AND(L3198="Yes",K3198="Yes",NOT(ISNUMBER(SEARCH("blocked",G3198))),OR(F3198="Standard domestic 15% (Box 7)",F3198="Import - VAT paid at customs (Box 8)",F3198="Import - Reverse charge (Box 9)"),OR(F3198&lt;&gt;"Standard domestic 15% (Box 7)",AND(LEN(D3198)=15,LEFT(D3198,1)="3",RIGHT(D3198,1)="3",ISNUMBER(--D3198)))),I3198,0))</f>
        <v/>
      </c>
      <c r="T3198" s="34">
        <f>IF(A3198="","",R3198-S3198)</f>
        <v/>
      </c>
      <c r="U3198" s="23">
        <f>IF(A3198="","",IF(O3198=0,"Outside audit periods; ","")&amp;IF(F3198="","No VAT category; ","")&amp;IF(ABS(Q3198)&gt;Setup!$B$10,"VAT ≠ 15% × net; ","")&amp;IF(AND(F3198="Standard domestic 15% (Box 7)",NOT(AND(LEN(D3198)=15,LEFT(D3198,1)="3",RIGHT(D3198,1)="3",ISNUMBER(--D3198)))),"Invalid/missing supplier VAT no; ","")&amp;IF(AND(L3198="Yes",K3198&lt;&gt;"Yes"),"VAT claimed without valid tax invoice; ","")&amp;IF(AND(L3198="Yes",ISNUMBER(SEARCH("blocked",G3198))),"Blocked input VAT claimed; ","")&amp;IF(AND(F3198="Import - VAT paid at customs (Box 8)",M3198=""),"Customs declaration no missing; ","")&amp;IF(AND(F3198="Import - Reverse charge (Box 9)",E3198="Saudi Arabia"),"RCM used for a local supplier; ","")&amp;IF(AND(L3198="Yes",NOT(OR(F3198="Standard domestic 15% (Box 7)",F3198="Import - VAT paid at customs (Box 8)",F3198="Import - Reverse charge (Box 9)"))),"VAT claimed on non-taxable category; ",""))</f>
        <v/>
      </c>
    </row>
    <row r="3199">
      <c r="A3199" s="17" t="n"/>
      <c r="B3199" s="14" t="n"/>
      <c r="C3199" s="14" t="n"/>
      <c r="D3199" s="16" t="n"/>
      <c r="E3199" s="14" t="n"/>
      <c r="F3199" s="14" t="n"/>
      <c r="G3199" s="14" t="n"/>
      <c r="H3199" s="19" t="n"/>
      <c r="I3199" s="19" t="n"/>
      <c r="J3199" s="34">
        <f>IF(A3199="","",H3199+I3199)</f>
        <v/>
      </c>
      <c r="K3199" s="14" t="n"/>
      <c r="L3199" s="14" t="n"/>
      <c r="M3199" s="14" t="n"/>
      <c r="N3199" s="14" t="n"/>
      <c r="O3199" s="20">
        <f>IF(A3199="","",SUMPRODUCT((A3199&gt;=Setup!$C$19:$C$30)*(A3199&lt;=Setup!$D$19:$D$30)*Setup!$A$19:$A$30))</f>
        <v/>
      </c>
      <c r="P3199" s="34">
        <f>IF(A3199="","",IF(OR(F3199="Standard domestic 15% (Box 7)",F3199="Import - VAT paid at customs (Box 8)",F3199="Import - Reverse charge (Box 9)"),ROUND(H3199*Setup!$B$9,2),0))</f>
        <v/>
      </c>
      <c r="Q3199" s="34">
        <f>IF(A3199="","",I3199-P3199)</f>
        <v/>
      </c>
      <c r="R3199" s="34">
        <f>IF(A3199="","",IF(L3199="Yes",I3199,0))</f>
        <v/>
      </c>
      <c r="S3199" s="34">
        <f>IF(A3199="","",IF(AND(L3199="Yes",K3199="Yes",NOT(ISNUMBER(SEARCH("blocked",G3199))),OR(F3199="Standard domestic 15% (Box 7)",F3199="Import - VAT paid at customs (Box 8)",F3199="Import - Reverse charge (Box 9)"),OR(F3199&lt;&gt;"Standard domestic 15% (Box 7)",AND(LEN(D3199)=15,LEFT(D3199,1)="3",RIGHT(D3199,1)="3",ISNUMBER(--D3199)))),I3199,0))</f>
        <v/>
      </c>
      <c r="T3199" s="34">
        <f>IF(A3199="","",R3199-S3199)</f>
        <v/>
      </c>
      <c r="U3199" s="23">
        <f>IF(A3199="","",IF(O3199=0,"Outside audit periods; ","")&amp;IF(F3199="","No VAT category; ","")&amp;IF(ABS(Q3199)&gt;Setup!$B$10,"VAT ≠ 15% × net; ","")&amp;IF(AND(F3199="Standard domestic 15% (Box 7)",NOT(AND(LEN(D3199)=15,LEFT(D3199,1)="3",RIGHT(D3199,1)="3",ISNUMBER(--D3199)))),"Invalid/missing supplier VAT no; ","")&amp;IF(AND(L3199="Yes",K3199&lt;&gt;"Yes"),"VAT claimed without valid tax invoice; ","")&amp;IF(AND(L3199="Yes",ISNUMBER(SEARCH("blocked",G3199))),"Blocked input VAT claimed; ","")&amp;IF(AND(F3199="Import - VAT paid at customs (Box 8)",M3199=""),"Customs declaration no missing; ","")&amp;IF(AND(F3199="Import - Reverse charge (Box 9)",E3199="Saudi Arabia"),"RCM used for a local supplier; ","")&amp;IF(AND(L3199="Yes",NOT(OR(F3199="Standard domestic 15% (Box 7)",F3199="Import - VAT paid at customs (Box 8)",F3199="Import - Reverse charge (Box 9)"))),"VAT claimed on non-taxable category; ",""))</f>
        <v/>
      </c>
    </row>
    <row r="3200">
      <c r="A3200" s="17" t="n"/>
      <c r="B3200" s="14" t="n"/>
      <c r="C3200" s="14" t="n"/>
      <c r="D3200" s="16" t="n"/>
      <c r="E3200" s="14" t="n"/>
      <c r="F3200" s="14" t="n"/>
      <c r="G3200" s="14" t="n"/>
      <c r="H3200" s="19" t="n"/>
      <c r="I3200" s="19" t="n"/>
      <c r="J3200" s="34">
        <f>IF(A3200="","",H3200+I3200)</f>
        <v/>
      </c>
      <c r="K3200" s="14" t="n"/>
      <c r="L3200" s="14" t="n"/>
      <c r="M3200" s="14" t="n"/>
      <c r="N3200" s="14" t="n"/>
      <c r="O3200" s="20">
        <f>IF(A3200="","",SUMPRODUCT((A3200&gt;=Setup!$C$19:$C$30)*(A3200&lt;=Setup!$D$19:$D$30)*Setup!$A$19:$A$30))</f>
        <v/>
      </c>
      <c r="P3200" s="34">
        <f>IF(A3200="","",IF(OR(F3200="Standard domestic 15% (Box 7)",F3200="Import - VAT paid at customs (Box 8)",F3200="Import - Reverse charge (Box 9)"),ROUND(H3200*Setup!$B$9,2),0))</f>
        <v/>
      </c>
      <c r="Q3200" s="34">
        <f>IF(A3200="","",I3200-P3200)</f>
        <v/>
      </c>
      <c r="R3200" s="34">
        <f>IF(A3200="","",IF(L3200="Yes",I3200,0))</f>
        <v/>
      </c>
      <c r="S3200" s="34">
        <f>IF(A3200="","",IF(AND(L3200="Yes",K3200="Yes",NOT(ISNUMBER(SEARCH("blocked",G3200))),OR(F3200="Standard domestic 15% (Box 7)",F3200="Import - VAT paid at customs (Box 8)",F3200="Import - Reverse charge (Box 9)"),OR(F3200&lt;&gt;"Standard domestic 15% (Box 7)",AND(LEN(D3200)=15,LEFT(D3200,1)="3",RIGHT(D3200,1)="3",ISNUMBER(--D3200)))),I3200,0))</f>
        <v/>
      </c>
      <c r="T3200" s="34">
        <f>IF(A3200="","",R3200-S3200)</f>
        <v/>
      </c>
      <c r="U3200" s="23">
        <f>IF(A3200="","",IF(O3200=0,"Outside audit periods; ","")&amp;IF(F3200="","No VAT category; ","")&amp;IF(ABS(Q3200)&gt;Setup!$B$10,"VAT ≠ 15% × net; ","")&amp;IF(AND(F3200="Standard domestic 15% (Box 7)",NOT(AND(LEN(D3200)=15,LEFT(D3200,1)="3",RIGHT(D3200,1)="3",ISNUMBER(--D3200)))),"Invalid/missing supplier VAT no; ","")&amp;IF(AND(L3200="Yes",K3200&lt;&gt;"Yes"),"VAT claimed without valid tax invoice; ","")&amp;IF(AND(L3200="Yes",ISNUMBER(SEARCH("blocked",G3200))),"Blocked input VAT claimed; ","")&amp;IF(AND(F3200="Import - VAT paid at customs (Box 8)",M3200=""),"Customs declaration no missing; ","")&amp;IF(AND(F3200="Import - Reverse charge (Box 9)",E3200="Saudi Arabia"),"RCM used for a local supplier; ","")&amp;IF(AND(L3200="Yes",NOT(OR(F3200="Standard domestic 15% (Box 7)",F3200="Import - VAT paid at customs (Box 8)",F3200="Import - Reverse charge (Box 9)"))),"VAT claimed on non-taxable category; ",""))</f>
        <v/>
      </c>
    </row>
    <row r="3201">
      <c r="A3201" s="17" t="n"/>
      <c r="B3201" s="14" t="n"/>
      <c r="C3201" s="14" t="n"/>
      <c r="D3201" s="16" t="n"/>
      <c r="E3201" s="14" t="n"/>
      <c r="F3201" s="14" t="n"/>
      <c r="G3201" s="14" t="n"/>
      <c r="H3201" s="19" t="n"/>
      <c r="I3201" s="19" t="n"/>
      <c r="J3201" s="34">
        <f>IF(A3201="","",H3201+I3201)</f>
        <v/>
      </c>
      <c r="K3201" s="14" t="n"/>
      <c r="L3201" s="14" t="n"/>
      <c r="M3201" s="14" t="n"/>
      <c r="N3201" s="14" t="n"/>
      <c r="O3201" s="20">
        <f>IF(A3201="","",SUMPRODUCT((A3201&gt;=Setup!$C$19:$C$30)*(A3201&lt;=Setup!$D$19:$D$30)*Setup!$A$19:$A$30))</f>
        <v/>
      </c>
      <c r="P3201" s="34">
        <f>IF(A3201="","",IF(OR(F3201="Standard domestic 15% (Box 7)",F3201="Import - VAT paid at customs (Box 8)",F3201="Import - Reverse charge (Box 9)"),ROUND(H3201*Setup!$B$9,2),0))</f>
        <v/>
      </c>
      <c r="Q3201" s="34">
        <f>IF(A3201="","",I3201-P3201)</f>
        <v/>
      </c>
      <c r="R3201" s="34">
        <f>IF(A3201="","",IF(L3201="Yes",I3201,0))</f>
        <v/>
      </c>
      <c r="S3201" s="34">
        <f>IF(A3201="","",IF(AND(L3201="Yes",K3201="Yes",NOT(ISNUMBER(SEARCH("blocked",G3201))),OR(F3201="Standard domestic 15% (Box 7)",F3201="Import - VAT paid at customs (Box 8)",F3201="Import - Reverse charge (Box 9)"),OR(F3201&lt;&gt;"Standard domestic 15% (Box 7)",AND(LEN(D3201)=15,LEFT(D3201,1)="3",RIGHT(D3201,1)="3",ISNUMBER(--D3201)))),I3201,0))</f>
        <v/>
      </c>
      <c r="T3201" s="34">
        <f>IF(A3201="","",R3201-S3201)</f>
        <v/>
      </c>
      <c r="U3201" s="23">
        <f>IF(A3201="","",IF(O3201=0,"Outside audit periods; ","")&amp;IF(F3201="","No VAT category; ","")&amp;IF(ABS(Q3201)&gt;Setup!$B$10,"VAT ≠ 15% × net; ","")&amp;IF(AND(F3201="Standard domestic 15% (Box 7)",NOT(AND(LEN(D3201)=15,LEFT(D3201,1)="3",RIGHT(D3201,1)="3",ISNUMBER(--D3201)))),"Invalid/missing supplier VAT no; ","")&amp;IF(AND(L3201="Yes",K3201&lt;&gt;"Yes"),"VAT claimed without valid tax invoice; ","")&amp;IF(AND(L3201="Yes",ISNUMBER(SEARCH("blocked",G3201))),"Blocked input VAT claimed; ","")&amp;IF(AND(F3201="Import - VAT paid at customs (Box 8)",M3201=""),"Customs declaration no missing; ","")&amp;IF(AND(F3201="Import - Reverse charge (Box 9)",E3201="Saudi Arabia"),"RCM used for a local supplier; ","")&amp;IF(AND(L3201="Yes",NOT(OR(F3201="Standard domestic 15% (Box 7)",F3201="Import - VAT paid at customs (Box 8)",F3201="Import - Reverse charge (Box 9)"))),"VAT claimed on non-taxable category; ",""))</f>
        <v/>
      </c>
    </row>
    <row r="3202">
      <c r="A3202" s="17" t="n"/>
      <c r="B3202" s="14" t="n"/>
      <c r="C3202" s="14" t="n"/>
      <c r="D3202" s="16" t="n"/>
      <c r="E3202" s="14" t="n"/>
      <c r="F3202" s="14" t="n"/>
      <c r="G3202" s="14" t="n"/>
      <c r="H3202" s="19" t="n"/>
      <c r="I3202" s="19" t="n"/>
      <c r="J3202" s="34">
        <f>IF(A3202="","",H3202+I3202)</f>
        <v/>
      </c>
      <c r="K3202" s="14" t="n"/>
      <c r="L3202" s="14" t="n"/>
      <c r="M3202" s="14" t="n"/>
      <c r="N3202" s="14" t="n"/>
      <c r="O3202" s="20">
        <f>IF(A3202="","",SUMPRODUCT((A3202&gt;=Setup!$C$19:$C$30)*(A3202&lt;=Setup!$D$19:$D$30)*Setup!$A$19:$A$30))</f>
        <v/>
      </c>
      <c r="P3202" s="34">
        <f>IF(A3202="","",IF(OR(F3202="Standard domestic 15% (Box 7)",F3202="Import - VAT paid at customs (Box 8)",F3202="Import - Reverse charge (Box 9)"),ROUND(H3202*Setup!$B$9,2),0))</f>
        <v/>
      </c>
      <c r="Q3202" s="34">
        <f>IF(A3202="","",I3202-P3202)</f>
        <v/>
      </c>
      <c r="R3202" s="34">
        <f>IF(A3202="","",IF(L3202="Yes",I3202,0))</f>
        <v/>
      </c>
      <c r="S3202" s="34">
        <f>IF(A3202="","",IF(AND(L3202="Yes",K3202="Yes",NOT(ISNUMBER(SEARCH("blocked",G3202))),OR(F3202="Standard domestic 15% (Box 7)",F3202="Import - VAT paid at customs (Box 8)",F3202="Import - Reverse charge (Box 9)"),OR(F3202&lt;&gt;"Standard domestic 15% (Box 7)",AND(LEN(D3202)=15,LEFT(D3202,1)="3",RIGHT(D3202,1)="3",ISNUMBER(--D3202)))),I3202,0))</f>
        <v/>
      </c>
      <c r="T3202" s="34">
        <f>IF(A3202="","",R3202-S3202)</f>
        <v/>
      </c>
      <c r="U3202" s="23">
        <f>IF(A3202="","",IF(O3202=0,"Outside audit periods; ","")&amp;IF(F3202="","No VAT category; ","")&amp;IF(ABS(Q3202)&gt;Setup!$B$10,"VAT ≠ 15% × net; ","")&amp;IF(AND(F3202="Standard domestic 15% (Box 7)",NOT(AND(LEN(D3202)=15,LEFT(D3202,1)="3",RIGHT(D3202,1)="3",ISNUMBER(--D3202)))),"Invalid/missing supplier VAT no; ","")&amp;IF(AND(L3202="Yes",K3202&lt;&gt;"Yes"),"VAT claimed without valid tax invoice; ","")&amp;IF(AND(L3202="Yes",ISNUMBER(SEARCH("blocked",G3202))),"Blocked input VAT claimed; ","")&amp;IF(AND(F3202="Import - VAT paid at customs (Box 8)",M3202=""),"Customs declaration no missing; ","")&amp;IF(AND(F3202="Import - Reverse charge (Box 9)",E3202="Saudi Arabia"),"RCM used for a local supplier; ","")&amp;IF(AND(L3202="Yes",NOT(OR(F3202="Standard domestic 15% (Box 7)",F3202="Import - VAT paid at customs (Box 8)",F3202="Import - Reverse charge (Box 9)"))),"VAT claimed on non-taxable category; ",""))</f>
        <v/>
      </c>
    </row>
    <row r="3203">
      <c r="A3203" s="17" t="n"/>
      <c r="B3203" s="14" t="n"/>
      <c r="C3203" s="14" t="n"/>
      <c r="D3203" s="16" t="n"/>
      <c r="E3203" s="14" t="n"/>
      <c r="F3203" s="14" t="n"/>
      <c r="G3203" s="14" t="n"/>
      <c r="H3203" s="19" t="n"/>
      <c r="I3203" s="19" t="n"/>
      <c r="J3203" s="34">
        <f>IF(A3203="","",H3203+I3203)</f>
        <v/>
      </c>
      <c r="K3203" s="14" t="n"/>
      <c r="L3203" s="14" t="n"/>
      <c r="M3203" s="14" t="n"/>
      <c r="N3203" s="14" t="n"/>
      <c r="O3203" s="20">
        <f>IF(A3203="","",SUMPRODUCT((A3203&gt;=Setup!$C$19:$C$30)*(A3203&lt;=Setup!$D$19:$D$30)*Setup!$A$19:$A$30))</f>
        <v/>
      </c>
      <c r="P3203" s="34">
        <f>IF(A3203="","",IF(OR(F3203="Standard domestic 15% (Box 7)",F3203="Import - VAT paid at customs (Box 8)",F3203="Import - Reverse charge (Box 9)"),ROUND(H3203*Setup!$B$9,2),0))</f>
        <v/>
      </c>
      <c r="Q3203" s="34">
        <f>IF(A3203="","",I3203-P3203)</f>
        <v/>
      </c>
      <c r="R3203" s="34">
        <f>IF(A3203="","",IF(L3203="Yes",I3203,0))</f>
        <v/>
      </c>
      <c r="S3203" s="34">
        <f>IF(A3203="","",IF(AND(L3203="Yes",K3203="Yes",NOT(ISNUMBER(SEARCH("blocked",G3203))),OR(F3203="Standard domestic 15% (Box 7)",F3203="Import - VAT paid at customs (Box 8)",F3203="Import - Reverse charge (Box 9)"),OR(F3203&lt;&gt;"Standard domestic 15% (Box 7)",AND(LEN(D3203)=15,LEFT(D3203,1)="3",RIGHT(D3203,1)="3",ISNUMBER(--D3203)))),I3203,0))</f>
        <v/>
      </c>
      <c r="T3203" s="34">
        <f>IF(A3203="","",R3203-S3203)</f>
        <v/>
      </c>
      <c r="U3203" s="23">
        <f>IF(A3203="","",IF(O3203=0,"Outside audit periods; ","")&amp;IF(F3203="","No VAT category; ","")&amp;IF(ABS(Q3203)&gt;Setup!$B$10,"VAT ≠ 15% × net; ","")&amp;IF(AND(F3203="Standard domestic 15% (Box 7)",NOT(AND(LEN(D3203)=15,LEFT(D3203,1)="3",RIGHT(D3203,1)="3",ISNUMBER(--D3203)))),"Invalid/missing supplier VAT no; ","")&amp;IF(AND(L3203="Yes",K3203&lt;&gt;"Yes"),"VAT claimed without valid tax invoice; ","")&amp;IF(AND(L3203="Yes",ISNUMBER(SEARCH("blocked",G3203))),"Blocked input VAT claimed; ","")&amp;IF(AND(F3203="Import - VAT paid at customs (Box 8)",M3203=""),"Customs declaration no missing; ","")&amp;IF(AND(F3203="Import - Reverse charge (Box 9)",E3203="Saudi Arabia"),"RCM used for a local supplier; ","")&amp;IF(AND(L3203="Yes",NOT(OR(F3203="Standard domestic 15% (Box 7)",F3203="Import - VAT paid at customs (Box 8)",F3203="Import - Reverse charge (Box 9)"))),"VAT claimed on non-taxable category; ",""))</f>
        <v/>
      </c>
    </row>
    <row r="3204">
      <c r="A3204" s="17" t="n"/>
      <c r="B3204" s="14" t="n"/>
      <c r="C3204" s="14" t="n"/>
      <c r="D3204" s="16" t="n"/>
      <c r="E3204" s="14" t="n"/>
      <c r="F3204" s="14" t="n"/>
      <c r="G3204" s="14" t="n"/>
      <c r="H3204" s="19" t="n"/>
      <c r="I3204" s="19" t="n"/>
      <c r="J3204" s="34">
        <f>IF(A3204="","",H3204+I3204)</f>
        <v/>
      </c>
      <c r="K3204" s="14" t="n"/>
      <c r="L3204" s="14" t="n"/>
      <c r="M3204" s="14" t="n"/>
      <c r="N3204" s="14" t="n"/>
      <c r="O3204" s="20">
        <f>IF(A3204="","",SUMPRODUCT((A3204&gt;=Setup!$C$19:$C$30)*(A3204&lt;=Setup!$D$19:$D$30)*Setup!$A$19:$A$30))</f>
        <v/>
      </c>
      <c r="P3204" s="34">
        <f>IF(A3204="","",IF(OR(F3204="Standard domestic 15% (Box 7)",F3204="Import - VAT paid at customs (Box 8)",F3204="Import - Reverse charge (Box 9)"),ROUND(H3204*Setup!$B$9,2),0))</f>
        <v/>
      </c>
      <c r="Q3204" s="34">
        <f>IF(A3204="","",I3204-P3204)</f>
        <v/>
      </c>
      <c r="R3204" s="34">
        <f>IF(A3204="","",IF(L3204="Yes",I3204,0))</f>
        <v/>
      </c>
      <c r="S3204" s="34">
        <f>IF(A3204="","",IF(AND(L3204="Yes",K3204="Yes",NOT(ISNUMBER(SEARCH("blocked",G3204))),OR(F3204="Standard domestic 15% (Box 7)",F3204="Import - VAT paid at customs (Box 8)",F3204="Import - Reverse charge (Box 9)"),OR(F3204&lt;&gt;"Standard domestic 15% (Box 7)",AND(LEN(D3204)=15,LEFT(D3204,1)="3",RIGHT(D3204,1)="3",ISNUMBER(--D3204)))),I3204,0))</f>
        <v/>
      </c>
      <c r="T3204" s="34">
        <f>IF(A3204="","",R3204-S3204)</f>
        <v/>
      </c>
      <c r="U3204" s="23">
        <f>IF(A3204="","",IF(O3204=0,"Outside audit periods; ","")&amp;IF(F3204="","No VAT category; ","")&amp;IF(ABS(Q3204)&gt;Setup!$B$10,"VAT ≠ 15% × net; ","")&amp;IF(AND(F3204="Standard domestic 15% (Box 7)",NOT(AND(LEN(D3204)=15,LEFT(D3204,1)="3",RIGHT(D3204,1)="3",ISNUMBER(--D3204)))),"Invalid/missing supplier VAT no; ","")&amp;IF(AND(L3204="Yes",K3204&lt;&gt;"Yes"),"VAT claimed without valid tax invoice; ","")&amp;IF(AND(L3204="Yes",ISNUMBER(SEARCH("blocked",G3204))),"Blocked input VAT claimed; ","")&amp;IF(AND(F3204="Import - VAT paid at customs (Box 8)",M3204=""),"Customs declaration no missing; ","")&amp;IF(AND(F3204="Import - Reverse charge (Box 9)",E3204="Saudi Arabia"),"RCM used for a local supplier; ","")&amp;IF(AND(L3204="Yes",NOT(OR(F3204="Standard domestic 15% (Box 7)",F3204="Import - VAT paid at customs (Box 8)",F3204="Import - Reverse charge (Box 9)"))),"VAT claimed on non-taxable category; ",""))</f>
        <v/>
      </c>
    </row>
    <row r="3205">
      <c r="A3205" s="17" t="n"/>
      <c r="B3205" s="14" t="n"/>
      <c r="C3205" s="14" t="n"/>
      <c r="D3205" s="16" t="n"/>
      <c r="E3205" s="14" t="n"/>
      <c r="F3205" s="14" t="n"/>
      <c r="G3205" s="14" t="n"/>
      <c r="H3205" s="19" t="n"/>
      <c r="I3205" s="19" t="n"/>
      <c r="J3205" s="34">
        <f>IF(A3205="","",H3205+I3205)</f>
        <v/>
      </c>
      <c r="K3205" s="14" t="n"/>
      <c r="L3205" s="14" t="n"/>
      <c r="M3205" s="14" t="n"/>
      <c r="N3205" s="14" t="n"/>
      <c r="O3205" s="20">
        <f>IF(A3205="","",SUMPRODUCT((A3205&gt;=Setup!$C$19:$C$30)*(A3205&lt;=Setup!$D$19:$D$30)*Setup!$A$19:$A$30))</f>
        <v/>
      </c>
      <c r="P3205" s="34">
        <f>IF(A3205="","",IF(OR(F3205="Standard domestic 15% (Box 7)",F3205="Import - VAT paid at customs (Box 8)",F3205="Import - Reverse charge (Box 9)"),ROUND(H3205*Setup!$B$9,2),0))</f>
        <v/>
      </c>
      <c r="Q3205" s="34">
        <f>IF(A3205="","",I3205-P3205)</f>
        <v/>
      </c>
      <c r="R3205" s="34">
        <f>IF(A3205="","",IF(L3205="Yes",I3205,0))</f>
        <v/>
      </c>
      <c r="S3205" s="34">
        <f>IF(A3205="","",IF(AND(L3205="Yes",K3205="Yes",NOT(ISNUMBER(SEARCH("blocked",G3205))),OR(F3205="Standard domestic 15% (Box 7)",F3205="Import - VAT paid at customs (Box 8)",F3205="Import - Reverse charge (Box 9)"),OR(F3205&lt;&gt;"Standard domestic 15% (Box 7)",AND(LEN(D3205)=15,LEFT(D3205,1)="3",RIGHT(D3205,1)="3",ISNUMBER(--D3205)))),I3205,0))</f>
        <v/>
      </c>
      <c r="T3205" s="34">
        <f>IF(A3205="","",R3205-S3205)</f>
        <v/>
      </c>
      <c r="U3205" s="23">
        <f>IF(A3205="","",IF(O3205=0,"Outside audit periods; ","")&amp;IF(F3205="","No VAT category; ","")&amp;IF(ABS(Q3205)&gt;Setup!$B$10,"VAT ≠ 15% × net; ","")&amp;IF(AND(F3205="Standard domestic 15% (Box 7)",NOT(AND(LEN(D3205)=15,LEFT(D3205,1)="3",RIGHT(D3205,1)="3",ISNUMBER(--D3205)))),"Invalid/missing supplier VAT no; ","")&amp;IF(AND(L3205="Yes",K3205&lt;&gt;"Yes"),"VAT claimed without valid tax invoice; ","")&amp;IF(AND(L3205="Yes",ISNUMBER(SEARCH("blocked",G3205))),"Blocked input VAT claimed; ","")&amp;IF(AND(F3205="Import - VAT paid at customs (Box 8)",M3205=""),"Customs declaration no missing; ","")&amp;IF(AND(F3205="Import - Reverse charge (Box 9)",E3205="Saudi Arabia"),"RCM used for a local supplier; ","")&amp;IF(AND(L3205="Yes",NOT(OR(F3205="Standard domestic 15% (Box 7)",F3205="Import - VAT paid at customs (Box 8)",F3205="Import - Reverse charge (Box 9)"))),"VAT claimed on non-taxable category; ",""))</f>
        <v/>
      </c>
    </row>
    <row r="3206">
      <c r="A3206" s="17" t="n"/>
      <c r="B3206" s="14" t="n"/>
      <c r="C3206" s="14" t="n"/>
      <c r="D3206" s="16" t="n"/>
      <c r="E3206" s="14" t="n"/>
      <c r="F3206" s="14" t="n"/>
      <c r="G3206" s="14" t="n"/>
      <c r="H3206" s="19" t="n"/>
      <c r="I3206" s="19" t="n"/>
      <c r="J3206" s="34">
        <f>IF(A3206="","",H3206+I3206)</f>
        <v/>
      </c>
      <c r="K3206" s="14" t="n"/>
      <c r="L3206" s="14" t="n"/>
      <c r="M3206" s="14" t="n"/>
      <c r="N3206" s="14" t="n"/>
      <c r="O3206" s="20">
        <f>IF(A3206="","",SUMPRODUCT((A3206&gt;=Setup!$C$19:$C$30)*(A3206&lt;=Setup!$D$19:$D$30)*Setup!$A$19:$A$30))</f>
        <v/>
      </c>
      <c r="P3206" s="34">
        <f>IF(A3206="","",IF(OR(F3206="Standard domestic 15% (Box 7)",F3206="Import - VAT paid at customs (Box 8)",F3206="Import - Reverse charge (Box 9)"),ROUND(H3206*Setup!$B$9,2),0))</f>
        <v/>
      </c>
      <c r="Q3206" s="34">
        <f>IF(A3206="","",I3206-P3206)</f>
        <v/>
      </c>
      <c r="R3206" s="34">
        <f>IF(A3206="","",IF(L3206="Yes",I3206,0))</f>
        <v/>
      </c>
      <c r="S3206" s="34">
        <f>IF(A3206="","",IF(AND(L3206="Yes",K3206="Yes",NOT(ISNUMBER(SEARCH("blocked",G3206))),OR(F3206="Standard domestic 15% (Box 7)",F3206="Import - VAT paid at customs (Box 8)",F3206="Import - Reverse charge (Box 9)"),OR(F3206&lt;&gt;"Standard domestic 15% (Box 7)",AND(LEN(D3206)=15,LEFT(D3206,1)="3",RIGHT(D3206,1)="3",ISNUMBER(--D3206)))),I3206,0))</f>
        <v/>
      </c>
      <c r="T3206" s="34">
        <f>IF(A3206="","",R3206-S3206)</f>
        <v/>
      </c>
      <c r="U3206" s="23">
        <f>IF(A3206="","",IF(O3206=0,"Outside audit periods; ","")&amp;IF(F3206="","No VAT category; ","")&amp;IF(ABS(Q3206)&gt;Setup!$B$10,"VAT ≠ 15% × net; ","")&amp;IF(AND(F3206="Standard domestic 15% (Box 7)",NOT(AND(LEN(D3206)=15,LEFT(D3206,1)="3",RIGHT(D3206,1)="3",ISNUMBER(--D3206)))),"Invalid/missing supplier VAT no; ","")&amp;IF(AND(L3206="Yes",K3206&lt;&gt;"Yes"),"VAT claimed without valid tax invoice; ","")&amp;IF(AND(L3206="Yes",ISNUMBER(SEARCH("blocked",G3206))),"Blocked input VAT claimed; ","")&amp;IF(AND(F3206="Import - VAT paid at customs (Box 8)",M3206=""),"Customs declaration no missing; ","")&amp;IF(AND(F3206="Import - Reverse charge (Box 9)",E3206="Saudi Arabia"),"RCM used for a local supplier; ","")&amp;IF(AND(L3206="Yes",NOT(OR(F3206="Standard domestic 15% (Box 7)",F3206="Import - VAT paid at customs (Box 8)",F3206="Import - Reverse charge (Box 9)"))),"VAT claimed on non-taxable category; ",""))</f>
        <v/>
      </c>
    </row>
    <row r="3207">
      <c r="A3207" s="17" t="n"/>
      <c r="B3207" s="14" t="n"/>
      <c r="C3207" s="14" t="n"/>
      <c r="D3207" s="16" t="n"/>
      <c r="E3207" s="14" t="n"/>
      <c r="F3207" s="14" t="n"/>
      <c r="G3207" s="14" t="n"/>
      <c r="H3207" s="19" t="n"/>
      <c r="I3207" s="19" t="n"/>
      <c r="J3207" s="34">
        <f>IF(A3207="","",H3207+I3207)</f>
        <v/>
      </c>
      <c r="K3207" s="14" t="n"/>
      <c r="L3207" s="14" t="n"/>
      <c r="M3207" s="14" t="n"/>
      <c r="N3207" s="14" t="n"/>
      <c r="O3207" s="20">
        <f>IF(A3207="","",SUMPRODUCT((A3207&gt;=Setup!$C$19:$C$30)*(A3207&lt;=Setup!$D$19:$D$30)*Setup!$A$19:$A$30))</f>
        <v/>
      </c>
      <c r="P3207" s="34">
        <f>IF(A3207="","",IF(OR(F3207="Standard domestic 15% (Box 7)",F3207="Import - VAT paid at customs (Box 8)",F3207="Import - Reverse charge (Box 9)"),ROUND(H3207*Setup!$B$9,2),0))</f>
        <v/>
      </c>
      <c r="Q3207" s="34">
        <f>IF(A3207="","",I3207-P3207)</f>
        <v/>
      </c>
      <c r="R3207" s="34">
        <f>IF(A3207="","",IF(L3207="Yes",I3207,0))</f>
        <v/>
      </c>
      <c r="S3207" s="34">
        <f>IF(A3207="","",IF(AND(L3207="Yes",K3207="Yes",NOT(ISNUMBER(SEARCH("blocked",G3207))),OR(F3207="Standard domestic 15% (Box 7)",F3207="Import - VAT paid at customs (Box 8)",F3207="Import - Reverse charge (Box 9)"),OR(F3207&lt;&gt;"Standard domestic 15% (Box 7)",AND(LEN(D3207)=15,LEFT(D3207,1)="3",RIGHT(D3207,1)="3",ISNUMBER(--D3207)))),I3207,0))</f>
        <v/>
      </c>
      <c r="T3207" s="34">
        <f>IF(A3207="","",R3207-S3207)</f>
        <v/>
      </c>
      <c r="U3207" s="23">
        <f>IF(A3207="","",IF(O3207=0,"Outside audit periods; ","")&amp;IF(F3207="","No VAT category; ","")&amp;IF(ABS(Q3207)&gt;Setup!$B$10,"VAT ≠ 15% × net; ","")&amp;IF(AND(F3207="Standard domestic 15% (Box 7)",NOT(AND(LEN(D3207)=15,LEFT(D3207,1)="3",RIGHT(D3207,1)="3",ISNUMBER(--D3207)))),"Invalid/missing supplier VAT no; ","")&amp;IF(AND(L3207="Yes",K3207&lt;&gt;"Yes"),"VAT claimed without valid tax invoice; ","")&amp;IF(AND(L3207="Yes",ISNUMBER(SEARCH("blocked",G3207))),"Blocked input VAT claimed; ","")&amp;IF(AND(F3207="Import - VAT paid at customs (Box 8)",M3207=""),"Customs declaration no missing; ","")&amp;IF(AND(F3207="Import - Reverse charge (Box 9)",E3207="Saudi Arabia"),"RCM used for a local supplier; ","")&amp;IF(AND(L3207="Yes",NOT(OR(F3207="Standard domestic 15% (Box 7)",F3207="Import - VAT paid at customs (Box 8)",F3207="Import - Reverse charge (Box 9)"))),"VAT claimed on non-taxable category; ",""))</f>
        <v/>
      </c>
    </row>
    <row r="3208">
      <c r="A3208" s="17" t="n"/>
      <c r="B3208" s="14" t="n"/>
      <c r="C3208" s="14" t="n"/>
      <c r="D3208" s="16" t="n"/>
      <c r="E3208" s="14" t="n"/>
      <c r="F3208" s="14" t="n"/>
      <c r="G3208" s="14" t="n"/>
      <c r="H3208" s="19" t="n"/>
      <c r="I3208" s="19" t="n"/>
      <c r="J3208" s="34">
        <f>IF(A3208="","",H3208+I3208)</f>
        <v/>
      </c>
      <c r="K3208" s="14" t="n"/>
      <c r="L3208" s="14" t="n"/>
      <c r="M3208" s="14" t="n"/>
      <c r="N3208" s="14" t="n"/>
      <c r="O3208" s="20">
        <f>IF(A3208="","",SUMPRODUCT((A3208&gt;=Setup!$C$19:$C$30)*(A3208&lt;=Setup!$D$19:$D$30)*Setup!$A$19:$A$30))</f>
        <v/>
      </c>
      <c r="P3208" s="34">
        <f>IF(A3208="","",IF(OR(F3208="Standard domestic 15% (Box 7)",F3208="Import - VAT paid at customs (Box 8)",F3208="Import - Reverse charge (Box 9)"),ROUND(H3208*Setup!$B$9,2),0))</f>
        <v/>
      </c>
      <c r="Q3208" s="34">
        <f>IF(A3208="","",I3208-P3208)</f>
        <v/>
      </c>
      <c r="R3208" s="34">
        <f>IF(A3208="","",IF(L3208="Yes",I3208,0))</f>
        <v/>
      </c>
      <c r="S3208" s="34">
        <f>IF(A3208="","",IF(AND(L3208="Yes",K3208="Yes",NOT(ISNUMBER(SEARCH("blocked",G3208))),OR(F3208="Standard domestic 15% (Box 7)",F3208="Import - VAT paid at customs (Box 8)",F3208="Import - Reverse charge (Box 9)"),OR(F3208&lt;&gt;"Standard domestic 15% (Box 7)",AND(LEN(D3208)=15,LEFT(D3208,1)="3",RIGHT(D3208,1)="3",ISNUMBER(--D3208)))),I3208,0))</f>
        <v/>
      </c>
      <c r="T3208" s="34">
        <f>IF(A3208="","",R3208-S3208)</f>
        <v/>
      </c>
      <c r="U3208" s="23">
        <f>IF(A3208="","",IF(O3208=0,"Outside audit periods; ","")&amp;IF(F3208="","No VAT category; ","")&amp;IF(ABS(Q3208)&gt;Setup!$B$10,"VAT ≠ 15% × net; ","")&amp;IF(AND(F3208="Standard domestic 15% (Box 7)",NOT(AND(LEN(D3208)=15,LEFT(D3208,1)="3",RIGHT(D3208,1)="3",ISNUMBER(--D3208)))),"Invalid/missing supplier VAT no; ","")&amp;IF(AND(L3208="Yes",K3208&lt;&gt;"Yes"),"VAT claimed without valid tax invoice; ","")&amp;IF(AND(L3208="Yes",ISNUMBER(SEARCH("blocked",G3208))),"Blocked input VAT claimed; ","")&amp;IF(AND(F3208="Import - VAT paid at customs (Box 8)",M3208=""),"Customs declaration no missing; ","")&amp;IF(AND(F3208="Import - Reverse charge (Box 9)",E3208="Saudi Arabia"),"RCM used for a local supplier; ","")&amp;IF(AND(L3208="Yes",NOT(OR(F3208="Standard domestic 15% (Box 7)",F3208="Import - VAT paid at customs (Box 8)",F3208="Import - Reverse charge (Box 9)"))),"VAT claimed on non-taxable category; ",""))</f>
        <v/>
      </c>
    </row>
    <row r="3209">
      <c r="A3209" s="17" t="n"/>
      <c r="B3209" s="14" t="n"/>
      <c r="C3209" s="14" t="n"/>
      <c r="D3209" s="16" t="n"/>
      <c r="E3209" s="14" t="n"/>
      <c r="F3209" s="14" t="n"/>
      <c r="G3209" s="14" t="n"/>
      <c r="H3209" s="19" t="n"/>
      <c r="I3209" s="19" t="n"/>
      <c r="J3209" s="34">
        <f>IF(A3209="","",H3209+I3209)</f>
        <v/>
      </c>
      <c r="K3209" s="14" t="n"/>
      <c r="L3209" s="14" t="n"/>
      <c r="M3209" s="14" t="n"/>
      <c r="N3209" s="14" t="n"/>
      <c r="O3209" s="20">
        <f>IF(A3209="","",SUMPRODUCT((A3209&gt;=Setup!$C$19:$C$30)*(A3209&lt;=Setup!$D$19:$D$30)*Setup!$A$19:$A$30))</f>
        <v/>
      </c>
      <c r="P3209" s="34">
        <f>IF(A3209="","",IF(OR(F3209="Standard domestic 15% (Box 7)",F3209="Import - VAT paid at customs (Box 8)",F3209="Import - Reverse charge (Box 9)"),ROUND(H3209*Setup!$B$9,2),0))</f>
        <v/>
      </c>
      <c r="Q3209" s="34">
        <f>IF(A3209="","",I3209-P3209)</f>
        <v/>
      </c>
      <c r="R3209" s="34">
        <f>IF(A3209="","",IF(L3209="Yes",I3209,0))</f>
        <v/>
      </c>
      <c r="S3209" s="34">
        <f>IF(A3209="","",IF(AND(L3209="Yes",K3209="Yes",NOT(ISNUMBER(SEARCH("blocked",G3209))),OR(F3209="Standard domestic 15% (Box 7)",F3209="Import - VAT paid at customs (Box 8)",F3209="Import - Reverse charge (Box 9)"),OR(F3209&lt;&gt;"Standard domestic 15% (Box 7)",AND(LEN(D3209)=15,LEFT(D3209,1)="3",RIGHT(D3209,1)="3",ISNUMBER(--D3209)))),I3209,0))</f>
        <v/>
      </c>
      <c r="T3209" s="34">
        <f>IF(A3209="","",R3209-S3209)</f>
        <v/>
      </c>
      <c r="U3209" s="23">
        <f>IF(A3209="","",IF(O3209=0,"Outside audit periods; ","")&amp;IF(F3209="","No VAT category; ","")&amp;IF(ABS(Q3209)&gt;Setup!$B$10,"VAT ≠ 15% × net; ","")&amp;IF(AND(F3209="Standard domestic 15% (Box 7)",NOT(AND(LEN(D3209)=15,LEFT(D3209,1)="3",RIGHT(D3209,1)="3",ISNUMBER(--D3209)))),"Invalid/missing supplier VAT no; ","")&amp;IF(AND(L3209="Yes",K3209&lt;&gt;"Yes"),"VAT claimed without valid tax invoice; ","")&amp;IF(AND(L3209="Yes",ISNUMBER(SEARCH("blocked",G3209))),"Blocked input VAT claimed; ","")&amp;IF(AND(F3209="Import - VAT paid at customs (Box 8)",M3209=""),"Customs declaration no missing; ","")&amp;IF(AND(F3209="Import - Reverse charge (Box 9)",E3209="Saudi Arabia"),"RCM used for a local supplier; ","")&amp;IF(AND(L3209="Yes",NOT(OR(F3209="Standard domestic 15% (Box 7)",F3209="Import - VAT paid at customs (Box 8)",F3209="Import - Reverse charge (Box 9)"))),"VAT claimed on non-taxable category; ",""))</f>
        <v/>
      </c>
    </row>
    <row r="3210">
      <c r="A3210" s="17" t="n"/>
      <c r="B3210" s="14" t="n"/>
      <c r="C3210" s="14" t="n"/>
      <c r="D3210" s="16" t="n"/>
      <c r="E3210" s="14" t="n"/>
      <c r="F3210" s="14" t="n"/>
      <c r="G3210" s="14" t="n"/>
      <c r="H3210" s="19" t="n"/>
      <c r="I3210" s="19" t="n"/>
      <c r="J3210" s="34">
        <f>IF(A3210="","",H3210+I3210)</f>
        <v/>
      </c>
      <c r="K3210" s="14" t="n"/>
      <c r="L3210" s="14" t="n"/>
      <c r="M3210" s="14" t="n"/>
      <c r="N3210" s="14" t="n"/>
      <c r="O3210" s="20">
        <f>IF(A3210="","",SUMPRODUCT((A3210&gt;=Setup!$C$19:$C$30)*(A3210&lt;=Setup!$D$19:$D$30)*Setup!$A$19:$A$30))</f>
        <v/>
      </c>
      <c r="P3210" s="34">
        <f>IF(A3210="","",IF(OR(F3210="Standard domestic 15% (Box 7)",F3210="Import - VAT paid at customs (Box 8)",F3210="Import - Reverse charge (Box 9)"),ROUND(H3210*Setup!$B$9,2),0))</f>
        <v/>
      </c>
      <c r="Q3210" s="34">
        <f>IF(A3210="","",I3210-P3210)</f>
        <v/>
      </c>
      <c r="R3210" s="34">
        <f>IF(A3210="","",IF(L3210="Yes",I3210,0))</f>
        <v/>
      </c>
      <c r="S3210" s="34">
        <f>IF(A3210="","",IF(AND(L3210="Yes",K3210="Yes",NOT(ISNUMBER(SEARCH("blocked",G3210))),OR(F3210="Standard domestic 15% (Box 7)",F3210="Import - VAT paid at customs (Box 8)",F3210="Import - Reverse charge (Box 9)"),OR(F3210&lt;&gt;"Standard domestic 15% (Box 7)",AND(LEN(D3210)=15,LEFT(D3210,1)="3",RIGHT(D3210,1)="3",ISNUMBER(--D3210)))),I3210,0))</f>
        <v/>
      </c>
      <c r="T3210" s="34">
        <f>IF(A3210="","",R3210-S3210)</f>
        <v/>
      </c>
      <c r="U3210" s="23">
        <f>IF(A3210="","",IF(O3210=0,"Outside audit periods; ","")&amp;IF(F3210="","No VAT category; ","")&amp;IF(ABS(Q3210)&gt;Setup!$B$10,"VAT ≠ 15% × net; ","")&amp;IF(AND(F3210="Standard domestic 15% (Box 7)",NOT(AND(LEN(D3210)=15,LEFT(D3210,1)="3",RIGHT(D3210,1)="3",ISNUMBER(--D3210)))),"Invalid/missing supplier VAT no; ","")&amp;IF(AND(L3210="Yes",K3210&lt;&gt;"Yes"),"VAT claimed without valid tax invoice; ","")&amp;IF(AND(L3210="Yes",ISNUMBER(SEARCH("blocked",G3210))),"Blocked input VAT claimed; ","")&amp;IF(AND(F3210="Import - VAT paid at customs (Box 8)",M3210=""),"Customs declaration no missing; ","")&amp;IF(AND(F3210="Import - Reverse charge (Box 9)",E3210="Saudi Arabia"),"RCM used for a local supplier; ","")&amp;IF(AND(L3210="Yes",NOT(OR(F3210="Standard domestic 15% (Box 7)",F3210="Import - VAT paid at customs (Box 8)",F3210="Import - Reverse charge (Box 9)"))),"VAT claimed on non-taxable category; ",""))</f>
        <v/>
      </c>
    </row>
    <row r="3211">
      <c r="A3211" s="17" t="n"/>
      <c r="B3211" s="14" t="n"/>
      <c r="C3211" s="14" t="n"/>
      <c r="D3211" s="16" t="n"/>
      <c r="E3211" s="14" t="n"/>
      <c r="F3211" s="14" t="n"/>
      <c r="G3211" s="14" t="n"/>
      <c r="H3211" s="19" t="n"/>
      <c r="I3211" s="19" t="n"/>
      <c r="J3211" s="34">
        <f>IF(A3211="","",H3211+I3211)</f>
        <v/>
      </c>
      <c r="K3211" s="14" t="n"/>
      <c r="L3211" s="14" t="n"/>
      <c r="M3211" s="14" t="n"/>
      <c r="N3211" s="14" t="n"/>
      <c r="O3211" s="20">
        <f>IF(A3211="","",SUMPRODUCT((A3211&gt;=Setup!$C$19:$C$30)*(A3211&lt;=Setup!$D$19:$D$30)*Setup!$A$19:$A$30))</f>
        <v/>
      </c>
      <c r="P3211" s="34">
        <f>IF(A3211="","",IF(OR(F3211="Standard domestic 15% (Box 7)",F3211="Import - VAT paid at customs (Box 8)",F3211="Import - Reverse charge (Box 9)"),ROUND(H3211*Setup!$B$9,2),0))</f>
        <v/>
      </c>
      <c r="Q3211" s="34">
        <f>IF(A3211="","",I3211-P3211)</f>
        <v/>
      </c>
      <c r="R3211" s="34">
        <f>IF(A3211="","",IF(L3211="Yes",I3211,0))</f>
        <v/>
      </c>
      <c r="S3211" s="34">
        <f>IF(A3211="","",IF(AND(L3211="Yes",K3211="Yes",NOT(ISNUMBER(SEARCH("blocked",G3211))),OR(F3211="Standard domestic 15% (Box 7)",F3211="Import - VAT paid at customs (Box 8)",F3211="Import - Reverse charge (Box 9)"),OR(F3211&lt;&gt;"Standard domestic 15% (Box 7)",AND(LEN(D3211)=15,LEFT(D3211,1)="3",RIGHT(D3211,1)="3",ISNUMBER(--D3211)))),I3211,0))</f>
        <v/>
      </c>
      <c r="T3211" s="34">
        <f>IF(A3211="","",R3211-S3211)</f>
        <v/>
      </c>
      <c r="U3211" s="23">
        <f>IF(A3211="","",IF(O3211=0,"Outside audit periods; ","")&amp;IF(F3211="","No VAT category; ","")&amp;IF(ABS(Q3211)&gt;Setup!$B$10,"VAT ≠ 15% × net; ","")&amp;IF(AND(F3211="Standard domestic 15% (Box 7)",NOT(AND(LEN(D3211)=15,LEFT(D3211,1)="3",RIGHT(D3211,1)="3",ISNUMBER(--D3211)))),"Invalid/missing supplier VAT no; ","")&amp;IF(AND(L3211="Yes",K3211&lt;&gt;"Yes"),"VAT claimed without valid tax invoice; ","")&amp;IF(AND(L3211="Yes",ISNUMBER(SEARCH("blocked",G3211))),"Blocked input VAT claimed; ","")&amp;IF(AND(F3211="Import - VAT paid at customs (Box 8)",M3211=""),"Customs declaration no missing; ","")&amp;IF(AND(F3211="Import - Reverse charge (Box 9)",E3211="Saudi Arabia"),"RCM used for a local supplier; ","")&amp;IF(AND(L3211="Yes",NOT(OR(F3211="Standard domestic 15% (Box 7)",F3211="Import - VAT paid at customs (Box 8)",F3211="Import - Reverse charge (Box 9)"))),"VAT claimed on non-taxable category; ",""))</f>
        <v/>
      </c>
    </row>
    <row r="3212">
      <c r="A3212" s="17" t="n"/>
      <c r="B3212" s="14" t="n"/>
      <c r="C3212" s="14" t="n"/>
      <c r="D3212" s="16" t="n"/>
      <c r="E3212" s="14" t="n"/>
      <c r="F3212" s="14" t="n"/>
      <c r="G3212" s="14" t="n"/>
      <c r="H3212" s="19" t="n"/>
      <c r="I3212" s="19" t="n"/>
      <c r="J3212" s="34">
        <f>IF(A3212="","",H3212+I3212)</f>
        <v/>
      </c>
      <c r="K3212" s="14" t="n"/>
      <c r="L3212" s="14" t="n"/>
      <c r="M3212" s="14" t="n"/>
      <c r="N3212" s="14" t="n"/>
      <c r="O3212" s="20">
        <f>IF(A3212="","",SUMPRODUCT((A3212&gt;=Setup!$C$19:$C$30)*(A3212&lt;=Setup!$D$19:$D$30)*Setup!$A$19:$A$30))</f>
        <v/>
      </c>
      <c r="P3212" s="34">
        <f>IF(A3212="","",IF(OR(F3212="Standard domestic 15% (Box 7)",F3212="Import - VAT paid at customs (Box 8)",F3212="Import - Reverse charge (Box 9)"),ROUND(H3212*Setup!$B$9,2),0))</f>
        <v/>
      </c>
      <c r="Q3212" s="34">
        <f>IF(A3212="","",I3212-P3212)</f>
        <v/>
      </c>
      <c r="R3212" s="34">
        <f>IF(A3212="","",IF(L3212="Yes",I3212,0))</f>
        <v/>
      </c>
      <c r="S3212" s="34">
        <f>IF(A3212="","",IF(AND(L3212="Yes",K3212="Yes",NOT(ISNUMBER(SEARCH("blocked",G3212))),OR(F3212="Standard domestic 15% (Box 7)",F3212="Import - VAT paid at customs (Box 8)",F3212="Import - Reverse charge (Box 9)"),OR(F3212&lt;&gt;"Standard domestic 15% (Box 7)",AND(LEN(D3212)=15,LEFT(D3212,1)="3",RIGHT(D3212,1)="3",ISNUMBER(--D3212)))),I3212,0))</f>
        <v/>
      </c>
      <c r="T3212" s="34">
        <f>IF(A3212="","",R3212-S3212)</f>
        <v/>
      </c>
      <c r="U3212" s="23">
        <f>IF(A3212="","",IF(O3212=0,"Outside audit periods; ","")&amp;IF(F3212="","No VAT category; ","")&amp;IF(ABS(Q3212)&gt;Setup!$B$10,"VAT ≠ 15% × net; ","")&amp;IF(AND(F3212="Standard domestic 15% (Box 7)",NOT(AND(LEN(D3212)=15,LEFT(D3212,1)="3",RIGHT(D3212,1)="3",ISNUMBER(--D3212)))),"Invalid/missing supplier VAT no; ","")&amp;IF(AND(L3212="Yes",K3212&lt;&gt;"Yes"),"VAT claimed without valid tax invoice; ","")&amp;IF(AND(L3212="Yes",ISNUMBER(SEARCH("blocked",G3212))),"Blocked input VAT claimed; ","")&amp;IF(AND(F3212="Import - VAT paid at customs (Box 8)",M3212=""),"Customs declaration no missing; ","")&amp;IF(AND(F3212="Import - Reverse charge (Box 9)",E3212="Saudi Arabia"),"RCM used for a local supplier; ","")&amp;IF(AND(L3212="Yes",NOT(OR(F3212="Standard domestic 15% (Box 7)",F3212="Import - VAT paid at customs (Box 8)",F3212="Import - Reverse charge (Box 9)"))),"VAT claimed on non-taxable category; ",""))</f>
        <v/>
      </c>
    </row>
    <row r="3213">
      <c r="A3213" s="17" t="n"/>
      <c r="B3213" s="14" t="n"/>
      <c r="C3213" s="14" t="n"/>
      <c r="D3213" s="16" t="n"/>
      <c r="E3213" s="14" t="n"/>
      <c r="F3213" s="14" t="n"/>
      <c r="G3213" s="14" t="n"/>
      <c r="H3213" s="19" t="n"/>
      <c r="I3213" s="19" t="n"/>
      <c r="J3213" s="34">
        <f>IF(A3213="","",H3213+I3213)</f>
        <v/>
      </c>
      <c r="K3213" s="14" t="n"/>
      <c r="L3213" s="14" t="n"/>
      <c r="M3213" s="14" t="n"/>
      <c r="N3213" s="14" t="n"/>
      <c r="O3213" s="20">
        <f>IF(A3213="","",SUMPRODUCT((A3213&gt;=Setup!$C$19:$C$30)*(A3213&lt;=Setup!$D$19:$D$30)*Setup!$A$19:$A$30))</f>
        <v/>
      </c>
      <c r="P3213" s="34">
        <f>IF(A3213="","",IF(OR(F3213="Standard domestic 15% (Box 7)",F3213="Import - VAT paid at customs (Box 8)",F3213="Import - Reverse charge (Box 9)"),ROUND(H3213*Setup!$B$9,2),0))</f>
        <v/>
      </c>
      <c r="Q3213" s="34">
        <f>IF(A3213="","",I3213-P3213)</f>
        <v/>
      </c>
      <c r="R3213" s="34">
        <f>IF(A3213="","",IF(L3213="Yes",I3213,0))</f>
        <v/>
      </c>
      <c r="S3213" s="34">
        <f>IF(A3213="","",IF(AND(L3213="Yes",K3213="Yes",NOT(ISNUMBER(SEARCH("blocked",G3213))),OR(F3213="Standard domestic 15% (Box 7)",F3213="Import - VAT paid at customs (Box 8)",F3213="Import - Reverse charge (Box 9)"),OR(F3213&lt;&gt;"Standard domestic 15% (Box 7)",AND(LEN(D3213)=15,LEFT(D3213,1)="3",RIGHT(D3213,1)="3",ISNUMBER(--D3213)))),I3213,0))</f>
        <v/>
      </c>
      <c r="T3213" s="34">
        <f>IF(A3213="","",R3213-S3213)</f>
        <v/>
      </c>
      <c r="U3213" s="23">
        <f>IF(A3213="","",IF(O3213=0,"Outside audit periods; ","")&amp;IF(F3213="","No VAT category; ","")&amp;IF(ABS(Q3213)&gt;Setup!$B$10,"VAT ≠ 15% × net; ","")&amp;IF(AND(F3213="Standard domestic 15% (Box 7)",NOT(AND(LEN(D3213)=15,LEFT(D3213,1)="3",RIGHT(D3213,1)="3",ISNUMBER(--D3213)))),"Invalid/missing supplier VAT no; ","")&amp;IF(AND(L3213="Yes",K3213&lt;&gt;"Yes"),"VAT claimed without valid tax invoice; ","")&amp;IF(AND(L3213="Yes",ISNUMBER(SEARCH("blocked",G3213))),"Blocked input VAT claimed; ","")&amp;IF(AND(F3213="Import - VAT paid at customs (Box 8)",M3213=""),"Customs declaration no missing; ","")&amp;IF(AND(F3213="Import - Reverse charge (Box 9)",E3213="Saudi Arabia"),"RCM used for a local supplier; ","")&amp;IF(AND(L3213="Yes",NOT(OR(F3213="Standard domestic 15% (Box 7)",F3213="Import - VAT paid at customs (Box 8)",F3213="Import - Reverse charge (Box 9)"))),"VAT claimed on non-taxable category; ",""))</f>
        <v/>
      </c>
    </row>
    <row r="3214">
      <c r="A3214" s="17" t="n"/>
      <c r="B3214" s="14" t="n"/>
      <c r="C3214" s="14" t="n"/>
      <c r="D3214" s="16" t="n"/>
      <c r="E3214" s="14" t="n"/>
      <c r="F3214" s="14" t="n"/>
      <c r="G3214" s="14" t="n"/>
      <c r="H3214" s="19" t="n"/>
      <c r="I3214" s="19" t="n"/>
      <c r="J3214" s="34">
        <f>IF(A3214="","",H3214+I3214)</f>
        <v/>
      </c>
      <c r="K3214" s="14" t="n"/>
      <c r="L3214" s="14" t="n"/>
      <c r="M3214" s="14" t="n"/>
      <c r="N3214" s="14" t="n"/>
      <c r="O3214" s="20">
        <f>IF(A3214="","",SUMPRODUCT((A3214&gt;=Setup!$C$19:$C$30)*(A3214&lt;=Setup!$D$19:$D$30)*Setup!$A$19:$A$30))</f>
        <v/>
      </c>
      <c r="P3214" s="34">
        <f>IF(A3214="","",IF(OR(F3214="Standard domestic 15% (Box 7)",F3214="Import - VAT paid at customs (Box 8)",F3214="Import - Reverse charge (Box 9)"),ROUND(H3214*Setup!$B$9,2),0))</f>
        <v/>
      </c>
      <c r="Q3214" s="34">
        <f>IF(A3214="","",I3214-P3214)</f>
        <v/>
      </c>
      <c r="R3214" s="34">
        <f>IF(A3214="","",IF(L3214="Yes",I3214,0))</f>
        <v/>
      </c>
      <c r="S3214" s="34">
        <f>IF(A3214="","",IF(AND(L3214="Yes",K3214="Yes",NOT(ISNUMBER(SEARCH("blocked",G3214))),OR(F3214="Standard domestic 15% (Box 7)",F3214="Import - VAT paid at customs (Box 8)",F3214="Import - Reverse charge (Box 9)"),OR(F3214&lt;&gt;"Standard domestic 15% (Box 7)",AND(LEN(D3214)=15,LEFT(D3214,1)="3",RIGHT(D3214,1)="3",ISNUMBER(--D3214)))),I3214,0))</f>
        <v/>
      </c>
      <c r="T3214" s="34">
        <f>IF(A3214="","",R3214-S3214)</f>
        <v/>
      </c>
      <c r="U3214" s="23">
        <f>IF(A3214="","",IF(O3214=0,"Outside audit periods; ","")&amp;IF(F3214="","No VAT category; ","")&amp;IF(ABS(Q3214)&gt;Setup!$B$10,"VAT ≠ 15% × net; ","")&amp;IF(AND(F3214="Standard domestic 15% (Box 7)",NOT(AND(LEN(D3214)=15,LEFT(D3214,1)="3",RIGHT(D3214,1)="3",ISNUMBER(--D3214)))),"Invalid/missing supplier VAT no; ","")&amp;IF(AND(L3214="Yes",K3214&lt;&gt;"Yes"),"VAT claimed without valid tax invoice; ","")&amp;IF(AND(L3214="Yes",ISNUMBER(SEARCH("blocked",G3214))),"Blocked input VAT claimed; ","")&amp;IF(AND(F3214="Import - VAT paid at customs (Box 8)",M3214=""),"Customs declaration no missing; ","")&amp;IF(AND(F3214="Import - Reverse charge (Box 9)",E3214="Saudi Arabia"),"RCM used for a local supplier; ","")&amp;IF(AND(L3214="Yes",NOT(OR(F3214="Standard domestic 15% (Box 7)",F3214="Import - VAT paid at customs (Box 8)",F3214="Import - Reverse charge (Box 9)"))),"VAT claimed on non-taxable category; ",""))</f>
        <v/>
      </c>
    </row>
    <row r="3215">
      <c r="A3215" s="17" t="n"/>
      <c r="B3215" s="14" t="n"/>
      <c r="C3215" s="14" t="n"/>
      <c r="D3215" s="16" t="n"/>
      <c r="E3215" s="14" t="n"/>
      <c r="F3215" s="14" t="n"/>
      <c r="G3215" s="14" t="n"/>
      <c r="H3215" s="19" t="n"/>
      <c r="I3215" s="19" t="n"/>
      <c r="J3215" s="34">
        <f>IF(A3215="","",H3215+I3215)</f>
        <v/>
      </c>
      <c r="K3215" s="14" t="n"/>
      <c r="L3215" s="14" t="n"/>
      <c r="M3215" s="14" t="n"/>
      <c r="N3215" s="14" t="n"/>
      <c r="O3215" s="20">
        <f>IF(A3215="","",SUMPRODUCT((A3215&gt;=Setup!$C$19:$C$30)*(A3215&lt;=Setup!$D$19:$D$30)*Setup!$A$19:$A$30))</f>
        <v/>
      </c>
      <c r="P3215" s="34">
        <f>IF(A3215="","",IF(OR(F3215="Standard domestic 15% (Box 7)",F3215="Import - VAT paid at customs (Box 8)",F3215="Import - Reverse charge (Box 9)"),ROUND(H3215*Setup!$B$9,2),0))</f>
        <v/>
      </c>
      <c r="Q3215" s="34">
        <f>IF(A3215="","",I3215-P3215)</f>
        <v/>
      </c>
      <c r="R3215" s="34">
        <f>IF(A3215="","",IF(L3215="Yes",I3215,0))</f>
        <v/>
      </c>
      <c r="S3215" s="34">
        <f>IF(A3215="","",IF(AND(L3215="Yes",K3215="Yes",NOT(ISNUMBER(SEARCH("blocked",G3215))),OR(F3215="Standard domestic 15% (Box 7)",F3215="Import - VAT paid at customs (Box 8)",F3215="Import - Reverse charge (Box 9)"),OR(F3215&lt;&gt;"Standard domestic 15% (Box 7)",AND(LEN(D3215)=15,LEFT(D3215,1)="3",RIGHT(D3215,1)="3",ISNUMBER(--D3215)))),I3215,0))</f>
        <v/>
      </c>
      <c r="T3215" s="34">
        <f>IF(A3215="","",R3215-S3215)</f>
        <v/>
      </c>
      <c r="U3215" s="23">
        <f>IF(A3215="","",IF(O3215=0,"Outside audit periods; ","")&amp;IF(F3215="","No VAT category; ","")&amp;IF(ABS(Q3215)&gt;Setup!$B$10,"VAT ≠ 15% × net; ","")&amp;IF(AND(F3215="Standard domestic 15% (Box 7)",NOT(AND(LEN(D3215)=15,LEFT(D3215,1)="3",RIGHT(D3215,1)="3",ISNUMBER(--D3215)))),"Invalid/missing supplier VAT no; ","")&amp;IF(AND(L3215="Yes",K3215&lt;&gt;"Yes"),"VAT claimed without valid tax invoice; ","")&amp;IF(AND(L3215="Yes",ISNUMBER(SEARCH("blocked",G3215))),"Blocked input VAT claimed; ","")&amp;IF(AND(F3215="Import - VAT paid at customs (Box 8)",M3215=""),"Customs declaration no missing; ","")&amp;IF(AND(F3215="Import - Reverse charge (Box 9)",E3215="Saudi Arabia"),"RCM used for a local supplier; ","")&amp;IF(AND(L3215="Yes",NOT(OR(F3215="Standard domestic 15% (Box 7)",F3215="Import - VAT paid at customs (Box 8)",F3215="Import - Reverse charge (Box 9)"))),"VAT claimed on non-taxable category; ",""))</f>
        <v/>
      </c>
    </row>
    <row r="3216">
      <c r="A3216" s="17" t="n"/>
      <c r="B3216" s="14" t="n"/>
      <c r="C3216" s="14" t="n"/>
      <c r="D3216" s="16" t="n"/>
      <c r="E3216" s="14" t="n"/>
      <c r="F3216" s="14" t="n"/>
      <c r="G3216" s="14" t="n"/>
      <c r="H3216" s="19" t="n"/>
      <c r="I3216" s="19" t="n"/>
      <c r="J3216" s="34">
        <f>IF(A3216="","",H3216+I3216)</f>
        <v/>
      </c>
      <c r="K3216" s="14" t="n"/>
      <c r="L3216" s="14" t="n"/>
      <c r="M3216" s="14" t="n"/>
      <c r="N3216" s="14" t="n"/>
      <c r="O3216" s="20">
        <f>IF(A3216="","",SUMPRODUCT((A3216&gt;=Setup!$C$19:$C$30)*(A3216&lt;=Setup!$D$19:$D$30)*Setup!$A$19:$A$30))</f>
        <v/>
      </c>
      <c r="P3216" s="34">
        <f>IF(A3216="","",IF(OR(F3216="Standard domestic 15% (Box 7)",F3216="Import - VAT paid at customs (Box 8)",F3216="Import - Reverse charge (Box 9)"),ROUND(H3216*Setup!$B$9,2),0))</f>
        <v/>
      </c>
      <c r="Q3216" s="34">
        <f>IF(A3216="","",I3216-P3216)</f>
        <v/>
      </c>
      <c r="R3216" s="34">
        <f>IF(A3216="","",IF(L3216="Yes",I3216,0))</f>
        <v/>
      </c>
      <c r="S3216" s="34">
        <f>IF(A3216="","",IF(AND(L3216="Yes",K3216="Yes",NOT(ISNUMBER(SEARCH("blocked",G3216))),OR(F3216="Standard domestic 15% (Box 7)",F3216="Import - VAT paid at customs (Box 8)",F3216="Import - Reverse charge (Box 9)"),OR(F3216&lt;&gt;"Standard domestic 15% (Box 7)",AND(LEN(D3216)=15,LEFT(D3216,1)="3",RIGHT(D3216,1)="3",ISNUMBER(--D3216)))),I3216,0))</f>
        <v/>
      </c>
      <c r="T3216" s="34">
        <f>IF(A3216="","",R3216-S3216)</f>
        <v/>
      </c>
      <c r="U3216" s="23">
        <f>IF(A3216="","",IF(O3216=0,"Outside audit periods; ","")&amp;IF(F3216="","No VAT category; ","")&amp;IF(ABS(Q3216)&gt;Setup!$B$10,"VAT ≠ 15% × net; ","")&amp;IF(AND(F3216="Standard domestic 15% (Box 7)",NOT(AND(LEN(D3216)=15,LEFT(D3216,1)="3",RIGHT(D3216,1)="3",ISNUMBER(--D3216)))),"Invalid/missing supplier VAT no; ","")&amp;IF(AND(L3216="Yes",K3216&lt;&gt;"Yes"),"VAT claimed without valid tax invoice; ","")&amp;IF(AND(L3216="Yes",ISNUMBER(SEARCH("blocked",G3216))),"Blocked input VAT claimed; ","")&amp;IF(AND(F3216="Import - VAT paid at customs (Box 8)",M3216=""),"Customs declaration no missing; ","")&amp;IF(AND(F3216="Import - Reverse charge (Box 9)",E3216="Saudi Arabia"),"RCM used for a local supplier; ","")&amp;IF(AND(L3216="Yes",NOT(OR(F3216="Standard domestic 15% (Box 7)",F3216="Import - VAT paid at customs (Box 8)",F3216="Import - Reverse charge (Box 9)"))),"VAT claimed on non-taxable category; ",""))</f>
        <v/>
      </c>
    </row>
    <row r="3217">
      <c r="A3217" s="17" t="n"/>
      <c r="B3217" s="14" t="n"/>
      <c r="C3217" s="14" t="n"/>
      <c r="D3217" s="16" t="n"/>
      <c r="E3217" s="14" t="n"/>
      <c r="F3217" s="14" t="n"/>
      <c r="G3217" s="14" t="n"/>
      <c r="H3217" s="19" t="n"/>
      <c r="I3217" s="19" t="n"/>
      <c r="J3217" s="34">
        <f>IF(A3217="","",H3217+I3217)</f>
        <v/>
      </c>
      <c r="K3217" s="14" t="n"/>
      <c r="L3217" s="14" t="n"/>
      <c r="M3217" s="14" t="n"/>
      <c r="N3217" s="14" t="n"/>
      <c r="O3217" s="20">
        <f>IF(A3217="","",SUMPRODUCT((A3217&gt;=Setup!$C$19:$C$30)*(A3217&lt;=Setup!$D$19:$D$30)*Setup!$A$19:$A$30))</f>
        <v/>
      </c>
      <c r="P3217" s="34">
        <f>IF(A3217="","",IF(OR(F3217="Standard domestic 15% (Box 7)",F3217="Import - VAT paid at customs (Box 8)",F3217="Import - Reverse charge (Box 9)"),ROUND(H3217*Setup!$B$9,2),0))</f>
        <v/>
      </c>
      <c r="Q3217" s="34">
        <f>IF(A3217="","",I3217-P3217)</f>
        <v/>
      </c>
      <c r="R3217" s="34">
        <f>IF(A3217="","",IF(L3217="Yes",I3217,0))</f>
        <v/>
      </c>
      <c r="S3217" s="34">
        <f>IF(A3217="","",IF(AND(L3217="Yes",K3217="Yes",NOT(ISNUMBER(SEARCH("blocked",G3217))),OR(F3217="Standard domestic 15% (Box 7)",F3217="Import - VAT paid at customs (Box 8)",F3217="Import - Reverse charge (Box 9)"),OR(F3217&lt;&gt;"Standard domestic 15% (Box 7)",AND(LEN(D3217)=15,LEFT(D3217,1)="3",RIGHT(D3217,1)="3",ISNUMBER(--D3217)))),I3217,0))</f>
        <v/>
      </c>
      <c r="T3217" s="34">
        <f>IF(A3217="","",R3217-S3217)</f>
        <v/>
      </c>
      <c r="U3217" s="23">
        <f>IF(A3217="","",IF(O3217=0,"Outside audit periods; ","")&amp;IF(F3217="","No VAT category; ","")&amp;IF(ABS(Q3217)&gt;Setup!$B$10,"VAT ≠ 15% × net; ","")&amp;IF(AND(F3217="Standard domestic 15% (Box 7)",NOT(AND(LEN(D3217)=15,LEFT(D3217,1)="3",RIGHT(D3217,1)="3",ISNUMBER(--D3217)))),"Invalid/missing supplier VAT no; ","")&amp;IF(AND(L3217="Yes",K3217&lt;&gt;"Yes"),"VAT claimed without valid tax invoice; ","")&amp;IF(AND(L3217="Yes",ISNUMBER(SEARCH("blocked",G3217))),"Blocked input VAT claimed; ","")&amp;IF(AND(F3217="Import - VAT paid at customs (Box 8)",M3217=""),"Customs declaration no missing; ","")&amp;IF(AND(F3217="Import - Reverse charge (Box 9)",E3217="Saudi Arabia"),"RCM used for a local supplier; ","")&amp;IF(AND(L3217="Yes",NOT(OR(F3217="Standard domestic 15% (Box 7)",F3217="Import - VAT paid at customs (Box 8)",F3217="Import - Reverse charge (Box 9)"))),"VAT claimed on non-taxable category; ",""))</f>
        <v/>
      </c>
    </row>
    <row r="3218">
      <c r="A3218" s="17" t="n"/>
      <c r="B3218" s="14" t="n"/>
      <c r="C3218" s="14" t="n"/>
      <c r="D3218" s="16" t="n"/>
      <c r="E3218" s="14" t="n"/>
      <c r="F3218" s="14" t="n"/>
      <c r="G3218" s="14" t="n"/>
      <c r="H3218" s="19" t="n"/>
      <c r="I3218" s="19" t="n"/>
      <c r="J3218" s="34">
        <f>IF(A3218="","",H3218+I3218)</f>
        <v/>
      </c>
      <c r="K3218" s="14" t="n"/>
      <c r="L3218" s="14" t="n"/>
      <c r="M3218" s="14" t="n"/>
      <c r="N3218" s="14" t="n"/>
      <c r="O3218" s="20">
        <f>IF(A3218="","",SUMPRODUCT((A3218&gt;=Setup!$C$19:$C$30)*(A3218&lt;=Setup!$D$19:$D$30)*Setup!$A$19:$A$30))</f>
        <v/>
      </c>
      <c r="P3218" s="34">
        <f>IF(A3218="","",IF(OR(F3218="Standard domestic 15% (Box 7)",F3218="Import - VAT paid at customs (Box 8)",F3218="Import - Reverse charge (Box 9)"),ROUND(H3218*Setup!$B$9,2),0))</f>
        <v/>
      </c>
      <c r="Q3218" s="34">
        <f>IF(A3218="","",I3218-P3218)</f>
        <v/>
      </c>
      <c r="R3218" s="34">
        <f>IF(A3218="","",IF(L3218="Yes",I3218,0))</f>
        <v/>
      </c>
      <c r="S3218" s="34">
        <f>IF(A3218="","",IF(AND(L3218="Yes",K3218="Yes",NOT(ISNUMBER(SEARCH("blocked",G3218))),OR(F3218="Standard domestic 15% (Box 7)",F3218="Import - VAT paid at customs (Box 8)",F3218="Import - Reverse charge (Box 9)"),OR(F3218&lt;&gt;"Standard domestic 15% (Box 7)",AND(LEN(D3218)=15,LEFT(D3218,1)="3",RIGHT(D3218,1)="3",ISNUMBER(--D3218)))),I3218,0))</f>
        <v/>
      </c>
      <c r="T3218" s="34">
        <f>IF(A3218="","",R3218-S3218)</f>
        <v/>
      </c>
      <c r="U3218" s="23">
        <f>IF(A3218="","",IF(O3218=0,"Outside audit periods; ","")&amp;IF(F3218="","No VAT category; ","")&amp;IF(ABS(Q3218)&gt;Setup!$B$10,"VAT ≠ 15% × net; ","")&amp;IF(AND(F3218="Standard domestic 15% (Box 7)",NOT(AND(LEN(D3218)=15,LEFT(D3218,1)="3",RIGHT(D3218,1)="3",ISNUMBER(--D3218)))),"Invalid/missing supplier VAT no; ","")&amp;IF(AND(L3218="Yes",K3218&lt;&gt;"Yes"),"VAT claimed without valid tax invoice; ","")&amp;IF(AND(L3218="Yes",ISNUMBER(SEARCH("blocked",G3218))),"Blocked input VAT claimed; ","")&amp;IF(AND(F3218="Import - VAT paid at customs (Box 8)",M3218=""),"Customs declaration no missing; ","")&amp;IF(AND(F3218="Import - Reverse charge (Box 9)",E3218="Saudi Arabia"),"RCM used for a local supplier; ","")&amp;IF(AND(L3218="Yes",NOT(OR(F3218="Standard domestic 15% (Box 7)",F3218="Import - VAT paid at customs (Box 8)",F3218="Import - Reverse charge (Box 9)"))),"VAT claimed on non-taxable category; ",""))</f>
        <v/>
      </c>
    </row>
    <row r="3219">
      <c r="A3219" s="17" t="n"/>
      <c r="B3219" s="14" t="n"/>
      <c r="C3219" s="14" t="n"/>
      <c r="D3219" s="16" t="n"/>
      <c r="E3219" s="14" t="n"/>
      <c r="F3219" s="14" t="n"/>
      <c r="G3219" s="14" t="n"/>
      <c r="H3219" s="19" t="n"/>
      <c r="I3219" s="19" t="n"/>
      <c r="J3219" s="34">
        <f>IF(A3219="","",H3219+I3219)</f>
        <v/>
      </c>
      <c r="K3219" s="14" t="n"/>
      <c r="L3219" s="14" t="n"/>
      <c r="M3219" s="14" t="n"/>
      <c r="N3219" s="14" t="n"/>
      <c r="O3219" s="20">
        <f>IF(A3219="","",SUMPRODUCT((A3219&gt;=Setup!$C$19:$C$30)*(A3219&lt;=Setup!$D$19:$D$30)*Setup!$A$19:$A$30))</f>
        <v/>
      </c>
      <c r="P3219" s="34">
        <f>IF(A3219="","",IF(OR(F3219="Standard domestic 15% (Box 7)",F3219="Import - VAT paid at customs (Box 8)",F3219="Import - Reverse charge (Box 9)"),ROUND(H3219*Setup!$B$9,2),0))</f>
        <v/>
      </c>
      <c r="Q3219" s="34">
        <f>IF(A3219="","",I3219-P3219)</f>
        <v/>
      </c>
      <c r="R3219" s="34">
        <f>IF(A3219="","",IF(L3219="Yes",I3219,0))</f>
        <v/>
      </c>
      <c r="S3219" s="34">
        <f>IF(A3219="","",IF(AND(L3219="Yes",K3219="Yes",NOT(ISNUMBER(SEARCH("blocked",G3219))),OR(F3219="Standard domestic 15% (Box 7)",F3219="Import - VAT paid at customs (Box 8)",F3219="Import - Reverse charge (Box 9)"),OR(F3219&lt;&gt;"Standard domestic 15% (Box 7)",AND(LEN(D3219)=15,LEFT(D3219,1)="3",RIGHT(D3219,1)="3",ISNUMBER(--D3219)))),I3219,0))</f>
        <v/>
      </c>
      <c r="T3219" s="34">
        <f>IF(A3219="","",R3219-S3219)</f>
        <v/>
      </c>
      <c r="U3219" s="23">
        <f>IF(A3219="","",IF(O3219=0,"Outside audit periods; ","")&amp;IF(F3219="","No VAT category; ","")&amp;IF(ABS(Q3219)&gt;Setup!$B$10,"VAT ≠ 15% × net; ","")&amp;IF(AND(F3219="Standard domestic 15% (Box 7)",NOT(AND(LEN(D3219)=15,LEFT(D3219,1)="3",RIGHT(D3219,1)="3",ISNUMBER(--D3219)))),"Invalid/missing supplier VAT no; ","")&amp;IF(AND(L3219="Yes",K3219&lt;&gt;"Yes"),"VAT claimed without valid tax invoice; ","")&amp;IF(AND(L3219="Yes",ISNUMBER(SEARCH("blocked",G3219))),"Blocked input VAT claimed; ","")&amp;IF(AND(F3219="Import - VAT paid at customs (Box 8)",M3219=""),"Customs declaration no missing; ","")&amp;IF(AND(F3219="Import - Reverse charge (Box 9)",E3219="Saudi Arabia"),"RCM used for a local supplier; ","")&amp;IF(AND(L3219="Yes",NOT(OR(F3219="Standard domestic 15% (Box 7)",F3219="Import - VAT paid at customs (Box 8)",F3219="Import - Reverse charge (Box 9)"))),"VAT claimed on non-taxable category; ",""))</f>
        <v/>
      </c>
    </row>
    <row r="3220">
      <c r="A3220" s="17" t="n"/>
      <c r="B3220" s="14" t="n"/>
      <c r="C3220" s="14" t="n"/>
      <c r="D3220" s="16" t="n"/>
      <c r="E3220" s="14" t="n"/>
      <c r="F3220" s="14" t="n"/>
      <c r="G3220" s="14" t="n"/>
      <c r="H3220" s="19" t="n"/>
      <c r="I3220" s="19" t="n"/>
      <c r="J3220" s="34">
        <f>IF(A3220="","",H3220+I3220)</f>
        <v/>
      </c>
      <c r="K3220" s="14" t="n"/>
      <c r="L3220" s="14" t="n"/>
      <c r="M3220" s="14" t="n"/>
      <c r="N3220" s="14" t="n"/>
      <c r="O3220" s="20">
        <f>IF(A3220="","",SUMPRODUCT((A3220&gt;=Setup!$C$19:$C$30)*(A3220&lt;=Setup!$D$19:$D$30)*Setup!$A$19:$A$30))</f>
        <v/>
      </c>
      <c r="P3220" s="34">
        <f>IF(A3220="","",IF(OR(F3220="Standard domestic 15% (Box 7)",F3220="Import - VAT paid at customs (Box 8)",F3220="Import - Reverse charge (Box 9)"),ROUND(H3220*Setup!$B$9,2),0))</f>
        <v/>
      </c>
      <c r="Q3220" s="34">
        <f>IF(A3220="","",I3220-P3220)</f>
        <v/>
      </c>
      <c r="R3220" s="34">
        <f>IF(A3220="","",IF(L3220="Yes",I3220,0))</f>
        <v/>
      </c>
      <c r="S3220" s="34">
        <f>IF(A3220="","",IF(AND(L3220="Yes",K3220="Yes",NOT(ISNUMBER(SEARCH("blocked",G3220))),OR(F3220="Standard domestic 15% (Box 7)",F3220="Import - VAT paid at customs (Box 8)",F3220="Import - Reverse charge (Box 9)"),OR(F3220&lt;&gt;"Standard domestic 15% (Box 7)",AND(LEN(D3220)=15,LEFT(D3220,1)="3",RIGHT(D3220,1)="3",ISNUMBER(--D3220)))),I3220,0))</f>
        <v/>
      </c>
      <c r="T3220" s="34">
        <f>IF(A3220="","",R3220-S3220)</f>
        <v/>
      </c>
      <c r="U3220" s="23">
        <f>IF(A3220="","",IF(O3220=0,"Outside audit periods; ","")&amp;IF(F3220="","No VAT category; ","")&amp;IF(ABS(Q3220)&gt;Setup!$B$10,"VAT ≠ 15% × net; ","")&amp;IF(AND(F3220="Standard domestic 15% (Box 7)",NOT(AND(LEN(D3220)=15,LEFT(D3220,1)="3",RIGHT(D3220,1)="3",ISNUMBER(--D3220)))),"Invalid/missing supplier VAT no; ","")&amp;IF(AND(L3220="Yes",K3220&lt;&gt;"Yes"),"VAT claimed without valid tax invoice; ","")&amp;IF(AND(L3220="Yes",ISNUMBER(SEARCH("blocked",G3220))),"Blocked input VAT claimed; ","")&amp;IF(AND(F3220="Import - VAT paid at customs (Box 8)",M3220=""),"Customs declaration no missing; ","")&amp;IF(AND(F3220="Import - Reverse charge (Box 9)",E3220="Saudi Arabia"),"RCM used for a local supplier; ","")&amp;IF(AND(L3220="Yes",NOT(OR(F3220="Standard domestic 15% (Box 7)",F3220="Import - VAT paid at customs (Box 8)",F3220="Import - Reverse charge (Box 9)"))),"VAT claimed on non-taxable category; ",""))</f>
        <v/>
      </c>
    </row>
    <row r="3221">
      <c r="A3221" s="17" t="n"/>
      <c r="B3221" s="14" t="n"/>
      <c r="C3221" s="14" t="n"/>
      <c r="D3221" s="16" t="n"/>
      <c r="E3221" s="14" t="n"/>
      <c r="F3221" s="14" t="n"/>
      <c r="G3221" s="14" t="n"/>
      <c r="H3221" s="19" t="n"/>
      <c r="I3221" s="19" t="n"/>
      <c r="J3221" s="34">
        <f>IF(A3221="","",H3221+I3221)</f>
        <v/>
      </c>
      <c r="K3221" s="14" t="n"/>
      <c r="L3221" s="14" t="n"/>
      <c r="M3221" s="14" t="n"/>
      <c r="N3221" s="14" t="n"/>
      <c r="O3221" s="20">
        <f>IF(A3221="","",SUMPRODUCT((A3221&gt;=Setup!$C$19:$C$30)*(A3221&lt;=Setup!$D$19:$D$30)*Setup!$A$19:$A$30))</f>
        <v/>
      </c>
      <c r="P3221" s="34">
        <f>IF(A3221="","",IF(OR(F3221="Standard domestic 15% (Box 7)",F3221="Import - VAT paid at customs (Box 8)",F3221="Import - Reverse charge (Box 9)"),ROUND(H3221*Setup!$B$9,2),0))</f>
        <v/>
      </c>
      <c r="Q3221" s="34">
        <f>IF(A3221="","",I3221-P3221)</f>
        <v/>
      </c>
      <c r="R3221" s="34">
        <f>IF(A3221="","",IF(L3221="Yes",I3221,0))</f>
        <v/>
      </c>
      <c r="S3221" s="34">
        <f>IF(A3221="","",IF(AND(L3221="Yes",K3221="Yes",NOT(ISNUMBER(SEARCH("blocked",G3221))),OR(F3221="Standard domestic 15% (Box 7)",F3221="Import - VAT paid at customs (Box 8)",F3221="Import - Reverse charge (Box 9)"),OR(F3221&lt;&gt;"Standard domestic 15% (Box 7)",AND(LEN(D3221)=15,LEFT(D3221,1)="3",RIGHT(D3221,1)="3",ISNUMBER(--D3221)))),I3221,0))</f>
        <v/>
      </c>
      <c r="T3221" s="34">
        <f>IF(A3221="","",R3221-S3221)</f>
        <v/>
      </c>
      <c r="U3221" s="23">
        <f>IF(A3221="","",IF(O3221=0,"Outside audit periods; ","")&amp;IF(F3221="","No VAT category; ","")&amp;IF(ABS(Q3221)&gt;Setup!$B$10,"VAT ≠ 15% × net; ","")&amp;IF(AND(F3221="Standard domestic 15% (Box 7)",NOT(AND(LEN(D3221)=15,LEFT(D3221,1)="3",RIGHT(D3221,1)="3",ISNUMBER(--D3221)))),"Invalid/missing supplier VAT no; ","")&amp;IF(AND(L3221="Yes",K3221&lt;&gt;"Yes"),"VAT claimed without valid tax invoice; ","")&amp;IF(AND(L3221="Yes",ISNUMBER(SEARCH("blocked",G3221))),"Blocked input VAT claimed; ","")&amp;IF(AND(F3221="Import - VAT paid at customs (Box 8)",M3221=""),"Customs declaration no missing; ","")&amp;IF(AND(F3221="Import - Reverse charge (Box 9)",E3221="Saudi Arabia"),"RCM used for a local supplier; ","")&amp;IF(AND(L3221="Yes",NOT(OR(F3221="Standard domestic 15% (Box 7)",F3221="Import - VAT paid at customs (Box 8)",F3221="Import - Reverse charge (Box 9)"))),"VAT claimed on non-taxable category; ",""))</f>
        <v/>
      </c>
    </row>
    <row r="3222">
      <c r="A3222" s="17" t="n"/>
      <c r="B3222" s="14" t="n"/>
      <c r="C3222" s="14" t="n"/>
      <c r="D3222" s="16" t="n"/>
      <c r="E3222" s="14" t="n"/>
      <c r="F3222" s="14" t="n"/>
      <c r="G3222" s="14" t="n"/>
      <c r="H3222" s="19" t="n"/>
      <c r="I3222" s="19" t="n"/>
      <c r="J3222" s="34">
        <f>IF(A3222="","",H3222+I3222)</f>
        <v/>
      </c>
      <c r="K3222" s="14" t="n"/>
      <c r="L3222" s="14" t="n"/>
      <c r="M3222" s="14" t="n"/>
      <c r="N3222" s="14" t="n"/>
      <c r="O3222" s="20">
        <f>IF(A3222="","",SUMPRODUCT((A3222&gt;=Setup!$C$19:$C$30)*(A3222&lt;=Setup!$D$19:$D$30)*Setup!$A$19:$A$30))</f>
        <v/>
      </c>
      <c r="P3222" s="34">
        <f>IF(A3222="","",IF(OR(F3222="Standard domestic 15% (Box 7)",F3222="Import - VAT paid at customs (Box 8)",F3222="Import - Reverse charge (Box 9)"),ROUND(H3222*Setup!$B$9,2),0))</f>
        <v/>
      </c>
      <c r="Q3222" s="34">
        <f>IF(A3222="","",I3222-P3222)</f>
        <v/>
      </c>
      <c r="R3222" s="34">
        <f>IF(A3222="","",IF(L3222="Yes",I3222,0))</f>
        <v/>
      </c>
      <c r="S3222" s="34">
        <f>IF(A3222="","",IF(AND(L3222="Yes",K3222="Yes",NOT(ISNUMBER(SEARCH("blocked",G3222))),OR(F3222="Standard domestic 15% (Box 7)",F3222="Import - VAT paid at customs (Box 8)",F3222="Import - Reverse charge (Box 9)"),OR(F3222&lt;&gt;"Standard domestic 15% (Box 7)",AND(LEN(D3222)=15,LEFT(D3222,1)="3",RIGHT(D3222,1)="3",ISNUMBER(--D3222)))),I3222,0))</f>
        <v/>
      </c>
      <c r="T3222" s="34">
        <f>IF(A3222="","",R3222-S3222)</f>
        <v/>
      </c>
      <c r="U3222" s="23">
        <f>IF(A3222="","",IF(O3222=0,"Outside audit periods; ","")&amp;IF(F3222="","No VAT category; ","")&amp;IF(ABS(Q3222)&gt;Setup!$B$10,"VAT ≠ 15% × net; ","")&amp;IF(AND(F3222="Standard domestic 15% (Box 7)",NOT(AND(LEN(D3222)=15,LEFT(D3222,1)="3",RIGHT(D3222,1)="3",ISNUMBER(--D3222)))),"Invalid/missing supplier VAT no; ","")&amp;IF(AND(L3222="Yes",K3222&lt;&gt;"Yes"),"VAT claimed without valid tax invoice; ","")&amp;IF(AND(L3222="Yes",ISNUMBER(SEARCH("blocked",G3222))),"Blocked input VAT claimed; ","")&amp;IF(AND(F3222="Import - VAT paid at customs (Box 8)",M3222=""),"Customs declaration no missing; ","")&amp;IF(AND(F3222="Import - Reverse charge (Box 9)",E3222="Saudi Arabia"),"RCM used for a local supplier; ","")&amp;IF(AND(L3222="Yes",NOT(OR(F3222="Standard domestic 15% (Box 7)",F3222="Import - VAT paid at customs (Box 8)",F3222="Import - Reverse charge (Box 9)"))),"VAT claimed on non-taxable category; ",""))</f>
        <v/>
      </c>
    </row>
    <row r="3223">
      <c r="A3223" s="17" t="n"/>
      <c r="B3223" s="14" t="n"/>
      <c r="C3223" s="14" t="n"/>
      <c r="D3223" s="16" t="n"/>
      <c r="E3223" s="14" t="n"/>
      <c r="F3223" s="14" t="n"/>
      <c r="G3223" s="14" t="n"/>
      <c r="H3223" s="19" t="n"/>
      <c r="I3223" s="19" t="n"/>
      <c r="J3223" s="34">
        <f>IF(A3223="","",H3223+I3223)</f>
        <v/>
      </c>
      <c r="K3223" s="14" t="n"/>
      <c r="L3223" s="14" t="n"/>
      <c r="M3223" s="14" t="n"/>
      <c r="N3223" s="14" t="n"/>
      <c r="O3223" s="20">
        <f>IF(A3223="","",SUMPRODUCT((A3223&gt;=Setup!$C$19:$C$30)*(A3223&lt;=Setup!$D$19:$D$30)*Setup!$A$19:$A$30))</f>
        <v/>
      </c>
      <c r="P3223" s="34">
        <f>IF(A3223="","",IF(OR(F3223="Standard domestic 15% (Box 7)",F3223="Import - VAT paid at customs (Box 8)",F3223="Import - Reverse charge (Box 9)"),ROUND(H3223*Setup!$B$9,2),0))</f>
        <v/>
      </c>
      <c r="Q3223" s="34">
        <f>IF(A3223="","",I3223-P3223)</f>
        <v/>
      </c>
      <c r="R3223" s="34">
        <f>IF(A3223="","",IF(L3223="Yes",I3223,0))</f>
        <v/>
      </c>
      <c r="S3223" s="34">
        <f>IF(A3223="","",IF(AND(L3223="Yes",K3223="Yes",NOT(ISNUMBER(SEARCH("blocked",G3223))),OR(F3223="Standard domestic 15% (Box 7)",F3223="Import - VAT paid at customs (Box 8)",F3223="Import - Reverse charge (Box 9)"),OR(F3223&lt;&gt;"Standard domestic 15% (Box 7)",AND(LEN(D3223)=15,LEFT(D3223,1)="3",RIGHT(D3223,1)="3",ISNUMBER(--D3223)))),I3223,0))</f>
        <v/>
      </c>
      <c r="T3223" s="34">
        <f>IF(A3223="","",R3223-S3223)</f>
        <v/>
      </c>
      <c r="U3223" s="23">
        <f>IF(A3223="","",IF(O3223=0,"Outside audit periods; ","")&amp;IF(F3223="","No VAT category; ","")&amp;IF(ABS(Q3223)&gt;Setup!$B$10,"VAT ≠ 15% × net; ","")&amp;IF(AND(F3223="Standard domestic 15% (Box 7)",NOT(AND(LEN(D3223)=15,LEFT(D3223,1)="3",RIGHT(D3223,1)="3",ISNUMBER(--D3223)))),"Invalid/missing supplier VAT no; ","")&amp;IF(AND(L3223="Yes",K3223&lt;&gt;"Yes"),"VAT claimed without valid tax invoice; ","")&amp;IF(AND(L3223="Yes",ISNUMBER(SEARCH("blocked",G3223))),"Blocked input VAT claimed; ","")&amp;IF(AND(F3223="Import - VAT paid at customs (Box 8)",M3223=""),"Customs declaration no missing; ","")&amp;IF(AND(F3223="Import - Reverse charge (Box 9)",E3223="Saudi Arabia"),"RCM used for a local supplier; ","")&amp;IF(AND(L3223="Yes",NOT(OR(F3223="Standard domestic 15% (Box 7)",F3223="Import - VAT paid at customs (Box 8)",F3223="Import - Reverse charge (Box 9)"))),"VAT claimed on non-taxable category; ",""))</f>
        <v/>
      </c>
    </row>
    <row r="3224">
      <c r="A3224" s="17" t="n"/>
      <c r="B3224" s="14" t="n"/>
      <c r="C3224" s="14" t="n"/>
      <c r="D3224" s="16" t="n"/>
      <c r="E3224" s="14" t="n"/>
      <c r="F3224" s="14" t="n"/>
      <c r="G3224" s="14" t="n"/>
      <c r="H3224" s="19" t="n"/>
      <c r="I3224" s="19" t="n"/>
      <c r="J3224" s="34">
        <f>IF(A3224="","",H3224+I3224)</f>
        <v/>
      </c>
      <c r="K3224" s="14" t="n"/>
      <c r="L3224" s="14" t="n"/>
      <c r="M3224" s="14" t="n"/>
      <c r="N3224" s="14" t="n"/>
      <c r="O3224" s="20">
        <f>IF(A3224="","",SUMPRODUCT((A3224&gt;=Setup!$C$19:$C$30)*(A3224&lt;=Setup!$D$19:$D$30)*Setup!$A$19:$A$30))</f>
        <v/>
      </c>
      <c r="P3224" s="34">
        <f>IF(A3224="","",IF(OR(F3224="Standard domestic 15% (Box 7)",F3224="Import - VAT paid at customs (Box 8)",F3224="Import - Reverse charge (Box 9)"),ROUND(H3224*Setup!$B$9,2),0))</f>
        <v/>
      </c>
      <c r="Q3224" s="34">
        <f>IF(A3224="","",I3224-P3224)</f>
        <v/>
      </c>
      <c r="R3224" s="34">
        <f>IF(A3224="","",IF(L3224="Yes",I3224,0))</f>
        <v/>
      </c>
      <c r="S3224" s="34">
        <f>IF(A3224="","",IF(AND(L3224="Yes",K3224="Yes",NOT(ISNUMBER(SEARCH("blocked",G3224))),OR(F3224="Standard domestic 15% (Box 7)",F3224="Import - VAT paid at customs (Box 8)",F3224="Import - Reverse charge (Box 9)"),OR(F3224&lt;&gt;"Standard domestic 15% (Box 7)",AND(LEN(D3224)=15,LEFT(D3224,1)="3",RIGHT(D3224,1)="3",ISNUMBER(--D3224)))),I3224,0))</f>
        <v/>
      </c>
      <c r="T3224" s="34">
        <f>IF(A3224="","",R3224-S3224)</f>
        <v/>
      </c>
      <c r="U3224" s="23">
        <f>IF(A3224="","",IF(O3224=0,"Outside audit periods; ","")&amp;IF(F3224="","No VAT category; ","")&amp;IF(ABS(Q3224)&gt;Setup!$B$10,"VAT ≠ 15% × net; ","")&amp;IF(AND(F3224="Standard domestic 15% (Box 7)",NOT(AND(LEN(D3224)=15,LEFT(D3224,1)="3",RIGHT(D3224,1)="3",ISNUMBER(--D3224)))),"Invalid/missing supplier VAT no; ","")&amp;IF(AND(L3224="Yes",K3224&lt;&gt;"Yes"),"VAT claimed without valid tax invoice; ","")&amp;IF(AND(L3224="Yes",ISNUMBER(SEARCH("blocked",G3224))),"Blocked input VAT claimed; ","")&amp;IF(AND(F3224="Import - VAT paid at customs (Box 8)",M3224=""),"Customs declaration no missing; ","")&amp;IF(AND(F3224="Import - Reverse charge (Box 9)",E3224="Saudi Arabia"),"RCM used for a local supplier; ","")&amp;IF(AND(L3224="Yes",NOT(OR(F3224="Standard domestic 15% (Box 7)",F3224="Import - VAT paid at customs (Box 8)",F3224="Import - Reverse charge (Box 9)"))),"VAT claimed on non-taxable category; ",""))</f>
        <v/>
      </c>
    </row>
    <row r="3225">
      <c r="A3225" s="17" t="n"/>
      <c r="B3225" s="14" t="n"/>
      <c r="C3225" s="14" t="n"/>
      <c r="D3225" s="16" t="n"/>
      <c r="E3225" s="14" t="n"/>
      <c r="F3225" s="14" t="n"/>
      <c r="G3225" s="14" t="n"/>
      <c r="H3225" s="19" t="n"/>
      <c r="I3225" s="19" t="n"/>
      <c r="J3225" s="34">
        <f>IF(A3225="","",H3225+I3225)</f>
        <v/>
      </c>
      <c r="K3225" s="14" t="n"/>
      <c r="L3225" s="14" t="n"/>
      <c r="M3225" s="14" t="n"/>
      <c r="N3225" s="14" t="n"/>
      <c r="O3225" s="20">
        <f>IF(A3225="","",SUMPRODUCT((A3225&gt;=Setup!$C$19:$C$30)*(A3225&lt;=Setup!$D$19:$D$30)*Setup!$A$19:$A$30))</f>
        <v/>
      </c>
      <c r="P3225" s="34">
        <f>IF(A3225="","",IF(OR(F3225="Standard domestic 15% (Box 7)",F3225="Import - VAT paid at customs (Box 8)",F3225="Import - Reverse charge (Box 9)"),ROUND(H3225*Setup!$B$9,2),0))</f>
        <v/>
      </c>
      <c r="Q3225" s="34">
        <f>IF(A3225="","",I3225-P3225)</f>
        <v/>
      </c>
      <c r="R3225" s="34">
        <f>IF(A3225="","",IF(L3225="Yes",I3225,0))</f>
        <v/>
      </c>
      <c r="S3225" s="34">
        <f>IF(A3225="","",IF(AND(L3225="Yes",K3225="Yes",NOT(ISNUMBER(SEARCH("blocked",G3225))),OR(F3225="Standard domestic 15% (Box 7)",F3225="Import - VAT paid at customs (Box 8)",F3225="Import - Reverse charge (Box 9)"),OR(F3225&lt;&gt;"Standard domestic 15% (Box 7)",AND(LEN(D3225)=15,LEFT(D3225,1)="3",RIGHT(D3225,1)="3",ISNUMBER(--D3225)))),I3225,0))</f>
        <v/>
      </c>
      <c r="T3225" s="34">
        <f>IF(A3225="","",R3225-S3225)</f>
        <v/>
      </c>
      <c r="U3225" s="23">
        <f>IF(A3225="","",IF(O3225=0,"Outside audit periods; ","")&amp;IF(F3225="","No VAT category; ","")&amp;IF(ABS(Q3225)&gt;Setup!$B$10,"VAT ≠ 15% × net; ","")&amp;IF(AND(F3225="Standard domestic 15% (Box 7)",NOT(AND(LEN(D3225)=15,LEFT(D3225,1)="3",RIGHT(D3225,1)="3",ISNUMBER(--D3225)))),"Invalid/missing supplier VAT no; ","")&amp;IF(AND(L3225="Yes",K3225&lt;&gt;"Yes"),"VAT claimed without valid tax invoice; ","")&amp;IF(AND(L3225="Yes",ISNUMBER(SEARCH("blocked",G3225))),"Blocked input VAT claimed; ","")&amp;IF(AND(F3225="Import - VAT paid at customs (Box 8)",M3225=""),"Customs declaration no missing; ","")&amp;IF(AND(F3225="Import - Reverse charge (Box 9)",E3225="Saudi Arabia"),"RCM used for a local supplier; ","")&amp;IF(AND(L3225="Yes",NOT(OR(F3225="Standard domestic 15% (Box 7)",F3225="Import - VAT paid at customs (Box 8)",F3225="Import - Reverse charge (Box 9)"))),"VAT claimed on non-taxable category; ",""))</f>
        <v/>
      </c>
    </row>
    <row r="3226">
      <c r="A3226" s="17" t="n"/>
      <c r="B3226" s="14" t="n"/>
      <c r="C3226" s="14" t="n"/>
      <c r="D3226" s="16" t="n"/>
      <c r="E3226" s="14" t="n"/>
      <c r="F3226" s="14" t="n"/>
      <c r="G3226" s="14" t="n"/>
      <c r="H3226" s="19" t="n"/>
      <c r="I3226" s="19" t="n"/>
      <c r="J3226" s="34">
        <f>IF(A3226="","",H3226+I3226)</f>
        <v/>
      </c>
      <c r="K3226" s="14" t="n"/>
      <c r="L3226" s="14" t="n"/>
      <c r="M3226" s="14" t="n"/>
      <c r="N3226" s="14" t="n"/>
      <c r="O3226" s="20">
        <f>IF(A3226="","",SUMPRODUCT((A3226&gt;=Setup!$C$19:$C$30)*(A3226&lt;=Setup!$D$19:$D$30)*Setup!$A$19:$A$30))</f>
        <v/>
      </c>
      <c r="P3226" s="34">
        <f>IF(A3226="","",IF(OR(F3226="Standard domestic 15% (Box 7)",F3226="Import - VAT paid at customs (Box 8)",F3226="Import - Reverse charge (Box 9)"),ROUND(H3226*Setup!$B$9,2),0))</f>
        <v/>
      </c>
      <c r="Q3226" s="34">
        <f>IF(A3226="","",I3226-P3226)</f>
        <v/>
      </c>
      <c r="R3226" s="34">
        <f>IF(A3226="","",IF(L3226="Yes",I3226,0))</f>
        <v/>
      </c>
      <c r="S3226" s="34">
        <f>IF(A3226="","",IF(AND(L3226="Yes",K3226="Yes",NOT(ISNUMBER(SEARCH("blocked",G3226))),OR(F3226="Standard domestic 15% (Box 7)",F3226="Import - VAT paid at customs (Box 8)",F3226="Import - Reverse charge (Box 9)"),OR(F3226&lt;&gt;"Standard domestic 15% (Box 7)",AND(LEN(D3226)=15,LEFT(D3226,1)="3",RIGHT(D3226,1)="3",ISNUMBER(--D3226)))),I3226,0))</f>
        <v/>
      </c>
      <c r="T3226" s="34">
        <f>IF(A3226="","",R3226-S3226)</f>
        <v/>
      </c>
      <c r="U3226" s="23">
        <f>IF(A3226="","",IF(O3226=0,"Outside audit periods; ","")&amp;IF(F3226="","No VAT category; ","")&amp;IF(ABS(Q3226)&gt;Setup!$B$10,"VAT ≠ 15% × net; ","")&amp;IF(AND(F3226="Standard domestic 15% (Box 7)",NOT(AND(LEN(D3226)=15,LEFT(D3226,1)="3",RIGHT(D3226,1)="3",ISNUMBER(--D3226)))),"Invalid/missing supplier VAT no; ","")&amp;IF(AND(L3226="Yes",K3226&lt;&gt;"Yes"),"VAT claimed without valid tax invoice; ","")&amp;IF(AND(L3226="Yes",ISNUMBER(SEARCH("blocked",G3226))),"Blocked input VAT claimed; ","")&amp;IF(AND(F3226="Import - VAT paid at customs (Box 8)",M3226=""),"Customs declaration no missing; ","")&amp;IF(AND(F3226="Import - Reverse charge (Box 9)",E3226="Saudi Arabia"),"RCM used for a local supplier; ","")&amp;IF(AND(L3226="Yes",NOT(OR(F3226="Standard domestic 15% (Box 7)",F3226="Import - VAT paid at customs (Box 8)",F3226="Import - Reverse charge (Box 9)"))),"VAT claimed on non-taxable category; ",""))</f>
        <v/>
      </c>
    </row>
    <row r="3227">
      <c r="A3227" s="17" t="n"/>
      <c r="B3227" s="14" t="n"/>
      <c r="C3227" s="14" t="n"/>
      <c r="D3227" s="16" t="n"/>
      <c r="E3227" s="14" t="n"/>
      <c r="F3227" s="14" t="n"/>
      <c r="G3227" s="14" t="n"/>
      <c r="H3227" s="19" t="n"/>
      <c r="I3227" s="19" t="n"/>
      <c r="J3227" s="34">
        <f>IF(A3227="","",H3227+I3227)</f>
        <v/>
      </c>
      <c r="K3227" s="14" t="n"/>
      <c r="L3227" s="14" t="n"/>
      <c r="M3227" s="14" t="n"/>
      <c r="N3227" s="14" t="n"/>
      <c r="O3227" s="20">
        <f>IF(A3227="","",SUMPRODUCT((A3227&gt;=Setup!$C$19:$C$30)*(A3227&lt;=Setup!$D$19:$D$30)*Setup!$A$19:$A$30))</f>
        <v/>
      </c>
      <c r="P3227" s="34">
        <f>IF(A3227="","",IF(OR(F3227="Standard domestic 15% (Box 7)",F3227="Import - VAT paid at customs (Box 8)",F3227="Import - Reverse charge (Box 9)"),ROUND(H3227*Setup!$B$9,2),0))</f>
        <v/>
      </c>
      <c r="Q3227" s="34">
        <f>IF(A3227="","",I3227-P3227)</f>
        <v/>
      </c>
      <c r="R3227" s="34">
        <f>IF(A3227="","",IF(L3227="Yes",I3227,0))</f>
        <v/>
      </c>
      <c r="S3227" s="34">
        <f>IF(A3227="","",IF(AND(L3227="Yes",K3227="Yes",NOT(ISNUMBER(SEARCH("blocked",G3227))),OR(F3227="Standard domestic 15% (Box 7)",F3227="Import - VAT paid at customs (Box 8)",F3227="Import - Reverse charge (Box 9)"),OR(F3227&lt;&gt;"Standard domestic 15% (Box 7)",AND(LEN(D3227)=15,LEFT(D3227,1)="3",RIGHT(D3227,1)="3",ISNUMBER(--D3227)))),I3227,0))</f>
        <v/>
      </c>
      <c r="T3227" s="34">
        <f>IF(A3227="","",R3227-S3227)</f>
        <v/>
      </c>
      <c r="U3227" s="23">
        <f>IF(A3227="","",IF(O3227=0,"Outside audit periods; ","")&amp;IF(F3227="","No VAT category; ","")&amp;IF(ABS(Q3227)&gt;Setup!$B$10,"VAT ≠ 15% × net; ","")&amp;IF(AND(F3227="Standard domestic 15% (Box 7)",NOT(AND(LEN(D3227)=15,LEFT(D3227,1)="3",RIGHT(D3227,1)="3",ISNUMBER(--D3227)))),"Invalid/missing supplier VAT no; ","")&amp;IF(AND(L3227="Yes",K3227&lt;&gt;"Yes"),"VAT claimed without valid tax invoice; ","")&amp;IF(AND(L3227="Yes",ISNUMBER(SEARCH("blocked",G3227))),"Blocked input VAT claimed; ","")&amp;IF(AND(F3227="Import - VAT paid at customs (Box 8)",M3227=""),"Customs declaration no missing; ","")&amp;IF(AND(F3227="Import - Reverse charge (Box 9)",E3227="Saudi Arabia"),"RCM used for a local supplier; ","")&amp;IF(AND(L3227="Yes",NOT(OR(F3227="Standard domestic 15% (Box 7)",F3227="Import - VAT paid at customs (Box 8)",F3227="Import - Reverse charge (Box 9)"))),"VAT claimed on non-taxable category; ",""))</f>
        <v/>
      </c>
    </row>
    <row r="3228">
      <c r="A3228" s="17" t="n"/>
      <c r="B3228" s="14" t="n"/>
      <c r="C3228" s="14" t="n"/>
      <c r="D3228" s="16" t="n"/>
      <c r="E3228" s="14" t="n"/>
      <c r="F3228" s="14" t="n"/>
      <c r="G3228" s="14" t="n"/>
      <c r="H3228" s="19" t="n"/>
      <c r="I3228" s="19" t="n"/>
      <c r="J3228" s="34">
        <f>IF(A3228="","",H3228+I3228)</f>
        <v/>
      </c>
      <c r="K3228" s="14" t="n"/>
      <c r="L3228" s="14" t="n"/>
      <c r="M3228" s="14" t="n"/>
      <c r="N3228" s="14" t="n"/>
      <c r="O3228" s="20">
        <f>IF(A3228="","",SUMPRODUCT((A3228&gt;=Setup!$C$19:$C$30)*(A3228&lt;=Setup!$D$19:$D$30)*Setup!$A$19:$A$30))</f>
        <v/>
      </c>
      <c r="P3228" s="34">
        <f>IF(A3228="","",IF(OR(F3228="Standard domestic 15% (Box 7)",F3228="Import - VAT paid at customs (Box 8)",F3228="Import - Reverse charge (Box 9)"),ROUND(H3228*Setup!$B$9,2),0))</f>
        <v/>
      </c>
      <c r="Q3228" s="34">
        <f>IF(A3228="","",I3228-P3228)</f>
        <v/>
      </c>
      <c r="R3228" s="34">
        <f>IF(A3228="","",IF(L3228="Yes",I3228,0))</f>
        <v/>
      </c>
      <c r="S3228" s="34">
        <f>IF(A3228="","",IF(AND(L3228="Yes",K3228="Yes",NOT(ISNUMBER(SEARCH("blocked",G3228))),OR(F3228="Standard domestic 15% (Box 7)",F3228="Import - VAT paid at customs (Box 8)",F3228="Import - Reverse charge (Box 9)"),OR(F3228&lt;&gt;"Standard domestic 15% (Box 7)",AND(LEN(D3228)=15,LEFT(D3228,1)="3",RIGHT(D3228,1)="3",ISNUMBER(--D3228)))),I3228,0))</f>
        <v/>
      </c>
      <c r="T3228" s="34">
        <f>IF(A3228="","",R3228-S3228)</f>
        <v/>
      </c>
      <c r="U3228" s="23">
        <f>IF(A3228="","",IF(O3228=0,"Outside audit periods; ","")&amp;IF(F3228="","No VAT category; ","")&amp;IF(ABS(Q3228)&gt;Setup!$B$10,"VAT ≠ 15% × net; ","")&amp;IF(AND(F3228="Standard domestic 15% (Box 7)",NOT(AND(LEN(D3228)=15,LEFT(D3228,1)="3",RIGHT(D3228,1)="3",ISNUMBER(--D3228)))),"Invalid/missing supplier VAT no; ","")&amp;IF(AND(L3228="Yes",K3228&lt;&gt;"Yes"),"VAT claimed without valid tax invoice; ","")&amp;IF(AND(L3228="Yes",ISNUMBER(SEARCH("blocked",G3228))),"Blocked input VAT claimed; ","")&amp;IF(AND(F3228="Import - VAT paid at customs (Box 8)",M3228=""),"Customs declaration no missing; ","")&amp;IF(AND(F3228="Import - Reverse charge (Box 9)",E3228="Saudi Arabia"),"RCM used for a local supplier; ","")&amp;IF(AND(L3228="Yes",NOT(OR(F3228="Standard domestic 15% (Box 7)",F3228="Import - VAT paid at customs (Box 8)",F3228="Import - Reverse charge (Box 9)"))),"VAT claimed on non-taxable category; ",""))</f>
        <v/>
      </c>
    </row>
    <row r="3229">
      <c r="A3229" s="17" t="n"/>
      <c r="B3229" s="14" t="n"/>
      <c r="C3229" s="14" t="n"/>
      <c r="D3229" s="16" t="n"/>
      <c r="E3229" s="14" t="n"/>
      <c r="F3229" s="14" t="n"/>
      <c r="G3229" s="14" t="n"/>
      <c r="H3229" s="19" t="n"/>
      <c r="I3229" s="19" t="n"/>
      <c r="J3229" s="34">
        <f>IF(A3229="","",H3229+I3229)</f>
        <v/>
      </c>
      <c r="K3229" s="14" t="n"/>
      <c r="L3229" s="14" t="n"/>
      <c r="M3229" s="14" t="n"/>
      <c r="N3229" s="14" t="n"/>
      <c r="O3229" s="20">
        <f>IF(A3229="","",SUMPRODUCT((A3229&gt;=Setup!$C$19:$C$30)*(A3229&lt;=Setup!$D$19:$D$30)*Setup!$A$19:$A$30))</f>
        <v/>
      </c>
      <c r="P3229" s="34">
        <f>IF(A3229="","",IF(OR(F3229="Standard domestic 15% (Box 7)",F3229="Import - VAT paid at customs (Box 8)",F3229="Import - Reverse charge (Box 9)"),ROUND(H3229*Setup!$B$9,2),0))</f>
        <v/>
      </c>
      <c r="Q3229" s="34">
        <f>IF(A3229="","",I3229-P3229)</f>
        <v/>
      </c>
      <c r="R3229" s="34">
        <f>IF(A3229="","",IF(L3229="Yes",I3229,0))</f>
        <v/>
      </c>
      <c r="S3229" s="34">
        <f>IF(A3229="","",IF(AND(L3229="Yes",K3229="Yes",NOT(ISNUMBER(SEARCH("blocked",G3229))),OR(F3229="Standard domestic 15% (Box 7)",F3229="Import - VAT paid at customs (Box 8)",F3229="Import - Reverse charge (Box 9)"),OR(F3229&lt;&gt;"Standard domestic 15% (Box 7)",AND(LEN(D3229)=15,LEFT(D3229,1)="3",RIGHT(D3229,1)="3",ISNUMBER(--D3229)))),I3229,0))</f>
        <v/>
      </c>
      <c r="T3229" s="34">
        <f>IF(A3229="","",R3229-S3229)</f>
        <v/>
      </c>
      <c r="U3229" s="23">
        <f>IF(A3229="","",IF(O3229=0,"Outside audit periods; ","")&amp;IF(F3229="","No VAT category; ","")&amp;IF(ABS(Q3229)&gt;Setup!$B$10,"VAT ≠ 15% × net; ","")&amp;IF(AND(F3229="Standard domestic 15% (Box 7)",NOT(AND(LEN(D3229)=15,LEFT(D3229,1)="3",RIGHT(D3229,1)="3",ISNUMBER(--D3229)))),"Invalid/missing supplier VAT no; ","")&amp;IF(AND(L3229="Yes",K3229&lt;&gt;"Yes"),"VAT claimed without valid tax invoice; ","")&amp;IF(AND(L3229="Yes",ISNUMBER(SEARCH("blocked",G3229))),"Blocked input VAT claimed; ","")&amp;IF(AND(F3229="Import - VAT paid at customs (Box 8)",M3229=""),"Customs declaration no missing; ","")&amp;IF(AND(F3229="Import - Reverse charge (Box 9)",E3229="Saudi Arabia"),"RCM used for a local supplier; ","")&amp;IF(AND(L3229="Yes",NOT(OR(F3229="Standard domestic 15% (Box 7)",F3229="Import - VAT paid at customs (Box 8)",F3229="Import - Reverse charge (Box 9)"))),"VAT claimed on non-taxable category; ",""))</f>
        <v/>
      </c>
    </row>
    <row r="3230">
      <c r="A3230" s="17" t="n"/>
      <c r="B3230" s="14" t="n"/>
      <c r="C3230" s="14" t="n"/>
      <c r="D3230" s="16" t="n"/>
      <c r="E3230" s="14" t="n"/>
      <c r="F3230" s="14" t="n"/>
      <c r="G3230" s="14" t="n"/>
      <c r="H3230" s="19" t="n"/>
      <c r="I3230" s="19" t="n"/>
      <c r="J3230" s="34">
        <f>IF(A3230="","",H3230+I3230)</f>
        <v/>
      </c>
      <c r="K3230" s="14" t="n"/>
      <c r="L3230" s="14" t="n"/>
      <c r="M3230" s="14" t="n"/>
      <c r="N3230" s="14" t="n"/>
      <c r="O3230" s="20">
        <f>IF(A3230="","",SUMPRODUCT((A3230&gt;=Setup!$C$19:$C$30)*(A3230&lt;=Setup!$D$19:$D$30)*Setup!$A$19:$A$30))</f>
        <v/>
      </c>
      <c r="P3230" s="34">
        <f>IF(A3230="","",IF(OR(F3230="Standard domestic 15% (Box 7)",F3230="Import - VAT paid at customs (Box 8)",F3230="Import - Reverse charge (Box 9)"),ROUND(H3230*Setup!$B$9,2),0))</f>
        <v/>
      </c>
      <c r="Q3230" s="34">
        <f>IF(A3230="","",I3230-P3230)</f>
        <v/>
      </c>
      <c r="R3230" s="34">
        <f>IF(A3230="","",IF(L3230="Yes",I3230,0))</f>
        <v/>
      </c>
      <c r="S3230" s="34">
        <f>IF(A3230="","",IF(AND(L3230="Yes",K3230="Yes",NOT(ISNUMBER(SEARCH("blocked",G3230))),OR(F3230="Standard domestic 15% (Box 7)",F3230="Import - VAT paid at customs (Box 8)",F3230="Import - Reverse charge (Box 9)"),OR(F3230&lt;&gt;"Standard domestic 15% (Box 7)",AND(LEN(D3230)=15,LEFT(D3230,1)="3",RIGHT(D3230,1)="3",ISNUMBER(--D3230)))),I3230,0))</f>
        <v/>
      </c>
      <c r="T3230" s="34">
        <f>IF(A3230="","",R3230-S3230)</f>
        <v/>
      </c>
      <c r="U3230" s="23">
        <f>IF(A3230="","",IF(O3230=0,"Outside audit periods; ","")&amp;IF(F3230="","No VAT category; ","")&amp;IF(ABS(Q3230)&gt;Setup!$B$10,"VAT ≠ 15% × net; ","")&amp;IF(AND(F3230="Standard domestic 15% (Box 7)",NOT(AND(LEN(D3230)=15,LEFT(D3230,1)="3",RIGHT(D3230,1)="3",ISNUMBER(--D3230)))),"Invalid/missing supplier VAT no; ","")&amp;IF(AND(L3230="Yes",K3230&lt;&gt;"Yes"),"VAT claimed without valid tax invoice; ","")&amp;IF(AND(L3230="Yes",ISNUMBER(SEARCH("blocked",G3230))),"Blocked input VAT claimed; ","")&amp;IF(AND(F3230="Import - VAT paid at customs (Box 8)",M3230=""),"Customs declaration no missing; ","")&amp;IF(AND(F3230="Import - Reverse charge (Box 9)",E3230="Saudi Arabia"),"RCM used for a local supplier; ","")&amp;IF(AND(L3230="Yes",NOT(OR(F3230="Standard domestic 15% (Box 7)",F3230="Import - VAT paid at customs (Box 8)",F3230="Import - Reverse charge (Box 9)"))),"VAT claimed on non-taxable category; ",""))</f>
        <v/>
      </c>
    </row>
    <row r="3231">
      <c r="A3231" s="17" t="n"/>
      <c r="B3231" s="14" t="n"/>
      <c r="C3231" s="14" t="n"/>
      <c r="D3231" s="16" t="n"/>
      <c r="E3231" s="14" t="n"/>
      <c r="F3231" s="14" t="n"/>
      <c r="G3231" s="14" t="n"/>
      <c r="H3231" s="19" t="n"/>
      <c r="I3231" s="19" t="n"/>
      <c r="J3231" s="34">
        <f>IF(A3231="","",H3231+I3231)</f>
        <v/>
      </c>
      <c r="K3231" s="14" t="n"/>
      <c r="L3231" s="14" t="n"/>
      <c r="M3231" s="14" t="n"/>
      <c r="N3231" s="14" t="n"/>
      <c r="O3231" s="20">
        <f>IF(A3231="","",SUMPRODUCT((A3231&gt;=Setup!$C$19:$C$30)*(A3231&lt;=Setup!$D$19:$D$30)*Setup!$A$19:$A$30))</f>
        <v/>
      </c>
      <c r="P3231" s="34">
        <f>IF(A3231="","",IF(OR(F3231="Standard domestic 15% (Box 7)",F3231="Import - VAT paid at customs (Box 8)",F3231="Import - Reverse charge (Box 9)"),ROUND(H3231*Setup!$B$9,2),0))</f>
        <v/>
      </c>
      <c r="Q3231" s="34">
        <f>IF(A3231="","",I3231-P3231)</f>
        <v/>
      </c>
      <c r="R3231" s="34">
        <f>IF(A3231="","",IF(L3231="Yes",I3231,0))</f>
        <v/>
      </c>
      <c r="S3231" s="34">
        <f>IF(A3231="","",IF(AND(L3231="Yes",K3231="Yes",NOT(ISNUMBER(SEARCH("blocked",G3231))),OR(F3231="Standard domestic 15% (Box 7)",F3231="Import - VAT paid at customs (Box 8)",F3231="Import - Reverse charge (Box 9)"),OR(F3231&lt;&gt;"Standard domestic 15% (Box 7)",AND(LEN(D3231)=15,LEFT(D3231,1)="3",RIGHT(D3231,1)="3",ISNUMBER(--D3231)))),I3231,0))</f>
        <v/>
      </c>
      <c r="T3231" s="34">
        <f>IF(A3231="","",R3231-S3231)</f>
        <v/>
      </c>
      <c r="U3231" s="23">
        <f>IF(A3231="","",IF(O3231=0,"Outside audit periods; ","")&amp;IF(F3231="","No VAT category; ","")&amp;IF(ABS(Q3231)&gt;Setup!$B$10,"VAT ≠ 15% × net; ","")&amp;IF(AND(F3231="Standard domestic 15% (Box 7)",NOT(AND(LEN(D3231)=15,LEFT(D3231,1)="3",RIGHT(D3231,1)="3",ISNUMBER(--D3231)))),"Invalid/missing supplier VAT no; ","")&amp;IF(AND(L3231="Yes",K3231&lt;&gt;"Yes"),"VAT claimed without valid tax invoice; ","")&amp;IF(AND(L3231="Yes",ISNUMBER(SEARCH("blocked",G3231))),"Blocked input VAT claimed; ","")&amp;IF(AND(F3231="Import - VAT paid at customs (Box 8)",M3231=""),"Customs declaration no missing; ","")&amp;IF(AND(F3231="Import - Reverse charge (Box 9)",E3231="Saudi Arabia"),"RCM used for a local supplier; ","")&amp;IF(AND(L3231="Yes",NOT(OR(F3231="Standard domestic 15% (Box 7)",F3231="Import - VAT paid at customs (Box 8)",F3231="Import - Reverse charge (Box 9)"))),"VAT claimed on non-taxable category; ",""))</f>
        <v/>
      </c>
    </row>
    <row r="3232">
      <c r="A3232" s="17" t="n"/>
      <c r="B3232" s="14" t="n"/>
      <c r="C3232" s="14" t="n"/>
      <c r="D3232" s="16" t="n"/>
      <c r="E3232" s="14" t="n"/>
      <c r="F3232" s="14" t="n"/>
      <c r="G3232" s="14" t="n"/>
      <c r="H3232" s="19" t="n"/>
      <c r="I3232" s="19" t="n"/>
      <c r="J3232" s="34">
        <f>IF(A3232="","",H3232+I3232)</f>
        <v/>
      </c>
      <c r="K3232" s="14" t="n"/>
      <c r="L3232" s="14" t="n"/>
      <c r="M3232" s="14" t="n"/>
      <c r="N3232" s="14" t="n"/>
      <c r="O3232" s="20">
        <f>IF(A3232="","",SUMPRODUCT((A3232&gt;=Setup!$C$19:$C$30)*(A3232&lt;=Setup!$D$19:$D$30)*Setup!$A$19:$A$30))</f>
        <v/>
      </c>
      <c r="P3232" s="34">
        <f>IF(A3232="","",IF(OR(F3232="Standard domestic 15% (Box 7)",F3232="Import - VAT paid at customs (Box 8)",F3232="Import - Reverse charge (Box 9)"),ROUND(H3232*Setup!$B$9,2),0))</f>
        <v/>
      </c>
      <c r="Q3232" s="34">
        <f>IF(A3232="","",I3232-P3232)</f>
        <v/>
      </c>
      <c r="R3232" s="34">
        <f>IF(A3232="","",IF(L3232="Yes",I3232,0))</f>
        <v/>
      </c>
      <c r="S3232" s="34">
        <f>IF(A3232="","",IF(AND(L3232="Yes",K3232="Yes",NOT(ISNUMBER(SEARCH("blocked",G3232))),OR(F3232="Standard domestic 15% (Box 7)",F3232="Import - VAT paid at customs (Box 8)",F3232="Import - Reverse charge (Box 9)"),OR(F3232&lt;&gt;"Standard domestic 15% (Box 7)",AND(LEN(D3232)=15,LEFT(D3232,1)="3",RIGHT(D3232,1)="3",ISNUMBER(--D3232)))),I3232,0))</f>
        <v/>
      </c>
      <c r="T3232" s="34">
        <f>IF(A3232="","",R3232-S3232)</f>
        <v/>
      </c>
      <c r="U3232" s="23">
        <f>IF(A3232="","",IF(O3232=0,"Outside audit periods; ","")&amp;IF(F3232="","No VAT category; ","")&amp;IF(ABS(Q3232)&gt;Setup!$B$10,"VAT ≠ 15% × net; ","")&amp;IF(AND(F3232="Standard domestic 15% (Box 7)",NOT(AND(LEN(D3232)=15,LEFT(D3232,1)="3",RIGHT(D3232,1)="3",ISNUMBER(--D3232)))),"Invalid/missing supplier VAT no; ","")&amp;IF(AND(L3232="Yes",K3232&lt;&gt;"Yes"),"VAT claimed without valid tax invoice; ","")&amp;IF(AND(L3232="Yes",ISNUMBER(SEARCH("blocked",G3232))),"Blocked input VAT claimed; ","")&amp;IF(AND(F3232="Import - VAT paid at customs (Box 8)",M3232=""),"Customs declaration no missing; ","")&amp;IF(AND(F3232="Import - Reverse charge (Box 9)",E3232="Saudi Arabia"),"RCM used for a local supplier; ","")&amp;IF(AND(L3232="Yes",NOT(OR(F3232="Standard domestic 15% (Box 7)",F3232="Import - VAT paid at customs (Box 8)",F3232="Import - Reverse charge (Box 9)"))),"VAT claimed on non-taxable category; ",""))</f>
        <v/>
      </c>
    </row>
    <row r="3233">
      <c r="A3233" s="17" t="n"/>
      <c r="B3233" s="14" t="n"/>
      <c r="C3233" s="14" t="n"/>
      <c r="D3233" s="16" t="n"/>
      <c r="E3233" s="14" t="n"/>
      <c r="F3233" s="14" t="n"/>
      <c r="G3233" s="14" t="n"/>
      <c r="H3233" s="19" t="n"/>
      <c r="I3233" s="19" t="n"/>
      <c r="J3233" s="34">
        <f>IF(A3233="","",H3233+I3233)</f>
        <v/>
      </c>
      <c r="K3233" s="14" t="n"/>
      <c r="L3233" s="14" t="n"/>
      <c r="M3233" s="14" t="n"/>
      <c r="N3233" s="14" t="n"/>
      <c r="O3233" s="20">
        <f>IF(A3233="","",SUMPRODUCT((A3233&gt;=Setup!$C$19:$C$30)*(A3233&lt;=Setup!$D$19:$D$30)*Setup!$A$19:$A$30))</f>
        <v/>
      </c>
      <c r="P3233" s="34">
        <f>IF(A3233="","",IF(OR(F3233="Standard domestic 15% (Box 7)",F3233="Import - VAT paid at customs (Box 8)",F3233="Import - Reverse charge (Box 9)"),ROUND(H3233*Setup!$B$9,2),0))</f>
        <v/>
      </c>
      <c r="Q3233" s="34">
        <f>IF(A3233="","",I3233-P3233)</f>
        <v/>
      </c>
      <c r="R3233" s="34">
        <f>IF(A3233="","",IF(L3233="Yes",I3233,0))</f>
        <v/>
      </c>
      <c r="S3233" s="34">
        <f>IF(A3233="","",IF(AND(L3233="Yes",K3233="Yes",NOT(ISNUMBER(SEARCH("blocked",G3233))),OR(F3233="Standard domestic 15% (Box 7)",F3233="Import - VAT paid at customs (Box 8)",F3233="Import - Reverse charge (Box 9)"),OR(F3233&lt;&gt;"Standard domestic 15% (Box 7)",AND(LEN(D3233)=15,LEFT(D3233,1)="3",RIGHT(D3233,1)="3",ISNUMBER(--D3233)))),I3233,0))</f>
        <v/>
      </c>
      <c r="T3233" s="34">
        <f>IF(A3233="","",R3233-S3233)</f>
        <v/>
      </c>
      <c r="U3233" s="23">
        <f>IF(A3233="","",IF(O3233=0,"Outside audit periods; ","")&amp;IF(F3233="","No VAT category; ","")&amp;IF(ABS(Q3233)&gt;Setup!$B$10,"VAT ≠ 15% × net; ","")&amp;IF(AND(F3233="Standard domestic 15% (Box 7)",NOT(AND(LEN(D3233)=15,LEFT(D3233,1)="3",RIGHT(D3233,1)="3",ISNUMBER(--D3233)))),"Invalid/missing supplier VAT no; ","")&amp;IF(AND(L3233="Yes",K3233&lt;&gt;"Yes"),"VAT claimed without valid tax invoice; ","")&amp;IF(AND(L3233="Yes",ISNUMBER(SEARCH("blocked",G3233))),"Blocked input VAT claimed; ","")&amp;IF(AND(F3233="Import - VAT paid at customs (Box 8)",M3233=""),"Customs declaration no missing; ","")&amp;IF(AND(F3233="Import - Reverse charge (Box 9)",E3233="Saudi Arabia"),"RCM used for a local supplier; ","")&amp;IF(AND(L3233="Yes",NOT(OR(F3233="Standard domestic 15% (Box 7)",F3233="Import - VAT paid at customs (Box 8)",F3233="Import - Reverse charge (Box 9)"))),"VAT claimed on non-taxable category; ",""))</f>
        <v/>
      </c>
    </row>
    <row r="3234">
      <c r="A3234" s="17" t="n"/>
      <c r="B3234" s="14" t="n"/>
      <c r="C3234" s="14" t="n"/>
      <c r="D3234" s="16" t="n"/>
      <c r="E3234" s="14" t="n"/>
      <c r="F3234" s="14" t="n"/>
      <c r="G3234" s="14" t="n"/>
      <c r="H3234" s="19" t="n"/>
      <c r="I3234" s="19" t="n"/>
      <c r="J3234" s="34">
        <f>IF(A3234="","",H3234+I3234)</f>
        <v/>
      </c>
      <c r="K3234" s="14" t="n"/>
      <c r="L3234" s="14" t="n"/>
      <c r="M3234" s="14" t="n"/>
      <c r="N3234" s="14" t="n"/>
      <c r="O3234" s="20">
        <f>IF(A3234="","",SUMPRODUCT((A3234&gt;=Setup!$C$19:$C$30)*(A3234&lt;=Setup!$D$19:$D$30)*Setup!$A$19:$A$30))</f>
        <v/>
      </c>
      <c r="P3234" s="34">
        <f>IF(A3234="","",IF(OR(F3234="Standard domestic 15% (Box 7)",F3234="Import - VAT paid at customs (Box 8)",F3234="Import - Reverse charge (Box 9)"),ROUND(H3234*Setup!$B$9,2),0))</f>
        <v/>
      </c>
      <c r="Q3234" s="34">
        <f>IF(A3234="","",I3234-P3234)</f>
        <v/>
      </c>
      <c r="R3234" s="34">
        <f>IF(A3234="","",IF(L3234="Yes",I3234,0))</f>
        <v/>
      </c>
      <c r="S3234" s="34">
        <f>IF(A3234="","",IF(AND(L3234="Yes",K3234="Yes",NOT(ISNUMBER(SEARCH("blocked",G3234))),OR(F3234="Standard domestic 15% (Box 7)",F3234="Import - VAT paid at customs (Box 8)",F3234="Import - Reverse charge (Box 9)"),OR(F3234&lt;&gt;"Standard domestic 15% (Box 7)",AND(LEN(D3234)=15,LEFT(D3234,1)="3",RIGHT(D3234,1)="3",ISNUMBER(--D3234)))),I3234,0))</f>
        <v/>
      </c>
      <c r="T3234" s="34">
        <f>IF(A3234="","",R3234-S3234)</f>
        <v/>
      </c>
      <c r="U3234" s="23">
        <f>IF(A3234="","",IF(O3234=0,"Outside audit periods; ","")&amp;IF(F3234="","No VAT category; ","")&amp;IF(ABS(Q3234)&gt;Setup!$B$10,"VAT ≠ 15% × net; ","")&amp;IF(AND(F3234="Standard domestic 15% (Box 7)",NOT(AND(LEN(D3234)=15,LEFT(D3234,1)="3",RIGHT(D3234,1)="3",ISNUMBER(--D3234)))),"Invalid/missing supplier VAT no; ","")&amp;IF(AND(L3234="Yes",K3234&lt;&gt;"Yes"),"VAT claimed without valid tax invoice; ","")&amp;IF(AND(L3234="Yes",ISNUMBER(SEARCH("blocked",G3234))),"Blocked input VAT claimed; ","")&amp;IF(AND(F3234="Import - VAT paid at customs (Box 8)",M3234=""),"Customs declaration no missing; ","")&amp;IF(AND(F3234="Import - Reverse charge (Box 9)",E3234="Saudi Arabia"),"RCM used for a local supplier; ","")&amp;IF(AND(L3234="Yes",NOT(OR(F3234="Standard domestic 15% (Box 7)",F3234="Import - VAT paid at customs (Box 8)",F3234="Import - Reverse charge (Box 9)"))),"VAT claimed on non-taxable category; ",""))</f>
        <v/>
      </c>
    </row>
    <row r="3235">
      <c r="A3235" s="17" t="n"/>
      <c r="B3235" s="14" t="n"/>
      <c r="C3235" s="14" t="n"/>
      <c r="D3235" s="16" t="n"/>
      <c r="E3235" s="14" t="n"/>
      <c r="F3235" s="14" t="n"/>
      <c r="G3235" s="14" t="n"/>
      <c r="H3235" s="19" t="n"/>
      <c r="I3235" s="19" t="n"/>
      <c r="J3235" s="34">
        <f>IF(A3235="","",H3235+I3235)</f>
        <v/>
      </c>
      <c r="K3235" s="14" t="n"/>
      <c r="L3235" s="14" t="n"/>
      <c r="M3235" s="14" t="n"/>
      <c r="N3235" s="14" t="n"/>
      <c r="O3235" s="20">
        <f>IF(A3235="","",SUMPRODUCT((A3235&gt;=Setup!$C$19:$C$30)*(A3235&lt;=Setup!$D$19:$D$30)*Setup!$A$19:$A$30))</f>
        <v/>
      </c>
      <c r="P3235" s="34">
        <f>IF(A3235="","",IF(OR(F3235="Standard domestic 15% (Box 7)",F3235="Import - VAT paid at customs (Box 8)",F3235="Import - Reverse charge (Box 9)"),ROUND(H3235*Setup!$B$9,2),0))</f>
        <v/>
      </c>
      <c r="Q3235" s="34">
        <f>IF(A3235="","",I3235-P3235)</f>
        <v/>
      </c>
      <c r="R3235" s="34">
        <f>IF(A3235="","",IF(L3235="Yes",I3235,0))</f>
        <v/>
      </c>
      <c r="S3235" s="34">
        <f>IF(A3235="","",IF(AND(L3235="Yes",K3235="Yes",NOT(ISNUMBER(SEARCH("blocked",G3235))),OR(F3235="Standard domestic 15% (Box 7)",F3235="Import - VAT paid at customs (Box 8)",F3235="Import - Reverse charge (Box 9)"),OR(F3235&lt;&gt;"Standard domestic 15% (Box 7)",AND(LEN(D3235)=15,LEFT(D3235,1)="3",RIGHT(D3235,1)="3",ISNUMBER(--D3235)))),I3235,0))</f>
        <v/>
      </c>
      <c r="T3235" s="34">
        <f>IF(A3235="","",R3235-S3235)</f>
        <v/>
      </c>
      <c r="U3235" s="23">
        <f>IF(A3235="","",IF(O3235=0,"Outside audit periods; ","")&amp;IF(F3235="","No VAT category; ","")&amp;IF(ABS(Q3235)&gt;Setup!$B$10,"VAT ≠ 15% × net; ","")&amp;IF(AND(F3235="Standard domestic 15% (Box 7)",NOT(AND(LEN(D3235)=15,LEFT(D3235,1)="3",RIGHT(D3235,1)="3",ISNUMBER(--D3235)))),"Invalid/missing supplier VAT no; ","")&amp;IF(AND(L3235="Yes",K3235&lt;&gt;"Yes"),"VAT claimed without valid tax invoice; ","")&amp;IF(AND(L3235="Yes",ISNUMBER(SEARCH("blocked",G3235))),"Blocked input VAT claimed; ","")&amp;IF(AND(F3235="Import - VAT paid at customs (Box 8)",M3235=""),"Customs declaration no missing; ","")&amp;IF(AND(F3235="Import - Reverse charge (Box 9)",E3235="Saudi Arabia"),"RCM used for a local supplier; ","")&amp;IF(AND(L3235="Yes",NOT(OR(F3235="Standard domestic 15% (Box 7)",F3235="Import - VAT paid at customs (Box 8)",F3235="Import - Reverse charge (Box 9)"))),"VAT claimed on non-taxable category; ",""))</f>
        <v/>
      </c>
    </row>
    <row r="3236">
      <c r="A3236" s="17" t="n"/>
      <c r="B3236" s="14" t="n"/>
      <c r="C3236" s="14" t="n"/>
      <c r="D3236" s="16" t="n"/>
      <c r="E3236" s="14" t="n"/>
      <c r="F3236" s="14" t="n"/>
      <c r="G3236" s="14" t="n"/>
      <c r="H3236" s="19" t="n"/>
      <c r="I3236" s="19" t="n"/>
      <c r="J3236" s="34">
        <f>IF(A3236="","",H3236+I3236)</f>
        <v/>
      </c>
      <c r="K3236" s="14" t="n"/>
      <c r="L3236" s="14" t="n"/>
      <c r="M3236" s="14" t="n"/>
      <c r="N3236" s="14" t="n"/>
      <c r="O3236" s="20">
        <f>IF(A3236="","",SUMPRODUCT((A3236&gt;=Setup!$C$19:$C$30)*(A3236&lt;=Setup!$D$19:$D$30)*Setup!$A$19:$A$30))</f>
        <v/>
      </c>
      <c r="P3236" s="34">
        <f>IF(A3236="","",IF(OR(F3236="Standard domestic 15% (Box 7)",F3236="Import - VAT paid at customs (Box 8)",F3236="Import - Reverse charge (Box 9)"),ROUND(H3236*Setup!$B$9,2),0))</f>
        <v/>
      </c>
      <c r="Q3236" s="34">
        <f>IF(A3236="","",I3236-P3236)</f>
        <v/>
      </c>
      <c r="R3236" s="34">
        <f>IF(A3236="","",IF(L3236="Yes",I3236,0))</f>
        <v/>
      </c>
      <c r="S3236" s="34">
        <f>IF(A3236="","",IF(AND(L3236="Yes",K3236="Yes",NOT(ISNUMBER(SEARCH("blocked",G3236))),OR(F3236="Standard domestic 15% (Box 7)",F3236="Import - VAT paid at customs (Box 8)",F3236="Import - Reverse charge (Box 9)"),OR(F3236&lt;&gt;"Standard domestic 15% (Box 7)",AND(LEN(D3236)=15,LEFT(D3236,1)="3",RIGHT(D3236,1)="3",ISNUMBER(--D3236)))),I3236,0))</f>
        <v/>
      </c>
      <c r="T3236" s="34">
        <f>IF(A3236="","",R3236-S3236)</f>
        <v/>
      </c>
      <c r="U3236" s="23">
        <f>IF(A3236="","",IF(O3236=0,"Outside audit periods; ","")&amp;IF(F3236="","No VAT category; ","")&amp;IF(ABS(Q3236)&gt;Setup!$B$10,"VAT ≠ 15% × net; ","")&amp;IF(AND(F3236="Standard domestic 15% (Box 7)",NOT(AND(LEN(D3236)=15,LEFT(D3236,1)="3",RIGHT(D3236,1)="3",ISNUMBER(--D3236)))),"Invalid/missing supplier VAT no; ","")&amp;IF(AND(L3236="Yes",K3236&lt;&gt;"Yes"),"VAT claimed without valid tax invoice; ","")&amp;IF(AND(L3236="Yes",ISNUMBER(SEARCH("blocked",G3236))),"Blocked input VAT claimed; ","")&amp;IF(AND(F3236="Import - VAT paid at customs (Box 8)",M3236=""),"Customs declaration no missing; ","")&amp;IF(AND(F3236="Import - Reverse charge (Box 9)",E3236="Saudi Arabia"),"RCM used for a local supplier; ","")&amp;IF(AND(L3236="Yes",NOT(OR(F3236="Standard domestic 15% (Box 7)",F3236="Import - VAT paid at customs (Box 8)",F3236="Import - Reverse charge (Box 9)"))),"VAT claimed on non-taxable category; ",""))</f>
        <v/>
      </c>
    </row>
    <row r="3237">
      <c r="A3237" s="17" t="n"/>
      <c r="B3237" s="14" t="n"/>
      <c r="C3237" s="14" t="n"/>
      <c r="D3237" s="16" t="n"/>
      <c r="E3237" s="14" t="n"/>
      <c r="F3237" s="14" t="n"/>
      <c r="G3237" s="14" t="n"/>
      <c r="H3237" s="19" t="n"/>
      <c r="I3237" s="19" t="n"/>
      <c r="J3237" s="34">
        <f>IF(A3237="","",H3237+I3237)</f>
        <v/>
      </c>
      <c r="K3237" s="14" t="n"/>
      <c r="L3237" s="14" t="n"/>
      <c r="M3237" s="14" t="n"/>
      <c r="N3237" s="14" t="n"/>
      <c r="O3237" s="20">
        <f>IF(A3237="","",SUMPRODUCT((A3237&gt;=Setup!$C$19:$C$30)*(A3237&lt;=Setup!$D$19:$D$30)*Setup!$A$19:$A$30))</f>
        <v/>
      </c>
      <c r="P3237" s="34">
        <f>IF(A3237="","",IF(OR(F3237="Standard domestic 15% (Box 7)",F3237="Import - VAT paid at customs (Box 8)",F3237="Import - Reverse charge (Box 9)"),ROUND(H3237*Setup!$B$9,2),0))</f>
        <v/>
      </c>
      <c r="Q3237" s="34">
        <f>IF(A3237="","",I3237-P3237)</f>
        <v/>
      </c>
      <c r="R3237" s="34">
        <f>IF(A3237="","",IF(L3237="Yes",I3237,0))</f>
        <v/>
      </c>
      <c r="S3237" s="34">
        <f>IF(A3237="","",IF(AND(L3237="Yes",K3237="Yes",NOT(ISNUMBER(SEARCH("blocked",G3237))),OR(F3237="Standard domestic 15% (Box 7)",F3237="Import - VAT paid at customs (Box 8)",F3237="Import - Reverse charge (Box 9)"),OR(F3237&lt;&gt;"Standard domestic 15% (Box 7)",AND(LEN(D3237)=15,LEFT(D3237,1)="3",RIGHT(D3237,1)="3",ISNUMBER(--D3237)))),I3237,0))</f>
        <v/>
      </c>
      <c r="T3237" s="34">
        <f>IF(A3237="","",R3237-S3237)</f>
        <v/>
      </c>
      <c r="U3237" s="23">
        <f>IF(A3237="","",IF(O3237=0,"Outside audit periods; ","")&amp;IF(F3237="","No VAT category; ","")&amp;IF(ABS(Q3237)&gt;Setup!$B$10,"VAT ≠ 15% × net; ","")&amp;IF(AND(F3237="Standard domestic 15% (Box 7)",NOT(AND(LEN(D3237)=15,LEFT(D3237,1)="3",RIGHT(D3237,1)="3",ISNUMBER(--D3237)))),"Invalid/missing supplier VAT no; ","")&amp;IF(AND(L3237="Yes",K3237&lt;&gt;"Yes"),"VAT claimed without valid tax invoice; ","")&amp;IF(AND(L3237="Yes",ISNUMBER(SEARCH("blocked",G3237))),"Blocked input VAT claimed; ","")&amp;IF(AND(F3237="Import - VAT paid at customs (Box 8)",M3237=""),"Customs declaration no missing; ","")&amp;IF(AND(F3237="Import - Reverse charge (Box 9)",E3237="Saudi Arabia"),"RCM used for a local supplier; ","")&amp;IF(AND(L3237="Yes",NOT(OR(F3237="Standard domestic 15% (Box 7)",F3237="Import - VAT paid at customs (Box 8)",F3237="Import - Reverse charge (Box 9)"))),"VAT claimed on non-taxable category; ",""))</f>
        <v/>
      </c>
    </row>
    <row r="3238">
      <c r="A3238" s="17" t="n"/>
      <c r="B3238" s="14" t="n"/>
      <c r="C3238" s="14" t="n"/>
      <c r="D3238" s="16" t="n"/>
      <c r="E3238" s="14" t="n"/>
      <c r="F3238" s="14" t="n"/>
      <c r="G3238" s="14" t="n"/>
      <c r="H3238" s="19" t="n"/>
      <c r="I3238" s="19" t="n"/>
      <c r="J3238" s="34">
        <f>IF(A3238="","",H3238+I3238)</f>
        <v/>
      </c>
      <c r="K3238" s="14" t="n"/>
      <c r="L3238" s="14" t="n"/>
      <c r="M3238" s="14" t="n"/>
      <c r="N3238" s="14" t="n"/>
      <c r="O3238" s="20">
        <f>IF(A3238="","",SUMPRODUCT((A3238&gt;=Setup!$C$19:$C$30)*(A3238&lt;=Setup!$D$19:$D$30)*Setup!$A$19:$A$30))</f>
        <v/>
      </c>
      <c r="P3238" s="34">
        <f>IF(A3238="","",IF(OR(F3238="Standard domestic 15% (Box 7)",F3238="Import - VAT paid at customs (Box 8)",F3238="Import - Reverse charge (Box 9)"),ROUND(H3238*Setup!$B$9,2),0))</f>
        <v/>
      </c>
      <c r="Q3238" s="34">
        <f>IF(A3238="","",I3238-P3238)</f>
        <v/>
      </c>
      <c r="R3238" s="34">
        <f>IF(A3238="","",IF(L3238="Yes",I3238,0))</f>
        <v/>
      </c>
      <c r="S3238" s="34">
        <f>IF(A3238="","",IF(AND(L3238="Yes",K3238="Yes",NOT(ISNUMBER(SEARCH("blocked",G3238))),OR(F3238="Standard domestic 15% (Box 7)",F3238="Import - VAT paid at customs (Box 8)",F3238="Import - Reverse charge (Box 9)"),OR(F3238&lt;&gt;"Standard domestic 15% (Box 7)",AND(LEN(D3238)=15,LEFT(D3238,1)="3",RIGHT(D3238,1)="3",ISNUMBER(--D3238)))),I3238,0))</f>
        <v/>
      </c>
      <c r="T3238" s="34">
        <f>IF(A3238="","",R3238-S3238)</f>
        <v/>
      </c>
      <c r="U3238" s="23">
        <f>IF(A3238="","",IF(O3238=0,"Outside audit periods; ","")&amp;IF(F3238="","No VAT category; ","")&amp;IF(ABS(Q3238)&gt;Setup!$B$10,"VAT ≠ 15% × net; ","")&amp;IF(AND(F3238="Standard domestic 15% (Box 7)",NOT(AND(LEN(D3238)=15,LEFT(D3238,1)="3",RIGHT(D3238,1)="3",ISNUMBER(--D3238)))),"Invalid/missing supplier VAT no; ","")&amp;IF(AND(L3238="Yes",K3238&lt;&gt;"Yes"),"VAT claimed without valid tax invoice; ","")&amp;IF(AND(L3238="Yes",ISNUMBER(SEARCH("blocked",G3238))),"Blocked input VAT claimed; ","")&amp;IF(AND(F3238="Import - VAT paid at customs (Box 8)",M3238=""),"Customs declaration no missing; ","")&amp;IF(AND(F3238="Import - Reverse charge (Box 9)",E3238="Saudi Arabia"),"RCM used for a local supplier; ","")&amp;IF(AND(L3238="Yes",NOT(OR(F3238="Standard domestic 15% (Box 7)",F3238="Import - VAT paid at customs (Box 8)",F3238="Import - Reverse charge (Box 9)"))),"VAT claimed on non-taxable category; ",""))</f>
        <v/>
      </c>
    </row>
    <row r="3239">
      <c r="A3239" s="17" t="n"/>
      <c r="B3239" s="14" t="n"/>
      <c r="C3239" s="14" t="n"/>
      <c r="D3239" s="16" t="n"/>
      <c r="E3239" s="14" t="n"/>
      <c r="F3239" s="14" t="n"/>
      <c r="G3239" s="14" t="n"/>
      <c r="H3239" s="19" t="n"/>
      <c r="I3239" s="19" t="n"/>
      <c r="J3239" s="34">
        <f>IF(A3239="","",H3239+I3239)</f>
        <v/>
      </c>
      <c r="K3239" s="14" t="n"/>
      <c r="L3239" s="14" t="n"/>
      <c r="M3239" s="14" t="n"/>
      <c r="N3239" s="14" t="n"/>
      <c r="O3239" s="20">
        <f>IF(A3239="","",SUMPRODUCT((A3239&gt;=Setup!$C$19:$C$30)*(A3239&lt;=Setup!$D$19:$D$30)*Setup!$A$19:$A$30))</f>
        <v/>
      </c>
      <c r="P3239" s="34">
        <f>IF(A3239="","",IF(OR(F3239="Standard domestic 15% (Box 7)",F3239="Import - VAT paid at customs (Box 8)",F3239="Import - Reverse charge (Box 9)"),ROUND(H3239*Setup!$B$9,2),0))</f>
        <v/>
      </c>
      <c r="Q3239" s="34">
        <f>IF(A3239="","",I3239-P3239)</f>
        <v/>
      </c>
      <c r="R3239" s="34">
        <f>IF(A3239="","",IF(L3239="Yes",I3239,0))</f>
        <v/>
      </c>
      <c r="S3239" s="34">
        <f>IF(A3239="","",IF(AND(L3239="Yes",K3239="Yes",NOT(ISNUMBER(SEARCH("blocked",G3239))),OR(F3239="Standard domestic 15% (Box 7)",F3239="Import - VAT paid at customs (Box 8)",F3239="Import - Reverse charge (Box 9)"),OR(F3239&lt;&gt;"Standard domestic 15% (Box 7)",AND(LEN(D3239)=15,LEFT(D3239,1)="3",RIGHT(D3239,1)="3",ISNUMBER(--D3239)))),I3239,0))</f>
        <v/>
      </c>
      <c r="T3239" s="34">
        <f>IF(A3239="","",R3239-S3239)</f>
        <v/>
      </c>
      <c r="U3239" s="23">
        <f>IF(A3239="","",IF(O3239=0,"Outside audit periods; ","")&amp;IF(F3239="","No VAT category; ","")&amp;IF(ABS(Q3239)&gt;Setup!$B$10,"VAT ≠ 15% × net; ","")&amp;IF(AND(F3239="Standard domestic 15% (Box 7)",NOT(AND(LEN(D3239)=15,LEFT(D3239,1)="3",RIGHT(D3239,1)="3",ISNUMBER(--D3239)))),"Invalid/missing supplier VAT no; ","")&amp;IF(AND(L3239="Yes",K3239&lt;&gt;"Yes"),"VAT claimed without valid tax invoice; ","")&amp;IF(AND(L3239="Yes",ISNUMBER(SEARCH("blocked",G3239))),"Blocked input VAT claimed; ","")&amp;IF(AND(F3239="Import - VAT paid at customs (Box 8)",M3239=""),"Customs declaration no missing; ","")&amp;IF(AND(F3239="Import - Reverse charge (Box 9)",E3239="Saudi Arabia"),"RCM used for a local supplier; ","")&amp;IF(AND(L3239="Yes",NOT(OR(F3239="Standard domestic 15% (Box 7)",F3239="Import - VAT paid at customs (Box 8)",F3239="Import - Reverse charge (Box 9)"))),"VAT claimed on non-taxable category; ",""))</f>
        <v/>
      </c>
    </row>
    <row r="3240">
      <c r="A3240" s="17" t="n"/>
      <c r="B3240" s="14" t="n"/>
      <c r="C3240" s="14" t="n"/>
      <c r="D3240" s="16" t="n"/>
      <c r="E3240" s="14" t="n"/>
      <c r="F3240" s="14" t="n"/>
      <c r="G3240" s="14" t="n"/>
      <c r="H3240" s="19" t="n"/>
      <c r="I3240" s="19" t="n"/>
      <c r="J3240" s="34">
        <f>IF(A3240="","",H3240+I3240)</f>
        <v/>
      </c>
      <c r="K3240" s="14" t="n"/>
      <c r="L3240" s="14" t="n"/>
      <c r="M3240" s="14" t="n"/>
      <c r="N3240" s="14" t="n"/>
      <c r="O3240" s="20">
        <f>IF(A3240="","",SUMPRODUCT((A3240&gt;=Setup!$C$19:$C$30)*(A3240&lt;=Setup!$D$19:$D$30)*Setup!$A$19:$A$30))</f>
        <v/>
      </c>
      <c r="P3240" s="34">
        <f>IF(A3240="","",IF(OR(F3240="Standard domestic 15% (Box 7)",F3240="Import - VAT paid at customs (Box 8)",F3240="Import - Reverse charge (Box 9)"),ROUND(H3240*Setup!$B$9,2),0))</f>
        <v/>
      </c>
      <c r="Q3240" s="34">
        <f>IF(A3240="","",I3240-P3240)</f>
        <v/>
      </c>
      <c r="R3240" s="34">
        <f>IF(A3240="","",IF(L3240="Yes",I3240,0))</f>
        <v/>
      </c>
      <c r="S3240" s="34">
        <f>IF(A3240="","",IF(AND(L3240="Yes",K3240="Yes",NOT(ISNUMBER(SEARCH("blocked",G3240))),OR(F3240="Standard domestic 15% (Box 7)",F3240="Import - VAT paid at customs (Box 8)",F3240="Import - Reverse charge (Box 9)"),OR(F3240&lt;&gt;"Standard domestic 15% (Box 7)",AND(LEN(D3240)=15,LEFT(D3240,1)="3",RIGHT(D3240,1)="3",ISNUMBER(--D3240)))),I3240,0))</f>
        <v/>
      </c>
      <c r="T3240" s="34">
        <f>IF(A3240="","",R3240-S3240)</f>
        <v/>
      </c>
      <c r="U3240" s="23">
        <f>IF(A3240="","",IF(O3240=0,"Outside audit periods; ","")&amp;IF(F3240="","No VAT category; ","")&amp;IF(ABS(Q3240)&gt;Setup!$B$10,"VAT ≠ 15% × net; ","")&amp;IF(AND(F3240="Standard domestic 15% (Box 7)",NOT(AND(LEN(D3240)=15,LEFT(D3240,1)="3",RIGHT(D3240,1)="3",ISNUMBER(--D3240)))),"Invalid/missing supplier VAT no; ","")&amp;IF(AND(L3240="Yes",K3240&lt;&gt;"Yes"),"VAT claimed without valid tax invoice; ","")&amp;IF(AND(L3240="Yes",ISNUMBER(SEARCH("blocked",G3240))),"Blocked input VAT claimed; ","")&amp;IF(AND(F3240="Import - VAT paid at customs (Box 8)",M3240=""),"Customs declaration no missing; ","")&amp;IF(AND(F3240="Import - Reverse charge (Box 9)",E3240="Saudi Arabia"),"RCM used for a local supplier; ","")&amp;IF(AND(L3240="Yes",NOT(OR(F3240="Standard domestic 15% (Box 7)",F3240="Import - VAT paid at customs (Box 8)",F3240="Import - Reverse charge (Box 9)"))),"VAT claimed on non-taxable category; ",""))</f>
        <v/>
      </c>
    </row>
    <row r="3241">
      <c r="A3241" s="17" t="n"/>
      <c r="B3241" s="14" t="n"/>
      <c r="C3241" s="14" t="n"/>
      <c r="D3241" s="16" t="n"/>
      <c r="E3241" s="14" t="n"/>
      <c r="F3241" s="14" t="n"/>
      <c r="G3241" s="14" t="n"/>
      <c r="H3241" s="19" t="n"/>
      <c r="I3241" s="19" t="n"/>
      <c r="J3241" s="34">
        <f>IF(A3241="","",H3241+I3241)</f>
        <v/>
      </c>
      <c r="K3241" s="14" t="n"/>
      <c r="L3241" s="14" t="n"/>
      <c r="M3241" s="14" t="n"/>
      <c r="N3241" s="14" t="n"/>
      <c r="O3241" s="20">
        <f>IF(A3241="","",SUMPRODUCT((A3241&gt;=Setup!$C$19:$C$30)*(A3241&lt;=Setup!$D$19:$D$30)*Setup!$A$19:$A$30))</f>
        <v/>
      </c>
      <c r="P3241" s="34">
        <f>IF(A3241="","",IF(OR(F3241="Standard domestic 15% (Box 7)",F3241="Import - VAT paid at customs (Box 8)",F3241="Import - Reverse charge (Box 9)"),ROUND(H3241*Setup!$B$9,2),0))</f>
        <v/>
      </c>
      <c r="Q3241" s="34">
        <f>IF(A3241="","",I3241-P3241)</f>
        <v/>
      </c>
      <c r="R3241" s="34">
        <f>IF(A3241="","",IF(L3241="Yes",I3241,0))</f>
        <v/>
      </c>
      <c r="S3241" s="34">
        <f>IF(A3241="","",IF(AND(L3241="Yes",K3241="Yes",NOT(ISNUMBER(SEARCH("blocked",G3241))),OR(F3241="Standard domestic 15% (Box 7)",F3241="Import - VAT paid at customs (Box 8)",F3241="Import - Reverse charge (Box 9)"),OR(F3241&lt;&gt;"Standard domestic 15% (Box 7)",AND(LEN(D3241)=15,LEFT(D3241,1)="3",RIGHT(D3241,1)="3",ISNUMBER(--D3241)))),I3241,0))</f>
        <v/>
      </c>
      <c r="T3241" s="34">
        <f>IF(A3241="","",R3241-S3241)</f>
        <v/>
      </c>
      <c r="U3241" s="23">
        <f>IF(A3241="","",IF(O3241=0,"Outside audit periods; ","")&amp;IF(F3241="","No VAT category; ","")&amp;IF(ABS(Q3241)&gt;Setup!$B$10,"VAT ≠ 15% × net; ","")&amp;IF(AND(F3241="Standard domestic 15% (Box 7)",NOT(AND(LEN(D3241)=15,LEFT(D3241,1)="3",RIGHT(D3241,1)="3",ISNUMBER(--D3241)))),"Invalid/missing supplier VAT no; ","")&amp;IF(AND(L3241="Yes",K3241&lt;&gt;"Yes"),"VAT claimed without valid tax invoice; ","")&amp;IF(AND(L3241="Yes",ISNUMBER(SEARCH("blocked",G3241))),"Blocked input VAT claimed; ","")&amp;IF(AND(F3241="Import - VAT paid at customs (Box 8)",M3241=""),"Customs declaration no missing; ","")&amp;IF(AND(F3241="Import - Reverse charge (Box 9)",E3241="Saudi Arabia"),"RCM used for a local supplier; ","")&amp;IF(AND(L3241="Yes",NOT(OR(F3241="Standard domestic 15% (Box 7)",F3241="Import - VAT paid at customs (Box 8)",F3241="Import - Reverse charge (Box 9)"))),"VAT claimed on non-taxable category; ",""))</f>
        <v/>
      </c>
    </row>
    <row r="3242">
      <c r="A3242" s="17" t="n"/>
      <c r="B3242" s="14" t="n"/>
      <c r="C3242" s="14" t="n"/>
      <c r="D3242" s="16" t="n"/>
      <c r="E3242" s="14" t="n"/>
      <c r="F3242" s="14" t="n"/>
      <c r="G3242" s="14" t="n"/>
      <c r="H3242" s="19" t="n"/>
      <c r="I3242" s="19" t="n"/>
      <c r="J3242" s="34">
        <f>IF(A3242="","",H3242+I3242)</f>
        <v/>
      </c>
      <c r="K3242" s="14" t="n"/>
      <c r="L3242" s="14" t="n"/>
      <c r="M3242" s="14" t="n"/>
      <c r="N3242" s="14" t="n"/>
      <c r="O3242" s="20">
        <f>IF(A3242="","",SUMPRODUCT((A3242&gt;=Setup!$C$19:$C$30)*(A3242&lt;=Setup!$D$19:$D$30)*Setup!$A$19:$A$30))</f>
        <v/>
      </c>
      <c r="P3242" s="34">
        <f>IF(A3242="","",IF(OR(F3242="Standard domestic 15% (Box 7)",F3242="Import - VAT paid at customs (Box 8)",F3242="Import - Reverse charge (Box 9)"),ROUND(H3242*Setup!$B$9,2),0))</f>
        <v/>
      </c>
      <c r="Q3242" s="34">
        <f>IF(A3242="","",I3242-P3242)</f>
        <v/>
      </c>
      <c r="R3242" s="34">
        <f>IF(A3242="","",IF(L3242="Yes",I3242,0))</f>
        <v/>
      </c>
      <c r="S3242" s="34">
        <f>IF(A3242="","",IF(AND(L3242="Yes",K3242="Yes",NOT(ISNUMBER(SEARCH("blocked",G3242))),OR(F3242="Standard domestic 15% (Box 7)",F3242="Import - VAT paid at customs (Box 8)",F3242="Import - Reverse charge (Box 9)"),OR(F3242&lt;&gt;"Standard domestic 15% (Box 7)",AND(LEN(D3242)=15,LEFT(D3242,1)="3",RIGHT(D3242,1)="3",ISNUMBER(--D3242)))),I3242,0))</f>
        <v/>
      </c>
      <c r="T3242" s="34">
        <f>IF(A3242="","",R3242-S3242)</f>
        <v/>
      </c>
      <c r="U3242" s="23">
        <f>IF(A3242="","",IF(O3242=0,"Outside audit periods; ","")&amp;IF(F3242="","No VAT category; ","")&amp;IF(ABS(Q3242)&gt;Setup!$B$10,"VAT ≠ 15% × net; ","")&amp;IF(AND(F3242="Standard domestic 15% (Box 7)",NOT(AND(LEN(D3242)=15,LEFT(D3242,1)="3",RIGHT(D3242,1)="3",ISNUMBER(--D3242)))),"Invalid/missing supplier VAT no; ","")&amp;IF(AND(L3242="Yes",K3242&lt;&gt;"Yes"),"VAT claimed without valid tax invoice; ","")&amp;IF(AND(L3242="Yes",ISNUMBER(SEARCH("blocked",G3242))),"Blocked input VAT claimed; ","")&amp;IF(AND(F3242="Import - VAT paid at customs (Box 8)",M3242=""),"Customs declaration no missing; ","")&amp;IF(AND(F3242="Import - Reverse charge (Box 9)",E3242="Saudi Arabia"),"RCM used for a local supplier; ","")&amp;IF(AND(L3242="Yes",NOT(OR(F3242="Standard domestic 15% (Box 7)",F3242="Import - VAT paid at customs (Box 8)",F3242="Import - Reverse charge (Box 9)"))),"VAT claimed on non-taxable category; ",""))</f>
        <v/>
      </c>
    </row>
    <row r="3243">
      <c r="A3243" s="17" t="n"/>
      <c r="B3243" s="14" t="n"/>
      <c r="C3243" s="14" t="n"/>
      <c r="D3243" s="16" t="n"/>
      <c r="E3243" s="14" t="n"/>
      <c r="F3243" s="14" t="n"/>
      <c r="G3243" s="14" t="n"/>
      <c r="H3243" s="19" t="n"/>
      <c r="I3243" s="19" t="n"/>
      <c r="J3243" s="34">
        <f>IF(A3243="","",H3243+I3243)</f>
        <v/>
      </c>
      <c r="K3243" s="14" t="n"/>
      <c r="L3243" s="14" t="n"/>
      <c r="M3243" s="14" t="n"/>
      <c r="N3243" s="14" t="n"/>
      <c r="O3243" s="20">
        <f>IF(A3243="","",SUMPRODUCT((A3243&gt;=Setup!$C$19:$C$30)*(A3243&lt;=Setup!$D$19:$D$30)*Setup!$A$19:$A$30))</f>
        <v/>
      </c>
      <c r="P3243" s="34">
        <f>IF(A3243="","",IF(OR(F3243="Standard domestic 15% (Box 7)",F3243="Import - VAT paid at customs (Box 8)",F3243="Import - Reverse charge (Box 9)"),ROUND(H3243*Setup!$B$9,2),0))</f>
        <v/>
      </c>
      <c r="Q3243" s="34">
        <f>IF(A3243="","",I3243-P3243)</f>
        <v/>
      </c>
      <c r="R3243" s="34">
        <f>IF(A3243="","",IF(L3243="Yes",I3243,0))</f>
        <v/>
      </c>
      <c r="S3243" s="34">
        <f>IF(A3243="","",IF(AND(L3243="Yes",K3243="Yes",NOT(ISNUMBER(SEARCH("blocked",G3243))),OR(F3243="Standard domestic 15% (Box 7)",F3243="Import - VAT paid at customs (Box 8)",F3243="Import - Reverse charge (Box 9)"),OR(F3243&lt;&gt;"Standard domestic 15% (Box 7)",AND(LEN(D3243)=15,LEFT(D3243,1)="3",RIGHT(D3243,1)="3",ISNUMBER(--D3243)))),I3243,0))</f>
        <v/>
      </c>
      <c r="T3243" s="34">
        <f>IF(A3243="","",R3243-S3243)</f>
        <v/>
      </c>
      <c r="U3243" s="23">
        <f>IF(A3243="","",IF(O3243=0,"Outside audit periods; ","")&amp;IF(F3243="","No VAT category; ","")&amp;IF(ABS(Q3243)&gt;Setup!$B$10,"VAT ≠ 15% × net; ","")&amp;IF(AND(F3243="Standard domestic 15% (Box 7)",NOT(AND(LEN(D3243)=15,LEFT(D3243,1)="3",RIGHT(D3243,1)="3",ISNUMBER(--D3243)))),"Invalid/missing supplier VAT no; ","")&amp;IF(AND(L3243="Yes",K3243&lt;&gt;"Yes"),"VAT claimed without valid tax invoice; ","")&amp;IF(AND(L3243="Yes",ISNUMBER(SEARCH("blocked",G3243))),"Blocked input VAT claimed; ","")&amp;IF(AND(F3243="Import - VAT paid at customs (Box 8)",M3243=""),"Customs declaration no missing; ","")&amp;IF(AND(F3243="Import - Reverse charge (Box 9)",E3243="Saudi Arabia"),"RCM used for a local supplier; ","")&amp;IF(AND(L3243="Yes",NOT(OR(F3243="Standard domestic 15% (Box 7)",F3243="Import - VAT paid at customs (Box 8)",F3243="Import - Reverse charge (Box 9)"))),"VAT claimed on non-taxable category; ",""))</f>
        <v/>
      </c>
    </row>
    <row r="3244">
      <c r="A3244" s="17" t="n"/>
      <c r="B3244" s="14" t="n"/>
      <c r="C3244" s="14" t="n"/>
      <c r="D3244" s="16" t="n"/>
      <c r="E3244" s="14" t="n"/>
      <c r="F3244" s="14" t="n"/>
      <c r="G3244" s="14" t="n"/>
      <c r="H3244" s="19" t="n"/>
      <c r="I3244" s="19" t="n"/>
      <c r="J3244" s="34">
        <f>IF(A3244="","",H3244+I3244)</f>
        <v/>
      </c>
      <c r="K3244" s="14" t="n"/>
      <c r="L3244" s="14" t="n"/>
      <c r="M3244" s="14" t="n"/>
      <c r="N3244" s="14" t="n"/>
      <c r="O3244" s="20">
        <f>IF(A3244="","",SUMPRODUCT((A3244&gt;=Setup!$C$19:$C$30)*(A3244&lt;=Setup!$D$19:$D$30)*Setup!$A$19:$A$30))</f>
        <v/>
      </c>
      <c r="P3244" s="34">
        <f>IF(A3244="","",IF(OR(F3244="Standard domestic 15% (Box 7)",F3244="Import - VAT paid at customs (Box 8)",F3244="Import - Reverse charge (Box 9)"),ROUND(H3244*Setup!$B$9,2),0))</f>
        <v/>
      </c>
      <c r="Q3244" s="34">
        <f>IF(A3244="","",I3244-P3244)</f>
        <v/>
      </c>
      <c r="R3244" s="34">
        <f>IF(A3244="","",IF(L3244="Yes",I3244,0))</f>
        <v/>
      </c>
      <c r="S3244" s="34">
        <f>IF(A3244="","",IF(AND(L3244="Yes",K3244="Yes",NOT(ISNUMBER(SEARCH("blocked",G3244))),OR(F3244="Standard domestic 15% (Box 7)",F3244="Import - VAT paid at customs (Box 8)",F3244="Import - Reverse charge (Box 9)"),OR(F3244&lt;&gt;"Standard domestic 15% (Box 7)",AND(LEN(D3244)=15,LEFT(D3244,1)="3",RIGHT(D3244,1)="3",ISNUMBER(--D3244)))),I3244,0))</f>
        <v/>
      </c>
      <c r="T3244" s="34">
        <f>IF(A3244="","",R3244-S3244)</f>
        <v/>
      </c>
      <c r="U3244" s="23">
        <f>IF(A3244="","",IF(O3244=0,"Outside audit periods; ","")&amp;IF(F3244="","No VAT category; ","")&amp;IF(ABS(Q3244)&gt;Setup!$B$10,"VAT ≠ 15% × net; ","")&amp;IF(AND(F3244="Standard domestic 15% (Box 7)",NOT(AND(LEN(D3244)=15,LEFT(D3244,1)="3",RIGHT(D3244,1)="3",ISNUMBER(--D3244)))),"Invalid/missing supplier VAT no; ","")&amp;IF(AND(L3244="Yes",K3244&lt;&gt;"Yes"),"VAT claimed without valid tax invoice; ","")&amp;IF(AND(L3244="Yes",ISNUMBER(SEARCH("blocked",G3244))),"Blocked input VAT claimed; ","")&amp;IF(AND(F3244="Import - VAT paid at customs (Box 8)",M3244=""),"Customs declaration no missing; ","")&amp;IF(AND(F3244="Import - Reverse charge (Box 9)",E3244="Saudi Arabia"),"RCM used for a local supplier; ","")&amp;IF(AND(L3244="Yes",NOT(OR(F3244="Standard domestic 15% (Box 7)",F3244="Import - VAT paid at customs (Box 8)",F3244="Import - Reverse charge (Box 9)"))),"VAT claimed on non-taxable category; ",""))</f>
        <v/>
      </c>
    </row>
    <row r="3245">
      <c r="A3245" s="17" t="n"/>
      <c r="B3245" s="14" t="n"/>
      <c r="C3245" s="14" t="n"/>
      <c r="D3245" s="16" t="n"/>
      <c r="E3245" s="14" t="n"/>
      <c r="F3245" s="14" t="n"/>
      <c r="G3245" s="14" t="n"/>
      <c r="H3245" s="19" t="n"/>
      <c r="I3245" s="19" t="n"/>
      <c r="J3245" s="34">
        <f>IF(A3245="","",H3245+I3245)</f>
        <v/>
      </c>
      <c r="K3245" s="14" t="n"/>
      <c r="L3245" s="14" t="n"/>
      <c r="M3245" s="14" t="n"/>
      <c r="N3245" s="14" t="n"/>
      <c r="O3245" s="20">
        <f>IF(A3245="","",SUMPRODUCT((A3245&gt;=Setup!$C$19:$C$30)*(A3245&lt;=Setup!$D$19:$D$30)*Setup!$A$19:$A$30))</f>
        <v/>
      </c>
      <c r="P3245" s="34">
        <f>IF(A3245="","",IF(OR(F3245="Standard domestic 15% (Box 7)",F3245="Import - VAT paid at customs (Box 8)",F3245="Import - Reverse charge (Box 9)"),ROUND(H3245*Setup!$B$9,2),0))</f>
        <v/>
      </c>
      <c r="Q3245" s="34">
        <f>IF(A3245="","",I3245-P3245)</f>
        <v/>
      </c>
      <c r="R3245" s="34">
        <f>IF(A3245="","",IF(L3245="Yes",I3245,0))</f>
        <v/>
      </c>
      <c r="S3245" s="34">
        <f>IF(A3245="","",IF(AND(L3245="Yes",K3245="Yes",NOT(ISNUMBER(SEARCH("blocked",G3245))),OR(F3245="Standard domestic 15% (Box 7)",F3245="Import - VAT paid at customs (Box 8)",F3245="Import - Reverse charge (Box 9)"),OR(F3245&lt;&gt;"Standard domestic 15% (Box 7)",AND(LEN(D3245)=15,LEFT(D3245,1)="3",RIGHT(D3245,1)="3",ISNUMBER(--D3245)))),I3245,0))</f>
        <v/>
      </c>
      <c r="T3245" s="34">
        <f>IF(A3245="","",R3245-S3245)</f>
        <v/>
      </c>
      <c r="U3245" s="23">
        <f>IF(A3245="","",IF(O3245=0,"Outside audit periods; ","")&amp;IF(F3245="","No VAT category; ","")&amp;IF(ABS(Q3245)&gt;Setup!$B$10,"VAT ≠ 15% × net; ","")&amp;IF(AND(F3245="Standard domestic 15% (Box 7)",NOT(AND(LEN(D3245)=15,LEFT(D3245,1)="3",RIGHT(D3245,1)="3",ISNUMBER(--D3245)))),"Invalid/missing supplier VAT no; ","")&amp;IF(AND(L3245="Yes",K3245&lt;&gt;"Yes"),"VAT claimed without valid tax invoice; ","")&amp;IF(AND(L3245="Yes",ISNUMBER(SEARCH("blocked",G3245))),"Blocked input VAT claimed; ","")&amp;IF(AND(F3245="Import - VAT paid at customs (Box 8)",M3245=""),"Customs declaration no missing; ","")&amp;IF(AND(F3245="Import - Reverse charge (Box 9)",E3245="Saudi Arabia"),"RCM used for a local supplier; ","")&amp;IF(AND(L3245="Yes",NOT(OR(F3245="Standard domestic 15% (Box 7)",F3245="Import - VAT paid at customs (Box 8)",F3245="Import - Reverse charge (Box 9)"))),"VAT claimed on non-taxable category; ",""))</f>
        <v/>
      </c>
    </row>
    <row r="3246">
      <c r="A3246" s="17" t="n"/>
      <c r="B3246" s="14" t="n"/>
      <c r="C3246" s="14" t="n"/>
      <c r="D3246" s="16" t="n"/>
      <c r="E3246" s="14" t="n"/>
      <c r="F3246" s="14" t="n"/>
      <c r="G3246" s="14" t="n"/>
      <c r="H3246" s="19" t="n"/>
      <c r="I3246" s="19" t="n"/>
      <c r="J3246" s="34">
        <f>IF(A3246="","",H3246+I3246)</f>
        <v/>
      </c>
      <c r="K3246" s="14" t="n"/>
      <c r="L3246" s="14" t="n"/>
      <c r="M3246" s="14" t="n"/>
      <c r="N3246" s="14" t="n"/>
      <c r="O3246" s="20">
        <f>IF(A3246="","",SUMPRODUCT((A3246&gt;=Setup!$C$19:$C$30)*(A3246&lt;=Setup!$D$19:$D$30)*Setup!$A$19:$A$30))</f>
        <v/>
      </c>
      <c r="P3246" s="34">
        <f>IF(A3246="","",IF(OR(F3246="Standard domestic 15% (Box 7)",F3246="Import - VAT paid at customs (Box 8)",F3246="Import - Reverse charge (Box 9)"),ROUND(H3246*Setup!$B$9,2),0))</f>
        <v/>
      </c>
      <c r="Q3246" s="34">
        <f>IF(A3246="","",I3246-P3246)</f>
        <v/>
      </c>
      <c r="R3246" s="34">
        <f>IF(A3246="","",IF(L3246="Yes",I3246,0))</f>
        <v/>
      </c>
      <c r="S3246" s="34">
        <f>IF(A3246="","",IF(AND(L3246="Yes",K3246="Yes",NOT(ISNUMBER(SEARCH("blocked",G3246))),OR(F3246="Standard domestic 15% (Box 7)",F3246="Import - VAT paid at customs (Box 8)",F3246="Import - Reverse charge (Box 9)"),OR(F3246&lt;&gt;"Standard domestic 15% (Box 7)",AND(LEN(D3246)=15,LEFT(D3246,1)="3",RIGHT(D3246,1)="3",ISNUMBER(--D3246)))),I3246,0))</f>
        <v/>
      </c>
      <c r="T3246" s="34">
        <f>IF(A3246="","",R3246-S3246)</f>
        <v/>
      </c>
      <c r="U3246" s="23">
        <f>IF(A3246="","",IF(O3246=0,"Outside audit periods; ","")&amp;IF(F3246="","No VAT category; ","")&amp;IF(ABS(Q3246)&gt;Setup!$B$10,"VAT ≠ 15% × net; ","")&amp;IF(AND(F3246="Standard domestic 15% (Box 7)",NOT(AND(LEN(D3246)=15,LEFT(D3246,1)="3",RIGHT(D3246,1)="3",ISNUMBER(--D3246)))),"Invalid/missing supplier VAT no; ","")&amp;IF(AND(L3246="Yes",K3246&lt;&gt;"Yes"),"VAT claimed without valid tax invoice; ","")&amp;IF(AND(L3246="Yes",ISNUMBER(SEARCH("blocked",G3246))),"Blocked input VAT claimed; ","")&amp;IF(AND(F3246="Import - VAT paid at customs (Box 8)",M3246=""),"Customs declaration no missing; ","")&amp;IF(AND(F3246="Import - Reverse charge (Box 9)",E3246="Saudi Arabia"),"RCM used for a local supplier; ","")&amp;IF(AND(L3246="Yes",NOT(OR(F3246="Standard domestic 15% (Box 7)",F3246="Import - VAT paid at customs (Box 8)",F3246="Import - Reverse charge (Box 9)"))),"VAT claimed on non-taxable category; ",""))</f>
        <v/>
      </c>
    </row>
    <row r="3247">
      <c r="A3247" s="17" t="n"/>
      <c r="B3247" s="14" t="n"/>
      <c r="C3247" s="14" t="n"/>
      <c r="D3247" s="16" t="n"/>
      <c r="E3247" s="14" t="n"/>
      <c r="F3247" s="14" t="n"/>
      <c r="G3247" s="14" t="n"/>
      <c r="H3247" s="19" t="n"/>
      <c r="I3247" s="19" t="n"/>
      <c r="J3247" s="34">
        <f>IF(A3247="","",H3247+I3247)</f>
        <v/>
      </c>
      <c r="K3247" s="14" t="n"/>
      <c r="L3247" s="14" t="n"/>
      <c r="M3247" s="14" t="n"/>
      <c r="N3247" s="14" t="n"/>
      <c r="O3247" s="20">
        <f>IF(A3247="","",SUMPRODUCT((A3247&gt;=Setup!$C$19:$C$30)*(A3247&lt;=Setup!$D$19:$D$30)*Setup!$A$19:$A$30))</f>
        <v/>
      </c>
      <c r="P3247" s="34">
        <f>IF(A3247="","",IF(OR(F3247="Standard domestic 15% (Box 7)",F3247="Import - VAT paid at customs (Box 8)",F3247="Import - Reverse charge (Box 9)"),ROUND(H3247*Setup!$B$9,2),0))</f>
        <v/>
      </c>
      <c r="Q3247" s="34">
        <f>IF(A3247="","",I3247-P3247)</f>
        <v/>
      </c>
      <c r="R3247" s="34">
        <f>IF(A3247="","",IF(L3247="Yes",I3247,0))</f>
        <v/>
      </c>
      <c r="S3247" s="34">
        <f>IF(A3247="","",IF(AND(L3247="Yes",K3247="Yes",NOT(ISNUMBER(SEARCH("blocked",G3247))),OR(F3247="Standard domestic 15% (Box 7)",F3247="Import - VAT paid at customs (Box 8)",F3247="Import - Reverse charge (Box 9)"),OR(F3247&lt;&gt;"Standard domestic 15% (Box 7)",AND(LEN(D3247)=15,LEFT(D3247,1)="3",RIGHT(D3247,1)="3",ISNUMBER(--D3247)))),I3247,0))</f>
        <v/>
      </c>
      <c r="T3247" s="34">
        <f>IF(A3247="","",R3247-S3247)</f>
        <v/>
      </c>
      <c r="U3247" s="23">
        <f>IF(A3247="","",IF(O3247=0,"Outside audit periods; ","")&amp;IF(F3247="","No VAT category; ","")&amp;IF(ABS(Q3247)&gt;Setup!$B$10,"VAT ≠ 15% × net; ","")&amp;IF(AND(F3247="Standard domestic 15% (Box 7)",NOT(AND(LEN(D3247)=15,LEFT(D3247,1)="3",RIGHT(D3247,1)="3",ISNUMBER(--D3247)))),"Invalid/missing supplier VAT no; ","")&amp;IF(AND(L3247="Yes",K3247&lt;&gt;"Yes"),"VAT claimed without valid tax invoice; ","")&amp;IF(AND(L3247="Yes",ISNUMBER(SEARCH("blocked",G3247))),"Blocked input VAT claimed; ","")&amp;IF(AND(F3247="Import - VAT paid at customs (Box 8)",M3247=""),"Customs declaration no missing; ","")&amp;IF(AND(F3247="Import - Reverse charge (Box 9)",E3247="Saudi Arabia"),"RCM used for a local supplier; ","")&amp;IF(AND(L3247="Yes",NOT(OR(F3247="Standard domestic 15% (Box 7)",F3247="Import - VAT paid at customs (Box 8)",F3247="Import - Reverse charge (Box 9)"))),"VAT claimed on non-taxable category; ",""))</f>
        <v/>
      </c>
    </row>
    <row r="3248">
      <c r="A3248" s="17" t="n"/>
      <c r="B3248" s="14" t="n"/>
      <c r="C3248" s="14" t="n"/>
      <c r="D3248" s="16" t="n"/>
      <c r="E3248" s="14" t="n"/>
      <c r="F3248" s="14" t="n"/>
      <c r="G3248" s="14" t="n"/>
      <c r="H3248" s="19" t="n"/>
      <c r="I3248" s="19" t="n"/>
      <c r="J3248" s="34">
        <f>IF(A3248="","",H3248+I3248)</f>
        <v/>
      </c>
      <c r="K3248" s="14" t="n"/>
      <c r="L3248" s="14" t="n"/>
      <c r="M3248" s="14" t="n"/>
      <c r="N3248" s="14" t="n"/>
      <c r="O3248" s="20">
        <f>IF(A3248="","",SUMPRODUCT((A3248&gt;=Setup!$C$19:$C$30)*(A3248&lt;=Setup!$D$19:$D$30)*Setup!$A$19:$A$30))</f>
        <v/>
      </c>
      <c r="P3248" s="34">
        <f>IF(A3248="","",IF(OR(F3248="Standard domestic 15% (Box 7)",F3248="Import - VAT paid at customs (Box 8)",F3248="Import - Reverse charge (Box 9)"),ROUND(H3248*Setup!$B$9,2),0))</f>
        <v/>
      </c>
      <c r="Q3248" s="34">
        <f>IF(A3248="","",I3248-P3248)</f>
        <v/>
      </c>
      <c r="R3248" s="34">
        <f>IF(A3248="","",IF(L3248="Yes",I3248,0))</f>
        <v/>
      </c>
      <c r="S3248" s="34">
        <f>IF(A3248="","",IF(AND(L3248="Yes",K3248="Yes",NOT(ISNUMBER(SEARCH("blocked",G3248))),OR(F3248="Standard domestic 15% (Box 7)",F3248="Import - VAT paid at customs (Box 8)",F3248="Import - Reverse charge (Box 9)"),OR(F3248&lt;&gt;"Standard domestic 15% (Box 7)",AND(LEN(D3248)=15,LEFT(D3248,1)="3",RIGHT(D3248,1)="3",ISNUMBER(--D3248)))),I3248,0))</f>
        <v/>
      </c>
      <c r="T3248" s="34">
        <f>IF(A3248="","",R3248-S3248)</f>
        <v/>
      </c>
      <c r="U3248" s="23">
        <f>IF(A3248="","",IF(O3248=0,"Outside audit periods; ","")&amp;IF(F3248="","No VAT category; ","")&amp;IF(ABS(Q3248)&gt;Setup!$B$10,"VAT ≠ 15% × net; ","")&amp;IF(AND(F3248="Standard domestic 15% (Box 7)",NOT(AND(LEN(D3248)=15,LEFT(D3248,1)="3",RIGHT(D3248,1)="3",ISNUMBER(--D3248)))),"Invalid/missing supplier VAT no; ","")&amp;IF(AND(L3248="Yes",K3248&lt;&gt;"Yes"),"VAT claimed without valid tax invoice; ","")&amp;IF(AND(L3248="Yes",ISNUMBER(SEARCH("blocked",G3248))),"Blocked input VAT claimed; ","")&amp;IF(AND(F3248="Import - VAT paid at customs (Box 8)",M3248=""),"Customs declaration no missing; ","")&amp;IF(AND(F3248="Import - Reverse charge (Box 9)",E3248="Saudi Arabia"),"RCM used for a local supplier; ","")&amp;IF(AND(L3248="Yes",NOT(OR(F3248="Standard domestic 15% (Box 7)",F3248="Import - VAT paid at customs (Box 8)",F3248="Import - Reverse charge (Box 9)"))),"VAT claimed on non-taxable category; ",""))</f>
        <v/>
      </c>
    </row>
    <row r="3249">
      <c r="A3249" s="17" t="n"/>
      <c r="B3249" s="14" t="n"/>
      <c r="C3249" s="14" t="n"/>
      <c r="D3249" s="16" t="n"/>
      <c r="E3249" s="14" t="n"/>
      <c r="F3249" s="14" t="n"/>
      <c r="G3249" s="14" t="n"/>
      <c r="H3249" s="19" t="n"/>
      <c r="I3249" s="19" t="n"/>
      <c r="J3249" s="34">
        <f>IF(A3249="","",H3249+I3249)</f>
        <v/>
      </c>
      <c r="K3249" s="14" t="n"/>
      <c r="L3249" s="14" t="n"/>
      <c r="M3249" s="14" t="n"/>
      <c r="N3249" s="14" t="n"/>
      <c r="O3249" s="20">
        <f>IF(A3249="","",SUMPRODUCT((A3249&gt;=Setup!$C$19:$C$30)*(A3249&lt;=Setup!$D$19:$D$30)*Setup!$A$19:$A$30))</f>
        <v/>
      </c>
      <c r="P3249" s="34">
        <f>IF(A3249="","",IF(OR(F3249="Standard domestic 15% (Box 7)",F3249="Import - VAT paid at customs (Box 8)",F3249="Import - Reverse charge (Box 9)"),ROUND(H3249*Setup!$B$9,2),0))</f>
        <v/>
      </c>
      <c r="Q3249" s="34">
        <f>IF(A3249="","",I3249-P3249)</f>
        <v/>
      </c>
      <c r="R3249" s="34">
        <f>IF(A3249="","",IF(L3249="Yes",I3249,0))</f>
        <v/>
      </c>
      <c r="S3249" s="34">
        <f>IF(A3249="","",IF(AND(L3249="Yes",K3249="Yes",NOT(ISNUMBER(SEARCH("blocked",G3249))),OR(F3249="Standard domestic 15% (Box 7)",F3249="Import - VAT paid at customs (Box 8)",F3249="Import - Reverse charge (Box 9)"),OR(F3249&lt;&gt;"Standard domestic 15% (Box 7)",AND(LEN(D3249)=15,LEFT(D3249,1)="3",RIGHT(D3249,1)="3",ISNUMBER(--D3249)))),I3249,0))</f>
        <v/>
      </c>
      <c r="T3249" s="34">
        <f>IF(A3249="","",R3249-S3249)</f>
        <v/>
      </c>
      <c r="U3249" s="23">
        <f>IF(A3249="","",IF(O3249=0,"Outside audit periods; ","")&amp;IF(F3249="","No VAT category; ","")&amp;IF(ABS(Q3249)&gt;Setup!$B$10,"VAT ≠ 15% × net; ","")&amp;IF(AND(F3249="Standard domestic 15% (Box 7)",NOT(AND(LEN(D3249)=15,LEFT(D3249,1)="3",RIGHT(D3249,1)="3",ISNUMBER(--D3249)))),"Invalid/missing supplier VAT no; ","")&amp;IF(AND(L3249="Yes",K3249&lt;&gt;"Yes"),"VAT claimed without valid tax invoice; ","")&amp;IF(AND(L3249="Yes",ISNUMBER(SEARCH("blocked",G3249))),"Blocked input VAT claimed; ","")&amp;IF(AND(F3249="Import - VAT paid at customs (Box 8)",M3249=""),"Customs declaration no missing; ","")&amp;IF(AND(F3249="Import - Reverse charge (Box 9)",E3249="Saudi Arabia"),"RCM used for a local supplier; ","")&amp;IF(AND(L3249="Yes",NOT(OR(F3249="Standard domestic 15% (Box 7)",F3249="Import - VAT paid at customs (Box 8)",F3249="Import - Reverse charge (Box 9)"))),"VAT claimed on non-taxable category; ",""))</f>
        <v/>
      </c>
    </row>
    <row r="3250">
      <c r="A3250" s="17" t="n"/>
      <c r="B3250" s="14" t="n"/>
      <c r="C3250" s="14" t="n"/>
      <c r="D3250" s="16" t="n"/>
      <c r="E3250" s="14" t="n"/>
      <c r="F3250" s="14" t="n"/>
      <c r="G3250" s="14" t="n"/>
      <c r="H3250" s="19" t="n"/>
      <c r="I3250" s="19" t="n"/>
      <c r="J3250" s="34">
        <f>IF(A3250="","",H3250+I3250)</f>
        <v/>
      </c>
      <c r="K3250" s="14" t="n"/>
      <c r="L3250" s="14" t="n"/>
      <c r="M3250" s="14" t="n"/>
      <c r="N3250" s="14" t="n"/>
      <c r="O3250" s="20">
        <f>IF(A3250="","",SUMPRODUCT((A3250&gt;=Setup!$C$19:$C$30)*(A3250&lt;=Setup!$D$19:$D$30)*Setup!$A$19:$A$30))</f>
        <v/>
      </c>
      <c r="P3250" s="34">
        <f>IF(A3250="","",IF(OR(F3250="Standard domestic 15% (Box 7)",F3250="Import - VAT paid at customs (Box 8)",F3250="Import - Reverse charge (Box 9)"),ROUND(H3250*Setup!$B$9,2),0))</f>
        <v/>
      </c>
      <c r="Q3250" s="34">
        <f>IF(A3250="","",I3250-P3250)</f>
        <v/>
      </c>
      <c r="R3250" s="34">
        <f>IF(A3250="","",IF(L3250="Yes",I3250,0))</f>
        <v/>
      </c>
      <c r="S3250" s="34">
        <f>IF(A3250="","",IF(AND(L3250="Yes",K3250="Yes",NOT(ISNUMBER(SEARCH("blocked",G3250))),OR(F3250="Standard domestic 15% (Box 7)",F3250="Import - VAT paid at customs (Box 8)",F3250="Import - Reverse charge (Box 9)"),OR(F3250&lt;&gt;"Standard domestic 15% (Box 7)",AND(LEN(D3250)=15,LEFT(D3250,1)="3",RIGHT(D3250,1)="3",ISNUMBER(--D3250)))),I3250,0))</f>
        <v/>
      </c>
      <c r="T3250" s="34">
        <f>IF(A3250="","",R3250-S3250)</f>
        <v/>
      </c>
      <c r="U3250" s="23">
        <f>IF(A3250="","",IF(O3250=0,"Outside audit periods; ","")&amp;IF(F3250="","No VAT category; ","")&amp;IF(ABS(Q3250)&gt;Setup!$B$10,"VAT ≠ 15% × net; ","")&amp;IF(AND(F3250="Standard domestic 15% (Box 7)",NOT(AND(LEN(D3250)=15,LEFT(D3250,1)="3",RIGHT(D3250,1)="3",ISNUMBER(--D3250)))),"Invalid/missing supplier VAT no; ","")&amp;IF(AND(L3250="Yes",K3250&lt;&gt;"Yes"),"VAT claimed without valid tax invoice; ","")&amp;IF(AND(L3250="Yes",ISNUMBER(SEARCH("blocked",G3250))),"Blocked input VAT claimed; ","")&amp;IF(AND(F3250="Import - VAT paid at customs (Box 8)",M3250=""),"Customs declaration no missing; ","")&amp;IF(AND(F3250="Import - Reverse charge (Box 9)",E3250="Saudi Arabia"),"RCM used for a local supplier; ","")&amp;IF(AND(L3250="Yes",NOT(OR(F3250="Standard domestic 15% (Box 7)",F3250="Import - VAT paid at customs (Box 8)",F3250="Import - Reverse charge (Box 9)"))),"VAT claimed on non-taxable category; ",""))</f>
        <v/>
      </c>
    </row>
    <row r="3251">
      <c r="A3251" s="17" t="n"/>
      <c r="B3251" s="14" t="n"/>
      <c r="C3251" s="14" t="n"/>
      <c r="D3251" s="16" t="n"/>
      <c r="E3251" s="14" t="n"/>
      <c r="F3251" s="14" t="n"/>
      <c r="G3251" s="14" t="n"/>
      <c r="H3251" s="19" t="n"/>
      <c r="I3251" s="19" t="n"/>
      <c r="J3251" s="34">
        <f>IF(A3251="","",H3251+I3251)</f>
        <v/>
      </c>
      <c r="K3251" s="14" t="n"/>
      <c r="L3251" s="14" t="n"/>
      <c r="M3251" s="14" t="n"/>
      <c r="N3251" s="14" t="n"/>
      <c r="O3251" s="20">
        <f>IF(A3251="","",SUMPRODUCT((A3251&gt;=Setup!$C$19:$C$30)*(A3251&lt;=Setup!$D$19:$D$30)*Setup!$A$19:$A$30))</f>
        <v/>
      </c>
      <c r="P3251" s="34">
        <f>IF(A3251="","",IF(OR(F3251="Standard domestic 15% (Box 7)",F3251="Import - VAT paid at customs (Box 8)",F3251="Import - Reverse charge (Box 9)"),ROUND(H3251*Setup!$B$9,2),0))</f>
        <v/>
      </c>
      <c r="Q3251" s="34">
        <f>IF(A3251="","",I3251-P3251)</f>
        <v/>
      </c>
      <c r="R3251" s="34">
        <f>IF(A3251="","",IF(L3251="Yes",I3251,0))</f>
        <v/>
      </c>
      <c r="S3251" s="34">
        <f>IF(A3251="","",IF(AND(L3251="Yes",K3251="Yes",NOT(ISNUMBER(SEARCH("blocked",G3251))),OR(F3251="Standard domestic 15% (Box 7)",F3251="Import - VAT paid at customs (Box 8)",F3251="Import - Reverse charge (Box 9)"),OR(F3251&lt;&gt;"Standard domestic 15% (Box 7)",AND(LEN(D3251)=15,LEFT(D3251,1)="3",RIGHT(D3251,1)="3",ISNUMBER(--D3251)))),I3251,0))</f>
        <v/>
      </c>
      <c r="T3251" s="34">
        <f>IF(A3251="","",R3251-S3251)</f>
        <v/>
      </c>
      <c r="U3251" s="23">
        <f>IF(A3251="","",IF(O3251=0,"Outside audit periods; ","")&amp;IF(F3251="","No VAT category; ","")&amp;IF(ABS(Q3251)&gt;Setup!$B$10,"VAT ≠ 15% × net; ","")&amp;IF(AND(F3251="Standard domestic 15% (Box 7)",NOT(AND(LEN(D3251)=15,LEFT(D3251,1)="3",RIGHT(D3251,1)="3",ISNUMBER(--D3251)))),"Invalid/missing supplier VAT no; ","")&amp;IF(AND(L3251="Yes",K3251&lt;&gt;"Yes"),"VAT claimed without valid tax invoice; ","")&amp;IF(AND(L3251="Yes",ISNUMBER(SEARCH("blocked",G3251))),"Blocked input VAT claimed; ","")&amp;IF(AND(F3251="Import - VAT paid at customs (Box 8)",M3251=""),"Customs declaration no missing; ","")&amp;IF(AND(F3251="Import - Reverse charge (Box 9)",E3251="Saudi Arabia"),"RCM used for a local supplier; ","")&amp;IF(AND(L3251="Yes",NOT(OR(F3251="Standard domestic 15% (Box 7)",F3251="Import - VAT paid at customs (Box 8)",F3251="Import - Reverse charge (Box 9)"))),"VAT claimed on non-taxable category; ",""))</f>
        <v/>
      </c>
    </row>
    <row r="3252">
      <c r="A3252" s="17" t="n"/>
      <c r="B3252" s="14" t="n"/>
      <c r="C3252" s="14" t="n"/>
      <c r="D3252" s="16" t="n"/>
      <c r="E3252" s="14" t="n"/>
      <c r="F3252" s="14" t="n"/>
      <c r="G3252" s="14" t="n"/>
      <c r="H3252" s="19" t="n"/>
      <c r="I3252" s="19" t="n"/>
      <c r="J3252" s="34">
        <f>IF(A3252="","",H3252+I3252)</f>
        <v/>
      </c>
      <c r="K3252" s="14" t="n"/>
      <c r="L3252" s="14" t="n"/>
      <c r="M3252" s="14" t="n"/>
      <c r="N3252" s="14" t="n"/>
      <c r="O3252" s="20">
        <f>IF(A3252="","",SUMPRODUCT((A3252&gt;=Setup!$C$19:$C$30)*(A3252&lt;=Setup!$D$19:$D$30)*Setup!$A$19:$A$30))</f>
        <v/>
      </c>
      <c r="P3252" s="34">
        <f>IF(A3252="","",IF(OR(F3252="Standard domestic 15% (Box 7)",F3252="Import - VAT paid at customs (Box 8)",F3252="Import - Reverse charge (Box 9)"),ROUND(H3252*Setup!$B$9,2),0))</f>
        <v/>
      </c>
      <c r="Q3252" s="34">
        <f>IF(A3252="","",I3252-P3252)</f>
        <v/>
      </c>
      <c r="R3252" s="34">
        <f>IF(A3252="","",IF(L3252="Yes",I3252,0))</f>
        <v/>
      </c>
      <c r="S3252" s="34">
        <f>IF(A3252="","",IF(AND(L3252="Yes",K3252="Yes",NOT(ISNUMBER(SEARCH("blocked",G3252))),OR(F3252="Standard domestic 15% (Box 7)",F3252="Import - VAT paid at customs (Box 8)",F3252="Import - Reverse charge (Box 9)"),OR(F3252&lt;&gt;"Standard domestic 15% (Box 7)",AND(LEN(D3252)=15,LEFT(D3252,1)="3",RIGHT(D3252,1)="3",ISNUMBER(--D3252)))),I3252,0))</f>
        <v/>
      </c>
      <c r="T3252" s="34">
        <f>IF(A3252="","",R3252-S3252)</f>
        <v/>
      </c>
      <c r="U3252" s="23">
        <f>IF(A3252="","",IF(O3252=0,"Outside audit periods; ","")&amp;IF(F3252="","No VAT category; ","")&amp;IF(ABS(Q3252)&gt;Setup!$B$10,"VAT ≠ 15% × net; ","")&amp;IF(AND(F3252="Standard domestic 15% (Box 7)",NOT(AND(LEN(D3252)=15,LEFT(D3252,1)="3",RIGHT(D3252,1)="3",ISNUMBER(--D3252)))),"Invalid/missing supplier VAT no; ","")&amp;IF(AND(L3252="Yes",K3252&lt;&gt;"Yes"),"VAT claimed without valid tax invoice; ","")&amp;IF(AND(L3252="Yes",ISNUMBER(SEARCH("blocked",G3252))),"Blocked input VAT claimed; ","")&amp;IF(AND(F3252="Import - VAT paid at customs (Box 8)",M3252=""),"Customs declaration no missing; ","")&amp;IF(AND(F3252="Import - Reverse charge (Box 9)",E3252="Saudi Arabia"),"RCM used for a local supplier; ","")&amp;IF(AND(L3252="Yes",NOT(OR(F3252="Standard domestic 15% (Box 7)",F3252="Import - VAT paid at customs (Box 8)",F3252="Import - Reverse charge (Box 9)"))),"VAT claimed on non-taxable category; ",""))</f>
        <v/>
      </c>
    </row>
    <row r="3253">
      <c r="A3253" s="17" t="n"/>
      <c r="B3253" s="14" t="n"/>
      <c r="C3253" s="14" t="n"/>
      <c r="D3253" s="16" t="n"/>
      <c r="E3253" s="14" t="n"/>
      <c r="F3253" s="14" t="n"/>
      <c r="G3253" s="14" t="n"/>
      <c r="H3253" s="19" t="n"/>
      <c r="I3253" s="19" t="n"/>
      <c r="J3253" s="34">
        <f>IF(A3253="","",H3253+I3253)</f>
        <v/>
      </c>
      <c r="K3253" s="14" t="n"/>
      <c r="L3253" s="14" t="n"/>
      <c r="M3253" s="14" t="n"/>
      <c r="N3253" s="14" t="n"/>
      <c r="O3253" s="20">
        <f>IF(A3253="","",SUMPRODUCT((A3253&gt;=Setup!$C$19:$C$30)*(A3253&lt;=Setup!$D$19:$D$30)*Setup!$A$19:$A$30))</f>
        <v/>
      </c>
      <c r="P3253" s="34">
        <f>IF(A3253="","",IF(OR(F3253="Standard domestic 15% (Box 7)",F3253="Import - VAT paid at customs (Box 8)",F3253="Import - Reverse charge (Box 9)"),ROUND(H3253*Setup!$B$9,2),0))</f>
        <v/>
      </c>
      <c r="Q3253" s="34">
        <f>IF(A3253="","",I3253-P3253)</f>
        <v/>
      </c>
      <c r="R3253" s="34">
        <f>IF(A3253="","",IF(L3253="Yes",I3253,0))</f>
        <v/>
      </c>
      <c r="S3253" s="34">
        <f>IF(A3253="","",IF(AND(L3253="Yes",K3253="Yes",NOT(ISNUMBER(SEARCH("blocked",G3253))),OR(F3253="Standard domestic 15% (Box 7)",F3253="Import - VAT paid at customs (Box 8)",F3253="Import - Reverse charge (Box 9)"),OR(F3253&lt;&gt;"Standard domestic 15% (Box 7)",AND(LEN(D3253)=15,LEFT(D3253,1)="3",RIGHT(D3253,1)="3",ISNUMBER(--D3253)))),I3253,0))</f>
        <v/>
      </c>
      <c r="T3253" s="34">
        <f>IF(A3253="","",R3253-S3253)</f>
        <v/>
      </c>
      <c r="U3253" s="23">
        <f>IF(A3253="","",IF(O3253=0,"Outside audit periods; ","")&amp;IF(F3253="","No VAT category; ","")&amp;IF(ABS(Q3253)&gt;Setup!$B$10,"VAT ≠ 15% × net; ","")&amp;IF(AND(F3253="Standard domestic 15% (Box 7)",NOT(AND(LEN(D3253)=15,LEFT(D3253,1)="3",RIGHT(D3253,1)="3",ISNUMBER(--D3253)))),"Invalid/missing supplier VAT no; ","")&amp;IF(AND(L3253="Yes",K3253&lt;&gt;"Yes"),"VAT claimed without valid tax invoice; ","")&amp;IF(AND(L3253="Yes",ISNUMBER(SEARCH("blocked",G3253))),"Blocked input VAT claimed; ","")&amp;IF(AND(F3253="Import - VAT paid at customs (Box 8)",M3253=""),"Customs declaration no missing; ","")&amp;IF(AND(F3253="Import - Reverse charge (Box 9)",E3253="Saudi Arabia"),"RCM used for a local supplier; ","")&amp;IF(AND(L3253="Yes",NOT(OR(F3253="Standard domestic 15% (Box 7)",F3253="Import - VAT paid at customs (Box 8)",F3253="Import - Reverse charge (Box 9)"))),"VAT claimed on non-taxable category; ",""))</f>
        <v/>
      </c>
    </row>
    <row r="3254">
      <c r="A3254" s="17" t="n"/>
      <c r="B3254" s="14" t="n"/>
      <c r="C3254" s="14" t="n"/>
      <c r="D3254" s="16" t="n"/>
      <c r="E3254" s="14" t="n"/>
      <c r="F3254" s="14" t="n"/>
      <c r="G3254" s="14" t="n"/>
      <c r="H3254" s="19" t="n"/>
      <c r="I3254" s="19" t="n"/>
      <c r="J3254" s="34">
        <f>IF(A3254="","",H3254+I3254)</f>
        <v/>
      </c>
      <c r="K3254" s="14" t="n"/>
      <c r="L3254" s="14" t="n"/>
      <c r="M3254" s="14" t="n"/>
      <c r="N3254" s="14" t="n"/>
      <c r="O3254" s="20">
        <f>IF(A3254="","",SUMPRODUCT((A3254&gt;=Setup!$C$19:$C$30)*(A3254&lt;=Setup!$D$19:$D$30)*Setup!$A$19:$A$30))</f>
        <v/>
      </c>
      <c r="P3254" s="34">
        <f>IF(A3254="","",IF(OR(F3254="Standard domestic 15% (Box 7)",F3254="Import - VAT paid at customs (Box 8)",F3254="Import - Reverse charge (Box 9)"),ROUND(H3254*Setup!$B$9,2),0))</f>
        <v/>
      </c>
      <c r="Q3254" s="34">
        <f>IF(A3254="","",I3254-P3254)</f>
        <v/>
      </c>
      <c r="R3254" s="34">
        <f>IF(A3254="","",IF(L3254="Yes",I3254,0))</f>
        <v/>
      </c>
      <c r="S3254" s="34">
        <f>IF(A3254="","",IF(AND(L3254="Yes",K3254="Yes",NOT(ISNUMBER(SEARCH("blocked",G3254))),OR(F3254="Standard domestic 15% (Box 7)",F3254="Import - VAT paid at customs (Box 8)",F3254="Import - Reverse charge (Box 9)"),OR(F3254&lt;&gt;"Standard domestic 15% (Box 7)",AND(LEN(D3254)=15,LEFT(D3254,1)="3",RIGHT(D3254,1)="3",ISNUMBER(--D3254)))),I3254,0))</f>
        <v/>
      </c>
      <c r="T3254" s="34">
        <f>IF(A3254="","",R3254-S3254)</f>
        <v/>
      </c>
      <c r="U3254" s="23">
        <f>IF(A3254="","",IF(O3254=0,"Outside audit periods; ","")&amp;IF(F3254="","No VAT category; ","")&amp;IF(ABS(Q3254)&gt;Setup!$B$10,"VAT ≠ 15% × net; ","")&amp;IF(AND(F3254="Standard domestic 15% (Box 7)",NOT(AND(LEN(D3254)=15,LEFT(D3254,1)="3",RIGHT(D3254,1)="3",ISNUMBER(--D3254)))),"Invalid/missing supplier VAT no; ","")&amp;IF(AND(L3254="Yes",K3254&lt;&gt;"Yes"),"VAT claimed without valid tax invoice; ","")&amp;IF(AND(L3254="Yes",ISNUMBER(SEARCH("blocked",G3254))),"Blocked input VAT claimed; ","")&amp;IF(AND(F3254="Import - VAT paid at customs (Box 8)",M3254=""),"Customs declaration no missing; ","")&amp;IF(AND(F3254="Import - Reverse charge (Box 9)",E3254="Saudi Arabia"),"RCM used for a local supplier; ","")&amp;IF(AND(L3254="Yes",NOT(OR(F3254="Standard domestic 15% (Box 7)",F3254="Import - VAT paid at customs (Box 8)",F3254="Import - Reverse charge (Box 9)"))),"VAT claimed on non-taxable category; ",""))</f>
        <v/>
      </c>
    </row>
    <row r="3255">
      <c r="A3255" s="17" t="n"/>
      <c r="B3255" s="14" t="n"/>
      <c r="C3255" s="14" t="n"/>
      <c r="D3255" s="16" t="n"/>
      <c r="E3255" s="14" t="n"/>
      <c r="F3255" s="14" t="n"/>
      <c r="G3255" s="14" t="n"/>
      <c r="H3255" s="19" t="n"/>
      <c r="I3255" s="19" t="n"/>
      <c r="J3255" s="34">
        <f>IF(A3255="","",H3255+I3255)</f>
        <v/>
      </c>
      <c r="K3255" s="14" t="n"/>
      <c r="L3255" s="14" t="n"/>
      <c r="M3255" s="14" t="n"/>
      <c r="N3255" s="14" t="n"/>
      <c r="O3255" s="20">
        <f>IF(A3255="","",SUMPRODUCT((A3255&gt;=Setup!$C$19:$C$30)*(A3255&lt;=Setup!$D$19:$D$30)*Setup!$A$19:$A$30))</f>
        <v/>
      </c>
      <c r="P3255" s="34">
        <f>IF(A3255="","",IF(OR(F3255="Standard domestic 15% (Box 7)",F3255="Import - VAT paid at customs (Box 8)",F3255="Import - Reverse charge (Box 9)"),ROUND(H3255*Setup!$B$9,2),0))</f>
        <v/>
      </c>
      <c r="Q3255" s="34">
        <f>IF(A3255="","",I3255-P3255)</f>
        <v/>
      </c>
      <c r="R3255" s="34">
        <f>IF(A3255="","",IF(L3255="Yes",I3255,0))</f>
        <v/>
      </c>
      <c r="S3255" s="34">
        <f>IF(A3255="","",IF(AND(L3255="Yes",K3255="Yes",NOT(ISNUMBER(SEARCH("blocked",G3255))),OR(F3255="Standard domestic 15% (Box 7)",F3255="Import - VAT paid at customs (Box 8)",F3255="Import - Reverse charge (Box 9)"),OR(F3255&lt;&gt;"Standard domestic 15% (Box 7)",AND(LEN(D3255)=15,LEFT(D3255,1)="3",RIGHT(D3255,1)="3",ISNUMBER(--D3255)))),I3255,0))</f>
        <v/>
      </c>
      <c r="T3255" s="34">
        <f>IF(A3255="","",R3255-S3255)</f>
        <v/>
      </c>
      <c r="U3255" s="23">
        <f>IF(A3255="","",IF(O3255=0,"Outside audit periods; ","")&amp;IF(F3255="","No VAT category; ","")&amp;IF(ABS(Q3255)&gt;Setup!$B$10,"VAT ≠ 15% × net; ","")&amp;IF(AND(F3255="Standard domestic 15% (Box 7)",NOT(AND(LEN(D3255)=15,LEFT(D3255,1)="3",RIGHT(D3255,1)="3",ISNUMBER(--D3255)))),"Invalid/missing supplier VAT no; ","")&amp;IF(AND(L3255="Yes",K3255&lt;&gt;"Yes"),"VAT claimed without valid tax invoice; ","")&amp;IF(AND(L3255="Yes",ISNUMBER(SEARCH("blocked",G3255))),"Blocked input VAT claimed; ","")&amp;IF(AND(F3255="Import - VAT paid at customs (Box 8)",M3255=""),"Customs declaration no missing; ","")&amp;IF(AND(F3255="Import - Reverse charge (Box 9)",E3255="Saudi Arabia"),"RCM used for a local supplier; ","")&amp;IF(AND(L3255="Yes",NOT(OR(F3255="Standard domestic 15% (Box 7)",F3255="Import - VAT paid at customs (Box 8)",F3255="Import - Reverse charge (Box 9)"))),"VAT claimed on non-taxable category; ",""))</f>
        <v/>
      </c>
    </row>
    <row r="3256">
      <c r="A3256" s="17" t="n"/>
      <c r="B3256" s="14" t="n"/>
      <c r="C3256" s="14" t="n"/>
      <c r="D3256" s="16" t="n"/>
      <c r="E3256" s="14" t="n"/>
      <c r="F3256" s="14" t="n"/>
      <c r="G3256" s="14" t="n"/>
      <c r="H3256" s="19" t="n"/>
      <c r="I3256" s="19" t="n"/>
      <c r="J3256" s="34">
        <f>IF(A3256="","",H3256+I3256)</f>
        <v/>
      </c>
      <c r="K3256" s="14" t="n"/>
      <c r="L3256" s="14" t="n"/>
      <c r="M3256" s="14" t="n"/>
      <c r="N3256" s="14" t="n"/>
      <c r="O3256" s="20">
        <f>IF(A3256="","",SUMPRODUCT((A3256&gt;=Setup!$C$19:$C$30)*(A3256&lt;=Setup!$D$19:$D$30)*Setup!$A$19:$A$30))</f>
        <v/>
      </c>
      <c r="P3256" s="34">
        <f>IF(A3256="","",IF(OR(F3256="Standard domestic 15% (Box 7)",F3256="Import - VAT paid at customs (Box 8)",F3256="Import - Reverse charge (Box 9)"),ROUND(H3256*Setup!$B$9,2),0))</f>
        <v/>
      </c>
      <c r="Q3256" s="34">
        <f>IF(A3256="","",I3256-P3256)</f>
        <v/>
      </c>
      <c r="R3256" s="34">
        <f>IF(A3256="","",IF(L3256="Yes",I3256,0))</f>
        <v/>
      </c>
      <c r="S3256" s="34">
        <f>IF(A3256="","",IF(AND(L3256="Yes",K3256="Yes",NOT(ISNUMBER(SEARCH("blocked",G3256))),OR(F3256="Standard domestic 15% (Box 7)",F3256="Import - VAT paid at customs (Box 8)",F3256="Import - Reverse charge (Box 9)"),OR(F3256&lt;&gt;"Standard domestic 15% (Box 7)",AND(LEN(D3256)=15,LEFT(D3256,1)="3",RIGHT(D3256,1)="3",ISNUMBER(--D3256)))),I3256,0))</f>
        <v/>
      </c>
      <c r="T3256" s="34">
        <f>IF(A3256="","",R3256-S3256)</f>
        <v/>
      </c>
      <c r="U3256" s="23">
        <f>IF(A3256="","",IF(O3256=0,"Outside audit periods; ","")&amp;IF(F3256="","No VAT category; ","")&amp;IF(ABS(Q3256)&gt;Setup!$B$10,"VAT ≠ 15% × net; ","")&amp;IF(AND(F3256="Standard domestic 15% (Box 7)",NOT(AND(LEN(D3256)=15,LEFT(D3256,1)="3",RIGHT(D3256,1)="3",ISNUMBER(--D3256)))),"Invalid/missing supplier VAT no; ","")&amp;IF(AND(L3256="Yes",K3256&lt;&gt;"Yes"),"VAT claimed without valid tax invoice; ","")&amp;IF(AND(L3256="Yes",ISNUMBER(SEARCH("blocked",G3256))),"Blocked input VAT claimed; ","")&amp;IF(AND(F3256="Import - VAT paid at customs (Box 8)",M3256=""),"Customs declaration no missing; ","")&amp;IF(AND(F3256="Import - Reverse charge (Box 9)",E3256="Saudi Arabia"),"RCM used for a local supplier; ","")&amp;IF(AND(L3256="Yes",NOT(OR(F3256="Standard domestic 15% (Box 7)",F3256="Import - VAT paid at customs (Box 8)",F3256="Import - Reverse charge (Box 9)"))),"VAT claimed on non-taxable category; ",""))</f>
        <v/>
      </c>
    </row>
    <row r="3257">
      <c r="A3257" s="17" t="n"/>
      <c r="B3257" s="14" t="n"/>
      <c r="C3257" s="14" t="n"/>
      <c r="D3257" s="16" t="n"/>
      <c r="E3257" s="14" t="n"/>
      <c r="F3257" s="14" t="n"/>
      <c r="G3257" s="14" t="n"/>
      <c r="H3257" s="19" t="n"/>
      <c r="I3257" s="19" t="n"/>
      <c r="J3257" s="34">
        <f>IF(A3257="","",H3257+I3257)</f>
        <v/>
      </c>
      <c r="K3257" s="14" t="n"/>
      <c r="L3257" s="14" t="n"/>
      <c r="M3257" s="14" t="n"/>
      <c r="N3257" s="14" t="n"/>
      <c r="O3257" s="20">
        <f>IF(A3257="","",SUMPRODUCT((A3257&gt;=Setup!$C$19:$C$30)*(A3257&lt;=Setup!$D$19:$D$30)*Setup!$A$19:$A$30))</f>
        <v/>
      </c>
      <c r="P3257" s="34">
        <f>IF(A3257="","",IF(OR(F3257="Standard domestic 15% (Box 7)",F3257="Import - VAT paid at customs (Box 8)",F3257="Import - Reverse charge (Box 9)"),ROUND(H3257*Setup!$B$9,2),0))</f>
        <v/>
      </c>
      <c r="Q3257" s="34">
        <f>IF(A3257="","",I3257-P3257)</f>
        <v/>
      </c>
      <c r="R3257" s="34">
        <f>IF(A3257="","",IF(L3257="Yes",I3257,0))</f>
        <v/>
      </c>
      <c r="S3257" s="34">
        <f>IF(A3257="","",IF(AND(L3257="Yes",K3257="Yes",NOT(ISNUMBER(SEARCH("blocked",G3257))),OR(F3257="Standard domestic 15% (Box 7)",F3257="Import - VAT paid at customs (Box 8)",F3257="Import - Reverse charge (Box 9)"),OR(F3257&lt;&gt;"Standard domestic 15% (Box 7)",AND(LEN(D3257)=15,LEFT(D3257,1)="3",RIGHT(D3257,1)="3",ISNUMBER(--D3257)))),I3257,0))</f>
        <v/>
      </c>
      <c r="T3257" s="34">
        <f>IF(A3257="","",R3257-S3257)</f>
        <v/>
      </c>
      <c r="U3257" s="23">
        <f>IF(A3257="","",IF(O3257=0,"Outside audit periods; ","")&amp;IF(F3257="","No VAT category; ","")&amp;IF(ABS(Q3257)&gt;Setup!$B$10,"VAT ≠ 15% × net; ","")&amp;IF(AND(F3257="Standard domestic 15% (Box 7)",NOT(AND(LEN(D3257)=15,LEFT(D3257,1)="3",RIGHT(D3257,1)="3",ISNUMBER(--D3257)))),"Invalid/missing supplier VAT no; ","")&amp;IF(AND(L3257="Yes",K3257&lt;&gt;"Yes"),"VAT claimed without valid tax invoice; ","")&amp;IF(AND(L3257="Yes",ISNUMBER(SEARCH("blocked",G3257))),"Blocked input VAT claimed; ","")&amp;IF(AND(F3257="Import - VAT paid at customs (Box 8)",M3257=""),"Customs declaration no missing; ","")&amp;IF(AND(F3257="Import - Reverse charge (Box 9)",E3257="Saudi Arabia"),"RCM used for a local supplier; ","")&amp;IF(AND(L3257="Yes",NOT(OR(F3257="Standard domestic 15% (Box 7)",F3257="Import - VAT paid at customs (Box 8)",F3257="Import - Reverse charge (Box 9)"))),"VAT claimed on non-taxable category; ",""))</f>
        <v/>
      </c>
    </row>
    <row r="3258">
      <c r="A3258" s="17" t="n"/>
      <c r="B3258" s="14" t="n"/>
      <c r="C3258" s="14" t="n"/>
      <c r="D3258" s="16" t="n"/>
      <c r="E3258" s="14" t="n"/>
      <c r="F3258" s="14" t="n"/>
      <c r="G3258" s="14" t="n"/>
      <c r="H3258" s="19" t="n"/>
      <c r="I3258" s="19" t="n"/>
      <c r="J3258" s="34">
        <f>IF(A3258="","",H3258+I3258)</f>
        <v/>
      </c>
      <c r="K3258" s="14" t="n"/>
      <c r="L3258" s="14" t="n"/>
      <c r="M3258" s="14" t="n"/>
      <c r="N3258" s="14" t="n"/>
      <c r="O3258" s="20">
        <f>IF(A3258="","",SUMPRODUCT((A3258&gt;=Setup!$C$19:$C$30)*(A3258&lt;=Setup!$D$19:$D$30)*Setup!$A$19:$A$30))</f>
        <v/>
      </c>
      <c r="P3258" s="34">
        <f>IF(A3258="","",IF(OR(F3258="Standard domestic 15% (Box 7)",F3258="Import - VAT paid at customs (Box 8)",F3258="Import - Reverse charge (Box 9)"),ROUND(H3258*Setup!$B$9,2),0))</f>
        <v/>
      </c>
      <c r="Q3258" s="34">
        <f>IF(A3258="","",I3258-P3258)</f>
        <v/>
      </c>
      <c r="R3258" s="34">
        <f>IF(A3258="","",IF(L3258="Yes",I3258,0))</f>
        <v/>
      </c>
      <c r="S3258" s="34">
        <f>IF(A3258="","",IF(AND(L3258="Yes",K3258="Yes",NOT(ISNUMBER(SEARCH("blocked",G3258))),OR(F3258="Standard domestic 15% (Box 7)",F3258="Import - VAT paid at customs (Box 8)",F3258="Import - Reverse charge (Box 9)"),OR(F3258&lt;&gt;"Standard domestic 15% (Box 7)",AND(LEN(D3258)=15,LEFT(D3258,1)="3",RIGHT(D3258,1)="3",ISNUMBER(--D3258)))),I3258,0))</f>
        <v/>
      </c>
      <c r="T3258" s="34">
        <f>IF(A3258="","",R3258-S3258)</f>
        <v/>
      </c>
      <c r="U3258" s="23">
        <f>IF(A3258="","",IF(O3258=0,"Outside audit periods; ","")&amp;IF(F3258="","No VAT category; ","")&amp;IF(ABS(Q3258)&gt;Setup!$B$10,"VAT ≠ 15% × net; ","")&amp;IF(AND(F3258="Standard domestic 15% (Box 7)",NOT(AND(LEN(D3258)=15,LEFT(D3258,1)="3",RIGHT(D3258,1)="3",ISNUMBER(--D3258)))),"Invalid/missing supplier VAT no; ","")&amp;IF(AND(L3258="Yes",K3258&lt;&gt;"Yes"),"VAT claimed without valid tax invoice; ","")&amp;IF(AND(L3258="Yes",ISNUMBER(SEARCH("blocked",G3258))),"Blocked input VAT claimed; ","")&amp;IF(AND(F3258="Import - VAT paid at customs (Box 8)",M3258=""),"Customs declaration no missing; ","")&amp;IF(AND(F3258="Import - Reverse charge (Box 9)",E3258="Saudi Arabia"),"RCM used for a local supplier; ","")&amp;IF(AND(L3258="Yes",NOT(OR(F3258="Standard domestic 15% (Box 7)",F3258="Import - VAT paid at customs (Box 8)",F3258="Import - Reverse charge (Box 9)"))),"VAT claimed on non-taxable category; ",""))</f>
        <v/>
      </c>
    </row>
    <row r="3259">
      <c r="A3259" s="17" t="n"/>
      <c r="B3259" s="14" t="n"/>
      <c r="C3259" s="14" t="n"/>
      <c r="D3259" s="16" t="n"/>
      <c r="E3259" s="14" t="n"/>
      <c r="F3259" s="14" t="n"/>
      <c r="G3259" s="14" t="n"/>
      <c r="H3259" s="19" t="n"/>
      <c r="I3259" s="19" t="n"/>
      <c r="J3259" s="34">
        <f>IF(A3259="","",H3259+I3259)</f>
        <v/>
      </c>
      <c r="K3259" s="14" t="n"/>
      <c r="L3259" s="14" t="n"/>
      <c r="M3259" s="14" t="n"/>
      <c r="N3259" s="14" t="n"/>
      <c r="O3259" s="20">
        <f>IF(A3259="","",SUMPRODUCT((A3259&gt;=Setup!$C$19:$C$30)*(A3259&lt;=Setup!$D$19:$D$30)*Setup!$A$19:$A$30))</f>
        <v/>
      </c>
      <c r="P3259" s="34">
        <f>IF(A3259="","",IF(OR(F3259="Standard domestic 15% (Box 7)",F3259="Import - VAT paid at customs (Box 8)",F3259="Import - Reverse charge (Box 9)"),ROUND(H3259*Setup!$B$9,2),0))</f>
        <v/>
      </c>
      <c r="Q3259" s="34">
        <f>IF(A3259="","",I3259-P3259)</f>
        <v/>
      </c>
      <c r="R3259" s="34">
        <f>IF(A3259="","",IF(L3259="Yes",I3259,0))</f>
        <v/>
      </c>
      <c r="S3259" s="34">
        <f>IF(A3259="","",IF(AND(L3259="Yes",K3259="Yes",NOT(ISNUMBER(SEARCH("blocked",G3259))),OR(F3259="Standard domestic 15% (Box 7)",F3259="Import - VAT paid at customs (Box 8)",F3259="Import - Reverse charge (Box 9)"),OR(F3259&lt;&gt;"Standard domestic 15% (Box 7)",AND(LEN(D3259)=15,LEFT(D3259,1)="3",RIGHT(D3259,1)="3",ISNUMBER(--D3259)))),I3259,0))</f>
        <v/>
      </c>
      <c r="T3259" s="34">
        <f>IF(A3259="","",R3259-S3259)</f>
        <v/>
      </c>
      <c r="U3259" s="23">
        <f>IF(A3259="","",IF(O3259=0,"Outside audit periods; ","")&amp;IF(F3259="","No VAT category; ","")&amp;IF(ABS(Q3259)&gt;Setup!$B$10,"VAT ≠ 15% × net; ","")&amp;IF(AND(F3259="Standard domestic 15% (Box 7)",NOT(AND(LEN(D3259)=15,LEFT(D3259,1)="3",RIGHT(D3259,1)="3",ISNUMBER(--D3259)))),"Invalid/missing supplier VAT no; ","")&amp;IF(AND(L3259="Yes",K3259&lt;&gt;"Yes"),"VAT claimed without valid tax invoice; ","")&amp;IF(AND(L3259="Yes",ISNUMBER(SEARCH("blocked",G3259))),"Blocked input VAT claimed; ","")&amp;IF(AND(F3259="Import - VAT paid at customs (Box 8)",M3259=""),"Customs declaration no missing; ","")&amp;IF(AND(F3259="Import - Reverse charge (Box 9)",E3259="Saudi Arabia"),"RCM used for a local supplier; ","")&amp;IF(AND(L3259="Yes",NOT(OR(F3259="Standard domestic 15% (Box 7)",F3259="Import - VAT paid at customs (Box 8)",F3259="Import - Reverse charge (Box 9)"))),"VAT claimed on non-taxable category; ",""))</f>
        <v/>
      </c>
    </row>
    <row r="3260">
      <c r="A3260" s="17" t="n"/>
      <c r="B3260" s="14" t="n"/>
      <c r="C3260" s="14" t="n"/>
      <c r="D3260" s="16" t="n"/>
      <c r="E3260" s="14" t="n"/>
      <c r="F3260" s="14" t="n"/>
      <c r="G3260" s="14" t="n"/>
      <c r="H3260" s="19" t="n"/>
      <c r="I3260" s="19" t="n"/>
      <c r="J3260" s="34">
        <f>IF(A3260="","",H3260+I3260)</f>
        <v/>
      </c>
      <c r="K3260" s="14" t="n"/>
      <c r="L3260" s="14" t="n"/>
      <c r="M3260" s="14" t="n"/>
      <c r="N3260" s="14" t="n"/>
      <c r="O3260" s="20">
        <f>IF(A3260="","",SUMPRODUCT((A3260&gt;=Setup!$C$19:$C$30)*(A3260&lt;=Setup!$D$19:$D$30)*Setup!$A$19:$A$30))</f>
        <v/>
      </c>
      <c r="P3260" s="34">
        <f>IF(A3260="","",IF(OR(F3260="Standard domestic 15% (Box 7)",F3260="Import - VAT paid at customs (Box 8)",F3260="Import - Reverse charge (Box 9)"),ROUND(H3260*Setup!$B$9,2),0))</f>
        <v/>
      </c>
      <c r="Q3260" s="34">
        <f>IF(A3260="","",I3260-P3260)</f>
        <v/>
      </c>
      <c r="R3260" s="34">
        <f>IF(A3260="","",IF(L3260="Yes",I3260,0))</f>
        <v/>
      </c>
      <c r="S3260" s="34">
        <f>IF(A3260="","",IF(AND(L3260="Yes",K3260="Yes",NOT(ISNUMBER(SEARCH("blocked",G3260))),OR(F3260="Standard domestic 15% (Box 7)",F3260="Import - VAT paid at customs (Box 8)",F3260="Import - Reverse charge (Box 9)"),OR(F3260&lt;&gt;"Standard domestic 15% (Box 7)",AND(LEN(D3260)=15,LEFT(D3260,1)="3",RIGHT(D3260,1)="3",ISNUMBER(--D3260)))),I3260,0))</f>
        <v/>
      </c>
      <c r="T3260" s="34">
        <f>IF(A3260="","",R3260-S3260)</f>
        <v/>
      </c>
      <c r="U3260" s="23">
        <f>IF(A3260="","",IF(O3260=0,"Outside audit periods; ","")&amp;IF(F3260="","No VAT category; ","")&amp;IF(ABS(Q3260)&gt;Setup!$B$10,"VAT ≠ 15% × net; ","")&amp;IF(AND(F3260="Standard domestic 15% (Box 7)",NOT(AND(LEN(D3260)=15,LEFT(D3260,1)="3",RIGHT(D3260,1)="3",ISNUMBER(--D3260)))),"Invalid/missing supplier VAT no; ","")&amp;IF(AND(L3260="Yes",K3260&lt;&gt;"Yes"),"VAT claimed without valid tax invoice; ","")&amp;IF(AND(L3260="Yes",ISNUMBER(SEARCH("blocked",G3260))),"Blocked input VAT claimed; ","")&amp;IF(AND(F3260="Import - VAT paid at customs (Box 8)",M3260=""),"Customs declaration no missing; ","")&amp;IF(AND(F3260="Import - Reverse charge (Box 9)",E3260="Saudi Arabia"),"RCM used for a local supplier; ","")&amp;IF(AND(L3260="Yes",NOT(OR(F3260="Standard domestic 15% (Box 7)",F3260="Import - VAT paid at customs (Box 8)",F3260="Import - Reverse charge (Box 9)"))),"VAT claimed on non-taxable category; ",""))</f>
        <v/>
      </c>
    </row>
    <row r="3261">
      <c r="A3261" s="17" t="n"/>
      <c r="B3261" s="14" t="n"/>
      <c r="C3261" s="14" t="n"/>
      <c r="D3261" s="16" t="n"/>
      <c r="E3261" s="14" t="n"/>
      <c r="F3261" s="14" t="n"/>
      <c r="G3261" s="14" t="n"/>
      <c r="H3261" s="19" t="n"/>
      <c r="I3261" s="19" t="n"/>
      <c r="J3261" s="34">
        <f>IF(A3261="","",H3261+I3261)</f>
        <v/>
      </c>
      <c r="K3261" s="14" t="n"/>
      <c r="L3261" s="14" t="n"/>
      <c r="M3261" s="14" t="n"/>
      <c r="N3261" s="14" t="n"/>
      <c r="O3261" s="20">
        <f>IF(A3261="","",SUMPRODUCT((A3261&gt;=Setup!$C$19:$C$30)*(A3261&lt;=Setup!$D$19:$D$30)*Setup!$A$19:$A$30))</f>
        <v/>
      </c>
      <c r="P3261" s="34">
        <f>IF(A3261="","",IF(OR(F3261="Standard domestic 15% (Box 7)",F3261="Import - VAT paid at customs (Box 8)",F3261="Import - Reverse charge (Box 9)"),ROUND(H3261*Setup!$B$9,2),0))</f>
        <v/>
      </c>
      <c r="Q3261" s="34">
        <f>IF(A3261="","",I3261-P3261)</f>
        <v/>
      </c>
      <c r="R3261" s="34">
        <f>IF(A3261="","",IF(L3261="Yes",I3261,0))</f>
        <v/>
      </c>
      <c r="S3261" s="34">
        <f>IF(A3261="","",IF(AND(L3261="Yes",K3261="Yes",NOT(ISNUMBER(SEARCH("blocked",G3261))),OR(F3261="Standard domestic 15% (Box 7)",F3261="Import - VAT paid at customs (Box 8)",F3261="Import - Reverse charge (Box 9)"),OR(F3261&lt;&gt;"Standard domestic 15% (Box 7)",AND(LEN(D3261)=15,LEFT(D3261,1)="3",RIGHT(D3261,1)="3",ISNUMBER(--D3261)))),I3261,0))</f>
        <v/>
      </c>
      <c r="T3261" s="34">
        <f>IF(A3261="","",R3261-S3261)</f>
        <v/>
      </c>
      <c r="U3261" s="23">
        <f>IF(A3261="","",IF(O3261=0,"Outside audit periods; ","")&amp;IF(F3261="","No VAT category; ","")&amp;IF(ABS(Q3261)&gt;Setup!$B$10,"VAT ≠ 15% × net; ","")&amp;IF(AND(F3261="Standard domestic 15% (Box 7)",NOT(AND(LEN(D3261)=15,LEFT(D3261,1)="3",RIGHT(D3261,1)="3",ISNUMBER(--D3261)))),"Invalid/missing supplier VAT no; ","")&amp;IF(AND(L3261="Yes",K3261&lt;&gt;"Yes"),"VAT claimed without valid tax invoice; ","")&amp;IF(AND(L3261="Yes",ISNUMBER(SEARCH("blocked",G3261))),"Blocked input VAT claimed; ","")&amp;IF(AND(F3261="Import - VAT paid at customs (Box 8)",M3261=""),"Customs declaration no missing; ","")&amp;IF(AND(F3261="Import - Reverse charge (Box 9)",E3261="Saudi Arabia"),"RCM used for a local supplier; ","")&amp;IF(AND(L3261="Yes",NOT(OR(F3261="Standard domestic 15% (Box 7)",F3261="Import - VAT paid at customs (Box 8)",F3261="Import - Reverse charge (Box 9)"))),"VAT claimed on non-taxable category; ",""))</f>
        <v/>
      </c>
    </row>
    <row r="3262">
      <c r="A3262" s="17" t="n"/>
      <c r="B3262" s="14" t="n"/>
      <c r="C3262" s="14" t="n"/>
      <c r="D3262" s="16" t="n"/>
      <c r="E3262" s="14" t="n"/>
      <c r="F3262" s="14" t="n"/>
      <c r="G3262" s="14" t="n"/>
      <c r="H3262" s="19" t="n"/>
      <c r="I3262" s="19" t="n"/>
      <c r="J3262" s="34">
        <f>IF(A3262="","",H3262+I3262)</f>
        <v/>
      </c>
      <c r="K3262" s="14" t="n"/>
      <c r="L3262" s="14" t="n"/>
      <c r="M3262" s="14" t="n"/>
      <c r="N3262" s="14" t="n"/>
      <c r="O3262" s="20">
        <f>IF(A3262="","",SUMPRODUCT((A3262&gt;=Setup!$C$19:$C$30)*(A3262&lt;=Setup!$D$19:$D$30)*Setup!$A$19:$A$30))</f>
        <v/>
      </c>
      <c r="P3262" s="34">
        <f>IF(A3262="","",IF(OR(F3262="Standard domestic 15% (Box 7)",F3262="Import - VAT paid at customs (Box 8)",F3262="Import - Reverse charge (Box 9)"),ROUND(H3262*Setup!$B$9,2),0))</f>
        <v/>
      </c>
      <c r="Q3262" s="34">
        <f>IF(A3262="","",I3262-P3262)</f>
        <v/>
      </c>
      <c r="R3262" s="34">
        <f>IF(A3262="","",IF(L3262="Yes",I3262,0))</f>
        <v/>
      </c>
      <c r="S3262" s="34">
        <f>IF(A3262="","",IF(AND(L3262="Yes",K3262="Yes",NOT(ISNUMBER(SEARCH("blocked",G3262))),OR(F3262="Standard domestic 15% (Box 7)",F3262="Import - VAT paid at customs (Box 8)",F3262="Import - Reverse charge (Box 9)"),OR(F3262&lt;&gt;"Standard domestic 15% (Box 7)",AND(LEN(D3262)=15,LEFT(D3262,1)="3",RIGHT(D3262,1)="3",ISNUMBER(--D3262)))),I3262,0))</f>
        <v/>
      </c>
      <c r="T3262" s="34">
        <f>IF(A3262="","",R3262-S3262)</f>
        <v/>
      </c>
      <c r="U3262" s="23">
        <f>IF(A3262="","",IF(O3262=0,"Outside audit periods; ","")&amp;IF(F3262="","No VAT category; ","")&amp;IF(ABS(Q3262)&gt;Setup!$B$10,"VAT ≠ 15% × net; ","")&amp;IF(AND(F3262="Standard domestic 15% (Box 7)",NOT(AND(LEN(D3262)=15,LEFT(D3262,1)="3",RIGHT(D3262,1)="3",ISNUMBER(--D3262)))),"Invalid/missing supplier VAT no; ","")&amp;IF(AND(L3262="Yes",K3262&lt;&gt;"Yes"),"VAT claimed without valid tax invoice; ","")&amp;IF(AND(L3262="Yes",ISNUMBER(SEARCH("blocked",G3262))),"Blocked input VAT claimed; ","")&amp;IF(AND(F3262="Import - VAT paid at customs (Box 8)",M3262=""),"Customs declaration no missing; ","")&amp;IF(AND(F3262="Import - Reverse charge (Box 9)",E3262="Saudi Arabia"),"RCM used for a local supplier; ","")&amp;IF(AND(L3262="Yes",NOT(OR(F3262="Standard domestic 15% (Box 7)",F3262="Import - VAT paid at customs (Box 8)",F3262="Import - Reverse charge (Box 9)"))),"VAT claimed on non-taxable category; ",""))</f>
        <v/>
      </c>
    </row>
    <row r="3263">
      <c r="A3263" s="17" t="n"/>
      <c r="B3263" s="14" t="n"/>
      <c r="C3263" s="14" t="n"/>
      <c r="D3263" s="16" t="n"/>
      <c r="E3263" s="14" t="n"/>
      <c r="F3263" s="14" t="n"/>
      <c r="G3263" s="14" t="n"/>
      <c r="H3263" s="19" t="n"/>
      <c r="I3263" s="19" t="n"/>
      <c r="J3263" s="34">
        <f>IF(A3263="","",H3263+I3263)</f>
        <v/>
      </c>
      <c r="K3263" s="14" t="n"/>
      <c r="L3263" s="14" t="n"/>
      <c r="M3263" s="14" t="n"/>
      <c r="N3263" s="14" t="n"/>
      <c r="O3263" s="20">
        <f>IF(A3263="","",SUMPRODUCT((A3263&gt;=Setup!$C$19:$C$30)*(A3263&lt;=Setup!$D$19:$D$30)*Setup!$A$19:$A$30))</f>
        <v/>
      </c>
      <c r="P3263" s="34">
        <f>IF(A3263="","",IF(OR(F3263="Standard domestic 15% (Box 7)",F3263="Import - VAT paid at customs (Box 8)",F3263="Import - Reverse charge (Box 9)"),ROUND(H3263*Setup!$B$9,2),0))</f>
        <v/>
      </c>
      <c r="Q3263" s="34">
        <f>IF(A3263="","",I3263-P3263)</f>
        <v/>
      </c>
      <c r="R3263" s="34">
        <f>IF(A3263="","",IF(L3263="Yes",I3263,0))</f>
        <v/>
      </c>
      <c r="S3263" s="34">
        <f>IF(A3263="","",IF(AND(L3263="Yes",K3263="Yes",NOT(ISNUMBER(SEARCH("blocked",G3263))),OR(F3263="Standard domestic 15% (Box 7)",F3263="Import - VAT paid at customs (Box 8)",F3263="Import - Reverse charge (Box 9)"),OR(F3263&lt;&gt;"Standard domestic 15% (Box 7)",AND(LEN(D3263)=15,LEFT(D3263,1)="3",RIGHT(D3263,1)="3",ISNUMBER(--D3263)))),I3263,0))</f>
        <v/>
      </c>
      <c r="T3263" s="34">
        <f>IF(A3263="","",R3263-S3263)</f>
        <v/>
      </c>
      <c r="U3263" s="23">
        <f>IF(A3263="","",IF(O3263=0,"Outside audit periods; ","")&amp;IF(F3263="","No VAT category; ","")&amp;IF(ABS(Q3263)&gt;Setup!$B$10,"VAT ≠ 15% × net; ","")&amp;IF(AND(F3263="Standard domestic 15% (Box 7)",NOT(AND(LEN(D3263)=15,LEFT(D3263,1)="3",RIGHT(D3263,1)="3",ISNUMBER(--D3263)))),"Invalid/missing supplier VAT no; ","")&amp;IF(AND(L3263="Yes",K3263&lt;&gt;"Yes"),"VAT claimed without valid tax invoice; ","")&amp;IF(AND(L3263="Yes",ISNUMBER(SEARCH("blocked",G3263))),"Blocked input VAT claimed; ","")&amp;IF(AND(F3263="Import - VAT paid at customs (Box 8)",M3263=""),"Customs declaration no missing; ","")&amp;IF(AND(F3263="Import - Reverse charge (Box 9)",E3263="Saudi Arabia"),"RCM used for a local supplier; ","")&amp;IF(AND(L3263="Yes",NOT(OR(F3263="Standard domestic 15% (Box 7)",F3263="Import - VAT paid at customs (Box 8)",F3263="Import - Reverse charge (Box 9)"))),"VAT claimed on non-taxable category; ",""))</f>
        <v/>
      </c>
    </row>
    <row r="3264">
      <c r="A3264" s="17" t="n"/>
      <c r="B3264" s="14" t="n"/>
      <c r="C3264" s="14" t="n"/>
      <c r="D3264" s="16" t="n"/>
      <c r="E3264" s="14" t="n"/>
      <c r="F3264" s="14" t="n"/>
      <c r="G3264" s="14" t="n"/>
      <c r="H3264" s="19" t="n"/>
      <c r="I3264" s="19" t="n"/>
      <c r="J3264" s="34">
        <f>IF(A3264="","",H3264+I3264)</f>
        <v/>
      </c>
      <c r="K3264" s="14" t="n"/>
      <c r="L3264" s="14" t="n"/>
      <c r="M3264" s="14" t="n"/>
      <c r="N3264" s="14" t="n"/>
      <c r="O3264" s="20">
        <f>IF(A3264="","",SUMPRODUCT((A3264&gt;=Setup!$C$19:$C$30)*(A3264&lt;=Setup!$D$19:$D$30)*Setup!$A$19:$A$30))</f>
        <v/>
      </c>
      <c r="P3264" s="34">
        <f>IF(A3264="","",IF(OR(F3264="Standard domestic 15% (Box 7)",F3264="Import - VAT paid at customs (Box 8)",F3264="Import - Reverse charge (Box 9)"),ROUND(H3264*Setup!$B$9,2),0))</f>
        <v/>
      </c>
      <c r="Q3264" s="34">
        <f>IF(A3264="","",I3264-P3264)</f>
        <v/>
      </c>
      <c r="R3264" s="34">
        <f>IF(A3264="","",IF(L3264="Yes",I3264,0))</f>
        <v/>
      </c>
      <c r="S3264" s="34">
        <f>IF(A3264="","",IF(AND(L3264="Yes",K3264="Yes",NOT(ISNUMBER(SEARCH("blocked",G3264))),OR(F3264="Standard domestic 15% (Box 7)",F3264="Import - VAT paid at customs (Box 8)",F3264="Import - Reverse charge (Box 9)"),OR(F3264&lt;&gt;"Standard domestic 15% (Box 7)",AND(LEN(D3264)=15,LEFT(D3264,1)="3",RIGHT(D3264,1)="3",ISNUMBER(--D3264)))),I3264,0))</f>
        <v/>
      </c>
      <c r="T3264" s="34">
        <f>IF(A3264="","",R3264-S3264)</f>
        <v/>
      </c>
      <c r="U3264" s="23">
        <f>IF(A3264="","",IF(O3264=0,"Outside audit periods; ","")&amp;IF(F3264="","No VAT category; ","")&amp;IF(ABS(Q3264)&gt;Setup!$B$10,"VAT ≠ 15% × net; ","")&amp;IF(AND(F3264="Standard domestic 15% (Box 7)",NOT(AND(LEN(D3264)=15,LEFT(D3264,1)="3",RIGHT(D3264,1)="3",ISNUMBER(--D3264)))),"Invalid/missing supplier VAT no; ","")&amp;IF(AND(L3264="Yes",K3264&lt;&gt;"Yes"),"VAT claimed without valid tax invoice; ","")&amp;IF(AND(L3264="Yes",ISNUMBER(SEARCH("blocked",G3264))),"Blocked input VAT claimed; ","")&amp;IF(AND(F3264="Import - VAT paid at customs (Box 8)",M3264=""),"Customs declaration no missing; ","")&amp;IF(AND(F3264="Import - Reverse charge (Box 9)",E3264="Saudi Arabia"),"RCM used for a local supplier; ","")&amp;IF(AND(L3264="Yes",NOT(OR(F3264="Standard domestic 15% (Box 7)",F3264="Import - VAT paid at customs (Box 8)",F3264="Import - Reverse charge (Box 9)"))),"VAT claimed on non-taxable category; ",""))</f>
        <v/>
      </c>
    </row>
    <row r="3265">
      <c r="A3265" s="17" t="n"/>
      <c r="B3265" s="14" t="n"/>
      <c r="C3265" s="14" t="n"/>
      <c r="D3265" s="16" t="n"/>
      <c r="E3265" s="14" t="n"/>
      <c r="F3265" s="14" t="n"/>
      <c r="G3265" s="14" t="n"/>
      <c r="H3265" s="19" t="n"/>
      <c r="I3265" s="19" t="n"/>
      <c r="J3265" s="34">
        <f>IF(A3265="","",H3265+I3265)</f>
        <v/>
      </c>
      <c r="K3265" s="14" t="n"/>
      <c r="L3265" s="14" t="n"/>
      <c r="M3265" s="14" t="n"/>
      <c r="N3265" s="14" t="n"/>
      <c r="O3265" s="20">
        <f>IF(A3265="","",SUMPRODUCT((A3265&gt;=Setup!$C$19:$C$30)*(A3265&lt;=Setup!$D$19:$D$30)*Setup!$A$19:$A$30))</f>
        <v/>
      </c>
      <c r="P3265" s="34">
        <f>IF(A3265="","",IF(OR(F3265="Standard domestic 15% (Box 7)",F3265="Import - VAT paid at customs (Box 8)",F3265="Import - Reverse charge (Box 9)"),ROUND(H3265*Setup!$B$9,2),0))</f>
        <v/>
      </c>
      <c r="Q3265" s="34">
        <f>IF(A3265="","",I3265-P3265)</f>
        <v/>
      </c>
      <c r="R3265" s="34">
        <f>IF(A3265="","",IF(L3265="Yes",I3265,0))</f>
        <v/>
      </c>
      <c r="S3265" s="34">
        <f>IF(A3265="","",IF(AND(L3265="Yes",K3265="Yes",NOT(ISNUMBER(SEARCH("blocked",G3265))),OR(F3265="Standard domestic 15% (Box 7)",F3265="Import - VAT paid at customs (Box 8)",F3265="Import - Reverse charge (Box 9)"),OR(F3265&lt;&gt;"Standard domestic 15% (Box 7)",AND(LEN(D3265)=15,LEFT(D3265,1)="3",RIGHT(D3265,1)="3",ISNUMBER(--D3265)))),I3265,0))</f>
        <v/>
      </c>
      <c r="T3265" s="34">
        <f>IF(A3265="","",R3265-S3265)</f>
        <v/>
      </c>
      <c r="U3265" s="23">
        <f>IF(A3265="","",IF(O3265=0,"Outside audit periods; ","")&amp;IF(F3265="","No VAT category; ","")&amp;IF(ABS(Q3265)&gt;Setup!$B$10,"VAT ≠ 15% × net; ","")&amp;IF(AND(F3265="Standard domestic 15% (Box 7)",NOT(AND(LEN(D3265)=15,LEFT(D3265,1)="3",RIGHT(D3265,1)="3",ISNUMBER(--D3265)))),"Invalid/missing supplier VAT no; ","")&amp;IF(AND(L3265="Yes",K3265&lt;&gt;"Yes"),"VAT claimed without valid tax invoice; ","")&amp;IF(AND(L3265="Yes",ISNUMBER(SEARCH("blocked",G3265))),"Blocked input VAT claimed; ","")&amp;IF(AND(F3265="Import - VAT paid at customs (Box 8)",M3265=""),"Customs declaration no missing; ","")&amp;IF(AND(F3265="Import - Reverse charge (Box 9)",E3265="Saudi Arabia"),"RCM used for a local supplier; ","")&amp;IF(AND(L3265="Yes",NOT(OR(F3265="Standard domestic 15% (Box 7)",F3265="Import - VAT paid at customs (Box 8)",F3265="Import - Reverse charge (Box 9)"))),"VAT claimed on non-taxable category; ",""))</f>
        <v/>
      </c>
    </row>
    <row r="3266">
      <c r="A3266" s="17" t="n"/>
      <c r="B3266" s="14" t="n"/>
      <c r="C3266" s="14" t="n"/>
      <c r="D3266" s="16" t="n"/>
      <c r="E3266" s="14" t="n"/>
      <c r="F3266" s="14" t="n"/>
      <c r="G3266" s="14" t="n"/>
      <c r="H3266" s="19" t="n"/>
      <c r="I3266" s="19" t="n"/>
      <c r="J3266" s="34">
        <f>IF(A3266="","",H3266+I3266)</f>
        <v/>
      </c>
      <c r="K3266" s="14" t="n"/>
      <c r="L3266" s="14" t="n"/>
      <c r="M3266" s="14" t="n"/>
      <c r="N3266" s="14" t="n"/>
      <c r="O3266" s="20">
        <f>IF(A3266="","",SUMPRODUCT((A3266&gt;=Setup!$C$19:$C$30)*(A3266&lt;=Setup!$D$19:$D$30)*Setup!$A$19:$A$30))</f>
        <v/>
      </c>
      <c r="P3266" s="34">
        <f>IF(A3266="","",IF(OR(F3266="Standard domestic 15% (Box 7)",F3266="Import - VAT paid at customs (Box 8)",F3266="Import - Reverse charge (Box 9)"),ROUND(H3266*Setup!$B$9,2),0))</f>
        <v/>
      </c>
      <c r="Q3266" s="34">
        <f>IF(A3266="","",I3266-P3266)</f>
        <v/>
      </c>
      <c r="R3266" s="34">
        <f>IF(A3266="","",IF(L3266="Yes",I3266,0))</f>
        <v/>
      </c>
      <c r="S3266" s="34">
        <f>IF(A3266="","",IF(AND(L3266="Yes",K3266="Yes",NOT(ISNUMBER(SEARCH("blocked",G3266))),OR(F3266="Standard domestic 15% (Box 7)",F3266="Import - VAT paid at customs (Box 8)",F3266="Import - Reverse charge (Box 9)"),OR(F3266&lt;&gt;"Standard domestic 15% (Box 7)",AND(LEN(D3266)=15,LEFT(D3266,1)="3",RIGHT(D3266,1)="3",ISNUMBER(--D3266)))),I3266,0))</f>
        <v/>
      </c>
      <c r="T3266" s="34">
        <f>IF(A3266="","",R3266-S3266)</f>
        <v/>
      </c>
      <c r="U3266" s="23">
        <f>IF(A3266="","",IF(O3266=0,"Outside audit periods; ","")&amp;IF(F3266="","No VAT category; ","")&amp;IF(ABS(Q3266)&gt;Setup!$B$10,"VAT ≠ 15% × net; ","")&amp;IF(AND(F3266="Standard domestic 15% (Box 7)",NOT(AND(LEN(D3266)=15,LEFT(D3266,1)="3",RIGHT(D3266,1)="3",ISNUMBER(--D3266)))),"Invalid/missing supplier VAT no; ","")&amp;IF(AND(L3266="Yes",K3266&lt;&gt;"Yes"),"VAT claimed without valid tax invoice; ","")&amp;IF(AND(L3266="Yes",ISNUMBER(SEARCH("blocked",G3266))),"Blocked input VAT claimed; ","")&amp;IF(AND(F3266="Import - VAT paid at customs (Box 8)",M3266=""),"Customs declaration no missing; ","")&amp;IF(AND(F3266="Import - Reverse charge (Box 9)",E3266="Saudi Arabia"),"RCM used for a local supplier; ","")&amp;IF(AND(L3266="Yes",NOT(OR(F3266="Standard domestic 15% (Box 7)",F3266="Import - VAT paid at customs (Box 8)",F3266="Import - Reverse charge (Box 9)"))),"VAT claimed on non-taxable category; ",""))</f>
        <v/>
      </c>
    </row>
    <row r="3267">
      <c r="A3267" s="17" t="n"/>
      <c r="B3267" s="14" t="n"/>
      <c r="C3267" s="14" t="n"/>
      <c r="D3267" s="16" t="n"/>
      <c r="E3267" s="14" t="n"/>
      <c r="F3267" s="14" t="n"/>
      <c r="G3267" s="14" t="n"/>
      <c r="H3267" s="19" t="n"/>
      <c r="I3267" s="19" t="n"/>
      <c r="J3267" s="34">
        <f>IF(A3267="","",H3267+I3267)</f>
        <v/>
      </c>
      <c r="K3267" s="14" t="n"/>
      <c r="L3267" s="14" t="n"/>
      <c r="M3267" s="14" t="n"/>
      <c r="N3267" s="14" t="n"/>
      <c r="O3267" s="20">
        <f>IF(A3267="","",SUMPRODUCT((A3267&gt;=Setup!$C$19:$C$30)*(A3267&lt;=Setup!$D$19:$D$30)*Setup!$A$19:$A$30))</f>
        <v/>
      </c>
      <c r="P3267" s="34">
        <f>IF(A3267="","",IF(OR(F3267="Standard domestic 15% (Box 7)",F3267="Import - VAT paid at customs (Box 8)",F3267="Import - Reverse charge (Box 9)"),ROUND(H3267*Setup!$B$9,2),0))</f>
        <v/>
      </c>
      <c r="Q3267" s="34">
        <f>IF(A3267="","",I3267-P3267)</f>
        <v/>
      </c>
      <c r="R3267" s="34">
        <f>IF(A3267="","",IF(L3267="Yes",I3267,0))</f>
        <v/>
      </c>
      <c r="S3267" s="34">
        <f>IF(A3267="","",IF(AND(L3267="Yes",K3267="Yes",NOT(ISNUMBER(SEARCH("blocked",G3267))),OR(F3267="Standard domestic 15% (Box 7)",F3267="Import - VAT paid at customs (Box 8)",F3267="Import - Reverse charge (Box 9)"),OR(F3267&lt;&gt;"Standard domestic 15% (Box 7)",AND(LEN(D3267)=15,LEFT(D3267,1)="3",RIGHT(D3267,1)="3",ISNUMBER(--D3267)))),I3267,0))</f>
        <v/>
      </c>
      <c r="T3267" s="34">
        <f>IF(A3267="","",R3267-S3267)</f>
        <v/>
      </c>
      <c r="U3267" s="23">
        <f>IF(A3267="","",IF(O3267=0,"Outside audit periods; ","")&amp;IF(F3267="","No VAT category; ","")&amp;IF(ABS(Q3267)&gt;Setup!$B$10,"VAT ≠ 15% × net; ","")&amp;IF(AND(F3267="Standard domestic 15% (Box 7)",NOT(AND(LEN(D3267)=15,LEFT(D3267,1)="3",RIGHT(D3267,1)="3",ISNUMBER(--D3267)))),"Invalid/missing supplier VAT no; ","")&amp;IF(AND(L3267="Yes",K3267&lt;&gt;"Yes"),"VAT claimed without valid tax invoice; ","")&amp;IF(AND(L3267="Yes",ISNUMBER(SEARCH("blocked",G3267))),"Blocked input VAT claimed; ","")&amp;IF(AND(F3267="Import - VAT paid at customs (Box 8)",M3267=""),"Customs declaration no missing; ","")&amp;IF(AND(F3267="Import - Reverse charge (Box 9)",E3267="Saudi Arabia"),"RCM used for a local supplier; ","")&amp;IF(AND(L3267="Yes",NOT(OR(F3267="Standard domestic 15% (Box 7)",F3267="Import - VAT paid at customs (Box 8)",F3267="Import - Reverse charge (Box 9)"))),"VAT claimed on non-taxable category; ",""))</f>
        <v/>
      </c>
    </row>
    <row r="3268">
      <c r="A3268" s="17" t="n"/>
      <c r="B3268" s="14" t="n"/>
      <c r="C3268" s="14" t="n"/>
      <c r="D3268" s="16" t="n"/>
      <c r="E3268" s="14" t="n"/>
      <c r="F3268" s="14" t="n"/>
      <c r="G3268" s="14" t="n"/>
      <c r="H3268" s="19" t="n"/>
      <c r="I3268" s="19" t="n"/>
      <c r="J3268" s="34">
        <f>IF(A3268="","",H3268+I3268)</f>
        <v/>
      </c>
      <c r="K3268" s="14" t="n"/>
      <c r="L3268" s="14" t="n"/>
      <c r="M3268" s="14" t="n"/>
      <c r="N3268" s="14" t="n"/>
      <c r="O3268" s="20">
        <f>IF(A3268="","",SUMPRODUCT((A3268&gt;=Setup!$C$19:$C$30)*(A3268&lt;=Setup!$D$19:$D$30)*Setup!$A$19:$A$30))</f>
        <v/>
      </c>
      <c r="P3268" s="34">
        <f>IF(A3268="","",IF(OR(F3268="Standard domestic 15% (Box 7)",F3268="Import - VAT paid at customs (Box 8)",F3268="Import - Reverse charge (Box 9)"),ROUND(H3268*Setup!$B$9,2),0))</f>
        <v/>
      </c>
      <c r="Q3268" s="34">
        <f>IF(A3268="","",I3268-P3268)</f>
        <v/>
      </c>
      <c r="R3268" s="34">
        <f>IF(A3268="","",IF(L3268="Yes",I3268,0))</f>
        <v/>
      </c>
      <c r="S3268" s="34">
        <f>IF(A3268="","",IF(AND(L3268="Yes",K3268="Yes",NOT(ISNUMBER(SEARCH("blocked",G3268))),OR(F3268="Standard domestic 15% (Box 7)",F3268="Import - VAT paid at customs (Box 8)",F3268="Import - Reverse charge (Box 9)"),OR(F3268&lt;&gt;"Standard domestic 15% (Box 7)",AND(LEN(D3268)=15,LEFT(D3268,1)="3",RIGHT(D3268,1)="3",ISNUMBER(--D3268)))),I3268,0))</f>
        <v/>
      </c>
      <c r="T3268" s="34">
        <f>IF(A3268="","",R3268-S3268)</f>
        <v/>
      </c>
      <c r="U3268" s="23">
        <f>IF(A3268="","",IF(O3268=0,"Outside audit periods; ","")&amp;IF(F3268="","No VAT category; ","")&amp;IF(ABS(Q3268)&gt;Setup!$B$10,"VAT ≠ 15% × net; ","")&amp;IF(AND(F3268="Standard domestic 15% (Box 7)",NOT(AND(LEN(D3268)=15,LEFT(D3268,1)="3",RIGHT(D3268,1)="3",ISNUMBER(--D3268)))),"Invalid/missing supplier VAT no; ","")&amp;IF(AND(L3268="Yes",K3268&lt;&gt;"Yes"),"VAT claimed without valid tax invoice; ","")&amp;IF(AND(L3268="Yes",ISNUMBER(SEARCH("blocked",G3268))),"Blocked input VAT claimed; ","")&amp;IF(AND(F3268="Import - VAT paid at customs (Box 8)",M3268=""),"Customs declaration no missing; ","")&amp;IF(AND(F3268="Import - Reverse charge (Box 9)",E3268="Saudi Arabia"),"RCM used for a local supplier; ","")&amp;IF(AND(L3268="Yes",NOT(OR(F3268="Standard domestic 15% (Box 7)",F3268="Import - VAT paid at customs (Box 8)",F3268="Import - Reverse charge (Box 9)"))),"VAT claimed on non-taxable category; ",""))</f>
        <v/>
      </c>
    </row>
    <row r="3269">
      <c r="A3269" s="17" t="n"/>
      <c r="B3269" s="14" t="n"/>
      <c r="C3269" s="14" t="n"/>
      <c r="D3269" s="16" t="n"/>
      <c r="E3269" s="14" t="n"/>
      <c r="F3269" s="14" t="n"/>
      <c r="G3269" s="14" t="n"/>
      <c r="H3269" s="19" t="n"/>
      <c r="I3269" s="19" t="n"/>
      <c r="J3269" s="34">
        <f>IF(A3269="","",H3269+I3269)</f>
        <v/>
      </c>
      <c r="K3269" s="14" t="n"/>
      <c r="L3269" s="14" t="n"/>
      <c r="M3269" s="14" t="n"/>
      <c r="N3269" s="14" t="n"/>
      <c r="O3269" s="20">
        <f>IF(A3269="","",SUMPRODUCT((A3269&gt;=Setup!$C$19:$C$30)*(A3269&lt;=Setup!$D$19:$D$30)*Setup!$A$19:$A$30))</f>
        <v/>
      </c>
      <c r="P3269" s="34">
        <f>IF(A3269="","",IF(OR(F3269="Standard domestic 15% (Box 7)",F3269="Import - VAT paid at customs (Box 8)",F3269="Import - Reverse charge (Box 9)"),ROUND(H3269*Setup!$B$9,2),0))</f>
        <v/>
      </c>
      <c r="Q3269" s="34">
        <f>IF(A3269="","",I3269-P3269)</f>
        <v/>
      </c>
      <c r="R3269" s="34">
        <f>IF(A3269="","",IF(L3269="Yes",I3269,0))</f>
        <v/>
      </c>
      <c r="S3269" s="34">
        <f>IF(A3269="","",IF(AND(L3269="Yes",K3269="Yes",NOT(ISNUMBER(SEARCH("blocked",G3269))),OR(F3269="Standard domestic 15% (Box 7)",F3269="Import - VAT paid at customs (Box 8)",F3269="Import - Reverse charge (Box 9)"),OR(F3269&lt;&gt;"Standard domestic 15% (Box 7)",AND(LEN(D3269)=15,LEFT(D3269,1)="3",RIGHT(D3269,1)="3",ISNUMBER(--D3269)))),I3269,0))</f>
        <v/>
      </c>
      <c r="T3269" s="34">
        <f>IF(A3269="","",R3269-S3269)</f>
        <v/>
      </c>
      <c r="U3269" s="23">
        <f>IF(A3269="","",IF(O3269=0,"Outside audit periods; ","")&amp;IF(F3269="","No VAT category; ","")&amp;IF(ABS(Q3269)&gt;Setup!$B$10,"VAT ≠ 15% × net; ","")&amp;IF(AND(F3269="Standard domestic 15% (Box 7)",NOT(AND(LEN(D3269)=15,LEFT(D3269,1)="3",RIGHT(D3269,1)="3",ISNUMBER(--D3269)))),"Invalid/missing supplier VAT no; ","")&amp;IF(AND(L3269="Yes",K3269&lt;&gt;"Yes"),"VAT claimed without valid tax invoice; ","")&amp;IF(AND(L3269="Yes",ISNUMBER(SEARCH("blocked",G3269))),"Blocked input VAT claimed; ","")&amp;IF(AND(F3269="Import - VAT paid at customs (Box 8)",M3269=""),"Customs declaration no missing; ","")&amp;IF(AND(F3269="Import - Reverse charge (Box 9)",E3269="Saudi Arabia"),"RCM used for a local supplier; ","")&amp;IF(AND(L3269="Yes",NOT(OR(F3269="Standard domestic 15% (Box 7)",F3269="Import - VAT paid at customs (Box 8)",F3269="Import - Reverse charge (Box 9)"))),"VAT claimed on non-taxable category; ",""))</f>
        <v/>
      </c>
    </row>
    <row r="3270">
      <c r="A3270" s="17" t="n"/>
      <c r="B3270" s="14" t="n"/>
      <c r="C3270" s="14" t="n"/>
      <c r="D3270" s="16" t="n"/>
      <c r="E3270" s="14" t="n"/>
      <c r="F3270" s="14" t="n"/>
      <c r="G3270" s="14" t="n"/>
      <c r="H3270" s="19" t="n"/>
      <c r="I3270" s="19" t="n"/>
      <c r="J3270" s="34">
        <f>IF(A3270="","",H3270+I3270)</f>
        <v/>
      </c>
      <c r="K3270" s="14" t="n"/>
      <c r="L3270" s="14" t="n"/>
      <c r="M3270" s="14" t="n"/>
      <c r="N3270" s="14" t="n"/>
      <c r="O3270" s="20">
        <f>IF(A3270="","",SUMPRODUCT((A3270&gt;=Setup!$C$19:$C$30)*(A3270&lt;=Setup!$D$19:$D$30)*Setup!$A$19:$A$30))</f>
        <v/>
      </c>
      <c r="P3270" s="34">
        <f>IF(A3270="","",IF(OR(F3270="Standard domestic 15% (Box 7)",F3270="Import - VAT paid at customs (Box 8)",F3270="Import - Reverse charge (Box 9)"),ROUND(H3270*Setup!$B$9,2),0))</f>
        <v/>
      </c>
      <c r="Q3270" s="34">
        <f>IF(A3270="","",I3270-P3270)</f>
        <v/>
      </c>
      <c r="R3270" s="34">
        <f>IF(A3270="","",IF(L3270="Yes",I3270,0))</f>
        <v/>
      </c>
      <c r="S3270" s="34">
        <f>IF(A3270="","",IF(AND(L3270="Yes",K3270="Yes",NOT(ISNUMBER(SEARCH("blocked",G3270))),OR(F3270="Standard domestic 15% (Box 7)",F3270="Import - VAT paid at customs (Box 8)",F3270="Import - Reverse charge (Box 9)"),OR(F3270&lt;&gt;"Standard domestic 15% (Box 7)",AND(LEN(D3270)=15,LEFT(D3270,1)="3",RIGHT(D3270,1)="3",ISNUMBER(--D3270)))),I3270,0))</f>
        <v/>
      </c>
      <c r="T3270" s="34">
        <f>IF(A3270="","",R3270-S3270)</f>
        <v/>
      </c>
      <c r="U3270" s="23">
        <f>IF(A3270="","",IF(O3270=0,"Outside audit periods; ","")&amp;IF(F3270="","No VAT category; ","")&amp;IF(ABS(Q3270)&gt;Setup!$B$10,"VAT ≠ 15% × net; ","")&amp;IF(AND(F3270="Standard domestic 15% (Box 7)",NOT(AND(LEN(D3270)=15,LEFT(D3270,1)="3",RIGHT(D3270,1)="3",ISNUMBER(--D3270)))),"Invalid/missing supplier VAT no; ","")&amp;IF(AND(L3270="Yes",K3270&lt;&gt;"Yes"),"VAT claimed without valid tax invoice; ","")&amp;IF(AND(L3270="Yes",ISNUMBER(SEARCH("blocked",G3270))),"Blocked input VAT claimed; ","")&amp;IF(AND(F3270="Import - VAT paid at customs (Box 8)",M3270=""),"Customs declaration no missing; ","")&amp;IF(AND(F3270="Import - Reverse charge (Box 9)",E3270="Saudi Arabia"),"RCM used for a local supplier; ","")&amp;IF(AND(L3270="Yes",NOT(OR(F3270="Standard domestic 15% (Box 7)",F3270="Import - VAT paid at customs (Box 8)",F3270="Import - Reverse charge (Box 9)"))),"VAT claimed on non-taxable category; ",""))</f>
        <v/>
      </c>
    </row>
    <row r="3271">
      <c r="A3271" s="17" t="n"/>
      <c r="B3271" s="14" t="n"/>
      <c r="C3271" s="14" t="n"/>
      <c r="D3271" s="16" t="n"/>
      <c r="E3271" s="14" t="n"/>
      <c r="F3271" s="14" t="n"/>
      <c r="G3271" s="14" t="n"/>
      <c r="H3271" s="19" t="n"/>
      <c r="I3271" s="19" t="n"/>
      <c r="J3271" s="34">
        <f>IF(A3271="","",H3271+I3271)</f>
        <v/>
      </c>
      <c r="K3271" s="14" t="n"/>
      <c r="L3271" s="14" t="n"/>
      <c r="M3271" s="14" t="n"/>
      <c r="N3271" s="14" t="n"/>
      <c r="O3271" s="20">
        <f>IF(A3271="","",SUMPRODUCT((A3271&gt;=Setup!$C$19:$C$30)*(A3271&lt;=Setup!$D$19:$D$30)*Setup!$A$19:$A$30))</f>
        <v/>
      </c>
      <c r="P3271" s="34">
        <f>IF(A3271="","",IF(OR(F3271="Standard domestic 15% (Box 7)",F3271="Import - VAT paid at customs (Box 8)",F3271="Import - Reverse charge (Box 9)"),ROUND(H3271*Setup!$B$9,2),0))</f>
        <v/>
      </c>
      <c r="Q3271" s="34">
        <f>IF(A3271="","",I3271-P3271)</f>
        <v/>
      </c>
      <c r="R3271" s="34">
        <f>IF(A3271="","",IF(L3271="Yes",I3271,0))</f>
        <v/>
      </c>
      <c r="S3271" s="34">
        <f>IF(A3271="","",IF(AND(L3271="Yes",K3271="Yes",NOT(ISNUMBER(SEARCH("blocked",G3271))),OR(F3271="Standard domestic 15% (Box 7)",F3271="Import - VAT paid at customs (Box 8)",F3271="Import - Reverse charge (Box 9)"),OR(F3271&lt;&gt;"Standard domestic 15% (Box 7)",AND(LEN(D3271)=15,LEFT(D3271,1)="3",RIGHT(D3271,1)="3",ISNUMBER(--D3271)))),I3271,0))</f>
        <v/>
      </c>
      <c r="T3271" s="34">
        <f>IF(A3271="","",R3271-S3271)</f>
        <v/>
      </c>
      <c r="U3271" s="23">
        <f>IF(A3271="","",IF(O3271=0,"Outside audit periods; ","")&amp;IF(F3271="","No VAT category; ","")&amp;IF(ABS(Q3271)&gt;Setup!$B$10,"VAT ≠ 15% × net; ","")&amp;IF(AND(F3271="Standard domestic 15% (Box 7)",NOT(AND(LEN(D3271)=15,LEFT(D3271,1)="3",RIGHT(D3271,1)="3",ISNUMBER(--D3271)))),"Invalid/missing supplier VAT no; ","")&amp;IF(AND(L3271="Yes",K3271&lt;&gt;"Yes"),"VAT claimed without valid tax invoice; ","")&amp;IF(AND(L3271="Yes",ISNUMBER(SEARCH("blocked",G3271))),"Blocked input VAT claimed; ","")&amp;IF(AND(F3271="Import - VAT paid at customs (Box 8)",M3271=""),"Customs declaration no missing; ","")&amp;IF(AND(F3271="Import - Reverse charge (Box 9)",E3271="Saudi Arabia"),"RCM used for a local supplier; ","")&amp;IF(AND(L3271="Yes",NOT(OR(F3271="Standard domestic 15% (Box 7)",F3271="Import - VAT paid at customs (Box 8)",F3271="Import - Reverse charge (Box 9)"))),"VAT claimed on non-taxable category; ",""))</f>
        <v/>
      </c>
    </row>
    <row r="3272">
      <c r="A3272" s="17" t="n"/>
      <c r="B3272" s="14" t="n"/>
      <c r="C3272" s="14" t="n"/>
      <c r="D3272" s="16" t="n"/>
      <c r="E3272" s="14" t="n"/>
      <c r="F3272" s="14" t="n"/>
      <c r="G3272" s="14" t="n"/>
      <c r="H3272" s="19" t="n"/>
      <c r="I3272" s="19" t="n"/>
      <c r="J3272" s="34">
        <f>IF(A3272="","",H3272+I3272)</f>
        <v/>
      </c>
      <c r="K3272" s="14" t="n"/>
      <c r="L3272" s="14" t="n"/>
      <c r="M3272" s="14" t="n"/>
      <c r="N3272" s="14" t="n"/>
      <c r="O3272" s="20">
        <f>IF(A3272="","",SUMPRODUCT((A3272&gt;=Setup!$C$19:$C$30)*(A3272&lt;=Setup!$D$19:$D$30)*Setup!$A$19:$A$30))</f>
        <v/>
      </c>
      <c r="P3272" s="34">
        <f>IF(A3272="","",IF(OR(F3272="Standard domestic 15% (Box 7)",F3272="Import - VAT paid at customs (Box 8)",F3272="Import - Reverse charge (Box 9)"),ROUND(H3272*Setup!$B$9,2),0))</f>
        <v/>
      </c>
      <c r="Q3272" s="34">
        <f>IF(A3272="","",I3272-P3272)</f>
        <v/>
      </c>
      <c r="R3272" s="34">
        <f>IF(A3272="","",IF(L3272="Yes",I3272,0))</f>
        <v/>
      </c>
      <c r="S3272" s="34">
        <f>IF(A3272="","",IF(AND(L3272="Yes",K3272="Yes",NOT(ISNUMBER(SEARCH("blocked",G3272))),OR(F3272="Standard domestic 15% (Box 7)",F3272="Import - VAT paid at customs (Box 8)",F3272="Import - Reverse charge (Box 9)"),OR(F3272&lt;&gt;"Standard domestic 15% (Box 7)",AND(LEN(D3272)=15,LEFT(D3272,1)="3",RIGHT(D3272,1)="3",ISNUMBER(--D3272)))),I3272,0))</f>
        <v/>
      </c>
      <c r="T3272" s="34">
        <f>IF(A3272="","",R3272-S3272)</f>
        <v/>
      </c>
      <c r="U3272" s="23">
        <f>IF(A3272="","",IF(O3272=0,"Outside audit periods; ","")&amp;IF(F3272="","No VAT category; ","")&amp;IF(ABS(Q3272)&gt;Setup!$B$10,"VAT ≠ 15% × net; ","")&amp;IF(AND(F3272="Standard domestic 15% (Box 7)",NOT(AND(LEN(D3272)=15,LEFT(D3272,1)="3",RIGHT(D3272,1)="3",ISNUMBER(--D3272)))),"Invalid/missing supplier VAT no; ","")&amp;IF(AND(L3272="Yes",K3272&lt;&gt;"Yes"),"VAT claimed without valid tax invoice; ","")&amp;IF(AND(L3272="Yes",ISNUMBER(SEARCH("blocked",G3272))),"Blocked input VAT claimed; ","")&amp;IF(AND(F3272="Import - VAT paid at customs (Box 8)",M3272=""),"Customs declaration no missing; ","")&amp;IF(AND(F3272="Import - Reverse charge (Box 9)",E3272="Saudi Arabia"),"RCM used for a local supplier; ","")&amp;IF(AND(L3272="Yes",NOT(OR(F3272="Standard domestic 15% (Box 7)",F3272="Import - VAT paid at customs (Box 8)",F3272="Import - Reverse charge (Box 9)"))),"VAT claimed on non-taxable category; ",""))</f>
        <v/>
      </c>
    </row>
    <row r="3273">
      <c r="A3273" s="17" t="n"/>
      <c r="B3273" s="14" t="n"/>
      <c r="C3273" s="14" t="n"/>
      <c r="D3273" s="16" t="n"/>
      <c r="E3273" s="14" t="n"/>
      <c r="F3273" s="14" t="n"/>
      <c r="G3273" s="14" t="n"/>
      <c r="H3273" s="19" t="n"/>
      <c r="I3273" s="19" t="n"/>
      <c r="J3273" s="34">
        <f>IF(A3273="","",H3273+I3273)</f>
        <v/>
      </c>
      <c r="K3273" s="14" t="n"/>
      <c r="L3273" s="14" t="n"/>
      <c r="M3273" s="14" t="n"/>
      <c r="N3273" s="14" t="n"/>
      <c r="O3273" s="20">
        <f>IF(A3273="","",SUMPRODUCT((A3273&gt;=Setup!$C$19:$C$30)*(A3273&lt;=Setup!$D$19:$D$30)*Setup!$A$19:$A$30))</f>
        <v/>
      </c>
      <c r="P3273" s="34">
        <f>IF(A3273="","",IF(OR(F3273="Standard domestic 15% (Box 7)",F3273="Import - VAT paid at customs (Box 8)",F3273="Import - Reverse charge (Box 9)"),ROUND(H3273*Setup!$B$9,2),0))</f>
        <v/>
      </c>
      <c r="Q3273" s="34">
        <f>IF(A3273="","",I3273-P3273)</f>
        <v/>
      </c>
      <c r="R3273" s="34">
        <f>IF(A3273="","",IF(L3273="Yes",I3273,0))</f>
        <v/>
      </c>
      <c r="S3273" s="34">
        <f>IF(A3273="","",IF(AND(L3273="Yes",K3273="Yes",NOT(ISNUMBER(SEARCH("blocked",G3273))),OR(F3273="Standard domestic 15% (Box 7)",F3273="Import - VAT paid at customs (Box 8)",F3273="Import - Reverse charge (Box 9)"),OR(F3273&lt;&gt;"Standard domestic 15% (Box 7)",AND(LEN(D3273)=15,LEFT(D3273,1)="3",RIGHT(D3273,1)="3",ISNUMBER(--D3273)))),I3273,0))</f>
        <v/>
      </c>
      <c r="T3273" s="34">
        <f>IF(A3273="","",R3273-S3273)</f>
        <v/>
      </c>
      <c r="U3273" s="23">
        <f>IF(A3273="","",IF(O3273=0,"Outside audit periods; ","")&amp;IF(F3273="","No VAT category; ","")&amp;IF(ABS(Q3273)&gt;Setup!$B$10,"VAT ≠ 15% × net; ","")&amp;IF(AND(F3273="Standard domestic 15% (Box 7)",NOT(AND(LEN(D3273)=15,LEFT(D3273,1)="3",RIGHT(D3273,1)="3",ISNUMBER(--D3273)))),"Invalid/missing supplier VAT no; ","")&amp;IF(AND(L3273="Yes",K3273&lt;&gt;"Yes"),"VAT claimed without valid tax invoice; ","")&amp;IF(AND(L3273="Yes",ISNUMBER(SEARCH("blocked",G3273))),"Blocked input VAT claimed; ","")&amp;IF(AND(F3273="Import - VAT paid at customs (Box 8)",M3273=""),"Customs declaration no missing; ","")&amp;IF(AND(F3273="Import - Reverse charge (Box 9)",E3273="Saudi Arabia"),"RCM used for a local supplier; ","")&amp;IF(AND(L3273="Yes",NOT(OR(F3273="Standard domestic 15% (Box 7)",F3273="Import - VAT paid at customs (Box 8)",F3273="Import - Reverse charge (Box 9)"))),"VAT claimed on non-taxable category; ",""))</f>
        <v/>
      </c>
    </row>
    <row r="3274">
      <c r="A3274" s="17" t="n"/>
      <c r="B3274" s="14" t="n"/>
      <c r="C3274" s="14" t="n"/>
      <c r="D3274" s="16" t="n"/>
      <c r="E3274" s="14" t="n"/>
      <c r="F3274" s="14" t="n"/>
      <c r="G3274" s="14" t="n"/>
      <c r="H3274" s="19" t="n"/>
      <c r="I3274" s="19" t="n"/>
      <c r="J3274" s="34">
        <f>IF(A3274="","",H3274+I3274)</f>
        <v/>
      </c>
      <c r="K3274" s="14" t="n"/>
      <c r="L3274" s="14" t="n"/>
      <c r="M3274" s="14" t="n"/>
      <c r="N3274" s="14" t="n"/>
      <c r="O3274" s="20">
        <f>IF(A3274="","",SUMPRODUCT((A3274&gt;=Setup!$C$19:$C$30)*(A3274&lt;=Setup!$D$19:$D$30)*Setup!$A$19:$A$30))</f>
        <v/>
      </c>
      <c r="P3274" s="34">
        <f>IF(A3274="","",IF(OR(F3274="Standard domestic 15% (Box 7)",F3274="Import - VAT paid at customs (Box 8)",F3274="Import - Reverse charge (Box 9)"),ROUND(H3274*Setup!$B$9,2),0))</f>
        <v/>
      </c>
      <c r="Q3274" s="34">
        <f>IF(A3274="","",I3274-P3274)</f>
        <v/>
      </c>
      <c r="R3274" s="34">
        <f>IF(A3274="","",IF(L3274="Yes",I3274,0))</f>
        <v/>
      </c>
      <c r="S3274" s="34">
        <f>IF(A3274="","",IF(AND(L3274="Yes",K3274="Yes",NOT(ISNUMBER(SEARCH("blocked",G3274))),OR(F3274="Standard domestic 15% (Box 7)",F3274="Import - VAT paid at customs (Box 8)",F3274="Import - Reverse charge (Box 9)"),OR(F3274&lt;&gt;"Standard domestic 15% (Box 7)",AND(LEN(D3274)=15,LEFT(D3274,1)="3",RIGHT(D3274,1)="3",ISNUMBER(--D3274)))),I3274,0))</f>
        <v/>
      </c>
      <c r="T3274" s="34">
        <f>IF(A3274="","",R3274-S3274)</f>
        <v/>
      </c>
      <c r="U3274" s="23">
        <f>IF(A3274="","",IF(O3274=0,"Outside audit periods; ","")&amp;IF(F3274="","No VAT category; ","")&amp;IF(ABS(Q3274)&gt;Setup!$B$10,"VAT ≠ 15% × net; ","")&amp;IF(AND(F3274="Standard domestic 15% (Box 7)",NOT(AND(LEN(D3274)=15,LEFT(D3274,1)="3",RIGHT(D3274,1)="3",ISNUMBER(--D3274)))),"Invalid/missing supplier VAT no; ","")&amp;IF(AND(L3274="Yes",K3274&lt;&gt;"Yes"),"VAT claimed without valid tax invoice; ","")&amp;IF(AND(L3274="Yes",ISNUMBER(SEARCH("blocked",G3274))),"Blocked input VAT claimed; ","")&amp;IF(AND(F3274="Import - VAT paid at customs (Box 8)",M3274=""),"Customs declaration no missing; ","")&amp;IF(AND(F3274="Import - Reverse charge (Box 9)",E3274="Saudi Arabia"),"RCM used for a local supplier; ","")&amp;IF(AND(L3274="Yes",NOT(OR(F3274="Standard domestic 15% (Box 7)",F3274="Import - VAT paid at customs (Box 8)",F3274="Import - Reverse charge (Box 9)"))),"VAT claimed on non-taxable category; ",""))</f>
        <v/>
      </c>
    </row>
    <row r="3275">
      <c r="A3275" s="17" t="n"/>
      <c r="B3275" s="14" t="n"/>
      <c r="C3275" s="14" t="n"/>
      <c r="D3275" s="16" t="n"/>
      <c r="E3275" s="14" t="n"/>
      <c r="F3275" s="14" t="n"/>
      <c r="G3275" s="14" t="n"/>
      <c r="H3275" s="19" t="n"/>
      <c r="I3275" s="19" t="n"/>
      <c r="J3275" s="34">
        <f>IF(A3275="","",H3275+I3275)</f>
        <v/>
      </c>
      <c r="K3275" s="14" t="n"/>
      <c r="L3275" s="14" t="n"/>
      <c r="M3275" s="14" t="n"/>
      <c r="N3275" s="14" t="n"/>
      <c r="O3275" s="20">
        <f>IF(A3275="","",SUMPRODUCT((A3275&gt;=Setup!$C$19:$C$30)*(A3275&lt;=Setup!$D$19:$D$30)*Setup!$A$19:$A$30))</f>
        <v/>
      </c>
      <c r="P3275" s="34">
        <f>IF(A3275="","",IF(OR(F3275="Standard domestic 15% (Box 7)",F3275="Import - VAT paid at customs (Box 8)",F3275="Import - Reverse charge (Box 9)"),ROUND(H3275*Setup!$B$9,2),0))</f>
        <v/>
      </c>
      <c r="Q3275" s="34">
        <f>IF(A3275="","",I3275-P3275)</f>
        <v/>
      </c>
      <c r="R3275" s="34">
        <f>IF(A3275="","",IF(L3275="Yes",I3275,0))</f>
        <v/>
      </c>
      <c r="S3275" s="34">
        <f>IF(A3275="","",IF(AND(L3275="Yes",K3275="Yes",NOT(ISNUMBER(SEARCH("blocked",G3275))),OR(F3275="Standard domestic 15% (Box 7)",F3275="Import - VAT paid at customs (Box 8)",F3275="Import - Reverse charge (Box 9)"),OR(F3275&lt;&gt;"Standard domestic 15% (Box 7)",AND(LEN(D3275)=15,LEFT(D3275,1)="3",RIGHT(D3275,1)="3",ISNUMBER(--D3275)))),I3275,0))</f>
        <v/>
      </c>
      <c r="T3275" s="34">
        <f>IF(A3275="","",R3275-S3275)</f>
        <v/>
      </c>
      <c r="U3275" s="23">
        <f>IF(A3275="","",IF(O3275=0,"Outside audit periods; ","")&amp;IF(F3275="","No VAT category; ","")&amp;IF(ABS(Q3275)&gt;Setup!$B$10,"VAT ≠ 15% × net; ","")&amp;IF(AND(F3275="Standard domestic 15% (Box 7)",NOT(AND(LEN(D3275)=15,LEFT(D3275,1)="3",RIGHT(D3275,1)="3",ISNUMBER(--D3275)))),"Invalid/missing supplier VAT no; ","")&amp;IF(AND(L3275="Yes",K3275&lt;&gt;"Yes"),"VAT claimed without valid tax invoice; ","")&amp;IF(AND(L3275="Yes",ISNUMBER(SEARCH("blocked",G3275))),"Blocked input VAT claimed; ","")&amp;IF(AND(F3275="Import - VAT paid at customs (Box 8)",M3275=""),"Customs declaration no missing; ","")&amp;IF(AND(F3275="Import - Reverse charge (Box 9)",E3275="Saudi Arabia"),"RCM used for a local supplier; ","")&amp;IF(AND(L3275="Yes",NOT(OR(F3275="Standard domestic 15% (Box 7)",F3275="Import - VAT paid at customs (Box 8)",F3275="Import - Reverse charge (Box 9)"))),"VAT claimed on non-taxable category; ",""))</f>
        <v/>
      </c>
    </row>
    <row r="3276">
      <c r="A3276" s="17" t="n"/>
      <c r="B3276" s="14" t="n"/>
      <c r="C3276" s="14" t="n"/>
      <c r="D3276" s="16" t="n"/>
      <c r="E3276" s="14" t="n"/>
      <c r="F3276" s="14" t="n"/>
      <c r="G3276" s="14" t="n"/>
      <c r="H3276" s="19" t="n"/>
      <c r="I3276" s="19" t="n"/>
      <c r="J3276" s="34">
        <f>IF(A3276="","",H3276+I3276)</f>
        <v/>
      </c>
      <c r="K3276" s="14" t="n"/>
      <c r="L3276" s="14" t="n"/>
      <c r="M3276" s="14" t="n"/>
      <c r="N3276" s="14" t="n"/>
      <c r="O3276" s="20">
        <f>IF(A3276="","",SUMPRODUCT((A3276&gt;=Setup!$C$19:$C$30)*(A3276&lt;=Setup!$D$19:$D$30)*Setup!$A$19:$A$30))</f>
        <v/>
      </c>
      <c r="P3276" s="34">
        <f>IF(A3276="","",IF(OR(F3276="Standard domestic 15% (Box 7)",F3276="Import - VAT paid at customs (Box 8)",F3276="Import - Reverse charge (Box 9)"),ROUND(H3276*Setup!$B$9,2),0))</f>
        <v/>
      </c>
      <c r="Q3276" s="34">
        <f>IF(A3276="","",I3276-P3276)</f>
        <v/>
      </c>
      <c r="R3276" s="34">
        <f>IF(A3276="","",IF(L3276="Yes",I3276,0))</f>
        <v/>
      </c>
      <c r="S3276" s="34">
        <f>IF(A3276="","",IF(AND(L3276="Yes",K3276="Yes",NOT(ISNUMBER(SEARCH("blocked",G3276))),OR(F3276="Standard domestic 15% (Box 7)",F3276="Import - VAT paid at customs (Box 8)",F3276="Import - Reverse charge (Box 9)"),OR(F3276&lt;&gt;"Standard domestic 15% (Box 7)",AND(LEN(D3276)=15,LEFT(D3276,1)="3",RIGHT(D3276,1)="3",ISNUMBER(--D3276)))),I3276,0))</f>
        <v/>
      </c>
      <c r="T3276" s="34">
        <f>IF(A3276="","",R3276-S3276)</f>
        <v/>
      </c>
      <c r="U3276" s="23">
        <f>IF(A3276="","",IF(O3276=0,"Outside audit periods; ","")&amp;IF(F3276="","No VAT category; ","")&amp;IF(ABS(Q3276)&gt;Setup!$B$10,"VAT ≠ 15% × net; ","")&amp;IF(AND(F3276="Standard domestic 15% (Box 7)",NOT(AND(LEN(D3276)=15,LEFT(D3276,1)="3",RIGHT(D3276,1)="3",ISNUMBER(--D3276)))),"Invalid/missing supplier VAT no; ","")&amp;IF(AND(L3276="Yes",K3276&lt;&gt;"Yes"),"VAT claimed without valid tax invoice; ","")&amp;IF(AND(L3276="Yes",ISNUMBER(SEARCH("blocked",G3276))),"Blocked input VAT claimed; ","")&amp;IF(AND(F3276="Import - VAT paid at customs (Box 8)",M3276=""),"Customs declaration no missing; ","")&amp;IF(AND(F3276="Import - Reverse charge (Box 9)",E3276="Saudi Arabia"),"RCM used for a local supplier; ","")&amp;IF(AND(L3276="Yes",NOT(OR(F3276="Standard domestic 15% (Box 7)",F3276="Import - VAT paid at customs (Box 8)",F3276="Import - Reverse charge (Box 9)"))),"VAT claimed on non-taxable category; ",""))</f>
        <v/>
      </c>
    </row>
    <row r="3277">
      <c r="A3277" s="17" t="n"/>
      <c r="B3277" s="14" t="n"/>
      <c r="C3277" s="14" t="n"/>
      <c r="D3277" s="16" t="n"/>
      <c r="E3277" s="14" t="n"/>
      <c r="F3277" s="14" t="n"/>
      <c r="G3277" s="14" t="n"/>
      <c r="H3277" s="19" t="n"/>
      <c r="I3277" s="19" t="n"/>
      <c r="J3277" s="34">
        <f>IF(A3277="","",H3277+I3277)</f>
        <v/>
      </c>
      <c r="K3277" s="14" t="n"/>
      <c r="L3277" s="14" t="n"/>
      <c r="M3277" s="14" t="n"/>
      <c r="N3277" s="14" t="n"/>
      <c r="O3277" s="20">
        <f>IF(A3277="","",SUMPRODUCT((A3277&gt;=Setup!$C$19:$C$30)*(A3277&lt;=Setup!$D$19:$D$30)*Setup!$A$19:$A$30))</f>
        <v/>
      </c>
      <c r="P3277" s="34">
        <f>IF(A3277="","",IF(OR(F3277="Standard domestic 15% (Box 7)",F3277="Import - VAT paid at customs (Box 8)",F3277="Import - Reverse charge (Box 9)"),ROUND(H3277*Setup!$B$9,2),0))</f>
        <v/>
      </c>
      <c r="Q3277" s="34">
        <f>IF(A3277="","",I3277-P3277)</f>
        <v/>
      </c>
      <c r="R3277" s="34">
        <f>IF(A3277="","",IF(L3277="Yes",I3277,0))</f>
        <v/>
      </c>
      <c r="S3277" s="34">
        <f>IF(A3277="","",IF(AND(L3277="Yes",K3277="Yes",NOT(ISNUMBER(SEARCH("blocked",G3277))),OR(F3277="Standard domestic 15% (Box 7)",F3277="Import - VAT paid at customs (Box 8)",F3277="Import - Reverse charge (Box 9)"),OR(F3277&lt;&gt;"Standard domestic 15% (Box 7)",AND(LEN(D3277)=15,LEFT(D3277,1)="3",RIGHT(D3277,1)="3",ISNUMBER(--D3277)))),I3277,0))</f>
        <v/>
      </c>
      <c r="T3277" s="34">
        <f>IF(A3277="","",R3277-S3277)</f>
        <v/>
      </c>
      <c r="U3277" s="23">
        <f>IF(A3277="","",IF(O3277=0,"Outside audit periods; ","")&amp;IF(F3277="","No VAT category; ","")&amp;IF(ABS(Q3277)&gt;Setup!$B$10,"VAT ≠ 15% × net; ","")&amp;IF(AND(F3277="Standard domestic 15% (Box 7)",NOT(AND(LEN(D3277)=15,LEFT(D3277,1)="3",RIGHT(D3277,1)="3",ISNUMBER(--D3277)))),"Invalid/missing supplier VAT no; ","")&amp;IF(AND(L3277="Yes",K3277&lt;&gt;"Yes"),"VAT claimed without valid tax invoice; ","")&amp;IF(AND(L3277="Yes",ISNUMBER(SEARCH("blocked",G3277))),"Blocked input VAT claimed; ","")&amp;IF(AND(F3277="Import - VAT paid at customs (Box 8)",M3277=""),"Customs declaration no missing; ","")&amp;IF(AND(F3277="Import - Reverse charge (Box 9)",E3277="Saudi Arabia"),"RCM used for a local supplier; ","")&amp;IF(AND(L3277="Yes",NOT(OR(F3277="Standard domestic 15% (Box 7)",F3277="Import - VAT paid at customs (Box 8)",F3277="Import - Reverse charge (Box 9)"))),"VAT claimed on non-taxable category; ",""))</f>
        <v/>
      </c>
    </row>
    <row r="3278">
      <c r="A3278" s="17" t="n"/>
      <c r="B3278" s="14" t="n"/>
      <c r="C3278" s="14" t="n"/>
      <c r="D3278" s="16" t="n"/>
      <c r="E3278" s="14" t="n"/>
      <c r="F3278" s="14" t="n"/>
      <c r="G3278" s="14" t="n"/>
      <c r="H3278" s="19" t="n"/>
      <c r="I3278" s="19" t="n"/>
      <c r="J3278" s="34">
        <f>IF(A3278="","",H3278+I3278)</f>
        <v/>
      </c>
      <c r="K3278" s="14" t="n"/>
      <c r="L3278" s="14" t="n"/>
      <c r="M3278" s="14" t="n"/>
      <c r="N3278" s="14" t="n"/>
      <c r="O3278" s="20">
        <f>IF(A3278="","",SUMPRODUCT((A3278&gt;=Setup!$C$19:$C$30)*(A3278&lt;=Setup!$D$19:$D$30)*Setup!$A$19:$A$30))</f>
        <v/>
      </c>
      <c r="P3278" s="34">
        <f>IF(A3278="","",IF(OR(F3278="Standard domestic 15% (Box 7)",F3278="Import - VAT paid at customs (Box 8)",F3278="Import - Reverse charge (Box 9)"),ROUND(H3278*Setup!$B$9,2),0))</f>
        <v/>
      </c>
      <c r="Q3278" s="34">
        <f>IF(A3278="","",I3278-P3278)</f>
        <v/>
      </c>
      <c r="R3278" s="34">
        <f>IF(A3278="","",IF(L3278="Yes",I3278,0))</f>
        <v/>
      </c>
      <c r="S3278" s="34">
        <f>IF(A3278="","",IF(AND(L3278="Yes",K3278="Yes",NOT(ISNUMBER(SEARCH("blocked",G3278))),OR(F3278="Standard domestic 15% (Box 7)",F3278="Import - VAT paid at customs (Box 8)",F3278="Import - Reverse charge (Box 9)"),OR(F3278&lt;&gt;"Standard domestic 15% (Box 7)",AND(LEN(D3278)=15,LEFT(D3278,1)="3",RIGHT(D3278,1)="3",ISNUMBER(--D3278)))),I3278,0))</f>
        <v/>
      </c>
      <c r="T3278" s="34">
        <f>IF(A3278="","",R3278-S3278)</f>
        <v/>
      </c>
      <c r="U3278" s="23">
        <f>IF(A3278="","",IF(O3278=0,"Outside audit periods; ","")&amp;IF(F3278="","No VAT category; ","")&amp;IF(ABS(Q3278)&gt;Setup!$B$10,"VAT ≠ 15% × net; ","")&amp;IF(AND(F3278="Standard domestic 15% (Box 7)",NOT(AND(LEN(D3278)=15,LEFT(D3278,1)="3",RIGHT(D3278,1)="3",ISNUMBER(--D3278)))),"Invalid/missing supplier VAT no; ","")&amp;IF(AND(L3278="Yes",K3278&lt;&gt;"Yes"),"VAT claimed without valid tax invoice; ","")&amp;IF(AND(L3278="Yes",ISNUMBER(SEARCH("blocked",G3278))),"Blocked input VAT claimed; ","")&amp;IF(AND(F3278="Import - VAT paid at customs (Box 8)",M3278=""),"Customs declaration no missing; ","")&amp;IF(AND(F3278="Import - Reverse charge (Box 9)",E3278="Saudi Arabia"),"RCM used for a local supplier; ","")&amp;IF(AND(L3278="Yes",NOT(OR(F3278="Standard domestic 15% (Box 7)",F3278="Import - VAT paid at customs (Box 8)",F3278="Import - Reverse charge (Box 9)"))),"VAT claimed on non-taxable category; ",""))</f>
        <v/>
      </c>
    </row>
    <row r="3279">
      <c r="A3279" s="17" t="n"/>
      <c r="B3279" s="14" t="n"/>
      <c r="C3279" s="14" t="n"/>
      <c r="D3279" s="16" t="n"/>
      <c r="E3279" s="14" t="n"/>
      <c r="F3279" s="14" t="n"/>
      <c r="G3279" s="14" t="n"/>
      <c r="H3279" s="19" t="n"/>
      <c r="I3279" s="19" t="n"/>
      <c r="J3279" s="34">
        <f>IF(A3279="","",H3279+I3279)</f>
        <v/>
      </c>
      <c r="K3279" s="14" t="n"/>
      <c r="L3279" s="14" t="n"/>
      <c r="M3279" s="14" t="n"/>
      <c r="N3279" s="14" t="n"/>
      <c r="O3279" s="20">
        <f>IF(A3279="","",SUMPRODUCT((A3279&gt;=Setup!$C$19:$C$30)*(A3279&lt;=Setup!$D$19:$D$30)*Setup!$A$19:$A$30))</f>
        <v/>
      </c>
      <c r="P3279" s="34">
        <f>IF(A3279="","",IF(OR(F3279="Standard domestic 15% (Box 7)",F3279="Import - VAT paid at customs (Box 8)",F3279="Import - Reverse charge (Box 9)"),ROUND(H3279*Setup!$B$9,2),0))</f>
        <v/>
      </c>
      <c r="Q3279" s="34">
        <f>IF(A3279="","",I3279-P3279)</f>
        <v/>
      </c>
      <c r="R3279" s="34">
        <f>IF(A3279="","",IF(L3279="Yes",I3279,0))</f>
        <v/>
      </c>
      <c r="S3279" s="34">
        <f>IF(A3279="","",IF(AND(L3279="Yes",K3279="Yes",NOT(ISNUMBER(SEARCH("blocked",G3279))),OR(F3279="Standard domestic 15% (Box 7)",F3279="Import - VAT paid at customs (Box 8)",F3279="Import - Reverse charge (Box 9)"),OR(F3279&lt;&gt;"Standard domestic 15% (Box 7)",AND(LEN(D3279)=15,LEFT(D3279,1)="3",RIGHT(D3279,1)="3",ISNUMBER(--D3279)))),I3279,0))</f>
        <v/>
      </c>
      <c r="T3279" s="34">
        <f>IF(A3279="","",R3279-S3279)</f>
        <v/>
      </c>
      <c r="U3279" s="23">
        <f>IF(A3279="","",IF(O3279=0,"Outside audit periods; ","")&amp;IF(F3279="","No VAT category; ","")&amp;IF(ABS(Q3279)&gt;Setup!$B$10,"VAT ≠ 15% × net; ","")&amp;IF(AND(F3279="Standard domestic 15% (Box 7)",NOT(AND(LEN(D3279)=15,LEFT(D3279,1)="3",RIGHT(D3279,1)="3",ISNUMBER(--D3279)))),"Invalid/missing supplier VAT no; ","")&amp;IF(AND(L3279="Yes",K3279&lt;&gt;"Yes"),"VAT claimed without valid tax invoice; ","")&amp;IF(AND(L3279="Yes",ISNUMBER(SEARCH("blocked",G3279))),"Blocked input VAT claimed; ","")&amp;IF(AND(F3279="Import - VAT paid at customs (Box 8)",M3279=""),"Customs declaration no missing; ","")&amp;IF(AND(F3279="Import - Reverse charge (Box 9)",E3279="Saudi Arabia"),"RCM used for a local supplier; ","")&amp;IF(AND(L3279="Yes",NOT(OR(F3279="Standard domestic 15% (Box 7)",F3279="Import - VAT paid at customs (Box 8)",F3279="Import - Reverse charge (Box 9)"))),"VAT claimed on non-taxable category; ",""))</f>
        <v/>
      </c>
    </row>
    <row r="3280">
      <c r="A3280" s="17" t="n"/>
      <c r="B3280" s="14" t="n"/>
      <c r="C3280" s="14" t="n"/>
      <c r="D3280" s="16" t="n"/>
      <c r="E3280" s="14" t="n"/>
      <c r="F3280" s="14" t="n"/>
      <c r="G3280" s="14" t="n"/>
      <c r="H3280" s="19" t="n"/>
      <c r="I3280" s="19" t="n"/>
      <c r="J3280" s="34">
        <f>IF(A3280="","",H3280+I3280)</f>
        <v/>
      </c>
      <c r="K3280" s="14" t="n"/>
      <c r="L3280" s="14" t="n"/>
      <c r="M3280" s="14" t="n"/>
      <c r="N3280" s="14" t="n"/>
      <c r="O3280" s="20">
        <f>IF(A3280="","",SUMPRODUCT((A3280&gt;=Setup!$C$19:$C$30)*(A3280&lt;=Setup!$D$19:$D$30)*Setup!$A$19:$A$30))</f>
        <v/>
      </c>
      <c r="P3280" s="34">
        <f>IF(A3280="","",IF(OR(F3280="Standard domestic 15% (Box 7)",F3280="Import - VAT paid at customs (Box 8)",F3280="Import - Reverse charge (Box 9)"),ROUND(H3280*Setup!$B$9,2),0))</f>
        <v/>
      </c>
      <c r="Q3280" s="34">
        <f>IF(A3280="","",I3280-P3280)</f>
        <v/>
      </c>
      <c r="R3280" s="34">
        <f>IF(A3280="","",IF(L3280="Yes",I3280,0))</f>
        <v/>
      </c>
      <c r="S3280" s="34">
        <f>IF(A3280="","",IF(AND(L3280="Yes",K3280="Yes",NOT(ISNUMBER(SEARCH("blocked",G3280))),OR(F3280="Standard domestic 15% (Box 7)",F3280="Import - VAT paid at customs (Box 8)",F3280="Import - Reverse charge (Box 9)"),OR(F3280&lt;&gt;"Standard domestic 15% (Box 7)",AND(LEN(D3280)=15,LEFT(D3280,1)="3",RIGHT(D3280,1)="3",ISNUMBER(--D3280)))),I3280,0))</f>
        <v/>
      </c>
      <c r="T3280" s="34">
        <f>IF(A3280="","",R3280-S3280)</f>
        <v/>
      </c>
      <c r="U3280" s="23">
        <f>IF(A3280="","",IF(O3280=0,"Outside audit periods; ","")&amp;IF(F3280="","No VAT category; ","")&amp;IF(ABS(Q3280)&gt;Setup!$B$10,"VAT ≠ 15% × net; ","")&amp;IF(AND(F3280="Standard domestic 15% (Box 7)",NOT(AND(LEN(D3280)=15,LEFT(D3280,1)="3",RIGHT(D3280,1)="3",ISNUMBER(--D3280)))),"Invalid/missing supplier VAT no; ","")&amp;IF(AND(L3280="Yes",K3280&lt;&gt;"Yes"),"VAT claimed without valid tax invoice; ","")&amp;IF(AND(L3280="Yes",ISNUMBER(SEARCH("blocked",G3280))),"Blocked input VAT claimed; ","")&amp;IF(AND(F3280="Import - VAT paid at customs (Box 8)",M3280=""),"Customs declaration no missing; ","")&amp;IF(AND(F3280="Import - Reverse charge (Box 9)",E3280="Saudi Arabia"),"RCM used for a local supplier; ","")&amp;IF(AND(L3280="Yes",NOT(OR(F3280="Standard domestic 15% (Box 7)",F3280="Import - VAT paid at customs (Box 8)",F3280="Import - Reverse charge (Box 9)"))),"VAT claimed on non-taxable category; ",""))</f>
        <v/>
      </c>
    </row>
    <row r="3281">
      <c r="A3281" s="17" t="n"/>
      <c r="B3281" s="14" t="n"/>
      <c r="C3281" s="14" t="n"/>
      <c r="D3281" s="16" t="n"/>
      <c r="E3281" s="14" t="n"/>
      <c r="F3281" s="14" t="n"/>
      <c r="G3281" s="14" t="n"/>
      <c r="H3281" s="19" t="n"/>
      <c r="I3281" s="19" t="n"/>
      <c r="J3281" s="34">
        <f>IF(A3281="","",H3281+I3281)</f>
        <v/>
      </c>
      <c r="K3281" s="14" t="n"/>
      <c r="L3281" s="14" t="n"/>
      <c r="M3281" s="14" t="n"/>
      <c r="N3281" s="14" t="n"/>
      <c r="O3281" s="20">
        <f>IF(A3281="","",SUMPRODUCT((A3281&gt;=Setup!$C$19:$C$30)*(A3281&lt;=Setup!$D$19:$D$30)*Setup!$A$19:$A$30))</f>
        <v/>
      </c>
      <c r="P3281" s="34">
        <f>IF(A3281="","",IF(OR(F3281="Standard domestic 15% (Box 7)",F3281="Import - VAT paid at customs (Box 8)",F3281="Import - Reverse charge (Box 9)"),ROUND(H3281*Setup!$B$9,2),0))</f>
        <v/>
      </c>
      <c r="Q3281" s="34">
        <f>IF(A3281="","",I3281-P3281)</f>
        <v/>
      </c>
      <c r="R3281" s="34">
        <f>IF(A3281="","",IF(L3281="Yes",I3281,0))</f>
        <v/>
      </c>
      <c r="S3281" s="34">
        <f>IF(A3281="","",IF(AND(L3281="Yes",K3281="Yes",NOT(ISNUMBER(SEARCH("blocked",G3281))),OR(F3281="Standard domestic 15% (Box 7)",F3281="Import - VAT paid at customs (Box 8)",F3281="Import - Reverse charge (Box 9)"),OR(F3281&lt;&gt;"Standard domestic 15% (Box 7)",AND(LEN(D3281)=15,LEFT(D3281,1)="3",RIGHT(D3281,1)="3",ISNUMBER(--D3281)))),I3281,0))</f>
        <v/>
      </c>
      <c r="T3281" s="34">
        <f>IF(A3281="","",R3281-S3281)</f>
        <v/>
      </c>
      <c r="U3281" s="23">
        <f>IF(A3281="","",IF(O3281=0,"Outside audit periods; ","")&amp;IF(F3281="","No VAT category; ","")&amp;IF(ABS(Q3281)&gt;Setup!$B$10,"VAT ≠ 15% × net; ","")&amp;IF(AND(F3281="Standard domestic 15% (Box 7)",NOT(AND(LEN(D3281)=15,LEFT(D3281,1)="3",RIGHT(D3281,1)="3",ISNUMBER(--D3281)))),"Invalid/missing supplier VAT no; ","")&amp;IF(AND(L3281="Yes",K3281&lt;&gt;"Yes"),"VAT claimed without valid tax invoice; ","")&amp;IF(AND(L3281="Yes",ISNUMBER(SEARCH("blocked",G3281))),"Blocked input VAT claimed; ","")&amp;IF(AND(F3281="Import - VAT paid at customs (Box 8)",M3281=""),"Customs declaration no missing; ","")&amp;IF(AND(F3281="Import - Reverse charge (Box 9)",E3281="Saudi Arabia"),"RCM used for a local supplier; ","")&amp;IF(AND(L3281="Yes",NOT(OR(F3281="Standard domestic 15% (Box 7)",F3281="Import - VAT paid at customs (Box 8)",F3281="Import - Reverse charge (Box 9)"))),"VAT claimed on non-taxable category; ",""))</f>
        <v/>
      </c>
    </row>
    <row r="3282">
      <c r="A3282" s="17" t="n"/>
      <c r="B3282" s="14" t="n"/>
      <c r="C3282" s="14" t="n"/>
      <c r="D3282" s="16" t="n"/>
      <c r="E3282" s="14" t="n"/>
      <c r="F3282" s="14" t="n"/>
      <c r="G3282" s="14" t="n"/>
      <c r="H3282" s="19" t="n"/>
      <c r="I3282" s="19" t="n"/>
      <c r="J3282" s="34">
        <f>IF(A3282="","",H3282+I3282)</f>
        <v/>
      </c>
      <c r="K3282" s="14" t="n"/>
      <c r="L3282" s="14" t="n"/>
      <c r="M3282" s="14" t="n"/>
      <c r="N3282" s="14" t="n"/>
      <c r="O3282" s="20">
        <f>IF(A3282="","",SUMPRODUCT((A3282&gt;=Setup!$C$19:$C$30)*(A3282&lt;=Setup!$D$19:$D$30)*Setup!$A$19:$A$30))</f>
        <v/>
      </c>
      <c r="P3282" s="34">
        <f>IF(A3282="","",IF(OR(F3282="Standard domestic 15% (Box 7)",F3282="Import - VAT paid at customs (Box 8)",F3282="Import - Reverse charge (Box 9)"),ROUND(H3282*Setup!$B$9,2),0))</f>
        <v/>
      </c>
      <c r="Q3282" s="34">
        <f>IF(A3282="","",I3282-P3282)</f>
        <v/>
      </c>
      <c r="R3282" s="34">
        <f>IF(A3282="","",IF(L3282="Yes",I3282,0))</f>
        <v/>
      </c>
      <c r="S3282" s="34">
        <f>IF(A3282="","",IF(AND(L3282="Yes",K3282="Yes",NOT(ISNUMBER(SEARCH("blocked",G3282))),OR(F3282="Standard domestic 15% (Box 7)",F3282="Import - VAT paid at customs (Box 8)",F3282="Import - Reverse charge (Box 9)"),OR(F3282&lt;&gt;"Standard domestic 15% (Box 7)",AND(LEN(D3282)=15,LEFT(D3282,1)="3",RIGHT(D3282,1)="3",ISNUMBER(--D3282)))),I3282,0))</f>
        <v/>
      </c>
      <c r="T3282" s="34">
        <f>IF(A3282="","",R3282-S3282)</f>
        <v/>
      </c>
      <c r="U3282" s="23">
        <f>IF(A3282="","",IF(O3282=0,"Outside audit periods; ","")&amp;IF(F3282="","No VAT category; ","")&amp;IF(ABS(Q3282)&gt;Setup!$B$10,"VAT ≠ 15% × net; ","")&amp;IF(AND(F3282="Standard domestic 15% (Box 7)",NOT(AND(LEN(D3282)=15,LEFT(D3282,1)="3",RIGHT(D3282,1)="3",ISNUMBER(--D3282)))),"Invalid/missing supplier VAT no; ","")&amp;IF(AND(L3282="Yes",K3282&lt;&gt;"Yes"),"VAT claimed without valid tax invoice; ","")&amp;IF(AND(L3282="Yes",ISNUMBER(SEARCH("blocked",G3282))),"Blocked input VAT claimed; ","")&amp;IF(AND(F3282="Import - VAT paid at customs (Box 8)",M3282=""),"Customs declaration no missing; ","")&amp;IF(AND(F3282="Import - Reverse charge (Box 9)",E3282="Saudi Arabia"),"RCM used for a local supplier; ","")&amp;IF(AND(L3282="Yes",NOT(OR(F3282="Standard domestic 15% (Box 7)",F3282="Import - VAT paid at customs (Box 8)",F3282="Import - Reverse charge (Box 9)"))),"VAT claimed on non-taxable category; ",""))</f>
        <v/>
      </c>
    </row>
    <row r="3283">
      <c r="A3283" s="17" t="n"/>
      <c r="B3283" s="14" t="n"/>
      <c r="C3283" s="14" t="n"/>
      <c r="D3283" s="16" t="n"/>
      <c r="E3283" s="14" t="n"/>
      <c r="F3283" s="14" t="n"/>
      <c r="G3283" s="14" t="n"/>
      <c r="H3283" s="19" t="n"/>
      <c r="I3283" s="19" t="n"/>
      <c r="J3283" s="34">
        <f>IF(A3283="","",H3283+I3283)</f>
        <v/>
      </c>
      <c r="K3283" s="14" t="n"/>
      <c r="L3283" s="14" t="n"/>
      <c r="M3283" s="14" t="n"/>
      <c r="N3283" s="14" t="n"/>
      <c r="O3283" s="20">
        <f>IF(A3283="","",SUMPRODUCT((A3283&gt;=Setup!$C$19:$C$30)*(A3283&lt;=Setup!$D$19:$D$30)*Setup!$A$19:$A$30))</f>
        <v/>
      </c>
      <c r="P3283" s="34">
        <f>IF(A3283="","",IF(OR(F3283="Standard domestic 15% (Box 7)",F3283="Import - VAT paid at customs (Box 8)",F3283="Import - Reverse charge (Box 9)"),ROUND(H3283*Setup!$B$9,2),0))</f>
        <v/>
      </c>
      <c r="Q3283" s="34">
        <f>IF(A3283="","",I3283-P3283)</f>
        <v/>
      </c>
      <c r="R3283" s="34">
        <f>IF(A3283="","",IF(L3283="Yes",I3283,0))</f>
        <v/>
      </c>
      <c r="S3283" s="34">
        <f>IF(A3283="","",IF(AND(L3283="Yes",K3283="Yes",NOT(ISNUMBER(SEARCH("blocked",G3283))),OR(F3283="Standard domestic 15% (Box 7)",F3283="Import - VAT paid at customs (Box 8)",F3283="Import - Reverse charge (Box 9)"),OR(F3283&lt;&gt;"Standard domestic 15% (Box 7)",AND(LEN(D3283)=15,LEFT(D3283,1)="3",RIGHT(D3283,1)="3",ISNUMBER(--D3283)))),I3283,0))</f>
        <v/>
      </c>
      <c r="T3283" s="34">
        <f>IF(A3283="","",R3283-S3283)</f>
        <v/>
      </c>
      <c r="U3283" s="23">
        <f>IF(A3283="","",IF(O3283=0,"Outside audit periods; ","")&amp;IF(F3283="","No VAT category; ","")&amp;IF(ABS(Q3283)&gt;Setup!$B$10,"VAT ≠ 15% × net; ","")&amp;IF(AND(F3283="Standard domestic 15% (Box 7)",NOT(AND(LEN(D3283)=15,LEFT(D3283,1)="3",RIGHT(D3283,1)="3",ISNUMBER(--D3283)))),"Invalid/missing supplier VAT no; ","")&amp;IF(AND(L3283="Yes",K3283&lt;&gt;"Yes"),"VAT claimed without valid tax invoice; ","")&amp;IF(AND(L3283="Yes",ISNUMBER(SEARCH("blocked",G3283))),"Blocked input VAT claimed; ","")&amp;IF(AND(F3283="Import - VAT paid at customs (Box 8)",M3283=""),"Customs declaration no missing; ","")&amp;IF(AND(F3283="Import - Reverse charge (Box 9)",E3283="Saudi Arabia"),"RCM used for a local supplier; ","")&amp;IF(AND(L3283="Yes",NOT(OR(F3283="Standard domestic 15% (Box 7)",F3283="Import - VAT paid at customs (Box 8)",F3283="Import - Reverse charge (Box 9)"))),"VAT claimed on non-taxable category; ",""))</f>
        <v/>
      </c>
    </row>
    <row r="3284">
      <c r="A3284" s="17" t="n"/>
      <c r="B3284" s="14" t="n"/>
      <c r="C3284" s="14" t="n"/>
      <c r="D3284" s="16" t="n"/>
      <c r="E3284" s="14" t="n"/>
      <c r="F3284" s="14" t="n"/>
      <c r="G3284" s="14" t="n"/>
      <c r="H3284" s="19" t="n"/>
      <c r="I3284" s="19" t="n"/>
      <c r="J3284" s="34">
        <f>IF(A3284="","",H3284+I3284)</f>
        <v/>
      </c>
      <c r="K3284" s="14" t="n"/>
      <c r="L3284" s="14" t="n"/>
      <c r="M3284" s="14" t="n"/>
      <c r="N3284" s="14" t="n"/>
      <c r="O3284" s="20">
        <f>IF(A3284="","",SUMPRODUCT((A3284&gt;=Setup!$C$19:$C$30)*(A3284&lt;=Setup!$D$19:$D$30)*Setup!$A$19:$A$30))</f>
        <v/>
      </c>
      <c r="P3284" s="34">
        <f>IF(A3284="","",IF(OR(F3284="Standard domestic 15% (Box 7)",F3284="Import - VAT paid at customs (Box 8)",F3284="Import - Reverse charge (Box 9)"),ROUND(H3284*Setup!$B$9,2),0))</f>
        <v/>
      </c>
      <c r="Q3284" s="34">
        <f>IF(A3284="","",I3284-P3284)</f>
        <v/>
      </c>
      <c r="R3284" s="34">
        <f>IF(A3284="","",IF(L3284="Yes",I3284,0))</f>
        <v/>
      </c>
      <c r="S3284" s="34">
        <f>IF(A3284="","",IF(AND(L3284="Yes",K3284="Yes",NOT(ISNUMBER(SEARCH("blocked",G3284))),OR(F3284="Standard domestic 15% (Box 7)",F3284="Import - VAT paid at customs (Box 8)",F3284="Import - Reverse charge (Box 9)"),OR(F3284&lt;&gt;"Standard domestic 15% (Box 7)",AND(LEN(D3284)=15,LEFT(D3284,1)="3",RIGHT(D3284,1)="3",ISNUMBER(--D3284)))),I3284,0))</f>
        <v/>
      </c>
      <c r="T3284" s="34">
        <f>IF(A3284="","",R3284-S3284)</f>
        <v/>
      </c>
      <c r="U3284" s="23">
        <f>IF(A3284="","",IF(O3284=0,"Outside audit periods; ","")&amp;IF(F3284="","No VAT category; ","")&amp;IF(ABS(Q3284)&gt;Setup!$B$10,"VAT ≠ 15% × net; ","")&amp;IF(AND(F3284="Standard domestic 15% (Box 7)",NOT(AND(LEN(D3284)=15,LEFT(D3284,1)="3",RIGHT(D3284,1)="3",ISNUMBER(--D3284)))),"Invalid/missing supplier VAT no; ","")&amp;IF(AND(L3284="Yes",K3284&lt;&gt;"Yes"),"VAT claimed without valid tax invoice; ","")&amp;IF(AND(L3284="Yes",ISNUMBER(SEARCH("blocked",G3284))),"Blocked input VAT claimed; ","")&amp;IF(AND(F3284="Import - VAT paid at customs (Box 8)",M3284=""),"Customs declaration no missing; ","")&amp;IF(AND(F3284="Import - Reverse charge (Box 9)",E3284="Saudi Arabia"),"RCM used for a local supplier; ","")&amp;IF(AND(L3284="Yes",NOT(OR(F3284="Standard domestic 15% (Box 7)",F3284="Import - VAT paid at customs (Box 8)",F3284="Import - Reverse charge (Box 9)"))),"VAT claimed on non-taxable category; ",""))</f>
        <v/>
      </c>
    </row>
    <row r="3285">
      <c r="A3285" s="17" t="n"/>
      <c r="B3285" s="14" t="n"/>
      <c r="C3285" s="14" t="n"/>
      <c r="D3285" s="16" t="n"/>
      <c r="E3285" s="14" t="n"/>
      <c r="F3285" s="14" t="n"/>
      <c r="G3285" s="14" t="n"/>
      <c r="H3285" s="19" t="n"/>
      <c r="I3285" s="19" t="n"/>
      <c r="J3285" s="34">
        <f>IF(A3285="","",H3285+I3285)</f>
        <v/>
      </c>
      <c r="K3285" s="14" t="n"/>
      <c r="L3285" s="14" t="n"/>
      <c r="M3285" s="14" t="n"/>
      <c r="N3285" s="14" t="n"/>
      <c r="O3285" s="20">
        <f>IF(A3285="","",SUMPRODUCT((A3285&gt;=Setup!$C$19:$C$30)*(A3285&lt;=Setup!$D$19:$D$30)*Setup!$A$19:$A$30))</f>
        <v/>
      </c>
      <c r="P3285" s="34">
        <f>IF(A3285="","",IF(OR(F3285="Standard domestic 15% (Box 7)",F3285="Import - VAT paid at customs (Box 8)",F3285="Import - Reverse charge (Box 9)"),ROUND(H3285*Setup!$B$9,2),0))</f>
        <v/>
      </c>
      <c r="Q3285" s="34">
        <f>IF(A3285="","",I3285-P3285)</f>
        <v/>
      </c>
      <c r="R3285" s="34">
        <f>IF(A3285="","",IF(L3285="Yes",I3285,0))</f>
        <v/>
      </c>
      <c r="S3285" s="34">
        <f>IF(A3285="","",IF(AND(L3285="Yes",K3285="Yes",NOT(ISNUMBER(SEARCH("blocked",G3285))),OR(F3285="Standard domestic 15% (Box 7)",F3285="Import - VAT paid at customs (Box 8)",F3285="Import - Reverse charge (Box 9)"),OR(F3285&lt;&gt;"Standard domestic 15% (Box 7)",AND(LEN(D3285)=15,LEFT(D3285,1)="3",RIGHT(D3285,1)="3",ISNUMBER(--D3285)))),I3285,0))</f>
        <v/>
      </c>
      <c r="T3285" s="34">
        <f>IF(A3285="","",R3285-S3285)</f>
        <v/>
      </c>
      <c r="U3285" s="23">
        <f>IF(A3285="","",IF(O3285=0,"Outside audit periods; ","")&amp;IF(F3285="","No VAT category; ","")&amp;IF(ABS(Q3285)&gt;Setup!$B$10,"VAT ≠ 15% × net; ","")&amp;IF(AND(F3285="Standard domestic 15% (Box 7)",NOT(AND(LEN(D3285)=15,LEFT(D3285,1)="3",RIGHT(D3285,1)="3",ISNUMBER(--D3285)))),"Invalid/missing supplier VAT no; ","")&amp;IF(AND(L3285="Yes",K3285&lt;&gt;"Yes"),"VAT claimed without valid tax invoice; ","")&amp;IF(AND(L3285="Yes",ISNUMBER(SEARCH("blocked",G3285))),"Blocked input VAT claimed; ","")&amp;IF(AND(F3285="Import - VAT paid at customs (Box 8)",M3285=""),"Customs declaration no missing; ","")&amp;IF(AND(F3285="Import - Reverse charge (Box 9)",E3285="Saudi Arabia"),"RCM used for a local supplier; ","")&amp;IF(AND(L3285="Yes",NOT(OR(F3285="Standard domestic 15% (Box 7)",F3285="Import - VAT paid at customs (Box 8)",F3285="Import - Reverse charge (Box 9)"))),"VAT claimed on non-taxable category; ",""))</f>
        <v/>
      </c>
    </row>
    <row r="3286">
      <c r="A3286" s="17" t="n"/>
      <c r="B3286" s="14" t="n"/>
      <c r="C3286" s="14" t="n"/>
      <c r="D3286" s="16" t="n"/>
      <c r="E3286" s="14" t="n"/>
      <c r="F3286" s="14" t="n"/>
      <c r="G3286" s="14" t="n"/>
      <c r="H3286" s="19" t="n"/>
      <c r="I3286" s="19" t="n"/>
      <c r="J3286" s="34">
        <f>IF(A3286="","",H3286+I3286)</f>
        <v/>
      </c>
      <c r="K3286" s="14" t="n"/>
      <c r="L3286" s="14" t="n"/>
      <c r="M3286" s="14" t="n"/>
      <c r="N3286" s="14" t="n"/>
      <c r="O3286" s="20">
        <f>IF(A3286="","",SUMPRODUCT((A3286&gt;=Setup!$C$19:$C$30)*(A3286&lt;=Setup!$D$19:$D$30)*Setup!$A$19:$A$30))</f>
        <v/>
      </c>
      <c r="P3286" s="34">
        <f>IF(A3286="","",IF(OR(F3286="Standard domestic 15% (Box 7)",F3286="Import - VAT paid at customs (Box 8)",F3286="Import - Reverse charge (Box 9)"),ROUND(H3286*Setup!$B$9,2),0))</f>
        <v/>
      </c>
      <c r="Q3286" s="34">
        <f>IF(A3286="","",I3286-P3286)</f>
        <v/>
      </c>
      <c r="R3286" s="34">
        <f>IF(A3286="","",IF(L3286="Yes",I3286,0))</f>
        <v/>
      </c>
      <c r="S3286" s="34">
        <f>IF(A3286="","",IF(AND(L3286="Yes",K3286="Yes",NOT(ISNUMBER(SEARCH("blocked",G3286))),OR(F3286="Standard domestic 15% (Box 7)",F3286="Import - VAT paid at customs (Box 8)",F3286="Import - Reverse charge (Box 9)"),OR(F3286&lt;&gt;"Standard domestic 15% (Box 7)",AND(LEN(D3286)=15,LEFT(D3286,1)="3",RIGHT(D3286,1)="3",ISNUMBER(--D3286)))),I3286,0))</f>
        <v/>
      </c>
      <c r="T3286" s="34">
        <f>IF(A3286="","",R3286-S3286)</f>
        <v/>
      </c>
      <c r="U3286" s="23">
        <f>IF(A3286="","",IF(O3286=0,"Outside audit periods; ","")&amp;IF(F3286="","No VAT category; ","")&amp;IF(ABS(Q3286)&gt;Setup!$B$10,"VAT ≠ 15% × net; ","")&amp;IF(AND(F3286="Standard domestic 15% (Box 7)",NOT(AND(LEN(D3286)=15,LEFT(D3286,1)="3",RIGHT(D3286,1)="3",ISNUMBER(--D3286)))),"Invalid/missing supplier VAT no; ","")&amp;IF(AND(L3286="Yes",K3286&lt;&gt;"Yes"),"VAT claimed without valid tax invoice; ","")&amp;IF(AND(L3286="Yes",ISNUMBER(SEARCH("blocked",G3286))),"Blocked input VAT claimed; ","")&amp;IF(AND(F3286="Import - VAT paid at customs (Box 8)",M3286=""),"Customs declaration no missing; ","")&amp;IF(AND(F3286="Import - Reverse charge (Box 9)",E3286="Saudi Arabia"),"RCM used for a local supplier; ","")&amp;IF(AND(L3286="Yes",NOT(OR(F3286="Standard domestic 15% (Box 7)",F3286="Import - VAT paid at customs (Box 8)",F3286="Import - Reverse charge (Box 9)"))),"VAT claimed on non-taxable category; ",""))</f>
        <v/>
      </c>
    </row>
    <row r="3287">
      <c r="A3287" s="17" t="n"/>
      <c r="B3287" s="14" t="n"/>
      <c r="C3287" s="14" t="n"/>
      <c r="D3287" s="16" t="n"/>
      <c r="E3287" s="14" t="n"/>
      <c r="F3287" s="14" t="n"/>
      <c r="G3287" s="14" t="n"/>
      <c r="H3287" s="19" t="n"/>
      <c r="I3287" s="19" t="n"/>
      <c r="J3287" s="34">
        <f>IF(A3287="","",H3287+I3287)</f>
        <v/>
      </c>
      <c r="K3287" s="14" t="n"/>
      <c r="L3287" s="14" t="n"/>
      <c r="M3287" s="14" t="n"/>
      <c r="N3287" s="14" t="n"/>
      <c r="O3287" s="20">
        <f>IF(A3287="","",SUMPRODUCT((A3287&gt;=Setup!$C$19:$C$30)*(A3287&lt;=Setup!$D$19:$D$30)*Setup!$A$19:$A$30))</f>
        <v/>
      </c>
      <c r="P3287" s="34">
        <f>IF(A3287="","",IF(OR(F3287="Standard domestic 15% (Box 7)",F3287="Import - VAT paid at customs (Box 8)",F3287="Import - Reverse charge (Box 9)"),ROUND(H3287*Setup!$B$9,2),0))</f>
        <v/>
      </c>
      <c r="Q3287" s="34">
        <f>IF(A3287="","",I3287-P3287)</f>
        <v/>
      </c>
      <c r="R3287" s="34">
        <f>IF(A3287="","",IF(L3287="Yes",I3287,0))</f>
        <v/>
      </c>
      <c r="S3287" s="34">
        <f>IF(A3287="","",IF(AND(L3287="Yes",K3287="Yes",NOT(ISNUMBER(SEARCH("blocked",G3287))),OR(F3287="Standard domestic 15% (Box 7)",F3287="Import - VAT paid at customs (Box 8)",F3287="Import - Reverse charge (Box 9)"),OR(F3287&lt;&gt;"Standard domestic 15% (Box 7)",AND(LEN(D3287)=15,LEFT(D3287,1)="3",RIGHT(D3287,1)="3",ISNUMBER(--D3287)))),I3287,0))</f>
        <v/>
      </c>
      <c r="T3287" s="34">
        <f>IF(A3287="","",R3287-S3287)</f>
        <v/>
      </c>
      <c r="U3287" s="23">
        <f>IF(A3287="","",IF(O3287=0,"Outside audit periods; ","")&amp;IF(F3287="","No VAT category; ","")&amp;IF(ABS(Q3287)&gt;Setup!$B$10,"VAT ≠ 15% × net; ","")&amp;IF(AND(F3287="Standard domestic 15% (Box 7)",NOT(AND(LEN(D3287)=15,LEFT(D3287,1)="3",RIGHT(D3287,1)="3",ISNUMBER(--D3287)))),"Invalid/missing supplier VAT no; ","")&amp;IF(AND(L3287="Yes",K3287&lt;&gt;"Yes"),"VAT claimed without valid tax invoice; ","")&amp;IF(AND(L3287="Yes",ISNUMBER(SEARCH("blocked",G3287))),"Blocked input VAT claimed; ","")&amp;IF(AND(F3287="Import - VAT paid at customs (Box 8)",M3287=""),"Customs declaration no missing; ","")&amp;IF(AND(F3287="Import - Reverse charge (Box 9)",E3287="Saudi Arabia"),"RCM used for a local supplier; ","")&amp;IF(AND(L3287="Yes",NOT(OR(F3287="Standard domestic 15% (Box 7)",F3287="Import - VAT paid at customs (Box 8)",F3287="Import - Reverse charge (Box 9)"))),"VAT claimed on non-taxable category; ",""))</f>
        <v/>
      </c>
    </row>
    <row r="3288">
      <c r="A3288" s="17" t="n"/>
      <c r="B3288" s="14" t="n"/>
      <c r="C3288" s="14" t="n"/>
      <c r="D3288" s="16" t="n"/>
      <c r="E3288" s="14" t="n"/>
      <c r="F3288" s="14" t="n"/>
      <c r="G3288" s="14" t="n"/>
      <c r="H3288" s="19" t="n"/>
      <c r="I3288" s="19" t="n"/>
      <c r="J3288" s="34">
        <f>IF(A3288="","",H3288+I3288)</f>
        <v/>
      </c>
      <c r="K3288" s="14" t="n"/>
      <c r="L3288" s="14" t="n"/>
      <c r="M3288" s="14" t="n"/>
      <c r="N3288" s="14" t="n"/>
      <c r="O3288" s="20">
        <f>IF(A3288="","",SUMPRODUCT((A3288&gt;=Setup!$C$19:$C$30)*(A3288&lt;=Setup!$D$19:$D$30)*Setup!$A$19:$A$30))</f>
        <v/>
      </c>
      <c r="P3288" s="34">
        <f>IF(A3288="","",IF(OR(F3288="Standard domestic 15% (Box 7)",F3288="Import - VAT paid at customs (Box 8)",F3288="Import - Reverse charge (Box 9)"),ROUND(H3288*Setup!$B$9,2),0))</f>
        <v/>
      </c>
      <c r="Q3288" s="34">
        <f>IF(A3288="","",I3288-P3288)</f>
        <v/>
      </c>
      <c r="R3288" s="34">
        <f>IF(A3288="","",IF(L3288="Yes",I3288,0))</f>
        <v/>
      </c>
      <c r="S3288" s="34">
        <f>IF(A3288="","",IF(AND(L3288="Yes",K3288="Yes",NOT(ISNUMBER(SEARCH("blocked",G3288))),OR(F3288="Standard domestic 15% (Box 7)",F3288="Import - VAT paid at customs (Box 8)",F3288="Import - Reverse charge (Box 9)"),OR(F3288&lt;&gt;"Standard domestic 15% (Box 7)",AND(LEN(D3288)=15,LEFT(D3288,1)="3",RIGHT(D3288,1)="3",ISNUMBER(--D3288)))),I3288,0))</f>
        <v/>
      </c>
      <c r="T3288" s="34">
        <f>IF(A3288="","",R3288-S3288)</f>
        <v/>
      </c>
      <c r="U3288" s="23">
        <f>IF(A3288="","",IF(O3288=0,"Outside audit periods; ","")&amp;IF(F3288="","No VAT category; ","")&amp;IF(ABS(Q3288)&gt;Setup!$B$10,"VAT ≠ 15% × net; ","")&amp;IF(AND(F3288="Standard domestic 15% (Box 7)",NOT(AND(LEN(D3288)=15,LEFT(D3288,1)="3",RIGHT(D3288,1)="3",ISNUMBER(--D3288)))),"Invalid/missing supplier VAT no; ","")&amp;IF(AND(L3288="Yes",K3288&lt;&gt;"Yes"),"VAT claimed without valid tax invoice; ","")&amp;IF(AND(L3288="Yes",ISNUMBER(SEARCH("blocked",G3288))),"Blocked input VAT claimed; ","")&amp;IF(AND(F3288="Import - VAT paid at customs (Box 8)",M3288=""),"Customs declaration no missing; ","")&amp;IF(AND(F3288="Import - Reverse charge (Box 9)",E3288="Saudi Arabia"),"RCM used for a local supplier; ","")&amp;IF(AND(L3288="Yes",NOT(OR(F3288="Standard domestic 15% (Box 7)",F3288="Import - VAT paid at customs (Box 8)",F3288="Import - Reverse charge (Box 9)"))),"VAT claimed on non-taxable category; ",""))</f>
        <v/>
      </c>
    </row>
    <row r="3289">
      <c r="A3289" s="17" t="n"/>
      <c r="B3289" s="14" t="n"/>
      <c r="C3289" s="14" t="n"/>
      <c r="D3289" s="16" t="n"/>
      <c r="E3289" s="14" t="n"/>
      <c r="F3289" s="14" t="n"/>
      <c r="G3289" s="14" t="n"/>
      <c r="H3289" s="19" t="n"/>
      <c r="I3289" s="19" t="n"/>
      <c r="J3289" s="34">
        <f>IF(A3289="","",H3289+I3289)</f>
        <v/>
      </c>
      <c r="K3289" s="14" t="n"/>
      <c r="L3289" s="14" t="n"/>
      <c r="M3289" s="14" t="n"/>
      <c r="N3289" s="14" t="n"/>
      <c r="O3289" s="20">
        <f>IF(A3289="","",SUMPRODUCT((A3289&gt;=Setup!$C$19:$C$30)*(A3289&lt;=Setup!$D$19:$D$30)*Setup!$A$19:$A$30))</f>
        <v/>
      </c>
      <c r="P3289" s="34">
        <f>IF(A3289="","",IF(OR(F3289="Standard domestic 15% (Box 7)",F3289="Import - VAT paid at customs (Box 8)",F3289="Import - Reverse charge (Box 9)"),ROUND(H3289*Setup!$B$9,2),0))</f>
        <v/>
      </c>
      <c r="Q3289" s="34">
        <f>IF(A3289="","",I3289-P3289)</f>
        <v/>
      </c>
      <c r="R3289" s="34">
        <f>IF(A3289="","",IF(L3289="Yes",I3289,0))</f>
        <v/>
      </c>
      <c r="S3289" s="34">
        <f>IF(A3289="","",IF(AND(L3289="Yes",K3289="Yes",NOT(ISNUMBER(SEARCH("blocked",G3289))),OR(F3289="Standard domestic 15% (Box 7)",F3289="Import - VAT paid at customs (Box 8)",F3289="Import - Reverse charge (Box 9)"),OR(F3289&lt;&gt;"Standard domestic 15% (Box 7)",AND(LEN(D3289)=15,LEFT(D3289,1)="3",RIGHT(D3289,1)="3",ISNUMBER(--D3289)))),I3289,0))</f>
        <v/>
      </c>
      <c r="T3289" s="34">
        <f>IF(A3289="","",R3289-S3289)</f>
        <v/>
      </c>
      <c r="U3289" s="23">
        <f>IF(A3289="","",IF(O3289=0,"Outside audit periods; ","")&amp;IF(F3289="","No VAT category; ","")&amp;IF(ABS(Q3289)&gt;Setup!$B$10,"VAT ≠ 15% × net; ","")&amp;IF(AND(F3289="Standard domestic 15% (Box 7)",NOT(AND(LEN(D3289)=15,LEFT(D3289,1)="3",RIGHT(D3289,1)="3",ISNUMBER(--D3289)))),"Invalid/missing supplier VAT no; ","")&amp;IF(AND(L3289="Yes",K3289&lt;&gt;"Yes"),"VAT claimed without valid tax invoice; ","")&amp;IF(AND(L3289="Yes",ISNUMBER(SEARCH("blocked",G3289))),"Blocked input VAT claimed; ","")&amp;IF(AND(F3289="Import - VAT paid at customs (Box 8)",M3289=""),"Customs declaration no missing; ","")&amp;IF(AND(F3289="Import - Reverse charge (Box 9)",E3289="Saudi Arabia"),"RCM used for a local supplier; ","")&amp;IF(AND(L3289="Yes",NOT(OR(F3289="Standard domestic 15% (Box 7)",F3289="Import - VAT paid at customs (Box 8)",F3289="Import - Reverse charge (Box 9)"))),"VAT claimed on non-taxable category; ",""))</f>
        <v/>
      </c>
    </row>
    <row r="3290">
      <c r="A3290" s="17" t="n"/>
      <c r="B3290" s="14" t="n"/>
      <c r="C3290" s="14" t="n"/>
      <c r="D3290" s="16" t="n"/>
      <c r="E3290" s="14" t="n"/>
      <c r="F3290" s="14" t="n"/>
      <c r="G3290" s="14" t="n"/>
      <c r="H3290" s="19" t="n"/>
      <c r="I3290" s="19" t="n"/>
      <c r="J3290" s="34">
        <f>IF(A3290="","",H3290+I3290)</f>
        <v/>
      </c>
      <c r="K3290" s="14" t="n"/>
      <c r="L3290" s="14" t="n"/>
      <c r="M3290" s="14" t="n"/>
      <c r="N3290" s="14" t="n"/>
      <c r="O3290" s="20">
        <f>IF(A3290="","",SUMPRODUCT((A3290&gt;=Setup!$C$19:$C$30)*(A3290&lt;=Setup!$D$19:$D$30)*Setup!$A$19:$A$30))</f>
        <v/>
      </c>
      <c r="P3290" s="34">
        <f>IF(A3290="","",IF(OR(F3290="Standard domestic 15% (Box 7)",F3290="Import - VAT paid at customs (Box 8)",F3290="Import - Reverse charge (Box 9)"),ROUND(H3290*Setup!$B$9,2),0))</f>
        <v/>
      </c>
      <c r="Q3290" s="34">
        <f>IF(A3290="","",I3290-P3290)</f>
        <v/>
      </c>
      <c r="R3290" s="34">
        <f>IF(A3290="","",IF(L3290="Yes",I3290,0))</f>
        <v/>
      </c>
      <c r="S3290" s="34">
        <f>IF(A3290="","",IF(AND(L3290="Yes",K3290="Yes",NOT(ISNUMBER(SEARCH("blocked",G3290))),OR(F3290="Standard domestic 15% (Box 7)",F3290="Import - VAT paid at customs (Box 8)",F3290="Import - Reverse charge (Box 9)"),OR(F3290&lt;&gt;"Standard domestic 15% (Box 7)",AND(LEN(D3290)=15,LEFT(D3290,1)="3",RIGHT(D3290,1)="3",ISNUMBER(--D3290)))),I3290,0))</f>
        <v/>
      </c>
      <c r="T3290" s="34">
        <f>IF(A3290="","",R3290-S3290)</f>
        <v/>
      </c>
      <c r="U3290" s="23">
        <f>IF(A3290="","",IF(O3290=0,"Outside audit periods; ","")&amp;IF(F3290="","No VAT category; ","")&amp;IF(ABS(Q3290)&gt;Setup!$B$10,"VAT ≠ 15% × net; ","")&amp;IF(AND(F3290="Standard domestic 15% (Box 7)",NOT(AND(LEN(D3290)=15,LEFT(D3290,1)="3",RIGHT(D3290,1)="3",ISNUMBER(--D3290)))),"Invalid/missing supplier VAT no; ","")&amp;IF(AND(L3290="Yes",K3290&lt;&gt;"Yes"),"VAT claimed without valid tax invoice; ","")&amp;IF(AND(L3290="Yes",ISNUMBER(SEARCH("blocked",G3290))),"Blocked input VAT claimed; ","")&amp;IF(AND(F3290="Import - VAT paid at customs (Box 8)",M3290=""),"Customs declaration no missing; ","")&amp;IF(AND(F3290="Import - Reverse charge (Box 9)",E3290="Saudi Arabia"),"RCM used for a local supplier; ","")&amp;IF(AND(L3290="Yes",NOT(OR(F3290="Standard domestic 15% (Box 7)",F3290="Import - VAT paid at customs (Box 8)",F3290="Import - Reverse charge (Box 9)"))),"VAT claimed on non-taxable category; ",""))</f>
        <v/>
      </c>
    </row>
    <row r="3291">
      <c r="A3291" s="17" t="n"/>
      <c r="B3291" s="14" t="n"/>
      <c r="C3291" s="14" t="n"/>
      <c r="D3291" s="16" t="n"/>
      <c r="E3291" s="14" t="n"/>
      <c r="F3291" s="14" t="n"/>
      <c r="G3291" s="14" t="n"/>
      <c r="H3291" s="19" t="n"/>
      <c r="I3291" s="19" t="n"/>
      <c r="J3291" s="34">
        <f>IF(A3291="","",H3291+I3291)</f>
        <v/>
      </c>
      <c r="K3291" s="14" t="n"/>
      <c r="L3291" s="14" t="n"/>
      <c r="M3291" s="14" t="n"/>
      <c r="N3291" s="14" t="n"/>
      <c r="O3291" s="20">
        <f>IF(A3291="","",SUMPRODUCT((A3291&gt;=Setup!$C$19:$C$30)*(A3291&lt;=Setup!$D$19:$D$30)*Setup!$A$19:$A$30))</f>
        <v/>
      </c>
      <c r="P3291" s="34">
        <f>IF(A3291="","",IF(OR(F3291="Standard domestic 15% (Box 7)",F3291="Import - VAT paid at customs (Box 8)",F3291="Import - Reverse charge (Box 9)"),ROUND(H3291*Setup!$B$9,2),0))</f>
        <v/>
      </c>
      <c r="Q3291" s="34">
        <f>IF(A3291="","",I3291-P3291)</f>
        <v/>
      </c>
      <c r="R3291" s="34">
        <f>IF(A3291="","",IF(L3291="Yes",I3291,0))</f>
        <v/>
      </c>
      <c r="S3291" s="34">
        <f>IF(A3291="","",IF(AND(L3291="Yes",K3291="Yes",NOT(ISNUMBER(SEARCH("blocked",G3291))),OR(F3291="Standard domestic 15% (Box 7)",F3291="Import - VAT paid at customs (Box 8)",F3291="Import - Reverse charge (Box 9)"),OR(F3291&lt;&gt;"Standard domestic 15% (Box 7)",AND(LEN(D3291)=15,LEFT(D3291,1)="3",RIGHT(D3291,1)="3",ISNUMBER(--D3291)))),I3291,0))</f>
        <v/>
      </c>
      <c r="T3291" s="34">
        <f>IF(A3291="","",R3291-S3291)</f>
        <v/>
      </c>
      <c r="U3291" s="23">
        <f>IF(A3291="","",IF(O3291=0,"Outside audit periods; ","")&amp;IF(F3291="","No VAT category; ","")&amp;IF(ABS(Q3291)&gt;Setup!$B$10,"VAT ≠ 15% × net; ","")&amp;IF(AND(F3291="Standard domestic 15% (Box 7)",NOT(AND(LEN(D3291)=15,LEFT(D3291,1)="3",RIGHT(D3291,1)="3",ISNUMBER(--D3291)))),"Invalid/missing supplier VAT no; ","")&amp;IF(AND(L3291="Yes",K3291&lt;&gt;"Yes"),"VAT claimed without valid tax invoice; ","")&amp;IF(AND(L3291="Yes",ISNUMBER(SEARCH("blocked",G3291))),"Blocked input VAT claimed; ","")&amp;IF(AND(F3291="Import - VAT paid at customs (Box 8)",M3291=""),"Customs declaration no missing; ","")&amp;IF(AND(F3291="Import - Reverse charge (Box 9)",E3291="Saudi Arabia"),"RCM used for a local supplier; ","")&amp;IF(AND(L3291="Yes",NOT(OR(F3291="Standard domestic 15% (Box 7)",F3291="Import - VAT paid at customs (Box 8)",F3291="Import - Reverse charge (Box 9)"))),"VAT claimed on non-taxable category; ",""))</f>
        <v/>
      </c>
    </row>
    <row r="3292">
      <c r="A3292" s="17" t="n"/>
      <c r="B3292" s="14" t="n"/>
      <c r="C3292" s="14" t="n"/>
      <c r="D3292" s="16" t="n"/>
      <c r="E3292" s="14" t="n"/>
      <c r="F3292" s="14" t="n"/>
      <c r="G3292" s="14" t="n"/>
      <c r="H3292" s="19" t="n"/>
      <c r="I3292" s="19" t="n"/>
      <c r="J3292" s="34">
        <f>IF(A3292="","",H3292+I3292)</f>
        <v/>
      </c>
      <c r="K3292" s="14" t="n"/>
      <c r="L3292" s="14" t="n"/>
      <c r="M3292" s="14" t="n"/>
      <c r="N3292" s="14" t="n"/>
      <c r="O3292" s="20">
        <f>IF(A3292="","",SUMPRODUCT((A3292&gt;=Setup!$C$19:$C$30)*(A3292&lt;=Setup!$D$19:$D$30)*Setup!$A$19:$A$30))</f>
        <v/>
      </c>
      <c r="P3292" s="34">
        <f>IF(A3292="","",IF(OR(F3292="Standard domestic 15% (Box 7)",F3292="Import - VAT paid at customs (Box 8)",F3292="Import - Reverse charge (Box 9)"),ROUND(H3292*Setup!$B$9,2),0))</f>
        <v/>
      </c>
      <c r="Q3292" s="34">
        <f>IF(A3292="","",I3292-P3292)</f>
        <v/>
      </c>
      <c r="R3292" s="34">
        <f>IF(A3292="","",IF(L3292="Yes",I3292,0))</f>
        <v/>
      </c>
      <c r="S3292" s="34">
        <f>IF(A3292="","",IF(AND(L3292="Yes",K3292="Yes",NOT(ISNUMBER(SEARCH("blocked",G3292))),OR(F3292="Standard domestic 15% (Box 7)",F3292="Import - VAT paid at customs (Box 8)",F3292="Import - Reverse charge (Box 9)"),OR(F3292&lt;&gt;"Standard domestic 15% (Box 7)",AND(LEN(D3292)=15,LEFT(D3292,1)="3",RIGHT(D3292,1)="3",ISNUMBER(--D3292)))),I3292,0))</f>
        <v/>
      </c>
      <c r="T3292" s="34">
        <f>IF(A3292="","",R3292-S3292)</f>
        <v/>
      </c>
      <c r="U3292" s="23">
        <f>IF(A3292="","",IF(O3292=0,"Outside audit periods; ","")&amp;IF(F3292="","No VAT category; ","")&amp;IF(ABS(Q3292)&gt;Setup!$B$10,"VAT ≠ 15% × net; ","")&amp;IF(AND(F3292="Standard domestic 15% (Box 7)",NOT(AND(LEN(D3292)=15,LEFT(D3292,1)="3",RIGHT(D3292,1)="3",ISNUMBER(--D3292)))),"Invalid/missing supplier VAT no; ","")&amp;IF(AND(L3292="Yes",K3292&lt;&gt;"Yes"),"VAT claimed without valid tax invoice; ","")&amp;IF(AND(L3292="Yes",ISNUMBER(SEARCH("blocked",G3292))),"Blocked input VAT claimed; ","")&amp;IF(AND(F3292="Import - VAT paid at customs (Box 8)",M3292=""),"Customs declaration no missing; ","")&amp;IF(AND(F3292="Import - Reverse charge (Box 9)",E3292="Saudi Arabia"),"RCM used for a local supplier; ","")&amp;IF(AND(L3292="Yes",NOT(OR(F3292="Standard domestic 15% (Box 7)",F3292="Import - VAT paid at customs (Box 8)",F3292="Import - Reverse charge (Box 9)"))),"VAT claimed on non-taxable category; ",""))</f>
        <v/>
      </c>
    </row>
    <row r="3293">
      <c r="A3293" s="17" t="n"/>
      <c r="B3293" s="14" t="n"/>
      <c r="C3293" s="14" t="n"/>
      <c r="D3293" s="16" t="n"/>
      <c r="E3293" s="14" t="n"/>
      <c r="F3293" s="14" t="n"/>
      <c r="G3293" s="14" t="n"/>
      <c r="H3293" s="19" t="n"/>
      <c r="I3293" s="19" t="n"/>
      <c r="J3293" s="34">
        <f>IF(A3293="","",H3293+I3293)</f>
        <v/>
      </c>
      <c r="K3293" s="14" t="n"/>
      <c r="L3293" s="14" t="n"/>
      <c r="M3293" s="14" t="n"/>
      <c r="N3293" s="14" t="n"/>
      <c r="O3293" s="20">
        <f>IF(A3293="","",SUMPRODUCT((A3293&gt;=Setup!$C$19:$C$30)*(A3293&lt;=Setup!$D$19:$D$30)*Setup!$A$19:$A$30))</f>
        <v/>
      </c>
      <c r="P3293" s="34">
        <f>IF(A3293="","",IF(OR(F3293="Standard domestic 15% (Box 7)",F3293="Import - VAT paid at customs (Box 8)",F3293="Import - Reverse charge (Box 9)"),ROUND(H3293*Setup!$B$9,2),0))</f>
        <v/>
      </c>
      <c r="Q3293" s="34">
        <f>IF(A3293="","",I3293-P3293)</f>
        <v/>
      </c>
      <c r="R3293" s="34">
        <f>IF(A3293="","",IF(L3293="Yes",I3293,0))</f>
        <v/>
      </c>
      <c r="S3293" s="34">
        <f>IF(A3293="","",IF(AND(L3293="Yes",K3293="Yes",NOT(ISNUMBER(SEARCH("blocked",G3293))),OR(F3293="Standard domestic 15% (Box 7)",F3293="Import - VAT paid at customs (Box 8)",F3293="Import - Reverse charge (Box 9)"),OR(F3293&lt;&gt;"Standard domestic 15% (Box 7)",AND(LEN(D3293)=15,LEFT(D3293,1)="3",RIGHT(D3293,1)="3",ISNUMBER(--D3293)))),I3293,0))</f>
        <v/>
      </c>
      <c r="T3293" s="34">
        <f>IF(A3293="","",R3293-S3293)</f>
        <v/>
      </c>
      <c r="U3293" s="23">
        <f>IF(A3293="","",IF(O3293=0,"Outside audit periods; ","")&amp;IF(F3293="","No VAT category; ","")&amp;IF(ABS(Q3293)&gt;Setup!$B$10,"VAT ≠ 15% × net; ","")&amp;IF(AND(F3293="Standard domestic 15% (Box 7)",NOT(AND(LEN(D3293)=15,LEFT(D3293,1)="3",RIGHT(D3293,1)="3",ISNUMBER(--D3293)))),"Invalid/missing supplier VAT no; ","")&amp;IF(AND(L3293="Yes",K3293&lt;&gt;"Yes"),"VAT claimed without valid tax invoice; ","")&amp;IF(AND(L3293="Yes",ISNUMBER(SEARCH("blocked",G3293))),"Blocked input VAT claimed; ","")&amp;IF(AND(F3293="Import - VAT paid at customs (Box 8)",M3293=""),"Customs declaration no missing; ","")&amp;IF(AND(F3293="Import - Reverse charge (Box 9)",E3293="Saudi Arabia"),"RCM used for a local supplier; ","")&amp;IF(AND(L3293="Yes",NOT(OR(F3293="Standard domestic 15% (Box 7)",F3293="Import - VAT paid at customs (Box 8)",F3293="Import - Reverse charge (Box 9)"))),"VAT claimed on non-taxable category; ",""))</f>
        <v/>
      </c>
    </row>
    <row r="3294">
      <c r="A3294" s="17" t="n"/>
      <c r="B3294" s="14" t="n"/>
      <c r="C3294" s="14" t="n"/>
      <c r="D3294" s="16" t="n"/>
      <c r="E3294" s="14" t="n"/>
      <c r="F3294" s="14" t="n"/>
      <c r="G3294" s="14" t="n"/>
      <c r="H3294" s="19" t="n"/>
      <c r="I3294" s="19" t="n"/>
      <c r="J3294" s="34">
        <f>IF(A3294="","",H3294+I3294)</f>
        <v/>
      </c>
      <c r="K3294" s="14" t="n"/>
      <c r="L3294" s="14" t="n"/>
      <c r="M3294" s="14" t="n"/>
      <c r="N3294" s="14" t="n"/>
      <c r="O3294" s="20">
        <f>IF(A3294="","",SUMPRODUCT((A3294&gt;=Setup!$C$19:$C$30)*(A3294&lt;=Setup!$D$19:$D$30)*Setup!$A$19:$A$30))</f>
        <v/>
      </c>
      <c r="P3294" s="34">
        <f>IF(A3294="","",IF(OR(F3294="Standard domestic 15% (Box 7)",F3294="Import - VAT paid at customs (Box 8)",F3294="Import - Reverse charge (Box 9)"),ROUND(H3294*Setup!$B$9,2),0))</f>
        <v/>
      </c>
      <c r="Q3294" s="34">
        <f>IF(A3294="","",I3294-P3294)</f>
        <v/>
      </c>
      <c r="R3294" s="34">
        <f>IF(A3294="","",IF(L3294="Yes",I3294,0))</f>
        <v/>
      </c>
      <c r="S3294" s="34">
        <f>IF(A3294="","",IF(AND(L3294="Yes",K3294="Yes",NOT(ISNUMBER(SEARCH("blocked",G3294))),OR(F3294="Standard domestic 15% (Box 7)",F3294="Import - VAT paid at customs (Box 8)",F3294="Import - Reverse charge (Box 9)"),OR(F3294&lt;&gt;"Standard domestic 15% (Box 7)",AND(LEN(D3294)=15,LEFT(D3294,1)="3",RIGHT(D3294,1)="3",ISNUMBER(--D3294)))),I3294,0))</f>
        <v/>
      </c>
      <c r="T3294" s="34">
        <f>IF(A3294="","",R3294-S3294)</f>
        <v/>
      </c>
      <c r="U3294" s="23">
        <f>IF(A3294="","",IF(O3294=0,"Outside audit periods; ","")&amp;IF(F3294="","No VAT category; ","")&amp;IF(ABS(Q3294)&gt;Setup!$B$10,"VAT ≠ 15% × net; ","")&amp;IF(AND(F3294="Standard domestic 15% (Box 7)",NOT(AND(LEN(D3294)=15,LEFT(D3294,1)="3",RIGHT(D3294,1)="3",ISNUMBER(--D3294)))),"Invalid/missing supplier VAT no; ","")&amp;IF(AND(L3294="Yes",K3294&lt;&gt;"Yes"),"VAT claimed without valid tax invoice; ","")&amp;IF(AND(L3294="Yes",ISNUMBER(SEARCH("blocked",G3294))),"Blocked input VAT claimed; ","")&amp;IF(AND(F3294="Import - VAT paid at customs (Box 8)",M3294=""),"Customs declaration no missing; ","")&amp;IF(AND(F3294="Import - Reverse charge (Box 9)",E3294="Saudi Arabia"),"RCM used for a local supplier; ","")&amp;IF(AND(L3294="Yes",NOT(OR(F3294="Standard domestic 15% (Box 7)",F3294="Import - VAT paid at customs (Box 8)",F3294="Import - Reverse charge (Box 9)"))),"VAT claimed on non-taxable category; ",""))</f>
        <v/>
      </c>
    </row>
    <row r="3295">
      <c r="A3295" s="17" t="n"/>
      <c r="B3295" s="14" t="n"/>
      <c r="C3295" s="14" t="n"/>
      <c r="D3295" s="16" t="n"/>
      <c r="E3295" s="14" t="n"/>
      <c r="F3295" s="14" t="n"/>
      <c r="G3295" s="14" t="n"/>
      <c r="H3295" s="19" t="n"/>
      <c r="I3295" s="19" t="n"/>
      <c r="J3295" s="34">
        <f>IF(A3295="","",H3295+I3295)</f>
        <v/>
      </c>
      <c r="K3295" s="14" t="n"/>
      <c r="L3295" s="14" t="n"/>
      <c r="M3295" s="14" t="n"/>
      <c r="N3295" s="14" t="n"/>
      <c r="O3295" s="20">
        <f>IF(A3295="","",SUMPRODUCT((A3295&gt;=Setup!$C$19:$C$30)*(A3295&lt;=Setup!$D$19:$D$30)*Setup!$A$19:$A$30))</f>
        <v/>
      </c>
      <c r="P3295" s="34">
        <f>IF(A3295="","",IF(OR(F3295="Standard domestic 15% (Box 7)",F3295="Import - VAT paid at customs (Box 8)",F3295="Import - Reverse charge (Box 9)"),ROUND(H3295*Setup!$B$9,2),0))</f>
        <v/>
      </c>
      <c r="Q3295" s="34">
        <f>IF(A3295="","",I3295-P3295)</f>
        <v/>
      </c>
      <c r="R3295" s="34">
        <f>IF(A3295="","",IF(L3295="Yes",I3295,0))</f>
        <v/>
      </c>
      <c r="S3295" s="34">
        <f>IF(A3295="","",IF(AND(L3295="Yes",K3295="Yes",NOT(ISNUMBER(SEARCH("blocked",G3295))),OR(F3295="Standard domestic 15% (Box 7)",F3295="Import - VAT paid at customs (Box 8)",F3295="Import - Reverse charge (Box 9)"),OR(F3295&lt;&gt;"Standard domestic 15% (Box 7)",AND(LEN(D3295)=15,LEFT(D3295,1)="3",RIGHT(D3295,1)="3",ISNUMBER(--D3295)))),I3295,0))</f>
        <v/>
      </c>
      <c r="T3295" s="34">
        <f>IF(A3295="","",R3295-S3295)</f>
        <v/>
      </c>
      <c r="U3295" s="23">
        <f>IF(A3295="","",IF(O3295=0,"Outside audit periods; ","")&amp;IF(F3295="","No VAT category; ","")&amp;IF(ABS(Q3295)&gt;Setup!$B$10,"VAT ≠ 15% × net; ","")&amp;IF(AND(F3295="Standard domestic 15% (Box 7)",NOT(AND(LEN(D3295)=15,LEFT(D3295,1)="3",RIGHT(D3295,1)="3",ISNUMBER(--D3295)))),"Invalid/missing supplier VAT no; ","")&amp;IF(AND(L3295="Yes",K3295&lt;&gt;"Yes"),"VAT claimed without valid tax invoice; ","")&amp;IF(AND(L3295="Yes",ISNUMBER(SEARCH("blocked",G3295))),"Blocked input VAT claimed; ","")&amp;IF(AND(F3295="Import - VAT paid at customs (Box 8)",M3295=""),"Customs declaration no missing; ","")&amp;IF(AND(F3295="Import - Reverse charge (Box 9)",E3295="Saudi Arabia"),"RCM used for a local supplier; ","")&amp;IF(AND(L3295="Yes",NOT(OR(F3295="Standard domestic 15% (Box 7)",F3295="Import - VAT paid at customs (Box 8)",F3295="Import - Reverse charge (Box 9)"))),"VAT claimed on non-taxable category; ",""))</f>
        <v/>
      </c>
    </row>
    <row r="3296">
      <c r="A3296" s="17" t="n"/>
      <c r="B3296" s="14" t="n"/>
      <c r="C3296" s="14" t="n"/>
      <c r="D3296" s="16" t="n"/>
      <c r="E3296" s="14" t="n"/>
      <c r="F3296" s="14" t="n"/>
      <c r="G3296" s="14" t="n"/>
      <c r="H3296" s="19" t="n"/>
      <c r="I3296" s="19" t="n"/>
      <c r="J3296" s="34">
        <f>IF(A3296="","",H3296+I3296)</f>
        <v/>
      </c>
      <c r="K3296" s="14" t="n"/>
      <c r="L3296" s="14" t="n"/>
      <c r="M3296" s="14" t="n"/>
      <c r="N3296" s="14" t="n"/>
      <c r="O3296" s="20">
        <f>IF(A3296="","",SUMPRODUCT((A3296&gt;=Setup!$C$19:$C$30)*(A3296&lt;=Setup!$D$19:$D$30)*Setup!$A$19:$A$30))</f>
        <v/>
      </c>
      <c r="P3296" s="34">
        <f>IF(A3296="","",IF(OR(F3296="Standard domestic 15% (Box 7)",F3296="Import - VAT paid at customs (Box 8)",F3296="Import - Reverse charge (Box 9)"),ROUND(H3296*Setup!$B$9,2),0))</f>
        <v/>
      </c>
      <c r="Q3296" s="34">
        <f>IF(A3296="","",I3296-P3296)</f>
        <v/>
      </c>
      <c r="R3296" s="34">
        <f>IF(A3296="","",IF(L3296="Yes",I3296,0))</f>
        <v/>
      </c>
      <c r="S3296" s="34">
        <f>IF(A3296="","",IF(AND(L3296="Yes",K3296="Yes",NOT(ISNUMBER(SEARCH("blocked",G3296))),OR(F3296="Standard domestic 15% (Box 7)",F3296="Import - VAT paid at customs (Box 8)",F3296="Import - Reverse charge (Box 9)"),OR(F3296&lt;&gt;"Standard domestic 15% (Box 7)",AND(LEN(D3296)=15,LEFT(D3296,1)="3",RIGHT(D3296,1)="3",ISNUMBER(--D3296)))),I3296,0))</f>
        <v/>
      </c>
      <c r="T3296" s="34">
        <f>IF(A3296="","",R3296-S3296)</f>
        <v/>
      </c>
      <c r="U3296" s="23">
        <f>IF(A3296="","",IF(O3296=0,"Outside audit periods; ","")&amp;IF(F3296="","No VAT category; ","")&amp;IF(ABS(Q3296)&gt;Setup!$B$10,"VAT ≠ 15% × net; ","")&amp;IF(AND(F3296="Standard domestic 15% (Box 7)",NOT(AND(LEN(D3296)=15,LEFT(D3296,1)="3",RIGHT(D3296,1)="3",ISNUMBER(--D3296)))),"Invalid/missing supplier VAT no; ","")&amp;IF(AND(L3296="Yes",K3296&lt;&gt;"Yes"),"VAT claimed without valid tax invoice; ","")&amp;IF(AND(L3296="Yes",ISNUMBER(SEARCH("blocked",G3296))),"Blocked input VAT claimed; ","")&amp;IF(AND(F3296="Import - VAT paid at customs (Box 8)",M3296=""),"Customs declaration no missing; ","")&amp;IF(AND(F3296="Import - Reverse charge (Box 9)",E3296="Saudi Arabia"),"RCM used for a local supplier; ","")&amp;IF(AND(L3296="Yes",NOT(OR(F3296="Standard domestic 15% (Box 7)",F3296="Import - VAT paid at customs (Box 8)",F3296="Import - Reverse charge (Box 9)"))),"VAT claimed on non-taxable category; ",""))</f>
        <v/>
      </c>
    </row>
    <row r="3297">
      <c r="A3297" s="17" t="n"/>
      <c r="B3297" s="14" t="n"/>
      <c r="C3297" s="14" t="n"/>
      <c r="D3297" s="16" t="n"/>
      <c r="E3297" s="14" t="n"/>
      <c r="F3297" s="14" t="n"/>
      <c r="G3297" s="14" t="n"/>
      <c r="H3297" s="19" t="n"/>
      <c r="I3297" s="19" t="n"/>
      <c r="J3297" s="34">
        <f>IF(A3297="","",H3297+I3297)</f>
        <v/>
      </c>
      <c r="K3297" s="14" t="n"/>
      <c r="L3297" s="14" t="n"/>
      <c r="M3297" s="14" t="n"/>
      <c r="N3297" s="14" t="n"/>
      <c r="O3297" s="20">
        <f>IF(A3297="","",SUMPRODUCT((A3297&gt;=Setup!$C$19:$C$30)*(A3297&lt;=Setup!$D$19:$D$30)*Setup!$A$19:$A$30))</f>
        <v/>
      </c>
      <c r="P3297" s="34">
        <f>IF(A3297="","",IF(OR(F3297="Standard domestic 15% (Box 7)",F3297="Import - VAT paid at customs (Box 8)",F3297="Import - Reverse charge (Box 9)"),ROUND(H3297*Setup!$B$9,2),0))</f>
        <v/>
      </c>
      <c r="Q3297" s="34">
        <f>IF(A3297="","",I3297-P3297)</f>
        <v/>
      </c>
      <c r="R3297" s="34">
        <f>IF(A3297="","",IF(L3297="Yes",I3297,0))</f>
        <v/>
      </c>
      <c r="S3297" s="34">
        <f>IF(A3297="","",IF(AND(L3297="Yes",K3297="Yes",NOT(ISNUMBER(SEARCH("blocked",G3297))),OR(F3297="Standard domestic 15% (Box 7)",F3297="Import - VAT paid at customs (Box 8)",F3297="Import - Reverse charge (Box 9)"),OR(F3297&lt;&gt;"Standard domestic 15% (Box 7)",AND(LEN(D3297)=15,LEFT(D3297,1)="3",RIGHT(D3297,1)="3",ISNUMBER(--D3297)))),I3297,0))</f>
        <v/>
      </c>
      <c r="T3297" s="34">
        <f>IF(A3297="","",R3297-S3297)</f>
        <v/>
      </c>
      <c r="U3297" s="23">
        <f>IF(A3297="","",IF(O3297=0,"Outside audit periods; ","")&amp;IF(F3297="","No VAT category; ","")&amp;IF(ABS(Q3297)&gt;Setup!$B$10,"VAT ≠ 15% × net; ","")&amp;IF(AND(F3297="Standard domestic 15% (Box 7)",NOT(AND(LEN(D3297)=15,LEFT(D3297,1)="3",RIGHT(D3297,1)="3",ISNUMBER(--D3297)))),"Invalid/missing supplier VAT no; ","")&amp;IF(AND(L3297="Yes",K3297&lt;&gt;"Yes"),"VAT claimed without valid tax invoice; ","")&amp;IF(AND(L3297="Yes",ISNUMBER(SEARCH("blocked",G3297))),"Blocked input VAT claimed; ","")&amp;IF(AND(F3297="Import - VAT paid at customs (Box 8)",M3297=""),"Customs declaration no missing; ","")&amp;IF(AND(F3297="Import - Reverse charge (Box 9)",E3297="Saudi Arabia"),"RCM used for a local supplier; ","")&amp;IF(AND(L3297="Yes",NOT(OR(F3297="Standard domestic 15% (Box 7)",F3297="Import - VAT paid at customs (Box 8)",F3297="Import - Reverse charge (Box 9)"))),"VAT claimed on non-taxable category; ",""))</f>
        <v/>
      </c>
    </row>
    <row r="3298">
      <c r="A3298" s="17" t="n"/>
      <c r="B3298" s="14" t="n"/>
      <c r="C3298" s="14" t="n"/>
      <c r="D3298" s="16" t="n"/>
      <c r="E3298" s="14" t="n"/>
      <c r="F3298" s="14" t="n"/>
      <c r="G3298" s="14" t="n"/>
      <c r="H3298" s="19" t="n"/>
      <c r="I3298" s="19" t="n"/>
      <c r="J3298" s="34">
        <f>IF(A3298="","",H3298+I3298)</f>
        <v/>
      </c>
      <c r="K3298" s="14" t="n"/>
      <c r="L3298" s="14" t="n"/>
      <c r="M3298" s="14" t="n"/>
      <c r="N3298" s="14" t="n"/>
      <c r="O3298" s="20">
        <f>IF(A3298="","",SUMPRODUCT((A3298&gt;=Setup!$C$19:$C$30)*(A3298&lt;=Setup!$D$19:$D$30)*Setup!$A$19:$A$30))</f>
        <v/>
      </c>
      <c r="P3298" s="34">
        <f>IF(A3298="","",IF(OR(F3298="Standard domestic 15% (Box 7)",F3298="Import - VAT paid at customs (Box 8)",F3298="Import - Reverse charge (Box 9)"),ROUND(H3298*Setup!$B$9,2),0))</f>
        <v/>
      </c>
      <c r="Q3298" s="34">
        <f>IF(A3298="","",I3298-P3298)</f>
        <v/>
      </c>
      <c r="R3298" s="34">
        <f>IF(A3298="","",IF(L3298="Yes",I3298,0))</f>
        <v/>
      </c>
      <c r="S3298" s="34">
        <f>IF(A3298="","",IF(AND(L3298="Yes",K3298="Yes",NOT(ISNUMBER(SEARCH("blocked",G3298))),OR(F3298="Standard domestic 15% (Box 7)",F3298="Import - VAT paid at customs (Box 8)",F3298="Import - Reverse charge (Box 9)"),OR(F3298&lt;&gt;"Standard domestic 15% (Box 7)",AND(LEN(D3298)=15,LEFT(D3298,1)="3",RIGHT(D3298,1)="3",ISNUMBER(--D3298)))),I3298,0))</f>
        <v/>
      </c>
      <c r="T3298" s="34">
        <f>IF(A3298="","",R3298-S3298)</f>
        <v/>
      </c>
      <c r="U3298" s="23">
        <f>IF(A3298="","",IF(O3298=0,"Outside audit periods; ","")&amp;IF(F3298="","No VAT category; ","")&amp;IF(ABS(Q3298)&gt;Setup!$B$10,"VAT ≠ 15% × net; ","")&amp;IF(AND(F3298="Standard domestic 15% (Box 7)",NOT(AND(LEN(D3298)=15,LEFT(D3298,1)="3",RIGHT(D3298,1)="3",ISNUMBER(--D3298)))),"Invalid/missing supplier VAT no; ","")&amp;IF(AND(L3298="Yes",K3298&lt;&gt;"Yes"),"VAT claimed without valid tax invoice; ","")&amp;IF(AND(L3298="Yes",ISNUMBER(SEARCH("blocked",G3298))),"Blocked input VAT claimed; ","")&amp;IF(AND(F3298="Import - VAT paid at customs (Box 8)",M3298=""),"Customs declaration no missing; ","")&amp;IF(AND(F3298="Import - Reverse charge (Box 9)",E3298="Saudi Arabia"),"RCM used for a local supplier; ","")&amp;IF(AND(L3298="Yes",NOT(OR(F3298="Standard domestic 15% (Box 7)",F3298="Import - VAT paid at customs (Box 8)",F3298="Import - Reverse charge (Box 9)"))),"VAT claimed on non-taxable category; ",""))</f>
        <v/>
      </c>
    </row>
    <row r="3299">
      <c r="A3299" s="17" t="n"/>
      <c r="B3299" s="14" t="n"/>
      <c r="C3299" s="14" t="n"/>
      <c r="D3299" s="16" t="n"/>
      <c r="E3299" s="14" t="n"/>
      <c r="F3299" s="14" t="n"/>
      <c r="G3299" s="14" t="n"/>
      <c r="H3299" s="19" t="n"/>
      <c r="I3299" s="19" t="n"/>
      <c r="J3299" s="34">
        <f>IF(A3299="","",H3299+I3299)</f>
        <v/>
      </c>
      <c r="K3299" s="14" t="n"/>
      <c r="L3299" s="14" t="n"/>
      <c r="M3299" s="14" t="n"/>
      <c r="N3299" s="14" t="n"/>
      <c r="O3299" s="20">
        <f>IF(A3299="","",SUMPRODUCT((A3299&gt;=Setup!$C$19:$C$30)*(A3299&lt;=Setup!$D$19:$D$30)*Setup!$A$19:$A$30))</f>
        <v/>
      </c>
      <c r="P3299" s="34">
        <f>IF(A3299="","",IF(OR(F3299="Standard domestic 15% (Box 7)",F3299="Import - VAT paid at customs (Box 8)",F3299="Import - Reverse charge (Box 9)"),ROUND(H3299*Setup!$B$9,2),0))</f>
        <v/>
      </c>
      <c r="Q3299" s="34">
        <f>IF(A3299="","",I3299-P3299)</f>
        <v/>
      </c>
      <c r="R3299" s="34">
        <f>IF(A3299="","",IF(L3299="Yes",I3299,0))</f>
        <v/>
      </c>
      <c r="S3299" s="34">
        <f>IF(A3299="","",IF(AND(L3299="Yes",K3299="Yes",NOT(ISNUMBER(SEARCH("blocked",G3299))),OR(F3299="Standard domestic 15% (Box 7)",F3299="Import - VAT paid at customs (Box 8)",F3299="Import - Reverse charge (Box 9)"),OR(F3299&lt;&gt;"Standard domestic 15% (Box 7)",AND(LEN(D3299)=15,LEFT(D3299,1)="3",RIGHT(D3299,1)="3",ISNUMBER(--D3299)))),I3299,0))</f>
        <v/>
      </c>
      <c r="T3299" s="34">
        <f>IF(A3299="","",R3299-S3299)</f>
        <v/>
      </c>
      <c r="U3299" s="23">
        <f>IF(A3299="","",IF(O3299=0,"Outside audit periods; ","")&amp;IF(F3299="","No VAT category; ","")&amp;IF(ABS(Q3299)&gt;Setup!$B$10,"VAT ≠ 15% × net; ","")&amp;IF(AND(F3299="Standard domestic 15% (Box 7)",NOT(AND(LEN(D3299)=15,LEFT(D3299,1)="3",RIGHT(D3299,1)="3",ISNUMBER(--D3299)))),"Invalid/missing supplier VAT no; ","")&amp;IF(AND(L3299="Yes",K3299&lt;&gt;"Yes"),"VAT claimed without valid tax invoice; ","")&amp;IF(AND(L3299="Yes",ISNUMBER(SEARCH("blocked",G3299))),"Blocked input VAT claimed; ","")&amp;IF(AND(F3299="Import - VAT paid at customs (Box 8)",M3299=""),"Customs declaration no missing; ","")&amp;IF(AND(F3299="Import - Reverse charge (Box 9)",E3299="Saudi Arabia"),"RCM used for a local supplier; ","")&amp;IF(AND(L3299="Yes",NOT(OR(F3299="Standard domestic 15% (Box 7)",F3299="Import - VAT paid at customs (Box 8)",F3299="Import - Reverse charge (Box 9)"))),"VAT claimed on non-taxable category; ",""))</f>
        <v/>
      </c>
    </row>
    <row r="3300">
      <c r="A3300" s="17" t="n"/>
      <c r="B3300" s="14" t="n"/>
      <c r="C3300" s="14" t="n"/>
      <c r="D3300" s="16" t="n"/>
      <c r="E3300" s="14" t="n"/>
      <c r="F3300" s="14" t="n"/>
      <c r="G3300" s="14" t="n"/>
      <c r="H3300" s="19" t="n"/>
      <c r="I3300" s="19" t="n"/>
      <c r="J3300" s="34">
        <f>IF(A3300="","",H3300+I3300)</f>
        <v/>
      </c>
      <c r="K3300" s="14" t="n"/>
      <c r="L3300" s="14" t="n"/>
      <c r="M3300" s="14" t="n"/>
      <c r="N3300" s="14" t="n"/>
      <c r="O3300" s="20">
        <f>IF(A3300="","",SUMPRODUCT((A3300&gt;=Setup!$C$19:$C$30)*(A3300&lt;=Setup!$D$19:$D$30)*Setup!$A$19:$A$30))</f>
        <v/>
      </c>
      <c r="P3300" s="34">
        <f>IF(A3300="","",IF(OR(F3300="Standard domestic 15% (Box 7)",F3300="Import - VAT paid at customs (Box 8)",F3300="Import - Reverse charge (Box 9)"),ROUND(H3300*Setup!$B$9,2),0))</f>
        <v/>
      </c>
      <c r="Q3300" s="34">
        <f>IF(A3300="","",I3300-P3300)</f>
        <v/>
      </c>
      <c r="R3300" s="34">
        <f>IF(A3300="","",IF(L3300="Yes",I3300,0))</f>
        <v/>
      </c>
      <c r="S3300" s="34">
        <f>IF(A3300="","",IF(AND(L3300="Yes",K3300="Yes",NOT(ISNUMBER(SEARCH("blocked",G3300))),OR(F3300="Standard domestic 15% (Box 7)",F3300="Import - VAT paid at customs (Box 8)",F3300="Import - Reverse charge (Box 9)"),OR(F3300&lt;&gt;"Standard domestic 15% (Box 7)",AND(LEN(D3300)=15,LEFT(D3300,1)="3",RIGHT(D3300,1)="3",ISNUMBER(--D3300)))),I3300,0))</f>
        <v/>
      </c>
      <c r="T3300" s="34">
        <f>IF(A3300="","",R3300-S3300)</f>
        <v/>
      </c>
      <c r="U3300" s="23">
        <f>IF(A3300="","",IF(O3300=0,"Outside audit periods; ","")&amp;IF(F3300="","No VAT category; ","")&amp;IF(ABS(Q3300)&gt;Setup!$B$10,"VAT ≠ 15% × net; ","")&amp;IF(AND(F3300="Standard domestic 15% (Box 7)",NOT(AND(LEN(D3300)=15,LEFT(D3300,1)="3",RIGHT(D3300,1)="3",ISNUMBER(--D3300)))),"Invalid/missing supplier VAT no; ","")&amp;IF(AND(L3300="Yes",K3300&lt;&gt;"Yes"),"VAT claimed without valid tax invoice; ","")&amp;IF(AND(L3300="Yes",ISNUMBER(SEARCH("blocked",G3300))),"Blocked input VAT claimed; ","")&amp;IF(AND(F3300="Import - VAT paid at customs (Box 8)",M3300=""),"Customs declaration no missing; ","")&amp;IF(AND(F3300="Import - Reverse charge (Box 9)",E3300="Saudi Arabia"),"RCM used for a local supplier; ","")&amp;IF(AND(L3300="Yes",NOT(OR(F3300="Standard domestic 15% (Box 7)",F3300="Import - VAT paid at customs (Box 8)",F3300="Import - Reverse charge (Box 9)"))),"VAT claimed on non-taxable category; ",""))</f>
        <v/>
      </c>
    </row>
    <row r="3301">
      <c r="A3301" s="17" t="n"/>
      <c r="B3301" s="14" t="n"/>
      <c r="C3301" s="14" t="n"/>
      <c r="D3301" s="16" t="n"/>
      <c r="E3301" s="14" t="n"/>
      <c r="F3301" s="14" t="n"/>
      <c r="G3301" s="14" t="n"/>
      <c r="H3301" s="19" t="n"/>
      <c r="I3301" s="19" t="n"/>
      <c r="J3301" s="34">
        <f>IF(A3301="","",H3301+I3301)</f>
        <v/>
      </c>
      <c r="K3301" s="14" t="n"/>
      <c r="L3301" s="14" t="n"/>
      <c r="M3301" s="14" t="n"/>
      <c r="N3301" s="14" t="n"/>
      <c r="O3301" s="20">
        <f>IF(A3301="","",SUMPRODUCT((A3301&gt;=Setup!$C$19:$C$30)*(A3301&lt;=Setup!$D$19:$D$30)*Setup!$A$19:$A$30))</f>
        <v/>
      </c>
      <c r="P3301" s="34">
        <f>IF(A3301="","",IF(OR(F3301="Standard domestic 15% (Box 7)",F3301="Import - VAT paid at customs (Box 8)",F3301="Import - Reverse charge (Box 9)"),ROUND(H3301*Setup!$B$9,2),0))</f>
        <v/>
      </c>
      <c r="Q3301" s="34">
        <f>IF(A3301="","",I3301-P3301)</f>
        <v/>
      </c>
      <c r="R3301" s="34">
        <f>IF(A3301="","",IF(L3301="Yes",I3301,0))</f>
        <v/>
      </c>
      <c r="S3301" s="34">
        <f>IF(A3301="","",IF(AND(L3301="Yes",K3301="Yes",NOT(ISNUMBER(SEARCH("blocked",G3301))),OR(F3301="Standard domestic 15% (Box 7)",F3301="Import - VAT paid at customs (Box 8)",F3301="Import - Reverse charge (Box 9)"),OR(F3301&lt;&gt;"Standard domestic 15% (Box 7)",AND(LEN(D3301)=15,LEFT(D3301,1)="3",RIGHT(D3301,1)="3",ISNUMBER(--D3301)))),I3301,0))</f>
        <v/>
      </c>
      <c r="T3301" s="34">
        <f>IF(A3301="","",R3301-S3301)</f>
        <v/>
      </c>
      <c r="U3301" s="23">
        <f>IF(A3301="","",IF(O3301=0,"Outside audit periods; ","")&amp;IF(F3301="","No VAT category; ","")&amp;IF(ABS(Q3301)&gt;Setup!$B$10,"VAT ≠ 15% × net; ","")&amp;IF(AND(F3301="Standard domestic 15% (Box 7)",NOT(AND(LEN(D3301)=15,LEFT(D3301,1)="3",RIGHT(D3301,1)="3",ISNUMBER(--D3301)))),"Invalid/missing supplier VAT no; ","")&amp;IF(AND(L3301="Yes",K3301&lt;&gt;"Yes"),"VAT claimed without valid tax invoice; ","")&amp;IF(AND(L3301="Yes",ISNUMBER(SEARCH("blocked",G3301))),"Blocked input VAT claimed; ","")&amp;IF(AND(F3301="Import - VAT paid at customs (Box 8)",M3301=""),"Customs declaration no missing; ","")&amp;IF(AND(F3301="Import - Reverse charge (Box 9)",E3301="Saudi Arabia"),"RCM used for a local supplier; ","")&amp;IF(AND(L3301="Yes",NOT(OR(F3301="Standard domestic 15% (Box 7)",F3301="Import - VAT paid at customs (Box 8)",F3301="Import - Reverse charge (Box 9)"))),"VAT claimed on non-taxable category; ",""))</f>
        <v/>
      </c>
    </row>
    <row r="3302">
      <c r="A3302" s="17" t="n"/>
      <c r="B3302" s="14" t="n"/>
      <c r="C3302" s="14" t="n"/>
      <c r="D3302" s="16" t="n"/>
      <c r="E3302" s="14" t="n"/>
      <c r="F3302" s="14" t="n"/>
      <c r="G3302" s="14" t="n"/>
      <c r="H3302" s="19" t="n"/>
      <c r="I3302" s="19" t="n"/>
      <c r="J3302" s="34">
        <f>IF(A3302="","",H3302+I3302)</f>
        <v/>
      </c>
      <c r="K3302" s="14" t="n"/>
      <c r="L3302" s="14" t="n"/>
      <c r="M3302" s="14" t="n"/>
      <c r="N3302" s="14" t="n"/>
      <c r="O3302" s="20">
        <f>IF(A3302="","",SUMPRODUCT((A3302&gt;=Setup!$C$19:$C$30)*(A3302&lt;=Setup!$D$19:$D$30)*Setup!$A$19:$A$30))</f>
        <v/>
      </c>
      <c r="P3302" s="34">
        <f>IF(A3302="","",IF(OR(F3302="Standard domestic 15% (Box 7)",F3302="Import - VAT paid at customs (Box 8)",F3302="Import - Reverse charge (Box 9)"),ROUND(H3302*Setup!$B$9,2),0))</f>
        <v/>
      </c>
      <c r="Q3302" s="34">
        <f>IF(A3302="","",I3302-P3302)</f>
        <v/>
      </c>
      <c r="R3302" s="34">
        <f>IF(A3302="","",IF(L3302="Yes",I3302,0))</f>
        <v/>
      </c>
      <c r="S3302" s="34">
        <f>IF(A3302="","",IF(AND(L3302="Yes",K3302="Yes",NOT(ISNUMBER(SEARCH("blocked",G3302))),OR(F3302="Standard domestic 15% (Box 7)",F3302="Import - VAT paid at customs (Box 8)",F3302="Import - Reverse charge (Box 9)"),OR(F3302&lt;&gt;"Standard domestic 15% (Box 7)",AND(LEN(D3302)=15,LEFT(D3302,1)="3",RIGHT(D3302,1)="3",ISNUMBER(--D3302)))),I3302,0))</f>
        <v/>
      </c>
      <c r="T3302" s="34">
        <f>IF(A3302="","",R3302-S3302)</f>
        <v/>
      </c>
      <c r="U3302" s="23">
        <f>IF(A3302="","",IF(O3302=0,"Outside audit periods; ","")&amp;IF(F3302="","No VAT category; ","")&amp;IF(ABS(Q3302)&gt;Setup!$B$10,"VAT ≠ 15% × net; ","")&amp;IF(AND(F3302="Standard domestic 15% (Box 7)",NOT(AND(LEN(D3302)=15,LEFT(D3302,1)="3",RIGHT(D3302,1)="3",ISNUMBER(--D3302)))),"Invalid/missing supplier VAT no; ","")&amp;IF(AND(L3302="Yes",K3302&lt;&gt;"Yes"),"VAT claimed without valid tax invoice; ","")&amp;IF(AND(L3302="Yes",ISNUMBER(SEARCH("blocked",G3302))),"Blocked input VAT claimed; ","")&amp;IF(AND(F3302="Import - VAT paid at customs (Box 8)",M3302=""),"Customs declaration no missing; ","")&amp;IF(AND(F3302="Import - Reverse charge (Box 9)",E3302="Saudi Arabia"),"RCM used for a local supplier; ","")&amp;IF(AND(L3302="Yes",NOT(OR(F3302="Standard domestic 15% (Box 7)",F3302="Import - VAT paid at customs (Box 8)",F3302="Import - Reverse charge (Box 9)"))),"VAT claimed on non-taxable category; ",""))</f>
        <v/>
      </c>
    </row>
    <row r="3303">
      <c r="A3303" s="17" t="n"/>
      <c r="B3303" s="14" t="n"/>
      <c r="C3303" s="14" t="n"/>
      <c r="D3303" s="16" t="n"/>
      <c r="E3303" s="14" t="n"/>
      <c r="F3303" s="14" t="n"/>
      <c r="G3303" s="14" t="n"/>
      <c r="H3303" s="19" t="n"/>
      <c r="I3303" s="19" t="n"/>
      <c r="J3303" s="34">
        <f>IF(A3303="","",H3303+I3303)</f>
        <v/>
      </c>
      <c r="K3303" s="14" t="n"/>
      <c r="L3303" s="14" t="n"/>
      <c r="M3303" s="14" t="n"/>
      <c r="N3303" s="14" t="n"/>
      <c r="O3303" s="20">
        <f>IF(A3303="","",SUMPRODUCT((A3303&gt;=Setup!$C$19:$C$30)*(A3303&lt;=Setup!$D$19:$D$30)*Setup!$A$19:$A$30))</f>
        <v/>
      </c>
      <c r="P3303" s="34">
        <f>IF(A3303="","",IF(OR(F3303="Standard domestic 15% (Box 7)",F3303="Import - VAT paid at customs (Box 8)",F3303="Import - Reverse charge (Box 9)"),ROUND(H3303*Setup!$B$9,2),0))</f>
        <v/>
      </c>
      <c r="Q3303" s="34">
        <f>IF(A3303="","",I3303-P3303)</f>
        <v/>
      </c>
      <c r="R3303" s="34">
        <f>IF(A3303="","",IF(L3303="Yes",I3303,0))</f>
        <v/>
      </c>
      <c r="S3303" s="34">
        <f>IF(A3303="","",IF(AND(L3303="Yes",K3303="Yes",NOT(ISNUMBER(SEARCH("blocked",G3303))),OR(F3303="Standard domestic 15% (Box 7)",F3303="Import - VAT paid at customs (Box 8)",F3303="Import - Reverse charge (Box 9)"),OR(F3303&lt;&gt;"Standard domestic 15% (Box 7)",AND(LEN(D3303)=15,LEFT(D3303,1)="3",RIGHT(D3303,1)="3",ISNUMBER(--D3303)))),I3303,0))</f>
        <v/>
      </c>
      <c r="T3303" s="34">
        <f>IF(A3303="","",R3303-S3303)</f>
        <v/>
      </c>
      <c r="U3303" s="23">
        <f>IF(A3303="","",IF(O3303=0,"Outside audit periods; ","")&amp;IF(F3303="","No VAT category; ","")&amp;IF(ABS(Q3303)&gt;Setup!$B$10,"VAT ≠ 15% × net; ","")&amp;IF(AND(F3303="Standard domestic 15% (Box 7)",NOT(AND(LEN(D3303)=15,LEFT(D3303,1)="3",RIGHT(D3303,1)="3",ISNUMBER(--D3303)))),"Invalid/missing supplier VAT no; ","")&amp;IF(AND(L3303="Yes",K3303&lt;&gt;"Yes"),"VAT claimed without valid tax invoice; ","")&amp;IF(AND(L3303="Yes",ISNUMBER(SEARCH("blocked",G3303))),"Blocked input VAT claimed; ","")&amp;IF(AND(F3303="Import - VAT paid at customs (Box 8)",M3303=""),"Customs declaration no missing; ","")&amp;IF(AND(F3303="Import - Reverse charge (Box 9)",E3303="Saudi Arabia"),"RCM used for a local supplier; ","")&amp;IF(AND(L3303="Yes",NOT(OR(F3303="Standard domestic 15% (Box 7)",F3303="Import - VAT paid at customs (Box 8)",F3303="Import - Reverse charge (Box 9)"))),"VAT claimed on non-taxable category; ",""))</f>
        <v/>
      </c>
    </row>
    <row r="3304">
      <c r="A3304" s="17" t="n"/>
      <c r="B3304" s="14" t="n"/>
      <c r="C3304" s="14" t="n"/>
      <c r="D3304" s="16" t="n"/>
      <c r="E3304" s="14" t="n"/>
      <c r="F3304" s="14" t="n"/>
      <c r="G3304" s="14" t="n"/>
      <c r="H3304" s="19" t="n"/>
      <c r="I3304" s="19" t="n"/>
      <c r="J3304" s="34">
        <f>IF(A3304="","",H3304+I3304)</f>
        <v/>
      </c>
      <c r="K3304" s="14" t="n"/>
      <c r="L3304" s="14" t="n"/>
      <c r="M3304" s="14" t="n"/>
      <c r="N3304" s="14" t="n"/>
      <c r="O3304" s="20">
        <f>IF(A3304="","",SUMPRODUCT((A3304&gt;=Setup!$C$19:$C$30)*(A3304&lt;=Setup!$D$19:$D$30)*Setup!$A$19:$A$30))</f>
        <v/>
      </c>
      <c r="P3304" s="34">
        <f>IF(A3304="","",IF(OR(F3304="Standard domestic 15% (Box 7)",F3304="Import - VAT paid at customs (Box 8)",F3304="Import - Reverse charge (Box 9)"),ROUND(H3304*Setup!$B$9,2),0))</f>
        <v/>
      </c>
      <c r="Q3304" s="34">
        <f>IF(A3304="","",I3304-P3304)</f>
        <v/>
      </c>
      <c r="R3304" s="34">
        <f>IF(A3304="","",IF(L3304="Yes",I3304,0))</f>
        <v/>
      </c>
      <c r="S3304" s="34">
        <f>IF(A3304="","",IF(AND(L3304="Yes",K3304="Yes",NOT(ISNUMBER(SEARCH("blocked",G3304))),OR(F3304="Standard domestic 15% (Box 7)",F3304="Import - VAT paid at customs (Box 8)",F3304="Import - Reverse charge (Box 9)"),OR(F3304&lt;&gt;"Standard domestic 15% (Box 7)",AND(LEN(D3304)=15,LEFT(D3304,1)="3",RIGHT(D3304,1)="3",ISNUMBER(--D3304)))),I3304,0))</f>
        <v/>
      </c>
      <c r="T3304" s="34">
        <f>IF(A3304="","",R3304-S3304)</f>
        <v/>
      </c>
      <c r="U3304" s="23">
        <f>IF(A3304="","",IF(O3304=0,"Outside audit periods; ","")&amp;IF(F3304="","No VAT category; ","")&amp;IF(ABS(Q3304)&gt;Setup!$B$10,"VAT ≠ 15% × net; ","")&amp;IF(AND(F3304="Standard domestic 15% (Box 7)",NOT(AND(LEN(D3304)=15,LEFT(D3304,1)="3",RIGHT(D3304,1)="3",ISNUMBER(--D3304)))),"Invalid/missing supplier VAT no; ","")&amp;IF(AND(L3304="Yes",K3304&lt;&gt;"Yes"),"VAT claimed without valid tax invoice; ","")&amp;IF(AND(L3304="Yes",ISNUMBER(SEARCH("blocked",G3304))),"Blocked input VAT claimed; ","")&amp;IF(AND(F3304="Import - VAT paid at customs (Box 8)",M3304=""),"Customs declaration no missing; ","")&amp;IF(AND(F3304="Import - Reverse charge (Box 9)",E3304="Saudi Arabia"),"RCM used for a local supplier; ","")&amp;IF(AND(L3304="Yes",NOT(OR(F3304="Standard domestic 15% (Box 7)",F3304="Import - VAT paid at customs (Box 8)",F3304="Import - Reverse charge (Box 9)"))),"VAT claimed on non-taxable category; ",""))</f>
        <v/>
      </c>
    </row>
    <row r="3305">
      <c r="A3305" s="17" t="n"/>
      <c r="B3305" s="14" t="n"/>
      <c r="C3305" s="14" t="n"/>
      <c r="D3305" s="16" t="n"/>
      <c r="E3305" s="14" t="n"/>
      <c r="F3305" s="14" t="n"/>
      <c r="G3305" s="14" t="n"/>
      <c r="H3305" s="19" t="n"/>
      <c r="I3305" s="19" t="n"/>
      <c r="J3305" s="34">
        <f>IF(A3305="","",H3305+I3305)</f>
        <v/>
      </c>
      <c r="K3305" s="14" t="n"/>
      <c r="L3305" s="14" t="n"/>
      <c r="M3305" s="14" t="n"/>
      <c r="N3305" s="14" t="n"/>
      <c r="O3305" s="20">
        <f>IF(A3305="","",SUMPRODUCT((A3305&gt;=Setup!$C$19:$C$30)*(A3305&lt;=Setup!$D$19:$D$30)*Setup!$A$19:$A$30))</f>
        <v/>
      </c>
      <c r="P3305" s="34">
        <f>IF(A3305="","",IF(OR(F3305="Standard domestic 15% (Box 7)",F3305="Import - VAT paid at customs (Box 8)",F3305="Import - Reverse charge (Box 9)"),ROUND(H3305*Setup!$B$9,2),0))</f>
        <v/>
      </c>
      <c r="Q3305" s="34">
        <f>IF(A3305="","",I3305-P3305)</f>
        <v/>
      </c>
      <c r="R3305" s="34">
        <f>IF(A3305="","",IF(L3305="Yes",I3305,0))</f>
        <v/>
      </c>
      <c r="S3305" s="34">
        <f>IF(A3305="","",IF(AND(L3305="Yes",K3305="Yes",NOT(ISNUMBER(SEARCH("blocked",G3305))),OR(F3305="Standard domestic 15% (Box 7)",F3305="Import - VAT paid at customs (Box 8)",F3305="Import - Reverse charge (Box 9)"),OR(F3305&lt;&gt;"Standard domestic 15% (Box 7)",AND(LEN(D3305)=15,LEFT(D3305,1)="3",RIGHT(D3305,1)="3",ISNUMBER(--D3305)))),I3305,0))</f>
        <v/>
      </c>
      <c r="T3305" s="34">
        <f>IF(A3305="","",R3305-S3305)</f>
        <v/>
      </c>
      <c r="U3305" s="23">
        <f>IF(A3305="","",IF(O3305=0,"Outside audit periods; ","")&amp;IF(F3305="","No VAT category; ","")&amp;IF(ABS(Q3305)&gt;Setup!$B$10,"VAT ≠ 15% × net; ","")&amp;IF(AND(F3305="Standard domestic 15% (Box 7)",NOT(AND(LEN(D3305)=15,LEFT(D3305,1)="3",RIGHT(D3305,1)="3",ISNUMBER(--D3305)))),"Invalid/missing supplier VAT no; ","")&amp;IF(AND(L3305="Yes",K3305&lt;&gt;"Yes"),"VAT claimed without valid tax invoice; ","")&amp;IF(AND(L3305="Yes",ISNUMBER(SEARCH("blocked",G3305))),"Blocked input VAT claimed; ","")&amp;IF(AND(F3305="Import - VAT paid at customs (Box 8)",M3305=""),"Customs declaration no missing; ","")&amp;IF(AND(F3305="Import - Reverse charge (Box 9)",E3305="Saudi Arabia"),"RCM used for a local supplier; ","")&amp;IF(AND(L3305="Yes",NOT(OR(F3305="Standard domestic 15% (Box 7)",F3305="Import - VAT paid at customs (Box 8)",F3305="Import - Reverse charge (Box 9)"))),"VAT claimed on non-taxable category; ",""))</f>
        <v/>
      </c>
    </row>
    <row r="3306">
      <c r="A3306" s="17" t="n"/>
      <c r="B3306" s="14" t="n"/>
      <c r="C3306" s="14" t="n"/>
      <c r="D3306" s="16" t="n"/>
      <c r="E3306" s="14" t="n"/>
      <c r="F3306" s="14" t="n"/>
      <c r="G3306" s="14" t="n"/>
      <c r="H3306" s="19" t="n"/>
      <c r="I3306" s="19" t="n"/>
      <c r="J3306" s="34">
        <f>IF(A3306="","",H3306+I3306)</f>
        <v/>
      </c>
      <c r="K3306" s="14" t="n"/>
      <c r="L3306" s="14" t="n"/>
      <c r="M3306" s="14" t="n"/>
      <c r="N3306" s="14" t="n"/>
      <c r="O3306" s="20">
        <f>IF(A3306="","",SUMPRODUCT((A3306&gt;=Setup!$C$19:$C$30)*(A3306&lt;=Setup!$D$19:$D$30)*Setup!$A$19:$A$30))</f>
        <v/>
      </c>
      <c r="P3306" s="34">
        <f>IF(A3306="","",IF(OR(F3306="Standard domestic 15% (Box 7)",F3306="Import - VAT paid at customs (Box 8)",F3306="Import - Reverse charge (Box 9)"),ROUND(H3306*Setup!$B$9,2),0))</f>
        <v/>
      </c>
      <c r="Q3306" s="34">
        <f>IF(A3306="","",I3306-P3306)</f>
        <v/>
      </c>
      <c r="R3306" s="34">
        <f>IF(A3306="","",IF(L3306="Yes",I3306,0))</f>
        <v/>
      </c>
      <c r="S3306" s="34">
        <f>IF(A3306="","",IF(AND(L3306="Yes",K3306="Yes",NOT(ISNUMBER(SEARCH("blocked",G3306))),OR(F3306="Standard domestic 15% (Box 7)",F3306="Import - VAT paid at customs (Box 8)",F3306="Import - Reverse charge (Box 9)"),OR(F3306&lt;&gt;"Standard domestic 15% (Box 7)",AND(LEN(D3306)=15,LEFT(D3306,1)="3",RIGHT(D3306,1)="3",ISNUMBER(--D3306)))),I3306,0))</f>
        <v/>
      </c>
      <c r="T3306" s="34">
        <f>IF(A3306="","",R3306-S3306)</f>
        <v/>
      </c>
      <c r="U3306" s="23">
        <f>IF(A3306="","",IF(O3306=0,"Outside audit periods; ","")&amp;IF(F3306="","No VAT category; ","")&amp;IF(ABS(Q3306)&gt;Setup!$B$10,"VAT ≠ 15% × net; ","")&amp;IF(AND(F3306="Standard domestic 15% (Box 7)",NOT(AND(LEN(D3306)=15,LEFT(D3306,1)="3",RIGHT(D3306,1)="3",ISNUMBER(--D3306)))),"Invalid/missing supplier VAT no; ","")&amp;IF(AND(L3306="Yes",K3306&lt;&gt;"Yes"),"VAT claimed without valid tax invoice; ","")&amp;IF(AND(L3306="Yes",ISNUMBER(SEARCH("blocked",G3306))),"Blocked input VAT claimed; ","")&amp;IF(AND(F3306="Import - VAT paid at customs (Box 8)",M3306=""),"Customs declaration no missing; ","")&amp;IF(AND(F3306="Import - Reverse charge (Box 9)",E3306="Saudi Arabia"),"RCM used for a local supplier; ","")&amp;IF(AND(L3306="Yes",NOT(OR(F3306="Standard domestic 15% (Box 7)",F3306="Import - VAT paid at customs (Box 8)",F3306="Import - Reverse charge (Box 9)"))),"VAT claimed on non-taxable category; ",""))</f>
        <v/>
      </c>
    </row>
    <row r="3307">
      <c r="A3307" s="17" t="n"/>
      <c r="B3307" s="14" t="n"/>
      <c r="C3307" s="14" t="n"/>
      <c r="D3307" s="16" t="n"/>
      <c r="E3307" s="14" t="n"/>
      <c r="F3307" s="14" t="n"/>
      <c r="G3307" s="14" t="n"/>
      <c r="H3307" s="19" t="n"/>
      <c r="I3307" s="19" t="n"/>
      <c r="J3307" s="34">
        <f>IF(A3307="","",H3307+I3307)</f>
        <v/>
      </c>
      <c r="K3307" s="14" t="n"/>
      <c r="L3307" s="14" t="n"/>
      <c r="M3307" s="14" t="n"/>
      <c r="N3307" s="14" t="n"/>
      <c r="O3307" s="20">
        <f>IF(A3307="","",SUMPRODUCT((A3307&gt;=Setup!$C$19:$C$30)*(A3307&lt;=Setup!$D$19:$D$30)*Setup!$A$19:$A$30))</f>
        <v/>
      </c>
      <c r="P3307" s="34">
        <f>IF(A3307="","",IF(OR(F3307="Standard domestic 15% (Box 7)",F3307="Import - VAT paid at customs (Box 8)",F3307="Import - Reverse charge (Box 9)"),ROUND(H3307*Setup!$B$9,2),0))</f>
        <v/>
      </c>
      <c r="Q3307" s="34">
        <f>IF(A3307="","",I3307-P3307)</f>
        <v/>
      </c>
      <c r="R3307" s="34">
        <f>IF(A3307="","",IF(L3307="Yes",I3307,0))</f>
        <v/>
      </c>
      <c r="S3307" s="34">
        <f>IF(A3307="","",IF(AND(L3307="Yes",K3307="Yes",NOT(ISNUMBER(SEARCH("blocked",G3307))),OR(F3307="Standard domestic 15% (Box 7)",F3307="Import - VAT paid at customs (Box 8)",F3307="Import - Reverse charge (Box 9)"),OR(F3307&lt;&gt;"Standard domestic 15% (Box 7)",AND(LEN(D3307)=15,LEFT(D3307,1)="3",RIGHT(D3307,1)="3",ISNUMBER(--D3307)))),I3307,0))</f>
        <v/>
      </c>
      <c r="T3307" s="34">
        <f>IF(A3307="","",R3307-S3307)</f>
        <v/>
      </c>
      <c r="U3307" s="23">
        <f>IF(A3307="","",IF(O3307=0,"Outside audit periods; ","")&amp;IF(F3307="","No VAT category; ","")&amp;IF(ABS(Q3307)&gt;Setup!$B$10,"VAT ≠ 15% × net; ","")&amp;IF(AND(F3307="Standard domestic 15% (Box 7)",NOT(AND(LEN(D3307)=15,LEFT(D3307,1)="3",RIGHT(D3307,1)="3",ISNUMBER(--D3307)))),"Invalid/missing supplier VAT no; ","")&amp;IF(AND(L3307="Yes",K3307&lt;&gt;"Yes"),"VAT claimed without valid tax invoice; ","")&amp;IF(AND(L3307="Yes",ISNUMBER(SEARCH("blocked",G3307))),"Blocked input VAT claimed; ","")&amp;IF(AND(F3307="Import - VAT paid at customs (Box 8)",M3307=""),"Customs declaration no missing; ","")&amp;IF(AND(F3307="Import - Reverse charge (Box 9)",E3307="Saudi Arabia"),"RCM used for a local supplier; ","")&amp;IF(AND(L3307="Yes",NOT(OR(F3307="Standard domestic 15% (Box 7)",F3307="Import - VAT paid at customs (Box 8)",F3307="Import - Reverse charge (Box 9)"))),"VAT claimed on non-taxable category; ",""))</f>
        <v/>
      </c>
    </row>
    <row r="3308">
      <c r="A3308" s="17" t="n"/>
      <c r="B3308" s="14" t="n"/>
      <c r="C3308" s="14" t="n"/>
      <c r="D3308" s="16" t="n"/>
      <c r="E3308" s="14" t="n"/>
      <c r="F3308" s="14" t="n"/>
      <c r="G3308" s="14" t="n"/>
      <c r="H3308" s="19" t="n"/>
      <c r="I3308" s="19" t="n"/>
      <c r="J3308" s="34">
        <f>IF(A3308="","",H3308+I3308)</f>
        <v/>
      </c>
      <c r="K3308" s="14" t="n"/>
      <c r="L3308" s="14" t="n"/>
      <c r="M3308" s="14" t="n"/>
      <c r="N3308" s="14" t="n"/>
      <c r="O3308" s="20">
        <f>IF(A3308="","",SUMPRODUCT((A3308&gt;=Setup!$C$19:$C$30)*(A3308&lt;=Setup!$D$19:$D$30)*Setup!$A$19:$A$30))</f>
        <v/>
      </c>
      <c r="P3308" s="34">
        <f>IF(A3308="","",IF(OR(F3308="Standard domestic 15% (Box 7)",F3308="Import - VAT paid at customs (Box 8)",F3308="Import - Reverse charge (Box 9)"),ROUND(H3308*Setup!$B$9,2),0))</f>
        <v/>
      </c>
      <c r="Q3308" s="34">
        <f>IF(A3308="","",I3308-P3308)</f>
        <v/>
      </c>
      <c r="R3308" s="34">
        <f>IF(A3308="","",IF(L3308="Yes",I3308,0))</f>
        <v/>
      </c>
      <c r="S3308" s="34">
        <f>IF(A3308="","",IF(AND(L3308="Yes",K3308="Yes",NOT(ISNUMBER(SEARCH("blocked",G3308))),OR(F3308="Standard domestic 15% (Box 7)",F3308="Import - VAT paid at customs (Box 8)",F3308="Import - Reverse charge (Box 9)"),OR(F3308&lt;&gt;"Standard domestic 15% (Box 7)",AND(LEN(D3308)=15,LEFT(D3308,1)="3",RIGHT(D3308,1)="3",ISNUMBER(--D3308)))),I3308,0))</f>
        <v/>
      </c>
      <c r="T3308" s="34">
        <f>IF(A3308="","",R3308-S3308)</f>
        <v/>
      </c>
      <c r="U3308" s="23">
        <f>IF(A3308="","",IF(O3308=0,"Outside audit periods; ","")&amp;IF(F3308="","No VAT category; ","")&amp;IF(ABS(Q3308)&gt;Setup!$B$10,"VAT ≠ 15% × net; ","")&amp;IF(AND(F3308="Standard domestic 15% (Box 7)",NOT(AND(LEN(D3308)=15,LEFT(D3308,1)="3",RIGHT(D3308,1)="3",ISNUMBER(--D3308)))),"Invalid/missing supplier VAT no; ","")&amp;IF(AND(L3308="Yes",K3308&lt;&gt;"Yes"),"VAT claimed without valid tax invoice; ","")&amp;IF(AND(L3308="Yes",ISNUMBER(SEARCH("blocked",G3308))),"Blocked input VAT claimed; ","")&amp;IF(AND(F3308="Import - VAT paid at customs (Box 8)",M3308=""),"Customs declaration no missing; ","")&amp;IF(AND(F3308="Import - Reverse charge (Box 9)",E3308="Saudi Arabia"),"RCM used for a local supplier; ","")&amp;IF(AND(L3308="Yes",NOT(OR(F3308="Standard domestic 15% (Box 7)",F3308="Import - VAT paid at customs (Box 8)",F3308="Import - Reverse charge (Box 9)"))),"VAT claimed on non-taxable category; ",""))</f>
        <v/>
      </c>
    </row>
    <row r="3309">
      <c r="A3309" s="17" t="n"/>
      <c r="B3309" s="14" t="n"/>
      <c r="C3309" s="14" t="n"/>
      <c r="D3309" s="16" t="n"/>
      <c r="E3309" s="14" t="n"/>
      <c r="F3309" s="14" t="n"/>
      <c r="G3309" s="14" t="n"/>
      <c r="H3309" s="19" t="n"/>
      <c r="I3309" s="19" t="n"/>
      <c r="J3309" s="34">
        <f>IF(A3309="","",H3309+I3309)</f>
        <v/>
      </c>
      <c r="K3309" s="14" t="n"/>
      <c r="L3309" s="14" t="n"/>
      <c r="M3309" s="14" t="n"/>
      <c r="N3309" s="14" t="n"/>
      <c r="O3309" s="20">
        <f>IF(A3309="","",SUMPRODUCT((A3309&gt;=Setup!$C$19:$C$30)*(A3309&lt;=Setup!$D$19:$D$30)*Setup!$A$19:$A$30))</f>
        <v/>
      </c>
      <c r="P3309" s="34">
        <f>IF(A3309="","",IF(OR(F3309="Standard domestic 15% (Box 7)",F3309="Import - VAT paid at customs (Box 8)",F3309="Import - Reverse charge (Box 9)"),ROUND(H3309*Setup!$B$9,2),0))</f>
        <v/>
      </c>
      <c r="Q3309" s="34">
        <f>IF(A3309="","",I3309-P3309)</f>
        <v/>
      </c>
      <c r="R3309" s="34">
        <f>IF(A3309="","",IF(L3309="Yes",I3309,0))</f>
        <v/>
      </c>
      <c r="S3309" s="34">
        <f>IF(A3309="","",IF(AND(L3309="Yes",K3309="Yes",NOT(ISNUMBER(SEARCH("blocked",G3309))),OR(F3309="Standard domestic 15% (Box 7)",F3309="Import - VAT paid at customs (Box 8)",F3309="Import - Reverse charge (Box 9)"),OR(F3309&lt;&gt;"Standard domestic 15% (Box 7)",AND(LEN(D3309)=15,LEFT(D3309,1)="3",RIGHT(D3309,1)="3",ISNUMBER(--D3309)))),I3309,0))</f>
        <v/>
      </c>
      <c r="T3309" s="34">
        <f>IF(A3309="","",R3309-S3309)</f>
        <v/>
      </c>
      <c r="U3309" s="23">
        <f>IF(A3309="","",IF(O3309=0,"Outside audit periods; ","")&amp;IF(F3309="","No VAT category; ","")&amp;IF(ABS(Q3309)&gt;Setup!$B$10,"VAT ≠ 15% × net; ","")&amp;IF(AND(F3309="Standard domestic 15% (Box 7)",NOT(AND(LEN(D3309)=15,LEFT(D3309,1)="3",RIGHT(D3309,1)="3",ISNUMBER(--D3309)))),"Invalid/missing supplier VAT no; ","")&amp;IF(AND(L3309="Yes",K3309&lt;&gt;"Yes"),"VAT claimed without valid tax invoice; ","")&amp;IF(AND(L3309="Yes",ISNUMBER(SEARCH("blocked",G3309))),"Blocked input VAT claimed; ","")&amp;IF(AND(F3309="Import - VAT paid at customs (Box 8)",M3309=""),"Customs declaration no missing; ","")&amp;IF(AND(F3309="Import - Reverse charge (Box 9)",E3309="Saudi Arabia"),"RCM used for a local supplier; ","")&amp;IF(AND(L3309="Yes",NOT(OR(F3309="Standard domestic 15% (Box 7)",F3309="Import - VAT paid at customs (Box 8)",F3309="Import - Reverse charge (Box 9)"))),"VAT claimed on non-taxable category; ",""))</f>
        <v/>
      </c>
    </row>
    <row r="3310">
      <c r="A3310" s="17" t="n"/>
      <c r="B3310" s="14" t="n"/>
      <c r="C3310" s="14" t="n"/>
      <c r="D3310" s="16" t="n"/>
      <c r="E3310" s="14" t="n"/>
      <c r="F3310" s="14" t="n"/>
      <c r="G3310" s="14" t="n"/>
      <c r="H3310" s="19" t="n"/>
      <c r="I3310" s="19" t="n"/>
      <c r="J3310" s="34">
        <f>IF(A3310="","",H3310+I3310)</f>
        <v/>
      </c>
      <c r="K3310" s="14" t="n"/>
      <c r="L3310" s="14" t="n"/>
      <c r="M3310" s="14" t="n"/>
      <c r="N3310" s="14" t="n"/>
      <c r="O3310" s="20">
        <f>IF(A3310="","",SUMPRODUCT((A3310&gt;=Setup!$C$19:$C$30)*(A3310&lt;=Setup!$D$19:$D$30)*Setup!$A$19:$A$30))</f>
        <v/>
      </c>
      <c r="P3310" s="34">
        <f>IF(A3310="","",IF(OR(F3310="Standard domestic 15% (Box 7)",F3310="Import - VAT paid at customs (Box 8)",F3310="Import - Reverse charge (Box 9)"),ROUND(H3310*Setup!$B$9,2),0))</f>
        <v/>
      </c>
      <c r="Q3310" s="34">
        <f>IF(A3310="","",I3310-P3310)</f>
        <v/>
      </c>
      <c r="R3310" s="34">
        <f>IF(A3310="","",IF(L3310="Yes",I3310,0))</f>
        <v/>
      </c>
      <c r="S3310" s="34">
        <f>IF(A3310="","",IF(AND(L3310="Yes",K3310="Yes",NOT(ISNUMBER(SEARCH("blocked",G3310))),OR(F3310="Standard domestic 15% (Box 7)",F3310="Import - VAT paid at customs (Box 8)",F3310="Import - Reverse charge (Box 9)"),OR(F3310&lt;&gt;"Standard domestic 15% (Box 7)",AND(LEN(D3310)=15,LEFT(D3310,1)="3",RIGHT(D3310,1)="3",ISNUMBER(--D3310)))),I3310,0))</f>
        <v/>
      </c>
      <c r="T3310" s="34">
        <f>IF(A3310="","",R3310-S3310)</f>
        <v/>
      </c>
      <c r="U3310" s="23">
        <f>IF(A3310="","",IF(O3310=0,"Outside audit periods; ","")&amp;IF(F3310="","No VAT category; ","")&amp;IF(ABS(Q3310)&gt;Setup!$B$10,"VAT ≠ 15% × net; ","")&amp;IF(AND(F3310="Standard domestic 15% (Box 7)",NOT(AND(LEN(D3310)=15,LEFT(D3310,1)="3",RIGHT(D3310,1)="3",ISNUMBER(--D3310)))),"Invalid/missing supplier VAT no; ","")&amp;IF(AND(L3310="Yes",K3310&lt;&gt;"Yes"),"VAT claimed without valid tax invoice; ","")&amp;IF(AND(L3310="Yes",ISNUMBER(SEARCH("blocked",G3310))),"Blocked input VAT claimed; ","")&amp;IF(AND(F3310="Import - VAT paid at customs (Box 8)",M3310=""),"Customs declaration no missing; ","")&amp;IF(AND(F3310="Import - Reverse charge (Box 9)",E3310="Saudi Arabia"),"RCM used for a local supplier; ","")&amp;IF(AND(L3310="Yes",NOT(OR(F3310="Standard domestic 15% (Box 7)",F3310="Import - VAT paid at customs (Box 8)",F3310="Import - Reverse charge (Box 9)"))),"VAT claimed on non-taxable category; ",""))</f>
        <v/>
      </c>
    </row>
    <row r="3311">
      <c r="A3311" s="17" t="n"/>
      <c r="B3311" s="14" t="n"/>
      <c r="C3311" s="14" t="n"/>
      <c r="D3311" s="16" t="n"/>
      <c r="E3311" s="14" t="n"/>
      <c r="F3311" s="14" t="n"/>
      <c r="G3311" s="14" t="n"/>
      <c r="H3311" s="19" t="n"/>
      <c r="I3311" s="19" t="n"/>
      <c r="J3311" s="34">
        <f>IF(A3311="","",H3311+I3311)</f>
        <v/>
      </c>
      <c r="K3311" s="14" t="n"/>
      <c r="L3311" s="14" t="n"/>
      <c r="M3311" s="14" t="n"/>
      <c r="N3311" s="14" t="n"/>
      <c r="O3311" s="20">
        <f>IF(A3311="","",SUMPRODUCT((A3311&gt;=Setup!$C$19:$C$30)*(A3311&lt;=Setup!$D$19:$D$30)*Setup!$A$19:$A$30))</f>
        <v/>
      </c>
      <c r="P3311" s="34">
        <f>IF(A3311="","",IF(OR(F3311="Standard domestic 15% (Box 7)",F3311="Import - VAT paid at customs (Box 8)",F3311="Import - Reverse charge (Box 9)"),ROUND(H3311*Setup!$B$9,2),0))</f>
        <v/>
      </c>
      <c r="Q3311" s="34">
        <f>IF(A3311="","",I3311-P3311)</f>
        <v/>
      </c>
      <c r="R3311" s="34">
        <f>IF(A3311="","",IF(L3311="Yes",I3311,0))</f>
        <v/>
      </c>
      <c r="S3311" s="34">
        <f>IF(A3311="","",IF(AND(L3311="Yes",K3311="Yes",NOT(ISNUMBER(SEARCH("blocked",G3311))),OR(F3311="Standard domestic 15% (Box 7)",F3311="Import - VAT paid at customs (Box 8)",F3311="Import - Reverse charge (Box 9)"),OR(F3311&lt;&gt;"Standard domestic 15% (Box 7)",AND(LEN(D3311)=15,LEFT(D3311,1)="3",RIGHT(D3311,1)="3",ISNUMBER(--D3311)))),I3311,0))</f>
        <v/>
      </c>
      <c r="T3311" s="34">
        <f>IF(A3311="","",R3311-S3311)</f>
        <v/>
      </c>
      <c r="U3311" s="23">
        <f>IF(A3311="","",IF(O3311=0,"Outside audit periods; ","")&amp;IF(F3311="","No VAT category; ","")&amp;IF(ABS(Q3311)&gt;Setup!$B$10,"VAT ≠ 15% × net; ","")&amp;IF(AND(F3311="Standard domestic 15% (Box 7)",NOT(AND(LEN(D3311)=15,LEFT(D3311,1)="3",RIGHT(D3311,1)="3",ISNUMBER(--D3311)))),"Invalid/missing supplier VAT no; ","")&amp;IF(AND(L3311="Yes",K3311&lt;&gt;"Yes"),"VAT claimed without valid tax invoice; ","")&amp;IF(AND(L3311="Yes",ISNUMBER(SEARCH("blocked",G3311))),"Blocked input VAT claimed; ","")&amp;IF(AND(F3311="Import - VAT paid at customs (Box 8)",M3311=""),"Customs declaration no missing; ","")&amp;IF(AND(F3311="Import - Reverse charge (Box 9)",E3311="Saudi Arabia"),"RCM used for a local supplier; ","")&amp;IF(AND(L3311="Yes",NOT(OR(F3311="Standard domestic 15% (Box 7)",F3311="Import - VAT paid at customs (Box 8)",F3311="Import - Reverse charge (Box 9)"))),"VAT claimed on non-taxable category; ",""))</f>
        <v/>
      </c>
    </row>
    <row r="3312">
      <c r="A3312" s="17" t="n"/>
      <c r="B3312" s="14" t="n"/>
      <c r="C3312" s="14" t="n"/>
      <c r="D3312" s="16" t="n"/>
      <c r="E3312" s="14" t="n"/>
      <c r="F3312" s="14" t="n"/>
      <c r="G3312" s="14" t="n"/>
      <c r="H3312" s="19" t="n"/>
      <c r="I3312" s="19" t="n"/>
      <c r="J3312" s="34">
        <f>IF(A3312="","",H3312+I3312)</f>
        <v/>
      </c>
      <c r="K3312" s="14" t="n"/>
      <c r="L3312" s="14" t="n"/>
      <c r="M3312" s="14" t="n"/>
      <c r="N3312" s="14" t="n"/>
      <c r="O3312" s="20">
        <f>IF(A3312="","",SUMPRODUCT((A3312&gt;=Setup!$C$19:$C$30)*(A3312&lt;=Setup!$D$19:$D$30)*Setup!$A$19:$A$30))</f>
        <v/>
      </c>
      <c r="P3312" s="34">
        <f>IF(A3312="","",IF(OR(F3312="Standard domestic 15% (Box 7)",F3312="Import - VAT paid at customs (Box 8)",F3312="Import - Reverse charge (Box 9)"),ROUND(H3312*Setup!$B$9,2),0))</f>
        <v/>
      </c>
      <c r="Q3312" s="34">
        <f>IF(A3312="","",I3312-P3312)</f>
        <v/>
      </c>
      <c r="R3312" s="34">
        <f>IF(A3312="","",IF(L3312="Yes",I3312,0))</f>
        <v/>
      </c>
      <c r="S3312" s="34">
        <f>IF(A3312="","",IF(AND(L3312="Yes",K3312="Yes",NOT(ISNUMBER(SEARCH("blocked",G3312))),OR(F3312="Standard domestic 15% (Box 7)",F3312="Import - VAT paid at customs (Box 8)",F3312="Import - Reverse charge (Box 9)"),OR(F3312&lt;&gt;"Standard domestic 15% (Box 7)",AND(LEN(D3312)=15,LEFT(D3312,1)="3",RIGHT(D3312,1)="3",ISNUMBER(--D3312)))),I3312,0))</f>
        <v/>
      </c>
      <c r="T3312" s="34">
        <f>IF(A3312="","",R3312-S3312)</f>
        <v/>
      </c>
      <c r="U3312" s="23">
        <f>IF(A3312="","",IF(O3312=0,"Outside audit periods; ","")&amp;IF(F3312="","No VAT category; ","")&amp;IF(ABS(Q3312)&gt;Setup!$B$10,"VAT ≠ 15% × net; ","")&amp;IF(AND(F3312="Standard domestic 15% (Box 7)",NOT(AND(LEN(D3312)=15,LEFT(D3312,1)="3",RIGHT(D3312,1)="3",ISNUMBER(--D3312)))),"Invalid/missing supplier VAT no; ","")&amp;IF(AND(L3312="Yes",K3312&lt;&gt;"Yes"),"VAT claimed without valid tax invoice; ","")&amp;IF(AND(L3312="Yes",ISNUMBER(SEARCH("blocked",G3312))),"Blocked input VAT claimed; ","")&amp;IF(AND(F3312="Import - VAT paid at customs (Box 8)",M3312=""),"Customs declaration no missing; ","")&amp;IF(AND(F3312="Import - Reverse charge (Box 9)",E3312="Saudi Arabia"),"RCM used for a local supplier; ","")&amp;IF(AND(L3312="Yes",NOT(OR(F3312="Standard domestic 15% (Box 7)",F3312="Import - VAT paid at customs (Box 8)",F3312="Import - Reverse charge (Box 9)"))),"VAT claimed on non-taxable category; ",""))</f>
        <v/>
      </c>
    </row>
    <row r="3313">
      <c r="A3313" s="17" t="n"/>
      <c r="B3313" s="14" t="n"/>
      <c r="C3313" s="14" t="n"/>
      <c r="D3313" s="16" t="n"/>
      <c r="E3313" s="14" t="n"/>
      <c r="F3313" s="14" t="n"/>
      <c r="G3313" s="14" t="n"/>
      <c r="H3313" s="19" t="n"/>
      <c r="I3313" s="19" t="n"/>
      <c r="J3313" s="34">
        <f>IF(A3313="","",H3313+I3313)</f>
        <v/>
      </c>
      <c r="K3313" s="14" t="n"/>
      <c r="L3313" s="14" t="n"/>
      <c r="M3313" s="14" t="n"/>
      <c r="N3313" s="14" t="n"/>
      <c r="O3313" s="20">
        <f>IF(A3313="","",SUMPRODUCT((A3313&gt;=Setup!$C$19:$C$30)*(A3313&lt;=Setup!$D$19:$D$30)*Setup!$A$19:$A$30))</f>
        <v/>
      </c>
      <c r="P3313" s="34">
        <f>IF(A3313="","",IF(OR(F3313="Standard domestic 15% (Box 7)",F3313="Import - VAT paid at customs (Box 8)",F3313="Import - Reverse charge (Box 9)"),ROUND(H3313*Setup!$B$9,2),0))</f>
        <v/>
      </c>
      <c r="Q3313" s="34">
        <f>IF(A3313="","",I3313-P3313)</f>
        <v/>
      </c>
      <c r="R3313" s="34">
        <f>IF(A3313="","",IF(L3313="Yes",I3313,0))</f>
        <v/>
      </c>
      <c r="S3313" s="34">
        <f>IF(A3313="","",IF(AND(L3313="Yes",K3313="Yes",NOT(ISNUMBER(SEARCH("blocked",G3313))),OR(F3313="Standard domestic 15% (Box 7)",F3313="Import - VAT paid at customs (Box 8)",F3313="Import - Reverse charge (Box 9)"),OR(F3313&lt;&gt;"Standard domestic 15% (Box 7)",AND(LEN(D3313)=15,LEFT(D3313,1)="3",RIGHT(D3313,1)="3",ISNUMBER(--D3313)))),I3313,0))</f>
        <v/>
      </c>
      <c r="T3313" s="34">
        <f>IF(A3313="","",R3313-S3313)</f>
        <v/>
      </c>
      <c r="U3313" s="23">
        <f>IF(A3313="","",IF(O3313=0,"Outside audit periods; ","")&amp;IF(F3313="","No VAT category; ","")&amp;IF(ABS(Q3313)&gt;Setup!$B$10,"VAT ≠ 15% × net; ","")&amp;IF(AND(F3313="Standard domestic 15% (Box 7)",NOT(AND(LEN(D3313)=15,LEFT(D3313,1)="3",RIGHT(D3313,1)="3",ISNUMBER(--D3313)))),"Invalid/missing supplier VAT no; ","")&amp;IF(AND(L3313="Yes",K3313&lt;&gt;"Yes"),"VAT claimed without valid tax invoice; ","")&amp;IF(AND(L3313="Yes",ISNUMBER(SEARCH("blocked",G3313))),"Blocked input VAT claimed; ","")&amp;IF(AND(F3313="Import - VAT paid at customs (Box 8)",M3313=""),"Customs declaration no missing; ","")&amp;IF(AND(F3313="Import - Reverse charge (Box 9)",E3313="Saudi Arabia"),"RCM used for a local supplier; ","")&amp;IF(AND(L3313="Yes",NOT(OR(F3313="Standard domestic 15% (Box 7)",F3313="Import - VAT paid at customs (Box 8)",F3313="Import - Reverse charge (Box 9)"))),"VAT claimed on non-taxable category; ",""))</f>
        <v/>
      </c>
    </row>
    <row r="3314">
      <c r="A3314" s="17" t="n"/>
      <c r="B3314" s="14" t="n"/>
      <c r="C3314" s="14" t="n"/>
      <c r="D3314" s="16" t="n"/>
      <c r="E3314" s="14" t="n"/>
      <c r="F3314" s="14" t="n"/>
      <c r="G3314" s="14" t="n"/>
      <c r="H3314" s="19" t="n"/>
      <c r="I3314" s="19" t="n"/>
      <c r="J3314" s="34">
        <f>IF(A3314="","",H3314+I3314)</f>
        <v/>
      </c>
      <c r="K3314" s="14" t="n"/>
      <c r="L3314" s="14" t="n"/>
      <c r="M3314" s="14" t="n"/>
      <c r="N3314" s="14" t="n"/>
      <c r="O3314" s="20">
        <f>IF(A3314="","",SUMPRODUCT((A3314&gt;=Setup!$C$19:$C$30)*(A3314&lt;=Setup!$D$19:$D$30)*Setup!$A$19:$A$30))</f>
        <v/>
      </c>
      <c r="P3314" s="34">
        <f>IF(A3314="","",IF(OR(F3314="Standard domestic 15% (Box 7)",F3314="Import - VAT paid at customs (Box 8)",F3314="Import - Reverse charge (Box 9)"),ROUND(H3314*Setup!$B$9,2),0))</f>
        <v/>
      </c>
      <c r="Q3314" s="34">
        <f>IF(A3314="","",I3314-P3314)</f>
        <v/>
      </c>
      <c r="R3314" s="34">
        <f>IF(A3314="","",IF(L3314="Yes",I3314,0))</f>
        <v/>
      </c>
      <c r="S3314" s="34">
        <f>IF(A3314="","",IF(AND(L3314="Yes",K3314="Yes",NOT(ISNUMBER(SEARCH("blocked",G3314))),OR(F3314="Standard domestic 15% (Box 7)",F3314="Import - VAT paid at customs (Box 8)",F3314="Import - Reverse charge (Box 9)"),OR(F3314&lt;&gt;"Standard domestic 15% (Box 7)",AND(LEN(D3314)=15,LEFT(D3314,1)="3",RIGHT(D3314,1)="3",ISNUMBER(--D3314)))),I3314,0))</f>
        <v/>
      </c>
      <c r="T3314" s="34">
        <f>IF(A3314="","",R3314-S3314)</f>
        <v/>
      </c>
      <c r="U3314" s="23">
        <f>IF(A3314="","",IF(O3314=0,"Outside audit periods; ","")&amp;IF(F3314="","No VAT category; ","")&amp;IF(ABS(Q3314)&gt;Setup!$B$10,"VAT ≠ 15% × net; ","")&amp;IF(AND(F3314="Standard domestic 15% (Box 7)",NOT(AND(LEN(D3314)=15,LEFT(D3314,1)="3",RIGHT(D3314,1)="3",ISNUMBER(--D3314)))),"Invalid/missing supplier VAT no; ","")&amp;IF(AND(L3314="Yes",K3314&lt;&gt;"Yes"),"VAT claimed without valid tax invoice; ","")&amp;IF(AND(L3314="Yes",ISNUMBER(SEARCH("blocked",G3314))),"Blocked input VAT claimed; ","")&amp;IF(AND(F3314="Import - VAT paid at customs (Box 8)",M3314=""),"Customs declaration no missing; ","")&amp;IF(AND(F3314="Import - Reverse charge (Box 9)",E3314="Saudi Arabia"),"RCM used for a local supplier; ","")&amp;IF(AND(L3314="Yes",NOT(OR(F3314="Standard domestic 15% (Box 7)",F3314="Import - VAT paid at customs (Box 8)",F3314="Import - Reverse charge (Box 9)"))),"VAT claimed on non-taxable category; ",""))</f>
        <v/>
      </c>
    </row>
    <row r="3315">
      <c r="A3315" s="17" t="n"/>
      <c r="B3315" s="14" t="n"/>
      <c r="C3315" s="14" t="n"/>
      <c r="D3315" s="16" t="n"/>
      <c r="E3315" s="14" t="n"/>
      <c r="F3315" s="14" t="n"/>
      <c r="G3315" s="14" t="n"/>
      <c r="H3315" s="19" t="n"/>
      <c r="I3315" s="19" t="n"/>
      <c r="J3315" s="34">
        <f>IF(A3315="","",H3315+I3315)</f>
        <v/>
      </c>
      <c r="K3315" s="14" t="n"/>
      <c r="L3315" s="14" t="n"/>
      <c r="M3315" s="14" t="n"/>
      <c r="N3315" s="14" t="n"/>
      <c r="O3315" s="20">
        <f>IF(A3315="","",SUMPRODUCT((A3315&gt;=Setup!$C$19:$C$30)*(A3315&lt;=Setup!$D$19:$D$30)*Setup!$A$19:$A$30))</f>
        <v/>
      </c>
      <c r="P3315" s="34">
        <f>IF(A3315="","",IF(OR(F3315="Standard domestic 15% (Box 7)",F3315="Import - VAT paid at customs (Box 8)",F3315="Import - Reverse charge (Box 9)"),ROUND(H3315*Setup!$B$9,2),0))</f>
        <v/>
      </c>
      <c r="Q3315" s="34">
        <f>IF(A3315="","",I3315-P3315)</f>
        <v/>
      </c>
      <c r="R3315" s="34">
        <f>IF(A3315="","",IF(L3315="Yes",I3315,0))</f>
        <v/>
      </c>
      <c r="S3315" s="34">
        <f>IF(A3315="","",IF(AND(L3315="Yes",K3315="Yes",NOT(ISNUMBER(SEARCH("blocked",G3315))),OR(F3315="Standard domestic 15% (Box 7)",F3315="Import - VAT paid at customs (Box 8)",F3315="Import - Reverse charge (Box 9)"),OR(F3315&lt;&gt;"Standard domestic 15% (Box 7)",AND(LEN(D3315)=15,LEFT(D3315,1)="3",RIGHT(D3315,1)="3",ISNUMBER(--D3315)))),I3315,0))</f>
        <v/>
      </c>
      <c r="T3315" s="34">
        <f>IF(A3315="","",R3315-S3315)</f>
        <v/>
      </c>
      <c r="U3315" s="23">
        <f>IF(A3315="","",IF(O3315=0,"Outside audit periods; ","")&amp;IF(F3315="","No VAT category; ","")&amp;IF(ABS(Q3315)&gt;Setup!$B$10,"VAT ≠ 15% × net; ","")&amp;IF(AND(F3315="Standard domestic 15% (Box 7)",NOT(AND(LEN(D3315)=15,LEFT(D3315,1)="3",RIGHT(D3315,1)="3",ISNUMBER(--D3315)))),"Invalid/missing supplier VAT no; ","")&amp;IF(AND(L3315="Yes",K3315&lt;&gt;"Yes"),"VAT claimed without valid tax invoice; ","")&amp;IF(AND(L3315="Yes",ISNUMBER(SEARCH("blocked",G3315))),"Blocked input VAT claimed; ","")&amp;IF(AND(F3315="Import - VAT paid at customs (Box 8)",M3315=""),"Customs declaration no missing; ","")&amp;IF(AND(F3315="Import - Reverse charge (Box 9)",E3315="Saudi Arabia"),"RCM used for a local supplier; ","")&amp;IF(AND(L3315="Yes",NOT(OR(F3315="Standard domestic 15% (Box 7)",F3315="Import - VAT paid at customs (Box 8)",F3315="Import - Reverse charge (Box 9)"))),"VAT claimed on non-taxable category; ",""))</f>
        <v/>
      </c>
    </row>
    <row r="3316">
      <c r="A3316" s="17" t="n"/>
      <c r="B3316" s="14" t="n"/>
      <c r="C3316" s="14" t="n"/>
      <c r="D3316" s="16" t="n"/>
      <c r="E3316" s="14" t="n"/>
      <c r="F3316" s="14" t="n"/>
      <c r="G3316" s="14" t="n"/>
      <c r="H3316" s="19" t="n"/>
      <c r="I3316" s="19" t="n"/>
      <c r="J3316" s="34">
        <f>IF(A3316="","",H3316+I3316)</f>
        <v/>
      </c>
      <c r="K3316" s="14" t="n"/>
      <c r="L3316" s="14" t="n"/>
      <c r="M3316" s="14" t="n"/>
      <c r="N3316" s="14" t="n"/>
      <c r="O3316" s="20">
        <f>IF(A3316="","",SUMPRODUCT((A3316&gt;=Setup!$C$19:$C$30)*(A3316&lt;=Setup!$D$19:$D$30)*Setup!$A$19:$A$30))</f>
        <v/>
      </c>
      <c r="P3316" s="34">
        <f>IF(A3316="","",IF(OR(F3316="Standard domestic 15% (Box 7)",F3316="Import - VAT paid at customs (Box 8)",F3316="Import - Reverse charge (Box 9)"),ROUND(H3316*Setup!$B$9,2),0))</f>
        <v/>
      </c>
      <c r="Q3316" s="34">
        <f>IF(A3316="","",I3316-P3316)</f>
        <v/>
      </c>
      <c r="R3316" s="34">
        <f>IF(A3316="","",IF(L3316="Yes",I3316,0))</f>
        <v/>
      </c>
      <c r="S3316" s="34">
        <f>IF(A3316="","",IF(AND(L3316="Yes",K3316="Yes",NOT(ISNUMBER(SEARCH("blocked",G3316))),OR(F3316="Standard domestic 15% (Box 7)",F3316="Import - VAT paid at customs (Box 8)",F3316="Import - Reverse charge (Box 9)"),OR(F3316&lt;&gt;"Standard domestic 15% (Box 7)",AND(LEN(D3316)=15,LEFT(D3316,1)="3",RIGHT(D3316,1)="3",ISNUMBER(--D3316)))),I3316,0))</f>
        <v/>
      </c>
      <c r="T3316" s="34">
        <f>IF(A3316="","",R3316-S3316)</f>
        <v/>
      </c>
      <c r="U3316" s="23">
        <f>IF(A3316="","",IF(O3316=0,"Outside audit periods; ","")&amp;IF(F3316="","No VAT category; ","")&amp;IF(ABS(Q3316)&gt;Setup!$B$10,"VAT ≠ 15% × net; ","")&amp;IF(AND(F3316="Standard domestic 15% (Box 7)",NOT(AND(LEN(D3316)=15,LEFT(D3316,1)="3",RIGHT(D3316,1)="3",ISNUMBER(--D3316)))),"Invalid/missing supplier VAT no; ","")&amp;IF(AND(L3316="Yes",K3316&lt;&gt;"Yes"),"VAT claimed without valid tax invoice; ","")&amp;IF(AND(L3316="Yes",ISNUMBER(SEARCH("blocked",G3316))),"Blocked input VAT claimed; ","")&amp;IF(AND(F3316="Import - VAT paid at customs (Box 8)",M3316=""),"Customs declaration no missing; ","")&amp;IF(AND(F3316="Import - Reverse charge (Box 9)",E3316="Saudi Arabia"),"RCM used for a local supplier; ","")&amp;IF(AND(L3316="Yes",NOT(OR(F3316="Standard domestic 15% (Box 7)",F3316="Import - VAT paid at customs (Box 8)",F3316="Import - Reverse charge (Box 9)"))),"VAT claimed on non-taxable category; ",""))</f>
        <v/>
      </c>
    </row>
    <row r="3317">
      <c r="A3317" s="17" t="n"/>
      <c r="B3317" s="14" t="n"/>
      <c r="C3317" s="14" t="n"/>
      <c r="D3317" s="16" t="n"/>
      <c r="E3317" s="14" t="n"/>
      <c r="F3317" s="14" t="n"/>
      <c r="G3317" s="14" t="n"/>
      <c r="H3317" s="19" t="n"/>
      <c r="I3317" s="19" t="n"/>
      <c r="J3317" s="34">
        <f>IF(A3317="","",H3317+I3317)</f>
        <v/>
      </c>
      <c r="K3317" s="14" t="n"/>
      <c r="L3317" s="14" t="n"/>
      <c r="M3317" s="14" t="n"/>
      <c r="N3317" s="14" t="n"/>
      <c r="O3317" s="20">
        <f>IF(A3317="","",SUMPRODUCT((A3317&gt;=Setup!$C$19:$C$30)*(A3317&lt;=Setup!$D$19:$D$30)*Setup!$A$19:$A$30))</f>
        <v/>
      </c>
      <c r="P3317" s="34">
        <f>IF(A3317="","",IF(OR(F3317="Standard domestic 15% (Box 7)",F3317="Import - VAT paid at customs (Box 8)",F3317="Import - Reverse charge (Box 9)"),ROUND(H3317*Setup!$B$9,2),0))</f>
        <v/>
      </c>
      <c r="Q3317" s="34">
        <f>IF(A3317="","",I3317-P3317)</f>
        <v/>
      </c>
      <c r="R3317" s="34">
        <f>IF(A3317="","",IF(L3317="Yes",I3317,0))</f>
        <v/>
      </c>
      <c r="S3317" s="34">
        <f>IF(A3317="","",IF(AND(L3317="Yes",K3317="Yes",NOT(ISNUMBER(SEARCH("blocked",G3317))),OR(F3317="Standard domestic 15% (Box 7)",F3317="Import - VAT paid at customs (Box 8)",F3317="Import - Reverse charge (Box 9)"),OR(F3317&lt;&gt;"Standard domestic 15% (Box 7)",AND(LEN(D3317)=15,LEFT(D3317,1)="3",RIGHT(D3317,1)="3",ISNUMBER(--D3317)))),I3317,0))</f>
        <v/>
      </c>
      <c r="T3317" s="34">
        <f>IF(A3317="","",R3317-S3317)</f>
        <v/>
      </c>
      <c r="U3317" s="23">
        <f>IF(A3317="","",IF(O3317=0,"Outside audit periods; ","")&amp;IF(F3317="","No VAT category; ","")&amp;IF(ABS(Q3317)&gt;Setup!$B$10,"VAT ≠ 15% × net; ","")&amp;IF(AND(F3317="Standard domestic 15% (Box 7)",NOT(AND(LEN(D3317)=15,LEFT(D3317,1)="3",RIGHT(D3317,1)="3",ISNUMBER(--D3317)))),"Invalid/missing supplier VAT no; ","")&amp;IF(AND(L3317="Yes",K3317&lt;&gt;"Yes"),"VAT claimed without valid tax invoice; ","")&amp;IF(AND(L3317="Yes",ISNUMBER(SEARCH("blocked",G3317))),"Blocked input VAT claimed; ","")&amp;IF(AND(F3317="Import - VAT paid at customs (Box 8)",M3317=""),"Customs declaration no missing; ","")&amp;IF(AND(F3317="Import - Reverse charge (Box 9)",E3317="Saudi Arabia"),"RCM used for a local supplier; ","")&amp;IF(AND(L3317="Yes",NOT(OR(F3317="Standard domestic 15% (Box 7)",F3317="Import - VAT paid at customs (Box 8)",F3317="Import - Reverse charge (Box 9)"))),"VAT claimed on non-taxable category; ",""))</f>
        <v/>
      </c>
    </row>
    <row r="3318">
      <c r="A3318" s="17" t="n"/>
      <c r="B3318" s="14" t="n"/>
      <c r="C3318" s="14" t="n"/>
      <c r="D3318" s="16" t="n"/>
      <c r="E3318" s="14" t="n"/>
      <c r="F3318" s="14" t="n"/>
      <c r="G3318" s="14" t="n"/>
      <c r="H3318" s="19" t="n"/>
      <c r="I3318" s="19" t="n"/>
      <c r="J3318" s="34">
        <f>IF(A3318="","",H3318+I3318)</f>
        <v/>
      </c>
      <c r="K3318" s="14" t="n"/>
      <c r="L3318" s="14" t="n"/>
      <c r="M3318" s="14" t="n"/>
      <c r="N3318" s="14" t="n"/>
      <c r="O3318" s="20">
        <f>IF(A3318="","",SUMPRODUCT((A3318&gt;=Setup!$C$19:$C$30)*(A3318&lt;=Setup!$D$19:$D$30)*Setup!$A$19:$A$30))</f>
        <v/>
      </c>
      <c r="P3318" s="34">
        <f>IF(A3318="","",IF(OR(F3318="Standard domestic 15% (Box 7)",F3318="Import - VAT paid at customs (Box 8)",F3318="Import - Reverse charge (Box 9)"),ROUND(H3318*Setup!$B$9,2),0))</f>
        <v/>
      </c>
      <c r="Q3318" s="34">
        <f>IF(A3318="","",I3318-P3318)</f>
        <v/>
      </c>
      <c r="R3318" s="34">
        <f>IF(A3318="","",IF(L3318="Yes",I3318,0))</f>
        <v/>
      </c>
      <c r="S3318" s="34">
        <f>IF(A3318="","",IF(AND(L3318="Yes",K3318="Yes",NOT(ISNUMBER(SEARCH("blocked",G3318))),OR(F3318="Standard domestic 15% (Box 7)",F3318="Import - VAT paid at customs (Box 8)",F3318="Import - Reverse charge (Box 9)"),OR(F3318&lt;&gt;"Standard domestic 15% (Box 7)",AND(LEN(D3318)=15,LEFT(D3318,1)="3",RIGHT(D3318,1)="3",ISNUMBER(--D3318)))),I3318,0))</f>
        <v/>
      </c>
      <c r="T3318" s="34">
        <f>IF(A3318="","",R3318-S3318)</f>
        <v/>
      </c>
      <c r="U3318" s="23">
        <f>IF(A3318="","",IF(O3318=0,"Outside audit periods; ","")&amp;IF(F3318="","No VAT category; ","")&amp;IF(ABS(Q3318)&gt;Setup!$B$10,"VAT ≠ 15% × net; ","")&amp;IF(AND(F3318="Standard domestic 15% (Box 7)",NOT(AND(LEN(D3318)=15,LEFT(D3318,1)="3",RIGHT(D3318,1)="3",ISNUMBER(--D3318)))),"Invalid/missing supplier VAT no; ","")&amp;IF(AND(L3318="Yes",K3318&lt;&gt;"Yes"),"VAT claimed without valid tax invoice; ","")&amp;IF(AND(L3318="Yes",ISNUMBER(SEARCH("blocked",G3318))),"Blocked input VAT claimed; ","")&amp;IF(AND(F3318="Import - VAT paid at customs (Box 8)",M3318=""),"Customs declaration no missing; ","")&amp;IF(AND(F3318="Import - Reverse charge (Box 9)",E3318="Saudi Arabia"),"RCM used for a local supplier; ","")&amp;IF(AND(L3318="Yes",NOT(OR(F3318="Standard domestic 15% (Box 7)",F3318="Import - VAT paid at customs (Box 8)",F3318="Import - Reverse charge (Box 9)"))),"VAT claimed on non-taxable category; ",""))</f>
        <v/>
      </c>
    </row>
    <row r="3319">
      <c r="A3319" s="17" t="n"/>
      <c r="B3319" s="14" t="n"/>
      <c r="C3319" s="14" t="n"/>
      <c r="D3319" s="16" t="n"/>
      <c r="E3319" s="14" t="n"/>
      <c r="F3319" s="14" t="n"/>
      <c r="G3319" s="14" t="n"/>
      <c r="H3319" s="19" t="n"/>
      <c r="I3319" s="19" t="n"/>
      <c r="J3319" s="34">
        <f>IF(A3319="","",H3319+I3319)</f>
        <v/>
      </c>
      <c r="K3319" s="14" t="n"/>
      <c r="L3319" s="14" t="n"/>
      <c r="M3319" s="14" t="n"/>
      <c r="N3319" s="14" t="n"/>
      <c r="O3319" s="20">
        <f>IF(A3319="","",SUMPRODUCT((A3319&gt;=Setup!$C$19:$C$30)*(A3319&lt;=Setup!$D$19:$D$30)*Setup!$A$19:$A$30))</f>
        <v/>
      </c>
      <c r="P3319" s="34">
        <f>IF(A3319="","",IF(OR(F3319="Standard domestic 15% (Box 7)",F3319="Import - VAT paid at customs (Box 8)",F3319="Import - Reverse charge (Box 9)"),ROUND(H3319*Setup!$B$9,2),0))</f>
        <v/>
      </c>
      <c r="Q3319" s="34">
        <f>IF(A3319="","",I3319-P3319)</f>
        <v/>
      </c>
      <c r="R3319" s="34">
        <f>IF(A3319="","",IF(L3319="Yes",I3319,0))</f>
        <v/>
      </c>
      <c r="S3319" s="34">
        <f>IF(A3319="","",IF(AND(L3319="Yes",K3319="Yes",NOT(ISNUMBER(SEARCH("blocked",G3319))),OR(F3319="Standard domestic 15% (Box 7)",F3319="Import - VAT paid at customs (Box 8)",F3319="Import - Reverse charge (Box 9)"),OR(F3319&lt;&gt;"Standard domestic 15% (Box 7)",AND(LEN(D3319)=15,LEFT(D3319,1)="3",RIGHT(D3319,1)="3",ISNUMBER(--D3319)))),I3319,0))</f>
        <v/>
      </c>
      <c r="T3319" s="34">
        <f>IF(A3319="","",R3319-S3319)</f>
        <v/>
      </c>
      <c r="U3319" s="23">
        <f>IF(A3319="","",IF(O3319=0,"Outside audit periods; ","")&amp;IF(F3319="","No VAT category; ","")&amp;IF(ABS(Q3319)&gt;Setup!$B$10,"VAT ≠ 15% × net; ","")&amp;IF(AND(F3319="Standard domestic 15% (Box 7)",NOT(AND(LEN(D3319)=15,LEFT(D3319,1)="3",RIGHT(D3319,1)="3",ISNUMBER(--D3319)))),"Invalid/missing supplier VAT no; ","")&amp;IF(AND(L3319="Yes",K3319&lt;&gt;"Yes"),"VAT claimed without valid tax invoice; ","")&amp;IF(AND(L3319="Yes",ISNUMBER(SEARCH("blocked",G3319))),"Blocked input VAT claimed; ","")&amp;IF(AND(F3319="Import - VAT paid at customs (Box 8)",M3319=""),"Customs declaration no missing; ","")&amp;IF(AND(F3319="Import - Reverse charge (Box 9)",E3319="Saudi Arabia"),"RCM used for a local supplier; ","")&amp;IF(AND(L3319="Yes",NOT(OR(F3319="Standard domestic 15% (Box 7)",F3319="Import - VAT paid at customs (Box 8)",F3319="Import - Reverse charge (Box 9)"))),"VAT claimed on non-taxable category; ",""))</f>
        <v/>
      </c>
    </row>
    <row r="3320">
      <c r="A3320" s="17" t="n"/>
      <c r="B3320" s="14" t="n"/>
      <c r="C3320" s="14" t="n"/>
      <c r="D3320" s="16" t="n"/>
      <c r="E3320" s="14" t="n"/>
      <c r="F3320" s="14" t="n"/>
      <c r="G3320" s="14" t="n"/>
      <c r="H3320" s="19" t="n"/>
      <c r="I3320" s="19" t="n"/>
      <c r="J3320" s="34">
        <f>IF(A3320="","",H3320+I3320)</f>
        <v/>
      </c>
      <c r="K3320" s="14" t="n"/>
      <c r="L3320" s="14" t="n"/>
      <c r="M3320" s="14" t="n"/>
      <c r="N3320" s="14" t="n"/>
      <c r="O3320" s="20">
        <f>IF(A3320="","",SUMPRODUCT((A3320&gt;=Setup!$C$19:$C$30)*(A3320&lt;=Setup!$D$19:$D$30)*Setup!$A$19:$A$30))</f>
        <v/>
      </c>
      <c r="P3320" s="34">
        <f>IF(A3320="","",IF(OR(F3320="Standard domestic 15% (Box 7)",F3320="Import - VAT paid at customs (Box 8)",F3320="Import - Reverse charge (Box 9)"),ROUND(H3320*Setup!$B$9,2),0))</f>
        <v/>
      </c>
      <c r="Q3320" s="34">
        <f>IF(A3320="","",I3320-P3320)</f>
        <v/>
      </c>
      <c r="R3320" s="34">
        <f>IF(A3320="","",IF(L3320="Yes",I3320,0))</f>
        <v/>
      </c>
      <c r="S3320" s="34">
        <f>IF(A3320="","",IF(AND(L3320="Yes",K3320="Yes",NOT(ISNUMBER(SEARCH("blocked",G3320))),OR(F3320="Standard domestic 15% (Box 7)",F3320="Import - VAT paid at customs (Box 8)",F3320="Import - Reverse charge (Box 9)"),OR(F3320&lt;&gt;"Standard domestic 15% (Box 7)",AND(LEN(D3320)=15,LEFT(D3320,1)="3",RIGHT(D3320,1)="3",ISNUMBER(--D3320)))),I3320,0))</f>
        <v/>
      </c>
      <c r="T3320" s="34">
        <f>IF(A3320="","",R3320-S3320)</f>
        <v/>
      </c>
      <c r="U3320" s="23">
        <f>IF(A3320="","",IF(O3320=0,"Outside audit periods; ","")&amp;IF(F3320="","No VAT category; ","")&amp;IF(ABS(Q3320)&gt;Setup!$B$10,"VAT ≠ 15% × net; ","")&amp;IF(AND(F3320="Standard domestic 15% (Box 7)",NOT(AND(LEN(D3320)=15,LEFT(D3320,1)="3",RIGHT(D3320,1)="3",ISNUMBER(--D3320)))),"Invalid/missing supplier VAT no; ","")&amp;IF(AND(L3320="Yes",K3320&lt;&gt;"Yes"),"VAT claimed without valid tax invoice; ","")&amp;IF(AND(L3320="Yes",ISNUMBER(SEARCH("blocked",G3320))),"Blocked input VAT claimed; ","")&amp;IF(AND(F3320="Import - VAT paid at customs (Box 8)",M3320=""),"Customs declaration no missing; ","")&amp;IF(AND(F3320="Import - Reverse charge (Box 9)",E3320="Saudi Arabia"),"RCM used for a local supplier; ","")&amp;IF(AND(L3320="Yes",NOT(OR(F3320="Standard domestic 15% (Box 7)",F3320="Import - VAT paid at customs (Box 8)",F3320="Import - Reverse charge (Box 9)"))),"VAT claimed on non-taxable category; ",""))</f>
        <v/>
      </c>
    </row>
    <row r="3321">
      <c r="A3321" s="17" t="n"/>
      <c r="B3321" s="14" t="n"/>
      <c r="C3321" s="14" t="n"/>
      <c r="D3321" s="16" t="n"/>
      <c r="E3321" s="14" t="n"/>
      <c r="F3321" s="14" t="n"/>
      <c r="G3321" s="14" t="n"/>
      <c r="H3321" s="19" t="n"/>
      <c r="I3321" s="19" t="n"/>
      <c r="J3321" s="34">
        <f>IF(A3321="","",H3321+I3321)</f>
        <v/>
      </c>
      <c r="K3321" s="14" t="n"/>
      <c r="L3321" s="14" t="n"/>
      <c r="M3321" s="14" t="n"/>
      <c r="N3321" s="14" t="n"/>
      <c r="O3321" s="20">
        <f>IF(A3321="","",SUMPRODUCT((A3321&gt;=Setup!$C$19:$C$30)*(A3321&lt;=Setup!$D$19:$D$30)*Setup!$A$19:$A$30))</f>
        <v/>
      </c>
      <c r="P3321" s="34">
        <f>IF(A3321="","",IF(OR(F3321="Standard domestic 15% (Box 7)",F3321="Import - VAT paid at customs (Box 8)",F3321="Import - Reverse charge (Box 9)"),ROUND(H3321*Setup!$B$9,2),0))</f>
        <v/>
      </c>
      <c r="Q3321" s="34">
        <f>IF(A3321="","",I3321-P3321)</f>
        <v/>
      </c>
      <c r="R3321" s="34">
        <f>IF(A3321="","",IF(L3321="Yes",I3321,0))</f>
        <v/>
      </c>
      <c r="S3321" s="34">
        <f>IF(A3321="","",IF(AND(L3321="Yes",K3321="Yes",NOT(ISNUMBER(SEARCH("blocked",G3321))),OR(F3321="Standard domestic 15% (Box 7)",F3321="Import - VAT paid at customs (Box 8)",F3321="Import - Reverse charge (Box 9)"),OR(F3321&lt;&gt;"Standard domestic 15% (Box 7)",AND(LEN(D3321)=15,LEFT(D3321,1)="3",RIGHT(D3321,1)="3",ISNUMBER(--D3321)))),I3321,0))</f>
        <v/>
      </c>
      <c r="T3321" s="34">
        <f>IF(A3321="","",R3321-S3321)</f>
        <v/>
      </c>
      <c r="U3321" s="23">
        <f>IF(A3321="","",IF(O3321=0,"Outside audit periods; ","")&amp;IF(F3321="","No VAT category; ","")&amp;IF(ABS(Q3321)&gt;Setup!$B$10,"VAT ≠ 15% × net; ","")&amp;IF(AND(F3321="Standard domestic 15% (Box 7)",NOT(AND(LEN(D3321)=15,LEFT(D3321,1)="3",RIGHT(D3321,1)="3",ISNUMBER(--D3321)))),"Invalid/missing supplier VAT no; ","")&amp;IF(AND(L3321="Yes",K3321&lt;&gt;"Yes"),"VAT claimed without valid tax invoice; ","")&amp;IF(AND(L3321="Yes",ISNUMBER(SEARCH("blocked",G3321))),"Blocked input VAT claimed; ","")&amp;IF(AND(F3321="Import - VAT paid at customs (Box 8)",M3321=""),"Customs declaration no missing; ","")&amp;IF(AND(F3321="Import - Reverse charge (Box 9)",E3321="Saudi Arabia"),"RCM used for a local supplier; ","")&amp;IF(AND(L3321="Yes",NOT(OR(F3321="Standard domestic 15% (Box 7)",F3321="Import - VAT paid at customs (Box 8)",F3321="Import - Reverse charge (Box 9)"))),"VAT claimed on non-taxable category; ",""))</f>
        <v/>
      </c>
    </row>
    <row r="3322">
      <c r="A3322" s="17" t="n"/>
      <c r="B3322" s="14" t="n"/>
      <c r="C3322" s="14" t="n"/>
      <c r="D3322" s="16" t="n"/>
      <c r="E3322" s="14" t="n"/>
      <c r="F3322" s="14" t="n"/>
      <c r="G3322" s="14" t="n"/>
      <c r="H3322" s="19" t="n"/>
      <c r="I3322" s="19" t="n"/>
      <c r="J3322" s="34">
        <f>IF(A3322="","",H3322+I3322)</f>
        <v/>
      </c>
      <c r="K3322" s="14" t="n"/>
      <c r="L3322" s="14" t="n"/>
      <c r="M3322" s="14" t="n"/>
      <c r="N3322" s="14" t="n"/>
      <c r="O3322" s="20">
        <f>IF(A3322="","",SUMPRODUCT((A3322&gt;=Setup!$C$19:$C$30)*(A3322&lt;=Setup!$D$19:$D$30)*Setup!$A$19:$A$30))</f>
        <v/>
      </c>
      <c r="P3322" s="34">
        <f>IF(A3322="","",IF(OR(F3322="Standard domestic 15% (Box 7)",F3322="Import - VAT paid at customs (Box 8)",F3322="Import - Reverse charge (Box 9)"),ROUND(H3322*Setup!$B$9,2),0))</f>
        <v/>
      </c>
      <c r="Q3322" s="34">
        <f>IF(A3322="","",I3322-P3322)</f>
        <v/>
      </c>
      <c r="R3322" s="34">
        <f>IF(A3322="","",IF(L3322="Yes",I3322,0))</f>
        <v/>
      </c>
      <c r="S3322" s="34">
        <f>IF(A3322="","",IF(AND(L3322="Yes",K3322="Yes",NOT(ISNUMBER(SEARCH("blocked",G3322))),OR(F3322="Standard domestic 15% (Box 7)",F3322="Import - VAT paid at customs (Box 8)",F3322="Import - Reverse charge (Box 9)"),OR(F3322&lt;&gt;"Standard domestic 15% (Box 7)",AND(LEN(D3322)=15,LEFT(D3322,1)="3",RIGHT(D3322,1)="3",ISNUMBER(--D3322)))),I3322,0))</f>
        <v/>
      </c>
      <c r="T3322" s="34">
        <f>IF(A3322="","",R3322-S3322)</f>
        <v/>
      </c>
      <c r="U3322" s="23">
        <f>IF(A3322="","",IF(O3322=0,"Outside audit periods; ","")&amp;IF(F3322="","No VAT category; ","")&amp;IF(ABS(Q3322)&gt;Setup!$B$10,"VAT ≠ 15% × net; ","")&amp;IF(AND(F3322="Standard domestic 15% (Box 7)",NOT(AND(LEN(D3322)=15,LEFT(D3322,1)="3",RIGHT(D3322,1)="3",ISNUMBER(--D3322)))),"Invalid/missing supplier VAT no; ","")&amp;IF(AND(L3322="Yes",K3322&lt;&gt;"Yes"),"VAT claimed without valid tax invoice; ","")&amp;IF(AND(L3322="Yes",ISNUMBER(SEARCH("blocked",G3322))),"Blocked input VAT claimed; ","")&amp;IF(AND(F3322="Import - VAT paid at customs (Box 8)",M3322=""),"Customs declaration no missing; ","")&amp;IF(AND(F3322="Import - Reverse charge (Box 9)",E3322="Saudi Arabia"),"RCM used for a local supplier; ","")&amp;IF(AND(L3322="Yes",NOT(OR(F3322="Standard domestic 15% (Box 7)",F3322="Import - VAT paid at customs (Box 8)",F3322="Import - Reverse charge (Box 9)"))),"VAT claimed on non-taxable category; ",""))</f>
        <v/>
      </c>
    </row>
    <row r="3323">
      <c r="A3323" s="17" t="n"/>
      <c r="B3323" s="14" t="n"/>
      <c r="C3323" s="14" t="n"/>
      <c r="D3323" s="16" t="n"/>
      <c r="E3323" s="14" t="n"/>
      <c r="F3323" s="14" t="n"/>
      <c r="G3323" s="14" t="n"/>
      <c r="H3323" s="19" t="n"/>
      <c r="I3323" s="19" t="n"/>
      <c r="J3323" s="34">
        <f>IF(A3323="","",H3323+I3323)</f>
        <v/>
      </c>
      <c r="K3323" s="14" t="n"/>
      <c r="L3323" s="14" t="n"/>
      <c r="M3323" s="14" t="n"/>
      <c r="N3323" s="14" t="n"/>
      <c r="O3323" s="20">
        <f>IF(A3323="","",SUMPRODUCT((A3323&gt;=Setup!$C$19:$C$30)*(A3323&lt;=Setup!$D$19:$D$30)*Setup!$A$19:$A$30))</f>
        <v/>
      </c>
      <c r="P3323" s="34">
        <f>IF(A3323="","",IF(OR(F3323="Standard domestic 15% (Box 7)",F3323="Import - VAT paid at customs (Box 8)",F3323="Import - Reverse charge (Box 9)"),ROUND(H3323*Setup!$B$9,2),0))</f>
        <v/>
      </c>
      <c r="Q3323" s="34">
        <f>IF(A3323="","",I3323-P3323)</f>
        <v/>
      </c>
      <c r="R3323" s="34">
        <f>IF(A3323="","",IF(L3323="Yes",I3323,0))</f>
        <v/>
      </c>
      <c r="S3323" s="34">
        <f>IF(A3323="","",IF(AND(L3323="Yes",K3323="Yes",NOT(ISNUMBER(SEARCH("blocked",G3323))),OR(F3323="Standard domestic 15% (Box 7)",F3323="Import - VAT paid at customs (Box 8)",F3323="Import - Reverse charge (Box 9)"),OR(F3323&lt;&gt;"Standard domestic 15% (Box 7)",AND(LEN(D3323)=15,LEFT(D3323,1)="3",RIGHT(D3323,1)="3",ISNUMBER(--D3323)))),I3323,0))</f>
        <v/>
      </c>
      <c r="T3323" s="34">
        <f>IF(A3323="","",R3323-S3323)</f>
        <v/>
      </c>
      <c r="U3323" s="23">
        <f>IF(A3323="","",IF(O3323=0,"Outside audit periods; ","")&amp;IF(F3323="","No VAT category; ","")&amp;IF(ABS(Q3323)&gt;Setup!$B$10,"VAT ≠ 15% × net; ","")&amp;IF(AND(F3323="Standard domestic 15% (Box 7)",NOT(AND(LEN(D3323)=15,LEFT(D3323,1)="3",RIGHT(D3323,1)="3",ISNUMBER(--D3323)))),"Invalid/missing supplier VAT no; ","")&amp;IF(AND(L3323="Yes",K3323&lt;&gt;"Yes"),"VAT claimed without valid tax invoice; ","")&amp;IF(AND(L3323="Yes",ISNUMBER(SEARCH("blocked",G3323))),"Blocked input VAT claimed; ","")&amp;IF(AND(F3323="Import - VAT paid at customs (Box 8)",M3323=""),"Customs declaration no missing; ","")&amp;IF(AND(F3323="Import - Reverse charge (Box 9)",E3323="Saudi Arabia"),"RCM used for a local supplier; ","")&amp;IF(AND(L3323="Yes",NOT(OR(F3323="Standard domestic 15% (Box 7)",F3323="Import - VAT paid at customs (Box 8)",F3323="Import - Reverse charge (Box 9)"))),"VAT claimed on non-taxable category; ",""))</f>
        <v/>
      </c>
    </row>
    <row r="3324">
      <c r="A3324" s="17" t="n"/>
      <c r="B3324" s="14" t="n"/>
      <c r="C3324" s="14" t="n"/>
      <c r="D3324" s="16" t="n"/>
      <c r="E3324" s="14" t="n"/>
      <c r="F3324" s="14" t="n"/>
      <c r="G3324" s="14" t="n"/>
      <c r="H3324" s="19" t="n"/>
      <c r="I3324" s="19" t="n"/>
      <c r="J3324" s="34">
        <f>IF(A3324="","",H3324+I3324)</f>
        <v/>
      </c>
      <c r="K3324" s="14" t="n"/>
      <c r="L3324" s="14" t="n"/>
      <c r="M3324" s="14" t="n"/>
      <c r="N3324" s="14" t="n"/>
      <c r="O3324" s="20">
        <f>IF(A3324="","",SUMPRODUCT((A3324&gt;=Setup!$C$19:$C$30)*(A3324&lt;=Setup!$D$19:$D$30)*Setup!$A$19:$A$30))</f>
        <v/>
      </c>
      <c r="P3324" s="34">
        <f>IF(A3324="","",IF(OR(F3324="Standard domestic 15% (Box 7)",F3324="Import - VAT paid at customs (Box 8)",F3324="Import - Reverse charge (Box 9)"),ROUND(H3324*Setup!$B$9,2),0))</f>
        <v/>
      </c>
      <c r="Q3324" s="34">
        <f>IF(A3324="","",I3324-P3324)</f>
        <v/>
      </c>
      <c r="R3324" s="34">
        <f>IF(A3324="","",IF(L3324="Yes",I3324,0))</f>
        <v/>
      </c>
      <c r="S3324" s="34">
        <f>IF(A3324="","",IF(AND(L3324="Yes",K3324="Yes",NOT(ISNUMBER(SEARCH("blocked",G3324))),OR(F3324="Standard domestic 15% (Box 7)",F3324="Import - VAT paid at customs (Box 8)",F3324="Import - Reverse charge (Box 9)"),OR(F3324&lt;&gt;"Standard domestic 15% (Box 7)",AND(LEN(D3324)=15,LEFT(D3324,1)="3",RIGHT(D3324,1)="3",ISNUMBER(--D3324)))),I3324,0))</f>
        <v/>
      </c>
      <c r="T3324" s="34">
        <f>IF(A3324="","",R3324-S3324)</f>
        <v/>
      </c>
      <c r="U3324" s="23">
        <f>IF(A3324="","",IF(O3324=0,"Outside audit periods; ","")&amp;IF(F3324="","No VAT category; ","")&amp;IF(ABS(Q3324)&gt;Setup!$B$10,"VAT ≠ 15% × net; ","")&amp;IF(AND(F3324="Standard domestic 15% (Box 7)",NOT(AND(LEN(D3324)=15,LEFT(D3324,1)="3",RIGHT(D3324,1)="3",ISNUMBER(--D3324)))),"Invalid/missing supplier VAT no; ","")&amp;IF(AND(L3324="Yes",K3324&lt;&gt;"Yes"),"VAT claimed without valid tax invoice; ","")&amp;IF(AND(L3324="Yes",ISNUMBER(SEARCH("blocked",G3324))),"Blocked input VAT claimed; ","")&amp;IF(AND(F3324="Import - VAT paid at customs (Box 8)",M3324=""),"Customs declaration no missing; ","")&amp;IF(AND(F3324="Import - Reverse charge (Box 9)",E3324="Saudi Arabia"),"RCM used for a local supplier; ","")&amp;IF(AND(L3324="Yes",NOT(OR(F3324="Standard domestic 15% (Box 7)",F3324="Import - VAT paid at customs (Box 8)",F3324="Import - Reverse charge (Box 9)"))),"VAT claimed on non-taxable category; ",""))</f>
        <v/>
      </c>
    </row>
    <row r="3325">
      <c r="A3325" s="17" t="n"/>
      <c r="B3325" s="14" t="n"/>
      <c r="C3325" s="14" t="n"/>
      <c r="D3325" s="16" t="n"/>
      <c r="E3325" s="14" t="n"/>
      <c r="F3325" s="14" t="n"/>
      <c r="G3325" s="14" t="n"/>
      <c r="H3325" s="19" t="n"/>
      <c r="I3325" s="19" t="n"/>
      <c r="J3325" s="34">
        <f>IF(A3325="","",H3325+I3325)</f>
        <v/>
      </c>
      <c r="K3325" s="14" t="n"/>
      <c r="L3325" s="14" t="n"/>
      <c r="M3325" s="14" t="n"/>
      <c r="N3325" s="14" t="n"/>
      <c r="O3325" s="20">
        <f>IF(A3325="","",SUMPRODUCT((A3325&gt;=Setup!$C$19:$C$30)*(A3325&lt;=Setup!$D$19:$D$30)*Setup!$A$19:$A$30))</f>
        <v/>
      </c>
      <c r="P3325" s="34">
        <f>IF(A3325="","",IF(OR(F3325="Standard domestic 15% (Box 7)",F3325="Import - VAT paid at customs (Box 8)",F3325="Import - Reverse charge (Box 9)"),ROUND(H3325*Setup!$B$9,2),0))</f>
        <v/>
      </c>
      <c r="Q3325" s="34">
        <f>IF(A3325="","",I3325-P3325)</f>
        <v/>
      </c>
      <c r="R3325" s="34">
        <f>IF(A3325="","",IF(L3325="Yes",I3325,0))</f>
        <v/>
      </c>
      <c r="S3325" s="34">
        <f>IF(A3325="","",IF(AND(L3325="Yes",K3325="Yes",NOT(ISNUMBER(SEARCH("blocked",G3325))),OR(F3325="Standard domestic 15% (Box 7)",F3325="Import - VAT paid at customs (Box 8)",F3325="Import - Reverse charge (Box 9)"),OR(F3325&lt;&gt;"Standard domestic 15% (Box 7)",AND(LEN(D3325)=15,LEFT(D3325,1)="3",RIGHT(D3325,1)="3",ISNUMBER(--D3325)))),I3325,0))</f>
        <v/>
      </c>
      <c r="T3325" s="34">
        <f>IF(A3325="","",R3325-S3325)</f>
        <v/>
      </c>
      <c r="U3325" s="23">
        <f>IF(A3325="","",IF(O3325=0,"Outside audit periods; ","")&amp;IF(F3325="","No VAT category; ","")&amp;IF(ABS(Q3325)&gt;Setup!$B$10,"VAT ≠ 15% × net; ","")&amp;IF(AND(F3325="Standard domestic 15% (Box 7)",NOT(AND(LEN(D3325)=15,LEFT(D3325,1)="3",RIGHT(D3325,1)="3",ISNUMBER(--D3325)))),"Invalid/missing supplier VAT no; ","")&amp;IF(AND(L3325="Yes",K3325&lt;&gt;"Yes"),"VAT claimed without valid tax invoice; ","")&amp;IF(AND(L3325="Yes",ISNUMBER(SEARCH("blocked",G3325))),"Blocked input VAT claimed; ","")&amp;IF(AND(F3325="Import - VAT paid at customs (Box 8)",M3325=""),"Customs declaration no missing; ","")&amp;IF(AND(F3325="Import - Reverse charge (Box 9)",E3325="Saudi Arabia"),"RCM used for a local supplier; ","")&amp;IF(AND(L3325="Yes",NOT(OR(F3325="Standard domestic 15% (Box 7)",F3325="Import - VAT paid at customs (Box 8)",F3325="Import - Reverse charge (Box 9)"))),"VAT claimed on non-taxable category; ",""))</f>
        <v/>
      </c>
    </row>
    <row r="3326">
      <c r="A3326" s="17" t="n"/>
      <c r="B3326" s="14" t="n"/>
      <c r="C3326" s="14" t="n"/>
      <c r="D3326" s="16" t="n"/>
      <c r="E3326" s="14" t="n"/>
      <c r="F3326" s="14" t="n"/>
      <c r="G3326" s="14" t="n"/>
      <c r="H3326" s="19" t="n"/>
      <c r="I3326" s="19" t="n"/>
      <c r="J3326" s="34">
        <f>IF(A3326="","",H3326+I3326)</f>
        <v/>
      </c>
      <c r="K3326" s="14" t="n"/>
      <c r="L3326" s="14" t="n"/>
      <c r="M3326" s="14" t="n"/>
      <c r="N3326" s="14" t="n"/>
      <c r="O3326" s="20">
        <f>IF(A3326="","",SUMPRODUCT((A3326&gt;=Setup!$C$19:$C$30)*(A3326&lt;=Setup!$D$19:$D$30)*Setup!$A$19:$A$30))</f>
        <v/>
      </c>
      <c r="P3326" s="34">
        <f>IF(A3326="","",IF(OR(F3326="Standard domestic 15% (Box 7)",F3326="Import - VAT paid at customs (Box 8)",F3326="Import - Reverse charge (Box 9)"),ROUND(H3326*Setup!$B$9,2),0))</f>
        <v/>
      </c>
      <c r="Q3326" s="34">
        <f>IF(A3326="","",I3326-P3326)</f>
        <v/>
      </c>
      <c r="R3326" s="34">
        <f>IF(A3326="","",IF(L3326="Yes",I3326,0))</f>
        <v/>
      </c>
      <c r="S3326" s="34">
        <f>IF(A3326="","",IF(AND(L3326="Yes",K3326="Yes",NOT(ISNUMBER(SEARCH("blocked",G3326))),OR(F3326="Standard domestic 15% (Box 7)",F3326="Import - VAT paid at customs (Box 8)",F3326="Import - Reverse charge (Box 9)"),OR(F3326&lt;&gt;"Standard domestic 15% (Box 7)",AND(LEN(D3326)=15,LEFT(D3326,1)="3",RIGHT(D3326,1)="3",ISNUMBER(--D3326)))),I3326,0))</f>
        <v/>
      </c>
      <c r="T3326" s="34">
        <f>IF(A3326="","",R3326-S3326)</f>
        <v/>
      </c>
      <c r="U3326" s="23">
        <f>IF(A3326="","",IF(O3326=0,"Outside audit periods; ","")&amp;IF(F3326="","No VAT category; ","")&amp;IF(ABS(Q3326)&gt;Setup!$B$10,"VAT ≠ 15% × net; ","")&amp;IF(AND(F3326="Standard domestic 15% (Box 7)",NOT(AND(LEN(D3326)=15,LEFT(D3326,1)="3",RIGHT(D3326,1)="3",ISNUMBER(--D3326)))),"Invalid/missing supplier VAT no; ","")&amp;IF(AND(L3326="Yes",K3326&lt;&gt;"Yes"),"VAT claimed without valid tax invoice; ","")&amp;IF(AND(L3326="Yes",ISNUMBER(SEARCH("blocked",G3326))),"Blocked input VAT claimed; ","")&amp;IF(AND(F3326="Import - VAT paid at customs (Box 8)",M3326=""),"Customs declaration no missing; ","")&amp;IF(AND(F3326="Import - Reverse charge (Box 9)",E3326="Saudi Arabia"),"RCM used for a local supplier; ","")&amp;IF(AND(L3326="Yes",NOT(OR(F3326="Standard domestic 15% (Box 7)",F3326="Import - VAT paid at customs (Box 8)",F3326="Import - Reverse charge (Box 9)"))),"VAT claimed on non-taxable category; ",""))</f>
        <v/>
      </c>
    </row>
    <row r="3327">
      <c r="A3327" s="17" t="n"/>
      <c r="B3327" s="14" t="n"/>
      <c r="C3327" s="14" t="n"/>
      <c r="D3327" s="16" t="n"/>
      <c r="E3327" s="14" t="n"/>
      <c r="F3327" s="14" t="n"/>
      <c r="G3327" s="14" t="n"/>
      <c r="H3327" s="19" t="n"/>
      <c r="I3327" s="19" t="n"/>
      <c r="J3327" s="34">
        <f>IF(A3327="","",H3327+I3327)</f>
        <v/>
      </c>
      <c r="K3327" s="14" t="n"/>
      <c r="L3327" s="14" t="n"/>
      <c r="M3327" s="14" t="n"/>
      <c r="N3327" s="14" t="n"/>
      <c r="O3327" s="20">
        <f>IF(A3327="","",SUMPRODUCT((A3327&gt;=Setup!$C$19:$C$30)*(A3327&lt;=Setup!$D$19:$D$30)*Setup!$A$19:$A$30))</f>
        <v/>
      </c>
      <c r="P3327" s="34">
        <f>IF(A3327="","",IF(OR(F3327="Standard domestic 15% (Box 7)",F3327="Import - VAT paid at customs (Box 8)",F3327="Import - Reverse charge (Box 9)"),ROUND(H3327*Setup!$B$9,2),0))</f>
        <v/>
      </c>
      <c r="Q3327" s="34">
        <f>IF(A3327="","",I3327-P3327)</f>
        <v/>
      </c>
      <c r="R3327" s="34">
        <f>IF(A3327="","",IF(L3327="Yes",I3327,0))</f>
        <v/>
      </c>
      <c r="S3327" s="34">
        <f>IF(A3327="","",IF(AND(L3327="Yes",K3327="Yes",NOT(ISNUMBER(SEARCH("blocked",G3327))),OR(F3327="Standard domestic 15% (Box 7)",F3327="Import - VAT paid at customs (Box 8)",F3327="Import - Reverse charge (Box 9)"),OR(F3327&lt;&gt;"Standard domestic 15% (Box 7)",AND(LEN(D3327)=15,LEFT(D3327,1)="3",RIGHT(D3327,1)="3",ISNUMBER(--D3327)))),I3327,0))</f>
        <v/>
      </c>
      <c r="T3327" s="34">
        <f>IF(A3327="","",R3327-S3327)</f>
        <v/>
      </c>
      <c r="U3327" s="23">
        <f>IF(A3327="","",IF(O3327=0,"Outside audit periods; ","")&amp;IF(F3327="","No VAT category; ","")&amp;IF(ABS(Q3327)&gt;Setup!$B$10,"VAT ≠ 15% × net; ","")&amp;IF(AND(F3327="Standard domestic 15% (Box 7)",NOT(AND(LEN(D3327)=15,LEFT(D3327,1)="3",RIGHT(D3327,1)="3",ISNUMBER(--D3327)))),"Invalid/missing supplier VAT no; ","")&amp;IF(AND(L3327="Yes",K3327&lt;&gt;"Yes"),"VAT claimed without valid tax invoice; ","")&amp;IF(AND(L3327="Yes",ISNUMBER(SEARCH("blocked",G3327))),"Blocked input VAT claimed; ","")&amp;IF(AND(F3327="Import - VAT paid at customs (Box 8)",M3327=""),"Customs declaration no missing; ","")&amp;IF(AND(F3327="Import - Reverse charge (Box 9)",E3327="Saudi Arabia"),"RCM used for a local supplier; ","")&amp;IF(AND(L3327="Yes",NOT(OR(F3327="Standard domestic 15% (Box 7)",F3327="Import - VAT paid at customs (Box 8)",F3327="Import - Reverse charge (Box 9)"))),"VAT claimed on non-taxable category; ",""))</f>
        <v/>
      </c>
    </row>
    <row r="3328">
      <c r="A3328" s="17" t="n"/>
      <c r="B3328" s="14" t="n"/>
      <c r="C3328" s="14" t="n"/>
      <c r="D3328" s="16" t="n"/>
      <c r="E3328" s="14" t="n"/>
      <c r="F3328" s="14" t="n"/>
      <c r="G3328" s="14" t="n"/>
      <c r="H3328" s="19" t="n"/>
      <c r="I3328" s="19" t="n"/>
      <c r="J3328" s="34">
        <f>IF(A3328="","",H3328+I3328)</f>
        <v/>
      </c>
      <c r="K3328" s="14" t="n"/>
      <c r="L3328" s="14" t="n"/>
      <c r="M3328" s="14" t="n"/>
      <c r="N3328" s="14" t="n"/>
      <c r="O3328" s="20">
        <f>IF(A3328="","",SUMPRODUCT((A3328&gt;=Setup!$C$19:$C$30)*(A3328&lt;=Setup!$D$19:$D$30)*Setup!$A$19:$A$30))</f>
        <v/>
      </c>
      <c r="P3328" s="34">
        <f>IF(A3328="","",IF(OR(F3328="Standard domestic 15% (Box 7)",F3328="Import - VAT paid at customs (Box 8)",F3328="Import - Reverse charge (Box 9)"),ROUND(H3328*Setup!$B$9,2),0))</f>
        <v/>
      </c>
      <c r="Q3328" s="34">
        <f>IF(A3328="","",I3328-P3328)</f>
        <v/>
      </c>
      <c r="R3328" s="34">
        <f>IF(A3328="","",IF(L3328="Yes",I3328,0))</f>
        <v/>
      </c>
      <c r="S3328" s="34">
        <f>IF(A3328="","",IF(AND(L3328="Yes",K3328="Yes",NOT(ISNUMBER(SEARCH("blocked",G3328))),OR(F3328="Standard domestic 15% (Box 7)",F3328="Import - VAT paid at customs (Box 8)",F3328="Import - Reverse charge (Box 9)"),OR(F3328&lt;&gt;"Standard domestic 15% (Box 7)",AND(LEN(D3328)=15,LEFT(D3328,1)="3",RIGHT(D3328,1)="3",ISNUMBER(--D3328)))),I3328,0))</f>
        <v/>
      </c>
      <c r="T3328" s="34">
        <f>IF(A3328="","",R3328-S3328)</f>
        <v/>
      </c>
      <c r="U3328" s="23">
        <f>IF(A3328="","",IF(O3328=0,"Outside audit periods; ","")&amp;IF(F3328="","No VAT category; ","")&amp;IF(ABS(Q3328)&gt;Setup!$B$10,"VAT ≠ 15% × net; ","")&amp;IF(AND(F3328="Standard domestic 15% (Box 7)",NOT(AND(LEN(D3328)=15,LEFT(D3328,1)="3",RIGHT(D3328,1)="3",ISNUMBER(--D3328)))),"Invalid/missing supplier VAT no; ","")&amp;IF(AND(L3328="Yes",K3328&lt;&gt;"Yes"),"VAT claimed without valid tax invoice; ","")&amp;IF(AND(L3328="Yes",ISNUMBER(SEARCH("blocked",G3328))),"Blocked input VAT claimed; ","")&amp;IF(AND(F3328="Import - VAT paid at customs (Box 8)",M3328=""),"Customs declaration no missing; ","")&amp;IF(AND(F3328="Import - Reverse charge (Box 9)",E3328="Saudi Arabia"),"RCM used for a local supplier; ","")&amp;IF(AND(L3328="Yes",NOT(OR(F3328="Standard domestic 15% (Box 7)",F3328="Import - VAT paid at customs (Box 8)",F3328="Import - Reverse charge (Box 9)"))),"VAT claimed on non-taxable category; ",""))</f>
        <v/>
      </c>
    </row>
    <row r="3329">
      <c r="A3329" s="17" t="n"/>
      <c r="B3329" s="14" t="n"/>
      <c r="C3329" s="14" t="n"/>
      <c r="D3329" s="16" t="n"/>
      <c r="E3329" s="14" t="n"/>
      <c r="F3329" s="14" t="n"/>
      <c r="G3329" s="14" t="n"/>
      <c r="H3329" s="19" t="n"/>
      <c r="I3329" s="19" t="n"/>
      <c r="J3329" s="34">
        <f>IF(A3329="","",H3329+I3329)</f>
        <v/>
      </c>
      <c r="K3329" s="14" t="n"/>
      <c r="L3329" s="14" t="n"/>
      <c r="M3329" s="14" t="n"/>
      <c r="N3329" s="14" t="n"/>
      <c r="O3329" s="20">
        <f>IF(A3329="","",SUMPRODUCT((A3329&gt;=Setup!$C$19:$C$30)*(A3329&lt;=Setup!$D$19:$D$30)*Setup!$A$19:$A$30))</f>
        <v/>
      </c>
      <c r="P3329" s="34">
        <f>IF(A3329="","",IF(OR(F3329="Standard domestic 15% (Box 7)",F3329="Import - VAT paid at customs (Box 8)",F3329="Import - Reverse charge (Box 9)"),ROUND(H3329*Setup!$B$9,2),0))</f>
        <v/>
      </c>
      <c r="Q3329" s="34">
        <f>IF(A3329="","",I3329-P3329)</f>
        <v/>
      </c>
      <c r="R3329" s="34">
        <f>IF(A3329="","",IF(L3329="Yes",I3329,0))</f>
        <v/>
      </c>
      <c r="S3329" s="34">
        <f>IF(A3329="","",IF(AND(L3329="Yes",K3329="Yes",NOT(ISNUMBER(SEARCH("blocked",G3329))),OR(F3329="Standard domestic 15% (Box 7)",F3329="Import - VAT paid at customs (Box 8)",F3329="Import - Reverse charge (Box 9)"),OR(F3329&lt;&gt;"Standard domestic 15% (Box 7)",AND(LEN(D3329)=15,LEFT(D3329,1)="3",RIGHT(D3329,1)="3",ISNUMBER(--D3329)))),I3329,0))</f>
        <v/>
      </c>
      <c r="T3329" s="34">
        <f>IF(A3329="","",R3329-S3329)</f>
        <v/>
      </c>
      <c r="U3329" s="23">
        <f>IF(A3329="","",IF(O3329=0,"Outside audit periods; ","")&amp;IF(F3329="","No VAT category; ","")&amp;IF(ABS(Q3329)&gt;Setup!$B$10,"VAT ≠ 15% × net; ","")&amp;IF(AND(F3329="Standard domestic 15% (Box 7)",NOT(AND(LEN(D3329)=15,LEFT(D3329,1)="3",RIGHT(D3329,1)="3",ISNUMBER(--D3329)))),"Invalid/missing supplier VAT no; ","")&amp;IF(AND(L3329="Yes",K3329&lt;&gt;"Yes"),"VAT claimed without valid tax invoice; ","")&amp;IF(AND(L3329="Yes",ISNUMBER(SEARCH("blocked",G3329))),"Blocked input VAT claimed; ","")&amp;IF(AND(F3329="Import - VAT paid at customs (Box 8)",M3329=""),"Customs declaration no missing; ","")&amp;IF(AND(F3329="Import - Reverse charge (Box 9)",E3329="Saudi Arabia"),"RCM used for a local supplier; ","")&amp;IF(AND(L3329="Yes",NOT(OR(F3329="Standard domestic 15% (Box 7)",F3329="Import - VAT paid at customs (Box 8)",F3329="Import - Reverse charge (Box 9)"))),"VAT claimed on non-taxable category; ",""))</f>
        <v/>
      </c>
    </row>
    <row r="3330">
      <c r="A3330" s="17" t="n"/>
      <c r="B3330" s="14" t="n"/>
      <c r="C3330" s="14" t="n"/>
      <c r="D3330" s="16" t="n"/>
      <c r="E3330" s="14" t="n"/>
      <c r="F3330" s="14" t="n"/>
      <c r="G3330" s="14" t="n"/>
      <c r="H3330" s="19" t="n"/>
      <c r="I3330" s="19" t="n"/>
      <c r="J3330" s="34">
        <f>IF(A3330="","",H3330+I3330)</f>
        <v/>
      </c>
      <c r="K3330" s="14" t="n"/>
      <c r="L3330" s="14" t="n"/>
      <c r="M3330" s="14" t="n"/>
      <c r="N3330" s="14" t="n"/>
      <c r="O3330" s="20">
        <f>IF(A3330="","",SUMPRODUCT((A3330&gt;=Setup!$C$19:$C$30)*(A3330&lt;=Setup!$D$19:$D$30)*Setup!$A$19:$A$30))</f>
        <v/>
      </c>
      <c r="P3330" s="34">
        <f>IF(A3330="","",IF(OR(F3330="Standard domestic 15% (Box 7)",F3330="Import - VAT paid at customs (Box 8)",F3330="Import - Reverse charge (Box 9)"),ROUND(H3330*Setup!$B$9,2),0))</f>
        <v/>
      </c>
      <c r="Q3330" s="34">
        <f>IF(A3330="","",I3330-P3330)</f>
        <v/>
      </c>
      <c r="R3330" s="34">
        <f>IF(A3330="","",IF(L3330="Yes",I3330,0))</f>
        <v/>
      </c>
      <c r="S3330" s="34">
        <f>IF(A3330="","",IF(AND(L3330="Yes",K3330="Yes",NOT(ISNUMBER(SEARCH("blocked",G3330))),OR(F3330="Standard domestic 15% (Box 7)",F3330="Import - VAT paid at customs (Box 8)",F3330="Import - Reverse charge (Box 9)"),OR(F3330&lt;&gt;"Standard domestic 15% (Box 7)",AND(LEN(D3330)=15,LEFT(D3330,1)="3",RIGHT(D3330,1)="3",ISNUMBER(--D3330)))),I3330,0))</f>
        <v/>
      </c>
      <c r="T3330" s="34">
        <f>IF(A3330="","",R3330-S3330)</f>
        <v/>
      </c>
      <c r="U3330" s="23">
        <f>IF(A3330="","",IF(O3330=0,"Outside audit periods; ","")&amp;IF(F3330="","No VAT category; ","")&amp;IF(ABS(Q3330)&gt;Setup!$B$10,"VAT ≠ 15% × net; ","")&amp;IF(AND(F3330="Standard domestic 15% (Box 7)",NOT(AND(LEN(D3330)=15,LEFT(D3330,1)="3",RIGHT(D3330,1)="3",ISNUMBER(--D3330)))),"Invalid/missing supplier VAT no; ","")&amp;IF(AND(L3330="Yes",K3330&lt;&gt;"Yes"),"VAT claimed without valid tax invoice; ","")&amp;IF(AND(L3330="Yes",ISNUMBER(SEARCH("blocked",G3330))),"Blocked input VAT claimed; ","")&amp;IF(AND(F3330="Import - VAT paid at customs (Box 8)",M3330=""),"Customs declaration no missing; ","")&amp;IF(AND(F3330="Import - Reverse charge (Box 9)",E3330="Saudi Arabia"),"RCM used for a local supplier; ","")&amp;IF(AND(L3330="Yes",NOT(OR(F3330="Standard domestic 15% (Box 7)",F3330="Import - VAT paid at customs (Box 8)",F3330="Import - Reverse charge (Box 9)"))),"VAT claimed on non-taxable category; ",""))</f>
        <v/>
      </c>
    </row>
    <row r="3331">
      <c r="A3331" s="17" t="n"/>
      <c r="B3331" s="14" t="n"/>
      <c r="C3331" s="14" t="n"/>
      <c r="D3331" s="16" t="n"/>
      <c r="E3331" s="14" t="n"/>
      <c r="F3331" s="14" t="n"/>
      <c r="G3331" s="14" t="n"/>
      <c r="H3331" s="19" t="n"/>
      <c r="I3331" s="19" t="n"/>
      <c r="J3331" s="34">
        <f>IF(A3331="","",H3331+I3331)</f>
        <v/>
      </c>
      <c r="K3331" s="14" t="n"/>
      <c r="L3331" s="14" t="n"/>
      <c r="M3331" s="14" t="n"/>
      <c r="N3331" s="14" t="n"/>
      <c r="O3331" s="20">
        <f>IF(A3331="","",SUMPRODUCT((A3331&gt;=Setup!$C$19:$C$30)*(A3331&lt;=Setup!$D$19:$D$30)*Setup!$A$19:$A$30))</f>
        <v/>
      </c>
      <c r="P3331" s="34">
        <f>IF(A3331="","",IF(OR(F3331="Standard domestic 15% (Box 7)",F3331="Import - VAT paid at customs (Box 8)",F3331="Import - Reverse charge (Box 9)"),ROUND(H3331*Setup!$B$9,2),0))</f>
        <v/>
      </c>
      <c r="Q3331" s="34">
        <f>IF(A3331="","",I3331-P3331)</f>
        <v/>
      </c>
      <c r="R3331" s="34">
        <f>IF(A3331="","",IF(L3331="Yes",I3331,0))</f>
        <v/>
      </c>
      <c r="S3331" s="34">
        <f>IF(A3331="","",IF(AND(L3331="Yes",K3331="Yes",NOT(ISNUMBER(SEARCH("blocked",G3331))),OR(F3331="Standard domestic 15% (Box 7)",F3331="Import - VAT paid at customs (Box 8)",F3331="Import - Reverse charge (Box 9)"),OR(F3331&lt;&gt;"Standard domestic 15% (Box 7)",AND(LEN(D3331)=15,LEFT(D3331,1)="3",RIGHT(D3331,1)="3",ISNUMBER(--D3331)))),I3331,0))</f>
        <v/>
      </c>
      <c r="T3331" s="34">
        <f>IF(A3331="","",R3331-S3331)</f>
        <v/>
      </c>
      <c r="U3331" s="23">
        <f>IF(A3331="","",IF(O3331=0,"Outside audit periods; ","")&amp;IF(F3331="","No VAT category; ","")&amp;IF(ABS(Q3331)&gt;Setup!$B$10,"VAT ≠ 15% × net; ","")&amp;IF(AND(F3331="Standard domestic 15% (Box 7)",NOT(AND(LEN(D3331)=15,LEFT(D3331,1)="3",RIGHT(D3331,1)="3",ISNUMBER(--D3331)))),"Invalid/missing supplier VAT no; ","")&amp;IF(AND(L3331="Yes",K3331&lt;&gt;"Yes"),"VAT claimed without valid tax invoice; ","")&amp;IF(AND(L3331="Yes",ISNUMBER(SEARCH("blocked",G3331))),"Blocked input VAT claimed; ","")&amp;IF(AND(F3331="Import - VAT paid at customs (Box 8)",M3331=""),"Customs declaration no missing; ","")&amp;IF(AND(F3331="Import - Reverse charge (Box 9)",E3331="Saudi Arabia"),"RCM used for a local supplier; ","")&amp;IF(AND(L3331="Yes",NOT(OR(F3331="Standard domestic 15% (Box 7)",F3331="Import - VAT paid at customs (Box 8)",F3331="Import - Reverse charge (Box 9)"))),"VAT claimed on non-taxable category; ",""))</f>
        <v/>
      </c>
    </row>
    <row r="3332">
      <c r="A3332" s="17" t="n"/>
      <c r="B3332" s="14" t="n"/>
      <c r="C3332" s="14" t="n"/>
      <c r="D3332" s="16" t="n"/>
      <c r="E3332" s="14" t="n"/>
      <c r="F3332" s="14" t="n"/>
      <c r="G3332" s="14" t="n"/>
      <c r="H3332" s="19" t="n"/>
      <c r="I3332" s="19" t="n"/>
      <c r="J3332" s="34">
        <f>IF(A3332="","",H3332+I3332)</f>
        <v/>
      </c>
      <c r="K3332" s="14" t="n"/>
      <c r="L3332" s="14" t="n"/>
      <c r="M3332" s="14" t="n"/>
      <c r="N3332" s="14" t="n"/>
      <c r="O3332" s="20">
        <f>IF(A3332="","",SUMPRODUCT((A3332&gt;=Setup!$C$19:$C$30)*(A3332&lt;=Setup!$D$19:$D$30)*Setup!$A$19:$A$30))</f>
        <v/>
      </c>
      <c r="P3332" s="34">
        <f>IF(A3332="","",IF(OR(F3332="Standard domestic 15% (Box 7)",F3332="Import - VAT paid at customs (Box 8)",F3332="Import - Reverse charge (Box 9)"),ROUND(H3332*Setup!$B$9,2),0))</f>
        <v/>
      </c>
      <c r="Q3332" s="34">
        <f>IF(A3332="","",I3332-P3332)</f>
        <v/>
      </c>
      <c r="R3332" s="34">
        <f>IF(A3332="","",IF(L3332="Yes",I3332,0))</f>
        <v/>
      </c>
      <c r="S3332" s="34">
        <f>IF(A3332="","",IF(AND(L3332="Yes",K3332="Yes",NOT(ISNUMBER(SEARCH("blocked",G3332))),OR(F3332="Standard domestic 15% (Box 7)",F3332="Import - VAT paid at customs (Box 8)",F3332="Import - Reverse charge (Box 9)"),OR(F3332&lt;&gt;"Standard domestic 15% (Box 7)",AND(LEN(D3332)=15,LEFT(D3332,1)="3",RIGHT(D3332,1)="3",ISNUMBER(--D3332)))),I3332,0))</f>
        <v/>
      </c>
      <c r="T3332" s="34">
        <f>IF(A3332="","",R3332-S3332)</f>
        <v/>
      </c>
      <c r="U3332" s="23">
        <f>IF(A3332="","",IF(O3332=0,"Outside audit periods; ","")&amp;IF(F3332="","No VAT category; ","")&amp;IF(ABS(Q3332)&gt;Setup!$B$10,"VAT ≠ 15% × net; ","")&amp;IF(AND(F3332="Standard domestic 15% (Box 7)",NOT(AND(LEN(D3332)=15,LEFT(D3332,1)="3",RIGHT(D3332,1)="3",ISNUMBER(--D3332)))),"Invalid/missing supplier VAT no; ","")&amp;IF(AND(L3332="Yes",K3332&lt;&gt;"Yes"),"VAT claimed without valid tax invoice; ","")&amp;IF(AND(L3332="Yes",ISNUMBER(SEARCH("blocked",G3332))),"Blocked input VAT claimed; ","")&amp;IF(AND(F3332="Import - VAT paid at customs (Box 8)",M3332=""),"Customs declaration no missing; ","")&amp;IF(AND(F3332="Import - Reverse charge (Box 9)",E3332="Saudi Arabia"),"RCM used for a local supplier; ","")&amp;IF(AND(L3332="Yes",NOT(OR(F3332="Standard domestic 15% (Box 7)",F3332="Import - VAT paid at customs (Box 8)",F3332="Import - Reverse charge (Box 9)"))),"VAT claimed on non-taxable category; ",""))</f>
        <v/>
      </c>
    </row>
    <row r="3333">
      <c r="A3333" s="17" t="n"/>
      <c r="B3333" s="14" t="n"/>
      <c r="C3333" s="14" t="n"/>
      <c r="D3333" s="16" t="n"/>
      <c r="E3333" s="14" t="n"/>
      <c r="F3333" s="14" t="n"/>
      <c r="G3333" s="14" t="n"/>
      <c r="H3333" s="19" t="n"/>
      <c r="I3333" s="19" t="n"/>
      <c r="J3333" s="34">
        <f>IF(A3333="","",H3333+I3333)</f>
        <v/>
      </c>
      <c r="K3333" s="14" t="n"/>
      <c r="L3333" s="14" t="n"/>
      <c r="M3333" s="14" t="n"/>
      <c r="N3333" s="14" t="n"/>
      <c r="O3333" s="20">
        <f>IF(A3333="","",SUMPRODUCT((A3333&gt;=Setup!$C$19:$C$30)*(A3333&lt;=Setup!$D$19:$D$30)*Setup!$A$19:$A$30))</f>
        <v/>
      </c>
      <c r="P3333" s="34">
        <f>IF(A3333="","",IF(OR(F3333="Standard domestic 15% (Box 7)",F3333="Import - VAT paid at customs (Box 8)",F3333="Import - Reverse charge (Box 9)"),ROUND(H3333*Setup!$B$9,2),0))</f>
        <v/>
      </c>
      <c r="Q3333" s="34">
        <f>IF(A3333="","",I3333-P3333)</f>
        <v/>
      </c>
      <c r="R3333" s="34">
        <f>IF(A3333="","",IF(L3333="Yes",I3333,0))</f>
        <v/>
      </c>
      <c r="S3333" s="34">
        <f>IF(A3333="","",IF(AND(L3333="Yes",K3333="Yes",NOT(ISNUMBER(SEARCH("blocked",G3333))),OR(F3333="Standard domestic 15% (Box 7)",F3333="Import - VAT paid at customs (Box 8)",F3333="Import - Reverse charge (Box 9)"),OR(F3333&lt;&gt;"Standard domestic 15% (Box 7)",AND(LEN(D3333)=15,LEFT(D3333,1)="3",RIGHT(D3333,1)="3",ISNUMBER(--D3333)))),I3333,0))</f>
        <v/>
      </c>
      <c r="T3333" s="34">
        <f>IF(A3333="","",R3333-S3333)</f>
        <v/>
      </c>
      <c r="U3333" s="23">
        <f>IF(A3333="","",IF(O3333=0,"Outside audit periods; ","")&amp;IF(F3333="","No VAT category; ","")&amp;IF(ABS(Q3333)&gt;Setup!$B$10,"VAT ≠ 15% × net; ","")&amp;IF(AND(F3333="Standard domestic 15% (Box 7)",NOT(AND(LEN(D3333)=15,LEFT(D3333,1)="3",RIGHT(D3333,1)="3",ISNUMBER(--D3333)))),"Invalid/missing supplier VAT no; ","")&amp;IF(AND(L3333="Yes",K3333&lt;&gt;"Yes"),"VAT claimed without valid tax invoice; ","")&amp;IF(AND(L3333="Yes",ISNUMBER(SEARCH("blocked",G3333))),"Blocked input VAT claimed; ","")&amp;IF(AND(F3333="Import - VAT paid at customs (Box 8)",M3333=""),"Customs declaration no missing; ","")&amp;IF(AND(F3333="Import - Reverse charge (Box 9)",E3333="Saudi Arabia"),"RCM used for a local supplier; ","")&amp;IF(AND(L3333="Yes",NOT(OR(F3333="Standard domestic 15% (Box 7)",F3333="Import - VAT paid at customs (Box 8)",F3333="Import - Reverse charge (Box 9)"))),"VAT claimed on non-taxable category; ",""))</f>
        <v/>
      </c>
    </row>
    <row r="3334">
      <c r="A3334" s="17" t="n"/>
      <c r="B3334" s="14" t="n"/>
      <c r="C3334" s="14" t="n"/>
      <c r="D3334" s="16" t="n"/>
      <c r="E3334" s="14" t="n"/>
      <c r="F3334" s="14" t="n"/>
      <c r="G3334" s="14" t="n"/>
      <c r="H3334" s="19" t="n"/>
      <c r="I3334" s="19" t="n"/>
      <c r="J3334" s="34">
        <f>IF(A3334="","",H3334+I3334)</f>
        <v/>
      </c>
      <c r="K3334" s="14" t="n"/>
      <c r="L3334" s="14" t="n"/>
      <c r="M3334" s="14" t="n"/>
      <c r="N3334" s="14" t="n"/>
      <c r="O3334" s="20">
        <f>IF(A3334="","",SUMPRODUCT((A3334&gt;=Setup!$C$19:$C$30)*(A3334&lt;=Setup!$D$19:$D$30)*Setup!$A$19:$A$30))</f>
        <v/>
      </c>
      <c r="P3334" s="34">
        <f>IF(A3334="","",IF(OR(F3334="Standard domestic 15% (Box 7)",F3334="Import - VAT paid at customs (Box 8)",F3334="Import - Reverse charge (Box 9)"),ROUND(H3334*Setup!$B$9,2),0))</f>
        <v/>
      </c>
      <c r="Q3334" s="34">
        <f>IF(A3334="","",I3334-P3334)</f>
        <v/>
      </c>
      <c r="R3334" s="34">
        <f>IF(A3334="","",IF(L3334="Yes",I3334,0))</f>
        <v/>
      </c>
      <c r="S3334" s="34">
        <f>IF(A3334="","",IF(AND(L3334="Yes",K3334="Yes",NOT(ISNUMBER(SEARCH("blocked",G3334))),OR(F3334="Standard domestic 15% (Box 7)",F3334="Import - VAT paid at customs (Box 8)",F3334="Import - Reverse charge (Box 9)"),OR(F3334&lt;&gt;"Standard domestic 15% (Box 7)",AND(LEN(D3334)=15,LEFT(D3334,1)="3",RIGHT(D3334,1)="3",ISNUMBER(--D3334)))),I3334,0))</f>
        <v/>
      </c>
      <c r="T3334" s="34">
        <f>IF(A3334="","",R3334-S3334)</f>
        <v/>
      </c>
      <c r="U3334" s="23">
        <f>IF(A3334="","",IF(O3334=0,"Outside audit periods; ","")&amp;IF(F3334="","No VAT category; ","")&amp;IF(ABS(Q3334)&gt;Setup!$B$10,"VAT ≠ 15% × net; ","")&amp;IF(AND(F3334="Standard domestic 15% (Box 7)",NOT(AND(LEN(D3334)=15,LEFT(D3334,1)="3",RIGHT(D3334,1)="3",ISNUMBER(--D3334)))),"Invalid/missing supplier VAT no; ","")&amp;IF(AND(L3334="Yes",K3334&lt;&gt;"Yes"),"VAT claimed without valid tax invoice; ","")&amp;IF(AND(L3334="Yes",ISNUMBER(SEARCH("blocked",G3334))),"Blocked input VAT claimed; ","")&amp;IF(AND(F3334="Import - VAT paid at customs (Box 8)",M3334=""),"Customs declaration no missing; ","")&amp;IF(AND(F3334="Import - Reverse charge (Box 9)",E3334="Saudi Arabia"),"RCM used for a local supplier; ","")&amp;IF(AND(L3334="Yes",NOT(OR(F3334="Standard domestic 15% (Box 7)",F3334="Import - VAT paid at customs (Box 8)",F3334="Import - Reverse charge (Box 9)"))),"VAT claimed on non-taxable category; ",""))</f>
        <v/>
      </c>
    </row>
    <row r="3335">
      <c r="A3335" s="17" t="n"/>
      <c r="B3335" s="14" t="n"/>
      <c r="C3335" s="14" t="n"/>
      <c r="D3335" s="16" t="n"/>
      <c r="E3335" s="14" t="n"/>
      <c r="F3335" s="14" t="n"/>
      <c r="G3335" s="14" t="n"/>
      <c r="H3335" s="19" t="n"/>
      <c r="I3335" s="19" t="n"/>
      <c r="J3335" s="34">
        <f>IF(A3335="","",H3335+I3335)</f>
        <v/>
      </c>
      <c r="K3335" s="14" t="n"/>
      <c r="L3335" s="14" t="n"/>
      <c r="M3335" s="14" t="n"/>
      <c r="N3335" s="14" t="n"/>
      <c r="O3335" s="20">
        <f>IF(A3335="","",SUMPRODUCT((A3335&gt;=Setup!$C$19:$C$30)*(A3335&lt;=Setup!$D$19:$D$30)*Setup!$A$19:$A$30))</f>
        <v/>
      </c>
      <c r="P3335" s="34">
        <f>IF(A3335="","",IF(OR(F3335="Standard domestic 15% (Box 7)",F3335="Import - VAT paid at customs (Box 8)",F3335="Import - Reverse charge (Box 9)"),ROUND(H3335*Setup!$B$9,2),0))</f>
        <v/>
      </c>
      <c r="Q3335" s="34">
        <f>IF(A3335="","",I3335-P3335)</f>
        <v/>
      </c>
      <c r="R3335" s="34">
        <f>IF(A3335="","",IF(L3335="Yes",I3335,0))</f>
        <v/>
      </c>
      <c r="S3335" s="34">
        <f>IF(A3335="","",IF(AND(L3335="Yes",K3335="Yes",NOT(ISNUMBER(SEARCH("blocked",G3335))),OR(F3335="Standard domestic 15% (Box 7)",F3335="Import - VAT paid at customs (Box 8)",F3335="Import - Reverse charge (Box 9)"),OR(F3335&lt;&gt;"Standard domestic 15% (Box 7)",AND(LEN(D3335)=15,LEFT(D3335,1)="3",RIGHT(D3335,1)="3",ISNUMBER(--D3335)))),I3335,0))</f>
        <v/>
      </c>
      <c r="T3335" s="34">
        <f>IF(A3335="","",R3335-S3335)</f>
        <v/>
      </c>
      <c r="U3335" s="23">
        <f>IF(A3335="","",IF(O3335=0,"Outside audit periods; ","")&amp;IF(F3335="","No VAT category; ","")&amp;IF(ABS(Q3335)&gt;Setup!$B$10,"VAT ≠ 15% × net; ","")&amp;IF(AND(F3335="Standard domestic 15% (Box 7)",NOT(AND(LEN(D3335)=15,LEFT(D3335,1)="3",RIGHT(D3335,1)="3",ISNUMBER(--D3335)))),"Invalid/missing supplier VAT no; ","")&amp;IF(AND(L3335="Yes",K3335&lt;&gt;"Yes"),"VAT claimed without valid tax invoice; ","")&amp;IF(AND(L3335="Yes",ISNUMBER(SEARCH("blocked",G3335))),"Blocked input VAT claimed; ","")&amp;IF(AND(F3335="Import - VAT paid at customs (Box 8)",M3335=""),"Customs declaration no missing; ","")&amp;IF(AND(F3335="Import - Reverse charge (Box 9)",E3335="Saudi Arabia"),"RCM used for a local supplier; ","")&amp;IF(AND(L3335="Yes",NOT(OR(F3335="Standard domestic 15% (Box 7)",F3335="Import - VAT paid at customs (Box 8)",F3335="Import - Reverse charge (Box 9)"))),"VAT claimed on non-taxable category; ",""))</f>
        <v/>
      </c>
    </row>
    <row r="3336">
      <c r="A3336" s="17" t="n"/>
      <c r="B3336" s="14" t="n"/>
      <c r="C3336" s="14" t="n"/>
      <c r="D3336" s="16" t="n"/>
      <c r="E3336" s="14" t="n"/>
      <c r="F3336" s="14" t="n"/>
      <c r="G3336" s="14" t="n"/>
      <c r="H3336" s="19" t="n"/>
      <c r="I3336" s="19" t="n"/>
      <c r="J3336" s="34">
        <f>IF(A3336="","",H3336+I3336)</f>
        <v/>
      </c>
      <c r="K3336" s="14" t="n"/>
      <c r="L3336" s="14" t="n"/>
      <c r="M3336" s="14" t="n"/>
      <c r="N3336" s="14" t="n"/>
      <c r="O3336" s="20">
        <f>IF(A3336="","",SUMPRODUCT((A3336&gt;=Setup!$C$19:$C$30)*(A3336&lt;=Setup!$D$19:$D$30)*Setup!$A$19:$A$30))</f>
        <v/>
      </c>
      <c r="P3336" s="34">
        <f>IF(A3336="","",IF(OR(F3336="Standard domestic 15% (Box 7)",F3336="Import - VAT paid at customs (Box 8)",F3336="Import - Reverse charge (Box 9)"),ROUND(H3336*Setup!$B$9,2),0))</f>
        <v/>
      </c>
      <c r="Q3336" s="34">
        <f>IF(A3336="","",I3336-P3336)</f>
        <v/>
      </c>
      <c r="R3336" s="34">
        <f>IF(A3336="","",IF(L3336="Yes",I3336,0))</f>
        <v/>
      </c>
      <c r="S3336" s="34">
        <f>IF(A3336="","",IF(AND(L3336="Yes",K3336="Yes",NOT(ISNUMBER(SEARCH("blocked",G3336))),OR(F3336="Standard domestic 15% (Box 7)",F3336="Import - VAT paid at customs (Box 8)",F3336="Import - Reverse charge (Box 9)"),OR(F3336&lt;&gt;"Standard domestic 15% (Box 7)",AND(LEN(D3336)=15,LEFT(D3336,1)="3",RIGHT(D3336,1)="3",ISNUMBER(--D3336)))),I3336,0))</f>
        <v/>
      </c>
      <c r="T3336" s="34">
        <f>IF(A3336="","",R3336-S3336)</f>
        <v/>
      </c>
      <c r="U3336" s="23">
        <f>IF(A3336="","",IF(O3336=0,"Outside audit periods; ","")&amp;IF(F3336="","No VAT category; ","")&amp;IF(ABS(Q3336)&gt;Setup!$B$10,"VAT ≠ 15% × net; ","")&amp;IF(AND(F3336="Standard domestic 15% (Box 7)",NOT(AND(LEN(D3336)=15,LEFT(D3336,1)="3",RIGHT(D3336,1)="3",ISNUMBER(--D3336)))),"Invalid/missing supplier VAT no; ","")&amp;IF(AND(L3336="Yes",K3336&lt;&gt;"Yes"),"VAT claimed without valid tax invoice; ","")&amp;IF(AND(L3336="Yes",ISNUMBER(SEARCH("blocked",G3336))),"Blocked input VAT claimed; ","")&amp;IF(AND(F3336="Import - VAT paid at customs (Box 8)",M3336=""),"Customs declaration no missing; ","")&amp;IF(AND(F3336="Import - Reverse charge (Box 9)",E3336="Saudi Arabia"),"RCM used for a local supplier; ","")&amp;IF(AND(L3336="Yes",NOT(OR(F3336="Standard domestic 15% (Box 7)",F3336="Import - VAT paid at customs (Box 8)",F3336="Import - Reverse charge (Box 9)"))),"VAT claimed on non-taxable category; ",""))</f>
        <v/>
      </c>
    </row>
    <row r="3337">
      <c r="A3337" s="17" t="n"/>
      <c r="B3337" s="14" t="n"/>
      <c r="C3337" s="14" t="n"/>
      <c r="D3337" s="16" t="n"/>
      <c r="E3337" s="14" t="n"/>
      <c r="F3337" s="14" t="n"/>
      <c r="G3337" s="14" t="n"/>
      <c r="H3337" s="19" t="n"/>
      <c r="I3337" s="19" t="n"/>
      <c r="J3337" s="34">
        <f>IF(A3337="","",H3337+I3337)</f>
        <v/>
      </c>
      <c r="K3337" s="14" t="n"/>
      <c r="L3337" s="14" t="n"/>
      <c r="M3337" s="14" t="n"/>
      <c r="N3337" s="14" t="n"/>
      <c r="O3337" s="20">
        <f>IF(A3337="","",SUMPRODUCT((A3337&gt;=Setup!$C$19:$C$30)*(A3337&lt;=Setup!$D$19:$D$30)*Setup!$A$19:$A$30))</f>
        <v/>
      </c>
      <c r="P3337" s="34">
        <f>IF(A3337="","",IF(OR(F3337="Standard domestic 15% (Box 7)",F3337="Import - VAT paid at customs (Box 8)",F3337="Import - Reverse charge (Box 9)"),ROUND(H3337*Setup!$B$9,2),0))</f>
        <v/>
      </c>
      <c r="Q3337" s="34">
        <f>IF(A3337="","",I3337-P3337)</f>
        <v/>
      </c>
      <c r="R3337" s="34">
        <f>IF(A3337="","",IF(L3337="Yes",I3337,0))</f>
        <v/>
      </c>
      <c r="S3337" s="34">
        <f>IF(A3337="","",IF(AND(L3337="Yes",K3337="Yes",NOT(ISNUMBER(SEARCH("blocked",G3337))),OR(F3337="Standard domestic 15% (Box 7)",F3337="Import - VAT paid at customs (Box 8)",F3337="Import - Reverse charge (Box 9)"),OR(F3337&lt;&gt;"Standard domestic 15% (Box 7)",AND(LEN(D3337)=15,LEFT(D3337,1)="3",RIGHT(D3337,1)="3",ISNUMBER(--D3337)))),I3337,0))</f>
        <v/>
      </c>
      <c r="T3337" s="34">
        <f>IF(A3337="","",R3337-S3337)</f>
        <v/>
      </c>
      <c r="U3337" s="23">
        <f>IF(A3337="","",IF(O3337=0,"Outside audit periods; ","")&amp;IF(F3337="","No VAT category; ","")&amp;IF(ABS(Q3337)&gt;Setup!$B$10,"VAT ≠ 15% × net; ","")&amp;IF(AND(F3337="Standard domestic 15% (Box 7)",NOT(AND(LEN(D3337)=15,LEFT(D3337,1)="3",RIGHT(D3337,1)="3",ISNUMBER(--D3337)))),"Invalid/missing supplier VAT no; ","")&amp;IF(AND(L3337="Yes",K3337&lt;&gt;"Yes"),"VAT claimed without valid tax invoice; ","")&amp;IF(AND(L3337="Yes",ISNUMBER(SEARCH("blocked",G3337))),"Blocked input VAT claimed; ","")&amp;IF(AND(F3337="Import - VAT paid at customs (Box 8)",M3337=""),"Customs declaration no missing; ","")&amp;IF(AND(F3337="Import - Reverse charge (Box 9)",E3337="Saudi Arabia"),"RCM used for a local supplier; ","")&amp;IF(AND(L3337="Yes",NOT(OR(F3337="Standard domestic 15% (Box 7)",F3337="Import - VAT paid at customs (Box 8)",F3337="Import - Reverse charge (Box 9)"))),"VAT claimed on non-taxable category; ",""))</f>
        <v/>
      </c>
    </row>
    <row r="3338">
      <c r="A3338" s="17" t="n"/>
      <c r="B3338" s="14" t="n"/>
      <c r="C3338" s="14" t="n"/>
      <c r="D3338" s="16" t="n"/>
      <c r="E3338" s="14" t="n"/>
      <c r="F3338" s="14" t="n"/>
      <c r="G3338" s="14" t="n"/>
      <c r="H3338" s="19" t="n"/>
      <c r="I3338" s="19" t="n"/>
      <c r="J3338" s="34">
        <f>IF(A3338="","",H3338+I3338)</f>
        <v/>
      </c>
      <c r="K3338" s="14" t="n"/>
      <c r="L3338" s="14" t="n"/>
      <c r="M3338" s="14" t="n"/>
      <c r="N3338" s="14" t="n"/>
      <c r="O3338" s="20">
        <f>IF(A3338="","",SUMPRODUCT((A3338&gt;=Setup!$C$19:$C$30)*(A3338&lt;=Setup!$D$19:$D$30)*Setup!$A$19:$A$30))</f>
        <v/>
      </c>
      <c r="P3338" s="34">
        <f>IF(A3338="","",IF(OR(F3338="Standard domestic 15% (Box 7)",F3338="Import - VAT paid at customs (Box 8)",F3338="Import - Reverse charge (Box 9)"),ROUND(H3338*Setup!$B$9,2),0))</f>
        <v/>
      </c>
      <c r="Q3338" s="34">
        <f>IF(A3338="","",I3338-P3338)</f>
        <v/>
      </c>
      <c r="R3338" s="34">
        <f>IF(A3338="","",IF(L3338="Yes",I3338,0))</f>
        <v/>
      </c>
      <c r="S3338" s="34">
        <f>IF(A3338="","",IF(AND(L3338="Yes",K3338="Yes",NOT(ISNUMBER(SEARCH("blocked",G3338))),OR(F3338="Standard domestic 15% (Box 7)",F3338="Import - VAT paid at customs (Box 8)",F3338="Import - Reverse charge (Box 9)"),OR(F3338&lt;&gt;"Standard domestic 15% (Box 7)",AND(LEN(D3338)=15,LEFT(D3338,1)="3",RIGHT(D3338,1)="3",ISNUMBER(--D3338)))),I3338,0))</f>
        <v/>
      </c>
      <c r="T3338" s="34">
        <f>IF(A3338="","",R3338-S3338)</f>
        <v/>
      </c>
      <c r="U3338" s="23">
        <f>IF(A3338="","",IF(O3338=0,"Outside audit periods; ","")&amp;IF(F3338="","No VAT category; ","")&amp;IF(ABS(Q3338)&gt;Setup!$B$10,"VAT ≠ 15% × net; ","")&amp;IF(AND(F3338="Standard domestic 15% (Box 7)",NOT(AND(LEN(D3338)=15,LEFT(D3338,1)="3",RIGHT(D3338,1)="3",ISNUMBER(--D3338)))),"Invalid/missing supplier VAT no; ","")&amp;IF(AND(L3338="Yes",K3338&lt;&gt;"Yes"),"VAT claimed without valid tax invoice; ","")&amp;IF(AND(L3338="Yes",ISNUMBER(SEARCH("blocked",G3338))),"Blocked input VAT claimed; ","")&amp;IF(AND(F3338="Import - VAT paid at customs (Box 8)",M3338=""),"Customs declaration no missing; ","")&amp;IF(AND(F3338="Import - Reverse charge (Box 9)",E3338="Saudi Arabia"),"RCM used for a local supplier; ","")&amp;IF(AND(L3338="Yes",NOT(OR(F3338="Standard domestic 15% (Box 7)",F3338="Import - VAT paid at customs (Box 8)",F3338="Import - Reverse charge (Box 9)"))),"VAT claimed on non-taxable category; ",""))</f>
        <v/>
      </c>
    </row>
    <row r="3339">
      <c r="A3339" s="17" t="n"/>
      <c r="B3339" s="14" t="n"/>
      <c r="C3339" s="14" t="n"/>
      <c r="D3339" s="16" t="n"/>
      <c r="E3339" s="14" t="n"/>
      <c r="F3339" s="14" t="n"/>
      <c r="G3339" s="14" t="n"/>
      <c r="H3339" s="19" t="n"/>
      <c r="I3339" s="19" t="n"/>
      <c r="J3339" s="34">
        <f>IF(A3339="","",H3339+I3339)</f>
        <v/>
      </c>
      <c r="K3339" s="14" t="n"/>
      <c r="L3339" s="14" t="n"/>
      <c r="M3339" s="14" t="n"/>
      <c r="N3339" s="14" t="n"/>
      <c r="O3339" s="20">
        <f>IF(A3339="","",SUMPRODUCT((A3339&gt;=Setup!$C$19:$C$30)*(A3339&lt;=Setup!$D$19:$D$30)*Setup!$A$19:$A$30))</f>
        <v/>
      </c>
      <c r="P3339" s="34">
        <f>IF(A3339="","",IF(OR(F3339="Standard domestic 15% (Box 7)",F3339="Import - VAT paid at customs (Box 8)",F3339="Import - Reverse charge (Box 9)"),ROUND(H3339*Setup!$B$9,2),0))</f>
        <v/>
      </c>
      <c r="Q3339" s="34">
        <f>IF(A3339="","",I3339-P3339)</f>
        <v/>
      </c>
      <c r="R3339" s="34">
        <f>IF(A3339="","",IF(L3339="Yes",I3339,0))</f>
        <v/>
      </c>
      <c r="S3339" s="34">
        <f>IF(A3339="","",IF(AND(L3339="Yes",K3339="Yes",NOT(ISNUMBER(SEARCH("blocked",G3339))),OR(F3339="Standard domestic 15% (Box 7)",F3339="Import - VAT paid at customs (Box 8)",F3339="Import - Reverse charge (Box 9)"),OR(F3339&lt;&gt;"Standard domestic 15% (Box 7)",AND(LEN(D3339)=15,LEFT(D3339,1)="3",RIGHT(D3339,1)="3",ISNUMBER(--D3339)))),I3339,0))</f>
        <v/>
      </c>
      <c r="T3339" s="34">
        <f>IF(A3339="","",R3339-S3339)</f>
        <v/>
      </c>
      <c r="U3339" s="23">
        <f>IF(A3339="","",IF(O3339=0,"Outside audit periods; ","")&amp;IF(F3339="","No VAT category; ","")&amp;IF(ABS(Q3339)&gt;Setup!$B$10,"VAT ≠ 15% × net; ","")&amp;IF(AND(F3339="Standard domestic 15% (Box 7)",NOT(AND(LEN(D3339)=15,LEFT(D3339,1)="3",RIGHT(D3339,1)="3",ISNUMBER(--D3339)))),"Invalid/missing supplier VAT no; ","")&amp;IF(AND(L3339="Yes",K3339&lt;&gt;"Yes"),"VAT claimed without valid tax invoice; ","")&amp;IF(AND(L3339="Yes",ISNUMBER(SEARCH("blocked",G3339))),"Blocked input VAT claimed; ","")&amp;IF(AND(F3339="Import - VAT paid at customs (Box 8)",M3339=""),"Customs declaration no missing; ","")&amp;IF(AND(F3339="Import - Reverse charge (Box 9)",E3339="Saudi Arabia"),"RCM used for a local supplier; ","")&amp;IF(AND(L3339="Yes",NOT(OR(F3339="Standard domestic 15% (Box 7)",F3339="Import - VAT paid at customs (Box 8)",F3339="Import - Reverse charge (Box 9)"))),"VAT claimed on non-taxable category; ",""))</f>
        <v/>
      </c>
    </row>
    <row r="3340">
      <c r="A3340" s="17" t="n"/>
      <c r="B3340" s="14" t="n"/>
      <c r="C3340" s="14" t="n"/>
      <c r="D3340" s="16" t="n"/>
      <c r="E3340" s="14" t="n"/>
      <c r="F3340" s="14" t="n"/>
      <c r="G3340" s="14" t="n"/>
      <c r="H3340" s="19" t="n"/>
      <c r="I3340" s="19" t="n"/>
      <c r="J3340" s="34">
        <f>IF(A3340="","",H3340+I3340)</f>
        <v/>
      </c>
      <c r="K3340" s="14" t="n"/>
      <c r="L3340" s="14" t="n"/>
      <c r="M3340" s="14" t="n"/>
      <c r="N3340" s="14" t="n"/>
      <c r="O3340" s="20">
        <f>IF(A3340="","",SUMPRODUCT((A3340&gt;=Setup!$C$19:$C$30)*(A3340&lt;=Setup!$D$19:$D$30)*Setup!$A$19:$A$30))</f>
        <v/>
      </c>
      <c r="P3340" s="34">
        <f>IF(A3340="","",IF(OR(F3340="Standard domestic 15% (Box 7)",F3340="Import - VAT paid at customs (Box 8)",F3340="Import - Reverse charge (Box 9)"),ROUND(H3340*Setup!$B$9,2),0))</f>
        <v/>
      </c>
      <c r="Q3340" s="34">
        <f>IF(A3340="","",I3340-P3340)</f>
        <v/>
      </c>
      <c r="R3340" s="34">
        <f>IF(A3340="","",IF(L3340="Yes",I3340,0))</f>
        <v/>
      </c>
      <c r="S3340" s="34">
        <f>IF(A3340="","",IF(AND(L3340="Yes",K3340="Yes",NOT(ISNUMBER(SEARCH("blocked",G3340))),OR(F3340="Standard domestic 15% (Box 7)",F3340="Import - VAT paid at customs (Box 8)",F3340="Import - Reverse charge (Box 9)"),OR(F3340&lt;&gt;"Standard domestic 15% (Box 7)",AND(LEN(D3340)=15,LEFT(D3340,1)="3",RIGHT(D3340,1)="3",ISNUMBER(--D3340)))),I3340,0))</f>
        <v/>
      </c>
      <c r="T3340" s="34">
        <f>IF(A3340="","",R3340-S3340)</f>
        <v/>
      </c>
      <c r="U3340" s="23">
        <f>IF(A3340="","",IF(O3340=0,"Outside audit periods; ","")&amp;IF(F3340="","No VAT category; ","")&amp;IF(ABS(Q3340)&gt;Setup!$B$10,"VAT ≠ 15% × net; ","")&amp;IF(AND(F3340="Standard domestic 15% (Box 7)",NOT(AND(LEN(D3340)=15,LEFT(D3340,1)="3",RIGHT(D3340,1)="3",ISNUMBER(--D3340)))),"Invalid/missing supplier VAT no; ","")&amp;IF(AND(L3340="Yes",K3340&lt;&gt;"Yes"),"VAT claimed without valid tax invoice; ","")&amp;IF(AND(L3340="Yes",ISNUMBER(SEARCH("blocked",G3340))),"Blocked input VAT claimed; ","")&amp;IF(AND(F3340="Import - VAT paid at customs (Box 8)",M3340=""),"Customs declaration no missing; ","")&amp;IF(AND(F3340="Import - Reverse charge (Box 9)",E3340="Saudi Arabia"),"RCM used for a local supplier; ","")&amp;IF(AND(L3340="Yes",NOT(OR(F3340="Standard domestic 15% (Box 7)",F3340="Import - VAT paid at customs (Box 8)",F3340="Import - Reverse charge (Box 9)"))),"VAT claimed on non-taxable category; ",""))</f>
        <v/>
      </c>
    </row>
    <row r="3341">
      <c r="A3341" s="17" t="n"/>
      <c r="B3341" s="14" t="n"/>
      <c r="C3341" s="14" t="n"/>
      <c r="D3341" s="16" t="n"/>
      <c r="E3341" s="14" t="n"/>
      <c r="F3341" s="14" t="n"/>
      <c r="G3341" s="14" t="n"/>
      <c r="H3341" s="19" t="n"/>
      <c r="I3341" s="19" t="n"/>
      <c r="J3341" s="34">
        <f>IF(A3341="","",H3341+I3341)</f>
        <v/>
      </c>
      <c r="K3341" s="14" t="n"/>
      <c r="L3341" s="14" t="n"/>
      <c r="M3341" s="14" t="n"/>
      <c r="N3341" s="14" t="n"/>
      <c r="O3341" s="20">
        <f>IF(A3341="","",SUMPRODUCT((A3341&gt;=Setup!$C$19:$C$30)*(A3341&lt;=Setup!$D$19:$D$30)*Setup!$A$19:$A$30))</f>
        <v/>
      </c>
      <c r="P3341" s="34">
        <f>IF(A3341="","",IF(OR(F3341="Standard domestic 15% (Box 7)",F3341="Import - VAT paid at customs (Box 8)",F3341="Import - Reverse charge (Box 9)"),ROUND(H3341*Setup!$B$9,2),0))</f>
        <v/>
      </c>
      <c r="Q3341" s="34">
        <f>IF(A3341="","",I3341-P3341)</f>
        <v/>
      </c>
      <c r="R3341" s="34">
        <f>IF(A3341="","",IF(L3341="Yes",I3341,0))</f>
        <v/>
      </c>
      <c r="S3341" s="34">
        <f>IF(A3341="","",IF(AND(L3341="Yes",K3341="Yes",NOT(ISNUMBER(SEARCH("blocked",G3341))),OR(F3341="Standard domestic 15% (Box 7)",F3341="Import - VAT paid at customs (Box 8)",F3341="Import - Reverse charge (Box 9)"),OR(F3341&lt;&gt;"Standard domestic 15% (Box 7)",AND(LEN(D3341)=15,LEFT(D3341,1)="3",RIGHT(D3341,1)="3",ISNUMBER(--D3341)))),I3341,0))</f>
        <v/>
      </c>
      <c r="T3341" s="34">
        <f>IF(A3341="","",R3341-S3341)</f>
        <v/>
      </c>
      <c r="U3341" s="23">
        <f>IF(A3341="","",IF(O3341=0,"Outside audit periods; ","")&amp;IF(F3341="","No VAT category; ","")&amp;IF(ABS(Q3341)&gt;Setup!$B$10,"VAT ≠ 15% × net; ","")&amp;IF(AND(F3341="Standard domestic 15% (Box 7)",NOT(AND(LEN(D3341)=15,LEFT(D3341,1)="3",RIGHT(D3341,1)="3",ISNUMBER(--D3341)))),"Invalid/missing supplier VAT no; ","")&amp;IF(AND(L3341="Yes",K3341&lt;&gt;"Yes"),"VAT claimed without valid tax invoice; ","")&amp;IF(AND(L3341="Yes",ISNUMBER(SEARCH("blocked",G3341))),"Blocked input VAT claimed; ","")&amp;IF(AND(F3341="Import - VAT paid at customs (Box 8)",M3341=""),"Customs declaration no missing; ","")&amp;IF(AND(F3341="Import - Reverse charge (Box 9)",E3341="Saudi Arabia"),"RCM used for a local supplier; ","")&amp;IF(AND(L3341="Yes",NOT(OR(F3341="Standard domestic 15% (Box 7)",F3341="Import - VAT paid at customs (Box 8)",F3341="Import - Reverse charge (Box 9)"))),"VAT claimed on non-taxable category; ",""))</f>
        <v/>
      </c>
    </row>
    <row r="3342">
      <c r="A3342" s="17" t="n"/>
      <c r="B3342" s="14" t="n"/>
      <c r="C3342" s="14" t="n"/>
      <c r="D3342" s="16" t="n"/>
      <c r="E3342" s="14" t="n"/>
      <c r="F3342" s="14" t="n"/>
      <c r="G3342" s="14" t="n"/>
      <c r="H3342" s="19" t="n"/>
      <c r="I3342" s="19" t="n"/>
      <c r="J3342" s="34">
        <f>IF(A3342="","",H3342+I3342)</f>
        <v/>
      </c>
      <c r="K3342" s="14" t="n"/>
      <c r="L3342" s="14" t="n"/>
      <c r="M3342" s="14" t="n"/>
      <c r="N3342" s="14" t="n"/>
      <c r="O3342" s="20">
        <f>IF(A3342="","",SUMPRODUCT((A3342&gt;=Setup!$C$19:$C$30)*(A3342&lt;=Setup!$D$19:$D$30)*Setup!$A$19:$A$30))</f>
        <v/>
      </c>
      <c r="P3342" s="34">
        <f>IF(A3342="","",IF(OR(F3342="Standard domestic 15% (Box 7)",F3342="Import - VAT paid at customs (Box 8)",F3342="Import - Reverse charge (Box 9)"),ROUND(H3342*Setup!$B$9,2),0))</f>
        <v/>
      </c>
      <c r="Q3342" s="34">
        <f>IF(A3342="","",I3342-P3342)</f>
        <v/>
      </c>
      <c r="R3342" s="34">
        <f>IF(A3342="","",IF(L3342="Yes",I3342,0))</f>
        <v/>
      </c>
      <c r="S3342" s="34">
        <f>IF(A3342="","",IF(AND(L3342="Yes",K3342="Yes",NOT(ISNUMBER(SEARCH("blocked",G3342))),OR(F3342="Standard domestic 15% (Box 7)",F3342="Import - VAT paid at customs (Box 8)",F3342="Import - Reverse charge (Box 9)"),OR(F3342&lt;&gt;"Standard domestic 15% (Box 7)",AND(LEN(D3342)=15,LEFT(D3342,1)="3",RIGHT(D3342,1)="3",ISNUMBER(--D3342)))),I3342,0))</f>
        <v/>
      </c>
      <c r="T3342" s="34">
        <f>IF(A3342="","",R3342-S3342)</f>
        <v/>
      </c>
      <c r="U3342" s="23">
        <f>IF(A3342="","",IF(O3342=0,"Outside audit periods; ","")&amp;IF(F3342="","No VAT category; ","")&amp;IF(ABS(Q3342)&gt;Setup!$B$10,"VAT ≠ 15% × net; ","")&amp;IF(AND(F3342="Standard domestic 15% (Box 7)",NOT(AND(LEN(D3342)=15,LEFT(D3342,1)="3",RIGHT(D3342,1)="3",ISNUMBER(--D3342)))),"Invalid/missing supplier VAT no; ","")&amp;IF(AND(L3342="Yes",K3342&lt;&gt;"Yes"),"VAT claimed without valid tax invoice; ","")&amp;IF(AND(L3342="Yes",ISNUMBER(SEARCH("blocked",G3342))),"Blocked input VAT claimed; ","")&amp;IF(AND(F3342="Import - VAT paid at customs (Box 8)",M3342=""),"Customs declaration no missing; ","")&amp;IF(AND(F3342="Import - Reverse charge (Box 9)",E3342="Saudi Arabia"),"RCM used for a local supplier; ","")&amp;IF(AND(L3342="Yes",NOT(OR(F3342="Standard domestic 15% (Box 7)",F3342="Import - VAT paid at customs (Box 8)",F3342="Import - Reverse charge (Box 9)"))),"VAT claimed on non-taxable category; ",""))</f>
        <v/>
      </c>
    </row>
    <row r="3343">
      <c r="A3343" s="17" t="n"/>
      <c r="B3343" s="14" t="n"/>
      <c r="C3343" s="14" t="n"/>
      <c r="D3343" s="16" t="n"/>
      <c r="E3343" s="14" t="n"/>
      <c r="F3343" s="14" t="n"/>
      <c r="G3343" s="14" t="n"/>
      <c r="H3343" s="19" t="n"/>
      <c r="I3343" s="19" t="n"/>
      <c r="J3343" s="34">
        <f>IF(A3343="","",H3343+I3343)</f>
        <v/>
      </c>
      <c r="K3343" s="14" t="n"/>
      <c r="L3343" s="14" t="n"/>
      <c r="M3343" s="14" t="n"/>
      <c r="N3343" s="14" t="n"/>
      <c r="O3343" s="20">
        <f>IF(A3343="","",SUMPRODUCT((A3343&gt;=Setup!$C$19:$C$30)*(A3343&lt;=Setup!$D$19:$D$30)*Setup!$A$19:$A$30))</f>
        <v/>
      </c>
      <c r="P3343" s="34">
        <f>IF(A3343="","",IF(OR(F3343="Standard domestic 15% (Box 7)",F3343="Import - VAT paid at customs (Box 8)",F3343="Import - Reverse charge (Box 9)"),ROUND(H3343*Setup!$B$9,2),0))</f>
        <v/>
      </c>
      <c r="Q3343" s="34">
        <f>IF(A3343="","",I3343-P3343)</f>
        <v/>
      </c>
      <c r="R3343" s="34">
        <f>IF(A3343="","",IF(L3343="Yes",I3343,0))</f>
        <v/>
      </c>
      <c r="S3343" s="34">
        <f>IF(A3343="","",IF(AND(L3343="Yes",K3343="Yes",NOT(ISNUMBER(SEARCH("blocked",G3343))),OR(F3343="Standard domestic 15% (Box 7)",F3343="Import - VAT paid at customs (Box 8)",F3343="Import - Reverse charge (Box 9)"),OR(F3343&lt;&gt;"Standard domestic 15% (Box 7)",AND(LEN(D3343)=15,LEFT(D3343,1)="3",RIGHT(D3343,1)="3",ISNUMBER(--D3343)))),I3343,0))</f>
        <v/>
      </c>
      <c r="T3343" s="34">
        <f>IF(A3343="","",R3343-S3343)</f>
        <v/>
      </c>
      <c r="U3343" s="23">
        <f>IF(A3343="","",IF(O3343=0,"Outside audit periods; ","")&amp;IF(F3343="","No VAT category; ","")&amp;IF(ABS(Q3343)&gt;Setup!$B$10,"VAT ≠ 15% × net; ","")&amp;IF(AND(F3343="Standard domestic 15% (Box 7)",NOT(AND(LEN(D3343)=15,LEFT(D3343,1)="3",RIGHT(D3343,1)="3",ISNUMBER(--D3343)))),"Invalid/missing supplier VAT no; ","")&amp;IF(AND(L3343="Yes",K3343&lt;&gt;"Yes"),"VAT claimed without valid tax invoice; ","")&amp;IF(AND(L3343="Yes",ISNUMBER(SEARCH("blocked",G3343))),"Blocked input VAT claimed; ","")&amp;IF(AND(F3343="Import - VAT paid at customs (Box 8)",M3343=""),"Customs declaration no missing; ","")&amp;IF(AND(F3343="Import - Reverse charge (Box 9)",E3343="Saudi Arabia"),"RCM used for a local supplier; ","")&amp;IF(AND(L3343="Yes",NOT(OR(F3343="Standard domestic 15% (Box 7)",F3343="Import - VAT paid at customs (Box 8)",F3343="Import - Reverse charge (Box 9)"))),"VAT claimed on non-taxable category; ",""))</f>
        <v/>
      </c>
    </row>
    <row r="3344">
      <c r="A3344" s="17" t="n"/>
      <c r="B3344" s="14" t="n"/>
      <c r="C3344" s="14" t="n"/>
      <c r="D3344" s="16" t="n"/>
      <c r="E3344" s="14" t="n"/>
      <c r="F3344" s="14" t="n"/>
      <c r="G3344" s="14" t="n"/>
      <c r="H3344" s="19" t="n"/>
      <c r="I3344" s="19" t="n"/>
      <c r="J3344" s="34">
        <f>IF(A3344="","",H3344+I3344)</f>
        <v/>
      </c>
      <c r="K3344" s="14" t="n"/>
      <c r="L3344" s="14" t="n"/>
      <c r="M3344" s="14" t="n"/>
      <c r="N3344" s="14" t="n"/>
      <c r="O3344" s="20">
        <f>IF(A3344="","",SUMPRODUCT((A3344&gt;=Setup!$C$19:$C$30)*(A3344&lt;=Setup!$D$19:$D$30)*Setup!$A$19:$A$30))</f>
        <v/>
      </c>
      <c r="P3344" s="34">
        <f>IF(A3344="","",IF(OR(F3344="Standard domestic 15% (Box 7)",F3344="Import - VAT paid at customs (Box 8)",F3344="Import - Reverse charge (Box 9)"),ROUND(H3344*Setup!$B$9,2),0))</f>
        <v/>
      </c>
      <c r="Q3344" s="34">
        <f>IF(A3344="","",I3344-P3344)</f>
        <v/>
      </c>
      <c r="R3344" s="34">
        <f>IF(A3344="","",IF(L3344="Yes",I3344,0))</f>
        <v/>
      </c>
      <c r="S3344" s="34">
        <f>IF(A3344="","",IF(AND(L3344="Yes",K3344="Yes",NOT(ISNUMBER(SEARCH("blocked",G3344))),OR(F3344="Standard domestic 15% (Box 7)",F3344="Import - VAT paid at customs (Box 8)",F3344="Import - Reverse charge (Box 9)"),OR(F3344&lt;&gt;"Standard domestic 15% (Box 7)",AND(LEN(D3344)=15,LEFT(D3344,1)="3",RIGHT(D3344,1)="3",ISNUMBER(--D3344)))),I3344,0))</f>
        <v/>
      </c>
      <c r="T3344" s="34">
        <f>IF(A3344="","",R3344-S3344)</f>
        <v/>
      </c>
      <c r="U3344" s="23">
        <f>IF(A3344="","",IF(O3344=0,"Outside audit periods; ","")&amp;IF(F3344="","No VAT category; ","")&amp;IF(ABS(Q3344)&gt;Setup!$B$10,"VAT ≠ 15% × net; ","")&amp;IF(AND(F3344="Standard domestic 15% (Box 7)",NOT(AND(LEN(D3344)=15,LEFT(D3344,1)="3",RIGHT(D3344,1)="3",ISNUMBER(--D3344)))),"Invalid/missing supplier VAT no; ","")&amp;IF(AND(L3344="Yes",K3344&lt;&gt;"Yes"),"VAT claimed without valid tax invoice; ","")&amp;IF(AND(L3344="Yes",ISNUMBER(SEARCH("blocked",G3344))),"Blocked input VAT claimed; ","")&amp;IF(AND(F3344="Import - VAT paid at customs (Box 8)",M3344=""),"Customs declaration no missing; ","")&amp;IF(AND(F3344="Import - Reverse charge (Box 9)",E3344="Saudi Arabia"),"RCM used for a local supplier; ","")&amp;IF(AND(L3344="Yes",NOT(OR(F3344="Standard domestic 15% (Box 7)",F3344="Import - VAT paid at customs (Box 8)",F3344="Import - Reverse charge (Box 9)"))),"VAT claimed on non-taxable category; ",""))</f>
        <v/>
      </c>
    </row>
    <row r="3345">
      <c r="A3345" s="17" t="n"/>
      <c r="B3345" s="14" t="n"/>
      <c r="C3345" s="14" t="n"/>
      <c r="D3345" s="16" t="n"/>
      <c r="E3345" s="14" t="n"/>
      <c r="F3345" s="14" t="n"/>
      <c r="G3345" s="14" t="n"/>
      <c r="H3345" s="19" t="n"/>
      <c r="I3345" s="19" t="n"/>
      <c r="J3345" s="34">
        <f>IF(A3345="","",H3345+I3345)</f>
        <v/>
      </c>
      <c r="K3345" s="14" t="n"/>
      <c r="L3345" s="14" t="n"/>
      <c r="M3345" s="14" t="n"/>
      <c r="N3345" s="14" t="n"/>
      <c r="O3345" s="20">
        <f>IF(A3345="","",SUMPRODUCT((A3345&gt;=Setup!$C$19:$C$30)*(A3345&lt;=Setup!$D$19:$D$30)*Setup!$A$19:$A$30))</f>
        <v/>
      </c>
      <c r="P3345" s="34">
        <f>IF(A3345="","",IF(OR(F3345="Standard domestic 15% (Box 7)",F3345="Import - VAT paid at customs (Box 8)",F3345="Import - Reverse charge (Box 9)"),ROUND(H3345*Setup!$B$9,2),0))</f>
        <v/>
      </c>
      <c r="Q3345" s="34">
        <f>IF(A3345="","",I3345-P3345)</f>
        <v/>
      </c>
      <c r="R3345" s="34">
        <f>IF(A3345="","",IF(L3345="Yes",I3345,0))</f>
        <v/>
      </c>
      <c r="S3345" s="34">
        <f>IF(A3345="","",IF(AND(L3345="Yes",K3345="Yes",NOT(ISNUMBER(SEARCH("blocked",G3345))),OR(F3345="Standard domestic 15% (Box 7)",F3345="Import - VAT paid at customs (Box 8)",F3345="Import - Reverse charge (Box 9)"),OR(F3345&lt;&gt;"Standard domestic 15% (Box 7)",AND(LEN(D3345)=15,LEFT(D3345,1)="3",RIGHT(D3345,1)="3",ISNUMBER(--D3345)))),I3345,0))</f>
        <v/>
      </c>
      <c r="T3345" s="34">
        <f>IF(A3345="","",R3345-S3345)</f>
        <v/>
      </c>
      <c r="U3345" s="23">
        <f>IF(A3345="","",IF(O3345=0,"Outside audit periods; ","")&amp;IF(F3345="","No VAT category; ","")&amp;IF(ABS(Q3345)&gt;Setup!$B$10,"VAT ≠ 15% × net; ","")&amp;IF(AND(F3345="Standard domestic 15% (Box 7)",NOT(AND(LEN(D3345)=15,LEFT(D3345,1)="3",RIGHT(D3345,1)="3",ISNUMBER(--D3345)))),"Invalid/missing supplier VAT no; ","")&amp;IF(AND(L3345="Yes",K3345&lt;&gt;"Yes"),"VAT claimed without valid tax invoice; ","")&amp;IF(AND(L3345="Yes",ISNUMBER(SEARCH("blocked",G3345))),"Blocked input VAT claimed; ","")&amp;IF(AND(F3345="Import - VAT paid at customs (Box 8)",M3345=""),"Customs declaration no missing; ","")&amp;IF(AND(F3345="Import - Reverse charge (Box 9)",E3345="Saudi Arabia"),"RCM used for a local supplier; ","")&amp;IF(AND(L3345="Yes",NOT(OR(F3345="Standard domestic 15% (Box 7)",F3345="Import - VAT paid at customs (Box 8)",F3345="Import - Reverse charge (Box 9)"))),"VAT claimed on non-taxable category; ",""))</f>
        <v/>
      </c>
    </row>
    <row r="3346">
      <c r="A3346" s="17" t="n"/>
      <c r="B3346" s="14" t="n"/>
      <c r="C3346" s="14" t="n"/>
      <c r="D3346" s="16" t="n"/>
      <c r="E3346" s="14" t="n"/>
      <c r="F3346" s="14" t="n"/>
      <c r="G3346" s="14" t="n"/>
      <c r="H3346" s="19" t="n"/>
      <c r="I3346" s="19" t="n"/>
      <c r="J3346" s="34">
        <f>IF(A3346="","",H3346+I3346)</f>
        <v/>
      </c>
      <c r="K3346" s="14" t="n"/>
      <c r="L3346" s="14" t="n"/>
      <c r="M3346" s="14" t="n"/>
      <c r="N3346" s="14" t="n"/>
      <c r="O3346" s="20">
        <f>IF(A3346="","",SUMPRODUCT((A3346&gt;=Setup!$C$19:$C$30)*(A3346&lt;=Setup!$D$19:$D$30)*Setup!$A$19:$A$30))</f>
        <v/>
      </c>
      <c r="P3346" s="34">
        <f>IF(A3346="","",IF(OR(F3346="Standard domestic 15% (Box 7)",F3346="Import - VAT paid at customs (Box 8)",F3346="Import - Reverse charge (Box 9)"),ROUND(H3346*Setup!$B$9,2),0))</f>
        <v/>
      </c>
      <c r="Q3346" s="34">
        <f>IF(A3346="","",I3346-P3346)</f>
        <v/>
      </c>
      <c r="R3346" s="34">
        <f>IF(A3346="","",IF(L3346="Yes",I3346,0))</f>
        <v/>
      </c>
      <c r="S3346" s="34">
        <f>IF(A3346="","",IF(AND(L3346="Yes",K3346="Yes",NOT(ISNUMBER(SEARCH("blocked",G3346))),OR(F3346="Standard domestic 15% (Box 7)",F3346="Import - VAT paid at customs (Box 8)",F3346="Import - Reverse charge (Box 9)"),OR(F3346&lt;&gt;"Standard domestic 15% (Box 7)",AND(LEN(D3346)=15,LEFT(D3346,1)="3",RIGHT(D3346,1)="3",ISNUMBER(--D3346)))),I3346,0))</f>
        <v/>
      </c>
      <c r="T3346" s="34">
        <f>IF(A3346="","",R3346-S3346)</f>
        <v/>
      </c>
      <c r="U3346" s="23">
        <f>IF(A3346="","",IF(O3346=0,"Outside audit periods; ","")&amp;IF(F3346="","No VAT category; ","")&amp;IF(ABS(Q3346)&gt;Setup!$B$10,"VAT ≠ 15% × net; ","")&amp;IF(AND(F3346="Standard domestic 15% (Box 7)",NOT(AND(LEN(D3346)=15,LEFT(D3346,1)="3",RIGHT(D3346,1)="3",ISNUMBER(--D3346)))),"Invalid/missing supplier VAT no; ","")&amp;IF(AND(L3346="Yes",K3346&lt;&gt;"Yes"),"VAT claimed without valid tax invoice; ","")&amp;IF(AND(L3346="Yes",ISNUMBER(SEARCH("blocked",G3346))),"Blocked input VAT claimed; ","")&amp;IF(AND(F3346="Import - VAT paid at customs (Box 8)",M3346=""),"Customs declaration no missing; ","")&amp;IF(AND(F3346="Import - Reverse charge (Box 9)",E3346="Saudi Arabia"),"RCM used for a local supplier; ","")&amp;IF(AND(L3346="Yes",NOT(OR(F3346="Standard domestic 15% (Box 7)",F3346="Import - VAT paid at customs (Box 8)",F3346="Import - Reverse charge (Box 9)"))),"VAT claimed on non-taxable category; ",""))</f>
        <v/>
      </c>
    </row>
    <row r="3347">
      <c r="A3347" s="17" t="n"/>
      <c r="B3347" s="14" t="n"/>
      <c r="C3347" s="14" t="n"/>
      <c r="D3347" s="16" t="n"/>
      <c r="E3347" s="14" t="n"/>
      <c r="F3347" s="14" t="n"/>
      <c r="G3347" s="14" t="n"/>
      <c r="H3347" s="19" t="n"/>
      <c r="I3347" s="19" t="n"/>
      <c r="J3347" s="34">
        <f>IF(A3347="","",H3347+I3347)</f>
        <v/>
      </c>
      <c r="K3347" s="14" t="n"/>
      <c r="L3347" s="14" t="n"/>
      <c r="M3347" s="14" t="n"/>
      <c r="N3347" s="14" t="n"/>
      <c r="O3347" s="20">
        <f>IF(A3347="","",SUMPRODUCT((A3347&gt;=Setup!$C$19:$C$30)*(A3347&lt;=Setup!$D$19:$D$30)*Setup!$A$19:$A$30))</f>
        <v/>
      </c>
      <c r="P3347" s="34">
        <f>IF(A3347="","",IF(OR(F3347="Standard domestic 15% (Box 7)",F3347="Import - VAT paid at customs (Box 8)",F3347="Import - Reverse charge (Box 9)"),ROUND(H3347*Setup!$B$9,2),0))</f>
        <v/>
      </c>
      <c r="Q3347" s="34">
        <f>IF(A3347="","",I3347-P3347)</f>
        <v/>
      </c>
      <c r="R3347" s="34">
        <f>IF(A3347="","",IF(L3347="Yes",I3347,0))</f>
        <v/>
      </c>
      <c r="S3347" s="34">
        <f>IF(A3347="","",IF(AND(L3347="Yes",K3347="Yes",NOT(ISNUMBER(SEARCH("blocked",G3347))),OR(F3347="Standard domestic 15% (Box 7)",F3347="Import - VAT paid at customs (Box 8)",F3347="Import - Reverse charge (Box 9)"),OR(F3347&lt;&gt;"Standard domestic 15% (Box 7)",AND(LEN(D3347)=15,LEFT(D3347,1)="3",RIGHT(D3347,1)="3",ISNUMBER(--D3347)))),I3347,0))</f>
        <v/>
      </c>
      <c r="T3347" s="34">
        <f>IF(A3347="","",R3347-S3347)</f>
        <v/>
      </c>
      <c r="U3347" s="23">
        <f>IF(A3347="","",IF(O3347=0,"Outside audit periods; ","")&amp;IF(F3347="","No VAT category; ","")&amp;IF(ABS(Q3347)&gt;Setup!$B$10,"VAT ≠ 15% × net; ","")&amp;IF(AND(F3347="Standard domestic 15% (Box 7)",NOT(AND(LEN(D3347)=15,LEFT(D3347,1)="3",RIGHT(D3347,1)="3",ISNUMBER(--D3347)))),"Invalid/missing supplier VAT no; ","")&amp;IF(AND(L3347="Yes",K3347&lt;&gt;"Yes"),"VAT claimed without valid tax invoice; ","")&amp;IF(AND(L3347="Yes",ISNUMBER(SEARCH("blocked",G3347))),"Blocked input VAT claimed; ","")&amp;IF(AND(F3347="Import - VAT paid at customs (Box 8)",M3347=""),"Customs declaration no missing; ","")&amp;IF(AND(F3347="Import - Reverse charge (Box 9)",E3347="Saudi Arabia"),"RCM used for a local supplier; ","")&amp;IF(AND(L3347="Yes",NOT(OR(F3347="Standard domestic 15% (Box 7)",F3347="Import - VAT paid at customs (Box 8)",F3347="Import - Reverse charge (Box 9)"))),"VAT claimed on non-taxable category; ",""))</f>
        <v/>
      </c>
    </row>
    <row r="3348">
      <c r="A3348" s="17" t="n"/>
      <c r="B3348" s="14" t="n"/>
      <c r="C3348" s="14" t="n"/>
      <c r="D3348" s="16" t="n"/>
      <c r="E3348" s="14" t="n"/>
      <c r="F3348" s="14" t="n"/>
      <c r="G3348" s="14" t="n"/>
      <c r="H3348" s="19" t="n"/>
      <c r="I3348" s="19" t="n"/>
      <c r="J3348" s="34">
        <f>IF(A3348="","",H3348+I3348)</f>
        <v/>
      </c>
      <c r="K3348" s="14" t="n"/>
      <c r="L3348" s="14" t="n"/>
      <c r="M3348" s="14" t="n"/>
      <c r="N3348" s="14" t="n"/>
      <c r="O3348" s="20">
        <f>IF(A3348="","",SUMPRODUCT((A3348&gt;=Setup!$C$19:$C$30)*(A3348&lt;=Setup!$D$19:$D$30)*Setup!$A$19:$A$30))</f>
        <v/>
      </c>
      <c r="P3348" s="34">
        <f>IF(A3348="","",IF(OR(F3348="Standard domestic 15% (Box 7)",F3348="Import - VAT paid at customs (Box 8)",F3348="Import - Reverse charge (Box 9)"),ROUND(H3348*Setup!$B$9,2),0))</f>
        <v/>
      </c>
      <c r="Q3348" s="34">
        <f>IF(A3348="","",I3348-P3348)</f>
        <v/>
      </c>
      <c r="R3348" s="34">
        <f>IF(A3348="","",IF(L3348="Yes",I3348,0))</f>
        <v/>
      </c>
      <c r="S3348" s="34">
        <f>IF(A3348="","",IF(AND(L3348="Yes",K3348="Yes",NOT(ISNUMBER(SEARCH("blocked",G3348))),OR(F3348="Standard domestic 15% (Box 7)",F3348="Import - VAT paid at customs (Box 8)",F3348="Import - Reverse charge (Box 9)"),OR(F3348&lt;&gt;"Standard domestic 15% (Box 7)",AND(LEN(D3348)=15,LEFT(D3348,1)="3",RIGHT(D3348,1)="3",ISNUMBER(--D3348)))),I3348,0))</f>
        <v/>
      </c>
      <c r="T3348" s="34">
        <f>IF(A3348="","",R3348-S3348)</f>
        <v/>
      </c>
      <c r="U3348" s="23">
        <f>IF(A3348="","",IF(O3348=0,"Outside audit periods; ","")&amp;IF(F3348="","No VAT category; ","")&amp;IF(ABS(Q3348)&gt;Setup!$B$10,"VAT ≠ 15% × net; ","")&amp;IF(AND(F3348="Standard domestic 15% (Box 7)",NOT(AND(LEN(D3348)=15,LEFT(D3348,1)="3",RIGHT(D3348,1)="3",ISNUMBER(--D3348)))),"Invalid/missing supplier VAT no; ","")&amp;IF(AND(L3348="Yes",K3348&lt;&gt;"Yes"),"VAT claimed without valid tax invoice; ","")&amp;IF(AND(L3348="Yes",ISNUMBER(SEARCH("blocked",G3348))),"Blocked input VAT claimed; ","")&amp;IF(AND(F3348="Import - VAT paid at customs (Box 8)",M3348=""),"Customs declaration no missing; ","")&amp;IF(AND(F3348="Import - Reverse charge (Box 9)",E3348="Saudi Arabia"),"RCM used for a local supplier; ","")&amp;IF(AND(L3348="Yes",NOT(OR(F3348="Standard domestic 15% (Box 7)",F3348="Import - VAT paid at customs (Box 8)",F3348="Import - Reverse charge (Box 9)"))),"VAT claimed on non-taxable category; ",""))</f>
        <v/>
      </c>
    </row>
    <row r="3349">
      <c r="A3349" s="17" t="n"/>
      <c r="B3349" s="14" t="n"/>
      <c r="C3349" s="14" t="n"/>
      <c r="D3349" s="16" t="n"/>
      <c r="E3349" s="14" t="n"/>
      <c r="F3349" s="14" t="n"/>
      <c r="G3349" s="14" t="n"/>
      <c r="H3349" s="19" t="n"/>
      <c r="I3349" s="19" t="n"/>
      <c r="J3349" s="34">
        <f>IF(A3349="","",H3349+I3349)</f>
        <v/>
      </c>
      <c r="K3349" s="14" t="n"/>
      <c r="L3349" s="14" t="n"/>
      <c r="M3349" s="14" t="n"/>
      <c r="N3349" s="14" t="n"/>
      <c r="O3349" s="20">
        <f>IF(A3349="","",SUMPRODUCT((A3349&gt;=Setup!$C$19:$C$30)*(A3349&lt;=Setup!$D$19:$D$30)*Setup!$A$19:$A$30))</f>
        <v/>
      </c>
      <c r="P3349" s="34">
        <f>IF(A3349="","",IF(OR(F3349="Standard domestic 15% (Box 7)",F3349="Import - VAT paid at customs (Box 8)",F3349="Import - Reverse charge (Box 9)"),ROUND(H3349*Setup!$B$9,2),0))</f>
        <v/>
      </c>
      <c r="Q3349" s="34">
        <f>IF(A3349="","",I3349-P3349)</f>
        <v/>
      </c>
      <c r="R3349" s="34">
        <f>IF(A3349="","",IF(L3349="Yes",I3349,0))</f>
        <v/>
      </c>
      <c r="S3349" s="34">
        <f>IF(A3349="","",IF(AND(L3349="Yes",K3349="Yes",NOT(ISNUMBER(SEARCH("blocked",G3349))),OR(F3349="Standard domestic 15% (Box 7)",F3349="Import - VAT paid at customs (Box 8)",F3349="Import - Reverse charge (Box 9)"),OR(F3349&lt;&gt;"Standard domestic 15% (Box 7)",AND(LEN(D3349)=15,LEFT(D3349,1)="3",RIGHT(D3349,1)="3",ISNUMBER(--D3349)))),I3349,0))</f>
        <v/>
      </c>
      <c r="T3349" s="34">
        <f>IF(A3349="","",R3349-S3349)</f>
        <v/>
      </c>
      <c r="U3349" s="23">
        <f>IF(A3349="","",IF(O3349=0,"Outside audit periods; ","")&amp;IF(F3349="","No VAT category; ","")&amp;IF(ABS(Q3349)&gt;Setup!$B$10,"VAT ≠ 15% × net; ","")&amp;IF(AND(F3349="Standard domestic 15% (Box 7)",NOT(AND(LEN(D3349)=15,LEFT(D3349,1)="3",RIGHT(D3349,1)="3",ISNUMBER(--D3349)))),"Invalid/missing supplier VAT no; ","")&amp;IF(AND(L3349="Yes",K3349&lt;&gt;"Yes"),"VAT claimed without valid tax invoice; ","")&amp;IF(AND(L3349="Yes",ISNUMBER(SEARCH("blocked",G3349))),"Blocked input VAT claimed; ","")&amp;IF(AND(F3349="Import - VAT paid at customs (Box 8)",M3349=""),"Customs declaration no missing; ","")&amp;IF(AND(F3349="Import - Reverse charge (Box 9)",E3349="Saudi Arabia"),"RCM used for a local supplier; ","")&amp;IF(AND(L3349="Yes",NOT(OR(F3349="Standard domestic 15% (Box 7)",F3349="Import - VAT paid at customs (Box 8)",F3349="Import - Reverse charge (Box 9)"))),"VAT claimed on non-taxable category; ",""))</f>
        <v/>
      </c>
    </row>
    <row r="3350">
      <c r="A3350" s="17" t="n"/>
      <c r="B3350" s="14" t="n"/>
      <c r="C3350" s="14" t="n"/>
      <c r="D3350" s="16" t="n"/>
      <c r="E3350" s="14" t="n"/>
      <c r="F3350" s="14" t="n"/>
      <c r="G3350" s="14" t="n"/>
      <c r="H3350" s="19" t="n"/>
      <c r="I3350" s="19" t="n"/>
      <c r="J3350" s="34">
        <f>IF(A3350="","",H3350+I3350)</f>
        <v/>
      </c>
      <c r="K3350" s="14" t="n"/>
      <c r="L3350" s="14" t="n"/>
      <c r="M3350" s="14" t="n"/>
      <c r="N3350" s="14" t="n"/>
      <c r="O3350" s="20">
        <f>IF(A3350="","",SUMPRODUCT((A3350&gt;=Setup!$C$19:$C$30)*(A3350&lt;=Setup!$D$19:$D$30)*Setup!$A$19:$A$30))</f>
        <v/>
      </c>
      <c r="P3350" s="34">
        <f>IF(A3350="","",IF(OR(F3350="Standard domestic 15% (Box 7)",F3350="Import - VAT paid at customs (Box 8)",F3350="Import - Reverse charge (Box 9)"),ROUND(H3350*Setup!$B$9,2),0))</f>
        <v/>
      </c>
      <c r="Q3350" s="34">
        <f>IF(A3350="","",I3350-P3350)</f>
        <v/>
      </c>
      <c r="R3350" s="34">
        <f>IF(A3350="","",IF(L3350="Yes",I3350,0))</f>
        <v/>
      </c>
      <c r="S3350" s="34">
        <f>IF(A3350="","",IF(AND(L3350="Yes",K3350="Yes",NOT(ISNUMBER(SEARCH("blocked",G3350))),OR(F3350="Standard domestic 15% (Box 7)",F3350="Import - VAT paid at customs (Box 8)",F3350="Import - Reverse charge (Box 9)"),OR(F3350&lt;&gt;"Standard domestic 15% (Box 7)",AND(LEN(D3350)=15,LEFT(D3350,1)="3",RIGHT(D3350,1)="3",ISNUMBER(--D3350)))),I3350,0))</f>
        <v/>
      </c>
      <c r="T3350" s="34">
        <f>IF(A3350="","",R3350-S3350)</f>
        <v/>
      </c>
      <c r="U3350" s="23">
        <f>IF(A3350="","",IF(O3350=0,"Outside audit periods; ","")&amp;IF(F3350="","No VAT category; ","")&amp;IF(ABS(Q3350)&gt;Setup!$B$10,"VAT ≠ 15% × net; ","")&amp;IF(AND(F3350="Standard domestic 15% (Box 7)",NOT(AND(LEN(D3350)=15,LEFT(D3350,1)="3",RIGHT(D3350,1)="3",ISNUMBER(--D3350)))),"Invalid/missing supplier VAT no; ","")&amp;IF(AND(L3350="Yes",K3350&lt;&gt;"Yes"),"VAT claimed without valid tax invoice; ","")&amp;IF(AND(L3350="Yes",ISNUMBER(SEARCH("blocked",G3350))),"Blocked input VAT claimed; ","")&amp;IF(AND(F3350="Import - VAT paid at customs (Box 8)",M3350=""),"Customs declaration no missing; ","")&amp;IF(AND(F3350="Import - Reverse charge (Box 9)",E3350="Saudi Arabia"),"RCM used for a local supplier; ","")&amp;IF(AND(L3350="Yes",NOT(OR(F3350="Standard domestic 15% (Box 7)",F3350="Import - VAT paid at customs (Box 8)",F3350="Import - Reverse charge (Box 9)"))),"VAT claimed on non-taxable category; ",""))</f>
        <v/>
      </c>
    </row>
    <row r="3351">
      <c r="A3351" s="17" t="n"/>
      <c r="B3351" s="14" t="n"/>
      <c r="C3351" s="14" t="n"/>
      <c r="D3351" s="16" t="n"/>
      <c r="E3351" s="14" t="n"/>
      <c r="F3351" s="14" t="n"/>
      <c r="G3351" s="14" t="n"/>
      <c r="H3351" s="19" t="n"/>
      <c r="I3351" s="19" t="n"/>
      <c r="J3351" s="34">
        <f>IF(A3351="","",H3351+I3351)</f>
        <v/>
      </c>
      <c r="K3351" s="14" t="n"/>
      <c r="L3351" s="14" t="n"/>
      <c r="M3351" s="14" t="n"/>
      <c r="N3351" s="14" t="n"/>
      <c r="O3351" s="20">
        <f>IF(A3351="","",SUMPRODUCT((A3351&gt;=Setup!$C$19:$C$30)*(A3351&lt;=Setup!$D$19:$D$30)*Setup!$A$19:$A$30))</f>
        <v/>
      </c>
      <c r="P3351" s="34">
        <f>IF(A3351="","",IF(OR(F3351="Standard domestic 15% (Box 7)",F3351="Import - VAT paid at customs (Box 8)",F3351="Import - Reverse charge (Box 9)"),ROUND(H3351*Setup!$B$9,2),0))</f>
        <v/>
      </c>
      <c r="Q3351" s="34">
        <f>IF(A3351="","",I3351-P3351)</f>
        <v/>
      </c>
      <c r="R3351" s="34">
        <f>IF(A3351="","",IF(L3351="Yes",I3351,0))</f>
        <v/>
      </c>
      <c r="S3351" s="34">
        <f>IF(A3351="","",IF(AND(L3351="Yes",K3351="Yes",NOT(ISNUMBER(SEARCH("blocked",G3351))),OR(F3351="Standard domestic 15% (Box 7)",F3351="Import - VAT paid at customs (Box 8)",F3351="Import - Reverse charge (Box 9)"),OR(F3351&lt;&gt;"Standard domestic 15% (Box 7)",AND(LEN(D3351)=15,LEFT(D3351,1)="3",RIGHT(D3351,1)="3",ISNUMBER(--D3351)))),I3351,0))</f>
        <v/>
      </c>
      <c r="T3351" s="34">
        <f>IF(A3351="","",R3351-S3351)</f>
        <v/>
      </c>
      <c r="U3351" s="23">
        <f>IF(A3351="","",IF(O3351=0,"Outside audit periods; ","")&amp;IF(F3351="","No VAT category; ","")&amp;IF(ABS(Q3351)&gt;Setup!$B$10,"VAT ≠ 15% × net; ","")&amp;IF(AND(F3351="Standard domestic 15% (Box 7)",NOT(AND(LEN(D3351)=15,LEFT(D3351,1)="3",RIGHT(D3351,1)="3",ISNUMBER(--D3351)))),"Invalid/missing supplier VAT no; ","")&amp;IF(AND(L3351="Yes",K3351&lt;&gt;"Yes"),"VAT claimed without valid tax invoice; ","")&amp;IF(AND(L3351="Yes",ISNUMBER(SEARCH("blocked",G3351))),"Blocked input VAT claimed; ","")&amp;IF(AND(F3351="Import - VAT paid at customs (Box 8)",M3351=""),"Customs declaration no missing; ","")&amp;IF(AND(F3351="Import - Reverse charge (Box 9)",E3351="Saudi Arabia"),"RCM used for a local supplier; ","")&amp;IF(AND(L3351="Yes",NOT(OR(F3351="Standard domestic 15% (Box 7)",F3351="Import - VAT paid at customs (Box 8)",F3351="Import - Reverse charge (Box 9)"))),"VAT claimed on non-taxable category; ",""))</f>
        <v/>
      </c>
    </row>
    <row r="3352">
      <c r="A3352" s="17" t="n"/>
      <c r="B3352" s="14" t="n"/>
      <c r="C3352" s="14" t="n"/>
      <c r="D3352" s="16" t="n"/>
      <c r="E3352" s="14" t="n"/>
      <c r="F3352" s="14" t="n"/>
      <c r="G3352" s="14" t="n"/>
      <c r="H3352" s="19" t="n"/>
      <c r="I3352" s="19" t="n"/>
      <c r="J3352" s="34">
        <f>IF(A3352="","",H3352+I3352)</f>
        <v/>
      </c>
      <c r="K3352" s="14" t="n"/>
      <c r="L3352" s="14" t="n"/>
      <c r="M3352" s="14" t="n"/>
      <c r="N3352" s="14" t="n"/>
      <c r="O3352" s="20">
        <f>IF(A3352="","",SUMPRODUCT((A3352&gt;=Setup!$C$19:$C$30)*(A3352&lt;=Setup!$D$19:$D$30)*Setup!$A$19:$A$30))</f>
        <v/>
      </c>
      <c r="P3352" s="34">
        <f>IF(A3352="","",IF(OR(F3352="Standard domestic 15% (Box 7)",F3352="Import - VAT paid at customs (Box 8)",F3352="Import - Reverse charge (Box 9)"),ROUND(H3352*Setup!$B$9,2),0))</f>
        <v/>
      </c>
      <c r="Q3352" s="34">
        <f>IF(A3352="","",I3352-P3352)</f>
        <v/>
      </c>
      <c r="R3352" s="34">
        <f>IF(A3352="","",IF(L3352="Yes",I3352,0))</f>
        <v/>
      </c>
      <c r="S3352" s="34">
        <f>IF(A3352="","",IF(AND(L3352="Yes",K3352="Yes",NOT(ISNUMBER(SEARCH("blocked",G3352))),OR(F3352="Standard domestic 15% (Box 7)",F3352="Import - VAT paid at customs (Box 8)",F3352="Import - Reverse charge (Box 9)"),OR(F3352&lt;&gt;"Standard domestic 15% (Box 7)",AND(LEN(D3352)=15,LEFT(D3352,1)="3",RIGHT(D3352,1)="3",ISNUMBER(--D3352)))),I3352,0))</f>
        <v/>
      </c>
      <c r="T3352" s="34">
        <f>IF(A3352="","",R3352-S3352)</f>
        <v/>
      </c>
      <c r="U3352" s="23">
        <f>IF(A3352="","",IF(O3352=0,"Outside audit periods; ","")&amp;IF(F3352="","No VAT category; ","")&amp;IF(ABS(Q3352)&gt;Setup!$B$10,"VAT ≠ 15% × net; ","")&amp;IF(AND(F3352="Standard domestic 15% (Box 7)",NOT(AND(LEN(D3352)=15,LEFT(D3352,1)="3",RIGHT(D3352,1)="3",ISNUMBER(--D3352)))),"Invalid/missing supplier VAT no; ","")&amp;IF(AND(L3352="Yes",K3352&lt;&gt;"Yes"),"VAT claimed without valid tax invoice; ","")&amp;IF(AND(L3352="Yes",ISNUMBER(SEARCH("blocked",G3352))),"Blocked input VAT claimed; ","")&amp;IF(AND(F3352="Import - VAT paid at customs (Box 8)",M3352=""),"Customs declaration no missing; ","")&amp;IF(AND(F3352="Import - Reverse charge (Box 9)",E3352="Saudi Arabia"),"RCM used for a local supplier; ","")&amp;IF(AND(L3352="Yes",NOT(OR(F3352="Standard domestic 15% (Box 7)",F3352="Import - VAT paid at customs (Box 8)",F3352="Import - Reverse charge (Box 9)"))),"VAT claimed on non-taxable category; ",""))</f>
        <v/>
      </c>
    </row>
    <row r="3353">
      <c r="A3353" s="17" t="n"/>
      <c r="B3353" s="14" t="n"/>
      <c r="C3353" s="14" t="n"/>
      <c r="D3353" s="16" t="n"/>
      <c r="E3353" s="14" t="n"/>
      <c r="F3353" s="14" t="n"/>
      <c r="G3353" s="14" t="n"/>
      <c r="H3353" s="19" t="n"/>
      <c r="I3353" s="19" t="n"/>
      <c r="J3353" s="34">
        <f>IF(A3353="","",H3353+I3353)</f>
        <v/>
      </c>
      <c r="K3353" s="14" t="n"/>
      <c r="L3353" s="14" t="n"/>
      <c r="M3353" s="14" t="n"/>
      <c r="N3353" s="14" t="n"/>
      <c r="O3353" s="20">
        <f>IF(A3353="","",SUMPRODUCT((A3353&gt;=Setup!$C$19:$C$30)*(A3353&lt;=Setup!$D$19:$D$30)*Setup!$A$19:$A$30))</f>
        <v/>
      </c>
      <c r="P3353" s="34">
        <f>IF(A3353="","",IF(OR(F3353="Standard domestic 15% (Box 7)",F3353="Import - VAT paid at customs (Box 8)",F3353="Import - Reverse charge (Box 9)"),ROUND(H3353*Setup!$B$9,2),0))</f>
        <v/>
      </c>
      <c r="Q3353" s="34">
        <f>IF(A3353="","",I3353-P3353)</f>
        <v/>
      </c>
      <c r="R3353" s="34">
        <f>IF(A3353="","",IF(L3353="Yes",I3353,0))</f>
        <v/>
      </c>
      <c r="S3353" s="34">
        <f>IF(A3353="","",IF(AND(L3353="Yes",K3353="Yes",NOT(ISNUMBER(SEARCH("blocked",G3353))),OR(F3353="Standard domestic 15% (Box 7)",F3353="Import - VAT paid at customs (Box 8)",F3353="Import - Reverse charge (Box 9)"),OR(F3353&lt;&gt;"Standard domestic 15% (Box 7)",AND(LEN(D3353)=15,LEFT(D3353,1)="3",RIGHT(D3353,1)="3",ISNUMBER(--D3353)))),I3353,0))</f>
        <v/>
      </c>
      <c r="T3353" s="34">
        <f>IF(A3353="","",R3353-S3353)</f>
        <v/>
      </c>
      <c r="U3353" s="23">
        <f>IF(A3353="","",IF(O3353=0,"Outside audit periods; ","")&amp;IF(F3353="","No VAT category; ","")&amp;IF(ABS(Q3353)&gt;Setup!$B$10,"VAT ≠ 15% × net; ","")&amp;IF(AND(F3353="Standard domestic 15% (Box 7)",NOT(AND(LEN(D3353)=15,LEFT(D3353,1)="3",RIGHT(D3353,1)="3",ISNUMBER(--D3353)))),"Invalid/missing supplier VAT no; ","")&amp;IF(AND(L3353="Yes",K3353&lt;&gt;"Yes"),"VAT claimed without valid tax invoice; ","")&amp;IF(AND(L3353="Yes",ISNUMBER(SEARCH("blocked",G3353))),"Blocked input VAT claimed; ","")&amp;IF(AND(F3353="Import - VAT paid at customs (Box 8)",M3353=""),"Customs declaration no missing; ","")&amp;IF(AND(F3353="Import - Reverse charge (Box 9)",E3353="Saudi Arabia"),"RCM used for a local supplier; ","")&amp;IF(AND(L3353="Yes",NOT(OR(F3353="Standard domestic 15% (Box 7)",F3353="Import - VAT paid at customs (Box 8)",F3353="Import - Reverse charge (Box 9)"))),"VAT claimed on non-taxable category; ",""))</f>
        <v/>
      </c>
    </row>
    <row r="3354">
      <c r="A3354" s="17" t="n"/>
      <c r="B3354" s="14" t="n"/>
      <c r="C3354" s="14" t="n"/>
      <c r="D3354" s="16" t="n"/>
      <c r="E3354" s="14" t="n"/>
      <c r="F3354" s="14" t="n"/>
      <c r="G3354" s="14" t="n"/>
      <c r="H3354" s="19" t="n"/>
      <c r="I3354" s="19" t="n"/>
      <c r="J3354" s="34">
        <f>IF(A3354="","",H3354+I3354)</f>
        <v/>
      </c>
      <c r="K3354" s="14" t="n"/>
      <c r="L3354" s="14" t="n"/>
      <c r="M3354" s="14" t="n"/>
      <c r="N3354" s="14" t="n"/>
      <c r="O3354" s="20">
        <f>IF(A3354="","",SUMPRODUCT((A3354&gt;=Setup!$C$19:$C$30)*(A3354&lt;=Setup!$D$19:$D$30)*Setup!$A$19:$A$30))</f>
        <v/>
      </c>
      <c r="P3354" s="34">
        <f>IF(A3354="","",IF(OR(F3354="Standard domestic 15% (Box 7)",F3354="Import - VAT paid at customs (Box 8)",F3354="Import - Reverse charge (Box 9)"),ROUND(H3354*Setup!$B$9,2),0))</f>
        <v/>
      </c>
      <c r="Q3354" s="34">
        <f>IF(A3354="","",I3354-P3354)</f>
        <v/>
      </c>
      <c r="R3354" s="34">
        <f>IF(A3354="","",IF(L3354="Yes",I3354,0))</f>
        <v/>
      </c>
      <c r="S3354" s="34">
        <f>IF(A3354="","",IF(AND(L3354="Yes",K3354="Yes",NOT(ISNUMBER(SEARCH("blocked",G3354))),OR(F3354="Standard domestic 15% (Box 7)",F3354="Import - VAT paid at customs (Box 8)",F3354="Import - Reverse charge (Box 9)"),OR(F3354&lt;&gt;"Standard domestic 15% (Box 7)",AND(LEN(D3354)=15,LEFT(D3354,1)="3",RIGHT(D3354,1)="3",ISNUMBER(--D3354)))),I3354,0))</f>
        <v/>
      </c>
      <c r="T3354" s="34">
        <f>IF(A3354="","",R3354-S3354)</f>
        <v/>
      </c>
      <c r="U3354" s="23">
        <f>IF(A3354="","",IF(O3354=0,"Outside audit periods; ","")&amp;IF(F3354="","No VAT category; ","")&amp;IF(ABS(Q3354)&gt;Setup!$B$10,"VAT ≠ 15% × net; ","")&amp;IF(AND(F3354="Standard domestic 15% (Box 7)",NOT(AND(LEN(D3354)=15,LEFT(D3354,1)="3",RIGHT(D3354,1)="3",ISNUMBER(--D3354)))),"Invalid/missing supplier VAT no; ","")&amp;IF(AND(L3354="Yes",K3354&lt;&gt;"Yes"),"VAT claimed without valid tax invoice; ","")&amp;IF(AND(L3354="Yes",ISNUMBER(SEARCH("blocked",G3354))),"Blocked input VAT claimed; ","")&amp;IF(AND(F3354="Import - VAT paid at customs (Box 8)",M3354=""),"Customs declaration no missing; ","")&amp;IF(AND(F3354="Import - Reverse charge (Box 9)",E3354="Saudi Arabia"),"RCM used for a local supplier; ","")&amp;IF(AND(L3354="Yes",NOT(OR(F3354="Standard domestic 15% (Box 7)",F3354="Import - VAT paid at customs (Box 8)",F3354="Import - Reverse charge (Box 9)"))),"VAT claimed on non-taxable category; ",""))</f>
        <v/>
      </c>
    </row>
    <row r="3355">
      <c r="A3355" s="17" t="n"/>
      <c r="B3355" s="14" t="n"/>
      <c r="C3355" s="14" t="n"/>
      <c r="D3355" s="16" t="n"/>
      <c r="E3355" s="14" t="n"/>
      <c r="F3355" s="14" t="n"/>
      <c r="G3355" s="14" t="n"/>
      <c r="H3355" s="19" t="n"/>
      <c r="I3355" s="19" t="n"/>
      <c r="J3355" s="34">
        <f>IF(A3355="","",H3355+I3355)</f>
        <v/>
      </c>
      <c r="K3355" s="14" t="n"/>
      <c r="L3355" s="14" t="n"/>
      <c r="M3355" s="14" t="n"/>
      <c r="N3355" s="14" t="n"/>
      <c r="O3355" s="20">
        <f>IF(A3355="","",SUMPRODUCT((A3355&gt;=Setup!$C$19:$C$30)*(A3355&lt;=Setup!$D$19:$D$30)*Setup!$A$19:$A$30))</f>
        <v/>
      </c>
      <c r="P3355" s="34">
        <f>IF(A3355="","",IF(OR(F3355="Standard domestic 15% (Box 7)",F3355="Import - VAT paid at customs (Box 8)",F3355="Import - Reverse charge (Box 9)"),ROUND(H3355*Setup!$B$9,2),0))</f>
        <v/>
      </c>
      <c r="Q3355" s="34">
        <f>IF(A3355="","",I3355-P3355)</f>
        <v/>
      </c>
      <c r="R3355" s="34">
        <f>IF(A3355="","",IF(L3355="Yes",I3355,0))</f>
        <v/>
      </c>
      <c r="S3355" s="34">
        <f>IF(A3355="","",IF(AND(L3355="Yes",K3355="Yes",NOT(ISNUMBER(SEARCH("blocked",G3355))),OR(F3355="Standard domestic 15% (Box 7)",F3355="Import - VAT paid at customs (Box 8)",F3355="Import - Reverse charge (Box 9)"),OR(F3355&lt;&gt;"Standard domestic 15% (Box 7)",AND(LEN(D3355)=15,LEFT(D3355,1)="3",RIGHT(D3355,1)="3",ISNUMBER(--D3355)))),I3355,0))</f>
        <v/>
      </c>
      <c r="T3355" s="34">
        <f>IF(A3355="","",R3355-S3355)</f>
        <v/>
      </c>
      <c r="U3355" s="23">
        <f>IF(A3355="","",IF(O3355=0,"Outside audit periods; ","")&amp;IF(F3355="","No VAT category; ","")&amp;IF(ABS(Q3355)&gt;Setup!$B$10,"VAT ≠ 15% × net; ","")&amp;IF(AND(F3355="Standard domestic 15% (Box 7)",NOT(AND(LEN(D3355)=15,LEFT(D3355,1)="3",RIGHT(D3355,1)="3",ISNUMBER(--D3355)))),"Invalid/missing supplier VAT no; ","")&amp;IF(AND(L3355="Yes",K3355&lt;&gt;"Yes"),"VAT claimed without valid tax invoice; ","")&amp;IF(AND(L3355="Yes",ISNUMBER(SEARCH("blocked",G3355))),"Blocked input VAT claimed; ","")&amp;IF(AND(F3355="Import - VAT paid at customs (Box 8)",M3355=""),"Customs declaration no missing; ","")&amp;IF(AND(F3355="Import - Reverse charge (Box 9)",E3355="Saudi Arabia"),"RCM used for a local supplier; ","")&amp;IF(AND(L3355="Yes",NOT(OR(F3355="Standard domestic 15% (Box 7)",F3355="Import - VAT paid at customs (Box 8)",F3355="Import - Reverse charge (Box 9)"))),"VAT claimed on non-taxable category; ",""))</f>
        <v/>
      </c>
    </row>
    <row r="3356">
      <c r="A3356" s="17" t="n"/>
      <c r="B3356" s="14" t="n"/>
      <c r="C3356" s="14" t="n"/>
      <c r="D3356" s="16" t="n"/>
      <c r="E3356" s="14" t="n"/>
      <c r="F3356" s="14" t="n"/>
      <c r="G3356" s="14" t="n"/>
      <c r="H3356" s="19" t="n"/>
      <c r="I3356" s="19" t="n"/>
      <c r="J3356" s="34">
        <f>IF(A3356="","",H3356+I3356)</f>
        <v/>
      </c>
      <c r="K3356" s="14" t="n"/>
      <c r="L3356" s="14" t="n"/>
      <c r="M3356" s="14" t="n"/>
      <c r="N3356" s="14" t="n"/>
      <c r="O3356" s="20">
        <f>IF(A3356="","",SUMPRODUCT((A3356&gt;=Setup!$C$19:$C$30)*(A3356&lt;=Setup!$D$19:$D$30)*Setup!$A$19:$A$30))</f>
        <v/>
      </c>
      <c r="P3356" s="34">
        <f>IF(A3356="","",IF(OR(F3356="Standard domestic 15% (Box 7)",F3356="Import - VAT paid at customs (Box 8)",F3356="Import - Reverse charge (Box 9)"),ROUND(H3356*Setup!$B$9,2),0))</f>
        <v/>
      </c>
      <c r="Q3356" s="34">
        <f>IF(A3356="","",I3356-P3356)</f>
        <v/>
      </c>
      <c r="R3356" s="34">
        <f>IF(A3356="","",IF(L3356="Yes",I3356,0))</f>
        <v/>
      </c>
      <c r="S3356" s="34">
        <f>IF(A3356="","",IF(AND(L3356="Yes",K3356="Yes",NOT(ISNUMBER(SEARCH("blocked",G3356))),OR(F3356="Standard domestic 15% (Box 7)",F3356="Import - VAT paid at customs (Box 8)",F3356="Import - Reverse charge (Box 9)"),OR(F3356&lt;&gt;"Standard domestic 15% (Box 7)",AND(LEN(D3356)=15,LEFT(D3356,1)="3",RIGHT(D3356,1)="3",ISNUMBER(--D3356)))),I3356,0))</f>
        <v/>
      </c>
      <c r="T3356" s="34">
        <f>IF(A3356="","",R3356-S3356)</f>
        <v/>
      </c>
      <c r="U3356" s="23">
        <f>IF(A3356="","",IF(O3356=0,"Outside audit periods; ","")&amp;IF(F3356="","No VAT category; ","")&amp;IF(ABS(Q3356)&gt;Setup!$B$10,"VAT ≠ 15% × net; ","")&amp;IF(AND(F3356="Standard domestic 15% (Box 7)",NOT(AND(LEN(D3356)=15,LEFT(D3356,1)="3",RIGHT(D3356,1)="3",ISNUMBER(--D3356)))),"Invalid/missing supplier VAT no; ","")&amp;IF(AND(L3356="Yes",K3356&lt;&gt;"Yes"),"VAT claimed without valid tax invoice; ","")&amp;IF(AND(L3356="Yes",ISNUMBER(SEARCH("blocked",G3356))),"Blocked input VAT claimed; ","")&amp;IF(AND(F3356="Import - VAT paid at customs (Box 8)",M3356=""),"Customs declaration no missing; ","")&amp;IF(AND(F3356="Import - Reverse charge (Box 9)",E3356="Saudi Arabia"),"RCM used for a local supplier; ","")&amp;IF(AND(L3356="Yes",NOT(OR(F3356="Standard domestic 15% (Box 7)",F3356="Import - VAT paid at customs (Box 8)",F3356="Import - Reverse charge (Box 9)"))),"VAT claimed on non-taxable category; ",""))</f>
        <v/>
      </c>
    </row>
    <row r="3357">
      <c r="A3357" s="17" t="n"/>
      <c r="B3357" s="14" t="n"/>
      <c r="C3357" s="14" t="n"/>
      <c r="D3357" s="16" t="n"/>
      <c r="E3357" s="14" t="n"/>
      <c r="F3357" s="14" t="n"/>
      <c r="G3357" s="14" t="n"/>
      <c r="H3357" s="19" t="n"/>
      <c r="I3357" s="19" t="n"/>
      <c r="J3357" s="34">
        <f>IF(A3357="","",H3357+I3357)</f>
        <v/>
      </c>
      <c r="K3357" s="14" t="n"/>
      <c r="L3357" s="14" t="n"/>
      <c r="M3357" s="14" t="n"/>
      <c r="N3357" s="14" t="n"/>
      <c r="O3357" s="20">
        <f>IF(A3357="","",SUMPRODUCT((A3357&gt;=Setup!$C$19:$C$30)*(A3357&lt;=Setup!$D$19:$D$30)*Setup!$A$19:$A$30))</f>
        <v/>
      </c>
      <c r="P3357" s="34">
        <f>IF(A3357="","",IF(OR(F3357="Standard domestic 15% (Box 7)",F3357="Import - VAT paid at customs (Box 8)",F3357="Import - Reverse charge (Box 9)"),ROUND(H3357*Setup!$B$9,2),0))</f>
        <v/>
      </c>
      <c r="Q3357" s="34">
        <f>IF(A3357="","",I3357-P3357)</f>
        <v/>
      </c>
      <c r="R3357" s="34">
        <f>IF(A3357="","",IF(L3357="Yes",I3357,0))</f>
        <v/>
      </c>
      <c r="S3357" s="34">
        <f>IF(A3357="","",IF(AND(L3357="Yes",K3357="Yes",NOT(ISNUMBER(SEARCH("blocked",G3357))),OR(F3357="Standard domestic 15% (Box 7)",F3357="Import - VAT paid at customs (Box 8)",F3357="Import - Reverse charge (Box 9)"),OR(F3357&lt;&gt;"Standard domestic 15% (Box 7)",AND(LEN(D3357)=15,LEFT(D3357,1)="3",RIGHT(D3357,1)="3",ISNUMBER(--D3357)))),I3357,0))</f>
        <v/>
      </c>
      <c r="T3357" s="34">
        <f>IF(A3357="","",R3357-S3357)</f>
        <v/>
      </c>
      <c r="U3357" s="23">
        <f>IF(A3357="","",IF(O3357=0,"Outside audit periods; ","")&amp;IF(F3357="","No VAT category; ","")&amp;IF(ABS(Q3357)&gt;Setup!$B$10,"VAT ≠ 15% × net; ","")&amp;IF(AND(F3357="Standard domestic 15% (Box 7)",NOT(AND(LEN(D3357)=15,LEFT(D3357,1)="3",RIGHT(D3357,1)="3",ISNUMBER(--D3357)))),"Invalid/missing supplier VAT no; ","")&amp;IF(AND(L3357="Yes",K3357&lt;&gt;"Yes"),"VAT claimed without valid tax invoice; ","")&amp;IF(AND(L3357="Yes",ISNUMBER(SEARCH("blocked",G3357))),"Blocked input VAT claimed; ","")&amp;IF(AND(F3357="Import - VAT paid at customs (Box 8)",M3357=""),"Customs declaration no missing; ","")&amp;IF(AND(F3357="Import - Reverse charge (Box 9)",E3357="Saudi Arabia"),"RCM used for a local supplier; ","")&amp;IF(AND(L3357="Yes",NOT(OR(F3357="Standard domestic 15% (Box 7)",F3357="Import - VAT paid at customs (Box 8)",F3357="Import - Reverse charge (Box 9)"))),"VAT claimed on non-taxable category; ",""))</f>
        <v/>
      </c>
    </row>
    <row r="3358">
      <c r="A3358" s="17" t="n"/>
      <c r="B3358" s="14" t="n"/>
      <c r="C3358" s="14" t="n"/>
      <c r="D3358" s="16" t="n"/>
      <c r="E3358" s="14" t="n"/>
      <c r="F3358" s="14" t="n"/>
      <c r="G3358" s="14" t="n"/>
      <c r="H3358" s="19" t="n"/>
      <c r="I3358" s="19" t="n"/>
      <c r="J3358" s="34">
        <f>IF(A3358="","",H3358+I3358)</f>
        <v/>
      </c>
      <c r="K3358" s="14" t="n"/>
      <c r="L3358" s="14" t="n"/>
      <c r="M3358" s="14" t="n"/>
      <c r="N3358" s="14" t="n"/>
      <c r="O3358" s="20">
        <f>IF(A3358="","",SUMPRODUCT((A3358&gt;=Setup!$C$19:$C$30)*(A3358&lt;=Setup!$D$19:$D$30)*Setup!$A$19:$A$30))</f>
        <v/>
      </c>
      <c r="P3358" s="34">
        <f>IF(A3358="","",IF(OR(F3358="Standard domestic 15% (Box 7)",F3358="Import - VAT paid at customs (Box 8)",F3358="Import - Reverse charge (Box 9)"),ROUND(H3358*Setup!$B$9,2),0))</f>
        <v/>
      </c>
      <c r="Q3358" s="34">
        <f>IF(A3358="","",I3358-P3358)</f>
        <v/>
      </c>
      <c r="R3358" s="34">
        <f>IF(A3358="","",IF(L3358="Yes",I3358,0))</f>
        <v/>
      </c>
      <c r="S3358" s="34">
        <f>IF(A3358="","",IF(AND(L3358="Yes",K3358="Yes",NOT(ISNUMBER(SEARCH("blocked",G3358))),OR(F3358="Standard domestic 15% (Box 7)",F3358="Import - VAT paid at customs (Box 8)",F3358="Import - Reverse charge (Box 9)"),OR(F3358&lt;&gt;"Standard domestic 15% (Box 7)",AND(LEN(D3358)=15,LEFT(D3358,1)="3",RIGHT(D3358,1)="3",ISNUMBER(--D3358)))),I3358,0))</f>
        <v/>
      </c>
      <c r="T3358" s="34">
        <f>IF(A3358="","",R3358-S3358)</f>
        <v/>
      </c>
      <c r="U3358" s="23">
        <f>IF(A3358="","",IF(O3358=0,"Outside audit periods; ","")&amp;IF(F3358="","No VAT category; ","")&amp;IF(ABS(Q3358)&gt;Setup!$B$10,"VAT ≠ 15% × net; ","")&amp;IF(AND(F3358="Standard domestic 15% (Box 7)",NOT(AND(LEN(D3358)=15,LEFT(D3358,1)="3",RIGHT(D3358,1)="3",ISNUMBER(--D3358)))),"Invalid/missing supplier VAT no; ","")&amp;IF(AND(L3358="Yes",K3358&lt;&gt;"Yes"),"VAT claimed without valid tax invoice; ","")&amp;IF(AND(L3358="Yes",ISNUMBER(SEARCH("blocked",G3358))),"Blocked input VAT claimed; ","")&amp;IF(AND(F3358="Import - VAT paid at customs (Box 8)",M3358=""),"Customs declaration no missing; ","")&amp;IF(AND(F3358="Import - Reverse charge (Box 9)",E3358="Saudi Arabia"),"RCM used for a local supplier; ","")&amp;IF(AND(L3358="Yes",NOT(OR(F3358="Standard domestic 15% (Box 7)",F3358="Import - VAT paid at customs (Box 8)",F3358="Import - Reverse charge (Box 9)"))),"VAT claimed on non-taxable category; ",""))</f>
        <v/>
      </c>
    </row>
    <row r="3359">
      <c r="A3359" s="17" t="n"/>
      <c r="B3359" s="14" t="n"/>
      <c r="C3359" s="14" t="n"/>
      <c r="D3359" s="16" t="n"/>
      <c r="E3359" s="14" t="n"/>
      <c r="F3359" s="14" t="n"/>
      <c r="G3359" s="14" t="n"/>
      <c r="H3359" s="19" t="n"/>
      <c r="I3359" s="19" t="n"/>
      <c r="J3359" s="34">
        <f>IF(A3359="","",H3359+I3359)</f>
        <v/>
      </c>
      <c r="K3359" s="14" t="n"/>
      <c r="L3359" s="14" t="n"/>
      <c r="M3359" s="14" t="n"/>
      <c r="N3359" s="14" t="n"/>
      <c r="O3359" s="20">
        <f>IF(A3359="","",SUMPRODUCT((A3359&gt;=Setup!$C$19:$C$30)*(A3359&lt;=Setup!$D$19:$D$30)*Setup!$A$19:$A$30))</f>
        <v/>
      </c>
      <c r="P3359" s="34">
        <f>IF(A3359="","",IF(OR(F3359="Standard domestic 15% (Box 7)",F3359="Import - VAT paid at customs (Box 8)",F3359="Import - Reverse charge (Box 9)"),ROUND(H3359*Setup!$B$9,2),0))</f>
        <v/>
      </c>
      <c r="Q3359" s="34">
        <f>IF(A3359="","",I3359-P3359)</f>
        <v/>
      </c>
      <c r="R3359" s="34">
        <f>IF(A3359="","",IF(L3359="Yes",I3359,0))</f>
        <v/>
      </c>
      <c r="S3359" s="34">
        <f>IF(A3359="","",IF(AND(L3359="Yes",K3359="Yes",NOT(ISNUMBER(SEARCH("blocked",G3359))),OR(F3359="Standard domestic 15% (Box 7)",F3359="Import - VAT paid at customs (Box 8)",F3359="Import - Reverse charge (Box 9)"),OR(F3359&lt;&gt;"Standard domestic 15% (Box 7)",AND(LEN(D3359)=15,LEFT(D3359,1)="3",RIGHT(D3359,1)="3",ISNUMBER(--D3359)))),I3359,0))</f>
        <v/>
      </c>
      <c r="T3359" s="34">
        <f>IF(A3359="","",R3359-S3359)</f>
        <v/>
      </c>
      <c r="U3359" s="23">
        <f>IF(A3359="","",IF(O3359=0,"Outside audit periods; ","")&amp;IF(F3359="","No VAT category; ","")&amp;IF(ABS(Q3359)&gt;Setup!$B$10,"VAT ≠ 15% × net; ","")&amp;IF(AND(F3359="Standard domestic 15% (Box 7)",NOT(AND(LEN(D3359)=15,LEFT(D3359,1)="3",RIGHT(D3359,1)="3",ISNUMBER(--D3359)))),"Invalid/missing supplier VAT no; ","")&amp;IF(AND(L3359="Yes",K3359&lt;&gt;"Yes"),"VAT claimed without valid tax invoice; ","")&amp;IF(AND(L3359="Yes",ISNUMBER(SEARCH("blocked",G3359))),"Blocked input VAT claimed; ","")&amp;IF(AND(F3359="Import - VAT paid at customs (Box 8)",M3359=""),"Customs declaration no missing; ","")&amp;IF(AND(F3359="Import - Reverse charge (Box 9)",E3359="Saudi Arabia"),"RCM used for a local supplier; ","")&amp;IF(AND(L3359="Yes",NOT(OR(F3359="Standard domestic 15% (Box 7)",F3359="Import - VAT paid at customs (Box 8)",F3359="Import - Reverse charge (Box 9)"))),"VAT claimed on non-taxable category; ",""))</f>
        <v/>
      </c>
    </row>
    <row r="3360">
      <c r="A3360" s="17" t="n"/>
      <c r="B3360" s="14" t="n"/>
      <c r="C3360" s="14" t="n"/>
      <c r="D3360" s="16" t="n"/>
      <c r="E3360" s="14" t="n"/>
      <c r="F3360" s="14" t="n"/>
      <c r="G3360" s="14" t="n"/>
      <c r="H3360" s="19" t="n"/>
      <c r="I3360" s="19" t="n"/>
      <c r="J3360" s="34">
        <f>IF(A3360="","",H3360+I3360)</f>
        <v/>
      </c>
      <c r="K3360" s="14" t="n"/>
      <c r="L3360" s="14" t="n"/>
      <c r="M3360" s="14" t="n"/>
      <c r="N3360" s="14" t="n"/>
      <c r="O3360" s="20">
        <f>IF(A3360="","",SUMPRODUCT((A3360&gt;=Setup!$C$19:$C$30)*(A3360&lt;=Setup!$D$19:$D$30)*Setup!$A$19:$A$30))</f>
        <v/>
      </c>
      <c r="P3360" s="34">
        <f>IF(A3360="","",IF(OR(F3360="Standard domestic 15% (Box 7)",F3360="Import - VAT paid at customs (Box 8)",F3360="Import - Reverse charge (Box 9)"),ROUND(H3360*Setup!$B$9,2),0))</f>
        <v/>
      </c>
      <c r="Q3360" s="34">
        <f>IF(A3360="","",I3360-P3360)</f>
        <v/>
      </c>
      <c r="R3360" s="34">
        <f>IF(A3360="","",IF(L3360="Yes",I3360,0))</f>
        <v/>
      </c>
      <c r="S3360" s="34">
        <f>IF(A3360="","",IF(AND(L3360="Yes",K3360="Yes",NOT(ISNUMBER(SEARCH("blocked",G3360))),OR(F3360="Standard domestic 15% (Box 7)",F3360="Import - VAT paid at customs (Box 8)",F3360="Import - Reverse charge (Box 9)"),OR(F3360&lt;&gt;"Standard domestic 15% (Box 7)",AND(LEN(D3360)=15,LEFT(D3360,1)="3",RIGHT(D3360,1)="3",ISNUMBER(--D3360)))),I3360,0))</f>
        <v/>
      </c>
      <c r="T3360" s="34">
        <f>IF(A3360="","",R3360-S3360)</f>
        <v/>
      </c>
      <c r="U3360" s="23">
        <f>IF(A3360="","",IF(O3360=0,"Outside audit periods; ","")&amp;IF(F3360="","No VAT category; ","")&amp;IF(ABS(Q3360)&gt;Setup!$B$10,"VAT ≠ 15% × net; ","")&amp;IF(AND(F3360="Standard domestic 15% (Box 7)",NOT(AND(LEN(D3360)=15,LEFT(D3360,1)="3",RIGHT(D3360,1)="3",ISNUMBER(--D3360)))),"Invalid/missing supplier VAT no; ","")&amp;IF(AND(L3360="Yes",K3360&lt;&gt;"Yes"),"VAT claimed without valid tax invoice; ","")&amp;IF(AND(L3360="Yes",ISNUMBER(SEARCH("blocked",G3360))),"Blocked input VAT claimed; ","")&amp;IF(AND(F3360="Import - VAT paid at customs (Box 8)",M3360=""),"Customs declaration no missing; ","")&amp;IF(AND(F3360="Import - Reverse charge (Box 9)",E3360="Saudi Arabia"),"RCM used for a local supplier; ","")&amp;IF(AND(L3360="Yes",NOT(OR(F3360="Standard domestic 15% (Box 7)",F3360="Import - VAT paid at customs (Box 8)",F3360="Import - Reverse charge (Box 9)"))),"VAT claimed on non-taxable category; ",""))</f>
        <v/>
      </c>
    </row>
    <row r="3361">
      <c r="A3361" s="17" t="n"/>
      <c r="B3361" s="14" t="n"/>
      <c r="C3361" s="14" t="n"/>
      <c r="D3361" s="16" t="n"/>
      <c r="E3361" s="14" t="n"/>
      <c r="F3361" s="14" t="n"/>
      <c r="G3361" s="14" t="n"/>
      <c r="H3361" s="19" t="n"/>
      <c r="I3361" s="19" t="n"/>
      <c r="J3361" s="34">
        <f>IF(A3361="","",H3361+I3361)</f>
        <v/>
      </c>
      <c r="K3361" s="14" t="n"/>
      <c r="L3361" s="14" t="n"/>
      <c r="M3361" s="14" t="n"/>
      <c r="N3361" s="14" t="n"/>
      <c r="O3361" s="20">
        <f>IF(A3361="","",SUMPRODUCT((A3361&gt;=Setup!$C$19:$C$30)*(A3361&lt;=Setup!$D$19:$D$30)*Setup!$A$19:$A$30))</f>
        <v/>
      </c>
      <c r="P3361" s="34">
        <f>IF(A3361="","",IF(OR(F3361="Standard domestic 15% (Box 7)",F3361="Import - VAT paid at customs (Box 8)",F3361="Import - Reverse charge (Box 9)"),ROUND(H3361*Setup!$B$9,2),0))</f>
        <v/>
      </c>
      <c r="Q3361" s="34">
        <f>IF(A3361="","",I3361-P3361)</f>
        <v/>
      </c>
      <c r="R3361" s="34">
        <f>IF(A3361="","",IF(L3361="Yes",I3361,0))</f>
        <v/>
      </c>
      <c r="S3361" s="34">
        <f>IF(A3361="","",IF(AND(L3361="Yes",K3361="Yes",NOT(ISNUMBER(SEARCH("blocked",G3361))),OR(F3361="Standard domestic 15% (Box 7)",F3361="Import - VAT paid at customs (Box 8)",F3361="Import - Reverse charge (Box 9)"),OR(F3361&lt;&gt;"Standard domestic 15% (Box 7)",AND(LEN(D3361)=15,LEFT(D3361,1)="3",RIGHT(D3361,1)="3",ISNUMBER(--D3361)))),I3361,0))</f>
        <v/>
      </c>
      <c r="T3361" s="34">
        <f>IF(A3361="","",R3361-S3361)</f>
        <v/>
      </c>
      <c r="U3361" s="23">
        <f>IF(A3361="","",IF(O3361=0,"Outside audit periods; ","")&amp;IF(F3361="","No VAT category; ","")&amp;IF(ABS(Q3361)&gt;Setup!$B$10,"VAT ≠ 15% × net; ","")&amp;IF(AND(F3361="Standard domestic 15% (Box 7)",NOT(AND(LEN(D3361)=15,LEFT(D3361,1)="3",RIGHT(D3361,1)="3",ISNUMBER(--D3361)))),"Invalid/missing supplier VAT no; ","")&amp;IF(AND(L3361="Yes",K3361&lt;&gt;"Yes"),"VAT claimed without valid tax invoice; ","")&amp;IF(AND(L3361="Yes",ISNUMBER(SEARCH("blocked",G3361))),"Blocked input VAT claimed; ","")&amp;IF(AND(F3361="Import - VAT paid at customs (Box 8)",M3361=""),"Customs declaration no missing; ","")&amp;IF(AND(F3361="Import - Reverse charge (Box 9)",E3361="Saudi Arabia"),"RCM used for a local supplier; ","")&amp;IF(AND(L3361="Yes",NOT(OR(F3361="Standard domestic 15% (Box 7)",F3361="Import - VAT paid at customs (Box 8)",F3361="Import - Reverse charge (Box 9)"))),"VAT claimed on non-taxable category; ",""))</f>
        <v/>
      </c>
    </row>
    <row r="3362">
      <c r="A3362" s="17" t="n"/>
      <c r="B3362" s="14" t="n"/>
      <c r="C3362" s="14" t="n"/>
      <c r="D3362" s="16" t="n"/>
      <c r="E3362" s="14" t="n"/>
      <c r="F3362" s="14" t="n"/>
      <c r="G3362" s="14" t="n"/>
      <c r="H3362" s="19" t="n"/>
      <c r="I3362" s="19" t="n"/>
      <c r="J3362" s="34">
        <f>IF(A3362="","",H3362+I3362)</f>
        <v/>
      </c>
      <c r="K3362" s="14" t="n"/>
      <c r="L3362" s="14" t="n"/>
      <c r="M3362" s="14" t="n"/>
      <c r="N3362" s="14" t="n"/>
      <c r="O3362" s="20">
        <f>IF(A3362="","",SUMPRODUCT((A3362&gt;=Setup!$C$19:$C$30)*(A3362&lt;=Setup!$D$19:$D$30)*Setup!$A$19:$A$30))</f>
        <v/>
      </c>
      <c r="P3362" s="34">
        <f>IF(A3362="","",IF(OR(F3362="Standard domestic 15% (Box 7)",F3362="Import - VAT paid at customs (Box 8)",F3362="Import - Reverse charge (Box 9)"),ROUND(H3362*Setup!$B$9,2),0))</f>
        <v/>
      </c>
      <c r="Q3362" s="34">
        <f>IF(A3362="","",I3362-P3362)</f>
        <v/>
      </c>
      <c r="R3362" s="34">
        <f>IF(A3362="","",IF(L3362="Yes",I3362,0))</f>
        <v/>
      </c>
      <c r="S3362" s="34">
        <f>IF(A3362="","",IF(AND(L3362="Yes",K3362="Yes",NOT(ISNUMBER(SEARCH("blocked",G3362))),OR(F3362="Standard domestic 15% (Box 7)",F3362="Import - VAT paid at customs (Box 8)",F3362="Import - Reverse charge (Box 9)"),OR(F3362&lt;&gt;"Standard domestic 15% (Box 7)",AND(LEN(D3362)=15,LEFT(D3362,1)="3",RIGHT(D3362,1)="3",ISNUMBER(--D3362)))),I3362,0))</f>
        <v/>
      </c>
      <c r="T3362" s="34">
        <f>IF(A3362="","",R3362-S3362)</f>
        <v/>
      </c>
      <c r="U3362" s="23">
        <f>IF(A3362="","",IF(O3362=0,"Outside audit periods; ","")&amp;IF(F3362="","No VAT category; ","")&amp;IF(ABS(Q3362)&gt;Setup!$B$10,"VAT ≠ 15% × net; ","")&amp;IF(AND(F3362="Standard domestic 15% (Box 7)",NOT(AND(LEN(D3362)=15,LEFT(D3362,1)="3",RIGHT(D3362,1)="3",ISNUMBER(--D3362)))),"Invalid/missing supplier VAT no; ","")&amp;IF(AND(L3362="Yes",K3362&lt;&gt;"Yes"),"VAT claimed without valid tax invoice; ","")&amp;IF(AND(L3362="Yes",ISNUMBER(SEARCH("blocked",G3362))),"Blocked input VAT claimed; ","")&amp;IF(AND(F3362="Import - VAT paid at customs (Box 8)",M3362=""),"Customs declaration no missing; ","")&amp;IF(AND(F3362="Import - Reverse charge (Box 9)",E3362="Saudi Arabia"),"RCM used for a local supplier; ","")&amp;IF(AND(L3362="Yes",NOT(OR(F3362="Standard domestic 15% (Box 7)",F3362="Import - VAT paid at customs (Box 8)",F3362="Import - Reverse charge (Box 9)"))),"VAT claimed on non-taxable category; ",""))</f>
        <v/>
      </c>
    </row>
    <row r="3363">
      <c r="A3363" s="17" t="n"/>
      <c r="B3363" s="14" t="n"/>
      <c r="C3363" s="14" t="n"/>
      <c r="D3363" s="16" t="n"/>
      <c r="E3363" s="14" t="n"/>
      <c r="F3363" s="14" t="n"/>
      <c r="G3363" s="14" t="n"/>
      <c r="H3363" s="19" t="n"/>
      <c r="I3363" s="19" t="n"/>
      <c r="J3363" s="34">
        <f>IF(A3363="","",H3363+I3363)</f>
        <v/>
      </c>
      <c r="K3363" s="14" t="n"/>
      <c r="L3363" s="14" t="n"/>
      <c r="M3363" s="14" t="n"/>
      <c r="N3363" s="14" t="n"/>
      <c r="O3363" s="20">
        <f>IF(A3363="","",SUMPRODUCT((A3363&gt;=Setup!$C$19:$C$30)*(A3363&lt;=Setup!$D$19:$D$30)*Setup!$A$19:$A$30))</f>
        <v/>
      </c>
      <c r="P3363" s="34">
        <f>IF(A3363="","",IF(OR(F3363="Standard domestic 15% (Box 7)",F3363="Import - VAT paid at customs (Box 8)",F3363="Import - Reverse charge (Box 9)"),ROUND(H3363*Setup!$B$9,2),0))</f>
        <v/>
      </c>
      <c r="Q3363" s="34">
        <f>IF(A3363="","",I3363-P3363)</f>
        <v/>
      </c>
      <c r="R3363" s="34">
        <f>IF(A3363="","",IF(L3363="Yes",I3363,0))</f>
        <v/>
      </c>
      <c r="S3363" s="34">
        <f>IF(A3363="","",IF(AND(L3363="Yes",K3363="Yes",NOT(ISNUMBER(SEARCH("blocked",G3363))),OR(F3363="Standard domestic 15% (Box 7)",F3363="Import - VAT paid at customs (Box 8)",F3363="Import - Reverse charge (Box 9)"),OR(F3363&lt;&gt;"Standard domestic 15% (Box 7)",AND(LEN(D3363)=15,LEFT(D3363,1)="3",RIGHT(D3363,1)="3",ISNUMBER(--D3363)))),I3363,0))</f>
        <v/>
      </c>
      <c r="T3363" s="34">
        <f>IF(A3363="","",R3363-S3363)</f>
        <v/>
      </c>
      <c r="U3363" s="23">
        <f>IF(A3363="","",IF(O3363=0,"Outside audit periods; ","")&amp;IF(F3363="","No VAT category; ","")&amp;IF(ABS(Q3363)&gt;Setup!$B$10,"VAT ≠ 15% × net; ","")&amp;IF(AND(F3363="Standard domestic 15% (Box 7)",NOT(AND(LEN(D3363)=15,LEFT(D3363,1)="3",RIGHT(D3363,1)="3",ISNUMBER(--D3363)))),"Invalid/missing supplier VAT no; ","")&amp;IF(AND(L3363="Yes",K3363&lt;&gt;"Yes"),"VAT claimed without valid tax invoice; ","")&amp;IF(AND(L3363="Yes",ISNUMBER(SEARCH("blocked",G3363))),"Blocked input VAT claimed; ","")&amp;IF(AND(F3363="Import - VAT paid at customs (Box 8)",M3363=""),"Customs declaration no missing; ","")&amp;IF(AND(F3363="Import - Reverse charge (Box 9)",E3363="Saudi Arabia"),"RCM used for a local supplier; ","")&amp;IF(AND(L3363="Yes",NOT(OR(F3363="Standard domestic 15% (Box 7)",F3363="Import - VAT paid at customs (Box 8)",F3363="Import - Reverse charge (Box 9)"))),"VAT claimed on non-taxable category; ",""))</f>
        <v/>
      </c>
    </row>
    <row r="3364">
      <c r="A3364" s="17" t="n"/>
      <c r="B3364" s="14" t="n"/>
      <c r="C3364" s="14" t="n"/>
      <c r="D3364" s="16" t="n"/>
      <c r="E3364" s="14" t="n"/>
      <c r="F3364" s="14" t="n"/>
      <c r="G3364" s="14" t="n"/>
      <c r="H3364" s="19" t="n"/>
      <c r="I3364" s="19" t="n"/>
      <c r="J3364" s="34">
        <f>IF(A3364="","",H3364+I3364)</f>
        <v/>
      </c>
      <c r="K3364" s="14" t="n"/>
      <c r="L3364" s="14" t="n"/>
      <c r="M3364" s="14" t="n"/>
      <c r="N3364" s="14" t="n"/>
      <c r="O3364" s="20">
        <f>IF(A3364="","",SUMPRODUCT((A3364&gt;=Setup!$C$19:$C$30)*(A3364&lt;=Setup!$D$19:$D$30)*Setup!$A$19:$A$30))</f>
        <v/>
      </c>
      <c r="P3364" s="34">
        <f>IF(A3364="","",IF(OR(F3364="Standard domestic 15% (Box 7)",F3364="Import - VAT paid at customs (Box 8)",F3364="Import - Reverse charge (Box 9)"),ROUND(H3364*Setup!$B$9,2),0))</f>
        <v/>
      </c>
      <c r="Q3364" s="34">
        <f>IF(A3364="","",I3364-P3364)</f>
        <v/>
      </c>
      <c r="R3364" s="34">
        <f>IF(A3364="","",IF(L3364="Yes",I3364,0))</f>
        <v/>
      </c>
      <c r="S3364" s="34">
        <f>IF(A3364="","",IF(AND(L3364="Yes",K3364="Yes",NOT(ISNUMBER(SEARCH("blocked",G3364))),OR(F3364="Standard domestic 15% (Box 7)",F3364="Import - VAT paid at customs (Box 8)",F3364="Import - Reverse charge (Box 9)"),OR(F3364&lt;&gt;"Standard domestic 15% (Box 7)",AND(LEN(D3364)=15,LEFT(D3364,1)="3",RIGHT(D3364,1)="3",ISNUMBER(--D3364)))),I3364,0))</f>
        <v/>
      </c>
      <c r="T3364" s="34">
        <f>IF(A3364="","",R3364-S3364)</f>
        <v/>
      </c>
      <c r="U3364" s="23">
        <f>IF(A3364="","",IF(O3364=0,"Outside audit periods; ","")&amp;IF(F3364="","No VAT category; ","")&amp;IF(ABS(Q3364)&gt;Setup!$B$10,"VAT ≠ 15% × net; ","")&amp;IF(AND(F3364="Standard domestic 15% (Box 7)",NOT(AND(LEN(D3364)=15,LEFT(D3364,1)="3",RIGHT(D3364,1)="3",ISNUMBER(--D3364)))),"Invalid/missing supplier VAT no; ","")&amp;IF(AND(L3364="Yes",K3364&lt;&gt;"Yes"),"VAT claimed without valid tax invoice; ","")&amp;IF(AND(L3364="Yes",ISNUMBER(SEARCH("blocked",G3364))),"Blocked input VAT claimed; ","")&amp;IF(AND(F3364="Import - VAT paid at customs (Box 8)",M3364=""),"Customs declaration no missing; ","")&amp;IF(AND(F3364="Import - Reverse charge (Box 9)",E3364="Saudi Arabia"),"RCM used for a local supplier; ","")&amp;IF(AND(L3364="Yes",NOT(OR(F3364="Standard domestic 15% (Box 7)",F3364="Import - VAT paid at customs (Box 8)",F3364="Import - Reverse charge (Box 9)"))),"VAT claimed on non-taxable category; ",""))</f>
        <v/>
      </c>
    </row>
    <row r="3365">
      <c r="A3365" s="17" t="n"/>
      <c r="B3365" s="14" t="n"/>
      <c r="C3365" s="14" t="n"/>
      <c r="D3365" s="16" t="n"/>
      <c r="E3365" s="14" t="n"/>
      <c r="F3365" s="14" t="n"/>
      <c r="G3365" s="14" t="n"/>
      <c r="H3365" s="19" t="n"/>
      <c r="I3365" s="19" t="n"/>
      <c r="J3365" s="34">
        <f>IF(A3365="","",H3365+I3365)</f>
        <v/>
      </c>
      <c r="K3365" s="14" t="n"/>
      <c r="L3365" s="14" t="n"/>
      <c r="M3365" s="14" t="n"/>
      <c r="N3365" s="14" t="n"/>
      <c r="O3365" s="20">
        <f>IF(A3365="","",SUMPRODUCT((A3365&gt;=Setup!$C$19:$C$30)*(A3365&lt;=Setup!$D$19:$D$30)*Setup!$A$19:$A$30))</f>
        <v/>
      </c>
      <c r="P3365" s="34">
        <f>IF(A3365="","",IF(OR(F3365="Standard domestic 15% (Box 7)",F3365="Import - VAT paid at customs (Box 8)",F3365="Import - Reverse charge (Box 9)"),ROUND(H3365*Setup!$B$9,2),0))</f>
        <v/>
      </c>
      <c r="Q3365" s="34">
        <f>IF(A3365="","",I3365-P3365)</f>
        <v/>
      </c>
      <c r="R3365" s="34">
        <f>IF(A3365="","",IF(L3365="Yes",I3365,0))</f>
        <v/>
      </c>
      <c r="S3365" s="34">
        <f>IF(A3365="","",IF(AND(L3365="Yes",K3365="Yes",NOT(ISNUMBER(SEARCH("blocked",G3365))),OR(F3365="Standard domestic 15% (Box 7)",F3365="Import - VAT paid at customs (Box 8)",F3365="Import - Reverse charge (Box 9)"),OR(F3365&lt;&gt;"Standard domestic 15% (Box 7)",AND(LEN(D3365)=15,LEFT(D3365,1)="3",RIGHT(D3365,1)="3",ISNUMBER(--D3365)))),I3365,0))</f>
        <v/>
      </c>
      <c r="T3365" s="34">
        <f>IF(A3365="","",R3365-S3365)</f>
        <v/>
      </c>
      <c r="U3365" s="23">
        <f>IF(A3365="","",IF(O3365=0,"Outside audit periods; ","")&amp;IF(F3365="","No VAT category; ","")&amp;IF(ABS(Q3365)&gt;Setup!$B$10,"VAT ≠ 15% × net; ","")&amp;IF(AND(F3365="Standard domestic 15% (Box 7)",NOT(AND(LEN(D3365)=15,LEFT(D3365,1)="3",RIGHT(D3365,1)="3",ISNUMBER(--D3365)))),"Invalid/missing supplier VAT no; ","")&amp;IF(AND(L3365="Yes",K3365&lt;&gt;"Yes"),"VAT claimed without valid tax invoice; ","")&amp;IF(AND(L3365="Yes",ISNUMBER(SEARCH("blocked",G3365))),"Blocked input VAT claimed; ","")&amp;IF(AND(F3365="Import - VAT paid at customs (Box 8)",M3365=""),"Customs declaration no missing; ","")&amp;IF(AND(F3365="Import - Reverse charge (Box 9)",E3365="Saudi Arabia"),"RCM used for a local supplier; ","")&amp;IF(AND(L3365="Yes",NOT(OR(F3365="Standard domestic 15% (Box 7)",F3365="Import - VAT paid at customs (Box 8)",F3365="Import - Reverse charge (Box 9)"))),"VAT claimed on non-taxable category; ",""))</f>
        <v/>
      </c>
    </row>
    <row r="3366">
      <c r="A3366" s="17" t="n"/>
      <c r="B3366" s="14" t="n"/>
      <c r="C3366" s="14" t="n"/>
      <c r="D3366" s="16" t="n"/>
      <c r="E3366" s="14" t="n"/>
      <c r="F3366" s="14" t="n"/>
      <c r="G3366" s="14" t="n"/>
      <c r="H3366" s="19" t="n"/>
      <c r="I3366" s="19" t="n"/>
      <c r="J3366" s="34">
        <f>IF(A3366="","",H3366+I3366)</f>
        <v/>
      </c>
      <c r="K3366" s="14" t="n"/>
      <c r="L3366" s="14" t="n"/>
      <c r="M3366" s="14" t="n"/>
      <c r="N3366" s="14" t="n"/>
      <c r="O3366" s="20">
        <f>IF(A3366="","",SUMPRODUCT((A3366&gt;=Setup!$C$19:$C$30)*(A3366&lt;=Setup!$D$19:$D$30)*Setup!$A$19:$A$30))</f>
        <v/>
      </c>
      <c r="P3366" s="34">
        <f>IF(A3366="","",IF(OR(F3366="Standard domestic 15% (Box 7)",F3366="Import - VAT paid at customs (Box 8)",F3366="Import - Reverse charge (Box 9)"),ROUND(H3366*Setup!$B$9,2),0))</f>
        <v/>
      </c>
      <c r="Q3366" s="34">
        <f>IF(A3366="","",I3366-P3366)</f>
        <v/>
      </c>
      <c r="R3366" s="34">
        <f>IF(A3366="","",IF(L3366="Yes",I3366,0))</f>
        <v/>
      </c>
      <c r="S3366" s="34">
        <f>IF(A3366="","",IF(AND(L3366="Yes",K3366="Yes",NOT(ISNUMBER(SEARCH("blocked",G3366))),OR(F3366="Standard domestic 15% (Box 7)",F3366="Import - VAT paid at customs (Box 8)",F3366="Import - Reverse charge (Box 9)"),OR(F3366&lt;&gt;"Standard domestic 15% (Box 7)",AND(LEN(D3366)=15,LEFT(D3366,1)="3",RIGHT(D3366,1)="3",ISNUMBER(--D3366)))),I3366,0))</f>
        <v/>
      </c>
      <c r="T3366" s="34">
        <f>IF(A3366="","",R3366-S3366)</f>
        <v/>
      </c>
      <c r="U3366" s="23">
        <f>IF(A3366="","",IF(O3366=0,"Outside audit periods; ","")&amp;IF(F3366="","No VAT category; ","")&amp;IF(ABS(Q3366)&gt;Setup!$B$10,"VAT ≠ 15% × net; ","")&amp;IF(AND(F3366="Standard domestic 15% (Box 7)",NOT(AND(LEN(D3366)=15,LEFT(D3366,1)="3",RIGHT(D3366,1)="3",ISNUMBER(--D3366)))),"Invalid/missing supplier VAT no; ","")&amp;IF(AND(L3366="Yes",K3366&lt;&gt;"Yes"),"VAT claimed without valid tax invoice; ","")&amp;IF(AND(L3366="Yes",ISNUMBER(SEARCH("blocked",G3366))),"Blocked input VAT claimed; ","")&amp;IF(AND(F3366="Import - VAT paid at customs (Box 8)",M3366=""),"Customs declaration no missing; ","")&amp;IF(AND(F3366="Import - Reverse charge (Box 9)",E3366="Saudi Arabia"),"RCM used for a local supplier; ","")&amp;IF(AND(L3366="Yes",NOT(OR(F3366="Standard domestic 15% (Box 7)",F3366="Import - VAT paid at customs (Box 8)",F3366="Import - Reverse charge (Box 9)"))),"VAT claimed on non-taxable category; ",""))</f>
        <v/>
      </c>
    </row>
    <row r="3367">
      <c r="A3367" s="17" t="n"/>
      <c r="B3367" s="14" t="n"/>
      <c r="C3367" s="14" t="n"/>
      <c r="D3367" s="16" t="n"/>
      <c r="E3367" s="14" t="n"/>
      <c r="F3367" s="14" t="n"/>
      <c r="G3367" s="14" t="n"/>
      <c r="H3367" s="19" t="n"/>
      <c r="I3367" s="19" t="n"/>
      <c r="J3367" s="34">
        <f>IF(A3367="","",H3367+I3367)</f>
        <v/>
      </c>
      <c r="K3367" s="14" t="n"/>
      <c r="L3367" s="14" t="n"/>
      <c r="M3367" s="14" t="n"/>
      <c r="N3367" s="14" t="n"/>
      <c r="O3367" s="20">
        <f>IF(A3367="","",SUMPRODUCT((A3367&gt;=Setup!$C$19:$C$30)*(A3367&lt;=Setup!$D$19:$D$30)*Setup!$A$19:$A$30))</f>
        <v/>
      </c>
      <c r="P3367" s="34">
        <f>IF(A3367="","",IF(OR(F3367="Standard domestic 15% (Box 7)",F3367="Import - VAT paid at customs (Box 8)",F3367="Import - Reverse charge (Box 9)"),ROUND(H3367*Setup!$B$9,2),0))</f>
        <v/>
      </c>
      <c r="Q3367" s="34">
        <f>IF(A3367="","",I3367-P3367)</f>
        <v/>
      </c>
      <c r="R3367" s="34">
        <f>IF(A3367="","",IF(L3367="Yes",I3367,0))</f>
        <v/>
      </c>
      <c r="S3367" s="34">
        <f>IF(A3367="","",IF(AND(L3367="Yes",K3367="Yes",NOT(ISNUMBER(SEARCH("blocked",G3367))),OR(F3367="Standard domestic 15% (Box 7)",F3367="Import - VAT paid at customs (Box 8)",F3367="Import - Reverse charge (Box 9)"),OR(F3367&lt;&gt;"Standard domestic 15% (Box 7)",AND(LEN(D3367)=15,LEFT(D3367,1)="3",RIGHT(D3367,1)="3",ISNUMBER(--D3367)))),I3367,0))</f>
        <v/>
      </c>
      <c r="T3367" s="34">
        <f>IF(A3367="","",R3367-S3367)</f>
        <v/>
      </c>
      <c r="U3367" s="23">
        <f>IF(A3367="","",IF(O3367=0,"Outside audit periods; ","")&amp;IF(F3367="","No VAT category; ","")&amp;IF(ABS(Q3367)&gt;Setup!$B$10,"VAT ≠ 15% × net; ","")&amp;IF(AND(F3367="Standard domestic 15% (Box 7)",NOT(AND(LEN(D3367)=15,LEFT(D3367,1)="3",RIGHT(D3367,1)="3",ISNUMBER(--D3367)))),"Invalid/missing supplier VAT no; ","")&amp;IF(AND(L3367="Yes",K3367&lt;&gt;"Yes"),"VAT claimed without valid tax invoice; ","")&amp;IF(AND(L3367="Yes",ISNUMBER(SEARCH("blocked",G3367))),"Blocked input VAT claimed; ","")&amp;IF(AND(F3367="Import - VAT paid at customs (Box 8)",M3367=""),"Customs declaration no missing; ","")&amp;IF(AND(F3367="Import - Reverse charge (Box 9)",E3367="Saudi Arabia"),"RCM used for a local supplier; ","")&amp;IF(AND(L3367="Yes",NOT(OR(F3367="Standard domestic 15% (Box 7)",F3367="Import - VAT paid at customs (Box 8)",F3367="Import - Reverse charge (Box 9)"))),"VAT claimed on non-taxable category; ",""))</f>
        <v/>
      </c>
    </row>
    <row r="3368">
      <c r="A3368" s="17" t="n"/>
      <c r="B3368" s="14" t="n"/>
      <c r="C3368" s="14" t="n"/>
      <c r="D3368" s="16" t="n"/>
      <c r="E3368" s="14" t="n"/>
      <c r="F3368" s="14" t="n"/>
      <c r="G3368" s="14" t="n"/>
      <c r="H3368" s="19" t="n"/>
      <c r="I3368" s="19" t="n"/>
      <c r="J3368" s="34">
        <f>IF(A3368="","",H3368+I3368)</f>
        <v/>
      </c>
      <c r="K3368" s="14" t="n"/>
      <c r="L3368" s="14" t="n"/>
      <c r="M3368" s="14" t="n"/>
      <c r="N3368" s="14" t="n"/>
      <c r="O3368" s="20">
        <f>IF(A3368="","",SUMPRODUCT((A3368&gt;=Setup!$C$19:$C$30)*(A3368&lt;=Setup!$D$19:$D$30)*Setup!$A$19:$A$30))</f>
        <v/>
      </c>
      <c r="P3368" s="34">
        <f>IF(A3368="","",IF(OR(F3368="Standard domestic 15% (Box 7)",F3368="Import - VAT paid at customs (Box 8)",F3368="Import - Reverse charge (Box 9)"),ROUND(H3368*Setup!$B$9,2),0))</f>
        <v/>
      </c>
      <c r="Q3368" s="34">
        <f>IF(A3368="","",I3368-P3368)</f>
        <v/>
      </c>
      <c r="R3368" s="34">
        <f>IF(A3368="","",IF(L3368="Yes",I3368,0))</f>
        <v/>
      </c>
      <c r="S3368" s="34">
        <f>IF(A3368="","",IF(AND(L3368="Yes",K3368="Yes",NOT(ISNUMBER(SEARCH("blocked",G3368))),OR(F3368="Standard domestic 15% (Box 7)",F3368="Import - VAT paid at customs (Box 8)",F3368="Import - Reverse charge (Box 9)"),OR(F3368&lt;&gt;"Standard domestic 15% (Box 7)",AND(LEN(D3368)=15,LEFT(D3368,1)="3",RIGHT(D3368,1)="3",ISNUMBER(--D3368)))),I3368,0))</f>
        <v/>
      </c>
      <c r="T3368" s="34">
        <f>IF(A3368="","",R3368-S3368)</f>
        <v/>
      </c>
      <c r="U3368" s="23">
        <f>IF(A3368="","",IF(O3368=0,"Outside audit periods; ","")&amp;IF(F3368="","No VAT category; ","")&amp;IF(ABS(Q3368)&gt;Setup!$B$10,"VAT ≠ 15% × net; ","")&amp;IF(AND(F3368="Standard domestic 15% (Box 7)",NOT(AND(LEN(D3368)=15,LEFT(D3368,1)="3",RIGHT(D3368,1)="3",ISNUMBER(--D3368)))),"Invalid/missing supplier VAT no; ","")&amp;IF(AND(L3368="Yes",K3368&lt;&gt;"Yes"),"VAT claimed without valid tax invoice; ","")&amp;IF(AND(L3368="Yes",ISNUMBER(SEARCH("blocked",G3368))),"Blocked input VAT claimed; ","")&amp;IF(AND(F3368="Import - VAT paid at customs (Box 8)",M3368=""),"Customs declaration no missing; ","")&amp;IF(AND(F3368="Import - Reverse charge (Box 9)",E3368="Saudi Arabia"),"RCM used for a local supplier; ","")&amp;IF(AND(L3368="Yes",NOT(OR(F3368="Standard domestic 15% (Box 7)",F3368="Import - VAT paid at customs (Box 8)",F3368="Import - Reverse charge (Box 9)"))),"VAT claimed on non-taxable category; ",""))</f>
        <v/>
      </c>
    </row>
    <row r="3369">
      <c r="A3369" s="17" t="n"/>
      <c r="B3369" s="14" t="n"/>
      <c r="C3369" s="14" t="n"/>
      <c r="D3369" s="16" t="n"/>
      <c r="E3369" s="14" t="n"/>
      <c r="F3369" s="14" t="n"/>
      <c r="G3369" s="14" t="n"/>
      <c r="H3369" s="19" t="n"/>
      <c r="I3369" s="19" t="n"/>
      <c r="J3369" s="34">
        <f>IF(A3369="","",H3369+I3369)</f>
        <v/>
      </c>
      <c r="K3369" s="14" t="n"/>
      <c r="L3369" s="14" t="n"/>
      <c r="M3369" s="14" t="n"/>
      <c r="N3369" s="14" t="n"/>
      <c r="O3369" s="20">
        <f>IF(A3369="","",SUMPRODUCT((A3369&gt;=Setup!$C$19:$C$30)*(A3369&lt;=Setup!$D$19:$D$30)*Setup!$A$19:$A$30))</f>
        <v/>
      </c>
      <c r="P3369" s="34">
        <f>IF(A3369="","",IF(OR(F3369="Standard domestic 15% (Box 7)",F3369="Import - VAT paid at customs (Box 8)",F3369="Import - Reverse charge (Box 9)"),ROUND(H3369*Setup!$B$9,2),0))</f>
        <v/>
      </c>
      <c r="Q3369" s="34">
        <f>IF(A3369="","",I3369-P3369)</f>
        <v/>
      </c>
      <c r="R3369" s="34">
        <f>IF(A3369="","",IF(L3369="Yes",I3369,0))</f>
        <v/>
      </c>
      <c r="S3369" s="34">
        <f>IF(A3369="","",IF(AND(L3369="Yes",K3369="Yes",NOT(ISNUMBER(SEARCH("blocked",G3369))),OR(F3369="Standard domestic 15% (Box 7)",F3369="Import - VAT paid at customs (Box 8)",F3369="Import - Reverse charge (Box 9)"),OR(F3369&lt;&gt;"Standard domestic 15% (Box 7)",AND(LEN(D3369)=15,LEFT(D3369,1)="3",RIGHT(D3369,1)="3",ISNUMBER(--D3369)))),I3369,0))</f>
        <v/>
      </c>
      <c r="T3369" s="34">
        <f>IF(A3369="","",R3369-S3369)</f>
        <v/>
      </c>
      <c r="U3369" s="23">
        <f>IF(A3369="","",IF(O3369=0,"Outside audit periods; ","")&amp;IF(F3369="","No VAT category; ","")&amp;IF(ABS(Q3369)&gt;Setup!$B$10,"VAT ≠ 15% × net; ","")&amp;IF(AND(F3369="Standard domestic 15% (Box 7)",NOT(AND(LEN(D3369)=15,LEFT(D3369,1)="3",RIGHT(D3369,1)="3",ISNUMBER(--D3369)))),"Invalid/missing supplier VAT no; ","")&amp;IF(AND(L3369="Yes",K3369&lt;&gt;"Yes"),"VAT claimed without valid tax invoice; ","")&amp;IF(AND(L3369="Yes",ISNUMBER(SEARCH("blocked",G3369))),"Blocked input VAT claimed; ","")&amp;IF(AND(F3369="Import - VAT paid at customs (Box 8)",M3369=""),"Customs declaration no missing; ","")&amp;IF(AND(F3369="Import - Reverse charge (Box 9)",E3369="Saudi Arabia"),"RCM used for a local supplier; ","")&amp;IF(AND(L3369="Yes",NOT(OR(F3369="Standard domestic 15% (Box 7)",F3369="Import - VAT paid at customs (Box 8)",F3369="Import - Reverse charge (Box 9)"))),"VAT claimed on non-taxable category; ",""))</f>
        <v/>
      </c>
    </row>
    <row r="3370">
      <c r="A3370" s="17" t="n"/>
      <c r="B3370" s="14" t="n"/>
      <c r="C3370" s="14" t="n"/>
      <c r="D3370" s="16" t="n"/>
      <c r="E3370" s="14" t="n"/>
      <c r="F3370" s="14" t="n"/>
      <c r="G3370" s="14" t="n"/>
      <c r="H3370" s="19" t="n"/>
      <c r="I3370" s="19" t="n"/>
      <c r="J3370" s="34">
        <f>IF(A3370="","",H3370+I3370)</f>
        <v/>
      </c>
      <c r="K3370" s="14" t="n"/>
      <c r="L3370" s="14" t="n"/>
      <c r="M3370" s="14" t="n"/>
      <c r="N3370" s="14" t="n"/>
      <c r="O3370" s="20">
        <f>IF(A3370="","",SUMPRODUCT((A3370&gt;=Setup!$C$19:$C$30)*(A3370&lt;=Setup!$D$19:$D$30)*Setup!$A$19:$A$30))</f>
        <v/>
      </c>
      <c r="P3370" s="34">
        <f>IF(A3370="","",IF(OR(F3370="Standard domestic 15% (Box 7)",F3370="Import - VAT paid at customs (Box 8)",F3370="Import - Reverse charge (Box 9)"),ROUND(H3370*Setup!$B$9,2),0))</f>
        <v/>
      </c>
      <c r="Q3370" s="34">
        <f>IF(A3370="","",I3370-P3370)</f>
        <v/>
      </c>
      <c r="R3370" s="34">
        <f>IF(A3370="","",IF(L3370="Yes",I3370,0))</f>
        <v/>
      </c>
      <c r="S3370" s="34">
        <f>IF(A3370="","",IF(AND(L3370="Yes",K3370="Yes",NOT(ISNUMBER(SEARCH("blocked",G3370))),OR(F3370="Standard domestic 15% (Box 7)",F3370="Import - VAT paid at customs (Box 8)",F3370="Import - Reverse charge (Box 9)"),OR(F3370&lt;&gt;"Standard domestic 15% (Box 7)",AND(LEN(D3370)=15,LEFT(D3370,1)="3",RIGHT(D3370,1)="3",ISNUMBER(--D3370)))),I3370,0))</f>
        <v/>
      </c>
      <c r="T3370" s="34">
        <f>IF(A3370="","",R3370-S3370)</f>
        <v/>
      </c>
      <c r="U3370" s="23">
        <f>IF(A3370="","",IF(O3370=0,"Outside audit periods; ","")&amp;IF(F3370="","No VAT category; ","")&amp;IF(ABS(Q3370)&gt;Setup!$B$10,"VAT ≠ 15% × net; ","")&amp;IF(AND(F3370="Standard domestic 15% (Box 7)",NOT(AND(LEN(D3370)=15,LEFT(D3370,1)="3",RIGHT(D3370,1)="3",ISNUMBER(--D3370)))),"Invalid/missing supplier VAT no; ","")&amp;IF(AND(L3370="Yes",K3370&lt;&gt;"Yes"),"VAT claimed without valid tax invoice; ","")&amp;IF(AND(L3370="Yes",ISNUMBER(SEARCH("blocked",G3370))),"Blocked input VAT claimed; ","")&amp;IF(AND(F3370="Import - VAT paid at customs (Box 8)",M3370=""),"Customs declaration no missing; ","")&amp;IF(AND(F3370="Import - Reverse charge (Box 9)",E3370="Saudi Arabia"),"RCM used for a local supplier; ","")&amp;IF(AND(L3370="Yes",NOT(OR(F3370="Standard domestic 15% (Box 7)",F3370="Import - VAT paid at customs (Box 8)",F3370="Import - Reverse charge (Box 9)"))),"VAT claimed on non-taxable category; ",""))</f>
        <v/>
      </c>
    </row>
    <row r="3371">
      <c r="A3371" s="17" t="n"/>
      <c r="B3371" s="14" t="n"/>
      <c r="C3371" s="14" t="n"/>
      <c r="D3371" s="16" t="n"/>
      <c r="E3371" s="14" t="n"/>
      <c r="F3371" s="14" t="n"/>
      <c r="G3371" s="14" t="n"/>
      <c r="H3371" s="19" t="n"/>
      <c r="I3371" s="19" t="n"/>
      <c r="J3371" s="34">
        <f>IF(A3371="","",H3371+I3371)</f>
        <v/>
      </c>
      <c r="K3371" s="14" t="n"/>
      <c r="L3371" s="14" t="n"/>
      <c r="M3371" s="14" t="n"/>
      <c r="N3371" s="14" t="n"/>
      <c r="O3371" s="20">
        <f>IF(A3371="","",SUMPRODUCT((A3371&gt;=Setup!$C$19:$C$30)*(A3371&lt;=Setup!$D$19:$D$30)*Setup!$A$19:$A$30))</f>
        <v/>
      </c>
      <c r="P3371" s="34">
        <f>IF(A3371="","",IF(OR(F3371="Standard domestic 15% (Box 7)",F3371="Import - VAT paid at customs (Box 8)",F3371="Import - Reverse charge (Box 9)"),ROUND(H3371*Setup!$B$9,2),0))</f>
        <v/>
      </c>
      <c r="Q3371" s="34">
        <f>IF(A3371="","",I3371-P3371)</f>
        <v/>
      </c>
      <c r="R3371" s="34">
        <f>IF(A3371="","",IF(L3371="Yes",I3371,0))</f>
        <v/>
      </c>
      <c r="S3371" s="34">
        <f>IF(A3371="","",IF(AND(L3371="Yes",K3371="Yes",NOT(ISNUMBER(SEARCH("blocked",G3371))),OR(F3371="Standard domestic 15% (Box 7)",F3371="Import - VAT paid at customs (Box 8)",F3371="Import - Reverse charge (Box 9)"),OR(F3371&lt;&gt;"Standard domestic 15% (Box 7)",AND(LEN(D3371)=15,LEFT(D3371,1)="3",RIGHT(D3371,1)="3",ISNUMBER(--D3371)))),I3371,0))</f>
        <v/>
      </c>
      <c r="T3371" s="34">
        <f>IF(A3371="","",R3371-S3371)</f>
        <v/>
      </c>
      <c r="U3371" s="23">
        <f>IF(A3371="","",IF(O3371=0,"Outside audit periods; ","")&amp;IF(F3371="","No VAT category; ","")&amp;IF(ABS(Q3371)&gt;Setup!$B$10,"VAT ≠ 15% × net; ","")&amp;IF(AND(F3371="Standard domestic 15% (Box 7)",NOT(AND(LEN(D3371)=15,LEFT(D3371,1)="3",RIGHT(D3371,1)="3",ISNUMBER(--D3371)))),"Invalid/missing supplier VAT no; ","")&amp;IF(AND(L3371="Yes",K3371&lt;&gt;"Yes"),"VAT claimed without valid tax invoice; ","")&amp;IF(AND(L3371="Yes",ISNUMBER(SEARCH("blocked",G3371))),"Blocked input VAT claimed; ","")&amp;IF(AND(F3371="Import - VAT paid at customs (Box 8)",M3371=""),"Customs declaration no missing; ","")&amp;IF(AND(F3371="Import - Reverse charge (Box 9)",E3371="Saudi Arabia"),"RCM used for a local supplier; ","")&amp;IF(AND(L3371="Yes",NOT(OR(F3371="Standard domestic 15% (Box 7)",F3371="Import - VAT paid at customs (Box 8)",F3371="Import - Reverse charge (Box 9)"))),"VAT claimed on non-taxable category; ",""))</f>
        <v/>
      </c>
    </row>
    <row r="3372">
      <c r="A3372" s="17" t="n"/>
      <c r="B3372" s="14" t="n"/>
      <c r="C3372" s="14" t="n"/>
      <c r="D3372" s="16" t="n"/>
      <c r="E3372" s="14" t="n"/>
      <c r="F3372" s="14" t="n"/>
      <c r="G3372" s="14" t="n"/>
      <c r="H3372" s="19" t="n"/>
      <c r="I3372" s="19" t="n"/>
      <c r="J3372" s="34">
        <f>IF(A3372="","",H3372+I3372)</f>
        <v/>
      </c>
      <c r="K3372" s="14" t="n"/>
      <c r="L3372" s="14" t="n"/>
      <c r="M3372" s="14" t="n"/>
      <c r="N3372" s="14" t="n"/>
      <c r="O3372" s="20">
        <f>IF(A3372="","",SUMPRODUCT((A3372&gt;=Setup!$C$19:$C$30)*(A3372&lt;=Setup!$D$19:$D$30)*Setup!$A$19:$A$30))</f>
        <v/>
      </c>
      <c r="P3372" s="34">
        <f>IF(A3372="","",IF(OR(F3372="Standard domestic 15% (Box 7)",F3372="Import - VAT paid at customs (Box 8)",F3372="Import - Reverse charge (Box 9)"),ROUND(H3372*Setup!$B$9,2),0))</f>
        <v/>
      </c>
      <c r="Q3372" s="34">
        <f>IF(A3372="","",I3372-P3372)</f>
        <v/>
      </c>
      <c r="R3372" s="34">
        <f>IF(A3372="","",IF(L3372="Yes",I3372,0))</f>
        <v/>
      </c>
      <c r="S3372" s="34">
        <f>IF(A3372="","",IF(AND(L3372="Yes",K3372="Yes",NOT(ISNUMBER(SEARCH("blocked",G3372))),OR(F3372="Standard domestic 15% (Box 7)",F3372="Import - VAT paid at customs (Box 8)",F3372="Import - Reverse charge (Box 9)"),OR(F3372&lt;&gt;"Standard domestic 15% (Box 7)",AND(LEN(D3372)=15,LEFT(D3372,1)="3",RIGHT(D3372,1)="3",ISNUMBER(--D3372)))),I3372,0))</f>
        <v/>
      </c>
      <c r="T3372" s="34">
        <f>IF(A3372="","",R3372-S3372)</f>
        <v/>
      </c>
      <c r="U3372" s="23">
        <f>IF(A3372="","",IF(O3372=0,"Outside audit periods; ","")&amp;IF(F3372="","No VAT category; ","")&amp;IF(ABS(Q3372)&gt;Setup!$B$10,"VAT ≠ 15% × net; ","")&amp;IF(AND(F3372="Standard domestic 15% (Box 7)",NOT(AND(LEN(D3372)=15,LEFT(D3372,1)="3",RIGHT(D3372,1)="3",ISNUMBER(--D3372)))),"Invalid/missing supplier VAT no; ","")&amp;IF(AND(L3372="Yes",K3372&lt;&gt;"Yes"),"VAT claimed without valid tax invoice; ","")&amp;IF(AND(L3372="Yes",ISNUMBER(SEARCH("blocked",G3372))),"Blocked input VAT claimed; ","")&amp;IF(AND(F3372="Import - VAT paid at customs (Box 8)",M3372=""),"Customs declaration no missing; ","")&amp;IF(AND(F3372="Import - Reverse charge (Box 9)",E3372="Saudi Arabia"),"RCM used for a local supplier; ","")&amp;IF(AND(L3372="Yes",NOT(OR(F3372="Standard domestic 15% (Box 7)",F3372="Import - VAT paid at customs (Box 8)",F3372="Import - Reverse charge (Box 9)"))),"VAT claimed on non-taxable category; ",""))</f>
        <v/>
      </c>
    </row>
    <row r="3373">
      <c r="A3373" s="17" t="n"/>
      <c r="B3373" s="14" t="n"/>
      <c r="C3373" s="14" t="n"/>
      <c r="D3373" s="16" t="n"/>
      <c r="E3373" s="14" t="n"/>
      <c r="F3373" s="14" t="n"/>
      <c r="G3373" s="14" t="n"/>
      <c r="H3373" s="19" t="n"/>
      <c r="I3373" s="19" t="n"/>
      <c r="J3373" s="34">
        <f>IF(A3373="","",H3373+I3373)</f>
        <v/>
      </c>
      <c r="K3373" s="14" t="n"/>
      <c r="L3373" s="14" t="n"/>
      <c r="M3373" s="14" t="n"/>
      <c r="N3373" s="14" t="n"/>
      <c r="O3373" s="20">
        <f>IF(A3373="","",SUMPRODUCT((A3373&gt;=Setup!$C$19:$C$30)*(A3373&lt;=Setup!$D$19:$D$30)*Setup!$A$19:$A$30))</f>
        <v/>
      </c>
      <c r="P3373" s="34">
        <f>IF(A3373="","",IF(OR(F3373="Standard domestic 15% (Box 7)",F3373="Import - VAT paid at customs (Box 8)",F3373="Import - Reverse charge (Box 9)"),ROUND(H3373*Setup!$B$9,2),0))</f>
        <v/>
      </c>
      <c r="Q3373" s="34">
        <f>IF(A3373="","",I3373-P3373)</f>
        <v/>
      </c>
      <c r="R3373" s="34">
        <f>IF(A3373="","",IF(L3373="Yes",I3373,0))</f>
        <v/>
      </c>
      <c r="S3373" s="34">
        <f>IF(A3373="","",IF(AND(L3373="Yes",K3373="Yes",NOT(ISNUMBER(SEARCH("blocked",G3373))),OR(F3373="Standard domestic 15% (Box 7)",F3373="Import - VAT paid at customs (Box 8)",F3373="Import - Reverse charge (Box 9)"),OR(F3373&lt;&gt;"Standard domestic 15% (Box 7)",AND(LEN(D3373)=15,LEFT(D3373,1)="3",RIGHT(D3373,1)="3",ISNUMBER(--D3373)))),I3373,0))</f>
        <v/>
      </c>
      <c r="T3373" s="34">
        <f>IF(A3373="","",R3373-S3373)</f>
        <v/>
      </c>
      <c r="U3373" s="23">
        <f>IF(A3373="","",IF(O3373=0,"Outside audit periods; ","")&amp;IF(F3373="","No VAT category; ","")&amp;IF(ABS(Q3373)&gt;Setup!$B$10,"VAT ≠ 15% × net; ","")&amp;IF(AND(F3373="Standard domestic 15% (Box 7)",NOT(AND(LEN(D3373)=15,LEFT(D3373,1)="3",RIGHT(D3373,1)="3",ISNUMBER(--D3373)))),"Invalid/missing supplier VAT no; ","")&amp;IF(AND(L3373="Yes",K3373&lt;&gt;"Yes"),"VAT claimed without valid tax invoice; ","")&amp;IF(AND(L3373="Yes",ISNUMBER(SEARCH("blocked",G3373))),"Blocked input VAT claimed; ","")&amp;IF(AND(F3373="Import - VAT paid at customs (Box 8)",M3373=""),"Customs declaration no missing; ","")&amp;IF(AND(F3373="Import - Reverse charge (Box 9)",E3373="Saudi Arabia"),"RCM used for a local supplier; ","")&amp;IF(AND(L3373="Yes",NOT(OR(F3373="Standard domestic 15% (Box 7)",F3373="Import - VAT paid at customs (Box 8)",F3373="Import - Reverse charge (Box 9)"))),"VAT claimed on non-taxable category; ",""))</f>
        <v/>
      </c>
    </row>
    <row r="3374">
      <c r="A3374" s="17" t="n"/>
      <c r="B3374" s="14" t="n"/>
      <c r="C3374" s="14" t="n"/>
      <c r="D3374" s="16" t="n"/>
      <c r="E3374" s="14" t="n"/>
      <c r="F3374" s="14" t="n"/>
      <c r="G3374" s="14" t="n"/>
      <c r="H3374" s="19" t="n"/>
      <c r="I3374" s="19" t="n"/>
      <c r="J3374" s="34">
        <f>IF(A3374="","",H3374+I3374)</f>
        <v/>
      </c>
      <c r="K3374" s="14" t="n"/>
      <c r="L3374" s="14" t="n"/>
      <c r="M3374" s="14" t="n"/>
      <c r="N3374" s="14" t="n"/>
      <c r="O3374" s="20">
        <f>IF(A3374="","",SUMPRODUCT((A3374&gt;=Setup!$C$19:$C$30)*(A3374&lt;=Setup!$D$19:$D$30)*Setup!$A$19:$A$30))</f>
        <v/>
      </c>
      <c r="P3374" s="34">
        <f>IF(A3374="","",IF(OR(F3374="Standard domestic 15% (Box 7)",F3374="Import - VAT paid at customs (Box 8)",F3374="Import - Reverse charge (Box 9)"),ROUND(H3374*Setup!$B$9,2),0))</f>
        <v/>
      </c>
      <c r="Q3374" s="34">
        <f>IF(A3374="","",I3374-P3374)</f>
        <v/>
      </c>
      <c r="R3374" s="34">
        <f>IF(A3374="","",IF(L3374="Yes",I3374,0))</f>
        <v/>
      </c>
      <c r="S3374" s="34">
        <f>IF(A3374="","",IF(AND(L3374="Yes",K3374="Yes",NOT(ISNUMBER(SEARCH("blocked",G3374))),OR(F3374="Standard domestic 15% (Box 7)",F3374="Import - VAT paid at customs (Box 8)",F3374="Import - Reverse charge (Box 9)"),OR(F3374&lt;&gt;"Standard domestic 15% (Box 7)",AND(LEN(D3374)=15,LEFT(D3374,1)="3",RIGHT(D3374,1)="3",ISNUMBER(--D3374)))),I3374,0))</f>
        <v/>
      </c>
      <c r="T3374" s="34">
        <f>IF(A3374="","",R3374-S3374)</f>
        <v/>
      </c>
      <c r="U3374" s="23">
        <f>IF(A3374="","",IF(O3374=0,"Outside audit periods; ","")&amp;IF(F3374="","No VAT category; ","")&amp;IF(ABS(Q3374)&gt;Setup!$B$10,"VAT ≠ 15% × net; ","")&amp;IF(AND(F3374="Standard domestic 15% (Box 7)",NOT(AND(LEN(D3374)=15,LEFT(D3374,1)="3",RIGHT(D3374,1)="3",ISNUMBER(--D3374)))),"Invalid/missing supplier VAT no; ","")&amp;IF(AND(L3374="Yes",K3374&lt;&gt;"Yes"),"VAT claimed without valid tax invoice; ","")&amp;IF(AND(L3374="Yes",ISNUMBER(SEARCH("blocked",G3374))),"Blocked input VAT claimed; ","")&amp;IF(AND(F3374="Import - VAT paid at customs (Box 8)",M3374=""),"Customs declaration no missing; ","")&amp;IF(AND(F3374="Import - Reverse charge (Box 9)",E3374="Saudi Arabia"),"RCM used for a local supplier; ","")&amp;IF(AND(L3374="Yes",NOT(OR(F3374="Standard domestic 15% (Box 7)",F3374="Import - VAT paid at customs (Box 8)",F3374="Import - Reverse charge (Box 9)"))),"VAT claimed on non-taxable category; ",""))</f>
        <v/>
      </c>
    </row>
    <row r="3375">
      <c r="A3375" s="17" t="n"/>
      <c r="B3375" s="14" t="n"/>
      <c r="C3375" s="14" t="n"/>
      <c r="D3375" s="16" t="n"/>
      <c r="E3375" s="14" t="n"/>
      <c r="F3375" s="14" t="n"/>
      <c r="G3375" s="14" t="n"/>
      <c r="H3375" s="19" t="n"/>
      <c r="I3375" s="19" t="n"/>
      <c r="J3375" s="34">
        <f>IF(A3375="","",H3375+I3375)</f>
        <v/>
      </c>
      <c r="K3375" s="14" t="n"/>
      <c r="L3375" s="14" t="n"/>
      <c r="M3375" s="14" t="n"/>
      <c r="N3375" s="14" t="n"/>
      <c r="O3375" s="20">
        <f>IF(A3375="","",SUMPRODUCT((A3375&gt;=Setup!$C$19:$C$30)*(A3375&lt;=Setup!$D$19:$D$30)*Setup!$A$19:$A$30))</f>
        <v/>
      </c>
      <c r="P3375" s="34">
        <f>IF(A3375="","",IF(OR(F3375="Standard domestic 15% (Box 7)",F3375="Import - VAT paid at customs (Box 8)",F3375="Import - Reverse charge (Box 9)"),ROUND(H3375*Setup!$B$9,2),0))</f>
        <v/>
      </c>
      <c r="Q3375" s="34">
        <f>IF(A3375="","",I3375-P3375)</f>
        <v/>
      </c>
      <c r="R3375" s="34">
        <f>IF(A3375="","",IF(L3375="Yes",I3375,0))</f>
        <v/>
      </c>
      <c r="S3375" s="34">
        <f>IF(A3375="","",IF(AND(L3375="Yes",K3375="Yes",NOT(ISNUMBER(SEARCH("blocked",G3375))),OR(F3375="Standard domestic 15% (Box 7)",F3375="Import - VAT paid at customs (Box 8)",F3375="Import - Reverse charge (Box 9)"),OR(F3375&lt;&gt;"Standard domestic 15% (Box 7)",AND(LEN(D3375)=15,LEFT(D3375,1)="3",RIGHT(D3375,1)="3",ISNUMBER(--D3375)))),I3375,0))</f>
        <v/>
      </c>
      <c r="T3375" s="34">
        <f>IF(A3375="","",R3375-S3375)</f>
        <v/>
      </c>
      <c r="U3375" s="23">
        <f>IF(A3375="","",IF(O3375=0,"Outside audit periods; ","")&amp;IF(F3375="","No VAT category; ","")&amp;IF(ABS(Q3375)&gt;Setup!$B$10,"VAT ≠ 15% × net; ","")&amp;IF(AND(F3375="Standard domestic 15% (Box 7)",NOT(AND(LEN(D3375)=15,LEFT(D3375,1)="3",RIGHT(D3375,1)="3",ISNUMBER(--D3375)))),"Invalid/missing supplier VAT no; ","")&amp;IF(AND(L3375="Yes",K3375&lt;&gt;"Yes"),"VAT claimed without valid tax invoice; ","")&amp;IF(AND(L3375="Yes",ISNUMBER(SEARCH("blocked",G3375))),"Blocked input VAT claimed; ","")&amp;IF(AND(F3375="Import - VAT paid at customs (Box 8)",M3375=""),"Customs declaration no missing; ","")&amp;IF(AND(F3375="Import - Reverse charge (Box 9)",E3375="Saudi Arabia"),"RCM used for a local supplier; ","")&amp;IF(AND(L3375="Yes",NOT(OR(F3375="Standard domestic 15% (Box 7)",F3375="Import - VAT paid at customs (Box 8)",F3375="Import - Reverse charge (Box 9)"))),"VAT claimed on non-taxable category; ",""))</f>
        <v/>
      </c>
    </row>
    <row r="3376">
      <c r="A3376" s="17" t="n"/>
      <c r="B3376" s="14" t="n"/>
      <c r="C3376" s="14" t="n"/>
      <c r="D3376" s="16" t="n"/>
      <c r="E3376" s="14" t="n"/>
      <c r="F3376" s="14" t="n"/>
      <c r="G3376" s="14" t="n"/>
      <c r="H3376" s="19" t="n"/>
      <c r="I3376" s="19" t="n"/>
      <c r="J3376" s="34">
        <f>IF(A3376="","",H3376+I3376)</f>
        <v/>
      </c>
      <c r="K3376" s="14" t="n"/>
      <c r="L3376" s="14" t="n"/>
      <c r="M3376" s="14" t="n"/>
      <c r="N3376" s="14" t="n"/>
      <c r="O3376" s="20">
        <f>IF(A3376="","",SUMPRODUCT((A3376&gt;=Setup!$C$19:$C$30)*(A3376&lt;=Setup!$D$19:$D$30)*Setup!$A$19:$A$30))</f>
        <v/>
      </c>
      <c r="P3376" s="34">
        <f>IF(A3376="","",IF(OR(F3376="Standard domestic 15% (Box 7)",F3376="Import - VAT paid at customs (Box 8)",F3376="Import - Reverse charge (Box 9)"),ROUND(H3376*Setup!$B$9,2),0))</f>
        <v/>
      </c>
      <c r="Q3376" s="34">
        <f>IF(A3376="","",I3376-P3376)</f>
        <v/>
      </c>
      <c r="R3376" s="34">
        <f>IF(A3376="","",IF(L3376="Yes",I3376,0))</f>
        <v/>
      </c>
      <c r="S3376" s="34">
        <f>IF(A3376="","",IF(AND(L3376="Yes",K3376="Yes",NOT(ISNUMBER(SEARCH("blocked",G3376))),OR(F3376="Standard domestic 15% (Box 7)",F3376="Import - VAT paid at customs (Box 8)",F3376="Import - Reverse charge (Box 9)"),OR(F3376&lt;&gt;"Standard domestic 15% (Box 7)",AND(LEN(D3376)=15,LEFT(D3376,1)="3",RIGHT(D3376,1)="3",ISNUMBER(--D3376)))),I3376,0))</f>
        <v/>
      </c>
      <c r="T3376" s="34">
        <f>IF(A3376="","",R3376-S3376)</f>
        <v/>
      </c>
      <c r="U3376" s="23">
        <f>IF(A3376="","",IF(O3376=0,"Outside audit periods; ","")&amp;IF(F3376="","No VAT category; ","")&amp;IF(ABS(Q3376)&gt;Setup!$B$10,"VAT ≠ 15% × net; ","")&amp;IF(AND(F3376="Standard domestic 15% (Box 7)",NOT(AND(LEN(D3376)=15,LEFT(D3376,1)="3",RIGHT(D3376,1)="3",ISNUMBER(--D3376)))),"Invalid/missing supplier VAT no; ","")&amp;IF(AND(L3376="Yes",K3376&lt;&gt;"Yes"),"VAT claimed without valid tax invoice; ","")&amp;IF(AND(L3376="Yes",ISNUMBER(SEARCH("blocked",G3376))),"Blocked input VAT claimed; ","")&amp;IF(AND(F3376="Import - VAT paid at customs (Box 8)",M3376=""),"Customs declaration no missing; ","")&amp;IF(AND(F3376="Import - Reverse charge (Box 9)",E3376="Saudi Arabia"),"RCM used for a local supplier; ","")&amp;IF(AND(L3376="Yes",NOT(OR(F3376="Standard domestic 15% (Box 7)",F3376="Import - VAT paid at customs (Box 8)",F3376="Import - Reverse charge (Box 9)"))),"VAT claimed on non-taxable category; ",""))</f>
        <v/>
      </c>
    </row>
    <row r="3377">
      <c r="A3377" s="17" t="n"/>
      <c r="B3377" s="14" t="n"/>
      <c r="C3377" s="14" t="n"/>
      <c r="D3377" s="16" t="n"/>
      <c r="E3377" s="14" t="n"/>
      <c r="F3377" s="14" t="n"/>
      <c r="G3377" s="14" t="n"/>
      <c r="H3377" s="19" t="n"/>
      <c r="I3377" s="19" t="n"/>
      <c r="J3377" s="34">
        <f>IF(A3377="","",H3377+I3377)</f>
        <v/>
      </c>
      <c r="K3377" s="14" t="n"/>
      <c r="L3377" s="14" t="n"/>
      <c r="M3377" s="14" t="n"/>
      <c r="N3377" s="14" t="n"/>
      <c r="O3377" s="20">
        <f>IF(A3377="","",SUMPRODUCT((A3377&gt;=Setup!$C$19:$C$30)*(A3377&lt;=Setup!$D$19:$D$30)*Setup!$A$19:$A$30))</f>
        <v/>
      </c>
      <c r="P3377" s="34">
        <f>IF(A3377="","",IF(OR(F3377="Standard domestic 15% (Box 7)",F3377="Import - VAT paid at customs (Box 8)",F3377="Import - Reverse charge (Box 9)"),ROUND(H3377*Setup!$B$9,2),0))</f>
        <v/>
      </c>
      <c r="Q3377" s="34">
        <f>IF(A3377="","",I3377-P3377)</f>
        <v/>
      </c>
      <c r="R3377" s="34">
        <f>IF(A3377="","",IF(L3377="Yes",I3377,0))</f>
        <v/>
      </c>
      <c r="S3377" s="34">
        <f>IF(A3377="","",IF(AND(L3377="Yes",K3377="Yes",NOT(ISNUMBER(SEARCH("blocked",G3377))),OR(F3377="Standard domestic 15% (Box 7)",F3377="Import - VAT paid at customs (Box 8)",F3377="Import - Reverse charge (Box 9)"),OR(F3377&lt;&gt;"Standard domestic 15% (Box 7)",AND(LEN(D3377)=15,LEFT(D3377,1)="3",RIGHT(D3377,1)="3",ISNUMBER(--D3377)))),I3377,0))</f>
        <v/>
      </c>
      <c r="T3377" s="34">
        <f>IF(A3377="","",R3377-S3377)</f>
        <v/>
      </c>
      <c r="U3377" s="23">
        <f>IF(A3377="","",IF(O3377=0,"Outside audit periods; ","")&amp;IF(F3377="","No VAT category; ","")&amp;IF(ABS(Q3377)&gt;Setup!$B$10,"VAT ≠ 15% × net; ","")&amp;IF(AND(F3377="Standard domestic 15% (Box 7)",NOT(AND(LEN(D3377)=15,LEFT(D3377,1)="3",RIGHT(D3377,1)="3",ISNUMBER(--D3377)))),"Invalid/missing supplier VAT no; ","")&amp;IF(AND(L3377="Yes",K3377&lt;&gt;"Yes"),"VAT claimed without valid tax invoice; ","")&amp;IF(AND(L3377="Yes",ISNUMBER(SEARCH("blocked",G3377))),"Blocked input VAT claimed; ","")&amp;IF(AND(F3377="Import - VAT paid at customs (Box 8)",M3377=""),"Customs declaration no missing; ","")&amp;IF(AND(F3377="Import - Reverse charge (Box 9)",E3377="Saudi Arabia"),"RCM used for a local supplier; ","")&amp;IF(AND(L3377="Yes",NOT(OR(F3377="Standard domestic 15% (Box 7)",F3377="Import - VAT paid at customs (Box 8)",F3377="Import - Reverse charge (Box 9)"))),"VAT claimed on non-taxable category; ",""))</f>
        <v/>
      </c>
    </row>
    <row r="3378">
      <c r="A3378" s="17" t="n"/>
      <c r="B3378" s="14" t="n"/>
      <c r="C3378" s="14" t="n"/>
      <c r="D3378" s="16" t="n"/>
      <c r="E3378" s="14" t="n"/>
      <c r="F3378" s="14" t="n"/>
      <c r="G3378" s="14" t="n"/>
      <c r="H3378" s="19" t="n"/>
      <c r="I3378" s="19" t="n"/>
      <c r="J3378" s="34">
        <f>IF(A3378="","",H3378+I3378)</f>
        <v/>
      </c>
      <c r="K3378" s="14" t="n"/>
      <c r="L3378" s="14" t="n"/>
      <c r="M3378" s="14" t="n"/>
      <c r="N3378" s="14" t="n"/>
      <c r="O3378" s="20">
        <f>IF(A3378="","",SUMPRODUCT((A3378&gt;=Setup!$C$19:$C$30)*(A3378&lt;=Setup!$D$19:$D$30)*Setup!$A$19:$A$30))</f>
        <v/>
      </c>
      <c r="P3378" s="34">
        <f>IF(A3378="","",IF(OR(F3378="Standard domestic 15% (Box 7)",F3378="Import - VAT paid at customs (Box 8)",F3378="Import - Reverse charge (Box 9)"),ROUND(H3378*Setup!$B$9,2),0))</f>
        <v/>
      </c>
      <c r="Q3378" s="34">
        <f>IF(A3378="","",I3378-P3378)</f>
        <v/>
      </c>
      <c r="R3378" s="34">
        <f>IF(A3378="","",IF(L3378="Yes",I3378,0))</f>
        <v/>
      </c>
      <c r="S3378" s="34">
        <f>IF(A3378="","",IF(AND(L3378="Yes",K3378="Yes",NOT(ISNUMBER(SEARCH("blocked",G3378))),OR(F3378="Standard domestic 15% (Box 7)",F3378="Import - VAT paid at customs (Box 8)",F3378="Import - Reverse charge (Box 9)"),OR(F3378&lt;&gt;"Standard domestic 15% (Box 7)",AND(LEN(D3378)=15,LEFT(D3378,1)="3",RIGHT(D3378,1)="3",ISNUMBER(--D3378)))),I3378,0))</f>
        <v/>
      </c>
      <c r="T3378" s="34">
        <f>IF(A3378="","",R3378-S3378)</f>
        <v/>
      </c>
      <c r="U3378" s="23">
        <f>IF(A3378="","",IF(O3378=0,"Outside audit periods; ","")&amp;IF(F3378="","No VAT category; ","")&amp;IF(ABS(Q3378)&gt;Setup!$B$10,"VAT ≠ 15% × net; ","")&amp;IF(AND(F3378="Standard domestic 15% (Box 7)",NOT(AND(LEN(D3378)=15,LEFT(D3378,1)="3",RIGHT(D3378,1)="3",ISNUMBER(--D3378)))),"Invalid/missing supplier VAT no; ","")&amp;IF(AND(L3378="Yes",K3378&lt;&gt;"Yes"),"VAT claimed without valid tax invoice; ","")&amp;IF(AND(L3378="Yes",ISNUMBER(SEARCH("blocked",G3378))),"Blocked input VAT claimed; ","")&amp;IF(AND(F3378="Import - VAT paid at customs (Box 8)",M3378=""),"Customs declaration no missing; ","")&amp;IF(AND(F3378="Import - Reverse charge (Box 9)",E3378="Saudi Arabia"),"RCM used for a local supplier; ","")&amp;IF(AND(L3378="Yes",NOT(OR(F3378="Standard domestic 15% (Box 7)",F3378="Import - VAT paid at customs (Box 8)",F3378="Import - Reverse charge (Box 9)"))),"VAT claimed on non-taxable category; ",""))</f>
        <v/>
      </c>
    </row>
    <row r="3379">
      <c r="A3379" s="17" t="n"/>
      <c r="B3379" s="14" t="n"/>
      <c r="C3379" s="14" t="n"/>
      <c r="D3379" s="16" t="n"/>
      <c r="E3379" s="14" t="n"/>
      <c r="F3379" s="14" t="n"/>
      <c r="G3379" s="14" t="n"/>
      <c r="H3379" s="19" t="n"/>
      <c r="I3379" s="19" t="n"/>
      <c r="J3379" s="34">
        <f>IF(A3379="","",H3379+I3379)</f>
        <v/>
      </c>
      <c r="K3379" s="14" t="n"/>
      <c r="L3379" s="14" t="n"/>
      <c r="M3379" s="14" t="n"/>
      <c r="N3379" s="14" t="n"/>
      <c r="O3379" s="20">
        <f>IF(A3379="","",SUMPRODUCT((A3379&gt;=Setup!$C$19:$C$30)*(A3379&lt;=Setup!$D$19:$D$30)*Setup!$A$19:$A$30))</f>
        <v/>
      </c>
      <c r="P3379" s="34">
        <f>IF(A3379="","",IF(OR(F3379="Standard domestic 15% (Box 7)",F3379="Import - VAT paid at customs (Box 8)",F3379="Import - Reverse charge (Box 9)"),ROUND(H3379*Setup!$B$9,2),0))</f>
        <v/>
      </c>
      <c r="Q3379" s="34">
        <f>IF(A3379="","",I3379-P3379)</f>
        <v/>
      </c>
      <c r="R3379" s="34">
        <f>IF(A3379="","",IF(L3379="Yes",I3379,0))</f>
        <v/>
      </c>
      <c r="S3379" s="34">
        <f>IF(A3379="","",IF(AND(L3379="Yes",K3379="Yes",NOT(ISNUMBER(SEARCH("blocked",G3379))),OR(F3379="Standard domestic 15% (Box 7)",F3379="Import - VAT paid at customs (Box 8)",F3379="Import - Reverse charge (Box 9)"),OR(F3379&lt;&gt;"Standard domestic 15% (Box 7)",AND(LEN(D3379)=15,LEFT(D3379,1)="3",RIGHT(D3379,1)="3",ISNUMBER(--D3379)))),I3379,0))</f>
        <v/>
      </c>
      <c r="T3379" s="34">
        <f>IF(A3379="","",R3379-S3379)</f>
        <v/>
      </c>
      <c r="U3379" s="23">
        <f>IF(A3379="","",IF(O3379=0,"Outside audit periods; ","")&amp;IF(F3379="","No VAT category; ","")&amp;IF(ABS(Q3379)&gt;Setup!$B$10,"VAT ≠ 15% × net; ","")&amp;IF(AND(F3379="Standard domestic 15% (Box 7)",NOT(AND(LEN(D3379)=15,LEFT(D3379,1)="3",RIGHT(D3379,1)="3",ISNUMBER(--D3379)))),"Invalid/missing supplier VAT no; ","")&amp;IF(AND(L3379="Yes",K3379&lt;&gt;"Yes"),"VAT claimed without valid tax invoice; ","")&amp;IF(AND(L3379="Yes",ISNUMBER(SEARCH("blocked",G3379))),"Blocked input VAT claimed; ","")&amp;IF(AND(F3379="Import - VAT paid at customs (Box 8)",M3379=""),"Customs declaration no missing; ","")&amp;IF(AND(F3379="Import - Reverse charge (Box 9)",E3379="Saudi Arabia"),"RCM used for a local supplier; ","")&amp;IF(AND(L3379="Yes",NOT(OR(F3379="Standard domestic 15% (Box 7)",F3379="Import - VAT paid at customs (Box 8)",F3379="Import - Reverse charge (Box 9)"))),"VAT claimed on non-taxable category; ",""))</f>
        <v/>
      </c>
    </row>
    <row r="3380">
      <c r="A3380" s="17" t="n"/>
      <c r="B3380" s="14" t="n"/>
      <c r="C3380" s="14" t="n"/>
      <c r="D3380" s="16" t="n"/>
      <c r="E3380" s="14" t="n"/>
      <c r="F3380" s="14" t="n"/>
      <c r="G3380" s="14" t="n"/>
      <c r="H3380" s="19" t="n"/>
      <c r="I3380" s="19" t="n"/>
      <c r="J3380" s="34">
        <f>IF(A3380="","",H3380+I3380)</f>
        <v/>
      </c>
      <c r="K3380" s="14" t="n"/>
      <c r="L3380" s="14" t="n"/>
      <c r="M3380" s="14" t="n"/>
      <c r="N3380" s="14" t="n"/>
      <c r="O3380" s="20">
        <f>IF(A3380="","",SUMPRODUCT((A3380&gt;=Setup!$C$19:$C$30)*(A3380&lt;=Setup!$D$19:$D$30)*Setup!$A$19:$A$30))</f>
        <v/>
      </c>
      <c r="P3380" s="34">
        <f>IF(A3380="","",IF(OR(F3380="Standard domestic 15% (Box 7)",F3380="Import - VAT paid at customs (Box 8)",F3380="Import - Reverse charge (Box 9)"),ROUND(H3380*Setup!$B$9,2),0))</f>
        <v/>
      </c>
      <c r="Q3380" s="34">
        <f>IF(A3380="","",I3380-P3380)</f>
        <v/>
      </c>
      <c r="R3380" s="34">
        <f>IF(A3380="","",IF(L3380="Yes",I3380,0))</f>
        <v/>
      </c>
      <c r="S3380" s="34">
        <f>IF(A3380="","",IF(AND(L3380="Yes",K3380="Yes",NOT(ISNUMBER(SEARCH("blocked",G3380))),OR(F3380="Standard domestic 15% (Box 7)",F3380="Import - VAT paid at customs (Box 8)",F3380="Import - Reverse charge (Box 9)"),OR(F3380&lt;&gt;"Standard domestic 15% (Box 7)",AND(LEN(D3380)=15,LEFT(D3380,1)="3",RIGHT(D3380,1)="3",ISNUMBER(--D3380)))),I3380,0))</f>
        <v/>
      </c>
      <c r="T3380" s="34">
        <f>IF(A3380="","",R3380-S3380)</f>
        <v/>
      </c>
      <c r="U3380" s="23">
        <f>IF(A3380="","",IF(O3380=0,"Outside audit periods; ","")&amp;IF(F3380="","No VAT category; ","")&amp;IF(ABS(Q3380)&gt;Setup!$B$10,"VAT ≠ 15% × net; ","")&amp;IF(AND(F3380="Standard domestic 15% (Box 7)",NOT(AND(LEN(D3380)=15,LEFT(D3380,1)="3",RIGHT(D3380,1)="3",ISNUMBER(--D3380)))),"Invalid/missing supplier VAT no; ","")&amp;IF(AND(L3380="Yes",K3380&lt;&gt;"Yes"),"VAT claimed without valid tax invoice; ","")&amp;IF(AND(L3380="Yes",ISNUMBER(SEARCH("blocked",G3380))),"Blocked input VAT claimed; ","")&amp;IF(AND(F3380="Import - VAT paid at customs (Box 8)",M3380=""),"Customs declaration no missing; ","")&amp;IF(AND(F3380="Import - Reverse charge (Box 9)",E3380="Saudi Arabia"),"RCM used for a local supplier; ","")&amp;IF(AND(L3380="Yes",NOT(OR(F3380="Standard domestic 15% (Box 7)",F3380="Import - VAT paid at customs (Box 8)",F3380="Import - Reverse charge (Box 9)"))),"VAT claimed on non-taxable category; ",""))</f>
        <v/>
      </c>
    </row>
    <row r="3381">
      <c r="A3381" s="17" t="n"/>
      <c r="B3381" s="14" t="n"/>
      <c r="C3381" s="14" t="n"/>
      <c r="D3381" s="16" t="n"/>
      <c r="E3381" s="14" t="n"/>
      <c r="F3381" s="14" t="n"/>
      <c r="G3381" s="14" t="n"/>
      <c r="H3381" s="19" t="n"/>
      <c r="I3381" s="19" t="n"/>
      <c r="J3381" s="34">
        <f>IF(A3381="","",H3381+I3381)</f>
        <v/>
      </c>
      <c r="K3381" s="14" t="n"/>
      <c r="L3381" s="14" t="n"/>
      <c r="M3381" s="14" t="n"/>
      <c r="N3381" s="14" t="n"/>
      <c r="O3381" s="20">
        <f>IF(A3381="","",SUMPRODUCT((A3381&gt;=Setup!$C$19:$C$30)*(A3381&lt;=Setup!$D$19:$D$30)*Setup!$A$19:$A$30))</f>
        <v/>
      </c>
      <c r="P3381" s="34">
        <f>IF(A3381="","",IF(OR(F3381="Standard domestic 15% (Box 7)",F3381="Import - VAT paid at customs (Box 8)",F3381="Import - Reverse charge (Box 9)"),ROUND(H3381*Setup!$B$9,2),0))</f>
        <v/>
      </c>
      <c r="Q3381" s="34">
        <f>IF(A3381="","",I3381-P3381)</f>
        <v/>
      </c>
      <c r="R3381" s="34">
        <f>IF(A3381="","",IF(L3381="Yes",I3381,0))</f>
        <v/>
      </c>
      <c r="S3381" s="34">
        <f>IF(A3381="","",IF(AND(L3381="Yes",K3381="Yes",NOT(ISNUMBER(SEARCH("blocked",G3381))),OR(F3381="Standard domestic 15% (Box 7)",F3381="Import - VAT paid at customs (Box 8)",F3381="Import - Reverse charge (Box 9)"),OR(F3381&lt;&gt;"Standard domestic 15% (Box 7)",AND(LEN(D3381)=15,LEFT(D3381,1)="3",RIGHT(D3381,1)="3",ISNUMBER(--D3381)))),I3381,0))</f>
        <v/>
      </c>
      <c r="T3381" s="34">
        <f>IF(A3381="","",R3381-S3381)</f>
        <v/>
      </c>
      <c r="U3381" s="23">
        <f>IF(A3381="","",IF(O3381=0,"Outside audit periods; ","")&amp;IF(F3381="","No VAT category; ","")&amp;IF(ABS(Q3381)&gt;Setup!$B$10,"VAT ≠ 15% × net; ","")&amp;IF(AND(F3381="Standard domestic 15% (Box 7)",NOT(AND(LEN(D3381)=15,LEFT(D3381,1)="3",RIGHT(D3381,1)="3",ISNUMBER(--D3381)))),"Invalid/missing supplier VAT no; ","")&amp;IF(AND(L3381="Yes",K3381&lt;&gt;"Yes"),"VAT claimed without valid tax invoice; ","")&amp;IF(AND(L3381="Yes",ISNUMBER(SEARCH("blocked",G3381))),"Blocked input VAT claimed; ","")&amp;IF(AND(F3381="Import - VAT paid at customs (Box 8)",M3381=""),"Customs declaration no missing; ","")&amp;IF(AND(F3381="Import - Reverse charge (Box 9)",E3381="Saudi Arabia"),"RCM used for a local supplier; ","")&amp;IF(AND(L3381="Yes",NOT(OR(F3381="Standard domestic 15% (Box 7)",F3381="Import - VAT paid at customs (Box 8)",F3381="Import - Reverse charge (Box 9)"))),"VAT claimed on non-taxable category; ",""))</f>
        <v/>
      </c>
    </row>
    <row r="3382">
      <c r="A3382" s="17" t="n"/>
      <c r="B3382" s="14" t="n"/>
      <c r="C3382" s="14" t="n"/>
      <c r="D3382" s="16" t="n"/>
      <c r="E3382" s="14" t="n"/>
      <c r="F3382" s="14" t="n"/>
      <c r="G3382" s="14" t="n"/>
      <c r="H3382" s="19" t="n"/>
      <c r="I3382" s="19" t="n"/>
      <c r="J3382" s="34">
        <f>IF(A3382="","",H3382+I3382)</f>
        <v/>
      </c>
      <c r="K3382" s="14" t="n"/>
      <c r="L3382" s="14" t="n"/>
      <c r="M3382" s="14" t="n"/>
      <c r="N3382" s="14" t="n"/>
      <c r="O3382" s="20">
        <f>IF(A3382="","",SUMPRODUCT((A3382&gt;=Setup!$C$19:$C$30)*(A3382&lt;=Setup!$D$19:$D$30)*Setup!$A$19:$A$30))</f>
        <v/>
      </c>
      <c r="P3382" s="34">
        <f>IF(A3382="","",IF(OR(F3382="Standard domestic 15% (Box 7)",F3382="Import - VAT paid at customs (Box 8)",F3382="Import - Reverse charge (Box 9)"),ROUND(H3382*Setup!$B$9,2),0))</f>
        <v/>
      </c>
      <c r="Q3382" s="34">
        <f>IF(A3382="","",I3382-P3382)</f>
        <v/>
      </c>
      <c r="R3382" s="34">
        <f>IF(A3382="","",IF(L3382="Yes",I3382,0))</f>
        <v/>
      </c>
      <c r="S3382" s="34">
        <f>IF(A3382="","",IF(AND(L3382="Yes",K3382="Yes",NOT(ISNUMBER(SEARCH("blocked",G3382))),OR(F3382="Standard domestic 15% (Box 7)",F3382="Import - VAT paid at customs (Box 8)",F3382="Import - Reverse charge (Box 9)"),OR(F3382&lt;&gt;"Standard domestic 15% (Box 7)",AND(LEN(D3382)=15,LEFT(D3382,1)="3",RIGHT(D3382,1)="3",ISNUMBER(--D3382)))),I3382,0))</f>
        <v/>
      </c>
      <c r="T3382" s="34">
        <f>IF(A3382="","",R3382-S3382)</f>
        <v/>
      </c>
      <c r="U3382" s="23">
        <f>IF(A3382="","",IF(O3382=0,"Outside audit periods; ","")&amp;IF(F3382="","No VAT category; ","")&amp;IF(ABS(Q3382)&gt;Setup!$B$10,"VAT ≠ 15% × net; ","")&amp;IF(AND(F3382="Standard domestic 15% (Box 7)",NOT(AND(LEN(D3382)=15,LEFT(D3382,1)="3",RIGHT(D3382,1)="3",ISNUMBER(--D3382)))),"Invalid/missing supplier VAT no; ","")&amp;IF(AND(L3382="Yes",K3382&lt;&gt;"Yes"),"VAT claimed without valid tax invoice; ","")&amp;IF(AND(L3382="Yes",ISNUMBER(SEARCH("blocked",G3382))),"Blocked input VAT claimed; ","")&amp;IF(AND(F3382="Import - VAT paid at customs (Box 8)",M3382=""),"Customs declaration no missing; ","")&amp;IF(AND(F3382="Import - Reverse charge (Box 9)",E3382="Saudi Arabia"),"RCM used for a local supplier; ","")&amp;IF(AND(L3382="Yes",NOT(OR(F3382="Standard domestic 15% (Box 7)",F3382="Import - VAT paid at customs (Box 8)",F3382="Import - Reverse charge (Box 9)"))),"VAT claimed on non-taxable category; ",""))</f>
        <v/>
      </c>
    </row>
    <row r="3383">
      <c r="A3383" s="17" t="n"/>
      <c r="B3383" s="14" t="n"/>
      <c r="C3383" s="14" t="n"/>
      <c r="D3383" s="16" t="n"/>
      <c r="E3383" s="14" t="n"/>
      <c r="F3383" s="14" t="n"/>
      <c r="G3383" s="14" t="n"/>
      <c r="H3383" s="19" t="n"/>
      <c r="I3383" s="19" t="n"/>
      <c r="J3383" s="34">
        <f>IF(A3383="","",H3383+I3383)</f>
        <v/>
      </c>
      <c r="K3383" s="14" t="n"/>
      <c r="L3383" s="14" t="n"/>
      <c r="M3383" s="14" t="n"/>
      <c r="N3383" s="14" t="n"/>
      <c r="O3383" s="20">
        <f>IF(A3383="","",SUMPRODUCT((A3383&gt;=Setup!$C$19:$C$30)*(A3383&lt;=Setup!$D$19:$D$30)*Setup!$A$19:$A$30))</f>
        <v/>
      </c>
      <c r="P3383" s="34">
        <f>IF(A3383="","",IF(OR(F3383="Standard domestic 15% (Box 7)",F3383="Import - VAT paid at customs (Box 8)",F3383="Import - Reverse charge (Box 9)"),ROUND(H3383*Setup!$B$9,2),0))</f>
        <v/>
      </c>
      <c r="Q3383" s="34">
        <f>IF(A3383="","",I3383-P3383)</f>
        <v/>
      </c>
      <c r="R3383" s="34">
        <f>IF(A3383="","",IF(L3383="Yes",I3383,0))</f>
        <v/>
      </c>
      <c r="S3383" s="34">
        <f>IF(A3383="","",IF(AND(L3383="Yes",K3383="Yes",NOT(ISNUMBER(SEARCH("blocked",G3383))),OR(F3383="Standard domestic 15% (Box 7)",F3383="Import - VAT paid at customs (Box 8)",F3383="Import - Reverse charge (Box 9)"),OR(F3383&lt;&gt;"Standard domestic 15% (Box 7)",AND(LEN(D3383)=15,LEFT(D3383,1)="3",RIGHT(D3383,1)="3",ISNUMBER(--D3383)))),I3383,0))</f>
        <v/>
      </c>
      <c r="T3383" s="34">
        <f>IF(A3383="","",R3383-S3383)</f>
        <v/>
      </c>
      <c r="U3383" s="23">
        <f>IF(A3383="","",IF(O3383=0,"Outside audit periods; ","")&amp;IF(F3383="","No VAT category; ","")&amp;IF(ABS(Q3383)&gt;Setup!$B$10,"VAT ≠ 15% × net; ","")&amp;IF(AND(F3383="Standard domestic 15% (Box 7)",NOT(AND(LEN(D3383)=15,LEFT(D3383,1)="3",RIGHT(D3383,1)="3",ISNUMBER(--D3383)))),"Invalid/missing supplier VAT no; ","")&amp;IF(AND(L3383="Yes",K3383&lt;&gt;"Yes"),"VAT claimed without valid tax invoice; ","")&amp;IF(AND(L3383="Yes",ISNUMBER(SEARCH("blocked",G3383))),"Blocked input VAT claimed; ","")&amp;IF(AND(F3383="Import - VAT paid at customs (Box 8)",M3383=""),"Customs declaration no missing; ","")&amp;IF(AND(F3383="Import - Reverse charge (Box 9)",E3383="Saudi Arabia"),"RCM used for a local supplier; ","")&amp;IF(AND(L3383="Yes",NOT(OR(F3383="Standard domestic 15% (Box 7)",F3383="Import - VAT paid at customs (Box 8)",F3383="Import - Reverse charge (Box 9)"))),"VAT claimed on non-taxable category; ",""))</f>
        <v/>
      </c>
    </row>
    <row r="3384">
      <c r="A3384" s="17" t="n"/>
      <c r="B3384" s="14" t="n"/>
      <c r="C3384" s="14" t="n"/>
      <c r="D3384" s="16" t="n"/>
      <c r="E3384" s="14" t="n"/>
      <c r="F3384" s="14" t="n"/>
      <c r="G3384" s="14" t="n"/>
      <c r="H3384" s="19" t="n"/>
      <c r="I3384" s="19" t="n"/>
      <c r="J3384" s="34">
        <f>IF(A3384="","",H3384+I3384)</f>
        <v/>
      </c>
      <c r="K3384" s="14" t="n"/>
      <c r="L3384" s="14" t="n"/>
      <c r="M3384" s="14" t="n"/>
      <c r="N3384" s="14" t="n"/>
      <c r="O3384" s="20">
        <f>IF(A3384="","",SUMPRODUCT((A3384&gt;=Setup!$C$19:$C$30)*(A3384&lt;=Setup!$D$19:$D$30)*Setup!$A$19:$A$30))</f>
        <v/>
      </c>
      <c r="P3384" s="34">
        <f>IF(A3384="","",IF(OR(F3384="Standard domestic 15% (Box 7)",F3384="Import - VAT paid at customs (Box 8)",F3384="Import - Reverse charge (Box 9)"),ROUND(H3384*Setup!$B$9,2),0))</f>
        <v/>
      </c>
      <c r="Q3384" s="34">
        <f>IF(A3384="","",I3384-P3384)</f>
        <v/>
      </c>
      <c r="R3384" s="34">
        <f>IF(A3384="","",IF(L3384="Yes",I3384,0))</f>
        <v/>
      </c>
      <c r="S3384" s="34">
        <f>IF(A3384="","",IF(AND(L3384="Yes",K3384="Yes",NOT(ISNUMBER(SEARCH("blocked",G3384))),OR(F3384="Standard domestic 15% (Box 7)",F3384="Import - VAT paid at customs (Box 8)",F3384="Import - Reverse charge (Box 9)"),OR(F3384&lt;&gt;"Standard domestic 15% (Box 7)",AND(LEN(D3384)=15,LEFT(D3384,1)="3",RIGHT(D3384,1)="3",ISNUMBER(--D3384)))),I3384,0))</f>
        <v/>
      </c>
      <c r="T3384" s="34">
        <f>IF(A3384="","",R3384-S3384)</f>
        <v/>
      </c>
      <c r="U3384" s="23">
        <f>IF(A3384="","",IF(O3384=0,"Outside audit periods; ","")&amp;IF(F3384="","No VAT category; ","")&amp;IF(ABS(Q3384)&gt;Setup!$B$10,"VAT ≠ 15% × net; ","")&amp;IF(AND(F3384="Standard domestic 15% (Box 7)",NOT(AND(LEN(D3384)=15,LEFT(D3384,1)="3",RIGHT(D3384,1)="3",ISNUMBER(--D3384)))),"Invalid/missing supplier VAT no; ","")&amp;IF(AND(L3384="Yes",K3384&lt;&gt;"Yes"),"VAT claimed without valid tax invoice; ","")&amp;IF(AND(L3384="Yes",ISNUMBER(SEARCH("blocked",G3384))),"Blocked input VAT claimed; ","")&amp;IF(AND(F3384="Import - VAT paid at customs (Box 8)",M3384=""),"Customs declaration no missing; ","")&amp;IF(AND(F3384="Import - Reverse charge (Box 9)",E3384="Saudi Arabia"),"RCM used for a local supplier; ","")&amp;IF(AND(L3384="Yes",NOT(OR(F3384="Standard domestic 15% (Box 7)",F3384="Import - VAT paid at customs (Box 8)",F3384="Import - Reverse charge (Box 9)"))),"VAT claimed on non-taxable category; ",""))</f>
        <v/>
      </c>
    </row>
    <row r="3385">
      <c r="A3385" s="17" t="n"/>
      <c r="B3385" s="14" t="n"/>
      <c r="C3385" s="14" t="n"/>
      <c r="D3385" s="16" t="n"/>
      <c r="E3385" s="14" t="n"/>
      <c r="F3385" s="14" t="n"/>
      <c r="G3385" s="14" t="n"/>
      <c r="H3385" s="19" t="n"/>
      <c r="I3385" s="19" t="n"/>
      <c r="J3385" s="34">
        <f>IF(A3385="","",H3385+I3385)</f>
        <v/>
      </c>
      <c r="K3385" s="14" t="n"/>
      <c r="L3385" s="14" t="n"/>
      <c r="M3385" s="14" t="n"/>
      <c r="N3385" s="14" t="n"/>
      <c r="O3385" s="20">
        <f>IF(A3385="","",SUMPRODUCT((A3385&gt;=Setup!$C$19:$C$30)*(A3385&lt;=Setup!$D$19:$D$30)*Setup!$A$19:$A$30))</f>
        <v/>
      </c>
      <c r="P3385" s="34">
        <f>IF(A3385="","",IF(OR(F3385="Standard domestic 15% (Box 7)",F3385="Import - VAT paid at customs (Box 8)",F3385="Import - Reverse charge (Box 9)"),ROUND(H3385*Setup!$B$9,2),0))</f>
        <v/>
      </c>
      <c r="Q3385" s="34">
        <f>IF(A3385="","",I3385-P3385)</f>
        <v/>
      </c>
      <c r="R3385" s="34">
        <f>IF(A3385="","",IF(L3385="Yes",I3385,0))</f>
        <v/>
      </c>
      <c r="S3385" s="34">
        <f>IF(A3385="","",IF(AND(L3385="Yes",K3385="Yes",NOT(ISNUMBER(SEARCH("blocked",G3385))),OR(F3385="Standard domestic 15% (Box 7)",F3385="Import - VAT paid at customs (Box 8)",F3385="Import - Reverse charge (Box 9)"),OR(F3385&lt;&gt;"Standard domestic 15% (Box 7)",AND(LEN(D3385)=15,LEFT(D3385,1)="3",RIGHT(D3385,1)="3",ISNUMBER(--D3385)))),I3385,0))</f>
        <v/>
      </c>
      <c r="T3385" s="34">
        <f>IF(A3385="","",R3385-S3385)</f>
        <v/>
      </c>
      <c r="U3385" s="23">
        <f>IF(A3385="","",IF(O3385=0,"Outside audit periods; ","")&amp;IF(F3385="","No VAT category; ","")&amp;IF(ABS(Q3385)&gt;Setup!$B$10,"VAT ≠ 15% × net; ","")&amp;IF(AND(F3385="Standard domestic 15% (Box 7)",NOT(AND(LEN(D3385)=15,LEFT(D3385,1)="3",RIGHT(D3385,1)="3",ISNUMBER(--D3385)))),"Invalid/missing supplier VAT no; ","")&amp;IF(AND(L3385="Yes",K3385&lt;&gt;"Yes"),"VAT claimed without valid tax invoice; ","")&amp;IF(AND(L3385="Yes",ISNUMBER(SEARCH("blocked",G3385))),"Blocked input VAT claimed; ","")&amp;IF(AND(F3385="Import - VAT paid at customs (Box 8)",M3385=""),"Customs declaration no missing; ","")&amp;IF(AND(F3385="Import - Reverse charge (Box 9)",E3385="Saudi Arabia"),"RCM used for a local supplier; ","")&amp;IF(AND(L3385="Yes",NOT(OR(F3385="Standard domestic 15% (Box 7)",F3385="Import - VAT paid at customs (Box 8)",F3385="Import - Reverse charge (Box 9)"))),"VAT claimed on non-taxable category; ",""))</f>
        <v/>
      </c>
    </row>
    <row r="3386">
      <c r="A3386" s="17" t="n"/>
      <c r="B3386" s="14" t="n"/>
      <c r="C3386" s="14" t="n"/>
      <c r="D3386" s="16" t="n"/>
      <c r="E3386" s="14" t="n"/>
      <c r="F3386" s="14" t="n"/>
      <c r="G3386" s="14" t="n"/>
      <c r="H3386" s="19" t="n"/>
      <c r="I3386" s="19" t="n"/>
      <c r="J3386" s="34">
        <f>IF(A3386="","",H3386+I3386)</f>
        <v/>
      </c>
      <c r="K3386" s="14" t="n"/>
      <c r="L3386" s="14" t="n"/>
      <c r="M3386" s="14" t="n"/>
      <c r="N3386" s="14" t="n"/>
      <c r="O3386" s="20">
        <f>IF(A3386="","",SUMPRODUCT((A3386&gt;=Setup!$C$19:$C$30)*(A3386&lt;=Setup!$D$19:$D$30)*Setup!$A$19:$A$30))</f>
        <v/>
      </c>
      <c r="P3386" s="34">
        <f>IF(A3386="","",IF(OR(F3386="Standard domestic 15% (Box 7)",F3386="Import - VAT paid at customs (Box 8)",F3386="Import - Reverse charge (Box 9)"),ROUND(H3386*Setup!$B$9,2),0))</f>
        <v/>
      </c>
      <c r="Q3386" s="34">
        <f>IF(A3386="","",I3386-P3386)</f>
        <v/>
      </c>
      <c r="R3386" s="34">
        <f>IF(A3386="","",IF(L3386="Yes",I3386,0))</f>
        <v/>
      </c>
      <c r="S3386" s="34">
        <f>IF(A3386="","",IF(AND(L3386="Yes",K3386="Yes",NOT(ISNUMBER(SEARCH("blocked",G3386))),OR(F3386="Standard domestic 15% (Box 7)",F3386="Import - VAT paid at customs (Box 8)",F3386="Import - Reverse charge (Box 9)"),OR(F3386&lt;&gt;"Standard domestic 15% (Box 7)",AND(LEN(D3386)=15,LEFT(D3386,1)="3",RIGHT(D3386,1)="3",ISNUMBER(--D3386)))),I3386,0))</f>
        <v/>
      </c>
      <c r="T3386" s="34">
        <f>IF(A3386="","",R3386-S3386)</f>
        <v/>
      </c>
      <c r="U3386" s="23">
        <f>IF(A3386="","",IF(O3386=0,"Outside audit periods; ","")&amp;IF(F3386="","No VAT category; ","")&amp;IF(ABS(Q3386)&gt;Setup!$B$10,"VAT ≠ 15% × net; ","")&amp;IF(AND(F3386="Standard domestic 15% (Box 7)",NOT(AND(LEN(D3386)=15,LEFT(D3386,1)="3",RIGHT(D3386,1)="3",ISNUMBER(--D3386)))),"Invalid/missing supplier VAT no; ","")&amp;IF(AND(L3386="Yes",K3386&lt;&gt;"Yes"),"VAT claimed without valid tax invoice; ","")&amp;IF(AND(L3386="Yes",ISNUMBER(SEARCH("blocked",G3386))),"Blocked input VAT claimed; ","")&amp;IF(AND(F3386="Import - VAT paid at customs (Box 8)",M3386=""),"Customs declaration no missing; ","")&amp;IF(AND(F3386="Import - Reverse charge (Box 9)",E3386="Saudi Arabia"),"RCM used for a local supplier; ","")&amp;IF(AND(L3386="Yes",NOT(OR(F3386="Standard domestic 15% (Box 7)",F3386="Import - VAT paid at customs (Box 8)",F3386="Import - Reverse charge (Box 9)"))),"VAT claimed on non-taxable category; ",""))</f>
        <v/>
      </c>
    </row>
    <row r="3387">
      <c r="A3387" s="17" t="n"/>
      <c r="B3387" s="14" t="n"/>
      <c r="C3387" s="14" t="n"/>
      <c r="D3387" s="16" t="n"/>
      <c r="E3387" s="14" t="n"/>
      <c r="F3387" s="14" t="n"/>
      <c r="G3387" s="14" t="n"/>
      <c r="H3387" s="19" t="n"/>
      <c r="I3387" s="19" t="n"/>
      <c r="J3387" s="34">
        <f>IF(A3387="","",H3387+I3387)</f>
        <v/>
      </c>
      <c r="K3387" s="14" t="n"/>
      <c r="L3387" s="14" t="n"/>
      <c r="M3387" s="14" t="n"/>
      <c r="N3387" s="14" t="n"/>
      <c r="O3387" s="20">
        <f>IF(A3387="","",SUMPRODUCT((A3387&gt;=Setup!$C$19:$C$30)*(A3387&lt;=Setup!$D$19:$D$30)*Setup!$A$19:$A$30))</f>
        <v/>
      </c>
      <c r="P3387" s="34">
        <f>IF(A3387="","",IF(OR(F3387="Standard domestic 15% (Box 7)",F3387="Import - VAT paid at customs (Box 8)",F3387="Import - Reverse charge (Box 9)"),ROUND(H3387*Setup!$B$9,2),0))</f>
        <v/>
      </c>
      <c r="Q3387" s="34">
        <f>IF(A3387="","",I3387-P3387)</f>
        <v/>
      </c>
      <c r="R3387" s="34">
        <f>IF(A3387="","",IF(L3387="Yes",I3387,0))</f>
        <v/>
      </c>
      <c r="S3387" s="34">
        <f>IF(A3387="","",IF(AND(L3387="Yes",K3387="Yes",NOT(ISNUMBER(SEARCH("blocked",G3387))),OR(F3387="Standard domestic 15% (Box 7)",F3387="Import - VAT paid at customs (Box 8)",F3387="Import - Reverse charge (Box 9)"),OR(F3387&lt;&gt;"Standard domestic 15% (Box 7)",AND(LEN(D3387)=15,LEFT(D3387,1)="3",RIGHT(D3387,1)="3",ISNUMBER(--D3387)))),I3387,0))</f>
        <v/>
      </c>
      <c r="T3387" s="34">
        <f>IF(A3387="","",R3387-S3387)</f>
        <v/>
      </c>
      <c r="U3387" s="23">
        <f>IF(A3387="","",IF(O3387=0,"Outside audit periods; ","")&amp;IF(F3387="","No VAT category; ","")&amp;IF(ABS(Q3387)&gt;Setup!$B$10,"VAT ≠ 15% × net; ","")&amp;IF(AND(F3387="Standard domestic 15% (Box 7)",NOT(AND(LEN(D3387)=15,LEFT(D3387,1)="3",RIGHT(D3387,1)="3",ISNUMBER(--D3387)))),"Invalid/missing supplier VAT no; ","")&amp;IF(AND(L3387="Yes",K3387&lt;&gt;"Yes"),"VAT claimed without valid tax invoice; ","")&amp;IF(AND(L3387="Yes",ISNUMBER(SEARCH("blocked",G3387))),"Blocked input VAT claimed; ","")&amp;IF(AND(F3387="Import - VAT paid at customs (Box 8)",M3387=""),"Customs declaration no missing; ","")&amp;IF(AND(F3387="Import - Reverse charge (Box 9)",E3387="Saudi Arabia"),"RCM used for a local supplier; ","")&amp;IF(AND(L3387="Yes",NOT(OR(F3387="Standard domestic 15% (Box 7)",F3387="Import - VAT paid at customs (Box 8)",F3387="Import - Reverse charge (Box 9)"))),"VAT claimed on non-taxable category; ",""))</f>
        <v/>
      </c>
    </row>
    <row r="3388">
      <c r="A3388" s="17" t="n"/>
      <c r="B3388" s="14" t="n"/>
      <c r="C3388" s="14" t="n"/>
      <c r="D3388" s="16" t="n"/>
      <c r="E3388" s="14" t="n"/>
      <c r="F3388" s="14" t="n"/>
      <c r="G3388" s="14" t="n"/>
      <c r="H3388" s="19" t="n"/>
      <c r="I3388" s="19" t="n"/>
      <c r="J3388" s="34">
        <f>IF(A3388="","",H3388+I3388)</f>
        <v/>
      </c>
      <c r="K3388" s="14" t="n"/>
      <c r="L3388" s="14" t="n"/>
      <c r="M3388" s="14" t="n"/>
      <c r="N3388" s="14" t="n"/>
      <c r="O3388" s="20">
        <f>IF(A3388="","",SUMPRODUCT((A3388&gt;=Setup!$C$19:$C$30)*(A3388&lt;=Setup!$D$19:$D$30)*Setup!$A$19:$A$30))</f>
        <v/>
      </c>
      <c r="P3388" s="34">
        <f>IF(A3388="","",IF(OR(F3388="Standard domestic 15% (Box 7)",F3388="Import - VAT paid at customs (Box 8)",F3388="Import - Reverse charge (Box 9)"),ROUND(H3388*Setup!$B$9,2),0))</f>
        <v/>
      </c>
      <c r="Q3388" s="34">
        <f>IF(A3388="","",I3388-P3388)</f>
        <v/>
      </c>
      <c r="R3388" s="34">
        <f>IF(A3388="","",IF(L3388="Yes",I3388,0))</f>
        <v/>
      </c>
      <c r="S3388" s="34">
        <f>IF(A3388="","",IF(AND(L3388="Yes",K3388="Yes",NOT(ISNUMBER(SEARCH("blocked",G3388))),OR(F3388="Standard domestic 15% (Box 7)",F3388="Import - VAT paid at customs (Box 8)",F3388="Import - Reverse charge (Box 9)"),OR(F3388&lt;&gt;"Standard domestic 15% (Box 7)",AND(LEN(D3388)=15,LEFT(D3388,1)="3",RIGHT(D3388,1)="3",ISNUMBER(--D3388)))),I3388,0))</f>
        <v/>
      </c>
      <c r="T3388" s="34">
        <f>IF(A3388="","",R3388-S3388)</f>
        <v/>
      </c>
      <c r="U3388" s="23">
        <f>IF(A3388="","",IF(O3388=0,"Outside audit periods; ","")&amp;IF(F3388="","No VAT category; ","")&amp;IF(ABS(Q3388)&gt;Setup!$B$10,"VAT ≠ 15% × net; ","")&amp;IF(AND(F3388="Standard domestic 15% (Box 7)",NOT(AND(LEN(D3388)=15,LEFT(D3388,1)="3",RIGHT(D3388,1)="3",ISNUMBER(--D3388)))),"Invalid/missing supplier VAT no; ","")&amp;IF(AND(L3388="Yes",K3388&lt;&gt;"Yes"),"VAT claimed without valid tax invoice; ","")&amp;IF(AND(L3388="Yes",ISNUMBER(SEARCH("blocked",G3388))),"Blocked input VAT claimed; ","")&amp;IF(AND(F3388="Import - VAT paid at customs (Box 8)",M3388=""),"Customs declaration no missing; ","")&amp;IF(AND(F3388="Import - Reverse charge (Box 9)",E3388="Saudi Arabia"),"RCM used for a local supplier; ","")&amp;IF(AND(L3388="Yes",NOT(OR(F3388="Standard domestic 15% (Box 7)",F3388="Import - VAT paid at customs (Box 8)",F3388="Import - Reverse charge (Box 9)"))),"VAT claimed on non-taxable category; ",""))</f>
        <v/>
      </c>
    </row>
    <row r="3389">
      <c r="A3389" s="17" t="n"/>
      <c r="B3389" s="14" t="n"/>
      <c r="C3389" s="14" t="n"/>
      <c r="D3389" s="16" t="n"/>
      <c r="E3389" s="14" t="n"/>
      <c r="F3389" s="14" t="n"/>
      <c r="G3389" s="14" t="n"/>
      <c r="H3389" s="19" t="n"/>
      <c r="I3389" s="19" t="n"/>
      <c r="J3389" s="34">
        <f>IF(A3389="","",H3389+I3389)</f>
        <v/>
      </c>
      <c r="K3389" s="14" t="n"/>
      <c r="L3389" s="14" t="n"/>
      <c r="M3389" s="14" t="n"/>
      <c r="N3389" s="14" t="n"/>
      <c r="O3389" s="20">
        <f>IF(A3389="","",SUMPRODUCT((A3389&gt;=Setup!$C$19:$C$30)*(A3389&lt;=Setup!$D$19:$D$30)*Setup!$A$19:$A$30))</f>
        <v/>
      </c>
      <c r="P3389" s="34">
        <f>IF(A3389="","",IF(OR(F3389="Standard domestic 15% (Box 7)",F3389="Import - VAT paid at customs (Box 8)",F3389="Import - Reverse charge (Box 9)"),ROUND(H3389*Setup!$B$9,2),0))</f>
        <v/>
      </c>
      <c r="Q3389" s="34">
        <f>IF(A3389="","",I3389-P3389)</f>
        <v/>
      </c>
      <c r="R3389" s="34">
        <f>IF(A3389="","",IF(L3389="Yes",I3389,0))</f>
        <v/>
      </c>
      <c r="S3389" s="34">
        <f>IF(A3389="","",IF(AND(L3389="Yes",K3389="Yes",NOT(ISNUMBER(SEARCH("blocked",G3389))),OR(F3389="Standard domestic 15% (Box 7)",F3389="Import - VAT paid at customs (Box 8)",F3389="Import - Reverse charge (Box 9)"),OR(F3389&lt;&gt;"Standard domestic 15% (Box 7)",AND(LEN(D3389)=15,LEFT(D3389,1)="3",RIGHT(D3389,1)="3",ISNUMBER(--D3389)))),I3389,0))</f>
        <v/>
      </c>
      <c r="T3389" s="34">
        <f>IF(A3389="","",R3389-S3389)</f>
        <v/>
      </c>
      <c r="U3389" s="23">
        <f>IF(A3389="","",IF(O3389=0,"Outside audit periods; ","")&amp;IF(F3389="","No VAT category; ","")&amp;IF(ABS(Q3389)&gt;Setup!$B$10,"VAT ≠ 15% × net; ","")&amp;IF(AND(F3389="Standard domestic 15% (Box 7)",NOT(AND(LEN(D3389)=15,LEFT(D3389,1)="3",RIGHT(D3389,1)="3",ISNUMBER(--D3389)))),"Invalid/missing supplier VAT no; ","")&amp;IF(AND(L3389="Yes",K3389&lt;&gt;"Yes"),"VAT claimed without valid tax invoice; ","")&amp;IF(AND(L3389="Yes",ISNUMBER(SEARCH("blocked",G3389))),"Blocked input VAT claimed; ","")&amp;IF(AND(F3389="Import - VAT paid at customs (Box 8)",M3389=""),"Customs declaration no missing; ","")&amp;IF(AND(F3389="Import - Reverse charge (Box 9)",E3389="Saudi Arabia"),"RCM used for a local supplier; ","")&amp;IF(AND(L3389="Yes",NOT(OR(F3389="Standard domestic 15% (Box 7)",F3389="Import - VAT paid at customs (Box 8)",F3389="Import - Reverse charge (Box 9)"))),"VAT claimed on non-taxable category; ",""))</f>
        <v/>
      </c>
    </row>
    <row r="3390">
      <c r="A3390" s="17" t="n"/>
      <c r="B3390" s="14" t="n"/>
      <c r="C3390" s="14" t="n"/>
      <c r="D3390" s="16" t="n"/>
      <c r="E3390" s="14" t="n"/>
      <c r="F3390" s="14" t="n"/>
      <c r="G3390" s="14" t="n"/>
      <c r="H3390" s="19" t="n"/>
      <c r="I3390" s="19" t="n"/>
      <c r="J3390" s="34">
        <f>IF(A3390="","",H3390+I3390)</f>
        <v/>
      </c>
      <c r="K3390" s="14" t="n"/>
      <c r="L3390" s="14" t="n"/>
      <c r="M3390" s="14" t="n"/>
      <c r="N3390" s="14" t="n"/>
      <c r="O3390" s="20">
        <f>IF(A3390="","",SUMPRODUCT((A3390&gt;=Setup!$C$19:$C$30)*(A3390&lt;=Setup!$D$19:$D$30)*Setup!$A$19:$A$30))</f>
        <v/>
      </c>
      <c r="P3390" s="34">
        <f>IF(A3390="","",IF(OR(F3390="Standard domestic 15% (Box 7)",F3390="Import - VAT paid at customs (Box 8)",F3390="Import - Reverse charge (Box 9)"),ROUND(H3390*Setup!$B$9,2),0))</f>
        <v/>
      </c>
      <c r="Q3390" s="34">
        <f>IF(A3390="","",I3390-P3390)</f>
        <v/>
      </c>
      <c r="R3390" s="34">
        <f>IF(A3390="","",IF(L3390="Yes",I3390,0))</f>
        <v/>
      </c>
      <c r="S3390" s="34">
        <f>IF(A3390="","",IF(AND(L3390="Yes",K3390="Yes",NOT(ISNUMBER(SEARCH("blocked",G3390))),OR(F3390="Standard domestic 15% (Box 7)",F3390="Import - VAT paid at customs (Box 8)",F3390="Import - Reverse charge (Box 9)"),OR(F3390&lt;&gt;"Standard domestic 15% (Box 7)",AND(LEN(D3390)=15,LEFT(D3390,1)="3",RIGHT(D3390,1)="3",ISNUMBER(--D3390)))),I3390,0))</f>
        <v/>
      </c>
      <c r="T3390" s="34">
        <f>IF(A3390="","",R3390-S3390)</f>
        <v/>
      </c>
      <c r="U3390" s="23">
        <f>IF(A3390="","",IF(O3390=0,"Outside audit periods; ","")&amp;IF(F3390="","No VAT category; ","")&amp;IF(ABS(Q3390)&gt;Setup!$B$10,"VAT ≠ 15% × net; ","")&amp;IF(AND(F3390="Standard domestic 15% (Box 7)",NOT(AND(LEN(D3390)=15,LEFT(D3390,1)="3",RIGHT(D3390,1)="3",ISNUMBER(--D3390)))),"Invalid/missing supplier VAT no; ","")&amp;IF(AND(L3390="Yes",K3390&lt;&gt;"Yes"),"VAT claimed without valid tax invoice; ","")&amp;IF(AND(L3390="Yes",ISNUMBER(SEARCH("blocked",G3390))),"Blocked input VAT claimed; ","")&amp;IF(AND(F3390="Import - VAT paid at customs (Box 8)",M3390=""),"Customs declaration no missing; ","")&amp;IF(AND(F3390="Import - Reverse charge (Box 9)",E3390="Saudi Arabia"),"RCM used for a local supplier; ","")&amp;IF(AND(L3390="Yes",NOT(OR(F3390="Standard domestic 15% (Box 7)",F3390="Import - VAT paid at customs (Box 8)",F3390="Import - Reverse charge (Box 9)"))),"VAT claimed on non-taxable category; ",""))</f>
        <v/>
      </c>
    </row>
    <row r="3391">
      <c r="A3391" s="17" t="n"/>
      <c r="B3391" s="14" t="n"/>
      <c r="C3391" s="14" t="n"/>
      <c r="D3391" s="16" t="n"/>
      <c r="E3391" s="14" t="n"/>
      <c r="F3391" s="14" t="n"/>
      <c r="G3391" s="14" t="n"/>
      <c r="H3391" s="19" t="n"/>
      <c r="I3391" s="19" t="n"/>
      <c r="J3391" s="34">
        <f>IF(A3391="","",H3391+I3391)</f>
        <v/>
      </c>
      <c r="K3391" s="14" t="n"/>
      <c r="L3391" s="14" t="n"/>
      <c r="M3391" s="14" t="n"/>
      <c r="N3391" s="14" t="n"/>
      <c r="O3391" s="20">
        <f>IF(A3391="","",SUMPRODUCT((A3391&gt;=Setup!$C$19:$C$30)*(A3391&lt;=Setup!$D$19:$D$30)*Setup!$A$19:$A$30))</f>
        <v/>
      </c>
      <c r="P3391" s="34">
        <f>IF(A3391="","",IF(OR(F3391="Standard domestic 15% (Box 7)",F3391="Import - VAT paid at customs (Box 8)",F3391="Import - Reverse charge (Box 9)"),ROUND(H3391*Setup!$B$9,2),0))</f>
        <v/>
      </c>
      <c r="Q3391" s="34">
        <f>IF(A3391="","",I3391-P3391)</f>
        <v/>
      </c>
      <c r="R3391" s="34">
        <f>IF(A3391="","",IF(L3391="Yes",I3391,0))</f>
        <v/>
      </c>
      <c r="S3391" s="34">
        <f>IF(A3391="","",IF(AND(L3391="Yes",K3391="Yes",NOT(ISNUMBER(SEARCH("blocked",G3391))),OR(F3391="Standard domestic 15% (Box 7)",F3391="Import - VAT paid at customs (Box 8)",F3391="Import - Reverse charge (Box 9)"),OR(F3391&lt;&gt;"Standard domestic 15% (Box 7)",AND(LEN(D3391)=15,LEFT(D3391,1)="3",RIGHT(D3391,1)="3",ISNUMBER(--D3391)))),I3391,0))</f>
        <v/>
      </c>
      <c r="T3391" s="34">
        <f>IF(A3391="","",R3391-S3391)</f>
        <v/>
      </c>
      <c r="U3391" s="23">
        <f>IF(A3391="","",IF(O3391=0,"Outside audit periods; ","")&amp;IF(F3391="","No VAT category; ","")&amp;IF(ABS(Q3391)&gt;Setup!$B$10,"VAT ≠ 15% × net; ","")&amp;IF(AND(F3391="Standard domestic 15% (Box 7)",NOT(AND(LEN(D3391)=15,LEFT(D3391,1)="3",RIGHT(D3391,1)="3",ISNUMBER(--D3391)))),"Invalid/missing supplier VAT no; ","")&amp;IF(AND(L3391="Yes",K3391&lt;&gt;"Yes"),"VAT claimed without valid tax invoice; ","")&amp;IF(AND(L3391="Yes",ISNUMBER(SEARCH("blocked",G3391))),"Blocked input VAT claimed; ","")&amp;IF(AND(F3391="Import - VAT paid at customs (Box 8)",M3391=""),"Customs declaration no missing; ","")&amp;IF(AND(F3391="Import - Reverse charge (Box 9)",E3391="Saudi Arabia"),"RCM used for a local supplier; ","")&amp;IF(AND(L3391="Yes",NOT(OR(F3391="Standard domestic 15% (Box 7)",F3391="Import - VAT paid at customs (Box 8)",F3391="Import - Reverse charge (Box 9)"))),"VAT claimed on non-taxable category; ",""))</f>
        <v/>
      </c>
    </row>
    <row r="3392">
      <c r="A3392" s="17" t="n"/>
      <c r="B3392" s="14" t="n"/>
      <c r="C3392" s="14" t="n"/>
      <c r="D3392" s="16" t="n"/>
      <c r="E3392" s="14" t="n"/>
      <c r="F3392" s="14" t="n"/>
      <c r="G3392" s="14" t="n"/>
      <c r="H3392" s="19" t="n"/>
      <c r="I3392" s="19" t="n"/>
      <c r="J3392" s="34">
        <f>IF(A3392="","",H3392+I3392)</f>
        <v/>
      </c>
      <c r="K3392" s="14" t="n"/>
      <c r="L3392" s="14" t="n"/>
      <c r="M3392" s="14" t="n"/>
      <c r="N3392" s="14" t="n"/>
      <c r="O3392" s="20">
        <f>IF(A3392="","",SUMPRODUCT((A3392&gt;=Setup!$C$19:$C$30)*(A3392&lt;=Setup!$D$19:$D$30)*Setup!$A$19:$A$30))</f>
        <v/>
      </c>
      <c r="P3392" s="34">
        <f>IF(A3392="","",IF(OR(F3392="Standard domestic 15% (Box 7)",F3392="Import - VAT paid at customs (Box 8)",F3392="Import - Reverse charge (Box 9)"),ROUND(H3392*Setup!$B$9,2),0))</f>
        <v/>
      </c>
      <c r="Q3392" s="34">
        <f>IF(A3392="","",I3392-P3392)</f>
        <v/>
      </c>
      <c r="R3392" s="34">
        <f>IF(A3392="","",IF(L3392="Yes",I3392,0))</f>
        <v/>
      </c>
      <c r="S3392" s="34">
        <f>IF(A3392="","",IF(AND(L3392="Yes",K3392="Yes",NOT(ISNUMBER(SEARCH("blocked",G3392))),OR(F3392="Standard domestic 15% (Box 7)",F3392="Import - VAT paid at customs (Box 8)",F3392="Import - Reverse charge (Box 9)"),OR(F3392&lt;&gt;"Standard domestic 15% (Box 7)",AND(LEN(D3392)=15,LEFT(D3392,1)="3",RIGHT(D3392,1)="3",ISNUMBER(--D3392)))),I3392,0))</f>
        <v/>
      </c>
      <c r="T3392" s="34">
        <f>IF(A3392="","",R3392-S3392)</f>
        <v/>
      </c>
      <c r="U3392" s="23">
        <f>IF(A3392="","",IF(O3392=0,"Outside audit periods; ","")&amp;IF(F3392="","No VAT category; ","")&amp;IF(ABS(Q3392)&gt;Setup!$B$10,"VAT ≠ 15% × net; ","")&amp;IF(AND(F3392="Standard domestic 15% (Box 7)",NOT(AND(LEN(D3392)=15,LEFT(D3392,1)="3",RIGHT(D3392,1)="3",ISNUMBER(--D3392)))),"Invalid/missing supplier VAT no; ","")&amp;IF(AND(L3392="Yes",K3392&lt;&gt;"Yes"),"VAT claimed without valid tax invoice; ","")&amp;IF(AND(L3392="Yes",ISNUMBER(SEARCH("blocked",G3392))),"Blocked input VAT claimed; ","")&amp;IF(AND(F3392="Import - VAT paid at customs (Box 8)",M3392=""),"Customs declaration no missing; ","")&amp;IF(AND(F3392="Import - Reverse charge (Box 9)",E3392="Saudi Arabia"),"RCM used for a local supplier; ","")&amp;IF(AND(L3392="Yes",NOT(OR(F3392="Standard domestic 15% (Box 7)",F3392="Import - VAT paid at customs (Box 8)",F3392="Import - Reverse charge (Box 9)"))),"VAT claimed on non-taxable category; ",""))</f>
        <v/>
      </c>
    </row>
    <row r="3393">
      <c r="A3393" s="17" t="n"/>
      <c r="B3393" s="14" t="n"/>
      <c r="C3393" s="14" t="n"/>
      <c r="D3393" s="16" t="n"/>
      <c r="E3393" s="14" t="n"/>
      <c r="F3393" s="14" t="n"/>
      <c r="G3393" s="14" t="n"/>
      <c r="H3393" s="19" t="n"/>
      <c r="I3393" s="19" t="n"/>
      <c r="J3393" s="34">
        <f>IF(A3393="","",H3393+I3393)</f>
        <v/>
      </c>
      <c r="K3393" s="14" t="n"/>
      <c r="L3393" s="14" t="n"/>
      <c r="M3393" s="14" t="n"/>
      <c r="N3393" s="14" t="n"/>
      <c r="O3393" s="20">
        <f>IF(A3393="","",SUMPRODUCT((A3393&gt;=Setup!$C$19:$C$30)*(A3393&lt;=Setup!$D$19:$D$30)*Setup!$A$19:$A$30))</f>
        <v/>
      </c>
      <c r="P3393" s="34">
        <f>IF(A3393="","",IF(OR(F3393="Standard domestic 15% (Box 7)",F3393="Import - VAT paid at customs (Box 8)",F3393="Import - Reverse charge (Box 9)"),ROUND(H3393*Setup!$B$9,2),0))</f>
        <v/>
      </c>
      <c r="Q3393" s="34">
        <f>IF(A3393="","",I3393-P3393)</f>
        <v/>
      </c>
      <c r="R3393" s="34">
        <f>IF(A3393="","",IF(L3393="Yes",I3393,0))</f>
        <v/>
      </c>
      <c r="S3393" s="34">
        <f>IF(A3393="","",IF(AND(L3393="Yes",K3393="Yes",NOT(ISNUMBER(SEARCH("blocked",G3393))),OR(F3393="Standard domestic 15% (Box 7)",F3393="Import - VAT paid at customs (Box 8)",F3393="Import - Reverse charge (Box 9)"),OR(F3393&lt;&gt;"Standard domestic 15% (Box 7)",AND(LEN(D3393)=15,LEFT(D3393,1)="3",RIGHT(D3393,1)="3",ISNUMBER(--D3393)))),I3393,0))</f>
        <v/>
      </c>
      <c r="T3393" s="34">
        <f>IF(A3393="","",R3393-S3393)</f>
        <v/>
      </c>
      <c r="U3393" s="23">
        <f>IF(A3393="","",IF(O3393=0,"Outside audit periods; ","")&amp;IF(F3393="","No VAT category; ","")&amp;IF(ABS(Q3393)&gt;Setup!$B$10,"VAT ≠ 15% × net; ","")&amp;IF(AND(F3393="Standard domestic 15% (Box 7)",NOT(AND(LEN(D3393)=15,LEFT(D3393,1)="3",RIGHT(D3393,1)="3",ISNUMBER(--D3393)))),"Invalid/missing supplier VAT no; ","")&amp;IF(AND(L3393="Yes",K3393&lt;&gt;"Yes"),"VAT claimed without valid tax invoice; ","")&amp;IF(AND(L3393="Yes",ISNUMBER(SEARCH("blocked",G3393))),"Blocked input VAT claimed; ","")&amp;IF(AND(F3393="Import - VAT paid at customs (Box 8)",M3393=""),"Customs declaration no missing; ","")&amp;IF(AND(F3393="Import - Reverse charge (Box 9)",E3393="Saudi Arabia"),"RCM used for a local supplier; ","")&amp;IF(AND(L3393="Yes",NOT(OR(F3393="Standard domestic 15% (Box 7)",F3393="Import - VAT paid at customs (Box 8)",F3393="Import - Reverse charge (Box 9)"))),"VAT claimed on non-taxable category; ",""))</f>
        <v/>
      </c>
    </row>
    <row r="3394">
      <c r="A3394" s="17" t="n"/>
      <c r="B3394" s="14" t="n"/>
      <c r="C3394" s="14" t="n"/>
      <c r="D3394" s="16" t="n"/>
      <c r="E3394" s="14" t="n"/>
      <c r="F3394" s="14" t="n"/>
      <c r="G3394" s="14" t="n"/>
      <c r="H3394" s="19" t="n"/>
      <c r="I3394" s="19" t="n"/>
      <c r="J3394" s="34">
        <f>IF(A3394="","",H3394+I3394)</f>
        <v/>
      </c>
      <c r="K3394" s="14" t="n"/>
      <c r="L3394" s="14" t="n"/>
      <c r="M3394" s="14" t="n"/>
      <c r="N3394" s="14" t="n"/>
      <c r="O3394" s="20">
        <f>IF(A3394="","",SUMPRODUCT((A3394&gt;=Setup!$C$19:$C$30)*(A3394&lt;=Setup!$D$19:$D$30)*Setup!$A$19:$A$30))</f>
        <v/>
      </c>
      <c r="P3394" s="34">
        <f>IF(A3394="","",IF(OR(F3394="Standard domestic 15% (Box 7)",F3394="Import - VAT paid at customs (Box 8)",F3394="Import - Reverse charge (Box 9)"),ROUND(H3394*Setup!$B$9,2),0))</f>
        <v/>
      </c>
      <c r="Q3394" s="34">
        <f>IF(A3394="","",I3394-P3394)</f>
        <v/>
      </c>
      <c r="R3394" s="34">
        <f>IF(A3394="","",IF(L3394="Yes",I3394,0))</f>
        <v/>
      </c>
      <c r="S3394" s="34">
        <f>IF(A3394="","",IF(AND(L3394="Yes",K3394="Yes",NOT(ISNUMBER(SEARCH("blocked",G3394))),OR(F3394="Standard domestic 15% (Box 7)",F3394="Import - VAT paid at customs (Box 8)",F3394="Import - Reverse charge (Box 9)"),OR(F3394&lt;&gt;"Standard domestic 15% (Box 7)",AND(LEN(D3394)=15,LEFT(D3394,1)="3",RIGHT(D3394,1)="3",ISNUMBER(--D3394)))),I3394,0))</f>
        <v/>
      </c>
      <c r="T3394" s="34">
        <f>IF(A3394="","",R3394-S3394)</f>
        <v/>
      </c>
      <c r="U3394" s="23">
        <f>IF(A3394="","",IF(O3394=0,"Outside audit periods; ","")&amp;IF(F3394="","No VAT category; ","")&amp;IF(ABS(Q3394)&gt;Setup!$B$10,"VAT ≠ 15% × net; ","")&amp;IF(AND(F3394="Standard domestic 15% (Box 7)",NOT(AND(LEN(D3394)=15,LEFT(D3394,1)="3",RIGHT(D3394,1)="3",ISNUMBER(--D3394)))),"Invalid/missing supplier VAT no; ","")&amp;IF(AND(L3394="Yes",K3394&lt;&gt;"Yes"),"VAT claimed without valid tax invoice; ","")&amp;IF(AND(L3394="Yes",ISNUMBER(SEARCH("blocked",G3394))),"Blocked input VAT claimed; ","")&amp;IF(AND(F3394="Import - VAT paid at customs (Box 8)",M3394=""),"Customs declaration no missing; ","")&amp;IF(AND(F3394="Import - Reverse charge (Box 9)",E3394="Saudi Arabia"),"RCM used for a local supplier; ","")&amp;IF(AND(L3394="Yes",NOT(OR(F3394="Standard domestic 15% (Box 7)",F3394="Import - VAT paid at customs (Box 8)",F3394="Import - Reverse charge (Box 9)"))),"VAT claimed on non-taxable category; ",""))</f>
        <v/>
      </c>
    </row>
    <row r="3395">
      <c r="A3395" s="17" t="n"/>
      <c r="B3395" s="14" t="n"/>
      <c r="C3395" s="14" t="n"/>
      <c r="D3395" s="16" t="n"/>
      <c r="E3395" s="14" t="n"/>
      <c r="F3395" s="14" t="n"/>
      <c r="G3395" s="14" t="n"/>
      <c r="H3395" s="19" t="n"/>
      <c r="I3395" s="19" t="n"/>
      <c r="J3395" s="34">
        <f>IF(A3395="","",H3395+I3395)</f>
        <v/>
      </c>
      <c r="K3395" s="14" t="n"/>
      <c r="L3395" s="14" t="n"/>
      <c r="M3395" s="14" t="n"/>
      <c r="N3395" s="14" t="n"/>
      <c r="O3395" s="20">
        <f>IF(A3395="","",SUMPRODUCT((A3395&gt;=Setup!$C$19:$C$30)*(A3395&lt;=Setup!$D$19:$D$30)*Setup!$A$19:$A$30))</f>
        <v/>
      </c>
      <c r="P3395" s="34">
        <f>IF(A3395="","",IF(OR(F3395="Standard domestic 15% (Box 7)",F3395="Import - VAT paid at customs (Box 8)",F3395="Import - Reverse charge (Box 9)"),ROUND(H3395*Setup!$B$9,2),0))</f>
        <v/>
      </c>
      <c r="Q3395" s="34">
        <f>IF(A3395="","",I3395-P3395)</f>
        <v/>
      </c>
      <c r="R3395" s="34">
        <f>IF(A3395="","",IF(L3395="Yes",I3395,0))</f>
        <v/>
      </c>
      <c r="S3395" s="34">
        <f>IF(A3395="","",IF(AND(L3395="Yes",K3395="Yes",NOT(ISNUMBER(SEARCH("blocked",G3395))),OR(F3395="Standard domestic 15% (Box 7)",F3395="Import - VAT paid at customs (Box 8)",F3395="Import - Reverse charge (Box 9)"),OR(F3395&lt;&gt;"Standard domestic 15% (Box 7)",AND(LEN(D3395)=15,LEFT(D3395,1)="3",RIGHT(D3395,1)="3",ISNUMBER(--D3395)))),I3395,0))</f>
        <v/>
      </c>
      <c r="T3395" s="34">
        <f>IF(A3395="","",R3395-S3395)</f>
        <v/>
      </c>
      <c r="U3395" s="23">
        <f>IF(A3395="","",IF(O3395=0,"Outside audit periods; ","")&amp;IF(F3395="","No VAT category; ","")&amp;IF(ABS(Q3395)&gt;Setup!$B$10,"VAT ≠ 15% × net; ","")&amp;IF(AND(F3395="Standard domestic 15% (Box 7)",NOT(AND(LEN(D3395)=15,LEFT(D3395,1)="3",RIGHT(D3395,1)="3",ISNUMBER(--D3395)))),"Invalid/missing supplier VAT no; ","")&amp;IF(AND(L3395="Yes",K3395&lt;&gt;"Yes"),"VAT claimed without valid tax invoice; ","")&amp;IF(AND(L3395="Yes",ISNUMBER(SEARCH("blocked",G3395))),"Blocked input VAT claimed; ","")&amp;IF(AND(F3395="Import - VAT paid at customs (Box 8)",M3395=""),"Customs declaration no missing; ","")&amp;IF(AND(F3395="Import - Reverse charge (Box 9)",E3395="Saudi Arabia"),"RCM used for a local supplier; ","")&amp;IF(AND(L3395="Yes",NOT(OR(F3395="Standard domestic 15% (Box 7)",F3395="Import - VAT paid at customs (Box 8)",F3395="Import - Reverse charge (Box 9)"))),"VAT claimed on non-taxable category; ",""))</f>
        <v/>
      </c>
    </row>
    <row r="3396">
      <c r="A3396" s="17" t="n"/>
      <c r="B3396" s="14" t="n"/>
      <c r="C3396" s="14" t="n"/>
      <c r="D3396" s="16" t="n"/>
      <c r="E3396" s="14" t="n"/>
      <c r="F3396" s="14" t="n"/>
      <c r="G3396" s="14" t="n"/>
      <c r="H3396" s="19" t="n"/>
      <c r="I3396" s="19" t="n"/>
      <c r="J3396" s="34">
        <f>IF(A3396="","",H3396+I3396)</f>
        <v/>
      </c>
      <c r="K3396" s="14" t="n"/>
      <c r="L3396" s="14" t="n"/>
      <c r="M3396" s="14" t="n"/>
      <c r="N3396" s="14" t="n"/>
      <c r="O3396" s="20">
        <f>IF(A3396="","",SUMPRODUCT((A3396&gt;=Setup!$C$19:$C$30)*(A3396&lt;=Setup!$D$19:$D$30)*Setup!$A$19:$A$30))</f>
        <v/>
      </c>
      <c r="P3396" s="34">
        <f>IF(A3396="","",IF(OR(F3396="Standard domestic 15% (Box 7)",F3396="Import - VAT paid at customs (Box 8)",F3396="Import - Reverse charge (Box 9)"),ROUND(H3396*Setup!$B$9,2),0))</f>
        <v/>
      </c>
      <c r="Q3396" s="34">
        <f>IF(A3396="","",I3396-P3396)</f>
        <v/>
      </c>
      <c r="R3396" s="34">
        <f>IF(A3396="","",IF(L3396="Yes",I3396,0))</f>
        <v/>
      </c>
      <c r="S3396" s="34">
        <f>IF(A3396="","",IF(AND(L3396="Yes",K3396="Yes",NOT(ISNUMBER(SEARCH("blocked",G3396))),OR(F3396="Standard domestic 15% (Box 7)",F3396="Import - VAT paid at customs (Box 8)",F3396="Import - Reverse charge (Box 9)"),OR(F3396&lt;&gt;"Standard domestic 15% (Box 7)",AND(LEN(D3396)=15,LEFT(D3396,1)="3",RIGHT(D3396,1)="3",ISNUMBER(--D3396)))),I3396,0))</f>
        <v/>
      </c>
      <c r="T3396" s="34">
        <f>IF(A3396="","",R3396-S3396)</f>
        <v/>
      </c>
      <c r="U3396" s="23">
        <f>IF(A3396="","",IF(O3396=0,"Outside audit periods; ","")&amp;IF(F3396="","No VAT category; ","")&amp;IF(ABS(Q3396)&gt;Setup!$B$10,"VAT ≠ 15% × net; ","")&amp;IF(AND(F3396="Standard domestic 15% (Box 7)",NOT(AND(LEN(D3396)=15,LEFT(D3396,1)="3",RIGHT(D3396,1)="3",ISNUMBER(--D3396)))),"Invalid/missing supplier VAT no; ","")&amp;IF(AND(L3396="Yes",K3396&lt;&gt;"Yes"),"VAT claimed without valid tax invoice; ","")&amp;IF(AND(L3396="Yes",ISNUMBER(SEARCH("blocked",G3396))),"Blocked input VAT claimed; ","")&amp;IF(AND(F3396="Import - VAT paid at customs (Box 8)",M3396=""),"Customs declaration no missing; ","")&amp;IF(AND(F3396="Import - Reverse charge (Box 9)",E3396="Saudi Arabia"),"RCM used for a local supplier; ","")&amp;IF(AND(L3396="Yes",NOT(OR(F3396="Standard domestic 15% (Box 7)",F3396="Import - VAT paid at customs (Box 8)",F3396="Import - Reverse charge (Box 9)"))),"VAT claimed on non-taxable category; ",""))</f>
        <v/>
      </c>
    </row>
    <row r="3397">
      <c r="A3397" s="17" t="n"/>
      <c r="B3397" s="14" t="n"/>
      <c r="C3397" s="14" t="n"/>
      <c r="D3397" s="16" t="n"/>
      <c r="E3397" s="14" t="n"/>
      <c r="F3397" s="14" t="n"/>
      <c r="G3397" s="14" t="n"/>
      <c r="H3397" s="19" t="n"/>
      <c r="I3397" s="19" t="n"/>
      <c r="J3397" s="34">
        <f>IF(A3397="","",H3397+I3397)</f>
        <v/>
      </c>
      <c r="K3397" s="14" t="n"/>
      <c r="L3397" s="14" t="n"/>
      <c r="M3397" s="14" t="n"/>
      <c r="N3397" s="14" t="n"/>
      <c r="O3397" s="20">
        <f>IF(A3397="","",SUMPRODUCT((A3397&gt;=Setup!$C$19:$C$30)*(A3397&lt;=Setup!$D$19:$D$30)*Setup!$A$19:$A$30))</f>
        <v/>
      </c>
      <c r="P3397" s="34">
        <f>IF(A3397="","",IF(OR(F3397="Standard domestic 15% (Box 7)",F3397="Import - VAT paid at customs (Box 8)",F3397="Import - Reverse charge (Box 9)"),ROUND(H3397*Setup!$B$9,2),0))</f>
        <v/>
      </c>
      <c r="Q3397" s="34">
        <f>IF(A3397="","",I3397-P3397)</f>
        <v/>
      </c>
      <c r="R3397" s="34">
        <f>IF(A3397="","",IF(L3397="Yes",I3397,0))</f>
        <v/>
      </c>
      <c r="S3397" s="34">
        <f>IF(A3397="","",IF(AND(L3397="Yes",K3397="Yes",NOT(ISNUMBER(SEARCH("blocked",G3397))),OR(F3397="Standard domestic 15% (Box 7)",F3397="Import - VAT paid at customs (Box 8)",F3397="Import - Reverse charge (Box 9)"),OR(F3397&lt;&gt;"Standard domestic 15% (Box 7)",AND(LEN(D3397)=15,LEFT(D3397,1)="3",RIGHT(D3397,1)="3",ISNUMBER(--D3397)))),I3397,0))</f>
        <v/>
      </c>
      <c r="T3397" s="34">
        <f>IF(A3397="","",R3397-S3397)</f>
        <v/>
      </c>
      <c r="U3397" s="23">
        <f>IF(A3397="","",IF(O3397=0,"Outside audit periods; ","")&amp;IF(F3397="","No VAT category; ","")&amp;IF(ABS(Q3397)&gt;Setup!$B$10,"VAT ≠ 15% × net; ","")&amp;IF(AND(F3397="Standard domestic 15% (Box 7)",NOT(AND(LEN(D3397)=15,LEFT(D3397,1)="3",RIGHT(D3397,1)="3",ISNUMBER(--D3397)))),"Invalid/missing supplier VAT no; ","")&amp;IF(AND(L3397="Yes",K3397&lt;&gt;"Yes"),"VAT claimed without valid tax invoice; ","")&amp;IF(AND(L3397="Yes",ISNUMBER(SEARCH("blocked",G3397))),"Blocked input VAT claimed; ","")&amp;IF(AND(F3397="Import - VAT paid at customs (Box 8)",M3397=""),"Customs declaration no missing; ","")&amp;IF(AND(F3397="Import - Reverse charge (Box 9)",E3397="Saudi Arabia"),"RCM used for a local supplier; ","")&amp;IF(AND(L3397="Yes",NOT(OR(F3397="Standard domestic 15% (Box 7)",F3397="Import - VAT paid at customs (Box 8)",F3397="Import - Reverse charge (Box 9)"))),"VAT claimed on non-taxable category; ",""))</f>
        <v/>
      </c>
    </row>
    <row r="3398">
      <c r="A3398" s="17" t="n"/>
      <c r="B3398" s="14" t="n"/>
      <c r="C3398" s="14" t="n"/>
      <c r="D3398" s="16" t="n"/>
      <c r="E3398" s="14" t="n"/>
      <c r="F3398" s="14" t="n"/>
      <c r="G3398" s="14" t="n"/>
      <c r="H3398" s="19" t="n"/>
      <c r="I3398" s="19" t="n"/>
      <c r="J3398" s="34">
        <f>IF(A3398="","",H3398+I3398)</f>
        <v/>
      </c>
      <c r="K3398" s="14" t="n"/>
      <c r="L3398" s="14" t="n"/>
      <c r="M3398" s="14" t="n"/>
      <c r="N3398" s="14" t="n"/>
      <c r="O3398" s="20">
        <f>IF(A3398="","",SUMPRODUCT((A3398&gt;=Setup!$C$19:$C$30)*(A3398&lt;=Setup!$D$19:$D$30)*Setup!$A$19:$A$30))</f>
        <v/>
      </c>
      <c r="P3398" s="34">
        <f>IF(A3398="","",IF(OR(F3398="Standard domestic 15% (Box 7)",F3398="Import - VAT paid at customs (Box 8)",F3398="Import - Reverse charge (Box 9)"),ROUND(H3398*Setup!$B$9,2),0))</f>
        <v/>
      </c>
      <c r="Q3398" s="34">
        <f>IF(A3398="","",I3398-P3398)</f>
        <v/>
      </c>
      <c r="R3398" s="34">
        <f>IF(A3398="","",IF(L3398="Yes",I3398,0))</f>
        <v/>
      </c>
      <c r="S3398" s="34">
        <f>IF(A3398="","",IF(AND(L3398="Yes",K3398="Yes",NOT(ISNUMBER(SEARCH("blocked",G3398))),OR(F3398="Standard domestic 15% (Box 7)",F3398="Import - VAT paid at customs (Box 8)",F3398="Import - Reverse charge (Box 9)"),OR(F3398&lt;&gt;"Standard domestic 15% (Box 7)",AND(LEN(D3398)=15,LEFT(D3398,1)="3",RIGHT(D3398,1)="3",ISNUMBER(--D3398)))),I3398,0))</f>
        <v/>
      </c>
      <c r="T3398" s="34">
        <f>IF(A3398="","",R3398-S3398)</f>
        <v/>
      </c>
      <c r="U3398" s="23">
        <f>IF(A3398="","",IF(O3398=0,"Outside audit periods; ","")&amp;IF(F3398="","No VAT category; ","")&amp;IF(ABS(Q3398)&gt;Setup!$B$10,"VAT ≠ 15% × net; ","")&amp;IF(AND(F3398="Standard domestic 15% (Box 7)",NOT(AND(LEN(D3398)=15,LEFT(D3398,1)="3",RIGHT(D3398,1)="3",ISNUMBER(--D3398)))),"Invalid/missing supplier VAT no; ","")&amp;IF(AND(L3398="Yes",K3398&lt;&gt;"Yes"),"VAT claimed without valid tax invoice; ","")&amp;IF(AND(L3398="Yes",ISNUMBER(SEARCH("blocked",G3398))),"Blocked input VAT claimed; ","")&amp;IF(AND(F3398="Import - VAT paid at customs (Box 8)",M3398=""),"Customs declaration no missing; ","")&amp;IF(AND(F3398="Import - Reverse charge (Box 9)",E3398="Saudi Arabia"),"RCM used for a local supplier; ","")&amp;IF(AND(L3398="Yes",NOT(OR(F3398="Standard domestic 15% (Box 7)",F3398="Import - VAT paid at customs (Box 8)",F3398="Import - Reverse charge (Box 9)"))),"VAT claimed on non-taxable category; ",""))</f>
        <v/>
      </c>
    </row>
    <row r="3399">
      <c r="A3399" s="17" t="n"/>
      <c r="B3399" s="14" t="n"/>
      <c r="C3399" s="14" t="n"/>
      <c r="D3399" s="16" t="n"/>
      <c r="E3399" s="14" t="n"/>
      <c r="F3399" s="14" t="n"/>
      <c r="G3399" s="14" t="n"/>
      <c r="H3399" s="19" t="n"/>
      <c r="I3399" s="19" t="n"/>
      <c r="J3399" s="34">
        <f>IF(A3399="","",H3399+I3399)</f>
        <v/>
      </c>
      <c r="K3399" s="14" t="n"/>
      <c r="L3399" s="14" t="n"/>
      <c r="M3399" s="14" t="n"/>
      <c r="N3399" s="14" t="n"/>
      <c r="O3399" s="20">
        <f>IF(A3399="","",SUMPRODUCT((A3399&gt;=Setup!$C$19:$C$30)*(A3399&lt;=Setup!$D$19:$D$30)*Setup!$A$19:$A$30))</f>
        <v/>
      </c>
      <c r="P3399" s="34">
        <f>IF(A3399="","",IF(OR(F3399="Standard domestic 15% (Box 7)",F3399="Import - VAT paid at customs (Box 8)",F3399="Import - Reverse charge (Box 9)"),ROUND(H3399*Setup!$B$9,2),0))</f>
        <v/>
      </c>
      <c r="Q3399" s="34">
        <f>IF(A3399="","",I3399-P3399)</f>
        <v/>
      </c>
      <c r="R3399" s="34">
        <f>IF(A3399="","",IF(L3399="Yes",I3399,0))</f>
        <v/>
      </c>
      <c r="S3399" s="34">
        <f>IF(A3399="","",IF(AND(L3399="Yes",K3399="Yes",NOT(ISNUMBER(SEARCH("blocked",G3399))),OR(F3399="Standard domestic 15% (Box 7)",F3399="Import - VAT paid at customs (Box 8)",F3399="Import - Reverse charge (Box 9)"),OR(F3399&lt;&gt;"Standard domestic 15% (Box 7)",AND(LEN(D3399)=15,LEFT(D3399,1)="3",RIGHT(D3399,1)="3",ISNUMBER(--D3399)))),I3399,0))</f>
        <v/>
      </c>
      <c r="T3399" s="34">
        <f>IF(A3399="","",R3399-S3399)</f>
        <v/>
      </c>
      <c r="U3399" s="23">
        <f>IF(A3399="","",IF(O3399=0,"Outside audit periods; ","")&amp;IF(F3399="","No VAT category; ","")&amp;IF(ABS(Q3399)&gt;Setup!$B$10,"VAT ≠ 15% × net; ","")&amp;IF(AND(F3399="Standard domestic 15% (Box 7)",NOT(AND(LEN(D3399)=15,LEFT(D3399,1)="3",RIGHT(D3399,1)="3",ISNUMBER(--D3399)))),"Invalid/missing supplier VAT no; ","")&amp;IF(AND(L3399="Yes",K3399&lt;&gt;"Yes"),"VAT claimed without valid tax invoice; ","")&amp;IF(AND(L3399="Yes",ISNUMBER(SEARCH("blocked",G3399))),"Blocked input VAT claimed; ","")&amp;IF(AND(F3399="Import - VAT paid at customs (Box 8)",M3399=""),"Customs declaration no missing; ","")&amp;IF(AND(F3399="Import - Reverse charge (Box 9)",E3399="Saudi Arabia"),"RCM used for a local supplier; ","")&amp;IF(AND(L3399="Yes",NOT(OR(F3399="Standard domestic 15% (Box 7)",F3399="Import - VAT paid at customs (Box 8)",F3399="Import - Reverse charge (Box 9)"))),"VAT claimed on non-taxable category; ",""))</f>
        <v/>
      </c>
    </row>
    <row r="3400">
      <c r="A3400" s="17" t="n"/>
      <c r="B3400" s="14" t="n"/>
      <c r="C3400" s="14" t="n"/>
      <c r="D3400" s="16" t="n"/>
      <c r="E3400" s="14" t="n"/>
      <c r="F3400" s="14" t="n"/>
      <c r="G3400" s="14" t="n"/>
      <c r="H3400" s="19" t="n"/>
      <c r="I3400" s="19" t="n"/>
      <c r="J3400" s="34">
        <f>IF(A3400="","",H3400+I3400)</f>
        <v/>
      </c>
      <c r="K3400" s="14" t="n"/>
      <c r="L3400" s="14" t="n"/>
      <c r="M3400" s="14" t="n"/>
      <c r="N3400" s="14" t="n"/>
      <c r="O3400" s="20">
        <f>IF(A3400="","",SUMPRODUCT((A3400&gt;=Setup!$C$19:$C$30)*(A3400&lt;=Setup!$D$19:$D$30)*Setup!$A$19:$A$30))</f>
        <v/>
      </c>
      <c r="P3400" s="34">
        <f>IF(A3400="","",IF(OR(F3400="Standard domestic 15% (Box 7)",F3400="Import - VAT paid at customs (Box 8)",F3400="Import - Reverse charge (Box 9)"),ROUND(H3400*Setup!$B$9,2),0))</f>
        <v/>
      </c>
      <c r="Q3400" s="34">
        <f>IF(A3400="","",I3400-P3400)</f>
        <v/>
      </c>
      <c r="R3400" s="34">
        <f>IF(A3400="","",IF(L3400="Yes",I3400,0))</f>
        <v/>
      </c>
      <c r="S3400" s="34">
        <f>IF(A3400="","",IF(AND(L3400="Yes",K3400="Yes",NOT(ISNUMBER(SEARCH("blocked",G3400))),OR(F3400="Standard domestic 15% (Box 7)",F3400="Import - VAT paid at customs (Box 8)",F3400="Import - Reverse charge (Box 9)"),OR(F3400&lt;&gt;"Standard domestic 15% (Box 7)",AND(LEN(D3400)=15,LEFT(D3400,1)="3",RIGHT(D3400,1)="3",ISNUMBER(--D3400)))),I3400,0))</f>
        <v/>
      </c>
      <c r="T3400" s="34">
        <f>IF(A3400="","",R3400-S3400)</f>
        <v/>
      </c>
      <c r="U3400" s="23">
        <f>IF(A3400="","",IF(O3400=0,"Outside audit periods; ","")&amp;IF(F3400="","No VAT category; ","")&amp;IF(ABS(Q3400)&gt;Setup!$B$10,"VAT ≠ 15% × net; ","")&amp;IF(AND(F3400="Standard domestic 15% (Box 7)",NOT(AND(LEN(D3400)=15,LEFT(D3400,1)="3",RIGHT(D3400,1)="3",ISNUMBER(--D3400)))),"Invalid/missing supplier VAT no; ","")&amp;IF(AND(L3400="Yes",K3400&lt;&gt;"Yes"),"VAT claimed without valid tax invoice; ","")&amp;IF(AND(L3400="Yes",ISNUMBER(SEARCH("blocked",G3400))),"Blocked input VAT claimed; ","")&amp;IF(AND(F3400="Import - VAT paid at customs (Box 8)",M3400=""),"Customs declaration no missing; ","")&amp;IF(AND(F3400="Import - Reverse charge (Box 9)",E3400="Saudi Arabia"),"RCM used for a local supplier; ","")&amp;IF(AND(L3400="Yes",NOT(OR(F3400="Standard domestic 15% (Box 7)",F3400="Import - VAT paid at customs (Box 8)",F3400="Import - Reverse charge (Box 9)"))),"VAT claimed on non-taxable category; ",""))</f>
        <v/>
      </c>
    </row>
    <row r="3401">
      <c r="A3401" s="17" t="n"/>
      <c r="B3401" s="14" t="n"/>
      <c r="C3401" s="14" t="n"/>
      <c r="D3401" s="16" t="n"/>
      <c r="E3401" s="14" t="n"/>
      <c r="F3401" s="14" t="n"/>
      <c r="G3401" s="14" t="n"/>
      <c r="H3401" s="19" t="n"/>
      <c r="I3401" s="19" t="n"/>
      <c r="J3401" s="34">
        <f>IF(A3401="","",H3401+I3401)</f>
        <v/>
      </c>
      <c r="K3401" s="14" t="n"/>
      <c r="L3401" s="14" t="n"/>
      <c r="M3401" s="14" t="n"/>
      <c r="N3401" s="14" t="n"/>
      <c r="O3401" s="20">
        <f>IF(A3401="","",SUMPRODUCT((A3401&gt;=Setup!$C$19:$C$30)*(A3401&lt;=Setup!$D$19:$D$30)*Setup!$A$19:$A$30))</f>
        <v/>
      </c>
      <c r="P3401" s="34">
        <f>IF(A3401="","",IF(OR(F3401="Standard domestic 15% (Box 7)",F3401="Import - VAT paid at customs (Box 8)",F3401="Import - Reverse charge (Box 9)"),ROUND(H3401*Setup!$B$9,2),0))</f>
        <v/>
      </c>
      <c r="Q3401" s="34">
        <f>IF(A3401="","",I3401-P3401)</f>
        <v/>
      </c>
      <c r="R3401" s="34">
        <f>IF(A3401="","",IF(L3401="Yes",I3401,0))</f>
        <v/>
      </c>
      <c r="S3401" s="34">
        <f>IF(A3401="","",IF(AND(L3401="Yes",K3401="Yes",NOT(ISNUMBER(SEARCH("blocked",G3401))),OR(F3401="Standard domestic 15% (Box 7)",F3401="Import - VAT paid at customs (Box 8)",F3401="Import - Reverse charge (Box 9)"),OR(F3401&lt;&gt;"Standard domestic 15% (Box 7)",AND(LEN(D3401)=15,LEFT(D3401,1)="3",RIGHT(D3401,1)="3",ISNUMBER(--D3401)))),I3401,0))</f>
        <v/>
      </c>
      <c r="T3401" s="34">
        <f>IF(A3401="","",R3401-S3401)</f>
        <v/>
      </c>
      <c r="U3401" s="23">
        <f>IF(A3401="","",IF(O3401=0,"Outside audit periods; ","")&amp;IF(F3401="","No VAT category; ","")&amp;IF(ABS(Q3401)&gt;Setup!$B$10,"VAT ≠ 15% × net; ","")&amp;IF(AND(F3401="Standard domestic 15% (Box 7)",NOT(AND(LEN(D3401)=15,LEFT(D3401,1)="3",RIGHT(D3401,1)="3",ISNUMBER(--D3401)))),"Invalid/missing supplier VAT no; ","")&amp;IF(AND(L3401="Yes",K3401&lt;&gt;"Yes"),"VAT claimed without valid tax invoice; ","")&amp;IF(AND(L3401="Yes",ISNUMBER(SEARCH("blocked",G3401))),"Blocked input VAT claimed; ","")&amp;IF(AND(F3401="Import - VAT paid at customs (Box 8)",M3401=""),"Customs declaration no missing; ","")&amp;IF(AND(F3401="Import - Reverse charge (Box 9)",E3401="Saudi Arabia"),"RCM used for a local supplier; ","")&amp;IF(AND(L3401="Yes",NOT(OR(F3401="Standard domestic 15% (Box 7)",F3401="Import - VAT paid at customs (Box 8)",F3401="Import - Reverse charge (Box 9)"))),"VAT claimed on non-taxable category; ",""))</f>
        <v/>
      </c>
    </row>
    <row r="3402">
      <c r="A3402" s="17" t="n"/>
      <c r="B3402" s="14" t="n"/>
      <c r="C3402" s="14" t="n"/>
      <c r="D3402" s="16" t="n"/>
      <c r="E3402" s="14" t="n"/>
      <c r="F3402" s="14" t="n"/>
      <c r="G3402" s="14" t="n"/>
      <c r="H3402" s="19" t="n"/>
      <c r="I3402" s="19" t="n"/>
      <c r="J3402" s="34">
        <f>IF(A3402="","",H3402+I3402)</f>
        <v/>
      </c>
      <c r="K3402" s="14" t="n"/>
      <c r="L3402" s="14" t="n"/>
      <c r="M3402" s="14" t="n"/>
      <c r="N3402" s="14" t="n"/>
      <c r="O3402" s="20">
        <f>IF(A3402="","",SUMPRODUCT((A3402&gt;=Setup!$C$19:$C$30)*(A3402&lt;=Setup!$D$19:$D$30)*Setup!$A$19:$A$30))</f>
        <v/>
      </c>
      <c r="P3402" s="34">
        <f>IF(A3402="","",IF(OR(F3402="Standard domestic 15% (Box 7)",F3402="Import - VAT paid at customs (Box 8)",F3402="Import - Reverse charge (Box 9)"),ROUND(H3402*Setup!$B$9,2),0))</f>
        <v/>
      </c>
      <c r="Q3402" s="34">
        <f>IF(A3402="","",I3402-P3402)</f>
        <v/>
      </c>
      <c r="R3402" s="34">
        <f>IF(A3402="","",IF(L3402="Yes",I3402,0))</f>
        <v/>
      </c>
      <c r="S3402" s="34">
        <f>IF(A3402="","",IF(AND(L3402="Yes",K3402="Yes",NOT(ISNUMBER(SEARCH("blocked",G3402))),OR(F3402="Standard domestic 15% (Box 7)",F3402="Import - VAT paid at customs (Box 8)",F3402="Import - Reverse charge (Box 9)"),OR(F3402&lt;&gt;"Standard domestic 15% (Box 7)",AND(LEN(D3402)=15,LEFT(D3402,1)="3",RIGHT(D3402,1)="3",ISNUMBER(--D3402)))),I3402,0))</f>
        <v/>
      </c>
      <c r="T3402" s="34">
        <f>IF(A3402="","",R3402-S3402)</f>
        <v/>
      </c>
      <c r="U3402" s="23">
        <f>IF(A3402="","",IF(O3402=0,"Outside audit periods; ","")&amp;IF(F3402="","No VAT category; ","")&amp;IF(ABS(Q3402)&gt;Setup!$B$10,"VAT ≠ 15% × net; ","")&amp;IF(AND(F3402="Standard domestic 15% (Box 7)",NOT(AND(LEN(D3402)=15,LEFT(D3402,1)="3",RIGHT(D3402,1)="3",ISNUMBER(--D3402)))),"Invalid/missing supplier VAT no; ","")&amp;IF(AND(L3402="Yes",K3402&lt;&gt;"Yes"),"VAT claimed without valid tax invoice; ","")&amp;IF(AND(L3402="Yes",ISNUMBER(SEARCH("blocked",G3402))),"Blocked input VAT claimed; ","")&amp;IF(AND(F3402="Import - VAT paid at customs (Box 8)",M3402=""),"Customs declaration no missing; ","")&amp;IF(AND(F3402="Import - Reverse charge (Box 9)",E3402="Saudi Arabia"),"RCM used for a local supplier; ","")&amp;IF(AND(L3402="Yes",NOT(OR(F3402="Standard domestic 15% (Box 7)",F3402="Import - VAT paid at customs (Box 8)",F3402="Import - Reverse charge (Box 9)"))),"VAT claimed on non-taxable category; ",""))</f>
        <v/>
      </c>
    </row>
    <row r="3403">
      <c r="A3403" s="17" t="n"/>
      <c r="B3403" s="14" t="n"/>
      <c r="C3403" s="14" t="n"/>
      <c r="D3403" s="16" t="n"/>
      <c r="E3403" s="14" t="n"/>
      <c r="F3403" s="14" t="n"/>
      <c r="G3403" s="14" t="n"/>
      <c r="H3403" s="19" t="n"/>
      <c r="I3403" s="19" t="n"/>
      <c r="J3403" s="34">
        <f>IF(A3403="","",H3403+I3403)</f>
        <v/>
      </c>
      <c r="K3403" s="14" t="n"/>
      <c r="L3403" s="14" t="n"/>
      <c r="M3403" s="14" t="n"/>
      <c r="N3403" s="14" t="n"/>
      <c r="O3403" s="20">
        <f>IF(A3403="","",SUMPRODUCT((A3403&gt;=Setup!$C$19:$C$30)*(A3403&lt;=Setup!$D$19:$D$30)*Setup!$A$19:$A$30))</f>
        <v/>
      </c>
      <c r="P3403" s="34">
        <f>IF(A3403="","",IF(OR(F3403="Standard domestic 15% (Box 7)",F3403="Import - VAT paid at customs (Box 8)",F3403="Import - Reverse charge (Box 9)"),ROUND(H3403*Setup!$B$9,2),0))</f>
        <v/>
      </c>
      <c r="Q3403" s="34">
        <f>IF(A3403="","",I3403-P3403)</f>
        <v/>
      </c>
      <c r="R3403" s="34">
        <f>IF(A3403="","",IF(L3403="Yes",I3403,0))</f>
        <v/>
      </c>
      <c r="S3403" s="34">
        <f>IF(A3403="","",IF(AND(L3403="Yes",K3403="Yes",NOT(ISNUMBER(SEARCH("blocked",G3403))),OR(F3403="Standard domestic 15% (Box 7)",F3403="Import - VAT paid at customs (Box 8)",F3403="Import - Reverse charge (Box 9)"),OR(F3403&lt;&gt;"Standard domestic 15% (Box 7)",AND(LEN(D3403)=15,LEFT(D3403,1)="3",RIGHT(D3403,1)="3",ISNUMBER(--D3403)))),I3403,0))</f>
        <v/>
      </c>
      <c r="T3403" s="34">
        <f>IF(A3403="","",R3403-S3403)</f>
        <v/>
      </c>
      <c r="U3403" s="23">
        <f>IF(A3403="","",IF(O3403=0,"Outside audit periods; ","")&amp;IF(F3403="","No VAT category; ","")&amp;IF(ABS(Q3403)&gt;Setup!$B$10,"VAT ≠ 15% × net; ","")&amp;IF(AND(F3403="Standard domestic 15% (Box 7)",NOT(AND(LEN(D3403)=15,LEFT(D3403,1)="3",RIGHT(D3403,1)="3",ISNUMBER(--D3403)))),"Invalid/missing supplier VAT no; ","")&amp;IF(AND(L3403="Yes",K3403&lt;&gt;"Yes"),"VAT claimed without valid tax invoice; ","")&amp;IF(AND(L3403="Yes",ISNUMBER(SEARCH("blocked",G3403))),"Blocked input VAT claimed; ","")&amp;IF(AND(F3403="Import - VAT paid at customs (Box 8)",M3403=""),"Customs declaration no missing; ","")&amp;IF(AND(F3403="Import - Reverse charge (Box 9)",E3403="Saudi Arabia"),"RCM used for a local supplier; ","")&amp;IF(AND(L3403="Yes",NOT(OR(F3403="Standard domestic 15% (Box 7)",F3403="Import - VAT paid at customs (Box 8)",F3403="Import - Reverse charge (Box 9)"))),"VAT claimed on non-taxable category; ",""))</f>
        <v/>
      </c>
    </row>
    <row r="3404">
      <c r="A3404" s="17" t="n"/>
      <c r="B3404" s="14" t="n"/>
      <c r="C3404" s="14" t="n"/>
      <c r="D3404" s="16" t="n"/>
      <c r="E3404" s="14" t="n"/>
      <c r="F3404" s="14" t="n"/>
      <c r="G3404" s="14" t="n"/>
      <c r="H3404" s="19" t="n"/>
      <c r="I3404" s="19" t="n"/>
      <c r="J3404" s="34">
        <f>IF(A3404="","",H3404+I3404)</f>
        <v/>
      </c>
      <c r="K3404" s="14" t="n"/>
      <c r="L3404" s="14" t="n"/>
      <c r="M3404" s="14" t="n"/>
      <c r="N3404" s="14" t="n"/>
      <c r="O3404" s="20">
        <f>IF(A3404="","",SUMPRODUCT((A3404&gt;=Setup!$C$19:$C$30)*(A3404&lt;=Setup!$D$19:$D$30)*Setup!$A$19:$A$30))</f>
        <v/>
      </c>
      <c r="P3404" s="34">
        <f>IF(A3404="","",IF(OR(F3404="Standard domestic 15% (Box 7)",F3404="Import - VAT paid at customs (Box 8)",F3404="Import - Reverse charge (Box 9)"),ROUND(H3404*Setup!$B$9,2),0))</f>
        <v/>
      </c>
      <c r="Q3404" s="34">
        <f>IF(A3404="","",I3404-P3404)</f>
        <v/>
      </c>
      <c r="R3404" s="34">
        <f>IF(A3404="","",IF(L3404="Yes",I3404,0))</f>
        <v/>
      </c>
      <c r="S3404" s="34">
        <f>IF(A3404="","",IF(AND(L3404="Yes",K3404="Yes",NOT(ISNUMBER(SEARCH("blocked",G3404))),OR(F3404="Standard domestic 15% (Box 7)",F3404="Import - VAT paid at customs (Box 8)",F3404="Import - Reverse charge (Box 9)"),OR(F3404&lt;&gt;"Standard domestic 15% (Box 7)",AND(LEN(D3404)=15,LEFT(D3404,1)="3",RIGHT(D3404,1)="3",ISNUMBER(--D3404)))),I3404,0))</f>
        <v/>
      </c>
      <c r="T3404" s="34">
        <f>IF(A3404="","",R3404-S3404)</f>
        <v/>
      </c>
      <c r="U3404" s="23">
        <f>IF(A3404="","",IF(O3404=0,"Outside audit periods; ","")&amp;IF(F3404="","No VAT category; ","")&amp;IF(ABS(Q3404)&gt;Setup!$B$10,"VAT ≠ 15% × net; ","")&amp;IF(AND(F3404="Standard domestic 15% (Box 7)",NOT(AND(LEN(D3404)=15,LEFT(D3404,1)="3",RIGHT(D3404,1)="3",ISNUMBER(--D3404)))),"Invalid/missing supplier VAT no; ","")&amp;IF(AND(L3404="Yes",K3404&lt;&gt;"Yes"),"VAT claimed without valid tax invoice; ","")&amp;IF(AND(L3404="Yes",ISNUMBER(SEARCH("blocked",G3404))),"Blocked input VAT claimed; ","")&amp;IF(AND(F3404="Import - VAT paid at customs (Box 8)",M3404=""),"Customs declaration no missing; ","")&amp;IF(AND(F3404="Import - Reverse charge (Box 9)",E3404="Saudi Arabia"),"RCM used for a local supplier; ","")&amp;IF(AND(L3404="Yes",NOT(OR(F3404="Standard domestic 15% (Box 7)",F3404="Import - VAT paid at customs (Box 8)",F3404="Import - Reverse charge (Box 9)"))),"VAT claimed on non-taxable category; ",""))</f>
        <v/>
      </c>
    </row>
    <row r="3405">
      <c r="A3405" s="17" t="n"/>
      <c r="B3405" s="14" t="n"/>
      <c r="C3405" s="14" t="n"/>
      <c r="D3405" s="16" t="n"/>
      <c r="E3405" s="14" t="n"/>
      <c r="F3405" s="14" t="n"/>
      <c r="G3405" s="14" t="n"/>
      <c r="H3405" s="19" t="n"/>
      <c r="I3405" s="19" t="n"/>
      <c r="J3405" s="34">
        <f>IF(A3405="","",H3405+I3405)</f>
        <v/>
      </c>
      <c r="K3405" s="14" t="n"/>
      <c r="L3405" s="14" t="n"/>
      <c r="M3405" s="14" t="n"/>
      <c r="N3405" s="14" t="n"/>
      <c r="O3405" s="20">
        <f>IF(A3405="","",SUMPRODUCT((A3405&gt;=Setup!$C$19:$C$30)*(A3405&lt;=Setup!$D$19:$D$30)*Setup!$A$19:$A$30))</f>
        <v/>
      </c>
      <c r="P3405" s="34">
        <f>IF(A3405="","",IF(OR(F3405="Standard domestic 15% (Box 7)",F3405="Import - VAT paid at customs (Box 8)",F3405="Import - Reverse charge (Box 9)"),ROUND(H3405*Setup!$B$9,2),0))</f>
        <v/>
      </c>
      <c r="Q3405" s="34">
        <f>IF(A3405="","",I3405-P3405)</f>
        <v/>
      </c>
      <c r="R3405" s="34">
        <f>IF(A3405="","",IF(L3405="Yes",I3405,0))</f>
        <v/>
      </c>
      <c r="S3405" s="34">
        <f>IF(A3405="","",IF(AND(L3405="Yes",K3405="Yes",NOT(ISNUMBER(SEARCH("blocked",G3405))),OR(F3405="Standard domestic 15% (Box 7)",F3405="Import - VAT paid at customs (Box 8)",F3405="Import - Reverse charge (Box 9)"),OR(F3405&lt;&gt;"Standard domestic 15% (Box 7)",AND(LEN(D3405)=15,LEFT(D3405,1)="3",RIGHT(D3405,1)="3",ISNUMBER(--D3405)))),I3405,0))</f>
        <v/>
      </c>
      <c r="T3405" s="34">
        <f>IF(A3405="","",R3405-S3405)</f>
        <v/>
      </c>
      <c r="U3405" s="23">
        <f>IF(A3405="","",IF(O3405=0,"Outside audit periods; ","")&amp;IF(F3405="","No VAT category; ","")&amp;IF(ABS(Q3405)&gt;Setup!$B$10,"VAT ≠ 15% × net; ","")&amp;IF(AND(F3405="Standard domestic 15% (Box 7)",NOT(AND(LEN(D3405)=15,LEFT(D3405,1)="3",RIGHT(D3405,1)="3",ISNUMBER(--D3405)))),"Invalid/missing supplier VAT no; ","")&amp;IF(AND(L3405="Yes",K3405&lt;&gt;"Yes"),"VAT claimed without valid tax invoice; ","")&amp;IF(AND(L3405="Yes",ISNUMBER(SEARCH("blocked",G3405))),"Blocked input VAT claimed; ","")&amp;IF(AND(F3405="Import - VAT paid at customs (Box 8)",M3405=""),"Customs declaration no missing; ","")&amp;IF(AND(F3405="Import - Reverse charge (Box 9)",E3405="Saudi Arabia"),"RCM used for a local supplier; ","")&amp;IF(AND(L3405="Yes",NOT(OR(F3405="Standard domestic 15% (Box 7)",F3405="Import - VAT paid at customs (Box 8)",F3405="Import - Reverse charge (Box 9)"))),"VAT claimed on non-taxable category; ",""))</f>
        <v/>
      </c>
    </row>
    <row r="3406">
      <c r="A3406" s="17" t="n"/>
      <c r="B3406" s="14" t="n"/>
      <c r="C3406" s="14" t="n"/>
      <c r="D3406" s="16" t="n"/>
      <c r="E3406" s="14" t="n"/>
      <c r="F3406" s="14" t="n"/>
      <c r="G3406" s="14" t="n"/>
      <c r="H3406" s="19" t="n"/>
      <c r="I3406" s="19" t="n"/>
      <c r="J3406" s="34">
        <f>IF(A3406="","",H3406+I3406)</f>
        <v/>
      </c>
      <c r="K3406" s="14" t="n"/>
      <c r="L3406" s="14" t="n"/>
      <c r="M3406" s="14" t="n"/>
      <c r="N3406" s="14" t="n"/>
      <c r="O3406" s="20">
        <f>IF(A3406="","",SUMPRODUCT((A3406&gt;=Setup!$C$19:$C$30)*(A3406&lt;=Setup!$D$19:$D$30)*Setup!$A$19:$A$30))</f>
        <v/>
      </c>
      <c r="P3406" s="34">
        <f>IF(A3406="","",IF(OR(F3406="Standard domestic 15% (Box 7)",F3406="Import - VAT paid at customs (Box 8)",F3406="Import - Reverse charge (Box 9)"),ROUND(H3406*Setup!$B$9,2),0))</f>
        <v/>
      </c>
      <c r="Q3406" s="34">
        <f>IF(A3406="","",I3406-P3406)</f>
        <v/>
      </c>
      <c r="R3406" s="34">
        <f>IF(A3406="","",IF(L3406="Yes",I3406,0))</f>
        <v/>
      </c>
      <c r="S3406" s="34">
        <f>IF(A3406="","",IF(AND(L3406="Yes",K3406="Yes",NOT(ISNUMBER(SEARCH("blocked",G3406))),OR(F3406="Standard domestic 15% (Box 7)",F3406="Import - VAT paid at customs (Box 8)",F3406="Import - Reverse charge (Box 9)"),OR(F3406&lt;&gt;"Standard domestic 15% (Box 7)",AND(LEN(D3406)=15,LEFT(D3406,1)="3",RIGHT(D3406,1)="3",ISNUMBER(--D3406)))),I3406,0))</f>
        <v/>
      </c>
      <c r="T3406" s="34">
        <f>IF(A3406="","",R3406-S3406)</f>
        <v/>
      </c>
      <c r="U3406" s="23">
        <f>IF(A3406="","",IF(O3406=0,"Outside audit periods; ","")&amp;IF(F3406="","No VAT category; ","")&amp;IF(ABS(Q3406)&gt;Setup!$B$10,"VAT ≠ 15% × net; ","")&amp;IF(AND(F3406="Standard domestic 15% (Box 7)",NOT(AND(LEN(D3406)=15,LEFT(D3406,1)="3",RIGHT(D3406,1)="3",ISNUMBER(--D3406)))),"Invalid/missing supplier VAT no; ","")&amp;IF(AND(L3406="Yes",K3406&lt;&gt;"Yes"),"VAT claimed without valid tax invoice; ","")&amp;IF(AND(L3406="Yes",ISNUMBER(SEARCH("blocked",G3406))),"Blocked input VAT claimed; ","")&amp;IF(AND(F3406="Import - VAT paid at customs (Box 8)",M3406=""),"Customs declaration no missing; ","")&amp;IF(AND(F3406="Import - Reverse charge (Box 9)",E3406="Saudi Arabia"),"RCM used for a local supplier; ","")&amp;IF(AND(L3406="Yes",NOT(OR(F3406="Standard domestic 15% (Box 7)",F3406="Import - VAT paid at customs (Box 8)",F3406="Import - Reverse charge (Box 9)"))),"VAT claimed on non-taxable category; ",""))</f>
        <v/>
      </c>
    </row>
    <row r="3407">
      <c r="A3407" s="17" t="n"/>
      <c r="B3407" s="14" t="n"/>
      <c r="C3407" s="14" t="n"/>
      <c r="D3407" s="16" t="n"/>
      <c r="E3407" s="14" t="n"/>
      <c r="F3407" s="14" t="n"/>
      <c r="G3407" s="14" t="n"/>
      <c r="H3407" s="19" t="n"/>
      <c r="I3407" s="19" t="n"/>
      <c r="J3407" s="34">
        <f>IF(A3407="","",H3407+I3407)</f>
        <v/>
      </c>
      <c r="K3407" s="14" t="n"/>
      <c r="L3407" s="14" t="n"/>
      <c r="M3407" s="14" t="n"/>
      <c r="N3407" s="14" t="n"/>
      <c r="O3407" s="20">
        <f>IF(A3407="","",SUMPRODUCT((A3407&gt;=Setup!$C$19:$C$30)*(A3407&lt;=Setup!$D$19:$D$30)*Setup!$A$19:$A$30))</f>
        <v/>
      </c>
      <c r="P3407" s="34">
        <f>IF(A3407="","",IF(OR(F3407="Standard domestic 15% (Box 7)",F3407="Import - VAT paid at customs (Box 8)",F3407="Import - Reverse charge (Box 9)"),ROUND(H3407*Setup!$B$9,2),0))</f>
        <v/>
      </c>
      <c r="Q3407" s="34">
        <f>IF(A3407="","",I3407-P3407)</f>
        <v/>
      </c>
      <c r="R3407" s="34">
        <f>IF(A3407="","",IF(L3407="Yes",I3407,0))</f>
        <v/>
      </c>
      <c r="S3407" s="34">
        <f>IF(A3407="","",IF(AND(L3407="Yes",K3407="Yes",NOT(ISNUMBER(SEARCH("blocked",G3407))),OR(F3407="Standard domestic 15% (Box 7)",F3407="Import - VAT paid at customs (Box 8)",F3407="Import - Reverse charge (Box 9)"),OR(F3407&lt;&gt;"Standard domestic 15% (Box 7)",AND(LEN(D3407)=15,LEFT(D3407,1)="3",RIGHT(D3407,1)="3",ISNUMBER(--D3407)))),I3407,0))</f>
        <v/>
      </c>
      <c r="T3407" s="34">
        <f>IF(A3407="","",R3407-S3407)</f>
        <v/>
      </c>
      <c r="U3407" s="23">
        <f>IF(A3407="","",IF(O3407=0,"Outside audit periods; ","")&amp;IF(F3407="","No VAT category; ","")&amp;IF(ABS(Q3407)&gt;Setup!$B$10,"VAT ≠ 15% × net; ","")&amp;IF(AND(F3407="Standard domestic 15% (Box 7)",NOT(AND(LEN(D3407)=15,LEFT(D3407,1)="3",RIGHT(D3407,1)="3",ISNUMBER(--D3407)))),"Invalid/missing supplier VAT no; ","")&amp;IF(AND(L3407="Yes",K3407&lt;&gt;"Yes"),"VAT claimed without valid tax invoice; ","")&amp;IF(AND(L3407="Yes",ISNUMBER(SEARCH("blocked",G3407))),"Blocked input VAT claimed; ","")&amp;IF(AND(F3407="Import - VAT paid at customs (Box 8)",M3407=""),"Customs declaration no missing; ","")&amp;IF(AND(F3407="Import - Reverse charge (Box 9)",E3407="Saudi Arabia"),"RCM used for a local supplier; ","")&amp;IF(AND(L3407="Yes",NOT(OR(F3407="Standard domestic 15% (Box 7)",F3407="Import - VAT paid at customs (Box 8)",F3407="Import - Reverse charge (Box 9)"))),"VAT claimed on non-taxable category; ",""))</f>
        <v/>
      </c>
    </row>
    <row r="3408">
      <c r="A3408" s="17" t="n"/>
      <c r="B3408" s="14" t="n"/>
      <c r="C3408" s="14" t="n"/>
      <c r="D3408" s="16" t="n"/>
      <c r="E3408" s="14" t="n"/>
      <c r="F3408" s="14" t="n"/>
      <c r="G3408" s="14" t="n"/>
      <c r="H3408" s="19" t="n"/>
      <c r="I3408" s="19" t="n"/>
      <c r="J3408" s="34">
        <f>IF(A3408="","",H3408+I3408)</f>
        <v/>
      </c>
      <c r="K3408" s="14" t="n"/>
      <c r="L3408" s="14" t="n"/>
      <c r="M3408" s="14" t="n"/>
      <c r="N3408" s="14" t="n"/>
      <c r="O3408" s="20">
        <f>IF(A3408="","",SUMPRODUCT((A3408&gt;=Setup!$C$19:$C$30)*(A3408&lt;=Setup!$D$19:$D$30)*Setup!$A$19:$A$30))</f>
        <v/>
      </c>
      <c r="P3408" s="34">
        <f>IF(A3408="","",IF(OR(F3408="Standard domestic 15% (Box 7)",F3408="Import - VAT paid at customs (Box 8)",F3408="Import - Reverse charge (Box 9)"),ROUND(H3408*Setup!$B$9,2),0))</f>
        <v/>
      </c>
      <c r="Q3408" s="34">
        <f>IF(A3408="","",I3408-P3408)</f>
        <v/>
      </c>
      <c r="R3408" s="34">
        <f>IF(A3408="","",IF(L3408="Yes",I3408,0))</f>
        <v/>
      </c>
      <c r="S3408" s="34">
        <f>IF(A3408="","",IF(AND(L3408="Yes",K3408="Yes",NOT(ISNUMBER(SEARCH("blocked",G3408))),OR(F3408="Standard domestic 15% (Box 7)",F3408="Import - VAT paid at customs (Box 8)",F3408="Import - Reverse charge (Box 9)"),OR(F3408&lt;&gt;"Standard domestic 15% (Box 7)",AND(LEN(D3408)=15,LEFT(D3408,1)="3",RIGHT(D3408,1)="3",ISNUMBER(--D3408)))),I3408,0))</f>
        <v/>
      </c>
      <c r="T3408" s="34">
        <f>IF(A3408="","",R3408-S3408)</f>
        <v/>
      </c>
      <c r="U3408" s="23">
        <f>IF(A3408="","",IF(O3408=0,"Outside audit periods; ","")&amp;IF(F3408="","No VAT category; ","")&amp;IF(ABS(Q3408)&gt;Setup!$B$10,"VAT ≠ 15% × net; ","")&amp;IF(AND(F3408="Standard domestic 15% (Box 7)",NOT(AND(LEN(D3408)=15,LEFT(D3408,1)="3",RIGHT(D3408,1)="3",ISNUMBER(--D3408)))),"Invalid/missing supplier VAT no; ","")&amp;IF(AND(L3408="Yes",K3408&lt;&gt;"Yes"),"VAT claimed without valid tax invoice; ","")&amp;IF(AND(L3408="Yes",ISNUMBER(SEARCH("blocked",G3408))),"Blocked input VAT claimed; ","")&amp;IF(AND(F3408="Import - VAT paid at customs (Box 8)",M3408=""),"Customs declaration no missing; ","")&amp;IF(AND(F3408="Import - Reverse charge (Box 9)",E3408="Saudi Arabia"),"RCM used for a local supplier; ","")&amp;IF(AND(L3408="Yes",NOT(OR(F3408="Standard domestic 15% (Box 7)",F3408="Import - VAT paid at customs (Box 8)",F3408="Import - Reverse charge (Box 9)"))),"VAT claimed on non-taxable category; ",""))</f>
        <v/>
      </c>
    </row>
    <row r="3409">
      <c r="A3409" s="17" t="n"/>
      <c r="B3409" s="14" t="n"/>
      <c r="C3409" s="14" t="n"/>
      <c r="D3409" s="16" t="n"/>
      <c r="E3409" s="14" t="n"/>
      <c r="F3409" s="14" t="n"/>
      <c r="G3409" s="14" t="n"/>
      <c r="H3409" s="19" t="n"/>
      <c r="I3409" s="19" t="n"/>
      <c r="J3409" s="34">
        <f>IF(A3409="","",H3409+I3409)</f>
        <v/>
      </c>
      <c r="K3409" s="14" t="n"/>
      <c r="L3409" s="14" t="n"/>
      <c r="M3409" s="14" t="n"/>
      <c r="N3409" s="14" t="n"/>
      <c r="O3409" s="20">
        <f>IF(A3409="","",SUMPRODUCT((A3409&gt;=Setup!$C$19:$C$30)*(A3409&lt;=Setup!$D$19:$D$30)*Setup!$A$19:$A$30))</f>
        <v/>
      </c>
      <c r="P3409" s="34">
        <f>IF(A3409="","",IF(OR(F3409="Standard domestic 15% (Box 7)",F3409="Import - VAT paid at customs (Box 8)",F3409="Import - Reverse charge (Box 9)"),ROUND(H3409*Setup!$B$9,2),0))</f>
        <v/>
      </c>
      <c r="Q3409" s="34">
        <f>IF(A3409="","",I3409-P3409)</f>
        <v/>
      </c>
      <c r="R3409" s="34">
        <f>IF(A3409="","",IF(L3409="Yes",I3409,0))</f>
        <v/>
      </c>
      <c r="S3409" s="34">
        <f>IF(A3409="","",IF(AND(L3409="Yes",K3409="Yes",NOT(ISNUMBER(SEARCH("blocked",G3409))),OR(F3409="Standard domestic 15% (Box 7)",F3409="Import - VAT paid at customs (Box 8)",F3409="Import - Reverse charge (Box 9)"),OR(F3409&lt;&gt;"Standard domestic 15% (Box 7)",AND(LEN(D3409)=15,LEFT(D3409,1)="3",RIGHT(D3409,1)="3",ISNUMBER(--D3409)))),I3409,0))</f>
        <v/>
      </c>
      <c r="T3409" s="34">
        <f>IF(A3409="","",R3409-S3409)</f>
        <v/>
      </c>
      <c r="U3409" s="23">
        <f>IF(A3409="","",IF(O3409=0,"Outside audit periods; ","")&amp;IF(F3409="","No VAT category; ","")&amp;IF(ABS(Q3409)&gt;Setup!$B$10,"VAT ≠ 15% × net; ","")&amp;IF(AND(F3409="Standard domestic 15% (Box 7)",NOT(AND(LEN(D3409)=15,LEFT(D3409,1)="3",RIGHT(D3409,1)="3",ISNUMBER(--D3409)))),"Invalid/missing supplier VAT no; ","")&amp;IF(AND(L3409="Yes",K3409&lt;&gt;"Yes"),"VAT claimed without valid tax invoice; ","")&amp;IF(AND(L3409="Yes",ISNUMBER(SEARCH("blocked",G3409))),"Blocked input VAT claimed; ","")&amp;IF(AND(F3409="Import - VAT paid at customs (Box 8)",M3409=""),"Customs declaration no missing; ","")&amp;IF(AND(F3409="Import - Reverse charge (Box 9)",E3409="Saudi Arabia"),"RCM used for a local supplier; ","")&amp;IF(AND(L3409="Yes",NOT(OR(F3409="Standard domestic 15% (Box 7)",F3409="Import - VAT paid at customs (Box 8)",F3409="Import - Reverse charge (Box 9)"))),"VAT claimed on non-taxable category; ",""))</f>
        <v/>
      </c>
    </row>
    <row r="3410">
      <c r="A3410" s="17" t="n"/>
      <c r="B3410" s="14" t="n"/>
      <c r="C3410" s="14" t="n"/>
      <c r="D3410" s="16" t="n"/>
      <c r="E3410" s="14" t="n"/>
      <c r="F3410" s="14" t="n"/>
      <c r="G3410" s="14" t="n"/>
      <c r="H3410" s="19" t="n"/>
      <c r="I3410" s="19" t="n"/>
      <c r="J3410" s="34">
        <f>IF(A3410="","",H3410+I3410)</f>
        <v/>
      </c>
      <c r="K3410" s="14" t="n"/>
      <c r="L3410" s="14" t="n"/>
      <c r="M3410" s="14" t="n"/>
      <c r="N3410" s="14" t="n"/>
      <c r="O3410" s="20">
        <f>IF(A3410="","",SUMPRODUCT((A3410&gt;=Setup!$C$19:$C$30)*(A3410&lt;=Setup!$D$19:$D$30)*Setup!$A$19:$A$30))</f>
        <v/>
      </c>
      <c r="P3410" s="34">
        <f>IF(A3410="","",IF(OR(F3410="Standard domestic 15% (Box 7)",F3410="Import - VAT paid at customs (Box 8)",F3410="Import - Reverse charge (Box 9)"),ROUND(H3410*Setup!$B$9,2),0))</f>
        <v/>
      </c>
      <c r="Q3410" s="34">
        <f>IF(A3410="","",I3410-P3410)</f>
        <v/>
      </c>
      <c r="R3410" s="34">
        <f>IF(A3410="","",IF(L3410="Yes",I3410,0))</f>
        <v/>
      </c>
      <c r="S3410" s="34">
        <f>IF(A3410="","",IF(AND(L3410="Yes",K3410="Yes",NOT(ISNUMBER(SEARCH("blocked",G3410))),OR(F3410="Standard domestic 15% (Box 7)",F3410="Import - VAT paid at customs (Box 8)",F3410="Import - Reverse charge (Box 9)"),OR(F3410&lt;&gt;"Standard domestic 15% (Box 7)",AND(LEN(D3410)=15,LEFT(D3410,1)="3",RIGHT(D3410,1)="3",ISNUMBER(--D3410)))),I3410,0))</f>
        <v/>
      </c>
      <c r="T3410" s="34">
        <f>IF(A3410="","",R3410-S3410)</f>
        <v/>
      </c>
      <c r="U3410" s="23">
        <f>IF(A3410="","",IF(O3410=0,"Outside audit periods; ","")&amp;IF(F3410="","No VAT category; ","")&amp;IF(ABS(Q3410)&gt;Setup!$B$10,"VAT ≠ 15% × net; ","")&amp;IF(AND(F3410="Standard domestic 15% (Box 7)",NOT(AND(LEN(D3410)=15,LEFT(D3410,1)="3",RIGHT(D3410,1)="3",ISNUMBER(--D3410)))),"Invalid/missing supplier VAT no; ","")&amp;IF(AND(L3410="Yes",K3410&lt;&gt;"Yes"),"VAT claimed without valid tax invoice; ","")&amp;IF(AND(L3410="Yes",ISNUMBER(SEARCH("blocked",G3410))),"Blocked input VAT claimed; ","")&amp;IF(AND(F3410="Import - VAT paid at customs (Box 8)",M3410=""),"Customs declaration no missing; ","")&amp;IF(AND(F3410="Import - Reverse charge (Box 9)",E3410="Saudi Arabia"),"RCM used for a local supplier; ","")&amp;IF(AND(L3410="Yes",NOT(OR(F3410="Standard domestic 15% (Box 7)",F3410="Import - VAT paid at customs (Box 8)",F3410="Import - Reverse charge (Box 9)"))),"VAT claimed on non-taxable category; ",""))</f>
        <v/>
      </c>
    </row>
    <row r="3411">
      <c r="A3411" s="17" t="n"/>
      <c r="B3411" s="14" t="n"/>
      <c r="C3411" s="14" t="n"/>
      <c r="D3411" s="16" t="n"/>
      <c r="E3411" s="14" t="n"/>
      <c r="F3411" s="14" t="n"/>
      <c r="G3411" s="14" t="n"/>
      <c r="H3411" s="19" t="n"/>
      <c r="I3411" s="19" t="n"/>
      <c r="J3411" s="34">
        <f>IF(A3411="","",H3411+I3411)</f>
        <v/>
      </c>
      <c r="K3411" s="14" t="n"/>
      <c r="L3411" s="14" t="n"/>
      <c r="M3411" s="14" t="n"/>
      <c r="N3411" s="14" t="n"/>
      <c r="O3411" s="20">
        <f>IF(A3411="","",SUMPRODUCT((A3411&gt;=Setup!$C$19:$C$30)*(A3411&lt;=Setup!$D$19:$D$30)*Setup!$A$19:$A$30))</f>
        <v/>
      </c>
      <c r="P3411" s="34">
        <f>IF(A3411="","",IF(OR(F3411="Standard domestic 15% (Box 7)",F3411="Import - VAT paid at customs (Box 8)",F3411="Import - Reverse charge (Box 9)"),ROUND(H3411*Setup!$B$9,2),0))</f>
        <v/>
      </c>
      <c r="Q3411" s="34">
        <f>IF(A3411="","",I3411-P3411)</f>
        <v/>
      </c>
      <c r="R3411" s="34">
        <f>IF(A3411="","",IF(L3411="Yes",I3411,0))</f>
        <v/>
      </c>
      <c r="S3411" s="34">
        <f>IF(A3411="","",IF(AND(L3411="Yes",K3411="Yes",NOT(ISNUMBER(SEARCH("blocked",G3411))),OR(F3411="Standard domestic 15% (Box 7)",F3411="Import - VAT paid at customs (Box 8)",F3411="Import - Reverse charge (Box 9)"),OR(F3411&lt;&gt;"Standard domestic 15% (Box 7)",AND(LEN(D3411)=15,LEFT(D3411,1)="3",RIGHT(D3411,1)="3",ISNUMBER(--D3411)))),I3411,0))</f>
        <v/>
      </c>
      <c r="T3411" s="34">
        <f>IF(A3411="","",R3411-S3411)</f>
        <v/>
      </c>
      <c r="U3411" s="23">
        <f>IF(A3411="","",IF(O3411=0,"Outside audit periods; ","")&amp;IF(F3411="","No VAT category; ","")&amp;IF(ABS(Q3411)&gt;Setup!$B$10,"VAT ≠ 15% × net; ","")&amp;IF(AND(F3411="Standard domestic 15% (Box 7)",NOT(AND(LEN(D3411)=15,LEFT(D3411,1)="3",RIGHT(D3411,1)="3",ISNUMBER(--D3411)))),"Invalid/missing supplier VAT no; ","")&amp;IF(AND(L3411="Yes",K3411&lt;&gt;"Yes"),"VAT claimed without valid tax invoice; ","")&amp;IF(AND(L3411="Yes",ISNUMBER(SEARCH("blocked",G3411))),"Blocked input VAT claimed; ","")&amp;IF(AND(F3411="Import - VAT paid at customs (Box 8)",M3411=""),"Customs declaration no missing; ","")&amp;IF(AND(F3411="Import - Reverse charge (Box 9)",E3411="Saudi Arabia"),"RCM used for a local supplier; ","")&amp;IF(AND(L3411="Yes",NOT(OR(F3411="Standard domestic 15% (Box 7)",F3411="Import - VAT paid at customs (Box 8)",F3411="Import - Reverse charge (Box 9)"))),"VAT claimed on non-taxable category; ",""))</f>
        <v/>
      </c>
    </row>
    <row r="3412">
      <c r="A3412" s="17" t="n"/>
      <c r="B3412" s="14" t="n"/>
      <c r="C3412" s="14" t="n"/>
      <c r="D3412" s="16" t="n"/>
      <c r="E3412" s="14" t="n"/>
      <c r="F3412" s="14" t="n"/>
      <c r="G3412" s="14" t="n"/>
      <c r="H3412" s="19" t="n"/>
      <c r="I3412" s="19" t="n"/>
      <c r="J3412" s="34">
        <f>IF(A3412="","",H3412+I3412)</f>
        <v/>
      </c>
      <c r="K3412" s="14" t="n"/>
      <c r="L3412" s="14" t="n"/>
      <c r="M3412" s="14" t="n"/>
      <c r="N3412" s="14" t="n"/>
      <c r="O3412" s="20">
        <f>IF(A3412="","",SUMPRODUCT((A3412&gt;=Setup!$C$19:$C$30)*(A3412&lt;=Setup!$D$19:$D$30)*Setup!$A$19:$A$30))</f>
        <v/>
      </c>
      <c r="P3412" s="34">
        <f>IF(A3412="","",IF(OR(F3412="Standard domestic 15% (Box 7)",F3412="Import - VAT paid at customs (Box 8)",F3412="Import - Reverse charge (Box 9)"),ROUND(H3412*Setup!$B$9,2),0))</f>
        <v/>
      </c>
      <c r="Q3412" s="34">
        <f>IF(A3412="","",I3412-P3412)</f>
        <v/>
      </c>
      <c r="R3412" s="34">
        <f>IF(A3412="","",IF(L3412="Yes",I3412,0))</f>
        <v/>
      </c>
      <c r="S3412" s="34">
        <f>IF(A3412="","",IF(AND(L3412="Yes",K3412="Yes",NOT(ISNUMBER(SEARCH("blocked",G3412))),OR(F3412="Standard domestic 15% (Box 7)",F3412="Import - VAT paid at customs (Box 8)",F3412="Import - Reverse charge (Box 9)"),OR(F3412&lt;&gt;"Standard domestic 15% (Box 7)",AND(LEN(D3412)=15,LEFT(D3412,1)="3",RIGHT(D3412,1)="3",ISNUMBER(--D3412)))),I3412,0))</f>
        <v/>
      </c>
      <c r="T3412" s="34">
        <f>IF(A3412="","",R3412-S3412)</f>
        <v/>
      </c>
      <c r="U3412" s="23">
        <f>IF(A3412="","",IF(O3412=0,"Outside audit periods; ","")&amp;IF(F3412="","No VAT category; ","")&amp;IF(ABS(Q3412)&gt;Setup!$B$10,"VAT ≠ 15% × net; ","")&amp;IF(AND(F3412="Standard domestic 15% (Box 7)",NOT(AND(LEN(D3412)=15,LEFT(D3412,1)="3",RIGHT(D3412,1)="3",ISNUMBER(--D3412)))),"Invalid/missing supplier VAT no; ","")&amp;IF(AND(L3412="Yes",K3412&lt;&gt;"Yes"),"VAT claimed without valid tax invoice; ","")&amp;IF(AND(L3412="Yes",ISNUMBER(SEARCH("blocked",G3412))),"Blocked input VAT claimed; ","")&amp;IF(AND(F3412="Import - VAT paid at customs (Box 8)",M3412=""),"Customs declaration no missing; ","")&amp;IF(AND(F3412="Import - Reverse charge (Box 9)",E3412="Saudi Arabia"),"RCM used for a local supplier; ","")&amp;IF(AND(L3412="Yes",NOT(OR(F3412="Standard domestic 15% (Box 7)",F3412="Import - VAT paid at customs (Box 8)",F3412="Import - Reverse charge (Box 9)"))),"VAT claimed on non-taxable category; ",""))</f>
        <v/>
      </c>
    </row>
    <row r="3413">
      <c r="A3413" s="17" t="n"/>
      <c r="B3413" s="14" t="n"/>
      <c r="C3413" s="14" t="n"/>
      <c r="D3413" s="16" t="n"/>
      <c r="E3413" s="14" t="n"/>
      <c r="F3413" s="14" t="n"/>
      <c r="G3413" s="14" t="n"/>
      <c r="H3413" s="19" t="n"/>
      <c r="I3413" s="19" t="n"/>
      <c r="J3413" s="34">
        <f>IF(A3413="","",H3413+I3413)</f>
        <v/>
      </c>
      <c r="K3413" s="14" t="n"/>
      <c r="L3413" s="14" t="n"/>
      <c r="M3413" s="14" t="n"/>
      <c r="N3413" s="14" t="n"/>
      <c r="O3413" s="20">
        <f>IF(A3413="","",SUMPRODUCT((A3413&gt;=Setup!$C$19:$C$30)*(A3413&lt;=Setup!$D$19:$D$30)*Setup!$A$19:$A$30))</f>
        <v/>
      </c>
      <c r="P3413" s="34">
        <f>IF(A3413="","",IF(OR(F3413="Standard domestic 15% (Box 7)",F3413="Import - VAT paid at customs (Box 8)",F3413="Import - Reverse charge (Box 9)"),ROUND(H3413*Setup!$B$9,2),0))</f>
        <v/>
      </c>
      <c r="Q3413" s="34">
        <f>IF(A3413="","",I3413-P3413)</f>
        <v/>
      </c>
      <c r="R3413" s="34">
        <f>IF(A3413="","",IF(L3413="Yes",I3413,0))</f>
        <v/>
      </c>
      <c r="S3413" s="34">
        <f>IF(A3413="","",IF(AND(L3413="Yes",K3413="Yes",NOT(ISNUMBER(SEARCH("blocked",G3413))),OR(F3413="Standard domestic 15% (Box 7)",F3413="Import - VAT paid at customs (Box 8)",F3413="Import - Reverse charge (Box 9)"),OR(F3413&lt;&gt;"Standard domestic 15% (Box 7)",AND(LEN(D3413)=15,LEFT(D3413,1)="3",RIGHT(D3413,1)="3",ISNUMBER(--D3413)))),I3413,0))</f>
        <v/>
      </c>
      <c r="T3413" s="34">
        <f>IF(A3413="","",R3413-S3413)</f>
        <v/>
      </c>
      <c r="U3413" s="23">
        <f>IF(A3413="","",IF(O3413=0,"Outside audit periods; ","")&amp;IF(F3413="","No VAT category; ","")&amp;IF(ABS(Q3413)&gt;Setup!$B$10,"VAT ≠ 15% × net; ","")&amp;IF(AND(F3413="Standard domestic 15% (Box 7)",NOT(AND(LEN(D3413)=15,LEFT(D3413,1)="3",RIGHT(D3413,1)="3",ISNUMBER(--D3413)))),"Invalid/missing supplier VAT no; ","")&amp;IF(AND(L3413="Yes",K3413&lt;&gt;"Yes"),"VAT claimed without valid tax invoice; ","")&amp;IF(AND(L3413="Yes",ISNUMBER(SEARCH("blocked",G3413))),"Blocked input VAT claimed; ","")&amp;IF(AND(F3413="Import - VAT paid at customs (Box 8)",M3413=""),"Customs declaration no missing; ","")&amp;IF(AND(F3413="Import - Reverse charge (Box 9)",E3413="Saudi Arabia"),"RCM used for a local supplier; ","")&amp;IF(AND(L3413="Yes",NOT(OR(F3413="Standard domestic 15% (Box 7)",F3413="Import - VAT paid at customs (Box 8)",F3413="Import - Reverse charge (Box 9)"))),"VAT claimed on non-taxable category; ",""))</f>
        <v/>
      </c>
    </row>
    <row r="3414">
      <c r="A3414" s="17" t="n"/>
      <c r="B3414" s="14" t="n"/>
      <c r="C3414" s="14" t="n"/>
      <c r="D3414" s="16" t="n"/>
      <c r="E3414" s="14" t="n"/>
      <c r="F3414" s="14" t="n"/>
      <c r="G3414" s="14" t="n"/>
      <c r="H3414" s="19" t="n"/>
      <c r="I3414" s="19" t="n"/>
      <c r="J3414" s="34">
        <f>IF(A3414="","",H3414+I3414)</f>
        <v/>
      </c>
      <c r="K3414" s="14" t="n"/>
      <c r="L3414" s="14" t="n"/>
      <c r="M3414" s="14" t="n"/>
      <c r="N3414" s="14" t="n"/>
      <c r="O3414" s="20">
        <f>IF(A3414="","",SUMPRODUCT((A3414&gt;=Setup!$C$19:$C$30)*(A3414&lt;=Setup!$D$19:$D$30)*Setup!$A$19:$A$30))</f>
        <v/>
      </c>
      <c r="P3414" s="34">
        <f>IF(A3414="","",IF(OR(F3414="Standard domestic 15% (Box 7)",F3414="Import - VAT paid at customs (Box 8)",F3414="Import - Reverse charge (Box 9)"),ROUND(H3414*Setup!$B$9,2),0))</f>
        <v/>
      </c>
      <c r="Q3414" s="34">
        <f>IF(A3414="","",I3414-P3414)</f>
        <v/>
      </c>
      <c r="R3414" s="34">
        <f>IF(A3414="","",IF(L3414="Yes",I3414,0))</f>
        <v/>
      </c>
      <c r="S3414" s="34">
        <f>IF(A3414="","",IF(AND(L3414="Yes",K3414="Yes",NOT(ISNUMBER(SEARCH("blocked",G3414))),OR(F3414="Standard domestic 15% (Box 7)",F3414="Import - VAT paid at customs (Box 8)",F3414="Import - Reverse charge (Box 9)"),OR(F3414&lt;&gt;"Standard domestic 15% (Box 7)",AND(LEN(D3414)=15,LEFT(D3414,1)="3",RIGHT(D3414,1)="3",ISNUMBER(--D3414)))),I3414,0))</f>
        <v/>
      </c>
      <c r="T3414" s="34">
        <f>IF(A3414="","",R3414-S3414)</f>
        <v/>
      </c>
      <c r="U3414" s="23">
        <f>IF(A3414="","",IF(O3414=0,"Outside audit periods; ","")&amp;IF(F3414="","No VAT category; ","")&amp;IF(ABS(Q3414)&gt;Setup!$B$10,"VAT ≠ 15% × net; ","")&amp;IF(AND(F3414="Standard domestic 15% (Box 7)",NOT(AND(LEN(D3414)=15,LEFT(D3414,1)="3",RIGHT(D3414,1)="3",ISNUMBER(--D3414)))),"Invalid/missing supplier VAT no; ","")&amp;IF(AND(L3414="Yes",K3414&lt;&gt;"Yes"),"VAT claimed without valid tax invoice; ","")&amp;IF(AND(L3414="Yes",ISNUMBER(SEARCH("blocked",G3414))),"Blocked input VAT claimed; ","")&amp;IF(AND(F3414="Import - VAT paid at customs (Box 8)",M3414=""),"Customs declaration no missing; ","")&amp;IF(AND(F3414="Import - Reverse charge (Box 9)",E3414="Saudi Arabia"),"RCM used for a local supplier; ","")&amp;IF(AND(L3414="Yes",NOT(OR(F3414="Standard domestic 15% (Box 7)",F3414="Import - VAT paid at customs (Box 8)",F3414="Import - Reverse charge (Box 9)"))),"VAT claimed on non-taxable category; ",""))</f>
        <v/>
      </c>
    </row>
    <row r="3415">
      <c r="A3415" s="17" t="n"/>
      <c r="B3415" s="14" t="n"/>
      <c r="C3415" s="14" t="n"/>
      <c r="D3415" s="16" t="n"/>
      <c r="E3415" s="14" t="n"/>
      <c r="F3415" s="14" t="n"/>
      <c r="G3415" s="14" t="n"/>
      <c r="H3415" s="19" t="n"/>
      <c r="I3415" s="19" t="n"/>
      <c r="J3415" s="34">
        <f>IF(A3415="","",H3415+I3415)</f>
        <v/>
      </c>
      <c r="K3415" s="14" t="n"/>
      <c r="L3415" s="14" t="n"/>
      <c r="M3415" s="14" t="n"/>
      <c r="N3415" s="14" t="n"/>
      <c r="O3415" s="20">
        <f>IF(A3415="","",SUMPRODUCT((A3415&gt;=Setup!$C$19:$C$30)*(A3415&lt;=Setup!$D$19:$D$30)*Setup!$A$19:$A$30))</f>
        <v/>
      </c>
      <c r="P3415" s="34">
        <f>IF(A3415="","",IF(OR(F3415="Standard domestic 15% (Box 7)",F3415="Import - VAT paid at customs (Box 8)",F3415="Import - Reverse charge (Box 9)"),ROUND(H3415*Setup!$B$9,2),0))</f>
        <v/>
      </c>
      <c r="Q3415" s="34">
        <f>IF(A3415="","",I3415-P3415)</f>
        <v/>
      </c>
      <c r="R3415" s="34">
        <f>IF(A3415="","",IF(L3415="Yes",I3415,0))</f>
        <v/>
      </c>
      <c r="S3415" s="34">
        <f>IF(A3415="","",IF(AND(L3415="Yes",K3415="Yes",NOT(ISNUMBER(SEARCH("blocked",G3415))),OR(F3415="Standard domestic 15% (Box 7)",F3415="Import - VAT paid at customs (Box 8)",F3415="Import - Reverse charge (Box 9)"),OR(F3415&lt;&gt;"Standard domestic 15% (Box 7)",AND(LEN(D3415)=15,LEFT(D3415,1)="3",RIGHT(D3415,1)="3",ISNUMBER(--D3415)))),I3415,0))</f>
        <v/>
      </c>
      <c r="T3415" s="34">
        <f>IF(A3415="","",R3415-S3415)</f>
        <v/>
      </c>
      <c r="U3415" s="23">
        <f>IF(A3415="","",IF(O3415=0,"Outside audit periods; ","")&amp;IF(F3415="","No VAT category; ","")&amp;IF(ABS(Q3415)&gt;Setup!$B$10,"VAT ≠ 15% × net; ","")&amp;IF(AND(F3415="Standard domestic 15% (Box 7)",NOT(AND(LEN(D3415)=15,LEFT(D3415,1)="3",RIGHT(D3415,1)="3",ISNUMBER(--D3415)))),"Invalid/missing supplier VAT no; ","")&amp;IF(AND(L3415="Yes",K3415&lt;&gt;"Yes"),"VAT claimed without valid tax invoice; ","")&amp;IF(AND(L3415="Yes",ISNUMBER(SEARCH("blocked",G3415))),"Blocked input VAT claimed; ","")&amp;IF(AND(F3415="Import - VAT paid at customs (Box 8)",M3415=""),"Customs declaration no missing; ","")&amp;IF(AND(F3415="Import - Reverse charge (Box 9)",E3415="Saudi Arabia"),"RCM used for a local supplier; ","")&amp;IF(AND(L3415="Yes",NOT(OR(F3415="Standard domestic 15% (Box 7)",F3415="Import - VAT paid at customs (Box 8)",F3415="Import - Reverse charge (Box 9)"))),"VAT claimed on non-taxable category; ",""))</f>
        <v/>
      </c>
    </row>
    <row r="3416">
      <c r="A3416" s="17" t="n"/>
      <c r="B3416" s="14" t="n"/>
      <c r="C3416" s="14" t="n"/>
      <c r="D3416" s="16" t="n"/>
      <c r="E3416" s="14" t="n"/>
      <c r="F3416" s="14" t="n"/>
      <c r="G3416" s="14" t="n"/>
      <c r="H3416" s="19" t="n"/>
      <c r="I3416" s="19" t="n"/>
      <c r="J3416" s="34">
        <f>IF(A3416="","",H3416+I3416)</f>
        <v/>
      </c>
      <c r="K3416" s="14" t="n"/>
      <c r="L3416" s="14" t="n"/>
      <c r="M3416" s="14" t="n"/>
      <c r="N3416" s="14" t="n"/>
      <c r="O3416" s="20">
        <f>IF(A3416="","",SUMPRODUCT((A3416&gt;=Setup!$C$19:$C$30)*(A3416&lt;=Setup!$D$19:$D$30)*Setup!$A$19:$A$30))</f>
        <v/>
      </c>
      <c r="P3416" s="34">
        <f>IF(A3416="","",IF(OR(F3416="Standard domestic 15% (Box 7)",F3416="Import - VAT paid at customs (Box 8)",F3416="Import - Reverse charge (Box 9)"),ROUND(H3416*Setup!$B$9,2),0))</f>
        <v/>
      </c>
      <c r="Q3416" s="34">
        <f>IF(A3416="","",I3416-P3416)</f>
        <v/>
      </c>
      <c r="R3416" s="34">
        <f>IF(A3416="","",IF(L3416="Yes",I3416,0))</f>
        <v/>
      </c>
      <c r="S3416" s="34">
        <f>IF(A3416="","",IF(AND(L3416="Yes",K3416="Yes",NOT(ISNUMBER(SEARCH("blocked",G3416))),OR(F3416="Standard domestic 15% (Box 7)",F3416="Import - VAT paid at customs (Box 8)",F3416="Import - Reverse charge (Box 9)"),OR(F3416&lt;&gt;"Standard domestic 15% (Box 7)",AND(LEN(D3416)=15,LEFT(D3416,1)="3",RIGHT(D3416,1)="3",ISNUMBER(--D3416)))),I3416,0))</f>
        <v/>
      </c>
      <c r="T3416" s="34">
        <f>IF(A3416="","",R3416-S3416)</f>
        <v/>
      </c>
      <c r="U3416" s="23">
        <f>IF(A3416="","",IF(O3416=0,"Outside audit periods; ","")&amp;IF(F3416="","No VAT category; ","")&amp;IF(ABS(Q3416)&gt;Setup!$B$10,"VAT ≠ 15% × net; ","")&amp;IF(AND(F3416="Standard domestic 15% (Box 7)",NOT(AND(LEN(D3416)=15,LEFT(D3416,1)="3",RIGHT(D3416,1)="3",ISNUMBER(--D3416)))),"Invalid/missing supplier VAT no; ","")&amp;IF(AND(L3416="Yes",K3416&lt;&gt;"Yes"),"VAT claimed without valid tax invoice; ","")&amp;IF(AND(L3416="Yes",ISNUMBER(SEARCH("blocked",G3416))),"Blocked input VAT claimed; ","")&amp;IF(AND(F3416="Import - VAT paid at customs (Box 8)",M3416=""),"Customs declaration no missing; ","")&amp;IF(AND(F3416="Import - Reverse charge (Box 9)",E3416="Saudi Arabia"),"RCM used for a local supplier; ","")&amp;IF(AND(L3416="Yes",NOT(OR(F3416="Standard domestic 15% (Box 7)",F3416="Import - VAT paid at customs (Box 8)",F3416="Import - Reverse charge (Box 9)"))),"VAT claimed on non-taxable category; ",""))</f>
        <v/>
      </c>
    </row>
    <row r="3417">
      <c r="A3417" s="17" t="n"/>
      <c r="B3417" s="14" t="n"/>
      <c r="C3417" s="14" t="n"/>
      <c r="D3417" s="16" t="n"/>
      <c r="E3417" s="14" t="n"/>
      <c r="F3417" s="14" t="n"/>
      <c r="G3417" s="14" t="n"/>
      <c r="H3417" s="19" t="n"/>
      <c r="I3417" s="19" t="n"/>
      <c r="J3417" s="34">
        <f>IF(A3417="","",H3417+I3417)</f>
        <v/>
      </c>
      <c r="K3417" s="14" t="n"/>
      <c r="L3417" s="14" t="n"/>
      <c r="M3417" s="14" t="n"/>
      <c r="N3417" s="14" t="n"/>
      <c r="O3417" s="20">
        <f>IF(A3417="","",SUMPRODUCT((A3417&gt;=Setup!$C$19:$C$30)*(A3417&lt;=Setup!$D$19:$D$30)*Setup!$A$19:$A$30))</f>
        <v/>
      </c>
      <c r="P3417" s="34">
        <f>IF(A3417="","",IF(OR(F3417="Standard domestic 15% (Box 7)",F3417="Import - VAT paid at customs (Box 8)",F3417="Import - Reverse charge (Box 9)"),ROUND(H3417*Setup!$B$9,2),0))</f>
        <v/>
      </c>
      <c r="Q3417" s="34">
        <f>IF(A3417="","",I3417-P3417)</f>
        <v/>
      </c>
      <c r="R3417" s="34">
        <f>IF(A3417="","",IF(L3417="Yes",I3417,0))</f>
        <v/>
      </c>
      <c r="S3417" s="34">
        <f>IF(A3417="","",IF(AND(L3417="Yes",K3417="Yes",NOT(ISNUMBER(SEARCH("blocked",G3417))),OR(F3417="Standard domestic 15% (Box 7)",F3417="Import - VAT paid at customs (Box 8)",F3417="Import - Reverse charge (Box 9)"),OR(F3417&lt;&gt;"Standard domestic 15% (Box 7)",AND(LEN(D3417)=15,LEFT(D3417,1)="3",RIGHT(D3417,1)="3",ISNUMBER(--D3417)))),I3417,0))</f>
        <v/>
      </c>
      <c r="T3417" s="34">
        <f>IF(A3417="","",R3417-S3417)</f>
        <v/>
      </c>
      <c r="U3417" s="23">
        <f>IF(A3417="","",IF(O3417=0,"Outside audit periods; ","")&amp;IF(F3417="","No VAT category; ","")&amp;IF(ABS(Q3417)&gt;Setup!$B$10,"VAT ≠ 15% × net; ","")&amp;IF(AND(F3417="Standard domestic 15% (Box 7)",NOT(AND(LEN(D3417)=15,LEFT(D3417,1)="3",RIGHT(D3417,1)="3",ISNUMBER(--D3417)))),"Invalid/missing supplier VAT no; ","")&amp;IF(AND(L3417="Yes",K3417&lt;&gt;"Yes"),"VAT claimed without valid tax invoice; ","")&amp;IF(AND(L3417="Yes",ISNUMBER(SEARCH("blocked",G3417))),"Blocked input VAT claimed; ","")&amp;IF(AND(F3417="Import - VAT paid at customs (Box 8)",M3417=""),"Customs declaration no missing; ","")&amp;IF(AND(F3417="Import - Reverse charge (Box 9)",E3417="Saudi Arabia"),"RCM used for a local supplier; ","")&amp;IF(AND(L3417="Yes",NOT(OR(F3417="Standard domestic 15% (Box 7)",F3417="Import - VAT paid at customs (Box 8)",F3417="Import - Reverse charge (Box 9)"))),"VAT claimed on non-taxable category; ",""))</f>
        <v/>
      </c>
    </row>
    <row r="3418">
      <c r="A3418" s="17" t="n"/>
      <c r="B3418" s="14" t="n"/>
      <c r="C3418" s="14" t="n"/>
      <c r="D3418" s="16" t="n"/>
      <c r="E3418" s="14" t="n"/>
      <c r="F3418" s="14" t="n"/>
      <c r="G3418" s="14" t="n"/>
      <c r="H3418" s="19" t="n"/>
      <c r="I3418" s="19" t="n"/>
      <c r="J3418" s="34">
        <f>IF(A3418="","",H3418+I3418)</f>
        <v/>
      </c>
      <c r="K3418" s="14" t="n"/>
      <c r="L3418" s="14" t="n"/>
      <c r="M3418" s="14" t="n"/>
      <c r="N3418" s="14" t="n"/>
      <c r="O3418" s="20">
        <f>IF(A3418="","",SUMPRODUCT((A3418&gt;=Setup!$C$19:$C$30)*(A3418&lt;=Setup!$D$19:$D$30)*Setup!$A$19:$A$30))</f>
        <v/>
      </c>
      <c r="P3418" s="34">
        <f>IF(A3418="","",IF(OR(F3418="Standard domestic 15% (Box 7)",F3418="Import - VAT paid at customs (Box 8)",F3418="Import - Reverse charge (Box 9)"),ROUND(H3418*Setup!$B$9,2),0))</f>
        <v/>
      </c>
      <c r="Q3418" s="34">
        <f>IF(A3418="","",I3418-P3418)</f>
        <v/>
      </c>
      <c r="R3418" s="34">
        <f>IF(A3418="","",IF(L3418="Yes",I3418,0))</f>
        <v/>
      </c>
      <c r="S3418" s="34">
        <f>IF(A3418="","",IF(AND(L3418="Yes",K3418="Yes",NOT(ISNUMBER(SEARCH("blocked",G3418))),OR(F3418="Standard domestic 15% (Box 7)",F3418="Import - VAT paid at customs (Box 8)",F3418="Import - Reverse charge (Box 9)"),OR(F3418&lt;&gt;"Standard domestic 15% (Box 7)",AND(LEN(D3418)=15,LEFT(D3418,1)="3",RIGHT(D3418,1)="3",ISNUMBER(--D3418)))),I3418,0))</f>
        <v/>
      </c>
      <c r="T3418" s="34">
        <f>IF(A3418="","",R3418-S3418)</f>
        <v/>
      </c>
      <c r="U3418" s="23">
        <f>IF(A3418="","",IF(O3418=0,"Outside audit periods; ","")&amp;IF(F3418="","No VAT category; ","")&amp;IF(ABS(Q3418)&gt;Setup!$B$10,"VAT ≠ 15% × net; ","")&amp;IF(AND(F3418="Standard domestic 15% (Box 7)",NOT(AND(LEN(D3418)=15,LEFT(D3418,1)="3",RIGHT(D3418,1)="3",ISNUMBER(--D3418)))),"Invalid/missing supplier VAT no; ","")&amp;IF(AND(L3418="Yes",K3418&lt;&gt;"Yes"),"VAT claimed without valid tax invoice; ","")&amp;IF(AND(L3418="Yes",ISNUMBER(SEARCH("blocked",G3418))),"Blocked input VAT claimed; ","")&amp;IF(AND(F3418="Import - VAT paid at customs (Box 8)",M3418=""),"Customs declaration no missing; ","")&amp;IF(AND(F3418="Import - Reverse charge (Box 9)",E3418="Saudi Arabia"),"RCM used for a local supplier; ","")&amp;IF(AND(L3418="Yes",NOT(OR(F3418="Standard domestic 15% (Box 7)",F3418="Import - VAT paid at customs (Box 8)",F3418="Import - Reverse charge (Box 9)"))),"VAT claimed on non-taxable category; ",""))</f>
        <v/>
      </c>
    </row>
    <row r="3419">
      <c r="A3419" s="17" t="n"/>
      <c r="B3419" s="14" t="n"/>
      <c r="C3419" s="14" t="n"/>
      <c r="D3419" s="16" t="n"/>
      <c r="E3419" s="14" t="n"/>
      <c r="F3419" s="14" t="n"/>
      <c r="G3419" s="14" t="n"/>
      <c r="H3419" s="19" t="n"/>
      <c r="I3419" s="19" t="n"/>
      <c r="J3419" s="34">
        <f>IF(A3419="","",H3419+I3419)</f>
        <v/>
      </c>
      <c r="K3419" s="14" t="n"/>
      <c r="L3419" s="14" t="n"/>
      <c r="M3419" s="14" t="n"/>
      <c r="N3419" s="14" t="n"/>
      <c r="O3419" s="20">
        <f>IF(A3419="","",SUMPRODUCT((A3419&gt;=Setup!$C$19:$C$30)*(A3419&lt;=Setup!$D$19:$D$30)*Setup!$A$19:$A$30))</f>
        <v/>
      </c>
      <c r="P3419" s="34">
        <f>IF(A3419="","",IF(OR(F3419="Standard domestic 15% (Box 7)",F3419="Import - VAT paid at customs (Box 8)",F3419="Import - Reverse charge (Box 9)"),ROUND(H3419*Setup!$B$9,2),0))</f>
        <v/>
      </c>
      <c r="Q3419" s="34">
        <f>IF(A3419="","",I3419-P3419)</f>
        <v/>
      </c>
      <c r="R3419" s="34">
        <f>IF(A3419="","",IF(L3419="Yes",I3419,0))</f>
        <v/>
      </c>
      <c r="S3419" s="34">
        <f>IF(A3419="","",IF(AND(L3419="Yes",K3419="Yes",NOT(ISNUMBER(SEARCH("blocked",G3419))),OR(F3419="Standard domestic 15% (Box 7)",F3419="Import - VAT paid at customs (Box 8)",F3419="Import - Reverse charge (Box 9)"),OR(F3419&lt;&gt;"Standard domestic 15% (Box 7)",AND(LEN(D3419)=15,LEFT(D3419,1)="3",RIGHT(D3419,1)="3",ISNUMBER(--D3419)))),I3419,0))</f>
        <v/>
      </c>
      <c r="T3419" s="34">
        <f>IF(A3419="","",R3419-S3419)</f>
        <v/>
      </c>
      <c r="U3419" s="23">
        <f>IF(A3419="","",IF(O3419=0,"Outside audit periods; ","")&amp;IF(F3419="","No VAT category; ","")&amp;IF(ABS(Q3419)&gt;Setup!$B$10,"VAT ≠ 15% × net; ","")&amp;IF(AND(F3419="Standard domestic 15% (Box 7)",NOT(AND(LEN(D3419)=15,LEFT(D3419,1)="3",RIGHT(D3419,1)="3",ISNUMBER(--D3419)))),"Invalid/missing supplier VAT no; ","")&amp;IF(AND(L3419="Yes",K3419&lt;&gt;"Yes"),"VAT claimed without valid tax invoice; ","")&amp;IF(AND(L3419="Yes",ISNUMBER(SEARCH("blocked",G3419))),"Blocked input VAT claimed; ","")&amp;IF(AND(F3419="Import - VAT paid at customs (Box 8)",M3419=""),"Customs declaration no missing; ","")&amp;IF(AND(F3419="Import - Reverse charge (Box 9)",E3419="Saudi Arabia"),"RCM used for a local supplier; ","")&amp;IF(AND(L3419="Yes",NOT(OR(F3419="Standard domestic 15% (Box 7)",F3419="Import - VAT paid at customs (Box 8)",F3419="Import - Reverse charge (Box 9)"))),"VAT claimed on non-taxable category; ",""))</f>
        <v/>
      </c>
    </row>
    <row r="3420">
      <c r="A3420" s="17" t="n"/>
      <c r="B3420" s="14" t="n"/>
      <c r="C3420" s="14" t="n"/>
      <c r="D3420" s="16" t="n"/>
      <c r="E3420" s="14" t="n"/>
      <c r="F3420" s="14" t="n"/>
      <c r="G3420" s="14" t="n"/>
      <c r="H3420" s="19" t="n"/>
      <c r="I3420" s="19" t="n"/>
      <c r="J3420" s="34">
        <f>IF(A3420="","",H3420+I3420)</f>
        <v/>
      </c>
      <c r="K3420" s="14" t="n"/>
      <c r="L3420" s="14" t="n"/>
      <c r="M3420" s="14" t="n"/>
      <c r="N3420" s="14" t="n"/>
      <c r="O3420" s="20">
        <f>IF(A3420="","",SUMPRODUCT((A3420&gt;=Setup!$C$19:$C$30)*(A3420&lt;=Setup!$D$19:$D$30)*Setup!$A$19:$A$30))</f>
        <v/>
      </c>
      <c r="P3420" s="34">
        <f>IF(A3420="","",IF(OR(F3420="Standard domestic 15% (Box 7)",F3420="Import - VAT paid at customs (Box 8)",F3420="Import - Reverse charge (Box 9)"),ROUND(H3420*Setup!$B$9,2),0))</f>
        <v/>
      </c>
      <c r="Q3420" s="34">
        <f>IF(A3420="","",I3420-P3420)</f>
        <v/>
      </c>
      <c r="R3420" s="34">
        <f>IF(A3420="","",IF(L3420="Yes",I3420,0))</f>
        <v/>
      </c>
      <c r="S3420" s="34">
        <f>IF(A3420="","",IF(AND(L3420="Yes",K3420="Yes",NOT(ISNUMBER(SEARCH("blocked",G3420))),OR(F3420="Standard domestic 15% (Box 7)",F3420="Import - VAT paid at customs (Box 8)",F3420="Import - Reverse charge (Box 9)"),OR(F3420&lt;&gt;"Standard domestic 15% (Box 7)",AND(LEN(D3420)=15,LEFT(D3420,1)="3",RIGHT(D3420,1)="3",ISNUMBER(--D3420)))),I3420,0))</f>
        <v/>
      </c>
      <c r="T3420" s="34">
        <f>IF(A3420="","",R3420-S3420)</f>
        <v/>
      </c>
      <c r="U3420" s="23">
        <f>IF(A3420="","",IF(O3420=0,"Outside audit periods; ","")&amp;IF(F3420="","No VAT category; ","")&amp;IF(ABS(Q3420)&gt;Setup!$B$10,"VAT ≠ 15% × net; ","")&amp;IF(AND(F3420="Standard domestic 15% (Box 7)",NOT(AND(LEN(D3420)=15,LEFT(D3420,1)="3",RIGHT(D3420,1)="3",ISNUMBER(--D3420)))),"Invalid/missing supplier VAT no; ","")&amp;IF(AND(L3420="Yes",K3420&lt;&gt;"Yes"),"VAT claimed without valid tax invoice; ","")&amp;IF(AND(L3420="Yes",ISNUMBER(SEARCH("blocked",G3420))),"Blocked input VAT claimed; ","")&amp;IF(AND(F3420="Import - VAT paid at customs (Box 8)",M3420=""),"Customs declaration no missing; ","")&amp;IF(AND(F3420="Import - Reverse charge (Box 9)",E3420="Saudi Arabia"),"RCM used for a local supplier; ","")&amp;IF(AND(L3420="Yes",NOT(OR(F3420="Standard domestic 15% (Box 7)",F3420="Import - VAT paid at customs (Box 8)",F3420="Import - Reverse charge (Box 9)"))),"VAT claimed on non-taxable category; ",""))</f>
        <v/>
      </c>
    </row>
    <row r="3421">
      <c r="A3421" s="17" t="n"/>
      <c r="B3421" s="14" t="n"/>
      <c r="C3421" s="14" t="n"/>
      <c r="D3421" s="16" t="n"/>
      <c r="E3421" s="14" t="n"/>
      <c r="F3421" s="14" t="n"/>
      <c r="G3421" s="14" t="n"/>
      <c r="H3421" s="19" t="n"/>
      <c r="I3421" s="19" t="n"/>
      <c r="J3421" s="34">
        <f>IF(A3421="","",H3421+I3421)</f>
        <v/>
      </c>
      <c r="K3421" s="14" t="n"/>
      <c r="L3421" s="14" t="n"/>
      <c r="M3421" s="14" t="n"/>
      <c r="N3421" s="14" t="n"/>
      <c r="O3421" s="20">
        <f>IF(A3421="","",SUMPRODUCT((A3421&gt;=Setup!$C$19:$C$30)*(A3421&lt;=Setup!$D$19:$D$30)*Setup!$A$19:$A$30))</f>
        <v/>
      </c>
      <c r="P3421" s="34">
        <f>IF(A3421="","",IF(OR(F3421="Standard domestic 15% (Box 7)",F3421="Import - VAT paid at customs (Box 8)",F3421="Import - Reverse charge (Box 9)"),ROUND(H3421*Setup!$B$9,2),0))</f>
        <v/>
      </c>
      <c r="Q3421" s="34">
        <f>IF(A3421="","",I3421-P3421)</f>
        <v/>
      </c>
      <c r="R3421" s="34">
        <f>IF(A3421="","",IF(L3421="Yes",I3421,0))</f>
        <v/>
      </c>
      <c r="S3421" s="34">
        <f>IF(A3421="","",IF(AND(L3421="Yes",K3421="Yes",NOT(ISNUMBER(SEARCH("blocked",G3421))),OR(F3421="Standard domestic 15% (Box 7)",F3421="Import - VAT paid at customs (Box 8)",F3421="Import - Reverse charge (Box 9)"),OR(F3421&lt;&gt;"Standard domestic 15% (Box 7)",AND(LEN(D3421)=15,LEFT(D3421,1)="3",RIGHT(D3421,1)="3",ISNUMBER(--D3421)))),I3421,0))</f>
        <v/>
      </c>
      <c r="T3421" s="34">
        <f>IF(A3421="","",R3421-S3421)</f>
        <v/>
      </c>
      <c r="U3421" s="23">
        <f>IF(A3421="","",IF(O3421=0,"Outside audit periods; ","")&amp;IF(F3421="","No VAT category; ","")&amp;IF(ABS(Q3421)&gt;Setup!$B$10,"VAT ≠ 15% × net; ","")&amp;IF(AND(F3421="Standard domestic 15% (Box 7)",NOT(AND(LEN(D3421)=15,LEFT(D3421,1)="3",RIGHT(D3421,1)="3",ISNUMBER(--D3421)))),"Invalid/missing supplier VAT no; ","")&amp;IF(AND(L3421="Yes",K3421&lt;&gt;"Yes"),"VAT claimed without valid tax invoice; ","")&amp;IF(AND(L3421="Yes",ISNUMBER(SEARCH("blocked",G3421))),"Blocked input VAT claimed; ","")&amp;IF(AND(F3421="Import - VAT paid at customs (Box 8)",M3421=""),"Customs declaration no missing; ","")&amp;IF(AND(F3421="Import - Reverse charge (Box 9)",E3421="Saudi Arabia"),"RCM used for a local supplier; ","")&amp;IF(AND(L3421="Yes",NOT(OR(F3421="Standard domestic 15% (Box 7)",F3421="Import - VAT paid at customs (Box 8)",F3421="Import - Reverse charge (Box 9)"))),"VAT claimed on non-taxable category; ",""))</f>
        <v/>
      </c>
    </row>
    <row r="3422">
      <c r="A3422" s="17" t="n"/>
      <c r="B3422" s="14" t="n"/>
      <c r="C3422" s="14" t="n"/>
      <c r="D3422" s="16" t="n"/>
      <c r="E3422" s="14" t="n"/>
      <c r="F3422" s="14" t="n"/>
      <c r="G3422" s="14" t="n"/>
      <c r="H3422" s="19" t="n"/>
      <c r="I3422" s="19" t="n"/>
      <c r="J3422" s="34">
        <f>IF(A3422="","",H3422+I3422)</f>
        <v/>
      </c>
      <c r="K3422" s="14" t="n"/>
      <c r="L3422" s="14" t="n"/>
      <c r="M3422" s="14" t="n"/>
      <c r="N3422" s="14" t="n"/>
      <c r="O3422" s="20">
        <f>IF(A3422="","",SUMPRODUCT((A3422&gt;=Setup!$C$19:$C$30)*(A3422&lt;=Setup!$D$19:$D$30)*Setup!$A$19:$A$30))</f>
        <v/>
      </c>
      <c r="P3422" s="34">
        <f>IF(A3422="","",IF(OR(F3422="Standard domestic 15% (Box 7)",F3422="Import - VAT paid at customs (Box 8)",F3422="Import - Reverse charge (Box 9)"),ROUND(H3422*Setup!$B$9,2),0))</f>
        <v/>
      </c>
      <c r="Q3422" s="34">
        <f>IF(A3422="","",I3422-P3422)</f>
        <v/>
      </c>
      <c r="R3422" s="34">
        <f>IF(A3422="","",IF(L3422="Yes",I3422,0))</f>
        <v/>
      </c>
      <c r="S3422" s="34">
        <f>IF(A3422="","",IF(AND(L3422="Yes",K3422="Yes",NOT(ISNUMBER(SEARCH("blocked",G3422))),OR(F3422="Standard domestic 15% (Box 7)",F3422="Import - VAT paid at customs (Box 8)",F3422="Import - Reverse charge (Box 9)"),OR(F3422&lt;&gt;"Standard domestic 15% (Box 7)",AND(LEN(D3422)=15,LEFT(D3422,1)="3",RIGHT(D3422,1)="3",ISNUMBER(--D3422)))),I3422,0))</f>
        <v/>
      </c>
      <c r="T3422" s="34">
        <f>IF(A3422="","",R3422-S3422)</f>
        <v/>
      </c>
      <c r="U3422" s="23">
        <f>IF(A3422="","",IF(O3422=0,"Outside audit periods; ","")&amp;IF(F3422="","No VAT category; ","")&amp;IF(ABS(Q3422)&gt;Setup!$B$10,"VAT ≠ 15% × net; ","")&amp;IF(AND(F3422="Standard domestic 15% (Box 7)",NOT(AND(LEN(D3422)=15,LEFT(D3422,1)="3",RIGHT(D3422,1)="3",ISNUMBER(--D3422)))),"Invalid/missing supplier VAT no; ","")&amp;IF(AND(L3422="Yes",K3422&lt;&gt;"Yes"),"VAT claimed without valid tax invoice; ","")&amp;IF(AND(L3422="Yes",ISNUMBER(SEARCH("blocked",G3422))),"Blocked input VAT claimed; ","")&amp;IF(AND(F3422="Import - VAT paid at customs (Box 8)",M3422=""),"Customs declaration no missing; ","")&amp;IF(AND(F3422="Import - Reverse charge (Box 9)",E3422="Saudi Arabia"),"RCM used for a local supplier; ","")&amp;IF(AND(L3422="Yes",NOT(OR(F3422="Standard domestic 15% (Box 7)",F3422="Import - VAT paid at customs (Box 8)",F3422="Import - Reverse charge (Box 9)"))),"VAT claimed on non-taxable category; ",""))</f>
        <v/>
      </c>
    </row>
    <row r="3423">
      <c r="A3423" s="17" t="n"/>
      <c r="B3423" s="14" t="n"/>
      <c r="C3423" s="14" t="n"/>
      <c r="D3423" s="16" t="n"/>
      <c r="E3423" s="14" t="n"/>
      <c r="F3423" s="14" t="n"/>
      <c r="G3423" s="14" t="n"/>
      <c r="H3423" s="19" t="n"/>
      <c r="I3423" s="19" t="n"/>
      <c r="J3423" s="34">
        <f>IF(A3423="","",H3423+I3423)</f>
        <v/>
      </c>
      <c r="K3423" s="14" t="n"/>
      <c r="L3423" s="14" t="n"/>
      <c r="M3423" s="14" t="n"/>
      <c r="N3423" s="14" t="n"/>
      <c r="O3423" s="20">
        <f>IF(A3423="","",SUMPRODUCT((A3423&gt;=Setup!$C$19:$C$30)*(A3423&lt;=Setup!$D$19:$D$30)*Setup!$A$19:$A$30))</f>
        <v/>
      </c>
      <c r="P3423" s="34">
        <f>IF(A3423="","",IF(OR(F3423="Standard domestic 15% (Box 7)",F3423="Import - VAT paid at customs (Box 8)",F3423="Import - Reverse charge (Box 9)"),ROUND(H3423*Setup!$B$9,2),0))</f>
        <v/>
      </c>
      <c r="Q3423" s="34">
        <f>IF(A3423="","",I3423-P3423)</f>
        <v/>
      </c>
      <c r="R3423" s="34">
        <f>IF(A3423="","",IF(L3423="Yes",I3423,0))</f>
        <v/>
      </c>
      <c r="S3423" s="34">
        <f>IF(A3423="","",IF(AND(L3423="Yes",K3423="Yes",NOT(ISNUMBER(SEARCH("blocked",G3423))),OR(F3423="Standard domestic 15% (Box 7)",F3423="Import - VAT paid at customs (Box 8)",F3423="Import - Reverse charge (Box 9)"),OR(F3423&lt;&gt;"Standard domestic 15% (Box 7)",AND(LEN(D3423)=15,LEFT(D3423,1)="3",RIGHT(D3423,1)="3",ISNUMBER(--D3423)))),I3423,0))</f>
        <v/>
      </c>
      <c r="T3423" s="34">
        <f>IF(A3423="","",R3423-S3423)</f>
        <v/>
      </c>
      <c r="U3423" s="23">
        <f>IF(A3423="","",IF(O3423=0,"Outside audit periods; ","")&amp;IF(F3423="","No VAT category; ","")&amp;IF(ABS(Q3423)&gt;Setup!$B$10,"VAT ≠ 15% × net; ","")&amp;IF(AND(F3423="Standard domestic 15% (Box 7)",NOT(AND(LEN(D3423)=15,LEFT(D3423,1)="3",RIGHT(D3423,1)="3",ISNUMBER(--D3423)))),"Invalid/missing supplier VAT no; ","")&amp;IF(AND(L3423="Yes",K3423&lt;&gt;"Yes"),"VAT claimed without valid tax invoice; ","")&amp;IF(AND(L3423="Yes",ISNUMBER(SEARCH("blocked",G3423))),"Blocked input VAT claimed; ","")&amp;IF(AND(F3423="Import - VAT paid at customs (Box 8)",M3423=""),"Customs declaration no missing; ","")&amp;IF(AND(F3423="Import - Reverse charge (Box 9)",E3423="Saudi Arabia"),"RCM used for a local supplier; ","")&amp;IF(AND(L3423="Yes",NOT(OR(F3423="Standard domestic 15% (Box 7)",F3423="Import - VAT paid at customs (Box 8)",F3423="Import - Reverse charge (Box 9)"))),"VAT claimed on non-taxable category; ",""))</f>
        <v/>
      </c>
    </row>
    <row r="3424">
      <c r="A3424" s="17" t="n"/>
      <c r="B3424" s="14" t="n"/>
      <c r="C3424" s="14" t="n"/>
      <c r="D3424" s="16" t="n"/>
      <c r="E3424" s="14" t="n"/>
      <c r="F3424" s="14" t="n"/>
      <c r="G3424" s="14" t="n"/>
      <c r="H3424" s="19" t="n"/>
      <c r="I3424" s="19" t="n"/>
      <c r="J3424" s="34">
        <f>IF(A3424="","",H3424+I3424)</f>
        <v/>
      </c>
      <c r="K3424" s="14" t="n"/>
      <c r="L3424" s="14" t="n"/>
      <c r="M3424" s="14" t="n"/>
      <c r="N3424" s="14" t="n"/>
      <c r="O3424" s="20">
        <f>IF(A3424="","",SUMPRODUCT((A3424&gt;=Setup!$C$19:$C$30)*(A3424&lt;=Setup!$D$19:$D$30)*Setup!$A$19:$A$30))</f>
        <v/>
      </c>
      <c r="P3424" s="34">
        <f>IF(A3424="","",IF(OR(F3424="Standard domestic 15% (Box 7)",F3424="Import - VAT paid at customs (Box 8)",F3424="Import - Reverse charge (Box 9)"),ROUND(H3424*Setup!$B$9,2),0))</f>
        <v/>
      </c>
      <c r="Q3424" s="34">
        <f>IF(A3424="","",I3424-P3424)</f>
        <v/>
      </c>
      <c r="R3424" s="34">
        <f>IF(A3424="","",IF(L3424="Yes",I3424,0))</f>
        <v/>
      </c>
      <c r="S3424" s="34">
        <f>IF(A3424="","",IF(AND(L3424="Yes",K3424="Yes",NOT(ISNUMBER(SEARCH("blocked",G3424))),OR(F3424="Standard domestic 15% (Box 7)",F3424="Import - VAT paid at customs (Box 8)",F3424="Import - Reverse charge (Box 9)"),OR(F3424&lt;&gt;"Standard domestic 15% (Box 7)",AND(LEN(D3424)=15,LEFT(D3424,1)="3",RIGHT(D3424,1)="3",ISNUMBER(--D3424)))),I3424,0))</f>
        <v/>
      </c>
      <c r="T3424" s="34">
        <f>IF(A3424="","",R3424-S3424)</f>
        <v/>
      </c>
      <c r="U3424" s="23">
        <f>IF(A3424="","",IF(O3424=0,"Outside audit periods; ","")&amp;IF(F3424="","No VAT category; ","")&amp;IF(ABS(Q3424)&gt;Setup!$B$10,"VAT ≠ 15% × net; ","")&amp;IF(AND(F3424="Standard domestic 15% (Box 7)",NOT(AND(LEN(D3424)=15,LEFT(D3424,1)="3",RIGHT(D3424,1)="3",ISNUMBER(--D3424)))),"Invalid/missing supplier VAT no; ","")&amp;IF(AND(L3424="Yes",K3424&lt;&gt;"Yes"),"VAT claimed without valid tax invoice; ","")&amp;IF(AND(L3424="Yes",ISNUMBER(SEARCH("blocked",G3424))),"Blocked input VAT claimed; ","")&amp;IF(AND(F3424="Import - VAT paid at customs (Box 8)",M3424=""),"Customs declaration no missing; ","")&amp;IF(AND(F3424="Import - Reverse charge (Box 9)",E3424="Saudi Arabia"),"RCM used for a local supplier; ","")&amp;IF(AND(L3424="Yes",NOT(OR(F3424="Standard domestic 15% (Box 7)",F3424="Import - VAT paid at customs (Box 8)",F3424="Import - Reverse charge (Box 9)"))),"VAT claimed on non-taxable category; ",""))</f>
        <v/>
      </c>
    </row>
    <row r="3425">
      <c r="A3425" s="17" t="n"/>
      <c r="B3425" s="14" t="n"/>
      <c r="C3425" s="14" t="n"/>
      <c r="D3425" s="16" t="n"/>
      <c r="E3425" s="14" t="n"/>
      <c r="F3425" s="14" t="n"/>
      <c r="G3425" s="14" t="n"/>
      <c r="H3425" s="19" t="n"/>
      <c r="I3425" s="19" t="n"/>
      <c r="J3425" s="34">
        <f>IF(A3425="","",H3425+I3425)</f>
        <v/>
      </c>
      <c r="K3425" s="14" t="n"/>
      <c r="L3425" s="14" t="n"/>
      <c r="M3425" s="14" t="n"/>
      <c r="N3425" s="14" t="n"/>
      <c r="O3425" s="20">
        <f>IF(A3425="","",SUMPRODUCT((A3425&gt;=Setup!$C$19:$C$30)*(A3425&lt;=Setup!$D$19:$D$30)*Setup!$A$19:$A$30))</f>
        <v/>
      </c>
      <c r="P3425" s="34">
        <f>IF(A3425="","",IF(OR(F3425="Standard domestic 15% (Box 7)",F3425="Import - VAT paid at customs (Box 8)",F3425="Import - Reverse charge (Box 9)"),ROUND(H3425*Setup!$B$9,2),0))</f>
        <v/>
      </c>
      <c r="Q3425" s="34">
        <f>IF(A3425="","",I3425-P3425)</f>
        <v/>
      </c>
      <c r="R3425" s="34">
        <f>IF(A3425="","",IF(L3425="Yes",I3425,0))</f>
        <v/>
      </c>
      <c r="S3425" s="34">
        <f>IF(A3425="","",IF(AND(L3425="Yes",K3425="Yes",NOT(ISNUMBER(SEARCH("blocked",G3425))),OR(F3425="Standard domestic 15% (Box 7)",F3425="Import - VAT paid at customs (Box 8)",F3425="Import - Reverse charge (Box 9)"),OR(F3425&lt;&gt;"Standard domestic 15% (Box 7)",AND(LEN(D3425)=15,LEFT(D3425,1)="3",RIGHT(D3425,1)="3",ISNUMBER(--D3425)))),I3425,0))</f>
        <v/>
      </c>
      <c r="T3425" s="34">
        <f>IF(A3425="","",R3425-S3425)</f>
        <v/>
      </c>
      <c r="U3425" s="23">
        <f>IF(A3425="","",IF(O3425=0,"Outside audit periods; ","")&amp;IF(F3425="","No VAT category; ","")&amp;IF(ABS(Q3425)&gt;Setup!$B$10,"VAT ≠ 15% × net; ","")&amp;IF(AND(F3425="Standard domestic 15% (Box 7)",NOT(AND(LEN(D3425)=15,LEFT(D3425,1)="3",RIGHT(D3425,1)="3",ISNUMBER(--D3425)))),"Invalid/missing supplier VAT no; ","")&amp;IF(AND(L3425="Yes",K3425&lt;&gt;"Yes"),"VAT claimed without valid tax invoice; ","")&amp;IF(AND(L3425="Yes",ISNUMBER(SEARCH("blocked",G3425))),"Blocked input VAT claimed; ","")&amp;IF(AND(F3425="Import - VAT paid at customs (Box 8)",M3425=""),"Customs declaration no missing; ","")&amp;IF(AND(F3425="Import - Reverse charge (Box 9)",E3425="Saudi Arabia"),"RCM used for a local supplier; ","")&amp;IF(AND(L3425="Yes",NOT(OR(F3425="Standard domestic 15% (Box 7)",F3425="Import - VAT paid at customs (Box 8)",F3425="Import - Reverse charge (Box 9)"))),"VAT claimed on non-taxable category; ",""))</f>
        <v/>
      </c>
    </row>
    <row r="3426">
      <c r="A3426" s="17" t="n"/>
      <c r="B3426" s="14" t="n"/>
      <c r="C3426" s="14" t="n"/>
      <c r="D3426" s="16" t="n"/>
      <c r="E3426" s="14" t="n"/>
      <c r="F3426" s="14" t="n"/>
      <c r="G3426" s="14" t="n"/>
      <c r="H3426" s="19" t="n"/>
      <c r="I3426" s="19" t="n"/>
      <c r="J3426" s="34">
        <f>IF(A3426="","",H3426+I3426)</f>
        <v/>
      </c>
      <c r="K3426" s="14" t="n"/>
      <c r="L3426" s="14" t="n"/>
      <c r="M3426" s="14" t="n"/>
      <c r="N3426" s="14" t="n"/>
      <c r="O3426" s="20">
        <f>IF(A3426="","",SUMPRODUCT((A3426&gt;=Setup!$C$19:$C$30)*(A3426&lt;=Setup!$D$19:$D$30)*Setup!$A$19:$A$30))</f>
        <v/>
      </c>
      <c r="P3426" s="34">
        <f>IF(A3426="","",IF(OR(F3426="Standard domestic 15% (Box 7)",F3426="Import - VAT paid at customs (Box 8)",F3426="Import - Reverse charge (Box 9)"),ROUND(H3426*Setup!$B$9,2),0))</f>
        <v/>
      </c>
      <c r="Q3426" s="34">
        <f>IF(A3426="","",I3426-P3426)</f>
        <v/>
      </c>
      <c r="R3426" s="34">
        <f>IF(A3426="","",IF(L3426="Yes",I3426,0))</f>
        <v/>
      </c>
      <c r="S3426" s="34">
        <f>IF(A3426="","",IF(AND(L3426="Yes",K3426="Yes",NOT(ISNUMBER(SEARCH("blocked",G3426))),OR(F3426="Standard domestic 15% (Box 7)",F3426="Import - VAT paid at customs (Box 8)",F3426="Import - Reverse charge (Box 9)"),OR(F3426&lt;&gt;"Standard domestic 15% (Box 7)",AND(LEN(D3426)=15,LEFT(D3426,1)="3",RIGHT(D3426,1)="3",ISNUMBER(--D3426)))),I3426,0))</f>
        <v/>
      </c>
      <c r="T3426" s="34">
        <f>IF(A3426="","",R3426-S3426)</f>
        <v/>
      </c>
      <c r="U3426" s="23">
        <f>IF(A3426="","",IF(O3426=0,"Outside audit periods; ","")&amp;IF(F3426="","No VAT category; ","")&amp;IF(ABS(Q3426)&gt;Setup!$B$10,"VAT ≠ 15% × net; ","")&amp;IF(AND(F3426="Standard domestic 15% (Box 7)",NOT(AND(LEN(D3426)=15,LEFT(D3426,1)="3",RIGHT(D3426,1)="3",ISNUMBER(--D3426)))),"Invalid/missing supplier VAT no; ","")&amp;IF(AND(L3426="Yes",K3426&lt;&gt;"Yes"),"VAT claimed without valid tax invoice; ","")&amp;IF(AND(L3426="Yes",ISNUMBER(SEARCH("blocked",G3426))),"Blocked input VAT claimed; ","")&amp;IF(AND(F3426="Import - VAT paid at customs (Box 8)",M3426=""),"Customs declaration no missing; ","")&amp;IF(AND(F3426="Import - Reverse charge (Box 9)",E3426="Saudi Arabia"),"RCM used for a local supplier; ","")&amp;IF(AND(L3426="Yes",NOT(OR(F3426="Standard domestic 15% (Box 7)",F3426="Import - VAT paid at customs (Box 8)",F3426="Import - Reverse charge (Box 9)"))),"VAT claimed on non-taxable category; ",""))</f>
        <v/>
      </c>
    </row>
    <row r="3427">
      <c r="A3427" s="17" t="n"/>
      <c r="B3427" s="14" t="n"/>
      <c r="C3427" s="14" t="n"/>
      <c r="D3427" s="16" t="n"/>
      <c r="E3427" s="14" t="n"/>
      <c r="F3427" s="14" t="n"/>
      <c r="G3427" s="14" t="n"/>
      <c r="H3427" s="19" t="n"/>
      <c r="I3427" s="19" t="n"/>
      <c r="J3427" s="34">
        <f>IF(A3427="","",H3427+I3427)</f>
        <v/>
      </c>
      <c r="K3427" s="14" t="n"/>
      <c r="L3427" s="14" t="n"/>
      <c r="M3427" s="14" t="n"/>
      <c r="N3427" s="14" t="n"/>
      <c r="O3427" s="20">
        <f>IF(A3427="","",SUMPRODUCT((A3427&gt;=Setup!$C$19:$C$30)*(A3427&lt;=Setup!$D$19:$D$30)*Setup!$A$19:$A$30))</f>
        <v/>
      </c>
      <c r="P3427" s="34">
        <f>IF(A3427="","",IF(OR(F3427="Standard domestic 15% (Box 7)",F3427="Import - VAT paid at customs (Box 8)",F3427="Import - Reverse charge (Box 9)"),ROUND(H3427*Setup!$B$9,2),0))</f>
        <v/>
      </c>
      <c r="Q3427" s="34">
        <f>IF(A3427="","",I3427-P3427)</f>
        <v/>
      </c>
      <c r="R3427" s="34">
        <f>IF(A3427="","",IF(L3427="Yes",I3427,0))</f>
        <v/>
      </c>
      <c r="S3427" s="34">
        <f>IF(A3427="","",IF(AND(L3427="Yes",K3427="Yes",NOT(ISNUMBER(SEARCH("blocked",G3427))),OR(F3427="Standard domestic 15% (Box 7)",F3427="Import - VAT paid at customs (Box 8)",F3427="Import - Reverse charge (Box 9)"),OR(F3427&lt;&gt;"Standard domestic 15% (Box 7)",AND(LEN(D3427)=15,LEFT(D3427,1)="3",RIGHT(D3427,1)="3",ISNUMBER(--D3427)))),I3427,0))</f>
        <v/>
      </c>
      <c r="T3427" s="34">
        <f>IF(A3427="","",R3427-S3427)</f>
        <v/>
      </c>
      <c r="U3427" s="23">
        <f>IF(A3427="","",IF(O3427=0,"Outside audit periods; ","")&amp;IF(F3427="","No VAT category; ","")&amp;IF(ABS(Q3427)&gt;Setup!$B$10,"VAT ≠ 15% × net; ","")&amp;IF(AND(F3427="Standard domestic 15% (Box 7)",NOT(AND(LEN(D3427)=15,LEFT(D3427,1)="3",RIGHT(D3427,1)="3",ISNUMBER(--D3427)))),"Invalid/missing supplier VAT no; ","")&amp;IF(AND(L3427="Yes",K3427&lt;&gt;"Yes"),"VAT claimed without valid tax invoice; ","")&amp;IF(AND(L3427="Yes",ISNUMBER(SEARCH("blocked",G3427))),"Blocked input VAT claimed; ","")&amp;IF(AND(F3427="Import - VAT paid at customs (Box 8)",M3427=""),"Customs declaration no missing; ","")&amp;IF(AND(F3427="Import - Reverse charge (Box 9)",E3427="Saudi Arabia"),"RCM used for a local supplier; ","")&amp;IF(AND(L3427="Yes",NOT(OR(F3427="Standard domestic 15% (Box 7)",F3427="Import - VAT paid at customs (Box 8)",F3427="Import - Reverse charge (Box 9)"))),"VAT claimed on non-taxable category; ",""))</f>
        <v/>
      </c>
    </row>
    <row r="3428">
      <c r="A3428" s="17" t="n"/>
      <c r="B3428" s="14" t="n"/>
      <c r="C3428" s="14" t="n"/>
      <c r="D3428" s="16" t="n"/>
      <c r="E3428" s="14" t="n"/>
      <c r="F3428" s="14" t="n"/>
      <c r="G3428" s="14" t="n"/>
      <c r="H3428" s="19" t="n"/>
      <c r="I3428" s="19" t="n"/>
      <c r="J3428" s="34">
        <f>IF(A3428="","",H3428+I3428)</f>
        <v/>
      </c>
      <c r="K3428" s="14" t="n"/>
      <c r="L3428" s="14" t="n"/>
      <c r="M3428" s="14" t="n"/>
      <c r="N3428" s="14" t="n"/>
      <c r="O3428" s="20">
        <f>IF(A3428="","",SUMPRODUCT((A3428&gt;=Setup!$C$19:$C$30)*(A3428&lt;=Setup!$D$19:$D$30)*Setup!$A$19:$A$30))</f>
        <v/>
      </c>
      <c r="P3428" s="34">
        <f>IF(A3428="","",IF(OR(F3428="Standard domestic 15% (Box 7)",F3428="Import - VAT paid at customs (Box 8)",F3428="Import - Reverse charge (Box 9)"),ROUND(H3428*Setup!$B$9,2),0))</f>
        <v/>
      </c>
      <c r="Q3428" s="34">
        <f>IF(A3428="","",I3428-P3428)</f>
        <v/>
      </c>
      <c r="R3428" s="34">
        <f>IF(A3428="","",IF(L3428="Yes",I3428,0))</f>
        <v/>
      </c>
      <c r="S3428" s="34">
        <f>IF(A3428="","",IF(AND(L3428="Yes",K3428="Yes",NOT(ISNUMBER(SEARCH("blocked",G3428))),OR(F3428="Standard domestic 15% (Box 7)",F3428="Import - VAT paid at customs (Box 8)",F3428="Import - Reverse charge (Box 9)"),OR(F3428&lt;&gt;"Standard domestic 15% (Box 7)",AND(LEN(D3428)=15,LEFT(D3428,1)="3",RIGHT(D3428,1)="3",ISNUMBER(--D3428)))),I3428,0))</f>
        <v/>
      </c>
      <c r="T3428" s="34">
        <f>IF(A3428="","",R3428-S3428)</f>
        <v/>
      </c>
      <c r="U3428" s="23">
        <f>IF(A3428="","",IF(O3428=0,"Outside audit periods; ","")&amp;IF(F3428="","No VAT category; ","")&amp;IF(ABS(Q3428)&gt;Setup!$B$10,"VAT ≠ 15% × net; ","")&amp;IF(AND(F3428="Standard domestic 15% (Box 7)",NOT(AND(LEN(D3428)=15,LEFT(D3428,1)="3",RIGHT(D3428,1)="3",ISNUMBER(--D3428)))),"Invalid/missing supplier VAT no; ","")&amp;IF(AND(L3428="Yes",K3428&lt;&gt;"Yes"),"VAT claimed without valid tax invoice; ","")&amp;IF(AND(L3428="Yes",ISNUMBER(SEARCH("blocked",G3428))),"Blocked input VAT claimed; ","")&amp;IF(AND(F3428="Import - VAT paid at customs (Box 8)",M3428=""),"Customs declaration no missing; ","")&amp;IF(AND(F3428="Import - Reverse charge (Box 9)",E3428="Saudi Arabia"),"RCM used for a local supplier; ","")&amp;IF(AND(L3428="Yes",NOT(OR(F3428="Standard domestic 15% (Box 7)",F3428="Import - VAT paid at customs (Box 8)",F3428="Import - Reverse charge (Box 9)"))),"VAT claimed on non-taxable category; ",""))</f>
        <v/>
      </c>
    </row>
    <row r="3429">
      <c r="A3429" s="17" t="n"/>
      <c r="B3429" s="14" t="n"/>
      <c r="C3429" s="14" t="n"/>
      <c r="D3429" s="16" t="n"/>
      <c r="E3429" s="14" t="n"/>
      <c r="F3429" s="14" t="n"/>
      <c r="G3429" s="14" t="n"/>
      <c r="H3429" s="19" t="n"/>
      <c r="I3429" s="19" t="n"/>
      <c r="J3429" s="34">
        <f>IF(A3429="","",H3429+I3429)</f>
        <v/>
      </c>
      <c r="K3429" s="14" t="n"/>
      <c r="L3429" s="14" t="n"/>
      <c r="M3429" s="14" t="n"/>
      <c r="N3429" s="14" t="n"/>
      <c r="O3429" s="20">
        <f>IF(A3429="","",SUMPRODUCT((A3429&gt;=Setup!$C$19:$C$30)*(A3429&lt;=Setup!$D$19:$D$30)*Setup!$A$19:$A$30))</f>
        <v/>
      </c>
      <c r="P3429" s="34">
        <f>IF(A3429="","",IF(OR(F3429="Standard domestic 15% (Box 7)",F3429="Import - VAT paid at customs (Box 8)",F3429="Import - Reverse charge (Box 9)"),ROUND(H3429*Setup!$B$9,2),0))</f>
        <v/>
      </c>
      <c r="Q3429" s="34">
        <f>IF(A3429="","",I3429-P3429)</f>
        <v/>
      </c>
      <c r="R3429" s="34">
        <f>IF(A3429="","",IF(L3429="Yes",I3429,0))</f>
        <v/>
      </c>
      <c r="S3429" s="34">
        <f>IF(A3429="","",IF(AND(L3429="Yes",K3429="Yes",NOT(ISNUMBER(SEARCH("blocked",G3429))),OR(F3429="Standard domestic 15% (Box 7)",F3429="Import - VAT paid at customs (Box 8)",F3429="Import - Reverse charge (Box 9)"),OR(F3429&lt;&gt;"Standard domestic 15% (Box 7)",AND(LEN(D3429)=15,LEFT(D3429,1)="3",RIGHT(D3429,1)="3",ISNUMBER(--D3429)))),I3429,0))</f>
        <v/>
      </c>
      <c r="T3429" s="34">
        <f>IF(A3429="","",R3429-S3429)</f>
        <v/>
      </c>
      <c r="U3429" s="23">
        <f>IF(A3429="","",IF(O3429=0,"Outside audit periods; ","")&amp;IF(F3429="","No VAT category; ","")&amp;IF(ABS(Q3429)&gt;Setup!$B$10,"VAT ≠ 15% × net; ","")&amp;IF(AND(F3429="Standard domestic 15% (Box 7)",NOT(AND(LEN(D3429)=15,LEFT(D3429,1)="3",RIGHT(D3429,1)="3",ISNUMBER(--D3429)))),"Invalid/missing supplier VAT no; ","")&amp;IF(AND(L3429="Yes",K3429&lt;&gt;"Yes"),"VAT claimed without valid tax invoice; ","")&amp;IF(AND(L3429="Yes",ISNUMBER(SEARCH("blocked",G3429))),"Blocked input VAT claimed; ","")&amp;IF(AND(F3429="Import - VAT paid at customs (Box 8)",M3429=""),"Customs declaration no missing; ","")&amp;IF(AND(F3429="Import - Reverse charge (Box 9)",E3429="Saudi Arabia"),"RCM used for a local supplier; ","")&amp;IF(AND(L3429="Yes",NOT(OR(F3429="Standard domestic 15% (Box 7)",F3429="Import - VAT paid at customs (Box 8)",F3429="Import - Reverse charge (Box 9)"))),"VAT claimed on non-taxable category; ",""))</f>
        <v/>
      </c>
    </row>
    <row r="3430">
      <c r="A3430" s="17" t="n"/>
      <c r="B3430" s="14" t="n"/>
      <c r="C3430" s="14" t="n"/>
      <c r="D3430" s="16" t="n"/>
      <c r="E3430" s="14" t="n"/>
      <c r="F3430" s="14" t="n"/>
      <c r="G3430" s="14" t="n"/>
      <c r="H3430" s="19" t="n"/>
      <c r="I3430" s="19" t="n"/>
      <c r="J3430" s="34">
        <f>IF(A3430="","",H3430+I3430)</f>
        <v/>
      </c>
      <c r="K3430" s="14" t="n"/>
      <c r="L3430" s="14" t="n"/>
      <c r="M3430" s="14" t="n"/>
      <c r="N3430" s="14" t="n"/>
      <c r="O3430" s="20">
        <f>IF(A3430="","",SUMPRODUCT((A3430&gt;=Setup!$C$19:$C$30)*(A3430&lt;=Setup!$D$19:$D$30)*Setup!$A$19:$A$30))</f>
        <v/>
      </c>
      <c r="P3430" s="34">
        <f>IF(A3430="","",IF(OR(F3430="Standard domestic 15% (Box 7)",F3430="Import - VAT paid at customs (Box 8)",F3430="Import - Reverse charge (Box 9)"),ROUND(H3430*Setup!$B$9,2),0))</f>
        <v/>
      </c>
      <c r="Q3430" s="34">
        <f>IF(A3430="","",I3430-P3430)</f>
        <v/>
      </c>
      <c r="R3430" s="34">
        <f>IF(A3430="","",IF(L3430="Yes",I3430,0))</f>
        <v/>
      </c>
      <c r="S3430" s="34">
        <f>IF(A3430="","",IF(AND(L3430="Yes",K3430="Yes",NOT(ISNUMBER(SEARCH("blocked",G3430))),OR(F3430="Standard domestic 15% (Box 7)",F3430="Import - VAT paid at customs (Box 8)",F3430="Import - Reverse charge (Box 9)"),OR(F3430&lt;&gt;"Standard domestic 15% (Box 7)",AND(LEN(D3430)=15,LEFT(D3430,1)="3",RIGHT(D3430,1)="3",ISNUMBER(--D3430)))),I3430,0))</f>
        <v/>
      </c>
      <c r="T3430" s="34">
        <f>IF(A3430="","",R3430-S3430)</f>
        <v/>
      </c>
      <c r="U3430" s="23">
        <f>IF(A3430="","",IF(O3430=0,"Outside audit periods; ","")&amp;IF(F3430="","No VAT category; ","")&amp;IF(ABS(Q3430)&gt;Setup!$B$10,"VAT ≠ 15% × net; ","")&amp;IF(AND(F3430="Standard domestic 15% (Box 7)",NOT(AND(LEN(D3430)=15,LEFT(D3430,1)="3",RIGHT(D3430,1)="3",ISNUMBER(--D3430)))),"Invalid/missing supplier VAT no; ","")&amp;IF(AND(L3430="Yes",K3430&lt;&gt;"Yes"),"VAT claimed without valid tax invoice; ","")&amp;IF(AND(L3430="Yes",ISNUMBER(SEARCH("blocked",G3430))),"Blocked input VAT claimed; ","")&amp;IF(AND(F3430="Import - VAT paid at customs (Box 8)",M3430=""),"Customs declaration no missing; ","")&amp;IF(AND(F3430="Import - Reverse charge (Box 9)",E3430="Saudi Arabia"),"RCM used for a local supplier; ","")&amp;IF(AND(L3430="Yes",NOT(OR(F3430="Standard domestic 15% (Box 7)",F3430="Import - VAT paid at customs (Box 8)",F3430="Import - Reverse charge (Box 9)"))),"VAT claimed on non-taxable category; ",""))</f>
        <v/>
      </c>
    </row>
    <row r="3431">
      <c r="A3431" s="17" t="n"/>
      <c r="B3431" s="14" t="n"/>
      <c r="C3431" s="14" t="n"/>
      <c r="D3431" s="16" t="n"/>
      <c r="E3431" s="14" t="n"/>
      <c r="F3431" s="14" t="n"/>
      <c r="G3431" s="14" t="n"/>
      <c r="H3431" s="19" t="n"/>
      <c r="I3431" s="19" t="n"/>
      <c r="J3431" s="34">
        <f>IF(A3431="","",H3431+I3431)</f>
        <v/>
      </c>
      <c r="K3431" s="14" t="n"/>
      <c r="L3431" s="14" t="n"/>
      <c r="M3431" s="14" t="n"/>
      <c r="N3431" s="14" t="n"/>
      <c r="O3431" s="20">
        <f>IF(A3431="","",SUMPRODUCT((A3431&gt;=Setup!$C$19:$C$30)*(A3431&lt;=Setup!$D$19:$D$30)*Setup!$A$19:$A$30))</f>
        <v/>
      </c>
      <c r="P3431" s="34">
        <f>IF(A3431="","",IF(OR(F3431="Standard domestic 15% (Box 7)",F3431="Import - VAT paid at customs (Box 8)",F3431="Import - Reverse charge (Box 9)"),ROUND(H3431*Setup!$B$9,2),0))</f>
        <v/>
      </c>
      <c r="Q3431" s="34">
        <f>IF(A3431="","",I3431-P3431)</f>
        <v/>
      </c>
      <c r="R3431" s="34">
        <f>IF(A3431="","",IF(L3431="Yes",I3431,0))</f>
        <v/>
      </c>
      <c r="S3431" s="34">
        <f>IF(A3431="","",IF(AND(L3431="Yes",K3431="Yes",NOT(ISNUMBER(SEARCH("blocked",G3431))),OR(F3431="Standard domestic 15% (Box 7)",F3431="Import - VAT paid at customs (Box 8)",F3431="Import - Reverse charge (Box 9)"),OR(F3431&lt;&gt;"Standard domestic 15% (Box 7)",AND(LEN(D3431)=15,LEFT(D3431,1)="3",RIGHT(D3431,1)="3",ISNUMBER(--D3431)))),I3431,0))</f>
        <v/>
      </c>
      <c r="T3431" s="34">
        <f>IF(A3431="","",R3431-S3431)</f>
        <v/>
      </c>
      <c r="U3431" s="23">
        <f>IF(A3431="","",IF(O3431=0,"Outside audit periods; ","")&amp;IF(F3431="","No VAT category; ","")&amp;IF(ABS(Q3431)&gt;Setup!$B$10,"VAT ≠ 15% × net; ","")&amp;IF(AND(F3431="Standard domestic 15% (Box 7)",NOT(AND(LEN(D3431)=15,LEFT(D3431,1)="3",RIGHT(D3431,1)="3",ISNUMBER(--D3431)))),"Invalid/missing supplier VAT no; ","")&amp;IF(AND(L3431="Yes",K3431&lt;&gt;"Yes"),"VAT claimed without valid tax invoice; ","")&amp;IF(AND(L3431="Yes",ISNUMBER(SEARCH("blocked",G3431))),"Blocked input VAT claimed; ","")&amp;IF(AND(F3431="Import - VAT paid at customs (Box 8)",M3431=""),"Customs declaration no missing; ","")&amp;IF(AND(F3431="Import - Reverse charge (Box 9)",E3431="Saudi Arabia"),"RCM used for a local supplier; ","")&amp;IF(AND(L3431="Yes",NOT(OR(F3431="Standard domestic 15% (Box 7)",F3431="Import - VAT paid at customs (Box 8)",F3431="Import - Reverse charge (Box 9)"))),"VAT claimed on non-taxable category; ",""))</f>
        <v/>
      </c>
    </row>
    <row r="3432">
      <c r="A3432" s="17" t="n"/>
      <c r="B3432" s="14" t="n"/>
      <c r="C3432" s="14" t="n"/>
      <c r="D3432" s="16" t="n"/>
      <c r="E3432" s="14" t="n"/>
      <c r="F3432" s="14" t="n"/>
      <c r="G3432" s="14" t="n"/>
      <c r="H3432" s="19" t="n"/>
      <c r="I3432" s="19" t="n"/>
      <c r="J3432" s="34">
        <f>IF(A3432="","",H3432+I3432)</f>
        <v/>
      </c>
      <c r="K3432" s="14" t="n"/>
      <c r="L3432" s="14" t="n"/>
      <c r="M3432" s="14" t="n"/>
      <c r="N3432" s="14" t="n"/>
      <c r="O3432" s="20">
        <f>IF(A3432="","",SUMPRODUCT((A3432&gt;=Setup!$C$19:$C$30)*(A3432&lt;=Setup!$D$19:$D$30)*Setup!$A$19:$A$30))</f>
        <v/>
      </c>
      <c r="P3432" s="34">
        <f>IF(A3432="","",IF(OR(F3432="Standard domestic 15% (Box 7)",F3432="Import - VAT paid at customs (Box 8)",F3432="Import - Reverse charge (Box 9)"),ROUND(H3432*Setup!$B$9,2),0))</f>
        <v/>
      </c>
      <c r="Q3432" s="34">
        <f>IF(A3432="","",I3432-P3432)</f>
        <v/>
      </c>
      <c r="R3432" s="34">
        <f>IF(A3432="","",IF(L3432="Yes",I3432,0))</f>
        <v/>
      </c>
      <c r="S3432" s="34">
        <f>IF(A3432="","",IF(AND(L3432="Yes",K3432="Yes",NOT(ISNUMBER(SEARCH("blocked",G3432))),OR(F3432="Standard domestic 15% (Box 7)",F3432="Import - VAT paid at customs (Box 8)",F3432="Import - Reverse charge (Box 9)"),OR(F3432&lt;&gt;"Standard domestic 15% (Box 7)",AND(LEN(D3432)=15,LEFT(D3432,1)="3",RIGHT(D3432,1)="3",ISNUMBER(--D3432)))),I3432,0))</f>
        <v/>
      </c>
      <c r="T3432" s="34">
        <f>IF(A3432="","",R3432-S3432)</f>
        <v/>
      </c>
      <c r="U3432" s="23">
        <f>IF(A3432="","",IF(O3432=0,"Outside audit periods; ","")&amp;IF(F3432="","No VAT category; ","")&amp;IF(ABS(Q3432)&gt;Setup!$B$10,"VAT ≠ 15% × net; ","")&amp;IF(AND(F3432="Standard domestic 15% (Box 7)",NOT(AND(LEN(D3432)=15,LEFT(D3432,1)="3",RIGHT(D3432,1)="3",ISNUMBER(--D3432)))),"Invalid/missing supplier VAT no; ","")&amp;IF(AND(L3432="Yes",K3432&lt;&gt;"Yes"),"VAT claimed without valid tax invoice; ","")&amp;IF(AND(L3432="Yes",ISNUMBER(SEARCH("blocked",G3432))),"Blocked input VAT claimed; ","")&amp;IF(AND(F3432="Import - VAT paid at customs (Box 8)",M3432=""),"Customs declaration no missing; ","")&amp;IF(AND(F3432="Import - Reverse charge (Box 9)",E3432="Saudi Arabia"),"RCM used for a local supplier; ","")&amp;IF(AND(L3432="Yes",NOT(OR(F3432="Standard domestic 15% (Box 7)",F3432="Import - VAT paid at customs (Box 8)",F3432="Import - Reverse charge (Box 9)"))),"VAT claimed on non-taxable category; ",""))</f>
        <v/>
      </c>
    </row>
    <row r="3433">
      <c r="A3433" s="17" t="n"/>
      <c r="B3433" s="14" t="n"/>
      <c r="C3433" s="14" t="n"/>
      <c r="D3433" s="16" t="n"/>
      <c r="E3433" s="14" t="n"/>
      <c r="F3433" s="14" t="n"/>
      <c r="G3433" s="14" t="n"/>
      <c r="H3433" s="19" t="n"/>
      <c r="I3433" s="19" t="n"/>
      <c r="J3433" s="34">
        <f>IF(A3433="","",H3433+I3433)</f>
        <v/>
      </c>
      <c r="K3433" s="14" t="n"/>
      <c r="L3433" s="14" t="n"/>
      <c r="M3433" s="14" t="n"/>
      <c r="N3433" s="14" t="n"/>
      <c r="O3433" s="20">
        <f>IF(A3433="","",SUMPRODUCT((A3433&gt;=Setup!$C$19:$C$30)*(A3433&lt;=Setup!$D$19:$D$30)*Setup!$A$19:$A$30))</f>
        <v/>
      </c>
      <c r="P3433" s="34">
        <f>IF(A3433="","",IF(OR(F3433="Standard domestic 15% (Box 7)",F3433="Import - VAT paid at customs (Box 8)",F3433="Import - Reverse charge (Box 9)"),ROUND(H3433*Setup!$B$9,2),0))</f>
        <v/>
      </c>
      <c r="Q3433" s="34">
        <f>IF(A3433="","",I3433-P3433)</f>
        <v/>
      </c>
      <c r="R3433" s="34">
        <f>IF(A3433="","",IF(L3433="Yes",I3433,0))</f>
        <v/>
      </c>
      <c r="S3433" s="34">
        <f>IF(A3433="","",IF(AND(L3433="Yes",K3433="Yes",NOT(ISNUMBER(SEARCH("blocked",G3433))),OR(F3433="Standard domestic 15% (Box 7)",F3433="Import - VAT paid at customs (Box 8)",F3433="Import - Reverse charge (Box 9)"),OR(F3433&lt;&gt;"Standard domestic 15% (Box 7)",AND(LEN(D3433)=15,LEFT(D3433,1)="3",RIGHT(D3433,1)="3",ISNUMBER(--D3433)))),I3433,0))</f>
        <v/>
      </c>
      <c r="T3433" s="34">
        <f>IF(A3433="","",R3433-S3433)</f>
        <v/>
      </c>
      <c r="U3433" s="23">
        <f>IF(A3433="","",IF(O3433=0,"Outside audit periods; ","")&amp;IF(F3433="","No VAT category; ","")&amp;IF(ABS(Q3433)&gt;Setup!$B$10,"VAT ≠ 15% × net; ","")&amp;IF(AND(F3433="Standard domestic 15% (Box 7)",NOT(AND(LEN(D3433)=15,LEFT(D3433,1)="3",RIGHT(D3433,1)="3",ISNUMBER(--D3433)))),"Invalid/missing supplier VAT no; ","")&amp;IF(AND(L3433="Yes",K3433&lt;&gt;"Yes"),"VAT claimed without valid tax invoice; ","")&amp;IF(AND(L3433="Yes",ISNUMBER(SEARCH("blocked",G3433))),"Blocked input VAT claimed; ","")&amp;IF(AND(F3433="Import - VAT paid at customs (Box 8)",M3433=""),"Customs declaration no missing; ","")&amp;IF(AND(F3433="Import - Reverse charge (Box 9)",E3433="Saudi Arabia"),"RCM used for a local supplier; ","")&amp;IF(AND(L3433="Yes",NOT(OR(F3433="Standard domestic 15% (Box 7)",F3433="Import - VAT paid at customs (Box 8)",F3433="Import - Reverse charge (Box 9)"))),"VAT claimed on non-taxable category; ",""))</f>
        <v/>
      </c>
    </row>
    <row r="3434">
      <c r="A3434" s="17" t="n"/>
      <c r="B3434" s="14" t="n"/>
      <c r="C3434" s="14" t="n"/>
      <c r="D3434" s="16" t="n"/>
      <c r="E3434" s="14" t="n"/>
      <c r="F3434" s="14" t="n"/>
      <c r="G3434" s="14" t="n"/>
      <c r="H3434" s="19" t="n"/>
      <c r="I3434" s="19" t="n"/>
      <c r="J3434" s="34">
        <f>IF(A3434="","",H3434+I3434)</f>
        <v/>
      </c>
      <c r="K3434" s="14" t="n"/>
      <c r="L3434" s="14" t="n"/>
      <c r="M3434" s="14" t="n"/>
      <c r="N3434" s="14" t="n"/>
      <c r="O3434" s="20">
        <f>IF(A3434="","",SUMPRODUCT((A3434&gt;=Setup!$C$19:$C$30)*(A3434&lt;=Setup!$D$19:$D$30)*Setup!$A$19:$A$30))</f>
        <v/>
      </c>
      <c r="P3434" s="34">
        <f>IF(A3434="","",IF(OR(F3434="Standard domestic 15% (Box 7)",F3434="Import - VAT paid at customs (Box 8)",F3434="Import - Reverse charge (Box 9)"),ROUND(H3434*Setup!$B$9,2),0))</f>
        <v/>
      </c>
      <c r="Q3434" s="34">
        <f>IF(A3434="","",I3434-P3434)</f>
        <v/>
      </c>
      <c r="R3434" s="34">
        <f>IF(A3434="","",IF(L3434="Yes",I3434,0))</f>
        <v/>
      </c>
      <c r="S3434" s="34">
        <f>IF(A3434="","",IF(AND(L3434="Yes",K3434="Yes",NOT(ISNUMBER(SEARCH("blocked",G3434))),OR(F3434="Standard domestic 15% (Box 7)",F3434="Import - VAT paid at customs (Box 8)",F3434="Import - Reverse charge (Box 9)"),OR(F3434&lt;&gt;"Standard domestic 15% (Box 7)",AND(LEN(D3434)=15,LEFT(D3434,1)="3",RIGHT(D3434,1)="3",ISNUMBER(--D3434)))),I3434,0))</f>
        <v/>
      </c>
      <c r="T3434" s="34">
        <f>IF(A3434="","",R3434-S3434)</f>
        <v/>
      </c>
      <c r="U3434" s="23">
        <f>IF(A3434="","",IF(O3434=0,"Outside audit periods; ","")&amp;IF(F3434="","No VAT category; ","")&amp;IF(ABS(Q3434)&gt;Setup!$B$10,"VAT ≠ 15% × net; ","")&amp;IF(AND(F3434="Standard domestic 15% (Box 7)",NOT(AND(LEN(D3434)=15,LEFT(D3434,1)="3",RIGHT(D3434,1)="3",ISNUMBER(--D3434)))),"Invalid/missing supplier VAT no; ","")&amp;IF(AND(L3434="Yes",K3434&lt;&gt;"Yes"),"VAT claimed without valid tax invoice; ","")&amp;IF(AND(L3434="Yes",ISNUMBER(SEARCH("blocked",G3434))),"Blocked input VAT claimed; ","")&amp;IF(AND(F3434="Import - VAT paid at customs (Box 8)",M3434=""),"Customs declaration no missing; ","")&amp;IF(AND(F3434="Import - Reverse charge (Box 9)",E3434="Saudi Arabia"),"RCM used for a local supplier; ","")&amp;IF(AND(L3434="Yes",NOT(OR(F3434="Standard domestic 15% (Box 7)",F3434="Import - VAT paid at customs (Box 8)",F3434="Import - Reverse charge (Box 9)"))),"VAT claimed on non-taxable category; ",""))</f>
        <v/>
      </c>
    </row>
    <row r="3435">
      <c r="A3435" s="17" t="n"/>
      <c r="B3435" s="14" t="n"/>
      <c r="C3435" s="14" t="n"/>
      <c r="D3435" s="16" t="n"/>
      <c r="E3435" s="14" t="n"/>
      <c r="F3435" s="14" t="n"/>
      <c r="G3435" s="14" t="n"/>
      <c r="H3435" s="19" t="n"/>
      <c r="I3435" s="19" t="n"/>
      <c r="J3435" s="34">
        <f>IF(A3435="","",H3435+I3435)</f>
        <v/>
      </c>
      <c r="K3435" s="14" t="n"/>
      <c r="L3435" s="14" t="n"/>
      <c r="M3435" s="14" t="n"/>
      <c r="N3435" s="14" t="n"/>
      <c r="O3435" s="20">
        <f>IF(A3435="","",SUMPRODUCT((A3435&gt;=Setup!$C$19:$C$30)*(A3435&lt;=Setup!$D$19:$D$30)*Setup!$A$19:$A$30))</f>
        <v/>
      </c>
      <c r="P3435" s="34">
        <f>IF(A3435="","",IF(OR(F3435="Standard domestic 15% (Box 7)",F3435="Import - VAT paid at customs (Box 8)",F3435="Import - Reverse charge (Box 9)"),ROUND(H3435*Setup!$B$9,2),0))</f>
        <v/>
      </c>
      <c r="Q3435" s="34">
        <f>IF(A3435="","",I3435-P3435)</f>
        <v/>
      </c>
      <c r="R3435" s="34">
        <f>IF(A3435="","",IF(L3435="Yes",I3435,0))</f>
        <v/>
      </c>
      <c r="S3435" s="34">
        <f>IF(A3435="","",IF(AND(L3435="Yes",K3435="Yes",NOT(ISNUMBER(SEARCH("blocked",G3435))),OR(F3435="Standard domestic 15% (Box 7)",F3435="Import - VAT paid at customs (Box 8)",F3435="Import - Reverse charge (Box 9)"),OR(F3435&lt;&gt;"Standard domestic 15% (Box 7)",AND(LEN(D3435)=15,LEFT(D3435,1)="3",RIGHT(D3435,1)="3",ISNUMBER(--D3435)))),I3435,0))</f>
        <v/>
      </c>
      <c r="T3435" s="34">
        <f>IF(A3435="","",R3435-S3435)</f>
        <v/>
      </c>
      <c r="U3435" s="23">
        <f>IF(A3435="","",IF(O3435=0,"Outside audit periods; ","")&amp;IF(F3435="","No VAT category; ","")&amp;IF(ABS(Q3435)&gt;Setup!$B$10,"VAT ≠ 15% × net; ","")&amp;IF(AND(F3435="Standard domestic 15% (Box 7)",NOT(AND(LEN(D3435)=15,LEFT(D3435,1)="3",RIGHT(D3435,1)="3",ISNUMBER(--D3435)))),"Invalid/missing supplier VAT no; ","")&amp;IF(AND(L3435="Yes",K3435&lt;&gt;"Yes"),"VAT claimed without valid tax invoice; ","")&amp;IF(AND(L3435="Yes",ISNUMBER(SEARCH("blocked",G3435))),"Blocked input VAT claimed; ","")&amp;IF(AND(F3435="Import - VAT paid at customs (Box 8)",M3435=""),"Customs declaration no missing; ","")&amp;IF(AND(F3435="Import - Reverse charge (Box 9)",E3435="Saudi Arabia"),"RCM used for a local supplier; ","")&amp;IF(AND(L3435="Yes",NOT(OR(F3435="Standard domestic 15% (Box 7)",F3435="Import - VAT paid at customs (Box 8)",F3435="Import - Reverse charge (Box 9)"))),"VAT claimed on non-taxable category; ",""))</f>
        <v/>
      </c>
    </row>
    <row r="3436">
      <c r="A3436" s="17" t="n"/>
      <c r="B3436" s="14" t="n"/>
      <c r="C3436" s="14" t="n"/>
      <c r="D3436" s="16" t="n"/>
      <c r="E3436" s="14" t="n"/>
      <c r="F3436" s="14" t="n"/>
      <c r="G3436" s="14" t="n"/>
      <c r="H3436" s="19" t="n"/>
      <c r="I3436" s="19" t="n"/>
      <c r="J3436" s="34">
        <f>IF(A3436="","",H3436+I3436)</f>
        <v/>
      </c>
      <c r="K3436" s="14" t="n"/>
      <c r="L3436" s="14" t="n"/>
      <c r="M3436" s="14" t="n"/>
      <c r="N3436" s="14" t="n"/>
      <c r="O3436" s="20">
        <f>IF(A3436="","",SUMPRODUCT((A3436&gt;=Setup!$C$19:$C$30)*(A3436&lt;=Setup!$D$19:$D$30)*Setup!$A$19:$A$30))</f>
        <v/>
      </c>
      <c r="P3436" s="34">
        <f>IF(A3436="","",IF(OR(F3436="Standard domestic 15% (Box 7)",F3436="Import - VAT paid at customs (Box 8)",F3436="Import - Reverse charge (Box 9)"),ROUND(H3436*Setup!$B$9,2),0))</f>
        <v/>
      </c>
      <c r="Q3436" s="34">
        <f>IF(A3436="","",I3436-P3436)</f>
        <v/>
      </c>
      <c r="R3436" s="34">
        <f>IF(A3436="","",IF(L3436="Yes",I3436,0))</f>
        <v/>
      </c>
      <c r="S3436" s="34">
        <f>IF(A3436="","",IF(AND(L3436="Yes",K3436="Yes",NOT(ISNUMBER(SEARCH("blocked",G3436))),OR(F3436="Standard domestic 15% (Box 7)",F3436="Import - VAT paid at customs (Box 8)",F3436="Import - Reverse charge (Box 9)"),OR(F3436&lt;&gt;"Standard domestic 15% (Box 7)",AND(LEN(D3436)=15,LEFT(D3436,1)="3",RIGHT(D3436,1)="3",ISNUMBER(--D3436)))),I3436,0))</f>
        <v/>
      </c>
      <c r="T3436" s="34">
        <f>IF(A3436="","",R3436-S3436)</f>
        <v/>
      </c>
      <c r="U3436" s="23">
        <f>IF(A3436="","",IF(O3436=0,"Outside audit periods; ","")&amp;IF(F3436="","No VAT category; ","")&amp;IF(ABS(Q3436)&gt;Setup!$B$10,"VAT ≠ 15% × net; ","")&amp;IF(AND(F3436="Standard domestic 15% (Box 7)",NOT(AND(LEN(D3436)=15,LEFT(D3436,1)="3",RIGHT(D3436,1)="3",ISNUMBER(--D3436)))),"Invalid/missing supplier VAT no; ","")&amp;IF(AND(L3436="Yes",K3436&lt;&gt;"Yes"),"VAT claimed without valid tax invoice; ","")&amp;IF(AND(L3436="Yes",ISNUMBER(SEARCH("blocked",G3436))),"Blocked input VAT claimed; ","")&amp;IF(AND(F3436="Import - VAT paid at customs (Box 8)",M3436=""),"Customs declaration no missing; ","")&amp;IF(AND(F3436="Import - Reverse charge (Box 9)",E3436="Saudi Arabia"),"RCM used for a local supplier; ","")&amp;IF(AND(L3436="Yes",NOT(OR(F3436="Standard domestic 15% (Box 7)",F3436="Import - VAT paid at customs (Box 8)",F3436="Import - Reverse charge (Box 9)"))),"VAT claimed on non-taxable category; ",""))</f>
        <v/>
      </c>
    </row>
    <row r="3437">
      <c r="A3437" s="17" t="n"/>
      <c r="B3437" s="14" t="n"/>
      <c r="C3437" s="14" t="n"/>
      <c r="D3437" s="16" t="n"/>
      <c r="E3437" s="14" t="n"/>
      <c r="F3437" s="14" t="n"/>
      <c r="G3437" s="14" t="n"/>
      <c r="H3437" s="19" t="n"/>
      <c r="I3437" s="19" t="n"/>
      <c r="J3437" s="34">
        <f>IF(A3437="","",H3437+I3437)</f>
        <v/>
      </c>
      <c r="K3437" s="14" t="n"/>
      <c r="L3437" s="14" t="n"/>
      <c r="M3437" s="14" t="n"/>
      <c r="N3437" s="14" t="n"/>
      <c r="O3437" s="20">
        <f>IF(A3437="","",SUMPRODUCT((A3437&gt;=Setup!$C$19:$C$30)*(A3437&lt;=Setup!$D$19:$D$30)*Setup!$A$19:$A$30))</f>
        <v/>
      </c>
      <c r="P3437" s="34">
        <f>IF(A3437="","",IF(OR(F3437="Standard domestic 15% (Box 7)",F3437="Import - VAT paid at customs (Box 8)",F3437="Import - Reverse charge (Box 9)"),ROUND(H3437*Setup!$B$9,2),0))</f>
        <v/>
      </c>
      <c r="Q3437" s="34">
        <f>IF(A3437="","",I3437-P3437)</f>
        <v/>
      </c>
      <c r="R3437" s="34">
        <f>IF(A3437="","",IF(L3437="Yes",I3437,0))</f>
        <v/>
      </c>
      <c r="S3437" s="34">
        <f>IF(A3437="","",IF(AND(L3437="Yes",K3437="Yes",NOT(ISNUMBER(SEARCH("blocked",G3437))),OR(F3437="Standard domestic 15% (Box 7)",F3437="Import - VAT paid at customs (Box 8)",F3437="Import - Reverse charge (Box 9)"),OR(F3437&lt;&gt;"Standard domestic 15% (Box 7)",AND(LEN(D3437)=15,LEFT(D3437,1)="3",RIGHT(D3437,1)="3",ISNUMBER(--D3437)))),I3437,0))</f>
        <v/>
      </c>
      <c r="T3437" s="34">
        <f>IF(A3437="","",R3437-S3437)</f>
        <v/>
      </c>
      <c r="U3437" s="23">
        <f>IF(A3437="","",IF(O3437=0,"Outside audit periods; ","")&amp;IF(F3437="","No VAT category; ","")&amp;IF(ABS(Q3437)&gt;Setup!$B$10,"VAT ≠ 15% × net; ","")&amp;IF(AND(F3437="Standard domestic 15% (Box 7)",NOT(AND(LEN(D3437)=15,LEFT(D3437,1)="3",RIGHT(D3437,1)="3",ISNUMBER(--D3437)))),"Invalid/missing supplier VAT no; ","")&amp;IF(AND(L3437="Yes",K3437&lt;&gt;"Yes"),"VAT claimed without valid tax invoice; ","")&amp;IF(AND(L3437="Yes",ISNUMBER(SEARCH("blocked",G3437))),"Blocked input VAT claimed; ","")&amp;IF(AND(F3437="Import - VAT paid at customs (Box 8)",M3437=""),"Customs declaration no missing; ","")&amp;IF(AND(F3437="Import - Reverse charge (Box 9)",E3437="Saudi Arabia"),"RCM used for a local supplier; ","")&amp;IF(AND(L3437="Yes",NOT(OR(F3437="Standard domestic 15% (Box 7)",F3437="Import - VAT paid at customs (Box 8)",F3437="Import - Reverse charge (Box 9)"))),"VAT claimed on non-taxable category; ",""))</f>
        <v/>
      </c>
    </row>
    <row r="3438">
      <c r="A3438" s="17" t="n"/>
      <c r="B3438" s="14" t="n"/>
      <c r="C3438" s="14" t="n"/>
      <c r="D3438" s="16" t="n"/>
      <c r="E3438" s="14" t="n"/>
      <c r="F3438" s="14" t="n"/>
      <c r="G3438" s="14" t="n"/>
      <c r="H3438" s="19" t="n"/>
      <c r="I3438" s="19" t="n"/>
      <c r="J3438" s="34">
        <f>IF(A3438="","",H3438+I3438)</f>
        <v/>
      </c>
      <c r="K3438" s="14" t="n"/>
      <c r="L3438" s="14" t="n"/>
      <c r="M3438" s="14" t="n"/>
      <c r="N3438" s="14" t="n"/>
      <c r="O3438" s="20">
        <f>IF(A3438="","",SUMPRODUCT((A3438&gt;=Setup!$C$19:$C$30)*(A3438&lt;=Setup!$D$19:$D$30)*Setup!$A$19:$A$30))</f>
        <v/>
      </c>
      <c r="P3438" s="34">
        <f>IF(A3438="","",IF(OR(F3438="Standard domestic 15% (Box 7)",F3438="Import - VAT paid at customs (Box 8)",F3438="Import - Reverse charge (Box 9)"),ROUND(H3438*Setup!$B$9,2),0))</f>
        <v/>
      </c>
      <c r="Q3438" s="34">
        <f>IF(A3438="","",I3438-P3438)</f>
        <v/>
      </c>
      <c r="R3438" s="34">
        <f>IF(A3438="","",IF(L3438="Yes",I3438,0))</f>
        <v/>
      </c>
      <c r="S3438" s="34">
        <f>IF(A3438="","",IF(AND(L3438="Yes",K3438="Yes",NOT(ISNUMBER(SEARCH("blocked",G3438))),OR(F3438="Standard domestic 15% (Box 7)",F3438="Import - VAT paid at customs (Box 8)",F3438="Import - Reverse charge (Box 9)"),OR(F3438&lt;&gt;"Standard domestic 15% (Box 7)",AND(LEN(D3438)=15,LEFT(D3438,1)="3",RIGHT(D3438,1)="3",ISNUMBER(--D3438)))),I3438,0))</f>
        <v/>
      </c>
      <c r="T3438" s="34">
        <f>IF(A3438="","",R3438-S3438)</f>
        <v/>
      </c>
      <c r="U3438" s="23">
        <f>IF(A3438="","",IF(O3438=0,"Outside audit periods; ","")&amp;IF(F3438="","No VAT category; ","")&amp;IF(ABS(Q3438)&gt;Setup!$B$10,"VAT ≠ 15% × net; ","")&amp;IF(AND(F3438="Standard domestic 15% (Box 7)",NOT(AND(LEN(D3438)=15,LEFT(D3438,1)="3",RIGHT(D3438,1)="3",ISNUMBER(--D3438)))),"Invalid/missing supplier VAT no; ","")&amp;IF(AND(L3438="Yes",K3438&lt;&gt;"Yes"),"VAT claimed without valid tax invoice; ","")&amp;IF(AND(L3438="Yes",ISNUMBER(SEARCH("blocked",G3438))),"Blocked input VAT claimed; ","")&amp;IF(AND(F3438="Import - VAT paid at customs (Box 8)",M3438=""),"Customs declaration no missing; ","")&amp;IF(AND(F3438="Import - Reverse charge (Box 9)",E3438="Saudi Arabia"),"RCM used for a local supplier; ","")&amp;IF(AND(L3438="Yes",NOT(OR(F3438="Standard domestic 15% (Box 7)",F3438="Import - VAT paid at customs (Box 8)",F3438="Import - Reverse charge (Box 9)"))),"VAT claimed on non-taxable category; ",""))</f>
        <v/>
      </c>
    </row>
    <row r="3439">
      <c r="A3439" s="17" t="n"/>
      <c r="B3439" s="14" t="n"/>
      <c r="C3439" s="14" t="n"/>
      <c r="D3439" s="16" t="n"/>
      <c r="E3439" s="14" t="n"/>
      <c r="F3439" s="14" t="n"/>
      <c r="G3439" s="14" t="n"/>
      <c r="H3439" s="19" t="n"/>
      <c r="I3439" s="19" t="n"/>
      <c r="J3439" s="34">
        <f>IF(A3439="","",H3439+I3439)</f>
        <v/>
      </c>
      <c r="K3439" s="14" t="n"/>
      <c r="L3439" s="14" t="n"/>
      <c r="M3439" s="14" t="n"/>
      <c r="N3439" s="14" t="n"/>
      <c r="O3439" s="20">
        <f>IF(A3439="","",SUMPRODUCT((A3439&gt;=Setup!$C$19:$C$30)*(A3439&lt;=Setup!$D$19:$D$30)*Setup!$A$19:$A$30))</f>
        <v/>
      </c>
      <c r="P3439" s="34">
        <f>IF(A3439="","",IF(OR(F3439="Standard domestic 15% (Box 7)",F3439="Import - VAT paid at customs (Box 8)",F3439="Import - Reverse charge (Box 9)"),ROUND(H3439*Setup!$B$9,2),0))</f>
        <v/>
      </c>
      <c r="Q3439" s="34">
        <f>IF(A3439="","",I3439-P3439)</f>
        <v/>
      </c>
      <c r="R3439" s="34">
        <f>IF(A3439="","",IF(L3439="Yes",I3439,0))</f>
        <v/>
      </c>
      <c r="S3439" s="34">
        <f>IF(A3439="","",IF(AND(L3439="Yes",K3439="Yes",NOT(ISNUMBER(SEARCH("blocked",G3439))),OR(F3439="Standard domestic 15% (Box 7)",F3439="Import - VAT paid at customs (Box 8)",F3439="Import - Reverse charge (Box 9)"),OR(F3439&lt;&gt;"Standard domestic 15% (Box 7)",AND(LEN(D3439)=15,LEFT(D3439,1)="3",RIGHT(D3439,1)="3",ISNUMBER(--D3439)))),I3439,0))</f>
        <v/>
      </c>
      <c r="T3439" s="34">
        <f>IF(A3439="","",R3439-S3439)</f>
        <v/>
      </c>
      <c r="U3439" s="23">
        <f>IF(A3439="","",IF(O3439=0,"Outside audit periods; ","")&amp;IF(F3439="","No VAT category; ","")&amp;IF(ABS(Q3439)&gt;Setup!$B$10,"VAT ≠ 15% × net; ","")&amp;IF(AND(F3439="Standard domestic 15% (Box 7)",NOT(AND(LEN(D3439)=15,LEFT(D3439,1)="3",RIGHT(D3439,1)="3",ISNUMBER(--D3439)))),"Invalid/missing supplier VAT no; ","")&amp;IF(AND(L3439="Yes",K3439&lt;&gt;"Yes"),"VAT claimed without valid tax invoice; ","")&amp;IF(AND(L3439="Yes",ISNUMBER(SEARCH("blocked",G3439))),"Blocked input VAT claimed; ","")&amp;IF(AND(F3439="Import - VAT paid at customs (Box 8)",M3439=""),"Customs declaration no missing; ","")&amp;IF(AND(F3439="Import - Reverse charge (Box 9)",E3439="Saudi Arabia"),"RCM used for a local supplier; ","")&amp;IF(AND(L3439="Yes",NOT(OR(F3439="Standard domestic 15% (Box 7)",F3439="Import - VAT paid at customs (Box 8)",F3439="Import - Reverse charge (Box 9)"))),"VAT claimed on non-taxable category; ",""))</f>
        <v/>
      </c>
    </row>
    <row r="3440">
      <c r="A3440" s="17" t="n"/>
      <c r="B3440" s="14" t="n"/>
      <c r="C3440" s="14" t="n"/>
      <c r="D3440" s="16" t="n"/>
      <c r="E3440" s="14" t="n"/>
      <c r="F3440" s="14" t="n"/>
      <c r="G3440" s="14" t="n"/>
      <c r="H3440" s="19" t="n"/>
      <c r="I3440" s="19" t="n"/>
      <c r="J3440" s="34">
        <f>IF(A3440="","",H3440+I3440)</f>
        <v/>
      </c>
      <c r="K3440" s="14" t="n"/>
      <c r="L3440" s="14" t="n"/>
      <c r="M3440" s="14" t="n"/>
      <c r="N3440" s="14" t="n"/>
      <c r="O3440" s="20">
        <f>IF(A3440="","",SUMPRODUCT((A3440&gt;=Setup!$C$19:$C$30)*(A3440&lt;=Setup!$D$19:$D$30)*Setup!$A$19:$A$30))</f>
        <v/>
      </c>
      <c r="P3440" s="34">
        <f>IF(A3440="","",IF(OR(F3440="Standard domestic 15% (Box 7)",F3440="Import - VAT paid at customs (Box 8)",F3440="Import - Reverse charge (Box 9)"),ROUND(H3440*Setup!$B$9,2),0))</f>
        <v/>
      </c>
      <c r="Q3440" s="34">
        <f>IF(A3440="","",I3440-P3440)</f>
        <v/>
      </c>
      <c r="R3440" s="34">
        <f>IF(A3440="","",IF(L3440="Yes",I3440,0))</f>
        <v/>
      </c>
      <c r="S3440" s="34">
        <f>IF(A3440="","",IF(AND(L3440="Yes",K3440="Yes",NOT(ISNUMBER(SEARCH("blocked",G3440))),OR(F3440="Standard domestic 15% (Box 7)",F3440="Import - VAT paid at customs (Box 8)",F3440="Import - Reverse charge (Box 9)"),OR(F3440&lt;&gt;"Standard domestic 15% (Box 7)",AND(LEN(D3440)=15,LEFT(D3440,1)="3",RIGHT(D3440,1)="3",ISNUMBER(--D3440)))),I3440,0))</f>
        <v/>
      </c>
      <c r="T3440" s="34">
        <f>IF(A3440="","",R3440-S3440)</f>
        <v/>
      </c>
      <c r="U3440" s="23">
        <f>IF(A3440="","",IF(O3440=0,"Outside audit periods; ","")&amp;IF(F3440="","No VAT category; ","")&amp;IF(ABS(Q3440)&gt;Setup!$B$10,"VAT ≠ 15% × net; ","")&amp;IF(AND(F3440="Standard domestic 15% (Box 7)",NOT(AND(LEN(D3440)=15,LEFT(D3440,1)="3",RIGHT(D3440,1)="3",ISNUMBER(--D3440)))),"Invalid/missing supplier VAT no; ","")&amp;IF(AND(L3440="Yes",K3440&lt;&gt;"Yes"),"VAT claimed without valid tax invoice; ","")&amp;IF(AND(L3440="Yes",ISNUMBER(SEARCH("blocked",G3440))),"Blocked input VAT claimed; ","")&amp;IF(AND(F3440="Import - VAT paid at customs (Box 8)",M3440=""),"Customs declaration no missing; ","")&amp;IF(AND(F3440="Import - Reverse charge (Box 9)",E3440="Saudi Arabia"),"RCM used for a local supplier; ","")&amp;IF(AND(L3440="Yes",NOT(OR(F3440="Standard domestic 15% (Box 7)",F3440="Import - VAT paid at customs (Box 8)",F3440="Import - Reverse charge (Box 9)"))),"VAT claimed on non-taxable category; ",""))</f>
        <v/>
      </c>
    </row>
    <row r="3441">
      <c r="A3441" s="17" t="n"/>
      <c r="B3441" s="14" t="n"/>
      <c r="C3441" s="14" t="n"/>
      <c r="D3441" s="16" t="n"/>
      <c r="E3441" s="14" t="n"/>
      <c r="F3441" s="14" t="n"/>
      <c r="G3441" s="14" t="n"/>
      <c r="H3441" s="19" t="n"/>
      <c r="I3441" s="19" t="n"/>
      <c r="J3441" s="34">
        <f>IF(A3441="","",H3441+I3441)</f>
        <v/>
      </c>
      <c r="K3441" s="14" t="n"/>
      <c r="L3441" s="14" t="n"/>
      <c r="M3441" s="14" t="n"/>
      <c r="N3441" s="14" t="n"/>
      <c r="O3441" s="20">
        <f>IF(A3441="","",SUMPRODUCT((A3441&gt;=Setup!$C$19:$C$30)*(A3441&lt;=Setup!$D$19:$D$30)*Setup!$A$19:$A$30))</f>
        <v/>
      </c>
      <c r="P3441" s="34">
        <f>IF(A3441="","",IF(OR(F3441="Standard domestic 15% (Box 7)",F3441="Import - VAT paid at customs (Box 8)",F3441="Import - Reverse charge (Box 9)"),ROUND(H3441*Setup!$B$9,2),0))</f>
        <v/>
      </c>
      <c r="Q3441" s="34">
        <f>IF(A3441="","",I3441-P3441)</f>
        <v/>
      </c>
      <c r="R3441" s="34">
        <f>IF(A3441="","",IF(L3441="Yes",I3441,0))</f>
        <v/>
      </c>
      <c r="S3441" s="34">
        <f>IF(A3441="","",IF(AND(L3441="Yes",K3441="Yes",NOT(ISNUMBER(SEARCH("blocked",G3441))),OR(F3441="Standard domestic 15% (Box 7)",F3441="Import - VAT paid at customs (Box 8)",F3441="Import - Reverse charge (Box 9)"),OR(F3441&lt;&gt;"Standard domestic 15% (Box 7)",AND(LEN(D3441)=15,LEFT(D3441,1)="3",RIGHT(D3441,1)="3",ISNUMBER(--D3441)))),I3441,0))</f>
        <v/>
      </c>
      <c r="T3441" s="34">
        <f>IF(A3441="","",R3441-S3441)</f>
        <v/>
      </c>
      <c r="U3441" s="23">
        <f>IF(A3441="","",IF(O3441=0,"Outside audit periods; ","")&amp;IF(F3441="","No VAT category; ","")&amp;IF(ABS(Q3441)&gt;Setup!$B$10,"VAT ≠ 15% × net; ","")&amp;IF(AND(F3441="Standard domestic 15% (Box 7)",NOT(AND(LEN(D3441)=15,LEFT(D3441,1)="3",RIGHT(D3441,1)="3",ISNUMBER(--D3441)))),"Invalid/missing supplier VAT no; ","")&amp;IF(AND(L3441="Yes",K3441&lt;&gt;"Yes"),"VAT claimed without valid tax invoice; ","")&amp;IF(AND(L3441="Yes",ISNUMBER(SEARCH("blocked",G3441))),"Blocked input VAT claimed; ","")&amp;IF(AND(F3441="Import - VAT paid at customs (Box 8)",M3441=""),"Customs declaration no missing; ","")&amp;IF(AND(F3441="Import - Reverse charge (Box 9)",E3441="Saudi Arabia"),"RCM used for a local supplier; ","")&amp;IF(AND(L3441="Yes",NOT(OR(F3441="Standard domestic 15% (Box 7)",F3441="Import - VAT paid at customs (Box 8)",F3441="Import - Reverse charge (Box 9)"))),"VAT claimed on non-taxable category; ",""))</f>
        <v/>
      </c>
    </row>
    <row r="3442">
      <c r="A3442" s="17" t="n"/>
      <c r="B3442" s="14" t="n"/>
      <c r="C3442" s="14" t="n"/>
      <c r="D3442" s="16" t="n"/>
      <c r="E3442" s="14" t="n"/>
      <c r="F3442" s="14" t="n"/>
      <c r="G3442" s="14" t="n"/>
      <c r="H3442" s="19" t="n"/>
      <c r="I3442" s="19" t="n"/>
      <c r="J3442" s="34">
        <f>IF(A3442="","",H3442+I3442)</f>
        <v/>
      </c>
      <c r="K3442" s="14" t="n"/>
      <c r="L3442" s="14" t="n"/>
      <c r="M3442" s="14" t="n"/>
      <c r="N3442" s="14" t="n"/>
      <c r="O3442" s="20">
        <f>IF(A3442="","",SUMPRODUCT((A3442&gt;=Setup!$C$19:$C$30)*(A3442&lt;=Setup!$D$19:$D$30)*Setup!$A$19:$A$30))</f>
        <v/>
      </c>
      <c r="P3442" s="34">
        <f>IF(A3442="","",IF(OR(F3442="Standard domestic 15% (Box 7)",F3442="Import - VAT paid at customs (Box 8)",F3442="Import - Reverse charge (Box 9)"),ROUND(H3442*Setup!$B$9,2),0))</f>
        <v/>
      </c>
      <c r="Q3442" s="34">
        <f>IF(A3442="","",I3442-P3442)</f>
        <v/>
      </c>
      <c r="R3442" s="34">
        <f>IF(A3442="","",IF(L3442="Yes",I3442,0))</f>
        <v/>
      </c>
      <c r="S3442" s="34">
        <f>IF(A3442="","",IF(AND(L3442="Yes",K3442="Yes",NOT(ISNUMBER(SEARCH("blocked",G3442))),OR(F3442="Standard domestic 15% (Box 7)",F3442="Import - VAT paid at customs (Box 8)",F3442="Import - Reverse charge (Box 9)"),OR(F3442&lt;&gt;"Standard domestic 15% (Box 7)",AND(LEN(D3442)=15,LEFT(D3442,1)="3",RIGHT(D3442,1)="3",ISNUMBER(--D3442)))),I3442,0))</f>
        <v/>
      </c>
      <c r="T3442" s="34">
        <f>IF(A3442="","",R3442-S3442)</f>
        <v/>
      </c>
      <c r="U3442" s="23">
        <f>IF(A3442="","",IF(O3442=0,"Outside audit periods; ","")&amp;IF(F3442="","No VAT category; ","")&amp;IF(ABS(Q3442)&gt;Setup!$B$10,"VAT ≠ 15% × net; ","")&amp;IF(AND(F3442="Standard domestic 15% (Box 7)",NOT(AND(LEN(D3442)=15,LEFT(D3442,1)="3",RIGHT(D3442,1)="3",ISNUMBER(--D3442)))),"Invalid/missing supplier VAT no; ","")&amp;IF(AND(L3442="Yes",K3442&lt;&gt;"Yes"),"VAT claimed without valid tax invoice; ","")&amp;IF(AND(L3442="Yes",ISNUMBER(SEARCH("blocked",G3442))),"Blocked input VAT claimed; ","")&amp;IF(AND(F3442="Import - VAT paid at customs (Box 8)",M3442=""),"Customs declaration no missing; ","")&amp;IF(AND(F3442="Import - Reverse charge (Box 9)",E3442="Saudi Arabia"),"RCM used for a local supplier; ","")&amp;IF(AND(L3442="Yes",NOT(OR(F3442="Standard domestic 15% (Box 7)",F3442="Import - VAT paid at customs (Box 8)",F3442="Import - Reverse charge (Box 9)"))),"VAT claimed on non-taxable category; ",""))</f>
        <v/>
      </c>
    </row>
    <row r="3443">
      <c r="A3443" s="17" t="n"/>
      <c r="B3443" s="14" t="n"/>
      <c r="C3443" s="14" t="n"/>
      <c r="D3443" s="16" t="n"/>
      <c r="E3443" s="14" t="n"/>
      <c r="F3443" s="14" t="n"/>
      <c r="G3443" s="14" t="n"/>
      <c r="H3443" s="19" t="n"/>
      <c r="I3443" s="19" t="n"/>
      <c r="J3443" s="34">
        <f>IF(A3443="","",H3443+I3443)</f>
        <v/>
      </c>
      <c r="K3443" s="14" t="n"/>
      <c r="L3443" s="14" t="n"/>
      <c r="M3443" s="14" t="n"/>
      <c r="N3443" s="14" t="n"/>
      <c r="O3443" s="20">
        <f>IF(A3443="","",SUMPRODUCT((A3443&gt;=Setup!$C$19:$C$30)*(A3443&lt;=Setup!$D$19:$D$30)*Setup!$A$19:$A$30))</f>
        <v/>
      </c>
      <c r="P3443" s="34">
        <f>IF(A3443="","",IF(OR(F3443="Standard domestic 15% (Box 7)",F3443="Import - VAT paid at customs (Box 8)",F3443="Import - Reverse charge (Box 9)"),ROUND(H3443*Setup!$B$9,2),0))</f>
        <v/>
      </c>
      <c r="Q3443" s="34">
        <f>IF(A3443="","",I3443-P3443)</f>
        <v/>
      </c>
      <c r="R3443" s="34">
        <f>IF(A3443="","",IF(L3443="Yes",I3443,0))</f>
        <v/>
      </c>
      <c r="S3443" s="34">
        <f>IF(A3443="","",IF(AND(L3443="Yes",K3443="Yes",NOT(ISNUMBER(SEARCH("blocked",G3443))),OR(F3443="Standard domestic 15% (Box 7)",F3443="Import - VAT paid at customs (Box 8)",F3443="Import - Reverse charge (Box 9)"),OR(F3443&lt;&gt;"Standard domestic 15% (Box 7)",AND(LEN(D3443)=15,LEFT(D3443,1)="3",RIGHT(D3443,1)="3",ISNUMBER(--D3443)))),I3443,0))</f>
        <v/>
      </c>
      <c r="T3443" s="34">
        <f>IF(A3443="","",R3443-S3443)</f>
        <v/>
      </c>
      <c r="U3443" s="23">
        <f>IF(A3443="","",IF(O3443=0,"Outside audit periods; ","")&amp;IF(F3443="","No VAT category; ","")&amp;IF(ABS(Q3443)&gt;Setup!$B$10,"VAT ≠ 15% × net; ","")&amp;IF(AND(F3443="Standard domestic 15% (Box 7)",NOT(AND(LEN(D3443)=15,LEFT(D3443,1)="3",RIGHT(D3443,1)="3",ISNUMBER(--D3443)))),"Invalid/missing supplier VAT no; ","")&amp;IF(AND(L3443="Yes",K3443&lt;&gt;"Yes"),"VAT claimed without valid tax invoice; ","")&amp;IF(AND(L3443="Yes",ISNUMBER(SEARCH("blocked",G3443))),"Blocked input VAT claimed; ","")&amp;IF(AND(F3443="Import - VAT paid at customs (Box 8)",M3443=""),"Customs declaration no missing; ","")&amp;IF(AND(F3443="Import - Reverse charge (Box 9)",E3443="Saudi Arabia"),"RCM used for a local supplier; ","")&amp;IF(AND(L3443="Yes",NOT(OR(F3443="Standard domestic 15% (Box 7)",F3443="Import - VAT paid at customs (Box 8)",F3443="Import - Reverse charge (Box 9)"))),"VAT claimed on non-taxable category; ",""))</f>
        <v/>
      </c>
    </row>
    <row r="3444">
      <c r="A3444" s="17" t="n"/>
      <c r="B3444" s="14" t="n"/>
      <c r="C3444" s="14" t="n"/>
      <c r="D3444" s="16" t="n"/>
      <c r="E3444" s="14" t="n"/>
      <c r="F3444" s="14" t="n"/>
      <c r="G3444" s="14" t="n"/>
      <c r="H3444" s="19" t="n"/>
      <c r="I3444" s="19" t="n"/>
      <c r="J3444" s="34">
        <f>IF(A3444="","",H3444+I3444)</f>
        <v/>
      </c>
      <c r="K3444" s="14" t="n"/>
      <c r="L3444" s="14" t="n"/>
      <c r="M3444" s="14" t="n"/>
      <c r="N3444" s="14" t="n"/>
      <c r="O3444" s="20">
        <f>IF(A3444="","",SUMPRODUCT((A3444&gt;=Setup!$C$19:$C$30)*(A3444&lt;=Setup!$D$19:$D$30)*Setup!$A$19:$A$30))</f>
        <v/>
      </c>
      <c r="P3444" s="34">
        <f>IF(A3444="","",IF(OR(F3444="Standard domestic 15% (Box 7)",F3444="Import - VAT paid at customs (Box 8)",F3444="Import - Reverse charge (Box 9)"),ROUND(H3444*Setup!$B$9,2),0))</f>
        <v/>
      </c>
      <c r="Q3444" s="34">
        <f>IF(A3444="","",I3444-P3444)</f>
        <v/>
      </c>
      <c r="R3444" s="34">
        <f>IF(A3444="","",IF(L3444="Yes",I3444,0))</f>
        <v/>
      </c>
      <c r="S3444" s="34">
        <f>IF(A3444="","",IF(AND(L3444="Yes",K3444="Yes",NOT(ISNUMBER(SEARCH("blocked",G3444))),OR(F3444="Standard domestic 15% (Box 7)",F3444="Import - VAT paid at customs (Box 8)",F3444="Import - Reverse charge (Box 9)"),OR(F3444&lt;&gt;"Standard domestic 15% (Box 7)",AND(LEN(D3444)=15,LEFT(D3444,1)="3",RIGHT(D3444,1)="3",ISNUMBER(--D3444)))),I3444,0))</f>
        <v/>
      </c>
      <c r="T3444" s="34">
        <f>IF(A3444="","",R3444-S3444)</f>
        <v/>
      </c>
      <c r="U3444" s="23">
        <f>IF(A3444="","",IF(O3444=0,"Outside audit periods; ","")&amp;IF(F3444="","No VAT category; ","")&amp;IF(ABS(Q3444)&gt;Setup!$B$10,"VAT ≠ 15% × net; ","")&amp;IF(AND(F3444="Standard domestic 15% (Box 7)",NOT(AND(LEN(D3444)=15,LEFT(D3444,1)="3",RIGHT(D3444,1)="3",ISNUMBER(--D3444)))),"Invalid/missing supplier VAT no; ","")&amp;IF(AND(L3444="Yes",K3444&lt;&gt;"Yes"),"VAT claimed without valid tax invoice; ","")&amp;IF(AND(L3444="Yes",ISNUMBER(SEARCH("blocked",G3444))),"Blocked input VAT claimed; ","")&amp;IF(AND(F3444="Import - VAT paid at customs (Box 8)",M3444=""),"Customs declaration no missing; ","")&amp;IF(AND(F3444="Import - Reverse charge (Box 9)",E3444="Saudi Arabia"),"RCM used for a local supplier; ","")&amp;IF(AND(L3444="Yes",NOT(OR(F3444="Standard domestic 15% (Box 7)",F3444="Import - VAT paid at customs (Box 8)",F3444="Import - Reverse charge (Box 9)"))),"VAT claimed on non-taxable category; ",""))</f>
        <v/>
      </c>
    </row>
    <row r="3445">
      <c r="A3445" s="17" t="n"/>
      <c r="B3445" s="14" t="n"/>
      <c r="C3445" s="14" t="n"/>
      <c r="D3445" s="16" t="n"/>
      <c r="E3445" s="14" t="n"/>
      <c r="F3445" s="14" t="n"/>
      <c r="G3445" s="14" t="n"/>
      <c r="H3445" s="19" t="n"/>
      <c r="I3445" s="19" t="n"/>
      <c r="J3445" s="34">
        <f>IF(A3445="","",H3445+I3445)</f>
        <v/>
      </c>
      <c r="K3445" s="14" t="n"/>
      <c r="L3445" s="14" t="n"/>
      <c r="M3445" s="14" t="n"/>
      <c r="N3445" s="14" t="n"/>
      <c r="O3445" s="20">
        <f>IF(A3445="","",SUMPRODUCT((A3445&gt;=Setup!$C$19:$C$30)*(A3445&lt;=Setup!$D$19:$D$30)*Setup!$A$19:$A$30))</f>
        <v/>
      </c>
      <c r="P3445" s="34">
        <f>IF(A3445="","",IF(OR(F3445="Standard domestic 15% (Box 7)",F3445="Import - VAT paid at customs (Box 8)",F3445="Import - Reverse charge (Box 9)"),ROUND(H3445*Setup!$B$9,2),0))</f>
        <v/>
      </c>
      <c r="Q3445" s="34">
        <f>IF(A3445="","",I3445-P3445)</f>
        <v/>
      </c>
      <c r="R3445" s="34">
        <f>IF(A3445="","",IF(L3445="Yes",I3445,0))</f>
        <v/>
      </c>
      <c r="S3445" s="34">
        <f>IF(A3445="","",IF(AND(L3445="Yes",K3445="Yes",NOT(ISNUMBER(SEARCH("blocked",G3445))),OR(F3445="Standard domestic 15% (Box 7)",F3445="Import - VAT paid at customs (Box 8)",F3445="Import - Reverse charge (Box 9)"),OR(F3445&lt;&gt;"Standard domestic 15% (Box 7)",AND(LEN(D3445)=15,LEFT(D3445,1)="3",RIGHT(D3445,1)="3",ISNUMBER(--D3445)))),I3445,0))</f>
        <v/>
      </c>
      <c r="T3445" s="34">
        <f>IF(A3445="","",R3445-S3445)</f>
        <v/>
      </c>
      <c r="U3445" s="23">
        <f>IF(A3445="","",IF(O3445=0,"Outside audit periods; ","")&amp;IF(F3445="","No VAT category; ","")&amp;IF(ABS(Q3445)&gt;Setup!$B$10,"VAT ≠ 15% × net; ","")&amp;IF(AND(F3445="Standard domestic 15% (Box 7)",NOT(AND(LEN(D3445)=15,LEFT(D3445,1)="3",RIGHT(D3445,1)="3",ISNUMBER(--D3445)))),"Invalid/missing supplier VAT no; ","")&amp;IF(AND(L3445="Yes",K3445&lt;&gt;"Yes"),"VAT claimed without valid tax invoice; ","")&amp;IF(AND(L3445="Yes",ISNUMBER(SEARCH("blocked",G3445))),"Blocked input VAT claimed; ","")&amp;IF(AND(F3445="Import - VAT paid at customs (Box 8)",M3445=""),"Customs declaration no missing; ","")&amp;IF(AND(F3445="Import - Reverse charge (Box 9)",E3445="Saudi Arabia"),"RCM used for a local supplier; ","")&amp;IF(AND(L3445="Yes",NOT(OR(F3445="Standard domestic 15% (Box 7)",F3445="Import - VAT paid at customs (Box 8)",F3445="Import - Reverse charge (Box 9)"))),"VAT claimed on non-taxable category; ",""))</f>
        <v/>
      </c>
    </row>
    <row r="3446">
      <c r="A3446" s="17" t="n"/>
      <c r="B3446" s="14" t="n"/>
      <c r="C3446" s="14" t="n"/>
      <c r="D3446" s="16" t="n"/>
      <c r="E3446" s="14" t="n"/>
      <c r="F3446" s="14" t="n"/>
      <c r="G3446" s="14" t="n"/>
      <c r="H3446" s="19" t="n"/>
      <c r="I3446" s="19" t="n"/>
      <c r="J3446" s="34">
        <f>IF(A3446="","",H3446+I3446)</f>
        <v/>
      </c>
      <c r="K3446" s="14" t="n"/>
      <c r="L3446" s="14" t="n"/>
      <c r="M3446" s="14" t="n"/>
      <c r="N3446" s="14" t="n"/>
      <c r="O3446" s="20">
        <f>IF(A3446="","",SUMPRODUCT((A3446&gt;=Setup!$C$19:$C$30)*(A3446&lt;=Setup!$D$19:$D$30)*Setup!$A$19:$A$30))</f>
        <v/>
      </c>
      <c r="P3446" s="34">
        <f>IF(A3446="","",IF(OR(F3446="Standard domestic 15% (Box 7)",F3446="Import - VAT paid at customs (Box 8)",F3446="Import - Reverse charge (Box 9)"),ROUND(H3446*Setup!$B$9,2),0))</f>
        <v/>
      </c>
      <c r="Q3446" s="34">
        <f>IF(A3446="","",I3446-P3446)</f>
        <v/>
      </c>
      <c r="R3446" s="34">
        <f>IF(A3446="","",IF(L3446="Yes",I3446,0))</f>
        <v/>
      </c>
      <c r="S3446" s="34">
        <f>IF(A3446="","",IF(AND(L3446="Yes",K3446="Yes",NOT(ISNUMBER(SEARCH("blocked",G3446))),OR(F3446="Standard domestic 15% (Box 7)",F3446="Import - VAT paid at customs (Box 8)",F3446="Import - Reverse charge (Box 9)"),OR(F3446&lt;&gt;"Standard domestic 15% (Box 7)",AND(LEN(D3446)=15,LEFT(D3446,1)="3",RIGHT(D3446,1)="3",ISNUMBER(--D3446)))),I3446,0))</f>
        <v/>
      </c>
      <c r="T3446" s="34">
        <f>IF(A3446="","",R3446-S3446)</f>
        <v/>
      </c>
      <c r="U3446" s="23">
        <f>IF(A3446="","",IF(O3446=0,"Outside audit periods; ","")&amp;IF(F3446="","No VAT category; ","")&amp;IF(ABS(Q3446)&gt;Setup!$B$10,"VAT ≠ 15% × net; ","")&amp;IF(AND(F3446="Standard domestic 15% (Box 7)",NOT(AND(LEN(D3446)=15,LEFT(D3446,1)="3",RIGHT(D3446,1)="3",ISNUMBER(--D3446)))),"Invalid/missing supplier VAT no; ","")&amp;IF(AND(L3446="Yes",K3446&lt;&gt;"Yes"),"VAT claimed without valid tax invoice; ","")&amp;IF(AND(L3446="Yes",ISNUMBER(SEARCH("blocked",G3446))),"Blocked input VAT claimed; ","")&amp;IF(AND(F3446="Import - VAT paid at customs (Box 8)",M3446=""),"Customs declaration no missing; ","")&amp;IF(AND(F3446="Import - Reverse charge (Box 9)",E3446="Saudi Arabia"),"RCM used for a local supplier; ","")&amp;IF(AND(L3446="Yes",NOT(OR(F3446="Standard domestic 15% (Box 7)",F3446="Import - VAT paid at customs (Box 8)",F3446="Import - Reverse charge (Box 9)"))),"VAT claimed on non-taxable category; ",""))</f>
        <v/>
      </c>
    </row>
    <row r="3447">
      <c r="A3447" s="17" t="n"/>
      <c r="B3447" s="14" t="n"/>
      <c r="C3447" s="14" t="n"/>
      <c r="D3447" s="16" t="n"/>
      <c r="E3447" s="14" t="n"/>
      <c r="F3447" s="14" t="n"/>
      <c r="G3447" s="14" t="n"/>
      <c r="H3447" s="19" t="n"/>
      <c r="I3447" s="19" t="n"/>
      <c r="J3447" s="34">
        <f>IF(A3447="","",H3447+I3447)</f>
        <v/>
      </c>
      <c r="K3447" s="14" t="n"/>
      <c r="L3447" s="14" t="n"/>
      <c r="M3447" s="14" t="n"/>
      <c r="N3447" s="14" t="n"/>
      <c r="O3447" s="20">
        <f>IF(A3447="","",SUMPRODUCT((A3447&gt;=Setup!$C$19:$C$30)*(A3447&lt;=Setup!$D$19:$D$30)*Setup!$A$19:$A$30))</f>
        <v/>
      </c>
      <c r="P3447" s="34">
        <f>IF(A3447="","",IF(OR(F3447="Standard domestic 15% (Box 7)",F3447="Import - VAT paid at customs (Box 8)",F3447="Import - Reverse charge (Box 9)"),ROUND(H3447*Setup!$B$9,2),0))</f>
        <v/>
      </c>
      <c r="Q3447" s="34">
        <f>IF(A3447="","",I3447-P3447)</f>
        <v/>
      </c>
      <c r="R3447" s="34">
        <f>IF(A3447="","",IF(L3447="Yes",I3447,0))</f>
        <v/>
      </c>
      <c r="S3447" s="34">
        <f>IF(A3447="","",IF(AND(L3447="Yes",K3447="Yes",NOT(ISNUMBER(SEARCH("blocked",G3447))),OR(F3447="Standard domestic 15% (Box 7)",F3447="Import - VAT paid at customs (Box 8)",F3447="Import - Reverse charge (Box 9)"),OR(F3447&lt;&gt;"Standard domestic 15% (Box 7)",AND(LEN(D3447)=15,LEFT(D3447,1)="3",RIGHT(D3447,1)="3",ISNUMBER(--D3447)))),I3447,0))</f>
        <v/>
      </c>
      <c r="T3447" s="34">
        <f>IF(A3447="","",R3447-S3447)</f>
        <v/>
      </c>
      <c r="U3447" s="23">
        <f>IF(A3447="","",IF(O3447=0,"Outside audit periods; ","")&amp;IF(F3447="","No VAT category; ","")&amp;IF(ABS(Q3447)&gt;Setup!$B$10,"VAT ≠ 15% × net; ","")&amp;IF(AND(F3447="Standard domestic 15% (Box 7)",NOT(AND(LEN(D3447)=15,LEFT(D3447,1)="3",RIGHT(D3447,1)="3",ISNUMBER(--D3447)))),"Invalid/missing supplier VAT no; ","")&amp;IF(AND(L3447="Yes",K3447&lt;&gt;"Yes"),"VAT claimed without valid tax invoice; ","")&amp;IF(AND(L3447="Yes",ISNUMBER(SEARCH("blocked",G3447))),"Blocked input VAT claimed; ","")&amp;IF(AND(F3447="Import - VAT paid at customs (Box 8)",M3447=""),"Customs declaration no missing; ","")&amp;IF(AND(F3447="Import - Reverse charge (Box 9)",E3447="Saudi Arabia"),"RCM used for a local supplier; ","")&amp;IF(AND(L3447="Yes",NOT(OR(F3447="Standard domestic 15% (Box 7)",F3447="Import - VAT paid at customs (Box 8)",F3447="Import - Reverse charge (Box 9)"))),"VAT claimed on non-taxable category; ",""))</f>
        <v/>
      </c>
    </row>
    <row r="3448">
      <c r="A3448" s="17" t="n"/>
      <c r="B3448" s="14" t="n"/>
      <c r="C3448" s="14" t="n"/>
      <c r="D3448" s="16" t="n"/>
      <c r="E3448" s="14" t="n"/>
      <c r="F3448" s="14" t="n"/>
      <c r="G3448" s="14" t="n"/>
      <c r="H3448" s="19" t="n"/>
      <c r="I3448" s="19" t="n"/>
      <c r="J3448" s="34">
        <f>IF(A3448="","",H3448+I3448)</f>
        <v/>
      </c>
      <c r="K3448" s="14" t="n"/>
      <c r="L3448" s="14" t="n"/>
      <c r="M3448" s="14" t="n"/>
      <c r="N3448" s="14" t="n"/>
      <c r="O3448" s="20">
        <f>IF(A3448="","",SUMPRODUCT((A3448&gt;=Setup!$C$19:$C$30)*(A3448&lt;=Setup!$D$19:$D$30)*Setup!$A$19:$A$30))</f>
        <v/>
      </c>
      <c r="P3448" s="34">
        <f>IF(A3448="","",IF(OR(F3448="Standard domestic 15% (Box 7)",F3448="Import - VAT paid at customs (Box 8)",F3448="Import - Reverse charge (Box 9)"),ROUND(H3448*Setup!$B$9,2),0))</f>
        <v/>
      </c>
      <c r="Q3448" s="34">
        <f>IF(A3448="","",I3448-P3448)</f>
        <v/>
      </c>
      <c r="R3448" s="34">
        <f>IF(A3448="","",IF(L3448="Yes",I3448,0))</f>
        <v/>
      </c>
      <c r="S3448" s="34">
        <f>IF(A3448="","",IF(AND(L3448="Yes",K3448="Yes",NOT(ISNUMBER(SEARCH("blocked",G3448))),OR(F3448="Standard domestic 15% (Box 7)",F3448="Import - VAT paid at customs (Box 8)",F3448="Import - Reverse charge (Box 9)"),OR(F3448&lt;&gt;"Standard domestic 15% (Box 7)",AND(LEN(D3448)=15,LEFT(D3448,1)="3",RIGHT(D3448,1)="3",ISNUMBER(--D3448)))),I3448,0))</f>
        <v/>
      </c>
      <c r="T3448" s="34">
        <f>IF(A3448="","",R3448-S3448)</f>
        <v/>
      </c>
      <c r="U3448" s="23">
        <f>IF(A3448="","",IF(O3448=0,"Outside audit periods; ","")&amp;IF(F3448="","No VAT category; ","")&amp;IF(ABS(Q3448)&gt;Setup!$B$10,"VAT ≠ 15% × net; ","")&amp;IF(AND(F3448="Standard domestic 15% (Box 7)",NOT(AND(LEN(D3448)=15,LEFT(D3448,1)="3",RIGHT(D3448,1)="3",ISNUMBER(--D3448)))),"Invalid/missing supplier VAT no; ","")&amp;IF(AND(L3448="Yes",K3448&lt;&gt;"Yes"),"VAT claimed without valid tax invoice; ","")&amp;IF(AND(L3448="Yes",ISNUMBER(SEARCH("blocked",G3448))),"Blocked input VAT claimed; ","")&amp;IF(AND(F3448="Import - VAT paid at customs (Box 8)",M3448=""),"Customs declaration no missing; ","")&amp;IF(AND(F3448="Import - Reverse charge (Box 9)",E3448="Saudi Arabia"),"RCM used for a local supplier; ","")&amp;IF(AND(L3448="Yes",NOT(OR(F3448="Standard domestic 15% (Box 7)",F3448="Import - VAT paid at customs (Box 8)",F3448="Import - Reverse charge (Box 9)"))),"VAT claimed on non-taxable category; ",""))</f>
        <v/>
      </c>
    </row>
    <row r="3449">
      <c r="A3449" s="17" t="n"/>
      <c r="B3449" s="14" t="n"/>
      <c r="C3449" s="14" t="n"/>
      <c r="D3449" s="16" t="n"/>
      <c r="E3449" s="14" t="n"/>
      <c r="F3449" s="14" t="n"/>
      <c r="G3449" s="14" t="n"/>
      <c r="H3449" s="19" t="n"/>
      <c r="I3449" s="19" t="n"/>
      <c r="J3449" s="34">
        <f>IF(A3449="","",H3449+I3449)</f>
        <v/>
      </c>
      <c r="K3449" s="14" t="n"/>
      <c r="L3449" s="14" t="n"/>
      <c r="M3449" s="14" t="n"/>
      <c r="N3449" s="14" t="n"/>
      <c r="O3449" s="20">
        <f>IF(A3449="","",SUMPRODUCT((A3449&gt;=Setup!$C$19:$C$30)*(A3449&lt;=Setup!$D$19:$D$30)*Setup!$A$19:$A$30))</f>
        <v/>
      </c>
      <c r="P3449" s="34">
        <f>IF(A3449="","",IF(OR(F3449="Standard domestic 15% (Box 7)",F3449="Import - VAT paid at customs (Box 8)",F3449="Import - Reverse charge (Box 9)"),ROUND(H3449*Setup!$B$9,2),0))</f>
        <v/>
      </c>
      <c r="Q3449" s="34">
        <f>IF(A3449="","",I3449-P3449)</f>
        <v/>
      </c>
      <c r="R3449" s="34">
        <f>IF(A3449="","",IF(L3449="Yes",I3449,0))</f>
        <v/>
      </c>
      <c r="S3449" s="34">
        <f>IF(A3449="","",IF(AND(L3449="Yes",K3449="Yes",NOT(ISNUMBER(SEARCH("blocked",G3449))),OR(F3449="Standard domestic 15% (Box 7)",F3449="Import - VAT paid at customs (Box 8)",F3449="Import - Reverse charge (Box 9)"),OR(F3449&lt;&gt;"Standard domestic 15% (Box 7)",AND(LEN(D3449)=15,LEFT(D3449,1)="3",RIGHT(D3449,1)="3",ISNUMBER(--D3449)))),I3449,0))</f>
        <v/>
      </c>
      <c r="T3449" s="34">
        <f>IF(A3449="","",R3449-S3449)</f>
        <v/>
      </c>
      <c r="U3449" s="23">
        <f>IF(A3449="","",IF(O3449=0,"Outside audit periods; ","")&amp;IF(F3449="","No VAT category; ","")&amp;IF(ABS(Q3449)&gt;Setup!$B$10,"VAT ≠ 15% × net; ","")&amp;IF(AND(F3449="Standard domestic 15% (Box 7)",NOT(AND(LEN(D3449)=15,LEFT(D3449,1)="3",RIGHT(D3449,1)="3",ISNUMBER(--D3449)))),"Invalid/missing supplier VAT no; ","")&amp;IF(AND(L3449="Yes",K3449&lt;&gt;"Yes"),"VAT claimed without valid tax invoice; ","")&amp;IF(AND(L3449="Yes",ISNUMBER(SEARCH("blocked",G3449))),"Blocked input VAT claimed; ","")&amp;IF(AND(F3449="Import - VAT paid at customs (Box 8)",M3449=""),"Customs declaration no missing; ","")&amp;IF(AND(F3449="Import - Reverse charge (Box 9)",E3449="Saudi Arabia"),"RCM used for a local supplier; ","")&amp;IF(AND(L3449="Yes",NOT(OR(F3449="Standard domestic 15% (Box 7)",F3449="Import - VAT paid at customs (Box 8)",F3449="Import - Reverse charge (Box 9)"))),"VAT claimed on non-taxable category; ",""))</f>
        <v/>
      </c>
    </row>
    <row r="3450">
      <c r="A3450" s="17" t="n"/>
      <c r="B3450" s="14" t="n"/>
      <c r="C3450" s="14" t="n"/>
      <c r="D3450" s="16" t="n"/>
      <c r="E3450" s="14" t="n"/>
      <c r="F3450" s="14" t="n"/>
      <c r="G3450" s="14" t="n"/>
      <c r="H3450" s="19" t="n"/>
      <c r="I3450" s="19" t="n"/>
      <c r="J3450" s="34">
        <f>IF(A3450="","",H3450+I3450)</f>
        <v/>
      </c>
      <c r="K3450" s="14" t="n"/>
      <c r="L3450" s="14" t="n"/>
      <c r="M3450" s="14" t="n"/>
      <c r="N3450" s="14" t="n"/>
      <c r="O3450" s="20">
        <f>IF(A3450="","",SUMPRODUCT((A3450&gt;=Setup!$C$19:$C$30)*(A3450&lt;=Setup!$D$19:$D$30)*Setup!$A$19:$A$30))</f>
        <v/>
      </c>
      <c r="P3450" s="34">
        <f>IF(A3450="","",IF(OR(F3450="Standard domestic 15% (Box 7)",F3450="Import - VAT paid at customs (Box 8)",F3450="Import - Reverse charge (Box 9)"),ROUND(H3450*Setup!$B$9,2),0))</f>
        <v/>
      </c>
      <c r="Q3450" s="34">
        <f>IF(A3450="","",I3450-P3450)</f>
        <v/>
      </c>
      <c r="R3450" s="34">
        <f>IF(A3450="","",IF(L3450="Yes",I3450,0))</f>
        <v/>
      </c>
      <c r="S3450" s="34">
        <f>IF(A3450="","",IF(AND(L3450="Yes",K3450="Yes",NOT(ISNUMBER(SEARCH("blocked",G3450))),OR(F3450="Standard domestic 15% (Box 7)",F3450="Import - VAT paid at customs (Box 8)",F3450="Import - Reverse charge (Box 9)"),OR(F3450&lt;&gt;"Standard domestic 15% (Box 7)",AND(LEN(D3450)=15,LEFT(D3450,1)="3",RIGHT(D3450,1)="3",ISNUMBER(--D3450)))),I3450,0))</f>
        <v/>
      </c>
      <c r="T3450" s="34">
        <f>IF(A3450="","",R3450-S3450)</f>
        <v/>
      </c>
      <c r="U3450" s="23">
        <f>IF(A3450="","",IF(O3450=0,"Outside audit periods; ","")&amp;IF(F3450="","No VAT category; ","")&amp;IF(ABS(Q3450)&gt;Setup!$B$10,"VAT ≠ 15% × net; ","")&amp;IF(AND(F3450="Standard domestic 15% (Box 7)",NOT(AND(LEN(D3450)=15,LEFT(D3450,1)="3",RIGHT(D3450,1)="3",ISNUMBER(--D3450)))),"Invalid/missing supplier VAT no; ","")&amp;IF(AND(L3450="Yes",K3450&lt;&gt;"Yes"),"VAT claimed without valid tax invoice; ","")&amp;IF(AND(L3450="Yes",ISNUMBER(SEARCH("blocked",G3450))),"Blocked input VAT claimed; ","")&amp;IF(AND(F3450="Import - VAT paid at customs (Box 8)",M3450=""),"Customs declaration no missing; ","")&amp;IF(AND(F3450="Import - Reverse charge (Box 9)",E3450="Saudi Arabia"),"RCM used for a local supplier; ","")&amp;IF(AND(L3450="Yes",NOT(OR(F3450="Standard domestic 15% (Box 7)",F3450="Import - VAT paid at customs (Box 8)",F3450="Import - Reverse charge (Box 9)"))),"VAT claimed on non-taxable category; ",""))</f>
        <v/>
      </c>
    </row>
    <row r="3451">
      <c r="A3451" s="17" t="n"/>
      <c r="B3451" s="14" t="n"/>
      <c r="C3451" s="14" t="n"/>
      <c r="D3451" s="16" t="n"/>
      <c r="E3451" s="14" t="n"/>
      <c r="F3451" s="14" t="n"/>
      <c r="G3451" s="14" t="n"/>
      <c r="H3451" s="19" t="n"/>
      <c r="I3451" s="19" t="n"/>
      <c r="J3451" s="34">
        <f>IF(A3451="","",H3451+I3451)</f>
        <v/>
      </c>
      <c r="K3451" s="14" t="n"/>
      <c r="L3451" s="14" t="n"/>
      <c r="M3451" s="14" t="n"/>
      <c r="N3451" s="14" t="n"/>
      <c r="O3451" s="20">
        <f>IF(A3451="","",SUMPRODUCT((A3451&gt;=Setup!$C$19:$C$30)*(A3451&lt;=Setup!$D$19:$D$30)*Setup!$A$19:$A$30))</f>
        <v/>
      </c>
      <c r="P3451" s="34">
        <f>IF(A3451="","",IF(OR(F3451="Standard domestic 15% (Box 7)",F3451="Import - VAT paid at customs (Box 8)",F3451="Import - Reverse charge (Box 9)"),ROUND(H3451*Setup!$B$9,2),0))</f>
        <v/>
      </c>
      <c r="Q3451" s="34">
        <f>IF(A3451="","",I3451-P3451)</f>
        <v/>
      </c>
      <c r="R3451" s="34">
        <f>IF(A3451="","",IF(L3451="Yes",I3451,0))</f>
        <v/>
      </c>
      <c r="S3451" s="34">
        <f>IF(A3451="","",IF(AND(L3451="Yes",K3451="Yes",NOT(ISNUMBER(SEARCH("blocked",G3451))),OR(F3451="Standard domestic 15% (Box 7)",F3451="Import - VAT paid at customs (Box 8)",F3451="Import - Reverse charge (Box 9)"),OR(F3451&lt;&gt;"Standard domestic 15% (Box 7)",AND(LEN(D3451)=15,LEFT(D3451,1)="3",RIGHT(D3451,1)="3",ISNUMBER(--D3451)))),I3451,0))</f>
        <v/>
      </c>
      <c r="T3451" s="34">
        <f>IF(A3451="","",R3451-S3451)</f>
        <v/>
      </c>
      <c r="U3451" s="23">
        <f>IF(A3451="","",IF(O3451=0,"Outside audit periods; ","")&amp;IF(F3451="","No VAT category; ","")&amp;IF(ABS(Q3451)&gt;Setup!$B$10,"VAT ≠ 15% × net; ","")&amp;IF(AND(F3451="Standard domestic 15% (Box 7)",NOT(AND(LEN(D3451)=15,LEFT(D3451,1)="3",RIGHT(D3451,1)="3",ISNUMBER(--D3451)))),"Invalid/missing supplier VAT no; ","")&amp;IF(AND(L3451="Yes",K3451&lt;&gt;"Yes"),"VAT claimed without valid tax invoice; ","")&amp;IF(AND(L3451="Yes",ISNUMBER(SEARCH("blocked",G3451))),"Blocked input VAT claimed; ","")&amp;IF(AND(F3451="Import - VAT paid at customs (Box 8)",M3451=""),"Customs declaration no missing; ","")&amp;IF(AND(F3451="Import - Reverse charge (Box 9)",E3451="Saudi Arabia"),"RCM used for a local supplier; ","")&amp;IF(AND(L3451="Yes",NOT(OR(F3451="Standard domestic 15% (Box 7)",F3451="Import - VAT paid at customs (Box 8)",F3451="Import - Reverse charge (Box 9)"))),"VAT claimed on non-taxable category; ",""))</f>
        <v/>
      </c>
    </row>
    <row r="3452">
      <c r="A3452" s="17" t="n"/>
      <c r="B3452" s="14" t="n"/>
      <c r="C3452" s="14" t="n"/>
      <c r="D3452" s="16" t="n"/>
      <c r="E3452" s="14" t="n"/>
      <c r="F3452" s="14" t="n"/>
      <c r="G3452" s="14" t="n"/>
      <c r="H3452" s="19" t="n"/>
      <c r="I3452" s="19" t="n"/>
      <c r="J3452" s="34">
        <f>IF(A3452="","",H3452+I3452)</f>
        <v/>
      </c>
      <c r="K3452" s="14" t="n"/>
      <c r="L3452" s="14" t="n"/>
      <c r="M3452" s="14" t="n"/>
      <c r="N3452" s="14" t="n"/>
      <c r="O3452" s="20">
        <f>IF(A3452="","",SUMPRODUCT((A3452&gt;=Setup!$C$19:$C$30)*(A3452&lt;=Setup!$D$19:$D$30)*Setup!$A$19:$A$30))</f>
        <v/>
      </c>
      <c r="P3452" s="34">
        <f>IF(A3452="","",IF(OR(F3452="Standard domestic 15% (Box 7)",F3452="Import - VAT paid at customs (Box 8)",F3452="Import - Reverse charge (Box 9)"),ROUND(H3452*Setup!$B$9,2),0))</f>
        <v/>
      </c>
      <c r="Q3452" s="34">
        <f>IF(A3452="","",I3452-P3452)</f>
        <v/>
      </c>
      <c r="R3452" s="34">
        <f>IF(A3452="","",IF(L3452="Yes",I3452,0))</f>
        <v/>
      </c>
      <c r="S3452" s="34">
        <f>IF(A3452="","",IF(AND(L3452="Yes",K3452="Yes",NOT(ISNUMBER(SEARCH("blocked",G3452))),OR(F3452="Standard domestic 15% (Box 7)",F3452="Import - VAT paid at customs (Box 8)",F3452="Import - Reverse charge (Box 9)"),OR(F3452&lt;&gt;"Standard domestic 15% (Box 7)",AND(LEN(D3452)=15,LEFT(D3452,1)="3",RIGHT(D3452,1)="3",ISNUMBER(--D3452)))),I3452,0))</f>
        <v/>
      </c>
      <c r="T3452" s="34">
        <f>IF(A3452="","",R3452-S3452)</f>
        <v/>
      </c>
      <c r="U3452" s="23">
        <f>IF(A3452="","",IF(O3452=0,"Outside audit periods; ","")&amp;IF(F3452="","No VAT category; ","")&amp;IF(ABS(Q3452)&gt;Setup!$B$10,"VAT ≠ 15% × net; ","")&amp;IF(AND(F3452="Standard domestic 15% (Box 7)",NOT(AND(LEN(D3452)=15,LEFT(D3452,1)="3",RIGHT(D3452,1)="3",ISNUMBER(--D3452)))),"Invalid/missing supplier VAT no; ","")&amp;IF(AND(L3452="Yes",K3452&lt;&gt;"Yes"),"VAT claimed without valid tax invoice; ","")&amp;IF(AND(L3452="Yes",ISNUMBER(SEARCH("blocked",G3452))),"Blocked input VAT claimed; ","")&amp;IF(AND(F3452="Import - VAT paid at customs (Box 8)",M3452=""),"Customs declaration no missing; ","")&amp;IF(AND(F3452="Import - Reverse charge (Box 9)",E3452="Saudi Arabia"),"RCM used for a local supplier; ","")&amp;IF(AND(L3452="Yes",NOT(OR(F3452="Standard domestic 15% (Box 7)",F3452="Import - VAT paid at customs (Box 8)",F3452="Import - Reverse charge (Box 9)"))),"VAT claimed on non-taxable category; ",""))</f>
        <v/>
      </c>
    </row>
    <row r="3453">
      <c r="A3453" s="17" t="n"/>
      <c r="B3453" s="14" t="n"/>
      <c r="C3453" s="14" t="n"/>
      <c r="D3453" s="16" t="n"/>
      <c r="E3453" s="14" t="n"/>
      <c r="F3453" s="14" t="n"/>
      <c r="G3453" s="14" t="n"/>
      <c r="H3453" s="19" t="n"/>
      <c r="I3453" s="19" t="n"/>
      <c r="J3453" s="34">
        <f>IF(A3453="","",H3453+I3453)</f>
        <v/>
      </c>
      <c r="K3453" s="14" t="n"/>
      <c r="L3453" s="14" t="n"/>
      <c r="M3453" s="14" t="n"/>
      <c r="N3453" s="14" t="n"/>
      <c r="O3453" s="20">
        <f>IF(A3453="","",SUMPRODUCT((A3453&gt;=Setup!$C$19:$C$30)*(A3453&lt;=Setup!$D$19:$D$30)*Setup!$A$19:$A$30))</f>
        <v/>
      </c>
      <c r="P3453" s="34">
        <f>IF(A3453="","",IF(OR(F3453="Standard domestic 15% (Box 7)",F3453="Import - VAT paid at customs (Box 8)",F3453="Import - Reverse charge (Box 9)"),ROUND(H3453*Setup!$B$9,2),0))</f>
        <v/>
      </c>
      <c r="Q3453" s="34">
        <f>IF(A3453="","",I3453-P3453)</f>
        <v/>
      </c>
      <c r="R3453" s="34">
        <f>IF(A3453="","",IF(L3453="Yes",I3453,0))</f>
        <v/>
      </c>
      <c r="S3453" s="34">
        <f>IF(A3453="","",IF(AND(L3453="Yes",K3453="Yes",NOT(ISNUMBER(SEARCH("blocked",G3453))),OR(F3453="Standard domestic 15% (Box 7)",F3453="Import - VAT paid at customs (Box 8)",F3453="Import - Reverse charge (Box 9)"),OR(F3453&lt;&gt;"Standard domestic 15% (Box 7)",AND(LEN(D3453)=15,LEFT(D3453,1)="3",RIGHT(D3453,1)="3",ISNUMBER(--D3453)))),I3453,0))</f>
        <v/>
      </c>
      <c r="T3453" s="34">
        <f>IF(A3453="","",R3453-S3453)</f>
        <v/>
      </c>
      <c r="U3453" s="23">
        <f>IF(A3453="","",IF(O3453=0,"Outside audit periods; ","")&amp;IF(F3453="","No VAT category; ","")&amp;IF(ABS(Q3453)&gt;Setup!$B$10,"VAT ≠ 15% × net; ","")&amp;IF(AND(F3453="Standard domestic 15% (Box 7)",NOT(AND(LEN(D3453)=15,LEFT(D3453,1)="3",RIGHT(D3453,1)="3",ISNUMBER(--D3453)))),"Invalid/missing supplier VAT no; ","")&amp;IF(AND(L3453="Yes",K3453&lt;&gt;"Yes"),"VAT claimed without valid tax invoice; ","")&amp;IF(AND(L3453="Yes",ISNUMBER(SEARCH("blocked",G3453))),"Blocked input VAT claimed; ","")&amp;IF(AND(F3453="Import - VAT paid at customs (Box 8)",M3453=""),"Customs declaration no missing; ","")&amp;IF(AND(F3453="Import - Reverse charge (Box 9)",E3453="Saudi Arabia"),"RCM used for a local supplier; ","")&amp;IF(AND(L3453="Yes",NOT(OR(F3453="Standard domestic 15% (Box 7)",F3453="Import - VAT paid at customs (Box 8)",F3453="Import - Reverse charge (Box 9)"))),"VAT claimed on non-taxable category; ",""))</f>
        <v/>
      </c>
    </row>
    <row r="3454">
      <c r="A3454" s="17" t="n"/>
      <c r="B3454" s="14" t="n"/>
      <c r="C3454" s="14" t="n"/>
      <c r="D3454" s="16" t="n"/>
      <c r="E3454" s="14" t="n"/>
      <c r="F3454" s="14" t="n"/>
      <c r="G3454" s="14" t="n"/>
      <c r="H3454" s="19" t="n"/>
      <c r="I3454" s="19" t="n"/>
      <c r="J3454" s="34">
        <f>IF(A3454="","",H3454+I3454)</f>
        <v/>
      </c>
      <c r="K3454" s="14" t="n"/>
      <c r="L3454" s="14" t="n"/>
      <c r="M3454" s="14" t="n"/>
      <c r="N3454" s="14" t="n"/>
      <c r="O3454" s="20">
        <f>IF(A3454="","",SUMPRODUCT((A3454&gt;=Setup!$C$19:$C$30)*(A3454&lt;=Setup!$D$19:$D$30)*Setup!$A$19:$A$30))</f>
        <v/>
      </c>
      <c r="P3454" s="34">
        <f>IF(A3454="","",IF(OR(F3454="Standard domestic 15% (Box 7)",F3454="Import - VAT paid at customs (Box 8)",F3454="Import - Reverse charge (Box 9)"),ROUND(H3454*Setup!$B$9,2),0))</f>
        <v/>
      </c>
      <c r="Q3454" s="34">
        <f>IF(A3454="","",I3454-P3454)</f>
        <v/>
      </c>
      <c r="R3454" s="34">
        <f>IF(A3454="","",IF(L3454="Yes",I3454,0))</f>
        <v/>
      </c>
      <c r="S3454" s="34">
        <f>IF(A3454="","",IF(AND(L3454="Yes",K3454="Yes",NOT(ISNUMBER(SEARCH("blocked",G3454))),OR(F3454="Standard domestic 15% (Box 7)",F3454="Import - VAT paid at customs (Box 8)",F3454="Import - Reverse charge (Box 9)"),OR(F3454&lt;&gt;"Standard domestic 15% (Box 7)",AND(LEN(D3454)=15,LEFT(D3454,1)="3",RIGHT(D3454,1)="3",ISNUMBER(--D3454)))),I3454,0))</f>
        <v/>
      </c>
      <c r="T3454" s="34">
        <f>IF(A3454="","",R3454-S3454)</f>
        <v/>
      </c>
      <c r="U3454" s="23">
        <f>IF(A3454="","",IF(O3454=0,"Outside audit periods; ","")&amp;IF(F3454="","No VAT category; ","")&amp;IF(ABS(Q3454)&gt;Setup!$B$10,"VAT ≠ 15% × net; ","")&amp;IF(AND(F3454="Standard domestic 15% (Box 7)",NOT(AND(LEN(D3454)=15,LEFT(D3454,1)="3",RIGHT(D3454,1)="3",ISNUMBER(--D3454)))),"Invalid/missing supplier VAT no; ","")&amp;IF(AND(L3454="Yes",K3454&lt;&gt;"Yes"),"VAT claimed without valid tax invoice; ","")&amp;IF(AND(L3454="Yes",ISNUMBER(SEARCH("blocked",G3454))),"Blocked input VAT claimed; ","")&amp;IF(AND(F3454="Import - VAT paid at customs (Box 8)",M3454=""),"Customs declaration no missing; ","")&amp;IF(AND(F3454="Import - Reverse charge (Box 9)",E3454="Saudi Arabia"),"RCM used for a local supplier; ","")&amp;IF(AND(L3454="Yes",NOT(OR(F3454="Standard domestic 15% (Box 7)",F3454="Import - VAT paid at customs (Box 8)",F3454="Import - Reverse charge (Box 9)"))),"VAT claimed on non-taxable category; ",""))</f>
        <v/>
      </c>
    </row>
    <row r="3455">
      <c r="A3455" s="17" t="n"/>
      <c r="B3455" s="14" t="n"/>
      <c r="C3455" s="14" t="n"/>
      <c r="D3455" s="16" t="n"/>
      <c r="E3455" s="14" t="n"/>
      <c r="F3455" s="14" t="n"/>
      <c r="G3455" s="14" t="n"/>
      <c r="H3455" s="19" t="n"/>
      <c r="I3455" s="19" t="n"/>
      <c r="J3455" s="34">
        <f>IF(A3455="","",H3455+I3455)</f>
        <v/>
      </c>
      <c r="K3455" s="14" t="n"/>
      <c r="L3455" s="14" t="n"/>
      <c r="M3455" s="14" t="n"/>
      <c r="N3455" s="14" t="n"/>
      <c r="O3455" s="20">
        <f>IF(A3455="","",SUMPRODUCT((A3455&gt;=Setup!$C$19:$C$30)*(A3455&lt;=Setup!$D$19:$D$30)*Setup!$A$19:$A$30))</f>
        <v/>
      </c>
      <c r="P3455" s="34">
        <f>IF(A3455="","",IF(OR(F3455="Standard domestic 15% (Box 7)",F3455="Import - VAT paid at customs (Box 8)",F3455="Import - Reverse charge (Box 9)"),ROUND(H3455*Setup!$B$9,2),0))</f>
        <v/>
      </c>
      <c r="Q3455" s="34">
        <f>IF(A3455="","",I3455-P3455)</f>
        <v/>
      </c>
      <c r="R3455" s="34">
        <f>IF(A3455="","",IF(L3455="Yes",I3455,0))</f>
        <v/>
      </c>
      <c r="S3455" s="34">
        <f>IF(A3455="","",IF(AND(L3455="Yes",K3455="Yes",NOT(ISNUMBER(SEARCH("blocked",G3455))),OR(F3455="Standard domestic 15% (Box 7)",F3455="Import - VAT paid at customs (Box 8)",F3455="Import - Reverse charge (Box 9)"),OR(F3455&lt;&gt;"Standard domestic 15% (Box 7)",AND(LEN(D3455)=15,LEFT(D3455,1)="3",RIGHT(D3455,1)="3",ISNUMBER(--D3455)))),I3455,0))</f>
        <v/>
      </c>
      <c r="T3455" s="34">
        <f>IF(A3455="","",R3455-S3455)</f>
        <v/>
      </c>
      <c r="U3455" s="23">
        <f>IF(A3455="","",IF(O3455=0,"Outside audit periods; ","")&amp;IF(F3455="","No VAT category; ","")&amp;IF(ABS(Q3455)&gt;Setup!$B$10,"VAT ≠ 15% × net; ","")&amp;IF(AND(F3455="Standard domestic 15% (Box 7)",NOT(AND(LEN(D3455)=15,LEFT(D3455,1)="3",RIGHT(D3455,1)="3",ISNUMBER(--D3455)))),"Invalid/missing supplier VAT no; ","")&amp;IF(AND(L3455="Yes",K3455&lt;&gt;"Yes"),"VAT claimed without valid tax invoice; ","")&amp;IF(AND(L3455="Yes",ISNUMBER(SEARCH("blocked",G3455))),"Blocked input VAT claimed; ","")&amp;IF(AND(F3455="Import - VAT paid at customs (Box 8)",M3455=""),"Customs declaration no missing; ","")&amp;IF(AND(F3455="Import - Reverse charge (Box 9)",E3455="Saudi Arabia"),"RCM used for a local supplier; ","")&amp;IF(AND(L3455="Yes",NOT(OR(F3455="Standard domestic 15% (Box 7)",F3455="Import - VAT paid at customs (Box 8)",F3455="Import - Reverse charge (Box 9)"))),"VAT claimed on non-taxable category; ",""))</f>
        <v/>
      </c>
    </row>
    <row r="3456">
      <c r="A3456" s="17" t="n"/>
      <c r="B3456" s="14" t="n"/>
      <c r="C3456" s="14" t="n"/>
      <c r="D3456" s="16" t="n"/>
      <c r="E3456" s="14" t="n"/>
      <c r="F3456" s="14" t="n"/>
      <c r="G3456" s="14" t="n"/>
      <c r="H3456" s="19" t="n"/>
      <c r="I3456" s="19" t="n"/>
      <c r="J3456" s="34">
        <f>IF(A3456="","",H3456+I3456)</f>
        <v/>
      </c>
      <c r="K3456" s="14" t="n"/>
      <c r="L3456" s="14" t="n"/>
      <c r="M3456" s="14" t="n"/>
      <c r="N3456" s="14" t="n"/>
      <c r="O3456" s="20">
        <f>IF(A3456="","",SUMPRODUCT((A3456&gt;=Setup!$C$19:$C$30)*(A3456&lt;=Setup!$D$19:$D$30)*Setup!$A$19:$A$30))</f>
        <v/>
      </c>
      <c r="P3456" s="34">
        <f>IF(A3456="","",IF(OR(F3456="Standard domestic 15% (Box 7)",F3456="Import - VAT paid at customs (Box 8)",F3456="Import - Reverse charge (Box 9)"),ROUND(H3456*Setup!$B$9,2),0))</f>
        <v/>
      </c>
      <c r="Q3456" s="34">
        <f>IF(A3456="","",I3456-P3456)</f>
        <v/>
      </c>
      <c r="R3456" s="34">
        <f>IF(A3456="","",IF(L3456="Yes",I3456,0))</f>
        <v/>
      </c>
      <c r="S3456" s="34">
        <f>IF(A3456="","",IF(AND(L3456="Yes",K3456="Yes",NOT(ISNUMBER(SEARCH("blocked",G3456))),OR(F3456="Standard domestic 15% (Box 7)",F3456="Import - VAT paid at customs (Box 8)",F3456="Import - Reverse charge (Box 9)"),OR(F3456&lt;&gt;"Standard domestic 15% (Box 7)",AND(LEN(D3456)=15,LEFT(D3456,1)="3",RIGHT(D3456,1)="3",ISNUMBER(--D3456)))),I3456,0))</f>
        <v/>
      </c>
      <c r="T3456" s="34">
        <f>IF(A3456="","",R3456-S3456)</f>
        <v/>
      </c>
      <c r="U3456" s="23">
        <f>IF(A3456="","",IF(O3456=0,"Outside audit periods; ","")&amp;IF(F3456="","No VAT category; ","")&amp;IF(ABS(Q3456)&gt;Setup!$B$10,"VAT ≠ 15% × net; ","")&amp;IF(AND(F3456="Standard domestic 15% (Box 7)",NOT(AND(LEN(D3456)=15,LEFT(D3456,1)="3",RIGHT(D3456,1)="3",ISNUMBER(--D3456)))),"Invalid/missing supplier VAT no; ","")&amp;IF(AND(L3456="Yes",K3456&lt;&gt;"Yes"),"VAT claimed without valid tax invoice; ","")&amp;IF(AND(L3456="Yes",ISNUMBER(SEARCH("blocked",G3456))),"Blocked input VAT claimed; ","")&amp;IF(AND(F3456="Import - VAT paid at customs (Box 8)",M3456=""),"Customs declaration no missing; ","")&amp;IF(AND(F3456="Import - Reverse charge (Box 9)",E3456="Saudi Arabia"),"RCM used for a local supplier; ","")&amp;IF(AND(L3456="Yes",NOT(OR(F3456="Standard domestic 15% (Box 7)",F3456="Import - VAT paid at customs (Box 8)",F3456="Import - Reverse charge (Box 9)"))),"VAT claimed on non-taxable category; ",""))</f>
        <v/>
      </c>
    </row>
    <row r="3457">
      <c r="A3457" s="17" t="n"/>
      <c r="B3457" s="14" t="n"/>
      <c r="C3457" s="14" t="n"/>
      <c r="D3457" s="16" t="n"/>
      <c r="E3457" s="14" t="n"/>
      <c r="F3457" s="14" t="n"/>
      <c r="G3457" s="14" t="n"/>
      <c r="H3457" s="19" t="n"/>
      <c r="I3457" s="19" t="n"/>
      <c r="J3457" s="34">
        <f>IF(A3457="","",H3457+I3457)</f>
        <v/>
      </c>
      <c r="K3457" s="14" t="n"/>
      <c r="L3457" s="14" t="n"/>
      <c r="M3457" s="14" t="n"/>
      <c r="N3457" s="14" t="n"/>
      <c r="O3457" s="20">
        <f>IF(A3457="","",SUMPRODUCT((A3457&gt;=Setup!$C$19:$C$30)*(A3457&lt;=Setup!$D$19:$D$30)*Setup!$A$19:$A$30))</f>
        <v/>
      </c>
      <c r="P3457" s="34">
        <f>IF(A3457="","",IF(OR(F3457="Standard domestic 15% (Box 7)",F3457="Import - VAT paid at customs (Box 8)",F3457="Import - Reverse charge (Box 9)"),ROUND(H3457*Setup!$B$9,2),0))</f>
        <v/>
      </c>
      <c r="Q3457" s="34">
        <f>IF(A3457="","",I3457-P3457)</f>
        <v/>
      </c>
      <c r="R3457" s="34">
        <f>IF(A3457="","",IF(L3457="Yes",I3457,0))</f>
        <v/>
      </c>
      <c r="S3457" s="34">
        <f>IF(A3457="","",IF(AND(L3457="Yes",K3457="Yes",NOT(ISNUMBER(SEARCH("blocked",G3457))),OR(F3457="Standard domestic 15% (Box 7)",F3457="Import - VAT paid at customs (Box 8)",F3457="Import - Reverse charge (Box 9)"),OR(F3457&lt;&gt;"Standard domestic 15% (Box 7)",AND(LEN(D3457)=15,LEFT(D3457,1)="3",RIGHT(D3457,1)="3",ISNUMBER(--D3457)))),I3457,0))</f>
        <v/>
      </c>
      <c r="T3457" s="34">
        <f>IF(A3457="","",R3457-S3457)</f>
        <v/>
      </c>
      <c r="U3457" s="23">
        <f>IF(A3457="","",IF(O3457=0,"Outside audit periods; ","")&amp;IF(F3457="","No VAT category; ","")&amp;IF(ABS(Q3457)&gt;Setup!$B$10,"VAT ≠ 15% × net; ","")&amp;IF(AND(F3457="Standard domestic 15% (Box 7)",NOT(AND(LEN(D3457)=15,LEFT(D3457,1)="3",RIGHT(D3457,1)="3",ISNUMBER(--D3457)))),"Invalid/missing supplier VAT no; ","")&amp;IF(AND(L3457="Yes",K3457&lt;&gt;"Yes"),"VAT claimed without valid tax invoice; ","")&amp;IF(AND(L3457="Yes",ISNUMBER(SEARCH("blocked",G3457))),"Blocked input VAT claimed; ","")&amp;IF(AND(F3457="Import - VAT paid at customs (Box 8)",M3457=""),"Customs declaration no missing; ","")&amp;IF(AND(F3457="Import - Reverse charge (Box 9)",E3457="Saudi Arabia"),"RCM used for a local supplier; ","")&amp;IF(AND(L3457="Yes",NOT(OR(F3457="Standard domestic 15% (Box 7)",F3457="Import - VAT paid at customs (Box 8)",F3457="Import - Reverse charge (Box 9)"))),"VAT claimed on non-taxable category; ",""))</f>
        <v/>
      </c>
    </row>
    <row r="3458">
      <c r="A3458" s="17" t="n"/>
      <c r="B3458" s="14" t="n"/>
      <c r="C3458" s="14" t="n"/>
      <c r="D3458" s="16" t="n"/>
      <c r="E3458" s="14" t="n"/>
      <c r="F3458" s="14" t="n"/>
      <c r="G3458" s="14" t="n"/>
      <c r="H3458" s="19" t="n"/>
      <c r="I3458" s="19" t="n"/>
      <c r="J3458" s="34">
        <f>IF(A3458="","",H3458+I3458)</f>
        <v/>
      </c>
      <c r="K3458" s="14" t="n"/>
      <c r="L3458" s="14" t="n"/>
      <c r="M3458" s="14" t="n"/>
      <c r="N3458" s="14" t="n"/>
      <c r="O3458" s="20">
        <f>IF(A3458="","",SUMPRODUCT((A3458&gt;=Setup!$C$19:$C$30)*(A3458&lt;=Setup!$D$19:$D$30)*Setup!$A$19:$A$30))</f>
        <v/>
      </c>
      <c r="P3458" s="34">
        <f>IF(A3458="","",IF(OR(F3458="Standard domestic 15% (Box 7)",F3458="Import - VAT paid at customs (Box 8)",F3458="Import - Reverse charge (Box 9)"),ROUND(H3458*Setup!$B$9,2),0))</f>
        <v/>
      </c>
      <c r="Q3458" s="34">
        <f>IF(A3458="","",I3458-P3458)</f>
        <v/>
      </c>
      <c r="R3458" s="34">
        <f>IF(A3458="","",IF(L3458="Yes",I3458,0))</f>
        <v/>
      </c>
      <c r="S3458" s="34">
        <f>IF(A3458="","",IF(AND(L3458="Yes",K3458="Yes",NOT(ISNUMBER(SEARCH("blocked",G3458))),OR(F3458="Standard domestic 15% (Box 7)",F3458="Import - VAT paid at customs (Box 8)",F3458="Import - Reverse charge (Box 9)"),OR(F3458&lt;&gt;"Standard domestic 15% (Box 7)",AND(LEN(D3458)=15,LEFT(D3458,1)="3",RIGHT(D3458,1)="3",ISNUMBER(--D3458)))),I3458,0))</f>
        <v/>
      </c>
      <c r="T3458" s="34">
        <f>IF(A3458="","",R3458-S3458)</f>
        <v/>
      </c>
      <c r="U3458" s="23">
        <f>IF(A3458="","",IF(O3458=0,"Outside audit periods; ","")&amp;IF(F3458="","No VAT category; ","")&amp;IF(ABS(Q3458)&gt;Setup!$B$10,"VAT ≠ 15% × net; ","")&amp;IF(AND(F3458="Standard domestic 15% (Box 7)",NOT(AND(LEN(D3458)=15,LEFT(D3458,1)="3",RIGHT(D3458,1)="3",ISNUMBER(--D3458)))),"Invalid/missing supplier VAT no; ","")&amp;IF(AND(L3458="Yes",K3458&lt;&gt;"Yes"),"VAT claimed without valid tax invoice; ","")&amp;IF(AND(L3458="Yes",ISNUMBER(SEARCH("blocked",G3458))),"Blocked input VAT claimed; ","")&amp;IF(AND(F3458="Import - VAT paid at customs (Box 8)",M3458=""),"Customs declaration no missing; ","")&amp;IF(AND(F3458="Import - Reverse charge (Box 9)",E3458="Saudi Arabia"),"RCM used for a local supplier; ","")&amp;IF(AND(L3458="Yes",NOT(OR(F3458="Standard domestic 15% (Box 7)",F3458="Import - VAT paid at customs (Box 8)",F3458="Import - Reverse charge (Box 9)"))),"VAT claimed on non-taxable category; ",""))</f>
        <v/>
      </c>
    </row>
    <row r="3459">
      <c r="A3459" s="17" t="n"/>
      <c r="B3459" s="14" t="n"/>
      <c r="C3459" s="14" t="n"/>
      <c r="D3459" s="16" t="n"/>
      <c r="E3459" s="14" t="n"/>
      <c r="F3459" s="14" t="n"/>
      <c r="G3459" s="14" t="n"/>
      <c r="H3459" s="19" t="n"/>
      <c r="I3459" s="19" t="n"/>
      <c r="J3459" s="34">
        <f>IF(A3459="","",H3459+I3459)</f>
        <v/>
      </c>
      <c r="K3459" s="14" t="n"/>
      <c r="L3459" s="14" t="n"/>
      <c r="M3459" s="14" t="n"/>
      <c r="N3459" s="14" t="n"/>
      <c r="O3459" s="20">
        <f>IF(A3459="","",SUMPRODUCT((A3459&gt;=Setup!$C$19:$C$30)*(A3459&lt;=Setup!$D$19:$D$30)*Setup!$A$19:$A$30))</f>
        <v/>
      </c>
      <c r="P3459" s="34">
        <f>IF(A3459="","",IF(OR(F3459="Standard domestic 15% (Box 7)",F3459="Import - VAT paid at customs (Box 8)",F3459="Import - Reverse charge (Box 9)"),ROUND(H3459*Setup!$B$9,2),0))</f>
        <v/>
      </c>
      <c r="Q3459" s="34">
        <f>IF(A3459="","",I3459-P3459)</f>
        <v/>
      </c>
      <c r="R3459" s="34">
        <f>IF(A3459="","",IF(L3459="Yes",I3459,0))</f>
        <v/>
      </c>
      <c r="S3459" s="34">
        <f>IF(A3459="","",IF(AND(L3459="Yes",K3459="Yes",NOT(ISNUMBER(SEARCH("blocked",G3459))),OR(F3459="Standard domestic 15% (Box 7)",F3459="Import - VAT paid at customs (Box 8)",F3459="Import - Reverse charge (Box 9)"),OR(F3459&lt;&gt;"Standard domestic 15% (Box 7)",AND(LEN(D3459)=15,LEFT(D3459,1)="3",RIGHT(D3459,1)="3",ISNUMBER(--D3459)))),I3459,0))</f>
        <v/>
      </c>
      <c r="T3459" s="34">
        <f>IF(A3459="","",R3459-S3459)</f>
        <v/>
      </c>
      <c r="U3459" s="23">
        <f>IF(A3459="","",IF(O3459=0,"Outside audit periods; ","")&amp;IF(F3459="","No VAT category; ","")&amp;IF(ABS(Q3459)&gt;Setup!$B$10,"VAT ≠ 15% × net; ","")&amp;IF(AND(F3459="Standard domestic 15% (Box 7)",NOT(AND(LEN(D3459)=15,LEFT(D3459,1)="3",RIGHT(D3459,1)="3",ISNUMBER(--D3459)))),"Invalid/missing supplier VAT no; ","")&amp;IF(AND(L3459="Yes",K3459&lt;&gt;"Yes"),"VAT claimed without valid tax invoice; ","")&amp;IF(AND(L3459="Yes",ISNUMBER(SEARCH("blocked",G3459))),"Blocked input VAT claimed; ","")&amp;IF(AND(F3459="Import - VAT paid at customs (Box 8)",M3459=""),"Customs declaration no missing; ","")&amp;IF(AND(F3459="Import - Reverse charge (Box 9)",E3459="Saudi Arabia"),"RCM used for a local supplier; ","")&amp;IF(AND(L3459="Yes",NOT(OR(F3459="Standard domestic 15% (Box 7)",F3459="Import - VAT paid at customs (Box 8)",F3459="Import - Reverse charge (Box 9)"))),"VAT claimed on non-taxable category; ",""))</f>
        <v/>
      </c>
    </row>
    <row r="3460">
      <c r="A3460" s="17" t="n"/>
      <c r="B3460" s="14" t="n"/>
      <c r="C3460" s="14" t="n"/>
      <c r="D3460" s="16" t="n"/>
      <c r="E3460" s="14" t="n"/>
      <c r="F3460" s="14" t="n"/>
      <c r="G3460" s="14" t="n"/>
      <c r="H3460" s="19" t="n"/>
      <c r="I3460" s="19" t="n"/>
      <c r="J3460" s="34">
        <f>IF(A3460="","",H3460+I3460)</f>
        <v/>
      </c>
      <c r="K3460" s="14" t="n"/>
      <c r="L3460" s="14" t="n"/>
      <c r="M3460" s="14" t="n"/>
      <c r="N3460" s="14" t="n"/>
      <c r="O3460" s="20">
        <f>IF(A3460="","",SUMPRODUCT((A3460&gt;=Setup!$C$19:$C$30)*(A3460&lt;=Setup!$D$19:$D$30)*Setup!$A$19:$A$30))</f>
        <v/>
      </c>
      <c r="P3460" s="34">
        <f>IF(A3460="","",IF(OR(F3460="Standard domestic 15% (Box 7)",F3460="Import - VAT paid at customs (Box 8)",F3460="Import - Reverse charge (Box 9)"),ROUND(H3460*Setup!$B$9,2),0))</f>
        <v/>
      </c>
      <c r="Q3460" s="34">
        <f>IF(A3460="","",I3460-P3460)</f>
        <v/>
      </c>
      <c r="R3460" s="34">
        <f>IF(A3460="","",IF(L3460="Yes",I3460,0))</f>
        <v/>
      </c>
      <c r="S3460" s="34">
        <f>IF(A3460="","",IF(AND(L3460="Yes",K3460="Yes",NOT(ISNUMBER(SEARCH("blocked",G3460))),OR(F3460="Standard domestic 15% (Box 7)",F3460="Import - VAT paid at customs (Box 8)",F3460="Import - Reverse charge (Box 9)"),OR(F3460&lt;&gt;"Standard domestic 15% (Box 7)",AND(LEN(D3460)=15,LEFT(D3460,1)="3",RIGHT(D3460,1)="3",ISNUMBER(--D3460)))),I3460,0))</f>
        <v/>
      </c>
      <c r="T3460" s="34">
        <f>IF(A3460="","",R3460-S3460)</f>
        <v/>
      </c>
      <c r="U3460" s="23">
        <f>IF(A3460="","",IF(O3460=0,"Outside audit periods; ","")&amp;IF(F3460="","No VAT category; ","")&amp;IF(ABS(Q3460)&gt;Setup!$B$10,"VAT ≠ 15% × net; ","")&amp;IF(AND(F3460="Standard domestic 15% (Box 7)",NOT(AND(LEN(D3460)=15,LEFT(D3460,1)="3",RIGHT(D3460,1)="3",ISNUMBER(--D3460)))),"Invalid/missing supplier VAT no; ","")&amp;IF(AND(L3460="Yes",K3460&lt;&gt;"Yes"),"VAT claimed without valid tax invoice; ","")&amp;IF(AND(L3460="Yes",ISNUMBER(SEARCH("blocked",G3460))),"Blocked input VAT claimed; ","")&amp;IF(AND(F3460="Import - VAT paid at customs (Box 8)",M3460=""),"Customs declaration no missing; ","")&amp;IF(AND(F3460="Import - Reverse charge (Box 9)",E3460="Saudi Arabia"),"RCM used for a local supplier; ","")&amp;IF(AND(L3460="Yes",NOT(OR(F3460="Standard domestic 15% (Box 7)",F3460="Import - VAT paid at customs (Box 8)",F3460="Import - Reverse charge (Box 9)"))),"VAT claimed on non-taxable category; ",""))</f>
        <v/>
      </c>
    </row>
    <row r="3461">
      <c r="A3461" s="17" t="n"/>
      <c r="B3461" s="14" t="n"/>
      <c r="C3461" s="14" t="n"/>
      <c r="D3461" s="16" t="n"/>
      <c r="E3461" s="14" t="n"/>
      <c r="F3461" s="14" t="n"/>
      <c r="G3461" s="14" t="n"/>
      <c r="H3461" s="19" t="n"/>
      <c r="I3461" s="19" t="n"/>
      <c r="J3461" s="34">
        <f>IF(A3461="","",H3461+I3461)</f>
        <v/>
      </c>
      <c r="K3461" s="14" t="n"/>
      <c r="L3461" s="14" t="n"/>
      <c r="M3461" s="14" t="n"/>
      <c r="N3461" s="14" t="n"/>
      <c r="O3461" s="20">
        <f>IF(A3461="","",SUMPRODUCT((A3461&gt;=Setup!$C$19:$C$30)*(A3461&lt;=Setup!$D$19:$D$30)*Setup!$A$19:$A$30))</f>
        <v/>
      </c>
      <c r="P3461" s="34">
        <f>IF(A3461="","",IF(OR(F3461="Standard domestic 15% (Box 7)",F3461="Import - VAT paid at customs (Box 8)",F3461="Import - Reverse charge (Box 9)"),ROUND(H3461*Setup!$B$9,2),0))</f>
        <v/>
      </c>
      <c r="Q3461" s="34">
        <f>IF(A3461="","",I3461-P3461)</f>
        <v/>
      </c>
      <c r="R3461" s="34">
        <f>IF(A3461="","",IF(L3461="Yes",I3461,0))</f>
        <v/>
      </c>
      <c r="S3461" s="34">
        <f>IF(A3461="","",IF(AND(L3461="Yes",K3461="Yes",NOT(ISNUMBER(SEARCH("blocked",G3461))),OR(F3461="Standard domestic 15% (Box 7)",F3461="Import - VAT paid at customs (Box 8)",F3461="Import - Reverse charge (Box 9)"),OR(F3461&lt;&gt;"Standard domestic 15% (Box 7)",AND(LEN(D3461)=15,LEFT(D3461,1)="3",RIGHT(D3461,1)="3",ISNUMBER(--D3461)))),I3461,0))</f>
        <v/>
      </c>
      <c r="T3461" s="34">
        <f>IF(A3461="","",R3461-S3461)</f>
        <v/>
      </c>
      <c r="U3461" s="23">
        <f>IF(A3461="","",IF(O3461=0,"Outside audit periods; ","")&amp;IF(F3461="","No VAT category; ","")&amp;IF(ABS(Q3461)&gt;Setup!$B$10,"VAT ≠ 15% × net; ","")&amp;IF(AND(F3461="Standard domestic 15% (Box 7)",NOT(AND(LEN(D3461)=15,LEFT(D3461,1)="3",RIGHT(D3461,1)="3",ISNUMBER(--D3461)))),"Invalid/missing supplier VAT no; ","")&amp;IF(AND(L3461="Yes",K3461&lt;&gt;"Yes"),"VAT claimed without valid tax invoice; ","")&amp;IF(AND(L3461="Yes",ISNUMBER(SEARCH("blocked",G3461))),"Blocked input VAT claimed; ","")&amp;IF(AND(F3461="Import - VAT paid at customs (Box 8)",M3461=""),"Customs declaration no missing; ","")&amp;IF(AND(F3461="Import - Reverse charge (Box 9)",E3461="Saudi Arabia"),"RCM used for a local supplier; ","")&amp;IF(AND(L3461="Yes",NOT(OR(F3461="Standard domestic 15% (Box 7)",F3461="Import - VAT paid at customs (Box 8)",F3461="Import - Reverse charge (Box 9)"))),"VAT claimed on non-taxable category; ",""))</f>
        <v/>
      </c>
    </row>
    <row r="3462">
      <c r="A3462" s="17" t="n"/>
      <c r="B3462" s="14" t="n"/>
      <c r="C3462" s="14" t="n"/>
      <c r="D3462" s="16" t="n"/>
      <c r="E3462" s="14" t="n"/>
      <c r="F3462" s="14" t="n"/>
      <c r="G3462" s="14" t="n"/>
      <c r="H3462" s="19" t="n"/>
      <c r="I3462" s="19" t="n"/>
      <c r="J3462" s="34">
        <f>IF(A3462="","",H3462+I3462)</f>
        <v/>
      </c>
      <c r="K3462" s="14" t="n"/>
      <c r="L3462" s="14" t="n"/>
      <c r="M3462" s="14" t="n"/>
      <c r="N3462" s="14" t="n"/>
      <c r="O3462" s="20">
        <f>IF(A3462="","",SUMPRODUCT((A3462&gt;=Setup!$C$19:$C$30)*(A3462&lt;=Setup!$D$19:$D$30)*Setup!$A$19:$A$30))</f>
        <v/>
      </c>
      <c r="P3462" s="34">
        <f>IF(A3462="","",IF(OR(F3462="Standard domestic 15% (Box 7)",F3462="Import - VAT paid at customs (Box 8)",F3462="Import - Reverse charge (Box 9)"),ROUND(H3462*Setup!$B$9,2),0))</f>
        <v/>
      </c>
      <c r="Q3462" s="34">
        <f>IF(A3462="","",I3462-P3462)</f>
        <v/>
      </c>
      <c r="R3462" s="34">
        <f>IF(A3462="","",IF(L3462="Yes",I3462,0))</f>
        <v/>
      </c>
      <c r="S3462" s="34">
        <f>IF(A3462="","",IF(AND(L3462="Yes",K3462="Yes",NOT(ISNUMBER(SEARCH("blocked",G3462))),OR(F3462="Standard domestic 15% (Box 7)",F3462="Import - VAT paid at customs (Box 8)",F3462="Import - Reverse charge (Box 9)"),OR(F3462&lt;&gt;"Standard domestic 15% (Box 7)",AND(LEN(D3462)=15,LEFT(D3462,1)="3",RIGHT(D3462,1)="3",ISNUMBER(--D3462)))),I3462,0))</f>
        <v/>
      </c>
      <c r="T3462" s="34">
        <f>IF(A3462="","",R3462-S3462)</f>
        <v/>
      </c>
      <c r="U3462" s="23">
        <f>IF(A3462="","",IF(O3462=0,"Outside audit periods; ","")&amp;IF(F3462="","No VAT category; ","")&amp;IF(ABS(Q3462)&gt;Setup!$B$10,"VAT ≠ 15% × net; ","")&amp;IF(AND(F3462="Standard domestic 15% (Box 7)",NOT(AND(LEN(D3462)=15,LEFT(D3462,1)="3",RIGHT(D3462,1)="3",ISNUMBER(--D3462)))),"Invalid/missing supplier VAT no; ","")&amp;IF(AND(L3462="Yes",K3462&lt;&gt;"Yes"),"VAT claimed without valid tax invoice; ","")&amp;IF(AND(L3462="Yes",ISNUMBER(SEARCH("blocked",G3462))),"Blocked input VAT claimed; ","")&amp;IF(AND(F3462="Import - VAT paid at customs (Box 8)",M3462=""),"Customs declaration no missing; ","")&amp;IF(AND(F3462="Import - Reverse charge (Box 9)",E3462="Saudi Arabia"),"RCM used for a local supplier; ","")&amp;IF(AND(L3462="Yes",NOT(OR(F3462="Standard domestic 15% (Box 7)",F3462="Import - VAT paid at customs (Box 8)",F3462="Import - Reverse charge (Box 9)"))),"VAT claimed on non-taxable category; ",""))</f>
        <v/>
      </c>
    </row>
    <row r="3463">
      <c r="A3463" s="17" t="n"/>
      <c r="B3463" s="14" t="n"/>
      <c r="C3463" s="14" t="n"/>
      <c r="D3463" s="16" t="n"/>
      <c r="E3463" s="14" t="n"/>
      <c r="F3463" s="14" t="n"/>
      <c r="G3463" s="14" t="n"/>
      <c r="H3463" s="19" t="n"/>
      <c r="I3463" s="19" t="n"/>
      <c r="J3463" s="34">
        <f>IF(A3463="","",H3463+I3463)</f>
        <v/>
      </c>
      <c r="K3463" s="14" t="n"/>
      <c r="L3463" s="14" t="n"/>
      <c r="M3463" s="14" t="n"/>
      <c r="N3463" s="14" t="n"/>
      <c r="O3463" s="20">
        <f>IF(A3463="","",SUMPRODUCT((A3463&gt;=Setup!$C$19:$C$30)*(A3463&lt;=Setup!$D$19:$D$30)*Setup!$A$19:$A$30))</f>
        <v/>
      </c>
      <c r="P3463" s="34">
        <f>IF(A3463="","",IF(OR(F3463="Standard domestic 15% (Box 7)",F3463="Import - VAT paid at customs (Box 8)",F3463="Import - Reverse charge (Box 9)"),ROUND(H3463*Setup!$B$9,2),0))</f>
        <v/>
      </c>
      <c r="Q3463" s="34">
        <f>IF(A3463="","",I3463-P3463)</f>
        <v/>
      </c>
      <c r="R3463" s="34">
        <f>IF(A3463="","",IF(L3463="Yes",I3463,0))</f>
        <v/>
      </c>
      <c r="S3463" s="34">
        <f>IF(A3463="","",IF(AND(L3463="Yes",K3463="Yes",NOT(ISNUMBER(SEARCH("blocked",G3463))),OR(F3463="Standard domestic 15% (Box 7)",F3463="Import - VAT paid at customs (Box 8)",F3463="Import - Reverse charge (Box 9)"),OR(F3463&lt;&gt;"Standard domestic 15% (Box 7)",AND(LEN(D3463)=15,LEFT(D3463,1)="3",RIGHT(D3463,1)="3",ISNUMBER(--D3463)))),I3463,0))</f>
        <v/>
      </c>
      <c r="T3463" s="34">
        <f>IF(A3463="","",R3463-S3463)</f>
        <v/>
      </c>
      <c r="U3463" s="23">
        <f>IF(A3463="","",IF(O3463=0,"Outside audit periods; ","")&amp;IF(F3463="","No VAT category; ","")&amp;IF(ABS(Q3463)&gt;Setup!$B$10,"VAT ≠ 15% × net; ","")&amp;IF(AND(F3463="Standard domestic 15% (Box 7)",NOT(AND(LEN(D3463)=15,LEFT(D3463,1)="3",RIGHT(D3463,1)="3",ISNUMBER(--D3463)))),"Invalid/missing supplier VAT no; ","")&amp;IF(AND(L3463="Yes",K3463&lt;&gt;"Yes"),"VAT claimed without valid tax invoice; ","")&amp;IF(AND(L3463="Yes",ISNUMBER(SEARCH("blocked",G3463))),"Blocked input VAT claimed; ","")&amp;IF(AND(F3463="Import - VAT paid at customs (Box 8)",M3463=""),"Customs declaration no missing; ","")&amp;IF(AND(F3463="Import - Reverse charge (Box 9)",E3463="Saudi Arabia"),"RCM used for a local supplier; ","")&amp;IF(AND(L3463="Yes",NOT(OR(F3463="Standard domestic 15% (Box 7)",F3463="Import - VAT paid at customs (Box 8)",F3463="Import - Reverse charge (Box 9)"))),"VAT claimed on non-taxable category; ",""))</f>
        <v/>
      </c>
    </row>
    <row r="3464">
      <c r="A3464" s="17" t="n"/>
      <c r="B3464" s="14" t="n"/>
      <c r="C3464" s="14" t="n"/>
      <c r="D3464" s="16" t="n"/>
      <c r="E3464" s="14" t="n"/>
      <c r="F3464" s="14" t="n"/>
      <c r="G3464" s="14" t="n"/>
      <c r="H3464" s="19" t="n"/>
      <c r="I3464" s="19" t="n"/>
      <c r="J3464" s="34">
        <f>IF(A3464="","",H3464+I3464)</f>
        <v/>
      </c>
      <c r="K3464" s="14" t="n"/>
      <c r="L3464" s="14" t="n"/>
      <c r="M3464" s="14" t="n"/>
      <c r="N3464" s="14" t="n"/>
      <c r="O3464" s="20">
        <f>IF(A3464="","",SUMPRODUCT((A3464&gt;=Setup!$C$19:$C$30)*(A3464&lt;=Setup!$D$19:$D$30)*Setup!$A$19:$A$30))</f>
        <v/>
      </c>
      <c r="P3464" s="34">
        <f>IF(A3464="","",IF(OR(F3464="Standard domestic 15% (Box 7)",F3464="Import - VAT paid at customs (Box 8)",F3464="Import - Reverse charge (Box 9)"),ROUND(H3464*Setup!$B$9,2),0))</f>
        <v/>
      </c>
      <c r="Q3464" s="34">
        <f>IF(A3464="","",I3464-P3464)</f>
        <v/>
      </c>
      <c r="R3464" s="34">
        <f>IF(A3464="","",IF(L3464="Yes",I3464,0))</f>
        <v/>
      </c>
      <c r="S3464" s="34">
        <f>IF(A3464="","",IF(AND(L3464="Yes",K3464="Yes",NOT(ISNUMBER(SEARCH("blocked",G3464))),OR(F3464="Standard domestic 15% (Box 7)",F3464="Import - VAT paid at customs (Box 8)",F3464="Import - Reverse charge (Box 9)"),OR(F3464&lt;&gt;"Standard domestic 15% (Box 7)",AND(LEN(D3464)=15,LEFT(D3464,1)="3",RIGHT(D3464,1)="3",ISNUMBER(--D3464)))),I3464,0))</f>
        <v/>
      </c>
      <c r="T3464" s="34">
        <f>IF(A3464="","",R3464-S3464)</f>
        <v/>
      </c>
      <c r="U3464" s="23">
        <f>IF(A3464="","",IF(O3464=0,"Outside audit periods; ","")&amp;IF(F3464="","No VAT category; ","")&amp;IF(ABS(Q3464)&gt;Setup!$B$10,"VAT ≠ 15% × net; ","")&amp;IF(AND(F3464="Standard domestic 15% (Box 7)",NOT(AND(LEN(D3464)=15,LEFT(D3464,1)="3",RIGHT(D3464,1)="3",ISNUMBER(--D3464)))),"Invalid/missing supplier VAT no; ","")&amp;IF(AND(L3464="Yes",K3464&lt;&gt;"Yes"),"VAT claimed without valid tax invoice; ","")&amp;IF(AND(L3464="Yes",ISNUMBER(SEARCH("blocked",G3464))),"Blocked input VAT claimed; ","")&amp;IF(AND(F3464="Import - VAT paid at customs (Box 8)",M3464=""),"Customs declaration no missing; ","")&amp;IF(AND(F3464="Import - Reverse charge (Box 9)",E3464="Saudi Arabia"),"RCM used for a local supplier; ","")&amp;IF(AND(L3464="Yes",NOT(OR(F3464="Standard domestic 15% (Box 7)",F3464="Import - VAT paid at customs (Box 8)",F3464="Import - Reverse charge (Box 9)"))),"VAT claimed on non-taxable category; ",""))</f>
        <v/>
      </c>
    </row>
    <row r="3465">
      <c r="A3465" s="17" t="n"/>
      <c r="B3465" s="14" t="n"/>
      <c r="C3465" s="14" t="n"/>
      <c r="D3465" s="16" t="n"/>
      <c r="E3465" s="14" t="n"/>
      <c r="F3465" s="14" t="n"/>
      <c r="G3465" s="14" t="n"/>
      <c r="H3465" s="19" t="n"/>
      <c r="I3465" s="19" t="n"/>
      <c r="J3465" s="34">
        <f>IF(A3465="","",H3465+I3465)</f>
        <v/>
      </c>
      <c r="K3465" s="14" t="n"/>
      <c r="L3465" s="14" t="n"/>
      <c r="M3465" s="14" t="n"/>
      <c r="N3465" s="14" t="n"/>
      <c r="O3465" s="20">
        <f>IF(A3465="","",SUMPRODUCT((A3465&gt;=Setup!$C$19:$C$30)*(A3465&lt;=Setup!$D$19:$D$30)*Setup!$A$19:$A$30))</f>
        <v/>
      </c>
      <c r="P3465" s="34">
        <f>IF(A3465="","",IF(OR(F3465="Standard domestic 15% (Box 7)",F3465="Import - VAT paid at customs (Box 8)",F3465="Import - Reverse charge (Box 9)"),ROUND(H3465*Setup!$B$9,2),0))</f>
        <v/>
      </c>
      <c r="Q3465" s="34">
        <f>IF(A3465="","",I3465-P3465)</f>
        <v/>
      </c>
      <c r="R3465" s="34">
        <f>IF(A3465="","",IF(L3465="Yes",I3465,0))</f>
        <v/>
      </c>
      <c r="S3465" s="34">
        <f>IF(A3465="","",IF(AND(L3465="Yes",K3465="Yes",NOT(ISNUMBER(SEARCH("blocked",G3465))),OR(F3465="Standard domestic 15% (Box 7)",F3465="Import - VAT paid at customs (Box 8)",F3465="Import - Reverse charge (Box 9)"),OR(F3465&lt;&gt;"Standard domestic 15% (Box 7)",AND(LEN(D3465)=15,LEFT(D3465,1)="3",RIGHT(D3465,1)="3",ISNUMBER(--D3465)))),I3465,0))</f>
        <v/>
      </c>
      <c r="T3465" s="34">
        <f>IF(A3465="","",R3465-S3465)</f>
        <v/>
      </c>
      <c r="U3465" s="23">
        <f>IF(A3465="","",IF(O3465=0,"Outside audit periods; ","")&amp;IF(F3465="","No VAT category; ","")&amp;IF(ABS(Q3465)&gt;Setup!$B$10,"VAT ≠ 15% × net; ","")&amp;IF(AND(F3465="Standard domestic 15% (Box 7)",NOT(AND(LEN(D3465)=15,LEFT(D3465,1)="3",RIGHT(D3465,1)="3",ISNUMBER(--D3465)))),"Invalid/missing supplier VAT no; ","")&amp;IF(AND(L3465="Yes",K3465&lt;&gt;"Yes"),"VAT claimed without valid tax invoice; ","")&amp;IF(AND(L3465="Yes",ISNUMBER(SEARCH("blocked",G3465))),"Blocked input VAT claimed; ","")&amp;IF(AND(F3465="Import - VAT paid at customs (Box 8)",M3465=""),"Customs declaration no missing; ","")&amp;IF(AND(F3465="Import - Reverse charge (Box 9)",E3465="Saudi Arabia"),"RCM used for a local supplier; ","")&amp;IF(AND(L3465="Yes",NOT(OR(F3465="Standard domestic 15% (Box 7)",F3465="Import - VAT paid at customs (Box 8)",F3465="Import - Reverse charge (Box 9)"))),"VAT claimed on non-taxable category; ",""))</f>
        <v/>
      </c>
    </row>
    <row r="3466">
      <c r="A3466" s="17" t="n"/>
      <c r="B3466" s="14" t="n"/>
      <c r="C3466" s="14" t="n"/>
      <c r="D3466" s="16" t="n"/>
      <c r="E3466" s="14" t="n"/>
      <c r="F3466" s="14" t="n"/>
      <c r="G3466" s="14" t="n"/>
      <c r="H3466" s="19" t="n"/>
      <c r="I3466" s="19" t="n"/>
      <c r="J3466" s="34">
        <f>IF(A3466="","",H3466+I3466)</f>
        <v/>
      </c>
      <c r="K3466" s="14" t="n"/>
      <c r="L3466" s="14" t="n"/>
      <c r="M3466" s="14" t="n"/>
      <c r="N3466" s="14" t="n"/>
      <c r="O3466" s="20">
        <f>IF(A3466="","",SUMPRODUCT((A3466&gt;=Setup!$C$19:$C$30)*(A3466&lt;=Setup!$D$19:$D$30)*Setup!$A$19:$A$30))</f>
        <v/>
      </c>
      <c r="P3466" s="34">
        <f>IF(A3466="","",IF(OR(F3466="Standard domestic 15% (Box 7)",F3466="Import - VAT paid at customs (Box 8)",F3466="Import - Reverse charge (Box 9)"),ROUND(H3466*Setup!$B$9,2),0))</f>
        <v/>
      </c>
      <c r="Q3466" s="34">
        <f>IF(A3466="","",I3466-P3466)</f>
        <v/>
      </c>
      <c r="R3466" s="34">
        <f>IF(A3466="","",IF(L3466="Yes",I3466,0))</f>
        <v/>
      </c>
      <c r="S3466" s="34">
        <f>IF(A3466="","",IF(AND(L3466="Yes",K3466="Yes",NOT(ISNUMBER(SEARCH("blocked",G3466))),OR(F3466="Standard domestic 15% (Box 7)",F3466="Import - VAT paid at customs (Box 8)",F3466="Import - Reverse charge (Box 9)"),OR(F3466&lt;&gt;"Standard domestic 15% (Box 7)",AND(LEN(D3466)=15,LEFT(D3466,1)="3",RIGHT(D3466,1)="3",ISNUMBER(--D3466)))),I3466,0))</f>
        <v/>
      </c>
      <c r="T3466" s="34">
        <f>IF(A3466="","",R3466-S3466)</f>
        <v/>
      </c>
      <c r="U3466" s="23">
        <f>IF(A3466="","",IF(O3466=0,"Outside audit periods; ","")&amp;IF(F3466="","No VAT category; ","")&amp;IF(ABS(Q3466)&gt;Setup!$B$10,"VAT ≠ 15% × net; ","")&amp;IF(AND(F3466="Standard domestic 15% (Box 7)",NOT(AND(LEN(D3466)=15,LEFT(D3466,1)="3",RIGHT(D3466,1)="3",ISNUMBER(--D3466)))),"Invalid/missing supplier VAT no; ","")&amp;IF(AND(L3466="Yes",K3466&lt;&gt;"Yes"),"VAT claimed without valid tax invoice; ","")&amp;IF(AND(L3466="Yes",ISNUMBER(SEARCH("blocked",G3466))),"Blocked input VAT claimed; ","")&amp;IF(AND(F3466="Import - VAT paid at customs (Box 8)",M3466=""),"Customs declaration no missing; ","")&amp;IF(AND(F3466="Import - Reverse charge (Box 9)",E3466="Saudi Arabia"),"RCM used for a local supplier; ","")&amp;IF(AND(L3466="Yes",NOT(OR(F3466="Standard domestic 15% (Box 7)",F3466="Import - VAT paid at customs (Box 8)",F3466="Import - Reverse charge (Box 9)"))),"VAT claimed on non-taxable category; ",""))</f>
        <v/>
      </c>
    </row>
    <row r="3467">
      <c r="A3467" s="17" t="n"/>
      <c r="B3467" s="14" t="n"/>
      <c r="C3467" s="14" t="n"/>
      <c r="D3467" s="16" t="n"/>
      <c r="E3467" s="14" t="n"/>
      <c r="F3467" s="14" t="n"/>
      <c r="G3467" s="14" t="n"/>
      <c r="H3467" s="19" t="n"/>
      <c r="I3467" s="19" t="n"/>
      <c r="J3467" s="34">
        <f>IF(A3467="","",H3467+I3467)</f>
        <v/>
      </c>
      <c r="K3467" s="14" t="n"/>
      <c r="L3467" s="14" t="n"/>
      <c r="M3467" s="14" t="n"/>
      <c r="N3467" s="14" t="n"/>
      <c r="O3467" s="20">
        <f>IF(A3467="","",SUMPRODUCT((A3467&gt;=Setup!$C$19:$C$30)*(A3467&lt;=Setup!$D$19:$D$30)*Setup!$A$19:$A$30))</f>
        <v/>
      </c>
      <c r="P3467" s="34">
        <f>IF(A3467="","",IF(OR(F3467="Standard domestic 15% (Box 7)",F3467="Import - VAT paid at customs (Box 8)",F3467="Import - Reverse charge (Box 9)"),ROUND(H3467*Setup!$B$9,2),0))</f>
        <v/>
      </c>
      <c r="Q3467" s="34">
        <f>IF(A3467="","",I3467-P3467)</f>
        <v/>
      </c>
      <c r="R3467" s="34">
        <f>IF(A3467="","",IF(L3467="Yes",I3467,0))</f>
        <v/>
      </c>
      <c r="S3467" s="34">
        <f>IF(A3467="","",IF(AND(L3467="Yes",K3467="Yes",NOT(ISNUMBER(SEARCH("blocked",G3467))),OR(F3467="Standard domestic 15% (Box 7)",F3467="Import - VAT paid at customs (Box 8)",F3467="Import - Reverse charge (Box 9)"),OR(F3467&lt;&gt;"Standard domestic 15% (Box 7)",AND(LEN(D3467)=15,LEFT(D3467,1)="3",RIGHT(D3467,1)="3",ISNUMBER(--D3467)))),I3467,0))</f>
        <v/>
      </c>
      <c r="T3467" s="34">
        <f>IF(A3467="","",R3467-S3467)</f>
        <v/>
      </c>
      <c r="U3467" s="23">
        <f>IF(A3467="","",IF(O3467=0,"Outside audit periods; ","")&amp;IF(F3467="","No VAT category; ","")&amp;IF(ABS(Q3467)&gt;Setup!$B$10,"VAT ≠ 15% × net; ","")&amp;IF(AND(F3467="Standard domestic 15% (Box 7)",NOT(AND(LEN(D3467)=15,LEFT(D3467,1)="3",RIGHT(D3467,1)="3",ISNUMBER(--D3467)))),"Invalid/missing supplier VAT no; ","")&amp;IF(AND(L3467="Yes",K3467&lt;&gt;"Yes"),"VAT claimed without valid tax invoice; ","")&amp;IF(AND(L3467="Yes",ISNUMBER(SEARCH("blocked",G3467))),"Blocked input VAT claimed; ","")&amp;IF(AND(F3467="Import - VAT paid at customs (Box 8)",M3467=""),"Customs declaration no missing; ","")&amp;IF(AND(F3467="Import - Reverse charge (Box 9)",E3467="Saudi Arabia"),"RCM used for a local supplier; ","")&amp;IF(AND(L3467="Yes",NOT(OR(F3467="Standard domestic 15% (Box 7)",F3467="Import - VAT paid at customs (Box 8)",F3467="Import - Reverse charge (Box 9)"))),"VAT claimed on non-taxable category; ",""))</f>
        <v/>
      </c>
    </row>
    <row r="3468">
      <c r="A3468" s="17" t="n"/>
      <c r="B3468" s="14" t="n"/>
      <c r="C3468" s="14" t="n"/>
      <c r="D3468" s="16" t="n"/>
      <c r="E3468" s="14" t="n"/>
      <c r="F3468" s="14" t="n"/>
      <c r="G3468" s="14" t="n"/>
      <c r="H3468" s="19" t="n"/>
      <c r="I3468" s="19" t="n"/>
      <c r="J3468" s="34">
        <f>IF(A3468="","",H3468+I3468)</f>
        <v/>
      </c>
      <c r="K3468" s="14" t="n"/>
      <c r="L3468" s="14" t="n"/>
      <c r="M3468" s="14" t="n"/>
      <c r="N3468" s="14" t="n"/>
      <c r="O3468" s="20">
        <f>IF(A3468="","",SUMPRODUCT((A3468&gt;=Setup!$C$19:$C$30)*(A3468&lt;=Setup!$D$19:$D$30)*Setup!$A$19:$A$30))</f>
        <v/>
      </c>
      <c r="P3468" s="34">
        <f>IF(A3468="","",IF(OR(F3468="Standard domestic 15% (Box 7)",F3468="Import - VAT paid at customs (Box 8)",F3468="Import - Reverse charge (Box 9)"),ROUND(H3468*Setup!$B$9,2),0))</f>
        <v/>
      </c>
      <c r="Q3468" s="34">
        <f>IF(A3468="","",I3468-P3468)</f>
        <v/>
      </c>
      <c r="R3468" s="34">
        <f>IF(A3468="","",IF(L3468="Yes",I3468,0))</f>
        <v/>
      </c>
      <c r="S3468" s="34">
        <f>IF(A3468="","",IF(AND(L3468="Yes",K3468="Yes",NOT(ISNUMBER(SEARCH("blocked",G3468))),OR(F3468="Standard domestic 15% (Box 7)",F3468="Import - VAT paid at customs (Box 8)",F3468="Import - Reverse charge (Box 9)"),OR(F3468&lt;&gt;"Standard domestic 15% (Box 7)",AND(LEN(D3468)=15,LEFT(D3468,1)="3",RIGHT(D3468,1)="3",ISNUMBER(--D3468)))),I3468,0))</f>
        <v/>
      </c>
      <c r="T3468" s="34">
        <f>IF(A3468="","",R3468-S3468)</f>
        <v/>
      </c>
      <c r="U3468" s="23">
        <f>IF(A3468="","",IF(O3468=0,"Outside audit periods; ","")&amp;IF(F3468="","No VAT category; ","")&amp;IF(ABS(Q3468)&gt;Setup!$B$10,"VAT ≠ 15% × net; ","")&amp;IF(AND(F3468="Standard domestic 15% (Box 7)",NOT(AND(LEN(D3468)=15,LEFT(D3468,1)="3",RIGHT(D3468,1)="3",ISNUMBER(--D3468)))),"Invalid/missing supplier VAT no; ","")&amp;IF(AND(L3468="Yes",K3468&lt;&gt;"Yes"),"VAT claimed without valid tax invoice; ","")&amp;IF(AND(L3468="Yes",ISNUMBER(SEARCH("blocked",G3468))),"Blocked input VAT claimed; ","")&amp;IF(AND(F3468="Import - VAT paid at customs (Box 8)",M3468=""),"Customs declaration no missing; ","")&amp;IF(AND(F3468="Import - Reverse charge (Box 9)",E3468="Saudi Arabia"),"RCM used for a local supplier; ","")&amp;IF(AND(L3468="Yes",NOT(OR(F3468="Standard domestic 15% (Box 7)",F3468="Import - VAT paid at customs (Box 8)",F3468="Import - Reverse charge (Box 9)"))),"VAT claimed on non-taxable category; ",""))</f>
        <v/>
      </c>
    </row>
    <row r="3469">
      <c r="A3469" s="17" t="n"/>
      <c r="B3469" s="14" t="n"/>
      <c r="C3469" s="14" t="n"/>
      <c r="D3469" s="16" t="n"/>
      <c r="E3469" s="14" t="n"/>
      <c r="F3469" s="14" t="n"/>
      <c r="G3469" s="14" t="n"/>
      <c r="H3469" s="19" t="n"/>
      <c r="I3469" s="19" t="n"/>
      <c r="J3469" s="34">
        <f>IF(A3469="","",H3469+I3469)</f>
        <v/>
      </c>
      <c r="K3469" s="14" t="n"/>
      <c r="L3469" s="14" t="n"/>
      <c r="M3469" s="14" t="n"/>
      <c r="N3469" s="14" t="n"/>
      <c r="O3469" s="20">
        <f>IF(A3469="","",SUMPRODUCT((A3469&gt;=Setup!$C$19:$C$30)*(A3469&lt;=Setup!$D$19:$D$30)*Setup!$A$19:$A$30))</f>
        <v/>
      </c>
      <c r="P3469" s="34">
        <f>IF(A3469="","",IF(OR(F3469="Standard domestic 15% (Box 7)",F3469="Import - VAT paid at customs (Box 8)",F3469="Import - Reverse charge (Box 9)"),ROUND(H3469*Setup!$B$9,2),0))</f>
        <v/>
      </c>
      <c r="Q3469" s="34">
        <f>IF(A3469="","",I3469-P3469)</f>
        <v/>
      </c>
      <c r="R3469" s="34">
        <f>IF(A3469="","",IF(L3469="Yes",I3469,0))</f>
        <v/>
      </c>
      <c r="S3469" s="34">
        <f>IF(A3469="","",IF(AND(L3469="Yes",K3469="Yes",NOT(ISNUMBER(SEARCH("blocked",G3469))),OR(F3469="Standard domestic 15% (Box 7)",F3469="Import - VAT paid at customs (Box 8)",F3469="Import - Reverse charge (Box 9)"),OR(F3469&lt;&gt;"Standard domestic 15% (Box 7)",AND(LEN(D3469)=15,LEFT(D3469,1)="3",RIGHT(D3469,1)="3",ISNUMBER(--D3469)))),I3469,0))</f>
        <v/>
      </c>
      <c r="T3469" s="34">
        <f>IF(A3469="","",R3469-S3469)</f>
        <v/>
      </c>
      <c r="U3469" s="23">
        <f>IF(A3469="","",IF(O3469=0,"Outside audit periods; ","")&amp;IF(F3469="","No VAT category; ","")&amp;IF(ABS(Q3469)&gt;Setup!$B$10,"VAT ≠ 15% × net; ","")&amp;IF(AND(F3469="Standard domestic 15% (Box 7)",NOT(AND(LEN(D3469)=15,LEFT(D3469,1)="3",RIGHT(D3469,1)="3",ISNUMBER(--D3469)))),"Invalid/missing supplier VAT no; ","")&amp;IF(AND(L3469="Yes",K3469&lt;&gt;"Yes"),"VAT claimed without valid tax invoice; ","")&amp;IF(AND(L3469="Yes",ISNUMBER(SEARCH("blocked",G3469))),"Blocked input VAT claimed; ","")&amp;IF(AND(F3469="Import - VAT paid at customs (Box 8)",M3469=""),"Customs declaration no missing; ","")&amp;IF(AND(F3469="Import - Reverse charge (Box 9)",E3469="Saudi Arabia"),"RCM used for a local supplier; ","")&amp;IF(AND(L3469="Yes",NOT(OR(F3469="Standard domestic 15% (Box 7)",F3469="Import - VAT paid at customs (Box 8)",F3469="Import - Reverse charge (Box 9)"))),"VAT claimed on non-taxable category; ",""))</f>
        <v/>
      </c>
    </row>
    <row r="3470">
      <c r="A3470" s="17" t="n"/>
      <c r="B3470" s="14" t="n"/>
      <c r="C3470" s="14" t="n"/>
      <c r="D3470" s="16" t="n"/>
      <c r="E3470" s="14" t="n"/>
      <c r="F3470" s="14" t="n"/>
      <c r="G3470" s="14" t="n"/>
      <c r="H3470" s="19" t="n"/>
      <c r="I3470" s="19" t="n"/>
      <c r="J3470" s="34">
        <f>IF(A3470="","",H3470+I3470)</f>
        <v/>
      </c>
      <c r="K3470" s="14" t="n"/>
      <c r="L3470" s="14" t="n"/>
      <c r="M3470" s="14" t="n"/>
      <c r="N3470" s="14" t="n"/>
      <c r="O3470" s="20">
        <f>IF(A3470="","",SUMPRODUCT((A3470&gt;=Setup!$C$19:$C$30)*(A3470&lt;=Setup!$D$19:$D$30)*Setup!$A$19:$A$30))</f>
        <v/>
      </c>
      <c r="P3470" s="34">
        <f>IF(A3470="","",IF(OR(F3470="Standard domestic 15% (Box 7)",F3470="Import - VAT paid at customs (Box 8)",F3470="Import - Reverse charge (Box 9)"),ROUND(H3470*Setup!$B$9,2),0))</f>
        <v/>
      </c>
      <c r="Q3470" s="34">
        <f>IF(A3470="","",I3470-P3470)</f>
        <v/>
      </c>
      <c r="R3470" s="34">
        <f>IF(A3470="","",IF(L3470="Yes",I3470,0))</f>
        <v/>
      </c>
      <c r="S3470" s="34">
        <f>IF(A3470="","",IF(AND(L3470="Yes",K3470="Yes",NOT(ISNUMBER(SEARCH("blocked",G3470))),OR(F3470="Standard domestic 15% (Box 7)",F3470="Import - VAT paid at customs (Box 8)",F3470="Import - Reverse charge (Box 9)"),OR(F3470&lt;&gt;"Standard domestic 15% (Box 7)",AND(LEN(D3470)=15,LEFT(D3470,1)="3",RIGHT(D3470,1)="3",ISNUMBER(--D3470)))),I3470,0))</f>
        <v/>
      </c>
      <c r="T3470" s="34">
        <f>IF(A3470="","",R3470-S3470)</f>
        <v/>
      </c>
      <c r="U3470" s="23">
        <f>IF(A3470="","",IF(O3470=0,"Outside audit periods; ","")&amp;IF(F3470="","No VAT category; ","")&amp;IF(ABS(Q3470)&gt;Setup!$B$10,"VAT ≠ 15% × net; ","")&amp;IF(AND(F3470="Standard domestic 15% (Box 7)",NOT(AND(LEN(D3470)=15,LEFT(D3470,1)="3",RIGHT(D3470,1)="3",ISNUMBER(--D3470)))),"Invalid/missing supplier VAT no; ","")&amp;IF(AND(L3470="Yes",K3470&lt;&gt;"Yes"),"VAT claimed without valid tax invoice; ","")&amp;IF(AND(L3470="Yes",ISNUMBER(SEARCH("blocked",G3470))),"Blocked input VAT claimed; ","")&amp;IF(AND(F3470="Import - VAT paid at customs (Box 8)",M3470=""),"Customs declaration no missing; ","")&amp;IF(AND(F3470="Import - Reverse charge (Box 9)",E3470="Saudi Arabia"),"RCM used for a local supplier; ","")&amp;IF(AND(L3470="Yes",NOT(OR(F3470="Standard domestic 15% (Box 7)",F3470="Import - VAT paid at customs (Box 8)",F3470="Import - Reverse charge (Box 9)"))),"VAT claimed on non-taxable category; ",""))</f>
        <v/>
      </c>
    </row>
    <row r="3471">
      <c r="A3471" s="17" t="n"/>
      <c r="B3471" s="14" t="n"/>
      <c r="C3471" s="14" t="n"/>
      <c r="D3471" s="16" t="n"/>
      <c r="E3471" s="14" t="n"/>
      <c r="F3471" s="14" t="n"/>
      <c r="G3471" s="14" t="n"/>
      <c r="H3471" s="19" t="n"/>
      <c r="I3471" s="19" t="n"/>
      <c r="J3471" s="34">
        <f>IF(A3471="","",H3471+I3471)</f>
        <v/>
      </c>
      <c r="K3471" s="14" t="n"/>
      <c r="L3471" s="14" t="n"/>
      <c r="M3471" s="14" t="n"/>
      <c r="N3471" s="14" t="n"/>
      <c r="O3471" s="20">
        <f>IF(A3471="","",SUMPRODUCT((A3471&gt;=Setup!$C$19:$C$30)*(A3471&lt;=Setup!$D$19:$D$30)*Setup!$A$19:$A$30))</f>
        <v/>
      </c>
      <c r="P3471" s="34">
        <f>IF(A3471="","",IF(OR(F3471="Standard domestic 15% (Box 7)",F3471="Import - VAT paid at customs (Box 8)",F3471="Import - Reverse charge (Box 9)"),ROUND(H3471*Setup!$B$9,2),0))</f>
        <v/>
      </c>
      <c r="Q3471" s="34">
        <f>IF(A3471="","",I3471-P3471)</f>
        <v/>
      </c>
      <c r="R3471" s="34">
        <f>IF(A3471="","",IF(L3471="Yes",I3471,0))</f>
        <v/>
      </c>
      <c r="S3471" s="34">
        <f>IF(A3471="","",IF(AND(L3471="Yes",K3471="Yes",NOT(ISNUMBER(SEARCH("blocked",G3471))),OR(F3471="Standard domestic 15% (Box 7)",F3471="Import - VAT paid at customs (Box 8)",F3471="Import - Reverse charge (Box 9)"),OR(F3471&lt;&gt;"Standard domestic 15% (Box 7)",AND(LEN(D3471)=15,LEFT(D3471,1)="3",RIGHT(D3471,1)="3",ISNUMBER(--D3471)))),I3471,0))</f>
        <v/>
      </c>
      <c r="T3471" s="34">
        <f>IF(A3471="","",R3471-S3471)</f>
        <v/>
      </c>
      <c r="U3471" s="23">
        <f>IF(A3471="","",IF(O3471=0,"Outside audit periods; ","")&amp;IF(F3471="","No VAT category; ","")&amp;IF(ABS(Q3471)&gt;Setup!$B$10,"VAT ≠ 15% × net; ","")&amp;IF(AND(F3471="Standard domestic 15% (Box 7)",NOT(AND(LEN(D3471)=15,LEFT(D3471,1)="3",RIGHT(D3471,1)="3",ISNUMBER(--D3471)))),"Invalid/missing supplier VAT no; ","")&amp;IF(AND(L3471="Yes",K3471&lt;&gt;"Yes"),"VAT claimed without valid tax invoice; ","")&amp;IF(AND(L3471="Yes",ISNUMBER(SEARCH("blocked",G3471))),"Blocked input VAT claimed; ","")&amp;IF(AND(F3471="Import - VAT paid at customs (Box 8)",M3471=""),"Customs declaration no missing; ","")&amp;IF(AND(F3471="Import - Reverse charge (Box 9)",E3471="Saudi Arabia"),"RCM used for a local supplier; ","")&amp;IF(AND(L3471="Yes",NOT(OR(F3471="Standard domestic 15% (Box 7)",F3471="Import - VAT paid at customs (Box 8)",F3471="Import - Reverse charge (Box 9)"))),"VAT claimed on non-taxable category; ",""))</f>
        <v/>
      </c>
    </row>
    <row r="3472">
      <c r="A3472" s="17" t="n"/>
      <c r="B3472" s="14" t="n"/>
      <c r="C3472" s="14" t="n"/>
      <c r="D3472" s="16" t="n"/>
      <c r="E3472" s="14" t="n"/>
      <c r="F3472" s="14" t="n"/>
      <c r="G3472" s="14" t="n"/>
      <c r="H3472" s="19" t="n"/>
      <c r="I3472" s="19" t="n"/>
      <c r="J3472" s="34">
        <f>IF(A3472="","",H3472+I3472)</f>
        <v/>
      </c>
      <c r="K3472" s="14" t="n"/>
      <c r="L3472" s="14" t="n"/>
      <c r="M3472" s="14" t="n"/>
      <c r="N3472" s="14" t="n"/>
      <c r="O3472" s="20">
        <f>IF(A3472="","",SUMPRODUCT((A3472&gt;=Setup!$C$19:$C$30)*(A3472&lt;=Setup!$D$19:$D$30)*Setup!$A$19:$A$30))</f>
        <v/>
      </c>
      <c r="P3472" s="34">
        <f>IF(A3472="","",IF(OR(F3472="Standard domestic 15% (Box 7)",F3472="Import - VAT paid at customs (Box 8)",F3472="Import - Reverse charge (Box 9)"),ROUND(H3472*Setup!$B$9,2),0))</f>
        <v/>
      </c>
      <c r="Q3472" s="34">
        <f>IF(A3472="","",I3472-P3472)</f>
        <v/>
      </c>
      <c r="R3472" s="34">
        <f>IF(A3472="","",IF(L3472="Yes",I3472,0))</f>
        <v/>
      </c>
      <c r="S3472" s="34">
        <f>IF(A3472="","",IF(AND(L3472="Yes",K3472="Yes",NOT(ISNUMBER(SEARCH("blocked",G3472))),OR(F3472="Standard domestic 15% (Box 7)",F3472="Import - VAT paid at customs (Box 8)",F3472="Import - Reverse charge (Box 9)"),OR(F3472&lt;&gt;"Standard domestic 15% (Box 7)",AND(LEN(D3472)=15,LEFT(D3472,1)="3",RIGHT(D3472,1)="3",ISNUMBER(--D3472)))),I3472,0))</f>
        <v/>
      </c>
      <c r="T3472" s="34">
        <f>IF(A3472="","",R3472-S3472)</f>
        <v/>
      </c>
      <c r="U3472" s="23">
        <f>IF(A3472="","",IF(O3472=0,"Outside audit periods; ","")&amp;IF(F3472="","No VAT category; ","")&amp;IF(ABS(Q3472)&gt;Setup!$B$10,"VAT ≠ 15% × net; ","")&amp;IF(AND(F3472="Standard domestic 15% (Box 7)",NOT(AND(LEN(D3472)=15,LEFT(D3472,1)="3",RIGHT(D3472,1)="3",ISNUMBER(--D3472)))),"Invalid/missing supplier VAT no; ","")&amp;IF(AND(L3472="Yes",K3472&lt;&gt;"Yes"),"VAT claimed without valid tax invoice; ","")&amp;IF(AND(L3472="Yes",ISNUMBER(SEARCH("blocked",G3472))),"Blocked input VAT claimed; ","")&amp;IF(AND(F3472="Import - VAT paid at customs (Box 8)",M3472=""),"Customs declaration no missing; ","")&amp;IF(AND(F3472="Import - Reverse charge (Box 9)",E3472="Saudi Arabia"),"RCM used for a local supplier; ","")&amp;IF(AND(L3472="Yes",NOT(OR(F3472="Standard domestic 15% (Box 7)",F3472="Import - VAT paid at customs (Box 8)",F3472="Import - Reverse charge (Box 9)"))),"VAT claimed on non-taxable category; ",""))</f>
        <v/>
      </c>
    </row>
    <row r="3473">
      <c r="A3473" s="17" t="n"/>
      <c r="B3473" s="14" t="n"/>
      <c r="C3473" s="14" t="n"/>
      <c r="D3473" s="16" t="n"/>
      <c r="E3473" s="14" t="n"/>
      <c r="F3473" s="14" t="n"/>
      <c r="G3473" s="14" t="n"/>
      <c r="H3473" s="19" t="n"/>
      <c r="I3473" s="19" t="n"/>
      <c r="J3473" s="34">
        <f>IF(A3473="","",H3473+I3473)</f>
        <v/>
      </c>
      <c r="K3473" s="14" t="n"/>
      <c r="L3473" s="14" t="n"/>
      <c r="M3473" s="14" t="n"/>
      <c r="N3473" s="14" t="n"/>
      <c r="O3473" s="20">
        <f>IF(A3473="","",SUMPRODUCT((A3473&gt;=Setup!$C$19:$C$30)*(A3473&lt;=Setup!$D$19:$D$30)*Setup!$A$19:$A$30))</f>
        <v/>
      </c>
      <c r="P3473" s="34">
        <f>IF(A3473="","",IF(OR(F3473="Standard domestic 15% (Box 7)",F3473="Import - VAT paid at customs (Box 8)",F3473="Import - Reverse charge (Box 9)"),ROUND(H3473*Setup!$B$9,2),0))</f>
        <v/>
      </c>
      <c r="Q3473" s="34">
        <f>IF(A3473="","",I3473-P3473)</f>
        <v/>
      </c>
      <c r="R3473" s="34">
        <f>IF(A3473="","",IF(L3473="Yes",I3473,0))</f>
        <v/>
      </c>
      <c r="S3473" s="34">
        <f>IF(A3473="","",IF(AND(L3473="Yes",K3473="Yes",NOT(ISNUMBER(SEARCH("blocked",G3473))),OR(F3473="Standard domestic 15% (Box 7)",F3473="Import - VAT paid at customs (Box 8)",F3473="Import - Reverse charge (Box 9)"),OR(F3473&lt;&gt;"Standard domestic 15% (Box 7)",AND(LEN(D3473)=15,LEFT(D3473,1)="3",RIGHT(D3473,1)="3",ISNUMBER(--D3473)))),I3473,0))</f>
        <v/>
      </c>
      <c r="T3473" s="34">
        <f>IF(A3473="","",R3473-S3473)</f>
        <v/>
      </c>
      <c r="U3473" s="23">
        <f>IF(A3473="","",IF(O3473=0,"Outside audit periods; ","")&amp;IF(F3473="","No VAT category; ","")&amp;IF(ABS(Q3473)&gt;Setup!$B$10,"VAT ≠ 15% × net; ","")&amp;IF(AND(F3473="Standard domestic 15% (Box 7)",NOT(AND(LEN(D3473)=15,LEFT(D3473,1)="3",RIGHT(D3473,1)="3",ISNUMBER(--D3473)))),"Invalid/missing supplier VAT no; ","")&amp;IF(AND(L3473="Yes",K3473&lt;&gt;"Yes"),"VAT claimed without valid tax invoice; ","")&amp;IF(AND(L3473="Yes",ISNUMBER(SEARCH("blocked",G3473))),"Blocked input VAT claimed; ","")&amp;IF(AND(F3473="Import - VAT paid at customs (Box 8)",M3473=""),"Customs declaration no missing; ","")&amp;IF(AND(F3473="Import - Reverse charge (Box 9)",E3473="Saudi Arabia"),"RCM used for a local supplier; ","")&amp;IF(AND(L3473="Yes",NOT(OR(F3473="Standard domestic 15% (Box 7)",F3473="Import - VAT paid at customs (Box 8)",F3473="Import - Reverse charge (Box 9)"))),"VAT claimed on non-taxable category; ",""))</f>
        <v/>
      </c>
    </row>
    <row r="3474">
      <c r="A3474" s="17" t="n"/>
      <c r="B3474" s="14" t="n"/>
      <c r="C3474" s="14" t="n"/>
      <c r="D3474" s="16" t="n"/>
      <c r="E3474" s="14" t="n"/>
      <c r="F3474" s="14" t="n"/>
      <c r="G3474" s="14" t="n"/>
      <c r="H3474" s="19" t="n"/>
      <c r="I3474" s="19" t="n"/>
      <c r="J3474" s="34">
        <f>IF(A3474="","",H3474+I3474)</f>
        <v/>
      </c>
      <c r="K3474" s="14" t="n"/>
      <c r="L3474" s="14" t="n"/>
      <c r="M3474" s="14" t="n"/>
      <c r="N3474" s="14" t="n"/>
      <c r="O3474" s="20">
        <f>IF(A3474="","",SUMPRODUCT((A3474&gt;=Setup!$C$19:$C$30)*(A3474&lt;=Setup!$D$19:$D$30)*Setup!$A$19:$A$30))</f>
        <v/>
      </c>
      <c r="P3474" s="34">
        <f>IF(A3474="","",IF(OR(F3474="Standard domestic 15% (Box 7)",F3474="Import - VAT paid at customs (Box 8)",F3474="Import - Reverse charge (Box 9)"),ROUND(H3474*Setup!$B$9,2),0))</f>
        <v/>
      </c>
      <c r="Q3474" s="34">
        <f>IF(A3474="","",I3474-P3474)</f>
        <v/>
      </c>
      <c r="R3474" s="34">
        <f>IF(A3474="","",IF(L3474="Yes",I3474,0))</f>
        <v/>
      </c>
      <c r="S3474" s="34">
        <f>IF(A3474="","",IF(AND(L3474="Yes",K3474="Yes",NOT(ISNUMBER(SEARCH("blocked",G3474))),OR(F3474="Standard domestic 15% (Box 7)",F3474="Import - VAT paid at customs (Box 8)",F3474="Import - Reverse charge (Box 9)"),OR(F3474&lt;&gt;"Standard domestic 15% (Box 7)",AND(LEN(D3474)=15,LEFT(D3474,1)="3",RIGHT(D3474,1)="3",ISNUMBER(--D3474)))),I3474,0))</f>
        <v/>
      </c>
      <c r="T3474" s="34">
        <f>IF(A3474="","",R3474-S3474)</f>
        <v/>
      </c>
      <c r="U3474" s="23">
        <f>IF(A3474="","",IF(O3474=0,"Outside audit periods; ","")&amp;IF(F3474="","No VAT category; ","")&amp;IF(ABS(Q3474)&gt;Setup!$B$10,"VAT ≠ 15% × net; ","")&amp;IF(AND(F3474="Standard domestic 15% (Box 7)",NOT(AND(LEN(D3474)=15,LEFT(D3474,1)="3",RIGHT(D3474,1)="3",ISNUMBER(--D3474)))),"Invalid/missing supplier VAT no; ","")&amp;IF(AND(L3474="Yes",K3474&lt;&gt;"Yes"),"VAT claimed without valid tax invoice; ","")&amp;IF(AND(L3474="Yes",ISNUMBER(SEARCH("blocked",G3474))),"Blocked input VAT claimed; ","")&amp;IF(AND(F3474="Import - VAT paid at customs (Box 8)",M3474=""),"Customs declaration no missing; ","")&amp;IF(AND(F3474="Import - Reverse charge (Box 9)",E3474="Saudi Arabia"),"RCM used for a local supplier; ","")&amp;IF(AND(L3474="Yes",NOT(OR(F3474="Standard domestic 15% (Box 7)",F3474="Import - VAT paid at customs (Box 8)",F3474="Import - Reverse charge (Box 9)"))),"VAT claimed on non-taxable category; ",""))</f>
        <v/>
      </c>
    </row>
    <row r="3475">
      <c r="A3475" s="17" t="n"/>
      <c r="B3475" s="14" t="n"/>
      <c r="C3475" s="14" t="n"/>
      <c r="D3475" s="16" t="n"/>
      <c r="E3475" s="14" t="n"/>
      <c r="F3475" s="14" t="n"/>
      <c r="G3475" s="14" t="n"/>
      <c r="H3475" s="19" t="n"/>
      <c r="I3475" s="19" t="n"/>
      <c r="J3475" s="34">
        <f>IF(A3475="","",H3475+I3475)</f>
        <v/>
      </c>
      <c r="K3475" s="14" t="n"/>
      <c r="L3475" s="14" t="n"/>
      <c r="M3475" s="14" t="n"/>
      <c r="N3475" s="14" t="n"/>
      <c r="O3475" s="20">
        <f>IF(A3475="","",SUMPRODUCT((A3475&gt;=Setup!$C$19:$C$30)*(A3475&lt;=Setup!$D$19:$D$30)*Setup!$A$19:$A$30))</f>
        <v/>
      </c>
      <c r="P3475" s="34">
        <f>IF(A3475="","",IF(OR(F3475="Standard domestic 15% (Box 7)",F3475="Import - VAT paid at customs (Box 8)",F3475="Import - Reverse charge (Box 9)"),ROUND(H3475*Setup!$B$9,2),0))</f>
        <v/>
      </c>
      <c r="Q3475" s="34">
        <f>IF(A3475="","",I3475-P3475)</f>
        <v/>
      </c>
      <c r="R3475" s="34">
        <f>IF(A3475="","",IF(L3475="Yes",I3475,0))</f>
        <v/>
      </c>
      <c r="S3475" s="34">
        <f>IF(A3475="","",IF(AND(L3475="Yes",K3475="Yes",NOT(ISNUMBER(SEARCH("blocked",G3475))),OR(F3475="Standard domestic 15% (Box 7)",F3475="Import - VAT paid at customs (Box 8)",F3475="Import - Reverse charge (Box 9)"),OR(F3475&lt;&gt;"Standard domestic 15% (Box 7)",AND(LEN(D3475)=15,LEFT(D3475,1)="3",RIGHT(D3475,1)="3",ISNUMBER(--D3475)))),I3475,0))</f>
        <v/>
      </c>
      <c r="T3475" s="34">
        <f>IF(A3475="","",R3475-S3475)</f>
        <v/>
      </c>
      <c r="U3475" s="23">
        <f>IF(A3475="","",IF(O3475=0,"Outside audit periods; ","")&amp;IF(F3475="","No VAT category; ","")&amp;IF(ABS(Q3475)&gt;Setup!$B$10,"VAT ≠ 15% × net; ","")&amp;IF(AND(F3475="Standard domestic 15% (Box 7)",NOT(AND(LEN(D3475)=15,LEFT(D3475,1)="3",RIGHT(D3475,1)="3",ISNUMBER(--D3475)))),"Invalid/missing supplier VAT no; ","")&amp;IF(AND(L3475="Yes",K3475&lt;&gt;"Yes"),"VAT claimed without valid tax invoice; ","")&amp;IF(AND(L3475="Yes",ISNUMBER(SEARCH("blocked",G3475))),"Blocked input VAT claimed; ","")&amp;IF(AND(F3475="Import - VAT paid at customs (Box 8)",M3475=""),"Customs declaration no missing; ","")&amp;IF(AND(F3475="Import - Reverse charge (Box 9)",E3475="Saudi Arabia"),"RCM used for a local supplier; ","")&amp;IF(AND(L3475="Yes",NOT(OR(F3475="Standard domestic 15% (Box 7)",F3475="Import - VAT paid at customs (Box 8)",F3475="Import - Reverse charge (Box 9)"))),"VAT claimed on non-taxable category; ",""))</f>
        <v/>
      </c>
    </row>
    <row r="3476">
      <c r="A3476" s="17" t="n"/>
      <c r="B3476" s="14" t="n"/>
      <c r="C3476" s="14" t="n"/>
      <c r="D3476" s="16" t="n"/>
      <c r="E3476" s="14" t="n"/>
      <c r="F3476" s="14" t="n"/>
      <c r="G3476" s="14" t="n"/>
      <c r="H3476" s="19" t="n"/>
      <c r="I3476" s="19" t="n"/>
      <c r="J3476" s="34">
        <f>IF(A3476="","",H3476+I3476)</f>
        <v/>
      </c>
      <c r="K3476" s="14" t="n"/>
      <c r="L3476" s="14" t="n"/>
      <c r="M3476" s="14" t="n"/>
      <c r="N3476" s="14" t="n"/>
      <c r="O3476" s="20">
        <f>IF(A3476="","",SUMPRODUCT((A3476&gt;=Setup!$C$19:$C$30)*(A3476&lt;=Setup!$D$19:$D$30)*Setup!$A$19:$A$30))</f>
        <v/>
      </c>
      <c r="P3476" s="34">
        <f>IF(A3476="","",IF(OR(F3476="Standard domestic 15% (Box 7)",F3476="Import - VAT paid at customs (Box 8)",F3476="Import - Reverse charge (Box 9)"),ROUND(H3476*Setup!$B$9,2),0))</f>
        <v/>
      </c>
      <c r="Q3476" s="34">
        <f>IF(A3476="","",I3476-P3476)</f>
        <v/>
      </c>
      <c r="R3476" s="34">
        <f>IF(A3476="","",IF(L3476="Yes",I3476,0))</f>
        <v/>
      </c>
      <c r="S3476" s="34">
        <f>IF(A3476="","",IF(AND(L3476="Yes",K3476="Yes",NOT(ISNUMBER(SEARCH("blocked",G3476))),OR(F3476="Standard domestic 15% (Box 7)",F3476="Import - VAT paid at customs (Box 8)",F3476="Import - Reverse charge (Box 9)"),OR(F3476&lt;&gt;"Standard domestic 15% (Box 7)",AND(LEN(D3476)=15,LEFT(D3476,1)="3",RIGHT(D3476,1)="3",ISNUMBER(--D3476)))),I3476,0))</f>
        <v/>
      </c>
      <c r="T3476" s="34">
        <f>IF(A3476="","",R3476-S3476)</f>
        <v/>
      </c>
      <c r="U3476" s="23">
        <f>IF(A3476="","",IF(O3476=0,"Outside audit periods; ","")&amp;IF(F3476="","No VAT category; ","")&amp;IF(ABS(Q3476)&gt;Setup!$B$10,"VAT ≠ 15% × net; ","")&amp;IF(AND(F3476="Standard domestic 15% (Box 7)",NOT(AND(LEN(D3476)=15,LEFT(D3476,1)="3",RIGHT(D3476,1)="3",ISNUMBER(--D3476)))),"Invalid/missing supplier VAT no; ","")&amp;IF(AND(L3476="Yes",K3476&lt;&gt;"Yes"),"VAT claimed without valid tax invoice; ","")&amp;IF(AND(L3476="Yes",ISNUMBER(SEARCH("blocked",G3476))),"Blocked input VAT claimed; ","")&amp;IF(AND(F3476="Import - VAT paid at customs (Box 8)",M3476=""),"Customs declaration no missing; ","")&amp;IF(AND(F3476="Import - Reverse charge (Box 9)",E3476="Saudi Arabia"),"RCM used for a local supplier; ","")&amp;IF(AND(L3476="Yes",NOT(OR(F3476="Standard domestic 15% (Box 7)",F3476="Import - VAT paid at customs (Box 8)",F3476="Import - Reverse charge (Box 9)"))),"VAT claimed on non-taxable category; ",""))</f>
        <v/>
      </c>
    </row>
    <row r="3477">
      <c r="A3477" s="17" t="n"/>
      <c r="B3477" s="14" t="n"/>
      <c r="C3477" s="14" t="n"/>
      <c r="D3477" s="16" t="n"/>
      <c r="E3477" s="14" t="n"/>
      <c r="F3477" s="14" t="n"/>
      <c r="G3477" s="14" t="n"/>
      <c r="H3477" s="19" t="n"/>
      <c r="I3477" s="19" t="n"/>
      <c r="J3477" s="34">
        <f>IF(A3477="","",H3477+I3477)</f>
        <v/>
      </c>
      <c r="K3477" s="14" t="n"/>
      <c r="L3477" s="14" t="n"/>
      <c r="M3477" s="14" t="n"/>
      <c r="N3477" s="14" t="n"/>
      <c r="O3477" s="20">
        <f>IF(A3477="","",SUMPRODUCT((A3477&gt;=Setup!$C$19:$C$30)*(A3477&lt;=Setup!$D$19:$D$30)*Setup!$A$19:$A$30))</f>
        <v/>
      </c>
      <c r="P3477" s="34">
        <f>IF(A3477="","",IF(OR(F3477="Standard domestic 15% (Box 7)",F3477="Import - VAT paid at customs (Box 8)",F3477="Import - Reverse charge (Box 9)"),ROUND(H3477*Setup!$B$9,2),0))</f>
        <v/>
      </c>
      <c r="Q3477" s="34">
        <f>IF(A3477="","",I3477-P3477)</f>
        <v/>
      </c>
      <c r="R3477" s="34">
        <f>IF(A3477="","",IF(L3477="Yes",I3477,0))</f>
        <v/>
      </c>
      <c r="S3477" s="34">
        <f>IF(A3477="","",IF(AND(L3477="Yes",K3477="Yes",NOT(ISNUMBER(SEARCH("blocked",G3477))),OR(F3477="Standard domestic 15% (Box 7)",F3477="Import - VAT paid at customs (Box 8)",F3477="Import - Reverse charge (Box 9)"),OR(F3477&lt;&gt;"Standard domestic 15% (Box 7)",AND(LEN(D3477)=15,LEFT(D3477,1)="3",RIGHT(D3477,1)="3",ISNUMBER(--D3477)))),I3477,0))</f>
        <v/>
      </c>
      <c r="T3477" s="34">
        <f>IF(A3477="","",R3477-S3477)</f>
        <v/>
      </c>
      <c r="U3477" s="23">
        <f>IF(A3477="","",IF(O3477=0,"Outside audit periods; ","")&amp;IF(F3477="","No VAT category; ","")&amp;IF(ABS(Q3477)&gt;Setup!$B$10,"VAT ≠ 15% × net; ","")&amp;IF(AND(F3477="Standard domestic 15% (Box 7)",NOT(AND(LEN(D3477)=15,LEFT(D3477,1)="3",RIGHT(D3477,1)="3",ISNUMBER(--D3477)))),"Invalid/missing supplier VAT no; ","")&amp;IF(AND(L3477="Yes",K3477&lt;&gt;"Yes"),"VAT claimed without valid tax invoice; ","")&amp;IF(AND(L3477="Yes",ISNUMBER(SEARCH("blocked",G3477))),"Blocked input VAT claimed; ","")&amp;IF(AND(F3477="Import - VAT paid at customs (Box 8)",M3477=""),"Customs declaration no missing; ","")&amp;IF(AND(F3477="Import - Reverse charge (Box 9)",E3477="Saudi Arabia"),"RCM used for a local supplier; ","")&amp;IF(AND(L3477="Yes",NOT(OR(F3477="Standard domestic 15% (Box 7)",F3477="Import - VAT paid at customs (Box 8)",F3477="Import - Reverse charge (Box 9)"))),"VAT claimed on non-taxable category; ",""))</f>
        <v/>
      </c>
    </row>
    <row r="3478">
      <c r="A3478" s="17" t="n"/>
      <c r="B3478" s="14" t="n"/>
      <c r="C3478" s="14" t="n"/>
      <c r="D3478" s="16" t="n"/>
      <c r="E3478" s="14" t="n"/>
      <c r="F3478" s="14" t="n"/>
      <c r="G3478" s="14" t="n"/>
      <c r="H3478" s="19" t="n"/>
      <c r="I3478" s="19" t="n"/>
      <c r="J3478" s="34">
        <f>IF(A3478="","",H3478+I3478)</f>
        <v/>
      </c>
      <c r="K3478" s="14" t="n"/>
      <c r="L3478" s="14" t="n"/>
      <c r="M3478" s="14" t="n"/>
      <c r="N3478" s="14" t="n"/>
      <c r="O3478" s="20">
        <f>IF(A3478="","",SUMPRODUCT((A3478&gt;=Setup!$C$19:$C$30)*(A3478&lt;=Setup!$D$19:$D$30)*Setup!$A$19:$A$30))</f>
        <v/>
      </c>
      <c r="P3478" s="34">
        <f>IF(A3478="","",IF(OR(F3478="Standard domestic 15% (Box 7)",F3478="Import - VAT paid at customs (Box 8)",F3478="Import - Reverse charge (Box 9)"),ROUND(H3478*Setup!$B$9,2),0))</f>
        <v/>
      </c>
      <c r="Q3478" s="34">
        <f>IF(A3478="","",I3478-P3478)</f>
        <v/>
      </c>
      <c r="R3478" s="34">
        <f>IF(A3478="","",IF(L3478="Yes",I3478,0))</f>
        <v/>
      </c>
      <c r="S3478" s="34">
        <f>IF(A3478="","",IF(AND(L3478="Yes",K3478="Yes",NOT(ISNUMBER(SEARCH("blocked",G3478))),OR(F3478="Standard domestic 15% (Box 7)",F3478="Import - VAT paid at customs (Box 8)",F3478="Import - Reverse charge (Box 9)"),OR(F3478&lt;&gt;"Standard domestic 15% (Box 7)",AND(LEN(D3478)=15,LEFT(D3478,1)="3",RIGHT(D3478,1)="3",ISNUMBER(--D3478)))),I3478,0))</f>
        <v/>
      </c>
      <c r="T3478" s="34">
        <f>IF(A3478="","",R3478-S3478)</f>
        <v/>
      </c>
      <c r="U3478" s="23">
        <f>IF(A3478="","",IF(O3478=0,"Outside audit periods; ","")&amp;IF(F3478="","No VAT category; ","")&amp;IF(ABS(Q3478)&gt;Setup!$B$10,"VAT ≠ 15% × net; ","")&amp;IF(AND(F3478="Standard domestic 15% (Box 7)",NOT(AND(LEN(D3478)=15,LEFT(D3478,1)="3",RIGHT(D3478,1)="3",ISNUMBER(--D3478)))),"Invalid/missing supplier VAT no; ","")&amp;IF(AND(L3478="Yes",K3478&lt;&gt;"Yes"),"VAT claimed without valid tax invoice; ","")&amp;IF(AND(L3478="Yes",ISNUMBER(SEARCH("blocked",G3478))),"Blocked input VAT claimed; ","")&amp;IF(AND(F3478="Import - VAT paid at customs (Box 8)",M3478=""),"Customs declaration no missing; ","")&amp;IF(AND(F3478="Import - Reverse charge (Box 9)",E3478="Saudi Arabia"),"RCM used for a local supplier; ","")&amp;IF(AND(L3478="Yes",NOT(OR(F3478="Standard domestic 15% (Box 7)",F3478="Import - VAT paid at customs (Box 8)",F3478="Import - Reverse charge (Box 9)"))),"VAT claimed on non-taxable category; ",""))</f>
        <v/>
      </c>
    </row>
    <row r="3479">
      <c r="A3479" s="17" t="n"/>
      <c r="B3479" s="14" t="n"/>
      <c r="C3479" s="14" t="n"/>
      <c r="D3479" s="16" t="n"/>
      <c r="E3479" s="14" t="n"/>
      <c r="F3479" s="14" t="n"/>
      <c r="G3479" s="14" t="n"/>
      <c r="H3479" s="19" t="n"/>
      <c r="I3479" s="19" t="n"/>
      <c r="J3479" s="34">
        <f>IF(A3479="","",H3479+I3479)</f>
        <v/>
      </c>
      <c r="K3479" s="14" t="n"/>
      <c r="L3479" s="14" t="n"/>
      <c r="M3479" s="14" t="n"/>
      <c r="N3479" s="14" t="n"/>
      <c r="O3479" s="20">
        <f>IF(A3479="","",SUMPRODUCT((A3479&gt;=Setup!$C$19:$C$30)*(A3479&lt;=Setup!$D$19:$D$30)*Setup!$A$19:$A$30))</f>
        <v/>
      </c>
      <c r="P3479" s="34">
        <f>IF(A3479="","",IF(OR(F3479="Standard domestic 15% (Box 7)",F3479="Import - VAT paid at customs (Box 8)",F3479="Import - Reverse charge (Box 9)"),ROUND(H3479*Setup!$B$9,2),0))</f>
        <v/>
      </c>
      <c r="Q3479" s="34">
        <f>IF(A3479="","",I3479-P3479)</f>
        <v/>
      </c>
      <c r="R3479" s="34">
        <f>IF(A3479="","",IF(L3479="Yes",I3479,0))</f>
        <v/>
      </c>
      <c r="S3479" s="34">
        <f>IF(A3479="","",IF(AND(L3479="Yes",K3479="Yes",NOT(ISNUMBER(SEARCH("blocked",G3479))),OR(F3479="Standard domestic 15% (Box 7)",F3479="Import - VAT paid at customs (Box 8)",F3479="Import - Reverse charge (Box 9)"),OR(F3479&lt;&gt;"Standard domestic 15% (Box 7)",AND(LEN(D3479)=15,LEFT(D3479,1)="3",RIGHT(D3479,1)="3",ISNUMBER(--D3479)))),I3479,0))</f>
        <v/>
      </c>
      <c r="T3479" s="34">
        <f>IF(A3479="","",R3479-S3479)</f>
        <v/>
      </c>
      <c r="U3479" s="23">
        <f>IF(A3479="","",IF(O3479=0,"Outside audit periods; ","")&amp;IF(F3479="","No VAT category; ","")&amp;IF(ABS(Q3479)&gt;Setup!$B$10,"VAT ≠ 15% × net; ","")&amp;IF(AND(F3479="Standard domestic 15% (Box 7)",NOT(AND(LEN(D3479)=15,LEFT(D3479,1)="3",RIGHT(D3479,1)="3",ISNUMBER(--D3479)))),"Invalid/missing supplier VAT no; ","")&amp;IF(AND(L3479="Yes",K3479&lt;&gt;"Yes"),"VAT claimed without valid tax invoice; ","")&amp;IF(AND(L3479="Yes",ISNUMBER(SEARCH("blocked",G3479))),"Blocked input VAT claimed; ","")&amp;IF(AND(F3479="Import - VAT paid at customs (Box 8)",M3479=""),"Customs declaration no missing; ","")&amp;IF(AND(F3479="Import - Reverse charge (Box 9)",E3479="Saudi Arabia"),"RCM used for a local supplier; ","")&amp;IF(AND(L3479="Yes",NOT(OR(F3479="Standard domestic 15% (Box 7)",F3479="Import - VAT paid at customs (Box 8)",F3479="Import - Reverse charge (Box 9)"))),"VAT claimed on non-taxable category; ",""))</f>
        <v/>
      </c>
    </row>
    <row r="3480">
      <c r="A3480" s="17" t="n"/>
      <c r="B3480" s="14" t="n"/>
      <c r="C3480" s="14" t="n"/>
      <c r="D3480" s="16" t="n"/>
      <c r="E3480" s="14" t="n"/>
      <c r="F3480" s="14" t="n"/>
      <c r="G3480" s="14" t="n"/>
      <c r="H3480" s="19" t="n"/>
      <c r="I3480" s="19" t="n"/>
      <c r="J3480" s="34">
        <f>IF(A3480="","",H3480+I3480)</f>
        <v/>
      </c>
      <c r="K3480" s="14" t="n"/>
      <c r="L3480" s="14" t="n"/>
      <c r="M3480" s="14" t="n"/>
      <c r="N3480" s="14" t="n"/>
      <c r="O3480" s="20">
        <f>IF(A3480="","",SUMPRODUCT((A3480&gt;=Setup!$C$19:$C$30)*(A3480&lt;=Setup!$D$19:$D$30)*Setup!$A$19:$A$30))</f>
        <v/>
      </c>
      <c r="P3480" s="34">
        <f>IF(A3480="","",IF(OR(F3480="Standard domestic 15% (Box 7)",F3480="Import - VAT paid at customs (Box 8)",F3480="Import - Reverse charge (Box 9)"),ROUND(H3480*Setup!$B$9,2),0))</f>
        <v/>
      </c>
      <c r="Q3480" s="34">
        <f>IF(A3480="","",I3480-P3480)</f>
        <v/>
      </c>
      <c r="R3480" s="34">
        <f>IF(A3480="","",IF(L3480="Yes",I3480,0))</f>
        <v/>
      </c>
      <c r="S3480" s="34">
        <f>IF(A3480="","",IF(AND(L3480="Yes",K3480="Yes",NOT(ISNUMBER(SEARCH("blocked",G3480))),OR(F3480="Standard domestic 15% (Box 7)",F3480="Import - VAT paid at customs (Box 8)",F3480="Import - Reverse charge (Box 9)"),OR(F3480&lt;&gt;"Standard domestic 15% (Box 7)",AND(LEN(D3480)=15,LEFT(D3480,1)="3",RIGHT(D3480,1)="3",ISNUMBER(--D3480)))),I3480,0))</f>
        <v/>
      </c>
      <c r="T3480" s="34">
        <f>IF(A3480="","",R3480-S3480)</f>
        <v/>
      </c>
      <c r="U3480" s="23">
        <f>IF(A3480="","",IF(O3480=0,"Outside audit periods; ","")&amp;IF(F3480="","No VAT category; ","")&amp;IF(ABS(Q3480)&gt;Setup!$B$10,"VAT ≠ 15% × net; ","")&amp;IF(AND(F3480="Standard domestic 15% (Box 7)",NOT(AND(LEN(D3480)=15,LEFT(D3480,1)="3",RIGHT(D3480,1)="3",ISNUMBER(--D3480)))),"Invalid/missing supplier VAT no; ","")&amp;IF(AND(L3480="Yes",K3480&lt;&gt;"Yes"),"VAT claimed without valid tax invoice; ","")&amp;IF(AND(L3480="Yes",ISNUMBER(SEARCH("blocked",G3480))),"Blocked input VAT claimed; ","")&amp;IF(AND(F3480="Import - VAT paid at customs (Box 8)",M3480=""),"Customs declaration no missing; ","")&amp;IF(AND(F3480="Import - Reverse charge (Box 9)",E3480="Saudi Arabia"),"RCM used for a local supplier; ","")&amp;IF(AND(L3480="Yes",NOT(OR(F3480="Standard domestic 15% (Box 7)",F3480="Import - VAT paid at customs (Box 8)",F3480="Import - Reverse charge (Box 9)"))),"VAT claimed on non-taxable category; ",""))</f>
        <v/>
      </c>
    </row>
    <row r="3481">
      <c r="A3481" s="17" t="n"/>
      <c r="B3481" s="14" t="n"/>
      <c r="C3481" s="14" t="n"/>
      <c r="D3481" s="16" t="n"/>
      <c r="E3481" s="14" t="n"/>
      <c r="F3481" s="14" t="n"/>
      <c r="G3481" s="14" t="n"/>
      <c r="H3481" s="19" t="n"/>
      <c r="I3481" s="19" t="n"/>
      <c r="J3481" s="34">
        <f>IF(A3481="","",H3481+I3481)</f>
        <v/>
      </c>
      <c r="K3481" s="14" t="n"/>
      <c r="L3481" s="14" t="n"/>
      <c r="M3481" s="14" t="n"/>
      <c r="N3481" s="14" t="n"/>
      <c r="O3481" s="20">
        <f>IF(A3481="","",SUMPRODUCT((A3481&gt;=Setup!$C$19:$C$30)*(A3481&lt;=Setup!$D$19:$D$30)*Setup!$A$19:$A$30))</f>
        <v/>
      </c>
      <c r="P3481" s="34">
        <f>IF(A3481="","",IF(OR(F3481="Standard domestic 15% (Box 7)",F3481="Import - VAT paid at customs (Box 8)",F3481="Import - Reverse charge (Box 9)"),ROUND(H3481*Setup!$B$9,2),0))</f>
        <v/>
      </c>
      <c r="Q3481" s="34">
        <f>IF(A3481="","",I3481-P3481)</f>
        <v/>
      </c>
      <c r="R3481" s="34">
        <f>IF(A3481="","",IF(L3481="Yes",I3481,0))</f>
        <v/>
      </c>
      <c r="S3481" s="34">
        <f>IF(A3481="","",IF(AND(L3481="Yes",K3481="Yes",NOT(ISNUMBER(SEARCH("blocked",G3481))),OR(F3481="Standard domestic 15% (Box 7)",F3481="Import - VAT paid at customs (Box 8)",F3481="Import - Reverse charge (Box 9)"),OR(F3481&lt;&gt;"Standard domestic 15% (Box 7)",AND(LEN(D3481)=15,LEFT(D3481,1)="3",RIGHT(D3481,1)="3",ISNUMBER(--D3481)))),I3481,0))</f>
        <v/>
      </c>
      <c r="T3481" s="34">
        <f>IF(A3481="","",R3481-S3481)</f>
        <v/>
      </c>
      <c r="U3481" s="23">
        <f>IF(A3481="","",IF(O3481=0,"Outside audit periods; ","")&amp;IF(F3481="","No VAT category; ","")&amp;IF(ABS(Q3481)&gt;Setup!$B$10,"VAT ≠ 15% × net; ","")&amp;IF(AND(F3481="Standard domestic 15% (Box 7)",NOT(AND(LEN(D3481)=15,LEFT(D3481,1)="3",RIGHT(D3481,1)="3",ISNUMBER(--D3481)))),"Invalid/missing supplier VAT no; ","")&amp;IF(AND(L3481="Yes",K3481&lt;&gt;"Yes"),"VAT claimed without valid tax invoice; ","")&amp;IF(AND(L3481="Yes",ISNUMBER(SEARCH("blocked",G3481))),"Blocked input VAT claimed; ","")&amp;IF(AND(F3481="Import - VAT paid at customs (Box 8)",M3481=""),"Customs declaration no missing; ","")&amp;IF(AND(F3481="Import - Reverse charge (Box 9)",E3481="Saudi Arabia"),"RCM used for a local supplier; ","")&amp;IF(AND(L3481="Yes",NOT(OR(F3481="Standard domestic 15% (Box 7)",F3481="Import - VAT paid at customs (Box 8)",F3481="Import - Reverse charge (Box 9)"))),"VAT claimed on non-taxable category; ",""))</f>
        <v/>
      </c>
    </row>
    <row r="3482">
      <c r="A3482" s="17" t="n"/>
      <c r="B3482" s="14" t="n"/>
      <c r="C3482" s="14" t="n"/>
      <c r="D3482" s="16" t="n"/>
      <c r="E3482" s="14" t="n"/>
      <c r="F3482" s="14" t="n"/>
      <c r="G3482" s="14" t="n"/>
      <c r="H3482" s="19" t="n"/>
      <c r="I3482" s="19" t="n"/>
      <c r="J3482" s="34">
        <f>IF(A3482="","",H3482+I3482)</f>
        <v/>
      </c>
      <c r="K3482" s="14" t="n"/>
      <c r="L3482" s="14" t="n"/>
      <c r="M3482" s="14" t="n"/>
      <c r="N3482" s="14" t="n"/>
      <c r="O3482" s="20">
        <f>IF(A3482="","",SUMPRODUCT((A3482&gt;=Setup!$C$19:$C$30)*(A3482&lt;=Setup!$D$19:$D$30)*Setup!$A$19:$A$30))</f>
        <v/>
      </c>
      <c r="P3482" s="34">
        <f>IF(A3482="","",IF(OR(F3482="Standard domestic 15% (Box 7)",F3482="Import - VAT paid at customs (Box 8)",F3482="Import - Reverse charge (Box 9)"),ROUND(H3482*Setup!$B$9,2),0))</f>
        <v/>
      </c>
      <c r="Q3482" s="34">
        <f>IF(A3482="","",I3482-P3482)</f>
        <v/>
      </c>
      <c r="R3482" s="34">
        <f>IF(A3482="","",IF(L3482="Yes",I3482,0))</f>
        <v/>
      </c>
      <c r="S3482" s="34">
        <f>IF(A3482="","",IF(AND(L3482="Yes",K3482="Yes",NOT(ISNUMBER(SEARCH("blocked",G3482))),OR(F3482="Standard domestic 15% (Box 7)",F3482="Import - VAT paid at customs (Box 8)",F3482="Import - Reverse charge (Box 9)"),OR(F3482&lt;&gt;"Standard domestic 15% (Box 7)",AND(LEN(D3482)=15,LEFT(D3482,1)="3",RIGHT(D3482,1)="3",ISNUMBER(--D3482)))),I3482,0))</f>
        <v/>
      </c>
      <c r="T3482" s="34">
        <f>IF(A3482="","",R3482-S3482)</f>
        <v/>
      </c>
      <c r="U3482" s="23">
        <f>IF(A3482="","",IF(O3482=0,"Outside audit periods; ","")&amp;IF(F3482="","No VAT category; ","")&amp;IF(ABS(Q3482)&gt;Setup!$B$10,"VAT ≠ 15% × net; ","")&amp;IF(AND(F3482="Standard domestic 15% (Box 7)",NOT(AND(LEN(D3482)=15,LEFT(D3482,1)="3",RIGHT(D3482,1)="3",ISNUMBER(--D3482)))),"Invalid/missing supplier VAT no; ","")&amp;IF(AND(L3482="Yes",K3482&lt;&gt;"Yes"),"VAT claimed without valid tax invoice; ","")&amp;IF(AND(L3482="Yes",ISNUMBER(SEARCH("blocked",G3482))),"Blocked input VAT claimed; ","")&amp;IF(AND(F3482="Import - VAT paid at customs (Box 8)",M3482=""),"Customs declaration no missing; ","")&amp;IF(AND(F3482="Import - Reverse charge (Box 9)",E3482="Saudi Arabia"),"RCM used for a local supplier; ","")&amp;IF(AND(L3482="Yes",NOT(OR(F3482="Standard domestic 15% (Box 7)",F3482="Import - VAT paid at customs (Box 8)",F3482="Import - Reverse charge (Box 9)"))),"VAT claimed on non-taxable category; ",""))</f>
        <v/>
      </c>
    </row>
    <row r="3483">
      <c r="A3483" s="17" t="n"/>
      <c r="B3483" s="14" t="n"/>
      <c r="C3483" s="14" t="n"/>
      <c r="D3483" s="16" t="n"/>
      <c r="E3483" s="14" t="n"/>
      <c r="F3483" s="14" t="n"/>
      <c r="G3483" s="14" t="n"/>
      <c r="H3483" s="19" t="n"/>
      <c r="I3483" s="19" t="n"/>
      <c r="J3483" s="34">
        <f>IF(A3483="","",H3483+I3483)</f>
        <v/>
      </c>
      <c r="K3483" s="14" t="n"/>
      <c r="L3483" s="14" t="n"/>
      <c r="M3483" s="14" t="n"/>
      <c r="N3483" s="14" t="n"/>
      <c r="O3483" s="20">
        <f>IF(A3483="","",SUMPRODUCT((A3483&gt;=Setup!$C$19:$C$30)*(A3483&lt;=Setup!$D$19:$D$30)*Setup!$A$19:$A$30))</f>
        <v/>
      </c>
      <c r="P3483" s="34">
        <f>IF(A3483="","",IF(OR(F3483="Standard domestic 15% (Box 7)",F3483="Import - VAT paid at customs (Box 8)",F3483="Import - Reverse charge (Box 9)"),ROUND(H3483*Setup!$B$9,2),0))</f>
        <v/>
      </c>
      <c r="Q3483" s="34">
        <f>IF(A3483="","",I3483-P3483)</f>
        <v/>
      </c>
      <c r="R3483" s="34">
        <f>IF(A3483="","",IF(L3483="Yes",I3483,0))</f>
        <v/>
      </c>
      <c r="S3483" s="34">
        <f>IF(A3483="","",IF(AND(L3483="Yes",K3483="Yes",NOT(ISNUMBER(SEARCH("blocked",G3483))),OR(F3483="Standard domestic 15% (Box 7)",F3483="Import - VAT paid at customs (Box 8)",F3483="Import - Reverse charge (Box 9)"),OR(F3483&lt;&gt;"Standard domestic 15% (Box 7)",AND(LEN(D3483)=15,LEFT(D3483,1)="3",RIGHT(D3483,1)="3",ISNUMBER(--D3483)))),I3483,0))</f>
        <v/>
      </c>
      <c r="T3483" s="34">
        <f>IF(A3483="","",R3483-S3483)</f>
        <v/>
      </c>
      <c r="U3483" s="23">
        <f>IF(A3483="","",IF(O3483=0,"Outside audit periods; ","")&amp;IF(F3483="","No VAT category; ","")&amp;IF(ABS(Q3483)&gt;Setup!$B$10,"VAT ≠ 15% × net; ","")&amp;IF(AND(F3483="Standard domestic 15% (Box 7)",NOT(AND(LEN(D3483)=15,LEFT(D3483,1)="3",RIGHT(D3483,1)="3",ISNUMBER(--D3483)))),"Invalid/missing supplier VAT no; ","")&amp;IF(AND(L3483="Yes",K3483&lt;&gt;"Yes"),"VAT claimed without valid tax invoice; ","")&amp;IF(AND(L3483="Yes",ISNUMBER(SEARCH("blocked",G3483))),"Blocked input VAT claimed; ","")&amp;IF(AND(F3483="Import - VAT paid at customs (Box 8)",M3483=""),"Customs declaration no missing; ","")&amp;IF(AND(F3483="Import - Reverse charge (Box 9)",E3483="Saudi Arabia"),"RCM used for a local supplier; ","")&amp;IF(AND(L3483="Yes",NOT(OR(F3483="Standard domestic 15% (Box 7)",F3483="Import - VAT paid at customs (Box 8)",F3483="Import - Reverse charge (Box 9)"))),"VAT claimed on non-taxable category; ",""))</f>
        <v/>
      </c>
    </row>
    <row r="3484">
      <c r="A3484" s="17" t="n"/>
      <c r="B3484" s="14" t="n"/>
      <c r="C3484" s="14" t="n"/>
      <c r="D3484" s="16" t="n"/>
      <c r="E3484" s="14" t="n"/>
      <c r="F3484" s="14" t="n"/>
      <c r="G3484" s="14" t="n"/>
      <c r="H3484" s="19" t="n"/>
      <c r="I3484" s="19" t="n"/>
      <c r="J3484" s="34">
        <f>IF(A3484="","",H3484+I3484)</f>
        <v/>
      </c>
      <c r="K3484" s="14" t="n"/>
      <c r="L3484" s="14" t="n"/>
      <c r="M3484" s="14" t="n"/>
      <c r="N3484" s="14" t="n"/>
      <c r="O3484" s="20">
        <f>IF(A3484="","",SUMPRODUCT((A3484&gt;=Setup!$C$19:$C$30)*(A3484&lt;=Setup!$D$19:$D$30)*Setup!$A$19:$A$30))</f>
        <v/>
      </c>
      <c r="P3484" s="34">
        <f>IF(A3484="","",IF(OR(F3484="Standard domestic 15% (Box 7)",F3484="Import - VAT paid at customs (Box 8)",F3484="Import - Reverse charge (Box 9)"),ROUND(H3484*Setup!$B$9,2),0))</f>
        <v/>
      </c>
      <c r="Q3484" s="34">
        <f>IF(A3484="","",I3484-P3484)</f>
        <v/>
      </c>
      <c r="R3484" s="34">
        <f>IF(A3484="","",IF(L3484="Yes",I3484,0))</f>
        <v/>
      </c>
      <c r="S3484" s="34">
        <f>IF(A3484="","",IF(AND(L3484="Yes",K3484="Yes",NOT(ISNUMBER(SEARCH("blocked",G3484))),OR(F3484="Standard domestic 15% (Box 7)",F3484="Import - VAT paid at customs (Box 8)",F3484="Import - Reverse charge (Box 9)"),OR(F3484&lt;&gt;"Standard domestic 15% (Box 7)",AND(LEN(D3484)=15,LEFT(D3484,1)="3",RIGHT(D3484,1)="3",ISNUMBER(--D3484)))),I3484,0))</f>
        <v/>
      </c>
      <c r="T3484" s="34">
        <f>IF(A3484="","",R3484-S3484)</f>
        <v/>
      </c>
      <c r="U3484" s="23">
        <f>IF(A3484="","",IF(O3484=0,"Outside audit periods; ","")&amp;IF(F3484="","No VAT category; ","")&amp;IF(ABS(Q3484)&gt;Setup!$B$10,"VAT ≠ 15% × net; ","")&amp;IF(AND(F3484="Standard domestic 15% (Box 7)",NOT(AND(LEN(D3484)=15,LEFT(D3484,1)="3",RIGHT(D3484,1)="3",ISNUMBER(--D3484)))),"Invalid/missing supplier VAT no; ","")&amp;IF(AND(L3484="Yes",K3484&lt;&gt;"Yes"),"VAT claimed without valid tax invoice; ","")&amp;IF(AND(L3484="Yes",ISNUMBER(SEARCH("blocked",G3484))),"Blocked input VAT claimed; ","")&amp;IF(AND(F3484="Import - VAT paid at customs (Box 8)",M3484=""),"Customs declaration no missing; ","")&amp;IF(AND(F3484="Import - Reverse charge (Box 9)",E3484="Saudi Arabia"),"RCM used for a local supplier; ","")&amp;IF(AND(L3484="Yes",NOT(OR(F3484="Standard domestic 15% (Box 7)",F3484="Import - VAT paid at customs (Box 8)",F3484="Import - Reverse charge (Box 9)"))),"VAT claimed on non-taxable category; ",""))</f>
        <v/>
      </c>
    </row>
    <row r="3485">
      <c r="A3485" s="17" t="n"/>
      <c r="B3485" s="14" t="n"/>
      <c r="C3485" s="14" t="n"/>
      <c r="D3485" s="16" t="n"/>
      <c r="E3485" s="14" t="n"/>
      <c r="F3485" s="14" t="n"/>
      <c r="G3485" s="14" t="n"/>
      <c r="H3485" s="19" t="n"/>
      <c r="I3485" s="19" t="n"/>
      <c r="J3485" s="34">
        <f>IF(A3485="","",H3485+I3485)</f>
        <v/>
      </c>
      <c r="K3485" s="14" t="n"/>
      <c r="L3485" s="14" t="n"/>
      <c r="M3485" s="14" t="n"/>
      <c r="N3485" s="14" t="n"/>
      <c r="O3485" s="20">
        <f>IF(A3485="","",SUMPRODUCT((A3485&gt;=Setup!$C$19:$C$30)*(A3485&lt;=Setup!$D$19:$D$30)*Setup!$A$19:$A$30))</f>
        <v/>
      </c>
      <c r="P3485" s="34">
        <f>IF(A3485="","",IF(OR(F3485="Standard domestic 15% (Box 7)",F3485="Import - VAT paid at customs (Box 8)",F3485="Import - Reverse charge (Box 9)"),ROUND(H3485*Setup!$B$9,2),0))</f>
        <v/>
      </c>
      <c r="Q3485" s="34">
        <f>IF(A3485="","",I3485-P3485)</f>
        <v/>
      </c>
      <c r="R3485" s="34">
        <f>IF(A3485="","",IF(L3485="Yes",I3485,0))</f>
        <v/>
      </c>
      <c r="S3485" s="34">
        <f>IF(A3485="","",IF(AND(L3485="Yes",K3485="Yes",NOT(ISNUMBER(SEARCH("blocked",G3485))),OR(F3485="Standard domestic 15% (Box 7)",F3485="Import - VAT paid at customs (Box 8)",F3485="Import - Reverse charge (Box 9)"),OR(F3485&lt;&gt;"Standard domestic 15% (Box 7)",AND(LEN(D3485)=15,LEFT(D3485,1)="3",RIGHT(D3485,1)="3",ISNUMBER(--D3485)))),I3485,0))</f>
        <v/>
      </c>
      <c r="T3485" s="34">
        <f>IF(A3485="","",R3485-S3485)</f>
        <v/>
      </c>
      <c r="U3485" s="23">
        <f>IF(A3485="","",IF(O3485=0,"Outside audit periods; ","")&amp;IF(F3485="","No VAT category; ","")&amp;IF(ABS(Q3485)&gt;Setup!$B$10,"VAT ≠ 15% × net; ","")&amp;IF(AND(F3485="Standard domestic 15% (Box 7)",NOT(AND(LEN(D3485)=15,LEFT(D3485,1)="3",RIGHT(D3485,1)="3",ISNUMBER(--D3485)))),"Invalid/missing supplier VAT no; ","")&amp;IF(AND(L3485="Yes",K3485&lt;&gt;"Yes"),"VAT claimed without valid tax invoice; ","")&amp;IF(AND(L3485="Yes",ISNUMBER(SEARCH("blocked",G3485))),"Blocked input VAT claimed; ","")&amp;IF(AND(F3485="Import - VAT paid at customs (Box 8)",M3485=""),"Customs declaration no missing; ","")&amp;IF(AND(F3485="Import - Reverse charge (Box 9)",E3485="Saudi Arabia"),"RCM used for a local supplier; ","")&amp;IF(AND(L3485="Yes",NOT(OR(F3485="Standard domestic 15% (Box 7)",F3485="Import - VAT paid at customs (Box 8)",F3485="Import - Reverse charge (Box 9)"))),"VAT claimed on non-taxable category; ",""))</f>
        <v/>
      </c>
    </row>
    <row r="3486">
      <c r="A3486" s="17" t="n"/>
      <c r="B3486" s="14" t="n"/>
      <c r="C3486" s="14" t="n"/>
      <c r="D3486" s="16" t="n"/>
      <c r="E3486" s="14" t="n"/>
      <c r="F3486" s="14" t="n"/>
      <c r="G3486" s="14" t="n"/>
      <c r="H3486" s="19" t="n"/>
      <c r="I3486" s="19" t="n"/>
      <c r="J3486" s="34">
        <f>IF(A3486="","",H3486+I3486)</f>
        <v/>
      </c>
      <c r="K3486" s="14" t="n"/>
      <c r="L3486" s="14" t="n"/>
      <c r="M3486" s="14" t="n"/>
      <c r="N3486" s="14" t="n"/>
      <c r="O3486" s="20">
        <f>IF(A3486="","",SUMPRODUCT((A3486&gt;=Setup!$C$19:$C$30)*(A3486&lt;=Setup!$D$19:$D$30)*Setup!$A$19:$A$30))</f>
        <v/>
      </c>
      <c r="P3486" s="34">
        <f>IF(A3486="","",IF(OR(F3486="Standard domestic 15% (Box 7)",F3486="Import - VAT paid at customs (Box 8)",F3486="Import - Reverse charge (Box 9)"),ROUND(H3486*Setup!$B$9,2),0))</f>
        <v/>
      </c>
      <c r="Q3486" s="34">
        <f>IF(A3486="","",I3486-P3486)</f>
        <v/>
      </c>
      <c r="R3486" s="34">
        <f>IF(A3486="","",IF(L3486="Yes",I3486,0))</f>
        <v/>
      </c>
      <c r="S3486" s="34">
        <f>IF(A3486="","",IF(AND(L3486="Yes",K3486="Yes",NOT(ISNUMBER(SEARCH("blocked",G3486))),OR(F3486="Standard domestic 15% (Box 7)",F3486="Import - VAT paid at customs (Box 8)",F3486="Import - Reverse charge (Box 9)"),OR(F3486&lt;&gt;"Standard domestic 15% (Box 7)",AND(LEN(D3486)=15,LEFT(D3486,1)="3",RIGHT(D3486,1)="3",ISNUMBER(--D3486)))),I3486,0))</f>
        <v/>
      </c>
      <c r="T3486" s="34">
        <f>IF(A3486="","",R3486-S3486)</f>
        <v/>
      </c>
      <c r="U3486" s="23">
        <f>IF(A3486="","",IF(O3486=0,"Outside audit periods; ","")&amp;IF(F3486="","No VAT category; ","")&amp;IF(ABS(Q3486)&gt;Setup!$B$10,"VAT ≠ 15% × net; ","")&amp;IF(AND(F3486="Standard domestic 15% (Box 7)",NOT(AND(LEN(D3486)=15,LEFT(D3486,1)="3",RIGHT(D3486,1)="3",ISNUMBER(--D3486)))),"Invalid/missing supplier VAT no; ","")&amp;IF(AND(L3486="Yes",K3486&lt;&gt;"Yes"),"VAT claimed without valid tax invoice; ","")&amp;IF(AND(L3486="Yes",ISNUMBER(SEARCH("blocked",G3486))),"Blocked input VAT claimed; ","")&amp;IF(AND(F3486="Import - VAT paid at customs (Box 8)",M3486=""),"Customs declaration no missing; ","")&amp;IF(AND(F3486="Import - Reverse charge (Box 9)",E3486="Saudi Arabia"),"RCM used for a local supplier; ","")&amp;IF(AND(L3486="Yes",NOT(OR(F3486="Standard domestic 15% (Box 7)",F3486="Import - VAT paid at customs (Box 8)",F3486="Import - Reverse charge (Box 9)"))),"VAT claimed on non-taxable category; ",""))</f>
        <v/>
      </c>
    </row>
    <row r="3487">
      <c r="A3487" s="17" t="n"/>
      <c r="B3487" s="14" t="n"/>
      <c r="C3487" s="14" t="n"/>
      <c r="D3487" s="16" t="n"/>
      <c r="E3487" s="14" t="n"/>
      <c r="F3487" s="14" t="n"/>
      <c r="G3487" s="14" t="n"/>
      <c r="H3487" s="19" t="n"/>
      <c r="I3487" s="19" t="n"/>
      <c r="J3487" s="34">
        <f>IF(A3487="","",H3487+I3487)</f>
        <v/>
      </c>
      <c r="K3487" s="14" t="n"/>
      <c r="L3487" s="14" t="n"/>
      <c r="M3487" s="14" t="n"/>
      <c r="N3487" s="14" t="n"/>
      <c r="O3487" s="20">
        <f>IF(A3487="","",SUMPRODUCT((A3487&gt;=Setup!$C$19:$C$30)*(A3487&lt;=Setup!$D$19:$D$30)*Setup!$A$19:$A$30))</f>
        <v/>
      </c>
      <c r="P3487" s="34">
        <f>IF(A3487="","",IF(OR(F3487="Standard domestic 15% (Box 7)",F3487="Import - VAT paid at customs (Box 8)",F3487="Import - Reverse charge (Box 9)"),ROUND(H3487*Setup!$B$9,2),0))</f>
        <v/>
      </c>
      <c r="Q3487" s="34">
        <f>IF(A3487="","",I3487-P3487)</f>
        <v/>
      </c>
      <c r="R3487" s="34">
        <f>IF(A3487="","",IF(L3487="Yes",I3487,0))</f>
        <v/>
      </c>
      <c r="S3487" s="34">
        <f>IF(A3487="","",IF(AND(L3487="Yes",K3487="Yes",NOT(ISNUMBER(SEARCH("blocked",G3487))),OR(F3487="Standard domestic 15% (Box 7)",F3487="Import - VAT paid at customs (Box 8)",F3487="Import - Reverse charge (Box 9)"),OR(F3487&lt;&gt;"Standard domestic 15% (Box 7)",AND(LEN(D3487)=15,LEFT(D3487,1)="3",RIGHT(D3487,1)="3",ISNUMBER(--D3487)))),I3487,0))</f>
        <v/>
      </c>
      <c r="T3487" s="34">
        <f>IF(A3487="","",R3487-S3487)</f>
        <v/>
      </c>
      <c r="U3487" s="23">
        <f>IF(A3487="","",IF(O3487=0,"Outside audit periods; ","")&amp;IF(F3487="","No VAT category; ","")&amp;IF(ABS(Q3487)&gt;Setup!$B$10,"VAT ≠ 15% × net; ","")&amp;IF(AND(F3487="Standard domestic 15% (Box 7)",NOT(AND(LEN(D3487)=15,LEFT(D3487,1)="3",RIGHT(D3487,1)="3",ISNUMBER(--D3487)))),"Invalid/missing supplier VAT no; ","")&amp;IF(AND(L3487="Yes",K3487&lt;&gt;"Yes"),"VAT claimed without valid tax invoice; ","")&amp;IF(AND(L3487="Yes",ISNUMBER(SEARCH("blocked",G3487))),"Blocked input VAT claimed; ","")&amp;IF(AND(F3487="Import - VAT paid at customs (Box 8)",M3487=""),"Customs declaration no missing; ","")&amp;IF(AND(F3487="Import - Reverse charge (Box 9)",E3487="Saudi Arabia"),"RCM used for a local supplier; ","")&amp;IF(AND(L3487="Yes",NOT(OR(F3487="Standard domestic 15% (Box 7)",F3487="Import - VAT paid at customs (Box 8)",F3487="Import - Reverse charge (Box 9)"))),"VAT claimed on non-taxable category; ",""))</f>
        <v/>
      </c>
    </row>
    <row r="3488">
      <c r="A3488" s="17" t="n"/>
      <c r="B3488" s="14" t="n"/>
      <c r="C3488" s="14" t="n"/>
      <c r="D3488" s="16" t="n"/>
      <c r="E3488" s="14" t="n"/>
      <c r="F3488" s="14" t="n"/>
      <c r="G3488" s="14" t="n"/>
      <c r="H3488" s="19" t="n"/>
      <c r="I3488" s="19" t="n"/>
      <c r="J3488" s="34">
        <f>IF(A3488="","",H3488+I3488)</f>
        <v/>
      </c>
      <c r="K3488" s="14" t="n"/>
      <c r="L3488" s="14" t="n"/>
      <c r="M3488" s="14" t="n"/>
      <c r="N3488" s="14" t="n"/>
      <c r="O3488" s="20">
        <f>IF(A3488="","",SUMPRODUCT((A3488&gt;=Setup!$C$19:$C$30)*(A3488&lt;=Setup!$D$19:$D$30)*Setup!$A$19:$A$30))</f>
        <v/>
      </c>
      <c r="P3488" s="34">
        <f>IF(A3488="","",IF(OR(F3488="Standard domestic 15% (Box 7)",F3488="Import - VAT paid at customs (Box 8)",F3488="Import - Reverse charge (Box 9)"),ROUND(H3488*Setup!$B$9,2),0))</f>
        <v/>
      </c>
      <c r="Q3488" s="34">
        <f>IF(A3488="","",I3488-P3488)</f>
        <v/>
      </c>
      <c r="R3488" s="34">
        <f>IF(A3488="","",IF(L3488="Yes",I3488,0))</f>
        <v/>
      </c>
      <c r="S3488" s="34">
        <f>IF(A3488="","",IF(AND(L3488="Yes",K3488="Yes",NOT(ISNUMBER(SEARCH("blocked",G3488))),OR(F3488="Standard domestic 15% (Box 7)",F3488="Import - VAT paid at customs (Box 8)",F3488="Import - Reverse charge (Box 9)"),OR(F3488&lt;&gt;"Standard domestic 15% (Box 7)",AND(LEN(D3488)=15,LEFT(D3488,1)="3",RIGHT(D3488,1)="3",ISNUMBER(--D3488)))),I3488,0))</f>
        <v/>
      </c>
      <c r="T3488" s="34">
        <f>IF(A3488="","",R3488-S3488)</f>
        <v/>
      </c>
      <c r="U3488" s="23">
        <f>IF(A3488="","",IF(O3488=0,"Outside audit periods; ","")&amp;IF(F3488="","No VAT category; ","")&amp;IF(ABS(Q3488)&gt;Setup!$B$10,"VAT ≠ 15% × net; ","")&amp;IF(AND(F3488="Standard domestic 15% (Box 7)",NOT(AND(LEN(D3488)=15,LEFT(D3488,1)="3",RIGHT(D3488,1)="3",ISNUMBER(--D3488)))),"Invalid/missing supplier VAT no; ","")&amp;IF(AND(L3488="Yes",K3488&lt;&gt;"Yes"),"VAT claimed without valid tax invoice; ","")&amp;IF(AND(L3488="Yes",ISNUMBER(SEARCH("blocked",G3488))),"Blocked input VAT claimed; ","")&amp;IF(AND(F3488="Import - VAT paid at customs (Box 8)",M3488=""),"Customs declaration no missing; ","")&amp;IF(AND(F3488="Import - Reverse charge (Box 9)",E3488="Saudi Arabia"),"RCM used for a local supplier; ","")&amp;IF(AND(L3488="Yes",NOT(OR(F3488="Standard domestic 15% (Box 7)",F3488="Import - VAT paid at customs (Box 8)",F3488="Import - Reverse charge (Box 9)"))),"VAT claimed on non-taxable category; ",""))</f>
        <v/>
      </c>
    </row>
    <row r="3489">
      <c r="A3489" s="17" t="n"/>
      <c r="B3489" s="14" t="n"/>
      <c r="C3489" s="14" t="n"/>
      <c r="D3489" s="16" t="n"/>
      <c r="E3489" s="14" t="n"/>
      <c r="F3489" s="14" t="n"/>
      <c r="G3489" s="14" t="n"/>
      <c r="H3489" s="19" t="n"/>
      <c r="I3489" s="19" t="n"/>
      <c r="J3489" s="34">
        <f>IF(A3489="","",H3489+I3489)</f>
        <v/>
      </c>
      <c r="K3489" s="14" t="n"/>
      <c r="L3489" s="14" t="n"/>
      <c r="M3489" s="14" t="n"/>
      <c r="N3489" s="14" t="n"/>
      <c r="O3489" s="20">
        <f>IF(A3489="","",SUMPRODUCT((A3489&gt;=Setup!$C$19:$C$30)*(A3489&lt;=Setup!$D$19:$D$30)*Setup!$A$19:$A$30))</f>
        <v/>
      </c>
      <c r="P3489" s="34">
        <f>IF(A3489="","",IF(OR(F3489="Standard domestic 15% (Box 7)",F3489="Import - VAT paid at customs (Box 8)",F3489="Import - Reverse charge (Box 9)"),ROUND(H3489*Setup!$B$9,2),0))</f>
        <v/>
      </c>
      <c r="Q3489" s="34">
        <f>IF(A3489="","",I3489-P3489)</f>
        <v/>
      </c>
      <c r="R3489" s="34">
        <f>IF(A3489="","",IF(L3489="Yes",I3489,0))</f>
        <v/>
      </c>
      <c r="S3489" s="34">
        <f>IF(A3489="","",IF(AND(L3489="Yes",K3489="Yes",NOT(ISNUMBER(SEARCH("blocked",G3489))),OR(F3489="Standard domestic 15% (Box 7)",F3489="Import - VAT paid at customs (Box 8)",F3489="Import - Reverse charge (Box 9)"),OR(F3489&lt;&gt;"Standard domestic 15% (Box 7)",AND(LEN(D3489)=15,LEFT(D3489,1)="3",RIGHT(D3489,1)="3",ISNUMBER(--D3489)))),I3489,0))</f>
        <v/>
      </c>
      <c r="T3489" s="34">
        <f>IF(A3489="","",R3489-S3489)</f>
        <v/>
      </c>
      <c r="U3489" s="23">
        <f>IF(A3489="","",IF(O3489=0,"Outside audit periods; ","")&amp;IF(F3489="","No VAT category; ","")&amp;IF(ABS(Q3489)&gt;Setup!$B$10,"VAT ≠ 15% × net; ","")&amp;IF(AND(F3489="Standard domestic 15% (Box 7)",NOT(AND(LEN(D3489)=15,LEFT(D3489,1)="3",RIGHT(D3489,1)="3",ISNUMBER(--D3489)))),"Invalid/missing supplier VAT no; ","")&amp;IF(AND(L3489="Yes",K3489&lt;&gt;"Yes"),"VAT claimed without valid tax invoice; ","")&amp;IF(AND(L3489="Yes",ISNUMBER(SEARCH("blocked",G3489))),"Blocked input VAT claimed; ","")&amp;IF(AND(F3489="Import - VAT paid at customs (Box 8)",M3489=""),"Customs declaration no missing; ","")&amp;IF(AND(F3489="Import - Reverse charge (Box 9)",E3489="Saudi Arabia"),"RCM used for a local supplier; ","")&amp;IF(AND(L3489="Yes",NOT(OR(F3489="Standard domestic 15% (Box 7)",F3489="Import - VAT paid at customs (Box 8)",F3489="Import - Reverse charge (Box 9)"))),"VAT claimed on non-taxable category; ",""))</f>
        <v/>
      </c>
    </row>
    <row r="3490">
      <c r="A3490" s="17" t="n"/>
      <c r="B3490" s="14" t="n"/>
      <c r="C3490" s="14" t="n"/>
      <c r="D3490" s="16" t="n"/>
      <c r="E3490" s="14" t="n"/>
      <c r="F3490" s="14" t="n"/>
      <c r="G3490" s="14" t="n"/>
      <c r="H3490" s="19" t="n"/>
      <c r="I3490" s="19" t="n"/>
      <c r="J3490" s="34">
        <f>IF(A3490="","",H3490+I3490)</f>
        <v/>
      </c>
      <c r="K3490" s="14" t="n"/>
      <c r="L3490" s="14" t="n"/>
      <c r="M3490" s="14" t="n"/>
      <c r="N3490" s="14" t="n"/>
      <c r="O3490" s="20">
        <f>IF(A3490="","",SUMPRODUCT((A3490&gt;=Setup!$C$19:$C$30)*(A3490&lt;=Setup!$D$19:$D$30)*Setup!$A$19:$A$30))</f>
        <v/>
      </c>
      <c r="P3490" s="34">
        <f>IF(A3490="","",IF(OR(F3490="Standard domestic 15% (Box 7)",F3490="Import - VAT paid at customs (Box 8)",F3490="Import - Reverse charge (Box 9)"),ROUND(H3490*Setup!$B$9,2),0))</f>
        <v/>
      </c>
      <c r="Q3490" s="34">
        <f>IF(A3490="","",I3490-P3490)</f>
        <v/>
      </c>
      <c r="R3490" s="34">
        <f>IF(A3490="","",IF(L3490="Yes",I3490,0))</f>
        <v/>
      </c>
      <c r="S3490" s="34">
        <f>IF(A3490="","",IF(AND(L3490="Yes",K3490="Yes",NOT(ISNUMBER(SEARCH("blocked",G3490))),OR(F3490="Standard domestic 15% (Box 7)",F3490="Import - VAT paid at customs (Box 8)",F3490="Import - Reverse charge (Box 9)"),OR(F3490&lt;&gt;"Standard domestic 15% (Box 7)",AND(LEN(D3490)=15,LEFT(D3490,1)="3",RIGHT(D3490,1)="3",ISNUMBER(--D3490)))),I3490,0))</f>
        <v/>
      </c>
      <c r="T3490" s="34">
        <f>IF(A3490="","",R3490-S3490)</f>
        <v/>
      </c>
      <c r="U3490" s="23">
        <f>IF(A3490="","",IF(O3490=0,"Outside audit periods; ","")&amp;IF(F3490="","No VAT category; ","")&amp;IF(ABS(Q3490)&gt;Setup!$B$10,"VAT ≠ 15% × net; ","")&amp;IF(AND(F3490="Standard domestic 15% (Box 7)",NOT(AND(LEN(D3490)=15,LEFT(D3490,1)="3",RIGHT(D3490,1)="3",ISNUMBER(--D3490)))),"Invalid/missing supplier VAT no; ","")&amp;IF(AND(L3490="Yes",K3490&lt;&gt;"Yes"),"VAT claimed without valid tax invoice; ","")&amp;IF(AND(L3490="Yes",ISNUMBER(SEARCH("blocked",G3490))),"Blocked input VAT claimed; ","")&amp;IF(AND(F3490="Import - VAT paid at customs (Box 8)",M3490=""),"Customs declaration no missing; ","")&amp;IF(AND(F3490="Import - Reverse charge (Box 9)",E3490="Saudi Arabia"),"RCM used for a local supplier; ","")&amp;IF(AND(L3490="Yes",NOT(OR(F3490="Standard domestic 15% (Box 7)",F3490="Import - VAT paid at customs (Box 8)",F3490="Import - Reverse charge (Box 9)"))),"VAT claimed on non-taxable category; ",""))</f>
        <v/>
      </c>
    </row>
    <row r="3491">
      <c r="A3491" s="17" t="n"/>
      <c r="B3491" s="14" t="n"/>
      <c r="C3491" s="14" t="n"/>
      <c r="D3491" s="16" t="n"/>
      <c r="E3491" s="14" t="n"/>
      <c r="F3491" s="14" t="n"/>
      <c r="G3491" s="14" t="n"/>
      <c r="H3491" s="19" t="n"/>
      <c r="I3491" s="19" t="n"/>
      <c r="J3491" s="34">
        <f>IF(A3491="","",H3491+I3491)</f>
        <v/>
      </c>
      <c r="K3491" s="14" t="n"/>
      <c r="L3491" s="14" t="n"/>
      <c r="M3491" s="14" t="n"/>
      <c r="N3491" s="14" t="n"/>
      <c r="O3491" s="20">
        <f>IF(A3491="","",SUMPRODUCT((A3491&gt;=Setup!$C$19:$C$30)*(A3491&lt;=Setup!$D$19:$D$30)*Setup!$A$19:$A$30))</f>
        <v/>
      </c>
      <c r="P3491" s="34">
        <f>IF(A3491="","",IF(OR(F3491="Standard domestic 15% (Box 7)",F3491="Import - VAT paid at customs (Box 8)",F3491="Import - Reverse charge (Box 9)"),ROUND(H3491*Setup!$B$9,2),0))</f>
        <v/>
      </c>
      <c r="Q3491" s="34">
        <f>IF(A3491="","",I3491-P3491)</f>
        <v/>
      </c>
      <c r="R3491" s="34">
        <f>IF(A3491="","",IF(L3491="Yes",I3491,0))</f>
        <v/>
      </c>
      <c r="S3491" s="34">
        <f>IF(A3491="","",IF(AND(L3491="Yes",K3491="Yes",NOT(ISNUMBER(SEARCH("blocked",G3491))),OR(F3491="Standard domestic 15% (Box 7)",F3491="Import - VAT paid at customs (Box 8)",F3491="Import - Reverse charge (Box 9)"),OR(F3491&lt;&gt;"Standard domestic 15% (Box 7)",AND(LEN(D3491)=15,LEFT(D3491,1)="3",RIGHT(D3491,1)="3",ISNUMBER(--D3491)))),I3491,0))</f>
        <v/>
      </c>
      <c r="T3491" s="34">
        <f>IF(A3491="","",R3491-S3491)</f>
        <v/>
      </c>
      <c r="U3491" s="23">
        <f>IF(A3491="","",IF(O3491=0,"Outside audit periods; ","")&amp;IF(F3491="","No VAT category; ","")&amp;IF(ABS(Q3491)&gt;Setup!$B$10,"VAT ≠ 15% × net; ","")&amp;IF(AND(F3491="Standard domestic 15% (Box 7)",NOT(AND(LEN(D3491)=15,LEFT(D3491,1)="3",RIGHT(D3491,1)="3",ISNUMBER(--D3491)))),"Invalid/missing supplier VAT no; ","")&amp;IF(AND(L3491="Yes",K3491&lt;&gt;"Yes"),"VAT claimed without valid tax invoice; ","")&amp;IF(AND(L3491="Yes",ISNUMBER(SEARCH("blocked",G3491))),"Blocked input VAT claimed; ","")&amp;IF(AND(F3491="Import - VAT paid at customs (Box 8)",M3491=""),"Customs declaration no missing; ","")&amp;IF(AND(F3491="Import - Reverse charge (Box 9)",E3491="Saudi Arabia"),"RCM used for a local supplier; ","")&amp;IF(AND(L3491="Yes",NOT(OR(F3491="Standard domestic 15% (Box 7)",F3491="Import - VAT paid at customs (Box 8)",F3491="Import - Reverse charge (Box 9)"))),"VAT claimed on non-taxable category; ",""))</f>
        <v/>
      </c>
    </row>
    <row r="3492">
      <c r="A3492" s="17" t="n"/>
      <c r="B3492" s="14" t="n"/>
      <c r="C3492" s="14" t="n"/>
      <c r="D3492" s="16" t="n"/>
      <c r="E3492" s="14" t="n"/>
      <c r="F3492" s="14" t="n"/>
      <c r="G3492" s="14" t="n"/>
      <c r="H3492" s="19" t="n"/>
      <c r="I3492" s="19" t="n"/>
      <c r="J3492" s="34">
        <f>IF(A3492="","",H3492+I3492)</f>
        <v/>
      </c>
      <c r="K3492" s="14" t="n"/>
      <c r="L3492" s="14" t="n"/>
      <c r="M3492" s="14" t="n"/>
      <c r="N3492" s="14" t="n"/>
      <c r="O3492" s="20">
        <f>IF(A3492="","",SUMPRODUCT((A3492&gt;=Setup!$C$19:$C$30)*(A3492&lt;=Setup!$D$19:$D$30)*Setup!$A$19:$A$30))</f>
        <v/>
      </c>
      <c r="P3492" s="34">
        <f>IF(A3492="","",IF(OR(F3492="Standard domestic 15% (Box 7)",F3492="Import - VAT paid at customs (Box 8)",F3492="Import - Reverse charge (Box 9)"),ROUND(H3492*Setup!$B$9,2),0))</f>
        <v/>
      </c>
      <c r="Q3492" s="34">
        <f>IF(A3492="","",I3492-P3492)</f>
        <v/>
      </c>
      <c r="R3492" s="34">
        <f>IF(A3492="","",IF(L3492="Yes",I3492,0))</f>
        <v/>
      </c>
      <c r="S3492" s="34">
        <f>IF(A3492="","",IF(AND(L3492="Yes",K3492="Yes",NOT(ISNUMBER(SEARCH("blocked",G3492))),OR(F3492="Standard domestic 15% (Box 7)",F3492="Import - VAT paid at customs (Box 8)",F3492="Import - Reverse charge (Box 9)"),OR(F3492&lt;&gt;"Standard domestic 15% (Box 7)",AND(LEN(D3492)=15,LEFT(D3492,1)="3",RIGHT(D3492,1)="3",ISNUMBER(--D3492)))),I3492,0))</f>
        <v/>
      </c>
      <c r="T3492" s="34">
        <f>IF(A3492="","",R3492-S3492)</f>
        <v/>
      </c>
      <c r="U3492" s="23">
        <f>IF(A3492="","",IF(O3492=0,"Outside audit periods; ","")&amp;IF(F3492="","No VAT category; ","")&amp;IF(ABS(Q3492)&gt;Setup!$B$10,"VAT ≠ 15% × net; ","")&amp;IF(AND(F3492="Standard domestic 15% (Box 7)",NOT(AND(LEN(D3492)=15,LEFT(D3492,1)="3",RIGHT(D3492,1)="3",ISNUMBER(--D3492)))),"Invalid/missing supplier VAT no; ","")&amp;IF(AND(L3492="Yes",K3492&lt;&gt;"Yes"),"VAT claimed without valid tax invoice; ","")&amp;IF(AND(L3492="Yes",ISNUMBER(SEARCH("blocked",G3492))),"Blocked input VAT claimed; ","")&amp;IF(AND(F3492="Import - VAT paid at customs (Box 8)",M3492=""),"Customs declaration no missing; ","")&amp;IF(AND(F3492="Import - Reverse charge (Box 9)",E3492="Saudi Arabia"),"RCM used for a local supplier; ","")&amp;IF(AND(L3492="Yes",NOT(OR(F3492="Standard domestic 15% (Box 7)",F3492="Import - VAT paid at customs (Box 8)",F3492="Import - Reverse charge (Box 9)"))),"VAT claimed on non-taxable category; ",""))</f>
        <v/>
      </c>
    </row>
    <row r="3493">
      <c r="A3493" s="17" t="n"/>
      <c r="B3493" s="14" t="n"/>
      <c r="C3493" s="14" t="n"/>
      <c r="D3493" s="16" t="n"/>
      <c r="E3493" s="14" t="n"/>
      <c r="F3493" s="14" t="n"/>
      <c r="G3493" s="14" t="n"/>
      <c r="H3493" s="19" t="n"/>
      <c r="I3493" s="19" t="n"/>
      <c r="J3493" s="34">
        <f>IF(A3493="","",H3493+I3493)</f>
        <v/>
      </c>
      <c r="K3493" s="14" t="n"/>
      <c r="L3493" s="14" t="n"/>
      <c r="M3493" s="14" t="n"/>
      <c r="N3493" s="14" t="n"/>
      <c r="O3493" s="20">
        <f>IF(A3493="","",SUMPRODUCT((A3493&gt;=Setup!$C$19:$C$30)*(A3493&lt;=Setup!$D$19:$D$30)*Setup!$A$19:$A$30))</f>
        <v/>
      </c>
      <c r="P3493" s="34">
        <f>IF(A3493="","",IF(OR(F3493="Standard domestic 15% (Box 7)",F3493="Import - VAT paid at customs (Box 8)",F3493="Import - Reverse charge (Box 9)"),ROUND(H3493*Setup!$B$9,2),0))</f>
        <v/>
      </c>
      <c r="Q3493" s="34">
        <f>IF(A3493="","",I3493-P3493)</f>
        <v/>
      </c>
      <c r="R3493" s="34">
        <f>IF(A3493="","",IF(L3493="Yes",I3493,0))</f>
        <v/>
      </c>
      <c r="S3493" s="34">
        <f>IF(A3493="","",IF(AND(L3493="Yes",K3493="Yes",NOT(ISNUMBER(SEARCH("blocked",G3493))),OR(F3493="Standard domestic 15% (Box 7)",F3493="Import - VAT paid at customs (Box 8)",F3493="Import - Reverse charge (Box 9)"),OR(F3493&lt;&gt;"Standard domestic 15% (Box 7)",AND(LEN(D3493)=15,LEFT(D3493,1)="3",RIGHT(D3493,1)="3",ISNUMBER(--D3493)))),I3493,0))</f>
        <v/>
      </c>
      <c r="T3493" s="34">
        <f>IF(A3493="","",R3493-S3493)</f>
        <v/>
      </c>
      <c r="U3493" s="23">
        <f>IF(A3493="","",IF(O3493=0,"Outside audit periods; ","")&amp;IF(F3493="","No VAT category; ","")&amp;IF(ABS(Q3493)&gt;Setup!$B$10,"VAT ≠ 15% × net; ","")&amp;IF(AND(F3493="Standard domestic 15% (Box 7)",NOT(AND(LEN(D3493)=15,LEFT(D3493,1)="3",RIGHT(D3493,1)="3",ISNUMBER(--D3493)))),"Invalid/missing supplier VAT no; ","")&amp;IF(AND(L3493="Yes",K3493&lt;&gt;"Yes"),"VAT claimed without valid tax invoice; ","")&amp;IF(AND(L3493="Yes",ISNUMBER(SEARCH("blocked",G3493))),"Blocked input VAT claimed; ","")&amp;IF(AND(F3493="Import - VAT paid at customs (Box 8)",M3493=""),"Customs declaration no missing; ","")&amp;IF(AND(F3493="Import - Reverse charge (Box 9)",E3493="Saudi Arabia"),"RCM used for a local supplier; ","")&amp;IF(AND(L3493="Yes",NOT(OR(F3493="Standard domestic 15% (Box 7)",F3493="Import - VAT paid at customs (Box 8)",F3493="Import - Reverse charge (Box 9)"))),"VAT claimed on non-taxable category; ",""))</f>
        <v/>
      </c>
    </row>
    <row r="3494">
      <c r="A3494" s="17" t="n"/>
      <c r="B3494" s="14" t="n"/>
      <c r="C3494" s="14" t="n"/>
      <c r="D3494" s="16" t="n"/>
      <c r="E3494" s="14" t="n"/>
      <c r="F3494" s="14" t="n"/>
      <c r="G3494" s="14" t="n"/>
      <c r="H3494" s="19" t="n"/>
      <c r="I3494" s="19" t="n"/>
      <c r="J3494" s="34">
        <f>IF(A3494="","",H3494+I3494)</f>
        <v/>
      </c>
      <c r="K3494" s="14" t="n"/>
      <c r="L3494" s="14" t="n"/>
      <c r="M3494" s="14" t="n"/>
      <c r="N3494" s="14" t="n"/>
      <c r="O3494" s="20">
        <f>IF(A3494="","",SUMPRODUCT((A3494&gt;=Setup!$C$19:$C$30)*(A3494&lt;=Setup!$D$19:$D$30)*Setup!$A$19:$A$30))</f>
        <v/>
      </c>
      <c r="P3494" s="34">
        <f>IF(A3494="","",IF(OR(F3494="Standard domestic 15% (Box 7)",F3494="Import - VAT paid at customs (Box 8)",F3494="Import - Reverse charge (Box 9)"),ROUND(H3494*Setup!$B$9,2),0))</f>
        <v/>
      </c>
      <c r="Q3494" s="34">
        <f>IF(A3494="","",I3494-P3494)</f>
        <v/>
      </c>
      <c r="R3494" s="34">
        <f>IF(A3494="","",IF(L3494="Yes",I3494,0))</f>
        <v/>
      </c>
      <c r="S3494" s="34">
        <f>IF(A3494="","",IF(AND(L3494="Yes",K3494="Yes",NOT(ISNUMBER(SEARCH("blocked",G3494))),OR(F3494="Standard domestic 15% (Box 7)",F3494="Import - VAT paid at customs (Box 8)",F3494="Import - Reverse charge (Box 9)"),OR(F3494&lt;&gt;"Standard domestic 15% (Box 7)",AND(LEN(D3494)=15,LEFT(D3494,1)="3",RIGHT(D3494,1)="3",ISNUMBER(--D3494)))),I3494,0))</f>
        <v/>
      </c>
      <c r="T3494" s="34">
        <f>IF(A3494="","",R3494-S3494)</f>
        <v/>
      </c>
      <c r="U3494" s="23">
        <f>IF(A3494="","",IF(O3494=0,"Outside audit periods; ","")&amp;IF(F3494="","No VAT category; ","")&amp;IF(ABS(Q3494)&gt;Setup!$B$10,"VAT ≠ 15% × net; ","")&amp;IF(AND(F3494="Standard domestic 15% (Box 7)",NOT(AND(LEN(D3494)=15,LEFT(D3494,1)="3",RIGHT(D3494,1)="3",ISNUMBER(--D3494)))),"Invalid/missing supplier VAT no; ","")&amp;IF(AND(L3494="Yes",K3494&lt;&gt;"Yes"),"VAT claimed without valid tax invoice; ","")&amp;IF(AND(L3494="Yes",ISNUMBER(SEARCH("blocked",G3494))),"Blocked input VAT claimed; ","")&amp;IF(AND(F3494="Import - VAT paid at customs (Box 8)",M3494=""),"Customs declaration no missing; ","")&amp;IF(AND(F3494="Import - Reverse charge (Box 9)",E3494="Saudi Arabia"),"RCM used for a local supplier; ","")&amp;IF(AND(L3494="Yes",NOT(OR(F3494="Standard domestic 15% (Box 7)",F3494="Import - VAT paid at customs (Box 8)",F3494="Import - Reverse charge (Box 9)"))),"VAT claimed on non-taxable category; ",""))</f>
        <v/>
      </c>
    </row>
    <row r="3495">
      <c r="A3495" s="17" t="n"/>
      <c r="B3495" s="14" t="n"/>
      <c r="C3495" s="14" t="n"/>
      <c r="D3495" s="16" t="n"/>
      <c r="E3495" s="14" t="n"/>
      <c r="F3495" s="14" t="n"/>
      <c r="G3495" s="14" t="n"/>
      <c r="H3495" s="19" t="n"/>
      <c r="I3495" s="19" t="n"/>
      <c r="J3495" s="34">
        <f>IF(A3495="","",H3495+I3495)</f>
        <v/>
      </c>
      <c r="K3495" s="14" t="n"/>
      <c r="L3495" s="14" t="n"/>
      <c r="M3495" s="14" t="n"/>
      <c r="N3495" s="14" t="n"/>
      <c r="O3495" s="20">
        <f>IF(A3495="","",SUMPRODUCT((A3495&gt;=Setup!$C$19:$C$30)*(A3495&lt;=Setup!$D$19:$D$30)*Setup!$A$19:$A$30))</f>
        <v/>
      </c>
      <c r="P3495" s="34">
        <f>IF(A3495="","",IF(OR(F3495="Standard domestic 15% (Box 7)",F3495="Import - VAT paid at customs (Box 8)",F3495="Import - Reverse charge (Box 9)"),ROUND(H3495*Setup!$B$9,2),0))</f>
        <v/>
      </c>
      <c r="Q3495" s="34">
        <f>IF(A3495="","",I3495-P3495)</f>
        <v/>
      </c>
      <c r="R3495" s="34">
        <f>IF(A3495="","",IF(L3495="Yes",I3495,0))</f>
        <v/>
      </c>
      <c r="S3495" s="34">
        <f>IF(A3495="","",IF(AND(L3495="Yes",K3495="Yes",NOT(ISNUMBER(SEARCH("blocked",G3495))),OR(F3495="Standard domestic 15% (Box 7)",F3495="Import - VAT paid at customs (Box 8)",F3495="Import - Reverse charge (Box 9)"),OR(F3495&lt;&gt;"Standard domestic 15% (Box 7)",AND(LEN(D3495)=15,LEFT(D3495,1)="3",RIGHT(D3495,1)="3",ISNUMBER(--D3495)))),I3495,0))</f>
        <v/>
      </c>
      <c r="T3495" s="34">
        <f>IF(A3495="","",R3495-S3495)</f>
        <v/>
      </c>
      <c r="U3495" s="23">
        <f>IF(A3495="","",IF(O3495=0,"Outside audit periods; ","")&amp;IF(F3495="","No VAT category; ","")&amp;IF(ABS(Q3495)&gt;Setup!$B$10,"VAT ≠ 15% × net; ","")&amp;IF(AND(F3495="Standard domestic 15% (Box 7)",NOT(AND(LEN(D3495)=15,LEFT(D3495,1)="3",RIGHT(D3495,1)="3",ISNUMBER(--D3495)))),"Invalid/missing supplier VAT no; ","")&amp;IF(AND(L3495="Yes",K3495&lt;&gt;"Yes"),"VAT claimed without valid tax invoice; ","")&amp;IF(AND(L3495="Yes",ISNUMBER(SEARCH("blocked",G3495))),"Blocked input VAT claimed; ","")&amp;IF(AND(F3495="Import - VAT paid at customs (Box 8)",M3495=""),"Customs declaration no missing; ","")&amp;IF(AND(F3495="Import - Reverse charge (Box 9)",E3495="Saudi Arabia"),"RCM used for a local supplier; ","")&amp;IF(AND(L3495="Yes",NOT(OR(F3495="Standard domestic 15% (Box 7)",F3495="Import - VAT paid at customs (Box 8)",F3495="Import - Reverse charge (Box 9)"))),"VAT claimed on non-taxable category; ",""))</f>
        <v/>
      </c>
    </row>
    <row r="3496">
      <c r="A3496" s="17" t="n"/>
      <c r="B3496" s="14" t="n"/>
      <c r="C3496" s="14" t="n"/>
      <c r="D3496" s="16" t="n"/>
      <c r="E3496" s="14" t="n"/>
      <c r="F3496" s="14" t="n"/>
      <c r="G3496" s="14" t="n"/>
      <c r="H3496" s="19" t="n"/>
      <c r="I3496" s="19" t="n"/>
      <c r="J3496" s="34">
        <f>IF(A3496="","",H3496+I3496)</f>
        <v/>
      </c>
      <c r="K3496" s="14" t="n"/>
      <c r="L3496" s="14" t="n"/>
      <c r="M3496" s="14" t="n"/>
      <c r="N3496" s="14" t="n"/>
      <c r="O3496" s="20">
        <f>IF(A3496="","",SUMPRODUCT((A3496&gt;=Setup!$C$19:$C$30)*(A3496&lt;=Setup!$D$19:$D$30)*Setup!$A$19:$A$30))</f>
        <v/>
      </c>
      <c r="P3496" s="34">
        <f>IF(A3496="","",IF(OR(F3496="Standard domestic 15% (Box 7)",F3496="Import - VAT paid at customs (Box 8)",F3496="Import - Reverse charge (Box 9)"),ROUND(H3496*Setup!$B$9,2),0))</f>
        <v/>
      </c>
      <c r="Q3496" s="34">
        <f>IF(A3496="","",I3496-P3496)</f>
        <v/>
      </c>
      <c r="R3496" s="34">
        <f>IF(A3496="","",IF(L3496="Yes",I3496,0))</f>
        <v/>
      </c>
      <c r="S3496" s="34">
        <f>IF(A3496="","",IF(AND(L3496="Yes",K3496="Yes",NOT(ISNUMBER(SEARCH("blocked",G3496))),OR(F3496="Standard domestic 15% (Box 7)",F3496="Import - VAT paid at customs (Box 8)",F3496="Import - Reverse charge (Box 9)"),OR(F3496&lt;&gt;"Standard domestic 15% (Box 7)",AND(LEN(D3496)=15,LEFT(D3496,1)="3",RIGHT(D3496,1)="3",ISNUMBER(--D3496)))),I3496,0))</f>
        <v/>
      </c>
      <c r="T3496" s="34">
        <f>IF(A3496="","",R3496-S3496)</f>
        <v/>
      </c>
      <c r="U3496" s="23">
        <f>IF(A3496="","",IF(O3496=0,"Outside audit periods; ","")&amp;IF(F3496="","No VAT category; ","")&amp;IF(ABS(Q3496)&gt;Setup!$B$10,"VAT ≠ 15% × net; ","")&amp;IF(AND(F3496="Standard domestic 15% (Box 7)",NOT(AND(LEN(D3496)=15,LEFT(D3496,1)="3",RIGHT(D3496,1)="3",ISNUMBER(--D3496)))),"Invalid/missing supplier VAT no; ","")&amp;IF(AND(L3496="Yes",K3496&lt;&gt;"Yes"),"VAT claimed without valid tax invoice; ","")&amp;IF(AND(L3496="Yes",ISNUMBER(SEARCH("blocked",G3496))),"Blocked input VAT claimed; ","")&amp;IF(AND(F3496="Import - VAT paid at customs (Box 8)",M3496=""),"Customs declaration no missing; ","")&amp;IF(AND(F3496="Import - Reverse charge (Box 9)",E3496="Saudi Arabia"),"RCM used for a local supplier; ","")&amp;IF(AND(L3496="Yes",NOT(OR(F3496="Standard domestic 15% (Box 7)",F3496="Import - VAT paid at customs (Box 8)",F3496="Import - Reverse charge (Box 9)"))),"VAT claimed on non-taxable category; ",""))</f>
        <v/>
      </c>
    </row>
    <row r="3497">
      <c r="A3497" s="17" t="n"/>
      <c r="B3497" s="14" t="n"/>
      <c r="C3497" s="14" t="n"/>
      <c r="D3497" s="16" t="n"/>
      <c r="E3497" s="14" t="n"/>
      <c r="F3497" s="14" t="n"/>
      <c r="G3497" s="14" t="n"/>
      <c r="H3497" s="19" t="n"/>
      <c r="I3497" s="19" t="n"/>
      <c r="J3497" s="34">
        <f>IF(A3497="","",H3497+I3497)</f>
        <v/>
      </c>
      <c r="K3497" s="14" t="n"/>
      <c r="L3497" s="14" t="n"/>
      <c r="M3497" s="14" t="n"/>
      <c r="N3497" s="14" t="n"/>
      <c r="O3497" s="20">
        <f>IF(A3497="","",SUMPRODUCT((A3497&gt;=Setup!$C$19:$C$30)*(A3497&lt;=Setup!$D$19:$D$30)*Setup!$A$19:$A$30))</f>
        <v/>
      </c>
      <c r="P3497" s="34">
        <f>IF(A3497="","",IF(OR(F3497="Standard domestic 15% (Box 7)",F3497="Import - VAT paid at customs (Box 8)",F3497="Import - Reverse charge (Box 9)"),ROUND(H3497*Setup!$B$9,2),0))</f>
        <v/>
      </c>
      <c r="Q3497" s="34">
        <f>IF(A3497="","",I3497-P3497)</f>
        <v/>
      </c>
      <c r="R3497" s="34">
        <f>IF(A3497="","",IF(L3497="Yes",I3497,0))</f>
        <v/>
      </c>
      <c r="S3497" s="34">
        <f>IF(A3497="","",IF(AND(L3497="Yes",K3497="Yes",NOT(ISNUMBER(SEARCH("blocked",G3497))),OR(F3497="Standard domestic 15% (Box 7)",F3497="Import - VAT paid at customs (Box 8)",F3497="Import - Reverse charge (Box 9)"),OR(F3497&lt;&gt;"Standard domestic 15% (Box 7)",AND(LEN(D3497)=15,LEFT(D3497,1)="3",RIGHT(D3497,1)="3",ISNUMBER(--D3497)))),I3497,0))</f>
        <v/>
      </c>
      <c r="T3497" s="34">
        <f>IF(A3497="","",R3497-S3497)</f>
        <v/>
      </c>
      <c r="U3497" s="23">
        <f>IF(A3497="","",IF(O3497=0,"Outside audit periods; ","")&amp;IF(F3497="","No VAT category; ","")&amp;IF(ABS(Q3497)&gt;Setup!$B$10,"VAT ≠ 15% × net; ","")&amp;IF(AND(F3497="Standard domestic 15% (Box 7)",NOT(AND(LEN(D3497)=15,LEFT(D3497,1)="3",RIGHT(D3497,1)="3",ISNUMBER(--D3497)))),"Invalid/missing supplier VAT no; ","")&amp;IF(AND(L3497="Yes",K3497&lt;&gt;"Yes"),"VAT claimed without valid tax invoice; ","")&amp;IF(AND(L3497="Yes",ISNUMBER(SEARCH("blocked",G3497))),"Blocked input VAT claimed; ","")&amp;IF(AND(F3497="Import - VAT paid at customs (Box 8)",M3497=""),"Customs declaration no missing; ","")&amp;IF(AND(F3497="Import - Reverse charge (Box 9)",E3497="Saudi Arabia"),"RCM used for a local supplier; ","")&amp;IF(AND(L3497="Yes",NOT(OR(F3497="Standard domestic 15% (Box 7)",F3497="Import - VAT paid at customs (Box 8)",F3497="Import - Reverse charge (Box 9)"))),"VAT claimed on non-taxable category; ",""))</f>
        <v/>
      </c>
    </row>
    <row r="3498">
      <c r="A3498" s="17" t="n"/>
      <c r="B3498" s="14" t="n"/>
      <c r="C3498" s="14" t="n"/>
      <c r="D3498" s="16" t="n"/>
      <c r="E3498" s="14" t="n"/>
      <c r="F3498" s="14" t="n"/>
      <c r="G3498" s="14" t="n"/>
      <c r="H3498" s="19" t="n"/>
      <c r="I3498" s="19" t="n"/>
      <c r="J3498" s="34">
        <f>IF(A3498="","",H3498+I3498)</f>
        <v/>
      </c>
      <c r="K3498" s="14" t="n"/>
      <c r="L3498" s="14" t="n"/>
      <c r="M3498" s="14" t="n"/>
      <c r="N3498" s="14" t="n"/>
      <c r="O3498" s="20">
        <f>IF(A3498="","",SUMPRODUCT((A3498&gt;=Setup!$C$19:$C$30)*(A3498&lt;=Setup!$D$19:$D$30)*Setup!$A$19:$A$30))</f>
        <v/>
      </c>
      <c r="P3498" s="34">
        <f>IF(A3498="","",IF(OR(F3498="Standard domestic 15% (Box 7)",F3498="Import - VAT paid at customs (Box 8)",F3498="Import - Reverse charge (Box 9)"),ROUND(H3498*Setup!$B$9,2),0))</f>
        <v/>
      </c>
      <c r="Q3498" s="34">
        <f>IF(A3498="","",I3498-P3498)</f>
        <v/>
      </c>
      <c r="R3498" s="34">
        <f>IF(A3498="","",IF(L3498="Yes",I3498,0))</f>
        <v/>
      </c>
      <c r="S3498" s="34">
        <f>IF(A3498="","",IF(AND(L3498="Yes",K3498="Yes",NOT(ISNUMBER(SEARCH("blocked",G3498))),OR(F3498="Standard domestic 15% (Box 7)",F3498="Import - VAT paid at customs (Box 8)",F3498="Import - Reverse charge (Box 9)"),OR(F3498&lt;&gt;"Standard domestic 15% (Box 7)",AND(LEN(D3498)=15,LEFT(D3498,1)="3",RIGHT(D3498,1)="3",ISNUMBER(--D3498)))),I3498,0))</f>
        <v/>
      </c>
      <c r="T3498" s="34">
        <f>IF(A3498="","",R3498-S3498)</f>
        <v/>
      </c>
      <c r="U3498" s="23">
        <f>IF(A3498="","",IF(O3498=0,"Outside audit periods; ","")&amp;IF(F3498="","No VAT category; ","")&amp;IF(ABS(Q3498)&gt;Setup!$B$10,"VAT ≠ 15% × net; ","")&amp;IF(AND(F3498="Standard domestic 15% (Box 7)",NOT(AND(LEN(D3498)=15,LEFT(D3498,1)="3",RIGHT(D3498,1)="3",ISNUMBER(--D3498)))),"Invalid/missing supplier VAT no; ","")&amp;IF(AND(L3498="Yes",K3498&lt;&gt;"Yes"),"VAT claimed without valid tax invoice; ","")&amp;IF(AND(L3498="Yes",ISNUMBER(SEARCH("blocked",G3498))),"Blocked input VAT claimed; ","")&amp;IF(AND(F3498="Import - VAT paid at customs (Box 8)",M3498=""),"Customs declaration no missing; ","")&amp;IF(AND(F3498="Import - Reverse charge (Box 9)",E3498="Saudi Arabia"),"RCM used for a local supplier; ","")&amp;IF(AND(L3498="Yes",NOT(OR(F3498="Standard domestic 15% (Box 7)",F3498="Import - VAT paid at customs (Box 8)",F3498="Import - Reverse charge (Box 9)"))),"VAT claimed on non-taxable category; ",""))</f>
        <v/>
      </c>
    </row>
    <row r="3499">
      <c r="A3499" s="17" t="n"/>
      <c r="B3499" s="14" t="n"/>
      <c r="C3499" s="14" t="n"/>
      <c r="D3499" s="16" t="n"/>
      <c r="E3499" s="14" t="n"/>
      <c r="F3499" s="14" t="n"/>
      <c r="G3499" s="14" t="n"/>
      <c r="H3499" s="19" t="n"/>
      <c r="I3499" s="19" t="n"/>
      <c r="J3499" s="34">
        <f>IF(A3499="","",H3499+I3499)</f>
        <v/>
      </c>
      <c r="K3499" s="14" t="n"/>
      <c r="L3499" s="14" t="n"/>
      <c r="M3499" s="14" t="n"/>
      <c r="N3499" s="14" t="n"/>
      <c r="O3499" s="20">
        <f>IF(A3499="","",SUMPRODUCT((A3499&gt;=Setup!$C$19:$C$30)*(A3499&lt;=Setup!$D$19:$D$30)*Setup!$A$19:$A$30))</f>
        <v/>
      </c>
      <c r="P3499" s="34">
        <f>IF(A3499="","",IF(OR(F3499="Standard domestic 15% (Box 7)",F3499="Import - VAT paid at customs (Box 8)",F3499="Import - Reverse charge (Box 9)"),ROUND(H3499*Setup!$B$9,2),0))</f>
        <v/>
      </c>
      <c r="Q3499" s="34">
        <f>IF(A3499="","",I3499-P3499)</f>
        <v/>
      </c>
      <c r="R3499" s="34">
        <f>IF(A3499="","",IF(L3499="Yes",I3499,0))</f>
        <v/>
      </c>
      <c r="S3499" s="34">
        <f>IF(A3499="","",IF(AND(L3499="Yes",K3499="Yes",NOT(ISNUMBER(SEARCH("blocked",G3499))),OR(F3499="Standard domestic 15% (Box 7)",F3499="Import - VAT paid at customs (Box 8)",F3499="Import - Reverse charge (Box 9)"),OR(F3499&lt;&gt;"Standard domestic 15% (Box 7)",AND(LEN(D3499)=15,LEFT(D3499,1)="3",RIGHT(D3499,1)="3",ISNUMBER(--D3499)))),I3499,0))</f>
        <v/>
      </c>
      <c r="T3499" s="34">
        <f>IF(A3499="","",R3499-S3499)</f>
        <v/>
      </c>
      <c r="U3499" s="23">
        <f>IF(A3499="","",IF(O3499=0,"Outside audit periods; ","")&amp;IF(F3499="","No VAT category; ","")&amp;IF(ABS(Q3499)&gt;Setup!$B$10,"VAT ≠ 15% × net; ","")&amp;IF(AND(F3499="Standard domestic 15% (Box 7)",NOT(AND(LEN(D3499)=15,LEFT(D3499,1)="3",RIGHT(D3499,1)="3",ISNUMBER(--D3499)))),"Invalid/missing supplier VAT no; ","")&amp;IF(AND(L3499="Yes",K3499&lt;&gt;"Yes"),"VAT claimed without valid tax invoice; ","")&amp;IF(AND(L3499="Yes",ISNUMBER(SEARCH("blocked",G3499))),"Blocked input VAT claimed; ","")&amp;IF(AND(F3499="Import - VAT paid at customs (Box 8)",M3499=""),"Customs declaration no missing; ","")&amp;IF(AND(F3499="Import - Reverse charge (Box 9)",E3499="Saudi Arabia"),"RCM used for a local supplier; ","")&amp;IF(AND(L3499="Yes",NOT(OR(F3499="Standard domestic 15% (Box 7)",F3499="Import - VAT paid at customs (Box 8)",F3499="Import - Reverse charge (Box 9)"))),"VAT claimed on non-taxable category; ",""))</f>
        <v/>
      </c>
    </row>
    <row r="3500">
      <c r="A3500" s="17" t="n"/>
      <c r="B3500" s="14" t="n"/>
      <c r="C3500" s="14" t="n"/>
      <c r="D3500" s="16" t="n"/>
      <c r="E3500" s="14" t="n"/>
      <c r="F3500" s="14" t="n"/>
      <c r="G3500" s="14" t="n"/>
      <c r="H3500" s="19" t="n"/>
      <c r="I3500" s="19" t="n"/>
      <c r="J3500" s="34">
        <f>IF(A3500="","",H3500+I3500)</f>
        <v/>
      </c>
      <c r="K3500" s="14" t="n"/>
      <c r="L3500" s="14" t="n"/>
      <c r="M3500" s="14" t="n"/>
      <c r="N3500" s="14" t="n"/>
      <c r="O3500" s="20">
        <f>IF(A3500="","",SUMPRODUCT((A3500&gt;=Setup!$C$19:$C$30)*(A3500&lt;=Setup!$D$19:$D$30)*Setup!$A$19:$A$30))</f>
        <v/>
      </c>
      <c r="P3500" s="34">
        <f>IF(A3500="","",IF(OR(F3500="Standard domestic 15% (Box 7)",F3500="Import - VAT paid at customs (Box 8)",F3500="Import - Reverse charge (Box 9)"),ROUND(H3500*Setup!$B$9,2),0))</f>
        <v/>
      </c>
      <c r="Q3500" s="34">
        <f>IF(A3500="","",I3500-P3500)</f>
        <v/>
      </c>
      <c r="R3500" s="34">
        <f>IF(A3500="","",IF(L3500="Yes",I3500,0))</f>
        <v/>
      </c>
      <c r="S3500" s="34">
        <f>IF(A3500="","",IF(AND(L3500="Yes",K3500="Yes",NOT(ISNUMBER(SEARCH("blocked",G3500))),OR(F3500="Standard domestic 15% (Box 7)",F3500="Import - VAT paid at customs (Box 8)",F3500="Import - Reverse charge (Box 9)"),OR(F3500&lt;&gt;"Standard domestic 15% (Box 7)",AND(LEN(D3500)=15,LEFT(D3500,1)="3",RIGHT(D3500,1)="3",ISNUMBER(--D3500)))),I3500,0))</f>
        <v/>
      </c>
      <c r="T3500" s="34">
        <f>IF(A3500="","",R3500-S3500)</f>
        <v/>
      </c>
      <c r="U3500" s="23">
        <f>IF(A3500="","",IF(O3500=0,"Outside audit periods; ","")&amp;IF(F3500="","No VAT category; ","")&amp;IF(ABS(Q3500)&gt;Setup!$B$10,"VAT ≠ 15% × net; ","")&amp;IF(AND(F3500="Standard domestic 15% (Box 7)",NOT(AND(LEN(D3500)=15,LEFT(D3500,1)="3",RIGHT(D3500,1)="3",ISNUMBER(--D3500)))),"Invalid/missing supplier VAT no; ","")&amp;IF(AND(L3500="Yes",K3500&lt;&gt;"Yes"),"VAT claimed without valid tax invoice; ","")&amp;IF(AND(L3500="Yes",ISNUMBER(SEARCH("blocked",G3500))),"Blocked input VAT claimed; ","")&amp;IF(AND(F3500="Import - VAT paid at customs (Box 8)",M3500=""),"Customs declaration no missing; ","")&amp;IF(AND(F3500="Import - Reverse charge (Box 9)",E3500="Saudi Arabia"),"RCM used for a local supplier; ","")&amp;IF(AND(L3500="Yes",NOT(OR(F3500="Standard domestic 15% (Box 7)",F3500="Import - VAT paid at customs (Box 8)",F3500="Import - Reverse charge (Box 9)"))),"VAT claimed on non-taxable category; ",""))</f>
        <v/>
      </c>
    </row>
    <row r="3501">
      <c r="A3501" s="17" t="n"/>
      <c r="B3501" s="14" t="n"/>
      <c r="C3501" s="14" t="n"/>
      <c r="D3501" s="16" t="n"/>
      <c r="E3501" s="14" t="n"/>
      <c r="F3501" s="14" t="n"/>
      <c r="G3501" s="14" t="n"/>
      <c r="H3501" s="19" t="n"/>
      <c r="I3501" s="19" t="n"/>
      <c r="J3501" s="34">
        <f>IF(A3501="","",H3501+I3501)</f>
        <v/>
      </c>
      <c r="K3501" s="14" t="n"/>
      <c r="L3501" s="14" t="n"/>
      <c r="M3501" s="14" t="n"/>
      <c r="N3501" s="14" t="n"/>
      <c r="O3501" s="20">
        <f>IF(A3501="","",SUMPRODUCT((A3501&gt;=Setup!$C$19:$C$30)*(A3501&lt;=Setup!$D$19:$D$30)*Setup!$A$19:$A$30))</f>
        <v/>
      </c>
      <c r="P3501" s="34">
        <f>IF(A3501="","",IF(OR(F3501="Standard domestic 15% (Box 7)",F3501="Import - VAT paid at customs (Box 8)",F3501="Import - Reverse charge (Box 9)"),ROUND(H3501*Setup!$B$9,2),0))</f>
        <v/>
      </c>
      <c r="Q3501" s="34">
        <f>IF(A3501="","",I3501-P3501)</f>
        <v/>
      </c>
      <c r="R3501" s="34">
        <f>IF(A3501="","",IF(L3501="Yes",I3501,0))</f>
        <v/>
      </c>
      <c r="S3501" s="34">
        <f>IF(A3501="","",IF(AND(L3501="Yes",K3501="Yes",NOT(ISNUMBER(SEARCH("blocked",G3501))),OR(F3501="Standard domestic 15% (Box 7)",F3501="Import - VAT paid at customs (Box 8)",F3501="Import - Reverse charge (Box 9)"),OR(F3501&lt;&gt;"Standard domestic 15% (Box 7)",AND(LEN(D3501)=15,LEFT(D3501,1)="3",RIGHT(D3501,1)="3",ISNUMBER(--D3501)))),I3501,0))</f>
        <v/>
      </c>
      <c r="T3501" s="34">
        <f>IF(A3501="","",R3501-S3501)</f>
        <v/>
      </c>
      <c r="U3501" s="23">
        <f>IF(A3501="","",IF(O3501=0,"Outside audit periods; ","")&amp;IF(F3501="","No VAT category; ","")&amp;IF(ABS(Q3501)&gt;Setup!$B$10,"VAT ≠ 15% × net; ","")&amp;IF(AND(F3501="Standard domestic 15% (Box 7)",NOT(AND(LEN(D3501)=15,LEFT(D3501,1)="3",RIGHT(D3501,1)="3",ISNUMBER(--D3501)))),"Invalid/missing supplier VAT no; ","")&amp;IF(AND(L3501="Yes",K3501&lt;&gt;"Yes"),"VAT claimed without valid tax invoice; ","")&amp;IF(AND(L3501="Yes",ISNUMBER(SEARCH("blocked",G3501))),"Blocked input VAT claimed; ","")&amp;IF(AND(F3501="Import - VAT paid at customs (Box 8)",M3501=""),"Customs declaration no missing; ","")&amp;IF(AND(F3501="Import - Reverse charge (Box 9)",E3501="Saudi Arabia"),"RCM used for a local supplier; ","")&amp;IF(AND(L3501="Yes",NOT(OR(F3501="Standard domestic 15% (Box 7)",F3501="Import - VAT paid at customs (Box 8)",F3501="Import - Reverse charge (Box 9)"))),"VAT claimed on non-taxable category; ",""))</f>
        <v/>
      </c>
    </row>
    <row r="3502">
      <c r="A3502" s="17" t="n"/>
      <c r="B3502" s="14" t="n"/>
      <c r="C3502" s="14" t="n"/>
      <c r="D3502" s="16" t="n"/>
      <c r="E3502" s="14" t="n"/>
      <c r="F3502" s="14" t="n"/>
      <c r="G3502" s="14" t="n"/>
      <c r="H3502" s="19" t="n"/>
      <c r="I3502" s="19" t="n"/>
      <c r="J3502" s="34">
        <f>IF(A3502="","",H3502+I3502)</f>
        <v/>
      </c>
      <c r="K3502" s="14" t="n"/>
      <c r="L3502" s="14" t="n"/>
      <c r="M3502" s="14" t="n"/>
      <c r="N3502" s="14" t="n"/>
      <c r="O3502" s="20">
        <f>IF(A3502="","",SUMPRODUCT((A3502&gt;=Setup!$C$19:$C$30)*(A3502&lt;=Setup!$D$19:$D$30)*Setup!$A$19:$A$30))</f>
        <v/>
      </c>
      <c r="P3502" s="34">
        <f>IF(A3502="","",IF(OR(F3502="Standard domestic 15% (Box 7)",F3502="Import - VAT paid at customs (Box 8)",F3502="Import - Reverse charge (Box 9)"),ROUND(H3502*Setup!$B$9,2),0))</f>
        <v/>
      </c>
      <c r="Q3502" s="34">
        <f>IF(A3502="","",I3502-P3502)</f>
        <v/>
      </c>
      <c r="R3502" s="34">
        <f>IF(A3502="","",IF(L3502="Yes",I3502,0))</f>
        <v/>
      </c>
      <c r="S3502" s="34">
        <f>IF(A3502="","",IF(AND(L3502="Yes",K3502="Yes",NOT(ISNUMBER(SEARCH("blocked",G3502))),OR(F3502="Standard domestic 15% (Box 7)",F3502="Import - VAT paid at customs (Box 8)",F3502="Import - Reverse charge (Box 9)"),OR(F3502&lt;&gt;"Standard domestic 15% (Box 7)",AND(LEN(D3502)=15,LEFT(D3502,1)="3",RIGHT(D3502,1)="3",ISNUMBER(--D3502)))),I3502,0))</f>
        <v/>
      </c>
      <c r="T3502" s="34">
        <f>IF(A3502="","",R3502-S3502)</f>
        <v/>
      </c>
      <c r="U3502" s="23">
        <f>IF(A3502="","",IF(O3502=0,"Outside audit periods; ","")&amp;IF(F3502="","No VAT category; ","")&amp;IF(ABS(Q3502)&gt;Setup!$B$10,"VAT ≠ 15% × net; ","")&amp;IF(AND(F3502="Standard domestic 15% (Box 7)",NOT(AND(LEN(D3502)=15,LEFT(D3502,1)="3",RIGHT(D3502,1)="3",ISNUMBER(--D3502)))),"Invalid/missing supplier VAT no; ","")&amp;IF(AND(L3502="Yes",K3502&lt;&gt;"Yes"),"VAT claimed without valid tax invoice; ","")&amp;IF(AND(L3502="Yes",ISNUMBER(SEARCH("blocked",G3502))),"Blocked input VAT claimed; ","")&amp;IF(AND(F3502="Import - VAT paid at customs (Box 8)",M3502=""),"Customs declaration no missing; ","")&amp;IF(AND(F3502="Import - Reverse charge (Box 9)",E3502="Saudi Arabia"),"RCM used for a local supplier; ","")&amp;IF(AND(L3502="Yes",NOT(OR(F3502="Standard domestic 15% (Box 7)",F3502="Import - VAT paid at customs (Box 8)",F3502="Import - Reverse charge (Box 9)"))),"VAT claimed on non-taxable category; ",""))</f>
        <v/>
      </c>
    </row>
    <row r="3503">
      <c r="A3503" s="17" t="n"/>
      <c r="B3503" s="14" t="n"/>
      <c r="C3503" s="14" t="n"/>
      <c r="D3503" s="16" t="n"/>
      <c r="E3503" s="14" t="n"/>
      <c r="F3503" s="14" t="n"/>
      <c r="G3503" s="14" t="n"/>
      <c r="H3503" s="19" t="n"/>
      <c r="I3503" s="19" t="n"/>
      <c r="J3503" s="34">
        <f>IF(A3503="","",H3503+I3503)</f>
        <v/>
      </c>
      <c r="K3503" s="14" t="n"/>
      <c r="L3503" s="14" t="n"/>
      <c r="M3503" s="14" t="n"/>
      <c r="N3503" s="14" t="n"/>
      <c r="O3503" s="20">
        <f>IF(A3503="","",SUMPRODUCT((A3503&gt;=Setup!$C$19:$C$30)*(A3503&lt;=Setup!$D$19:$D$30)*Setup!$A$19:$A$30))</f>
        <v/>
      </c>
      <c r="P3503" s="34">
        <f>IF(A3503="","",IF(OR(F3503="Standard domestic 15% (Box 7)",F3503="Import - VAT paid at customs (Box 8)",F3503="Import - Reverse charge (Box 9)"),ROUND(H3503*Setup!$B$9,2),0))</f>
        <v/>
      </c>
      <c r="Q3503" s="34">
        <f>IF(A3503="","",I3503-P3503)</f>
        <v/>
      </c>
      <c r="R3503" s="34">
        <f>IF(A3503="","",IF(L3503="Yes",I3503,0))</f>
        <v/>
      </c>
      <c r="S3503" s="34">
        <f>IF(A3503="","",IF(AND(L3503="Yes",K3503="Yes",NOT(ISNUMBER(SEARCH("blocked",G3503))),OR(F3503="Standard domestic 15% (Box 7)",F3503="Import - VAT paid at customs (Box 8)",F3503="Import - Reverse charge (Box 9)"),OR(F3503&lt;&gt;"Standard domestic 15% (Box 7)",AND(LEN(D3503)=15,LEFT(D3503,1)="3",RIGHT(D3503,1)="3",ISNUMBER(--D3503)))),I3503,0))</f>
        <v/>
      </c>
      <c r="T3503" s="34">
        <f>IF(A3503="","",R3503-S3503)</f>
        <v/>
      </c>
      <c r="U3503" s="23">
        <f>IF(A3503="","",IF(O3503=0,"Outside audit periods; ","")&amp;IF(F3503="","No VAT category; ","")&amp;IF(ABS(Q3503)&gt;Setup!$B$10,"VAT ≠ 15% × net; ","")&amp;IF(AND(F3503="Standard domestic 15% (Box 7)",NOT(AND(LEN(D3503)=15,LEFT(D3503,1)="3",RIGHT(D3503,1)="3",ISNUMBER(--D3503)))),"Invalid/missing supplier VAT no; ","")&amp;IF(AND(L3503="Yes",K3503&lt;&gt;"Yes"),"VAT claimed without valid tax invoice; ","")&amp;IF(AND(L3503="Yes",ISNUMBER(SEARCH("blocked",G3503))),"Blocked input VAT claimed; ","")&amp;IF(AND(F3503="Import - VAT paid at customs (Box 8)",M3503=""),"Customs declaration no missing; ","")&amp;IF(AND(F3503="Import - Reverse charge (Box 9)",E3503="Saudi Arabia"),"RCM used for a local supplier; ","")&amp;IF(AND(L3503="Yes",NOT(OR(F3503="Standard domestic 15% (Box 7)",F3503="Import - VAT paid at customs (Box 8)",F3503="Import - Reverse charge (Box 9)"))),"VAT claimed on non-taxable category; ",""))</f>
        <v/>
      </c>
    </row>
    <row r="3504">
      <c r="A3504" s="17" t="n"/>
      <c r="B3504" s="14" t="n"/>
      <c r="C3504" s="14" t="n"/>
      <c r="D3504" s="16" t="n"/>
      <c r="E3504" s="14" t="n"/>
      <c r="F3504" s="14" t="n"/>
      <c r="G3504" s="14" t="n"/>
      <c r="H3504" s="19" t="n"/>
      <c r="I3504" s="19" t="n"/>
      <c r="J3504" s="34">
        <f>IF(A3504="","",H3504+I3504)</f>
        <v/>
      </c>
      <c r="K3504" s="14" t="n"/>
      <c r="L3504" s="14" t="n"/>
      <c r="M3504" s="14" t="n"/>
      <c r="N3504" s="14" t="n"/>
      <c r="O3504" s="20">
        <f>IF(A3504="","",SUMPRODUCT((A3504&gt;=Setup!$C$19:$C$30)*(A3504&lt;=Setup!$D$19:$D$30)*Setup!$A$19:$A$30))</f>
        <v/>
      </c>
      <c r="P3504" s="34">
        <f>IF(A3504="","",IF(OR(F3504="Standard domestic 15% (Box 7)",F3504="Import - VAT paid at customs (Box 8)",F3504="Import - Reverse charge (Box 9)"),ROUND(H3504*Setup!$B$9,2),0))</f>
        <v/>
      </c>
      <c r="Q3504" s="34">
        <f>IF(A3504="","",I3504-P3504)</f>
        <v/>
      </c>
      <c r="R3504" s="34">
        <f>IF(A3504="","",IF(L3504="Yes",I3504,0))</f>
        <v/>
      </c>
      <c r="S3504" s="34">
        <f>IF(A3504="","",IF(AND(L3504="Yes",K3504="Yes",NOT(ISNUMBER(SEARCH("blocked",G3504))),OR(F3504="Standard domestic 15% (Box 7)",F3504="Import - VAT paid at customs (Box 8)",F3504="Import - Reverse charge (Box 9)"),OR(F3504&lt;&gt;"Standard domestic 15% (Box 7)",AND(LEN(D3504)=15,LEFT(D3504,1)="3",RIGHT(D3504,1)="3",ISNUMBER(--D3504)))),I3504,0))</f>
        <v/>
      </c>
      <c r="T3504" s="34">
        <f>IF(A3504="","",R3504-S3504)</f>
        <v/>
      </c>
      <c r="U3504" s="23">
        <f>IF(A3504="","",IF(O3504=0,"Outside audit periods; ","")&amp;IF(F3504="","No VAT category; ","")&amp;IF(ABS(Q3504)&gt;Setup!$B$10,"VAT ≠ 15% × net; ","")&amp;IF(AND(F3504="Standard domestic 15% (Box 7)",NOT(AND(LEN(D3504)=15,LEFT(D3504,1)="3",RIGHT(D3504,1)="3",ISNUMBER(--D3504)))),"Invalid/missing supplier VAT no; ","")&amp;IF(AND(L3504="Yes",K3504&lt;&gt;"Yes"),"VAT claimed without valid tax invoice; ","")&amp;IF(AND(L3504="Yes",ISNUMBER(SEARCH("blocked",G3504))),"Blocked input VAT claimed; ","")&amp;IF(AND(F3504="Import - VAT paid at customs (Box 8)",M3504=""),"Customs declaration no missing; ","")&amp;IF(AND(F3504="Import - Reverse charge (Box 9)",E3504="Saudi Arabia"),"RCM used for a local supplier; ","")&amp;IF(AND(L3504="Yes",NOT(OR(F3504="Standard domestic 15% (Box 7)",F3504="Import - VAT paid at customs (Box 8)",F3504="Import - Reverse charge (Box 9)"))),"VAT claimed on non-taxable category; ",""))</f>
        <v/>
      </c>
    </row>
    <row r="3505">
      <c r="A3505" s="17" t="n"/>
      <c r="B3505" s="14" t="n"/>
      <c r="C3505" s="14" t="n"/>
      <c r="D3505" s="16" t="n"/>
      <c r="E3505" s="14" t="n"/>
      <c r="F3505" s="14" t="n"/>
      <c r="G3505" s="14" t="n"/>
      <c r="H3505" s="19" t="n"/>
      <c r="I3505" s="19" t="n"/>
      <c r="J3505" s="34">
        <f>IF(A3505="","",H3505+I3505)</f>
        <v/>
      </c>
      <c r="K3505" s="14" t="n"/>
      <c r="L3505" s="14" t="n"/>
      <c r="M3505" s="14" t="n"/>
      <c r="N3505" s="14" t="n"/>
      <c r="O3505" s="20">
        <f>IF(A3505="","",SUMPRODUCT((A3505&gt;=Setup!$C$19:$C$30)*(A3505&lt;=Setup!$D$19:$D$30)*Setup!$A$19:$A$30))</f>
        <v/>
      </c>
      <c r="P3505" s="34">
        <f>IF(A3505="","",IF(OR(F3505="Standard domestic 15% (Box 7)",F3505="Import - VAT paid at customs (Box 8)",F3505="Import - Reverse charge (Box 9)"),ROUND(H3505*Setup!$B$9,2),0))</f>
        <v/>
      </c>
      <c r="Q3505" s="34">
        <f>IF(A3505="","",I3505-P3505)</f>
        <v/>
      </c>
      <c r="R3505" s="34">
        <f>IF(A3505="","",IF(L3505="Yes",I3505,0))</f>
        <v/>
      </c>
      <c r="S3505" s="34">
        <f>IF(A3505="","",IF(AND(L3505="Yes",K3505="Yes",NOT(ISNUMBER(SEARCH("blocked",G3505))),OR(F3505="Standard domestic 15% (Box 7)",F3505="Import - VAT paid at customs (Box 8)",F3505="Import - Reverse charge (Box 9)"),OR(F3505&lt;&gt;"Standard domestic 15% (Box 7)",AND(LEN(D3505)=15,LEFT(D3505,1)="3",RIGHT(D3505,1)="3",ISNUMBER(--D3505)))),I3505,0))</f>
        <v/>
      </c>
      <c r="T3505" s="34">
        <f>IF(A3505="","",R3505-S3505)</f>
        <v/>
      </c>
      <c r="U3505" s="23">
        <f>IF(A3505="","",IF(O3505=0,"Outside audit periods; ","")&amp;IF(F3505="","No VAT category; ","")&amp;IF(ABS(Q3505)&gt;Setup!$B$10,"VAT ≠ 15% × net; ","")&amp;IF(AND(F3505="Standard domestic 15% (Box 7)",NOT(AND(LEN(D3505)=15,LEFT(D3505,1)="3",RIGHT(D3505,1)="3",ISNUMBER(--D3505)))),"Invalid/missing supplier VAT no; ","")&amp;IF(AND(L3505="Yes",K3505&lt;&gt;"Yes"),"VAT claimed without valid tax invoice; ","")&amp;IF(AND(L3505="Yes",ISNUMBER(SEARCH("blocked",G3505))),"Blocked input VAT claimed; ","")&amp;IF(AND(F3505="Import - VAT paid at customs (Box 8)",M3505=""),"Customs declaration no missing; ","")&amp;IF(AND(F3505="Import - Reverse charge (Box 9)",E3505="Saudi Arabia"),"RCM used for a local supplier; ","")&amp;IF(AND(L3505="Yes",NOT(OR(F3505="Standard domestic 15% (Box 7)",F3505="Import - VAT paid at customs (Box 8)",F3505="Import - Reverse charge (Box 9)"))),"VAT claimed on non-taxable category; ",""))</f>
        <v/>
      </c>
    </row>
    <row r="3506">
      <c r="A3506" s="17" t="n"/>
      <c r="B3506" s="14" t="n"/>
      <c r="C3506" s="14" t="n"/>
      <c r="D3506" s="16" t="n"/>
      <c r="E3506" s="14" t="n"/>
      <c r="F3506" s="14" t="n"/>
      <c r="G3506" s="14" t="n"/>
      <c r="H3506" s="19" t="n"/>
      <c r="I3506" s="19" t="n"/>
      <c r="J3506" s="34">
        <f>IF(A3506="","",H3506+I3506)</f>
        <v/>
      </c>
      <c r="K3506" s="14" t="n"/>
      <c r="L3506" s="14" t="n"/>
      <c r="M3506" s="14" t="n"/>
      <c r="N3506" s="14" t="n"/>
      <c r="O3506" s="20">
        <f>IF(A3506="","",SUMPRODUCT((A3506&gt;=Setup!$C$19:$C$30)*(A3506&lt;=Setup!$D$19:$D$30)*Setup!$A$19:$A$30))</f>
        <v/>
      </c>
      <c r="P3506" s="34">
        <f>IF(A3506="","",IF(OR(F3506="Standard domestic 15% (Box 7)",F3506="Import - VAT paid at customs (Box 8)",F3506="Import - Reverse charge (Box 9)"),ROUND(H3506*Setup!$B$9,2),0))</f>
        <v/>
      </c>
      <c r="Q3506" s="34">
        <f>IF(A3506="","",I3506-P3506)</f>
        <v/>
      </c>
      <c r="R3506" s="34">
        <f>IF(A3506="","",IF(L3506="Yes",I3506,0))</f>
        <v/>
      </c>
      <c r="S3506" s="34">
        <f>IF(A3506="","",IF(AND(L3506="Yes",K3506="Yes",NOT(ISNUMBER(SEARCH("blocked",G3506))),OR(F3506="Standard domestic 15% (Box 7)",F3506="Import - VAT paid at customs (Box 8)",F3506="Import - Reverse charge (Box 9)"),OR(F3506&lt;&gt;"Standard domestic 15% (Box 7)",AND(LEN(D3506)=15,LEFT(D3506,1)="3",RIGHT(D3506,1)="3",ISNUMBER(--D3506)))),I3506,0))</f>
        <v/>
      </c>
      <c r="T3506" s="34">
        <f>IF(A3506="","",R3506-S3506)</f>
        <v/>
      </c>
      <c r="U3506" s="23">
        <f>IF(A3506="","",IF(O3506=0,"Outside audit periods; ","")&amp;IF(F3506="","No VAT category; ","")&amp;IF(ABS(Q3506)&gt;Setup!$B$10,"VAT ≠ 15% × net; ","")&amp;IF(AND(F3506="Standard domestic 15% (Box 7)",NOT(AND(LEN(D3506)=15,LEFT(D3506,1)="3",RIGHT(D3506,1)="3",ISNUMBER(--D3506)))),"Invalid/missing supplier VAT no; ","")&amp;IF(AND(L3506="Yes",K3506&lt;&gt;"Yes"),"VAT claimed without valid tax invoice; ","")&amp;IF(AND(L3506="Yes",ISNUMBER(SEARCH("blocked",G3506))),"Blocked input VAT claimed; ","")&amp;IF(AND(F3506="Import - VAT paid at customs (Box 8)",M3506=""),"Customs declaration no missing; ","")&amp;IF(AND(F3506="Import - Reverse charge (Box 9)",E3506="Saudi Arabia"),"RCM used for a local supplier; ","")&amp;IF(AND(L3506="Yes",NOT(OR(F3506="Standard domestic 15% (Box 7)",F3506="Import - VAT paid at customs (Box 8)",F3506="Import - Reverse charge (Box 9)"))),"VAT claimed on non-taxable category; ",""))</f>
        <v/>
      </c>
    </row>
    <row r="3507">
      <c r="A3507" s="17" t="n"/>
      <c r="B3507" s="14" t="n"/>
      <c r="C3507" s="14" t="n"/>
      <c r="D3507" s="16" t="n"/>
      <c r="E3507" s="14" t="n"/>
      <c r="F3507" s="14" t="n"/>
      <c r="G3507" s="14" t="n"/>
      <c r="H3507" s="19" t="n"/>
      <c r="I3507" s="19" t="n"/>
      <c r="J3507" s="34">
        <f>IF(A3507="","",H3507+I3507)</f>
        <v/>
      </c>
      <c r="K3507" s="14" t="n"/>
      <c r="L3507" s="14" t="n"/>
      <c r="M3507" s="14" t="n"/>
      <c r="N3507" s="14" t="n"/>
      <c r="O3507" s="20">
        <f>IF(A3507="","",SUMPRODUCT((A3507&gt;=Setup!$C$19:$C$30)*(A3507&lt;=Setup!$D$19:$D$30)*Setup!$A$19:$A$30))</f>
        <v/>
      </c>
      <c r="P3507" s="34">
        <f>IF(A3507="","",IF(OR(F3507="Standard domestic 15% (Box 7)",F3507="Import - VAT paid at customs (Box 8)",F3507="Import - Reverse charge (Box 9)"),ROUND(H3507*Setup!$B$9,2),0))</f>
        <v/>
      </c>
      <c r="Q3507" s="34">
        <f>IF(A3507="","",I3507-P3507)</f>
        <v/>
      </c>
      <c r="R3507" s="34">
        <f>IF(A3507="","",IF(L3507="Yes",I3507,0))</f>
        <v/>
      </c>
      <c r="S3507" s="34">
        <f>IF(A3507="","",IF(AND(L3507="Yes",K3507="Yes",NOT(ISNUMBER(SEARCH("blocked",G3507))),OR(F3507="Standard domestic 15% (Box 7)",F3507="Import - VAT paid at customs (Box 8)",F3507="Import - Reverse charge (Box 9)"),OR(F3507&lt;&gt;"Standard domestic 15% (Box 7)",AND(LEN(D3507)=15,LEFT(D3507,1)="3",RIGHT(D3507,1)="3",ISNUMBER(--D3507)))),I3507,0))</f>
        <v/>
      </c>
      <c r="T3507" s="34">
        <f>IF(A3507="","",R3507-S3507)</f>
        <v/>
      </c>
      <c r="U3507" s="23">
        <f>IF(A3507="","",IF(O3507=0,"Outside audit periods; ","")&amp;IF(F3507="","No VAT category; ","")&amp;IF(ABS(Q3507)&gt;Setup!$B$10,"VAT ≠ 15% × net; ","")&amp;IF(AND(F3507="Standard domestic 15% (Box 7)",NOT(AND(LEN(D3507)=15,LEFT(D3507,1)="3",RIGHT(D3507,1)="3",ISNUMBER(--D3507)))),"Invalid/missing supplier VAT no; ","")&amp;IF(AND(L3507="Yes",K3507&lt;&gt;"Yes"),"VAT claimed without valid tax invoice; ","")&amp;IF(AND(L3507="Yes",ISNUMBER(SEARCH("blocked",G3507))),"Blocked input VAT claimed; ","")&amp;IF(AND(F3507="Import - VAT paid at customs (Box 8)",M3507=""),"Customs declaration no missing; ","")&amp;IF(AND(F3507="Import - Reverse charge (Box 9)",E3507="Saudi Arabia"),"RCM used for a local supplier; ","")&amp;IF(AND(L3507="Yes",NOT(OR(F3507="Standard domestic 15% (Box 7)",F3507="Import - VAT paid at customs (Box 8)",F3507="Import - Reverse charge (Box 9)"))),"VAT claimed on non-taxable category; ",""))</f>
        <v/>
      </c>
    </row>
    <row r="3508">
      <c r="A3508" s="17" t="n"/>
      <c r="B3508" s="14" t="n"/>
      <c r="C3508" s="14" t="n"/>
      <c r="D3508" s="16" t="n"/>
      <c r="E3508" s="14" t="n"/>
      <c r="F3508" s="14" t="n"/>
      <c r="G3508" s="14" t="n"/>
      <c r="H3508" s="19" t="n"/>
      <c r="I3508" s="19" t="n"/>
      <c r="J3508" s="34">
        <f>IF(A3508="","",H3508+I3508)</f>
        <v/>
      </c>
      <c r="K3508" s="14" t="n"/>
      <c r="L3508" s="14" t="n"/>
      <c r="M3508" s="14" t="n"/>
      <c r="N3508" s="14" t="n"/>
      <c r="O3508" s="20">
        <f>IF(A3508="","",SUMPRODUCT((A3508&gt;=Setup!$C$19:$C$30)*(A3508&lt;=Setup!$D$19:$D$30)*Setup!$A$19:$A$30))</f>
        <v/>
      </c>
      <c r="P3508" s="34">
        <f>IF(A3508="","",IF(OR(F3508="Standard domestic 15% (Box 7)",F3508="Import - VAT paid at customs (Box 8)",F3508="Import - Reverse charge (Box 9)"),ROUND(H3508*Setup!$B$9,2),0))</f>
        <v/>
      </c>
      <c r="Q3508" s="34">
        <f>IF(A3508="","",I3508-P3508)</f>
        <v/>
      </c>
      <c r="R3508" s="34">
        <f>IF(A3508="","",IF(L3508="Yes",I3508,0))</f>
        <v/>
      </c>
      <c r="S3508" s="34">
        <f>IF(A3508="","",IF(AND(L3508="Yes",K3508="Yes",NOT(ISNUMBER(SEARCH("blocked",G3508))),OR(F3508="Standard domestic 15% (Box 7)",F3508="Import - VAT paid at customs (Box 8)",F3508="Import - Reverse charge (Box 9)"),OR(F3508&lt;&gt;"Standard domestic 15% (Box 7)",AND(LEN(D3508)=15,LEFT(D3508,1)="3",RIGHT(D3508,1)="3",ISNUMBER(--D3508)))),I3508,0))</f>
        <v/>
      </c>
      <c r="T3508" s="34">
        <f>IF(A3508="","",R3508-S3508)</f>
        <v/>
      </c>
      <c r="U3508" s="23">
        <f>IF(A3508="","",IF(O3508=0,"Outside audit periods; ","")&amp;IF(F3508="","No VAT category; ","")&amp;IF(ABS(Q3508)&gt;Setup!$B$10,"VAT ≠ 15% × net; ","")&amp;IF(AND(F3508="Standard domestic 15% (Box 7)",NOT(AND(LEN(D3508)=15,LEFT(D3508,1)="3",RIGHT(D3508,1)="3",ISNUMBER(--D3508)))),"Invalid/missing supplier VAT no; ","")&amp;IF(AND(L3508="Yes",K3508&lt;&gt;"Yes"),"VAT claimed without valid tax invoice; ","")&amp;IF(AND(L3508="Yes",ISNUMBER(SEARCH("blocked",G3508))),"Blocked input VAT claimed; ","")&amp;IF(AND(F3508="Import - VAT paid at customs (Box 8)",M3508=""),"Customs declaration no missing; ","")&amp;IF(AND(F3508="Import - Reverse charge (Box 9)",E3508="Saudi Arabia"),"RCM used for a local supplier; ","")&amp;IF(AND(L3508="Yes",NOT(OR(F3508="Standard domestic 15% (Box 7)",F3508="Import - VAT paid at customs (Box 8)",F3508="Import - Reverse charge (Box 9)"))),"VAT claimed on non-taxable category; ",""))</f>
        <v/>
      </c>
    </row>
    <row r="3509">
      <c r="A3509" s="17" t="n"/>
      <c r="B3509" s="14" t="n"/>
      <c r="C3509" s="14" t="n"/>
      <c r="D3509" s="16" t="n"/>
      <c r="E3509" s="14" t="n"/>
      <c r="F3509" s="14" t="n"/>
      <c r="G3509" s="14" t="n"/>
      <c r="H3509" s="19" t="n"/>
      <c r="I3509" s="19" t="n"/>
      <c r="J3509" s="34">
        <f>IF(A3509="","",H3509+I3509)</f>
        <v/>
      </c>
      <c r="K3509" s="14" t="n"/>
      <c r="L3509" s="14" t="n"/>
      <c r="M3509" s="14" t="n"/>
      <c r="N3509" s="14" t="n"/>
      <c r="O3509" s="20">
        <f>IF(A3509="","",SUMPRODUCT((A3509&gt;=Setup!$C$19:$C$30)*(A3509&lt;=Setup!$D$19:$D$30)*Setup!$A$19:$A$30))</f>
        <v/>
      </c>
      <c r="P3509" s="34">
        <f>IF(A3509="","",IF(OR(F3509="Standard domestic 15% (Box 7)",F3509="Import - VAT paid at customs (Box 8)",F3509="Import - Reverse charge (Box 9)"),ROUND(H3509*Setup!$B$9,2),0))</f>
        <v/>
      </c>
      <c r="Q3509" s="34">
        <f>IF(A3509="","",I3509-P3509)</f>
        <v/>
      </c>
      <c r="R3509" s="34">
        <f>IF(A3509="","",IF(L3509="Yes",I3509,0))</f>
        <v/>
      </c>
      <c r="S3509" s="34">
        <f>IF(A3509="","",IF(AND(L3509="Yes",K3509="Yes",NOT(ISNUMBER(SEARCH("blocked",G3509))),OR(F3509="Standard domestic 15% (Box 7)",F3509="Import - VAT paid at customs (Box 8)",F3509="Import - Reverse charge (Box 9)"),OR(F3509&lt;&gt;"Standard domestic 15% (Box 7)",AND(LEN(D3509)=15,LEFT(D3509,1)="3",RIGHT(D3509,1)="3",ISNUMBER(--D3509)))),I3509,0))</f>
        <v/>
      </c>
      <c r="T3509" s="34">
        <f>IF(A3509="","",R3509-S3509)</f>
        <v/>
      </c>
      <c r="U3509" s="23">
        <f>IF(A3509="","",IF(O3509=0,"Outside audit periods; ","")&amp;IF(F3509="","No VAT category; ","")&amp;IF(ABS(Q3509)&gt;Setup!$B$10,"VAT ≠ 15% × net; ","")&amp;IF(AND(F3509="Standard domestic 15% (Box 7)",NOT(AND(LEN(D3509)=15,LEFT(D3509,1)="3",RIGHT(D3509,1)="3",ISNUMBER(--D3509)))),"Invalid/missing supplier VAT no; ","")&amp;IF(AND(L3509="Yes",K3509&lt;&gt;"Yes"),"VAT claimed without valid tax invoice; ","")&amp;IF(AND(L3509="Yes",ISNUMBER(SEARCH("blocked",G3509))),"Blocked input VAT claimed; ","")&amp;IF(AND(F3509="Import - VAT paid at customs (Box 8)",M3509=""),"Customs declaration no missing; ","")&amp;IF(AND(F3509="Import - Reverse charge (Box 9)",E3509="Saudi Arabia"),"RCM used for a local supplier; ","")&amp;IF(AND(L3509="Yes",NOT(OR(F3509="Standard domestic 15% (Box 7)",F3509="Import - VAT paid at customs (Box 8)",F3509="Import - Reverse charge (Box 9)"))),"VAT claimed on non-taxable category; ",""))</f>
        <v/>
      </c>
    </row>
    <row r="3510">
      <c r="A3510" s="17" t="n"/>
      <c r="B3510" s="14" t="n"/>
      <c r="C3510" s="14" t="n"/>
      <c r="D3510" s="16" t="n"/>
      <c r="E3510" s="14" t="n"/>
      <c r="F3510" s="14" t="n"/>
      <c r="G3510" s="14" t="n"/>
      <c r="H3510" s="19" t="n"/>
      <c r="I3510" s="19" t="n"/>
      <c r="J3510" s="34">
        <f>IF(A3510="","",H3510+I3510)</f>
        <v/>
      </c>
      <c r="K3510" s="14" t="n"/>
      <c r="L3510" s="14" t="n"/>
      <c r="M3510" s="14" t="n"/>
      <c r="N3510" s="14" t="n"/>
      <c r="O3510" s="20">
        <f>IF(A3510="","",SUMPRODUCT((A3510&gt;=Setup!$C$19:$C$30)*(A3510&lt;=Setup!$D$19:$D$30)*Setup!$A$19:$A$30))</f>
        <v/>
      </c>
      <c r="P3510" s="34">
        <f>IF(A3510="","",IF(OR(F3510="Standard domestic 15% (Box 7)",F3510="Import - VAT paid at customs (Box 8)",F3510="Import - Reverse charge (Box 9)"),ROUND(H3510*Setup!$B$9,2),0))</f>
        <v/>
      </c>
      <c r="Q3510" s="34">
        <f>IF(A3510="","",I3510-P3510)</f>
        <v/>
      </c>
      <c r="R3510" s="34">
        <f>IF(A3510="","",IF(L3510="Yes",I3510,0))</f>
        <v/>
      </c>
      <c r="S3510" s="34">
        <f>IF(A3510="","",IF(AND(L3510="Yes",K3510="Yes",NOT(ISNUMBER(SEARCH("blocked",G3510))),OR(F3510="Standard domestic 15% (Box 7)",F3510="Import - VAT paid at customs (Box 8)",F3510="Import - Reverse charge (Box 9)"),OR(F3510&lt;&gt;"Standard domestic 15% (Box 7)",AND(LEN(D3510)=15,LEFT(D3510,1)="3",RIGHT(D3510,1)="3",ISNUMBER(--D3510)))),I3510,0))</f>
        <v/>
      </c>
      <c r="T3510" s="34">
        <f>IF(A3510="","",R3510-S3510)</f>
        <v/>
      </c>
      <c r="U3510" s="23">
        <f>IF(A3510="","",IF(O3510=0,"Outside audit periods; ","")&amp;IF(F3510="","No VAT category; ","")&amp;IF(ABS(Q3510)&gt;Setup!$B$10,"VAT ≠ 15% × net; ","")&amp;IF(AND(F3510="Standard domestic 15% (Box 7)",NOT(AND(LEN(D3510)=15,LEFT(D3510,1)="3",RIGHT(D3510,1)="3",ISNUMBER(--D3510)))),"Invalid/missing supplier VAT no; ","")&amp;IF(AND(L3510="Yes",K3510&lt;&gt;"Yes"),"VAT claimed without valid tax invoice; ","")&amp;IF(AND(L3510="Yes",ISNUMBER(SEARCH("blocked",G3510))),"Blocked input VAT claimed; ","")&amp;IF(AND(F3510="Import - VAT paid at customs (Box 8)",M3510=""),"Customs declaration no missing; ","")&amp;IF(AND(F3510="Import - Reverse charge (Box 9)",E3510="Saudi Arabia"),"RCM used for a local supplier; ","")&amp;IF(AND(L3510="Yes",NOT(OR(F3510="Standard domestic 15% (Box 7)",F3510="Import - VAT paid at customs (Box 8)",F3510="Import - Reverse charge (Box 9)"))),"VAT claimed on non-taxable category; ",""))</f>
        <v/>
      </c>
    </row>
    <row r="3511">
      <c r="A3511" s="17" t="n"/>
      <c r="B3511" s="14" t="n"/>
      <c r="C3511" s="14" t="n"/>
      <c r="D3511" s="16" t="n"/>
      <c r="E3511" s="14" t="n"/>
      <c r="F3511" s="14" t="n"/>
      <c r="G3511" s="14" t="n"/>
      <c r="H3511" s="19" t="n"/>
      <c r="I3511" s="19" t="n"/>
      <c r="J3511" s="34">
        <f>IF(A3511="","",H3511+I3511)</f>
        <v/>
      </c>
      <c r="K3511" s="14" t="n"/>
      <c r="L3511" s="14" t="n"/>
      <c r="M3511" s="14" t="n"/>
      <c r="N3511" s="14" t="n"/>
      <c r="O3511" s="20">
        <f>IF(A3511="","",SUMPRODUCT((A3511&gt;=Setup!$C$19:$C$30)*(A3511&lt;=Setup!$D$19:$D$30)*Setup!$A$19:$A$30))</f>
        <v/>
      </c>
      <c r="P3511" s="34">
        <f>IF(A3511="","",IF(OR(F3511="Standard domestic 15% (Box 7)",F3511="Import - VAT paid at customs (Box 8)",F3511="Import - Reverse charge (Box 9)"),ROUND(H3511*Setup!$B$9,2),0))</f>
        <v/>
      </c>
      <c r="Q3511" s="34">
        <f>IF(A3511="","",I3511-P3511)</f>
        <v/>
      </c>
      <c r="R3511" s="34">
        <f>IF(A3511="","",IF(L3511="Yes",I3511,0))</f>
        <v/>
      </c>
      <c r="S3511" s="34">
        <f>IF(A3511="","",IF(AND(L3511="Yes",K3511="Yes",NOT(ISNUMBER(SEARCH("blocked",G3511))),OR(F3511="Standard domestic 15% (Box 7)",F3511="Import - VAT paid at customs (Box 8)",F3511="Import - Reverse charge (Box 9)"),OR(F3511&lt;&gt;"Standard domestic 15% (Box 7)",AND(LEN(D3511)=15,LEFT(D3511,1)="3",RIGHT(D3511,1)="3",ISNUMBER(--D3511)))),I3511,0))</f>
        <v/>
      </c>
      <c r="T3511" s="34">
        <f>IF(A3511="","",R3511-S3511)</f>
        <v/>
      </c>
      <c r="U3511" s="23">
        <f>IF(A3511="","",IF(O3511=0,"Outside audit periods; ","")&amp;IF(F3511="","No VAT category; ","")&amp;IF(ABS(Q3511)&gt;Setup!$B$10,"VAT ≠ 15% × net; ","")&amp;IF(AND(F3511="Standard domestic 15% (Box 7)",NOT(AND(LEN(D3511)=15,LEFT(D3511,1)="3",RIGHT(D3511,1)="3",ISNUMBER(--D3511)))),"Invalid/missing supplier VAT no; ","")&amp;IF(AND(L3511="Yes",K3511&lt;&gt;"Yes"),"VAT claimed without valid tax invoice; ","")&amp;IF(AND(L3511="Yes",ISNUMBER(SEARCH("blocked",G3511))),"Blocked input VAT claimed; ","")&amp;IF(AND(F3511="Import - VAT paid at customs (Box 8)",M3511=""),"Customs declaration no missing; ","")&amp;IF(AND(F3511="Import - Reverse charge (Box 9)",E3511="Saudi Arabia"),"RCM used for a local supplier; ","")&amp;IF(AND(L3511="Yes",NOT(OR(F3511="Standard domestic 15% (Box 7)",F3511="Import - VAT paid at customs (Box 8)",F3511="Import - Reverse charge (Box 9)"))),"VAT claimed on non-taxable category; ",""))</f>
        <v/>
      </c>
    </row>
    <row r="3512">
      <c r="A3512" s="17" t="n"/>
      <c r="B3512" s="14" t="n"/>
      <c r="C3512" s="14" t="n"/>
      <c r="D3512" s="16" t="n"/>
      <c r="E3512" s="14" t="n"/>
      <c r="F3512" s="14" t="n"/>
      <c r="G3512" s="14" t="n"/>
      <c r="H3512" s="19" t="n"/>
      <c r="I3512" s="19" t="n"/>
      <c r="J3512" s="34">
        <f>IF(A3512="","",H3512+I3512)</f>
        <v/>
      </c>
      <c r="K3512" s="14" t="n"/>
      <c r="L3512" s="14" t="n"/>
      <c r="M3512" s="14" t="n"/>
      <c r="N3512" s="14" t="n"/>
      <c r="O3512" s="20">
        <f>IF(A3512="","",SUMPRODUCT((A3512&gt;=Setup!$C$19:$C$30)*(A3512&lt;=Setup!$D$19:$D$30)*Setup!$A$19:$A$30))</f>
        <v/>
      </c>
      <c r="P3512" s="34">
        <f>IF(A3512="","",IF(OR(F3512="Standard domestic 15% (Box 7)",F3512="Import - VAT paid at customs (Box 8)",F3512="Import - Reverse charge (Box 9)"),ROUND(H3512*Setup!$B$9,2),0))</f>
        <v/>
      </c>
      <c r="Q3512" s="34">
        <f>IF(A3512="","",I3512-P3512)</f>
        <v/>
      </c>
      <c r="R3512" s="34">
        <f>IF(A3512="","",IF(L3512="Yes",I3512,0))</f>
        <v/>
      </c>
      <c r="S3512" s="34">
        <f>IF(A3512="","",IF(AND(L3512="Yes",K3512="Yes",NOT(ISNUMBER(SEARCH("blocked",G3512))),OR(F3512="Standard domestic 15% (Box 7)",F3512="Import - VAT paid at customs (Box 8)",F3512="Import - Reverse charge (Box 9)"),OR(F3512&lt;&gt;"Standard domestic 15% (Box 7)",AND(LEN(D3512)=15,LEFT(D3512,1)="3",RIGHT(D3512,1)="3",ISNUMBER(--D3512)))),I3512,0))</f>
        <v/>
      </c>
      <c r="T3512" s="34">
        <f>IF(A3512="","",R3512-S3512)</f>
        <v/>
      </c>
      <c r="U3512" s="23">
        <f>IF(A3512="","",IF(O3512=0,"Outside audit periods; ","")&amp;IF(F3512="","No VAT category; ","")&amp;IF(ABS(Q3512)&gt;Setup!$B$10,"VAT ≠ 15% × net; ","")&amp;IF(AND(F3512="Standard domestic 15% (Box 7)",NOT(AND(LEN(D3512)=15,LEFT(D3512,1)="3",RIGHT(D3512,1)="3",ISNUMBER(--D3512)))),"Invalid/missing supplier VAT no; ","")&amp;IF(AND(L3512="Yes",K3512&lt;&gt;"Yes"),"VAT claimed without valid tax invoice; ","")&amp;IF(AND(L3512="Yes",ISNUMBER(SEARCH("blocked",G3512))),"Blocked input VAT claimed; ","")&amp;IF(AND(F3512="Import - VAT paid at customs (Box 8)",M3512=""),"Customs declaration no missing; ","")&amp;IF(AND(F3512="Import - Reverse charge (Box 9)",E3512="Saudi Arabia"),"RCM used for a local supplier; ","")&amp;IF(AND(L3512="Yes",NOT(OR(F3512="Standard domestic 15% (Box 7)",F3512="Import - VAT paid at customs (Box 8)",F3512="Import - Reverse charge (Box 9)"))),"VAT claimed on non-taxable category; ",""))</f>
        <v/>
      </c>
    </row>
    <row r="3513">
      <c r="A3513" s="17" t="n"/>
      <c r="B3513" s="14" t="n"/>
      <c r="C3513" s="14" t="n"/>
      <c r="D3513" s="16" t="n"/>
      <c r="E3513" s="14" t="n"/>
      <c r="F3513" s="14" t="n"/>
      <c r="G3513" s="14" t="n"/>
      <c r="H3513" s="19" t="n"/>
      <c r="I3513" s="19" t="n"/>
      <c r="J3513" s="34">
        <f>IF(A3513="","",H3513+I3513)</f>
        <v/>
      </c>
      <c r="K3513" s="14" t="n"/>
      <c r="L3513" s="14" t="n"/>
      <c r="M3513" s="14" t="n"/>
      <c r="N3513" s="14" t="n"/>
      <c r="O3513" s="20">
        <f>IF(A3513="","",SUMPRODUCT((A3513&gt;=Setup!$C$19:$C$30)*(A3513&lt;=Setup!$D$19:$D$30)*Setup!$A$19:$A$30))</f>
        <v/>
      </c>
      <c r="P3513" s="34">
        <f>IF(A3513="","",IF(OR(F3513="Standard domestic 15% (Box 7)",F3513="Import - VAT paid at customs (Box 8)",F3513="Import - Reverse charge (Box 9)"),ROUND(H3513*Setup!$B$9,2),0))</f>
        <v/>
      </c>
      <c r="Q3513" s="34">
        <f>IF(A3513="","",I3513-P3513)</f>
        <v/>
      </c>
      <c r="R3513" s="34">
        <f>IF(A3513="","",IF(L3513="Yes",I3513,0))</f>
        <v/>
      </c>
      <c r="S3513" s="34">
        <f>IF(A3513="","",IF(AND(L3513="Yes",K3513="Yes",NOT(ISNUMBER(SEARCH("blocked",G3513))),OR(F3513="Standard domestic 15% (Box 7)",F3513="Import - VAT paid at customs (Box 8)",F3513="Import - Reverse charge (Box 9)"),OR(F3513&lt;&gt;"Standard domestic 15% (Box 7)",AND(LEN(D3513)=15,LEFT(D3513,1)="3",RIGHT(D3513,1)="3",ISNUMBER(--D3513)))),I3513,0))</f>
        <v/>
      </c>
      <c r="T3513" s="34">
        <f>IF(A3513="","",R3513-S3513)</f>
        <v/>
      </c>
      <c r="U3513" s="23">
        <f>IF(A3513="","",IF(O3513=0,"Outside audit periods; ","")&amp;IF(F3513="","No VAT category; ","")&amp;IF(ABS(Q3513)&gt;Setup!$B$10,"VAT ≠ 15% × net; ","")&amp;IF(AND(F3513="Standard domestic 15% (Box 7)",NOT(AND(LEN(D3513)=15,LEFT(D3513,1)="3",RIGHT(D3513,1)="3",ISNUMBER(--D3513)))),"Invalid/missing supplier VAT no; ","")&amp;IF(AND(L3513="Yes",K3513&lt;&gt;"Yes"),"VAT claimed without valid tax invoice; ","")&amp;IF(AND(L3513="Yes",ISNUMBER(SEARCH("blocked",G3513))),"Blocked input VAT claimed; ","")&amp;IF(AND(F3513="Import - VAT paid at customs (Box 8)",M3513=""),"Customs declaration no missing; ","")&amp;IF(AND(F3513="Import - Reverse charge (Box 9)",E3513="Saudi Arabia"),"RCM used for a local supplier; ","")&amp;IF(AND(L3513="Yes",NOT(OR(F3513="Standard domestic 15% (Box 7)",F3513="Import - VAT paid at customs (Box 8)",F3513="Import - Reverse charge (Box 9)"))),"VAT claimed on non-taxable category; ",""))</f>
        <v/>
      </c>
    </row>
    <row r="3514">
      <c r="A3514" s="17" t="n"/>
      <c r="B3514" s="14" t="n"/>
      <c r="C3514" s="14" t="n"/>
      <c r="D3514" s="16" t="n"/>
      <c r="E3514" s="14" t="n"/>
      <c r="F3514" s="14" t="n"/>
      <c r="G3514" s="14" t="n"/>
      <c r="H3514" s="19" t="n"/>
      <c r="I3514" s="19" t="n"/>
      <c r="J3514" s="34">
        <f>IF(A3514="","",H3514+I3514)</f>
        <v/>
      </c>
      <c r="K3514" s="14" t="n"/>
      <c r="L3514" s="14" t="n"/>
      <c r="M3514" s="14" t="n"/>
      <c r="N3514" s="14" t="n"/>
      <c r="O3514" s="20">
        <f>IF(A3514="","",SUMPRODUCT((A3514&gt;=Setup!$C$19:$C$30)*(A3514&lt;=Setup!$D$19:$D$30)*Setup!$A$19:$A$30))</f>
        <v/>
      </c>
      <c r="P3514" s="34">
        <f>IF(A3514="","",IF(OR(F3514="Standard domestic 15% (Box 7)",F3514="Import - VAT paid at customs (Box 8)",F3514="Import - Reverse charge (Box 9)"),ROUND(H3514*Setup!$B$9,2),0))</f>
        <v/>
      </c>
      <c r="Q3514" s="34">
        <f>IF(A3514="","",I3514-P3514)</f>
        <v/>
      </c>
      <c r="R3514" s="34">
        <f>IF(A3514="","",IF(L3514="Yes",I3514,0))</f>
        <v/>
      </c>
      <c r="S3514" s="34">
        <f>IF(A3514="","",IF(AND(L3514="Yes",K3514="Yes",NOT(ISNUMBER(SEARCH("blocked",G3514))),OR(F3514="Standard domestic 15% (Box 7)",F3514="Import - VAT paid at customs (Box 8)",F3514="Import - Reverse charge (Box 9)"),OR(F3514&lt;&gt;"Standard domestic 15% (Box 7)",AND(LEN(D3514)=15,LEFT(D3514,1)="3",RIGHT(D3514,1)="3",ISNUMBER(--D3514)))),I3514,0))</f>
        <v/>
      </c>
      <c r="T3514" s="34">
        <f>IF(A3514="","",R3514-S3514)</f>
        <v/>
      </c>
      <c r="U3514" s="23">
        <f>IF(A3514="","",IF(O3514=0,"Outside audit periods; ","")&amp;IF(F3514="","No VAT category; ","")&amp;IF(ABS(Q3514)&gt;Setup!$B$10,"VAT ≠ 15% × net; ","")&amp;IF(AND(F3514="Standard domestic 15% (Box 7)",NOT(AND(LEN(D3514)=15,LEFT(D3514,1)="3",RIGHT(D3514,1)="3",ISNUMBER(--D3514)))),"Invalid/missing supplier VAT no; ","")&amp;IF(AND(L3514="Yes",K3514&lt;&gt;"Yes"),"VAT claimed without valid tax invoice; ","")&amp;IF(AND(L3514="Yes",ISNUMBER(SEARCH("blocked",G3514))),"Blocked input VAT claimed; ","")&amp;IF(AND(F3514="Import - VAT paid at customs (Box 8)",M3514=""),"Customs declaration no missing; ","")&amp;IF(AND(F3514="Import - Reverse charge (Box 9)",E3514="Saudi Arabia"),"RCM used for a local supplier; ","")&amp;IF(AND(L3514="Yes",NOT(OR(F3514="Standard domestic 15% (Box 7)",F3514="Import - VAT paid at customs (Box 8)",F3514="Import - Reverse charge (Box 9)"))),"VAT claimed on non-taxable category; ",""))</f>
        <v/>
      </c>
    </row>
    <row r="3515">
      <c r="A3515" s="17" t="n"/>
      <c r="B3515" s="14" t="n"/>
      <c r="C3515" s="14" t="n"/>
      <c r="D3515" s="16" t="n"/>
      <c r="E3515" s="14" t="n"/>
      <c r="F3515" s="14" t="n"/>
      <c r="G3515" s="14" t="n"/>
      <c r="H3515" s="19" t="n"/>
      <c r="I3515" s="19" t="n"/>
      <c r="J3515" s="34">
        <f>IF(A3515="","",H3515+I3515)</f>
        <v/>
      </c>
      <c r="K3515" s="14" t="n"/>
      <c r="L3515" s="14" t="n"/>
      <c r="M3515" s="14" t="n"/>
      <c r="N3515" s="14" t="n"/>
      <c r="O3515" s="20">
        <f>IF(A3515="","",SUMPRODUCT((A3515&gt;=Setup!$C$19:$C$30)*(A3515&lt;=Setup!$D$19:$D$30)*Setup!$A$19:$A$30))</f>
        <v/>
      </c>
      <c r="P3515" s="34">
        <f>IF(A3515="","",IF(OR(F3515="Standard domestic 15% (Box 7)",F3515="Import - VAT paid at customs (Box 8)",F3515="Import - Reverse charge (Box 9)"),ROUND(H3515*Setup!$B$9,2),0))</f>
        <v/>
      </c>
      <c r="Q3515" s="34">
        <f>IF(A3515="","",I3515-P3515)</f>
        <v/>
      </c>
      <c r="R3515" s="34">
        <f>IF(A3515="","",IF(L3515="Yes",I3515,0))</f>
        <v/>
      </c>
      <c r="S3515" s="34">
        <f>IF(A3515="","",IF(AND(L3515="Yes",K3515="Yes",NOT(ISNUMBER(SEARCH("blocked",G3515))),OR(F3515="Standard domestic 15% (Box 7)",F3515="Import - VAT paid at customs (Box 8)",F3515="Import - Reverse charge (Box 9)"),OR(F3515&lt;&gt;"Standard domestic 15% (Box 7)",AND(LEN(D3515)=15,LEFT(D3515,1)="3",RIGHT(D3515,1)="3",ISNUMBER(--D3515)))),I3515,0))</f>
        <v/>
      </c>
      <c r="T3515" s="34">
        <f>IF(A3515="","",R3515-S3515)</f>
        <v/>
      </c>
      <c r="U3515" s="23">
        <f>IF(A3515="","",IF(O3515=0,"Outside audit periods; ","")&amp;IF(F3515="","No VAT category; ","")&amp;IF(ABS(Q3515)&gt;Setup!$B$10,"VAT ≠ 15% × net; ","")&amp;IF(AND(F3515="Standard domestic 15% (Box 7)",NOT(AND(LEN(D3515)=15,LEFT(D3515,1)="3",RIGHT(D3515,1)="3",ISNUMBER(--D3515)))),"Invalid/missing supplier VAT no; ","")&amp;IF(AND(L3515="Yes",K3515&lt;&gt;"Yes"),"VAT claimed without valid tax invoice; ","")&amp;IF(AND(L3515="Yes",ISNUMBER(SEARCH("blocked",G3515))),"Blocked input VAT claimed; ","")&amp;IF(AND(F3515="Import - VAT paid at customs (Box 8)",M3515=""),"Customs declaration no missing; ","")&amp;IF(AND(F3515="Import - Reverse charge (Box 9)",E3515="Saudi Arabia"),"RCM used for a local supplier; ","")&amp;IF(AND(L3515="Yes",NOT(OR(F3515="Standard domestic 15% (Box 7)",F3515="Import - VAT paid at customs (Box 8)",F3515="Import - Reverse charge (Box 9)"))),"VAT claimed on non-taxable category; ",""))</f>
        <v/>
      </c>
    </row>
    <row r="3516">
      <c r="A3516" s="17" t="n"/>
      <c r="B3516" s="14" t="n"/>
      <c r="C3516" s="14" t="n"/>
      <c r="D3516" s="16" t="n"/>
      <c r="E3516" s="14" t="n"/>
      <c r="F3516" s="14" t="n"/>
      <c r="G3516" s="14" t="n"/>
      <c r="H3516" s="19" t="n"/>
      <c r="I3516" s="19" t="n"/>
      <c r="J3516" s="34">
        <f>IF(A3516="","",H3516+I3516)</f>
        <v/>
      </c>
      <c r="K3516" s="14" t="n"/>
      <c r="L3516" s="14" t="n"/>
      <c r="M3516" s="14" t="n"/>
      <c r="N3516" s="14" t="n"/>
      <c r="O3516" s="20">
        <f>IF(A3516="","",SUMPRODUCT((A3516&gt;=Setup!$C$19:$C$30)*(A3516&lt;=Setup!$D$19:$D$30)*Setup!$A$19:$A$30))</f>
        <v/>
      </c>
      <c r="P3516" s="34">
        <f>IF(A3516="","",IF(OR(F3516="Standard domestic 15% (Box 7)",F3516="Import - VAT paid at customs (Box 8)",F3516="Import - Reverse charge (Box 9)"),ROUND(H3516*Setup!$B$9,2),0))</f>
        <v/>
      </c>
      <c r="Q3516" s="34">
        <f>IF(A3516="","",I3516-P3516)</f>
        <v/>
      </c>
      <c r="R3516" s="34">
        <f>IF(A3516="","",IF(L3516="Yes",I3516,0))</f>
        <v/>
      </c>
      <c r="S3516" s="34">
        <f>IF(A3516="","",IF(AND(L3516="Yes",K3516="Yes",NOT(ISNUMBER(SEARCH("blocked",G3516))),OR(F3516="Standard domestic 15% (Box 7)",F3516="Import - VAT paid at customs (Box 8)",F3516="Import - Reverse charge (Box 9)"),OR(F3516&lt;&gt;"Standard domestic 15% (Box 7)",AND(LEN(D3516)=15,LEFT(D3516,1)="3",RIGHT(D3516,1)="3",ISNUMBER(--D3516)))),I3516,0))</f>
        <v/>
      </c>
      <c r="T3516" s="34">
        <f>IF(A3516="","",R3516-S3516)</f>
        <v/>
      </c>
      <c r="U3516" s="23">
        <f>IF(A3516="","",IF(O3516=0,"Outside audit periods; ","")&amp;IF(F3516="","No VAT category; ","")&amp;IF(ABS(Q3516)&gt;Setup!$B$10,"VAT ≠ 15% × net; ","")&amp;IF(AND(F3516="Standard domestic 15% (Box 7)",NOT(AND(LEN(D3516)=15,LEFT(D3516,1)="3",RIGHT(D3516,1)="3",ISNUMBER(--D3516)))),"Invalid/missing supplier VAT no; ","")&amp;IF(AND(L3516="Yes",K3516&lt;&gt;"Yes"),"VAT claimed without valid tax invoice; ","")&amp;IF(AND(L3516="Yes",ISNUMBER(SEARCH("blocked",G3516))),"Blocked input VAT claimed; ","")&amp;IF(AND(F3516="Import - VAT paid at customs (Box 8)",M3516=""),"Customs declaration no missing; ","")&amp;IF(AND(F3516="Import - Reverse charge (Box 9)",E3516="Saudi Arabia"),"RCM used for a local supplier; ","")&amp;IF(AND(L3516="Yes",NOT(OR(F3516="Standard domestic 15% (Box 7)",F3516="Import - VAT paid at customs (Box 8)",F3516="Import - Reverse charge (Box 9)"))),"VAT claimed on non-taxable category; ",""))</f>
        <v/>
      </c>
    </row>
    <row r="3517">
      <c r="A3517" s="17" t="n"/>
      <c r="B3517" s="14" t="n"/>
      <c r="C3517" s="14" t="n"/>
      <c r="D3517" s="16" t="n"/>
      <c r="E3517" s="14" t="n"/>
      <c r="F3517" s="14" t="n"/>
      <c r="G3517" s="14" t="n"/>
      <c r="H3517" s="19" t="n"/>
      <c r="I3517" s="19" t="n"/>
      <c r="J3517" s="34">
        <f>IF(A3517="","",H3517+I3517)</f>
        <v/>
      </c>
      <c r="K3517" s="14" t="n"/>
      <c r="L3517" s="14" t="n"/>
      <c r="M3517" s="14" t="n"/>
      <c r="N3517" s="14" t="n"/>
      <c r="O3517" s="20">
        <f>IF(A3517="","",SUMPRODUCT((A3517&gt;=Setup!$C$19:$C$30)*(A3517&lt;=Setup!$D$19:$D$30)*Setup!$A$19:$A$30))</f>
        <v/>
      </c>
      <c r="P3517" s="34">
        <f>IF(A3517="","",IF(OR(F3517="Standard domestic 15% (Box 7)",F3517="Import - VAT paid at customs (Box 8)",F3517="Import - Reverse charge (Box 9)"),ROUND(H3517*Setup!$B$9,2),0))</f>
        <v/>
      </c>
      <c r="Q3517" s="34">
        <f>IF(A3517="","",I3517-P3517)</f>
        <v/>
      </c>
      <c r="R3517" s="34">
        <f>IF(A3517="","",IF(L3517="Yes",I3517,0))</f>
        <v/>
      </c>
      <c r="S3517" s="34">
        <f>IF(A3517="","",IF(AND(L3517="Yes",K3517="Yes",NOT(ISNUMBER(SEARCH("blocked",G3517))),OR(F3517="Standard domestic 15% (Box 7)",F3517="Import - VAT paid at customs (Box 8)",F3517="Import - Reverse charge (Box 9)"),OR(F3517&lt;&gt;"Standard domestic 15% (Box 7)",AND(LEN(D3517)=15,LEFT(D3517,1)="3",RIGHT(D3517,1)="3",ISNUMBER(--D3517)))),I3517,0))</f>
        <v/>
      </c>
      <c r="T3517" s="34">
        <f>IF(A3517="","",R3517-S3517)</f>
        <v/>
      </c>
      <c r="U3517" s="23">
        <f>IF(A3517="","",IF(O3517=0,"Outside audit periods; ","")&amp;IF(F3517="","No VAT category; ","")&amp;IF(ABS(Q3517)&gt;Setup!$B$10,"VAT ≠ 15% × net; ","")&amp;IF(AND(F3517="Standard domestic 15% (Box 7)",NOT(AND(LEN(D3517)=15,LEFT(D3517,1)="3",RIGHT(D3517,1)="3",ISNUMBER(--D3517)))),"Invalid/missing supplier VAT no; ","")&amp;IF(AND(L3517="Yes",K3517&lt;&gt;"Yes"),"VAT claimed without valid tax invoice; ","")&amp;IF(AND(L3517="Yes",ISNUMBER(SEARCH("blocked",G3517))),"Blocked input VAT claimed; ","")&amp;IF(AND(F3517="Import - VAT paid at customs (Box 8)",M3517=""),"Customs declaration no missing; ","")&amp;IF(AND(F3517="Import - Reverse charge (Box 9)",E3517="Saudi Arabia"),"RCM used for a local supplier; ","")&amp;IF(AND(L3517="Yes",NOT(OR(F3517="Standard domestic 15% (Box 7)",F3517="Import - VAT paid at customs (Box 8)",F3517="Import - Reverse charge (Box 9)"))),"VAT claimed on non-taxable category; ",""))</f>
        <v/>
      </c>
    </row>
    <row r="3518">
      <c r="A3518" s="17" t="n"/>
      <c r="B3518" s="14" t="n"/>
      <c r="C3518" s="14" t="n"/>
      <c r="D3518" s="16" t="n"/>
      <c r="E3518" s="14" t="n"/>
      <c r="F3518" s="14" t="n"/>
      <c r="G3518" s="14" t="n"/>
      <c r="H3518" s="19" t="n"/>
      <c r="I3518" s="19" t="n"/>
      <c r="J3518" s="34">
        <f>IF(A3518="","",H3518+I3518)</f>
        <v/>
      </c>
      <c r="K3518" s="14" t="n"/>
      <c r="L3518" s="14" t="n"/>
      <c r="M3518" s="14" t="n"/>
      <c r="N3518" s="14" t="n"/>
      <c r="O3518" s="20">
        <f>IF(A3518="","",SUMPRODUCT((A3518&gt;=Setup!$C$19:$C$30)*(A3518&lt;=Setup!$D$19:$D$30)*Setup!$A$19:$A$30))</f>
        <v/>
      </c>
      <c r="P3518" s="34">
        <f>IF(A3518="","",IF(OR(F3518="Standard domestic 15% (Box 7)",F3518="Import - VAT paid at customs (Box 8)",F3518="Import - Reverse charge (Box 9)"),ROUND(H3518*Setup!$B$9,2),0))</f>
        <v/>
      </c>
      <c r="Q3518" s="34">
        <f>IF(A3518="","",I3518-P3518)</f>
        <v/>
      </c>
      <c r="R3518" s="34">
        <f>IF(A3518="","",IF(L3518="Yes",I3518,0))</f>
        <v/>
      </c>
      <c r="S3518" s="34">
        <f>IF(A3518="","",IF(AND(L3518="Yes",K3518="Yes",NOT(ISNUMBER(SEARCH("blocked",G3518))),OR(F3518="Standard domestic 15% (Box 7)",F3518="Import - VAT paid at customs (Box 8)",F3518="Import - Reverse charge (Box 9)"),OR(F3518&lt;&gt;"Standard domestic 15% (Box 7)",AND(LEN(D3518)=15,LEFT(D3518,1)="3",RIGHT(D3518,1)="3",ISNUMBER(--D3518)))),I3518,0))</f>
        <v/>
      </c>
      <c r="T3518" s="34">
        <f>IF(A3518="","",R3518-S3518)</f>
        <v/>
      </c>
      <c r="U3518" s="23">
        <f>IF(A3518="","",IF(O3518=0,"Outside audit periods; ","")&amp;IF(F3518="","No VAT category; ","")&amp;IF(ABS(Q3518)&gt;Setup!$B$10,"VAT ≠ 15% × net; ","")&amp;IF(AND(F3518="Standard domestic 15% (Box 7)",NOT(AND(LEN(D3518)=15,LEFT(D3518,1)="3",RIGHT(D3518,1)="3",ISNUMBER(--D3518)))),"Invalid/missing supplier VAT no; ","")&amp;IF(AND(L3518="Yes",K3518&lt;&gt;"Yes"),"VAT claimed without valid tax invoice; ","")&amp;IF(AND(L3518="Yes",ISNUMBER(SEARCH("blocked",G3518))),"Blocked input VAT claimed; ","")&amp;IF(AND(F3518="Import - VAT paid at customs (Box 8)",M3518=""),"Customs declaration no missing; ","")&amp;IF(AND(F3518="Import - Reverse charge (Box 9)",E3518="Saudi Arabia"),"RCM used for a local supplier; ","")&amp;IF(AND(L3518="Yes",NOT(OR(F3518="Standard domestic 15% (Box 7)",F3518="Import - VAT paid at customs (Box 8)",F3518="Import - Reverse charge (Box 9)"))),"VAT claimed on non-taxable category; ",""))</f>
        <v/>
      </c>
    </row>
    <row r="3519">
      <c r="A3519" s="17" t="n"/>
      <c r="B3519" s="14" t="n"/>
      <c r="C3519" s="14" t="n"/>
      <c r="D3519" s="16" t="n"/>
      <c r="E3519" s="14" t="n"/>
      <c r="F3519" s="14" t="n"/>
      <c r="G3519" s="14" t="n"/>
      <c r="H3519" s="19" t="n"/>
      <c r="I3519" s="19" t="n"/>
      <c r="J3519" s="34">
        <f>IF(A3519="","",H3519+I3519)</f>
        <v/>
      </c>
      <c r="K3519" s="14" t="n"/>
      <c r="L3519" s="14" t="n"/>
      <c r="M3519" s="14" t="n"/>
      <c r="N3519" s="14" t="n"/>
      <c r="O3519" s="20">
        <f>IF(A3519="","",SUMPRODUCT((A3519&gt;=Setup!$C$19:$C$30)*(A3519&lt;=Setup!$D$19:$D$30)*Setup!$A$19:$A$30))</f>
        <v/>
      </c>
      <c r="P3519" s="34">
        <f>IF(A3519="","",IF(OR(F3519="Standard domestic 15% (Box 7)",F3519="Import - VAT paid at customs (Box 8)",F3519="Import - Reverse charge (Box 9)"),ROUND(H3519*Setup!$B$9,2),0))</f>
        <v/>
      </c>
      <c r="Q3519" s="34">
        <f>IF(A3519="","",I3519-P3519)</f>
        <v/>
      </c>
      <c r="R3519" s="34">
        <f>IF(A3519="","",IF(L3519="Yes",I3519,0))</f>
        <v/>
      </c>
      <c r="S3519" s="34">
        <f>IF(A3519="","",IF(AND(L3519="Yes",K3519="Yes",NOT(ISNUMBER(SEARCH("blocked",G3519))),OR(F3519="Standard domestic 15% (Box 7)",F3519="Import - VAT paid at customs (Box 8)",F3519="Import - Reverse charge (Box 9)"),OR(F3519&lt;&gt;"Standard domestic 15% (Box 7)",AND(LEN(D3519)=15,LEFT(D3519,1)="3",RIGHT(D3519,1)="3",ISNUMBER(--D3519)))),I3519,0))</f>
        <v/>
      </c>
      <c r="T3519" s="34">
        <f>IF(A3519="","",R3519-S3519)</f>
        <v/>
      </c>
      <c r="U3519" s="23">
        <f>IF(A3519="","",IF(O3519=0,"Outside audit periods; ","")&amp;IF(F3519="","No VAT category; ","")&amp;IF(ABS(Q3519)&gt;Setup!$B$10,"VAT ≠ 15% × net; ","")&amp;IF(AND(F3519="Standard domestic 15% (Box 7)",NOT(AND(LEN(D3519)=15,LEFT(D3519,1)="3",RIGHT(D3519,1)="3",ISNUMBER(--D3519)))),"Invalid/missing supplier VAT no; ","")&amp;IF(AND(L3519="Yes",K3519&lt;&gt;"Yes"),"VAT claimed without valid tax invoice; ","")&amp;IF(AND(L3519="Yes",ISNUMBER(SEARCH("blocked",G3519))),"Blocked input VAT claimed; ","")&amp;IF(AND(F3519="Import - VAT paid at customs (Box 8)",M3519=""),"Customs declaration no missing; ","")&amp;IF(AND(F3519="Import - Reverse charge (Box 9)",E3519="Saudi Arabia"),"RCM used for a local supplier; ","")&amp;IF(AND(L3519="Yes",NOT(OR(F3519="Standard domestic 15% (Box 7)",F3519="Import - VAT paid at customs (Box 8)",F3519="Import - Reverse charge (Box 9)"))),"VAT claimed on non-taxable category; ",""))</f>
        <v/>
      </c>
    </row>
    <row r="3520">
      <c r="A3520" s="17" t="n"/>
      <c r="B3520" s="14" t="n"/>
      <c r="C3520" s="14" t="n"/>
      <c r="D3520" s="16" t="n"/>
      <c r="E3520" s="14" t="n"/>
      <c r="F3520" s="14" t="n"/>
      <c r="G3520" s="14" t="n"/>
      <c r="H3520" s="19" t="n"/>
      <c r="I3520" s="19" t="n"/>
      <c r="J3520" s="34">
        <f>IF(A3520="","",H3520+I3520)</f>
        <v/>
      </c>
      <c r="K3520" s="14" t="n"/>
      <c r="L3520" s="14" t="n"/>
      <c r="M3520" s="14" t="n"/>
      <c r="N3520" s="14" t="n"/>
      <c r="O3520" s="20">
        <f>IF(A3520="","",SUMPRODUCT((A3520&gt;=Setup!$C$19:$C$30)*(A3520&lt;=Setup!$D$19:$D$30)*Setup!$A$19:$A$30))</f>
        <v/>
      </c>
      <c r="P3520" s="34">
        <f>IF(A3520="","",IF(OR(F3520="Standard domestic 15% (Box 7)",F3520="Import - VAT paid at customs (Box 8)",F3520="Import - Reverse charge (Box 9)"),ROUND(H3520*Setup!$B$9,2),0))</f>
        <v/>
      </c>
      <c r="Q3520" s="34">
        <f>IF(A3520="","",I3520-P3520)</f>
        <v/>
      </c>
      <c r="R3520" s="34">
        <f>IF(A3520="","",IF(L3520="Yes",I3520,0))</f>
        <v/>
      </c>
      <c r="S3520" s="34">
        <f>IF(A3520="","",IF(AND(L3520="Yes",K3520="Yes",NOT(ISNUMBER(SEARCH("blocked",G3520))),OR(F3520="Standard domestic 15% (Box 7)",F3520="Import - VAT paid at customs (Box 8)",F3520="Import - Reverse charge (Box 9)"),OR(F3520&lt;&gt;"Standard domestic 15% (Box 7)",AND(LEN(D3520)=15,LEFT(D3520,1)="3",RIGHT(D3520,1)="3",ISNUMBER(--D3520)))),I3520,0))</f>
        <v/>
      </c>
      <c r="T3520" s="34">
        <f>IF(A3520="","",R3520-S3520)</f>
        <v/>
      </c>
      <c r="U3520" s="23">
        <f>IF(A3520="","",IF(O3520=0,"Outside audit periods; ","")&amp;IF(F3520="","No VAT category; ","")&amp;IF(ABS(Q3520)&gt;Setup!$B$10,"VAT ≠ 15% × net; ","")&amp;IF(AND(F3520="Standard domestic 15% (Box 7)",NOT(AND(LEN(D3520)=15,LEFT(D3520,1)="3",RIGHT(D3520,1)="3",ISNUMBER(--D3520)))),"Invalid/missing supplier VAT no; ","")&amp;IF(AND(L3520="Yes",K3520&lt;&gt;"Yes"),"VAT claimed without valid tax invoice; ","")&amp;IF(AND(L3520="Yes",ISNUMBER(SEARCH("blocked",G3520))),"Blocked input VAT claimed; ","")&amp;IF(AND(F3520="Import - VAT paid at customs (Box 8)",M3520=""),"Customs declaration no missing; ","")&amp;IF(AND(F3520="Import - Reverse charge (Box 9)",E3520="Saudi Arabia"),"RCM used for a local supplier; ","")&amp;IF(AND(L3520="Yes",NOT(OR(F3520="Standard domestic 15% (Box 7)",F3520="Import - VAT paid at customs (Box 8)",F3520="Import - Reverse charge (Box 9)"))),"VAT claimed on non-taxable category; ",""))</f>
        <v/>
      </c>
    </row>
    <row r="3521">
      <c r="A3521" s="17" t="n"/>
      <c r="B3521" s="14" t="n"/>
      <c r="C3521" s="14" t="n"/>
      <c r="D3521" s="16" t="n"/>
      <c r="E3521" s="14" t="n"/>
      <c r="F3521" s="14" t="n"/>
      <c r="G3521" s="14" t="n"/>
      <c r="H3521" s="19" t="n"/>
      <c r="I3521" s="19" t="n"/>
      <c r="J3521" s="34">
        <f>IF(A3521="","",H3521+I3521)</f>
        <v/>
      </c>
      <c r="K3521" s="14" t="n"/>
      <c r="L3521" s="14" t="n"/>
      <c r="M3521" s="14" t="n"/>
      <c r="N3521" s="14" t="n"/>
      <c r="O3521" s="20">
        <f>IF(A3521="","",SUMPRODUCT((A3521&gt;=Setup!$C$19:$C$30)*(A3521&lt;=Setup!$D$19:$D$30)*Setup!$A$19:$A$30))</f>
        <v/>
      </c>
      <c r="P3521" s="34">
        <f>IF(A3521="","",IF(OR(F3521="Standard domestic 15% (Box 7)",F3521="Import - VAT paid at customs (Box 8)",F3521="Import - Reverse charge (Box 9)"),ROUND(H3521*Setup!$B$9,2),0))</f>
        <v/>
      </c>
      <c r="Q3521" s="34">
        <f>IF(A3521="","",I3521-P3521)</f>
        <v/>
      </c>
      <c r="R3521" s="34">
        <f>IF(A3521="","",IF(L3521="Yes",I3521,0))</f>
        <v/>
      </c>
      <c r="S3521" s="34">
        <f>IF(A3521="","",IF(AND(L3521="Yes",K3521="Yes",NOT(ISNUMBER(SEARCH("blocked",G3521))),OR(F3521="Standard domestic 15% (Box 7)",F3521="Import - VAT paid at customs (Box 8)",F3521="Import - Reverse charge (Box 9)"),OR(F3521&lt;&gt;"Standard domestic 15% (Box 7)",AND(LEN(D3521)=15,LEFT(D3521,1)="3",RIGHT(D3521,1)="3",ISNUMBER(--D3521)))),I3521,0))</f>
        <v/>
      </c>
      <c r="T3521" s="34">
        <f>IF(A3521="","",R3521-S3521)</f>
        <v/>
      </c>
      <c r="U3521" s="23">
        <f>IF(A3521="","",IF(O3521=0,"Outside audit periods; ","")&amp;IF(F3521="","No VAT category; ","")&amp;IF(ABS(Q3521)&gt;Setup!$B$10,"VAT ≠ 15% × net; ","")&amp;IF(AND(F3521="Standard domestic 15% (Box 7)",NOT(AND(LEN(D3521)=15,LEFT(D3521,1)="3",RIGHT(D3521,1)="3",ISNUMBER(--D3521)))),"Invalid/missing supplier VAT no; ","")&amp;IF(AND(L3521="Yes",K3521&lt;&gt;"Yes"),"VAT claimed without valid tax invoice; ","")&amp;IF(AND(L3521="Yes",ISNUMBER(SEARCH("blocked",G3521))),"Blocked input VAT claimed; ","")&amp;IF(AND(F3521="Import - VAT paid at customs (Box 8)",M3521=""),"Customs declaration no missing; ","")&amp;IF(AND(F3521="Import - Reverse charge (Box 9)",E3521="Saudi Arabia"),"RCM used for a local supplier; ","")&amp;IF(AND(L3521="Yes",NOT(OR(F3521="Standard domestic 15% (Box 7)",F3521="Import - VAT paid at customs (Box 8)",F3521="Import - Reverse charge (Box 9)"))),"VAT claimed on non-taxable category; ",""))</f>
        <v/>
      </c>
    </row>
    <row r="3522">
      <c r="A3522" s="17" t="n"/>
      <c r="B3522" s="14" t="n"/>
      <c r="C3522" s="14" t="n"/>
      <c r="D3522" s="16" t="n"/>
      <c r="E3522" s="14" t="n"/>
      <c r="F3522" s="14" t="n"/>
      <c r="G3522" s="14" t="n"/>
      <c r="H3522" s="19" t="n"/>
      <c r="I3522" s="19" t="n"/>
      <c r="J3522" s="34">
        <f>IF(A3522="","",H3522+I3522)</f>
        <v/>
      </c>
      <c r="K3522" s="14" t="n"/>
      <c r="L3522" s="14" t="n"/>
      <c r="M3522" s="14" t="n"/>
      <c r="N3522" s="14" t="n"/>
      <c r="O3522" s="20">
        <f>IF(A3522="","",SUMPRODUCT((A3522&gt;=Setup!$C$19:$C$30)*(A3522&lt;=Setup!$D$19:$D$30)*Setup!$A$19:$A$30))</f>
        <v/>
      </c>
      <c r="P3522" s="34">
        <f>IF(A3522="","",IF(OR(F3522="Standard domestic 15% (Box 7)",F3522="Import - VAT paid at customs (Box 8)",F3522="Import - Reverse charge (Box 9)"),ROUND(H3522*Setup!$B$9,2),0))</f>
        <v/>
      </c>
      <c r="Q3522" s="34">
        <f>IF(A3522="","",I3522-P3522)</f>
        <v/>
      </c>
      <c r="R3522" s="34">
        <f>IF(A3522="","",IF(L3522="Yes",I3522,0))</f>
        <v/>
      </c>
      <c r="S3522" s="34">
        <f>IF(A3522="","",IF(AND(L3522="Yes",K3522="Yes",NOT(ISNUMBER(SEARCH("blocked",G3522))),OR(F3522="Standard domestic 15% (Box 7)",F3522="Import - VAT paid at customs (Box 8)",F3522="Import - Reverse charge (Box 9)"),OR(F3522&lt;&gt;"Standard domestic 15% (Box 7)",AND(LEN(D3522)=15,LEFT(D3522,1)="3",RIGHT(D3522,1)="3",ISNUMBER(--D3522)))),I3522,0))</f>
        <v/>
      </c>
      <c r="T3522" s="34">
        <f>IF(A3522="","",R3522-S3522)</f>
        <v/>
      </c>
      <c r="U3522" s="23">
        <f>IF(A3522="","",IF(O3522=0,"Outside audit periods; ","")&amp;IF(F3522="","No VAT category; ","")&amp;IF(ABS(Q3522)&gt;Setup!$B$10,"VAT ≠ 15% × net; ","")&amp;IF(AND(F3522="Standard domestic 15% (Box 7)",NOT(AND(LEN(D3522)=15,LEFT(D3522,1)="3",RIGHT(D3522,1)="3",ISNUMBER(--D3522)))),"Invalid/missing supplier VAT no; ","")&amp;IF(AND(L3522="Yes",K3522&lt;&gt;"Yes"),"VAT claimed without valid tax invoice; ","")&amp;IF(AND(L3522="Yes",ISNUMBER(SEARCH("blocked",G3522))),"Blocked input VAT claimed; ","")&amp;IF(AND(F3522="Import - VAT paid at customs (Box 8)",M3522=""),"Customs declaration no missing; ","")&amp;IF(AND(F3522="Import - Reverse charge (Box 9)",E3522="Saudi Arabia"),"RCM used for a local supplier; ","")&amp;IF(AND(L3522="Yes",NOT(OR(F3522="Standard domestic 15% (Box 7)",F3522="Import - VAT paid at customs (Box 8)",F3522="Import - Reverse charge (Box 9)"))),"VAT claimed on non-taxable category; ",""))</f>
        <v/>
      </c>
    </row>
    <row r="3523">
      <c r="A3523" s="17" t="n"/>
      <c r="B3523" s="14" t="n"/>
      <c r="C3523" s="14" t="n"/>
      <c r="D3523" s="16" t="n"/>
      <c r="E3523" s="14" t="n"/>
      <c r="F3523" s="14" t="n"/>
      <c r="G3523" s="14" t="n"/>
      <c r="H3523" s="19" t="n"/>
      <c r="I3523" s="19" t="n"/>
      <c r="J3523" s="34">
        <f>IF(A3523="","",H3523+I3523)</f>
        <v/>
      </c>
      <c r="K3523" s="14" t="n"/>
      <c r="L3523" s="14" t="n"/>
      <c r="M3523" s="14" t="n"/>
      <c r="N3523" s="14" t="n"/>
      <c r="O3523" s="20">
        <f>IF(A3523="","",SUMPRODUCT((A3523&gt;=Setup!$C$19:$C$30)*(A3523&lt;=Setup!$D$19:$D$30)*Setup!$A$19:$A$30))</f>
        <v/>
      </c>
      <c r="P3523" s="34">
        <f>IF(A3523="","",IF(OR(F3523="Standard domestic 15% (Box 7)",F3523="Import - VAT paid at customs (Box 8)",F3523="Import - Reverse charge (Box 9)"),ROUND(H3523*Setup!$B$9,2),0))</f>
        <v/>
      </c>
      <c r="Q3523" s="34">
        <f>IF(A3523="","",I3523-P3523)</f>
        <v/>
      </c>
      <c r="R3523" s="34">
        <f>IF(A3523="","",IF(L3523="Yes",I3523,0))</f>
        <v/>
      </c>
      <c r="S3523" s="34">
        <f>IF(A3523="","",IF(AND(L3523="Yes",K3523="Yes",NOT(ISNUMBER(SEARCH("blocked",G3523))),OR(F3523="Standard domestic 15% (Box 7)",F3523="Import - VAT paid at customs (Box 8)",F3523="Import - Reverse charge (Box 9)"),OR(F3523&lt;&gt;"Standard domestic 15% (Box 7)",AND(LEN(D3523)=15,LEFT(D3523,1)="3",RIGHT(D3523,1)="3",ISNUMBER(--D3523)))),I3523,0))</f>
        <v/>
      </c>
      <c r="T3523" s="34">
        <f>IF(A3523="","",R3523-S3523)</f>
        <v/>
      </c>
      <c r="U3523" s="23">
        <f>IF(A3523="","",IF(O3523=0,"Outside audit periods; ","")&amp;IF(F3523="","No VAT category; ","")&amp;IF(ABS(Q3523)&gt;Setup!$B$10,"VAT ≠ 15% × net; ","")&amp;IF(AND(F3523="Standard domestic 15% (Box 7)",NOT(AND(LEN(D3523)=15,LEFT(D3523,1)="3",RIGHT(D3523,1)="3",ISNUMBER(--D3523)))),"Invalid/missing supplier VAT no; ","")&amp;IF(AND(L3523="Yes",K3523&lt;&gt;"Yes"),"VAT claimed without valid tax invoice; ","")&amp;IF(AND(L3523="Yes",ISNUMBER(SEARCH("blocked",G3523))),"Blocked input VAT claimed; ","")&amp;IF(AND(F3523="Import - VAT paid at customs (Box 8)",M3523=""),"Customs declaration no missing; ","")&amp;IF(AND(F3523="Import - Reverse charge (Box 9)",E3523="Saudi Arabia"),"RCM used for a local supplier; ","")&amp;IF(AND(L3523="Yes",NOT(OR(F3523="Standard domestic 15% (Box 7)",F3523="Import - VAT paid at customs (Box 8)",F3523="Import - Reverse charge (Box 9)"))),"VAT claimed on non-taxable category; ",""))</f>
        <v/>
      </c>
    </row>
    <row r="3524">
      <c r="A3524" s="17" t="n"/>
      <c r="B3524" s="14" t="n"/>
      <c r="C3524" s="14" t="n"/>
      <c r="D3524" s="16" t="n"/>
      <c r="E3524" s="14" t="n"/>
      <c r="F3524" s="14" t="n"/>
      <c r="G3524" s="14" t="n"/>
      <c r="H3524" s="19" t="n"/>
      <c r="I3524" s="19" t="n"/>
      <c r="J3524" s="34">
        <f>IF(A3524="","",H3524+I3524)</f>
        <v/>
      </c>
      <c r="K3524" s="14" t="n"/>
      <c r="L3524" s="14" t="n"/>
      <c r="M3524" s="14" t="n"/>
      <c r="N3524" s="14" t="n"/>
      <c r="O3524" s="20">
        <f>IF(A3524="","",SUMPRODUCT((A3524&gt;=Setup!$C$19:$C$30)*(A3524&lt;=Setup!$D$19:$D$30)*Setup!$A$19:$A$30))</f>
        <v/>
      </c>
      <c r="P3524" s="34">
        <f>IF(A3524="","",IF(OR(F3524="Standard domestic 15% (Box 7)",F3524="Import - VAT paid at customs (Box 8)",F3524="Import - Reverse charge (Box 9)"),ROUND(H3524*Setup!$B$9,2),0))</f>
        <v/>
      </c>
      <c r="Q3524" s="34">
        <f>IF(A3524="","",I3524-P3524)</f>
        <v/>
      </c>
      <c r="R3524" s="34">
        <f>IF(A3524="","",IF(L3524="Yes",I3524,0))</f>
        <v/>
      </c>
      <c r="S3524" s="34">
        <f>IF(A3524="","",IF(AND(L3524="Yes",K3524="Yes",NOT(ISNUMBER(SEARCH("blocked",G3524))),OR(F3524="Standard domestic 15% (Box 7)",F3524="Import - VAT paid at customs (Box 8)",F3524="Import - Reverse charge (Box 9)"),OR(F3524&lt;&gt;"Standard domestic 15% (Box 7)",AND(LEN(D3524)=15,LEFT(D3524,1)="3",RIGHT(D3524,1)="3",ISNUMBER(--D3524)))),I3524,0))</f>
        <v/>
      </c>
      <c r="T3524" s="34">
        <f>IF(A3524="","",R3524-S3524)</f>
        <v/>
      </c>
      <c r="U3524" s="23">
        <f>IF(A3524="","",IF(O3524=0,"Outside audit periods; ","")&amp;IF(F3524="","No VAT category; ","")&amp;IF(ABS(Q3524)&gt;Setup!$B$10,"VAT ≠ 15% × net; ","")&amp;IF(AND(F3524="Standard domestic 15% (Box 7)",NOT(AND(LEN(D3524)=15,LEFT(D3524,1)="3",RIGHT(D3524,1)="3",ISNUMBER(--D3524)))),"Invalid/missing supplier VAT no; ","")&amp;IF(AND(L3524="Yes",K3524&lt;&gt;"Yes"),"VAT claimed without valid tax invoice; ","")&amp;IF(AND(L3524="Yes",ISNUMBER(SEARCH("blocked",G3524))),"Blocked input VAT claimed; ","")&amp;IF(AND(F3524="Import - VAT paid at customs (Box 8)",M3524=""),"Customs declaration no missing; ","")&amp;IF(AND(F3524="Import - Reverse charge (Box 9)",E3524="Saudi Arabia"),"RCM used for a local supplier; ","")&amp;IF(AND(L3524="Yes",NOT(OR(F3524="Standard domestic 15% (Box 7)",F3524="Import - VAT paid at customs (Box 8)",F3524="Import - Reverse charge (Box 9)"))),"VAT claimed on non-taxable category; ",""))</f>
        <v/>
      </c>
    </row>
    <row r="3525">
      <c r="A3525" s="17" t="n"/>
      <c r="B3525" s="14" t="n"/>
      <c r="C3525" s="14" t="n"/>
      <c r="D3525" s="16" t="n"/>
      <c r="E3525" s="14" t="n"/>
      <c r="F3525" s="14" t="n"/>
      <c r="G3525" s="14" t="n"/>
      <c r="H3525" s="19" t="n"/>
      <c r="I3525" s="19" t="n"/>
      <c r="J3525" s="34">
        <f>IF(A3525="","",H3525+I3525)</f>
        <v/>
      </c>
      <c r="K3525" s="14" t="n"/>
      <c r="L3525" s="14" t="n"/>
      <c r="M3525" s="14" t="n"/>
      <c r="N3525" s="14" t="n"/>
      <c r="O3525" s="20">
        <f>IF(A3525="","",SUMPRODUCT((A3525&gt;=Setup!$C$19:$C$30)*(A3525&lt;=Setup!$D$19:$D$30)*Setup!$A$19:$A$30))</f>
        <v/>
      </c>
      <c r="P3525" s="34">
        <f>IF(A3525="","",IF(OR(F3525="Standard domestic 15% (Box 7)",F3525="Import - VAT paid at customs (Box 8)",F3525="Import - Reverse charge (Box 9)"),ROUND(H3525*Setup!$B$9,2),0))</f>
        <v/>
      </c>
      <c r="Q3525" s="34">
        <f>IF(A3525="","",I3525-P3525)</f>
        <v/>
      </c>
      <c r="R3525" s="34">
        <f>IF(A3525="","",IF(L3525="Yes",I3525,0))</f>
        <v/>
      </c>
      <c r="S3525" s="34">
        <f>IF(A3525="","",IF(AND(L3525="Yes",K3525="Yes",NOT(ISNUMBER(SEARCH("blocked",G3525))),OR(F3525="Standard domestic 15% (Box 7)",F3525="Import - VAT paid at customs (Box 8)",F3525="Import - Reverse charge (Box 9)"),OR(F3525&lt;&gt;"Standard domestic 15% (Box 7)",AND(LEN(D3525)=15,LEFT(D3525,1)="3",RIGHT(D3525,1)="3",ISNUMBER(--D3525)))),I3525,0))</f>
        <v/>
      </c>
      <c r="T3525" s="34">
        <f>IF(A3525="","",R3525-S3525)</f>
        <v/>
      </c>
      <c r="U3525" s="23">
        <f>IF(A3525="","",IF(O3525=0,"Outside audit periods; ","")&amp;IF(F3525="","No VAT category; ","")&amp;IF(ABS(Q3525)&gt;Setup!$B$10,"VAT ≠ 15% × net; ","")&amp;IF(AND(F3525="Standard domestic 15% (Box 7)",NOT(AND(LEN(D3525)=15,LEFT(D3525,1)="3",RIGHT(D3525,1)="3",ISNUMBER(--D3525)))),"Invalid/missing supplier VAT no; ","")&amp;IF(AND(L3525="Yes",K3525&lt;&gt;"Yes"),"VAT claimed without valid tax invoice; ","")&amp;IF(AND(L3525="Yes",ISNUMBER(SEARCH("blocked",G3525))),"Blocked input VAT claimed; ","")&amp;IF(AND(F3525="Import - VAT paid at customs (Box 8)",M3525=""),"Customs declaration no missing; ","")&amp;IF(AND(F3525="Import - Reverse charge (Box 9)",E3525="Saudi Arabia"),"RCM used for a local supplier; ","")&amp;IF(AND(L3525="Yes",NOT(OR(F3525="Standard domestic 15% (Box 7)",F3525="Import - VAT paid at customs (Box 8)",F3525="Import - Reverse charge (Box 9)"))),"VAT claimed on non-taxable category; ",""))</f>
        <v/>
      </c>
    </row>
    <row r="3526">
      <c r="A3526" s="17" t="n"/>
      <c r="B3526" s="14" t="n"/>
      <c r="C3526" s="14" t="n"/>
      <c r="D3526" s="16" t="n"/>
      <c r="E3526" s="14" t="n"/>
      <c r="F3526" s="14" t="n"/>
      <c r="G3526" s="14" t="n"/>
      <c r="H3526" s="19" t="n"/>
      <c r="I3526" s="19" t="n"/>
      <c r="J3526" s="34">
        <f>IF(A3526="","",H3526+I3526)</f>
        <v/>
      </c>
      <c r="K3526" s="14" t="n"/>
      <c r="L3526" s="14" t="n"/>
      <c r="M3526" s="14" t="n"/>
      <c r="N3526" s="14" t="n"/>
      <c r="O3526" s="20">
        <f>IF(A3526="","",SUMPRODUCT((A3526&gt;=Setup!$C$19:$C$30)*(A3526&lt;=Setup!$D$19:$D$30)*Setup!$A$19:$A$30))</f>
        <v/>
      </c>
      <c r="P3526" s="34">
        <f>IF(A3526="","",IF(OR(F3526="Standard domestic 15% (Box 7)",F3526="Import - VAT paid at customs (Box 8)",F3526="Import - Reverse charge (Box 9)"),ROUND(H3526*Setup!$B$9,2),0))</f>
        <v/>
      </c>
      <c r="Q3526" s="34">
        <f>IF(A3526="","",I3526-P3526)</f>
        <v/>
      </c>
      <c r="R3526" s="34">
        <f>IF(A3526="","",IF(L3526="Yes",I3526,0))</f>
        <v/>
      </c>
      <c r="S3526" s="34">
        <f>IF(A3526="","",IF(AND(L3526="Yes",K3526="Yes",NOT(ISNUMBER(SEARCH("blocked",G3526))),OR(F3526="Standard domestic 15% (Box 7)",F3526="Import - VAT paid at customs (Box 8)",F3526="Import - Reverse charge (Box 9)"),OR(F3526&lt;&gt;"Standard domestic 15% (Box 7)",AND(LEN(D3526)=15,LEFT(D3526,1)="3",RIGHT(D3526,1)="3",ISNUMBER(--D3526)))),I3526,0))</f>
        <v/>
      </c>
      <c r="T3526" s="34">
        <f>IF(A3526="","",R3526-S3526)</f>
        <v/>
      </c>
      <c r="U3526" s="23">
        <f>IF(A3526="","",IF(O3526=0,"Outside audit periods; ","")&amp;IF(F3526="","No VAT category; ","")&amp;IF(ABS(Q3526)&gt;Setup!$B$10,"VAT ≠ 15% × net; ","")&amp;IF(AND(F3526="Standard domestic 15% (Box 7)",NOT(AND(LEN(D3526)=15,LEFT(D3526,1)="3",RIGHT(D3526,1)="3",ISNUMBER(--D3526)))),"Invalid/missing supplier VAT no; ","")&amp;IF(AND(L3526="Yes",K3526&lt;&gt;"Yes"),"VAT claimed without valid tax invoice; ","")&amp;IF(AND(L3526="Yes",ISNUMBER(SEARCH("blocked",G3526))),"Blocked input VAT claimed; ","")&amp;IF(AND(F3526="Import - VAT paid at customs (Box 8)",M3526=""),"Customs declaration no missing; ","")&amp;IF(AND(F3526="Import - Reverse charge (Box 9)",E3526="Saudi Arabia"),"RCM used for a local supplier; ","")&amp;IF(AND(L3526="Yes",NOT(OR(F3526="Standard domestic 15% (Box 7)",F3526="Import - VAT paid at customs (Box 8)",F3526="Import - Reverse charge (Box 9)"))),"VAT claimed on non-taxable category; ",""))</f>
        <v/>
      </c>
    </row>
    <row r="3527">
      <c r="A3527" s="17" t="n"/>
      <c r="B3527" s="14" t="n"/>
      <c r="C3527" s="14" t="n"/>
      <c r="D3527" s="16" t="n"/>
      <c r="E3527" s="14" t="n"/>
      <c r="F3527" s="14" t="n"/>
      <c r="G3527" s="14" t="n"/>
      <c r="H3527" s="19" t="n"/>
      <c r="I3527" s="19" t="n"/>
      <c r="J3527" s="34">
        <f>IF(A3527="","",H3527+I3527)</f>
        <v/>
      </c>
      <c r="K3527" s="14" t="n"/>
      <c r="L3527" s="14" t="n"/>
      <c r="M3527" s="14" t="n"/>
      <c r="N3527" s="14" t="n"/>
      <c r="O3527" s="20">
        <f>IF(A3527="","",SUMPRODUCT((A3527&gt;=Setup!$C$19:$C$30)*(A3527&lt;=Setup!$D$19:$D$30)*Setup!$A$19:$A$30))</f>
        <v/>
      </c>
      <c r="P3527" s="34">
        <f>IF(A3527="","",IF(OR(F3527="Standard domestic 15% (Box 7)",F3527="Import - VAT paid at customs (Box 8)",F3527="Import - Reverse charge (Box 9)"),ROUND(H3527*Setup!$B$9,2),0))</f>
        <v/>
      </c>
      <c r="Q3527" s="34">
        <f>IF(A3527="","",I3527-P3527)</f>
        <v/>
      </c>
      <c r="R3527" s="34">
        <f>IF(A3527="","",IF(L3527="Yes",I3527,0))</f>
        <v/>
      </c>
      <c r="S3527" s="34">
        <f>IF(A3527="","",IF(AND(L3527="Yes",K3527="Yes",NOT(ISNUMBER(SEARCH("blocked",G3527))),OR(F3527="Standard domestic 15% (Box 7)",F3527="Import - VAT paid at customs (Box 8)",F3527="Import - Reverse charge (Box 9)"),OR(F3527&lt;&gt;"Standard domestic 15% (Box 7)",AND(LEN(D3527)=15,LEFT(D3527,1)="3",RIGHT(D3527,1)="3",ISNUMBER(--D3527)))),I3527,0))</f>
        <v/>
      </c>
      <c r="T3527" s="34">
        <f>IF(A3527="","",R3527-S3527)</f>
        <v/>
      </c>
      <c r="U3527" s="23">
        <f>IF(A3527="","",IF(O3527=0,"Outside audit periods; ","")&amp;IF(F3527="","No VAT category; ","")&amp;IF(ABS(Q3527)&gt;Setup!$B$10,"VAT ≠ 15% × net; ","")&amp;IF(AND(F3527="Standard domestic 15% (Box 7)",NOT(AND(LEN(D3527)=15,LEFT(D3527,1)="3",RIGHT(D3527,1)="3",ISNUMBER(--D3527)))),"Invalid/missing supplier VAT no; ","")&amp;IF(AND(L3527="Yes",K3527&lt;&gt;"Yes"),"VAT claimed without valid tax invoice; ","")&amp;IF(AND(L3527="Yes",ISNUMBER(SEARCH("blocked",G3527))),"Blocked input VAT claimed; ","")&amp;IF(AND(F3527="Import - VAT paid at customs (Box 8)",M3527=""),"Customs declaration no missing; ","")&amp;IF(AND(F3527="Import - Reverse charge (Box 9)",E3527="Saudi Arabia"),"RCM used for a local supplier; ","")&amp;IF(AND(L3527="Yes",NOT(OR(F3527="Standard domestic 15% (Box 7)",F3527="Import - VAT paid at customs (Box 8)",F3527="Import - Reverse charge (Box 9)"))),"VAT claimed on non-taxable category; ",""))</f>
        <v/>
      </c>
    </row>
    <row r="3528">
      <c r="A3528" s="17" t="n"/>
      <c r="B3528" s="14" t="n"/>
      <c r="C3528" s="14" t="n"/>
      <c r="D3528" s="16" t="n"/>
      <c r="E3528" s="14" t="n"/>
      <c r="F3528" s="14" t="n"/>
      <c r="G3528" s="14" t="n"/>
      <c r="H3528" s="19" t="n"/>
      <c r="I3528" s="19" t="n"/>
      <c r="J3528" s="34">
        <f>IF(A3528="","",H3528+I3528)</f>
        <v/>
      </c>
      <c r="K3528" s="14" t="n"/>
      <c r="L3528" s="14" t="n"/>
      <c r="M3528" s="14" t="n"/>
      <c r="N3528" s="14" t="n"/>
      <c r="O3528" s="20">
        <f>IF(A3528="","",SUMPRODUCT((A3528&gt;=Setup!$C$19:$C$30)*(A3528&lt;=Setup!$D$19:$D$30)*Setup!$A$19:$A$30))</f>
        <v/>
      </c>
      <c r="P3528" s="34">
        <f>IF(A3528="","",IF(OR(F3528="Standard domestic 15% (Box 7)",F3528="Import - VAT paid at customs (Box 8)",F3528="Import - Reverse charge (Box 9)"),ROUND(H3528*Setup!$B$9,2),0))</f>
        <v/>
      </c>
      <c r="Q3528" s="34">
        <f>IF(A3528="","",I3528-P3528)</f>
        <v/>
      </c>
      <c r="R3528" s="34">
        <f>IF(A3528="","",IF(L3528="Yes",I3528,0))</f>
        <v/>
      </c>
      <c r="S3528" s="34">
        <f>IF(A3528="","",IF(AND(L3528="Yes",K3528="Yes",NOT(ISNUMBER(SEARCH("blocked",G3528))),OR(F3528="Standard domestic 15% (Box 7)",F3528="Import - VAT paid at customs (Box 8)",F3528="Import - Reverse charge (Box 9)"),OR(F3528&lt;&gt;"Standard domestic 15% (Box 7)",AND(LEN(D3528)=15,LEFT(D3528,1)="3",RIGHT(D3528,1)="3",ISNUMBER(--D3528)))),I3528,0))</f>
        <v/>
      </c>
      <c r="T3528" s="34">
        <f>IF(A3528="","",R3528-S3528)</f>
        <v/>
      </c>
      <c r="U3528" s="23">
        <f>IF(A3528="","",IF(O3528=0,"Outside audit periods; ","")&amp;IF(F3528="","No VAT category; ","")&amp;IF(ABS(Q3528)&gt;Setup!$B$10,"VAT ≠ 15% × net; ","")&amp;IF(AND(F3528="Standard domestic 15% (Box 7)",NOT(AND(LEN(D3528)=15,LEFT(D3528,1)="3",RIGHT(D3528,1)="3",ISNUMBER(--D3528)))),"Invalid/missing supplier VAT no; ","")&amp;IF(AND(L3528="Yes",K3528&lt;&gt;"Yes"),"VAT claimed without valid tax invoice; ","")&amp;IF(AND(L3528="Yes",ISNUMBER(SEARCH("blocked",G3528))),"Blocked input VAT claimed; ","")&amp;IF(AND(F3528="Import - VAT paid at customs (Box 8)",M3528=""),"Customs declaration no missing; ","")&amp;IF(AND(F3528="Import - Reverse charge (Box 9)",E3528="Saudi Arabia"),"RCM used for a local supplier; ","")&amp;IF(AND(L3528="Yes",NOT(OR(F3528="Standard domestic 15% (Box 7)",F3528="Import - VAT paid at customs (Box 8)",F3528="Import - Reverse charge (Box 9)"))),"VAT claimed on non-taxable category; ",""))</f>
        <v/>
      </c>
    </row>
    <row r="3529">
      <c r="A3529" s="17" t="n"/>
      <c r="B3529" s="14" t="n"/>
      <c r="C3529" s="14" t="n"/>
      <c r="D3529" s="16" t="n"/>
      <c r="E3529" s="14" t="n"/>
      <c r="F3529" s="14" t="n"/>
      <c r="G3529" s="14" t="n"/>
      <c r="H3529" s="19" t="n"/>
      <c r="I3529" s="19" t="n"/>
      <c r="J3529" s="34">
        <f>IF(A3529="","",H3529+I3529)</f>
        <v/>
      </c>
      <c r="K3529" s="14" t="n"/>
      <c r="L3529" s="14" t="n"/>
      <c r="M3529" s="14" t="n"/>
      <c r="N3529" s="14" t="n"/>
      <c r="O3529" s="20">
        <f>IF(A3529="","",SUMPRODUCT((A3529&gt;=Setup!$C$19:$C$30)*(A3529&lt;=Setup!$D$19:$D$30)*Setup!$A$19:$A$30))</f>
        <v/>
      </c>
      <c r="P3529" s="34">
        <f>IF(A3529="","",IF(OR(F3529="Standard domestic 15% (Box 7)",F3529="Import - VAT paid at customs (Box 8)",F3529="Import - Reverse charge (Box 9)"),ROUND(H3529*Setup!$B$9,2),0))</f>
        <v/>
      </c>
      <c r="Q3529" s="34">
        <f>IF(A3529="","",I3529-P3529)</f>
        <v/>
      </c>
      <c r="R3529" s="34">
        <f>IF(A3529="","",IF(L3529="Yes",I3529,0))</f>
        <v/>
      </c>
      <c r="S3529" s="34">
        <f>IF(A3529="","",IF(AND(L3529="Yes",K3529="Yes",NOT(ISNUMBER(SEARCH("blocked",G3529))),OR(F3529="Standard domestic 15% (Box 7)",F3529="Import - VAT paid at customs (Box 8)",F3529="Import - Reverse charge (Box 9)"),OR(F3529&lt;&gt;"Standard domestic 15% (Box 7)",AND(LEN(D3529)=15,LEFT(D3529,1)="3",RIGHT(D3529,1)="3",ISNUMBER(--D3529)))),I3529,0))</f>
        <v/>
      </c>
      <c r="T3529" s="34">
        <f>IF(A3529="","",R3529-S3529)</f>
        <v/>
      </c>
      <c r="U3529" s="23">
        <f>IF(A3529="","",IF(O3529=0,"Outside audit periods; ","")&amp;IF(F3529="","No VAT category; ","")&amp;IF(ABS(Q3529)&gt;Setup!$B$10,"VAT ≠ 15% × net; ","")&amp;IF(AND(F3529="Standard domestic 15% (Box 7)",NOT(AND(LEN(D3529)=15,LEFT(D3529,1)="3",RIGHT(D3529,1)="3",ISNUMBER(--D3529)))),"Invalid/missing supplier VAT no; ","")&amp;IF(AND(L3529="Yes",K3529&lt;&gt;"Yes"),"VAT claimed without valid tax invoice; ","")&amp;IF(AND(L3529="Yes",ISNUMBER(SEARCH("blocked",G3529))),"Blocked input VAT claimed; ","")&amp;IF(AND(F3529="Import - VAT paid at customs (Box 8)",M3529=""),"Customs declaration no missing; ","")&amp;IF(AND(F3529="Import - Reverse charge (Box 9)",E3529="Saudi Arabia"),"RCM used for a local supplier; ","")&amp;IF(AND(L3529="Yes",NOT(OR(F3529="Standard domestic 15% (Box 7)",F3529="Import - VAT paid at customs (Box 8)",F3529="Import - Reverse charge (Box 9)"))),"VAT claimed on non-taxable category; ",""))</f>
        <v/>
      </c>
    </row>
    <row r="3530">
      <c r="A3530" s="17" t="n"/>
      <c r="B3530" s="14" t="n"/>
      <c r="C3530" s="14" t="n"/>
      <c r="D3530" s="16" t="n"/>
      <c r="E3530" s="14" t="n"/>
      <c r="F3530" s="14" t="n"/>
      <c r="G3530" s="14" t="n"/>
      <c r="H3530" s="19" t="n"/>
      <c r="I3530" s="19" t="n"/>
      <c r="J3530" s="34">
        <f>IF(A3530="","",H3530+I3530)</f>
        <v/>
      </c>
      <c r="K3530" s="14" t="n"/>
      <c r="L3530" s="14" t="n"/>
      <c r="M3530" s="14" t="n"/>
      <c r="N3530" s="14" t="n"/>
      <c r="O3530" s="20">
        <f>IF(A3530="","",SUMPRODUCT((A3530&gt;=Setup!$C$19:$C$30)*(A3530&lt;=Setup!$D$19:$D$30)*Setup!$A$19:$A$30))</f>
        <v/>
      </c>
      <c r="P3530" s="34">
        <f>IF(A3530="","",IF(OR(F3530="Standard domestic 15% (Box 7)",F3530="Import - VAT paid at customs (Box 8)",F3530="Import - Reverse charge (Box 9)"),ROUND(H3530*Setup!$B$9,2),0))</f>
        <v/>
      </c>
      <c r="Q3530" s="34">
        <f>IF(A3530="","",I3530-P3530)</f>
        <v/>
      </c>
      <c r="R3530" s="34">
        <f>IF(A3530="","",IF(L3530="Yes",I3530,0))</f>
        <v/>
      </c>
      <c r="S3530" s="34">
        <f>IF(A3530="","",IF(AND(L3530="Yes",K3530="Yes",NOT(ISNUMBER(SEARCH("blocked",G3530))),OR(F3530="Standard domestic 15% (Box 7)",F3530="Import - VAT paid at customs (Box 8)",F3530="Import - Reverse charge (Box 9)"),OR(F3530&lt;&gt;"Standard domestic 15% (Box 7)",AND(LEN(D3530)=15,LEFT(D3530,1)="3",RIGHT(D3530,1)="3",ISNUMBER(--D3530)))),I3530,0))</f>
        <v/>
      </c>
      <c r="T3530" s="34">
        <f>IF(A3530="","",R3530-S3530)</f>
        <v/>
      </c>
      <c r="U3530" s="23">
        <f>IF(A3530="","",IF(O3530=0,"Outside audit periods; ","")&amp;IF(F3530="","No VAT category; ","")&amp;IF(ABS(Q3530)&gt;Setup!$B$10,"VAT ≠ 15% × net; ","")&amp;IF(AND(F3530="Standard domestic 15% (Box 7)",NOT(AND(LEN(D3530)=15,LEFT(D3530,1)="3",RIGHT(D3530,1)="3",ISNUMBER(--D3530)))),"Invalid/missing supplier VAT no; ","")&amp;IF(AND(L3530="Yes",K3530&lt;&gt;"Yes"),"VAT claimed without valid tax invoice; ","")&amp;IF(AND(L3530="Yes",ISNUMBER(SEARCH("blocked",G3530))),"Blocked input VAT claimed; ","")&amp;IF(AND(F3530="Import - VAT paid at customs (Box 8)",M3530=""),"Customs declaration no missing; ","")&amp;IF(AND(F3530="Import - Reverse charge (Box 9)",E3530="Saudi Arabia"),"RCM used for a local supplier; ","")&amp;IF(AND(L3530="Yes",NOT(OR(F3530="Standard domestic 15% (Box 7)",F3530="Import - VAT paid at customs (Box 8)",F3530="Import - Reverse charge (Box 9)"))),"VAT claimed on non-taxable category; ",""))</f>
        <v/>
      </c>
    </row>
    <row r="3531">
      <c r="A3531" s="17" t="n"/>
      <c r="B3531" s="14" t="n"/>
      <c r="C3531" s="14" t="n"/>
      <c r="D3531" s="16" t="n"/>
      <c r="E3531" s="14" t="n"/>
      <c r="F3531" s="14" t="n"/>
      <c r="G3531" s="14" t="n"/>
      <c r="H3531" s="19" t="n"/>
      <c r="I3531" s="19" t="n"/>
      <c r="J3531" s="34">
        <f>IF(A3531="","",H3531+I3531)</f>
        <v/>
      </c>
      <c r="K3531" s="14" t="n"/>
      <c r="L3531" s="14" t="n"/>
      <c r="M3531" s="14" t="n"/>
      <c r="N3531" s="14" t="n"/>
      <c r="O3531" s="20">
        <f>IF(A3531="","",SUMPRODUCT((A3531&gt;=Setup!$C$19:$C$30)*(A3531&lt;=Setup!$D$19:$D$30)*Setup!$A$19:$A$30))</f>
        <v/>
      </c>
      <c r="P3531" s="34">
        <f>IF(A3531="","",IF(OR(F3531="Standard domestic 15% (Box 7)",F3531="Import - VAT paid at customs (Box 8)",F3531="Import - Reverse charge (Box 9)"),ROUND(H3531*Setup!$B$9,2),0))</f>
        <v/>
      </c>
      <c r="Q3531" s="34">
        <f>IF(A3531="","",I3531-P3531)</f>
        <v/>
      </c>
      <c r="R3531" s="34">
        <f>IF(A3531="","",IF(L3531="Yes",I3531,0))</f>
        <v/>
      </c>
      <c r="S3531" s="34">
        <f>IF(A3531="","",IF(AND(L3531="Yes",K3531="Yes",NOT(ISNUMBER(SEARCH("blocked",G3531))),OR(F3531="Standard domestic 15% (Box 7)",F3531="Import - VAT paid at customs (Box 8)",F3531="Import - Reverse charge (Box 9)"),OR(F3531&lt;&gt;"Standard domestic 15% (Box 7)",AND(LEN(D3531)=15,LEFT(D3531,1)="3",RIGHT(D3531,1)="3",ISNUMBER(--D3531)))),I3531,0))</f>
        <v/>
      </c>
      <c r="T3531" s="34">
        <f>IF(A3531="","",R3531-S3531)</f>
        <v/>
      </c>
      <c r="U3531" s="23">
        <f>IF(A3531="","",IF(O3531=0,"Outside audit periods; ","")&amp;IF(F3531="","No VAT category; ","")&amp;IF(ABS(Q3531)&gt;Setup!$B$10,"VAT ≠ 15% × net; ","")&amp;IF(AND(F3531="Standard domestic 15% (Box 7)",NOT(AND(LEN(D3531)=15,LEFT(D3531,1)="3",RIGHT(D3531,1)="3",ISNUMBER(--D3531)))),"Invalid/missing supplier VAT no; ","")&amp;IF(AND(L3531="Yes",K3531&lt;&gt;"Yes"),"VAT claimed without valid tax invoice; ","")&amp;IF(AND(L3531="Yes",ISNUMBER(SEARCH("blocked",G3531))),"Blocked input VAT claimed; ","")&amp;IF(AND(F3531="Import - VAT paid at customs (Box 8)",M3531=""),"Customs declaration no missing; ","")&amp;IF(AND(F3531="Import - Reverse charge (Box 9)",E3531="Saudi Arabia"),"RCM used for a local supplier; ","")&amp;IF(AND(L3531="Yes",NOT(OR(F3531="Standard domestic 15% (Box 7)",F3531="Import - VAT paid at customs (Box 8)",F3531="Import - Reverse charge (Box 9)"))),"VAT claimed on non-taxable category; ",""))</f>
        <v/>
      </c>
    </row>
    <row r="3532">
      <c r="A3532" s="17" t="n"/>
      <c r="B3532" s="14" t="n"/>
      <c r="C3532" s="14" t="n"/>
      <c r="D3532" s="16" t="n"/>
      <c r="E3532" s="14" t="n"/>
      <c r="F3532" s="14" t="n"/>
      <c r="G3532" s="14" t="n"/>
      <c r="H3532" s="19" t="n"/>
      <c r="I3532" s="19" t="n"/>
      <c r="J3532" s="34">
        <f>IF(A3532="","",H3532+I3532)</f>
        <v/>
      </c>
      <c r="K3532" s="14" t="n"/>
      <c r="L3532" s="14" t="n"/>
      <c r="M3532" s="14" t="n"/>
      <c r="N3532" s="14" t="n"/>
      <c r="O3532" s="20">
        <f>IF(A3532="","",SUMPRODUCT((A3532&gt;=Setup!$C$19:$C$30)*(A3532&lt;=Setup!$D$19:$D$30)*Setup!$A$19:$A$30))</f>
        <v/>
      </c>
      <c r="P3532" s="34">
        <f>IF(A3532="","",IF(OR(F3532="Standard domestic 15% (Box 7)",F3532="Import - VAT paid at customs (Box 8)",F3532="Import - Reverse charge (Box 9)"),ROUND(H3532*Setup!$B$9,2),0))</f>
        <v/>
      </c>
      <c r="Q3532" s="34">
        <f>IF(A3532="","",I3532-P3532)</f>
        <v/>
      </c>
      <c r="R3532" s="34">
        <f>IF(A3532="","",IF(L3532="Yes",I3532,0))</f>
        <v/>
      </c>
      <c r="S3532" s="34">
        <f>IF(A3532="","",IF(AND(L3532="Yes",K3532="Yes",NOT(ISNUMBER(SEARCH("blocked",G3532))),OR(F3532="Standard domestic 15% (Box 7)",F3532="Import - VAT paid at customs (Box 8)",F3532="Import - Reverse charge (Box 9)"),OR(F3532&lt;&gt;"Standard domestic 15% (Box 7)",AND(LEN(D3532)=15,LEFT(D3532,1)="3",RIGHT(D3532,1)="3",ISNUMBER(--D3532)))),I3532,0))</f>
        <v/>
      </c>
      <c r="T3532" s="34">
        <f>IF(A3532="","",R3532-S3532)</f>
        <v/>
      </c>
      <c r="U3532" s="23">
        <f>IF(A3532="","",IF(O3532=0,"Outside audit periods; ","")&amp;IF(F3532="","No VAT category; ","")&amp;IF(ABS(Q3532)&gt;Setup!$B$10,"VAT ≠ 15% × net; ","")&amp;IF(AND(F3532="Standard domestic 15% (Box 7)",NOT(AND(LEN(D3532)=15,LEFT(D3532,1)="3",RIGHT(D3532,1)="3",ISNUMBER(--D3532)))),"Invalid/missing supplier VAT no; ","")&amp;IF(AND(L3532="Yes",K3532&lt;&gt;"Yes"),"VAT claimed without valid tax invoice; ","")&amp;IF(AND(L3532="Yes",ISNUMBER(SEARCH("blocked",G3532))),"Blocked input VAT claimed; ","")&amp;IF(AND(F3532="Import - VAT paid at customs (Box 8)",M3532=""),"Customs declaration no missing; ","")&amp;IF(AND(F3532="Import - Reverse charge (Box 9)",E3532="Saudi Arabia"),"RCM used for a local supplier; ","")&amp;IF(AND(L3532="Yes",NOT(OR(F3532="Standard domestic 15% (Box 7)",F3532="Import - VAT paid at customs (Box 8)",F3532="Import - Reverse charge (Box 9)"))),"VAT claimed on non-taxable category; ",""))</f>
        <v/>
      </c>
    </row>
    <row r="3533">
      <c r="A3533" s="17" t="n"/>
      <c r="B3533" s="14" t="n"/>
      <c r="C3533" s="14" t="n"/>
      <c r="D3533" s="16" t="n"/>
      <c r="E3533" s="14" t="n"/>
      <c r="F3533" s="14" t="n"/>
      <c r="G3533" s="14" t="n"/>
      <c r="H3533" s="19" t="n"/>
      <c r="I3533" s="19" t="n"/>
      <c r="J3533" s="34">
        <f>IF(A3533="","",H3533+I3533)</f>
        <v/>
      </c>
      <c r="K3533" s="14" t="n"/>
      <c r="L3533" s="14" t="n"/>
      <c r="M3533" s="14" t="n"/>
      <c r="N3533" s="14" t="n"/>
      <c r="O3533" s="20">
        <f>IF(A3533="","",SUMPRODUCT((A3533&gt;=Setup!$C$19:$C$30)*(A3533&lt;=Setup!$D$19:$D$30)*Setup!$A$19:$A$30))</f>
        <v/>
      </c>
      <c r="P3533" s="34">
        <f>IF(A3533="","",IF(OR(F3533="Standard domestic 15% (Box 7)",F3533="Import - VAT paid at customs (Box 8)",F3533="Import - Reverse charge (Box 9)"),ROUND(H3533*Setup!$B$9,2),0))</f>
        <v/>
      </c>
      <c r="Q3533" s="34">
        <f>IF(A3533="","",I3533-P3533)</f>
        <v/>
      </c>
      <c r="R3533" s="34">
        <f>IF(A3533="","",IF(L3533="Yes",I3533,0))</f>
        <v/>
      </c>
      <c r="S3533" s="34">
        <f>IF(A3533="","",IF(AND(L3533="Yes",K3533="Yes",NOT(ISNUMBER(SEARCH("blocked",G3533))),OR(F3533="Standard domestic 15% (Box 7)",F3533="Import - VAT paid at customs (Box 8)",F3533="Import - Reverse charge (Box 9)"),OR(F3533&lt;&gt;"Standard domestic 15% (Box 7)",AND(LEN(D3533)=15,LEFT(D3533,1)="3",RIGHT(D3533,1)="3",ISNUMBER(--D3533)))),I3533,0))</f>
        <v/>
      </c>
      <c r="T3533" s="34">
        <f>IF(A3533="","",R3533-S3533)</f>
        <v/>
      </c>
      <c r="U3533" s="23">
        <f>IF(A3533="","",IF(O3533=0,"Outside audit periods; ","")&amp;IF(F3533="","No VAT category; ","")&amp;IF(ABS(Q3533)&gt;Setup!$B$10,"VAT ≠ 15% × net; ","")&amp;IF(AND(F3533="Standard domestic 15% (Box 7)",NOT(AND(LEN(D3533)=15,LEFT(D3533,1)="3",RIGHT(D3533,1)="3",ISNUMBER(--D3533)))),"Invalid/missing supplier VAT no; ","")&amp;IF(AND(L3533="Yes",K3533&lt;&gt;"Yes"),"VAT claimed without valid tax invoice; ","")&amp;IF(AND(L3533="Yes",ISNUMBER(SEARCH("blocked",G3533))),"Blocked input VAT claimed; ","")&amp;IF(AND(F3533="Import - VAT paid at customs (Box 8)",M3533=""),"Customs declaration no missing; ","")&amp;IF(AND(F3533="Import - Reverse charge (Box 9)",E3533="Saudi Arabia"),"RCM used for a local supplier; ","")&amp;IF(AND(L3533="Yes",NOT(OR(F3533="Standard domestic 15% (Box 7)",F3533="Import - VAT paid at customs (Box 8)",F3533="Import - Reverse charge (Box 9)"))),"VAT claimed on non-taxable category; ",""))</f>
        <v/>
      </c>
    </row>
    <row r="3534">
      <c r="A3534" s="17" t="n"/>
      <c r="B3534" s="14" t="n"/>
      <c r="C3534" s="14" t="n"/>
      <c r="D3534" s="16" t="n"/>
      <c r="E3534" s="14" t="n"/>
      <c r="F3534" s="14" t="n"/>
      <c r="G3534" s="14" t="n"/>
      <c r="H3534" s="19" t="n"/>
      <c r="I3534" s="19" t="n"/>
      <c r="J3534" s="34">
        <f>IF(A3534="","",H3534+I3534)</f>
        <v/>
      </c>
      <c r="K3534" s="14" t="n"/>
      <c r="L3534" s="14" t="n"/>
      <c r="M3534" s="14" t="n"/>
      <c r="N3534" s="14" t="n"/>
      <c r="O3534" s="20">
        <f>IF(A3534="","",SUMPRODUCT((A3534&gt;=Setup!$C$19:$C$30)*(A3534&lt;=Setup!$D$19:$D$30)*Setup!$A$19:$A$30))</f>
        <v/>
      </c>
      <c r="P3534" s="34">
        <f>IF(A3534="","",IF(OR(F3534="Standard domestic 15% (Box 7)",F3534="Import - VAT paid at customs (Box 8)",F3534="Import - Reverse charge (Box 9)"),ROUND(H3534*Setup!$B$9,2),0))</f>
        <v/>
      </c>
      <c r="Q3534" s="34">
        <f>IF(A3534="","",I3534-P3534)</f>
        <v/>
      </c>
      <c r="R3534" s="34">
        <f>IF(A3534="","",IF(L3534="Yes",I3534,0))</f>
        <v/>
      </c>
      <c r="S3534" s="34">
        <f>IF(A3534="","",IF(AND(L3534="Yes",K3534="Yes",NOT(ISNUMBER(SEARCH("blocked",G3534))),OR(F3534="Standard domestic 15% (Box 7)",F3534="Import - VAT paid at customs (Box 8)",F3534="Import - Reverse charge (Box 9)"),OR(F3534&lt;&gt;"Standard domestic 15% (Box 7)",AND(LEN(D3534)=15,LEFT(D3534,1)="3",RIGHT(D3534,1)="3",ISNUMBER(--D3534)))),I3534,0))</f>
        <v/>
      </c>
      <c r="T3534" s="34">
        <f>IF(A3534="","",R3534-S3534)</f>
        <v/>
      </c>
      <c r="U3534" s="23">
        <f>IF(A3534="","",IF(O3534=0,"Outside audit periods; ","")&amp;IF(F3534="","No VAT category; ","")&amp;IF(ABS(Q3534)&gt;Setup!$B$10,"VAT ≠ 15% × net; ","")&amp;IF(AND(F3534="Standard domestic 15% (Box 7)",NOT(AND(LEN(D3534)=15,LEFT(D3534,1)="3",RIGHT(D3534,1)="3",ISNUMBER(--D3534)))),"Invalid/missing supplier VAT no; ","")&amp;IF(AND(L3534="Yes",K3534&lt;&gt;"Yes"),"VAT claimed without valid tax invoice; ","")&amp;IF(AND(L3534="Yes",ISNUMBER(SEARCH("blocked",G3534))),"Blocked input VAT claimed; ","")&amp;IF(AND(F3534="Import - VAT paid at customs (Box 8)",M3534=""),"Customs declaration no missing; ","")&amp;IF(AND(F3534="Import - Reverse charge (Box 9)",E3534="Saudi Arabia"),"RCM used for a local supplier; ","")&amp;IF(AND(L3534="Yes",NOT(OR(F3534="Standard domestic 15% (Box 7)",F3534="Import - VAT paid at customs (Box 8)",F3534="Import - Reverse charge (Box 9)"))),"VAT claimed on non-taxable category; ",""))</f>
        <v/>
      </c>
    </row>
    <row r="3535">
      <c r="A3535" s="17" t="n"/>
      <c r="B3535" s="14" t="n"/>
      <c r="C3535" s="14" t="n"/>
      <c r="D3535" s="16" t="n"/>
      <c r="E3535" s="14" t="n"/>
      <c r="F3535" s="14" t="n"/>
      <c r="G3535" s="14" t="n"/>
      <c r="H3535" s="19" t="n"/>
      <c r="I3535" s="19" t="n"/>
      <c r="J3535" s="34">
        <f>IF(A3535="","",H3535+I3535)</f>
        <v/>
      </c>
      <c r="K3535" s="14" t="n"/>
      <c r="L3535" s="14" t="n"/>
      <c r="M3535" s="14" t="n"/>
      <c r="N3535" s="14" t="n"/>
      <c r="O3535" s="20">
        <f>IF(A3535="","",SUMPRODUCT((A3535&gt;=Setup!$C$19:$C$30)*(A3535&lt;=Setup!$D$19:$D$30)*Setup!$A$19:$A$30))</f>
        <v/>
      </c>
      <c r="P3535" s="34">
        <f>IF(A3535="","",IF(OR(F3535="Standard domestic 15% (Box 7)",F3535="Import - VAT paid at customs (Box 8)",F3535="Import - Reverse charge (Box 9)"),ROUND(H3535*Setup!$B$9,2),0))</f>
        <v/>
      </c>
      <c r="Q3535" s="34">
        <f>IF(A3535="","",I3535-P3535)</f>
        <v/>
      </c>
      <c r="R3535" s="34">
        <f>IF(A3535="","",IF(L3535="Yes",I3535,0))</f>
        <v/>
      </c>
      <c r="S3535" s="34">
        <f>IF(A3535="","",IF(AND(L3535="Yes",K3535="Yes",NOT(ISNUMBER(SEARCH("blocked",G3535))),OR(F3535="Standard domestic 15% (Box 7)",F3535="Import - VAT paid at customs (Box 8)",F3535="Import - Reverse charge (Box 9)"),OR(F3535&lt;&gt;"Standard domestic 15% (Box 7)",AND(LEN(D3535)=15,LEFT(D3535,1)="3",RIGHT(D3535,1)="3",ISNUMBER(--D3535)))),I3535,0))</f>
        <v/>
      </c>
      <c r="T3535" s="34">
        <f>IF(A3535="","",R3535-S3535)</f>
        <v/>
      </c>
      <c r="U3535" s="23">
        <f>IF(A3535="","",IF(O3535=0,"Outside audit periods; ","")&amp;IF(F3535="","No VAT category; ","")&amp;IF(ABS(Q3535)&gt;Setup!$B$10,"VAT ≠ 15% × net; ","")&amp;IF(AND(F3535="Standard domestic 15% (Box 7)",NOT(AND(LEN(D3535)=15,LEFT(D3535,1)="3",RIGHT(D3535,1)="3",ISNUMBER(--D3535)))),"Invalid/missing supplier VAT no; ","")&amp;IF(AND(L3535="Yes",K3535&lt;&gt;"Yes"),"VAT claimed without valid tax invoice; ","")&amp;IF(AND(L3535="Yes",ISNUMBER(SEARCH("blocked",G3535))),"Blocked input VAT claimed; ","")&amp;IF(AND(F3535="Import - VAT paid at customs (Box 8)",M3535=""),"Customs declaration no missing; ","")&amp;IF(AND(F3535="Import - Reverse charge (Box 9)",E3535="Saudi Arabia"),"RCM used for a local supplier; ","")&amp;IF(AND(L3535="Yes",NOT(OR(F3535="Standard domestic 15% (Box 7)",F3535="Import - VAT paid at customs (Box 8)",F3535="Import - Reverse charge (Box 9)"))),"VAT claimed on non-taxable category; ",""))</f>
        <v/>
      </c>
    </row>
    <row r="3536">
      <c r="A3536" s="17" t="n"/>
      <c r="B3536" s="14" t="n"/>
      <c r="C3536" s="14" t="n"/>
      <c r="D3536" s="16" t="n"/>
      <c r="E3536" s="14" t="n"/>
      <c r="F3536" s="14" t="n"/>
      <c r="G3536" s="14" t="n"/>
      <c r="H3536" s="19" t="n"/>
      <c r="I3536" s="19" t="n"/>
      <c r="J3536" s="34">
        <f>IF(A3536="","",H3536+I3536)</f>
        <v/>
      </c>
      <c r="K3536" s="14" t="n"/>
      <c r="L3536" s="14" t="n"/>
      <c r="M3536" s="14" t="n"/>
      <c r="N3536" s="14" t="n"/>
      <c r="O3536" s="20">
        <f>IF(A3536="","",SUMPRODUCT((A3536&gt;=Setup!$C$19:$C$30)*(A3536&lt;=Setup!$D$19:$D$30)*Setup!$A$19:$A$30))</f>
        <v/>
      </c>
      <c r="P3536" s="34">
        <f>IF(A3536="","",IF(OR(F3536="Standard domestic 15% (Box 7)",F3536="Import - VAT paid at customs (Box 8)",F3536="Import - Reverse charge (Box 9)"),ROUND(H3536*Setup!$B$9,2),0))</f>
        <v/>
      </c>
      <c r="Q3536" s="34">
        <f>IF(A3536="","",I3536-P3536)</f>
        <v/>
      </c>
      <c r="R3536" s="34">
        <f>IF(A3536="","",IF(L3536="Yes",I3536,0))</f>
        <v/>
      </c>
      <c r="S3536" s="34">
        <f>IF(A3536="","",IF(AND(L3536="Yes",K3536="Yes",NOT(ISNUMBER(SEARCH("blocked",G3536))),OR(F3536="Standard domestic 15% (Box 7)",F3536="Import - VAT paid at customs (Box 8)",F3536="Import - Reverse charge (Box 9)"),OR(F3536&lt;&gt;"Standard domestic 15% (Box 7)",AND(LEN(D3536)=15,LEFT(D3536,1)="3",RIGHT(D3536,1)="3",ISNUMBER(--D3536)))),I3536,0))</f>
        <v/>
      </c>
      <c r="T3536" s="34">
        <f>IF(A3536="","",R3536-S3536)</f>
        <v/>
      </c>
      <c r="U3536" s="23">
        <f>IF(A3536="","",IF(O3536=0,"Outside audit periods; ","")&amp;IF(F3536="","No VAT category; ","")&amp;IF(ABS(Q3536)&gt;Setup!$B$10,"VAT ≠ 15% × net; ","")&amp;IF(AND(F3536="Standard domestic 15% (Box 7)",NOT(AND(LEN(D3536)=15,LEFT(D3536,1)="3",RIGHT(D3536,1)="3",ISNUMBER(--D3536)))),"Invalid/missing supplier VAT no; ","")&amp;IF(AND(L3536="Yes",K3536&lt;&gt;"Yes"),"VAT claimed without valid tax invoice; ","")&amp;IF(AND(L3536="Yes",ISNUMBER(SEARCH("blocked",G3536))),"Blocked input VAT claimed; ","")&amp;IF(AND(F3536="Import - VAT paid at customs (Box 8)",M3536=""),"Customs declaration no missing; ","")&amp;IF(AND(F3536="Import - Reverse charge (Box 9)",E3536="Saudi Arabia"),"RCM used for a local supplier; ","")&amp;IF(AND(L3536="Yes",NOT(OR(F3536="Standard domestic 15% (Box 7)",F3536="Import - VAT paid at customs (Box 8)",F3536="Import - Reverse charge (Box 9)"))),"VAT claimed on non-taxable category; ",""))</f>
        <v/>
      </c>
    </row>
    <row r="3537">
      <c r="A3537" s="17" t="n"/>
      <c r="B3537" s="14" t="n"/>
      <c r="C3537" s="14" t="n"/>
      <c r="D3537" s="16" t="n"/>
      <c r="E3537" s="14" t="n"/>
      <c r="F3537" s="14" t="n"/>
      <c r="G3537" s="14" t="n"/>
      <c r="H3537" s="19" t="n"/>
      <c r="I3537" s="19" t="n"/>
      <c r="J3537" s="34">
        <f>IF(A3537="","",H3537+I3537)</f>
        <v/>
      </c>
      <c r="K3537" s="14" t="n"/>
      <c r="L3537" s="14" t="n"/>
      <c r="M3537" s="14" t="n"/>
      <c r="N3537" s="14" t="n"/>
      <c r="O3537" s="20">
        <f>IF(A3537="","",SUMPRODUCT((A3537&gt;=Setup!$C$19:$C$30)*(A3537&lt;=Setup!$D$19:$D$30)*Setup!$A$19:$A$30))</f>
        <v/>
      </c>
      <c r="P3537" s="34">
        <f>IF(A3537="","",IF(OR(F3537="Standard domestic 15% (Box 7)",F3537="Import - VAT paid at customs (Box 8)",F3537="Import - Reverse charge (Box 9)"),ROUND(H3537*Setup!$B$9,2),0))</f>
        <v/>
      </c>
      <c r="Q3537" s="34">
        <f>IF(A3537="","",I3537-P3537)</f>
        <v/>
      </c>
      <c r="R3537" s="34">
        <f>IF(A3537="","",IF(L3537="Yes",I3537,0))</f>
        <v/>
      </c>
      <c r="S3537" s="34">
        <f>IF(A3537="","",IF(AND(L3537="Yes",K3537="Yes",NOT(ISNUMBER(SEARCH("blocked",G3537))),OR(F3537="Standard domestic 15% (Box 7)",F3537="Import - VAT paid at customs (Box 8)",F3537="Import - Reverse charge (Box 9)"),OR(F3537&lt;&gt;"Standard domestic 15% (Box 7)",AND(LEN(D3537)=15,LEFT(D3537,1)="3",RIGHT(D3537,1)="3",ISNUMBER(--D3537)))),I3537,0))</f>
        <v/>
      </c>
      <c r="T3537" s="34">
        <f>IF(A3537="","",R3537-S3537)</f>
        <v/>
      </c>
      <c r="U3537" s="23">
        <f>IF(A3537="","",IF(O3537=0,"Outside audit periods; ","")&amp;IF(F3537="","No VAT category; ","")&amp;IF(ABS(Q3537)&gt;Setup!$B$10,"VAT ≠ 15% × net; ","")&amp;IF(AND(F3537="Standard domestic 15% (Box 7)",NOT(AND(LEN(D3537)=15,LEFT(D3537,1)="3",RIGHT(D3537,1)="3",ISNUMBER(--D3537)))),"Invalid/missing supplier VAT no; ","")&amp;IF(AND(L3537="Yes",K3537&lt;&gt;"Yes"),"VAT claimed without valid tax invoice; ","")&amp;IF(AND(L3537="Yes",ISNUMBER(SEARCH("blocked",G3537))),"Blocked input VAT claimed; ","")&amp;IF(AND(F3537="Import - VAT paid at customs (Box 8)",M3537=""),"Customs declaration no missing; ","")&amp;IF(AND(F3537="Import - Reverse charge (Box 9)",E3537="Saudi Arabia"),"RCM used for a local supplier; ","")&amp;IF(AND(L3537="Yes",NOT(OR(F3537="Standard domestic 15% (Box 7)",F3537="Import - VAT paid at customs (Box 8)",F3537="Import - Reverse charge (Box 9)"))),"VAT claimed on non-taxable category; ",""))</f>
        <v/>
      </c>
    </row>
    <row r="3538">
      <c r="A3538" s="17" t="n"/>
      <c r="B3538" s="14" t="n"/>
      <c r="C3538" s="14" t="n"/>
      <c r="D3538" s="16" t="n"/>
      <c r="E3538" s="14" t="n"/>
      <c r="F3538" s="14" t="n"/>
      <c r="G3538" s="14" t="n"/>
      <c r="H3538" s="19" t="n"/>
      <c r="I3538" s="19" t="n"/>
      <c r="J3538" s="34">
        <f>IF(A3538="","",H3538+I3538)</f>
        <v/>
      </c>
      <c r="K3538" s="14" t="n"/>
      <c r="L3538" s="14" t="n"/>
      <c r="M3538" s="14" t="n"/>
      <c r="N3538" s="14" t="n"/>
      <c r="O3538" s="20">
        <f>IF(A3538="","",SUMPRODUCT((A3538&gt;=Setup!$C$19:$C$30)*(A3538&lt;=Setup!$D$19:$D$30)*Setup!$A$19:$A$30))</f>
        <v/>
      </c>
      <c r="P3538" s="34">
        <f>IF(A3538="","",IF(OR(F3538="Standard domestic 15% (Box 7)",F3538="Import - VAT paid at customs (Box 8)",F3538="Import - Reverse charge (Box 9)"),ROUND(H3538*Setup!$B$9,2),0))</f>
        <v/>
      </c>
      <c r="Q3538" s="34">
        <f>IF(A3538="","",I3538-P3538)</f>
        <v/>
      </c>
      <c r="R3538" s="34">
        <f>IF(A3538="","",IF(L3538="Yes",I3538,0))</f>
        <v/>
      </c>
      <c r="S3538" s="34">
        <f>IF(A3538="","",IF(AND(L3538="Yes",K3538="Yes",NOT(ISNUMBER(SEARCH("blocked",G3538))),OR(F3538="Standard domestic 15% (Box 7)",F3538="Import - VAT paid at customs (Box 8)",F3538="Import - Reverse charge (Box 9)"),OR(F3538&lt;&gt;"Standard domestic 15% (Box 7)",AND(LEN(D3538)=15,LEFT(D3538,1)="3",RIGHT(D3538,1)="3",ISNUMBER(--D3538)))),I3538,0))</f>
        <v/>
      </c>
      <c r="T3538" s="34">
        <f>IF(A3538="","",R3538-S3538)</f>
        <v/>
      </c>
      <c r="U3538" s="23">
        <f>IF(A3538="","",IF(O3538=0,"Outside audit periods; ","")&amp;IF(F3538="","No VAT category; ","")&amp;IF(ABS(Q3538)&gt;Setup!$B$10,"VAT ≠ 15% × net; ","")&amp;IF(AND(F3538="Standard domestic 15% (Box 7)",NOT(AND(LEN(D3538)=15,LEFT(D3538,1)="3",RIGHT(D3538,1)="3",ISNUMBER(--D3538)))),"Invalid/missing supplier VAT no; ","")&amp;IF(AND(L3538="Yes",K3538&lt;&gt;"Yes"),"VAT claimed without valid tax invoice; ","")&amp;IF(AND(L3538="Yes",ISNUMBER(SEARCH("blocked",G3538))),"Blocked input VAT claimed; ","")&amp;IF(AND(F3538="Import - VAT paid at customs (Box 8)",M3538=""),"Customs declaration no missing; ","")&amp;IF(AND(F3538="Import - Reverse charge (Box 9)",E3538="Saudi Arabia"),"RCM used for a local supplier; ","")&amp;IF(AND(L3538="Yes",NOT(OR(F3538="Standard domestic 15% (Box 7)",F3538="Import - VAT paid at customs (Box 8)",F3538="Import - Reverse charge (Box 9)"))),"VAT claimed on non-taxable category; ",""))</f>
        <v/>
      </c>
    </row>
    <row r="3539">
      <c r="A3539" s="17" t="n"/>
      <c r="B3539" s="14" t="n"/>
      <c r="C3539" s="14" t="n"/>
      <c r="D3539" s="16" t="n"/>
      <c r="E3539" s="14" t="n"/>
      <c r="F3539" s="14" t="n"/>
      <c r="G3539" s="14" t="n"/>
      <c r="H3539" s="19" t="n"/>
      <c r="I3539" s="19" t="n"/>
      <c r="J3539" s="34">
        <f>IF(A3539="","",H3539+I3539)</f>
        <v/>
      </c>
      <c r="K3539" s="14" t="n"/>
      <c r="L3539" s="14" t="n"/>
      <c r="M3539" s="14" t="n"/>
      <c r="N3539" s="14" t="n"/>
      <c r="O3539" s="20">
        <f>IF(A3539="","",SUMPRODUCT((A3539&gt;=Setup!$C$19:$C$30)*(A3539&lt;=Setup!$D$19:$D$30)*Setup!$A$19:$A$30))</f>
        <v/>
      </c>
      <c r="P3539" s="34">
        <f>IF(A3539="","",IF(OR(F3539="Standard domestic 15% (Box 7)",F3539="Import - VAT paid at customs (Box 8)",F3539="Import - Reverse charge (Box 9)"),ROUND(H3539*Setup!$B$9,2),0))</f>
        <v/>
      </c>
      <c r="Q3539" s="34">
        <f>IF(A3539="","",I3539-P3539)</f>
        <v/>
      </c>
      <c r="R3539" s="34">
        <f>IF(A3539="","",IF(L3539="Yes",I3539,0))</f>
        <v/>
      </c>
      <c r="S3539" s="34">
        <f>IF(A3539="","",IF(AND(L3539="Yes",K3539="Yes",NOT(ISNUMBER(SEARCH("blocked",G3539))),OR(F3539="Standard domestic 15% (Box 7)",F3539="Import - VAT paid at customs (Box 8)",F3539="Import - Reverse charge (Box 9)"),OR(F3539&lt;&gt;"Standard domestic 15% (Box 7)",AND(LEN(D3539)=15,LEFT(D3539,1)="3",RIGHT(D3539,1)="3",ISNUMBER(--D3539)))),I3539,0))</f>
        <v/>
      </c>
      <c r="T3539" s="34">
        <f>IF(A3539="","",R3539-S3539)</f>
        <v/>
      </c>
      <c r="U3539" s="23">
        <f>IF(A3539="","",IF(O3539=0,"Outside audit periods; ","")&amp;IF(F3539="","No VAT category; ","")&amp;IF(ABS(Q3539)&gt;Setup!$B$10,"VAT ≠ 15% × net; ","")&amp;IF(AND(F3539="Standard domestic 15% (Box 7)",NOT(AND(LEN(D3539)=15,LEFT(D3539,1)="3",RIGHT(D3539,1)="3",ISNUMBER(--D3539)))),"Invalid/missing supplier VAT no; ","")&amp;IF(AND(L3539="Yes",K3539&lt;&gt;"Yes"),"VAT claimed without valid tax invoice; ","")&amp;IF(AND(L3539="Yes",ISNUMBER(SEARCH("blocked",G3539))),"Blocked input VAT claimed; ","")&amp;IF(AND(F3539="Import - VAT paid at customs (Box 8)",M3539=""),"Customs declaration no missing; ","")&amp;IF(AND(F3539="Import - Reverse charge (Box 9)",E3539="Saudi Arabia"),"RCM used for a local supplier; ","")&amp;IF(AND(L3539="Yes",NOT(OR(F3539="Standard domestic 15% (Box 7)",F3539="Import - VAT paid at customs (Box 8)",F3539="Import - Reverse charge (Box 9)"))),"VAT claimed on non-taxable category; ",""))</f>
        <v/>
      </c>
    </row>
    <row r="3540">
      <c r="A3540" s="17" t="n"/>
      <c r="B3540" s="14" t="n"/>
      <c r="C3540" s="14" t="n"/>
      <c r="D3540" s="16" t="n"/>
      <c r="E3540" s="14" t="n"/>
      <c r="F3540" s="14" t="n"/>
      <c r="G3540" s="14" t="n"/>
      <c r="H3540" s="19" t="n"/>
      <c r="I3540" s="19" t="n"/>
      <c r="J3540" s="34">
        <f>IF(A3540="","",H3540+I3540)</f>
        <v/>
      </c>
      <c r="K3540" s="14" t="n"/>
      <c r="L3540" s="14" t="n"/>
      <c r="M3540" s="14" t="n"/>
      <c r="N3540" s="14" t="n"/>
      <c r="O3540" s="20">
        <f>IF(A3540="","",SUMPRODUCT((A3540&gt;=Setup!$C$19:$C$30)*(A3540&lt;=Setup!$D$19:$D$30)*Setup!$A$19:$A$30))</f>
        <v/>
      </c>
      <c r="P3540" s="34">
        <f>IF(A3540="","",IF(OR(F3540="Standard domestic 15% (Box 7)",F3540="Import - VAT paid at customs (Box 8)",F3540="Import - Reverse charge (Box 9)"),ROUND(H3540*Setup!$B$9,2),0))</f>
        <v/>
      </c>
      <c r="Q3540" s="34">
        <f>IF(A3540="","",I3540-P3540)</f>
        <v/>
      </c>
      <c r="R3540" s="34">
        <f>IF(A3540="","",IF(L3540="Yes",I3540,0))</f>
        <v/>
      </c>
      <c r="S3540" s="34">
        <f>IF(A3540="","",IF(AND(L3540="Yes",K3540="Yes",NOT(ISNUMBER(SEARCH("blocked",G3540))),OR(F3540="Standard domestic 15% (Box 7)",F3540="Import - VAT paid at customs (Box 8)",F3540="Import - Reverse charge (Box 9)"),OR(F3540&lt;&gt;"Standard domestic 15% (Box 7)",AND(LEN(D3540)=15,LEFT(D3540,1)="3",RIGHT(D3540,1)="3",ISNUMBER(--D3540)))),I3540,0))</f>
        <v/>
      </c>
      <c r="T3540" s="34">
        <f>IF(A3540="","",R3540-S3540)</f>
        <v/>
      </c>
      <c r="U3540" s="23">
        <f>IF(A3540="","",IF(O3540=0,"Outside audit periods; ","")&amp;IF(F3540="","No VAT category; ","")&amp;IF(ABS(Q3540)&gt;Setup!$B$10,"VAT ≠ 15% × net; ","")&amp;IF(AND(F3540="Standard domestic 15% (Box 7)",NOT(AND(LEN(D3540)=15,LEFT(D3540,1)="3",RIGHT(D3540,1)="3",ISNUMBER(--D3540)))),"Invalid/missing supplier VAT no; ","")&amp;IF(AND(L3540="Yes",K3540&lt;&gt;"Yes"),"VAT claimed without valid tax invoice; ","")&amp;IF(AND(L3540="Yes",ISNUMBER(SEARCH("blocked",G3540))),"Blocked input VAT claimed; ","")&amp;IF(AND(F3540="Import - VAT paid at customs (Box 8)",M3540=""),"Customs declaration no missing; ","")&amp;IF(AND(F3540="Import - Reverse charge (Box 9)",E3540="Saudi Arabia"),"RCM used for a local supplier; ","")&amp;IF(AND(L3540="Yes",NOT(OR(F3540="Standard domestic 15% (Box 7)",F3540="Import - VAT paid at customs (Box 8)",F3540="Import - Reverse charge (Box 9)"))),"VAT claimed on non-taxable category; ",""))</f>
        <v/>
      </c>
    </row>
    <row r="3541">
      <c r="A3541" s="17" t="n"/>
      <c r="B3541" s="14" t="n"/>
      <c r="C3541" s="14" t="n"/>
      <c r="D3541" s="16" t="n"/>
      <c r="E3541" s="14" t="n"/>
      <c r="F3541" s="14" t="n"/>
      <c r="G3541" s="14" t="n"/>
      <c r="H3541" s="19" t="n"/>
      <c r="I3541" s="19" t="n"/>
      <c r="J3541" s="34">
        <f>IF(A3541="","",H3541+I3541)</f>
        <v/>
      </c>
      <c r="K3541" s="14" t="n"/>
      <c r="L3541" s="14" t="n"/>
      <c r="M3541" s="14" t="n"/>
      <c r="N3541" s="14" t="n"/>
      <c r="O3541" s="20">
        <f>IF(A3541="","",SUMPRODUCT((A3541&gt;=Setup!$C$19:$C$30)*(A3541&lt;=Setup!$D$19:$D$30)*Setup!$A$19:$A$30))</f>
        <v/>
      </c>
      <c r="P3541" s="34">
        <f>IF(A3541="","",IF(OR(F3541="Standard domestic 15% (Box 7)",F3541="Import - VAT paid at customs (Box 8)",F3541="Import - Reverse charge (Box 9)"),ROUND(H3541*Setup!$B$9,2),0))</f>
        <v/>
      </c>
      <c r="Q3541" s="34">
        <f>IF(A3541="","",I3541-P3541)</f>
        <v/>
      </c>
      <c r="R3541" s="34">
        <f>IF(A3541="","",IF(L3541="Yes",I3541,0))</f>
        <v/>
      </c>
      <c r="S3541" s="34">
        <f>IF(A3541="","",IF(AND(L3541="Yes",K3541="Yes",NOT(ISNUMBER(SEARCH("blocked",G3541))),OR(F3541="Standard domestic 15% (Box 7)",F3541="Import - VAT paid at customs (Box 8)",F3541="Import - Reverse charge (Box 9)"),OR(F3541&lt;&gt;"Standard domestic 15% (Box 7)",AND(LEN(D3541)=15,LEFT(D3541,1)="3",RIGHT(D3541,1)="3",ISNUMBER(--D3541)))),I3541,0))</f>
        <v/>
      </c>
      <c r="T3541" s="34">
        <f>IF(A3541="","",R3541-S3541)</f>
        <v/>
      </c>
      <c r="U3541" s="23">
        <f>IF(A3541="","",IF(O3541=0,"Outside audit periods; ","")&amp;IF(F3541="","No VAT category; ","")&amp;IF(ABS(Q3541)&gt;Setup!$B$10,"VAT ≠ 15% × net; ","")&amp;IF(AND(F3541="Standard domestic 15% (Box 7)",NOT(AND(LEN(D3541)=15,LEFT(D3541,1)="3",RIGHT(D3541,1)="3",ISNUMBER(--D3541)))),"Invalid/missing supplier VAT no; ","")&amp;IF(AND(L3541="Yes",K3541&lt;&gt;"Yes"),"VAT claimed without valid tax invoice; ","")&amp;IF(AND(L3541="Yes",ISNUMBER(SEARCH("blocked",G3541))),"Blocked input VAT claimed; ","")&amp;IF(AND(F3541="Import - VAT paid at customs (Box 8)",M3541=""),"Customs declaration no missing; ","")&amp;IF(AND(F3541="Import - Reverse charge (Box 9)",E3541="Saudi Arabia"),"RCM used for a local supplier; ","")&amp;IF(AND(L3541="Yes",NOT(OR(F3541="Standard domestic 15% (Box 7)",F3541="Import - VAT paid at customs (Box 8)",F3541="Import - Reverse charge (Box 9)"))),"VAT claimed on non-taxable category; ",""))</f>
        <v/>
      </c>
    </row>
    <row r="3542">
      <c r="A3542" s="17" t="n"/>
      <c r="B3542" s="14" t="n"/>
      <c r="C3542" s="14" t="n"/>
      <c r="D3542" s="16" t="n"/>
      <c r="E3542" s="14" t="n"/>
      <c r="F3542" s="14" t="n"/>
      <c r="G3542" s="14" t="n"/>
      <c r="H3542" s="19" t="n"/>
      <c r="I3542" s="19" t="n"/>
      <c r="J3542" s="34">
        <f>IF(A3542="","",H3542+I3542)</f>
        <v/>
      </c>
      <c r="K3542" s="14" t="n"/>
      <c r="L3542" s="14" t="n"/>
      <c r="M3542" s="14" t="n"/>
      <c r="N3542" s="14" t="n"/>
      <c r="O3542" s="20">
        <f>IF(A3542="","",SUMPRODUCT((A3542&gt;=Setup!$C$19:$C$30)*(A3542&lt;=Setup!$D$19:$D$30)*Setup!$A$19:$A$30))</f>
        <v/>
      </c>
      <c r="P3542" s="34">
        <f>IF(A3542="","",IF(OR(F3542="Standard domestic 15% (Box 7)",F3542="Import - VAT paid at customs (Box 8)",F3542="Import - Reverse charge (Box 9)"),ROUND(H3542*Setup!$B$9,2),0))</f>
        <v/>
      </c>
      <c r="Q3542" s="34">
        <f>IF(A3542="","",I3542-P3542)</f>
        <v/>
      </c>
      <c r="R3542" s="34">
        <f>IF(A3542="","",IF(L3542="Yes",I3542,0))</f>
        <v/>
      </c>
      <c r="S3542" s="34">
        <f>IF(A3542="","",IF(AND(L3542="Yes",K3542="Yes",NOT(ISNUMBER(SEARCH("blocked",G3542))),OR(F3542="Standard domestic 15% (Box 7)",F3542="Import - VAT paid at customs (Box 8)",F3542="Import - Reverse charge (Box 9)"),OR(F3542&lt;&gt;"Standard domestic 15% (Box 7)",AND(LEN(D3542)=15,LEFT(D3542,1)="3",RIGHT(D3542,1)="3",ISNUMBER(--D3542)))),I3542,0))</f>
        <v/>
      </c>
      <c r="T3542" s="34">
        <f>IF(A3542="","",R3542-S3542)</f>
        <v/>
      </c>
      <c r="U3542" s="23">
        <f>IF(A3542="","",IF(O3542=0,"Outside audit periods; ","")&amp;IF(F3542="","No VAT category; ","")&amp;IF(ABS(Q3542)&gt;Setup!$B$10,"VAT ≠ 15% × net; ","")&amp;IF(AND(F3542="Standard domestic 15% (Box 7)",NOT(AND(LEN(D3542)=15,LEFT(D3542,1)="3",RIGHT(D3542,1)="3",ISNUMBER(--D3542)))),"Invalid/missing supplier VAT no; ","")&amp;IF(AND(L3542="Yes",K3542&lt;&gt;"Yes"),"VAT claimed without valid tax invoice; ","")&amp;IF(AND(L3542="Yes",ISNUMBER(SEARCH("blocked",G3542))),"Blocked input VAT claimed; ","")&amp;IF(AND(F3542="Import - VAT paid at customs (Box 8)",M3542=""),"Customs declaration no missing; ","")&amp;IF(AND(F3542="Import - Reverse charge (Box 9)",E3542="Saudi Arabia"),"RCM used for a local supplier; ","")&amp;IF(AND(L3542="Yes",NOT(OR(F3542="Standard domestic 15% (Box 7)",F3542="Import - VAT paid at customs (Box 8)",F3542="Import - Reverse charge (Box 9)"))),"VAT claimed on non-taxable category; ",""))</f>
        <v/>
      </c>
    </row>
    <row r="3543">
      <c r="A3543" s="17" t="n"/>
      <c r="B3543" s="14" t="n"/>
      <c r="C3543" s="14" t="n"/>
      <c r="D3543" s="16" t="n"/>
      <c r="E3543" s="14" t="n"/>
      <c r="F3543" s="14" t="n"/>
      <c r="G3543" s="14" t="n"/>
      <c r="H3543" s="19" t="n"/>
      <c r="I3543" s="19" t="n"/>
      <c r="J3543" s="34">
        <f>IF(A3543="","",H3543+I3543)</f>
        <v/>
      </c>
      <c r="K3543" s="14" t="n"/>
      <c r="L3543" s="14" t="n"/>
      <c r="M3543" s="14" t="n"/>
      <c r="N3543" s="14" t="n"/>
      <c r="O3543" s="20">
        <f>IF(A3543="","",SUMPRODUCT((A3543&gt;=Setup!$C$19:$C$30)*(A3543&lt;=Setup!$D$19:$D$30)*Setup!$A$19:$A$30))</f>
        <v/>
      </c>
      <c r="P3543" s="34">
        <f>IF(A3543="","",IF(OR(F3543="Standard domestic 15% (Box 7)",F3543="Import - VAT paid at customs (Box 8)",F3543="Import - Reverse charge (Box 9)"),ROUND(H3543*Setup!$B$9,2),0))</f>
        <v/>
      </c>
      <c r="Q3543" s="34">
        <f>IF(A3543="","",I3543-P3543)</f>
        <v/>
      </c>
      <c r="R3543" s="34">
        <f>IF(A3543="","",IF(L3543="Yes",I3543,0))</f>
        <v/>
      </c>
      <c r="S3543" s="34">
        <f>IF(A3543="","",IF(AND(L3543="Yes",K3543="Yes",NOT(ISNUMBER(SEARCH("blocked",G3543))),OR(F3543="Standard domestic 15% (Box 7)",F3543="Import - VAT paid at customs (Box 8)",F3543="Import - Reverse charge (Box 9)"),OR(F3543&lt;&gt;"Standard domestic 15% (Box 7)",AND(LEN(D3543)=15,LEFT(D3543,1)="3",RIGHT(D3543,1)="3",ISNUMBER(--D3543)))),I3543,0))</f>
        <v/>
      </c>
      <c r="T3543" s="34">
        <f>IF(A3543="","",R3543-S3543)</f>
        <v/>
      </c>
      <c r="U3543" s="23">
        <f>IF(A3543="","",IF(O3543=0,"Outside audit periods; ","")&amp;IF(F3543="","No VAT category; ","")&amp;IF(ABS(Q3543)&gt;Setup!$B$10,"VAT ≠ 15% × net; ","")&amp;IF(AND(F3543="Standard domestic 15% (Box 7)",NOT(AND(LEN(D3543)=15,LEFT(D3543,1)="3",RIGHT(D3543,1)="3",ISNUMBER(--D3543)))),"Invalid/missing supplier VAT no; ","")&amp;IF(AND(L3543="Yes",K3543&lt;&gt;"Yes"),"VAT claimed without valid tax invoice; ","")&amp;IF(AND(L3543="Yes",ISNUMBER(SEARCH("blocked",G3543))),"Blocked input VAT claimed; ","")&amp;IF(AND(F3543="Import - VAT paid at customs (Box 8)",M3543=""),"Customs declaration no missing; ","")&amp;IF(AND(F3543="Import - Reverse charge (Box 9)",E3543="Saudi Arabia"),"RCM used for a local supplier; ","")&amp;IF(AND(L3543="Yes",NOT(OR(F3543="Standard domestic 15% (Box 7)",F3543="Import - VAT paid at customs (Box 8)",F3543="Import - Reverse charge (Box 9)"))),"VAT claimed on non-taxable category; ",""))</f>
        <v/>
      </c>
    </row>
    <row r="3544">
      <c r="A3544" s="17" t="n"/>
      <c r="B3544" s="14" t="n"/>
      <c r="C3544" s="14" t="n"/>
      <c r="D3544" s="16" t="n"/>
      <c r="E3544" s="14" t="n"/>
      <c r="F3544" s="14" t="n"/>
      <c r="G3544" s="14" t="n"/>
      <c r="H3544" s="19" t="n"/>
      <c r="I3544" s="19" t="n"/>
      <c r="J3544" s="34">
        <f>IF(A3544="","",H3544+I3544)</f>
        <v/>
      </c>
      <c r="K3544" s="14" t="n"/>
      <c r="L3544" s="14" t="n"/>
      <c r="M3544" s="14" t="n"/>
      <c r="N3544" s="14" t="n"/>
      <c r="O3544" s="20">
        <f>IF(A3544="","",SUMPRODUCT((A3544&gt;=Setup!$C$19:$C$30)*(A3544&lt;=Setup!$D$19:$D$30)*Setup!$A$19:$A$30))</f>
        <v/>
      </c>
      <c r="P3544" s="34">
        <f>IF(A3544="","",IF(OR(F3544="Standard domestic 15% (Box 7)",F3544="Import - VAT paid at customs (Box 8)",F3544="Import - Reverse charge (Box 9)"),ROUND(H3544*Setup!$B$9,2),0))</f>
        <v/>
      </c>
      <c r="Q3544" s="34">
        <f>IF(A3544="","",I3544-P3544)</f>
        <v/>
      </c>
      <c r="R3544" s="34">
        <f>IF(A3544="","",IF(L3544="Yes",I3544,0))</f>
        <v/>
      </c>
      <c r="S3544" s="34">
        <f>IF(A3544="","",IF(AND(L3544="Yes",K3544="Yes",NOT(ISNUMBER(SEARCH("blocked",G3544))),OR(F3544="Standard domestic 15% (Box 7)",F3544="Import - VAT paid at customs (Box 8)",F3544="Import - Reverse charge (Box 9)"),OR(F3544&lt;&gt;"Standard domestic 15% (Box 7)",AND(LEN(D3544)=15,LEFT(D3544,1)="3",RIGHT(D3544,1)="3",ISNUMBER(--D3544)))),I3544,0))</f>
        <v/>
      </c>
      <c r="T3544" s="34">
        <f>IF(A3544="","",R3544-S3544)</f>
        <v/>
      </c>
      <c r="U3544" s="23">
        <f>IF(A3544="","",IF(O3544=0,"Outside audit periods; ","")&amp;IF(F3544="","No VAT category; ","")&amp;IF(ABS(Q3544)&gt;Setup!$B$10,"VAT ≠ 15% × net; ","")&amp;IF(AND(F3544="Standard domestic 15% (Box 7)",NOT(AND(LEN(D3544)=15,LEFT(D3544,1)="3",RIGHT(D3544,1)="3",ISNUMBER(--D3544)))),"Invalid/missing supplier VAT no; ","")&amp;IF(AND(L3544="Yes",K3544&lt;&gt;"Yes"),"VAT claimed without valid tax invoice; ","")&amp;IF(AND(L3544="Yes",ISNUMBER(SEARCH("blocked",G3544))),"Blocked input VAT claimed; ","")&amp;IF(AND(F3544="Import - VAT paid at customs (Box 8)",M3544=""),"Customs declaration no missing; ","")&amp;IF(AND(F3544="Import - Reverse charge (Box 9)",E3544="Saudi Arabia"),"RCM used for a local supplier; ","")&amp;IF(AND(L3544="Yes",NOT(OR(F3544="Standard domestic 15% (Box 7)",F3544="Import - VAT paid at customs (Box 8)",F3544="Import - Reverse charge (Box 9)"))),"VAT claimed on non-taxable category; ",""))</f>
        <v/>
      </c>
    </row>
    <row r="3545">
      <c r="A3545" s="17" t="n"/>
      <c r="B3545" s="14" t="n"/>
      <c r="C3545" s="14" t="n"/>
      <c r="D3545" s="16" t="n"/>
      <c r="E3545" s="14" t="n"/>
      <c r="F3545" s="14" t="n"/>
      <c r="G3545" s="14" t="n"/>
      <c r="H3545" s="19" t="n"/>
      <c r="I3545" s="19" t="n"/>
      <c r="J3545" s="34">
        <f>IF(A3545="","",H3545+I3545)</f>
        <v/>
      </c>
      <c r="K3545" s="14" t="n"/>
      <c r="L3545" s="14" t="n"/>
      <c r="M3545" s="14" t="n"/>
      <c r="N3545" s="14" t="n"/>
      <c r="O3545" s="20">
        <f>IF(A3545="","",SUMPRODUCT((A3545&gt;=Setup!$C$19:$C$30)*(A3545&lt;=Setup!$D$19:$D$30)*Setup!$A$19:$A$30))</f>
        <v/>
      </c>
      <c r="P3545" s="34">
        <f>IF(A3545="","",IF(OR(F3545="Standard domestic 15% (Box 7)",F3545="Import - VAT paid at customs (Box 8)",F3545="Import - Reverse charge (Box 9)"),ROUND(H3545*Setup!$B$9,2),0))</f>
        <v/>
      </c>
      <c r="Q3545" s="34">
        <f>IF(A3545="","",I3545-P3545)</f>
        <v/>
      </c>
      <c r="R3545" s="34">
        <f>IF(A3545="","",IF(L3545="Yes",I3545,0))</f>
        <v/>
      </c>
      <c r="S3545" s="34">
        <f>IF(A3545="","",IF(AND(L3545="Yes",K3545="Yes",NOT(ISNUMBER(SEARCH("blocked",G3545))),OR(F3545="Standard domestic 15% (Box 7)",F3545="Import - VAT paid at customs (Box 8)",F3545="Import - Reverse charge (Box 9)"),OR(F3545&lt;&gt;"Standard domestic 15% (Box 7)",AND(LEN(D3545)=15,LEFT(D3545,1)="3",RIGHT(D3545,1)="3",ISNUMBER(--D3545)))),I3545,0))</f>
        <v/>
      </c>
      <c r="T3545" s="34">
        <f>IF(A3545="","",R3545-S3545)</f>
        <v/>
      </c>
      <c r="U3545" s="23">
        <f>IF(A3545="","",IF(O3545=0,"Outside audit periods; ","")&amp;IF(F3545="","No VAT category; ","")&amp;IF(ABS(Q3545)&gt;Setup!$B$10,"VAT ≠ 15% × net; ","")&amp;IF(AND(F3545="Standard domestic 15% (Box 7)",NOT(AND(LEN(D3545)=15,LEFT(D3545,1)="3",RIGHT(D3545,1)="3",ISNUMBER(--D3545)))),"Invalid/missing supplier VAT no; ","")&amp;IF(AND(L3545="Yes",K3545&lt;&gt;"Yes"),"VAT claimed without valid tax invoice; ","")&amp;IF(AND(L3545="Yes",ISNUMBER(SEARCH("blocked",G3545))),"Blocked input VAT claimed; ","")&amp;IF(AND(F3545="Import - VAT paid at customs (Box 8)",M3545=""),"Customs declaration no missing; ","")&amp;IF(AND(F3545="Import - Reverse charge (Box 9)",E3545="Saudi Arabia"),"RCM used for a local supplier; ","")&amp;IF(AND(L3545="Yes",NOT(OR(F3545="Standard domestic 15% (Box 7)",F3545="Import - VAT paid at customs (Box 8)",F3545="Import - Reverse charge (Box 9)"))),"VAT claimed on non-taxable category; ",""))</f>
        <v/>
      </c>
    </row>
    <row r="3546">
      <c r="A3546" s="17" t="n"/>
      <c r="B3546" s="14" t="n"/>
      <c r="C3546" s="14" t="n"/>
      <c r="D3546" s="16" t="n"/>
      <c r="E3546" s="14" t="n"/>
      <c r="F3546" s="14" t="n"/>
      <c r="G3546" s="14" t="n"/>
      <c r="H3546" s="19" t="n"/>
      <c r="I3546" s="19" t="n"/>
      <c r="J3546" s="34">
        <f>IF(A3546="","",H3546+I3546)</f>
        <v/>
      </c>
      <c r="K3546" s="14" t="n"/>
      <c r="L3546" s="14" t="n"/>
      <c r="M3546" s="14" t="n"/>
      <c r="N3546" s="14" t="n"/>
      <c r="O3546" s="20">
        <f>IF(A3546="","",SUMPRODUCT((A3546&gt;=Setup!$C$19:$C$30)*(A3546&lt;=Setup!$D$19:$D$30)*Setup!$A$19:$A$30))</f>
        <v/>
      </c>
      <c r="P3546" s="34">
        <f>IF(A3546="","",IF(OR(F3546="Standard domestic 15% (Box 7)",F3546="Import - VAT paid at customs (Box 8)",F3546="Import - Reverse charge (Box 9)"),ROUND(H3546*Setup!$B$9,2),0))</f>
        <v/>
      </c>
      <c r="Q3546" s="34">
        <f>IF(A3546="","",I3546-P3546)</f>
        <v/>
      </c>
      <c r="R3546" s="34">
        <f>IF(A3546="","",IF(L3546="Yes",I3546,0))</f>
        <v/>
      </c>
      <c r="S3546" s="34">
        <f>IF(A3546="","",IF(AND(L3546="Yes",K3546="Yes",NOT(ISNUMBER(SEARCH("blocked",G3546))),OR(F3546="Standard domestic 15% (Box 7)",F3546="Import - VAT paid at customs (Box 8)",F3546="Import - Reverse charge (Box 9)"),OR(F3546&lt;&gt;"Standard domestic 15% (Box 7)",AND(LEN(D3546)=15,LEFT(D3546,1)="3",RIGHT(D3546,1)="3",ISNUMBER(--D3546)))),I3546,0))</f>
        <v/>
      </c>
      <c r="T3546" s="34">
        <f>IF(A3546="","",R3546-S3546)</f>
        <v/>
      </c>
      <c r="U3546" s="23">
        <f>IF(A3546="","",IF(O3546=0,"Outside audit periods; ","")&amp;IF(F3546="","No VAT category; ","")&amp;IF(ABS(Q3546)&gt;Setup!$B$10,"VAT ≠ 15% × net; ","")&amp;IF(AND(F3546="Standard domestic 15% (Box 7)",NOT(AND(LEN(D3546)=15,LEFT(D3546,1)="3",RIGHT(D3546,1)="3",ISNUMBER(--D3546)))),"Invalid/missing supplier VAT no; ","")&amp;IF(AND(L3546="Yes",K3546&lt;&gt;"Yes"),"VAT claimed without valid tax invoice; ","")&amp;IF(AND(L3546="Yes",ISNUMBER(SEARCH("blocked",G3546))),"Blocked input VAT claimed; ","")&amp;IF(AND(F3546="Import - VAT paid at customs (Box 8)",M3546=""),"Customs declaration no missing; ","")&amp;IF(AND(F3546="Import - Reverse charge (Box 9)",E3546="Saudi Arabia"),"RCM used for a local supplier; ","")&amp;IF(AND(L3546="Yes",NOT(OR(F3546="Standard domestic 15% (Box 7)",F3546="Import - VAT paid at customs (Box 8)",F3546="Import - Reverse charge (Box 9)"))),"VAT claimed on non-taxable category; ",""))</f>
        <v/>
      </c>
    </row>
    <row r="3547">
      <c r="A3547" s="17" t="n"/>
      <c r="B3547" s="14" t="n"/>
      <c r="C3547" s="14" t="n"/>
      <c r="D3547" s="16" t="n"/>
      <c r="E3547" s="14" t="n"/>
      <c r="F3547" s="14" t="n"/>
      <c r="G3547" s="14" t="n"/>
      <c r="H3547" s="19" t="n"/>
      <c r="I3547" s="19" t="n"/>
      <c r="J3547" s="34">
        <f>IF(A3547="","",H3547+I3547)</f>
        <v/>
      </c>
      <c r="K3547" s="14" t="n"/>
      <c r="L3547" s="14" t="n"/>
      <c r="M3547" s="14" t="n"/>
      <c r="N3547" s="14" t="n"/>
      <c r="O3547" s="20">
        <f>IF(A3547="","",SUMPRODUCT((A3547&gt;=Setup!$C$19:$C$30)*(A3547&lt;=Setup!$D$19:$D$30)*Setup!$A$19:$A$30))</f>
        <v/>
      </c>
      <c r="P3547" s="34">
        <f>IF(A3547="","",IF(OR(F3547="Standard domestic 15% (Box 7)",F3547="Import - VAT paid at customs (Box 8)",F3547="Import - Reverse charge (Box 9)"),ROUND(H3547*Setup!$B$9,2),0))</f>
        <v/>
      </c>
      <c r="Q3547" s="34">
        <f>IF(A3547="","",I3547-P3547)</f>
        <v/>
      </c>
      <c r="R3547" s="34">
        <f>IF(A3547="","",IF(L3547="Yes",I3547,0))</f>
        <v/>
      </c>
      <c r="S3547" s="34">
        <f>IF(A3547="","",IF(AND(L3547="Yes",K3547="Yes",NOT(ISNUMBER(SEARCH("blocked",G3547))),OR(F3547="Standard domestic 15% (Box 7)",F3547="Import - VAT paid at customs (Box 8)",F3547="Import - Reverse charge (Box 9)"),OR(F3547&lt;&gt;"Standard domestic 15% (Box 7)",AND(LEN(D3547)=15,LEFT(D3547,1)="3",RIGHT(D3547,1)="3",ISNUMBER(--D3547)))),I3547,0))</f>
        <v/>
      </c>
      <c r="T3547" s="34">
        <f>IF(A3547="","",R3547-S3547)</f>
        <v/>
      </c>
      <c r="U3547" s="23">
        <f>IF(A3547="","",IF(O3547=0,"Outside audit periods; ","")&amp;IF(F3547="","No VAT category; ","")&amp;IF(ABS(Q3547)&gt;Setup!$B$10,"VAT ≠ 15% × net; ","")&amp;IF(AND(F3547="Standard domestic 15% (Box 7)",NOT(AND(LEN(D3547)=15,LEFT(D3547,1)="3",RIGHT(D3547,1)="3",ISNUMBER(--D3547)))),"Invalid/missing supplier VAT no; ","")&amp;IF(AND(L3547="Yes",K3547&lt;&gt;"Yes"),"VAT claimed without valid tax invoice; ","")&amp;IF(AND(L3547="Yes",ISNUMBER(SEARCH("blocked",G3547))),"Blocked input VAT claimed; ","")&amp;IF(AND(F3547="Import - VAT paid at customs (Box 8)",M3547=""),"Customs declaration no missing; ","")&amp;IF(AND(F3547="Import - Reverse charge (Box 9)",E3547="Saudi Arabia"),"RCM used for a local supplier; ","")&amp;IF(AND(L3547="Yes",NOT(OR(F3547="Standard domestic 15% (Box 7)",F3547="Import - VAT paid at customs (Box 8)",F3547="Import - Reverse charge (Box 9)"))),"VAT claimed on non-taxable category; ",""))</f>
        <v/>
      </c>
    </row>
    <row r="3548">
      <c r="A3548" s="17" t="n"/>
      <c r="B3548" s="14" t="n"/>
      <c r="C3548" s="14" t="n"/>
      <c r="D3548" s="16" t="n"/>
      <c r="E3548" s="14" t="n"/>
      <c r="F3548" s="14" t="n"/>
      <c r="G3548" s="14" t="n"/>
      <c r="H3548" s="19" t="n"/>
      <c r="I3548" s="19" t="n"/>
      <c r="J3548" s="34">
        <f>IF(A3548="","",H3548+I3548)</f>
        <v/>
      </c>
      <c r="K3548" s="14" t="n"/>
      <c r="L3548" s="14" t="n"/>
      <c r="M3548" s="14" t="n"/>
      <c r="N3548" s="14" t="n"/>
      <c r="O3548" s="20">
        <f>IF(A3548="","",SUMPRODUCT((A3548&gt;=Setup!$C$19:$C$30)*(A3548&lt;=Setup!$D$19:$D$30)*Setup!$A$19:$A$30))</f>
        <v/>
      </c>
      <c r="P3548" s="34">
        <f>IF(A3548="","",IF(OR(F3548="Standard domestic 15% (Box 7)",F3548="Import - VAT paid at customs (Box 8)",F3548="Import - Reverse charge (Box 9)"),ROUND(H3548*Setup!$B$9,2),0))</f>
        <v/>
      </c>
      <c r="Q3548" s="34">
        <f>IF(A3548="","",I3548-P3548)</f>
        <v/>
      </c>
      <c r="R3548" s="34">
        <f>IF(A3548="","",IF(L3548="Yes",I3548,0))</f>
        <v/>
      </c>
      <c r="S3548" s="34">
        <f>IF(A3548="","",IF(AND(L3548="Yes",K3548="Yes",NOT(ISNUMBER(SEARCH("blocked",G3548))),OR(F3548="Standard domestic 15% (Box 7)",F3548="Import - VAT paid at customs (Box 8)",F3548="Import - Reverse charge (Box 9)"),OR(F3548&lt;&gt;"Standard domestic 15% (Box 7)",AND(LEN(D3548)=15,LEFT(D3548,1)="3",RIGHT(D3548,1)="3",ISNUMBER(--D3548)))),I3548,0))</f>
        <v/>
      </c>
      <c r="T3548" s="34">
        <f>IF(A3548="","",R3548-S3548)</f>
        <v/>
      </c>
      <c r="U3548" s="23">
        <f>IF(A3548="","",IF(O3548=0,"Outside audit periods; ","")&amp;IF(F3548="","No VAT category; ","")&amp;IF(ABS(Q3548)&gt;Setup!$B$10,"VAT ≠ 15% × net; ","")&amp;IF(AND(F3548="Standard domestic 15% (Box 7)",NOT(AND(LEN(D3548)=15,LEFT(D3548,1)="3",RIGHT(D3548,1)="3",ISNUMBER(--D3548)))),"Invalid/missing supplier VAT no; ","")&amp;IF(AND(L3548="Yes",K3548&lt;&gt;"Yes"),"VAT claimed without valid tax invoice; ","")&amp;IF(AND(L3548="Yes",ISNUMBER(SEARCH("blocked",G3548))),"Blocked input VAT claimed; ","")&amp;IF(AND(F3548="Import - VAT paid at customs (Box 8)",M3548=""),"Customs declaration no missing; ","")&amp;IF(AND(F3548="Import - Reverse charge (Box 9)",E3548="Saudi Arabia"),"RCM used for a local supplier; ","")&amp;IF(AND(L3548="Yes",NOT(OR(F3548="Standard domestic 15% (Box 7)",F3548="Import - VAT paid at customs (Box 8)",F3548="Import - Reverse charge (Box 9)"))),"VAT claimed on non-taxable category; ",""))</f>
        <v/>
      </c>
    </row>
    <row r="3549">
      <c r="A3549" s="17" t="n"/>
      <c r="B3549" s="14" t="n"/>
      <c r="C3549" s="14" t="n"/>
      <c r="D3549" s="16" t="n"/>
      <c r="E3549" s="14" t="n"/>
      <c r="F3549" s="14" t="n"/>
      <c r="G3549" s="14" t="n"/>
      <c r="H3549" s="19" t="n"/>
      <c r="I3549" s="19" t="n"/>
      <c r="J3549" s="34">
        <f>IF(A3549="","",H3549+I3549)</f>
        <v/>
      </c>
      <c r="K3549" s="14" t="n"/>
      <c r="L3549" s="14" t="n"/>
      <c r="M3549" s="14" t="n"/>
      <c r="N3549" s="14" t="n"/>
      <c r="O3549" s="20">
        <f>IF(A3549="","",SUMPRODUCT((A3549&gt;=Setup!$C$19:$C$30)*(A3549&lt;=Setup!$D$19:$D$30)*Setup!$A$19:$A$30))</f>
        <v/>
      </c>
      <c r="P3549" s="34">
        <f>IF(A3549="","",IF(OR(F3549="Standard domestic 15% (Box 7)",F3549="Import - VAT paid at customs (Box 8)",F3549="Import - Reverse charge (Box 9)"),ROUND(H3549*Setup!$B$9,2),0))</f>
        <v/>
      </c>
      <c r="Q3549" s="34">
        <f>IF(A3549="","",I3549-P3549)</f>
        <v/>
      </c>
      <c r="R3549" s="34">
        <f>IF(A3549="","",IF(L3549="Yes",I3549,0))</f>
        <v/>
      </c>
      <c r="S3549" s="34">
        <f>IF(A3549="","",IF(AND(L3549="Yes",K3549="Yes",NOT(ISNUMBER(SEARCH("blocked",G3549))),OR(F3549="Standard domestic 15% (Box 7)",F3549="Import - VAT paid at customs (Box 8)",F3549="Import - Reverse charge (Box 9)"),OR(F3549&lt;&gt;"Standard domestic 15% (Box 7)",AND(LEN(D3549)=15,LEFT(D3549,1)="3",RIGHT(D3549,1)="3",ISNUMBER(--D3549)))),I3549,0))</f>
        <v/>
      </c>
      <c r="T3549" s="34">
        <f>IF(A3549="","",R3549-S3549)</f>
        <v/>
      </c>
      <c r="U3549" s="23">
        <f>IF(A3549="","",IF(O3549=0,"Outside audit periods; ","")&amp;IF(F3549="","No VAT category; ","")&amp;IF(ABS(Q3549)&gt;Setup!$B$10,"VAT ≠ 15% × net; ","")&amp;IF(AND(F3549="Standard domestic 15% (Box 7)",NOT(AND(LEN(D3549)=15,LEFT(D3549,1)="3",RIGHT(D3549,1)="3",ISNUMBER(--D3549)))),"Invalid/missing supplier VAT no; ","")&amp;IF(AND(L3549="Yes",K3549&lt;&gt;"Yes"),"VAT claimed without valid tax invoice; ","")&amp;IF(AND(L3549="Yes",ISNUMBER(SEARCH("blocked",G3549))),"Blocked input VAT claimed; ","")&amp;IF(AND(F3549="Import - VAT paid at customs (Box 8)",M3549=""),"Customs declaration no missing; ","")&amp;IF(AND(F3549="Import - Reverse charge (Box 9)",E3549="Saudi Arabia"),"RCM used for a local supplier; ","")&amp;IF(AND(L3549="Yes",NOT(OR(F3549="Standard domestic 15% (Box 7)",F3549="Import - VAT paid at customs (Box 8)",F3549="Import - Reverse charge (Box 9)"))),"VAT claimed on non-taxable category; ",""))</f>
        <v/>
      </c>
    </row>
    <row r="3550">
      <c r="A3550" s="17" t="n"/>
      <c r="B3550" s="14" t="n"/>
      <c r="C3550" s="14" t="n"/>
      <c r="D3550" s="16" t="n"/>
      <c r="E3550" s="14" t="n"/>
      <c r="F3550" s="14" t="n"/>
      <c r="G3550" s="14" t="n"/>
      <c r="H3550" s="19" t="n"/>
      <c r="I3550" s="19" t="n"/>
      <c r="J3550" s="34">
        <f>IF(A3550="","",H3550+I3550)</f>
        <v/>
      </c>
      <c r="K3550" s="14" t="n"/>
      <c r="L3550" s="14" t="n"/>
      <c r="M3550" s="14" t="n"/>
      <c r="N3550" s="14" t="n"/>
      <c r="O3550" s="20">
        <f>IF(A3550="","",SUMPRODUCT((A3550&gt;=Setup!$C$19:$C$30)*(A3550&lt;=Setup!$D$19:$D$30)*Setup!$A$19:$A$30))</f>
        <v/>
      </c>
      <c r="P3550" s="34">
        <f>IF(A3550="","",IF(OR(F3550="Standard domestic 15% (Box 7)",F3550="Import - VAT paid at customs (Box 8)",F3550="Import - Reverse charge (Box 9)"),ROUND(H3550*Setup!$B$9,2),0))</f>
        <v/>
      </c>
      <c r="Q3550" s="34">
        <f>IF(A3550="","",I3550-P3550)</f>
        <v/>
      </c>
      <c r="R3550" s="34">
        <f>IF(A3550="","",IF(L3550="Yes",I3550,0))</f>
        <v/>
      </c>
      <c r="S3550" s="34">
        <f>IF(A3550="","",IF(AND(L3550="Yes",K3550="Yes",NOT(ISNUMBER(SEARCH("blocked",G3550))),OR(F3550="Standard domestic 15% (Box 7)",F3550="Import - VAT paid at customs (Box 8)",F3550="Import - Reverse charge (Box 9)"),OR(F3550&lt;&gt;"Standard domestic 15% (Box 7)",AND(LEN(D3550)=15,LEFT(D3550,1)="3",RIGHT(D3550,1)="3",ISNUMBER(--D3550)))),I3550,0))</f>
        <v/>
      </c>
      <c r="T3550" s="34">
        <f>IF(A3550="","",R3550-S3550)</f>
        <v/>
      </c>
      <c r="U3550" s="23">
        <f>IF(A3550="","",IF(O3550=0,"Outside audit periods; ","")&amp;IF(F3550="","No VAT category; ","")&amp;IF(ABS(Q3550)&gt;Setup!$B$10,"VAT ≠ 15% × net; ","")&amp;IF(AND(F3550="Standard domestic 15% (Box 7)",NOT(AND(LEN(D3550)=15,LEFT(D3550,1)="3",RIGHT(D3550,1)="3",ISNUMBER(--D3550)))),"Invalid/missing supplier VAT no; ","")&amp;IF(AND(L3550="Yes",K3550&lt;&gt;"Yes"),"VAT claimed without valid tax invoice; ","")&amp;IF(AND(L3550="Yes",ISNUMBER(SEARCH("blocked",G3550))),"Blocked input VAT claimed; ","")&amp;IF(AND(F3550="Import - VAT paid at customs (Box 8)",M3550=""),"Customs declaration no missing; ","")&amp;IF(AND(F3550="Import - Reverse charge (Box 9)",E3550="Saudi Arabia"),"RCM used for a local supplier; ","")&amp;IF(AND(L3550="Yes",NOT(OR(F3550="Standard domestic 15% (Box 7)",F3550="Import - VAT paid at customs (Box 8)",F3550="Import - Reverse charge (Box 9)"))),"VAT claimed on non-taxable category; ",""))</f>
        <v/>
      </c>
    </row>
    <row r="3551">
      <c r="A3551" s="17" t="n"/>
      <c r="B3551" s="14" t="n"/>
      <c r="C3551" s="14" t="n"/>
      <c r="D3551" s="16" t="n"/>
      <c r="E3551" s="14" t="n"/>
      <c r="F3551" s="14" t="n"/>
      <c r="G3551" s="14" t="n"/>
      <c r="H3551" s="19" t="n"/>
      <c r="I3551" s="19" t="n"/>
      <c r="J3551" s="34">
        <f>IF(A3551="","",H3551+I3551)</f>
        <v/>
      </c>
      <c r="K3551" s="14" t="n"/>
      <c r="L3551" s="14" t="n"/>
      <c r="M3551" s="14" t="n"/>
      <c r="N3551" s="14" t="n"/>
      <c r="O3551" s="20">
        <f>IF(A3551="","",SUMPRODUCT((A3551&gt;=Setup!$C$19:$C$30)*(A3551&lt;=Setup!$D$19:$D$30)*Setup!$A$19:$A$30))</f>
        <v/>
      </c>
      <c r="P3551" s="34">
        <f>IF(A3551="","",IF(OR(F3551="Standard domestic 15% (Box 7)",F3551="Import - VAT paid at customs (Box 8)",F3551="Import - Reverse charge (Box 9)"),ROUND(H3551*Setup!$B$9,2),0))</f>
        <v/>
      </c>
      <c r="Q3551" s="34">
        <f>IF(A3551="","",I3551-P3551)</f>
        <v/>
      </c>
      <c r="R3551" s="34">
        <f>IF(A3551="","",IF(L3551="Yes",I3551,0))</f>
        <v/>
      </c>
      <c r="S3551" s="34">
        <f>IF(A3551="","",IF(AND(L3551="Yes",K3551="Yes",NOT(ISNUMBER(SEARCH("blocked",G3551))),OR(F3551="Standard domestic 15% (Box 7)",F3551="Import - VAT paid at customs (Box 8)",F3551="Import - Reverse charge (Box 9)"),OR(F3551&lt;&gt;"Standard domestic 15% (Box 7)",AND(LEN(D3551)=15,LEFT(D3551,1)="3",RIGHT(D3551,1)="3",ISNUMBER(--D3551)))),I3551,0))</f>
        <v/>
      </c>
      <c r="T3551" s="34">
        <f>IF(A3551="","",R3551-S3551)</f>
        <v/>
      </c>
      <c r="U3551" s="23">
        <f>IF(A3551="","",IF(O3551=0,"Outside audit periods; ","")&amp;IF(F3551="","No VAT category; ","")&amp;IF(ABS(Q3551)&gt;Setup!$B$10,"VAT ≠ 15% × net; ","")&amp;IF(AND(F3551="Standard domestic 15% (Box 7)",NOT(AND(LEN(D3551)=15,LEFT(D3551,1)="3",RIGHT(D3551,1)="3",ISNUMBER(--D3551)))),"Invalid/missing supplier VAT no; ","")&amp;IF(AND(L3551="Yes",K3551&lt;&gt;"Yes"),"VAT claimed without valid tax invoice; ","")&amp;IF(AND(L3551="Yes",ISNUMBER(SEARCH("blocked",G3551))),"Blocked input VAT claimed; ","")&amp;IF(AND(F3551="Import - VAT paid at customs (Box 8)",M3551=""),"Customs declaration no missing; ","")&amp;IF(AND(F3551="Import - Reverse charge (Box 9)",E3551="Saudi Arabia"),"RCM used for a local supplier; ","")&amp;IF(AND(L3551="Yes",NOT(OR(F3551="Standard domestic 15% (Box 7)",F3551="Import - VAT paid at customs (Box 8)",F3551="Import - Reverse charge (Box 9)"))),"VAT claimed on non-taxable category; ",""))</f>
        <v/>
      </c>
    </row>
    <row r="3552">
      <c r="A3552" s="17" t="n"/>
      <c r="B3552" s="14" t="n"/>
      <c r="C3552" s="14" t="n"/>
      <c r="D3552" s="16" t="n"/>
      <c r="E3552" s="14" t="n"/>
      <c r="F3552" s="14" t="n"/>
      <c r="G3552" s="14" t="n"/>
      <c r="H3552" s="19" t="n"/>
      <c r="I3552" s="19" t="n"/>
      <c r="J3552" s="34">
        <f>IF(A3552="","",H3552+I3552)</f>
        <v/>
      </c>
      <c r="K3552" s="14" t="n"/>
      <c r="L3552" s="14" t="n"/>
      <c r="M3552" s="14" t="n"/>
      <c r="N3552" s="14" t="n"/>
      <c r="O3552" s="20">
        <f>IF(A3552="","",SUMPRODUCT((A3552&gt;=Setup!$C$19:$C$30)*(A3552&lt;=Setup!$D$19:$D$30)*Setup!$A$19:$A$30))</f>
        <v/>
      </c>
      <c r="P3552" s="34">
        <f>IF(A3552="","",IF(OR(F3552="Standard domestic 15% (Box 7)",F3552="Import - VAT paid at customs (Box 8)",F3552="Import - Reverse charge (Box 9)"),ROUND(H3552*Setup!$B$9,2),0))</f>
        <v/>
      </c>
      <c r="Q3552" s="34">
        <f>IF(A3552="","",I3552-P3552)</f>
        <v/>
      </c>
      <c r="R3552" s="34">
        <f>IF(A3552="","",IF(L3552="Yes",I3552,0))</f>
        <v/>
      </c>
      <c r="S3552" s="34">
        <f>IF(A3552="","",IF(AND(L3552="Yes",K3552="Yes",NOT(ISNUMBER(SEARCH("blocked",G3552))),OR(F3552="Standard domestic 15% (Box 7)",F3552="Import - VAT paid at customs (Box 8)",F3552="Import - Reverse charge (Box 9)"),OR(F3552&lt;&gt;"Standard domestic 15% (Box 7)",AND(LEN(D3552)=15,LEFT(D3552,1)="3",RIGHT(D3552,1)="3",ISNUMBER(--D3552)))),I3552,0))</f>
        <v/>
      </c>
      <c r="T3552" s="34">
        <f>IF(A3552="","",R3552-S3552)</f>
        <v/>
      </c>
      <c r="U3552" s="23">
        <f>IF(A3552="","",IF(O3552=0,"Outside audit periods; ","")&amp;IF(F3552="","No VAT category; ","")&amp;IF(ABS(Q3552)&gt;Setup!$B$10,"VAT ≠ 15% × net; ","")&amp;IF(AND(F3552="Standard domestic 15% (Box 7)",NOT(AND(LEN(D3552)=15,LEFT(D3552,1)="3",RIGHT(D3552,1)="3",ISNUMBER(--D3552)))),"Invalid/missing supplier VAT no; ","")&amp;IF(AND(L3552="Yes",K3552&lt;&gt;"Yes"),"VAT claimed without valid tax invoice; ","")&amp;IF(AND(L3552="Yes",ISNUMBER(SEARCH("blocked",G3552))),"Blocked input VAT claimed; ","")&amp;IF(AND(F3552="Import - VAT paid at customs (Box 8)",M3552=""),"Customs declaration no missing; ","")&amp;IF(AND(F3552="Import - Reverse charge (Box 9)",E3552="Saudi Arabia"),"RCM used for a local supplier; ","")&amp;IF(AND(L3552="Yes",NOT(OR(F3552="Standard domestic 15% (Box 7)",F3552="Import - VAT paid at customs (Box 8)",F3552="Import - Reverse charge (Box 9)"))),"VAT claimed on non-taxable category; ",""))</f>
        <v/>
      </c>
    </row>
    <row r="3553">
      <c r="A3553" s="17" t="n"/>
      <c r="B3553" s="14" t="n"/>
      <c r="C3553" s="14" t="n"/>
      <c r="D3553" s="16" t="n"/>
      <c r="E3553" s="14" t="n"/>
      <c r="F3553" s="14" t="n"/>
      <c r="G3553" s="14" t="n"/>
      <c r="H3553" s="19" t="n"/>
      <c r="I3553" s="19" t="n"/>
      <c r="J3553" s="34">
        <f>IF(A3553="","",H3553+I3553)</f>
        <v/>
      </c>
      <c r="K3553" s="14" t="n"/>
      <c r="L3553" s="14" t="n"/>
      <c r="M3553" s="14" t="n"/>
      <c r="N3553" s="14" t="n"/>
      <c r="O3553" s="20">
        <f>IF(A3553="","",SUMPRODUCT((A3553&gt;=Setup!$C$19:$C$30)*(A3553&lt;=Setup!$D$19:$D$30)*Setup!$A$19:$A$30))</f>
        <v/>
      </c>
      <c r="P3553" s="34">
        <f>IF(A3553="","",IF(OR(F3553="Standard domestic 15% (Box 7)",F3553="Import - VAT paid at customs (Box 8)",F3553="Import - Reverse charge (Box 9)"),ROUND(H3553*Setup!$B$9,2),0))</f>
        <v/>
      </c>
      <c r="Q3553" s="34">
        <f>IF(A3553="","",I3553-P3553)</f>
        <v/>
      </c>
      <c r="R3553" s="34">
        <f>IF(A3553="","",IF(L3553="Yes",I3553,0))</f>
        <v/>
      </c>
      <c r="S3553" s="34">
        <f>IF(A3553="","",IF(AND(L3553="Yes",K3553="Yes",NOT(ISNUMBER(SEARCH("blocked",G3553))),OR(F3553="Standard domestic 15% (Box 7)",F3553="Import - VAT paid at customs (Box 8)",F3553="Import - Reverse charge (Box 9)"),OR(F3553&lt;&gt;"Standard domestic 15% (Box 7)",AND(LEN(D3553)=15,LEFT(D3553,1)="3",RIGHT(D3553,1)="3",ISNUMBER(--D3553)))),I3553,0))</f>
        <v/>
      </c>
      <c r="T3553" s="34">
        <f>IF(A3553="","",R3553-S3553)</f>
        <v/>
      </c>
      <c r="U3553" s="23">
        <f>IF(A3553="","",IF(O3553=0,"Outside audit periods; ","")&amp;IF(F3553="","No VAT category; ","")&amp;IF(ABS(Q3553)&gt;Setup!$B$10,"VAT ≠ 15% × net; ","")&amp;IF(AND(F3553="Standard domestic 15% (Box 7)",NOT(AND(LEN(D3553)=15,LEFT(D3553,1)="3",RIGHT(D3553,1)="3",ISNUMBER(--D3553)))),"Invalid/missing supplier VAT no; ","")&amp;IF(AND(L3553="Yes",K3553&lt;&gt;"Yes"),"VAT claimed without valid tax invoice; ","")&amp;IF(AND(L3553="Yes",ISNUMBER(SEARCH("blocked",G3553))),"Blocked input VAT claimed; ","")&amp;IF(AND(F3553="Import - VAT paid at customs (Box 8)",M3553=""),"Customs declaration no missing; ","")&amp;IF(AND(F3553="Import - Reverse charge (Box 9)",E3553="Saudi Arabia"),"RCM used for a local supplier; ","")&amp;IF(AND(L3553="Yes",NOT(OR(F3553="Standard domestic 15% (Box 7)",F3553="Import - VAT paid at customs (Box 8)",F3553="Import - Reverse charge (Box 9)"))),"VAT claimed on non-taxable category; ",""))</f>
        <v/>
      </c>
    </row>
    <row r="3554">
      <c r="A3554" s="17" t="n"/>
      <c r="B3554" s="14" t="n"/>
      <c r="C3554" s="14" t="n"/>
      <c r="D3554" s="16" t="n"/>
      <c r="E3554" s="14" t="n"/>
      <c r="F3554" s="14" t="n"/>
      <c r="G3554" s="14" t="n"/>
      <c r="H3554" s="19" t="n"/>
      <c r="I3554" s="19" t="n"/>
      <c r="J3554" s="34">
        <f>IF(A3554="","",H3554+I3554)</f>
        <v/>
      </c>
      <c r="K3554" s="14" t="n"/>
      <c r="L3554" s="14" t="n"/>
      <c r="M3554" s="14" t="n"/>
      <c r="N3554" s="14" t="n"/>
      <c r="O3554" s="20">
        <f>IF(A3554="","",SUMPRODUCT((A3554&gt;=Setup!$C$19:$C$30)*(A3554&lt;=Setup!$D$19:$D$30)*Setup!$A$19:$A$30))</f>
        <v/>
      </c>
      <c r="P3554" s="34">
        <f>IF(A3554="","",IF(OR(F3554="Standard domestic 15% (Box 7)",F3554="Import - VAT paid at customs (Box 8)",F3554="Import - Reverse charge (Box 9)"),ROUND(H3554*Setup!$B$9,2),0))</f>
        <v/>
      </c>
      <c r="Q3554" s="34">
        <f>IF(A3554="","",I3554-P3554)</f>
        <v/>
      </c>
      <c r="R3554" s="34">
        <f>IF(A3554="","",IF(L3554="Yes",I3554,0))</f>
        <v/>
      </c>
      <c r="S3554" s="34">
        <f>IF(A3554="","",IF(AND(L3554="Yes",K3554="Yes",NOT(ISNUMBER(SEARCH("blocked",G3554))),OR(F3554="Standard domestic 15% (Box 7)",F3554="Import - VAT paid at customs (Box 8)",F3554="Import - Reverse charge (Box 9)"),OR(F3554&lt;&gt;"Standard domestic 15% (Box 7)",AND(LEN(D3554)=15,LEFT(D3554,1)="3",RIGHT(D3554,1)="3",ISNUMBER(--D3554)))),I3554,0))</f>
        <v/>
      </c>
      <c r="T3554" s="34">
        <f>IF(A3554="","",R3554-S3554)</f>
        <v/>
      </c>
      <c r="U3554" s="23">
        <f>IF(A3554="","",IF(O3554=0,"Outside audit periods; ","")&amp;IF(F3554="","No VAT category; ","")&amp;IF(ABS(Q3554)&gt;Setup!$B$10,"VAT ≠ 15% × net; ","")&amp;IF(AND(F3554="Standard domestic 15% (Box 7)",NOT(AND(LEN(D3554)=15,LEFT(D3554,1)="3",RIGHT(D3554,1)="3",ISNUMBER(--D3554)))),"Invalid/missing supplier VAT no; ","")&amp;IF(AND(L3554="Yes",K3554&lt;&gt;"Yes"),"VAT claimed without valid tax invoice; ","")&amp;IF(AND(L3554="Yes",ISNUMBER(SEARCH("blocked",G3554))),"Blocked input VAT claimed; ","")&amp;IF(AND(F3554="Import - VAT paid at customs (Box 8)",M3554=""),"Customs declaration no missing; ","")&amp;IF(AND(F3554="Import - Reverse charge (Box 9)",E3554="Saudi Arabia"),"RCM used for a local supplier; ","")&amp;IF(AND(L3554="Yes",NOT(OR(F3554="Standard domestic 15% (Box 7)",F3554="Import - VAT paid at customs (Box 8)",F3554="Import - Reverse charge (Box 9)"))),"VAT claimed on non-taxable category; ",""))</f>
        <v/>
      </c>
    </row>
    <row r="3555">
      <c r="A3555" s="17" t="n"/>
      <c r="B3555" s="14" t="n"/>
      <c r="C3555" s="14" t="n"/>
      <c r="D3555" s="16" t="n"/>
      <c r="E3555" s="14" t="n"/>
      <c r="F3555" s="14" t="n"/>
      <c r="G3555" s="14" t="n"/>
      <c r="H3555" s="19" t="n"/>
      <c r="I3555" s="19" t="n"/>
      <c r="J3555" s="34">
        <f>IF(A3555="","",H3555+I3555)</f>
        <v/>
      </c>
      <c r="K3555" s="14" t="n"/>
      <c r="L3555" s="14" t="n"/>
      <c r="M3555" s="14" t="n"/>
      <c r="N3555" s="14" t="n"/>
      <c r="O3555" s="20">
        <f>IF(A3555="","",SUMPRODUCT((A3555&gt;=Setup!$C$19:$C$30)*(A3555&lt;=Setup!$D$19:$D$30)*Setup!$A$19:$A$30))</f>
        <v/>
      </c>
      <c r="P3555" s="34">
        <f>IF(A3555="","",IF(OR(F3555="Standard domestic 15% (Box 7)",F3555="Import - VAT paid at customs (Box 8)",F3555="Import - Reverse charge (Box 9)"),ROUND(H3555*Setup!$B$9,2),0))</f>
        <v/>
      </c>
      <c r="Q3555" s="34">
        <f>IF(A3555="","",I3555-P3555)</f>
        <v/>
      </c>
      <c r="R3555" s="34">
        <f>IF(A3555="","",IF(L3555="Yes",I3555,0))</f>
        <v/>
      </c>
      <c r="S3555" s="34">
        <f>IF(A3555="","",IF(AND(L3555="Yes",K3555="Yes",NOT(ISNUMBER(SEARCH("blocked",G3555))),OR(F3555="Standard domestic 15% (Box 7)",F3555="Import - VAT paid at customs (Box 8)",F3555="Import - Reverse charge (Box 9)"),OR(F3555&lt;&gt;"Standard domestic 15% (Box 7)",AND(LEN(D3555)=15,LEFT(D3555,1)="3",RIGHT(D3555,1)="3",ISNUMBER(--D3555)))),I3555,0))</f>
        <v/>
      </c>
      <c r="T3555" s="34">
        <f>IF(A3555="","",R3555-S3555)</f>
        <v/>
      </c>
      <c r="U3555" s="23">
        <f>IF(A3555="","",IF(O3555=0,"Outside audit periods; ","")&amp;IF(F3555="","No VAT category; ","")&amp;IF(ABS(Q3555)&gt;Setup!$B$10,"VAT ≠ 15% × net; ","")&amp;IF(AND(F3555="Standard domestic 15% (Box 7)",NOT(AND(LEN(D3555)=15,LEFT(D3555,1)="3",RIGHT(D3555,1)="3",ISNUMBER(--D3555)))),"Invalid/missing supplier VAT no; ","")&amp;IF(AND(L3555="Yes",K3555&lt;&gt;"Yes"),"VAT claimed without valid tax invoice; ","")&amp;IF(AND(L3555="Yes",ISNUMBER(SEARCH("blocked",G3555))),"Blocked input VAT claimed; ","")&amp;IF(AND(F3555="Import - VAT paid at customs (Box 8)",M3555=""),"Customs declaration no missing; ","")&amp;IF(AND(F3555="Import - Reverse charge (Box 9)",E3555="Saudi Arabia"),"RCM used for a local supplier; ","")&amp;IF(AND(L3555="Yes",NOT(OR(F3555="Standard domestic 15% (Box 7)",F3555="Import - VAT paid at customs (Box 8)",F3555="Import - Reverse charge (Box 9)"))),"VAT claimed on non-taxable category; ",""))</f>
        <v/>
      </c>
    </row>
    <row r="3556">
      <c r="A3556" s="17" t="n"/>
      <c r="B3556" s="14" t="n"/>
      <c r="C3556" s="14" t="n"/>
      <c r="D3556" s="16" t="n"/>
      <c r="E3556" s="14" t="n"/>
      <c r="F3556" s="14" t="n"/>
      <c r="G3556" s="14" t="n"/>
      <c r="H3556" s="19" t="n"/>
      <c r="I3556" s="19" t="n"/>
      <c r="J3556" s="34">
        <f>IF(A3556="","",H3556+I3556)</f>
        <v/>
      </c>
      <c r="K3556" s="14" t="n"/>
      <c r="L3556" s="14" t="n"/>
      <c r="M3556" s="14" t="n"/>
      <c r="N3556" s="14" t="n"/>
      <c r="O3556" s="20">
        <f>IF(A3556="","",SUMPRODUCT((A3556&gt;=Setup!$C$19:$C$30)*(A3556&lt;=Setup!$D$19:$D$30)*Setup!$A$19:$A$30))</f>
        <v/>
      </c>
      <c r="P3556" s="34">
        <f>IF(A3556="","",IF(OR(F3556="Standard domestic 15% (Box 7)",F3556="Import - VAT paid at customs (Box 8)",F3556="Import - Reverse charge (Box 9)"),ROUND(H3556*Setup!$B$9,2),0))</f>
        <v/>
      </c>
      <c r="Q3556" s="34">
        <f>IF(A3556="","",I3556-P3556)</f>
        <v/>
      </c>
      <c r="R3556" s="34">
        <f>IF(A3556="","",IF(L3556="Yes",I3556,0))</f>
        <v/>
      </c>
      <c r="S3556" s="34">
        <f>IF(A3556="","",IF(AND(L3556="Yes",K3556="Yes",NOT(ISNUMBER(SEARCH("blocked",G3556))),OR(F3556="Standard domestic 15% (Box 7)",F3556="Import - VAT paid at customs (Box 8)",F3556="Import - Reverse charge (Box 9)"),OR(F3556&lt;&gt;"Standard domestic 15% (Box 7)",AND(LEN(D3556)=15,LEFT(D3556,1)="3",RIGHT(D3556,1)="3",ISNUMBER(--D3556)))),I3556,0))</f>
        <v/>
      </c>
      <c r="T3556" s="34">
        <f>IF(A3556="","",R3556-S3556)</f>
        <v/>
      </c>
      <c r="U3556" s="23">
        <f>IF(A3556="","",IF(O3556=0,"Outside audit periods; ","")&amp;IF(F3556="","No VAT category; ","")&amp;IF(ABS(Q3556)&gt;Setup!$B$10,"VAT ≠ 15% × net; ","")&amp;IF(AND(F3556="Standard domestic 15% (Box 7)",NOT(AND(LEN(D3556)=15,LEFT(D3556,1)="3",RIGHT(D3556,1)="3",ISNUMBER(--D3556)))),"Invalid/missing supplier VAT no; ","")&amp;IF(AND(L3556="Yes",K3556&lt;&gt;"Yes"),"VAT claimed without valid tax invoice; ","")&amp;IF(AND(L3556="Yes",ISNUMBER(SEARCH("blocked",G3556))),"Blocked input VAT claimed; ","")&amp;IF(AND(F3556="Import - VAT paid at customs (Box 8)",M3556=""),"Customs declaration no missing; ","")&amp;IF(AND(F3556="Import - Reverse charge (Box 9)",E3556="Saudi Arabia"),"RCM used for a local supplier; ","")&amp;IF(AND(L3556="Yes",NOT(OR(F3556="Standard domestic 15% (Box 7)",F3556="Import - VAT paid at customs (Box 8)",F3556="Import - Reverse charge (Box 9)"))),"VAT claimed on non-taxable category; ",""))</f>
        <v/>
      </c>
    </row>
    <row r="3557">
      <c r="A3557" s="17" t="n"/>
      <c r="B3557" s="14" t="n"/>
      <c r="C3557" s="14" t="n"/>
      <c r="D3557" s="16" t="n"/>
      <c r="E3557" s="14" t="n"/>
      <c r="F3557" s="14" t="n"/>
      <c r="G3557" s="14" t="n"/>
      <c r="H3557" s="19" t="n"/>
      <c r="I3557" s="19" t="n"/>
      <c r="J3557" s="34">
        <f>IF(A3557="","",H3557+I3557)</f>
        <v/>
      </c>
      <c r="K3557" s="14" t="n"/>
      <c r="L3557" s="14" t="n"/>
      <c r="M3557" s="14" t="n"/>
      <c r="N3557" s="14" t="n"/>
      <c r="O3557" s="20">
        <f>IF(A3557="","",SUMPRODUCT((A3557&gt;=Setup!$C$19:$C$30)*(A3557&lt;=Setup!$D$19:$D$30)*Setup!$A$19:$A$30))</f>
        <v/>
      </c>
      <c r="P3557" s="34">
        <f>IF(A3557="","",IF(OR(F3557="Standard domestic 15% (Box 7)",F3557="Import - VAT paid at customs (Box 8)",F3557="Import - Reverse charge (Box 9)"),ROUND(H3557*Setup!$B$9,2),0))</f>
        <v/>
      </c>
      <c r="Q3557" s="34">
        <f>IF(A3557="","",I3557-P3557)</f>
        <v/>
      </c>
      <c r="R3557" s="34">
        <f>IF(A3557="","",IF(L3557="Yes",I3557,0))</f>
        <v/>
      </c>
      <c r="S3557" s="34">
        <f>IF(A3557="","",IF(AND(L3557="Yes",K3557="Yes",NOT(ISNUMBER(SEARCH("blocked",G3557))),OR(F3557="Standard domestic 15% (Box 7)",F3557="Import - VAT paid at customs (Box 8)",F3557="Import - Reverse charge (Box 9)"),OR(F3557&lt;&gt;"Standard domestic 15% (Box 7)",AND(LEN(D3557)=15,LEFT(D3557,1)="3",RIGHT(D3557,1)="3",ISNUMBER(--D3557)))),I3557,0))</f>
        <v/>
      </c>
      <c r="T3557" s="34">
        <f>IF(A3557="","",R3557-S3557)</f>
        <v/>
      </c>
      <c r="U3557" s="23">
        <f>IF(A3557="","",IF(O3557=0,"Outside audit periods; ","")&amp;IF(F3557="","No VAT category; ","")&amp;IF(ABS(Q3557)&gt;Setup!$B$10,"VAT ≠ 15% × net; ","")&amp;IF(AND(F3557="Standard domestic 15% (Box 7)",NOT(AND(LEN(D3557)=15,LEFT(D3557,1)="3",RIGHT(D3557,1)="3",ISNUMBER(--D3557)))),"Invalid/missing supplier VAT no; ","")&amp;IF(AND(L3557="Yes",K3557&lt;&gt;"Yes"),"VAT claimed without valid tax invoice; ","")&amp;IF(AND(L3557="Yes",ISNUMBER(SEARCH("blocked",G3557))),"Blocked input VAT claimed; ","")&amp;IF(AND(F3557="Import - VAT paid at customs (Box 8)",M3557=""),"Customs declaration no missing; ","")&amp;IF(AND(F3557="Import - Reverse charge (Box 9)",E3557="Saudi Arabia"),"RCM used for a local supplier; ","")&amp;IF(AND(L3557="Yes",NOT(OR(F3557="Standard domestic 15% (Box 7)",F3557="Import - VAT paid at customs (Box 8)",F3557="Import - Reverse charge (Box 9)"))),"VAT claimed on non-taxable category; ",""))</f>
        <v/>
      </c>
    </row>
    <row r="3558">
      <c r="A3558" s="17" t="n"/>
      <c r="B3558" s="14" t="n"/>
      <c r="C3558" s="14" t="n"/>
      <c r="D3558" s="16" t="n"/>
      <c r="E3558" s="14" t="n"/>
      <c r="F3558" s="14" t="n"/>
      <c r="G3558" s="14" t="n"/>
      <c r="H3558" s="19" t="n"/>
      <c r="I3558" s="19" t="n"/>
      <c r="J3558" s="34">
        <f>IF(A3558="","",H3558+I3558)</f>
        <v/>
      </c>
      <c r="K3558" s="14" t="n"/>
      <c r="L3558" s="14" t="n"/>
      <c r="M3558" s="14" t="n"/>
      <c r="N3558" s="14" t="n"/>
      <c r="O3558" s="20">
        <f>IF(A3558="","",SUMPRODUCT((A3558&gt;=Setup!$C$19:$C$30)*(A3558&lt;=Setup!$D$19:$D$30)*Setup!$A$19:$A$30))</f>
        <v/>
      </c>
      <c r="P3558" s="34">
        <f>IF(A3558="","",IF(OR(F3558="Standard domestic 15% (Box 7)",F3558="Import - VAT paid at customs (Box 8)",F3558="Import - Reverse charge (Box 9)"),ROUND(H3558*Setup!$B$9,2),0))</f>
        <v/>
      </c>
      <c r="Q3558" s="34">
        <f>IF(A3558="","",I3558-P3558)</f>
        <v/>
      </c>
      <c r="R3558" s="34">
        <f>IF(A3558="","",IF(L3558="Yes",I3558,0))</f>
        <v/>
      </c>
      <c r="S3558" s="34">
        <f>IF(A3558="","",IF(AND(L3558="Yes",K3558="Yes",NOT(ISNUMBER(SEARCH("blocked",G3558))),OR(F3558="Standard domestic 15% (Box 7)",F3558="Import - VAT paid at customs (Box 8)",F3558="Import - Reverse charge (Box 9)"),OR(F3558&lt;&gt;"Standard domestic 15% (Box 7)",AND(LEN(D3558)=15,LEFT(D3558,1)="3",RIGHT(D3558,1)="3",ISNUMBER(--D3558)))),I3558,0))</f>
        <v/>
      </c>
      <c r="T3558" s="34">
        <f>IF(A3558="","",R3558-S3558)</f>
        <v/>
      </c>
      <c r="U3558" s="23">
        <f>IF(A3558="","",IF(O3558=0,"Outside audit periods; ","")&amp;IF(F3558="","No VAT category; ","")&amp;IF(ABS(Q3558)&gt;Setup!$B$10,"VAT ≠ 15% × net; ","")&amp;IF(AND(F3558="Standard domestic 15% (Box 7)",NOT(AND(LEN(D3558)=15,LEFT(D3558,1)="3",RIGHT(D3558,1)="3",ISNUMBER(--D3558)))),"Invalid/missing supplier VAT no; ","")&amp;IF(AND(L3558="Yes",K3558&lt;&gt;"Yes"),"VAT claimed without valid tax invoice; ","")&amp;IF(AND(L3558="Yes",ISNUMBER(SEARCH("blocked",G3558))),"Blocked input VAT claimed; ","")&amp;IF(AND(F3558="Import - VAT paid at customs (Box 8)",M3558=""),"Customs declaration no missing; ","")&amp;IF(AND(F3558="Import - Reverse charge (Box 9)",E3558="Saudi Arabia"),"RCM used for a local supplier; ","")&amp;IF(AND(L3558="Yes",NOT(OR(F3558="Standard domestic 15% (Box 7)",F3558="Import - VAT paid at customs (Box 8)",F3558="Import - Reverse charge (Box 9)"))),"VAT claimed on non-taxable category; ",""))</f>
        <v/>
      </c>
    </row>
    <row r="3559">
      <c r="A3559" s="17" t="n"/>
      <c r="B3559" s="14" t="n"/>
      <c r="C3559" s="14" t="n"/>
      <c r="D3559" s="16" t="n"/>
      <c r="E3559" s="14" t="n"/>
      <c r="F3559" s="14" t="n"/>
      <c r="G3559" s="14" t="n"/>
      <c r="H3559" s="19" t="n"/>
      <c r="I3559" s="19" t="n"/>
      <c r="J3559" s="34">
        <f>IF(A3559="","",H3559+I3559)</f>
        <v/>
      </c>
      <c r="K3559" s="14" t="n"/>
      <c r="L3559" s="14" t="n"/>
      <c r="M3559" s="14" t="n"/>
      <c r="N3559" s="14" t="n"/>
      <c r="O3559" s="20">
        <f>IF(A3559="","",SUMPRODUCT((A3559&gt;=Setup!$C$19:$C$30)*(A3559&lt;=Setup!$D$19:$D$30)*Setup!$A$19:$A$30))</f>
        <v/>
      </c>
      <c r="P3559" s="34">
        <f>IF(A3559="","",IF(OR(F3559="Standard domestic 15% (Box 7)",F3559="Import - VAT paid at customs (Box 8)",F3559="Import - Reverse charge (Box 9)"),ROUND(H3559*Setup!$B$9,2),0))</f>
        <v/>
      </c>
      <c r="Q3559" s="34">
        <f>IF(A3559="","",I3559-P3559)</f>
        <v/>
      </c>
      <c r="R3559" s="34">
        <f>IF(A3559="","",IF(L3559="Yes",I3559,0))</f>
        <v/>
      </c>
      <c r="S3559" s="34">
        <f>IF(A3559="","",IF(AND(L3559="Yes",K3559="Yes",NOT(ISNUMBER(SEARCH("blocked",G3559))),OR(F3559="Standard domestic 15% (Box 7)",F3559="Import - VAT paid at customs (Box 8)",F3559="Import - Reverse charge (Box 9)"),OR(F3559&lt;&gt;"Standard domestic 15% (Box 7)",AND(LEN(D3559)=15,LEFT(D3559,1)="3",RIGHT(D3559,1)="3",ISNUMBER(--D3559)))),I3559,0))</f>
        <v/>
      </c>
      <c r="T3559" s="34">
        <f>IF(A3559="","",R3559-S3559)</f>
        <v/>
      </c>
      <c r="U3559" s="23">
        <f>IF(A3559="","",IF(O3559=0,"Outside audit periods; ","")&amp;IF(F3559="","No VAT category; ","")&amp;IF(ABS(Q3559)&gt;Setup!$B$10,"VAT ≠ 15% × net; ","")&amp;IF(AND(F3559="Standard domestic 15% (Box 7)",NOT(AND(LEN(D3559)=15,LEFT(D3559,1)="3",RIGHT(D3559,1)="3",ISNUMBER(--D3559)))),"Invalid/missing supplier VAT no; ","")&amp;IF(AND(L3559="Yes",K3559&lt;&gt;"Yes"),"VAT claimed without valid tax invoice; ","")&amp;IF(AND(L3559="Yes",ISNUMBER(SEARCH("blocked",G3559))),"Blocked input VAT claimed; ","")&amp;IF(AND(F3559="Import - VAT paid at customs (Box 8)",M3559=""),"Customs declaration no missing; ","")&amp;IF(AND(F3559="Import - Reverse charge (Box 9)",E3559="Saudi Arabia"),"RCM used for a local supplier; ","")&amp;IF(AND(L3559="Yes",NOT(OR(F3559="Standard domestic 15% (Box 7)",F3559="Import - VAT paid at customs (Box 8)",F3559="Import - Reverse charge (Box 9)"))),"VAT claimed on non-taxable category; ",""))</f>
        <v/>
      </c>
    </row>
    <row r="3560">
      <c r="A3560" s="17" t="n"/>
      <c r="B3560" s="14" t="n"/>
      <c r="C3560" s="14" t="n"/>
      <c r="D3560" s="16" t="n"/>
      <c r="E3560" s="14" t="n"/>
      <c r="F3560" s="14" t="n"/>
      <c r="G3560" s="14" t="n"/>
      <c r="H3560" s="19" t="n"/>
      <c r="I3560" s="19" t="n"/>
      <c r="J3560" s="34">
        <f>IF(A3560="","",H3560+I3560)</f>
        <v/>
      </c>
      <c r="K3560" s="14" t="n"/>
      <c r="L3560" s="14" t="n"/>
      <c r="M3560" s="14" t="n"/>
      <c r="N3560" s="14" t="n"/>
      <c r="O3560" s="20">
        <f>IF(A3560="","",SUMPRODUCT((A3560&gt;=Setup!$C$19:$C$30)*(A3560&lt;=Setup!$D$19:$D$30)*Setup!$A$19:$A$30))</f>
        <v/>
      </c>
      <c r="P3560" s="34">
        <f>IF(A3560="","",IF(OR(F3560="Standard domestic 15% (Box 7)",F3560="Import - VAT paid at customs (Box 8)",F3560="Import - Reverse charge (Box 9)"),ROUND(H3560*Setup!$B$9,2),0))</f>
        <v/>
      </c>
      <c r="Q3560" s="34">
        <f>IF(A3560="","",I3560-P3560)</f>
        <v/>
      </c>
      <c r="R3560" s="34">
        <f>IF(A3560="","",IF(L3560="Yes",I3560,0))</f>
        <v/>
      </c>
      <c r="S3560" s="34">
        <f>IF(A3560="","",IF(AND(L3560="Yes",K3560="Yes",NOT(ISNUMBER(SEARCH("blocked",G3560))),OR(F3560="Standard domestic 15% (Box 7)",F3560="Import - VAT paid at customs (Box 8)",F3560="Import - Reverse charge (Box 9)"),OR(F3560&lt;&gt;"Standard domestic 15% (Box 7)",AND(LEN(D3560)=15,LEFT(D3560,1)="3",RIGHT(D3560,1)="3",ISNUMBER(--D3560)))),I3560,0))</f>
        <v/>
      </c>
      <c r="T3560" s="34">
        <f>IF(A3560="","",R3560-S3560)</f>
        <v/>
      </c>
      <c r="U3560" s="23">
        <f>IF(A3560="","",IF(O3560=0,"Outside audit periods; ","")&amp;IF(F3560="","No VAT category; ","")&amp;IF(ABS(Q3560)&gt;Setup!$B$10,"VAT ≠ 15% × net; ","")&amp;IF(AND(F3560="Standard domestic 15% (Box 7)",NOT(AND(LEN(D3560)=15,LEFT(D3560,1)="3",RIGHT(D3560,1)="3",ISNUMBER(--D3560)))),"Invalid/missing supplier VAT no; ","")&amp;IF(AND(L3560="Yes",K3560&lt;&gt;"Yes"),"VAT claimed without valid tax invoice; ","")&amp;IF(AND(L3560="Yes",ISNUMBER(SEARCH("blocked",G3560))),"Blocked input VAT claimed; ","")&amp;IF(AND(F3560="Import - VAT paid at customs (Box 8)",M3560=""),"Customs declaration no missing; ","")&amp;IF(AND(F3560="Import - Reverse charge (Box 9)",E3560="Saudi Arabia"),"RCM used for a local supplier; ","")&amp;IF(AND(L3560="Yes",NOT(OR(F3560="Standard domestic 15% (Box 7)",F3560="Import - VAT paid at customs (Box 8)",F3560="Import - Reverse charge (Box 9)"))),"VAT claimed on non-taxable category; ",""))</f>
        <v/>
      </c>
    </row>
    <row r="3561">
      <c r="A3561" s="17" t="n"/>
      <c r="B3561" s="14" t="n"/>
      <c r="C3561" s="14" t="n"/>
      <c r="D3561" s="16" t="n"/>
      <c r="E3561" s="14" t="n"/>
      <c r="F3561" s="14" t="n"/>
      <c r="G3561" s="14" t="n"/>
      <c r="H3561" s="19" t="n"/>
      <c r="I3561" s="19" t="n"/>
      <c r="J3561" s="34">
        <f>IF(A3561="","",H3561+I3561)</f>
        <v/>
      </c>
      <c r="K3561" s="14" t="n"/>
      <c r="L3561" s="14" t="n"/>
      <c r="M3561" s="14" t="n"/>
      <c r="N3561" s="14" t="n"/>
      <c r="O3561" s="20">
        <f>IF(A3561="","",SUMPRODUCT((A3561&gt;=Setup!$C$19:$C$30)*(A3561&lt;=Setup!$D$19:$D$30)*Setup!$A$19:$A$30))</f>
        <v/>
      </c>
      <c r="P3561" s="34">
        <f>IF(A3561="","",IF(OR(F3561="Standard domestic 15% (Box 7)",F3561="Import - VAT paid at customs (Box 8)",F3561="Import - Reverse charge (Box 9)"),ROUND(H3561*Setup!$B$9,2),0))</f>
        <v/>
      </c>
      <c r="Q3561" s="34">
        <f>IF(A3561="","",I3561-P3561)</f>
        <v/>
      </c>
      <c r="R3561" s="34">
        <f>IF(A3561="","",IF(L3561="Yes",I3561,0))</f>
        <v/>
      </c>
      <c r="S3561" s="34">
        <f>IF(A3561="","",IF(AND(L3561="Yes",K3561="Yes",NOT(ISNUMBER(SEARCH("blocked",G3561))),OR(F3561="Standard domestic 15% (Box 7)",F3561="Import - VAT paid at customs (Box 8)",F3561="Import - Reverse charge (Box 9)"),OR(F3561&lt;&gt;"Standard domestic 15% (Box 7)",AND(LEN(D3561)=15,LEFT(D3561,1)="3",RIGHT(D3561,1)="3",ISNUMBER(--D3561)))),I3561,0))</f>
        <v/>
      </c>
      <c r="T3561" s="34">
        <f>IF(A3561="","",R3561-S3561)</f>
        <v/>
      </c>
      <c r="U3561" s="23">
        <f>IF(A3561="","",IF(O3561=0,"Outside audit periods; ","")&amp;IF(F3561="","No VAT category; ","")&amp;IF(ABS(Q3561)&gt;Setup!$B$10,"VAT ≠ 15% × net; ","")&amp;IF(AND(F3561="Standard domestic 15% (Box 7)",NOT(AND(LEN(D3561)=15,LEFT(D3561,1)="3",RIGHT(D3561,1)="3",ISNUMBER(--D3561)))),"Invalid/missing supplier VAT no; ","")&amp;IF(AND(L3561="Yes",K3561&lt;&gt;"Yes"),"VAT claimed without valid tax invoice; ","")&amp;IF(AND(L3561="Yes",ISNUMBER(SEARCH("blocked",G3561))),"Blocked input VAT claimed; ","")&amp;IF(AND(F3561="Import - VAT paid at customs (Box 8)",M3561=""),"Customs declaration no missing; ","")&amp;IF(AND(F3561="Import - Reverse charge (Box 9)",E3561="Saudi Arabia"),"RCM used for a local supplier; ","")&amp;IF(AND(L3561="Yes",NOT(OR(F3561="Standard domestic 15% (Box 7)",F3561="Import - VAT paid at customs (Box 8)",F3561="Import - Reverse charge (Box 9)"))),"VAT claimed on non-taxable category; ",""))</f>
        <v/>
      </c>
    </row>
    <row r="3562">
      <c r="A3562" s="17" t="n"/>
      <c r="B3562" s="14" t="n"/>
      <c r="C3562" s="14" t="n"/>
      <c r="D3562" s="16" t="n"/>
      <c r="E3562" s="14" t="n"/>
      <c r="F3562" s="14" t="n"/>
      <c r="G3562" s="14" t="n"/>
      <c r="H3562" s="19" t="n"/>
      <c r="I3562" s="19" t="n"/>
      <c r="J3562" s="34">
        <f>IF(A3562="","",H3562+I3562)</f>
        <v/>
      </c>
      <c r="K3562" s="14" t="n"/>
      <c r="L3562" s="14" t="n"/>
      <c r="M3562" s="14" t="n"/>
      <c r="N3562" s="14" t="n"/>
      <c r="O3562" s="20">
        <f>IF(A3562="","",SUMPRODUCT((A3562&gt;=Setup!$C$19:$C$30)*(A3562&lt;=Setup!$D$19:$D$30)*Setup!$A$19:$A$30))</f>
        <v/>
      </c>
      <c r="P3562" s="34">
        <f>IF(A3562="","",IF(OR(F3562="Standard domestic 15% (Box 7)",F3562="Import - VAT paid at customs (Box 8)",F3562="Import - Reverse charge (Box 9)"),ROUND(H3562*Setup!$B$9,2),0))</f>
        <v/>
      </c>
      <c r="Q3562" s="34">
        <f>IF(A3562="","",I3562-P3562)</f>
        <v/>
      </c>
      <c r="R3562" s="34">
        <f>IF(A3562="","",IF(L3562="Yes",I3562,0))</f>
        <v/>
      </c>
      <c r="S3562" s="34">
        <f>IF(A3562="","",IF(AND(L3562="Yes",K3562="Yes",NOT(ISNUMBER(SEARCH("blocked",G3562))),OR(F3562="Standard domestic 15% (Box 7)",F3562="Import - VAT paid at customs (Box 8)",F3562="Import - Reverse charge (Box 9)"),OR(F3562&lt;&gt;"Standard domestic 15% (Box 7)",AND(LEN(D3562)=15,LEFT(D3562,1)="3",RIGHT(D3562,1)="3",ISNUMBER(--D3562)))),I3562,0))</f>
        <v/>
      </c>
      <c r="T3562" s="34">
        <f>IF(A3562="","",R3562-S3562)</f>
        <v/>
      </c>
      <c r="U3562" s="23">
        <f>IF(A3562="","",IF(O3562=0,"Outside audit periods; ","")&amp;IF(F3562="","No VAT category; ","")&amp;IF(ABS(Q3562)&gt;Setup!$B$10,"VAT ≠ 15% × net; ","")&amp;IF(AND(F3562="Standard domestic 15% (Box 7)",NOT(AND(LEN(D3562)=15,LEFT(D3562,1)="3",RIGHT(D3562,1)="3",ISNUMBER(--D3562)))),"Invalid/missing supplier VAT no; ","")&amp;IF(AND(L3562="Yes",K3562&lt;&gt;"Yes"),"VAT claimed without valid tax invoice; ","")&amp;IF(AND(L3562="Yes",ISNUMBER(SEARCH("blocked",G3562))),"Blocked input VAT claimed; ","")&amp;IF(AND(F3562="Import - VAT paid at customs (Box 8)",M3562=""),"Customs declaration no missing; ","")&amp;IF(AND(F3562="Import - Reverse charge (Box 9)",E3562="Saudi Arabia"),"RCM used for a local supplier; ","")&amp;IF(AND(L3562="Yes",NOT(OR(F3562="Standard domestic 15% (Box 7)",F3562="Import - VAT paid at customs (Box 8)",F3562="Import - Reverse charge (Box 9)"))),"VAT claimed on non-taxable category; ",""))</f>
        <v/>
      </c>
    </row>
    <row r="3563">
      <c r="A3563" s="17" t="n"/>
      <c r="B3563" s="14" t="n"/>
      <c r="C3563" s="14" t="n"/>
      <c r="D3563" s="16" t="n"/>
      <c r="E3563" s="14" t="n"/>
      <c r="F3563" s="14" t="n"/>
      <c r="G3563" s="14" t="n"/>
      <c r="H3563" s="19" t="n"/>
      <c r="I3563" s="19" t="n"/>
      <c r="J3563" s="34">
        <f>IF(A3563="","",H3563+I3563)</f>
        <v/>
      </c>
      <c r="K3563" s="14" t="n"/>
      <c r="L3563" s="14" t="n"/>
      <c r="M3563" s="14" t="n"/>
      <c r="N3563" s="14" t="n"/>
      <c r="O3563" s="20">
        <f>IF(A3563="","",SUMPRODUCT((A3563&gt;=Setup!$C$19:$C$30)*(A3563&lt;=Setup!$D$19:$D$30)*Setup!$A$19:$A$30))</f>
        <v/>
      </c>
      <c r="P3563" s="34">
        <f>IF(A3563="","",IF(OR(F3563="Standard domestic 15% (Box 7)",F3563="Import - VAT paid at customs (Box 8)",F3563="Import - Reverse charge (Box 9)"),ROUND(H3563*Setup!$B$9,2),0))</f>
        <v/>
      </c>
      <c r="Q3563" s="34">
        <f>IF(A3563="","",I3563-P3563)</f>
        <v/>
      </c>
      <c r="R3563" s="34">
        <f>IF(A3563="","",IF(L3563="Yes",I3563,0))</f>
        <v/>
      </c>
      <c r="S3563" s="34">
        <f>IF(A3563="","",IF(AND(L3563="Yes",K3563="Yes",NOT(ISNUMBER(SEARCH("blocked",G3563))),OR(F3563="Standard domestic 15% (Box 7)",F3563="Import - VAT paid at customs (Box 8)",F3563="Import - Reverse charge (Box 9)"),OR(F3563&lt;&gt;"Standard domestic 15% (Box 7)",AND(LEN(D3563)=15,LEFT(D3563,1)="3",RIGHT(D3563,1)="3",ISNUMBER(--D3563)))),I3563,0))</f>
        <v/>
      </c>
      <c r="T3563" s="34">
        <f>IF(A3563="","",R3563-S3563)</f>
        <v/>
      </c>
      <c r="U3563" s="23">
        <f>IF(A3563="","",IF(O3563=0,"Outside audit periods; ","")&amp;IF(F3563="","No VAT category; ","")&amp;IF(ABS(Q3563)&gt;Setup!$B$10,"VAT ≠ 15% × net; ","")&amp;IF(AND(F3563="Standard domestic 15% (Box 7)",NOT(AND(LEN(D3563)=15,LEFT(D3563,1)="3",RIGHT(D3563,1)="3",ISNUMBER(--D3563)))),"Invalid/missing supplier VAT no; ","")&amp;IF(AND(L3563="Yes",K3563&lt;&gt;"Yes"),"VAT claimed without valid tax invoice; ","")&amp;IF(AND(L3563="Yes",ISNUMBER(SEARCH("blocked",G3563))),"Blocked input VAT claimed; ","")&amp;IF(AND(F3563="Import - VAT paid at customs (Box 8)",M3563=""),"Customs declaration no missing; ","")&amp;IF(AND(F3563="Import - Reverse charge (Box 9)",E3563="Saudi Arabia"),"RCM used for a local supplier; ","")&amp;IF(AND(L3563="Yes",NOT(OR(F3563="Standard domestic 15% (Box 7)",F3563="Import - VAT paid at customs (Box 8)",F3563="Import - Reverse charge (Box 9)"))),"VAT claimed on non-taxable category; ",""))</f>
        <v/>
      </c>
    </row>
    <row r="3564">
      <c r="A3564" s="17" t="n"/>
      <c r="B3564" s="14" t="n"/>
      <c r="C3564" s="14" t="n"/>
      <c r="D3564" s="16" t="n"/>
      <c r="E3564" s="14" t="n"/>
      <c r="F3564" s="14" t="n"/>
      <c r="G3564" s="14" t="n"/>
      <c r="H3564" s="19" t="n"/>
      <c r="I3564" s="19" t="n"/>
      <c r="J3564" s="34">
        <f>IF(A3564="","",H3564+I3564)</f>
        <v/>
      </c>
      <c r="K3564" s="14" t="n"/>
      <c r="L3564" s="14" t="n"/>
      <c r="M3564" s="14" t="n"/>
      <c r="N3564" s="14" t="n"/>
      <c r="O3564" s="20">
        <f>IF(A3564="","",SUMPRODUCT((A3564&gt;=Setup!$C$19:$C$30)*(A3564&lt;=Setup!$D$19:$D$30)*Setup!$A$19:$A$30))</f>
        <v/>
      </c>
      <c r="P3564" s="34">
        <f>IF(A3564="","",IF(OR(F3564="Standard domestic 15% (Box 7)",F3564="Import - VAT paid at customs (Box 8)",F3564="Import - Reverse charge (Box 9)"),ROUND(H3564*Setup!$B$9,2),0))</f>
        <v/>
      </c>
      <c r="Q3564" s="34">
        <f>IF(A3564="","",I3564-P3564)</f>
        <v/>
      </c>
      <c r="R3564" s="34">
        <f>IF(A3564="","",IF(L3564="Yes",I3564,0))</f>
        <v/>
      </c>
      <c r="S3564" s="34">
        <f>IF(A3564="","",IF(AND(L3564="Yes",K3564="Yes",NOT(ISNUMBER(SEARCH("blocked",G3564))),OR(F3564="Standard domestic 15% (Box 7)",F3564="Import - VAT paid at customs (Box 8)",F3564="Import - Reverse charge (Box 9)"),OR(F3564&lt;&gt;"Standard domestic 15% (Box 7)",AND(LEN(D3564)=15,LEFT(D3564,1)="3",RIGHT(D3564,1)="3",ISNUMBER(--D3564)))),I3564,0))</f>
        <v/>
      </c>
      <c r="T3564" s="34">
        <f>IF(A3564="","",R3564-S3564)</f>
        <v/>
      </c>
      <c r="U3564" s="23">
        <f>IF(A3564="","",IF(O3564=0,"Outside audit periods; ","")&amp;IF(F3564="","No VAT category; ","")&amp;IF(ABS(Q3564)&gt;Setup!$B$10,"VAT ≠ 15% × net; ","")&amp;IF(AND(F3564="Standard domestic 15% (Box 7)",NOT(AND(LEN(D3564)=15,LEFT(D3564,1)="3",RIGHT(D3564,1)="3",ISNUMBER(--D3564)))),"Invalid/missing supplier VAT no; ","")&amp;IF(AND(L3564="Yes",K3564&lt;&gt;"Yes"),"VAT claimed without valid tax invoice; ","")&amp;IF(AND(L3564="Yes",ISNUMBER(SEARCH("blocked",G3564))),"Blocked input VAT claimed; ","")&amp;IF(AND(F3564="Import - VAT paid at customs (Box 8)",M3564=""),"Customs declaration no missing; ","")&amp;IF(AND(F3564="Import - Reverse charge (Box 9)",E3564="Saudi Arabia"),"RCM used for a local supplier; ","")&amp;IF(AND(L3564="Yes",NOT(OR(F3564="Standard domestic 15% (Box 7)",F3564="Import - VAT paid at customs (Box 8)",F3564="Import - Reverse charge (Box 9)"))),"VAT claimed on non-taxable category; ",""))</f>
        <v/>
      </c>
    </row>
    <row r="3565">
      <c r="A3565" s="17" t="n"/>
      <c r="B3565" s="14" t="n"/>
      <c r="C3565" s="14" t="n"/>
      <c r="D3565" s="16" t="n"/>
      <c r="E3565" s="14" t="n"/>
      <c r="F3565" s="14" t="n"/>
      <c r="G3565" s="14" t="n"/>
      <c r="H3565" s="19" t="n"/>
      <c r="I3565" s="19" t="n"/>
      <c r="J3565" s="34">
        <f>IF(A3565="","",H3565+I3565)</f>
        <v/>
      </c>
      <c r="K3565" s="14" t="n"/>
      <c r="L3565" s="14" t="n"/>
      <c r="M3565" s="14" t="n"/>
      <c r="N3565" s="14" t="n"/>
      <c r="O3565" s="20">
        <f>IF(A3565="","",SUMPRODUCT((A3565&gt;=Setup!$C$19:$C$30)*(A3565&lt;=Setup!$D$19:$D$30)*Setup!$A$19:$A$30))</f>
        <v/>
      </c>
      <c r="P3565" s="34">
        <f>IF(A3565="","",IF(OR(F3565="Standard domestic 15% (Box 7)",F3565="Import - VAT paid at customs (Box 8)",F3565="Import - Reverse charge (Box 9)"),ROUND(H3565*Setup!$B$9,2),0))</f>
        <v/>
      </c>
      <c r="Q3565" s="34">
        <f>IF(A3565="","",I3565-P3565)</f>
        <v/>
      </c>
      <c r="R3565" s="34">
        <f>IF(A3565="","",IF(L3565="Yes",I3565,0))</f>
        <v/>
      </c>
      <c r="S3565" s="34">
        <f>IF(A3565="","",IF(AND(L3565="Yes",K3565="Yes",NOT(ISNUMBER(SEARCH("blocked",G3565))),OR(F3565="Standard domestic 15% (Box 7)",F3565="Import - VAT paid at customs (Box 8)",F3565="Import - Reverse charge (Box 9)"),OR(F3565&lt;&gt;"Standard domestic 15% (Box 7)",AND(LEN(D3565)=15,LEFT(D3565,1)="3",RIGHT(D3565,1)="3",ISNUMBER(--D3565)))),I3565,0))</f>
        <v/>
      </c>
      <c r="T3565" s="34">
        <f>IF(A3565="","",R3565-S3565)</f>
        <v/>
      </c>
      <c r="U3565" s="23">
        <f>IF(A3565="","",IF(O3565=0,"Outside audit periods; ","")&amp;IF(F3565="","No VAT category; ","")&amp;IF(ABS(Q3565)&gt;Setup!$B$10,"VAT ≠ 15% × net; ","")&amp;IF(AND(F3565="Standard domestic 15% (Box 7)",NOT(AND(LEN(D3565)=15,LEFT(D3565,1)="3",RIGHT(D3565,1)="3",ISNUMBER(--D3565)))),"Invalid/missing supplier VAT no; ","")&amp;IF(AND(L3565="Yes",K3565&lt;&gt;"Yes"),"VAT claimed without valid tax invoice; ","")&amp;IF(AND(L3565="Yes",ISNUMBER(SEARCH("blocked",G3565))),"Blocked input VAT claimed; ","")&amp;IF(AND(F3565="Import - VAT paid at customs (Box 8)",M3565=""),"Customs declaration no missing; ","")&amp;IF(AND(F3565="Import - Reverse charge (Box 9)",E3565="Saudi Arabia"),"RCM used for a local supplier; ","")&amp;IF(AND(L3565="Yes",NOT(OR(F3565="Standard domestic 15% (Box 7)",F3565="Import - VAT paid at customs (Box 8)",F3565="Import - Reverse charge (Box 9)"))),"VAT claimed on non-taxable category; ",""))</f>
        <v/>
      </c>
    </row>
    <row r="3566">
      <c r="A3566" s="17" t="n"/>
      <c r="B3566" s="14" t="n"/>
      <c r="C3566" s="14" t="n"/>
      <c r="D3566" s="16" t="n"/>
      <c r="E3566" s="14" t="n"/>
      <c r="F3566" s="14" t="n"/>
      <c r="G3566" s="14" t="n"/>
      <c r="H3566" s="19" t="n"/>
      <c r="I3566" s="19" t="n"/>
      <c r="J3566" s="34">
        <f>IF(A3566="","",H3566+I3566)</f>
        <v/>
      </c>
      <c r="K3566" s="14" t="n"/>
      <c r="L3566" s="14" t="n"/>
      <c r="M3566" s="14" t="n"/>
      <c r="N3566" s="14" t="n"/>
      <c r="O3566" s="20">
        <f>IF(A3566="","",SUMPRODUCT((A3566&gt;=Setup!$C$19:$C$30)*(A3566&lt;=Setup!$D$19:$D$30)*Setup!$A$19:$A$30))</f>
        <v/>
      </c>
      <c r="P3566" s="34">
        <f>IF(A3566="","",IF(OR(F3566="Standard domestic 15% (Box 7)",F3566="Import - VAT paid at customs (Box 8)",F3566="Import - Reverse charge (Box 9)"),ROUND(H3566*Setup!$B$9,2),0))</f>
        <v/>
      </c>
      <c r="Q3566" s="34">
        <f>IF(A3566="","",I3566-P3566)</f>
        <v/>
      </c>
      <c r="R3566" s="34">
        <f>IF(A3566="","",IF(L3566="Yes",I3566,0))</f>
        <v/>
      </c>
      <c r="S3566" s="34">
        <f>IF(A3566="","",IF(AND(L3566="Yes",K3566="Yes",NOT(ISNUMBER(SEARCH("blocked",G3566))),OR(F3566="Standard domestic 15% (Box 7)",F3566="Import - VAT paid at customs (Box 8)",F3566="Import - Reverse charge (Box 9)"),OR(F3566&lt;&gt;"Standard domestic 15% (Box 7)",AND(LEN(D3566)=15,LEFT(D3566,1)="3",RIGHT(D3566,1)="3",ISNUMBER(--D3566)))),I3566,0))</f>
        <v/>
      </c>
      <c r="T3566" s="34">
        <f>IF(A3566="","",R3566-S3566)</f>
        <v/>
      </c>
      <c r="U3566" s="23">
        <f>IF(A3566="","",IF(O3566=0,"Outside audit periods; ","")&amp;IF(F3566="","No VAT category; ","")&amp;IF(ABS(Q3566)&gt;Setup!$B$10,"VAT ≠ 15% × net; ","")&amp;IF(AND(F3566="Standard domestic 15% (Box 7)",NOT(AND(LEN(D3566)=15,LEFT(D3566,1)="3",RIGHT(D3566,1)="3",ISNUMBER(--D3566)))),"Invalid/missing supplier VAT no; ","")&amp;IF(AND(L3566="Yes",K3566&lt;&gt;"Yes"),"VAT claimed without valid tax invoice; ","")&amp;IF(AND(L3566="Yes",ISNUMBER(SEARCH("blocked",G3566))),"Blocked input VAT claimed; ","")&amp;IF(AND(F3566="Import - VAT paid at customs (Box 8)",M3566=""),"Customs declaration no missing; ","")&amp;IF(AND(F3566="Import - Reverse charge (Box 9)",E3566="Saudi Arabia"),"RCM used for a local supplier; ","")&amp;IF(AND(L3566="Yes",NOT(OR(F3566="Standard domestic 15% (Box 7)",F3566="Import - VAT paid at customs (Box 8)",F3566="Import - Reverse charge (Box 9)"))),"VAT claimed on non-taxable category; ",""))</f>
        <v/>
      </c>
    </row>
    <row r="3567">
      <c r="A3567" s="17" t="n"/>
      <c r="B3567" s="14" t="n"/>
      <c r="C3567" s="14" t="n"/>
      <c r="D3567" s="16" t="n"/>
      <c r="E3567" s="14" t="n"/>
      <c r="F3567" s="14" t="n"/>
      <c r="G3567" s="14" t="n"/>
      <c r="H3567" s="19" t="n"/>
      <c r="I3567" s="19" t="n"/>
      <c r="J3567" s="34">
        <f>IF(A3567="","",H3567+I3567)</f>
        <v/>
      </c>
      <c r="K3567" s="14" t="n"/>
      <c r="L3567" s="14" t="n"/>
      <c r="M3567" s="14" t="n"/>
      <c r="N3567" s="14" t="n"/>
      <c r="O3567" s="20">
        <f>IF(A3567="","",SUMPRODUCT((A3567&gt;=Setup!$C$19:$C$30)*(A3567&lt;=Setup!$D$19:$D$30)*Setup!$A$19:$A$30))</f>
        <v/>
      </c>
      <c r="P3567" s="34">
        <f>IF(A3567="","",IF(OR(F3567="Standard domestic 15% (Box 7)",F3567="Import - VAT paid at customs (Box 8)",F3567="Import - Reverse charge (Box 9)"),ROUND(H3567*Setup!$B$9,2),0))</f>
        <v/>
      </c>
      <c r="Q3567" s="34">
        <f>IF(A3567="","",I3567-P3567)</f>
        <v/>
      </c>
      <c r="R3567" s="34">
        <f>IF(A3567="","",IF(L3567="Yes",I3567,0))</f>
        <v/>
      </c>
      <c r="S3567" s="34">
        <f>IF(A3567="","",IF(AND(L3567="Yes",K3567="Yes",NOT(ISNUMBER(SEARCH("blocked",G3567))),OR(F3567="Standard domestic 15% (Box 7)",F3567="Import - VAT paid at customs (Box 8)",F3567="Import - Reverse charge (Box 9)"),OR(F3567&lt;&gt;"Standard domestic 15% (Box 7)",AND(LEN(D3567)=15,LEFT(D3567,1)="3",RIGHT(D3567,1)="3",ISNUMBER(--D3567)))),I3567,0))</f>
        <v/>
      </c>
      <c r="T3567" s="34">
        <f>IF(A3567="","",R3567-S3567)</f>
        <v/>
      </c>
      <c r="U3567" s="23">
        <f>IF(A3567="","",IF(O3567=0,"Outside audit periods; ","")&amp;IF(F3567="","No VAT category; ","")&amp;IF(ABS(Q3567)&gt;Setup!$B$10,"VAT ≠ 15% × net; ","")&amp;IF(AND(F3567="Standard domestic 15% (Box 7)",NOT(AND(LEN(D3567)=15,LEFT(D3567,1)="3",RIGHT(D3567,1)="3",ISNUMBER(--D3567)))),"Invalid/missing supplier VAT no; ","")&amp;IF(AND(L3567="Yes",K3567&lt;&gt;"Yes"),"VAT claimed without valid tax invoice; ","")&amp;IF(AND(L3567="Yes",ISNUMBER(SEARCH("blocked",G3567))),"Blocked input VAT claimed; ","")&amp;IF(AND(F3567="Import - VAT paid at customs (Box 8)",M3567=""),"Customs declaration no missing; ","")&amp;IF(AND(F3567="Import - Reverse charge (Box 9)",E3567="Saudi Arabia"),"RCM used for a local supplier; ","")&amp;IF(AND(L3567="Yes",NOT(OR(F3567="Standard domestic 15% (Box 7)",F3567="Import - VAT paid at customs (Box 8)",F3567="Import - Reverse charge (Box 9)"))),"VAT claimed on non-taxable category; ",""))</f>
        <v/>
      </c>
    </row>
    <row r="3568">
      <c r="A3568" s="17" t="n"/>
      <c r="B3568" s="14" t="n"/>
      <c r="C3568" s="14" t="n"/>
      <c r="D3568" s="16" t="n"/>
      <c r="E3568" s="14" t="n"/>
      <c r="F3568" s="14" t="n"/>
      <c r="G3568" s="14" t="n"/>
      <c r="H3568" s="19" t="n"/>
      <c r="I3568" s="19" t="n"/>
      <c r="J3568" s="34">
        <f>IF(A3568="","",H3568+I3568)</f>
        <v/>
      </c>
      <c r="K3568" s="14" t="n"/>
      <c r="L3568" s="14" t="n"/>
      <c r="M3568" s="14" t="n"/>
      <c r="N3568" s="14" t="n"/>
      <c r="O3568" s="20">
        <f>IF(A3568="","",SUMPRODUCT((A3568&gt;=Setup!$C$19:$C$30)*(A3568&lt;=Setup!$D$19:$D$30)*Setup!$A$19:$A$30))</f>
        <v/>
      </c>
      <c r="P3568" s="34">
        <f>IF(A3568="","",IF(OR(F3568="Standard domestic 15% (Box 7)",F3568="Import - VAT paid at customs (Box 8)",F3568="Import - Reverse charge (Box 9)"),ROUND(H3568*Setup!$B$9,2),0))</f>
        <v/>
      </c>
      <c r="Q3568" s="34">
        <f>IF(A3568="","",I3568-P3568)</f>
        <v/>
      </c>
      <c r="R3568" s="34">
        <f>IF(A3568="","",IF(L3568="Yes",I3568,0))</f>
        <v/>
      </c>
      <c r="S3568" s="34">
        <f>IF(A3568="","",IF(AND(L3568="Yes",K3568="Yes",NOT(ISNUMBER(SEARCH("blocked",G3568))),OR(F3568="Standard domestic 15% (Box 7)",F3568="Import - VAT paid at customs (Box 8)",F3568="Import - Reverse charge (Box 9)"),OR(F3568&lt;&gt;"Standard domestic 15% (Box 7)",AND(LEN(D3568)=15,LEFT(D3568,1)="3",RIGHT(D3568,1)="3",ISNUMBER(--D3568)))),I3568,0))</f>
        <v/>
      </c>
      <c r="T3568" s="34">
        <f>IF(A3568="","",R3568-S3568)</f>
        <v/>
      </c>
      <c r="U3568" s="23">
        <f>IF(A3568="","",IF(O3568=0,"Outside audit periods; ","")&amp;IF(F3568="","No VAT category; ","")&amp;IF(ABS(Q3568)&gt;Setup!$B$10,"VAT ≠ 15% × net; ","")&amp;IF(AND(F3568="Standard domestic 15% (Box 7)",NOT(AND(LEN(D3568)=15,LEFT(D3568,1)="3",RIGHT(D3568,1)="3",ISNUMBER(--D3568)))),"Invalid/missing supplier VAT no; ","")&amp;IF(AND(L3568="Yes",K3568&lt;&gt;"Yes"),"VAT claimed without valid tax invoice; ","")&amp;IF(AND(L3568="Yes",ISNUMBER(SEARCH("blocked",G3568))),"Blocked input VAT claimed; ","")&amp;IF(AND(F3568="Import - VAT paid at customs (Box 8)",M3568=""),"Customs declaration no missing; ","")&amp;IF(AND(F3568="Import - Reverse charge (Box 9)",E3568="Saudi Arabia"),"RCM used for a local supplier; ","")&amp;IF(AND(L3568="Yes",NOT(OR(F3568="Standard domestic 15% (Box 7)",F3568="Import - VAT paid at customs (Box 8)",F3568="Import - Reverse charge (Box 9)"))),"VAT claimed on non-taxable category; ",""))</f>
        <v/>
      </c>
    </row>
    <row r="3569">
      <c r="A3569" s="17" t="n"/>
      <c r="B3569" s="14" t="n"/>
      <c r="C3569" s="14" t="n"/>
      <c r="D3569" s="16" t="n"/>
      <c r="E3569" s="14" t="n"/>
      <c r="F3569" s="14" t="n"/>
      <c r="G3569" s="14" t="n"/>
      <c r="H3569" s="19" t="n"/>
      <c r="I3569" s="19" t="n"/>
      <c r="J3569" s="34">
        <f>IF(A3569="","",H3569+I3569)</f>
        <v/>
      </c>
      <c r="K3569" s="14" t="n"/>
      <c r="L3569" s="14" t="n"/>
      <c r="M3569" s="14" t="n"/>
      <c r="N3569" s="14" t="n"/>
      <c r="O3569" s="20">
        <f>IF(A3569="","",SUMPRODUCT((A3569&gt;=Setup!$C$19:$C$30)*(A3569&lt;=Setup!$D$19:$D$30)*Setup!$A$19:$A$30))</f>
        <v/>
      </c>
      <c r="P3569" s="34">
        <f>IF(A3569="","",IF(OR(F3569="Standard domestic 15% (Box 7)",F3569="Import - VAT paid at customs (Box 8)",F3569="Import - Reverse charge (Box 9)"),ROUND(H3569*Setup!$B$9,2),0))</f>
        <v/>
      </c>
      <c r="Q3569" s="34">
        <f>IF(A3569="","",I3569-P3569)</f>
        <v/>
      </c>
      <c r="R3569" s="34">
        <f>IF(A3569="","",IF(L3569="Yes",I3569,0))</f>
        <v/>
      </c>
      <c r="S3569" s="34">
        <f>IF(A3569="","",IF(AND(L3569="Yes",K3569="Yes",NOT(ISNUMBER(SEARCH("blocked",G3569))),OR(F3569="Standard domestic 15% (Box 7)",F3569="Import - VAT paid at customs (Box 8)",F3569="Import - Reverse charge (Box 9)"),OR(F3569&lt;&gt;"Standard domestic 15% (Box 7)",AND(LEN(D3569)=15,LEFT(D3569,1)="3",RIGHT(D3569,1)="3",ISNUMBER(--D3569)))),I3569,0))</f>
        <v/>
      </c>
      <c r="T3569" s="34">
        <f>IF(A3569="","",R3569-S3569)</f>
        <v/>
      </c>
      <c r="U3569" s="23">
        <f>IF(A3569="","",IF(O3569=0,"Outside audit periods; ","")&amp;IF(F3569="","No VAT category; ","")&amp;IF(ABS(Q3569)&gt;Setup!$B$10,"VAT ≠ 15% × net; ","")&amp;IF(AND(F3569="Standard domestic 15% (Box 7)",NOT(AND(LEN(D3569)=15,LEFT(D3569,1)="3",RIGHT(D3569,1)="3",ISNUMBER(--D3569)))),"Invalid/missing supplier VAT no; ","")&amp;IF(AND(L3569="Yes",K3569&lt;&gt;"Yes"),"VAT claimed without valid tax invoice; ","")&amp;IF(AND(L3569="Yes",ISNUMBER(SEARCH("blocked",G3569))),"Blocked input VAT claimed; ","")&amp;IF(AND(F3569="Import - VAT paid at customs (Box 8)",M3569=""),"Customs declaration no missing; ","")&amp;IF(AND(F3569="Import - Reverse charge (Box 9)",E3569="Saudi Arabia"),"RCM used for a local supplier; ","")&amp;IF(AND(L3569="Yes",NOT(OR(F3569="Standard domestic 15% (Box 7)",F3569="Import - VAT paid at customs (Box 8)",F3569="Import - Reverse charge (Box 9)"))),"VAT claimed on non-taxable category; ",""))</f>
        <v/>
      </c>
    </row>
    <row r="3570">
      <c r="A3570" s="17" t="n"/>
      <c r="B3570" s="14" t="n"/>
      <c r="C3570" s="14" t="n"/>
      <c r="D3570" s="16" t="n"/>
      <c r="E3570" s="14" t="n"/>
      <c r="F3570" s="14" t="n"/>
      <c r="G3570" s="14" t="n"/>
      <c r="H3570" s="19" t="n"/>
      <c r="I3570" s="19" t="n"/>
      <c r="J3570" s="34">
        <f>IF(A3570="","",H3570+I3570)</f>
        <v/>
      </c>
      <c r="K3570" s="14" t="n"/>
      <c r="L3570" s="14" t="n"/>
      <c r="M3570" s="14" t="n"/>
      <c r="N3570" s="14" t="n"/>
      <c r="O3570" s="20">
        <f>IF(A3570="","",SUMPRODUCT((A3570&gt;=Setup!$C$19:$C$30)*(A3570&lt;=Setup!$D$19:$D$30)*Setup!$A$19:$A$30))</f>
        <v/>
      </c>
      <c r="P3570" s="34">
        <f>IF(A3570="","",IF(OR(F3570="Standard domestic 15% (Box 7)",F3570="Import - VAT paid at customs (Box 8)",F3570="Import - Reverse charge (Box 9)"),ROUND(H3570*Setup!$B$9,2),0))</f>
        <v/>
      </c>
      <c r="Q3570" s="34">
        <f>IF(A3570="","",I3570-P3570)</f>
        <v/>
      </c>
      <c r="R3570" s="34">
        <f>IF(A3570="","",IF(L3570="Yes",I3570,0))</f>
        <v/>
      </c>
      <c r="S3570" s="34">
        <f>IF(A3570="","",IF(AND(L3570="Yes",K3570="Yes",NOT(ISNUMBER(SEARCH("blocked",G3570))),OR(F3570="Standard domestic 15% (Box 7)",F3570="Import - VAT paid at customs (Box 8)",F3570="Import - Reverse charge (Box 9)"),OR(F3570&lt;&gt;"Standard domestic 15% (Box 7)",AND(LEN(D3570)=15,LEFT(D3570,1)="3",RIGHT(D3570,1)="3",ISNUMBER(--D3570)))),I3570,0))</f>
        <v/>
      </c>
      <c r="T3570" s="34">
        <f>IF(A3570="","",R3570-S3570)</f>
        <v/>
      </c>
      <c r="U3570" s="23">
        <f>IF(A3570="","",IF(O3570=0,"Outside audit periods; ","")&amp;IF(F3570="","No VAT category; ","")&amp;IF(ABS(Q3570)&gt;Setup!$B$10,"VAT ≠ 15% × net; ","")&amp;IF(AND(F3570="Standard domestic 15% (Box 7)",NOT(AND(LEN(D3570)=15,LEFT(D3570,1)="3",RIGHT(D3570,1)="3",ISNUMBER(--D3570)))),"Invalid/missing supplier VAT no; ","")&amp;IF(AND(L3570="Yes",K3570&lt;&gt;"Yes"),"VAT claimed without valid tax invoice; ","")&amp;IF(AND(L3570="Yes",ISNUMBER(SEARCH("blocked",G3570))),"Blocked input VAT claimed; ","")&amp;IF(AND(F3570="Import - VAT paid at customs (Box 8)",M3570=""),"Customs declaration no missing; ","")&amp;IF(AND(F3570="Import - Reverse charge (Box 9)",E3570="Saudi Arabia"),"RCM used for a local supplier; ","")&amp;IF(AND(L3570="Yes",NOT(OR(F3570="Standard domestic 15% (Box 7)",F3570="Import - VAT paid at customs (Box 8)",F3570="Import - Reverse charge (Box 9)"))),"VAT claimed on non-taxable category; ",""))</f>
        <v/>
      </c>
    </row>
    <row r="3571">
      <c r="A3571" s="17" t="n"/>
      <c r="B3571" s="14" t="n"/>
      <c r="C3571" s="14" t="n"/>
      <c r="D3571" s="16" t="n"/>
      <c r="E3571" s="14" t="n"/>
      <c r="F3571" s="14" t="n"/>
      <c r="G3571" s="14" t="n"/>
      <c r="H3571" s="19" t="n"/>
      <c r="I3571" s="19" t="n"/>
      <c r="J3571" s="34">
        <f>IF(A3571="","",H3571+I3571)</f>
        <v/>
      </c>
      <c r="K3571" s="14" t="n"/>
      <c r="L3571" s="14" t="n"/>
      <c r="M3571" s="14" t="n"/>
      <c r="N3571" s="14" t="n"/>
      <c r="O3571" s="20">
        <f>IF(A3571="","",SUMPRODUCT((A3571&gt;=Setup!$C$19:$C$30)*(A3571&lt;=Setup!$D$19:$D$30)*Setup!$A$19:$A$30))</f>
        <v/>
      </c>
      <c r="P3571" s="34">
        <f>IF(A3571="","",IF(OR(F3571="Standard domestic 15% (Box 7)",F3571="Import - VAT paid at customs (Box 8)",F3571="Import - Reverse charge (Box 9)"),ROUND(H3571*Setup!$B$9,2),0))</f>
        <v/>
      </c>
      <c r="Q3571" s="34">
        <f>IF(A3571="","",I3571-P3571)</f>
        <v/>
      </c>
      <c r="R3571" s="34">
        <f>IF(A3571="","",IF(L3571="Yes",I3571,0))</f>
        <v/>
      </c>
      <c r="S3571" s="34">
        <f>IF(A3571="","",IF(AND(L3571="Yes",K3571="Yes",NOT(ISNUMBER(SEARCH("blocked",G3571))),OR(F3571="Standard domestic 15% (Box 7)",F3571="Import - VAT paid at customs (Box 8)",F3571="Import - Reverse charge (Box 9)"),OR(F3571&lt;&gt;"Standard domestic 15% (Box 7)",AND(LEN(D3571)=15,LEFT(D3571,1)="3",RIGHT(D3571,1)="3",ISNUMBER(--D3571)))),I3571,0))</f>
        <v/>
      </c>
      <c r="T3571" s="34">
        <f>IF(A3571="","",R3571-S3571)</f>
        <v/>
      </c>
      <c r="U3571" s="23">
        <f>IF(A3571="","",IF(O3571=0,"Outside audit periods; ","")&amp;IF(F3571="","No VAT category; ","")&amp;IF(ABS(Q3571)&gt;Setup!$B$10,"VAT ≠ 15% × net; ","")&amp;IF(AND(F3571="Standard domestic 15% (Box 7)",NOT(AND(LEN(D3571)=15,LEFT(D3571,1)="3",RIGHT(D3571,1)="3",ISNUMBER(--D3571)))),"Invalid/missing supplier VAT no; ","")&amp;IF(AND(L3571="Yes",K3571&lt;&gt;"Yes"),"VAT claimed without valid tax invoice; ","")&amp;IF(AND(L3571="Yes",ISNUMBER(SEARCH("blocked",G3571))),"Blocked input VAT claimed; ","")&amp;IF(AND(F3571="Import - VAT paid at customs (Box 8)",M3571=""),"Customs declaration no missing; ","")&amp;IF(AND(F3571="Import - Reverse charge (Box 9)",E3571="Saudi Arabia"),"RCM used for a local supplier; ","")&amp;IF(AND(L3571="Yes",NOT(OR(F3571="Standard domestic 15% (Box 7)",F3571="Import - VAT paid at customs (Box 8)",F3571="Import - Reverse charge (Box 9)"))),"VAT claimed on non-taxable category; ",""))</f>
        <v/>
      </c>
    </row>
    <row r="3572">
      <c r="A3572" s="17" t="n"/>
      <c r="B3572" s="14" t="n"/>
      <c r="C3572" s="14" t="n"/>
      <c r="D3572" s="16" t="n"/>
      <c r="E3572" s="14" t="n"/>
      <c r="F3572" s="14" t="n"/>
      <c r="G3572" s="14" t="n"/>
      <c r="H3572" s="19" t="n"/>
      <c r="I3572" s="19" t="n"/>
      <c r="J3572" s="34">
        <f>IF(A3572="","",H3572+I3572)</f>
        <v/>
      </c>
      <c r="K3572" s="14" t="n"/>
      <c r="L3572" s="14" t="n"/>
      <c r="M3572" s="14" t="n"/>
      <c r="N3572" s="14" t="n"/>
      <c r="O3572" s="20">
        <f>IF(A3572="","",SUMPRODUCT((A3572&gt;=Setup!$C$19:$C$30)*(A3572&lt;=Setup!$D$19:$D$30)*Setup!$A$19:$A$30))</f>
        <v/>
      </c>
      <c r="P3572" s="34">
        <f>IF(A3572="","",IF(OR(F3572="Standard domestic 15% (Box 7)",F3572="Import - VAT paid at customs (Box 8)",F3572="Import - Reverse charge (Box 9)"),ROUND(H3572*Setup!$B$9,2),0))</f>
        <v/>
      </c>
      <c r="Q3572" s="34">
        <f>IF(A3572="","",I3572-P3572)</f>
        <v/>
      </c>
      <c r="R3572" s="34">
        <f>IF(A3572="","",IF(L3572="Yes",I3572,0))</f>
        <v/>
      </c>
      <c r="S3572" s="34">
        <f>IF(A3572="","",IF(AND(L3572="Yes",K3572="Yes",NOT(ISNUMBER(SEARCH("blocked",G3572))),OR(F3572="Standard domestic 15% (Box 7)",F3572="Import - VAT paid at customs (Box 8)",F3572="Import - Reverse charge (Box 9)"),OR(F3572&lt;&gt;"Standard domestic 15% (Box 7)",AND(LEN(D3572)=15,LEFT(D3572,1)="3",RIGHT(D3572,1)="3",ISNUMBER(--D3572)))),I3572,0))</f>
        <v/>
      </c>
      <c r="T3572" s="34">
        <f>IF(A3572="","",R3572-S3572)</f>
        <v/>
      </c>
      <c r="U3572" s="23">
        <f>IF(A3572="","",IF(O3572=0,"Outside audit periods; ","")&amp;IF(F3572="","No VAT category; ","")&amp;IF(ABS(Q3572)&gt;Setup!$B$10,"VAT ≠ 15% × net; ","")&amp;IF(AND(F3572="Standard domestic 15% (Box 7)",NOT(AND(LEN(D3572)=15,LEFT(D3572,1)="3",RIGHT(D3572,1)="3",ISNUMBER(--D3572)))),"Invalid/missing supplier VAT no; ","")&amp;IF(AND(L3572="Yes",K3572&lt;&gt;"Yes"),"VAT claimed without valid tax invoice; ","")&amp;IF(AND(L3572="Yes",ISNUMBER(SEARCH("blocked",G3572))),"Blocked input VAT claimed; ","")&amp;IF(AND(F3572="Import - VAT paid at customs (Box 8)",M3572=""),"Customs declaration no missing; ","")&amp;IF(AND(F3572="Import - Reverse charge (Box 9)",E3572="Saudi Arabia"),"RCM used for a local supplier; ","")&amp;IF(AND(L3572="Yes",NOT(OR(F3572="Standard domestic 15% (Box 7)",F3572="Import - VAT paid at customs (Box 8)",F3572="Import - Reverse charge (Box 9)"))),"VAT claimed on non-taxable category; ",""))</f>
        <v/>
      </c>
    </row>
    <row r="3573">
      <c r="A3573" s="17" t="n"/>
      <c r="B3573" s="14" t="n"/>
      <c r="C3573" s="14" t="n"/>
      <c r="D3573" s="16" t="n"/>
      <c r="E3573" s="14" t="n"/>
      <c r="F3573" s="14" t="n"/>
      <c r="G3573" s="14" t="n"/>
      <c r="H3573" s="19" t="n"/>
      <c r="I3573" s="19" t="n"/>
      <c r="J3573" s="34">
        <f>IF(A3573="","",H3573+I3573)</f>
        <v/>
      </c>
      <c r="K3573" s="14" t="n"/>
      <c r="L3573" s="14" t="n"/>
      <c r="M3573" s="14" t="n"/>
      <c r="N3573" s="14" t="n"/>
      <c r="O3573" s="20">
        <f>IF(A3573="","",SUMPRODUCT((A3573&gt;=Setup!$C$19:$C$30)*(A3573&lt;=Setup!$D$19:$D$30)*Setup!$A$19:$A$30))</f>
        <v/>
      </c>
      <c r="P3573" s="34">
        <f>IF(A3573="","",IF(OR(F3573="Standard domestic 15% (Box 7)",F3573="Import - VAT paid at customs (Box 8)",F3573="Import - Reverse charge (Box 9)"),ROUND(H3573*Setup!$B$9,2),0))</f>
        <v/>
      </c>
      <c r="Q3573" s="34">
        <f>IF(A3573="","",I3573-P3573)</f>
        <v/>
      </c>
      <c r="R3573" s="34">
        <f>IF(A3573="","",IF(L3573="Yes",I3573,0))</f>
        <v/>
      </c>
      <c r="S3573" s="34">
        <f>IF(A3573="","",IF(AND(L3573="Yes",K3573="Yes",NOT(ISNUMBER(SEARCH("blocked",G3573))),OR(F3573="Standard domestic 15% (Box 7)",F3573="Import - VAT paid at customs (Box 8)",F3573="Import - Reverse charge (Box 9)"),OR(F3573&lt;&gt;"Standard domestic 15% (Box 7)",AND(LEN(D3573)=15,LEFT(D3573,1)="3",RIGHT(D3573,1)="3",ISNUMBER(--D3573)))),I3573,0))</f>
        <v/>
      </c>
      <c r="T3573" s="34">
        <f>IF(A3573="","",R3573-S3573)</f>
        <v/>
      </c>
      <c r="U3573" s="23">
        <f>IF(A3573="","",IF(O3573=0,"Outside audit periods; ","")&amp;IF(F3573="","No VAT category; ","")&amp;IF(ABS(Q3573)&gt;Setup!$B$10,"VAT ≠ 15% × net; ","")&amp;IF(AND(F3573="Standard domestic 15% (Box 7)",NOT(AND(LEN(D3573)=15,LEFT(D3573,1)="3",RIGHT(D3573,1)="3",ISNUMBER(--D3573)))),"Invalid/missing supplier VAT no; ","")&amp;IF(AND(L3573="Yes",K3573&lt;&gt;"Yes"),"VAT claimed without valid tax invoice; ","")&amp;IF(AND(L3573="Yes",ISNUMBER(SEARCH("blocked",G3573))),"Blocked input VAT claimed; ","")&amp;IF(AND(F3573="Import - VAT paid at customs (Box 8)",M3573=""),"Customs declaration no missing; ","")&amp;IF(AND(F3573="Import - Reverse charge (Box 9)",E3573="Saudi Arabia"),"RCM used for a local supplier; ","")&amp;IF(AND(L3573="Yes",NOT(OR(F3573="Standard domestic 15% (Box 7)",F3573="Import - VAT paid at customs (Box 8)",F3573="Import - Reverse charge (Box 9)"))),"VAT claimed on non-taxable category; ",""))</f>
        <v/>
      </c>
    </row>
    <row r="3574">
      <c r="A3574" s="17" t="n"/>
      <c r="B3574" s="14" t="n"/>
      <c r="C3574" s="14" t="n"/>
      <c r="D3574" s="16" t="n"/>
      <c r="E3574" s="14" t="n"/>
      <c r="F3574" s="14" t="n"/>
      <c r="G3574" s="14" t="n"/>
      <c r="H3574" s="19" t="n"/>
      <c r="I3574" s="19" t="n"/>
      <c r="J3574" s="34">
        <f>IF(A3574="","",H3574+I3574)</f>
        <v/>
      </c>
      <c r="K3574" s="14" t="n"/>
      <c r="L3574" s="14" t="n"/>
      <c r="M3574" s="14" t="n"/>
      <c r="N3574" s="14" t="n"/>
      <c r="O3574" s="20">
        <f>IF(A3574="","",SUMPRODUCT((A3574&gt;=Setup!$C$19:$C$30)*(A3574&lt;=Setup!$D$19:$D$30)*Setup!$A$19:$A$30))</f>
        <v/>
      </c>
      <c r="P3574" s="34">
        <f>IF(A3574="","",IF(OR(F3574="Standard domestic 15% (Box 7)",F3574="Import - VAT paid at customs (Box 8)",F3574="Import - Reverse charge (Box 9)"),ROUND(H3574*Setup!$B$9,2),0))</f>
        <v/>
      </c>
      <c r="Q3574" s="34">
        <f>IF(A3574="","",I3574-P3574)</f>
        <v/>
      </c>
      <c r="R3574" s="34">
        <f>IF(A3574="","",IF(L3574="Yes",I3574,0))</f>
        <v/>
      </c>
      <c r="S3574" s="34">
        <f>IF(A3574="","",IF(AND(L3574="Yes",K3574="Yes",NOT(ISNUMBER(SEARCH("blocked",G3574))),OR(F3574="Standard domestic 15% (Box 7)",F3574="Import - VAT paid at customs (Box 8)",F3574="Import - Reverse charge (Box 9)"),OR(F3574&lt;&gt;"Standard domestic 15% (Box 7)",AND(LEN(D3574)=15,LEFT(D3574,1)="3",RIGHT(D3574,1)="3",ISNUMBER(--D3574)))),I3574,0))</f>
        <v/>
      </c>
      <c r="T3574" s="34">
        <f>IF(A3574="","",R3574-S3574)</f>
        <v/>
      </c>
      <c r="U3574" s="23">
        <f>IF(A3574="","",IF(O3574=0,"Outside audit periods; ","")&amp;IF(F3574="","No VAT category; ","")&amp;IF(ABS(Q3574)&gt;Setup!$B$10,"VAT ≠ 15% × net; ","")&amp;IF(AND(F3574="Standard domestic 15% (Box 7)",NOT(AND(LEN(D3574)=15,LEFT(D3574,1)="3",RIGHT(D3574,1)="3",ISNUMBER(--D3574)))),"Invalid/missing supplier VAT no; ","")&amp;IF(AND(L3574="Yes",K3574&lt;&gt;"Yes"),"VAT claimed without valid tax invoice; ","")&amp;IF(AND(L3574="Yes",ISNUMBER(SEARCH("blocked",G3574))),"Blocked input VAT claimed; ","")&amp;IF(AND(F3574="Import - VAT paid at customs (Box 8)",M3574=""),"Customs declaration no missing; ","")&amp;IF(AND(F3574="Import - Reverse charge (Box 9)",E3574="Saudi Arabia"),"RCM used for a local supplier; ","")&amp;IF(AND(L3574="Yes",NOT(OR(F3574="Standard domestic 15% (Box 7)",F3574="Import - VAT paid at customs (Box 8)",F3574="Import - Reverse charge (Box 9)"))),"VAT claimed on non-taxable category; ",""))</f>
        <v/>
      </c>
    </row>
    <row r="3575">
      <c r="A3575" s="17" t="n"/>
      <c r="B3575" s="14" t="n"/>
      <c r="C3575" s="14" t="n"/>
      <c r="D3575" s="16" t="n"/>
      <c r="E3575" s="14" t="n"/>
      <c r="F3575" s="14" t="n"/>
      <c r="G3575" s="14" t="n"/>
      <c r="H3575" s="19" t="n"/>
      <c r="I3575" s="19" t="n"/>
      <c r="J3575" s="34">
        <f>IF(A3575="","",H3575+I3575)</f>
        <v/>
      </c>
      <c r="K3575" s="14" t="n"/>
      <c r="L3575" s="14" t="n"/>
      <c r="M3575" s="14" t="n"/>
      <c r="N3575" s="14" t="n"/>
      <c r="O3575" s="20">
        <f>IF(A3575="","",SUMPRODUCT((A3575&gt;=Setup!$C$19:$C$30)*(A3575&lt;=Setup!$D$19:$D$30)*Setup!$A$19:$A$30))</f>
        <v/>
      </c>
      <c r="P3575" s="34">
        <f>IF(A3575="","",IF(OR(F3575="Standard domestic 15% (Box 7)",F3575="Import - VAT paid at customs (Box 8)",F3575="Import - Reverse charge (Box 9)"),ROUND(H3575*Setup!$B$9,2),0))</f>
        <v/>
      </c>
      <c r="Q3575" s="34">
        <f>IF(A3575="","",I3575-P3575)</f>
        <v/>
      </c>
      <c r="R3575" s="34">
        <f>IF(A3575="","",IF(L3575="Yes",I3575,0))</f>
        <v/>
      </c>
      <c r="S3575" s="34">
        <f>IF(A3575="","",IF(AND(L3575="Yes",K3575="Yes",NOT(ISNUMBER(SEARCH("blocked",G3575))),OR(F3575="Standard domestic 15% (Box 7)",F3575="Import - VAT paid at customs (Box 8)",F3575="Import - Reverse charge (Box 9)"),OR(F3575&lt;&gt;"Standard domestic 15% (Box 7)",AND(LEN(D3575)=15,LEFT(D3575,1)="3",RIGHT(D3575,1)="3",ISNUMBER(--D3575)))),I3575,0))</f>
        <v/>
      </c>
      <c r="T3575" s="34">
        <f>IF(A3575="","",R3575-S3575)</f>
        <v/>
      </c>
      <c r="U3575" s="23">
        <f>IF(A3575="","",IF(O3575=0,"Outside audit periods; ","")&amp;IF(F3575="","No VAT category; ","")&amp;IF(ABS(Q3575)&gt;Setup!$B$10,"VAT ≠ 15% × net; ","")&amp;IF(AND(F3575="Standard domestic 15% (Box 7)",NOT(AND(LEN(D3575)=15,LEFT(D3575,1)="3",RIGHT(D3575,1)="3",ISNUMBER(--D3575)))),"Invalid/missing supplier VAT no; ","")&amp;IF(AND(L3575="Yes",K3575&lt;&gt;"Yes"),"VAT claimed without valid tax invoice; ","")&amp;IF(AND(L3575="Yes",ISNUMBER(SEARCH("blocked",G3575))),"Blocked input VAT claimed; ","")&amp;IF(AND(F3575="Import - VAT paid at customs (Box 8)",M3575=""),"Customs declaration no missing; ","")&amp;IF(AND(F3575="Import - Reverse charge (Box 9)",E3575="Saudi Arabia"),"RCM used for a local supplier; ","")&amp;IF(AND(L3575="Yes",NOT(OR(F3575="Standard domestic 15% (Box 7)",F3575="Import - VAT paid at customs (Box 8)",F3575="Import - Reverse charge (Box 9)"))),"VAT claimed on non-taxable category; ",""))</f>
        <v/>
      </c>
    </row>
    <row r="3576">
      <c r="A3576" s="17" t="n"/>
      <c r="B3576" s="14" t="n"/>
      <c r="C3576" s="14" t="n"/>
      <c r="D3576" s="16" t="n"/>
      <c r="E3576" s="14" t="n"/>
      <c r="F3576" s="14" t="n"/>
      <c r="G3576" s="14" t="n"/>
      <c r="H3576" s="19" t="n"/>
      <c r="I3576" s="19" t="n"/>
      <c r="J3576" s="34">
        <f>IF(A3576="","",H3576+I3576)</f>
        <v/>
      </c>
      <c r="K3576" s="14" t="n"/>
      <c r="L3576" s="14" t="n"/>
      <c r="M3576" s="14" t="n"/>
      <c r="N3576" s="14" t="n"/>
      <c r="O3576" s="20">
        <f>IF(A3576="","",SUMPRODUCT((A3576&gt;=Setup!$C$19:$C$30)*(A3576&lt;=Setup!$D$19:$D$30)*Setup!$A$19:$A$30))</f>
        <v/>
      </c>
      <c r="P3576" s="34">
        <f>IF(A3576="","",IF(OR(F3576="Standard domestic 15% (Box 7)",F3576="Import - VAT paid at customs (Box 8)",F3576="Import - Reverse charge (Box 9)"),ROUND(H3576*Setup!$B$9,2),0))</f>
        <v/>
      </c>
      <c r="Q3576" s="34">
        <f>IF(A3576="","",I3576-P3576)</f>
        <v/>
      </c>
      <c r="R3576" s="34">
        <f>IF(A3576="","",IF(L3576="Yes",I3576,0))</f>
        <v/>
      </c>
      <c r="S3576" s="34">
        <f>IF(A3576="","",IF(AND(L3576="Yes",K3576="Yes",NOT(ISNUMBER(SEARCH("blocked",G3576))),OR(F3576="Standard domestic 15% (Box 7)",F3576="Import - VAT paid at customs (Box 8)",F3576="Import - Reverse charge (Box 9)"),OR(F3576&lt;&gt;"Standard domestic 15% (Box 7)",AND(LEN(D3576)=15,LEFT(D3576,1)="3",RIGHT(D3576,1)="3",ISNUMBER(--D3576)))),I3576,0))</f>
        <v/>
      </c>
      <c r="T3576" s="34">
        <f>IF(A3576="","",R3576-S3576)</f>
        <v/>
      </c>
      <c r="U3576" s="23">
        <f>IF(A3576="","",IF(O3576=0,"Outside audit periods; ","")&amp;IF(F3576="","No VAT category; ","")&amp;IF(ABS(Q3576)&gt;Setup!$B$10,"VAT ≠ 15% × net; ","")&amp;IF(AND(F3576="Standard domestic 15% (Box 7)",NOT(AND(LEN(D3576)=15,LEFT(D3576,1)="3",RIGHT(D3576,1)="3",ISNUMBER(--D3576)))),"Invalid/missing supplier VAT no; ","")&amp;IF(AND(L3576="Yes",K3576&lt;&gt;"Yes"),"VAT claimed without valid tax invoice; ","")&amp;IF(AND(L3576="Yes",ISNUMBER(SEARCH("blocked",G3576))),"Blocked input VAT claimed; ","")&amp;IF(AND(F3576="Import - VAT paid at customs (Box 8)",M3576=""),"Customs declaration no missing; ","")&amp;IF(AND(F3576="Import - Reverse charge (Box 9)",E3576="Saudi Arabia"),"RCM used for a local supplier; ","")&amp;IF(AND(L3576="Yes",NOT(OR(F3576="Standard domestic 15% (Box 7)",F3576="Import - VAT paid at customs (Box 8)",F3576="Import - Reverse charge (Box 9)"))),"VAT claimed on non-taxable category; ",""))</f>
        <v/>
      </c>
    </row>
    <row r="3577">
      <c r="A3577" s="17" t="n"/>
      <c r="B3577" s="14" t="n"/>
      <c r="C3577" s="14" t="n"/>
      <c r="D3577" s="16" t="n"/>
      <c r="E3577" s="14" t="n"/>
      <c r="F3577" s="14" t="n"/>
      <c r="G3577" s="14" t="n"/>
      <c r="H3577" s="19" t="n"/>
      <c r="I3577" s="19" t="n"/>
      <c r="J3577" s="34">
        <f>IF(A3577="","",H3577+I3577)</f>
        <v/>
      </c>
      <c r="K3577" s="14" t="n"/>
      <c r="L3577" s="14" t="n"/>
      <c r="M3577" s="14" t="n"/>
      <c r="N3577" s="14" t="n"/>
      <c r="O3577" s="20">
        <f>IF(A3577="","",SUMPRODUCT((A3577&gt;=Setup!$C$19:$C$30)*(A3577&lt;=Setup!$D$19:$D$30)*Setup!$A$19:$A$30))</f>
        <v/>
      </c>
      <c r="P3577" s="34">
        <f>IF(A3577="","",IF(OR(F3577="Standard domestic 15% (Box 7)",F3577="Import - VAT paid at customs (Box 8)",F3577="Import - Reverse charge (Box 9)"),ROUND(H3577*Setup!$B$9,2),0))</f>
        <v/>
      </c>
      <c r="Q3577" s="34">
        <f>IF(A3577="","",I3577-P3577)</f>
        <v/>
      </c>
      <c r="R3577" s="34">
        <f>IF(A3577="","",IF(L3577="Yes",I3577,0))</f>
        <v/>
      </c>
      <c r="S3577" s="34">
        <f>IF(A3577="","",IF(AND(L3577="Yes",K3577="Yes",NOT(ISNUMBER(SEARCH("blocked",G3577))),OR(F3577="Standard domestic 15% (Box 7)",F3577="Import - VAT paid at customs (Box 8)",F3577="Import - Reverse charge (Box 9)"),OR(F3577&lt;&gt;"Standard domestic 15% (Box 7)",AND(LEN(D3577)=15,LEFT(D3577,1)="3",RIGHT(D3577,1)="3",ISNUMBER(--D3577)))),I3577,0))</f>
        <v/>
      </c>
      <c r="T3577" s="34">
        <f>IF(A3577="","",R3577-S3577)</f>
        <v/>
      </c>
      <c r="U3577" s="23">
        <f>IF(A3577="","",IF(O3577=0,"Outside audit periods; ","")&amp;IF(F3577="","No VAT category; ","")&amp;IF(ABS(Q3577)&gt;Setup!$B$10,"VAT ≠ 15% × net; ","")&amp;IF(AND(F3577="Standard domestic 15% (Box 7)",NOT(AND(LEN(D3577)=15,LEFT(D3577,1)="3",RIGHT(D3577,1)="3",ISNUMBER(--D3577)))),"Invalid/missing supplier VAT no; ","")&amp;IF(AND(L3577="Yes",K3577&lt;&gt;"Yes"),"VAT claimed without valid tax invoice; ","")&amp;IF(AND(L3577="Yes",ISNUMBER(SEARCH("blocked",G3577))),"Blocked input VAT claimed; ","")&amp;IF(AND(F3577="Import - VAT paid at customs (Box 8)",M3577=""),"Customs declaration no missing; ","")&amp;IF(AND(F3577="Import - Reverse charge (Box 9)",E3577="Saudi Arabia"),"RCM used for a local supplier; ","")&amp;IF(AND(L3577="Yes",NOT(OR(F3577="Standard domestic 15% (Box 7)",F3577="Import - VAT paid at customs (Box 8)",F3577="Import - Reverse charge (Box 9)"))),"VAT claimed on non-taxable category; ",""))</f>
        <v/>
      </c>
    </row>
    <row r="3578">
      <c r="A3578" s="17" t="n"/>
      <c r="B3578" s="14" t="n"/>
      <c r="C3578" s="14" t="n"/>
      <c r="D3578" s="16" t="n"/>
      <c r="E3578" s="14" t="n"/>
      <c r="F3578" s="14" t="n"/>
      <c r="G3578" s="14" t="n"/>
      <c r="H3578" s="19" t="n"/>
      <c r="I3578" s="19" t="n"/>
      <c r="J3578" s="34">
        <f>IF(A3578="","",H3578+I3578)</f>
        <v/>
      </c>
      <c r="K3578" s="14" t="n"/>
      <c r="L3578" s="14" t="n"/>
      <c r="M3578" s="14" t="n"/>
      <c r="N3578" s="14" t="n"/>
      <c r="O3578" s="20">
        <f>IF(A3578="","",SUMPRODUCT((A3578&gt;=Setup!$C$19:$C$30)*(A3578&lt;=Setup!$D$19:$D$30)*Setup!$A$19:$A$30))</f>
        <v/>
      </c>
      <c r="P3578" s="34">
        <f>IF(A3578="","",IF(OR(F3578="Standard domestic 15% (Box 7)",F3578="Import - VAT paid at customs (Box 8)",F3578="Import - Reverse charge (Box 9)"),ROUND(H3578*Setup!$B$9,2),0))</f>
        <v/>
      </c>
      <c r="Q3578" s="34">
        <f>IF(A3578="","",I3578-P3578)</f>
        <v/>
      </c>
      <c r="R3578" s="34">
        <f>IF(A3578="","",IF(L3578="Yes",I3578,0))</f>
        <v/>
      </c>
      <c r="S3578" s="34">
        <f>IF(A3578="","",IF(AND(L3578="Yes",K3578="Yes",NOT(ISNUMBER(SEARCH("blocked",G3578))),OR(F3578="Standard domestic 15% (Box 7)",F3578="Import - VAT paid at customs (Box 8)",F3578="Import - Reverse charge (Box 9)"),OR(F3578&lt;&gt;"Standard domestic 15% (Box 7)",AND(LEN(D3578)=15,LEFT(D3578,1)="3",RIGHT(D3578,1)="3",ISNUMBER(--D3578)))),I3578,0))</f>
        <v/>
      </c>
      <c r="T3578" s="34">
        <f>IF(A3578="","",R3578-S3578)</f>
        <v/>
      </c>
      <c r="U3578" s="23">
        <f>IF(A3578="","",IF(O3578=0,"Outside audit periods; ","")&amp;IF(F3578="","No VAT category; ","")&amp;IF(ABS(Q3578)&gt;Setup!$B$10,"VAT ≠ 15% × net; ","")&amp;IF(AND(F3578="Standard domestic 15% (Box 7)",NOT(AND(LEN(D3578)=15,LEFT(D3578,1)="3",RIGHT(D3578,1)="3",ISNUMBER(--D3578)))),"Invalid/missing supplier VAT no; ","")&amp;IF(AND(L3578="Yes",K3578&lt;&gt;"Yes"),"VAT claimed without valid tax invoice; ","")&amp;IF(AND(L3578="Yes",ISNUMBER(SEARCH("blocked",G3578))),"Blocked input VAT claimed; ","")&amp;IF(AND(F3578="Import - VAT paid at customs (Box 8)",M3578=""),"Customs declaration no missing; ","")&amp;IF(AND(F3578="Import - Reverse charge (Box 9)",E3578="Saudi Arabia"),"RCM used for a local supplier; ","")&amp;IF(AND(L3578="Yes",NOT(OR(F3578="Standard domestic 15% (Box 7)",F3578="Import - VAT paid at customs (Box 8)",F3578="Import - Reverse charge (Box 9)"))),"VAT claimed on non-taxable category; ",""))</f>
        <v/>
      </c>
    </row>
    <row r="3579">
      <c r="A3579" s="17" t="n"/>
      <c r="B3579" s="14" t="n"/>
      <c r="C3579" s="14" t="n"/>
      <c r="D3579" s="16" t="n"/>
      <c r="E3579" s="14" t="n"/>
      <c r="F3579" s="14" t="n"/>
      <c r="G3579" s="14" t="n"/>
      <c r="H3579" s="19" t="n"/>
      <c r="I3579" s="19" t="n"/>
      <c r="J3579" s="34">
        <f>IF(A3579="","",H3579+I3579)</f>
        <v/>
      </c>
      <c r="K3579" s="14" t="n"/>
      <c r="L3579" s="14" t="n"/>
      <c r="M3579" s="14" t="n"/>
      <c r="N3579" s="14" t="n"/>
      <c r="O3579" s="20">
        <f>IF(A3579="","",SUMPRODUCT((A3579&gt;=Setup!$C$19:$C$30)*(A3579&lt;=Setup!$D$19:$D$30)*Setup!$A$19:$A$30))</f>
        <v/>
      </c>
      <c r="P3579" s="34">
        <f>IF(A3579="","",IF(OR(F3579="Standard domestic 15% (Box 7)",F3579="Import - VAT paid at customs (Box 8)",F3579="Import - Reverse charge (Box 9)"),ROUND(H3579*Setup!$B$9,2),0))</f>
        <v/>
      </c>
      <c r="Q3579" s="34">
        <f>IF(A3579="","",I3579-P3579)</f>
        <v/>
      </c>
      <c r="R3579" s="34">
        <f>IF(A3579="","",IF(L3579="Yes",I3579,0))</f>
        <v/>
      </c>
      <c r="S3579" s="34">
        <f>IF(A3579="","",IF(AND(L3579="Yes",K3579="Yes",NOT(ISNUMBER(SEARCH("blocked",G3579))),OR(F3579="Standard domestic 15% (Box 7)",F3579="Import - VAT paid at customs (Box 8)",F3579="Import - Reverse charge (Box 9)"),OR(F3579&lt;&gt;"Standard domestic 15% (Box 7)",AND(LEN(D3579)=15,LEFT(D3579,1)="3",RIGHT(D3579,1)="3",ISNUMBER(--D3579)))),I3579,0))</f>
        <v/>
      </c>
      <c r="T3579" s="34">
        <f>IF(A3579="","",R3579-S3579)</f>
        <v/>
      </c>
      <c r="U3579" s="23">
        <f>IF(A3579="","",IF(O3579=0,"Outside audit periods; ","")&amp;IF(F3579="","No VAT category; ","")&amp;IF(ABS(Q3579)&gt;Setup!$B$10,"VAT ≠ 15% × net; ","")&amp;IF(AND(F3579="Standard domestic 15% (Box 7)",NOT(AND(LEN(D3579)=15,LEFT(D3579,1)="3",RIGHT(D3579,1)="3",ISNUMBER(--D3579)))),"Invalid/missing supplier VAT no; ","")&amp;IF(AND(L3579="Yes",K3579&lt;&gt;"Yes"),"VAT claimed without valid tax invoice; ","")&amp;IF(AND(L3579="Yes",ISNUMBER(SEARCH("blocked",G3579))),"Blocked input VAT claimed; ","")&amp;IF(AND(F3579="Import - VAT paid at customs (Box 8)",M3579=""),"Customs declaration no missing; ","")&amp;IF(AND(F3579="Import - Reverse charge (Box 9)",E3579="Saudi Arabia"),"RCM used for a local supplier; ","")&amp;IF(AND(L3579="Yes",NOT(OR(F3579="Standard domestic 15% (Box 7)",F3579="Import - VAT paid at customs (Box 8)",F3579="Import - Reverse charge (Box 9)"))),"VAT claimed on non-taxable category; ",""))</f>
        <v/>
      </c>
    </row>
    <row r="3580">
      <c r="A3580" s="17" t="n"/>
      <c r="B3580" s="14" t="n"/>
      <c r="C3580" s="14" t="n"/>
      <c r="D3580" s="16" t="n"/>
      <c r="E3580" s="14" t="n"/>
      <c r="F3580" s="14" t="n"/>
      <c r="G3580" s="14" t="n"/>
      <c r="H3580" s="19" t="n"/>
      <c r="I3580" s="19" t="n"/>
      <c r="J3580" s="34">
        <f>IF(A3580="","",H3580+I3580)</f>
        <v/>
      </c>
      <c r="K3580" s="14" t="n"/>
      <c r="L3580" s="14" t="n"/>
      <c r="M3580" s="14" t="n"/>
      <c r="N3580" s="14" t="n"/>
      <c r="O3580" s="20">
        <f>IF(A3580="","",SUMPRODUCT((A3580&gt;=Setup!$C$19:$C$30)*(A3580&lt;=Setup!$D$19:$D$30)*Setup!$A$19:$A$30))</f>
        <v/>
      </c>
      <c r="P3580" s="34">
        <f>IF(A3580="","",IF(OR(F3580="Standard domestic 15% (Box 7)",F3580="Import - VAT paid at customs (Box 8)",F3580="Import - Reverse charge (Box 9)"),ROUND(H3580*Setup!$B$9,2),0))</f>
        <v/>
      </c>
      <c r="Q3580" s="34">
        <f>IF(A3580="","",I3580-P3580)</f>
        <v/>
      </c>
      <c r="R3580" s="34">
        <f>IF(A3580="","",IF(L3580="Yes",I3580,0))</f>
        <v/>
      </c>
      <c r="S3580" s="34">
        <f>IF(A3580="","",IF(AND(L3580="Yes",K3580="Yes",NOT(ISNUMBER(SEARCH("blocked",G3580))),OR(F3580="Standard domestic 15% (Box 7)",F3580="Import - VAT paid at customs (Box 8)",F3580="Import - Reverse charge (Box 9)"),OR(F3580&lt;&gt;"Standard domestic 15% (Box 7)",AND(LEN(D3580)=15,LEFT(D3580,1)="3",RIGHT(D3580,1)="3",ISNUMBER(--D3580)))),I3580,0))</f>
        <v/>
      </c>
      <c r="T3580" s="34">
        <f>IF(A3580="","",R3580-S3580)</f>
        <v/>
      </c>
      <c r="U3580" s="23">
        <f>IF(A3580="","",IF(O3580=0,"Outside audit periods; ","")&amp;IF(F3580="","No VAT category; ","")&amp;IF(ABS(Q3580)&gt;Setup!$B$10,"VAT ≠ 15% × net; ","")&amp;IF(AND(F3580="Standard domestic 15% (Box 7)",NOT(AND(LEN(D3580)=15,LEFT(D3580,1)="3",RIGHT(D3580,1)="3",ISNUMBER(--D3580)))),"Invalid/missing supplier VAT no; ","")&amp;IF(AND(L3580="Yes",K3580&lt;&gt;"Yes"),"VAT claimed without valid tax invoice; ","")&amp;IF(AND(L3580="Yes",ISNUMBER(SEARCH("blocked",G3580))),"Blocked input VAT claimed; ","")&amp;IF(AND(F3580="Import - VAT paid at customs (Box 8)",M3580=""),"Customs declaration no missing; ","")&amp;IF(AND(F3580="Import - Reverse charge (Box 9)",E3580="Saudi Arabia"),"RCM used for a local supplier; ","")&amp;IF(AND(L3580="Yes",NOT(OR(F3580="Standard domestic 15% (Box 7)",F3580="Import - VAT paid at customs (Box 8)",F3580="Import - Reverse charge (Box 9)"))),"VAT claimed on non-taxable category; ",""))</f>
        <v/>
      </c>
    </row>
    <row r="3581">
      <c r="A3581" s="17" t="n"/>
      <c r="B3581" s="14" t="n"/>
      <c r="C3581" s="14" t="n"/>
      <c r="D3581" s="16" t="n"/>
      <c r="E3581" s="14" t="n"/>
      <c r="F3581" s="14" t="n"/>
      <c r="G3581" s="14" t="n"/>
      <c r="H3581" s="19" t="n"/>
      <c r="I3581" s="19" t="n"/>
      <c r="J3581" s="34">
        <f>IF(A3581="","",H3581+I3581)</f>
        <v/>
      </c>
      <c r="K3581" s="14" t="n"/>
      <c r="L3581" s="14" t="n"/>
      <c r="M3581" s="14" t="n"/>
      <c r="N3581" s="14" t="n"/>
      <c r="O3581" s="20">
        <f>IF(A3581="","",SUMPRODUCT((A3581&gt;=Setup!$C$19:$C$30)*(A3581&lt;=Setup!$D$19:$D$30)*Setup!$A$19:$A$30))</f>
        <v/>
      </c>
      <c r="P3581" s="34">
        <f>IF(A3581="","",IF(OR(F3581="Standard domestic 15% (Box 7)",F3581="Import - VAT paid at customs (Box 8)",F3581="Import - Reverse charge (Box 9)"),ROUND(H3581*Setup!$B$9,2),0))</f>
        <v/>
      </c>
      <c r="Q3581" s="34">
        <f>IF(A3581="","",I3581-P3581)</f>
        <v/>
      </c>
      <c r="R3581" s="34">
        <f>IF(A3581="","",IF(L3581="Yes",I3581,0))</f>
        <v/>
      </c>
      <c r="S3581" s="34">
        <f>IF(A3581="","",IF(AND(L3581="Yes",K3581="Yes",NOT(ISNUMBER(SEARCH("blocked",G3581))),OR(F3581="Standard domestic 15% (Box 7)",F3581="Import - VAT paid at customs (Box 8)",F3581="Import - Reverse charge (Box 9)"),OR(F3581&lt;&gt;"Standard domestic 15% (Box 7)",AND(LEN(D3581)=15,LEFT(D3581,1)="3",RIGHT(D3581,1)="3",ISNUMBER(--D3581)))),I3581,0))</f>
        <v/>
      </c>
      <c r="T3581" s="34">
        <f>IF(A3581="","",R3581-S3581)</f>
        <v/>
      </c>
      <c r="U3581" s="23">
        <f>IF(A3581="","",IF(O3581=0,"Outside audit periods; ","")&amp;IF(F3581="","No VAT category; ","")&amp;IF(ABS(Q3581)&gt;Setup!$B$10,"VAT ≠ 15% × net; ","")&amp;IF(AND(F3581="Standard domestic 15% (Box 7)",NOT(AND(LEN(D3581)=15,LEFT(D3581,1)="3",RIGHT(D3581,1)="3",ISNUMBER(--D3581)))),"Invalid/missing supplier VAT no; ","")&amp;IF(AND(L3581="Yes",K3581&lt;&gt;"Yes"),"VAT claimed without valid tax invoice; ","")&amp;IF(AND(L3581="Yes",ISNUMBER(SEARCH("blocked",G3581))),"Blocked input VAT claimed; ","")&amp;IF(AND(F3581="Import - VAT paid at customs (Box 8)",M3581=""),"Customs declaration no missing; ","")&amp;IF(AND(F3581="Import - Reverse charge (Box 9)",E3581="Saudi Arabia"),"RCM used for a local supplier; ","")&amp;IF(AND(L3581="Yes",NOT(OR(F3581="Standard domestic 15% (Box 7)",F3581="Import - VAT paid at customs (Box 8)",F3581="Import - Reverse charge (Box 9)"))),"VAT claimed on non-taxable category; ",""))</f>
        <v/>
      </c>
    </row>
    <row r="3582">
      <c r="A3582" s="17" t="n"/>
      <c r="B3582" s="14" t="n"/>
      <c r="C3582" s="14" t="n"/>
      <c r="D3582" s="16" t="n"/>
      <c r="E3582" s="14" t="n"/>
      <c r="F3582" s="14" t="n"/>
      <c r="G3582" s="14" t="n"/>
      <c r="H3582" s="19" t="n"/>
      <c r="I3582" s="19" t="n"/>
      <c r="J3582" s="34">
        <f>IF(A3582="","",H3582+I3582)</f>
        <v/>
      </c>
      <c r="K3582" s="14" t="n"/>
      <c r="L3582" s="14" t="n"/>
      <c r="M3582" s="14" t="n"/>
      <c r="N3582" s="14" t="n"/>
      <c r="O3582" s="20">
        <f>IF(A3582="","",SUMPRODUCT((A3582&gt;=Setup!$C$19:$C$30)*(A3582&lt;=Setup!$D$19:$D$30)*Setup!$A$19:$A$30))</f>
        <v/>
      </c>
      <c r="P3582" s="34">
        <f>IF(A3582="","",IF(OR(F3582="Standard domestic 15% (Box 7)",F3582="Import - VAT paid at customs (Box 8)",F3582="Import - Reverse charge (Box 9)"),ROUND(H3582*Setup!$B$9,2),0))</f>
        <v/>
      </c>
      <c r="Q3582" s="34">
        <f>IF(A3582="","",I3582-P3582)</f>
        <v/>
      </c>
      <c r="R3582" s="34">
        <f>IF(A3582="","",IF(L3582="Yes",I3582,0))</f>
        <v/>
      </c>
      <c r="S3582" s="34">
        <f>IF(A3582="","",IF(AND(L3582="Yes",K3582="Yes",NOT(ISNUMBER(SEARCH("blocked",G3582))),OR(F3582="Standard domestic 15% (Box 7)",F3582="Import - VAT paid at customs (Box 8)",F3582="Import - Reverse charge (Box 9)"),OR(F3582&lt;&gt;"Standard domestic 15% (Box 7)",AND(LEN(D3582)=15,LEFT(D3582,1)="3",RIGHT(D3582,1)="3",ISNUMBER(--D3582)))),I3582,0))</f>
        <v/>
      </c>
      <c r="T3582" s="34">
        <f>IF(A3582="","",R3582-S3582)</f>
        <v/>
      </c>
      <c r="U3582" s="23">
        <f>IF(A3582="","",IF(O3582=0,"Outside audit periods; ","")&amp;IF(F3582="","No VAT category; ","")&amp;IF(ABS(Q3582)&gt;Setup!$B$10,"VAT ≠ 15% × net; ","")&amp;IF(AND(F3582="Standard domestic 15% (Box 7)",NOT(AND(LEN(D3582)=15,LEFT(D3582,1)="3",RIGHT(D3582,1)="3",ISNUMBER(--D3582)))),"Invalid/missing supplier VAT no; ","")&amp;IF(AND(L3582="Yes",K3582&lt;&gt;"Yes"),"VAT claimed without valid tax invoice; ","")&amp;IF(AND(L3582="Yes",ISNUMBER(SEARCH("blocked",G3582))),"Blocked input VAT claimed; ","")&amp;IF(AND(F3582="Import - VAT paid at customs (Box 8)",M3582=""),"Customs declaration no missing; ","")&amp;IF(AND(F3582="Import - Reverse charge (Box 9)",E3582="Saudi Arabia"),"RCM used for a local supplier; ","")&amp;IF(AND(L3582="Yes",NOT(OR(F3582="Standard domestic 15% (Box 7)",F3582="Import - VAT paid at customs (Box 8)",F3582="Import - Reverse charge (Box 9)"))),"VAT claimed on non-taxable category; ",""))</f>
        <v/>
      </c>
    </row>
    <row r="3583">
      <c r="A3583" s="17" t="n"/>
      <c r="B3583" s="14" t="n"/>
      <c r="C3583" s="14" t="n"/>
      <c r="D3583" s="16" t="n"/>
      <c r="E3583" s="14" t="n"/>
      <c r="F3583" s="14" t="n"/>
      <c r="G3583" s="14" t="n"/>
      <c r="H3583" s="19" t="n"/>
      <c r="I3583" s="19" t="n"/>
      <c r="J3583" s="34">
        <f>IF(A3583="","",H3583+I3583)</f>
        <v/>
      </c>
      <c r="K3583" s="14" t="n"/>
      <c r="L3583" s="14" t="n"/>
      <c r="M3583" s="14" t="n"/>
      <c r="N3583" s="14" t="n"/>
      <c r="O3583" s="20">
        <f>IF(A3583="","",SUMPRODUCT((A3583&gt;=Setup!$C$19:$C$30)*(A3583&lt;=Setup!$D$19:$D$30)*Setup!$A$19:$A$30))</f>
        <v/>
      </c>
      <c r="P3583" s="34">
        <f>IF(A3583="","",IF(OR(F3583="Standard domestic 15% (Box 7)",F3583="Import - VAT paid at customs (Box 8)",F3583="Import - Reverse charge (Box 9)"),ROUND(H3583*Setup!$B$9,2),0))</f>
        <v/>
      </c>
      <c r="Q3583" s="34">
        <f>IF(A3583="","",I3583-P3583)</f>
        <v/>
      </c>
      <c r="R3583" s="34">
        <f>IF(A3583="","",IF(L3583="Yes",I3583,0))</f>
        <v/>
      </c>
      <c r="S3583" s="34">
        <f>IF(A3583="","",IF(AND(L3583="Yes",K3583="Yes",NOT(ISNUMBER(SEARCH("blocked",G3583))),OR(F3583="Standard domestic 15% (Box 7)",F3583="Import - VAT paid at customs (Box 8)",F3583="Import - Reverse charge (Box 9)"),OR(F3583&lt;&gt;"Standard domestic 15% (Box 7)",AND(LEN(D3583)=15,LEFT(D3583,1)="3",RIGHT(D3583,1)="3",ISNUMBER(--D3583)))),I3583,0))</f>
        <v/>
      </c>
      <c r="T3583" s="34">
        <f>IF(A3583="","",R3583-S3583)</f>
        <v/>
      </c>
      <c r="U3583" s="23">
        <f>IF(A3583="","",IF(O3583=0,"Outside audit periods; ","")&amp;IF(F3583="","No VAT category; ","")&amp;IF(ABS(Q3583)&gt;Setup!$B$10,"VAT ≠ 15% × net; ","")&amp;IF(AND(F3583="Standard domestic 15% (Box 7)",NOT(AND(LEN(D3583)=15,LEFT(D3583,1)="3",RIGHT(D3583,1)="3",ISNUMBER(--D3583)))),"Invalid/missing supplier VAT no; ","")&amp;IF(AND(L3583="Yes",K3583&lt;&gt;"Yes"),"VAT claimed without valid tax invoice; ","")&amp;IF(AND(L3583="Yes",ISNUMBER(SEARCH("blocked",G3583))),"Blocked input VAT claimed; ","")&amp;IF(AND(F3583="Import - VAT paid at customs (Box 8)",M3583=""),"Customs declaration no missing; ","")&amp;IF(AND(F3583="Import - Reverse charge (Box 9)",E3583="Saudi Arabia"),"RCM used for a local supplier; ","")&amp;IF(AND(L3583="Yes",NOT(OR(F3583="Standard domestic 15% (Box 7)",F3583="Import - VAT paid at customs (Box 8)",F3583="Import - Reverse charge (Box 9)"))),"VAT claimed on non-taxable category; ",""))</f>
        <v/>
      </c>
    </row>
    <row r="3584">
      <c r="A3584" s="17" t="n"/>
      <c r="B3584" s="14" t="n"/>
      <c r="C3584" s="14" t="n"/>
      <c r="D3584" s="16" t="n"/>
      <c r="E3584" s="14" t="n"/>
      <c r="F3584" s="14" t="n"/>
      <c r="G3584" s="14" t="n"/>
      <c r="H3584" s="19" t="n"/>
      <c r="I3584" s="19" t="n"/>
      <c r="J3584" s="34">
        <f>IF(A3584="","",H3584+I3584)</f>
        <v/>
      </c>
      <c r="K3584" s="14" t="n"/>
      <c r="L3584" s="14" t="n"/>
      <c r="M3584" s="14" t="n"/>
      <c r="N3584" s="14" t="n"/>
      <c r="O3584" s="20">
        <f>IF(A3584="","",SUMPRODUCT((A3584&gt;=Setup!$C$19:$C$30)*(A3584&lt;=Setup!$D$19:$D$30)*Setup!$A$19:$A$30))</f>
        <v/>
      </c>
      <c r="P3584" s="34">
        <f>IF(A3584="","",IF(OR(F3584="Standard domestic 15% (Box 7)",F3584="Import - VAT paid at customs (Box 8)",F3584="Import - Reverse charge (Box 9)"),ROUND(H3584*Setup!$B$9,2),0))</f>
        <v/>
      </c>
      <c r="Q3584" s="34">
        <f>IF(A3584="","",I3584-P3584)</f>
        <v/>
      </c>
      <c r="R3584" s="34">
        <f>IF(A3584="","",IF(L3584="Yes",I3584,0))</f>
        <v/>
      </c>
      <c r="S3584" s="34">
        <f>IF(A3584="","",IF(AND(L3584="Yes",K3584="Yes",NOT(ISNUMBER(SEARCH("blocked",G3584))),OR(F3584="Standard domestic 15% (Box 7)",F3584="Import - VAT paid at customs (Box 8)",F3584="Import - Reverse charge (Box 9)"),OR(F3584&lt;&gt;"Standard domestic 15% (Box 7)",AND(LEN(D3584)=15,LEFT(D3584,1)="3",RIGHT(D3584,1)="3",ISNUMBER(--D3584)))),I3584,0))</f>
        <v/>
      </c>
      <c r="T3584" s="34">
        <f>IF(A3584="","",R3584-S3584)</f>
        <v/>
      </c>
      <c r="U3584" s="23">
        <f>IF(A3584="","",IF(O3584=0,"Outside audit periods; ","")&amp;IF(F3584="","No VAT category; ","")&amp;IF(ABS(Q3584)&gt;Setup!$B$10,"VAT ≠ 15% × net; ","")&amp;IF(AND(F3584="Standard domestic 15% (Box 7)",NOT(AND(LEN(D3584)=15,LEFT(D3584,1)="3",RIGHT(D3584,1)="3",ISNUMBER(--D3584)))),"Invalid/missing supplier VAT no; ","")&amp;IF(AND(L3584="Yes",K3584&lt;&gt;"Yes"),"VAT claimed without valid tax invoice; ","")&amp;IF(AND(L3584="Yes",ISNUMBER(SEARCH("blocked",G3584))),"Blocked input VAT claimed; ","")&amp;IF(AND(F3584="Import - VAT paid at customs (Box 8)",M3584=""),"Customs declaration no missing; ","")&amp;IF(AND(F3584="Import - Reverse charge (Box 9)",E3584="Saudi Arabia"),"RCM used for a local supplier; ","")&amp;IF(AND(L3584="Yes",NOT(OR(F3584="Standard domestic 15% (Box 7)",F3584="Import - VAT paid at customs (Box 8)",F3584="Import - Reverse charge (Box 9)"))),"VAT claimed on non-taxable category; ",""))</f>
        <v/>
      </c>
    </row>
    <row r="3585">
      <c r="A3585" s="17" t="n"/>
      <c r="B3585" s="14" t="n"/>
      <c r="C3585" s="14" t="n"/>
      <c r="D3585" s="16" t="n"/>
      <c r="E3585" s="14" t="n"/>
      <c r="F3585" s="14" t="n"/>
      <c r="G3585" s="14" t="n"/>
      <c r="H3585" s="19" t="n"/>
      <c r="I3585" s="19" t="n"/>
      <c r="J3585" s="34">
        <f>IF(A3585="","",H3585+I3585)</f>
        <v/>
      </c>
      <c r="K3585" s="14" t="n"/>
      <c r="L3585" s="14" t="n"/>
      <c r="M3585" s="14" t="n"/>
      <c r="N3585" s="14" t="n"/>
      <c r="O3585" s="20">
        <f>IF(A3585="","",SUMPRODUCT((A3585&gt;=Setup!$C$19:$C$30)*(A3585&lt;=Setup!$D$19:$D$30)*Setup!$A$19:$A$30))</f>
        <v/>
      </c>
      <c r="P3585" s="34">
        <f>IF(A3585="","",IF(OR(F3585="Standard domestic 15% (Box 7)",F3585="Import - VAT paid at customs (Box 8)",F3585="Import - Reverse charge (Box 9)"),ROUND(H3585*Setup!$B$9,2),0))</f>
        <v/>
      </c>
      <c r="Q3585" s="34">
        <f>IF(A3585="","",I3585-P3585)</f>
        <v/>
      </c>
      <c r="R3585" s="34">
        <f>IF(A3585="","",IF(L3585="Yes",I3585,0))</f>
        <v/>
      </c>
      <c r="S3585" s="34">
        <f>IF(A3585="","",IF(AND(L3585="Yes",K3585="Yes",NOT(ISNUMBER(SEARCH("blocked",G3585))),OR(F3585="Standard domestic 15% (Box 7)",F3585="Import - VAT paid at customs (Box 8)",F3585="Import - Reverse charge (Box 9)"),OR(F3585&lt;&gt;"Standard domestic 15% (Box 7)",AND(LEN(D3585)=15,LEFT(D3585,1)="3",RIGHT(D3585,1)="3",ISNUMBER(--D3585)))),I3585,0))</f>
        <v/>
      </c>
      <c r="T3585" s="34">
        <f>IF(A3585="","",R3585-S3585)</f>
        <v/>
      </c>
      <c r="U3585" s="23">
        <f>IF(A3585="","",IF(O3585=0,"Outside audit periods; ","")&amp;IF(F3585="","No VAT category; ","")&amp;IF(ABS(Q3585)&gt;Setup!$B$10,"VAT ≠ 15% × net; ","")&amp;IF(AND(F3585="Standard domestic 15% (Box 7)",NOT(AND(LEN(D3585)=15,LEFT(D3585,1)="3",RIGHT(D3585,1)="3",ISNUMBER(--D3585)))),"Invalid/missing supplier VAT no; ","")&amp;IF(AND(L3585="Yes",K3585&lt;&gt;"Yes"),"VAT claimed without valid tax invoice; ","")&amp;IF(AND(L3585="Yes",ISNUMBER(SEARCH("blocked",G3585))),"Blocked input VAT claimed; ","")&amp;IF(AND(F3585="Import - VAT paid at customs (Box 8)",M3585=""),"Customs declaration no missing; ","")&amp;IF(AND(F3585="Import - Reverse charge (Box 9)",E3585="Saudi Arabia"),"RCM used for a local supplier; ","")&amp;IF(AND(L3585="Yes",NOT(OR(F3585="Standard domestic 15% (Box 7)",F3585="Import - VAT paid at customs (Box 8)",F3585="Import - Reverse charge (Box 9)"))),"VAT claimed on non-taxable category; ",""))</f>
        <v/>
      </c>
    </row>
    <row r="3586">
      <c r="A3586" s="17" t="n"/>
      <c r="B3586" s="14" t="n"/>
      <c r="C3586" s="14" t="n"/>
      <c r="D3586" s="16" t="n"/>
      <c r="E3586" s="14" t="n"/>
      <c r="F3586" s="14" t="n"/>
      <c r="G3586" s="14" t="n"/>
      <c r="H3586" s="19" t="n"/>
      <c r="I3586" s="19" t="n"/>
      <c r="J3586" s="34">
        <f>IF(A3586="","",H3586+I3586)</f>
        <v/>
      </c>
      <c r="K3586" s="14" t="n"/>
      <c r="L3586" s="14" t="n"/>
      <c r="M3586" s="14" t="n"/>
      <c r="N3586" s="14" t="n"/>
      <c r="O3586" s="20">
        <f>IF(A3586="","",SUMPRODUCT((A3586&gt;=Setup!$C$19:$C$30)*(A3586&lt;=Setup!$D$19:$D$30)*Setup!$A$19:$A$30))</f>
        <v/>
      </c>
      <c r="P3586" s="34">
        <f>IF(A3586="","",IF(OR(F3586="Standard domestic 15% (Box 7)",F3586="Import - VAT paid at customs (Box 8)",F3586="Import - Reverse charge (Box 9)"),ROUND(H3586*Setup!$B$9,2),0))</f>
        <v/>
      </c>
      <c r="Q3586" s="34">
        <f>IF(A3586="","",I3586-P3586)</f>
        <v/>
      </c>
      <c r="R3586" s="34">
        <f>IF(A3586="","",IF(L3586="Yes",I3586,0))</f>
        <v/>
      </c>
      <c r="S3586" s="34">
        <f>IF(A3586="","",IF(AND(L3586="Yes",K3586="Yes",NOT(ISNUMBER(SEARCH("blocked",G3586))),OR(F3586="Standard domestic 15% (Box 7)",F3586="Import - VAT paid at customs (Box 8)",F3586="Import - Reverse charge (Box 9)"),OR(F3586&lt;&gt;"Standard domestic 15% (Box 7)",AND(LEN(D3586)=15,LEFT(D3586,1)="3",RIGHT(D3586,1)="3",ISNUMBER(--D3586)))),I3586,0))</f>
        <v/>
      </c>
      <c r="T3586" s="34">
        <f>IF(A3586="","",R3586-S3586)</f>
        <v/>
      </c>
      <c r="U3586" s="23">
        <f>IF(A3586="","",IF(O3586=0,"Outside audit periods; ","")&amp;IF(F3586="","No VAT category; ","")&amp;IF(ABS(Q3586)&gt;Setup!$B$10,"VAT ≠ 15% × net; ","")&amp;IF(AND(F3586="Standard domestic 15% (Box 7)",NOT(AND(LEN(D3586)=15,LEFT(D3586,1)="3",RIGHT(D3586,1)="3",ISNUMBER(--D3586)))),"Invalid/missing supplier VAT no; ","")&amp;IF(AND(L3586="Yes",K3586&lt;&gt;"Yes"),"VAT claimed without valid tax invoice; ","")&amp;IF(AND(L3586="Yes",ISNUMBER(SEARCH("blocked",G3586))),"Blocked input VAT claimed; ","")&amp;IF(AND(F3586="Import - VAT paid at customs (Box 8)",M3586=""),"Customs declaration no missing; ","")&amp;IF(AND(F3586="Import - Reverse charge (Box 9)",E3586="Saudi Arabia"),"RCM used for a local supplier; ","")&amp;IF(AND(L3586="Yes",NOT(OR(F3586="Standard domestic 15% (Box 7)",F3586="Import - VAT paid at customs (Box 8)",F3586="Import - Reverse charge (Box 9)"))),"VAT claimed on non-taxable category; ",""))</f>
        <v/>
      </c>
    </row>
    <row r="3587">
      <c r="A3587" s="17" t="n"/>
      <c r="B3587" s="14" t="n"/>
      <c r="C3587" s="14" t="n"/>
      <c r="D3587" s="16" t="n"/>
      <c r="E3587" s="14" t="n"/>
      <c r="F3587" s="14" t="n"/>
      <c r="G3587" s="14" t="n"/>
      <c r="H3587" s="19" t="n"/>
      <c r="I3587" s="19" t="n"/>
      <c r="J3587" s="34">
        <f>IF(A3587="","",H3587+I3587)</f>
        <v/>
      </c>
      <c r="K3587" s="14" t="n"/>
      <c r="L3587" s="14" t="n"/>
      <c r="M3587" s="14" t="n"/>
      <c r="N3587" s="14" t="n"/>
      <c r="O3587" s="20">
        <f>IF(A3587="","",SUMPRODUCT((A3587&gt;=Setup!$C$19:$C$30)*(A3587&lt;=Setup!$D$19:$D$30)*Setup!$A$19:$A$30))</f>
        <v/>
      </c>
      <c r="P3587" s="34">
        <f>IF(A3587="","",IF(OR(F3587="Standard domestic 15% (Box 7)",F3587="Import - VAT paid at customs (Box 8)",F3587="Import - Reverse charge (Box 9)"),ROUND(H3587*Setup!$B$9,2),0))</f>
        <v/>
      </c>
      <c r="Q3587" s="34">
        <f>IF(A3587="","",I3587-P3587)</f>
        <v/>
      </c>
      <c r="R3587" s="34">
        <f>IF(A3587="","",IF(L3587="Yes",I3587,0))</f>
        <v/>
      </c>
      <c r="S3587" s="34">
        <f>IF(A3587="","",IF(AND(L3587="Yes",K3587="Yes",NOT(ISNUMBER(SEARCH("blocked",G3587))),OR(F3587="Standard domestic 15% (Box 7)",F3587="Import - VAT paid at customs (Box 8)",F3587="Import - Reverse charge (Box 9)"),OR(F3587&lt;&gt;"Standard domestic 15% (Box 7)",AND(LEN(D3587)=15,LEFT(D3587,1)="3",RIGHT(D3587,1)="3",ISNUMBER(--D3587)))),I3587,0))</f>
        <v/>
      </c>
      <c r="T3587" s="34">
        <f>IF(A3587="","",R3587-S3587)</f>
        <v/>
      </c>
      <c r="U3587" s="23">
        <f>IF(A3587="","",IF(O3587=0,"Outside audit periods; ","")&amp;IF(F3587="","No VAT category; ","")&amp;IF(ABS(Q3587)&gt;Setup!$B$10,"VAT ≠ 15% × net; ","")&amp;IF(AND(F3587="Standard domestic 15% (Box 7)",NOT(AND(LEN(D3587)=15,LEFT(D3587,1)="3",RIGHT(D3587,1)="3",ISNUMBER(--D3587)))),"Invalid/missing supplier VAT no; ","")&amp;IF(AND(L3587="Yes",K3587&lt;&gt;"Yes"),"VAT claimed without valid tax invoice; ","")&amp;IF(AND(L3587="Yes",ISNUMBER(SEARCH("blocked",G3587))),"Blocked input VAT claimed; ","")&amp;IF(AND(F3587="Import - VAT paid at customs (Box 8)",M3587=""),"Customs declaration no missing; ","")&amp;IF(AND(F3587="Import - Reverse charge (Box 9)",E3587="Saudi Arabia"),"RCM used for a local supplier; ","")&amp;IF(AND(L3587="Yes",NOT(OR(F3587="Standard domestic 15% (Box 7)",F3587="Import - VAT paid at customs (Box 8)",F3587="Import - Reverse charge (Box 9)"))),"VAT claimed on non-taxable category; ",""))</f>
        <v/>
      </c>
    </row>
    <row r="3588">
      <c r="A3588" s="17" t="n"/>
      <c r="B3588" s="14" t="n"/>
      <c r="C3588" s="14" t="n"/>
      <c r="D3588" s="16" t="n"/>
      <c r="E3588" s="14" t="n"/>
      <c r="F3588" s="14" t="n"/>
      <c r="G3588" s="14" t="n"/>
      <c r="H3588" s="19" t="n"/>
      <c r="I3588" s="19" t="n"/>
      <c r="J3588" s="34">
        <f>IF(A3588="","",H3588+I3588)</f>
        <v/>
      </c>
      <c r="K3588" s="14" t="n"/>
      <c r="L3588" s="14" t="n"/>
      <c r="M3588" s="14" t="n"/>
      <c r="N3588" s="14" t="n"/>
      <c r="O3588" s="20">
        <f>IF(A3588="","",SUMPRODUCT((A3588&gt;=Setup!$C$19:$C$30)*(A3588&lt;=Setup!$D$19:$D$30)*Setup!$A$19:$A$30))</f>
        <v/>
      </c>
      <c r="P3588" s="34">
        <f>IF(A3588="","",IF(OR(F3588="Standard domestic 15% (Box 7)",F3588="Import - VAT paid at customs (Box 8)",F3588="Import - Reverse charge (Box 9)"),ROUND(H3588*Setup!$B$9,2),0))</f>
        <v/>
      </c>
      <c r="Q3588" s="34">
        <f>IF(A3588="","",I3588-P3588)</f>
        <v/>
      </c>
      <c r="R3588" s="34">
        <f>IF(A3588="","",IF(L3588="Yes",I3588,0))</f>
        <v/>
      </c>
      <c r="S3588" s="34">
        <f>IF(A3588="","",IF(AND(L3588="Yes",K3588="Yes",NOT(ISNUMBER(SEARCH("blocked",G3588))),OR(F3588="Standard domestic 15% (Box 7)",F3588="Import - VAT paid at customs (Box 8)",F3588="Import - Reverse charge (Box 9)"),OR(F3588&lt;&gt;"Standard domestic 15% (Box 7)",AND(LEN(D3588)=15,LEFT(D3588,1)="3",RIGHT(D3588,1)="3",ISNUMBER(--D3588)))),I3588,0))</f>
        <v/>
      </c>
      <c r="T3588" s="34">
        <f>IF(A3588="","",R3588-S3588)</f>
        <v/>
      </c>
      <c r="U3588" s="23">
        <f>IF(A3588="","",IF(O3588=0,"Outside audit periods; ","")&amp;IF(F3588="","No VAT category; ","")&amp;IF(ABS(Q3588)&gt;Setup!$B$10,"VAT ≠ 15% × net; ","")&amp;IF(AND(F3588="Standard domestic 15% (Box 7)",NOT(AND(LEN(D3588)=15,LEFT(D3588,1)="3",RIGHT(D3588,1)="3",ISNUMBER(--D3588)))),"Invalid/missing supplier VAT no; ","")&amp;IF(AND(L3588="Yes",K3588&lt;&gt;"Yes"),"VAT claimed without valid tax invoice; ","")&amp;IF(AND(L3588="Yes",ISNUMBER(SEARCH("blocked",G3588))),"Blocked input VAT claimed; ","")&amp;IF(AND(F3588="Import - VAT paid at customs (Box 8)",M3588=""),"Customs declaration no missing; ","")&amp;IF(AND(F3588="Import - Reverse charge (Box 9)",E3588="Saudi Arabia"),"RCM used for a local supplier; ","")&amp;IF(AND(L3588="Yes",NOT(OR(F3588="Standard domestic 15% (Box 7)",F3588="Import - VAT paid at customs (Box 8)",F3588="Import - Reverse charge (Box 9)"))),"VAT claimed on non-taxable category; ",""))</f>
        <v/>
      </c>
    </row>
    <row r="3589">
      <c r="A3589" s="17" t="n"/>
      <c r="B3589" s="14" t="n"/>
      <c r="C3589" s="14" t="n"/>
      <c r="D3589" s="16" t="n"/>
      <c r="E3589" s="14" t="n"/>
      <c r="F3589" s="14" t="n"/>
      <c r="G3589" s="14" t="n"/>
      <c r="H3589" s="19" t="n"/>
      <c r="I3589" s="19" t="n"/>
      <c r="J3589" s="34">
        <f>IF(A3589="","",H3589+I3589)</f>
        <v/>
      </c>
      <c r="K3589" s="14" t="n"/>
      <c r="L3589" s="14" t="n"/>
      <c r="M3589" s="14" t="n"/>
      <c r="N3589" s="14" t="n"/>
      <c r="O3589" s="20">
        <f>IF(A3589="","",SUMPRODUCT((A3589&gt;=Setup!$C$19:$C$30)*(A3589&lt;=Setup!$D$19:$D$30)*Setup!$A$19:$A$30))</f>
        <v/>
      </c>
      <c r="P3589" s="34">
        <f>IF(A3589="","",IF(OR(F3589="Standard domestic 15% (Box 7)",F3589="Import - VAT paid at customs (Box 8)",F3589="Import - Reverse charge (Box 9)"),ROUND(H3589*Setup!$B$9,2),0))</f>
        <v/>
      </c>
      <c r="Q3589" s="34">
        <f>IF(A3589="","",I3589-P3589)</f>
        <v/>
      </c>
      <c r="R3589" s="34">
        <f>IF(A3589="","",IF(L3589="Yes",I3589,0))</f>
        <v/>
      </c>
      <c r="S3589" s="34">
        <f>IF(A3589="","",IF(AND(L3589="Yes",K3589="Yes",NOT(ISNUMBER(SEARCH("blocked",G3589))),OR(F3589="Standard domestic 15% (Box 7)",F3589="Import - VAT paid at customs (Box 8)",F3589="Import - Reverse charge (Box 9)"),OR(F3589&lt;&gt;"Standard domestic 15% (Box 7)",AND(LEN(D3589)=15,LEFT(D3589,1)="3",RIGHT(D3589,1)="3",ISNUMBER(--D3589)))),I3589,0))</f>
        <v/>
      </c>
      <c r="T3589" s="34">
        <f>IF(A3589="","",R3589-S3589)</f>
        <v/>
      </c>
      <c r="U3589" s="23">
        <f>IF(A3589="","",IF(O3589=0,"Outside audit periods; ","")&amp;IF(F3589="","No VAT category; ","")&amp;IF(ABS(Q3589)&gt;Setup!$B$10,"VAT ≠ 15% × net; ","")&amp;IF(AND(F3589="Standard domestic 15% (Box 7)",NOT(AND(LEN(D3589)=15,LEFT(D3589,1)="3",RIGHT(D3589,1)="3",ISNUMBER(--D3589)))),"Invalid/missing supplier VAT no; ","")&amp;IF(AND(L3589="Yes",K3589&lt;&gt;"Yes"),"VAT claimed without valid tax invoice; ","")&amp;IF(AND(L3589="Yes",ISNUMBER(SEARCH("blocked",G3589))),"Blocked input VAT claimed; ","")&amp;IF(AND(F3589="Import - VAT paid at customs (Box 8)",M3589=""),"Customs declaration no missing; ","")&amp;IF(AND(F3589="Import - Reverse charge (Box 9)",E3589="Saudi Arabia"),"RCM used for a local supplier; ","")&amp;IF(AND(L3589="Yes",NOT(OR(F3589="Standard domestic 15% (Box 7)",F3589="Import - VAT paid at customs (Box 8)",F3589="Import - Reverse charge (Box 9)"))),"VAT claimed on non-taxable category; ",""))</f>
        <v/>
      </c>
    </row>
    <row r="3590">
      <c r="A3590" s="17" t="n"/>
      <c r="B3590" s="14" t="n"/>
      <c r="C3590" s="14" t="n"/>
      <c r="D3590" s="16" t="n"/>
      <c r="E3590" s="14" t="n"/>
      <c r="F3590" s="14" t="n"/>
      <c r="G3590" s="14" t="n"/>
      <c r="H3590" s="19" t="n"/>
      <c r="I3590" s="19" t="n"/>
      <c r="J3590" s="34">
        <f>IF(A3590="","",H3590+I3590)</f>
        <v/>
      </c>
      <c r="K3590" s="14" t="n"/>
      <c r="L3590" s="14" t="n"/>
      <c r="M3590" s="14" t="n"/>
      <c r="N3590" s="14" t="n"/>
      <c r="O3590" s="20">
        <f>IF(A3590="","",SUMPRODUCT((A3590&gt;=Setup!$C$19:$C$30)*(A3590&lt;=Setup!$D$19:$D$30)*Setup!$A$19:$A$30))</f>
        <v/>
      </c>
      <c r="P3590" s="34">
        <f>IF(A3590="","",IF(OR(F3590="Standard domestic 15% (Box 7)",F3590="Import - VAT paid at customs (Box 8)",F3590="Import - Reverse charge (Box 9)"),ROUND(H3590*Setup!$B$9,2),0))</f>
        <v/>
      </c>
      <c r="Q3590" s="34">
        <f>IF(A3590="","",I3590-P3590)</f>
        <v/>
      </c>
      <c r="R3590" s="34">
        <f>IF(A3590="","",IF(L3590="Yes",I3590,0))</f>
        <v/>
      </c>
      <c r="S3590" s="34">
        <f>IF(A3590="","",IF(AND(L3590="Yes",K3590="Yes",NOT(ISNUMBER(SEARCH("blocked",G3590))),OR(F3590="Standard domestic 15% (Box 7)",F3590="Import - VAT paid at customs (Box 8)",F3590="Import - Reverse charge (Box 9)"),OR(F3590&lt;&gt;"Standard domestic 15% (Box 7)",AND(LEN(D3590)=15,LEFT(D3590,1)="3",RIGHT(D3590,1)="3",ISNUMBER(--D3590)))),I3590,0))</f>
        <v/>
      </c>
      <c r="T3590" s="34">
        <f>IF(A3590="","",R3590-S3590)</f>
        <v/>
      </c>
      <c r="U3590" s="23">
        <f>IF(A3590="","",IF(O3590=0,"Outside audit periods; ","")&amp;IF(F3590="","No VAT category; ","")&amp;IF(ABS(Q3590)&gt;Setup!$B$10,"VAT ≠ 15% × net; ","")&amp;IF(AND(F3590="Standard domestic 15% (Box 7)",NOT(AND(LEN(D3590)=15,LEFT(D3590,1)="3",RIGHT(D3590,1)="3",ISNUMBER(--D3590)))),"Invalid/missing supplier VAT no; ","")&amp;IF(AND(L3590="Yes",K3590&lt;&gt;"Yes"),"VAT claimed without valid tax invoice; ","")&amp;IF(AND(L3590="Yes",ISNUMBER(SEARCH("blocked",G3590))),"Blocked input VAT claimed; ","")&amp;IF(AND(F3590="Import - VAT paid at customs (Box 8)",M3590=""),"Customs declaration no missing; ","")&amp;IF(AND(F3590="Import - Reverse charge (Box 9)",E3590="Saudi Arabia"),"RCM used for a local supplier; ","")&amp;IF(AND(L3590="Yes",NOT(OR(F3590="Standard domestic 15% (Box 7)",F3590="Import - VAT paid at customs (Box 8)",F3590="Import - Reverse charge (Box 9)"))),"VAT claimed on non-taxable category; ",""))</f>
        <v/>
      </c>
    </row>
    <row r="3591">
      <c r="A3591" s="17" t="n"/>
      <c r="B3591" s="14" t="n"/>
      <c r="C3591" s="14" t="n"/>
      <c r="D3591" s="16" t="n"/>
      <c r="E3591" s="14" t="n"/>
      <c r="F3591" s="14" t="n"/>
      <c r="G3591" s="14" t="n"/>
      <c r="H3591" s="19" t="n"/>
      <c r="I3591" s="19" t="n"/>
      <c r="J3591" s="34">
        <f>IF(A3591="","",H3591+I3591)</f>
        <v/>
      </c>
      <c r="K3591" s="14" t="n"/>
      <c r="L3591" s="14" t="n"/>
      <c r="M3591" s="14" t="n"/>
      <c r="N3591" s="14" t="n"/>
      <c r="O3591" s="20">
        <f>IF(A3591="","",SUMPRODUCT((A3591&gt;=Setup!$C$19:$C$30)*(A3591&lt;=Setup!$D$19:$D$30)*Setup!$A$19:$A$30))</f>
        <v/>
      </c>
      <c r="P3591" s="34">
        <f>IF(A3591="","",IF(OR(F3591="Standard domestic 15% (Box 7)",F3591="Import - VAT paid at customs (Box 8)",F3591="Import - Reverse charge (Box 9)"),ROUND(H3591*Setup!$B$9,2),0))</f>
        <v/>
      </c>
      <c r="Q3591" s="34">
        <f>IF(A3591="","",I3591-P3591)</f>
        <v/>
      </c>
      <c r="R3591" s="34">
        <f>IF(A3591="","",IF(L3591="Yes",I3591,0))</f>
        <v/>
      </c>
      <c r="S3591" s="34">
        <f>IF(A3591="","",IF(AND(L3591="Yes",K3591="Yes",NOT(ISNUMBER(SEARCH("blocked",G3591))),OR(F3591="Standard domestic 15% (Box 7)",F3591="Import - VAT paid at customs (Box 8)",F3591="Import - Reverse charge (Box 9)"),OR(F3591&lt;&gt;"Standard domestic 15% (Box 7)",AND(LEN(D3591)=15,LEFT(D3591,1)="3",RIGHT(D3591,1)="3",ISNUMBER(--D3591)))),I3591,0))</f>
        <v/>
      </c>
      <c r="T3591" s="34">
        <f>IF(A3591="","",R3591-S3591)</f>
        <v/>
      </c>
      <c r="U3591" s="23">
        <f>IF(A3591="","",IF(O3591=0,"Outside audit periods; ","")&amp;IF(F3591="","No VAT category; ","")&amp;IF(ABS(Q3591)&gt;Setup!$B$10,"VAT ≠ 15% × net; ","")&amp;IF(AND(F3591="Standard domestic 15% (Box 7)",NOT(AND(LEN(D3591)=15,LEFT(D3591,1)="3",RIGHT(D3591,1)="3",ISNUMBER(--D3591)))),"Invalid/missing supplier VAT no; ","")&amp;IF(AND(L3591="Yes",K3591&lt;&gt;"Yes"),"VAT claimed without valid tax invoice; ","")&amp;IF(AND(L3591="Yes",ISNUMBER(SEARCH("blocked",G3591))),"Blocked input VAT claimed; ","")&amp;IF(AND(F3591="Import - VAT paid at customs (Box 8)",M3591=""),"Customs declaration no missing; ","")&amp;IF(AND(F3591="Import - Reverse charge (Box 9)",E3591="Saudi Arabia"),"RCM used for a local supplier; ","")&amp;IF(AND(L3591="Yes",NOT(OR(F3591="Standard domestic 15% (Box 7)",F3591="Import - VAT paid at customs (Box 8)",F3591="Import - Reverse charge (Box 9)"))),"VAT claimed on non-taxable category; ",""))</f>
        <v/>
      </c>
    </row>
    <row r="3592">
      <c r="A3592" s="17" t="n"/>
      <c r="B3592" s="14" t="n"/>
      <c r="C3592" s="14" t="n"/>
      <c r="D3592" s="16" t="n"/>
      <c r="E3592" s="14" t="n"/>
      <c r="F3592" s="14" t="n"/>
      <c r="G3592" s="14" t="n"/>
      <c r="H3592" s="19" t="n"/>
      <c r="I3592" s="19" t="n"/>
      <c r="J3592" s="34">
        <f>IF(A3592="","",H3592+I3592)</f>
        <v/>
      </c>
      <c r="K3592" s="14" t="n"/>
      <c r="L3592" s="14" t="n"/>
      <c r="M3592" s="14" t="n"/>
      <c r="N3592" s="14" t="n"/>
      <c r="O3592" s="20">
        <f>IF(A3592="","",SUMPRODUCT((A3592&gt;=Setup!$C$19:$C$30)*(A3592&lt;=Setup!$D$19:$D$30)*Setup!$A$19:$A$30))</f>
        <v/>
      </c>
      <c r="P3592" s="34">
        <f>IF(A3592="","",IF(OR(F3592="Standard domestic 15% (Box 7)",F3592="Import - VAT paid at customs (Box 8)",F3592="Import - Reverse charge (Box 9)"),ROUND(H3592*Setup!$B$9,2),0))</f>
        <v/>
      </c>
      <c r="Q3592" s="34">
        <f>IF(A3592="","",I3592-P3592)</f>
        <v/>
      </c>
      <c r="R3592" s="34">
        <f>IF(A3592="","",IF(L3592="Yes",I3592,0))</f>
        <v/>
      </c>
      <c r="S3592" s="34">
        <f>IF(A3592="","",IF(AND(L3592="Yes",K3592="Yes",NOT(ISNUMBER(SEARCH("blocked",G3592))),OR(F3592="Standard domestic 15% (Box 7)",F3592="Import - VAT paid at customs (Box 8)",F3592="Import - Reverse charge (Box 9)"),OR(F3592&lt;&gt;"Standard domestic 15% (Box 7)",AND(LEN(D3592)=15,LEFT(D3592,1)="3",RIGHT(D3592,1)="3",ISNUMBER(--D3592)))),I3592,0))</f>
        <v/>
      </c>
      <c r="T3592" s="34">
        <f>IF(A3592="","",R3592-S3592)</f>
        <v/>
      </c>
      <c r="U3592" s="23">
        <f>IF(A3592="","",IF(O3592=0,"Outside audit periods; ","")&amp;IF(F3592="","No VAT category; ","")&amp;IF(ABS(Q3592)&gt;Setup!$B$10,"VAT ≠ 15% × net; ","")&amp;IF(AND(F3592="Standard domestic 15% (Box 7)",NOT(AND(LEN(D3592)=15,LEFT(D3592,1)="3",RIGHT(D3592,1)="3",ISNUMBER(--D3592)))),"Invalid/missing supplier VAT no; ","")&amp;IF(AND(L3592="Yes",K3592&lt;&gt;"Yes"),"VAT claimed without valid tax invoice; ","")&amp;IF(AND(L3592="Yes",ISNUMBER(SEARCH("blocked",G3592))),"Blocked input VAT claimed; ","")&amp;IF(AND(F3592="Import - VAT paid at customs (Box 8)",M3592=""),"Customs declaration no missing; ","")&amp;IF(AND(F3592="Import - Reverse charge (Box 9)",E3592="Saudi Arabia"),"RCM used for a local supplier; ","")&amp;IF(AND(L3592="Yes",NOT(OR(F3592="Standard domestic 15% (Box 7)",F3592="Import - VAT paid at customs (Box 8)",F3592="Import - Reverse charge (Box 9)"))),"VAT claimed on non-taxable category; ",""))</f>
        <v/>
      </c>
    </row>
    <row r="3593">
      <c r="A3593" s="17" t="n"/>
      <c r="B3593" s="14" t="n"/>
      <c r="C3593" s="14" t="n"/>
      <c r="D3593" s="16" t="n"/>
      <c r="E3593" s="14" t="n"/>
      <c r="F3593" s="14" t="n"/>
      <c r="G3593" s="14" t="n"/>
      <c r="H3593" s="19" t="n"/>
      <c r="I3593" s="19" t="n"/>
      <c r="J3593" s="34">
        <f>IF(A3593="","",H3593+I3593)</f>
        <v/>
      </c>
      <c r="K3593" s="14" t="n"/>
      <c r="L3593" s="14" t="n"/>
      <c r="M3593" s="14" t="n"/>
      <c r="N3593" s="14" t="n"/>
      <c r="O3593" s="20">
        <f>IF(A3593="","",SUMPRODUCT((A3593&gt;=Setup!$C$19:$C$30)*(A3593&lt;=Setup!$D$19:$D$30)*Setup!$A$19:$A$30))</f>
        <v/>
      </c>
      <c r="P3593" s="34">
        <f>IF(A3593="","",IF(OR(F3593="Standard domestic 15% (Box 7)",F3593="Import - VAT paid at customs (Box 8)",F3593="Import - Reverse charge (Box 9)"),ROUND(H3593*Setup!$B$9,2),0))</f>
        <v/>
      </c>
      <c r="Q3593" s="34">
        <f>IF(A3593="","",I3593-P3593)</f>
        <v/>
      </c>
      <c r="R3593" s="34">
        <f>IF(A3593="","",IF(L3593="Yes",I3593,0))</f>
        <v/>
      </c>
      <c r="S3593" s="34">
        <f>IF(A3593="","",IF(AND(L3593="Yes",K3593="Yes",NOT(ISNUMBER(SEARCH("blocked",G3593))),OR(F3593="Standard domestic 15% (Box 7)",F3593="Import - VAT paid at customs (Box 8)",F3593="Import - Reverse charge (Box 9)"),OR(F3593&lt;&gt;"Standard domestic 15% (Box 7)",AND(LEN(D3593)=15,LEFT(D3593,1)="3",RIGHT(D3593,1)="3",ISNUMBER(--D3593)))),I3593,0))</f>
        <v/>
      </c>
      <c r="T3593" s="34">
        <f>IF(A3593="","",R3593-S3593)</f>
        <v/>
      </c>
      <c r="U3593" s="23">
        <f>IF(A3593="","",IF(O3593=0,"Outside audit periods; ","")&amp;IF(F3593="","No VAT category; ","")&amp;IF(ABS(Q3593)&gt;Setup!$B$10,"VAT ≠ 15% × net; ","")&amp;IF(AND(F3593="Standard domestic 15% (Box 7)",NOT(AND(LEN(D3593)=15,LEFT(D3593,1)="3",RIGHT(D3593,1)="3",ISNUMBER(--D3593)))),"Invalid/missing supplier VAT no; ","")&amp;IF(AND(L3593="Yes",K3593&lt;&gt;"Yes"),"VAT claimed without valid tax invoice; ","")&amp;IF(AND(L3593="Yes",ISNUMBER(SEARCH("blocked",G3593))),"Blocked input VAT claimed; ","")&amp;IF(AND(F3593="Import - VAT paid at customs (Box 8)",M3593=""),"Customs declaration no missing; ","")&amp;IF(AND(F3593="Import - Reverse charge (Box 9)",E3593="Saudi Arabia"),"RCM used for a local supplier; ","")&amp;IF(AND(L3593="Yes",NOT(OR(F3593="Standard domestic 15% (Box 7)",F3593="Import - VAT paid at customs (Box 8)",F3593="Import - Reverse charge (Box 9)"))),"VAT claimed on non-taxable category; ",""))</f>
        <v/>
      </c>
    </row>
    <row r="3594">
      <c r="A3594" s="17" t="n"/>
      <c r="B3594" s="14" t="n"/>
      <c r="C3594" s="14" t="n"/>
      <c r="D3594" s="16" t="n"/>
      <c r="E3594" s="14" t="n"/>
      <c r="F3594" s="14" t="n"/>
      <c r="G3594" s="14" t="n"/>
      <c r="H3594" s="19" t="n"/>
      <c r="I3594" s="19" t="n"/>
      <c r="J3594" s="34">
        <f>IF(A3594="","",H3594+I3594)</f>
        <v/>
      </c>
      <c r="K3594" s="14" t="n"/>
      <c r="L3594" s="14" t="n"/>
      <c r="M3594" s="14" t="n"/>
      <c r="N3594" s="14" t="n"/>
      <c r="O3594" s="20">
        <f>IF(A3594="","",SUMPRODUCT((A3594&gt;=Setup!$C$19:$C$30)*(A3594&lt;=Setup!$D$19:$D$30)*Setup!$A$19:$A$30))</f>
        <v/>
      </c>
      <c r="P3594" s="34">
        <f>IF(A3594="","",IF(OR(F3594="Standard domestic 15% (Box 7)",F3594="Import - VAT paid at customs (Box 8)",F3594="Import - Reverse charge (Box 9)"),ROUND(H3594*Setup!$B$9,2),0))</f>
        <v/>
      </c>
      <c r="Q3594" s="34">
        <f>IF(A3594="","",I3594-P3594)</f>
        <v/>
      </c>
      <c r="R3594" s="34">
        <f>IF(A3594="","",IF(L3594="Yes",I3594,0))</f>
        <v/>
      </c>
      <c r="S3594" s="34">
        <f>IF(A3594="","",IF(AND(L3594="Yes",K3594="Yes",NOT(ISNUMBER(SEARCH("blocked",G3594))),OR(F3594="Standard domestic 15% (Box 7)",F3594="Import - VAT paid at customs (Box 8)",F3594="Import - Reverse charge (Box 9)"),OR(F3594&lt;&gt;"Standard domestic 15% (Box 7)",AND(LEN(D3594)=15,LEFT(D3594,1)="3",RIGHT(D3594,1)="3",ISNUMBER(--D3594)))),I3594,0))</f>
        <v/>
      </c>
      <c r="T3594" s="34">
        <f>IF(A3594="","",R3594-S3594)</f>
        <v/>
      </c>
      <c r="U3594" s="23">
        <f>IF(A3594="","",IF(O3594=0,"Outside audit periods; ","")&amp;IF(F3594="","No VAT category; ","")&amp;IF(ABS(Q3594)&gt;Setup!$B$10,"VAT ≠ 15% × net; ","")&amp;IF(AND(F3594="Standard domestic 15% (Box 7)",NOT(AND(LEN(D3594)=15,LEFT(D3594,1)="3",RIGHT(D3594,1)="3",ISNUMBER(--D3594)))),"Invalid/missing supplier VAT no; ","")&amp;IF(AND(L3594="Yes",K3594&lt;&gt;"Yes"),"VAT claimed without valid tax invoice; ","")&amp;IF(AND(L3594="Yes",ISNUMBER(SEARCH("blocked",G3594))),"Blocked input VAT claimed; ","")&amp;IF(AND(F3594="Import - VAT paid at customs (Box 8)",M3594=""),"Customs declaration no missing; ","")&amp;IF(AND(F3594="Import - Reverse charge (Box 9)",E3594="Saudi Arabia"),"RCM used for a local supplier; ","")&amp;IF(AND(L3594="Yes",NOT(OR(F3594="Standard domestic 15% (Box 7)",F3594="Import - VAT paid at customs (Box 8)",F3594="Import - Reverse charge (Box 9)"))),"VAT claimed on non-taxable category; ",""))</f>
        <v/>
      </c>
    </row>
    <row r="3595">
      <c r="A3595" s="17" t="n"/>
      <c r="B3595" s="14" t="n"/>
      <c r="C3595" s="14" t="n"/>
      <c r="D3595" s="16" t="n"/>
      <c r="E3595" s="14" t="n"/>
      <c r="F3595" s="14" t="n"/>
      <c r="G3595" s="14" t="n"/>
      <c r="H3595" s="19" t="n"/>
      <c r="I3595" s="19" t="n"/>
      <c r="J3595" s="34">
        <f>IF(A3595="","",H3595+I3595)</f>
        <v/>
      </c>
      <c r="K3595" s="14" t="n"/>
      <c r="L3595" s="14" t="n"/>
      <c r="M3595" s="14" t="n"/>
      <c r="N3595" s="14" t="n"/>
      <c r="O3595" s="20">
        <f>IF(A3595="","",SUMPRODUCT((A3595&gt;=Setup!$C$19:$C$30)*(A3595&lt;=Setup!$D$19:$D$30)*Setup!$A$19:$A$30))</f>
        <v/>
      </c>
      <c r="P3595" s="34">
        <f>IF(A3595="","",IF(OR(F3595="Standard domestic 15% (Box 7)",F3595="Import - VAT paid at customs (Box 8)",F3595="Import - Reverse charge (Box 9)"),ROUND(H3595*Setup!$B$9,2),0))</f>
        <v/>
      </c>
      <c r="Q3595" s="34">
        <f>IF(A3595="","",I3595-P3595)</f>
        <v/>
      </c>
      <c r="R3595" s="34">
        <f>IF(A3595="","",IF(L3595="Yes",I3595,0))</f>
        <v/>
      </c>
      <c r="S3595" s="34">
        <f>IF(A3595="","",IF(AND(L3595="Yes",K3595="Yes",NOT(ISNUMBER(SEARCH("blocked",G3595))),OR(F3595="Standard domestic 15% (Box 7)",F3595="Import - VAT paid at customs (Box 8)",F3595="Import - Reverse charge (Box 9)"),OR(F3595&lt;&gt;"Standard domestic 15% (Box 7)",AND(LEN(D3595)=15,LEFT(D3595,1)="3",RIGHT(D3595,1)="3",ISNUMBER(--D3595)))),I3595,0))</f>
        <v/>
      </c>
      <c r="T3595" s="34">
        <f>IF(A3595="","",R3595-S3595)</f>
        <v/>
      </c>
      <c r="U3595" s="23">
        <f>IF(A3595="","",IF(O3595=0,"Outside audit periods; ","")&amp;IF(F3595="","No VAT category; ","")&amp;IF(ABS(Q3595)&gt;Setup!$B$10,"VAT ≠ 15% × net; ","")&amp;IF(AND(F3595="Standard domestic 15% (Box 7)",NOT(AND(LEN(D3595)=15,LEFT(D3595,1)="3",RIGHT(D3595,1)="3",ISNUMBER(--D3595)))),"Invalid/missing supplier VAT no; ","")&amp;IF(AND(L3595="Yes",K3595&lt;&gt;"Yes"),"VAT claimed without valid tax invoice; ","")&amp;IF(AND(L3595="Yes",ISNUMBER(SEARCH("blocked",G3595))),"Blocked input VAT claimed; ","")&amp;IF(AND(F3595="Import - VAT paid at customs (Box 8)",M3595=""),"Customs declaration no missing; ","")&amp;IF(AND(F3595="Import - Reverse charge (Box 9)",E3595="Saudi Arabia"),"RCM used for a local supplier; ","")&amp;IF(AND(L3595="Yes",NOT(OR(F3595="Standard domestic 15% (Box 7)",F3595="Import - VAT paid at customs (Box 8)",F3595="Import - Reverse charge (Box 9)"))),"VAT claimed on non-taxable category; ",""))</f>
        <v/>
      </c>
    </row>
    <row r="3596">
      <c r="A3596" s="17" t="n"/>
      <c r="B3596" s="14" t="n"/>
      <c r="C3596" s="14" t="n"/>
      <c r="D3596" s="16" t="n"/>
      <c r="E3596" s="14" t="n"/>
      <c r="F3596" s="14" t="n"/>
      <c r="G3596" s="14" t="n"/>
      <c r="H3596" s="19" t="n"/>
      <c r="I3596" s="19" t="n"/>
      <c r="J3596" s="34">
        <f>IF(A3596="","",H3596+I3596)</f>
        <v/>
      </c>
      <c r="K3596" s="14" t="n"/>
      <c r="L3596" s="14" t="n"/>
      <c r="M3596" s="14" t="n"/>
      <c r="N3596" s="14" t="n"/>
      <c r="O3596" s="20">
        <f>IF(A3596="","",SUMPRODUCT((A3596&gt;=Setup!$C$19:$C$30)*(A3596&lt;=Setup!$D$19:$D$30)*Setup!$A$19:$A$30))</f>
        <v/>
      </c>
      <c r="P3596" s="34">
        <f>IF(A3596="","",IF(OR(F3596="Standard domestic 15% (Box 7)",F3596="Import - VAT paid at customs (Box 8)",F3596="Import - Reverse charge (Box 9)"),ROUND(H3596*Setup!$B$9,2),0))</f>
        <v/>
      </c>
      <c r="Q3596" s="34">
        <f>IF(A3596="","",I3596-P3596)</f>
        <v/>
      </c>
      <c r="R3596" s="34">
        <f>IF(A3596="","",IF(L3596="Yes",I3596,0))</f>
        <v/>
      </c>
      <c r="S3596" s="34">
        <f>IF(A3596="","",IF(AND(L3596="Yes",K3596="Yes",NOT(ISNUMBER(SEARCH("blocked",G3596))),OR(F3596="Standard domestic 15% (Box 7)",F3596="Import - VAT paid at customs (Box 8)",F3596="Import - Reverse charge (Box 9)"),OR(F3596&lt;&gt;"Standard domestic 15% (Box 7)",AND(LEN(D3596)=15,LEFT(D3596,1)="3",RIGHT(D3596,1)="3",ISNUMBER(--D3596)))),I3596,0))</f>
        <v/>
      </c>
      <c r="T3596" s="34">
        <f>IF(A3596="","",R3596-S3596)</f>
        <v/>
      </c>
      <c r="U3596" s="23">
        <f>IF(A3596="","",IF(O3596=0,"Outside audit periods; ","")&amp;IF(F3596="","No VAT category; ","")&amp;IF(ABS(Q3596)&gt;Setup!$B$10,"VAT ≠ 15% × net; ","")&amp;IF(AND(F3596="Standard domestic 15% (Box 7)",NOT(AND(LEN(D3596)=15,LEFT(D3596,1)="3",RIGHT(D3596,1)="3",ISNUMBER(--D3596)))),"Invalid/missing supplier VAT no; ","")&amp;IF(AND(L3596="Yes",K3596&lt;&gt;"Yes"),"VAT claimed without valid tax invoice; ","")&amp;IF(AND(L3596="Yes",ISNUMBER(SEARCH("blocked",G3596))),"Blocked input VAT claimed; ","")&amp;IF(AND(F3596="Import - VAT paid at customs (Box 8)",M3596=""),"Customs declaration no missing; ","")&amp;IF(AND(F3596="Import - Reverse charge (Box 9)",E3596="Saudi Arabia"),"RCM used for a local supplier; ","")&amp;IF(AND(L3596="Yes",NOT(OR(F3596="Standard domestic 15% (Box 7)",F3596="Import - VAT paid at customs (Box 8)",F3596="Import - Reverse charge (Box 9)"))),"VAT claimed on non-taxable category; ",""))</f>
        <v/>
      </c>
    </row>
    <row r="3597">
      <c r="A3597" s="17" t="n"/>
      <c r="B3597" s="14" t="n"/>
      <c r="C3597" s="14" t="n"/>
      <c r="D3597" s="16" t="n"/>
      <c r="E3597" s="14" t="n"/>
      <c r="F3597" s="14" t="n"/>
      <c r="G3597" s="14" t="n"/>
      <c r="H3597" s="19" t="n"/>
      <c r="I3597" s="19" t="n"/>
      <c r="J3597" s="34">
        <f>IF(A3597="","",H3597+I3597)</f>
        <v/>
      </c>
      <c r="K3597" s="14" t="n"/>
      <c r="L3597" s="14" t="n"/>
      <c r="M3597" s="14" t="n"/>
      <c r="N3597" s="14" t="n"/>
      <c r="O3597" s="20">
        <f>IF(A3597="","",SUMPRODUCT((A3597&gt;=Setup!$C$19:$C$30)*(A3597&lt;=Setup!$D$19:$D$30)*Setup!$A$19:$A$30))</f>
        <v/>
      </c>
      <c r="P3597" s="34">
        <f>IF(A3597="","",IF(OR(F3597="Standard domestic 15% (Box 7)",F3597="Import - VAT paid at customs (Box 8)",F3597="Import - Reverse charge (Box 9)"),ROUND(H3597*Setup!$B$9,2),0))</f>
        <v/>
      </c>
      <c r="Q3597" s="34">
        <f>IF(A3597="","",I3597-P3597)</f>
        <v/>
      </c>
      <c r="R3597" s="34">
        <f>IF(A3597="","",IF(L3597="Yes",I3597,0))</f>
        <v/>
      </c>
      <c r="S3597" s="34">
        <f>IF(A3597="","",IF(AND(L3597="Yes",K3597="Yes",NOT(ISNUMBER(SEARCH("blocked",G3597))),OR(F3597="Standard domestic 15% (Box 7)",F3597="Import - VAT paid at customs (Box 8)",F3597="Import - Reverse charge (Box 9)"),OR(F3597&lt;&gt;"Standard domestic 15% (Box 7)",AND(LEN(D3597)=15,LEFT(D3597,1)="3",RIGHT(D3597,1)="3",ISNUMBER(--D3597)))),I3597,0))</f>
        <v/>
      </c>
      <c r="T3597" s="34">
        <f>IF(A3597="","",R3597-S3597)</f>
        <v/>
      </c>
      <c r="U3597" s="23">
        <f>IF(A3597="","",IF(O3597=0,"Outside audit periods; ","")&amp;IF(F3597="","No VAT category; ","")&amp;IF(ABS(Q3597)&gt;Setup!$B$10,"VAT ≠ 15% × net; ","")&amp;IF(AND(F3597="Standard domestic 15% (Box 7)",NOT(AND(LEN(D3597)=15,LEFT(D3597,1)="3",RIGHT(D3597,1)="3",ISNUMBER(--D3597)))),"Invalid/missing supplier VAT no; ","")&amp;IF(AND(L3597="Yes",K3597&lt;&gt;"Yes"),"VAT claimed without valid tax invoice; ","")&amp;IF(AND(L3597="Yes",ISNUMBER(SEARCH("blocked",G3597))),"Blocked input VAT claimed; ","")&amp;IF(AND(F3597="Import - VAT paid at customs (Box 8)",M3597=""),"Customs declaration no missing; ","")&amp;IF(AND(F3597="Import - Reverse charge (Box 9)",E3597="Saudi Arabia"),"RCM used for a local supplier; ","")&amp;IF(AND(L3597="Yes",NOT(OR(F3597="Standard domestic 15% (Box 7)",F3597="Import - VAT paid at customs (Box 8)",F3597="Import - Reverse charge (Box 9)"))),"VAT claimed on non-taxable category; ",""))</f>
        <v/>
      </c>
    </row>
    <row r="3598">
      <c r="A3598" s="17" t="n"/>
      <c r="B3598" s="14" t="n"/>
      <c r="C3598" s="14" t="n"/>
      <c r="D3598" s="16" t="n"/>
      <c r="E3598" s="14" t="n"/>
      <c r="F3598" s="14" t="n"/>
      <c r="G3598" s="14" t="n"/>
      <c r="H3598" s="19" t="n"/>
      <c r="I3598" s="19" t="n"/>
      <c r="J3598" s="34">
        <f>IF(A3598="","",H3598+I3598)</f>
        <v/>
      </c>
      <c r="K3598" s="14" t="n"/>
      <c r="L3598" s="14" t="n"/>
      <c r="M3598" s="14" t="n"/>
      <c r="N3598" s="14" t="n"/>
      <c r="O3598" s="20">
        <f>IF(A3598="","",SUMPRODUCT((A3598&gt;=Setup!$C$19:$C$30)*(A3598&lt;=Setup!$D$19:$D$30)*Setup!$A$19:$A$30))</f>
        <v/>
      </c>
      <c r="P3598" s="34">
        <f>IF(A3598="","",IF(OR(F3598="Standard domestic 15% (Box 7)",F3598="Import - VAT paid at customs (Box 8)",F3598="Import - Reverse charge (Box 9)"),ROUND(H3598*Setup!$B$9,2),0))</f>
        <v/>
      </c>
      <c r="Q3598" s="34">
        <f>IF(A3598="","",I3598-P3598)</f>
        <v/>
      </c>
      <c r="R3598" s="34">
        <f>IF(A3598="","",IF(L3598="Yes",I3598,0))</f>
        <v/>
      </c>
      <c r="S3598" s="34">
        <f>IF(A3598="","",IF(AND(L3598="Yes",K3598="Yes",NOT(ISNUMBER(SEARCH("blocked",G3598))),OR(F3598="Standard domestic 15% (Box 7)",F3598="Import - VAT paid at customs (Box 8)",F3598="Import - Reverse charge (Box 9)"),OR(F3598&lt;&gt;"Standard domestic 15% (Box 7)",AND(LEN(D3598)=15,LEFT(D3598,1)="3",RIGHT(D3598,1)="3",ISNUMBER(--D3598)))),I3598,0))</f>
        <v/>
      </c>
      <c r="T3598" s="34">
        <f>IF(A3598="","",R3598-S3598)</f>
        <v/>
      </c>
      <c r="U3598" s="23">
        <f>IF(A3598="","",IF(O3598=0,"Outside audit periods; ","")&amp;IF(F3598="","No VAT category; ","")&amp;IF(ABS(Q3598)&gt;Setup!$B$10,"VAT ≠ 15% × net; ","")&amp;IF(AND(F3598="Standard domestic 15% (Box 7)",NOT(AND(LEN(D3598)=15,LEFT(D3598,1)="3",RIGHT(D3598,1)="3",ISNUMBER(--D3598)))),"Invalid/missing supplier VAT no; ","")&amp;IF(AND(L3598="Yes",K3598&lt;&gt;"Yes"),"VAT claimed without valid tax invoice; ","")&amp;IF(AND(L3598="Yes",ISNUMBER(SEARCH("blocked",G3598))),"Blocked input VAT claimed; ","")&amp;IF(AND(F3598="Import - VAT paid at customs (Box 8)",M3598=""),"Customs declaration no missing; ","")&amp;IF(AND(F3598="Import - Reverse charge (Box 9)",E3598="Saudi Arabia"),"RCM used for a local supplier; ","")&amp;IF(AND(L3598="Yes",NOT(OR(F3598="Standard domestic 15% (Box 7)",F3598="Import - VAT paid at customs (Box 8)",F3598="Import - Reverse charge (Box 9)"))),"VAT claimed on non-taxable category; ",""))</f>
        <v/>
      </c>
    </row>
    <row r="3599">
      <c r="A3599" s="17" t="n"/>
      <c r="B3599" s="14" t="n"/>
      <c r="C3599" s="14" t="n"/>
      <c r="D3599" s="16" t="n"/>
      <c r="E3599" s="14" t="n"/>
      <c r="F3599" s="14" t="n"/>
      <c r="G3599" s="14" t="n"/>
      <c r="H3599" s="19" t="n"/>
      <c r="I3599" s="19" t="n"/>
      <c r="J3599" s="34">
        <f>IF(A3599="","",H3599+I3599)</f>
        <v/>
      </c>
      <c r="K3599" s="14" t="n"/>
      <c r="L3599" s="14" t="n"/>
      <c r="M3599" s="14" t="n"/>
      <c r="N3599" s="14" t="n"/>
      <c r="O3599" s="20">
        <f>IF(A3599="","",SUMPRODUCT((A3599&gt;=Setup!$C$19:$C$30)*(A3599&lt;=Setup!$D$19:$D$30)*Setup!$A$19:$A$30))</f>
        <v/>
      </c>
      <c r="P3599" s="34">
        <f>IF(A3599="","",IF(OR(F3599="Standard domestic 15% (Box 7)",F3599="Import - VAT paid at customs (Box 8)",F3599="Import - Reverse charge (Box 9)"),ROUND(H3599*Setup!$B$9,2),0))</f>
        <v/>
      </c>
      <c r="Q3599" s="34">
        <f>IF(A3599="","",I3599-P3599)</f>
        <v/>
      </c>
      <c r="R3599" s="34">
        <f>IF(A3599="","",IF(L3599="Yes",I3599,0))</f>
        <v/>
      </c>
      <c r="S3599" s="34">
        <f>IF(A3599="","",IF(AND(L3599="Yes",K3599="Yes",NOT(ISNUMBER(SEARCH("blocked",G3599))),OR(F3599="Standard domestic 15% (Box 7)",F3599="Import - VAT paid at customs (Box 8)",F3599="Import - Reverse charge (Box 9)"),OR(F3599&lt;&gt;"Standard domestic 15% (Box 7)",AND(LEN(D3599)=15,LEFT(D3599,1)="3",RIGHT(D3599,1)="3",ISNUMBER(--D3599)))),I3599,0))</f>
        <v/>
      </c>
      <c r="T3599" s="34">
        <f>IF(A3599="","",R3599-S3599)</f>
        <v/>
      </c>
      <c r="U3599" s="23">
        <f>IF(A3599="","",IF(O3599=0,"Outside audit periods; ","")&amp;IF(F3599="","No VAT category; ","")&amp;IF(ABS(Q3599)&gt;Setup!$B$10,"VAT ≠ 15% × net; ","")&amp;IF(AND(F3599="Standard domestic 15% (Box 7)",NOT(AND(LEN(D3599)=15,LEFT(D3599,1)="3",RIGHT(D3599,1)="3",ISNUMBER(--D3599)))),"Invalid/missing supplier VAT no; ","")&amp;IF(AND(L3599="Yes",K3599&lt;&gt;"Yes"),"VAT claimed without valid tax invoice; ","")&amp;IF(AND(L3599="Yes",ISNUMBER(SEARCH("blocked",G3599))),"Blocked input VAT claimed; ","")&amp;IF(AND(F3599="Import - VAT paid at customs (Box 8)",M3599=""),"Customs declaration no missing; ","")&amp;IF(AND(F3599="Import - Reverse charge (Box 9)",E3599="Saudi Arabia"),"RCM used for a local supplier; ","")&amp;IF(AND(L3599="Yes",NOT(OR(F3599="Standard domestic 15% (Box 7)",F3599="Import - VAT paid at customs (Box 8)",F3599="Import - Reverse charge (Box 9)"))),"VAT claimed on non-taxable category; ",""))</f>
        <v/>
      </c>
    </row>
    <row r="3600">
      <c r="A3600" s="17" t="n"/>
      <c r="B3600" s="14" t="n"/>
      <c r="C3600" s="14" t="n"/>
      <c r="D3600" s="16" t="n"/>
      <c r="E3600" s="14" t="n"/>
      <c r="F3600" s="14" t="n"/>
      <c r="G3600" s="14" t="n"/>
      <c r="H3600" s="19" t="n"/>
      <c r="I3600" s="19" t="n"/>
      <c r="J3600" s="34">
        <f>IF(A3600="","",H3600+I3600)</f>
        <v/>
      </c>
      <c r="K3600" s="14" t="n"/>
      <c r="L3600" s="14" t="n"/>
      <c r="M3600" s="14" t="n"/>
      <c r="N3600" s="14" t="n"/>
      <c r="O3600" s="20">
        <f>IF(A3600="","",SUMPRODUCT((A3600&gt;=Setup!$C$19:$C$30)*(A3600&lt;=Setup!$D$19:$D$30)*Setup!$A$19:$A$30))</f>
        <v/>
      </c>
      <c r="P3600" s="34">
        <f>IF(A3600="","",IF(OR(F3600="Standard domestic 15% (Box 7)",F3600="Import - VAT paid at customs (Box 8)",F3600="Import - Reverse charge (Box 9)"),ROUND(H3600*Setup!$B$9,2),0))</f>
        <v/>
      </c>
      <c r="Q3600" s="34">
        <f>IF(A3600="","",I3600-P3600)</f>
        <v/>
      </c>
      <c r="R3600" s="34">
        <f>IF(A3600="","",IF(L3600="Yes",I3600,0))</f>
        <v/>
      </c>
      <c r="S3600" s="34">
        <f>IF(A3600="","",IF(AND(L3600="Yes",K3600="Yes",NOT(ISNUMBER(SEARCH("blocked",G3600))),OR(F3600="Standard domestic 15% (Box 7)",F3600="Import - VAT paid at customs (Box 8)",F3600="Import - Reverse charge (Box 9)"),OR(F3600&lt;&gt;"Standard domestic 15% (Box 7)",AND(LEN(D3600)=15,LEFT(D3600,1)="3",RIGHT(D3600,1)="3",ISNUMBER(--D3600)))),I3600,0))</f>
        <v/>
      </c>
      <c r="T3600" s="34">
        <f>IF(A3600="","",R3600-S3600)</f>
        <v/>
      </c>
      <c r="U3600" s="23">
        <f>IF(A3600="","",IF(O3600=0,"Outside audit periods; ","")&amp;IF(F3600="","No VAT category; ","")&amp;IF(ABS(Q3600)&gt;Setup!$B$10,"VAT ≠ 15% × net; ","")&amp;IF(AND(F3600="Standard domestic 15% (Box 7)",NOT(AND(LEN(D3600)=15,LEFT(D3600,1)="3",RIGHT(D3600,1)="3",ISNUMBER(--D3600)))),"Invalid/missing supplier VAT no; ","")&amp;IF(AND(L3600="Yes",K3600&lt;&gt;"Yes"),"VAT claimed without valid tax invoice; ","")&amp;IF(AND(L3600="Yes",ISNUMBER(SEARCH("blocked",G3600))),"Blocked input VAT claimed; ","")&amp;IF(AND(F3600="Import - VAT paid at customs (Box 8)",M3600=""),"Customs declaration no missing; ","")&amp;IF(AND(F3600="Import - Reverse charge (Box 9)",E3600="Saudi Arabia"),"RCM used for a local supplier; ","")&amp;IF(AND(L3600="Yes",NOT(OR(F3600="Standard domestic 15% (Box 7)",F3600="Import - VAT paid at customs (Box 8)",F3600="Import - Reverse charge (Box 9)"))),"VAT claimed on non-taxable category; ",""))</f>
        <v/>
      </c>
    </row>
    <row r="3601">
      <c r="A3601" s="17" t="n"/>
      <c r="B3601" s="14" t="n"/>
      <c r="C3601" s="14" t="n"/>
      <c r="D3601" s="16" t="n"/>
      <c r="E3601" s="14" t="n"/>
      <c r="F3601" s="14" t="n"/>
      <c r="G3601" s="14" t="n"/>
      <c r="H3601" s="19" t="n"/>
      <c r="I3601" s="19" t="n"/>
      <c r="J3601" s="34">
        <f>IF(A3601="","",H3601+I3601)</f>
        <v/>
      </c>
      <c r="K3601" s="14" t="n"/>
      <c r="L3601" s="14" t="n"/>
      <c r="M3601" s="14" t="n"/>
      <c r="N3601" s="14" t="n"/>
      <c r="O3601" s="20">
        <f>IF(A3601="","",SUMPRODUCT((A3601&gt;=Setup!$C$19:$C$30)*(A3601&lt;=Setup!$D$19:$D$30)*Setup!$A$19:$A$30))</f>
        <v/>
      </c>
      <c r="P3601" s="34">
        <f>IF(A3601="","",IF(OR(F3601="Standard domestic 15% (Box 7)",F3601="Import - VAT paid at customs (Box 8)",F3601="Import - Reverse charge (Box 9)"),ROUND(H3601*Setup!$B$9,2),0))</f>
        <v/>
      </c>
      <c r="Q3601" s="34">
        <f>IF(A3601="","",I3601-P3601)</f>
        <v/>
      </c>
      <c r="R3601" s="34">
        <f>IF(A3601="","",IF(L3601="Yes",I3601,0))</f>
        <v/>
      </c>
      <c r="S3601" s="34">
        <f>IF(A3601="","",IF(AND(L3601="Yes",K3601="Yes",NOT(ISNUMBER(SEARCH("blocked",G3601))),OR(F3601="Standard domestic 15% (Box 7)",F3601="Import - VAT paid at customs (Box 8)",F3601="Import - Reverse charge (Box 9)"),OR(F3601&lt;&gt;"Standard domestic 15% (Box 7)",AND(LEN(D3601)=15,LEFT(D3601,1)="3",RIGHT(D3601,1)="3",ISNUMBER(--D3601)))),I3601,0))</f>
        <v/>
      </c>
      <c r="T3601" s="34">
        <f>IF(A3601="","",R3601-S3601)</f>
        <v/>
      </c>
      <c r="U3601" s="23">
        <f>IF(A3601="","",IF(O3601=0,"Outside audit periods; ","")&amp;IF(F3601="","No VAT category; ","")&amp;IF(ABS(Q3601)&gt;Setup!$B$10,"VAT ≠ 15% × net; ","")&amp;IF(AND(F3601="Standard domestic 15% (Box 7)",NOT(AND(LEN(D3601)=15,LEFT(D3601,1)="3",RIGHT(D3601,1)="3",ISNUMBER(--D3601)))),"Invalid/missing supplier VAT no; ","")&amp;IF(AND(L3601="Yes",K3601&lt;&gt;"Yes"),"VAT claimed without valid tax invoice; ","")&amp;IF(AND(L3601="Yes",ISNUMBER(SEARCH("blocked",G3601))),"Blocked input VAT claimed; ","")&amp;IF(AND(F3601="Import - VAT paid at customs (Box 8)",M3601=""),"Customs declaration no missing; ","")&amp;IF(AND(F3601="Import - Reverse charge (Box 9)",E3601="Saudi Arabia"),"RCM used for a local supplier; ","")&amp;IF(AND(L3601="Yes",NOT(OR(F3601="Standard domestic 15% (Box 7)",F3601="Import - VAT paid at customs (Box 8)",F3601="Import - Reverse charge (Box 9)"))),"VAT claimed on non-taxable category; ",""))</f>
        <v/>
      </c>
    </row>
    <row r="3602">
      <c r="A3602" s="17" t="n"/>
      <c r="B3602" s="14" t="n"/>
      <c r="C3602" s="14" t="n"/>
      <c r="D3602" s="16" t="n"/>
      <c r="E3602" s="14" t="n"/>
      <c r="F3602" s="14" t="n"/>
      <c r="G3602" s="14" t="n"/>
      <c r="H3602" s="19" t="n"/>
      <c r="I3602" s="19" t="n"/>
      <c r="J3602" s="34">
        <f>IF(A3602="","",H3602+I3602)</f>
        <v/>
      </c>
      <c r="K3602" s="14" t="n"/>
      <c r="L3602" s="14" t="n"/>
      <c r="M3602" s="14" t="n"/>
      <c r="N3602" s="14" t="n"/>
      <c r="O3602" s="20">
        <f>IF(A3602="","",SUMPRODUCT((A3602&gt;=Setup!$C$19:$C$30)*(A3602&lt;=Setup!$D$19:$D$30)*Setup!$A$19:$A$30))</f>
        <v/>
      </c>
      <c r="P3602" s="34">
        <f>IF(A3602="","",IF(OR(F3602="Standard domestic 15% (Box 7)",F3602="Import - VAT paid at customs (Box 8)",F3602="Import - Reverse charge (Box 9)"),ROUND(H3602*Setup!$B$9,2),0))</f>
        <v/>
      </c>
      <c r="Q3602" s="34">
        <f>IF(A3602="","",I3602-P3602)</f>
        <v/>
      </c>
      <c r="R3602" s="34">
        <f>IF(A3602="","",IF(L3602="Yes",I3602,0))</f>
        <v/>
      </c>
      <c r="S3602" s="34">
        <f>IF(A3602="","",IF(AND(L3602="Yes",K3602="Yes",NOT(ISNUMBER(SEARCH("blocked",G3602))),OR(F3602="Standard domestic 15% (Box 7)",F3602="Import - VAT paid at customs (Box 8)",F3602="Import - Reverse charge (Box 9)"),OR(F3602&lt;&gt;"Standard domestic 15% (Box 7)",AND(LEN(D3602)=15,LEFT(D3602,1)="3",RIGHT(D3602,1)="3",ISNUMBER(--D3602)))),I3602,0))</f>
        <v/>
      </c>
      <c r="T3602" s="34">
        <f>IF(A3602="","",R3602-S3602)</f>
        <v/>
      </c>
      <c r="U3602" s="23">
        <f>IF(A3602="","",IF(O3602=0,"Outside audit periods; ","")&amp;IF(F3602="","No VAT category; ","")&amp;IF(ABS(Q3602)&gt;Setup!$B$10,"VAT ≠ 15% × net; ","")&amp;IF(AND(F3602="Standard domestic 15% (Box 7)",NOT(AND(LEN(D3602)=15,LEFT(D3602,1)="3",RIGHT(D3602,1)="3",ISNUMBER(--D3602)))),"Invalid/missing supplier VAT no; ","")&amp;IF(AND(L3602="Yes",K3602&lt;&gt;"Yes"),"VAT claimed without valid tax invoice; ","")&amp;IF(AND(L3602="Yes",ISNUMBER(SEARCH("blocked",G3602))),"Blocked input VAT claimed; ","")&amp;IF(AND(F3602="Import - VAT paid at customs (Box 8)",M3602=""),"Customs declaration no missing; ","")&amp;IF(AND(F3602="Import - Reverse charge (Box 9)",E3602="Saudi Arabia"),"RCM used for a local supplier; ","")&amp;IF(AND(L3602="Yes",NOT(OR(F3602="Standard domestic 15% (Box 7)",F3602="Import - VAT paid at customs (Box 8)",F3602="Import - Reverse charge (Box 9)"))),"VAT claimed on non-taxable category; ",""))</f>
        <v/>
      </c>
    </row>
    <row r="3603">
      <c r="A3603" s="17" t="n"/>
      <c r="B3603" s="14" t="n"/>
      <c r="C3603" s="14" t="n"/>
      <c r="D3603" s="16" t="n"/>
      <c r="E3603" s="14" t="n"/>
      <c r="F3603" s="14" t="n"/>
      <c r="G3603" s="14" t="n"/>
      <c r="H3603" s="19" t="n"/>
      <c r="I3603" s="19" t="n"/>
      <c r="J3603" s="34">
        <f>IF(A3603="","",H3603+I3603)</f>
        <v/>
      </c>
      <c r="K3603" s="14" t="n"/>
      <c r="L3603" s="14" t="n"/>
      <c r="M3603" s="14" t="n"/>
      <c r="N3603" s="14" t="n"/>
      <c r="O3603" s="20">
        <f>IF(A3603="","",SUMPRODUCT((A3603&gt;=Setup!$C$19:$C$30)*(A3603&lt;=Setup!$D$19:$D$30)*Setup!$A$19:$A$30))</f>
        <v/>
      </c>
      <c r="P3603" s="34">
        <f>IF(A3603="","",IF(OR(F3603="Standard domestic 15% (Box 7)",F3603="Import - VAT paid at customs (Box 8)",F3603="Import - Reverse charge (Box 9)"),ROUND(H3603*Setup!$B$9,2),0))</f>
        <v/>
      </c>
      <c r="Q3603" s="34">
        <f>IF(A3603="","",I3603-P3603)</f>
        <v/>
      </c>
      <c r="R3603" s="34">
        <f>IF(A3603="","",IF(L3603="Yes",I3603,0))</f>
        <v/>
      </c>
      <c r="S3603" s="34">
        <f>IF(A3603="","",IF(AND(L3603="Yes",K3603="Yes",NOT(ISNUMBER(SEARCH("blocked",G3603))),OR(F3603="Standard domestic 15% (Box 7)",F3603="Import - VAT paid at customs (Box 8)",F3603="Import - Reverse charge (Box 9)"),OR(F3603&lt;&gt;"Standard domestic 15% (Box 7)",AND(LEN(D3603)=15,LEFT(D3603,1)="3",RIGHT(D3603,1)="3",ISNUMBER(--D3603)))),I3603,0))</f>
        <v/>
      </c>
      <c r="T3603" s="34">
        <f>IF(A3603="","",R3603-S3603)</f>
        <v/>
      </c>
      <c r="U3603" s="23">
        <f>IF(A3603="","",IF(O3603=0,"Outside audit periods; ","")&amp;IF(F3603="","No VAT category; ","")&amp;IF(ABS(Q3603)&gt;Setup!$B$10,"VAT ≠ 15% × net; ","")&amp;IF(AND(F3603="Standard domestic 15% (Box 7)",NOT(AND(LEN(D3603)=15,LEFT(D3603,1)="3",RIGHT(D3603,1)="3",ISNUMBER(--D3603)))),"Invalid/missing supplier VAT no; ","")&amp;IF(AND(L3603="Yes",K3603&lt;&gt;"Yes"),"VAT claimed without valid tax invoice; ","")&amp;IF(AND(L3603="Yes",ISNUMBER(SEARCH("blocked",G3603))),"Blocked input VAT claimed; ","")&amp;IF(AND(F3603="Import - VAT paid at customs (Box 8)",M3603=""),"Customs declaration no missing; ","")&amp;IF(AND(F3603="Import - Reverse charge (Box 9)",E3603="Saudi Arabia"),"RCM used for a local supplier; ","")&amp;IF(AND(L3603="Yes",NOT(OR(F3603="Standard domestic 15% (Box 7)",F3603="Import - VAT paid at customs (Box 8)",F3603="Import - Reverse charge (Box 9)"))),"VAT claimed on non-taxable category; ",""))</f>
        <v/>
      </c>
    </row>
    <row r="3604">
      <c r="A3604" s="17" t="n"/>
      <c r="B3604" s="14" t="n"/>
      <c r="C3604" s="14" t="n"/>
      <c r="D3604" s="16" t="n"/>
      <c r="E3604" s="14" t="n"/>
      <c r="F3604" s="14" t="n"/>
      <c r="G3604" s="14" t="n"/>
      <c r="H3604" s="19" t="n"/>
      <c r="I3604" s="19" t="n"/>
      <c r="J3604" s="34">
        <f>IF(A3604="","",H3604+I3604)</f>
        <v/>
      </c>
      <c r="K3604" s="14" t="n"/>
      <c r="L3604" s="14" t="n"/>
      <c r="M3604" s="14" t="n"/>
      <c r="N3604" s="14" t="n"/>
      <c r="O3604" s="20">
        <f>IF(A3604="","",SUMPRODUCT((A3604&gt;=Setup!$C$19:$C$30)*(A3604&lt;=Setup!$D$19:$D$30)*Setup!$A$19:$A$30))</f>
        <v/>
      </c>
      <c r="P3604" s="34">
        <f>IF(A3604="","",IF(OR(F3604="Standard domestic 15% (Box 7)",F3604="Import - VAT paid at customs (Box 8)",F3604="Import - Reverse charge (Box 9)"),ROUND(H3604*Setup!$B$9,2),0))</f>
        <v/>
      </c>
      <c r="Q3604" s="34">
        <f>IF(A3604="","",I3604-P3604)</f>
        <v/>
      </c>
      <c r="R3604" s="34">
        <f>IF(A3604="","",IF(L3604="Yes",I3604,0))</f>
        <v/>
      </c>
      <c r="S3604" s="34">
        <f>IF(A3604="","",IF(AND(L3604="Yes",K3604="Yes",NOT(ISNUMBER(SEARCH("blocked",G3604))),OR(F3604="Standard domestic 15% (Box 7)",F3604="Import - VAT paid at customs (Box 8)",F3604="Import - Reverse charge (Box 9)"),OR(F3604&lt;&gt;"Standard domestic 15% (Box 7)",AND(LEN(D3604)=15,LEFT(D3604,1)="3",RIGHT(D3604,1)="3",ISNUMBER(--D3604)))),I3604,0))</f>
        <v/>
      </c>
      <c r="T3604" s="34">
        <f>IF(A3604="","",R3604-S3604)</f>
        <v/>
      </c>
      <c r="U3604" s="23">
        <f>IF(A3604="","",IF(O3604=0,"Outside audit periods; ","")&amp;IF(F3604="","No VAT category; ","")&amp;IF(ABS(Q3604)&gt;Setup!$B$10,"VAT ≠ 15% × net; ","")&amp;IF(AND(F3604="Standard domestic 15% (Box 7)",NOT(AND(LEN(D3604)=15,LEFT(D3604,1)="3",RIGHT(D3604,1)="3",ISNUMBER(--D3604)))),"Invalid/missing supplier VAT no; ","")&amp;IF(AND(L3604="Yes",K3604&lt;&gt;"Yes"),"VAT claimed without valid tax invoice; ","")&amp;IF(AND(L3604="Yes",ISNUMBER(SEARCH("blocked",G3604))),"Blocked input VAT claimed; ","")&amp;IF(AND(F3604="Import - VAT paid at customs (Box 8)",M3604=""),"Customs declaration no missing; ","")&amp;IF(AND(F3604="Import - Reverse charge (Box 9)",E3604="Saudi Arabia"),"RCM used for a local supplier; ","")&amp;IF(AND(L3604="Yes",NOT(OR(F3604="Standard domestic 15% (Box 7)",F3604="Import - VAT paid at customs (Box 8)",F3604="Import - Reverse charge (Box 9)"))),"VAT claimed on non-taxable category; ",""))</f>
        <v/>
      </c>
    </row>
    <row r="3605">
      <c r="A3605" s="17" t="n"/>
      <c r="B3605" s="14" t="n"/>
      <c r="C3605" s="14" t="n"/>
      <c r="D3605" s="16" t="n"/>
      <c r="E3605" s="14" t="n"/>
      <c r="F3605" s="14" t="n"/>
      <c r="G3605" s="14" t="n"/>
      <c r="H3605" s="19" t="n"/>
      <c r="I3605" s="19" t="n"/>
      <c r="J3605" s="34">
        <f>IF(A3605="","",H3605+I3605)</f>
        <v/>
      </c>
      <c r="K3605" s="14" t="n"/>
      <c r="L3605" s="14" t="n"/>
      <c r="M3605" s="14" t="n"/>
      <c r="N3605" s="14" t="n"/>
      <c r="O3605" s="20">
        <f>IF(A3605="","",SUMPRODUCT((A3605&gt;=Setup!$C$19:$C$30)*(A3605&lt;=Setup!$D$19:$D$30)*Setup!$A$19:$A$30))</f>
        <v/>
      </c>
      <c r="P3605" s="34">
        <f>IF(A3605="","",IF(OR(F3605="Standard domestic 15% (Box 7)",F3605="Import - VAT paid at customs (Box 8)",F3605="Import - Reverse charge (Box 9)"),ROUND(H3605*Setup!$B$9,2),0))</f>
        <v/>
      </c>
      <c r="Q3605" s="34">
        <f>IF(A3605="","",I3605-P3605)</f>
        <v/>
      </c>
      <c r="R3605" s="34">
        <f>IF(A3605="","",IF(L3605="Yes",I3605,0))</f>
        <v/>
      </c>
      <c r="S3605" s="34">
        <f>IF(A3605="","",IF(AND(L3605="Yes",K3605="Yes",NOT(ISNUMBER(SEARCH("blocked",G3605))),OR(F3605="Standard domestic 15% (Box 7)",F3605="Import - VAT paid at customs (Box 8)",F3605="Import - Reverse charge (Box 9)"),OR(F3605&lt;&gt;"Standard domestic 15% (Box 7)",AND(LEN(D3605)=15,LEFT(D3605,1)="3",RIGHT(D3605,1)="3",ISNUMBER(--D3605)))),I3605,0))</f>
        <v/>
      </c>
      <c r="T3605" s="34">
        <f>IF(A3605="","",R3605-S3605)</f>
        <v/>
      </c>
      <c r="U3605" s="23">
        <f>IF(A3605="","",IF(O3605=0,"Outside audit periods; ","")&amp;IF(F3605="","No VAT category; ","")&amp;IF(ABS(Q3605)&gt;Setup!$B$10,"VAT ≠ 15% × net; ","")&amp;IF(AND(F3605="Standard domestic 15% (Box 7)",NOT(AND(LEN(D3605)=15,LEFT(D3605,1)="3",RIGHT(D3605,1)="3",ISNUMBER(--D3605)))),"Invalid/missing supplier VAT no; ","")&amp;IF(AND(L3605="Yes",K3605&lt;&gt;"Yes"),"VAT claimed without valid tax invoice; ","")&amp;IF(AND(L3605="Yes",ISNUMBER(SEARCH("blocked",G3605))),"Blocked input VAT claimed; ","")&amp;IF(AND(F3605="Import - VAT paid at customs (Box 8)",M3605=""),"Customs declaration no missing; ","")&amp;IF(AND(F3605="Import - Reverse charge (Box 9)",E3605="Saudi Arabia"),"RCM used for a local supplier; ","")&amp;IF(AND(L3605="Yes",NOT(OR(F3605="Standard domestic 15% (Box 7)",F3605="Import - VAT paid at customs (Box 8)",F3605="Import - Reverse charge (Box 9)"))),"VAT claimed on non-taxable category; ",""))</f>
        <v/>
      </c>
    </row>
    <row r="3606">
      <c r="A3606" s="17" t="n"/>
      <c r="B3606" s="14" t="n"/>
      <c r="C3606" s="14" t="n"/>
      <c r="D3606" s="16" t="n"/>
      <c r="E3606" s="14" t="n"/>
      <c r="F3606" s="14" t="n"/>
      <c r="G3606" s="14" t="n"/>
      <c r="H3606" s="19" t="n"/>
      <c r="I3606" s="19" t="n"/>
      <c r="J3606" s="34">
        <f>IF(A3606="","",H3606+I3606)</f>
        <v/>
      </c>
      <c r="K3606" s="14" t="n"/>
      <c r="L3606" s="14" t="n"/>
      <c r="M3606" s="14" t="n"/>
      <c r="N3606" s="14" t="n"/>
      <c r="O3606" s="20">
        <f>IF(A3606="","",SUMPRODUCT((A3606&gt;=Setup!$C$19:$C$30)*(A3606&lt;=Setup!$D$19:$D$30)*Setup!$A$19:$A$30))</f>
        <v/>
      </c>
      <c r="P3606" s="34">
        <f>IF(A3606="","",IF(OR(F3606="Standard domestic 15% (Box 7)",F3606="Import - VAT paid at customs (Box 8)",F3606="Import - Reverse charge (Box 9)"),ROUND(H3606*Setup!$B$9,2),0))</f>
        <v/>
      </c>
      <c r="Q3606" s="34">
        <f>IF(A3606="","",I3606-P3606)</f>
        <v/>
      </c>
      <c r="R3606" s="34">
        <f>IF(A3606="","",IF(L3606="Yes",I3606,0))</f>
        <v/>
      </c>
      <c r="S3606" s="34">
        <f>IF(A3606="","",IF(AND(L3606="Yes",K3606="Yes",NOT(ISNUMBER(SEARCH("blocked",G3606))),OR(F3606="Standard domestic 15% (Box 7)",F3606="Import - VAT paid at customs (Box 8)",F3606="Import - Reverse charge (Box 9)"),OR(F3606&lt;&gt;"Standard domestic 15% (Box 7)",AND(LEN(D3606)=15,LEFT(D3606,1)="3",RIGHT(D3606,1)="3",ISNUMBER(--D3606)))),I3606,0))</f>
        <v/>
      </c>
      <c r="T3606" s="34">
        <f>IF(A3606="","",R3606-S3606)</f>
        <v/>
      </c>
      <c r="U3606" s="23">
        <f>IF(A3606="","",IF(O3606=0,"Outside audit periods; ","")&amp;IF(F3606="","No VAT category; ","")&amp;IF(ABS(Q3606)&gt;Setup!$B$10,"VAT ≠ 15% × net; ","")&amp;IF(AND(F3606="Standard domestic 15% (Box 7)",NOT(AND(LEN(D3606)=15,LEFT(D3606,1)="3",RIGHT(D3606,1)="3",ISNUMBER(--D3606)))),"Invalid/missing supplier VAT no; ","")&amp;IF(AND(L3606="Yes",K3606&lt;&gt;"Yes"),"VAT claimed without valid tax invoice; ","")&amp;IF(AND(L3606="Yes",ISNUMBER(SEARCH("blocked",G3606))),"Blocked input VAT claimed; ","")&amp;IF(AND(F3606="Import - VAT paid at customs (Box 8)",M3606=""),"Customs declaration no missing; ","")&amp;IF(AND(F3606="Import - Reverse charge (Box 9)",E3606="Saudi Arabia"),"RCM used for a local supplier; ","")&amp;IF(AND(L3606="Yes",NOT(OR(F3606="Standard domestic 15% (Box 7)",F3606="Import - VAT paid at customs (Box 8)",F3606="Import - Reverse charge (Box 9)"))),"VAT claimed on non-taxable category; ",""))</f>
        <v/>
      </c>
    </row>
    <row r="3607">
      <c r="A3607" s="17" t="n"/>
      <c r="B3607" s="14" t="n"/>
      <c r="C3607" s="14" t="n"/>
      <c r="D3607" s="16" t="n"/>
      <c r="E3607" s="14" t="n"/>
      <c r="F3607" s="14" t="n"/>
      <c r="G3607" s="14" t="n"/>
      <c r="H3607" s="19" t="n"/>
      <c r="I3607" s="19" t="n"/>
      <c r="J3607" s="34">
        <f>IF(A3607="","",H3607+I3607)</f>
        <v/>
      </c>
      <c r="K3607" s="14" t="n"/>
      <c r="L3607" s="14" t="n"/>
      <c r="M3607" s="14" t="n"/>
      <c r="N3607" s="14" t="n"/>
      <c r="O3607" s="20">
        <f>IF(A3607="","",SUMPRODUCT((A3607&gt;=Setup!$C$19:$C$30)*(A3607&lt;=Setup!$D$19:$D$30)*Setup!$A$19:$A$30))</f>
        <v/>
      </c>
      <c r="P3607" s="34">
        <f>IF(A3607="","",IF(OR(F3607="Standard domestic 15% (Box 7)",F3607="Import - VAT paid at customs (Box 8)",F3607="Import - Reverse charge (Box 9)"),ROUND(H3607*Setup!$B$9,2),0))</f>
        <v/>
      </c>
      <c r="Q3607" s="34">
        <f>IF(A3607="","",I3607-P3607)</f>
        <v/>
      </c>
      <c r="R3607" s="34">
        <f>IF(A3607="","",IF(L3607="Yes",I3607,0))</f>
        <v/>
      </c>
      <c r="S3607" s="34">
        <f>IF(A3607="","",IF(AND(L3607="Yes",K3607="Yes",NOT(ISNUMBER(SEARCH("blocked",G3607))),OR(F3607="Standard domestic 15% (Box 7)",F3607="Import - VAT paid at customs (Box 8)",F3607="Import - Reverse charge (Box 9)"),OR(F3607&lt;&gt;"Standard domestic 15% (Box 7)",AND(LEN(D3607)=15,LEFT(D3607,1)="3",RIGHT(D3607,1)="3",ISNUMBER(--D3607)))),I3607,0))</f>
        <v/>
      </c>
      <c r="T3607" s="34">
        <f>IF(A3607="","",R3607-S3607)</f>
        <v/>
      </c>
      <c r="U3607" s="23">
        <f>IF(A3607="","",IF(O3607=0,"Outside audit periods; ","")&amp;IF(F3607="","No VAT category; ","")&amp;IF(ABS(Q3607)&gt;Setup!$B$10,"VAT ≠ 15% × net; ","")&amp;IF(AND(F3607="Standard domestic 15% (Box 7)",NOT(AND(LEN(D3607)=15,LEFT(D3607,1)="3",RIGHT(D3607,1)="3",ISNUMBER(--D3607)))),"Invalid/missing supplier VAT no; ","")&amp;IF(AND(L3607="Yes",K3607&lt;&gt;"Yes"),"VAT claimed without valid tax invoice; ","")&amp;IF(AND(L3607="Yes",ISNUMBER(SEARCH("blocked",G3607))),"Blocked input VAT claimed; ","")&amp;IF(AND(F3607="Import - VAT paid at customs (Box 8)",M3607=""),"Customs declaration no missing; ","")&amp;IF(AND(F3607="Import - Reverse charge (Box 9)",E3607="Saudi Arabia"),"RCM used for a local supplier; ","")&amp;IF(AND(L3607="Yes",NOT(OR(F3607="Standard domestic 15% (Box 7)",F3607="Import - VAT paid at customs (Box 8)",F3607="Import - Reverse charge (Box 9)"))),"VAT claimed on non-taxable category; ",""))</f>
        <v/>
      </c>
    </row>
    <row r="3608">
      <c r="A3608" s="17" t="n"/>
      <c r="B3608" s="14" t="n"/>
      <c r="C3608" s="14" t="n"/>
      <c r="D3608" s="16" t="n"/>
      <c r="E3608" s="14" t="n"/>
      <c r="F3608" s="14" t="n"/>
      <c r="G3608" s="14" t="n"/>
      <c r="H3608" s="19" t="n"/>
      <c r="I3608" s="19" t="n"/>
      <c r="J3608" s="34">
        <f>IF(A3608="","",H3608+I3608)</f>
        <v/>
      </c>
      <c r="K3608" s="14" t="n"/>
      <c r="L3608" s="14" t="n"/>
      <c r="M3608" s="14" t="n"/>
      <c r="N3608" s="14" t="n"/>
      <c r="O3608" s="20">
        <f>IF(A3608="","",SUMPRODUCT((A3608&gt;=Setup!$C$19:$C$30)*(A3608&lt;=Setup!$D$19:$D$30)*Setup!$A$19:$A$30))</f>
        <v/>
      </c>
      <c r="P3608" s="34">
        <f>IF(A3608="","",IF(OR(F3608="Standard domestic 15% (Box 7)",F3608="Import - VAT paid at customs (Box 8)",F3608="Import - Reverse charge (Box 9)"),ROUND(H3608*Setup!$B$9,2),0))</f>
        <v/>
      </c>
      <c r="Q3608" s="34">
        <f>IF(A3608="","",I3608-P3608)</f>
        <v/>
      </c>
      <c r="R3608" s="34">
        <f>IF(A3608="","",IF(L3608="Yes",I3608,0))</f>
        <v/>
      </c>
      <c r="S3608" s="34">
        <f>IF(A3608="","",IF(AND(L3608="Yes",K3608="Yes",NOT(ISNUMBER(SEARCH("blocked",G3608))),OR(F3608="Standard domestic 15% (Box 7)",F3608="Import - VAT paid at customs (Box 8)",F3608="Import - Reverse charge (Box 9)"),OR(F3608&lt;&gt;"Standard domestic 15% (Box 7)",AND(LEN(D3608)=15,LEFT(D3608,1)="3",RIGHT(D3608,1)="3",ISNUMBER(--D3608)))),I3608,0))</f>
        <v/>
      </c>
      <c r="T3608" s="34">
        <f>IF(A3608="","",R3608-S3608)</f>
        <v/>
      </c>
      <c r="U3608" s="23">
        <f>IF(A3608="","",IF(O3608=0,"Outside audit periods; ","")&amp;IF(F3608="","No VAT category; ","")&amp;IF(ABS(Q3608)&gt;Setup!$B$10,"VAT ≠ 15% × net; ","")&amp;IF(AND(F3608="Standard domestic 15% (Box 7)",NOT(AND(LEN(D3608)=15,LEFT(D3608,1)="3",RIGHT(D3608,1)="3",ISNUMBER(--D3608)))),"Invalid/missing supplier VAT no; ","")&amp;IF(AND(L3608="Yes",K3608&lt;&gt;"Yes"),"VAT claimed without valid tax invoice; ","")&amp;IF(AND(L3608="Yes",ISNUMBER(SEARCH("blocked",G3608))),"Blocked input VAT claimed; ","")&amp;IF(AND(F3608="Import - VAT paid at customs (Box 8)",M3608=""),"Customs declaration no missing; ","")&amp;IF(AND(F3608="Import - Reverse charge (Box 9)",E3608="Saudi Arabia"),"RCM used for a local supplier; ","")&amp;IF(AND(L3608="Yes",NOT(OR(F3608="Standard domestic 15% (Box 7)",F3608="Import - VAT paid at customs (Box 8)",F3608="Import - Reverse charge (Box 9)"))),"VAT claimed on non-taxable category; ",""))</f>
        <v/>
      </c>
    </row>
    <row r="3609">
      <c r="A3609" s="17" t="n"/>
      <c r="B3609" s="14" t="n"/>
      <c r="C3609" s="14" t="n"/>
      <c r="D3609" s="16" t="n"/>
      <c r="E3609" s="14" t="n"/>
      <c r="F3609" s="14" t="n"/>
      <c r="G3609" s="14" t="n"/>
      <c r="H3609" s="19" t="n"/>
      <c r="I3609" s="19" t="n"/>
      <c r="J3609" s="34">
        <f>IF(A3609="","",H3609+I3609)</f>
        <v/>
      </c>
      <c r="K3609" s="14" t="n"/>
      <c r="L3609" s="14" t="n"/>
      <c r="M3609" s="14" t="n"/>
      <c r="N3609" s="14" t="n"/>
      <c r="O3609" s="20">
        <f>IF(A3609="","",SUMPRODUCT((A3609&gt;=Setup!$C$19:$C$30)*(A3609&lt;=Setup!$D$19:$D$30)*Setup!$A$19:$A$30))</f>
        <v/>
      </c>
      <c r="P3609" s="34">
        <f>IF(A3609="","",IF(OR(F3609="Standard domestic 15% (Box 7)",F3609="Import - VAT paid at customs (Box 8)",F3609="Import - Reverse charge (Box 9)"),ROUND(H3609*Setup!$B$9,2),0))</f>
        <v/>
      </c>
      <c r="Q3609" s="34">
        <f>IF(A3609="","",I3609-P3609)</f>
        <v/>
      </c>
      <c r="R3609" s="34">
        <f>IF(A3609="","",IF(L3609="Yes",I3609,0))</f>
        <v/>
      </c>
      <c r="S3609" s="34">
        <f>IF(A3609="","",IF(AND(L3609="Yes",K3609="Yes",NOT(ISNUMBER(SEARCH("blocked",G3609))),OR(F3609="Standard domestic 15% (Box 7)",F3609="Import - VAT paid at customs (Box 8)",F3609="Import - Reverse charge (Box 9)"),OR(F3609&lt;&gt;"Standard domestic 15% (Box 7)",AND(LEN(D3609)=15,LEFT(D3609,1)="3",RIGHT(D3609,1)="3",ISNUMBER(--D3609)))),I3609,0))</f>
        <v/>
      </c>
      <c r="T3609" s="34">
        <f>IF(A3609="","",R3609-S3609)</f>
        <v/>
      </c>
      <c r="U3609" s="23">
        <f>IF(A3609="","",IF(O3609=0,"Outside audit periods; ","")&amp;IF(F3609="","No VAT category; ","")&amp;IF(ABS(Q3609)&gt;Setup!$B$10,"VAT ≠ 15% × net; ","")&amp;IF(AND(F3609="Standard domestic 15% (Box 7)",NOT(AND(LEN(D3609)=15,LEFT(D3609,1)="3",RIGHT(D3609,1)="3",ISNUMBER(--D3609)))),"Invalid/missing supplier VAT no; ","")&amp;IF(AND(L3609="Yes",K3609&lt;&gt;"Yes"),"VAT claimed without valid tax invoice; ","")&amp;IF(AND(L3609="Yes",ISNUMBER(SEARCH("blocked",G3609))),"Blocked input VAT claimed; ","")&amp;IF(AND(F3609="Import - VAT paid at customs (Box 8)",M3609=""),"Customs declaration no missing; ","")&amp;IF(AND(F3609="Import - Reverse charge (Box 9)",E3609="Saudi Arabia"),"RCM used for a local supplier; ","")&amp;IF(AND(L3609="Yes",NOT(OR(F3609="Standard domestic 15% (Box 7)",F3609="Import - VAT paid at customs (Box 8)",F3609="Import - Reverse charge (Box 9)"))),"VAT claimed on non-taxable category; ",""))</f>
        <v/>
      </c>
    </row>
    <row r="3610">
      <c r="A3610" s="17" t="n"/>
      <c r="B3610" s="14" t="n"/>
      <c r="C3610" s="14" t="n"/>
      <c r="D3610" s="16" t="n"/>
      <c r="E3610" s="14" t="n"/>
      <c r="F3610" s="14" t="n"/>
      <c r="G3610" s="14" t="n"/>
      <c r="H3610" s="19" t="n"/>
      <c r="I3610" s="19" t="n"/>
      <c r="J3610" s="34">
        <f>IF(A3610="","",H3610+I3610)</f>
        <v/>
      </c>
      <c r="K3610" s="14" t="n"/>
      <c r="L3610" s="14" t="n"/>
      <c r="M3610" s="14" t="n"/>
      <c r="N3610" s="14" t="n"/>
      <c r="O3610" s="20">
        <f>IF(A3610="","",SUMPRODUCT((A3610&gt;=Setup!$C$19:$C$30)*(A3610&lt;=Setup!$D$19:$D$30)*Setup!$A$19:$A$30))</f>
        <v/>
      </c>
      <c r="P3610" s="34">
        <f>IF(A3610="","",IF(OR(F3610="Standard domestic 15% (Box 7)",F3610="Import - VAT paid at customs (Box 8)",F3610="Import - Reverse charge (Box 9)"),ROUND(H3610*Setup!$B$9,2),0))</f>
        <v/>
      </c>
      <c r="Q3610" s="34">
        <f>IF(A3610="","",I3610-P3610)</f>
        <v/>
      </c>
      <c r="R3610" s="34">
        <f>IF(A3610="","",IF(L3610="Yes",I3610,0))</f>
        <v/>
      </c>
      <c r="S3610" s="34">
        <f>IF(A3610="","",IF(AND(L3610="Yes",K3610="Yes",NOT(ISNUMBER(SEARCH("blocked",G3610))),OR(F3610="Standard domestic 15% (Box 7)",F3610="Import - VAT paid at customs (Box 8)",F3610="Import - Reverse charge (Box 9)"),OR(F3610&lt;&gt;"Standard domestic 15% (Box 7)",AND(LEN(D3610)=15,LEFT(D3610,1)="3",RIGHT(D3610,1)="3",ISNUMBER(--D3610)))),I3610,0))</f>
        <v/>
      </c>
      <c r="T3610" s="34">
        <f>IF(A3610="","",R3610-S3610)</f>
        <v/>
      </c>
      <c r="U3610" s="23">
        <f>IF(A3610="","",IF(O3610=0,"Outside audit periods; ","")&amp;IF(F3610="","No VAT category; ","")&amp;IF(ABS(Q3610)&gt;Setup!$B$10,"VAT ≠ 15% × net; ","")&amp;IF(AND(F3610="Standard domestic 15% (Box 7)",NOT(AND(LEN(D3610)=15,LEFT(D3610,1)="3",RIGHT(D3610,1)="3",ISNUMBER(--D3610)))),"Invalid/missing supplier VAT no; ","")&amp;IF(AND(L3610="Yes",K3610&lt;&gt;"Yes"),"VAT claimed without valid tax invoice; ","")&amp;IF(AND(L3610="Yes",ISNUMBER(SEARCH("blocked",G3610))),"Blocked input VAT claimed; ","")&amp;IF(AND(F3610="Import - VAT paid at customs (Box 8)",M3610=""),"Customs declaration no missing; ","")&amp;IF(AND(F3610="Import - Reverse charge (Box 9)",E3610="Saudi Arabia"),"RCM used for a local supplier; ","")&amp;IF(AND(L3610="Yes",NOT(OR(F3610="Standard domestic 15% (Box 7)",F3610="Import - VAT paid at customs (Box 8)",F3610="Import - Reverse charge (Box 9)"))),"VAT claimed on non-taxable category; ",""))</f>
        <v/>
      </c>
    </row>
    <row r="3611">
      <c r="A3611" s="17" t="n"/>
      <c r="B3611" s="14" t="n"/>
      <c r="C3611" s="14" t="n"/>
      <c r="D3611" s="16" t="n"/>
      <c r="E3611" s="14" t="n"/>
      <c r="F3611" s="14" t="n"/>
      <c r="G3611" s="14" t="n"/>
      <c r="H3611" s="19" t="n"/>
      <c r="I3611" s="19" t="n"/>
      <c r="J3611" s="34">
        <f>IF(A3611="","",H3611+I3611)</f>
        <v/>
      </c>
      <c r="K3611" s="14" t="n"/>
      <c r="L3611" s="14" t="n"/>
      <c r="M3611" s="14" t="n"/>
      <c r="N3611" s="14" t="n"/>
      <c r="O3611" s="20">
        <f>IF(A3611="","",SUMPRODUCT((A3611&gt;=Setup!$C$19:$C$30)*(A3611&lt;=Setup!$D$19:$D$30)*Setup!$A$19:$A$30))</f>
        <v/>
      </c>
      <c r="P3611" s="34">
        <f>IF(A3611="","",IF(OR(F3611="Standard domestic 15% (Box 7)",F3611="Import - VAT paid at customs (Box 8)",F3611="Import - Reverse charge (Box 9)"),ROUND(H3611*Setup!$B$9,2),0))</f>
        <v/>
      </c>
      <c r="Q3611" s="34">
        <f>IF(A3611="","",I3611-P3611)</f>
        <v/>
      </c>
      <c r="R3611" s="34">
        <f>IF(A3611="","",IF(L3611="Yes",I3611,0))</f>
        <v/>
      </c>
      <c r="S3611" s="34">
        <f>IF(A3611="","",IF(AND(L3611="Yes",K3611="Yes",NOT(ISNUMBER(SEARCH("blocked",G3611))),OR(F3611="Standard domestic 15% (Box 7)",F3611="Import - VAT paid at customs (Box 8)",F3611="Import - Reverse charge (Box 9)"),OR(F3611&lt;&gt;"Standard domestic 15% (Box 7)",AND(LEN(D3611)=15,LEFT(D3611,1)="3",RIGHT(D3611,1)="3",ISNUMBER(--D3611)))),I3611,0))</f>
        <v/>
      </c>
      <c r="T3611" s="34">
        <f>IF(A3611="","",R3611-S3611)</f>
        <v/>
      </c>
      <c r="U3611" s="23">
        <f>IF(A3611="","",IF(O3611=0,"Outside audit periods; ","")&amp;IF(F3611="","No VAT category; ","")&amp;IF(ABS(Q3611)&gt;Setup!$B$10,"VAT ≠ 15% × net; ","")&amp;IF(AND(F3611="Standard domestic 15% (Box 7)",NOT(AND(LEN(D3611)=15,LEFT(D3611,1)="3",RIGHT(D3611,1)="3",ISNUMBER(--D3611)))),"Invalid/missing supplier VAT no; ","")&amp;IF(AND(L3611="Yes",K3611&lt;&gt;"Yes"),"VAT claimed without valid tax invoice; ","")&amp;IF(AND(L3611="Yes",ISNUMBER(SEARCH("blocked",G3611))),"Blocked input VAT claimed; ","")&amp;IF(AND(F3611="Import - VAT paid at customs (Box 8)",M3611=""),"Customs declaration no missing; ","")&amp;IF(AND(F3611="Import - Reverse charge (Box 9)",E3611="Saudi Arabia"),"RCM used for a local supplier; ","")&amp;IF(AND(L3611="Yes",NOT(OR(F3611="Standard domestic 15% (Box 7)",F3611="Import - VAT paid at customs (Box 8)",F3611="Import - Reverse charge (Box 9)"))),"VAT claimed on non-taxable category; ",""))</f>
        <v/>
      </c>
    </row>
    <row r="3612">
      <c r="A3612" s="17" t="n"/>
      <c r="B3612" s="14" t="n"/>
      <c r="C3612" s="14" t="n"/>
      <c r="D3612" s="16" t="n"/>
      <c r="E3612" s="14" t="n"/>
      <c r="F3612" s="14" t="n"/>
      <c r="G3612" s="14" t="n"/>
      <c r="H3612" s="19" t="n"/>
      <c r="I3612" s="19" t="n"/>
      <c r="J3612" s="34">
        <f>IF(A3612="","",H3612+I3612)</f>
        <v/>
      </c>
      <c r="K3612" s="14" t="n"/>
      <c r="L3612" s="14" t="n"/>
      <c r="M3612" s="14" t="n"/>
      <c r="N3612" s="14" t="n"/>
      <c r="O3612" s="20">
        <f>IF(A3612="","",SUMPRODUCT((A3612&gt;=Setup!$C$19:$C$30)*(A3612&lt;=Setup!$D$19:$D$30)*Setup!$A$19:$A$30))</f>
        <v/>
      </c>
      <c r="P3612" s="34">
        <f>IF(A3612="","",IF(OR(F3612="Standard domestic 15% (Box 7)",F3612="Import - VAT paid at customs (Box 8)",F3612="Import - Reverse charge (Box 9)"),ROUND(H3612*Setup!$B$9,2),0))</f>
        <v/>
      </c>
      <c r="Q3612" s="34">
        <f>IF(A3612="","",I3612-P3612)</f>
        <v/>
      </c>
      <c r="R3612" s="34">
        <f>IF(A3612="","",IF(L3612="Yes",I3612,0))</f>
        <v/>
      </c>
      <c r="S3612" s="34">
        <f>IF(A3612="","",IF(AND(L3612="Yes",K3612="Yes",NOT(ISNUMBER(SEARCH("blocked",G3612))),OR(F3612="Standard domestic 15% (Box 7)",F3612="Import - VAT paid at customs (Box 8)",F3612="Import - Reverse charge (Box 9)"),OR(F3612&lt;&gt;"Standard domestic 15% (Box 7)",AND(LEN(D3612)=15,LEFT(D3612,1)="3",RIGHT(D3612,1)="3",ISNUMBER(--D3612)))),I3612,0))</f>
        <v/>
      </c>
      <c r="T3612" s="34">
        <f>IF(A3612="","",R3612-S3612)</f>
        <v/>
      </c>
      <c r="U3612" s="23">
        <f>IF(A3612="","",IF(O3612=0,"Outside audit periods; ","")&amp;IF(F3612="","No VAT category; ","")&amp;IF(ABS(Q3612)&gt;Setup!$B$10,"VAT ≠ 15% × net; ","")&amp;IF(AND(F3612="Standard domestic 15% (Box 7)",NOT(AND(LEN(D3612)=15,LEFT(D3612,1)="3",RIGHT(D3612,1)="3",ISNUMBER(--D3612)))),"Invalid/missing supplier VAT no; ","")&amp;IF(AND(L3612="Yes",K3612&lt;&gt;"Yes"),"VAT claimed without valid tax invoice; ","")&amp;IF(AND(L3612="Yes",ISNUMBER(SEARCH("blocked",G3612))),"Blocked input VAT claimed; ","")&amp;IF(AND(F3612="Import - VAT paid at customs (Box 8)",M3612=""),"Customs declaration no missing; ","")&amp;IF(AND(F3612="Import - Reverse charge (Box 9)",E3612="Saudi Arabia"),"RCM used for a local supplier; ","")&amp;IF(AND(L3612="Yes",NOT(OR(F3612="Standard domestic 15% (Box 7)",F3612="Import - VAT paid at customs (Box 8)",F3612="Import - Reverse charge (Box 9)"))),"VAT claimed on non-taxable category; ",""))</f>
        <v/>
      </c>
    </row>
    <row r="3613">
      <c r="A3613" s="17" t="n"/>
      <c r="B3613" s="14" t="n"/>
      <c r="C3613" s="14" t="n"/>
      <c r="D3613" s="16" t="n"/>
      <c r="E3613" s="14" t="n"/>
      <c r="F3613" s="14" t="n"/>
      <c r="G3613" s="14" t="n"/>
      <c r="H3613" s="19" t="n"/>
      <c r="I3613" s="19" t="n"/>
      <c r="J3613" s="34">
        <f>IF(A3613="","",H3613+I3613)</f>
        <v/>
      </c>
      <c r="K3613" s="14" t="n"/>
      <c r="L3613" s="14" t="n"/>
      <c r="M3613" s="14" t="n"/>
      <c r="N3613" s="14" t="n"/>
      <c r="O3613" s="20">
        <f>IF(A3613="","",SUMPRODUCT((A3613&gt;=Setup!$C$19:$C$30)*(A3613&lt;=Setup!$D$19:$D$30)*Setup!$A$19:$A$30))</f>
        <v/>
      </c>
      <c r="P3613" s="34">
        <f>IF(A3613="","",IF(OR(F3613="Standard domestic 15% (Box 7)",F3613="Import - VAT paid at customs (Box 8)",F3613="Import - Reverse charge (Box 9)"),ROUND(H3613*Setup!$B$9,2),0))</f>
        <v/>
      </c>
      <c r="Q3613" s="34">
        <f>IF(A3613="","",I3613-P3613)</f>
        <v/>
      </c>
      <c r="R3613" s="34">
        <f>IF(A3613="","",IF(L3613="Yes",I3613,0))</f>
        <v/>
      </c>
      <c r="S3613" s="34">
        <f>IF(A3613="","",IF(AND(L3613="Yes",K3613="Yes",NOT(ISNUMBER(SEARCH("blocked",G3613))),OR(F3613="Standard domestic 15% (Box 7)",F3613="Import - VAT paid at customs (Box 8)",F3613="Import - Reverse charge (Box 9)"),OR(F3613&lt;&gt;"Standard domestic 15% (Box 7)",AND(LEN(D3613)=15,LEFT(D3613,1)="3",RIGHT(D3613,1)="3",ISNUMBER(--D3613)))),I3613,0))</f>
        <v/>
      </c>
      <c r="T3613" s="34">
        <f>IF(A3613="","",R3613-S3613)</f>
        <v/>
      </c>
      <c r="U3613" s="23">
        <f>IF(A3613="","",IF(O3613=0,"Outside audit periods; ","")&amp;IF(F3613="","No VAT category; ","")&amp;IF(ABS(Q3613)&gt;Setup!$B$10,"VAT ≠ 15% × net; ","")&amp;IF(AND(F3613="Standard domestic 15% (Box 7)",NOT(AND(LEN(D3613)=15,LEFT(D3613,1)="3",RIGHT(D3613,1)="3",ISNUMBER(--D3613)))),"Invalid/missing supplier VAT no; ","")&amp;IF(AND(L3613="Yes",K3613&lt;&gt;"Yes"),"VAT claimed without valid tax invoice; ","")&amp;IF(AND(L3613="Yes",ISNUMBER(SEARCH("blocked",G3613))),"Blocked input VAT claimed; ","")&amp;IF(AND(F3613="Import - VAT paid at customs (Box 8)",M3613=""),"Customs declaration no missing; ","")&amp;IF(AND(F3613="Import - Reverse charge (Box 9)",E3613="Saudi Arabia"),"RCM used for a local supplier; ","")&amp;IF(AND(L3613="Yes",NOT(OR(F3613="Standard domestic 15% (Box 7)",F3613="Import - VAT paid at customs (Box 8)",F3613="Import - Reverse charge (Box 9)"))),"VAT claimed on non-taxable category; ",""))</f>
        <v/>
      </c>
    </row>
    <row r="3614">
      <c r="A3614" s="17" t="n"/>
      <c r="B3614" s="14" t="n"/>
      <c r="C3614" s="14" t="n"/>
      <c r="D3614" s="16" t="n"/>
      <c r="E3614" s="14" t="n"/>
      <c r="F3614" s="14" t="n"/>
      <c r="G3614" s="14" t="n"/>
      <c r="H3614" s="19" t="n"/>
      <c r="I3614" s="19" t="n"/>
      <c r="J3614" s="34">
        <f>IF(A3614="","",H3614+I3614)</f>
        <v/>
      </c>
      <c r="K3614" s="14" t="n"/>
      <c r="L3614" s="14" t="n"/>
      <c r="M3614" s="14" t="n"/>
      <c r="N3614" s="14" t="n"/>
      <c r="O3614" s="20">
        <f>IF(A3614="","",SUMPRODUCT((A3614&gt;=Setup!$C$19:$C$30)*(A3614&lt;=Setup!$D$19:$D$30)*Setup!$A$19:$A$30))</f>
        <v/>
      </c>
      <c r="P3614" s="34">
        <f>IF(A3614="","",IF(OR(F3614="Standard domestic 15% (Box 7)",F3614="Import - VAT paid at customs (Box 8)",F3614="Import - Reverse charge (Box 9)"),ROUND(H3614*Setup!$B$9,2),0))</f>
        <v/>
      </c>
      <c r="Q3614" s="34">
        <f>IF(A3614="","",I3614-P3614)</f>
        <v/>
      </c>
      <c r="R3614" s="34">
        <f>IF(A3614="","",IF(L3614="Yes",I3614,0))</f>
        <v/>
      </c>
      <c r="S3614" s="34">
        <f>IF(A3614="","",IF(AND(L3614="Yes",K3614="Yes",NOT(ISNUMBER(SEARCH("blocked",G3614))),OR(F3614="Standard domestic 15% (Box 7)",F3614="Import - VAT paid at customs (Box 8)",F3614="Import - Reverse charge (Box 9)"),OR(F3614&lt;&gt;"Standard domestic 15% (Box 7)",AND(LEN(D3614)=15,LEFT(D3614,1)="3",RIGHT(D3614,1)="3",ISNUMBER(--D3614)))),I3614,0))</f>
        <v/>
      </c>
      <c r="T3614" s="34">
        <f>IF(A3614="","",R3614-S3614)</f>
        <v/>
      </c>
      <c r="U3614" s="23">
        <f>IF(A3614="","",IF(O3614=0,"Outside audit periods; ","")&amp;IF(F3614="","No VAT category; ","")&amp;IF(ABS(Q3614)&gt;Setup!$B$10,"VAT ≠ 15% × net; ","")&amp;IF(AND(F3614="Standard domestic 15% (Box 7)",NOT(AND(LEN(D3614)=15,LEFT(D3614,1)="3",RIGHT(D3614,1)="3",ISNUMBER(--D3614)))),"Invalid/missing supplier VAT no; ","")&amp;IF(AND(L3614="Yes",K3614&lt;&gt;"Yes"),"VAT claimed without valid tax invoice; ","")&amp;IF(AND(L3614="Yes",ISNUMBER(SEARCH("blocked",G3614))),"Blocked input VAT claimed; ","")&amp;IF(AND(F3614="Import - VAT paid at customs (Box 8)",M3614=""),"Customs declaration no missing; ","")&amp;IF(AND(F3614="Import - Reverse charge (Box 9)",E3614="Saudi Arabia"),"RCM used for a local supplier; ","")&amp;IF(AND(L3614="Yes",NOT(OR(F3614="Standard domestic 15% (Box 7)",F3614="Import - VAT paid at customs (Box 8)",F3614="Import - Reverse charge (Box 9)"))),"VAT claimed on non-taxable category; ",""))</f>
        <v/>
      </c>
    </row>
    <row r="3615">
      <c r="A3615" s="17" t="n"/>
      <c r="B3615" s="14" t="n"/>
      <c r="C3615" s="14" t="n"/>
      <c r="D3615" s="16" t="n"/>
      <c r="E3615" s="14" t="n"/>
      <c r="F3615" s="14" t="n"/>
      <c r="G3615" s="14" t="n"/>
      <c r="H3615" s="19" t="n"/>
      <c r="I3615" s="19" t="n"/>
      <c r="J3615" s="34">
        <f>IF(A3615="","",H3615+I3615)</f>
        <v/>
      </c>
      <c r="K3615" s="14" t="n"/>
      <c r="L3615" s="14" t="n"/>
      <c r="M3615" s="14" t="n"/>
      <c r="N3615" s="14" t="n"/>
      <c r="O3615" s="20">
        <f>IF(A3615="","",SUMPRODUCT((A3615&gt;=Setup!$C$19:$C$30)*(A3615&lt;=Setup!$D$19:$D$30)*Setup!$A$19:$A$30))</f>
        <v/>
      </c>
      <c r="P3615" s="34">
        <f>IF(A3615="","",IF(OR(F3615="Standard domestic 15% (Box 7)",F3615="Import - VAT paid at customs (Box 8)",F3615="Import - Reverse charge (Box 9)"),ROUND(H3615*Setup!$B$9,2),0))</f>
        <v/>
      </c>
      <c r="Q3615" s="34">
        <f>IF(A3615="","",I3615-P3615)</f>
        <v/>
      </c>
      <c r="R3615" s="34">
        <f>IF(A3615="","",IF(L3615="Yes",I3615,0))</f>
        <v/>
      </c>
      <c r="S3615" s="34">
        <f>IF(A3615="","",IF(AND(L3615="Yes",K3615="Yes",NOT(ISNUMBER(SEARCH("blocked",G3615))),OR(F3615="Standard domestic 15% (Box 7)",F3615="Import - VAT paid at customs (Box 8)",F3615="Import - Reverse charge (Box 9)"),OR(F3615&lt;&gt;"Standard domestic 15% (Box 7)",AND(LEN(D3615)=15,LEFT(D3615,1)="3",RIGHT(D3615,1)="3",ISNUMBER(--D3615)))),I3615,0))</f>
        <v/>
      </c>
      <c r="T3615" s="34">
        <f>IF(A3615="","",R3615-S3615)</f>
        <v/>
      </c>
      <c r="U3615" s="23">
        <f>IF(A3615="","",IF(O3615=0,"Outside audit periods; ","")&amp;IF(F3615="","No VAT category; ","")&amp;IF(ABS(Q3615)&gt;Setup!$B$10,"VAT ≠ 15% × net; ","")&amp;IF(AND(F3615="Standard domestic 15% (Box 7)",NOT(AND(LEN(D3615)=15,LEFT(D3615,1)="3",RIGHT(D3615,1)="3",ISNUMBER(--D3615)))),"Invalid/missing supplier VAT no; ","")&amp;IF(AND(L3615="Yes",K3615&lt;&gt;"Yes"),"VAT claimed without valid tax invoice; ","")&amp;IF(AND(L3615="Yes",ISNUMBER(SEARCH("blocked",G3615))),"Blocked input VAT claimed; ","")&amp;IF(AND(F3615="Import - VAT paid at customs (Box 8)",M3615=""),"Customs declaration no missing; ","")&amp;IF(AND(F3615="Import - Reverse charge (Box 9)",E3615="Saudi Arabia"),"RCM used for a local supplier; ","")&amp;IF(AND(L3615="Yes",NOT(OR(F3615="Standard domestic 15% (Box 7)",F3615="Import - VAT paid at customs (Box 8)",F3615="Import - Reverse charge (Box 9)"))),"VAT claimed on non-taxable category; ",""))</f>
        <v/>
      </c>
    </row>
    <row r="3616">
      <c r="A3616" s="17" t="n"/>
      <c r="B3616" s="14" t="n"/>
      <c r="C3616" s="14" t="n"/>
      <c r="D3616" s="16" t="n"/>
      <c r="E3616" s="14" t="n"/>
      <c r="F3616" s="14" t="n"/>
      <c r="G3616" s="14" t="n"/>
      <c r="H3616" s="19" t="n"/>
      <c r="I3616" s="19" t="n"/>
      <c r="J3616" s="34">
        <f>IF(A3616="","",H3616+I3616)</f>
        <v/>
      </c>
      <c r="K3616" s="14" t="n"/>
      <c r="L3616" s="14" t="n"/>
      <c r="M3616" s="14" t="n"/>
      <c r="N3616" s="14" t="n"/>
      <c r="O3616" s="20">
        <f>IF(A3616="","",SUMPRODUCT((A3616&gt;=Setup!$C$19:$C$30)*(A3616&lt;=Setup!$D$19:$D$30)*Setup!$A$19:$A$30))</f>
        <v/>
      </c>
      <c r="P3616" s="34">
        <f>IF(A3616="","",IF(OR(F3616="Standard domestic 15% (Box 7)",F3616="Import - VAT paid at customs (Box 8)",F3616="Import - Reverse charge (Box 9)"),ROUND(H3616*Setup!$B$9,2),0))</f>
        <v/>
      </c>
      <c r="Q3616" s="34">
        <f>IF(A3616="","",I3616-P3616)</f>
        <v/>
      </c>
      <c r="R3616" s="34">
        <f>IF(A3616="","",IF(L3616="Yes",I3616,0))</f>
        <v/>
      </c>
      <c r="S3616" s="34">
        <f>IF(A3616="","",IF(AND(L3616="Yes",K3616="Yes",NOT(ISNUMBER(SEARCH("blocked",G3616))),OR(F3616="Standard domestic 15% (Box 7)",F3616="Import - VAT paid at customs (Box 8)",F3616="Import - Reverse charge (Box 9)"),OR(F3616&lt;&gt;"Standard domestic 15% (Box 7)",AND(LEN(D3616)=15,LEFT(D3616,1)="3",RIGHT(D3616,1)="3",ISNUMBER(--D3616)))),I3616,0))</f>
        <v/>
      </c>
      <c r="T3616" s="34">
        <f>IF(A3616="","",R3616-S3616)</f>
        <v/>
      </c>
      <c r="U3616" s="23">
        <f>IF(A3616="","",IF(O3616=0,"Outside audit periods; ","")&amp;IF(F3616="","No VAT category; ","")&amp;IF(ABS(Q3616)&gt;Setup!$B$10,"VAT ≠ 15% × net; ","")&amp;IF(AND(F3616="Standard domestic 15% (Box 7)",NOT(AND(LEN(D3616)=15,LEFT(D3616,1)="3",RIGHT(D3616,1)="3",ISNUMBER(--D3616)))),"Invalid/missing supplier VAT no; ","")&amp;IF(AND(L3616="Yes",K3616&lt;&gt;"Yes"),"VAT claimed without valid tax invoice; ","")&amp;IF(AND(L3616="Yes",ISNUMBER(SEARCH("blocked",G3616))),"Blocked input VAT claimed; ","")&amp;IF(AND(F3616="Import - VAT paid at customs (Box 8)",M3616=""),"Customs declaration no missing; ","")&amp;IF(AND(F3616="Import - Reverse charge (Box 9)",E3616="Saudi Arabia"),"RCM used for a local supplier; ","")&amp;IF(AND(L3616="Yes",NOT(OR(F3616="Standard domestic 15% (Box 7)",F3616="Import - VAT paid at customs (Box 8)",F3616="Import - Reverse charge (Box 9)"))),"VAT claimed on non-taxable category; ",""))</f>
        <v/>
      </c>
    </row>
    <row r="3617">
      <c r="A3617" s="17" t="n"/>
      <c r="B3617" s="14" t="n"/>
      <c r="C3617" s="14" t="n"/>
      <c r="D3617" s="16" t="n"/>
      <c r="E3617" s="14" t="n"/>
      <c r="F3617" s="14" t="n"/>
      <c r="G3617" s="14" t="n"/>
      <c r="H3617" s="19" t="n"/>
      <c r="I3617" s="19" t="n"/>
      <c r="J3617" s="34">
        <f>IF(A3617="","",H3617+I3617)</f>
        <v/>
      </c>
      <c r="K3617" s="14" t="n"/>
      <c r="L3617" s="14" t="n"/>
      <c r="M3617" s="14" t="n"/>
      <c r="N3617" s="14" t="n"/>
      <c r="O3617" s="20">
        <f>IF(A3617="","",SUMPRODUCT((A3617&gt;=Setup!$C$19:$C$30)*(A3617&lt;=Setup!$D$19:$D$30)*Setup!$A$19:$A$30))</f>
        <v/>
      </c>
      <c r="P3617" s="34">
        <f>IF(A3617="","",IF(OR(F3617="Standard domestic 15% (Box 7)",F3617="Import - VAT paid at customs (Box 8)",F3617="Import - Reverse charge (Box 9)"),ROUND(H3617*Setup!$B$9,2),0))</f>
        <v/>
      </c>
      <c r="Q3617" s="34">
        <f>IF(A3617="","",I3617-P3617)</f>
        <v/>
      </c>
      <c r="R3617" s="34">
        <f>IF(A3617="","",IF(L3617="Yes",I3617,0))</f>
        <v/>
      </c>
      <c r="S3617" s="34">
        <f>IF(A3617="","",IF(AND(L3617="Yes",K3617="Yes",NOT(ISNUMBER(SEARCH("blocked",G3617))),OR(F3617="Standard domestic 15% (Box 7)",F3617="Import - VAT paid at customs (Box 8)",F3617="Import - Reverse charge (Box 9)"),OR(F3617&lt;&gt;"Standard domestic 15% (Box 7)",AND(LEN(D3617)=15,LEFT(D3617,1)="3",RIGHT(D3617,1)="3",ISNUMBER(--D3617)))),I3617,0))</f>
        <v/>
      </c>
      <c r="T3617" s="34">
        <f>IF(A3617="","",R3617-S3617)</f>
        <v/>
      </c>
      <c r="U3617" s="23">
        <f>IF(A3617="","",IF(O3617=0,"Outside audit periods; ","")&amp;IF(F3617="","No VAT category; ","")&amp;IF(ABS(Q3617)&gt;Setup!$B$10,"VAT ≠ 15% × net; ","")&amp;IF(AND(F3617="Standard domestic 15% (Box 7)",NOT(AND(LEN(D3617)=15,LEFT(D3617,1)="3",RIGHT(D3617,1)="3",ISNUMBER(--D3617)))),"Invalid/missing supplier VAT no; ","")&amp;IF(AND(L3617="Yes",K3617&lt;&gt;"Yes"),"VAT claimed without valid tax invoice; ","")&amp;IF(AND(L3617="Yes",ISNUMBER(SEARCH("blocked",G3617))),"Blocked input VAT claimed; ","")&amp;IF(AND(F3617="Import - VAT paid at customs (Box 8)",M3617=""),"Customs declaration no missing; ","")&amp;IF(AND(F3617="Import - Reverse charge (Box 9)",E3617="Saudi Arabia"),"RCM used for a local supplier; ","")&amp;IF(AND(L3617="Yes",NOT(OR(F3617="Standard domestic 15% (Box 7)",F3617="Import - VAT paid at customs (Box 8)",F3617="Import - Reverse charge (Box 9)"))),"VAT claimed on non-taxable category; ",""))</f>
        <v/>
      </c>
    </row>
    <row r="3618">
      <c r="A3618" s="17" t="n"/>
      <c r="B3618" s="14" t="n"/>
      <c r="C3618" s="14" t="n"/>
      <c r="D3618" s="16" t="n"/>
      <c r="E3618" s="14" t="n"/>
      <c r="F3618" s="14" t="n"/>
      <c r="G3618" s="14" t="n"/>
      <c r="H3618" s="19" t="n"/>
      <c r="I3618" s="19" t="n"/>
      <c r="J3618" s="34">
        <f>IF(A3618="","",H3618+I3618)</f>
        <v/>
      </c>
      <c r="K3618" s="14" t="n"/>
      <c r="L3618" s="14" t="n"/>
      <c r="M3618" s="14" t="n"/>
      <c r="N3618" s="14" t="n"/>
      <c r="O3618" s="20">
        <f>IF(A3618="","",SUMPRODUCT((A3618&gt;=Setup!$C$19:$C$30)*(A3618&lt;=Setup!$D$19:$D$30)*Setup!$A$19:$A$30))</f>
        <v/>
      </c>
      <c r="P3618" s="34">
        <f>IF(A3618="","",IF(OR(F3618="Standard domestic 15% (Box 7)",F3618="Import - VAT paid at customs (Box 8)",F3618="Import - Reverse charge (Box 9)"),ROUND(H3618*Setup!$B$9,2),0))</f>
        <v/>
      </c>
      <c r="Q3618" s="34">
        <f>IF(A3618="","",I3618-P3618)</f>
        <v/>
      </c>
      <c r="R3618" s="34">
        <f>IF(A3618="","",IF(L3618="Yes",I3618,0))</f>
        <v/>
      </c>
      <c r="S3618" s="34">
        <f>IF(A3618="","",IF(AND(L3618="Yes",K3618="Yes",NOT(ISNUMBER(SEARCH("blocked",G3618))),OR(F3618="Standard domestic 15% (Box 7)",F3618="Import - VAT paid at customs (Box 8)",F3618="Import - Reverse charge (Box 9)"),OR(F3618&lt;&gt;"Standard domestic 15% (Box 7)",AND(LEN(D3618)=15,LEFT(D3618,1)="3",RIGHT(D3618,1)="3",ISNUMBER(--D3618)))),I3618,0))</f>
        <v/>
      </c>
      <c r="T3618" s="34">
        <f>IF(A3618="","",R3618-S3618)</f>
        <v/>
      </c>
      <c r="U3618" s="23">
        <f>IF(A3618="","",IF(O3618=0,"Outside audit periods; ","")&amp;IF(F3618="","No VAT category; ","")&amp;IF(ABS(Q3618)&gt;Setup!$B$10,"VAT ≠ 15% × net; ","")&amp;IF(AND(F3618="Standard domestic 15% (Box 7)",NOT(AND(LEN(D3618)=15,LEFT(D3618,1)="3",RIGHT(D3618,1)="3",ISNUMBER(--D3618)))),"Invalid/missing supplier VAT no; ","")&amp;IF(AND(L3618="Yes",K3618&lt;&gt;"Yes"),"VAT claimed without valid tax invoice; ","")&amp;IF(AND(L3618="Yes",ISNUMBER(SEARCH("blocked",G3618))),"Blocked input VAT claimed; ","")&amp;IF(AND(F3618="Import - VAT paid at customs (Box 8)",M3618=""),"Customs declaration no missing; ","")&amp;IF(AND(F3618="Import - Reverse charge (Box 9)",E3618="Saudi Arabia"),"RCM used for a local supplier; ","")&amp;IF(AND(L3618="Yes",NOT(OR(F3618="Standard domestic 15% (Box 7)",F3618="Import - VAT paid at customs (Box 8)",F3618="Import - Reverse charge (Box 9)"))),"VAT claimed on non-taxable category; ",""))</f>
        <v/>
      </c>
    </row>
    <row r="3619">
      <c r="A3619" s="17" t="n"/>
      <c r="B3619" s="14" t="n"/>
      <c r="C3619" s="14" t="n"/>
      <c r="D3619" s="16" t="n"/>
      <c r="E3619" s="14" t="n"/>
      <c r="F3619" s="14" t="n"/>
      <c r="G3619" s="14" t="n"/>
      <c r="H3619" s="19" t="n"/>
      <c r="I3619" s="19" t="n"/>
      <c r="J3619" s="34">
        <f>IF(A3619="","",H3619+I3619)</f>
        <v/>
      </c>
      <c r="K3619" s="14" t="n"/>
      <c r="L3619" s="14" t="n"/>
      <c r="M3619" s="14" t="n"/>
      <c r="N3619" s="14" t="n"/>
      <c r="O3619" s="20">
        <f>IF(A3619="","",SUMPRODUCT((A3619&gt;=Setup!$C$19:$C$30)*(A3619&lt;=Setup!$D$19:$D$30)*Setup!$A$19:$A$30))</f>
        <v/>
      </c>
      <c r="P3619" s="34">
        <f>IF(A3619="","",IF(OR(F3619="Standard domestic 15% (Box 7)",F3619="Import - VAT paid at customs (Box 8)",F3619="Import - Reverse charge (Box 9)"),ROUND(H3619*Setup!$B$9,2),0))</f>
        <v/>
      </c>
      <c r="Q3619" s="34">
        <f>IF(A3619="","",I3619-P3619)</f>
        <v/>
      </c>
      <c r="R3619" s="34">
        <f>IF(A3619="","",IF(L3619="Yes",I3619,0))</f>
        <v/>
      </c>
      <c r="S3619" s="34">
        <f>IF(A3619="","",IF(AND(L3619="Yes",K3619="Yes",NOT(ISNUMBER(SEARCH("blocked",G3619))),OR(F3619="Standard domestic 15% (Box 7)",F3619="Import - VAT paid at customs (Box 8)",F3619="Import - Reverse charge (Box 9)"),OR(F3619&lt;&gt;"Standard domestic 15% (Box 7)",AND(LEN(D3619)=15,LEFT(D3619,1)="3",RIGHT(D3619,1)="3",ISNUMBER(--D3619)))),I3619,0))</f>
        <v/>
      </c>
      <c r="T3619" s="34">
        <f>IF(A3619="","",R3619-S3619)</f>
        <v/>
      </c>
      <c r="U3619" s="23">
        <f>IF(A3619="","",IF(O3619=0,"Outside audit periods; ","")&amp;IF(F3619="","No VAT category; ","")&amp;IF(ABS(Q3619)&gt;Setup!$B$10,"VAT ≠ 15% × net; ","")&amp;IF(AND(F3619="Standard domestic 15% (Box 7)",NOT(AND(LEN(D3619)=15,LEFT(D3619,1)="3",RIGHT(D3619,1)="3",ISNUMBER(--D3619)))),"Invalid/missing supplier VAT no; ","")&amp;IF(AND(L3619="Yes",K3619&lt;&gt;"Yes"),"VAT claimed without valid tax invoice; ","")&amp;IF(AND(L3619="Yes",ISNUMBER(SEARCH("blocked",G3619))),"Blocked input VAT claimed; ","")&amp;IF(AND(F3619="Import - VAT paid at customs (Box 8)",M3619=""),"Customs declaration no missing; ","")&amp;IF(AND(F3619="Import - Reverse charge (Box 9)",E3619="Saudi Arabia"),"RCM used for a local supplier; ","")&amp;IF(AND(L3619="Yes",NOT(OR(F3619="Standard domestic 15% (Box 7)",F3619="Import - VAT paid at customs (Box 8)",F3619="Import - Reverse charge (Box 9)"))),"VAT claimed on non-taxable category; ",""))</f>
        <v/>
      </c>
    </row>
    <row r="3620">
      <c r="A3620" s="17" t="n"/>
      <c r="B3620" s="14" t="n"/>
      <c r="C3620" s="14" t="n"/>
      <c r="D3620" s="16" t="n"/>
      <c r="E3620" s="14" t="n"/>
      <c r="F3620" s="14" t="n"/>
      <c r="G3620" s="14" t="n"/>
      <c r="H3620" s="19" t="n"/>
      <c r="I3620" s="19" t="n"/>
      <c r="J3620" s="34">
        <f>IF(A3620="","",H3620+I3620)</f>
        <v/>
      </c>
      <c r="K3620" s="14" t="n"/>
      <c r="L3620" s="14" t="n"/>
      <c r="M3620" s="14" t="n"/>
      <c r="N3620" s="14" t="n"/>
      <c r="O3620" s="20">
        <f>IF(A3620="","",SUMPRODUCT((A3620&gt;=Setup!$C$19:$C$30)*(A3620&lt;=Setup!$D$19:$D$30)*Setup!$A$19:$A$30))</f>
        <v/>
      </c>
      <c r="P3620" s="34">
        <f>IF(A3620="","",IF(OR(F3620="Standard domestic 15% (Box 7)",F3620="Import - VAT paid at customs (Box 8)",F3620="Import - Reverse charge (Box 9)"),ROUND(H3620*Setup!$B$9,2),0))</f>
        <v/>
      </c>
      <c r="Q3620" s="34">
        <f>IF(A3620="","",I3620-P3620)</f>
        <v/>
      </c>
      <c r="R3620" s="34">
        <f>IF(A3620="","",IF(L3620="Yes",I3620,0))</f>
        <v/>
      </c>
      <c r="S3620" s="34">
        <f>IF(A3620="","",IF(AND(L3620="Yes",K3620="Yes",NOT(ISNUMBER(SEARCH("blocked",G3620))),OR(F3620="Standard domestic 15% (Box 7)",F3620="Import - VAT paid at customs (Box 8)",F3620="Import - Reverse charge (Box 9)"),OR(F3620&lt;&gt;"Standard domestic 15% (Box 7)",AND(LEN(D3620)=15,LEFT(D3620,1)="3",RIGHT(D3620,1)="3",ISNUMBER(--D3620)))),I3620,0))</f>
        <v/>
      </c>
      <c r="T3620" s="34">
        <f>IF(A3620="","",R3620-S3620)</f>
        <v/>
      </c>
      <c r="U3620" s="23">
        <f>IF(A3620="","",IF(O3620=0,"Outside audit periods; ","")&amp;IF(F3620="","No VAT category; ","")&amp;IF(ABS(Q3620)&gt;Setup!$B$10,"VAT ≠ 15% × net; ","")&amp;IF(AND(F3620="Standard domestic 15% (Box 7)",NOT(AND(LEN(D3620)=15,LEFT(D3620,1)="3",RIGHT(D3620,1)="3",ISNUMBER(--D3620)))),"Invalid/missing supplier VAT no; ","")&amp;IF(AND(L3620="Yes",K3620&lt;&gt;"Yes"),"VAT claimed without valid tax invoice; ","")&amp;IF(AND(L3620="Yes",ISNUMBER(SEARCH("blocked",G3620))),"Blocked input VAT claimed; ","")&amp;IF(AND(F3620="Import - VAT paid at customs (Box 8)",M3620=""),"Customs declaration no missing; ","")&amp;IF(AND(F3620="Import - Reverse charge (Box 9)",E3620="Saudi Arabia"),"RCM used for a local supplier; ","")&amp;IF(AND(L3620="Yes",NOT(OR(F3620="Standard domestic 15% (Box 7)",F3620="Import - VAT paid at customs (Box 8)",F3620="Import - Reverse charge (Box 9)"))),"VAT claimed on non-taxable category; ",""))</f>
        <v/>
      </c>
    </row>
    <row r="3621">
      <c r="A3621" s="17" t="n"/>
      <c r="B3621" s="14" t="n"/>
      <c r="C3621" s="14" t="n"/>
      <c r="D3621" s="16" t="n"/>
      <c r="E3621" s="14" t="n"/>
      <c r="F3621" s="14" t="n"/>
      <c r="G3621" s="14" t="n"/>
      <c r="H3621" s="19" t="n"/>
      <c r="I3621" s="19" t="n"/>
      <c r="J3621" s="34">
        <f>IF(A3621="","",H3621+I3621)</f>
        <v/>
      </c>
      <c r="K3621" s="14" t="n"/>
      <c r="L3621" s="14" t="n"/>
      <c r="M3621" s="14" t="n"/>
      <c r="N3621" s="14" t="n"/>
      <c r="O3621" s="20">
        <f>IF(A3621="","",SUMPRODUCT((A3621&gt;=Setup!$C$19:$C$30)*(A3621&lt;=Setup!$D$19:$D$30)*Setup!$A$19:$A$30))</f>
        <v/>
      </c>
      <c r="P3621" s="34">
        <f>IF(A3621="","",IF(OR(F3621="Standard domestic 15% (Box 7)",F3621="Import - VAT paid at customs (Box 8)",F3621="Import - Reverse charge (Box 9)"),ROUND(H3621*Setup!$B$9,2),0))</f>
        <v/>
      </c>
      <c r="Q3621" s="34">
        <f>IF(A3621="","",I3621-P3621)</f>
        <v/>
      </c>
      <c r="R3621" s="34">
        <f>IF(A3621="","",IF(L3621="Yes",I3621,0))</f>
        <v/>
      </c>
      <c r="S3621" s="34">
        <f>IF(A3621="","",IF(AND(L3621="Yes",K3621="Yes",NOT(ISNUMBER(SEARCH("blocked",G3621))),OR(F3621="Standard domestic 15% (Box 7)",F3621="Import - VAT paid at customs (Box 8)",F3621="Import - Reverse charge (Box 9)"),OR(F3621&lt;&gt;"Standard domestic 15% (Box 7)",AND(LEN(D3621)=15,LEFT(D3621,1)="3",RIGHT(D3621,1)="3",ISNUMBER(--D3621)))),I3621,0))</f>
        <v/>
      </c>
      <c r="T3621" s="34">
        <f>IF(A3621="","",R3621-S3621)</f>
        <v/>
      </c>
      <c r="U3621" s="23">
        <f>IF(A3621="","",IF(O3621=0,"Outside audit periods; ","")&amp;IF(F3621="","No VAT category; ","")&amp;IF(ABS(Q3621)&gt;Setup!$B$10,"VAT ≠ 15% × net; ","")&amp;IF(AND(F3621="Standard domestic 15% (Box 7)",NOT(AND(LEN(D3621)=15,LEFT(D3621,1)="3",RIGHT(D3621,1)="3",ISNUMBER(--D3621)))),"Invalid/missing supplier VAT no; ","")&amp;IF(AND(L3621="Yes",K3621&lt;&gt;"Yes"),"VAT claimed without valid tax invoice; ","")&amp;IF(AND(L3621="Yes",ISNUMBER(SEARCH("blocked",G3621))),"Blocked input VAT claimed; ","")&amp;IF(AND(F3621="Import - VAT paid at customs (Box 8)",M3621=""),"Customs declaration no missing; ","")&amp;IF(AND(F3621="Import - Reverse charge (Box 9)",E3621="Saudi Arabia"),"RCM used for a local supplier; ","")&amp;IF(AND(L3621="Yes",NOT(OR(F3621="Standard domestic 15% (Box 7)",F3621="Import - VAT paid at customs (Box 8)",F3621="Import - Reverse charge (Box 9)"))),"VAT claimed on non-taxable category; ",""))</f>
        <v/>
      </c>
    </row>
    <row r="3622">
      <c r="A3622" s="17" t="n"/>
      <c r="B3622" s="14" t="n"/>
      <c r="C3622" s="14" t="n"/>
      <c r="D3622" s="16" t="n"/>
      <c r="E3622" s="14" t="n"/>
      <c r="F3622" s="14" t="n"/>
      <c r="G3622" s="14" t="n"/>
      <c r="H3622" s="19" t="n"/>
      <c r="I3622" s="19" t="n"/>
      <c r="J3622" s="34">
        <f>IF(A3622="","",H3622+I3622)</f>
        <v/>
      </c>
      <c r="K3622" s="14" t="n"/>
      <c r="L3622" s="14" t="n"/>
      <c r="M3622" s="14" t="n"/>
      <c r="N3622" s="14" t="n"/>
      <c r="O3622" s="20">
        <f>IF(A3622="","",SUMPRODUCT((A3622&gt;=Setup!$C$19:$C$30)*(A3622&lt;=Setup!$D$19:$D$30)*Setup!$A$19:$A$30))</f>
        <v/>
      </c>
      <c r="P3622" s="34">
        <f>IF(A3622="","",IF(OR(F3622="Standard domestic 15% (Box 7)",F3622="Import - VAT paid at customs (Box 8)",F3622="Import - Reverse charge (Box 9)"),ROUND(H3622*Setup!$B$9,2),0))</f>
        <v/>
      </c>
      <c r="Q3622" s="34">
        <f>IF(A3622="","",I3622-P3622)</f>
        <v/>
      </c>
      <c r="R3622" s="34">
        <f>IF(A3622="","",IF(L3622="Yes",I3622,0))</f>
        <v/>
      </c>
      <c r="S3622" s="34">
        <f>IF(A3622="","",IF(AND(L3622="Yes",K3622="Yes",NOT(ISNUMBER(SEARCH("blocked",G3622))),OR(F3622="Standard domestic 15% (Box 7)",F3622="Import - VAT paid at customs (Box 8)",F3622="Import - Reverse charge (Box 9)"),OR(F3622&lt;&gt;"Standard domestic 15% (Box 7)",AND(LEN(D3622)=15,LEFT(D3622,1)="3",RIGHT(D3622,1)="3",ISNUMBER(--D3622)))),I3622,0))</f>
        <v/>
      </c>
      <c r="T3622" s="34">
        <f>IF(A3622="","",R3622-S3622)</f>
        <v/>
      </c>
      <c r="U3622" s="23">
        <f>IF(A3622="","",IF(O3622=0,"Outside audit periods; ","")&amp;IF(F3622="","No VAT category; ","")&amp;IF(ABS(Q3622)&gt;Setup!$B$10,"VAT ≠ 15% × net; ","")&amp;IF(AND(F3622="Standard domestic 15% (Box 7)",NOT(AND(LEN(D3622)=15,LEFT(D3622,1)="3",RIGHT(D3622,1)="3",ISNUMBER(--D3622)))),"Invalid/missing supplier VAT no; ","")&amp;IF(AND(L3622="Yes",K3622&lt;&gt;"Yes"),"VAT claimed without valid tax invoice; ","")&amp;IF(AND(L3622="Yes",ISNUMBER(SEARCH("blocked",G3622))),"Blocked input VAT claimed; ","")&amp;IF(AND(F3622="Import - VAT paid at customs (Box 8)",M3622=""),"Customs declaration no missing; ","")&amp;IF(AND(F3622="Import - Reverse charge (Box 9)",E3622="Saudi Arabia"),"RCM used for a local supplier; ","")&amp;IF(AND(L3622="Yes",NOT(OR(F3622="Standard domestic 15% (Box 7)",F3622="Import - VAT paid at customs (Box 8)",F3622="Import - Reverse charge (Box 9)"))),"VAT claimed on non-taxable category; ",""))</f>
        <v/>
      </c>
    </row>
    <row r="3623">
      <c r="A3623" s="17" t="n"/>
      <c r="B3623" s="14" t="n"/>
      <c r="C3623" s="14" t="n"/>
      <c r="D3623" s="16" t="n"/>
      <c r="E3623" s="14" t="n"/>
      <c r="F3623" s="14" t="n"/>
      <c r="G3623" s="14" t="n"/>
      <c r="H3623" s="19" t="n"/>
      <c r="I3623" s="19" t="n"/>
      <c r="J3623" s="34">
        <f>IF(A3623="","",H3623+I3623)</f>
        <v/>
      </c>
      <c r="K3623" s="14" t="n"/>
      <c r="L3623" s="14" t="n"/>
      <c r="M3623" s="14" t="n"/>
      <c r="N3623" s="14" t="n"/>
      <c r="O3623" s="20">
        <f>IF(A3623="","",SUMPRODUCT((A3623&gt;=Setup!$C$19:$C$30)*(A3623&lt;=Setup!$D$19:$D$30)*Setup!$A$19:$A$30))</f>
        <v/>
      </c>
      <c r="P3623" s="34">
        <f>IF(A3623="","",IF(OR(F3623="Standard domestic 15% (Box 7)",F3623="Import - VAT paid at customs (Box 8)",F3623="Import - Reverse charge (Box 9)"),ROUND(H3623*Setup!$B$9,2),0))</f>
        <v/>
      </c>
      <c r="Q3623" s="34">
        <f>IF(A3623="","",I3623-P3623)</f>
        <v/>
      </c>
      <c r="R3623" s="34">
        <f>IF(A3623="","",IF(L3623="Yes",I3623,0))</f>
        <v/>
      </c>
      <c r="S3623" s="34">
        <f>IF(A3623="","",IF(AND(L3623="Yes",K3623="Yes",NOT(ISNUMBER(SEARCH("blocked",G3623))),OR(F3623="Standard domestic 15% (Box 7)",F3623="Import - VAT paid at customs (Box 8)",F3623="Import - Reverse charge (Box 9)"),OR(F3623&lt;&gt;"Standard domestic 15% (Box 7)",AND(LEN(D3623)=15,LEFT(D3623,1)="3",RIGHT(D3623,1)="3",ISNUMBER(--D3623)))),I3623,0))</f>
        <v/>
      </c>
      <c r="T3623" s="34">
        <f>IF(A3623="","",R3623-S3623)</f>
        <v/>
      </c>
      <c r="U3623" s="23">
        <f>IF(A3623="","",IF(O3623=0,"Outside audit periods; ","")&amp;IF(F3623="","No VAT category; ","")&amp;IF(ABS(Q3623)&gt;Setup!$B$10,"VAT ≠ 15% × net; ","")&amp;IF(AND(F3623="Standard domestic 15% (Box 7)",NOT(AND(LEN(D3623)=15,LEFT(D3623,1)="3",RIGHT(D3623,1)="3",ISNUMBER(--D3623)))),"Invalid/missing supplier VAT no; ","")&amp;IF(AND(L3623="Yes",K3623&lt;&gt;"Yes"),"VAT claimed without valid tax invoice; ","")&amp;IF(AND(L3623="Yes",ISNUMBER(SEARCH("blocked",G3623))),"Blocked input VAT claimed; ","")&amp;IF(AND(F3623="Import - VAT paid at customs (Box 8)",M3623=""),"Customs declaration no missing; ","")&amp;IF(AND(F3623="Import - Reverse charge (Box 9)",E3623="Saudi Arabia"),"RCM used for a local supplier; ","")&amp;IF(AND(L3623="Yes",NOT(OR(F3623="Standard domestic 15% (Box 7)",F3623="Import - VAT paid at customs (Box 8)",F3623="Import - Reverse charge (Box 9)"))),"VAT claimed on non-taxable category; ",""))</f>
        <v/>
      </c>
    </row>
    <row r="3624">
      <c r="A3624" s="17" t="n"/>
      <c r="B3624" s="14" t="n"/>
      <c r="C3624" s="14" t="n"/>
      <c r="D3624" s="16" t="n"/>
      <c r="E3624" s="14" t="n"/>
      <c r="F3624" s="14" t="n"/>
      <c r="G3624" s="14" t="n"/>
      <c r="H3624" s="19" t="n"/>
      <c r="I3624" s="19" t="n"/>
      <c r="J3624" s="34">
        <f>IF(A3624="","",H3624+I3624)</f>
        <v/>
      </c>
      <c r="K3624" s="14" t="n"/>
      <c r="L3624" s="14" t="n"/>
      <c r="M3624" s="14" t="n"/>
      <c r="N3624" s="14" t="n"/>
      <c r="O3624" s="20">
        <f>IF(A3624="","",SUMPRODUCT((A3624&gt;=Setup!$C$19:$C$30)*(A3624&lt;=Setup!$D$19:$D$30)*Setup!$A$19:$A$30))</f>
        <v/>
      </c>
      <c r="P3624" s="34">
        <f>IF(A3624="","",IF(OR(F3624="Standard domestic 15% (Box 7)",F3624="Import - VAT paid at customs (Box 8)",F3624="Import - Reverse charge (Box 9)"),ROUND(H3624*Setup!$B$9,2),0))</f>
        <v/>
      </c>
      <c r="Q3624" s="34">
        <f>IF(A3624="","",I3624-P3624)</f>
        <v/>
      </c>
      <c r="R3624" s="34">
        <f>IF(A3624="","",IF(L3624="Yes",I3624,0))</f>
        <v/>
      </c>
      <c r="S3624" s="34">
        <f>IF(A3624="","",IF(AND(L3624="Yes",K3624="Yes",NOT(ISNUMBER(SEARCH("blocked",G3624))),OR(F3624="Standard domestic 15% (Box 7)",F3624="Import - VAT paid at customs (Box 8)",F3624="Import - Reverse charge (Box 9)"),OR(F3624&lt;&gt;"Standard domestic 15% (Box 7)",AND(LEN(D3624)=15,LEFT(D3624,1)="3",RIGHT(D3624,1)="3",ISNUMBER(--D3624)))),I3624,0))</f>
        <v/>
      </c>
      <c r="T3624" s="34">
        <f>IF(A3624="","",R3624-S3624)</f>
        <v/>
      </c>
      <c r="U3624" s="23">
        <f>IF(A3624="","",IF(O3624=0,"Outside audit periods; ","")&amp;IF(F3624="","No VAT category; ","")&amp;IF(ABS(Q3624)&gt;Setup!$B$10,"VAT ≠ 15% × net; ","")&amp;IF(AND(F3624="Standard domestic 15% (Box 7)",NOT(AND(LEN(D3624)=15,LEFT(D3624,1)="3",RIGHT(D3624,1)="3",ISNUMBER(--D3624)))),"Invalid/missing supplier VAT no; ","")&amp;IF(AND(L3624="Yes",K3624&lt;&gt;"Yes"),"VAT claimed without valid tax invoice; ","")&amp;IF(AND(L3624="Yes",ISNUMBER(SEARCH("blocked",G3624))),"Blocked input VAT claimed; ","")&amp;IF(AND(F3624="Import - VAT paid at customs (Box 8)",M3624=""),"Customs declaration no missing; ","")&amp;IF(AND(F3624="Import - Reverse charge (Box 9)",E3624="Saudi Arabia"),"RCM used for a local supplier; ","")&amp;IF(AND(L3624="Yes",NOT(OR(F3624="Standard domestic 15% (Box 7)",F3624="Import - VAT paid at customs (Box 8)",F3624="Import - Reverse charge (Box 9)"))),"VAT claimed on non-taxable category; ",""))</f>
        <v/>
      </c>
    </row>
    <row r="3625">
      <c r="A3625" s="17" t="n"/>
      <c r="B3625" s="14" t="n"/>
      <c r="C3625" s="14" t="n"/>
      <c r="D3625" s="16" t="n"/>
      <c r="E3625" s="14" t="n"/>
      <c r="F3625" s="14" t="n"/>
      <c r="G3625" s="14" t="n"/>
      <c r="H3625" s="19" t="n"/>
      <c r="I3625" s="19" t="n"/>
      <c r="J3625" s="34">
        <f>IF(A3625="","",H3625+I3625)</f>
        <v/>
      </c>
      <c r="K3625" s="14" t="n"/>
      <c r="L3625" s="14" t="n"/>
      <c r="M3625" s="14" t="n"/>
      <c r="N3625" s="14" t="n"/>
      <c r="O3625" s="20">
        <f>IF(A3625="","",SUMPRODUCT((A3625&gt;=Setup!$C$19:$C$30)*(A3625&lt;=Setup!$D$19:$D$30)*Setup!$A$19:$A$30))</f>
        <v/>
      </c>
      <c r="P3625" s="34">
        <f>IF(A3625="","",IF(OR(F3625="Standard domestic 15% (Box 7)",F3625="Import - VAT paid at customs (Box 8)",F3625="Import - Reverse charge (Box 9)"),ROUND(H3625*Setup!$B$9,2),0))</f>
        <v/>
      </c>
      <c r="Q3625" s="34">
        <f>IF(A3625="","",I3625-P3625)</f>
        <v/>
      </c>
      <c r="R3625" s="34">
        <f>IF(A3625="","",IF(L3625="Yes",I3625,0))</f>
        <v/>
      </c>
      <c r="S3625" s="34">
        <f>IF(A3625="","",IF(AND(L3625="Yes",K3625="Yes",NOT(ISNUMBER(SEARCH("blocked",G3625))),OR(F3625="Standard domestic 15% (Box 7)",F3625="Import - VAT paid at customs (Box 8)",F3625="Import - Reverse charge (Box 9)"),OR(F3625&lt;&gt;"Standard domestic 15% (Box 7)",AND(LEN(D3625)=15,LEFT(D3625,1)="3",RIGHT(D3625,1)="3",ISNUMBER(--D3625)))),I3625,0))</f>
        <v/>
      </c>
      <c r="T3625" s="34">
        <f>IF(A3625="","",R3625-S3625)</f>
        <v/>
      </c>
      <c r="U3625" s="23">
        <f>IF(A3625="","",IF(O3625=0,"Outside audit periods; ","")&amp;IF(F3625="","No VAT category; ","")&amp;IF(ABS(Q3625)&gt;Setup!$B$10,"VAT ≠ 15% × net; ","")&amp;IF(AND(F3625="Standard domestic 15% (Box 7)",NOT(AND(LEN(D3625)=15,LEFT(D3625,1)="3",RIGHT(D3625,1)="3",ISNUMBER(--D3625)))),"Invalid/missing supplier VAT no; ","")&amp;IF(AND(L3625="Yes",K3625&lt;&gt;"Yes"),"VAT claimed without valid tax invoice; ","")&amp;IF(AND(L3625="Yes",ISNUMBER(SEARCH("blocked",G3625))),"Blocked input VAT claimed; ","")&amp;IF(AND(F3625="Import - VAT paid at customs (Box 8)",M3625=""),"Customs declaration no missing; ","")&amp;IF(AND(F3625="Import - Reverse charge (Box 9)",E3625="Saudi Arabia"),"RCM used for a local supplier; ","")&amp;IF(AND(L3625="Yes",NOT(OR(F3625="Standard domestic 15% (Box 7)",F3625="Import - VAT paid at customs (Box 8)",F3625="Import - Reverse charge (Box 9)"))),"VAT claimed on non-taxable category; ",""))</f>
        <v/>
      </c>
    </row>
    <row r="3626">
      <c r="A3626" s="17" t="n"/>
      <c r="B3626" s="14" t="n"/>
      <c r="C3626" s="14" t="n"/>
      <c r="D3626" s="16" t="n"/>
      <c r="E3626" s="14" t="n"/>
      <c r="F3626" s="14" t="n"/>
      <c r="G3626" s="14" t="n"/>
      <c r="H3626" s="19" t="n"/>
      <c r="I3626" s="19" t="n"/>
      <c r="J3626" s="34">
        <f>IF(A3626="","",H3626+I3626)</f>
        <v/>
      </c>
      <c r="K3626" s="14" t="n"/>
      <c r="L3626" s="14" t="n"/>
      <c r="M3626" s="14" t="n"/>
      <c r="N3626" s="14" t="n"/>
      <c r="O3626" s="20">
        <f>IF(A3626="","",SUMPRODUCT((A3626&gt;=Setup!$C$19:$C$30)*(A3626&lt;=Setup!$D$19:$D$30)*Setup!$A$19:$A$30))</f>
        <v/>
      </c>
      <c r="P3626" s="34">
        <f>IF(A3626="","",IF(OR(F3626="Standard domestic 15% (Box 7)",F3626="Import - VAT paid at customs (Box 8)",F3626="Import - Reverse charge (Box 9)"),ROUND(H3626*Setup!$B$9,2),0))</f>
        <v/>
      </c>
      <c r="Q3626" s="34">
        <f>IF(A3626="","",I3626-P3626)</f>
        <v/>
      </c>
      <c r="R3626" s="34">
        <f>IF(A3626="","",IF(L3626="Yes",I3626,0))</f>
        <v/>
      </c>
      <c r="S3626" s="34">
        <f>IF(A3626="","",IF(AND(L3626="Yes",K3626="Yes",NOT(ISNUMBER(SEARCH("blocked",G3626))),OR(F3626="Standard domestic 15% (Box 7)",F3626="Import - VAT paid at customs (Box 8)",F3626="Import - Reverse charge (Box 9)"),OR(F3626&lt;&gt;"Standard domestic 15% (Box 7)",AND(LEN(D3626)=15,LEFT(D3626,1)="3",RIGHT(D3626,1)="3",ISNUMBER(--D3626)))),I3626,0))</f>
        <v/>
      </c>
      <c r="T3626" s="34">
        <f>IF(A3626="","",R3626-S3626)</f>
        <v/>
      </c>
      <c r="U3626" s="23">
        <f>IF(A3626="","",IF(O3626=0,"Outside audit periods; ","")&amp;IF(F3626="","No VAT category; ","")&amp;IF(ABS(Q3626)&gt;Setup!$B$10,"VAT ≠ 15% × net; ","")&amp;IF(AND(F3626="Standard domestic 15% (Box 7)",NOT(AND(LEN(D3626)=15,LEFT(D3626,1)="3",RIGHT(D3626,1)="3",ISNUMBER(--D3626)))),"Invalid/missing supplier VAT no; ","")&amp;IF(AND(L3626="Yes",K3626&lt;&gt;"Yes"),"VAT claimed without valid tax invoice; ","")&amp;IF(AND(L3626="Yes",ISNUMBER(SEARCH("blocked",G3626))),"Blocked input VAT claimed; ","")&amp;IF(AND(F3626="Import - VAT paid at customs (Box 8)",M3626=""),"Customs declaration no missing; ","")&amp;IF(AND(F3626="Import - Reverse charge (Box 9)",E3626="Saudi Arabia"),"RCM used for a local supplier; ","")&amp;IF(AND(L3626="Yes",NOT(OR(F3626="Standard domestic 15% (Box 7)",F3626="Import - VAT paid at customs (Box 8)",F3626="Import - Reverse charge (Box 9)"))),"VAT claimed on non-taxable category; ",""))</f>
        <v/>
      </c>
    </row>
    <row r="3627">
      <c r="A3627" s="17" t="n"/>
      <c r="B3627" s="14" t="n"/>
      <c r="C3627" s="14" t="n"/>
      <c r="D3627" s="16" t="n"/>
      <c r="E3627" s="14" t="n"/>
      <c r="F3627" s="14" t="n"/>
      <c r="G3627" s="14" t="n"/>
      <c r="H3627" s="19" t="n"/>
      <c r="I3627" s="19" t="n"/>
      <c r="J3627" s="34">
        <f>IF(A3627="","",H3627+I3627)</f>
        <v/>
      </c>
      <c r="K3627" s="14" t="n"/>
      <c r="L3627" s="14" t="n"/>
      <c r="M3627" s="14" t="n"/>
      <c r="N3627" s="14" t="n"/>
      <c r="O3627" s="20">
        <f>IF(A3627="","",SUMPRODUCT((A3627&gt;=Setup!$C$19:$C$30)*(A3627&lt;=Setup!$D$19:$D$30)*Setup!$A$19:$A$30))</f>
        <v/>
      </c>
      <c r="P3627" s="34">
        <f>IF(A3627="","",IF(OR(F3627="Standard domestic 15% (Box 7)",F3627="Import - VAT paid at customs (Box 8)",F3627="Import - Reverse charge (Box 9)"),ROUND(H3627*Setup!$B$9,2),0))</f>
        <v/>
      </c>
      <c r="Q3627" s="34">
        <f>IF(A3627="","",I3627-P3627)</f>
        <v/>
      </c>
      <c r="R3627" s="34">
        <f>IF(A3627="","",IF(L3627="Yes",I3627,0))</f>
        <v/>
      </c>
      <c r="S3627" s="34">
        <f>IF(A3627="","",IF(AND(L3627="Yes",K3627="Yes",NOT(ISNUMBER(SEARCH("blocked",G3627))),OR(F3627="Standard domestic 15% (Box 7)",F3627="Import - VAT paid at customs (Box 8)",F3627="Import - Reverse charge (Box 9)"),OR(F3627&lt;&gt;"Standard domestic 15% (Box 7)",AND(LEN(D3627)=15,LEFT(D3627,1)="3",RIGHT(D3627,1)="3",ISNUMBER(--D3627)))),I3627,0))</f>
        <v/>
      </c>
      <c r="T3627" s="34">
        <f>IF(A3627="","",R3627-S3627)</f>
        <v/>
      </c>
      <c r="U3627" s="23">
        <f>IF(A3627="","",IF(O3627=0,"Outside audit periods; ","")&amp;IF(F3627="","No VAT category; ","")&amp;IF(ABS(Q3627)&gt;Setup!$B$10,"VAT ≠ 15% × net; ","")&amp;IF(AND(F3627="Standard domestic 15% (Box 7)",NOT(AND(LEN(D3627)=15,LEFT(D3627,1)="3",RIGHT(D3627,1)="3",ISNUMBER(--D3627)))),"Invalid/missing supplier VAT no; ","")&amp;IF(AND(L3627="Yes",K3627&lt;&gt;"Yes"),"VAT claimed without valid tax invoice; ","")&amp;IF(AND(L3627="Yes",ISNUMBER(SEARCH("blocked",G3627))),"Blocked input VAT claimed; ","")&amp;IF(AND(F3627="Import - VAT paid at customs (Box 8)",M3627=""),"Customs declaration no missing; ","")&amp;IF(AND(F3627="Import - Reverse charge (Box 9)",E3627="Saudi Arabia"),"RCM used for a local supplier; ","")&amp;IF(AND(L3627="Yes",NOT(OR(F3627="Standard domestic 15% (Box 7)",F3627="Import - VAT paid at customs (Box 8)",F3627="Import - Reverse charge (Box 9)"))),"VAT claimed on non-taxable category; ",""))</f>
        <v/>
      </c>
    </row>
    <row r="3628">
      <c r="A3628" s="17" t="n"/>
      <c r="B3628" s="14" t="n"/>
      <c r="C3628" s="14" t="n"/>
      <c r="D3628" s="16" t="n"/>
      <c r="E3628" s="14" t="n"/>
      <c r="F3628" s="14" t="n"/>
      <c r="G3628" s="14" t="n"/>
      <c r="H3628" s="19" t="n"/>
      <c r="I3628" s="19" t="n"/>
      <c r="J3628" s="34">
        <f>IF(A3628="","",H3628+I3628)</f>
        <v/>
      </c>
      <c r="K3628" s="14" t="n"/>
      <c r="L3628" s="14" t="n"/>
      <c r="M3628" s="14" t="n"/>
      <c r="N3628" s="14" t="n"/>
      <c r="O3628" s="20">
        <f>IF(A3628="","",SUMPRODUCT((A3628&gt;=Setup!$C$19:$C$30)*(A3628&lt;=Setup!$D$19:$D$30)*Setup!$A$19:$A$30))</f>
        <v/>
      </c>
      <c r="P3628" s="34">
        <f>IF(A3628="","",IF(OR(F3628="Standard domestic 15% (Box 7)",F3628="Import - VAT paid at customs (Box 8)",F3628="Import - Reverse charge (Box 9)"),ROUND(H3628*Setup!$B$9,2),0))</f>
        <v/>
      </c>
      <c r="Q3628" s="34">
        <f>IF(A3628="","",I3628-P3628)</f>
        <v/>
      </c>
      <c r="R3628" s="34">
        <f>IF(A3628="","",IF(L3628="Yes",I3628,0))</f>
        <v/>
      </c>
      <c r="S3628" s="34">
        <f>IF(A3628="","",IF(AND(L3628="Yes",K3628="Yes",NOT(ISNUMBER(SEARCH("blocked",G3628))),OR(F3628="Standard domestic 15% (Box 7)",F3628="Import - VAT paid at customs (Box 8)",F3628="Import - Reverse charge (Box 9)"),OR(F3628&lt;&gt;"Standard domestic 15% (Box 7)",AND(LEN(D3628)=15,LEFT(D3628,1)="3",RIGHT(D3628,1)="3",ISNUMBER(--D3628)))),I3628,0))</f>
        <v/>
      </c>
      <c r="T3628" s="34">
        <f>IF(A3628="","",R3628-S3628)</f>
        <v/>
      </c>
      <c r="U3628" s="23">
        <f>IF(A3628="","",IF(O3628=0,"Outside audit periods; ","")&amp;IF(F3628="","No VAT category; ","")&amp;IF(ABS(Q3628)&gt;Setup!$B$10,"VAT ≠ 15% × net; ","")&amp;IF(AND(F3628="Standard domestic 15% (Box 7)",NOT(AND(LEN(D3628)=15,LEFT(D3628,1)="3",RIGHT(D3628,1)="3",ISNUMBER(--D3628)))),"Invalid/missing supplier VAT no; ","")&amp;IF(AND(L3628="Yes",K3628&lt;&gt;"Yes"),"VAT claimed without valid tax invoice; ","")&amp;IF(AND(L3628="Yes",ISNUMBER(SEARCH("blocked",G3628))),"Blocked input VAT claimed; ","")&amp;IF(AND(F3628="Import - VAT paid at customs (Box 8)",M3628=""),"Customs declaration no missing; ","")&amp;IF(AND(F3628="Import - Reverse charge (Box 9)",E3628="Saudi Arabia"),"RCM used for a local supplier; ","")&amp;IF(AND(L3628="Yes",NOT(OR(F3628="Standard domestic 15% (Box 7)",F3628="Import - VAT paid at customs (Box 8)",F3628="Import - Reverse charge (Box 9)"))),"VAT claimed on non-taxable category; ",""))</f>
        <v/>
      </c>
    </row>
    <row r="3629">
      <c r="A3629" s="17" t="n"/>
      <c r="B3629" s="14" t="n"/>
      <c r="C3629" s="14" t="n"/>
      <c r="D3629" s="16" t="n"/>
      <c r="E3629" s="14" t="n"/>
      <c r="F3629" s="14" t="n"/>
      <c r="G3629" s="14" t="n"/>
      <c r="H3629" s="19" t="n"/>
      <c r="I3629" s="19" t="n"/>
      <c r="J3629" s="34">
        <f>IF(A3629="","",H3629+I3629)</f>
        <v/>
      </c>
      <c r="K3629" s="14" t="n"/>
      <c r="L3629" s="14" t="n"/>
      <c r="M3629" s="14" t="n"/>
      <c r="N3629" s="14" t="n"/>
      <c r="O3629" s="20">
        <f>IF(A3629="","",SUMPRODUCT((A3629&gt;=Setup!$C$19:$C$30)*(A3629&lt;=Setup!$D$19:$D$30)*Setup!$A$19:$A$30))</f>
        <v/>
      </c>
      <c r="P3629" s="34">
        <f>IF(A3629="","",IF(OR(F3629="Standard domestic 15% (Box 7)",F3629="Import - VAT paid at customs (Box 8)",F3629="Import - Reverse charge (Box 9)"),ROUND(H3629*Setup!$B$9,2),0))</f>
        <v/>
      </c>
      <c r="Q3629" s="34">
        <f>IF(A3629="","",I3629-P3629)</f>
        <v/>
      </c>
      <c r="R3629" s="34">
        <f>IF(A3629="","",IF(L3629="Yes",I3629,0))</f>
        <v/>
      </c>
      <c r="S3629" s="34">
        <f>IF(A3629="","",IF(AND(L3629="Yes",K3629="Yes",NOT(ISNUMBER(SEARCH("blocked",G3629))),OR(F3629="Standard domestic 15% (Box 7)",F3629="Import - VAT paid at customs (Box 8)",F3629="Import - Reverse charge (Box 9)"),OR(F3629&lt;&gt;"Standard domestic 15% (Box 7)",AND(LEN(D3629)=15,LEFT(D3629,1)="3",RIGHT(D3629,1)="3",ISNUMBER(--D3629)))),I3629,0))</f>
        <v/>
      </c>
      <c r="T3629" s="34">
        <f>IF(A3629="","",R3629-S3629)</f>
        <v/>
      </c>
      <c r="U3629" s="23">
        <f>IF(A3629="","",IF(O3629=0,"Outside audit periods; ","")&amp;IF(F3629="","No VAT category; ","")&amp;IF(ABS(Q3629)&gt;Setup!$B$10,"VAT ≠ 15% × net; ","")&amp;IF(AND(F3629="Standard domestic 15% (Box 7)",NOT(AND(LEN(D3629)=15,LEFT(D3629,1)="3",RIGHT(D3629,1)="3",ISNUMBER(--D3629)))),"Invalid/missing supplier VAT no; ","")&amp;IF(AND(L3629="Yes",K3629&lt;&gt;"Yes"),"VAT claimed without valid tax invoice; ","")&amp;IF(AND(L3629="Yes",ISNUMBER(SEARCH("blocked",G3629))),"Blocked input VAT claimed; ","")&amp;IF(AND(F3629="Import - VAT paid at customs (Box 8)",M3629=""),"Customs declaration no missing; ","")&amp;IF(AND(F3629="Import - Reverse charge (Box 9)",E3629="Saudi Arabia"),"RCM used for a local supplier; ","")&amp;IF(AND(L3629="Yes",NOT(OR(F3629="Standard domestic 15% (Box 7)",F3629="Import - VAT paid at customs (Box 8)",F3629="Import - Reverse charge (Box 9)"))),"VAT claimed on non-taxable category; ",""))</f>
        <v/>
      </c>
    </row>
    <row r="3630">
      <c r="A3630" s="17" t="n"/>
      <c r="B3630" s="14" t="n"/>
      <c r="C3630" s="14" t="n"/>
      <c r="D3630" s="16" t="n"/>
      <c r="E3630" s="14" t="n"/>
      <c r="F3630" s="14" t="n"/>
      <c r="G3630" s="14" t="n"/>
      <c r="H3630" s="19" t="n"/>
      <c r="I3630" s="19" t="n"/>
      <c r="J3630" s="34">
        <f>IF(A3630="","",H3630+I3630)</f>
        <v/>
      </c>
      <c r="K3630" s="14" t="n"/>
      <c r="L3630" s="14" t="n"/>
      <c r="M3630" s="14" t="n"/>
      <c r="N3630" s="14" t="n"/>
      <c r="O3630" s="20">
        <f>IF(A3630="","",SUMPRODUCT((A3630&gt;=Setup!$C$19:$C$30)*(A3630&lt;=Setup!$D$19:$D$30)*Setup!$A$19:$A$30))</f>
        <v/>
      </c>
      <c r="P3630" s="34">
        <f>IF(A3630="","",IF(OR(F3630="Standard domestic 15% (Box 7)",F3630="Import - VAT paid at customs (Box 8)",F3630="Import - Reverse charge (Box 9)"),ROUND(H3630*Setup!$B$9,2),0))</f>
        <v/>
      </c>
      <c r="Q3630" s="34">
        <f>IF(A3630="","",I3630-P3630)</f>
        <v/>
      </c>
      <c r="R3630" s="34">
        <f>IF(A3630="","",IF(L3630="Yes",I3630,0))</f>
        <v/>
      </c>
      <c r="S3630" s="34">
        <f>IF(A3630="","",IF(AND(L3630="Yes",K3630="Yes",NOT(ISNUMBER(SEARCH("blocked",G3630))),OR(F3630="Standard domestic 15% (Box 7)",F3630="Import - VAT paid at customs (Box 8)",F3630="Import - Reverse charge (Box 9)"),OR(F3630&lt;&gt;"Standard domestic 15% (Box 7)",AND(LEN(D3630)=15,LEFT(D3630,1)="3",RIGHT(D3630,1)="3",ISNUMBER(--D3630)))),I3630,0))</f>
        <v/>
      </c>
      <c r="T3630" s="34">
        <f>IF(A3630="","",R3630-S3630)</f>
        <v/>
      </c>
      <c r="U3630" s="23">
        <f>IF(A3630="","",IF(O3630=0,"Outside audit periods; ","")&amp;IF(F3630="","No VAT category; ","")&amp;IF(ABS(Q3630)&gt;Setup!$B$10,"VAT ≠ 15% × net; ","")&amp;IF(AND(F3630="Standard domestic 15% (Box 7)",NOT(AND(LEN(D3630)=15,LEFT(D3630,1)="3",RIGHT(D3630,1)="3",ISNUMBER(--D3630)))),"Invalid/missing supplier VAT no; ","")&amp;IF(AND(L3630="Yes",K3630&lt;&gt;"Yes"),"VAT claimed without valid tax invoice; ","")&amp;IF(AND(L3630="Yes",ISNUMBER(SEARCH("blocked",G3630))),"Blocked input VAT claimed; ","")&amp;IF(AND(F3630="Import - VAT paid at customs (Box 8)",M3630=""),"Customs declaration no missing; ","")&amp;IF(AND(F3630="Import - Reverse charge (Box 9)",E3630="Saudi Arabia"),"RCM used for a local supplier; ","")&amp;IF(AND(L3630="Yes",NOT(OR(F3630="Standard domestic 15% (Box 7)",F3630="Import - VAT paid at customs (Box 8)",F3630="Import - Reverse charge (Box 9)"))),"VAT claimed on non-taxable category; ",""))</f>
        <v/>
      </c>
    </row>
    <row r="3631">
      <c r="A3631" s="17" t="n"/>
      <c r="B3631" s="14" t="n"/>
      <c r="C3631" s="14" t="n"/>
      <c r="D3631" s="16" t="n"/>
      <c r="E3631" s="14" t="n"/>
      <c r="F3631" s="14" t="n"/>
      <c r="G3631" s="14" t="n"/>
      <c r="H3631" s="19" t="n"/>
      <c r="I3631" s="19" t="n"/>
      <c r="J3631" s="34">
        <f>IF(A3631="","",H3631+I3631)</f>
        <v/>
      </c>
      <c r="K3631" s="14" t="n"/>
      <c r="L3631" s="14" t="n"/>
      <c r="M3631" s="14" t="n"/>
      <c r="N3631" s="14" t="n"/>
      <c r="O3631" s="20">
        <f>IF(A3631="","",SUMPRODUCT((A3631&gt;=Setup!$C$19:$C$30)*(A3631&lt;=Setup!$D$19:$D$30)*Setup!$A$19:$A$30))</f>
        <v/>
      </c>
      <c r="P3631" s="34">
        <f>IF(A3631="","",IF(OR(F3631="Standard domestic 15% (Box 7)",F3631="Import - VAT paid at customs (Box 8)",F3631="Import - Reverse charge (Box 9)"),ROUND(H3631*Setup!$B$9,2),0))</f>
        <v/>
      </c>
      <c r="Q3631" s="34">
        <f>IF(A3631="","",I3631-P3631)</f>
        <v/>
      </c>
      <c r="R3631" s="34">
        <f>IF(A3631="","",IF(L3631="Yes",I3631,0))</f>
        <v/>
      </c>
      <c r="S3631" s="34">
        <f>IF(A3631="","",IF(AND(L3631="Yes",K3631="Yes",NOT(ISNUMBER(SEARCH("blocked",G3631))),OR(F3631="Standard domestic 15% (Box 7)",F3631="Import - VAT paid at customs (Box 8)",F3631="Import - Reverse charge (Box 9)"),OR(F3631&lt;&gt;"Standard domestic 15% (Box 7)",AND(LEN(D3631)=15,LEFT(D3631,1)="3",RIGHT(D3631,1)="3",ISNUMBER(--D3631)))),I3631,0))</f>
        <v/>
      </c>
      <c r="T3631" s="34">
        <f>IF(A3631="","",R3631-S3631)</f>
        <v/>
      </c>
      <c r="U3631" s="23">
        <f>IF(A3631="","",IF(O3631=0,"Outside audit periods; ","")&amp;IF(F3631="","No VAT category; ","")&amp;IF(ABS(Q3631)&gt;Setup!$B$10,"VAT ≠ 15% × net; ","")&amp;IF(AND(F3631="Standard domestic 15% (Box 7)",NOT(AND(LEN(D3631)=15,LEFT(D3631,1)="3",RIGHT(D3631,1)="3",ISNUMBER(--D3631)))),"Invalid/missing supplier VAT no; ","")&amp;IF(AND(L3631="Yes",K3631&lt;&gt;"Yes"),"VAT claimed without valid tax invoice; ","")&amp;IF(AND(L3631="Yes",ISNUMBER(SEARCH("blocked",G3631))),"Blocked input VAT claimed; ","")&amp;IF(AND(F3631="Import - VAT paid at customs (Box 8)",M3631=""),"Customs declaration no missing; ","")&amp;IF(AND(F3631="Import - Reverse charge (Box 9)",E3631="Saudi Arabia"),"RCM used for a local supplier; ","")&amp;IF(AND(L3631="Yes",NOT(OR(F3631="Standard domestic 15% (Box 7)",F3631="Import - VAT paid at customs (Box 8)",F3631="Import - Reverse charge (Box 9)"))),"VAT claimed on non-taxable category; ",""))</f>
        <v/>
      </c>
    </row>
    <row r="3632">
      <c r="A3632" s="17" t="n"/>
      <c r="B3632" s="14" t="n"/>
      <c r="C3632" s="14" t="n"/>
      <c r="D3632" s="16" t="n"/>
      <c r="E3632" s="14" t="n"/>
      <c r="F3632" s="14" t="n"/>
      <c r="G3632" s="14" t="n"/>
      <c r="H3632" s="19" t="n"/>
      <c r="I3632" s="19" t="n"/>
      <c r="J3632" s="34">
        <f>IF(A3632="","",H3632+I3632)</f>
        <v/>
      </c>
      <c r="K3632" s="14" t="n"/>
      <c r="L3632" s="14" t="n"/>
      <c r="M3632" s="14" t="n"/>
      <c r="N3632" s="14" t="n"/>
      <c r="O3632" s="20">
        <f>IF(A3632="","",SUMPRODUCT((A3632&gt;=Setup!$C$19:$C$30)*(A3632&lt;=Setup!$D$19:$D$30)*Setup!$A$19:$A$30))</f>
        <v/>
      </c>
      <c r="P3632" s="34">
        <f>IF(A3632="","",IF(OR(F3632="Standard domestic 15% (Box 7)",F3632="Import - VAT paid at customs (Box 8)",F3632="Import - Reverse charge (Box 9)"),ROUND(H3632*Setup!$B$9,2),0))</f>
        <v/>
      </c>
      <c r="Q3632" s="34">
        <f>IF(A3632="","",I3632-P3632)</f>
        <v/>
      </c>
      <c r="R3632" s="34">
        <f>IF(A3632="","",IF(L3632="Yes",I3632,0))</f>
        <v/>
      </c>
      <c r="S3632" s="34">
        <f>IF(A3632="","",IF(AND(L3632="Yes",K3632="Yes",NOT(ISNUMBER(SEARCH("blocked",G3632))),OR(F3632="Standard domestic 15% (Box 7)",F3632="Import - VAT paid at customs (Box 8)",F3632="Import - Reverse charge (Box 9)"),OR(F3632&lt;&gt;"Standard domestic 15% (Box 7)",AND(LEN(D3632)=15,LEFT(D3632,1)="3",RIGHT(D3632,1)="3",ISNUMBER(--D3632)))),I3632,0))</f>
        <v/>
      </c>
      <c r="T3632" s="34">
        <f>IF(A3632="","",R3632-S3632)</f>
        <v/>
      </c>
      <c r="U3632" s="23">
        <f>IF(A3632="","",IF(O3632=0,"Outside audit periods; ","")&amp;IF(F3632="","No VAT category; ","")&amp;IF(ABS(Q3632)&gt;Setup!$B$10,"VAT ≠ 15% × net; ","")&amp;IF(AND(F3632="Standard domestic 15% (Box 7)",NOT(AND(LEN(D3632)=15,LEFT(D3632,1)="3",RIGHT(D3632,1)="3",ISNUMBER(--D3632)))),"Invalid/missing supplier VAT no; ","")&amp;IF(AND(L3632="Yes",K3632&lt;&gt;"Yes"),"VAT claimed without valid tax invoice; ","")&amp;IF(AND(L3632="Yes",ISNUMBER(SEARCH("blocked",G3632))),"Blocked input VAT claimed; ","")&amp;IF(AND(F3632="Import - VAT paid at customs (Box 8)",M3632=""),"Customs declaration no missing; ","")&amp;IF(AND(F3632="Import - Reverse charge (Box 9)",E3632="Saudi Arabia"),"RCM used for a local supplier; ","")&amp;IF(AND(L3632="Yes",NOT(OR(F3632="Standard domestic 15% (Box 7)",F3632="Import - VAT paid at customs (Box 8)",F3632="Import - Reverse charge (Box 9)"))),"VAT claimed on non-taxable category; ",""))</f>
        <v/>
      </c>
    </row>
    <row r="3633">
      <c r="A3633" s="17" t="n"/>
      <c r="B3633" s="14" t="n"/>
      <c r="C3633" s="14" t="n"/>
      <c r="D3633" s="16" t="n"/>
      <c r="E3633" s="14" t="n"/>
      <c r="F3633" s="14" t="n"/>
      <c r="G3633" s="14" t="n"/>
      <c r="H3633" s="19" t="n"/>
      <c r="I3633" s="19" t="n"/>
      <c r="J3633" s="34">
        <f>IF(A3633="","",H3633+I3633)</f>
        <v/>
      </c>
      <c r="K3633" s="14" t="n"/>
      <c r="L3633" s="14" t="n"/>
      <c r="M3633" s="14" t="n"/>
      <c r="N3633" s="14" t="n"/>
      <c r="O3633" s="20">
        <f>IF(A3633="","",SUMPRODUCT((A3633&gt;=Setup!$C$19:$C$30)*(A3633&lt;=Setup!$D$19:$D$30)*Setup!$A$19:$A$30))</f>
        <v/>
      </c>
      <c r="P3633" s="34">
        <f>IF(A3633="","",IF(OR(F3633="Standard domestic 15% (Box 7)",F3633="Import - VAT paid at customs (Box 8)",F3633="Import - Reverse charge (Box 9)"),ROUND(H3633*Setup!$B$9,2),0))</f>
        <v/>
      </c>
      <c r="Q3633" s="34">
        <f>IF(A3633="","",I3633-P3633)</f>
        <v/>
      </c>
      <c r="R3633" s="34">
        <f>IF(A3633="","",IF(L3633="Yes",I3633,0))</f>
        <v/>
      </c>
      <c r="S3633" s="34">
        <f>IF(A3633="","",IF(AND(L3633="Yes",K3633="Yes",NOT(ISNUMBER(SEARCH("blocked",G3633))),OR(F3633="Standard domestic 15% (Box 7)",F3633="Import - VAT paid at customs (Box 8)",F3633="Import - Reverse charge (Box 9)"),OR(F3633&lt;&gt;"Standard domestic 15% (Box 7)",AND(LEN(D3633)=15,LEFT(D3633,1)="3",RIGHT(D3633,1)="3",ISNUMBER(--D3633)))),I3633,0))</f>
        <v/>
      </c>
      <c r="T3633" s="34">
        <f>IF(A3633="","",R3633-S3633)</f>
        <v/>
      </c>
      <c r="U3633" s="23">
        <f>IF(A3633="","",IF(O3633=0,"Outside audit periods; ","")&amp;IF(F3633="","No VAT category; ","")&amp;IF(ABS(Q3633)&gt;Setup!$B$10,"VAT ≠ 15% × net; ","")&amp;IF(AND(F3633="Standard domestic 15% (Box 7)",NOT(AND(LEN(D3633)=15,LEFT(D3633,1)="3",RIGHT(D3633,1)="3",ISNUMBER(--D3633)))),"Invalid/missing supplier VAT no; ","")&amp;IF(AND(L3633="Yes",K3633&lt;&gt;"Yes"),"VAT claimed without valid tax invoice; ","")&amp;IF(AND(L3633="Yes",ISNUMBER(SEARCH("blocked",G3633))),"Blocked input VAT claimed; ","")&amp;IF(AND(F3633="Import - VAT paid at customs (Box 8)",M3633=""),"Customs declaration no missing; ","")&amp;IF(AND(F3633="Import - Reverse charge (Box 9)",E3633="Saudi Arabia"),"RCM used for a local supplier; ","")&amp;IF(AND(L3633="Yes",NOT(OR(F3633="Standard domestic 15% (Box 7)",F3633="Import - VAT paid at customs (Box 8)",F3633="Import - Reverse charge (Box 9)"))),"VAT claimed on non-taxable category; ",""))</f>
        <v/>
      </c>
    </row>
    <row r="3634">
      <c r="A3634" s="17" t="n"/>
      <c r="B3634" s="14" t="n"/>
      <c r="C3634" s="14" t="n"/>
      <c r="D3634" s="16" t="n"/>
      <c r="E3634" s="14" t="n"/>
      <c r="F3634" s="14" t="n"/>
      <c r="G3634" s="14" t="n"/>
      <c r="H3634" s="19" t="n"/>
      <c r="I3634" s="19" t="n"/>
      <c r="J3634" s="34">
        <f>IF(A3634="","",H3634+I3634)</f>
        <v/>
      </c>
      <c r="K3634" s="14" t="n"/>
      <c r="L3634" s="14" t="n"/>
      <c r="M3634" s="14" t="n"/>
      <c r="N3634" s="14" t="n"/>
      <c r="O3634" s="20">
        <f>IF(A3634="","",SUMPRODUCT((A3634&gt;=Setup!$C$19:$C$30)*(A3634&lt;=Setup!$D$19:$D$30)*Setup!$A$19:$A$30))</f>
        <v/>
      </c>
      <c r="P3634" s="34">
        <f>IF(A3634="","",IF(OR(F3634="Standard domestic 15% (Box 7)",F3634="Import - VAT paid at customs (Box 8)",F3634="Import - Reverse charge (Box 9)"),ROUND(H3634*Setup!$B$9,2),0))</f>
        <v/>
      </c>
      <c r="Q3634" s="34">
        <f>IF(A3634="","",I3634-P3634)</f>
        <v/>
      </c>
      <c r="R3634" s="34">
        <f>IF(A3634="","",IF(L3634="Yes",I3634,0))</f>
        <v/>
      </c>
      <c r="S3634" s="34">
        <f>IF(A3634="","",IF(AND(L3634="Yes",K3634="Yes",NOT(ISNUMBER(SEARCH("blocked",G3634))),OR(F3634="Standard domestic 15% (Box 7)",F3634="Import - VAT paid at customs (Box 8)",F3634="Import - Reverse charge (Box 9)"),OR(F3634&lt;&gt;"Standard domestic 15% (Box 7)",AND(LEN(D3634)=15,LEFT(D3634,1)="3",RIGHT(D3634,1)="3",ISNUMBER(--D3634)))),I3634,0))</f>
        <v/>
      </c>
      <c r="T3634" s="34">
        <f>IF(A3634="","",R3634-S3634)</f>
        <v/>
      </c>
      <c r="U3634" s="23">
        <f>IF(A3634="","",IF(O3634=0,"Outside audit periods; ","")&amp;IF(F3634="","No VAT category; ","")&amp;IF(ABS(Q3634)&gt;Setup!$B$10,"VAT ≠ 15% × net; ","")&amp;IF(AND(F3634="Standard domestic 15% (Box 7)",NOT(AND(LEN(D3634)=15,LEFT(D3634,1)="3",RIGHT(D3634,1)="3",ISNUMBER(--D3634)))),"Invalid/missing supplier VAT no; ","")&amp;IF(AND(L3634="Yes",K3634&lt;&gt;"Yes"),"VAT claimed without valid tax invoice; ","")&amp;IF(AND(L3634="Yes",ISNUMBER(SEARCH("blocked",G3634))),"Blocked input VAT claimed; ","")&amp;IF(AND(F3634="Import - VAT paid at customs (Box 8)",M3634=""),"Customs declaration no missing; ","")&amp;IF(AND(F3634="Import - Reverse charge (Box 9)",E3634="Saudi Arabia"),"RCM used for a local supplier; ","")&amp;IF(AND(L3634="Yes",NOT(OR(F3634="Standard domestic 15% (Box 7)",F3634="Import - VAT paid at customs (Box 8)",F3634="Import - Reverse charge (Box 9)"))),"VAT claimed on non-taxable category; ",""))</f>
        <v/>
      </c>
    </row>
    <row r="3635">
      <c r="A3635" s="17" t="n"/>
      <c r="B3635" s="14" t="n"/>
      <c r="C3635" s="14" t="n"/>
      <c r="D3635" s="16" t="n"/>
      <c r="E3635" s="14" t="n"/>
      <c r="F3635" s="14" t="n"/>
      <c r="G3635" s="14" t="n"/>
      <c r="H3635" s="19" t="n"/>
      <c r="I3635" s="19" t="n"/>
      <c r="J3635" s="34">
        <f>IF(A3635="","",H3635+I3635)</f>
        <v/>
      </c>
      <c r="K3635" s="14" t="n"/>
      <c r="L3635" s="14" t="n"/>
      <c r="M3635" s="14" t="n"/>
      <c r="N3635" s="14" t="n"/>
      <c r="O3635" s="20">
        <f>IF(A3635="","",SUMPRODUCT((A3635&gt;=Setup!$C$19:$C$30)*(A3635&lt;=Setup!$D$19:$D$30)*Setup!$A$19:$A$30))</f>
        <v/>
      </c>
      <c r="P3635" s="34">
        <f>IF(A3635="","",IF(OR(F3635="Standard domestic 15% (Box 7)",F3635="Import - VAT paid at customs (Box 8)",F3635="Import - Reverse charge (Box 9)"),ROUND(H3635*Setup!$B$9,2),0))</f>
        <v/>
      </c>
      <c r="Q3635" s="34">
        <f>IF(A3635="","",I3635-P3635)</f>
        <v/>
      </c>
      <c r="R3635" s="34">
        <f>IF(A3635="","",IF(L3635="Yes",I3635,0))</f>
        <v/>
      </c>
      <c r="S3635" s="34">
        <f>IF(A3635="","",IF(AND(L3635="Yes",K3635="Yes",NOT(ISNUMBER(SEARCH("blocked",G3635))),OR(F3635="Standard domestic 15% (Box 7)",F3635="Import - VAT paid at customs (Box 8)",F3635="Import - Reverse charge (Box 9)"),OR(F3635&lt;&gt;"Standard domestic 15% (Box 7)",AND(LEN(D3635)=15,LEFT(D3635,1)="3",RIGHT(D3635,1)="3",ISNUMBER(--D3635)))),I3635,0))</f>
        <v/>
      </c>
      <c r="T3635" s="34">
        <f>IF(A3635="","",R3635-S3635)</f>
        <v/>
      </c>
      <c r="U3635" s="23">
        <f>IF(A3635="","",IF(O3635=0,"Outside audit periods; ","")&amp;IF(F3635="","No VAT category; ","")&amp;IF(ABS(Q3635)&gt;Setup!$B$10,"VAT ≠ 15% × net; ","")&amp;IF(AND(F3635="Standard domestic 15% (Box 7)",NOT(AND(LEN(D3635)=15,LEFT(D3635,1)="3",RIGHT(D3635,1)="3",ISNUMBER(--D3635)))),"Invalid/missing supplier VAT no; ","")&amp;IF(AND(L3635="Yes",K3635&lt;&gt;"Yes"),"VAT claimed without valid tax invoice; ","")&amp;IF(AND(L3635="Yes",ISNUMBER(SEARCH("blocked",G3635))),"Blocked input VAT claimed; ","")&amp;IF(AND(F3635="Import - VAT paid at customs (Box 8)",M3635=""),"Customs declaration no missing; ","")&amp;IF(AND(F3635="Import - Reverse charge (Box 9)",E3635="Saudi Arabia"),"RCM used for a local supplier; ","")&amp;IF(AND(L3635="Yes",NOT(OR(F3635="Standard domestic 15% (Box 7)",F3635="Import - VAT paid at customs (Box 8)",F3635="Import - Reverse charge (Box 9)"))),"VAT claimed on non-taxable category; ",""))</f>
        <v/>
      </c>
    </row>
    <row r="3636">
      <c r="A3636" s="17" t="n"/>
      <c r="B3636" s="14" t="n"/>
      <c r="C3636" s="14" t="n"/>
      <c r="D3636" s="16" t="n"/>
      <c r="E3636" s="14" t="n"/>
      <c r="F3636" s="14" t="n"/>
      <c r="G3636" s="14" t="n"/>
      <c r="H3636" s="19" t="n"/>
      <c r="I3636" s="19" t="n"/>
      <c r="J3636" s="34">
        <f>IF(A3636="","",H3636+I3636)</f>
        <v/>
      </c>
      <c r="K3636" s="14" t="n"/>
      <c r="L3636" s="14" t="n"/>
      <c r="M3636" s="14" t="n"/>
      <c r="N3636" s="14" t="n"/>
      <c r="O3636" s="20">
        <f>IF(A3636="","",SUMPRODUCT((A3636&gt;=Setup!$C$19:$C$30)*(A3636&lt;=Setup!$D$19:$D$30)*Setup!$A$19:$A$30))</f>
        <v/>
      </c>
      <c r="P3636" s="34">
        <f>IF(A3636="","",IF(OR(F3636="Standard domestic 15% (Box 7)",F3636="Import - VAT paid at customs (Box 8)",F3636="Import - Reverse charge (Box 9)"),ROUND(H3636*Setup!$B$9,2),0))</f>
        <v/>
      </c>
      <c r="Q3636" s="34">
        <f>IF(A3636="","",I3636-P3636)</f>
        <v/>
      </c>
      <c r="R3636" s="34">
        <f>IF(A3636="","",IF(L3636="Yes",I3636,0))</f>
        <v/>
      </c>
      <c r="S3636" s="34">
        <f>IF(A3636="","",IF(AND(L3636="Yes",K3636="Yes",NOT(ISNUMBER(SEARCH("blocked",G3636))),OR(F3636="Standard domestic 15% (Box 7)",F3636="Import - VAT paid at customs (Box 8)",F3636="Import - Reverse charge (Box 9)"),OR(F3636&lt;&gt;"Standard domestic 15% (Box 7)",AND(LEN(D3636)=15,LEFT(D3636,1)="3",RIGHT(D3636,1)="3",ISNUMBER(--D3636)))),I3636,0))</f>
        <v/>
      </c>
      <c r="T3636" s="34">
        <f>IF(A3636="","",R3636-S3636)</f>
        <v/>
      </c>
      <c r="U3636" s="23">
        <f>IF(A3636="","",IF(O3636=0,"Outside audit periods; ","")&amp;IF(F3636="","No VAT category; ","")&amp;IF(ABS(Q3636)&gt;Setup!$B$10,"VAT ≠ 15% × net; ","")&amp;IF(AND(F3636="Standard domestic 15% (Box 7)",NOT(AND(LEN(D3636)=15,LEFT(D3636,1)="3",RIGHT(D3636,1)="3",ISNUMBER(--D3636)))),"Invalid/missing supplier VAT no; ","")&amp;IF(AND(L3636="Yes",K3636&lt;&gt;"Yes"),"VAT claimed without valid tax invoice; ","")&amp;IF(AND(L3636="Yes",ISNUMBER(SEARCH("blocked",G3636))),"Blocked input VAT claimed; ","")&amp;IF(AND(F3636="Import - VAT paid at customs (Box 8)",M3636=""),"Customs declaration no missing; ","")&amp;IF(AND(F3636="Import - Reverse charge (Box 9)",E3636="Saudi Arabia"),"RCM used for a local supplier; ","")&amp;IF(AND(L3636="Yes",NOT(OR(F3636="Standard domestic 15% (Box 7)",F3636="Import - VAT paid at customs (Box 8)",F3636="Import - Reverse charge (Box 9)"))),"VAT claimed on non-taxable category; ",""))</f>
        <v/>
      </c>
    </row>
    <row r="3637">
      <c r="A3637" s="17" t="n"/>
      <c r="B3637" s="14" t="n"/>
      <c r="C3637" s="14" t="n"/>
      <c r="D3637" s="16" t="n"/>
      <c r="E3637" s="14" t="n"/>
      <c r="F3637" s="14" t="n"/>
      <c r="G3637" s="14" t="n"/>
      <c r="H3637" s="19" t="n"/>
      <c r="I3637" s="19" t="n"/>
      <c r="J3637" s="34">
        <f>IF(A3637="","",H3637+I3637)</f>
        <v/>
      </c>
      <c r="K3637" s="14" t="n"/>
      <c r="L3637" s="14" t="n"/>
      <c r="M3637" s="14" t="n"/>
      <c r="N3637" s="14" t="n"/>
      <c r="O3637" s="20">
        <f>IF(A3637="","",SUMPRODUCT((A3637&gt;=Setup!$C$19:$C$30)*(A3637&lt;=Setup!$D$19:$D$30)*Setup!$A$19:$A$30))</f>
        <v/>
      </c>
      <c r="P3637" s="34">
        <f>IF(A3637="","",IF(OR(F3637="Standard domestic 15% (Box 7)",F3637="Import - VAT paid at customs (Box 8)",F3637="Import - Reverse charge (Box 9)"),ROUND(H3637*Setup!$B$9,2),0))</f>
        <v/>
      </c>
      <c r="Q3637" s="34">
        <f>IF(A3637="","",I3637-P3637)</f>
        <v/>
      </c>
      <c r="R3637" s="34">
        <f>IF(A3637="","",IF(L3637="Yes",I3637,0))</f>
        <v/>
      </c>
      <c r="S3637" s="34">
        <f>IF(A3637="","",IF(AND(L3637="Yes",K3637="Yes",NOT(ISNUMBER(SEARCH("blocked",G3637))),OR(F3637="Standard domestic 15% (Box 7)",F3637="Import - VAT paid at customs (Box 8)",F3637="Import - Reverse charge (Box 9)"),OR(F3637&lt;&gt;"Standard domestic 15% (Box 7)",AND(LEN(D3637)=15,LEFT(D3637,1)="3",RIGHT(D3637,1)="3",ISNUMBER(--D3637)))),I3637,0))</f>
        <v/>
      </c>
      <c r="T3637" s="34">
        <f>IF(A3637="","",R3637-S3637)</f>
        <v/>
      </c>
      <c r="U3637" s="23">
        <f>IF(A3637="","",IF(O3637=0,"Outside audit periods; ","")&amp;IF(F3637="","No VAT category; ","")&amp;IF(ABS(Q3637)&gt;Setup!$B$10,"VAT ≠ 15% × net; ","")&amp;IF(AND(F3637="Standard domestic 15% (Box 7)",NOT(AND(LEN(D3637)=15,LEFT(D3637,1)="3",RIGHT(D3637,1)="3",ISNUMBER(--D3637)))),"Invalid/missing supplier VAT no; ","")&amp;IF(AND(L3637="Yes",K3637&lt;&gt;"Yes"),"VAT claimed without valid tax invoice; ","")&amp;IF(AND(L3637="Yes",ISNUMBER(SEARCH("blocked",G3637))),"Blocked input VAT claimed; ","")&amp;IF(AND(F3637="Import - VAT paid at customs (Box 8)",M3637=""),"Customs declaration no missing; ","")&amp;IF(AND(F3637="Import - Reverse charge (Box 9)",E3637="Saudi Arabia"),"RCM used for a local supplier; ","")&amp;IF(AND(L3637="Yes",NOT(OR(F3637="Standard domestic 15% (Box 7)",F3637="Import - VAT paid at customs (Box 8)",F3637="Import - Reverse charge (Box 9)"))),"VAT claimed on non-taxable category; ",""))</f>
        <v/>
      </c>
    </row>
    <row r="3638">
      <c r="A3638" s="17" t="n"/>
      <c r="B3638" s="14" t="n"/>
      <c r="C3638" s="14" t="n"/>
      <c r="D3638" s="16" t="n"/>
      <c r="E3638" s="14" t="n"/>
      <c r="F3638" s="14" t="n"/>
      <c r="G3638" s="14" t="n"/>
      <c r="H3638" s="19" t="n"/>
      <c r="I3638" s="19" t="n"/>
      <c r="J3638" s="34">
        <f>IF(A3638="","",H3638+I3638)</f>
        <v/>
      </c>
      <c r="K3638" s="14" t="n"/>
      <c r="L3638" s="14" t="n"/>
      <c r="M3638" s="14" t="n"/>
      <c r="N3638" s="14" t="n"/>
      <c r="O3638" s="20">
        <f>IF(A3638="","",SUMPRODUCT((A3638&gt;=Setup!$C$19:$C$30)*(A3638&lt;=Setup!$D$19:$D$30)*Setup!$A$19:$A$30))</f>
        <v/>
      </c>
      <c r="P3638" s="34">
        <f>IF(A3638="","",IF(OR(F3638="Standard domestic 15% (Box 7)",F3638="Import - VAT paid at customs (Box 8)",F3638="Import - Reverse charge (Box 9)"),ROUND(H3638*Setup!$B$9,2),0))</f>
        <v/>
      </c>
      <c r="Q3638" s="34">
        <f>IF(A3638="","",I3638-P3638)</f>
        <v/>
      </c>
      <c r="R3638" s="34">
        <f>IF(A3638="","",IF(L3638="Yes",I3638,0))</f>
        <v/>
      </c>
      <c r="S3638" s="34">
        <f>IF(A3638="","",IF(AND(L3638="Yes",K3638="Yes",NOT(ISNUMBER(SEARCH("blocked",G3638))),OR(F3638="Standard domestic 15% (Box 7)",F3638="Import - VAT paid at customs (Box 8)",F3638="Import - Reverse charge (Box 9)"),OR(F3638&lt;&gt;"Standard domestic 15% (Box 7)",AND(LEN(D3638)=15,LEFT(D3638,1)="3",RIGHT(D3638,1)="3",ISNUMBER(--D3638)))),I3638,0))</f>
        <v/>
      </c>
      <c r="T3638" s="34">
        <f>IF(A3638="","",R3638-S3638)</f>
        <v/>
      </c>
      <c r="U3638" s="23">
        <f>IF(A3638="","",IF(O3638=0,"Outside audit periods; ","")&amp;IF(F3638="","No VAT category; ","")&amp;IF(ABS(Q3638)&gt;Setup!$B$10,"VAT ≠ 15% × net; ","")&amp;IF(AND(F3638="Standard domestic 15% (Box 7)",NOT(AND(LEN(D3638)=15,LEFT(D3638,1)="3",RIGHT(D3638,1)="3",ISNUMBER(--D3638)))),"Invalid/missing supplier VAT no; ","")&amp;IF(AND(L3638="Yes",K3638&lt;&gt;"Yes"),"VAT claimed without valid tax invoice; ","")&amp;IF(AND(L3638="Yes",ISNUMBER(SEARCH("blocked",G3638))),"Blocked input VAT claimed; ","")&amp;IF(AND(F3638="Import - VAT paid at customs (Box 8)",M3638=""),"Customs declaration no missing; ","")&amp;IF(AND(F3638="Import - Reverse charge (Box 9)",E3638="Saudi Arabia"),"RCM used for a local supplier; ","")&amp;IF(AND(L3638="Yes",NOT(OR(F3638="Standard domestic 15% (Box 7)",F3638="Import - VAT paid at customs (Box 8)",F3638="Import - Reverse charge (Box 9)"))),"VAT claimed on non-taxable category; ",""))</f>
        <v/>
      </c>
    </row>
    <row r="3639">
      <c r="A3639" s="17" t="n"/>
      <c r="B3639" s="14" t="n"/>
      <c r="C3639" s="14" t="n"/>
      <c r="D3639" s="16" t="n"/>
      <c r="E3639" s="14" t="n"/>
      <c r="F3639" s="14" t="n"/>
      <c r="G3639" s="14" t="n"/>
      <c r="H3639" s="19" t="n"/>
      <c r="I3639" s="19" t="n"/>
      <c r="J3639" s="34">
        <f>IF(A3639="","",H3639+I3639)</f>
        <v/>
      </c>
      <c r="K3639" s="14" t="n"/>
      <c r="L3639" s="14" t="n"/>
      <c r="M3639" s="14" t="n"/>
      <c r="N3639" s="14" t="n"/>
      <c r="O3639" s="20">
        <f>IF(A3639="","",SUMPRODUCT((A3639&gt;=Setup!$C$19:$C$30)*(A3639&lt;=Setup!$D$19:$D$30)*Setup!$A$19:$A$30))</f>
        <v/>
      </c>
      <c r="P3639" s="34">
        <f>IF(A3639="","",IF(OR(F3639="Standard domestic 15% (Box 7)",F3639="Import - VAT paid at customs (Box 8)",F3639="Import - Reverse charge (Box 9)"),ROUND(H3639*Setup!$B$9,2),0))</f>
        <v/>
      </c>
      <c r="Q3639" s="34">
        <f>IF(A3639="","",I3639-P3639)</f>
        <v/>
      </c>
      <c r="R3639" s="34">
        <f>IF(A3639="","",IF(L3639="Yes",I3639,0))</f>
        <v/>
      </c>
      <c r="S3639" s="34">
        <f>IF(A3639="","",IF(AND(L3639="Yes",K3639="Yes",NOT(ISNUMBER(SEARCH("blocked",G3639))),OR(F3639="Standard domestic 15% (Box 7)",F3639="Import - VAT paid at customs (Box 8)",F3639="Import - Reverse charge (Box 9)"),OR(F3639&lt;&gt;"Standard domestic 15% (Box 7)",AND(LEN(D3639)=15,LEFT(D3639,1)="3",RIGHT(D3639,1)="3",ISNUMBER(--D3639)))),I3639,0))</f>
        <v/>
      </c>
      <c r="T3639" s="34">
        <f>IF(A3639="","",R3639-S3639)</f>
        <v/>
      </c>
      <c r="U3639" s="23">
        <f>IF(A3639="","",IF(O3639=0,"Outside audit periods; ","")&amp;IF(F3639="","No VAT category; ","")&amp;IF(ABS(Q3639)&gt;Setup!$B$10,"VAT ≠ 15% × net; ","")&amp;IF(AND(F3639="Standard domestic 15% (Box 7)",NOT(AND(LEN(D3639)=15,LEFT(D3639,1)="3",RIGHT(D3639,1)="3",ISNUMBER(--D3639)))),"Invalid/missing supplier VAT no; ","")&amp;IF(AND(L3639="Yes",K3639&lt;&gt;"Yes"),"VAT claimed without valid tax invoice; ","")&amp;IF(AND(L3639="Yes",ISNUMBER(SEARCH("blocked",G3639))),"Blocked input VAT claimed; ","")&amp;IF(AND(F3639="Import - VAT paid at customs (Box 8)",M3639=""),"Customs declaration no missing; ","")&amp;IF(AND(F3639="Import - Reverse charge (Box 9)",E3639="Saudi Arabia"),"RCM used for a local supplier; ","")&amp;IF(AND(L3639="Yes",NOT(OR(F3639="Standard domestic 15% (Box 7)",F3639="Import - VAT paid at customs (Box 8)",F3639="Import - Reverse charge (Box 9)"))),"VAT claimed on non-taxable category; ",""))</f>
        <v/>
      </c>
    </row>
    <row r="3640">
      <c r="A3640" s="17" t="n"/>
      <c r="B3640" s="14" t="n"/>
      <c r="C3640" s="14" t="n"/>
      <c r="D3640" s="16" t="n"/>
      <c r="E3640" s="14" t="n"/>
      <c r="F3640" s="14" t="n"/>
      <c r="G3640" s="14" t="n"/>
      <c r="H3640" s="19" t="n"/>
      <c r="I3640" s="19" t="n"/>
      <c r="J3640" s="34">
        <f>IF(A3640="","",H3640+I3640)</f>
        <v/>
      </c>
      <c r="K3640" s="14" t="n"/>
      <c r="L3640" s="14" t="n"/>
      <c r="M3640" s="14" t="n"/>
      <c r="N3640" s="14" t="n"/>
      <c r="O3640" s="20">
        <f>IF(A3640="","",SUMPRODUCT((A3640&gt;=Setup!$C$19:$C$30)*(A3640&lt;=Setup!$D$19:$D$30)*Setup!$A$19:$A$30))</f>
        <v/>
      </c>
      <c r="P3640" s="34">
        <f>IF(A3640="","",IF(OR(F3640="Standard domestic 15% (Box 7)",F3640="Import - VAT paid at customs (Box 8)",F3640="Import - Reverse charge (Box 9)"),ROUND(H3640*Setup!$B$9,2),0))</f>
        <v/>
      </c>
      <c r="Q3640" s="34">
        <f>IF(A3640="","",I3640-P3640)</f>
        <v/>
      </c>
      <c r="R3640" s="34">
        <f>IF(A3640="","",IF(L3640="Yes",I3640,0))</f>
        <v/>
      </c>
      <c r="S3640" s="34">
        <f>IF(A3640="","",IF(AND(L3640="Yes",K3640="Yes",NOT(ISNUMBER(SEARCH("blocked",G3640))),OR(F3640="Standard domestic 15% (Box 7)",F3640="Import - VAT paid at customs (Box 8)",F3640="Import - Reverse charge (Box 9)"),OR(F3640&lt;&gt;"Standard domestic 15% (Box 7)",AND(LEN(D3640)=15,LEFT(D3640,1)="3",RIGHT(D3640,1)="3",ISNUMBER(--D3640)))),I3640,0))</f>
        <v/>
      </c>
      <c r="T3640" s="34">
        <f>IF(A3640="","",R3640-S3640)</f>
        <v/>
      </c>
      <c r="U3640" s="23">
        <f>IF(A3640="","",IF(O3640=0,"Outside audit periods; ","")&amp;IF(F3640="","No VAT category; ","")&amp;IF(ABS(Q3640)&gt;Setup!$B$10,"VAT ≠ 15% × net; ","")&amp;IF(AND(F3640="Standard domestic 15% (Box 7)",NOT(AND(LEN(D3640)=15,LEFT(D3640,1)="3",RIGHT(D3640,1)="3",ISNUMBER(--D3640)))),"Invalid/missing supplier VAT no; ","")&amp;IF(AND(L3640="Yes",K3640&lt;&gt;"Yes"),"VAT claimed without valid tax invoice; ","")&amp;IF(AND(L3640="Yes",ISNUMBER(SEARCH("blocked",G3640))),"Blocked input VAT claimed; ","")&amp;IF(AND(F3640="Import - VAT paid at customs (Box 8)",M3640=""),"Customs declaration no missing; ","")&amp;IF(AND(F3640="Import - Reverse charge (Box 9)",E3640="Saudi Arabia"),"RCM used for a local supplier; ","")&amp;IF(AND(L3640="Yes",NOT(OR(F3640="Standard domestic 15% (Box 7)",F3640="Import - VAT paid at customs (Box 8)",F3640="Import - Reverse charge (Box 9)"))),"VAT claimed on non-taxable category; ",""))</f>
        <v/>
      </c>
    </row>
    <row r="3641">
      <c r="A3641" s="17" t="n"/>
      <c r="B3641" s="14" t="n"/>
      <c r="C3641" s="14" t="n"/>
      <c r="D3641" s="16" t="n"/>
      <c r="E3641" s="14" t="n"/>
      <c r="F3641" s="14" t="n"/>
      <c r="G3641" s="14" t="n"/>
      <c r="H3641" s="19" t="n"/>
      <c r="I3641" s="19" t="n"/>
      <c r="J3641" s="34">
        <f>IF(A3641="","",H3641+I3641)</f>
        <v/>
      </c>
      <c r="K3641" s="14" t="n"/>
      <c r="L3641" s="14" t="n"/>
      <c r="M3641" s="14" t="n"/>
      <c r="N3641" s="14" t="n"/>
      <c r="O3641" s="20">
        <f>IF(A3641="","",SUMPRODUCT((A3641&gt;=Setup!$C$19:$C$30)*(A3641&lt;=Setup!$D$19:$D$30)*Setup!$A$19:$A$30))</f>
        <v/>
      </c>
      <c r="P3641" s="34">
        <f>IF(A3641="","",IF(OR(F3641="Standard domestic 15% (Box 7)",F3641="Import - VAT paid at customs (Box 8)",F3641="Import - Reverse charge (Box 9)"),ROUND(H3641*Setup!$B$9,2),0))</f>
        <v/>
      </c>
      <c r="Q3641" s="34">
        <f>IF(A3641="","",I3641-P3641)</f>
        <v/>
      </c>
      <c r="R3641" s="34">
        <f>IF(A3641="","",IF(L3641="Yes",I3641,0))</f>
        <v/>
      </c>
      <c r="S3641" s="34">
        <f>IF(A3641="","",IF(AND(L3641="Yes",K3641="Yes",NOT(ISNUMBER(SEARCH("blocked",G3641))),OR(F3641="Standard domestic 15% (Box 7)",F3641="Import - VAT paid at customs (Box 8)",F3641="Import - Reverse charge (Box 9)"),OR(F3641&lt;&gt;"Standard domestic 15% (Box 7)",AND(LEN(D3641)=15,LEFT(D3641,1)="3",RIGHT(D3641,1)="3",ISNUMBER(--D3641)))),I3641,0))</f>
        <v/>
      </c>
      <c r="T3641" s="34">
        <f>IF(A3641="","",R3641-S3641)</f>
        <v/>
      </c>
      <c r="U3641" s="23">
        <f>IF(A3641="","",IF(O3641=0,"Outside audit periods; ","")&amp;IF(F3641="","No VAT category; ","")&amp;IF(ABS(Q3641)&gt;Setup!$B$10,"VAT ≠ 15% × net; ","")&amp;IF(AND(F3641="Standard domestic 15% (Box 7)",NOT(AND(LEN(D3641)=15,LEFT(D3641,1)="3",RIGHT(D3641,1)="3",ISNUMBER(--D3641)))),"Invalid/missing supplier VAT no; ","")&amp;IF(AND(L3641="Yes",K3641&lt;&gt;"Yes"),"VAT claimed without valid tax invoice; ","")&amp;IF(AND(L3641="Yes",ISNUMBER(SEARCH("blocked",G3641))),"Blocked input VAT claimed; ","")&amp;IF(AND(F3641="Import - VAT paid at customs (Box 8)",M3641=""),"Customs declaration no missing; ","")&amp;IF(AND(F3641="Import - Reverse charge (Box 9)",E3641="Saudi Arabia"),"RCM used for a local supplier; ","")&amp;IF(AND(L3641="Yes",NOT(OR(F3641="Standard domestic 15% (Box 7)",F3641="Import - VAT paid at customs (Box 8)",F3641="Import - Reverse charge (Box 9)"))),"VAT claimed on non-taxable category; ",""))</f>
        <v/>
      </c>
    </row>
    <row r="3642">
      <c r="A3642" s="17" t="n"/>
      <c r="B3642" s="14" t="n"/>
      <c r="C3642" s="14" t="n"/>
      <c r="D3642" s="16" t="n"/>
      <c r="E3642" s="14" t="n"/>
      <c r="F3642" s="14" t="n"/>
      <c r="G3642" s="14" t="n"/>
      <c r="H3642" s="19" t="n"/>
      <c r="I3642" s="19" t="n"/>
      <c r="J3642" s="34">
        <f>IF(A3642="","",H3642+I3642)</f>
        <v/>
      </c>
      <c r="K3642" s="14" t="n"/>
      <c r="L3642" s="14" t="n"/>
      <c r="M3642" s="14" t="n"/>
      <c r="N3642" s="14" t="n"/>
      <c r="O3642" s="20">
        <f>IF(A3642="","",SUMPRODUCT((A3642&gt;=Setup!$C$19:$C$30)*(A3642&lt;=Setup!$D$19:$D$30)*Setup!$A$19:$A$30))</f>
        <v/>
      </c>
      <c r="P3642" s="34">
        <f>IF(A3642="","",IF(OR(F3642="Standard domestic 15% (Box 7)",F3642="Import - VAT paid at customs (Box 8)",F3642="Import - Reverse charge (Box 9)"),ROUND(H3642*Setup!$B$9,2),0))</f>
        <v/>
      </c>
      <c r="Q3642" s="34">
        <f>IF(A3642="","",I3642-P3642)</f>
        <v/>
      </c>
      <c r="R3642" s="34">
        <f>IF(A3642="","",IF(L3642="Yes",I3642,0))</f>
        <v/>
      </c>
      <c r="S3642" s="34">
        <f>IF(A3642="","",IF(AND(L3642="Yes",K3642="Yes",NOT(ISNUMBER(SEARCH("blocked",G3642))),OR(F3642="Standard domestic 15% (Box 7)",F3642="Import - VAT paid at customs (Box 8)",F3642="Import - Reverse charge (Box 9)"),OR(F3642&lt;&gt;"Standard domestic 15% (Box 7)",AND(LEN(D3642)=15,LEFT(D3642,1)="3",RIGHT(D3642,1)="3",ISNUMBER(--D3642)))),I3642,0))</f>
        <v/>
      </c>
      <c r="T3642" s="34">
        <f>IF(A3642="","",R3642-S3642)</f>
        <v/>
      </c>
      <c r="U3642" s="23">
        <f>IF(A3642="","",IF(O3642=0,"Outside audit periods; ","")&amp;IF(F3642="","No VAT category; ","")&amp;IF(ABS(Q3642)&gt;Setup!$B$10,"VAT ≠ 15% × net; ","")&amp;IF(AND(F3642="Standard domestic 15% (Box 7)",NOT(AND(LEN(D3642)=15,LEFT(D3642,1)="3",RIGHT(D3642,1)="3",ISNUMBER(--D3642)))),"Invalid/missing supplier VAT no; ","")&amp;IF(AND(L3642="Yes",K3642&lt;&gt;"Yes"),"VAT claimed without valid tax invoice; ","")&amp;IF(AND(L3642="Yes",ISNUMBER(SEARCH("blocked",G3642))),"Blocked input VAT claimed; ","")&amp;IF(AND(F3642="Import - VAT paid at customs (Box 8)",M3642=""),"Customs declaration no missing; ","")&amp;IF(AND(F3642="Import - Reverse charge (Box 9)",E3642="Saudi Arabia"),"RCM used for a local supplier; ","")&amp;IF(AND(L3642="Yes",NOT(OR(F3642="Standard domestic 15% (Box 7)",F3642="Import - VAT paid at customs (Box 8)",F3642="Import - Reverse charge (Box 9)"))),"VAT claimed on non-taxable category; ",""))</f>
        <v/>
      </c>
    </row>
    <row r="3643">
      <c r="A3643" s="17" t="n"/>
      <c r="B3643" s="14" t="n"/>
      <c r="C3643" s="14" t="n"/>
      <c r="D3643" s="16" t="n"/>
      <c r="E3643" s="14" t="n"/>
      <c r="F3643" s="14" t="n"/>
      <c r="G3643" s="14" t="n"/>
      <c r="H3643" s="19" t="n"/>
      <c r="I3643" s="19" t="n"/>
      <c r="J3643" s="34">
        <f>IF(A3643="","",H3643+I3643)</f>
        <v/>
      </c>
      <c r="K3643" s="14" t="n"/>
      <c r="L3643" s="14" t="n"/>
      <c r="M3643" s="14" t="n"/>
      <c r="N3643" s="14" t="n"/>
      <c r="O3643" s="20">
        <f>IF(A3643="","",SUMPRODUCT((A3643&gt;=Setup!$C$19:$C$30)*(A3643&lt;=Setup!$D$19:$D$30)*Setup!$A$19:$A$30))</f>
        <v/>
      </c>
      <c r="P3643" s="34">
        <f>IF(A3643="","",IF(OR(F3643="Standard domestic 15% (Box 7)",F3643="Import - VAT paid at customs (Box 8)",F3643="Import - Reverse charge (Box 9)"),ROUND(H3643*Setup!$B$9,2),0))</f>
        <v/>
      </c>
      <c r="Q3643" s="34">
        <f>IF(A3643="","",I3643-P3643)</f>
        <v/>
      </c>
      <c r="R3643" s="34">
        <f>IF(A3643="","",IF(L3643="Yes",I3643,0))</f>
        <v/>
      </c>
      <c r="S3643" s="34">
        <f>IF(A3643="","",IF(AND(L3643="Yes",K3643="Yes",NOT(ISNUMBER(SEARCH("blocked",G3643))),OR(F3643="Standard domestic 15% (Box 7)",F3643="Import - VAT paid at customs (Box 8)",F3643="Import - Reverse charge (Box 9)"),OR(F3643&lt;&gt;"Standard domestic 15% (Box 7)",AND(LEN(D3643)=15,LEFT(D3643,1)="3",RIGHT(D3643,1)="3",ISNUMBER(--D3643)))),I3643,0))</f>
        <v/>
      </c>
      <c r="T3643" s="34">
        <f>IF(A3643="","",R3643-S3643)</f>
        <v/>
      </c>
      <c r="U3643" s="23">
        <f>IF(A3643="","",IF(O3643=0,"Outside audit periods; ","")&amp;IF(F3643="","No VAT category; ","")&amp;IF(ABS(Q3643)&gt;Setup!$B$10,"VAT ≠ 15% × net; ","")&amp;IF(AND(F3643="Standard domestic 15% (Box 7)",NOT(AND(LEN(D3643)=15,LEFT(D3643,1)="3",RIGHT(D3643,1)="3",ISNUMBER(--D3643)))),"Invalid/missing supplier VAT no; ","")&amp;IF(AND(L3643="Yes",K3643&lt;&gt;"Yes"),"VAT claimed without valid tax invoice; ","")&amp;IF(AND(L3643="Yes",ISNUMBER(SEARCH("blocked",G3643))),"Blocked input VAT claimed; ","")&amp;IF(AND(F3643="Import - VAT paid at customs (Box 8)",M3643=""),"Customs declaration no missing; ","")&amp;IF(AND(F3643="Import - Reverse charge (Box 9)",E3643="Saudi Arabia"),"RCM used for a local supplier; ","")&amp;IF(AND(L3643="Yes",NOT(OR(F3643="Standard domestic 15% (Box 7)",F3643="Import - VAT paid at customs (Box 8)",F3643="Import - Reverse charge (Box 9)"))),"VAT claimed on non-taxable category; ",""))</f>
        <v/>
      </c>
    </row>
    <row r="3644">
      <c r="A3644" s="17" t="n"/>
      <c r="B3644" s="14" t="n"/>
      <c r="C3644" s="14" t="n"/>
      <c r="D3644" s="16" t="n"/>
      <c r="E3644" s="14" t="n"/>
      <c r="F3644" s="14" t="n"/>
      <c r="G3644" s="14" t="n"/>
      <c r="H3644" s="19" t="n"/>
      <c r="I3644" s="19" t="n"/>
      <c r="J3644" s="34">
        <f>IF(A3644="","",H3644+I3644)</f>
        <v/>
      </c>
      <c r="K3644" s="14" t="n"/>
      <c r="L3644" s="14" t="n"/>
      <c r="M3644" s="14" t="n"/>
      <c r="N3644" s="14" t="n"/>
      <c r="O3644" s="20">
        <f>IF(A3644="","",SUMPRODUCT((A3644&gt;=Setup!$C$19:$C$30)*(A3644&lt;=Setup!$D$19:$D$30)*Setup!$A$19:$A$30))</f>
        <v/>
      </c>
      <c r="P3644" s="34">
        <f>IF(A3644="","",IF(OR(F3644="Standard domestic 15% (Box 7)",F3644="Import - VAT paid at customs (Box 8)",F3644="Import - Reverse charge (Box 9)"),ROUND(H3644*Setup!$B$9,2),0))</f>
        <v/>
      </c>
      <c r="Q3644" s="34">
        <f>IF(A3644="","",I3644-P3644)</f>
        <v/>
      </c>
      <c r="R3644" s="34">
        <f>IF(A3644="","",IF(L3644="Yes",I3644,0))</f>
        <v/>
      </c>
      <c r="S3644" s="34">
        <f>IF(A3644="","",IF(AND(L3644="Yes",K3644="Yes",NOT(ISNUMBER(SEARCH("blocked",G3644))),OR(F3644="Standard domestic 15% (Box 7)",F3644="Import - VAT paid at customs (Box 8)",F3644="Import - Reverse charge (Box 9)"),OR(F3644&lt;&gt;"Standard domestic 15% (Box 7)",AND(LEN(D3644)=15,LEFT(D3644,1)="3",RIGHT(D3644,1)="3",ISNUMBER(--D3644)))),I3644,0))</f>
        <v/>
      </c>
      <c r="T3644" s="34">
        <f>IF(A3644="","",R3644-S3644)</f>
        <v/>
      </c>
      <c r="U3644" s="23">
        <f>IF(A3644="","",IF(O3644=0,"Outside audit periods; ","")&amp;IF(F3644="","No VAT category; ","")&amp;IF(ABS(Q3644)&gt;Setup!$B$10,"VAT ≠ 15% × net; ","")&amp;IF(AND(F3644="Standard domestic 15% (Box 7)",NOT(AND(LEN(D3644)=15,LEFT(D3644,1)="3",RIGHT(D3644,1)="3",ISNUMBER(--D3644)))),"Invalid/missing supplier VAT no; ","")&amp;IF(AND(L3644="Yes",K3644&lt;&gt;"Yes"),"VAT claimed without valid tax invoice; ","")&amp;IF(AND(L3644="Yes",ISNUMBER(SEARCH("blocked",G3644))),"Blocked input VAT claimed; ","")&amp;IF(AND(F3644="Import - VAT paid at customs (Box 8)",M3644=""),"Customs declaration no missing; ","")&amp;IF(AND(F3644="Import - Reverse charge (Box 9)",E3644="Saudi Arabia"),"RCM used for a local supplier; ","")&amp;IF(AND(L3644="Yes",NOT(OR(F3644="Standard domestic 15% (Box 7)",F3644="Import - VAT paid at customs (Box 8)",F3644="Import - Reverse charge (Box 9)"))),"VAT claimed on non-taxable category; ",""))</f>
        <v/>
      </c>
    </row>
    <row r="3645">
      <c r="A3645" s="17" t="n"/>
      <c r="B3645" s="14" t="n"/>
      <c r="C3645" s="14" t="n"/>
      <c r="D3645" s="16" t="n"/>
      <c r="E3645" s="14" t="n"/>
      <c r="F3645" s="14" t="n"/>
      <c r="G3645" s="14" t="n"/>
      <c r="H3645" s="19" t="n"/>
      <c r="I3645" s="19" t="n"/>
      <c r="J3645" s="34">
        <f>IF(A3645="","",H3645+I3645)</f>
        <v/>
      </c>
      <c r="K3645" s="14" t="n"/>
      <c r="L3645" s="14" t="n"/>
      <c r="M3645" s="14" t="n"/>
      <c r="N3645" s="14" t="n"/>
      <c r="O3645" s="20">
        <f>IF(A3645="","",SUMPRODUCT((A3645&gt;=Setup!$C$19:$C$30)*(A3645&lt;=Setup!$D$19:$D$30)*Setup!$A$19:$A$30))</f>
        <v/>
      </c>
      <c r="P3645" s="34">
        <f>IF(A3645="","",IF(OR(F3645="Standard domestic 15% (Box 7)",F3645="Import - VAT paid at customs (Box 8)",F3645="Import - Reverse charge (Box 9)"),ROUND(H3645*Setup!$B$9,2),0))</f>
        <v/>
      </c>
      <c r="Q3645" s="34">
        <f>IF(A3645="","",I3645-P3645)</f>
        <v/>
      </c>
      <c r="R3645" s="34">
        <f>IF(A3645="","",IF(L3645="Yes",I3645,0))</f>
        <v/>
      </c>
      <c r="S3645" s="34">
        <f>IF(A3645="","",IF(AND(L3645="Yes",K3645="Yes",NOT(ISNUMBER(SEARCH("blocked",G3645))),OR(F3645="Standard domestic 15% (Box 7)",F3645="Import - VAT paid at customs (Box 8)",F3645="Import - Reverse charge (Box 9)"),OR(F3645&lt;&gt;"Standard domestic 15% (Box 7)",AND(LEN(D3645)=15,LEFT(D3645,1)="3",RIGHT(D3645,1)="3",ISNUMBER(--D3645)))),I3645,0))</f>
        <v/>
      </c>
      <c r="T3645" s="34">
        <f>IF(A3645="","",R3645-S3645)</f>
        <v/>
      </c>
      <c r="U3645" s="23">
        <f>IF(A3645="","",IF(O3645=0,"Outside audit periods; ","")&amp;IF(F3645="","No VAT category; ","")&amp;IF(ABS(Q3645)&gt;Setup!$B$10,"VAT ≠ 15% × net; ","")&amp;IF(AND(F3645="Standard domestic 15% (Box 7)",NOT(AND(LEN(D3645)=15,LEFT(D3645,1)="3",RIGHT(D3645,1)="3",ISNUMBER(--D3645)))),"Invalid/missing supplier VAT no; ","")&amp;IF(AND(L3645="Yes",K3645&lt;&gt;"Yes"),"VAT claimed without valid tax invoice; ","")&amp;IF(AND(L3645="Yes",ISNUMBER(SEARCH("blocked",G3645))),"Blocked input VAT claimed; ","")&amp;IF(AND(F3645="Import - VAT paid at customs (Box 8)",M3645=""),"Customs declaration no missing; ","")&amp;IF(AND(F3645="Import - Reverse charge (Box 9)",E3645="Saudi Arabia"),"RCM used for a local supplier; ","")&amp;IF(AND(L3645="Yes",NOT(OR(F3645="Standard domestic 15% (Box 7)",F3645="Import - VAT paid at customs (Box 8)",F3645="Import - Reverse charge (Box 9)"))),"VAT claimed on non-taxable category; ",""))</f>
        <v/>
      </c>
    </row>
    <row r="3646">
      <c r="A3646" s="17" t="n"/>
      <c r="B3646" s="14" t="n"/>
      <c r="C3646" s="14" t="n"/>
      <c r="D3646" s="16" t="n"/>
      <c r="E3646" s="14" t="n"/>
      <c r="F3646" s="14" t="n"/>
      <c r="G3646" s="14" t="n"/>
      <c r="H3646" s="19" t="n"/>
      <c r="I3646" s="19" t="n"/>
      <c r="J3646" s="34">
        <f>IF(A3646="","",H3646+I3646)</f>
        <v/>
      </c>
      <c r="K3646" s="14" t="n"/>
      <c r="L3646" s="14" t="n"/>
      <c r="M3646" s="14" t="n"/>
      <c r="N3646" s="14" t="n"/>
      <c r="O3646" s="20">
        <f>IF(A3646="","",SUMPRODUCT((A3646&gt;=Setup!$C$19:$C$30)*(A3646&lt;=Setup!$D$19:$D$30)*Setup!$A$19:$A$30))</f>
        <v/>
      </c>
      <c r="P3646" s="34">
        <f>IF(A3646="","",IF(OR(F3646="Standard domestic 15% (Box 7)",F3646="Import - VAT paid at customs (Box 8)",F3646="Import - Reverse charge (Box 9)"),ROUND(H3646*Setup!$B$9,2),0))</f>
        <v/>
      </c>
      <c r="Q3646" s="34">
        <f>IF(A3646="","",I3646-P3646)</f>
        <v/>
      </c>
      <c r="R3646" s="34">
        <f>IF(A3646="","",IF(L3646="Yes",I3646,0))</f>
        <v/>
      </c>
      <c r="S3646" s="34">
        <f>IF(A3646="","",IF(AND(L3646="Yes",K3646="Yes",NOT(ISNUMBER(SEARCH("blocked",G3646))),OR(F3646="Standard domestic 15% (Box 7)",F3646="Import - VAT paid at customs (Box 8)",F3646="Import - Reverse charge (Box 9)"),OR(F3646&lt;&gt;"Standard domestic 15% (Box 7)",AND(LEN(D3646)=15,LEFT(D3646,1)="3",RIGHT(D3646,1)="3",ISNUMBER(--D3646)))),I3646,0))</f>
        <v/>
      </c>
      <c r="T3646" s="34">
        <f>IF(A3646="","",R3646-S3646)</f>
        <v/>
      </c>
      <c r="U3646" s="23">
        <f>IF(A3646="","",IF(O3646=0,"Outside audit periods; ","")&amp;IF(F3646="","No VAT category; ","")&amp;IF(ABS(Q3646)&gt;Setup!$B$10,"VAT ≠ 15% × net; ","")&amp;IF(AND(F3646="Standard domestic 15% (Box 7)",NOT(AND(LEN(D3646)=15,LEFT(D3646,1)="3",RIGHT(D3646,1)="3",ISNUMBER(--D3646)))),"Invalid/missing supplier VAT no; ","")&amp;IF(AND(L3646="Yes",K3646&lt;&gt;"Yes"),"VAT claimed without valid tax invoice; ","")&amp;IF(AND(L3646="Yes",ISNUMBER(SEARCH("blocked",G3646))),"Blocked input VAT claimed; ","")&amp;IF(AND(F3646="Import - VAT paid at customs (Box 8)",M3646=""),"Customs declaration no missing; ","")&amp;IF(AND(F3646="Import - Reverse charge (Box 9)",E3646="Saudi Arabia"),"RCM used for a local supplier; ","")&amp;IF(AND(L3646="Yes",NOT(OR(F3646="Standard domestic 15% (Box 7)",F3646="Import - VAT paid at customs (Box 8)",F3646="Import - Reverse charge (Box 9)"))),"VAT claimed on non-taxable category; ",""))</f>
        <v/>
      </c>
    </row>
    <row r="3647">
      <c r="A3647" s="17" t="n"/>
      <c r="B3647" s="14" t="n"/>
      <c r="C3647" s="14" t="n"/>
      <c r="D3647" s="16" t="n"/>
      <c r="E3647" s="14" t="n"/>
      <c r="F3647" s="14" t="n"/>
      <c r="G3647" s="14" t="n"/>
      <c r="H3647" s="19" t="n"/>
      <c r="I3647" s="19" t="n"/>
      <c r="J3647" s="34">
        <f>IF(A3647="","",H3647+I3647)</f>
        <v/>
      </c>
      <c r="K3647" s="14" t="n"/>
      <c r="L3647" s="14" t="n"/>
      <c r="M3647" s="14" t="n"/>
      <c r="N3647" s="14" t="n"/>
      <c r="O3647" s="20">
        <f>IF(A3647="","",SUMPRODUCT((A3647&gt;=Setup!$C$19:$C$30)*(A3647&lt;=Setup!$D$19:$D$30)*Setup!$A$19:$A$30))</f>
        <v/>
      </c>
      <c r="P3647" s="34">
        <f>IF(A3647="","",IF(OR(F3647="Standard domestic 15% (Box 7)",F3647="Import - VAT paid at customs (Box 8)",F3647="Import - Reverse charge (Box 9)"),ROUND(H3647*Setup!$B$9,2),0))</f>
        <v/>
      </c>
      <c r="Q3647" s="34">
        <f>IF(A3647="","",I3647-P3647)</f>
        <v/>
      </c>
      <c r="R3647" s="34">
        <f>IF(A3647="","",IF(L3647="Yes",I3647,0))</f>
        <v/>
      </c>
      <c r="S3647" s="34">
        <f>IF(A3647="","",IF(AND(L3647="Yes",K3647="Yes",NOT(ISNUMBER(SEARCH("blocked",G3647))),OR(F3647="Standard domestic 15% (Box 7)",F3647="Import - VAT paid at customs (Box 8)",F3647="Import - Reverse charge (Box 9)"),OR(F3647&lt;&gt;"Standard domestic 15% (Box 7)",AND(LEN(D3647)=15,LEFT(D3647,1)="3",RIGHT(D3647,1)="3",ISNUMBER(--D3647)))),I3647,0))</f>
        <v/>
      </c>
      <c r="T3647" s="34">
        <f>IF(A3647="","",R3647-S3647)</f>
        <v/>
      </c>
      <c r="U3647" s="23">
        <f>IF(A3647="","",IF(O3647=0,"Outside audit periods; ","")&amp;IF(F3647="","No VAT category; ","")&amp;IF(ABS(Q3647)&gt;Setup!$B$10,"VAT ≠ 15% × net; ","")&amp;IF(AND(F3647="Standard domestic 15% (Box 7)",NOT(AND(LEN(D3647)=15,LEFT(D3647,1)="3",RIGHT(D3647,1)="3",ISNUMBER(--D3647)))),"Invalid/missing supplier VAT no; ","")&amp;IF(AND(L3647="Yes",K3647&lt;&gt;"Yes"),"VAT claimed without valid tax invoice; ","")&amp;IF(AND(L3647="Yes",ISNUMBER(SEARCH("blocked",G3647))),"Blocked input VAT claimed; ","")&amp;IF(AND(F3647="Import - VAT paid at customs (Box 8)",M3647=""),"Customs declaration no missing; ","")&amp;IF(AND(F3647="Import - Reverse charge (Box 9)",E3647="Saudi Arabia"),"RCM used for a local supplier; ","")&amp;IF(AND(L3647="Yes",NOT(OR(F3647="Standard domestic 15% (Box 7)",F3647="Import - VAT paid at customs (Box 8)",F3647="Import - Reverse charge (Box 9)"))),"VAT claimed on non-taxable category; ",""))</f>
        <v/>
      </c>
    </row>
    <row r="3648">
      <c r="A3648" s="17" t="n"/>
      <c r="B3648" s="14" t="n"/>
      <c r="C3648" s="14" t="n"/>
      <c r="D3648" s="16" t="n"/>
      <c r="E3648" s="14" t="n"/>
      <c r="F3648" s="14" t="n"/>
      <c r="G3648" s="14" t="n"/>
      <c r="H3648" s="19" t="n"/>
      <c r="I3648" s="19" t="n"/>
      <c r="J3648" s="34">
        <f>IF(A3648="","",H3648+I3648)</f>
        <v/>
      </c>
      <c r="K3648" s="14" t="n"/>
      <c r="L3648" s="14" t="n"/>
      <c r="M3648" s="14" t="n"/>
      <c r="N3648" s="14" t="n"/>
      <c r="O3648" s="20">
        <f>IF(A3648="","",SUMPRODUCT((A3648&gt;=Setup!$C$19:$C$30)*(A3648&lt;=Setup!$D$19:$D$30)*Setup!$A$19:$A$30))</f>
        <v/>
      </c>
      <c r="P3648" s="34">
        <f>IF(A3648="","",IF(OR(F3648="Standard domestic 15% (Box 7)",F3648="Import - VAT paid at customs (Box 8)",F3648="Import - Reverse charge (Box 9)"),ROUND(H3648*Setup!$B$9,2),0))</f>
        <v/>
      </c>
      <c r="Q3648" s="34">
        <f>IF(A3648="","",I3648-P3648)</f>
        <v/>
      </c>
      <c r="R3648" s="34">
        <f>IF(A3648="","",IF(L3648="Yes",I3648,0))</f>
        <v/>
      </c>
      <c r="S3648" s="34">
        <f>IF(A3648="","",IF(AND(L3648="Yes",K3648="Yes",NOT(ISNUMBER(SEARCH("blocked",G3648))),OR(F3648="Standard domestic 15% (Box 7)",F3648="Import - VAT paid at customs (Box 8)",F3648="Import - Reverse charge (Box 9)"),OR(F3648&lt;&gt;"Standard domestic 15% (Box 7)",AND(LEN(D3648)=15,LEFT(D3648,1)="3",RIGHT(D3648,1)="3",ISNUMBER(--D3648)))),I3648,0))</f>
        <v/>
      </c>
      <c r="T3648" s="34">
        <f>IF(A3648="","",R3648-S3648)</f>
        <v/>
      </c>
      <c r="U3648" s="23">
        <f>IF(A3648="","",IF(O3648=0,"Outside audit periods; ","")&amp;IF(F3648="","No VAT category; ","")&amp;IF(ABS(Q3648)&gt;Setup!$B$10,"VAT ≠ 15% × net; ","")&amp;IF(AND(F3648="Standard domestic 15% (Box 7)",NOT(AND(LEN(D3648)=15,LEFT(D3648,1)="3",RIGHT(D3648,1)="3",ISNUMBER(--D3648)))),"Invalid/missing supplier VAT no; ","")&amp;IF(AND(L3648="Yes",K3648&lt;&gt;"Yes"),"VAT claimed without valid tax invoice; ","")&amp;IF(AND(L3648="Yes",ISNUMBER(SEARCH("blocked",G3648))),"Blocked input VAT claimed; ","")&amp;IF(AND(F3648="Import - VAT paid at customs (Box 8)",M3648=""),"Customs declaration no missing; ","")&amp;IF(AND(F3648="Import - Reverse charge (Box 9)",E3648="Saudi Arabia"),"RCM used for a local supplier; ","")&amp;IF(AND(L3648="Yes",NOT(OR(F3648="Standard domestic 15% (Box 7)",F3648="Import - VAT paid at customs (Box 8)",F3648="Import - Reverse charge (Box 9)"))),"VAT claimed on non-taxable category; ",""))</f>
        <v/>
      </c>
    </row>
    <row r="3649">
      <c r="A3649" s="17" t="n"/>
      <c r="B3649" s="14" t="n"/>
      <c r="C3649" s="14" t="n"/>
      <c r="D3649" s="16" t="n"/>
      <c r="E3649" s="14" t="n"/>
      <c r="F3649" s="14" t="n"/>
      <c r="G3649" s="14" t="n"/>
      <c r="H3649" s="19" t="n"/>
      <c r="I3649" s="19" t="n"/>
      <c r="J3649" s="34">
        <f>IF(A3649="","",H3649+I3649)</f>
        <v/>
      </c>
      <c r="K3649" s="14" t="n"/>
      <c r="L3649" s="14" t="n"/>
      <c r="M3649" s="14" t="n"/>
      <c r="N3649" s="14" t="n"/>
      <c r="O3649" s="20">
        <f>IF(A3649="","",SUMPRODUCT((A3649&gt;=Setup!$C$19:$C$30)*(A3649&lt;=Setup!$D$19:$D$30)*Setup!$A$19:$A$30))</f>
        <v/>
      </c>
      <c r="P3649" s="34">
        <f>IF(A3649="","",IF(OR(F3649="Standard domestic 15% (Box 7)",F3649="Import - VAT paid at customs (Box 8)",F3649="Import - Reverse charge (Box 9)"),ROUND(H3649*Setup!$B$9,2),0))</f>
        <v/>
      </c>
      <c r="Q3649" s="34">
        <f>IF(A3649="","",I3649-P3649)</f>
        <v/>
      </c>
      <c r="R3649" s="34">
        <f>IF(A3649="","",IF(L3649="Yes",I3649,0))</f>
        <v/>
      </c>
      <c r="S3649" s="34">
        <f>IF(A3649="","",IF(AND(L3649="Yes",K3649="Yes",NOT(ISNUMBER(SEARCH("blocked",G3649))),OR(F3649="Standard domestic 15% (Box 7)",F3649="Import - VAT paid at customs (Box 8)",F3649="Import - Reverse charge (Box 9)"),OR(F3649&lt;&gt;"Standard domestic 15% (Box 7)",AND(LEN(D3649)=15,LEFT(D3649,1)="3",RIGHT(D3649,1)="3",ISNUMBER(--D3649)))),I3649,0))</f>
        <v/>
      </c>
      <c r="T3649" s="34">
        <f>IF(A3649="","",R3649-S3649)</f>
        <v/>
      </c>
      <c r="U3649" s="23">
        <f>IF(A3649="","",IF(O3649=0,"Outside audit periods; ","")&amp;IF(F3649="","No VAT category; ","")&amp;IF(ABS(Q3649)&gt;Setup!$B$10,"VAT ≠ 15% × net; ","")&amp;IF(AND(F3649="Standard domestic 15% (Box 7)",NOT(AND(LEN(D3649)=15,LEFT(D3649,1)="3",RIGHT(D3649,1)="3",ISNUMBER(--D3649)))),"Invalid/missing supplier VAT no; ","")&amp;IF(AND(L3649="Yes",K3649&lt;&gt;"Yes"),"VAT claimed without valid tax invoice; ","")&amp;IF(AND(L3649="Yes",ISNUMBER(SEARCH("blocked",G3649))),"Blocked input VAT claimed; ","")&amp;IF(AND(F3649="Import - VAT paid at customs (Box 8)",M3649=""),"Customs declaration no missing; ","")&amp;IF(AND(F3649="Import - Reverse charge (Box 9)",E3649="Saudi Arabia"),"RCM used for a local supplier; ","")&amp;IF(AND(L3649="Yes",NOT(OR(F3649="Standard domestic 15% (Box 7)",F3649="Import - VAT paid at customs (Box 8)",F3649="Import - Reverse charge (Box 9)"))),"VAT claimed on non-taxable category; ",""))</f>
        <v/>
      </c>
    </row>
    <row r="3650">
      <c r="A3650" s="17" t="n"/>
      <c r="B3650" s="14" t="n"/>
      <c r="C3650" s="14" t="n"/>
      <c r="D3650" s="16" t="n"/>
      <c r="E3650" s="14" t="n"/>
      <c r="F3650" s="14" t="n"/>
      <c r="G3650" s="14" t="n"/>
      <c r="H3650" s="19" t="n"/>
      <c r="I3650" s="19" t="n"/>
      <c r="J3650" s="34">
        <f>IF(A3650="","",H3650+I3650)</f>
        <v/>
      </c>
      <c r="K3650" s="14" t="n"/>
      <c r="L3650" s="14" t="n"/>
      <c r="M3650" s="14" t="n"/>
      <c r="N3650" s="14" t="n"/>
      <c r="O3650" s="20">
        <f>IF(A3650="","",SUMPRODUCT((A3650&gt;=Setup!$C$19:$C$30)*(A3650&lt;=Setup!$D$19:$D$30)*Setup!$A$19:$A$30))</f>
        <v/>
      </c>
      <c r="P3650" s="34">
        <f>IF(A3650="","",IF(OR(F3650="Standard domestic 15% (Box 7)",F3650="Import - VAT paid at customs (Box 8)",F3650="Import - Reverse charge (Box 9)"),ROUND(H3650*Setup!$B$9,2),0))</f>
        <v/>
      </c>
      <c r="Q3650" s="34">
        <f>IF(A3650="","",I3650-P3650)</f>
        <v/>
      </c>
      <c r="R3650" s="34">
        <f>IF(A3650="","",IF(L3650="Yes",I3650,0))</f>
        <v/>
      </c>
      <c r="S3650" s="34">
        <f>IF(A3650="","",IF(AND(L3650="Yes",K3650="Yes",NOT(ISNUMBER(SEARCH("blocked",G3650))),OR(F3650="Standard domestic 15% (Box 7)",F3650="Import - VAT paid at customs (Box 8)",F3650="Import - Reverse charge (Box 9)"),OR(F3650&lt;&gt;"Standard domestic 15% (Box 7)",AND(LEN(D3650)=15,LEFT(D3650,1)="3",RIGHT(D3650,1)="3",ISNUMBER(--D3650)))),I3650,0))</f>
        <v/>
      </c>
      <c r="T3650" s="34">
        <f>IF(A3650="","",R3650-S3650)</f>
        <v/>
      </c>
      <c r="U3650" s="23">
        <f>IF(A3650="","",IF(O3650=0,"Outside audit periods; ","")&amp;IF(F3650="","No VAT category; ","")&amp;IF(ABS(Q3650)&gt;Setup!$B$10,"VAT ≠ 15% × net; ","")&amp;IF(AND(F3650="Standard domestic 15% (Box 7)",NOT(AND(LEN(D3650)=15,LEFT(D3650,1)="3",RIGHT(D3650,1)="3",ISNUMBER(--D3650)))),"Invalid/missing supplier VAT no; ","")&amp;IF(AND(L3650="Yes",K3650&lt;&gt;"Yes"),"VAT claimed without valid tax invoice; ","")&amp;IF(AND(L3650="Yes",ISNUMBER(SEARCH("blocked",G3650))),"Blocked input VAT claimed; ","")&amp;IF(AND(F3650="Import - VAT paid at customs (Box 8)",M3650=""),"Customs declaration no missing; ","")&amp;IF(AND(F3650="Import - Reverse charge (Box 9)",E3650="Saudi Arabia"),"RCM used for a local supplier; ","")&amp;IF(AND(L3650="Yes",NOT(OR(F3650="Standard domestic 15% (Box 7)",F3650="Import - VAT paid at customs (Box 8)",F3650="Import - Reverse charge (Box 9)"))),"VAT claimed on non-taxable category; ",""))</f>
        <v/>
      </c>
    </row>
    <row r="3651">
      <c r="A3651" s="17" t="n"/>
      <c r="B3651" s="14" t="n"/>
      <c r="C3651" s="14" t="n"/>
      <c r="D3651" s="16" t="n"/>
      <c r="E3651" s="14" t="n"/>
      <c r="F3651" s="14" t="n"/>
      <c r="G3651" s="14" t="n"/>
      <c r="H3651" s="19" t="n"/>
      <c r="I3651" s="19" t="n"/>
      <c r="J3651" s="34">
        <f>IF(A3651="","",H3651+I3651)</f>
        <v/>
      </c>
      <c r="K3651" s="14" t="n"/>
      <c r="L3651" s="14" t="n"/>
      <c r="M3651" s="14" t="n"/>
      <c r="N3651" s="14" t="n"/>
      <c r="O3651" s="20">
        <f>IF(A3651="","",SUMPRODUCT((A3651&gt;=Setup!$C$19:$C$30)*(A3651&lt;=Setup!$D$19:$D$30)*Setup!$A$19:$A$30))</f>
        <v/>
      </c>
      <c r="P3651" s="34">
        <f>IF(A3651="","",IF(OR(F3651="Standard domestic 15% (Box 7)",F3651="Import - VAT paid at customs (Box 8)",F3651="Import - Reverse charge (Box 9)"),ROUND(H3651*Setup!$B$9,2),0))</f>
        <v/>
      </c>
      <c r="Q3651" s="34">
        <f>IF(A3651="","",I3651-P3651)</f>
        <v/>
      </c>
      <c r="R3651" s="34">
        <f>IF(A3651="","",IF(L3651="Yes",I3651,0))</f>
        <v/>
      </c>
      <c r="S3651" s="34">
        <f>IF(A3651="","",IF(AND(L3651="Yes",K3651="Yes",NOT(ISNUMBER(SEARCH("blocked",G3651))),OR(F3651="Standard domestic 15% (Box 7)",F3651="Import - VAT paid at customs (Box 8)",F3651="Import - Reverse charge (Box 9)"),OR(F3651&lt;&gt;"Standard domestic 15% (Box 7)",AND(LEN(D3651)=15,LEFT(D3651,1)="3",RIGHT(D3651,1)="3",ISNUMBER(--D3651)))),I3651,0))</f>
        <v/>
      </c>
      <c r="T3651" s="34">
        <f>IF(A3651="","",R3651-S3651)</f>
        <v/>
      </c>
      <c r="U3651" s="23">
        <f>IF(A3651="","",IF(O3651=0,"Outside audit periods; ","")&amp;IF(F3651="","No VAT category; ","")&amp;IF(ABS(Q3651)&gt;Setup!$B$10,"VAT ≠ 15% × net; ","")&amp;IF(AND(F3651="Standard domestic 15% (Box 7)",NOT(AND(LEN(D3651)=15,LEFT(D3651,1)="3",RIGHT(D3651,1)="3",ISNUMBER(--D3651)))),"Invalid/missing supplier VAT no; ","")&amp;IF(AND(L3651="Yes",K3651&lt;&gt;"Yes"),"VAT claimed without valid tax invoice; ","")&amp;IF(AND(L3651="Yes",ISNUMBER(SEARCH("blocked",G3651))),"Blocked input VAT claimed; ","")&amp;IF(AND(F3651="Import - VAT paid at customs (Box 8)",M3651=""),"Customs declaration no missing; ","")&amp;IF(AND(F3651="Import - Reverse charge (Box 9)",E3651="Saudi Arabia"),"RCM used for a local supplier; ","")&amp;IF(AND(L3651="Yes",NOT(OR(F3651="Standard domestic 15% (Box 7)",F3651="Import - VAT paid at customs (Box 8)",F3651="Import - Reverse charge (Box 9)"))),"VAT claimed on non-taxable category; ",""))</f>
        <v/>
      </c>
    </row>
    <row r="3652">
      <c r="A3652" s="17" t="n"/>
      <c r="B3652" s="14" t="n"/>
      <c r="C3652" s="14" t="n"/>
      <c r="D3652" s="16" t="n"/>
      <c r="E3652" s="14" t="n"/>
      <c r="F3652" s="14" t="n"/>
      <c r="G3652" s="14" t="n"/>
      <c r="H3652" s="19" t="n"/>
      <c r="I3652" s="19" t="n"/>
      <c r="J3652" s="34">
        <f>IF(A3652="","",H3652+I3652)</f>
        <v/>
      </c>
      <c r="K3652" s="14" t="n"/>
      <c r="L3652" s="14" t="n"/>
      <c r="M3652" s="14" t="n"/>
      <c r="N3652" s="14" t="n"/>
      <c r="O3652" s="20">
        <f>IF(A3652="","",SUMPRODUCT((A3652&gt;=Setup!$C$19:$C$30)*(A3652&lt;=Setup!$D$19:$D$30)*Setup!$A$19:$A$30))</f>
        <v/>
      </c>
      <c r="P3652" s="34">
        <f>IF(A3652="","",IF(OR(F3652="Standard domestic 15% (Box 7)",F3652="Import - VAT paid at customs (Box 8)",F3652="Import - Reverse charge (Box 9)"),ROUND(H3652*Setup!$B$9,2),0))</f>
        <v/>
      </c>
      <c r="Q3652" s="34">
        <f>IF(A3652="","",I3652-P3652)</f>
        <v/>
      </c>
      <c r="R3652" s="34">
        <f>IF(A3652="","",IF(L3652="Yes",I3652,0))</f>
        <v/>
      </c>
      <c r="S3652" s="34">
        <f>IF(A3652="","",IF(AND(L3652="Yes",K3652="Yes",NOT(ISNUMBER(SEARCH("blocked",G3652))),OR(F3652="Standard domestic 15% (Box 7)",F3652="Import - VAT paid at customs (Box 8)",F3652="Import - Reverse charge (Box 9)"),OR(F3652&lt;&gt;"Standard domestic 15% (Box 7)",AND(LEN(D3652)=15,LEFT(D3652,1)="3",RIGHT(D3652,1)="3",ISNUMBER(--D3652)))),I3652,0))</f>
        <v/>
      </c>
      <c r="T3652" s="34">
        <f>IF(A3652="","",R3652-S3652)</f>
        <v/>
      </c>
      <c r="U3652" s="23">
        <f>IF(A3652="","",IF(O3652=0,"Outside audit periods; ","")&amp;IF(F3652="","No VAT category; ","")&amp;IF(ABS(Q3652)&gt;Setup!$B$10,"VAT ≠ 15% × net; ","")&amp;IF(AND(F3652="Standard domestic 15% (Box 7)",NOT(AND(LEN(D3652)=15,LEFT(D3652,1)="3",RIGHT(D3652,1)="3",ISNUMBER(--D3652)))),"Invalid/missing supplier VAT no; ","")&amp;IF(AND(L3652="Yes",K3652&lt;&gt;"Yes"),"VAT claimed without valid tax invoice; ","")&amp;IF(AND(L3652="Yes",ISNUMBER(SEARCH("blocked",G3652))),"Blocked input VAT claimed; ","")&amp;IF(AND(F3652="Import - VAT paid at customs (Box 8)",M3652=""),"Customs declaration no missing; ","")&amp;IF(AND(F3652="Import - Reverse charge (Box 9)",E3652="Saudi Arabia"),"RCM used for a local supplier; ","")&amp;IF(AND(L3652="Yes",NOT(OR(F3652="Standard domestic 15% (Box 7)",F3652="Import - VAT paid at customs (Box 8)",F3652="Import - Reverse charge (Box 9)"))),"VAT claimed on non-taxable category; ",""))</f>
        <v/>
      </c>
    </row>
    <row r="3653">
      <c r="A3653" s="17" t="n"/>
      <c r="B3653" s="14" t="n"/>
      <c r="C3653" s="14" t="n"/>
      <c r="D3653" s="16" t="n"/>
      <c r="E3653" s="14" t="n"/>
      <c r="F3653" s="14" t="n"/>
      <c r="G3653" s="14" t="n"/>
      <c r="H3653" s="19" t="n"/>
      <c r="I3653" s="19" t="n"/>
      <c r="J3653" s="34">
        <f>IF(A3653="","",H3653+I3653)</f>
        <v/>
      </c>
      <c r="K3653" s="14" t="n"/>
      <c r="L3653" s="14" t="n"/>
      <c r="M3653" s="14" t="n"/>
      <c r="N3653" s="14" t="n"/>
      <c r="O3653" s="20">
        <f>IF(A3653="","",SUMPRODUCT((A3653&gt;=Setup!$C$19:$C$30)*(A3653&lt;=Setup!$D$19:$D$30)*Setup!$A$19:$A$30))</f>
        <v/>
      </c>
      <c r="P3653" s="34">
        <f>IF(A3653="","",IF(OR(F3653="Standard domestic 15% (Box 7)",F3653="Import - VAT paid at customs (Box 8)",F3653="Import - Reverse charge (Box 9)"),ROUND(H3653*Setup!$B$9,2),0))</f>
        <v/>
      </c>
      <c r="Q3653" s="34">
        <f>IF(A3653="","",I3653-P3653)</f>
        <v/>
      </c>
      <c r="R3653" s="34">
        <f>IF(A3653="","",IF(L3653="Yes",I3653,0))</f>
        <v/>
      </c>
      <c r="S3653" s="34">
        <f>IF(A3653="","",IF(AND(L3653="Yes",K3653="Yes",NOT(ISNUMBER(SEARCH("blocked",G3653))),OR(F3653="Standard domestic 15% (Box 7)",F3653="Import - VAT paid at customs (Box 8)",F3653="Import - Reverse charge (Box 9)"),OR(F3653&lt;&gt;"Standard domestic 15% (Box 7)",AND(LEN(D3653)=15,LEFT(D3653,1)="3",RIGHT(D3653,1)="3",ISNUMBER(--D3653)))),I3653,0))</f>
        <v/>
      </c>
      <c r="T3653" s="34">
        <f>IF(A3653="","",R3653-S3653)</f>
        <v/>
      </c>
      <c r="U3653" s="23">
        <f>IF(A3653="","",IF(O3653=0,"Outside audit periods; ","")&amp;IF(F3653="","No VAT category; ","")&amp;IF(ABS(Q3653)&gt;Setup!$B$10,"VAT ≠ 15% × net; ","")&amp;IF(AND(F3653="Standard domestic 15% (Box 7)",NOT(AND(LEN(D3653)=15,LEFT(D3653,1)="3",RIGHT(D3653,1)="3",ISNUMBER(--D3653)))),"Invalid/missing supplier VAT no; ","")&amp;IF(AND(L3653="Yes",K3653&lt;&gt;"Yes"),"VAT claimed without valid tax invoice; ","")&amp;IF(AND(L3653="Yes",ISNUMBER(SEARCH("blocked",G3653))),"Blocked input VAT claimed; ","")&amp;IF(AND(F3653="Import - VAT paid at customs (Box 8)",M3653=""),"Customs declaration no missing; ","")&amp;IF(AND(F3653="Import - Reverse charge (Box 9)",E3653="Saudi Arabia"),"RCM used for a local supplier; ","")&amp;IF(AND(L3653="Yes",NOT(OR(F3653="Standard domestic 15% (Box 7)",F3653="Import - VAT paid at customs (Box 8)",F3653="Import - Reverse charge (Box 9)"))),"VAT claimed on non-taxable category; ",""))</f>
        <v/>
      </c>
    </row>
    <row r="3654">
      <c r="A3654" s="17" t="n"/>
      <c r="B3654" s="14" t="n"/>
      <c r="C3654" s="14" t="n"/>
      <c r="D3654" s="16" t="n"/>
      <c r="E3654" s="14" t="n"/>
      <c r="F3654" s="14" t="n"/>
      <c r="G3654" s="14" t="n"/>
      <c r="H3654" s="19" t="n"/>
      <c r="I3654" s="19" t="n"/>
      <c r="J3654" s="34">
        <f>IF(A3654="","",H3654+I3654)</f>
        <v/>
      </c>
      <c r="K3654" s="14" t="n"/>
      <c r="L3654" s="14" t="n"/>
      <c r="M3654" s="14" t="n"/>
      <c r="N3654" s="14" t="n"/>
      <c r="O3654" s="20">
        <f>IF(A3654="","",SUMPRODUCT((A3654&gt;=Setup!$C$19:$C$30)*(A3654&lt;=Setup!$D$19:$D$30)*Setup!$A$19:$A$30))</f>
        <v/>
      </c>
      <c r="P3654" s="34">
        <f>IF(A3654="","",IF(OR(F3654="Standard domestic 15% (Box 7)",F3654="Import - VAT paid at customs (Box 8)",F3654="Import - Reverse charge (Box 9)"),ROUND(H3654*Setup!$B$9,2),0))</f>
        <v/>
      </c>
      <c r="Q3654" s="34">
        <f>IF(A3654="","",I3654-P3654)</f>
        <v/>
      </c>
      <c r="R3654" s="34">
        <f>IF(A3654="","",IF(L3654="Yes",I3654,0))</f>
        <v/>
      </c>
      <c r="S3654" s="34">
        <f>IF(A3654="","",IF(AND(L3654="Yes",K3654="Yes",NOT(ISNUMBER(SEARCH("blocked",G3654))),OR(F3654="Standard domestic 15% (Box 7)",F3654="Import - VAT paid at customs (Box 8)",F3654="Import - Reverse charge (Box 9)"),OR(F3654&lt;&gt;"Standard domestic 15% (Box 7)",AND(LEN(D3654)=15,LEFT(D3654,1)="3",RIGHT(D3654,1)="3",ISNUMBER(--D3654)))),I3654,0))</f>
        <v/>
      </c>
      <c r="T3654" s="34">
        <f>IF(A3654="","",R3654-S3654)</f>
        <v/>
      </c>
      <c r="U3654" s="23">
        <f>IF(A3654="","",IF(O3654=0,"Outside audit periods; ","")&amp;IF(F3654="","No VAT category; ","")&amp;IF(ABS(Q3654)&gt;Setup!$B$10,"VAT ≠ 15% × net; ","")&amp;IF(AND(F3654="Standard domestic 15% (Box 7)",NOT(AND(LEN(D3654)=15,LEFT(D3654,1)="3",RIGHT(D3654,1)="3",ISNUMBER(--D3654)))),"Invalid/missing supplier VAT no; ","")&amp;IF(AND(L3654="Yes",K3654&lt;&gt;"Yes"),"VAT claimed without valid tax invoice; ","")&amp;IF(AND(L3654="Yes",ISNUMBER(SEARCH("blocked",G3654))),"Blocked input VAT claimed; ","")&amp;IF(AND(F3654="Import - VAT paid at customs (Box 8)",M3654=""),"Customs declaration no missing; ","")&amp;IF(AND(F3654="Import - Reverse charge (Box 9)",E3654="Saudi Arabia"),"RCM used for a local supplier; ","")&amp;IF(AND(L3654="Yes",NOT(OR(F3654="Standard domestic 15% (Box 7)",F3654="Import - VAT paid at customs (Box 8)",F3654="Import - Reverse charge (Box 9)"))),"VAT claimed on non-taxable category; ",""))</f>
        <v/>
      </c>
    </row>
    <row r="3655">
      <c r="A3655" s="17" t="n"/>
      <c r="B3655" s="14" t="n"/>
      <c r="C3655" s="14" t="n"/>
      <c r="D3655" s="16" t="n"/>
      <c r="E3655" s="14" t="n"/>
      <c r="F3655" s="14" t="n"/>
      <c r="G3655" s="14" t="n"/>
      <c r="H3655" s="19" t="n"/>
      <c r="I3655" s="19" t="n"/>
      <c r="J3655" s="34">
        <f>IF(A3655="","",H3655+I3655)</f>
        <v/>
      </c>
      <c r="K3655" s="14" t="n"/>
      <c r="L3655" s="14" t="n"/>
      <c r="M3655" s="14" t="n"/>
      <c r="N3655" s="14" t="n"/>
      <c r="O3655" s="20">
        <f>IF(A3655="","",SUMPRODUCT((A3655&gt;=Setup!$C$19:$C$30)*(A3655&lt;=Setup!$D$19:$D$30)*Setup!$A$19:$A$30))</f>
        <v/>
      </c>
      <c r="P3655" s="34">
        <f>IF(A3655="","",IF(OR(F3655="Standard domestic 15% (Box 7)",F3655="Import - VAT paid at customs (Box 8)",F3655="Import - Reverse charge (Box 9)"),ROUND(H3655*Setup!$B$9,2),0))</f>
        <v/>
      </c>
      <c r="Q3655" s="34">
        <f>IF(A3655="","",I3655-P3655)</f>
        <v/>
      </c>
      <c r="R3655" s="34">
        <f>IF(A3655="","",IF(L3655="Yes",I3655,0))</f>
        <v/>
      </c>
      <c r="S3655" s="34">
        <f>IF(A3655="","",IF(AND(L3655="Yes",K3655="Yes",NOT(ISNUMBER(SEARCH("blocked",G3655))),OR(F3655="Standard domestic 15% (Box 7)",F3655="Import - VAT paid at customs (Box 8)",F3655="Import - Reverse charge (Box 9)"),OR(F3655&lt;&gt;"Standard domestic 15% (Box 7)",AND(LEN(D3655)=15,LEFT(D3655,1)="3",RIGHT(D3655,1)="3",ISNUMBER(--D3655)))),I3655,0))</f>
        <v/>
      </c>
      <c r="T3655" s="34">
        <f>IF(A3655="","",R3655-S3655)</f>
        <v/>
      </c>
      <c r="U3655" s="23">
        <f>IF(A3655="","",IF(O3655=0,"Outside audit periods; ","")&amp;IF(F3655="","No VAT category; ","")&amp;IF(ABS(Q3655)&gt;Setup!$B$10,"VAT ≠ 15% × net; ","")&amp;IF(AND(F3655="Standard domestic 15% (Box 7)",NOT(AND(LEN(D3655)=15,LEFT(D3655,1)="3",RIGHT(D3655,1)="3",ISNUMBER(--D3655)))),"Invalid/missing supplier VAT no; ","")&amp;IF(AND(L3655="Yes",K3655&lt;&gt;"Yes"),"VAT claimed without valid tax invoice; ","")&amp;IF(AND(L3655="Yes",ISNUMBER(SEARCH("blocked",G3655))),"Blocked input VAT claimed; ","")&amp;IF(AND(F3655="Import - VAT paid at customs (Box 8)",M3655=""),"Customs declaration no missing; ","")&amp;IF(AND(F3655="Import - Reverse charge (Box 9)",E3655="Saudi Arabia"),"RCM used for a local supplier; ","")&amp;IF(AND(L3655="Yes",NOT(OR(F3655="Standard domestic 15% (Box 7)",F3655="Import - VAT paid at customs (Box 8)",F3655="Import - Reverse charge (Box 9)"))),"VAT claimed on non-taxable category; ",""))</f>
        <v/>
      </c>
    </row>
    <row r="3656">
      <c r="A3656" s="17" t="n"/>
      <c r="B3656" s="14" t="n"/>
      <c r="C3656" s="14" t="n"/>
      <c r="D3656" s="16" t="n"/>
      <c r="E3656" s="14" t="n"/>
      <c r="F3656" s="14" t="n"/>
      <c r="G3656" s="14" t="n"/>
      <c r="H3656" s="19" t="n"/>
      <c r="I3656" s="19" t="n"/>
      <c r="J3656" s="34">
        <f>IF(A3656="","",H3656+I3656)</f>
        <v/>
      </c>
      <c r="K3656" s="14" t="n"/>
      <c r="L3656" s="14" t="n"/>
      <c r="M3656" s="14" t="n"/>
      <c r="N3656" s="14" t="n"/>
      <c r="O3656" s="20">
        <f>IF(A3656="","",SUMPRODUCT((A3656&gt;=Setup!$C$19:$C$30)*(A3656&lt;=Setup!$D$19:$D$30)*Setup!$A$19:$A$30))</f>
        <v/>
      </c>
      <c r="P3656" s="34">
        <f>IF(A3656="","",IF(OR(F3656="Standard domestic 15% (Box 7)",F3656="Import - VAT paid at customs (Box 8)",F3656="Import - Reverse charge (Box 9)"),ROUND(H3656*Setup!$B$9,2),0))</f>
        <v/>
      </c>
      <c r="Q3656" s="34">
        <f>IF(A3656="","",I3656-P3656)</f>
        <v/>
      </c>
      <c r="R3656" s="34">
        <f>IF(A3656="","",IF(L3656="Yes",I3656,0))</f>
        <v/>
      </c>
      <c r="S3656" s="34">
        <f>IF(A3656="","",IF(AND(L3656="Yes",K3656="Yes",NOT(ISNUMBER(SEARCH("blocked",G3656))),OR(F3656="Standard domestic 15% (Box 7)",F3656="Import - VAT paid at customs (Box 8)",F3656="Import - Reverse charge (Box 9)"),OR(F3656&lt;&gt;"Standard domestic 15% (Box 7)",AND(LEN(D3656)=15,LEFT(D3656,1)="3",RIGHT(D3656,1)="3",ISNUMBER(--D3656)))),I3656,0))</f>
        <v/>
      </c>
      <c r="T3656" s="34">
        <f>IF(A3656="","",R3656-S3656)</f>
        <v/>
      </c>
      <c r="U3656" s="23">
        <f>IF(A3656="","",IF(O3656=0,"Outside audit periods; ","")&amp;IF(F3656="","No VAT category; ","")&amp;IF(ABS(Q3656)&gt;Setup!$B$10,"VAT ≠ 15% × net; ","")&amp;IF(AND(F3656="Standard domestic 15% (Box 7)",NOT(AND(LEN(D3656)=15,LEFT(D3656,1)="3",RIGHT(D3656,1)="3",ISNUMBER(--D3656)))),"Invalid/missing supplier VAT no; ","")&amp;IF(AND(L3656="Yes",K3656&lt;&gt;"Yes"),"VAT claimed without valid tax invoice; ","")&amp;IF(AND(L3656="Yes",ISNUMBER(SEARCH("blocked",G3656))),"Blocked input VAT claimed; ","")&amp;IF(AND(F3656="Import - VAT paid at customs (Box 8)",M3656=""),"Customs declaration no missing; ","")&amp;IF(AND(F3656="Import - Reverse charge (Box 9)",E3656="Saudi Arabia"),"RCM used for a local supplier; ","")&amp;IF(AND(L3656="Yes",NOT(OR(F3656="Standard domestic 15% (Box 7)",F3656="Import - VAT paid at customs (Box 8)",F3656="Import - Reverse charge (Box 9)"))),"VAT claimed on non-taxable category; ",""))</f>
        <v/>
      </c>
    </row>
    <row r="3657">
      <c r="A3657" s="17" t="n"/>
      <c r="B3657" s="14" t="n"/>
      <c r="C3657" s="14" t="n"/>
      <c r="D3657" s="16" t="n"/>
      <c r="E3657" s="14" t="n"/>
      <c r="F3657" s="14" t="n"/>
      <c r="G3657" s="14" t="n"/>
      <c r="H3657" s="19" t="n"/>
      <c r="I3657" s="19" t="n"/>
      <c r="J3657" s="34">
        <f>IF(A3657="","",H3657+I3657)</f>
        <v/>
      </c>
      <c r="K3657" s="14" t="n"/>
      <c r="L3657" s="14" t="n"/>
      <c r="M3657" s="14" t="n"/>
      <c r="N3657" s="14" t="n"/>
      <c r="O3657" s="20">
        <f>IF(A3657="","",SUMPRODUCT((A3657&gt;=Setup!$C$19:$C$30)*(A3657&lt;=Setup!$D$19:$D$30)*Setup!$A$19:$A$30))</f>
        <v/>
      </c>
      <c r="P3657" s="34">
        <f>IF(A3657="","",IF(OR(F3657="Standard domestic 15% (Box 7)",F3657="Import - VAT paid at customs (Box 8)",F3657="Import - Reverse charge (Box 9)"),ROUND(H3657*Setup!$B$9,2),0))</f>
        <v/>
      </c>
      <c r="Q3657" s="34">
        <f>IF(A3657="","",I3657-P3657)</f>
        <v/>
      </c>
      <c r="R3657" s="34">
        <f>IF(A3657="","",IF(L3657="Yes",I3657,0))</f>
        <v/>
      </c>
      <c r="S3657" s="34">
        <f>IF(A3657="","",IF(AND(L3657="Yes",K3657="Yes",NOT(ISNUMBER(SEARCH("blocked",G3657))),OR(F3657="Standard domestic 15% (Box 7)",F3657="Import - VAT paid at customs (Box 8)",F3657="Import - Reverse charge (Box 9)"),OR(F3657&lt;&gt;"Standard domestic 15% (Box 7)",AND(LEN(D3657)=15,LEFT(D3657,1)="3",RIGHT(D3657,1)="3",ISNUMBER(--D3657)))),I3657,0))</f>
        <v/>
      </c>
      <c r="T3657" s="34">
        <f>IF(A3657="","",R3657-S3657)</f>
        <v/>
      </c>
      <c r="U3657" s="23">
        <f>IF(A3657="","",IF(O3657=0,"Outside audit periods; ","")&amp;IF(F3657="","No VAT category; ","")&amp;IF(ABS(Q3657)&gt;Setup!$B$10,"VAT ≠ 15% × net; ","")&amp;IF(AND(F3657="Standard domestic 15% (Box 7)",NOT(AND(LEN(D3657)=15,LEFT(D3657,1)="3",RIGHT(D3657,1)="3",ISNUMBER(--D3657)))),"Invalid/missing supplier VAT no; ","")&amp;IF(AND(L3657="Yes",K3657&lt;&gt;"Yes"),"VAT claimed without valid tax invoice; ","")&amp;IF(AND(L3657="Yes",ISNUMBER(SEARCH("blocked",G3657))),"Blocked input VAT claimed; ","")&amp;IF(AND(F3657="Import - VAT paid at customs (Box 8)",M3657=""),"Customs declaration no missing; ","")&amp;IF(AND(F3657="Import - Reverse charge (Box 9)",E3657="Saudi Arabia"),"RCM used for a local supplier; ","")&amp;IF(AND(L3657="Yes",NOT(OR(F3657="Standard domestic 15% (Box 7)",F3657="Import - VAT paid at customs (Box 8)",F3657="Import - Reverse charge (Box 9)"))),"VAT claimed on non-taxable category; ",""))</f>
        <v/>
      </c>
    </row>
    <row r="3658">
      <c r="A3658" s="17" t="n"/>
      <c r="B3658" s="14" t="n"/>
      <c r="C3658" s="14" t="n"/>
      <c r="D3658" s="16" t="n"/>
      <c r="E3658" s="14" t="n"/>
      <c r="F3658" s="14" t="n"/>
      <c r="G3658" s="14" t="n"/>
      <c r="H3658" s="19" t="n"/>
      <c r="I3658" s="19" t="n"/>
      <c r="J3658" s="34">
        <f>IF(A3658="","",H3658+I3658)</f>
        <v/>
      </c>
      <c r="K3658" s="14" t="n"/>
      <c r="L3658" s="14" t="n"/>
      <c r="M3658" s="14" t="n"/>
      <c r="N3658" s="14" t="n"/>
      <c r="O3658" s="20">
        <f>IF(A3658="","",SUMPRODUCT((A3658&gt;=Setup!$C$19:$C$30)*(A3658&lt;=Setup!$D$19:$D$30)*Setup!$A$19:$A$30))</f>
        <v/>
      </c>
      <c r="P3658" s="34">
        <f>IF(A3658="","",IF(OR(F3658="Standard domestic 15% (Box 7)",F3658="Import - VAT paid at customs (Box 8)",F3658="Import - Reverse charge (Box 9)"),ROUND(H3658*Setup!$B$9,2),0))</f>
        <v/>
      </c>
      <c r="Q3658" s="34">
        <f>IF(A3658="","",I3658-P3658)</f>
        <v/>
      </c>
      <c r="R3658" s="34">
        <f>IF(A3658="","",IF(L3658="Yes",I3658,0))</f>
        <v/>
      </c>
      <c r="S3658" s="34">
        <f>IF(A3658="","",IF(AND(L3658="Yes",K3658="Yes",NOT(ISNUMBER(SEARCH("blocked",G3658))),OR(F3658="Standard domestic 15% (Box 7)",F3658="Import - VAT paid at customs (Box 8)",F3658="Import - Reverse charge (Box 9)"),OR(F3658&lt;&gt;"Standard domestic 15% (Box 7)",AND(LEN(D3658)=15,LEFT(D3658,1)="3",RIGHT(D3658,1)="3",ISNUMBER(--D3658)))),I3658,0))</f>
        <v/>
      </c>
      <c r="T3658" s="34">
        <f>IF(A3658="","",R3658-S3658)</f>
        <v/>
      </c>
      <c r="U3658" s="23">
        <f>IF(A3658="","",IF(O3658=0,"Outside audit periods; ","")&amp;IF(F3658="","No VAT category; ","")&amp;IF(ABS(Q3658)&gt;Setup!$B$10,"VAT ≠ 15% × net; ","")&amp;IF(AND(F3658="Standard domestic 15% (Box 7)",NOT(AND(LEN(D3658)=15,LEFT(D3658,1)="3",RIGHT(D3658,1)="3",ISNUMBER(--D3658)))),"Invalid/missing supplier VAT no; ","")&amp;IF(AND(L3658="Yes",K3658&lt;&gt;"Yes"),"VAT claimed without valid tax invoice; ","")&amp;IF(AND(L3658="Yes",ISNUMBER(SEARCH("blocked",G3658))),"Blocked input VAT claimed; ","")&amp;IF(AND(F3658="Import - VAT paid at customs (Box 8)",M3658=""),"Customs declaration no missing; ","")&amp;IF(AND(F3658="Import - Reverse charge (Box 9)",E3658="Saudi Arabia"),"RCM used for a local supplier; ","")&amp;IF(AND(L3658="Yes",NOT(OR(F3658="Standard domestic 15% (Box 7)",F3658="Import - VAT paid at customs (Box 8)",F3658="Import - Reverse charge (Box 9)"))),"VAT claimed on non-taxable category; ",""))</f>
        <v/>
      </c>
    </row>
    <row r="3659">
      <c r="A3659" s="17" t="n"/>
      <c r="B3659" s="14" t="n"/>
      <c r="C3659" s="14" t="n"/>
      <c r="D3659" s="16" t="n"/>
      <c r="E3659" s="14" t="n"/>
      <c r="F3659" s="14" t="n"/>
      <c r="G3659" s="14" t="n"/>
      <c r="H3659" s="19" t="n"/>
      <c r="I3659" s="19" t="n"/>
      <c r="J3659" s="34">
        <f>IF(A3659="","",H3659+I3659)</f>
        <v/>
      </c>
      <c r="K3659" s="14" t="n"/>
      <c r="L3659" s="14" t="n"/>
      <c r="M3659" s="14" t="n"/>
      <c r="N3659" s="14" t="n"/>
      <c r="O3659" s="20">
        <f>IF(A3659="","",SUMPRODUCT((A3659&gt;=Setup!$C$19:$C$30)*(A3659&lt;=Setup!$D$19:$D$30)*Setup!$A$19:$A$30))</f>
        <v/>
      </c>
      <c r="P3659" s="34">
        <f>IF(A3659="","",IF(OR(F3659="Standard domestic 15% (Box 7)",F3659="Import - VAT paid at customs (Box 8)",F3659="Import - Reverse charge (Box 9)"),ROUND(H3659*Setup!$B$9,2),0))</f>
        <v/>
      </c>
      <c r="Q3659" s="34">
        <f>IF(A3659="","",I3659-P3659)</f>
        <v/>
      </c>
      <c r="R3659" s="34">
        <f>IF(A3659="","",IF(L3659="Yes",I3659,0))</f>
        <v/>
      </c>
      <c r="S3659" s="34">
        <f>IF(A3659="","",IF(AND(L3659="Yes",K3659="Yes",NOT(ISNUMBER(SEARCH("blocked",G3659))),OR(F3659="Standard domestic 15% (Box 7)",F3659="Import - VAT paid at customs (Box 8)",F3659="Import - Reverse charge (Box 9)"),OR(F3659&lt;&gt;"Standard domestic 15% (Box 7)",AND(LEN(D3659)=15,LEFT(D3659,1)="3",RIGHT(D3659,1)="3",ISNUMBER(--D3659)))),I3659,0))</f>
        <v/>
      </c>
      <c r="T3659" s="34">
        <f>IF(A3659="","",R3659-S3659)</f>
        <v/>
      </c>
      <c r="U3659" s="23">
        <f>IF(A3659="","",IF(O3659=0,"Outside audit periods; ","")&amp;IF(F3659="","No VAT category; ","")&amp;IF(ABS(Q3659)&gt;Setup!$B$10,"VAT ≠ 15% × net; ","")&amp;IF(AND(F3659="Standard domestic 15% (Box 7)",NOT(AND(LEN(D3659)=15,LEFT(D3659,1)="3",RIGHT(D3659,1)="3",ISNUMBER(--D3659)))),"Invalid/missing supplier VAT no; ","")&amp;IF(AND(L3659="Yes",K3659&lt;&gt;"Yes"),"VAT claimed without valid tax invoice; ","")&amp;IF(AND(L3659="Yes",ISNUMBER(SEARCH("blocked",G3659))),"Blocked input VAT claimed; ","")&amp;IF(AND(F3659="Import - VAT paid at customs (Box 8)",M3659=""),"Customs declaration no missing; ","")&amp;IF(AND(F3659="Import - Reverse charge (Box 9)",E3659="Saudi Arabia"),"RCM used for a local supplier; ","")&amp;IF(AND(L3659="Yes",NOT(OR(F3659="Standard domestic 15% (Box 7)",F3659="Import - VAT paid at customs (Box 8)",F3659="Import - Reverse charge (Box 9)"))),"VAT claimed on non-taxable category; ",""))</f>
        <v/>
      </c>
    </row>
    <row r="3660">
      <c r="A3660" s="17" t="n"/>
      <c r="B3660" s="14" t="n"/>
      <c r="C3660" s="14" t="n"/>
      <c r="D3660" s="16" t="n"/>
      <c r="E3660" s="14" t="n"/>
      <c r="F3660" s="14" t="n"/>
      <c r="G3660" s="14" t="n"/>
      <c r="H3660" s="19" t="n"/>
      <c r="I3660" s="19" t="n"/>
      <c r="J3660" s="34">
        <f>IF(A3660="","",H3660+I3660)</f>
        <v/>
      </c>
      <c r="K3660" s="14" t="n"/>
      <c r="L3660" s="14" t="n"/>
      <c r="M3660" s="14" t="n"/>
      <c r="N3660" s="14" t="n"/>
      <c r="O3660" s="20">
        <f>IF(A3660="","",SUMPRODUCT((A3660&gt;=Setup!$C$19:$C$30)*(A3660&lt;=Setup!$D$19:$D$30)*Setup!$A$19:$A$30))</f>
        <v/>
      </c>
      <c r="P3660" s="34">
        <f>IF(A3660="","",IF(OR(F3660="Standard domestic 15% (Box 7)",F3660="Import - VAT paid at customs (Box 8)",F3660="Import - Reverse charge (Box 9)"),ROUND(H3660*Setup!$B$9,2),0))</f>
        <v/>
      </c>
      <c r="Q3660" s="34">
        <f>IF(A3660="","",I3660-P3660)</f>
        <v/>
      </c>
      <c r="R3660" s="34">
        <f>IF(A3660="","",IF(L3660="Yes",I3660,0))</f>
        <v/>
      </c>
      <c r="S3660" s="34">
        <f>IF(A3660="","",IF(AND(L3660="Yes",K3660="Yes",NOT(ISNUMBER(SEARCH("blocked",G3660))),OR(F3660="Standard domestic 15% (Box 7)",F3660="Import - VAT paid at customs (Box 8)",F3660="Import - Reverse charge (Box 9)"),OR(F3660&lt;&gt;"Standard domestic 15% (Box 7)",AND(LEN(D3660)=15,LEFT(D3660,1)="3",RIGHT(D3660,1)="3",ISNUMBER(--D3660)))),I3660,0))</f>
        <v/>
      </c>
      <c r="T3660" s="34">
        <f>IF(A3660="","",R3660-S3660)</f>
        <v/>
      </c>
      <c r="U3660" s="23">
        <f>IF(A3660="","",IF(O3660=0,"Outside audit periods; ","")&amp;IF(F3660="","No VAT category; ","")&amp;IF(ABS(Q3660)&gt;Setup!$B$10,"VAT ≠ 15% × net; ","")&amp;IF(AND(F3660="Standard domestic 15% (Box 7)",NOT(AND(LEN(D3660)=15,LEFT(D3660,1)="3",RIGHT(D3660,1)="3",ISNUMBER(--D3660)))),"Invalid/missing supplier VAT no; ","")&amp;IF(AND(L3660="Yes",K3660&lt;&gt;"Yes"),"VAT claimed without valid tax invoice; ","")&amp;IF(AND(L3660="Yes",ISNUMBER(SEARCH("blocked",G3660))),"Blocked input VAT claimed; ","")&amp;IF(AND(F3660="Import - VAT paid at customs (Box 8)",M3660=""),"Customs declaration no missing; ","")&amp;IF(AND(F3660="Import - Reverse charge (Box 9)",E3660="Saudi Arabia"),"RCM used for a local supplier; ","")&amp;IF(AND(L3660="Yes",NOT(OR(F3660="Standard domestic 15% (Box 7)",F3660="Import - VAT paid at customs (Box 8)",F3660="Import - Reverse charge (Box 9)"))),"VAT claimed on non-taxable category; ",""))</f>
        <v/>
      </c>
    </row>
    <row r="3661">
      <c r="A3661" s="17" t="n"/>
      <c r="B3661" s="14" t="n"/>
      <c r="C3661" s="14" t="n"/>
      <c r="D3661" s="16" t="n"/>
      <c r="E3661" s="14" t="n"/>
      <c r="F3661" s="14" t="n"/>
      <c r="G3661" s="14" t="n"/>
      <c r="H3661" s="19" t="n"/>
      <c r="I3661" s="19" t="n"/>
      <c r="J3661" s="34">
        <f>IF(A3661="","",H3661+I3661)</f>
        <v/>
      </c>
      <c r="K3661" s="14" t="n"/>
      <c r="L3661" s="14" t="n"/>
      <c r="M3661" s="14" t="n"/>
      <c r="N3661" s="14" t="n"/>
      <c r="O3661" s="20">
        <f>IF(A3661="","",SUMPRODUCT((A3661&gt;=Setup!$C$19:$C$30)*(A3661&lt;=Setup!$D$19:$D$30)*Setup!$A$19:$A$30))</f>
        <v/>
      </c>
      <c r="P3661" s="34">
        <f>IF(A3661="","",IF(OR(F3661="Standard domestic 15% (Box 7)",F3661="Import - VAT paid at customs (Box 8)",F3661="Import - Reverse charge (Box 9)"),ROUND(H3661*Setup!$B$9,2),0))</f>
        <v/>
      </c>
      <c r="Q3661" s="34">
        <f>IF(A3661="","",I3661-P3661)</f>
        <v/>
      </c>
      <c r="R3661" s="34">
        <f>IF(A3661="","",IF(L3661="Yes",I3661,0))</f>
        <v/>
      </c>
      <c r="S3661" s="34">
        <f>IF(A3661="","",IF(AND(L3661="Yes",K3661="Yes",NOT(ISNUMBER(SEARCH("blocked",G3661))),OR(F3661="Standard domestic 15% (Box 7)",F3661="Import - VAT paid at customs (Box 8)",F3661="Import - Reverse charge (Box 9)"),OR(F3661&lt;&gt;"Standard domestic 15% (Box 7)",AND(LEN(D3661)=15,LEFT(D3661,1)="3",RIGHT(D3661,1)="3",ISNUMBER(--D3661)))),I3661,0))</f>
        <v/>
      </c>
      <c r="T3661" s="34">
        <f>IF(A3661="","",R3661-S3661)</f>
        <v/>
      </c>
      <c r="U3661" s="23">
        <f>IF(A3661="","",IF(O3661=0,"Outside audit periods; ","")&amp;IF(F3661="","No VAT category; ","")&amp;IF(ABS(Q3661)&gt;Setup!$B$10,"VAT ≠ 15% × net; ","")&amp;IF(AND(F3661="Standard domestic 15% (Box 7)",NOT(AND(LEN(D3661)=15,LEFT(D3661,1)="3",RIGHT(D3661,1)="3",ISNUMBER(--D3661)))),"Invalid/missing supplier VAT no; ","")&amp;IF(AND(L3661="Yes",K3661&lt;&gt;"Yes"),"VAT claimed without valid tax invoice; ","")&amp;IF(AND(L3661="Yes",ISNUMBER(SEARCH("blocked",G3661))),"Blocked input VAT claimed; ","")&amp;IF(AND(F3661="Import - VAT paid at customs (Box 8)",M3661=""),"Customs declaration no missing; ","")&amp;IF(AND(F3661="Import - Reverse charge (Box 9)",E3661="Saudi Arabia"),"RCM used for a local supplier; ","")&amp;IF(AND(L3661="Yes",NOT(OR(F3661="Standard domestic 15% (Box 7)",F3661="Import - VAT paid at customs (Box 8)",F3661="Import - Reverse charge (Box 9)"))),"VAT claimed on non-taxable category; ",""))</f>
        <v/>
      </c>
    </row>
    <row r="3662">
      <c r="A3662" s="17" t="n"/>
      <c r="B3662" s="14" t="n"/>
      <c r="C3662" s="14" t="n"/>
      <c r="D3662" s="16" t="n"/>
      <c r="E3662" s="14" t="n"/>
      <c r="F3662" s="14" t="n"/>
      <c r="G3662" s="14" t="n"/>
      <c r="H3662" s="19" t="n"/>
      <c r="I3662" s="19" t="n"/>
      <c r="J3662" s="34">
        <f>IF(A3662="","",H3662+I3662)</f>
        <v/>
      </c>
      <c r="K3662" s="14" t="n"/>
      <c r="L3662" s="14" t="n"/>
      <c r="M3662" s="14" t="n"/>
      <c r="N3662" s="14" t="n"/>
      <c r="O3662" s="20">
        <f>IF(A3662="","",SUMPRODUCT((A3662&gt;=Setup!$C$19:$C$30)*(A3662&lt;=Setup!$D$19:$D$30)*Setup!$A$19:$A$30))</f>
        <v/>
      </c>
      <c r="P3662" s="34">
        <f>IF(A3662="","",IF(OR(F3662="Standard domestic 15% (Box 7)",F3662="Import - VAT paid at customs (Box 8)",F3662="Import - Reverse charge (Box 9)"),ROUND(H3662*Setup!$B$9,2),0))</f>
        <v/>
      </c>
      <c r="Q3662" s="34">
        <f>IF(A3662="","",I3662-P3662)</f>
        <v/>
      </c>
      <c r="R3662" s="34">
        <f>IF(A3662="","",IF(L3662="Yes",I3662,0))</f>
        <v/>
      </c>
      <c r="S3662" s="34">
        <f>IF(A3662="","",IF(AND(L3662="Yes",K3662="Yes",NOT(ISNUMBER(SEARCH("blocked",G3662))),OR(F3662="Standard domestic 15% (Box 7)",F3662="Import - VAT paid at customs (Box 8)",F3662="Import - Reverse charge (Box 9)"),OR(F3662&lt;&gt;"Standard domestic 15% (Box 7)",AND(LEN(D3662)=15,LEFT(D3662,1)="3",RIGHT(D3662,1)="3",ISNUMBER(--D3662)))),I3662,0))</f>
        <v/>
      </c>
      <c r="T3662" s="34">
        <f>IF(A3662="","",R3662-S3662)</f>
        <v/>
      </c>
      <c r="U3662" s="23">
        <f>IF(A3662="","",IF(O3662=0,"Outside audit periods; ","")&amp;IF(F3662="","No VAT category; ","")&amp;IF(ABS(Q3662)&gt;Setup!$B$10,"VAT ≠ 15% × net; ","")&amp;IF(AND(F3662="Standard domestic 15% (Box 7)",NOT(AND(LEN(D3662)=15,LEFT(D3662,1)="3",RIGHT(D3662,1)="3",ISNUMBER(--D3662)))),"Invalid/missing supplier VAT no; ","")&amp;IF(AND(L3662="Yes",K3662&lt;&gt;"Yes"),"VAT claimed without valid tax invoice; ","")&amp;IF(AND(L3662="Yes",ISNUMBER(SEARCH("blocked",G3662))),"Blocked input VAT claimed; ","")&amp;IF(AND(F3662="Import - VAT paid at customs (Box 8)",M3662=""),"Customs declaration no missing; ","")&amp;IF(AND(F3662="Import - Reverse charge (Box 9)",E3662="Saudi Arabia"),"RCM used for a local supplier; ","")&amp;IF(AND(L3662="Yes",NOT(OR(F3662="Standard domestic 15% (Box 7)",F3662="Import - VAT paid at customs (Box 8)",F3662="Import - Reverse charge (Box 9)"))),"VAT claimed on non-taxable category; ",""))</f>
        <v/>
      </c>
    </row>
    <row r="3663">
      <c r="A3663" s="17" t="n"/>
      <c r="B3663" s="14" t="n"/>
      <c r="C3663" s="14" t="n"/>
      <c r="D3663" s="16" t="n"/>
      <c r="E3663" s="14" t="n"/>
      <c r="F3663" s="14" t="n"/>
      <c r="G3663" s="14" t="n"/>
      <c r="H3663" s="19" t="n"/>
      <c r="I3663" s="19" t="n"/>
      <c r="J3663" s="34">
        <f>IF(A3663="","",H3663+I3663)</f>
        <v/>
      </c>
      <c r="K3663" s="14" t="n"/>
      <c r="L3663" s="14" t="n"/>
      <c r="M3663" s="14" t="n"/>
      <c r="N3663" s="14" t="n"/>
      <c r="O3663" s="20">
        <f>IF(A3663="","",SUMPRODUCT((A3663&gt;=Setup!$C$19:$C$30)*(A3663&lt;=Setup!$D$19:$D$30)*Setup!$A$19:$A$30))</f>
        <v/>
      </c>
      <c r="P3663" s="34">
        <f>IF(A3663="","",IF(OR(F3663="Standard domestic 15% (Box 7)",F3663="Import - VAT paid at customs (Box 8)",F3663="Import - Reverse charge (Box 9)"),ROUND(H3663*Setup!$B$9,2),0))</f>
        <v/>
      </c>
      <c r="Q3663" s="34">
        <f>IF(A3663="","",I3663-P3663)</f>
        <v/>
      </c>
      <c r="R3663" s="34">
        <f>IF(A3663="","",IF(L3663="Yes",I3663,0))</f>
        <v/>
      </c>
      <c r="S3663" s="34">
        <f>IF(A3663="","",IF(AND(L3663="Yes",K3663="Yes",NOT(ISNUMBER(SEARCH("blocked",G3663))),OR(F3663="Standard domestic 15% (Box 7)",F3663="Import - VAT paid at customs (Box 8)",F3663="Import - Reverse charge (Box 9)"),OR(F3663&lt;&gt;"Standard domestic 15% (Box 7)",AND(LEN(D3663)=15,LEFT(D3663,1)="3",RIGHT(D3663,1)="3",ISNUMBER(--D3663)))),I3663,0))</f>
        <v/>
      </c>
      <c r="T3663" s="34">
        <f>IF(A3663="","",R3663-S3663)</f>
        <v/>
      </c>
      <c r="U3663" s="23">
        <f>IF(A3663="","",IF(O3663=0,"Outside audit periods; ","")&amp;IF(F3663="","No VAT category; ","")&amp;IF(ABS(Q3663)&gt;Setup!$B$10,"VAT ≠ 15% × net; ","")&amp;IF(AND(F3663="Standard domestic 15% (Box 7)",NOT(AND(LEN(D3663)=15,LEFT(D3663,1)="3",RIGHT(D3663,1)="3",ISNUMBER(--D3663)))),"Invalid/missing supplier VAT no; ","")&amp;IF(AND(L3663="Yes",K3663&lt;&gt;"Yes"),"VAT claimed without valid tax invoice; ","")&amp;IF(AND(L3663="Yes",ISNUMBER(SEARCH("blocked",G3663))),"Blocked input VAT claimed; ","")&amp;IF(AND(F3663="Import - VAT paid at customs (Box 8)",M3663=""),"Customs declaration no missing; ","")&amp;IF(AND(F3663="Import - Reverse charge (Box 9)",E3663="Saudi Arabia"),"RCM used for a local supplier; ","")&amp;IF(AND(L3663="Yes",NOT(OR(F3663="Standard domestic 15% (Box 7)",F3663="Import - VAT paid at customs (Box 8)",F3663="Import - Reverse charge (Box 9)"))),"VAT claimed on non-taxable category; ",""))</f>
        <v/>
      </c>
    </row>
    <row r="3664">
      <c r="A3664" s="17" t="n"/>
      <c r="B3664" s="14" t="n"/>
      <c r="C3664" s="14" t="n"/>
      <c r="D3664" s="16" t="n"/>
      <c r="E3664" s="14" t="n"/>
      <c r="F3664" s="14" t="n"/>
      <c r="G3664" s="14" t="n"/>
      <c r="H3664" s="19" t="n"/>
      <c r="I3664" s="19" t="n"/>
      <c r="J3664" s="34">
        <f>IF(A3664="","",H3664+I3664)</f>
        <v/>
      </c>
      <c r="K3664" s="14" t="n"/>
      <c r="L3664" s="14" t="n"/>
      <c r="M3664" s="14" t="n"/>
      <c r="N3664" s="14" t="n"/>
      <c r="O3664" s="20">
        <f>IF(A3664="","",SUMPRODUCT((A3664&gt;=Setup!$C$19:$C$30)*(A3664&lt;=Setup!$D$19:$D$30)*Setup!$A$19:$A$30))</f>
        <v/>
      </c>
      <c r="P3664" s="34">
        <f>IF(A3664="","",IF(OR(F3664="Standard domestic 15% (Box 7)",F3664="Import - VAT paid at customs (Box 8)",F3664="Import - Reverse charge (Box 9)"),ROUND(H3664*Setup!$B$9,2),0))</f>
        <v/>
      </c>
      <c r="Q3664" s="34">
        <f>IF(A3664="","",I3664-P3664)</f>
        <v/>
      </c>
      <c r="R3664" s="34">
        <f>IF(A3664="","",IF(L3664="Yes",I3664,0))</f>
        <v/>
      </c>
      <c r="S3664" s="34">
        <f>IF(A3664="","",IF(AND(L3664="Yes",K3664="Yes",NOT(ISNUMBER(SEARCH("blocked",G3664))),OR(F3664="Standard domestic 15% (Box 7)",F3664="Import - VAT paid at customs (Box 8)",F3664="Import - Reverse charge (Box 9)"),OR(F3664&lt;&gt;"Standard domestic 15% (Box 7)",AND(LEN(D3664)=15,LEFT(D3664,1)="3",RIGHT(D3664,1)="3",ISNUMBER(--D3664)))),I3664,0))</f>
        <v/>
      </c>
      <c r="T3664" s="34">
        <f>IF(A3664="","",R3664-S3664)</f>
        <v/>
      </c>
      <c r="U3664" s="23">
        <f>IF(A3664="","",IF(O3664=0,"Outside audit periods; ","")&amp;IF(F3664="","No VAT category; ","")&amp;IF(ABS(Q3664)&gt;Setup!$B$10,"VAT ≠ 15% × net; ","")&amp;IF(AND(F3664="Standard domestic 15% (Box 7)",NOT(AND(LEN(D3664)=15,LEFT(D3664,1)="3",RIGHT(D3664,1)="3",ISNUMBER(--D3664)))),"Invalid/missing supplier VAT no; ","")&amp;IF(AND(L3664="Yes",K3664&lt;&gt;"Yes"),"VAT claimed without valid tax invoice; ","")&amp;IF(AND(L3664="Yes",ISNUMBER(SEARCH("blocked",G3664))),"Blocked input VAT claimed; ","")&amp;IF(AND(F3664="Import - VAT paid at customs (Box 8)",M3664=""),"Customs declaration no missing; ","")&amp;IF(AND(F3664="Import - Reverse charge (Box 9)",E3664="Saudi Arabia"),"RCM used for a local supplier; ","")&amp;IF(AND(L3664="Yes",NOT(OR(F3664="Standard domestic 15% (Box 7)",F3664="Import - VAT paid at customs (Box 8)",F3664="Import - Reverse charge (Box 9)"))),"VAT claimed on non-taxable category; ",""))</f>
        <v/>
      </c>
    </row>
    <row r="3665">
      <c r="A3665" s="17" t="n"/>
      <c r="B3665" s="14" t="n"/>
      <c r="C3665" s="14" t="n"/>
      <c r="D3665" s="16" t="n"/>
      <c r="E3665" s="14" t="n"/>
      <c r="F3665" s="14" t="n"/>
      <c r="G3665" s="14" t="n"/>
      <c r="H3665" s="19" t="n"/>
      <c r="I3665" s="19" t="n"/>
      <c r="J3665" s="34">
        <f>IF(A3665="","",H3665+I3665)</f>
        <v/>
      </c>
      <c r="K3665" s="14" t="n"/>
      <c r="L3665" s="14" t="n"/>
      <c r="M3665" s="14" t="n"/>
      <c r="N3665" s="14" t="n"/>
      <c r="O3665" s="20">
        <f>IF(A3665="","",SUMPRODUCT((A3665&gt;=Setup!$C$19:$C$30)*(A3665&lt;=Setup!$D$19:$D$30)*Setup!$A$19:$A$30))</f>
        <v/>
      </c>
      <c r="P3665" s="34">
        <f>IF(A3665="","",IF(OR(F3665="Standard domestic 15% (Box 7)",F3665="Import - VAT paid at customs (Box 8)",F3665="Import - Reverse charge (Box 9)"),ROUND(H3665*Setup!$B$9,2),0))</f>
        <v/>
      </c>
      <c r="Q3665" s="34">
        <f>IF(A3665="","",I3665-P3665)</f>
        <v/>
      </c>
      <c r="R3665" s="34">
        <f>IF(A3665="","",IF(L3665="Yes",I3665,0))</f>
        <v/>
      </c>
      <c r="S3665" s="34">
        <f>IF(A3665="","",IF(AND(L3665="Yes",K3665="Yes",NOT(ISNUMBER(SEARCH("blocked",G3665))),OR(F3665="Standard domestic 15% (Box 7)",F3665="Import - VAT paid at customs (Box 8)",F3665="Import - Reverse charge (Box 9)"),OR(F3665&lt;&gt;"Standard domestic 15% (Box 7)",AND(LEN(D3665)=15,LEFT(D3665,1)="3",RIGHT(D3665,1)="3",ISNUMBER(--D3665)))),I3665,0))</f>
        <v/>
      </c>
      <c r="T3665" s="34">
        <f>IF(A3665="","",R3665-S3665)</f>
        <v/>
      </c>
      <c r="U3665" s="23">
        <f>IF(A3665="","",IF(O3665=0,"Outside audit periods; ","")&amp;IF(F3665="","No VAT category; ","")&amp;IF(ABS(Q3665)&gt;Setup!$B$10,"VAT ≠ 15% × net; ","")&amp;IF(AND(F3665="Standard domestic 15% (Box 7)",NOT(AND(LEN(D3665)=15,LEFT(D3665,1)="3",RIGHT(D3665,1)="3",ISNUMBER(--D3665)))),"Invalid/missing supplier VAT no; ","")&amp;IF(AND(L3665="Yes",K3665&lt;&gt;"Yes"),"VAT claimed without valid tax invoice; ","")&amp;IF(AND(L3665="Yes",ISNUMBER(SEARCH("blocked",G3665))),"Blocked input VAT claimed; ","")&amp;IF(AND(F3665="Import - VAT paid at customs (Box 8)",M3665=""),"Customs declaration no missing; ","")&amp;IF(AND(F3665="Import - Reverse charge (Box 9)",E3665="Saudi Arabia"),"RCM used for a local supplier; ","")&amp;IF(AND(L3665="Yes",NOT(OR(F3665="Standard domestic 15% (Box 7)",F3665="Import - VAT paid at customs (Box 8)",F3665="Import - Reverse charge (Box 9)"))),"VAT claimed on non-taxable category; ",""))</f>
        <v/>
      </c>
    </row>
    <row r="3666">
      <c r="A3666" s="17" t="n"/>
      <c r="B3666" s="14" t="n"/>
      <c r="C3666" s="14" t="n"/>
      <c r="D3666" s="16" t="n"/>
      <c r="E3666" s="14" t="n"/>
      <c r="F3666" s="14" t="n"/>
      <c r="G3666" s="14" t="n"/>
      <c r="H3666" s="19" t="n"/>
      <c r="I3666" s="19" t="n"/>
      <c r="J3666" s="34">
        <f>IF(A3666="","",H3666+I3666)</f>
        <v/>
      </c>
      <c r="K3666" s="14" t="n"/>
      <c r="L3666" s="14" t="n"/>
      <c r="M3666" s="14" t="n"/>
      <c r="N3666" s="14" t="n"/>
      <c r="O3666" s="20">
        <f>IF(A3666="","",SUMPRODUCT((A3666&gt;=Setup!$C$19:$C$30)*(A3666&lt;=Setup!$D$19:$D$30)*Setup!$A$19:$A$30))</f>
        <v/>
      </c>
      <c r="P3666" s="34">
        <f>IF(A3666="","",IF(OR(F3666="Standard domestic 15% (Box 7)",F3666="Import - VAT paid at customs (Box 8)",F3666="Import - Reverse charge (Box 9)"),ROUND(H3666*Setup!$B$9,2),0))</f>
        <v/>
      </c>
      <c r="Q3666" s="34">
        <f>IF(A3666="","",I3666-P3666)</f>
        <v/>
      </c>
      <c r="R3666" s="34">
        <f>IF(A3666="","",IF(L3666="Yes",I3666,0))</f>
        <v/>
      </c>
      <c r="S3666" s="34">
        <f>IF(A3666="","",IF(AND(L3666="Yes",K3666="Yes",NOT(ISNUMBER(SEARCH("blocked",G3666))),OR(F3666="Standard domestic 15% (Box 7)",F3666="Import - VAT paid at customs (Box 8)",F3666="Import - Reverse charge (Box 9)"),OR(F3666&lt;&gt;"Standard domestic 15% (Box 7)",AND(LEN(D3666)=15,LEFT(D3666,1)="3",RIGHT(D3666,1)="3",ISNUMBER(--D3666)))),I3666,0))</f>
        <v/>
      </c>
      <c r="T3666" s="34">
        <f>IF(A3666="","",R3666-S3666)</f>
        <v/>
      </c>
      <c r="U3666" s="23">
        <f>IF(A3666="","",IF(O3666=0,"Outside audit periods; ","")&amp;IF(F3666="","No VAT category; ","")&amp;IF(ABS(Q3666)&gt;Setup!$B$10,"VAT ≠ 15% × net; ","")&amp;IF(AND(F3666="Standard domestic 15% (Box 7)",NOT(AND(LEN(D3666)=15,LEFT(D3666,1)="3",RIGHT(D3666,1)="3",ISNUMBER(--D3666)))),"Invalid/missing supplier VAT no; ","")&amp;IF(AND(L3666="Yes",K3666&lt;&gt;"Yes"),"VAT claimed without valid tax invoice; ","")&amp;IF(AND(L3666="Yes",ISNUMBER(SEARCH("blocked",G3666))),"Blocked input VAT claimed; ","")&amp;IF(AND(F3666="Import - VAT paid at customs (Box 8)",M3666=""),"Customs declaration no missing; ","")&amp;IF(AND(F3666="Import - Reverse charge (Box 9)",E3666="Saudi Arabia"),"RCM used for a local supplier; ","")&amp;IF(AND(L3666="Yes",NOT(OR(F3666="Standard domestic 15% (Box 7)",F3666="Import - VAT paid at customs (Box 8)",F3666="Import - Reverse charge (Box 9)"))),"VAT claimed on non-taxable category; ",""))</f>
        <v/>
      </c>
    </row>
    <row r="3667">
      <c r="A3667" s="17" t="n"/>
      <c r="B3667" s="14" t="n"/>
      <c r="C3667" s="14" t="n"/>
      <c r="D3667" s="16" t="n"/>
      <c r="E3667" s="14" t="n"/>
      <c r="F3667" s="14" t="n"/>
      <c r="G3667" s="14" t="n"/>
      <c r="H3667" s="19" t="n"/>
      <c r="I3667" s="19" t="n"/>
      <c r="J3667" s="34">
        <f>IF(A3667="","",H3667+I3667)</f>
        <v/>
      </c>
      <c r="K3667" s="14" t="n"/>
      <c r="L3667" s="14" t="n"/>
      <c r="M3667" s="14" t="n"/>
      <c r="N3667" s="14" t="n"/>
      <c r="O3667" s="20">
        <f>IF(A3667="","",SUMPRODUCT((A3667&gt;=Setup!$C$19:$C$30)*(A3667&lt;=Setup!$D$19:$D$30)*Setup!$A$19:$A$30))</f>
        <v/>
      </c>
      <c r="P3667" s="34">
        <f>IF(A3667="","",IF(OR(F3667="Standard domestic 15% (Box 7)",F3667="Import - VAT paid at customs (Box 8)",F3667="Import - Reverse charge (Box 9)"),ROUND(H3667*Setup!$B$9,2),0))</f>
        <v/>
      </c>
      <c r="Q3667" s="34">
        <f>IF(A3667="","",I3667-P3667)</f>
        <v/>
      </c>
      <c r="R3667" s="34">
        <f>IF(A3667="","",IF(L3667="Yes",I3667,0))</f>
        <v/>
      </c>
      <c r="S3667" s="34">
        <f>IF(A3667="","",IF(AND(L3667="Yes",K3667="Yes",NOT(ISNUMBER(SEARCH("blocked",G3667))),OR(F3667="Standard domestic 15% (Box 7)",F3667="Import - VAT paid at customs (Box 8)",F3667="Import - Reverse charge (Box 9)"),OR(F3667&lt;&gt;"Standard domestic 15% (Box 7)",AND(LEN(D3667)=15,LEFT(D3667,1)="3",RIGHT(D3667,1)="3",ISNUMBER(--D3667)))),I3667,0))</f>
        <v/>
      </c>
      <c r="T3667" s="34">
        <f>IF(A3667="","",R3667-S3667)</f>
        <v/>
      </c>
      <c r="U3667" s="23">
        <f>IF(A3667="","",IF(O3667=0,"Outside audit periods; ","")&amp;IF(F3667="","No VAT category; ","")&amp;IF(ABS(Q3667)&gt;Setup!$B$10,"VAT ≠ 15% × net; ","")&amp;IF(AND(F3667="Standard domestic 15% (Box 7)",NOT(AND(LEN(D3667)=15,LEFT(D3667,1)="3",RIGHT(D3667,1)="3",ISNUMBER(--D3667)))),"Invalid/missing supplier VAT no; ","")&amp;IF(AND(L3667="Yes",K3667&lt;&gt;"Yes"),"VAT claimed without valid tax invoice; ","")&amp;IF(AND(L3667="Yes",ISNUMBER(SEARCH("blocked",G3667))),"Blocked input VAT claimed; ","")&amp;IF(AND(F3667="Import - VAT paid at customs (Box 8)",M3667=""),"Customs declaration no missing; ","")&amp;IF(AND(F3667="Import - Reverse charge (Box 9)",E3667="Saudi Arabia"),"RCM used for a local supplier; ","")&amp;IF(AND(L3667="Yes",NOT(OR(F3667="Standard domestic 15% (Box 7)",F3667="Import - VAT paid at customs (Box 8)",F3667="Import - Reverse charge (Box 9)"))),"VAT claimed on non-taxable category; ",""))</f>
        <v/>
      </c>
    </row>
    <row r="3668">
      <c r="A3668" s="17" t="n"/>
      <c r="B3668" s="14" t="n"/>
      <c r="C3668" s="14" t="n"/>
      <c r="D3668" s="16" t="n"/>
      <c r="E3668" s="14" t="n"/>
      <c r="F3668" s="14" t="n"/>
      <c r="G3668" s="14" t="n"/>
      <c r="H3668" s="19" t="n"/>
      <c r="I3668" s="19" t="n"/>
      <c r="J3668" s="34">
        <f>IF(A3668="","",H3668+I3668)</f>
        <v/>
      </c>
      <c r="K3668" s="14" t="n"/>
      <c r="L3668" s="14" t="n"/>
      <c r="M3668" s="14" t="n"/>
      <c r="N3668" s="14" t="n"/>
      <c r="O3668" s="20">
        <f>IF(A3668="","",SUMPRODUCT((A3668&gt;=Setup!$C$19:$C$30)*(A3668&lt;=Setup!$D$19:$D$30)*Setup!$A$19:$A$30))</f>
        <v/>
      </c>
      <c r="P3668" s="34">
        <f>IF(A3668="","",IF(OR(F3668="Standard domestic 15% (Box 7)",F3668="Import - VAT paid at customs (Box 8)",F3668="Import - Reverse charge (Box 9)"),ROUND(H3668*Setup!$B$9,2),0))</f>
        <v/>
      </c>
      <c r="Q3668" s="34">
        <f>IF(A3668="","",I3668-P3668)</f>
        <v/>
      </c>
      <c r="R3668" s="34">
        <f>IF(A3668="","",IF(L3668="Yes",I3668,0))</f>
        <v/>
      </c>
      <c r="S3668" s="34">
        <f>IF(A3668="","",IF(AND(L3668="Yes",K3668="Yes",NOT(ISNUMBER(SEARCH("blocked",G3668))),OR(F3668="Standard domestic 15% (Box 7)",F3668="Import - VAT paid at customs (Box 8)",F3668="Import - Reverse charge (Box 9)"),OR(F3668&lt;&gt;"Standard domestic 15% (Box 7)",AND(LEN(D3668)=15,LEFT(D3668,1)="3",RIGHT(D3668,1)="3",ISNUMBER(--D3668)))),I3668,0))</f>
        <v/>
      </c>
      <c r="T3668" s="34">
        <f>IF(A3668="","",R3668-S3668)</f>
        <v/>
      </c>
      <c r="U3668" s="23">
        <f>IF(A3668="","",IF(O3668=0,"Outside audit periods; ","")&amp;IF(F3668="","No VAT category; ","")&amp;IF(ABS(Q3668)&gt;Setup!$B$10,"VAT ≠ 15% × net; ","")&amp;IF(AND(F3668="Standard domestic 15% (Box 7)",NOT(AND(LEN(D3668)=15,LEFT(D3668,1)="3",RIGHT(D3668,1)="3",ISNUMBER(--D3668)))),"Invalid/missing supplier VAT no; ","")&amp;IF(AND(L3668="Yes",K3668&lt;&gt;"Yes"),"VAT claimed without valid tax invoice; ","")&amp;IF(AND(L3668="Yes",ISNUMBER(SEARCH("blocked",G3668))),"Blocked input VAT claimed; ","")&amp;IF(AND(F3668="Import - VAT paid at customs (Box 8)",M3668=""),"Customs declaration no missing; ","")&amp;IF(AND(F3668="Import - Reverse charge (Box 9)",E3668="Saudi Arabia"),"RCM used for a local supplier; ","")&amp;IF(AND(L3668="Yes",NOT(OR(F3668="Standard domestic 15% (Box 7)",F3668="Import - VAT paid at customs (Box 8)",F3668="Import - Reverse charge (Box 9)"))),"VAT claimed on non-taxable category; ",""))</f>
        <v/>
      </c>
    </row>
    <row r="3669">
      <c r="A3669" s="17" t="n"/>
      <c r="B3669" s="14" t="n"/>
      <c r="C3669" s="14" t="n"/>
      <c r="D3669" s="16" t="n"/>
      <c r="E3669" s="14" t="n"/>
      <c r="F3669" s="14" t="n"/>
      <c r="G3669" s="14" t="n"/>
      <c r="H3669" s="19" t="n"/>
      <c r="I3669" s="19" t="n"/>
      <c r="J3669" s="34">
        <f>IF(A3669="","",H3669+I3669)</f>
        <v/>
      </c>
      <c r="K3669" s="14" t="n"/>
      <c r="L3669" s="14" t="n"/>
      <c r="M3669" s="14" t="n"/>
      <c r="N3669" s="14" t="n"/>
      <c r="O3669" s="20">
        <f>IF(A3669="","",SUMPRODUCT((A3669&gt;=Setup!$C$19:$C$30)*(A3669&lt;=Setup!$D$19:$D$30)*Setup!$A$19:$A$30))</f>
        <v/>
      </c>
      <c r="P3669" s="34">
        <f>IF(A3669="","",IF(OR(F3669="Standard domestic 15% (Box 7)",F3669="Import - VAT paid at customs (Box 8)",F3669="Import - Reverse charge (Box 9)"),ROUND(H3669*Setup!$B$9,2),0))</f>
        <v/>
      </c>
      <c r="Q3669" s="34">
        <f>IF(A3669="","",I3669-P3669)</f>
        <v/>
      </c>
      <c r="R3669" s="34">
        <f>IF(A3669="","",IF(L3669="Yes",I3669,0))</f>
        <v/>
      </c>
      <c r="S3669" s="34">
        <f>IF(A3669="","",IF(AND(L3669="Yes",K3669="Yes",NOT(ISNUMBER(SEARCH("blocked",G3669))),OR(F3669="Standard domestic 15% (Box 7)",F3669="Import - VAT paid at customs (Box 8)",F3669="Import - Reverse charge (Box 9)"),OR(F3669&lt;&gt;"Standard domestic 15% (Box 7)",AND(LEN(D3669)=15,LEFT(D3669,1)="3",RIGHT(D3669,1)="3",ISNUMBER(--D3669)))),I3669,0))</f>
        <v/>
      </c>
      <c r="T3669" s="34">
        <f>IF(A3669="","",R3669-S3669)</f>
        <v/>
      </c>
      <c r="U3669" s="23">
        <f>IF(A3669="","",IF(O3669=0,"Outside audit periods; ","")&amp;IF(F3669="","No VAT category; ","")&amp;IF(ABS(Q3669)&gt;Setup!$B$10,"VAT ≠ 15% × net; ","")&amp;IF(AND(F3669="Standard domestic 15% (Box 7)",NOT(AND(LEN(D3669)=15,LEFT(D3669,1)="3",RIGHT(D3669,1)="3",ISNUMBER(--D3669)))),"Invalid/missing supplier VAT no; ","")&amp;IF(AND(L3669="Yes",K3669&lt;&gt;"Yes"),"VAT claimed without valid tax invoice; ","")&amp;IF(AND(L3669="Yes",ISNUMBER(SEARCH("blocked",G3669))),"Blocked input VAT claimed; ","")&amp;IF(AND(F3669="Import - VAT paid at customs (Box 8)",M3669=""),"Customs declaration no missing; ","")&amp;IF(AND(F3669="Import - Reverse charge (Box 9)",E3669="Saudi Arabia"),"RCM used for a local supplier; ","")&amp;IF(AND(L3669="Yes",NOT(OR(F3669="Standard domestic 15% (Box 7)",F3669="Import - VAT paid at customs (Box 8)",F3669="Import - Reverse charge (Box 9)"))),"VAT claimed on non-taxable category; ",""))</f>
        <v/>
      </c>
    </row>
    <row r="3670">
      <c r="A3670" s="17" t="n"/>
      <c r="B3670" s="14" t="n"/>
      <c r="C3670" s="14" t="n"/>
      <c r="D3670" s="16" t="n"/>
      <c r="E3670" s="14" t="n"/>
      <c r="F3670" s="14" t="n"/>
      <c r="G3670" s="14" t="n"/>
      <c r="H3670" s="19" t="n"/>
      <c r="I3670" s="19" t="n"/>
      <c r="J3670" s="34">
        <f>IF(A3670="","",H3670+I3670)</f>
        <v/>
      </c>
      <c r="K3670" s="14" t="n"/>
      <c r="L3670" s="14" t="n"/>
      <c r="M3670" s="14" t="n"/>
      <c r="N3670" s="14" t="n"/>
      <c r="O3670" s="20">
        <f>IF(A3670="","",SUMPRODUCT((A3670&gt;=Setup!$C$19:$C$30)*(A3670&lt;=Setup!$D$19:$D$30)*Setup!$A$19:$A$30))</f>
        <v/>
      </c>
      <c r="P3670" s="34">
        <f>IF(A3670="","",IF(OR(F3670="Standard domestic 15% (Box 7)",F3670="Import - VAT paid at customs (Box 8)",F3670="Import - Reverse charge (Box 9)"),ROUND(H3670*Setup!$B$9,2),0))</f>
        <v/>
      </c>
      <c r="Q3670" s="34">
        <f>IF(A3670="","",I3670-P3670)</f>
        <v/>
      </c>
      <c r="R3670" s="34">
        <f>IF(A3670="","",IF(L3670="Yes",I3670,0))</f>
        <v/>
      </c>
      <c r="S3670" s="34">
        <f>IF(A3670="","",IF(AND(L3670="Yes",K3670="Yes",NOT(ISNUMBER(SEARCH("blocked",G3670))),OR(F3670="Standard domestic 15% (Box 7)",F3670="Import - VAT paid at customs (Box 8)",F3670="Import - Reverse charge (Box 9)"),OR(F3670&lt;&gt;"Standard domestic 15% (Box 7)",AND(LEN(D3670)=15,LEFT(D3670,1)="3",RIGHT(D3670,1)="3",ISNUMBER(--D3670)))),I3670,0))</f>
        <v/>
      </c>
      <c r="T3670" s="34">
        <f>IF(A3670="","",R3670-S3670)</f>
        <v/>
      </c>
      <c r="U3670" s="23">
        <f>IF(A3670="","",IF(O3670=0,"Outside audit periods; ","")&amp;IF(F3670="","No VAT category; ","")&amp;IF(ABS(Q3670)&gt;Setup!$B$10,"VAT ≠ 15% × net; ","")&amp;IF(AND(F3670="Standard domestic 15% (Box 7)",NOT(AND(LEN(D3670)=15,LEFT(D3670,1)="3",RIGHT(D3670,1)="3",ISNUMBER(--D3670)))),"Invalid/missing supplier VAT no; ","")&amp;IF(AND(L3670="Yes",K3670&lt;&gt;"Yes"),"VAT claimed without valid tax invoice; ","")&amp;IF(AND(L3670="Yes",ISNUMBER(SEARCH("blocked",G3670))),"Blocked input VAT claimed; ","")&amp;IF(AND(F3670="Import - VAT paid at customs (Box 8)",M3670=""),"Customs declaration no missing; ","")&amp;IF(AND(F3670="Import - Reverse charge (Box 9)",E3670="Saudi Arabia"),"RCM used for a local supplier; ","")&amp;IF(AND(L3670="Yes",NOT(OR(F3670="Standard domestic 15% (Box 7)",F3670="Import - VAT paid at customs (Box 8)",F3670="Import - Reverse charge (Box 9)"))),"VAT claimed on non-taxable category; ",""))</f>
        <v/>
      </c>
    </row>
    <row r="3671">
      <c r="A3671" s="17" t="n"/>
      <c r="B3671" s="14" t="n"/>
      <c r="C3671" s="14" t="n"/>
      <c r="D3671" s="16" t="n"/>
      <c r="E3671" s="14" t="n"/>
      <c r="F3671" s="14" t="n"/>
      <c r="G3671" s="14" t="n"/>
      <c r="H3671" s="19" t="n"/>
      <c r="I3671" s="19" t="n"/>
      <c r="J3671" s="34">
        <f>IF(A3671="","",H3671+I3671)</f>
        <v/>
      </c>
      <c r="K3671" s="14" t="n"/>
      <c r="L3671" s="14" t="n"/>
      <c r="M3671" s="14" t="n"/>
      <c r="N3671" s="14" t="n"/>
      <c r="O3671" s="20">
        <f>IF(A3671="","",SUMPRODUCT((A3671&gt;=Setup!$C$19:$C$30)*(A3671&lt;=Setup!$D$19:$D$30)*Setup!$A$19:$A$30))</f>
        <v/>
      </c>
      <c r="P3671" s="34">
        <f>IF(A3671="","",IF(OR(F3671="Standard domestic 15% (Box 7)",F3671="Import - VAT paid at customs (Box 8)",F3671="Import - Reverse charge (Box 9)"),ROUND(H3671*Setup!$B$9,2),0))</f>
        <v/>
      </c>
      <c r="Q3671" s="34">
        <f>IF(A3671="","",I3671-P3671)</f>
        <v/>
      </c>
      <c r="R3671" s="34">
        <f>IF(A3671="","",IF(L3671="Yes",I3671,0))</f>
        <v/>
      </c>
      <c r="S3671" s="34">
        <f>IF(A3671="","",IF(AND(L3671="Yes",K3671="Yes",NOT(ISNUMBER(SEARCH("blocked",G3671))),OR(F3671="Standard domestic 15% (Box 7)",F3671="Import - VAT paid at customs (Box 8)",F3671="Import - Reverse charge (Box 9)"),OR(F3671&lt;&gt;"Standard domestic 15% (Box 7)",AND(LEN(D3671)=15,LEFT(D3671,1)="3",RIGHT(D3671,1)="3",ISNUMBER(--D3671)))),I3671,0))</f>
        <v/>
      </c>
      <c r="T3671" s="34">
        <f>IF(A3671="","",R3671-S3671)</f>
        <v/>
      </c>
      <c r="U3671" s="23">
        <f>IF(A3671="","",IF(O3671=0,"Outside audit periods; ","")&amp;IF(F3671="","No VAT category; ","")&amp;IF(ABS(Q3671)&gt;Setup!$B$10,"VAT ≠ 15% × net; ","")&amp;IF(AND(F3671="Standard domestic 15% (Box 7)",NOT(AND(LEN(D3671)=15,LEFT(D3671,1)="3",RIGHT(D3671,1)="3",ISNUMBER(--D3671)))),"Invalid/missing supplier VAT no; ","")&amp;IF(AND(L3671="Yes",K3671&lt;&gt;"Yes"),"VAT claimed without valid tax invoice; ","")&amp;IF(AND(L3671="Yes",ISNUMBER(SEARCH("blocked",G3671))),"Blocked input VAT claimed; ","")&amp;IF(AND(F3671="Import - VAT paid at customs (Box 8)",M3671=""),"Customs declaration no missing; ","")&amp;IF(AND(F3671="Import - Reverse charge (Box 9)",E3671="Saudi Arabia"),"RCM used for a local supplier; ","")&amp;IF(AND(L3671="Yes",NOT(OR(F3671="Standard domestic 15% (Box 7)",F3671="Import - VAT paid at customs (Box 8)",F3671="Import - Reverse charge (Box 9)"))),"VAT claimed on non-taxable category; ",""))</f>
        <v/>
      </c>
    </row>
    <row r="3672">
      <c r="A3672" s="17" t="n"/>
      <c r="B3672" s="14" t="n"/>
      <c r="C3672" s="14" t="n"/>
      <c r="D3672" s="16" t="n"/>
      <c r="E3672" s="14" t="n"/>
      <c r="F3672" s="14" t="n"/>
      <c r="G3672" s="14" t="n"/>
      <c r="H3672" s="19" t="n"/>
      <c r="I3672" s="19" t="n"/>
      <c r="J3672" s="34">
        <f>IF(A3672="","",H3672+I3672)</f>
        <v/>
      </c>
      <c r="K3672" s="14" t="n"/>
      <c r="L3672" s="14" t="n"/>
      <c r="M3672" s="14" t="n"/>
      <c r="N3672" s="14" t="n"/>
      <c r="O3672" s="20">
        <f>IF(A3672="","",SUMPRODUCT((A3672&gt;=Setup!$C$19:$C$30)*(A3672&lt;=Setup!$D$19:$D$30)*Setup!$A$19:$A$30))</f>
        <v/>
      </c>
      <c r="P3672" s="34">
        <f>IF(A3672="","",IF(OR(F3672="Standard domestic 15% (Box 7)",F3672="Import - VAT paid at customs (Box 8)",F3672="Import - Reverse charge (Box 9)"),ROUND(H3672*Setup!$B$9,2),0))</f>
        <v/>
      </c>
      <c r="Q3672" s="34">
        <f>IF(A3672="","",I3672-P3672)</f>
        <v/>
      </c>
      <c r="R3672" s="34">
        <f>IF(A3672="","",IF(L3672="Yes",I3672,0))</f>
        <v/>
      </c>
      <c r="S3672" s="34">
        <f>IF(A3672="","",IF(AND(L3672="Yes",K3672="Yes",NOT(ISNUMBER(SEARCH("blocked",G3672))),OR(F3672="Standard domestic 15% (Box 7)",F3672="Import - VAT paid at customs (Box 8)",F3672="Import - Reverse charge (Box 9)"),OR(F3672&lt;&gt;"Standard domestic 15% (Box 7)",AND(LEN(D3672)=15,LEFT(D3672,1)="3",RIGHT(D3672,1)="3",ISNUMBER(--D3672)))),I3672,0))</f>
        <v/>
      </c>
      <c r="T3672" s="34">
        <f>IF(A3672="","",R3672-S3672)</f>
        <v/>
      </c>
      <c r="U3672" s="23">
        <f>IF(A3672="","",IF(O3672=0,"Outside audit periods; ","")&amp;IF(F3672="","No VAT category; ","")&amp;IF(ABS(Q3672)&gt;Setup!$B$10,"VAT ≠ 15% × net; ","")&amp;IF(AND(F3672="Standard domestic 15% (Box 7)",NOT(AND(LEN(D3672)=15,LEFT(D3672,1)="3",RIGHT(D3672,1)="3",ISNUMBER(--D3672)))),"Invalid/missing supplier VAT no; ","")&amp;IF(AND(L3672="Yes",K3672&lt;&gt;"Yes"),"VAT claimed without valid tax invoice; ","")&amp;IF(AND(L3672="Yes",ISNUMBER(SEARCH("blocked",G3672))),"Blocked input VAT claimed; ","")&amp;IF(AND(F3672="Import - VAT paid at customs (Box 8)",M3672=""),"Customs declaration no missing; ","")&amp;IF(AND(F3672="Import - Reverse charge (Box 9)",E3672="Saudi Arabia"),"RCM used for a local supplier; ","")&amp;IF(AND(L3672="Yes",NOT(OR(F3672="Standard domestic 15% (Box 7)",F3672="Import - VAT paid at customs (Box 8)",F3672="Import - Reverse charge (Box 9)"))),"VAT claimed on non-taxable category; ",""))</f>
        <v/>
      </c>
    </row>
    <row r="3673">
      <c r="A3673" s="17" t="n"/>
      <c r="B3673" s="14" t="n"/>
      <c r="C3673" s="14" t="n"/>
      <c r="D3673" s="16" t="n"/>
      <c r="E3673" s="14" t="n"/>
      <c r="F3673" s="14" t="n"/>
      <c r="G3673" s="14" t="n"/>
      <c r="H3673" s="19" t="n"/>
      <c r="I3673" s="19" t="n"/>
      <c r="J3673" s="34">
        <f>IF(A3673="","",H3673+I3673)</f>
        <v/>
      </c>
      <c r="K3673" s="14" t="n"/>
      <c r="L3673" s="14" t="n"/>
      <c r="M3673" s="14" t="n"/>
      <c r="N3673" s="14" t="n"/>
      <c r="O3673" s="20">
        <f>IF(A3673="","",SUMPRODUCT((A3673&gt;=Setup!$C$19:$C$30)*(A3673&lt;=Setup!$D$19:$D$30)*Setup!$A$19:$A$30))</f>
        <v/>
      </c>
      <c r="P3673" s="34">
        <f>IF(A3673="","",IF(OR(F3673="Standard domestic 15% (Box 7)",F3673="Import - VAT paid at customs (Box 8)",F3673="Import - Reverse charge (Box 9)"),ROUND(H3673*Setup!$B$9,2),0))</f>
        <v/>
      </c>
      <c r="Q3673" s="34">
        <f>IF(A3673="","",I3673-P3673)</f>
        <v/>
      </c>
      <c r="R3673" s="34">
        <f>IF(A3673="","",IF(L3673="Yes",I3673,0))</f>
        <v/>
      </c>
      <c r="S3673" s="34">
        <f>IF(A3673="","",IF(AND(L3673="Yes",K3673="Yes",NOT(ISNUMBER(SEARCH("blocked",G3673))),OR(F3673="Standard domestic 15% (Box 7)",F3673="Import - VAT paid at customs (Box 8)",F3673="Import - Reverse charge (Box 9)"),OR(F3673&lt;&gt;"Standard domestic 15% (Box 7)",AND(LEN(D3673)=15,LEFT(D3673,1)="3",RIGHT(D3673,1)="3",ISNUMBER(--D3673)))),I3673,0))</f>
        <v/>
      </c>
      <c r="T3673" s="34">
        <f>IF(A3673="","",R3673-S3673)</f>
        <v/>
      </c>
      <c r="U3673" s="23">
        <f>IF(A3673="","",IF(O3673=0,"Outside audit periods; ","")&amp;IF(F3673="","No VAT category; ","")&amp;IF(ABS(Q3673)&gt;Setup!$B$10,"VAT ≠ 15% × net; ","")&amp;IF(AND(F3673="Standard domestic 15% (Box 7)",NOT(AND(LEN(D3673)=15,LEFT(D3673,1)="3",RIGHT(D3673,1)="3",ISNUMBER(--D3673)))),"Invalid/missing supplier VAT no; ","")&amp;IF(AND(L3673="Yes",K3673&lt;&gt;"Yes"),"VAT claimed without valid tax invoice; ","")&amp;IF(AND(L3673="Yes",ISNUMBER(SEARCH("blocked",G3673))),"Blocked input VAT claimed; ","")&amp;IF(AND(F3673="Import - VAT paid at customs (Box 8)",M3673=""),"Customs declaration no missing; ","")&amp;IF(AND(F3673="Import - Reverse charge (Box 9)",E3673="Saudi Arabia"),"RCM used for a local supplier; ","")&amp;IF(AND(L3673="Yes",NOT(OR(F3673="Standard domestic 15% (Box 7)",F3673="Import - VAT paid at customs (Box 8)",F3673="Import - Reverse charge (Box 9)"))),"VAT claimed on non-taxable category; ",""))</f>
        <v/>
      </c>
    </row>
    <row r="3674">
      <c r="A3674" s="17" t="n"/>
      <c r="B3674" s="14" t="n"/>
      <c r="C3674" s="14" t="n"/>
      <c r="D3674" s="16" t="n"/>
      <c r="E3674" s="14" t="n"/>
      <c r="F3674" s="14" t="n"/>
      <c r="G3674" s="14" t="n"/>
      <c r="H3674" s="19" t="n"/>
      <c r="I3674" s="19" t="n"/>
      <c r="J3674" s="34">
        <f>IF(A3674="","",H3674+I3674)</f>
        <v/>
      </c>
      <c r="K3674" s="14" t="n"/>
      <c r="L3674" s="14" t="n"/>
      <c r="M3674" s="14" t="n"/>
      <c r="N3674" s="14" t="n"/>
      <c r="O3674" s="20">
        <f>IF(A3674="","",SUMPRODUCT((A3674&gt;=Setup!$C$19:$C$30)*(A3674&lt;=Setup!$D$19:$D$30)*Setup!$A$19:$A$30))</f>
        <v/>
      </c>
      <c r="P3674" s="34">
        <f>IF(A3674="","",IF(OR(F3674="Standard domestic 15% (Box 7)",F3674="Import - VAT paid at customs (Box 8)",F3674="Import - Reverse charge (Box 9)"),ROUND(H3674*Setup!$B$9,2),0))</f>
        <v/>
      </c>
      <c r="Q3674" s="34">
        <f>IF(A3674="","",I3674-P3674)</f>
        <v/>
      </c>
      <c r="R3674" s="34">
        <f>IF(A3674="","",IF(L3674="Yes",I3674,0))</f>
        <v/>
      </c>
      <c r="S3674" s="34">
        <f>IF(A3674="","",IF(AND(L3674="Yes",K3674="Yes",NOT(ISNUMBER(SEARCH("blocked",G3674))),OR(F3674="Standard domestic 15% (Box 7)",F3674="Import - VAT paid at customs (Box 8)",F3674="Import - Reverse charge (Box 9)"),OR(F3674&lt;&gt;"Standard domestic 15% (Box 7)",AND(LEN(D3674)=15,LEFT(D3674,1)="3",RIGHT(D3674,1)="3",ISNUMBER(--D3674)))),I3674,0))</f>
        <v/>
      </c>
      <c r="T3674" s="34">
        <f>IF(A3674="","",R3674-S3674)</f>
        <v/>
      </c>
      <c r="U3674" s="23">
        <f>IF(A3674="","",IF(O3674=0,"Outside audit periods; ","")&amp;IF(F3674="","No VAT category; ","")&amp;IF(ABS(Q3674)&gt;Setup!$B$10,"VAT ≠ 15% × net; ","")&amp;IF(AND(F3674="Standard domestic 15% (Box 7)",NOT(AND(LEN(D3674)=15,LEFT(D3674,1)="3",RIGHT(D3674,1)="3",ISNUMBER(--D3674)))),"Invalid/missing supplier VAT no; ","")&amp;IF(AND(L3674="Yes",K3674&lt;&gt;"Yes"),"VAT claimed without valid tax invoice; ","")&amp;IF(AND(L3674="Yes",ISNUMBER(SEARCH("blocked",G3674))),"Blocked input VAT claimed; ","")&amp;IF(AND(F3674="Import - VAT paid at customs (Box 8)",M3674=""),"Customs declaration no missing; ","")&amp;IF(AND(F3674="Import - Reverse charge (Box 9)",E3674="Saudi Arabia"),"RCM used for a local supplier; ","")&amp;IF(AND(L3674="Yes",NOT(OR(F3674="Standard domestic 15% (Box 7)",F3674="Import - VAT paid at customs (Box 8)",F3674="Import - Reverse charge (Box 9)"))),"VAT claimed on non-taxable category; ",""))</f>
        <v/>
      </c>
    </row>
    <row r="3675">
      <c r="A3675" s="17" t="n"/>
      <c r="B3675" s="14" t="n"/>
      <c r="C3675" s="14" t="n"/>
      <c r="D3675" s="16" t="n"/>
      <c r="E3675" s="14" t="n"/>
      <c r="F3675" s="14" t="n"/>
      <c r="G3675" s="14" t="n"/>
      <c r="H3675" s="19" t="n"/>
      <c r="I3675" s="19" t="n"/>
      <c r="J3675" s="34">
        <f>IF(A3675="","",H3675+I3675)</f>
        <v/>
      </c>
      <c r="K3675" s="14" t="n"/>
      <c r="L3675" s="14" t="n"/>
      <c r="M3675" s="14" t="n"/>
      <c r="N3675" s="14" t="n"/>
      <c r="O3675" s="20">
        <f>IF(A3675="","",SUMPRODUCT((A3675&gt;=Setup!$C$19:$C$30)*(A3675&lt;=Setup!$D$19:$D$30)*Setup!$A$19:$A$30))</f>
        <v/>
      </c>
      <c r="P3675" s="34">
        <f>IF(A3675="","",IF(OR(F3675="Standard domestic 15% (Box 7)",F3675="Import - VAT paid at customs (Box 8)",F3675="Import - Reverse charge (Box 9)"),ROUND(H3675*Setup!$B$9,2),0))</f>
        <v/>
      </c>
      <c r="Q3675" s="34">
        <f>IF(A3675="","",I3675-P3675)</f>
        <v/>
      </c>
      <c r="R3675" s="34">
        <f>IF(A3675="","",IF(L3675="Yes",I3675,0))</f>
        <v/>
      </c>
      <c r="S3675" s="34">
        <f>IF(A3675="","",IF(AND(L3675="Yes",K3675="Yes",NOT(ISNUMBER(SEARCH("blocked",G3675))),OR(F3675="Standard domestic 15% (Box 7)",F3675="Import - VAT paid at customs (Box 8)",F3675="Import - Reverse charge (Box 9)"),OR(F3675&lt;&gt;"Standard domestic 15% (Box 7)",AND(LEN(D3675)=15,LEFT(D3675,1)="3",RIGHT(D3675,1)="3",ISNUMBER(--D3675)))),I3675,0))</f>
        <v/>
      </c>
      <c r="T3675" s="34">
        <f>IF(A3675="","",R3675-S3675)</f>
        <v/>
      </c>
      <c r="U3675" s="23">
        <f>IF(A3675="","",IF(O3675=0,"Outside audit periods; ","")&amp;IF(F3675="","No VAT category; ","")&amp;IF(ABS(Q3675)&gt;Setup!$B$10,"VAT ≠ 15% × net; ","")&amp;IF(AND(F3675="Standard domestic 15% (Box 7)",NOT(AND(LEN(D3675)=15,LEFT(D3675,1)="3",RIGHT(D3675,1)="3",ISNUMBER(--D3675)))),"Invalid/missing supplier VAT no; ","")&amp;IF(AND(L3675="Yes",K3675&lt;&gt;"Yes"),"VAT claimed without valid tax invoice; ","")&amp;IF(AND(L3675="Yes",ISNUMBER(SEARCH("blocked",G3675))),"Blocked input VAT claimed; ","")&amp;IF(AND(F3675="Import - VAT paid at customs (Box 8)",M3675=""),"Customs declaration no missing; ","")&amp;IF(AND(F3675="Import - Reverse charge (Box 9)",E3675="Saudi Arabia"),"RCM used for a local supplier; ","")&amp;IF(AND(L3675="Yes",NOT(OR(F3675="Standard domestic 15% (Box 7)",F3675="Import - VAT paid at customs (Box 8)",F3675="Import - Reverse charge (Box 9)"))),"VAT claimed on non-taxable category; ",""))</f>
        <v/>
      </c>
    </row>
    <row r="3676">
      <c r="A3676" s="17" t="n"/>
      <c r="B3676" s="14" t="n"/>
      <c r="C3676" s="14" t="n"/>
      <c r="D3676" s="16" t="n"/>
      <c r="E3676" s="14" t="n"/>
      <c r="F3676" s="14" t="n"/>
      <c r="G3676" s="14" t="n"/>
      <c r="H3676" s="19" t="n"/>
      <c r="I3676" s="19" t="n"/>
      <c r="J3676" s="34">
        <f>IF(A3676="","",H3676+I3676)</f>
        <v/>
      </c>
      <c r="K3676" s="14" t="n"/>
      <c r="L3676" s="14" t="n"/>
      <c r="M3676" s="14" t="n"/>
      <c r="N3676" s="14" t="n"/>
      <c r="O3676" s="20">
        <f>IF(A3676="","",SUMPRODUCT((A3676&gt;=Setup!$C$19:$C$30)*(A3676&lt;=Setup!$D$19:$D$30)*Setup!$A$19:$A$30))</f>
        <v/>
      </c>
      <c r="P3676" s="34">
        <f>IF(A3676="","",IF(OR(F3676="Standard domestic 15% (Box 7)",F3676="Import - VAT paid at customs (Box 8)",F3676="Import - Reverse charge (Box 9)"),ROUND(H3676*Setup!$B$9,2),0))</f>
        <v/>
      </c>
      <c r="Q3676" s="34">
        <f>IF(A3676="","",I3676-P3676)</f>
        <v/>
      </c>
      <c r="R3676" s="34">
        <f>IF(A3676="","",IF(L3676="Yes",I3676,0))</f>
        <v/>
      </c>
      <c r="S3676" s="34">
        <f>IF(A3676="","",IF(AND(L3676="Yes",K3676="Yes",NOT(ISNUMBER(SEARCH("blocked",G3676))),OR(F3676="Standard domestic 15% (Box 7)",F3676="Import - VAT paid at customs (Box 8)",F3676="Import - Reverse charge (Box 9)"),OR(F3676&lt;&gt;"Standard domestic 15% (Box 7)",AND(LEN(D3676)=15,LEFT(D3676,1)="3",RIGHT(D3676,1)="3",ISNUMBER(--D3676)))),I3676,0))</f>
        <v/>
      </c>
      <c r="T3676" s="34">
        <f>IF(A3676="","",R3676-S3676)</f>
        <v/>
      </c>
      <c r="U3676" s="23">
        <f>IF(A3676="","",IF(O3676=0,"Outside audit periods; ","")&amp;IF(F3676="","No VAT category; ","")&amp;IF(ABS(Q3676)&gt;Setup!$B$10,"VAT ≠ 15% × net; ","")&amp;IF(AND(F3676="Standard domestic 15% (Box 7)",NOT(AND(LEN(D3676)=15,LEFT(D3676,1)="3",RIGHT(D3676,1)="3",ISNUMBER(--D3676)))),"Invalid/missing supplier VAT no; ","")&amp;IF(AND(L3676="Yes",K3676&lt;&gt;"Yes"),"VAT claimed without valid tax invoice; ","")&amp;IF(AND(L3676="Yes",ISNUMBER(SEARCH("blocked",G3676))),"Blocked input VAT claimed; ","")&amp;IF(AND(F3676="Import - VAT paid at customs (Box 8)",M3676=""),"Customs declaration no missing; ","")&amp;IF(AND(F3676="Import - Reverse charge (Box 9)",E3676="Saudi Arabia"),"RCM used for a local supplier; ","")&amp;IF(AND(L3676="Yes",NOT(OR(F3676="Standard domestic 15% (Box 7)",F3676="Import - VAT paid at customs (Box 8)",F3676="Import - Reverse charge (Box 9)"))),"VAT claimed on non-taxable category; ",""))</f>
        <v/>
      </c>
    </row>
    <row r="3677">
      <c r="A3677" s="17" t="n"/>
      <c r="B3677" s="14" t="n"/>
      <c r="C3677" s="14" t="n"/>
      <c r="D3677" s="16" t="n"/>
      <c r="E3677" s="14" t="n"/>
      <c r="F3677" s="14" t="n"/>
      <c r="G3677" s="14" t="n"/>
      <c r="H3677" s="19" t="n"/>
      <c r="I3677" s="19" t="n"/>
      <c r="J3677" s="34">
        <f>IF(A3677="","",H3677+I3677)</f>
        <v/>
      </c>
      <c r="K3677" s="14" t="n"/>
      <c r="L3677" s="14" t="n"/>
      <c r="M3677" s="14" t="n"/>
      <c r="N3677" s="14" t="n"/>
      <c r="O3677" s="20">
        <f>IF(A3677="","",SUMPRODUCT((A3677&gt;=Setup!$C$19:$C$30)*(A3677&lt;=Setup!$D$19:$D$30)*Setup!$A$19:$A$30))</f>
        <v/>
      </c>
      <c r="P3677" s="34">
        <f>IF(A3677="","",IF(OR(F3677="Standard domestic 15% (Box 7)",F3677="Import - VAT paid at customs (Box 8)",F3677="Import - Reverse charge (Box 9)"),ROUND(H3677*Setup!$B$9,2),0))</f>
        <v/>
      </c>
      <c r="Q3677" s="34">
        <f>IF(A3677="","",I3677-P3677)</f>
        <v/>
      </c>
      <c r="R3677" s="34">
        <f>IF(A3677="","",IF(L3677="Yes",I3677,0))</f>
        <v/>
      </c>
      <c r="S3677" s="34">
        <f>IF(A3677="","",IF(AND(L3677="Yes",K3677="Yes",NOT(ISNUMBER(SEARCH("blocked",G3677))),OR(F3677="Standard domestic 15% (Box 7)",F3677="Import - VAT paid at customs (Box 8)",F3677="Import - Reverse charge (Box 9)"),OR(F3677&lt;&gt;"Standard domestic 15% (Box 7)",AND(LEN(D3677)=15,LEFT(D3677,1)="3",RIGHT(D3677,1)="3",ISNUMBER(--D3677)))),I3677,0))</f>
        <v/>
      </c>
      <c r="T3677" s="34">
        <f>IF(A3677="","",R3677-S3677)</f>
        <v/>
      </c>
      <c r="U3677" s="23">
        <f>IF(A3677="","",IF(O3677=0,"Outside audit periods; ","")&amp;IF(F3677="","No VAT category; ","")&amp;IF(ABS(Q3677)&gt;Setup!$B$10,"VAT ≠ 15% × net; ","")&amp;IF(AND(F3677="Standard domestic 15% (Box 7)",NOT(AND(LEN(D3677)=15,LEFT(D3677,1)="3",RIGHT(D3677,1)="3",ISNUMBER(--D3677)))),"Invalid/missing supplier VAT no; ","")&amp;IF(AND(L3677="Yes",K3677&lt;&gt;"Yes"),"VAT claimed without valid tax invoice; ","")&amp;IF(AND(L3677="Yes",ISNUMBER(SEARCH("blocked",G3677))),"Blocked input VAT claimed; ","")&amp;IF(AND(F3677="Import - VAT paid at customs (Box 8)",M3677=""),"Customs declaration no missing; ","")&amp;IF(AND(F3677="Import - Reverse charge (Box 9)",E3677="Saudi Arabia"),"RCM used for a local supplier; ","")&amp;IF(AND(L3677="Yes",NOT(OR(F3677="Standard domestic 15% (Box 7)",F3677="Import - VAT paid at customs (Box 8)",F3677="Import - Reverse charge (Box 9)"))),"VAT claimed on non-taxable category; ",""))</f>
        <v/>
      </c>
    </row>
    <row r="3678">
      <c r="A3678" s="17" t="n"/>
      <c r="B3678" s="14" t="n"/>
      <c r="C3678" s="14" t="n"/>
      <c r="D3678" s="16" t="n"/>
      <c r="E3678" s="14" t="n"/>
      <c r="F3678" s="14" t="n"/>
      <c r="G3678" s="14" t="n"/>
      <c r="H3678" s="19" t="n"/>
      <c r="I3678" s="19" t="n"/>
      <c r="J3678" s="34">
        <f>IF(A3678="","",H3678+I3678)</f>
        <v/>
      </c>
      <c r="K3678" s="14" t="n"/>
      <c r="L3678" s="14" t="n"/>
      <c r="M3678" s="14" t="n"/>
      <c r="N3678" s="14" t="n"/>
      <c r="O3678" s="20">
        <f>IF(A3678="","",SUMPRODUCT((A3678&gt;=Setup!$C$19:$C$30)*(A3678&lt;=Setup!$D$19:$D$30)*Setup!$A$19:$A$30))</f>
        <v/>
      </c>
      <c r="P3678" s="34">
        <f>IF(A3678="","",IF(OR(F3678="Standard domestic 15% (Box 7)",F3678="Import - VAT paid at customs (Box 8)",F3678="Import - Reverse charge (Box 9)"),ROUND(H3678*Setup!$B$9,2),0))</f>
        <v/>
      </c>
      <c r="Q3678" s="34">
        <f>IF(A3678="","",I3678-P3678)</f>
        <v/>
      </c>
      <c r="R3678" s="34">
        <f>IF(A3678="","",IF(L3678="Yes",I3678,0))</f>
        <v/>
      </c>
      <c r="S3678" s="34">
        <f>IF(A3678="","",IF(AND(L3678="Yes",K3678="Yes",NOT(ISNUMBER(SEARCH("blocked",G3678))),OR(F3678="Standard domestic 15% (Box 7)",F3678="Import - VAT paid at customs (Box 8)",F3678="Import - Reverse charge (Box 9)"),OR(F3678&lt;&gt;"Standard domestic 15% (Box 7)",AND(LEN(D3678)=15,LEFT(D3678,1)="3",RIGHT(D3678,1)="3",ISNUMBER(--D3678)))),I3678,0))</f>
        <v/>
      </c>
      <c r="T3678" s="34">
        <f>IF(A3678="","",R3678-S3678)</f>
        <v/>
      </c>
      <c r="U3678" s="23">
        <f>IF(A3678="","",IF(O3678=0,"Outside audit periods; ","")&amp;IF(F3678="","No VAT category; ","")&amp;IF(ABS(Q3678)&gt;Setup!$B$10,"VAT ≠ 15% × net; ","")&amp;IF(AND(F3678="Standard domestic 15% (Box 7)",NOT(AND(LEN(D3678)=15,LEFT(D3678,1)="3",RIGHT(D3678,1)="3",ISNUMBER(--D3678)))),"Invalid/missing supplier VAT no; ","")&amp;IF(AND(L3678="Yes",K3678&lt;&gt;"Yes"),"VAT claimed without valid tax invoice; ","")&amp;IF(AND(L3678="Yes",ISNUMBER(SEARCH("blocked",G3678))),"Blocked input VAT claimed; ","")&amp;IF(AND(F3678="Import - VAT paid at customs (Box 8)",M3678=""),"Customs declaration no missing; ","")&amp;IF(AND(F3678="Import - Reverse charge (Box 9)",E3678="Saudi Arabia"),"RCM used for a local supplier; ","")&amp;IF(AND(L3678="Yes",NOT(OR(F3678="Standard domestic 15% (Box 7)",F3678="Import - VAT paid at customs (Box 8)",F3678="Import - Reverse charge (Box 9)"))),"VAT claimed on non-taxable category; ",""))</f>
        <v/>
      </c>
    </row>
    <row r="3679">
      <c r="A3679" s="17" t="n"/>
      <c r="B3679" s="14" t="n"/>
      <c r="C3679" s="14" t="n"/>
      <c r="D3679" s="16" t="n"/>
      <c r="E3679" s="14" t="n"/>
      <c r="F3679" s="14" t="n"/>
      <c r="G3679" s="14" t="n"/>
      <c r="H3679" s="19" t="n"/>
      <c r="I3679" s="19" t="n"/>
      <c r="J3679" s="34">
        <f>IF(A3679="","",H3679+I3679)</f>
        <v/>
      </c>
      <c r="K3679" s="14" t="n"/>
      <c r="L3679" s="14" t="n"/>
      <c r="M3679" s="14" t="n"/>
      <c r="N3679" s="14" t="n"/>
      <c r="O3679" s="20">
        <f>IF(A3679="","",SUMPRODUCT((A3679&gt;=Setup!$C$19:$C$30)*(A3679&lt;=Setup!$D$19:$D$30)*Setup!$A$19:$A$30))</f>
        <v/>
      </c>
      <c r="P3679" s="34">
        <f>IF(A3679="","",IF(OR(F3679="Standard domestic 15% (Box 7)",F3679="Import - VAT paid at customs (Box 8)",F3679="Import - Reverse charge (Box 9)"),ROUND(H3679*Setup!$B$9,2),0))</f>
        <v/>
      </c>
      <c r="Q3679" s="34">
        <f>IF(A3679="","",I3679-P3679)</f>
        <v/>
      </c>
      <c r="R3679" s="34">
        <f>IF(A3679="","",IF(L3679="Yes",I3679,0))</f>
        <v/>
      </c>
      <c r="S3679" s="34">
        <f>IF(A3679="","",IF(AND(L3679="Yes",K3679="Yes",NOT(ISNUMBER(SEARCH("blocked",G3679))),OR(F3679="Standard domestic 15% (Box 7)",F3679="Import - VAT paid at customs (Box 8)",F3679="Import - Reverse charge (Box 9)"),OR(F3679&lt;&gt;"Standard domestic 15% (Box 7)",AND(LEN(D3679)=15,LEFT(D3679,1)="3",RIGHT(D3679,1)="3",ISNUMBER(--D3679)))),I3679,0))</f>
        <v/>
      </c>
      <c r="T3679" s="34">
        <f>IF(A3679="","",R3679-S3679)</f>
        <v/>
      </c>
      <c r="U3679" s="23">
        <f>IF(A3679="","",IF(O3679=0,"Outside audit periods; ","")&amp;IF(F3679="","No VAT category; ","")&amp;IF(ABS(Q3679)&gt;Setup!$B$10,"VAT ≠ 15% × net; ","")&amp;IF(AND(F3679="Standard domestic 15% (Box 7)",NOT(AND(LEN(D3679)=15,LEFT(D3679,1)="3",RIGHT(D3679,1)="3",ISNUMBER(--D3679)))),"Invalid/missing supplier VAT no; ","")&amp;IF(AND(L3679="Yes",K3679&lt;&gt;"Yes"),"VAT claimed without valid tax invoice; ","")&amp;IF(AND(L3679="Yes",ISNUMBER(SEARCH("blocked",G3679))),"Blocked input VAT claimed; ","")&amp;IF(AND(F3679="Import - VAT paid at customs (Box 8)",M3679=""),"Customs declaration no missing; ","")&amp;IF(AND(F3679="Import - Reverse charge (Box 9)",E3679="Saudi Arabia"),"RCM used for a local supplier; ","")&amp;IF(AND(L3679="Yes",NOT(OR(F3679="Standard domestic 15% (Box 7)",F3679="Import - VAT paid at customs (Box 8)",F3679="Import - Reverse charge (Box 9)"))),"VAT claimed on non-taxable category; ",""))</f>
        <v/>
      </c>
    </row>
    <row r="3680">
      <c r="A3680" s="17" t="n"/>
      <c r="B3680" s="14" t="n"/>
      <c r="C3680" s="14" t="n"/>
      <c r="D3680" s="16" t="n"/>
      <c r="E3680" s="14" t="n"/>
      <c r="F3680" s="14" t="n"/>
      <c r="G3680" s="14" t="n"/>
      <c r="H3680" s="19" t="n"/>
      <c r="I3680" s="19" t="n"/>
      <c r="J3680" s="34">
        <f>IF(A3680="","",H3680+I3680)</f>
        <v/>
      </c>
      <c r="K3680" s="14" t="n"/>
      <c r="L3680" s="14" t="n"/>
      <c r="M3680" s="14" t="n"/>
      <c r="N3680" s="14" t="n"/>
      <c r="O3680" s="20">
        <f>IF(A3680="","",SUMPRODUCT((A3680&gt;=Setup!$C$19:$C$30)*(A3680&lt;=Setup!$D$19:$D$30)*Setup!$A$19:$A$30))</f>
        <v/>
      </c>
      <c r="P3680" s="34">
        <f>IF(A3680="","",IF(OR(F3680="Standard domestic 15% (Box 7)",F3680="Import - VAT paid at customs (Box 8)",F3680="Import - Reverse charge (Box 9)"),ROUND(H3680*Setup!$B$9,2),0))</f>
        <v/>
      </c>
      <c r="Q3680" s="34">
        <f>IF(A3680="","",I3680-P3680)</f>
        <v/>
      </c>
      <c r="R3680" s="34">
        <f>IF(A3680="","",IF(L3680="Yes",I3680,0))</f>
        <v/>
      </c>
      <c r="S3680" s="34">
        <f>IF(A3680="","",IF(AND(L3680="Yes",K3680="Yes",NOT(ISNUMBER(SEARCH("blocked",G3680))),OR(F3680="Standard domestic 15% (Box 7)",F3680="Import - VAT paid at customs (Box 8)",F3680="Import - Reverse charge (Box 9)"),OR(F3680&lt;&gt;"Standard domestic 15% (Box 7)",AND(LEN(D3680)=15,LEFT(D3680,1)="3",RIGHT(D3680,1)="3",ISNUMBER(--D3680)))),I3680,0))</f>
        <v/>
      </c>
      <c r="T3680" s="34">
        <f>IF(A3680="","",R3680-S3680)</f>
        <v/>
      </c>
      <c r="U3680" s="23">
        <f>IF(A3680="","",IF(O3680=0,"Outside audit periods; ","")&amp;IF(F3680="","No VAT category; ","")&amp;IF(ABS(Q3680)&gt;Setup!$B$10,"VAT ≠ 15% × net; ","")&amp;IF(AND(F3680="Standard domestic 15% (Box 7)",NOT(AND(LEN(D3680)=15,LEFT(D3680,1)="3",RIGHT(D3680,1)="3",ISNUMBER(--D3680)))),"Invalid/missing supplier VAT no; ","")&amp;IF(AND(L3680="Yes",K3680&lt;&gt;"Yes"),"VAT claimed without valid tax invoice; ","")&amp;IF(AND(L3680="Yes",ISNUMBER(SEARCH("blocked",G3680))),"Blocked input VAT claimed; ","")&amp;IF(AND(F3680="Import - VAT paid at customs (Box 8)",M3680=""),"Customs declaration no missing; ","")&amp;IF(AND(F3680="Import - Reverse charge (Box 9)",E3680="Saudi Arabia"),"RCM used for a local supplier; ","")&amp;IF(AND(L3680="Yes",NOT(OR(F3680="Standard domestic 15% (Box 7)",F3680="Import - VAT paid at customs (Box 8)",F3680="Import - Reverse charge (Box 9)"))),"VAT claimed on non-taxable category; ",""))</f>
        <v/>
      </c>
    </row>
    <row r="3681">
      <c r="A3681" s="17" t="n"/>
      <c r="B3681" s="14" t="n"/>
      <c r="C3681" s="14" t="n"/>
      <c r="D3681" s="16" t="n"/>
      <c r="E3681" s="14" t="n"/>
      <c r="F3681" s="14" t="n"/>
      <c r="G3681" s="14" t="n"/>
      <c r="H3681" s="19" t="n"/>
      <c r="I3681" s="19" t="n"/>
      <c r="J3681" s="34">
        <f>IF(A3681="","",H3681+I3681)</f>
        <v/>
      </c>
      <c r="K3681" s="14" t="n"/>
      <c r="L3681" s="14" t="n"/>
      <c r="M3681" s="14" t="n"/>
      <c r="N3681" s="14" t="n"/>
      <c r="O3681" s="20">
        <f>IF(A3681="","",SUMPRODUCT((A3681&gt;=Setup!$C$19:$C$30)*(A3681&lt;=Setup!$D$19:$D$30)*Setup!$A$19:$A$30))</f>
        <v/>
      </c>
      <c r="P3681" s="34">
        <f>IF(A3681="","",IF(OR(F3681="Standard domestic 15% (Box 7)",F3681="Import - VAT paid at customs (Box 8)",F3681="Import - Reverse charge (Box 9)"),ROUND(H3681*Setup!$B$9,2),0))</f>
        <v/>
      </c>
      <c r="Q3681" s="34">
        <f>IF(A3681="","",I3681-P3681)</f>
        <v/>
      </c>
      <c r="R3681" s="34">
        <f>IF(A3681="","",IF(L3681="Yes",I3681,0))</f>
        <v/>
      </c>
      <c r="S3681" s="34">
        <f>IF(A3681="","",IF(AND(L3681="Yes",K3681="Yes",NOT(ISNUMBER(SEARCH("blocked",G3681))),OR(F3681="Standard domestic 15% (Box 7)",F3681="Import - VAT paid at customs (Box 8)",F3681="Import - Reverse charge (Box 9)"),OR(F3681&lt;&gt;"Standard domestic 15% (Box 7)",AND(LEN(D3681)=15,LEFT(D3681,1)="3",RIGHT(D3681,1)="3",ISNUMBER(--D3681)))),I3681,0))</f>
        <v/>
      </c>
      <c r="T3681" s="34">
        <f>IF(A3681="","",R3681-S3681)</f>
        <v/>
      </c>
      <c r="U3681" s="23">
        <f>IF(A3681="","",IF(O3681=0,"Outside audit periods; ","")&amp;IF(F3681="","No VAT category; ","")&amp;IF(ABS(Q3681)&gt;Setup!$B$10,"VAT ≠ 15% × net; ","")&amp;IF(AND(F3681="Standard domestic 15% (Box 7)",NOT(AND(LEN(D3681)=15,LEFT(D3681,1)="3",RIGHT(D3681,1)="3",ISNUMBER(--D3681)))),"Invalid/missing supplier VAT no; ","")&amp;IF(AND(L3681="Yes",K3681&lt;&gt;"Yes"),"VAT claimed without valid tax invoice; ","")&amp;IF(AND(L3681="Yes",ISNUMBER(SEARCH("blocked",G3681))),"Blocked input VAT claimed; ","")&amp;IF(AND(F3681="Import - VAT paid at customs (Box 8)",M3681=""),"Customs declaration no missing; ","")&amp;IF(AND(F3681="Import - Reverse charge (Box 9)",E3681="Saudi Arabia"),"RCM used for a local supplier; ","")&amp;IF(AND(L3681="Yes",NOT(OR(F3681="Standard domestic 15% (Box 7)",F3681="Import - VAT paid at customs (Box 8)",F3681="Import - Reverse charge (Box 9)"))),"VAT claimed on non-taxable category; ",""))</f>
        <v/>
      </c>
    </row>
    <row r="3682">
      <c r="A3682" s="17" t="n"/>
      <c r="B3682" s="14" t="n"/>
      <c r="C3682" s="14" t="n"/>
      <c r="D3682" s="16" t="n"/>
      <c r="E3682" s="14" t="n"/>
      <c r="F3682" s="14" t="n"/>
      <c r="G3682" s="14" t="n"/>
      <c r="H3682" s="19" t="n"/>
      <c r="I3682" s="19" t="n"/>
      <c r="J3682" s="34">
        <f>IF(A3682="","",H3682+I3682)</f>
        <v/>
      </c>
      <c r="K3682" s="14" t="n"/>
      <c r="L3682" s="14" t="n"/>
      <c r="M3682" s="14" t="n"/>
      <c r="N3682" s="14" t="n"/>
      <c r="O3682" s="20">
        <f>IF(A3682="","",SUMPRODUCT((A3682&gt;=Setup!$C$19:$C$30)*(A3682&lt;=Setup!$D$19:$D$30)*Setup!$A$19:$A$30))</f>
        <v/>
      </c>
      <c r="P3682" s="34">
        <f>IF(A3682="","",IF(OR(F3682="Standard domestic 15% (Box 7)",F3682="Import - VAT paid at customs (Box 8)",F3682="Import - Reverse charge (Box 9)"),ROUND(H3682*Setup!$B$9,2),0))</f>
        <v/>
      </c>
      <c r="Q3682" s="34">
        <f>IF(A3682="","",I3682-P3682)</f>
        <v/>
      </c>
      <c r="R3682" s="34">
        <f>IF(A3682="","",IF(L3682="Yes",I3682,0))</f>
        <v/>
      </c>
      <c r="S3682" s="34">
        <f>IF(A3682="","",IF(AND(L3682="Yes",K3682="Yes",NOT(ISNUMBER(SEARCH("blocked",G3682))),OR(F3682="Standard domestic 15% (Box 7)",F3682="Import - VAT paid at customs (Box 8)",F3682="Import - Reverse charge (Box 9)"),OR(F3682&lt;&gt;"Standard domestic 15% (Box 7)",AND(LEN(D3682)=15,LEFT(D3682,1)="3",RIGHT(D3682,1)="3",ISNUMBER(--D3682)))),I3682,0))</f>
        <v/>
      </c>
      <c r="T3682" s="34">
        <f>IF(A3682="","",R3682-S3682)</f>
        <v/>
      </c>
      <c r="U3682" s="23">
        <f>IF(A3682="","",IF(O3682=0,"Outside audit periods; ","")&amp;IF(F3682="","No VAT category; ","")&amp;IF(ABS(Q3682)&gt;Setup!$B$10,"VAT ≠ 15% × net; ","")&amp;IF(AND(F3682="Standard domestic 15% (Box 7)",NOT(AND(LEN(D3682)=15,LEFT(D3682,1)="3",RIGHT(D3682,1)="3",ISNUMBER(--D3682)))),"Invalid/missing supplier VAT no; ","")&amp;IF(AND(L3682="Yes",K3682&lt;&gt;"Yes"),"VAT claimed without valid tax invoice; ","")&amp;IF(AND(L3682="Yes",ISNUMBER(SEARCH("blocked",G3682))),"Blocked input VAT claimed; ","")&amp;IF(AND(F3682="Import - VAT paid at customs (Box 8)",M3682=""),"Customs declaration no missing; ","")&amp;IF(AND(F3682="Import - Reverse charge (Box 9)",E3682="Saudi Arabia"),"RCM used for a local supplier; ","")&amp;IF(AND(L3682="Yes",NOT(OR(F3682="Standard domestic 15% (Box 7)",F3682="Import - VAT paid at customs (Box 8)",F3682="Import - Reverse charge (Box 9)"))),"VAT claimed on non-taxable category; ",""))</f>
        <v/>
      </c>
    </row>
    <row r="3683">
      <c r="A3683" s="17" t="n"/>
      <c r="B3683" s="14" t="n"/>
      <c r="C3683" s="14" t="n"/>
      <c r="D3683" s="16" t="n"/>
      <c r="E3683" s="14" t="n"/>
      <c r="F3683" s="14" t="n"/>
      <c r="G3683" s="14" t="n"/>
      <c r="H3683" s="19" t="n"/>
      <c r="I3683" s="19" t="n"/>
      <c r="J3683" s="34">
        <f>IF(A3683="","",H3683+I3683)</f>
        <v/>
      </c>
      <c r="K3683" s="14" t="n"/>
      <c r="L3683" s="14" t="n"/>
      <c r="M3683" s="14" t="n"/>
      <c r="N3683" s="14" t="n"/>
      <c r="O3683" s="20">
        <f>IF(A3683="","",SUMPRODUCT((A3683&gt;=Setup!$C$19:$C$30)*(A3683&lt;=Setup!$D$19:$D$30)*Setup!$A$19:$A$30))</f>
        <v/>
      </c>
      <c r="P3683" s="34">
        <f>IF(A3683="","",IF(OR(F3683="Standard domestic 15% (Box 7)",F3683="Import - VAT paid at customs (Box 8)",F3683="Import - Reverse charge (Box 9)"),ROUND(H3683*Setup!$B$9,2),0))</f>
        <v/>
      </c>
      <c r="Q3683" s="34">
        <f>IF(A3683="","",I3683-P3683)</f>
        <v/>
      </c>
      <c r="R3683" s="34">
        <f>IF(A3683="","",IF(L3683="Yes",I3683,0))</f>
        <v/>
      </c>
      <c r="S3683" s="34">
        <f>IF(A3683="","",IF(AND(L3683="Yes",K3683="Yes",NOT(ISNUMBER(SEARCH("blocked",G3683))),OR(F3683="Standard domestic 15% (Box 7)",F3683="Import - VAT paid at customs (Box 8)",F3683="Import - Reverse charge (Box 9)"),OR(F3683&lt;&gt;"Standard domestic 15% (Box 7)",AND(LEN(D3683)=15,LEFT(D3683,1)="3",RIGHT(D3683,1)="3",ISNUMBER(--D3683)))),I3683,0))</f>
        <v/>
      </c>
      <c r="T3683" s="34">
        <f>IF(A3683="","",R3683-S3683)</f>
        <v/>
      </c>
      <c r="U3683" s="23">
        <f>IF(A3683="","",IF(O3683=0,"Outside audit periods; ","")&amp;IF(F3683="","No VAT category; ","")&amp;IF(ABS(Q3683)&gt;Setup!$B$10,"VAT ≠ 15% × net; ","")&amp;IF(AND(F3683="Standard domestic 15% (Box 7)",NOT(AND(LEN(D3683)=15,LEFT(D3683,1)="3",RIGHT(D3683,1)="3",ISNUMBER(--D3683)))),"Invalid/missing supplier VAT no; ","")&amp;IF(AND(L3683="Yes",K3683&lt;&gt;"Yes"),"VAT claimed without valid tax invoice; ","")&amp;IF(AND(L3683="Yes",ISNUMBER(SEARCH("blocked",G3683))),"Blocked input VAT claimed; ","")&amp;IF(AND(F3683="Import - VAT paid at customs (Box 8)",M3683=""),"Customs declaration no missing; ","")&amp;IF(AND(F3683="Import - Reverse charge (Box 9)",E3683="Saudi Arabia"),"RCM used for a local supplier; ","")&amp;IF(AND(L3683="Yes",NOT(OR(F3683="Standard domestic 15% (Box 7)",F3683="Import - VAT paid at customs (Box 8)",F3683="Import - Reverse charge (Box 9)"))),"VAT claimed on non-taxable category; ",""))</f>
        <v/>
      </c>
    </row>
    <row r="3684">
      <c r="A3684" s="17" t="n"/>
      <c r="B3684" s="14" t="n"/>
      <c r="C3684" s="14" t="n"/>
      <c r="D3684" s="16" t="n"/>
      <c r="E3684" s="14" t="n"/>
      <c r="F3684" s="14" t="n"/>
      <c r="G3684" s="14" t="n"/>
      <c r="H3684" s="19" t="n"/>
      <c r="I3684" s="19" t="n"/>
      <c r="J3684" s="34">
        <f>IF(A3684="","",H3684+I3684)</f>
        <v/>
      </c>
      <c r="K3684" s="14" t="n"/>
      <c r="L3684" s="14" t="n"/>
      <c r="M3684" s="14" t="n"/>
      <c r="N3684" s="14" t="n"/>
      <c r="O3684" s="20">
        <f>IF(A3684="","",SUMPRODUCT((A3684&gt;=Setup!$C$19:$C$30)*(A3684&lt;=Setup!$D$19:$D$30)*Setup!$A$19:$A$30))</f>
        <v/>
      </c>
      <c r="P3684" s="34">
        <f>IF(A3684="","",IF(OR(F3684="Standard domestic 15% (Box 7)",F3684="Import - VAT paid at customs (Box 8)",F3684="Import - Reverse charge (Box 9)"),ROUND(H3684*Setup!$B$9,2),0))</f>
        <v/>
      </c>
      <c r="Q3684" s="34">
        <f>IF(A3684="","",I3684-P3684)</f>
        <v/>
      </c>
      <c r="R3684" s="34">
        <f>IF(A3684="","",IF(L3684="Yes",I3684,0))</f>
        <v/>
      </c>
      <c r="S3684" s="34">
        <f>IF(A3684="","",IF(AND(L3684="Yes",K3684="Yes",NOT(ISNUMBER(SEARCH("blocked",G3684))),OR(F3684="Standard domestic 15% (Box 7)",F3684="Import - VAT paid at customs (Box 8)",F3684="Import - Reverse charge (Box 9)"),OR(F3684&lt;&gt;"Standard domestic 15% (Box 7)",AND(LEN(D3684)=15,LEFT(D3684,1)="3",RIGHT(D3684,1)="3",ISNUMBER(--D3684)))),I3684,0))</f>
        <v/>
      </c>
      <c r="T3684" s="34">
        <f>IF(A3684="","",R3684-S3684)</f>
        <v/>
      </c>
      <c r="U3684" s="23">
        <f>IF(A3684="","",IF(O3684=0,"Outside audit periods; ","")&amp;IF(F3684="","No VAT category; ","")&amp;IF(ABS(Q3684)&gt;Setup!$B$10,"VAT ≠ 15% × net; ","")&amp;IF(AND(F3684="Standard domestic 15% (Box 7)",NOT(AND(LEN(D3684)=15,LEFT(D3684,1)="3",RIGHT(D3684,1)="3",ISNUMBER(--D3684)))),"Invalid/missing supplier VAT no; ","")&amp;IF(AND(L3684="Yes",K3684&lt;&gt;"Yes"),"VAT claimed without valid tax invoice; ","")&amp;IF(AND(L3684="Yes",ISNUMBER(SEARCH("blocked",G3684))),"Blocked input VAT claimed; ","")&amp;IF(AND(F3684="Import - VAT paid at customs (Box 8)",M3684=""),"Customs declaration no missing; ","")&amp;IF(AND(F3684="Import - Reverse charge (Box 9)",E3684="Saudi Arabia"),"RCM used for a local supplier; ","")&amp;IF(AND(L3684="Yes",NOT(OR(F3684="Standard domestic 15% (Box 7)",F3684="Import - VAT paid at customs (Box 8)",F3684="Import - Reverse charge (Box 9)"))),"VAT claimed on non-taxable category; ",""))</f>
        <v/>
      </c>
    </row>
    <row r="3685">
      <c r="A3685" s="17" t="n"/>
      <c r="B3685" s="14" t="n"/>
      <c r="C3685" s="14" t="n"/>
      <c r="D3685" s="16" t="n"/>
      <c r="E3685" s="14" t="n"/>
      <c r="F3685" s="14" t="n"/>
      <c r="G3685" s="14" t="n"/>
      <c r="H3685" s="19" t="n"/>
      <c r="I3685" s="19" t="n"/>
      <c r="J3685" s="34">
        <f>IF(A3685="","",H3685+I3685)</f>
        <v/>
      </c>
      <c r="K3685" s="14" t="n"/>
      <c r="L3685" s="14" t="n"/>
      <c r="M3685" s="14" t="n"/>
      <c r="N3685" s="14" t="n"/>
      <c r="O3685" s="20">
        <f>IF(A3685="","",SUMPRODUCT((A3685&gt;=Setup!$C$19:$C$30)*(A3685&lt;=Setup!$D$19:$D$30)*Setup!$A$19:$A$30))</f>
        <v/>
      </c>
      <c r="P3685" s="34">
        <f>IF(A3685="","",IF(OR(F3685="Standard domestic 15% (Box 7)",F3685="Import - VAT paid at customs (Box 8)",F3685="Import - Reverse charge (Box 9)"),ROUND(H3685*Setup!$B$9,2),0))</f>
        <v/>
      </c>
      <c r="Q3685" s="34">
        <f>IF(A3685="","",I3685-P3685)</f>
        <v/>
      </c>
      <c r="R3685" s="34">
        <f>IF(A3685="","",IF(L3685="Yes",I3685,0))</f>
        <v/>
      </c>
      <c r="S3685" s="34">
        <f>IF(A3685="","",IF(AND(L3685="Yes",K3685="Yes",NOT(ISNUMBER(SEARCH("blocked",G3685))),OR(F3685="Standard domestic 15% (Box 7)",F3685="Import - VAT paid at customs (Box 8)",F3685="Import - Reverse charge (Box 9)"),OR(F3685&lt;&gt;"Standard domestic 15% (Box 7)",AND(LEN(D3685)=15,LEFT(D3685,1)="3",RIGHT(D3685,1)="3",ISNUMBER(--D3685)))),I3685,0))</f>
        <v/>
      </c>
      <c r="T3685" s="34">
        <f>IF(A3685="","",R3685-S3685)</f>
        <v/>
      </c>
      <c r="U3685" s="23">
        <f>IF(A3685="","",IF(O3685=0,"Outside audit periods; ","")&amp;IF(F3685="","No VAT category; ","")&amp;IF(ABS(Q3685)&gt;Setup!$B$10,"VAT ≠ 15% × net; ","")&amp;IF(AND(F3685="Standard domestic 15% (Box 7)",NOT(AND(LEN(D3685)=15,LEFT(D3685,1)="3",RIGHT(D3685,1)="3",ISNUMBER(--D3685)))),"Invalid/missing supplier VAT no; ","")&amp;IF(AND(L3685="Yes",K3685&lt;&gt;"Yes"),"VAT claimed without valid tax invoice; ","")&amp;IF(AND(L3685="Yes",ISNUMBER(SEARCH("blocked",G3685))),"Blocked input VAT claimed; ","")&amp;IF(AND(F3685="Import - VAT paid at customs (Box 8)",M3685=""),"Customs declaration no missing; ","")&amp;IF(AND(F3685="Import - Reverse charge (Box 9)",E3685="Saudi Arabia"),"RCM used for a local supplier; ","")&amp;IF(AND(L3685="Yes",NOT(OR(F3685="Standard domestic 15% (Box 7)",F3685="Import - VAT paid at customs (Box 8)",F3685="Import - Reverse charge (Box 9)"))),"VAT claimed on non-taxable category; ",""))</f>
        <v/>
      </c>
    </row>
    <row r="3686">
      <c r="A3686" s="17" t="n"/>
      <c r="B3686" s="14" t="n"/>
      <c r="C3686" s="14" t="n"/>
      <c r="D3686" s="16" t="n"/>
      <c r="E3686" s="14" t="n"/>
      <c r="F3686" s="14" t="n"/>
      <c r="G3686" s="14" t="n"/>
      <c r="H3686" s="19" t="n"/>
      <c r="I3686" s="19" t="n"/>
      <c r="J3686" s="34">
        <f>IF(A3686="","",H3686+I3686)</f>
        <v/>
      </c>
      <c r="K3686" s="14" t="n"/>
      <c r="L3686" s="14" t="n"/>
      <c r="M3686" s="14" t="n"/>
      <c r="N3686" s="14" t="n"/>
      <c r="O3686" s="20">
        <f>IF(A3686="","",SUMPRODUCT((A3686&gt;=Setup!$C$19:$C$30)*(A3686&lt;=Setup!$D$19:$D$30)*Setup!$A$19:$A$30))</f>
        <v/>
      </c>
      <c r="P3686" s="34">
        <f>IF(A3686="","",IF(OR(F3686="Standard domestic 15% (Box 7)",F3686="Import - VAT paid at customs (Box 8)",F3686="Import - Reverse charge (Box 9)"),ROUND(H3686*Setup!$B$9,2),0))</f>
        <v/>
      </c>
      <c r="Q3686" s="34">
        <f>IF(A3686="","",I3686-P3686)</f>
        <v/>
      </c>
      <c r="R3686" s="34">
        <f>IF(A3686="","",IF(L3686="Yes",I3686,0))</f>
        <v/>
      </c>
      <c r="S3686" s="34">
        <f>IF(A3686="","",IF(AND(L3686="Yes",K3686="Yes",NOT(ISNUMBER(SEARCH("blocked",G3686))),OR(F3686="Standard domestic 15% (Box 7)",F3686="Import - VAT paid at customs (Box 8)",F3686="Import - Reverse charge (Box 9)"),OR(F3686&lt;&gt;"Standard domestic 15% (Box 7)",AND(LEN(D3686)=15,LEFT(D3686,1)="3",RIGHT(D3686,1)="3",ISNUMBER(--D3686)))),I3686,0))</f>
        <v/>
      </c>
      <c r="T3686" s="34">
        <f>IF(A3686="","",R3686-S3686)</f>
        <v/>
      </c>
      <c r="U3686" s="23">
        <f>IF(A3686="","",IF(O3686=0,"Outside audit periods; ","")&amp;IF(F3686="","No VAT category; ","")&amp;IF(ABS(Q3686)&gt;Setup!$B$10,"VAT ≠ 15% × net; ","")&amp;IF(AND(F3686="Standard domestic 15% (Box 7)",NOT(AND(LEN(D3686)=15,LEFT(D3686,1)="3",RIGHT(D3686,1)="3",ISNUMBER(--D3686)))),"Invalid/missing supplier VAT no; ","")&amp;IF(AND(L3686="Yes",K3686&lt;&gt;"Yes"),"VAT claimed without valid tax invoice; ","")&amp;IF(AND(L3686="Yes",ISNUMBER(SEARCH("blocked",G3686))),"Blocked input VAT claimed; ","")&amp;IF(AND(F3686="Import - VAT paid at customs (Box 8)",M3686=""),"Customs declaration no missing; ","")&amp;IF(AND(F3686="Import - Reverse charge (Box 9)",E3686="Saudi Arabia"),"RCM used for a local supplier; ","")&amp;IF(AND(L3686="Yes",NOT(OR(F3686="Standard domestic 15% (Box 7)",F3686="Import - VAT paid at customs (Box 8)",F3686="Import - Reverse charge (Box 9)"))),"VAT claimed on non-taxable category; ",""))</f>
        <v/>
      </c>
    </row>
    <row r="3687">
      <c r="A3687" s="17" t="n"/>
      <c r="B3687" s="14" t="n"/>
      <c r="C3687" s="14" t="n"/>
      <c r="D3687" s="16" t="n"/>
      <c r="E3687" s="14" t="n"/>
      <c r="F3687" s="14" t="n"/>
      <c r="G3687" s="14" t="n"/>
      <c r="H3687" s="19" t="n"/>
      <c r="I3687" s="19" t="n"/>
      <c r="J3687" s="34">
        <f>IF(A3687="","",H3687+I3687)</f>
        <v/>
      </c>
      <c r="K3687" s="14" t="n"/>
      <c r="L3687" s="14" t="n"/>
      <c r="M3687" s="14" t="n"/>
      <c r="N3687" s="14" t="n"/>
      <c r="O3687" s="20">
        <f>IF(A3687="","",SUMPRODUCT((A3687&gt;=Setup!$C$19:$C$30)*(A3687&lt;=Setup!$D$19:$D$30)*Setup!$A$19:$A$30))</f>
        <v/>
      </c>
      <c r="P3687" s="34">
        <f>IF(A3687="","",IF(OR(F3687="Standard domestic 15% (Box 7)",F3687="Import - VAT paid at customs (Box 8)",F3687="Import - Reverse charge (Box 9)"),ROUND(H3687*Setup!$B$9,2),0))</f>
        <v/>
      </c>
      <c r="Q3687" s="34">
        <f>IF(A3687="","",I3687-P3687)</f>
        <v/>
      </c>
      <c r="R3687" s="34">
        <f>IF(A3687="","",IF(L3687="Yes",I3687,0))</f>
        <v/>
      </c>
      <c r="S3687" s="34">
        <f>IF(A3687="","",IF(AND(L3687="Yes",K3687="Yes",NOT(ISNUMBER(SEARCH("blocked",G3687))),OR(F3687="Standard domestic 15% (Box 7)",F3687="Import - VAT paid at customs (Box 8)",F3687="Import - Reverse charge (Box 9)"),OR(F3687&lt;&gt;"Standard domestic 15% (Box 7)",AND(LEN(D3687)=15,LEFT(D3687,1)="3",RIGHT(D3687,1)="3",ISNUMBER(--D3687)))),I3687,0))</f>
        <v/>
      </c>
      <c r="T3687" s="34">
        <f>IF(A3687="","",R3687-S3687)</f>
        <v/>
      </c>
      <c r="U3687" s="23">
        <f>IF(A3687="","",IF(O3687=0,"Outside audit periods; ","")&amp;IF(F3687="","No VAT category; ","")&amp;IF(ABS(Q3687)&gt;Setup!$B$10,"VAT ≠ 15% × net; ","")&amp;IF(AND(F3687="Standard domestic 15% (Box 7)",NOT(AND(LEN(D3687)=15,LEFT(D3687,1)="3",RIGHT(D3687,1)="3",ISNUMBER(--D3687)))),"Invalid/missing supplier VAT no; ","")&amp;IF(AND(L3687="Yes",K3687&lt;&gt;"Yes"),"VAT claimed without valid tax invoice; ","")&amp;IF(AND(L3687="Yes",ISNUMBER(SEARCH("blocked",G3687))),"Blocked input VAT claimed; ","")&amp;IF(AND(F3687="Import - VAT paid at customs (Box 8)",M3687=""),"Customs declaration no missing; ","")&amp;IF(AND(F3687="Import - Reverse charge (Box 9)",E3687="Saudi Arabia"),"RCM used for a local supplier; ","")&amp;IF(AND(L3687="Yes",NOT(OR(F3687="Standard domestic 15% (Box 7)",F3687="Import - VAT paid at customs (Box 8)",F3687="Import - Reverse charge (Box 9)"))),"VAT claimed on non-taxable category; ",""))</f>
        <v/>
      </c>
    </row>
    <row r="3688">
      <c r="A3688" s="17" t="n"/>
      <c r="B3688" s="14" t="n"/>
      <c r="C3688" s="14" t="n"/>
      <c r="D3688" s="16" t="n"/>
      <c r="E3688" s="14" t="n"/>
      <c r="F3688" s="14" t="n"/>
      <c r="G3688" s="14" t="n"/>
      <c r="H3688" s="19" t="n"/>
      <c r="I3688" s="19" t="n"/>
      <c r="J3688" s="34">
        <f>IF(A3688="","",H3688+I3688)</f>
        <v/>
      </c>
      <c r="K3688" s="14" t="n"/>
      <c r="L3688" s="14" t="n"/>
      <c r="M3688" s="14" t="n"/>
      <c r="N3688" s="14" t="n"/>
      <c r="O3688" s="20">
        <f>IF(A3688="","",SUMPRODUCT((A3688&gt;=Setup!$C$19:$C$30)*(A3688&lt;=Setup!$D$19:$D$30)*Setup!$A$19:$A$30))</f>
        <v/>
      </c>
      <c r="P3688" s="34">
        <f>IF(A3688="","",IF(OR(F3688="Standard domestic 15% (Box 7)",F3688="Import - VAT paid at customs (Box 8)",F3688="Import - Reverse charge (Box 9)"),ROUND(H3688*Setup!$B$9,2),0))</f>
        <v/>
      </c>
      <c r="Q3688" s="34">
        <f>IF(A3688="","",I3688-P3688)</f>
        <v/>
      </c>
      <c r="R3688" s="34">
        <f>IF(A3688="","",IF(L3688="Yes",I3688,0))</f>
        <v/>
      </c>
      <c r="S3688" s="34">
        <f>IF(A3688="","",IF(AND(L3688="Yes",K3688="Yes",NOT(ISNUMBER(SEARCH("blocked",G3688))),OR(F3688="Standard domestic 15% (Box 7)",F3688="Import - VAT paid at customs (Box 8)",F3688="Import - Reverse charge (Box 9)"),OR(F3688&lt;&gt;"Standard domestic 15% (Box 7)",AND(LEN(D3688)=15,LEFT(D3688,1)="3",RIGHT(D3688,1)="3",ISNUMBER(--D3688)))),I3688,0))</f>
        <v/>
      </c>
      <c r="T3688" s="34">
        <f>IF(A3688="","",R3688-S3688)</f>
        <v/>
      </c>
      <c r="U3688" s="23">
        <f>IF(A3688="","",IF(O3688=0,"Outside audit periods; ","")&amp;IF(F3688="","No VAT category; ","")&amp;IF(ABS(Q3688)&gt;Setup!$B$10,"VAT ≠ 15% × net; ","")&amp;IF(AND(F3688="Standard domestic 15% (Box 7)",NOT(AND(LEN(D3688)=15,LEFT(D3688,1)="3",RIGHT(D3688,1)="3",ISNUMBER(--D3688)))),"Invalid/missing supplier VAT no; ","")&amp;IF(AND(L3688="Yes",K3688&lt;&gt;"Yes"),"VAT claimed without valid tax invoice; ","")&amp;IF(AND(L3688="Yes",ISNUMBER(SEARCH("blocked",G3688))),"Blocked input VAT claimed; ","")&amp;IF(AND(F3688="Import - VAT paid at customs (Box 8)",M3688=""),"Customs declaration no missing; ","")&amp;IF(AND(F3688="Import - Reverse charge (Box 9)",E3688="Saudi Arabia"),"RCM used for a local supplier; ","")&amp;IF(AND(L3688="Yes",NOT(OR(F3688="Standard domestic 15% (Box 7)",F3688="Import - VAT paid at customs (Box 8)",F3688="Import - Reverse charge (Box 9)"))),"VAT claimed on non-taxable category; ",""))</f>
        <v/>
      </c>
    </row>
    <row r="3689">
      <c r="A3689" s="17" t="n"/>
      <c r="B3689" s="14" t="n"/>
      <c r="C3689" s="14" t="n"/>
      <c r="D3689" s="16" t="n"/>
      <c r="E3689" s="14" t="n"/>
      <c r="F3689" s="14" t="n"/>
      <c r="G3689" s="14" t="n"/>
      <c r="H3689" s="19" t="n"/>
      <c r="I3689" s="19" t="n"/>
      <c r="J3689" s="34">
        <f>IF(A3689="","",H3689+I3689)</f>
        <v/>
      </c>
      <c r="K3689" s="14" t="n"/>
      <c r="L3689" s="14" t="n"/>
      <c r="M3689" s="14" t="n"/>
      <c r="N3689" s="14" t="n"/>
      <c r="O3689" s="20">
        <f>IF(A3689="","",SUMPRODUCT((A3689&gt;=Setup!$C$19:$C$30)*(A3689&lt;=Setup!$D$19:$D$30)*Setup!$A$19:$A$30))</f>
        <v/>
      </c>
      <c r="P3689" s="34">
        <f>IF(A3689="","",IF(OR(F3689="Standard domestic 15% (Box 7)",F3689="Import - VAT paid at customs (Box 8)",F3689="Import - Reverse charge (Box 9)"),ROUND(H3689*Setup!$B$9,2),0))</f>
        <v/>
      </c>
      <c r="Q3689" s="34">
        <f>IF(A3689="","",I3689-P3689)</f>
        <v/>
      </c>
      <c r="R3689" s="34">
        <f>IF(A3689="","",IF(L3689="Yes",I3689,0))</f>
        <v/>
      </c>
      <c r="S3689" s="34">
        <f>IF(A3689="","",IF(AND(L3689="Yes",K3689="Yes",NOT(ISNUMBER(SEARCH("blocked",G3689))),OR(F3689="Standard domestic 15% (Box 7)",F3689="Import - VAT paid at customs (Box 8)",F3689="Import - Reverse charge (Box 9)"),OR(F3689&lt;&gt;"Standard domestic 15% (Box 7)",AND(LEN(D3689)=15,LEFT(D3689,1)="3",RIGHT(D3689,1)="3",ISNUMBER(--D3689)))),I3689,0))</f>
        <v/>
      </c>
      <c r="T3689" s="34">
        <f>IF(A3689="","",R3689-S3689)</f>
        <v/>
      </c>
      <c r="U3689" s="23">
        <f>IF(A3689="","",IF(O3689=0,"Outside audit periods; ","")&amp;IF(F3689="","No VAT category; ","")&amp;IF(ABS(Q3689)&gt;Setup!$B$10,"VAT ≠ 15% × net; ","")&amp;IF(AND(F3689="Standard domestic 15% (Box 7)",NOT(AND(LEN(D3689)=15,LEFT(D3689,1)="3",RIGHT(D3689,1)="3",ISNUMBER(--D3689)))),"Invalid/missing supplier VAT no; ","")&amp;IF(AND(L3689="Yes",K3689&lt;&gt;"Yes"),"VAT claimed without valid tax invoice; ","")&amp;IF(AND(L3689="Yes",ISNUMBER(SEARCH("blocked",G3689))),"Blocked input VAT claimed; ","")&amp;IF(AND(F3689="Import - VAT paid at customs (Box 8)",M3689=""),"Customs declaration no missing; ","")&amp;IF(AND(F3689="Import - Reverse charge (Box 9)",E3689="Saudi Arabia"),"RCM used for a local supplier; ","")&amp;IF(AND(L3689="Yes",NOT(OR(F3689="Standard domestic 15% (Box 7)",F3689="Import - VAT paid at customs (Box 8)",F3689="Import - Reverse charge (Box 9)"))),"VAT claimed on non-taxable category; ",""))</f>
        <v/>
      </c>
    </row>
    <row r="3690">
      <c r="A3690" s="17" t="n"/>
      <c r="B3690" s="14" t="n"/>
      <c r="C3690" s="14" t="n"/>
      <c r="D3690" s="16" t="n"/>
      <c r="E3690" s="14" t="n"/>
      <c r="F3690" s="14" t="n"/>
      <c r="G3690" s="14" t="n"/>
      <c r="H3690" s="19" t="n"/>
      <c r="I3690" s="19" t="n"/>
      <c r="J3690" s="34">
        <f>IF(A3690="","",H3690+I3690)</f>
        <v/>
      </c>
      <c r="K3690" s="14" t="n"/>
      <c r="L3690" s="14" t="n"/>
      <c r="M3690" s="14" t="n"/>
      <c r="N3690" s="14" t="n"/>
      <c r="O3690" s="20">
        <f>IF(A3690="","",SUMPRODUCT((A3690&gt;=Setup!$C$19:$C$30)*(A3690&lt;=Setup!$D$19:$D$30)*Setup!$A$19:$A$30))</f>
        <v/>
      </c>
      <c r="P3690" s="34">
        <f>IF(A3690="","",IF(OR(F3690="Standard domestic 15% (Box 7)",F3690="Import - VAT paid at customs (Box 8)",F3690="Import - Reverse charge (Box 9)"),ROUND(H3690*Setup!$B$9,2),0))</f>
        <v/>
      </c>
      <c r="Q3690" s="34">
        <f>IF(A3690="","",I3690-P3690)</f>
        <v/>
      </c>
      <c r="R3690" s="34">
        <f>IF(A3690="","",IF(L3690="Yes",I3690,0))</f>
        <v/>
      </c>
      <c r="S3690" s="34">
        <f>IF(A3690="","",IF(AND(L3690="Yes",K3690="Yes",NOT(ISNUMBER(SEARCH("blocked",G3690))),OR(F3690="Standard domestic 15% (Box 7)",F3690="Import - VAT paid at customs (Box 8)",F3690="Import - Reverse charge (Box 9)"),OR(F3690&lt;&gt;"Standard domestic 15% (Box 7)",AND(LEN(D3690)=15,LEFT(D3690,1)="3",RIGHT(D3690,1)="3",ISNUMBER(--D3690)))),I3690,0))</f>
        <v/>
      </c>
      <c r="T3690" s="34">
        <f>IF(A3690="","",R3690-S3690)</f>
        <v/>
      </c>
      <c r="U3690" s="23">
        <f>IF(A3690="","",IF(O3690=0,"Outside audit periods; ","")&amp;IF(F3690="","No VAT category; ","")&amp;IF(ABS(Q3690)&gt;Setup!$B$10,"VAT ≠ 15% × net; ","")&amp;IF(AND(F3690="Standard domestic 15% (Box 7)",NOT(AND(LEN(D3690)=15,LEFT(D3690,1)="3",RIGHT(D3690,1)="3",ISNUMBER(--D3690)))),"Invalid/missing supplier VAT no; ","")&amp;IF(AND(L3690="Yes",K3690&lt;&gt;"Yes"),"VAT claimed without valid tax invoice; ","")&amp;IF(AND(L3690="Yes",ISNUMBER(SEARCH("blocked",G3690))),"Blocked input VAT claimed; ","")&amp;IF(AND(F3690="Import - VAT paid at customs (Box 8)",M3690=""),"Customs declaration no missing; ","")&amp;IF(AND(F3690="Import - Reverse charge (Box 9)",E3690="Saudi Arabia"),"RCM used for a local supplier; ","")&amp;IF(AND(L3690="Yes",NOT(OR(F3690="Standard domestic 15% (Box 7)",F3690="Import - VAT paid at customs (Box 8)",F3690="Import - Reverse charge (Box 9)"))),"VAT claimed on non-taxable category; ",""))</f>
        <v/>
      </c>
    </row>
    <row r="3691">
      <c r="A3691" s="17" t="n"/>
      <c r="B3691" s="14" t="n"/>
      <c r="C3691" s="14" t="n"/>
      <c r="D3691" s="16" t="n"/>
      <c r="E3691" s="14" t="n"/>
      <c r="F3691" s="14" t="n"/>
      <c r="G3691" s="14" t="n"/>
      <c r="H3691" s="19" t="n"/>
      <c r="I3691" s="19" t="n"/>
      <c r="J3691" s="34">
        <f>IF(A3691="","",H3691+I3691)</f>
        <v/>
      </c>
      <c r="K3691" s="14" t="n"/>
      <c r="L3691" s="14" t="n"/>
      <c r="M3691" s="14" t="n"/>
      <c r="N3691" s="14" t="n"/>
      <c r="O3691" s="20">
        <f>IF(A3691="","",SUMPRODUCT((A3691&gt;=Setup!$C$19:$C$30)*(A3691&lt;=Setup!$D$19:$D$30)*Setup!$A$19:$A$30))</f>
        <v/>
      </c>
      <c r="P3691" s="34">
        <f>IF(A3691="","",IF(OR(F3691="Standard domestic 15% (Box 7)",F3691="Import - VAT paid at customs (Box 8)",F3691="Import - Reverse charge (Box 9)"),ROUND(H3691*Setup!$B$9,2),0))</f>
        <v/>
      </c>
      <c r="Q3691" s="34">
        <f>IF(A3691="","",I3691-P3691)</f>
        <v/>
      </c>
      <c r="R3691" s="34">
        <f>IF(A3691="","",IF(L3691="Yes",I3691,0))</f>
        <v/>
      </c>
      <c r="S3691" s="34">
        <f>IF(A3691="","",IF(AND(L3691="Yes",K3691="Yes",NOT(ISNUMBER(SEARCH("blocked",G3691))),OR(F3691="Standard domestic 15% (Box 7)",F3691="Import - VAT paid at customs (Box 8)",F3691="Import - Reverse charge (Box 9)"),OR(F3691&lt;&gt;"Standard domestic 15% (Box 7)",AND(LEN(D3691)=15,LEFT(D3691,1)="3",RIGHT(D3691,1)="3",ISNUMBER(--D3691)))),I3691,0))</f>
        <v/>
      </c>
      <c r="T3691" s="34">
        <f>IF(A3691="","",R3691-S3691)</f>
        <v/>
      </c>
      <c r="U3691" s="23">
        <f>IF(A3691="","",IF(O3691=0,"Outside audit periods; ","")&amp;IF(F3691="","No VAT category; ","")&amp;IF(ABS(Q3691)&gt;Setup!$B$10,"VAT ≠ 15% × net; ","")&amp;IF(AND(F3691="Standard domestic 15% (Box 7)",NOT(AND(LEN(D3691)=15,LEFT(D3691,1)="3",RIGHT(D3691,1)="3",ISNUMBER(--D3691)))),"Invalid/missing supplier VAT no; ","")&amp;IF(AND(L3691="Yes",K3691&lt;&gt;"Yes"),"VAT claimed without valid tax invoice; ","")&amp;IF(AND(L3691="Yes",ISNUMBER(SEARCH("blocked",G3691))),"Blocked input VAT claimed; ","")&amp;IF(AND(F3691="Import - VAT paid at customs (Box 8)",M3691=""),"Customs declaration no missing; ","")&amp;IF(AND(F3691="Import - Reverse charge (Box 9)",E3691="Saudi Arabia"),"RCM used for a local supplier; ","")&amp;IF(AND(L3691="Yes",NOT(OR(F3691="Standard domestic 15% (Box 7)",F3691="Import - VAT paid at customs (Box 8)",F3691="Import - Reverse charge (Box 9)"))),"VAT claimed on non-taxable category; ",""))</f>
        <v/>
      </c>
    </row>
    <row r="3692">
      <c r="A3692" s="17" t="n"/>
      <c r="B3692" s="14" t="n"/>
      <c r="C3692" s="14" t="n"/>
      <c r="D3692" s="16" t="n"/>
      <c r="E3692" s="14" t="n"/>
      <c r="F3692" s="14" t="n"/>
      <c r="G3692" s="14" t="n"/>
      <c r="H3692" s="19" t="n"/>
      <c r="I3692" s="19" t="n"/>
      <c r="J3692" s="34">
        <f>IF(A3692="","",H3692+I3692)</f>
        <v/>
      </c>
      <c r="K3692" s="14" t="n"/>
      <c r="L3692" s="14" t="n"/>
      <c r="M3692" s="14" t="n"/>
      <c r="N3692" s="14" t="n"/>
      <c r="O3692" s="20">
        <f>IF(A3692="","",SUMPRODUCT((A3692&gt;=Setup!$C$19:$C$30)*(A3692&lt;=Setup!$D$19:$D$30)*Setup!$A$19:$A$30))</f>
        <v/>
      </c>
      <c r="P3692" s="34">
        <f>IF(A3692="","",IF(OR(F3692="Standard domestic 15% (Box 7)",F3692="Import - VAT paid at customs (Box 8)",F3692="Import - Reverse charge (Box 9)"),ROUND(H3692*Setup!$B$9,2),0))</f>
        <v/>
      </c>
      <c r="Q3692" s="34">
        <f>IF(A3692="","",I3692-P3692)</f>
        <v/>
      </c>
      <c r="R3692" s="34">
        <f>IF(A3692="","",IF(L3692="Yes",I3692,0))</f>
        <v/>
      </c>
      <c r="S3692" s="34">
        <f>IF(A3692="","",IF(AND(L3692="Yes",K3692="Yes",NOT(ISNUMBER(SEARCH("blocked",G3692))),OR(F3692="Standard domestic 15% (Box 7)",F3692="Import - VAT paid at customs (Box 8)",F3692="Import - Reverse charge (Box 9)"),OR(F3692&lt;&gt;"Standard domestic 15% (Box 7)",AND(LEN(D3692)=15,LEFT(D3692,1)="3",RIGHT(D3692,1)="3",ISNUMBER(--D3692)))),I3692,0))</f>
        <v/>
      </c>
      <c r="T3692" s="34">
        <f>IF(A3692="","",R3692-S3692)</f>
        <v/>
      </c>
      <c r="U3692" s="23">
        <f>IF(A3692="","",IF(O3692=0,"Outside audit periods; ","")&amp;IF(F3692="","No VAT category; ","")&amp;IF(ABS(Q3692)&gt;Setup!$B$10,"VAT ≠ 15% × net; ","")&amp;IF(AND(F3692="Standard domestic 15% (Box 7)",NOT(AND(LEN(D3692)=15,LEFT(D3692,1)="3",RIGHT(D3692,1)="3",ISNUMBER(--D3692)))),"Invalid/missing supplier VAT no; ","")&amp;IF(AND(L3692="Yes",K3692&lt;&gt;"Yes"),"VAT claimed without valid tax invoice; ","")&amp;IF(AND(L3692="Yes",ISNUMBER(SEARCH("blocked",G3692))),"Blocked input VAT claimed; ","")&amp;IF(AND(F3692="Import - VAT paid at customs (Box 8)",M3692=""),"Customs declaration no missing; ","")&amp;IF(AND(F3692="Import - Reverse charge (Box 9)",E3692="Saudi Arabia"),"RCM used for a local supplier; ","")&amp;IF(AND(L3692="Yes",NOT(OR(F3692="Standard domestic 15% (Box 7)",F3692="Import - VAT paid at customs (Box 8)",F3692="Import - Reverse charge (Box 9)"))),"VAT claimed on non-taxable category; ",""))</f>
        <v/>
      </c>
    </row>
    <row r="3693">
      <c r="A3693" s="17" t="n"/>
      <c r="B3693" s="14" t="n"/>
      <c r="C3693" s="14" t="n"/>
      <c r="D3693" s="16" t="n"/>
      <c r="E3693" s="14" t="n"/>
      <c r="F3693" s="14" t="n"/>
      <c r="G3693" s="14" t="n"/>
      <c r="H3693" s="19" t="n"/>
      <c r="I3693" s="19" t="n"/>
      <c r="J3693" s="34">
        <f>IF(A3693="","",H3693+I3693)</f>
        <v/>
      </c>
      <c r="K3693" s="14" t="n"/>
      <c r="L3693" s="14" t="n"/>
      <c r="M3693" s="14" t="n"/>
      <c r="N3693" s="14" t="n"/>
      <c r="O3693" s="20">
        <f>IF(A3693="","",SUMPRODUCT((A3693&gt;=Setup!$C$19:$C$30)*(A3693&lt;=Setup!$D$19:$D$30)*Setup!$A$19:$A$30))</f>
        <v/>
      </c>
      <c r="P3693" s="34">
        <f>IF(A3693="","",IF(OR(F3693="Standard domestic 15% (Box 7)",F3693="Import - VAT paid at customs (Box 8)",F3693="Import - Reverse charge (Box 9)"),ROUND(H3693*Setup!$B$9,2),0))</f>
        <v/>
      </c>
      <c r="Q3693" s="34">
        <f>IF(A3693="","",I3693-P3693)</f>
        <v/>
      </c>
      <c r="R3693" s="34">
        <f>IF(A3693="","",IF(L3693="Yes",I3693,0))</f>
        <v/>
      </c>
      <c r="S3693" s="34">
        <f>IF(A3693="","",IF(AND(L3693="Yes",K3693="Yes",NOT(ISNUMBER(SEARCH("blocked",G3693))),OR(F3693="Standard domestic 15% (Box 7)",F3693="Import - VAT paid at customs (Box 8)",F3693="Import - Reverse charge (Box 9)"),OR(F3693&lt;&gt;"Standard domestic 15% (Box 7)",AND(LEN(D3693)=15,LEFT(D3693,1)="3",RIGHT(D3693,1)="3",ISNUMBER(--D3693)))),I3693,0))</f>
        <v/>
      </c>
      <c r="T3693" s="34">
        <f>IF(A3693="","",R3693-S3693)</f>
        <v/>
      </c>
      <c r="U3693" s="23">
        <f>IF(A3693="","",IF(O3693=0,"Outside audit periods; ","")&amp;IF(F3693="","No VAT category; ","")&amp;IF(ABS(Q3693)&gt;Setup!$B$10,"VAT ≠ 15% × net; ","")&amp;IF(AND(F3693="Standard domestic 15% (Box 7)",NOT(AND(LEN(D3693)=15,LEFT(D3693,1)="3",RIGHT(D3693,1)="3",ISNUMBER(--D3693)))),"Invalid/missing supplier VAT no; ","")&amp;IF(AND(L3693="Yes",K3693&lt;&gt;"Yes"),"VAT claimed without valid tax invoice; ","")&amp;IF(AND(L3693="Yes",ISNUMBER(SEARCH("blocked",G3693))),"Blocked input VAT claimed; ","")&amp;IF(AND(F3693="Import - VAT paid at customs (Box 8)",M3693=""),"Customs declaration no missing; ","")&amp;IF(AND(F3693="Import - Reverse charge (Box 9)",E3693="Saudi Arabia"),"RCM used for a local supplier; ","")&amp;IF(AND(L3693="Yes",NOT(OR(F3693="Standard domestic 15% (Box 7)",F3693="Import - VAT paid at customs (Box 8)",F3693="Import - Reverse charge (Box 9)"))),"VAT claimed on non-taxable category; ",""))</f>
        <v/>
      </c>
    </row>
    <row r="3694">
      <c r="A3694" s="17" t="n"/>
      <c r="B3694" s="14" t="n"/>
      <c r="C3694" s="14" t="n"/>
      <c r="D3694" s="16" t="n"/>
      <c r="E3694" s="14" t="n"/>
      <c r="F3694" s="14" t="n"/>
      <c r="G3694" s="14" t="n"/>
      <c r="H3694" s="19" t="n"/>
      <c r="I3694" s="19" t="n"/>
      <c r="J3694" s="34">
        <f>IF(A3694="","",H3694+I3694)</f>
        <v/>
      </c>
      <c r="K3694" s="14" t="n"/>
      <c r="L3694" s="14" t="n"/>
      <c r="M3694" s="14" t="n"/>
      <c r="N3694" s="14" t="n"/>
      <c r="O3694" s="20">
        <f>IF(A3694="","",SUMPRODUCT((A3694&gt;=Setup!$C$19:$C$30)*(A3694&lt;=Setup!$D$19:$D$30)*Setup!$A$19:$A$30))</f>
        <v/>
      </c>
      <c r="P3694" s="34">
        <f>IF(A3694="","",IF(OR(F3694="Standard domestic 15% (Box 7)",F3694="Import - VAT paid at customs (Box 8)",F3694="Import - Reverse charge (Box 9)"),ROUND(H3694*Setup!$B$9,2),0))</f>
        <v/>
      </c>
      <c r="Q3694" s="34">
        <f>IF(A3694="","",I3694-P3694)</f>
        <v/>
      </c>
      <c r="R3694" s="34">
        <f>IF(A3694="","",IF(L3694="Yes",I3694,0))</f>
        <v/>
      </c>
      <c r="S3694" s="34">
        <f>IF(A3694="","",IF(AND(L3694="Yes",K3694="Yes",NOT(ISNUMBER(SEARCH("blocked",G3694))),OR(F3694="Standard domestic 15% (Box 7)",F3694="Import - VAT paid at customs (Box 8)",F3694="Import - Reverse charge (Box 9)"),OR(F3694&lt;&gt;"Standard domestic 15% (Box 7)",AND(LEN(D3694)=15,LEFT(D3694,1)="3",RIGHT(D3694,1)="3",ISNUMBER(--D3694)))),I3694,0))</f>
        <v/>
      </c>
      <c r="T3694" s="34">
        <f>IF(A3694="","",R3694-S3694)</f>
        <v/>
      </c>
      <c r="U3694" s="23">
        <f>IF(A3694="","",IF(O3694=0,"Outside audit periods; ","")&amp;IF(F3694="","No VAT category; ","")&amp;IF(ABS(Q3694)&gt;Setup!$B$10,"VAT ≠ 15% × net; ","")&amp;IF(AND(F3694="Standard domestic 15% (Box 7)",NOT(AND(LEN(D3694)=15,LEFT(D3694,1)="3",RIGHT(D3694,1)="3",ISNUMBER(--D3694)))),"Invalid/missing supplier VAT no; ","")&amp;IF(AND(L3694="Yes",K3694&lt;&gt;"Yes"),"VAT claimed without valid tax invoice; ","")&amp;IF(AND(L3694="Yes",ISNUMBER(SEARCH("blocked",G3694))),"Blocked input VAT claimed; ","")&amp;IF(AND(F3694="Import - VAT paid at customs (Box 8)",M3694=""),"Customs declaration no missing; ","")&amp;IF(AND(F3694="Import - Reverse charge (Box 9)",E3694="Saudi Arabia"),"RCM used for a local supplier; ","")&amp;IF(AND(L3694="Yes",NOT(OR(F3694="Standard domestic 15% (Box 7)",F3694="Import - VAT paid at customs (Box 8)",F3694="Import - Reverse charge (Box 9)"))),"VAT claimed on non-taxable category; ",""))</f>
        <v/>
      </c>
    </row>
    <row r="3695">
      <c r="A3695" s="17" t="n"/>
      <c r="B3695" s="14" t="n"/>
      <c r="C3695" s="14" t="n"/>
      <c r="D3695" s="16" t="n"/>
      <c r="E3695" s="14" t="n"/>
      <c r="F3695" s="14" t="n"/>
      <c r="G3695" s="14" t="n"/>
      <c r="H3695" s="19" t="n"/>
      <c r="I3695" s="19" t="n"/>
      <c r="J3695" s="34">
        <f>IF(A3695="","",H3695+I3695)</f>
        <v/>
      </c>
      <c r="K3695" s="14" t="n"/>
      <c r="L3695" s="14" t="n"/>
      <c r="M3695" s="14" t="n"/>
      <c r="N3695" s="14" t="n"/>
      <c r="O3695" s="20">
        <f>IF(A3695="","",SUMPRODUCT((A3695&gt;=Setup!$C$19:$C$30)*(A3695&lt;=Setup!$D$19:$D$30)*Setup!$A$19:$A$30))</f>
        <v/>
      </c>
      <c r="P3695" s="34">
        <f>IF(A3695="","",IF(OR(F3695="Standard domestic 15% (Box 7)",F3695="Import - VAT paid at customs (Box 8)",F3695="Import - Reverse charge (Box 9)"),ROUND(H3695*Setup!$B$9,2),0))</f>
        <v/>
      </c>
      <c r="Q3695" s="34">
        <f>IF(A3695="","",I3695-P3695)</f>
        <v/>
      </c>
      <c r="R3695" s="34">
        <f>IF(A3695="","",IF(L3695="Yes",I3695,0))</f>
        <v/>
      </c>
      <c r="S3695" s="34">
        <f>IF(A3695="","",IF(AND(L3695="Yes",K3695="Yes",NOT(ISNUMBER(SEARCH("blocked",G3695))),OR(F3695="Standard domestic 15% (Box 7)",F3695="Import - VAT paid at customs (Box 8)",F3695="Import - Reverse charge (Box 9)"),OR(F3695&lt;&gt;"Standard domestic 15% (Box 7)",AND(LEN(D3695)=15,LEFT(D3695,1)="3",RIGHT(D3695,1)="3",ISNUMBER(--D3695)))),I3695,0))</f>
        <v/>
      </c>
      <c r="T3695" s="34">
        <f>IF(A3695="","",R3695-S3695)</f>
        <v/>
      </c>
      <c r="U3695" s="23">
        <f>IF(A3695="","",IF(O3695=0,"Outside audit periods; ","")&amp;IF(F3695="","No VAT category; ","")&amp;IF(ABS(Q3695)&gt;Setup!$B$10,"VAT ≠ 15% × net; ","")&amp;IF(AND(F3695="Standard domestic 15% (Box 7)",NOT(AND(LEN(D3695)=15,LEFT(D3695,1)="3",RIGHT(D3695,1)="3",ISNUMBER(--D3695)))),"Invalid/missing supplier VAT no; ","")&amp;IF(AND(L3695="Yes",K3695&lt;&gt;"Yes"),"VAT claimed without valid tax invoice; ","")&amp;IF(AND(L3695="Yes",ISNUMBER(SEARCH("blocked",G3695))),"Blocked input VAT claimed; ","")&amp;IF(AND(F3695="Import - VAT paid at customs (Box 8)",M3695=""),"Customs declaration no missing; ","")&amp;IF(AND(F3695="Import - Reverse charge (Box 9)",E3695="Saudi Arabia"),"RCM used for a local supplier; ","")&amp;IF(AND(L3695="Yes",NOT(OR(F3695="Standard domestic 15% (Box 7)",F3695="Import - VAT paid at customs (Box 8)",F3695="Import - Reverse charge (Box 9)"))),"VAT claimed on non-taxable category; ",""))</f>
        <v/>
      </c>
    </row>
    <row r="3696">
      <c r="A3696" s="17" t="n"/>
      <c r="B3696" s="14" t="n"/>
      <c r="C3696" s="14" t="n"/>
      <c r="D3696" s="16" t="n"/>
      <c r="E3696" s="14" t="n"/>
      <c r="F3696" s="14" t="n"/>
      <c r="G3696" s="14" t="n"/>
      <c r="H3696" s="19" t="n"/>
      <c r="I3696" s="19" t="n"/>
      <c r="J3696" s="34">
        <f>IF(A3696="","",H3696+I3696)</f>
        <v/>
      </c>
      <c r="K3696" s="14" t="n"/>
      <c r="L3696" s="14" t="n"/>
      <c r="M3696" s="14" t="n"/>
      <c r="N3696" s="14" t="n"/>
      <c r="O3696" s="20">
        <f>IF(A3696="","",SUMPRODUCT((A3696&gt;=Setup!$C$19:$C$30)*(A3696&lt;=Setup!$D$19:$D$30)*Setup!$A$19:$A$30))</f>
        <v/>
      </c>
      <c r="P3696" s="34">
        <f>IF(A3696="","",IF(OR(F3696="Standard domestic 15% (Box 7)",F3696="Import - VAT paid at customs (Box 8)",F3696="Import - Reverse charge (Box 9)"),ROUND(H3696*Setup!$B$9,2),0))</f>
        <v/>
      </c>
      <c r="Q3696" s="34">
        <f>IF(A3696="","",I3696-P3696)</f>
        <v/>
      </c>
      <c r="R3696" s="34">
        <f>IF(A3696="","",IF(L3696="Yes",I3696,0))</f>
        <v/>
      </c>
      <c r="S3696" s="34">
        <f>IF(A3696="","",IF(AND(L3696="Yes",K3696="Yes",NOT(ISNUMBER(SEARCH("blocked",G3696))),OR(F3696="Standard domestic 15% (Box 7)",F3696="Import - VAT paid at customs (Box 8)",F3696="Import - Reverse charge (Box 9)"),OR(F3696&lt;&gt;"Standard domestic 15% (Box 7)",AND(LEN(D3696)=15,LEFT(D3696,1)="3",RIGHT(D3696,1)="3",ISNUMBER(--D3696)))),I3696,0))</f>
        <v/>
      </c>
      <c r="T3696" s="34">
        <f>IF(A3696="","",R3696-S3696)</f>
        <v/>
      </c>
      <c r="U3696" s="23">
        <f>IF(A3696="","",IF(O3696=0,"Outside audit periods; ","")&amp;IF(F3696="","No VAT category; ","")&amp;IF(ABS(Q3696)&gt;Setup!$B$10,"VAT ≠ 15% × net; ","")&amp;IF(AND(F3696="Standard domestic 15% (Box 7)",NOT(AND(LEN(D3696)=15,LEFT(D3696,1)="3",RIGHT(D3696,1)="3",ISNUMBER(--D3696)))),"Invalid/missing supplier VAT no; ","")&amp;IF(AND(L3696="Yes",K3696&lt;&gt;"Yes"),"VAT claimed without valid tax invoice; ","")&amp;IF(AND(L3696="Yes",ISNUMBER(SEARCH("blocked",G3696))),"Blocked input VAT claimed; ","")&amp;IF(AND(F3696="Import - VAT paid at customs (Box 8)",M3696=""),"Customs declaration no missing; ","")&amp;IF(AND(F3696="Import - Reverse charge (Box 9)",E3696="Saudi Arabia"),"RCM used for a local supplier; ","")&amp;IF(AND(L3696="Yes",NOT(OR(F3696="Standard domestic 15% (Box 7)",F3696="Import - VAT paid at customs (Box 8)",F3696="Import - Reverse charge (Box 9)"))),"VAT claimed on non-taxable category; ",""))</f>
        <v/>
      </c>
    </row>
    <row r="3697">
      <c r="A3697" s="17" t="n"/>
      <c r="B3697" s="14" t="n"/>
      <c r="C3697" s="14" t="n"/>
      <c r="D3697" s="16" t="n"/>
      <c r="E3697" s="14" t="n"/>
      <c r="F3697" s="14" t="n"/>
      <c r="G3697" s="14" t="n"/>
      <c r="H3697" s="19" t="n"/>
      <c r="I3697" s="19" t="n"/>
      <c r="J3697" s="34">
        <f>IF(A3697="","",H3697+I3697)</f>
        <v/>
      </c>
      <c r="K3697" s="14" t="n"/>
      <c r="L3697" s="14" t="n"/>
      <c r="M3697" s="14" t="n"/>
      <c r="N3697" s="14" t="n"/>
      <c r="O3697" s="20">
        <f>IF(A3697="","",SUMPRODUCT((A3697&gt;=Setup!$C$19:$C$30)*(A3697&lt;=Setup!$D$19:$D$30)*Setup!$A$19:$A$30))</f>
        <v/>
      </c>
      <c r="P3697" s="34">
        <f>IF(A3697="","",IF(OR(F3697="Standard domestic 15% (Box 7)",F3697="Import - VAT paid at customs (Box 8)",F3697="Import - Reverse charge (Box 9)"),ROUND(H3697*Setup!$B$9,2),0))</f>
        <v/>
      </c>
      <c r="Q3697" s="34">
        <f>IF(A3697="","",I3697-P3697)</f>
        <v/>
      </c>
      <c r="R3697" s="34">
        <f>IF(A3697="","",IF(L3697="Yes",I3697,0))</f>
        <v/>
      </c>
      <c r="S3697" s="34">
        <f>IF(A3697="","",IF(AND(L3697="Yes",K3697="Yes",NOT(ISNUMBER(SEARCH("blocked",G3697))),OR(F3697="Standard domestic 15% (Box 7)",F3697="Import - VAT paid at customs (Box 8)",F3697="Import - Reverse charge (Box 9)"),OR(F3697&lt;&gt;"Standard domestic 15% (Box 7)",AND(LEN(D3697)=15,LEFT(D3697,1)="3",RIGHT(D3697,1)="3",ISNUMBER(--D3697)))),I3697,0))</f>
        <v/>
      </c>
      <c r="T3697" s="34">
        <f>IF(A3697="","",R3697-S3697)</f>
        <v/>
      </c>
      <c r="U3697" s="23">
        <f>IF(A3697="","",IF(O3697=0,"Outside audit periods; ","")&amp;IF(F3697="","No VAT category; ","")&amp;IF(ABS(Q3697)&gt;Setup!$B$10,"VAT ≠ 15% × net; ","")&amp;IF(AND(F3697="Standard domestic 15% (Box 7)",NOT(AND(LEN(D3697)=15,LEFT(D3697,1)="3",RIGHT(D3697,1)="3",ISNUMBER(--D3697)))),"Invalid/missing supplier VAT no; ","")&amp;IF(AND(L3697="Yes",K3697&lt;&gt;"Yes"),"VAT claimed without valid tax invoice; ","")&amp;IF(AND(L3697="Yes",ISNUMBER(SEARCH("blocked",G3697))),"Blocked input VAT claimed; ","")&amp;IF(AND(F3697="Import - VAT paid at customs (Box 8)",M3697=""),"Customs declaration no missing; ","")&amp;IF(AND(F3697="Import - Reverse charge (Box 9)",E3697="Saudi Arabia"),"RCM used for a local supplier; ","")&amp;IF(AND(L3697="Yes",NOT(OR(F3697="Standard domestic 15% (Box 7)",F3697="Import - VAT paid at customs (Box 8)",F3697="Import - Reverse charge (Box 9)"))),"VAT claimed on non-taxable category; ",""))</f>
        <v/>
      </c>
    </row>
    <row r="3698">
      <c r="A3698" s="17" t="n"/>
      <c r="B3698" s="14" t="n"/>
      <c r="C3698" s="14" t="n"/>
      <c r="D3698" s="16" t="n"/>
      <c r="E3698" s="14" t="n"/>
      <c r="F3698" s="14" t="n"/>
      <c r="G3698" s="14" t="n"/>
      <c r="H3698" s="19" t="n"/>
      <c r="I3698" s="19" t="n"/>
      <c r="J3698" s="34">
        <f>IF(A3698="","",H3698+I3698)</f>
        <v/>
      </c>
      <c r="K3698" s="14" t="n"/>
      <c r="L3698" s="14" t="n"/>
      <c r="M3698" s="14" t="n"/>
      <c r="N3698" s="14" t="n"/>
      <c r="O3698" s="20">
        <f>IF(A3698="","",SUMPRODUCT((A3698&gt;=Setup!$C$19:$C$30)*(A3698&lt;=Setup!$D$19:$D$30)*Setup!$A$19:$A$30))</f>
        <v/>
      </c>
      <c r="P3698" s="34">
        <f>IF(A3698="","",IF(OR(F3698="Standard domestic 15% (Box 7)",F3698="Import - VAT paid at customs (Box 8)",F3698="Import - Reverse charge (Box 9)"),ROUND(H3698*Setup!$B$9,2),0))</f>
        <v/>
      </c>
      <c r="Q3698" s="34">
        <f>IF(A3698="","",I3698-P3698)</f>
        <v/>
      </c>
      <c r="R3698" s="34">
        <f>IF(A3698="","",IF(L3698="Yes",I3698,0))</f>
        <v/>
      </c>
      <c r="S3698" s="34">
        <f>IF(A3698="","",IF(AND(L3698="Yes",K3698="Yes",NOT(ISNUMBER(SEARCH("blocked",G3698))),OR(F3698="Standard domestic 15% (Box 7)",F3698="Import - VAT paid at customs (Box 8)",F3698="Import - Reverse charge (Box 9)"),OR(F3698&lt;&gt;"Standard domestic 15% (Box 7)",AND(LEN(D3698)=15,LEFT(D3698,1)="3",RIGHT(D3698,1)="3",ISNUMBER(--D3698)))),I3698,0))</f>
        <v/>
      </c>
      <c r="T3698" s="34">
        <f>IF(A3698="","",R3698-S3698)</f>
        <v/>
      </c>
      <c r="U3698" s="23">
        <f>IF(A3698="","",IF(O3698=0,"Outside audit periods; ","")&amp;IF(F3698="","No VAT category; ","")&amp;IF(ABS(Q3698)&gt;Setup!$B$10,"VAT ≠ 15% × net; ","")&amp;IF(AND(F3698="Standard domestic 15% (Box 7)",NOT(AND(LEN(D3698)=15,LEFT(D3698,1)="3",RIGHT(D3698,1)="3",ISNUMBER(--D3698)))),"Invalid/missing supplier VAT no; ","")&amp;IF(AND(L3698="Yes",K3698&lt;&gt;"Yes"),"VAT claimed without valid tax invoice; ","")&amp;IF(AND(L3698="Yes",ISNUMBER(SEARCH("blocked",G3698))),"Blocked input VAT claimed; ","")&amp;IF(AND(F3698="Import - VAT paid at customs (Box 8)",M3698=""),"Customs declaration no missing; ","")&amp;IF(AND(F3698="Import - Reverse charge (Box 9)",E3698="Saudi Arabia"),"RCM used for a local supplier; ","")&amp;IF(AND(L3698="Yes",NOT(OR(F3698="Standard domestic 15% (Box 7)",F3698="Import - VAT paid at customs (Box 8)",F3698="Import - Reverse charge (Box 9)"))),"VAT claimed on non-taxable category; ",""))</f>
        <v/>
      </c>
    </row>
    <row r="3699">
      <c r="A3699" s="17" t="n"/>
      <c r="B3699" s="14" t="n"/>
      <c r="C3699" s="14" t="n"/>
      <c r="D3699" s="16" t="n"/>
      <c r="E3699" s="14" t="n"/>
      <c r="F3699" s="14" t="n"/>
      <c r="G3699" s="14" t="n"/>
      <c r="H3699" s="19" t="n"/>
      <c r="I3699" s="19" t="n"/>
      <c r="J3699" s="34">
        <f>IF(A3699="","",H3699+I3699)</f>
        <v/>
      </c>
      <c r="K3699" s="14" t="n"/>
      <c r="L3699" s="14" t="n"/>
      <c r="M3699" s="14" t="n"/>
      <c r="N3699" s="14" t="n"/>
      <c r="O3699" s="20">
        <f>IF(A3699="","",SUMPRODUCT((A3699&gt;=Setup!$C$19:$C$30)*(A3699&lt;=Setup!$D$19:$D$30)*Setup!$A$19:$A$30))</f>
        <v/>
      </c>
      <c r="P3699" s="34">
        <f>IF(A3699="","",IF(OR(F3699="Standard domestic 15% (Box 7)",F3699="Import - VAT paid at customs (Box 8)",F3699="Import - Reverse charge (Box 9)"),ROUND(H3699*Setup!$B$9,2),0))</f>
        <v/>
      </c>
      <c r="Q3699" s="34">
        <f>IF(A3699="","",I3699-P3699)</f>
        <v/>
      </c>
      <c r="R3699" s="34">
        <f>IF(A3699="","",IF(L3699="Yes",I3699,0))</f>
        <v/>
      </c>
      <c r="S3699" s="34">
        <f>IF(A3699="","",IF(AND(L3699="Yes",K3699="Yes",NOT(ISNUMBER(SEARCH("blocked",G3699))),OR(F3699="Standard domestic 15% (Box 7)",F3699="Import - VAT paid at customs (Box 8)",F3699="Import - Reverse charge (Box 9)"),OR(F3699&lt;&gt;"Standard domestic 15% (Box 7)",AND(LEN(D3699)=15,LEFT(D3699,1)="3",RIGHT(D3699,1)="3",ISNUMBER(--D3699)))),I3699,0))</f>
        <v/>
      </c>
      <c r="T3699" s="34">
        <f>IF(A3699="","",R3699-S3699)</f>
        <v/>
      </c>
      <c r="U3699" s="23">
        <f>IF(A3699="","",IF(O3699=0,"Outside audit periods; ","")&amp;IF(F3699="","No VAT category; ","")&amp;IF(ABS(Q3699)&gt;Setup!$B$10,"VAT ≠ 15% × net; ","")&amp;IF(AND(F3699="Standard domestic 15% (Box 7)",NOT(AND(LEN(D3699)=15,LEFT(D3699,1)="3",RIGHT(D3699,1)="3",ISNUMBER(--D3699)))),"Invalid/missing supplier VAT no; ","")&amp;IF(AND(L3699="Yes",K3699&lt;&gt;"Yes"),"VAT claimed without valid tax invoice; ","")&amp;IF(AND(L3699="Yes",ISNUMBER(SEARCH("blocked",G3699))),"Blocked input VAT claimed; ","")&amp;IF(AND(F3699="Import - VAT paid at customs (Box 8)",M3699=""),"Customs declaration no missing; ","")&amp;IF(AND(F3699="Import - Reverse charge (Box 9)",E3699="Saudi Arabia"),"RCM used for a local supplier; ","")&amp;IF(AND(L3699="Yes",NOT(OR(F3699="Standard domestic 15% (Box 7)",F3699="Import - VAT paid at customs (Box 8)",F3699="Import - Reverse charge (Box 9)"))),"VAT claimed on non-taxable category; ",""))</f>
        <v/>
      </c>
    </row>
    <row r="3700">
      <c r="A3700" s="17" t="n"/>
      <c r="B3700" s="14" t="n"/>
      <c r="C3700" s="14" t="n"/>
      <c r="D3700" s="16" t="n"/>
      <c r="E3700" s="14" t="n"/>
      <c r="F3700" s="14" t="n"/>
      <c r="G3700" s="14" t="n"/>
      <c r="H3700" s="19" t="n"/>
      <c r="I3700" s="19" t="n"/>
      <c r="J3700" s="34">
        <f>IF(A3700="","",H3700+I3700)</f>
        <v/>
      </c>
      <c r="K3700" s="14" t="n"/>
      <c r="L3700" s="14" t="n"/>
      <c r="M3700" s="14" t="n"/>
      <c r="N3700" s="14" t="n"/>
      <c r="O3700" s="20">
        <f>IF(A3700="","",SUMPRODUCT((A3700&gt;=Setup!$C$19:$C$30)*(A3700&lt;=Setup!$D$19:$D$30)*Setup!$A$19:$A$30))</f>
        <v/>
      </c>
      <c r="P3700" s="34">
        <f>IF(A3700="","",IF(OR(F3700="Standard domestic 15% (Box 7)",F3700="Import - VAT paid at customs (Box 8)",F3700="Import - Reverse charge (Box 9)"),ROUND(H3700*Setup!$B$9,2),0))</f>
        <v/>
      </c>
      <c r="Q3700" s="34">
        <f>IF(A3700="","",I3700-P3700)</f>
        <v/>
      </c>
      <c r="R3700" s="34">
        <f>IF(A3700="","",IF(L3700="Yes",I3700,0))</f>
        <v/>
      </c>
      <c r="S3700" s="34">
        <f>IF(A3700="","",IF(AND(L3700="Yes",K3700="Yes",NOT(ISNUMBER(SEARCH("blocked",G3700))),OR(F3700="Standard domestic 15% (Box 7)",F3700="Import - VAT paid at customs (Box 8)",F3700="Import - Reverse charge (Box 9)"),OR(F3700&lt;&gt;"Standard domestic 15% (Box 7)",AND(LEN(D3700)=15,LEFT(D3700,1)="3",RIGHT(D3700,1)="3",ISNUMBER(--D3700)))),I3700,0))</f>
        <v/>
      </c>
      <c r="T3700" s="34">
        <f>IF(A3700="","",R3700-S3700)</f>
        <v/>
      </c>
      <c r="U3700" s="23">
        <f>IF(A3700="","",IF(O3700=0,"Outside audit periods; ","")&amp;IF(F3700="","No VAT category; ","")&amp;IF(ABS(Q3700)&gt;Setup!$B$10,"VAT ≠ 15% × net; ","")&amp;IF(AND(F3700="Standard domestic 15% (Box 7)",NOT(AND(LEN(D3700)=15,LEFT(D3700,1)="3",RIGHT(D3700,1)="3",ISNUMBER(--D3700)))),"Invalid/missing supplier VAT no; ","")&amp;IF(AND(L3700="Yes",K3700&lt;&gt;"Yes"),"VAT claimed without valid tax invoice; ","")&amp;IF(AND(L3700="Yes",ISNUMBER(SEARCH("blocked",G3700))),"Blocked input VAT claimed; ","")&amp;IF(AND(F3700="Import - VAT paid at customs (Box 8)",M3700=""),"Customs declaration no missing; ","")&amp;IF(AND(F3700="Import - Reverse charge (Box 9)",E3700="Saudi Arabia"),"RCM used for a local supplier; ","")&amp;IF(AND(L3700="Yes",NOT(OR(F3700="Standard domestic 15% (Box 7)",F3700="Import - VAT paid at customs (Box 8)",F3700="Import - Reverse charge (Box 9)"))),"VAT claimed on non-taxable category; ",""))</f>
        <v/>
      </c>
    </row>
    <row r="3701">
      <c r="A3701" s="17" t="n"/>
      <c r="B3701" s="14" t="n"/>
      <c r="C3701" s="14" t="n"/>
      <c r="D3701" s="16" t="n"/>
      <c r="E3701" s="14" t="n"/>
      <c r="F3701" s="14" t="n"/>
      <c r="G3701" s="14" t="n"/>
      <c r="H3701" s="19" t="n"/>
      <c r="I3701" s="19" t="n"/>
      <c r="J3701" s="34">
        <f>IF(A3701="","",H3701+I3701)</f>
        <v/>
      </c>
      <c r="K3701" s="14" t="n"/>
      <c r="L3701" s="14" t="n"/>
      <c r="M3701" s="14" t="n"/>
      <c r="N3701" s="14" t="n"/>
      <c r="O3701" s="20">
        <f>IF(A3701="","",SUMPRODUCT((A3701&gt;=Setup!$C$19:$C$30)*(A3701&lt;=Setup!$D$19:$D$30)*Setup!$A$19:$A$30))</f>
        <v/>
      </c>
      <c r="P3701" s="34">
        <f>IF(A3701="","",IF(OR(F3701="Standard domestic 15% (Box 7)",F3701="Import - VAT paid at customs (Box 8)",F3701="Import - Reverse charge (Box 9)"),ROUND(H3701*Setup!$B$9,2),0))</f>
        <v/>
      </c>
      <c r="Q3701" s="34">
        <f>IF(A3701="","",I3701-P3701)</f>
        <v/>
      </c>
      <c r="R3701" s="34">
        <f>IF(A3701="","",IF(L3701="Yes",I3701,0))</f>
        <v/>
      </c>
      <c r="S3701" s="34">
        <f>IF(A3701="","",IF(AND(L3701="Yes",K3701="Yes",NOT(ISNUMBER(SEARCH("blocked",G3701))),OR(F3701="Standard domestic 15% (Box 7)",F3701="Import - VAT paid at customs (Box 8)",F3701="Import - Reverse charge (Box 9)"),OR(F3701&lt;&gt;"Standard domestic 15% (Box 7)",AND(LEN(D3701)=15,LEFT(D3701,1)="3",RIGHT(D3701,1)="3",ISNUMBER(--D3701)))),I3701,0))</f>
        <v/>
      </c>
      <c r="T3701" s="34">
        <f>IF(A3701="","",R3701-S3701)</f>
        <v/>
      </c>
      <c r="U3701" s="23">
        <f>IF(A3701="","",IF(O3701=0,"Outside audit periods; ","")&amp;IF(F3701="","No VAT category; ","")&amp;IF(ABS(Q3701)&gt;Setup!$B$10,"VAT ≠ 15% × net; ","")&amp;IF(AND(F3701="Standard domestic 15% (Box 7)",NOT(AND(LEN(D3701)=15,LEFT(D3701,1)="3",RIGHT(D3701,1)="3",ISNUMBER(--D3701)))),"Invalid/missing supplier VAT no; ","")&amp;IF(AND(L3701="Yes",K3701&lt;&gt;"Yes"),"VAT claimed without valid tax invoice; ","")&amp;IF(AND(L3701="Yes",ISNUMBER(SEARCH("blocked",G3701))),"Blocked input VAT claimed; ","")&amp;IF(AND(F3701="Import - VAT paid at customs (Box 8)",M3701=""),"Customs declaration no missing; ","")&amp;IF(AND(F3701="Import - Reverse charge (Box 9)",E3701="Saudi Arabia"),"RCM used for a local supplier; ","")&amp;IF(AND(L3701="Yes",NOT(OR(F3701="Standard domestic 15% (Box 7)",F3701="Import - VAT paid at customs (Box 8)",F3701="Import - Reverse charge (Box 9)"))),"VAT claimed on non-taxable category; ",""))</f>
        <v/>
      </c>
    </row>
    <row r="3702">
      <c r="A3702" s="17" t="n"/>
      <c r="B3702" s="14" t="n"/>
      <c r="C3702" s="14" t="n"/>
      <c r="D3702" s="16" t="n"/>
      <c r="E3702" s="14" t="n"/>
      <c r="F3702" s="14" t="n"/>
      <c r="G3702" s="14" t="n"/>
      <c r="H3702" s="19" t="n"/>
      <c r="I3702" s="19" t="n"/>
      <c r="J3702" s="34">
        <f>IF(A3702="","",H3702+I3702)</f>
        <v/>
      </c>
      <c r="K3702" s="14" t="n"/>
      <c r="L3702" s="14" t="n"/>
      <c r="M3702" s="14" t="n"/>
      <c r="N3702" s="14" t="n"/>
      <c r="O3702" s="20">
        <f>IF(A3702="","",SUMPRODUCT((A3702&gt;=Setup!$C$19:$C$30)*(A3702&lt;=Setup!$D$19:$D$30)*Setup!$A$19:$A$30))</f>
        <v/>
      </c>
      <c r="P3702" s="34">
        <f>IF(A3702="","",IF(OR(F3702="Standard domestic 15% (Box 7)",F3702="Import - VAT paid at customs (Box 8)",F3702="Import - Reverse charge (Box 9)"),ROUND(H3702*Setup!$B$9,2),0))</f>
        <v/>
      </c>
      <c r="Q3702" s="34">
        <f>IF(A3702="","",I3702-P3702)</f>
        <v/>
      </c>
      <c r="R3702" s="34">
        <f>IF(A3702="","",IF(L3702="Yes",I3702,0))</f>
        <v/>
      </c>
      <c r="S3702" s="34">
        <f>IF(A3702="","",IF(AND(L3702="Yes",K3702="Yes",NOT(ISNUMBER(SEARCH("blocked",G3702))),OR(F3702="Standard domestic 15% (Box 7)",F3702="Import - VAT paid at customs (Box 8)",F3702="Import - Reverse charge (Box 9)"),OR(F3702&lt;&gt;"Standard domestic 15% (Box 7)",AND(LEN(D3702)=15,LEFT(D3702,1)="3",RIGHT(D3702,1)="3",ISNUMBER(--D3702)))),I3702,0))</f>
        <v/>
      </c>
      <c r="T3702" s="34">
        <f>IF(A3702="","",R3702-S3702)</f>
        <v/>
      </c>
      <c r="U3702" s="23">
        <f>IF(A3702="","",IF(O3702=0,"Outside audit periods; ","")&amp;IF(F3702="","No VAT category; ","")&amp;IF(ABS(Q3702)&gt;Setup!$B$10,"VAT ≠ 15% × net; ","")&amp;IF(AND(F3702="Standard domestic 15% (Box 7)",NOT(AND(LEN(D3702)=15,LEFT(D3702,1)="3",RIGHT(D3702,1)="3",ISNUMBER(--D3702)))),"Invalid/missing supplier VAT no; ","")&amp;IF(AND(L3702="Yes",K3702&lt;&gt;"Yes"),"VAT claimed without valid tax invoice; ","")&amp;IF(AND(L3702="Yes",ISNUMBER(SEARCH("blocked",G3702))),"Blocked input VAT claimed; ","")&amp;IF(AND(F3702="Import - VAT paid at customs (Box 8)",M3702=""),"Customs declaration no missing; ","")&amp;IF(AND(F3702="Import - Reverse charge (Box 9)",E3702="Saudi Arabia"),"RCM used for a local supplier; ","")&amp;IF(AND(L3702="Yes",NOT(OR(F3702="Standard domestic 15% (Box 7)",F3702="Import - VAT paid at customs (Box 8)",F3702="Import - Reverse charge (Box 9)"))),"VAT claimed on non-taxable category; ",""))</f>
        <v/>
      </c>
    </row>
    <row r="3703">
      <c r="A3703" s="17" t="n"/>
      <c r="B3703" s="14" t="n"/>
      <c r="C3703" s="14" t="n"/>
      <c r="D3703" s="16" t="n"/>
      <c r="E3703" s="14" t="n"/>
      <c r="F3703" s="14" t="n"/>
      <c r="G3703" s="14" t="n"/>
      <c r="H3703" s="19" t="n"/>
      <c r="I3703" s="19" t="n"/>
      <c r="J3703" s="34">
        <f>IF(A3703="","",H3703+I3703)</f>
        <v/>
      </c>
      <c r="K3703" s="14" t="n"/>
      <c r="L3703" s="14" t="n"/>
      <c r="M3703" s="14" t="n"/>
      <c r="N3703" s="14" t="n"/>
      <c r="O3703" s="20">
        <f>IF(A3703="","",SUMPRODUCT((A3703&gt;=Setup!$C$19:$C$30)*(A3703&lt;=Setup!$D$19:$D$30)*Setup!$A$19:$A$30))</f>
        <v/>
      </c>
      <c r="P3703" s="34">
        <f>IF(A3703="","",IF(OR(F3703="Standard domestic 15% (Box 7)",F3703="Import - VAT paid at customs (Box 8)",F3703="Import - Reverse charge (Box 9)"),ROUND(H3703*Setup!$B$9,2),0))</f>
        <v/>
      </c>
      <c r="Q3703" s="34">
        <f>IF(A3703="","",I3703-P3703)</f>
        <v/>
      </c>
      <c r="R3703" s="34">
        <f>IF(A3703="","",IF(L3703="Yes",I3703,0))</f>
        <v/>
      </c>
      <c r="S3703" s="34">
        <f>IF(A3703="","",IF(AND(L3703="Yes",K3703="Yes",NOT(ISNUMBER(SEARCH("blocked",G3703))),OR(F3703="Standard domestic 15% (Box 7)",F3703="Import - VAT paid at customs (Box 8)",F3703="Import - Reverse charge (Box 9)"),OR(F3703&lt;&gt;"Standard domestic 15% (Box 7)",AND(LEN(D3703)=15,LEFT(D3703,1)="3",RIGHT(D3703,1)="3",ISNUMBER(--D3703)))),I3703,0))</f>
        <v/>
      </c>
      <c r="T3703" s="34">
        <f>IF(A3703="","",R3703-S3703)</f>
        <v/>
      </c>
      <c r="U3703" s="23">
        <f>IF(A3703="","",IF(O3703=0,"Outside audit periods; ","")&amp;IF(F3703="","No VAT category; ","")&amp;IF(ABS(Q3703)&gt;Setup!$B$10,"VAT ≠ 15% × net; ","")&amp;IF(AND(F3703="Standard domestic 15% (Box 7)",NOT(AND(LEN(D3703)=15,LEFT(D3703,1)="3",RIGHT(D3703,1)="3",ISNUMBER(--D3703)))),"Invalid/missing supplier VAT no; ","")&amp;IF(AND(L3703="Yes",K3703&lt;&gt;"Yes"),"VAT claimed without valid tax invoice; ","")&amp;IF(AND(L3703="Yes",ISNUMBER(SEARCH("blocked",G3703))),"Blocked input VAT claimed; ","")&amp;IF(AND(F3703="Import - VAT paid at customs (Box 8)",M3703=""),"Customs declaration no missing; ","")&amp;IF(AND(F3703="Import - Reverse charge (Box 9)",E3703="Saudi Arabia"),"RCM used for a local supplier; ","")&amp;IF(AND(L3703="Yes",NOT(OR(F3703="Standard domestic 15% (Box 7)",F3703="Import - VAT paid at customs (Box 8)",F3703="Import - Reverse charge (Box 9)"))),"VAT claimed on non-taxable category; ",""))</f>
        <v/>
      </c>
    </row>
    <row r="3704">
      <c r="A3704" s="17" t="n"/>
      <c r="B3704" s="14" t="n"/>
      <c r="C3704" s="14" t="n"/>
      <c r="D3704" s="16" t="n"/>
      <c r="E3704" s="14" t="n"/>
      <c r="F3704" s="14" t="n"/>
      <c r="G3704" s="14" t="n"/>
      <c r="H3704" s="19" t="n"/>
      <c r="I3704" s="19" t="n"/>
      <c r="J3704" s="34">
        <f>IF(A3704="","",H3704+I3704)</f>
        <v/>
      </c>
      <c r="K3704" s="14" t="n"/>
      <c r="L3704" s="14" t="n"/>
      <c r="M3704" s="14" t="n"/>
      <c r="N3704" s="14" t="n"/>
      <c r="O3704" s="20">
        <f>IF(A3704="","",SUMPRODUCT((A3704&gt;=Setup!$C$19:$C$30)*(A3704&lt;=Setup!$D$19:$D$30)*Setup!$A$19:$A$30))</f>
        <v/>
      </c>
      <c r="P3704" s="34">
        <f>IF(A3704="","",IF(OR(F3704="Standard domestic 15% (Box 7)",F3704="Import - VAT paid at customs (Box 8)",F3704="Import - Reverse charge (Box 9)"),ROUND(H3704*Setup!$B$9,2),0))</f>
        <v/>
      </c>
      <c r="Q3704" s="34">
        <f>IF(A3704="","",I3704-P3704)</f>
        <v/>
      </c>
      <c r="R3704" s="34">
        <f>IF(A3704="","",IF(L3704="Yes",I3704,0))</f>
        <v/>
      </c>
      <c r="S3704" s="34">
        <f>IF(A3704="","",IF(AND(L3704="Yes",K3704="Yes",NOT(ISNUMBER(SEARCH("blocked",G3704))),OR(F3704="Standard domestic 15% (Box 7)",F3704="Import - VAT paid at customs (Box 8)",F3704="Import - Reverse charge (Box 9)"),OR(F3704&lt;&gt;"Standard domestic 15% (Box 7)",AND(LEN(D3704)=15,LEFT(D3704,1)="3",RIGHT(D3704,1)="3",ISNUMBER(--D3704)))),I3704,0))</f>
        <v/>
      </c>
      <c r="T3704" s="34">
        <f>IF(A3704="","",R3704-S3704)</f>
        <v/>
      </c>
      <c r="U3704" s="23">
        <f>IF(A3704="","",IF(O3704=0,"Outside audit periods; ","")&amp;IF(F3704="","No VAT category; ","")&amp;IF(ABS(Q3704)&gt;Setup!$B$10,"VAT ≠ 15% × net; ","")&amp;IF(AND(F3704="Standard domestic 15% (Box 7)",NOT(AND(LEN(D3704)=15,LEFT(D3704,1)="3",RIGHT(D3704,1)="3",ISNUMBER(--D3704)))),"Invalid/missing supplier VAT no; ","")&amp;IF(AND(L3704="Yes",K3704&lt;&gt;"Yes"),"VAT claimed without valid tax invoice; ","")&amp;IF(AND(L3704="Yes",ISNUMBER(SEARCH("blocked",G3704))),"Blocked input VAT claimed; ","")&amp;IF(AND(F3704="Import - VAT paid at customs (Box 8)",M3704=""),"Customs declaration no missing; ","")&amp;IF(AND(F3704="Import - Reverse charge (Box 9)",E3704="Saudi Arabia"),"RCM used for a local supplier; ","")&amp;IF(AND(L3704="Yes",NOT(OR(F3704="Standard domestic 15% (Box 7)",F3704="Import - VAT paid at customs (Box 8)",F3704="Import - Reverse charge (Box 9)"))),"VAT claimed on non-taxable category; ",""))</f>
        <v/>
      </c>
    </row>
    <row r="3705">
      <c r="A3705" s="17" t="n"/>
      <c r="B3705" s="14" t="n"/>
      <c r="C3705" s="14" t="n"/>
      <c r="D3705" s="16" t="n"/>
      <c r="E3705" s="14" t="n"/>
      <c r="F3705" s="14" t="n"/>
      <c r="G3705" s="14" t="n"/>
      <c r="H3705" s="19" t="n"/>
      <c r="I3705" s="19" t="n"/>
      <c r="J3705" s="34">
        <f>IF(A3705="","",H3705+I3705)</f>
        <v/>
      </c>
      <c r="K3705" s="14" t="n"/>
      <c r="L3705" s="14" t="n"/>
      <c r="M3705" s="14" t="n"/>
      <c r="N3705" s="14" t="n"/>
      <c r="O3705" s="20">
        <f>IF(A3705="","",SUMPRODUCT((A3705&gt;=Setup!$C$19:$C$30)*(A3705&lt;=Setup!$D$19:$D$30)*Setup!$A$19:$A$30))</f>
        <v/>
      </c>
      <c r="P3705" s="34">
        <f>IF(A3705="","",IF(OR(F3705="Standard domestic 15% (Box 7)",F3705="Import - VAT paid at customs (Box 8)",F3705="Import - Reverse charge (Box 9)"),ROUND(H3705*Setup!$B$9,2),0))</f>
        <v/>
      </c>
      <c r="Q3705" s="34">
        <f>IF(A3705="","",I3705-P3705)</f>
        <v/>
      </c>
      <c r="R3705" s="34">
        <f>IF(A3705="","",IF(L3705="Yes",I3705,0))</f>
        <v/>
      </c>
      <c r="S3705" s="34">
        <f>IF(A3705="","",IF(AND(L3705="Yes",K3705="Yes",NOT(ISNUMBER(SEARCH("blocked",G3705))),OR(F3705="Standard domestic 15% (Box 7)",F3705="Import - VAT paid at customs (Box 8)",F3705="Import - Reverse charge (Box 9)"),OR(F3705&lt;&gt;"Standard domestic 15% (Box 7)",AND(LEN(D3705)=15,LEFT(D3705,1)="3",RIGHT(D3705,1)="3",ISNUMBER(--D3705)))),I3705,0))</f>
        <v/>
      </c>
      <c r="T3705" s="34">
        <f>IF(A3705="","",R3705-S3705)</f>
        <v/>
      </c>
      <c r="U3705" s="23">
        <f>IF(A3705="","",IF(O3705=0,"Outside audit periods; ","")&amp;IF(F3705="","No VAT category; ","")&amp;IF(ABS(Q3705)&gt;Setup!$B$10,"VAT ≠ 15% × net; ","")&amp;IF(AND(F3705="Standard domestic 15% (Box 7)",NOT(AND(LEN(D3705)=15,LEFT(D3705,1)="3",RIGHT(D3705,1)="3",ISNUMBER(--D3705)))),"Invalid/missing supplier VAT no; ","")&amp;IF(AND(L3705="Yes",K3705&lt;&gt;"Yes"),"VAT claimed without valid tax invoice; ","")&amp;IF(AND(L3705="Yes",ISNUMBER(SEARCH("blocked",G3705))),"Blocked input VAT claimed; ","")&amp;IF(AND(F3705="Import - VAT paid at customs (Box 8)",M3705=""),"Customs declaration no missing; ","")&amp;IF(AND(F3705="Import - Reverse charge (Box 9)",E3705="Saudi Arabia"),"RCM used for a local supplier; ","")&amp;IF(AND(L3705="Yes",NOT(OR(F3705="Standard domestic 15% (Box 7)",F3705="Import - VAT paid at customs (Box 8)",F3705="Import - Reverse charge (Box 9)"))),"VAT claimed on non-taxable category; ",""))</f>
        <v/>
      </c>
    </row>
    <row r="3706">
      <c r="A3706" s="17" t="n"/>
      <c r="B3706" s="14" t="n"/>
      <c r="C3706" s="14" t="n"/>
      <c r="D3706" s="16" t="n"/>
      <c r="E3706" s="14" t="n"/>
      <c r="F3706" s="14" t="n"/>
      <c r="G3706" s="14" t="n"/>
      <c r="H3706" s="19" t="n"/>
      <c r="I3706" s="19" t="n"/>
      <c r="J3706" s="34">
        <f>IF(A3706="","",H3706+I3706)</f>
        <v/>
      </c>
      <c r="K3706" s="14" t="n"/>
      <c r="L3706" s="14" t="n"/>
      <c r="M3706" s="14" t="n"/>
      <c r="N3706" s="14" t="n"/>
      <c r="O3706" s="20">
        <f>IF(A3706="","",SUMPRODUCT((A3706&gt;=Setup!$C$19:$C$30)*(A3706&lt;=Setup!$D$19:$D$30)*Setup!$A$19:$A$30))</f>
        <v/>
      </c>
      <c r="P3706" s="34">
        <f>IF(A3706="","",IF(OR(F3706="Standard domestic 15% (Box 7)",F3706="Import - VAT paid at customs (Box 8)",F3706="Import - Reverse charge (Box 9)"),ROUND(H3706*Setup!$B$9,2),0))</f>
        <v/>
      </c>
      <c r="Q3706" s="34">
        <f>IF(A3706="","",I3706-P3706)</f>
        <v/>
      </c>
      <c r="R3706" s="34">
        <f>IF(A3706="","",IF(L3706="Yes",I3706,0))</f>
        <v/>
      </c>
      <c r="S3706" s="34">
        <f>IF(A3706="","",IF(AND(L3706="Yes",K3706="Yes",NOT(ISNUMBER(SEARCH("blocked",G3706))),OR(F3706="Standard domestic 15% (Box 7)",F3706="Import - VAT paid at customs (Box 8)",F3706="Import - Reverse charge (Box 9)"),OR(F3706&lt;&gt;"Standard domestic 15% (Box 7)",AND(LEN(D3706)=15,LEFT(D3706,1)="3",RIGHT(D3706,1)="3",ISNUMBER(--D3706)))),I3706,0))</f>
        <v/>
      </c>
      <c r="T3706" s="34">
        <f>IF(A3706="","",R3706-S3706)</f>
        <v/>
      </c>
      <c r="U3706" s="23">
        <f>IF(A3706="","",IF(O3706=0,"Outside audit periods; ","")&amp;IF(F3706="","No VAT category; ","")&amp;IF(ABS(Q3706)&gt;Setup!$B$10,"VAT ≠ 15% × net; ","")&amp;IF(AND(F3706="Standard domestic 15% (Box 7)",NOT(AND(LEN(D3706)=15,LEFT(D3706,1)="3",RIGHT(D3706,1)="3",ISNUMBER(--D3706)))),"Invalid/missing supplier VAT no; ","")&amp;IF(AND(L3706="Yes",K3706&lt;&gt;"Yes"),"VAT claimed without valid tax invoice; ","")&amp;IF(AND(L3706="Yes",ISNUMBER(SEARCH("blocked",G3706))),"Blocked input VAT claimed; ","")&amp;IF(AND(F3706="Import - VAT paid at customs (Box 8)",M3706=""),"Customs declaration no missing; ","")&amp;IF(AND(F3706="Import - Reverse charge (Box 9)",E3706="Saudi Arabia"),"RCM used for a local supplier; ","")&amp;IF(AND(L3706="Yes",NOT(OR(F3706="Standard domestic 15% (Box 7)",F3706="Import - VAT paid at customs (Box 8)",F3706="Import - Reverse charge (Box 9)"))),"VAT claimed on non-taxable category; ",""))</f>
        <v/>
      </c>
    </row>
    <row r="3707">
      <c r="A3707" s="17" t="n"/>
      <c r="B3707" s="14" t="n"/>
      <c r="C3707" s="14" t="n"/>
      <c r="D3707" s="16" t="n"/>
      <c r="E3707" s="14" t="n"/>
      <c r="F3707" s="14" t="n"/>
      <c r="G3707" s="14" t="n"/>
      <c r="H3707" s="19" t="n"/>
      <c r="I3707" s="19" t="n"/>
      <c r="J3707" s="34">
        <f>IF(A3707="","",H3707+I3707)</f>
        <v/>
      </c>
      <c r="K3707" s="14" t="n"/>
      <c r="L3707" s="14" t="n"/>
      <c r="M3707" s="14" t="n"/>
      <c r="N3707" s="14" t="n"/>
      <c r="O3707" s="20">
        <f>IF(A3707="","",SUMPRODUCT((A3707&gt;=Setup!$C$19:$C$30)*(A3707&lt;=Setup!$D$19:$D$30)*Setup!$A$19:$A$30))</f>
        <v/>
      </c>
      <c r="P3707" s="34">
        <f>IF(A3707="","",IF(OR(F3707="Standard domestic 15% (Box 7)",F3707="Import - VAT paid at customs (Box 8)",F3707="Import - Reverse charge (Box 9)"),ROUND(H3707*Setup!$B$9,2),0))</f>
        <v/>
      </c>
      <c r="Q3707" s="34">
        <f>IF(A3707="","",I3707-P3707)</f>
        <v/>
      </c>
      <c r="R3707" s="34">
        <f>IF(A3707="","",IF(L3707="Yes",I3707,0))</f>
        <v/>
      </c>
      <c r="S3707" s="34">
        <f>IF(A3707="","",IF(AND(L3707="Yes",K3707="Yes",NOT(ISNUMBER(SEARCH("blocked",G3707))),OR(F3707="Standard domestic 15% (Box 7)",F3707="Import - VAT paid at customs (Box 8)",F3707="Import - Reverse charge (Box 9)"),OR(F3707&lt;&gt;"Standard domestic 15% (Box 7)",AND(LEN(D3707)=15,LEFT(D3707,1)="3",RIGHT(D3707,1)="3",ISNUMBER(--D3707)))),I3707,0))</f>
        <v/>
      </c>
      <c r="T3707" s="34">
        <f>IF(A3707="","",R3707-S3707)</f>
        <v/>
      </c>
      <c r="U3707" s="23">
        <f>IF(A3707="","",IF(O3707=0,"Outside audit periods; ","")&amp;IF(F3707="","No VAT category; ","")&amp;IF(ABS(Q3707)&gt;Setup!$B$10,"VAT ≠ 15% × net; ","")&amp;IF(AND(F3707="Standard domestic 15% (Box 7)",NOT(AND(LEN(D3707)=15,LEFT(D3707,1)="3",RIGHT(D3707,1)="3",ISNUMBER(--D3707)))),"Invalid/missing supplier VAT no; ","")&amp;IF(AND(L3707="Yes",K3707&lt;&gt;"Yes"),"VAT claimed without valid tax invoice; ","")&amp;IF(AND(L3707="Yes",ISNUMBER(SEARCH("blocked",G3707))),"Blocked input VAT claimed; ","")&amp;IF(AND(F3707="Import - VAT paid at customs (Box 8)",M3707=""),"Customs declaration no missing; ","")&amp;IF(AND(F3707="Import - Reverse charge (Box 9)",E3707="Saudi Arabia"),"RCM used for a local supplier; ","")&amp;IF(AND(L3707="Yes",NOT(OR(F3707="Standard domestic 15% (Box 7)",F3707="Import - VAT paid at customs (Box 8)",F3707="Import - Reverse charge (Box 9)"))),"VAT claimed on non-taxable category; ",""))</f>
        <v/>
      </c>
    </row>
    <row r="3708">
      <c r="A3708" s="17" t="n"/>
      <c r="B3708" s="14" t="n"/>
      <c r="C3708" s="14" t="n"/>
      <c r="D3708" s="16" t="n"/>
      <c r="E3708" s="14" t="n"/>
      <c r="F3708" s="14" t="n"/>
      <c r="G3708" s="14" t="n"/>
      <c r="H3708" s="19" t="n"/>
      <c r="I3708" s="19" t="n"/>
      <c r="J3708" s="34">
        <f>IF(A3708="","",H3708+I3708)</f>
        <v/>
      </c>
      <c r="K3708" s="14" t="n"/>
      <c r="L3708" s="14" t="n"/>
      <c r="M3708" s="14" t="n"/>
      <c r="N3708" s="14" t="n"/>
      <c r="O3708" s="20">
        <f>IF(A3708="","",SUMPRODUCT((A3708&gt;=Setup!$C$19:$C$30)*(A3708&lt;=Setup!$D$19:$D$30)*Setup!$A$19:$A$30))</f>
        <v/>
      </c>
      <c r="P3708" s="34">
        <f>IF(A3708="","",IF(OR(F3708="Standard domestic 15% (Box 7)",F3708="Import - VAT paid at customs (Box 8)",F3708="Import - Reverse charge (Box 9)"),ROUND(H3708*Setup!$B$9,2),0))</f>
        <v/>
      </c>
      <c r="Q3708" s="34">
        <f>IF(A3708="","",I3708-P3708)</f>
        <v/>
      </c>
      <c r="R3708" s="34">
        <f>IF(A3708="","",IF(L3708="Yes",I3708,0))</f>
        <v/>
      </c>
      <c r="S3708" s="34">
        <f>IF(A3708="","",IF(AND(L3708="Yes",K3708="Yes",NOT(ISNUMBER(SEARCH("blocked",G3708))),OR(F3708="Standard domestic 15% (Box 7)",F3708="Import - VAT paid at customs (Box 8)",F3708="Import - Reverse charge (Box 9)"),OR(F3708&lt;&gt;"Standard domestic 15% (Box 7)",AND(LEN(D3708)=15,LEFT(D3708,1)="3",RIGHT(D3708,1)="3",ISNUMBER(--D3708)))),I3708,0))</f>
        <v/>
      </c>
      <c r="T3708" s="34">
        <f>IF(A3708="","",R3708-S3708)</f>
        <v/>
      </c>
      <c r="U3708" s="23">
        <f>IF(A3708="","",IF(O3708=0,"Outside audit periods; ","")&amp;IF(F3708="","No VAT category; ","")&amp;IF(ABS(Q3708)&gt;Setup!$B$10,"VAT ≠ 15% × net; ","")&amp;IF(AND(F3708="Standard domestic 15% (Box 7)",NOT(AND(LEN(D3708)=15,LEFT(D3708,1)="3",RIGHT(D3708,1)="3",ISNUMBER(--D3708)))),"Invalid/missing supplier VAT no; ","")&amp;IF(AND(L3708="Yes",K3708&lt;&gt;"Yes"),"VAT claimed without valid tax invoice; ","")&amp;IF(AND(L3708="Yes",ISNUMBER(SEARCH("blocked",G3708))),"Blocked input VAT claimed; ","")&amp;IF(AND(F3708="Import - VAT paid at customs (Box 8)",M3708=""),"Customs declaration no missing; ","")&amp;IF(AND(F3708="Import - Reverse charge (Box 9)",E3708="Saudi Arabia"),"RCM used for a local supplier; ","")&amp;IF(AND(L3708="Yes",NOT(OR(F3708="Standard domestic 15% (Box 7)",F3708="Import - VAT paid at customs (Box 8)",F3708="Import - Reverse charge (Box 9)"))),"VAT claimed on non-taxable category; ",""))</f>
        <v/>
      </c>
    </row>
    <row r="3709">
      <c r="A3709" s="17" t="n"/>
      <c r="B3709" s="14" t="n"/>
      <c r="C3709" s="14" t="n"/>
      <c r="D3709" s="16" t="n"/>
      <c r="E3709" s="14" t="n"/>
      <c r="F3709" s="14" t="n"/>
      <c r="G3709" s="14" t="n"/>
      <c r="H3709" s="19" t="n"/>
      <c r="I3709" s="19" t="n"/>
      <c r="J3709" s="34">
        <f>IF(A3709="","",H3709+I3709)</f>
        <v/>
      </c>
      <c r="K3709" s="14" t="n"/>
      <c r="L3709" s="14" t="n"/>
      <c r="M3709" s="14" t="n"/>
      <c r="N3709" s="14" t="n"/>
      <c r="O3709" s="20">
        <f>IF(A3709="","",SUMPRODUCT((A3709&gt;=Setup!$C$19:$C$30)*(A3709&lt;=Setup!$D$19:$D$30)*Setup!$A$19:$A$30))</f>
        <v/>
      </c>
      <c r="P3709" s="34">
        <f>IF(A3709="","",IF(OR(F3709="Standard domestic 15% (Box 7)",F3709="Import - VAT paid at customs (Box 8)",F3709="Import - Reverse charge (Box 9)"),ROUND(H3709*Setup!$B$9,2),0))</f>
        <v/>
      </c>
      <c r="Q3709" s="34">
        <f>IF(A3709="","",I3709-P3709)</f>
        <v/>
      </c>
      <c r="R3709" s="34">
        <f>IF(A3709="","",IF(L3709="Yes",I3709,0))</f>
        <v/>
      </c>
      <c r="S3709" s="34">
        <f>IF(A3709="","",IF(AND(L3709="Yes",K3709="Yes",NOT(ISNUMBER(SEARCH("blocked",G3709))),OR(F3709="Standard domestic 15% (Box 7)",F3709="Import - VAT paid at customs (Box 8)",F3709="Import - Reverse charge (Box 9)"),OR(F3709&lt;&gt;"Standard domestic 15% (Box 7)",AND(LEN(D3709)=15,LEFT(D3709,1)="3",RIGHT(D3709,1)="3",ISNUMBER(--D3709)))),I3709,0))</f>
        <v/>
      </c>
      <c r="T3709" s="34">
        <f>IF(A3709="","",R3709-S3709)</f>
        <v/>
      </c>
      <c r="U3709" s="23">
        <f>IF(A3709="","",IF(O3709=0,"Outside audit periods; ","")&amp;IF(F3709="","No VAT category; ","")&amp;IF(ABS(Q3709)&gt;Setup!$B$10,"VAT ≠ 15% × net; ","")&amp;IF(AND(F3709="Standard domestic 15% (Box 7)",NOT(AND(LEN(D3709)=15,LEFT(D3709,1)="3",RIGHT(D3709,1)="3",ISNUMBER(--D3709)))),"Invalid/missing supplier VAT no; ","")&amp;IF(AND(L3709="Yes",K3709&lt;&gt;"Yes"),"VAT claimed without valid tax invoice; ","")&amp;IF(AND(L3709="Yes",ISNUMBER(SEARCH("blocked",G3709))),"Blocked input VAT claimed; ","")&amp;IF(AND(F3709="Import - VAT paid at customs (Box 8)",M3709=""),"Customs declaration no missing; ","")&amp;IF(AND(F3709="Import - Reverse charge (Box 9)",E3709="Saudi Arabia"),"RCM used for a local supplier; ","")&amp;IF(AND(L3709="Yes",NOT(OR(F3709="Standard domestic 15% (Box 7)",F3709="Import - VAT paid at customs (Box 8)",F3709="Import - Reverse charge (Box 9)"))),"VAT claimed on non-taxable category; ",""))</f>
        <v/>
      </c>
    </row>
    <row r="3710">
      <c r="A3710" s="17" t="n"/>
      <c r="B3710" s="14" t="n"/>
      <c r="C3710" s="14" t="n"/>
      <c r="D3710" s="16" t="n"/>
      <c r="E3710" s="14" t="n"/>
      <c r="F3710" s="14" t="n"/>
      <c r="G3710" s="14" t="n"/>
      <c r="H3710" s="19" t="n"/>
      <c r="I3710" s="19" t="n"/>
      <c r="J3710" s="34">
        <f>IF(A3710="","",H3710+I3710)</f>
        <v/>
      </c>
      <c r="K3710" s="14" t="n"/>
      <c r="L3710" s="14" t="n"/>
      <c r="M3710" s="14" t="n"/>
      <c r="N3710" s="14" t="n"/>
      <c r="O3710" s="20">
        <f>IF(A3710="","",SUMPRODUCT((A3710&gt;=Setup!$C$19:$C$30)*(A3710&lt;=Setup!$D$19:$D$30)*Setup!$A$19:$A$30))</f>
        <v/>
      </c>
      <c r="P3710" s="34">
        <f>IF(A3710="","",IF(OR(F3710="Standard domestic 15% (Box 7)",F3710="Import - VAT paid at customs (Box 8)",F3710="Import - Reverse charge (Box 9)"),ROUND(H3710*Setup!$B$9,2),0))</f>
        <v/>
      </c>
      <c r="Q3710" s="34">
        <f>IF(A3710="","",I3710-P3710)</f>
        <v/>
      </c>
      <c r="R3710" s="34">
        <f>IF(A3710="","",IF(L3710="Yes",I3710,0))</f>
        <v/>
      </c>
      <c r="S3710" s="34">
        <f>IF(A3710="","",IF(AND(L3710="Yes",K3710="Yes",NOT(ISNUMBER(SEARCH("blocked",G3710))),OR(F3710="Standard domestic 15% (Box 7)",F3710="Import - VAT paid at customs (Box 8)",F3710="Import - Reverse charge (Box 9)"),OR(F3710&lt;&gt;"Standard domestic 15% (Box 7)",AND(LEN(D3710)=15,LEFT(D3710,1)="3",RIGHT(D3710,1)="3",ISNUMBER(--D3710)))),I3710,0))</f>
        <v/>
      </c>
      <c r="T3710" s="34">
        <f>IF(A3710="","",R3710-S3710)</f>
        <v/>
      </c>
      <c r="U3710" s="23">
        <f>IF(A3710="","",IF(O3710=0,"Outside audit periods; ","")&amp;IF(F3710="","No VAT category; ","")&amp;IF(ABS(Q3710)&gt;Setup!$B$10,"VAT ≠ 15% × net; ","")&amp;IF(AND(F3710="Standard domestic 15% (Box 7)",NOT(AND(LEN(D3710)=15,LEFT(D3710,1)="3",RIGHT(D3710,1)="3",ISNUMBER(--D3710)))),"Invalid/missing supplier VAT no; ","")&amp;IF(AND(L3710="Yes",K3710&lt;&gt;"Yes"),"VAT claimed without valid tax invoice; ","")&amp;IF(AND(L3710="Yes",ISNUMBER(SEARCH("blocked",G3710))),"Blocked input VAT claimed; ","")&amp;IF(AND(F3710="Import - VAT paid at customs (Box 8)",M3710=""),"Customs declaration no missing; ","")&amp;IF(AND(F3710="Import - Reverse charge (Box 9)",E3710="Saudi Arabia"),"RCM used for a local supplier; ","")&amp;IF(AND(L3710="Yes",NOT(OR(F3710="Standard domestic 15% (Box 7)",F3710="Import - VAT paid at customs (Box 8)",F3710="Import - Reverse charge (Box 9)"))),"VAT claimed on non-taxable category; ",""))</f>
        <v/>
      </c>
    </row>
    <row r="3711">
      <c r="A3711" s="17" t="n"/>
      <c r="B3711" s="14" t="n"/>
      <c r="C3711" s="14" t="n"/>
      <c r="D3711" s="16" t="n"/>
      <c r="E3711" s="14" t="n"/>
      <c r="F3711" s="14" t="n"/>
      <c r="G3711" s="14" t="n"/>
      <c r="H3711" s="19" t="n"/>
      <c r="I3711" s="19" t="n"/>
      <c r="J3711" s="34">
        <f>IF(A3711="","",H3711+I3711)</f>
        <v/>
      </c>
      <c r="K3711" s="14" t="n"/>
      <c r="L3711" s="14" t="n"/>
      <c r="M3711" s="14" t="n"/>
      <c r="N3711" s="14" t="n"/>
      <c r="O3711" s="20">
        <f>IF(A3711="","",SUMPRODUCT((A3711&gt;=Setup!$C$19:$C$30)*(A3711&lt;=Setup!$D$19:$D$30)*Setup!$A$19:$A$30))</f>
        <v/>
      </c>
      <c r="P3711" s="34">
        <f>IF(A3711="","",IF(OR(F3711="Standard domestic 15% (Box 7)",F3711="Import - VAT paid at customs (Box 8)",F3711="Import - Reverse charge (Box 9)"),ROUND(H3711*Setup!$B$9,2),0))</f>
        <v/>
      </c>
      <c r="Q3711" s="34">
        <f>IF(A3711="","",I3711-P3711)</f>
        <v/>
      </c>
      <c r="R3711" s="34">
        <f>IF(A3711="","",IF(L3711="Yes",I3711,0))</f>
        <v/>
      </c>
      <c r="S3711" s="34">
        <f>IF(A3711="","",IF(AND(L3711="Yes",K3711="Yes",NOT(ISNUMBER(SEARCH("blocked",G3711))),OR(F3711="Standard domestic 15% (Box 7)",F3711="Import - VAT paid at customs (Box 8)",F3711="Import - Reverse charge (Box 9)"),OR(F3711&lt;&gt;"Standard domestic 15% (Box 7)",AND(LEN(D3711)=15,LEFT(D3711,1)="3",RIGHT(D3711,1)="3",ISNUMBER(--D3711)))),I3711,0))</f>
        <v/>
      </c>
      <c r="T3711" s="34">
        <f>IF(A3711="","",R3711-S3711)</f>
        <v/>
      </c>
      <c r="U3711" s="23">
        <f>IF(A3711="","",IF(O3711=0,"Outside audit periods; ","")&amp;IF(F3711="","No VAT category; ","")&amp;IF(ABS(Q3711)&gt;Setup!$B$10,"VAT ≠ 15% × net; ","")&amp;IF(AND(F3711="Standard domestic 15% (Box 7)",NOT(AND(LEN(D3711)=15,LEFT(D3711,1)="3",RIGHT(D3711,1)="3",ISNUMBER(--D3711)))),"Invalid/missing supplier VAT no; ","")&amp;IF(AND(L3711="Yes",K3711&lt;&gt;"Yes"),"VAT claimed without valid tax invoice; ","")&amp;IF(AND(L3711="Yes",ISNUMBER(SEARCH("blocked",G3711))),"Blocked input VAT claimed; ","")&amp;IF(AND(F3711="Import - VAT paid at customs (Box 8)",M3711=""),"Customs declaration no missing; ","")&amp;IF(AND(F3711="Import - Reverse charge (Box 9)",E3711="Saudi Arabia"),"RCM used for a local supplier; ","")&amp;IF(AND(L3711="Yes",NOT(OR(F3711="Standard domestic 15% (Box 7)",F3711="Import - VAT paid at customs (Box 8)",F3711="Import - Reverse charge (Box 9)"))),"VAT claimed on non-taxable category; ",""))</f>
        <v/>
      </c>
    </row>
    <row r="3712">
      <c r="A3712" s="17" t="n"/>
      <c r="B3712" s="14" t="n"/>
      <c r="C3712" s="14" t="n"/>
      <c r="D3712" s="16" t="n"/>
      <c r="E3712" s="14" t="n"/>
      <c r="F3712" s="14" t="n"/>
      <c r="G3712" s="14" t="n"/>
      <c r="H3712" s="19" t="n"/>
      <c r="I3712" s="19" t="n"/>
      <c r="J3712" s="34">
        <f>IF(A3712="","",H3712+I3712)</f>
        <v/>
      </c>
      <c r="K3712" s="14" t="n"/>
      <c r="L3712" s="14" t="n"/>
      <c r="M3712" s="14" t="n"/>
      <c r="N3712" s="14" t="n"/>
      <c r="O3712" s="20">
        <f>IF(A3712="","",SUMPRODUCT((A3712&gt;=Setup!$C$19:$C$30)*(A3712&lt;=Setup!$D$19:$D$30)*Setup!$A$19:$A$30))</f>
        <v/>
      </c>
      <c r="P3712" s="34">
        <f>IF(A3712="","",IF(OR(F3712="Standard domestic 15% (Box 7)",F3712="Import - VAT paid at customs (Box 8)",F3712="Import - Reverse charge (Box 9)"),ROUND(H3712*Setup!$B$9,2),0))</f>
        <v/>
      </c>
      <c r="Q3712" s="34">
        <f>IF(A3712="","",I3712-P3712)</f>
        <v/>
      </c>
      <c r="R3712" s="34">
        <f>IF(A3712="","",IF(L3712="Yes",I3712,0))</f>
        <v/>
      </c>
      <c r="S3712" s="34">
        <f>IF(A3712="","",IF(AND(L3712="Yes",K3712="Yes",NOT(ISNUMBER(SEARCH("blocked",G3712))),OR(F3712="Standard domestic 15% (Box 7)",F3712="Import - VAT paid at customs (Box 8)",F3712="Import - Reverse charge (Box 9)"),OR(F3712&lt;&gt;"Standard domestic 15% (Box 7)",AND(LEN(D3712)=15,LEFT(D3712,1)="3",RIGHT(D3712,1)="3",ISNUMBER(--D3712)))),I3712,0))</f>
        <v/>
      </c>
      <c r="T3712" s="34">
        <f>IF(A3712="","",R3712-S3712)</f>
        <v/>
      </c>
      <c r="U3712" s="23">
        <f>IF(A3712="","",IF(O3712=0,"Outside audit periods; ","")&amp;IF(F3712="","No VAT category; ","")&amp;IF(ABS(Q3712)&gt;Setup!$B$10,"VAT ≠ 15% × net; ","")&amp;IF(AND(F3712="Standard domestic 15% (Box 7)",NOT(AND(LEN(D3712)=15,LEFT(D3712,1)="3",RIGHT(D3712,1)="3",ISNUMBER(--D3712)))),"Invalid/missing supplier VAT no; ","")&amp;IF(AND(L3712="Yes",K3712&lt;&gt;"Yes"),"VAT claimed without valid tax invoice; ","")&amp;IF(AND(L3712="Yes",ISNUMBER(SEARCH("blocked",G3712))),"Blocked input VAT claimed; ","")&amp;IF(AND(F3712="Import - VAT paid at customs (Box 8)",M3712=""),"Customs declaration no missing; ","")&amp;IF(AND(F3712="Import - Reverse charge (Box 9)",E3712="Saudi Arabia"),"RCM used for a local supplier; ","")&amp;IF(AND(L3712="Yes",NOT(OR(F3712="Standard domestic 15% (Box 7)",F3712="Import - VAT paid at customs (Box 8)",F3712="Import - Reverse charge (Box 9)"))),"VAT claimed on non-taxable category; ",""))</f>
        <v/>
      </c>
    </row>
    <row r="3713">
      <c r="A3713" s="17" t="n"/>
      <c r="B3713" s="14" t="n"/>
      <c r="C3713" s="14" t="n"/>
      <c r="D3713" s="16" t="n"/>
      <c r="E3713" s="14" t="n"/>
      <c r="F3713" s="14" t="n"/>
      <c r="G3713" s="14" t="n"/>
      <c r="H3713" s="19" t="n"/>
      <c r="I3713" s="19" t="n"/>
      <c r="J3713" s="34">
        <f>IF(A3713="","",H3713+I3713)</f>
        <v/>
      </c>
      <c r="K3713" s="14" t="n"/>
      <c r="L3713" s="14" t="n"/>
      <c r="M3713" s="14" t="n"/>
      <c r="N3713" s="14" t="n"/>
      <c r="O3713" s="20">
        <f>IF(A3713="","",SUMPRODUCT((A3713&gt;=Setup!$C$19:$C$30)*(A3713&lt;=Setup!$D$19:$D$30)*Setup!$A$19:$A$30))</f>
        <v/>
      </c>
      <c r="P3713" s="34">
        <f>IF(A3713="","",IF(OR(F3713="Standard domestic 15% (Box 7)",F3713="Import - VAT paid at customs (Box 8)",F3713="Import - Reverse charge (Box 9)"),ROUND(H3713*Setup!$B$9,2),0))</f>
        <v/>
      </c>
      <c r="Q3713" s="34">
        <f>IF(A3713="","",I3713-P3713)</f>
        <v/>
      </c>
      <c r="R3713" s="34">
        <f>IF(A3713="","",IF(L3713="Yes",I3713,0))</f>
        <v/>
      </c>
      <c r="S3713" s="34">
        <f>IF(A3713="","",IF(AND(L3713="Yes",K3713="Yes",NOT(ISNUMBER(SEARCH("blocked",G3713))),OR(F3713="Standard domestic 15% (Box 7)",F3713="Import - VAT paid at customs (Box 8)",F3713="Import - Reverse charge (Box 9)"),OR(F3713&lt;&gt;"Standard domestic 15% (Box 7)",AND(LEN(D3713)=15,LEFT(D3713,1)="3",RIGHT(D3713,1)="3",ISNUMBER(--D3713)))),I3713,0))</f>
        <v/>
      </c>
      <c r="T3713" s="34">
        <f>IF(A3713="","",R3713-S3713)</f>
        <v/>
      </c>
      <c r="U3713" s="23">
        <f>IF(A3713="","",IF(O3713=0,"Outside audit periods; ","")&amp;IF(F3713="","No VAT category; ","")&amp;IF(ABS(Q3713)&gt;Setup!$B$10,"VAT ≠ 15% × net; ","")&amp;IF(AND(F3713="Standard domestic 15% (Box 7)",NOT(AND(LEN(D3713)=15,LEFT(D3713,1)="3",RIGHT(D3713,1)="3",ISNUMBER(--D3713)))),"Invalid/missing supplier VAT no; ","")&amp;IF(AND(L3713="Yes",K3713&lt;&gt;"Yes"),"VAT claimed without valid tax invoice; ","")&amp;IF(AND(L3713="Yes",ISNUMBER(SEARCH("blocked",G3713))),"Blocked input VAT claimed; ","")&amp;IF(AND(F3713="Import - VAT paid at customs (Box 8)",M3713=""),"Customs declaration no missing; ","")&amp;IF(AND(F3713="Import - Reverse charge (Box 9)",E3713="Saudi Arabia"),"RCM used for a local supplier; ","")&amp;IF(AND(L3713="Yes",NOT(OR(F3713="Standard domestic 15% (Box 7)",F3713="Import - VAT paid at customs (Box 8)",F3713="Import - Reverse charge (Box 9)"))),"VAT claimed on non-taxable category; ",""))</f>
        <v/>
      </c>
    </row>
    <row r="3714">
      <c r="A3714" s="17" t="n"/>
      <c r="B3714" s="14" t="n"/>
      <c r="C3714" s="14" t="n"/>
      <c r="D3714" s="16" t="n"/>
      <c r="E3714" s="14" t="n"/>
      <c r="F3714" s="14" t="n"/>
      <c r="G3714" s="14" t="n"/>
      <c r="H3714" s="19" t="n"/>
      <c r="I3714" s="19" t="n"/>
      <c r="J3714" s="34">
        <f>IF(A3714="","",H3714+I3714)</f>
        <v/>
      </c>
      <c r="K3714" s="14" t="n"/>
      <c r="L3714" s="14" t="n"/>
      <c r="M3714" s="14" t="n"/>
      <c r="N3714" s="14" t="n"/>
      <c r="O3714" s="20">
        <f>IF(A3714="","",SUMPRODUCT((A3714&gt;=Setup!$C$19:$C$30)*(A3714&lt;=Setup!$D$19:$D$30)*Setup!$A$19:$A$30))</f>
        <v/>
      </c>
      <c r="P3714" s="34">
        <f>IF(A3714="","",IF(OR(F3714="Standard domestic 15% (Box 7)",F3714="Import - VAT paid at customs (Box 8)",F3714="Import - Reverse charge (Box 9)"),ROUND(H3714*Setup!$B$9,2),0))</f>
        <v/>
      </c>
      <c r="Q3714" s="34">
        <f>IF(A3714="","",I3714-P3714)</f>
        <v/>
      </c>
      <c r="R3714" s="34">
        <f>IF(A3714="","",IF(L3714="Yes",I3714,0))</f>
        <v/>
      </c>
      <c r="S3714" s="34">
        <f>IF(A3714="","",IF(AND(L3714="Yes",K3714="Yes",NOT(ISNUMBER(SEARCH("blocked",G3714))),OR(F3714="Standard domestic 15% (Box 7)",F3714="Import - VAT paid at customs (Box 8)",F3714="Import - Reverse charge (Box 9)"),OR(F3714&lt;&gt;"Standard domestic 15% (Box 7)",AND(LEN(D3714)=15,LEFT(D3714,1)="3",RIGHT(D3714,1)="3",ISNUMBER(--D3714)))),I3714,0))</f>
        <v/>
      </c>
      <c r="T3714" s="34">
        <f>IF(A3714="","",R3714-S3714)</f>
        <v/>
      </c>
      <c r="U3714" s="23">
        <f>IF(A3714="","",IF(O3714=0,"Outside audit periods; ","")&amp;IF(F3714="","No VAT category; ","")&amp;IF(ABS(Q3714)&gt;Setup!$B$10,"VAT ≠ 15% × net; ","")&amp;IF(AND(F3714="Standard domestic 15% (Box 7)",NOT(AND(LEN(D3714)=15,LEFT(D3714,1)="3",RIGHT(D3714,1)="3",ISNUMBER(--D3714)))),"Invalid/missing supplier VAT no; ","")&amp;IF(AND(L3714="Yes",K3714&lt;&gt;"Yes"),"VAT claimed without valid tax invoice; ","")&amp;IF(AND(L3714="Yes",ISNUMBER(SEARCH("blocked",G3714))),"Blocked input VAT claimed; ","")&amp;IF(AND(F3714="Import - VAT paid at customs (Box 8)",M3714=""),"Customs declaration no missing; ","")&amp;IF(AND(F3714="Import - Reverse charge (Box 9)",E3714="Saudi Arabia"),"RCM used for a local supplier; ","")&amp;IF(AND(L3714="Yes",NOT(OR(F3714="Standard domestic 15% (Box 7)",F3714="Import - VAT paid at customs (Box 8)",F3714="Import - Reverse charge (Box 9)"))),"VAT claimed on non-taxable category; ",""))</f>
        <v/>
      </c>
    </row>
    <row r="3715">
      <c r="A3715" s="17" t="n"/>
      <c r="B3715" s="14" t="n"/>
      <c r="C3715" s="14" t="n"/>
      <c r="D3715" s="16" t="n"/>
      <c r="E3715" s="14" t="n"/>
      <c r="F3715" s="14" t="n"/>
      <c r="G3715" s="14" t="n"/>
      <c r="H3715" s="19" t="n"/>
      <c r="I3715" s="19" t="n"/>
      <c r="J3715" s="34">
        <f>IF(A3715="","",H3715+I3715)</f>
        <v/>
      </c>
      <c r="K3715" s="14" t="n"/>
      <c r="L3715" s="14" t="n"/>
      <c r="M3715" s="14" t="n"/>
      <c r="N3715" s="14" t="n"/>
      <c r="O3715" s="20">
        <f>IF(A3715="","",SUMPRODUCT((A3715&gt;=Setup!$C$19:$C$30)*(A3715&lt;=Setup!$D$19:$D$30)*Setup!$A$19:$A$30))</f>
        <v/>
      </c>
      <c r="P3715" s="34">
        <f>IF(A3715="","",IF(OR(F3715="Standard domestic 15% (Box 7)",F3715="Import - VAT paid at customs (Box 8)",F3715="Import - Reverse charge (Box 9)"),ROUND(H3715*Setup!$B$9,2),0))</f>
        <v/>
      </c>
      <c r="Q3715" s="34">
        <f>IF(A3715="","",I3715-P3715)</f>
        <v/>
      </c>
      <c r="R3715" s="34">
        <f>IF(A3715="","",IF(L3715="Yes",I3715,0))</f>
        <v/>
      </c>
      <c r="S3715" s="34">
        <f>IF(A3715="","",IF(AND(L3715="Yes",K3715="Yes",NOT(ISNUMBER(SEARCH("blocked",G3715))),OR(F3715="Standard domestic 15% (Box 7)",F3715="Import - VAT paid at customs (Box 8)",F3715="Import - Reverse charge (Box 9)"),OR(F3715&lt;&gt;"Standard domestic 15% (Box 7)",AND(LEN(D3715)=15,LEFT(D3715,1)="3",RIGHT(D3715,1)="3",ISNUMBER(--D3715)))),I3715,0))</f>
        <v/>
      </c>
      <c r="T3715" s="34">
        <f>IF(A3715="","",R3715-S3715)</f>
        <v/>
      </c>
      <c r="U3715" s="23">
        <f>IF(A3715="","",IF(O3715=0,"Outside audit periods; ","")&amp;IF(F3715="","No VAT category; ","")&amp;IF(ABS(Q3715)&gt;Setup!$B$10,"VAT ≠ 15% × net; ","")&amp;IF(AND(F3715="Standard domestic 15% (Box 7)",NOT(AND(LEN(D3715)=15,LEFT(D3715,1)="3",RIGHT(D3715,1)="3",ISNUMBER(--D3715)))),"Invalid/missing supplier VAT no; ","")&amp;IF(AND(L3715="Yes",K3715&lt;&gt;"Yes"),"VAT claimed without valid tax invoice; ","")&amp;IF(AND(L3715="Yes",ISNUMBER(SEARCH("blocked",G3715))),"Blocked input VAT claimed; ","")&amp;IF(AND(F3715="Import - VAT paid at customs (Box 8)",M3715=""),"Customs declaration no missing; ","")&amp;IF(AND(F3715="Import - Reverse charge (Box 9)",E3715="Saudi Arabia"),"RCM used for a local supplier; ","")&amp;IF(AND(L3715="Yes",NOT(OR(F3715="Standard domestic 15% (Box 7)",F3715="Import - VAT paid at customs (Box 8)",F3715="Import - Reverse charge (Box 9)"))),"VAT claimed on non-taxable category; ",""))</f>
        <v/>
      </c>
    </row>
    <row r="3716">
      <c r="A3716" s="17" t="n"/>
      <c r="B3716" s="14" t="n"/>
      <c r="C3716" s="14" t="n"/>
      <c r="D3716" s="16" t="n"/>
      <c r="E3716" s="14" t="n"/>
      <c r="F3716" s="14" t="n"/>
      <c r="G3716" s="14" t="n"/>
      <c r="H3716" s="19" t="n"/>
      <c r="I3716" s="19" t="n"/>
      <c r="J3716" s="34">
        <f>IF(A3716="","",H3716+I3716)</f>
        <v/>
      </c>
      <c r="K3716" s="14" t="n"/>
      <c r="L3716" s="14" t="n"/>
      <c r="M3716" s="14" t="n"/>
      <c r="N3716" s="14" t="n"/>
      <c r="O3716" s="20">
        <f>IF(A3716="","",SUMPRODUCT((A3716&gt;=Setup!$C$19:$C$30)*(A3716&lt;=Setup!$D$19:$D$30)*Setup!$A$19:$A$30))</f>
        <v/>
      </c>
      <c r="P3716" s="34">
        <f>IF(A3716="","",IF(OR(F3716="Standard domestic 15% (Box 7)",F3716="Import - VAT paid at customs (Box 8)",F3716="Import - Reverse charge (Box 9)"),ROUND(H3716*Setup!$B$9,2),0))</f>
        <v/>
      </c>
      <c r="Q3716" s="34">
        <f>IF(A3716="","",I3716-P3716)</f>
        <v/>
      </c>
      <c r="R3716" s="34">
        <f>IF(A3716="","",IF(L3716="Yes",I3716,0))</f>
        <v/>
      </c>
      <c r="S3716" s="34">
        <f>IF(A3716="","",IF(AND(L3716="Yes",K3716="Yes",NOT(ISNUMBER(SEARCH("blocked",G3716))),OR(F3716="Standard domestic 15% (Box 7)",F3716="Import - VAT paid at customs (Box 8)",F3716="Import - Reverse charge (Box 9)"),OR(F3716&lt;&gt;"Standard domestic 15% (Box 7)",AND(LEN(D3716)=15,LEFT(D3716,1)="3",RIGHT(D3716,1)="3",ISNUMBER(--D3716)))),I3716,0))</f>
        <v/>
      </c>
      <c r="T3716" s="34">
        <f>IF(A3716="","",R3716-S3716)</f>
        <v/>
      </c>
      <c r="U3716" s="23">
        <f>IF(A3716="","",IF(O3716=0,"Outside audit periods; ","")&amp;IF(F3716="","No VAT category; ","")&amp;IF(ABS(Q3716)&gt;Setup!$B$10,"VAT ≠ 15% × net; ","")&amp;IF(AND(F3716="Standard domestic 15% (Box 7)",NOT(AND(LEN(D3716)=15,LEFT(D3716,1)="3",RIGHT(D3716,1)="3",ISNUMBER(--D3716)))),"Invalid/missing supplier VAT no; ","")&amp;IF(AND(L3716="Yes",K3716&lt;&gt;"Yes"),"VAT claimed without valid tax invoice; ","")&amp;IF(AND(L3716="Yes",ISNUMBER(SEARCH("blocked",G3716))),"Blocked input VAT claimed; ","")&amp;IF(AND(F3716="Import - VAT paid at customs (Box 8)",M3716=""),"Customs declaration no missing; ","")&amp;IF(AND(F3716="Import - Reverse charge (Box 9)",E3716="Saudi Arabia"),"RCM used for a local supplier; ","")&amp;IF(AND(L3716="Yes",NOT(OR(F3716="Standard domestic 15% (Box 7)",F3716="Import - VAT paid at customs (Box 8)",F3716="Import - Reverse charge (Box 9)"))),"VAT claimed on non-taxable category; ",""))</f>
        <v/>
      </c>
    </row>
    <row r="3717">
      <c r="A3717" s="17" t="n"/>
      <c r="B3717" s="14" t="n"/>
      <c r="C3717" s="14" t="n"/>
      <c r="D3717" s="16" t="n"/>
      <c r="E3717" s="14" t="n"/>
      <c r="F3717" s="14" t="n"/>
      <c r="G3717" s="14" t="n"/>
      <c r="H3717" s="19" t="n"/>
      <c r="I3717" s="19" t="n"/>
      <c r="J3717" s="34">
        <f>IF(A3717="","",H3717+I3717)</f>
        <v/>
      </c>
      <c r="K3717" s="14" t="n"/>
      <c r="L3717" s="14" t="n"/>
      <c r="M3717" s="14" t="n"/>
      <c r="N3717" s="14" t="n"/>
      <c r="O3717" s="20">
        <f>IF(A3717="","",SUMPRODUCT((A3717&gt;=Setup!$C$19:$C$30)*(A3717&lt;=Setup!$D$19:$D$30)*Setup!$A$19:$A$30))</f>
        <v/>
      </c>
      <c r="P3717" s="34">
        <f>IF(A3717="","",IF(OR(F3717="Standard domestic 15% (Box 7)",F3717="Import - VAT paid at customs (Box 8)",F3717="Import - Reverse charge (Box 9)"),ROUND(H3717*Setup!$B$9,2),0))</f>
        <v/>
      </c>
      <c r="Q3717" s="34">
        <f>IF(A3717="","",I3717-P3717)</f>
        <v/>
      </c>
      <c r="R3717" s="34">
        <f>IF(A3717="","",IF(L3717="Yes",I3717,0))</f>
        <v/>
      </c>
      <c r="S3717" s="34">
        <f>IF(A3717="","",IF(AND(L3717="Yes",K3717="Yes",NOT(ISNUMBER(SEARCH("blocked",G3717))),OR(F3717="Standard domestic 15% (Box 7)",F3717="Import - VAT paid at customs (Box 8)",F3717="Import - Reverse charge (Box 9)"),OR(F3717&lt;&gt;"Standard domestic 15% (Box 7)",AND(LEN(D3717)=15,LEFT(D3717,1)="3",RIGHT(D3717,1)="3",ISNUMBER(--D3717)))),I3717,0))</f>
        <v/>
      </c>
      <c r="T3717" s="34">
        <f>IF(A3717="","",R3717-S3717)</f>
        <v/>
      </c>
      <c r="U3717" s="23">
        <f>IF(A3717="","",IF(O3717=0,"Outside audit periods; ","")&amp;IF(F3717="","No VAT category; ","")&amp;IF(ABS(Q3717)&gt;Setup!$B$10,"VAT ≠ 15% × net; ","")&amp;IF(AND(F3717="Standard domestic 15% (Box 7)",NOT(AND(LEN(D3717)=15,LEFT(D3717,1)="3",RIGHT(D3717,1)="3",ISNUMBER(--D3717)))),"Invalid/missing supplier VAT no; ","")&amp;IF(AND(L3717="Yes",K3717&lt;&gt;"Yes"),"VAT claimed without valid tax invoice; ","")&amp;IF(AND(L3717="Yes",ISNUMBER(SEARCH("blocked",G3717))),"Blocked input VAT claimed; ","")&amp;IF(AND(F3717="Import - VAT paid at customs (Box 8)",M3717=""),"Customs declaration no missing; ","")&amp;IF(AND(F3717="Import - Reverse charge (Box 9)",E3717="Saudi Arabia"),"RCM used for a local supplier; ","")&amp;IF(AND(L3717="Yes",NOT(OR(F3717="Standard domestic 15% (Box 7)",F3717="Import - VAT paid at customs (Box 8)",F3717="Import - Reverse charge (Box 9)"))),"VAT claimed on non-taxable category; ",""))</f>
        <v/>
      </c>
    </row>
    <row r="3718">
      <c r="A3718" s="17" t="n"/>
      <c r="B3718" s="14" t="n"/>
      <c r="C3718" s="14" t="n"/>
      <c r="D3718" s="16" t="n"/>
      <c r="E3718" s="14" t="n"/>
      <c r="F3718" s="14" t="n"/>
      <c r="G3718" s="14" t="n"/>
      <c r="H3718" s="19" t="n"/>
      <c r="I3718" s="19" t="n"/>
      <c r="J3718" s="34">
        <f>IF(A3718="","",H3718+I3718)</f>
        <v/>
      </c>
      <c r="K3718" s="14" t="n"/>
      <c r="L3718" s="14" t="n"/>
      <c r="M3718" s="14" t="n"/>
      <c r="N3718" s="14" t="n"/>
      <c r="O3718" s="20">
        <f>IF(A3718="","",SUMPRODUCT((A3718&gt;=Setup!$C$19:$C$30)*(A3718&lt;=Setup!$D$19:$D$30)*Setup!$A$19:$A$30))</f>
        <v/>
      </c>
      <c r="P3718" s="34">
        <f>IF(A3718="","",IF(OR(F3718="Standard domestic 15% (Box 7)",F3718="Import - VAT paid at customs (Box 8)",F3718="Import - Reverse charge (Box 9)"),ROUND(H3718*Setup!$B$9,2),0))</f>
        <v/>
      </c>
      <c r="Q3718" s="34">
        <f>IF(A3718="","",I3718-P3718)</f>
        <v/>
      </c>
      <c r="R3718" s="34">
        <f>IF(A3718="","",IF(L3718="Yes",I3718,0))</f>
        <v/>
      </c>
      <c r="S3718" s="34">
        <f>IF(A3718="","",IF(AND(L3718="Yes",K3718="Yes",NOT(ISNUMBER(SEARCH("blocked",G3718))),OR(F3718="Standard domestic 15% (Box 7)",F3718="Import - VAT paid at customs (Box 8)",F3718="Import - Reverse charge (Box 9)"),OR(F3718&lt;&gt;"Standard domestic 15% (Box 7)",AND(LEN(D3718)=15,LEFT(D3718,1)="3",RIGHT(D3718,1)="3",ISNUMBER(--D3718)))),I3718,0))</f>
        <v/>
      </c>
      <c r="T3718" s="34">
        <f>IF(A3718="","",R3718-S3718)</f>
        <v/>
      </c>
      <c r="U3718" s="23">
        <f>IF(A3718="","",IF(O3718=0,"Outside audit periods; ","")&amp;IF(F3718="","No VAT category; ","")&amp;IF(ABS(Q3718)&gt;Setup!$B$10,"VAT ≠ 15% × net; ","")&amp;IF(AND(F3718="Standard domestic 15% (Box 7)",NOT(AND(LEN(D3718)=15,LEFT(D3718,1)="3",RIGHT(D3718,1)="3",ISNUMBER(--D3718)))),"Invalid/missing supplier VAT no; ","")&amp;IF(AND(L3718="Yes",K3718&lt;&gt;"Yes"),"VAT claimed without valid tax invoice; ","")&amp;IF(AND(L3718="Yes",ISNUMBER(SEARCH("blocked",G3718))),"Blocked input VAT claimed; ","")&amp;IF(AND(F3718="Import - VAT paid at customs (Box 8)",M3718=""),"Customs declaration no missing; ","")&amp;IF(AND(F3718="Import - Reverse charge (Box 9)",E3718="Saudi Arabia"),"RCM used for a local supplier; ","")&amp;IF(AND(L3718="Yes",NOT(OR(F3718="Standard domestic 15% (Box 7)",F3718="Import - VAT paid at customs (Box 8)",F3718="Import - Reverse charge (Box 9)"))),"VAT claimed on non-taxable category; ",""))</f>
        <v/>
      </c>
    </row>
    <row r="3719">
      <c r="A3719" s="17" t="n"/>
      <c r="B3719" s="14" t="n"/>
      <c r="C3719" s="14" t="n"/>
      <c r="D3719" s="16" t="n"/>
      <c r="E3719" s="14" t="n"/>
      <c r="F3719" s="14" t="n"/>
      <c r="G3719" s="14" t="n"/>
      <c r="H3719" s="19" t="n"/>
      <c r="I3719" s="19" t="n"/>
      <c r="J3719" s="34">
        <f>IF(A3719="","",H3719+I3719)</f>
        <v/>
      </c>
      <c r="K3719" s="14" t="n"/>
      <c r="L3719" s="14" t="n"/>
      <c r="M3719" s="14" t="n"/>
      <c r="N3719" s="14" t="n"/>
      <c r="O3719" s="20">
        <f>IF(A3719="","",SUMPRODUCT((A3719&gt;=Setup!$C$19:$C$30)*(A3719&lt;=Setup!$D$19:$D$30)*Setup!$A$19:$A$30))</f>
        <v/>
      </c>
      <c r="P3719" s="34">
        <f>IF(A3719="","",IF(OR(F3719="Standard domestic 15% (Box 7)",F3719="Import - VAT paid at customs (Box 8)",F3719="Import - Reverse charge (Box 9)"),ROUND(H3719*Setup!$B$9,2),0))</f>
        <v/>
      </c>
      <c r="Q3719" s="34">
        <f>IF(A3719="","",I3719-P3719)</f>
        <v/>
      </c>
      <c r="R3719" s="34">
        <f>IF(A3719="","",IF(L3719="Yes",I3719,0))</f>
        <v/>
      </c>
      <c r="S3719" s="34">
        <f>IF(A3719="","",IF(AND(L3719="Yes",K3719="Yes",NOT(ISNUMBER(SEARCH("blocked",G3719))),OR(F3719="Standard domestic 15% (Box 7)",F3719="Import - VAT paid at customs (Box 8)",F3719="Import - Reverse charge (Box 9)"),OR(F3719&lt;&gt;"Standard domestic 15% (Box 7)",AND(LEN(D3719)=15,LEFT(D3719,1)="3",RIGHT(D3719,1)="3",ISNUMBER(--D3719)))),I3719,0))</f>
        <v/>
      </c>
      <c r="T3719" s="34">
        <f>IF(A3719="","",R3719-S3719)</f>
        <v/>
      </c>
      <c r="U3719" s="23">
        <f>IF(A3719="","",IF(O3719=0,"Outside audit periods; ","")&amp;IF(F3719="","No VAT category; ","")&amp;IF(ABS(Q3719)&gt;Setup!$B$10,"VAT ≠ 15% × net; ","")&amp;IF(AND(F3719="Standard domestic 15% (Box 7)",NOT(AND(LEN(D3719)=15,LEFT(D3719,1)="3",RIGHT(D3719,1)="3",ISNUMBER(--D3719)))),"Invalid/missing supplier VAT no; ","")&amp;IF(AND(L3719="Yes",K3719&lt;&gt;"Yes"),"VAT claimed without valid tax invoice; ","")&amp;IF(AND(L3719="Yes",ISNUMBER(SEARCH("blocked",G3719))),"Blocked input VAT claimed; ","")&amp;IF(AND(F3719="Import - VAT paid at customs (Box 8)",M3719=""),"Customs declaration no missing; ","")&amp;IF(AND(F3719="Import - Reverse charge (Box 9)",E3719="Saudi Arabia"),"RCM used for a local supplier; ","")&amp;IF(AND(L3719="Yes",NOT(OR(F3719="Standard domestic 15% (Box 7)",F3719="Import - VAT paid at customs (Box 8)",F3719="Import - Reverse charge (Box 9)"))),"VAT claimed on non-taxable category; ",""))</f>
        <v/>
      </c>
    </row>
    <row r="3720">
      <c r="A3720" s="17" t="n"/>
      <c r="B3720" s="14" t="n"/>
      <c r="C3720" s="14" t="n"/>
      <c r="D3720" s="16" t="n"/>
      <c r="E3720" s="14" t="n"/>
      <c r="F3720" s="14" t="n"/>
      <c r="G3720" s="14" t="n"/>
      <c r="H3720" s="19" t="n"/>
      <c r="I3720" s="19" t="n"/>
      <c r="J3720" s="34">
        <f>IF(A3720="","",H3720+I3720)</f>
        <v/>
      </c>
      <c r="K3720" s="14" t="n"/>
      <c r="L3720" s="14" t="n"/>
      <c r="M3720" s="14" t="n"/>
      <c r="N3720" s="14" t="n"/>
      <c r="O3720" s="20">
        <f>IF(A3720="","",SUMPRODUCT((A3720&gt;=Setup!$C$19:$C$30)*(A3720&lt;=Setup!$D$19:$D$30)*Setup!$A$19:$A$30))</f>
        <v/>
      </c>
      <c r="P3720" s="34">
        <f>IF(A3720="","",IF(OR(F3720="Standard domestic 15% (Box 7)",F3720="Import - VAT paid at customs (Box 8)",F3720="Import - Reverse charge (Box 9)"),ROUND(H3720*Setup!$B$9,2),0))</f>
        <v/>
      </c>
      <c r="Q3720" s="34">
        <f>IF(A3720="","",I3720-P3720)</f>
        <v/>
      </c>
      <c r="R3720" s="34">
        <f>IF(A3720="","",IF(L3720="Yes",I3720,0))</f>
        <v/>
      </c>
      <c r="S3720" s="34">
        <f>IF(A3720="","",IF(AND(L3720="Yes",K3720="Yes",NOT(ISNUMBER(SEARCH("blocked",G3720))),OR(F3720="Standard domestic 15% (Box 7)",F3720="Import - VAT paid at customs (Box 8)",F3720="Import - Reverse charge (Box 9)"),OR(F3720&lt;&gt;"Standard domestic 15% (Box 7)",AND(LEN(D3720)=15,LEFT(D3720,1)="3",RIGHT(D3720,1)="3",ISNUMBER(--D3720)))),I3720,0))</f>
        <v/>
      </c>
      <c r="T3720" s="34">
        <f>IF(A3720="","",R3720-S3720)</f>
        <v/>
      </c>
      <c r="U3720" s="23">
        <f>IF(A3720="","",IF(O3720=0,"Outside audit periods; ","")&amp;IF(F3720="","No VAT category; ","")&amp;IF(ABS(Q3720)&gt;Setup!$B$10,"VAT ≠ 15% × net; ","")&amp;IF(AND(F3720="Standard domestic 15% (Box 7)",NOT(AND(LEN(D3720)=15,LEFT(D3720,1)="3",RIGHT(D3720,1)="3",ISNUMBER(--D3720)))),"Invalid/missing supplier VAT no; ","")&amp;IF(AND(L3720="Yes",K3720&lt;&gt;"Yes"),"VAT claimed without valid tax invoice; ","")&amp;IF(AND(L3720="Yes",ISNUMBER(SEARCH("blocked",G3720))),"Blocked input VAT claimed; ","")&amp;IF(AND(F3720="Import - VAT paid at customs (Box 8)",M3720=""),"Customs declaration no missing; ","")&amp;IF(AND(F3720="Import - Reverse charge (Box 9)",E3720="Saudi Arabia"),"RCM used for a local supplier; ","")&amp;IF(AND(L3720="Yes",NOT(OR(F3720="Standard domestic 15% (Box 7)",F3720="Import - VAT paid at customs (Box 8)",F3720="Import - Reverse charge (Box 9)"))),"VAT claimed on non-taxable category; ",""))</f>
        <v/>
      </c>
    </row>
    <row r="3721">
      <c r="A3721" s="17" t="n"/>
      <c r="B3721" s="14" t="n"/>
      <c r="C3721" s="14" t="n"/>
      <c r="D3721" s="16" t="n"/>
      <c r="E3721" s="14" t="n"/>
      <c r="F3721" s="14" t="n"/>
      <c r="G3721" s="14" t="n"/>
      <c r="H3721" s="19" t="n"/>
      <c r="I3721" s="19" t="n"/>
      <c r="J3721" s="34">
        <f>IF(A3721="","",H3721+I3721)</f>
        <v/>
      </c>
      <c r="K3721" s="14" t="n"/>
      <c r="L3721" s="14" t="n"/>
      <c r="M3721" s="14" t="n"/>
      <c r="N3721" s="14" t="n"/>
      <c r="O3721" s="20">
        <f>IF(A3721="","",SUMPRODUCT((A3721&gt;=Setup!$C$19:$C$30)*(A3721&lt;=Setup!$D$19:$D$30)*Setup!$A$19:$A$30))</f>
        <v/>
      </c>
      <c r="P3721" s="34">
        <f>IF(A3721="","",IF(OR(F3721="Standard domestic 15% (Box 7)",F3721="Import - VAT paid at customs (Box 8)",F3721="Import - Reverse charge (Box 9)"),ROUND(H3721*Setup!$B$9,2),0))</f>
        <v/>
      </c>
      <c r="Q3721" s="34">
        <f>IF(A3721="","",I3721-P3721)</f>
        <v/>
      </c>
      <c r="R3721" s="34">
        <f>IF(A3721="","",IF(L3721="Yes",I3721,0))</f>
        <v/>
      </c>
      <c r="S3721" s="34">
        <f>IF(A3721="","",IF(AND(L3721="Yes",K3721="Yes",NOT(ISNUMBER(SEARCH("blocked",G3721))),OR(F3721="Standard domestic 15% (Box 7)",F3721="Import - VAT paid at customs (Box 8)",F3721="Import - Reverse charge (Box 9)"),OR(F3721&lt;&gt;"Standard domestic 15% (Box 7)",AND(LEN(D3721)=15,LEFT(D3721,1)="3",RIGHT(D3721,1)="3",ISNUMBER(--D3721)))),I3721,0))</f>
        <v/>
      </c>
      <c r="T3721" s="34">
        <f>IF(A3721="","",R3721-S3721)</f>
        <v/>
      </c>
      <c r="U3721" s="23">
        <f>IF(A3721="","",IF(O3721=0,"Outside audit periods; ","")&amp;IF(F3721="","No VAT category; ","")&amp;IF(ABS(Q3721)&gt;Setup!$B$10,"VAT ≠ 15% × net; ","")&amp;IF(AND(F3721="Standard domestic 15% (Box 7)",NOT(AND(LEN(D3721)=15,LEFT(D3721,1)="3",RIGHT(D3721,1)="3",ISNUMBER(--D3721)))),"Invalid/missing supplier VAT no; ","")&amp;IF(AND(L3721="Yes",K3721&lt;&gt;"Yes"),"VAT claimed without valid tax invoice; ","")&amp;IF(AND(L3721="Yes",ISNUMBER(SEARCH("blocked",G3721))),"Blocked input VAT claimed; ","")&amp;IF(AND(F3721="Import - VAT paid at customs (Box 8)",M3721=""),"Customs declaration no missing; ","")&amp;IF(AND(F3721="Import - Reverse charge (Box 9)",E3721="Saudi Arabia"),"RCM used for a local supplier; ","")&amp;IF(AND(L3721="Yes",NOT(OR(F3721="Standard domestic 15% (Box 7)",F3721="Import - VAT paid at customs (Box 8)",F3721="Import - Reverse charge (Box 9)"))),"VAT claimed on non-taxable category; ",""))</f>
        <v/>
      </c>
    </row>
    <row r="3722">
      <c r="A3722" s="17" t="n"/>
      <c r="B3722" s="14" t="n"/>
      <c r="C3722" s="14" t="n"/>
      <c r="D3722" s="16" t="n"/>
      <c r="E3722" s="14" t="n"/>
      <c r="F3722" s="14" t="n"/>
      <c r="G3722" s="14" t="n"/>
      <c r="H3722" s="19" t="n"/>
      <c r="I3722" s="19" t="n"/>
      <c r="J3722" s="34">
        <f>IF(A3722="","",H3722+I3722)</f>
        <v/>
      </c>
      <c r="K3722" s="14" t="n"/>
      <c r="L3722" s="14" t="n"/>
      <c r="M3722" s="14" t="n"/>
      <c r="N3722" s="14" t="n"/>
      <c r="O3722" s="20">
        <f>IF(A3722="","",SUMPRODUCT((A3722&gt;=Setup!$C$19:$C$30)*(A3722&lt;=Setup!$D$19:$D$30)*Setup!$A$19:$A$30))</f>
        <v/>
      </c>
      <c r="P3722" s="34">
        <f>IF(A3722="","",IF(OR(F3722="Standard domestic 15% (Box 7)",F3722="Import - VAT paid at customs (Box 8)",F3722="Import - Reverse charge (Box 9)"),ROUND(H3722*Setup!$B$9,2),0))</f>
        <v/>
      </c>
      <c r="Q3722" s="34">
        <f>IF(A3722="","",I3722-P3722)</f>
        <v/>
      </c>
      <c r="R3722" s="34">
        <f>IF(A3722="","",IF(L3722="Yes",I3722,0))</f>
        <v/>
      </c>
      <c r="S3722" s="34">
        <f>IF(A3722="","",IF(AND(L3722="Yes",K3722="Yes",NOT(ISNUMBER(SEARCH("blocked",G3722))),OR(F3722="Standard domestic 15% (Box 7)",F3722="Import - VAT paid at customs (Box 8)",F3722="Import - Reverse charge (Box 9)"),OR(F3722&lt;&gt;"Standard domestic 15% (Box 7)",AND(LEN(D3722)=15,LEFT(D3722,1)="3",RIGHT(D3722,1)="3",ISNUMBER(--D3722)))),I3722,0))</f>
        <v/>
      </c>
      <c r="T3722" s="34">
        <f>IF(A3722="","",R3722-S3722)</f>
        <v/>
      </c>
      <c r="U3722" s="23">
        <f>IF(A3722="","",IF(O3722=0,"Outside audit periods; ","")&amp;IF(F3722="","No VAT category; ","")&amp;IF(ABS(Q3722)&gt;Setup!$B$10,"VAT ≠ 15% × net; ","")&amp;IF(AND(F3722="Standard domestic 15% (Box 7)",NOT(AND(LEN(D3722)=15,LEFT(D3722,1)="3",RIGHT(D3722,1)="3",ISNUMBER(--D3722)))),"Invalid/missing supplier VAT no; ","")&amp;IF(AND(L3722="Yes",K3722&lt;&gt;"Yes"),"VAT claimed without valid tax invoice; ","")&amp;IF(AND(L3722="Yes",ISNUMBER(SEARCH("blocked",G3722))),"Blocked input VAT claimed; ","")&amp;IF(AND(F3722="Import - VAT paid at customs (Box 8)",M3722=""),"Customs declaration no missing; ","")&amp;IF(AND(F3722="Import - Reverse charge (Box 9)",E3722="Saudi Arabia"),"RCM used for a local supplier; ","")&amp;IF(AND(L3722="Yes",NOT(OR(F3722="Standard domestic 15% (Box 7)",F3722="Import - VAT paid at customs (Box 8)",F3722="Import - Reverse charge (Box 9)"))),"VAT claimed on non-taxable category; ",""))</f>
        <v/>
      </c>
    </row>
    <row r="3723">
      <c r="A3723" s="17" t="n"/>
      <c r="B3723" s="14" t="n"/>
      <c r="C3723" s="14" t="n"/>
      <c r="D3723" s="16" t="n"/>
      <c r="E3723" s="14" t="n"/>
      <c r="F3723" s="14" t="n"/>
      <c r="G3723" s="14" t="n"/>
      <c r="H3723" s="19" t="n"/>
      <c r="I3723" s="19" t="n"/>
      <c r="J3723" s="34">
        <f>IF(A3723="","",H3723+I3723)</f>
        <v/>
      </c>
      <c r="K3723" s="14" t="n"/>
      <c r="L3723" s="14" t="n"/>
      <c r="M3723" s="14" t="n"/>
      <c r="N3723" s="14" t="n"/>
      <c r="O3723" s="20">
        <f>IF(A3723="","",SUMPRODUCT((A3723&gt;=Setup!$C$19:$C$30)*(A3723&lt;=Setup!$D$19:$D$30)*Setup!$A$19:$A$30))</f>
        <v/>
      </c>
      <c r="P3723" s="34">
        <f>IF(A3723="","",IF(OR(F3723="Standard domestic 15% (Box 7)",F3723="Import - VAT paid at customs (Box 8)",F3723="Import - Reverse charge (Box 9)"),ROUND(H3723*Setup!$B$9,2),0))</f>
        <v/>
      </c>
      <c r="Q3723" s="34">
        <f>IF(A3723="","",I3723-P3723)</f>
        <v/>
      </c>
      <c r="R3723" s="34">
        <f>IF(A3723="","",IF(L3723="Yes",I3723,0))</f>
        <v/>
      </c>
      <c r="S3723" s="34">
        <f>IF(A3723="","",IF(AND(L3723="Yes",K3723="Yes",NOT(ISNUMBER(SEARCH("blocked",G3723))),OR(F3723="Standard domestic 15% (Box 7)",F3723="Import - VAT paid at customs (Box 8)",F3723="Import - Reverse charge (Box 9)"),OR(F3723&lt;&gt;"Standard domestic 15% (Box 7)",AND(LEN(D3723)=15,LEFT(D3723,1)="3",RIGHT(D3723,1)="3",ISNUMBER(--D3723)))),I3723,0))</f>
        <v/>
      </c>
      <c r="T3723" s="34">
        <f>IF(A3723="","",R3723-S3723)</f>
        <v/>
      </c>
      <c r="U3723" s="23">
        <f>IF(A3723="","",IF(O3723=0,"Outside audit periods; ","")&amp;IF(F3723="","No VAT category; ","")&amp;IF(ABS(Q3723)&gt;Setup!$B$10,"VAT ≠ 15% × net; ","")&amp;IF(AND(F3723="Standard domestic 15% (Box 7)",NOT(AND(LEN(D3723)=15,LEFT(D3723,1)="3",RIGHT(D3723,1)="3",ISNUMBER(--D3723)))),"Invalid/missing supplier VAT no; ","")&amp;IF(AND(L3723="Yes",K3723&lt;&gt;"Yes"),"VAT claimed without valid tax invoice; ","")&amp;IF(AND(L3723="Yes",ISNUMBER(SEARCH("blocked",G3723))),"Blocked input VAT claimed; ","")&amp;IF(AND(F3723="Import - VAT paid at customs (Box 8)",M3723=""),"Customs declaration no missing; ","")&amp;IF(AND(F3723="Import - Reverse charge (Box 9)",E3723="Saudi Arabia"),"RCM used for a local supplier; ","")&amp;IF(AND(L3723="Yes",NOT(OR(F3723="Standard domestic 15% (Box 7)",F3723="Import - VAT paid at customs (Box 8)",F3723="Import - Reverse charge (Box 9)"))),"VAT claimed on non-taxable category; ",""))</f>
        <v/>
      </c>
    </row>
    <row r="3724">
      <c r="A3724" s="17" t="n"/>
      <c r="B3724" s="14" t="n"/>
      <c r="C3724" s="14" t="n"/>
      <c r="D3724" s="16" t="n"/>
      <c r="E3724" s="14" t="n"/>
      <c r="F3724" s="14" t="n"/>
      <c r="G3724" s="14" t="n"/>
      <c r="H3724" s="19" t="n"/>
      <c r="I3724" s="19" t="n"/>
      <c r="J3724" s="34">
        <f>IF(A3724="","",H3724+I3724)</f>
        <v/>
      </c>
      <c r="K3724" s="14" t="n"/>
      <c r="L3724" s="14" t="n"/>
      <c r="M3724" s="14" t="n"/>
      <c r="N3724" s="14" t="n"/>
      <c r="O3724" s="20">
        <f>IF(A3724="","",SUMPRODUCT((A3724&gt;=Setup!$C$19:$C$30)*(A3724&lt;=Setup!$D$19:$D$30)*Setup!$A$19:$A$30))</f>
        <v/>
      </c>
      <c r="P3724" s="34">
        <f>IF(A3724="","",IF(OR(F3724="Standard domestic 15% (Box 7)",F3724="Import - VAT paid at customs (Box 8)",F3724="Import - Reverse charge (Box 9)"),ROUND(H3724*Setup!$B$9,2),0))</f>
        <v/>
      </c>
      <c r="Q3724" s="34">
        <f>IF(A3724="","",I3724-P3724)</f>
        <v/>
      </c>
      <c r="R3724" s="34">
        <f>IF(A3724="","",IF(L3724="Yes",I3724,0))</f>
        <v/>
      </c>
      <c r="S3724" s="34">
        <f>IF(A3724="","",IF(AND(L3724="Yes",K3724="Yes",NOT(ISNUMBER(SEARCH("blocked",G3724))),OR(F3724="Standard domestic 15% (Box 7)",F3724="Import - VAT paid at customs (Box 8)",F3724="Import - Reverse charge (Box 9)"),OR(F3724&lt;&gt;"Standard domestic 15% (Box 7)",AND(LEN(D3724)=15,LEFT(D3724,1)="3",RIGHT(D3724,1)="3",ISNUMBER(--D3724)))),I3724,0))</f>
        <v/>
      </c>
      <c r="T3724" s="34">
        <f>IF(A3724="","",R3724-S3724)</f>
        <v/>
      </c>
      <c r="U3724" s="23">
        <f>IF(A3724="","",IF(O3724=0,"Outside audit periods; ","")&amp;IF(F3724="","No VAT category; ","")&amp;IF(ABS(Q3724)&gt;Setup!$B$10,"VAT ≠ 15% × net; ","")&amp;IF(AND(F3724="Standard domestic 15% (Box 7)",NOT(AND(LEN(D3724)=15,LEFT(D3724,1)="3",RIGHT(D3724,1)="3",ISNUMBER(--D3724)))),"Invalid/missing supplier VAT no; ","")&amp;IF(AND(L3724="Yes",K3724&lt;&gt;"Yes"),"VAT claimed without valid tax invoice; ","")&amp;IF(AND(L3724="Yes",ISNUMBER(SEARCH("blocked",G3724))),"Blocked input VAT claimed; ","")&amp;IF(AND(F3724="Import - VAT paid at customs (Box 8)",M3724=""),"Customs declaration no missing; ","")&amp;IF(AND(F3724="Import - Reverse charge (Box 9)",E3724="Saudi Arabia"),"RCM used for a local supplier; ","")&amp;IF(AND(L3724="Yes",NOT(OR(F3724="Standard domestic 15% (Box 7)",F3724="Import - VAT paid at customs (Box 8)",F3724="Import - Reverse charge (Box 9)"))),"VAT claimed on non-taxable category; ",""))</f>
        <v/>
      </c>
    </row>
    <row r="3725">
      <c r="A3725" s="17" t="n"/>
      <c r="B3725" s="14" t="n"/>
      <c r="C3725" s="14" t="n"/>
      <c r="D3725" s="16" t="n"/>
      <c r="E3725" s="14" t="n"/>
      <c r="F3725" s="14" t="n"/>
      <c r="G3725" s="14" t="n"/>
      <c r="H3725" s="19" t="n"/>
      <c r="I3725" s="19" t="n"/>
      <c r="J3725" s="34">
        <f>IF(A3725="","",H3725+I3725)</f>
        <v/>
      </c>
      <c r="K3725" s="14" t="n"/>
      <c r="L3725" s="14" t="n"/>
      <c r="M3725" s="14" t="n"/>
      <c r="N3725" s="14" t="n"/>
      <c r="O3725" s="20">
        <f>IF(A3725="","",SUMPRODUCT((A3725&gt;=Setup!$C$19:$C$30)*(A3725&lt;=Setup!$D$19:$D$30)*Setup!$A$19:$A$30))</f>
        <v/>
      </c>
      <c r="P3725" s="34">
        <f>IF(A3725="","",IF(OR(F3725="Standard domestic 15% (Box 7)",F3725="Import - VAT paid at customs (Box 8)",F3725="Import - Reverse charge (Box 9)"),ROUND(H3725*Setup!$B$9,2),0))</f>
        <v/>
      </c>
      <c r="Q3725" s="34">
        <f>IF(A3725="","",I3725-P3725)</f>
        <v/>
      </c>
      <c r="R3725" s="34">
        <f>IF(A3725="","",IF(L3725="Yes",I3725,0))</f>
        <v/>
      </c>
      <c r="S3725" s="34">
        <f>IF(A3725="","",IF(AND(L3725="Yes",K3725="Yes",NOT(ISNUMBER(SEARCH("blocked",G3725))),OR(F3725="Standard domestic 15% (Box 7)",F3725="Import - VAT paid at customs (Box 8)",F3725="Import - Reverse charge (Box 9)"),OR(F3725&lt;&gt;"Standard domestic 15% (Box 7)",AND(LEN(D3725)=15,LEFT(D3725,1)="3",RIGHT(D3725,1)="3",ISNUMBER(--D3725)))),I3725,0))</f>
        <v/>
      </c>
      <c r="T3725" s="34">
        <f>IF(A3725="","",R3725-S3725)</f>
        <v/>
      </c>
      <c r="U3725" s="23">
        <f>IF(A3725="","",IF(O3725=0,"Outside audit periods; ","")&amp;IF(F3725="","No VAT category; ","")&amp;IF(ABS(Q3725)&gt;Setup!$B$10,"VAT ≠ 15% × net; ","")&amp;IF(AND(F3725="Standard domestic 15% (Box 7)",NOT(AND(LEN(D3725)=15,LEFT(D3725,1)="3",RIGHT(D3725,1)="3",ISNUMBER(--D3725)))),"Invalid/missing supplier VAT no; ","")&amp;IF(AND(L3725="Yes",K3725&lt;&gt;"Yes"),"VAT claimed without valid tax invoice; ","")&amp;IF(AND(L3725="Yes",ISNUMBER(SEARCH("blocked",G3725))),"Blocked input VAT claimed; ","")&amp;IF(AND(F3725="Import - VAT paid at customs (Box 8)",M3725=""),"Customs declaration no missing; ","")&amp;IF(AND(F3725="Import - Reverse charge (Box 9)",E3725="Saudi Arabia"),"RCM used for a local supplier; ","")&amp;IF(AND(L3725="Yes",NOT(OR(F3725="Standard domestic 15% (Box 7)",F3725="Import - VAT paid at customs (Box 8)",F3725="Import - Reverse charge (Box 9)"))),"VAT claimed on non-taxable category; ",""))</f>
        <v/>
      </c>
    </row>
    <row r="3726">
      <c r="A3726" s="17" t="n"/>
      <c r="B3726" s="14" t="n"/>
      <c r="C3726" s="14" t="n"/>
      <c r="D3726" s="16" t="n"/>
      <c r="E3726" s="14" t="n"/>
      <c r="F3726" s="14" t="n"/>
      <c r="G3726" s="14" t="n"/>
      <c r="H3726" s="19" t="n"/>
      <c r="I3726" s="19" t="n"/>
      <c r="J3726" s="34">
        <f>IF(A3726="","",H3726+I3726)</f>
        <v/>
      </c>
      <c r="K3726" s="14" t="n"/>
      <c r="L3726" s="14" t="n"/>
      <c r="M3726" s="14" t="n"/>
      <c r="N3726" s="14" t="n"/>
      <c r="O3726" s="20">
        <f>IF(A3726="","",SUMPRODUCT((A3726&gt;=Setup!$C$19:$C$30)*(A3726&lt;=Setup!$D$19:$D$30)*Setup!$A$19:$A$30))</f>
        <v/>
      </c>
      <c r="P3726" s="34">
        <f>IF(A3726="","",IF(OR(F3726="Standard domestic 15% (Box 7)",F3726="Import - VAT paid at customs (Box 8)",F3726="Import - Reverse charge (Box 9)"),ROUND(H3726*Setup!$B$9,2),0))</f>
        <v/>
      </c>
      <c r="Q3726" s="34">
        <f>IF(A3726="","",I3726-P3726)</f>
        <v/>
      </c>
      <c r="R3726" s="34">
        <f>IF(A3726="","",IF(L3726="Yes",I3726,0))</f>
        <v/>
      </c>
      <c r="S3726" s="34">
        <f>IF(A3726="","",IF(AND(L3726="Yes",K3726="Yes",NOT(ISNUMBER(SEARCH("blocked",G3726))),OR(F3726="Standard domestic 15% (Box 7)",F3726="Import - VAT paid at customs (Box 8)",F3726="Import - Reverse charge (Box 9)"),OR(F3726&lt;&gt;"Standard domestic 15% (Box 7)",AND(LEN(D3726)=15,LEFT(D3726,1)="3",RIGHT(D3726,1)="3",ISNUMBER(--D3726)))),I3726,0))</f>
        <v/>
      </c>
      <c r="T3726" s="34">
        <f>IF(A3726="","",R3726-S3726)</f>
        <v/>
      </c>
      <c r="U3726" s="23">
        <f>IF(A3726="","",IF(O3726=0,"Outside audit periods; ","")&amp;IF(F3726="","No VAT category; ","")&amp;IF(ABS(Q3726)&gt;Setup!$B$10,"VAT ≠ 15% × net; ","")&amp;IF(AND(F3726="Standard domestic 15% (Box 7)",NOT(AND(LEN(D3726)=15,LEFT(D3726,1)="3",RIGHT(D3726,1)="3",ISNUMBER(--D3726)))),"Invalid/missing supplier VAT no; ","")&amp;IF(AND(L3726="Yes",K3726&lt;&gt;"Yes"),"VAT claimed without valid tax invoice; ","")&amp;IF(AND(L3726="Yes",ISNUMBER(SEARCH("blocked",G3726))),"Blocked input VAT claimed; ","")&amp;IF(AND(F3726="Import - VAT paid at customs (Box 8)",M3726=""),"Customs declaration no missing; ","")&amp;IF(AND(F3726="Import - Reverse charge (Box 9)",E3726="Saudi Arabia"),"RCM used for a local supplier; ","")&amp;IF(AND(L3726="Yes",NOT(OR(F3726="Standard domestic 15% (Box 7)",F3726="Import - VAT paid at customs (Box 8)",F3726="Import - Reverse charge (Box 9)"))),"VAT claimed on non-taxable category; ",""))</f>
        <v/>
      </c>
    </row>
    <row r="3727">
      <c r="A3727" s="17" t="n"/>
      <c r="B3727" s="14" t="n"/>
      <c r="C3727" s="14" t="n"/>
      <c r="D3727" s="16" t="n"/>
      <c r="E3727" s="14" t="n"/>
      <c r="F3727" s="14" t="n"/>
      <c r="G3727" s="14" t="n"/>
      <c r="H3727" s="19" t="n"/>
      <c r="I3727" s="19" t="n"/>
      <c r="J3727" s="34">
        <f>IF(A3727="","",H3727+I3727)</f>
        <v/>
      </c>
      <c r="K3727" s="14" t="n"/>
      <c r="L3727" s="14" t="n"/>
      <c r="M3727" s="14" t="n"/>
      <c r="N3727" s="14" t="n"/>
      <c r="O3727" s="20">
        <f>IF(A3727="","",SUMPRODUCT((A3727&gt;=Setup!$C$19:$C$30)*(A3727&lt;=Setup!$D$19:$D$30)*Setup!$A$19:$A$30))</f>
        <v/>
      </c>
      <c r="P3727" s="34">
        <f>IF(A3727="","",IF(OR(F3727="Standard domestic 15% (Box 7)",F3727="Import - VAT paid at customs (Box 8)",F3727="Import - Reverse charge (Box 9)"),ROUND(H3727*Setup!$B$9,2),0))</f>
        <v/>
      </c>
      <c r="Q3727" s="34">
        <f>IF(A3727="","",I3727-P3727)</f>
        <v/>
      </c>
      <c r="R3727" s="34">
        <f>IF(A3727="","",IF(L3727="Yes",I3727,0))</f>
        <v/>
      </c>
      <c r="S3727" s="34">
        <f>IF(A3727="","",IF(AND(L3727="Yes",K3727="Yes",NOT(ISNUMBER(SEARCH("blocked",G3727))),OR(F3727="Standard domestic 15% (Box 7)",F3727="Import - VAT paid at customs (Box 8)",F3727="Import - Reverse charge (Box 9)"),OR(F3727&lt;&gt;"Standard domestic 15% (Box 7)",AND(LEN(D3727)=15,LEFT(D3727,1)="3",RIGHT(D3727,1)="3",ISNUMBER(--D3727)))),I3727,0))</f>
        <v/>
      </c>
      <c r="T3727" s="34">
        <f>IF(A3727="","",R3727-S3727)</f>
        <v/>
      </c>
      <c r="U3727" s="23">
        <f>IF(A3727="","",IF(O3727=0,"Outside audit periods; ","")&amp;IF(F3727="","No VAT category; ","")&amp;IF(ABS(Q3727)&gt;Setup!$B$10,"VAT ≠ 15% × net; ","")&amp;IF(AND(F3727="Standard domestic 15% (Box 7)",NOT(AND(LEN(D3727)=15,LEFT(D3727,1)="3",RIGHT(D3727,1)="3",ISNUMBER(--D3727)))),"Invalid/missing supplier VAT no; ","")&amp;IF(AND(L3727="Yes",K3727&lt;&gt;"Yes"),"VAT claimed without valid tax invoice; ","")&amp;IF(AND(L3727="Yes",ISNUMBER(SEARCH("blocked",G3727))),"Blocked input VAT claimed; ","")&amp;IF(AND(F3727="Import - VAT paid at customs (Box 8)",M3727=""),"Customs declaration no missing; ","")&amp;IF(AND(F3727="Import - Reverse charge (Box 9)",E3727="Saudi Arabia"),"RCM used for a local supplier; ","")&amp;IF(AND(L3727="Yes",NOT(OR(F3727="Standard domestic 15% (Box 7)",F3727="Import - VAT paid at customs (Box 8)",F3727="Import - Reverse charge (Box 9)"))),"VAT claimed on non-taxable category; ",""))</f>
        <v/>
      </c>
    </row>
    <row r="3728">
      <c r="A3728" s="17" t="n"/>
      <c r="B3728" s="14" t="n"/>
      <c r="C3728" s="14" t="n"/>
      <c r="D3728" s="16" t="n"/>
      <c r="E3728" s="14" t="n"/>
      <c r="F3728" s="14" t="n"/>
      <c r="G3728" s="14" t="n"/>
      <c r="H3728" s="19" t="n"/>
      <c r="I3728" s="19" t="n"/>
      <c r="J3728" s="34">
        <f>IF(A3728="","",H3728+I3728)</f>
        <v/>
      </c>
      <c r="K3728" s="14" t="n"/>
      <c r="L3728" s="14" t="n"/>
      <c r="M3728" s="14" t="n"/>
      <c r="N3728" s="14" t="n"/>
      <c r="O3728" s="20">
        <f>IF(A3728="","",SUMPRODUCT((A3728&gt;=Setup!$C$19:$C$30)*(A3728&lt;=Setup!$D$19:$D$30)*Setup!$A$19:$A$30))</f>
        <v/>
      </c>
      <c r="P3728" s="34">
        <f>IF(A3728="","",IF(OR(F3728="Standard domestic 15% (Box 7)",F3728="Import - VAT paid at customs (Box 8)",F3728="Import - Reverse charge (Box 9)"),ROUND(H3728*Setup!$B$9,2),0))</f>
        <v/>
      </c>
      <c r="Q3728" s="34">
        <f>IF(A3728="","",I3728-P3728)</f>
        <v/>
      </c>
      <c r="R3728" s="34">
        <f>IF(A3728="","",IF(L3728="Yes",I3728,0))</f>
        <v/>
      </c>
      <c r="S3728" s="34">
        <f>IF(A3728="","",IF(AND(L3728="Yes",K3728="Yes",NOT(ISNUMBER(SEARCH("blocked",G3728))),OR(F3728="Standard domestic 15% (Box 7)",F3728="Import - VAT paid at customs (Box 8)",F3728="Import - Reverse charge (Box 9)"),OR(F3728&lt;&gt;"Standard domestic 15% (Box 7)",AND(LEN(D3728)=15,LEFT(D3728,1)="3",RIGHT(D3728,1)="3",ISNUMBER(--D3728)))),I3728,0))</f>
        <v/>
      </c>
      <c r="T3728" s="34">
        <f>IF(A3728="","",R3728-S3728)</f>
        <v/>
      </c>
      <c r="U3728" s="23">
        <f>IF(A3728="","",IF(O3728=0,"Outside audit periods; ","")&amp;IF(F3728="","No VAT category; ","")&amp;IF(ABS(Q3728)&gt;Setup!$B$10,"VAT ≠ 15% × net; ","")&amp;IF(AND(F3728="Standard domestic 15% (Box 7)",NOT(AND(LEN(D3728)=15,LEFT(D3728,1)="3",RIGHT(D3728,1)="3",ISNUMBER(--D3728)))),"Invalid/missing supplier VAT no; ","")&amp;IF(AND(L3728="Yes",K3728&lt;&gt;"Yes"),"VAT claimed without valid tax invoice; ","")&amp;IF(AND(L3728="Yes",ISNUMBER(SEARCH("blocked",G3728))),"Blocked input VAT claimed; ","")&amp;IF(AND(F3728="Import - VAT paid at customs (Box 8)",M3728=""),"Customs declaration no missing; ","")&amp;IF(AND(F3728="Import - Reverse charge (Box 9)",E3728="Saudi Arabia"),"RCM used for a local supplier; ","")&amp;IF(AND(L3728="Yes",NOT(OR(F3728="Standard domestic 15% (Box 7)",F3728="Import - VAT paid at customs (Box 8)",F3728="Import - Reverse charge (Box 9)"))),"VAT claimed on non-taxable category; ",""))</f>
        <v/>
      </c>
    </row>
    <row r="3729">
      <c r="A3729" s="17" t="n"/>
      <c r="B3729" s="14" t="n"/>
      <c r="C3729" s="14" t="n"/>
      <c r="D3729" s="16" t="n"/>
      <c r="E3729" s="14" t="n"/>
      <c r="F3729" s="14" t="n"/>
      <c r="G3729" s="14" t="n"/>
      <c r="H3729" s="19" t="n"/>
      <c r="I3729" s="19" t="n"/>
      <c r="J3729" s="34">
        <f>IF(A3729="","",H3729+I3729)</f>
        <v/>
      </c>
      <c r="K3729" s="14" t="n"/>
      <c r="L3729" s="14" t="n"/>
      <c r="M3729" s="14" t="n"/>
      <c r="N3729" s="14" t="n"/>
      <c r="O3729" s="20">
        <f>IF(A3729="","",SUMPRODUCT((A3729&gt;=Setup!$C$19:$C$30)*(A3729&lt;=Setup!$D$19:$D$30)*Setup!$A$19:$A$30))</f>
        <v/>
      </c>
      <c r="P3729" s="34">
        <f>IF(A3729="","",IF(OR(F3729="Standard domestic 15% (Box 7)",F3729="Import - VAT paid at customs (Box 8)",F3729="Import - Reverse charge (Box 9)"),ROUND(H3729*Setup!$B$9,2),0))</f>
        <v/>
      </c>
      <c r="Q3729" s="34">
        <f>IF(A3729="","",I3729-P3729)</f>
        <v/>
      </c>
      <c r="R3729" s="34">
        <f>IF(A3729="","",IF(L3729="Yes",I3729,0))</f>
        <v/>
      </c>
      <c r="S3729" s="34">
        <f>IF(A3729="","",IF(AND(L3729="Yes",K3729="Yes",NOT(ISNUMBER(SEARCH("blocked",G3729))),OR(F3729="Standard domestic 15% (Box 7)",F3729="Import - VAT paid at customs (Box 8)",F3729="Import - Reverse charge (Box 9)"),OR(F3729&lt;&gt;"Standard domestic 15% (Box 7)",AND(LEN(D3729)=15,LEFT(D3729,1)="3",RIGHT(D3729,1)="3",ISNUMBER(--D3729)))),I3729,0))</f>
        <v/>
      </c>
      <c r="T3729" s="34">
        <f>IF(A3729="","",R3729-S3729)</f>
        <v/>
      </c>
      <c r="U3729" s="23">
        <f>IF(A3729="","",IF(O3729=0,"Outside audit periods; ","")&amp;IF(F3729="","No VAT category; ","")&amp;IF(ABS(Q3729)&gt;Setup!$B$10,"VAT ≠ 15% × net; ","")&amp;IF(AND(F3729="Standard domestic 15% (Box 7)",NOT(AND(LEN(D3729)=15,LEFT(D3729,1)="3",RIGHT(D3729,1)="3",ISNUMBER(--D3729)))),"Invalid/missing supplier VAT no; ","")&amp;IF(AND(L3729="Yes",K3729&lt;&gt;"Yes"),"VAT claimed without valid tax invoice; ","")&amp;IF(AND(L3729="Yes",ISNUMBER(SEARCH("blocked",G3729))),"Blocked input VAT claimed; ","")&amp;IF(AND(F3729="Import - VAT paid at customs (Box 8)",M3729=""),"Customs declaration no missing; ","")&amp;IF(AND(F3729="Import - Reverse charge (Box 9)",E3729="Saudi Arabia"),"RCM used for a local supplier; ","")&amp;IF(AND(L3729="Yes",NOT(OR(F3729="Standard domestic 15% (Box 7)",F3729="Import - VAT paid at customs (Box 8)",F3729="Import - Reverse charge (Box 9)"))),"VAT claimed on non-taxable category; ",""))</f>
        <v/>
      </c>
    </row>
    <row r="3730">
      <c r="A3730" s="17" t="n"/>
      <c r="B3730" s="14" t="n"/>
      <c r="C3730" s="14" t="n"/>
      <c r="D3730" s="16" t="n"/>
      <c r="E3730" s="14" t="n"/>
      <c r="F3730" s="14" t="n"/>
      <c r="G3730" s="14" t="n"/>
      <c r="H3730" s="19" t="n"/>
      <c r="I3730" s="19" t="n"/>
      <c r="J3730" s="34">
        <f>IF(A3730="","",H3730+I3730)</f>
        <v/>
      </c>
      <c r="K3730" s="14" t="n"/>
      <c r="L3730" s="14" t="n"/>
      <c r="M3730" s="14" t="n"/>
      <c r="N3730" s="14" t="n"/>
      <c r="O3730" s="20">
        <f>IF(A3730="","",SUMPRODUCT((A3730&gt;=Setup!$C$19:$C$30)*(A3730&lt;=Setup!$D$19:$D$30)*Setup!$A$19:$A$30))</f>
        <v/>
      </c>
      <c r="P3730" s="34">
        <f>IF(A3730="","",IF(OR(F3730="Standard domestic 15% (Box 7)",F3730="Import - VAT paid at customs (Box 8)",F3730="Import - Reverse charge (Box 9)"),ROUND(H3730*Setup!$B$9,2),0))</f>
        <v/>
      </c>
      <c r="Q3730" s="34">
        <f>IF(A3730="","",I3730-P3730)</f>
        <v/>
      </c>
      <c r="R3730" s="34">
        <f>IF(A3730="","",IF(L3730="Yes",I3730,0))</f>
        <v/>
      </c>
      <c r="S3730" s="34">
        <f>IF(A3730="","",IF(AND(L3730="Yes",K3730="Yes",NOT(ISNUMBER(SEARCH("blocked",G3730))),OR(F3730="Standard domestic 15% (Box 7)",F3730="Import - VAT paid at customs (Box 8)",F3730="Import - Reverse charge (Box 9)"),OR(F3730&lt;&gt;"Standard domestic 15% (Box 7)",AND(LEN(D3730)=15,LEFT(D3730,1)="3",RIGHT(D3730,1)="3",ISNUMBER(--D3730)))),I3730,0))</f>
        <v/>
      </c>
      <c r="T3730" s="34">
        <f>IF(A3730="","",R3730-S3730)</f>
        <v/>
      </c>
      <c r="U3730" s="23">
        <f>IF(A3730="","",IF(O3730=0,"Outside audit periods; ","")&amp;IF(F3730="","No VAT category; ","")&amp;IF(ABS(Q3730)&gt;Setup!$B$10,"VAT ≠ 15% × net; ","")&amp;IF(AND(F3730="Standard domestic 15% (Box 7)",NOT(AND(LEN(D3730)=15,LEFT(D3730,1)="3",RIGHT(D3730,1)="3",ISNUMBER(--D3730)))),"Invalid/missing supplier VAT no; ","")&amp;IF(AND(L3730="Yes",K3730&lt;&gt;"Yes"),"VAT claimed without valid tax invoice; ","")&amp;IF(AND(L3730="Yes",ISNUMBER(SEARCH("blocked",G3730))),"Blocked input VAT claimed; ","")&amp;IF(AND(F3730="Import - VAT paid at customs (Box 8)",M3730=""),"Customs declaration no missing; ","")&amp;IF(AND(F3730="Import - Reverse charge (Box 9)",E3730="Saudi Arabia"),"RCM used for a local supplier; ","")&amp;IF(AND(L3730="Yes",NOT(OR(F3730="Standard domestic 15% (Box 7)",F3730="Import - VAT paid at customs (Box 8)",F3730="Import - Reverse charge (Box 9)"))),"VAT claimed on non-taxable category; ",""))</f>
        <v/>
      </c>
    </row>
    <row r="3731">
      <c r="A3731" s="17" t="n"/>
      <c r="B3731" s="14" t="n"/>
      <c r="C3731" s="14" t="n"/>
      <c r="D3731" s="16" t="n"/>
      <c r="E3731" s="14" t="n"/>
      <c r="F3731" s="14" t="n"/>
      <c r="G3731" s="14" t="n"/>
      <c r="H3731" s="19" t="n"/>
      <c r="I3731" s="19" t="n"/>
      <c r="J3731" s="34">
        <f>IF(A3731="","",H3731+I3731)</f>
        <v/>
      </c>
      <c r="K3731" s="14" t="n"/>
      <c r="L3731" s="14" t="n"/>
      <c r="M3731" s="14" t="n"/>
      <c r="N3731" s="14" t="n"/>
      <c r="O3731" s="20">
        <f>IF(A3731="","",SUMPRODUCT((A3731&gt;=Setup!$C$19:$C$30)*(A3731&lt;=Setup!$D$19:$D$30)*Setup!$A$19:$A$30))</f>
        <v/>
      </c>
      <c r="P3731" s="34">
        <f>IF(A3731="","",IF(OR(F3731="Standard domestic 15% (Box 7)",F3731="Import - VAT paid at customs (Box 8)",F3731="Import - Reverse charge (Box 9)"),ROUND(H3731*Setup!$B$9,2),0))</f>
        <v/>
      </c>
      <c r="Q3731" s="34">
        <f>IF(A3731="","",I3731-P3731)</f>
        <v/>
      </c>
      <c r="R3731" s="34">
        <f>IF(A3731="","",IF(L3731="Yes",I3731,0))</f>
        <v/>
      </c>
      <c r="S3731" s="34">
        <f>IF(A3731="","",IF(AND(L3731="Yes",K3731="Yes",NOT(ISNUMBER(SEARCH("blocked",G3731))),OR(F3731="Standard domestic 15% (Box 7)",F3731="Import - VAT paid at customs (Box 8)",F3731="Import - Reverse charge (Box 9)"),OR(F3731&lt;&gt;"Standard domestic 15% (Box 7)",AND(LEN(D3731)=15,LEFT(D3731,1)="3",RIGHT(D3731,1)="3",ISNUMBER(--D3731)))),I3731,0))</f>
        <v/>
      </c>
      <c r="T3731" s="34">
        <f>IF(A3731="","",R3731-S3731)</f>
        <v/>
      </c>
      <c r="U3731" s="23">
        <f>IF(A3731="","",IF(O3731=0,"Outside audit periods; ","")&amp;IF(F3731="","No VAT category; ","")&amp;IF(ABS(Q3731)&gt;Setup!$B$10,"VAT ≠ 15% × net; ","")&amp;IF(AND(F3731="Standard domestic 15% (Box 7)",NOT(AND(LEN(D3731)=15,LEFT(D3731,1)="3",RIGHT(D3731,1)="3",ISNUMBER(--D3731)))),"Invalid/missing supplier VAT no; ","")&amp;IF(AND(L3731="Yes",K3731&lt;&gt;"Yes"),"VAT claimed without valid tax invoice; ","")&amp;IF(AND(L3731="Yes",ISNUMBER(SEARCH("blocked",G3731))),"Blocked input VAT claimed; ","")&amp;IF(AND(F3731="Import - VAT paid at customs (Box 8)",M3731=""),"Customs declaration no missing; ","")&amp;IF(AND(F3731="Import - Reverse charge (Box 9)",E3731="Saudi Arabia"),"RCM used for a local supplier; ","")&amp;IF(AND(L3731="Yes",NOT(OR(F3731="Standard domestic 15% (Box 7)",F3731="Import - VAT paid at customs (Box 8)",F3731="Import - Reverse charge (Box 9)"))),"VAT claimed on non-taxable category; ",""))</f>
        <v/>
      </c>
    </row>
    <row r="3732">
      <c r="A3732" s="17" t="n"/>
      <c r="B3732" s="14" t="n"/>
      <c r="C3732" s="14" t="n"/>
      <c r="D3732" s="16" t="n"/>
      <c r="E3732" s="14" t="n"/>
      <c r="F3732" s="14" t="n"/>
      <c r="G3732" s="14" t="n"/>
      <c r="H3732" s="19" t="n"/>
      <c r="I3732" s="19" t="n"/>
      <c r="J3732" s="34">
        <f>IF(A3732="","",H3732+I3732)</f>
        <v/>
      </c>
      <c r="K3732" s="14" t="n"/>
      <c r="L3732" s="14" t="n"/>
      <c r="M3732" s="14" t="n"/>
      <c r="N3732" s="14" t="n"/>
      <c r="O3732" s="20">
        <f>IF(A3732="","",SUMPRODUCT((A3732&gt;=Setup!$C$19:$C$30)*(A3732&lt;=Setup!$D$19:$D$30)*Setup!$A$19:$A$30))</f>
        <v/>
      </c>
      <c r="P3732" s="34">
        <f>IF(A3732="","",IF(OR(F3732="Standard domestic 15% (Box 7)",F3732="Import - VAT paid at customs (Box 8)",F3732="Import - Reverse charge (Box 9)"),ROUND(H3732*Setup!$B$9,2),0))</f>
        <v/>
      </c>
      <c r="Q3732" s="34">
        <f>IF(A3732="","",I3732-P3732)</f>
        <v/>
      </c>
      <c r="R3732" s="34">
        <f>IF(A3732="","",IF(L3732="Yes",I3732,0))</f>
        <v/>
      </c>
      <c r="S3732" s="34">
        <f>IF(A3732="","",IF(AND(L3732="Yes",K3732="Yes",NOT(ISNUMBER(SEARCH("blocked",G3732))),OR(F3732="Standard domestic 15% (Box 7)",F3732="Import - VAT paid at customs (Box 8)",F3732="Import - Reverse charge (Box 9)"),OR(F3732&lt;&gt;"Standard domestic 15% (Box 7)",AND(LEN(D3732)=15,LEFT(D3732,1)="3",RIGHT(D3732,1)="3",ISNUMBER(--D3732)))),I3732,0))</f>
        <v/>
      </c>
      <c r="T3732" s="34">
        <f>IF(A3732="","",R3732-S3732)</f>
        <v/>
      </c>
      <c r="U3732" s="23">
        <f>IF(A3732="","",IF(O3732=0,"Outside audit periods; ","")&amp;IF(F3732="","No VAT category; ","")&amp;IF(ABS(Q3732)&gt;Setup!$B$10,"VAT ≠ 15% × net; ","")&amp;IF(AND(F3732="Standard domestic 15% (Box 7)",NOT(AND(LEN(D3732)=15,LEFT(D3732,1)="3",RIGHT(D3732,1)="3",ISNUMBER(--D3732)))),"Invalid/missing supplier VAT no; ","")&amp;IF(AND(L3732="Yes",K3732&lt;&gt;"Yes"),"VAT claimed without valid tax invoice; ","")&amp;IF(AND(L3732="Yes",ISNUMBER(SEARCH("blocked",G3732))),"Blocked input VAT claimed; ","")&amp;IF(AND(F3732="Import - VAT paid at customs (Box 8)",M3732=""),"Customs declaration no missing; ","")&amp;IF(AND(F3732="Import - Reverse charge (Box 9)",E3732="Saudi Arabia"),"RCM used for a local supplier; ","")&amp;IF(AND(L3732="Yes",NOT(OR(F3732="Standard domestic 15% (Box 7)",F3732="Import - VAT paid at customs (Box 8)",F3732="Import - Reverse charge (Box 9)"))),"VAT claimed on non-taxable category; ",""))</f>
        <v/>
      </c>
    </row>
    <row r="3733">
      <c r="A3733" s="17" t="n"/>
      <c r="B3733" s="14" t="n"/>
      <c r="C3733" s="14" t="n"/>
      <c r="D3733" s="16" t="n"/>
      <c r="E3733" s="14" t="n"/>
      <c r="F3733" s="14" t="n"/>
      <c r="G3733" s="14" t="n"/>
      <c r="H3733" s="19" t="n"/>
      <c r="I3733" s="19" t="n"/>
      <c r="J3733" s="34">
        <f>IF(A3733="","",H3733+I3733)</f>
        <v/>
      </c>
      <c r="K3733" s="14" t="n"/>
      <c r="L3733" s="14" t="n"/>
      <c r="M3733" s="14" t="n"/>
      <c r="N3733" s="14" t="n"/>
      <c r="O3733" s="20">
        <f>IF(A3733="","",SUMPRODUCT((A3733&gt;=Setup!$C$19:$C$30)*(A3733&lt;=Setup!$D$19:$D$30)*Setup!$A$19:$A$30))</f>
        <v/>
      </c>
      <c r="P3733" s="34">
        <f>IF(A3733="","",IF(OR(F3733="Standard domestic 15% (Box 7)",F3733="Import - VAT paid at customs (Box 8)",F3733="Import - Reverse charge (Box 9)"),ROUND(H3733*Setup!$B$9,2),0))</f>
        <v/>
      </c>
      <c r="Q3733" s="34">
        <f>IF(A3733="","",I3733-P3733)</f>
        <v/>
      </c>
      <c r="R3733" s="34">
        <f>IF(A3733="","",IF(L3733="Yes",I3733,0))</f>
        <v/>
      </c>
      <c r="S3733" s="34">
        <f>IF(A3733="","",IF(AND(L3733="Yes",K3733="Yes",NOT(ISNUMBER(SEARCH("blocked",G3733))),OR(F3733="Standard domestic 15% (Box 7)",F3733="Import - VAT paid at customs (Box 8)",F3733="Import - Reverse charge (Box 9)"),OR(F3733&lt;&gt;"Standard domestic 15% (Box 7)",AND(LEN(D3733)=15,LEFT(D3733,1)="3",RIGHT(D3733,1)="3",ISNUMBER(--D3733)))),I3733,0))</f>
        <v/>
      </c>
      <c r="T3733" s="34">
        <f>IF(A3733="","",R3733-S3733)</f>
        <v/>
      </c>
      <c r="U3733" s="23">
        <f>IF(A3733="","",IF(O3733=0,"Outside audit periods; ","")&amp;IF(F3733="","No VAT category; ","")&amp;IF(ABS(Q3733)&gt;Setup!$B$10,"VAT ≠ 15% × net; ","")&amp;IF(AND(F3733="Standard domestic 15% (Box 7)",NOT(AND(LEN(D3733)=15,LEFT(D3733,1)="3",RIGHT(D3733,1)="3",ISNUMBER(--D3733)))),"Invalid/missing supplier VAT no; ","")&amp;IF(AND(L3733="Yes",K3733&lt;&gt;"Yes"),"VAT claimed without valid tax invoice; ","")&amp;IF(AND(L3733="Yes",ISNUMBER(SEARCH("blocked",G3733))),"Blocked input VAT claimed; ","")&amp;IF(AND(F3733="Import - VAT paid at customs (Box 8)",M3733=""),"Customs declaration no missing; ","")&amp;IF(AND(F3733="Import - Reverse charge (Box 9)",E3733="Saudi Arabia"),"RCM used for a local supplier; ","")&amp;IF(AND(L3733="Yes",NOT(OR(F3733="Standard domestic 15% (Box 7)",F3733="Import - VAT paid at customs (Box 8)",F3733="Import - Reverse charge (Box 9)"))),"VAT claimed on non-taxable category; ",""))</f>
        <v/>
      </c>
    </row>
    <row r="3734">
      <c r="A3734" s="17" t="n"/>
      <c r="B3734" s="14" t="n"/>
      <c r="C3734" s="14" t="n"/>
      <c r="D3734" s="16" t="n"/>
      <c r="E3734" s="14" t="n"/>
      <c r="F3734" s="14" t="n"/>
      <c r="G3734" s="14" t="n"/>
      <c r="H3734" s="19" t="n"/>
      <c r="I3734" s="19" t="n"/>
      <c r="J3734" s="34">
        <f>IF(A3734="","",H3734+I3734)</f>
        <v/>
      </c>
      <c r="K3734" s="14" t="n"/>
      <c r="L3734" s="14" t="n"/>
      <c r="M3734" s="14" t="n"/>
      <c r="N3734" s="14" t="n"/>
      <c r="O3734" s="20">
        <f>IF(A3734="","",SUMPRODUCT((A3734&gt;=Setup!$C$19:$C$30)*(A3734&lt;=Setup!$D$19:$D$30)*Setup!$A$19:$A$30))</f>
        <v/>
      </c>
      <c r="P3734" s="34">
        <f>IF(A3734="","",IF(OR(F3734="Standard domestic 15% (Box 7)",F3734="Import - VAT paid at customs (Box 8)",F3734="Import - Reverse charge (Box 9)"),ROUND(H3734*Setup!$B$9,2),0))</f>
        <v/>
      </c>
      <c r="Q3734" s="34">
        <f>IF(A3734="","",I3734-P3734)</f>
        <v/>
      </c>
      <c r="R3734" s="34">
        <f>IF(A3734="","",IF(L3734="Yes",I3734,0))</f>
        <v/>
      </c>
      <c r="S3734" s="34">
        <f>IF(A3734="","",IF(AND(L3734="Yes",K3734="Yes",NOT(ISNUMBER(SEARCH("blocked",G3734))),OR(F3734="Standard domestic 15% (Box 7)",F3734="Import - VAT paid at customs (Box 8)",F3734="Import - Reverse charge (Box 9)"),OR(F3734&lt;&gt;"Standard domestic 15% (Box 7)",AND(LEN(D3734)=15,LEFT(D3734,1)="3",RIGHT(D3734,1)="3",ISNUMBER(--D3734)))),I3734,0))</f>
        <v/>
      </c>
      <c r="T3734" s="34">
        <f>IF(A3734="","",R3734-S3734)</f>
        <v/>
      </c>
      <c r="U3734" s="23">
        <f>IF(A3734="","",IF(O3734=0,"Outside audit periods; ","")&amp;IF(F3734="","No VAT category; ","")&amp;IF(ABS(Q3734)&gt;Setup!$B$10,"VAT ≠ 15% × net; ","")&amp;IF(AND(F3734="Standard domestic 15% (Box 7)",NOT(AND(LEN(D3734)=15,LEFT(D3734,1)="3",RIGHT(D3734,1)="3",ISNUMBER(--D3734)))),"Invalid/missing supplier VAT no; ","")&amp;IF(AND(L3734="Yes",K3734&lt;&gt;"Yes"),"VAT claimed without valid tax invoice; ","")&amp;IF(AND(L3734="Yes",ISNUMBER(SEARCH("blocked",G3734))),"Blocked input VAT claimed; ","")&amp;IF(AND(F3734="Import - VAT paid at customs (Box 8)",M3734=""),"Customs declaration no missing; ","")&amp;IF(AND(F3734="Import - Reverse charge (Box 9)",E3734="Saudi Arabia"),"RCM used for a local supplier; ","")&amp;IF(AND(L3734="Yes",NOT(OR(F3734="Standard domestic 15% (Box 7)",F3734="Import - VAT paid at customs (Box 8)",F3734="Import - Reverse charge (Box 9)"))),"VAT claimed on non-taxable category; ",""))</f>
        <v/>
      </c>
    </row>
    <row r="3735">
      <c r="A3735" s="17" t="n"/>
      <c r="B3735" s="14" t="n"/>
      <c r="C3735" s="14" t="n"/>
      <c r="D3735" s="16" t="n"/>
      <c r="E3735" s="14" t="n"/>
      <c r="F3735" s="14" t="n"/>
      <c r="G3735" s="14" t="n"/>
      <c r="H3735" s="19" t="n"/>
      <c r="I3735" s="19" t="n"/>
      <c r="J3735" s="34">
        <f>IF(A3735="","",H3735+I3735)</f>
        <v/>
      </c>
      <c r="K3735" s="14" t="n"/>
      <c r="L3735" s="14" t="n"/>
      <c r="M3735" s="14" t="n"/>
      <c r="N3735" s="14" t="n"/>
      <c r="O3735" s="20">
        <f>IF(A3735="","",SUMPRODUCT((A3735&gt;=Setup!$C$19:$C$30)*(A3735&lt;=Setup!$D$19:$D$30)*Setup!$A$19:$A$30))</f>
        <v/>
      </c>
      <c r="P3735" s="34">
        <f>IF(A3735="","",IF(OR(F3735="Standard domestic 15% (Box 7)",F3735="Import - VAT paid at customs (Box 8)",F3735="Import - Reverse charge (Box 9)"),ROUND(H3735*Setup!$B$9,2),0))</f>
        <v/>
      </c>
      <c r="Q3735" s="34">
        <f>IF(A3735="","",I3735-P3735)</f>
        <v/>
      </c>
      <c r="R3735" s="34">
        <f>IF(A3735="","",IF(L3735="Yes",I3735,0))</f>
        <v/>
      </c>
      <c r="S3735" s="34">
        <f>IF(A3735="","",IF(AND(L3735="Yes",K3735="Yes",NOT(ISNUMBER(SEARCH("blocked",G3735))),OR(F3735="Standard domestic 15% (Box 7)",F3735="Import - VAT paid at customs (Box 8)",F3735="Import - Reverse charge (Box 9)"),OR(F3735&lt;&gt;"Standard domestic 15% (Box 7)",AND(LEN(D3735)=15,LEFT(D3735,1)="3",RIGHT(D3735,1)="3",ISNUMBER(--D3735)))),I3735,0))</f>
        <v/>
      </c>
      <c r="T3735" s="34">
        <f>IF(A3735="","",R3735-S3735)</f>
        <v/>
      </c>
      <c r="U3735" s="23">
        <f>IF(A3735="","",IF(O3735=0,"Outside audit periods; ","")&amp;IF(F3735="","No VAT category; ","")&amp;IF(ABS(Q3735)&gt;Setup!$B$10,"VAT ≠ 15% × net; ","")&amp;IF(AND(F3735="Standard domestic 15% (Box 7)",NOT(AND(LEN(D3735)=15,LEFT(D3735,1)="3",RIGHT(D3735,1)="3",ISNUMBER(--D3735)))),"Invalid/missing supplier VAT no; ","")&amp;IF(AND(L3735="Yes",K3735&lt;&gt;"Yes"),"VAT claimed without valid tax invoice; ","")&amp;IF(AND(L3735="Yes",ISNUMBER(SEARCH("blocked",G3735))),"Blocked input VAT claimed; ","")&amp;IF(AND(F3735="Import - VAT paid at customs (Box 8)",M3735=""),"Customs declaration no missing; ","")&amp;IF(AND(F3735="Import - Reverse charge (Box 9)",E3735="Saudi Arabia"),"RCM used for a local supplier; ","")&amp;IF(AND(L3735="Yes",NOT(OR(F3735="Standard domestic 15% (Box 7)",F3735="Import - VAT paid at customs (Box 8)",F3735="Import - Reverse charge (Box 9)"))),"VAT claimed on non-taxable category; ",""))</f>
        <v/>
      </c>
    </row>
    <row r="3736">
      <c r="A3736" s="17" t="n"/>
      <c r="B3736" s="14" t="n"/>
      <c r="C3736" s="14" t="n"/>
      <c r="D3736" s="16" t="n"/>
      <c r="E3736" s="14" t="n"/>
      <c r="F3736" s="14" t="n"/>
      <c r="G3736" s="14" t="n"/>
      <c r="H3736" s="19" t="n"/>
      <c r="I3736" s="19" t="n"/>
      <c r="J3736" s="34">
        <f>IF(A3736="","",H3736+I3736)</f>
        <v/>
      </c>
      <c r="K3736" s="14" t="n"/>
      <c r="L3736" s="14" t="n"/>
      <c r="M3736" s="14" t="n"/>
      <c r="N3736" s="14" t="n"/>
      <c r="O3736" s="20">
        <f>IF(A3736="","",SUMPRODUCT((A3736&gt;=Setup!$C$19:$C$30)*(A3736&lt;=Setup!$D$19:$D$30)*Setup!$A$19:$A$30))</f>
        <v/>
      </c>
      <c r="P3736" s="34">
        <f>IF(A3736="","",IF(OR(F3736="Standard domestic 15% (Box 7)",F3736="Import - VAT paid at customs (Box 8)",F3736="Import - Reverse charge (Box 9)"),ROUND(H3736*Setup!$B$9,2),0))</f>
        <v/>
      </c>
      <c r="Q3736" s="34">
        <f>IF(A3736="","",I3736-P3736)</f>
        <v/>
      </c>
      <c r="R3736" s="34">
        <f>IF(A3736="","",IF(L3736="Yes",I3736,0))</f>
        <v/>
      </c>
      <c r="S3736" s="34">
        <f>IF(A3736="","",IF(AND(L3736="Yes",K3736="Yes",NOT(ISNUMBER(SEARCH("blocked",G3736))),OR(F3736="Standard domestic 15% (Box 7)",F3736="Import - VAT paid at customs (Box 8)",F3736="Import - Reverse charge (Box 9)"),OR(F3736&lt;&gt;"Standard domestic 15% (Box 7)",AND(LEN(D3736)=15,LEFT(D3736,1)="3",RIGHT(D3736,1)="3",ISNUMBER(--D3736)))),I3736,0))</f>
        <v/>
      </c>
      <c r="T3736" s="34">
        <f>IF(A3736="","",R3736-S3736)</f>
        <v/>
      </c>
      <c r="U3736" s="23">
        <f>IF(A3736="","",IF(O3736=0,"Outside audit periods; ","")&amp;IF(F3736="","No VAT category; ","")&amp;IF(ABS(Q3736)&gt;Setup!$B$10,"VAT ≠ 15% × net; ","")&amp;IF(AND(F3736="Standard domestic 15% (Box 7)",NOT(AND(LEN(D3736)=15,LEFT(D3736,1)="3",RIGHT(D3736,1)="3",ISNUMBER(--D3736)))),"Invalid/missing supplier VAT no; ","")&amp;IF(AND(L3736="Yes",K3736&lt;&gt;"Yes"),"VAT claimed without valid tax invoice; ","")&amp;IF(AND(L3736="Yes",ISNUMBER(SEARCH("blocked",G3736))),"Blocked input VAT claimed; ","")&amp;IF(AND(F3736="Import - VAT paid at customs (Box 8)",M3736=""),"Customs declaration no missing; ","")&amp;IF(AND(F3736="Import - Reverse charge (Box 9)",E3736="Saudi Arabia"),"RCM used for a local supplier; ","")&amp;IF(AND(L3736="Yes",NOT(OR(F3736="Standard domestic 15% (Box 7)",F3736="Import - VAT paid at customs (Box 8)",F3736="Import - Reverse charge (Box 9)"))),"VAT claimed on non-taxable category; ",""))</f>
        <v/>
      </c>
    </row>
    <row r="3737">
      <c r="A3737" s="17" t="n"/>
      <c r="B3737" s="14" t="n"/>
      <c r="C3737" s="14" t="n"/>
      <c r="D3737" s="16" t="n"/>
      <c r="E3737" s="14" t="n"/>
      <c r="F3737" s="14" t="n"/>
      <c r="G3737" s="14" t="n"/>
      <c r="H3737" s="19" t="n"/>
      <c r="I3737" s="19" t="n"/>
      <c r="J3737" s="34">
        <f>IF(A3737="","",H3737+I3737)</f>
        <v/>
      </c>
      <c r="K3737" s="14" t="n"/>
      <c r="L3737" s="14" t="n"/>
      <c r="M3737" s="14" t="n"/>
      <c r="N3737" s="14" t="n"/>
      <c r="O3737" s="20">
        <f>IF(A3737="","",SUMPRODUCT((A3737&gt;=Setup!$C$19:$C$30)*(A3737&lt;=Setup!$D$19:$D$30)*Setup!$A$19:$A$30))</f>
        <v/>
      </c>
      <c r="P3737" s="34">
        <f>IF(A3737="","",IF(OR(F3737="Standard domestic 15% (Box 7)",F3737="Import - VAT paid at customs (Box 8)",F3737="Import - Reverse charge (Box 9)"),ROUND(H3737*Setup!$B$9,2),0))</f>
        <v/>
      </c>
      <c r="Q3737" s="34">
        <f>IF(A3737="","",I3737-P3737)</f>
        <v/>
      </c>
      <c r="R3737" s="34">
        <f>IF(A3737="","",IF(L3737="Yes",I3737,0))</f>
        <v/>
      </c>
      <c r="S3737" s="34">
        <f>IF(A3737="","",IF(AND(L3737="Yes",K3737="Yes",NOT(ISNUMBER(SEARCH("blocked",G3737))),OR(F3737="Standard domestic 15% (Box 7)",F3737="Import - VAT paid at customs (Box 8)",F3737="Import - Reverse charge (Box 9)"),OR(F3737&lt;&gt;"Standard domestic 15% (Box 7)",AND(LEN(D3737)=15,LEFT(D3737,1)="3",RIGHT(D3737,1)="3",ISNUMBER(--D3737)))),I3737,0))</f>
        <v/>
      </c>
      <c r="T3737" s="34">
        <f>IF(A3737="","",R3737-S3737)</f>
        <v/>
      </c>
      <c r="U3737" s="23">
        <f>IF(A3737="","",IF(O3737=0,"Outside audit periods; ","")&amp;IF(F3737="","No VAT category; ","")&amp;IF(ABS(Q3737)&gt;Setup!$B$10,"VAT ≠ 15% × net; ","")&amp;IF(AND(F3737="Standard domestic 15% (Box 7)",NOT(AND(LEN(D3737)=15,LEFT(D3737,1)="3",RIGHT(D3737,1)="3",ISNUMBER(--D3737)))),"Invalid/missing supplier VAT no; ","")&amp;IF(AND(L3737="Yes",K3737&lt;&gt;"Yes"),"VAT claimed without valid tax invoice; ","")&amp;IF(AND(L3737="Yes",ISNUMBER(SEARCH("blocked",G3737))),"Blocked input VAT claimed; ","")&amp;IF(AND(F3737="Import - VAT paid at customs (Box 8)",M3737=""),"Customs declaration no missing; ","")&amp;IF(AND(F3737="Import - Reverse charge (Box 9)",E3737="Saudi Arabia"),"RCM used for a local supplier; ","")&amp;IF(AND(L3737="Yes",NOT(OR(F3737="Standard domestic 15% (Box 7)",F3737="Import - VAT paid at customs (Box 8)",F3737="Import - Reverse charge (Box 9)"))),"VAT claimed on non-taxable category; ",""))</f>
        <v/>
      </c>
    </row>
    <row r="3738">
      <c r="A3738" s="17" t="n"/>
      <c r="B3738" s="14" t="n"/>
      <c r="C3738" s="14" t="n"/>
      <c r="D3738" s="16" t="n"/>
      <c r="E3738" s="14" t="n"/>
      <c r="F3738" s="14" t="n"/>
      <c r="G3738" s="14" t="n"/>
      <c r="H3738" s="19" t="n"/>
      <c r="I3738" s="19" t="n"/>
      <c r="J3738" s="34">
        <f>IF(A3738="","",H3738+I3738)</f>
        <v/>
      </c>
      <c r="K3738" s="14" t="n"/>
      <c r="L3738" s="14" t="n"/>
      <c r="M3738" s="14" t="n"/>
      <c r="N3738" s="14" t="n"/>
      <c r="O3738" s="20">
        <f>IF(A3738="","",SUMPRODUCT((A3738&gt;=Setup!$C$19:$C$30)*(A3738&lt;=Setup!$D$19:$D$30)*Setup!$A$19:$A$30))</f>
        <v/>
      </c>
      <c r="P3738" s="34">
        <f>IF(A3738="","",IF(OR(F3738="Standard domestic 15% (Box 7)",F3738="Import - VAT paid at customs (Box 8)",F3738="Import - Reverse charge (Box 9)"),ROUND(H3738*Setup!$B$9,2),0))</f>
        <v/>
      </c>
      <c r="Q3738" s="34">
        <f>IF(A3738="","",I3738-P3738)</f>
        <v/>
      </c>
      <c r="R3738" s="34">
        <f>IF(A3738="","",IF(L3738="Yes",I3738,0))</f>
        <v/>
      </c>
      <c r="S3738" s="34">
        <f>IF(A3738="","",IF(AND(L3738="Yes",K3738="Yes",NOT(ISNUMBER(SEARCH("blocked",G3738))),OR(F3738="Standard domestic 15% (Box 7)",F3738="Import - VAT paid at customs (Box 8)",F3738="Import - Reverse charge (Box 9)"),OR(F3738&lt;&gt;"Standard domestic 15% (Box 7)",AND(LEN(D3738)=15,LEFT(D3738,1)="3",RIGHT(D3738,1)="3",ISNUMBER(--D3738)))),I3738,0))</f>
        <v/>
      </c>
      <c r="T3738" s="34">
        <f>IF(A3738="","",R3738-S3738)</f>
        <v/>
      </c>
      <c r="U3738" s="23">
        <f>IF(A3738="","",IF(O3738=0,"Outside audit periods; ","")&amp;IF(F3738="","No VAT category; ","")&amp;IF(ABS(Q3738)&gt;Setup!$B$10,"VAT ≠ 15% × net; ","")&amp;IF(AND(F3738="Standard domestic 15% (Box 7)",NOT(AND(LEN(D3738)=15,LEFT(D3738,1)="3",RIGHT(D3738,1)="3",ISNUMBER(--D3738)))),"Invalid/missing supplier VAT no; ","")&amp;IF(AND(L3738="Yes",K3738&lt;&gt;"Yes"),"VAT claimed without valid tax invoice; ","")&amp;IF(AND(L3738="Yes",ISNUMBER(SEARCH("blocked",G3738))),"Blocked input VAT claimed; ","")&amp;IF(AND(F3738="Import - VAT paid at customs (Box 8)",M3738=""),"Customs declaration no missing; ","")&amp;IF(AND(F3738="Import - Reverse charge (Box 9)",E3738="Saudi Arabia"),"RCM used for a local supplier; ","")&amp;IF(AND(L3738="Yes",NOT(OR(F3738="Standard domestic 15% (Box 7)",F3738="Import - VAT paid at customs (Box 8)",F3738="Import - Reverse charge (Box 9)"))),"VAT claimed on non-taxable category; ",""))</f>
        <v/>
      </c>
    </row>
    <row r="3739">
      <c r="A3739" s="17" t="n"/>
      <c r="B3739" s="14" t="n"/>
      <c r="C3739" s="14" t="n"/>
      <c r="D3739" s="16" t="n"/>
      <c r="E3739" s="14" t="n"/>
      <c r="F3739" s="14" t="n"/>
      <c r="G3739" s="14" t="n"/>
      <c r="H3739" s="19" t="n"/>
      <c r="I3739" s="19" t="n"/>
      <c r="J3739" s="34">
        <f>IF(A3739="","",H3739+I3739)</f>
        <v/>
      </c>
      <c r="K3739" s="14" t="n"/>
      <c r="L3739" s="14" t="n"/>
      <c r="M3739" s="14" t="n"/>
      <c r="N3739" s="14" t="n"/>
      <c r="O3739" s="20">
        <f>IF(A3739="","",SUMPRODUCT((A3739&gt;=Setup!$C$19:$C$30)*(A3739&lt;=Setup!$D$19:$D$30)*Setup!$A$19:$A$30))</f>
        <v/>
      </c>
      <c r="P3739" s="34">
        <f>IF(A3739="","",IF(OR(F3739="Standard domestic 15% (Box 7)",F3739="Import - VAT paid at customs (Box 8)",F3739="Import - Reverse charge (Box 9)"),ROUND(H3739*Setup!$B$9,2),0))</f>
        <v/>
      </c>
      <c r="Q3739" s="34">
        <f>IF(A3739="","",I3739-P3739)</f>
        <v/>
      </c>
      <c r="R3739" s="34">
        <f>IF(A3739="","",IF(L3739="Yes",I3739,0))</f>
        <v/>
      </c>
      <c r="S3739" s="34">
        <f>IF(A3739="","",IF(AND(L3739="Yes",K3739="Yes",NOT(ISNUMBER(SEARCH("blocked",G3739))),OR(F3739="Standard domestic 15% (Box 7)",F3739="Import - VAT paid at customs (Box 8)",F3739="Import - Reverse charge (Box 9)"),OR(F3739&lt;&gt;"Standard domestic 15% (Box 7)",AND(LEN(D3739)=15,LEFT(D3739,1)="3",RIGHT(D3739,1)="3",ISNUMBER(--D3739)))),I3739,0))</f>
        <v/>
      </c>
      <c r="T3739" s="34">
        <f>IF(A3739="","",R3739-S3739)</f>
        <v/>
      </c>
      <c r="U3739" s="23">
        <f>IF(A3739="","",IF(O3739=0,"Outside audit periods; ","")&amp;IF(F3739="","No VAT category; ","")&amp;IF(ABS(Q3739)&gt;Setup!$B$10,"VAT ≠ 15% × net; ","")&amp;IF(AND(F3739="Standard domestic 15% (Box 7)",NOT(AND(LEN(D3739)=15,LEFT(D3739,1)="3",RIGHT(D3739,1)="3",ISNUMBER(--D3739)))),"Invalid/missing supplier VAT no; ","")&amp;IF(AND(L3739="Yes",K3739&lt;&gt;"Yes"),"VAT claimed without valid tax invoice; ","")&amp;IF(AND(L3739="Yes",ISNUMBER(SEARCH("blocked",G3739))),"Blocked input VAT claimed; ","")&amp;IF(AND(F3739="Import - VAT paid at customs (Box 8)",M3739=""),"Customs declaration no missing; ","")&amp;IF(AND(F3739="Import - Reverse charge (Box 9)",E3739="Saudi Arabia"),"RCM used for a local supplier; ","")&amp;IF(AND(L3739="Yes",NOT(OR(F3739="Standard domestic 15% (Box 7)",F3739="Import - VAT paid at customs (Box 8)",F3739="Import - Reverse charge (Box 9)"))),"VAT claimed on non-taxable category; ",""))</f>
        <v/>
      </c>
    </row>
    <row r="3740">
      <c r="A3740" s="17" t="n"/>
      <c r="B3740" s="14" t="n"/>
      <c r="C3740" s="14" t="n"/>
      <c r="D3740" s="16" t="n"/>
      <c r="E3740" s="14" t="n"/>
      <c r="F3740" s="14" t="n"/>
      <c r="G3740" s="14" t="n"/>
      <c r="H3740" s="19" t="n"/>
      <c r="I3740" s="19" t="n"/>
      <c r="J3740" s="34">
        <f>IF(A3740="","",H3740+I3740)</f>
        <v/>
      </c>
      <c r="K3740" s="14" t="n"/>
      <c r="L3740" s="14" t="n"/>
      <c r="M3740" s="14" t="n"/>
      <c r="N3740" s="14" t="n"/>
      <c r="O3740" s="20">
        <f>IF(A3740="","",SUMPRODUCT((A3740&gt;=Setup!$C$19:$C$30)*(A3740&lt;=Setup!$D$19:$D$30)*Setup!$A$19:$A$30))</f>
        <v/>
      </c>
      <c r="P3740" s="34">
        <f>IF(A3740="","",IF(OR(F3740="Standard domestic 15% (Box 7)",F3740="Import - VAT paid at customs (Box 8)",F3740="Import - Reverse charge (Box 9)"),ROUND(H3740*Setup!$B$9,2),0))</f>
        <v/>
      </c>
      <c r="Q3740" s="34">
        <f>IF(A3740="","",I3740-P3740)</f>
        <v/>
      </c>
      <c r="R3740" s="34">
        <f>IF(A3740="","",IF(L3740="Yes",I3740,0))</f>
        <v/>
      </c>
      <c r="S3740" s="34">
        <f>IF(A3740="","",IF(AND(L3740="Yes",K3740="Yes",NOT(ISNUMBER(SEARCH("blocked",G3740))),OR(F3740="Standard domestic 15% (Box 7)",F3740="Import - VAT paid at customs (Box 8)",F3740="Import - Reverse charge (Box 9)"),OR(F3740&lt;&gt;"Standard domestic 15% (Box 7)",AND(LEN(D3740)=15,LEFT(D3740,1)="3",RIGHT(D3740,1)="3",ISNUMBER(--D3740)))),I3740,0))</f>
        <v/>
      </c>
      <c r="T3740" s="34">
        <f>IF(A3740="","",R3740-S3740)</f>
        <v/>
      </c>
      <c r="U3740" s="23">
        <f>IF(A3740="","",IF(O3740=0,"Outside audit periods; ","")&amp;IF(F3740="","No VAT category; ","")&amp;IF(ABS(Q3740)&gt;Setup!$B$10,"VAT ≠ 15% × net; ","")&amp;IF(AND(F3740="Standard domestic 15% (Box 7)",NOT(AND(LEN(D3740)=15,LEFT(D3740,1)="3",RIGHT(D3740,1)="3",ISNUMBER(--D3740)))),"Invalid/missing supplier VAT no; ","")&amp;IF(AND(L3740="Yes",K3740&lt;&gt;"Yes"),"VAT claimed without valid tax invoice; ","")&amp;IF(AND(L3740="Yes",ISNUMBER(SEARCH("blocked",G3740))),"Blocked input VAT claimed; ","")&amp;IF(AND(F3740="Import - VAT paid at customs (Box 8)",M3740=""),"Customs declaration no missing; ","")&amp;IF(AND(F3740="Import - Reverse charge (Box 9)",E3740="Saudi Arabia"),"RCM used for a local supplier; ","")&amp;IF(AND(L3740="Yes",NOT(OR(F3740="Standard domestic 15% (Box 7)",F3740="Import - VAT paid at customs (Box 8)",F3740="Import - Reverse charge (Box 9)"))),"VAT claimed on non-taxable category; ",""))</f>
        <v/>
      </c>
    </row>
    <row r="3741">
      <c r="A3741" s="17" t="n"/>
      <c r="B3741" s="14" t="n"/>
      <c r="C3741" s="14" t="n"/>
      <c r="D3741" s="16" t="n"/>
      <c r="E3741" s="14" t="n"/>
      <c r="F3741" s="14" t="n"/>
      <c r="G3741" s="14" t="n"/>
      <c r="H3741" s="19" t="n"/>
      <c r="I3741" s="19" t="n"/>
      <c r="J3741" s="34">
        <f>IF(A3741="","",H3741+I3741)</f>
        <v/>
      </c>
      <c r="K3741" s="14" t="n"/>
      <c r="L3741" s="14" t="n"/>
      <c r="M3741" s="14" t="n"/>
      <c r="N3741" s="14" t="n"/>
      <c r="O3741" s="20">
        <f>IF(A3741="","",SUMPRODUCT((A3741&gt;=Setup!$C$19:$C$30)*(A3741&lt;=Setup!$D$19:$D$30)*Setup!$A$19:$A$30))</f>
        <v/>
      </c>
      <c r="P3741" s="34">
        <f>IF(A3741="","",IF(OR(F3741="Standard domestic 15% (Box 7)",F3741="Import - VAT paid at customs (Box 8)",F3741="Import - Reverse charge (Box 9)"),ROUND(H3741*Setup!$B$9,2),0))</f>
        <v/>
      </c>
      <c r="Q3741" s="34">
        <f>IF(A3741="","",I3741-P3741)</f>
        <v/>
      </c>
      <c r="R3741" s="34">
        <f>IF(A3741="","",IF(L3741="Yes",I3741,0))</f>
        <v/>
      </c>
      <c r="S3741" s="34">
        <f>IF(A3741="","",IF(AND(L3741="Yes",K3741="Yes",NOT(ISNUMBER(SEARCH("blocked",G3741))),OR(F3741="Standard domestic 15% (Box 7)",F3741="Import - VAT paid at customs (Box 8)",F3741="Import - Reverse charge (Box 9)"),OR(F3741&lt;&gt;"Standard domestic 15% (Box 7)",AND(LEN(D3741)=15,LEFT(D3741,1)="3",RIGHT(D3741,1)="3",ISNUMBER(--D3741)))),I3741,0))</f>
        <v/>
      </c>
      <c r="T3741" s="34">
        <f>IF(A3741="","",R3741-S3741)</f>
        <v/>
      </c>
      <c r="U3741" s="23">
        <f>IF(A3741="","",IF(O3741=0,"Outside audit periods; ","")&amp;IF(F3741="","No VAT category; ","")&amp;IF(ABS(Q3741)&gt;Setup!$B$10,"VAT ≠ 15% × net; ","")&amp;IF(AND(F3741="Standard domestic 15% (Box 7)",NOT(AND(LEN(D3741)=15,LEFT(D3741,1)="3",RIGHT(D3741,1)="3",ISNUMBER(--D3741)))),"Invalid/missing supplier VAT no; ","")&amp;IF(AND(L3741="Yes",K3741&lt;&gt;"Yes"),"VAT claimed without valid tax invoice; ","")&amp;IF(AND(L3741="Yes",ISNUMBER(SEARCH("blocked",G3741))),"Blocked input VAT claimed; ","")&amp;IF(AND(F3741="Import - VAT paid at customs (Box 8)",M3741=""),"Customs declaration no missing; ","")&amp;IF(AND(F3741="Import - Reverse charge (Box 9)",E3741="Saudi Arabia"),"RCM used for a local supplier; ","")&amp;IF(AND(L3741="Yes",NOT(OR(F3741="Standard domestic 15% (Box 7)",F3741="Import - VAT paid at customs (Box 8)",F3741="Import - Reverse charge (Box 9)"))),"VAT claimed on non-taxable category; ",""))</f>
        <v/>
      </c>
    </row>
    <row r="3742">
      <c r="A3742" s="17" t="n"/>
      <c r="B3742" s="14" t="n"/>
      <c r="C3742" s="14" t="n"/>
      <c r="D3742" s="16" t="n"/>
      <c r="E3742" s="14" t="n"/>
      <c r="F3742" s="14" t="n"/>
      <c r="G3742" s="14" t="n"/>
      <c r="H3742" s="19" t="n"/>
      <c r="I3742" s="19" t="n"/>
      <c r="J3742" s="34">
        <f>IF(A3742="","",H3742+I3742)</f>
        <v/>
      </c>
      <c r="K3742" s="14" t="n"/>
      <c r="L3742" s="14" t="n"/>
      <c r="M3742" s="14" t="n"/>
      <c r="N3742" s="14" t="n"/>
      <c r="O3742" s="20">
        <f>IF(A3742="","",SUMPRODUCT((A3742&gt;=Setup!$C$19:$C$30)*(A3742&lt;=Setup!$D$19:$D$30)*Setup!$A$19:$A$30))</f>
        <v/>
      </c>
      <c r="P3742" s="34">
        <f>IF(A3742="","",IF(OR(F3742="Standard domestic 15% (Box 7)",F3742="Import - VAT paid at customs (Box 8)",F3742="Import - Reverse charge (Box 9)"),ROUND(H3742*Setup!$B$9,2),0))</f>
        <v/>
      </c>
      <c r="Q3742" s="34">
        <f>IF(A3742="","",I3742-P3742)</f>
        <v/>
      </c>
      <c r="R3742" s="34">
        <f>IF(A3742="","",IF(L3742="Yes",I3742,0))</f>
        <v/>
      </c>
      <c r="S3742" s="34">
        <f>IF(A3742="","",IF(AND(L3742="Yes",K3742="Yes",NOT(ISNUMBER(SEARCH("blocked",G3742))),OR(F3742="Standard domestic 15% (Box 7)",F3742="Import - VAT paid at customs (Box 8)",F3742="Import - Reverse charge (Box 9)"),OR(F3742&lt;&gt;"Standard domestic 15% (Box 7)",AND(LEN(D3742)=15,LEFT(D3742,1)="3",RIGHT(D3742,1)="3",ISNUMBER(--D3742)))),I3742,0))</f>
        <v/>
      </c>
      <c r="T3742" s="34">
        <f>IF(A3742="","",R3742-S3742)</f>
        <v/>
      </c>
      <c r="U3742" s="23">
        <f>IF(A3742="","",IF(O3742=0,"Outside audit periods; ","")&amp;IF(F3742="","No VAT category; ","")&amp;IF(ABS(Q3742)&gt;Setup!$B$10,"VAT ≠ 15% × net; ","")&amp;IF(AND(F3742="Standard domestic 15% (Box 7)",NOT(AND(LEN(D3742)=15,LEFT(D3742,1)="3",RIGHT(D3742,1)="3",ISNUMBER(--D3742)))),"Invalid/missing supplier VAT no; ","")&amp;IF(AND(L3742="Yes",K3742&lt;&gt;"Yes"),"VAT claimed without valid tax invoice; ","")&amp;IF(AND(L3742="Yes",ISNUMBER(SEARCH("blocked",G3742))),"Blocked input VAT claimed; ","")&amp;IF(AND(F3742="Import - VAT paid at customs (Box 8)",M3742=""),"Customs declaration no missing; ","")&amp;IF(AND(F3742="Import - Reverse charge (Box 9)",E3742="Saudi Arabia"),"RCM used for a local supplier; ","")&amp;IF(AND(L3742="Yes",NOT(OR(F3742="Standard domestic 15% (Box 7)",F3742="Import - VAT paid at customs (Box 8)",F3742="Import - Reverse charge (Box 9)"))),"VAT claimed on non-taxable category; ",""))</f>
        <v/>
      </c>
    </row>
    <row r="3743">
      <c r="A3743" s="17" t="n"/>
      <c r="B3743" s="14" t="n"/>
      <c r="C3743" s="14" t="n"/>
      <c r="D3743" s="16" t="n"/>
      <c r="E3743" s="14" t="n"/>
      <c r="F3743" s="14" t="n"/>
      <c r="G3743" s="14" t="n"/>
      <c r="H3743" s="19" t="n"/>
      <c r="I3743" s="19" t="n"/>
      <c r="J3743" s="34">
        <f>IF(A3743="","",H3743+I3743)</f>
        <v/>
      </c>
      <c r="K3743" s="14" t="n"/>
      <c r="L3743" s="14" t="n"/>
      <c r="M3743" s="14" t="n"/>
      <c r="N3743" s="14" t="n"/>
      <c r="O3743" s="20">
        <f>IF(A3743="","",SUMPRODUCT((A3743&gt;=Setup!$C$19:$C$30)*(A3743&lt;=Setup!$D$19:$D$30)*Setup!$A$19:$A$30))</f>
        <v/>
      </c>
      <c r="P3743" s="34">
        <f>IF(A3743="","",IF(OR(F3743="Standard domestic 15% (Box 7)",F3743="Import - VAT paid at customs (Box 8)",F3743="Import - Reverse charge (Box 9)"),ROUND(H3743*Setup!$B$9,2),0))</f>
        <v/>
      </c>
      <c r="Q3743" s="34">
        <f>IF(A3743="","",I3743-P3743)</f>
        <v/>
      </c>
      <c r="R3743" s="34">
        <f>IF(A3743="","",IF(L3743="Yes",I3743,0))</f>
        <v/>
      </c>
      <c r="S3743" s="34">
        <f>IF(A3743="","",IF(AND(L3743="Yes",K3743="Yes",NOT(ISNUMBER(SEARCH("blocked",G3743))),OR(F3743="Standard domestic 15% (Box 7)",F3743="Import - VAT paid at customs (Box 8)",F3743="Import - Reverse charge (Box 9)"),OR(F3743&lt;&gt;"Standard domestic 15% (Box 7)",AND(LEN(D3743)=15,LEFT(D3743,1)="3",RIGHT(D3743,1)="3",ISNUMBER(--D3743)))),I3743,0))</f>
        <v/>
      </c>
      <c r="T3743" s="34">
        <f>IF(A3743="","",R3743-S3743)</f>
        <v/>
      </c>
      <c r="U3743" s="23">
        <f>IF(A3743="","",IF(O3743=0,"Outside audit periods; ","")&amp;IF(F3743="","No VAT category; ","")&amp;IF(ABS(Q3743)&gt;Setup!$B$10,"VAT ≠ 15% × net; ","")&amp;IF(AND(F3743="Standard domestic 15% (Box 7)",NOT(AND(LEN(D3743)=15,LEFT(D3743,1)="3",RIGHT(D3743,1)="3",ISNUMBER(--D3743)))),"Invalid/missing supplier VAT no; ","")&amp;IF(AND(L3743="Yes",K3743&lt;&gt;"Yes"),"VAT claimed without valid tax invoice; ","")&amp;IF(AND(L3743="Yes",ISNUMBER(SEARCH("blocked",G3743))),"Blocked input VAT claimed; ","")&amp;IF(AND(F3743="Import - VAT paid at customs (Box 8)",M3743=""),"Customs declaration no missing; ","")&amp;IF(AND(F3743="Import - Reverse charge (Box 9)",E3743="Saudi Arabia"),"RCM used for a local supplier; ","")&amp;IF(AND(L3743="Yes",NOT(OR(F3743="Standard domestic 15% (Box 7)",F3743="Import - VAT paid at customs (Box 8)",F3743="Import - Reverse charge (Box 9)"))),"VAT claimed on non-taxable category; ",""))</f>
        <v/>
      </c>
    </row>
    <row r="3744">
      <c r="A3744" s="17" t="n"/>
      <c r="B3744" s="14" t="n"/>
      <c r="C3744" s="14" t="n"/>
      <c r="D3744" s="16" t="n"/>
      <c r="E3744" s="14" t="n"/>
      <c r="F3744" s="14" t="n"/>
      <c r="G3744" s="14" t="n"/>
      <c r="H3744" s="19" t="n"/>
      <c r="I3744" s="19" t="n"/>
      <c r="J3744" s="34">
        <f>IF(A3744="","",H3744+I3744)</f>
        <v/>
      </c>
      <c r="K3744" s="14" t="n"/>
      <c r="L3744" s="14" t="n"/>
      <c r="M3744" s="14" t="n"/>
      <c r="N3744" s="14" t="n"/>
      <c r="O3744" s="20">
        <f>IF(A3744="","",SUMPRODUCT((A3744&gt;=Setup!$C$19:$C$30)*(A3744&lt;=Setup!$D$19:$D$30)*Setup!$A$19:$A$30))</f>
        <v/>
      </c>
      <c r="P3744" s="34">
        <f>IF(A3744="","",IF(OR(F3744="Standard domestic 15% (Box 7)",F3744="Import - VAT paid at customs (Box 8)",F3744="Import - Reverse charge (Box 9)"),ROUND(H3744*Setup!$B$9,2),0))</f>
        <v/>
      </c>
      <c r="Q3744" s="34">
        <f>IF(A3744="","",I3744-P3744)</f>
        <v/>
      </c>
      <c r="R3744" s="34">
        <f>IF(A3744="","",IF(L3744="Yes",I3744,0))</f>
        <v/>
      </c>
      <c r="S3744" s="34">
        <f>IF(A3744="","",IF(AND(L3744="Yes",K3744="Yes",NOT(ISNUMBER(SEARCH("blocked",G3744))),OR(F3744="Standard domestic 15% (Box 7)",F3744="Import - VAT paid at customs (Box 8)",F3744="Import - Reverse charge (Box 9)"),OR(F3744&lt;&gt;"Standard domestic 15% (Box 7)",AND(LEN(D3744)=15,LEFT(D3744,1)="3",RIGHT(D3744,1)="3",ISNUMBER(--D3744)))),I3744,0))</f>
        <v/>
      </c>
      <c r="T3744" s="34">
        <f>IF(A3744="","",R3744-S3744)</f>
        <v/>
      </c>
      <c r="U3744" s="23">
        <f>IF(A3744="","",IF(O3744=0,"Outside audit periods; ","")&amp;IF(F3744="","No VAT category; ","")&amp;IF(ABS(Q3744)&gt;Setup!$B$10,"VAT ≠ 15% × net; ","")&amp;IF(AND(F3744="Standard domestic 15% (Box 7)",NOT(AND(LEN(D3744)=15,LEFT(D3744,1)="3",RIGHT(D3744,1)="3",ISNUMBER(--D3744)))),"Invalid/missing supplier VAT no; ","")&amp;IF(AND(L3744="Yes",K3744&lt;&gt;"Yes"),"VAT claimed without valid tax invoice; ","")&amp;IF(AND(L3744="Yes",ISNUMBER(SEARCH("blocked",G3744))),"Blocked input VAT claimed; ","")&amp;IF(AND(F3744="Import - VAT paid at customs (Box 8)",M3744=""),"Customs declaration no missing; ","")&amp;IF(AND(F3744="Import - Reverse charge (Box 9)",E3744="Saudi Arabia"),"RCM used for a local supplier; ","")&amp;IF(AND(L3744="Yes",NOT(OR(F3744="Standard domestic 15% (Box 7)",F3744="Import - VAT paid at customs (Box 8)",F3744="Import - Reverse charge (Box 9)"))),"VAT claimed on non-taxable category; ",""))</f>
        <v/>
      </c>
    </row>
    <row r="3745">
      <c r="A3745" s="17" t="n"/>
      <c r="B3745" s="14" t="n"/>
      <c r="C3745" s="14" t="n"/>
      <c r="D3745" s="16" t="n"/>
      <c r="E3745" s="14" t="n"/>
      <c r="F3745" s="14" t="n"/>
      <c r="G3745" s="14" t="n"/>
      <c r="H3745" s="19" t="n"/>
      <c r="I3745" s="19" t="n"/>
      <c r="J3745" s="34">
        <f>IF(A3745="","",H3745+I3745)</f>
        <v/>
      </c>
      <c r="K3745" s="14" t="n"/>
      <c r="L3745" s="14" t="n"/>
      <c r="M3745" s="14" t="n"/>
      <c r="N3745" s="14" t="n"/>
      <c r="O3745" s="20">
        <f>IF(A3745="","",SUMPRODUCT((A3745&gt;=Setup!$C$19:$C$30)*(A3745&lt;=Setup!$D$19:$D$30)*Setup!$A$19:$A$30))</f>
        <v/>
      </c>
      <c r="P3745" s="34">
        <f>IF(A3745="","",IF(OR(F3745="Standard domestic 15% (Box 7)",F3745="Import - VAT paid at customs (Box 8)",F3745="Import - Reverse charge (Box 9)"),ROUND(H3745*Setup!$B$9,2),0))</f>
        <v/>
      </c>
      <c r="Q3745" s="34">
        <f>IF(A3745="","",I3745-P3745)</f>
        <v/>
      </c>
      <c r="R3745" s="34">
        <f>IF(A3745="","",IF(L3745="Yes",I3745,0))</f>
        <v/>
      </c>
      <c r="S3745" s="34">
        <f>IF(A3745="","",IF(AND(L3745="Yes",K3745="Yes",NOT(ISNUMBER(SEARCH("blocked",G3745))),OR(F3745="Standard domestic 15% (Box 7)",F3745="Import - VAT paid at customs (Box 8)",F3745="Import - Reverse charge (Box 9)"),OR(F3745&lt;&gt;"Standard domestic 15% (Box 7)",AND(LEN(D3745)=15,LEFT(D3745,1)="3",RIGHT(D3745,1)="3",ISNUMBER(--D3745)))),I3745,0))</f>
        <v/>
      </c>
      <c r="T3745" s="34">
        <f>IF(A3745="","",R3745-S3745)</f>
        <v/>
      </c>
      <c r="U3745" s="23">
        <f>IF(A3745="","",IF(O3745=0,"Outside audit periods; ","")&amp;IF(F3745="","No VAT category; ","")&amp;IF(ABS(Q3745)&gt;Setup!$B$10,"VAT ≠ 15% × net; ","")&amp;IF(AND(F3745="Standard domestic 15% (Box 7)",NOT(AND(LEN(D3745)=15,LEFT(D3745,1)="3",RIGHT(D3745,1)="3",ISNUMBER(--D3745)))),"Invalid/missing supplier VAT no; ","")&amp;IF(AND(L3745="Yes",K3745&lt;&gt;"Yes"),"VAT claimed without valid tax invoice; ","")&amp;IF(AND(L3745="Yes",ISNUMBER(SEARCH("blocked",G3745))),"Blocked input VAT claimed; ","")&amp;IF(AND(F3745="Import - VAT paid at customs (Box 8)",M3745=""),"Customs declaration no missing; ","")&amp;IF(AND(F3745="Import - Reverse charge (Box 9)",E3745="Saudi Arabia"),"RCM used for a local supplier; ","")&amp;IF(AND(L3745="Yes",NOT(OR(F3745="Standard domestic 15% (Box 7)",F3745="Import - VAT paid at customs (Box 8)",F3745="Import - Reverse charge (Box 9)"))),"VAT claimed on non-taxable category; ",""))</f>
        <v/>
      </c>
    </row>
    <row r="3746">
      <c r="A3746" s="17" t="n"/>
      <c r="B3746" s="14" t="n"/>
      <c r="C3746" s="14" t="n"/>
      <c r="D3746" s="16" t="n"/>
      <c r="E3746" s="14" t="n"/>
      <c r="F3746" s="14" t="n"/>
      <c r="G3746" s="14" t="n"/>
      <c r="H3746" s="19" t="n"/>
      <c r="I3746" s="19" t="n"/>
      <c r="J3746" s="34">
        <f>IF(A3746="","",H3746+I3746)</f>
        <v/>
      </c>
      <c r="K3746" s="14" t="n"/>
      <c r="L3746" s="14" t="n"/>
      <c r="M3746" s="14" t="n"/>
      <c r="N3746" s="14" t="n"/>
      <c r="O3746" s="20">
        <f>IF(A3746="","",SUMPRODUCT((A3746&gt;=Setup!$C$19:$C$30)*(A3746&lt;=Setup!$D$19:$D$30)*Setup!$A$19:$A$30))</f>
        <v/>
      </c>
      <c r="P3746" s="34">
        <f>IF(A3746="","",IF(OR(F3746="Standard domestic 15% (Box 7)",F3746="Import - VAT paid at customs (Box 8)",F3746="Import - Reverse charge (Box 9)"),ROUND(H3746*Setup!$B$9,2),0))</f>
        <v/>
      </c>
      <c r="Q3746" s="34">
        <f>IF(A3746="","",I3746-P3746)</f>
        <v/>
      </c>
      <c r="R3746" s="34">
        <f>IF(A3746="","",IF(L3746="Yes",I3746,0))</f>
        <v/>
      </c>
      <c r="S3746" s="34">
        <f>IF(A3746="","",IF(AND(L3746="Yes",K3746="Yes",NOT(ISNUMBER(SEARCH("blocked",G3746))),OR(F3746="Standard domestic 15% (Box 7)",F3746="Import - VAT paid at customs (Box 8)",F3746="Import - Reverse charge (Box 9)"),OR(F3746&lt;&gt;"Standard domestic 15% (Box 7)",AND(LEN(D3746)=15,LEFT(D3746,1)="3",RIGHT(D3746,1)="3",ISNUMBER(--D3746)))),I3746,0))</f>
        <v/>
      </c>
      <c r="T3746" s="34">
        <f>IF(A3746="","",R3746-S3746)</f>
        <v/>
      </c>
      <c r="U3746" s="23">
        <f>IF(A3746="","",IF(O3746=0,"Outside audit periods; ","")&amp;IF(F3746="","No VAT category; ","")&amp;IF(ABS(Q3746)&gt;Setup!$B$10,"VAT ≠ 15% × net; ","")&amp;IF(AND(F3746="Standard domestic 15% (Box 7)",NOT(AND(LEN(D3746)=15,LEFT(D3746,1)="3",RIGHT(D3746,1)="3",ISNUMBER(--D3746)))),"Invalid/missing supplier VAT no; ","")&amp;IF(AND(L3746="Yes",K3746&lt;&gt;"Yes"),"VAT claimed without valid tax invoice; ","")&amp;IF(AND(L3746="Yes",ISNUMBER(SEARCH("blocked",G3746))),"Blocked input VAT claimed; ","")&amp;IF(AND(F3746="Import - VAT paid at customs (Box 8)",M3746=""),"Customs declaration no missing; ","")&amp;IF(AND(F3746="Import - Reverse charge (Box 9)",E3746="Saudi Arabia"),"RCM used for a local supplier; ","")&amp;IF(AND(L3746="Yes",NOT(OR(F3746="Standard domestic 15% (Box 7)",F3746="Import - VAT paid at customs (Box 8)",F3746="Import - Reverse charge (Box 9)"))),"VAT claimed on non-taxable category; ",""))</f>
        <v/>
      </c>
    </row>
    <row r="3747">
      <c r="A3747" s="17" t="n"/>
      <c r="B3747" s="14" t="n"/>
      <c r="C3747" s="14" t="n"/>
      <c r="D3747" s="16" t="n"/>
      <c r="E3747" s="14" t="n"/>
      <c r="F3747" s="14" t="n"/>
      <c r="G3747" s="14" t="n"/>
      <c r="H3747" s="19" t="n"/>
      <c r="I3747" s="19" t="n"/>
      <c r="J3747" s="34">
        <f>IF(A3747="","",H3747+I3747)</f>
        <v/>
      </c>
      <c r="K3747" s="14" t="n"/>
      <c r="L3747" s="14" t="n"/>
      <c r="M3747" s="14" t="n"/>
      <c r="N3747" s="14" t="n"/>
      <c r="O3747" s="20">
        <f>IF(A3747="","",SUMPRODUCT((A3747&gt;=Setup!$C$19:$C$30)*(A3747&lt;=Setup!$D$19:$D$30)*Setup!$A$19:$A$30))</f>
        <v/>
      </c>
      <c r="P3747" s="34">
        <f>IF(A3747="","",IF(OR(F3747="Standard domestic 15% (Box 7)",F3747="Import - VAT paid at customs (Box 8)",F3747="Import - Reverse charge (Box 9)"),ROUND(H3747*Setup!$B$9,2),0))</f>
        <v/>
      </c>
      <c r="Q3747" s="34">
        <f>IF(A3747="","",I3747-P3747)</f>
        <v/>
      </c>
      <c r="R3747" s="34">
        <f>IF(A3747="","",IF(L3747="Yes",I3747,0))</f>
        <v/>
      </c>
      <c r="S3747" s="34">
        <f>IF(A3747="","",IF(AND(L3747="Yes",K3747="Yes",NOT(ISNUMBER(SEARCH("blocked",G3747))),OR(F3747="Standard domestic 15% (Box 7)",F3747="Import - VAT paid at customs (Box 8)",F3747="Import - Reverse charge (Box 9)"),OR(F3747&lt;&gt;"Standard domestic 15% (Box 7)",AND(LEN(D3747)=15,LEFT(D3747,1)="3",RIGHT(D3747,1)="3",ISNUMBER(--D3747)))),I3747,0))</f>
        <v/>
      </c>
      <c r="T3747" s="34">
        <f>IF(A3747="","",R3747-S3747)</f>
        <v/>
      </c>
      <c r="U3747" s="23">
        <f>IF(A3747="","",IF(O3747=0,"Outside audit periods; ","")&amp;IF(F3747="","No VAT category; ","")&amp;IF(ABS(Q3747)&gt;Setup!$B$10,"VAT ≠ 15% × net; ","")&amp;IF(AND(F3747="Standard domestic 15% (Box 7)",NOT(AND(LEN(D3747)=15,LEFT(D3747,1)="3",RIGHT(D3747,1)="3",ISNUMBER(--D3747)))),"Invalid/missing supplier VAT no; ","")&amp;IF(AND(L3747="Yes",K3747&lt;&gt;"Yes"),"VAT claimed without valid tax invoice; ","")&amp;IF(AND(L3747="Yes",ISNUMBER(SEARCH("blocked",G3747))),"Blocked input VAT claimed; ","")&amp;IF(AND(F3747="Import - VAT paid at customs (Box 8)",M3747=""),"Customs declaration no missing; ","")&amp;IF(AND(F3747="Import - Reverse charge (Box 9)",E3747="Saudi Arabia"),"RCM used for a local supplier; ","")&amp;IF(AND(L3747="Yes",NOT(OR(F3747="Standard domestic 15% (Box 7)",F3747="Import - VAT paid at customs (Box 8)",F3747="Import - Reverse charge (Box 9)"))),"VAT claimed on non-taxable category; ",""))</f>
        <v/>
      </c>
    </row>
    <row r="3748">
      <c r="A3748" s="17" t="n"/>
      <c r="B3748" s="14" t="n"/>
      <c r="C3748" s="14" t="n"/>
      <c r="D3748" s="16" t="n"/>
      <c r="E3748" s="14" t="n"/>
      <c r="F3748" s="14" t="n"/>
      <c r="G3748" s="14" t="n"/>
      <c r="H3748" s="19" t="n"/>
      <c r="I3748" s="19" t="n"/>
      <c r="J3748" s="34">
        <f>IF(A3748="","",H3748+I3748)</f>
        <v/>
      </c>
      <c r="K3748" s="14" t="n"/>
      <c r="L3748" s="14" t="n"/>
      <c r="M3748" s="14" t="n"/>
      <c r="N3748" s="14" t="n"/>
      <c r="O3748" s="20">
        <f>IF(A3748="","",SUMPRODUCT((A3748&gt;=Setup!$C$19:$C$30)*(A3748&lt;=Setup!$D$19:$D$30)*Setup!$A$19:$A$30))</f>
        <v/>
      </c>
      <c r="P3748" s="34">
        <f>IF(A3748="","",IF(OR(F3748="Standard domestic 15% (Box 7)",F3748="Import - VAT paid at customs (Box 8)",F3748="Import - Reverse charge (Box 9)"),ROUND(H3748*Setup!$B$9,2),0))</f>
        <v/>
      </c>
      <c r="Q3748" s="34">
        <f>IF(A3748="","",I3748-P3748)</f>
        <v/>
      </c>
      <c r="R3748" s="34">
        <f>IF(A3748="","",IF(L3748="Yes",I3748,0))</f>
        <v/>
      </c>
      <c r="S3748" s="34">
        <f>IF(A3748="","",IF(AND(L3748="Yes",K3748="Yes",NOT(ISNUMBER(SEARCH("blocked",G3748))),OR(F3748="Standard domestic 15% (Box 7)",F3748="Import - VAT paid at customs (Box 8)",F3748="Import - Reverse charge (Box 9)"),OR(F3748&lt;&gt;"Standard domestic 15% (Box 7)",AND(LEN(D3748)=15,LEFT(D3748,1)="3",RIGHT(D3748,1)="3",ISNUMBER(--D3748)))),I3748,0))</f>
        <v/>
      </c>
      <c r="T3748" s="34">
        <f>IF(A3748="","",R3748-S3748)</f>
        <v/>
      </c>
      <c r="U3748" s="23">
        <f>IF(A3748="","",IF(O3748=0,"Outside audit periods; ","")&amp;IF(F3748="","No VAT category; ","")&amp;IF(ABS(Q3748)&gt;Setup!$B$10,"VAT ≠ 15% × net; ","")&amp;IF(AND(F3748="Standard domestic 15% (Box 7)",NOT(AND(LEN(D3748)=15,LEFT(D3748,1)="3",RIGHT(D3748,1)="3",ISNUMBER(--D3748)))),"Invalid/missing supplier VAT no; ","")&amp;IF(AND(L3748="Yes",K3748&lt;&gt;"Yes"),"VAT claimed without valid tax invoice; ","")&amp;IF(AND(L3748="Yes",ISNUMBER(SEARCH("blocked",G3748))),"Blocked input VAT claimed; ","")&amp;IF(AND(F3748="Import - VAT paid at customs (Box 8)",M3748=""),"Customs declaration no missing; ","")&amp;IF(AND(F3748="Import - Reverse charge (Box 9)",E3748="Saudi Arabia"),"RCM used for a local supplier; ","")&amp;IF(AND(L3748="Yes",NOT(OR(F3748="Standard domestic 15% (Box 7)",F3748="Import - VAT paid at customs (Box 8)",F3748="Import - Reverse charge (Box 9)"))),"VAT claimed on non-taxable category; ",""))</f>
        <v/>
      </c>
    </row>
    <row r="3749">
      <c r="A3749" s="17" t="n"/>
      <c r="B3749" s="14" t="n"/>
      <c r="C3749" s="14" t="n"/>
      <c r="D3749" s="16" t="n"/>
      <c r="E3749" s="14" t="n"/>
      <c r="F3749" s="14" t="n"/>
      <c r="G3749" s="14" t="n"/>
      <c r="H3749" s="19" t="n"/>
      <c r="I3749" s="19" t="n"/>
      <c r="J3749" s="34">
        <f>IF(A3749="","",H3749+I3749)</f>
        <v/>
      </c>
      <c r="K3749" s="14" t="n"/>
      <c r="L3749" s="14" t="n"/>
      <c r="M3749" s="14" t="n"/>
      <c r="N3749" s="14" t="n"/>
      <c r="O3749" s="20">
        <f>IF(A3749="","",SUMPRODUCT((A3749&gt;=Setup!$C$19:$C$30)*(A3749&lt;=Setup!$D$19:$D$30)*Setup!$A$19:$A$30))</f>
        <v/>
      </c>
      <c r="P3749" s="34">
        <f>IF(A3749="","",IF(OR(F3749="Standard domestic 15% (Box 7)",F3749="Import - VAT paid at customs (Box 8)",F3749="Import - Reverse charge (Box 9)"),ROUND(H3749*Setup!$B$9,2),0))</f>
        <v/>
      </c>
      <c r="Q3749" s="34">
        <f>IF(A3749="","",I3749-P3749)</f>
        <v/>
      </c>
      <c r="R3749" s="34">
        <f>IF(A3749="","",IF(L3749="Yes",I3749,0))</f>
        <v/>
      </c>
      <c r="S3749" s="34">
        <f>IF(A3749="","",IF(AND(L3749="Yes",K3749="Yes",NOT(ISNUMBER(SEARCH("blocked",G3749))),OR(F3749="Standard domestic 15% (Box 7)",F3749="Import - VAT paid at customs (Box 8)",F3749="Import - Reverse charge (Box 9)"),OR(F3749&lt;&gt;"Standard domestic 15% (Box 7)",AND(LEN(D3749)=15,LEFT(D3749,1)="3",RIGHT(D3749,1)="3",ISNUMBER(--D3749)))),I3749,0))</f>
        <v/>
      </c>
      <c r="T3749" s="34">
        <f>IF(A3749="","",R3749-S3749)</f>
        <v/>
      </c>
      <c r="U3749" s="23">
        <f>IF(A3749="","",IF(O3749=0,"Outside audit periods; ","")&amp;IF(F3749="","No VAT category; ","")&amp;IF(ABS(Q3749)&gt;Setup!$B$10,"VAT ≠ 15% × net; ","")&amp;IF(AND(F3749="Standard domestic 15% (Box 7)",NOT(AND(LEN(D3749)=15,LEFT(D3749,1)="3",RIGHT(D3749,1)="3",ISNUMBER(--D3749)))),"Invalid/missing supplier VAT no; ","")&amp;IF(AND(L3749="Yes",K3749&lt;&gt;"Yes"),"VAT claimed without valid tax invoice; ","")&amp;IF(AND(L3749="Yes",ISNUMBER(SEARCH("blocked",G3749))),"Blocked input VAT claimed; ","")&amp;IF(AND(F3749="Import - VAT paid at customs (Box 8)",M3749=""),"Customs declaration no missing; ","")&amp;IF(AND(F3749="Import - Reverse charge (Box 9)",E3749="Saudi Arabia"),"RCM used for a local supplier; ","")&amp;IF(AND(L3749="Yes",NOT(OR(F3749="Standard domestic 15% (Box 7)",F3749="Import - VAT paid at customs (Box 8)",F3749="Import - Reverse charge (Box 9)"))),"VAT claimed on non-taxable category; ",""))</f>
        <v/>
      </c>
    </row>
    <row r="3750">
      <c r="A3750" s="17" t="n"/>
      <c r="B3750" s="14" t="n"/>
      <c r="C3750" s="14" t="n"/>
      <c r="D3750" s="16" t="n"/>
      <c r="E3750" s="14" t="n"/>
      <c r="F3750" s="14" t="n"/>
      <c r="G3750" s="14" t="n"/>
      <c r="H3750" s="19" t="n"/>
      <c r="I3750" s="19" t="n"/>
      <c r="J3750" s="34">
        <f>IF(A3750="","",H3750+I3750)</f>
        <v/>
      </c>
      <c r="K3750" s="14" t="n"/>
      <c r="L3750" s="14" t="n"/>
      <c r="M3750" s="14" t="n"/>
      <c r="N3750" s="14" t="n"/>
      <c r="O3750" s="20">
        <f>IF(A3750="","",SUMPRODUCT((A3750&gt;=Setup!$C$19:$C$30)*(A3750&lt;=Setup!$D$19:$D$30)*Setup!$A$19:$A$30))</f>
        <v/>
      </c>
      <c r="P3750" s="34">
        <f>IF(A3750="","",IF(OR(F3750="Standard domestic 15% (Box 7)",F3750="Import - VAT paid at customs (Box 8)",F3750="Import - Reverse charge (Box 9)"),ROUND(H3750*Setup!$B$9,2),0))</f>
        <v/>
      </c>
      <c r="Q3750" s="34">
        <f>IF(A3750="","",I3750-P3750)</f>
        <v/>
      </c>
      <c r="R3750" s="34">
        <f>IF(A3750="","",IF(L3750="Yes",I3750,0))</f>
        <v/>
      </c>
      <c r="S3750" s="34">
        <f>IF(A3750="","",IF(AND(L3750="Yes",K3750="Yes",NOT(ISNUMBER(SEARCH("blocked",G3750))),OR(F3750="Standard domestic 15% (Box 7)",F3750="Import - VAT paid at customs (Box 8)",F3750="Import - Reverse charge (Box 9)"),OR(F3750&lt;&gt;"Standard domestic 15% (Box 7)",AND(LEN(D3750)=15,LEFT(D3750,1)="3",RIGHT(D3750,1)="3",ISNUMBER(--D3750)))),I3750,0))</f>
        <v/>
      </c>
      <c r="T3750" s="34">
        <f>IF(A3750="","",R3750-S3750)</f>
        <v/>
      </c>
      <c r="U3750" s="23">
        <f>IF(A3750="","",IF(O3750=0,"Outside audit periods; ","")&amp;IF(F3750="","No VAT category; ","")&amp;IF(ABS(Q3750)&gt;Setup!$B$10,"VAT ≠ 15% × net; ","")&amp;IF(AND(F3750="Standard domestic 15% (Box 7)",NOT(AND(LEN(D3750)=15,LEFT(D3750,1)="3",RIGHT(D3750,1)="3",ISNUMBER(--D3750)))),"Invalid/missing supplier VAT no; ","")&amp;IF(AND(L3750="Yes",K3750&lt;&gt;"Yes"),"VAT claimed without valid tax invoice; ","")&amp;IF(AND(L3750="Yes",ISNUMBER(SEARCH("blocked",G3750))),"Blocked input VAT claimed; ","")&amp;IF(AND(F3750="Import - VAT paid at customs (Box 8)",M3750=""),"Customs declaration no missing; ","")&amp;IF(AND(F3750="Import - Reverse charge (Box 9)",E3750="Saudi Arabia"),"RCM used for a local supplier; ","")&amp;IF(AND(L3750="Yes",NOT(OR(F3750="Standard domestic 15% (Box 7)",F3750="Import - VAT paid at customs (Box 8)",F3750="Import - Reverse charge (Box 9)"))),"VAT claimed on non-taxable category; ",""))</f>
        <v/>
      </c>
    </row>
    <row r="3751">
      <c r="A3751" s="17" t="n"/>
      <c r="B3751" s="14" t="n"/>
      <c r="C3751" s="14" t="n"/>
      <c r="D3751" s="16" t="n"/>
      <c r="E3751" s="14" t="n"/>
      <c r="F3751" s="14" t="n"/>
      <c r="G3751" s="14" t="n"/>
      <c r="H3751" s="19" t="n"/>
      <c r="I3751" s="19" t="n"/>
      <c r="J3751" s="34">
        <f>IF(A3751="","",H3751+I3751)</f>
        <v/>
      </c>
      <c r="K3751" s="14" t="n"/>
      <c r="L3751" s="14" t="n"/>
      <c r="M3751" s="14" t="n"/>
      <c r="N3751" s="14" t="n"/>
      <c r="O3751" s="20">
        <f>IF(A3751="","",SUMPRODUCT((A3751&gt;=Setup!$C$19:$C$30)*(A3751&lt;=Setup!$D$19:$D$30)*Setup!$A$19:$A$30))</f>
        <v/>
      </c>
      <c r="P3751" s="34">
        <f>IF(A3751="","",IF(OR(F3751="Standard domestic 15% (Box 7)",F3751="Import - VAT paid at customs (Box 8)",F3751="Import - Reverse charge (Box 9)"),ROUND(H3751*Setup!$B$9,2),0))</f>
        <v/>
      </c>
      <c r="Q3751" s="34">
        <f>IF(A3751="","",I3751-P3751)</f>
        <v/>
      </c>
      <c r="R3751" s="34">
        <f>IF(A3751="","",IF(L3751="Yes",I3751,0))</f>
        <v/>
      </c>
      <c r="S3751" s="34">
        <f>IF(A3751="","",IF(AND(L3751="Yes",K3751="Yes",NOT(ISNUMBER(SEARCH("blocked",G3751))),OR(F3751="Standard domestic 15% (Box 7)",F3751="Import - VAT paid at customs (Box 8)",F3751="Import - Reverse charge (Box 9)"),OR(F3751&lt;&gt;"Standard domestic 15% (Box 7)",AND(LEN(D3751)=15,LEFT(D3751,1)="3",RIGHT(D3751,1)="3",ISNUMBER(--D3751)))),I3751,0))</f>
        <v/>
      </c>
      <c r="T3751" s="34">
        <f>IF(A3751="","",R3751-S3751)</f>
        <v/>
      </c>
      <c r="U3751" s="23">
        <f>IF(A3751="","",IF(O3751=0,"Outside audit periods; ","")&amp;IF(F3751="","No VAT category; ","")&amp;IF(ABS(Q3751)&gt;Setup!$B$10,"VAT ≠ 15% × net; ","")&amp;IF(AND(F3751="Standard domestic 15% (Box 7)",NOT(AND(LEN(D3751)=15,LEFT(D3751,1)="3",RIGHT(D3751,1)="3",ISNUMBER(--D3751)))),"Invalid/missing supplier VAT no; ","")&amp;IF(AND(L3751="Yes",K3751&lt;&gt;"Yes"),"VAT claimed without valid tax invoice; ","")&amp;IF(AND(L3751="Yes",ISNUMBER(SEARCH("blocked",G3751))),"Blocked input VAT claimed; ","")&amp;IF(AND(F3751="Import - VAT paid at customs (Box 8)",M3751=""),"Customs declaration no missing; ","")&amp;IF(AND(F3751="Import - Reverse charge (Box 9)",E3751="Saudi Arabia"),"RCM used for a local supplier; ","")&amp;IF(AND(L3751="Yes",NOT(OR(F3751="Standard domestic 15% (Box 7)",F3751="Import - VAT paid at customs (Box 8)",F3751="Import - Reverse charge (Box 9)"))),"VAT claimed on non-taxable category; ",""))</f>
        <v/>
      </c>
    </row>
    <row r="3752">
      <c r="A3752" s="17" t="n"/>
      <c r="B3752" s="14" t="n"/>
      <c r="C3752" s="14" t="n"/>
      <c r="D3752" s="16" t="n"/>
      <c r="E3752" s="14" t="n"/>
      <c r="F3752" s="14" t="n"/>
      <c r="G3752" s="14" t="n"/>
      <c r="H3752" s="19" t="n"/>
      <c r="I3752" s="19" t="n"/>
      <c r="J3752" s="34">
        <f>IF(A3752="","",H3752+I3752)</f>
        <v/>
      </c>
      <c r="K3752" s="14" t="n"/>
      <c r="L3752" s="14" t="n"/>
      <c r="M3752" s="14" t="n"/>
      <c r="N3752" s="14" t="n"/>
      <c r="O3752" s="20">
        <f>IF(A3752="","",SUMPRODUCT((A3752&gt;=Setup!$C$19:$C$30)*(A3752&lt;=Setup!$D$19:$D$30)*Setup!$A$19:$A$30))</f>
        <v/>
      </c>
      <c r="P3752" s="34">
        <f>IF(A3752="","",IF(OR(F3752="Standard domestic 15% (Box 7)",F3752="Import - VAT paid at customs (Box 8)",F3752="Import - Reverse charge (Box 9)"),ROUND(H3752*Setup!$B$9,2),0))</f>
        <v/>
      </c>
      <c r="Q3752" s="34">
        <f>IF(A3752="","",I3752-P3752)</f>
        <v/>
      </c>
      <c r="R3752" s="34">
        <f>IF(A3752="","",IF(L3752="Yes",I3752,0))</f>
        <v/>
      </c>
      <c r="S3752" s="34">
        <f>IF(A3752="","",IF(AND(L3752="Yes",K3752="Yes",NOT(ISNUMBER(SEARCH("blocked",G3752))),OR(F3752="Standard domestic 15% (Box 7)",F3752="Import - VAT paid at customs (Box 8)",F3752="Import - Reverse charge (Box 9)"),OR(F3752&lt;&gt;"Standard domestic 15% (Box 7)",AND(LEN(D3752)=15,LEFT(D3752,1)="3",RIGHT(D3752,1)="3",ISNUMBER(--D3752)))),I3752,0))</f>
        <v/>
      </c>
      <c r="T3752" s="34">
        <f>IF(A3752="","",R3752-S3752)</f>
        <v/>
      </c>
      <c r="U3752" s="23">
        <f>IF(A3752="","",IF(O3752=0,"Outside audit periods; ","")&amp;IF(F3752="","No VAT category; ","")&amp;IF(ABS(Q3752)&gt;Setup!$B$10,"VAT ≠ 15% × net; ","")&amp;IF(AND(F3752="Standard domestic 15% (Box 7)",NOT(AND(LEN(D3752)=15,LEFT(D3752,1)="3",RIGHT(D3752,1)="3",ISNUMBER(--D3752)))),"Invalid/missing supplier VAT no; ","")&amp;IF(AND(L3752="Yes",K3752&lt;&gt;"Yes"),"VAT claimed without valid tax invoice; ","")&amp;IF(AND(L3752="Yes",ISNUMBER(SEARCH("blocked",G3752))),"Blocked input VAT claimed; ","")&amp;IF(AND(F3752="Import - VAT paid at customs (Box 8)",M3752=""),"Customs declaration no missing; ","")&amp;IF(AND(F3752="Import - Reverse charge (Box 9)",E3752="Saudi Arabia"),"RCM used for a local supplier; ","")&amp;IF(AND(L3752="Yes",NOT(OR(F3752="Standard domestic 15% (Box 7)",F3752="Import - VAT paid at customs (Box 8)",F3752="Import - Reverse charge (Box 9)"))),"VAT claimed on non-taxable category; ",""))</f>
        <v/>
      </c>
    </row>
    <row r="3753">
      <c r="A3753" s="17" t="n"/>
      <c r="B3753" s="14" t="n"/>
      <c r="C3753" s="14" t="n"/>
      <c r="D3753" s="16" t="n"/>
      <c r="E3753" s="14" t="n"/>
      <c r="F3753" s="14" t="n"/>
      <c r="G3753" s="14" t="n"/>
      <c r="H3753" s="19" t="n"/>
      <c r="I3753" s="19" t="n"/>
      <c r="J3753" s="34">
        <f>IF(A3753="","",H3753+I3753)</f>
        <v/>
      </c>
      <c r="K3753" s="14" t="n"/>
      <c r="L3753" s="14" t="n"/>
      <c r="M3753" s="14" t="n"/>
      <c r="N3753" s="14" t="n"/>
      <c r="O3753" s="20">
        <f>IF(A3753="","",SUMPRODUCT((A3753&gt;=Setup!$C$19:$C$30)*(A3753&lt;=Setup!$D$19:$D$30)*Setup!$A$19:$A$30))</f>
        <v/>
      </c>
      <c r="P3753" s="34">
        <f>IF(A3753="","",IF(OR(F3753="Standard domestic 15% (Box 7)",F3753="Import - VAT paid at customs (Box 8)",F3753="Import - Reverse charge (Box 9)"),ROUND(H3753*Setup!$B$9,2),0))</f>
        <v/>
      </c>
      <c r="Q3753" s="34">
        <f>IF(A3753="","",I3753-P3753)</f>
        <v/>
      </c>
      <c r="R3753" s="34">
        <f>IF(A3753="","",IF(L3753="Yes",I3753,0))</f>
        <v/>
      </c>
      <c r="S3753" s="34">
        <f>IF(A3753="","",IF(AND(L3753="Yes",K3753="Yes",NOT(ISNUMBER(SEARCH("blocked",G3753))),OR(F3753="Standard domestic 15% (Box 7)",F3753="Import - VAT paid at customs (Box 8)",F3753="Import - Reverse charge (Box 9)"),OR(F3753&lt;&gt;"Standard domestic 15% (Box 7)",AND(LEN(D3753)=15,LEFT(D3753,1)="3",RIGHT(D3753,1)="3",ISNUMBER(--D3753)))),I3753,0))</f>
        <v/>
      </c>
      <c r="T3753" s="34">
        <f>IF(A3753="","",R3753-S3753)</f>
        <v/>
      </c>
      <c r="U3753" s="23">
        <f>IF(A3753="","",IF(O3753=0,"Outside audit periods; ","")&amp;IF(F3753="","No VAT category; ","")&amp;IF(ABS(Q3753)&gt;Setup!$B$10,"VAT ≠ 15% × net; ","")&amp;IF(AND(F3753="Standard domestic 15% (Box 7)",NOT(AND(LEN(D3753)=15,LEFT(D3753,1)="3",RIGHT(D3753,1)="3",ISNUMBER(--D3753)))),"Invalid/missing supplier VAT no; ","")&amp;IF(AND(L3753="Yes",K3753&lt;&gt;"Yes"),"VAT claimed without valid tax invoice; ","")&amp;IF(AND(L3753="Yes",ISNUMBER(SEARCH("blocked",G3753))),"Blocked input VAT claimed; ","")&amp;IF(AND(F3753="Import - VAT paid at customs (Box 8)",M3753=""),"Customs declaration no missing; ","")&amp;IF(AND(F3753="Import - Reverse charge (Box 9)",E3753="Saudi Arabia"),"RCM used for a local supplier; ","")&amp;IF(AND(L3753="Yes",NOT(OR(F3753="Standard domestic 15% (Box 7)",F3753="Import - VAT paid at customs (Box 8)",F3753="Import - Reverse charge (Box 9)"))),"VAT claimed on non-taxable category; ",""))</f>
        <v/>
      </c>
    </row>
    <row r="3754">
      <c r="A3754" s="17" t="n"/>
      <c r="B3754" s="14" t="n"/>
      <c r="C3754" s="14" t="n"/>
      <c r="D3754" s="16" t="n"/>
      <c r="E3754" s="14" t="n"/>
      <c r="F3754" s="14" t="n"/>
      <c r="G3754" s="14" t="n"/>
      <c r="H3754" s="19" t="n"/>
      <c r="I3754" s="19" t="n"/>
      <c r="J3754" s="34">
        <f>IF(A3754="","",H3754+I3754)</f>
        <v/>
      </c>
      <c r="K3754" s="14" t="n"/>
      <c r="L3754" s="14" t="n"/>
      <c r="M3754" s="14" t="n"/>
      <c r="N3754" s="14" t="n"/>
      <c r="O3754" s="20">
        <f>IF(A3754="","",SUMPRODUCT((A3754&gt;=Setup!$C$19:$C$30)*(A3754&lt;=Setup!$D$19:$D$30)*Setup!$A$19:$A$30))</f>
        <v/>
      </c>
      <c r="P3754" s="34">
        <f>IF(A3754="","",IF(OR(F3754="Standard domestic 15% (Box 7)",F3754="Import - VAT paid at customs (Box 8)",F3754="Import - Reverse charge (Box 9)"),ROUND(H3754*Setup!$B$9,2),0))</f>
        <v/>
      </c>
      <c r="Q3754" s="34">
        <f>IF(A3754="","",I3754-P3754)</f>
        <v/>
      </c>
      <c r="R3754" s="34">
        <f>IF(A3754="","",IF(L3754="Yes",I3754,0))</f>
        <v/>
      </c>
      <c r="S3754" s="34">
        <f>IF(A3754="","",IF(AND(L3754="Yes",K3754="Yes",NOT(ISNUMBER(SEARCH("blocked",G3754))),OR(F3754="Standard domestic 15% (Box 7)",F3754="Import - VAT paid at customs (Box 8)",F3754="Import - Reverse charge (Box 9)"),OR(F3754&lt;&gt;"Standard domestic 15% (Box 7)",AND(LEN(D3754)=15,LEFT(D3754,1)="3",RIGHT(D3754,1)="3",ISNUMBER(--D3754)))),I3754,0))</f>
        <v/>
      </c>
      <c r="T3754" s="34">
        <f>IF(A3754="","",R3754-S3754)</f>
        <v/>
      </c>
      <c r="U3754" s="23">
        <f>IF(A3754="","",IF(O3754=0,"Outside audit periods; ","")&amp;IF(F3754="","No VAT category; ","")&amp;IF(ABS(Q3754)&gt;Setup!$B$10,"VAT ≠ 15% × net; ","")&amp;IF(AND(F3754="Standard domestic 15% (Box 7)",NOT(AND(LEN(D3754)=15,LEFT(D3754,1)="3",RIGHT(D3754,1)="3",ISNUMBER(--D3754)))),"Invalid/missing supplier VAT no; ","")&amp;IF(AND(L3754="Yes",K3754&lt;&gt;"Yes"),"VAT claimed without valid tax invoice; ","")&amp;IF(AND(L3754="Yes",ISNUMBER(SEARCH("blocked",G3754))),"Blocked input VAT claimed; ","")&amp;IF(AND(F3754="Import - VAT paid at customs (Box 8)",M3754=""),"Customs declaration no missing; ","")&amp;IF(AND(F3754="Import - Reverse charge (Box 9)",E3754="Saudi Arabia"),"RCM used for a local supplier; ","")&amp;IF(AND(L3754="Yes",NOT(OR(F3754="Standard domestic 15% (Box 7)",F3754="Import - VAT paid at customs (Box 8)",F3754="Import - Reverse charge (Box 9)"))),"VAT claimed on non-taxable category; ",""))</f>
        <v/>
      </c>
    </row>
    <row r="3755">
      <c r="A3755" s="17" t="n"/>
      <c r="B3755" s="14" t="n"/>
      <c r="C3755" s="14" t="n"/>
      <c r="D3755" s="16" t="n"/>
      <c r="E3755" s="14" t="n"/>
      <c r="F3755" s="14" t="n"/>
      <c r="G3755" s="14" t="n"/>
      <c r="H3755" s="19" t="n"/>
      <c r="I3755" s="19" t="n"/>
      <c r="J3755" s="34">
        <f>IF(A3755="","",H3755+I3755)</f>
        <v/>
      </c>
      <c r="K3755" s="14" t="n"/>
      <c r="L3755" s="14" t="n"/>
      <c r="M3755" s="14" t="n"/>
      <c r="N3755" s="14" t="n"/>
      <c r="O3755" s="20">
        <f>IF(A3755="","",SUMPRODUCT((A3755&gt;=Setup!$C$19:$C$30)*(A3755&lt;=Setup!$D$19:$D$30)*Setup!$A$19:$A$30))</f>
        <v/>
      </c>
      <c r="P3755" s="34">
        <f>IF(A3755="","",IF(OR(F3755="Standard domestic 15% (Box 7)",F3755="Import - VAT paid at customs (Box 8)",F3755="Import - Reverse charge (Box 9)"),ROUND(H3755*Setup!$B$9,2),0))</f>
        <v/>
      </c>
      <c r="Q3755" s="34">
        <f>IF(A3755="","",I3755-P3755)</f>
        <v/>
      </c>
      <c r="R3755" s="34">
        <f>IF(A3755="","",IF(L3755="Yes",I3755,0))</f>
        <v/>
      </c>
      <c r="S3755" s="34">
        <f>IF(A3755="","",IF(AND(L3755="Yes",K3755="Yes",NOT(ISNUMBER(SEARCH("blocked",G3755))),OR(F3755="Standard domestic 15% (Box 7)",F3755="Import - VAT paid at customs (Box 8)",F3755="Import - Reverse charge (Box 9)"),OR(F3755&lt;&gt;"Standard domestic 15% (Box 7)",AND(LEN(D3755)=15,LEFT(D3755,1)="3",RIGHT(D3755,1)="3",ISNUMBER(--D3755)))),I3755,0))</f>
        <v/>
      </c>
      <c r="T3755" s="34">
        <f>IF(A3755="","",R3755-S3755)</f>
        <v/>
      </c>
      <c r="U3755" s="23">
        <f>IF(A3755="","",IF(O3755=0,"Outside audit periods; ","")&amp;IF(F3755="","No VAT category; ","")&amp;IF(ABS(Q3755)&gt;Setup!$B$10,"VAT ≠ 15% × net; ","")&amp;IF(AND(F3755="Standard domestic 15% (Box 7)",NOT(AND(LEN(D3755)=15,LEFT(D3755,1)="3",RIGHT(D3755,1)="3",ISNUMBER(--D3755)))),"Invalid/missing supplier VAT no; ","")&amp;IF(AND(L3755="Yes",K3755&lt;&gt;"Yes"),"VAT claimed without valid tax invoice; ","")&amp;IF(AND(L3755="Yes",ISNUMBER(SEARCH("blocked",G3755))),"Blocked input VAT claimed; ","")&amp;IF(AND(F3755="Import - VAT paid at customs (Box 8)",M3755=""),"Customs declaration no missing; ","")&amp;IF(AND(F3755="Import - Reverse charge (Box 9)",E3755="Saudi Arabia"),"RCM used for a local supplier; ","")&amp;IF(AND(L3755="Yes",NOT(OR(F3755="Standard domestic 15% (Box 7)",F3755="Import - VAT paid at customs (Box 8)",F3755="Import - Reverse charge (Box 9)"))),"VAT claimed on non-taxable category; ",""))</f>
        <v/>
      </c>
    </row>
    <row r="3756">
      <c r="A3756" s="17" t="n"/>
      <c r="B3756" s="14" t="n"/>
      <c r="C3756" s="14" t="n"/>
      <c r="D3756" s="16" t="n"/>
      <c r="E3756" s="14" t="n"/>
      <c r="F3756" s="14" t="n"/>
      <c r="G3756" s="14" t="n"/>
      <c r="H3756" s="19" t="n"/>
      <c r="I3756" s="19" t="n"/>
      <c r="J3756" s="34">
        <f>IF(A3756="","",H3756+I3756)</f>
        <v/>
      </c>
      <c r="K3756" s="14" t="n"/>
      <c r="L3756" s="14" t="n"/>
      <c r="M3756" s="14" t="n"/>
      <c r="N3756" s="14" t="n"/>
      <c r="O3756" s="20">
        <f>IF(A3756="","",SUMPRODUCT((A3756&gt;=Setup!$C$19:$C$30)*(A3756&lt;=Setup!$D$19:$D$30)*Setup!$A$19:$A$30))</f>
        <v/>
      </c>
      <c r="P3756" s="34">
        <f>IF(A3756="","",IF(OR(F3756="Standard domestic 15% (Box 7)",F3756="Import - VAT paid at customs (Box 8)",F3756="Import - Reverse charge (Box 9)"),ROUND(H3756*Setup!$B$9,2),0))</f>
        <v/>
      </c>
      <c r="Q3756" s="34">
        <f>IF(A3756="","",I3756-P3756)</f>
        <v/>
      </c>
      <c r="R3756" s="34">
        <f>IF(A3756="","",IF(L3756="Yes",I3756,0))</f>
        <v/>
      </c>
      <c r="S3756" s="34">
        <f>IF(A3756="","",IF(AND(L3756="Yes",K3756="Yes",NOT(ISNUMBER(SEARCH("blocked",G3756))),OR(F3756="Standard domestic 15% (Box 7)",F3756="Import - VAT paid at customs (Box 8)",F3756="Import - Reverse charge (Box 9)"),OR(F3756&lt;&gt;"Standard domestic 15% (Box 7)",AND(LEN(D3756)=15,LEFT(D3756,1)="3",RIGHT(D3756,1)="3",ISNUMBER(--D3756)))),I3756,0))</f>
        <v/>
      </c>
      <c r="T3756" s="34">
        <f>IF(A3756="","",R3756-S3756)</f>
        <v/>
      </c>
      <c r="U3756" s="23">
        <f>IF(A3756="","",IF(O3756=0,"Outside audit periods; ","")&amp;IF(F3756="","No VAT category; ","")&amp;IF(ABS(Q3756)&gt;Setup!$B$10,"VAT ≠ 15% × net; ","")&amp;IF(AND(F3756="Standard domestic 15% (Box 7)",NOT(AND(LEN(D3756)=15,LEFT(D3756,1)="3",RIGHT(D3756,1)="3",ISNUMBER(--D3756)))),"Invalid/missing supplier VAT no; ","")&amp;IF(AND(L3756="Yes",K3756&lt;&gt;"Yes"),"VAT claimed without valid tax invoice; ","")&amp;IF(AND(L3756="Yes",ISNUMBER(SEARCH("blocked",G3756))),"Blocked input VAT claimed; ","")&amp;IF(AND(F3756="Import - VAT paid at customs (Box 8)",M3756=""),"Customs declaration no missing; ","")&amp;IF(AND(F3756="Import - Reverse charge (Box 9)",E3756="Saudi Arabia"),"RCM used for a local supplier; ","")&amp;IF(AND(L3756="Yes",NOT(OR(F3756="Standard domestic 15% (Box 7)",F3756="Import - VAT paid at customs (Box 8)",F3756="Import - Reverse charge (Box 9)"))),"VAT claimed on non-taxable category; ",""))</f>
        <v/>
      </c>
    </row>
    <row r="3757">
      <c r="A3757" s="17" t="n"/>
      <c r="B3757" s="14" t="n"/>
      <c r="C3757" s="14" t="n"/>
      <c r="D3757" s="16" t="n"/>
      <c r="E3757" s="14" t="n"/>
      <c r="F3757" s="14" t="n"/>
      <c r="G3757" s="14" t="n"/>
      <c r="H3757" s="19" t="n"/>
      <c r="I3757" s="19" t="n"/>
      <c r="J3757" s="34">
        <f>IF(A3757="","",H3757+I3757)</f>
        <v/>
      </c>
      <c r="K3757" s="14" t="n"/>
      <c r="L3757" s="14" t="n"/>
      <c r="M3757" s="14" t="n"/>
      <c r="N3757" s="14" t="n"/>
      <c r="O3757" s="20">
        <f>IF(A3757="","",SUMPRODUCT((A3757&gt;=Setup!$C$19:$C$30)*(A3757&lt;=Setup!$D$19:$D$30)*Setup!$A$19:$A$30))</f>
        <v/>
      </c>
      <c r="P3757" s="34">
        <f>IF(A3757="","",IF(OR(F3757="Standard domestic 15% (Box 7)",F3757="Import - VAT paid at customs (Box 8)",F3757="Import - Reverse charge (Box 9)"),ROUND(H3757*Setup!$B$9,2),0))</f>
        <v/>
      </c>
      <c r="Q3757" s="34">
        <f>IF(A3757="","",I3757-P3757)</f>
        <v/>
      </c>
      <c r="R3757" s="34">
        <f>IF(A3757="","",IF(L3757="Yes",I3757,0))</f>
        <v/>
      </c>
      <c r="S3757" s="34">
        <f>IF(A3757="","",IF(AND(L3757="Yes",K3757="Yes",NOT(ISNUMBER(SEARCH("blocked",G3757))),OR(F3757="Standard domestic 15% (Box 7)",F3757="Import - VAT paid at customs (Box 8)",F3757="Import - Reverse charge (Box 9)"),OR(F3757&lt;&gt;"Standard domestic 15% (Box 7)",AND(LEN(D3757)=15,LEFT(D3757,1)="3",RIGHT(D3757,1)="3",ISNUMBER(--D3757)))),I3757,0))</f>
        <v/>
      </c>
      <c r="T3757" s="34">
        <f>IF(A3757="","",R3757-S3757)</f>
        <v/>
      </c>
      <c r="U3757" s="23">
        <f>IF(A3757="","",IF(O3757=0,"Outside audit periods; ","")&amp;IF(F3757="","No VAT category; ","")&amp;IF(ABS(Q3757)&gt;Setup!$B$10,"VAT ≠ 15% × net; ","")&amp;IF(AND(F3757="Standard domestic 15% (Box 7)",NOT(AND(LEN(D3757)=15,LEFT(D3757,1)="3",RIGHT(D3757,1)="3",ISNUMBER(--D3757)))),"Invalid/missing supplier VAT no; ","")&amp;IF(AND(L3757="Yes",K3757&lt;&gt;"Yes"),"VAT claimed without valid tax invoice; ","")&amp;IF(AND(L3757="Yes",ISNUMBER(SEARCH("blocked",G3757))),"Blocked input VAT claimed; ","")&amp;IF(AND(F3757="Import - VAT paid at customs (Box 8)",M3757=""),"Customs declaration no missing; ","")&amp;IF(AND(F3757="Import - Reverse charge (Box 9)",E3757="Saudi Arabia"),"RCM used for a local supplier; ","")&amp;IF(AND(L3757="Yes",NOT(OR(F3757="Standard domestic 15% (Box 7)",F3757="Import - VAT paid at customs (Box 8)",F3757="Import - Reverse charge (Box 9)"))),"VAT claimed on non-taxable category; ",""))</f>
        <v/>
      </c>
    </row>
    <row r="3758">
      <c r="A3758" s="17" t="n"/>
      <c r="B3758" s="14" t="n"/>
      <c r="C3758" s="14" t="n"/>
      <c r="D3758" s="16" t="n"/>
      <c r="E3758" s="14" t="n"/>
      <c r="F3758" s="14" t="n"/>
      <c r="G3758" s="14" t="n"/>
      <c r="H3758" s="19" t="n"/>
      <c r="I3758" s="19" t="n"/>
      <c r="J3758" s="34">
        <f>IF(A3758="","",H3758+I3758)</f>
        <v/>
      </c>
      <c r="K3758" s="14" t="n"/>
      <c r="L3758" s="14" t="n"/>
      <c r="M3758" s="14" t="n"/>
      <c r="N3758" s="14" t="n"/>
      <c r="O3758" s="20">
        <f>IF(A3758="","",SUMPRODUCT((A3758&gt;=Setup!$C$19:$C$30)*(A3758&lt;=Setup!$D$19:$D$30)*Setup!$A$19:$A$30))</f>
        <v/>
      </c>
      <c r="P3758" s="34">
        <f>IF(A3758="","",IF(OR(F3758="Standard domestic 15% (Box 7)",F3758="Import - VAT paid at customs (Box 8)",F3758="Import - Reverse charge (Box 9)"),ROUND(H3758*Setup!$B$9,2),0))</f>
        <v/>
      </c>
      <c r="Q3758" s="34">
        <f>IF(A3758="","",I3758-P3758)</f>
        <v/>
      </c>
      <c r="R3758" s="34">
        <f>IF(A3758="","",IF(L3758="Yes",I3758,0))</f>
        <v/>
      </c>
      <c r="S3758" s="34">
        <f>IF(A3758="","",IF(AND(L3758="Yes",K3758="Yes",NOT(ISNUMBER(SEARCH("blocked",G3758))),OR(F3758="Standard domestic 15% (Box 7)",F3758="Import - VAT paid at customs (Box 8)",F3758="Import - Reverse charge (Box 9)"),OR(F3758&lt;&gt;"Standard domestic 15% (Box 7)",AND(LEN(D3758)=15,LEFT(D3758,1)="3",RIGHT(D3758,1)="3",ISNUMBER(--D3758)))),I3758,0))</f>
        <v/>
      </c>
      <c r="T3758" s="34">
        <f>IF(A3758="","",R3758-S3758)</f>
        <v/>
      </c>
      <c r="U3758" s="23">
        <f>IF(A3758="","",IF(O3758=0,"Outside audit periods; ","")&amp;IF(F3758="","No VAT category; ","")&amp;IF(ABS(Q3758)&gt;Setup!$B$10,"VAT ≠ 15% × net; ","")&amp;IF(AND(F3758="Standard domestic 15% (Box 7)",NOT(AND(LEN(D3758)=15,LEFT(D3758,1)="3",RIGHT(D3758,1)="3",ISNUMBER(--D3758)))),"Invalid/missing supplier VAT no; ","")&amp;IF(AND(L3758="Yes",K3758&lt;&gt;"Yes"),"VAT claimed without valid tax invoice; ","")&amp;IF(AND(L3758="Yes",ISNUMBER(SEARCH("blocked",G3758))),"Blocked input VAT claimed; ","")&amp;IF(AND(F3758="Import - VAT paid at customs (Box 8)",M3758=""),"Customs declaration no missing; ","")&amp;IF(AND(F3758="Import - Reverse charge (Box 9)",E3758="Saudi Arabia"),"RCM used for a local supplier; ","")&amp;IF(AND(L3758="Yes",NOT(OR(F3758="Standard domestic 15% (Box 7)",F3758="Import - VAT paid at customs (Box 8)",F3758="Import - Reverse charge (Box 9)"))),"VAT claimed on non-taxable category; ",""))</f>
        <v/>
      </c>
    </row>
    <row r="3759">
      <c r="A3759" s="17" t="n"/>
      <c r="B3759" s="14" t="n"/>
      <c r="C3759" s="14" t="n"/>
      <c r="D3759" s="16" t="n"/>
      <c r="E3759" s="14" t="n"/>
      <c r="F3759" s="14" t="n"/>
      <c r="G3759" s="14" t="n"/>
      <c r="H3759" s="19" t="n"/>
      <c r="I3759" s="19" t="n"/>
      <c r="J3759" s="34">
        <f>IF(A3759="","",H3759+I3759)</f>
        <v/>
      </c>
      <c r="K3759" s="14" t="n"/>
      <c r="L3759" s="14" t="n"/>
      <c r="M3759" s="14" t="n"/>
      <c r="N3759" s="14" t="n"/>
      <c r="O3759" s="20">
        <f>IF(A3759="","",SUMPRODUCT((A3759&gt;=Setup!$C$19:$C$30)*(A3759&lt;=Setup!$D$19:$D$30)*Setup!$A$19:$A$30))</f>
        <v/>
      </c>
      <c r="P3759" s="34">
        <f>IF(A3759="","",IF(OR(F3759="Standard domestic 15% (Box 7)",F3759="Import - VAT paid at customs (Box 8)",F3759="Import - Reverse charge (Box 9)"),ROUND(H3759*Setup!$B$9,2),0))</f>
        <v/>
      </c>
      <c r="Q3759" s="34">
        <f>IF(A3759="","",I3759-P3759)</f>
        <v/>
      </c>
      <c r="R3759" s="34">
        <f>IF(A3759="","",IF(L3759="Yes",I3759,0))</f>
        <v/>
      </c>
      <c r="S3759" s="34">
        <f>IF(A3759="","",IF(AND(L3759="Yes",K3759="Yes",NOT(ISNUMBER(SEARCH("blocked",G3759))),OR(F3759="Standard domestic 15% (Box 7)",F3759="Import - VAT paid at customs (Box 8)",F3759="Import - Reverse charge (Box 9)"),OR(F3759&lt;&gt;"Standard domestic 15% (Box 7)",AND(LEN(D3759)=15,LEFT(D3759,1)="3",RIGHT(D3759,1)="3",ISNUMBER(--D3759)))),I3759,0))</f>
        <v/>
      </c>
      <c r="T3759" s="34">
        <f>IF(A3759="","",R3759-S3759)</f>
        <v/>
      </c>
      <c r="U3759" s="23">
        <f>IF(A3759="","",IF(O3759=0,"Outside audit periods; ","")&amp;IF(F3759="","No VAT category; ","")&amp;IF(ABS(Q3759)&gt;Setup!$B$10,"VAT ≠ 15% × net; ","")&amp;IF(AND(F3759="Standard domestic 15% (Box 7)",NOT(AND(LEN(D3759)=15,LEFT(D3759,1)="3",RIGHT(D3759,1)="3",ISNUMBER(--D3759)))),"Invalid/missing supplier VAT no; ","")&amp;IF(AND(L3759="Yes",K3759&lt;&gt;"Yes"),"VAT claimed without valid tax invoice; ","")&amp;IF(AND(L3759="Yes",ISNUMBER(SEARCH("blocked",G3759))),"Blocked input VAT claimed; ","")&amp;IF(AND(F3759="Import - VAT paid at customs (Box 8)",M3759=""),"Customs declaration no missing; ","")&amp;IF(AND(F3759="Import - Reverse charge (Box 9)",E3759="Saudi Arabia"),"RCM used for a local supplier; ","")&amp;IF(AND(L3759="Yes",NOT(OR(F3759="Standard domestic 15% (Box 7)",F3759="Import - VAT paid at customs (Box 8)",F3759="Import - Reverse charge (Box 9)"))),"VAT claimed on non-taxable category; ",""))</f>
        <v/>
      </c>
    </row>
    <row r="3760">
      <c r="A3760" s="17" t="n"/>
      <c r="B3760" s="14" t="n"/>
      <c r="C3760" s="14" t="n"/>
      <c r="D3760" s="16" t="n"/>
      <c r="E3760" s="14" t="n"/>
      <c r="F3760" s="14" t="n"/>
      <c r="G3760" s="14" t="n"/>
      <c r="H3760" s="19" t="n"/>
      <c r="I3760" s="19" t="n"/>
      <c r="J3760" s="34">
        <f>IF(A3760="","",H3760+I3760)</f>
        <v/>
      </c>
      <c r="K3760" s="14" t="n"/>
      <c r="L3760" s="14" t="n"/>
      <c r="M3760" s="14" t="n"/>
      <c r="N3760" s="14" t="n"/>
      <c r="O3760" s="20">
        <f>IF(A3760="","",SUMPRODUCT((A3760&gt;=Setup!$C$19:$C$30)*(A3760&lt;=Setup!$D$19:$D$30)*Setup!$A$19:$A$30))</f>
        <v/>
      </c>
      <c r="P3760" s="34">
        <f>IF(A3760="","",IF(OR(F3760="Standard domestic 15% (Box 7)",F3760="Import - VAT paid at customs (Box 8)",F3760="Import - Reverse charge (Box 9)"),ROUND(H3760*Setup!$B$9,2),0))</f>
        <v/>
      </c>
      <c r="Q3760" s="34">
        <f>IF(A3760="","",I3760-P3760)</f>
        <v/>
      </c>
      <c r="R3760" s="34">
        <f>IF(A3760="","",IF(L3760="Yes",I3760,0))</f>
        <v/>
      </c>
      <c r="S3760" s="34">
        <f>IF(A3760="","",IF(AND(L3760="Yes",K3760="Yes",NOT(ISNUMBER(SEARCH("blocked",G3760))),OR(F3760="Standard domestic 15% (Box 7)",F3760="Import - VAT paid at customs (Box 8)",F3760="Import - Reverse charge (Box 9)"),OR(F3760&lt;&gt;"Standard domestic 15% (Box 7)",AND(LEN(D3760)=15,LEFT(D3760,1)="3",RIGHT(D3760,1)="3",ISNUMBER(--D3760)))),I3760,0))</f>
        <v/>
      </c>
      <c r="T3760" s="34">
        <f>IF(A3760="","",R3760-S3760)</f>
        <v/>
      </c>
      <c r="U3760" s="23">
        <f>IF(A3760="","",IF(O3760=0,"Outside audit periods; ","")&amp;IF(F3760="","No VAT category; ","")&amp;IF(ABS(Q3760)&gt;Setup!$B$10,"VAT ≠ 15% × net; ","")&amp;IF(AND(F3760="Standard domestic 15% (Box 7)",NOT(AND(LEN(D3760)=15,LEFT(D3760,1)="3",RIGHT(D3760,1)="3",ISNUMBER(--D3760)))),"Invalid/missing supplier VAT no; ","")&amp;IF(AND(L3760="Yes",K3760&lt;&gt;"Yes"),"VAT claimed without valid tax invoice; ","")&amp;IF(AND(L3760="Yes",ISNUMBER(SEARCH("blocked",G3760))),"Blocked input VAT claimed; ","")&amp;IF(AND(F3760="Import - VAT paid at customs (Box 8)",M3760=""),"Customs declaration no missing; ","")&amp;IF(AND(F3760="Import - Reverse charge (Box 9)",E3760="Saudi Arabia"),"RCM used for a local supplier; ","")&amp;IF(AND(L3760="Yes",NOT(OR(F3760="Standard domestic 15% (Box 7)",F3760="Import - VAT paid at customs (Box 8)",F3760="Import - Reverse charge (Box 9)"))),"VAT claimed on non-taxable category; ",""))</f>
        <v/>
      </c>
    </row>
    <row r="3761">
      <c r="A3761" s="17" t="n"/>
      <c r="B3761" s="14" t="n"/>
      <c r="C3761" s="14" t="n"/>
      <c r="D3761" s="16" t="n"/>
      <c r="E3761" s="14" t="n"/>
      <c r="F3761" s="14" t="n"/>
      <c r="G3761" s="14" t="n"/>
      <c r="H3761" s="19" t="n"/>
      <c r="I3761" s="19" t="n"/>
      <c r="J3761" s="34">
        <f>IF(A3761="","",H3761+I3761)</f>
        <v/>
      </c>
      <c r="K3761" s="14" t="n"/>
      <c r="L3761" s="14" t="n"/>
      <c r="M3761" s="14" t="n"/>
      <c r="N3761" s="14" t="n"/>
      <c r="O3761" s="20">
        <f>IF(A3761="","",SUMPRODUCT((A3761&gt;=Setup!$C$19:$C$30)*(A3761&lt;=Setup!$D$19:$D$30)*Setup!$A$19:$A$30))</f>
        <v/>
      </c>
      <c r="P3761" s="34">
        <f>IF(A3761="","",IF(OR(F3761="Standard domestic 15% (Box 7)",F3761="Import - VAT paid at customs (Box 8)",F3761="Import - Reverse charge (Box 9)"),ROUND(H3761*Setup!$B$9,2),0))</f>
        <v/>
      </c>
      <c r="Q3761" s="34">
        <f>IF(A3761="","",I3761-P3761)</f>
        <v/>
      </c>
      <c r="R3761" s="34">
        <f>IF(A3761="","",IF(L3761="Yes",I3761,0))</f>
        <v/>
      </c>
      <c r="S3761" s="34">
        <f>IF(A3761="","",IF(AND(L3761="Yes",K3761="Yes",NOT(ISNUMBER(SEARCH("blocked",G3761))),OR(F3761="Standard domestic 15% (Box 7)",F3761="Import - VAT paid at customs (Box 8)",F3761="Import - Reverse charge (Box 9)"),OR(F3761&lt;&gt;"Standard domestic 15% (Box 7)",AND(LEN(D3761)=15,LEFT(D3761,1)="3",RIGHT(D3761,1)="3",ISNUMBER(--D3761)))),I3761,0))</f>
        <v/>
      </c>
      <c r="T3761" s="34">
        <f>IF(A3761="","",R3761-S3761)</f>
        <v/>
      </c>
      <c r="U3761" s="23">
        <f>IF(A3761="","",IF(O3761=0,"Outside audit periods; ","")&amp;IF(F3761="","No VAT category; ","")&amp;IF(ABS(Q3761)&gt;Setup!$B$10,"VAT ≠ 15% × net; ","")&amp;IF(AND(F3761="Standard domestic 15% (Box 7)",NOT(AND(LEN(D3761)=15,LEFT(D3761,1)="3",RIGHT(D3761,1)="3",ISNUMBER(--D3761)))),"Invalid/missing supplier VAT no; ","")&amp;IF(AND(L3761="Yes",K3761&lt;&gt;"Yes"),"VAT claimed without valid tax invoice; ","")&amp;IF(AND(L3761="Yes",ISNUMBER(SEARCH("blocked",G3761))),"Blocked input VAT claimed; ","")&amp;IF(AND(F3761="Import - VAT paid at customs (Box 8)",M3761=""),"Customs declaration no missing; ","")&amp;IF(AND(F3761="Import - Reverse charge (Box 9)",E3761="Saudi Arabia"),"RCM used for a local supplier; ","")&amp;IF(AND(L3761="Yes",NOT(OR(F3761="Standard domestic 15% (Box 7)",F3761="Import - VAT paid at customs (Box 8)",F3761="Import - Reverse charge (Box 9)"))),"VAT claimed on non-taxable category; ",""))</f>
        <v/>
      </c>
    </row>
    <row r="3762">
      <c r="A3762" s="17" t="n"/>
      <c r="B3762" s="14" t="n"/>
      <c r="C3762" s="14" t="n"/>
      <c r="D3762" s="16" t="n"/>
      <c r="E3762" s="14" t="n"/>
      <c r="F3762" s="14" t="n"/>
      <c r="G3762" s="14" t="n"/>
      <c r="H3762" s="19" t="n"/>
      <c r="I3762" s="19" t="n"/>
      <c r="J3762" s="34">
        <f>IF(A3762="","",H3762+I3762)</f>
        <v/>
      </c>
      <c r="K3762" s="14" t="n"/>
      <c r="L3762" s="14" t="n"/>
      <c r="M3762" s="14" t="n"/>
      <c r="N3762" s="14" t="n"/>
      <c r="O3762" s="20">
        <f>IF(A3762="","",SUMPRODUCT((A3762&gt;=Setup!$C$19:$C$30)*(A3762&lt;=Setup!$D$19:$D$30)*Setup!$A$19:$A$30))</f>
        <v/>
      </c>
      <c r="P3762" s="34">
        <f>IF(A3762="","",IF(OR(F3762="Standard domestic 15% (Box 7)",F3762="Import - VAT paid at customs (Box 8)",F3762="Import - Reverse charge (Box 9)"),ROUND(H3762*Setup!$B$9,2),0))</f>
        <v/>
      </c>
      <c r="Q3762" s="34">
        <f>IF(A3762="","",I3762-P3762)</f>
        <v/>
      </c>
      <c r="R3762" s="34">
        <f>IF(A3762="","",IF(L3762="Yes",I3762,0))</f>
        <v/>
      </c>
      <c r="S3762" s="34">
        <f>IF(A3762="","",IF(AND(L3762="Yes",K3762="Yes",NOT(ISNUMBER(SEARCH("blocked",G3762))),OR(F3762="Standard domestic 15% (Box 7)",F3762="Import - VAT paid at customs (Box 8)",F3762="Import - Reverse charge (Box 9)"),OR(F3762&lt;&gt;"Standard domestic 15% (Box 7)",AND(LEN(D3762)=15,LEFT(D3762,1)="3",RIGHT(D3762,1)="3",ISNUMBER(--D3762)))),I3762,0))</f>
        <v/>
      </c>
      <c r="T3762" s="34">
        <f>IF(A3762="","",R3762-S3762)</f>
        <v/>
      </c>
      <c r="U3762" s="23">
        <f>IF(A3762="","",IF(O3762=0,"Outside audit periods; ","")&amp;IF(F3762="","No VAT category; ","")&amp;IF(ABS(Q3762)&gt;Setup!$B$10,"VAT ≠ 15% × net; ","")&amp;IF(AND(F3762="Standard domestic 15% (Box 7)",NOT(AND(LEN(D3762)=15,LEFT(D3762,1)="3",RIGHT(D3762,1)="3",ISNUMBER(--D3762)))),"Invalid/missing supplier VAT no; ","")&amp;IF(AND(L3762="Yes",K3762&lt;&gt;"Yes"),"VAT claimed without valid tax invoice; ","")&amp;IF(AND(L3762="Yes",ISNUMBER(SEARCH("blocked",G3762))),"Blocked input VAT claimed; ","")&amp;IF(AND(F3762="Import - VAT paid at customs (Box 8)",M3762=""),"Customs declaration no missing; ","")&amp;IF(AND(F3762="Import - Reverse charge (Box 9)",E3762="Saudi Arabia"),"RCM used for a local supplier; ","")&amp;IF(AND(L3762="Yes",NOT(OR(F3762="Standard domestic 15% (Box 7)",F3762="Import - VAT paid at customs (Box 8)",F3762="Import - Reverse charge (Box 9)"))),"VAT claimed on non-taxable category; ",""))</f>
        <v/>
      </c>
    </row>
    <row r="3763">
      <c r="A3763" s="17" t="n"/>
      <c r="B3763" s="14" t="n"/>
      <c r="C3763" s="14" t="n"/>
      <c r="D3763" s="16" t="n"/>
      <c r="E3763" s="14" t="n"/>
      <c r="F3763" s="14" t="n"/>
      <c r="G3763" s="14" t="n"/>
      <c r="H3763" s="19" t="n"/>
      <c r="I3763" s="19" t="n"/>
      <c r="J3763" s="34">
        <f>IF(A3763="","",H3763+I3763)</f>
        <v/>
      </c>
      <c r="K3763" s="14" t="n"/>
      <c r="L3763" s="14" t="n"/>
      <c r="M3763" s="14" t="n"/>
      <c r="N3763" s="14" t="n"/>
      <c r="O3763" s="20">
        <f>IF(A3763="","",SUMPRODUCT((A3763&gt;=Setup!$C$19:$C$30)*(A3763&lt;=Setup!$D$19:$D$30)*Setup!$A$19:$A$30))</f>
        <v/>
      </c>
      <c r="P3763" s="34">
        <f>IF(A3763="","",IF(OR(F3763="Standard domestic 15% (Box 7)",F3763="Import - VAT paid at customs (Box 8)",F3763="Import - Reverse charge (Box 9)"),ROUND(H3763*Setup!$B$9,2),0))</f>
        <v/>
      </c>
      <c r="Q3763" s="34">
        <f>IF(A3763="","",I3763-P3763)</f>
        <v/>
      </c>
      <c r="R3763" s="34">
        <f>IF(A3763="","",IF(L3763="Yes",I3763,0))</f>
        <v/>
      </c>
      <c r="S3763" s="34">
        <f>IF(A3763="","",IF(AND(L3763="Yes",K3763="Yes",NOT(ISNUMBER(SEARCH("blocked",G3763))),OR(F3763="Standard domestic 15% (Box 7)",F3763="Import - VAT paid at customs (Box 8)",F3763="Import - Reverse charge (Box 9)"),OR(F3763&lt;&gt;"Standard domestic 15% (Box 7)",AND(LEN(D3763)=15,LEFT(D3763,1)="3",RIGHT(D3763,1)="3",ISNUMBER(--D3763)))),I3763,0))</f>
        <v/>
      </c>
      <c r="T3763" s="34">
        <f>IF(A3763="","",R3763-S3763)</f>
        <v/>
      </c>
      <c r="U3763" s="23">
        <f>IF(A3763="","",IF(O3763=0,"Outside audit periods; ","")&amp;IF(F3763="","No VAT category; ","")&amp;IF(ABS(Q3763)&gt;Setup!$B$10,"VAT ≠ 15% × net; ","")&amp;IF(AND(F3763="Standard domestic 15% (Box 7)",NOT(AND(LEN(D3763)=15,LEFT(D3763,1)="3",RIGHT(D3763,1)="3",ISNUMBER(--D3763)))),"Invalid/missing supplier VAT no; ","")&amp;IF(AND(L3763="Yes",K3763&lt;&gt;"Yes"),"VAT claimed without valid tax invoice; ","")&amp;IF(AND(L3763="Yes",ISNUMBER(SEARCH("blocked",G3763))),"Blocked input VAT claimed; ","")&amp;IF(AND(F3763="Import - VAT paid at customs (Box 8)",M3763=""),"Customs declaration no missing; ","")&amp;IF(AND(F3763="Import - Reverse charge (Box 9)",E3763="Saudi Arabia"),"RCM used for a local supplier; ","")&amp;IF(AND(L3763="Yes",NOT(OR(F3763="Standard domestic 15% (Box 7)",F3763="Import - VAT paid at customs (Box 8)",F3763="Import - Reverse charge (Box 9)"))),"VAT claimed on non-taxable category; ",""))</f>
        <v/>
      </c>
    </row>
    <row r="3764">
      <c r="A3764" s="17" t="n"/>
      <c r="B3764" s="14" t="n"/>
      <c r="C3764" s="14" t="n"/>
      <c r="D3764" s="16" t="n"/>
      <c r="E3764" s="14" t="n"/>
      <c r="F3764" s="14" t="n"/>
      <c r="G3764" s="14" t="n"/>
      <c r="H3764" s="19" t="n"/>
      <c r="I3764" s="19" t="n"/>
      <c r="J3764" s="34">
        <f>IF(A3764="","",H3764+I3764)</f>
        <v/>
      </c>
      <c r="K3764" s="14" t="n"/>
      <c r="L3764" s="14" t="n"/>
      <c r="M3764" s="14" t="n"/>
      <c r="N3764" s="14" t="n"/>
      <c r="O3764" s="20">
        <f>IF(A3764="","",SUMPRODUCT((A3764&gt;=Setup!$C$19:$C$30)*(A3764&lt;=Setup!$D$19:$D$30)*Setup!$A$19:$A$30))</f>
        <v/>
      </c>
      <c r="P3764" s="34">
        <f>IF(A3764="","",IF(OR(F3764="Standard domestic 15% (Box 7)",F3764="Import - VAT paid at customs (Box 8)",F3764="Import - Reverse charge (Box 9)"),ROUND(H3764*Setup!$B$9,2),0))</f>
        <v/>
      </c>
      <c r="Q3764" s="34">
        <f>IF(A3764="","",I3764-P3764)</f>
        <v/>
      </c>
      <c r="R3764" s="34">
        <f>IF(A3764="","",IF(L3764="Yes",I3764,0))</f>
        <v/>
      </c>
      <c r="S3764" s="34">
        <f>IF(A3764="","",IF(AND(L3764="Yes",K3764="Yes",NOT(ISNUMBER(SEARCH("blocked",G3764))),OR(F3764="Standard domestic 15% (Box 7)",F3764="Import - VAT paid at customs (Box 8)",F3764="Import - Reverse charge (Box 9)"),OR(F3764&lt;&gt;"Standard domestic 15% (Box 7)",AND(LEN(D3764)=15,LEFT(D3764,1)="3",RIGHT(D3764,1)="3",ISNUMBER(--D3764)))),I3764,0))</f>
        <v/>
      </c>
      <c r="T3764" s="34">
        <f>IF(A3764="","",R3764-S3764)</f>
        <v/>
      </c>
      <c r="U3764" s="23">
        <f>IF(A3764="","",IF(O3764=0,"Outside audit periods; ","")&amp;IF(F3764="","No VAT category; ","")&amp;IF(ABS(Q3764)&gt;Setup!$B$10,"VAT ≠ 15% × net; ","")&amp;IF(AND(F3764="Standard domestic 15% (Box 7)",NOT(AND(LEN(D3764)=15,LEFT(D3764,1)="3",RIGHT(D3764,1)="3",ISNUMBER(--D3764)))),"Invalid/missing supplier VAT no; ","")&amp;IF(AND(L3764="Yes",K3764&lt;&gt;"Yes"),"VAT claimed without valid tax invoice; ","")&amp;IF(AND(L3764="Yes",ISNUMBER(SEARCH("blocked",G3764))),"Blocked input VAT claimed; ","")&amp;IF(AND(F3764="Import - VAT paid at customs (Box 8)",M3764=""),"Customs declaration no missing; ","")&amp;IF(AND(F3764="Import - Reverse charge (Box 9)",E3764="Saudi Arabia"),"RCM used for a local supplier; ","")&amp;IF(AND(L3764="Yes",NOT(OR(F3764="Standard domestic 15% (Box 7)",F3764="Import - VAT paid at customs (Box 8)",F3764="Import - Reverse charge (Box 9)"))),"VAT claimed on non-taxable category; ",""))</f>
        <v/>
      </c>
    </row>
    <row r="3765">
      <c r="A3765" s="17" t="n"/>
      <c r="B3765" s="14" t="n"/>
      <c r="C3765" s="14" t="n"/>
      <c r="D3765" s="16" t="n"/>
      <c r="E3765" s="14" t="n"/>
      <c r="F3765" s="14" t="n"/>
      <c r="G3765" s="14" t="n"/>
      <c r="H3765" s="19" t="n"/>
      <c r="I3765" s="19" t="n"/>
      <c r="J3765" s="34">
        <f>IF(A3765="","",H3765+I3765)</f>
        <v/>
      </c>
      <c r="K3765" s="14" t="n"/>
      <c r="L3765" s="14" t="n"/>
      <c r="M3765" s="14" t="n"/>
      <c r="N3765" s="14" t="n"/>
      <c r="O3765" s="20">
        <f>IF(A3765="","",SUMPRODUCT((A3765&gt;=Setup!$C$19:$C$30)*(A3765&lt;=Setup!$D$19:$D$30)*Setup!$A$19:$A$30))</f>
        <v/>
      </c>
      <c r="P3765" s="34">
        <f>IF(A3765="","",IF(OR(F3765="Standard domestic 15% (Box 7)",F3765="Import - VAT paid at customs (Box 8)",F3765="Import - Reverse charge (Box 9)"),ROUND(H3765*Setup!$B$9,2),0))</f>
        <v/>
      </c>
      <c r="Q3765" s="34">
        <f>IF(A3765="","",I3765-P3765)</f>
        <v/>
      </c>
      <c r="R3765" s="34">
        <f>IF(A3765="","",IF(L3765="Yes",I3765,0))</f>
        <v/>
      </c>
      <c r="S3765" s="34">
        <f>IF(A3765="","",IF(AND(L3765="Yes",K3765="Yes",NOT(ISNUMBER(SEARCH("blocked",G3765))),OR(F3765="Standard domestic 15% (Box 7)",F3765="Import - VAT paid at customs (Box 8)",F3765="Import - Reverse charge (Box 9)"),OR(F3765&lt;&gt;"Standard domestic 15% (Box 7)",AND(LEN(D3765)=15,LEFT(D3765,1)="3",RIGHT(D3765,1)="3",ISNUMBER(--D3765)))),I3765,0))</f>
        <v/>
      </c>
      <c r="T3765" s="34">
        <f>IF(A3765="","",R3765-S3765)</f>
        <v/>
      </c>
      <c r="U3765" s="23">
        <f>IF(A3765="","",IF(O3765=0,"Outside audit periods; ","")&amp;IF(F3765="","No VAT category; ","")&amp;IF(ABS(Q3765)&gt;Setup!$B$10,"VAT ≠ 15% × net; ","")&amp;IF(AND(F3765="Standard domestic 15% (Box 7)",NOT(AND(LEN(D3765)=15,LEFT(D3765,1)="3",RIGHT(D3765,1)="3",ISNUMBER(--D3765)))),"Invalid/missing supplier VAT no; ","")&amp;IF(AND(L3765="Yes",K3765&lt;&gt;"Yes"),"VAT claimed without valid tax invoice; ","")&amp;IF(AND(L3765="Yes",ISNUMBER(SEARCH("blocked",G3765))),"Blocked input VAT claimed; ","")&amp;IF(AND(F3765="Import - VAT paid at customs (Box 8)",M3765=""),"Customs declaration no missing; ","")&amp;IF(AND(F3765="Import - Reverse charge (Box 9)",E3765="Saudi Arabia"),"RCM used for a local supplier; ","")&amp;IF(AND(L3765="Yes",NOT(OR(F3765="Standard domestic 15% (Box 7)",F3765="Import - VAT paid at customs (Box 8)",F3765="Import - Reverse charge (Box 9)"))),"VAT claimed on non-taxable category; ",""))</f>
        <v/>
      </c>
    </row>
    <row r="3766">
      <c r="A3766" s="17" t="n"/>
      <c r="B3766" s="14" t="n"/>
      <c r="C3766" s="14" t="n"/>
      <c r="D3766" s="16" t="n"/>
      <c r="E3766" s="14" t="n"/>
      <c r="F3766" s="14" t="n"/>
      <c r="G3766" s="14" t="n"/>
      <c r="H3766" s="19" t="n"/>
      <c r="I3766" s="19" t="n"/>
      <c r="J3766" s="34">
        <f>IF(A3766="","",H3766+I3766)</f>
        <v/>
      </c>
      <c r="K3766" s="14" t="n"/>
      <c r="L3766" s="14" t="n"/>
      <c r="M3766" s="14" t="n"/>
      <c r="N3766" s="14" t="n"/>
      <c r="O3766" s="20">
        <f>IF(A3766="","",SUMPRODUCT((A3766&gt;=Setup!$C$19:$C$30)*(A3766&lt;=Setup!$D$19:$D$30)*Setup!$A$19:$A$30))</f>
        <v/>
      </c>
      <c r="P3766" s="34">
        <f>IF(A3766="","",IF(OR(F3766="Standard domestic 15% (Box 7)",F3766="Import - VAT paid at customs (Box 8)",F3766="Import - Reverse charge (Box 9)"),ROUND(H3766*Setup!$B$9,2),0))</f>
        <v/>
      </c>
      <c r="Q3766" s="34">
        <f>IF(A3766="","",I3766-P3766)</f>
        <v/>
      </c>
      <c r="R3766" s="34">
        <f>IF(A3766="","",IF(L3766="Yes",I3766,0))</f>
        <v/>
      </c>
      <c r="S3766" s="34">
        <f>IF(A3766="","",IF(AND(L3766="Yes",K3766="Yes",NOT(ISNUMBER(SEARCH("blocked",G3766))),OR(F3766="Standard domestic 15% (Box 7)",F3766="Import - VAT paid at customs (Box 8)",F3766="Import - Reverse charge (Box 9)"),OR(F3766&lt;&gt;"Standard domestic 15% (Box 7)",AND(LEN(D3766)=15,LEFT(D3766,1)="3",RIGHT(D3766,1)="3",ISNUMBER(--D3766)))),I3766,0))</f>
        <v/>
      </c>
      <c r="T3766" s="34">
        <f>IF(A3766="","",R3766-S3766)</f>
        <v/>
      </c>
      <c r="U3766" s="23">
        <f>IF(A3766="","",IF(O3766=0,"Outside audit periods; ","")&amp;IF(F3766="","No VAT category; ","")&amp;IF(ABS(Q3766)&gt;Setup!$B$10,"VAT ≠ 15% × net; ","")&amp;IF(AND(F3766="Standard domestic 15% (Box 7)",NOT(AND(LEN(D3766)=15,LEFT(D3766,1)="3",RIGHT(D3766,1)="3",ISNUMBER(--D3766)))),"Invalid/missing supplier VAT no; ","")&amp;IF(AND(L3766="Yes",K3766&lt;&gt;"Yes"),"VAT claimed without valid tax invoice; ","")&amp;IF(AND(L3766="Yes",ISNUMBER(SEARCH("blocked",G3766))),"Blocked input VAT claimed; ","")&amp;IF(AND(F3766="Import - VAT paid at customs (Box 8)",M3766=""),"Customs declaration no missing; ","")&amp;IF(AND(F3766="Import - Reverse charge (Box 9)",E3766="Saudi Arabia"),"RCM used for a local supplier; ","")&amp;IF(AND(L3766="Yes",NOT(OR(F3766="Standard domestic 15% (Box 7)",F3766="Import - VAT paid at customs (Box 8)",F3766="Import - Reverse charge (Box 9)"))),"VAT claimed on non-taxable category; ",""))</f>
        <v/>
      </c>
    </row>
    <row r="3767">
      <c r="A3767" s="17" t="n"/>
      <c r="B3767" s="14" t="n"/>
      <c r="C3767" s="14" t="n"/>
      <c r="D3767" s="16" t="n"/>
      <c r="E3767" s="14" t="n"/>
      <c r="F3767" s="14" t="n"/>
      <c r="G3767" s="14" t="n"/>
      <c r="H3767" s="19" t="n"/>
      <c r="I3767" s="19" t="n"/>
      <c r="J3767" s="34">
        <f>IF(A3767="","",H3767+I3767)</f>
        <v/>
      </c>
      <c r="K3767" s="14" t="n"/>
      <c r="L3767" s="14" t="n"/>
      <c r="M3767" s="14" t="n"/>
      <c r="N3767" s="14" t="n"/>
      <c r="O3767" s="20">
        <f>IF(A3767="","",SUMPRODUCT((A3767&gt;=Setup!$C$19:$C$30)*(A3767&lt;=Setup!$D$19:$D$30)*Setup!$A$19:$A$30))</f>
        <v/>
      </c>
      <c r="P3767" s="34">
        <f>IF(A3767="","",IF(OR(F3767="Standard domestic 15% (Box 7)",F3767="Import - VAT paid at customs (Box 8)",F3767="Import - Reverse charge (Box 9)"),ROUND(H3767*Setup!$B$9,2),0))</f>
        <v/>
      </c>
      <c r="Q3767" s="34">
        <f>IF(A3767="","",I3767-P3767)</f>
        <v/>
      </c>
      <c r="R3767" s="34">
        <f>IF(A3767="","",IF(L3767="Yes",I3767,0))</f>
        <v/>
      </c>
      <c r="S3767" s="34">
        <f>IF(A3767="","",IF(AND(L3767="Yes",K3767="Yes",NOT(ISNUMBER(SEARCH("blocked",G3767))),OR(F3767="Standard domestic 15% (Box 7)",F3767="Import - VAT paid at customs (Box 8)",F3767="Import - Reverse charge (Box 9)"),OR(F3767&lt;&gt;"Standard domestic 15% (Box 7)",AND(LEN(D3767)=15,LEFT(D3767,1)="3",RIGHT(D3767,1)="3",ISNUMBER(--D3767)))),I3767,0))</f>
        <v/>
      </c>
      <c r="T3767" s="34">
        <f>IF(A3767="","",R3767-S3767)</f>
        <v/>
      </c>
      <c r="U3767" s="23">
        <f>IF(A3767="","",IF(O3767=0,"Outside audit periods; ","")&amp;IF(F3767="","No VAT category; ","")&amp;IF(ABS(Q3767)&gt;Setup!$B$10,"VAT ≠ 15% × net; ","")&amp;IF(AND(F3767="Standard domestic 15% (Box 7)",NOT(AND(LEN(D3767)=15,LEFT(D3767,1)="3",RIGHT(D3767,1)="3",ISNUMBER(--D3767)))),"Invalid/missing supplier VAT no; ","")&amp;IF(AND(L3767="Yes",K3767&lt;&gt;"Yes"),"VAT claimed without valid tax invoice; ","")&amp;IF(AND(L3767="Yes",ISNUMBER(SEARCH("blocked",G3767))),"Blocked input VAT claimed; ","")&amp;IF(AND(F3767="Import - VAT paid at customs (Box 8)",M3767=""),"Customs declaration no missing; ","")&amp;IF(AND(F3767="Import - Reverse charge (Box 9)",E3767="Saudi Arabia"),"RCM used for a local supplier; ","")&amp;IF(AND(L3767="Yes",NOT(OR(F3767="Standard domestic 15% (Box 7)",F3767="Import - VAT paid at customs (Box 8)",F3767="Import - Reverse charge (Box 9)"))),"VAT claimed on non-taxable category; ",""))</f>
        <v/>
      </c>
    </row>
    <row r="3768">
      <c r="A3768" s="17" t="n"/>
      <c r="B3768" s="14" t="n"/>
      <c r="C3768" s="14" t="n"/>
      <c r="D3768" s="16" t="n"/>
      <c r="E3768" s="14" t="n"/>
      <c r="F3768" s="14" t="n"/>
      <c r="G3768" s="14" t="n"/>
      <c r="H3768" s="19" t="n"/>
      <c r="I3768" s="19" t="n"/>
      <c r="J3768" s="34">
        <f>IF(A3768="","",H3768+I3768)</f>
        <v/>
      </c>
      <c r="K3768" s="14" t="n"/>
      <c r="L3768" s="14" t="n"/>
      <c r="M3768" s="14" t="n"/>
      <c r="N3768" s="14" t="n"/>
      <c r="O3768" s="20">
        <f>IF(A3768="","",SUMPRODUCT((A3768&gt;=Setup!$C$19:$C$30)*(A3768&lt;=Setup!$D$19:$D$30)*Setup!$A$19:$A$30))</f>
        <v/>
      </c>
      <c r="P3768" s="34">
        <f>IF(A3768="","",IF(OR(F3768="Standard domestic 15% (Box 7)",F3768="Import - VAT paid at customs (Box 8)",F3768="Import - Reverse charge (Box 9)"),ROUND(H3768*Setup!$B$9,2),0))</f>
        <v/>
      </c>
      <c r="Q3768" s="34">
        <f>IF(A3768="","",I3768-P3768)</f>
        <v/>
      </c>
      <c r="R3768" s="34">
        <f>IF(A3768="","",IF(L3768="Yes",I3768,0))</f>
        <v/>
      </c>
      <c r="S3768" s="34">
        <f>IF(A3768="","",IF(AND(L3768="Yes",K3768="Yes",NOT(ISNUMBER(SEARCH("blocked",G3768))),OR(F3768="Standard domestic 15% (Box 7)",F3768="Import - VAT paid at customs (Box 8)",F3768="Import - Reverse charge (Box 9)"),OR(F3768&lt;&gt;"Standard domestic 15% (Box 7)",AND(LEN(D3768)=15,LEFT(D3768,1)="3",RIGHT(D3768,1)="3",ISNUMBER(--D3768)))),I3768,0))</f>
        <v/>
      </c>
      <c r="T3768" s="34">
        <f>IF(A3768="","",R3768-S3768)</f>
        <v/>
      </c>
      <c r="U3768" s="23">
        <f>IF(A3768="","",IF(O3768=0,"Outside audit periods; ","")&amp;IF(F3768="","No VAT category; ","")&amp;IF(ABS(Q3768)&gt;Setup!$B$10,"VAT ≠ 15% × net; ","")&amp;IF(AND(F3768="Standard domestic 15% (Box 7)",NOT(AND(LEN(D3768)=15,LEFT(D3768,1)="3",RIGHT(D3768,1)="3",ISNUMBER(--D3768)))),"Invalid/missing supplier VAT no; ","")&amp;IF(AND(L3768="Yes",K3768&lt;&gt;"Yes"),"VAT claimed without valid tax invoice; ","")&amp;IF(AND(L3768="Yes",ISNUMBER(SEARCH("blocked",G3768))),"Blocked input VAT claimed; ","")&amp;IF(AND(F3768="Import - VAT paid at customs (Box 8)",M3768=""),"Customs declaration no missing; ","")&amp;IF(AND(F3768="Import - Reverse charge (Box 9)",E3768="Saudi Arabia"),"RCM used for a local supplier; ","")&amp;IF(AND(L3768="Yes",NOT(OR(F3768="Standard domestic 15% (Box 7)",F3768="Import - VAT paid at customs (Box 8)",F3768="Import - Reverse charge (Box 9)"))),"VAT claimed on non-taxable category; ",""))</f>
        <v/>
      </c>
    </row>
    <row r="3769">
      <c r="A3769" s="17" t="n"/>
      <c r="B3769" s="14" t="n"/>
      <c r="C3769" s="14" t="n"/>
      <c r="D3769" s="16" t="n"/>
      <c r="E3769" s="14" t="n"/>
      <c r="F3769" s="14" t="n"/>
      <c r="G3769" s="14" t="n"/>
      <c r="H3769" s="19" t="n"/>
      <c r="I3769" s="19" t="n"/>
      <c r="J3769" s="34">
        <f>IF(A3769="","",H3769+I3769)</f>
        <v/>
      </c>
      <c r="K3769" s="14" t="n"/>
      <c r="L3769" s="14" t="n"/>
      <c r="M3769" s="14" t="n"/>
      <c r="N3769" s="14" t="n"/>
      <c r="O3769" s="20">
        <f>IF(A3769="","",SUMPRODUCT((A3769&gt;=Setup!$C$19:$C$30)*(A3769&lt;=Setup!$D$19:$D$30)*Setup!$A$19:$A$30))</f>
        <v/>
      </c>
      <c r="P3769" s="34">
        <f>IF(A3769="","",IF(OR(F3769="Standard domestic 15% (Box 7)",F3769="Import - VAT paid at customs (Box 8)",F3769="Import - Reverse charge (Box 9)"),ROUND(H3769*Setup!$B$9,2),0))</f>
        <v/>
      </c>
      <c r="Q3769" s="34">
        <f>IF(A3769="","",I3769-P3769)</f>
        <v/>
      </c>
      <c r="R3769" s="34">
        <f>IF(A3769="","",IF(L3769="Yes",I3769,0))</f>
        <v/>
      </c>
      <c r="S3769" s="34">
        <f>IF(A3769="","",IF(AND(L3769="Yes",K3769="Yes",NOT(ISNUMBER(SEARCH("blocked",G3769))),OR(F3769="Standard domestic 15% (Box 7)",F3769="Import - VAT paid at customs (Box 8)",F3769="Import - Reverse charge (Box 9)"),OR(F3769&lt;&gt;"Standard domestic 15% (Box 7)",AND(LEN(D3769)=15,LEFT(D3769,1)="3",RIGHT(D3769,1)="3",ISNUMBER(--D3769)))),I3769,0))</f>
        <v/>
      </c>
      <c r="T3769" s="34">
        <f>IF(A3769="","",R3769-S3769)</f>
        <v/>
      </c>
      <c r="U3769" s="23">
        <f>IF(A3769="","",IF(O3769=0,"Outside audit periods; ","")&amp;IF(F3769="","No VAT category; ","")&amp;IF(ABS(Q3769)&gt;Setup!$B$10,"VAT ≠ 15% × net; ","")&amp;IF(AND(F3769="Standard domestic 15% (Box 7)",NOT(AND(LEN(D3769)=15,LEFT(D3769,1)="3",RIGHT(D3769,1)="3",ISNUMBER(--D3769)))),"Invalid/missing supplier VAT no; ","")&amp;IF(AND(L3769="Yes",K3769&lt;&gt;"Yes"),"VAT claimed without valid tax invoice; ","")&amp;IF(AND(L3769="Yes",ISNUMBER(SEARCH("blocked",G3769))),"Blocked input VAT claimed; ","")&amp;IF(AND(F3769="Import - VAT paid at customs (Box 8)",M3769=""),"Customs declaration no missing; ","")&amp;IF(AND(F3769="Import - Reverse charge (Box 9)",E3769="Saudi Arabia"),"RCM used for a local supplier; ","")&amp;IF(AND(L3769="Yes",NOT(OR(F3769="Standard domestic 15% (Box 7)",F3769="Import - VAT paid at customs (Box 8)",F3769="Import - Reverse charge (Box 9)"))),"VAT claimed on non-taxable category; ",""))</f>
        <v/>
      </c>
    </row>
    <row r="3770">
      <c r="A3770" s="17" t="n"/>
      <c r="B3770" s="14" t="n"/>
      <c r="C3770" s="14" t="n"/>
      <c r="D3770" s="16" t="n"/>
      <c r="E3770" s="14" t="n"/>
      <c r="F3770" s="14" t="n"/>
      <c r="G3770" s="14" t="n"/>
      <c r="H3770" s="19" t="n"/>
      <c r="I3770" s="19" t="n"/>
      <c r="J3770" s="34">
        <f>IF(A3770="","",H3770+I3770)</f>
        <v/>
      </c>
      <c r="K3770" s="14" t="n"/>
      <c r="L3770" s="14" t="n"/>
      <c r="M3770" s="14" t="n"/>
      <c r="N3770" s="14" t="n"/>
      <c r="O3770" s="20">
        <f>IF(A3770="","",SUMPRODUCT((A3770&gt;=Setup!$C$19:$C$30)*(A3770&lt;=Setup!$D$19:$D$30)*Setup!$A$19:$A$30))</f>
        <v/>
      </c>
      <c r="P3770" s="34">
        <f>IF(A3770="","",IF(OR(F3770="Standard domestic 15% (Box 7)",F3770="Import - VAT paid at customs (Box 8)",F3770="Import - Reverse charge (Box 9)"),ROUND(H3770*Setup!$B$9,2),0))</f>
        <v/>
      </c>
      <c r="Q3770" s="34">
        <f>IF(A3770="","",I3770-P3770)</f>
        <v/>
      </c>
      <c r="R3770" s="34">
        <f>IF(A3770="","",IF(L3770="Yes",I3770,0))</f>
        <v/>
      </c>
      <c r="S3770" s="34">
        <f>IF(A3770="","",IF(AND(L3770="Yes",K3770="Yes",NOT(ISNUMBER(SEARCH("blocked",G3770))),OR(F3770="Standard domestic 15% (Box 7)",F3770="Import - VAT paid at customs (Box 8)",F3770="Import - Reverse charge (Box 9)"),OR(F3770&lt;&gt;"Standard domestic 15% (Box 7)",AND(LEN(D3770)=15,LEFT(D3770,1)="3",RIGHT(D3770,1)="3",ISNUMBER(--D3770)))),I3770,0))</f>
        <v/>
      </c>
      <c r="T3770" s="34">
        <f>IF(A3770="","",R3770-S3770)</f>
        <v/>
      </c>
      <c r="U3770" s="23">
        <f>IF(A3770="","",IF(O3770=0,"Outside audit periods; ","")&amp;IF(F3770="","No VAT category; ","")&amp;IF(ABS(Q3770)&gt;Setup!$B$10,"VAT ≠ 15% × net; ","")&amp;IF(AND(F3770="Standard domestic 15% (Box 7)",NOT(AND(LEN(D3770)=15,LEFT(D3770,1)="3",RIGHT(D3770,1)="3",ISNUMBER(--D3770)))),"Invalid/missing supplier VAT no; ","")&amp;IF(AND(L3770="Yes",K3770&lt;&gt;"Yes"),"VAT claimed without valid tax invoice; ","")&amp;IF(AND(L3770="Yes",ISNUMBER(SEARCH("blocked",G3770))),"Blocked input VAT claimed; ","")&amp;IF(AND(F3770="Import - VAT paid at customs (Box 8)",M3770=""),"Customs declaration no missing; ","")&amp;IF(AND(F3770="Import - Reverse charge (Box 9)",E3770="Saudi Arabia"),"RCM used for a local supplier; ","")&amp;IF(AND(L3770="Yes",NOT(OR(F3770="Standard domestic 15% (Box 7)",F3770="Import - VAT paid at customs (Box 8)",F3770="Import - Reverse charge (Box 9)"))),"VAT claimed on non-taxable category; ",""))</f>
        <v/>
      </c>
    </row>
    <row r="3771">
      <c r="A3771" s="17" t="n"/>
      <c r="B3771" s="14" t="n"/>
      <c r="C3771" s="14" t="n"/>
      <c r="D3771" s="16" t="n"/>
      <c r="E3771" s="14" t="n"/>
      <c r="F3771" s="14" t="n"/>
      <c r="G3771" s="14" t="n"/>
      <c r="H3771" s="19" t="n"/>
      <c r="I3771" s="19" t="n"/>
      <c r="J3771" s="34">
        <f>IF(A3771="","",H3771+I3771)</f>
        <v/>
      </c>
      <c r="K3771" s="14" t="n"/>
      <c r="L3771" s="14" t="n"/>
      <c r="M3771" s="14" t="n"/>
      <c r="N3771" s="14" t="n"/>
      <c r="O3771" s="20">
        <f>IF(A3771="","",SUMPRODUCT((A3771&gt;=Setup!$C$19:$C$30)*(A3771&lt;=Setup!$D$19:$D$30)*Setup!$A$19:$A$30))</f>
        <v/>
      </c>
      <c r="P3771" s="34">
        <f>IF(A3771="","",IF(OR(F3771="Standard domestic 15% (Box 7)",F3771="Import - VAT paid at customs (Box 8)",F3771="Import - Reverse charge (Box 9)"),ROUND(H3771*Setup!$B$9,2),0))</f>
        <v/>
      </c>
      <c r="Q3771" s="34">
        <f>IF(A3771="","",I3771-P3771)</f>
        <v/>
      </c>
      <c r="R3771" s="34">
        <f>IF(A3771="","",IF(L3771="Yes",I3771,0))</f>
        <v/>
      </c>
      <c r="S3771" s="34">
        <f>IF(A3771="","",IF(AND(L3771="Yes",K3771="Yes",NOT(ISNUMBER(SEARCH("blocked",G3771))),OR(F3771="Standard domestic 15% (Box 7)",F3771="Import - VAT paid at customs (Box 8)",F3771="Import - Reverse charge (Box 9)"),OR(F3771&lt;&gt;"Standard domestic 15% (Box 7)",AND(LEN(D3771)=15,LEFT(D3771,1)="3",RIGHT(D3771,1)="3",ISNUMBER(--D3771)))),I3771,0))</f>
        <v/>
      </c>
      <c r="T3771" s="34">
        <f>IF(A3771="","",R3771-S3771)</f>
        <v/>
      </c>
      <c r="U3771" s="23">
        <f>IF(A3771="","",IF(O3771=0,"Outside audit periods; ","")&amp;IF(F3771="","No VAT category; ","")&amp;IF(ABS(Q3771)&gt;Setup!$B$10,"VAT ≠ 15% × net; ","")&amp;IF(AND(F3771="Standard domestic 15% (Box 7)",NOT(AND(LEN(D3771)=15,LEFT(D3771,1)="3",RIGHT(D3771,1)="3",ISNUMBER(--D3771)))),"Invalid/missing supplier VAT no; ","")&amp;IF(AND(L3771="Yes",K3771&lt;&gt;"Yes"),"VAT claimed without valid tax invoice; ","")&amp;IF(AND(L3771="Yes",ISNUMBER(SEARCH("blocked",G3771))),"Blocked input VAT claimed; ","")&amp;IF(AND(F3771="Import - VAT paid at customs (Box 8)",M3771=""),"Customs declaration no missing; ","")&amp;IF(AND(F3771="Import - Reverse charge (Box 9)",E3771="Saudi Arabia"),"RCM used for a local supplier; ","")&amp;IF(AND(L3771="Yes",NOT(OR(F3771="Standard domestic 15% (Box 7)",F3771="Import - VAT paid at customs (Box 8)",F3771="Import - Reverse charge (Box 9)"))),"VAT claimed on non-taxable category; ",""))</f>
        <v/>
      </c>
    </row>
    <row r="3772">
      <c r="A3772" s="17" t="n"/>
      <c r="B3772" s="14" t="n"/>
      <c r="C3772" s="14" t="n"/>
      <c r="D3772" s="16" t="n"/>
      <c r="E3772" s="14" t="n"/>
      <c r="F3772" s="14" t="n"/>
      <c r="G3772" s="14" t="n"/>
      <c r="H3772" s="19" t="n"/>
      <c r="I3772" s="19" t="n"/>
      <c r="J3772" s="34">
        <f>IF(A3772="","",H3772+I3772)</f>
        <v/>
      </c>
      <c r="K3772" s="14" t="n"/>
      <c r="L3772" s="14" t="n"/>
      <c r="M3772" s="14" t="n"/>
      <c r="N3772" s="14" t="n"/>
      <c r="O3772" s="20">
        <f>IF(A3772="","",SUMPRODUCT((A3772&gt;=Setup!$C$19:$C$30)*(A3772&lt;=Setup!$D$19:$D$30)*Setup!$A$19:$A$30))</f>
        <v/>
      </c>
      <c r="P3772" s="34">
        <f>IF(A3772="","",IF(OR(F3772="Standard domestic 15% (Box 7)",F3772="Import - VAT paid at customs (Box 8)",F3772="Import - Reverse charge (Box 9)"),ROUND(H3772*Setup!$B$9,2),0))</f>
        <v/>
      </c>
      <c r="Q3772" s="34">
        <f>IF(A3772="","",I3772-P3772)</f>
        <v/>
      </c>
      <c r="R3772" s="34">
        <f>IF(A3772="","",IF(L3772="Yes",I3772,0))</f>
        <v/>
      </c>
      <c r="S3772" s="34">
        <f>IF(A3772="","",IF(AND(L3772="Yes",K3772="Yes",NOT(ISNUMBER(SEARCH("blocked",G3772))),OR(F3772="Standard domestic 15% (Box 7)",F3772="Import - VAT paid at customs (Box 8)",F3772="Import - Reverse charge (Box 9)"),OR(F3772&lt;&gt;"Standard domestic 15% (Box 7)",AND(LEN(D3772)=15,LEFT(D3772,1)="3",RIGHT(D3772,1)="3",ISNUMBER(--D3772)))),I3772,0))</f>
        <v/>
      </c>
      <c r="T3772" s="34">
        <f>IF(A3772="","",R3772-S3772)</f>
        <v/>
      </c>
      <c r="U3772" s="23">
        <f>IF(A3772="","",IF(O3772=0,"Outside audit periods; ","")&amp;IF(F3772="","No VAT category; ","")&amp;IF(ABS(Q3772)&gt;Setup!$B$10,"VAT ≠ 15% × net; ","")&amp;IF(AND(F3772="Standard domestic 15% (Box 7)",NOT(AND(LEN(D3772)=15,LEFT(D3772,1)="3",RIGHT(D3772,1)="3",ISNUMBER(--D3772)))),"Invalid/missing supplier VAT no; ","")&amp;IF(AND(L3772="Yes",K3772&lt;&gt;"Yes"),"VAT claimed without valid tax invoice; ","")&amp;IF(AND(L3772="Yes",ISNUMBER(SEARCH("blocked",G3772))),"Blocked input VAT claimed; ","")&amp;IF(AND(F3772="Import - VAT paid at customs (Box 8)",M3772=""),"Customs declaration no missing; ","")&amp;IF(AND(F3772="Import - Reverse charge (Box 9)",E3772="Saudi Arabia"),"RCM used for a local supplier; ","")&amp;IF(AND(L3772="Yes",NOT(OR(F3772="Standard domestic 15% (Box 7)",F3772="Import - VAT paid at customs (Box 8)",F3772="Import - Reverse charge (Box 9)"))),"VAT claimed on non-taxable category; ",""))</f>
        <v/>
      </c>
    </row>
    <row r="3773">
      <c r="A3773" s="17" t="n"/>
      <c r="B3773" s="14" t="n"/>
      <c r="C3773" s="14" t="n"/>
      <c r="D3773" s="16" t="n"/>
      <c r="E3773" s="14" t="n"/>
      <c r="F3773" s="14" t="n"/>
      <c r="G3773" s="14" t="n"/>
      <c r="H3773" s="19" t="n"/>
      <c r="I3773" s="19" t="n"/>
      <c r="J3773" s="34">
        <f>IF(A3773="","",H3773+I3773)</f>
        <v/>
      </c>
      <c r="K3773" s="14" t="n"/>
      <c r="L3773" s="14" t="n"/>
      <c r="M3773" s="14" t="n"/>
      <c r="N3773" s="14" t="n"/>
      <c r="O3773" s="20">
        <f>IF(A3773="","",SUMPRODUCT((A3773&gt;=Setup!$C$19:$C$30)*(A3773&lt;=Setup!$D$19:$D$30)*Setup!$A$19:$A$30))</f>
        <v/>
      </c>
      <c r="P3773" s="34">
        <f>IF(A3773="","",IF(OR(F3773="Standard domestic 15% (Box 7)",F3773="Import - VAT paid at customs (Box 8)",F3773="Import - Reverse charge (Box 9)"),ROUND(H3773*Setup!$B$9,2),0))</f>
        <v/>
      </c>
      <c r="Q3773" s="34">
        <f>IF(A3773="","",I3773-P3773)</f>
        <v/>
      </c>
      <c r="R3773" s="34">
        <f>IF(A3773="","",IF(L3773="Yes",I3773,0))</f>
        <v/>
      </c>
      <c r="S3773" s="34">
        <f>IF(A3773="","",IF(AND(L3773="Yes",K3773="Yes",NOT(ISNUMBER(SEARCH("blocked",G3773))),OR(F3773="Standard domestic 15% (Box 7)",F3773="Import - VAT paid at customs (Box 8)",F3773="Import - Reverse charge (Box 9)"),OR(F3773&lt;&gt;"Standard domestic 15% (Box 7)",AND(LEN(D3773)=15,LEFT(D3773,1)="3",RIGHT(D3773,1)="3",ISNUMBER(--D3773)))),I3773,0))</f>
        <v/>
      </c>
      <c r="T3773" s="34">
        <f>IF(A3773="","",R3773-S3773)</f>
        <v/>
      </c>
      <c r="U3773" s="23">
        <f>IF(A3773="","",IF(O3773=0,"Outside audit periods; ","")&amp;IF(F3773="","No VAT category; ","")&amp;IF(ABS(Q3773)&gt;Setup!$B$10,"VAT ≠ 15% × net; ","")&amp;IF(AND(F3773="Standard domestic 15% (Box 7)",NOT(AND(LEN(D3773)=15,LEFT(D3773,1)="3",RIGHT(D3773,1)="3",ISNUMBER(--D3773)))),"Invalid/missing supplier VAT no; ","")&amp;IF(AND(L3773="Yes",K3773&lt;&gt;"Yes"),"VAT claimed without valid tax invoice; ","")&amp;IF(AND(L3773="Yes",ISNUMBER(SEARCH("blocked",G3773))),"Blocked input VAT claimed; ","")&amp;IF(AND(F3773="Import - VAT paid at customs (Box 8)",M3773=""),"Customs declaration no missing; ","")&amp;IF(AND(F3773="Import - Reverse charge (Box 9)",E3773="Saudi Arabia"),"RCM used for a local supplier; ","")&amp;IF(AND(L3773="Yes",NOT(OR(F3773="Standard domestic 15% (Box 7)",F3773="Import - VAT paid at customs (Box 8)",F3773="Import - Reverse charge (Box 9)"))),"VAT claimed on non-taxable category; ",""))</f>
        <v/>
      </c>
    </row>
    <row r="3774">
      <c r="A3774" s="17" t="n"/>
      <c r="B3774" s="14" t="n"/>
      <c r="C3774" s="14" t="n"/>
      <c r="D3774" s="16" t="n"/>
      <c r="E3774" s="14" t="n"/>
      <c r="F3774" s="14" t="n"/>
      <c r="G3774" s="14" t="n"/>
      <c r="H3774" s="19" t="n"/>
      <c r="I3774" s="19" t="n"/>
      <c r="J3774" s="34">
        <f>IF(A3774="","",H3774+I3774)</f>
        <v/>
      </c>
      <c r="K3774" s="14" t="n"/>
      <c r="L3774" s="14" t="n"/>
      <c r="M3774" s="14" t="n"/>
      <c r="N3774" s="14" t="n"/>
      <c r="O3774" s="20">
        <f>IF(A3774="","",SUMPRODUCT((A3774&gt;=Setup!$C$19:$C$30)*(A3774&lt;=Setup!$D$19:$D$30)*Setup!$A$19:$A$30))</f>
        <v/>
      </c>
      <c r="P3774" s="34">
        <f>IF(A3774="","",IF(OR(F3774="Standard domestic 15% (Box 7)",F3774="Import - VAT paid at customs (Box 8)",F3774="Import - Reverse charge (Box 9)"),ROUND(H3774*Setup!$B$9,2),0))</f>
        <v/>
      </c>
      <c r="Q3774" s="34">
        <f>IF(A3774="","",I3774-P3774)</f>
        <v/>
      </c>
      <c r="R3774" s="34">
        <f>IF(A3774="","",IF(L3774="Yes",I3774,0))</f>
        <v/>
      </c>
      <c r="S3774" s="34">
        <f>IF(A3774="","",IF(AND(L3774="Yes",K3774="Yes",NOT(ISNUMBER(SEARCH("blocked",G3774))),OR(F3774="Standard domestic 15% (Box 7)",F3774="Import - VAT paid at customs (Box 8)",F3774="Import - Reverse charge (Box 9)"),OR(F3774&lt;&gt;"Standard domestic 15% (Box 7)",AND(LEN(D3774)=15,LEFT(D3774,1)="3",RIGHT(D3774,1)="3",ISNUMBER(--D3774)))),I3774,0))</f>
        <v/>
      </c>
      <c r="T3774" s="34">
        <f>IF(A3774="","",R3774-S3774)</f>
        <v/>
      </c>
      <c r="U3774" s="23">
        <f>IF(A3774="","",IF(O3774=0,"Outside audit periods; ","")&amp;IF(F3774="","No VAT category; ","")&amp;IF(ABS(Q3774)&gt;Setup!$B$10,"VAT ≠ 15% × net; ","")&amp;IF(AND(F3774="Standard domestic 15% (Box 7)",NOT(AND(LEN(D3774)=15,LEFT(D3774,1)="3",RIGHT(D3774,1)="3",ISNUMBER(--D3774)))),"Invalid/missing supplier VAT no; ","")&amp;IF(AND(L3774="Yes",K3774&lt;&gt;"Yes"),"VAT claimed without valid tax invoice; ","")&amp;IF(AND(L3774="Yes",ISNUMBER(SEARCH("blocked",G3774))),"Blocked input VAT claimed; ","")&amp;IF(AND(F3774="Import - VAT paid at customs (Box 8)",M3774=""),"Customs declaration no missing; ","")&amp;IF(AND(F3774="Import - Reverse charge (Box 9)",E3774="Saudi Arabia"),"RCM used for a local supplier; ","")&amp;IF(AND(L3774="Yes",NOT(OR(F3774="Standard domestic 15% (Box 7)",F3774="Import - VAT paid at customs (Box 8)",F3774="Import - Reverse charge (Box 9)"))),"VAT claimed on non-taxable category; ",""))</f>
        <v/>
      </c>
    </row>
    <row r="3775">
      <c r="A3775" s="17" t="n"/>
      <c r="B3775" s="14" t="n"/>
      <c r="C3775" s="14" t="n"/>
      <c r="D3775" s="16" t="n"/>
      <c r="E3775" s="14" t="n"/>
      <c r="F3775" s="14" t="n"/>
      <c r="G3775" s="14" t="n"/>
      <c r="H3775" s="19" t="n"/>
      <c r="I3775" s="19" t="n"/>
      <c r="J3775" s="34">
        <f>IF(A3775="","",H3775+I3775)</f>
        <v/>
      </c>
      <c r="K3775" s="14" t="n"/>
      <c r="L3775" s="14" t="n"/>
      <c r="M3775" s="14" t="n"/>
      <c r="N3775" s="14" t="n"/>
      <c r="O3775" s="20">
        <f>IF(A3775="","",SUMPRODUCT((A3775&gt;=Setup!$C$19:$C$30)*(A3775&lt;=Setup!$D$19:$D$30)*Setup!$A$19:$A$30))</f>
        <v/>
      </c>
      <c r="P3775" s="34">
        <f>IF(A3775="","",IF(OR(F3775="Standard domestic 15% (Box 7)",F3775="Import - VAT paid at customs (Box 8)",F3775="Import - Reverse charge (Box 9)"),ROUND(H3775*Setup!$B$9,2),0))</f>
        <v/>
      </c>
      <c r="Q3775" s="34">
        <f>IF(A3775="","",I3775-P3775)</f>
        <v/>
      </c>
      <c r="R3775" s="34">
        <f>IF(A3775="","",IF(L3775="Yes",I3775,0))</f>
        <v/>
      </c>
      <c r="S3775" s="34">
        <f>IF(A3775="","",IF(AND(L3775="Yes",K3775="Yes",NOT(ISNUMBER(SEARCH("blocked",G3775))),OR(F3775="Standard domestic 15% (Box 7)",F3775="Import - VAT paid at customs (Box 8)",F3775="Import - Reverse charge (Box 9)"),OR(F3775&lt;&gt;"Standard domestic 15% (Box 7)",AND(LEN(D3775)=15,LEFT(D3775,1)="3",RIGHT(D3775,1)="3",ISNUMBER(--D3775)))),I3775,0))</f>
        <v/>
      </c>
      <c r="T3775" s="34">
        <f>IF(A3775="","",R3775-S3775)</f>
        <v/>
      </c>
      <c r="U3775" s="23">
        <f>IF(A3775="","",IF(O3775=0,"Outside audit periods; ","")&amp;IF(F3775="","No VAT category; ","")&amp;IF(ABS(Q3775)&gt;Setup!$B$10,"VAT ≠ 15% × net; ","")&amp;IF(AND(F3775="Standard domestic 15% (Box 7)",NOT(AND(LEN(D3775)=15,LEFT(D3775,1)="3",RIGHT(D3775,1)="3",ISNUMBER(--D3775)))),"Invalid/missing supplier VAT no; ","")&amp;IF(AND(L3775="Yes",K3775&lt;&gt;"Yes"),"VAT claimed without valid tax invoice; ","")&amp;IF(AND(L3775="Yes",ISNUMBER(SEARCH("blocked",G3775))),"Blocked input VAT claimed; ","")&amp;IF(AND(F3775="Import - VAT paid at customs (Box 8)",M3775=""),"Customs declaration no missing; ","")&amp;IF(AND(F3775="Import - Reverse charge (Box 9)",E3775="Saudi Arabia"),"RCM used for a local supplier; ","")&amp;IF(AND(L3775="Yes",NOT(OR(F3775="Standard domestic 15% (Box 7)",F3775="Import - VAT paid at customs (Box 8)",F3775="Import - Reverse charge (Box 9)"))),"VAT claimed on non-taxable category; ",""))</f>
        <v/>
      </c>
    </row>
    <row r="3776">
      <c r="A3776" s="17" t="n"/>
      <c r="B3776" s="14" t="n"/>
      <c r="C3776" s="14" t="n"/>
      <c r="D3776" s="16" t="n"/>
      <c r="E3776" s="14" t="n"/>
      <c r="F3776" s="14" t="n"/>
      <c r="G3776" s="14" t="n"/>
      <c r="H3776" s="19" t="n"/>
      <c r="I3776" s="19" t="n"/>
      <c r="J3776" s="34">
        <f>IF(A3776="","",H3776+I3776)</f>
        <v/>
      </c>
      <c r="K3776" s="14" t="n"/>
      <c r="L3776" s="14" t="n"/>
      <c r="M3776" s="14" t="n"/>
      <c r="N3776" s="14" t="n"/>
      <c r="O3776" s="20">
        <f>IF(A3776="","",SUMPRODUCT((A3776&gt;=Setup!$C$19:$C$30)*(A3776&lt;=Setup!$D$19:$D$30)*Setup!$A$19:$A$30))</f>
        <v/>
      </c>
      <c r="P3776" s="34">
        <f>IF(A3776="","",IF(OR(F3776="Standard domestic 15% (Box 7)",F3776="Import - VAT paid at customs (Box 8)",F3776="Import - Reverse charge (Box 9)"),ROUND(H3776*Setup!$B$9,2),0))</f>
        <v/>
      </c>
      <c r="Q3776" s="34">
        <f>IF(A3776="","",I3776-P3776)</f>
        <v/>
      </c>
      <c r="R3776" s="34">
        <f>IF(A3776="","",IF(L3776="Yes",I3776,0))</f>
        <v/>
      </c>
      <c r="S3776" s="34">
        <f>IF(A3776="","",IF(AND(L3776="Yes",K3776="Yes",NOT(ISNUMBER(SEARCH("blocked",G3776))),OR(F3776="Standard domestic 15% (Box 7)",F3776="Import - VAT paid at customs (Box 8)",F3776="Import - Reverse charge (Box 9)"),OR(F3776&lt;&gt;"Standard domestic 15% (Box 7)",AND(LEN(D3776)=15,LEFT(D3776,1)="3",RIGHT(D3776,1)="3",ISNUMBER(--D3776)))),I3776,0))</f>
        <v/>
      </c>
      <c r="T3776" s="34">
        <f>IF(A3776="","",R3776-S3776)</f>
        <v/>
      </c>
      <c r="U3776" s="23">
        <f>IF(A3776="","",IF(O3776=0,"Outside audit periods; ","")&amp;IF(F3776="","No VAT category; ","")&amp;IF(ABS(Q3776)&gt;Setup!$B$10,"VAT ≠ 15% × net; ","")&amp;IF(AND(F3776="Standard domestic 15% (Box 7)",NOT(AND(LEN(D3776)=15,LEFT(D3776,1)="3",RIGHT(D3776,1)="3",ISNUMBER(--D3776)))),"Invalid/missing supplier VAT no; ","")&amp;IF(AND(L3776="Yes",K3776&lt;&gt;"Yes"),"VAT claimed without valid tax invoice; ","")&amp;IF(AND(L3776="Yes",ISNUMBER(SEARCH("blocked",G3776))),"Blocked input VAT claimed; ","")&amp;IF(AND(F3776="Import - VAT paid at customs (Box 8)",M3776=""),"Customs declaration no missing; ","")&amp;IF(AND(F3776="Import - Reverse charge (Box 9)",E3776="Saudi Arabia"),"RCM used for a local supplier; ","")&amp;IF(AND(L3776="Yes",NOT(OR(F3776="Standard domestic 15% (Box 7)",F3776="Import - VAT paid at customs (Box 8)",F3776="Import - Reverse charge (Box 9)"))),"VAT claimed on non-taxable category; ",""))</f>
        <v/>
      </c>
    </row>
    <row r="3777">
      <c r="A3777" s="17" t="n"/>
      <c r="B3777" s="14" t="n"/>
      <c r="C3777" s="14" t="n"/>
      <c r="D3777" s="16" t="n"/>
      <c r="E3777" s="14" t="n"/>
      <c r="F3777" s="14" t="n"/>
      <c r="G3777" s="14" t="n"/>
      <c r="H3777" s="19" t="n"/>
      <c r="I3777" s="19" t="n"/>
      <c r="J3777" s="34">
        <f>IF(A3777="","",H3777+I3777)</f>
        <v/>
      </c>
      <c r="K3777" s="14" t="n"/>
      <c r="L3777" s="14" t="n"/>
      <c r="M3777" s="14" t="n"/>
      <c r="N3777" s="14" t="n"/>
      <c r="O3777" s="20">
        <f>IF(A3777="","",SUMPRODUCT((A3777&gt;=Setup!$C$19:$C$30)*(A3777&lt;=Setup!$D$19:$D$30)*Setup!$A$19:$A$30))</f>
        <v/>
      </c>
      <c r="P3777" s="34">
        <f>IF(A3777="","",IF(OR(F3777="Standard domestic 15% (Box 7)",F3777="Import - VAT paid at customs (Box 8)",F3777="Import - Reverse charge (Box 9)"),ROUND(H3777*Setup!$B$9,2),0))</f>
        <v/>
      </c>
      <c r="Q3777" s="34">
        <f>IF(A3777="","",I3777-P3777)</f>
        <v/>
      </c>
      <c r="R3777" s="34">
        <f>IF(A3777="","",IF(L3777="Yes",I3777,0))</f>
        <v/>
      </c>
      <c r="S3777" s="34">
        <f>IF(A3777="","",IF(AND(L3777="Yes",K3777="Yes",NOT(ISNUMBER(SEARCH("blocked",G3777))),OR(F3777="Standard domestic 15% (Box 7)",F3777="Import - VAT paid at customs (Box 8)",F3777="Import - Reverse charge (Box 9)"),OR(F3777&lt;&gt;"Standard domestic 15% (Box 7)",AND(LEN(D3777)=15,LEFT(D3777,1)="3",RIGHT(D3777,1)="3",ISNUMBER(--D3777)))),I3777,0))</f>
        <v/>
      </c>
      <c r="T3777" s="34">
        <f>IF(A3777="","",R3777-S3777)</f>
        <v/>
      </c>
      <c r="U3777" s="23">
        <f>IF(A3777="","",IF(O3777=0,"Outside audit periods; ","")&amp;IF(F3777="","No VAT category; ","")&amp;IF(ABS(Q3777)&gt;Setup!$B$10,"VAT ≠ 15% × net; ","")&amp;IF(AND(F3777="Standard domestic 15% (Box 7)",NOT(AND(LEN(D3777)=15,LEFT(D3777,1)="3",RIGHT(D3777,1)="3",ISNUMBER(--D3777)))),"Invalid/missing supplier VAT no; ","")&amp;IF(AND(L3777="Yes",K3777&lt;&gt;"Yes"),"VAT claimed without valid tax invoice; ","")&amp;IF(AND(L3777="Yes",ISNUMBER(SEARCH("blocked",G3777))),"Blocked input VAT claimed; ","")&amp;IF(AND(F3777="Import - VAT paid at customs (Box 8)",M3777=""),"Customs declaration no missing; ","")&amp;IF(AND(F3777="Import - Reverse charge (Box 9)",E3777="Saudi Arabia"),"RCM used for a local supplier; ","")&amp;IF(AND(L3777="Yes",NOT(OR(F3777="Standard domestic 15% (Box 7)",F3777="Import - VAT paid at customs (Box 8)",F3777="Import - Reverse charge (Box 9)"))),"VAT claimed on non-taxable category; ",""))</f>
        <v/>
      </c>
    </row>
    <row r="3778">
      <c r="A3778" s="17" t="n"/>
      <c r="B3778" s="14" t="n"/>
      <c r="C3778" s="14" t="n"/>
      <c r="D3778" s="16" t="n"/>
      <c r="E3778" s="14" t="n"/>
      <c r="F3778" s="14" t="n"/>
      <c r="G3778" s="14" t="n"/>
      <c r="H3778" s="19" t="n"/>
      <c r="I3778" s="19" t="n"/>
      <c r="J3778" s="34">
        <f>IF(A3778="","",H3778+I3778)</f>
        <v/>
      </c>
      <c r="K3778" s="14" t="n"/>
      <c r="L3778" s="14" t="n"/>
      <c r="M3778" s="14" t="n"/>
      <c r="N3778" s="14" t="n"/>
      <c r="O3778" s="20">
        <f>IF(A3778="","",SUMPRODUCT((A3778&gt;=Setup!$C$19:$C$30)*(A3778&lt;=Setup!$D$19:$D$30)*Setup!$A$19:$A$30))</f>
        <v/>
      </c>
      <c r="P3778" s="34">
        <f>IF(A3778="","",IF(OR(F3778="Standard domestic 15% (Box 7)",F3778="Import - VAT paid at customs (Box 8)",F3778="Import - Reverse charge (Box 9)"),ROUND(H3778*Setup!$B$9,2),0))</f>
        <v/>
      </c>
      <c r="Q3778" s="34">
        <f>IF(A3778="","",I3778-P3778)</f>
        <v/>
      </c>
      <c r="R3778" s="34">
        <f>IF(A3778="","",IF(L3778="Yes",I3778,0))</f>
        <v/>
      </c>
      <c r="S3778" s="34">
        <f>IF(A3778="","",IF(AND(L3778="Yes",K3778="Yes",NOT(ISNUMBER(SEARCH("blocked",G3778))),OR(F3778="Standard domestic 15% (Box 7)",F3778="Import - VAT paid at customs (Box 8)",F3778="Import - Reverse charge (Box 9)"),OR(F3778&lt;&gt;"Standard domestic 15% (Box 7)",AND(LEN(D3778)=15,LEFT(D3778,1)="3",RIGHT(D3778,1)="3",ISNUMBER(--D3778)))),I3778,0))</f>
        <v/>
      </c>
      <c r="T3778" s="34">
        <f>IF(A3778="","",R3778-S3778)</f>
        <v/>
      </c>
      <c r="U3778" s="23">
        <f>IF(A3778="","",IF(O3778=0,"Outside audit periods; ","")&amp;IF(F3778="","No VAT category; ","")&amp;IF(ABS(Q3778)&gt;Setup!$B$10,"VAT ≠ 15% × net; ","")&amp;IF(AND(F3778="Standard domestic 15% (Box 7)",NOT(AND(LEN(D3778)=15,LEFT(D3778,1)="3",RIGHT(D3778,1)="3",ISNUMBER(--D3778)))),"Invalid/missing supplier VAT no; ","")&amp;IF(AND(L3778="Yes",K3778&lt;&gt;"Yes"),"VAT claimed without valid tax invoice; ","")&amp;IF(AND(L3778="Yes",ISNUMBER(SEARCH("blocked",G3778))),"Blocked input VAT claimed; ","")&amp;IF(AND(F3778="Import - VAT paid at customs (Box 8)",M3778=""),"Customs declaration no missing; ","")&amp;IF(AND(F3778="Import - Reverse charge (Box 9)",E3778="Saudi Arabia"),"RCM used for a local supplier; ","")&amp;IF(AND(L3778="Yes",NOT(OR(F3778="Standard domestic 15% (Box 7)",F3778="Import - VAT paid at customs (Box 8)",F3778="Import - Reverse charge (Box 9)"))),"VAT claimed on non-taxable category; ",""))</f>
        <v/>
      </c>
    </row>
    <row r="3779">
      <c r="A3779" s="17" t="n"/>
      <c r="B3779" s="14" t="n"/>
      <c r="C3779" s="14" t="n"/>
      <c r="D3779" s="16" t="n"/>
      <c r="E3779" s="14" t="n"/>
      <c r="F3779" s="14" t="n"/>
      <c r="G3779" s="14" t="n"/>
      <c r="H3779" s="19" t="n"/>
      <c r="I3779" s="19" t="n"/>
      <c r="J3779" s="34">
        <f>IF(A3779="","",H3779+I3779)</f>
        <v/>
      </c>
      <c r="K3779" s="14" t="n"/>
      <c r="L3779" s="14" t="n"/>
      <c r="M3779" s="14" t="n"/>
      <c r="N3779" s="14" t="n"/>
      <c r="O3779" s="20">
        <f>IF(A3779="","",SUMPRODUCT((A3779&gt;=Setup!$C$19:$C$30)*(A3779&lt;=Setup!$D$19:$D$30)*Setup!$A$19:$A$30))</f>
        <v/>
      </c>
      <c r="P3779" s="34">
        <f>IF(A3779="","",IF(OR(F3779="Standard domestic 15% (Box 7)",F3779="Import - VAT paid at customs (Box 8)",F3779="Import - Reverse charge (Box 9)"),ROUND(H3779*Setup!$B$9,2),0))</f>
        <v/>
      </c>
      <c r="Q3779" s="34">
        <f>IF(A3779="","",I3779-P3779)</f>
        <v/>
      </c>
      <c r="R3779" s="34">
        <f>IF(A3779="","",IF(L3779="Yes",I3779,0))</f>
        <v/>
      </c>
      <c r="S3779" s="34">
        <f>IF(A3779="","",IF(AND(L3779="Yes",K3779="Yes",NOT(ISNUMBER(SEARCH("blocked",G3779))),OR(F3779="Standard domestic 15% (Box 7)",F3779="Import - VAT paid at customs (Box 8)",F3779="Import - Reverse charge (Box 9)"),OR(F3779&lt;&gt;"Standard domestic 15% (Box 7)",AND(LEN(D3779)=15,LEFT(D3779,1)="3",RIGHT(D3779,1)="3",ISNUMBER(--D3779)))),I3779,0))</f>
        <v/>
      </c>
      <c r="T3779" s="34">
        <f>IF(A3779="","",R3779-S3779)</f>
        <v/>
      </c>
      <c r="U3779" s="23">
        <f>IF(A3779="","",IF(O3779=0,"Outside audit periods; ","")&amp;IF(F3779="","No VAT category; ","")&amp;IF(ABS(Q3779)&gt;Setup!$B$10,"VAT ≠ 15% × net; ","")&amp;IF(AND(F3779="Standard domestic 15% (Box 7)",NOT(AND(LEN(D3779)=15,LEFT(D3779,1)="3",RIGHT(D3779,1)="3",ISNUMBER(--D3779)))),"Invalid/missing supplier VAT no; ","")&amp;IF(AND(L3779="Yes",K3779&lt;&gt;"Yes"),"VAT claimed without valid tax invoice; ","")&amp;IF(AND(L3779="Yes",ISNUMBER(SEARCH("blocked",G3779))),"Blocked input VAT claimed; ","")&amp;IF(AND(F3779="Import - VAT paid at customs (Box 8)",M3779=""),"Customs declaration no missing; ","")&amp;IF(AND(F3779="Import - Reverse charge (Box 9)",E3779="Saudi Arabia"),"RCM used for a local supplier; ","")&amp;IF(AND(L3779="Yes",NOT(OR(F3779="Standard domestic 15% (Box 7)",F3779="Import - VAT paid at customs (Box 8)",F3779="Import - Reverse charge (Box 9)"))),"VAT claimed on non-taxable category; ",""))</f>
        <v/>
      </c>
    </row>
    <row r="3780">
      <c r="A3780" s="17" t="n"/>
      <c r="B3780" s="14" t="n"/>
      <c r="C3780" s="14" t="n"/>
      <c r="D3780" s="16" t="n"/>
      <c r="E3780" s="14" t="n"/>
      <c r="F3780" s="14" t="n"/>
      <c r="G3780" s="14" t="n"/>
      <c r="H3780" s="19" t="n"/>
      <c r="I3780" s="19" t="n"/>
      <c r="J3780" s="34">
        <f>IF(A3780="","",H3780+I3780)</f>
        <v/>
      </c>
      <c r="K3780" s="14" t="n"/>
      <c r="L3780" s="14" t="n"/>
      <c r="M3780" s="14" t="n"/>
      <c r="N3780" s="14" t="n"/>
      <c r="O3780" s="20">
        <f>IF(A3780="","",SUMPRODUCT((A3780&gt;=Setup!$C$19:$C$30)*(A3780&lt;=Setup!$D$19:$D$30)*Setup!$A$19:$A$30))</f>
        <v/>
      </c>
      <c r="P3780" s="34">
        <f>IF(A3780="","",IF(OR(F3780="Standard domestic 15% (Box 7)",F3780="Import - VAT paid at customs (Box 8)",F3780="Import - Reverse charge (Box 9)"),ROUND(H3780*Setup!$B$9,2),0))</f>
        <v/>
      </c>
      <c r="Q3780" s="34">
        <f>IF(A3780="","",I3780-P3780)</f>
        <v/>
      </c>
      <c r="R3780" s="34">
        <f>IF(A3780="","",IF(L3780="Yes",I3780,0))</f>
        <v/>
      </c>
      <c r="S3780" s="34">
        <f>IF(A3780="","",IF(AND(L3780="Yes",K3780="Yes",NOT(ISNUMBER(SEARCH("blocked",G3780))),OR(F3780="Standard domestic 15% (Box 7)",F3780="Import - VAT paid at customs (Box 8)",F3780="Import - Reverse charge (Box 9)"),OR(F3780&lt;&gt;"Standard domestic 15% (Box 7)",AND(LEN(D3780)=15,LEFT(D3780,1)="3",RIGHT(D3780,1)="3",ISNUMBER(--D3780)))),I3780,0))</f>
        <v/>
      </c>
      <c r="T3780" s="34">
        <f>IF(A3780="","",R3780-S3780)</f>
        <v/>
      </c>
      <c r="U3780" s="23">
        <f>IF(A3780="","",IF(O3780=0,"Outside audit periods; ","")&amp;IF(F3780="","No VAT category; ","")&amp;IF(ABS(Q3780)&gt;Setup!$B$10,"VAT ≠ 15% × net; ","")&amp;IF(AND(F3780="Standard domestic 15% (Box 7)",NOT(AND(LEN(D3780)=15,LEFT(D3780,1)="3",RIGHT(D3780,1)="3",ISNUMBER(--D3780)))),"Invalid/missing supplier VAT no; ","")&amp;IF(AND(L3780="Yes",K3780&lt;&gt;"Yes"),"VAT claimed without valid tax invoice; ","")&amp;IF(AND(L3780="Yes",ISNUMBER(SEARCH("blocked",G3780))),"Blocked input VAT claimed; ","")&amp;IF(AND(F3780="Import - VAT paid at customs (Box 8)",M3780=""),"Customs declaration no missing; ","")&amp;IF(AND(F3780="Import - Reverse charge (Box 9)",E3780="Saudi Arabia"),"RCM used for a local supplier; ","")&amp;IF(AND(L3780="Yes",NOT(OR(F3780="Standard domestic 15% (Box 7)",F3780="Import - VAT paid at customs (Box 8)",F3780="Import - Reverse charge (Box 9)"))),"VAT claimed on non-taxable category; ",""))</f>
        <v/>
      </c>
    </row>
    <row r="3781">
      <c r="A3781" s="17" t="n"/>
      <c r="B3781" s="14" t="n"/>
      <c r="C3781" s="14" t="n"/>
      <c r="D3781" s="16" t="n"/>
      <c r="E3781" s="14" t="n"/>
      <c r="F3781" s="14" t="n"/>
      <c r="G3781" s="14" t="n"/>
      <c r="H3781" s="19" t="n"/>
      <c r="I3781" s="19" t="n"/>
      <c r="J3781" s="34">
        <f>IF(A3781="","",H3781+I3781)</f>
        <v/>
      </c>
      <c r="K3781" s="14" t="n"/>
      <c r="L3781" s="14" t="n"/>
      <c r="M3781" s="14" t="n"/>
      <c r="N3781" s="14" t="n"/>
      <c r="O3781" s="20">
        <f>IF(A3781="","",SUMPRODUCT((A3781&gt;=Setup!$C$19:$C$30)*(A3781&lt;=Setup!$D$19:$D$30)*Setup!$A$19:$A$30))</f>
        <v/>
      </c>
      <c r="P3781" s="34">
        <f>IF(A3781="","",IF(OR(F3781="Standard domestic 15% (Box 7)",F3781="Import - VAT paid at customs (Box 8)",F3781="Import - Reverse charge (Box 9)"),ROUND(H3781*Setup!$B$9,2),0))</f>
        <v/>
      </c>
      <c r="Q3781" s="34">
        <f>IF(A3781="","",I3781-P3781)</f>
        <v/>
      </c>
      <c r="R3781" s="34">
        <f>IF(A3781="","",IF(L3781="Yes",I3781,0))</f>
        <v/>
      </c>
      <c r="S3781" s="34">
        <f>IF(A3781="","",IF(AND(L3781="Yes",K3781="Yes",NOT(ISNUMBER(SEARCH("blocked",G3781))),OR(F3781="Standard domestic 15% (Box 7)",F3781="Import - VAT paid at customs (Box 8)",F3781="Import - Reverse charge (Box 9)"),OR(F3781&lt;&gt;"Standard domestic 15% (Box 7)",AND(LEN(D3781)=15,LEFT(D3781,1)="3",RIGHT(D3781,1)="3",ISNUMBER(--D3781)))),I3781,0))</f>
        <v/>
      </c>
      <c r="T3781" s="34">
        <f>IF(A3781="","",R3781-S3781)</f>
        <v/>
      </c>
      <c r="U3781" s="23">
        <f>IF(A3781="","",IF(O3781=0,"Outside audit periods; ","")&amp;IF(F3781="","No VAT category; ","")&amp;IF(ABS(Q3781)&gt;Setup!$B$10,"VAT ≠ 15% × net; ","")&amp;IF(AND(F3781="Standard domestic 15% (Box 7)",NOT(AND(LEN(D3781)=15,LEFT(D3781,1)="3",RIGHT(D3781,1)="3",ISNUMBER(--D3781)))),"Invalid/missing supplier VAT no; ","")&amp;IF(AND(L3781="Yes",K3781&lt;&gt;"Yes"),"VAT claimed without valid tax invoice; ","")&amp;IF(AND(L3781="Yes",ISNUMBER(SEARCH("blocked",G3781))),"Blocked input VAT claimed; ","")&amp;IF(AND(F3781="Import - VAT paid at customs (Box 8)",M3781=""),"Customs declaration no missing; ","")&amp;IF(AND(F3781="Import - Reverse charge (Box 9)",E3781="Saudi Arabia"),"RCM used for a local supplier; ","")&amp;IF(AND(L3781="Yes",NOT(OR(F3781="Standard domestic 15% (Box 7)",F3781="Import - VAT paid at customs (Box 8)",F3781="Import - Reverse charge (Box 9)"))),"VAT claimed on non-taxable category; ",""))</f>
        <v/>
      </c>
    </row>
    <row r="3782">
      <c r="A3782" s="17" t="n"/>
      <c r="B3782" s="14" t="n"/>
      <c r="C3782" s="14" t="n"/>
      <c r="D3782" s="16" t="n"/>
      <c r="E3782" s="14" t="n"/>
      <c r="F3782" s="14" t="n"/>
      <c r="G3782" s="14" t="n"/>
      <c r="H3782" s="19" t="n"/>
      <c r="I3782" s="19" t="n"/>
      <c r="J3782" s="34">
        <f>IF(A3782="","",H3782+I3782)</f>
        <v/>
      </c>
      <c r="K3782" s="14" t="n"/>
      <c r="L3782" s="14" t="n"/>
      <c r="M3782" s="14" t="n"/>
      <c r="N3782" s="14" t="n"/>
      <c r="O3782" s="20">
        <f>IF(A3782="","",SUMPRODUCT((A3782&gt;=Setup!$C$19:$C$30)*(A3782&lt;=Setup!$D$19:$D$30)*Setup!$A$19:$A$30))</f>
        <v/>
      </c>
      <c r="P3782" s="34">
        <f>IF(A3782="","",IF(OR(F3782="Standard domestic 15% (Box 7)",F3782="Import - VAT paid at customs (Box 8)",F3782="Import - Reverse charge (Box 9)"),ROUND(H3782*Setup!$B$9,2),0))</f>
        <v/>
      </c>
      <c r="Q3782" s="34">
        <f>IF(A3782="","",I3782-P3782)</f>
        <v/>
      </c>
      <c r="R3782" s="34">
        <f>IF(A3782="","",IF(L3782="Yes",I3782,0))</f>
        <v/>
      </c>
      <c r="S3782" s="34">
        <f>IF(A3782="","",IF(AND(L3782="Yes",K3782="Yes",NOT(ISNUMBER(SEARCH("blocked",G3782))),OR(F3782="Standard domestic 15% (Box 7)",F3782="Import - VAT paid at customs (Box 8)",F3782="Import - Reverse charge (Box 9)"),OR(F3782&lt;&gt;"Standard domestic 15% (Box 7)",AND(LEN(D3782)=15,LEFT(D3782,1)="3",RIGHT(D3782,1)="3",ISNUMBER(--D3782)))),I3782,0))</f>
        <v/>
      </c>
      <c r="T3782" s="34">
        <f>IF(A3782="","",R3782-S3782)</f>
        <v/>
      </c>
      <c r="U3782" s="23">
        <f>IF(A3782="","",IF(O3782=0,"Outside audit periods; ","")&amp;IF(F3782="","No VAT category; ","")&amp;IF(ABS(Q3782)&gt;Setup!$B$10,"VAT ≠ 15% × net; ","")&amp;IF(AND(F3782="Standard domestic 15% (Box 7)",NOT(AND(LEN(D3782)=15,LEFT(D3782,1)="3",RIGHT(D3782,1)="3",ISNUMBER(--D3782)))),"Invalid/missing supplier VAT no; ","")&amp;IF(AND(L3782="Yes",K3782&lt;&gt;"Yes"),"VAT claimed without valid tax invoice; ","")&amp;IF(AND(L3782="Yes",ISNUMBER(SEARCH("blocked",G3782))),"Blocked input VAT claimed; ","")&amp;IF(AND(F3782="Import - VAT paid at customs (Box 8)",M3782=""),"Customs declaration no missing; ","")&amp;IF(AND(F3782="Import - Reverse charge (Box 9)",E3782="Saudi Arabia"),"RCM used for a local supplier; ","")&amp;IF(AND(L3782="Yes",NOT(OR(F3782="Standard domestic 15% (Box 7)",F3782="Import - VAT paid at customs (Box 8)",F3782="Import - Reverse charge (Box 9)"))),"VAT claimed on non-taxable category; ",""))</f>
        <v/>
      </c>
    </row>
    <row r="3783">
      <c r="A3783" s="17" t="n"/>
      <c r="B3783" s="14" t="n"/>
      <c r="C3783" s="14" t="n"/>
      <c r="D3783" s="16" t="n"/>
      <c r="E3783" s="14" t="n"/>
      <c r="F3783" s="14" t="n"/>
      <c r="G3783" s="14" t="n"/>
      <c r="H3783" s="19" t="n"/>
      <c r="I3783" s="19" t="n"/>
      <c r="J3783" s="34">
        <f>IF(A3783="","",H3783+I3783)</f>
        <v/>
      </c>
      <c r="K3783" s="14" t="n"/>
      <c r="L3783" s="14" t="n"/>
      <c r="M3783" s="14" t="n"/>
      <c r="N3783" s="14" t="n"/>
      <c r="O3783" s="20">
        <f>IF(A3783="","",SUMPRODUCT((A3783&gt;=Setup!$C$19:$C$30)*(A3783&lt;=Setup!$D$19:$D$30)*Setup!$A$19:$A$30))</f>
        <v/>
      </c>
      <c r="P3783" s="34">
        <f>IF(A3783="","",IF(OR(F3783="Standard domestic 15% (Box 7)",F3783="Import - VAT paid at customs (Box 8)",F3783="Import - Reverse charge (Box 9)"),ROUND(H3783*Setup!$B$9,2),0))</f>
        <v/>
      </c>
      <c r="Q3783" s="34">
        <f>IF(A3783="","",I3783-P3783)</f>
        <v/>
      </c>
      <c r="R3783" s="34">
        <f>IF(A3783="","",IF(L3783="Yes",I3783,0))</f>
        <v/>
      </c>
      <c r="S3783" s="34">
        <f>IF(A3783="","",IF(AND(L3783="Yes",K3783="Yes",NOT(ISNUMBER(SEARCH("blocked",G3783))),OR(F3783="Standard domestic 15% (Box 7)",F3783="Import - VAT paid at customs (Box 8)",F3783="Import - Reverse charge (Box 9)"),OR(F3783&lt;&gt;"Standard domestic 15% (Box 7)",AND(LEN(D3783)=15,LEFT(D3783,1)="3",RIGHT(D3783,1)="3",ISNUMBER(--D3783)))),I3783,0))</f>
        <v/>
      </c>
      <c r="T3783" s="34">
        <f>IF(A3783="","",R3783-S3783)</f>
        <v/>
      </c>
      <c r="U3783" s="23">
        <f>IF(A3783="","",IF(O3783=0,"Outside audit periods; ","")&amp;IF(F3783="","No VAT category; ","")&amp;IF(ABS(Q3783)&gt;Setup!$B$10,"VAT ≠ 15% × net; ","")&amp;IF(AND(F3783="Standard domestic 15% (Box 7)",NOT(AND(LEN(D3783)=15,LEFT(D3783,1)="3",RIGHT(D3783,1)="3",ISNUMBER(--D3783)))),"Invalid/missing supplier VAT no; ","")&amp;IF(AND(L3783="Yes",K3783&lt;&gt;"Yes"),"VAT claimed without valid tax invoice; ","")&amp;IF(AND(L3783="Yes",ISNUMBER(SEARCH("blocked",G3783))),"Blocked input VAT claimed; ","")&amp;IF(AND(F3783="Import - VAT paid at customs (Box 8)",M3783=""),"Customs declaration no missing; ","")&amp;IF(AND(F3783="Import - Reverse charge (Box 9)",E3783="Saudi Arabia"),"RCM used for a local supplier; ","")&amp;IF(AND(L3783="Yes",NOT(OR(F3783="Standard domestic 15% (Box 7)",F3783="Import - VAT paid at customs (Box 8)",F3783="Import - Reverse charge (Box 9)"))),"VAT claimed on non-taxable category; ",""))</f>
        <v/>
      </c>
    </row>
    <row r="3784">
      <c r="A3784" s="17" t="n"/>
      <c r="B3784" s="14" t="n"/>
      <c r="C3784" s="14" t="n"/>
      <c r="D3784" s="16" t="n"/>
      <c r="E3784" s="14" t="n"/>
      <c r="F3784" s="14" t="n"/>
      <c r="G3784" s="14" t="n"/>
      <c r="H3784" s="19" t="n"/>
      <c r="I3784" s="19" t="n"/>
      <c r="J3784" s="34">
        <f>IF(A3784="","",H3784+I3784)</f>
        <v/>
      </c>
      <c r="K3784" s="14" t="n"/>
      <c r="L3784" s="14" t="n"/>
      <c r="M3784" s="14" t="n"/>
      <c r="N3784" s="14" t="n"/>
      <c r="O3784" s="20">
        <f>IF(A3784="","",SUMPRODUCT((A3784&gt;=Setup!$C$19:$C$30)*(A3784&lt;=Setup!$D$19:$D$30)*Setup!$A$19:$A$30))</f>
        <v/>
      </c>
      <c r="P3784" s="34">
        <f>IF(A3784="","",IF(OR(F3784="Standard domestic 15% (Box 7)",F3784="Import - VAT paid at customs (Box 8)",F3784="Import - Reverse charge (Box 9)"),ROUND(H3784*Setup!$B$9,2),0))</f>
        <v/>
      </c>
      <c r="Q3784" s="34">
        <f>IF(A3784="","",I3784-P3784)</f>
        <v/>
      </c>
      <c r="R3784" s="34">
        <f>IF(A3784="","",IF(L3784="Yes",I3784,0))</f>
        <v/>
      </c>
      <c r="S3784" s="34">
        <f>IF(A3784="","",IF(AND(L3784="Yes",K3784="Yes",NOT(ISNUMBER(SEARCH("blocked",G3784))),OR(F3784="Standard domestic 15% (Box 7)",F3784="Import - VAT paid at customs (Box 8)",F3784="Import - Reverse charge (Box 9)"),OR(F3784&lt;&gt;"Standard domestic 15% (Box 7)",AND(LEN(D3784)=15,LEFT(D3784,1)="3",RIGHT(D3784,1)="3",ISNUMBER(--D3784)))),I3784,0))</f>
        <v/>
      </c>
      <c r="T3784" s="34">
        <f>IF(A3784="","",R3784-S3784)</f>
        <v/>
      </c>
      <c r="U3784" s="23">
        <f>IF(A3784="","",IF(O3784=0,"Outside audit periods; ","")&amp;IF(F3784="","No VAT category; ","")&amp;IF(ABS(Q3784)&gt;Setup!$B$10,"VAT ≠ 15% × net; ","")&amp;IF(AND(F3784="Standard domestic 15% (Box 7)",NOT(AND(LEN(D3784)=15,LEFT(D3784,1)="3",RIGHT(D3784,1)="3",ISNUMBER(--D3784)))),"Invalid/missing supplier VAT no; ","")&amp;IF(AND(L3784="Yes",K3784&lt;&gt;"Yes"),"VAT claimed without valid tax invoice; ","")&amp;IF(AND(L3784="Yes",ISNUMBER(SEARCH("blocked",G3784))),"Blocked input VAT claimed; ","")&amp;IF(AND(F3784="Import - VAT paid at customs (Box 8)",M3784=""),"Customs declaration no missing; ","")&amp;IF(AND(F3784="Import - Reverse charge (Box 9)",E3784="Saudi Arabia"),"RCM used for a local supplier; ","")&amp;IF(AND(L3784="Yes",NOT(OR(F3784="Standard domestic 15% (Box 7)",F3784="Import - VAT paid at customs (Box 8)",F3784="Import - Reverse charge (Box 9)"))),"VAT claimed on non-taxable category; ",""))</f>
        <v/>
      </c>
    </row>
    <row r="3785">
      <c r="A3785" s="17" t="n"/>
      <c r="B3785" s="14" t="n"/>
      <c r="C3785" s="14" t="n"/>
      <c r="D3785" s="16" t="n"/>
      <c r="E3785" s="14" t="n"/>
      <c r="F3785" s="14" t="n"/>
      <c r="G3785" s="14" t="n"/>
      <c r="H3785" s="19" t="n"/>
      <c r="I3785" s="19" t="n"/>
      <c r="J3785" s="34">
        <f>IF(A3785="","",H3785+I3785)</f>
        <v/>
      </c>
      <c r="K3785" s="14" t="n"/>
      <c r="L3785" s="14" t="n"/>
      <c r="M3785" s="14" t="n"/>
      <c r="N3785" s="14" t="n"/>
      <c r="O3785" s="20">
        <f>IF(A3785="","",SUMPRODUCT((A3785&gt;=Setup!$C$19:$C$30)*(A3785&lt;=Setup!$D$19:$D$30)*Setup!$A$19:$A$30))</f>
        <v/>
      </c>
      <c r="P3785" s="34">
        <f>IF(A3785="","",IF(OR(F3785="Standard domestic 15% (Box 7)",F3785="Import - VAT paid at customs (Box 8)",F3785="Import - Reverse charge (Box 9)"),ROUND(H3785*Setup!$B$9,2),0))</f>
        <v/>
      </c>
      <c r="Q3785" s="34">
        <f>IF(A3785="","",I3785-P3785)</f>
        <v/>
      </c>
      <c r="R3785" s="34">
        <f>IF(A3785="","",IF(L3785="Yes",I3785,0))</f>
        <v/>
      </c>
      <c r="S3785" s="34">
        <f>IF(A3785="","",IF(AND(L3785="Yes",K3785="Yes",NOT(ISNUMBER(SEARCH("blocked",G3785))),OR(F3785="Standard domestic 15% (Box 7)",F3785="Import - VAT paid at customs (Box 8)",F3785="Import - Reverse charge (Box 9)"),OR(F3785&lt;&gt;"Standard domestic 15% (Box 7)",AND(LEN(D3785)=15,LEFT(D3785,1)="3",RIGHT(D3785,1)="3",ISNUMBER(--D3785)))),I3785,0))</f>
        <v/>
      </c>
      <c r="T3785" s="34">
        <f>IF(A3785="","",R3785-S3785)</f>
        <v/>
      </c>
      <c r="U3785" s="23">
        <f>IF(A3785="","",IF(O3785=0,"Outside audit periods; ","")&amp;IF(F3785="","No VAT category; ","")&amp;IF(ABS(Q3785)&gt;Setup!$B$10,"VAT ≠ 15% × net; ","")&amp;IF(AND(F3785="Standard domestic 15% (Box 7)",NOT(AND(LEN(D3785)=15,LEFT(D3785,1)="3",RIGHT(D3785,1)="3",ISNUMBER(--D3785)))),"Invalid/missing supplier VAT no; ","")&amp;IF(AND(L3785="Yes",K3785&lt;&gt;"Yes"),"VAT claimed without valid tax invoice; ","")&amp;IF(AND(L3785="Yes",ISNUMBER(SEARCH("blocked",G3785))),"Blocked input VAT claimed; ","")&amp;IF(AND(F3785="Import - VAT paid at customs (Box 8)",M3785=""),"Customs declaration no missing; ","")&amp;IF(AND(F3785="Import - Reverse charge (Box 9)",E3785="Saudi Arabia"),"RCM used for a local supplier; ","")&amp;IF(AND(L3785="Yes",NOT(OR(F3785="Standard domestic 15% (Box 7)",F3785="Import - VAT paid at customs (Box 8)",F3785="Import - Reverse charge (Box 9)"))),"VAT claimed on non-taxable category; ",""))</f>
        <v/>
      </c>
    </row>
    <row r="3786">
      <c r="A3786" s="17" t="n"/>
      <c r="B3786" s="14" t="n"/>
      <c r="C3786" s="14" t="n"/>
      <c r="D3786" s="16" t="n"/>
      <c r="E3786" s="14" t="n"/>
      <c r="F3786" s="14" t="n"/>
      <c r="G3786" s="14" t="n"/>
      <c r="H3786" s="19" t="n"/>
      <c r="I3786" s="19" t="n"/>
      <c r="J3786" s="34">
        <f>IF(A3786="","",H3786+I3786)</f>
        <v/>
      </c>
      <c r="K3786" s="14" t="n"/>
      <c r="L3786" s="14" t="n"/>
      <c r="M3786" s="14" t="n"/>
      <c r="N3786" s="14" t="n"/>
      <c r="O3786" s="20">
        <f>IF(A3786="","",SUMPRODUCT((A3786&gt;=Setup!$C$19:$C$30)*(A3786&lt;=Setup!$D$19:$D$30)*Setup!$A$19:$A$30))</f>
        <v/>
      </c>
      <c r="P3786" s="34">
        <f>IF(A3786="","",IF(OR(F3786="Standard domestic 15% (Box 7)",F3786="Import - VAT paid at customs (Box 8)",F3786="Import - Reverse charge (Box 9)"),ROUND(H3786*Setup!$B$9,2),0))</f>
        <v/>
      </c>
      <c r="Q3786" s="34">
        <f>IF(A3786="","",I3786-P3786)</f>
        <v/>
      </c>
      <c r="R3786" s="34">
        <f>IF(A3786="","",IF(L3786="Yes",I3786,0))</f>
        <v/>
      </c>
      <c r="S3786" s="34">
        <f>IF(A3786="","",IF(AND(L3786="Yes",K3786="Yes",NOT(ISNUMBER(SEARCH("blocked",G3786))),OR(F3786="Standard domestic 15% (Box 7)",F3786="Import - VAT paid at customs (Box 8)",F3786="Import - Reverse charge (Box 9)"),OR(F3786&lt;&gt;"Standard domestic 15% (Box 7)",AND(LEN(D3786)=15,LEFT(D3786,1)="3",RIGHT(D3786,1)="3",ISNUMBER(--D3786)))),I3786,0))</f>
        <v/>
      </c>
      <c r="T3786" s="34">
        <f>IF(A3786="","",R3786-S3786)</f>
        <v/>
      </c>
      <c r="U3786" s="23">
        <f>IF(A3786="","",IF(O3786=0,"Outside audit periods; ","")&amp;IF(F3786="","No VAT category; ","")&amp;IF(ABS(Q3786)&gt;Setup!$B$10,"VAT ≠ 15% × net; ","")&amp;IF(AND(F3786="Standard domestic 15% (Box 7)",NOT(AND(LEN(D3786)=15,LEFT(D3786,1)="3",RIGHT(D3786,1)="3",ISNUMBER(--D3786)))),"Invalid/missing supplier VAT no; ","")&amp;IF(AND(L3786="Yes",K3786&lt;&gt;"Yes"),"VAT claimed without valid tax invoice; ","")&amp;IF(AND(L3786="Yes",ISNUMBER(SEARCH("blocked",G3786))),"Blocked input VAT claimed; ","")&amp;IF(AND(F3786="Import - VAT paid at customs (Box 8)",M3786=""),"Customs declaration no missing; ","")&amp;IF(AND(F3786="Import - Reverse charge (Box 9)",E3786="Saudi Arabia"),"RCM used for a local supplier; ","")&amp;IF(AND(L3786="Yes",NOT(OR(F3786="Standard domestic 15% (Box 7)",F3786="Import - VAT paid at customs (Box 8)",F3786="Import - Reverse charge (Box 9)"))),"VAT claimed on non-taxable category; ",""))</f>
        <v/>
      </c>
    </row>
    <row r="3787">
      <c r="A3787" s="17" t="n"/>
      <c r="B3787" s="14" t="n"/>
      <c r="C3787" s="14" t="n"/>
      <c r="D3787" s="16" t="n"/>
      <c r="E3787" s="14" t="n"/>
      <c r="F3787" s="14" t="n"/>
      <c r="G3787" s="14" t="n"/>
      <c r="H3787" s="19" t="n"/>
      <c r="I3787" s="19" t="n"/>
      <c r="J3787" s="34">
        <f>IF(A3787="","",H3787+I3787)</f>
        <v/>
      </c>
      <c r="K3787" s="14" t="n"/>
      <c r="L3787" s="14" t="n"/>
      <c r="M3787" s="14" t="n"/>
      <c r="N3787" s="14" t="n"/>
      <c r="O3787" s="20">
        <f>IF(A3787="","",SUMPRODUCT((A3787&gt;=Setup!$C$19:$C$30)*(A3787&lt;=Setup!$D$19:$D$30)*Setup!$A$19:$A$30))</f>
        <v/>
      </c>
      <c r="P3787" s="34">
        <f>IF(A3787="","",IF(OR(F3787="Standard domestic 15% (Box 7)",F3787="Import - VAT paid at customs (Box 8)",F3787="Import - Reverse charge (Box 9)"),ROUND(H3787*Setup!$B$9,2),0))</f>
        <v/>
      </c>
      <c r="Q3787" s="34">
        <f>IF(A3787="","",I3787-P3787)</f>
        <v/>
      </c>
      <c r="R3787" s="34">
        <f>IF(A3787="","",IF(L3787="Yes",I3787,0))</f>
        <v/>
      </c>
      <c r="S3787" s="34">
        <f>IF(A3787="","",IF(AND(L3787="Yes",K3787="Yes",NOT(ISNUMBER(SEARCH("blocked",G3787))),OR(F3787="Standard domestic 15% (Box 7)",F3787="Import - VAT paid at customs (Box 8)",F3787="Import - Reverse charge (Box 9)"),OR(F3787&lt;&gt;"Standard domestic 15% (Box 7)",AND(LEN(D3787)=15,LEFT(D3787,1)="3",RIGHT(D3787,1)="3",ISNUMBER(--D3787)))),I3787,0))</f>
        <v/>
      </c>
      <c r="T3787" s="34">
        <f>IF(A3787="","",R3787-S3787)</f>
        <v/>
      </c>
      <c r="U3787" s="23">
        <f>IF(A3787="","",IF(O3787=0,"Outside audit periods; ","")&amp;IF(F3787="","No VAT category; ","")&amp;IF(ABS(Q3787)&gt;Setup!$B$10,"VAT ≠ 15% × net; ","")&amp;IF(AND(F3787="Standard domestic 15% (Box 7)",NOT(AND(LEN(D3787)=15,LEFT(D3787,1)="3",RIGHT(D3787,1)="3",ISNUMBER(--D3787)))),"Invalid/missing supplier VAT no; ","")&amp;IF(AND(L3787="Yes",K3787&lt;&gt;"Yes"),"VAT claimed without valid tax invoice; ","")&amp;IF(AND(L3787="Yes",ISNUMBER(SEARCH("blocked",G3787))),"Blocked input VAT claimed; ","")&amp;IF(AND(F3787="Import - VAT paid at customs (Box 8)",M3787=""),"Customs declaration no missing; ","")&amp;IF(AND(F3787="Import - Reverse charge (Box 9)",E3787="Saudi Arabia"),"RCM used for a local supplier; ","")&amp;IF(AND(L3787="Yes",NOT(OR(F3787="Standard domestic 15% (Box 7)",F3787="Import - VAT paid at customs (Box 8)",F3787="Import - Reverse charge (Box 9)"))),"VAT claimed on non-taxable category; ",""))</f>
        <v/>
      </c>
    </row>
    <row r="3788">
      <c r="A3788" s="17" t="n"/>
      <c r="B3788" s="14" t="n"/>
      <c r="C3788" s="14" t="n"/>
      <c r="D3788" s="16" t="n"/>
      <c r="E3788" s="14" t="n"/>
      <c r="F3788" s="14" t="n"/>
      <c r="G3788" s="14" t="n"/>
      <c r="H3788" s="19" t="n"/>
      <c r="I3788" s="19" t="n"/>
      <c r="J3788" s="34">
        <f>IF(A3788="","",H3788+I3788)</f>
        <v/>
      </c>
      <c r="K3788" s="14" t="n"/>
      <c r="L3788" s="14" t="n"/>
      <c r="M3788" s="14" t="n"/>
      <c r="N3788" s="14" t="n"/>
      <c r="O3788" s="20">
        <f>IF(A3788="","",SUMPRODUCT((A3788&gt;=Setup!$C$19:$C$30)*(A3788&lt;=Setup!$D$19:$D$30)*Setup!$A$19:$A$30))</f>
        <v/>
      </c>
      <c r="P3788" s="34">
        <f>IF(A3788="","",IF(OR(F3788="Standard domestic 15% (Box 7)",F3788="Import - VAT paid at customs (Box 8)",F3788="Import - Reverse charge (Box 9)"),ROUND(H3788*Setup!$B$9,2),0))</f>
        <v/>
      </c>
      <c r="Q3788" s="34">
        <f>IF(A3788="","",I3788-P3788)</f>
        <v/>
      </c>
      <c r="R3788" s="34">
        <f>IF(A3788="","",IF(L3788="Yes",I3788,0))</f>
        <v/>
      </c>
      <c r="S3788" s="34">
        <f>IF(A3788="","",IF(AND(L3788="Yes",K3788="Yes",NOT(ISNUMBER(SEARCH("blocked",G3788))),OR(F3788="Standard domestic 15% (Box 7)",F3788="Import - VAT paid at customs (Box 8)",F3788="Import - Reverse charge (Box 9)"),OR(F3788&lt;&gt;"Standard domestic 15% (Box 7)",AND(LEN(D3788)=15,LEFT(D3788,1)="3",RIGHT(D3788,1)="3",ISNUMBER(--D3788)))),I3788,0))</f>
        <v/>
      </c>
      <c r="T3788" s="34">
        <f>IF(A3788="","",R3788-S3788)</f>
        <v/>
      </c>
      <c r="U3788" s="23">
        <f>IF(A3788="","",IF(O3788=0,"Outside audit periods; ","")&amp;IF(F3788="","No VAT category; ","")&amp;IF(ABS(Q3788)&gt;Setup!$B$10,"VAT ≠ 15% × net; ","")&amp;IF(AND(F3788="Standard domestic 15% (Box 7)",NOT(AND(LEN(D3788)=15,LEFT(D3788,1)="3",RIGHT(D3788,1)="3",ISNUMBER(--D3788)))),"Invalid/missing supplier VAT no; ","")&amp;IF(AND(L3788="Yes",K3788&lt;&gt;"Yes"),"VAT claimed without valid tax invoice; ","")&amp;IF(AND(L3788="Yes",ISNUMBER(SEARCH("blocked",G3788))),"Blocked input VAT claimed; ","")&amp;IF(AND(F3788="Import - VAT paid at customs (Box 8)",M3788=""),"Customs declaration no missing; ","")&amp;IF(AND(F3788="Import - Reverse charge (Box 9)",E3788="Saudi Arabia"),"RCM used for a local supplier; ","")&amp;IF(AND(L3788="Yes",NOT(OR(F3788="Standard domestic 15% (Box 7)",F3788="Import - VAT paid at customs (Box 8)",F3788="Import - Reverse charge (Box 9)"))),"VAT claimed on non-taxable category; ",""))</f>
        <v/>
      </c>
    </row>
    <row r="3789">
      <c r="A3789" s="17" t="n"/>
      <c r="B3789" s="14" t="n"/>
      <c r="C3789" s="14" t="n"/>
      <c r="D3789" s="16" t="n"/>
      <c r="E3789" s="14" t="n"/>
      <c r="F3789" s="14" t="n"/>
      <c r="G3789" s="14" t="n"/>
      <c r="H3789" s="19" t="n"/>
      <c r="I3789" s="19" t="n"/>
      <c r="J3789" s="34">
        <f>IF(A3789="","",H3789+I3789)</f>
        <v/>
      </c>
      <c r="K3789" s="14" t="n"/>
      <c r="L3789" s="14" t="n"/>
      <c r="M3789" s="14" t="n"/>
      <c r="N3789" s="14" t="n"/>
      <c r="O3789" s="20">
        <f>IF(A3789="","",SUMPRODUCT((A3789&gt;=Setup!$C$19:$C$30)*(A3789&lt;=Setup!$D$19:$D$30)*Setup!$A$19:$A$30))</f>
        <v/>
      </c>
      <c r="P3789" s="34">
        <f>IF(A3789="","",IF(OR(F3789="Standard domestic 15% (Box 7)",F3789="Import - VAT paid at customs (Box 8)",F3789="Import - Reverse charge (Box 9)"),ROUND(H3789*Setup!$B$9,2),0))</f>
        <v/>
      </c>
      <c r="Q3789" s="34">
        <f>IF(A3789="","",I3789-P3789)</f>
        <v/>
      </c>
      <c r="R3789" s="34">
        <f>IF(A3789="","",IF(L3789="Yes",I3789,0))</f>
        <v/>
      </c>
      <c r="S3789" s="34">
        <f>IF(A3789="","",IF(AND(L3789="Yes",K3789="Yes",NOT(ISNUMBER(SEARCH("blocked",G3789))),OR(F3789="Standard domestic 15% (Box 7)",F3789="Import - VAT paid at customs (Box 8)",F3789="Import - Reverse charge (Box 9)"),OR(F3789&lt;&gt;"Standard domestic 15% (Box 7)",AND(LEN(D3789)=15,LEFT(D3789,1)="3",RIGHT(D3789,1)="3",ISNUMBER(--D3789)))),I3789,0))</f>
        <v/>
      </c>
      <c r="T3789" s="34">
        <f>IF(A3789="","",R3789-S3789)</f>
        <v/>
      </c>
      <c r="U3789" s="23">
        <f>IF(A3789="","",IF(O3789=0,"Outside audit periods; ","")&amp;IF(F3789="","No VAT category; ","")&amp;IF(ABS(Q3789)&gt;Setup!$B$10,"VAT ≠ 15% × net; ","")&amp;IF(AND(F3789="Standard domestic 15% (Box 7)",NOT(AND(LEN(D3789)=15,LEFT(D3789,1)="3",RIGHT(D3789,1)="3",ISNUMBER(--D3789)))),"Invalid/missing supplier VAT no; ","")&amp;IF(AND(L3789="Yes",K3789&lt;&gt;"Yes"),"VAT claimed without valid tax invoice; ","")&amp;IF(AND(L3789="Yes",ISNUMBER(SEARCH("blocked",G3789))),"Blocked input VAT claimed; ","")&amp;IF(AND(F3789="Import - VAT paid at customs (Box 8)",M3789=""),"Customs declaration no missing; ","")&amp;IF(AND(F3789="Import - Reverse charge (Box 9)",E3789="Saudi Arabia"),"RCM used for a local supplier; ","")&amp;IF(AND(L3789="Yes",NOT(OR(F3789="Standard domestic 15% (Box 7)",F3789="Import - VAT paid at customs (Box 8)",F3789="Import - Reverse charge (Box 9)"))),"VAT claimed on non-taxable category; ",""))</f>
        <v/>
      </c>
    </row>
    <row r="3790">
      <c r="A3790" s="17" t="n"/>
      <c r="B3790" s="14" t="n"/>
      <c r="C3790" s="14" t="n"/>
      <c r="D3790" s="16" t="n"/>
      <c r="E3790" s="14" t="n"/>
      <c r="F3790" s="14" t="n"/>
      <c r="G3790" s="14" t="n"/>
      <c r="H3790" s="19" t="n"/>
      <c r="I3790" s="19" t="n"/>
      <c r="J3790" s="34">
        <f>IF(A3790="","",H3790+I3790)</f>
        <v/>
      </c>
      <c r="K3790" s="14" t="n"/>
      <c r="L3790" s="14" t="n"/>
      <c r="M3790" s="14" t="n"/>
      <c r="N3790" s="14" t="n"/>
      <c r="O3790" s="20">
        <f>IF(A3790="","",SUMPRODUCT((A3790&gt;=Setup!$C$19:$C$30)*(A3790&lt;=Setup!$D$19:$D$30)*Setup!$A$19:$A$30))</f>
        <v/>
      </c>
      <c r="P3790" s="34">
        <f>IF(A3790="","",IF(OR(F3790="Standard domestic 15% (Box 7)",F3790="Import - VAT paid at customs (Box 8)",F3790="Import - Reverse charge (Box 9)"),ROUND(H3790*Setup!$B$9,2),0))</f>
        <v/>
      </c>
      <c r="Q3790" s="34">
        <f>IF(A3790="","",I3790-P3790)</f>
        <v/>
      </c>
      <c r="R3790" s="34">
        <f>IF(A3790="","",IF(L3790="Yes",I3790,0))</f>
        <v/>
      </c>
      <c r="S3790" s="34">
        <f>IF(A3790="","",IF(AND(L3790="Yes",K3790="Yes",NOT(ISNUMBER(SEARCH("blocked",G3790))),OR(F3790="Standard domestic 15% (Box 7)",F3790="Import - VAT paid at customs (Box 8)",F3790="Import - Reverse charge (Box 9)"),OR(F3790&lt;&gt;"Standard domestic 15% (Box 7)",AND(LEN(D3790)=15,LEFT(D3790,1)="3",RIGHT(D3790,1)="3",ISNUMBER(--D3790)))),I3790,0))</f>
        <v/>
      </c>
      <c r="T3790" s="34">
        <f>IF(A3790="","",R3790-S3790)</f>
        <v/>
      </c>
      <c r="U3790" s="23">
        <f>IF(A3790="","",IF(O3790=0,"Outside audit periods; ","")&amp;IF(F3790="","No VAT category; ","")&amp;IF(ABS(Q3790)&gt;Setup!$B$10,"VAT ≠ 15% × net; ","")&amp;IF(AND(F3790="Standard domestic 15% (Box 7)",NOT(AND(LEN(D3790)=15,LEFT(D3790,1)="3",RIGHT(D3790,1)="3",ISNUMBER(--D3790)))),"Invalid/missing supplier VAT no; ","")&amp;IF(AND(L3790="Yes",K3790&lt;&gt;"Yes"),"VAT claimed without valid tax invoice; ","")&amp;IF(AND(L3790="Yes",ISNUMBER(SEARCH("blocked",G3790))),"Blocked input VAT claimed; ","")&amp;IF(AND(F3790="Import - VAT paid at customs (Box 8)",M3790=""),"Customs declaration no missing; ","")&amp;IF(AND(F3790="Import - Reverse charge (Box 9)",E3790="Saudi Arabia"),"RCM used for a local supplier; ","")&amp;IF(AND(L3790="Yes",NOT(OR(F3790="Standard domestic 15% (Box 7)",F3790="Import - VAT paid at customs (Box 8)",F3790="Import - Reverse charge (Box 9)"))),"VAT claimed on non-taxable category; ",""))</f>
        <v/>
      </c>
    </row>
    <row r="3791">
      <c r="A3791" s="17" t="n"/>
      <c r="B3791" s="14" t="n"/>
      <c r="C3791" s="14" t="n"/>
      <c r="D3791" s="16" t="n"/>
      <c r="E3791" s="14" t="n"/>
      <c r="F3791" s="14" t="n"/>
      <c r="G3791" s="14" t="n"/>
      <c r="H3791" s="19" t="n"/>
      <c r="I3791" s="19" t="n"/>
      <c r="J3791" s="34">
        <f>IF(A3791="","",H3791+I3791)</f>
        <v/>
      </c>
      <c r="K3791" s="14" t="n"/>
      <c r="L3791" s="14" t="n"/>
      <c r="M3791" s="14" t="n"/>
      <c r="N3791" s="14" t="n"/>
      <c r="O3791" s="20">
        <f>IF(A3791="","",SUMPRODUCT((A3791&gt;=Setup!$C$19:$C$30)*(A3791&lt;=Setup!$D$19:$D$30)*Setup!$A$19:$A$30))</f>
        <v/>
      </c>
      <c r="P3791" s="34">
        <f>IF(A3791="","",IF(OR(F3791="Standard domestic 15% (Box 7)",F3791="Import - VAT paid at customs (Box 8)",F3791="Import - Reverse charge (Box 9)"),ROUND(H3791*Setup!$B$9,2),0))</f>
        <v/>
      </c>
      <c r="Q3791" s="34">
        <f>IF(A3791="","",I3791-P3791)</f>
        <v/>
      </c>
      <c r="R3791" s="34">
        <f>IF(A3791="","",IF(L3791="Yes",I3791,0))</f>
        <v/>
      </c>
      <c r="S3791" s="34">
        <f>IF(A3791="","",IF(AND(L3791="Yes",K3791="Yes",NOT(ISNUMBER(SEARCH("blocked",G3791))),OR(F3791="Standard domestic 15% (Box 7)",F3791="Import - VAT paid at customs (Box 8)",F3791="Import - Reverse charge (Box 9)"),OR(F3791&lt;&gt;"Standard domestic 15% (Box 7)",AND(LEN(D3791)=15,LEFT(D3791,1)="3",RIGHT(D3791,1)="3",ISNUMBER(--D3791)))),I3791,0))</f>
        <v/>
      </c>
      <c r="T3791" s="34">
        <f>IF(A3791="","",R3791-S3791)</f>
        <v/>
      </c>
      <c r="U3791" s="23">
        <f>IF(A3791="","",IF(O3791=0,"Outside audit periods; ","")&amp;IF(F3791="","No VAT category; ","")&amp;IF(ABS(Q3791)&gt;Setup!$B$10,"VAT ≠ 15% × net; ","")&amp;IF(AND(F3791="Standard domestic 15% (Box 7)",NOT(AND(LEN(D3791)=15,LEFT(D3791,1)="3",RIGHT(D3791,1)="3",ISNUMBER(--D3791)))),"Invalid/missing supplier VAT no; ","")&amp;IF(AND(L3791="Yes",K3791&lt;&gt;"Yes"),"VAT claimed without valid tax invoice; ","")&amp;IF(AND(L3791="Yes",ISNUMBER(SEARCH("blocked",G3791))),"Blocked input VAT claimed; ","")&amp;IF(AND(F3791="Import - VAT paid at customs (Box 8)",M3791=""),"Customs declaration no missing; ","")&amp;IF(AND(F3791="Import - Reverse charge (Box 9)",E3791="Saudi Arabia"),"RCM used for a local supplier; ","")&amp;IF(AND(L3791="Yes",NOT(OR(F3791="Standard domestic 15% (Box 7)",F3791="Import - VAT paid at customs (Box 8)",F3791="Import - Reverse charge (Box 9)"))),"VAT claimed on non-taxable category; ",""))</f>
        <v/>
      </c>
    </row>
    <row r="3792">
      <c r="A3792" s="17" t="n"/>
      <c r="B3792" s="14" t="n"/>
      <c r="C3792" s="14" t="n"/>
      <c r="D3792" s="16" t="n"/>
      <c r="E3792" s="14" t="n"/>
      <c r="F3792" s="14" t="n"/>
      <c r="G3792" s="14" t="n"/>
      <c r="H3792" s="19" t="n"/>
      <c r="I3792" s="19" t="n"/>
      <c r="J3792" s="34">
        <f>IF(A3792="","",H3792+I3792)</f>
        <v/>
      </c>
      <c r="K3792" s="14" t="n"/>
      <c r="L3792" s="14" t="n"/>
      <c r="M3792" s="14" t="n"/>
      <c r="N3792" s="14" t="n"/>
      <c r="O3792" s="20">
        <f>IF(A3792="","",SUMPRODUCT((A3792&gt;=Setup!$C$19:$C$30)*(A3792&lt;=Setup!$D$19:$D$30)*Setup!$A$19:$A$30))</f>
        <v/>
      </c>
      <c r="P3792" s="34">
        <f>IF(A3792="","",IF(OR(F3792="Standard domestic 15% (Box 7)",F3792="Import - VAT paid at customs (Box 8)",F3792="Import - Reverse charge (Box 9)"),ROUND(H3792*Setup!$B$9,2),0))</f>
        <v/>
      </c>
      <c r="Q3792" s="34">
        <f>IF(A3792="","",I3792-P3792)</f>
        <v/>
      </c>
      <c r="R3792" s="34">
        <f>IF(A3792="","",IF(L3792="Yes",I3792,0))</f>
        <v/>
      </c>
      <c r="S3792" s="34">
        <f>IF(A3792="","",IF(AND(L3792="Yes",K3792="Yes",NOT(ISNUMBER(SEARCH("blocked",G3792))),OR(F3792="Standard domestic 15% (Box 7)",F3792="Import - VAT paid at customs (Box 8)",F3792="Import - Reverse charge (Box 9)"),OR(F3792&lt;&gt;"Standard domestic 15% (Box 7)",AND(LEN(D3792)=15,LEFT(D3792,1)="3",RIGHT(D3792,1)="3",ISNUMBER(--D3792)))),I3792,0))</f>
        <v/>
      </c>
      <c r="T3792" s="34">
        <f>IF(A3792="","",R3792-S3792)</f>
        <v/>
      </c>
      <c r="U3792" s="23">
        <f>IF(A3792="","",IF(O3792=0,"Outside audit periods; ","")&amp;IF(F3792="","No VAT category; ","")&amp;IF(ABS(Q3792)&gt;Setup!$B$10,"VAT ≠ 15% × net; ","")&amp;IF(AND(F3792="Standard domestic 15% (Box 7)",NOT(AND(LEN(D3792)=15,LEFT(D3792,1)="3",RIGHT(D3792,1)="3",ISNUMBER(--D3792)))),"Invalid/missing supplier VAT no; ","")&amp;IF(AND(L3792="Yes",K3792&lt;&gt;"Yes"),"VAT claimed without valid tax invoice; ","")&amp;IF(AND(L3792="Yes",ISNUMBER(SEARCH("blocked",G3792))),"Blocked input VAT claimed; ","")&amp;IF(AND(F3792="Import - VAT paid at customs (Box 8)",M3792=""),"Customs declaration no missing; ","")&amp;IF(AND(F3792="Import - Reverse charge (Box 9)",E3792="Saudi Arabia"),"RCM used for a local supplier; ","")&amp;IF(AND(L3792="Yes",NOT(OR(F3792="Standard domestic 15% (Box 7)",F3792="Import - VAT paid at customs (Box 8)",F3792="Import - Reverse charge (Box 9)"))),"VAT claimed on non-taxable category; ",""))</f>
        <v/>
      </c>
    </row>
    <row r="3793">
      <c r="A3793" s="17" t="n"/>
      <c r="B3793" s="14" t="n"/>
      <c r="C3793" s="14" t="n"/>
      <c r="D3793" s="16" t="n"/>
      <c r="E3793" s="14" t="n"/>
      <c r="F3793" s="14" t="n"/>
      <c r="G3793" s="14" t="n"/>
      <c r="H3793" s="19" t="n"/>
      <c r="I3793" s="19" t="n"/>
      <c r="J3793" s="34">
        <f>IF(A3793="","",H3793+I3793)</f>
        <v/>
      </c>
      <c r="K3793" s="14" t="n"/>
      <c r="L3793" s="14" t="n"/>
      <c r="M3793" s="14" t="n"/>
      <c r="N3793" s="14" t="n"/>
      <c r="O3793" s="20">
        <f>IF(A3793="","",SUMPRODUCT((A3793&gt;=Setup!$C$19:$C$30)*(A3793&lt;=Setup!$D$19:$D$30)*Setup!$A$19:$A$30))</f>
        <v/>
      </c>
      <c r="P3793" s="34">
        <f>IF(A3793="","",IF(OR(F3793="Standard domestic 15% (Box 7)",F3793="Import - VAT paid at customs (Box 8)",F3793="Import - Reverse charge (Box 9)"),ROUND(H3793*Setup!$B$9,2),0))</f>
        <v/>
      </c>
      <c r="Q3793" s="34">
        <f>IF(A3793="","",I3793-P3793)</f>
        <v/>
      </c>
      <c r="R3793" s="34">
        <f>IF(A3793="","",IF(L3793="Yes",I3793,0))</f>
        <v/>
      </c>
      <c r="S3793" s="34">
        <f>IF(A3793="","",IF(AND(L3793="Yes",K3793="Yes",NOT(ISNUMBER(SEARCH("blocked",G3793))),OR(F3793="Standard domestic 15% (Box 7)",F3793="Import - VAT paid at customs (Box 8)",F3793="Import - Reverse charge (Box 9)"),OR(F3793&lt;&gt;"Standard domestic 15% (Box 7)",AND(LEN(D3793)=15,LEFT(D3793,1)="3",RIGHT(D3793,1)="3",ISNUMBER(--D3793)))),I3793,0))</f>
        <v/>
      </c>
      <c r="T3793" s="34">
        <f>IF(A3793="","",R3793-S3793)</f>
        <v/>
      </c>
      <c r="U3793" s="23">
        <f>IF(A3793="","",IF(O3793=0,"Outside audit periods; ","")&amp;IF(F3793="","No VAT category; ","")&amp;IF(ABS(Q3793)&gt;Setup!$B$10,"VAT ≠ 15% × net; ","")&amp;IF(AND(F3793="Standard domestic 15% (Box 7)",NOT(AND(LEN(D3793)=15,LEFT(D3793,1)="3",RIGHT(D3793,1)="3",ISNUMBER(--D3793)))),"Invalid/missing supplier VAT no; ","")&amp;IF(AND(L3793="Yes",K3793&lt;&gt;"Yes"),"VAT claimed without valid tax invoice; ","")&amp;IF(AND(L3793="Yes",ISNUMBER(SEARCH("blocked",G3793))),"Blocked input VAT claimed; ","")&amp;IF(AND(F3793="Import - VAT paid at customs (Box 8)",M3793=""),"Customs declaration no missing; ","")&amp;IF(AND(F3793="Import - Reverse charge (Box 9)",E3793="Saudi Arabia"),"RCM used for a local supplier; ","")&amp;IF(AND(L3793="Yes",NOT(OR(F3793="Standard domestic 15% (Box 7)",F3793="Import - VAT paid at customs (Box 8)",F3793="Import - Reverse charge (Box 9)"))),"VAT claimed on non-taxable category; ",""))</f>
        <v/>
      </c>
    </row>
    <row r="3794">
      <c r="A3794" s="17" t="n"/>
      <c r="B3794" s="14" t="n"/>
      <c r="C3794" s="14" t="n"/>
      <c r="D3794" s="16" t="n"/>
      <c r="E3794" s="14" t="n"/>
      <c r="F3794" s="14" t="n"/>
      <c r="G3794" s="14" t="n"/>
      <c r="H3794" s="19" t="n"/>
      <c r="I3794" s="19" t="n"/>
      <c r="J3794" s="34">
        <f>IF(A3794="","",H3794+I3794)</f>
        <v/>
      </c>
      <c r="K3794" s="14" t="n"/>
      <c r="L3794" s="14" t="n"/>
      <c r="M3794" s="14" t="n"/>
      <c r="N3794" s="14" t="n"/>
      <c r="O3794" s="20">
        <f>IF(A3794="","",SUMPRODUCT((A3794&gt;=Setup!$C$19:$C$30)*(A3794&lt;=Setup!$D$19:$D$30)*Setup!$A$19:$A$30))</f>
        <v/>
      </c>
      <c r="P3794" s="34">
        <f>IF(A3794="","",IF(OR(F3794="Standard domestic 15% (Box 7)",F3794="Import - VAT paid at customs (Box 8)",F3794="Import - Reverse charge (Box 9)"),ROUND(H3794*Setup!$B$9,2),0))</f>
        <v/>
      </c>
      <c r="Q3794" s="34">
        <f>IF(A3794="","",I3794-P3794)</f>
        <v/>
      </c>
      <c r="R3794" s="34">
        <f>IF(A3794="","",IF(L3794="Yes",I3794,0))</f>
        <v/>
      </c>
      <c r="S3794" s="34">
        <f>IF(A3794="","",IF(AND(L3794="Yes",K3794="Yes",NOT(ISNUMBER(SEARCH("blocked",G3794))),OR(F3794="Standard domestic 15% (Box 7)",F3794="Import - VAT paid at customs (Box 8)",F3794="Import - Reverse charge (Box 9)"),OR(F3794&lt;&gt;"Standard domestic 15% (Box 7)",AND(LEN(D3794)=15,LEFT(D3794,1)="3",RIGHT(D3794,1)="3",ISNUMBER(--D3794)))),I3794,0))</f>
        <v/>
      </c>
      <c r="T3794" s="34">
        <f>IF(A3794="","",R3794-S3794)</f>
        <v/>
      </c>
      <c r="U3794" s="23">
        <f>IF(A3794="","",IF(O3794=0,"Outside audit periods; ","")&amp;IF(F3794="","No VAT category; ","")&amp;IF(ABS(Q3794)&gt;Setup!$B$10,"VAT ≠ 15% × net; ","")&amp;IF(AND(F3794="Standard domestic 15% (Box 7)",NOT(AND(LEN(D3794)=15,LEFT(D3794,1)="3",RIGHT(D3794,1)="3",ISNUMBER(--D3794)))),"Invalid/missing supplier VAT no; ","")&amp;IF(AND(L3794="Yes",K3794&lt;&gt;"Yes"),"VAT claimed without valid tax invoice; ","")&amp;IF(AND(L3794="Yes",ISNUMBER(SEARCH("blocked",G3794))),"Blocked input VAT claimed; ","")&amp;IF(AND(F3794="Import - VAT paid at customs (Box 8)",M3794=""),"Customs declaration no missing; ","")&amp;IF(AND(F3794="Import - Reverse charge (Box 9)",E3794="Saudi Arabia"),"RCM used for a local supplier; ","")&amp;IF(AND(L3794="Yes",NOT(OR(F3794="Standard domestic 15% (Box 7)",F3794="Import - VAT paid at customs (Box 8)",F3794="Import - Reverse charge (Box 9)"))),"VAT claimed on non-taxable category; ",""))</f>
        <v/>
      </c>
    </row>
    <row r="3795">
      <c r="A3795" s="17" t="n"/>
      <c r="B3795" s="14" t="n"/>
      <c r="C3795" s="14" t="n"/>
      <c r="D3795" s="16" t="n"/>
      <c r="E3795" s="14" t="n"/>
      <c r="F3795" s="14" t="n"/>
      <c r="G3795" s="14" t="n"/>
      <c r="H3795" s="19" t="n"/>
      <c r="I3795" s="19" t="n"/>
      <c r="J3795" s="34">
        <f>IF(A3795="","",H3795+I3795)</f>
        <v/>
      </c>
      <c r="K3795" s="14" t="n"/>
      <c r="L3795" s="14" t="n"/>
      <c r="M3795" s="14" t="n"/>
      <c r="N3795" s="14" t="n"/>
      <c r="O3795" s="20">
        <f>IF(A3795="","",SUMPRODUCT((A3795&gt;=Setup!$C$19:$C$30)*(A3795&lt;=Setup!$D$19:$D$30)*Setup!$A$19:$A$30))</f>
        <v/>
      </c>
      <c r="P3795" s="34">
        <f>IF(A3795="","",IF(OR(F3795="Standard domestic 15% (Box 7)",F3795="Import - VAT paid at customs (Box 8)",F3795="Import - Reverse charge (Box 9)"),ROUND(H3795*Setup!$B$9,2),0))</f>
        <v/>
      </c>
      <c r="Q3795" s="34">
        <f>IF(A3795="","",I3795-P3795)</f>
        <v/>
      </c>
      <c r="R3795" s="34">
        <f>IF(A3795="","",IF(L3795="Yes",I3795,0))</f>
        <v/>
      </c>
      <c r="S3795" s="34">
        <f>IF(A3795="","",IF(AND(L3795="Yes",K3795="Yes",NOT(ISNUMBER(SEARCH("blocked",G3795))),OR(F3795="Standard domestic 15% (Box 7)",F3795="Import - VAT paid at customs (Box 8)",F3795="Import - Reverse charge (Box 9)"),OR(F3795&lt;&gt;"Standard domestic 15% (Box 7)",AND(LEN(D3795)=15,LEFT(D3795,1)="3",RIGHT(D3795,1)="3",ISNUMBER(--D3795)))),I3795,0))</f>
        <v/>
      </c>
      <c r="T3795" s="34">
        <f>IF(A3795="","",R3795-S3795)</f>
        <v/>
      </c>
      <c r="U3795" s="23">
        <f>IF(A3795="","",IF(O3795=0,"Outside audit periods; ","")&amp;IF(F3795="","No VAT category; ","")&amp;IF(ABS(Q3795)&gt;Setup!$B$10,"VAT ≠ 15% × net; ","")&amp;IF(AND(F3795="Standard domestic 15% (Box 7)",NOT(AND(LEN(D3795)=15,LEFT(D3795,1)="3",RIGHT(D3795,1)="3",ISNUMBER(--D3795)))),"Invalid/missing supplier VAT no; ","")&amp;IF(AND(L3795="Yes",K3795&lt;&gt;"Yes"),"VAT claimed without valid tax invoice; ","")&amp;IF(AND(L3795="Yes",ISNUMBER(SEARCH("blocked",G3795))),"Blocked input VAT claimed; ","")&amp;IF(AND(F3795="Import - VAT paid at customs (Box 8)",M3795=""),"Customs declaration no missing; ","")&amp;IF(AND(F3795="Import - Reverse charge (Box 9)",E3795="Saudi Arabia"),"RCM used for a local supplier; ","")&amp;IF(AND(L3795="Yes",NOT(OR(F3795="Standard domestic 15% (Box 7)",F3795="Import - VAT paid at customs (Box 8)",F3795="Import - Reverse charge (Box 9)"))),"VAT claimed on non-taxable category; ",""))</f>
        <v/>
      </c>
    </row>
    <row r="3796">
      <c r="A3796" s="17" t="n"/>
      <c r="B3796" s="14" t="n"/>
      <c r="C3796" s="14" t="n"/>
      <c r="D3796" s="16" t="n"/>
      <c r="E3796" s="14" t="n"/>
      <c r="F3796" s="14" t="n"/>
      <c r="G3796" s="14" t="n"/>
      <c r="H3796" s="19" t="n"/>
      <c r="I3796" s="19" t="n"/>
      <c r="J3796" s="34">
        <f>IF(A3796="","",H3796+I3796)</f>
        <v/>
      </c>
      <c r="K3796" s="14" t="n"/>
      <c r="L3796" s="14" t="n"/>
      <c r="M3796" s="14" t="n"/>
      <c r="N3796" s="14" t="n"/>
      <c r="O3796" s="20">
        <f>IF(A3796="","",SUMPRODUCT((A3796&gt;=Setup!$C$19:$C$30)*(A3796&lt;=Setup!$D$19:$D$30)*Setup!$A$19:$A$30))</f>
        <v/>
      </c>
      <c r="P3796" s="34">
        <f>IF(A3796="","",IF(OR(F3796="Standard domestic 15% (Box 7)",F3796="Import - VAT paid at customs (Box 8)",F3796="Import - Reverse charge (Box 9)"),ROUND(H3796*Setup!$B$9,2),0))</f>
        <v/>
      </c>
      <c r="Q3796" s="34">
        <f>IF(A3796="","",I3796-P3796)</f>
        <v/>
      </c>
      <c r="R3796" s="34">
        <f>IF(A3796="","",IF(L3796="Yes",I3796,0))</f>
        <v/>
      </c>
      <c r="S3796" s="34">
        <f>IF(A3796="","",IF(AND(L3796="Yes",K3796="Yes",NOT(ISNUMBER(SEARCH("blocked",G3796))),OR(F3796="Standard domestic 15% (Box 7)",F3796="Import - VAT paid at customs (Box 8)",F3796="Import - Reverse charge (Box 9)"),OR(F3796&lt;&gt;"Standard domestic 15% (Box 7)",AND(LEN(D3796)=15,LEFT(D3796,1)="3",RIGHT(D3796,1)="3",ISNUMBER(--D3796)))),I3796,0))</f>
        <v/>
      </c>
      <c r="T3796" s="34">
        <f>IF(A3796="","",R3796-S3796)</f>
        <v/>
      </c>
      <c r="U3796" s="23">
        <f>IF(A3796="","",IF(O3796=0,"Outside audit periods; ","")&amp;IF(F3796="","No VAT category; ","")&amp;IF(ABS(Q3796)&gt;Setup!$B$10,"VAT ≠ 15% × net; ","")&amp;IF(AND(F3796="Standard domestic 15% (Box 7)",NOT(AND(LEN(D3796)=15,LEFT(D3796,1)="3",RIGHT(D3796,1)="3",ISNUMBER(--D3796)))),"Invalid/missing supplier VAT no; ","")&amp;IF(AND(L3796="Yes",K3796&lt;&gt;"Yes"),"VAT claimed without valid tax invoice; ","")&amp;IF(AND(L3796="Yes",ISNUMBER(SEARCH("blocked",G3796))),"Blocked input VAT claimed; ","")&amp;IF(AND(F3796="Import - VAT paid at customs (Box 8)",M3796=""),"Customs declaration no missing; ","")&amp;IF(AND(F3796="Import - Reverse charge (Box 9)",E3796="Saudi Arabia"),"RCM used for a local supplier; ","")&amp;IF(AND(L3796="Yes",NOT(OR(F3796="Standard domestic 15% (Box 7)",F3796="Import - VAT paid at customs (Box 8)",F3796="Import - Reverse charge (Box 9)"))),"VAT claimed on non-taxable category; ",""))</f>
        <v/>
      </c>
    </row>
    <row r="3797">
      <c r="A3797" s="17" t="n"/>
      <c r="B3797" s="14" t="n"/>
      <c r="C3797" s="14" t="n"/>
      <c r="D3797" s="16" t="n"/>
      <c r="E3797" s="14" t="n"/>
      <c r="F3797" s="14" t="n"/>
      <c r="G3797" s="14" t="n"/>
      <c r="H3797" s="19" t="n"/>
      <c r="I3797" s="19" t="n"/>
      <c r="J3797" s="34">
        <f>IF(A3797="","",H3797+I3797)</f>
        <v/>
      </c>
      <c r="K3797" s="14" t="n"/>
      <c r="L3797" s="14" t="n"/>
      <c r="M3797" s="14" t="n"/>
      <c r="N3797" s="14" t="n"/>
      <c r="O3797" s="20">
        <f>IF(A3797="","",SUMPRODUCT((A3797&gt;=Setup!$C$19:$C$30)*(A3797&lt;=Setup!$D$19:$D$30)*Setup!$A$19:$A$30))</f>
        <v/>
      </c>
      <c r="P3797" s="34">
        <f>IF(A3797="","",IF(OR(F3797="Standard domestic 15% (Box 7)",F3797="Import - VAT paid at customs (Box 8)",F3797="Import - Reverse charge (Box 9)"),ROUND(H3797*Setup!$B$9,2),0))</f>
        <v/>
      </c>
      <c r="Q3797" s="34">
        <f>IF(A3797="","",I3797-P3797)</f>
        <v/>
      </c>
      <c r="R3797" s="34">
        <f>IF(A3797="","",IF(L3797="Yes",I3797,0))</f>
        <v/>
      </c>
      <c r="S3797" s="34">
        <f>IF(A3797="","",IF(AND(L3797="Yes",K3797="Yes",NOT(ISNUMBER(SEARCH("blocked",G3797))),OR(F3797="Standard domestic 15% (Box 7)",F3797="Import - VAT paid at customs (Box 8)",F3797="Import - Reverse charge (Box 9)"),OR(F3797&lt;&gt;"Standard domestic 15% (Box 7)",AND(LEN(D3797)=15,LEFT(D3797,1)="3",RIGHT(D3797,1)="3",ISNUMBER(--D3797)))),I3797,0))</f>
        <v/>
      </c>
      <c r="T3797" s="34">
        <f>IF(A3797="","",R3797-S3797)</f>
        <v/>
      </c>
      <c r="U3797" s="23">
        <f>IF(A3797="","",IF(O3797=0,"Outside audit periods; ","")&amp;IF(F3797="","No VAT category; ","")&amp;IF(ABS(Q3797)&gt;Setup!$B$10,"VAT ≠ 15% × net; ","")&amp;IF(AND(F3797="Standard domestic 15% (Box 7)",NOT(AND(LEN(D3797)=15,LEFT(D3797,1)="3",RIGHT(D3797,1)="3",ISNUMBER(--D3797)))),"Invalid/missing supplier VAT no; ","")&amp;IF(AND(L3797="Yes",K3797&lt;&gt;"Yes"),"VAT claimed without valid tax invoice; ","")&amp;IF(AND(L3797="Yes",ISNUMBER(SEARCH("blocked",G3797))),"Blocked input VAT claimed; ","")&amp;IF(AND(F3797="Import - VAT paid at customs (Box 8)",M3797=""),"Customs declaration no missing; ","")&amp;IF(AND(F3797="Import - Reverse charge (Box 9)",E3797="Saudi Arabia"),"RCM used for a local supplier; ","")&amp;IF(AND(L3797="Yes",NOT(OR(F3797="Standard domestic 15% (Box 7)",F3797="Import - VAT paid at customs (Box 8)",F3797="Import - Reverse charge (Box 9)"))),"VAT claimed on non-taxable category; ",""))</f>
        <v/>
      </c>
    </row>
    <row r="3798">
      <c r="A3798" s="17" t="n"/>
      <c r="B3798" s="14" t="n"/>
      <c r="C3798" s="14" t="n"/>
      <c r="D3798" s="16" t="n"/>
      <c r="E3798" s="14" t="n"/>
      <c r="F3798" s="14" t="n"/>
      <c r="G3798" s="14" t="n"/>
      <c r="H3798" s="19" t="n"/>
      <c r="I3798" s="19" t="n"/>
      <c r="J3798" s="34">
        <f>IF(A3798="","",H3798+I3798)</f>
        <v/>
      </c>
      <c r="K3798" s="14" t="n"/>
      <c r="L3798" s="14" t="n"/>
      <c r="M3798" s="14" t="n"/>
      <c r="N3798" s="14" t="n"/>
      <c r="O3798" s="20">
        <f>IF(A3798="","",SUMPRODUCT((A3798&gt;=Setup!$C$19:$C$30)*(A3798&lt;=Setup!$D$19:$D$30)*Setup!$A$19:$A$30))</f>
        <v/>
      </c>
      <c r="P3798" s="34">
        <f>IF(A3798="","",IF(OR(F3798="Standard domestic 15% (Box 7)",F3798="Import - VAT paid at customs (Box 8)",F3798="Import - Reverse charge (Box 9)"),ROUND(H3798*Setup!$B$9,2),0))</f>
        <v/>
      </c>
      <c r="Q3798" s="34">
        <f>IF(A3798="","",I3798-P3798)</f>
        <v/>
      </c>
      <c r="R3798" s="34">
        <f>IF(A3798="","",IF(L3798="Yes",I3798,0))</f>
        <v/>
      </c>
      <c r="S3798" s="34">
        <f>IF(A3798="","",IF(AND(L3798="Yes",K3798="Yes",NOT(ISNUMBER(SEARCH("blocked",G3798))),OR(F3798="Standard domestic 15% (Box 7)",F3798="Import - VAT paid at customs (Box 8)",F3798="Import - Reverse charge (Box 9)"),OR(F3798&lt;&gt;"Standard domestic 15% (Box 7)",AND(LEN(D3798)=15,LEFT(D3798,1)="3",RIGHT(D3798,1)="3",ISNUMBER(--D3798)))),I3798,0))</f>
        <v/>
      </c>
      <c r="T3798" s="34">
        <f>IF(A3798="","",R3798-S3798)</f>
        <v/>
      </c>
      <c r="U3798" s="23">
        <f>IF(A3798="","",IF(O3798=0,"Outside audit periods; ","")&amp;IF(F3798="","No VAT category; ","")&amp;IF(ABS(Q3798)&gt;Setup!$B$10,"VAT ≠ 15% × net; ","")&amp;IF(AND(F3798="Standard domestic 15% (Box 7)",NOT(AND(LEN(D3798)=15,LEFT(D3798,1)="3",RIGHT(D3798,1)="3",ISNUMBER(--D3798)))),"Invalid/missing supplier VAT no; ","")&amp;IF(AND(L3798="Yes",K3798&lt;&gt;"Yes"),"VAT claimed without valid tax invoice; ","")&amp;IF(AND(L3798="Yes",ISNUMBER(SEARCH("blocked",G3798))),"Blocked input VAT claimed; ","")&amp;IF(AND(F3798="Import - VAT paid at customs (Box 8)",M3798=""),"Customs declaration no missing; ","")&amp;IF(AND(F3798="Import - Reverse charge (Box 9)",E3798="Saudi Arabia"),"RCM used for a local supplier; ","")&amp;IF(AND(L3798="Yes",NOT(OR(F3798="Standard domestic 15% (Box 7)",F3798="Import - VAT paid at customs (Box 8)",F3798="Import - Reverse charge (Box 9)"))),"VAT claimed on non-taxable category; ",""))</f>
        <v/>
      </c>
    </row>
    <row r="3799">
      <c r="A3799" s="17" t="n"/>
      <c r="B3799" s="14" t="n"/>
      <c r="C3799" s="14" t="n"/>
      <c r="D3799" s="16" t="n"/>
      <c r="E3799" s="14" t="n"/>
      <c r="F3799" s="14" t="n"/>
      <c r="G3799" s="14" t="n"/>
      <c r="H3799" s="19" t="n"/>
      <c r="I3799" s="19" t="n"/>
      <c r="J3799" s="34">
        <f>IF(A3799="","",H3799+I3799)</f>
        <v/>
      </c>
      <c r="K3799" s="14" t="n"/>
      <c r="L3799" s="14" t="n"/>
      <c r="M3799" s="14" t="n"/>
      <c r="N3799" s="14" t="n"/>
      <c r="O3799" s="20">
        <f>IF(A3799="","",SUMPRODUCT((A3799&gt;=Setup!$C$19:$C$30)*(A3799&lt;=Setup!$D$19:$D$30)*Setup!$A$19:$A$30))</f>
        <v/>
      </c>
      <c r="P3799" s="34">
        <f>IF(A3799="","",IF(OR(F3799="Standard domestic 15% (Box 7)",F3799="Import - VAT paid at customs (Box 8)",F3799="Import - Reverse charge (Box 9)"),ROUND(H3799*Setup!$B$9,2),0))</f>
        <v/>
      </c>
      <c r="Q3799" s="34">
        <f>IF(A3799="","",I3799-P3799)</f>
        <v/>
      </c>
      <c r="R3799" s="34">
        <f>IF(A3799="","",IF(L3799="Yes",I3799,0))</f>
        <v/>
      </c>
      <c r="S3799" s="34">
        <f>IF(A3799="","",IF(AND(L3799="Yes",K3799="Yes",NOT(ISNUMBER(SEARCH("blocked",G3799))),OR(F3799="Standard domestic 15% (Box 7)",F3799="Import - VAT paid at customs (Box 8)",F3799="Import - Reverse charge (Box 9)"),OR(F3799&lt;&gt;"Standard domestic 15% (Box 7)",AND(LEN(D3799)=15,LEFT(D3799,1)="3",RIGHT(D3799,1)="3",ISNUMBER(--D3799)))),I3799,0))</f>
        <v/>
      </c>
      <c r="T3799" s="34">
        <f>IF(A3799="","",R3799-S3799)</f>
        <v/>
      </c>
      <c r="U3799" s="23">
        <f>IF(A3799="","",IF(O3799=0,"Outside audit periods; ","")&amp;IF(F3799="","No VAT category; ","")&amp;IF(ABS(Q3799)&gt;Setup!$B$10,"VAT ≠ 15% × net; ","")&amp;IF(AND(F3799="Standard domestic 15% (Box 7)",NOT(AND(LEN(D3799)=15,LEFT(D3799,1)="3",RIGHT(D3799,1)="3",ISNUMBER(--D3799)))),"Invalid/missing supplier VAT no; ","")&amp;IF(AND(L3799="Yes",K3799&lt;&gt;"Yes"),"VAT claimed without valid tax invoice; ","")&amp;IF(AND(L3799="Yes",ISNUMBER(SEARCH("blocked",G3799))),"Blocked input VAT claimed; ","")&amp;IF(AND(F3799="Import - VAT paid at customs (Box 8)",M3799=""),"Customs declaration no missing; ","")&amp;IF(AND(F3799="Import - Reverse charge (Box 9)",E3799="Saudi Arabia"),"RCM used for a local supplier; ","")&amp;IF(AND(L3799="Yes",NOT(OR(F3799="Standard domestic 15% (Box 7)",F3799="Import - VAT paid at customs (Box 8)",F3799="Import - Reverse charge (Box 9)"))),"VAT claimed on non-taxable category; ",""))</f>
        <v/>
      </c>
    </row>
    <row r="3800">
      <c r="A3800" s="17" t="n"/>
      <c r="B3800" s="14" t="n"/>
      <c r="C3800" s="14" t="n"/>
      <c r="D3800" s="16" t="n"/>
      <c r="E3800" s="14" t="n"/>
      <c r="F3800" s="14" t="n"/>
      <c r="G3800" s="14" t="n"/>
      <c r="H3800" s="19" t="n"/>
      <c r="I3800" s="19" t="n"/>
      <c r="J3800" s="34">
        <f>IF(A3800="","",H3800+I3800)</f>
        <v/>
      </c>
      <c r="K3800" s="14" t="n"/>
      <c r="L3800" s="14" t="n"/>
      <c r="M3800" s="14" t="n"/>
      <c r="N3800" s="14" t="n"/>
      <c r="O3800" s="20">
        <f>IF(A3800="","",SUMPRODUCT((A3800&gt;=Setup!$C$19:$C$30)*(A3800&lt;=Setup!$D$19:$D$30)*Setup!$A$19:$A$30))</f>
        <v/>
      </c>
      <c r="P3800" s="34">
        <f>IF(A3800="","",IF(OR(F3800="Standard domestic 15% (Box 7)",F3800="Import - VAT paid at customs (Box 8)",F3800="Import - Reverse charge (Box 9)"),ROUND(H3800*Setup!$B$9,2),0))</f>
        <v/>
      </c>
      <c r="Q3800" s="34">
        <f>IF(A3800="","",I3800-P3800)</f>
        <v/>
      </c>
      <c r="R3800" s="34">
        <f>IF(A3800="","",IF(L3800="Yes",I3800,0))</f>
        <v/>
      </c>
      <c r="S3800" s="34">
        <f>IF(A3800="","",IF(AND(L3800="Yes",K3800="Yes",NOT(ISNUMBER(SEARCH("blocked",G3800))),OR(F3800="Standard domestic 15% (Box 7)",F3800="Import - VAT paid at customs (Box 8)",F3800="Import - Reverse charge (Box 9)"),OR(F3800&lt;&gt;"Standard domestic 15% (Box 7)",AND(LEN(D3800)=15,LEFT(D3800,1)="3",RIGHT(D3800,1)="3",ISNUMBER(--D3800)))),I3800,0))</f>
        <v/>
      </c>
      <c r="T3800" s="34">
        <f>IF(A3800="","",R3800-S3800)</f>
        <v/>
      </c>
      <c r="U3800" s="23">
        <f>IF(A3800="","",IF(O3800=0,"Outside audit periods; ","")&amp;IF(F3800="","No VAT category; ","")&amp;IF(ABS(Q3800)&gt;Setup!$B$10,"VAT ≠ 15% × net; ","")&amp;IF(AND(F3800="Standard domestic 15% (Box 7)",NOT(AND(LEN(D3800)=15,LEFT(D3800,1)="3",RIGHT(D3800,1)="3",ISNUMBER(--D3800)))),"Invalid/missing supplier VAT no; ","")&amp;IF(AND(L3800="Yes",K3800&lt;&gt;"Yes"),"VAT claimed without valid tax invoice; ","")&amp;IF(AND(L3800="Yes",ISNUMBER(SEARCH("blocked",G3800))),"Blocked input VAT claimed; ","")&amp;IF(AND(F3800="Import - VAT paid at customs (Box 8)",M3800=""),"Customs declaration no missing; ","")&amp;IF(AND(F3800="Import - Reverse charge (Box 9)",E3800="Saudi Arabia"),"RCM used for a local supplier; ","")&amp;IF(AND(L3800="Yes",NOT(OR(F3800="Standard domestic 15% (Box 7)",F3800="Import - VAT paid at customs (Box 8)",F3800="Import - Reverse charge (Box 9)"))),"VAT claimed on non-taxable category; ",""))</f>
        <v/>
      </c>
    </row>
    <row r="3801">
      <c r="A3801" s="17" t="n"/>
      <c r="B3801" s="14" t="n"/>
      <c r="C3801" s="14" t="n"/>
      <c r="D3801" s="16" t="n"/>
      <c r="E3801" s="14" t="n"/>
      <c r="F3801" s="14" t="n"/>
      <c r="G3801" s="14" t="n"/>
      <c r="H3801" s="19" t="n"/>
      <c r="I3801" s="19" t="n"/>
      <c r="J3801" s="34">
        <f>IF(A3801="","",H3801+I3801)</f>
        <v/>
      </c>
      <c r="K3801" s="14" t="n"/>
      <c r="L3801" s="14" t="n"/>
      <c r="M3801" s="14" t="n"/>
      <c r="N3801" s="14" t="n"/>
      <c r="O3801" s="20">
        <f>IF(A3801="","",SUMPRODUCT((A3801&gt;=Setup!$C$19:$C$30)*(A3801&lt;=Setup!$D$19:$D$30)*Setup!$A$19:$A$30))</f>
        <v/>
      </c>
      <c r="P3801" s="34">
        <f>IF(A3801="","",IF(OR(F3801="Standard domestic 15% (Box 7)",F3801="Import - VAT paid at customs (Box 8)",F3801="Import - Reverse charge (Box 9)"),ROUND(H3801*Setup!$B$9,2),0))</f>
        <v/>
      </c>
      <c r="Q3801" s="34">
        <f>IF(A3801="","",I3801-P3801)</f>
        <v/>
      </c>
      <c r="R3801" s="34">
        <f>IF(A3801="","",IF(L3801="Yes",I3801,0))</f>
        <v/>
      </c>
      <c r="S3801" s="34">
        <f>IF(A3801="","",IF(AND(L3801="Yes",K3801="Yes",NOT(ISNUMBER(SEARCH("blocked",G3801))),OR(F3801="Standard domestic 15% (Box 7)",F3801="Import - VAT paid at customs (Box 8)",F3801="Import - Reverse charge (Box 9)"),OR(F3801&lt;&gt;"Standard domestic 15% (Box 7)",AND(LEN(D3801)=15,LEFT(D3801,1)="3",RIGHT(D3801,1)="3",ISNUMBER(--D3801)))),I3801,0))</f>
        <v/>
      </c>
      <c r="T3801" s="34">
        <f>IF(A3801="","",R3801-S3801)</f>
        <v/>
      </c>
      <c r="U3801" s="23">
        <f>IF(A3801="","",IF(O3801=0,"Outside audit periods; ","")&amp;IF(F3801="","No VAT category; ","")&amp;IF(ABS(Q3801)&gt;Setup!$B$10,"VAT ≠ 15% × net; ","")&amp;IF(AND(F3801="Standard domestic 15% (Box 7)",NOT(AND(LEN(D3801)=15,LEFT(D3801,1)="3",RIGHT(D3801,1)="3",ISNUMBER(--D3801)))),"Invalid/missing supplier VAT no; ","")&amp;IF(AND(L3801="Yes",K3801&lt;&gt;"Yes"),"VAT claimed without valid tax invoice; ","")&amp;IF(AND(L3801="Yes",ISNUMBER(SEARCH("blocked",G3801))),"Blocked input VAT claimed; ","")&amp;IF(AND(F3801="Import - VAT paid at customs (Box 8)",M3801=""),"Customs declaration no missing; ","")&amp;IF(AND(F3801="Import - Reverse charge (Box 9)",E3801="Saudi Arabia"),"RCM used for a local supplier; ","")&amp;IF(AND(L3801="Yes",NOT(OR(F3801="Standard domestic 15% (Box 7)",F3801="Import - VAT paid at customs (Box 8)",F3801="Import - Reverse charge (Box 9)"))),"VAT claimed on non-taxable category; ",""))</f>
        <v/>
      </c>
    </row>
    <row r="3802">
      <c r="A3802" s="17" t="n"/>
      <c r="B3802" s="14" t="n"/>
      <c r="C3802" s="14" t="n"/>
      <c r="D3802" s="16" t="n"/>
      <c r="E3802" s="14" t="n"/>
      <c r="F3802" s="14" t="n"/>
      <c r="G3802" s="14" t="n"/>
      <c r="H3802" s="19" t="n"/>
      <c r="I3802" s="19" t="n"/>
      <c r="J3802" s="34">
        <f>IF(A3802="","",H3802+I3802)</f>
        <v/>
      </c>
      <c r="K3802" s="14" t="n"/>
      <c r="L3802" s="14" t="n"/>
      <c r="M3802" s="14" t="n"/>
      <c r="N3802" s="14" t="n"/>
      <c r="O3802" s="20">
        <f>IF(A3802="","",SUMPRODUCT((A3802&gt;=Setup!$C$19:$C$30)*(A3802&lt;=Setup!$D$19:$D$30)*Setup!$A$19:$A$30))</f>
        <v/>
      </c>
      <c r="P3802" s="34">
        <f>IF(A3802="","",IF(OR(F3802="Standard domestic 15% (Box 7)",F3802="Import - VAT paid at customs (Box 8)",F3802="Import - Reverse charge (Box 9)"),ROUND(H3802*Setup!$B$9,2),0))</f>
        <v/>
      </c>
      <c r="Q3802" s="34">
        <f>IF(A3802="","",I3802-P3802)</f>
        <v/>
      </c>
      <c r="R3802" s="34">
        <f>IF(A3802="","",IF(L3802="Yes",I3802,0))</f>
        <v/>
      </c>
      <c r="S3802" s="34">
        <f>IF(A3802="","",IF(AND(L3802="Yes",K3802="Yes",NOT(ISNUMBER(SEARCH("blocked",G3802))),OR(F3802="Standard domestic 15% (Box 7)",F3802="Import - VAT paid at customs (Box 8)",F3802="Import - Reverse charge (Box 9)"),OR(F3802&lt;&gt;"Standard domestic 15% (Box 7)",AND(LEN(D3802)=15,LEFT(D3802,1)="3",RIGHT(D3802,1)="3",ISNUMBER(--D3802)))),I3802,0))</f>
        <v/>
      </c>
      <c r="T3802" s="34">
        <f>IF(A3802="","",R3802-S3802)</f>
        <v/>
      </c>
      <c r="U3802" s="23">
        <f>IF(A3802="","",IF(O3802=0,"Outside audit periods; ","")&amp;IF(F3802="","No VAT category; ","")&amp;IF(ABS(Q3802)&gt;Setup!$B$10,"VAT ≠ 15% × net; ","")&amp;IF(AND(F3802="Standard domestic 15% (Box 7)",NOT(AND(LEN(D3802)=15,LEFT(D3802,1)="3",RIGHT(D3802,1)="3",ISNUMBER(--D3802)))),"Invalid/missing supplier VAT no; ","")&amp;IF(AND(L3802="Yes",K3802&lt;&gt;"Yes"),"VAT claimed without valid tax invoice; ","")&amp;IF(AND(L3802="Yes",ISNUMBER(SEARCH("blocked",G3802))),"Blocked input VAT claimed; ","")&amp;IF(AND(F3802="Import - VAT paid at customs (Box 8)",M3802=""),"Customs declaration no missing; ","")&amp;IF(AND(F3802="Import - Reverse charge (Box 9)",E3802="Saudi Arabia"),"RCM used for a local supplier; ","")&amp;IF(AND(L3802="Yes",NOT(OR(F3802="Standard domestic 15% (Box 7)",F3802="Import - VAT paid at customs (Box 8)",F3802="Import - Reverse charge (Box 9)"))),"VAT claimed on non-taxable category; ",""))</f>
        <v/>
      </c>
    </row>
    <row r="3803">
      <c r="A3803" s="17" t="n"/>
      <c r="B3803" s="14" t="n"/>
      <c r="C3803" s="14" t="n"/>
      <c r="D3803" s="16" t="n"/>
      <c r="E3803" s="14" t="n"/>
      <c r="F3803" s="14" t="n"/>
      <c r="G3803" s="14" t="n"/>
      <c r="H3803" s="19" t="n"/>
      <c r="I3803" s="19" t="n"/>
      <c r="J3803" s="34">
        <f>IF(A3803="","",H3803+I3803)</f>
        <v/>
      </c>
      <c r="K3803" s="14" t="n"/>
      <c r="L3803" s="14" t="n"/>
      <c r="M3803" s="14" t="n"/>
      <c r="N3803" s="14" t="n"/>
      <c r="O3803" s="20">
        <f>IF(A3803="","",SUMPRODUCT((A3803&gt;=Setup!$C$19:$C$30)*(A3803&lt;=Setup!$D$19:$D$30)*Setup!$A$19:$A$30))</f>
        <v/>
      </c>
      <c r="P3803" s="34">
        <f>IF(A3803="","",IF(OR(F3803="Standard domestic 15% (Box 7)",F3803="Import - VAT paid at customs (Box 8)",F3803="Import - Reverse charge (Box 9)"),ROUND(H3803*Setup!$B$9,2),0))</f>
        <v/>
      </c>
      <c r="Q3803" s="34">
        <f>IF(A3803="","",I3803-P3803)</f>
        <v/>
      </c>
      <c r="R3803" s="34">
        <f>IF(A3803="","",IF(L3803="Yes",I3803,0))</f>
        <v/>
      </c>
      <c r="S3803" s="34">
        <f>IF(A3803="","",IF(AND(L3803="Yes",K3803="Yes",NOT(ISNUMBER(SEARCH("blocked",G3803))),OR(F3803="Standard domestic 15% (Box 7)",F3803="Import - VAT paid at customs (Box 8)",F3803="Import - Reverse charge (Box 9)"),OR(F3803&lt;&gt;"Standard domestic 15% (Box 7)",AND(LEN(D3803)=15,LEFT(D3803,1)="3",RIGHT(D3803,1)="3",ISNUMBER(--D3803)))),I3803,0))</f>
        <v/>
      </c>
      <c r="T3803" s="34">
        <f>IF(A3803="","",R3803-S3803)</f>
        <v/>
      </c>
      <c r="U3803" s="23">
        <f>IF(A3803="","",IF(O3803=0,"Outside audit periods; ","")&amp;IF(F3803="","No VAT category; ","")&amp;IF(ABS(Q3803)&gt;Setup!$B$10,"VAT ≠ 15% × net; ","")&amp;IF(AND(F3803="Standard domestic 15% (Box 7)",NOT(AND(LEN(D3803)=15,LEFT(D3803,1)="3",RIGHT(D3803,1)="3",ISNUMBER(--D3803)))),"Invalid/missing supplier VAT no; ","")&amp;IF(AND(L3803="Yes",K3803&lt;&gt;"Yes"),"VAT claimed without valid tax invoice; ","")&amp;IF(AND(L3803="Yes",ISNUMBER(SEARCH("blocked",G3803))),"Blocked input VAT claimed; ","")&amp;IF(AND(F3803="Import - VAT paid at customs (Box 8)",M3803=""),"Customs declaration no missing; ","")&amp;IF(AND(F3803="Import - Reverse charge (Box 9)",E3803="Saudi Arabia"),"RCM used for a local supplier; ","")&amp;IF(AND(L3803="Yes",NOT(OR(F3803="Standard domestic 15% (Box 7)",F3803="Import - VAT paid at customs (Box 8)",F3803="Import - Reverse charge (Box 9)"))),"VAT claimed on non-taxable category; ",""))</f>
        <v/>
      </c>
    </row>
    <row r="3804">
      <c r="A3804" s="17" t="n"/>
      <c r="B3804" s="14" t="n"/>
      <c r="C3804" s="14" t="n"/>
      <c r="D3804" s="16" t="n"/>
      <c r="E3804" s="14" t="n"/>
      <c r="F3804" s="14" t="n"/>
      <c r="G3804" s="14" t="n"/>
      <c r="H3804" s="19" t="n"/>
      <c r="I3804" s="19" t="n"/>
      <c r="J3804" s="34">
        <f>IF(A3804="","",H3804+I3804)</f>
        <v/>
      </c>
      <c r="K3804" s="14" t="n"/>
      <c r="L3804" s="14" t="n"/>
      <c r="M3804" s="14" t="n"/>
      <c r="N3804" s="14" t="n"/>
      <c r="O3804" s="20">
        <f>IF(A3804="","",SUMPRODUCT((A3804&gt;=Setup!$C$19:$C$30)*(A3804&lt;=Setup!$D$19:$D$30)*Setup!$A$19:$A$30))</f>
        <v/>
      </c>
      <c r="P3804" s="34">
        <f>IF(A3804="","",IF(OR(F3804="Standard domestic 15% (Box 7)",F3804="Import - VAT paid at customs (Box 8)",F3804="Import - Reverse charge (Box 9)"),ROUND(H3804*Setup!$B$9,2),0))</f>
        <v/>
      </c>
      <c r="Q3804" s="34">
        <f>IF(A3804="","",I3804-P3804)</f>
        <v/>
      </c>
      <c r="R3804" s="34">
        <f>IF(A3804="","",IF(L3804="Yes",I3804,0))</f>
        <v/>
      </c>
      <c r="S3804" s="34">
        <f>IF(A3804="","",IF(AND(L3804="Yes",K3804="Yes",NOT(ISNUMBER(SEARCH("blocked",G3804))),OR(F3804="Standard domestic 15% (Box 7)",F3804="Import - VAT paid at customs (Box 8)",F3804="Import - Reverse charge (Box 9)"),OR(F3804&lt;&gt;"Standard domestic 15% (Box 7)",AND(LEN(D3804)=15,LEFT(D3804,1)="3",RIGHT(D3804,1)="3",ISNUMBER(--D3804)))),I3804,0))</f>
        <v/>
      </c>
      <c r="T3804" s="34">
        <f>IF(A3804="","",R3804-S3804)</f>
        <v/>
      </c>
      <c r="U3804" s="23">
        <f>IF(A3804="","",IF(O3804=0,"Outside audit periods; ","")&amp;IF(F3804="","No VAT category; ","")&amp;IF(ABS(Q3804)&gt;Setup!$B$10,"VAT ≠ 15% × net; ","")&amp;IF(AND(F3804="Standard domestic 15% (Box 7)",NOT(AND(LEN(D3804)=15,LEFT(D3804,1)="3",RIGHT(D3804,1)="3",ISNUMBER(--D3804)))),"Invalid/missing supplier VAT no; ","")&amp;IF(AND(L3804="Yes",K3804&lt;&gt;"Yes"),"VAT claimed without valid tax invoice; ","")&amp;IF(AND(L3804="Yes",ISNUMBER(SEARCH("blocked",G3804))),"Blocked input VAT claimed; ","")&amp;IF(AND(F3804="Import - VAT paid at customs (Box 8)",M3804=""),"Customs declaration no missing; ","")&amp;IF(AND(F3804="Import - Reverse charge (Box 9)",E3804="Saudi Arabia"),"RCM used for a local supplier; ","")&amp;IF(AND(L3804="Yes",NOT(OR(F3804="Standard domestic 15% (Box 7)",F3804="Import - VAT paid at customs (Box 8)",F3804="Import - Reverse charge (Box 9)"))),"VAT claimed on non-taxable category; ",""))</f>
        <v/>
      </c>
    </row>
    <row r="3805">
      <c r="A3805" s="17" t="n"/>
      <c r="B3805" s="14" t="n"/>
      <c r="C3805" s="14" t="n"/>
      <c r="D3805" s="16" t="n"/>
      <c r="E3805" s="14" t="n"/>
      <c r="F3805" s="14" t="n"/>
      <c r="G3805" s="14" t="n"/>
      <c r="H3805" s="19" t="n"/>
      <c r="I3805" s="19" t="n"/>
      <c r="J3805" s="34">
        <f>IF(A3805="","",H3805+I3805)</f>
        <v/>
      </c>
      <c r="K3805" s="14" t="n"/>
      <c r="L3805" s="14" t="n"/>
      <c r="M3805" s="14" t="n"/>
      <c r="N3805" s="14" t="n"/>
      <c r="O3805" s="20">
        <f>IF(A3805="","",SUMPRODUCT((A3805&gt;=Setup!$C$19:$C$30)*(A3805&lt;=Setup!$D$19:$D$30)*Setup!$A$19:$A$30))</f>
        <v/>
      </c>
      <c r="P3805" s="34">
        <f>IF(A3805="","",IF(OR(F3805="Standard domestic 15% (Box 7)",F3805="Import - VAT paid at customs (Box 8)",F3805="Import - Reverse charge (Box 9)"),ROUND(H3805*Setup!$B$9,2),0))</f>
        <v/>
      </c>
      <c r="Q3805" s="34">
        <f>IF(A3805="","",I3805-P3805)</f>
        <v/>
      </c>
      <c r="R3805" s="34">
        <f>IF(A3805="","",IF(L3805="Yes",I3805,0))</f>
        <v/>
      </c>
      <c r="S3805" s="34">
        <f>IF(A3805="","",IF(AND(L3805="Yes",K3805="Yes",NOT(ISNUMBER(SEARCH("blocked",G3805))),OR(F3805="Standard domestic 15% (Box 7)",F3805="Import - VAT paid at customs (Box 8)",F3805="Import - Reverse charge (Box 9)"),OR(F3805&lt;&gt;"Standard domestic 15% (Box 7)",AND(LEN(D3805)=15,LEFT(D3805,1)="3",RIGHT(D3805,1)="3",ISNUMBER(--D3805)))),I3805,0))</f>
        <v/>
      </c>
      <c r="T3805" s="34">
        <f>IF(A3805="","",R3805-S3805)</f>
        <v/>
      </c>
      <c r="U3805" s="23">
        <f>IF(A3805="","",IF(O3805=0,"Outside audit periods; ","")&amp;IF(F3805="","No VAT category; ","")&amp;IF(ABS(Q3805)&gt;Setup!$B$10,"VAT ≠ 15% × net; ","")&amp;IF(AND(F3805="Standard domestic 15% (Box 7)",NOT(AND(LEN(D3805)=15,LEFT(D3805,1)="3",RIGHT(D3805,1)="3",ISNUMBER(--D3805)))),"Invalid/missing supplier VAT no; ","")&amp;IF(AND(L3805="Yes",K3805&lt;&gt;"Yes"),"VAT claimed without valid tax invoice; ","")&amp;IF(AND(L3805="Yes",ISNUMBER(SEARCH("blocked",G3805))),"Blocked input VAT claimed; ","")&amp;IF(AND(F3805="Import - VAT paid at customs (Box 8)",M3805=""),"Customs declaration no missing; ","")&amp;IF(AND(F3805="Import - Reverse charge (Box 9)",E3805="Saudi Arabia"),"RCM used for a local supplier; ","")&amp;IF(AND(L3805="Yes",NOT(OR(F3805="Standard domestic 15% (Box 7)",F3805="Import - VAT paid at customs (Box 8)",F3805="Import - Reverse charge (Box 9)"))),"VAT claimed on non-taxable category; ",""))</f>
        <v/>
      </c>
    </row>
    <row r="3806">
      <c r="A3806" s="17" t="n"/>
      <c r="B3806" s="14" t="n"/>
      <c r="C3806" s="14" t="n"/>
      <c r="D3806" s="16" t="n"/>
      <c r="E3806" s="14" t="n"/>
      <c r="F3806" s="14" t="n"/>
      <c r="G3806" s="14" t="n"/>
      <c r="H3806" s="19" t="n"/>
      <c r="I3806" s="19" t="n"/>
      <c r="J3806" s="34">
        <f>IF(A3806="","",H3806+I3806)</f>
        <v/>
      </c>
      <c r="K3806" s="14" t="n"/>
      <c r="L3806" s="14" t="n"/>
      <c r="M3806" s="14" t="n"/>
      <c r="N3806" s="14" t="n"/>
      <c r="O3806" s="20">
        <f>IF(A3806="","",SUMPRODUCT((A3806&gt;=Setup!$C$19:$C$30)*(A3806&lt;=Setup!$D$19:$D$30)*Setup!$A$19:$A$30))</f>
        <v/>
      </c>
      <c r="P3806" s="34">
        <f>IF(A3806="","",IF(OR(F3806="Standard domestic 15% (Box 7)",F3806="Import - VAT paid at customs (Box 8)",F3806="Import - Reverse charge (Box 9)"),ROUND(H3806*Setup!$B$9,2),0))</f>
        <v/>
      </c>
      <c r="Q3806" s="34">
        <f>IF(A3806="","",I3806-P3806)</f>
        <v/>
      </c>
      <c r="R3806" s="34">
        <f>IF(A3806="","",IF(L3806="Yes",I3806,0))</f>
        <v/>
      </c>
      <c r="S3806" s="34">
        <f>IF(A3806="","",IF(AND(L3806="Yes",K3806="Yes",NOT(ISNUMBER(SEARCH("blocked",G3806))),OR(F3806="Standard domestic 15% (Box 7)",F3806="Import - VAT paid at customs (Box 8)",F3806="Import - Reverse charge (Box 9)"),OR(F3806&lt;&gt;"Standard domestic 15% (Box 7)",AND(LEN(D3806)=15,LEFT(D3806,1)="3",RIGHT(D3806,1)="3",ISNUMBER(--D3806)))),I3806,0))</f>
        <v/>
      </c>
      <c r="T3806" s="34">
        <f>IF(A3806="","",R3806-S3806)</f>
        <v/>
      </c>
      <c r="U3806" s="23">
        <f>IF(A3806="","",IF(O3806=0,"Outside audit periods; ","")&amp;IF(F3806="","No VAT category; ","")&amp;IF(ABS(Q3806)&gt;Setup!$B$10,"VAT ≠ 15% × net; ","")&amp;IF(AND(F3806="Standard domestic 15% (Box 7)",NOT(AND(LEN(D3806)=15,LEFT(D3806,1)="3",RIGHT(D3806,1)="3",ISNUMBER(--D3806)))),"Invalid/missing supplier VAT no; ","")&amp;IF(AND(L3806="Yes",K3806&lt;&gt;"Yes"),"VAT claimed without valid tax invoice; ","")&amp;IF(AND(L3806="Yes",ISNUMBER(SEARCH("blocked",G3806))),"Blocked input VAT claimed; ","")&amp;IF(AND(F3806="Import - VAT paid at customs (Box 8)",M3806=""),"Customs declaration no missing; ","")&amp;IF(AND(F3806="Import - Reverse charge (Box 9)",E3806="Saudi Arabia"),"RCM used for a local supplier; ","")&amp;IF(AND(L3806="Yes",NOT(OR(F3806="Standard domestic 15% (Box 7)",F3806="Import - VAT paid at customs (Box 8)",F3806="Import - Reverse charge (Box 9)"))),"VAT claimed on non-taxable category; ",""))</f>
        <v/>
      </c>
    </row>
    <row r="3807">
      <c r="A3807" s="17" t="n"/>
      <c r="B3807" s="14" t="n"/>
      <c r="C3807" s="14" t="n"/>
      <c r="D3807" s="16" t="n"/>
      <c r="E3807" s="14" t="n"/>
      <c r="F3807" s="14" t="n"/>
      <c r="G3807" s="14" t="n"/>
      <c r="H3807" s="19" t="n"/>
      <c r="I3807" s="19" t="n"/>
      <c r="J3807" s="34">
        <f>IF(A3807="","",H3807+I3807)</f>
        <v/>
      </c>
      <c r="K3807" s="14" t="n"/>
      <c r="L3807" s="14" t="n"/>
      <c r="M3807" s="14" t="n"/>
      <c r="N3807" s="14" t="n"/>
      <c r="O3807" s="20">
        <f>IF(A3807="","",SUMPRODUCT((A3807&gt;=Setup!$C$19:$C$30)*(A3807&lt;=Setup!$D$19:$D$30)*Setup!$A$19:$A$30))</f>
        <v/>
      </c>
      <c r="P3807" s="34">
        <f>IF(A3807="","",IF(OR(F3807="Standard domestic 15% (Box 7)",F3807="Import - VAT paid at customs (Box 8)",F3807="Import - Reverse charge (Box 9)"),ROUND(H3807*Setup!$B$9,2),0))</f>
        <v/>
      </c>
      <c r="Q3807" s="34">
        <f>IF(A3807="","",I3807-P3807)</f>
        <v/>
      </c>
      <c r="R3807" s="34">
        <f>IF(A3807="","",IF(L3807="Yes",I3807,0))</f>
        <v/>
      </c>
      <c r="S3807" s="34">
        <f>IF(A3807="","",IF(AND(L3807="Yes",K3807="Yes",NOT(ISNUMBER(SEARCH("blocked",G3807))),OR(F3807="Standard domestic 15% (Box 7)",F3807="Import - VAT paid at customs (Box 8)",F3807="Import - Reverse charge (Box 9)"),OR(F3807&lt;&gt;"Standard domestic 15% (Box 7)",AND(LEN(D3807)=15,LEFT(D3807,1)="3",RIGHT(D3807,1)="3",ISNUMBER(--D3807)))),I3807,0))</f>
        <v/>
      </c>
      <c r="T3807" s="34">
        <f>IF(A3807="","",R3807-S3807)</f>
        <v/>
      </c>
      <c r="U3807" s="23">
        <f>IF(A3807="","",IF(O3807=0,"Outside audit periods; ","")&amp;IF(F3807="","No VAT category; ","")&amp;IF(ABS(Q3807)&gt;Setup!$B$10,"VAT ≠ 15% × net; ","")&amp;IF(AND(F3807="Standard domestic 15% (Box 7)",NOT(AND(LEN(D3807)=15,LEFT(D3807,1)="3",RIGHT(D3807,1)="3",ISNUMBER(--D3807)))),"Invalid/missing supplier VAT no; ","")&amp;IF(AND(L3807="Yes",K3807&lt;&gt;"Yes"),"VAT claimed without valid tax invoice; ","")&amp;IF(AND(L3807="Yes",ISNUMBER(SEARCH("blocked",G3807))),"Blocked input VAT claimed; ","")&amp;IF(AND(F3807="Import - VAT paid at customs (Box 8)",M3807=""),"Customs declaration no missing; ","")&amp;IF(AND(F3807="Import - Reverse charge (Box 9)",E3807="Saudi Arabia"),"RCM used for a local supplier; ","")&amp;IF(AND(L3807="Yes",NOT(OR(F3807="Standard domestic 15% (Box 7)",F3807="Import - VAT paid at customs (Box 8)",F3807="Import - Reverse charge (Box 9)"))),"VAT claimed on non-taxable category; ",""))</f>
        <v/>
      </c>
    </row>
    <row r="3808">
      <c r="A3808" s="17" t="n"/>
      <c r="B3808" s="14" t="n"/>
      <c r="C3808" s="14" t="n"/>
      <c r="D3808" s="16" t="n"/>
      <c r="E3808" s="14" t="n"/>
      <c r="F3808" s="14" t="n"/>
      <c r="G3808" s="14" t="n"/>
      <c r="H3808" s="19" t="n"/>
      <c r="I3808" s="19" t="n"/>
      <c r="J3808" s="34">
        <f>IF(A3808="","",H3808+I3808)</f>
        <v/>
      </c>
      <c r="K3808" s="14" t="n"/>
      <c r="L3808" s="14" t="n"/>
      <c r="M3808" s="14" t="n"/>
      <c r="N3808" s="14" t="n"/>
      <c r="O3808" s="20">
        <f>IF(A3808="","",SUMPRODUCT((A3808&gt;=Setup!$C$19:$C$30)*(A3808&lt;=Setup!$D$19:$D$30)*Setup!$A$19:$A$30))</f>
        <v/>
      </c>
      <c r="P3808" s="34">
        <f>IF(A3808="","",IF(OR(F3808="Standard domestic 15% (Box 7)",F3808="Import - VAT paid at customs (Box 8)",F3808="Import - Reverse charge (Box 9)"),ROUND(H3808*Setup!$B$9,2),0))</f>
        <v/>
      </c>
      <c r="Q3808" s="34">
        <f>IF(A3808="","",I3808-P3808)</f>
        <v/>
      </c>
      <c r="R3808" s="34">
        <f>IF(A3808="","",IF(L3808="Yes",I3808,0))</f>
        <v/>
      </c>
      <c r="S3808" s="34">
        <f>IF(A3808="","",IF(AND(L3808="Yes",K3808="Yes",NOT(ISNUMBER(SEARCH("blocked",G3808))),OR(F3808="Standard domestic 15% (Box 7)",F3808="Import - VAT paid at customs (Box 8)",F3808="Import - Reverse charge (Box 9)"),OR(F3808&lt;&gt;"Standard domestic 15% (Box 7)",AND(LEN(D3808)=15,LEFT(D3808,1)="3",RIGHT(D3808,1)="3",ISNUMBER(--D3808)))),I3808,0))</f>
        <v/>
      </c>
      <c r="T3808" s="34">
        <f>IF(A3808="","",R3808-S3808)</f>
        <v/>
      </c>
      <c r="U3808" s="23">
        <f>IF(A3808="","",IF(O3808=0,"Outside audit periods; ","")&amp;IF(F3808="","No VAT category; ","")&amp;IF(ABS(Q3808)&gt;Setup!$B$10,"VAT ≠ 15% × net; ","")&amp;IF(AND(F3808="Standard domestic 15% (Box 7)",NOT(AND(LEN(D3808)=15,LEFT(D3808,1)="3",RIGHT(D3808,1)="3",ISNUMBER(--D3808)))),"Invalid/missing supplier VAT no; ","")&amp;IF(AND(L3808="Yes",K3808&lt;&gt;"Yes"),"VAT claimed without valid tax invoice; ","")&amp;IF(AND(L3808="Yes",ISNUMBER(SEARCH("blocked",G3808))),"Blocked input VAT claimed; ","")&amp;IF(AND(F3808="Import - VAT paid at customs (Box 8)",M3808=""),"Customs declaration no missing; ","")&amp;IF(AND(F3808="Import - Reverse charge (Box 9)",E3808="Saudi Arabia"),"RCM used for a local supplier; ","")&amp;IF(AND(L3808="Yes",NOT(OR(F3808="Standard domestic 15% (Box 7)",F3808="Import - VAT paid at customs (Box 8)",F3808="Import - Reverse charge (Box 9)"))),"VAT claimed on non-taxable category; ",""))</f>
        <v/>
      </c>
    </row>
    <row r="3809">
      <c r="A3809" s="17" t="n"/>
      <c r="B3809" s="14" t="n"/>
      <c r="C3809" s="14" t="n"/>
      <c r="D3809" s="16" t="n"/>
      <c r="E3809" s="14" t="n"/>
      <c r="F3809" s="14" t="n"/>
      <c r="G3809" s="14" t="n"/>
      <c r="H3809" s="19" t="n"/>
      <c r="I3809" s="19" t="n"/>
      <c r="J3809" s="34">
        <f>IF(A3809="","",H3809+I3809)</f>
        <v/>
      </c>
      <c r="K3809" s="14" t="n"/>
      <c r="L3809" s="14" t="n"/>
      <c r="M3809" s="14" t="n"/>
      <c r="N3809" s="14" t="n"/>
      <c r="O3809" s="20">
        <f>IF(A3809="","",SUMPRODUCT((A3809&gt;=Setup!$C$19:$C$30)*(A3809&lt;=Setup!$D$19:$D$30)*Setup!$A$19:$A$30))</f>
        <v/>
      </c>
      <c r="P3809" s="34">
        <f>IF(A3809="","",IF(OR(F3809="Standard domestic 15% (Box 7)",F3809="Import - VAT paid at customs (Box 8)",F3809="Import - Reverse charge (Box 9)"),ROUND(H3809*Setup!$B$9,2),0))</f>
        <v/>
      </c>
      <c r="Q3809" s="34">
        <f>IF(A3809="","",I3809-P3809)</f>
        <v/>
      </c>
      <c r="R3809" s="34">
        <f>IF(A3809="","",IF(L3809="Yes",I3809,0))</f>
        <v/>
      </c>
      <c r="S3809" s="34">
        <f>IF(A3809="","",IF(AND(L3809="Yes",K3809="Yes",NOT(ISNUMBER(SEARCH("blocked",G3809))),OR(F3809="Standard domestic 15% (Box 7)",F3809="Import - VAT paid at customs (Box 8)",F3809="Import - Reverse charge (Box 9)"),OR(F3809&lt;&gt;"Standard domestic 15% (Box 7)",AND(LEN(D3809)=15,LEFT(D3809,1)="3",RIGHT(D3809,1)="3",ISNUMBER(--D3809)))),I3809,0))</f>
        <v/>
      </c>
      <c r="T3809" s="34">
        <f>IF(A3809="","",R3809-S3809)</f>
        <v/>
      </c>
      <c r="U3809" s="23">
        <f>IF(A3809="","",IF(O3809=0,"Outside audit periods; ","")&amp;IF(F3809="","No VAT category; ","")&amp;IF(ABS(Q3809)&gt;Setup!$B$10,"VAT ≠ 15% × net; ","")&amp;IF(AND(F3809="Standard domestic 15% (Box 7)",NOT(AND(LEN(D3809)=15,LEFT(D3809,1)="3",RIGHT(D3809,1)="3",ISNUMBER(--D3809)))),"Invalid/missing supplier VAT no; ","")&amp;IF(AND(L3809="Yes",K3809&lt;&gt;"Yes"),"VAT claimed without valid tax invoice; ","")&amp;IF(AND(L3809="Yes",ISNUMBER(SEARCH("blocked",G3809))),"Blocked input VAT claimed; ","")&amp;IF(AND(F3809="Import - VAT paid at customs (Box 8)",M3809=""),"Customs declaration no missing; ","")&amp;IF(AND(F3809="Import - Reverse charge (Box 9)",E3809="Saudi Arabia"),"RCM used for a local supplier; ","")&amp;IF(AND(L3809="Yes",NOT(OR(F3809="Standard domestic 15% (Box 7)",F3809="Import - VAT paid at customs (Box 8)",F3809="Import - Reverse charge (Box 9)"))),"VAT claimed on non-taxable category; ",""))</f>
        <v/>
      </c>
    </row>
    <row r="3810">
      <c r="A3810" s="17" t="n"/>
      <c r="B3810" s="14" t="n"/>
      <c r="C3810" s="14" t="n"/>
      <c r="D3810" s="16" t="n"/>
      <c r="E3810" s="14" t="n"/>
      <c r="F3810" s="14" t="n"/>
      <c r="G3810" s="14" t="n"/>
      <c r="H3810" s="19" t="n"/>
      <c r="I3810" s="19" t="n"/>
      <c r="J3810" s="34">
        <f>IF(A3810="","",H3810+I3810)</f>
        <v/>
      </c>
      <c r="K3810" s="14" t="n"/>
      <c r="L3810" s="14" t="n"/>
      <c r="M3810" s="14" t="n"/>
      <c r="N3810" s="14" t="n"/>
      <c r="O3810" s="20">
        <f>IF(A3810="","",SUMPRODUCT((A3810&gt;=Setup!$C$19:$C$30)*(A3810&lt;=Setup!$D$19:$D$30)*Setup!$A$19:$A$30))</f>
        <v/>
      </c>
      <c r="P3810" s="34">
        <f>IF(A3810="","",IF(OR(F3810="Standard domestic 15% (Box 7)",F3810="Import - VAT paid at customs (Box 8)",F3810="Import - Reverse charge (Box 9)"),ROUND(H3810*Setup!$B$9,2),0))</f>
        <v/>
      </c>
      <c r="Q3810" s="34">
        <f>IF(A3810="","",I3810-P3810)</f>
        <v/>
      </c>
      <c r="R3810" s="34">
        <f>IF(A3810="","",IF(L3810="Yes",I3810,0))</f>
        <v/>
      </c>
      <c r="S3810" s="34">
        <f>IF(A3810="","",IF(AND(L3810="Yes",K3810="Yes",NOT(ISNUMBER(SEARCH("blocked",G3810))),OR(F3810="Standard domestic 15% (Box 7)",F3810="Import - VAT paid at customs (Box 8)",F3810="Import - Reverse charge (Box 9)"),OR(F3810&lt;&gt;"Standard domestic 15% (Box 7)",AND(LEN(D3810)=15,LEFT(D3810,1)="3",RIGHT(D3810,1)="3",ISNUMBER(--D3810)))),I3810,0))</f>
        <v/>
      </c>
      <c r="T3810" s="34">
        <f>IF(A3810="","",R3810-S3810)</f>
        <v/>
      </c>
      <c r="U3810" s="23">
        <f>IF(A3810="","",IF(O3810=0,"Outside audit periods; ","")&amp;IF(F3810="","No VAT category; ","")&amp;IF(ABS(Q3810)&gt;Setup!$B$10,"VAT ≠ 15% × net; ","")&amp;IF(AND(F3810="Standard domestic 15% (Box 7)",NOT(AND(LEN(D3810)=15,LEFT(D3810,1)="3",RIGHT(D3810,1)="3",ISNUMBER(--D3810)))),"Invalid/missing supplier VAT no; ","")&amp;IF(AND(L3810="Yes",K3810&lt;&gt;"Yes"),"VAT claimed without valid tax invoice; ","")&amp;IF(AND(L3810="Yes",ISNUMBER(SEARCH("blocked",G3810))),"Blocked input VAT claimed; ","")&amp;IF(AND(F3810="Import - VAT paid at customs (Box 8)",M3810=""),"Customs declaration no missing; ","")&amp;IF(AND(F3810="Import - Reverse charge (Box 9)",E3810="Saudi Arabia"),"RCM used for a local supplier; ","")&amp;IF(AND(L3810="Yes",NOT(OR(F3810="Standard domestic 15% (Box 7)",F3810="Import - VAT paid at customs (Box 8)",F3810="Import - Reverse charge (Box 9)"))),"VAT claimed on non-taxable category; ",""))</f>
        <v/>
      </c>
    </row>
    <row r="3811">
      <c r="A3811" s="17" t="n"/>
      <c r="B3811" s="14" t="n"/>
      <c r="C3811" s="14" t="n"/>
      <c r="D3811" s="16" t="n"/>
      <c r="E3811" s="14" t="n"/>
      <c r="F3811" s="14" t="n"/>
      <c r="G3811" s="14" t="n"/>
      <c r="H3811" s="19" t="n"/>
      <c r="I3811" s="19" t="n"/>
      <c r="J3811" s="34">
        <f>IF(A3811="","",H3811+I3811)</f>
        <v/>
      </c>
      <c r="K3811" s="14" t="n"/>
      <c r="L3811" s="14" t="n"/>
      <c r="M3811" s="14" t="n"/>
      <c r="N3811" s="14" t="n"/>
      <c r="O3811" s="20">
        <f>IF(A3811="","",SUMPRODUCT((A3811&gt;=Setup!$C$19:$C$30)*(A3811&lt;=Setup!$D$19:$D$30)*Setup!$A$19:$A$30))</f>
        <v/>
      </c>
      <c r="P3811" s="34">
        <f>IF(A3811="","",IF(OR(F3811="Standard domestic 15% (Box 7)",F3811="Import - VAT paid at customs (Box 8)",F3811="Import - Reverse charge (Box 9)"),ROUND(H3811*Setup!$B$9,2),0))</f>
        <v/>
      </c>
      <c r="Q3811" s="34">
        <f>IF(A3811="","",I3811-P3811)</f>
        <v/>
      </c>
      <c r="R3811" s="34">
        <f>IF(A3811="","",IF(L3811="Yes",I3811,0))</f>
        <v/>
      </c>
      <c r="S3811" s="34">
        <f>IF(A3811="","",IF(AND(L3811="Yes",K3811="Yes",NOT(ISNUMBER(SEARCH("blocked",G3811))),OR(F3811="Standard domestic 15% (Box 7)",F3811="Import - VAT paid at customs (Box 8)",F3811="Import - Reverse charge (Box 9)"),OR(F3811&lt;&gt;"Standard domestic 15% (Box 7)",AND(LEN(D3811)=15,LEFT(D3811,1)="3",RIGHT(D3811,1)="3",ISNUMBER(--D3811)))),I3811,0))</f>
        <v/>
      </c>
      <c r="T3811" s="34">
        <f>IF(A3811="","",R3811-S3811)</f>
        <v/>
      </c>
      <c r="U3811" s="23">
        <f>IF(A3811="","",IF(O3811=0,"Outside audit periods; ","")&amp;IF(F3811="","No VAT category; ","")&amp;IF(ABS(Q3811)&gt;Setup!$B$10,"VAT ≠ 15% × net; ","")&amp;IF(AND(F3811="Standard domestic 15% (Box 7)",NOT(AND(LEN(D3811)=15,LEFT(D3811,1)="3",RIGHT(D3811,1)="3",ISNUMBER(--D3811)))),"Invalid/missing supplier VAT no; ","")&amp;IF(AND(L3811="Yes",K3811&lt;&gt;"Yes"),"VAT claimed without valid tax invoice; ","")&amp;IF(AND(L3811="Yes",ISNUMBER(SEARCH("blocked",G3811))),"Blocked input VAT claimed; ","")&amp;IF(AND(F3811="Import - VAT paid at customs (Box 8)",M3811=""),"Customs declaration no missing; ","")&amp;IF(AND(F3811="Import - Reverse charge (Box 9)",E3811="Saudi Arabia"),"RCM used for a local supplier; ","")&amp;IF(AND(L3811="Yes",NOT(OR(F3811="Standard domestic 15% (Box 7)",F3811="Import - VAT paid at customs (Box 8)",F3811="Import - Reverse charge (Box 9)"))),"VAT claimed on non-taxable category; ",""))</f>
        <v/>
      </c>
    </row>
    <row r="3812">
      <c r="A3812" s="17" t="n"/>
      <c r="B3812" s="14" t="n"/>
      <c r="C3812" s="14" t="n"/>
      <c r="D3812" s="16" t="n"/>
      <c r="E3812" s="14" t="n"/>
      <c r="F3812" s="14" t="n"/>
      <c r="G3812" s="14" t="n"/>
      <c r="H3812" s="19" t="n"/>
      <c r="I3812" s="19" t="n"/>
      <c r="J3812" s="34">
        <f>IF(A3812="","",H3812+I3812)</f>
        <v/>
      </c>
      <c r="K3812" s="14" t="n"/>
      <c r="L3812" s="14" t="n"/>
      <c r="M3812" s="14" t="n"/>
      <c r="N3812" s="14" t="n"/>
      <c r="O3812" s="20">
        <f>IF(A3812="","",SUMPRODUCT((A3812&gt;=Setup!$C$19:$C$30)*(A3812&lt;=Setup!$D$19:$D$30)*Setup!$A$19:$A$30))</f>
        <v/>
      </c>
      <c r="P3812" s="34">
        <f>IF(A3812="","",IF(OR(F3812="Standard domestic 15% (Box 7)",F3812="Import - VAT paid at customs (Box 8)",F3812="Import - Reverse charge (Box 9)"),ROUND(H3812*Setup!$B$9,2),0))</f>
        <v/>
      </c>
      <c r="Q3812" s="34">
        <f>IF(A3812="","",I3812-P3812)</f>
        <v/>
      </c>
      <c r="R3812" s="34">
        <f>IF(A3812="","",IF(L3812="Yes",I3812,0))</f>
        <v/>
      </c>
      <c r="S3812" s="34">
        <f>IF(A3812="","",IF(AND(L3812="Yes",K3812="Yes",NOT(ISNUMBER(SEARCH("blocked",G3812))),OR(F3812="Standard domestic 15% (Box 7)",F3812="Import - VAT paid at customs (Box 8)",F3812="Import - Reverse charge (Box 9)"),OR(F3812&lt;&gt;"Standard domestic 15% (Box 7)",AND(LEN(D3812)=15,LEFT(D3812,1)="3",RIGHT(D3812,1)="3",ISNUMBER(--D3812)))),I3812,0))</f>
        <v/>
      </c>
      <c r="T3812" s="34">
        <f>IF(A3812="","",R3812-S3812)</f>
        <v/>
      </c>
      <c r="U3812" s="23">
        <f>IF(A3812="","",IF(O3812=0,"Outside audit periods; ","")&amp;IF(F3812="","No VAT category; ","")&amp;IF(ABS(Q3812)&gt;Setup!$B$10,"VAT ≠ 15% × net; ","")&amp;IF(AND(F3812="Standard domestic 15% (Box 7)",NOT(AND(LEN(D3812)=15,LEFT(D3812,1)="3",RIGHT(D3812,1)="3",ISNUMBER(--D3812)))),"Invalid/missing supplier VAT no; ","")&amp;IF(AND(L3812="Yes",K3812&lt;&gt;"Yes"),"VAT claimed without valid tax invoice; ","")&amp;IF(AND(L3812="Yes",ISNUMBER(SEARCH("blocked",G3812))),"Blocked input VAT claimed; ","")&amp;IF(AND(F3812="Import - VAT paid at customs (Box 8)",M3812=""),"Customs declaration no missing; ","")&amp;IF(AND(F3812="Import - Reverse charge (Box 9)",E3812="Saudi Arabia"),"RCM used for a local supplier; ","")&amp;IF(AND(L3812="Yes",NOT(OR(F3812="Standard domestic 15% (Box 7)",F3812="Import - VAT paid at customs (Box 8)",F3812="Import - Reverse charge (Box 9)"))),"VAT claimed on non-taxable category; ",""))</f>
        <v/>
      </c>
    </row>
    <row r="3813">
      <c r="A3813" s="17" t="n"/>
      <c r="B3813" s="14" t="n"/>
      <c r="C3813" s="14" t="n"/>
      <c r="D3813" s="16" t="n"/>
      <c r="E3813" s="14" t="n"/>
      <c r="F3813" s="14" t="n"/>
      <c r="G3813" s="14" t="n"/>
      <c r="H3813" s="19" t="n"/>
      <c r="I3813" s="19" t="n"/>
      <c r="J3813" s="34">
        <f>IF(A3813="","",H3813+I3813)</f>
        <v/>
      </c>
      <c r="K3813" s="14" t="n"/>
      <c r="L3813" s="14" t="n"/>
      <c r="M3813" s="14" t="n"/>
      <c r="N3813" s="14" t="n"/>
      <c r="O3813" s="20">
        <f>IF(A3813="","",SUMPRODUCT((A3813&gt;=Setup!$C$19:$C$30)*(A3813&lt;=Setup!$D$19:$D$30)*Setup!$A$19:$A$30))</f>
        <v/>
      </c>
      <c r="P3813" s="34">
        <f>IF(A3813="","",IF(OR(F3813="Standard domestic 15% (Box 7)",F3813="Import - VAT paid at customs (Box 8)",F3813="Import - Reverse charge (Box 9)"),ROUND(H3813*Setup!$B$9,2),0))</f>
        <v/>
      </c>
      <c r="Q3813" s="34">
        <f>IF(A3813="","",I3813-P3813)</f>
        <v/>
      </c>
      <c r="R3813" s="34">
        <f>IF(A3813="","",IF(L3813="Yes",I3813,0))</f>
        <v/>
      </c>
      <c r="S3813" s="34">
        <f>IF(A3813="","",IF(AND(L3813="Yes",K3813="Yes",NOT(ISNUMBER(SEARCH("blocked",G3813))),OR(F3813="Standard domestic 15% (Box 7)",F3813="Import - VAT paid at customs (Box 8)",F3813="Import - Reverse charge (Box 9)"),OR(F3813&lt;&gt;"Standard domestic 15% (Box 7)",AND(LEN(D3813)=15,LEFT(D3813,1)="3",RIGHT(D3813,1)="3",ISNUMBER(--D3813)))),I3813,0))</f>
        <v/>
      </c>
      <c r="T3813" s="34">
        <f>IF(A3813="","",R3813-S3813)</f>
        <v/>
      </c>
      <c r="U3813" s="23">
        <f>IF(A3813="","",IF(O3813=0,"Outside audit periods; ","")&amp;IF(F3813="","No VAT category; ","")&amp;IF(ABS(Q3813)&gt;Setup!$B$10,"VAT ≠ 15% × net; ","")&amp;IF(AND(F3813="Standard domestic 15% (Box 7)",NOT(AND(LEN(D3813)=15,LEFT(D3813,1)="3",RIGHT(D3813,1)="3",ISNUMBER(--D3813)))),"Invalid/missing supplier VAT no; ","")&amp;IF(AND(L3813="Yes",K3813&lt;&gt;"Yes"),"VAT claimed without valid tax invoice; ","")&amp;IF(AND(L3813="Yes",ISNUMBER(SEARCH("blocked",G3813))),"Blocked input VAT claimed; ","")&amp;IF(AND(F3813="Import - VAT paid at customs (Box 8)",M3813=""),"Customs declaration no missing; ","")&amp;IF(AND(F3813="Import - Reverse charge (Box 9)",E3813="Saudi Arabia"),"RCM used for a local supplier; ","")&amp;IF(AND(L3813="Yes",NOT(OR(F3813="Standard domestic 15% (Box 7)",F3813="Import - VAT paid at customs (Box 8)",F3813="Import - Reverse charge (Box 9)"))),"VAT claimed on non-taxable category; ",""))</f>
        <v/>
      </c>
    </row>
    <row r="3814">
      <c r="A3814" s="17" t="n"/>
      <c r="B3814" s="14" t="n"/>
      <c r="C3814" s="14" t="n"/>
      <c r="D3814" s="16" t="n"/>
      <c r="E3814" s="14" t="n"/>
      <c r="F3814" s="14" t="n"/>
      <c r="G3814" s="14" t="n"/>
      <c r="H3814" s="19" t="n"/>
      <c r="I3814" s="19" t="n"/>
      <c r="J3814" s="34">
        <f>IF(A3814="","",H3814+I3814)</f>
        <v/>
      </c>
      <c r="K3814" s="14" t="n"/>
      <c r="L3814" s="14" t="n"/>
      <c r="M3814" s="14" t="n"/>
      <c r="N3814" s="14" t="n"/>
      <c r="O3814" s="20">
        <f>IF(A3814="","",SUMPRODUCT((A3814&gt;=Setup!$C$19:$C$30)*(A3814&lt;=Setup!$D$19:$D$30)*Setup!$A$19:$A$30))</f>
        <v/>
      </c>
      <c r="P3814" s="34">
        <f>IF(A3814="","",IF(OR(F3814="Standard domestic 15% (Box 7)",F3814="Import - VAT paid at customs (Box 8)",F3814="Import - Reverse charge (Box 9)"),ROUND(H3814*Setup!$B$9,2),0))</f>
        <v/>
      </c>
      <c r="Q3814" s="34">
        <f>IF(A3814="","",I3814-P3814)</f>
        <v/>
      </c>
      <c r="R3814" s="34">
        <f>IF(A3814="","",IF(L3814="Yes",I3814,0))</f>
        <v/>
      </c>
      <c r="S3814" s="34">
        <f>IF(A3814="","",IF(AND(L3814="Yes",K3814="Yes",NOT(ISNUMBER(SEARCH("blocked",G3814))),OR(F3814="Standard domestic 15% (Box 7)",F3814="Import - VAT paid at customs (Box 8)",F3814="Import - Reverse charge (Box 9)"),OR(F3814&lt;&gt;"Standard domestic 15% (Box 7)",AND(LEN(D3814)=15,LEFT(D3814,1)="3",RIGHT(D3814,1)="3",ISNUMBER(--D3814)))),I3814,0))</f>
        <v/>
      </c>
      <c r="T3814" s="34">
        <f>IF(A3814="","",R3814-S3814)</f>
        <v/>
      </c>
      <c r="U3814" s="23">
        <f>IF(A3814="","",IF(O3814=0,"Outside audit periods; ","")&amp;IF(F3814="","No VAT category; ","")&amp;IF(ABS(Q3814)&gt;Setup!$B$10,"VAT ≠ 15% × net; ","")&amp;IF(AND(F3814="Standard domestic 15% (Box 7)",NOT(AND(LEN(D3814)=15,LEFT(D3814,1)="3",RIGHT(D3814,1)="3",ISNUMBER(--D3814)))),"Invalid/missing supplier VAT no; ","")&amp;IF(AND(L3814="Yes",K3814&lt;&gt;"Yes"),"VAT claimed without valid tax invoice; ","")&amp;IF(AND(L3814="Yes",ISNUMBER(SEARCH("blocked",G3814))),"Blocked input VAT claimed; ","")&amp;IF(AND(F3814="Import - VAT paid at customs (Box 8)",M3814=""),"Customs declaration no missing; ","")&amp;IF(AND(F3814="Import - Reverse charge (Box 9)",E3814="Saudi Arabia"),"RCM used for a local supplier; ","")&amp;IF(AND(L3814="Yes",NOT(OR(F3814="Standard domestic 15% (Box 7)",F3814="Import - VAT paid at customs (Box 8)",F3814="Import - Reverse charge (Box 9)"))),"VAT claimed on non-taxable category; ",""))</f>
        <v/>
      </c>
    </row>
    <row r="3815">
      <c r="A3815" s="17" t="n"/>
      <c r="B3815" s="14" t="n"/>
      <c r="C3815" s="14" t="n"/>
      <c r="D3815" s="16" t="n"/>
      <c r="E3815" s="14" t="n"/>
      <c r="F3815" s="14" t="n"/>
      <c r="G3815" s="14" t="n"/>
      <c r="H3815" s="19" t="n"/>
      <c r="I3815" s="19" t="n"/>
      <c r="J3815" s="34">
        <f>IF(A3815="","",H3815+I3815)</f>
        <v/>
      </c>
      <c r="K3815" s="14" t="n"/>
      <c r="L3815" s="14" t="n"/>
      <c r="M3815" s="14" t="n"/>
      <c r="N3815" s="14" t="n"/>
      <c r="O3815" s="20">
        <f>IF(A3815="","",SUMPRODUCT((A3815&gt;=Setup!$C$19:$C$30)*(A3815&lt;=Setup!$D$19:$D$30)*Setup!$A$19:$A$30))</f>
        <v/>
      </c>
      <c r="P3815" s="34">
        <f>IF(A3815="","",IF(OR(F3815="Standard domestic 15% (Box 7)",F3815="Import - VAT paid at customs (Box 8)",F3815="Import - Reverse charge (Box 9)"),ROUND(H3815*Setup!$B$9,2),0))</f>
        <v/>
      </c>
      <c r="Q3815" s="34">
        <f>IF(A3815="","",I3815-P3815)</f>
        <v/>
      </c>
      <c r="R3815" s="34">
        <f>IF(A3815="","",IF(L3815="Yes",I3815,0))</f>
        <v/>
      </c>
      <c r="S3815" s="34">
        <f>IF(A3815="","",IF(AND(L3815="Yes",K3815="Yes",NOT(ISNUMBER(SEARCH("blocked",G3815))),OR(F3815="Standard domestic 15% (Box 7)",F3815="Import - VAT paid at customs (Box 8)",F3815="Import - Reverse charge (Box 9)"),OR(F3815&lt;&gt;"Standard domestic 15% (Box 7)",AND(LEN(D3815)=15,LEFT(D3815,1)="3",RIGHT(D3815,1)="3",ISNUMBER(--D3815)))),I3815,0))</f>
        <v/>
      </c>
      <c r="T3815" s="34">
        <f>IF(A3815="","",R3815-S3815)</f>
        <v/>
      </c>
      <c r="U3815" s="23">
        <f>IF(A3815="","",IF(O3815=0,"Outside audit periods; ","")&amp;IF(F3815="","No VAT category; ","")&amp;IF(ABS(Q3815)&gt;Setup!$B$10,"VAT ≠ 15% × net; ","")&amp;IF(AND(F3815="Standard domestic 15% (Box 7)",NOT(AND(LEN(D3815)=15,LEFT(D3815,1)="3",RIGHT(D3815,1)="3",ISNUMBER(--D3815)))),"Invalid/missing supplier VAT no; ","")&amp;IF(AND(L3815="Yes",K3815&lt;&gt;"Yes"),"VAT claimed without valid tax invoice; ","")&amp;IF(AND(L3815="Yes",ISNUMBER(SEARCH("blocked",G3815))),"Blocked input VAT claimed; ","")&amp;IF(AND(F3815="Import - VAT paid at customs (Box 8)",M3815=""),"Customs declaration no missing; ","")&amp;IF(AND(F3815="Import - Reverse charge (Box 9)",E3815="Saudi Arabia"),"RCM used for a local supplier; ","")&amp;IF(AND(L3815="Yes",NOT(OR(F3815="Standard domestic 15% (Box 7)",F3815="Import - VAT paid at customs (Box 8)",F3815="Import - Reverse charge (Box 9)"))),"VAT claimed on non-taxable category; ",""))</f>
        <v/>
      </c>
    </row>
    <row r="3816">
      <c r="A3816" s="17" t="n"/>
      <c r="B3816" s="14" t="n"/>
      <c r="C3816" s="14" t="n"/>
      <c r="D3816" s="16" t="n"/>
      <c r="E3816" s="14" t="n"/>
      <c r="F3816" s="14" t="n"/>
      <c r="G3816" s="14" t="n"/>
      <c r="H3816" s="19" t="n"/>
      <c r="I3816" s="19" t="n"/>
      <c r="J3816" s="34">
        <f>IF(A3816="","",H3816+I3816)</f>
        <v/>
      </c>
      <c r="K3816" s="14" t="n"/>
      <c r="L3816" s="14" t="n"/>
      <c r="M3816" s="14" t="n"/>
      <c r="N3816" s="14" t="n"/>
      <c r="O3816" s="20">
        <f>IF(A3816="","",SUMPRODUCT((A3816&gt;=Setup!$C$19:$C$30)*(A3816&lt;=Setup!$D$19:$D$30)*Setup!$A$19:$A$30))</f>
        <v/>
      </c>
      <c r="P3816" s="34">
        <f>IF(A3816="","",IF(OR(F3816="Standard domestic 15% (Box 7)",F3816="Import - VAT paid at customs (Box 8)",F3816="Import - Reverse charge (Box 9)"),ROUND(H3816*Setup!$B$9,2),0))</f>
        <v/>
      </c>
      <c r="Q3816" s="34">
        <f>IF(A3816="","",I3816-P3816)</f>
        <v/>
      </c>
      <c r="R3816" s="34">
        <f>IF(A3816="","",IF(L3816="Yes",I3816,0))</f>
        <v/>
      </c>
      <c r="S3816" s="34">
        <f>IF(A3816="","",IF(AND(L3816="Yes",K3816="Yes",NOT(ISNUMBER(SEARCH("blocked",G3816))),OR(F3816="Standard domestic 15% (Box 7)",F3816="Import - VAT paid at customs (Box 8)",F3816="Import - Reverse charge (Box 9)"),OR(F3816&lt;&gt;"Standard domestic 15% (Box 7)",AND(LEN(D3816)=15,LEFT(D3816,1)="3",RIGHT(D3816,1)="3",ISNUMBER(--D3816)))),I3816,0))</f>
        <v/>
      </c>
      <c r="T3816" s="34">
        <f>IF(A3816="","",R3816-S3816)</f>
        <v/>
      </c>
      <c r="U3816" s="23">
        <f>IF(A3816="","",IF(O3816=0,"Outside audit periods; ","")&amp;IF(F3816="","No VAT category; ","")&amp;IF(ABS(Q3816)&gt;Setup!$B$10,"VAT ≠ 15% × net; ","")&amp;IF(AND(F3816="Standard domestic 15% (Box 7)",NOT(AND(LEN(D3816)=15,LEFT(D3816,1)="3",RIGHT(D3816,1)="3",ISNUMBER(--D3816)))),"Invalid/missing supplier VAT no; ","")&amp;IF(AND(L3816="Yes",K3816&lt;&gt;"Yes"),"VAT claimed without valid tax invoice; ","")&amp;IF(AND(L3816="Yes",ISNUMBER(SEARCH("blocked",G3816))),"Blocked input VAT claimed; ","")&amp;IF(AND(F3816="Import - VAT paid at customs (Box 8)",M3816=""),"Customs declaration no missing; ","")&amp;IF(AND(F3816="Import - Reverse charge (Box 9)",E3816="Saudi Arabia"),"RCM used for a local supplier; ","")&amp;IF(AND(L3816="Yes",NOT(OR(F3816="Standard domestic 15% (Box 7)",F3816="Import - VAT paid at customs (Box 8)",F3816="Import - Reverse charge (Box 9)"))),"VAT claimed on non-taxable category; ",""))</f>
        <v/>
      </c>
    </row>
    <row r="3817">
      <c r="A3817" s="17" t="n"/>
      <c r="B3817" s="14" t="n"/>
      <c r="C3817" s="14" t="n"/>
      <c r="D3817" s="16" t="n"/>
      <c r="E3817" s="14" t="n"/>
      <c r="F3817" s="14" t="n"/>
      <c r="G3817" s="14" t="n"/>
      <c r="H3817" s="19" t="n"/>
      <c r="I3817" s="19" t="n"/>
      <c r="J3817" s="34">
        <f>IF(A3817="","",H3817+I3817)</f>
        <v/>
      </c>
      <c r="K3817" s="14" t="n"/>
      <c r="L3817" s="14" t="n"/>
      <c r="M3817" s="14" t="n"/>
      <c r="N3817" s="14" t="n"/>
      <c r="O3817" s="20">
        <f>IF(A3817="","",SUMPRODUCT((A3817&gt;=Setup!$C$19:$C$30)*(A3817&lt;=Setup!$D$19:$D$30)*Setup!$A$19:$A$30))</f>
        <v/>
      </c>
      <c r="P3817" s="34">
        <f>IF(A3817="","",IF(OR(F3817="Standard domestic 15% (Box 7)",F3817="Import - VAT paid at customs (Box 8)",F3817="Import - Reverse charge (Box 9)"),ROUND(H3817*Setup!$B$9,2),0))</f>
        <v/>
      </c>
      <c r="Q3817" s="34">
        <f>IF(A3817="","",I3817-P3817)</f>
        <v/>
      </c>
      <c r="R3817" s="34">
        <f>IF(A3817="","",IF(L3817="Yes",I3817,0))</f>
        <v/>
      </c>
      <c r="S3817" s="34">
        <f>IF(A3817="","",IF(AND(L3817="Yes",K3817="Yes",NOT(ISNUMBER(SEARCH("blocked",G3817))),OR(F3817="Standard domestic 15% (Box 7)",F3817="Import - VAT paid at customs (Box 8)",F3817="Import - Reverse charge (Box 9)"),OR(F3817&lt;&gt;"Standard domestic 15% (Box 7)",AND(LEN(D3817)=15,LEFT(D3817,1)="3",RIGHT(D3817,1)="3",ISNUMBER(--D3817)))),I3817,0))</f>
        <v/>
      </c>
      <c r="T3817" s="34">
        <f>IF(A3817="","",R3817-S3817)</f>
        <v/>
      </c>
      <c r="U3817" s="23">
        <f>IF(A3817="","",IF(O3817=0,"Outside audit periods; ","")&amp;IF(F3817="","No VAT category; ","")&amp;IF(ABS(Q3817)&gt;Setup!$B$10,"VAT ≠ 15% × net; ","")&amp;IF(AND(F3817="Standard domestic 15% (Box 7)",NOT(AND(LEN(D3817)=15,LEFT(D3817,1)="3",RIGHT(D3817,1)="3",ISNUMBER(--D3817)))),"Invalid/missing supplier VAT no; ","")&amp;IF(AND(L3817="Yes",K3817&lt;&gt;"Yes"),"VAT claimed without valid tax invoice; ","")&amp;IF(AND(L3817="Yes",ISNUMBER(SEARCH("blocked",G3817))),"Blocked input VAT claimed; ","")&amp;IF(AND(F3817="Import - VAT paid at customs (Box 8)",M3817=""),"Customs declaration no missing; ","")&amp;IF(AND(F3817="Import - Reverse charge (Box 9)",E3817="Saudi Arabia"),"RCM used for a local supplier; ","")&amp;IF(AND(L3817="Yes",NOT(OR(F3817="Standard domestic 15% (Box 7)",F3817="Import - VAT paid at customs (Box 8)",F3817="Import - Reverse charge (Box 9)"))),"VAT claimed on non-taxable category; ",""))</f>
        <v/>
      </c>
    </row>
    <row r="3818">
      <c r="A3818" s="17" t="n"/>
      <c r="B3818" s="14" t="n"/>
      <c r="C3818" s="14" t="n"/>
      <c r="D3818" s="16" t="n"/>
      <c r="E3818" s="14" t="n"/>
      <c r="F3818" s="14" t="n"/>
      <c r="G3818" s="14" t="n"/>
      <c r="H3818" s="19" t="n"/>
      <c r="I3818" s="19" t="n"/>
      <c r="J3818" s="34">
        <f>IF(A3818="","",H3818+I3818)</f>
        <v/>
      </c>
      <c r="K3818" s="14" t="n"/>
      <c r="L3818" s="14" t="n"/>
      <c r="M3818" s="14" t="n"/>
      <c r="N3818" s="14" t="n"/>
      <c r="O3818" s="20">
        <f>IF(A3818="","",SUMPRODUCT((A3818&gt;=Setup!$C$19:$C$30)*(A3818&lt;=Setup!$D$19:$D$30)*Setup!$A$19:$A$30))</f>
        <v/>
      </c>
      <c r="P3818" s="34">
        <f>IF(A3818="","",IF(OR(F3818="Standard domestic 15% (Box 7)",F3818="Import - VAT paid at customs (Box 8)",F3818="Import - Reverse charge (Box 9)"),ROUND(H3818*Setup!$B$9,2),0))</f>
        <v/>
      </c>
      <c r="Q3818" s="34">
        <f>IF(A3818="","",I3818-P3818)</f>
        <v/>
      </c>
      <c r="R3818" s="34">
        <f>IF(A3818="","",IF(L3818="Yes",I3818,0))</f>
        <v/>
      </c>
      <c r="S3818" s="34">
        <f>IF(A3818="","",IF(AND(L3818="Yes",K3818="Yes",NOT(ISNUMBER(SEARCH("blocked",G3818))),OR(F3818="Standard domestic 15% (Box 7)",F3818="Import - VAT paid at customs (Box 8)",F3818="Import - Reverse charge (Box 9)"),OR(F3818&lt;&gt;"Standard domestic 15% (Box 7)",AND(LEN(D3818)=15,LEFT(D3818,1)="3",RIGHT(D3818,1)="3",ISNUMBER(--D3818)))),I3818,0))</f>
        <v/>
      </c>
      <c r="T3818" s="34">
        <f>IF(A3818="","",R3818-S3818)</f>
        <v/>
      </c>
      <c r="U3818" s="23">
        <f>IF(A3818="","",IF(O3818=0,"Outside audit periods; ","")&amp;IF(F3818="","No VAT category; ","")&amp;IF(ABS(Q3818)&gt;Setup!$B$10,"VAT ≠ 15% × net; ","")&amp;IF(AND(F3818="Standard domestic 15% (Box 7)",NOT(AND(LEN(D3818)=15,LEFT(D3818,1)="3",RIGHT(D3818,1)="3",ISNUMBER(--D3818)))),"Invalid/missing supplier VAT no; ","")&amp;IF(AND(L3818="Yes",K3818&lt;&gt;"Yes"),"VAT claimed without valid tax invoice; ","")&amp;IF(AND(L3818="Yes",ISNUMBER(SEARCH("blocked",G3818))),"Blocked input VAT claimed; ","")&amp;IF(AND(F3818="Import - VAT paid at customs (Box 8)",M3818=""),"Customs declaration no missing; ","")&amp;IF(AND(F3818="Import - Reverse charge (Box 9)",E3818="Saudi Arabia"),"RCM used for a local supplier; ","")&amp;IF(AND(L3818="Yes",NOT(OR(F3818="Standard domestic 15% (Box 7)",F3818="Import - VAT paid at customs (Box 8)",F3818="Import - Reverse charge (Box 9)"))),"VAT claimed on non-taxable category; ",""))</f>
        <v/>
      </c>
    </row>
    <row r="3819">
      <c r="A3819" s="17" t="n"/>
      <c r="B3819" s="14" t="n"/>
      <c r="C3819" s="14" t="n"/>
      <c r="D3819" s="16" t="n"/>
      <c r="E3819" s="14" t="n"/>
      <c r="F3819" s="14" t="n"/>
      <c r="G3819" s="14" t="n"/>
      <c r="H3819" s="19" t="n"/>
      <c r="I3819" s="19" t="n"/>
      <c r="J3819" s="34">
        <f>IF(A3819="","",H3819+I3819)</f>
        <v/>
      </c>
      <c r="K3819" s="14" t="n"/>
      <c r="L3819" s="14" t="n"/>
      <c r="M3819" s="14" t="n"/>
      <c r="N3819" s="14" t="n"/>
      <c r="O3819" s="20">
        <f>IF(A3819="","",SUMPRODUCT((A3819&gt;=Setup!$C$19:$C$30)*(A3819&lt;=Setup!$D$19:$D$30)*Setup!$A$19:$A$30))</f>
        <v/>
      </c>
      <c r="P3819" s="34">
        <f>IF(A3819="","",IF(OR(F3819="Standard domestic 15% (Box 7)",F3819="Import - VAT paid at customs (Box 8)",F3819="Import - Reverse charge (Box 9)"),ROUND(H3819*Setup!$B$9,2),0))</f>
        <v/>
      </c>
      <c r="Q3819" s="34">
        <f>IF(A3819="","",I3819-P3819)</f>
        <v/>
      </c>
      <c r="R3819" s="34">
        <f>IF(A3819="","",IF(L3819="Yes",I3819,0))</f>
        <v/>
      </c>
      <c r="S3819" s="34">
        <f>IF(A3819="","",IF(AND(L3819="Yes",K3819="Yes",NOT(ISNUMBER(SEARCH("blocked",G3819))),OR(F3819="Standard domestic 15% (Box 7)",F3819="Import - VAT paid at customs (Box 8)",F3819="Import - Reverse charge (Box 9)"),OR(F3819&lt;&gt;"Standard domestic 15% (Box 7)",AND(LEN(D3819)=15,LEFT(D3819,1)="3",RIGHT(D3819,1)="3",ISNUMBER(--D3819)))),I3819,0))</f>
        <v/>
      </c>
      <c r="T3819" s="34">
        <f>IF(A3819="","",R3819-S3819)</f>
        <v/>
      </c>
      <c r="U3819" s="23">
        <f>IF(A3819="","",IF(O3819=0,"Outside audit periods; ","")&amp;IF(F3819="","No VAT category; ","")&amp;IF(ABS(Q3819)&gt;Setup!$B$10,"VAT ≠ 15% × net; ","")&amp;IF(AND(F3819="Standard domestic 15% (Box 7)",NOT(AND(LEN(D3819)=15,LEFT(D3819,1)="3",RIGHT(D3819,1)="3",ISNUMBER(--D3819)))),"Invalid/missing supplier VAT no; ","")&amp;IF(AND(L3819="Yes",K3819&lt;&gt;"Yes"),"VAT claimed without valid tax invoice; ","")&amp;IF(AND(L3819="Yes",ISNUMBER(SEARCH("blocked",G3819))),"Blocked input VAT claimed; ","")&amp;IF(AND(F3819="Import - VAT paid at customs (Box 8)",M3819=""),"Customs declaration no missing; ","")&amp;IF(AND(F3819="Import - Reverse charge (Box 9)",E3819="Saudi Arabia"),"RCM used for a local supplier; ","")&amp;IF(AND(L3819="Yes",NOT(OR(F3819="Standard domestic 15% (Box 7)",F3819="Import - VAT paid at customs (Box 8)",F3819="Import - Reverse charge (Box 9)"))),"VAT claimed on non-taxable category; ",""))</f>
        <v/>
      </c>
    </row>
    <row r="3820">
      <c r="A3820" s="17" t="n"/>
      <c r="B3820" s="14" t="n"/>
      <c r="C3820" s="14" t="n"/>
      <c r="D3820" s="16" t="n"/>
      <c r="E3820" s="14" t="n"/>
      <c r="F3820" s="14" t="n"/>
      <c r="G3820" s="14" t="n"/>
      <c r="H3820" s="19" t="n"/>
      <c r="I3820" s="19" t="n"/>
      <c r="J3820" s="34">
        <f>IF(A3820="","",H3820+I3820)</f>
        <v/>
      </c>
      <c r="K3820" s="14" t="n"/>
      <c r="L3820" s="14" t="n"/>
      <c r="M3820" s="14" t="n"/>
      <c r="N3820" s="14" t="n"/>
      <c r="O3820" s="20">
        <f>IF(A3820="","",SUMPRODUCT((A3820&gt;=Setup!$C$19:$C$30)*(A3820&lt;=Setup!$D$19:$D$30)*Setup!$A$19:$A$30))</f>
        <v/>
      </c>
      <c r="P3820" s="34">
        <f>IF(A3820="","",IF(OR(F3820="Standard domestic 15% (Box 7)",F3820="Import - VAT paid at customs (Box 8)",F3820="Import - Reverse charge (Box 9)"),ROUND(H3820*Setup!$B$9,2),0))</f>
        <v/>
      </c>
      <c r="Q3820" s="34">
        <f>IF(A3820="","",I3820-P3820)</f>
        <v/>
      </c>
      <c r="R3820" s="34">
        <f>IF(A3820="","",IF(L3820="Yes",I3820,0))</f>
        <v/>
      </c>
      <c r="S3820" s="34">
        <f>IF(A3820="","",IF(AND(L3820="Yes",K3820="Yes",NOT(ISNUMBER(SEARCH("blocked",G3820))),OR(F3820="Standard domestic 15% (Box 7)",F3820="Import - VAT paid at customs (Box 8)",F3820="Import - Reverse charge (Box 9)"),OR(F3820&lt;&gt;"Standard domestic 15% (Box 7)",AND(LEN(D3820)=15,LEFT(D3820,1)="3",RIGHT(D3820,1)="3",ISNUMBER(--D3820)))),I3820,0))</f>
        <v/>
      </c>
      <c r="T3820" s="34">
        <f>IF(A3820="","",R3820-S3820)</f>
        <v/>
      </c>
      <c r="U3820" s="23">
        <f>IF(A3820="","",IF(O3820=0,"Outside audit periods; ","")&amp;IF(F3820="","No VAT category; ","")&amp;IF(ABS(Q3820)&gt;Setup!$B$10,"VAT ≠ 15% × net; ","")&amp;IF(AND(F3820="Standard domestic 15% (Box 7)",NOT(AND(LEN(D3820)=15,LEFT(D3820,1)="3",RIGHT(D3820,1)="3",ISNUMBER(--D3820)))),"Invalid/missing supplier VAT no; ","")&amp;IF(AND(L3820="Yes",K3820&lt;&gt;"Yes"),"VAT claimed without valid tax invoice; ","")&amp;IF(AND(L3820="Yes",ISNUMBER(SEARCH("blocked",G3820))),"Blocked input VAT claimed; ","")&amp;IF(AND(F3820="Import - VAT paid at customs (Box 8)",M3820=""),"Customs declaration no missing; ","")&amp;IF(AND(F3820="Import - Reverse charge (Box 9)",E3820="Saudi Arabia"),"RCM used for a local supplier; ","")&amp;IF(AND(L3820="Yes",NOT(OR(F3820="Standard domestic 15% (Box 7)",F3820="Import - VAT paid at customs (Box 8)",F3820="Import - Reverse charge (Box 9)"))),"VAT claimed on non-taxable category; ",""))</f>
        <v/>
      </c>
    </row>
    <row r="3821">
      <c r="A3821" s="17" t="n"/>
      <c r="B3821" s="14" t="n"/>
      <c r="C3821" s="14" t="n"/>
      <c r="D3821" s="16" t="n"/>
      <c r="E3821" s="14" t="n"/>
      <c r="F3821" s="14" t="n"/>
      <c r="G3821" s="14" t="n"/>
      <c r="H3821" s="19" t="n"/>
      <c r="I3821" s="19" t="n"/>
      <c r="J3821" s="34">
        <f>IF(A3821="","",H3821+I3821)</f>
        <v/>
      </c>
      <c r="K3821" s="14" t="n"/>
      <c r="L3821" s="14" t="n"/>
      <c r="M3821" s="14" t="n"/>
      <c r="N3821" s="14" t="n"/>
      <c r="O3821" s="20">
        <f>IF(A3821="","",SUMPRODUCT((A3821&gt;=Setup!$C$19:$C$30)*(A3821&lt;=Setup!$D$19:$D$30)*Setup!$A$19:$A$30))</f>
        <v/>
      </c>
      <c r="P3821" s="34">
        <f>IF(A3821="","",IF(OR(F3821="Standard domestic 15% (Box 7)",F3821="Import - VAT paid at customs (Box 8)",F3821="Import - Reverse charge (Box 9)"),ROUND(H3821*Setup!$B$9,2),0))</f>
        <v/>
      </c>
      <c r="Q3821" s="34">
        <f>IF(A3821="","",I3821-P3821)</f>
        <v/>
      </c>
      <c r="R3821" s="34">
        <f>IF(A3821="","",IF(L3821="Yes",I3821,0))</f>
        <v/>
      </c>
      <c r="S3821" s="34">
        <f>IF(A3821="","",IF(AND(L3821="Yes",K3821="Yes",NOT(ISNUMBER(SEARCH("blocked",G3821))),OR(F3821="Standard domestic 15% (Box 7)",F3821="Import - VAT paid at customs (Box 8)",F3821="Import - Reverse charge (Box 9)"),OR(F3821&lt;&gt;"Standard domestic 15% (Box 7)",AND(LEN(D3821)=15,LEFT(D3821,1)="3",RIGHT(D3821,1)="3",ISNUMBER(--D3821)))),I3821,0))</f>
        <v/>
      </c>
      <c r="T3821" s="34">
        <f>IF(A3821="","",R3821-S3821)</f>
        <v/>
      </c>
      <c r="U3821" s="23">
        <f>IF(A3821="","",IF(O3821=0,"Outside audit periods; ","")&amp;IF(F3821="","No VAT category; ","")&amp;IF(ABS(Q3821)&gt;Setup!$B$10,"VAT ≠ 15% × net; ","")&amp;IF(AND(F3821="Standard domestic 15% (Box 7)",NOT(AND(LEN(D3821)=15,LEFT(D3821,1)="3",RIGHT(D3821,1)="3",ISNUMBER(--D3821)))),"Invalid/missing supplier VAT no; ","")&amp;IF(AND(L3821="Yes",K3821&lt;&gt;"Yes"),"VAT claimed without valid tax invoice; ","")&amp;IF(AND(L3821="Yes",ISNUMBER(SEARCH("blocked",G3821))),"Blocked input VAT claimed; ","")&amp;IF(AND(F3821="Import - VAT paid at customs (Box 8)",M3821=""),"Customs declaration no missing; ","")&amp;IF(AND(F3821="Import - Reverse charge (Box 9)",E3821="Saudi Arabia"),"RCM used for a local supplier; ","")&amp;IF(AND(L3821="Yes",NOT(OR(F3821="Standard domestic 15% (Box 7)",F3821="Import - VAT paid at customs (Box 8)",F3821="Import - Reverse charge (Box 9)"))),"VAT claimed on non-taxable category; ",""))</f>
        <v/>
      </c>
    </row>
    <row r="3822">
      <c r="A3822" s="17" t="n"/>
      <c r="B3822" s="14" t="n"/>
      <c r="C3822" s="14" t="n"/>
      <c r="D3822" s="16" t="n"/>
      <c r="E3822" s="14" t="n"/>
      <c r="F3822" s="14" t="n"/>
      <c r="G3822" s="14" t="n"/>
      <c r="H3822" s="19" t="n"/>
      <c r="I3822" s="19" t="n"/>
      <c r="J3822" s="34">
        <f>IF(A3822="","",H3822+I3822)</f>
        <v/>
      </c>
      <c r="K3822" s="14" t="n"/>
      <c r="L3822" s="14" t="n"/>
      <c r="M3822" s="14" t="n"/>
      <c r="N3822" s="14" t="n"/>
      <c r="O3822" s="20">
        <f>IF(A3822="","",SUMPRODUCT((A3822&gt;=Setup!$C$19:$C$30)*(A3822&lt;=Setup!$D$19:$D$30)*Setup!$A$19:$A$30))</f>
        <v/>
      </c>
      <c r="P3822" s="34">
        <f>IF(A3822="","",IF(OR(F3822="Standard domestic 15% (Box 7)",F3822="Import - VAT paid at customs (Box 8)",F3822="Import - Reverse charge (Box 9)"),ROUND(H3822*Setup!$B$9,2),0))</f>
        <v/>
      </c>
      <c r="Q3822" s="34">
        <f>IF(A3822="","",I3822-P3822)</f>
        <v/>
      </c>
      <c r="R3822" s="34">
        <f>IF(A3822="","",IF(L3822="Yes",I3822,0))</f>
        <v/>
      </c>
      <c r="S3822" s="34">
        <f>IF(A3822="","",IF(AND(L3822="Yes",K3822="Yes",NOT(ISNUMBER(SEARCH("blocked",G3822))),OR(F3822="Standard domestic 15% (Box 7)",F3822="Import - VAT paid at customs (Box 8)",F3822="Import - Reverse charge (Box 9)"),OR(F3822&lt;&gt;"Standard domestic 15% (Box 7)",AND(LEN(D3822)=15,LEFT(D3822,1)="3",RIGHT(D3822,1)="3",ISNUMBER(--D3822)))),I3822,0))</f>
        <v/>
      </c>
      <c r="T3822" s="34">
        <f>IF(A3822="","",R3822-S3822)</f>
        <v/>
      </c>
      <c r="U3822" s="23">
        <f>IF(A3822="","",IF(O3822=0,"Outside audit periods; ","")&amp;IF(F3822="","No VAT category; ","")&amp;IF(ABS(Q3822)&gt;Setup!$B$10,"VAT ≠ 15% × net; ","")&amp;IF(AND(F3822="Standard domestic 15% (Box 7)",NOT(AND(LEN(D3822)=15,LEFT(D3822,1)="3",RIGHT(D3822,1)="3",ISNUMBER(--D3822)))),"Invalid/missing supplier VAT no; ","")&amp;IF(AND(L3822="Yes",K3822&lt;&gt;"Yes"),"VAT claimed without valid tax invoice; ","")&amp;IF(AND(L3822="Yes",ISNUMBER(SEARCH("blocked",G3822))),"Blocked input VAT claimed; ","")&amp;IF(AND(F3822="Import - VAT paid at customs (Box 8)",M3822=""),"Customs declaration no missing; ","")&amp;IF(AND(F3822="Import - Reverse charge (Box 9)",E3822="Saudi Arabia"),"RCM used for a local supplier; ","")&amp;IF(AND(L3822="Yes",NOT(OR(F3822="Standard domestic 15% (Box 7)",F3822="Import - VAT paid at customs (Box 8)",F3822="Import - Reverse charge (Box 9)"))),"VAT claimed on non-taxable category; ",""))</f>
        <v/>
      </c>
    </row>
    <row r="3823">
      <c r="A3823" s="17" t="n"/>
      <c r="B3823" s="14" t="n"/>
      <c r="C3823" s="14" t="n"/>
      <c r="D3823" s="16" t="n"/>
      <c r="E3823" s="14" t="n"/>
      <c r="F3823" s="14" t="n"/>
      <c r="G3823" s="14" t="n"/>
      <c r="H3823" s="19" t="n"/>
      <c r="I3823" s="19" t="n"/>
      <c r="J3823" s="34">
        <f>IF(A3823="","",H3823+I3823)</f>
        <v/>
      </c>
      <c r="K3823" s="14" t="n"/>
      <c r="L3823" s="14" t="n"/>
      <c r="M3823" s="14" t="n"/>
      <c r="N3823" s="14" t="n"/>
      <c r="O3823" s="20">
        <f>IF(A3823="","",SUMPRODUCT((A3823&gt;=Setup!$C$19:$C$30)*(A3823&lt;=Setup!$D$19:$D$30)*Setup!$A$19:$A$30))</f>
        <v/>
      </c>
      <c r="P3823" s="34">
        <f>IF(A3823="","",IF(OR(F3823="Standard domestic 15% (Box 7)",F3823="Import - VAT paid at customs (Box 8)",F3823="Import - Reverse charge (Box 9)"),ROUND(H3823*Setup!$B$9,2),0))</f>
        <v/>
      </c>
      <c r="Q3823" s="34">
        <f>IF(A3823="","",I3823-P3823)</f>
        <v/>
      </c>
      <c r="R3823" s="34">
        <f>IF(A3823="","",IF(L3823="Yes",I3823,0))</f>
        <v/>
      </c>
      <c r="S3823" s="34">
        <f>IF(A3823="","",IF(AND(L3823="Yes",K3823="Yes",NOT(ISNUMBER(SEARCH("blocked",G3823))),OR(F3823="Standard domestic 15% (Box 7)",F3823="Import - VAT paid at customs (Box 8)",F3823="Import - Reverse charge (Box 9)"),OR(F3823&lt;&gt;"Standard domestic 15% (Box 7)",AND(LEN(D3823)=15,LEFT(D3823,1)="3",RIGHT(D3823,1)="3",ISNUMBER(--D3823)))),I3823,0))</f>
        <v/>
      </c>
      <c r="T3823" s="34">
        <f>IF(A3823="","",R3823-S3823)</f>
        <v/>
      </c>
      <c r="U3823" s="23">
        <f>IF(A3823="","",IF(O3823=0,"Outside audit periods; ","")&amp;IF(F3823="","No VAT category; ","")&amp;IF(ABS(Q3823)&gt;Setup!$B$10,"VAT ≠ 15% × net; ","")&amp;IF(AND(F3823="Standard domestic 15% (Box 7)",NOT(AND(LEN(D3823)=15,LEFT(D3823,1)="3",RIGHT(D3823,1)="3",ISNUMBER(--D3823)))),"Invalid/missing supplier VAT no; ","")&amp;IF(AND(L3823="Yes",K3823&lt;&gt;"Yes"),"VAT claimed without valid tax invoice; ","")&amp;IF(AND(L3823="Yes",ISNUMBER(SEARCH("blocked",G3823))),"Blocked input VAT claimed; ","")&amp;IF(AND(F3823="Import - VAT paid at customs (Box 8)",M3823=""),"Customs declaration no missing; ","")&amp;IF(AND(F3823="Import - Reverse charge (Box 9)",E3823="Saudi Arabia"),"RCM used for a local supplier; ","")&amp;IF(AND(L3823="Yes",NOT(OR(F3823="Standard domestic 15% (Box 7)",F3823="Import - VAT paid at customs (Box 8)",F3823="Import - Reverse charge (Box 9)"))),"VAT claimed on non-taxable category; ",""))</f>
        <v/>
      </c>
    </row>
    <row r="3824">
      <c r="A3824" s="17" t="n"/>
      <c r="B3824" s="14" t="n"/>
      <c r="C3824" s="14" t="n"/>
      <c r="D3824" s="16" t="n"/>
      <c r="E3824" s="14" t="n"/>
      <c r="F3824" s="14" t="n"/>
      <c r="G3824" s="14" t="n"/>
      <c r="H3824" s="19" t="n"/>
      <c r="I3824" s="19" t="n"/>
      <c r="J3824" s="34">
        <f>IF(A3824="","",H3824+I3824)</f>
        <v/>
      </c>
      <c r="K3824" s="14" t="n"/>
      <c r="L3824" s="14" t="n"/>
      <c r="M3824" s="14" t="n"/>
      <c r="N3824" s="14" t="n"/>
      <c r="O3824" s="20">
        <f>IF(A3824="","",SUMPRODUCT((A3824&gt;=Setup!$C$19:$C$30)*(A3824&lt;=Setup!$D$19:$D$30)*Setup!$A$19:$A$30))</f>
        <v/>
      </c>
      <c r="P3824" s="34">
        <f>IF(A3824="","",IF(OR(F3824="Standard domestic 15% (Box 7)",F3824="Import - VAT paid at customs (Box 8)",F3824="Import - Reverse charge (Box 9)"),ROUND(H3824*Setup!$B$9,2),0))</f>
        <v/>
      </c>
      <c r="Q3824" s="34">
        <f>IF(A3824="","",I3824-P3824)</f>
        <v/>
      </c>
      <c r="R3824" s="34">
        <f>IF(A3824="","",IF(L3824="Yes",I3824,0))</f>
        <v/>
      </c>
      <c r="S3824" s="34">
        <f>IF(A3824="","",IF(AND(L3824="Yes",K3824="Yes",NOT(ISNUMBER(SEARCH("blocked",G3824))),OR(F3824="Standard domestic 15% (Box 7)",F3824="Import - VAT paid at customs (Box 8)",F3824="Import - Reverse charge (Box 9)"),OR(F3824&lt;&gt;"Standard domestic 15% (Box 7)",AND(LEN(D3824)=15,LEFT(D3824,1)="3",RIGHT(D3824,1)="3",ISNUMBER(--D3824)))),I3824,0))</f>
        <v/>
      </c>
      <c r="T3824" s="34">
        <f>IF(A3824="","",R3824-S3824)</f>
        <v/>
      </c>
      <c r="U3824" s="23">
        <f>IF(A3824="","",IF(O3824=0,"Outside audit periods; ","")&amp;IF(F3824="","No VAT category; ","")&amp;IF(ABS(Q3824)&gt;Setup!$B$10,"VAT ≠ 15% × net; ","")&amp;IF(AND(F3824="Standard domestic 15% (Box 7)",NOT(AND(LEN(D3824)=15,LEFT(D3824,1)="3",RIGHT(D3824,1)="3",ISNUMBER(--D3824)))),"Invalid/missing supplier VAT no; ","")&amp;IF(AND(L3824="Yes",K3824&lt;&gt;"Yes"),"VAT claimed without valid tax invoice; ","")&amp;IF(AND(L3824="Yes",ISNUMBER(SEARCH("blocked",G3824))),"Blocked input VAT claimed; ","")&amp;IF(AND(F3824="Import - VAT paid at customs (Box 8)",M3824=""),"Customs declaration no missing; ","")&amp;IF(AND(F3824="Import - Reverse charge (Box 9)",E3824="Saudi Arabia"),"RCM used for a local supplier; ","")&amp;IF(AND(L3824="Yes",NOT(OR(F3824="Standard domestic 15% (Box 7)",F3824="Import - VAT paid at customs (Box 8)",F3824="Import - Reverse charge (Box 9)"))),"VAT claimed on non-taxable category; ",""))</f>
        <v/>
      </c>
    </row>
    <row r="3825">
      <c r="A3825" s="17" t="n"/>
      <c r="B3825" s="14" t="n"/>
      <c r="C3825" s="14" t="n"/>
      <c r="D3825" s="16" t="n"/>
      <c r="E3825" s="14" t="n"/>
      <c r="F3825" s="14" t="n"/>
      <c r="G3825" s="14" t="n"/>
      <c r="H3825" s="19" t="n"/>
      <c r="I3825" s="19" t="n"/>
      <c r="J3825" s="34">
        <f>IF(A3825="","",H3825+I3825)</f>
        <v/>
      </c>
      <c r="K3825" s="14" t="n"/>
      <c r="L3825" s="14" t="n"/>
      <c r="M3825" s="14" t="n"/>
      <c r="N3825" s="14" t="n"/>
      <c r="O3825" s="20">
        <f>IF(A3825="","",SUMPRODUCT((A3825&gt;=Setup!$C$19:$C$30)*(A3825&lt;=Setup!$D$19:$D$30)*Setup!$A$19:$A$30))</f>
        <v/>
      </c>
      <c r="P3825" s="34">
        <f>IF(A3825="","",IF(OR(F3825="Standard domestic 15% (Box 7)",F3825="Import - VAT paid at customs (Box 8)",F3825="Import - Reverse charge (Box 9)"),ROUND(H3825*Setup!$B$9,2),0))</f>
        <v/>
      </c>
      <c r="Q3825" s="34">
        <f>IF(A3825="","",I3825-P3825)</f>
        <v/>
      </c>
      <c r="R3825" s="34">
        <f>IF(A3825="","",IF(L3825="Yes",I3825,0))</f>
        <v/>
      </c>
      <c r="S3825" s="34">
        <f>IF(A3825="","",IF(AND(L3825="Yes",K3825="Yes",NOT(ISNUMBER(SEARCH("blocked",G3825))),OR(F3825="Standard domestic 15% (Box 7)",F3825="Import - VAT paid at customs (Box 8)",F3825="Import - Reverse charge (Box 9)"),OR(F3825&lt;&gt;"Standard domestic 15% (Box 7)",AND(LEN(D3825)=15,LEFT(D3825,1)="3",RIGHT(D3825,1)="3",ISNUMBER(--D3825)))),I3825,0))</f>
        <v/>
      </c>
      <c r="T3825" s="34">
        <f>IF(A3825="","",R3825-S3825)</f>
        <v/>
      </c>
      <c r="U3825" s="23">
        <f>IF(A3825="","",IF(O3825=0,"Outside audit periods; ","")&amp;IF(F3825="","No VAT category; ","")&amp;IF(ABS(Q3825)&gt;Setup!$B$10,"VAT ≠ 15% × net; ","")&amp;IF(AND(F3825="Standard domestic 15% (Box 7)",NOT(AND(LEN(D3825)=15,LEFT(D3825,1)="3",RIGHT(D3825,1)="3",ISNUMBER(--D3825)))),"Invalid/missing supplier VAT no; ","")&amp;IF(AND(L3825="Yes",K3825&lt;&gt;"Yes"),"VAT claimed without valid tax invoice; ","")&amp;IF(AND(L3825="Yes",ISNUMBER(SEARCH("blocked",G3825))),"Blocked input VAT claimed; ","")&amp;IF(AND(F3825="Import - VAT paid at customs (Box 8)",M3825=""),"Customs declaration no missing; ","")&amp;IF(AND(F3825="Import - Reverse charge (Box 9)",E3825="Saudi Arabia"),"RCM used for a local supplier; ","")&amp;IF(AND(L3825="Yes",NOT(OR(F3825="Standard domestic 15% (Box 7)",F3825="Import - VAT paid at customs (Box 8)",F3825="Import - Reverse charge (Box 9)"))),"VAT claimed on non-taxable category; ",""))</f>
        <v/>
      </c>
    </row>
    <row r="3826">
      <c r="A3826" s="17" t="n"/>
      <c r="B3826" s="14" t="n"/>
      <c r="C3826" s="14" t="n"/>
      <c r="D3826" s="16" t="n"/>
      <c r="E3826" s="14" t="n"/>
      <c r="F3826" s="14" t="n"/>
      <c r="G3826" s="14" t="n"/>
      <c r="H3826" s="19" t="n"/>
      <c r="I3826" s="19" t="n"/>
      <c r="J3826" s="34">
        <f>IF(A3826="","",H3826+I3826)</f>
        <v/>
      </c>
      <c r="K3826" s="14" t="n"/>
      <c r="L3826" s="14" t="n"/>
      <c r="M3826" s="14" t="n"/>
      <c r="N3826" s="14" t="n"/>
      <c r="O3826" s="20">
        <f>IF(A3826="","",SUMPRODUCT((A3826&gt;=Setup!$C$19:$C$30)*(A3826&lt;=Setup!$D$19:$D$30)*Setup!$A$19:$A$30))</f>
        <v/>
      </c>
      <c r="P3826" s="34">
        <f>IF(A3826="","",IF(OR(F3826="Standard domestic 15% (Box 7)",F3826="Import - VAT paid at customs (Box 8)",F3826="Import - Reverse charge (Box 9)"),ROUND(H3826*Setup!$B$9,2),0))</f>
        <v/>
      </c>
      <c r="Q3826" s="34">
        <f>IF(A3826="","",I3826-P3826)</f>
        <v/>
      </c>
      <c r="R3826" s="34">
        <f>IF(A3826="","",IF(L3826="Yes",I3826,0))</f>
        <v/>
      </c>
      <c r="S3826" s="34">
        <f>IF(A3826="","",IF(AND(L3826="Yes",K3826="Yes",NOT(ISNUMBER(SEARCH("blocked",G3826))),OR(F3826="Standard domestic 15% (Box 7)",F3826="Import - VAT paid at customs (Box 8)",F3826="Import - Reverse charge (Box 9)"),OR(F3826&lt;&gt;"Standard domestic 15% (Box 7)",AND(LEN(D3826)=15,LEFT(D3826,1)="3",RIGHT(D3826,1)="3",ISNUMBER(--D3826)))),I3826,0))</f>
        <v/>
      </c>
      <c r="T3826" s="34">
        <f>IF(A3826="","",R3826-S3826)</f>
        <v/>
      </c>
      <c r="U3826" s="23">
        <f>IF(A3826="","",IF(O3826=0,"Outside audit periods; ","")&amp;IF(F3826="","No VAT category; ","")&amp;IF(ABS(Q3826)&gt;Setup!$B$10,"VAT ≠ 15% × net; ","")&amp;IF(AND(F3826="Standard domestic 15% (Box 7)",NOT(AND(LEN(D3826)=15,LEFT(D3826,1)="3",RIGHT(D3826,1)="3",ISNUMBER(--D3826)))),"Invalid/missing supplier VAT no; ","")&amp;IF(AND(L3826="Yes",K3826&lt;&gt;"Yes"),"VAT claimed without valid tax invoice; ","")&amp;IF(AND(L3826="Yes",ISNUMBER(SEARCH("blocked",G3826))),"Blocked input VAT claimed; ","")&amp;IF(AND(F3826="Import - VAT paid at customs (Box 8)",M3826=""),"Customs declaration no missing; ","")&amp;IF(AND(F3826="Import - Reverse charge (Box 9)",E3826="Saudi Arabia"),"RCM used for a local supplier; ","")&amp;IF(AND(L3826="Yes",NOT(OR(F3826="Standard domestic 15% (Box 7)",F3826="Import - VAT paid at customs (Box 8)",F3826="Import - Reverse charge (Box 9)"))),"VAT claimed on non-taxable category; ",""))</f>
        <v/>
      </c>
    </row>
    <row r="3827">
      <c r="A3827" s="17" t="n"/>
      <c r="B3827" s="14" t="n"/>
      <c r="C3827" s="14" t="n"/>
      <c r="D3827" s="16" t="n"/>
      <c r="E3827" s="14" t="n"/>
      <c r="F3827" s="14" t="n"/>
      <c r="G3827" s="14" t="n"/>
      <c r="H3827" s="19" t="n"/>
      <c r="I3827" s="19" t="n"/>
      <c r="J3827" s="34">
        <f>IF(A3827="","",H3827+I3827)</f>
        <v/>
      </c>
      <c r="K3827" s="14" t="n"/>
      <c r="L3827" s="14" t="n"/>
      <c r="M3827" s="14" t="n"/>
      <c r="N3827" s="14" t="n"/>
      <c r="O3827" s="20">
        <f>IF(A3827="","",SUMPRODUCT((A3827&gt;=Setup!$C$19:$C$30)*(A3827&lt;=Setup!$D$19:$D$30)*Setup!$A$19:$A$30))</f>
        <v/>
      </c>
      <c r="P3827" s="34">
        <f>IF(A3827="","",IF(OR(F3827="Standard domestic 15% (Box 7)",F3827="Import - VAT paid at customs (Box 8)",F3827="Import - Reverse charge (Box 9)"),ROUND(H3827*Setup!$B$9,2),0))</f>
        <v/>
      </c>
      <c r="Q3827" s="34">
        <f>IF(A3827="","",I3827-P3827)</f>
        <v/>
      </c>
      <c r="R3827" s="34">
        <f>IF(A3827="","",IF(L3827="Yes",I3827,0))</f>
        <v/>
      </c>
      <c r="S3827" s="34">
        <f>IF(A3827="","",IF(AND(L3827="Yes",K3827="Yes",NOT(ISNUMBER(SEARCH("blocked",G3827))),OR(F3827="Standard domestic 15% (Box 7)",F3827="Import - VAT paid at customs (Box 8)",F3827="Import - Reverse charge (Box 9)"),OR(F3827&lt;&gt;"Standard domestic 15% (Box 7)",AND(LEN(D3827)=15,LEFT(D3827,1)="3",RIGHT(D3827,1)="3",ISNUMBER(--D3827)))),I3827,0))</f>
        <v/>
      </c>
      <c r="T3827" s="34">
        <f>IF(A3827="","",R3827-S3827)</f>
        <v/>
      </c>
      <c r="U3827" s="23">
        <f>IF(A3827="","",IF(O3827=0,"Outside audit periods; ","")&amp;IF(F3827="","No VAT category; ","")&amp;IF(ABS(Q3827)&gt;Setup!$B$10,"VAT ≠ 15% × net; ","")&amp;IF(AND(F3827="Standard domestic 15% (Box 7)",NOT(AND(LEN(D3827)=15,LEFT(D3827,1)="3",RIGHT(D3827,1)="3",ISNUMBER(--D3827)))),"Invalid/missing supplier VAT no; ","")&amp;IF(AND(L3827="Yes",K3827&lt;&gt;"Yes"),"VAT claimed without valid tax invoice; ","")&amp;IF(AND(L3827="Yes",ISNUMBER(SEARCH("blocked",G3827))),"Blocked input VAT claimed; ","")&amp;IF(AND(F3827="Import - VAT paid at customs (Box 8)",M3827=""),"Customs declaration no missing; ","")&amp;IF(AND(F3827="Import - Reverse charge (Box 9)",E3827="Saudi Arabia"),"RCM used for a local supplier; ","")&amp;IF(AND(L3827="Yes",NOT(OR(F3827="Standard domestic 15% (Box 7)",F3827="Import - VAT paid at customs (Box 8)",F3827="Import - Reverse charge (Box 9)"))),"VAT claimed on non-taxable category; ",""))</f>
        <v/>
      </c>
    </row>
    <row r="3828">
      <c r="A3828" s="17" t="n"/>
      <c r="B3828" s="14" t="n"/>
      <c r="C3828" s="14" t="n"/>
      <c r="D3828" s="16" t="n"/>
      <c r="E3828" s="14" t="n"/>
      <c r="F3828" s="14" t="n"/>
      <c r="G3828" s="14" t="n"/>
      <c r="H3828" s="19" t="n"/>
      <c r="I3828" s="19" t="n"/>
      <c r="J3828" s="34">
        <f>IF(A3828="","",H3828+I3828)</f>
        <v/>
      </c>
      <c r="K3828" s="14" t="n"/>
      <c r="L3828" s="14" t="n"/>
      <c r="M3828" s="14" t="n"/>
      <c r="N3828" s="14" t="n"/>
      <c r="O3828" s="20">
        <f>IF(A3828="","",SUMPRODUCT((A3828&gt;=Setup!$C$19:$C$30)*(A3828&lt;=Setup!$D$19:$D$30)*Setup!$A$19:$A$30))</f>
        <v/>
      </c>
      <c r="P3828" s="34">
        <f>IF(A3828="","",IF(OR(F3828="Standard domestic 15% (Box 7)",F3828="Import - VAT paid at customs (Box 8)",F3828="Import - Reverse charge (Box 9)"),ROUND(H3828*Setup!$B$9,2),0))</f>
        <v/>
      </c>
      <c r="Q3828" s="34">
        <f>IF(A3828="","",I3828-P3828)</f>
        <v/>
      </c>
      <c r="R3828" s="34">
        <f>IF(A3828="","",IF(L3828="Yes",I3828,0))</f>
        <v/>
      </c>
      <c r="S3828" s="34">
        <f>IF(A3828="","",IF(AND(L3828="Yes",K3828="Yes",NOT(ISNUMBER(SEARCH("blocked",G3828))),OR(F3828="Standard domestic 15% (Box 7)",F3828="Import - VAT paid at customs (Box 8)",F3828="Import - Reverse charge (Box 9)"),OR(F3828&lt;&gt;"Standard domestic 15% (Box 7)",AND(LEN(D3828)=15,LEFT(D3828,1)="3",RIGHT(D3828,1)="3",ISNUMBER(--D3828)))),I3828,0))</f>
        <v/>
      </c>
      <c r="T3828" s="34">
        <f>IF(A3828="","",R3828-S3828)</f>
        <v/>
      </c>
      <c r="U3828" s="23">
        <f>IF(A3828="","",IF(O3828=0,"Outside audit periods; ","")&amp;IF(F3828="","No VAT category; ","")&amp;IF(ABS(Q3828)&gt;Setup!$B$10,"VAT ≠ 15% × net; ","")&amp;IF(AND(F3828="Standard domestic 15% (Box 7)",NOT(AND(LEN(D3828)=15,LEFT(D3828,1)="3",RIGHT(D3828,1)="3",ISNUMBER(--D3828)))),"Invalid/missing supplier VAT no; ","")&amp;IF(AND(L3828="Yes",K3828&lt;&gt;"Yes"),"VAT claimed without valid tax invoice; ","")&amp;IF(AND(L3828="Yes",ISNUMBER(SEARCH("blocked",G3828))),"Blocked input VAT claimed; ","")&amp;IF(AND(F3828="Import - VAT paid at customs (Box 8)",M3828=""),"Customs declaration no missing; ","")&amp;IF(AND(F3828="Import - Reverse charge (Box 9)",E3828="Saudi Arabia"),"RCM used for a local supplier; ","")&amp;IF(AND(L3828="Yes",NOT(OR(F3828="Standard domestic 15% (Box 7)",F3828="Import - VAT paid at customs (Box 8)",F3828="Import - Reverse charge (Box 9)"))),"VAT claimed on non-taxable category; ",""))</f>
        <v/>
      </c>
    </row>
    <row r="3829">
      <c r="A3829" s="17" t="n"/>
      <c r="B3829" s="14" t="n"/>
      <c r="C3829" s="14" t="n"/>
      <c r="D3829" s="16" t="n"/>
      <c r="E3829" s="14" t="n"/>
      <c r="F3829" s="14" t="n"/>
      <c r="G3829" s="14" t="n"/>
      <c r="H3829" s="19" t="n"/>
      <c r="I3829" s="19" t="n"/>
      <c r="J3829" s="34">
        <f>IF(A3829="","",H3829+I3829)</f>
        <v/>
      </c>
      <c r="K3829" s="14" t="n"/>
      <c r="L3829" s="14" t="n"/>
      <c r="M3829" s="14" t="n"/>
      <c r="N3829" s="14" t="n"/>
      <c r="O3829" s="20">
        <f>IF(A3829="","",SUMPRODUCT((A3829&gt;=Setup!$C$19:$C$30)*(A3829&lt;=Setup!$D$19:$D$30)*Setup!$A$19:$A$30))</f>
        <v/>
      </c>
      <c r="P3829" s="34">
        <f>IF(A3829="","",IF(OR(F3829="Standard domestic 15% (Box 7)",F3829="Import - VAT paid at customs (Box 8)",F3829="Import - Reverse charge (Box 9)"),ROUND(H3829*Setup!$B$9,2),0))</f>
        <v/>
      </c>
      <c r="Q3829" s="34">
        <f>IF(A3829="","",I3829-P3829)</f>
        <v/>
      </c>
      <c r="R3829" s="34">
        <f>IF(A3829="","",IF(L3829="Yes",I3829,0))</f>
        <v/>
      </c>
      <c r="S3829" s="34">
        <f>IF(A3829="","",IF(AND(L3829="Yes",K3829="Yes",NOT(ISNUMBER(SEARCH("blocked",G3829))),OR(F3829="Standard domestic 15% (Box 7)",F3829="Import - VAT paid at customs (Box 8)",F3829="Import - Reverse charge (Box 9)"),OR(F3829&lt;&gt;"Standard domestic 15% (Box 7)",AND(LEN(D3829)=15,LEFT(D3829,1)="3",RIGHT(D3829,1)="3",ISNUMBER(--D3829)))),I3829,0))</f>
        <v/>
      </c>
      <c r="T3829" s="34">
        <f>IF(A3829="","",R3829-S3829)</f>
        <v/>
      </c>
      <c r="U3829" s="23">
        <f>IF(A3829="","",IF(O3829=0,"Outside audit periods; ","")&amp;IF(F3829="","No VAT category; ","")&amp;IF(ABS(Q3829)&gt;Setup!$B$10,"VAT ≠ 15% × net; ","")&amp;IF(AND(F3829="Standard domestic 15% (Box 7)",NOT(AND(LEN(D3829)=15,LEFT(D3829,1)="3",RIGHT(D3829,1)="3",ISNUMBER(--D3829)))),"Invalid/missing supplier VAT no; ","")&amp;IF(AND(L3829="Yes",K3829&lt;&gt;"Yes"),"VAT claimed without valid tax invoice; ","")&amp;IF(AND(L3829="Yes",ISNUMBER(SEARCH("blocked",G3829))),"Blocked input VAT claimed; ","")&amp;IF(AND(F3829="Import - VAT paid at customs (Box 8)",M3829=""),"Customs declaration no missing; ","")&amp;IF(AND(F3829="Import - Reverse charge (Box 9)",E3829="Saudi Arabia"),"RCM used for a local supplier; ","")&amp;IF(AND(L3829="Yes",NOT(OR(F3829="Standard domestic 15% (Box 7)",F3829="Import - VAT paid at customs (Box 8)",F3829="Import - Reverse charge (Box 9)"))),"VAT claimed on non-taxable category; ",""))</f>
        <v/>
      </c>
    </row>
    <row r="3830">
      <c r="A3830" s="17" t="n"/>
      <c r="B3830" s="14" t="n"/>
      <c r="C3830" s="14" t="n"/>
      <c r="D3830" s="16" t="n"/>
      <c r="E3830" s="14" t="n"/>
      <c r="F3830" s="14" t="n"/>
      <c r="G3830" s="14" t="n"/>
      <c r="H3830" s="19" t="n"/>
      <c r="I3830" s="19" t="n"/>
      <c r="J3830" s="34">
        <f>IF(A3830="","",H3830+I3830)</f>
        <v/>
      </c>
      <c r="K3830" s="14" t="n"/>
      <c r="L3830" s="14" t="n"/>
      <c r="M3830" s="14" t="n"/>
      <c r="N3830" s="14" t="n"/>
      <c r="O3830" s="20">
        <f>IF(A3830="","",SUMPRODUCT((A3830&gt;=Setup!$C$19:$C$30)*(A3830&lt;=Setup!$D$19:$D$30)*Setup!$A$19:$A$30))</f>
        <v/>
      </c>
      <c r="P3830" s="34">
        <f>IF(A3830="","",IF(OR(F3830="Standard domestic 15% (Box 7)",F3830="Import - VAT paid at customs (Box 8)",F3830="Import - Reverse charge (Box 9)"),ROUND(H3830*Setup!$B$9,2),0))</f>
        <v/>
      </c>
      <c r="Q3830" s="34">
        <f>IF(A3830="","",I3830-P3830)</f>
        <v/>
      </c>
      <c r="R3830" s="34">
        <f>IF(A3830="","",IF(L3830="Yes",I3830,0))</f>
        <v/>
      </c>
      <c r="S3830" s="34">
        <f>IF(A3830="","",IF(AND(L3830="Yes",K3830="Yes",NOT(ISNUMBER(SEARCH("blocked",G3830))),OR(F3830="Standard domestic 15% (Box 7)",F3830="Import - VAT paid at customs (Box 8)",F3830="Import - Reverse charge (Box 9)"),OR(F3830&lt;&gt;"Standard domestic 15% (Box 7)",AND(LEN(D3830)=15,LEFT(D3830,1)="3",RIGHT(D3830,1)="3",ISNUMBER(--D3830)))),I3830,0))</f>
        <v/>
      </c>
      <c r="T3830" s="34">
        <f>IF(A3830="","",R3830-S3830)</f>
        <v/>
      </c>
      <c r="U3830" s="23">
        <f>IF(A3830="","",IF(O3830=0,"Outside audit periods; ","")&amp;IF(F3830="","No VAT category; ","")&amp;IF(ABS(Q3830)&gt;Setup!$B$10,"VAT ≠ 15% × net; ","")&amp;IF(AND(F3830="Standard domestic 15% (Box 7)",NOT(AND(LEN(D3830)=15,LEFT(D3830,1)="3",RIGHT(D3830,1)="3",ISNUMBER(--D3830)))),"Invalid/missing supplier VAT no; ","")&amp;IF(AND(L3830="Yes",K3830&lt;&gt;"Yes"),"VAT claimed without valid tax invoice; ","")&amp;IF(AND(L3830="Yes",ISNUMBER(SEARCH("blocked",G3830))),"Blocked input VAT claimed; ","")&amp;IF(AND(F3830="Import - VAT paid at customs (Box 8)",M3830=""),"Customs declaration no missing; ","")&amp;IF(AND(F3830="Import - Reverse charge (Box 9)",E3830="Saudi Arabia"),"RCM used for a local supplier; ","")&amp;IF(AND(L3830="Yes",NOT(OR(F3830="Standard domestic 15% (Box 7)",F3830="Import - VAT paid at customs (Box 8)",F3830="Import - Reverse charge (Box 9)"))),"VAT claimed on non-taxable category; ",""))</f>
        <v/>
      </c>
    </row>
    <row r="3831">
      <c r="A3831" s="17" t="n"/>
      <c r="B3831" s="14" t="n"/>
      <c r="C3831" s="14" t="n"/>
      <c r="D3831" s="16" t="n"/>
      <c r="E3831" s="14" t="n"/>
      <c r="F3831" s="14" t="n"/>
      <c r="G3831" s="14" t="n"/>
      <c r="H3831" s="19" t="n"/>
      <c r="I3831" s="19" t="n"/>
      <c r="J3831" s="34">
        <f>IF(A3831="","",H3831+I3831)</f>
        <v/>
      </c>
      <c r="K3831" s="14" t="n"/>
      <c r="L3831" s="14" t="n"/>
      <c r="M3831" s="14" t="n"/>
      <c r="N3831" s="14" t="n"/>
      <c r="O3831" s="20">
        <f>IF(A3831="","",SUMPRODUCT((A3831&gt;=Setup!$C$19:$C$30)*(A3831&lt;=Setup!$D$19:$D$30)*Setup!$A$19:$A$30))</f>
        <v/>
      </c>
      <c r="P3831" s="34">
        <f>IF(A3831="","",IF(OR(F3831="Standard domestic 15% (Box 7)",F3831="Import - VAT paid at customs (Box 8)",F3831="Import - Reverse charge (Box 9)"),ROUND(H3831*Setup!$B$9,2),0))</f>
        <v/>
      </c>
      <c r="Q3831" s="34">
        <f>IF(A3831="","",I3831-P3831)</f>
        <v/>
      </c>
      <c r="R3831" s="34">
        <f>IF(A3831="","",IF(L3831="Yes",I3831,0))</f>
        <v/>
      </c>
      <c r="S3831" s="34">
        <f>IF(A3831="","",IF(AND(L3831="Yes",K3831="Yes",NOT(ISNUMBER(SEARCH("blocked",G3831))),OR(F3831="Standard domestic 15% (Box 7)",F3831="Import - VAT paid at customs (Box 8)",F3831="Import - Reverse charge (Box 9)"),OR(F3831&lt;&gt;"Standard domestic 15% (Box 7)",AND(LEN(D3831)=15,LEFT(D3831,1)="3",RIGHT(D3831,1)="3",ISNUMBER(--D3831)))),I3831,0))</f>
        <v/>
      </c>
      <c r="T3831" s="34">
        <f>IF(A3831="","",R3831-S3831)</f>
        <v/>
      </c>
      <c r="U3831" s="23">
        <f>IF(A3831="","",IF(O3831=0,"Outside audit periods; ","")&amp;IF(F3831="","No VAT category; ","")&amp;IF(ABS(Q3831)&gt;Setup!$B$10,"VAT ≠ 15% × net; ","")&amp;IF(AND(F3831="Standard domestic 15% (Box 7)",NOT(AND(LEN(D3831)=15,LEFT(D3831,1)="3",RIGHT(D3831,1)="3",ISNUMBER(--D3831)))),"Invalid/missing supplier VAT no; ","")&amp;IF(AND(L3831="Yes",K3831&lt;&gt;"Yes"),"VAT claimed without valid tax invoice; ","")&amp;IF(AND(L3831="Yes",ISNUMBER(SEARCH("blocked",G3831))),"Blocked input VAT claimed; ","")&amp;IF(AND(F3831="Import - VAT paid at customs (Box 8)",M3831=""),"Customs declaration no missing; ","")&amp;IF(AND(F3831="Import - Reverse charge (Box 9)",E3831="Saudi Arabia"),"RCM used for a local supplier; ","")&amp;IF(AND(L3831="Yes",NOT(OR(F3831="Standard domestic 15% (Box 7)",F3831="Import - VAT paid at customs (Box 8)",F3831="Import - Reverse charge (Box 9)"))),"VAT claimed on non-taxable category; ",""))</f>
        <v/>
      </c>
    </row>
    <row r="3832">
      <c r="A3832" s="17" t="n"/>
      <c r="B3832" s="14" t="n"/>
      <c r="C3832" s="14" t="n"/>
      <c r="D3832" s="16" t="n"/>
      <c r="E3832" s="14" t="n"/>
      <c r="F3832" s="14" t="n"/>
      <c r="G3832" s="14" t="n"/>
      <c r="H3832" s="19" t="n"/>
      <c r="I3832" s="19" t="n"/>
      <c r="J3832" s="34">
        <f>IF(A3832="","",H3832+I3832)</f>
        <v/>
      </c>
      <c r="K3832" s="14" t="n"/>
      <c r="L3832" s="14" t="n"/>
      <c r="M3832" s="14" t="n"/>
      <c r="N3832" s="14" t="n"/>
      <c r="O3832" s="20">
        <f>IF(A3832="","",SUMPRODUCT((A3832&gt;=Setup!$C$19:$C$30)*(A3832&lt;=Setup!$D$19:$D$30)*Setup!$A$19:$A$30))</f>
        <v/>
      </c>
      <c r="P3832" s="34">
        <f>IF(A3832="","",IF(OR(F3832="Standard domestic 15% (Box 7)",F3832="Import - VAT paid at customs (Box 8)",F3832="Import - Reverse charge (Box 9)"),ROUND(H3832*Setup!$B$9,2),0))</f>
        <v/>
      </c>
      <c r="Q3832" s="34">
        <f>IF(A3832="","",I3832-P3832)</f>
        <v/>
      </c>
      <c r="R3832" s="34">
        <f>IF(A3832="","",IF(L3832="Yes",I3832,0))</f>
        <v/>
      </c>
      <c r="S3832" s="34">
        <f>IF(A3832="","",IF(AND(L3832="Yes",K3832="Yes",NOT(ISNUMBER(SEARCH("blocked",G3832))),OR(F3832="Standard domestic 15% (Box 7)",F3832="Import - VAT paid at customs (Box 8)",F3832="Import - Reverse charge (Box 9)"),OR(F3832&lt;&gt;"Standard domestic 15% (Box 7)",AND(LEN(D3832)=15,LEFT(D3832,1)="3",RIGHT(D3832,1)="3",ISNUMBER(--D3832)))),I3832,0))</f>
        <v/>
      </c>
      <c r="T3832" s="34">
        <f>IF(A3832="","",R3832-S3832)</f>
        <v/>
      </c>
      <c r="U3832" s="23">
        <f>IF(A3832="","",IF(O3832=0,"Outside audit periods; ","")&amp;IF(F3832="","No VAT category; ","")&amp;IF(ABS(Q3832)&gt;Setup!$B$10,"VAT ≠ 15% × net; ","")&amp;IF(AND(F3832="Standard domestic 15% (Box 7)",NOT(AND(LEN(D3832)=15,LEFT(D3832,1)="3",RIGHT(D3832,1)="3",ISNUMBER(--D3832)))),"Invalid/missing supplier VAT no; ","")&amp;IF(AND(L3832="Yes",K3832&lt;&gt;"Yes"),"VAT claimed without valid tax invoice; ","")&amp;IF(AND(L3832="Yes",ISNUMBER(SEARCH("blocked",G3832))),"Blocked input VAT claimed; ","")&amp;IF(AND(F3832="Import - VAT paid at customs (Box 8)",M3832=""),"Customs declaration no missing; ","")&amp;IF(AND(F3832="Import - Reverse charge (Box 9)",E3832="Saudi Arabia"),"RCM used for a local supplier; ","")&amp;IF(AND(L3832="Yes",NOT(OR(F3832="Standard domestic 15% (Box 7)",F3832="Import - VAT paid at customs (Box 8)",F3832="Import - Reverse charge (Box 9)"))),"VAT claimed on non-taxable category; ",""))</f>
        <v/>
      </c>
    </row>
    <row r="3833">
      <c r="A3833" s="17" t="n"/>
      <c r="B3833" s="14" t="n"/>
      <c r="C3833" s="14" t="n"/>
      <c r="D3833" s="16" t="n"/>
      <c r="E3833" s="14" t="n"/>
      <c r="F3833" s="14" t="n"/>
      <c r="G3833" s="14" t="n"/>
      <c r="H3833" s="19" t="n"/>
      <c r="I3833" s="19" t="n"/>
      <c r="J3833" s="34">
        <f>IF(A3833="","",H3833+I3833)</f>
        <v/>
      </c>
      <c r="K3833" s="14" t="n"/>
      <c r="L3833" s="14" t="n"/>
      <c r="M3833" s="14" t="n"/>
      <c r="N3833" s="14" t="n"/>
      <c r="O3833" s="20">
        <f>IF(A3833="","",SUMPRODUCT((A3833&gt;=Setup!$C$19:$C$30)*(A3833&lt;=Setup!$D$19:$D$30)*Setup!$A$19:$A$30))</f>
        <v/>
      </c>
      <c r="P3833" s="34">
        <f>IF(A3833="","",IF(OR(F3833="Standard domestic 15% (Box 7)",F3833="Import - VAT paid at customs (Box 8)",F3833="Import - Reverse charge (Box 9)"),ROUND(H3833*Setup!$B$9,2),0))</f>
        <v/>
      </c>
      <c r="Q3833" s="34">
        <f>IF(A3833="","",I3833-P3833)</f>
        <v/>
      </c>
      <c r="R3833" s="34">
        <f>IF(A3833="","",IF(L3833="Yes",I3833,0))</f>
        <v/>
      </c>
      <c r="S3833" s="34">
        <f>IF(A3833="","",IF(AND(L3833="Yes",K3833="Yes",NOT(ISNUMBER(SEARCH("blocked",G3833))),OR(F3833="Standard domestic 15% (Box 7)",F3833="Import - VAT paid at customs (Box 8)",F3833="Import - Reverse charge (Box 9)"),OR(F3833&lt;&gt;"Standard domestic 15% (Box 7)",AND(LEN(D3833)=15,LEFT(D3833,1)="3",RIGHT(D3833,1)="3",ISNUMBER(--D3833)))),I3833,0))</f>
        <v/>
      </c>
      <c r="T3833" s="34">
        <f>IF(A3833="","",R3833-S3833)</f>
        <v/>
      </c>
      <c r="U3833" s="23">
        <f>IF(A3833="","",IF(O3833=0,"Outside audit periods; ","")&amp;IF(F3833="","No VAT category; ","")&amp;IF(ABS(Q3833)&gt;Setup!$B$10,"VAT ≠ 15% × net; ","")&amp;IF(AND(F3833="Standard domestic 15% (Box 7)",NOT(AND(LEN(D3833)=15,LEFT(D3833,1)="3",RIGHT(D3833,1)="3",ISNUMBER(--D3833)))),"Invalid/missing supplier VAT no; ","")&amp;IF(AND(L3833="Yes",K3833&lt;&gt;"Yes"),"VAT claimed without valid tax invoice; ","")&amp;IF(AND(L3833="Yes",ISNUMBER(SEARCH("blocked",G3833))),"Blocked input VAT claimed; ","")&amp;IF(AND(F3833="Import - VAT paid at customs (Box 8)",M3833=""),"Customs declaration no missing; ","")&amp;IF(AND(F3833="Import - Reverse charge (Box 9)",E3833="Saudi Arabia"),"RCM used for a local supplier; ","")&amp;IF(AND(L3833="Yes",NOT(OR(F3833="Standard domestic 15% (Box 7)",F3833="Import - VAT paid at customs (Box 8)",F3833="Import - Reverse charge (Box 9)"))),"VAT claimed on non-taxable category; ",""))</f>
        <v/>
      </c>
    </row>
    <row r="3834">
      <c r="A3834" s="17" t="n"/>
      <c r="B3834" s="14" t="n"/>
      <c r="C3834" s="14" t="n"/>
      <c r="D3834" s="16" t="n"/>
      <c r="E3834" s="14" t="n"/>
      <c r="F3834" s="14" t="n"/>
      <c r="G3834" s="14" t="n"/>
      <c r="H3834" s="19" t="n"/>
      <c r="I3834" s="19" t="n"/>
      <c r="J3834" s="34">
        <f>IF(A3834="","",H3834+I3834)</f>
        <v/>
      </c>
      <c r="K3834" s="14" t="n"/>
      <c r="L3834" s="14" t="n"/>
      <c r="M3834" s="14" t="n"/>
      <c r="N3834" s="14" t="n"/>
      <c r="O3834" s="20">
        <f>IF(A3834="","",SUMPRODUCT((A3834&gt;=Setup!$C$19:$C$30)*(A3834&lt;=Setup!$D$19:$D$30)*Setup!$A$19:$A$30))</f>
        <v/>
      </c>
      <c r="P3834" s="34">
        <f>IF(A3834="","",IF(OR(F3834="Standard domestic 15% (Box 7)",F3834="Import - VAT paid at customs (Box 8)",F3834="Import - Reverse charge (Box 9)"),ROUND(H3834*Setup!$B$9,2),0))</f>
        <v/>
      </c>
      <c r="Q3834" s="34">
        <f>IF(A3834="","",I3834-P3834)</f>
        <v/>
      </c>
      <c r="R3834" s="34">
        <f>IF(A3834="","",IF(L3834="Yes",I3834,0))</f>
        <v/>
      </c>
      <c r="S3834" s="34">
        <f>IF(A3834="","",IF(AND(L3834="Yes",K3834="Yes",NOT(ISNUMBER(SEARCH("blocked",G3834))),OR(F3834="Standard domestic 15% (Box 7)",F3834="Import - VAT paid at customs (Box 8)",F3834="Import - Reverse charge (Box 9)"),OR(F3834&lt;&gt;"Standard domestic 15% (Box 7)",AND(LEN(D3834)=15,LEFT(D3834,1)="3",RIGHT(D3834,1)="3",ISNUMBER(--D3834)))),I3834,0))</f>
        <v/>
      </c>
      <c r="T3834" s="34">
        <f>IF(A3834="","",R3834-S3834)</f>
        <v/>
      </c>
      <c r="U3834" s="23">
        <f>IF(A3834="","",IF(O3834=0,"Outside audit periods; ","")&amp;IF(F3834="","No VAT category; ","")&amp;IF(ABS(Q3834)&gt;Setup!$B$10,"VAT ≠ 15% × net; ","")&amp;IF(AND(F3834="Standard domestic 15% (Box 7)",NOT(AND(LEN(D3834)=15,LEFT(D3834,1)="3",RIGHT(D3834,1)="3",ISNUMBER(--D3834)))),"Invalid/missing supplier VAT no; ","")&amp;IF(AND(L3834="Yes",K3834&lt;&gt;"Yes"),"VAT claimed without valid tax invoice; ","")&amp;IF(AND(L3834="Yes",ISNUMBER(SEARCH("blocked",G3834))),"Blocked input VAT claimed; ","")&amp;IF(AND(F3834="Import - VAT paid at customs (Box 8)",M3834=""),"Customs declaration no missing; ","")&amp;IF(AND(F3834="Import - Reverse charge (Box 9)",E3834="Saudi Arabia"),"RCM used for a local supplier; ","")&amp;IF(AND(L3834="Yes",NOT(OR(F3834="Standard domestic 15% (Box 7)",F3834="Import - VAT paid at customs (Box 8)",F3834="Import - Reverse charge (Box 9)"))),"VAT claimed on non-taxable category; ",""))</f>
        <v/>
      </c>
    </row>
    <row r="3835">
      <c r="A3835" s="17" t="n"/>
      <c r="B3835" s="14" t="n"/>
      <c r="C3835" s="14" t="n"/>
      <c r="D3835" s="16" t="n"/>
      <c r="E3835" s="14" t="n"/>
      <c r="F3835" s="14" t="n"/>
      <c r="G3835" s="14" t="n"/>
      <c r="H3835" s="19" t="n"/>
      <c r="I3835" s="19" t="n"/>
      <c r="J3835" s="34">
        <f>IF(A3835="","",H3835+I3835)</f>
        <v/>
      </c>
      <c r="K3835" s="14" t="n"/>
      <c r="L3835" s="14" t="n"/>
      <c r="M3835" s="14" t="n"/>
      <c r="N3835" s="14" t="n"/>
      <c r="O3835" s="20">
        <f>IF(A3835="","",SUMPRODUCT((A3835&gt;=Setup!$C$19:$C$30)*(A3835&lt;=Setup!$D$19:$D$30)*Setup!$A$19:$A$30))</f>
        <v/>
      </c>
      <c r="P3835" s="34">
        <f>IF(A3835="","",IF(OR(F3835="Standard domestic 15% (Box 7)",F3835="Import - VAT paid at customs (Box 8)",F3835="Import - Reverse charge (Box 9)"),ROUND(H3835*Setup!$B$9,2),0))</f>
        <v/>
      </c>
      <c r="Q3835" s="34">
        <f>IF(A3835="","",I3835-P3835)</f>
        <v/>
      </c>
      <c r="R3835" s="34">
        <f>IF(A3835="","",IF(L3835="Yes",I3835,0))</f>
        <v/>
      </c>
      <c r="S3835" s="34">
        <f>IF(A3835="","",IF(AND(L3835="Yes",K3835="Yes",NOT(ISNUMBER(SEARCH("blocked",G3835))),OR(F3835="Standard domestic 15% (Box 7)",F3835="Import - VAT paid at customs (Box 8)",F3835="Import - Reverse charge (Box 9)"),OR(F3835&lt;&gt;"Standard domestic 15% (Box 7)",AND(LEN(D3835)=15,LEFT(D3835,1)="3",RIGHT(D3835,1)="3",ISNUMBER(--D3835)))),I3835,0))</f>
        <v/>
      </c>
      <c r="T3835" s="34">
        <f>IF(A3835="","",R3835-S3835)</f>
        <v/>
      </c>
      <c r="U3835" s="23">
        <f>IF(A3835="","",IF(O3835=0,"Outside audit periods; ","")&amp;IF(F3835="","No VAT category; ","")&amp;IF(ABS(Q3835)&gt;Setup!$B$10,"VAT ≠ 15% × net; ","")&amp;IF(AND(F3835="Standard domestic 15% (Box 7)",NOT(AND(LEN(D3835)=15,LEFT(D3835,1)="3",RIGHT(D3835,1)="3",ISNUMBER(--D3835)))),"Invalid/missing supplier VAT no; ","")&amp;IF(AND(L3835="Yes",K3835&lt;&gt;"Yes"),"VAT claimed without valid tax invoice; ","")&amp;IF(AND(L3835="Yes",ISNUMBER(SEARCH("blocked",G3835))),"Blocked input VAT claimed; ","")&amp;IF(AND(F3835="Import - VAT paid at customs (Box 8)",M3835=""),"Customs declaration no missing; ","")&amp;IF(AND(F3835="Import - Reverse charge (Box 9)",E3835="Saudi Arabia"),"RCM used for a local supplier; ","")&amp;IF(AND(L3835="Yes",NOT(OR(F3835="Standard domestic 15% (Box 7)",F3835="Import - VAT paid at customs (Box 8)",F3835="Import - Reverse charge (Box 9)"))),"VAT claimed on non-taxable category; ",""))</f>
        <v/>
      </c>
    </row>
    <row r="3836">
      <c r="A3836" s="17" t="n"/>
      <c r="B3836" s="14" t="n"/>
      <c r="C3836" s="14" t="n"/>
      <c r="D3836" s="16" t="n"/>
      <c r="E3836" s="14" t="n"/>
      <c r="F3836" s="14" t="n"/>
      <c r="G3836" s="14" t="n"/>
      <c r="H3836" s="19" t="n"/>
      <c r="I3836" s="19" t="n"/>
      <c r="J3836" s="34">
        <f>IF(A3836="","",H3836+I3836)</f>
        <v/>
      </c>
      <c r="K3836" s="14" t="n"/>
      <c r="L3836" s="14" t="n"/>
      <c r="M3836" s="14" t="n"/>
      <c r="N3836" s="14" t="n"/>
      <c r="O3836" s="20">
        <f>IF(A3836="","",SUMPRODUCT((A3836&gt;=Setup!$C$19:$C$30)*(A3836&lt;=Setup!$D$19:$D$30)*Setup!$A$19:$A$30))</f>
        <v/>
      </c>
      <c r="P3836" s="34">
        <f>IF(A3836="","",IF(OR(F3836="Standard domestic 15% (Box 7)",F3836="Import - VAT paid at customs (Box 8)",F3836="Import - Reverse charge (Box 9)"),ROUND(H3836*Setup!$B$9,2),0))</f>
        <v/>
      </c>
      <c r="Q3836" s="34">
        <f>IF(A3836="","",I3836-P3836)</f>
        <v/>
      </c>
      <c r="R3836" s="34">
        <f>IF(A3836="","",IF(L3836="Yes",I3836,0))</f>
        <v/>
      </c>
      <c r="S3836" s="34">
        <f>IF(A3836="","",IF(AND(L3836="Yes",K3836="Yes",NOT(ISNUMBER(SEARCH("blocked",G3836))),OR(F3836="Standard domestic 15% (Box 7)",F3836="Import - VAT paid at customs (Box 8)",F3836="Import - Reverse charge (Box 9)"),OR(F3836&lt;&gt;"Standard domestic 15% (Box 7)",AND(LEN(D3836)=15,LEFT(D3836,1)="3",RIGHT(D3836,1)="3",ISNUMBER(--D3836)))),I3836,0))</f>
        <v/>
      </c>
      <c r="T3836" s="34">
        <f>IF(A3836="","",R3836-S3836)</f>
        <v/>
      </c>
      <c r="U3836" s="23">
        <f>IF(A3836="","",IF(O3836=0,"Outside audit periods; ","")&amp;IF(F3836="","No VAT category; ","")&amp;IF(ABS(Q3836)&gt;Setup!$B$10,"VAT ≠ 15% × net; ","")&amp;IF(AND(F3836="Standard domestic 15% (Box 7)",NOT(AND(LEN(D3836)=15,LEFT(D3836,1)="3",RIGHT(D3836,1)="3",ISNUMBER(--D3836)))),"Invalid/missing supplier VAT no; ","")&amp;IF(AND(L3836="Yes",K3836&lt;&gt;"Yes"),"VAT claimed without valid tax invoice; ","")&amp;IF(AND(L3836="Yes",ISNUMBER(SEARCH("blocked",G3836))),"Blocked input VAT claimed; ","")&amp;IF(AND(F3836="Import - VAT paid at customs (Box 8)",M3836=""),"Customs declaration no missing; ","")&amp;IF(AND(F3836="Import - Reverse charge (Box 9)",E3836="Saudi Arabia"),"RCM used for a local supplier; ","")&amp;IF(AND(L3836="Yes",NOT(OR(F3836="Standard domestic 15% (Box 7)",F3836="Import - VAT paid at customs (Box 8)",F3836="Import - Reverse charge (Box 9)"))),"VAT claimed on non-taxable category; ",""))</f>
        <v/>
      </c>
    </row>
    <row r="3837">
      <c r="A3837" s="17" t="n"/>
      <c r="B3837" s="14" t="n"/>
      <c r="C3837" s="14" t="n"/>
      <c r="D3837" s="16" t="n"/>
      <c r="E3837" s="14" t="n"/>
      <c r="F3837" s="14" t="n"/>
      <c r="G3837" s="14" t="n"/>
      <c r="H3837" s="19" t="n"/>
      <c r="I3837" s="19" t="n"/>
      <c r="J3837" s="34">
        <f>IF(A3837="","",H3837+I3837)</f>
        <v/>
      </c>
      <c r="K3837" s="14" t="n"/>
      <c r="L3837" s="14" t="n"/>
      <c r="M3837" s="14" t="n"/>
      <c r="N3837" s="14" t="n"/>
      <c r="O3837" s="20">
        <f>IF(A3837="","",SUMPRODUCT((A3837&gt;=Setup!$C$19:$C$30)*(A3837&lt;=Setup!$D$19:$D$30)*Setup!$A$19:$A$30))</f>
        <v/>
      </c>
      <c r="P3837" s="34">
        <f>IF(A3837="","",IF(OR(F3837="Standard domestic 15% (Box 7)",F3837="Import - VAT paid at customs (Box 8)",F3837="Import - Reverse charge (Box 9)"),ROUND(H3837*Setup!$B$9,2),0))</f>
        <v/>
      </c>
      <c r="Q3837" s="34">
        <f>IF(A3837="","",I3837-P3837)</f>
        <v/>
      </c>
      <c r="R3837" s="34">
        <f>IF(A3837="","",IF(L3837="Yes",I3837,0))</f>
        <v/>
      </c>
      <c r="S3837" s="34">
        <f>IF(A3837="","",IF(AND(L3837="Yes",K3837="Yes",NOT(ISNUMBER(SEARCH("blocked",G3837))),OR(F3837="Standard domestic 15% (Box 7)",F3837="Import - VAT paid at customs (Box 8)",F3837="Import - Reverse charge (Box 9)"),OR(F3837&lt;&gt;"Standard domestic 15% (Box 7)",AND(LEN(D3837)=15,LEFT(D3837,1)="3",RIGHT(D3837,1)="3",ISNUMBER(--D3837)))),I3837,0))</f>
        <v/>
      </c>
      <c r="T3837" s="34">
        <f>IF(A3837="","",R3837-S3837)</f>
        <v/>
      </c>
      <c r="U3837" s="23">
        <f>IF(A3837="","",IF(O3837=0,"Outside audit periods; ","")&amp;IF(F3837="","No VAT category; ","")&amp;IF(ABS(Q3837)&gt;Setup!$B$10,"VAT ≠ 15% × net; ","")&amp;IF(AND(F3837="Standard domestic 15% (Box 7)",NOT(AND(LEN(D3837)=15,LEFT(D3837,1)="3",RIGHT(D3837,1)="3",ISNUMBER(--D3837)))),"Invalid/missing supplier VAT no; ","")&amp;IF(AND(L3837="Yes",K3837&lt;&gt;"Yes"),"VAT claimed without valid tax invoice; ","")&amp;IF(AND(L3837="Yes",ISNUMBER(SEARCH("blocked",G3837))),"Blocked input VAT claimed; ","")&amp;IF(AND(F3837="Import - VAT paid at customs (Box 8)",M3837=""),"Customs declaration no missing; ","")&amp;IF(AND(F3837="Import - Reverse charge (Box 9)",E3837="Saudi Arabia"),"RCM used for a local supplier; ","")&amp;IF(AND(L3837="Yes",NOT(OR(F3837="Standard domestic 15% (Box 7)",F3837="Import - VAT paid at customs (Box 8)",F3837="Import - Reverse charge (Box 9)"))),"VAT claimed on non-taxable category; ",""))</f>
        <v/>
      </c>
    </row>
    <row r="3838">
      <c r="A3838" s="17" t="n"/>
      <c r="B3838" s="14" t="n"/>
      <c r="C3838" s="14" t="n"/>
      <c r="D3838" s="16" t="n"/>
      <c r="E3838" s="14" t="n"/>
      <c r="F3838" s="14" t="n"/>
      <c r="G3838" s="14" t="n"/>
      <c r="H3838" s="19" t="n"/>
      <c r="I3838" s="19" t="n"/>
      <c r="J3838" s="34">
        <f>IF(A3838="","",H3838+I3838)</f>
        <v/>
      </c>
      <c r="K3838" s="14" t="n"/>
      <c r="L3838" s="14" t="n"/>
      <c r="M3838" s="14" t="n"/>
      <c r="N3838" s="14" t="n"/>
      <c r="O3838" s="20">
        <f>IF(A3838="","",SUMPRODUCT((A3838&gt;=Setup!$C$19:$C$30)*(A3838&lt;=Setup!$D$19:$D$30)*Setup!$A$19:$A$30))</f>
        <v/>
      </c>
      <c r="P3838" s="34">
        <f>IF(A3838="","",IF(OR(F3838="Standard domestic 15% (Box 7)",F3838="Import - VAT paid at customs (Box 8)",F3838="Import - Reverse charge (Box 9)"),ROUND(H3838*Setup!$B$9,2),0))</f>
        <v/>
      </c>
      <c r="Q3838" s="34">
        <f>IF(A3838="","",I3838-P3838)</f>
        <v/>
      </c>
      <c r="R3838" s="34">
        <f>IF(A3838="","",IF(L3838="Yes",I3838,0))</f>
        <v/>
      </c>
      <c r="S3838" s="34">
        <f>IF(A3838="","",IF(AND(L3838="Yes",K3838="Yes",NOT(ISNUMBER(SEARCH("blocked",G3838))),OR(F3838="Standard domestic 15% (Box 7)",F3838="Import - VAT paid at customs (Box 8)",F3838="Import - Reverse charge (Box 9)"),OR(F3838&lt;&gt;"Standard domestic 15% (Box 7)",AND(LEN(D3838)=15,LEFT(D3838,1)="3",RIGHT(D3838,1)="3",ISNUMBER(--D3838)))),I3838,0))</f>
        <v/>
      </c>
      <c r="T3838" s="34">
        <f>IF(A3838="","",R3838-S3838)</f>
        <v/>
      </c>
      <c r="U3838" s="23">
        <f>IF(A3838="","",IF(O3838=0,"Outside audit periods; ","")&amp;IF(F3838="","No VAT category; ","")&amp;IF(ABS(Q3838)&gt;Setup!$B$10,"VAT ≠ 15% × net; ","")&amp;IF(AND(F3838="Standard domestic 15% (Box 7)",NOT(AND(LEN(D3838)=15,LEFT(D3838,1)="3",RIGHT(D3838,1)="3",ISNUMBER(--D3838)))),"Invalid/missing supplier VAT no; ","")&amp;IF(AND(L3838="Yes",K3838&lt;&gt;"Yes"),"VAT claimed without valid tax invoice; ","")&amp;IF(AND(L3838="Yes",ISNUMBER(SEARCH("blocked",G3838))),"Blocked input VAT claimed; ","")&amp;IF(AND(F3838="Import - VAT paid at customs (Box 8)",M3838=""),"Customs declaration no missing; ","")&amp;IF(AND(F3838="Import - Reverse charge (Box 9)",E3838="Saudi Arabia"),"RCM used for a local supplier; ","")&amp;IF(AND(L3838="Yes",NOT(OR(F3838="Standard domestic 15% (Box 7)",F3838="Import - VAT paid at customs (Box 8)",F3838="Import - Reverse charge (Box 9)"))),"VAT claimed on non-taxable category; ",""))</f>
        <v/>
      </c>
    </row>
    <row r="3839">
      <c r="A3839" s="17" t="n"/>
      <c r="B3839" s="14" t="n"/>
      <c r="C3839" s="14" t="n"/>
      <c r="D3839" s="16" t="n"/>
      <c r="E3839" s="14" t="n"/>
      <c r="F3839" s="14" t="n"/>
      <c r="G3839" s="14" t="n"/>
      <c r="H3839" s="19" t="n"/>
      <c r="I3839" s="19" t="n"/>
      <c r="J3839" s="34">
        <f>IF(A3839="","",H3839+I3839)</f>
        <v/>
      </c>
      <c r="K3839" s="14" t="n"/>
      <c r="L3839" s="14" t="n"/>
      <c r="M3839" s="14" t="n"/>
      <c r="N3839" s="14" t="n"/>
      <c r="O3839" s="20">
        <f>IF(A3839="","",SUMPRODUCT((A3839&gt;=Setup!$C$19:$C$30)*(A3839&lt;=Setup!$D$19:$D$30)*Setup!$A$19:$A$30))</f>
        <v/>
      </c>
      <c r="P3839" s="34">
        <f>IF(A3839="","",IF(OR(F3839="Standard domestic 15% (Box 7)",F3839="Import - VAT paid at customs (Box 8)",F3839="Import - Reverse charge (Box 9)"),ROUND(H3839*Setup!$B$9,2),0))</f>
        <v/>
      </c>
      <c r="Q3839" s="34">
        <f>IF(A3839="","",I3839-P3839)</f>
        <v/>
      </c>
      <c r="R3839" s="34">
        <f>IF(A3839="","",IF(L3839="Yes",I3839,0))</f>
        <v/>
      </c>
      <c r="S3839" s="34">
        <f>IF(A3839="","",IF(AND(L3839="Yes",K3839="Yes",NOT(ISNUMBER(SEARCH("blocked",G3839))),OR(F3839="Standard domestic 15% (Box 7)",F3839="Import - VAT paid at customs (Box 8)",F3839="Import - Reverse charge (Box 9)"),OR(F3839&lt;&gt;"Standard domestic 15% (Box 7)",AND(LEN(D3839)=15,LEFT(D3839,1)="3",RIGHT(D3839,1)="3",ISNUMBER(--D3839)))),I3839,0))</f>
        <v/>
      </c>
      <c r="T3839" s="34">
        <f>IF(A3839="","",R3839-S3839)</f>
        <v/>
      </c>
      <c r="U3839" s="23">
        <f>IF(A3839="","",IF(O3839=0,"Outside audit periods; ","")&amp;IF(F3839="","No VAT category; ","")&amp;IF(ABS(Q3839)&gt;Setup!$B$10,"VAT ≠ 15% × net; ","")&amp;IF(AND(F3839="Standard domestic 15% (Box 7)",NOT(AND(LEN(D3839)=15,LEFT(D3839,1)="3",RIGHT(D3839,1)="3",ISNUMBER(--D3839)))),"Invalid/missing supplier VAT no; ","")&amp;IF(AND(L3839="Yes",K3839&lt;&gt;"Yes"),"VAT claimed without valid tax invoice; ","")&amp;IF(AND(L3839="Yes",ISNUMBER(SEARCH("blocked",G3839))),"Blocked input VAT claimed; ","")&amp;IF(AND(F3839="Import - VAT paid at customs (Box 8)",M3839=""),"Customs declaration no missing; ","")&amp;IF(AND(F3839="Import - Reverse charge (Box 9)",E3839="Saudi Arabia"),"RCM used for a local supplier; ","")&amp;IF(AND(L3839="Yes",NOT(OR(F3839="Standard domestic 15% (Box 7)",F3839="Import - VAT paid at customs (Box 8)",F3839="Import - Reverse charge (Box 9)"))),"VAT claimed on non-taxable category; ",""))</f>
        <v/>
      </c>
    </row>
    <row r="3840">
      <c r="A3840" s="17" t="n"/>
      <c r="B3840" s="14" t="n"/>
      <c r="C3840" s="14" t="n"/>
      <c r="D3840" s="16" t="n"/>
      <c r="E3840" s="14" t="n"/>
      <c r="F3840" s="14" t="n"/>
      <c r="G3840" s="14" t="n"/>
      <c r="H3840" s="19" t="n"/>
      <c r="I3840" s="19" t="n"/>
      <c r="J3840" s="34">
        <f>IF(A3840="","",H3840+I3840)</f>
        <v/>
      </c>
      <c r="K3840" s="14" t="n"/>
      <c r="L3840" s="14" t="n"/>
      <c r="M3840" s="14" t="n"/>
      <c r="N3840" s="14" t="n"/>
      <c r="O3840" s="20">
        <f>IF(A3840="","",SUMPRODUCT((A3840&gt;=Setup!$C$19:$C$30)*(A3840&lt;=Setup!$D$19:$D$30)*Setup!$A$19:$A$30))</f>
        <v/>
      </c>
      <c r="P3840" s="34">
        <f>IF(A3840="","",IF(OR(F3840="Standard domestic 15% (Box 7)",F3840="Import - VAT paid at customs (Box 8)",F3840="Import - Reverse charge (Box 9)"),ROUND(H3840*Setup!$B$9,2),0))</f>
        <v/>
      </c>
      <c r="Q3840" s="34">
        <f>IF(A3840="","",I3840-P3840)</f>
        <v/>
      </c>
      <c r="R3840" s="34">
        <f>IF(A3840="","",IF(L3840="Yes",I3840,0))</f>
        <v/>
      </c>
      <c r="S3840" s="34">
        <f>IF(A3840="","",IF(AND(L3840="Yes",K3840="Yes",NOT(ISNUMBER(SEARCH("blocked",G3840))),OR(F3840="Standard domestic 15% (Box 7)",F3840="Import - VAT paid at customs (Box 8)",F3840="Import - Reverse charge (Box 9)"),OR(F3840&lt;&gt;"Standard domestic 15% (Box 7)",AND(LEN(D3840)=15,LEFT(D3840,1)="3",RIGHT(D3840,1)="3",ISNUMBER(--D3840)))),I3840,0))</f>
        <v/>
      </c>
      <c r="T3840" s="34">
        <f>IF(A3840="","",R3840-S3840)</f>
        <v/>
      </c>
      <c r="U3840" s="23">
        <f>IF(A3840="","",IF(O3840=0,"Outside audit periods; ","")&amp;IF(F3840="","No VAT category; ","")&amp;IF(ABS(Q3840)&gt;Setup!$B$10,"VAT ≠ 15% × net; ","")&amp;IF(AND(F3840="Standard domestic 15% (Box 7)",NOT(AND(LEN(D3840)=15,LEFT(D3840,1)="3",RIGHT(D3840,1)="3",ISNUMBER(--D3840)))),"Invalid/missing supplier VAT no; ","")&amp;IF(AND(L3840="Yes",K3840&lt;&gt;"Yes"),"VAT claimed without valid tax invoice; ","")&amp;IF(AND(L3840="Yes",ISNUMBER(SEARCH("blocked",G3840))),"Blocked input VAT claimed; ","")&amp;IF(AND(F3840="Import - VAT paid at customs (Box 8)",M3840=""),"Customs declaration no missing; ","")&amp;IF(AND(F3840="Import - Reverse charge (Box 9)",E3840="Saudi Arabia"),"RCM used for a local supplier; ","")&amp;IF(AND(L3840="Yes",NOT(OR(F3840="Standard domestic 15% (Box 7)",F3840="Import - VAT paid at customs (Box 8)",F3840="Import - Reverse charge (Box 9)"))),"VAT claimed on non-taxable category; ",""))</f>
        <v/>
      </c>
    </row>
    <row r="3841">
      <c r="A3841" s="17" t="n"/>
      <c r="B3841" s="14" t="n"/>
      <c r="C3841" s="14" t="n"/>
      <c r="D3841" s="16" t="n"/>
      <c r="E3841" s="14" t="n"/>
      <c r="F3841" s="14" t="n"/>
      <c r="G3841" s="14" t="n"/>
      <c r="H3841" s="19" t="n"/>
      <c r="I3841" s="19" t="n"/>
      <c r="J3841" s="34">
        <f>IF(A3841="","",H3841+I3841)</f>
        <v/>
      </c>
      <c r="K3841" s="14" t="n"/>
      <c r="L3841" s="14" t="n"/>
      <c r="M3841" s="14" t="n"/>
      <c r="N3841" s="14" t="n"/>
      <c r="O3841" s="20">
        <f>IF(A3841="","",SUMPRODUCT((A3841&gt;=Setup!$C$19:$C$30)*(A3841&lt;=Setup!$D$19:$D$30)*Setup!$A$19:$A$30))</f>
        <v/>
      </c>
      <c r="P3841" s="34">
        <f>IF(A3841="","",IF(OR(F3841="Standard domestic 15% (Box 7)",F3841="Import - VAT paid at customs (Box 8)",F3841="Import - Reverse charge (Box 9)"),ROUND(H3841*Setup!$B$9,2),0))</f>
        <v/>
      </c>
      <c r="Q3841" s="34">
        <f>IF(A3841="","",I3841-P3841)</f>
        <v/>
      </c>
      <c r="R3841" s="34">
        <f>IF(A3841="","",IF(L3841="Yes",I3841,0))</f>
        <v/>
      </c>
      <c r="S3841" s="34">
        <f>IF(A3841="","",IF(AND(L3841="Yes",K3841="Yes",NOT(ISNUMBER(SEARCH("blocked",G3841))),OR(F3841="Standard domestic 15% (Box 7)",F3841="Import - VAT paid at customs (Box 8)",F3841="Import - Reverse charge (Box 9)"),OR(F3841&lt;&gt;"Standard domestic 15% (Box 7)",AND(LEN(D3841)=15,LEFT(D3841,1)="3",RIGHT(D3841,1)="3",ISNUMBER(--D3841)))),I3841,0))</f>
        <v/>
      </c>
      <c r="T3841" s="34">
        <f>IF(A3841="","",R3841-S3841)</f>
        <v/>
      </c>
      <c r="U3841" s="23">
        <f>IF(A3841="","",IF(O3841=0,"Outside audit periods; ","")&amp;IF(F3841="","No VAT category; ","")&amp;IF(ABS(Q3841)&gt;Setup!$B$10,"VAT ≠ 15% × net; ","")&amp;IF(AND(F3841="Standard domestic 15% (Box 7)",NOT(AND(LEN(D3841)=15,LEFT(D3841,1)="3",RIGHT(D3841,1)="3",ISNUMBER(--D3841)))),"Invalid/missing supplier VAT no; ","")&amp;IF(AND(L3841="Yes",K3841&lt;&gt;"Yes"),"VAT claimed without valid tax invoice; ","")&amp;IF(AND(L3841="Yes",ISNUMBER(SEARCH("blocked",G3841))),"Blocked input VAT claimed; ","")&amp;IF(AND(F3841="Import - VAT paid at customs (Box 8)",M3841=""),"Customs declaration no missing; ","")&amp;IF(AND(F3841="Import - Reverse charge (Box 9)",E3841="Saudi Arabia"),"RCM used for a local supplier; ","")&amp;IF(AND(L3841="Yes",NOT(OR(F3841="Standard domestic 15% (Box 7)",F3841="Import - VAT paid at customs (Box 8)",F3841="Import - Reverse charge (Box 9)"))),"VAT claimed on non-taxable category; ",""))</f>
        <v/>
      </c>
    </row>
    <row r="3842">
      <c r="A3842" s="17" t="n"/>
      <c r="B3842" s="14" t="n"/>
      <c r="C3842" s="14" t="n"/>
      <c r="D3842" s="16" t="n"/>
      <c r="E3842" s="14" t="n"/>
      <c r="F3842" s="14" t="n"/>
      <c r="G3842" s="14" t="n"/>
      <c r="H3842" s="19" t="n"/>
      <c r="I3842" s="19" t="n"/>
      <c r="J3842" s="34">
        <f>IF(A3842="","",H3842+I3842)</f>
        <v/>
      </c>
      <c r="K3842" s="14" t="n"/>
      <c r="L3842" s="14" t="n"/>
      <c r="M3842" s="14" t="n"/>
      <c r="N3842" s="14" t="n"/>
      <c r="O3842" s="20">
        <f>IF(A3842="","",SUMPRODUCT((A3842&gt;=Setup!$C$19:$C$30)*(A3842&lt;=Setup!$D$19:$D$30)*Setup!$A$19:$A$30))</f>
        <v/>
      </c>
      <c r="P3842" s="34">
        <f>IF(A3842="","",IF(OR(F3842="Standard domestic 15% (Box 7)",F3842="Import - VAT paid at customs (Box 8)",F3842="Import - Reverse charge (Box 9)"),ROUND(H3842*Setup!$B$9,2),0))</f>
        <v/>
      </c>
      <c r="Q3842" s="34">
        <f>IF(A3842="","",I3842-P3842)</f>
        <v/>
      </c>
      <c r="R3842" s="34">
        <f>IF(A3842="","",IF(L3842="Yes",I3842,0))</f>
        <v/>
      </c>
      <c r="S3842" s="34">
        <f>IF(A3842="","",IF(AND(L3842="Yes",K3842="Yes",NOT(ISNUMBER(SEARCH("blocked",G3842))),OR(F3842="Standard domestic 15% (Box 7)",F3842="Import - VAT paid at customs (Box 8)",F3842="Import - Reverse charge (Box 9)"),OR(F3842&lt;&gt;"Standard domestic 15% (Box 7)",AND(LEN(D3842)=15,LEFT(D3842,1)="3",RIGHT(D3842,1)="3",ISNUMBER(--D3842)))),I3842,0))</f>
        <v/>
      </c>
      <c r="T3842" s="34">
        <f>IF(A3842="","",R3842-S3842)</f>
        <v/>
      </c>
      <c r="U3842" s="23">
        <f>IF(A3842="","",IF(O3842=0,"Outside audit periods; ","")&amp;IF(F3842="","No VAT category; ","")&amp;IF(ABS(Q3842)&gt;Setup!$B$10,"VAT ≠ 15% × net; ","")&amp;IF(AND(F3842="Standard domestic 15% (Box 7)",NOT(AND(LEN(D3842)=15,LEFT(D3842,1)="3",RIGHT(D3842,1)="3",ISNUMBER(--D3842)))),"Invalid/missing supplier VAT no; ","")&amp;IF(AND(L3842="Yes",K3842&lt;&gt;"Yes"),"VAT claimed without valid tax invoice; ","")&amp;IF(AND(L3842="Yes",ISNUMBER(SEARCH("blocked",G3842))),"Blocked input VAT claimed; ","")&amp;IF(AND(F3842="Import - VAT paid at customs (Box 8)",M3842=""),"Customs declaration no missing; ","")&amp;IF(AND(F3842="Import - Reverse charge (Box 9)",E3842="Saudi Arabia"),"RCM used for a local supplier; ","")&amp;IF(AND(L3842="Yes",NOT(OR(F3842="Standard domestic 15% (Box 7)",F3842="Import - VAT paid at customs (Box 8)",F3842="Import - Reverse charge (Box 9)"))),"VAT claimed on non-taxable category; ",""))</f>
        <v/>
      </c>
    </row>
    <row r="3843">
      <c r="A3843" s="17" t="n"/>
      <c r="B3843" s="14" t="n"/>
      <c r="C3843" s="14" t="n"/>
      <c r="D3843" s="16" t="n"/>
      <c r="E3843" s="14" t="n"/>
      <c r="F3843" s="14" t="n"/>
      <c r="G3843" s="14" t="n"/>
      <c r="H3843" s="19" t="n"/>
      <c r="I3843" s="19" t="n"/>
      <c r="J3843" s="34">
        <f>IF(A3843="","",H3843+I3843)</f>
        <v/>
      </c>
      <c r="K3843" s="14" t="n"/>
      <c r="L3843" s="14" t="n"/>
      <c r="M3843" s="14" t="n"/>
      <c r="N3843" s="14" t="n"/>
      <c r="O3843" s="20">
        <f>IF(A3843="","",SUMPRODUCT((A3843&gt;=Setup!$C$19:$C$30)*(A3843&lt;=Setup!$D$19:$D$30)*Setup!$A$19:$A$30))</f>
        <v/>
      </c>
      <c r="P3843" s="34">
        <f>IF(A3843="","",IF(OR(F3843="Standard domestic 15% (Box 7)",F3843="Import - VAT paid at customs (Box 8)",F3843="Import - Reverse charge (Box 9)"),ROUND(H3843*Setup!$B$9,2),0))</f>
        <v/>
      </c>
      <c r="Q3843" s="34">
        <f>IF(A3843="","",I3843-P3843)</f>
        <v/>
      </c>
      <c r="R3843" s="34">
        <f>IF(A3843="","",IF(L3843="Yes",I3843,0))</f>
        <v/>
      </c>
      <c r="S3843" s="34">
        <f>IF(A3843="","",IF(AND(L3843="Yes",K3843="Yes",NOT(ISNUMBER(SEARCH("blocked",G3843))),OR(F3843="Standard domestic 15% (Box 7)",F3843="Import - VAT paid at customs (Box 8)",F3843="Import - Reverse charge (Box 9)"),OR(F3843&lt;&gt;"Standard domestic 15% (Box 7)",AND(LEN(D3843)=15,LEFT(D3843,1)="3",RIGHT(D3843,1)="3",ISNUMBER(--D3843)))),I3843,0))</f>
        <v/>
      </c>
      <c r="T3843" s="34">
        <f>IF(A3843="","",R3843-S3843)</f>
        <v/>
      </c>
      <c r="U3843" s="23">
        <f>IF(A3843="","",IF(O3843=0,"Outside audit periods; ","")&amp;IF(F3843="","No VAT category; ","")&amp;IF(ABS(Q3843)&gt;Setup!$B$10,"VAT ≠ 15% × net; ","")&amp;IF(AND(F3843="Standard domestic 15% (Box 7)",NOT(AND(LEN(D3843)=15,LEFT(D3843,1)="3",RIGHT(D3843,1)="3",ISNUMBER(--D3843)))),"Invalid/missing supplier VAT no; ","")&amp;IF(AND(L3843="Yes",K3843&lt;&gt;"Yes"),"VAT claimed without valid tax invoice; ","")&amp;IF(AND(L3843="Yes",ISNUMBER(SEARCH("blocked",G3843))),"Blocked input VAT claimed; ","")&amp;IF(AND(F3843="Import - VAT paid at customs (Box 8)",M3843=""),"Customs declaration no missing; ","")&amp;IF(AND(F3843="Import - Reverse charge (Box 9)",E3843="Saudi Arabia"),"RCM used for a local supplier; ","")&amp;IF(AND(L3843="Yes",NOT(OR(F3843="Standard domestic 15% (Box 7)",F3843="Import - VAT paid at customs (Box 8)",F3843="Import - Reverse charge (Box 9)"))),"VAT claimed on non-taxable category; ",""))</f>
        <v/>
      </c>
    </row>
    <row r="3844">
      <c r="A3844" s="17" t="n"/>
      <c r="B3844" s="14" t="n"/>
      <c r="C3844" s="14" t="n"/>
      <c r="D3844" s="16" t="n"/>
      <c r="E3844" s="14" t="n"/>
      <c r="F3844" s="14" t="n"/>
      <c r="G3844" s="14" t="n"/>
      <c r="H3844" s="19" t="n"/>
      <c r="I3844" s="19" t="n"/>
      <c r="J3844" s="34">
        <f>IF(A3844="","",H3844+I3844)</f>
        <v/>
      </c>
      <c r="K3844" s="14" t="n"/>
      <c r="L3844" s="14" t="n"/>
      <c r="M3844" s="14" t="n"/>
      <c r="N3844" s="14" t="n"/>
      <c r="O3844" s="20">
        <f>IF(A3844="","",SUMPRODUCT((A3844&gt;=Setup!$C$19:$C$30)*(A3844&lt;=Setup!$D$19:$D$30)*Setup!$A$19:$A$30))</f>
        <v/>
      </c>
      <c r="P3844" s="34">
        <f>IF(A3844="","",IF(OR(F3844="Standard domestic 15% (Box 7)",F3844="Import - VAT paid at customs (Box 8)",F3844="Import - Reverse charge (Box 9)"),ROUND(H3844*Setup!$B$9,2),0))</f>
        <v/>
      </c>
      <c r="Q3844" s="34">
        <f>IF(A3844="","",I3844-P3844)</f>
        <v/>
      </c>
      <c r="R3844" s="34">
        <f>IF(A3844="","",IF(L3844="Yes",I3844,0))</f>
        <v/>
      </c>
      <c r="S3844" s="34">
        <f>IF(A3844="","",IF(AND(L3844="Yes",K3844="Yes",NOT(ISNUMBER(SEARCH("blocked",G3844))),OR(F3844="Standard domestic 15% (Box 7)",F3844="Import - VAT paid at customs (Box 8)",F3844="Import - Reverse charge (Box 9)"),OR(F3844&lt;&gt;"Standard domestic 15% (Box 7)",AND(LEN(D3844)=15,LEFT(D3844,1)="3",RIGHT(D3844,1)="3",ISNUMBER(--D3844)))),I3844,0))</f>
        <v/>
      </c>
      <c r="T3844" s="34">
        <f>IF(A3844="","",R3844-S3844)</f>
        <v/>
      </c>
      <c r="U3844" s="23">
        <f>IF(A3844="","",IF(O3844=0,"Outside audit periods; ","")&amp;IF(F3844="","No VAT category; ","")&amp;IF(ABS(Q3844)&gt;Setup!$B$10,"VAT ≠ 15% × net; ","")&amp;IF(AND(F3844="Standard domestic 15% (Box 7)",NOT(AND(LEN(D3844)=15,LEFT(D3844,1)="3",RIGHT(D3844,1)="3",ISNUMBER(--D3844)))),"Invalid/missing supplier VAT no; ","")&amp;IF(AND(L3844="Yes",K3844&lt;&gt;"Yes"),"VAT claimed without valid tax invoice; ","")&amp;IF(AND(L3844="Yes",ISNUMBER(SEARCH("blocked",G3844))),"Blocked input VAT claimed; ","")&amp;IF(AND(F3844="Import - VAT paid at customs (Box 8)",M3844=""),"Customs declaration no missing; ","")&amp;IF(AND(F3844="Import - Reverse charge (Box 9)",E3844="Saudi Arabia"),"RCM used for a local supplier; ","")&amp;IF(AND(L3844="Yes",NOT(OR(F3844="Standard domestic 15% (Box 7)",F3844="Import - VAT paid at customs (Box 8)",F3844="Import - Reverse charge (Box 9)"))),"VAT claimed on non-taxable category; ",""))</f>
        <v/>
      </c>
    </row>
    <row r="3845">
      <c r="A3845" s="17" t="n"/>
      <c r="B3845" s="14" t="n"/>
      <c r="C3845" s="14" t="n"/>
      <c r="D3845" s="16" t="n"/>
      <c r="E3845" s="14" t="n"/>
      <c r="F3845" s="14" t="n"/>
      <c r="G3845" s="14" t="n"/>
      <c r="H3845" s="19" t="n"/>
      <c r="I3845" s="19" t="n"/>
      <c r="J3845" s="34">
        <f>IF(A3845="","",H3845+I3845)</f>
        <v/>
      </c>
      <c r="K3845" s="14" t="n"/>
      <c r="L3845" s="14" t="n"/>
      <c r="M3845" s="14" t="n"/>
      <c r="N3845" s="14" t="n"/>
      <c r="O3845" s="20">
        <f>IF(A3845="","",SUMPRODUCT((A3845&gt;=Setup!$C$19:$C$30)*(A3845&lt;=Setup!$D$19:$D$30)*Setup!$A$19:$A$30))</f>
        <v/>
      </c>
      <c r="P3845" s="34">
        <f>IF(A3845="","",IF(OR(F3845="Standard domestic 15% (Box 7)",F3845="Import - VAT paid at customs (Box 8)",F3845="Import - Reverse charge (Box 9)"),ROUND(H3845*Setup!$B$9,2),0))</f>
        <v/>
      </c>
      <c r="Q3845" s="34">
        <f>IF(A3845="","",I3845-P3845)</f>
        <v/>
      </c>
      <c r="R3845" s="34">
        <f>IF(A3845="","",IF(L3845="Yes",I3845,0))</f>
        <v/>
      </c>
      <c r="S3845" s="34">
        <f>IF(A3845="","",IF(AND(L3845="Yes",K3845="Yes",NOT(ISNUMBER(SEARCH("blocked",G3845))),OR(F3845="Standard domestic 15% (Box 7)",F3845="Import - VAT paid at customs (Box 8)",F3845="Import - Reverse charge (Box 9)"),OR(F3845&lt;&gt;"Standard domestic 15% (Box 7)",AND(LEN(D3845)=15,LEFT(D3845,1)="3",RIGHT(D3845,1)="3",ISNUMBER(--D3845)))),I3845,0))</f>
        <v/>
      </c>
      <c r="T3845" s="34">
        <f>IF(A3845="","",R3845-S3845)</f>
        <v/>
      </c>
      <c r="U3845" s="23">
        <f>IF(A3845="","",IF(O3845=0,"Outside audit periods; ","")&amp;IF(F3845="","No VAT category; ","")&amp;IF(ABS(Q3845)&gt;Setup!$B$10,"VAT ≠ 15% × net; ","")&amp;IF(AND(F3845="Standard domestic 15% (Box 7)",NOT(AND(LEN(D3845)=15,LEFT(D3845,1)="3",RIGHT(D3845,1)="3",ISNUMBER(--D3845)))),"Invalid/missing supplier VAT no; ","")&amp;IF(AND(L3845="Yes",K3845&lt;&gt;"Yes"),"VAT claimed without valid tax invoice; ","")&amp;IF(AND(L3845="Yes",ISNUMBER(SEARCH("blocked",G3845))),"Blocked input VAT claimed; ","")&amp;IF(AND(F3845="Import - VAT paid at customs (Box 8)",M3845=""),"Customs declaration no missing; ","")&amp;IF(AND(F3845="Import - Reverse charge (Box 9)",E3845="Saudi Arabia"),"RCM used for a local supplier; ","")&amp;IF(AND(L3845="Yes",NOT(OR(F3845="Standard domestic 15% (Box 7)",F3845="Import - VAT paid at customs (Box 8)",F3845="Import - Reverse charge (Box 9)"))),"VAT claimed on non-taxable category; ",""))</f>
        <v/>
      </c>
    </row>
    <row r="3846">
      <c r="A3846" s="17" t="n"/>
      <c r="B3846" s="14" t="n"/>
      <c r="C3846" s="14" t="n"/>
      <c r="D3846" s="16" t="n"/>
      <c r="E3846" s="14" t="n"/>
      <c r="F3846" s="14" t="n"/>
      <c r="G3846" s="14" t="n"/>
      <c r="H3846" s="19" t="n"/>
      <c r="I3846" s="19" t="n"/>
      <c r="J3846" s="34">
        <f>IF(A3846="","",H3846+I3846)</f>
        <v/>
      </c>
      <c r="K3846" s="14" t="n"/>
      <c r="L3846" s="14" t="n"/>
      <c r="M3846" s="14" t="n"/>
      <c r="N3846" s="14" t="n"/>
      <c r="O3846" s="20">
        <f>IF(A3846="","",SUMPRODUCT((A3846&gt;=Setup!$C$19:$C$30)*(A3846&lt;=Setup!$D$19:$D$30)*Setup!$A$19:$A$30))</f>
        <v/>
      </c>
      <c r="P3846" s="34">
        <f>IF(A3846="","",IF(OR(F3846="Standard domestic 15% (Box 7)",F3846="Import - VAT paid at customs (Box 8)",F3846="Import - Reverse charge (Box 9)"),ROUND(H3846*Setup!$B$9,2),0))</f>
        <v/>
      </c>
      <c r="Q3846" s="34">
        <f>IF(A3846="","",I3846-P3846)</f>
        <v/>
      </c>
      <c r="R3846" s="34">
        <f>IF(A3846="","",IF(L3846="Yes",I3846,0))</f>
        <v/>
      </c>
      <c r="S3846" s="34">
        <f>IF(A3846="","",IF(AND(L3846="Yes",K3846="Yes",NOT(ISNUMBER(SEARCH("blocked",G3846))),OR(F3846="Standard domestic 15% (Box 7)",F3846="Import - VAT paid at customs (Box 8)",F3846="Import - Reverse charge (Box 9)"),OR(F3846&lt;&gt;"Standard domestic 15% (Box 7)",AND(LEN(D3846)=15,LEFT(D3846,1)="3",RIGHT(D3846,1)="3",ISNUMBER(--D3846)))),I3846,0))</f>
        <v/>
      </c>
      <c r="T3846" s="34">
        <f>IF(A3846="","",R3846-S3846)</f>
        <v/>
      </c>
      <c r="U3846" s="23">
        <f>IF(A3846="","",IF(O3846=0,"Outside audit periods; ","")&amp;IF(F3846="","No VAT category; ","")&amp;IF(ABS(Q3846)&gt;Setup!$B$10,"VAT ≠ 15% × net; ","")&amp;IF(AND(F3846="Standard domestic 15% (Box 7)",NOT(AND(LEN(D3846)=15,LEFT(D3846,1)="3",RIGHT(D3846,1)="3",ISNUMBER(--D3846)))),"Invalid/missing supplier VAT no; ","")&amp;IF(AND(L3846="Yes",K3846&lt;&gt;"Yes"),"VAT claimed without valid tax invoice; ","")&amp;IF(AND(L3846="Yes",ISNUMBER(SEARCH("blocked",G3846))),"Blocked input VAT claimed; ","")&amp;IF(AND(F3846="Import - VAT paid at customs (Box 8)",M3846=""),"Customs declaration no missing; ","")&amp;IF(AND(F3846="Import - Reverse charge (Box 9)",E3846="Saudi Arabia"),"RCM used for a local supplier; ","")&amp;IF(AND(L3846="Yes",NOT(OR(F3846="Standard domestic 15% (Box 7)",F3846="Import - VAT paid at customs (Box 8)",F3846="Import - Reverse charge (Box 9)"))),"VAT claimed on non-taxable category; ",""))</f>
        <v/>
      </c>
    </row>
    <row r="3847">
      <c r="A3847" s="17" t="n"/>
      <c r="B3847" s="14" t="n"/>
      <c r="C3847" s="14" t="n"/>
      <c r="D3847" s="16" t="n"/>
      <c r="E3847" s="14" t="n"/>
      <c r="F3847" s="14" t="n"/>
      <c r="G3847" s="14" t="n"/>
      <c r="H3847" s="19" t="n"/>
      <c r="I3847" s="19" t="n"/>
      <c r="J3847" s="34">
        <f>IF(A3847="","",H3847+I3847)</f>
        <v/>
      </c>
      <c r="K3847" s="14" t="n"/>
      <c r="L3847" s="14" t="n"/>
      <c r="M3847" s="14" t="n"/>
      <c r="N3847" s="14" t="n"/>
      <c r="O3847" s="20">
        <f>IF(A3847="","",SUMPRODUCT((A3847&gt;=Setup!$C$19:$C$30)*(A3847&lt;=Setup!$D$19:$D$30)*Setup!$A$19:$A$30))</f>
        <v/>
      </c>
      <c r="P3847" s="34">
        <f>IF(A3847="","",IF(OR(F3847="Standard domestic 15% (Box 7)",F3847="Import - VAT paid at customs (Box 8)",F3847="Import - Reverse charge (Box 9)"),ROUND(H3847*Setup!$B$9,2),0))</f>
        <v/>
      </c>
      <c r="Q3847" s="34">
        <f>IF(A3847="","",I3847-P3847)</f>
        <v/>
      </c>
      <c r="R3847" s="34">
        <f>IF(A3847="","",IF(L3847="Yes",I3847,0))</f>
        <v/>
      </c>
      <c r="S3847" s="34">
        <f>IF(A3847="","",IF(AND(L3847="Yes",K3847="Yes",NOT(ISNUMBER(SEARCH("blocked",G3847))),OR(F3847="Standard domestic 15% (Box 7)",F3847="Import - VAT paid at customs (Box 8)",F3847="Import - Reverse charge (Box 9)"),OR(F3847&lt;&gt;"Standard domestic 15% (Box 7)",AND(LEN(D3847)=15,LEFT(D3847,1)="3",RIGHT(D3847,1)="3",ISNUMBER(--D3847)))),I3847,0))</f>
        <v/>
      </c>
      <c r="T3847" s="34">
        <f>IF(A3847="","",R3847-S3847)</f>
        <v/>
      </c>
      <c r="U3847" s="23">
        <f>IF(A3847="","",IF(O3847=0,"Outside audit periods; ","")&amp;IF(F3847="","No VAT category; ","")&amp;IF(ABS(Q3847)&gt;Setup!$B$10,"VAT ≠ 15% × net; ","")&amp;IF(AND(F3847="Standard domestic 15% (Box 7)",NOT(AND(LEN(D3847)=15,LEFT(D3847,1)="3",RIGHT(D3847,1)="3",ISNUMBER(--D3847)))),"Invalid/missing supplier VAT no; ","")&amp;IF(AND(L3847="Yes",K3847&lt;&gt;"Yes"),"VAT claimed without valid tax invoice; ","")&amp;IF(AND(L3847="Yes",ISNUMBER(SEARCH("blocked",G3847))),"Blocked input VAT claimed; ","")&amp;IF(AND(F3847="Import - VAT paid at customs (Box 8)",M3847=""),"Customs declaration no missing; ","")&amp;IF(AND(F3847="Import - Reverse charge (Box 9)",E3847="Saudi Arabia"),"RCM used for a local supplier; ","")&amp;IF(AND(L3847="Yes",NOT(OR(F3847="Standard domestic 15% (Box 7)",F3847="Import - VAT paid at customs (Box 8)",F3847="Import - Reverse charge (Box 9)"))),"VAT claimed on non-taxable category; ",""))</f>
        <v/>
      </c>
    </row>
    <row r="3848">
      <c r="A3848" s="17" t="n"/>
      <c r="B3848" s="14" t="n"/>
      <c r="C3848" s="14" t="n"/>
      <c r="D3848" s="16" t="n"/>
      <c r="E3848" s="14" t="n"/>
      <c r="F3848" s="14" t="n"/>
      <c r="G3848" s="14" t="n"/>
      <c r="H3848" s="19" t="n"/>
      <c r="I3848" s="19" t="n"/>
      <c r="J3848" s="34">
        <f>IF(A3848="","",H3848+I3848)</f>
        <v/>
      </c>
      <c r="K3848" s="14" t="n"/>
      <c r="L3848" s="14" t="n"/>
      <c r="M3848" s="14" t="n"/>
      <c r="N3848" s="14" t="n"/>
      <c r="O3848" s="20">
        <f>IF(A3848="","",SUMPRODUCT((A3848&gt;=Setup!$C$19:$C$30)*(A3848&lt;=Setup!$D$19:$D$30)*Setup!$A$19:$A$30))</f>
        <v/>
      </c>
      <c r="P3848" s="34">
        <f>IF(A3848="","",IF(OR(F3848="Standard domestic 15% (Box 7)",F3848="Import - VAT paid at customs (Box 8)",F3848="Import - Reverse charge (Box 9)"),ROUND(H3848*Setup!$B$9,2),0))</f>
        <v/>
      </c>
      <c r="Q3848" s="34">
        <f>IF(A3848="","",I3848-P3848)</f>
        <v/>
      </c>
      <c r="R3848" s="34">
        <f>IF(A3848="","",IF(L3848="Yes",I3848,0))</f>
        <v/>
      </c>
      <c r="S3848" s="34">
        <f>IF(A3848="","",IF(AND(L3848="Yes",K3848="Yes",NOT(ISNUMBER(SEARCH("blocked",G3848))),OR(F3848="Standard domestic 15% (Box 7)",F3848="Import - VAT paid at customs (Box 8)",F3848="Import - Reverse charge (Box 9)"),OR(F3848&lt;&gt;"Standard domestic 15% (Box 7)",AND(LEN(D3848)=15,LEFT(D3848,1)="3",RIGHT(D3848,1)="3",ISNUMBER(--D3848)))),I3848,0))</f>
        <v/>
      </c>
      <c r="T3848" s="34">
        <f>IF(A3848="","",R3848-S3848)</f>
        <v/>
      </c>
      <c r="U3848" s="23">
        <f>IF(A3848="","",IF(O3848=0,"Outside audit periods; ","")&amp;IF(F3848="","No VAT category; ","")&amp;IF(ABS(Q3848)&gt;Setup!$B$10,"VAT ≠ 15% × net; ","")&amp;IF(AND(F3848="Standard domestic 15% (Box 7)",NOT(AND(LEN(D3848)=15,LEFT(D3848,1)="3",RIGHT(D3848,1)="3",ISNUMBER(--D3848)))),"Invalid/missing supplier VAT no; ","")&amp;IF(AND(L3848="Yes",K3848&lt;&gt;"Yes"),"VAT claimed without valid tax invoice; ","")&amp;IF(AND(L3848="Yes",ISNUMBER(SEARCH("blocked",G3848))),"Blocked input VAT claimed; ","")&amp;IF(AND(F3848="Import - VAT paid at customs (Box 8)",M3848=""),"Customs declaration no missing; ","")&amp;IF(AND(F3848="Import - Reverse charge (Box 9)",E3848="Saudi Arabia"),"RCM used for a local supplier; ","")&amp;IF(AND(L3848="Yes",NOT(OR(F3848="Standard domestic 15% (Box 7)",F3848="Import - VAT paid at customs (Box 8)",F3848="Import - Reverse charge (Box 9)"))),"VAT claimed on non-taxable category; ",""))</f>
        <v/>
      </c>
    </row>
    <row r="3849">
      <c r="A3849" s="17" t="n"/>
      <c r="B3849" s="14" t="n"/>
      <c r="C3849" s="14" t="n"/>
      <c r="D3849" s="16" t="n"/>
      <c r="E3849" s="14" t="n"/>
      <c r="F3849" s="14" t="n"/>
      <c r="G3849" s="14" t="n"/>
      <c r="H3849" s="19" t="n"/>
      <c r="I3849" s="19" t="n"/>
      <c r="J3849" s="34">
        <f>IF(A3849="","",H3849+I3849)</f>
        <v/>
      </c>
      <c r="K3849" s="14" t="n"/>
      <c r="L3849" s="14" t="n"/>
      <c r="M3849" s="14" t="n"/>
      <c r="N3849" s="14" t="n"/>
      <c r="O3849" s="20">
        <f>IF(A3849="","",SUMPRODUCT((A3849&gt;=Setup!$C$19:$C$30)*(A3849&lt;=Setup!$D$19:$D$30)*Setup!$A$19:$A$30))</f>
        <v/>
      </c>
      <c r="P3849" s="34">
        <f>IF(A3849="","",IF(OR(F3849="Standard domestic 15% (Box 7)",F3849="Import - VAT paid at customs (Box 8)",F3849="Import - Reverse charge (Box 9)"),ROUND(H3849*Setup!$B$9,2),0))</f>
        <v/>
      </c>
      <c r="Q3849" s="34">
        <f>IF(A3849="","",I3849-P3849)</f>
        <v/>
      </c>
      <c r="R3849" s="34">
        <f>IF(A3849="","",IF(L3849="Yes",I3849,0))</f>
        <v/>
      </c>
      <c r="S3849" s="34">
        <f>IF(A3849="","",IF(AND(L3849="Yes",K3849="Yes",NOT(ISNUMBER(SEARCH("blocked",G3849))),OR(F3849="Standard domestic 15% (Box 7)",F3849="Import - VAT paid at customs (Box 8)",F3849="Import - Reverse charge (Box 9)"),OR(F3849&lt;&gt;"Standard domestic 15% (Box 7)",AND(LEN(D3849)=15,LEFT(D3849,1)="3",RIGHT(D3849,1)="3",ISNUMBER(--D3849)))),I3849,0))</f>
        <v/>
      </c>
      <c r="T3849" s="34">
        <f>IF(A3849="","",R3849-S3849)</f>
        <v/>
      </c>
      <c r="U3849" s="23">
        <f>IF(A3849="","",IF(O3849=0,"Outside audit periods; ","")&amp;IF(F3849="","No VAT category; ","")&amp;IF(ABS(Q3849)&gt;Setup!$B$10,"VAT ≠ 15% × net; ","")&amp;IF(AND(F3849="Standard domestic 15% (Box 7)",NOT(AND(LEN(D3849)=15,LEFT(D3849,1)="3",RIGHT(D3849,1)="3",ISNUMBER(--D3849)))),"Invalid/missing supplier VAT no; ","")&amp;IF(AND(L3849="Yes",K3849&lt;&gt;"Yes"),"VAT claimed without valid tax invoice; ","")&amp;IF(AND(L3849="Yes",ISNUMBER(SEARCH("blocked",G3849))),"Blocked input VAT claimed; ","")&amp;IF(AND(F3849="Import - VAT paid at customs (Box 8)",M3849=""),"Customs declaration no missing; ","")&amp;IF(AND(F3849="Import - Reverse charge (Box 9)",E3849="Saudi Arabia"),"RCM used for a local supplier; ","")&amp;IF(AND(L3849="Yes",NOT(OR(F3849="Standard domestic 15% (Box 7)",F3849="Import - VAT paid at customs (Box 8)",F3849="Import - Reverse charge (Box 9)"))),"VAT claimed on non-taxable category; ",""))</f>
        <v/>
      </c>
    </row>
    <row r="3850">
      <c r="A3850" s="17" t="n"/>
      <c r="B3850" s="14" t="n"/>
      <c r="C3850" s="14" t="n"/>
      <c r="D3850" s="16" t="n"/>
      <c r="E3850" s="14" t="n"/>
      <c r="F3850" s="14" t="n"/>
      <c r="G3850" s="14" t="n"/>
      <c r="H3850" s="19" t="n"/>
      <c r="I3850" s="19" t="n"/>
      <c r="J3850" s="34">
        <f>IF(A3850="","",H3850+I3850)</f>
        <v/>
      </c>
      <c r="K3850" s="14" t="n"/>
      <c r="L3850" s="14" t="n"/>
      <c r="M3850" s="14" t="n"/>
      <c r="N3850" s="14" t="n"/>
      <c r="O3850" s="20">
        <f>IF(A3850="","",SUMPRODUCT((A3850&gt;=Setup!$C$19:$C$30)*(A3850&lt;=Setup!$D$19:$D$30)*Setup!$A$19:$A$30))</f>
        <v/>
      </c>
      <c r="P3850" s="34">
        <f>IF(A3850="","",IF(OR(F3850="Standard domestic 15% (Box 7)",F3850="Import - VAT paid at customs (Box 8)",F3850="Import - Reverse charge (Box 9)"),ROUND(H3850*Setup!$B$9,2),0))</f>
        <v/>
      </c>
      <c r="Q3850" s="34">
        <f>IF(A3850="","",I3850-P3850)</f>
        <v/>
      </c>
      <c r="R3850" s="34">
        <f>IF(A3850="","",IF(L3850="Yes",I3850,0))</f>
        <v/>
      </c>
      <c r="S3850" s="34">
        <f>IF(A3850="","",IF(AND(L3850="Yes",K3850="Yes",NOT(ISNUMBER(SEARCH("blocked",G3850))),OR(F3850="Standard domestic 15% (Box 7)",F3850="Import - VAT paid at customs (Box 8)",F3850="Import - Reverse charge (Box 9)"),OR(F3850&lt;&gt;"Standard domestic 15% (Box 7)",AND(LEN(D3850)=15,LEFT(D3850,1)="3",RIGHT(D3850,1)="3",ISNUMBER(--D3850)))),I3850,0))</f>
        <v/>
      </c>
      <c r="T3850" s="34">
        <f>IF(A3850="","",R3850-S3850)</f>
        <v/>
      </c>
      <c r="U3850" s="23">
        <f>IF(A3850="","",IF(O3850=0,"Outside audit periods; ","")&amp;IF(F3850="","No VAT category; ","")&amp;IF(ABS(Q3850)&gt;Setup!$B$10,"VAT ≠ 15% × net; ","")&amp;IF(AND(F3850="Standard domestic 15% (Box 7)",NOT(AND(LEN(D3850)=15,LEFT(D3850,1)="3",RIGHT(D3850,1)="3",ISNUMBER(--D3850)))),"Invalid/missing supplier VAT no; ","")&amp;IF(AND(L3850="Yes",K3850&lt;&gt;"Yes"),"VAT claimed without valid tax invoice; ","")&amp;IF(AND(L3850="Yes",ISNUMBER(SEARCH("blocked",G3850))),"Blocked input VAT claimed; ","")&amp;IF(AND(F3850="Import - VAT paid at customs (Box 8)",M3850=""),"Customs declaration no missing; ","")&amp;IF(AND(F3850="Import - Reverse charge (Box 9)",E3850="Saudi Arabia"),"RCM used for a local supplier; ","")&amp;IF(AND(L3850="Yes",NOT(OR(F3850="Standard domestic 15% (Box 7)",F3850="Import - VAT paid at customs (Box 8)",F3850="Import - Reverse charge (Box 9)"))),"VAT claimed on non-taxable category; ",""))</f>
        <v/>
      </c>
    </row>
    <row r="3851">
      <c r="A3851" s="17" t="n"/>
      <c r="B3851" s="14" t="n"/>
      <c r="C3851" s="14" t="n"/>
      <c r="D3851" s="16" t="n"/>
      <c r="E3851" s="14" t="n"/>
      <c r="F3851" s="14" t="n"/>
      <c r="G3851" s="14" t="n"/>
      <c r="H3851" s="19" t="n"/>
      <c r="I3851" s="19" t="n"/>
      <c r="J3851" s="34">
        <f>IF(A3851="","",H3851+I3851)</f>
        <v/>
      </c>
      <c r="K3851" s="14" t="n"/>
      <c r="L3851" s="14" t="n"/>
      <c r="M3851" s="14" t="n"/>
      <c r="N3851" s="14" t="n"/>
      <c r="O3851" s="20">
        <f>IF(A3851="","",SUMPRODUCT((A3851&gt;=Setup!$C$19:$C$30)*(A3851&lt;=Setup!$D$19:$D$30)*Setup!$A$19:$A$30))</f>
        <v/>
      </c>
      <c r="P3851" s="34">
        <f>IF(A3851="","",IF(OR(F3851="Standard domestic 15% (Box 7)",F3851="Import - VAT paid at customs (Box 8)",F3851="Import - Reverse charge (Box 9)"),ROUND(H3851*Setup!$B$9,2),0))</f>
        <v/>
      </c>
      <c r="Q3851" s="34">
        <f>IF(A3851="","",I3851-P3851)</f>
        <v/>
      </c>
      <c r="R3851" s="34">
        <f>IF(A3851="","",IF(L3851="Yes",I3851,0))</f>
        <v/>
      </c>
      <c r="S3851" s="34">
        <f>IF(A3851="","",IF(AND(L3851="Yes",K3851="Yes",NOT(ISNUMBER(SEARCH("blocked",G3851))),OR(F3851="Standard domestic 15% (Box 7)",F3851="Import - VAT paid at customs (Box 8)",F3851="Import - Reverse charge (Box 9)"),OR(F3851&lt;&gt;"Standard domestic 15% (Box 7)",AND(LEN(D3851)=15,LEFT(D3851,1)="3",RIGHT(D3851,1)="3",ISNUMBER(--D3851)))),I3851,0))</f>
        <v/>
      </c>
      <c r="T3851" s="34">
        <f>IF(A3851="","",R3851-S3851)</f>
        <v/>
      </c>
      <c r="U3851" s="23">
        <f>IF(A3851="","",IF(O3851=0,"Outside audit periods; ","")&amp;IF(F3851="","No VAT category; ","")&amp;IF(ABS(Q3851)&gt;Setup!$B$10,"VAT ≠ 15% × net; ","")&amp;IF(AND(F3851="Standard domestic 15% (Box 7)",NOT(AND(LEN(D3851)=15,LEFT(D3851,1)="3",RIGHT(D3851,1)="3",ISNUMBER(--D3851)))),"Invalid/missing supplier VAT no; ","")&amp;IF(AND(L3851="Yes",K3851&lt;&gt;"Yes"),"VAT claimed without valid tax invoice; ","")&amp;IF(AND(L3851="Yes",ISNUMBER(SEARCH("blocked",G3851))),"Blocked input VAT claimed; ","")&amp;IF(AND(F3851="Import - VAT paid at customs (Box 8)",M3851=""),"Customs declaration no missing; ","")&amp;IF(AND(F3851="Import - Reverse charge (Box 9)",E3851="Saudi Arabia"),"RCM used for a local supplier; ","")&amp;IF(AND(L3851="Yes",NOT(OR(F3851="Standard domestic 15% (Box 7)",F3851="Import - VAT paid at customs (Box 8)",F3851="Import - Reverse charge (Box 9)"))),"VAT claimed on non-taxable category; ",""))</f>
        <v/>
      </c>
    </row>
    <row r="3852">
      <c r="A3852" s="17" t="n"/>
      <c r="B3852" s="14" t="n"/>
      <c r="C3852" s="14" t="n"/>
      <c r="D3852" s="16" t="n"/>
      <c r="E3852" s="14" t="n"/>
      <c r="F3852" s="14" t="n"/>
      <c r="G3852" s="14" t="n"/>
      <c r="H3852" s="19" t="n"/>
      <c r="I3852" s="19" t="n"/>
      <c r="J3852" s="34">
        <f>IF(A3852="","",H3852+I3852)</f>
        <v/>
      </c>
      <c r="K3852" s="14" t="n"/>
      <c r="L3852" s="14" t="n"/>
      <c r="M3852" s="14" t="n"/>
      <c r="N3852" s="14" t="n"/>
      <c r="O3852" s="20">
        <f>IF(A3852="","",SUMPRODUCT((A3852&gt;=Setup!$C$19:$C$30)*(A3852&lt;=Setup!$D$19:$D$30)*Setup!$A$19:$A$30))</f>
        <v/>
      </c>
      <c r="P3852" s="34">
        <f>IF(A3852="","",IF(OR(F3852="Standard domestic 15% (Box 7)",F3852="Import - VAT paid at customs (Box 8)",F3852="Import - Reverse charge (Box 9)"),ROUND(H3852*Setup!$B$9,2),0))</f>
        <v/>
      </c>
      <c r="Q3852" s="34">
        <f>IF(A3852="","",I3852-P3852)</f>
        <v/>
      </c>
      <c r="R3852" s="34">
        <f>IF(A3852="","",IF(L3852="Yes",I3852,0))</f>
        <v/>
      </c>
      <c r="S3852" s="34">
        <f>IF(A3852="","",IF(AND(L3852="Yes",K3852="Yes",NOT(ISNUMBER(SEARCH("blocked",G3852))),OR(F3852="Standard domestic 15% (Box 7)",F3852="Import - VAT paid at customs (Box 8)",F3852="Import - Reverse charge (Box 9)"),OR(F3852&lt;&gt;"Standard domestic 15% (Box 7)",AND(LEN(D3852)=15,LEFT(D3852,1)="3",RIGHT(D3852,1)="3",ISNUMBER(--D3852)))),I3852,0))</f>
        <v/>
      </c>
      <c r="T3852" s="34">
        <f>IF(A3852="","",R3852-S3852)</f>
        <v/>
      </c>
      <c r="U3852" s="23">
        <f>IF(A3852="","",IF(O3852=0,"Outside audit periods; ","")&amp;IF(F3852="","No VAT category; ","")&amp;IF(ABS(Q3852)&gt;Setup!$B$10,"VAT ≠ 15% × net; ","")&amp;IF(AND(F3852="Standard domestic 15% (Box 7)",NOT(AND(LEN(D3852)=15,LEFT(D3852,1)="3",RIGHT(D3852,1)="3",ISNUMBER(--D3852)))),"Invalid/missing supplier VAT no; ","")&amp;IF(AND(L3852="Yes",K3852&lt;&gt;"Yes"),"VAT claimed without valid tax invoice; ","")&amp;IF(AND(L3852="Yes",ISNUMBER(SEARCH("blocked",G3852))),"Blocked input VAT claimed; ","")&amp;IF(AND(F3852="Import - VAT paid at customs (Box 8)",M3852=""),"Customs declaration no missing; ","")&amp;IF(AND(F3852="Import - Reverse charge (Box 9)",E3852="Saudi Arabia"),"RCM used for a local supplier; ","")&amp;IF(AND(L3852="Yes",NOT(OR(F3852="Standard domestic 15% (Box 7)",F3852="Import - VAT paid at customs (Box 8)",F3852="Import - Reverse charge (Box 9)"))),"VAT claimed on non-taxable category; ",""))</f>
        <v/>
      </c>
    </row>
    <row r="3853">
      <c r="A3853" s="17" t="n"/>
      <c r="B3853" s="14" t="n"/>
      <c r="C3853" s="14" t="n"/>
      <c r="D3853" s="16" t="n"/>
      <c r="E3853" s="14" t="n"/>
      <c r="F3853" s="14" t="n"/>
      <c r="G3853" s="14" t="n"/>
      <c r="H3853" s="19" t="n"/>
      <c r="I3853" s="19" t="n"/>
      <c r="J3853" s="34">
        <f>IF(A3853="","",H3853+I3853)</f>
        <v/>
      </c>
      <c r="K3853" s="14" t="n"/>
      <c r="L3853" s="14" t="n"/>
      <c r="M3853" s="14" t="n"/>
      <c r="N3853" s="14" t="n"/>
      <c r="O3853" s="20">
        <f>IF(A3853="","",SUMPRODUCT((A3853&gt;=Setup!$C$19:$C$30)*(A3853&lt;=Setup!$D$19:$D$30)*Setup!$A$19:$A$30))</f>
        <v/>
      </c>
      <c r="P3853" s="34">
        <f>IF(A3853="","",IF(OR(F3853="Standard domestic 15% (Box 7)",F3853="Import - VAT paid at customs (Box 8)",F3853="Import - Reverse charge (Box 9)"),ROUND(H3853*Setup!$B$9,2),0))</f>
        <v/>
      </c>
      <c r="Q3853" s="34">
        <f>IF(A3853="","",I3853-P3853)</f>
        <v/>
      </c>
      <c r="R3853" s="34">
        <f>IF(A3853="","",IF(L3853="Yes",I3853,0))</f>
        <v/>
      </c>
      <c r="S3853" s="34">
        <f>IF(A3853="","",IF(AND(L3853="Yes",K3853="Yes",NOT(ISNUMBER(SEARCH("blocked",G3853))),OR(F3853="Standard domestic 15% (Box 7)",F3853="Import - VAT paid at customs (Box 8)",F3853="Import - Reverse charge (Box 9)"),OR(F3853&lt;&gt;"Standard domestic 15% (Box 7)",AND(LEN(D3853)=15,LEFT(D3853,1)="3",RIGHT(D3853,1)="3",ISNUMBER(--D3853)))),I3853,0))</f>
        <v/>
      </c>
      <c r="T3853" s="34">
        <f>IF(A3853="","",R3853-S3853)</f>
        <v/>
      </c>
      <c r="U3853" s="23">
        <f>IF(A3853="","",IF(O3853=0,"Outside audit periods; ","")&amp;IF(F3853="","No VAT category; ","")&amp;IF(ABS(Q3853)&gt;Setup!$B$10,"VAT ≠ 15% × net; ","")&amp;IF(AND(F3853="Standard domestic 15% (Box 7)",NOT(AND(LEN(D3853)=15,LEFT(D3853,1)="3",RIGHT(D3853,1)="3",ISNUMBER(--D3853)))),"Invalid/missing supplier VAT no; ","")&amp;IF(AND(L3853="Yes",K3853&lt;&gt;"Yes"),"VAT claimed without valid tax invoice; ","")&amp;IF(AND(L3853="Yes",ISNUMBER(SEARCH("blocked",G3853))),"Blocked input VAT claimed; ","")&amp;IF(AND(F3853="Import - VAT paid at customs (Box 8)",M3853=""),"Customs declaration no missing; ","")&amp;IF(AND(F3853="Import - Reverse charge (Box 9)",E3853="Saudi Arabia"),"RCM used for a local supplier; ","")&amp;IF(AND(L3853="Yes",NOT(OR(F3853="Standard domestic 15% (Box 7)",F3853="Import - VAT paid at customs (Box 8)",F3853="Import - Reverse charge (Box 9)"))),"VAT claimed on non-taxable category; ",""))</f>
        <v/>
      </c>
    </row>
    <row r="3854">
      <c r="A3854" s="17" t="n"/>
      <c r="B3854" s="14" t="n"/>
      <c r="C3854" s="14" t="n"/>
      <c r="D3854" s="16" t="n"/>
      <c r="E3854" s="14" t="n"/>
      <c r="F3854" s="14" t="n"/>
      <c r="G3854" s="14" t="n"/>
      <c r="H3854" s="19" t="n"/>
      <c r="I3854" s="19" t="n"/>
      <c r="J3854" s="34">
        <f>IF(A3854="","",H3854+I3854)</f>
        <v/>
      </c>
      <c r="K3854" s="14" t="n"/>
      <c r="L3854" s="14" t="n"/>
      <c r="M3854" s="14" t="n"/>
      <c r="N3854" s="14" t="n"/>
      <c r="O3854" s="20">
        <f>IF(A3854="","",SUMPRODUCT((A3854&gt;=Setup!$C$19:$C$30)*(A3854&lt;=Setup!$D$19:$D$30)*Setup!$A$19:$A$30))</f>
        <v/>
      </c>
      <c r="P3854" s="34">
        <f>IF(A3854="","",IF(OR(F3854="Standard domestic 15% (Box 7)",F3854="Import - VAT paid at customs (Box 8)",F3854="Import - Reverse charge (Box 9)"),ROUND(H3854*Setup!$B$9,2),0))</f>
        <v/>
      </c>
      <c r="Q3854" s="34">
        <f>IF(A3854="","",I3854-P3854)</f>
        <v/>
      </c>
      <c r="R3854" s="34">
        <f>IF(A3854="","",IF(L3854="Yes",I3854,0))</f>
        <v/>
      </c>
      <c r="S3854" s="34">
        <f>IF(A3854="","",IF(AND(L3854="Yes",K3854="Yes",NOT(ISNUMBER(SEARCH("blocked",G3854))),OR(F3854="Standard domestic 15% (Box 7)",F3854="Import - VAT paid at customs (Box 8)",F3854="Import - Reverse charge (Box 9)"),OR(F3854&lt;&gt;"Standard domestic 15% (Box 7)",AND(LEN(D3854)=15,LEFT(D3854,1)="3",RIGHT(D3854,1)="3",ISNUMBER(--D3854)))),I3854,0))</f>
        <v/>
      </c>
      <c r="T3854" s="34">
        <f>IF(A3854="","",R3854-S3854)</f>
        <v/>
      </c>
      <c r="U3854" s="23">
        <f>IF(A3854="","",IF(O3854=0,"Outside audit periods; ","")&amp;IF(F3854="","No VAT category; ","")&amp;IF(ABS(Q3854)&gt;Setup!$B$10,"VAT ≠ 15% × net; ","")&amp;IF(AND(F3854="Standard domestic 15% (Box 7)",NOT(AND(LEN(D3854)=15,LEFT(D3854,1)="3",RIGHT(D3854,1)="3",ISNUMBER(--D3854)))),"Invalid/missing supplier VAT no; ","")&amp;IF(AND(L3854="Yes",K3854&lt;&gt;"Yes"),"VAT claimed without valid tax invoice; ","")&amp;IF(AND(L3854="Yes",ISNUMBER(SEARCH("blocked",G3854))),"Blocked input VAT claimed; ","")&amp;IF(AND(F3854="Import - VAT paid at customs (Box 8)",M3854=""),"Customs declaration no missing; ","")&amp;IF(AND(F3854="Import - Reverse charge (Box 9)",E3854="Saudi Arabia"),"RCM used for a local supplier; ","")&amp;IF(AND(L3854="Yes",NOT(OR(F3854="Standard domestic 15% (Box 7)",F3854="Import - VAT paid at customs (Box 8)",F3854="Import - Reverse charge (Box 9)"))),"VAT claimed on non-taxable category; ",""))</f>
        <v/>
      </c>
    </row>
    <row r="3855">
      <c r="A3855" s="17" t="n"/>
      <c r="B3855" s="14" t="n"/>
      <c r="C3855" s="14" t="n"/>
      <c r="D3855" s="16" t="n"/>
      <c r="E3855" s="14" t="n"/>
      <c r="F3855" s="14" t="n"/>
      <c r="G3855" s="14" t="n"/>
      <c r="H3855" s="19" t="n"/>
      <c r="I3855" s="19" t="n"/>
      <c r="J3855" s="34">
        <f>IF(A3855="","",H3855+I3855)</f>
        <v/>
      </c>
      <c r="K3855" s="14" t="n"/>
      <c r="L3855" s="14" t="n"/>
      <c r="M3855" s="14" t="n"/>
      <c r="N3855" s="14" t="n"/>
      <c r="O3855" s="20">
        <f>IF(A3855="","",SUMPRODUCT((A3855&gt;=Setup!$C$19:$C$30)*(A3855&lt;=Setup!$D$19:$D$30)*Setup!$A$19:$A$30))</f>
        <v/>
      </c>
      <c r="P3855" s="34">
        <f>IF(A3855="","",IF(OR(F3855="Standard domestic 15% (Box 7)",F3855="Import - VAT paid at customs (Box 8)",F3855="Import - Reverse charge (Box 9)"),ROUND(H3855*Setup!$B$9,2),0))</f>
        <v/>
      </c>
      <c r="Q3855" s="34">
        <f>IF(A3855="","",I3855-P3855)</f>
        <v/>
      </c>
      <c r="R3855" s="34">
        <f>IF(A3855="","",IF(L3855="Yes",I3855,0))</f>
        <v/>
      </c>
      <c r="S3855" s="34">
        <f>IF(A3855="","",IF(AND(L3855="Yes",K3855="Yes",NOT(ISNUMBER(SEARCH("blocked",G3855))),OR(F3855="Standard domestic 15% (Box 7)",F3855="Import - VAT paid at customs (Box 8)",F3855="Import - Reverse charge (Box 9)"),OR(F3855&lt;&gt;"Standard domestic 15% (Box 7)",AND(LEN(D3855)=15,LEFT(D3855,1)="3",RIGHT(D3855,1)="3",ISNUMBER(--D3855)))),I3855,0))</f>
        <v/>
      </c>
      <c r="T3855" s="34">
        <f>IF(A3855="","",R3855-S3855)</f>
        <v/>
      </c>
      <c r="U3855" s="23">
        <f>IF(A3855="","",IF(O3855=0,"Outside audit periods; ","")&amp;IF(F3855="","No VAT category; ","")&amp;IF(ABS(Q3855)&gt;Setup!$B$10,"VAT ≠ 15% × net; ","")&amp;IF(AND(F3855="Standard domestic 15% (Box 7)",NOT(AND(LEN(D3855)=15,LEFT(D3855,1)="3",RIGHT(D3855,1)="3",ISNUMBER(--D3855)))),"Invalid/missing supplier VAT no; ","")&amp;IF(AND(L3855="Yes",K3855&lt;&gt;"Yes"),"VAT claimed without valid tax invoice; ","")&amp;IF(AND(L3855="Yes",ISNUMBER(SEARCH("blocked",G3855))),"Blocked input VAT claimed; ","")&amp;IF(AND(F3855="Import - VAT paid at customs (Box 8)",M3855=""),"Customs declaration no missing; ","")&amp;IF(AND(F3855="Import - Reverse charge (Box 9)",E3855="Saudi Arabia"),"RCM used for a local supplier; ","")&amp;IF(AND(L3855="Yes",NOT(OR(F3855="Standard domestic 15% (Box 7)",F3855="Import - VAT paid at customs (Box 8)",F3855="Import - Reverse charge (Box 9)"))),"VAT claimed on non-taxable category; ",""))</f>
        <v/>
      </c>
    </row>
    <row r="3856">
      <c r="A3856" s="17" t="n"/>
      <c r="B3856" s="14" t="n"/>
      <c r="C3856" s="14" t="n"/>
      <c r="D3856" s="16" t="n"/>
      <c r="E3856" s="14" t="n"/>
      <c r="F3856" s="14" t="n"/>
      <c r="G3856" s="14" t="n"/>
      <c r="H3856" s="19" t="n"/>
      <c r="I3856" s="19" t="n"/>
      <c r="J3856" s="34">
        <f>IF(A3856="","",H3856+I3856)</f>
        <v/>
      </c>
      <c r="K3856" s="14" t="n"/>
      <c r="L3856" s="14" t="n"/>
      <c r="M3856" s="14" t="n"/>
      <c r="N3856" s="14" t="n"/>
      <c r="O3856" s="20">
        <f>IF(A3856="","",SUMPRODUCT((A3856&gt;=Setup!$C$19:$C$30)*(A3856&lt;=Setup!$D$19:$D$30)*Setup!$A$19:$A$30))</f>
        <v/>
      </c>
      <c r="P3856" s="34">
        <f>IF(A3856="","",IF(OR(F3856="Standard domestic 15% (Box 7)",F3856="Import - VAT paid at customs (Box 8)",F3856="Import - Reverse charge (Box 9)"),ROUND(H3856*Setup!$B$9,2),0))</f>
        <v/>
      </c>
      <c r="Q3856" s="34">
        <f>IF(A3856="","",I3856-P3856)</f>
        <v/>
      </c>
      <c r="R3856" s="34">
        <f>IF(A3856="","",IF(L3856="Yes",I3856,0))</f>
        <v/>
      </c>
      <c r="S3856" s="34">
        <f>IF(A3856="","",IF(AND(L3856="Yes",K3856="Yes",NOT(ISNUMBER(SEARCH("blocked",G3856))),OR(F3856="Standard domestic 15% (Box 7)",F3856="Import - VAT paid at customs (Box 8)",F3856="Import - Reverse charge (Box 9)"),OR(F3856&lt;&gt;"Standard domestic 15% (Box 7)",AND(LEN(D3856)=15,LEFT(D3856,1)="3",RIGHT(D3856,1)="3",ISNUMBER(--D3856)))),I3856,0))</f>
        <v/>
      </c>
      <c r="T3856" s="34">
        <f>IF(A3856="","",R3856-S3856)</f>
        <v/>
      </c>
      <c r="U3856" s="23">
        <f>IF(A3856="","",IF(O3856=0,"Outside audit periods; ","")&amp;IF(F3856="","No VAT category; ","")&amp;IF(ABS(Q3856)&gt;Setup!$B$10,"VAT ≠ 15% × net; ","")&amp;IF(AND(F3856="Standard domestic 15% (Box 7)",NOT(AND(LEN(D3856)=15,LEFT(D3856,1)="3",RIGHT(D3856,1)="3",ISNUMBER(--D3856)))),"Invalid/missing supplier VAT no; ","")&amp;IF(AND(L3856="Yes",K3856&lt;&gt;"Yes"),"VAT claimed without valid tax invoice; ","")&amp;IF(AND(L3856="Yes",ISNUMBER(SEARCH("blocked",G3856))),"Blocked input VAT claimed; ","")&amp;IF(AND(F3856="Import - VAT paid at customs (Box 8)",M3856=""),"Customs declaration no missing; ","")&amp;IF(AND(F3856="Import - Reverse charge (Box 9)",E3856="Saudi Arabia"),"RCM used for a local supplier; ","")&amp;IF(AND(L3856="Yes",NOT(OR(F3856="Standard domestic 15% (Box 7)",F3856="Import - VAT paid at customs (Box 8)",F3856="Import - Reverse charge (Box 9)"))),"VAT claimed on non-taxable category; ",""))</f>
        <v/>
      </c>
    </row>
    <row r="3857">
      <c r="A3857" s="17" t="n"/>
      <c r="B3857" s="14" t="n"/>
      <c r="C3857" s="14" t="n"/>
      <c r="D3857" s="16" t="n"/>
      <c r="E3857" s="14" t="n"/>
      <c r="F3857" s="14" t="n"/>
      <c r="G3857" s="14" t="n"/>
      <c r="H3857" s="19" t="n"/>
      <c r="I3857" s="19" t="n"/>
      <c r="J3857" s="34">
        <f>IF(A3857="","",H3857+I3857)</f>
        <v/>
      </c>
      <c r="K3857" s="14" t="n"/>
      <c r="L3857" s="14" t="n"/>
      <c r="M3857" s="14" t="n"/>
      <c r="N3857" s="14" t="n"/>
      <c r="O3857" s="20">
        <f>IF(A3857="","",SUMPRODUCT((A3857&gt;=Setup!$C$19:$C$30)*(A3857&lt;=Setup!$D$19:$D$30)*Setup!$A$19:$A$30))</f>
        <v/>
      </c>
      <c r="P3857" s="34">
        <f>IF(A3857="","",IF(OR(F3857="Standard domestic 15% (Box 7)",F3857="Import - VAT paid at customs (Box 8)",F3857="Import - Reverse charge (Box 9)"),ROUND(H3857*Setup!$B$9,2),0))</f>
        <v/>
      </c>
      <c r="Q3857" s="34">
        <f>IF(A3857="","",I3857-P3857)</f>
        <v/>
      </c>
      <c r="R3857" s="34">
        <f>IF(A3857="","",IF(L3857="Yes",I3857,0))</f>
        <v/>
      </c>
      <c r="S3857" s="34">
        <f>IF(A3857="","",IF(AND(L3857="Yes",K3857="Yes",NOT(ISNUMBER(SEARCH("blocked",G3857))),OR(F3857="Standard domestic 15% (Box 7)",F3857="Import - VAT paid at customs (Box 8)",F3857="Import - Reverse charge (Box 9)"),OR(F3857&lt;&gt;"Standard domestic 15% (Box 7)",AND(LEN(D3857)=15,LEFT(D3857,1)="3",RIGHT(D3857,1)="3",ISNUMBER(--D3857)))),I3857,0))</f>
        <v/>
      </c>
      <c r="T3857" s="34">
        <f>IF(A3857="","",R3857-S3857)</f>
        <v/>
      </c>
      <c r="U3857" s="23">
        <f>IF(A3857="","",IF(O3857=0,"Outside audit periods; ","")&amp;IF(F3857="","No VAT category; ","")&amp;IF(ABS(Q3857)&gt;Setup!$B$10,"VAT ≠ 15% × net; ","")&amp;IF(AND(F3857="Standard domestic 15% (Box 7)",NOT(AND(LEN(D3857)=15,LEFT(D3857,1)="3",RIGHT(D3857,1)="3",ISNUMBER(--D3857)))),"Invalid/missing supplier VAT no; ","")&amp;IF(AND(L3857="Yes",K3857&lt;&gt;"Yes"),"VAT claimed without valid tax invoice; ","")&amp;IF(AND(L3857="Yes",ISNUMBER(SEARCH("blocked",G3857))),"Blocked input VAT claimed; ","")&amp;IF(AND(F3857="Import - VAT paid at customs (Box 8)",M3857=""),"Customs declaration no missing; ","")&amp;IF(AND(F3857="Import - Reverse charge (Box 9)",E3857="Saudi Arabia"),"RCM used for a local supplier; ","")&amp;IF(AND(L3857="Yes",NOT(OR(F3857="Standard domestic 15% (Box 7)",F3857="Import - VAT paid at customs (Box 8)",F3857="Import - Reverse charge (Box 9)"))),"VAT claimed on non-taxable category; ",""))</f>
        <v/>
      </c>
    </row>
    <row r="3858">
      <c r="A3858" s="17" t="n"/>
      <c r="B3858" s="14" t="n"/>
      <c r="C3858" s="14" t="n"/>
      <c r="D3858" s="16" t="n"/>
      <c r="E3858" s="14" t="n"/>
      <c r="F3858" s="14" t="n"/>
      <c r="G3858" s="14" t="n"/>
      <c r="H3858" s="19" t="n"/>
      <c r="I3858" s="19" t="n"/>
      <c r="J3858" s="34">
        <f>IF(A3858="","",H3858+I3858)</f>
        <v/>
      </c>
      <c r="K3858" s="14" t="n"/>
      <c r="L3858" s="14" t="n"/>
      <c r="M3858" s="14" t="n"/>
      <c r="N3858" s="14" t="n"/>
      <c r="O3858" s="20">
        <f>IF(A3858="","",SUMPRODUCT((A3858&gt;=Setup!$C$19:$C$30)*(A3858&lt;=Setup!$D$19:$D$30)*Setup!$A$19:$A$30))</f>
        <v/>
      </c>
      <c r="P3858" s="34">
        <f>IF(A3858="","",IF(OR(F3858="Standard domestic 15% (Box 7)",F3858="Import - VAT paid at customs (Box 8)",F3858="Import - Reverse charge (Box 9)"),ROUND(H3858*Setup!$B$9,2),0))</f>
        <v/>
      </c>
      <c r="Q3858" s="34">
        <f>IF(A3858="","",I3858-P3858)</f>
        <v/>
      </c>
      <c r="R3858" s="34">
        <f>IF(A3858="","",IF(L3858="Yes",I3858,0))</f>
        <v/>
      </c>
      <c r="S3858" s="34">
        <f>IF(A3858="","",IF(AND(L3858="Yes",K3858="Yes",NOT(ISNUMBER(SEARCH("blocked",G3858))),OR(F3858="Standard domestic 15% (Box 7)",F3858="Import - VAT paid at customs (Box 8)",F3858="Import - Reverse charge (Box 9)"),OR(F3858&lt;&gt;"Standard domestic 15% (Box 7)",AND(LEN(D3858)=15,LEFT(D3858,1)="3",RIGHT(D3858,1)="3",ISNUMBER(--D3858)))),I3858,0))</f>
        <v/>
      </c>
      <c r="T3858" s="34">
        <f>IF(A3858="","",R3858-S3858)</f>
        <v/>
      </c>
      <c r="U3858" s="23">
        <f>IF(A3858="","",IF(O3858=0,"Outside audit periods; ","")&amp;IF(F3858="","No VAT category; ","")&amp;IF(ABS(Q3858)&gt;Setup!$B$10,"VAT ≠ 15% × net; ","")&amp;IF(AND(F3858="Standard domestic 15% (Box 7)",NOT(AND(LEN(D3858)=15,LEFT(D3858,1)="3",RIGHT(D3858,1)="3",ISNUMBER(--D3858)))),"Invalid/missing supplier VAT no; ","")&amp;IF(AND(L3858="Yes",K3858&lt;&gt;"Yes"),"VAT claimed without valid tax invoice; ","")&amp;IF(AND(L3858="Yes",ISNUMBER(SEARCH("blocked",G3858))),"Blocked input VAT claimed; ","")&amp;IF(AND(F3858="Import - VAT paid at customs (Box 8)",M3858=""),"Customs declaration no missing; ","")&amp;IF(AND(F3858="Import - Reverse charge (Box 9)",E3858="Saudi Arabia"),"RCM used for a local supplier; ","")&amp;IF(AND(L3858="Yes",NOT(OR(F3858="Standard domestic 15% (Box 7)",F3858="Import - VAT paid at customs (Box 8)",F3858="Import - Reverse charge (Box 9)"))),"VAT claimed on non-taxable category; ",""))</f>
        <v/>
      </c>
    </row>
    <row r="3859">
      <c r="A3859" s="17" t="n"/>
      <c r="B3859" s="14" t="n"/>
      <c r="C3859" s="14" t="n"/>
      <c r="D3859" s="16" t="n"/>
      <c r="E3859" s="14" t="n"/>
      <c r="F3859" s="14" t="n"/>
      <c r="G3859" s="14" t="n"/>
      <c r="H3859" s="19" t="n"/>
      <c r="I3859" s="19" t="n"/>
      <c r="J3859" s="34">
        <f>IF(A3859="","",H3859+I3859)</f>
        <v/>
      </c>
      <c r="K3859" s="14" t="n"/>
      <c r="L3859" s="14" t="n"/>
      <c r="M3859" s="14" t="n"/>
      <c r="N3859" s="14" t="n"/>
      <c r="O3859" s="20">
        <f>IF(A3859="","",SUMPRODUCT((A3859&gt;=Setup!$C$19:$C$30)*(A3859&lt;=Setup!$D$19:$D$30)*Setup!$A$19:$A$30))</f>
        <v/>
      </c>
      <c r="P3859" s="34">
        <f>IF(A3859="","",IF(OR(F3859="Standard domestic 15% (Box 7)",F3859="Import - VAT paid at customs (Box 8)",F3859="Import - Reverse charge (Box 9)"),ROUND(H3859*Setup!$B$9,2),0))</f>
        <v/>
      </c>
      <c r="Q3859" s="34">
        <f>IF(A3859="","",I3859-P3859)</f>
        <v/>
      </c>
      <c r="R3859" s="34">
        <f>IF(A3859="","",IF(L3859="Yes",I3859,0))</f>
        <v/>
      </c>
      <c r="S3859" s="34">
        <f>IF(A3859="","",IF(AND(L3859="Yes",K3859="Yes",NOT(ISNUMBER(SEARCH("blocked",G3859))),OR(F3859="Standard domestic 15% (Box 7)",F3859="Import - VAT paid at customs (Box 8)",F3859="Import - Reverse charge (Box 9)"),OR(F3859&lt;&gt;"Standard domestic 15% (Box 7)",AND(LEN(D3859)=15,LEFT(D3859,1)="3",RIGHT(D3859,1)="3",ISNUMBER(--D3859)))),I3859,0))</f>
        <v/>
      </c>
      <c r="T3859" s="34">
        <f>IF(A3859="","",R3859-S3859)</f>
        <v/>
      </c>
      <c r="U3859" s="23">
        <f>IF(A3859="","",IF(O3859=0,"Outside audit periods; ","")&amp;IF(F3859="","No VAT category; ","")&amp;IF(ABS(Q3859)&gt;Setup!$B$10,"VAT ≠ 15% × net; ","")&amp;IF(AND(F3859="Standard domestic 15% (Box 7)",NOT(AND(LEN(D3859)=15,LEFT(D3859,1)="3",RIGHT(D3859,1)="3",ISNUMBER(--D3859)))),"Invalid/missing supplier VAT no; ","")&amp;IF(AND(L3859="Yes",K3859&lt;&gt;"Yes"),"VAT claimed without valid tax invoice; ","")&amp;IF(AND(L3859="Yes",ISNUMBER(SEARCH("blocked",G3859))),"Blocked input VAT claimed; ","")&amp;IF(AND(F3859="Import - VAT paid at customs (Box 8)",M3859=""),"Customs declaration no missing; ","")&amp;IF(AND(F3859="Import - Reverse charge (Box 9)",E3859="Saudi Arabia"),"RCM used for a local supplier; ","")&amp;IF(AND(L3859="Yes",NOT(OR(F3859="Standard domestic 15% (Box 7)",F3859="Import - VAT paid at customs (Box 8)",F3859="Import - Reverse charge (Box 9)"))),"VAT claimed on non-taxable category; ",""))</f>
        <v/>
      </c>
    </row>
    <row r="3860">
      <c r="A3860" s="17" t="n"/>
      <c r="B3860" s="14" t="n"/>
      <c r="C3860" s="14" t="n"/>
      <c r="D3860" s="16" t="n"/>
      <c r="E3860" s="14" t="n"/>
      <c r="F3860" s="14" t="n"/>
      <c r="G3860" s="14" t="n"/>
      <c r="H3860" s="19" t="n"/>
      <c r="I3860" s="19" t="n"/>
      <c r="J3860" s="34">
        <f>IF(A3860="","",H3860+I3860)</f>
        <v/>
      </c>
      <c r="K3860" s="14" t="n"/>
      <c r="L3860" s="14" t="n"/>
      <c r="M3860" s="14" t="n"/>
      <c r="N3860" s="14" t="n"/>
      <c r="O3860" s="20">
        <f>IF(A3860="","",SUMPRODUCT((A3860&gt;=Setup!$C$19:$C$30)*(A3860&lt;=Setup!$D$19:$D$30)*Setup!$A$19:$A$30))</f>
        <v/>
      </c>
      <c r="P3860" s="34">
        <f>IF(A3860="","",IF(OR(F3860="Standard domestic 15% (Box 7)",F3860="Import - VAT paid at customs (Box 8)",F3860="Import - Reverse charge (Box 9)"),ROUND(H3860*Setup!$B$9,2),0))</f>
        <v/>
      </c>
      <c r="Q3860" s="34">
        <f>IF(A3860="","",I3860-P3860)</f>
        <v/>
      </c>
      <c r="R3860" s="34">
        <f>IF(A3860="","",IF(L3860="Yes",I3860,0))</f>
        <v/>
      </c>
      <c r="S3860" s="34">
        <f>IF(A3860="","",IF(AND(L3860="Yes",K3860="Yes",NOT(ISNUMBER(SEARCH("blocked",G3860))),OR(F3860="Standard domestic 15% (Box 7)",F3860="Import - VAT paid at customs (Box 8)",F3860="Import - Reverse charge (Box 9)"),OR(F3860&lt;&gt;"Standard domestic 15% (Box 7)",AND(LEN(D3860)=15,LEFT(D3860,1)="3",RIGHT(D3860,1)="3",ISNUMBER(--D3860)))),I3860,0))</f>
        <v/>
      </c>
      <c r="T3860" s="34">
        <f>IF(A3860="","",R3860-S3860)</f>
        <v/>
      </c>
      <c r="U3860" s="23">
        <f>IF(A3860="","",IF(O3860=0,"Outside audit periods; ","")&amp;IF(F3860="","No VAT category; ","")&amp;IF(ABS(Q3860)&gt;Setup!$B$10,"VAT ≠ 15% × net; ","")&amp;IF(AND(F3860="Standard domestic 15% (Box 7)",NOT(AND(LEN(D3860)=15,LEFT(D3860,1)="3",RIGHT(D3860,1)="3",ISNUMBER(--D3860)))),"Invalid/missing supplier VAT no; ","")&amp;IF(AND(L3860="Yes",K3860&lt;&gt;"Yes"),"VAT claimed without valid tax invoice; ","")&amp;IF(AND(L3860="Yes",ISNUMBER(SEARCH("blocked",G3860))),"Blocked input VAT claimed; ","")&amp;IF(AND(F3860="Import - VAT paid at customs (Box 8)",M3860=""),"Customs declaration no missing; ","")&amp;IF(AND(F3860="Import - Reverse charge (Box 9)",E3860="Saudi Arabia"),"RCM used for a local supplier; ","")&amp;IF(AND(L3860="Yes",NOT(OR(F3860="Standard domestic 15% (Box 7)",F3860="Import - VAT paid at customs (Box 8)",F3860="Import - Reverse charge (Box 9)"))),"VAT claimed on non-taxable category; ",""))</f>
        <v/>
      </c>
    </row>
    <row r="3861">
      <c r="A3861" s="17" t="n"/>
      <c r="B3861" s="14" t="n"/>
      <c r="C3861" s="14" t="n"/>
      <c r="D3861" s="16" t="n"/>
      <c r="E3861" s="14" t="n"/>
      <c r="F3861" s="14" t="n"/>
      <c r="G3861" s="14" t="n"/>
      <c r="H3861" s="19" t="n"/>
      <c r="I3861" s="19" t="n"/>
      <c r="J3861" s="34">
        <f>IF(A3861="","",H3861+I3861)</f>
        <v/>
      </c>
      <c r="K3861" s="14" t="n"/>
      <c r="L3861" s="14" t="n"/>
      <c r="M3861" s="14" t="n"/>
      <c r="N3861" s="14" t="n"/>
      <c r="O3861" s="20">
        <f>IF(A3861="","",SUMPRODUCT((A3861&gt;=Setup!$C$19:$C$30)*(A3861&lt;=Setup!$D$19:$D$30)*Setup!$A$19:$A$30))</f>
        <v/>
      </c>
      <c r="P3861" s="34">
        <f>IF(A3861="","",IF(OR(F3861="Standard domestic 15% (Box 7)",F3861="Import - VAT paid at customs (Box 8)",F3861="Import - Reverse charge (Box 9)"),ROUND(H3861*Setup!$B$9,2),0))</f>
        <v/>
      </c>
      <c r="Q3861" s="34">
        <f>IF(A3861="","",I3861-P3861)</f>
        <v/>
      </c>
      <c r="R3861" s="34">
        <f>IF(A3861="","",IF(L3861="Yes",I3861,0))</f>
        <v/>
      </c>
      <c r="S3861" s="34">
        <f>IF(A3861="","",IF(AND(L3861="Yes",K3861="Yes",NOT(ISNUMBER(SEARCH("blocked",G3861))),OR(F3861="Standard domestic 15% (Box 7)",F3861="Import - VAT paid at customs (Box 8)",F3861="Import - Reverse charge (Box 9)"),OR(F3861&lt;&gt;"Standard domestic 15% (Box 7)",AND(LEN(D3861)=15,LEFT(D3861,1)="3",RIGHT(D3861,1)="3",ISNUMBER(--D3861)))),I3861,0))</f>
        <v/>
      </c>
      <c r="T3861" s="34">
        <f>IF(A3861="","",R3861-S3861)</f>
        <v/>
      </c>
      <c r="U3861" s="23">
        <f>IF(A3861="","",IF(O3861=0,"Outside audit periods; ","")&amp;IF(F3861="","No VAT category; ","")&amp;IF(ABS(Q3861)&gt;Setup!$B$10,"VAT ≠ 15% × net; ","")&amp;IF(AND(F3861="Standard domestic 15% (Box 7)",NOT(AND(LEN(D3861)=15,LEFT(D3861,1)="3",RIGHT(D3861,1)="3",ISNUMBER(--D3861)))),"Invalid/missing supplier VAT no; ","")&amp;IF(AND(L3861="Yes",K3861&lt;&gt;"Yes"),"VAT claimed without valid tax invoice; ","")&amp;IF(AND(L3861="Yes",ISNUMBER(SEARCH("blocked",G3861))),"Blocked input VAT claimed; ","")&amp;IF(AND(F3861="Import - VAT paid at customs (Box 8)",M3861=""),"Customs declaration no missing; ","")&amp;IF(AND(F3861="Import - Reverse charge (Box 9)",E3861="Saudi Arabia"),"RCM used for a local supplier; ","")&amp;IF(AND(L3861="Yes",NOT(OR(F3861="Standard domestic 15% (Box 7)",F3861="Import - VAT paid at customs (Box 8)",F3861="Import - Reverse charge (Box 9)"))),"VAT claimed on non-taxable category; ",""))</f>
        <v/>
      </c>
    </row>
    <row r="3862">
      <c r="A3862" s="17" t="n"/>
      <c r="B3862" s="14" t="n"/>
      <c r="C3862" s="14" t="n"/>
      <c r="D3862" s="16" t="n"/>
      <c r="E3862" s="14" t="n"/>
      <c r="F3862" s="14" t="n"/>
      <c r="G3862" s="14" t="n"/>
      <c r="H3862" s="19" t="n"/>
      <c r="I3862" s="19" t="n"/>
      <c r="J3862" s="34">
        <f>IF(A3862="","",H3862+I3862)</f>
        <v/>
      </c>
      <c r="K3862" s="14" t="n"/>
      <c r="L3862" s="14" t="n"/>
      <c r="M3862" s="14" t="n"/>
      <c r="N3862" s="14" t="n"/>
      <c r="O3862" s="20">
        <f>IF(A3862="","",SUMPRODUCT((A3862&gt;=Setup!$C$19:$C$30)*(A3862&lt;=Setup!$D$19:$D$30)*Setup!$A$19:$A$30))</f>
        <v/>
      </c>
      <c r="P3862" s="34">
        <f>IF(A3862="","",IF(OR(F3862="Standard domestic 15% (Box 7)",F3862="Import - VAT paid at customs (Box 8)",F3862="Import - Reverse charge (Box 9)"),ROUND(H3862*Setup!$B$9,2),0))</f>
        <v/>
      </c>
      <c r="Q3862" s="34">
        <f>IF(A3862="","",I3862-P3862)</f>
        <v/>
      </c>
      <c r="R3862" s="34">
        <f>IF(A3862="","",IF(L3862="Yes",I3862,0))</f>
        <v/>
      </c>
      <c r="S3862" s="34">
        <f>IF(A3862="","",IF(AND(L3862="Yes",K3862="Yes",NOT(ISNUMBER(SEARCH("blocked",G3862))),OR(F3862="Standard domestic 15% (Box 7)",F3862="Import - VAT paid at customs (Box 8)",F3862="Import - Reverse charge (Box 9)"),OR(F3862&lt;&gt;"Standard domestic 15% (Box 7)",AND(LEN(D3862)=15,LEFT(D3862,1)="3",RIGHT(D3862,1)="3",ISNUMBER(--D3862)))),I3862,0))</f>
        <v/>
      </c>
      <c r="T3862" s="34">
        <f>IF(A3862="","",R3862-S3862)</f>
        <v/>
      </c>
      <c r="U3862" s="23">
        <f>IF(A3862="","",IF(O3862=0,"Outside audit periods; ","")&amp;IF(F3862="","No VAT category; ","")&amp;IF(ABS(Q3862)&gt;Setup!$B$10,"VAT ≠ 15% × net; ","")&amp;IF(AND(F3862="Standard domestic 15% (Box 7)",NOT(AND(LEN(D3862)=15,LEFT(D3862,1)="3",RIGHT(D3862,1)="3",ISNUMBER(--D3862)))),"Invalid/missing supplier VAT no; ","")&amp;IF(AND(L3862="Yes",K3862&lt;&gt;"Yes"),"VAT claimed without valid tax invoice; ","")&amp;IF(AND(L3862="Yes",ISNUMBER(SEARCH("blocked",G3862))),"Blocked input VAT claimed; ","")&amp;IF(AND(F3862="Import - VAT paid at customs (Box 8)",M3862=""),"Customs declaration no missing; ","")&amp;IF(AND(F3862="Import - Reverse charge (Box 9)",E3862="Saudi Arabia"),"RCM used for a local supplier; ","")&amp;IF(AND(L3862="Yes",NOT(OR(F3862="Standard domestic 15% (Box 7)",F3862="Import - VAT paid at customs (Box 8)",F3862="Import - Reverse charge (Box 9)"))),"VAT claimed on non-taxable category; ",""))</f>
        <v/>
      </c>
    </row>
    <row r="3863">
      <c r="A3863" s="17" t="n"/>
      <c r="B3863" s="14" t="n"/>
      <c r="C3863" s="14" t="n"/>
      <c r="D3863" s="16" t="n"/>
      <c r="E3863" s="14" t="n"/>
      <c r="F3863" s="14" t="n"/>
      <c r="G3863" s="14" t="n"/>
      <c r="H3863" s="19" t="n"/>
      <c r="I3863" s="19" t="n"/>
      <c r="J3863" s="34">
        <f>IF(A3863="","",H3863+I3863)</f>
        <v/>
      </c>
      <c r="K3863" s="14" t="n"/>
      <c r="L3863" s="14" t="n"/>
      <c r="M3863" s="14" t="n"/>
      <c r="N3863" s="14" t="n"/>
      <c r="O3863" s="20">
        <f>IF(A3863="","",SUMPRODUCT((A3863&gt;=Setup!$C$19:$C$30)*(A3863&lt;=Setup!$D$19:$D$30)*Setup!$A$19:$A$30))</f>
        <v/>
      </c>
      <c r="P3863" s="34">
        <f>IF(A3863="","",IF(OR(F3863="Standard domestic 15% (Box 7)",F3863="Import - VAT paid at customs (Box 8)",F3863="Import - Reverse charge (Box 9)"),ROUND(H3863*Setup!$B$9,2),0))</f>
        <v/>
      </c>
      <c r="Q3863" s="34">
        <f>IF(A3863="","",I3863-P3863)</f>
        <v/>
      </c>
      <c r="R3863" s="34">
        <f>IF(A3863="","",IF(L3863="Yes",I3863,0))</f>
        <v/>
      </c>
      <c r="S3863" s="34">
        <f>IF(A3863="","",IF(AND(L3863="Yes",K3863="Yes",NOT(ISNUMBER(SEARCH("blocked",G3863))),OR(F3863="Standard domestic 15% (Box 7)",F3863="Import - VAT paid at customs (Box 8)",F3863="Import - Reverse charge (Box 9)"),OR(F3863&lt;&gt;"Standard domestic 15% (Box 7)",AND(LEN(D3863)=15,LEFT(D3863,1)="3",RIGHT(D3863,1)="3",ISNUMBER(--D3863)))),I3863,0))</f>
        <v/>
      </c>
      <c r="T3863" s="34">
        <f>IF(A3863="","",R3863-S3863)</f>
        <v/>
      </c>
      <c r="U3863" s="23">
        <f>IF(A3863="","",IF(O3863=0,"Outside audit periods; ","")&amp;IF(F3863="","No VAT category; ","")&amp;IF(ABS(Q3863)&gt;Setup!$B$10,"VAT ≠ 15% × net; ","")&amp;IF(AND(F3863="Standard domestic 15% (Box 7)",NOT(AND(LEN(D3863)=15,LEFT(D3863,1)="3",RIGHT(D3863,1)="3",ISNUMBER(--D3863)))),"Invalid/missing supplier VAT no; ","")&amp;IF(AND(L3863="Yes",K3863&lt;&gt;"Yes"),"VAT claimed without valid tax invoice; ","")&amp;IF(AND(L3863="Yes",ISNUMBER(SEARCH("blocked",G3863))),"Blocked input VAT claimed; ","")&amp;IF(AND(F3863="Import - VAT paid at customs (Box 8)",M3863=""),"Customs declaration no missing; ","")&amp;IF(AND(F3863="Import - Reverse charge (Box 9)",E3863="Saudi Arabia"),"RCM used for a local supplier; ","")&amp;IF(AND(L3863="Yes",NOT(OR(F3863="Standard domestic 15% (Box 7)",F3863="Import - VAT paid at customs (Box 8)",F3863="Import - Reverse charge (Box 9)"))),"VAT claimed on non-taxable category; ",""))</f>
        <v/>
      </c>
    </row>
    <row r="3864">
      <c r="A3864" s="17" t="n"/>
      <c r="B3864" s="14" t="n"/>
      <c r="C3864" s="14" t="n"/>
      <c r="D3864" s="16" t="n"/>
      <c r="E3864" s="14" t="n"/>
      <c r="F3864" s="14" t="n"/>
      <c r="G3864" s="14" t="n"/>
      <c r="H3864" s="19" t="n"/>
      <c r="I3864" s="19" t="n"/>
      <c r="J3864" s="34">
        <f>IF(A3864="","",H3864+I3864)</f>
        <v/>
      </c>
      <c r="K3864" s="14" t="n"/>
      <c r="L3864" s="14" t="n"/>
      <c r="M3864" s="14" t="n"/>
      <c r="N3864" s="14" t="n"/>
      <c r="O3864" s="20">
        <f>IF(A3864="","",SUMPRODUCT((A3864&gt;=Setup!$C$19:$C$30)*(A3864&lt;=Setup!$D$19:$D$30)*Setup!$A$19:$A$30))</f>
        <v/>
      </c>
      <c r="P3864" s="34">
        <f>IF(A3864="","",IF(OR(F3864="Standard domestic 15% (Box 7)",F3864="Import - VAT paid at customs (Box 8)",F3864="Import - Reverse charge (Box 9)"),ROUND(H3864*Setup!$B$9,2),0))</f>
        <v/>
      </c>
      <c r="Q3864" s="34">
        <f>IF(A3864="","",I3864-P3864)</f>
        <v/>
      </c>
      <c r="R3864" s="34">
        <f>IF(A3864="","",IF(L3864="Yes",I3864,0))</f>
        <v/>
      </c>
      <c r="S3864" s="34">
        <f>IF(A3864="","",IF(AND(L3864="Yes",K3864="Yes",NOT(ISNUMBER(SEARCH("blocked",G3864))),OR(F3864="Standard domestic 15% (Box 7)",F3864="Import - VAT paid at customs (Box 8)",F3864="Import - Reverse charge (Box 9)"),OR(F3864&lt;&gt;"Standard domestic 15% (Box 7)",AND(LEN(D3864)=15,LEFT(D3864,1)="3",RIGHT(D3864,1)="3",ISNUMBER(--D3864)))),I3864,0))</f>
        <v/>
      </c>
      <c r="T3864" s="34">
        <f>IF(A3864="","",R3864-S3864)</f>
        <v/>
      </c>
      <c r="U3864" s="23">
        <f>IF(A3864="","",IF(O3864=0,"Outside audit periods; ","")&amp;IF(F3864="","No VAT category; ","")&amp;IF(ABS(Q3864)&gt;Setup!$B$10,"VAT ≠ 15% × net; ","")&amp;IF(AND(F3864="Standard domestic 15% (Box 7)",NOT(AND(LEN(D3864)=15,LEFT(D3864,1)="3",RIGHT(D3864,1)="3",ISNUMBER(--D3864)))),"Invalid/missing supplier VAT no; ","")&amp;IF(AND(L3864="Yes",K3864&lt;&gt;"Yes"),"VAT claimed without valid tax invoice; ","")&amp;IF(AND(L3864="Yes",ISNUMBER(SEARCH("blocked",G3864))),"Blocked input VAT claimed; ","")&amp;IF(AND(F3864="Import - VAT paid at customs (Box 8)",M3864=""),"Customs declaration no missing; ","")&amp;IF(AND(F3864="Import - Reverse charge (Box 9)",E3864="Saudi Arabia"),"RCM used for a local supplier; ","")&amp;IF(AND(L3864="Yes",NOT(OR(F3864="Standard domestic 15% (Box 7)",F3864="Import - VAT paid at customs (Box 8)",F3864="Import - Reverse charge (Box 9)"))),"VAT claimed on non-taxable category; ",""))</f>
        <v/>
      </c>
    </row>
    <row r="3865">
      <c r="A3865" s="17" t="n"/>
      <c r="B3865" s="14" t="n"/>
      <c r="C3865" s="14" t="n"/>
      <c r="D3865" s="16" t="n"/>
      <c r="E3865" s="14" t="n"/>
      <c r="F3865" s="14" t="n"/>
      <c r="G3865" s="14" t="n"/>
      <c r="H3865" s="19" t="n"/>
      <c r="I3865" s="19" t="n"/>
      <c r="J3865" s="34">
        <f>IF(A3865="","",H3865+I3865)</f>
        <v/>
      </c>
      <c r="K3865" s="14" t="n"/>
      <c r="L3865" s="14" t="n"/>
      <c r="M3865" s="14" t="n"/>
      <c r="N3865" s="14" t="n"/>
      <c r="O3865" s="20">
        <f>IF(A3865="","",SUMPRODUCT((A3865&gt;=Setup!$C$19:$C$30)*(A3865&lt;=Setup!$D$19:$D$30)*Setup!$A$19:$A$30))</f>
        <v/>
      </c>
      <c r="P3865" s="34">
        <f>IF(A3865="","",IF(OR(F3865="Standard domestic 15% (Box 7)",F3865="Import - VAT paid at customs (Box 8)",F3865="Import - Reverse charge (Box 9)"),ROUND(H3865*Setup!$B$9,2),0))</f>
        <v/>
      </c>
      <c r="Q3865" s="34">
        <f>IF(A3865="","",I3865-P3865)</f>
        <v/>
      </c>
      <c r="R3865" s="34">
        <f>IF(A3865="","",IF(L3865="Yes",I3865,0))</f>
        <v/>
      </c>
      <c r="S3865" s="34">
        <f>IF(A3865="","",IF(AND(L3865="Yes",K3865="Yes",NOT(ISNUMBER(SEARCH("blocked",G3865))),OR(F3865="Standard domestic 15% (Box 7)",F3865="Import - VAT paid at customs (Box 8)",F3865="Import - Reverse charge (Box 9)"),OR(F3865&lt;&gt;"Standard domestic 15% (Box 7)",AND(LEN(D3865)=15,LEFT(D3865,1)="3",RIGHT(D3865,1)="3",ISNUMBER(--D3865)))),I3865,0))</f>
        <v/>
      </c>
      <c r="T3865" s="34">
        <f>IF(A3865="","",R3865-S3865)</f>
        <v/>
      </c>
      <c r="U3865" s="23">
        <f>IF(A3865="","",IF(O3865=0,"Outside audit periods; ","")&amp;IF(F3865="","No VAT category; ","")&amp;IF(ABS(Q3865)&gt;Setup!$B$10,"VAT ≠ 15% × net; ","")&amp;IF(AND(F3865="Standard domestic 15% (Box 7)",NOT(AND(LEN(D3865)=15,LEFT(D3865,1)="3",RIGHT(D3865,1)="3",ISNUMBER(--D3865)))),"Invalid/missing supplier VAT no; ","")&amp;IF(AND(L3865="Yes",K3865&lt;&gt;"Yes"),"VAT claimed without valid tax invoice; ","")&amp;IF(AND(L3865="Yes",ISNUMBER(SEARCH("blocked",G3865))),"Blocked input VAT claimed; ","")&amp;IF(AND(F3865="Import - VAT paid at customs (Box 8)",M3865=""),"Customs declaration no missing; ","")&amp;IF(AND(F3865="Import - Reverse charge (Box 9)",E3865="Saudi Arabia"),"RCM used for a local supplier; ","")&amp;IF(AND(L3865="Yes",NOT(OR(F3865="Standard domestic 15% (Box 7)",F3865="Import - VAT paid at customs (Box 8)",F3865="Import - Reverse charge (Box 9)"))),"VAT claimed on non-taxable category; ",""))</f>
        <v/>
      </c>
    </row>
    <row r="3866">
      <c r="A3866" s="17" t="n"/>
      <c r="B3866" s="14" t="n"/>
      <c r="C3866" s="14" t="n"/>
      <c r="D3866" s="16" t="n"/>
      <c r="E3866" s="14" t="n"/>
      <c r="F3866" s="14" t="n"/>
      <c r="G3866" s="14" t="n"/>
      <c r="H3866" s="19" t="n"/>
      <c r="I3866" s="19" t="n"/>
      <c r="J3866" s="34">
        <f>IF(A3866="","",H3866+I3866)</f>
        <v/>
      </c>
      <c r="K3866" s="14" t="n"/>
      <c r="L3866" s="14" t="n"/>
      <c r="M3866" s="14" t="n"/>
      <c r="N3866" s="14" t="n"/>
      <c r="O3866" s="20">
        <f>IF(A3866="","",SUMPRODUCT((A3866&gt;=Setup!$C$19:$C$30)*(A3866&lt;=Setup!$D$19:$D$30)*Setup!$A$19:$A$30))</f>
        <v/>
      </c>
      <c r="P3866" s="34">
        <f>IF(A3866="","",IF(OR(F3866="Standard domestic 15% (Box 7)",F3866="Import - VAT paid at customs (Box 8)",F3866="Import - Reverse charge (Box 9)"),ROUND(H3866*Setup!$B$9,2),0))</f>
        <v/>
      </c>
      <c r="Q3866" s="34">
        <f>IF(A3866="","",I3866-P3866)</f>
        <v/>
      </c>
      <c r="R3866" s="34">
        <f>IF(A3866="","",IF(L3866="Yes",I3866,0))</f>
        <v/>
      </c>
      <c r="S3866" s="34">
        <f>IF(A3866="","",IF(AND(L3866="Yes",K3866="Yes",NOT(ISNUMBER(SEARCH("blocked",G3866))),OR(F3866="Standard domestic 15% (Box 7)",F3866="Import - VAT paid at customs (Box 8)",F3866="Import - Reverse charge (Box 9)"),OR(F3866&lt;&gt;"Standard domestic 15% (Box 7)",AND(LEN(D3866)=15,LEFT(D3866,1)="3",RIGHT(D3866,1)="3",ISNUMBER(--D3866)))),I3866,0))</f>
        <v/>
      </c>
      <c r="T3866" s="34">
        <f>IF(A3866="","",R3866-S3866)</f>
        <v/>
      </c>
      <c r="U3866" s="23">
        <f>IF(A3866="","",IF(O3866=0,"Outside audit periods; ","")&amp;IF(F3866="","No VAT category; ","")&amp;IF(ABS(Q3866)&gt;Setup!$B$10,"VAT ≠ 15% × net; ","")&amp;IF(AND(F3866="Standard domestic 15% (Box 7)",NOT(AND(LEN(D3866)=15,LEFT(D3866,1)="3",RIGHT(D3866,1)="3",ISNUMBER(--D3866)))),"Invalid/missing supplier VAT no; ","")&amp;IF(AND(L3866="Yes",K3866&lt;&gt;"Yes"),"VAT claimed without valid tax invoice; ","")&amp;IF(AND(L3866="Yes",ISNUMBER(SEARCH("blocked",G3866))),"Blocked input VAT claimed; ","")&amp;IF(AND(F3866="Import - VAT paid at customs (Box 8)",M3866=""),"Customs declaration no missing; ","")&amp;IF(AND(F3866="Import - Reverse charge (Box 9)",E3866="Saudi Arabia"),"RCM used for a local supplier; ","")&amp;IF(AND(L3866="Yes",NOT(OR(F3866="Standard domestic 15% (Box 7)",F3866="Import - VAT paid at customs (Box 8)",F3866="Import - Reverse charge (Box 9)"))),"VAT claimed on non-taxable category; ",""))</f>
        <v/>
      </c>
    </row>
    <row r="3867">
      <c r="A3867" s="17" t="n"/>
      <c r="B3867" s="14" t="n"/>
      <c r="C3867" s="14" t="n"/>
      <c r="D3867" s="16" t="n"/>
      <c r="E3867" s="14" t="n"/>
      <c r="F3867" s="14" t="n"/>
      <c r="G3867" s="14" t="n"/>
      <c r="H3867" s="19" t="n"/>
      <c r="I3867" s="19" t="n"/>
      <c r="J3867" s="34">
        <f>IF(A3867="","",H3867+I3867)</f>
        <v/>
      </c>
      <c r="K3867" s="14" t="n"/>
      <c r="L3867" s="14" t="n"/>
      <c r="M3867" s="14" t="n"/>
      <c r="N3867" s="14" t="n"/>
      <c r="O3867" s="20">
        <f>IF(A3867="","",SUMPRODUCT((A3867&gt;=Setup!$C$19:$C$30)*(A3867&lt;=Setup!$D$19:$D$30)*Setup!$A$19:$A$30))</f>
        <v/>
      </c>
      <c r="P3867" s="34">
        <f>IF(A3867="","",IF(OR(F3867="Standard domestic 15% (Box 7)",F3867="Import - VAT paid at customs (Box 8)",F3867="Import - Reverse charge (Box 9)"),ROUND(H3867*Setup!$B$9,2),0))</f>
        <v/>
      </c>
      <c r="Q3867" s="34">
        <f>IF(A3867="","",I3867-P3867)</f>
        <v/>
      </c>
      <c r="R3867" s="34">
        <f>IF(A3867="","",IF(L3867="Yes",I3867,0))</f>
        <v/>
      </c>
      <c r="S3867" s="34">
        <f>IF(A3867="","",IF(AND(L3867="Yes",K3867="Yes",NOT(ISNUMBER(SEARCH("blocked",G3867))),OR(F3867="Standard domestic 15% (Box 7)",F3867="Import - VAT paid at customs (Box 8)",F3867="Import - Reverse charge (Box 9)"),OR(F3867&lt;&gt;"Standard domestic 15% (Box 7)",AND(LEN(D3867)=15,LEFT(D3867,1)="3",RIGHT(D3867,1)="3",ISNUMBER(--D3867)))),I3867,0))</f>
        <v/>
      </c>
      <c r="T3867" s="34">
        <f>IF(A3867="","",R3867-S3867)</f>
        <v/>
      </c>
      <c r="U3867" s="23">
        <f>IF(A3867="","",IF(O3867=0,"Outside audit periods; ","")&amp;IF(F3867="","No VAT category; ","")&amp;IF(ABS(Q3867)&gt;Setup!$B$10,"VAT ≠ 15% × net; ","")&amp;IF(AND(F3867="Standard domestic 15% (Box 7)",NOT(AND(LEN(D3867)=15,LEFT(D3867,1)="3",RIGHT(D3867,1)="3",ISNUMBER(--D3867)))),"Invalid/missing supplier VAT no; ","")&amp;IF(AND(L3867="Yes",K3867&lt;&gt;"Yes"),"VAT claimed without valid tax invoice; ","")&amp;IF(AND(L3867="Yes",ISNUMBER(SEARCH("blocked",G3867))),"Blocked input VAT claimed; ","")&amp;IF(AND(F3867="Import - VAT paid at customs (Box 8)",M3867=""),"Customs declaration no missing; ","")&amp;IF(AND(F3867="Import - Reverse charge (Box 9)",E3867="Saudi Arabia"),"RCM used for a local supplier; ","")&amp;IF(AND(L3867="Yes",NOT(OR(F3867="Standard domestic 15% (Box 7)",F3867="Import - VAT paid at customs (Box 8)",F3867="Import - Reverse charge (Box 9)"))),"VAT claimed on non-taxable category; ",""))</f>
        <v/>
      </c>
    </row>
    <row r="3868">
      <c r="A3868" s="17" t="n"/>
      <c r="B3868" s="14" t="n"/>
      <c r="C3868" s="14" t="n"/>
      <c r="D3868" s="16" t="n"/>
      <c r="E3868" s="14" t="n"/>
      <c r="F3868" s="14" t="n"/>
      <c r="G3868" s="14" t="n"/>
      <c r="H3868" s="19" t="n"/>
      <c r="I3868" s="19" t="n"/>
      <c r="J3868" s="34">
        <f>IF(A3868="","",H3868+I3868)</f>
        <v/>
      </c>
      <c r="K3868" s="14" t="n"/>
      <c r="L3868" s="14" t="n"/>
      <c r="M3868" s="14" t="n"/>
      <c r="N3868" s="14" t="n"/>
      <c r="O3868" s="20">
        <f>IF(A3868="","",SUMPRODUCT((A3868&gt;=Setup!$C$19:$C$30)*(A3868&lt;=Setup!$D$19:$D$30)*Setup!$A$19:$A$30))</f>
        <v/>
      </c>
      <c r="P3868" s="34">
        <f>IF(A3868="","",IF(OR(F3868="Standard domestic 15% (Box 7)",F3868="Import - VAT paid at customs (Box 8)",F3868="Import - Reverse charge (Box 9)"),ROUND(H3868*Setup!$B$9,2),0))</f>
        <v/>
      </c>
      <c r="Q3868" s="34">
        <f>IF(A3868="","",I3868-P3868)</f>
        <v/>
      </c>
      <c r="R3868" s="34">
        <f>IF(A3868="","",IF(L3868="Yes",I3868,0))</f>
        <v/>
      </c>
      <c r="S3868" s="34">
        <f>IF(A3868="","",IF(AND(L3868="Yes",K3868="Yes",NOT(ISNUMBER(SEARCH("blocked",G3868))),OR(F3868="Standard domestic 15% (Box 7)",F3868="Import - VAT paid at customs (Box 8)",F3868="Import - Reverse charge (Box 9)"),OR(F3868&lt;&gt;"Standard domestic 15% (Box 7)",AND(LEN(D3868)=15,LEFT(D3868,1)="3",RIGHT(D3868,1)="3",ISNUMBER(--D3868)))),I3868,0))</f>
        <v/>
      </c>
      <c r="T3868" s="34">
        <f>IF(A3868="","",R3868-S3868)</f>
        <v/>
      </c>
      <c r="U3868" s="23">
        <f>IF(A3868="","",IF(O3868=0,"Outside audit periods; ","")&amp;IF(F3868="","No VAT category; ","")&amp;IF(ABS(Q3868)&gt;Setup!$B$10,"VAT ≠ 15% × net; ","")&amp;IF(AND(F3868="Standard domestic 15% (Box 7)",NOT(AND(LEN(D3868)=15,LEFT(D3868,1)="3",RIGHT(D3868,1)="3",ISNUMBER(--D3868)))),"Invalid/missing supplier VAT no; ","")&amp;IF(AND(L3868="Yes",K3868&lt;&gt;"Yes"),"VAT claimed without valid tax invoice; ","")&amp;IF(AND(L3868="Yes",ISNUMBER(SEARCH("blocked",G3868))),"Blocked input VAT claimed; ","")&amp;IF(AND(F3868="Import - VAT paid at customs (Box 8)",M3868=""),"Customs declaration no missing; ","")&amp;IF(AND(F3868="Import - Reverse charge (Box 9)",E3868="Saudi Arabia"),"RCM used for a local supplier; ","")&amp;IF(AND(L3868="Yes",NOT(OR(F3868="Standard domestic 15% (Box 7)",F3868="Import - VAT paid at customs (Box 8)",F3868="Import - Reverse charge (Box 9)"))),"VAT claimed on non-taxable category; ",""))</f>
        <v/>
      </c>
    </row>
    <row r="3869">
      <c r="A3869" s="17" t="n"/>
      <c r="B3869" s="14" t="n"/>
      <c r="C3869" s="14" t="n"/>
      <c r="D3869" s="16" t="n"/>
      <c r="E3869" s="14" t="n"/>
      <c r="F3869" s="14" t="n"/>
      <c r="G3869" s="14" t="n"/>
      <c r="H3869" s="19" t="n"/>
      <c r="I3869" s="19" t="n"/>
      <c r="J3869" s="34">
        <f>IF(A3869="","",H3869+I3869)</f>
        <v/>
      </c>
      <c r="K3869" s="14" t="n"/>
      <c r="L3869" s="14" t="n"/>
      <c r="M3869" s="14" t="n"/>
      <c r="N3869" s="14" t="n"/>
      <c r="O3869" s="20">
        <f>IF(A3869="","",SUMPRODUCT((A3869&gt;=Setup!$C$19:$C$30)*(A3869&lt;=Setup!$D$19:$D$30)*Setup!$A$19:$A$30))</f>
        <v/>
      </c>
      <c r="P3869" s="34">
        <f>IF(A3869="","",IF(OR(F3869="Standard domestic 15% (Box 7)",F3869="Import - VAT paid at customs (Box 8)",F3869="Import - Reverse charge (Box 9)"),ROUND(H3869*Setup!$B$9,2),0))</f>
        <v/>
      </c>
      <c r="Q3869" s="34">
        <f>IF(A3869="","",I3869-P3869)</f>
        <v/>
      </c>
      <c r="R3869" s="34">
        <f>IF(A3869="","",IF(L3869="Yes",I3869,0))</f>
        <v/>
      </c>
      <c r="S3869" s="34">
        <f>IF(A3869="","",IF(AND(L3869="Yes",K3869="Yes",NOT(ISNUMBER(SEARCH("blocked",G3869))),OR(F3869="Standard domestic 15% (Box 7)",F3869="Import - VAT paid at customs (Box 8)",F3869="Import - Reverse charge (Box 9)"),OR(F3869&lt;&gt;"Standard domestic 15% (Box 7)",AND(LEN(D3869)=15,LEFT(D3869,1)="3",RIGHT(D3869,1)="3",ISNUMBER(--D3869)))),I3869,0))</f>
        <v/>
      </c>
      <c r="T3869" s="34">
        <f>IF(A3869="","",R3869-S3869)</f>
        <v/>
      </c>
      <c r="U3869" s="23">
        <f>IF(A3869="","",IF(O3869=0,"Outside audit periods; ","")&amp;IF(F3869="","No VAT category; ","")&amp;IF(ABS(Q3869)&gt;Setup!$B$10,"VAT ≠ 15% × net; ","")&amp;IF(AND(F3869="Standard domestic 15% (Box 7)",NOT(AND(LEN(D3869)=15,LEFT(D3869,1)="3",RIGHT(D3869,1)="3",ISNUMBER(--D3869)))),"Invalid/missing supplier VAT no; ","")&amp;IF(AND(L3869="Yes",K3869&lt;&gt;"Yes"),"VAT claimed without valid tax invoice; ","")&amp;IF(AND(L3869="Yes",ISNUMBER(SEARCH("blocked",G3869))),"Blocked input VAT claimed; ","")&amp;IF(AND(F3869="Import - VAT paid at customs (Box 8)",M3869=""),"Customs declaration no missing; ","")&amp;IF(AND(F3869="Import - Reverse charge (Box 9)",E3869="Saudi Arabia"),"RCM used for a local supplier; ","")&amp;IF(AND(L3869="Yes",NOT(OR(F3869="Standard domestic 15% (Box 7)",F3869="Import - VAT paid at customs (Box 8)",F3869="Import - Reverse charge (Box 9)"))),"VAT claimed on non-taxable category; ",""))</f>
        <v/>
      </c>
    </row>
    <row r="3870">
      <c r="A3870" s="17" t="n"/>
      <c r="B3870" s="14" t="n"/>
      <c r="C3870" s="14" t="n"/>
      <c r="D3870" s="16" t="n"/>
      <c r="E3870" s="14" t="n"/>
      <c r="F3870" s="14" t="n"/>
      <c r="G3870" s="14" t="n"/>
      <c r="H3870" s="19" t="n"/>
      <c r="I3870" s="19" t="n"/>
      <c r="J3870" s="34">
        <f>IF(A3870="","",H3870+I3870)</f>
        <v/>
      </c>
      <c r="K3870" s="14" t="n"/>
      <c r="L3870" s="14" t="n"/>
      <c r="M3870" s="14" t="n"/>
      <c r="N3870" s="14" t="n"/>
      <c r="O3870" s="20">
        <f>IF(A3870="","",SUMPRODUCT((A3870&gt;=Setup!$C$19:$C$30)*(A3870&lt;=Setup!$D$19:$D$30)*Setup!$A$19:$A$30))</f>
        <v/>
      </c>
      <c r="P3870" s="34">
        <f>IF(A3870="","",IF(OR(F3870="Standard domestic 15% (Box 7)",F3870="Import - VAT paid at customs (Box 8)",F3870="Import - Reverse charge (Box 9)"),ROUND(H3870*Setup!$B$9,2),0))</f>
        <v/>
      </c>
      <c r="Q3870" s="34">
        <f>IF(A3870="","",I3870-P3870)</f>
        <v/>
      </c>
      <c r="R3870" s="34">
        <f>IF(A3870="","",IF(L3870="Yes",I3870,0))</f>
        <v/>
      </c>
      <c r="S3870" s="34">
        <f>IF(A3870="","",IF(AND(L3870="Yes",K3870="Yes",NOT(ISNUMBER(SEARCH("blocked",G3870))),OR(F3870="Standard domestic 15% (Box 7)",F3870="Import - VAT paid at customs (Box 8)",F3870="Import - Reverse charge (Box 9)"),OR(F3870&lt;&gt;"Standard domestic 15% (Box 7)",AND(LEN(D3870)=15,LEFT(D3870,1)="3",RIGHT(D3870,1)="3",ISNUMBER(--D3870)))),I3870,0))</f>
        <v/>
      </c>
      <c r="T3870" s="34">
        <f>IF(A3870="","",R3870-S3870)</f>
        <v/>
      </c>
      <c r="U3870" s="23">
        <f>IF(A3870="","",IF(O3870=0,"Outside audit periods; ","")&amp;IF(F3870="","No VAT category; ","")&amp;IF(ABS(Q3870)&gt;Setup!$B$10,"VAT ≠ 15% × net; ","")&amp;IF(AND(F3870="Standard domestic 15% (Box 7)",NOT(AND(LEN(D3870)=15,LEFT(D3870,1)="3",RIGHT(D3870,1)="3",ISNUMBER(--D3870)))),"Invalid/missing supplier VAT no; ","")&amp;IF(AND(L3870="Yes",K3870&lt;&gt;"Yes"),"VAT claimed without valid tax invoice; ","")&amp;IF(AND(L3870="Yes",ISNUMBER(SEARCH("blocked",G3870))),"Blocked input VAT claimed; ","")&amp;IF(AND(F3870="Import - VAT paid at customs (Box 8)",M3870=""),"Customs declaration no missing; ","")&amp;IF(AND(F3870="Import - Reverse charge (Box 9)",E3870="Saudi Arabia"),"RCM used for a local supplier; ","")&amp;IF(AND(L3870="Yes",NOT(OR(F3870="Standard domestic 15% (Box 7)",F3870="Import - VAT paid at customs (Box 8)",F3870="Import - Reverse charge (Box 9)"))),"VAT claimed on non-taxable category; ",""))</f>
        <v/>
      </c>
    </row>
    <row r="3871">
      <c r="A3871" s="17" t="n"/>
      <c r="B3871" s="14" t="n"/>
      <c r="C3871" s="14" t="n"/>
      <c r="D3871" s="16" t="n"/>
      <c r="E3871" s="14" t="n"/>
      <c r="F3871" s="14" t="n"/>
      <c r="G3871" s="14" t="n"/>
      <c r="H3871" s="19" t="n"/>
      <c r="I3871" s="19" t="n"/>
      <c r="J3871" s="34">
        <f>IF(A3871="","",H3871+I3871)</f>
        <v/>
      </c>
      <c r="K3871" s="14" t="n"/>
      <c r="L3871" s="14" t="n"/>
      <c r="M3871" s="14" t="n"/>
      <c r="N3871" s="14" t="n"/>
      <c r="O3871" s="20">
        <f>IF(A3871="","",SUMPRODUCT((A3871&gt;=Setup!$C$19:$C$30)*(A3871&lt;=Setup!$D$19:$D$30)*Setup!$A$19:$A$30))</f>
        <v/>
      </c>
      <c r="P3871" s="34">
        <f>IF(A3871="","",IF(OR(F3871="Standard domestic 15% (Box 7)",F3871="Import - VAT paid at customs (Box 8)",F3871="Import - Reverse charge (Box 9)"),ROUND(H3871*Setup!$B$9,2),0))</f>
        <v/>
      </c>
      <c r="Q3871" s="34">
        <f>IF(A3871="","",I3871-P3871)</f>
        <v/>
      </c>
      <c r="R3871" s="34">
        <f>IF(A3871="","",IF(L3871="Yes",I3871,0))</f>
        <v/>
      </c>
      <c r="S3871" s="34">
        <f>IF(A3871="","",IF(AND(L3871="Yes",K3871="Yes",NOT(ISNUMBER(SEARCH("blocked",G3871))),OR(F3871="Standard domestic 15% (Box 7)",F3871="Import - VAT paid at customs (Box 8)",F3871="Import - Reverse charge (Box 9)"),OR(F3871&lt;&gt;"Standard domestic 15% (Box 7)",AND(LEN(D3871)=15,LEFT(D3871,1)="3",RIGHT(D3871,1)="3",ISNUMBER(--D3871)))),I3871,0))</f>
        <v/>
      </c>
      <c r="T3871" s="34">
        <f>IF(A3871="","",R3871-S3871)</f>
        <v/>
      </c>
      <c r="U3871" s="23">
        <f>IF(A3871="","",IF(O3871=0,"Outside audit periods; ","")&amp;IF(F3871="","No VAT category; ","")&amp;IF(ABS(Q3871)&gt;Setup!$B$10,"VAT ≠ 15% × net; ","")&amp;IF(AND(F3871="Standard domestic 15% (Box 7)",NOT(AND(LEN(D3871)=15,LEFT(D3871,1)="3",RIGHT(D3871,1)="3",ISNUMBER(--D3871)))),"Invalid/missing supplier VAT no; ","")&amp;IF(AND(L3871="Yes",K3871&lt;&gt;"Yes"),"VAT claimed without valid tax invoice; ","")&amp;IF(AND(L3871="Yes",ISNUMBER(SEARCH("blocked",G3871))),"Blocked input VAT claimed; ","")&amp;IF(AND(F3871="Import - VAT paid at customs (Box 8)",M3871=""),"Customs declaration no missing; ","")&amp;IF(AND(F3871="Import - Reverse charge (Box 9)",E3871="Saudi Arabia"),"RCM used for a local supplier; ","")&amp;IF(AND(L3871="Yes",NOT(OR(F3871="Standard domestic 15% (Box 7)",F3871="Import - VAT paid at customs (Box 8)",F3871="Import - Reverse charge (Box 9)"))),"VAT claimed on non-taxable category; ",""))</f>
        <v/>
      </c>
    </row>
    <row r="3872">
      <c r="A3872" s="17" t="n"/>
      <c r="B3872" s="14" t="n"/>
      <c r="C3872" s="14" t="n"/>
      <c r="D3872" s="16" t="n"/>
      <c r="E3872" s="14" t="n"/>
      <c r="F3872" s="14" t="n"/>
      <c r="G3872" s="14" t="n"/>
      <c r="H3872" s="19" t="n"/>
      <c r="I3872" s="19" t="n"/>
      <c r="J3872" s="34">
        <f>IF(A3872="","",H3872+I3872)</f>
        <v/>
      </c>
      <c r="K3872" s="14" t="n"/>
      <c r="L3872" s="14" t="n"/>
      <c r="M3872" s="14" t="n"/>
      <c r="N3872" s="14" t="n"/>
      <c r="O3872" s="20">
        <f>IF(A3872="","",SUMPRODUCT((A3872&gt;=Setup!$C$19:$C$30)*(A3872&lt;=Setup!$D$19:$D$30)*Setup!$A$19:$A$30))</f>
        <v/>
      </c>
      <c r="P3872" s="34">
        <f>IF(A3872="","",IF(OR(F3872="Standard domestic 15% (Box 7)",F3872="Import - VAT paid at customs (Box 8)",F3872="Import - Reverse charge (Box 9)"),ROUND(H3872*Setup!$B$9,2),0))</f>
        <v/>
      </c>
      <c r="Q3872" s="34">
        <f>IF(A3872="","",I3872-P3872)</f>
        <v/>
      </c>
      <c r="R3872" s="34">
        <f>IF(A3872="","",IF(L3872="Yes",I3872,0))</f>
        <v/>
      </c>
      <c r="S3872" s="34">
        <f>IF(A3872="","",IF(AND(L3872="Yes",K3872="Yes",NOT(ISNUMBER(SEARCH("blocked",G3872))),OR(F3872="Standard domestic 15% (Box 7)",F3872="Import - VAT paid at customs (Box 8)",F3872="Import - Reverse charge (Box 9)"),OR(F3872&lt;&gt;"Standard domestic 15% (Box 7)",AND(LEN(D3872)=15,LEFT(D3872,1)="3",RIGHT(D3872,1)="3",ISNUMBER(--D3872)))),I3872,0))</f>
        <v/>
      </c>
      <c r="T3872" s="34">
        <f>IF(A3872="","",R3872-S3872)</f>
        <v/>
      </c>
      <c r="U3872" s="23">
        <f>IF(A3872="","",IF(O3872=0,"Outside audit periods; ","")&amp;IF(F3872="","No VAT category; ","")&amp;IF(ABS(Q3872)&gt;Setup!$B$10,"VAT ≠ 15% × net; ","")&amp;IF(AND(F3872="Standard domestic 15% (Box 7)",NOT(AND(LEN(D3872)=15,LEFT(D3872,1)="3",RIGHT(D3872,1)="3",ISNUMBER(--D3872)))),"Invalid/missing supplier VAT no; ","")&amp;IF(AND(L3872="Yes",K3872&lt;&gt;"Yes"),"VAT claimed without valid tax invoice; ","")&amp;IF(AND(L3872="Yes",ISNUMBER(SEARCH("blocked",G3872))),"Blocked input VAT claimed; ","")&amp;IF(AND(F3872="Import - VAT paid at customs (Box 8)",M3872=""),"Customs declaration no missing; ","")&amp;IF(AND(F3872="Import - Reverse charge (Box 9)",E3872="Saudi Arabia"),"RCM used for a local supplier; ","")&amp;IF(AND(L3872="Yes",NOT(OR(F3872="Standard domestic 15% (Box 7)",F3872="Import - VAT paid at customs (Box 8)",F3872="Import - Reverse charge (Box 9)"))),"VAT claimed on non-taxable category; ",""))</f>
        <v/>
      </c>
    </row>
    <row r="3873">
      <c r="A3873" s="17" t="n"/>
      <c r="B3873" s="14" t="n"/>
      <c r="C3873" s="14" t="n"/>
      <c r="D3873" s="16" t="n"/>
      <c r="E3873" s="14" t="n"/>
      <c r="F3873" s="14" t="n"/>
      <c r="G3873" s="14" t="n"/>
      <c r="H3873" s="19" t="n"/>
      <c r="I3873" s="19" t="n"/>
      <c r="J3873" s="34">
        <f>IF(A3873="","",H3873+I3873)</f>
        <v/>
      </c>
      <c r="K3873" s="14" t="n"/>
      <c r="L3873" s="14" t="n"/>
      <c r="M3873" s="14" t="n"/>
      <c r="N3873" s="14" t="n"/>
      <c r="O3873" s="20">
        <f>IF(A3873="","",SUMPRODUCT((A3873&gt;=Setup!$C$19:$C$30)*(A3873&lt;=Setup!$D$19:$D$30)*Setup!$A$19:$A$30))</f>
        <v/>
      </c>
      <c r="P3873" s="34">
        <f>IF(A3873="","",IF(OR(F3873="Standard domestic 15% (Box 7)",F3873="Import - VAT paid at customs (Box 8)",F3873="Import - Reverse charge (Box 9)"),ROUND(H3873*Setup!$B$9,2),0))</f>
        <v/>
      </c>
      <c r="Q3873" s="34">
        <f>IF(A3873="","",I3873-P3873)</f>
        <v/>
      </c>
      <c r="R3873" s="34">
        <f>IF(A3873="","",IF(L3873="Yes",I3873,0))</f>
        <v/>
      </c>
      <c r="S3873" s="34">
        <f>IF(A3873="","",IF(AND(L3873="Yes",K3873="Yes",NOT(ISNUMBER(SEARCH("blocked",G3873))),OR(F3873="Standard domestic 15% (Box 7)",F3873="Import - VAT paid at customs (Box 8)",F3873="Import - Reverse charge (Box 9)"),OR(F3873&lt;&gt;"Standard domestic 15% (Box 7)",AND(LEN(D3873)=15,LEFT(D3873,1)="3",RIGHT(D3873,1)="3",ISNUMBER(--D3873)))),I3873,0))</f>
        <v/>
      </c>
      <c r="T3873" s="34">
        <f>IF(A3873="","",R3873-S3873)</f>
        <v/>
      </c>
      <c r="U3873" s="23">
        <f>IF(A3873="","",IF(O3873=0,"Outside audit periods; ","")&amp;IF(F3873="","No VAT category; ","")&amp;IF(ABS(Q3873)&gt;Setup!$B$10,"VAT ≠ 15% × net; ","")&amp;IF(AND(F3873="Standard domestic 15% (Box 7)",NOT(AND(LEN(D3873)=15,LEFT(D3873,1)="3",RIGHT(D3873,1)="3",ISNUMBER(--D3873)))),"Invalid/missing supplier VAT no; ","")&amp;IF(AND(L3873="Yes",K3873&lt;&gt;"Yes"),"VAT claimed without valid tax invoice; ","")&amp;IF(AND(L3873="Yes",ISNUMBER(SEARCH("blocked",G3873))),"Blocked input VAT claimed; ","")&amp;IF(AND(F3873="Import - VAT paid at customs (Box 8)",M3873=""),"Customs declaration no missing; ","")&amp;IF(AND(F3873="Import - Reverse charge (Box 9)",E3873="Saudi Arabia"),"RCM used for a local supplier; ","")&amp;IF(AND(L3873="Yes",NOT(OR(F3873="Standard domestic 15% (Box 7)",F3873="Import - VAT paid at customs (Box 8)",F3873="Import - Reverse charge (Box 9)"))),"VAT claimed on non-taxable category; ",""))</f>
        <v/>
      </c>
    </row>
    <row r="3874">
      <c r="A3874" s="17" t="n"/>
      <c r="B3874" s="14" t="n"/>
      <c r="C3874" s="14" t="n"/>
      <c r="D3874" s="16" t="n"/>
      <c r="E3874" s="14" t="n"/>
      <c r="F3874" s="14" t="n"/>
      <c r="G3874" s="14" t="n"/>
      <c r="H3874" s="19" t="n"/>
      <c r="I3874" s="19" t="n"/>
      <c r="J3874" s="34">
        <f>IF(A3874="","",H3874+I3874)</f>
        <v/>
      </c>
      <c r="K3874" s="14" t="n"/>
      <c r="L3874" s="14" t="n"/>
      <c r="M3874" s="14" t="n"/>
      <c r="N3874" s="14" t="n"/>
      <c r="O3874" s="20">
        <f>IF(A3874="","",SUMPRODUCT((A3874&gt;=Setup!$C$19:$C$30)*(A3874&lt;=Setup!$D$19:$D$30)*Setup!$A$19:$A$30))</f>
        <v/>
      </c>
      <c r="P3874" s="34">
        <f>IF(A3874="","",IF(OR(F3874="Standard domestic 15% (Box 7)",F3874="Import - VAT paid at customs (Box 8)",F3874="Import - Reverse charge (Box 9)"),ROUND(H3874*Setup!$B$9,2),0))</f>
        <v/>
      </c>
      <c r="Q3874" s="34">
        <f>IF(A3874="","",I3874-P3874)</f>
        <v/>
      </c>
      <c r="R3874" s="34">
        <f>IF(A3874="","",IF(L3874="Yes",I3874,0))</f>
        <v/>
      </c>
      <c r="S3874" s="34">
        <f>IF(A3874="","",IF(AND(L3874="Yes",K3874="Yes",NOT(ISNUMBER(SEARCH("blocked",G3874))),OR(F3874="Standard domestic 15% (Box 7)",F3874="Import - VAT paid at customs (Box 8)",F3874="Import - Reverse charge (Box 9)"),OR(F3874&lt;&gt;"Standard domestic 15% (Box 7)",AND(LEN(D3874)=15,LEFT(D3874,1)="3",RIGHT(D3874,1)="3",ISNUMBER(--D3874)))),I3874,0))</f>
        <v/>
      </c>
      <c r="T3874" s="34">
        <f>IF(A3874="","",R3874-S3874)</f>
        <v/>
      </c>
      <c r="U3874" s="23">
        <f>IF(A3874="","",IF(O3874=0,"Outside audit periods; ","")&amp;IF(F3874="","No VAT category; ","")&amp;IF(ABS(Q3874)&gt;Setup!$B$10,"VAT ≠ 15% × net; ","")&amp;IF(AND(F3874="Standard domestic 15% (Box 7)",NOT(AND(LEN(D3874)=15,LEFT(D3874,1)="3",RIGHT(D3874,1)="3",ISNUMBER(--D3874)))),"Invalid/missing supplier VAT no; ","")&amp;IF(AND(L3874="Yes",K3874&lt;&gt;"Yes"),"VAT claimed without valid tax invoice; ","")&amp;IF(AND(L3874="Yes",ISNUMBER(SEARCH("blocked",G3874))),"Blocked input VAT claimed; ","")&amp;IF(AND(F3874="Import - VAT paid at customs (Box 8)",M3874=""),"Customs declaration no missing; ","")&amp;IF(AND(F3874="Import - Reverse charge (Box 9)",E3874="Saudi Arabia"),"RCM used for a local supplier; ","")&amp;IF(AND(L3874="Yes",NOT(OR(F3874="Standard domestic 15% (Box 7)",F3874="Import - VAT paid at customs (Box 8)",F3874="Import - Reverse charge (Box 9)"))),"VAT claimed on non-taxable category; ",""))</f>
        <v/>
      </c>
    </row>
    <row r="3875">
      <c r="A3875" s="17" t="n"/>
      <c r="B3875" s="14" t="n"/>
      <c r="C3875" s="14" t="n"/>
      <c r="D3875" s="16" t="n"/>
      <c r="E3875" s="14" t="n"/>
      <c r="F3875" s="14" t="n"/>
      <c r="G3875" s="14" t="n"/>
      <c r="H3875" s="19" t="n"/>
      <c r="I3875" s="19" t="n"/>
      <c r="J3875" s="34">
        <f>IF(A3875="","",H3875+I3875)</f>
        <v/>
      </c>
      <c r="K3875" s="14" t="n"/>
      <c r="L3875" s="14" t="n"/>
      <c r="M3875" s="14" t="n"/>
      <c r="N3875" s="14" t="n"/>
      <c r="O3875" s="20">
        <f>IF(A3875="","",SUMPRODUCT((A3875&gt;=Setup!$C$19:$C$30)*(A3875&lt;=Setup!$D$19:$D$30)*Setup!$A$19:$A$30))</f>
        <v/>
      </c>
      <c r="P3875" s="34">
        <f>IF(A3875="","",IF(OR(F3875="Standard domestic 15% (Box 7)",F3875="Import - VAT paid at customs (Box 8)",F3875="Import - Reverse charge (Box 9)"),ROUND(H3875*Setup!$B$9,2),0))</f>
        <v/>
      </c>
      <c r="Q3875" s="34">
        <f>IF(A3875="","",I3875-P3875)</f>
        <v/>
      </c>
      <c r="R3875" s="34">
        <f>IF(A3875="","",IF(L3875="Yes",I3875,0))</f>
        <v/>
      </c>
      <c r="S3875" s="34">
        <f>IF(A3875="","",IF(AND(L3875="Yes",K3875="Yes",NOT(ISNUMBER(SEARCH("blocked",G3875))),OR(F3875="Standard domestic 15% (Box 7)",F3875="Import - VAT paid at customs (Box 8)",F3875="Import - Reverse charge (Box 9)"),OR(F3875&lt;&gt;"Standard domestic 15% (Box 7)",AND(LEN(D3875)=15,LEFT(D3875,1)="3",RIGHT(D3875,1)="3",ISNUMBER(--D3875)))),I3875,0))</f>
        <v/>
      </c>
      <c r="T3875" s="34">
        <f>IF(A3875="","",R3875-S3875)</f>
        <v/>
      </c>
      <c r="U3875" s="23">
        <f>IF(A3875="","",IF(O3875=0,"Outside audit periods; ","")&amp;IF(F3875="","No VAT category; ","")&amp;IF(ABS(Q3875)&gt;Setup!$B$10,"VAT ≠ 15% × net; ","")&amp;IF(AND(F3875="Standard domestic 15% (Box 7)",NOT(AND(LEN(D3875)=15,LEFT(D3875,1)="3",RIGHT(D3875,1)="3",ISNUMBER(--D3875)))),"Invalid/missing supplier VAT no; ","")&amp;IF(AND(L3875="Yes",K3875&lt;&gt;"Yes"),"VAT claimed without valid tax invoice; ","")&amp;IF(AND(L3875="Yes",ISNUMBER(SEARCH("blocked",G3875))),"Blocked input VAT claimed; ","")&amp;IF(AND(F3875="Import - VAT paid at customs (Box 8)",M3875=""),"Customs declaration no missing; ","")&amp;IF(AND(F3875="Import - Reverse charge (Box 9)",E3875="Saudi Arabia"),"RCM used for a local supplier; ","")&amp;IF(AND(L3875="Yes",NOT(OR(F3875="Standard domestic 15% (Box 7)",F3875="Import - VAT paid at customs (Box 8)",F3875="Import - Reverse charge (Box 9)"))),"VAT claimed on non-taxable category; ",""))</f>
        <v/>
      </c>
    </row>
    <row r="3876">
      <c r="A3876" s="17" t="n"/>
      <c r="B3876" s="14" t="n"/>
      <c r="C3876" s="14" t="n"/>
      <c r="D3876" s="16" t="n"/>
      <c r="E3876" s="14" t="n"/>
      <c r="F3876" s="14" t="n"/>
      <c r="G3876" s="14" t="n"/>
      <c r="H3876" s="19" t="n"/>
      <c r="I3876" s="19" t="n"/>
      <c r="J3876" s="34">
        <f>IF(A3876="","",H3876+I3876)</f>
        <v/>
      </c>
      <c r="K3876" s="14" t="n"/>
      <c r="L3876" s="14" t="n"/>
      <c r="M3876" s="14" t="n"/>
      <c r="N3876" s="14" t="n"/>
      <c r="O3876" s="20">
        <f>IF(A3876="","",SUMPRODUCT((A3876&gt;=Setup!$C$19:$C$30)*(A3876&lt;=Setup!$D$19:$D$30)*Setup!$A$19:$A$30))</f>
        <v/>
      </c>
      <c r="P3876" s="34">
        <f>IF(A3876="","",IF(OR(F3876="Standard domestic 15% (Box 7)",F3876="Import - VAT paid at customs (Box 8)",F3876="Import - Reverse charge (Box 9)"),ROUND(H3876*Setup!$B$9,2),0))</f>
        <v/>
      </c>
      <c r="Q3876" s="34">
        <f>IF(A3876="","",I3876-P3876)</f>
        <v/>
      </c>
      <c r="R3876" s="34">
        <f>IF(A3876="","",IF(L3876="Yes",I3876,0))</f>
        <v/>
      </c>
      <c r="S3876" s="34">
        <f>IF(A3876="","",IF(AND(L3876="Yes",K3876="Yes",NOT(ISNUMBER(SEARCH("blocked",G3876))),OR(F3876="Standard domestic 15% (Box 7)",F3876="Import - VAT paid at customs (Box 8)",F3876="Import - Reverse charge (Box 9)"),OR(F3876&lt;&gt;"Standard domestic 15% (Box 7)",AND(LEN(D3876)=15,LEFT(D3876,1)="3",RIGHT(D3876,1)="3",ISNUMBER(--D3876)))),I3876,0))</f>
        <v/>
      </c>
      <c r="T3876" s="34">
        <f>IF(A3876="","",R3876-S3876)</f>
        <v/>
      </c>
      <c r="U3876" s="23">
        <f>IF(A3876="","",IF(O3876=0,"Outside audit periods; ","")&amp;IF(F3876="","No VAT category; ","")&amp;IF(ABS(Q3876)&gt;Setup!$B$10,"VAT ≠ 15% × net; ","")&amp;IF(AND(F3876="Standard domestic 15% (Box 7)",NOT(AND(LEN(D3876)=15,LEFT(D3876,1)="3",RIGHT(D3876,1)="3",ISNUMBER(--D3876)))),"Invalid/missing supplier VAT no; ","")&amp;IF(AND(L3876="Yes",K3876&lt;&gt;"Yes"),"VAT claimed without valid tax invoice; ","")&amp;IF(AND(L3876="Yes",ISNUMBER(SEARCH("blocked",G3876))),"Blocked input VAT claimed; ","")&amp;IF(AND(F3876="Import - VAT paid at customs (Box 8)",M3876=""),"Customs declaration no missing; ","")&amp;IF(AND(F3876="Import - Reverse charge (Box 9)",E3876="Saudi Arabia"),"RCM used for a local supplier; ","")&amp;IF(AND(L3876="Yes",NOT(OR(F3876="Standard domestic 15% (Box 7)",F3876="Import - VAT paid at customs (Box 8)",F3876="Import - Reverse charge (Box 9)"))),"VAT claimed on non-taxable category; ",""))</f>
        <v/>
      </c>
    </row>
    <row r="3877">
      <c r="A3877" s="17" t="n"/>
      <c r="B3877" s="14" t="n"/>
      <c r="C3877" s="14" t="n"/>
      <c r="D3877" s="16" t="n"/>
      <c r="E3877" s="14" t="n"/>
      <c r="F3877" s="14" t="n"/>
      <c r="G3877" s="14" t="n"/>
      <c r="H3877" s="19" t="n"/>
      <c r="I3877" s="19" t="n"/>
      <c r="J3877" s="34">
        <f>IF(A3877="","",H3877+I3877)</f>
        <v/>
      </c>
      <c r="K3877" s="14" t="n"/>
      <c r="L3877" s="14" t="n"/>
      <c r="M3877" s="14" t="n"/>
      <c r="N3877" s="14" t="n"/>
      <c r="O3877" s="20">
        <f>IF(A3877="","",SUMPRODUCT((A3877&gt;=Setup!$C$19:$C$30)*(A3877&lt;=Setup!$D$19:$D$30)*Setup!$A$19:$A$30))</f>
        <v/>
      </c>
      <c r="P3877" s="34">
        <f>IF(A3877="","",IF(OR(F3877="Standard domestic 15% (Box 7)",F3877="Import - VAT paid at customs (Box 8)",F3877="Import - Reverse charge (Box 9)"),ROUND(H3877*Setup!$B$9,2),0))</f>
        <v/>
      </c>
      <c r="Q3877" s="34">
        <f>IF(A3877="","",I3877-P3877)</f>
        <v/>
      </c>
      <c r="R3877" s="34">
        <f>IF(A3877="","",IF(L3877="Yes",I3877,0))</f>
        <v/>
      </c>
      <c r="S3877" s="34">
        <f>IF(A3877="","",IF(AND(L3877="Yes",K3877="Yes",NOT(ISNUMBER(SEARCH("blocked",G3877))),OR(F3877="Standard domestic 15% (Box 7)",F3877="Import - VAT paid at customs (Box 8)",F3877="Import - Reverse charge (Box 9)"),OR(F3877&lt;&gt;"Standard domestic 15% (Box 7)",AND(LEN(D3877)=15,LEFT(D3877,1)="3",RIGHT(D3877,1)="3",ISNUMBER(--D3877)))),I3877,0))</f>
        <v/>
      </c>
      <c r="T3877" s="34">
        <f>IF(A3877="","",R3877-S3877)</f>
        <v/>
      </c>
      <c r="U3877" s="23">
        <f>IF(A3877="","",IF(O3877=0,"Outside audit periods; ","")&amp;IF(F3877="","No VAT category; ","")&amp;IF(ABS(Q3877)&gt;Setup!$B$10,"VAT ≠ 15% × net; ","")&amp;IF(AND(F3877="Standard domestic 15% (Box 7)",NOT(AND(LEN(D3877)=15,LEFT(D3877,1)="3",RIGHT(D3877,1)="3",ISNUMBER(--D3877)))),"Invalid/missing supplier VAT no; ","")&amp;IF(AND(L3877="Yes",K3877&lt;&gt;"Yes"),"VAT claimed without valid tax invoice; ","")&amp;IF(AND(L3877="Yes",ISNUMBER(SEARCH("blocked",G3877))),"Blocked input VAT claimed; ","")&amp;IF(AND(F3877="Import - VAT paid at customs (Box 8)",M3877=""),"Customs declaration no missing; ","")&amp;IF(AND(F3877="Import - Reverse charge (Box 9)",E3877="Saudi Arabia"),"RCM used for a local supplier; ","")&amp;IF(AND(L3877="Yes",NOT(OR(F3877="Standard domestic 15% (Box 7)",F3877="Import - VAT paid at customs (Box 8)",F3877="Import - Reverse charge (Box 9)"))),"VAT claimed on non-taxable category; ",""))</f>
        <v/>
      </c>
    </row>
    <row r="3878">
      <c r="A3878" s="17" t="n"/>
      <c r="B3878" s="14" t="n"/>
      <c r="C3878" s="14" t="n"/>
      <c r="D3878" s="16" t="n"/>
      <c r="E3878" s="14" t="n"/>
      <c r="F3878" s="14" t="n"/>
      <c r="G3878" s="14" t="n"/>
      <c r="H3878" s="19" t="n"/>
      <c r="I3878" s="19" t="n"/>
      <c r="J3878" s="34">
        <f>IF(A3878="","",H3878+I3878)</f>
        <v/>
      </c>
      <c r="K3878" s="14" t="n"/>
      <c r="L3878" s="14" t="n"/>
      <c r="M3878" s="14" t="n"/>
      <c r="N3878" s="14" t="n"/>
      <c r="O3878" s="20">
        <f>IF(A3878="","",SUMPRODUCT((A3878&gt;=Setup!$C$19:$C$30)*(A3878&lt;=Setup!$D$19:$D$30)*Setup!$A$19:$A$30))</f>
        <v/>
      </c>
      <c r="P3878" s="34">
        <f>IF(A3878="","",IF(OR(F3878="Standard domestic 15% (Box 7)",F3878="Import - VAT paid at customs (Box 8)",F3878="Import - Reverse charge (Box 9)"),ROUND(H3878*Setup!$B$9,2),0))</f>
        <v/>
      </c>
      <c r="Q3878" s="34">
        <f>IF(A3878="","",I3878-P3878)</f>
        <v/>
      </c>
      <c r="R3878" s="34">
        <f>IF(A3878="","",IF(L3878="Yes",I3878,0))</f>
        <v/>
      </c>
      <c r="S3878" s="34">
        <f>IF(A3878="","",IF(AND(L3878="Yes",K3878="Yes",NOT(ISNUMBER(SEARCH("blocked",G3878))),OR(F3878="Standard domestic 15% (Box 7)",F3878="Import - VAT paid at customs (Box 8)",F3878="Import - Reverse charge (Box 9)"),OR(F3878&lt;&gt;"Standard domestic 15% (Box 7)",AND(LEN(D3878)=15,LEFT(D3878,1)="3",RIGHT(D3878,1)="3",ISNUMBER(--D3878)))),I3878,0))</f>
        <v/>
      </c>
      <c r="T3878" s="34">
        <f>IF(A3878="","",R3878-S3878)</f>
        <v/>
      </c>
      <c r="U3878" s="23">
        <f>IF(A3878="","",IF(O3878=0,"Outside audit periods; ","")&amp;IF(F3878="","No VAT category; ","")&amp;IF(ABS(Q3878)&gt;Setup!$B$10,"VAT ≠ 15% × net; ","")&amp;IF(AND(F3878="Standard domestic 15% (Box 7)",NOT(AND(LEN(D3878)=15,LEFT(D3878,1)="3",RIGHT(D3878,1)="3",ISNUMBER(--D3878)))),"Invalid/missing supplier VAT no; ","")&amp;IF(AND(L3878="Yes",K3878&lt;&gt;"Yes"),"VAT claimed without valid tax invoice; ","")&amp;IF(AND(L3878="Yes",ISNUMBER(SEARCH("blocked",G3878))),"Blocked input VAT claimed; ","")&amp;IF(AND(F3878="Import - VAT paid at customs (Box 8)",M3878=""),"Customs declaration no missing; ","")&amp;IF(AND(F3878="Import - Reverse charge (Box 9)",E3878="Saudi Arabia"),"RCM used for a local supplier; ","")&amp;IF(AND(L3878="Yes",NOT(OR(F3878="Standard domestic 15% (Box 7)",F3878="Import - VAT paid at customs (Box 8)",F3878="Import - Reverse charge (Box 9)"))),"VAT claimed on non-taxable category; ",""))</f>
        <v/>
      </c>
    </row>
    <row r="3879">
      <c r="A3879" s="17" t="n"/>
      <c r="B3879" s="14" t="n"/>
      <c r="C3879" s="14" t="n"/>
      <c r="D3879" s="16" t="n"/>
      <c r="E3879" s="14" t="n"/>
      <c r="F3879" s="14" t="n"/>
      <c r="G3879" s="14" t="n"/>
      <c r="H3879" s="19" t="n"/>
      <c r="I3879" s="19" t="n"/>
      <c r="J3879" s="34">
        <f>IF(A3879="","",H3879+I3879)</f>
        <v/>
      </c>
      <c r="K3879" s="14" t="n"/>
      <c r="L3879" s="14" t="n"/>
      <c r="M3879" s="14" t="n"/>
      <c r="N3879" s="14" t="n"/>
      <c r="O3879" s="20">
        <f>IF(A3879="","",SUMPRODUCT((A3879&gt;=Setup!$C$19:$C$30)*(A3879&lt;=Setup!$D$19:$D$30)*Setup!$A$19:$A$30))</f>
        <v/>
      </c>
      <c r="P3879" s="34">
        <f>IF(A3879="","",IF(OR(F3879="Standard domestic 15% (Box 7)",F3879="Import - VAT paid at customs (Box 8)",F3879="Import - Reverse charge (Box 9)"),ROUND(H3879*Setup!$B$9,2),0))</f>
        <v/>
      </c>
      <c r="Q3879" s="34">
        <f>IF(A3879="","",I3879-P3879)</f>
        <v/>
      </c>
      <c r="R3879" s="34">
        <f>IF(A3879="","",IF(L3879="Yes",I3879,0))</f>
        <v/>
      </c>
      <c r="S3879" s="34">
        <f>IF(A3879="","",IF(AND(L3879="Yes",K3879="Yes",NOT(ISNUMBER(SEARCH("blocked",G3879))),OR(F3879="Standard domestic 15% (Box 7)",F3879="Import - VAT paid at customs (Box 8)",F3879="Import - Reverse charge (Box 9)"),OR(F3879&lt;&gt;"Standard domestic 15% (Box 7)",AND(LEN(D3879)=15,LEFT(D3879,1)="3",RIGHT(D3879,1)="3",ISNUMBER(--D3879)))),I3879,0))</f>
        <v/>
      </c>
      <c r="T3879" s="34">
        <f>IF(A3879="","",R3879-S3879)</f>
        <v/>
      </c>
      <c r="U3879" s="23">
        <f>IF(A3879="","",IF(O3879=0,"Outside audit periods; ","")&amp;IF(F3879="","No VAT category; ","")&amp;IF(ABS(Q3879)&gt;Setup!$B$10,"VAT ≠ 15% × net; ","")&amp;IF(AND(F3879="Standard domestic 15% (Box 7)",NOT(AND(LEN(D3879)=15,LEFT(D3879,1)="3",RIGHT(D3879,1)="3",ISNUMBER(--D3879)))),"Invalid/missing supplier VAT no; ","")&amp;IF(AND(L3879="Yes",K3879&lt;&gt;"Yes"),"VAT claimed without valid tax invoice; ","")&amp;IF(AND(L3879="Yes",ISNUMBER(SEARCH("blocked",G3879))),"Blocked input VAT claimed; ","")&amp;IF(AND(F3879="Import - VAT paid at customs (Box 8)",M3879=""),"Customs declaration no missing; ","")&amp;IF(AND(F3879="Import - Reverse charge (Box 9)",E3879="Saudi Arabia"),"RCM used for a local supplier; ","")&amp;IF(AND(L3879="Yes",NOT(OR(F3879="Standard domestic 15% (Box 7)",F3879="Import - VAT paid at customs (Box 8)",F3879="Import - Reverse charge (Box 9)"))),"VAT claimed on non-taxable category; ",""))</f>
        <v/>
      </c>
    </row>
    <row r="3880">
      <c r="A3880" s="17" t="n"/>
      <c r="B3880" s="14" t="n"/>
      <c r="C3880" s="14" t="n"/>
      <c r="D3880" s="16" t="n"/>
      <c r="E3880" s="14" t="n"/>
      <c r="F3880" s="14" t="n"/>
      <c r="G3880" s="14" t="n"/>
      <c r="H3880" s="19" t="n"/>
      <c r="I3880" s="19" t="n"/>
      <c r="J3880" s="34">
        <f>IF(A3880="","",H3880+I3880)</f>
        <v/>
      </c>
      <c r="K3880" s="14" t="n"/>
      <c r="L3880" s="14" t="n"/>
      <c r="M3880" s="14" t="n"/>
      <c r="N3880" s="14" t="n"/>
      <c r="O3880" s="20">
        <f>IF(A3880="","",SUMPRODUCT((A3880&gt;=Setup!$C$19:$C$30)*(A3880&lt;=Setup!$D$19:$D$30)*Setup!$A$19:$A$30))</f>
        <v/>
      </c>
      <c r="P3880" s="34">
        <f>IF(A3880="","",IF(OR(F3880="Standard domestic 15% (Box 7)",F3880="Import - VAT paid at customs (Box 8)",F3880="Import - Reverse charge (Box 9)"),ROUND(H3880*Setup!$B$9,2),0))</f>
        <v/>
      </c>
      <c r="Q3880" s="34">
        <f>IF(A3880="","",I3880-P3880)</f>
        <v/>
      </c>
      <c r="R3880" s="34">
        <f>IF(A3880="","",IF(L3880="Yes",I3880,0))</f>
        <v/>
      </c>
      <c r="S3880" s="34">
        <f>IF(A3880="","",IF(AND(L3880="Yes",K3880="Yes",NOT(ISNUMBER(SEARCH("blocked",G3880))),OR(F3880="Standard domestic 15% (Box 7)",F3880="Import - VAT paid at customs (Box 8)",F3880="Import - Reverse charge (Box 9)"),OR(F3880&lt;&gt;"Standard domestic 15% (Box 7)",AND(LEN(D3880)=15,LEFT(D3880,1)="3",RIGHT(D3880,1)="3",ISNUMBER(--D3880)))),I3880,0))</f>
        <v/>
      </c>
      <c r="T3880" s="34">
        <f>IF(A3880="","",R3880-S3880)</f>
        <v/>
      </c>
      <c r="U3880" s="23">
        <f>IF(A3880="","",IF(O3880=0,"Outside audit periods; ","")&amp;IF(F3880="","No VAT category; ","")&amp;IF(ABS(Q3880)&gt;Setup!$B$10,"VAT ≠ 15% × net; ","")&amp;IF(AND(F3880="Standard domestic 15% (Box 7)",NOT(AND(LEN(D3880)=15,LEFT(D3880,1)="3",RIGHT(D3880,1)="3",ISNUMBER(--D3880)))),"Invalid/missing supplier VAT no; ","")&amp;IF(AND(L3880="Yes",K3880&lt;&gt;"Yes"),"VAT claimed without valid tax invoice; ","")&amp;IF(AND(L3880="Yes",ISNUMBER(SEARCH("blocked",G3880))),"Blocked input VAT claimed; ","")&amp;IF(AND(F3880="Import - VAT paid at customs (Box 8)",M3880=""),"Customs declaration no missing; ","")&amp;IF(AND(F3880="Import - Reverse charge (Box 9)",E3880="Saudi Arabia"),"RCM used for a local supplier; ","")&amp;IF(AND(L3880="Yes",NOT(OR(F3880="Standard domestic 15% (Box 7)",F3880="Import - VAT paid at customs (Box 8)",F3880="Import - Reverse charge (Box 9)"))),"VAT claimed on non-taxable category; ",""))</f>
        <v/>
      </c>
    </row>
    <row r="3881">
      <c r="A3881" s="17" t="n"/>
      <c r="B3881" s="14" t="n"/>
      <c r="C3881" s="14" t="n"/>
      <c r="D3881" s="16" t="n"/>
      <c r="E3881" s="14" t="n"/>
      <c r="F3881" s="14" t="n"/>
      <c r="G3881" s="14" t="n"/>
      <c r="H3881" s="19" t="n"/>
      <c r="I3881" s="19" t="n"/>
      <c r="J3881" s="34">
        <f>IF(A3881="","",H3881+I3881)</f>
        <v/>
      </c>
      <c r="K3881" s="14" t="n"/>
      <c r="L3881" s="14" t="n"/>
      <c r="M3881" s="14" t="n"/>
      <c r="N3881" s="14" t="n"/>
      <c r="O3881" s="20">
        <f>IF(A3881="","",SUMPRODUCT((A3881&gt;=Setup!$C$19:$C$30)*(A3881&lt;=Setup!$D$19:$D$30)*Setup!$A$19:$A$30))</f>
        <v/>
      </c>
      <c r="P3881" s="34">
        <f>IF(A3881="","",IF(OR(F3881="Standard domestic 15% (Box 7)",F3881="Import - VAT paid at customs (Box 8)",F3881="Import - Reverse charge (Box 9)"),ROUND(H3881*Setup!$B$9,2),0))</f>
        <v/>
      </c>
      <c r="Q3881" s="34">
        <f>IF(A3881="","",I3881-P3881)</f>
        <v/>
      </c>
      <c r="R3881" s="34">
        <f>IF(A3881="","",IF(L3881="Yes",I3881,0))</f>
        <v/>
      </c>
      <c r="S3881" s="34">
        <f>IF(A3881="","",IF(AND(L3881="Yes",K3881="Yes",NOT(ISNUMBER(SEARCH("blocked",G3881))),OR(F3881="Standard domestic 15% (Box 7)",F3881="Import - VAT paid at customs (Box 8)",F3881="Import - Reverse charge (Box 9)"),OR(F3881&lt;&gt;"Standard domestic 15% (Box 7)",AND(LEN(D3881)=15,LEFT(D3881,1)="3",RIGHT(D3881,1)="3",ISNUMBER(--D3881)))),I3881,0))</f>
        <v/>
      </c>
      <c r="T3881" s="34">
        <f>IF(A3881="","",R3881-S3881)</f>
        <v/>
      </c>
      <c r="U3881" s="23">
        <f>IF(A3881="","",IF(O3881=0,"Outside audit periods; ","")&amp;IF(F3881="","No VAT category; ","")&amp;IF(ABS(Q3881)&gt;Setup!$B$10,"VAT ≠ 15% × net; ","")&amp;IF(AND(F3881="Standard domestic 15% (Box 7)",NOT(AND(LEN(D3881)=15,LEFT(D3881,1)="3",RIGHT(D3881,1)="3",ISNUMBER(--D3881)))),"Invalid/missing supplier VAT no; ","")&amp;IF(AND(L3881="Yes",K3881&lt;&gt;"Yes"),"VAT claimed without valid tax invoice; ","")&amp;IF(AND(L3881="Yes",ISNUMBER(SEARCH("blocked",G3881))),"Blocked input VAT claimed; ","")&amp;IF(AND(F3881="Import - VAT paid at customs (Box 8)",M3881=""),"Customs declaration no missing; ","")&amp;IF(AND(F3881="Import - Reverse charge (Box 9)",E3881="Saudi Arabia"),"RCM used for a local supplier; ","")&amp;IF(AND(L3881="Yes",NOT(OR(F3881="Standard domestic 15% (Box 7)",F3881="Import - VAT paid at customs (Box 8)",F3881="Import - Reverse charge (Box 9)"))),"VAT claimed on non-taxable category; ",""))</f>
        <v/>
      </c>
    </row>
    <row r="3882">
      <c r="A3882" s="17" t="n"/>
      <c r="B3882" s="14" t="n"/>
      <c r="C3882" s="14" t="n"/>
      <c r="D3882" s="16" t="n"/>
      <c r="E3882" s="14" t="n"/>
      <c r="F3882" s="14" t="n"/>
      <c r="G3882" s="14" t="n"/>
      <c r="H3882" s="19" t="n"/>
      <c r="I3882" s="19" t="n"/>
      <c r="J3882" s="34">
        <f>IF(A3882="","",H3882+I3882)</f>
        <v/>
      </c>
      <c r="K3882" s="14" t="n"/>
      <c r="L3882" s="14" t="n"/>
      <c r="M3882" s="14" t="n"/>
      <c r="N3882" s="14" t="n"/>
      <c r="O3882" s="20">
        <f>IF(A3882="","",SUMPRODUCT((A3882&gt;=Setup!$C$19:$C$30)*(A3882&lt;=Setup!$D$19:$D$30)*Setup!$A$19:$A$30))</f>
        <v/>
      </c>
      <c r="P3882" s="34">
        <f>IF(A3882="","",IF(OR(F3882="Standard domestic 15% (Box 7)",F3882="Import - VAT paid at customs (Box 8)",F3882="Import - Reverse charge (Box 9)"),ROUND(H3882*Setup!$B$9,2),0))</f>
        <v/>
      </c>
      <c r="Q3882" s="34">
        <f>IF(A3882="","",I3882-P3882)</f>
        <v/>
      </c>
      <c r="R3882" s="34">
        <f>IF(A3882="","",IF(L3882="Yes",I3882,0))</f>
        <v/>
      </c>
      <c r="S3882" s="34">
        <f>IF(A3882="","",IF(AND(L3882="Yes",K3882="Yes",NOT(ISNUMBER(SEARCH("blocked",G3882))),OR(F3882="Standard domestic 15% (Box 7)",F3882="Import - VAT paid at customs (Box 8)",F3882="Import - Reverse charge (Box 9)"),OR(F3882&lt;&gt;"Standard domestic 15% (Box 7)",AND(LEN(D3882)=15,LEFT(D3882,1)="3",RIGHT(D3882,1)="3",ISNUMBER(--D3882)))),I3882,0))</f>
        <v/>
      </c>
      <c r="T3882" s="34">
        <f>IF(A3882="","",R3882-S3882)</f>
        <v/>
      </c>
      <c r="U3882" s="23">
        <f>IF(A3882="","",IF(O3882=0,"Outside audit periods; ","")&amp;IF(F3882="","No VAT category; ","")&amp;IF(ABS(Q3882)&gt;Setup!$B$10,"VAT ≠ 15% × net; ","")&amp;IF(AND(F3882="Standard domestic 15% (Box 7)",NOT(AND(LEN(D3882)=15,LEFT(D3882,1)="3",RIGHT(D3882,1)="3",ISNUMBER(--D3882)))),"Invalid/missing supplier VAT no; ","")&amp;IF(AND(L3882="Yes",K3882&lt;&gt;"Yes"),"VAT claimed without valid tax invoice; ","")&amp;IF(AND(L3882="Yes",ISNUMBER(SEARCH("blocked",G3882))),"Blocked input VAT claimed; ","")&amp;IF(AND(F3882="Import - VAT paid at customs (Box 8)",M3882=""),"Customs declaration no missing; ","")&amp;IF(AND(F3882="Import - Reverse charge (Box 9)",E3882="Saudi Arabia"),"RCM used for a local supplier; ","")&amp;IF(AND(L3882="Yes",NOT(OR(F3882="Standard domestic 15% (Box 7)",F3882="Import - VAT paid at customs (Box 8)",F3882="Import - Reverse charge (Box 9)"))),"VAT claimed on non-taxable category; ",""))</f>
        <v/>
      </c>
    </row>
    <row r="3883">
      <c r="A3883" s="17" t="n"/>
      <c r="B3883" s="14" t="n"/>
      <c r="C3883" s="14" t="n"/>
      <c r="D3883" s="16" t="n"/>
      <c r="E3883" s="14" t="n"/>
      <c r="F3883" s="14" t="n"/>
      <c r="G3883" s="14" t="n"/>
      <c r="H3883" s="19" t="n"/>
      <c r="I3883" s="19" t="n"/>
      <c r="J3883" s="34">
        <f>IF(A3883="","",H3883+I3883)</f>
        <v/>
      </c>
      <c r="K3883" s="14" t="n"/>
      <c r="L3883" s="14" t="n"/>
      <c r="M3883" s="14" t="n"/>
      <c r="N3883" s="14" t="n"/>
      <c r="O3883" s="20">
        <f>IF(A3883="","",SUMPRODUCT((A3883&gt;=Setup!$C$19:$C$30)*(A3883&lt;=Setup!$D$19:$D$30)*Setup!$A$19:$A$30))</f>
        <v/>
      </c>
      <c r="P3883" s="34">
        <f>IF(A3883="","",IF(OR(F3883="Standard domestic 15% (Box 7)",F3883="Import - VAT paid at customs (Box 8)",F3883="Import - Reverse charge (Box 9)"),ROUND(H3883*Setup!$B$9,2),0))</f>
        <v/>
      </c>
      <c r="Q3883" s="34">
        <f>IF(A3883="","",I3883-P3883)</f>
        <v/>
      </c>
      <c r="R3883" s="34">
        <f>IF(A3883="","",IF(L3883="Yes",I3883,0))</f>
        <v/>
      </c>
      <c r="S3883" s="34">
        <f>IF(A3883="","",IF(AND(L3883="Yes",K3883="Yes",NOT(ISNUMBER(SEARCH("blocked",G3883))),OR(F3883="Standard domestic 15% (Box 7)",F3883="Import - VAT paid at customs (Box 8)",F3883="Import - Reverse charge (Box 9)"),OR(F3883&lt;&gt;"Standard domestic 15% (Box 7)",AND(LEN(D3883)=15,LEFT(D3883,1)="3",RIGHT(D3883,1)="3",ISNUMBER(--D3883)))),I3883,0))</f>
        <v/>
      </c>
      <c r="T3883" s="34">
        <f>IF(A3883="","",R3883-S3883)</f>
        <v/>
      </c>
      <c r="U3883" s="23">
        <f>IF(A3883="","",IF(O3883=0,"Outside audit periods; ","")&amp;IF(F3883="","No VAT category; ","")&amp;IF(ABS(Q3883)&gt;Setup!$B$10,"VAT ≠ 15% × net; ","")&amp;IF(AND(F3883="Standard domestic 15% (Box 7)",NOT(AND(LEN(D3883)=15,LEFT(D3883,1)="3",RIGHT(D3883,1)="3",ISNUMBER(--D3883)))),"Invalid/missing supplier VAT no; ","")&amp;IF(AND(L3883="Yes",K3883&lt;&gt;"Yes"),"VAT claimed without valid tax invoice; ","")&amp;IF(AND(L3883="Yes",ISNUMBER(SEARCH("blocked",G3883))),"Blocked input VAT claimed; ","")&amp;IF(AND(F3883="Import - VAT paid at customs (Box 8)",M3883=""),"Customs declaration no missing; ","")&amp;IF(AND(F3883="Import - Reverse charge (Box 9)",E3883="Saudi Arabia"),"RCM used for a local supplier; ","")&amp;IF(AND(L3883="Yes",NOT(OR(F3883="Standard domestic 15% (Box 7)",F3883="Import - VAT paid at customs (Box 8)",F3883="Import - Reverse charge (Box 9)"))),"VAT claimed on non-taxable category; ",""))</f>
        <v/>
      </c>
    </row>
    <row r="3884">
      <c r="A3884" s="17" t="n"/>
      <c r="B3884" s="14" t="n"/>
      <c r="C3884" s="14" t="n"/>
      <c r="D3884" s="16" t="n"/>
      <c r="E3884" s="14" t="n"/>
      <c r="F3884" s="14" t="n"/>
      <c r="G3884" s="14" t="n"/>
      <c r="H3884" s="19" t="n"/>
      <c r="I3884" s="19" t="n"/>
      <c r="J3884" s="34">
        <f>IF(A3884="","",H3884+I3884)</f>
        <v/>
      </c>
      <c r="K3884" s="14" t="n"/>
      <c r="L3884" s="14" t="n"/>
      <c r="M3884" s="14" t="n"/>
      <c r="N3884" s="14" t="n"/>
      <c r="O3884" s="20">
        <f>IF(A3884="","",SUMPRODUCT((A3884&gt;=Setup!$C$19:$C$30)*(A3884&lt;=Setup!$D$19:$D$30)*Setup!$A$19:$A$30))</f>
        <v/>
      </c>
      <c r="P3884" s="34">
        <f>IF(A3884="","",IF(OR(F3884="Standard domestic 15% (Box 7)",F3884="Import - VAT paid at customs (Box 8)",F3884="Import - Reverse charge (Box 9)"),ROUND(H3884*Setup!$B$9,2),0))</f>
        <v/>
      </c>
      <c r="Q3884" s="34">
        <f>IF(A3884="","",I3884-P3884)</f>
        <v/>
      </c>
      <c r="R3884" s="34">
        <f>IF(A3884="","",IF(L3884="Yes",I3884,0))</f>
        <v/>
      </c>
      <c r="S3884" s="34">
        <f>IF(A3884="","",IF(AND(L3884="Yes",K3884="Yes",NOT(ISNUMBER(SEARCH("blocked",G3884))),OR(F3884="Standard domestic 15% (Box 7)",F3884="Import - VAT paid at customs (Box 8)",F3884="Import - Reverse charge (Box 9)"),OR(F3884&lt;&gt;"Standard domestic 15% (Box 7)",AND(LEN(D3884)=15,LEFT(D3884,1)="3",RIGHT(D3884,1)="3",ISNUMBER(--D3884)))),I3884,0))</f>
        <v/>
      </c>
      <c r="T3884" s="34">
        <f>IF(A3884="","",R3884-S3884)</f>
        <v/>
      </c>
      <c r="U3884" s="23">
        <f>IF(A3884="","",IF(O3884=0,"Outside audit periods; ","")&amp;IF(F3884="","No VAT category; ","")&amp;IF(ABS(Q3884)&gt;Setup!$B$10,"VAT ≠ 15% × net; ","")&amp;IF(AND(F3884="Standard domestic 15% (Box 7)",NOT(AND(LEN(D3884)=15,LEFT(D3884,1)="3",RIGHT(D3884,1)="3",ISNUMBER(--D3884)))),"Invalid/missing supplier VAT no; ","")&amp;IF(AND(L3884="Yes",K3884&lt;&gt;"Yes"),"VAT claimed without valid tax invoice; ","")&amp;IF(AND(L3884="Yes",ISNUMBER(SEARCH("blocked",G3884))),"Blocked input VAT claimed; ","")&amp;IF(AND(F3884="Import - VAT paid at customs (Box 8)",M3884=""),"Customs declaration no missing; ","")&amp;IF(AND(F3884="Import - Reverse charge (Box 9)",E3884="Saudi Arabia"),"RCM used for a local supplier; ","")&amp;IF(AND(L3884="Yes",NOT(OR(F3884="Standard domestic 15% (Box 7)",F3884="Import - VAT paid at customs (Box 8)",F3884="Import - Reverse charge (Box 9)"))),"VAT claimed on non-taxable category; ",""))</f>
        <v/>
      </c>
    </row>
    <row r="3885">
      <c r="A3885" s="17" t="n"/>
      <c r="B3885" s="14" t="n"/>
      <c r="C3885" s="14" t="n"/>
      <c r="D3885" s="16" t="n"/>
      <c r="E3885" s="14" t="n"/>
      <c r="F3885" s="14" t="n"/>
      <c r="G3885" s="14" t="n"/>
      <c r="H3885" s="19" t="n"/>
      <c r="I3885" s="19" t="n"/>
      <c r="J3885" s="34">
        <f>IF(A3885="","",H3885+I3885)</f>
        <v/>
      </c>
      <c r="K3885" s="14" t="n"/>
      <c r="L3885" s="14" t="n"/>
      <c r="M3885" s="14" t="n"/>
      <c r="N3885" s="14" t="n"/>
      <c r="O3885" s="20">
        <f>IF(A3885="","",SUMPRODUCT((A3885&gt;=Setup!$C$19:$C$30)*(A3885&lt;=Setup!$D$19:$D$30)*Setup!$A$19:$A$30))</f>
        <v/>
      </c>
      <c r="P3885" s="34">
        <f>IF(A3885="","",IF(OR(F3885="Standard domestic 15% (Box 7)",F3885="Import - VAT paid at customs (Box 8)",F3885="Import - Reverse charge (Box 9)"),ROUND(H3885*Setup!$B$9,2),0))</f>
        <v/>
      </c>
      <c r="Q3885" s="34">
        <f>IF(A3885="","",I3885-P3885)</f>
        <v/>
      </c>
      <c r="R3885" s="34">
        <f>IF(A3885="","",IF(L3885="Yes",I3885,0))</f>
        <v/>
      </c>
      <c r="S3885" s="34">
        <f>IF(A3885="","",IF(AND(L3885="Yes",K3885="Yes",NOT(ISNUMBER(SEARCH("blocked",G3885))),OR(F3885="Standard domestic 15% (Box 7)",F3885="Import - VAT paid at customs (Box 8)",F3885="Import - Reverse charge (Box 9)"),OR(F3885&lt;&gt;"Standard domestic 15% (Box 7)",AND(LEN(D3885)=15,LEFT(D3885,1)="3",RIGHT(D3885,1)="3",ISNUMBER(--D3885)))),I3885,0))</f>
        <v/>
      </c>
      <c r="T3885" s="34">
        <f>IF(A3885="","",R3885-S3885)</f>
        <v/>
      </c>
      <c r="U3885" s="23">
        <f>IF(A3885="","",IF(O3885=0,"Outside audit periods; ","")&amp;IF(F3885="","No VAT category; ","")&amp;IF(ABS(Q3885)&gt;Setup!$B$10,"VAT ≠ 15% × net; ","")&amp;IF(AND(F3885="Standard domestic 15% (Box 7)",NOT(AND(LEN(D3885)=15,LEFT(D3885,1)="3",RIGHT(D3885,1)="3",ISNUMBER(--D3885)))),"Invalid/missing supplier VAT no; ","")&amp;IF(AND(L3885="Yes",K3885&lt;&gt;"Yes"),"VAT claimed without valid tax invoice; ","")&amp;IF(AND(L3885="Yes",ISNUMBER(SEARCH("blocked",G3885))),"Blocked input VAT claimed; ","")&amp;IF(AND(F3885="Import - VAT paid at customs (Box 8)",M3885=""),"Customs declaration no missing; ","")&amp;IF(AND(F3885="Import - Reverse charge (Box 9)",E3885="Saudi Arabia"),"RCM used for a local supplier; ","")&amp;IF(AND(L3885="Yes",NOT(OR(F3885="Standard domestic 15% (Box 7)",F3885="Import - VAT paid at customs (Box 8)",F3885="Import - Reverse charge (Box 9)"))),"VAT claimed on non-taxable category; ",""))</f>
        <v/>
      </c>
    </row>
    <row r="3886">
      <c r="A3886" s="17" t="n"/>
      <c r="B3886" s="14" t="n"/>
      <c r="C3886" s="14" t="n"/>
      <c r="D3886" s="16" t="n"/>
      <c r="E3886" s="14" t="n"/>
      <c r="F3886" s="14" t="n"/>
      <c r="G3886" s="14" t="n"/>
      <c r="H3886" s="19" t="n"/>
      <c r="I3886" s="19" t="n"/>
      <c r="J3886" s="34">
        <f>IF(A3886="","",H3886+I3886)</f>
        <v/>
      </c>
      <c r="K3886" s="14" t="n"/>
      <c r="L3886" s="14" t="n"/>
      <c r="M3886" s="14" t="n"/>
      <c r="N3886" s="14" t="n"/>
      <c r="O3886" s="20">
        <f>IF(A3886="","",SUMPRODUCT((A3886&gt;=Setup!$C$19:$C$30)*(A3886&lt;=Setup!$D$19:$D$30)*Setup!$A$19:$A$30))</f>
        <v/>
      </c>
      <c r="P3886" s="34">
        <f>IF(A3886="","",IF(OR(F3886="Standard domestic 15% (Box 7)",F3886="Import - VAT paid at customs (Box 8)",F3886="Import - Reverse charge (Box 9)"),ROUND(H3886*Setup!$B$9,2),0))</f>
        <v/>
      </c>
      <c r="Q3886" s="34">
        <f>IF(A3886="","",I3886-P3886)</f>
        <v/>
      </c>
      <c r="R3886" s="34">
        <f>IF(A3886="","",IF(L3886="Yes",I3886,0))</f>
        <v/>
      </c>
      <c r="S3886" s="34">
        <f>IF(A3886="","",IF(AND(L3886="Yes",K3886="Yes",NOT(ISNUMBER(SEARCH("blocked",G3886))),OR(F3886="Standard domestic 15% (Box 7)",F3886="Import - VAT paid at customs (Box 8)",F3886="Import - Reverse charge (Box 9)"),OR(F3886&lt;&gt;"Standard domestic 15% (Box 7)",AND(LEN(D3886)=15,LEFT(D3886,1)="3",RIGHT(D3886,1)="3",ISNUMBER(--D3886)))),I3886,0))</f>
        <v/>
      </c>
      <c r="T3886" s="34">
        <f>IF(A3886="","",R3886-S3886)</f>
        <v/>
      </c>
      <c r="U3886" s="23">
        <f>IF(A3886="","",IF(O3886=0,"Outside audit periods; ","")&amp;IF(F3886="","No VAT category; ","")&amp;IF(ABS(Q3886)&gt;Setup!$B$10,"VAT ≠ 15% × net; ","")&amp;IF(AND(F3886="Standard domestic 15% (Box 7)",NOT(AND(LEN(D3886)=15,LEFT(D3886,1)="3",RIGHT(D3886,1)="3",ISNUMBER(--D3886)))),"Invalid/missing supplier VAT no; ","")&amp;IF(AND(L3886="Yes",K3886&lt;&gt;"Yes"),"VAT claimed without valid tax invoice; ","")&amp;IF(AND(L3886="Yes",ISNUMBER(SEARCH("blocked",G3886))),"Blocked input VAT claimed; ","")&amp;IF(AND(F3886="Import - VAT paid at customs (Box 8)",M3886=""),"Customs declaration no missing; ","")&amp;IF(AND(F3886="Import - Reverse charge (Box 9)",E3886="Saudi Arabia"),"RCM used for a local supplier; ","")&amp;IF(AND(L3886="Yes",NOT(OR(F3886="Standard domestic 15% (Box 7)",F3886="Import - VAT paid at customs (Box 8)",F3886="Import - Reverse charge (Box 9)"))),"VAT claimed on non-taxable category; ",""))</f>
        <v/>
      </c>
    </row>
    <row r="3887">
      <c r="A3887" s="17" t="n"/>
      <c r="B3887" s="14" t="n"/>
      <c r="C3887" s="14" t="n"/>
      <c r="D3887" s="16" t="n"/>
      <c r="E3887" s="14" t="n"/>
      <c r="F3887" s="14" t="n"/>
      <c r="G3887" s="14" t="n"/>
      <c r="H3887" s="19" t="n"/>
      <c r="I3887" s="19" t="n"/>
      <c r="J3887" s="34">
        <f>IF(A3887="","",H3887+I3887)</f>
        <v/>
      </c>
      <c r="K3887" s="14" t="n"/>
      <c r="L3887" s="14" t="n"/>
      <c r="M3887" s="14" t="n"/>
      <c r="N3887" s="14" t="n"/>
      <c r="O3887" s="20">
        <f>IF(A3887="","",SUMPRODUCT((A3887&gt;=Setup!$C$19:$C$30)*(A3887&lt;=Setup!$D$19:$D$30)*Setup!$A$19:$A$30))</f>
        <v/>
      </c>
      <c r="P3887" s="34">
        <f>IF(A3887="","",IF(OR(F3887="Standard domestic 15% (Box 7)",F3887="Import - VAT paid at customs (Box 8)",F3887="Import - Reverse charge (Box 9)"),ROUND(H3887*Setup!$B$9,2),0))</f>
        <v/>
      </c>
      <c r="Q3887" s="34">
        <f>IF(A3887="","",I3887-P3887)</f>
        <v/>
      </c>
      <c r="R3887" s="34">
        <f>IF(A3887="","",IF(L3887="Yes",I3887,0))</f>
        <v/>
      </c>
      <c r="S3887" s="34">
        <f>IF(A3887="","",IF(AND(L3887="Yes",K3887="Yes",NOT(ISNUMBER(SEARCH("blocked",G3887))),OR(F3887="Standard domestic 15% (Box 7)",F3887="Import - VAT paid at customs (Box 8)",F3887="Import - Reverse charge (Box 9)"),OR(F3887&lt;&gt;"Standard domestic 15% (Box 7)",AND(LEN(D3887)=15,LEFT(D3887,1)="3",RIGHT(D3887,1)="3",ISNUMBER(--D3887)))),I3887,0))</f>
        <v/>
      </c>
      <c r="T3887" s="34">
        <f>IF(A3887="","",R3887-S3887)</f>
        <v/>
      </c>
      <c r="U3887" s="23">
        <f>IF(A3887="","",IF(O3887=0,"Outside audit periods; ","")&amp;IF(F3887="","No VAT category; ","")&amp;IF(ABS(Q3887)&gt;Setup!$B$10,"VAT ≠ 15% × net; ","")&amp;IF(AND(F3887="Standard domestic 15% (Box 7)",NOT(AND(LEN(D3887)=15,LEFT(D3887,1)="3",RIGHT(D3887,1)="3",ISNUMBER(--D3887)))),"Invalid/missing supplier VAT no; ","")&amp;IF(AND(L3887="Yes",K3887&lt;&gt;"Yes"),"VAT claimed without valid tax invoice; ","")&amp;IF(AND(L3887="Yes",ISNUMBER(SEARCH("blocked",G3887))),"Blocked input VAT claimed; ","")&amp;IF(AND(F3887="Import - VAT paid at customs (Box 8)",M3887=""),"Customs declaration no missing; ","")&amp;IF(AND(F3887="Import - Reverse charge (Box 9)",E3887="Saudi Arabia"),"RCM used for a local supplier; ","")&amp;IF(AND(L3887="Yes",NOT(OR(F3887="Standard domestic 15% (Box 7)",F3887="Import - VAT paid at customs (Box 8)",F3887="Import - Reverse charge (Box 9)"))),"VAT claimed on non-taxable category; ",""))</f>
        <v/>
      </c>
    </row>
    <row r="3888">
      <c r="A3888" s="17" t="n"/>
      <c r="B3888" s="14" t="n"/>
      <c r="C3888" s="14" t="n"/>
      <c r="D3888" s="16" t="n"/>
      <c r="E3888" s="14" t="n"/>
      <c r="F3888" s="14" t="n"/>
      <c r="G3888" s="14" t="n"/>
      <c r="H3888" s="19" t="n"/>
      <c r="I3888" s="19" t="n"/>
      <c r="J3888" s="34">
        <f>IF(A3888="","",H3888+I3888)</f>
        <v/>
      </c>
      <c r="K3888" s="14" t="n"/>
      <c r="L3888" s="14" t="n"/>
      <c r="M3888" s="14" t="n"/>
      <c r="N3888" s="14" t="n"/>
      <c r="O3888" s="20">
        <f>IF(A3888="","",SUMPRODUCT((A3888&gt;=Setup!$C$19:$C$30)*(A3888&lt;=Setup!$D$19:$D$30)*Setup!$A$19:$A$30))</f>
        <v/>
      </c>
      <c r="P3888" s="34">
        <f>IF(A3888="","",IF(OR(F3888="Standard domestic 15% (Box 7)",F3888="Import - VAT paid at customs (Box 8)",F3888="Import - Reverse charge (Box 9)"),ROUND(H3888*Setup!$B$9,2),0))</f>
        <v/>
      </c>
      <c r="Q3888" s="34">
        <f>IF(A3888="","",I3888-P3888)</f>
        <v/>
      </c>
      <c r="R3888" s="34">
        <f>IF(A3888="","",IF(L3888="Yes",I3888,0))</f>
        <v/>
      </c>
      <c r="S3888" s="34">
        <f>IF(A3888="","",IF(AND(L3888="Yes",K3888="Yes",NOT(ISNUMBER(SEARCH("blocked",G3888))),OR(F3888="Standard domestic 15% (Box 7)",F3888="Import - VAT paid at customs (Box 8)",F3888="Import - Reverse charge (Box 9)"),OR(F3888&lt;&gt;"Standard domestic 15% (Box 7)",AND(LEN(D3888)=15,LEFT(D3888,1)="3",RIGHT(D3888,1)="3",ISNUMBER(--D3888)))),I3888,0))</f>
        <v/>
      </c>
      <c r="T3888" s="34">
        <f>IF(A3888="","",R3888-S3888)</f>
        <v/>
      </c>
      <c r="U3888" s="23">
        <f>IF(A3888="","",IF(O3888=0,"Outside audit periods; ","")&amp;IF(F3888="","No VAT category; ","")&amp;IF(ABS(Q3888)&gt;Setup!$B$10,"VAT ≠ 15% × net; ","")&amp;IF(AND(F3888="Standard domestic 15% (Box 7)",NOT(AND(LEN(D3888)=15,LEFT(D3888,1)="3",RIGHT(D3888,1)="3",ISNUMBER(--D3888)))),"Invalid/missing supplier VAT no; ","")&amp;IF(AND(L3888="Yes",K3888&lt;&gt;"Yes"),"VAT claimed without valid tax invoice; ","")&amp;IF(AND(L3888="Yes",ISNUMBER(SEARCH("blocked",G3888))),"Blocked input VAT claimed; ","")&amp;IF(AND(F3888="Import - VAT paid at customs (Box 8)",M3888=""),"Customs declaration no missing; ","")&amp;IF(AND(F3888="Import - Reverse charge (Box 9)",E3888="Saudi Arabia"),"RCM used for a local supplier; ","")&amp;IF(AND(L3888="Yes",NOT(OR(F3888="Standard domestic 15% (Box 7)",F3888="Import - VAT paid at customs (Box 8)",F3888="Import - Reverse charge (Box 9)"))),"VAT claimed on non-taxable category; ",""))</f>
        <v/>
      </c>
    </row>
    <row r="3889">
      <c r="A3889" s="17" t="n"/>
      <c r="B3889" s="14" t="n"/>
      <c r="C3889" s="14" t="n"/>
      <c r="D3889" s="16" t="n"/>
      <c r="E3889" s="14" t="n"/>
      <c r="F3889" s="14" t="n"/>
      <c r="G3889" s="14" t="n"/>
      <c r="H3889" s="19" t="n"/>
      <c r="I3889" s="19" t="n"/>
      <c r="J3889" s="34">
        <f>IF(A3889="","",H3889+I3889)</f>
        <v/>
      </c>
      <c r="K3889" s="14" t="n"/>
      <c r="L3889" s="14" t="n"/>
      <c r="M3889" s="14" t="n"/>
      <c r="N3889" s="14" t="n"/>
      <c r="O3889" s="20">
        <f>IF(A3889="","",SUMPRODUCT((A3889&gt;=Setup!$C$19:$C$30)*(A3889&lt;=Setup!$D$19:$D$30)*Setup!$A$19:$A$30))</f>
        <v/>
      </c>
      <c r="P3889" s="34">
        <f>IF(A3889="","",IF(OR(F3889="Standard domestic 15% (Box 7)",F3889="Import - VAT paid at customs (Box 8)",F3889="Import - Reverse charge (Box 9)"),ROUND(H3889*Setup!$B$9,2),0))</f>
        <v/>
      </c>
      <c r="Q3889" s="34">
        <f>IF(A3889="","",I3889-P3889)</f>
        <v/>
      </c>
      <c r="R3889" s="34">
        <f>IF(A3889="","",IF(L3889="Yes",I3889,0))</f>
        <v/>
      </c>
      <c r="S3889" s="34">
        <f>IF(A3889="","",IF(AND(L3889="Yes",K3889="Yes",NOT(ISNUMBER(SEARCH("blocked",G3889))),OR(F3889="Standard domestic 15% (Box 7)",F3889="Import - VAT paid at customs (Box 8)",F3889="Import - Reverse charge (Box 9)"),OR(F3889&lt;&gt;"Standard domestic 15% (Box 7)",AND(LEN(D3889)=15,LEFT(D3889,1)="3",RIGHT(D3889,1)="3",ISNUMBER(--D3889)))),I3889,0))</f>
        <v/>
      </c>
      <c r="T3889" s="34">
        <f>IF(A3889="","",R3889-S3889)</f>
        <v/>
      </c>
      <c r="U3889" s="23">
        <f>IF(A3889="","",IF(O3889=0,"Outside audit periods; ","")&amp;IF(F3889="","No VAT category; ","")&amp;IF(ABS(Q3889)&gt;Setup!$B$10,"VAT ≠ 15% × net; ","")&amp;IF(AND(F3889="Standard domestic 15% (Box 7)",NOT(AND(LEN(D3889)=15,LEFT(D3889,1)="3",RIGHT(D3889,1)="3",ISNUMBER(--D3889)))),"Invalid/missing supplier VAT no; ","")&amp;IF(AND(L3889="Yes",K3889&lt;&gt;"Yes"),"VAT claimed without valid tax invoice; ","")&amp;IF(AND(L3889="Yes",ISNUMBER(SEARCH("blocked",G3889))),"Blocked input VAT claimed; ","")&amp;IF(AND(F3889="Import - VAT paid at customs (Box 8)",M3889=""),"Customs declaration no missing; ","")&amp;IF(AND(F3889="Import - Reverse charge (Box 9)",E3889="Saudi Arabia"),"RCM used for a local supplier; ","")&amp;IF(AND(L3889="Yes",NOT(OR(F3889="Standard domestic 15% (Box 7)",F3889="Import - VAT paid at customs (Box 8)",F3889="Import - Reverse charge (Box 9)"))),"VAT claimed on non-taxable category; ",""))</f>
        <v/>
      </c>
    </row>
    <row r="3890">
      <c r="A3890" s="17" t="n"/>
      <c r="B3890" s="14" t="n"/>
      <c r="C3890" s="14" t="n"/>
      <c r="D3890" s="16" t="n"/>
      <c r="E3890" s="14" t="n"/>
      <c r="F3890" s="14" t="n"/>
      <c r="G3890" s="14" t="n"/>
      <c r="H3890" s="19" t="n"/>
      <c r="I3890" s="19" t="n"/>
      <c r="J3890" s="34">
        <f>IF(A3890="","",H3890+I3890)</f>
        <v/>
      </c>
      <c r="K3890" s="14" t="n"/>
      <c r="L3890" s="14" t="n"/>
      <c r="M3890" s="14" t="n"/>
      <c r="N3890" s="14" t="n"/>
      <c r="O3890" s="20">
        <f>IF(A3890="","",SUMPRODUCT((A3890&gt;=Setup!$C$19:$C$30)*(A3890&lt;=Setup!$D$19:$D$30)*Setup!$A$19:$A$30))</f>
        <v/>
      </c>
      <c r="P3890" s="34">
        <f>IF(A3890="","",IF(OR(F3890="Standard domestic 15% (Box 7)",F3890="Import - VAT paid at customs (Box 8)",F3890="Import - Reverse charge (Box 9)"),ROUND(H3890*Setup!$B$9,2),0))</f>
        <v/>
      </c>
      <c r="Q3890" s="34">
        <f>IF(A3890="","",I3890-P3890)</f>
        <v/>
      </c>
      <c r="R3890" s="34">
        <f>IF(A3890="","",IF(L3890="Yes",I3890,0))</f>
        <v/>
      </c>
      <c r="S3890" s="34">
        <f>IF(A3890="","",IF(AND(L3890="Yes",K3890="Yes",NOT(ISNUMBER(SEARCH("blocked",G3890))),OR(F3890="Standard domestic 15% (Box 7)",F3890="Import - VAT paid at customs (Box 8)",F3890="Import - Reverse charge (Box 9)"),OR(F3890&lt;&gt;"Standard domestic 15% (Box 7)",AND(LEN(D3890)=15,LEFT(D3890,1)="3",RIGHT(D3890,1)="3",ISNUMBER(--D3890)))),I3890,0))</f>
        <v/>
      </c>
      <c r="T3890" s="34">
        <f>IF(A3890="","",R3890-S3890)</f>
        <v/>
      </c>
      <c r="U3890" s="23">
        <f>IF(A3890="","",IF(O3890=0,"Outside audit periods; ","")&amp;IF(F3890="","No VAT category; ","")&amp;IF(ABS(Q3890)&gt;Setup!$B$10,"VAT ≠ 15% × net; ","")&amp;IF(AND(F3890="Standard domestic 15% (Box 7)",NOT(AND(LEN(D3890)=15,LEFT(D3890,1)="3",RIGHT(D3890,1)="3",ISNUMBER(--D3890)))),"Invalid/missing supplier VAT no; ","")&amp;IF(AND(L3890="Yes",K3890&lt;&gt;"Yes"),"VAT claimed without valid tax invoice; ","")&amp;IF(AND(L3890="Yes",ISNUMBER(SEARCH("blocked",G3890))),"Blocked input VAT claimed; ","")&amp;IF(AND(F3890="Import - VAT paid at customs (Box 8)",M3890=""),"Customs declaration no missing; ","")&amp;IF(AND(F3890="Import - Reverse charge (Box 9)",E3890="Saudi Arabia"),"RCM used for a local supplier; ","")&amp;IF(AND(L3890="Yes",NOT(OR(F3890="Standard domestic 15% (Box 7)",F3890="Import - VAT paid at customs (Box 8)",F3890="Import - Reverse charge (Box 9)"))),"VAT claimed on non-taxable category; ",""))</f>
        <v/>
      </c>
    </row>
    <row r="3891">
      <c r="A3891" s="17" t="n"/>
      <c r="B3891" s="14" t="n"/>
      <c r="C3891" s="14" t="n"/>
      <c r="D3891" s="16" t="n"/>
      <c r="E3891" s="14" t="n"/>
      <c r="F3891" s="14" t="n"/>
      <c r="G3891" s="14" t="n"/>
      <c r="H3891" s="19" t="n"/>
      <c r="I3891" s="19" t="n"/>
      <c r="J3891" s="34">
        <f>IF(A3891="","",H3891+I3891)</f>
        <v/>
      </c>
      <c r="K3891" s="14" t="n"/>
      <c r="L3891" s="14" t="n"/>
      <c r="M3891" s="14" t="n"/>
      <c r="N3891" s="14" t="n"/>
      <c r="O3891" s="20">
        <f>IF(A3891="","",SUMPRODUCT((A3891&gt;=Setup!$C$19:$C$30)*(A3891&lt;=Setup!$D$19:$D$30)*Setup!$A$19:$A$30))</f>
        <v/>
      </c>
      <c r="P3891" s="34">
        <f>IF(A3891="","",IF(OR(F3891="Standard domestic 15% (Box 7)",F3891="Import - VAT paid at customs (Box 8)",F3891="Import - Reverse charge (Box 9)"),ROUND(H3891*Setup!$B$9,2),0))</f>
        <v/>
      </c>
      <c r="Q3891" s="34">
        <f>IF(A3891="","",I3891-P3891)</f>
        <v/>
      </c>
      <c r="R3891" s="34">
        <f>IF(A3891="","",IF(L3891="Yes",I3891,0))</f>
        <v/>
      </c>
      <c r="S3891" s="34">
        <f>IF(A3891="","",IF(AND(L3891="Yes",K3891="Yes",NOT(ISNUMBER(SEARCH("blocked",G3891))),OR(F3891="Standard domestic 15% (Box 7)",F3891="Import - VAT paid at customs (Box 8)",F3891="Import - Reverse charge (Box 9)"),OR(F3891&lt;&gt;"Standard domestic 15% (Box 7)",AND(LEN(D3891)=15,LEFT(D3891,1)="3",RIGHT(D3891,1)="3",ISNUMBER(--D3891)))),I3891,0))</f>
        <v/>
      </c>
      <c r="T3891" s="34">
        <f>IF(A3891="","",R3891-S3891)</f>
        <v/>
      </c>
      <c r="U3891" s="23">
        <f>IF(A3891="","",IF(O3891=0,"Outside audit periods; ","")&amp;IF(F3891="","No VAT category; ","")&amp;IF(ABS(Q3891)&gt;Setup!$B$10,"VAT ≠ 15% × net; ","")&amp;IF(AND(F3891="Standard domestic 15% (Box 7)",NOT(AND(LEN(D3891)=15,LEFT(D3891,1)="3",RIGHT(D3891,1)="3",ISNUMBER(--D3891)))),"Invalid/missing supplier VAT no; ","")&amp;IF(AND(L3891="Yes",K3891&lt;&gt;"Yes"),"VAT claimed without valid tax invoice; ","")&amp;IF(AND(L3891="Yes",ISNUMBER(SEARCH("blocked",G3891))),"Blocked input VAT claimed; ","")&amp;IF(AND(F3891="Import - VAT paid at customs (Box 8)",M3891=""),"Customs declaration no missing; ","")&amp;IF(AND(F3891="Import - Reverse charge (Box 9)",E3891="Saudi Arabia"),"RCM used for a local supplier; ","")&amp;IF(AND(L3891="Yes",NOT(OR(F3891="Standard domestic 15% (Box 7)",F3891="Import - VAT paid at customs (Box 8)",F3891="Import - Reverse charge (Box 9)"))),"VAT claimed on non-taxable category; ",""))</f>
        <v/>
      </c>
    </row>
    <row r="3892">
      <c r="A3892" s="17" t="n"/>
      <c r="B3892" s="14" t="n"/>
      <c r="C3892" s="14" t="n"/>
      <c r="D3892" s="16" t="n"/>
      <c r="E3892" s="14" t="n"/>
      <c r="F3892" s="14" t="n"/>
      <c r="G3892" s="14" t="n"/>
      <c r="H3892" s="19" t="n"/>
      <c r="I3892" s="19" t="n"/>
      <c r="J3892" s="34">
        <f>IF(A3892="","",H3892+I3892)</f>
        <v/>
      </c>
      <c r="K3892" s="14" t="n"/>
      <c r="L3892" s="14" t="n"/>
      <c r="M3892" s="14" t="n"/>
      <c r="N3892" s="14" t="n"/>
      <c r="O3892" s="20">
        <f>IF(A3892="","",SUMPRODUCT((A3892&gt;=Setup!$C$19:$C$30)*(A3892&lt;=Setup!$D$19:$D$30)*Setup!$A$19:$A$30))</f>
        <v/>
      </c>
      <c r="P3892" s="34">
        <f>IF(A3892="","",IF(OR(F3892="Standard domestic 15% (Box 7)",F3892="Import - VAT paid at customs (Box 8)",F3892="Import - Reverse charge (Box 9)"),ROUND(H3892*Setup!$B$9,2),0))</f>
        <v/>
      </c>
      <c r="Q3892" s="34">
        <f>IF(A3892="","",I3892-P3892)</f>
        <v/>
      </c>
      <c r="R3892" s="34">
        <f>IF(A3892="","",IF(L3892="Yes",I3892,0))</f>
        <v/>
      </c>
      <c r="S3892" s="34">
        <f>IF(A3892="","",IF(AND(L3892="Yes",K3892="Yes",NOT(ISNUMBER(SEARCH("blocked",G3892))),OR(F3892="Standard domestic 15% (Box 7)",F3892="Import - VAT paid at customs (Box 8)",F3892="Import - Reverse charge (Box 9)"),OR(F3892&lt;&gt;"Standard domestic 15% (Box 7)",AND(LEN(D3892)=15,LEFT(D3892,1)="3",RIGHT(D3892,1)="3",ISNUMBER(--D3892)))),I3892,0))</f>
        <v/>
      </c>
      <c r="T3892" s="34">
        <f>IF(A3892="","",R3892-S3892)</f>
        <v/>
      </c>
      <c r="U3892" s="23">
        <f>IF(A3892="","",IF(O3892=0,"Outside audit periods; ","")&amp;IF(F3892="","No VAT category; ","")&amp;IF(ABS(Q3892)&gt;Setup!$B$10,"VAT ≠ 15% × net; ","")&amp;IF(AND(F3892="Standard domestic 15% (Box 7)",NOT(AND(LEN(D3892)=15,LEFT(D3892,1)="3",RIGHT(D3892,1)="3",ISNUMBER(--D3892)))),"Invalid/missing supplier VAT no; ","")&amp;IF(AND(L3892="Yes",K3892&lt;&gt;"Yes"),"VAT claimed without valid tax invoice; ","")&amp;IF(AND(L3892="Yes",ISNUMBER(SEARCH("blocked",G3892))),"Blocked input VAT claimed; ","")&amp;IF(AND(F3892="Import - VAT paid at customs (Box 8)",M3892=""),"Customs declaration no missing; ","")&amp;IF(AND(F3892="Import - Reverse charge (Box 9)",E3892="Saudi Arabia"),"RCM used for a local supplier; ","")&amp;IF(AND(L3892="Yes",NOT(OR(F3892="Standard domestic 15% (Box 7)",F3892="Import - VAT paid at customs (Box 8)",F3892="Import - Reverse charge (Box 9)"))),"VAT claimed on non-taxable category; ",""))</f>
        <v/>
      </c>
    </row>
    <row r="3893">
      <c r="A3893" s="17" t="n"/>
      <c r="B3893" s="14" t="n"/>
      <c r="C3893" s="14" t="n"/>
      <c r="D3893" s="16" t="n"/>
      <c r="E3893" s="14" t="n"/>
      <c r="F3893" s="14" t="n"/>
      <c r="G3893" s="14" t="n"/>
      <c r="H3893" s="19" t="n"/>
      <c r="I3893" s="19" t="n"/>
      <c r="J3893" s="34">
        <f>IF(A3893="","",H3893+I3893)</f>
        <v/>
      </c>
      <c r="K3893" s="14" t="n"/>
      <c r="L3893" s="14" t="n"/>
      <c r="M3893" s="14" t="n"/>
      <c r="N3893" s="14" t="n"/>
      <c r="O3893" s="20">
        <f>IF(A3893="","",SUMPRODUCT((A3893&gt;=Setup!$C$19:$C$30)*(A3893&lt;=Setup!$D$19:$D$30)*Setup!$A$19:$A$30))</f>
        <v/>
      </c>
      <c r="P3893" s="34">
        <f>IF(A3893="","",IF(OR(F3893="Standard domestic 15% (Box 7)",F3893="Import - VAT paid at customs (Box 8)",F3893="Import - Reverse charge (Box 9)"),ROUND(H3893*Setup!$B$9,2),0))</f>
        <v/>
      </c>
      <c r="Q3893" s="34">
        <f>IF(A3893="","",I3893-P3893)</f>
        <v/>
      </c>
      <c r="R3893" s="34">
        <f>IF(A3893="","",IF(L3893="Yes",I3893,0))</f>
        <v/>
      </c>
      <c r="S3893" s="34">
        <f>IF(A3893="","",IF(AND(L3893="Yes",K3893="Yes",NOT(ISNUMBER(SEARCH("blocked",G3893))),OR(F3893="Standard domestic 15% (Box 7)",F3893="Import - VAT paid at customs (Box 8)",F3893="Import - Reverse charge (Box 9)"),OR(F3893&lt;&gt;"Standard domestic 15% (Box 7)",AND(LEN(D3893)=15,LEFT(D3893,1)="3",RIGHT(D3893,1)="3",ISNUMBER(--D3893)))),I3893,0))</f>
        <v/>
      </c>
      <c r="T3893" s="34">
        <f>IF(A3893="","",R3893-S3893)</f>
        <v/>
      </c>
      <c r="U3893" s="23">
        <f>IF(A3893="","",IF(O3893=0,"Outside audit periods; ","")&amp;IF(F3893="","No VAT category; ","")&amp;IF(ABS(Q3893)&gt;Setup!$B$10,"VAT ≠ 15% × net; ","")&amp;IF(AND(F3893="Standard domestic 15% (Box 7)",NOT(AND(LEN(D3893)=15,LEFT(D3893,1)="3",RIGHT(D3893,1)="3",ISNUMBER(--D3893)))),"Invalid/missing supplier VAT no; ","")&amp;IF(AND(L3893="Yes",K3893&lt;&gt;"Yes"),"VAT claimed without valid tax invoice; ","")&amp;IF(AND(L3893="Yes",ISNUMBER(SEARCH("blocked",G3893))),"Blocked input VAT claimed; ","")&amp;IF(AND(F3893="Import - VAT paid at customs (Box 8)",M3893=""),"Customs declaration no missing; ","")&amp;IF(AND(F3893="Import - Reverse charge (Box 9)",E3893="Saudi Arabia"),"RCM used for a local supplier; ","")&amp;IF(AND(L3893="Yes",NOT(OR(F3893="Standard domestic 15% (Box 7)",F3893="Import - VAT paid at customs (Box 8)",F3893="Import - Reverse charge (Box 9)"))),"VAT claimed on non-taxable category; ",""))</f>
        <v/>
      </c>
    </row>
    <row r="3894">
      <c r="A3894" s="17" t="n"/>
      <c r="B3894" s="14" t="n"/>
      <c r="C3894" s="14" t="n"/>
      <c r="D3894" s="16" t="n"/>
      <c r="E3894" s="14" t="n"/>
      <c r="F3894" s="14" t="n"/>
      <c r="G3894" s="14" t="n"/>
      <c r="H3894" s="19" t="n"/>
      <c r="I3894" s="19" t="n"/>
      <c r="J3894" s="34">
        <f>IF(A3894="","",H3894+I3894)</f>
        <v/>
      </c>
      <c r="K3894" s="14" t="n"/>
      <c r="L3894" s="14" t="n"/>
      <c r="M3894" s="14" t="n"/>
      <c r="N3894" s="14" t="n"/>
      <c r="O3894" s="20">
        <f>IF(A3894="","",SUMPRODUCT((A3894&gt;=Setup!$C$19:$C$30)*(A3894&lt;=Setup!$D$19:$D$30)*Setup!$A$19:$A$30))</f>
        <v/>
      </c>
      <c r="P3894" s="34">
        <f>IF(A3894="","",IF(OR(F3894="Standard domestic 15% (Box 7)",F3894="Import - VAT paid at customs (Box 8)",F3894="Import - Reverse charge (Box 9)"),ROUND(H3894*Setup!$B$9,2),0))</f>
        <v/>
      </c>
      <c r="Q3894" s="34">
        <f>IF(A3894="","",I3894-P3894)</f>
        <v/>
      </c>
      <c r="R3894" s="34">
        <f>IF(A3894="","",IF(L3894="Yes",I3894,0))</f>
        <v/>
      </c>
      <c r="S3894" s="34">
        <f>IF(A3894="","",IF(AND(L3894="Yes",K3894="Yes",NOT(ISNUMBER(SEARCH("blocked",G3894))),OR(F3894="Standard domestic 15% (Box 7)",F3894="Import - VAT paid at customs (Box 8)",F3894="Import - Reverse charge (Box 9)"),OR(F3894&lt;&gt;"Standard domestic 15% (Box 7)",AND(LEN(D3894)=15,LEFT(D3894,1)="3",RIGHT(D3894,1)="3",ISNUMBER(--D3894)))),I3894,0))</f>
        <v/>
      </c>
      <c r="T3894" s="34">
        <f>IF(A3894="","",R3894-S3894)</f>
        <v/>
      </c>
      <c r="U3894" s="23">
        <f>IF(A3894="","",IF(O3894=0,"Outside audit periods; ","")&amp;IF(F3894="","No VAT category; ","")&amp;IF(ABS(Q3894)&gt;Setup!$B$10,"VAT ≠ 15% × net; ","")&amp;IF(AND(F3894="Standard domestic 15% (Box 7)",NOT(AND(LEN(D3894)=15,LEFT(D3894,1)="3",RIGHT(D3894,1)="3",ISNUMBER(--D3894)))),"Invalid/missing supplier VAT no; ","")&amp;IF(AND(L3894="Yes",K3894&lt;&gt;"Yes"),"VAT claimed without valid tax invoice; ","")&amp;IF(AND(L3894="Yes",ISNUMBER(SEARCH("blocked",G3894))),"Blocked input VAT claimed; ","")&amp;IF(AND(F3894="Import - VAT paid at customs (Box 8)",M3894=""),"Customs declaration no missing; ","")&amp;IF(AND(F3894="Import - Reverse charge (Box 9)",E3894="Saudi Arabia"),"RCM used for a local supplier; ","")&amp;IF(AND(L3894="Yes",NOT(OR(F3894="Standard domestic 15% (Box 7)",F3894="Import - VAT paid at customs (Box 8)",F3894="Import - Reverse charge (Box 9)"))),"VAT claimed on non-taxable category; ",""))</f>
        <v/>
      </c>
    </row>
    <row r="3895">
      <c r="A3895" s="17" t="n"/>
      <c r="B3895" s="14" t="n"/>
      <c r="C3895" s="14" t="n"/>
      <c r="D3895" s="16" t="n"/>
      <c r="E3895" s="14" t="n"/>
      <c r="F3895" s="14" t="n"/>
      <c r="G3895" s="14" t="n"/>
      <c r="H3895" s="19" t="n"/>
      <c r="I3895" s="19" t="n"/>
      <c r="J3895" s="34">
        <f>IF(A3895="","",H3895+I3895)</f>
        <v/>
      </c>
      <c r="K3895" s="14" t="n"/>
      <c r="L3895" s="14" t="n"/>
      <c r="M3895" s="14" t="n"/>
      <c r="N3895" s="14" t="n"/>
      <c r="O3895" s="20">
        <f>IF(A3895="","",SUMPRODUCT((A3895&gt;=Setup!$C$19:$C$30)*(A3895&lt;=Setup!$D$19:$D$30)*Setup!$A$19:$A$30))</f>
        <v/>
      </c>
      <c r="P3895" s="34">
        <f>IF(A3895="","",IF(OR(F3895="Standard domestic 15% (Box 7)",F3895="Import - VAT paid at customs (Box 8)",F3895="Import - Reverse charge (Box 9)"),ROUND(H3895*Setup!$B$9,2),0))</f>
        <v/>
      </c>
      <c r="Q3895" s="34">
        <f>IF(A3895="","",I3895-P3895)</f>
        <v/>
      </c>
      <c r="R3895" s="34">
        <f>IF(A3895="","",IF(L3895="Yes",I3895,0))</f>
        <v/>
      </c>
      <c r="S3895" s="34">
        <f>IF(A3895="","",IF(AND(L3895="Yes",K3895="Yes",NOT(ISNUMBER(SEARCH("blocked",G3895))),OR(F3895="Standard domestic 15% (Box 7)",F3895="Import - VAT paid at customs (Box 8)",F3895="Import - Reverse charge (Box 9)"),OR(F3895&lt;&gt;"Standard domestic 15% (Box 7)",AND(LEN(D3895)=15,LEFT(D3895,1)="3",RIGHT(D3895,1)="3",ISNUMBER(--D3895)))),I3895,0))</f>
        <v/>
      </c>
      <c r="T3895" s="34">
        <f>IF(A3895="","",R3895-S3895)</f>
        <v/>
      </c>
      <c r="U3895" s="23">
        <f>IF(A3895="","",IF(O3895=0,"Outside audit periods; ","")&amp;IF(F3895="","No VAT category; ","")&amp;IF(ABS(Q3895)&gt;Setup!$B$10,"VAT ≠ 15% × net; ","")&amp;IF(AND(F3895="Standard domestic 15% (Box 7)",NOT(AND(LEN(D3895)=15,LEFT(D3895,1)="3",RIGHT(D3895,1)="3",ISNUMBER(--D3895)))),"Invalid/missing supplier VAT no; ","")&amp;IF(AND(L3895="Yes",K3895&lt;&gt;"Yes"),"VAT claimed without valid tax invoice; ","")&amp;IF(AND(L3895="Yes",ISNUMBER(SEARCH("blocked",G3895))),"Blocked input VAT claimed; ","")&amp;IF(AND(F3895="Import - VAT paid at customs (Box 8)",M3895=""),"Customs declaration no missing; ","")&amp;IF(AND(F3895="Import - Reverse charge (Box 9)",E3895="Saudi Arabia"),"RCM used for a local supplier; ","")&amp;IF(AND(L3895="Yes",NOT(OR(F3895="Standard domestic 15% (Box 7)",F3895="Import - VAT paid at customs (Box 8)",F3895="Import - Reverse charge (Box 9)"))),"VAT claimed on non-taxable category; ",""))</f>
        <v/>
      </c>
    </row>
    <row r="3896">
      <c r="A3896" s="17" t="n"/>
      <c r="B3896" s="14" t="n"/>
      <c r="C3896" s="14" t="n"/>
      <c r="D3896" s="16" t="n"/>
      <c r="E3896" s="14" t="n"/>
      <c r="F3896" s="14" t="n"/>
      <c r="G3896" s="14" t="n"/>
      <c r="H3896" s="19" t="n"/>
      <c r="I3896" s="19" t="n"/>
      <c r="J3896" s="34">
        <f>IF(A3896="","",H3896+I3896)</f>
        <v/>
      </c>
      <c r="K3896" s="14" t="n"/>
      <c r="L3896" s="14" t="n"/>
      <c r="M3896" s="14" t="n"/>
      <c r="N3896" s="14" t="n"/>
      <c r="O3896" s="20">
        <f>IF(A3896="","",SUMPRODUCT((A3896&gt;=Setup!$C$19:$C$30)*(A3896&lt;=Setup!$D$19:$D$30)*Setup!$A$19:$A$30))</f>
        <v/>
      </c>
      <c r="P3896" s="34">
        <f>IF(A3896="","",IF(OR(F3896="Standard domestic 15% (Box 7)",F3896="Import - VAT paid at customs (Box 8)",F3896="Import - Reverse charge (Box 9)"),ROUND(H3896*Setup!$B$9,2),0))</f>
        <v/>
      </c>
      <c r="Q3896" s="34">
        <f>IF(A3896="","",I3896-P3896)</f>
        <v/>
      </c>
      <c r="R3896" s="34">
        <f>IF(A3896="","",IF(L3896="Yes",I3896,0))</f>
        <v/>
      </c>
      <c r="S3896" s="34">
        <f>IF(A3896="","",IF(AND(L3896="Yes",K3896="Yes",NOT(ISNUMBER(SEARCH("blocked",G3896))),OR(F3896="Standard domestic 15% (Box 7)",F3896="Import - VAT paid at customs (Box 8)",F3896="Import - Reverse charge (Box 9)"),OR(F3896&lt;&gt;"Standard domestic 15% (Box 7)",AND(LEN(D3896)=15,LEFT(D3896,1)="3",RIGHT(D3896,1)="3",ISNUMBER(--D3896)))),I3896,0))</f>
        <v/>
      </c>
      <c r="T3896" s="34">
        <f>IF(A3896="","",R3896-S3896)</f>
        <v/>
      </c>
      <c r="U3896" s="23">
        <f>IF(A3896="","",IF(O3896=0,"Outside audit periods; ","")&amp;IF(F3896="","No VAT category; ","")&amp;IF(ABS(Q3896)&gt;Setup!$B$10,"VAT ≠ 15% × net; ","")&amp;IF(AND(F3896="Standard domestic 15% (Box 7)",NOT(AND(LEN(D3896)=15,LEFT(D3896,1)="3",RIGHT(D3896,1)="3",ISNUMBER(--D3896)))),"Invalid/missing supplier VAT no; ","")&amp;IF(AND(L3896="Yes",K3896&lt;&gt;"Yes"),"VAT claimed without valid tax invoice; ","")&amp;IF(AND(L3896="Yes",ISNUMBER(SEARCH("blocked",G3896))),"Blocked input VAT claimed; ","")&amp;IF(AND(F3896="Import - VAT paid at customs (Box 8)",M3896=""),"Customs declaration no missing; ","")&amp;IF(AND(F3896="Import - Reverse charge (Box 9)",E3896="Saudi Arabia"),"RCM used for a local supplier; ","")&amp;IF(AND(L3896="Yes",NOT(OR(F3896="Standard domestic 15% (Box 7)",F3896="Import - VAT paid at customs (Box 8)",F3896="Import - Reverse charge (Box 9)"))),"VAT claimed on non-taxable category; ",""))</f>
        <v/>
      </c>
    </row>
    <row r="3897">
      <c r="A3897" s="17" t="n"/>
      <c r="B3897" s="14" t="n"/>
      <c r="C3897" s="14" t="n"/>
      <c r="D3897" s="16" t="n"/>
      <c r="E3897" s="14" t="n"/>
      <c r="F3897" s="14" t="n"/>
      <c r="G3897" s="14" t="n"/>
      <c r="H3897" s="19" t="n"/>
      <c r="I3897" s="19" t="n"/>
      <c r="J3897" s="34">
        <f>IF(A3897="","",H3897+I3897)</f>
        <v/>
      </c>
      <c r="K3897" s="14" t="n"/>
      <c r="L3897" s="14" t="n"/>
      <c r="M3897" s="14" t="n"/>
      <c r="N3897" s="14" t="n"/>
      <c r="O3897" s="20">
        <f>IF(A3897="","",SUMPRODUCT((A3897&gt;=Setup!$C$19:$C$30)*(A3897&lt;=Setup!$D$19:$D$30)*Setup!$A$19:$A$30))</f>
        <v/>
      </c>
      <c r="P3897" s="34">
        <f>IF(A3897="","",IF(OR(F3897="Standard domestic 15% (Box 7)",F3897="Import - VAT paid at customs (Box 8)",F3897="Import - Reverse charge (Box 9)"),ROUND(H3897*Setup!$B$9,2),0))</f>
        <v/>
      </c>
      <c r="Q3897" s="34">
        <f>IF(A3897="","",I3897-P3897)</f>
        <v/>
      </c>
      <c r="R3897" s="34">
        <f>IF(A3897="","",IF(L3897="Yes",I3897,0))</f>
        <v/>
      </c>
      <c r="S3897" s="34">
        <f>IF(A3897="","",IF(AND(L3897="Yes",K3897="Yes",NOT(ISNUMBER(SEARCH("blocked",G3897))),OR(F3897="Standard domestic 15% (Box 7)",F3897="Import - VAT paid at customs (Box 8)",F3897="Import - Reverse charge (Box 9)"),OR(F3897&lt;&gt;"Standard domestic 15% (Box 7)",AND(LEN(D3897)=15,LEFT(D3897,1)="3",RIGHT(D3897,1)="3",ISNUMBER(--D3897)))),I3897,0))</f>
        <v/>
      </c>
      <c r="T3897" s="34">
        <f>IF(A3897="","",R3897-S3897)</f>
        <v/>
      </c>
      <c r="U3897" s="23">
        <f>IF(A3897="","",IF(O3897=0,"Outside audit periods; ","")&amp;IF(F3897="","No VAT category; ","")&amp;IF(ABS(Q3897)&gt;Setup!$B$10,"VAT ≠ 15% × net; ","")&amp;IF(AND(F3897="Standard domestic 15% (Box 7)",NOT(AND(LEN(D3897)=15,LEFT(D3897,1)="3",RIGHT(D3897,1)="3",ISNUMBER(--D3897)))),"Invalid/missing supplier VAT no; ","")&amp;IF(AND(L3897="Yes",K3897&lt;&gt;"Yes"),"VAT claimed without valid tax invoice; ","")&amp;IF(AND(L3897="Yes",ISNUMBER(SEARCH("blocked",G3897))),"Blocked input VAT claimed; ","")&amp;IF(AND(F3897="Import - VAT paid at customs (Box 8)",M3897=""),"Customs declaration no missing; ","")&amp;IF(AND(F3897="Import - Reverse charge (Box 9)",E3897="Saudi Arabia"),"RCM used for a local supplier; ","")&amp;IF(AND(L3897="Yes",NOT(OR(F3897="Standard domestic 15% (Box 7)",F3897="Import - VAT paid at customs (Box 8)",F3897="Import - Reverse charge (Box 9)"))),"VAT claimed on non-taxable category; ",""))</f>
        <v/>
      </c>
    </row>
    <row r="3898">
      <c r="A3898" s="17" t="n"/>
      <c r="B3898" s="14" t="n"/>
      <c r="C3898" s="14" t="n"/>
      <c r="D3898" s="16" t="n"/>
      <c r="E3898" s="14" t="n"/>
      <c r="F3898" s="14" t="n"/>
      <c r="G3898" s="14" t="n"/>
      <c r="H3898" s="19" t="n"/>
      <c r="I3898" s="19" t="n"/>
      <c r="J3898" s="34">
        <f>IF(A3898="","",H3898+I3898)</f>
        <v/>
      </c>
      <c r="K3898" s="14" t="n"/>
      <c r="L3898" s="14" t="n"/>
      <c r="M3898" s="14" t="n"/>
      <c r="N3898" s="14" t="n"/>
      <c r="O3898" s="20">
        <f>IF(A3898="","",SUMPRODUCT((A3898&gt;=Setup!$C$19:$C$30)*(A3898&lt;=Setup!$D$19:$D$30)*Setup!$A$19:$A$30))</f>
        <v/>
      </c>
      <c r="P3898" s="34">
        <f>IF(A3898="","",IF(OR(F3898="Standard domestic 15% (Box 7)",F3898="Import - VAT paid at customs (Box 8)",F3898="Import - Reverse charge (Box 9)"),ROUND(H3898*Setup!$B$9,2),0))</f>
        <v/>
      </c>
      <c r="Q3898" s="34">
        <f>IF(A3898="","",I3898-P3898)</f>
        <v/>
      </c>
      <c r="R3898" s="34">
        <f>IF(A3898="","",IF(L3898="Yes",I3898,0))</f>
        <v/>
      </c>
      <c r="S3898" s="34">
        <f>IF(A3898="","",IF(AND(L3898="Yes",K3898="Yes",NOT(ISNUMBER(SEARCH("blocked",G3898))),OR(F3898="Standard domestic 15% (Box 7)",F3898="Import - VAT paid at customs (Box 8)",F3898="Import - Reverse charge (Box 9)"),OR(F3898&lt;&gt;"Standard domestic 15% (Box 7)",AND(LEN(D3898)=15,LEFT(D3898,1)="3",RIGHT(D3898,1)="3",ISNUMBER(--D3898)))),I3898,0))</f>
        <v/>
      </c>
      <c r="T3898" s="34">
        <f>IF(A3898="","",R3898-S3898)</f>
        <v/>
      </c>
      <c r="U3898" s="23">
        <f>IF(A3898="","",IF(O3898=0,"Outside audit periods; ","")&amp;IF(F3898="","No VAT category; ","")&amp;IF(ABS(Q3898)&gt;Setup!$B$10,"VAT ≠ 15% × net; ","")&amp;IF(AND(F3898="Standard domestic 15% (Box 7)",NOT(AND(LEN(D3898)=15,LEFT(D3898,1)="3",RIGHT(D3898,1)="3",ISNUMBER(--D3898)))),"Invalid/missing supplier VAT no; ","")&amp;IF(AND(L3898="Yes",K3898&lt;&gt;"Yes"),"VAT claimed without valid tax invoice; ","")&amp;IF(AND(L3898="Yes",ISNUMBER(SEARCH("blocked",G3898))),"Blocked input VAT claimed; ","")&amp;IF(AND(F3898="Import - VAT paid at customs (Box 8)",M3898=""),"Customs declaration no missing; ","")&amp;IF(AND(F3898="Import - Reverse charge (Box 9)",E3898="Saudi Arabia"),"RCM used for a local supplier; ","")&amp;IF(AND(L3898="Yes",NOT(OR(F3898="Standard domestic 15% (Box 7)",F3898="Import - VAT paid at customs (Box 8)",F3898="Import - Reverse charge (Box 9)"))),"VAT claimed on non-taxable category; ",""))</f>
        <v/>
      </c>
    </row>
    <row r="3899">
      <c r="A3899" s="17" t="n"/>
      <c r="B3899" s="14" t="n"/>
      <c r="C3899" s="14" t="n"/>
      <c r="D3899" s="16" t="n"/>
      <c r="E3899" s="14" t="n"/>
      <c r="F3899" s="14" t="n"/>
      <c r="G3899" s="14" t="n"/>
      <c r="H3899" s="19" t="n"/>
      <c r="I3899" s="19" t="n"/>
      <c r="J3899" s="34">
        <f>IF(A3899="","",H3899+I3899)</f>
        <v/>
      </c>
      <c r="K3899" s="14" t="n"/>
      <c r="L3899" s="14" t="n"/>
      <c r="M3899" s="14" t="n"/>
      <c r="N3899" s="14" t="n"/>
      <c r="O3899" s="20">
        <f>IF(A3899="","",SUMPRODUCT((A3899&gt;=Setup!$C$19:$C$30)*(A3899&lt;=Setup!$D$19:$D$30)*Setup!$A$19:$A$30))</f>
        <v/>
      </c>
      <c r="P3899" s="34">
        <f>IF(A3899="","",IF(OR(F3899="Standard domestic 15% (Box 7)",F3899="Import - VAT paid at customs (Box 8)",F3899="Import - Reverse charge (Box 9)"),ROUND(H3899*Setup!$B$9,2),0))</f>
        <v/>
      </c>
      <c r="Q3899" s="34">
        <f>IF(A3899="","",I3899-P3899)</f>
        <v/>
      </c>
      <c r="R3899" s="34">
        <f>IF(A3899="","",IF(L3899="Yes",I3899,0))</f>
        <v/>
      </c>
      <c r="S3899" s="34">
        <f>IF(A3899="","",IF(AND(L3899="Yes",K3899="Yes",NOT(ISNUMBER(SEARCH("blocked",G3899))),OR(F3899="Standard domestic 15% (Box 7)",F3899="Import - VAT paid at customs (Box 8)",F3899="Import - Reverse charge (Box 9)"),OR(F3899&lt;&gt;"Standard domestic 15% (Box 7)",AND(LEN(D3899)=15,LEFT(D3899,1)="3",RIGHT(D3899,1)="3",ISNUMBER(--D3899)))),I3899,0))</f>
        <v/>
      </c>
      <c r="T3899" s="34">
        <f>IF(A3899="","",R3899-S3899)</f>
        <v/>
      </c>
      <c r="U3899" s="23">
        <f>IF(A3899="","",IF(O3899=0,"Outside audit periods; ","")&amp;IF(F3899="","No VAT category; ","")&amp;IF(ABS(Q3899)&gt;Setup!$B$10,"VAT ≠ 15% × net; ","")&amp;IF(AND(F3899="Standard domestic 15% (Box 7)",NOT(AND(LEN(D3899)=15,LEFT(D3899,1)="3",RIGHT(D3899,1)="3",ISNUMBER(--D3899)))),"Invalid/missing supplier VAT no; ","")&amp;IF(AND(L3899="Yes",K3899&lt;&gt;"Yes"),"VAT claimed without valid tax invoice; ","")&amp;IF(AND(L3899="Yes",ISNUMBER(SEARCH("blocked",G3899))),"Blocked input VAT claimed; ","")&amp;IF(AND(F3899="Import - VAT paid at customs (Box 8)",M3899=""),"Customs declaration no missing; ","")&amp;IF(AND(F3899="Import - Reverse charge (Box 9)",E3899="Saudi Arabia"),"RCM used for a local supplier; ","")&amp;IF(AND(L3899="Yes",NOT(OR(F3899="Standard domestic 15% (Box 7)",F3899="Import - VAT paid at customs (Box 8)",F3899="Import - Reverse charge (Box 9)"))),"VAT claimed on non-taxable category; ",""))</f>
        <v/>
      </c>
    </row>
    <row r="3900">
      <c r="A3900" s="17" t="n"/>
      <c r="B3900" s="14" t="n"/>
      <c r="C3900" s="14" t="n"/>
      <c r="D3900" s="16" t="n"/>
      <c r="E3900" s="14" t="n"/>
      <c r="F3900" s="14" t="n"/>
      <c r="G3900" s="14" t="n"/>
      <c r="H3900" s="19" t="n"/>
      <c r="I3900" s="19" t="n"/>
      <c r="J3900" s="34">
        <f>IF(A3900="","",H3900+I3900)</f>
        <v/>
      </c>
      <c r="K3900" s="14" t="n"/>
      <c r="L3900" s="14" t="n"/>
      <c r="M3900" s="14" t="n"/>
      <c r="N3900" s="14" t="n"/>
      <c r="O3900" s="20">
        <f>IF(A3900="","",SUMPRODUCT((A3900&gt;=Setup!$C$19:$C$30)*(A3900&lt;=Setup!$D$19:$D$30)*Setup!$A$19:$A$30))</f>
        <v/>
      </c>
      <c r="P3900" s="34">
        <f>IF(A3900="","",IF(OR(F3900="Standard domestic 15% (Box 7)",F3900="Import - VAT paid at customs (Box 8)",F3900="Import - Reverse charge (Box 9)"),ROUND(H3900*Setup!$B$9,2),0))</f>
        <v/>
      </c>
      <c r="Q3900" s="34">
        <f>IF(A3900="","",I3900-P3900)</f>
        <v/>
      </c>
      <c r="R3900" s="34">
        <f>IF(A3900="","",IF(L3900="Yes",I3900,0))</f>
        <v/>
      </c>
      <c r="S3900" s="34">
        <f>IF(A3900="","",IF(AND(L3900="Yes",K3900="Yes",NOT(ISNUMBER(SEARCH("blocked",G3900))),OR(F3900="Standard domestic 15% (Box 7)",F3900="Import - VAT paid at customs (Box 8)",F3900="Import - Reverse charge (Box 9)"),OR(F3900&lt;&gt;"Standard domestic 15% (Box 7)",AND(LEN(D3900)=15,LEFT(D3900,1)="3",RIGHT(D3900,1)="3",ISNUMBER(--D3900)))),I3900,0))</f>
        <v/>
      </c>
      <c r="T3900" s="34">
        <f>IF(A3900="","",R3900-S3900)</f>
        <v/>
      </c>
      <c r="U3900" s="23">
        <f>IF(A3900="","",IF(O3900=0,"Outside audit periods; ","")&amp;IF(F3900="","No VAT category; ","")&amp;IF(ABS(Q3900)&gt;Setup!$B$10,"VAT ≠ 15% × net; ","")&amp;IF(AND(F3900="Standard domestic 15% (Box 7)",NOT(AND(LEN(D3900)=15,LEFT(D3900,1)="3",RIGHT(D3900,1)="3",ISNUMBER(--D3900)))),"Invalid/missing supplier VAT no; ","")&amp;IF(AND(L3900="Yes",K3900&lt;&gt;"Yes"),"VAT claimed without valid tax invoice; ","")&amp;IF(AND(L3900="Yes",ISNUMBER(SEARCH("blocked",G3900))),"Blocked input VAT claimed; ","")&amp;IF(AND(F3900="Import - VAT paid at customs (Box 8)",M3900=""),"Customs declaration no missing; ","")&amp;IF(AND(F3900="Import - Reverse charge (Box 9)",E3900="Saudi Arabia"),"RCM used for a local supplier; ","")&amp;IF(AND(L3900="Yes",NOT(OR(F3900="Standard domestic 15% (Box 7)",F3900="Import - VAT paid at customs (Box 8)",F3900="Import - Reverse charge (Box 9)"))),"VAT claimed on non-taxable category; ",""))</f>
        <v/>
      </c>
    </row>
    <row r="3901">
      <c r="A3901" s="17" t="n"/>
      <c r="B3901" s="14" t="n"/>
      <c r="C3901" s="14" t="n"/>
      <c r="D3901" s="16" t="n"/>
      <c r="E3901" s="14" t="n"/>
      <c r="F3901" s="14" t="n"/>
      <c r="G3901" s="14" t="n"/>
      <c r="H3901" s="19" t="n"/>
      <c r="I3901" s="19" t="n"/>
      <c r="J3901" s="34">
        <f>IF(A3901="","",H3901+I3901)</f>
        <v/>
      </c>
      <c r="K3901" s="14" t="n"/>
      <c r="L3901" s="14" t="n"/>
      <c r="M3901" s="14" t="n"/>
      <c r="N3901" s="14" t="n"/>
      <c r="O3901" s="20">
        <f>IF(A3901="","",SUMPRODUCT((A3901&gt;=Setup!$C$19:$C$30)*(A3901&lt;=Setup!$D$19:$D$30)*Setup!$A$19:$A$30))</f>
        <v/>
      </c>
      <c r="P3901" s="34">
        <f>IF(A3901="","",IF(OR(F3901="Standard domestic 15% (Box 7)",F3901="Import - VAT paid at customs (Box 8)",F3901="Import - Reverse charge (Box 9)"),ROUND(H3901*Setup!$B$9,2),0))</f>
        <v/>
      </c>
      <c r="Q3901" s="34">
        <f>IF(A3901="","",I3901-P3901)</f>
        <v/>
      </c>
      <c r="R3901" s="34">
        <f>IF(A3901="","",IF(L3901="Yes",I3901,0))</f>
        <v/>
      </c>
      <c r="S3901" s="34">
        <f>IF(A3901="","",IF(AND(L3901="Yes",K3901="Yes",NOT(ISNUMBER(SEARCH("blocked",G3901))),OR(F3901="Standard domestic 15% (Box 7)",F3901="Import - VAT paid at customs (Box 8)",F3901="Import - Reverse charge (Box 9)"),OR(F3901&lt;&gt;"Standard domestic 15% (Box 7)",AND(LEN(D3901)=15,LEFT(D3901,1)="3",RIGHT(D3901,1)="3",ISNUMBER(--D3901)))),I3901,0))</f>
        <v/>
      </c>
      <c r="T3901" s="34">
        <f>IF(A3901="","",R3901-S3901)</f>
        <v/>
      </c>
      <c r="U3901" s="23">
        <f>IF(A3901="","",IF(O3901=0,"Outside audit periods; ","")&amp;IF(F3901="","No VAT category; ","")&amp;IF(ABS(Q3901)&gt;Setup!$B$10,"VAT ≠ 15% × net; ","")&amp;IF(AND(F3901="Standard domestic 15% (Box 7)",NOT(AND(LEN(D3901)=15,LEFT(D3901,1)="3",RIGHT(D3901,1)="3",ISNUMBER(--D3901)))),"Invalid/missing supplier VAT no; ","")&amp;IF(AND(L3901="Yes",K3901&lt;&gt;"Yes"),"VAT claimed without valid tax invoice; ","")&amp;IF(AND(L3901="Yes",ISNUMBER(SEARCH("blocked",G3901))),"Blocked input VAT claimed; ","")&amp;IF(AND(F3901="Import - VAT paid at customs (Box 8)",M3901=""),"Customs declaration no missing; ","")&amp;IF(AND(F3901="Import - Reverse charge (Box 9)",E3901="Saudi Arabia"),"RCM used for a local supplier; ","")&amp;IF(AND(L3901="Yes",NOT(OR(F3901="Standard domestic 15% (Box 7)",F3901="Import - VAT paid at customs (Box 8)",F3901="Import - Reverse charge (Box 9)"))),"VAT claimed on non-taxable category; ",""))</f>
        <v/>
      </c>
    </row>
    <row r="3902">
      <c r="A3902" s="17" t="n"/>
      <c r="B3902" s="14" t="n"/>
      <c r="C3902" s="14" t="n"/>
      <c r="D3902" s="16" t="n"/>
      <c r="E3902" s="14" t="n"/>
      <c r="F3902" s="14" t="n"/>
      <c r="G3902" s="14" t="n"/>
      <c r="H3902" s="19" t="n"/>
      <c r="I3902" s="19" t="n"/>
      <c r="J3902" s="34">
        <f>IF(A3902="","",H3902+I3902)</f>
        <v/>
      </c>
      <c r="K3902" s="14" t="n"/>
      <c r="L3902" s="14" t="n"/>
      <c r="M3902" s="14" t="n"/>
      <c r="N3902" s="14" t="n"/>
      <c r="O3902" s="20">
        <f>IF(A3902="","",SUMPRODUCT((A3902&gt;=Setup!$C$19:$C$30)*(A3902&lt;=Setup!$D$19:$D$30)*Setup!$A$19:$A$30))</f>
        <v/>
      </c>
      <c r="P3902" s="34">
        <f>IF(A3902="","",IF(OR(F3902="Standard domestic 15% (Box 7)",F3902="Import - VAT paid at customs (Box 8)",F3902="Import - Reverse charge (Box 9)"),ROUND(H3902*Setup!$B$9,2),0))</f>
        <v/>
      </c>
      <c r="Q3902" s="34">
        <f>IF(A3902="","",I3902-P3902)</f>
        <v/>
      </c>
      <c r="R3902" s="34">
        <f>IF(A3902="","",IF(L3902="Yes",I3902,0))</f>
        <v/>
      </c>
      <c r="S3902" s="34">
        <f>IF(A3902="","",IF(AND(L3902="Yes",K3902="Yes",NOT(ISNUMBER(SEARCH("blocked",G3902))),OR(F3902="Standard domestic 15% (Box 7)",F3902="Import - VAT paid at customs (Box 8)",F3902="Import - Reverse charge (Box 9)"),OR(F3902&lt;&gt;"Standard domestic 15% (Box 7)",AND(LEN(D3902)=15,LEFT(D3902,1)="3",RIGHT(D3902,1)="3",ISNUMBER(--D3902)))),I3902,0))</f>
        <v/>
      </c>
      <c r="T3902" s="34">
        <f>IF(A3902="","",R3902-S3902)</f>
        <v/>
      </c>
      <c r="U3902" s="23">
        <f>IF(A3902="","",IF(O3902=0,"Outside audit periods; ","")&amp;IF(F3902="","No VAT category; ","")&amp;IF(ABS(Q3902)&gt;Setup!$B$10,"VAT ≠ 15% × net; ","")&amp;IF(AND(F3902="Standard domestic 15% (Box 7)",NOT(AND(LEN(D3902)=15,LEFT(D3902,1)="3",RIGHT(D3902,1)="3",ISNUMBER(--D3902)))),"Invalid/missing supplier VAT no; ","")&amp;IF(AND(L3902="Yes",K3902&lt;&gt;"Yes"),"VAT claimed without valid tax invoice; ","")&amp;IF(AND(L3902="Yes",ISNUMBER(SEARCH("blocked",G3902))),"Blocked input VAT claimed; ","")&amp;IF(AND(F3902="Import - VAT paid at customs (Box 8)",M3902=""),"Customs declaration no missing; ","")&amp;IF(AND(F3902="Import - Reverse charge (Box 9)",E3902="Saudi Arabia"),"RCM used for a local supplier; ","")&amp;IF(AND(L3902="Yes",NOT(OR(F3902="Standard domestic 15% (Box 7)",F3902="Import - VAT paid at customs (Box 8)",F3902="Import - Reverse charge (Box 9)"))),"VAT claimed on non-taxable category; ",""))</f>
        <v/>
      </c>
    </row>
    <row r="3903">
      <c r="A3903" s="17" t="n"/>
      <c r="B3903" s="14" t="n"/>
      <c r="C3903" s="14" t="n"/>
      <c r="D3903" s="16" t="n"/>
      <c r="E3903" s="14" t="n"/>
      <c r="F3903" s="14" t="n"/>
      <c r="G3903" s="14" t="n"/>
      <c r="H3903" s="19" t="n"/>
      <c r="I3903" s="19" t="n"/>
      <c r="J3903" s="34">
        <f>IF(A3903="","",H3903+I3903)</f>
        <v/>
      </c>
      <c r="K3903" s="14" t="n"/>
      <c r="L3903" s="14" t="n"/>
      <c r="M3903" s="14" t="n"/>
      <c r="N3903" s="14" t="n"/>
      <c r="O3903" s="20">
        <f>IF(A3903="","",SUMPRODUCT((A3903&gt;=Setup!$C$19:$C$30)*(A3903&lt;=Setup!$D$19:$D$30)*Setup!$A$19:$A$30))</f>
        <v/>
      </c>
      <c r="P3903" s="34">
        <f>IF(A3903="","",IF(OR(F3903="Standard domestic 15% (Box 7)",F3903="Import - VAT paid at customs (Box 8)",F3903="Import - Reverse charge (Box 9)"),ROUND(H3903*Setup!$B$9,2),0))</f>
        <v/>
      </c>
      <c r="Q3903" s="34">
        <f>IF(A3903="","",I3903-P3903)</f>
        <v/>
      </c>
      <c r="R3903" s="34">
        <f>IF(A3903="","",IF(L3903="Yes",I3903,0))</f>
        <v/>
      </c>
      <c r="S3903" s="34">
        <f>IF(A3903="","",IF(AND(L3903="Yes",K3903="Yes",NOT(ISNUMBER(SEARCH("blocked",G3903))),OR(F3903="Standard domestic 15% (Box 7)",F3903="Import - VAT paid at customs (Box 8)",F3903="Import - Reverse charge (Box 9)"),OR(F3903&lt;&gt;"Standard domestic 15% (Box 7)",AND(LEN(D3903)=15,LEFT(D3903,1)="3",RIGHT(D3903,1)="3",ISNUMBER(--D3903)))),I3903,0))</f>
        <v/>
      </c>
      <c r="T3903" s="34">
        <f>IF(A3903="","",R3903-S3903)</f>
        <v/>
      </c>
      <c r="U3903" s="23">
        <f>IF(A3903="","",IF(O3903=0,"Outside audit periods; ","")&amp;IF(F3903="","No VAT category; ","")&amp;IF(ABS(Q3903)&gt;Setup!$B$10,"VAT ≠ 15% × net; ","")&amp;IF(AND(F3903="Standard domestic 15% (Box 7)",NOT(AND(LEN(D3903)=15,LEFT(D3903,1)="3",RIGHT(D3903,1)="3",ISNUMBER(--D3903)))),"Invalid/missing supplier VAT no; ","")&amp;IF(AND(L3903="Yes",K3903&lt;&gt;"Yes"),"VAT claimed without valid tax invoice; ","")&amp;IF(AND(L3903="Yes",ISNUMBER(SEARCH("blocked",G3903))),"Blocked input VAT claimed; ","")&amp;IF(AND(F3903="Import - VAT paid at customs (Box 8)",M3903=""),"Customs declaration no missing; ","")&amp;IF(AND(F3903="Import - Reverse charge (Box 9)",E3903="Saudi Arabia"),"RCM used for a local supplier; ","")&amp;IF(AND(L3903="Yes",NOT(OR(F3903="Standard domestic 15% (Box 7)",F3903="Import - VAT paid at customs (Box 8)",F3903="Import - Reverse charge (Box 9)"))),"VAT claimed on non-taxable category; ",""))</f>
        <v/>
      </c>
    </row>
    <row r="3904">
      <c r="A3904" s="17" t="n"/>
      <c r="B3904" s="14" t="n"/>
      <c r="C3904" s="14" t="n"/>
      <c r="D3904" s="16" t="n"/>
      <c r="E3904" s="14" t="n"/>
      <c r="F3904" s="14" t="n"/>
      <c r="G3904" s="14" t="n"/>
      <c r="H3904" s="19" t="n"/>
      <c r="I3904" s="19" t="n"/>
      <c r="J3904" s="34">
        <f>IF(A3904="","",H3904+I3904)</f>
        <v/>
      </c>
      <c r="K3904" s="14" t="n"/>
      <c r="L3904" s="14" t="n"/>
      <c r="M3904" s="14" t="n"/>
      <c r="N3904" s="14" t="n"/>
      <c r="O3904" s="20">
        <f>IF(A3904="","",SUMPRODUCT((A3904&gt;=Setup!$C$19:$C$30)*(A3904&lt;=Setup!$D$19:$D$30)*Setup!$A$19:$A$30))</f>
        <v/>
      </c>
      <c r="P3904" s="34">
        <f>IF(A3904="","",IF(OR(F3904="Standard domestic 15% (Box 7)",F3904="Import - VAT paid at customs (Box 8)",F3904="Import - Reverse charge (Box 9)"),ROUND(H3904*Setup!$B$9,2),0))</f>
        <v/>
      </c>
      <c r="Q3904" s="34">
        <f>IF(A3904="","",I3904-P3904)</f>
        <v/>
      </c>
      <c r="R3904" s="34">
        <f>IF(A3904="","",IF(L3904="Yes",I3904,0))</f>
        <v/>
      </c>
      <c r="S3904" s="34">
        <f>IF(A3904="","",IF(AND(L3904="Yes",K3904="Yes",NOT(ISNUMBER(SEARCH("blocked",G3904))),OR(F3904="Standard domestic 15% (Box 7)",F3904="Import - VAT paid at customs (Box 8)",F3904="Import - Reverse charge (Box 9)"),OR(F3904&lt;&gt;"Standard domestic 15% (Box 7)",AND(LEN(D3904)=15,LEFT(D3904,1)="3",RIGHT(D3904,1)="3",ISNUMBER(--D3904)))),I3904,0))</f>
        <v/>
      </c>
      <c r="T3904" s="34">
        <f>IF(A3904="","",R3904-S3904)</f>
        <v/>
      </c>
      <c r="U3904" s="23">
        <f>IF(A3904="","",IF(O3904=0,"Outside audit periods; ","")&amp;IF(F3904="","No VAT category; ","")&amp;IF(ABS(Q3904)&gt;Setup!$B$10,"VAT ≠ 15% × net; ","")&amp;IF(AND(F3904="Standard domestic 15% (Box 7)",NOT(AND(LEN(D3904)=15,LEFT(D3904,1)="3",RIGHT(D3904,1)="3",ISNUMBER(--D3904)))),"Invalid/missing supplier VAT no; ","")&amp;IF(AND(L3904="Yes",K3904&lt;&gt;"Yes"),"VAT claimed without valid tax invoice; ","")&amp;IF(AND(L3904="Yes",ISNUMBER(SEARCH("blocked",G3904))),"Blocked input VAT claimed; ","")&amp;IF(AND(F3904="Import - VAT paid at customs (Box 8)",M3904=""),"Customs declaration no missing; ","")&amp;IF(AND(F3904="Import - Reverse charge (Box 9)",E3904="Saudi Arabia"),"RCM used for a local supplier; ","")&amp;IF(AND(L3904="Yes",NOT(OR(F3904="Standard domestic 15% (Box 7)",F3904="Import - VAT paid at customs (Box 8)",F3904="Import - Reverse charge (Box 9)"))),"VAT claimed on non-taxable category; ",""))</f>
        <v/>
      </c>
    </row>
    <row r="3905">
      <c r="A3905" s="17" t="n"/>
      <c r="B3905" s="14" t="n"/>
      <c r="C3905" s="14" t="n"/>
      <c r="D3905" s="16" t="n"/>
      <c r="E3905" s="14" t="n"/>
      <c r="F3905" s="14" t="n"/>
      <c r="G3905" s="14" t="n"/>
      <c r="H3905" s="19" t="n"/>
      <c r="I3905" s="19" t="n"/>
      <c r="J3905" s="34">
        <f>IF(A3905="","",H3905+I3905)</f>
        <v/>
      </c>
      <c r="K3905" s="14" t="n"/>
      <c r="L3905" s="14" t="n"/>
      <c r="M3905" s="14" t="n"/>
      <c r="N3905" s="14" t="n"/>
      <c r="O3905" s="20">
        <f>IF(A3905="","",SUMPRODUCT((A3905&gt;=Setup!$C$19:$C$30)*(A3905&lt;=Setup!$D$19:$D$30)*Setup!$A$19:$A$30))</f>
        <v/>
      </c>
      <c r="P3905" s="34">
        <f>IF(A3905="","",IF(OR(F3905="Standard domestic 15% (Box 7)",F3905="Import - VAT paid at customs (Box 8)",F3905="Import - Reverse charge (Box 9)"),ROUND(H3905*Setup!$B$9,2),0))</f>
        <v/>
      </c>
      <c r="Q3905" s="34">
        <f>IF(A3905="","",I3905-P3905)</f>
        <v/>
      </c>
      <c r="R3905" s="34">
        <f>IF(A3905="","",IF(L3905="Yes",I3905,0))</f>
        <v/>
      </c>
      <c r="S3905" s="34">
        <f>IF(A3905="","",IF(AND(L3905="Yes",K3905="Yes",NOT(ISNUMBER(SEARCH("blocked",G3905))),OR(F3905="Standard domestic 15% (Box 7)",F3905="Import - VAT paid at customs (Box 8)",F3905="Import - Reverse charge (Box 9)"),OR(F3905&lt;&gt;"Standard domestic 15% (Box 7)",AND(LEN(D3905)=15,LEFT(D3905,1)="3",RIGHT(D3905,1)="3",ISNUMBER(--D3905)))),I3905,0))</f>
        <v/>
      </c>
      <c r="T3905" s="34">
        <f>IF(A3905="","",R3905-S3905)</f>
        <v/>
      </c>
      <c r="U3905" s="23">
        <f>IF(A3905="","",IF(O3905=0,"Outside audit periods; ","")&amp;IF(F3905="","No VAT category; ","")&amp;IF(ABS(Q3905)&gt;Setup!$B$10,"VAT ≠ 15% × net; ","")&amp;IF(AND(F3905="Standard domestic 15% (Box 7)",NOT(AND(LEN(D3905)=15,LEFT(D3905,1)="3",RIGHT(D3905,1)="3",ISNUMBER(--D3905)))),"Invalid/missing supplier VAT no; ","")&amp;IF(AND(L3905="Yes",K3905&lt;&gt;"Yes"),"VAT claimed without valid tax invoice; ","")&amp;IF(AND(L3905="Yes",ISNUMBER(SEARCH("blocked",G3905))),"Blocked input VAT claimed; ","")&amp;IF(AND(F3905="Import - VAT paid at customs (Box 8)",M3905=""),"Customs declaration no missing; ","")&amp;IF(AND(F3905="Import - Reverse charge (Box 9)",E3905="Saudi Arabia"),"RCM used for a local supplier; ","")&amp;IF(AND(L3905="Yes",NOT(OR(F3905="Standard domestic 15% (Box 7)",F3905="Import - VAT paid at customs (Box 8)",F3905="Import - Reverse charge (Box 9)"))),"VAT claimed on non-taxable category; ",""))</f>
        <v/>
      </c>
    </row>
    <row r="3906">
      <c r="A3906" s="17" t="n"/>
      <c r="B3906" s="14" t="n"/>
      <c r="C3906" s="14" t="n"/>
      <c r="D3906" s="16" t="n"/>
      <c r="E3906" s="14" t="n"/>
      <c r="F3906" s="14" t="n"/>
      <c r="G3906" s="14" t="n"/>
      <c r="H3906" s="19" t="n"/>
      <c r="I3906" s="19" t="n"/>
      <c r="J3906" s="34">
        <f>IF(A3906="","",H3906+I3906)</f>
        <v/>
      </c>
      <c r="K3906" s="14" t="n"/>
      <c r="L3906" s="14" t="n"/>
      <c r="M3906" s="14" t="n"/>
      <c r="N3906" s="14" t="n"/>
      <c r="O3906" s="20">
        <f>IF(A3906="","",SUMPRODUCT((A3906&gt;=Setup!$C$19:$C$30)*(A3906&lt;=Setup!$D$19:$D$30)*Setup!$A$19:$A$30))</f>
        <v/>
      </c>
      <c r="P3906" s="34">
        <f>IF(A3906="","",IF(OR(F3906="Standard domestic 15% (Box 7)",F3906="Import - VAT paid at customs (Box 8)",F3906="Import - Reverse charge (Box 9)"),ROUND(H3906*Setup!$B$9,2),0))</f>
        <v/>
      </c>
      <c r="Q3906" s="34">
        <f>IF(A3906="","",I3906-P3906)</f>
        <v/>
      </c>
      <c r="R3906" s="34">
        <f>IF(A3906="","",IF(L3906="Yes",I3906,0))</f>
        <v/>
      </c>
      <c r="S3906" s="34">
        <f>IF(A3906="","",IF(AND(L3906="Yes",K3906="Yes",NOT(ISNUMBER(SEARCH("blocked",G3906))),OR(F3906="Standard domestic 15% (Box 7)",F3906="Import - VAT paid at customs (Box 8)",F3906="Import - Reverse charge (Box 9)"),OR(F3906&lt;&gt;"Standard domestic 15% (Box 7)",AND(LEN(D3906)=15,LEFT(D3906,1)="3",RIGHT(D3906,1)="3",ISNUMBER(--D3906)))),I3906,0))</f>
        <v/>
      </c>
      <c r="T3906" s="34">
        <f>IF(A3906="","",R3906-S3906)</f>
        <v/>
      </c>
      <c r="U3906" s="23">
        <f>IF(A3906="","",IF(O3906=0,"Outside audit periods; ","")&amp;IF(F3906="","No VAT category; ","")&amp;IF(ABS(Q3906)&gt;Setup!$B$10,"VAT ≠ 15% × net; ","")&amp;IF(AND(F3906="Standard domestic 15% (Box 7)",NOT(AND(LEN(D3906)=15,LEFT(D3906,1)="3",RIGHT(D3906,1)="3",ISNUMBER(--D3906)))),"Invalid/missing supplier VAT no; ","")&amp;IF(AND(L3906="Yes",K3906&lt;&gt;"Yes"),"VAT claimed without valid tax invoice; ","")&amp;IF(AND(L3906="Yes",ISNUMBER(SEARCH("blocked",G3906))),"Blocked input VAT claimed; ","")&amp;IF(AND(F3906="Import - VAT paid at customs (Box 8)",M3906=""),"Customs declaration no missing; ","")&amp;IF(AND(F3906="Import - Reverse charge (Box 9)",E3906="Saudi Arabia"),"RCM used for a local supplier; ","")&amp;IF(AND(L3906="Yes",NOT(OR(F3906="Standard domestic 15% (Box 7)",F3906="Import - VAT paid at customs (Box 8)",F3906="Import - Reverse charge (Box 9)"))),"VAT claimed on non-taxable category; ",""))</f>
        <v/>
      </c>
    </row>
    <row r="3907">
      <c r="A3907" s="17" t="n"/>
      <c r="B3907" s="14" t="n"/>
      <c r="C3907" s="14" t="n"/>
      <c r="D3907" s="16" t="n"/>
      <c r="E3907" s="14" t="n"/>
      <c r="F3907" s="14" t="n"/>
      <c r="G3907" s="14" t="n"/>
      <c r="H3907" s="19" t="n"/>
      <c r="I3907" s="19" t="n"/>
      <c r="J3907" s="34">
        <f>IF(A3907="","",H3907+I3907)</f>
        <v/>
      </c>
      <c r="K3907" s="14" t="n"/>
      <c r="L3907" s="14" t="n"/>
      <c r="M3907" s="14" t="n"/>
      <c r="N3907" s="14" t="n"/>
      <c r="O3907" s="20">
        <f>IF(A3907="","",SUMPRODUCT((A3907&gt;=Setup!$C$19:$C$30)*(A3907&lt;=Setup!$D$19:$D$30)*Setup!$A$19:$A$30))</f>
        <v/>
      </c>
      <c r="P3907" s="34">
        <f>IF(A3907="","",IF(OR(F3907="Standard domestic 15% (Box 7)",F3907="Import - VAT paid at customs (Box 8)",F3907="Import - Reverse charge (Box 9)"),ROUND(H3907*Setup!$B$9,2),0))</f>
        <v/>
      </c>
      <c r="Q3907" s="34">
        <f>IF(A3907="","",I3907-P3907)</f>
        <v/>
      </c>
      <c r="R3907" s="34">
        <f>IF(A3907="","",IF(L3907="Yes",I3907,0))</f>
        <v/>
      </c>
      <c r="S3907" s="34">
        <f>IF(A3907="","",IF(AND(L3907="Yes",K3907="Yes",NOT(ISNUMBER(SEARCH("blocked",G3907))),OR(F3907="Standard domestic 15% (Box 7)",F3907="Import - VAT paid at customs (Box 8)",F3907="Import - Reverse charge (Box 9)"),OR(F3907&lt;&gt;"Standard domestic 15% (Box 7)",AND(LEN(D3907)=15,LEFT(D3907,1)="3",RIGHT(D3907,1)="3",ISNUMBER(--D3907)))),I3907,0))</f>
        <v/>
      </c>
      <c r="T3907" s="34">
        <f>IF(A3907="","",R3907-S3907)</f>
        <v/>
      </c>
      <c r="U3907" s="23">
        <f>IF(A3907="","",IF(O3907=0,"Outside audit periods; ","")&amp;IF(F3907="","No VAT category; ","")&amp;IF(ABS(Q3907)&gt;Setup!$B$10,"VAT ≠ 15% × net; ","")&amp;IF(AND(F3907="Standard domestic 15% (Box 7)",NOT(AND(LEN(D3907)=15,LEFT(D3907,1)="3",RIGHT(D3907,1)="3",ISNUMBER(--D3907)))),"Invalid/missing supplier VAT no; ","")&amp;IF(AND(L3907="Yes",K3907&lt;&gt;"Yes"),"VAT claimed without valid tax invoice; ","")&amp;IF(AND(L3907="Yes",ISNUMBER(SEARCH("blocked",G3907))),"Blocked input VAT claimed; ","")&amp;IF(AND(F3907="Import - VAT paid at customs (Box 8)",M3907=""),"Customs declaration no missing; ","")&amp;IF(AND(F3907="Import - Reverse charge (Box 9)",E3907="Saudi Arabia"),"RCM used for a local supplier; ","")&amp;IF(AND(L3907="Yes",NOT(OR(F3907="Standard domestic 15% (Box 7)",F3907="Import - VAT paid at customs (Box 8)",F3907="Import - Reverse charge (Box 9)"))),"VAT claimed on non-taxable category; ",""))</f>
        <v/>
      </c>
    </row>
    <row r="3908">
      <c r="A3908" s="17" t="n"/>
      <c r="B3908" s="14" t="n"/>
      <c r="C3908" s="14" t="n"/>
      <c r="D3908" s="16" t="n"/>
      <c r="E3908" s="14" t="n"/>
      <c r="F3908" s="14" t="n"/>
      <c r="G3908" s="14" t="n"/>
      <c r="H3908" s="19" t="n"/>
      <c r="I3908" s="19" t="n"/>
      <c r="J3908" s="34">
        <f>IF(A3908="","",H3908+I3908)</f>
        <v/>
      </c>
      <c r="K3908" s="14" t="n"/>
      <c r="L3908" s="14" t="n"/>
      <c r="M3908" s="14" t="n"/>
      <c r="N3908" s="14" t="n"/>
      <c r="O3908" s="20">
        <f>IF(A3908="","",SUMPRODUCT((A3908&gt;=Setup!$C$19:$C$30)*(A3908&lt;=Setup!$D$19:$D$30)*Setup!$A$19:$A$30))</f>
        <v/>
      </c>
      <c r="P3908" s="34">
        <f>IF(A3908="","",IF(OR(F3908="Standard domestic 15% (Box 7)",F3908="Import - VAT paid at customs (Box 8)",F3908="Import - Reverse charge (Box 9)"),ROUND(H3908*Setup!$B$9,2),0))</f>
        <v/>
      </c>
      <c r="Q3908" s="34">
        <f>IF(A3908="","",I3908-P3908)</f>
        <v/>
      </c>
      <c r="R3908" s="34">
        <f>IF(A3908="","",IF(L3908="Yes",I3908,0))</f>
        <v/>
      </c>
      <c r="S3908" s="34">
        <f>IF(A3908="","",IF(AND(L3908="Yes",K3908="Yes",NOT(ISNUMBER(SEARCH("blocked",G3908))),OR(F3908="Standard domestic 15% (Box 7)",F3908="Import - VAT paid at customs (Box 8)",F3908="Import - Reverse charge (Box 9)"),OR(F3908&lt;&gt;"Standard domestic 15% (Box 7)",AND(LEN(D3908)=15,LEFT(D3908,1)="3",RIGHT(D3908,1)="3",ISNUMBER(--D3908)))),I3908,0))</f>
        <v/>
      </c>
      <c r="T3908" s="34">
        <f>IF(A3908="","",R3908-S3908)</f>
        <v/>
      </c>
      <c r="U3908" s="23">
        <f>IF(A3908="","",IF(O3908=0,"Outside audit periods; ","")&amp;IF(F3908="","No VAT category; ","")&amp;IF(ABS(Q3908)&gt;Setup!$B$10,"VAT ≠ 15% × net; ","")&amp;IF(AND(F3908="Standard domestic 15% (Box 7)",NOT(AND(LEN(D3908)=15,LEFT(D3908,1)="3",RIGHT(D3908,1)="3",ISNUMBER(--D3908)))),"Invalid/missing supplier VAT no; ","")&amp;IF(AND(L3908="Yes",K3908&lt;&gt;"Yes"),"VAT claimed without valid tax invoice; ","")&amp;IF(AND(L3908="Yes",ISNUMBER(SEARCH("blocked",G3908))),"Blocked input VAT claimed; ","")&amp;IF(AND(F3908="Import - VAT paid at customs (Box 8)",M3908=""),"Customs declaration no missing; ","")&amp;IF(AND(F3908="Import - Reverse charge (Box 9)",E3908="Saudi Arabia"),"RCM used for a local supplier; ","")&amp;IF(AND(L3908="Yes",NOT(OR(F3908="Standard domestic 15% (Box 7)",F3908="Import - VAT paid at customs (Box 8)",F3908="Import - Reverse charge (Box 9)"))),"VAT claimed on non-taxable category; ",""))</f>
        <v/>
      </c>
    </row>
    <row r="3909">
      <c r="A3909" s="17" t="n"/>
      <c r="B3909" s="14" t="n"/>
      <c r="C3909" s="14" t="n"/>
      <c r="D3909" s="16" t="n"/>
      <c r="E3909" s="14" t="n"/>
      <c r="F3909" s="14" t="n"/>
      <c r="G3909" s="14" t="n"/>
      <c r="H3909" s="19" t="n"/>
      <c r="I3909" s="19" t="n"/>
      <c r="J3909" s="34">
        <f>IF(A3909="","",H3909+I3909)</f>
        <v/>
      </c>
      <c r="K3909" s="14" t="n"/>
      <c r="L3909" s="14" t="n"/>
      <c r="M3909" s="14" t="n"/>
      <c r="N3909" s="14" t="n"/>
      <c r="O3909" s="20">
        <f>IF(A3909="","",SUMPRODUCT((A3909&gt;=Setup!$C$19:$C$30)*(A3909&lt;=Setup!$D$19:$D$30)*Setup!$A$19:$A$30))</f>
        <v/>
      </c>
      <c r="P3909" s="34">
        <f>IF(A3909="","",IF(OR(F3909="Standard domestic 15% (Box 7)",F3909="Import - VAT paid at customs (Box 8)",F3909="Import - Reverse charge (Box 9)"),ROUND(H3909*Setup!$B$9,2),0))</f>
        <v/>
      </c>
      <c r="Q3909" s="34">
        <f>IF(A3909="","",I3909-P3909)</f>
        <v/>
      </c>
      <c r="R3909" s="34">
        <f>IF(A3909="","",IF(L3909="Yes",I3909,0))</f>
        <v/>
      </c>
      <c r="S3909" s="34">
        <f>IF(A3909="","",IF(AND(L3909="Yes",K3909="Yes",NOT(ISNUMBER(SEARCH("blocked",G3909))),OR(F3909="Standard domestic 15% (Box 7)",F3909="Import - VAT paid at customs (Box 8)",F3909="Import - Reverse charge (Box 9)"),OR(F3909&lt;&gt;"Standard domestic 15% (Box 7)",AND(LEN(D3909)=15,LEFT(D3909,1)="3",RIGHT(D3909,1)="3",ISNUMBER(--D3909)))),I3909,0))</f>
        <v/>
      </c>
      <c r="T3909" s="34">
        <f>IF(A3909="","",R3909-S3909)</f>
        <v/>
      </c>
      <c r="U3909" s="23">
        <f>IF(A3909="","",IF(O3909=0,"Outside audit periods; ","")&amp;IF(F3909="","No VAT category; ","")&amp;IF(ABS(Q3909)&gt;Setup!$B$10,"VAT ≠ 15% × net; ","")&amp;IF(AND(F3909="Standard domestic 15% (Box 7)",NOT(AND(LEN(D3909)=15,LEFT(D3909,1)="3",RIGHT(D3909,1)="3",ISNUMBER(--D3909)))),"Invalid/missing supplier VAT no; ","")&amp;IF(AND(L3909="Yes",K3909&lt;&gt;"Yes"),"VAT claimed without valid tax invoice; ","")&amp;IF(AND(L3909="Yes",ISNUMBER(SEARCH("blocked",G3909))),"Blocked input VAT claimed; ","")&amp;IF(AND(F3909="Import - VAT paid at customs (Box 8)",M3909=""),"Customs declaration no missing; ","")&amp;IF(AND(F3909="Import - Reverse charge (Box 9)",E3909="Saudi Arabia"),"RCM used for a local supplier; ","")&amp;IF(AND(L3909="Yes",NOT(OR(F3909="Standard domestic 15% (Box 7)",F3909="Import - VAT paid at customs (Box 8)",F3909="Import - Reverse charge (Box 9)"))),"VAT claimed on non-taxable category; ",""))</f>
        <v/>
      </c>
    </row>
    <row r="3910">
      <c r="A3910" s="17" t="n"/>
      <c r="B3910" s="14" t="n"/>
      <c r="C3910" s="14" t="n"/>
      <c r="D3910" s="16" t="n"/>
      <c r="E3910" s="14" t="n"/>
      <c r="F3910" s="14" t="n"/>
      <c r="G3910" s="14" t="n"/>
      <c r="H3910" s="19" t="n"/>
      <c r="I3910" s="19" t="n"/>
      <c r="J3910" s="34">
        <f>IF(A3910="","",H3910+I3910)</f>
        <v/>
      </c>
      <c r="K3910" s="14" t="n"/>
      <c r="L3910" s="14" t="n"/>
      <c r="M3910" s="14" t="n"/>
      <c r="N3910" s="14" t="n"/>
      <c r="O3910" s="20">
        <f>IF(A3910="","",SUMPRODUCT((A3910&gt;=Setup!$C$19:$C$30)*(A3910&lt;=Setup!$D$19:$D$30)*Setup!$A$19:$A$30))</f>
        <v/>
      </c>
      <c r="P3910" s="34">
        <f>IF(A3910="","",IF(OR(F3910="Standard domestic 15% (Box 7)",F3910="Import - VAT paid at customs (Box 8)",F3910="Import - Reverse charge (Box 9)"),ROUND(H3910*Setup!$B$9,2),0))</f>
        <v/>
      </c>
      <c r="Q3910" s="34">
        <f>IF(A3910="","",I3910-P3910)</f>
        <v/>
      </c>
      <c r="R3910" s="34">
        <f>IF(A3910="","",IF(L3910="Yes",I3910,0))</f>
        <v/>
      </c>
      <c r="S3910" s="34">
        <f>IF(A3910="","",IF(AND(L3910="Yes",K3910="Yes",NOT(ISNUMBER(SEARCH("blocked",G3910))),OR(F3910="Standard domestic 15% (Box 7)",F3910="Import - VAT paid at customs (Box 8)",F3910="Import - Reverse charge (Box 9)"),OR(F3910&lt;&gt;"Standard domestic 15% (Box 7)",AND(LEN(D3910)=15,LEFT(D3910,1)="3",RIGHT(D3910,1)="3",ISNUMBER(--D3910)))),I3910,0))</f>
        <v/>
      </c>
      <c r="T3910" s="34">
        <f>IF(A3910="","",R3910-S3910)</f>
        <v/>
      </c>
      <c r="U3910" s="23">
        <f>IF(A3910="","",IF(O3910=0,"Outside audit periods; ","")&amp;IF(F3910="","No VAT category; ","")&amp;IF(ABS(Q3910)&gt;Setup!$B$10,"VAT ≠ 15% × net; ","")&amp;IF(AND(F3910="Standard domestic 15% (Box 7)",NOT(AND(LEN(D3910)=15,LEFT(D3910,1)="3",RIGHT(D3910,1)="3",ISNUMBER(--D3910)))),"Invalid/missing supplier VAT no; ","")&amp;IF(AND(L3910="Yes",K3910&lt;&gt;"Yes"),"VAT claimed without valid tax invoice; ","")&amp;IF(AND(L3910="Yes",ISNUMBER(SEARCH("blocked",G3910))),"Blocked input VAT claimed; ","")&amp;IF(AND(F3910="Import - VAT paid at customs (Box 8)",M3910=""),"Customs declaration no missing; ","")&amp;IF(AND(F3910="Import - Reverse charge (Box 9)",E3910="Saudi Arabia"),"RCM used for a local supplier; ","")&amp;IF(AND(L3910="Yes",NOT(OR(F3910="Standard domestic 15% (Box 7)",F3910="Import - VAT paid at customs (Box 8)",F3910="Import - Reverse charge (Box 9)"))),"VAT claimed on non-taxable category; ",""))</f>
        <v/>
      </c>
    </row>
    <row r="3911">
      <c r="A3911" s="17" t="n"/>
      <c r="B3911" s="14" t="n"/>
      <c r="C3911" s="14" t="n"/>
      <c r="D3911" s="16" t="n"/>
      <c r="E3911" s="14" t="n"/>
      <c r="F3911" s="14" t="n"/>
      <c r="G3911" s="14" t="n"/>
      <c r="H3911" s="19" t="n"/>
      <c r="I3911" s="19" t="n"/>
      <c r="J3911" s="34">
        <f>IF(A3911="","",H3911+I3911)</f>
        <v/>
      </c>
      <c r="K3911" s="14" t="n"/>
      <c r="L3911" s="14" t="n"/>
      <c r="M3911" s="14" t="n"/>
      <c r="N3911" s="14" t="n"/>
      <c r="O3911" s="20">
        <f>IF(A3911="","",SUMPRODUCT((A3911&gt;=Setup!$C$19:$C$30)*(A3911&lt;=Setup!$D$19:$D$30)*Setup!$A$19:$A$30))</f>
        <v/>
      </c>
      <c r="P3911" s="34">
        <f>IF(A3911="","",IF(OR(F3911="Standard domestic 15% (Box 7)",F3911="Import - VAT paid at customs (Box 8)",F3911="Import - Reverse charge (Box 9)"),ROUND(H3911*Setup!$B$9,2),0))</f>
        <v/>
      </c>
      <c r="Q3911" s="34">
        <f>IF(A3911="","",I3911-P3911)</f>
        <v/>
      </c>
      <c r="R3911" s="34">
        <f>IF(A3911="","",IF(L3911="Yes",I3911,0))</f>
        <v/>
      </c>
      <c r="S3911" s="34">
        <f>IF(A3911="","",IF(AND(L3911="Yes",K3911="Yes",NOT(ISNUMBER(SEARCH("blocked",G3911))),OR(F3911="Standard domestic 15% (Box 7)",F3911="Import - VAT paid at customs (Box 8)",F3911="Import - Reverse charge (Box 9)"),OR(F3911&lt;&gt;"Standard domestic 15% (Box 7)",AND(LEN(D3911)=15,LEFT(D3911,1)="3",RIGHT(D3911,1)="3",ISNUMBER(--D3911)))),I3911,0))</f>
        <v/>
      </c>
      <c r="T3911" s="34">
        <f>IF(A3911="","",R3911-S3911)</f>
        <v/>
      </c>
      <c r="U3911" s="23">
        <f>IF(A3911="","",IF(O3911=0,"Outside audit periods; ","")&amp;IF(F3911="","No VAT category; ","")&amp;IF(ABS(Q3911)&gt;Setup!$B$10,"VAT ≠ 15% × net; ","")&amp;IF(AND(F3911="Standard domestic 15% (Box 7)",NOT(AND(LEN(D3911)=15,LEFT(D3911,1)="3",RIGHT(D3911,1)="3",ISNUMBER(--D3911)))),"Invalid/missing supplier VAT no; ","")&amp;IF(AND(L3911="Yes",K3911&lt;&gt;"Yes"),"VAT claimed without valid tax invoice; ","")&amp;IF(AND(L3911="Yes",ISNUMBER(SEARCH("blocked",G3911))),"Blocked input VAT claimed; ","")&amp;IF(AND(F3911="Import - VAT paid at customs (Box 8)",M3911=""),"Customs declaration no missing; ","")&amp;IF(AND(F3911="Import - Reverse charge (Box 9)",E3911="Saudi Arabia"),"RCM used for a local supplier; ","")&amp;IF(AND(L3911="Yes",NOT(OR(F3911="Standard domestic 15% (Box 7)",F3911="Import - VAT paid at customs (Box 8)",F3911="Import - Reverse charge (Box 9)"))),"VAT claimed on non-taxable category; ",""))</f>
        <v/>
      </c>
    </row>
    <row r="3912">
      <c r="A3912" s="17" t="n"/>
      <c r="B3912" s="14" t="n"/>
      <c r="C3912" s="14" t="n"/>
      <c r="D3912" s="16" t="n"/>
      <c r="E3912" s="14" t="n"/>
      <c r="F3912" s="14" t="n"/>
      <c r="G3912" s="14" t="n"/>
      <c r="H3912" s="19" t="n"/>
      <c r="I3912" s="19" t="n"/>
      <c r="J3912" s="34">
        <f>IF(A3912="","",H3912+I3912)</f>
        <v/>
      </c>
      <c r="K3912" s="14" t="n"/>
      <c r="L3912" s="14" t="n"/>
      <c r="M3912" s="14" t="n"/>
      <c r="N3912" s="14" t="n"/>
      <c r="O3912" s="20">
        <f>IF(A3912="","",SUMPRODUCT((A3912&gt;=Setup!$C$19:$C$30)*(A3912&lt;=Setup!$D$19:$D$30)*Setup!$A$19:$A$30))</f>
        <v/>
      </c>
      <c r="P3912" s="34">
        <f>IF(A3912="","",IF(OR(F3912="Standard domestic 15% (Box 7)",F3912="Import - VAT paid at customs (Box 8)",F3912="Import - Reverse charge (Box 9)"),ROUND(H3912*Setup!$B$9,2),0))</f>
        <v/>
      </c>
      <c r="Q3912" s="34">
        <f>IF(A3912="","",I3912-P3912)</f>
        <v/>
      </c>
      <c r="R3912" s="34">
        <f>IF(A3912="","",IF(L3912="Yes",I3912,0))</f>
        <v/>
      </c>
      <c r="S3912" s="34">
        <f>IF(A3912="","",IF(AND(L3912="Yes",K3912="Yes",NOT(ISNUMBER(SEARCH("blocked",G3912))),OR(F3912="Standard domestic 15% (Box 7)",F3912="Import - VAT paid at customs (Box 8)",F3912="Import - Reverse charge (Box 9)"),OR(F3912&lt;&gt;"Standard domestic 15% (Box 7)",AND(LEN(D3912)=15,LEFT(D3912,1)="3",RIGHT(D3912,1)="3",ISNUMBER(--D3912)))),I3912,0))</f>
        <v/>
      </c>
      <c r="T3912" s="34">
        <f>IF(A3912="","",R3912-S3912)</f>
        <v/>
      </c>
      <c r="U3912" s="23">
        <f>IF(A3912="","",IF(O3912=0,"Outside audit periods; ","")&amp;IF(F3912="","No VAT category; ","")&amp;IF(ABS(Q3912)&gt;Setup!$B$10,"VAT ≠ 15% × net; ","")&amp;IF(AND(F3912="Standard domestic 15% (Box 7)",NOT(AND(LEN(D3912)=15,LEFT(D3912,1)="3",RIGHT(D3912,1)="3",ISNUMBER(--D3912)))),"Invalid/missing supplier VAT no; ","")&amp;IF(AND(L3912="Yes",K3912&lt;&gt;"Yes"),"VAT claimed without valid tax invoice; ","")&amp;IF(AND(L3912="Yes",ISNUMBER(SEARCH("blocked",G3912))),"Blocked input VAT claimed; ","")&amp;IF(AND(F3912="Import - VAT paid at customs (Box 8)",M3912=""),"Customs declaration no missing; ","")&amp;IF(AND(F3912="Import - Reverse charge (Box 9)",E3912="Saudi Arabia"),"RCM used for a local supplier; ","")&amp;IF(AND(L3912="Yes",NOT(OR(F3912="Standard domestic 15% (Box 7)",F3912="Import - VAT paid at customs (Box 8)",F3912="Import - Reverse charge (Box 9)"))),"VAT claimed on non-taxable category; ",""))</f>
        <v/>
      </c>
    </row>
    <row r="3913">
      <c r="A3913" s="17" t="n"/>
      <c r="B3913" s="14" t="n"/>
      <c r="C3913" s="14" t="n"/>
      <c r="D3913" s="16" t="n"/>
      <c r="E3913" s="14" t="n"/>
      <c r="F3913" s="14" t="n"/>
      <c r="G3913" s="14" t="n"/>
      <c r="H3913" s="19" t="n"/>
      <c r="I3913" s="19" t="n"/>
      <c r="J3913" s="34">
        <f>IF(A3913="","",H3913+I3913)</f>
        <v/>
      </c>
      <c r="K3913" s="14" t="n"/>
      <c r="L3913" s="14" t="n"/>
      <c r="M3913" s="14" t="n"/>
      <c r="N3913" s="14" t="n"/>
      <c r="O3913" s="20">
        <f>IF(A3913="","",SUMPRODUCT((A3913&gt;=Setup!$C$19:$C$30)*(A3913&lt;=Setup!$D$19:$D$30)*Setup!$A$19:$A$30))</f>
        <v/>
      </c>
      <c r="P3913" s="34">
        <f>IF(A3913="","",IF(OR(F3913="Standard domestic 15% (Box 7)",F3913="Import - VAT paid at customs (Box 8)",F3913="Import - Reverse charge (Box 9)"),ROUND(H3913*Setup!$B$9,2),0))</f>
        <v/>
      </c>
      <c r="Q3913" s="34">
        <f>IF(A3913="","",I3913-P3913)</f>
        <v/>
      </c>
      <c r="R3913" s="34">
        <f>IF(A3913="","",IF(L3913="Yes",I3913,0))</f>
        <v/>
      </c>
      <c r="S3913" s="34">
        <f>IF(A3913="","",IF(AND(L3913="Yes",K3913="Yes",NOT(ISNUMBER(SEARCH("blocked",G3913))),OR(F3913="Standard domestic 15% (Box 7)",F3913="Import - VAT paid at customs (Box 8)",F3913="Import - Reverse charge (Box 9)"),OR(F3913&lt;&gt;"Standard domestic 15% (Box 7)",AND(LEN(D3913)=15,LEFT(D3913,1)="3",RIGHT(D3913,1)="3",ISNUMBER(--D3913)))),I3913,0))</f>
        <v/>
      </c>
      <c r="T3913" s="34">
        <f>IF(A3913="","",R3913-S3913)</f>
        <v/>
      </c>
      <c r="U3913" s="23">
        <f>IF(A3913="","",IF(O3913=0,"Outside audit periods; ","")&amp;IF(F3913="","No VAT category; ","")&amp;IF(ABS(Q3913)&gt;Setup!$B$10,"VAT ≠ 15% × net; ","")&amp;IF(AND(F3913="Standard domestic 15% (Box 7)",NOT(AND(LEN(D3913)=15,LEFT(D3913,1)="3",RIGHT(D3913,1)="3",ISNUMBER(--D3913)))),"Invalid/missing supplier VAT no; ","")&amp;IF(AND(L3913="Yes",K3913&lt;&gt;"Yes"),"VAT claimed without valid tax invoice; ","")&amp;IF(AND(L3913="Yes",ISNUMBER(SEARCH("blocked",G3913))),"Blocked input VAT claimed; ","")&amp;IF(AND(F3913="Import - VAT paid at customs (Box 8)",M3913=""),"Customs declaration no missing; ","")&amp;IF(AND(F3913="Import - Reverse charge (Box 9)",E3913="Saudi Arabia"),"RCM used for a local supplier; ","")&amp;IF(AND(L3913="Yes",NOT(OR(F3913="Standard domestic 15% (Box 7)",F3913="Import - VAT paid at customs (Box 8)",F3913="Import - Reverse charge (Box 9)"))),"VAT claimed on non-taxable category; ",""))</f>
        <v/>
      </c>
    </row>
    <row r="3914">
      <c r="A3914" s="17" t="n"/>
      <c r="B3914" s="14" t="n"/>
      <c r="C3914" s="14" t="n"/>
      <c r="D3914" s="16" t="n"/>
      <c r="E3914" s="14" t="n"/>
      <c r="F3914" s="14" t="n"/>
      <c r="G3914" s="14" t="n"/>
      <c r="H3914" s="19" t="n"/>
      <c r="I3914" s="19" t="n"/>
      <c r="J3914" s="34">
        <f>IF(A3914="","",H3914+I3914)</f>
        <v/>
      </c>
      <c r="K3914" s="14" t="n"/>
      <c r="L3914" s="14" t="n"/>
      <c r="M3914" s="14" t="n"/>
      <c r="N3914" s="14" t="n"/>
      <c r="O3914" s="20">
        <f>IF(A3914="","",SUMPRODUCT((A3914&gt;=Setup!$C$19:$C$30)*(A3914&lt;=Setup!$D$19:$D$30)*Setup!$A$19:$A$30))</f>
        <v/>
      </c>
      <c r="P3914" s="34">
        <f>IF(A3914="","",IF(OR(F3914="Standard domestic 15% (Box 7)",F3914="Import - VAT paid at customs (Box 8)",F3914="Import - Reverse charge (Box 9)"),ROUND(H3914*Setup!$B$9,2),0))</f>
        <v/>
      </c>
      <c r="Q3914" s="34">
        <f>IF(A3914="","",I3914-P3914)</f>
        <v/>
      </c>
      <c r="R3914" s="34">
        <f>IF(A3914="","",IF(L3914="Yes",I3914,0))</f>
        <v/>
      </c>
      <c r="S3914" s="34">
        <f>IF(A3914="","",IF(AND(L3914="Yes",K3914="Yes",NOT(ISNUMBER(SEARCH("blocked",G3914))),OR(F3914="Standard domestic 15% (Box 7)",F3914="Import - VAT paid at customs (Box 8)",F3914="Import - Reverse charge (Box 9)"),OR(F3914&lt;&gt;"Standard domestic 15% (Box 7)",AND(LEN(D3914)=15,LEFT(D3914,1)="3",RIGHT(D3914,1)="3",ISNUMBER(--D3914)))),I3914,0))</f>
        <v/>
      </c>
      <c r="T3914" s="34">
        <f>IF(A3914="","",R3914-S3914)</f>
        <v/>
      </c>
      <c r="U3914" s="23">
        <f>IF(A3914="","",IF(O3914=0,"Outside audit periods; ","")&amp;IF(F3914="","No VAT category; ","")&amp;IF(ABS(Q3914)&gt;Setup!$B$10,"VAT ≠ 15% × net; ","")&amp;IF(AND(F3914="Standard domestic 15% (Box 7)",NOT(AND(LEN(D3914)=15,LEFT(D3914,1)="3",RIGHT(D3914,1)="3",ISNUMBER(--D3914)))),"Invalid/missing supplier VAT no; ","")&amp;IF(AND(L3914="Yes",K3914&lt;&gt;"Yes"),"VAT claimed without valid tax invoice; ","")&amp;IF(AND(L3914="Yes",ISNUMBER(SEARCH("blocked",G3914))),"Blocked input VAT claimed; ","")&amp;IF(AND(F3914="Import - VAT paid at customs (Box 8)",M3914=""),"Customs declaration no missing; ","")&amp;IF(AND(F3914="Import - Reverse charge (Box 9)",E3914="Saudi Arabia"),"RCM used for a local supplier; ","")&amp;IF(AND(L3914="Yes",NOT(OR(F3914="Standard domestic 15% (Box 7)",F3914="Import - VAT paid at customs (Box 8)",F3914="Import - Reverse charge (Box 9)"))),"VAT claimed on non-taxable category; ",""))</f>
        <v/>
      </c>
    </row>
    <row r="3915">
      <c r="A3915" s="17" t="n"/>
      <c r="B3915" s="14" t="n"/>
      <c r="C3915" s="14" t="n"/>
      <c r="D3915" s="16" t="n"/>
      <c r="E3915" s="14" t="n"/>
      <c r="F3915" s="14" t="n"/>
      <c r="G3915" s="14" t="n"/>
      <c r="H3915" s="19" t="n"/>
      <c r="I3915" s="19" t="n"/>
      <c r="J3915" s="34">
        <f>IF(A3915="","",H3915+I3915)</f>
        <v/>
      </c>
      <c r="K3915" s="14" t="n"/>
      <c r="L3915" s="14" t="n"/>
      <c r="M3915" s="14" t="n"/>
      <c r="N3915" s="14" t="n"/>
      <c r="O3915" s="20">
        <f>IF(A3915="","",SUMPRODUCT((A3915&gt;=Setup!$C$19:$C$30)*(A3915&lt;=Setup!$D$19:$D$30)*Setup!$A$19:$A$30))</f>
        <v/>
      </c>
      <c r="P3915" s="34">
        <f>IF(A3915="","",IF(OR(F3915="Standard domestic 15% (Box 7)",F3915="Import - VAT paid at customs (Box 8)",F3915="Import - Reverse charge (Box 9)"),ROUND(H3915*Setup!$B$9,2),0))</f>
        <v/>
      </c>
      <c r="Q3915" s="34">
        <f>IF(A3915="","",I3915-P3915)</f>
        <v/>
      </c>
      <c r="R3915" s="34">
        <f>IF(A3915="","",IF(L3915="Yes",I3915,0))</f>
        <v/>
      </c>
      <c r="S3915" s="34">
        <f>IF(A3915="","",IF(AND(L3915="Yes",K3915="Yes",NOT(ISNUMBER(SEARCH("blocked",G3915))),OR(F3915="Standard domestic 15% (Box 7)",F3915="Import - VAT paid at customs (Box 8)",F3915="Import - Reverse charge (Box 9)"),OR(F3915&lt;&gt;"Standard domestic 15% (Box 7)",AND(LEN(D3915)=15,LEFT(D3915,1)="3",RIGHT(D3915,1)="3",ISNUMBER(--D3915)))),I3915,0))</f>
        <v/>
      </c>
      <c r="T3915" s="34">
        <f>IF(A3915="","",R3915-S3915)</f>
        <v/>
      </c>
      <c r="U3915" s="23">
        <f>IF(A3915="","",IF(O3915=0,"Outside audit periods; ","")&amp;IF(F3915="","No VAT category; ","")&amp;IF(ABS(Q3915)&gt;Setup!$B$10,"VAT ≠ 15% × net; ","")&amp;IF(AND(F3915="Standard domestic 15% (Box 7)",NOT(AND(LEN(D3915)=15,LEFT(D3915,1)="3",RIGHT(D3915,1)="3",ISNUMBER(--D3915)))),"Invalid/missing supplier VAT no; ","")&amp;IF(AND(L3915="Yes",K3915&lt;&gt;"Yes"),"VAT claimed without valid tax invoice; ","")&amp;IF(AND(L3915="Yes",ISNUMBER(SEARCH("blocked",G3915))),"Blocked input VAT claimed; ","")&amp;IF(AND(F3915="Import - VAT paid at customs (Box 8)",M3915=""),"Customs declaration no missing; ","")&amp;IF(AND(F3915="Import - Reverse charge (Box 9)",E3915="Saudi Arabia"),"RCM used for a local supplier; ","")&amp;IF(AND(L3915="Yes",NOT(OR(F3915="Standard domestic 15% (Box 7)",F3915="Import - VAT paid at customs (Box 8)",F3915="Import - Reverse charge (Box 9)"))),"VAT claimed on non-taxable category; ",""))</f>
        <v/>
      </c>
    </row>
    <row r="3916">
      <c r="A3916" s="17" t="n"/>
      <c r="B3916" s="14" t="n"/>
      <c r="C3916" s="14" t="n"/>
      <c r="D3916" s="16" t="n"/>
      <c r="E3916" s="14" t="n"/>
      <c r="F3916" s="14" t="n"/>
      <c r="G3916" s="14" t="n"/>
      <c r="H3916" s="19" t="n"/>
      <c r="I3916" s="19" t="n"/>
      <c r="J3916" s="34">
        <f>IF(A3916="","",H3916+I3916)</f>
        <v/>
      </c>
      <c r="K3916" s="14" t="n"/>
      <c r="L3916" s="14" t="n"/>
      <c r="M3916" s="14" t="n"/>
      <c r="N3916" s="14" t="n"/>
      <c r="O3916" s="20">
        <f>IF(A3916="","",SUMPRODUCT((A3916&gt;=Setup!$C$19:$C$30)*(A3916&lt;=Setup!$D$19:$D$30)*Setup!$A$19:$A$30))</f>
        <v/>
      </c>
      <c r="P3916" s="34">
        <f>IF(A3916="","",IF(OR(F3916="Standard domestic 15% (Box 7)",F3916="Import - VAT paid at customs (Box 8)",F3916="Import - Reverse charge (Box 9)"),ROUND(H3916*Setup!$B$9,2),0))</f>
        <v/>
      </c>
      <c r="Q3916" s="34">
        <f>IF(A3916="","",I3916-P3916)</f>
        <v/>
      </c>
      <c r="R3916" s="34">
        <f>IF(A3916="","",IF(L3916="Yes",I3916,0))</f>
        <v/>
      </c>
      <c r="S3916" s="34">
        <f>IF(A3916="","",IF(AND(L3916="Yes",K3916="Yes",NOT(ISNUMBER(SEARCH("blocked",G3916))),OR(F3916="Standard domestic 15% (Box 7)",F3916="Import - VAT paid at customs (Box 8)",F3916="Import - Reverse charge (Box 9)"),OR(F3916&lt;&gt;"Standard domestic 15% (Box 7)",AND(LEN(D3916)=15,LEFT(D3916,1)="3",RIGHT(D3916,1)="3",ISNUMBER(--D3916)))),I3916,0))</f>
        <v/>
      </c>
      <c r="T3916" s="34">
        <f>IF(A3916="","",R3916-S3916)</f>
        <v/>
      </c>
      <c r="U3916" s="23">
        <f>IF(A3916="","",IF(O3916=0,"Outside audit periods; ","")&amp;IF(F3916="","No VAT category; ","")&amp;IF(ABS(Q3916)&gt;Setup!$B$10,"VAT ≠ 15% × net; ","")&amp;IF(AND(F3916="Standard domestic 15% (Box 7)",NOT(AND(LEN(D3916)=15,LEFT(D3916,1)="3",RIGHT(D3916,1)="3",ISNUMBER(--D3916)))),"Invalid/missing supplier VAT no; ","")&amp;IF(AND(L3916="Yes",K3916&lt;&gt;"Yes"),"VAT claimed without valid tax invoice; ","")&amp;IF(AND(L3916="Yes",ISNUMBER(SEARCH("blocked",G3916))),"Blocked input VAT claimed; ","")&amp;IF(AND(F3916="Import - VAT paid at customs (Box 8)",M3916=""),"Customs declaration no missing; ","")&amp;IF(AND(F3916="Import - Reverse charge (Box 9)",E3916="Saudi Arabia"),"RCM used for a local supplier; ","")&amp;IF(AND(L3916="Yes",NOT(OR(F3916="Standard domestic 15% (Box 7)",F3916="Import - VAT paid at customs (Box 8)",F3916="Import - Reverse charge (Box 9)"))),"VAT claimed on non-taxable category; ",""))</f>
        <v/>
      </c>
    </row>
    <row r="3917">
      <c r="A3917" s="17" t="n"/>
      <c r="B3917" s="14" t="n"/>
      <c r="C3917" s="14" t="n"/>
      <c r="D3917" s="16" t="n"/>
      <c r="E3917" s="14" t="n"/>
      <c r="F3917" s="14" t="n"/>
      <c r="G3917" s="14" t="n"/>
      <c r="H3917" s="19" t="n"/>
      <c r="I3917" s="19" t="n"/>
      <c r="J3917" s="34">
        <f>IF(A3917="","",H3917+I3917)</f>
        <v/>
      </c>
      <c r="K3917" s="14" t="n"/>
      <c r="L3917" s="14" t="n"/>
      <c r="M3917" s="14" t="n"/>
      <c r="N3917" s="14" t="n"/>
      <c r="O3917" s="20">
        <f>IF(A3917="","",SUMPRODUCT((A3917&gt;=Setup!$C$19:$C$30)*(A3917&lt;=Setup!$D$19:$D$30)*Setup!$A$19:$A$30))</f>
        <v/>
      </c>
      <c r="P3917" s="34">
        <f>IF(A3917="","",IF(OR(F3917="Standard domestic 15% (Box 7)",F3917="Import - VAT paid at customs (Box 8)",F3917="Import - Reverse charge (Box 9)"),ROUND(H3917*Setup!$B$9,2),0))</f>
        <v/>
      </c>
      <c r="Q3917" s="34">
        <f>IF(A3917="","",I3917-P3917)</f>
        <v/>
      </c>
      <c r="R3917" s="34">
        <f>IF(A3917="","",IF(L3917="Yes",I3917,0))</f>
        <v/>
      </c>
      <c r="S3917" s="34">
        <f>IF(A3917="","",IF(AND(L3917="Yes",K3917="Yes",NOT(ISNUMBER(SEARCH("blocked",G3917))),OR(F3917="Standard domestic 15% (Box 7)",F3917="Import - VAT paid at customs (Box 8)",F3917="Import - Reverse charge (Box 9)"),OR(F3917&lt;&gt;"Standard domestic 15% (Box 7)",AND(LEN(D3917)=15,LEFT(D3917,1)="3",RIGHT(D3917,1)="3",ISNUMBER(--D3917)))),I3917,0))</f>
        <v/>
      </c>
      <c r="T3917" s="34">
        <f>IF(A3917="","",R3917-S3917)</f>
        <v/>
      </c>
      <c r="U3917" s="23">
        <f>IF(A3917="","",IF(O3917=0,"Outside audit periods; ","")&amp;IF(F3917="","No VAT category; ","")&amp;IF(ABS(Q3917)&gt;Setup!$B$10,"VAT ≠ 15% × net; ","")&amp;IF(AND(F3917="Standard domestic 15% (Box 7)",NOT(AND(LEN(D3917)=15,LEFT(D3917,1)="3",RIGHT(D3917,1)="3",ISNUMBER(--D3917)))),"Invalid/missing supplier VAT no; ","")&amp;IF(AND(L3917="Yes",K3917&lt;&gt;"Yes"),"VAT claimed without valid tax invoice; ","")&amp;IF(AND(L3917="Yes",ISNUMBER(SEARCH("blocked",G3917))),"Blocked input VAT claimed; ","")&amp;IF(AND(F3917="Import - VAT paid at customs (Box 8)",M3917=""),"Customs declaration no missing; ","")&amp;IF(AND(F3917="Import - Reverse charge (Box 9)",E3917="Saudi Arabia"),"RCM used for a local supplier; ","")&amp;IF(AND(L3917="Yes",NOT(OR(F3917="Standard domestic 15% (Box 7)",F3917="Import - VAT paid at customs (Box 8)",F3917="Import - Reverse charge (Box 9)"))),"VAT claimed on non-taxable category; ",""))</f>
        <v/>
      </c>
    </row>
    <row r="3918">
      <c r="A3918" s="17" t="n"/>
      <c r="B3918" s="14" t="n"/>
      <c r="C3918" s="14" t="n"/>
      <c r="D3918" s="16" t="n"/>
      <c r="E3918" s="14" t="n"/>
      <c r="F3918" s="14" t="n"/>
      <c r="G3918" s="14" t="n"/>
      <c r="H3918" s="19" t="n"/>
      <c r="I3918" s="19" t="n"/>
      <c r="J3918" s="34">
        <f>IF(A3918="","",H3918+I3918)</f>
        <v/>
      </c>
      <c r="K3918" s="14" t="n"/>
      <c r="L3918" s="14" t="n"/>
      <c r="M3918" s="14" t="n"/>
      <c r="N3918" s="14" t="n"/>
      <c r="O3918" s="20">
        <f>IF(A3918="","",SUMPRODUCT((A3918&gt;=Setup!$C$19:$C$30)*(A3918&lt;=Setup!$D$19:$D$30)*Setup!$A$19:$A$30))</f>
        <v/>
      </c>
      <c r="P3918" s="34">
        <f>IF(A3918="","",IF(OR(F3918="Standard domestic 15% (Box 7)",F3918="Import - VAT paid at customs (Box 8)",F3918="Import - Reverse charge (Box 9)"),ROUND(H3918*Setup!$B$9,2),0))</f>
        <v/>
      </c>
      <c r="Q3918" s="34">
        <f>IF(A3918="","",I3918-P3918)</f>
        <v/>
      </c>
      <c r="R3918" s="34">
        <f>IF(A3918="","",IF(L3918="Yes",I3918,0))</f>
        <v/>
      </c>
      <c r="S3918" s="34">
        <f>IF(A3918="","",IF(AND(L3918="Yes",K3918="Yes",NOT(ISNUMBER(SEARCH("blocked",G3918))),OR(F3918="Standard domestic 15% (Box 7)",F3918="Import - VAT paid at customs (Box 8)",F3918="Import - Reverse charge (Box 9)"),OR(F3918&lt;&gt;"Standard domestic 15% (Box 7)",AND(LEN(D3918)=15,LEFT(D3918,1)="3",RIGHT(D3918,1)="3",ISNUMBER(--D3918)))),I3918,0))</f>
        <v/>
      </c>
      <c r="T3918" s="34">
        <f>IF(A3918="","",R3918-S3918)</f>
        <v/>
      </c>
      <c r="U3918" s="23">
        <f>IF(A3918="","",IF(O3918=0,"Outside audit periods; ","")&amp;IF(F3918="","No VAT category; ","")&amp;IF(ABS(Q3918)&gt;Setup!$B$10,"VAT ≠ 15% × net; ","")&amp;IF(AND(F3918="Standard domestic 15% (Box 7)",NOT(AND(LEN(D3918)=15,LEFT(D3918,1)="3",RIGHT(D3918,1)="3",ISNUMBER(--D3918)))),"Invalid/missing supplier VAT no; ","")&amp;IF(AND(L3918="Yes",K3918&lt;&gt;"Yes"),"VAT claimed without valid tax invoice; ","")&amp;IF(AND(L3918="Yes",ISNUMBER(SEARCH("blocked",G3918))),"Blocked input VAT claimed; ","")&amp;IF(AND(F3918="Import - VAT paid at customs (Box 8)",M3918=""),"Customs declaration no missing; ","")&amp;IF(AND(F3918="Import - Reverse charge (Box 9)",E3918="Saudi Arabia"),"RCM used for a local supplier; ","")&amp;IF(AND(L3918="Yes",NOT(OR(F3918="Standard domestic 15% (Box 7)",F3918="Import - VAT paid at customs (Box 8)",F3918="Import - Reverse charge (Box 9)"))),"VAT claimed on non-taxable category; ",""))</f>
        <v/>
      </c>
    </row>
    <row r="3919">
      <c r="A3919" s="17" t="n"/>
      <c r="B3919" s="14" t="n"/>
      <c r="C3919" s="14" t="n"/>
      <c r="D3919" s="16" t="n"/>
      <c r="E3919" s="14" t="n"/>
      <c r="F3919" s="14" t="n"/>
      <c r="G3919" s="14" t="n"/>
      <c r="H3919" s="19" t="n"/>
      <c r="I3919" s="19" t="n"/>
      <c r="J3919" s="34">
        <f>IF(A3919="","",H3919+I3919)</f>
        <v/>
      </c>
      <c r="K3919" s="14" t="n"/>
      <c r="L3919" s="14" t="n"/>
      <c r="M3919" s="14" t="n"/>
      <c r="N3919" s="14" t="n"/>
      <c r="O3919" s="20">
        <f>IF(A3919="","",SUMPRODUCT((A3919&gt;=Setup!$C$19:$C$30)*(A3919&lt;=Setup!$D$19:$D$30)*Setup!$A$19:$A$30))</f>
        <v/>
      </c>
      <c r="P3919" s="34">
        <f>IF(A3919="","",IF(OR(F3919="Standard domestic 15% (Box 7)",F3919="Import - VAT paid at customs (Box 8)",F3919="Import - Reverse charge (Box 9)"),ROUND(H3919*Setup!$B$9,2),0))</f>
        <v/>
      </c>
      <c r="Q3919" s="34">
        <f>IF(A3919="","",I3919-P3919)</f>
        <v/>
      </c>
      <c r="R3919" s="34">
        <f>IF(A3919="","",IF(L3919="Yes",I3919,0))</f>
        <v/>
      </c>
      <c r="S3919" s="34">
        <f>IF(A3919="","",IF(AND(L3919="Yes",K3919="Yes",NOT(ISNUMBER(SEARCH("blocked",G3919))),OR(F3919="Standard domestic 15% (Box 7)",F3919="Import - VAT paid at customs (Box 8)",F3919="Import - Reverse charge (Box 9)"),OR(F3919&lt;&gt;"Standard domestic 15% (Box 7)",AND(LEN(D3919)=15,LEFT(D3919,1)="3",RIGHT(D3919,1)="3",ISNUMBER(--D3919)))),I3919,0))</f>
        <v/>
      </c>
      <c r="T3919" s="34">
        <f>IF(A3919="","",R3919-S3919)</f>
        <v/>
      </c>
      <c r="U3919" s="23">
        <f>IF(A3919="","",IF(O3919=0,"Outside audit periods; ","")&amp;IF(F3919="","No VAT category; ","")&amp;IF(ABS(Q3919)&gt;Setup!$B$10,"VAT ≠ 15% × net; ","")&amp;IF(AND(F3919="Standard domestic 15% (Box 7)",NOT(AND(LEN(D3919)=15,LEFT(D3919,1)="3",RIGHT(D3919,1)="3",ISNUMBER(--D3919)))),"Invalid/missing supplier VAT no; ","")&amp;IF(AND(L3919="Yes",K3919&lt;&gt;"Yes"),"VAT claimed without valid tax invoice; ","")&amp;IF(AND(L3919="Yes",ISNUMBER(SEARCH("blocked",G3919))),"Blocked input VAT claimed; ","")&amp;IF(AND(F3919="Import - VAT paid at customs (Box 8)",M3919=""),"Customs declaration no missing; ","")&amp;IF(AND(F3919="Import - Reverse charge (Box 9)",E3919="Saudi Arabia"),"RCM used for a local supplier; ","")&amp;IF(AND(L3919="Yes",NOT(OR(F3919="Standard domestic 15% (Box 7)",F3919="Import - VAT paid at customs (Box 8)",F3919="Import - Reverse charge (Box 9)"))),"VAT claimed on non-taxable category; ",""))</f>
        <v/>
      </c>
    </row>
    <row r="3920">
      <c r="A3920" s="17" t="n"/>
      <c r="B3920" s="14" t="n"/>
      <c r="C3920" s="14" t="n"/>
      <c r="D3920" s="16" t="n"/>
      <c r="E3920" s="14" t="n"/>
      <c r="F3920" s="14" t="n"/>
      <c r="G3920" s="14" t="n"/>
      <c r="H3920" s="19" t="n"/>
      <c r="I3920" s="19" t="n"/>
      <c r="J3920" s="34">
        <f>IF(A3920="","",H3920+I3920)</f>
        <v/>
      </c>
      <c r="K3920" s="14" t="n"/>
      <c r="L3920" s="14" t="n"/>
      <c r="M3920" s="14" t="n"/>
      <c r="N3920" s="14" t="n"/>
      <c r="O3920" s="20">
        <f>IF(A3920="","",SUMPRODUCT((A3920&gt;=Setup!$C$19:$C$30)*(A3920&lt;=Setup!$D$19:$D$30)*Setup!$A$19:$A$30))</f>
        <v/>
      </c>
      <c r="P3920" s="34">
        <f>IF(A3920="","",IF(OR(F3920="Standard domestic 15% (Box 7)",F3920="Import - VAT paid at customs (Box 8)",F3920="Import - Reverse charge (Box 9)"),ROUND(H3920*Setup!$B$9,2),0))</f>
        <v/>
      </c>
      <c r="Q3920" s="34">
        <f>IF(A3920="","",I3920-P3920)</f>
        <v/>
      </c>
      <c r="R3920" s="34">
        <f>IF(A3920="","",IF(L3920="Yes",I3920,0))</f>
        <v/>
      </c>
      <c r="S3920" s="34">
        <f>IF(A3920="","",IF(AND(L3920="Yes",K3920="Yes",NOT(ISNUMBER(SEARCH("blocked",G3920))),OR(F3920="Standard domestic 15% (Box 7)",F3920="Import - VAT paid at customs (Box 8)",F3920="Import - Reverse charge (Box 9)"),OR(F3920&lt;&gt;"Standard domestic 15% (Box 7)",AND(LEN(D3920)=15,LEFT(D3920,1)="3",RIGHT(D3920,1)="3",ISNUMBER(--D3920)))),I3920,0))</f>
        <v/>
      </c>
      <c r="T3920" s="34">
        <f>IF(A3920="","",R3920-S3920)</f>
        <v/>
      </c>
      <c r="U3920" s="23">
        <f>IF(A3920="","",IF(O3920=0,"Outside audit periods; ","")&amp;IF(F3920="","No VAT category; ","")&amp;IF(ABS(Q3920)&gt;Setup!$B$10,"VAT ≠ 15% × net; ","")&amp;IF(AND(F3920="Standard domestic 15% (Box 7)",NOT(AND(LEN(D3920)=15,LEFT(D3920,1)="3",RIGHT(D3920,1)="3",ISNUMBER(--D3920)))),"Invalid/missing supplier VAT no; ","")&amp;IF(AND(L3920="Yes",K3920&lt;&gt;"Yes"),"VAT claimed without valid tax invoice; ","")&amp;IF(AND(L3920="Yes",ISNUMBER(SEARCH("blocked",G3920))),"Blocked input VAT claimed; ","")&amp;IF(AND(F3920="Import - VAT paid at customs (Box 8)",M3920=""),"Customs declaration no missing; ","")&amp;IF(AND(F3920="Import - Reverse charge (Box 9)",E3920="Saudi Arabia"),"RCM used for a local supplier; ","")&amp;IF(AND(L3920="Yes",NOT(OR(F3920="Standard domestic 15% (Box 7)",F3920="Import - VAT paid at customs (Box 8)",F3920="Import - Reverse charge (Box 9)"))),"VAT claimed on non-taxable category; ",""))</f>
        <v/>
      </c>
    </row>
    <row r="3921">
      <c r="A3921" s="17" t="n"/>
      <c r="B3921" s="14" t="n"/>
      <c r="C3921" s="14" t="n"/>
      <c r="D3921" s="16" t="n"/>
      <c r="E3921" s="14" t="n"/>
      <c r="F3921" s="14" t="n"/>
      <c r="G3921" s="14" t="n"/>
      <c r="H3921" s="19" t="n"/>
      <c r="I3921" s="19" t="n"/>
      <c r="J3921" s="34">
        <f>IF(A3921="","",H3921+I3921)</f>
        <v/>
      </c>
      <c r="K3921" s="14" t="n"/>
      <c r="L3921" s="14" t="n"/>
      <c r="M3921" s="14" t="n"/>
      <c r="N3921" s="14" t="n"/>
      <c r="O3921" s="20">
        <f>IF(A3921="","",SUMPRODUCT((A3921&gt;=Setup!$C$19:$C$30)*(A3921&lt;=Setup!$D$19:$D$30)*Setup!$A$19:$A$30))</f>
        <v/>
      </c>
      <c r="P3921" s="34">
        <f>IF(A3921="","",IF(OR(F3921="Standard domestic 15% (Box 7)",F3921="Import - VAT paid at customs (Box 8)",F3921="Import - Reverse charge (Box 9)"),ROUND(H3921*Setup!$B$9,2),0))</f>
        <v/>
      </c>
      <c r="Q3921" s="34">
        <f>IF(A3921="","",I3921-P3921)</f>
        <v/>
      </c>
      <c r="R3921" s="34">
        <f>IF(A3921="","",IF(L3921="Yes",I3921,0))</f>
        <v/>
      </c>
      <c r="S3921" s="34">
        <f>IF(A3921="","",IF(AND(L3921="Yes",K3921="Yes",NOT(ISNUMBER(SEARCH("blocked",G3921))),OR(F3921="Standard domestic 15% (Box 7)",F3921="Import - VAT paid at customs (Box 8)",F3921="Import - Reverse charge (Box 9)"),OR(F3921&lt;&gt;"Standard domestic 15% (Box 7)",AND(LEN(D3921)=15,LEFT(D3921,1)="3",RIGHT(D3921,1)="3",ISNUMBER(--D3921)))),I3921,0))</f>
        <v/>
      </c>
      <c r="T3921" s="34">
        <f>IF(A3921="","",R3921-S3921)</f>
        <v/>
      </c>
      <c r="U3921" s="23">
        <f>IF(A3921="","",IF(O3921=0,"Outside audit periods; ","")&amp;IF(F3921="","No VAT category; ","")&amp;IF(ABS(Q3921)&gt;Setup!$B$10,"VAT ≠ 15% × net; ","")&amp;IF(AND(F3921="Standard domestic 15% (Box 7)",NOT(AND(LEN(D3921)=15,LEFT(D3921,1)="3",RIGHT(D3921,1)="3",ISNUMBER(--D3921)))),"Invalid/missing supplier VAT no; ","")&amp;IF(AND(L3921="Yes",K3921&lt;&gt;"Yes"),"VAT claimed without valid tax invoice; ","")&amp;IF(AND(L3921="Yes",ISNUMBER(SEARCH("blocked",G3921))),"Blocked input VAT claimed; ","")&amp;IF(AND(F3921="Import - VAT paid at customs (Box 8)",M3921=""),"Customs declaration no missing; ","")&amp;IF(AND(F3921="Import - Reverse charge (Box 9)",E3921="Saudi Arabia"),"RCM used for a local supplier; ","")&amp;IF(AND(L3921="Yes",NOT(OR(F3921="Standard domestic 15% (Box 7)",F3921="Import - VAT paid at customs (Box 8)",F3921="Import - Reverse charge (Box 9)"))),"VAT claimed on non-taxable category; ",""))</f>
        <v/>
      </c>
    </row>
    <row r="3922">
      <c r="A3922" s="17" t="n"/>
      <c r="B3922" s="14" t="n"/>
      <c r="C3922" s="14" t="n"/>
      <c r="D3922" s="16" t="n"/>
      <c r="E3922" s="14" t="n"/>
      <c r="F3922" s="14" t="n"/>
      <c r="G3922" s="14" t="n"/>
      <c r="H3922" s="19" t="n"/>
      <c r="I3922" s="19" t="n"/>
      <c r="J3922" s="34">
        <f>IF(A3922="","",H3922+I3922)</f>
        <v/>
      </c>
      <c r="K3922" s="14" t="n"/>
      <c r="L3922" s="14" t="n"/>
      <c r="M3922" s="14" t="n"/>
      <c r="N3922" s="14" t="n"/>
      <c r="O3922" s="20">
        <f>IF(A3922="","",SUMPRODUCT((A3922&gt;=Setup!$C$19:$C$30)*(A3922&lt;=Setup!$D$19:$D$30)*Setup!$A$19:$A$30))</f>
        <v/>
      </c>
      <c r="P3922" s="34">
        <f>IF(A3922="","",IF(OR(F3922="Standard domestic 15% (Box 7)",F3922="Import - VAT paid at customs (Box 8)",F3922="Import - Reverse charge (Box 9)"),ROUND(H3922*Setup!$B$9,2),0))</f>
        <v/>
      </c>
      <c r="Q3922" s="34">
        <f>IF(A3922="","",I3922-P3922)</f>
        <v/>
      </c>
      <c r="R3922" s="34">
        <f>IF(A3922="","",IF(L3922="Yes",I3922,0))</f>
        <v/>
      </c>
      <c r="S3922" s="34">
        <f>IF(A3922="","",IF(AND(L3922="Yes",K3922="Yes",NOT(ISNUMBER(SEARCH("blocked",G3922))),OR(F3922="Standard domestic 15% (Box 7)",F3922="Import - VAT paid at customs (Box 8)",F3922="Import - Reverse charge (Box 9)"),OR(F3922&lt;&gt;"Standard domestic 15% (Box 7)",AND(LEN(D3922)=15,LEFT(D3922,1)="3",RIGHT(D3922,1)="3",ISNUMBER(--D3922)))),I3922,0))</f>
        <v/>
      </c>
      <c r="T3922" s="34">
        <f>IF(A3922="","",R3922-S3922)</f>
        <v/>
      </c>
      <c r="U3922" s="23">
        <f>IF(A3922="","",IF(O3922=0,"Outside audit periods; ","")&amp;IF(F3922="","No VAT category; ","")&amp;IF(ABS(Q3922)&gt;Setup!$B$10,"VAT ≠ 15% × net; ","")&amp;IF(AND(F3922="Standard domestic 15% (Box 7)",NOT(AND(LEN(D3922)=15,LEFT(D3922,1)="3",RIGHT(D3922,1)="3",ISNUMBER(--D3922)))),"Invalid/missing supplier VAT no; ","")&amp;IF(AND(L3922="Yes",K3922&lt;&gt;"Yes"),"VAT claimed without valid tax invoice; ","")&amp;IF(AND(L3922="Yes",ISNUMBER(SEARCH("blocked",G3922))),"Blocked input VAT claimed; ","")&amp;IF(AND(F3922="Import - VAT paid at customs (Box 8)",M3922=""),"Customs declaration no missing; ","")&amp;IF(AND(F3922="Import - Reverse charge (Box 9)",E3922="Saudi Arabia"),"RCM used for a local supplier; ","")&amp;IF(AND(L3922="Yes",NOT(OR(F3922="Standard domestic 15% (Box 7)",F3922="Import - VAT paid at customs (Box 8)",F3922="Import - Reverse charge (Box 9)"))),"VAT claimed on non-taxable category; ",""))</f>
        <v/>
      </c>
    </row>
    <row r="3923">
      <c r="A3923" s="17" t="n"/>
      <c r="B3923" s="14" t="n"/>
      <c r="C3923" s="14" t="n"/>
      <c r="D3923" s="16" t="n"/>
      <c r="E3923" s="14" t="n"/>
      <c r="F3923" s="14" t="n"/>
      <c r="G3923" s="14" t="n"/>
      <c r="H3923" s="19" t="n"/>
      <c r="I3923" s="19" t="n"/>
      <c r="J3923" s="34">
        <f>IF(A3923="","",H3923+I3923)</f>
        <v/>
      </c>
      <c r="K3923" s="14" t="n"/>
      <c r="L3923" s="14" t="n"/>
      <c r="M3923" s="14" t="n"/>
      <c r="N3923" s="14" t="n"/>
      <c r="O3923" s="20">
        <f>IF(A3923="","",SUMPRODUCT((A3923&gt;=Setup!$C$19:$C$30)*(A3923&lt;=Setup!$D$19:$D$30)*Setup!$A$19:$A$30))</f>
        <v/>
      </c>
      <c r="P3923" s="34">
        <f>IF(A3923="","",IF(OR(F3923="Standard domestic 15% (Box 7)",F3923="Import - VAT paid at customs (Box 8)",F3923="Import - Reverse charge (Box 9)"),ROUND(H3923*Setup!$B$9,2),0))</f>
        <v/>
      </c>
      <c r="Q3923" s="34">
        <f>IF(A3923="","",I3923-P3923)</f>
        <v/>
      </c>
      <c r="R3923" s="34">
        <f>IF(A3923="","",IF(L3923="Yes",I3923,0))</f>
        <v/>
      </c>
      <c r="S3923" s="34">
        <f>IF(A3923="","",IF(AND(L3923="Yes",K3923="Yes",NOT(ISNUMBER(SEARCH("blocked",G3923))),OR(F3923="Standard domestic 15% (Box 7)",F3923="Import - VAT paid at customs (Box 8)",F3923="Import - Reverse charge (Box 9)"),OR(F3923&lt;&gt;"Standard domestic 15% (Box 7)",AND(LEN(D3923)=15,LEFT(D3923,1)="3",RIGHT(D3923,1)="3",ISNUMBER(--D3923)))),I3923,0))</f>
        <v/>
      </c>
      <c r="T3923" s="34">
        <f>IF(A3923="","",R3923-S3923)</f>
        <v/>
      </c>
      <c r="U3923" s="23">
        <f>IF(A3923="","",IF(O3923=0,"Outside audit periods; ","")&amp;IF(F3923="","No VAT category; ","")&amp;IF(ABS(Q3923)&gt;Setup!$B$10,"VAT ≠ 15% × net; ","")&amp;IF(AND(F3923="Standard domestic 15% (Box 7)",NOT(AND(LEN(D3923)=15,LEFT(D3923,1)="3",RIGHT(D3923,1)="3",ISNUMBER(--D3923)))),"Invalid/missing supplier VAT no; ","")&amp;IF(AND(L3923="Yes",K3923&lt;&gt;"Yes"),"VAT claimed without valid tax invoice; ","")&amp;IF(AND(L3923="Yes",ISNUMBER(SEARCH("blocked",G3923))),"Blocked input VAT claimed; ","")&amp;IF(AND(F3923="Import - VAT paid at customs (Box 8)",M3923=""),"Customs declaration no missing; ","")&amp;IF(AND(F3923="Import - Reverse charge (Box 9)",E3923="Saudi Arabia"),"RCM used for a local supplier; ","")&amp;IF(AND(L3923="Yes",NOT(OR(F3923="Standard domestic 15% (Box 7)",F3923="Import - VAT paid at customs (Box 8)",F3923="Import - Reverse charge (Box 9)"))),"VAT claimed on non-taxable category; ",""))</f>
        <v/>
      </c>
    </row>
    <row r="3924">
      <c r="A3924" s="17" t="n"/>
      <c r="B3924" s="14" t="n"/>
      <c r="C3924" s="14" t="n"/>
      <c r="D3924" s="16" t="n"/>
      <c r="E3924" s="14" t="n"/>
      <c r="F3924" s="14" t="n"/>
      <c r="G3924" s="14" t="n"/>
      <c r="H3924" s="19" t="n"/>
      <c r="I3924" s="19" t="n"/>
      <c r="J3924" s="34">
        <f>IF(A3924="","",H3924+I3924)</f>
        <v/>
      </c>
      <c r="K3924" s="14" t="n"/>
      <c r="L3924" s="14" t="n"/>
      <c r="M3924" s="14" t="n"/>
      <c r="N3924" s="14" t="n"/>
      <c r="O3924" s="20">
        <f>IF(A3924="","",SUMPRODUCT((A3924&gt;=Setup!$C$19:$C$30)*(A3924&lt;=Setup!$D$19:$D$30)*Setup!$A$19:$A$30))</f>
        <v/>
      </c>
      <c r="P3924" s="34">
        <f>IF(A3924="","",IF(OR(F3924="Standard domestic 15% (Box 7)",F3924="Import - VAT paid at customs (Box 8)",F3924="Import - Reverse charge (Box 9)"),ROUND(H3924*Setup!$B$9,2),0))</f>
        <v/>
      </c>
      <c r="Q3924" s="34">
        <f>IF(A3924="","",I3924-P3924)</f>
        <v/>
      </c>
      <c r="R3924" s="34">
        <f>IF(A3924="","",IF(L3924="Yes",I3924,0))</f>
        <v/>
      </c>
      <c r="S3924" s="34">
        <f>IF(A3924="","",IF(AND(L3924="Yes",K3924="Yes",NOT(ISNUMBER(SEARCH("blocked",G3924))),OR(F3924="Standard domestic 15% (Box 7)",F3924="Import - VAT paid at customs (Box 8)",F3924="Import - Reverse charge (Box 9)"),OR(F3924&lt;&gt;"Standard domestic 15% (Box 7)",AND(LEN(D3924)=15,LEFT(D3924,1)="3",RIGHT(D3924,1)="3",ISNUMBER(--D3924)))),I3924,0))</f>
        <v/>
      </c>
      <c r="T3924" s="34">
        <f>IF(A3924="","",R3924-S3924)</f>
        <v/>
      </c>
      <c r="U3924" s="23">
        <f>IF(A3924="","",IF(O3924=0,"Outside audit periods; ","")&amp;IF(F3924="","No VAT category; ","")&amp;IF(ABS(Q3924)&gt;Setup!$B$10,"VAT ≠ 15% × net; ","")&amp;IF(AND(F3924="Standard domestic 15% (Box 7)",NOT(AND(LEN(D3924)=15,LEFT(D3924,1)="3",RIGHT(D3924,1)="3",ISNUMBER(--D3924)))),"Invalid/missing supplier VAT no; ","")&amp;IF(AND(L3924="Yes",K3924&lt;&gt;"Yes"),"VAT claimed without valid tax invoice; ","")&amp;IF(AND(L3924="Yes",ISNUMBER(SEARCH("blocked",G3924))),"Blocked input VAT claimed; ","")&amp;IF(AND(F3924="Import - VAT paid at customs (Box 8)",M3924=""),"Customs declaration no missing; ","")&amp;IF(AND(F3924="Import - Reverse charge (Box 9)",E3924="Saudi Arabia"),"RCM used for a local supplier; ","")&amp;IF(AND(L3924="Yes",NOT(OR(F3924="Standard domestic 15% (Box 7)",F3924="Import - VAT paid at customs (Box 8)",F3924="Import - Reverse charge (Box 9)"))),"VAT claimed on non-taxable category; ",""))</f>
        <v/>
      </c>
    </row>
    <row r="3925">
      <c r="A3925" s="17" t="n"/>
      <c r="B3925" s="14" t="n"/>
      <c r="C3925" s="14" t="n"/>
      <c r="D3925" s="16" t="n"/>
      <c r="E3925" s="14" t="n"/>
      <c r="F3925" s="14" t="n"/>
      <c r="G3925" s="14" t="n"/>
      <c r="H3925" s="19" t="n"/>
      <c r="I3925" s="19" t="n"/>
      <c r="J3925" s="34">
        <f>IF(A3925="","",H3925+I3925)</f>
        <v/>
      </c>
      <c r="K3925" s="14" t="n"/>
      <c r="L3925" s="14" t="n"/>
      <c r="M3925" s="14" t="n"/>
      <c r="N3925" s="14" t="n"/>
      <c r="O3925" s="20">
        <f>IF(A3925="","",SUMPRODUCT((A3925&gt;=Setup!$C$19:$C$30)*(A3925&lt;=Setup!$D$19:$D$30)*Setup!$A$19:$A$30))</f>
        <v/>
      </c>
      <c r="P3925" s="34">
        <f>IF(A3925="","",IF(OR(F3925="Standard domestic 15% (Box 7)",F3925="Import - VAT paid at customs (Box 8)",F3925="Import - Reverse charge (Box 9)"),ROUND(H3925*Setup!$B$9,2),0))</f>
        <v/>
      </c>
      <c r="Q3925" s="34">
        <f>IF(A3925="","",I3925-P3925)</f>
        <v/>
      </c>
      <c r="R3925" s="34">
        <f>IF(A3925="","",IF(L3925="Yes",I3925,0))</f>
        <v/>
      </c>
      <c r="S3925" s="34">
        <f>IF(A3925="","",IF(AND(L3925="Yes",K3925="Yes",NOT(ISNUMBER(SEARCH("blocked",G3925))),OR(F3925="Standard domestic 15% (Box 7)",F3925="Import - VAT paid at customs (Box 8)",F3925="Import - Reverse charge (Box 9)"),OR(F3925&lt;&gt;"Standard domestic 15% (Box 7)",AND(LEN(D3925)=15,LEFT(D3925,1)="3",RIGHT(D3925,1)="3",ISNUMBER(--D3925)))),I3925,0))</f>
        <v/>
      </c>
      <c r="T3925" s="34">
        <f>IF(A3925="","",R3925-S3925)</f>
        <v/>
      </c>
      <c r="U3925" s="23">
        <f>IF(A3925="","",IF(O3925=0,"Outside audit periods; ","")&amp;IF(F3925="","No VAT category; ","")&amp;IF(ABS(Q3925)&gt;Setup!$B$10,"VAT ≠ 15% × net; ","")&amp;IF(AND(F3925="Standard domestic 15% (Box 7)",NOT(AND(LEN(D3925)=15,LEFT(D3925,1)="3",RIGHT(D3925,1)="3",ISNUMBER(--D3925)))),"Invalid/missing supplier VAT no; ","")&amp;IF(AND(L3925="Yes",K3925&lt;&gt;"Yes"),"VAT claimed without valid tax invoice; ","")&amp;IF(AND(L3925="Yes",ISNUMBER(SEARCH("blocked",G3925))),"Blocked input VAT claimed; ","")&amp;IF(AND(F3925="Import - VAT paid at customs (Box 8)",M3925=""),"Customs declaration no missing; ","")&amp;IF(AND(F3925="Import - Reverse charge (Box 9)",E3925="Saudi Arabia"),"RCM used for a local supplier; ","")&amp;IF(AND(L3925="Yes",NOT(OR(F3925="Standard domestic 15% (Box 7)",F3925="Import - VAT paid at customs (Box 8)",F3925="Import - Reverse charge (Box 9)"))),"VAT claimed on non-taxable category; ",""))</f>
        <v/>
      </c>
    </row>
    <row r="3926">
      <c r="A3926" s="17" t="n"/>
      <c r="B3926" s="14" t="n"/>
      <c r="C3926" s="14" t="n"/>
      <c r="D3926" s="16" t="n"/>
      <c r="E3926" s="14" t="n"/>
      <c r="F3926" s="14" t="n"/>
      <c r="G3926" s="14" t="n"/>
      <c r="H3926" s="19" t="n"/>
      <c r="I3926" s="19" t="n"/>
      <c r="J3926" s="34">
        <f>IF(A3926="","",H3926+I3926)</f>
        <v/>
      </c>
      <c r="K3926" s="14" t="n"/>
      <c r="L3926" s="14" t="n"/>
      <c r="M3926" s="14" t="n"/>
      <c r="N3926" s="14" t="n"/>
      <c r="O3926" s="20">
        <f>IF(A3926="","",SUMPRODUCT((A3926&gt;=Setup!$C$19:$C$30)*(A3926&lt;=Setup!$D$19:$D$30)*Setup!$A$19:$A$30))</f>
        <v/>
      </c>
      <c r="P3926" s="34">
        <f>IF(A3926="","",IF(OR(F3926="Standard domestic 15% (Box 7)",F3926="Import - VAT paid at customs (Box 8)",F3926="Import - Reverse charge (Box 9)"),ROUND(H3926*Setup!$B$9,2),0))</f>
        <v/>
      </c>
      <c r="Q3926" s="34">
        <f>IF(A3926="","",I3926-P3926)</f>
        <v/>
      </c>
      <c r="R3926" s="34">
        <f>IF(A3926="","",IF(L3926="Yes",I3926,0))</f>
        <v/>
      </c>
      <c r="S3926" s="34">
        <f>IF(A3926="","",IF(AND(L3926="Yes",K3926="Yes",NOT(ISNUMBER(SEARCH("blocked",G3926))),OR(F3926="Standard domestic 15% (Box 7)",F3926="Import - VAT paid at customs (Box 8)",F3926="Import - Reverse charge (Box 9)"),OR(F3926&lt;&gt;"Standard domestic 15% (Box 7)",AND(LEN(D3926)=15,LEFT(D3926,1)="3",RIGHT(D3926,1)="3",ISNUMBER(--D3926)))),I3926,0))</f>
        <v/>
      </c>
      <c r="T3926" s="34">
        <f>IF(A3926="","",R3926-S3926)</f>
        <v/>
      </c>
      <c r="U3926" s="23">
        <f>IF(A3926="","",IF(O3926=0,"Outside audit periods; ","")&amp;IF(F3926="","No VAT category; ","")&amp;IF(ABS(Q3926)&gt;Setup!$B$10,"VAT ≠ 15% × net; ","")&amp;IF(AND(F3926="Standard domestic 15% (Box 7)",NOT(AND(LEN(D3926)=15,LEFT(D3926,1)="3",RIGHT(D3926,1)="3",ISNUMBER(--D3926)))),"Invalid/missing supplier VAT no; ","")&amp;IF(AND(L3926="Yes",K3926&lt;&gt;"Yes"),"VAT claimed without valid tax invoice; ","")&amp;IF(AND(L3926="Yes",ISNUMBER(SEARCH("blocked",G3926))),"Blocked input VAT claimed; ","")&amp;IF(AND(F3926="Import - VAT paid at customs (Box 8)",M3926=""),"Customs declaration no missing; ","")&amp;IF(AND(F3926="Import - Reverse charge (Box 9)",E3926="Saudi Arabia"),"RCM used for a local supplier; ","")&amp;IF(AND(L3926="Yes",NOT(OR(F3926="Standard domestic 15% (Box 7)",F3926="Import - VAT paid at customs (Box 8)",F3926="Import - Reverse charge (Box 9)"))),"VAT claimed on non-taxable category; ",""))</f>
        <v/>
      </c>
    </row>
    <row r="3927">
      <c r="A3927" s="17" t="n"/>
      <c r="B3927" s="14" t="n"/>
      <c r="C3927" s="14" t="n"/>
      <c r="D3927" s="16" t="n"/>
      <c r="E3927" s="14" t="n"/>
      <c r="F3927" s="14" t="n"/>
      <c r="G3927" s="14" t="n"/>
      <c r="H3927" s="19" t="n"/>
      <c r="I3927" s="19" t="n"/>
      <c r="J3927" s="34">
        <f>IF(A3927="","",H3927+I3927)</f>
        <v/>
      </c>
      <c r="K3927" s="14" t="n"/>
      <c r="L3927" s="14" t="n"/>
      <c r="M3927" s="14" t="n"/>
      <c r="N3927" s="14" t="n"/>
      <c r="O3927" s="20">
        <f>IF(A3927="","",SUMPRODUCT((A3927&gt;=Setup!$C$19:$C$30)*(A3927&lt;=Setup!$D$19:$D$30)*Setup!$A$19:$A$30))</f>
        <v/>
      </c>
      <c r="P3927" s="34">
        <f>IF(A3927="","",IF(OR(F3927="Standard domestic 15% (Box 7)",F3927="Import - VAT paid at customs (Box 8)",F3927="Import - Reverse charge (Box 9)"),ROUND(H3927*Setup!$B$9,2),0))</f>
        <v/>
      </c>
      <c r="Q3927" s="34">
        <f>IF(A3927="","",I3927-P3927)</f>
        <v/>
      </c>
      <c r="R3927" s="34">
        <f>IF(A3927="","",IF(L3927="Yes",I3927,0))</f>
        <v/>
      </c>
      <c r="S3927" s="34">
        <f>IF(A3927="","",IF(AND(L3927="Yes",K3927="Yes",NOT(ISNUMBER(SEARCH("blocked",G3927))),OR(F3927="Standard domestic 15% (Box 7)",F3927="Import - VAT paid at customs (Box 8)",F3927="Import - Reverse charge (Box 9)"),OR(F3927&lt;&gt;"Standard domestic 15% (Box 7)",AND(LEN(D3927)=15,LEFT(D3927,1)="3",RIGHT(D3927,1)="3",ISNUMBER(--D3927)))),I3927,0))</f>
        <v/>
      </c>
      <c r="T3927" s="34">
        <f>IF(A3927="","",R3927-S3927)</f>
        <v/>
      </c>
      <c r="U3927" s="23">
        <f>IF(A3927="","",IF(O3927=0,"Outside audit periods; ","")&amp;IF(F3927="","No VAT category; ","")&amp;IF(ABS(Q3927)&gt;Setup!$B$10,"VAT ≠ 15% × net; ","")&amp;IF(AND(F3927="Standard domestic 15% (Box 7)",NOT(AND(LEN(D3927)=15,LEFT(D3927,1)="3",RIGHT(D3927,1)="3",ISNUMBER(--D3927)))),"Invalid/missing supplier VAT no; ","")&amp;IF(AND(L3927="Yes",K3927&lt;&gt;"Yes"),"VAT claimed without valid tax invoice; ","")&amp;IF(AND(L3927="Yes",ISNUMBER(SEARCH("blocked",G3927))),"Blocked input VAT claimed; ","")&amp;IF(AND(F3927="Import - VAT paid at customs (Box 8)",M3927=""),"Customs declaration no missing; ","")&amp;IF(AND(F3927="Import - Reverse charge (Box 9)",E3927="Saudi Arabia"),"RCM used for a local supplier; ","")&amp;IF(AND(L3927="Yes",NOT(OR(F3927="Standard domestic 15% (Box 7)",F3927="Import - VAT paid at customs (Box 8)",F3927="Import - Reverse charge (Box 9)"))),"VAT claimed on non-taxable category; ",""))</f>
        <v/>
      </c>
    </row>
    <row r="3928">
      <c r="A3928" s="17" t="n"/>
      <c r="B3928" s="14" t="n"/>
      <c r="C3928" s="14" t="n"/>
      <c r="D3928" s="16" t="n"/>
      <c r="E3928" s="14" t="n"/>
      <c r="F3928" s="14" t="n"/>
      <c r="G3928" s="14" t="n"/>
      <c r="H3928" s="19" t="n"/>
      <c r="I3928" s="19" t="n"/>
      <c r="J3928" s="34">
        <f>IF(A3928="","",H3928+I3928)</f>
        <v/>
      </c>
      <c r="K3928" s="14" t="n"/>
      <c r="L3928" s="14" t="n"/>
      <c r="M3928" s="14" t="n"/>
      <c r="N3928" s="14" t="n"/>
      <c r="O3928" s="20">
        <f>IF(A3928="","",SUMPRODUCT((A3928&gt;=Setup!$C$19:$C$30)*(A3928&lt;=Setup!$D$19:$D$30)*Setup!$A$19:$A$30))</f>
        <v/>
      </c>
      <c r="P3928" s="34">
        <f>IF(A3928="","",IF(OR(F3928="Standard domestic 15% (Box 7)",F3928="Import - VAT paid at customs (Box 8)",F3928="Import - Reverse charge (Box 9)"),ROUND(H3928*Setup!$B$9,2),0))</f>
        <v/>
      </c>
      <c r="Q3928" s="34">
        <f>IF(A3928="","",I3928-P3928)</f>
        <v/>
      </c>
      <c r="R3928" s="34">
        <f>IF(A3928="","",IF(L3928="Yes",I3928,0))</f>
        <v/>
      </c>
      <c r="S3928" s="34">
        <f>IF(A3928="","",IF(AND(L3928="Yes",K3928="Yes",NOT(ISNUMBER(SEARCH("blocked",G3928))),OR(F3928="Standard domestic 15% (Box 7)",F3928="Import - VAT paid at customs (Box 8)",F3928="Import - Reverse charge (Box 9)"),OR(F3928&lt;&gt;"Standard domestic 15% (Box 7)",AND(LEN(D3928)=15,LEFT(D3928,1)="3",RIGHT(D3928,1)="3",ISNUMBER(--D3928)))),I3928,0))</f>
        <v/>
      </c>
      <c r="T3928" s="34">
        <f>IF(A3928="","",R3928-S3928)</f>
        <v/>
      </c>
      <c r="U3928" s="23">
        <f>IF(A3928="","",IF(O3928=0,"Outside audit periods; ","")&amp;IF(F3928="","No VAT category; ","")&amp;IF(ABS(Q3928)&gt;Setup!$B$10,"VAT ≠ 15% × net; ","")&amp;IF(AND(F3928="Standard domestic 15% (Box 7)",NOT(AND(LEN(D3928)=15,LEFT(D3928,1)="3",RIGHT(D3928,1)="3",ISNUMBER(--D3928)))),"Invalid/missing supplier VAT no; ","")&amp;IF(AND(L3928="Yes",K3928&lt;&gt;"Yes"),"VAT claimed without valid tax invoice; ","")&amp;IF(AND(L3928="Yes",ISNUMBER(SEARCH("blocked",G3928))),"Blocked input VAT claimed; ","")&amp;IF(AND(F3928="Import - VAT paid at customs (Box 8)",M3928=""),"Customs declaration no missing; ","")&amp;IF(AND(F3928="Import - Reverse charge (Box 9)",E3928="Saudi Arabia"),"RCM used for a local supplier; ","")&amp;IF(AND(L3928="Yes",NOT(OR(F3928="Standard domestic 15% (Box 7)",F3928="Import - VAT paid at customs (Box 8)",F3928="Import - Reverse charge (Box 9)"))),"VAT claimed on non-taxable category; ",""))</f>
        <v/>
      </c>
    </row>
    <row r="3929">
      <c r="A3929" s="17" t="n"/>
      <c r="B3929" s="14" t="n"/>
      <c r="C3929" s="14" t="n"/>
      <c r="D3929" s="16" t="n"/>
      <c r="E3929" s="14" t="n"/>
      <c r="F3929" s="14" t="n"/>
      <c r="G3929" s="14" t="n"/>
      <c r="H3929" s="19" t="n"/>
      <c r="I3929" s="19" t="n"/>
      <c r="J3929" s="34">
        <f>IF(A3929="","",H3929+I3929)</f>
        <v/>
      </c>
      <c r="K3929" s="14" t="n"/>
      <c r="L3929" s="14" t="n"/>
      <c r="M3929" s="14" t="n"/>
      <c r="N3929" s="14" t="n"/>
      <c r="O3929" s="20">
        <f>IF(A3929="","",SUMPRODUCT((A3929&gt;=Setup!$C$19:$C$30)*(A3929&lt;=Setup!$D$19:$D$30)*Setup!$A$19:$A$30))</f>
        <v/>
      </c>
      <c r="P3929" s="34">
        <f>IF(A3929="","",IF(OR(F3929="Standard domestic 15% (Box 7)",F3929="Import - VAT paid at customs (Box 8)",F3929="Import - Reverse charge (Box 9)"),ROUND(H3929*Setup!$B$9,2),0))</f>
        <v/>
      </c>
      <c r="Q3929" s="34">
        <f>IF(A3929="","",I3929-P3929)</f>
        <v/>
      </c>
      <c r="R3929" s="34">
        <f>IF(A3929="","",IF(L3929="Yes",I3929,0))</f>
        <v/>
      </c>
      <c r="S3929" s="34">
        <f>IF(A3929="","",IF(AND(L3929="Yes",K3929="Yes",NOT(ISNUMBER(SEARCH("blocked",G3929))),OR(F3929="Standard domestic 15% (Box 7)",F3929="Import - VAT paid at customs (Box 8)",F3929="Import - Reverse charge (Box 9)"),OR(F3929&lt;&gt;"Standard domestic 15% (Box 7)",AND(LEN(D3929)=15,LEFT(D3929,1)="3",RIGHT(D3929,1)="3",ISNUMBER(--D3929)))),I3929,0))</f>
        <v/>
      </c>
      <c r="T3929" s="34">
        <f>IF(A3929="","",R3929-S3929)</f>
        <v/>
      </c>
      <c r="U3929" s="23">
        <f>IF(A3929="","",IF(O3929=0,"Outside audit periods; ","")&amp;IF(F3929="","No VAT category; ","")&amp;IF(ABS(Q3929)&gt;Setup!$B$10,"VAT ≠ 15% × net; ","")&amp;IF(AND(F3929="Standard domestic 15% (Box 7)",NOT(AND(LEN(D3929)=15,LEFT(D3929,1)="3",RIGHT(D3929,1)="3",ISNUMBER(--D3929)))),"Invalid/missing supplier VAT no; ","")&amp;IF(AND(L3929="Yes",K3929&lt;&gt;"Yes"),"VAT claimed without valid tax invoice; ","")&amp;IF(AND(L3929="Yes",ISNUMBER(SEARCH("blocked",G3929))),"Blocked input VAT claimed; ","")&amp;IF(AND(F3929="Import - VAT paid at customs (Box 8)",M3929=""),"Customs declaration no missing; ","")&amp;IF(AND(F3929="Import - Reverse charge (Box 9)",E3929="Saudi Arabia"),"RCM used for a local supplier; ","")&amp;IF(AND(L3929="Yes",NOT(OR(F3929="Standard domestic 15% (Box 7)",F3929="Import - VAT paid at customs (Box 8)",F3929="Import - Reverse charge (Box 9)"))),"VAT claimed on non-taxable category; ",""))</f>
        <v/>
      </c>
    </row>
    <row r="3930">
      <c r="A3930" s="17" t="n"/>
      <c r="B3930" s="14" t="n"/>
      <c r="C3930" s="14" t="n"/>
      <c r="D3930" s="16" t="n"/>
      <c r="E3930" s="14" t="n"/>
      <c r="F3930" s="14" t="n"/>
      <c r="G3930" s="14" t="n"/>
      <c r="H3930" s="19" t="n"/>
      <c r="I3930" s="19" t="n"/>
      <c r="J3930" s="34">
        <f>IF(A3930="","",H3930+I3930)</f>
        <v/>
      </c>
      <c r="K3930" s="14" t="n"/>
      <c r="L3930" s="14" t="n"/>
      <c r="M3930" s="14" t="n"/>
      <c r="N3930" s="14" t="n"/>
      <c r="O3930" s="20">
        <f>IF(A3930="","",SUMPRODUCT((A3930&gt;=Setup!$C$19:$C$30)*(A3930&lt;=Setup!$D$19:$D$30)*Setup!$A$19:$A$30))</f>
        <v/>
      </c>
      <c r="P3930" s="34">
        <f>IF(A3930="","",IF(OR(F3930="Standard domestic 15% (Box 7)",F3930="Import - VAT paid at customs (Box 8)",F3930="Import - Reverse charge (Box 9)"),ROUND(H3930*Setup!$B$9,2),0))</f>
        <v/>
      </c>
      <c r="Q3930" s="34">
        <f>IF(A3930="","",I3930-P3930)</f>
        <v/>
      </c>
      <c r="R3930" s="34">
        <f>IF(A3930="","",IF(L3930="Yes",I3930,0))</f>
        <v/>
      </c>
      <c r="S3930" s="34">
        <f>IF(A3930="","",IF(AND(L3930="Yes",K3930="Yes",NOT(ISNUMBER(SEARCH("blocked",G3930))),OR(F3930="Standard domestic 15% (Box 7)",F3930="Import - VAT paid at customs (Box 8)",F3930="Import - Reverse charge (Box 9)"),OR(F3930&lt;&gt;"Standard domestic 15% (Box 7)",AND(LEN(D3930)=15,LEFT(D3930,1)="3",RIGHT(D3930,1)="3",ISNUMBER(--D3930)))),I3930,0))</f>
        <v/>
      </c>
      <c r="T3930" s="34">
        <f>IF(A3930="","",R3930-S3930)</f>
        <v/>
      </c>
      <c r="U3930" s="23">
        <f>IF(A3930="","",IF(O3930=0,"Outside audit periods; ","")&amp;IF(F3930="","No VAT category; ","")&amp;IF(ABS(Q3930)&gt;Setup!$B$10,"VAT ≠ 15% × net; ","")&amp;IF(AND(F3930="Standard domestic 15% (Box 7)",NOT(AND(LEN(D3930)=15,LEFT(D3930,1)="3",RIGHT(D3930,1)="3",ISNUMBER(--D3930)))),"Invalid/missing supplier VAT no; ","")&amp;IF(AND(L3930="Yes",K3930&lt;&gt;"Yes"),"VAT claimed without valid tax invoice; ","")&amp;IF(AND(L3930="Yes",ISNUMBER(SEARCH("blocked",G3930))),"Blocked input VAT claimed; ","")&amp;IF(AND(F3930="Import - VAT paid at customs (Box 8)",M3930=""),"Customs declaration no missing; ","")&amp;IF(AND(F3930="Import - Reverse charge (Box 9)",E3930="Saudi Arabia"),"RCM used for a local supplier; ","")&amp;IF(AND(L3930="Yes",NOT(OR(F3930="Standard domestic 15% (Box 7)",F3930="Import - VAT paid at customs (Box 8)",F3930="Import - Reverse charge (Box 9)"))),"VAT claimed on non-taxable category; ",""))</f>
        <v/>
      </c>
    </row>
    <row r="3931">
      <c r="A3931" s="17" t="n"/>
      <c r="B3931" s="14" t="n"/>
      <c r="C3931" s="14" t="n"/>
      <c r="D3931" s="16" t="n"/>
      <c r="E3931" s="14" t="n"/>
      <c r="F3931" s="14" t="n"/>
      <c r="G3931" s="14" t="n"/>
      <c r="H3931" s="19" t="n"/>
      <c r="I3931" s="19" t="n"/>
      <c r="J3931" s="34">
        <f>IF(A3931="","",H3931+I3931)</f>
        <v/>
      </c>
      <c r="K3931" s="14" t="n"/>
      <c r="L3931" s="14" t="n"/>
      <c r="M3931" s="14" t="n"/>
      <c r="N3931" s="14" t="n"/>
      <c r="O3931" s="20">
        <f>IF(A3931="","",SUMPRODUCT((A3931&gt;=Setup!$C$19:$C$30)*(A3931&lt;=Setup!$D$19:$D$30)*Setup!$A$19:$A$30))</f>
        <v/>
      </c>
      <c r="P3931" s="34">
        <f>IF(A3931="","",IF(OR(F3931="Standard domestic 15% (Box 7)",F3931="Import - VAT paid at customs (Box 8)",F3931="Import - Reverse charge (Box 9)"),ROUND(H3931*Setup!$B$9,2),0))</f>
        <v/>
      </c>
      <c r="Q3931" s="34">
        <f>IF(A3931="","",I3931-P3931)</f>
        <v/>
      </c>
      <c r="R3931" s="34">
        <f>IF(A3931="","",IF(L3931="Yes",I3931,0))</f>
        <v/>
      </c>
      <c r="S3931" s="34">
        <f>IF(A3931="","",IF(AND(L3931="Yes",K3931="Yes",NOT(ISNUMBER(SEARCH("blocked",G3931))),OR(F3931="Standard domestic 15% (Box 7)",F3931="Import - VAT paid at customs (Box 8)",F3931="Import - Reverse charge (Box 9)"),OR(F3931&lt;&gt;"Standard domestic 15% (Box 7)",AND(LEN(D3931)=15,LEFT(D3931,1)="3",RIGHT(D3931,1)="3",ISNUMBER(--D3931)))),I3931,0))</f>
        <v/>
      </c>
      <c r="T3931" s="34">
        <f>IF(A3931="","",R3931-S3931)</f>
        <v/>
      </c>
      <c r="U3931" s="23">
        <f>IF(A3931="","",IF(O3931=0,"Outside audit periods; ","")&amp;IF(F3931="","No VAT category; ","")&amp;IF(ABS(Q3931)&gt;Setup!$B$10,"VAT ≠ 15% × net; ","")&amp;IF(AND(F3931="Standard domestic 15% (Box 7)",NOT(AND(LEN(D3931)=15,LEFT(D3931,1)="3",RIGHT(D3931,1)="3",ISNUMBER(--D3931)))),"Invalid/missing supplier VAT no; ","")&amp;IF(AND(L3931="Yes",K3931&lt;&gt;"Yes"),"VAT claimed without valid tax invoice; ","")&amp;IF(AND(L3931="Yes",ISNUMBER(SEARCH("blocked",G3931))),"Blocked input VAT claimed; ","")&amp;IF(AND(F3931="Import - VAT paid at customs (Box 8)",M3931=""),"Customs declaration no missing; ","")&amp;IF(AND(F3931="Import - Reverse charge (Box 9)",E3931="Saudi Arabia"),"RCM used for a local supplier; ","")&amp;IF(AND(L3931="Yes",NOT(OR(F3931="Standard domestic 15% (Box 7)",F3931="Import - VAT paid at customs (Box 8)",F3931="Import - Reverse charge (Box 9)"))),"VAT claimed on non-taxable category; ",""))</f>
        <v/>
      </c>
    </row>
    <row r="3932">
      <c r="A3932" s="17" t="n"/>
      <c r="B3932" s="14" t="n"/>
      <c r="C3932" s="14" t="n"/>
      <c r="D3932" s="16" t="n"/>
      <c r="E3932" s="14" t="n"/>
      <c r="F3932" s="14" t="n"/>
      <c r="G3932" s="14" t="n"/>
      <c r="H3932" s="19" t="n"/>
      <c r="I3932" s="19" t="n"/>
      <c r="J3932" s="34">
        <f>IF(A3932="","",H3932+I3932)</f>
        <v/>
      </c>
      <c r="K3932" s="14" t="n"/>
      <c r="L3932" s="14" t="n"/>
      <c r="M3932" s="14" t="n"/>
      <c r="N3932" s="14" t="n"/>
      <c r="O3932" s="20">
        <f>IF(A3932="","",SUMPRODUCT((A3932&gt;=Setup!$C$19:$C$30)*(A3932&lt;=Setup!$D$19:$D$30)*Setup!$A$19:$A$30))</f>
        <v/>
      </c>
      <c r="P3932" s="34">
        <f>IF(A3932="","",IF(OR(F3932="Standard domestic 15% (Box 7)",F3932="Import - VAT paid at customs (Box 8)",F3932="Import - Reverse charge (Box 9)"),ROUND(H3932*Setup!$B$9,2),0))</f>
        <v/>
      </c>
      <c r="Q3932" s="34">
        <f>IF(A3932="","",I3932-P3932)</f>
        <v/>
      </c>
      <c r="R3932" s="34">
        <f>IF(A3932="","",IF(L3932="Yes",I3932,0))</f>
        <v/>
      </c>
      <c r="S3932" s="34">
        <f>IF(A3932="","",IF(AND(L3932="Yes",K3932="Yes",NOT(ISNUMBER(SEARCH("blocked",G3932))),OR(F3932="Standard domestic 15% (Box 7)",F3932="Import - VAT paid at customs (Box 8)",F3932="Import - Reverse charge (Box 9)"),OR(F3932&lt;&gt;"Standard domestic 15% (Box 7)",AND(LEN(D3932)=15,LEFT(D3932,1)="3",RIGHT(D3932,1)="3",ISNUMBER(--D3932)))),I3932,0))</f>
        <v/>
      </c>
      <c r="T3932" s="34">
        <f>IF(A3932="","",R3932-S3932)</f>
        <v/>
      </c>
      <c r="U3932" s="23">
        <f>IF(A3932="","",IF(O3932=0,"Outside audit periods; ","")&amp;IF(F3932="","No VAT category; ","")&amp;IF(ABS(Q3932)&gt;Setup!$B$10,"VAT ≠ 15% × net; ","")&amp;IF(AND(F3932="Standard domestic 15% (Box 7)",NOT(AND(LEN(D3932)=15,LEFT(D3932,1)="3",RIGHT(D3932,1)="3",ISNUMBER(--D3932)))),"Invalid/missing supplier VAT no; ","")&amp;IF(AND(L3932="Yes",K3932&lt;&gt;"Yes"),"VAT claimed without valid tax invoice; ","")&amp;IF(AND(L3932="Yes",ISNUMBER(SEARCH("blocked",G3932))),"Blocked input VAT claimed; ","")&amp;IF(AND(F3932="Import - VAT paid at customs (Box 8)",M3932=""),"Customs declaration no missing; ","")&amp;IF(AND(F3932="Import - Reverse charge (Box 9)",E3932="Saudi Arabia"),"RCM used for a local supplier; ","")&amp;IF(AND(L3932="Yes",NOT(OR(F3932="Standard domestic 15% (Box 7)",F3932="Import - VAT paid at customs (Box 8)",F3932="Import - Reverse charge (Box 9)"))),"VAT claimed on non-taxable category; ",""))</f>
        <v/>
      </c>
    </row>
    <row r="3933">
      <c r="A3933" s="17" t="n"/>
      <c r="B3933" s="14" t="n"/>
      <c r="C3933" s="14" t="n"/>
      <c r="D3933" s="16" t="n"/>
      <c r="E3933" s="14" t="n"/>
      <c r="F3933" s="14" t="n"/>
      <c r="G3933" s="14" t="n"/>
      <c r="H3933" s="19" t="n"/>
      <c r="I3933" s="19" t="n"/>
      <c r="J3933" s="34">
        <f>IF(A3933="","",H3933+I3933)</f>
        <v/>
      </c>
      <c r="K3933" s="14" t="n"/>
      <c r="L3933" s="14" t="n"/>
      <c r="M3933" s="14" t="n"/>
      <c r="N3933" s="14" t="n"/>
      <c r="O3933" s="20">
        <f>IF(A3933="","",SUMPRODUCT((A3933&gt;=Setup!$C$19:$C$30)*(A3933&lt;=Setup!$D$19:$D$30)*Setup!$A$19:$A$30))</f>
        <v/>
      </c>
      <c r="P3933" s="34">
        <f>IF(A3933="","",IF(OR(F3933="Standard domestic 15% (Box 7)",F3933="Import - VAT paid at customs (Box 8)",F3933="Import - Reverse charge (Box 9)"),ROUND(H3933*Setup!$B$9,2),0))</f>
        <v/>
      </c>
      <c r="Q3933" s="34">
        <f>IF(A3933="","",I3933-P3933)</f>
        <v/>
      </c>
      <c r="R3933" s="34">
        <f>IF(A3933="","",IF(L3933="Yes",I3933,0))</f>
        <v/>
      </c>
      <c r="S3933" s="34">
        <f>IF(A3933="","",IF(AND(L3933="Yes",K3933="Yes",NOT(ISNUMBER(SEARCH("blocked",G3933))),OR(F3933="Standard domestic 15% (Box 7)",F3933="Import - VAT paid at customs (Box 8)",F3933="Import - Reverse charge (Box 9)"),OR(F3933&lt;&gt;"Standard domestic 15% (Box 7)",AND(LEN(D3933)=15,LEFT(D3933,1)="3",RIGHT(D3933,1)="3",ISNUMBER(--D3933)))),I3933,0))</f>
        <v/>
      </c>
      <c r="T3933" s="34">
        <f>IF(A3933="","",R3933-S3933)</f>
        <v/>
      </c>
      <c r="U3933" s="23">
        <f>IF(A3933="","",IF(O3933=0,"Outside audit periods; ","")&amp;IF(F3933="","No VAT category; ","")&amp;IF(ABS(Q3933)&gt;Setup!$B$10,"VAT ≠ 15% × net; ","")&amp;IF(AND(F3933="Standard domestic 15% (Box 7)",NOT(AND(LEN(D3933)=15,LEFT(D3933,1)="3",RIGHT(D3933,1)="3",ISNUMBER(--D3933)))),"Invalid/missing supplier VAT no; ","")&amp;IF(AND(L3933="Yes",K3933&lt;&gt;"Yes"),"VAT claimed without valid tax invoice; ","")&amp;IF(AND(L3933="Yes",ISNUMBER(SEARCH("blocked",G3933))),"Blocked input VAT claimed; ","")&amp;IF(AND(F3933="Import - VAT paid at customs (Box 8)",M3933=""),"Customs declaration no missing; ","")&amp;IF(AND(F3933="Import - Reverse charge (Box 9)",E3933="Saudi Arabia"),"RCM used for a local supplier; ","")&amp;IF(AND(L3933="Yes",NOT(OR(F3933="Standard domestic 15% (Box 7)",F3933="Import - VAT paid at customs (Box 8)",F3933="Import - Reverse charge (Box 9)"))),"VAT claimed on non-taxable category; ",""))</f>
        <v/>
      </c>
    </row>
    <row r="3934">
      <c r="A3934" s="17" t="n"/>
      <c r="B3934" s="14" t="n"/>
      <c r="C3934" s="14" t="n"/>
      <c r="D3934" s="16" t="n"/>
      <c r="E3934" s="14" t="n"/>
      <c r="F3934" s="14" t="n"/>
      <c r="G3934" s="14" t="n"/>
      <c r="H3934" s="19" t="n"/>
      <c r="I3934" s="19" t="n"/>
      <c r="J3934" s="34">
        <f>IF(A3934="","",H3934+I3934)</f>
        <v/>
      </c>
      <c r="K3934" s="14" t="n"/>
      <c r="L3934" s="14" t="n"/>
      <c r="M3934" s="14" t="n"/>
      <c r="N3934" s="14" t="n"/>
      <c r="O3934" s="20">
        <f>IF(A3934="","",SUMPRODUCT((A3934&gt;=Setup!$C$19:$C$30)*(A3934&lt;=Setup!$D$19:$D$30)*Setup!$A$19:$A$30))</f>
        <v/>
      </c>
      <c r="P3934" s="34">
        <f>IF(A3934="","",IF(OR(F3934="Standard domestic 15% (Box 7)",F3934="Import - VAT paid at customs (Box 8)",F3934="Import - Reverse charge (Box 9)"),ROUND(H3934*Setup!$B$9,2),0))</f>
        <v/>
      </c>
      <c r="Q3934" s="34">
        <f>IF(A3934="","",I3934-P3934)</f>
        <v/>
      </c>
      <c r="R3934" s="34">
        <f>IF(A3934="","",IF(L3934="Yes",I3934,0))</f>
        <v/>
      </c>
      <c r="S3934" s="34">
        <f>IF(A3934="","",IF(AND(L3934="Yes",K3934="Yes",NOT(ISNUMBER(SEARCH("blocked",G3934))),OR(F3934="Standard domestic 15% (Box 7)",F3934="Import - VAT paid at customs (Box 8)",F3934="Import - Reverse charge (Box 9)"),OR(F3934&lt;&gt;"Standard domestic 15% (Box 7)",AND(LEN(D3934)=15,LEFT(D3934,1)="3",RIGHT(D3934,1)="3",ISNUMBER(--D3934)))),I3934,0))</f>
        <v/>
      </c>
      <c r="T3934" s="34">
        <f>IF(A3934="","",R3934-S3934)</f>
        <v/>
      </c>
      <c r="U3934" s="23">
        <f>IF(A3934="","",IF(O3934=0,"Outside audit periods; ","")&amp;IF(F3934="","No VAT category; ","")&amp;IF(ABS(Q3934)&gt;Setup!$B$10,"VAT ≠ 15% × net; ","")&amp;IF(AND(F3934="Standard domestic 15% (Box 7)",NOT(AND(LEN(D3934)=15,LEFT(D3934,1)="3",RIGHT(D3934,1)="3",ISNUMBER(--D3934)))),"Invalid/missing supplier VAT no; ","")&amp;IF(AND(L3934="Yes",K3934&lt;&gt;"Yes"),"VAT claimed without valid tax invoice; ","")&amp;IF(AND(L3934="Yes",ISNUMBER(SEARCH("blocked",G3934))),"Blocked input VAT claimed; ","")&amp;IF(AND(F3934="Import - VAT paid at customs (Box 8)",M3934=""),"Customs declaration no missing; ","")&amp;IF(AND(F3934="Import - Reverse charge (Box 9)",E3934="Saudi Arabia"),"RCM used for a local supplier; ","")&amp;IF(AND(L3934="Yes",NOT(OR(F3934="Standard domestic 15% (Box 7)",F3934="Import - VAT paid at customs (Box 8)",F3934="Import - Reverse charge (Box 9)"))),"VAT claimed on non-taxable category; ",""))</f>
        <v/>
      </c>
    </row>
    <row r="3935">
      <c r="A3935" s="17" t="n"/>
      <c r="B3935" s="14" t="n"/>
      <c r="C3935" s="14" t="n"/>
      <c r="D3935" s="16" t="n"/>
      <c r="E3935" s="14" t="n"/>
      <c r="F3935" s="14" t="n"/>
      <c r="G3935" s="14" t="n"/>
      <c r="H3935" s="19" t="n"/>
      <c r="I3935" s="19" t="n"/>
      <c r="J3935" s="34">
        <f>IF(A3935="","",H3935+I3935)</f>
        <v/>
      </c>
      <c r="K3935" s="14" t="n"/>
      <c r="L3935" s="14" t="n"/>
      <c r="M3935" s="14" t="n"/>
      <c r="N3935" s="14" t="n"/>
      <c r="O3935" s="20">
        <f>IF(A3935="","",SUMPRODUCT((A3935&gt;=Setup!$C$19:$C$30)*(A3935&lt;=Setup!$D$19:$D$30)*Setup!$A$19:$A$30))</f>
        <v/>
      </c>
      <c r="P3935" s="34">
        <f>IF(A3935="","",IF(OR(F3935="Standard domestic 15% (Box 7)",F3935="Import - VAT paid at customs (Box 8)",F3935="Import - Reverse charge (Box 9)"),ROUND(H3935*Setup!$B$9,2),0))</f>
        <v/>
      </c>
      <c r="Q3935" s="34">
        <f>IF(A3935="","",I3935-P3935)</f>
        <v/>
      </c>
      <c r="R3935" s="34">
        <f>IF(A3935="","",IF(L3935="Yes",I3935,0))</f>
        <v/>
      </c>
      <c r="S3935" s="34">
        <f>IF(A3935="","",IF(AND(L3935="Yes",K3935="Yes",NOT(ISNUMBER(SEARCH("blocked",G3935))),OR(F3935="Standard domestic 15% (Box 7)",F3935="Import - VAT paid at customs (Box 8)",F3935="Import - Reverse charge (Box 9)"),OR(F3935&lt;&gt;"Standard domestic 15% (Box 7)",AND(LEN(D3935)=15,LEFT(D3935,1)="3",RIGHT(D3935,1)="3",ISNUMBER(--D3935)))),I3935,0))</f>
        <v/>
      </c>
      <c r="T3935" s="34">
        <f>IF(A3935="","",R3935-S3935)</f>
        <v/>
      </c>
      <c r="U3935" s="23">
        <f>IF(A3935="","",IF(O3935=0,"Outside audit periods; ","")&amp;IF(F3935="","No VAT category; ","")&amp;IF(ABS(Q3935)&gt;Setup!$B$10,"VAT ≠ 15% × net; ","")&amp;IF(AND(F3935="Standard domestic 15% (Box 7)",NOT(AND(LEN(D3935)=15,LEFT(D3935,1)="3",RIGHT(D3935,1)="3",ISNUMBER(--D3935)))),"Invalid/missing supplier VAT no; ","")&amp;IF(AND(L3935="Yes",K3935&lt;&gt;"Yes"),"VAT claimed without valid tax invoice; ","")&amp;IF(AND(L3935="Yes",ISNUMBER(SEARCH("blocked",G3935))),"Blocked input VAT claimed; ","")&amp;IF(AND(F3935="Import - VAT paid at customs (Box 8)",M3935=""),"Customs declaration no missing; ","")&amp;IF(AND(F3935="Import - Reverse charge (Box 9)",E3935="Saudi Arabia"),"RCM used for a local supplier; ","")&amp;IF(AND(L3935="Yes",NOT(OR(F3935="Standard domestic 15% (Box 7)",F3935="Import - VAT paid at customs (Box 8)",F3935="Import - Reverse charge (Box 9)"))),"VAT claimed on non-taxable category; ",""))</f>
        <v/>
      </c>
    </row>
    <row r="3936">
      <c r="A3936" s="17" t="n"/>
      <c r="B3936" s="14" t="n"/>
      <c r="C3936" s="14" t="n"/>
      <c r="D3936" s="16" t="n"/>
      <c r="E3936" s="14" t="n"/>
      <c r="F3936" s="14" t="n"/>
      <c r="G3936" s="14" t="n"/>
      <c r="H3936" s="19" t="n"/>
      <c r="I3936" s="19" t="n"/>
      <c r="J3936" s="34">
        <f>IF(A3936="","",H3936+I3936)</f>
        <v/>
      </c>
      <c r="K3936" s="14" t="n"/>
      <c r="L3936" s="14" t="n"/>
      <c r="M3936" s="14" t="n"/>
      <c r="N3936" s="14" t="n"/>
      <c r="O3936" s="20">
        <f>IF(A3936="","",SUMPRODUCT((A3936&gt;=Setup!$C$19:$C$30)*(A3936&lt;=Setup!$D$19:$D$30)*Setup!$A$19:$A$30))</f>
        <v/>
      </c>
      <c r="P3936" s="34">
        <f>IF(A3936="","",IF(OR(F3936="Standard domestic 15% (Box 7)",F3936="Import - VAT paid at customs (Box 8)",F3936="Import - Reverse charge (Box 9)"),ROUND(H3936*Setup!$B$9,2),0))</f>
        <v/>
      </c>
      <c r="Q3936" s="34">
        <f>IF(A3936="","",I3936-P3936)</f>
        <v/>
      </c>
      <c r="R3936" s="34">
        <f>IF(A3936="","",IF(L3936="Yes",I3936,0))</f>
        <v/>
      </c>
      <c r="S3936" s="34">
        <f>IF(A3936="","",IF(AND(L3936="Yes",K3936="Yes",NOT(ISNUMBER(SEARCH("blocked",G3936))),OR(F3936="Standard domestic 15% (Box 7)",F3936="Import - VAT paid at customs (Box 8)",F3936="Import - Reverse charge (Box 9)"),OR(F3936&lt;&gt;"Standard domestic 15% (Box 7)",AND(LEN(D3936)=15,LEFT(D3936,1)="3",RIGHT(D3936,1)="3",ISNUMBER(--D3936)))),I3936,0))</f>
        <v/>
      </c>
      <c r="T3936" s="34">
        <f>IF(A3936="","",R3936-S3936)</f>
        <v/>
      </c>
      <c r="U3936" s="23">
        <f>IF(A3936="","",IF(O3936=0,"Outside audit periods; ","")&amp;IF(F3936="","No VAT category; ","")&amp;IF(ABS(Q3936)&gt;Setup!$B$10,"VAT ≠ 15% × net; ","")&amp;IF(AND(F3936="Standard domestic 15% (Box 7)",NOT(AND(LEN(D3936)=15,LEFT(D3936,1)="3",RIGHT(D3936,1)="3",ISNUMBER(--D3936)))),"Invalid/missing supplier VAT no; ","")&amp;IF(AND(L3936="Yes",K3936&lt;&gt;"Yes"),"VAT claimed without valid tax invoice; ","")&amp;IF(AND(L3936="Yes",ISNUMBER(SEARCH("blocked",G3936))),"Blocked input VAT claimed; ","")&amp;IF(AND(F3936="Import - VAT paid at customs (Box 8)",M3936=""),"Customs declaration no missing; ","")&amp;IF(AND(F3936="Import - Reverse charge (Box 9)",E3936="Saudi Arabia"),"RCM used for a local supplier; ","")&amp;IF(AND(L3936="Yes",NOT(OR(F3936="Standard domestic 15% (Box 7)",F3936="Import - VAT paid at customs (Box 8)",F3936="Import - Reverse charge (Box 9)"))),"VAT claimed on non-taxable category; ",""))</f>
        <v/>
      </c>
    </row>
    <row r="3937">
      <c r="A3937" s="17" t="n"/>
      <c r="B3937" s="14" t="n"/>
      <c r="C3937" s="14" t="n"/>
      <c r="D3937" s="16" t="n"/>
      <c r="E3937" s="14" t="n"/>
      <c r="F3937" s="14" t="n"/>
      <c r="G3937" s="14" t="n"/>
      <c r="H3937" s="19" t="n"/>
      <c r="I3937" s="19" t="n"/>
      <c r="J3937" s="34">
        <f>IF(A3937="","",H3937+I3937)</f>
        <v/>
      </c>
      <c r="K3937" s="14" t="n"/>
      <c r="L3937" s="14" t="n"/>
      <c r="M3937" s="14" t="n"/>
      <c r="N3937" s="14" t="n"/>
      <c r="O3937" s="20">
        <f>IF(A3937="","",SUMPRODUCT((A3937&gt;=Setup!$C$19:$C$30)*(A3937&lt;=Setup!$D$19:$D$30)*Setup!$A$19:$A$30))</f>
        <v/>
      </c>
      <c r="P3937" s="34">
        <f>IF(A3937="","",IF(OR(F3937="Standard domestic 15% (Box 7)",F3937="Import - VAT paid at customs (Box 8)",F3937="Import - Reverse charge (Box 9)"),ROUND(H3937*Setup!$B$9,2),0))</f>
        <v/>
      </c>
      <c r="Q3937" s="34">
        <f>IF(A3937="","",I3937-P3937)</f>
        <v/>
      </c>
      <c r="R3937" s="34">
        <f>IF(A3937="","",IF(L3937="Yes",I3937,0))</f>
        <v/>
      </c>
      <c r="S3937" s="34">
        <f>IF(A3937="","",IF(AND(L3937="Yes",K3937="Yes",NOT(ISNUMBER(SEARCH("blocked",G3937))),OR(F3937="Standard domestic 15% (Box 7)",F3937="Import - VAT paid at customs (Box 8)",F3937="Import - Reverse charge (Box 9)"),OR(F3937&lt;&gt;"Standard domestic 15% (Box 7)",AND(LEN(D3937)=15,LEFT(D3937,1)="3",RIGHT(D3937,1)="3",ISNUMBER(--D3937)))),I3937,0))</f>
        <v/>
      </c>
      <c r="T3937" s="34">
        <f>IF(A3937="","",R3937-S3937)</f>
        <v/>
      </c>
      <c r="U3937" s="23">
        <f>IF(A3937="","",IF(O3937=0,"Outside audit periods; ","")&amp;IF(F3937="","No VAT category; ","")&amp;IF(ABS(Q3937)&gt;Setup!$B$10,"VAT ≠ 15% × net; ","")&amp;IF(AND(F3937="Standard domestic 15% (Box 7)",NOT(AND(LEN(D3937)=15,LEFT(D3937,1)="3",RIGHT(D3937,1)="3",ISNUMBER(--D3937)))),"Invalid/missing supplier VAT no; ","")&amp;IF(AND(L3937="Yes",K3937&lt;&gt;"Yes"),"VAT claimed without valid tax invoice; ","")&amp;IF(AND(L3937="Yes",ISNUMBER(SEARCH("blocked",G3937))),"Blocked input VAT claimed; ","")&amp;IF(AND(F3937="Import - VAT paid at customs (Box 8)",M3937=""),"Customs declaration no missing; ","")&amp;IF(AND(F3937="Import - Reverse charge (Box 9)",E3937="Saudi Arabia"),"RCM used for a local supplier; ","")&amp;IF(AND(L3937="Yes",NOT(OR(F3937="Standard domestic 15% (Box 7)",F3937="Import - VAT paid at customs (Box 8)",F3937="Import - Reverse charge (Box 9)"))),"VAT claimed on non-taxable category; ",""))</f>
        <v/>
      </c>
    </row>
    <row r="3938">
      <c r="A3938" s="17" t="n"/>
      <c r="B3938" s="14" t="n"/>
      <c r="C3938" s="14" t="n"/>
      <c r="D3938" s="16" t="n"/>
      <c r="E3938" s="14" t="n"/>
      <c r="F3938" s="14" t="n"/>
      <c r="G3938" s="14" t="n"/>
      <c r="H3938" s="19" t="n"/>
      <c r="I3938" s="19" t="n"/>
      <c r="J3938" s="34">
        <f>IF(A3938="","",H3938+I3938)</f>
        <v/>
      </c>
      <c r="K3938" s="14" t="n"/>
      <c r="L3938" s="14" t="n"/>
      <c r="M3938" s="14" t="n"/>
      <c r="N3938" s="14" t="n"/>
      <c r="O3938" s="20">
        <f>IF(A3938="","",SUMPRODUCT((A3938&gt;=Setup!$C$19:$C$30)*(A3938&lt;=Setup!$D$19:$D$30)*Setup!$A$19:$A$30))</f>
        <v/>
      </c>
      <c r="P3938" s="34">
        <f>IF(A3938="","",IF(OR(F3938="Standard domestic 15% (Box 7)",F3938="Import - VAT paid at customs (Box 8)",F3938="Import - Reverse charge (Box 9)"),ROUND(H3938*Setup!$B$9,2),0))</f>
        <v/>
      </c>
      <c r="Q3938" s="34">
        <f>IF(A3938="","",I3938-P3938)</f>
        <v/>
      </c>
      <c r="R3938" s="34">
        <f>IF(A3938="","",IF(L3938="Yes",I3938,0))</f>
        <v/>
      </c>
      <c r="S3938" s="34">
        <f>IF(A3938="","",IF(AND(L3938="Yes",K3938="Yes",NOT(ISNUMBER(SEARCH("blocked",G3938))),OR(F3938="Standard domestic 15% (Box 7)",F3938="Import - VAT paid at customs (Box 8)",F3938="Import - Reverse charge (Box 9)"),OR(F3938&lt;&gt;"Standard domestic 15% (Box 7)",AND(LEN(D3938)=15,LEFT(D3938,1)="3",RIGHT(D3938,1)="3",ISNUMBER(--D3938)))),I3938,0))</f>
        <v/>
      </c>
      <c r="T3938" s="34">
        <f>IF(A3938="","",R3938-S3938)</f>
        <v/>
      </c>
      <c r="U3938" s="23">
        <f>IF(A3938="","",IF(O3938=0,"Outside audit periods; ","")&amp;IF(F3938="","No VAT category; ","")&amp;IF(ABS(Q3938)&gt;Setup!$B$10,"VAT ≠ 15% × net; ","")&amp;IF(AND(F3938="Standard domestic 15% (Box 7)",NOT(AND(LEN(D3938)=15,LEFT(D3938,1)="3",RIGHT(D3938,1)="3",ISNUMBER(--D3938)))),"Invalid/missing supplier VAT no; ","")&amp;IF(AND(L3938="Yes",K3938&lt;&gt;"Yes"),"VAT claimed without valid tax invoice; ","")&amp;IF(AND(L3938="Yes",ISNUMBER(SEARCH("blocked",G3938))),"Blocked input VAT claimed; ","")&amp;IF(AND(F3938="Import - VAT paid at customs (Box 8)",M3938=""),"Customs declaration no missing; ","")&amp;IF(AND(F3938="Import - Reverse charge (Box 9)",E3938="Saudi Arabia"),"RCM used for a local supplier; ","")&amp;IF(AND(L3938="Yes",NOT(OR(F3938="Standard domestic 15% (Box 7)",F3938="Import - VAT paid at customs (Box 8)",F3938="Import - Reverse charge (Box 9)"))),"VAT claimed on non-taxable category; ",""))</f>
        <v/>
      </c>
    </row>
    <row r="3939">
      <c r="A3939" s="17" t="n"/>
      <c r="B3939" s="14" t="n"/>
      <c r="C3939" s="14" t="n"/>
      <c r="D3939" s="16" t="n"/>
      <c r="E3939" s="14" t="n"/>
      <c r="F3939" s="14" t="n"/>
      <c r="G3939" s="14" t="n"/>
      <c r="H3939" s="19" t="n"/>
      <c r="I3939" s="19" t="n"/>
      <c r="J3939" s="34">
        <f>IF(A3939="","",H3939+I3939)</f>
        <v/>
      </c>
      <c r="K3939" s="14" t="n"/>
      <c r="L3939" s="14" t="n"/>
      <c r="M3939" s="14" t="n"/>
      <c r="N3939" s="14" t="n"/>
      <c r="O3939" s="20">
        <f>IF(A3939="","",SUMPRODUCT((A3939&gt;=Setup!$C$19:$C$30)*(A3939&lt;=Setup!$D$19:$D$30)*Setup!$A$19:$A$30))</f>
        <v/>
      </c>
      <c r="P3939" s="34">
        <f>IF(A3939="","",IF(OR(F3939="Standard domestic 15% (Box 7)",F3939="Import - VAT paid at customs (Box 8)",F3939="Import - Reverse charge (Box 9)"),ROUND(H3939*Setup!$B$9,2),0))</f>
        <v/>
      </c>
      <c r="Q3939" s="34">
        <f>IF(A3939="","",I3939-P3939)</f>
        <v/>
      </c>
      <c r="R3939" s="34">
        <f>IF(A3939="","",IF(L3939="Yes",I3939,0))</f>
        <v/>
      </c>
      <c r="S3939" s="34">
        <f>IF(A3939="","",IF(AND(L3939="Yes",K3939="Yes",NOT(ISNUMBER(SEARCH("blocked",G3939))),OR(F3939="Standard domestic 15% (Box 7)",F3939="Import - VAT paid at customs (Box 8)",F3939="Import - Reverse charge (Box 9)"),OR(F3939&lt;&gt;"Standard domestic 15% (Box 7)",AND(LEN(D3939)=15,LEFT(D3939,1)="3",RIGHT(D3939,1)="3",ISNUMBER(--D3939)))),I3939,0))</f>
        <v/>
      </c>
      <c r="T3939" s="34">
        <f>IF(A3939="","",R3939-S3939)</f>
        <v/>
      </c>
      <c r="U3939" s="23">
        <f>IF(A3939="","",IF(O3939=0,"Outside audit periods; ","")&amp;IF(F3939="","No VAT category; ","")&amp;IF(ABS(Q3939)&gt;Setup!$B$10,"VAT ≠ 15% × net; ","")&amp;IF(AND(F3939="Standard domestic 15% (Box 7)",NOT(AND(LEN(D3939)=15,LEFT(D3939,1)="3",RIGHT(D3939,1)="3",ISNUMBER(--D3939)))),"Invalid/missing supplier VAT no; ","")&amp;IF(AND(L3939="Yes",K3939&lt;&gt;"Yes"),"VAT claimed without valid tax invoice; ","")&amp;IF(AND(L3939="Yes",ISNUMBER(SEARCH("blocked",G3939))),"Blocked input VAT claimed; ","")&amp;IF(AND(F3939="Import - VAT paid at customs (Box 8)",M3939=""),"Customs declaration no missing; ","")&amp;IF(AND(F3939="Import - Reverse charge (Box 9)",E3939="Saudi Arabia"),"RCM used for a local supplier; ","")&amp;IF(AND(L3939="Yes",NOT(OR(F3939="Standard domestic 15% (Box 7)",F3939="Import - VAT paid at customs (Box 8)",F3939="Import - Reverse charge (Box 9)"))),"VAT claimed on non-taxable category; ",""))</f>
        <v/>
      </c>
    </row>
    <row r="3940">
      <c r="A3940" s="17" t="n"/>
      <c r="B3940" s="14" t="n"/>
      <c r="C3940" s="14" t="n"/>
      <c r="D3940" s="16" t="n"/>
      <c r="E3940" s="14" t="n"/>
      <c r="F3940" s="14" t="n"/>
      <c r="G3940" s="14" t="n"/>
      <c r="H3940" s="19" t="n"/>
      <c r="I3940" s="19" t="n"/>
      <c r="J3940" s="34">
        <f>IF(A3940="","",H3940+I3940)</f>
        <v/>
      </c>
      <c r="K3940" s="14" t="n"/>
      <c r="L3940" s="14" t="n"/>
      <c r="M3940" s="14" t="n"/>
      <c r="N3940" s="14" t="n"/>
      <c r="O3940" s="20">
        <f>IF(A3940="","",SUMPRODUCT((A3940&gt;=Setup!$C$19:$C$30)*(A3940&lt;=Setup!$D$19:$D$30)*Setup!$A$19:$A$30))</f>
        <v/>
      </c>
      <c r="P3940" s="34">
        <f>IF(A3940="","",IF(OR(F3940="Standard domestic 15% (Box 7)",F3940="Import - VAT paid at customs (Box 8)",F3940="Import - Reverse charge (Box 9)"),ROUND(H3940*Setup!$B$9,2),0))</f>
        <v/>
      </c>
      <c r="Q3940" s="34">
        <f>IF(A3940="","",I3940-P3940)</f>
        <v/>
      </c>
      <c r="R3940" s="34">
        <f>IF(A3940="","",IF(L3940="Yes",I3940,0))</f>
        <v/>
      </c>
      <c r="S3940" s="34">
        <f>IF(A3940="","",IF(AND(L3940="Yes",K3940="Yes",NOT(ISNUMBER(SEARCH("blocked",G3940))),OR(F3940="Standard domestic 15% (Box 7)",F3940="Import - VAT paid at customs (Box 8)",F3940="Import - Reverse charge (Box 9)"),OR(F3940&lt;&gt;"Standard domestic 15% (Box 7)",AND(LEN(D3940)=15,LEFT(D3940,1)="3",RIGHT(D3940,1)="3",ISNUMBER(--D3940)))),I3940,0))</f>
        <v/>
      </c>
      <c r="T3940" s="34">
        <f>IF(A3940="","",R3940-S3940)</f>
        <v/>
      </c>
      <c r="U3940" s="23">
        <f>IF(A3940="","",IF(O3940=0,"Outside audit periods; ","")&amp;IF(F3940="","No VAT category; ","")&amp;IF(ABS(Q3940)&gt;Setup!$B$10,"VAT ≠ 15% × net; ","")&amp;IF(AND(F3940="Standard domestic 15% (Box 7)",NOT(AND(LEN(D3940)=15,LEFT(D3940,1)="3",RIGHT(D3940,1)="3",ISNUMBER(--D3940)))),"Invalid/missing supplier VAT no; ","")&amp;IF(AND(L3940="Yes",K3940&lt;&gt;"Yes"),"VAT claimed without valid tax invoice; ","")&amp;IF(AND(L3940="Yes",ISNUMBER(SEARCH("blocked",G3940))),"Blocked input VAT claimed; ","")&amp;IF(AND(F3940="Import - VAT paid at customs (Box 8)",M3940=""),"Customs declaration no missing; ","")&amp;IF(AND(F3940="Import - Reverse charge (Box 9)",E3940="Saudi Arabia"),"RCM used for a local supplier; ","")&amp;IF(AND(L3940="Yes",NOT(OR(F3940="Standard domestic 15% (Box 7)",F3940="Import - VAT paid at customs (Box 8)",F3940="Import - Reverse charge (Box 9)"))),"VAT claimed on non-taxable category; ",""))</f>
        <v/>
      </c>
    </row>
    <row r="3941">
      <c r="A3941" s="17" t="n"/>
      <c r="B3941" s="14" t="n"/>
      <c r="C3941" s="14" t="n"/>
      <c r="D3941" s="16" t="n"/>
      <c r="E3941" s="14" t="n"/>
      <c r="F3941" s="14" t="n"/>
      <c r="G3941" s="14" t="n"/>
      <c r="H3941" s="19" t="n"/>
      <c r="I3941" s="19" t="n"/>
      <c r="J3941" s="34">
        <f>IF(A3941="","",H3941+I3941)</f>
        <v/>
      </c>
      <c r="K3941" s="14" t="n"/>
      <c r="L3941" s="14" t="n"/>
      <c r="M3941" s="14" t="n"/>
      <c r="N3941" s="14" t="n"/>
      <c r="O3941" s="20">
        <f>IF(A3941="","",SUMPRODUCT((A3941&gt;=Setup!$C$19:$C$30)*(A3941&lt;=Setup!$D$19:$D$30)*Setup!$A$19:$A$30))</f>
        <v/>
      </c>
      <c r="P3941" s="34">
        <f>IF(A3941="","",IF(OR(F3941="Standard domestic 15% (Box 7)",F3941="Import - VAT paid at customs (Box 8)",F3941="Import - Reverse charge (Box 9)"),ROUND(H3941*Setup!$B$9,2),0))</f>
        <v/>
      </c>
      <c r="Q3941" s="34">
        <f>IF(A3941="","",I3941-P3941)</f>
        <v/>
      </c>
      <c r="R3941" s="34">
        <f>IF(A3941="","",IF(L3941="Yes",I3941,0))</f>
        <v/>
      </c>
      <c r="S3941" s="34">
        <f>IF(A3941="","",IF(AND(L3941="Yes",K3941="Yes",NOT(ISNUMBER(SEARCH("blocked",G3941))),OR(F3941="Standard domestic 15% (Box 7)",F3941="Import - VAT paid at customs (Box 8)",F3941="Import - Reverse charge (Box 9)"),OR(F3941&lt;&gt;"Standard domestic 15% (Box 7)",AND(LEN(D3941)=15,LEFT(D3941,1)="3",RIGHT(D3941,1)="3",ISNUMBER(--D3941)))),I3941,0))</f>
        <v/>
      </c>
      <c r="T3941" s="34">
        <f>IF(A3941="","",R3941-S3941)</f>
        <v/>
      </c>
      <c r="U3941" s="23">
        <f>IF(A3941="","",IF(O3941=0,"Outside audit periods; ","")&amp;IF(F3941="","No VAT category; ","")&amp;IF(ABS(Q3941)&gt;Setup!$B$10,"VAT ≠ 15% × net; ","")&amp;IF(AND(F3941="Standard domestic 15% (Box 7)",NOT(AND(LEN(D3941)=15,LEFT(D3941,1)="3",RIGHT(D3941,1)="3",ISNUMBER(--D3941)))),"Invalid/missing supplier VAT no; ","")&amp;IF(AND(L3941="Yes",K3941&lt;&gt;"Yes"),"VAT claimed without valid tax invoice; ","")&amp;IF(AND(L3941="Yes",ISNUMBER(SEARCH("blocked",G3941))),"Blocked input VAT claimed; ","")&amp;IF(AND(F3941="Import - VAT paid at customs (Box 8)",M3941=""),"Customs declaration no missing; ","")&amp;IF(AND(F3941="Import - Reverse charge (Box 9)",E3941="Saudi Arabia"),"RCM used for a local supplier; ","")&amp;IF(AND(L3941="Yes",NOT(OR(F3941="Standard domestic 15% (Box 7)",F3941="Import - VAT paid at customs (Box 8)",F3941="Import - Reverse charge (Box 9)"))),"VAT claimed on non-taxable category; ",""))</f>
        <v/>
      </c>
    </row>
    <row r="3942">
      <c r="A3942" s="17" t="n"/>
      <c r="B3942" s="14" t="n"/>
      <c r="C3942" s="14" t="n"/>
      <c r="D3942" s="16" t="n"/>
      <c r="E3942" s="14" t="n"/>
      <c r="F3942" s="14" t="n"/>
      <c r="G3942" s="14" t="n"/>
      <c r="H3942" s="19" t="n"/>
      <c r="I3942" s="19" t="n"/>
      <c r="J3942" s="34">
        <f>IF(A3942="","",H3942+I3942)</f>
        <v/>
      </c>
      <c r="K3942" s="14" t="n"/>
      <c r="L3942" s="14" t="n"/>
      <c r="M3942" s="14" t="n"/>
      <c r="N3942" s="14" t="n"/>
      <c r="O3942" s="20">
        <f>IF(A3942="","",SUMPRODUCT((A3942&gt;=Setup!$C$19:$C$30)*(A3942&lt;=Setup!$D$19:$D$30)*Setup!$A$19:$A$30))</f>
        <v/>
      </c>
      <c r="P3942" s="34">
        <f>IF(A3942="","",IF(OR(F3942="Standard domestic 15% (Box 7)",F3942="Import - VAT paid at customs (Box 8)",F3942="Import - Reverse charge (Box 9)"),ROUND(H3942*Setup!$B$9,2),0))</f>
        <v/>
      </c>
      <c r="Q3942" s="34">
        <f>IF(A3942="","",I3942-P3942)</f>
        <v/>
      </c>
      <c r="R3942" s="34">
        <f>IF(A3942="","",IF(L3942="Yes",I3942,0))</f>
        <v/>
      </c>
      <c r="S3942" s="34">
        <f>IF(A3942="","",IF(AND(L3942="Yes",K3942="Yes",NOT(ISNUMBER(SEARCH("blocked",G3942))),OR(F3942="Standard domestic 15% (Box 7)",F3942="Import - VAT paid at customs (Box 8)",F3942="Import - Reverse charge (Box 9)"),OR(F3942&lt;&gt;"Standard domestic 15% (Box 7)",AND(LEN(D3942)=15,LEFT(D3942,1)="3",RIGHT(D3942,1)="3",ISNUMBER(--D3942)))),I3942,0))</f>
        <v/>
      </c>
      <c r="T3942" s="34">
        <f>IF(A3942="","",R3942-S3942)</f>
        <v/>
      </c>
      <c r="U3942" s="23">
        <f>IF(A3942="","",IF(O3942=0,"Outside audit periods; ","")&amp;IF(F3942="","No VAT category; ","")&amp;IF(ABS(Q3942)&gt;Setup!$B$10,"VAT ≠ 15% × net; ","")&amp;IF(AND(F3942="Standard domestic 15% (Box 7)",NOT(AND(LEN(D3942)=15,LEFT(D3942,1)="3",RIGHT(D3942,1)="3",ISNUMBER(--D3942)))),"Invalid/missing supplier VAT no; ","")&amp;IF(AND(L3942="Yes",K3942&lt;&gt;"Yes"),"VAT claimed without valid tax invoice; ","")&amp;IF(AND(L3942="Yes",ISNUMBER(SEARCH("blocked",G3942))),"Blocked input VAT claimed; ","")&amp;IF(AND(F3942="Import - VAT paid at customs (Box 8)",M3942=""),"Customs declaration no missing; ","")&amp;IF(AND(F3942="Import - Reverse charge (Box 9)",E3942="Saudi Arabia"),"RCM used for a local supplier; ","")&amp;IF(AND(L3942="Yes",NOT(OR(F3942="Standard domestic 15% (Box 7)",F3942="Import - VAT paid at customs (Box 8)",F3942="Import - Reverse charge (Box 9)"))),"VAT claimed on non-taxable category; ",""))</f>
        <v/>
      </c>
    </row>
    <row r="3943">
      <c r="A3943" s="17" t="n"/>
      <c r="B3943" s="14" t="n"/>
      <c r="C3943" s="14" t="n"/>
      <c r="D3943" s="16" t="n"/>
      <c r="E3943" s="14" t="n"/>
      <c r="F3943" s="14" t="n"/>
      <c r="G3943" s="14" t="n"/>
      <c r="H3943" s="19" t="n"/>
      <c r="I3943" s="19" t="n"/>
      <c r="J3943" s="34">
        <f>IF(A3943="","",H3943+I3943)</f>
        <v/>
      </c>
      <c r="K3943" s="14" t="n"/>
      <c r="L3943" s="14" t="n"/>
      <c r="M3943" s="14" t="n"/>
      <c r="N3943" s="14" t="n"/>
      <c r="O3943" s="20">
        <f>IF(A3943="","",SUMPRODUCT((A3943&gt;=Setup!$C$19:$C$30)*(A3943&lt;=Setup!$D$19:$D$30)*Setup!$A$19:$A$30))</f>
        <v/>
      </c>
      <c r="P3943" s="34">
        <f>IF(A3943="","",IF(OR(F3943="Standard domestic 15% (Box 7)",F3943="Import - VAT paid at customs (Box 8)",F3943="Import - Reverse charge (Box 9)"),ROUND(H3943*Setup!$B$9,2),0))</f>
        <v/>
      </c>
      <c r="Q3943" s="34">
        <f>IF(A3943="","",I3943-P3943)</f>
        <v/>
      </c>
      <c r="R3943" s="34">
        <f>IF(A3943="","",IF(L3943="Yes",I3943,0))</f>
        <v/>
      </c>
      <c r="S3943" s="34">
        <f>IF(A3943="","",IF(AND(L3943="Yes",K3943="Yes",NOT(ISNUMBER(SEARCH("blocked",G3943))),OR(F3943="Standard domestic 15% (Box 7)",F3943="Import - VAT paid at customs (Box 8)",F3943="Import - Reverse charge (Box 9)"),OR(F3943&lt;&gt;"Standard domestic 15% (Box 7)",AND(LEN(D3943)=15,LEFT(D3943,1)="3",RIGHT(D3943,1)="3",ISNUMBER(--D3943)))),I3943,0))</f>
        <v/>
      </c>
      <c r="T3943" s="34">
        <f>IF(A3943="","",R3943-S3943)</f>
        <v/>
      </c>
      <c r="U3943" s="23">
        <f>IF(A3943="","",IF(O3943=0,"Outside audit periods; ","")&amp;IF(F3943="","No VAT category; ","")&amp;IF(ABS(Q3943)&gt;Setup!$B$10,"VAT ≠ 15% × net; ","")&amp;IF(AND(F3943="Standard domestic 15% (Box 7)",NOT(AND(LEN(D3943)=15,LEFT(D3943,1)="3",RIGHT(D3943,1)="3",ISNUMBER(--D3943)))),"Invalid/missing supplier VAT no; ","")&amp;IF(AND(L3943="Yes",K3943&lt;&gt;"Yes"),"VAT claimed without valid tax invoice; ","")&amp;IF(AND(L3943="Yes",ISNUMBER(SEARCH("blocked",G3943))),"Blocked input VAT claimed; ","")&amp;IF(AND(F3943="Import - VAT paid at customs (Box 8)",M3943=""),"Customs declaration no missing; ","")&amp;IF(AND(F3943="Import - Reverse charge (Box 9)",E3943="Saudi Arabia"),"RCM used for a local supplier; ","")&amp;IF(AND(L3943="Yes",NOT(OR(F3943="Standard domestic 15% (Box 7)",F3943="Import - VAT paid at customs (Box 8)",F3943="Import - Reverse charge (Box 9)"))),"VAT claimed on non-taxable category; ",""))</f>
        <v/>
      </c>
    </row>
    <row r="3944">
      <c r="A3944" s="17" t="n"/>
      <c r="B3944" s="14" t="n"/>
      <c r="C3944" s="14" t="n"/>
      <c r="D3944" s="16" t="n"/>
      <c r="E3944" s="14" t="n"/>
      <c r="F3944" s="14" t="n"/>
      <c r="G3944" s="14" t="n"/>
      <c r="H3944" s="19" t="n"/>
      <c r="I3944" s="19" t="n"/>
      <c r="J3944" s="34">
        <f>IF(A3944="","",H3944+I3944)</f>
        <v/>
      </c>
      <c r="K3944" s="14" t="n"/>
      <c r="L3944" s="14" t="n"/>
      <c r="M3944" s="14" t="n"/>
      <c r="N3944" s="14" t="n"/>
      <c r="O3944" s="20">
        <f>IF(A3944="","",SUMPRODUCT((A3944&gt;=Setup!$C$19:$C$30)*(A3944&lt;=Setup!$D$19:$D$30)*Setup!$A$19:$A$30))</f>
        <v/>
      </c>
      <c r="P3944" s="34">
        <f>IF(A3944="","",IF(OR(F3944="Standard domestic 15% (Box 7)",F3944="Import - VAT paid at customs (Box 8)",F3944="Import - Reverse charge (Box 9)"),ROUND(H3944*Setup!$B$9,2),0))</f>
        <v/>
      </c>
      <c r="Q3944" s="34">
        <f>IF(A3944="","",I3944-P3944)</f>
        <v/>
      </c>
      <c r="R3944" s="34">
        <f>IF(A3944="","",IF(L3944="Yes",I3944,0))</f>
        <v/>
      </c>
      <c r="S3944" s="34">
        <f>IF(A3944="","",IF(AND(L3944="Yes",K3944="Yes",NOT(ISNUMBER(SEARCH("blocked",G3944))),OR(F3944="Standard domestic 15% (Box 7)",F3944="Import - VAT paid at customs (Box 8)",F3944="Import - Reverse charge (Box 9)"),OR(F3944&lt;&gt;"Standard domestic 15% (Box 7)",AND(LEN(D3944)=15,LEFT(D3944,1)="3",RIGHT(D3944,1)="3",ISNUMBER(--D3944)))),I3944,0))</f>
        <v/>
      </c>
      <c r="T3944" s="34">
        <f>IF(A3944="","",R3944-S3944)</f>
        <v/>
      </c>
      <c r="U3944" s="23">
        <f>IF(A3944="","",IF(O3944=0,"Outside audit periods; ","")&amp;IF(F3944="","No VAT category; ","")&amp;IF(ABS(Q3944)&gt;Setup!$B$10,"VAT ≠ 15% × net; ","")&amp;IF(AND(F3944="Standard domestic 15% (Box 7)",NOT(AND(LEN(D3944)=15,LEFT(D3944,1)="3",RIGHT(D3944,1)="3",ISNUMBER(--D3944)))),"Invalid/missing supplier VAT no; ","")&amp;IF(AND(L3944="Yes",K3944&lt;&gt;"Yes"),"VAT claimed without valid tax invoice; ","")&amp;IF(AND(L3944="Yes",ISNUMBER(SEARCH("blocked",G3944))),"Blocked input VAT claimed; ","")&amp;IF(AND(F3944="Import - VAT paid at customs (Box 8)",M3944=""),"Customs declaration no missing; ","")&amp;IF(AND(F3944="Import - Reverse charge (Box 9)",E3944="Saudi Arabia"),"RCM used for a local supplier; ","")&amp;IF(AND(L3944="Yes",NOT(OR(F3944="Standard domestic 15% (Box 7)",F3944="Import - VAT paid at customs (Box 8)",F3944="Import - Reverse charge (Box 9)"))),"VAT claimed on non-taxable category; ",""))</f>
        <v/>
      </c>
    </row>
    <row r="3945">
      <c r="A3945" s="17" t="n"/>
      <c r="B3945" s="14" t="n"/>
      <c r="C3945" s="14" t="n"/>
      <c r="D3945" s="16" t="n"/>
      <c r="E3945" s="14" t="n"/>
      <c r="F3945" s="14" t="n"/>
      <c r="G3945" s="14" t="n"/>
      <c r="H3945" s="19" t="n"/>
      <c r="I3945" s="19" t="n"/>
      <c r="J3945" s="34">
        <f>IF(A3945="","",H3945+I3945)</f>
        <v/>
      </c>
      <c r="K3945" s="14" t="n"/>
      <c r="L3945" s="14" t="n"/>
      <c r="M3945" s="14" t="n"/>
      <c r="N3945" s="14" t="n"/>
      <c r="O3945" s="20">
        <f>IF(A3945="","",SUMPRODUCT((A3945&gt;=Setup!$C$19:$C$30)*(A3945&lt;=Setup!$D$19:$D$30)*Setup!$A$19:$A$30))</f>
        <v/>
      </c>
      <c r="P3945" s="34">
        <f>IF(A3945="","",IF(OR(F3945="Standard domestic 15% (Box 7)",F3945="Import - VAT paid at customs (Box 8)",F3945="Import - Reverse charge (Box 9)"),ROUND(H3945*Setup!$B$9,2),0))</f>
        <v/>
      </c>
      <c r="Q3945" s="34">
        <f>IF(A3945="","",I3945-P3945)</f>
        <v/>
      </c>
      <c r="R3945" s="34">
        <f>IF(A3945="","",IF(L3945="Yes",I3945,0))</f>
        <v/>
      </c>
      <c r="S3945" s="34">
        <f>IF(A3945="","",IF(AND(L3945="Yes",K3945="Yes",NOT(ISNUMBER(SEARCH("blocked",G3945))),OR(F3945="Standard domestic 15% (Box 7)",F3945="Import - VAT paid at customs (Box 8)",F3945="Import - Reverse charge (Box 9)"),OR(F3945&lt;&gt;"Standard domestic 15% (Box 7)",AND(LEN(D3945)=15,LEFT(D3945,1)="3",RIGHT(D3945,1)="3",ISNUMBER(--D3945)))),I3945,0))</f>
        <v/>
      </c>
      <c r="T3945" s="34">
        <f>IF(A3945="","",R3945-S3945)</f>
        <v/>
      </c>
      <c r="U3945" s="23">
        <f>IF(A3945="","",IF(O3945=0,"Outside audit periods; ","")&amp;IF(F3945="","No VAT category; ","")&amp;IF(ABS(Q3945)&gt;Setup!$B$10,"VAT ≠ 15% × net; ","")&amp;IF(AND(F3945="Standard domestic 15% (Box 7)",NOT(AND(LEN(D3945)=15,LEFT(D3945,1)="3",RIGHT(D3945,1)="3",ISNUMBER(--D3945)))),"Invalid/missing supplier VAT no; ","")&amp;IF(AND(L3945="Yes",K3945&lt;&gt;"Yes"),"VAT claimed without valid tax invoice; ","")&amp;IF(AND(L3945="Yes",ISNUMBER(SEARCH("blocked",G3945))),"Blocked input VAT claimed; ","")&amp;IF(AND(F3945="Import - VAT paid at customs (Box 8)",M3945=""),"Customs declaration no missing; ","")&amp;IF(AND(F3945="Import - Reverse charge (Box 9)",E3945="Saudi Arabia"),"RCM used for a local supplier; ","")&amp;IF(AND(L3945="Yes",NOT(OR(F3945="Standard domestic 15% (Box 7)",F3945="Import - VAT paid at customs (Box 8)",F3945="Import - Reverse charge (Box 9)"))),"VAT claimed on non-taxable category; ",""))</f>
        <v/>
      </c>
    </row>
    <row r="3946">
      <c r="A3946" s="17" t="n"/>
      <c r="B3946" s="14" t="n"/>
      <c r="C3946" s="14" t="n"/>
      <c r="D3946" s="16" t="n"/>
      <c r="E3946" s="14" t="n"/>
      <c r="F3946" s="14" t="n"/>
      <c r="G3946" s="14" t="n"/>
      <c r="H3946" s="19" t="n"/>
      <c r="I3946" s="19" t="n"/>
      <c r="J3946" s="34">
        <f>IF(A3946="","",H3946+I3946)</f>
        <v/>
      </c>
      <c r="K3946" s="14" t="n"/>
      <c r="L3946" s="14" t="n"/>
      <c r="M3946" s="14" t="n"/>
      <c r="N3946" s="14" t="n"/>
      <c r="O3946" s="20">
        <f>IF(A3946="","",SUMPRODUCT((A3946&gt;=Setup!$C$19:$C$30)*(A3946&lt;=Setup!$D$19:$D$30)*Setup!$A$19:$A$30))</f>
        <v/>
      </c>
      <c r="P3946" s="34">
        <f>IF(A3946="","",IF(OR(F3946="Standard domestic 15% (Box 7)",F3946="Import - VAT paid at customs (Box 8)",F3946="Import - Reverse charge (Box 9)"),ROUND(H3946*Setup!$B$9,2),0))</f>
        <v/>
      </c>
      <c r="Q3946" s="34">
        <f>IF(A3946="","",I3946-P3946)</f>
        <v/>
      </c>
      <c r="R3946" s="34">
        <f>IF(A3946="","",IF(L3946="Yes",I3946,0))</f>
        <v/>
      </c>
      <c r="S3946" s="34">
        <f>IF(A3946="","",IF(AND(L3946="Yes",K3946="Yes",NOT(ISNUMBER(SEARCH("blocked",G3946))),OR(F3946="Standard domestic 15% (Box 7)",F3946="Import - VAT paid at customs (Box 8)",F3946="Import - Reverse charge (Box 9)"),OR(F3946&lt;&gt;"Standard domestic 15% (Box 7)",AND(LEN(D3946)=15,LEFT(D3946,1)="3",RIGHT(D3946,1)="3",ISNUMBER(--D3946)))),I3946,0))</f>
        <v/>
      </c>
      <c r="T3946" s="34">
        <f>IF(A3946="","",R3946-S3946)</f>
        <v/>
      </c>
      <c r="U3946" s="23">
        <f>IF(A3946="","",IF(O3946=0,"Outside audit periods; ","")&amp;IF(F3946="","No VAT category; ","")&amp;IF(ABS(Q3946)&gt;Setup!$B$10,"VAT ≠ 15% × net; ","")&amp;IF(AND(F3946="Standard domestic 15% (Box 7)",NOT(AND(LEN(D3946)=15,LEFT(D3946,1)="3",RIGHT(D3946,1)="3",ISNUMBER(--D3946)))),"Invalid/missing supplier VAT no; ","")&amp;IF(AND(L3946="Yes",K3946&lt;&gt;"Yes"),"VAT claimed without valid tax invoice; ","")&amp;IF(AND(L3946="Yes",ISNUMBER(SEARCH("blocked",G3946))),"Blocked input VAT claimed; ","")&amp;IF(AND(F3946="Import - VAT paid at customs (Box 8)",M3946=""),"Customs declaration no missing; ","")&amp;IF(AND(F3946="Import - Reverse charge (Box 9)",E3946="Saudi Arabia"),"RCM used for a local supplier; ","")&amp;IF(AND(L3946="Yes",NOT(OR(F3946="Standard domestic 15% (Box 7)",F3946="Import - VAT paid at customs (Box 8)",F3946="Import - Reverse charge (Box 9)"))),"VAT claimed on non-taxable category; ",""))</f>
        <v/>
      </c>
    </row>
    <row r="3947">
      <c r="A3947" s="17" t="n"/>
      <c r="B3947" s="14" t="n"/>
      <c r="C3947" s="14" t="n"/>
      <c r="D3947" s="16" t="n"/>
      <c r="E3947" s="14" t="n"/>
      <c r="F3947" s="14" t="n"/>
      <c r="G3947" s="14" t="n"/>
      <c r="H3947" s="19" t="n"/>
      <c r="I3947" s="19" t="n"/>
      <c r="J3947" s="34">
        <f>IF(A3947="","",H3947+I3947)</f>
        <v/>
      </c>
      <c r="K3947" s="14" t="n"/>
      <c r="L3947" s="14" t="n"/>
      <c r="M3947" s="14" t="n"/>
      <c r="N3947" s="14" t="n"/>
      <c r="O3947" s="20">
        <f>IF(A3947="","",SUMPRODUCT((A3947&gt;=Setup!$C$19:$C$30)*(A3947&lt;=Setup!$D$19:$D$30)*Setup!$A$19:$A$30))</f>
        <v/>
      </c>
      <c r="P3947" s="34">
        <f>IF(A3947="","",IF(OR(F3947="Standard domestic 15% (Box 7)",F3947="Import - VAT paid at customs (Box 8)",F3947="Import - Reverse charge (Box 9)"),ROUND(H3947*Setup!$B$9,2),0))</f>
        <v/>
      </c>
      <c r="Q3947" s="34">
        <f>IF(A3947="","",I3947-P3947)</f>
        <v/>
      </c>
      <c r="R3947" s="34">
        <f>IF(A3947="","",IF(L3947="Yes",I3947,0))</f>
        <v/>
      </c>
      <c r="S3947" s="34">
        <f>IF(A3947="","",IF(AND(L3947="Yes",K3947="Yes",NOT(ISNUMBER(SEARCH("blocked",G3947))),OR(F3947="Standard domestic 15% (Box 7)",F3947="Import - VAT paid at customs (Box 8)",F3947="Import - Reverse charge (Box 9)"),OR(F3947&lt;&gt;"Standard domestic 15% (Box 7)",AND(LEN(D3947)=15,LEFT(D3947,1)="3",RIGHT(D3947,1)="3",ISNUMBER(--D3947)))),I3947,0))</f>
        <v/>
      </c>
      <c r="T3947" s="34">
        <f>IF(A3947="","",R3947-S3947)</f>
        <v/>
      </c>
      <c r="U3947" s="23">
        <f>IF(A3947="","",IF(O3947=0,"Outside audit periods; ","")&amp;IF(F3947="","No VAT category; ","")&amp;IF(ABS(Q3947)&gt;Setup!$B$10,"VAT ≠ 15% × net; ","")&amp;IF(AND(F3947="Standard domestic 15% (Box 7)",NOT(AND(LEN(D3947)=15,LEFT(D3947,1)="3",RIGHT(D3947,1)="3",ISNUMBER(--D3947)))),"Invalid/missing supplier VAT no; ","")&amp;IF(AND(L3947="Yes",K3947&lt;&gt;"Yes"),"VAT claimed without valid tax invoice; ","")&amp;IF(AND(L3947="Yes",ISNUMBER(SEARCH("blocked",G3947))),"Blocked input VAT claimed; ","")&amp;IF(AND(F3947="Import - VAT paid at customs (Box 8)",M3947=""),"Customs declaration no missing; ","")&amp;IF(AND(F3947="Import - Reverse charge (Box 9)",E3947="Saudi Arabia"),"RCM used for a local supplier; ","")&amp;IF(AND(L3947="Yes",NOT(OR(F3947="Standard domestic 15% (Box 7)",F3947="Import - VAT paid at customs (Box 8)",F3947="Import - Reverse charge (Box 9)"))),"VAT claimed on non-taxable category; ",""))</f>
        <v/>
      </c>
    </row>
    <row r="3948">
      <c r="A3948" s="17" t="n"/>
      <c r="B3948" s="14" t="n"/>
      <c r="C3948" s="14" t="n"/>
      <c r="D3948" s="16" t="n"/>
      <c r="E3948" s="14" t="n"/>
      <c r="F3948" s="14" t="n"/>
      <c r="G3948" s="14" t="n"/>
      <c r="H3948" s="19" t="n"/>
      <c r="I3948" s="19" t="n"/>
      <c r="J3948" s="34">
        <f>IF(A3948="","",H3948+I3948)</f>
        <v/>
      </c>
      <c r="K3948" s="14" t="n"/>
      <c r="L3948" s="14" t="n"/>
      <c r="M3948" s="14" t="n"/>
      <c r="N3948" s="14" t="n"/>
      <c r="O3948" s="20">
        <f>IF(A3948="","",SUMPRODUCT((A3948&gt;=Setup!$C$19:$C$30)*(A3948&lt;=Setup!$D$19:$D$30)*Setup!$A$19:$A$30))</f>
        <v/>
      </c>
      <c r="P3948" s="34">
        <f>IF(A3948="","",IF(OR(F3948="Standard domestic 15% (Box 7)",F3948="Import - VAT paid at customs (Box 8)",F3948="Import - Reverse charge (Box 9)"),ROUND(H3948*Setup!$B$9,2),0))</f>
        <v/>
      </c>
      <c r="Q3948" s="34">
        <f>IF(A3948="","",I3948-P3948)</f>
        <v/>
      </c>
      <c r="R3948" s="34">
        <f>IF(A3948="","",IF(L3948="Yes",I3948,0))</f>
        <v/>
      </c>
      <c r="S3948" s="34">
        <f>IF(A3948="","",IF(AND(L3948="Yes",K3948="Yes",NOT(ISNUMBER(SEARCH("blocked",G3948))),OR(F3948="Standard domestic 15% (Box 7)",F3948="Import - VAT paid at customs (Box 8)",F3948="Import - Reverse charge (Box 9)"),OR(F3948&lt;&gt;"Standard domestic 15% (Box 7)",AND(LEN(D3948)=15,LEFT(D3948,1)="3",RIGHT(D3948,1)="3",ISNUMBER(--D3948)))),I3948,0))</f>
        <v/>
      </c>
      <c r="T3948" s="34">
        <f>IF(A3948="","",R3948-S3948)</f>
        <v/>
      </c>
      <c r="U3948" s="23">
        <f>IF(A3948="","",IF(O3948=0,"Outside audit periods; ","")&amp;IF(F3948="","No VAT category; ","")&amp;IF(ABS(Q3948)&gt;Setup!$B$10,"VAT ≠ 15% × net; ","")&amp;IF(AND(F3948="Standard domestic 15% (Box 7)",NOT(AND(LEN(D3948)=15,LEFT(D3948,1)="3",RIGHT(D3948,1)="3",ISNUMBER(--D3948)))),"Invalid/missing supplier VAT no; ","")&amp;IF(AND(L3948="Yes",K3948&lt;&gt;"Yes"),"VAT claimed without valid tax invoice; ","")&amp;IF(AND(L3948="Yes",ISNUMBER(SEARCH("blocked",G3948))),"Blocked input VAT claimed; ","")&amp;IF(AND(F3948="Import - VAT paid at customs (Box 8)",M3948=""),"Customs declaration no missing; ","")&amp;IF(AND(F3948="Import - Reverse charge (Box 9)",E3948="Saudi Arabia"),"RCM used for a local supplier; ","")&amp;IF(AND(L3948="Yes",NOT(OR(F3948="Standard domestic 15% (Box 7)",F3948="Import - VAT paid at customs (Box 8)",F3948="Import - Reverse charge (Box 9)"))),"VAT claimed on non-taxable category; ",""))</f>
        <v/>
      </c>
    </row>
    <row r="3949">
      <c r="A3949" s="17" t="n"/>
      <c r="B3949" s="14" t="n"/>
      <c r="C3949" s="14" t="n"/>
      <c r="D3949" s="16" t="n"/>
      <c r="E3949" s="14" t="n"/>
      <c r="F3949" s="14" t="n"/>
      <c r="G3949" s="14" t="n"/>
      <c r="H3949" s="19" t="n"/>
      <c r="I3949" s="19" t="n"/>
      <c r="J3949" s="34">
        <f>IF(A3949="","",H3949+I3949)</f>
        <v/>
      </c>
      <c r="K3949" s="14" t="n"/>
      <c r="L3949" s="14" t="n"/>
      <c r="M3949" s="14" t="n"/>
      <c r="N3949" s="14" t="n"/>
      <c r="O3949" s="20">
        <f>IF(A3949="","",SUMPRODUCT((A3949&gt;=Setup!$C$19:$C$30)*(A3949&lt;=Setup!$D$19:$D$30)*Setup!$A$19:$A$30))</f>
        <v/>
      </c>
      <c r="P3949" s="34">
        <f>IF(A3949="","",IF(OR(F3949="Standard domestic 15% (Box 7)",F3949="Import - VAT paid at customs (Box 8)",F3949="Import - Reverse charge (Box 9)"),ROUND(H3949*Setup!$B$9,2),0))</f>
        <v/>
      </c>
      <c r="Q3949" s="34">
        <f>IF(A3949="","",I3949-P3949)</f>
        <v/>
      </c>
      <c r="R3949" s="34">
        <f>IF(A3949="","",IF(L3949="Yes",I3949,0))</f>
        <v/>
      </c>
      <c r="S3949" s="34">
        <f>IF(A3949="","",IF(AND(L3949="Yes",K3949="Yes",NOT(ISNUMBER(SEARCH("blocked",G3949))),OR(F3949="Standard domestic 15% (Box 7)",F3949="Import - VAT paid at customs (Box 8)",F3949="Import - Reverse charge (Box 9)"),OR(F3949&lt;&gt;"Standard domestic 15% (Box 7)",AND(LEN(D3949)=15,LEFT(D3949,1)="3",RIGHT(D3949,1)="3",ISNUMBER(--D3949)))),I3949,0))</f>
        <v/>
      </c>
      <c r="T3949" s="34">
        <f>IF(A3949="","",R3949-S3949)</f>
        <v/>
      </c>
      <c r="U3949" s="23">
        <f>IF(A3949="","",IF(O3949=0,"Outside audit periods; ","")&amp;IF(F3949="","No VAT category; ","")&amp;IF(ABS(Q3949)&gt;Setup!$B$10,"VAT ≠ 15% × net; ","")&amp;IF(AND(F3949="Standard domestic 15% (Box 7)",NOT(AND(LEN(D3949)=15,LEFT(D3949,1)="3",RIGHT(D3949,1)="3",ISNUMBER(--D3949)))),"Invalid/missing supplier VAT no; ","")&amp;IF(AND(L3949="Yes",K3949&lt;&gt;"Yes"),"VAT claimed without valid tax invoice; ","")&amp;IF(AND(L3949="Yes",ISNUMBER(SEARCH("blocked",G3949))),"Blocked input VAT claimed; ","")&amp;IF(AND(F3949="Import - VAT paid at customs (Box 8)",M3949=""),"Customs declaration no missing; ","")&amp;IF(AND(F3949="Import - Reverse charge (Box 9)",E3949="Saudi Arabia"),"RCM used for a local supplier; ","")&amp;IF(AND(L3949="Yes",NOT(OR(F3949="Standard domestic 15% (Box 7)",F3949="Import - VAT paid at customs (Box 8)",F3949="Import - Reverse charge (Box 9)"))),"VAT claimed on non-taxable category; ",""))</f>
        <v/>
      </c>
    </row>
    <row r="3950">
      <c r="A3950" s="17" t="n"/>
      <c r="B3950" s="14" t="n"/>
      <c r="C3950" s="14" t="n"/>
      <c r="D3950" s="16" t="n"/>
      <c r="E3950" s="14" t="n"/>
      <c r="F3950" s="14" t="n"/>
      <c r="G3950" s="14" t="n"/>
      <c r="H3950" s="19" t="n"/>
      <c r="I3950" s="19" t="n"/>
      <c r="J3950" s="34">
        <f>IF(A3950="","",H3950+I3950)</f>
        <v/>
      </c>
      <c r="K3950" s="14" t="n"/>
      <c r="L3950" s="14" t="n"/>
      <c r="M3950" s="14" t="n"/>
      <c r="N3950" s="14" t="n"/>
      <c r="O3950" s="20">
        <f>IF(A3950="","",SUMPRODUCT((A3950&gt;=Setup!$C$19:$C$30)*(A3950&lt;=Setup!$D$19:$D$30)*Setup!$A$19:$A$30))</f>
        <v/>
      </c>
      <c r="P3950" s="34">
        <f>IF(A3950="","",IF(OR(F3950="Standard domestic 15% (Box 7)",F3950="Import - VAT paid at customs (Box 8)",F3950="Import - Reverse charge (Box 9)"),ROUND(H3950*Setup!$B$9,2),0))</f>
        <v/>
      </c>
      <c r="Q3950" s="34">
        <f>IF(A3950="","",I3950-P3950)</f>
        <v/>
      </c>
      <c r="R3950" s="34">
        <f>IF(A3950="","",IF(L3950="Yes",I3950,0))</f>
        <v/>
      </c>
      <c r="S3950" s="34">
        <f>IF(A3950="","",IF(AND(L3950="Yes",K3950="Yes",NOT(ISNUMBER(SEARCH("blocked",G3950))),OR(F3950="Standard domestic 15% (Box 7)",F3950="Import - VAT paid at customs (Box 8)",F3950="Import - Reverse charge (Box 9)"),OR(F3950&lt;&gt;"Standard domestic 15% (Box 7)",AND(LEN(D3950)=15,LEFT(D3950,1)="3",RIGHT(D3950,1)="3",ISNUMBER(--D3950)))),I3950,0))</f>
        <v/>
      </c>
      <c r="T3950" s="34">
        <f>IF(A3950="","",R3950-S3950)</f>
        <v/>
      </c>
      <c r="U3950" s="23">
        <f>IF(A3950="","",IF(O3950=0,"Outside audit periods; ","")&amp;IF(F3950="","No VAT category; ","")&amp;IF(ABS(Q3950)&gt;Setup!$B$10,"VAT ≠ 15% × net; ","")&amp;IF(AND(F3950="Standard domestic 15% (Box 7)",NOT(AND(LEN(D3950)=15,LEFT(D3950,1)="3",RIGHT(D3950,1)="3",ISNUMBER(--D3950)))),"Invalid/missing supplier VAT no; ","")&amp;IF(AND(L3950="Yes",K3950&lt;&gt;"Yes"),"VAT claimed without valid tax invoice; ","")&amp;IF(AND(L3950="Yes",ISNUMBER(SEARCH("blocked",G3950))),"Blocked input VAT claimed; ","")&amp;IF(AND(F3950="Import - VAT paid at customs (Box 8)",M3950=""),"Customs declaration no missing; ","")&amp;IF(AND(F3950="Import - Reverse charge (Box 9)",E3950="Saudi Arabia"),"RCM used for a local supplier; ","")&amp;IF(AND(L3950="Yes",NOT(OR(F3950="Standard domestic 15% (Box 7)",F3950="Import - VAT paid at customs (Box 8)",F3950="Import - Reverse charge (Box 9)"))),"VAT claimed on non-taxable category; ",""))</f>
        <v/>
      </c>
    </row>
    <row r="3951">
      <c r="A3951" s="17" t="n"/>
      <c r="B3951" s="14" t="n"/>
      <c r="C3951" s="14" t="n"/>
      <c r="D3951" s="16" t="n"/>
      <c r="E3951" s="14" t="n"/>
      <c r="F3951" s="14" t="n"/>
      <c r="G3951" s="14" t="n"/>
      <c r="H3951" s="19" t="n"/>
      <c r="I3951" s="19" t="n"/>
      <c r="J3951" s="34">
        <f>IF(A3951="","",H3951+I3951)</f>
        <v/>
      </c>
      <c r="K3951" s="14" t="n"/>
      <c r="L3951" s="14" t="n"/>
      <c r="M3951" s="14" t="n"/>
      <c r="N3951" s="14" t="n"/>
      <c r="O3951" s="20">
        <f>IF(A3951="","",SUMPRODUCT((A3951&gt;=Setup!$C$19:$C$30)*(A3951&lt;=Setup!$D$19:$D$30)*Setup!$A$19:$A$30))</f>
        <v/>
      </c>
      <c r="P3951" s="34">
        <f>IF(A3951="","",IF(OR(F3951="Standard domestic 15% (Box 7)",F3951="Import - VAT paid at customs (Box 8)",F3951="Import - Reverse charge (Box 9)"),ROUND(H3951*Setup!$B$9,2),0))</f>
        <v/>
      </c>
      <c r="Q3951" s="34">
        <f>IF(A3951="","",I3951-P3951)</f>
        <v/>
      </c>
      <c r="R3951" s="34">
        <f>IF(A3951="","",IF(L3951="Yes",I3951,0))</f>
        <v/>
      </c>
      <c r="S3951" s="34">
        <f>IF(A3951="","",IF(AND(L3951="Yes",K3951="Yes",NOT(ISNUMBER(SEARCH("blocked",G3951))),OR(F3951="Standard domestic 15% (Box 7)",F3951="Import - VAT paid at customs (Box 8)",F3951="Import - Reverse charge (Box 9)"),OR(F3951&lt;&gt;"Standard domestic 15% (Box 7)",AND(LEN(D3951)=15,LEFT(D3951,1)="3",RIGHT(D3951,1)="3",ISNUMBER(--D3951)))),I3951,0))</f>
        <v/>
      </c>
      <c r="T3951" s="34">
        <f>IF(A3951="","",R3951-S3951)</f>
        <v/>
      </c>
      <c r="U3951" s="23">
        <f>IF(A3951="","",IF(O3951=0,"Outside audit periods; ","")&amp;IF(F3951="","No VAT category; ","")&amp;IF(ABS(Q3951)&gt;Setup!$B$10,"VAT ≠ 15% × net; ","")&amp;IF(AND(F3951="Standard domestic 15% (Box 7)",NOT(AND(LEN(D3951)=15,LEFT(D3951,1)="3",RIGHT(D3951,1)="3",ISNUMBER(--D3951)))),"Invalid/missing supplier VAT no; ","")&amp;IF(AND(L3951="Yes",K3951&lt;&gt;"Yes"),"VAT claimed without valid tax invoice; ","")&amp;IF(AND(L3951="Yes",ISNUMBER(SEARCH("blocked",G3951))),"Blocked input VAT claimed; ","")&amp;IF(AND(F3951="Import - VAT paid at customs (Box 8)",M3951=""),"Customs declaration no missing; ","")&amp;IF(AND(F3951="Import - Reverse charge (Box 9)",E3951="Saudi Arabia"),"RCM used for a local supplier; ","")&amp;IF(AND(L3951="Yes",NOT(OR(F3951="Standard domestic 15% (Box 7)",F3951="Import - VAT paid at customs (Box 8)",F3951="Import - Reverse charge (Box 9)"))),"VAT claimed on non-taxable category; ",""))</f>
        <v/>
      </c>
    </row>
    <row r="3952">
      <c r="A3952" s="17" t="n"/>
      <c r="B3952" s="14" t="n"/>
      <c r="C3952" s="14" t="n"/>
      <c r="D3952" s="16" t="n"/>
      <c r="E3952" s="14" t="n"/>
      <c r="F3952" s="14" t="n"/>
      <c r="G3952" s="14" t="n"/>
      <c r="H3952" s="19" t="n"/>
      <c r="I3952" s="19" t="n"/>
      <c r="J3952" s="34">
        <f>IF(A3952="","",H3952+I3952)</f>
        <v/>
      </c>
      <c r="K3952" s="14" t="n"/>
      <c r="L3952" s="14" t="n"/>
      <c r="M3952" s="14" t="n"/>
      <c r="N3952" s="14" t="n"/>
      <c r="O3952" s="20">
        <f>IF(A3952="","",SUMPRODUCT((A3952&gt;=Setup!$C$19:$C$30)*(A3952&lt;=Setup!$D$19:$D$30)*Setup!$A$19:$A$30))</f>
        <v/>
      </c>
      <c r="P3952" s="34">
        <f>IF(A3952="","",IF(OR(F3952="Standard domestic 15% (Box 7)",F3952="Import - VAT paid at customs (Box 8)",F3952="Import - Reverse charge (Box 9)"),ROUND(H3952*Setup!$B$9,2),0))</f>
        <v/>
      </c>
      <c r="Q3952" s="34">
        <f>IF(A3952="","",I3952-P3952)</f>
        <v/>
      </c>
      <c r="R3952" s="34">
        <f>IF(A3952="","",IF(L3952="Yes",I3952,0))</f>
        <v/>
      </c>
      <c r="S3952" s="34">
        <f>IF(A3952="","",IF(AND(L3952="Yes",K3952="Yes",NOT(ISNUMBER(SEARCH("blocked",G3952))),OR(F3952="Standard domestic 15% (Box 7)",F3952="Import - VAT paid at customs (Box 8)",F3952="Import - Reverse charge (Box 9)"),OR(F3952&lt;&gt;"Standard domestic 15% (Box 7)",AND(LEN(D3952)=15,LEFT(D3952,1)="3",RIGHT(D3952,1)="3",ISNUMBER(--D3952)))),I3952,0))</f>
        <v/>
      </c>
      <c r="T3952" s="34">
        <f>IF(A3952="","",R3952-S3952)</f>
        <v/>
      </c>
      <c r="U3952" s="23">
        <f>IF(A3952="","",IF(O3952=0,"Outside audit periods; ","")&amp;IF(F3952="","No VAT category; ","")&amp;IF(ABS(Q3952)&gt;Setup!$B$10,"VAT ≠ 15% × net; ","")&amp;IF(AND(F3952="Standard domestic 15% (Box 7)",NOT(AND(LEN(D3952)=15,LEFT(D3952,1)="3",RIGHT(D3952,1)="3",ISNUMBER(--D3952)))),"Invalid/missing supplier VAT no; ","")&amp;IF(AND(L3952="Yes",K3952&lt;&gt;"Yes"),"VAT claimed without valid tax invoice; ","")&amp;IF(AND(L3952="Yes",ISNUMBER(SEARCH("blocked",G3952))),"Blocked input VAT claimed; ","")&amp;IF(AND(F3952="Import - VAT paid at customs (Box 8)",M3952=""),"Customs declaration no missing; ","")&amp;IF(AND(F3952="Import - Reverse charge (Box 9)",E3952="Saudi Arabia"),"RCM used for a local supplier; ","")&amp;IF(AND(L3952="Yes",NOT(OR(F3952="Standard domestic 15% (Box 7)",F3952="Import - VAT paid at customs (Box 8)",F3952="Import - Reverse charge (Box 9)"))),"VAT claimed on non-taxable category; ",""))</f>
        <v/>
      </c>
    </row>
    <row r="3953">
      <c r="A3953" s="17" t="n"/>
      <c r="B3953" s="14" t="n"/>
      <c r="C3953" s="14" t="n"/>
      <c r="D3953" s="16" t="n"/>
      <c r="E3953" s="14" t="n"/>
      <c r="F3953" s="14" t="n"/>
      <c r="G3953" s="14" t="n"/>
      <c r="H3953" s="19" t="n"/>
      <c r="I3953" s="19" t="n"/>
      <c r="J3953" s="34">
        <f>IF(A3953="","",H3953+I3953)</f>
        <v/>
      </c>
      <c r="K3953" s="14" t="n"/>
      <c r="L3953" s="14" t="n"/>
      <c r="M3953" s="14" t="n"/>
      <c r="N3953" s="14" t="n"/>
      <c r="O3953" s="20">
        <f>IF(A3953="","",SUMPRODUCT((A3953&gt;=Setup!$C$19:$C$30)*(A3953&lt;=Setup!$D$19:$D$30)*Setup!$A$19:$A$30))</f>
        <v/>
      </c>
      <c r="P3953" s="34">
        <f>IF(A3953="","",IF(OR(F3953="Standard domestic 15% (Box 7)",F3953="Import - VAT paid at customs (Box 8)",F3953="Import - Reverse charge (Box 9)"),ROUND(H3953*Setup!$B$9,2),0))</f>
        <v/>
      </c>
      <c r="Q3953" s="34">
        <f>IF(A3953="","",I3953-P3953)</f>
        <v/>
      </c>
      <c r="R3953" s="34">
        <f>IF(A3953="","",IF(L3953="Yes",I3953,0))</f>
        <v/>
      </c>
      <c r="S3953" s="34">
        <f>IF(A3953="","",IF(AND(L3953="Yes",K3953="Yes",NOT(ISNUMBER(SEARCH("blocked",G3953))),OR(F3953="Standard domestic 15% (Box 7)",F3953="Import - VAT paid at customs (Box 8)",F3953="Import - Reverse charge (Box 9)"),OR(F3953&lt;&gt;"Standard domestic 15% (Box 7)",AND(LEN(D3953)=15,LEFT(D3953,1)="3",RIGHT(D3953,1)="3",ISNUMBER(--D3953)))),I3953,0))</f>
        <v/>
      </c>
      <c r="T3953" s="34">
        <f>IF(A3953="","",R3953-S3953)</f>
        <v/>
      </c>
      <c r="U3953" s="23">
        <f>IF(A3953="","",IF(O3953=0,"Outside audit periods; ","")&amp;IF(F3953="","No VAT category; ","")&amp;IF(ABS(Q3953)&gt;Setup!$B$10,"VAT ≠ 15% × net; ","")&amp;IF(AND(F3953="Standard domestic 15% (Box 7)",NOT(AND(LEN(D3953)=15,LEFT(D3953,1)="3",RIGHT(D3953,1)="3",ISNUMBER(--D3953)))),"Invalid/missing supplier VAT no; ","")&amp;IF(AND(L3953="Yes",K3953&lt;&gt;"Yes"),"VAT claimed without valid tax invoice; ","")&amp;IF(AND(L3953="Yes",ISNUMBER(SEARCH("blocked",G3953))),"Blocked input VAT claimed; ","")&amp;IF(AND(F3953="Import - VAT paid at customs (Box 8)",M3953=""),"Customs declaration no missing; ","")&amp;IF(AND(F3953="Import - Reverse charge (Box 9)",E3953="Saudi Arabia"),"RCM used for a local supplier; ","")&amp;IF(AND(L3953="Yes",NOT(OR(F3953="Standard domestic 15% (Box 7)",F3953="Import - VAT paid at customs (Box 8)",F3953="Import - Reverse charge (Box 9)"))),"VAT claimed on non-taxable category; ",""))</f>
        <v/>
      </c>
    </row>
    <row r="3954">
      <c r="A3954" s="17" t="n"/>
      <c r="B3954" s="14" t="n"/>
      <c r="C3954" s="14" t="n"/>
      <c r="D3954" s="16" t="n"/>
      <c r="E3954" s="14" t="n"/>
      <c r="F3954" s="14" t="n"/>
      <c r="G3954" s="14" t="n"/>
      <c r="H3954" s="19" t="n"/>
      <c r="I3954" s="19" t="n"/>
      <c r="J3954" s="34">
        <f>IF(A3954="","",H3954+I3954)</f>
        <v/>
      </c>
      <c r="K3954" s="14" t="n"/>
      <c r="L3954" s="14" t="n"/>
      <c r="M3954" s="14" t="n"/>
      <c r="N3954" s="14" t="n"/>
      <c r="O3954" s="20">
        <f>IF(A3954="","",SUMPRODUCT((A3954&gt;=Setup!$C$19:$C$30)*(A3954&lt;=Setup!$D$19:$D$30)*Setup!$A$19:$A$30))</f>
        <v/>
      </c>
      <c r="P3954" s="34">
        <f>IF(A3954="","",IF(OR(F3954="Standard domestic 15% (Box 7)",F3954="Import - VAT paid at customs (Box 8)",F3954="Import - Reverse charge (Box 9)"),ROUND(H3954*Setup!$B$9,2),0))</f>
        <v/>
      </c>
      <c r="Q3954" s="34">
        <f>IF(A3954="","",I3954-P3954)</f>
        <v/>
      </c>
      <c r="R3954" s="34">
        <f>IF(A3954="","",IF(L3954="Yes",I3954,0))</f>
        <v/>
      </c>
      <c r="S3954" s="34">
        <f>IF(A3954="","",IF(AND(L3954="Yes",K3954="Yes",NOT(ISNUMBER(SEARCH("blocked",G3954))),OR(F3954="Standard domestic 15% (Box 7)",F3954="Import - VAT paid at customs (Box 8)",F3954="Import - Reverse charge (Box 9)"),OR(F3954&lt;&gt;"Standard domestic 15% (Box 7)",AND(LEN(D3954)=15,LEFT(D3954,1)="3",RIGHT(D3954,1)="3",ISNUMBER(--D3954)))),I3954,0))</f>
        <v/>
      </c>
      <c r="T3954" s="34">
        <f>IF(A3954="","",R3954-S3954)</f>
        <v/>
      </c>
      <c r="U3954" s="23">
        <f>IF(A3954="","",IF(O3954=0,"Outside audit periods; ","")&amp;IF(F3954="","No VAT category; ","")&amp;IF(ABS(Q3954)&gt;Setup!$B$10,"VAT ≠ 15% × net; ","")&amp;IF(AND(F3954="Standard domestic 15% (Box 7)",NOT(AND(LEN(D3954)=15,LEFT(D3954,1)="3",RIGHT(D3954,1)="3",ISNUMBER(--D3954)))),"Invalid/missing supplier VAT no; ","")&amp;IF(AND(L3954="Yes",K3954&lt;&gt;"Yes"),"VAT claimed without valid tax invoice; ","")&amp;IF(AND(L3954="Yes",ISNUMBER(SEARCH("blocked",G3954))),"Blocked input VAT claimed; ","")&amp;IF(AND(F3954="Import - VAT paid at customs (Box 8)",M3954=""),"Customs declaration no missing; ","")&amp;IF(AND(F3954="Import - Reverse charge (Box 9)",E3954="Saudi Arabia"),"RCM used for a local supplier; ","")&amp;IF(AND(L3954="Yes",NOT(OR(F3954="Standard domestic 15% (Box 7)",F3954="Import - VAT paid at customs (Box 8)",F3954="Import - Reverse charge (Box 9)"))),"VAT claimed on non-taxable category; ",""))</f>
        <v/>
      </c>
    </row>
    <row r="3955">
      <c r="A3955" s="17" t="n"/>
      <c r="B3955" s="14" t="n"/>
      <c r="C3955" s="14" t="n"/>
      <c r="D3955" s="16" t="n"/>
      <c r="E3955" s="14" t="n"/>
      <c r="F3955" s="14" t="n"/>
      <c r="G3955" s="14" t="n"/>
      <c r="H3955" s="19" t="n"/>
      <c r="I3955" s="19" t="n"/>
      <c r="J3955" s="34">
        <f>IF(A3955="","",H3955+I3955)</f>
        <v/>
      </c>
      <c r="K3955" s="14" t="n"/>
      <c r="L3955" s="14" t="n"/>
      <c r="M3955" s="14" t="n"/>
      <c r="N3955" s="14" t="n"/>
      <c r="O3955" s="20">
        <f>IF(A3955="","",SUMPRODUCT((A3955&gt;=Setup!$C$19:$C$30)*(A3955&lt;=Setup!$D$19:$D$30)*Setup!$A$19:$A$30))</f>
        <v/>
      </c>
      <c r="P3955" s="34">
        <f>IF(A3955="","",IF(OR(F3955="Standard domestic 15% (Box 7)",F3955="Import - VAT paid at customs (Box 8)",F3955="Import - Reverse charge (Box 9)"),ROUND(H3955*Setup!$B$9,2),0))</f>
        <v/>
      </c>
      <c r="Q3955" s="34">
        <f>IF(A3955="","",I3955-P3955)</f>
        <v/>
      </c>
      <c r="R3955" s="34">
        <f>IF(A3955="","",IF(L3955="Yes",I3955,0))</f>
        <v/>
      </c>
      <c r="S3955" s="34">
        <f>IF(A3955="","",IF(AND(L3955="Yes",K3955="Yes",NOT(ISNUMBER(SEARCH("blocked",G3955))),OR(F3955="Standard domestic 15% (Box 7)",F3955="Import - VAT paid at customs (Box 8)",F3955="Import - Reverse charge (Box 9)"),OR(F3955&lt;&gt;"Standard domestic 15% (Box 7)",AND(LEN(D3955)=15,LEFT(D3955,1)="3",RIGHT(D3955,1)="3",ISNUMBER(--D3955)))),I3955,0))</f>
        <v/>
      </c>
      <c r="T3955" s="34">
        <f>IF(A3955="","",R3955-S3955)</f>
        <v/>
      </c>
      <c r="U3955" s="23">
        <f>IF(A3955="","",IF(O3955=0,"Outside audit periods; ","")&amp;IF(F3955="","No VAT category; ","")&amp;IF(ABS(Q3955)&gt;Setup!$B$10,"VAT ≠ 15% × net; ","")&amp;IF(AND(F3955="Standard domestic 15% (Box 7)",NOT(AND(LEN(D3955)=15,LEFT(D3955,1)="3",RIGHT(D3955,1)="3",ISNUMBER(--D3955)))),"Invalid/missing supplier VAT no; ","")&amp;IF(AND(L3955="Yes",K3955&lt;&gt;"Yes"),"VAT claimed without valid tax invoice; ","")&amp;IF(AND(L3955="Yes",ISNUMBER(SEARCH("blocked",G3955))),"Blocked input VAT claimed; ","")&amp;IF(AND(F3955="Import - VAT paid at customs (Box 8)",M3955=""),"Customs declaration no missing; ","")&amp;IF(AND(F3955="Import - Reverse charge (Box 9)",E3955="Saudi Arabia"),"RCM used for a local supplier; ","")&amp;IF(AND(L3955="Yes",NOT(OR(F3955="Standard domestic 15% (Box 7)",F3955="Import - VAT paid at customs (Box 8)",F3955="Import - Reverse charge (Box 9)"))),"VAT claimed on non-taxable category; ",""))</f>
        <v/>
      </c>
    </row>
    <row r="3956">
      <c r="A3956" s="17" t="n"/>
      <c r="B3956" s="14" t="n"/>
      <c r="C3956" s="14" t="n"/>
      <c r="D3956" s="16" t="n"/>
      <c r="E3956" s="14" t="n"/>
      <c r="F3956" s="14" t="n"/>
      <c r="G3956" s="14" t="n"/>
      <c r="H3956" s="19" t="n"/>
      <c r="I3956" s="19" t="n"/>
      <c r="J3956" s="34">
        <f>IF(A3956="","",H3956+I3956)</f>
        <v/>
      </c>
      <c r="K3956" s="14" t="n"/>
      <c r="L3956" s="14" t="n"/>
      <c r="M3956" s="14" t="n"/>
      <c r="N3956" s="14" t="n"/>
      <c r="O3956" s="20">
        <f>IF(A3956="","",SUMPRODUCT((A3956&gt;=Setup!$C$19:$C$30)*(A3956&lt;=Setup!$D$19:$D$30)*Setup!$A$19:$A$30))</f>
        <v/>
      </c>
      <c r="P3956" s="34">
        <f>IF(A3956="","",IF(OR(F3956="Standard domestic 15% (Box 7)",F3956="Import - VAT paid at customs (Box 8)",F3956="Import - Reverse charge (Box 9)"),ROUND(H3956*Setup!$B$9,2),0))</f>
        <v/>
      </c>
      <c r="Q3956" s="34">
        <f>IF(A3956="","",I3956-P3956)</f>
        <v/>
      </c>
      <c r="R3956" s="34">
        <f>IF(A3956="","",IF(L3956="Yes",I3956,0))</f>
        <v/>
      </c>
      <c r="S3956" s="34">
        <f>IF(A3956="","",IF(AND(L3956="Yes",K3956="Yes",NOT(ISNUMBER(SEARCH("blocked",G3956))),OR(F3956="Standard domestic 15% (Box 7)",F3956="Import - VAT paid at customs (Box 8)",F3956="Import - Reverse charge (Box 9)"),OR(F3956&lt;&gt;"Standard domestic 15% (Box 7)",AND(LEN(D3956)=15,LEFT(D3956,1)="3",RIGHT(D3956,1)="3",ISNUMBER(--D3956)))),I3956,0))</f>
        <v/>
      </c>
      <c r="T3956" s="34">
        <f>IF(A3956="","",R3956-S3956)</f>
        <v/>
      </c>
      <c r="U3956" s="23">
        <f>IF(A3956="","",IF(O3956=0,"Outside audit periods; ","")&amp;IF(F3956="","No VAT category; ","")&amp;IF(ABS(Q3956)&gt;Setup!$B$10,"VAT ≠ 15% × net; ","")&amp;IF(AND(F3956="Standard domestic 15% (Box 7)",NOT(AND(LEN(D3956)=15,LEFT(D3956,1)="3",RIGHT(D3956,1)="3",ISNUMBER(--D3956)))),"Invalid/missing supplier VAT no; ","")&amp;IF(AND(L3956="Yes",K3956&lt;&gt;"Yes"),"VAT claimed without valid tax invoice; ","")&amp;IF(AND(L3956="Yes",ISNUMBER(SEARCH("blocked",G3956))),"Blocked input VAT claimed; ","")&amp;IF(AND(F3956="Import - VAT paid at customs (Box 8)",M3956=""),"Customs declaration no missing; ","")&amp;IF(AND(F3956="Import - Reverse charge (Box 9)",E3956="Saudi Arabia"),"RCM used for a local supplier; ","")&amp;IF(AND(L3956="Yes",NOT(OR(F3956="Standard domestic 15% (Box 7)",F3956="Import - VAT paid at customs (Box 8)",F3956="Import - Reverse charge (Box 9)"))),"VAT claimed on non-taxable category; ",""))</f>
        <v/>
      </c>
    </row>
    <row r="3957">
      <c r="A3957" s="17" t="n"/>
      <c r="B3957" s="14" t="n"/>
      <c r="C3957" s="14" t="n"/>
      <c r="D3957" s="16" t="n"/>
      <c r="E3957" s="14" t="n"/>
      <c r="F3957" s="14" t="n"/>
      <c r="G3957" s="14" t="n"/>
      <c r="H3957" s="19" t="n"/>
      <c r="I3957" s="19" t="n"/>
      <c r="J3957" s="34">
        <f>IF(A3957="","",H3957+I3957)</f>
        <v/>
      </c>
      <c r="K3957" s="14" t="n"/>
      <c r="L3957" s="14" t="n"/>
      <c r="M3957" s="14" t="n"/>
      <c r="N3957" s="14" t="n"/>
      <c r="O3957" s="20">
        <f>IF(A3957="","",SUMPRODUCT((A3957&gt;=Setup!$C$19:$C$30)*(A3957&lt;=Setup!$D$19:$D$30)*Setup!$A$19:$A$30))</f>
        <v/>
      </c>
      <c r="P3957" s="34">
        <f>IF(A3957="","",IF(OR(F3957="Standard domestic 15% (Box 7)",F3957="Import - VAT paid at customs (Box 8)",F3957="Import - Reverse charge (Box 9)"),ROUND(H3957*Setup!$B$9,2),0))</f>
        <v/>
      </c>
      <c r="Q3957" s="34">
        <f>IF(A3957="","",I3957-P3957)</f>
        <v/>
      </c>
      <c r="R3957" s="34">
        <f>IF(A3957="","",IF(L3957="Yes",I3957,0))</f>
        <v/>
      </c>
      <c r="S3957" s="34">
        <f>IF(A3957="","",IF(AND(L3957="Yes",K3957="Yes",NOT(ISNUMBER(SEARCH("blocked",G3957))),OR(F3957="Standard domestic 15% (Box 7)",F3957="Import - VAT paid at customs (Box 8)",F3957="Import - Reverse charge (Box 9)"),OR(F3957&lt;&gt;"Standard domestic 15% (Box 7)",AND(LEN(D3957)=15,LEFT(D3957,1)="3",RIGHT(D3957,1)="3",ISNUMBER(--D3957)))),I3957,0))</f>
        <v/>
      </c>
      <c r="T3957" s="34">
        <f>IF(A3957="","",R3957-S3957)</f>
        <v/>
      </c>
      <c r="U3957" s="23">
        <f>IF(A3957="","",IF(O3957=0,"Outside audit periods; ","")&amp;IF(F3957="","No VAT category; ","")&amp;IF(ABS(Q3957)&gt;Setup!$B$10,"VAT ≠ 15% × net; ","")&amp;IF(AND(F3957="Standard domestic 15% (Box 7)",NOT(AND(LEN(D3957)=15,LEFT(D3957,1)="3",RIGHT(D3957,1)="3",ISNUMBER(--D3957)))),"Invalid/missing supplier VAT no; ","")&amp;IF(AND(L3957="Yes",K3957&lt;&gt;"Yes"),"VAT claimed without valid tax invoice; ","")&amp;IF(AND(L3957="Yes",ISNUMBER(SEARCH("blocked",G3957))),"Blocked input VAT claimed; ","")&amp;IF(AND(F3957="Import - VAT paid at customs (Box 8)",M3957=""),"Customs declaration no missing; ","")&amp;IF(AND(F3957="Import - Reverse charge (Box 9)",E3957="Saudi Arabia"),"RCM used for a local supplier; ","")&amp;IF(AND(L3957="Yes",NOT(OR(F3957="Standard domestic 15% (Box 7)",F3957="Import - VAT paid at customs (Box 8)",F3957="Import - Reverse charge (Box 9)"))),"VAT claimed on non-taxable category; ",""))</f>
        <v/>
      </c>
    </row>
    <row r="3958">
      <c r="A3958" s="17" t="n"/>
      <c r="B3958" s="14" t="n"/>
      <c r="C3958" s="14" t="n"/>
      <c r="D3958" s="16" t="n"/>
      <c r="E3958" s="14" t="n"/>
      <c r="F3958" s="14" t="n"/>
      <c r="G3958" s="14" t="n"/>
      <c r="H3958" s="19" t="n"/>
      <c r="I3958" s="19" t="n"/>
      <c r="J3958" s="34">
        <f>IF(A3958="","",H3958+I3958)</f>
        <v/>
      </c>
      <c r="K3958" s="14" t="n"/>
      <c r="L3958" s="14" t="n"/>
      <c r="M3958" s="14" t="n"/>
      <c r="N3958" s="14" t="n"/>
      <c r="O3958" s="20">
        <f>IF(A3958="","",SUMPRODUCT((A3958&gt;=Setup!$C$19:$C$30)*(A3958&lt;=Setup!$D$19:$D$30)*Setup!$A$19:$A$30))</f>
        <v/>
      </c>
      <c r="P3958" s="34">
        <f>IF(A3958="","",IF(OR(F3958="Standard domestic 15% (Box 7)",F3958="Import - VAT paid at customs (Box 8)",F3958="Import - Reverse charge (Box 9)"),ROUND(H3958*Setup!$B$9,2),0))</f>
        <v/>
      </c>
      <c r="Q3958" s="34">
        <f>IF(A3958="","",I3958-P3958)</f>
        <v/>
      </c>
      <c r="R3958" s="34">
        <f>IF(A3958="","",IF(L3958="Yes",I3958,0))</f>
        <v/>
      </c>
      <c r="S3958" s="34">
        <f>IF(A3958="","",IF(AND(L3958="Yes",K3958="Yes",NOT(ISNUMBER(SEARCH("blocked",G3958))),OR(F3958="Standard domestic 15% (Box 7)",F3958="Import - VAT paid at customs (Box 8)",F3958="Import - Reverse charge (Box 9)"),OR(F3958&lt;&gt;"Standard domestic 15% (Box 7)",AND(LEN(D3958)=15,LEFT(D3958,1)="3",RIGHT(D3958,1)="3",ISNUMBER(--D3958)))),I3958,0))</f>
        <v/>
      </c>
      <c r="T3958" s="34">
        <f>IF(A3958="","",R3958-S3958)</f>
        <v/>
      </c>
      <c r="U3958" s="23">
        <f>IF(A3958="","",IF(O3958=0,"Outside audit periods; ","")&amp;IF(F3958="","No VAT category; ","")&amp;IF(ABS(Q3958)&gt;Setup!$B$10,"VAT ≠ 15% × net; ","")&amp;IF(AND(F3958="Standard domestic 15% (Box 7)",NOT(AND(LEN(D3958)=15,LEFT(D3958,1)="3",RIGHT(D3958,1)="3",ISNUMBER(--D3958)))),"Invalid/missing supplier VAT no; ","")&amp;IF(AND(L3958="Yes",K3958&lt;&gt;"Yes"),"VAT claimed without valid tax invoice; ","")&amp;IF(AND(L3958="Yes",ISNUMBER(SEARCH("blocked",G3958))),"Blocked input VAT claimed; ","")&amp;IF(AND(F3958="Import - VAT paid at customs (Box 8)",M3958=""),"Customs declaration no missing; ","")&amp;IF(AND(F3958="Import - Reverse charge (Box 9)",E3958="Saudi Arabia"),"RCM used for a local supplier; ","")&amp;IF(AND(L3958="Yes",NOT(OR(F3958="Standard domestic 15% (Box 7)",F3958="Import - VAT paid at customs (Box 8)",F3958="Import - Reverse charge (Box 9)"))),"VAT claimed on non-taxable category; ",""))</f>
        <v/>
      </c>
    </row>
    <row r="3959">
      <c r="A3959" s="17" t="n"/>
      <c r="B3959" s="14" t="n"/>
      <c r="C3959" s="14" t="n"/>
      <c r="D3959" s="16" t="n"/>
      <c r="E3959" s="14" t="n"/>
      <c r="F3959" s="14" t="n"/>
      <c r="G3959" s="14" t="n"/>
      <c r="H3959" s="19" t="n"/>
      <c r="I3959" s="19" t="n"/>
      <c r="J3959" s="34">
        <f>IF(A3959="","",H3959+I3959)</f>
        <v/>
      </c>
      <c r="K3959" s="14" t="n"/>
      <c r="L3959" s="14" t="n"/>
      <c r="M3959" s="14" t="n"/>
      <c r="N3959" s="14" t="n"/>
      <c r="O3959" s="20">
        <f>IF(A3959="","",SUMPRODUCT((A3959&gt;=Setup!$C$19:$C$30)*(A3959&lt;=Setup!$D$19:$D$30)*Setup!$A$19:$A$30))</f>
        <v/>
      </c>
      <c r="P3959" s="34">
        <f>IF(A3959="","",IF(OR(F3959="Standard domestic 15% (Box 7)",F3959="Import - VAT paid at customs (Box 8)",F3959="Import - Reverse charge (Box 9)"),ROUND(H3959*Setup!$B$9,2),0))</f>
        <v/>
      </c>
      <c r="Q3959" s="34">
        <f>IF(A3959="","",I3959-P3959)</f>
        <v/>
      </c>
      <c r="R3959" s="34">
        <f>IF(A3959="","",IF(L3959="Yes",I3959,0))</f>
        <v/>
      </c>
      <c r="S3959" s="34">
        <f>IF(A3959="","",IF(AND(L3959="Yes",K3959="Yes",NOT(ISNUMBER(SEARCH("blocked",G3959))),OR(F3959="Standard domestic 15% (Box 7)",F3959="Import - VAT paid at customs (Box 8)",F3959="Import - Reverse charge (Box 9)"),OR(F3959&lt;&gt;"Standard domestic 15% (Box 7)",AND(LEN(D3959)=15,LEFT(D3959,1)="3",RIGHT(D3959,1)="3",ISNUMBER(--D3959)))),I3959,0))</f>
        <v/>
      </c>
      <c r="T3959" s="34">
        <f>IF(A3959="","",R3959-S3959)</f>
        <v/>
      </c>
      <c r="U3959" s="23">
        <f>IF(A3959="","",IF(O3959=0,"Outside audit periods; ","")&amp;IF(F3959="","No VAT category; ","")&amp;IF(ABS(Q3959)&gt;Setup!$B$10,"VAT ≠ 15% × net; ","")&amp;IF(AND(F3959="Standard domestic 15% (Box 7)",NOT(AND(LEN(D3959)=15,LEFT(D3959,1)="3",RIGHT(D3959,1)="3",ISNUMBER(--D3959)))),"Invalid/missing supplier VAT no; ","")&amp;IF(AND(L3959="Yes",K3959&lt;&gt;"Yes"),"VAT claimed without valid tax invoice; ","")&amp;IF(AND(L3959="Yes",ISNUMBER(SEARCH("blocked",G3959))),"Blocked input VAT claimed; ","")&amp;IF(AND(F3959="Import - VAT paid at customs (Box 8)",M3959=""),"Customs declaration no missing; ","")&amp;IF(AND(F3959="Import - Reverse charge (Box 9)",E3959="Saudi Arabia"),"RCM used for a local supplier; ","")&amp;IF(AND(L3959="Yes",NOT(OR(F3959="Standard domestic 15% (Box 7)",F3959="Import - VAT paid at customs (Box 8)",F3959="Import - Reverse charge (Box 9)"))),"VAT claimed on non-taxable category; ",""))</f>
        <v/>
      </c>
    </row>
    <row r="3960">
      <c r="A3960" s="17" t="n"/>
      <c r="B3960" s="14" t="n"/>
      <c r="C3960" s="14" t="n"/>
      <c r="D3960" s="16" t="n"/>
      <c r="E3960" s="14" t="n"/>
      <c r="F3960" s="14" t="n"/>
      <c r="G3960" s="14" t="n"/>
      <c r="H3960" s="19" t="n"/>
      <c r="I3960" s="19" t="n"/>
      <c r="J3960" s="34">
        <f>IF(A3960="","",H3960+I3960)</f>
        <v/>
      </c>
      <c r="K3960" s="14" t="n"/>
      <c r="L3960" s="14" t="n"/>
      <c r="M3960" s="14" t="n"/>
      <c r="N3960" s="14" t="n"/>
      <c r="O3960" s="20">
        <f>IF(A3960="","",SUMPRODUCT((A3960&gt;=Setup!$C$19:$C$30)*(A3960&lt;=Setup!$D$19:$D$30)*Setup!$A$19:$A$30))</f>
        <v/>
      </c>
      <c r="P3960" s="34">
        <f>IF(A3960="","",IF(OR(F3960="Standard domestic 15% (Box 7)",F3960="Import - VAT paid at customs (Box 8)",F3960="Import - Reverse charge (Box 9)"),ROUND(H3960*Setup!$B$9,2),0))</f>
        <v/>
      </c>
      <c r="Q3960" s="34">
        <f>IF(A3960="","",I3960-P3960)</f>
        <v/>
      </c>
      <c r="R3960" s="34">
        <f>IF(A3960="","",IF(L3960="Yes",I3960,0))</f>
        <v/>
      </c>
      <c r="S3960" s="34">
        <f>IF(A3960="","",IF(AND(L3960="Yes",K3960="Yes",NOT(ISNUMBER(SEARCH("blocked",G3960))),OR(F3960="Standard domestic 15% (Box 7)",F3960="Import - VAT paid at customs (Box 8)",F3960="Import - Reverse charge (Box 9)"),OR(F3960&lt;&gt;"Standard domestic 15% (Box 7)",AND(LEN(D3960)=15,LEFT(D3960,1)="3",RIGHT(D3960,1)="3",ISNUMBER(--D3960)))),I3960,0))</f>
        <v/>
      </c>
      <c r="T3960" s="34">
        <f>IF(A3960="","",R3960-S3960)</f>
        <v/>
      </c>
      <c r="U3960" s="23">
        <f>IF(A3960="","",IF(O3960=0,"Outside audit periods; ","")&amp;IF(F3960="","No VAT category; ","")&amp;IF(ABS(Q3960)&gt;Setup!$B$10,"VAT ≠ 15% × net; ","")&amp;IF(AND(F3960="Standard domestic 15% (Box 7)",NOT(AND(LEN(D3960)=15,LEFT(D3960,1)="3",RIGHT(D3960,1)="3",ISNUMBER(--D3960)))),"Invalid/missing supplier VAT no; ","")&amp;IF(AND(L3960="Yes",K3960&lt;&gt;"Yes"),"VAT claimed without valid tax invoice; ","")&amp;IF(AND(L3960="Yes",ISNUMBER(SEARCH("blocked",G3960))),"Blocked input VAT claimed; ","")&amp;IF(AND(F3960="Import - VAT paid at customs (Box 8)",M3960=""),"Customs declaration no missing; ","")&amp;IF(AND(F3960="Import - Reverse charge (Box 9)",E3960="Saudi Arabia"),"RCM used for a local supplier; ","")&amp;IF(AND(L3960="Yes",NOT(OR(F3960="Standard domestic 15% (Box 7)",F3960="Import - VAT paid at customs (Box 8)",F3960="Import - Reverse charge (Box 9)"))),"VAT claimed on non-taxable category; ",""))</f>
        <v/>
      </c>
    </row>
    <row r="3961">
      <c r="A3961" s="17" t="n"/>
      <c r="B3961" s="14" t="n"/>
      <c r="C3961" s="14" t="n"/>
      <c r="D3961" s="16" t="n"/>
      <c r="E3961" s="14" t="n"/>
      <c r="F3961" s="14" t="n"/>
      <c r="G3961" s="14" t="n"/>
      <c r="H3961" s="19" t="n"/>
      <c r="I3961" s="19" t="n"/>
      <c r="J3961" s="34">
        <f>IF(A3961="","",H3961+I3961)</f>
        <v/>
      </c>
      <c r="K3961" s="14" t="n"/>
      <c r="L3961" s="14" t="n"/>
      <c r="M3961" s="14" t="n"/>
      <c r="N3961" s="14" t="n"/>
      <c r="O3961" s="20">
        <f>IF(A3961="","",SUMPRODUCT((A3961&gt;=Setup!$C$19:$C$30)*(A3961&lt;=Setup!$D$19:$D$30)*Setup!$A$19:$A$30))</f>
        <v/>
      </c>
      <c r="P3961" s="34">
        <f>IF(A3961="","",IF(OR(F3961="Standard domestic 15% (Box 7)",F3961="Import - VAT paid at customs (Box 8)",F3961="Import - Reverse charge (Box 9)"),ROUND(H3961*Setup!$B$9,2),0))</f>
        <v/>
      </c>
      <c r="Q3961" s="34">
        <f>IF(A3961="","",I3961-P3961)</f>
        <v/>
      </c>
      <c r="R3961" s="34">
        <f>IF(A3961="","",IF(L3961="Yes",I3961,0))</f>
        <v/>
      </c>
      <c r="S3961" s="34">
        <f>IF(A3961="","",IF(AND(L3961="Yes",K3961="Yes",NOT(ISNUMBER(SEARCH("blocked",G3961))),OR(F3961="Standard domestic 15% (Box 7)",F3961="Import - VAT paid at customs (Box 8)",F3961="Import - Reverse charge (Box 9)"),OR(F3961&lt;&gt;"Standard domestic 15% (Box 7)",AND(LEN(D3961)=15,LEFT(D3961,1)="3",RIGHT(D3961,1)="3",ISNUMBER(--D3961)))),I3961,0))</f>
        <v/>
      </c>
      <c r="T3961" s="34">
        <f>IF(A3961="","",R3961-S3961)</f>
        <v/>
      </c>
      <c r="U3961" s="23">
        <f>IF(A3961="","",IF(O3961=0,"Outside audit periods; ","")&amp;IF(F3961="","No VAT category; ","")&amp;IF(ABS(Q3961)&gt;Setup!$B$10,"VAT ≠ 15% × net; ","")&amp;IF(AND(F3961="Standard domestic 15% (Box 7)",NOT(AND(LEN(D3961)=15,LEFT(D3961,1)="3",RIGHT(D3961,1)="3",ISNUMBER(--D3961)))),"Invalid/missing supplier VAT no; ","")&amp;IF(AND(L3961="Yes",K3961&lt;&gt;"Yes"),"VAT claimed without valid tax invoice; ","")&amp;IF(AND(L3961="Yes",ISNUMBER(SEARCH("blocked",G3961))),"Blocked input VAT claimed; ","")&amp;IF(AND(F3961="Import - VAT paid at customs (Box 8)",M3961=""),"Customs declaration no missing; ","")&amp;IF(AND(F3961="Import - Reverse charge (Box 9)",E3961="Saudi Arabia"),"RCM used for a local supplier; ","")&amp;IF(AND(L3961="Yes",NOT(OR(F3961="Standard domestic 15% (Box 7)",F3961="Import - VAT paid at customs (Box 8)",F3961="Import - Reverse charge (Box 9)"))),"VAT claimed on non-taxable category; ",""))</f>
        <v/>
      </c>
    </row>
    <row r="3962">
      <c r="A3962" s="17" t="n"/>
      <c r="B3962" s="14" t="n"/>
      <c r="C3962" s="14" t="n"/>
      <c r="D3962" s="16" t="n"/>
      <c r="E3962" s="14" t="n"/>
      <c r="F3962" s="14" t="n"/>
      <c r="G3962" s="14" t="n"/>
      <c r="H3962" s="19" t="n"/>
      <c r="I3962" s="19" t="n"/>
      <c r="J3962" s="34">
        <f>IF(A3962="","",H3962+I3962)</f>
        <v/>
      </c>
      <c r="K3962" s="14" t="n"/>
      <c r="L3962" s="14" t="n"/>
      <c r="M3962" s="14" t="n"/>
      <c r="N3962" s="14" t="n"/>
      <c r="O3962" s="20">
        <f>IF(A3962="","",SUMPRODUCT((A3962&gt;=Setup!$C$19:$C$30)*(A3962&lt;=Setup!$D$19:$D$30)*Setup!$A$19:$A$30))</f>
        <v/>
      </c>
      <c r="P3962" s="34">
        <f>IF(A3962="","",IF(OR(F3962="Standard domestic 15% (Box 7)",F3962="Import - VAT paid at customs (Box 8)",F3962="Import - Reverse charge (Box 9)"),ROUND(H3962*Setup!$B$9,2),0))</f>
        <v/>
      </c>
      <c r="Q3962" s="34">
        <f>IF(A3962="","",I3962-P3962)</f>
        <v/>
      </c>
      <c r="R3962" s="34">
        <f>IF(A3962="","",IF(L3962="Yes",I3962,0))</f>
        <v/>
      </c>
      <c r="S3962" s="34">
        <f>IF(A3962="","",IF(AND(L3962="Yes",K3962="Yes",NOT(ISNUMBER(SEARCH("blocked",G3962))),OR(F3962="Standard domestic 15% (Box 7)",F3962="Import - VAT paid at customs (Box 8)",F3962="Import - Reverse charge (Box 9)"),OR(F3962&lt;&gt;"Standard domestic 15% (Box 7)",AND(LEN(D3962)=15,LEFT(D3962,1)="3",RIGHT(D3962,1)="3",ISNUMBER(--D3962)))),I3962,0))</f>
        <v/>
      </c>
      <c r="T3962" s="34">
        <f>IF(A3962="","",R3962-S3962)</f>
        <v/>
      </c>
      <c r="U3962" s="23">
        <f>IF(A3962="","",IF(O3962=0,"Outside audit periods; ","")&amp;IF(F3962="","No VAT category; ","")&amp;IF(ABS(Q3962)&gt;Setup!$B$10,"VAT ≠ 15% × net; ","")&amp;IF(AND(F3962="Standard domestic 15% (Box 7)",NOT(AND(LEN(D3962)=15,LEFT(D3962,1)="3",RIGHT(D3962,1)="3",ISNUMBER(--D3962)))),"Invalid/missing supplier VAT no; ","")&amp;IF(AND(L3962="Yes",K3962&lt;&gt;"Yes"),"VAT claimed without valid tax invoice; ","")&amp;IF(AND(L3962="Yes",ISNUMBER(SEARCH("blocked",G3962))),"Blocked input VAT claimed; ","")&amp;IF(AND(F3962="Import - VAT paid at customs (Box 8)",M3962=""),"Customs declaration no missing; ","")&amp;IF(AND(F3962="Import - Reverse charge (Box 9)",E3962="Saudi Arabia"),"RCM used for a local supplier; ","")&amp;IF(AND(L3962="Yes",NOT(OR(F3962="Standard domestic 15% (Box 7)",F3962="Import - VAT paid at customs (Box 8)",F3962="Import - Reverse charge (Box 9)"))),"VAT claimed on non-taxable category; ",""))</f>
        <v/>
      </c>
    </row>
    <row r="3963">
      <c r="A3963" s="17" t="n"/>
      <c r="B3963" s="14" t="n"/>
      <c r="C3963" s="14" t="n"/>
      <c r="D3963" s="16" t="n"/>
      <c r="E3963" s="14" t="n"/>
      <c r="F3963" s="14" t="n"/>
      <c r="G3963" s="14" t="n"/>
      <c r="H3963" s="19" t="n"/>
      <c r="I3963" s="19" t="n"/>
      <c r="J3963" s="34">
        <f>IF(A3963="","",H3963+I3963)</f>
        <v/>
      </c>
      <c r="K3963" s="14" t="n"/>
      <c r="L3963" s="14" t="n"/>
      <c r="M3963" s="14" t="n"/>
      <c r="N3963" s="14" t="n"/>
      <c r="O3963" s="20">
        <f>IF(A3963="","",SUMPRODUCT((A3963&gt;=Setup!$C$19:$C$30)*(A3963&lt;=Setup!$D$19:$D$30)*Setup!$A$19:$A$30))</f>
        <v/>
      </c>
      <c r="P3963" s="34">
        <f>IF(A3963="","",IF(OR(F3963="Standard domestic 15% (Box 7)",F3963="Import - VAT paid at customs (Box 8)",F3963="Import - Reverse charge (Box 9)"),ROUND(H3963*Setup!$B$9,2),0))</f>
        <v/>
      </c>
      <c r="Q3963" s="34">
        <f>IF(A3963="","",I3963-P3963)</f>
        <v/>
      </c>
      <c r="R3963" s="34">
        <f>IF(A3963="","",IF(L3963="Yes",I3963,0))</f>
        <v/>
      </c>
      <c r="S3963" s="34">
        <f>IF(A3963="","",IF(AND(L3963="Yes",K3963="Yes",NOT(ISNUMBER(SEARCH("blocked",G3963))),OR(F3963="Standard domestic 15% (Box 7)",F3963="Import - VAT paid at customs (Box 8)",F3963="Import - Reverse charge (Box 9)"),OR(F3963&lt;&gt;"Standard domestic 15% (Box 7)",AND(LEN(D3963)=15,LEFT(D3963,1)="3",RIGHT(D3963,1)="3",ISNUMBER(--D3963)))),I3963,0))</f>
        <v/>
      </c>
      <c r="T3963" s="34">
        <f>IF(A3963="","",R3963-S3963)</f>
        <v/>
      </c>
      <c r="U3963" s="23">
        <f>IF(A3963="","",IF(O3963=0,"Outside audit periods; ","")&amp;IF(F3963="","No VAT category; ","")&amp;IF(ABS(Q3963)&gt;Setup!$B$10,"VAT ≠ 15% × net; ","")&amp;IF(AND(F3963="Standard domestic 15% (Box 7)",NOT(AND(LEN(D3963)=15,LEFT(D3963,1)="3",RIGHT(D3963,1)="3",ISNUMBER(--D3963)))),"Invalid/missing supplier VAT no; ","")&amp;IF(AND(L3963="Yes",K3963&lt;&gt;"Yes"),"VAT claimed without valid tax invoice; ","")&amp;IF(AND(L3963="Yes",ISNUMBER(SEARCH("blocked",G3963))),"Blocked input VAT claimed; ","")&amp;IF(AND(F3963="Import - VAT paid at customs (Box 8)",M3963=""),"Customs declaration no missing; ","")&amp;IF(AND(F3963="Import - Reverse charge (Box 9)",E3963="Saudi Arabia"),"RCM used for a local supplier; ","")&amp;IF(AND(L3963="Yes",NOT(OR(F3963="Standard domestic 15% (Box 7)",F3963="Import - VAT paid at customs (Box 8)",F3963="Import - Reverse charge (Box 9)"))),"VAT claimed on non-taxable category; ",""))</f>
        <v/>
      </c>
    </row>
    <row r="3964">
      <c r="A3964" s="17" t="n"/>
      <c r="B3964" s="14" t="n"/>
      <c r="C3964" s="14" t="n"/>
      <c r="D3964" s="16" t="n"/>
      <c r="E3964" s="14" t="n"/>
      <c r="F3964" s="14" t="n"/>
      <c r="G3964" s="14" t="n"/>
      <c r="H3964" s="19" t="n"/>
      <c r="I3964" s="19" t="n"/>
      <c r="J3964" s="34">
        <f>IF(A3964="","",H3964+I3964)</f>
        <v/>
      </c>
      <c r="K3964" s="14" t="n"/>
      <c r="L3964" s="14" t="n"/>
      <c r="M3964" s="14" t="n"/>
      <c r="N3964" s="14" t="n"/>
      <c r="O3964" s="20">
        <f>IF(A3964="","",SUMPRODUCT((A3964&gt;=Setup!$C$19:$C$30)*(A3964&lt;=Setup!$D$19:$D$30)*Setup!$A$19:$A$30))</f>
        <v/>
      </c>
      <c r="P3964" s="34">
        <f>IF(A3964="","",IF(OR(F3964="Standard domestic 15% (Box 7)",F3964="Import - VAT paid at customs (Box 8)",F3964="Import - Reverse charge (Box 9)"),ROUND(H3964*Setup!$B$9,2),0))</f>
        <v/>
      </c>
      <c r="Q3964" s="34">
        <f>IF(A3964="","",I3964-P3964)</f>
        <v/>
      </c>
      <c r="R3964" s="34">
        <f>IF(A3964="","",IF(L3964="Yes",I3964,0))</f>
        <v/>
      </c>
      <c r="S3964" s="34">
        <f>IF(A3964="","",IF(AND(L3964="Yes",K3964="Yes",NOT(ISNUMBER(SEARCH("blocked",G3964))),OR(F3964="Standard domestic 15% (Box 7)",F3964="Import - VAT paid at customs (Box 8)",F3964="Import - Reverse charge (Box 9)"),OR(F3964&lt;&gt;"Standard domestic 15% (Box 7)",AND(LEN(D3964)=15,LEFT(D3964,1)="3",RIGHT(D3964,1)="3",ISNUMBER(--D3964)))),I3964,0))</f>
        <v/>
      </c>
      <c r="T3964" s="34">
        <f>IF(A3964="","",R3964-S3964)</f>
        <v/>
      </c>
      <c r="U3964" s="23">
        <f>IF(A3964="","",IF(O3964=0,"Outside audit periods; ","")&amp;IF(F3964="","No VAT category; ","")&amp;IF(ABS(Q3964)&gt;Setup!$B$10,"VAT ≠ 15% × net; ","")&amp;IF(AND(F3964="Standard domestic 15% (Box 7)",NOT(AND(LEN(D3964)=15,LEFT(D3964,1)="3",RIGHT(D3964,1)="3",ISNUMBER(--D3964)))),"Invalid/missing supplier VAT no; ","")&amp;IF(AND(L3964="Yes",K3964&lt;&gt;"Yes"),"VAT claimed without valid tax invoice; ","")&amp;IF(AND(L3964="Yes",ISNUMBER(SEARCH("blocked",G3964))),"Blocked input VAT claimed; ","")&amp;IF(AND(F3964="Import - VAT paid at customs (Box 8)",M3964=""),"Customs declaration no missing; ","")&amp;IF(AND(F3964="Import - Reverse charge (Box 9)",E3964="Saudi Arabia"),"RCM used for a local supplier; ","")&amp;IF(AND(L3964="Yes",NOT(OR(F3964="Standard domestic 15% (Box 7)",F3964="Import - VAT paid at customs (Box 8)",F3964="Import - Reverse charge (Box 9)"))),"VAT claimed on non-taxable category; ",""))</f>
        <v/>
      </c>
    </row>
    <row r="3965">
      <c r="A3965" s="17" t="n"/>
      <c r="B3965" s="14" t="n"/>
      <c r="C3965" s="14" t="n"/>
      <c r="D3965" s="16" t="n"/>
      <c r="E3965" s="14" t="n"/>
      <c r="F3965" s="14" t="n"/>
      <c r="G3965" s="14" t="n"/>
      <c r="H3965" s="19" t="n"/>
      <c r="I3965" s="19" t="n"/>
      <c r="J3965" s="34">
        <f>IF(A3965="","",H3965+I3965)</f>
        <v/>
      </c>
      <c r="K3965" s="14" t="n"/>
      <c r="L3965" s="14" t="n"/>
      <c r="M3965" s="14" t="n"/>
      <c r="N3965" s="14" t="n"/>
      <c r="O3965" s="20">
        <f>IF(A3965="","",SUMPRODUCT((A3965&gt;=Setup!$C$19:$C$30)*(A3965&lt;=Setup!$D$19:$D$30)*Setup!$A$19:$A$30))</f>
        <v/>
      </c>
      <c r="P3965" s="34">
        <f>IF(A3965="","",IF(OR(F3965="Standard domestic 15% (Box 7)",F3965="Import - VAT paid at customs (Box 8)",F3965="Import - Reverse charge (Box 9)"),ROUND(H3965*Setup!$B$9,2),0))</f>
        <v/>
      </c>
      <c r="Q3965" s="34">
        <f>IF(A3965="","",I3965-P3965)</f>
        <v/>
      </c>
      <c r="R3965" s="34">
        <f>IF(A3965="","",IF(L3965="Yes",I3965,0))</f>
        <v/>
      </c>
      <c r="S3965" s="34">
        <f>IF(A3965="","",IF(AND(L3965="Yes",K3965="Yes",NOT(ISNUMBER(SEARCH("blocked",G3965))),OR(F3965="Standard domestic 15% (Box 7)",F3965="Import - VAT paid at customs (Box 8)",F3965="Import - Reverse charge (Box 9)"),OR(F3965&lt;&gt;"Standard domestic 15% (Box 7)",AND(LEN(D3965)=15,LEFT(D3965,1)="3",RIGHT(D3965,1)="3",ISNUMBER(--D3965)))),I3965,0))</f>
        <v/>
      </c>
      <c r="T3965" s="34">
        <f>IF(A3965="","",R3965-S3965)</f>
        <v/>
      </c>
      <c r="U3965" s="23">
        <f>IF(A3965="","",IF(O3965=0,"Outside audit periods; ","")&amp;IF(F3965="","No VAT category; ","")&amp;IF(ABS(Q3965)&gt;Setup!$B$10,"VAT ≠ 15% × net; ","")&amp;IF(AND(F3965="Standard domestic 15% (Box 7)",NOT(AND(LEN(D3965)=15,LEFT(D3965,1)="3",RIGHT(D3965,1)="3",ISNUMBER(--D3965)))),"Invalid/missing supplier VAT no; ","")&amp;IF(AND(L3965="Yes",K3965&lt;&gt;"Yes"),"VAT claimed without valid tax invoice; ","")&amp;IF(AND(L3965="Yes",ISNUMBER(SEARCH("blocked",G3965))),"Blocked input VAT claimed; ","")&amp;IF(AND(F3965="Import - VAT paid at customs (Box 8)",M3965=""),"Customs declaration no missing; ","")&amp;IF(AND(F3965="Import - Reverse charge (Box 9)",E3965="Saudi Arabia"),"RCM used for a local supplier; ","")&amp;IF(AND(L3965="Yes",NOT(OR(F3965="Standard domestic 15% (Box 7)",F3965="Import - VAT paid at customs (Box 8)",F3965="Import - Reverse charge (Box 9)"))),"VAT claimed on non-taxable category; ",""))</f>
        <v/>
      </c>
    </row>
    <row r="3966">
      <c r="A3966" s="17" t="n"/>
      <c r="B3966" s="14" t="n"/>
      <c r="C3966" s="14" t="n"/>
      <c r="D3966" s="16" t="n"/>
      <c r="E3966" s="14" t="n"/>
      <c r="F3966" s="14" t="n"/>
      <c r="G3966" s="14" t="n"/>
      <c r="H3966" s="19" t="n"/>
      <c r="I3966" s="19" t="n"/>
      <c r="J3966" s="34">
        <f>IF(A3966="","",H3966+I3966)</f>
        <v/>
      </c>
      <c r="K3966" s="14" t="n"/>
      <c r="L3966" s="14" t="n"/>
      <c r="M3966" s="14" t="n"/>
      <c r="N3966" s="14" t="n"/>
      <c r="O3966" s="20">
        <f>IF(A3966="","",SUMPRODUCT((A3966&gt;=Setup!$C$19:$C$30)*(A3966&lt;=Setup!$D$19:$D$30)*Setup!$A$19:$A$30))</f>
        <v/>
      </c>
      <c r="P3966" s="34">
        <f>IF(A3966="","",IF(OR(F3966="Standard domestic 15% (Box 7)",F3966="Import - VAT paid at customs (Box 8)",F3966="Import - Reverse charge (Box 9)"),ROUND(H3966*Setup!$B$9,2),0))</f>
        <v/>
      </c>
      <c r="Q3966" s="34">
        <f>IF(A3966="","",I3966-P3966)</f>
        <v/>
      </c>
      <c r="R3966" s="34">
        <f>IF(A3966="","",IF(L3966="Yes",I3966,0))</f>
        <v/>
      </c>
      <c r="S3966" s="34">
        <f>IF(A3966="","",IF(AND(L3966="Yes",K3966="Yes",NOT(ISNUMBER(SEARCH("blocked",G3966))),OR(F3966="Standard domestic 15% (Box 7)",F3966="Import - VAT paid at customs (Box 8)",F3966="Import - Reverse charge (Box 9)"),OR(F3966&lt;&gt;"Standard domestic 15% (Box 7)",AND(LEN(D3966)=15,LEFT(D3966,1)="3",RIGHT(D3966,1)="3",ISNUMBER(--D3966)))),I3966,0))</f>
        <v/>
      </c>
      <c r="T3966" s="34">
        <f>IF(A3966="","",R3966-S3966)</f>
        <v/>
      </c>
      <c r="U3966" s="23">
        <f>IF(A3966="","",IF(O3966=0,"Outside audit periods; ","")&amp;IF(F3966="","No VAT category; ","")&amp;IF(ABS(Q3966)&gt;Setup!$B$10,"VAT ≠ 15% × net; ","")&amp;IF(AND(F3966="Standard domestic 15% (Box 7)",NOT(AND(LEN(D3966)=15,LEFT(D3966,1)="3",RIGHT(D3966,1)="3",ISNUMBER(--D3966)))),"Invalid/missing supplier VAT no; ","")&amp;IF(AND(L3966="Yes",K3966&lt;&gt;"Yes"),"VAT claimed without valid tax invoice; ","")&amp;IF(AND(L3966="Yes",ISNUMBER(SEARCH("blocked",G3966))),"Blocked input VAT claimed; ","")&amp;IF(AND(F3966="Import - VAT paid at customs (Box 8)",M3966=""),"Customs declaration no missing; ","")&amp;IF(AND(F3966="Import - Reverse charge (Box 9)",E3966="Saudi Arabia"),"RCM used for a local supplier; ","")&amp;IF(AND(L3966="Yes",NOT(OR(F3966="Standard domestic 15% (Box 7)",F3966="Import - VAT paid at customs (Box 8)",F3966="Import - Reverse charge (Box 9)"))),"VAT claimed on non-taxable category; ",""))</f>
        <v/>
      </c>
    </row>
    <row r="3967">
      <c r="A3967" s="17" t="n"/>
      <c r="B3967" s="14" t="n"/>
      <c r="C3967" s="14" t="n"/>
      <c r="D3967" s="16" t="n"/>
      <c r="E3967" s="14" t="n"/>
      <c r="F3967" s="14" t="n"/>
      <c r="G3967" s="14" t="n"/>
      <c r="H3967" s="19" t="n"/>
      <c r="I3967" s="19" t="n"/>
      <c r="J3967" s="34">
        <f>IF(A3967="","",H3967+I3967)</f>
        <v/>
      </c>
      <c r="K3967" s="14" t="n"/>
      <c r="L3967" s="14" t="n"/>
      <c r="M3967" s="14" t="n"/>
      <c r="N3967" s="14" t="n"/>
      <c r="O3967" s="20">
        <f>IF(A3967="","",SUMPRODUCT((A3967&gt;=Setup!$C$19:$C$30)*(A3967&lt;=Setup!$D$19:$D$30)*Setup!$A$19:$A$30))</f>
        <v/>
      </c>
      <c r="P3967" s="34">
        <f>IF(A3967="","",IF(OR(F3967="Standard domestic 15% (Box 7)",F3967="Import - VAT paid at customs (Box 8)",F3967="Import - Reverse charge (Box 9)"),ROUND(H3967*Setup!$B$9,2),0))</f>
        <v/>
      </c>
      <c r="Q3967" s="34">
        <f>IF(A3967="","",I3967-P3967)</f>
        <v/>
      </c>
      <c r="R3967" s="34">
        <f>IF(A3967="","",IF(L3967="Yes",I3967,0))</f>
        <v/>
      </c>
      <c r="S3967" s="34">
        <f>IF(A3967="","",IF(AND(L3967="Yes",K3967="Yes",NOT(ISNUMBER(SEARCH("blocked",G3967))),OR(F3967="Standard domestic 15% (Box 7)",F3967="Import - VAT paid at customs (Box 8)",F3967="Import - Reverse charge (Box 9)"),OR(F3967&lt;&gt;"Standard domestic 15% (Box 7)",AND(LEN(D3967)=15,LEFT(D3967,1)="3",RIGHT(D3967,1)="3",ISNUMBER(--D3967)))),I3967,0))</f>
        <v/>
      </c>
      <c r="T3967" s="34">
        <f>IF(A3967="","",R3967-S3967)</f>
        <v/>
      </c>
      <c r="U3967" s="23">
        <f>IF(A3967="","",IF(O3967=0,"Outside audit periods; ","")&amp;IF(F3967="","No VAT category; ","")&amp;IF(ABS(Q3967)&gt;Setup!$B$10,"VAT ≠ 15% × net; ","")&amp;IF(AND(F3967="Standard domestic 15% (Box 7)",NOT(AND(LEN(D3967)=15,LEFT(D3967,1)="3",RIGHT(D3967,1)="3",ISNUMBER(--D3967)))),"Invalid/missing supplier VAT no; ","")&amp;IF(AND(L3967="Yes",K3967&lt;&gt;"Yes"),"VAT claimed without valid tax invoice; ","")&amp;IF(AND(L3967="Yes",ISNUMBER(SEARCH("blocked",G3967))),"Blocked input VAT claimed; ","")&amp;IF(AND(F3967="Import - VAT paid at customs (Box 8)",M3967=""),"Customs declaration no missing; ","")&amp;IF(AND(F3967="Import - Reverse charge (Box 9)",E3967="Saudi Arabia"),"RCM used for a local supplier; ","")&amp;IF(AND(L3967="Yes",NOT(OR(F3967="Standard domestic 15% (Box 7)",F3967="Import - VAT paid at customs (Box 8)",F3967="Import - Reverse charge (Box 9)"))),"VAT claimed on non-taxable category; ",""))</f>
        <v/>
      </c>
    </row>
    <row r="3968">
      <c r="A3968" s="17" t="n"/>
      <c r="B3968" s="14" t="n"/>
      <c r="C3968" s="14" t="n"/>
      <c r="D3968" s="16" t="n"/>
      <c r="E3968" s="14" t="n"/>
      <c r="F3968" s="14" t="n"/>
      <c r="G3968" s="14" t="n"/>
      <c r="H3968" s="19" t="n"/>
      <c r="I3968" s="19" t="n"/>
      <c r="J3968" s="34">
        <f>IF(A3968="","",H3968+I3968)</f>
        <v/>
      </c>
      <c r="K3968" s="14" t="n"/>
      <c r="L3968" s="14" t="n"/>
      <c r="M3968" s="14" t="n"/>
      <c r="N3968" s="14" t="n"/>
      <c r="O3968" s="20">
        <f>IF(A3968="","",SUMPRODUCT((A3968&gt;=Setup!$C$19:$C$30)*(A3968&lt;=Setup!$D$19:$D$30)*Setup!$A$19:$A$30))</f>
        <v/>
      </c>
      <c r="P3968" s="34">
        <f>IF(A3968="","",IF(OR(F3968="Standard domestic 15% (Box 7)",F3968="Import - VAT paid at customs (Box 8)",F3968="Import - Reverse charge (Box 9)"),ROUND(H3968*Setup!$B$9,2),0))</f>
        <v/>
      </c>
      <c r="Q3968" s="34">
        <f>IF(A3968="","",I3968-P3968)</f>
        <v/>
      </c>
      <c r="R3968" s="34">
        <f>IF(A3968="","",IF(L3968="Yes",I3968,0))</f>
        <v/>
      </c>
      <c r="S3968" s="34">
        <f>IF(A3968="","",IF(AND(L3968="Yes",K3968="Yes",NOT(ISNUMBER(SEARCH("blocked",G3968))),OR(F3968="Standard domestic 15% (Box 7)",F3968="Import - VAT paid at customs (Box 8)",F3968="Import - Reverse charge (Box 9)"),OR(F3968&lt;&gt;"Standard domestic 15% (Box 7)",AND(LEN(D3968)=15,LEFT(D3968,1)="3",RIGHT(D3968,1)="3",ISNUMBER(--D3968)))),I3968,0))</f>
        <v/>
      </c>
      <c r="T3968" s="34">
        <f>IF(A3968="","",R3968-S3968)</f>
        <v/>
      </c>
      <c r="U3968" s="23">
        <f>IF(A3968="","",IF(O3968=0,"Outside audit periods; ","")&amp;IF(F3968="","No VAT category; ","")&amp;IF(ABS(Q3968)&gt;Setup!$B$10,"VAT ≠ 15% × net; ","")&amp;IF(AND(F3968="Standard domestic 15% (Box 7)",NOT(AND(LEN(D3968)=15,LEFT(D3968,1)="3",RIGHT(D3968,1)="3",ISNUMBER(--D3968)))),"Invalid/missing supplier VAT no; ","")&amp;IF(AND(L3968="Yes",K3968&lt;&gt;"Yes"),"VAT claimed without valid tax invoice; ","")&amp;IF(AND(L3968="Yes",ISNUMBER(SEARCH("blocked",G3968))),"Blocked input VAT claimed; ","")&amp;IF(AND(F3968="Import - VAT paid at customs (Box 8)",M3968=""),"Customs declaration no missing; ","")&amp;IF(AND(F3968="Import - Reverse charge (Box 9)",E3968="Saudi Arabia"),"RCM used for a local supplier; ","")&amp;IF(AND(L3968="Yes",NOT(OR(F3968="Standard domestic 15% (Box 7)",F3968="Import - VAT paid at customs (Box 8)",F3968="Import - Reverse charge (Box 9)"))),"VAT claimed on non-taxable category; ",""))</f>
        <v/>
      </c>
    </row>
    <row r="3969">
      <c r="A3969" s="17" t="n"/>
      <c r="B3969" s="14" t="n"/>
      <c r="C3969" s="14" t="n"/>
      <c r="D3969" s="16" t="n"/>
      <c r="E3969" s="14" t="n"/>
      <c r="F3969" s="14" t="n"/>
      <c r="G3969" s="14" t="n"/>
      <c r="H3969" s="19" t="n"/>
      <c r="I3969" s="19" t="n"/>
      <c r="J3969" s="34">
        <f>IF(A3969="","",H3969+I3969)</f>
        <v/>
      </c>
      <c r="K3969" s="14" t="n"/>
      <c r="L3969" s="14" t="n"/>
      <c r="M3969" s="14" t="n"/>
      <c r="N3969" s="14" t="n"/>
      <c r="O3969" s="20">
        <f>IF(A3969="","",SUMPRODUCT((A3969&gt;=Setup!$C$19:$C$30)*(A3969&lt;=Setup!$D$19:$D$30)*Setup!$A$19:$A$30))</f>
        <v/>
      </c>
      <c r="P3969" s="34">
        <f>IF(A3969="","",IF(OR(F3969="Standard domestic 15% (Box 7)",F3969="Import - VAT paid at customs (Box 8)",F3969="Import - Reverse charge (Box 9)"),ROUND(H3969*Setup!$B$9,2),0))</f>
        <v/>
      </c>
      <c r="Q3969" s="34">
        <f>IF(A3969="","",I3969-P3969)</f>
        <v/>
      </c>
      <c r="R3969" s="34">
        <f>IF(A3969="","",IF(L3969="Yes",I3969,0))</f>
        <v/>
      </c>
      <c r="S3969" s="34">
        <f>IF(A3969="","",IF(AND(L3969="Yes",K3969="Yes",NOT(ISNUMBER(SEARCH("blocked",G3969))),OR(F3969="Standard domestic 15% (Box 7)",F3969="Import - VAT paid at customs (Box 8)",F3969="Import - Reverse charge (Box 9)"),OR(F3969&lt;&gt;"Standard domestic 15% (Box 7)",AND(LEN(D3969)=15,LEFT(D3969,1)="3",RIGHT(D3969,1)="3",ISNUMBER(--D3969)))),I3969,0))</f>
        <v/>
      </c>
      <c r="T3969" s="34">
        <f>IF(A3969="","",R3969-S3969)</f>
        <v/>
      </c>
      <c r="U3969" s="23">
        <f>IF(A3969="","",IF(O3969=0,"Outside audit periods; ","")&amp;IF(F3969="","No VAT category; ","")&amp;IF(ABS(Q3969)&gt;Setup!$B$10,"VAT ≠ 15% × net; ","")&amp;IF(AND(F3969="Standard domestic 15% (Box 7)",NOT(AND(LEN(D3969)=15,LEFT(D3969,1)="3",RIGHT(D3969,1)="3",ISNUMBER(--D3969)))),"Invalid/missing supplier VAT no; ","")&amp;IF(AND(L3969="Yes",K3969&lt;&gt;"Yes"),"VAT claimed without valid tax invoice; ","")&amp;IF(AND(L3969="Yes",ISNUMBER(SEARCH("blocked",G3969))),"Blocked input VAT claimed; ","")&amp;IF(AND(F3969="Import - VAT paid at customs (Box 8)",M3969=""),"Customs declaration no missing; ","")&amp;IF(AND(F3969="Import - Reverse charge (Box 9)",E3969="Saudi Arabia"),"RCM used for a local supplier; ","")&amp;IF(AND(L3969="Yes",NOT(OR(F3969="Standard domestic 15% (Box 7)",F3969="Import - VAT paid at customs (Box 8)",F3969="Import - Reverse charge (Box 9)"))),"VAT claimed on non-taxable category; ",""))</f>
        <v/>
      </c>
    </row>
    <row r="3970">
      <c r="A3970" s="17" t="n"/>
      <c r="B3970" s="14" t="n"/>
      <c r="C3970" s="14" t="n"/>
      <c r="D3970" s="16" t="n"/>
      <c r="E3970" s="14" t="n"/>
      <c r="F3970" s="14" t="n"/>
      <c r="G3970" s="14" t="n"/>
      <c r="H3970" s="19" t="n"/>
      <c r="I3970" s="19" t="n"/>
      <c r="J3970" s="34">
        <f>IF(A3970="","",H3970+I3970)</f>
        <v/>
      </c>
      <c r="K3970" s="14" t="n"/>
      <c r="L3970" s="14" t="n"/>
      <c r="M3970" s="14" t="n"/>
      <c r="N3970" s="14" t="n"/>
      <c r="O3970" s="20">
        <f>IF(A3970="","",SUMPRODUCT((A3970&gt;=Setup!$C$19:$C$30)*(A3970&lt;=Setup!$D$19:$D$30)*Setup!$A$19:$A$30))</f>
        <v/>
      </c>
      <c r="P3970" s="34">
        <f>IF(A3970="","",IF(OR(F3970="Standard domestic 15% (Box 7)",F3970="Import - VAT paid at customs (Box 8)",F3970="Import - Reverse charge (Box 9)"),ROUND(H3970*Setup!$B$9,2),0))</f>
        <v/>
      </c>
      <c r="Q3970" s="34">
        <f>IF(A3970="","",I3970-P3970)</f>
        <v/>
      </c>
      <c r="R3970" s="34">
        <f>IF(A3970="","",IF(L3970="Yes",I3970,0))</f>
        <v/>
      </c>
      <c r="S3970" s="34">
        <f>IF(A3970="","",IF(AND(L3970="Yes",K3970="Yes",NOT(ISNUMBER(SEARCH("blocked",G3970))),OR(F3970="Standard domestic 15% (Box 7)",F3970="Import - VAT paid at customs (Box 8)",F3970="Import - Reverse charge (Box 9)"),OR(F3970&lt;&gt;"Standard domestic 15% (Box 7)",AND(LEN(D3970)=15,LEFT(D3970,1)="3",RIGHT(D3970,1)="3",ISNUMBER(--D3970)))),I3970,0))</f>
        <v/>
      </c>
      <c r="T3970" s="34">
        <f>IF(A3970="","",R3970-S3970)</f>
        <v/>
      </c>
      <c r="U3970" s="23">
        <f>IF(A3970="","",IF(O3970=0,"Outside audit periods; ","")&amp;IF(F3970="","No VAT category; ","")&amp;IF(ABS(Q3970)&gt;Setup!$B$10,"VAT ≠ 15% × net; ","")&amp;IF(AND(F3970="Standard domestic 15% (Box 7)",NOT(AND(LEN(D3970)=15,LEFT(D3970,1)="3",RIGHT(D3970,1)="3",ISNUMBER(--D3970)))),"Invalid/missing supplier VAT no; ","")&amp;IF(AND(L3970="Yes",K3970&lt;&gt;"Yes"),"VAT claimed without valid tax invoice; ","")&amp;IF(AND(L3970="Yes",ISNUMBER(SEARCH("blocked",G3970))),"Blocked input VAT claimed; ","")&amp;IF(AND(F3970="Import - VAT paid at customs (Box 8)",M3970=""),"Customs declaration no missing; ","")&amp;IF(AND(F3970="Import - Reverse charge (Box 9)",E3970="Saudi Arabia"),"RCM used for a local supplier; ","")&amp;IF(AND(L3970="Yes",NOT(OR(F3970="Standard domestic 15% (Box 7)",F3970="Import - VAT paid at customs (Box 8)",F3970="Import - Reverse charge (Box 9)"))),"VAT claimed on non-taxable category; ",""))</f>
        <v/>
      </c>
    </row>
    <row r="3971">
      <c r="A3971" s="17" t="n"/>
      <c r="B3971" s="14" t="n"/>
      <c r="C3971" s="14" t="n"/>
      <c r="D3971" s="16" t="n"/>
      <c r="E3971" s="14" t="n"/>
      <c r="F3971" s="14" t="n"/>
      <c r="G3971" s="14" t="n"/>
      <c r="H3971" s="19" t="n"/>
      <c r="I3971" s="19" t="n"/>
      <c r="J3971" s="34">
        <f>IF(A3971="","",H3971+I3971)</f>
        <v/>
      </c>
      <c r="K3971" s="14" t="n"/>
      <c r="L3971" s="14" t="n"/>
      <c r="M3971" s="14" t="n"/>
      <c r="N3971" s="14" t="n"/>
      <c r="O3971" s="20">
        <f>IF(A3971="","",SUMPRODUCT((A3971&gt;=Setup!$C$19:$C$30)*(A3971&lt;=Setup!$D$19:$D$30)*Setup!$A$19:$A$30))</f>
        <v/>
      </c>
      <c r="P3971" s="34">
        <f>IF(A3971="","",IF(OR(F3971="Standard domestic 15% (Box 7)",F3971="Import - VAT paid at customs (Box 8)",F3971="Import - Reverse charge (Box 9)"),ROUND(H3971*Setup!$B$9,2),0))</f>
        <v/>
      </c>
      <c r="Q3971" s="34">
        <f>IF(A3971="","",I3971-P3971)</f>
        <v/>
      </c>
      <c r="R3971" s="34">
        <f>IF(A3971="","",IF(L3971="Yes",I3971,0))</f>
        <v/>
      </c>
      <c r="S3971" s="34">
        <f>IF(A3971="","",IF(AND(L3971="Yes",K3971="Yes",NOT(ISNUMBER(SEARCH("blocked",G3971))),OR(F3971="Standard domestic 15% (Box 7)",F3971="Import - VAT paid at customs (Box 8)",F3971="Import - Reverse charge (Box 9)"),OR(F3971&lt;&gt;"Standard domestic 15% (Box 7)",AND(LEN(D3971)=15,LEFT(D3971,1)="3",RIGHT(D3971,1)="3",ISNUMBER(--D3971)))),I3971,0))</f>
        <v/>
      </c>
      <c r="T3971" s="34">
        <f>IF(A3971="","",R3971-S3971)</f>
        <v/>
      </c>
      <c r="U3971" s="23">
        <f>IF(A3971="","",IF(O3971=0,"Outside audit periods; ","")&amp;IF(F3971="","No VAT category; ","")&amp;IF(ABS(Q3971)&gt;Setup!$B$10,"VAT ≠ 15% × net; ","")&amp;IF(AND(F3971="Standard domestic 15% (Box 7)",NOT(AND(LEN(D3971)=15,LEFT(D3971,1)="3",RIGHT(D3971,1)="3",ISNUMBER(--D3971)))),"Invalid/missing supplier VAT no; ","")&amp;IF(AND(L3971="Yes",K3971&lt;&gt;"Yes"),"VAT claimed without valid tax invoice; ","")&amp;IF(AND(L3971="Yes",ISNUMBER(SEARCH("blocked",G3971))),"Blocked input VAT claimed; ","")&amp;IF(AND(F3971="Import - VAT paid at customs (Box 8)",M3971=""),"Customs declaration no missing; ","")&amp;IF(AND(F3971="Import - Reverse charge (Box 9)",E3971="Saudi Arabia"),"RCM used for a local supplier; ","")&amp;IF(AND(L3971="Yes",NOT(OR(F3971="Standard domestic 15% (Box 7)",F3971="Import - VAT paid at customs (Box 8)",F3971="Import - Reverse charge (Box 9)"))),"VAT claimed on non-taxable category; ",""))</f>
        <v/>
      </c>
    </row>
    <row r="3972">
      <c r="A3972" s="17" t="n"/>
      <c r="B3972" s="14" t="n"/>
      <c r="C3972" s="14" t="n"/>
      <c r="D3972" s="16" t="n"/>
      <c r="E3972" s="14" t="n"/>
      <c r="F3972" s="14" t="n"/>
      <c r="G3972" s="14" t="n"/>
      <c r="H3972" s="19" t="n"/>
      <c r="I3972" s="19" t="n"/>
      <c r="J3972" s="34">
        <f>IF(A3972="","",H3972+I3972)</f>
        <v/>
      </c>
      <c r="K3972" s="14" t="n"/>
      <c r="L3972" s="14" t="n"/>
      <c r="M3972" s="14" t="n"/>
      <c r="N3972" s="14" t="n"/>
      <c r="O3972" s="20">
        <f>IF(A3972="","",SUMPRODUCT((A3972&gt;=Setup!$C$19:$C$30)*(A3972&lt;=Setup!$D$19:$D$30)*Setup!$A$19:$A$30))</f>
        <v/>
      </c>
      <c r="P3972" s="34">
        <f>IF(A3972="","",IF(OR(F3972="Standard domestic 15% (Box 7)",F3972="Import - VAT paid at customs (Box 8)",F3972="Import - Reverse charge (Box 9)"),ROUND(H3972*Setup!$B$9,2),0))</f>
        <v/>
      </c>
      <c r="Q3972" s="34">
        <f>IF(A3972="","",I3972-P3972)</f>
        <v/>
      </c>
      <c r="R3972" s="34">
        <f>IF(A3972="","",IF(L3972="Yes",I3972,0))</f>
        <v/>
      </c>
      <c r="S3972" s="34">
        <f>IF(A3972="","",IF(AND(L3972="Yes",K3972="Yes",NOT(ISNUMBER(SEARCH("blocked",G3972))),OR(F3972="Standard domestic 15% (Box 7)",F3972="Import - VAT paid at customs (Box 8)",F3972="Import - Reverse charge (Box 9)"),OR(F3972&lt;&gt;"Standard domestic 15% (Box 7)",AND(LEN(D3972)=15,LEFT(D3972,1)="3",RIGHT(D3972,1)="3",ISNUMBER(--D3972)))),I3972,0))</f>
        <v/>
      </c>
      <c r="T3972" s="34">
        <f>IF(A3972="","",R3972-S3972)</f>
        <v/>
      </c>
      <c r="U3972" s="23">
        <f>IF(A3972="","",IF(O3972=0,"Outside audit periods; ","")&amp;IF(F3972="","No VAT category; ","")&amp;IF(ABS(Q3972)&gt;Setup!$B$10,"VAT ≠ 15% × net; ","")&amp;IF(AND(F3972="Standard domestic 15% (Box 7)",NOT(AND(LEN(D3972)=15,LEFT(D3972,1)="3",RIGHT(D3972,1)="3",ISNUMBER(--D3972)))),"Invalid/missing supplier VAT no; ","")&amp;IF(AND(L3972="Yes",K3972&lt;&gt;"Yes"),"VAT claimed without valid tax invoice; ","")&amp;IF(AND(L3972="Yes",ISNUMBER(SEARCH("blocked",G3972))),"Blocked input VAT claimed; ","")&amp;IF(AND(F3972="Import - VAT paid at customs (Box 8)",M3972=""),"Customs declaration no missing; ","")&amp;IF(AND(F3972="Import - Reverse charge (Box 9)",E3972="Saudi Arabia"),"RCM used for a local supplier; ","")&amp;IF(AND(L3972="Yes",NOT(OR(F3972="Standard domestic 15% (Box 7)",F3972="Import - VAT paid at customs (Box 8)",F3972="Import - Reverse charge (Box 9)"))),"VAT claimed on non-taxable category; ",""))</f>
        <v/>
      </c>
    </row>
    <row r="3973">
      <c r="A3973" s="17" t="n"/>
      <c r="B3973" s="14" t="n"/>
      <c r="C3973" s="14" t="n"/>
      <c r="D3973" s="16" t="n"/>
      <c r="E3973" s="14" t="n"/>
      <c r="F3973" s="14" t="n"/>
      <c r="G3973" s="14" t="n"/>
      <c r="H3973" s="19" t="n"/>
      <c r="I3973" s="19" t="n"/>
      <c r="J3973" s="34">
        <f>IF(A3973="","",H3973+I3973)</f>
        <v/>
      </c>
      <c r="K3973" s="14" t="n"/>
      <c r="L3973" s="14" t="n"/>
      <c r="M3973" s="14" t="n"/>
      <c r="N3973" s="14" t="n"/>
      <c r="O3973" s="20">
        <f>IF(A3973="","",SUMPRODUCT((A3973&gt;=Setup!$C$19:$C$30)*(A3973&lt;=Setup!$D$19:$D$30)*Setup!$A$19:$A$30))</f>
        <v/>
      </c>
      <c r="P3973" s="34">
        <f>IF(A3973="","",IF(OR(F3973="Standard domestic 15% (Box 7)",F3973="Import - VAT paid at customs (Box 8)",F3973="Import - Reverse charge (Box 9)"),ROUND(H3973*Setup!$B$9,2),0))</f>
        <v/>
      </c>
      <c r="Q3973" s="34">
        <f>IF(A3973="","",I3973-P3973)</f>
        <v/>
      </c>
      <c r="R3973" s="34">
        <f>IF(A3973="","",IF(L3973="Yes",I3973,0))</f>
        <v/>
      </c>
      <c r="S3973" s="34">
        <f>IF(A3973="","",IF(AND(L3973="Yes",K3973="Yes",NOT(ISNUMBER(SEARCH("blocked",G3973))),OR(F3973="Standard domestic 15% (Box 7)",F3973="Import - VAT paid at customs (Box 8)",F3973="Import - Reverse charge (Box 9)"),OR(F3973&lt;&gt;"Standard domestic 15% (Box 7)",AND(LEN(D3973)=15,LEFT(D3973,1)="3",RIGHT(D3973,1)="3",ISNUMBER(--D3973)))),I3973,0))</f>
        <v/>
      </c>
      <c r="T3973" s="34">
        <f>IF(A3973="","",R3973-S3973)</f>
        <v/>
      </c>
      <c r="U3973" s="23">
        <f>IF(A3973="","",IF(O3973=0,"Outside audit periods; ","")&amp;IF(F3973="","No VAT category; ","")&amp;IF(ABS(Q3973)&gt;Setup!$B$10,"VAT ≠ 15% × net; ","")&amp;IF(AND(F3973="Standard domestic 15% (Box 7)",NOT(AND(LEN(D3973)=15,LEFT(D3973,1)="3",RIGHT(D3973,1)="3",ISNUMBER(--D3973)))),"Invalid/missing supplier VAT no; ","")&amp;IF(AND(L3973="Yes",K3973&lt;&gt;"Yes"),"VAT claimed without valid tax invoice; ","")&amp;IF(AND(L3973="Yes",ISNUMBER(SEARCH("blocked",G3973))),"Blocked input VAT claimed; ","")&amp;IF(AND(F3973="Import - VAT paid at customs (Box 8)",M3973=""),"Customs declaration no missing; ","")&amp;IF(AND(F3973="Import - Reverse charge (Box 9)",E3973="Saudi Arabia"),"RCM used for a local supplier; ","")&amp;IF(AND(L3973="Yes",NOT(OR(F3973="Standard domestic 15% (Box 7)",F3973="Import - VAT paid at customs (Box 8)",F3973="Import - Reverse charge (Box 9)"))),"VAT claimed on non-taxable category; ",""))</f>
        <v/>
      </c>
    </row>
    <row r="3974">
      <c r="A3974" s="17" t="n"/>
      <c r="B3974" s="14" t="n"/>
      <c r="C3974" s="14" t="n"/>
      <c r="D3974" s="16" t="n"/>
      <c r="E3974" s="14" t="n"/>
      <c r="F3974" s="14" t="n"/>
      <c r="G3974" s="14" t="n"/>
      <c r="H3974" s="19" t="n"/>
      <c r="I3974" s="19" t="n"/>
      <c r="J3974" s="34">
        <f>IF(A3974="","",H3974+I3974)</f>
        <v/>
      </c>
      <c r="K3974" s="14" t="n"/>
      <c r="L3974" s="14" t="n"/>
      <c r="M3974" s="14" t="n"/>
      <c r="N3974" s="14" t="n"/>
      <c r="O3974" s="20">
        <f>IF(A3974="","",SUMPRODUCT((A3974&gt;=Setup!$C$19:$C$30)*(A3974&lt;=Setup!$D$19:$D$30)*Setup!$A$19:$A$30))</f>
        <v/>
      </c>
      <c r="P3974" s="34">
        <f>IF(A3974="","",IF(OR(F3974="Standard domestic 15% (Box 7)",F3974="Import - VAT paid at customs (Box 8)",F3974="Import - Reverse charge (Box 9)"),ROUND(H3974*Setup!$B$9,2),0))</f>
        <v/>
      </c>
      <c r="Q3974" s="34">
        <f>IF(A3974="","",I3974-P3974)</f>
        <v/>
      </c>
      <c r="R3974" s="34">
        <f>IF(A3974="","",IF(L3974="Yes",I3974,0))</f>
        <v/>
      </c>
      <c r="S3974" s="34">
        <f>IF(A3974="","",IF(AND(L3974="Yes",K3974="Yes",NOT(ISNUMBER(SEARCH("blocked",G3974))),OR(F3974="Standard domestic 15% (Box 7)",F3974="Import - VAT paid at customs (Box 8)",F3974="Import - Reverse charge (Box 9)"),OR(F3974&lt;&gt;"Standard domestic 15% (Box 7)",AND(LEN(D3974)=15,LEFT(D3974,1)="3",RIGHT(D3974,1)="3",ISNUMBER(--D3974)))),I3974,0))</f>
        <v/>
      </c>
      <c r="T3974" s="34">
        <f>IF(A3974="","",R3974-S3974)</f>
        <v/>
      </c>
      <c r="U3974" s="23">
        <f>IF(A3974="","",IF(O3974=0,"Outside audit periods; ","")&amp;IF(F3974="","No VAT category; ","")&amp;IF(ABS(Q3974)&gt;Setup!$B$10,"VAT ≠ 15% × net; ","")&amp;IF(AND(F3974="Standard domestic 15% (Box 7)",NOT(AND(LEN(D3974)=15,LEFT(D3974,1)="3",RIGHT(D3974,1)="3",ISNUMBER(--D3974)))),"Invalid/missing supplier VAT no; ","")&amp;IF(AND(L3974="Yes",K3974&lt;&gt;"Yes"),"VAT claimed without valid tax invoice; ","")&amp;IF(AND(L3974="Yes",ISNUMBER(SEARCH("blocked",G3974))),"Blocked input VAT claimed; ","")&amp;IF(AND(F3974="Import - VAT paid at customs (Box 8)",M3974=""),"Customs declaration no missing; ","")&amp;IF(AND(F3974="Import - Reverse charge (Box 9)",E3974="Saudi Arabia"),"RCM used for a local supplier; ","")&amp;IF(AND(L3974="Yes",NOT(OR(F3974="Standard domestic 15% (Box 7)",F3974="Import - VAT paid at customs (Box 8)",F3974="Import - Reverse charge (Box 9)"))),"VAT claimed on non-taxable category; ",""))</f>
        <v/>
      </c>
    </row>
    <row r="3975">
      <c r="A3975" s="17" t="n"/>
      <c r="B3975" s="14" t="n"/>
      <c r="C3975" s="14" t="n"/>
      <c r="D3975" s="16" t="n"/>
      <c r="E3975" s="14" t="n"/>
      <c r="F3975" s="14" t="n"/>
      <c r="G3975" s="14" t="n"/>
      <c r="H3975" s="19" t="n"/>
      <c r="I3975" s="19" t="n"/>
      <c r="J3975" s="34">
        <f>IF(A3975="","",H3975+I3975)</f>
        <v/>
      </c>
      <c r="K3975" s="14" t="n"/>
      <c r="L3975" s="14" t="n"/>
      <c r="M3975" s="14" t="n"/>
      <c r="N3975" s="14" t="n"/>
      <c r="O3975" s="20">
        <f>IF(A3975="","",SUMPRODUCT((A3975&gt;=Setup!$C$19:$C$30)*(A3975&lt;=Setup!$D$19:$D$30)*Setup!$A$19:$A$30))</f>
        <v/>
      </c>
      <c r="P3975" s="34">
        <f>IF(A3975="","",IF(OR(F3975="Standard domestic 15% (Box 7)",F3975="Import - VAT paid at customs (Box 8)",F3975="Import - Reverse charge (Box 9)"),ROUND(H3975*Setup!$B$9,2),0))</f>
        <v/>
      </c>
      <c r="Q3975" s="34">
        <f>IF(A3975="","",I3975-P3975)</f>
        <v/>
      </c>
      <c r="R3975" s="34">
        <f>IF(A3975="","",IF(L3975="Yes",I3975,0))</f>
        <v/>
      </c>
      <c r="S3975" s="34">
        <f>IF(A3975="","",IF(AND(L3975="Yes",K3975="Yes",NOT(ISNUMBER(SEARCH("blocked",G3975))),OR(F3975="Standard domestic 15% (Box 7)",F3975="Import - VAT paid at customs (Box 8)",F3975="Import - Reverse charge (Box 9)"),OR(F3975&lt;&gt;"Standard domestic 15% (Box 7)",AND(LEN(D3975)=15,LEFT(D3975,1)="3",RIGHT(D3975,1)="3",ISNUMBER(--D3975)))),I3975,0))</f>
        <v/>
      </c>
      <c r="T3975" s="34">
        <f>IF(A3975="","",R3975-S3975)</f>
        <v/>
      </c>
      <c r="U3975" s="23">
        <f>IF(A3975="","",IF(O3975=0,"Outside audit periods; ","")&amp;IF(F3975="","No VAT category; ","")&amp;IF(ABS(Q3975)&gt;Setup!$B$10,"VAT ≠ 15% × net; ","")&amp;IF(AND(F3975="Standard domestic 15% (Box 7)",NOT(AND(LEN(D3975)=15,LEFT(D3975,1)="3",RIGHT(D3975,1)="3",ISNUMBER(--D3975)))),"Invalid/missing supplier VAT no; ","")&amp;IF(AND(L3975="Yes",K3975&lt;&gt;"Yes"),"VAT claimed without valid tax invoice; ","")&amp;IF(AND(L3975="Yes",ISNUMBER(SEARCH("blocked",G3975))),"Blocked input VAT claimed; ","")&amp;IF(AND(F3975="Import - VAT paid at customs (Box 8)",M3975=""),"Customs declaration no missing; ","")&amp;IF(AND(F3975="Import - Reverse charge (Box 9)",E3975="Saudi Arabia"),"RCM used for a local supplier; ","")&amp;IF(AND(L3975="Yes",NOT(OR(F3975="Standard domestic 15% (Box 7)",F3975="Import - VAT paid at customs (Box 8)",F3975="Import - Reverse charge (Box 9)"))),"VAT claimed on non-taxable category; ",""))</f>
        <v/>
      </c>
    </row>
    <row r="3976">
      <c r="A3976" s="17" t="n"/>
      <c r="B3976" s="14" t="n"/>
      <c r="C3976" s="14" t="n"/>
      <c r="D3976" s="16" t="n"/>
      <c r="E3976" s="14" t="n"/>
      <c r="F3976" s="14" t="n"/>
      <c r="G3976" s="14" t="n"/>
      <c r="H3976" s="19" t="n"/>
      <c r="I3976" s="19" t="n"/>
      <c r="J3976" s="34">
        <f>IF(A3976="","",H3976+I3976)</f>
        <v/>
      </c>
      <c r="K3976" s="14" t="n"/>
      <c r="L3976" s="14" t="n"/>
      <c r="M3976" s="14" t="n"/>
      <c r="N3976" s="14" t="n"/>
      <c r="O3976" s="20">
        <f>IF(A3976="","",SUMPRODUCT((A3976&gt;=Setup!$C$19:$C$30)*(A3976&lt;=Setup!$D$19:$D$30)*Setup!$A$19:$A$30))</f>
        <v/>
      </c>
      <c r="P3976" s="34">
        <f>IF(A3976="","",IF(OR(F3976="Standard domestic 15% (Box 7)",F3976="Import - VAT paid at customs (Box 8)",F3976="Import - Reverse charge (Box 9)"),ROUND(H3976*Setup!$B$9,2),0))</f>
        <v/>
      </c>
      <c r="Q3976" s="34">
        <f>IF(A3976="","",I3976-P3976)</f>
        <v/>
      </c>
      <c r="R3976" s="34">
        <f>IF(A3976="","",IF(L3976="Yes",I3976,0))</f>
        <v/>
      </c>
      <c r="S3976" s="34">
        <f>IF(A3976="","",IF(AND(L3976="Yes",K3976="Yes",NOT(ISNUMBER(SEARCH("blocked",G3976))),OR(F3976="Standard domestic 15% (Box 7)",F3976="Import - VAT paid at customs (Box 8)",F3976="Import - Reverse charge (Box 9)"),OR(F3976&lt;&gt;"Standard domestic 15% (Box 7)",AND(LEN(D3976)=15,LEFT(D3976,1)="3",RIGHT(D3976,1)="3",ISNUMBER(--D3976)))),I3976,0))</f>
        <v/>
      </c>
      <c r="T3976" s="34">
        <f>IF(A3976="","",R3976-S3976)</f>
        <v/>
      </c>
      <c r="U3976" s="23">
        <f>IF(A3976="","",IF(O3976=0,"Outside audit periods; ","")&amp;IF(F3976="","No VAT category; ","")&amp;IF(ABS(Q3976)&gt;Setup!$B$10,"VAT ≠ 15% × net; ","")&amp;IF(AND(F3976="Standard domestic 15% (Box 7)",NOT(AND(LEN(D3976)=15,LEFT(D3976,1)="3",RIGHT(D3976,1)="3",ISNUMBER(--D3976)))),"Invalid/missing supplier VAT no; ","")&amp;IF(AND(L3976="Yes",K3976&lt;&gt;"Yes"),"VAT claimed without valid tax invoice; ","")&amp;IF(AND(L3976="Yes",ISNUMBER(SEARCH("blocked",G3976))),"Blocked input VAT claimed; ","")&amp;IF(AND(F3976="Import - VAT paid at customs (Box 8)",M3976=""),"Customs declaration no missing; ","")&amp;IF(AND(F3976="Import - Reverse charge (Box 9)",E3976="Saudi Arabia"),"RCM used for a local supplier; ","")&amp;IF(AND(L3976="Yes",NOT(OR(F3976="Standard domestic 15% (Box 7)",F3976="Import - VAT paid at customs (Box 8)",F3976="Import - Reverse charge (Box 9)"))),"VAT claimed on non-taxable category; ",""))</f>
        <v/>
      </c>
    </row>
    <row r="3977">
      <c r="A3977" s="17" t="n"/>
      <c r="B3977" s="14" t="n"/>
      <c r="C3977" s="14" t="n"/>
      <c r="D3977" s="16" t="n"/>
      <c r="E3977" s="14" t="n"/>
      <c r="F3977" s="14" t="n"/>
      <c r="G3977" s="14" t="n"/>
      <c r="H3977" s="19" t="n"/>
      <c r="I3977" s="19" t="n"/>
      <c r="J3977" s="34">
        <f>IF(A3977="","",H3977+I3977)</f>
        <v/>
      </c>
      <c r="K3977" s="14" t="n"/>
      <c r="L3977" s="14" t="n"/>
      <c r="M3977" s="14" t="n"/>
      <c r="N3977" s="14" t="n"/>
      <c r="O3977" s="20">
        <f>IF(A3977="","",SUMPRODUCT((A3977&gt;=Setup!$C$19:$C$30)*(A3977&lt;=Setup!$D$19:$D$30)*Setup!$A$19:$A$30))</f>
        <v/>
      </c>
      <c r="P3977" s="34">
        <f>IF(A3977="","",IF(OR(F3977="Standard domestic 15% (Box 7)",F3977="Import - VAT paid at customs (Box 8)",F3977="Import - Reverse charge (Box 9)"),ROUND(H3977*Setup!$B$9,2),0))</f>
        <v/>
      </c>
      <c r="Q3977" s="34">
        <f>IF(A3977="","",I3977-P3977)</f>
        <v/>
      </c>
      <c r="R3977" s="34">
        <f>IF(A3977="","",IF(L3977="Yes",I3977,0))</f>
        <v/>
      </c>
      <c r="S3977" s="34">
        <f>IF(A3977="","",IF(AND(L3977="Yes",K3977="Yes",NOT(ISNUMBER(SEARCH("blocked",G3977))),OR(F3977="Standard domestic 15% (Box 7)",F3977="Import - VAT paid at customs (Box 8)",F3977="Import - Reverse charge (Box 9)"),OR(F3977&lt;&gt;"Standard domestic 15% (Box 7)",AND(LEN(D3977)=15,LEFT(D3977,1)="3",RIGHT(D3977,1)="3",ISNUMBER(--D3977)))),I3977,0))</f>
        <v/>
      </c>
      <c r="T3977" s="34">
        <f>IF(A3977="","",R3977-S3977)</f>
        <v/>
      </c>
      <c r="U3977" s="23">
        <f>IF(A3977="","",IF(O3977=0,"Outside audit periods; ","")&amp;IF(F3977="","No VAT category; ","")&amp;IF(ABS(Q3977)&gt;Setup!$B$10,"VAT ≠ 15% × net; ","")&amp;IF(AND(F3977="Standard domestic 15% (Box 7)",NOT(AND(LEN(D3977)=15,LEFT(D3977,1)="3",RIGHT(D3977,1)="3",ISNUMBER(--D3977)))),"Invalid/missing supplier VAT no; ","")&amp;IF(AND(L3977="Yes",K3977&lt;&gt;"Yes"),"VAT claimed without valid tax invoice; ","")&amp;IF(AND(L3977="Yes",ISNUMBER(SEARCH("blocked",G3977))),"Blocked input VAT claimed; ","")&amp;IF(AND(F3977="Import - VAT paid at customs (Box 8)",M3977=""),"Customs declaration no missing; ","")&amp;IF(AND(F3977="Import - Reverse charge (Box 9)",E3977="Saudi Arabia"),"RCM used for a local supplier; ","")&amp;IF(AND(L3977="Yes",NOT(OR(F3977="Standard domestic 15% (Box 7)",F3977="Import - VAT paid at customs (Box 8)",F3977="Import - Reverse charge (Box 9)"))),"VAT claimed on non-taxable category; ",""))</f>
        <v/>
      </c>
    </row>
    <row r="3978">
      <c r="A3978" s="17" t="n"/>
      <c r="B3978" s="14" t="n"/>
      <c r="C3978" s="14" t="n"/>
      <c r="D3978" s="16" t="n"/>
      <c r="E3978" s="14" t="n"/>
      <c r="F3978" s="14" t="n"/>
      <c r="G3978" s="14" t="n"/>
      <c r="H3978" s="19" t="n"/>
      <c r="I3978" s="19" t="n"/>
      <c r="J3978" s="34">
        <f>IF(A3978="","",H3978+I3978)</f>
        <v/>
      </c>
      <c r="K3978" s="14" t="n"/>
      <c r="L3978" s="14" t="n"/>
      <c r="M3978" s="14" t="n"/>
      <c r="N3978" s="14" t="n"/>
      <c r="O3978" s="20">
        <f>IF(A3978="","",SUMPRODUCT((A3978&gt;=Setup!$C$19:$C$30)*(A3978&lt;=Setup!$D$19:$D$30)*Setup!$A$19:$A$30))</f>
        <v/>
      </c>
      <c r="P3978" s="34">
        <f>IF(A3978="","",IF(OR(F3978="Standard domestic 15% (Box 7)",F3978="Import - VAT paid at customs (Box 8)",F3978="Import - Reverse charge (Box 9)"),ROUND(H3978*Setup!$B$9,2),0))</f>
        <v/>
      </c>
      <c r="Q3978" s="34">
        <f>IF(A3978="","",I3978-P3978)</f>
        <v/>
      </c>
      <c r="R3978" s="34">
        <f>IF(A3978="","",IF(L3978="Yes",I3978,0))</f>
        <v/>
      </c>
      <c r="S3978" s="34">
        <f>IF(A3978="","",IF(AND(L3978="Yes",K3978="Yes",NOT(ISNUMBER(SEARCH("blocked",G3978))),OR(F3978="Standard domestic 15% (Box 7)",F3978="Import - VAT paid at customs (Box 8)",F3978="Import - Reverse charge (Box 9)"),OR(F3978&lt;&gt;"Standard domestic 15% (Box 7)",AND(LEN(D3978)=15,LEFT(D3978,1)="3",RIGHT(D3978,1)="3",ISNUMBER(--D3978)))),I3978,0))</f>
        <v/>
      </c>
      <c r="T3978" s="34">
        <f>IF(A3978="","",R3978-S3978)</f>
        <v/>
      </c>
      <c r="U3978" s="23">
        <f>IF(A3978="","",IF(O3978=0,"Outside audit periods; ","")&amp;IF(F3978="","No VAT category; ","")&amp;IF(ABS(Q3978)&gt;Setup!$B$10,"VAT ≠ 15% × net; ","")&amp;IF(AND(F3978="Standard domestic 15% (Box 7)",NOT(AND(LEN(D3978)=15,LEFT(D3978,1)="3",RIGHT(D3978,1)="3",ISNUMBER(--D3978)))),"Invalid/missing supplier VAT no; ","")&amp;IF(AND(L3978="Yes",K3978&lt;&gt;"Yes"),"VAT claimed without valid tax invoice; ","")&amp;IF(AND(L3978="Yes",ISNUMBER(SEARCH("blocked",G3978))),"Blocked input VAT claimed; ","")&amp;IF(AND(F3978="Import - VAT paid at customs (Box 8)",M3978=""),"Customs declaration no missing; ","")&amp;IF(AND(F3978="Import - Reverse charge (Box 9)",E3978="Saudi Arabia"),"RCM used for a local supplier; ","")&amp;IF(AND(L3978="Yes",NOT(OR(F3978="Standard domestic 15% (Box 7)",F3978="Import - VAT paid at customs (Box 8)",F3978="Import - Reverse charge (Box 9)"))),"VAT claimed on non-taxable category; ",""))</f>
        <v/>
      </c>
    </row>
    <row r="3979">
      <c r="A3979" s="17" t="n"/>
      <c r="B3979" s="14" t="n"/>
      <c r="C3979" s="14" t="n"/>
      <c r="D3979" s="16" t="n"/>
      <c r="E3979" s="14" t="n"/>
      <c r="F3979" s="14" t="n"/>
      <c r="G3979" s="14" t="n"/>
      <c r="H3979" s="19" t="n"/>
      <c r="I3979" s="19" t="n"/>
      <c r="J3979" s="34">
        <f>IF(A3979="","",H3979+I3979)</f>
        <v/>
      </c>
      <c r="K3979" s="14" t="n"/>
      <c r="L3979" s="14" t="n"/>
      <c r="M3979" s="14" t="n"/>
      <c r="N3979" s="14" t="n"/>
      <c r="O3979" s="20">
        <f>IF(A3979="","",SUMPRODUCT((A3979&gt;=Setup!$C$19:$C$30)*(A3979&lt;=Setup!$D$19:$D$30)*Setup!$A$19:$A$30))</f>
        <v/>
      </c>
      <c r="P3979" s="34">
        <f>IF(A3979="","",IF(OR(F3979="Standard domestic 15% (Box 7)",F3979="Import - VAT paid at customs (Box 8)",F3979="Import - Reverse charge (Box 9)"),ROUND(H3979*Setup!$B$9,2),0))</f>
        <v/>
      </c>
      <c r="Q3979" s="34">
        <f>IF(A3979="","",I3979-P3979)</f>
        <v/>
      </c>
      <c r="R3979" s="34">
        <f>IF(A3979="","",IF(L3979="Yes",I3979,0))</f>
        <v/>
      </c>
      <c r="S3979" s="34">
        <f>IF(A3979="","",IF(AND(L3979="Yes",K3979="Yes",NOT(ISNUMBER(SEARCH("blocked",G3979))),OR(F3979="Standard domestic 15% (Box 7)",F3979="Import - VAT paid at customs (Box 8)",F3979="Import - Reverse charge (Box 9)"),OR(F3979&lt;&gt;"Standard domestic 15% (Box 7)",AND(LEN(D3979)=15,LEFT(D3979,1)="3",RIGHT(D3979,1)="3",ISNUMBER(--D3979)))),I3979,0))</f>
        <v/>
      </c>
      <c r="T3979" s="34">
        <f>IF(A3979="","",R3979-S3979)</f>
        <v/>
      </c>
      <c r="U3979" s="23">
        <f>IF(A3979="","",IF(O3979=0,"Outside audit periods; ","")&amp;IF(F3979="","No VAT category; ","")&amp;IF(ABS(Q3979)&gt;Setup!$B$10,"VAT ≠ 15% × net; ","")&amp;IF(AND(F3979="Standard domestic 15% (Box 7)",NOT(AND(LEN(D3979)=15,LEFT(D3979,1)="3",RIGHT(D3979,1)="3",ISNUMBER(--D3979)))),"Invalid/missing supplier VAT no; ","")&amp;IF(AND(L3979="Yes",K3979&lt;&gt;"Yes"),"VAT claimed without valid tax invoice; ","")&amp;IF(AND(L3979="Yes",ISNUMBER(SEARCH("blocked",G3979))),"Blocked input VAT claimed; ","")&amp;IF(AND(F3979="Import - VAT paid at customs (Box 8)",M3979=""),"Customs declaration no missing; ","")&amp;IF(AND(F3979="Import - Reverse charge (Box 9)",E3979="Saudi Arabia"),"RCM used for a local supplier; ","")&amp;IF(AND(L3979="Yes",NOT(OR(F3979="Standard domestic 15% (Box 7)",F3979="Import - VAT paid at customs (Box 8)",F3979="Import - Reverse charge (Box 9)"))),"VAT claimed on non-taxable category; ",""))</f>
        <v/>
      </c>
    </row>
    <row r="3980">
      <c r="A3980" s="17" t="n"/>
      <c r="B3980" s="14" t="n"/>
      <c r="C3980" s="14" t="n"/>
      <c r="D3980" s="16" t="n"/>
      <c r="E3980" s="14" t="n"/>
      <c r="F3980" s="14" t="n"/>
      <c r="G3980" s="14" t="n"/>
      <c r="H3980" s="19" t="n"/>
      <c r="I3980" s="19" t="n"/>
      <c r="J3980" s="34">
        <f>IF(A3980="","",H3980+I3980)</f>
        <v/>
      </c>
      <c r="K3980" s="14" t="n"/>
      <c r="L3980" s="14" t="n"/>
      <c r="M3980" s="14" t="n"/>
      <c r="N3980" s="14" t="n"/>
      <c r="O3980" s="20">
        <f>IF(A3980="","",SUMPRODUCT((A3980&gt;=Setup!$C$19:$C$30)*(A3980&lt;=Setup!$D$19:$D$30)*Setup!$A$19:$A$30))</f>
        <v/>
      </c>
      <c r="P3980" s="34">
        <f>IF(A3980="","",IF(OR(F3980="Standard domestic 15% (Box 7)",F3980="Import - VAT paid at customs (Box 8)",F3980="Import - Reverse charge (Box 9)"),ROUND(H3980*Setup!$B$9,2),0))</f>
        <v/>
      </c>
      <c r="Q3980" s="34">
        <f>IF(A3980="","",I3980-P3980)</f>
        <v/>
      </c>
      <c r="R3980" s="34">
        <f>IF(A3980="","",IF(L3980="Yes",I3980,0))</f>
        <v/>
      </c>
      <c r="S3980" s="34">
        <f>IF(A3980="","",IF(AND(L3980="Yes",K3980="Yes",NOT(ISNUMBER(SEARCH("blocked",G3980))),OR(F3980="Standard domestic 15% (Box 7)",F3980="Import - VAT paid at customs (Box 8)",F3980="Import - Reverse charge (Box 9)"),OR(F3980&lt;&gt;"Standard domestic 15% (Box 7)",AND(LEN(D3980)=15,LEFT(D3980,1)="3",RIGHT(D3980,1)="3",ISNUMBER(--D3980)))),I3980,0))</f>
        <v/>
      </c>
      <c r="T3980" s="34">
        <f>IF(A3980="","",R3980-S3980)</f>
        <v/>
      </c>
      <c r="U3980" s="23">
        <f>IF(A3980="","",IF(O3980=0,"Outside audit periods; ","")&amp;IF(F3980="","No VAT category; ","")&amp;IF(ABS(Q3980)&gt;Setup!$B$10,"VAT ≠ 15% × net; ","")&amp;IF(AND(F3980="Standard domestic 15% (Box 7)",NOT(AND(LEN(D3980)=15,LEFT(D3980,1)="3",RIGHT(D3980,1)="3",ISNUMBER(--D3980)))),"Invalid/missing supplier VAT no; ","")&amp;IF(AND(L3980="Yes",K3980&lt;&gt;"Yes"),"VAT claimed without valid tax invoice; ","")&amp;IF(AND(L3980="Yes",ISNUMBER(SEARCH("blocked",G3980))),"Blocked input VAT claimed; ","")&amp;IF(AND(F3980="Import - VAT paid at customs (Box 8)",M3980=""),"Customs declaration no missing; ","")&amp;IF(AND(F3980="Import - Reverse charge (Box 9)",E3980="Saudi Arabia"),"RCM used for a local supplier; ","")&amp;IF(AND(L3980="Yes",NOT(OR(F3980="Standard domestic 15% (Box 7)",F3980="Import - VAT paid at customs (Box 8)",F3980="Import - Reverse charge (Box 9)"))),"VAT claimed on non-taxable category; ",""))</f>
        <v/>
      </c>
    </row>
    <row r="3981">
      <c r="A3981" s="17" t="n"/>
      <c r="B3981" s="14" t="n"/>
      <c r="C3981" s="14" t="n"/>
      <c r="D3981" s="16" t="n"/>
      <c r="E3981" s="14" t="n"/>
      <c r="F3981" s="14" t="n"/>
      <c r="G3981" s="14" t="n"/>
      <c r="H3981" s="19" t="n"/>
      <c r="I3981" s="19" t="n"/>
      <c r="J3981" s="34">
        <f>IF(A3981="","",H3981+I3981)</f>
        <v/>
      </c>
      <c r="K3981" s="14" t="n"/>
      <c r="L3981" s="14" t="n"/>
      <c r="M3981" s="14" t="n"/>
      <c r="N3981" s="14" t="n"/>
      <c r="O3981" s="20">
        <f>IF(A3981="","",SUMPRODUCT((A3981&gt;=Setup!$C$19:$C$30)*(A3981&lt;=Setup!$D$19:$D$30)*Setup!$A$19:$A$30))</f>
        <v/>
      </c>
      <c r="P3981" s="34">
        <f>IF(A3981="","",IF(OR(F3981="Standard domestic 15% (Box 7)",F3981="Import - VAT paid at customs (Box 8)",F3981="Import - Reverse charge (Box 9)"),ROUND(H3981*Setup!$B$9,2),0))</f>
        <v/>
      </c>
      <c r="Q3981" s="34">
        <f>IF(A3981="","",I3981-P3981)</f>
        <v/>
      </c>
      <c r="R3981" s="34">
        <f>IF(A3981="","",IF(L3981="Yes",I3981,0))</f>
        <v/>
      </c>
      <c r="S3981" s="34">
        <f>IF(A3981="","",IF(AND(L3981="Yes",K3981="Yes",NOT(ISNUMBER(SEARCH("blocked",G3981))),OR(F3981="Standard domestic 15% (Box 7)",F3981="Import - VAT paid at customs (Box 8)",F3981="Import - Reverse charge (Box 9)"),OR(F3981&lt;&gt;"Standard domestic 15% (Box 7)",AND(LEN(D3981)=15,LEFT(D3981,1)="3",RIGHT(D3981,1)="3",ISNUMBER(--D3981)))),I3981,0))</f>
        <v/>
      </c>
      <c r="T3981" s="34">
        <f>IF(A3981="","",R3981-S3981)</f>
        <v/>
      </c>
      <c r="U3981" s="23">
        <f>IF(A3981="","",IF(O3981=0,"Outside audit periods; ","")&amp;IF(F3981="","No VAT category; ","")&amp;IF(ABS(Q3981)&gt;Setup!$B$10,"VAT ≠ 15% × net; ","")&amp;IF(AND(F3981="Standard domestic 15% (Box 7)",NOT(AND(LEN(D3981)=15,LEFT(D3981,1)="3",RIGHT(D3981,1)="3",ISNUMBER(--D3981)))),"Invalid/missing supplier VAT no; ","")&amp;IF(AND(L3981="Yes",K3981&lt;&gt;"Yes"),"VAT claimed without valid tax invoice; ","")&amp;IF(AND(L3981="Yes",ISNUMBER(SEARCH("blocked",G3981))),"Blocked input VAT claimed; ","")&amp;IF(AND(F3981="Import - VAT paid at customs (Box 8)",M3981=""),"Customs declaration no missing; ","")&amp;IF(AND(F3981="Import - Reverse charge (Box 9)",E3981="Saudi Arabia"),"RCM used for a local supplier; ","")&amp;IF(AND(L3981="Yes",NOT(OR(F3981="Standard domestic 15% (Box 7)",F3981="Import - VAT paid at customs (Box 8)",F3981="Import - Reverse charge (Box 9)"))),"VAT claimed on non-taxable category; ",""))</f>
        <v/>
      </c>
    </row>
    <row r="3982">
      <c r="A3982" s="17" t="n"/>
      <c r="B3982" s="14" t="n"/>
      <c r="C3982" s="14" t="n"/>
      <c r="D3982" s="16" t="n"/>
      <c r="E3982" s="14" t="n"/>
      <c r="F3982" s="14" t="n"/>
      <c r="G3982" s="14" t="n"/>
      <c r="H3982" s="19" t="n"/>
      <c r="I3982" s="19" t="n"/>
      <c r="J3982" s="34">
        <f>IF(A3982="","",H3982+I3982)</f>
        <v/>
      </c>
      <c r="K3982" s="14" t="n"/>
      <c r="L3982" s="14" t="n"/>
      <c r="M3982" s="14" t="n"/>
      <c r="N3982" s="14" t="n"/>
      <c r="O3982" s="20">
        <f>IF(A3982="","",SUMPRODUCT((A3982&gt;=Setup!$C$19:$C$30)*(A3982&lt;=Setup!$D$19:$D$30)*Setup!$A$19:$A$30))</f>
        <v/>
      </c>
      <c r="P3982" s="34">
        <f>IF(A3982="","",IF(OR(F3982="Standard domestic 15% (Box 7)",F3982="Import - VAT paid at customs (Box 8)",F3982="Import - Reverse charge (Box 9)"),ROUND(H3982*Setup!$B$9,2),0))</f>
        <v/>
      </c>
      <c r="Q3982" s="34">
        <f>IF(A3982="","",I3982-P3982)</f>
        <v/>
      </c>
      <c r="R3982" s="34">
        <f>IF(A3982="","",IF(L3982="Yes",I3982,0))</f>
        <v/>
      </c>
      <c r="S3982" s="34">
        <f>IF(A3982="","",IF(AND(L3982="Yes",K3982="Yes",NOT(ISNUMBER(SEARCH("blocked",G3982))),OR(F3982="Standard domestic 15% (Box 7)",F3982="Import - VAT paid at customs (Box 8)",F3982="Import - Reverse charge (Box 9)"),OR(F3982&lt;&gt;"Standard domestic 15% (Box 7)",AND(LEN(D3982)=15,LEFT(D3982,1)="3",RIGHT(D3982,1)="3",ISNUMBER(--D3982)))),I3982,0))</f>
        <v/>
      </c>
      <c r="T3982" s="34">
        <f>IF(A3982="","",R3982-S3982)</f>
        <v/>
      </c>
      <c r="U3982" s="23">
        <f>IF(A3982="","",IF(O3982=0,"Outside audit periods; ","")&amp;IF(F3982="","No VAT category; ","")&amp;IF(ABS(Q3982)&gt;Setup!$B$10,"VAT ≠ 15% × net; ","")&amp;IF(AND(F3982="Standard domestic 15% (Box 7)",NOT(AND(LEN(D3982)=15,LEFT(D3982,1)="3",RIGHT(D3982,1)="3",ISNUMBER(--D3982)))),"Invalid/missing supplier VAT no; ","")&amp;IF(AND(L3982="Yes",K3982&lt;&gt;"Yes"),"VAT claimed without valid tax invoice; ","")&amp;IF(AND(L3982="Yes",ISNUMBER(SEARCH("blocked",G3982))),"Blocked input VAT claimed; ","")&amp;IF(AND(F3982="Import - VAT paid at customs (Box 8)",M3982=""),"Customs declaration no missing; ","")&amp;IF(AND(F3982="Import - Reverse charge (Box 9)",E3982="Saudi Arabia"),"RCM used for a local supplier; ","")&amp;IF(AND(L3982="Yes",NOT(OR(F3982="Standard domestic 15% (Box 7)",F3982="Import - VAT paid at customs (Box 8)",F3982="Import - Reverse charge (Box 9)"))),"VAT claimed on non-taxable category; ",""))</f>
        <v/>
      </c>
    </row>
    <row r="3983">
      <c r="A3983" s="17" t="n"/>
      <c r="B3983" s="14" t="n"/>
      <c r="C3983" s="14" t="n"/>
      <c r="D3983" s="16" t="n"/>
      <c r="E3983" s="14" t="n"/>
      <c r="F3983" s="14" t="n"/>
      <c r="G3983" s="14" t="n"/>
      <c r="H3983" s="19" t="n"/>
      <c r="I3983" s="19" t="n"/>
      <c r="J3983" s="34">
        <f>IF(A3983="","",H3983+I3983)</f>
        <v/>
      </c>
      <c r="K3983" s="14" t="n"/>
      <c r="L3983" s="14" t="n"/>
      <c r="M3983" s="14" t="n"/>
      <c r="N3983" s="14" t="n"/>
      <c r="O3983" s="20">
        <f>IF(A3983="","",SUMPRODUCT((A3983&gt;=Setup!$C$19:$C$30)*(A3983&lt;=Setup!$D$19:$D$30)*Setup!$A$19:$A$30))</f>
        <v/>
      </c>
      <c r="P3983" s="34">
        <f>IF(A3983="","",IF(OR(F3983="Standard domestic 15% (Box 7)",F3983="Import - VAT paid at customs (Box 8)",F3983="Import - Reverse charge (Box 9)"),ROUND(H3983*Setup!$B$9,2),0))</f>
        <v/>
      </c>
      <c r="Q3983" s="34">
        <f>IF(A3983="","",I3983-P3983)</f>
        <v/>
      </c>
      <c r="R3983" s="34">
        <f>IF(A3983="","",IF(L3983="Yes",I3983,0))</f>
        <v/>
      </c>
      <c r="S3983" s="34">
        <f>IF(A3983="","",IF(AND(L3983="Yes",K3983="Yes",NOT(ISNUMBER(SEARCH("blocked",G3983))),OR(F3983="Standard domestic 15% (Box 7)",F3983="Import - VAT paid at customs (Box 8)",F3983="Import - Reverse charge (Box 9)"),OR(F3983&lt;&gt;"Standard domestic 15% (Box 7)",AND(LEN(D3983)=15,LEFT(D3983,1)="3",RIGHT(D3983,1)="3",ISNUMBER(--D3983)))),I3983,0))</f>
        <v/>
      </c>
      <c r="T3983" s="34">
        <f>IF(A3983="","",R3983-S3983)</f>
        <v/>
      </c>
      <c r="U3983" s="23">
        <f>IF(A3983="","",IF(O3983=0,"Outside audit periods; ","")&amp;IF(F3983="","No VAT category; ","")&amp;IF(ABS(Q3983)&gt;Setup!$B$10,"VAT ≠ 15% × net; ","")&amp;IF(AND(F3983="Standard domestic 15% (Box 7)",NOT(AND(LEN(D3983)=15,LEFT(D3983,1)="3",RIGHT(D3983,1)="3",ISNUMBER(--D3983)))),"Invalid/missing supplier VAT no; ","")&amp;IF(AND(L3983="Yes",K3983&lt;&gt;"Yes"),"VAT claimed without valid tax invoice; ","")&amp;IF(AND(L3983="Yes",ISNUMBER(SEARCH("blocked",G3983))),"Blocked input VAT claimed; ","")&amp;IF(AND(F3983="Import - VAT paid at customs (Box 8)",M3983=""),"Customs declaration no missing; ","")&amp;IF(AND(F3983="Import - Reverse charge (Box 9)",E3983="Saudi Arabia"),"RCM used for a local supplier; ","")&amp;IF(AND(L3983="Yes",NOT(OR(F3983="Standard domestic 15% (Box 7)",F3983="Import - VAT paid at customs (Box 8)",F3983="Import - Reverse charge (Box 9)"))),"VAT claimed on non-taxable category; ",""))</f>
        <v/>
      </c>
    </row>
    <row r="3984">
      <c r="A3984" s="17" t="n"/>
      <c r="B3984" s="14" t="n"/>
      <c r="C3984" s="14" t="n"/>
      <c r="D3984" s="16" t="n"/>
      <c r="E3984" s="14" t="n"/>
      <c r="F3984" s="14" t="n"/>
      <c r="G3984" s="14" t="n"/>
      <c r="H3984" s="19" t="n"/>
      <c r="I3984" s="19" t="n"/>
      <c r="J3984" s="34">
        <f>IF(A3984="","",H3984+I3984)</f>
        <v/>
      </c>
      <c r="K3984" s="14" t="n"/>
      <c r="L3984" s="14" t="n"/>
      <c r="M3984" s="14" t="n"/>
      <c r="N3984" s="14" t="n"/>
      <c r="O3984" s="20">
        <f>IF(A3984="","",SUMPRODUCT((A3984&gt;=Setup!$C$19:$C$30)*(A3984&lt;=Setup!$D$19:$D$30)*Setup!$A$19:$A$30))</f>
        <v/>
      </c>
      <c r="P3984" s="34">
        <f>IF(A3984="","",IF(OR(F3984="Standard domestic 15% (Box 7)",F3984="Import - VAT paid at customs (Box 8)",F3984="Import - Reverse charge (Box 9)"),ROUND(H3984*Setup!$B$9,2),0))</f>
        <v/>
      </c>
      <c r="Q3984" s="34">
        <f>IF(A3984="","",I3984-P3984)</f>
        <v/>
      </c>
      <c r="R3984" s="34">
        <f>IF(A3984="","",IF(L3984="Yes",I3984,0))</f>
        <v/>
      </c>
      <c r="S3984" s="34">
        <f>IF(A3984="","",IF(AND(L3984="Yes",K3984="Yes",NOT(ISNUMBER(SEARCH("blocked",G3984))),OR(F3984="Standard domestic 15% (Box 7)",F3984="Import - VAT paid at customs (Box 8)",F3984="Import - Reverse charge (Box 9)"),OR(F3984&lt;&gt;"Standard domestic 15% (Box 7)",AND(LEN(D3984)=15,LEFT(D3984,1)="3",RIGHT(D3984,1)="3",ISNUMBER(--D3984)))),I3984,0))</f>
        <v/>
      </c>
      <c r="T3984" s="34">
        <f>IF(A3984="","",R3984-S3984)</f>
        <v/>
      </c>
      <c r="U3984" s="23">
        <f>IF(A3984="","",IF(O3984=0,"Outside audit periods; ","")&amp;IF(F3984="","No VAT category; ","")&amp;IF(ABS(Q3984)&gt;Setup!$B$10,"VAT ≠ 15% × net; ","")&amp;IF(AND(F3984="Standard domestic 15% (Box 7)",NOT(AND(LEN(D3984)=15,LEFT(D3984,1)="3",RIGHT(D3984,1)="3",ISNUMBER(--D3984)))),"Invalid/missing supplier VAT no; ","")&amp;IF(AND(L3984="Yes",K3984&lt;&gt;"Yes"),"VAT claimed without valid tax invoice; ","")&amp;IF(AND(L3984="Yes",ISNUMBER(SEARCH("blocked",G3984))),"Blocked input VAT claimed; ","")&amp;IF(AND(F3984="Import - VAT paid at customs (Box 8)",M3984=""),"Customs declaration no missing; ","")&amp;IF(AND(F3984="Import - Reverse charge (Box 9)",E3984="Saudi Arabia"),"RCM used for a local supplier; ","")&amp;IF(AND(L3984="Yes",NOT(OR(F3984="Standard domestic 15% (Box 7)",F3984="Import - VAT paid at customs (Box 8)",F3984="Import - Reverse charge (Box 9)"))),"VAT claimed on non-taxable category; ",""))</f>
        <v/>
      </c>
    </row>
    <row r="3985">
      <c r="A3985" s="17" t="n"/>
      <c r="B3985" s="14" t="n"/>
      <c r="C3985" s="14" t="n"/>
      <c r="D3985" s="16" t="n"/>
      <c r="E3985" s="14" t="n"/>
      <c r="F3985" s="14" t="n"/>
      <c r="G3985" s="14" t="n"/>
      <c r="H3985" s="19" t="n"/>
      <c r="I3985" s="19" t="n"/>
      <c r="J3985" s="34">
        <f>IF(A3985="","",H3985+I3985)</f>
        <v/>
      </c>
      <c r="K3985" s="14" t="n"/>
      <c r="L3985" s="14" t="n"/>
      <c r="M3985" s="14" t="n"/>
      <c r="N3985" s="14" t="n"/>
      <c r="O3985" s="20">
        <f>IF(A3985="","",SUMPRODUCT((A3985&gt;=Setup!$C$19:$C$30)*(A3985&lt;=Setup!$D$19:$D$30)*Setup!$A$19:$A$30))</f>
        <v/>
      </c>
      <c r="P3985" s="34">
        <f>IF(A3985="","",IF(OR(F3985="Standard domestic 15% (Box 7)",F3985="Import - VAT paid at customs (Box 8)",F3985="Import - Reverse charge (Box 9)"),ROUND(H3985*Setup!$B$9,2),0))</f>
        <v/>
      </c>
      <c r="Q3985" s="34">
        <f>IF(A3985="","",I3985-P3985)</f>
        <v/>
      </c>
      <c r="R3985" s="34">
        <f>IF(A3985="","",IF(L3985="Yes",I3985,0))</f>
        <v/>
      </c>
      <c r="S3985" s="34">
        <f>IF(A3985="","",IF(AND(L3985="Yes",K3985="Yes",NOT(ISNUMBER(SEARCH("blocked",G3985))),OR(F3985="Standard domestic 15% (Box 7)",F3985="Import - VAT paid at customs (Box 8)",F3985="Import - Reverse charge (Box 9)"),OR(F3985&lt;&gt;"Standard domestic 15% (Box 7)",AND(LEN(D3985)=15,LEFT(D3985,1)="3",RIGHT(D3985,1)="3",ISNUMBER(--D3985)))),I3985,0))</f>
        <v/>
      </c>
      <c r="T3985" s="34">
        <f>IF(A3985="","",R3985-S3985)</f>
        <v/>
      </c>
      <c r="U3985" s="23">
        <f>IF(A3985="","",IF(O3985=0,"Outside audit periods; ","")&amp;IF(F3985="","No VAT category; ","")&amp;IF(ABS(Q3985)&gt;Setup!$B$10,"VAT ≠ 15% × net; ","")&amp;IF(AND(F3985="Standard domestic 15% (Box 7)",NOT(AND(LEN(D3985)=15,LEFT(D3985,1)="3",RIGHT(D3985,1)="3",ISNUMBER(--D3985)))),"Invalid/missing supplier VAT no; ","")&amp;IF(AND(L3985="Yes",K3985&lt;&gt;"Yes"),"VAT claimed without valid tax invoice; ","")&amp;IF(AND(L3985="Yes",ISNUMBER(SEARCH("blocked",G3985))),"Blocked input VAT claimed; ","")&amp;IF(AND(F3985="Import - VAT paid at customs (Box 8)",M3985=""),"Customs declaration no missing; ","")&amp;IF(AND(F3985="Import - Reverse charge (Box 9)",E3985="Saudi Arabia"),"RCM used for a local supplier; ","")&amp;IF(AND(L3985="Yes",NOT(OR(F3985="Standard domestic 15% (Box 7)",F3985="Import - VAT paid at customs (Box 8)",F3985="Import - Reverse charge (Box 9)"))),"VAT claimed on non-taxable category; ",""))</f>
        <v/>
      </c>
    </row>
    <row r="3986">
      <c r="A3986" s="17" t="n"/>
      <c r="B3986" s="14" t="n"/>
      <c r="C3986" s="14" t="n"/>
      <c r="D3986" s="16" t="n"/>
      <c r="E3986" s="14" t="n"/>
      <c r="F3986" s="14" t="n"/>
      <c r="G3986" s="14" t="n"/>
      <c r="H3986" s="19" t="n"/>
      <c r="I3986" s="19" t="n"/>
      <c r="J3986" s="34">
        <f>IF(A3986="","",H3986+I3986)</f>
        <v/>
      </c>
      <c r="K3986" s="14" t="n"/>
      <c r="L3986" s="14" t="n"/>
      <c r="M3986" s="14" t="n"/>
      <c r="N3986" s="14" t="n"/>
      <c r="O3986" s="20">
        <f>IF(A3986="","",SUMPRODUCT((A3986&gt;=Setup!$C$19:$C$30)*(A3986&lt;=Setup!$D$19:$D$30)*Setup!$A$19:$A$30))</f>
        <v/>
      </c>
      <c r="P3986" s="34">
        <f>IF(A3986="","",IF(OR(F3986="Standard domestic 15% (Box 7)",F3986="Import - VAT paid at customs (Box 8)",F3986="Import - Reverse charge (Box 9)"),ROUND(H3986*Setup!$B$9,2),0))</f>
        <v/>
      </c>
      <c r="Q3986" s="34">
        <f>IF(A3986="","",I3986-P3986)</f>
        <v/>
      </c>
      <c r="R3986" s="34">
        <f>IF(A3986="","",IF(L3986="Yes",I3986,0))</f>
        <v/>
      </c>
      <c r="S3986" s="34">
        <f>IF(A3986="","",IF(AND(L3986="Yes",K3986="Yes",NOT(ISNUMBER(SEARCH("blocked",G3986))),OR(F3986="Standard domestic 15% (Box 7)",F3986="Import - VAT paid at customs (Box 8)",F3986="Import - Reverse charge (Box 9)"),OR(F3986&lt;&gt;"Standard domestic 15% (Box 7)",AND(LEN(D3986)=15,LEFT(D3986,1)="3",RIGHT(D3986,1)="3",ISNUMBER(--D3986)))),I3986,0))</f>
        <v/>
      </c>
      <c r="T3986" s="34">
        <f>IF(A3986="","",R3986-S3986)</f>
        <v/>
      </c>
      <c r="U3986" s="23">
        <f>IF(A3986="","",IF(O3986=0,"Outside audit periods; ","")&amp;IF(F3986="","No VAT category; ","")&amp;IF(ABS(Q3986)&gt;Setup!$B$10,"VAT ≠ 15% × net; ","")&amp;IF(AND(F3986="Standard domestic 15% (Box 7)",NOT(AND(LEN(D3986)=15,LEFT(D3986,1)="3",RIGHT(D3986,1)="3",ISNUMBER(--D3986)))),"Invalid/missing supplier VAT no; ","")&amp;IF(AND(L3986="Yes",K3986&lt;&gt;"Yes"),"VAT claimed without valid tax invoice; ","")&amp;IF(AND(L3986="Yes",ISNUMBER(SEARCH("blocked",G3986))),"Blocked input VAT claimed; ","")&amp;IF(AND(F3986="Import - VAT paid at customs (Box 8)",M3986=""),"Customs declaration no missing; ","")&amp;IF(AND(F3986="Import - Reverse charge (Box 9)",E3986="Saudi Arabia"),"RCM used for a local supplier; ","")&amp;IF(AND(L3986="Yes",NOT(OR(F3986="Standard domestic 15% (Box 7)",F3986="Import - VAT paid at customs (Box 8)",F3986="Import - Reverse charge (Box 9)"))),"VAT claimed on non-taxable category; ",""))</f>
        <v/>
      </c>
    </row>
    <row r="3987">
      <c r="A3987" s="17" t="n"/>
      <c r="B3987" s="14" t="n"/>
      <c r="C3987" s="14" t="n"/>
      <c r="D3987" s="16" t="n"/>
      <c r="E3987" s="14" t="n"/>
      <c r="F3987" s="14" t="n"/>
      <c r="G3987" s="14" t="n"/>
      <c r="H3987" s="19" t="n"/>
      <c r="I3987" s="19" t="n"/>
      <c r="J3987" s="34">
        <f>IF(A3987="","",H3987+I3987)</f>
        <v/>
      </c>
      <c r="K3987" s="14" t="n"/>
      <c r="L3987" s="14" t="n"/>
      <c r="M3987" s="14" t="n"/>
      <c r="N3987" s="14" t="n"/>
      <c r="O3987" s="20">
        <f>IF(A3987="","",SUMPRODUCT((A3987&gt;=Setup!$C$19:$C$30)*(A3987&lt;=Setup!$D$19:$D$30)*Setup!$A$19:$A$30))</f>
        <v/>
      </c>
      <c r="P3987" s="34">
        <f>IF(A3987="","",IF(OR(F3987="Standard domestic 15% (Box 7)",F3987="Import - VAT paid at customs (Box 8)",F3987="Import - Reverse charge (Box 9)"),ROUND(H3987*Setup!$B$9,2),0))</f>
        <v/>
      </c>
      <c r="Q3987" s="34">
        <f>IF(A3987="","",I3987-P3987)</f>
        <v/>
      </c>
      <c r="R3987" s="34">
        <f>IF(A3987="","",IF(L3987="Yes",I3987,0))</f>
        <v/>
      </c>
      <c r="S3987" s="34">
        <f>IF(A3987="","",IF(AND(L3987="Yes",K3987="Yes",NOT(ISNUMBER(SEARCH("blocked",G3987))),OR(F3987="Standard domestic 15% (Box 7)",F3987="Import - VAT paid at customs (Box 8)",F3987="Import - Reverse charge (Box 9)"),OR(F3987&lt;&gt;"Standard domestic 15% (Box 7)",AND(LEN(D3987)=15,LEFT(D3987,1)="3",RIGHT(D3987,1)="3",ISNUMBER(--D3987)))),I3987,0))</f>
        <v/>
      </c>
      <c r="T3987" s="34">
        <f>IF(A3987="","",R3987-S3987)</f>
        <v/>
      </c>
      <c r="U3987" s="23">
        <f>IF(A3987="","",IF(O3987=0,"Outside audit periods; ","")&amp;IF(F3987="","No VAT category; ","")&amp;IF(ABS(Q3987)&gt;Setup!$B$10,"VAT ≠ 15% × net; ","")&amp;IF(AND(F3987="Standard domestic 15% (Box 7)",NOT(AND(LEN(D3987)=15,LEFT(D3987,1)="3",RIGHT(D3987,1)="3",ISNUMBER(--D3987)))),"Invalid/missing supplier VAT no; ","")&amp;IF(AND(L3987="Yes",K3987&lt;&gt;"Yes"),"VAT claimed without valid tax invoice; ","")&amp;IF(AND(L3987="Yes",ISNUMBER(SEARCH("blocked",G3987))),"Blocked input VAT claimed; ","")&amp;IF(AND(F3987="Import - VAT paid at customs (Box 8)",M3987=""),"Customs declaration no missing; ","")&amp;IF(AND(F3987="Import - Reverse charge (Box 9)",E3987="Saudi Arabia"),"RCM used for a local supplier; ","")&amp;IF(AND(L3987="Yes",NOT(OR(F3987="Standard domestic 15% (Box 7)",F3987="Import - VAT paid at customs (Box 8)",F3987="Import - Reverse charge (Box 9)"))),"VAT claimed on non-taxable category; ",""))</f>
        <v/>
      </c>
    </row>
    <row r="3988">
      <c r="A3988" s="17" t="n"/>
      <c r="B3988" s="14" t="n"/>
      <c r="C3988" s="14" t="n"/>
      <c r="D3988" s="16" t="n"/>
      <c r="E3988" s="14" t="n"/>
      <c r="F3988" s="14" t="n"/>
      <c r="G3988" s="14" t="n"/>
      <c r="H3988" s="19" t="n"/>
      <c r="I3988" s="19" t="n"/>
      <c r="J3988" s="34">
        <f>IF(A3988="","",H3988+I3988)</f>
        <v/>
      </c>
      <c r="K3988" s="14" t="n"/>
      <c r="L3988" s="14" t="n"/>
      <c r="M3988" s="14" t="n"/>
      <c r="N3988" s="14" t="n"/>
      <c r="O3988" s="20">
        <f>IF(A3988="","",SUMPRODUCT((A3988&gt;=Setup!$C$19:$C$30)*(A3988&lt;=Setup!$D$19:$D$30)*Setup!$A$19:$A$30))</f>
        <v/>
      </c>
      <c r="P3988" s="34">
        <f>IF(A3988="","",IF(OR(F3988="Standard domestic 15% (Box 7)",F3988="Import - VAT paid at customs (Box 8)",F3988="Import - Reverse charge (Box 9)"),ROUND(H3988*Setup!$B$9,2),0))</f>
        <v/>
      </c>
      <c r="Q3988" s="34">
        <f>IF(A3988="","",I3988-P3988)</f>
        <v/>
      </c>
      <c r="R3988" s="34">
        <f>IF(A3988="","",IF(L3988="Yes",I3988,0))</f>
        <v/>
      </c>
      <c r="S3988" s="34">
        <f>IF(A3988="","",IF(AND(L3988="Yes",K3988="Yes",NOT(ISNUMBER(SEARCH("blocked",G3988))),OR(F3988="Standard domestic 15% (Box 7)",F3988="Import - VAT paid at customs (Box 8)",F3988="Import - Reverse charge (Box 9)"),OR(F3988&lt;&gt;"Standard domestic 15% (Box 7)",AND(LEN(D3988)=15,LEFT(D3988,1)="3",RIGHT(D3988,1)="3",ISNUMBER(--D3988)))),I3988,0))</f>
        <v/>
      </c>
      <c r="T3988" s="34">
        <f>IF(A3988="","",R3988-S3988)</f>
        <v/>
      </c>
      <c r="U3988" s="23">
        <f>IF(A3988="","",IF(O3988=0,"Outside audit periods; ","")&amp;IF(F3988="","No VAT category; ","")&amp;IF(ABS(Q3988)&gt;Setup!$B$10,"VAT ≠ 15% × net; ","")&amp;IF(AND(F3988="Standard domestic 15% (Box 7)",NOT(AND(LEN(D3988)=15,LEFT(D3988,1)="3",RIGHT(D3988,1)="3",ISNUMBER(--D3988)))),"Invalid/missing supplier VAT no; ","")&amp;IF(AND(L3988="Yes",K3988&lt;&gt;"Yes"),"VAT claimed without valid tax invoice; ","")&amp;IF(AND(L3988="Yes",ISNUMBER(SEARCH("blocked",G3988))),"Blocked input VAT claimed; ","")&amp;IF(AND(F3988="Import - VAT paid at customs (Box 8)",M3988=""),"Customs declaration no missing; ","")&amp;IF(AND(F3988="Import - Reverse charge (Box 9)",E3988="Saudi Arabia"),"RCM used for a local supplier; ","")&amp;IF(AND(L3988="Yes",NOT(OR(F3988="Standard domestic 15% (Box 7)",F3988="Import - VAT paid at customs (Box 8)",F3988="Import - Reverse charge (Box 9)"))),"VAT claimed on non-taxable category; ",""))</f>
        <v/>
      </c>
    </row>
    <row r="3989">
      <c r="A3989" s="17" t="n"/>
      <c r="B3989" s="14" t="n"/>
      <c r="C3989" s="14" t="n"/>
      <c r="D3989" s="16" t="n"/>
      <c r="E3989" s="14" t="n"/>
      <c r="F3989" s="14" t="n"/>
      <c r="G3989" s="14" t="n"/>
      <c r="H3989" s="19" t="n"/>
      <c r="I3989" s="19" t="n"/>
      <c r="J3989" s="34">
        <f>IF(A3989="","",H3989+I3989)</f>
        <v/>
      </c>
      <c r="K3989" s="14" t="n"/>
      <c r="L3989" s="14" t="n"/>
      <c r="M3989" s="14" t="n"/>
      <c r="N3989" s="14" t="n"/>
      <c r="O3989" s="20">
        <f>IF(A3989="","",SUMPRODUCT((A3989&gt;=Setup!$C$19:$C$30)*(A3989&lt;=Setup!$D$19:$D$30)*Setup!$A$19:$A$30))</f>
        <v/>
      </c>
      <c r="P3989" s="34">
        <f>IF(A3989="","",IF(OR(F3989="Standard domestic 15% (Box 7)",F3989="Import - VAT paid at customs (Box 8)",F3989="Import - Reverse charge (Box 9)"),ROUND(H3989*Setup!$B$9,2),0))</f>
        <v/>
      </c>
      <c r="Q3989" s="34">
        <f>IF(A3989="","",I3989-P3989)</f>
        <v/>
      </c>
      <c r="R3989" s="34">
        <f>IF(A3989="","",IF(L3989="Yes",I3989,0))</f>
        <v/>
      </c>
      <c r="S3989" s="34">
        <f>IF(A3989="","",IF(AND(L3989="Yes",K3989="Yes",NOT(ISNUMBER(SEARCH("blocked",G3989))),OR(F3989="Standard domestic 15% (Box 7)",F3989="Import - VAT paid at customs (Box 8)",F3989="Import - Reverse charge (Box 9)"),OR(F3989&lt;&gt;"Standard domestic 15% (Box 7)",AND(LEN(D3989)=15,LEFT(D3989,1)="3",RIGHT(D3989,1)="3",ISNUMBER(--D3989)))),I3989,0))</f>
        <v/>
      </c>
      <c r="T3989" s="34">
        <f>IF(A3989="","",R3989-S3989)</f>
        <v/>
      </c>
      <c r="U3989" s="23">
        <f>IF(A3989="","",IF(O3989=0,"Outside audit periods; ","")&amp;IF(F3989="","No VAT category; ","")&amp;IF(ABS(Q3989)&gt;Setup!$B$10,"VAT ≠ 15% × net; ","")&amp;IF(AND(F3989="Standard domestic 15% (Box 7)",NOT(AND(LEN(D3989)=15,LEFT(D3989,1)="3",RIGHT(D3989,1)="3",ISNUMBER(--D3989)))),"Invalid/missing supplier VAT no; ","")&amp;IF(AND(L3989="Yes",K3989&lt;&gt;"Yes"),"VAT claimed without valid tax invoice; ","")&amp;IF(AND(L3989="Yes",ISNUMBER(SEARCH("blocked",G3989))),"Blocked input VAT claimed; ","")&amp;IF(AND(F3989="Import - VAT paid at customs (Box 8)",M3989=""),"Customs declaration no missing; ","")&amp;IF(AND(F3989="Import - Reverse charge (Box 9)",E3989="Saudi Arabia"),"RCM used for a local supplier; ","")&amp;IF(AND(L3989="Yes",NOT(OR(F3989="Standard domestic 15% (Box 7)",F3989="Import - VAT paid at customs (Box 8)",F3989="Import - Reverse charge (Box 9)"))),"VAT claimed on non-taxable category; ",""))</f>
        <v/>
      </c>
    </row>
    <row r="3990">
      <c r="A3990" s="17" t="n"/>
      <c r="B3990" s="14" t="n"/>
      <c r="C3990" s="14" t="n"/>
      <c r="D3990" s="16" t="n"/>
      <c r="E3990" s="14" t="n"/>
      <c r="F3990" s="14" t="n"/>
      <c r="G3990" s="14" t="n"/>
      <c r="H3990" s="19" t="n"/>
      <c r="I3990" s="19" t="n"/>
      <c r="J3990" s="34">
        <f>IF(A3990="","",H3990+I3990)</f>
        <v/>
      </c>
      <c r="K3990" s="14" t="n"/>
      <c r="L3990" s="14" t="n"/>
      <c r="M3990" s="14" t="n"/>
      <c r="N3990" s="14" t="n"/>
      <c r="O3990" s="20">
        <f>IF(A3990="","",SUMPRODUCT((A3990&gt;=Setup!$C$19:$C$30)*(A3990&lt;=Setup!$D$19:$D$30)*Setup!$A$19:$A$30))</f>
        <v/>
      </c>
      <c r="P3990" s="34">
        <f>IF(A3990="","",IF(OR(F3990="Standard domestic 15% (Box 7)",F3990="Import - VAT paid at customs (Box 8)",F3990="Import - Reverse charge (Box 9)"),ROUND(H3990*Setup!$B$9,2),0))</f>
        <v/>
      </c>
      <c r="Q3990" s="34">
        <f>IF(A3990="","",I3990-P3990)</f>
        <v/>
      </c>
      <c r="R3990" s="34">
        <f>IF(A3990="","",IF(L3990="Yes",I3990,0))</f>
        <v/>
      </c>
      <c r="S3990" s="34">
        <f>IF(A3990="","",IF(AND(L3990="Yes",K3990="Yes",NOT(ISNUMBER(SEARCH("blocked",G3990))),OR(F3990="Standard domestic 15% (Box 7)",F3990="Import - VAT paid at customs (Box 8)",F3990="Import - Reverse charge (Box 9)"),OR(F3990&lt;&gt;"Standard domestic 15% (Box 7)",AND(LEN(D3990)=15,LEFT(D3990,1)="3",RIGHT(D3990,1)="3",ISNUMBER(--D3990)))),I3990,0))</f>
        <v/>
      </c>
      <c r="T3990" s="34">
        <f>IF(A3990="","",R3990-S3990)</f>
        <v/>
      </c>
      <c r="U3990" s="23">
        <f>IF(A3990="","",IF(O3990=0,"Outside audit periods; ","")&amp;IF(F3990="","No VAT category; ","")&amp;IF(ABS(Q3990)&gt;Setup!$B$10,"VAT ≠ 15% × net; ","")&amp;IF(AND(F3990="Standard domestic 15% (Box 7)",NOT(AND(LEN(D3990)=15,LEFT(D3990,1)="3",RIGHT(D3990,1)="3",ISNUMBER(--D3990)))),"Invalid/missing supplier VAT no; ","")&amp;IF(AND(L3990="Yes",K3990&lt;&gt;"Yes"),"VAT claimed without valid tax invoice; ","")&amp;IF(AND(L3990="Yes",ISNUMBER(SEARCH("blocked",G3990))),"Blocked input VAT claimed; ","")&amp;IF(AND(F3990="Import - VAT paid at customs (Box 8)",M3990=""),"Customs declaration no missing; ","")&amp;IF(AND(F3990="Import - Reverse charge (Box 9)",E3990="Saudi Arabia"),"RCM used for a local supplier; ","")&amp;IF(AND(L3990="Yes",NOT(OR(F3990="Standard domestic 15% (Box 7)",F3990="Import - VAT paid at customs (Box 8)",F3990="Import - Reverse charge (Box 9)"))),"VAT claimed on non-taxable category; ",""))</f>
        <v/>
      </c>
    </row>
    <row r="3991">
      <c r="A3991" s="17" t="n"/>
      <c r="B3991" s="14" t="n"/>
      <c r="C3991" s="14" t="n"/>
      <c r="D3991" s="16" t="n"/>
      <c r="E3991" s="14" t="n"/>
      <c r="F3991" s="14" t="n"/>
      <c r="G3991" s="14" t="n"/>
      <c r="H3991" s="19" t="n"/>
      <c r="I3991" s="19" t="n"/>
      <c r="J3991" s="34">
        <f>IF(A3991="","",H3991+I3991)</f>
        <v/>
      </c>
      <c r="K3991" s="14" t="n"/>
      <c r="L3991" s="14" t="n"/>
      <c r="M3991" s="14" t="n"/>
      <c r="N3991" s="14" t="n"/>
      <c r="O3991" s="20">
        <f>IF(A3991="","",SUMPRODUCT((A3991&gt;=Setup!$C$19:$C$30)*(A3991&lt;=Setup!$D$19:$D$30)*Setup!$A$19:$A$30))</f>
        <v/>
      </c>
      <c r="P3991" s="34">
        <f>IF(A3991="","",IF(OR(F3991="Standard domestic 15% (Box 7)",F3991="Import - VAT paid at customs (Box 8)",F3991="Import - Reverse charge (Box 9)"),ROUND(H3991*Setup!$B$9,2),0))</f>
        <v/>
      </c>
      <c r="Q3991" s="34">
        <f>IF(A3991="","",I3991-P3991)</f>
        <v/>
      </c>
      <c r="R3991" s="34">
        <f>IF(A3991="","",IF(L3991="Yes",I3991,0))</f>
        <v/>
      </c>
      <c r="S3991" s="34">
        <f>IF(A3991="","",IF(AND(L3991="Yes",K3991="Yes",NOT(ISNUMBER(SEARCH("blocked",G3991))),OR(F3991="Standard domestic 15% (Box 7)",F3991="Import - VAT paid at customs (Box 8)",F3991="Import - Reverse charge (Box 9)"),OR(F3991&lt;&gt;"Standard domestic 15% (Box 7)",AND(LEN(D3991)=15,LEFT(D3991,1)="3",RIGHT(D3991,1)="3",ISNUMBER(--D3991)))),I3991,0))</f>
        <v/>
      </c>
      <c r="T3991" s="34">
        <f>IF(A3991="","",R3991-S3991)</f>
        <v/>
      </c>
      <c r="U3991" s="23">
        <f>IF(A3991="","",IF(O3991=0,"Outside audit periods; ","")&amp;IF(F3991="","No VAT category; ","")&amp;IF(ABS(Q3991)&gt;Setup!$B$10,"VAT ≠ 15% × net; ","")&amp;IF(AND(F3991="Standard domestic 15% (Box 7)",NOT(AND(LEN(D3991)=15,LEFT(D3991,1)="3",RIGHT(D3991,1)="3",ISNUMBER(--D3991)))),"Invalid/missing supplier VAT no; ","")&amp;IF(AND(L3991="Yes",K3991&lt;&gt;"Yes"),"VAT claimed without valid tax invoice; ","")&amp;IF(AND(L3991="Yes",ISNUMBER(SEARCH("blocked",G3991))),"Blocked input VAT claimed; ","")&amp;IF(AND(F3991="Import - VAT paid at customs (Box 8)",M3991=""),"Customs declaration no missing; ","")&amp;IF(AND(F3991="Import - Reverse charge (Box 9)",E3991="Saudi Arabia"),"RCM used for a local supplier; ","")&amp;IF(AND(L3991="Yes",NOT(OR(F3991="Standard domestic 15% (Box 7)",F3991="Import - VAT paid at customs (Box 8)",F3991="Import - Reverse charge (Box 9)"))),"VAT claimed on non-taxable category; ",""))</f>
        <v/>
      </c>
    </row>
    <row r="3992">
      <c r="A3992" s="17" t="n"/>
      <c r="B3992" s="14" t="n"/>
      <c r="C3992" s="14" t="n"/>
      <c r="D3992" s="16" t="n"/>
      <c r="E3992" s="14" t="n"/>
      <c r="F3992" s="14" t="n"/>
      <c r="G3992" s="14" t="n"/>
      <c r="H3992" s="19" t="n"/>
      <c r="I3992" s="19" t="n"/>
      <c r="J3992" s="34">
        <f>IF(A3992="","",H3992+I3992)</f>
        <v/>
      </c>
      <c r="K3992" s="14" t="n"/>
      <c r="L3992" s="14" t="n"/>
      <c r="M3992" s="14" t="n"/>
      <c r="N3992" s="14" t="n"/>
      <c r="O3992" s="20">
        <f>IF(A3992="","",SUMPRODUCT((A3992&gt;=Setup!$C$19:$C$30)*(A3992&lt;=Setup!$D$19:$D$30)*Setup!$A$19:$A$30))</f>
        <v/>
      </c>
      <c r="P3992" s="34">
        <f>IF(A3992="","",IF(OR(F3992="Standard domestic 15% (Box 7)",F3992="Import - VAT paid at customs (Box 8)",F3992="Import - Reverse charge (Box 9)"),ROUND(H3992*Setup!$B$9,2),0))</f>
        <v/>
      </c>
      <c r="Q3992" s="34">
        <f>IF(A3992="","",I3992-P3992)</f>
        <v/>
      </c>
      <c r="R3992" s="34">
        <f>IF(A3992="","",IF(L3992="Yes",I3992,0))</f>
        <v/>
      </c>
      <c r="S3992" s="34">
        <f>IF(A3992="","",IF(AND(L3992="Yes",K3992="Yes",NOT(ISNUMBER(SEARCH("blocked",G3992))),OR(F3992="Standard domestic 15% (Box 7)",F3992="Import - VAT paid at customs (Box 8)",F3992="Import - Reverse charge (Box 9)"),OR(F3992&lt;&gt;"Standard domestic 15% (Box 7)",AND(LEN(D3992)=15,LEFT(D3992,1)="3",RIGHT(D3992,1)="3",ISNUMBER(--D3992)))),I3992,0))</f>
        <v/>
      </c>
      <c r="T3992" s="34">
        <f>IF(A3992="","",R3992-S3992)</f>
        <v/>
      </c>
      <c r="U3992" s="23">
        <f>IF(A3992="","",IF(O3992=0,"Outside audit periods; ","")&amp;IF(F3992="","No VAT category; ","")&amp;IF(ABS(Q3992)&gt;Setup!$B$10,"VAT ≠ 15% × net; ","")&amp;IF(AND(F3992="Standard domestic 15% (Box 7)",NOT(AND(LEN(D3992)=15,LEFT(D3992,1)="3",RIGHT(D3992,1)="3",ISNUMBER(--D3992)))),"Invalid/missing supplier VAT no; ","")&amp;IF(AND(L3992="Yes",K3992&lt;&gt;"Yes"),"VAT claimed without valid tax invoice; ","")&amp;IF(AND(L3992="Yes",ISNUMBER(SEARCH("blocked",G3992))),"Blocked input VAT claimed; ","")&amp;IF(AND(F3992="Import - VAT paid at customs (Box 8)",M3992=""),"Customs declaration no missing; ","")&amp;IF(AND(F3992="Import - Reverse charge (Box 9)",E3992="Saudi Arabia"),"RCM used for a local supplier; ","")&amp;IF(AND(L3992="Yes",NOT(OR(F3992="Standard domestic 15% (Box 7)",F3992="Import - VAT paid at customs (Box 8)",F3992="Import - Reverse charge (Box 9)"))),"VAT claimed on non-taxable category; ",""))</f>
        <v/>
      </c>
    </row>
    <row r="3993">
      <c r="A3993" s="17" t="n"/>
      <c r="B3993" s="14" t="n"/>
      <c r="C3993" s="14" t="n"/>
      <c r="D3993" s="16" t="n"/>
      <c r="E3993" s="14" t="n"/>
      <c r="F3993" s="14" t="n"/>
      <c r="G3993" s="14" t="n"/>
      <c r="H3993" s="19" t="n"/>
      <c r="I3993" s="19" t="n"/>
      <c r="J3993" s="34">
        <f>IF(A3993="","",H3993+I3993)</f>
        <v/>
      </c>
      <c r="K3993" s="14" t="n"/>
      <c r="L3993" s="14" t="n"/>
      <c r="M3993" s="14" t="n"/>
      <c r="N3993" s="14" t="n"/>
      <c r="O3993" s="20">
        <f>IF(A3993="","",SUMPRODUCT((A3993&gt;=Setup!$C$19:$C$30)*(A3993&lt;=Setup!$D$19:$D$30)*Setup!$A$19:$A$30))</f>
        <v/>
      </c>
      <c r="P3993" s="34">
        <f>IF(A3993="","",IF(OR(F3993="Standard domestic 15% (Box 7)",F3993="Import - VAT paid at customs (Box 8)",F3993="Import - Reverse charge (Box 9)"),ROUND(H3993*Setup!$B$9,2),0))</f>
        <v/>
      </c>
      <c r="Q3993" s="34">
        <f>IF(A3993="","",I3993-P3993)</f>
        <v/>
      </c>
      <c r="R3993" s="34">
        <f>IF(A3993="","",IF(L3993="Yes",I3993,0))</f>
        <v/>
      </c>
      <c r="S3993" s="34">
        <f>IF(A3993="","",IF(AND(L3993="Yes",K3993="Yes",NOT(ISNUMBER(SEARCH("blocked",G3993))),OR(F3993="Standard domestic 15% (Box 7)",F3993="Import - VAT paid at customs (Box 8)",F3993="Import - Reverse charge (Box 9)"),OR(F3993&lt;&gt;"Standard domestic 15% (Box 7)",AND(LEN(D3993)=15,LEFT(D3993,1)="3",RIGHT(D3993,1)="3",ISNUMBER(--D3993)))),I3993,0))</f>
        <v/>
      </c>
      <c r="T3993" s="34">
        <f>IF(A3993="","",R3993-S3993)</f>
        <v/>
      </c>
      <c r="U3993" s="23">
        <f>IF(A3993="","",IF(O3993=0,"Outside audit periods; ","")&amp;IF(F3993="","No VAT category; ","")&amp;IF(ABS(Q3993)&gt;Setup!$B$10,"VAT ≠ 15% × net; ","")&amp;IF(AND(F3993="Standard domestic 15% (Box 7)",NOT(AND(LEN(D3993)=15,LEFT(D3993,1)="3",RIGHT(D3993,1)="3",ISNUMBER(--D3993)))),"Invalid/missing supplier VAT no; ","")&amp;IF(AND(L3993="Yes",K3993&lt;&gt;"Yes"),"VAT claimed without valid tax invoice; ","")&amp;IF(AND(L3993="Yes",ISNUMBER(SEARCH("blocked",G3993))),"Blocked input VAT claimed; ","")&amp;IF(AND(F3993="Import - VAT paid at customs (Box 8)",M3993=""),"Customs declaration no missing; ","")&amp;IF(AND(F3993="Import - Reverse charge (Box 9)",E3993="Saudi Arabia"),"RCM used for a local supplier; ","")&amp;IF(AND(L3993="Yes",NOT(OR(F3993="Standard domestic 15% (Box 7)",F3993="Import - VAT paid at customs (Box 8)",F3993="Import - Reverse charge (Box 9)"))),"VAT claimed on non-taxable category; ",""))</f>
        <v/>
      </c>
    </row>
    <row r="3994">
      <c r="A3994" s="17" t="n"/>
      <c r="B3994" s="14" t="n"/>
      <c r="C3994" s="14" t="n"/>
      <c r="D3994" s="16" t="n"/>
      <c r="E3994" s="14" t="n"/>
      <c r="F3994" s="14" t="n"/>
      <c r="G3994" s="14" t="n"/>
      <c r="H3994" s="19" t="n"/>
      <c r="I3994" s="19" t="n"/>
      <c r="J3994" s="34">
        <f>IF(A3994="","",H3994+I3994)</f>
        <v/>
      </c>
      <c r="K3994" s="14" t="n"/>
      <c r="L3994" s="14" t="n"/>
      <c r="M3994" s="14" t="n"/>
      <c r="N3994" s="14" t="n"/>
      <c r="O3994" s="20">
        <f>IF(A3994="","",SUMPRODUCT((A3994&gt;=Setup!$C$19:$C$30)*(A3994&lt;=Setup!$D$19:$D$30)*Setup!$A$19:$A$30))</f>
        <v/>
      </c>
      <c r="P3994" s="34">
        <f>IF(A3994="","",IF(OR(F3994="Standard domestic 15% (Box 7)",F3994="Import - VAT paid at customs (Box 8)",F3994="Import - Reverse charge (Box 9)"),ROUND(H3994*Setup!$B$9,2),0))</f>
        <v/>
      </c>
      <c r="Q3994" s="34">
        <f>IF(A3994="","",I3994-P3994)</f>
        <v/>
      </c>
      <c r="R3994" s="34">
        <f>IF(A3994="","",IF(L3994="Yes",I3994,0))</f>
        <v/>
      </c>
      <c r="S3994" s="34">
        <f>IF(A3994="","",IF(AND(L3994="Yes",K3994="Yes",NOT(ISNUMBER(SEARCH("blocked",G3994))),OR(F3994="Standard domestic 15% (Box 7)",F3994="Import - VAT paid at customs (Box 8)",F3994="Import - Reverse charge (Box 9)"),OR(F3994&lt;&gt;"Standard domestic 15% (Box 7)",AND(LEN(D3994)=15,LEFT(D3994,1)="3",RIGHT(D3994,1)="3",ISNUMBER(--D3994)))),I3994,0))</f>
        <v/>
      </c>
      <c r="T3994" s="34">
        <f>IF(A3994="","",R3994-S3994)</f>
        <v/>
      </c>
      <c r="U3994" s="23">
        <f>IF(A3994="","",IF(O3994=0,"Outside audit periods; ","")&amp;IF(F3994="","No VAT category; ","")&amp;IF(ABS(Q3994)&gt;Setup!$B$10,"VAT ≠ 15% × net; ","")&amp;IF(AND(F3994="Standard domestic 15% (Box 7)",NOT(AND(LEN(D3994)=15,LEFT(D3994,1)="3",RIGHT(D3994,1)="3",ISNUMBER(--D3994)))),"Invalid/missing supplier VAT no; ","")&amp;IF(AND(L3994="Yes",K3994&lt;&gt;"Yes"),"VAT claimed without valid tax invoice; ","")&amp;IF(AND(L3994="Yes",ISNUMBER(SEARCH("blocked",G3994))),"Blocked input VAT claimed; ","")&amp;IF(AND(F3994="Import - VAT paid at customs (Box 8)",M3994=""),"Customs declaration no missing; ","")&amp;IF(AND(F3994="Import - Reverse charge (Box 9)",E3994="Saudi Arabia"),"RCM used for a local supplier; ","")&amp;IF(AND(L3994="Yes",NOT(OR(F3994="Standard domestic 15% (Box 7)",F3994="Import - VAT paid at customs (Box 8)",F3994="Import - Reverse charge (Box 9)"))),"VAT claimed on non-taxable category; ",""))</f>
        <v/>
      </c>
    </row>
    <row r="3995">
      <c r="A3995" s="17" t="n"/>
      <c r="B3995" s="14" t="n"/>
      <c r="C3995" s="14" t="n"/>
      <c r="D3995" s="16" t="n"/>
      <c r="E3995" s="14" t="n"/>
      <c r="F3995" s="14" t="n"/>
      <c r="G3995" s="14" t="n"/>
      <c r="H3995" s="19" t="n"/>
      <c r="I3995" s="19" t="n"/>
      <c r="J3995" s="34">
        <f>IF(A3995="","",H3995+I3995)</f>
        <v/>
      </c>
      <c r="K3995" s="14" t="n"/>
      <c r="L3995" s="14" t="n"/>
      <c r="M3995" s="14" t="n"/>
      <c r="N3995" s="14" t="n"/>
      <c r="O3995" s="20">
        <f>IF(A3995="","",SUMPRODUCT((A3995&gt;=Setup!$C$19:$C$30)*(A3995&lt;=Setup!$D$19:$D$30)*Setup!$A$19:$A$30))</f>
        <v/>
      </c>
      <c r="P3995" s="34">
        <f>IF(A3995="","",IF(OR(F3995="Standard domestic 15% (Box 7)",F3995="Import - VAT paid at customs (Box 8)",F3995="Import - Reverse charge (Box 9)"),ROUND(H3995*Setup!$B$9,2),0))</f>
        <v/>
      </c>
      <c r="Q3995" s="34">
        <f>IF(A3995="","",I3995-P3995)</f>
        <v/>
      </c>
      <c r="R3995" s="34">
        <f>IF(A3995="","",IF(L3995="Yes",I3995,0))</f>
        <v/>
      </c>
      <c r="S3995" s="34">
        <f>IF(A3995="","",IF(AND(L3995="Yes",K3995="Yes",NOT(ISNUMBER(SEARCH("blocked",G3995))),OR(F3995="Standard domestic 15% (Box 7)",F3995="Import - VAT paid at customs (Box 8)",F3995="Import - Reverse charge (Box 9)"),OR(F3995&lt;&gt;"Standard domestic 15% (Box 7)",AND(LEN(D3995)=15,LEFT(D3995,1)="3",RIGHT(D3995,1)="3",ISNUMBER(--D3995)))),I3995,0))</f>
        <v/>
      </c>
      <c r="T3995" s="34">
        <f>IF(A3995="","",R3995-S3995)</f>
        <v/>
      </c>
      <c r="U3995" s="23">
        <f>IF(A3995="","",IF(O3995=0,"Outside audit periods; ","")&amp;IF(F3995="","No VAT category; ","")&amp;IF(ABS(Q3995)&gt;Setup!$B$10,"VAT ≠ 15% × net; ","")&amp;IF(AND(F3995="Standard domestic 15% (Box 7)",NOT(AND(LEN(D3995)=15,LEFT(D3995,1)="3",RIGHT(D3995,1)="3",ISNUMBER(--D3995)))),"Invalid/missing supplier VAT no; ","")&amp;IF(AND(L3995="Yes",K3995&lt;&gt;"Yes"),"VAT claimed without valid tax invoice; ","")&amp;IF(AND(L3995="Yes",ISNUMBER(SEARCH("blocked",G3995))),"Blocked input VAT claimed; ","")&amp;IF(AND(F3995="Import - VAT paid at customs (Box 8)",M3995=""),"Customs declaration no missing; ","")&amp;IF(AND(F3995="Import - Reverse charge (Box 9)",E3995="Saudi Arabia"),"RCM used for a local supplier; ","")&amp;IF(AND(L3995="Yes",NOT(OR(F3995="Standard domestic 15% (Box 7)",F3995="Import - VAT paid at customs (Box 8)",F3995="Import - Reverse charge (Box 9)"))),"VAT claimed on non-taxable category; ",""))</f>
        <v/>
      </c>
    </row>
    <row r="3996">
      <c r="A3996" s="17" t="n"/>
      <c r="B3996" s="14" t="n"/>
      <c r="C3996" s="14" t="n"/>
      <c r="D3996" s="16" t="n"/>
      <c r="E3996" s="14" t="n"/>
      <c r="F3996" s="14" t="n"/>
      <c r="G3996" s="14" t="n"/>
      <c r="H3996" s="19" t="n"/>
      <c r="I3996" s="19" t="n"/>
      <c r="J3996" s="34">
        <f>IF(A3996="","",H3996+I3996)</f>
        <v/>
      </c>
      <c r="K3996" s="14" t="n"/>
      <c r="L3996" s="14" t="n"/>
      <c r="M3996" s="14" t="n"/>
      <c r="N3996" s="14" t="n"/>
      <c r="O3996" s="20">
        <f>IF(A3996="","",SUMPRODUCT((A3996&gt;=Setup!$C$19:$C$30)*(A3996&lt;=Setup!$D$19:$D$30)*Setup!$A$19:$A$30))</f>
        <v/>
      </c>
      <c r="P3996" s="34">
        <f>IF(A3996="","",IF(OR(F3996="Standard domestic 15% (Box 7)",F3996="Import - VAT paid at customs (Box 8)",F3996="Import - Reverse charge (Box 9)"),ROUND(H3996*Setup!$B$9,2),0))</f>
        <v/>
      </c>
      <c r="Q3996" s="34">
        <f>IF(A3996="","",I3996-P3996)</f>
        <v/>
      </c>
      <c r="R3996" s="34">
        <f>IF(A3996="","",IF(L3996="Yes",I3996,0))</f>
        <v/>
      </c>
      <c r="S3996" s="34">
        <f>IF(A3996="","",IF(AND(L3996="Yes",K3996="Yes",NOT(ISNUMBER(SEARCH("blocked",G3996))),OR(F3996="Standard domestic 15% (Box 7)",F3996="Import - VAT paid at customs (Box 8)",F3996="Import - Reverse charge (Box 9)"),OR(F3996&lt;&gt;"Standard domestic 15% (Box 7)",AND(LEN(D3996)=15,LEFT(D3996,1)="3",RIGHT(D3996,1)="3",ISNUMBER(--D3996)))),I3996,0))</f>
        <v/>
      </c>
      <c r="T3996" s="34">
        <f>IF(A3996="","",R3996-S3996)</f>
        <v/>
      </c>
      <c r="U3996" s="23">
        <f>IF(A3996="","",IF(O3996=0,"Outside audit periods; ","")&amp;IF(F3996="","No VAT category; ","")&amp;IF(ABS(Q3996)&gt;Setup!$B$10,"VAT ≠ 15% × net; ","")&amp;IF(AND(F3996="Standard domestic 15% (Box 7)",NOT(AND(LEN(D3996)=15,LEFT(D3996,1)="3",RIGHT(D3996,1)="3",ISNUMBER(--D3996)))),"Invalid/missing supplier VAT no; ","")&amp;IF(AND(L3996="Yes",K3996&lt;&gt;"Yes"),"VAT claimed without valid tax invoice; ","")&amp;IF(AND(L3996="Yes",ISNUMBER(SEARCH("blocked",G3996))),"Blocked input VAT claimed; ","")&amp;IF(AND(F3996="Import - VAT paid at customs (Box 8)",M3996=""),"Customs declaration no missing; ","")&amp;IF(AND(F3996="Import - Reverse charge (Box 9)",E3996="Saudi Arabia"),"RCM used for a local supplier; ","")&amp;IF(AND(L3996="Yes",NOT(OR(F3996="Standard domestic 15% (Box 7)",F3996="Import - VAT paid at customs (Box 8)",F3996="Import - Reverse charge (Box 9)"))),"VAT claimed on non-taxable category; ",""))</f>
        <v/>
      </c>
    </row>
    <row r="3997">
      <c r="A3997" s="17" t="n"/>
      <c r="B3997" s="14" t="n"/>
      <c r="C3997" s="14" t="n"/>
      <c r="D3997" s="16" t="n"/>
      <c r="E3997" s="14" t="n"/>
      <c r="F3997" s="14" t="n"/>
      <c r="G3997" s="14" t="n"/>
      <c r="H3997" s="19" t="n"/>
      <c r="I3997" s="19" t="n"/>
      <c r="J3997" s="34">
        <f>IF(A3997="","",H3997+I3997)</f>
        <v/>
      </c>
      <c r="K3997" s="14" t="n"/>
      <c r="L3997" s="14" t="n"/>
      <c r="M3997" s="14" t="n"/>
      <c r="N3997" s="14" t="n"/>
      <c r="O3997" s="20">
        <f>IF(A3997="","",SUMPRODUCT((A3997&gt;=Setup!$C$19:$C$30)*(A3997&lt;=Setup!$D$19:$D$30)*Setup!$A$19:$A$30))</f>
        <v/>
      </c>
      <c r="P3997" s="34">
        <f>IF(A3997="","",IF(OR(F3997="Standard domestic 15% (Box 7)",F3997="Import - VAT paid at customs (Box 8)",F3997="Import - Reverse charge (Box 9)"),ROUND(H3997*Setup!$B$9,2),0))</f>
        <v/>
      </c>
      <c r="Q3997" s="34">
        <f>IF(A3997="","",I3997-P3997)</f>
        <v/>
      </c>
      <c r="R3997" s="34">
        <f>IF(A3997="","",IF(L3997="Yes",I3997,0))</f>
        <v/>
      </c>
      <c r="S3997" s="34">
        <f>IF(A3997="","",IF(AND(L3997="Yes",K3997="Yes",NOT(ISNUMBER(SEARCH("blocked",G3997))),OR(F3997="Standard domestic 15% (Box 7)",F3997="Import - VAT paid at customs (Box 8)",F3997="Import - Reverse charge (Box 9)"),OR(F3997&lt;&gt;"Standard domestic 15% (Box 7)",AND(LEN(D3997)=15,LEFT(D3997,1)="3",RIGHT(D3997,1)="3",ISNUMBER(--D3997)))),I3997,0))</f>
        <v/>
      </c>
      <c r="T3997" s="34">
        <f>IF(A3997="","",R3997-S3997)</f>
        <v/>
      </c>
      <c r="U3997" s="23">
        <f>IF(A3997="","",IF(O3997=0,"Outside audit periods; ","")&amp;IF(F3997="","No VAT category; ","")&amp;IF(ABS(Q3997)&gt;Setup!$B$10,"VAT ≠ 15% × net; ","")&amp;IF(AND(F3997="Standard domestic 15% (Box 7)",NOT(AND(LEN(D3997)=15,LEFT(D3997,1)="3",RIGHT(D3997,1)="3",ISNUMBER(--D3997)))),"Invalid/missing supplier VAT no; ","")&amp;IF(AND(L3997="Yes",K3997&lt;&gt;"Yes"),"VAT claimed without valid tax invoice; ","")&amp;IF(AND(L3997="Yes",ISNUMBER(SEARCH("blocked",G3997))),"Blocked input VAT claimed; ","")&amp;IF(AND(F3997="Import - VAT paid at customs (Box 8)",M3997=""),"Customs declaration no missing; ","")&amp;IF(AND(F3997="Import - Reverse charge (Box 9)",E3997="Saudi Arabia"),"RCM used for a local supplier; ","")&amp;IF(AND(L3997="Yes",NOT(OR(F3997="Standard domestic 15% (Box 7)",F3997="Import - VAT paid at customs (Box 8)",F3997="Import - Reverse charge (Box 9)"))),"VAT claimed on non-taxable category; ",""))</f>
        <v/>
      </c>
    </row>
    <row r="3998">
      <c r="A3998" s="17" t="n"/>
      <c r="B3998" s="14" t="n"/>
      <c r="C3998" s="14" t="n"/>
      <c r="D3998" s="16" t="n"/>
      <c r="E3998" s="14" t="n"/>
      <c r="F3998" s="14" t="n"/>
      <c r="G3998" s="14" t="n"/>
      <c r="H3998" s="19" t="n"/>
      <c r="I3998" s="19" t="n"/>
      <c r="J3998" s="34">
        <f>IF(A3998="","",H3998+I3998)</f>
        <v/>
      </c>
      <c r="K3998" s="14" t="n"/>
      <c r="L3998" s="14" t="n"/>
      <c r="M3998" s="14" t="n"/>
      <c r="N3998" s="14" t="n"/>
      <c r="O3998" s="20">
        <f>IF(A3998="","",SUMPRODUCT((A3998&gt;=Setup!$C$19:$C$30)*(A3998&lt;=Setup!$D$19:$D$30)*Setup!$A$19:$A$30))</f>
        <v/>
      </c>
      <c r="P3998" s="34">
        <f>IF(A3998="","",IF(OR(F3998="Standard domestic 15% (Box 7)",F3998="Import - VAT paid at customs (Box 8)",F3998="Import - Reverse charge (Box 9)"),ROUND(H3998*Setup!$B$9,2),0))</f>
        <v/>
      </c>
      <c r="Q3998" s="34">
        <f>IF(A3998="","",I3998-P3998)</f>
        <v/>
      </c>
      <c r="R3998" s="34">
        <f>IF(A3998="","",IF(L3998="Yes",I3998,0))</f>
        <v/>
      </c>
      <c r="S3998" s="34">
        <f>IF(A3998="","",IF(AND(L3998="Yes",K3998="Yes",NOT(ISNUMBER(SEARCH("blocked",G3998))),OR(F3998="Standard domestic 15% (Box 7)",F3998="Import - VAT paid at customs (Box 8)",F3998="Import - Reverse charge (Box 9)"),OR(F3998&lt;&gt;"Standard domestic 15% (Box 7)",AND(LEN(D3998)=15,LEFT(D3998,1)="3",RIGHT(D3998,1)="3",ISNUMBER(--D3998)))),I3998,0))</f>
        <v/>
      </c>
      <c r="T3998" s="34">
        <f>IF(A3998="","",R3998-S3998)</f>
        <v/>
      </c>
      <c r="U3998" s="23">
        <f>IF(A3998="","",IF(O3998=0,"Outside audit periods; ","")&amp;IF(F3998="","No VAT category; ","")&amp;IF(ABS(Q3998)&gt;Setup!$B$10,"VAT ≠ 15% × net; ","")&amp;IF(AND(F3998="Standard domestic 15% (Box 7)",NOT(AND(LEN(D3998)=15,LEFT(D3998,1)="3",RIGHT(D3998,1)="3",ISNUMBER(--D3998)))),"Invalid/missing supplier VAT no; ","")&amp;IF(AND(L3998="Yes",K3998&lt;&gt;"Yes"),"VAT claimed without valid tax invoice; ","")&amp;IF(AND(L3998="Yes",ISNUMBER(SEARCH("blocked",G3998))),"Blocked input VAT claimed; ","")&amp;IF(AND(F3998="Import - VAT paid at customs (Box 8)",M3998=""),"Customs declaration no missing; ","")&amp;IF(AND(F3998="Import - Reverse charge (Box 9)",E3998="Saudi Arabia"),"RCM used for a local supplier; ","")&amp;IF(AND(L3998="Yes",NOT(OR(F3998="Standard domestic 15% (Box 7)",F3998="Import - VAT paid at customs (Box 8)",F3998="Import - Reverse charge (Box 9)"))),"VAT claimed on non-taxable category; ",""))</f>
        <v/>
      </c>
    </row>
    <row r="3999">
      <c r="A3999" s="17" t="n"/>
      <c r="B3999" s="14" t="n"/>
      <c r="C3999" s="14" t="n"/>
      <c r="D3999" s="16" t="n"/>
      <c r="E3999" s="14" t="n"/>
      <c r="F3999" s="14" t="n"/>
      <c r="G3999" s="14" t="n"/>
      <c r="H3999" s="19" t="n"/>
      <c r="I3999" s="19" t="n"/>
      <c r="J3999" s="34">
        <f>IF(A3999="","",H3999+I3999)</f>
        <v/>
      </c>
      <c r="K3999" s="14" t="n"/>
      <c r="L3999" s="14" t="n"/>
      <c r="M3999" s="14" t="n"/>
      <c r="N3999" s="14" t="n"/>
      <c r="O3999" s="20">
        <f>IF(A3999="","",SUMPRODUCT((A3999&gt;=Setup!$C$19:$C$30)*(A3999&lt;=Setup!$D$19:$D$30)*Setup!$A$19:$A$30))</f>
        <v/>
      </c>
      <c r="P3999" s="34">
        <f>IF(A3999="","",IF(OR(F3999="Standard domestic 15% (Box 7)",F3999="Import - VAT paid at customs (Box 8)",F3999="Import - Reverse charge (Box 9)"),ROUND(H3999*Setup!$B$9,2),0))</f>
        <v/>
      </c>
      <c r="Q3999" s="34">
        <f>IF(A3999="","",I3999-P3999)</f>
        <v/>
      </c>
      <c r="R3999" s="34">
        <f>IF(A3999="","",IF(L3999="Yes",I3999,0))</f>
        <v/>
      </c>
      <c r="S3999" s="34">
        <f>IF(A3999="","",IF(AND(L3999="Yes",K3999="Yes",NOT(ISNUMBER(SEARCH("blocked",G3999))),OR(F3999="Standard domestic 15% (Box 7)",F3999="Import - VAT paid at customs (Box 8)",F3999="Import - Reverse charge (Box 9)"),OR(F3999&lt;&gt;"Standard domestic 15% (Box 7)",AND(LEN(D3999)=15,LEFT(D3999,1)="3",RIGHT(D3999,1)="3",ISNUMBER(--D3999)))),I3999,0))</f>
        <v/>
      </c>
      <c r="T3999" s="34">
        <f>IF(A3999="","",R3999-S3999)</f>
        <v/>
      </c>
      <c r="U3999" s="23">
        <f>IF(A3999="","",IF(O3999=0,"Outside audit periods; ","")&amp;IF(F3999="","No VAT category; ","")&amp;IF(ABS(Q3999)&gt;Setup!$B$10,"VAT ≠ 15% × net; ","")&amp;IF(AND(F3999="Standard domestic 15% (Box 7)",NOT(AND(LEN(D3999)=15,LEFT(D3999,1)="3",RIGHT(D3999,1)="3",ISNUMBER(--D3999)))),"Invalid/missing supplier VAT no; ","")&amp;IF(AND(L3999="Yes",K3999&lt;&gt;"Yes"),"VAT claimed without valid tax invoice; ","")&amp;IF(AND(L3999="Yes",ISNUMBER(SEARCH("blocked",G3999))),"Blocked input VAT claimed; ","")&amp;IF(AND(F3999="Import - VAT paid at customs (Box 8)",M3999=""),"Customs declaration no missing; ","")&amp;IF(AND(F3999="Import - Reverse charge (Box 9)",E3999="Saudi Arabia"),"RCM used for a local supplier; ","")&amp;IF(AND(L3999="Yes",NOT(OR(F3999="Standard domestic 15% (Box 7)",F3999="Import - VAT paid at customs (Box 8)",F3999="Import - Reverse charge (Box 9)"))),"VAT claimed on non-taxable category; ",""))</f>
        <v/>
      </c>
    </row>
    <row r="4000">
      <c r="A4000" s="17" t="n"/>
      <c r="B4000" s="14" t="n"/>
      <c r="C4000" s="14" t="n"/>
      <c r="D4000" s="16" t="n"/>
      <c r="E4000" s="14" t="n"/>
      <c r="F4000" s="14" t="n"/>
      <c r="G4000" s="14" t="n"/>
      <c r="H4000" s="19" t="n"/>
      <c r="I4000" s="19" t="n"/>
      <c r="J4000" s="34">
        <f>IF(A4000="","",H4000+I4000)</f>
        <v/>
      </c>
      <c r="K4000" s="14" t="n"/>
      <c r="L4000" s="14" t="n"/>
      <c r="M4000" s="14" t="n"/>
      <c r="N4000" s="14" t="n"/>
      <c r="O4000" s="20">
        <f>IF(A4000="","",SUMPRODUCT((A4000&gt;=Setup!$C$19:$C$30)*(A4000&lt;=Setup!$D$19:$D$30)*Setup!$A$19:$A$30))</f>
        <v/>
      </c>
      <c r="P4000" s="34">
        <f>IF(A4000="","",IF(OR(F4000="Standard domestic 15% (Box 7)",F4000="Import - VAT paid at customs (Box 8)",F4000="Import - Reverse charge (Box 9)"),ROUND(H4000*Setup!$B$9,2),0))</f>
        <v/>
      </c>
      <c r="Q4000" s="34">
        <f>IF(A4000="","",I4000-P4000)</f>
        <v/>
      </c>
      <c r="R4000" s="34">
        <f>IF(A4000="","",IF(L4000="Yes",I4000,0))</f>
        <v/>
      </c>
      <c r="S4000" s="34">
        <f>IF(A4000="","",IF(AND(L4000="Yes",K4000="Yes",NOT(ISNUMBER(SEARCH("blocked",G4000))),OR(F4000="Standard domestic 15% (Box 7)",F4000="Import - VAT paid at customs (Box 8)",F4000="Import - Reverse charge (Box 9)"),OR(F4000&lt;&gt;"Standard domestic 15% (Box 7)",AND(LEN(D4000)=15,LEFT(D4000,1)="3",RIGHT(D4000,1)="3",ISNUMBER(--D4000)))),I4000,0))</f>
        <v/>
      </c>
      <c r="T4000" s="34">
        <f>IF(A4000="","",R4000-S4000)</f>
        <v/>
      </c>
      <c r="U4000" s="23">
        <f>IF(A4000="","",IF(O4000=0,"Outside audit periods; ","")&amp;IF(F4000="","No VAT category; ","")&amp;IF(ABS(Q4000)&gt;Setup!$B$10,"VAT ≠ 15% × net; ","")&amp;IF(AND(F4000="Standard domestic 15% (Box 7)",NOT(AND(LEN(D4000)=15,LEFT(D4000,1)="3",RIGHT(D4000,1)="3",ISNUMBER(--D4000)))),"Invalid/missing supplier VAT no; ","")&amp;IF(AND(L4000="Yes",K4000&lt;&gt;"Yes"),"VAT claimed without valid tax invoice; ","")&amp;IF(AND(L4000="Yes",ISNUMBER(SEARCH("blocked",G4000))),"Blocked input VAT claimed; ","")&amp;IF(AND(F4000="Import - VAT paid at customs (Box 8)",M4000=""),"Customs declaration no missing; ","")&amp;IF(AND(F4000="Import - Reverse charge (Box 9)",E4000="Saudi Arabia"),"RCM used for a local supplier; ","")&amp;IF(AND(L4000="Yes",NOT(OR(F4000="Standard domestic 15% (Box 7)",F4000="Import - VAT paid at customs (Box 8)",F4000="Import - Reverse charge (Box 9)"))),"VAT claimed on non-taxable category; ",""))</f>
        <v/>
      </c>
    </row>
    <row r="4001">
      <c r="A4001" s="17" t="n"/>
      <c r="B4001" s="14" t="n"/>
      <c r="C4001" s="14" t="n"/>
      <c r="D4001" s="16" t="n"/>
      <c r="E4001" s="14" t="n"/>
      <c r="F4001" s="14" t="n"/>
      <c r="G4001" s="14" t="n"/>
      <c r="H4001" s="19" t="n"/>
      <c r="I4001" s="19" t="n"/>
      <c r="J4001" s="34">
        <f>IF(A4001="","",H4001+I4001)</f>
        <v/>
      </c>
      <c r="K4001" s="14" t="n"/>
      <c r="L4001" s="14" t="n"/>
      <c r="M4001" s="14" t="n"/>
      <c r="N4001" s="14" t="n"/>
      <c r="O4001" s="20">
        <f>IF(A4001="","",SUMPRODUCT((A4001&gt;=Setup!$C$19:$C$30)*(A4001&lt;=Setup!$D$19:$D$30)*Setup!$A$19:$A$30))</f>
        <v/>
      </c>
      <c r="P4001" s="34">
        <f>IF(A4001="","",IF(OR(F4001="Standard domestic 15% (Box 7)",F4001="Import - VAT paid at customs (Box 8)",F4001="Import - Reverse charge (Box 9)"),ROUND(H4001*Setup!$B$9,2),0))</f>
        <v/>
      </c>
      <c r="Q4001" s="34">
        <f>IF(A4001="","",I4001-P4001)</f>
        <v/>
      </c>
      <c r="R4001" s="34">
        <f>IF(A4001="","",IF(L4001="Yes",I4001,0))</f>
        <v/>
      </c>
      <c r="S4001" s="34">
        <f>IF(A4001="","",IF(AND(L4001="Yes",K4001="Yes",NOT(ISNUMBER(SEARCH("blocked",G4001))),OR(F4001="Standard domestic 15% (Box 7)",F4001="Import - VAT paid at customs (Box 8)",F4001="Import - Reverse charge (Box 9)"),OR(F4001&lt;&gt;"Standard domestic 15% (Box 7)",AND(LEN(D4001)=15,LEFT(D4001,1)="3",RIGHT(D4001,1)="3",ISNUMBER(--D4001)))),I4001,0))</f>
        <v/>
      </c>
      <c r="T4001" s="34">
        <f>IF(A4001="","",R4001-S4001)</f>
        <v/>
      </c>
      <c r="U4001" s="23">
        <f>IF(A4001="","",IF(O4001=0,"Outside audit periods; ","")&amp;IF(F4001="","No VAT category; ","")&amp;IF(ABS(Q4001)&gt;Setup!$B$10,"VAT ≠ 15% × net; ","")&amp;IF(AND(F4001="Standard domestic 15% (Box 7)",NOT(AND(LEN(D4001)=15,LEFT(D4001,1)="3",RIGHT(D4001,1)="3",ISNUMBER(--D4001)))),"Invalid/missing supplier VAT no; ","")&amp;IF(AND(L4001="Yes",K4001&lt;&gt;"Yes"),"VAT claimed without valid tax invoice; ","")&amp;IF(AND(L4001="Yes",ISNUMBER(SEARCH("blocked",G4001))),"Blocked input VAT claimed; ","")&amp;IF(AND(F4001="Import - VAT paid at customs (Box 8)",M4001=""),"Customs declaration no missing; ","")&amp;IF(AND(F4001="Import - Reverse charge (Box 9)",E4001="Saudi Arabia"),"RCM used for a local supplier; ","")&amp;IF(AND(L4001="Yes",NOT(OR(F4001="Standard domestic 15% (Box 7)",F4001="Import - VAT paid at customs (Box 8)",F4001="Import - Reverse charge (Box 9)"))),"VAT claimed on non-taxable category; ",""))</f>
        <v/>
      </c>
    </row>
    <row r="4002">
      <c r="A4002" s="17" t="n"/>
      <c r="B4002" s="14" t="n"/>
      <c r="C4002" s="14" t="n"/>
      <c r="D4002" s="16" t="n"/>
      <c r="E4002" s="14" t="n"/>
      <c r="F4002" s="14" t="n"/>
      <c r="G4002" s="14" t="n"/>
      <c r="H4002" s="19" t="n"/>
      <c r="I4002" s="19" t="n"/>
      <c r="J4002" s="34">
        <f>IF(A4002="","",H4002+I4002)</f>
        <v/>
      </c>
      <c r="K4002" s="14" t="n"/>
      <c r="L4002" s="14" t="n"/>
      <c r="M4002" s="14" t="n"/>
      <c r="N4002" s="14" t="n"/>
      <c r="O4002" s="20">
        <f>IF(A4002="","",SUMPRODUCT((A4002&gt;=Setup!$C$19:$C$30)*(A4002&lt;=Setup!$D$19:$D$30)*Setup!$A$19:$A$30))</f>
        <v/>
      </c>
      <c r="P4002" s="34">
        <f>IF(A4002="","",IF(OR(F4002="Standard domestic 15% (Box 7)",F4002="Import - VAT paid at customs (Box 8)",F4002="Import - Reverse charge (Box 9)"),ROUND(H4002*Setup!$B$9,2),0))</f>
        <v/>
      </c>
      <c r="Q4002" s="34">
        <f>IF(A4002="","",I4002-P4002)</f>
        <v/>
      </c>
      <c r="R4002" s="34">
        <f>IF(A4002="","",IF(L4002="Yes",I4002,0))</f>
        <v/>
      </c>
      <c r="S4002" s="34">
        <f>IF(A4002="","",IF(AND(L4002="Yes",K4002="Yes",NOT(ISNUMBER(SEARCH("blocked",G4002))),OR(F4002="Standard domestic 15% (Box 7)",F4002="Import - VAT paid at customs (Box 8)",F4002="Import - Reverse charge (Box 9)"),OR(F4002&lt;&gt;"Standard domestic 15% (Box 7)",AND(LEN(D4002)=15,LEFT(D4002,1)="3",RIGHT(D4002,1)="3",ISNUMBER(--D4002)))),I4002,0))</f>
        <v/>
      </c>
      <c r="T4002" s="34">
        <f>IF(A4002="","",R4002-S4002)</f>
        <v/>
      </c>
      <c r="U4002" s="23">
        <f>IF(A4002="","",IF(O4002=0,"Outside audit periods; ","")&amp;IF(F4002="","No VAT category; ","")&amp;IF(ABS(Q4002)&gt;Setup!$B$10,"VAT ≠ 15% × net; ","")&amp;IF(AND(F4002="Standard domestic 15% (Box 7)",NOT(AND(LEN(D4002)=15,LEFT(D4002,1)="3",RIGHT(D4002,1)="3",ISNUMBER(--D4002)))),"Invalid/missing supplier VAT no; ","")&amp;IF(AND(L4002="Yes",K4002&lt;&gt;"Yes"),"VAT claimed without valid tax invoice; ","")&amp;IF(AND(L4002="Yes",ISNUMBER(SEARCH("blocked",G4002))),"Blocked input VAT claimed; ","")&amp;IF(AND(F4002="Import - VAT paid at customs (Box 8)",M4002=""),"Customs declaration no missing; ","")&amp;IF(AND(F4002="Import - Reverse charge (Box 9)",E4002="Saudi Arabia"),"RCM used for a local supplier; ","")&amp;IF(AND(L4002="Yes",NOT(OR(F4002="Standard domestic 15% (Box 7)",F4002="Import - VAT paid at customs (Box 8)",F4002="Import - Reverse charge (Box 9)"))),"VAT claimed on non-taxable category; ",""))</f>
        <v/>
      </c>
    </row>
    <row r="4003">
      <c r="A4003" s="17" t="n"/>
      <c r="B4003" s="14" t="n"/>
      <c r="C4003" s="14" t="n"/>
      <c r="D4003" s="16" t="n"/>
      <c r="E4003" s="14" t="n"/>
      <c r="F4003" s="14" t="n"/>
      <c r="G4003" s="14" t="n"/>
      <c r="H4003" s="19" t="n"/>
      <c r="I4003" s="19" t="n"/>
      <c r="J4003" s="34">
        <f>IF(A4003="","",H4003+I4003)</f>
        <v/>
      </c>
      <c r="K4003" s="14" t="n"/>
      <c r="L4003" s="14" t="n"/>
      <c r="M4003" s="14" t="n"/>
      <c r="N4003" s="14" t="n"/>
      <c r="O4003" s="20">
        <f>IF(A4003="","",SUMPRODUCT((A4003&gt;=Setup!$C$19:$C$30)*(A4003&lt;=Setup!$D$19:$D$30)*Setup!$A$19:$A$30))</f>
        <v/>
      </c>
      <c r="P4003" s="34">
        <f>IF(A4003="","",IF(OR(F4003="Standard domestic 15% (Box 7)",F4003="Import - VAT paid at customs (Box 8)",F4003="Import - Reverse charge (Box 9)"),ROUND(H4003*Setup!$B$9,2),0))</f>
        <v/>
      </c>
      <c r="Q4003" s="34">
        <f>IF(A4003="","",I4003-P4003)</f>
        <v/>
      </c>
      <c r="R4003" s="34">
        <f>IF(A4003="","",IF(L4003="Yes",I4003,0))</f>
        <v/>
      </c>
      <c r="S4003" s="34">
        <f>IF(A4003="","",IF(AND(L4003="Yes",K4003="Yes",NOT(ISNUMBER(SEARCH("blocked",G4003))),OR(F4003="Standard domestic 15% (Box 7)",F4003="Import - VAT paid at customs (Box 8)",F4003="Import - Reverse charge (Box 9)"),OR(F4003&lt;&gt;"Standard domestic 15% (Box 7)",AND(LEN(D4003)=15,LEFT(D4003,1)="3",RIGHT(D4003,1)="3",ISNUMBER(--D4003)))),I4003,0))</f>
        <v/>
      </c>
      <c r="T4003" s="34">
        <f>IF(A4003="","",R4003-S4003)</f>
        <v/>
      </c>
      <c r="U4003" s="23">
        <f>IF(A4003="","",IF(O4003=0,"Outside audit periods; ","")&amp;IF(F4003="","No VAT category; ","")&amp;IF(ABS(Q4003)&gt;Setup!$B$10,"VAT ≠ 15% × net; ","")&amp;IF(AND(F4003="Standard domestic 15% (Box 7)",NOT(AND(LEN(D4003)=15,LEFT(D4003,1)="3",RIGHT(D4003,1)="3",ISNUMBER(--D4003)))),"Invalid/missing supplier VAT no; ","")&amp;IF(AND(L4003="Yes",K4003&lt;&gt;"Yes"),"VAT claimed without valid tax invoice; ","")&amp;IF(AND(L4003="Yes",ISNUMBER(SEARCH("blocked",G4003))),"Blocked input VAT claimed; ","")&amp;IF(AND(F4003="Import - VAT paid at customs (Box 8)",M4003=""),"Customs declaration no missing; ","")&amp;IF(AND(F4003="Import - Reverse charge (Box 9)",E4003="Saudi Arabia"),"RCM used for a local supplier; ","")&amp;IF(AND(L4003="Yes",NOT(OR(F4003="Standard domestic 15% (Box 7)",F4003="Import - VAT paid at customs (Box 8)",F4003="Import - Reverse charge (Box 9)"))),"VAT claimed on non-taxable category; ",""))</f>
        <v/>
      </c>
    </row>
    <row r="4004">
      <c r="A4004" s="17" t="n"/>
      <c r="B4004" s="14" t="n"/>
      <c r="C4004" s="14" t="n"/>
      <c r="D4004" s="16" t="n"/>
      <c r="E4004" s="14" t="n"/>
      <c r="F4004" s="14" t="n"/>
      <c r="G4004" s="14" t="n"/>
      <c r="H4004" s="19" t="n"/>
      <c r="I4004" s="19" t="n"/>
      <c r="J4004" s="34">
        <f>IF(A4004="","",H4004+I4004)</f>
        <v/>
      </c>
      <c r="K4004" s="14" t="n"/>
      <c r="L4004" s="14" t="n"/>
      <c r="M4004" s="14" t="n"/>
      <c r="N4004" s="14" t="n"/>
      <c r="O4004" s="20">
        <f>IF(A4004="","",SUMPRODUCT((A4004&gt;=Setup!$C$19:$C$30)*(A4004&lt;=Setup!$D$19:$D$30)*Setup!$A$19:$A$30))</f>
        <v/>
      </c>
      <c r="P4004" s="34">
        <f>IF(A4004="","",IF(OR(F4004="Standard domestic 15% (Box 7)",F4004="Import - VAT paid at customs (Box 8)",F4004="Import - Reverse charge (Box 9)"),ROUND(H4004*Setup!$B$9,2),0))</f>
        <v/>
      </c>
      <c r="Q4004" s="34">
        <f>IF(A4004="","",I4004-P4004)</f>
        <v/>
      </c>
      <c r="R4004" s="34">
        <f>IF(A4004="","",IF(L4004="Yes",I4004,0))</f>
        <v/>
      </c>
      <c r="S4004" s="34">
        <f>IF(A4004="","",IF(AND(L4004="Yes",K4004="Yes",NOT(ISNUMBER(SEARCH("blocked",G4004))),OR(F4004="Standard domestic 15% (Box 7)",F4004="Import - VAT paid at customs (Box 8)",F4004="Import - Reverse charge (Box 9)"),OR(F4004&lt;&gt;"Standard domestic 15% (Box 7)",AND(LEN(D4004)=15,LEFT(D4004,1)="3",RIGHT(D4004,1)="3",ISNUMBER(--D4004)))),I4004,0))</f>
        <v/>
      </c>
      <c r="T4004" s="34">
        <f>IF(A4004="","",R4004-S4004)</f>
        <v/>
      </c>
      <c r="U4004" s="23">
        <f>IF(A4004="","",IF(O4004=0,"Outside audit periods; ","")&amp;IF(F4004="","No VAT category; ","")&amp;IF(ABS(Q4004)&gt;Setup!$B$10,"VAT ≠ 15% × net; ","")&amp;IF(AND(F4004="Standard domestic 15% (Box 7)",NOT(AND(LEN(D4004)=15,LEFT(D4004,1)="3",RIGHT(D4004,1)="3",ISNUMBER(--D4004)))),"Invalid/missing supplier VAT no; ","")&amp;IF(AND(L4004="Yes",K4004&lt;&gt;"Yes"),"VAT claimed without valid tax invoice; ","")&amp;IF(AND(L4004="Yes",ISNUMBER(SEARCH("blocked",G4004))),"Blocked input VAT claimed; ","")&amp;IF(AND(F4004="Import - VAT paid at customs (Box 8)",M4004=""),"Customs declaration no missing; ","")&amp;IF(AND(F4004="Import - Reverse charge (Box 9)",E4004="Saudi Arabia"),"RCM used for a local supplier; ","")&amp;IF(AND(L4004="Yes",NOT(OR(F4004="Standard domestic 15% (Box 7)",F4004="Import - VAT paid at customs (Box 8)",F4004="Import - Reverse charge (Box 9)"))),"VAT claimed on non-taxable category; ",""))</f>
        <v/>
      </c>
    </row>
    <row r="4005">
      <c r="A4005" s="17" t="n"/>
      <c r="B4005" s="14" t="n"/>
      <c r="C4005" s="14" t="n"/>
      <c r="D4005" s="16" t="n"/>
      <c r="E4005" s="14" t="n"/>
      <c r="F4005" s="14" t="n"/>
      <c r="G4005" s="14" t="n"/>
      <c r="H4005" s="19" t="n"/>
      <c r="I4005" s="19" t="n"/>
      <c r="J4005" s="34">
        <f>IF(A4005="","",H4005+I4005)</f>
        <v/>
      </c>
      <c r="K4005" s="14" t="n"/>
      <c r="L4005" s="14" t="n"/>
      <c r="M4005" s="14" t="n"/>
      <c r="N4005" s="14" t="n"/>
      <c r="O4005" s="20">
        <f>IF(A4005="","",SUMPRODUCT((A4005&gt;=Setup!$C$19:$C$30)*(A4005&lt;=Setup!$D$19:$D$30)*Setup!$A$19:$A$30))</f>
        <v/>
      </c>
      <c r="P4005" s="34">
        <f>IF(A4005="","",IF(OR(F4005="Standard domestic 15% (Box 7)",F4005="Import - VAT paid at customs (Box 8)",F4005="Import - Reverse charge (Box 9)"),ROUND(H4005*Setup!$B$9,2),0))</f>
        <v/>
      </c>
      <c r="Q4005" s="34">
        <f>IF(A4005="","",I4005-P4005)</f>
        <v/>
      </c>
      <c r="R4005" s="34">
        <f>IF(A4005="","",IF(L4005="Yes",I4005,0))</f>
        <v/>
      </c>
      <c r="S4005" s="34">
        <f>IF(A4005="","",IF(AND(L4005="Yes",K4005="Yes",NOT(ISNUMBER(SEARCH("blocked",G4005))),OR(F4005="Standard domestic 15% (Box 7)",F4005="Import - VAT paid at customs (Box 8)",F4005="Import - Reverse charge (Box 9)"),OR(F4005&lt;&gt;"Standard domestic 15% (Box 7)",AND(LEN(D4005)=15,LEFT(D4005,1)="3",RIGHT(D4005,1)="3",ISNUMBER(--D4005)))),I4005,0))</f>
        <v/>
      </c>
      <c r="T4005" s="34">
        <f>IF(A4005="","",R4005-S4005)</f>
        <v/>
      </c>
      <c r="U4005" s="23">
        <f>IF(A4005="","",IF(O4005=0,"Outside audit periods; ","")&amp;IF(F4005="","No VAT category; ","")&amp;IF(ABS(Q4005)&gt;Setup!$B$10,"VAT ≠ 15% × net; ","")&amp;IF(AND(F4005="Standard domestic 15% (Box 7)",NOT(AND(LEN(D4005)=15,LEFT(D4005,1)="3",RIGHT(D4005,1)="3",ISNUMBER(--D4005)))),"Invalid/missing supplier VAT no; ","")&amp;IF(AND(L4005="Yes",K4005&lt;&gt;"Yes"),"VAT claimed without valid tax invoice; ","")&amp;IF(AND(L4005="Yes",ISNUMBER(SEARCH("blocked",G4005))),"Blocked input VAT claimed; ","")&amp;IF(AND(F4005="Import - VAT paid at customs (Box 8)",M4005=""),"Customs declaration no missing; ","")&amp;IF(AND(F4005="Import - Reverse charge (Box 9)",E4005="Saudi Arabia"),"RCM used for a local supplier; ","")&amp;IF(AND(L4005="Yes",NOT(OR(F4005="Standard domestic 15% (Box 7)",F4005="Import - VAT paid at customs (Box 8)",F4005="Import - Reverse charge (Box 9)"))),"VAT claimed on non-taxable category; ",""))</f>
        <v/>
      </c>
    </row>
    <row r="4006">
      <c r="A4006" s="17" t="n"/>
      <c r="B4006" s="14" t="n"/>
      <c r="C4006" s="14" t="n"/>
      <c r="D4006" s="16" t="n"/>
      <c r="E4006" s="14" t="n"/>
      <c r="F4006" s="14" t="n"/>
      <c r="G4006" s="14" t="n"/>
      <c r="H4006" s="19" t="n"/>
      <c r="I4006" s="19" t="n"/>
      <c r="J4006" s="34">
        <f>IF(A4006="","",H4006+I4006)</f>
        <v/>
      </c>
      <c r="K4006" s="14" t="n"/>
      <c r="L4006" s="14" t="n"/>
      <c r="M4006" s="14" t="n"/>
      <c r="N4006" s="14" t="n"/>
      <c r="O4006" s="20">
        <f>IF(A4006="","",SUMPRODUCT((A4006&gt;=Setup!$C$19:$C$30)*(A4006&lt;=Setup!$D$19:$D$30)*Setup!$A$19:$A$30))</f>
        <v/>
      </c>
      <c r="P4006" s="34">
        <f>IF(A4006="","",IF(OR(F4006="Standard domestic 15% (Box 7)",F4006="Import - VAT paid at customs (Box 8)",F4006="Import - Reverse charge (Box 9)"),ROUND(H4006*Setup!$B$9,2),0))</f>
        <v/>
      </c>
      <c r="Q4006" s="34">
        <f>IF(A4006="","",I4006-P4006)</f>
        <v/>
      </c>
      <c r="R4006" s="34">
        <f>IF(A4006="","",IF(L4006="Yes",I4006,0))</f>
        <v/>
      </c>
      <c r="S4006" s="34">
        <f>IF(A4006="","",IF(AND(L4006="Yes",K4006="Yes",NOT(ISNUMBER(SEARCH("blocked",G4006))),OR(F4006="Standard domestic 15% (Box 7)",F4006="Import - VAT paid at customs (Box 8)",F4006="Import - Reverse charge (Box 9)"),OR(F4006&lt;&gt;"Standard domestic 15% (Box 7)",AND(LEN(D4006)=15,LEFT(D4006,1)="3",RIGHT(D4006,1)="3",ISNUMBER(--D4006)))),I4006,0))</f>
        <v/>
      </c>
      <c r="T4006" s="34">
        <f>IF(A4006="","",R4006-S4006)</f>
        <v/>
      </c>
      <c r="U4006" s="23">
        <f>IF(A4006="","",IF(O4006=0,"Outside audit periods; ","")&amp;IF(F4006="","No VAT category; ","")&amp;IF(ABS(Q4006)&gt;Setup!$B$10,"VAT ≠ 15% × net; ","")&amp;IF(AND(F4006="Standard domestic 15% (Box 7)",NOT(AND(LEN(D4006)=15,LEFT(D4006,1)="3",RIGHT(D4006,1)="3",ISNUMBER(--D4006)))),"Invalid/missing supplier VAT no; ","")&amp;IF(AND(L4006="Yes",K4006&lt;&gt;"Yes"),"VAT claimed without valid tax invoice; ","")&amp;IF(AND(L4006="Yes",ISNUMBER(SEARCH("blocked",G4006))),"Blocked input VAT claimed; ","")&amp;IF(AND(F4006="Import - VAT paid at customs (Box 8)",M4006=""),"Customs declaration no missing; ","")&amp;IF(AND(F4006="Import - Reverse charge (Box 9)",E4006="Saudi Arabia"),"RCM used for a local supplier; ","")&amp;IF(AND(L4006="Yes",NOT(OR(F4006="Standard domestic 15% (Box 7)",F4006="Import - VAT paid at customs (Box 8)",F4006="Import - Reverse charge (Box 9)"))),"VAT claimed on non-taxable category; ",""))</f>
        <v/>
      </c>
    </row>
    <row r="4007">
      <c r="A4007" s="17" t="n"/>
      <c r="B4007" s="14" t="n"/>
      <c r="C4007" s="14" t="n"/>
      <c r="D4007" s="16" t="n"/>
      <c r="E4007" s="14" t="n"/>
      <c r="F4007" s="14" t="n"/>
      <c r="G4007" s="14" t="n"/>
      <c r="H4007" s="19" t="n"/>
      <c r="I4007" s="19" t="n"/>
      <c r="J4007" s="34">
        <f>IF(A4007="","",H4007+I4007)</f>
        <v/>
      </c>
      <c r="K4007" s="14" t="n"/>
      <c r="L4007" s="14" t="n"/>
      <c r="M4007" s="14" t="n"/>
      <c r="N4007" s="14" t="n"/>
      <c r="O4007" s="20">
        <f>IF(A4007="","",SUMPRODUCT((A4007&gt;=Setup!$C$19:$C$30)*(A4007&lt;=Setup!$D$19:$D$30)*Setup!$A$19:$A$30))</f>
        <v/>
      </c>
      <c r="P4007" s="34">
        <f>IF(A4007="","",IF(OR(F4007="Standard domestic 15% (Box 7)",F4007="Import - VAT paid at customs (Box 8)",F4007="Import - Reverse charge (Box 9)"),ROUND(H4007*Setup!$B$9,2),0))</f>
        <v/>
      </c>
      <c r="Q4007" s="34">
        <f>IF(A4007="","",I4007-P4007)</f>
        <v/>
      </c>
      <c r="R4007" s="34">
        <f>IF(A4007="","",IF(L4007="Yes",I4007,0))</f>
        <v/>
      </c>
      <c r="S4007" s="34">
        <f>IF(A4007="","",IF(AND(L4007="Yes",K4007="Yes",NOT(ISNUMBER(SEARCH("blocked",G4007))),OR(F4007="Standard domestic 15% (Box 7)",F4007="Import - VAT paid at customs (Box 8)",F4007="Import - Reverse charge (Box 9)"),OR(F4007&lt;&gt;"Standard domestic 15% (Box 7)",AND(LEN(D4007)=15,LEFT(D4007,1)="3",RIGHT(D4007,1)="3",ISNUMBER(--D4007)))),I4007,0))</f>
        <v/>
      </c>
      <c r="T4007" s="34">
        <f>IF(A4007="","",R4007-S4007)</f>
        <v/>
      </c>
      <c r="U4007" s="23">
        <f>IF(A4007="","",IF(O4007=0,"Outside audit periods; ","")&amp;IF(F4007="","No VAT category; ","")&amp;IF(ABS(Q4007)&gt;Setup!$B$10,"VAT ≠ 15% × net; ","")&amp;IF(AND(F4007="Standard domestic 15% (Box 7)",NOT(AND(LEN(D4007)=15,LEFT(D4007,1)="3",RIGHT(D4007,1)="3",ISNUMBER(--D4007)))),"Invalid/missing supplier VAT no; ","")&amp;IF(AND(L4007="Yes",K4007&lt;&gt;"Yes"),"VAT claimed without valid tax invoice; ","")&amp;IF(AND(L4007="Yes",ISNUMBER(SEARCH("blocked",G4007))),"Blocked input VAT claimed; ","")&amp;IF(AND(F4007="Import - VAT paid at customs (Box 8)",M4007=""),"Customs declaration no missing; ","")&amp;IF(AND(F4007="Import - Reverse charge (Box 9)",E4007="Saudi Arabia"),"RCM used for a local supplier; ","")&amp;IF(AND(L4007="Yes",NOT(OR(F4007="Standard domestic 15% (Box 7)",F4007="Import - VAT paid at customs (Box 8)",F4007="Import - Reverse charge (Box 9)"))),"VAT claimed on non-taxable category; ",""))</f>
        <v/>
      </c>
    </row>
    <row r="4008">
      <c r="A4008" s="17" t="n"/>
      <c r="B4008" s="14" t="n"/>
      <c r="C4008" s="14" t="n"/>
      <c r="D4008" s="16" t="n"/>
      <c r="E4008" s="14" t="n"/>
      <c r="F4008" s="14" t="n"/>
      <c r="G4008" s="14" t="n"/>
      <c r="H4008" s="19" t="n"/>
      <c r="I4008" s="19" t="n"/>
      <c r="J4008" s="34">
        <f>IF(A4008="","",H4008+I4008)</f>
        <v/>
      </c>
      <c r="K4008" s="14" t="n"/>
      <c r="L4008" s="14" t="n"/>
      <c r="M4008" s="14" t="n"/>
      <c r="N4008" s="14" t="n"/>
      <c r="O4008" s="20">
        <f>IF(A4008="","",SUMPRODUCT((A4008&gt;=Setup!$C$19:$C$30)*(A4008&lt;=Setup!$D$19:$D$30)*Setup!$A$19:$A$30))</f>
        <v/>
      </c>
      <c r="P4008" s="34">
        <f>IF(A4008="","",IF(OR(F4008="Standard domestic 15% (Box 7)",F4008="Import - VAT paid at customs (Box 8)",F4008="Import - Reverse charge (Box 9)"),ROUND(H4008*Setup!$B$9,2),0))</f>
        <v/>
      </c>
      <c r="Q4008" s="34">
        <f>IF(A4008="","",I4008-P4008)</f>
        <v/>
      </c>
      <c r="R4008" s="34">
        <f>IF(A4008="","",IF(L4008="Yes",I4008,0))</f>
        <v/>
      </c>
      <c r="S4008" s="34">
        <f>IF(A4008="","",IF(AND(L4008="Yes",K4008="Yes",NOT(ISNUMBER(SEARCH("blocked",G4008))),OR(F4008="Standard domestic 15% (Box 7)",F4008="Import - VAT paid at customs (Box 8)",F4008="Import - Reverse charge (Box 9)"),OR(F4008&lt;&gt;"Standard domestic 15% (Box 7)",AND(LEN(D4008)=15,LEFT(D4008,1)="3",RIGHT(D4008,1)="3",ISNUMBER(--D4008)))),I4008,0))</f>
        <v/>
      </c>
      <c r="T4008" s="34">
        <f>IF(A4008="","",R4008-S4008)</f>
        <v/>
      </c>
      <c r="U4008" s="23">
        <f>IF(A4008="","",IF(O4008=0,"Outside audit periods; ","")&amp;IF(F4008="","No VAT category; ","")&amp;IF(ABS(Q4008)&gt;Setup!$B$10,"VAT ≠ 15% × net; ","")&amp;IF(AND(F4008="Standard domestic 15% (Box 7)",NOT(AND(LEN(D4008)=15,LEFT(D4008,1)="3",RIGHT(D4008,1)="3",ISNUMBER(--D4008)))),"Invalid/missing supplier VAT no; ","")&amp;IF(AND(L4008="Yes",K4008&lt;&gt;"Yes"),"VAT claimed without valid tax invoice; ","")&amp;IF(AND(L4008="Yes",ISNUMBER(SEARCH("blocked",G4008))),"Blocked input VAT claimed; ","")&amp;IF(AND(F4008="Import - VAT paid at customs (Box 8)",M4008=""),"Customs declaration no missing; ","")&amp;IF(AND(F4008="Import - Reverse charge (Box 9)",E4008="Saudi Arabia"),"RCM used for a local supplier; ","")&amp;IF(AND(L4008="Yes",NOT(OR(F4008="Standard domestic 15% (Box 7)",F4008="Import - VAT paid at customs (Box 8)",F4008="Import - Reverse charge (Box 9)"))),"VAT claimed on non-taxable category; ",""))</f>
        <v/>
      </c>
    </row>
    <row r="4009">
      <c r="A4009" s="17" t="n"/>
      <c r="B4009" s="14" t="n"/>
      <c r="C4009" s="14" t="n"/>
      <c r="D4009" s="16" t="n"/>
      <c r="E4009" s="14" t="n"/>
      <c r="F4009" s="14" t="n"/>
      <c r="G4009" s="14" t="n"/>
      <c r="H4009" s="19" t="n"/>
      <c r="I4009" s="19" t="n"/>
      <c r="J4009" s="34">
        <f>IF(A4009="","",H4009+I4009)</f>
        <v/>
      </c>
      <c r="K4009" s="14" t="n"/>
      <c r="L4009" s="14" t="n"/>
      <c r="M4009" s="14" t="n"/>
      <c r="N4009" s="14" t="n"/>
      <c r="O4009" s="20">
        <f>IF(A4009="","",SUMPRODUCT((A4009&gt;=Setup!$C$19:$C$30)*(A4009&lt;=Setup!$D$19:$D$30)*Setup!$A$19:$A$30))</f>
        <v/>
      </c>
      <c r="P4009" s="34">
        <f>IF(A4009="","",IF(OR(F4009="Standard domestic 15% (Box 7)",F4009="Import - VAT paid at customs (Box 8)",F4009="Import - Reverse charge (Box 9)"),ROUND(H4009*Setup!$B$9,2),0))</f>
        <v/>
      </c>
      <c r="Q4009" s="34">
        <f>IF(A4009="","",I4009-P4009)</f>
        <v/>
      </c>
      <c r="R4009" s="34">
        <f>IF(A4009="","",IF(L4009="Yes",I4009,0))</f>
        <v/>
      </c>
      <c r="S4009" s="34">
        <f>IF(A4009="","",IF(AND(L4009="Yes",K4009="Yes",NOT(ISNUMBER(SEARCH("blocked",G4009))),OR(F4009="Standard domestic 15% (Box 7)",F4009="Import - VAT paid at customs (Box 8)",F4009="Import - Reverse charge (Box 9)"),OR(F4009&lt;&gt;"Standard domestic 15% (Box 7)",AND(LEN(D4009)=15,LEFT(D4009,1)="3",RIGHT(D4009,1)="3",ISNUMBER(--D4009)))),I4009,0))</f>
        <v/>
      </c>
      <c r="T4009" s="34">
        <f>IF(A4009="","",R4009-S4009)</f>
        <v/>
      </c>
      <c r="U4009" s="23">
        <f>IF(A4009="","",IF(O4009=0,"Outside audit periods; ","")&amp;IF(F4009="","No VAT category; ","")&amp;IF(ABS(Q4009)&gt;Setup!$B$10,"VAT ≠ 15% × net; ","")&amp;IF(AND(F4009="Standard domestic 15% (Box 7)",NOT(AND(LEN(D4009)=15,LEFT(D4009,1)="3",RIGHT(D4009,1)="3",ISNUMBER(--D4009)))),"Invalid/missing supplier VAT no; ","")&amp;IF(AND(L4009="Yes",K4009&lt;&gt;"Yes"),"VAT claimed without valid tax invoice; ","")&amp;IF(AND(L4009="Yes",ISNUMBER(SEARCH("blocked",G4009))),"Blocked input VAT claimed; ","")&amp;IF(AND(F4009="Import - VAT paid at customs (Box 8)",M4009=""),"Customs declaration no missing; ","")&amp;IF(AND(F4009="Import - Reverse charge (Box 9)",E4009="Saudi Arabia"),"RCM used for a local supplier; ","")&amp;IF(AND(L4009="Yes",NOT(OR(F4009="Standard domestic 15% (Box 7)",F4009="Import - VAT paid at customs (Box 8)",F4009="Import - Reverse charge (Box 9)"))),"VAT claimed on non-taxable category; ",""))</f>
        <v/>
      </c>
    </row>
    <row r="4010">
      <c r="A4010" s="17" t="n"/>
      <c r="B4010" s="14" t="n"/>
      <c r="C4010" s="14" t="n"/>
      <c r="D4010" s="16" t="n"/>
      <c r="E4010" s="14" t="n"/>
      <c r="F4010" s="14" t="n"/>
      <c r="G4010" s="14" t="n"/>
      <c r="H4010" s="19" t="n"/>
      <c r="I4010" s="19" t="n"/>
      <c r="J4010" s="34">
        <f>IF(A4010="","",H4010+I4010)</f>
        <v/>
      </c>
      <c r="K4010" s="14" t="n"/>
      <c r="L4010" s="14" t="n"/>
      <c r="M4010" s="14" t="n"/>
      <c r="N4010" s="14" t="n"/>
      <c r="O4010" s="20">
        <f>IF(A4010="","",SUMPRODUCT((A4010&gt;=Setup!$C$19:$C$30)*(A4010&lt;=Setup!$D$19:$D$30)*Setup!$A$19:$A$30))</f>
        <v/>
      </c>
      <c r="P4010" s="34">
        <f>IF(A4010="","",IF(OR(F4010="Standard domestic 15% (Box 7)",F4010="Import - VAT paid at customs (Box 8)",F4010="Import - Reverse charge (Box 9)"),ROUND(H4010*Setup!$B$9,2),0))</f>
        <v/>
      </c>
      <c r="Q4010" s="34">
        <f>IF(A4010="","",I4010-P4010)</f>
        <v/>
      </c>
      <c r="R4010" s="34">
        <f>IF(A4010="","",IF(L4010="Yes",I4010,0))</f>
        <v/>
      </c>
      <c r="S4010" s="34">
        <f>IF(A4010="","",IF(AND(L4010="Yes",K4010="Yes",NOT(ISNUMBER(SEARCH("blocked",G4010))),OR(F4010="Standard domestic 15% (Box 7)",F4010="Import - VAT paid at customs (Box 8)",F4010="Import - Reverse charge (Box 9)"),OR(F4010&lt;&gt;"Standard domestic 15% (Box 7)",AND(LEN(D4010)=15,LEFT(D4010,1)="3",RIGHT(D4010,1)="3",ISNUMBER(--D4010)))),I4010,0))</f>
        <v/>
      </c>
      <c r="T4010" s="34">
        <f>IF(A4010="","",R4010-S4010)</f>
        <v/>
      </c>
      <c r="U4010" s="23">
        <f>IF(A4010="","",IF(O4010=0,"Outside audit periods; ","")&amp;IF(F4010="","No VAT category; ","")&amp;IF(ABS(Q4010)&gt;Setup!$B$10,"VAT ≠ 15% × net; ","")&amp;IF(AND(F4010="Standard domestic 15% (Box 7)",NOT(AND(LEN(D4010)=15,LEFT(D4010,1)="3",RIGHT(D4010,1)="3",ISNUMBER(--D4010)))),"Invalid/missing supplier VAT no; ","")&amp;IF(AND(L4010="Yes",K4010&lt;&gt;"Yes"),"VAT claimed without valid tax invoice; ","")&amp;IF(AND(L4010="Yes",ISNUMBER(SEARCH("blocked",G4010))),"Blocked input VAT claimed; ","")&amp;IF(AND(F4010="Import - VAT paid at customs (Box 8)",M4010=""),"Customs declaration no missing; ","")&amp;IF(AND(F4010="Import - Reverse charge (Box 9)",E4010="Saudi Arabia"),"RCM used for a local supplier; ","")&amp;IF(AND(L4010="Yes",NOT(OR(F4010="Standard domestic 15% (Box 7)",F4010="Import - VAT paid at customs (Box 8)",F4010="Import - Reverse charge (Box 9)"))),"VAT claimed on non-taxable category; ",""))</f>
        <v/>
      </c>
    </row>
    <row r="4011">
      <c r="A4011" s="17" t="n"/>
      <c r="B4011" s="14" t="n"/>
      <c r="C4011" s="14" t="n"/>
      <c r="D4011" s="16" t="n"/>
      <c r="E4011" s="14" t="n"/>
      <c r="F4011" s="14" t="n"/>
      <c r="G4011" s="14" t="n"/>
      <c r="H4011" s="19" t="n"/>
      <c r="I4011" s="19" t="n"/>
      <c r="J4011" s="34">
        <f>IF(A4011="","",H4011+I4011)</f>
        <v/>
      </c>
      <c r="K4011" s="14" t="n"/>
      <c r="L4011" s="14" t="n"/>
      <c r="M4011" s="14" t="n"/>
      <c r="N4011" s="14" t="n"/>
      <c r="O4011" s="20">
        <f>IF(A4011="","",SUMPRODUCT((A4011&gt;=Setup!$C$19:$C$30)*(A4011&lt;=Setup!$D$19:$D$30)*Setup!$A$19:$A$30))</f>
        <v/>
      </c>
      <c r="P4011" s="34">
        <f>IF(A4011="","",IF(OR(F4011="Standard domestic 15% (Box 7)",F4011="Import - VAT paid at customs (Box 8)",F4011="Import - Reverse charge (Box 9)"),ROUND(H4011*Setup!$B$9,2),0))</f>
        <v/>
      </c>
      <c r="Q4011" s="34">
        <f>IF(A4011="","",I4011-P4011)</f>
        <v/>
      </c>
      <c r="R4011" s="34">
        <f>IF(A4011="","",IF(L4011="Yes",I4011,0))</f>
        <v/>
      </c>
      <c r="S4011" s="34">
        <f>IF(A4011="","",IF(AND(L4011="Yes",K4011="Yes",NOT(ISNUMBER(SEARCH("blocked",G4011))),OR(F4011="Standard domestic 15% (Box 7)",F4011="Import - VAT paid at customs (Box 8)",F4011="Import - Reverse charge (Box 9)"),OR(F4011&lt;&gt;"Standard domestic 15% (Box 7)",AND(LEN(D4011)=15,LEFT(D4011,1)="3",RIGHT(D4011,1)="3",ISNUMBER(--D4011)))),I4011,0))</f>
        <v/>
      </c>
      <c r="T4011" s="34">
        <f>IF(A4011="","",R4011-S4011)</f>
        <v/>
      </c>
      <c r="U4011" s="23">
        <f>IF(A4011="","",IF(O4011=0,"Outside audit periods; ","")&amp;IF(F4011="","No VAT category; ","")&amp;IF(ABS(Q4011)&gt;Setup!$B$10,"VAT ≠ 15% × net; ","")&amp;IF(AND(F4011="Standard domestic 15% (Box 7)",NOT(AND(LEN(D4011)=15,LEFT(D4011,1)="3",RIGHT(D4011,1)="3",ISNUMBER(--D4011)))),"Invalid/missing supplier VAT no; ","")&amp;IF(AND(L4011="Yes",K4011&lt;&gt;"Yes"),"VAT claimed without valid tax invoice; ","")&amp;IF(AND(L4011="Yes",ISNUMBER(SEARCH("blocked",G4011))),"Blocked input VAT claimed; ","")&amp;IF(AND(F4011="Import - VAT paid at customs (Box 8)",M4011=""),"Customs declaration no missing; ","")&amp;IF(AND(F4011="Import - Reverse charge (Box 9)",E4011="Saudi Arabia"),"RCM used for a local supplier; ","")&amp;IF(AND(L4011="Yes",NOT(OR(F4011="Standard domestic 15% (Box 7)",F4011="Import - VAT paid at customs (Box 8)",F4011="Import - Reverse charge (Box 9)"))),"VAT claimed on non-taxable category; ",""))</f>
        <v/>
      </c>
    </row>
    <row r="4012">
      <c r="A4012" s="17" t="n"/>
      <c r="B4012" s="14" t="n"/>
      <c r="C4012" s="14" t="n"/>
      <c r="D4012" s="16" t="n"/>
      <c r="E4012" s="14" t="n"/>
      <c r="F4012" s="14" t="n"/>
      <c r="G4012" s="14" t="n"/>
      <c r="H4012" s="19" t="n"/>
      <c r="I4012" s="19" t="n"/>
      <c r="J4012" s="34">
        <f>IF(A4012="","",H4012+I4012)</f>
        <v/>
      </c>
      <c r="K4012" s="14" t="n"/>
      <c r="L4012" s="14" t="n"/>
      <c r="M4012" s="14" t="n"/>
      <c r="N4012" s="14" t="n"/>
      <c r="O4012" s="20">
        <f>IF(A4012="","",SUMPRODUCT((A4012&gt;=Setup!$C$19:$C$30)*(A4012&lt;=Setup!$D$19:$D$30)*Setup!$A$19:$A$30))</f>
        <v/>
      </c>
      <c r="P4012" s="34">
        <f>IF(A4012="","",IF(OR(F4012="Standard domestic 15% (Box 7)",F4012="Import - VAT paid at customs (Box 8)",F4012="Import - Reverse charge (Box 9)"),ROUND(H4012*Setup!$B$9,2),0))</f>
        <v/>
      </c>
      <c r="Q4012" s="34">
        <f>IF(A4012="","",I4012-P4012)</f>
        <v/>
      </c>
      <c r="R4012" s="34">
        <f>IF(A4012="","",IF(L4012="Yes",I4012,0))</f>
        <v/>
      </c>
      <c r="S4012" s="34">
        <f>IF(A4012="","",IF(AND(L4012="Yes",K4012="Yes",NOT(ISNUMBER(SEARCH("blocked",G4012))),OR(F4012="Standard domestic 15% (Box 7)",F4012="Import - VAT paid at customs (Box 8)",F4012="Import - Reverse charge (Box 9)"),OR(F4012&lt;&gt;"Standard domestic 15% (Box 7)",AND(LEN(D4012)=15,LEFT(D4012,1)="3",RIGHT(D4012,1)="3",ISNUMBER(--D4012)))),I4012,0))</f>
        <v/>
      </c>
      <c r="T4012" s="34">
        <f>IF(A4012="","",R4012-S4012)</f>
        <v/>
      </c>
      <c r="U4012" s="23">
        <f>IF(A4012="","",IF(O4012=0,"Outside audit periods; ","")&amp;IF(F4012="","No VAT category; ","")&amp;IF(ABS(Q4012)&gt;Setup!$B$10,"VAT ≠ 15% × net; ","")&amp;IF(AND(F4012="Standard domestic 15% (Box 7)",NOT(AND(LEN(D4012)=15,LEFT(D4012,1)="3",RIGHT(D4012,1)="3",ISNUMBER(--D4012)))),"Invalid/missing supplier VAT no; ","")&amp;IF(AND(L4012="Yes",K4012&lt;&gt;"Yes"),"VAT claimed without valid tax invoice; ","")&amp;IF(AND(L4012="Yes",ISNUMBER(SEARCH("blocked",G4012))),"Blocked input VAT claimed; ","")&amp;IF(AND(F4012="Import - VAT paid at customs (Box 8)",M4012=""),"Customs declaration no missing; ","")&amp;IF(AND(F4012="Import - Reverse charge (Box 9)",E4012="Saudi Arabia"),"RCM used for a local supplier; ","")&amp;IF(AND(L4012="Yes",NOT(OR(F4012="Standard domestic 15% (Box 7)",F4012="Import - VAT paid at customs (Box 8)",F4012="Import - Reverse charge (Box 9)"))),"VAT claimed on non-taxable category; ",""))</f>
        <v/>
      </c>
    </row>
    <row r="4013">
      <c r="A4013" s="17" t="n"/>
      <c r="B4013" s="14" t="n"/>
      <c r="C4013" s="14" t="n"/>
      <c r="D4013" s="16" t="n"/>
      <c r="E4013" s="14" t="n"/>
      <c r="F4013" s="14" t="n"/>
      <c r="G4013" s="14" t="n"/>
      <c r="H4013" s="19" t="n"/>
      <c r="I4013" s="19" t="n"/>
      <c r="J4013" s="34">
        <f>IF(A4013="","",H4013+I4013)</f>
        <v/>
      </c>
      <c r="K4013" s="14" t="n"/>
      <c r="L4013" s="14" t="n"/>
      <c r="M4013" s="14" t="n"/>
      <c r="N4013" s="14" t="n"/>
      <c r="O4013" s="20">
        <f>IF(A4013="","",SUMPRODUCT((A4013&gt;=Setup!$C$19:$C$30)*(A4013&lt;=Setup!$D$19:$D$30)*Setup!$A$19:$A$30))</f>
        <v/>
      </c>
      <c r="P4013" s="34">
        <f>IF(A4013="","",IF(OR(F4013="Standard domestic 15% (Box 7)",F4013="Import - VAT paid at customs (Box 8)",F4013="Import - Reverse charge (Box 9)"),ROUND(H4013*Setup!$B$9,2),0))</f>
        <v/>
      </c>
      <c r="Q4013" s="34">
        <f>IF(A4013="","",I4013-P4013)</f>
        <v/>
      </c>
      <c r="R4013" s="34">
        <f>IF(A4013="","",IF(L4013="Yes",I4013,0))</f>
        <v/>
      </c>
      <c r="S4013" s="34">
        <f>IF(A4013="","",IF(AND(L4013="Yes",K4013="Yes",NOT(ISNUMBER(SEARCH("blocked",G4013))),OR(F4013="Standard domestic 15% (Box 7)",F4013="Import - VAT paid at customs (Box 8)",F4013="Import - Reverse charge (Box 9)"),OR(F4013&lt;&gt;"Standard domestic 15% (Box 7)",AND(LEN(D4013)=15,LEFT(D4013,1)="3",RIGHT(D4013,1)="3",ISNUMBER(--D4013)))),I4013,0))</f>
        <v/>
      </c>
      <c r="T4013" s="34">
        <f>IF(A4013="","",R4013-S4013)</f>
        <v/>
      </c>
      <c r="U4013" s="23">
        <f>IF(A4013="","",IF(O4013=0,"Outside audit periods; ","")&amp;IF(F4013="","No VAT category; ","")&amp;IF(ABS(Q4013)&gt;Setup!$B$10,"VAT ≠ 15% × net; ","")&amp;IF(AND(F4013="Standard domestic 15% (Box 7)",NOT(AND(LEN(D4013)=15,LEFT(D4013,1)="3",RIGHT(D4013,1)="3",ISNUMBER(--D4013)))),"Invalid/missing supplier VAT no; ","")&amp;IF(AND(L4013="Yes",K4013&lt;&gt;"Yes"),"VAT claimed without valid tax invoice; ","")&amp;IF(AND(L4013="Yes",ISNUMBER(SEARCH("blocked",G4013))),"Blocked input VAT claimed; ","")&amp;IF(AND(F4013="Import - VAT paid at customs (Box 8)",M4013=""),"Customs declaration no missing; ","")&amp;IF(AND(F4013="Import - Reverse charge (Box 9)",E4013="Saudi Arabia"),"RCM used for a local supplier; ","")&amp;IF(AND(L4013="Yes",NOT(OR(F4013="Standard domestic 15% (Box 7)",F4013="Import - VAT paid at customs (Box 8)",F4013="Import - Reverse charge (Box 9)"))),"VAT claimed on non-taxable category; ",""))</f>
        <v/>
      </c>
    </row>
    <row r="4014">
      <c r="A4014" s="17" t="n"/>
      <c r="B4014" s="14" t="n"/>
      <c r="C4014" s="14" t="n"/>
      <c r="D4014" s="16" t="n"/>
      <c r="E4014" s="14" t="n"/>
      <c r="F4014" s="14" t="n"/>
      <c r="G4014" s="14" t="n"/>
      <c r="H4014" s="19" t="n"/>
      <c r="I4014" s="19" t="n"/>
      <c r="J4014" s="34">
        <f>IF(A4014="","",H4014+I4014)</f>
        <v/>
      </c>
      <c r="K4014" s="14" t="n"/>
      <c r="L4014" s="14" t="n"/>
      <c r="M4014" s="14" t="n"/>
      <c r="N4014" s="14" t="n"/>
      <c r="O4014" s="20">
        <f>IF(A4014="","",SUMPRODUCT((A4014&gt;=Setup!$C$19:$C$30)*(A4014&lt;=Setup!$D$19:$D$30)*Setup!$A$19:$A$30))</f>
        <v/>
      </c>
      <c r="P4014" s="34">
        <f>IF(A4014="","",IF(OR(F4014="Standard domestic 15% (Box 7)",F4014="Import - VAT paid at customs (Box 8)",F4014="Import - Reverse charge (Box 9)"),ROUND(H4014*Setup!$B$9,2),0))</f>
        <v/>
      </c>
      <c r="Q4014" s="34">
        <f>IF(A4014="","",I4014-P4014)</f>
        <v/>
      </c>
      <c r="R4014" s="34">
        <f>IF(A4014="","",IF(L4014="Yes",I4014,0))</f>
        <v/>
      </c>
      <c r="S4014" s="34">
        <f>IF(A4014="","",IF(AND(L4014="Yes",K4014="Yes",NOT(ISNUMBER(SEARCH("blocked",G4014))),OR(F4014="Standard domestic 15% (Box 7)",F4014="Import - VAT paid at customs (Box 8)",F4014="Import - Reverse charge (Box 9)"),OR(F4014&lt;&gt;"Standard domestic 15% (Box 7)",AND(LEN(D4014)=15,LEFT(D4014,1)="3",RIGHT(D4014,1)="3",ISNUMBER(--D4014)))),I4014,0))</f>
        <v/>
      </c>
      <c r="T4014" s="34">
        <f>IF(A4014="","",R4014-S4014)</f>
        <v/>
      </c>
      <c r="U4014" s="23">
        <f>IF(A4014="","",IF(O4014=0,"Outside audit periods; ","")&amp;IF(F4014="","No VAT category; ","")&amp;IF(ABS(Q4014)&gt;Setup!$B$10,"VAT ≠ 15% × net; ","")&amp;IF(AND(F4014="Standard domestic 15% (Box 7)",NOT(AND(LEN(D4014)=15,LEFT(D4014,1)="3",RIGHT(D4014,1)="3",ISNUMBER(--D4014)))),"Invalid/missing supplier VAT no; ","")&amp;IF(AND(L4014="Yes",K4014&lt;&gt;"Yes"),"VAT claimed without valid tax invoice; ","")&amp;IF(AND(L4014="Yes",ISNUMBER(SEARCH("blocked",G4014))),"Blocked input VAT claimed; ","")&amp;IF(AND(F4014="Import - VAT paid at customs (Box 8)",M4014=""),"Customs declaration no missing; ","")&amp;IF(AND(F4014="Import - Reverse charge (Box 9)",E4014="Saudi Arabia"),"RCM used for a local supplier; ","")&amp;IF(AND(L4014="Yes",NOT(OR(F4014="Standard domestic 15% (Box 7)",F4014="Import - VAT paid at customs (Box 8)",F4014="Import - Reverse charge (Box 9)"))),"VAT claimed on non-taxable category; ",""))</f>
        <v/>
      </c>
    </row>
    <row r="4015">
      <c r="A4015" s="17" t="n"/>
      <c r="B4015" s="14" t="n"/>
      <c r="C4015" s="14" t="n"/>
      <c r="D4015" s="16" t="n"/>
      <c r="E4015" s="14" t="n"/>
      <c r="F4015" s="14" t="n"/>
      <c r="G4015" s="14" t="n"/>
      <c r="H4015" s="19" t="n"/>
      <c r="I4015" s="19" t="n"/>
      <c r="J4015" s="34">
        <f>IF(A4015="","",H4015+I4015)</f>
        <v/>
      </c>
      <c r="K4015" s="14" t="n"/>
      <c r="L4015" s="14" t="n"/>
      <c r="M4015" s="14" t="n"/>
      <c r="N4015" s="14" t="n"/>
      <c r="O4015" s="20">
        <f>IF(A4015="","",SUMPRODUCT((A4015&gt;=Setup!$C$19:$C$30)*(A4015&lt;=Setup!$D$19:$D$30)*Setup!$A$19:$A$30))</f>
        <v/>
      </c>
      <c r="P4015" s="34">
        <f>IF(A4015="","",IF(OR(F4015="Standard domestic 15% (Box 7)",F4015="Import - VAT paid at customs (Box 8)",F4015="Import - Reverse charge (Box 9)"),ROUND(H4015*Setup!$B$9,2),0))</f>
        <v/>
      </c>
      <c r="Q4015" s="34">
        <f>IF(A4015="","",I4015-P4015)</f>
        <v/>
      </c>
      <c r="R4015" s="34">
        <f>IF(A4015="","",IF(L4015="Yes",I4015,0))</f>
        <v/>
      </c>
      <c r="S4015" s="34">
        <f>IF(A4015="","",IF(AND(L4015="Yes",K4015="Yes",NOT(ISNUMBER(SEARCH("blocked",G4015))),OR(F4015="Standard domestic 15% (Box 7)",F4015="Import - VAT paid at customs (Box 8)",F4015="Import - Reverse charge (Box 9)"),OR(F4015&lt;&gt;"Standard domestic 15% (Box 7)",AND(LEN(D4015)=15,LEFT(D4015,1)="3",RIGHT(D4015,1)="3",ISNUMBER(--D4015)))),I4015,0))</f>
        <v/>
      </c>
      <c r="T4015" s="34">
        <f>IF(A4015="","",R4015-S4015)</f>
        <v/>
      </c>
      <c r="U4015" s="23">
        <f>IF(A4015="","",IF(O4015=0,"Outside audit periods; ","")&amp;IF(F4015="","No VAT category; ","")&amp;IF(ABS(Q4015)&gt;Setup!$B$10,"VAT ≠ 15% × net; ","")&amp;IF(AND(F4015="Standard domestic 15% (Box 7)",NOT(AND(LEN(D4015)=15,LEFT(D4015,1)="3",RIGHT(D4015,1)="3",ISNUMBER(--D4015)))),"Invalid/missing supplier VAT no; ","")&amp;IF(AND(L4015="Yes",K4015&lt;&gt;"Yes"),"VAT claimed without valid tax invoice; ","")&amp;IF(AND(L4015="Yes",ISNUMBER(SEARCH("blocked",G4015))),"Blocked input VAT claimed; ","")&amp;IF(AND(F4015="Import - VAT paid at customs (Box 8)",M4015=""),"Customs declaration no missing; ","")&amp;IF(AND(F4015="Import - Reverse charge (Box 9)",E4015="Saudi Arabia"),"RCM used for a local supplier; ","")&amp;IF(AND(L4015="Yes",NOT(OR(F4015="Standard domestic 15% (Box 7)",F4015="Import - VAT paid at customs (Box 8)",F4015="Import - Reverse charge (Box 9)"))),"VAT claimed on non-taxable category; ",""))</f>
        <v/>
      </c>
    </row>
    <row r="4016">
      <c r="A4016" s="17" t="n"/>
      <c r="B4016" s="14" t="n"/>
      <c r="C4016" s="14" t="n"/>
      <c r="D4016" s="16" t="n"/>
      <c r="E4016" s="14" t="n"/>
      <c r="F4016" s="14" t="n"/>
      <c r="G4016" s="14" t="n"/>
      <c r="H4016" s="19" t="n"/>
      <c r="I4016" s="19" t="n"/>
      <c r="J4016" s="34">
        <f>IF(A4016="","",H4016+I4016)</f>
        <v/>
      </c>
      <c r="K4016" s="14" t="n"/>
      <c r="L4016" s="14" t="n"/>
      <c r="M4016" s="14" t="n"/>
      <c r="N4016" s="14" t="n"/>
      <c r="O4016" s="20">
        <f>IF(A4016="","",SUMPRODUCT((A4016&gt;=Setup!$C$19:$C$30)*(A4016&lt;=Setup!$D$19:$D$30)*Setup!$A$19:$A$30))</f>
        <v/>
      </c>
      <c r="P4016" s="34">
        <f>IF(A4016="","",IF(OR(F4016="Standard domestic 15% (Box 7)",F4016="Import - VAT paid at customs (Box 8)",F4016="Import - Reverse charge (Box 9)"),ROUND(H4016*Setup!$B$9,2),0))</f>
        <v/>
      </c>
      <c r="Q4016" s="34">
        <f>IF(A4016="","",I4016-P4016)</f>
        <v/>
      </c>
      <c r="R4016" s="34">
        <f>IF(A4016="","",IF(L4016="Yes",I4016,0))</f>
        <v/>
      </c>
      <c r="S4016" s="34">
        <f>IF(A4016="","",IF(AND(L4016="Yes",K4016="Yes",NOT(ISNUMBER(SEARCH("blocked",G4016))),OR(F4016="Standard domestic 15% (Box 7)",F4016="Import - VAT paid at customs (Box 8)",F4016="Import - Reverse charge (Box 9)"),OR(F4016&lt;&gt;"Standard domestic 15% (Box 7)",AND(LEN(D4016)=15,LEFT(D4016,1)="3",RIGHT(D4016,1)="3",ISNUMBER(--D4016)))),I4016,0))</f>
        <v/>
      </c>
      <c r="T4016" s="34">
        <f>IF(A4016="","",R4016-S4016)</f>
        <v/>
      </c>
      <c r="U4016" s="23">
        <f>IF(A4016="","",IF(O4016=0,"Outside audit periods; ","")&amp;IF(F4016="","No VAT category; ","")&amp;IF(ABS(Q4016)&gt;Setup!$B$10,"VAT ≠ 15% × net; ","")&amp;IF(AND(F4016="Standard domestic 15% (Box 7)",NOT(AND(LEN(D4016)=15,LEFT(D4016,1)="3",RIGHT(D4016,1)="3",ISNUMBER(--D4016)))),"Invalid/missing supplier VAT no; ","")&amp;IF(AND(L4016="Yes",K4016&lt;&gt;"Yes"),"VAT claimed without valid tax invoice; ","")&amp;IF(AND(L4016="Yes",ISNUMBER(SEARCH("blocked",G4016))),"Blocked input VAT claimed; ","")&amp;IF(AND(F4016="Import - VAT paid at customs (Box 8)",M4016=""),"Customs declaration no missing; ","")&amp;IF(AND(F4016="Import - Reverse charge (Box 9)",E4016="Saudi Arabia"),"RCM used for a local supplier; ","")&amp;IF(AND(L4016="Yes",NOT(OR(F4016="Standard domestic 15% (Box 7)",F4016="Import - VAT paid at customs (Box 8)",F4016="Import - Reverse charge (Box 9)"))),"VAT claimed on non-taxable category; ",""))</f>
        <v/>
      </c>
    </row>
    <row r="4017">
      <c r="A4017" s="17" t="n"/>
      <c r="B4017" s="14" t="n"/>
      <c r="C4017" s="14" t="n"/>
      <c r="D4017" s="16" t="n"/>
      <c r="E4017" s="14" t="n"/>
      <c r="F4017" s="14" t="n"/>
      <c r="G4017" s="14" t="n"/>
      <c r="H4017" s="19" t="n"/>
      <c r="I4017" s="19" t="n"/>
      <c r="J4017" s="34">
        <f>IF(A4017="","",H4017+I4017)</f>
        <v/>
      </c>
      <c r="K4017" s="14" t="n"/>
      <c r="L4017" s="14" t="n"/>
      <c r="M4017" s="14" t="n"/>
      <c r="N4017" s="14" t="n"/>
      <c r="O4017" s="20">
        <f>IF(A4017="","",SUMPRODUCT((A4017&gt;=Setup!$C$19:$C$30)*(A4017&lt;=Setup!$D$19:$D$30)*Setup!$A$19:$A$30))</f>
        <v/>
      </c>
      <c r="P4017" s="34">
        <f>IF(A4017="","",IF(OR(F4017="Standard domestic 15% (Box 7)",F4017="Import - VAT paid at customs (Box 8)",F4017="Import - Reverse charge (Box 9)"),ROUND(H4017*Setup!$B$9,2),0))</f>
        <v/>
      </c>
      <c r="Q4017" s="34">
        <f>IF(A4017="","",I4017-P4017)</f>
        <v/>
      </c>
      <c r="R4017" s="34">
        <f>IF(A4017="","",IF(L4017="Yes",I4017,0))</f>
        <v/>
      </c>
      <c r="S4017" s="34">
        <f>IF(A4017="","",IF(AND(L4017="Yes",K4017="Yes",NOT(ISNUMBER(SEARCH("blocked",G4017))),OR(F4017="Standard domestic 15% (Box 7)",F4017="Import - VAT paid at customs (Box 8)",F4017="Import - Reverse charge (Box 9)"),OR(F4017&lt;&gt;"Standard domestic 15% (Box 7)",AND(LEN(D4017)=15,LEFT(D4017,1)="3",RIGHT(D4017,1)="3",ISNUMBER(--D4017)))),I4017,0))</f>
        <v/>
      </c>
      <c r="T4017" s="34">
        <f>IF(A4017="","",R4017-S4017)</f>
        <v/>
      </c>
      <c r="U4017" s="23">
        <f>IF(A4017="","",IF(O4017=0,"Outside audit periods; ","")&amp;IF(F4017="","No VAT category; ","")&amp;IF(ABS(Q4017)&gt;Setup!$B$10,"VAT ≠ 15% × net; ","")&amp;IF(AND(F4017="Standard domestic 15% (Box 7)",NOT(AND(LEN(D4017)=15,LEFT(D4017,1)="3",RIGHT(D4017,1)="3",ISNUMBER(--D4017)))),"Invalid/missing supplier VAT no; ","")&amp;IF(AND(L4017="Yes",K4017&lt;&gt;"Yes"),"VAT claimed without valid tax invoice; ","")&amp;IF(AND(L4017="Yes",ISNUMBER(SEARCH("blocked",G4017))),"Blocked input VAT claimed; ","")&amp;IF(AND(F4017="Import - VAT paid at customs (Box 8)",M4017=""),"Customs declaration no missing; ","")&amp;IF(AND(F4017="Import - Reverse charge (Box 9)",E4017="Saudi Arabia"),"RCM used for a local supplier; ","")&amp;IF(AND(L4017="Yes",NOT(OR(F4017="Standard domestic 15% (Box 7)",F4017="Import - VAT paid at customs (Box 8)",F4017="Import - Reverse charge (Box 9)"))),"VAT claimed on non-taxable category; ",""))</f>
        <v/>
      </c>
    </row>
    <row r="4018">
      <c r="A4018" s="17" t="n"/>
      <c r="B4018" s="14" t="n"/>
      <c r="C4018" s="14" t="n"/>
      <c r="D4018" s="16" t="n"/>
      <c r="E4018" s="14" t="n"/>
      <c r="F4018" s="14" t="n"/>
      <c r="G4018" s="14" t="n"/>
      <c r="H4018" s="19" t="n"/>
      <c r="I4018" s="19" t="n"/>
      <c r="J4018" s="34">
        <f>IF(A4018="","",H4018+I4018)</f>
        <v/>
      </c>
      <c r="K4018" s="14" t="n"/>
      <c r="L4018" s="14" t="n"/>
      <c r="M4018" s="14" t="n"/>
      <c r="N4018" s="14" t="n"/>
      <c r="O4018" s="20">
        <f>IF(A4018="","",SUMPRODUCT((A4018&gt;=Setup!$C$19:$C$30)*(A4018&lt;=Setup!$D$19:$D$30)*Setup!$A$19:$A$30))</f>
        <v/>
      </c>
      <c r="P4018" s="34">
        <f>IF(A4018="","",IF(OR(F4018="Standard domestic 15% (Box 7)",F4018="Import - VAT paid at customs (Box 8)",F4018="Import - Reverse charge (Box 9)"),ROUND(H4018*Setup!$B$9,2),0))</f>
        <v/>
      </c>
      <c r="Q4018" s="34">
        <f>IF(A4018="","",I4018-P4018)</f>
        <v/>
      </c>
      <c r="R4018" s="34">
        <f>IF(A4018="","",IF(L4018="Yes",I4018,0))</f>
        <v/>
      </c>
      <c r="S4018" s="34">
        <f>IF(A4018="","",IF(AND(L4018="Yes",K4018="Yes",NOT(ISNUMBER(SEARCH("blocked",G4018))),OR(F4018="Standard domestic 15% (Box 7)",F4018="Import - VAT paid at customs (Box 8)",F4018="Import - Reverse charge (Box 9)"),OR(F4018&lt;&gt;"Standard domestic 15% (Box 7)",AND(LEN(D4018)=15,LEFT(D4018,1)="3",RIGHT(D4018,1)="3",ISNUMBER(--D4018)))),I4018,0))</f>
        <v/>
      </c>
      <c r="T4018" s="34">
        <f>IF(A4018="","",R4018-S4018)</f>
        <v/>
      </c>
      <c r="U4018" s="23">
        <f>IF(A4018="","",IF(O4018=0,"Outside audit periods; ","")&amp;IF(F4018="","No VAT category; ","")&amp;IF(ABS(Q4018)&gt;Setup!$B$10,"VAT ≠ 15% × net; ","")&amp;IF(AND(F4018="Standard domestic 15% (Box 7)",NOT(AND(LEN(D4018)=15,LEFT(D4018,1)="3",RIGHT(D4018,1)="3",ISNUMBER(--D4018)))),"Invalid/missing supplier VAT no; ","")&amp;IF(AND(L4018="Yes",K4018&lt;&gt;"Yes"),"VAT claimed without valid tax invoice; ","")&amp;IF(AND(L4018="Yes",ISNUMBER(SEARCH("blocked",G4018))),"Blocked input VAT claimed; ","")&amp;IF(AND(F4018="Import - VAT paid at customs (Box 8)",M4018=""),"Customs declaration no missing; ","")&amp;IF(AND(F4018="Import - Reverse charge (Box 9)",E4018="Saudi Arabia"),"RCM used for a local supplier; ","")&amp;IF(AND(L4018="Yes",NOT(OR(F4018="Standard domestic 15% (Box 7)",F4018="Import - VAT paid at customs (Box 8)",F4018="Import - Reverse charge (Box 9)"))),"VAT claimed on non-taxable category; ",""))</f>
        <v/>
      </c>
    </row>
    <row r="4019">
      <c r="A4019" s="17" t="n"/>
      <c r="B4019" s="14" t="n"/>
      <c r="C4019" s="14" t="n"/>
      <c r="D4019" s="16" t="n"/>
      <c r="E4019" s="14" t="n"/>
      <c r="F4019" s="14" t="n"/>
      <c r="G4019" s="14" t="n"/>
      <c r="H4019" s="19" t="n"/>
      <c r="I4019" s="19" t="n"/>
      <c r="J4019" s="34">
        <f>IF(A4019="","",H4019+I4019)</f>
        <v/>
      </c>
      <c r="K4019" s="14" t="n"/>
      <c r="L4019" s="14" t="n"/>
      <c r="M4019" s="14" t="n"/>
      <c r="N4019" s="14" t="n"/>
      <c r="O4019" s="20">
        <f>IF(A4019="","",SUMPRODUCT((A4019&gt;=Setup!$C$19:$C$30)*(A4019&lt;=Setup!$D$19:$D$30)*Setup!$A$19:$A$30))</f>
        <v/>
      </c>
      <c r="P4019" s="34">
        <f>IF(A4019="","",IF(OR(F4019="Standard domestic 15% (Box 7)",F4019="Import - VAT paid at customs (Box 8)",F4019="Import - Reverse charge (Box 9)"),ROUND(H4019*Setup!$B$9,2),0))</f>
        <v/>
      </c>
      <c r="Q4019" s="34">
        <f>IF(A4019="","",I4019-P4019)</f>
        <v/>
      </c>
      <c r="R4019" s="34">
        <f>IF(A4019="","",IF(L4019="Yes",I4019,0))</f>
        <v/>
      </c>
      <c r="S4019" s="34">
        <f>IF(A4019="","",IF(AND(L4019="Yes",K4019="Yes",NOT(ISNUMBER(SEARCH("blocked",G4019))),OR(F4019="Standard domestic 15% (Box 7)",F4019="Import - VAT paid at customs (Box 8)",F4019="Import - Reverse charge (Box 9)"),OR(F4019&lt;&gt;"Standard domestic 15% (Box 7)",AND(LEN(D4019)=15,LEFT(D4019,1)="3",RIGHT(D4019,1)="3",ISNUMBER(--D4019)))),I4019,0))</f>
        <v/>
      </c>
      <c r="T4019" s="34">
        <f>IF(A4019="","",R4019-S4019)</f>
        <v/>
      </c>
      <c r="U4019" s="23">
        <f>IF(A4019="","",IF(O4019=0,"Outside audit periods; ","")&amp;IF(F4019="","No VAT category; ","")&amp;IF(ABS(Q4019)&gt;Setup!$B$10,"VAT ≠ 15% × net; ","")&amp;IF(AND(F4019="Standard domestic 15% (Box 7)",NOT(AND(LEN(D4019)=15,LEFT(D4019,1)="3",RIGHT(D4019,1)="3",ISNUMBER(--D4019)))),"Invalid/missing supplier VAT no; ","")&amp;IF(AND(L4019="Yes",K4019&lt;&gt;"Yes"),"VAT claimed without valid tax invoice; ","")&amp;IF(AND(L4019="Yes",ISNUMBER(SEARCH("blocked",G4019))),"Blocked input VAT claimed; ","")&amp;IF(AND(F4019="Import - VAT paid at customs (Box 8)",M4019=""),"Customs declaration no missing; ","")&amp;IF(AND(F4019="Import - Reverse charge (Box 9)",E4019="Saudi Arabia"),"RCM used for a local supplier; ","")&amp;IF(AND(L4019="Yes",NOT(OR(F4019="Standard domestic 15% (Box 7)",F4019="Import - VAT paid at customs (Box 8)",F4019="Import - Reverse charge (Box 9)"))),"VAT claimed on non-taxable category; ",""))</f>
        <v/>
      </c>
    </row>
    <row r="4020">
      <c r="A4020" s="17" t="n"/>
      <c r="B4020" s="14" t="n"/>
      <c r="C4020" s="14" t="n"/>
      <c r="D4020" s="16" t="n"/>
      <c r="E4020" s="14" t="n"/>
      <c r="F4020" s="14" t="n"/>
      <c r="G4020" s="14" t="n"/>
      <c r="H4020" s="19" t="n"/>
      <c r="I4020" s="19" t="n"/>
      <c r="J4020" s="34">
        <f>IF(A4020="","",H4020+I4020)</f>
        <v/>
      </c>
      <c r="K4020" s="14" t="n"/>
      <c r="L4020" s="14" t="n"/>
      <c r="M4020" s="14" t="n"/>
      <c r="N4020" s="14" t="n"/>
      <c r="O4020" s="20">
        <f>IF(A4020="","",SUMPRODUCT((A4020&gt;=Setup!$C$19:$C$30)*(A4020&lt;=Setup!$D$19:$D$30)*Setup!$A$19:$A$30))</f>
        <v/>
      </c>
      <c r="P4020" s="34">
        <f>IF(A4020="","",IF(OR(F4020="Standard domestic 15% (Box 7)",F4020="Import - VAT paid at customs (Box 8)",F4020="Import - Reverse charge (Box 9)"),ROUND(H4020*Setup!$B$9,2),0))</f>
        <v/>
      </c>
      <c r="Q4020" s="34">
        <f>IF(A4020="","",I4020-P4020)</f>
        <v/>
      </c>
      <c r="R4020" s="34">
        <f>IF(A4020="","",IF(L4020="Yes",I4020,0))</f>
        <v/>
      </c>
      <c r="S4020" s="34">
        <f>IF(A4020="","",IF(AND(L4020="Yes",K4020="Yes",NOT(ISNUMBER(SEARCH("blocked",G4020))),OR(F4020="Standard domestic 15% (Box 7)",F4020="Import - VAT paid at customs (Box 8)",F4020="Import - Reverse charge (Box 9)"),OR(F4020&lt;&gt;"Standard domestic 15% (Box 7)",AND(LEN(D4020)=15,LEFT(D4020,1)="3",RIGHT(D4020,1)="3",ISNUMBER(--D4020)))),I4020,0))</f>
        <v/>
      </c>
      <c r="T4020" s="34">
        <f>IF(A4020="","",R4020-S4020)</f>
        <v/>
      </c>
      <c r="U4020" s="23">
        <f>IF(A4020="","",IF(O4020=0,"Outside audit periods; ","")&amp;IF(F4020="","No VAT category; ","")&amp;IF(ABS(Q4020)&gt;Setup!$B$10,"VAT ≠ 15% × net; ","")&amp;IF(AND(F4020="Standard domestic 15% (Box 7)",NOT(AND(LEN(D4020)=15,LEFT(D4020,1)="3",RIGHT(D4020,1)="3",ISNUMBER(--D4020)))),"Invalid/missing supplier VAT no; ","")&amp;IF(AND(L4020="Yes",K4020&lt;&gt;"Yes"),"VAT claimed without valid tax invoice; ","")&amp;IF(AND(L4020="Yes",ISNUMBER(SEARCH("blocked",G4020))),"Blocked input VAT claimed; ","")&amp;IF(AND(F4020="Import - VAT paid at customs (Box 8)",M4020=""),"Customs declaration no missing; ","")&amp;IF(AND(F4020="Import - Reverse charge (Box 9)",E4020="Saudi Arabia"),"RCM used for a local supplier; ","")&amp;IF(AND(L4020="Yes",NOT(OR(F4020="Standard domestic 15% (Box 7)",F4020="Import - VAT paid at customs (Box 8)",F4020="Import - Reverse charge (Box 9)"))),"VAT claimed on non-taxable category; ",""))</f>
        <v/>
      </c>
    </row>
    <row r="4021">
      <c r="A4021" s="17" t="n"/>
      <c r="B4021" s="14" t="n"/>
      <c r="C4021" s="14" t="n"/>
      <c r="D4021" s="16" t="n"/>
      <c r="E4021" s="14" t="n"/>
      <c r="F4021" s="14" t="n"/>
      <c r="G4021" s="14" t="n"/>
      <c r="H4021" s="19" t="n"/>
      <c r="I4021" s="19" t="n"/>
      <c r="J4021" s="34">
        <f>IF(A4021="","",H4021+I4021)</f>
        <v/>
      </c>
      <c r="K4021" s="14" t="n"/>
      <c r="L4021" s="14" t="n"/>
      <c r="M4021" s="14" t="n"/>
      <c r="N4021" s="14" t="n"/>
      <c r="O4021" s="20">
        <f>IF(A4021="","",SUMPRODUCT((A4021&gt;=Setup!$C$19:$C$30)*(A4021&lt;=Setup!$D$19:$D$30)*Setup!$A$19:$A$30))</f>
        <v/>
      </c>
      <c r="P4021" s="34">
        <f>IF(A4021="","",IF(OR(F4021="Standard domestic 15% (Box 7)",F4021="Import - VAT paid at customs (Box 8)",F4021="Import - Reverse charge (Box 9)"),ROUND(H4021*Setup!$B$9,2),0))</f>
        <v/>
      </c>
      <c r="Q4021" s="34">
        <f>IF(A4021="","",I4021-P4021)</f>
        <v/>
      </c>
      <c r="R4021" s="34">
        <f>IF(A4021="","",IF(L4021="Yes",I4021,0))</f>
        <v/>
      </c>
      <c r="S4021" s="34">
        <f>IF(A4021="","",IF(AND(L4021="Yes",K4021="Yes",NOT(ISNUMBER(SEARCH("blocked",G4021))),OR(F4021="Standard domestic 15% (Box 7)",F4021="Import - VAT paid at customs (Box 8)",F4021="Import - Reverse charge (Box 9)"),OR(F4021&lt;&gt;"Standard domestic 15% (Box 7)",AND(LEN(D4021)=15,LEFT(D4021,1)="3",RIGHT(D4021,1)="3",ISNUMBER(--D4021)))),I4021,0))</f>
        <v/>
      </c>
      <c r="T4021" s="34">
        <f>IF(A4021="","",R4021-S4021)</f>
        <v/>
      </c>
      <c r="U4021" s="23">
        <f>IF(A4021="","",IF(O4021=0,"Outside audit periods; ","")&amp;IF(F4021="","No VAT category; ","")&amp;IF(ABS(Q4021)&gt;Setup!$B$10,"VAT ≠ 15% × net; ","")&amp;IF(AND(F4021="Standard domestic 15% (Box 7)",NOT(AND(LEN(D4021)=15,LEFT(D4021,1)="3",RIGHT(D4021,1)="3",ISNUMBER(--D4021)))),"Invalid/missing supplier VAT no; ","")&amp;IF(AND(L4021="Yes",K4021&lt;&gt;"Yes"),"VAT claimed without valid tax invoice; ","")&amp;IF(AND(L4021="Yes",ISNUMBER(SEARCH("blocked",G4021))),"Blocked input VAT claimed; ","")&amp;IF(AND(F4021="Import - VAT paid at customs (Box 8)",M4021=""),"Customs declaration no missing; ","")&amp;IF(AND(F4021="Import - Reverse charge (Box 9)",E4021="Saudi Arabia"),"RCM used for a local supplier; ","")&amp;IF(AND(L4021="Yes",NOT(OR(F4021="Standard domestic 15% (Box 7)",F4021="Import - VAT paid at customs (Box 8)",F4021="Import - Reverse charge (Box 9)"))),"VAT claimed on non-taxable category; ",""))</f>
        <v/>
      </c>
    </row>
    <row r="4022">
      <c r="A4022" s="17" t="n"/>
      <c r="B4022" s="14" t="n"/>
      <c r="C4022" s="14" t="n"/>
      <c r="D4022" s="16" t="n"/>
      <c r="E4022" s="14" t="n"/>
      <c r="F4022" s="14" t="n"/>
      <c r="G4022" s="14" t="n"/>
      <c r="H4022" s="19" t="n"/>
      <c r="I4022" s="19" t="n"/>
      <c r="J4022" s="34">
        <f>IF(A4022="","",H4022+I4022)</f>
        <v/>
      </c>
      <c r="K4022" s="14" t="n"/>
      <c r="L4022" s="14" t="n"/>
      <c r="M4022" s="14" t="n"/>
      <c r="N4022" s="14" t="n"/>
      <c r="O4022" s="20">
        <f>IF(A4022="","",SUMPRODUCT((A4022&gt;=Setup!$C$19:$C$30)*(A4022&lt;=Setup!$D$19:$D$30)*Setup!$A$19:$A$30))</f>
        <v/>
      </c>
      <c r="P4022" s="34">
        <f>IF(A4022="","",IF(OR(F4022="Standard domestic 15% (Box 7)",F4022="Import - VAT paid at customs (Box 8)",F4022="Import - Reverse charge (Box 9)"),ROUND(H4022*Setup!$B$9,2),0))</f>
        <v/>
      </c>
      <c r="Q4022" s="34">
        <f>IF(A4022="","",I4022-P4022)</f>
        <v/>
      </c>
      <c r="R4022" s="34">
        <f>IF(A4022="","",IF(L4022="Yes",I4022,0))</f>
        <v/>
      </c>
      <c r="S4022" s="34">
        <f>IF(A4022="","",IF(AND(L4022="Yes",K4022="Yes",NOT(ISNUMBER(SEARCH("blocked",G4022))),OR(F4022="Standard domestic 15% (Box 7)",F4022="Import - VAT paid at customs (Box 8)",F4022="Import - Reverse charge (Box 9)"),OR(F4022&lt;&gt;"Standard domestic 15% (Box 7)",AND(LEN(D4022)=15,LEFT(D4022,1)="3",RIGHT(D4022,1)="3",ISNUMBER(--D4022)))),I4022,0))</f>
        <v/>
      </c>
      <c r="T4022" s="34">
        <f>IF(A4022="","",R4022-S4022)</f>
        <v/>
      </c>
      <c r="U4022" s="23">
        <f>IF(A4022="","",IF(O4022=0,"Outside audit periods; ","")&amp;IF(F4022="","No VAT category; ","")&amp;IF(ABS(Q4022)&gt;Setup!$B$10,"VAT ≠ 15% × net; ","")&amp;IF(AND(F4022="Standard domestic 15% (Box 7)",NOT(AND(LEN(D4022)=15,LEFT(D4022,1)="3",RIGHT(D4022,1)="3",ISNUMBER(--D4022)))),"Invalid/missing supplier VAT no; ","")&amp;IF(AND(L4022="Yes",K4022&lt;&gt;"Yes"),"VAT claimed without valid tax invoice; ","")&amp;IF(AND(L4022="Yes",ISNUMBER(SEARCH("blocked",G4022))),"Blocked input VAT claimed; ","")&amp;IF(AND(F4022="Import - VAT paid at customs (Box 8)",M4022=""),"Customs declaration no missing; ","")&amp;IF(AND(F4022="Import - Reverse charge (Box 9)",E4022="Saudi Arabia"),"RCM used for a local supplier; ","")&amp;IF(AND(L4022="Yes",NOT(OR(F4022="Standard domestic 15% (Box 7)",F4022="Import - VAT paid at customs (Box 8)",F4022="Import - Reverse charge (Box 9)"))),"VAT claimed on non-taxable category; ",""))</f>
        <v/>
      </c>
    </row>
    <row r="4023">
      <c r="A4023" s="17" t="n"/>
      <c r="B4023" s="14" t="n"/>
      <c r="C4023" s="14" t="n"/>
      <c r="D4023" s="16" t="n"/>
      <c r="E4023" s="14" t="n"/>
      <c r="F4023" s="14" t="n"/>
      <c r="G4023" s="14" t="n"/>
      <c r="H4023" s="19" t="n"/>
      <c r="I4023" s="19" t="n"/>
      <c r="J4023" s="34">
        <f>IF(A4023="","",H4023+I4023)</f>
        <v/>
      </c>
      <c r="K4023" s="14" t="n"/>
      <c r="L4023" s="14" t="n"/>
      <c r="M4023" s="14" t="n"/>
      <c r="N4023" s="14" t="n"/>
      <c r="O4023" s="20">
        <f>IF(A4023="","",SUMPRODUCT((A4023&gt;=Setup!$C$19:$C$30)*(A4023&lt;=Setup!$D$19:$D$30)*Setup!$A$19:$A$30))</f>
        <v/>
      </c>
      <c r="P4023" s="34">
        <f>IF(A4023="","",IF(OR(F4023="Standard domestic 15% (Box 7)",F4023="Import - VAT paid at customs (Box 8)",F4023="Import - Reverse charge (Box 9)"),ROUND(H4023*Setup!$B$9,2),0))</f>
        <v/>
      </c>
      <c r="Q4023" s="34">
        <f>IF(A4023="","",I4023-P4023)</f>
        <v/>
      </c>
      <c r="R4023" s="34">
        <f>IF(A4023="","",IF(L4023="Yes",I4023,0))</f>
        <v/>
      </c>
      <c r="S4023" s="34">
        <f>IF(A4023="","",IF(AND(L4023="Yes",K4023="Yes",NOT(ISNUMBER(SEARCH("blocked",G4023))),OR(F4023="Standard domestic 15% (Box 7)",F4023="Import - VAT paid at customs (Box 8)",F4023="Import - Reverse charge (Box 9)"),OR(F4023&lt;&gt;"Standard domestic 15% (Box 7)",AND(LEN(D4023)=15,LEFT(D4023,1)="3",RIGHT(D4023,1)="3",ISNUMBER(--D4023)))),I4023,0))</f>
        <v/>
      </c>
      <c r="T4023" s="34">
        <f>IF(A4023="","",R4023-S4023)</f>
        <v/>
      </c>
      <c r="U4023" s="23">
        <f>IF(A4023="","",IF(O4023=0,"Outside audit periods; ","")&amp;IF(F4023="","No VAT category; ","")&amp;IF(ABS(Q4023)&gt;Setup!$B$10,"VAT ≠ 15% × net; ","")&amp;IF(AND(F4023="Standard domestic 15% (Box 7)",NOT(AND(LEN(D4023)=15,LEFT(D4023,1)="3",RIGHT(D4023,1)="3",ISNUMBER(--D4023)))),"Invalid/missing supplier VAT no; ","")&amp;IF(AND(L4023="Yes",K4023&lt;&gt;"Yes"),"VAT claimed without valid tax invoice; ","")&amp;IF(AND(L4023="Yes",ISNUMBER(SEARCH("blocked",G4023))),"Blocked input VAT claimed; ","")&amp;IF(AND(F4023="Import - VAT paid at customs (Box 8)",M4023=""),"Customs declaration no missing; ","")&amp;IF(AND(F4023="Import - Reverse charge (Box 9)",E4023="Saudi Arabia"),"RCM used for a local supplier; ","")&amp;IF(AND(L4023="Yes",NOT(OR(F4023="Standard domestic 15% (Box 7)",F4023="Import - VAT paid at customs (Box 8)",F4023="Import - Reverse charge (Box 9)"))),"VAT claimed on non-taxable category; ",""))</f>
        <v/>
      </c>
    </row>
    <row r="4024">
      <c r="A4024" s="17" t="n"/>
      <c r="B4024" s="14" t="n"/>
      <c r="C4024" s="14" t="n"/>
      <c r="D4024" s="16" t="n"/>
      <c r="E4024" s="14" t="n"/>
      <c r="F4024" s="14" t="n"/>
      <c r="G4024" s="14" t="n"/>
      <c r="H4024" s="19" t="n"/>
      <c r="I4024" s="19" t="n"/>
      <c r="J4024" s="34">
        <f>IF(A4024="","",H4024+I4024)</f>
        <v/>
      </c>
      <c r="K4024" s="14" t="n"/>
      <c r="L4024" s="14" t="n"/>
      <c r="M4024" s="14" t="n"/>
      <c r="N4024" s="14" t="n"/>
      <c r="O4024" s="20">
        <f>IF(A4024="","",SUMPRODUCT((A4024&gt;=Setup!$C$19:$C$30)*(A4024&lt;=Setup!$D$19:$D$30)*Setup!$A$19:$A$30))</f>
        <v/>
      </c>
      <c r="P4024" s="34">
        <f>IF(A4024="","",IF(OR(F4024="Standard domestic 15% (Box 7)",F4024="Import - VAT paid at customs (Box 8)",F4024="Import - Reverse charge (Box 9)"),ROUND(H4024*Setup!$B$9,2),0))</f>
        <v/>
      </c>
      <c r="Q4024" s="34">
        <f>IF(A4024="","",I4024-P4024)</f>
        <v/>
      </c>
      <c r="R4024" s="34">
        <f>IF(A4024="","",IF(L4024="Yes",I4024,0))</f>
        <v/>
      </c>
      <c r="S4024" s="34">
        <f>IF(A4024="","",IF(AND(L4024="Yes",K4024="Yes",NOT(ISNUMBER(SEARCH("blocked",G4024))),OR(F4024="Standard domestic 15% (Box 7)",F4024="Import - VAT paid at customs (Box 8)",F4024="Import - Reverse charge (Box 9)"),OR(F4024&lt;&gt;"Standard domestic 15% (Box 7)",AND(LEN(D4024)=15,LEFT(D4024,1)="3",RIGHT(D4024,1)="3",ISNUMBER(--D4024)))),I4024,0))</f>
        <v/>
      </c>
      <c r="T4024" s="34">
        <f>IF(A4024="","",R4024-S4024)</f>
        <v/>
      </c>
      <c r="U4024" s="23">
        <f>IF(A4024="","",IF(O4024=0,"Outside audit periods; ","")&amp;IF(F4024="","No VAT category; ","")&amp;IF(ABS(Q4024)&gt;Setup!$B$10,"VAT ≠ 15% × net; ","")&amp;IF(AND(F4024="Standard domestic 15% (Box 7)",NOT(AND(LEN(D4024)=15,LEFT(D4024,1)="3",RIGHT(D4024,1)="3",ISNUMBER(--D4024)))),"Invalid/missing supplier VAT no; ","")&amp;IF(AND(L4024="Yes",K4024&lt;&gt;"Yes"),"VAT claimed without valid tax invoice; ","")&amp;IF(AND(L4024="Yes",ISNUMBER(SEARCH("blocked",G4024))),"Blocked input VAT claimed; ","")&amp;IF(AND(F4024="Import - VAT paid at customs (Box 8)",M4024=""),"Customs declaration no missing; ","")&amp;IF(AND(F4024="Import - Reverse charge (Box 9)",E4024="Saudi Arabia"),"RCM used for a local supplier; ","")&amp;IF(AND(L4024="Yes",NOT(OR(F4024="Standard domestic 15% (Box 7)",F4024="Import - VAT paid at customs (Box 8)",F4024="Import - Reverse charge (Box 9)"))),"VAT claimed on non-taxable category; ",""))</f>
        <v/>
      </c>
    </row>
    <row r="4025">
      <c r="A4025" s="17" t="n"/>
      <c r="B4025" s="14" t="n"/>
      <c r="C4025" s="14" t="n"/>
      <c r="D4025" s="16" t="n"/>
      <c r="E4025" s="14" t="n"/>
      <c r="F4025" s="14" t="n"/>
      <c r="G4025" s="14" t="n"/>
      <c r="H4025" s="19" t="n"/>
      <c r="I4025" s="19" t="n"/>
      <c r="J4025" s="34">
        <f>IF(A4025="","",H4025+I4025)</f>
        <v/>
      </c>
      <c r="K4025" s="14" t="n"/>
      <c r="L4025" s="14" t="n"/>
      <c r="M4025" s="14" t="n"/>
      <c r="N4025" s="14" t="n"/>
      <c r="O4025" s="20">
        <f>IF(A4025="","",SUMPRODUCT((A4025&gt;=Setup!$C$19:$C$30)*(A4025&lt;=Setup!$D$19:$D$30)*Setup!$A$19:$A$30))</f>
        <v/>
      </c>
      <c r="P4025" s="34">
        <f>IF(A4025="","",IF(OR(F4025="Standard domestic 15% (Box 7)",F4025="Import - VAT paid at customs (Box 8)",F4025="Import - Reverse charge (Box 9)"),ROUND(H4025*Setup!$B$9,2),0))</f>
        <v/>
      </c>
      <c r="Q4025" s="34">
        <f>IF(A4025="","",I4025-P4025)</f>
        <v/>
      </c>
      <c r="R4025" s="34">
        <f>IF(A4025="","",IF(L4025="Yes",I4025,0))</f>
        <v/>
      </c>
      <c r="S4025" s="34">
        <f>IF(A4025="","",IF(AND(L4025="Yes",K4025="Yes",NOT(ISNUMBER(SEARCH("blocked",G4025))),OR(F4025="Standard domestic 15% (Box 7)",F4025="Import - VAT paid at customs (Box 8)",F4025="Import - Reverse charge (Box 9)"),OR(F4025&lt;&gt;"Standard domestic 15% (Box 7)",AND(LEN(D4025)=15,LEFT(D4025,1)="3",RIGHT(D4025,1)="3",ISNUMBER(--D4025)))),I4025,0))</f>
        <v/>
      </c>
      <c r="T4025" s="34">
        <f>IF(A4025="","",R4025-S4025)</f>
        <v/>
      </c>
      <c r="U4025" s="23">
        <f>IF(A4025="","",IF(O4025=0,"Outside audit periods; ","")&amp;IF(F4025="","No VAT category; ","")&amp;IF(ABS(Q4025)&gt;Setup!$B$10,"VAT ≠ 15% × net; ","")&amp;IF(AND(F4025="Standard domestic 15% (Box 7)",NOT(AND(LEN(D4025)=15,LEFT(D4025,1)="3",RIGHT(D4025,1)="3",ISNUMBER(--D4025)))),"Invalid/missing supplier VAT no; ","")&amp;IF(AND(L4025="Yes",K4025&lt;&gt;"Yes"),"VAT claimed without valid tax invoice; ","")&amp;IF(AND(L4025="Yes",ISNUMBER(SEARCH("blocked",G4025))),"Blocked input VAT claimed; ","")&amp;IF(AND(F4025="Import - VAT paid at customs (Box 8)",M4025=""),"Customs declaration no missing; ","")&amp;IF(AND(F4025="Import - Reverse charge (Box 9)",E4025="Saudi Arabia"),"RCM used for a local supplier; ","")&amp;IF(AND(L4025="Yes",NOT(OR(F4025="Standard domestic 15% (Box 7)",F4025="Import - VAT paid at customs (Box 8)",F4025="Import - Reverse charge (Box 9)"))),"VAT claimed on non-taxable category; ",""))</f>
        <v/>
      </c>
    </row>
    <row r="4026">
      <c r="A4026" s="17" t="n"/>
      <c r="B4026" s="14" t="n"/>
      <c r="C4026" s="14" t="n"/>
      <c r="D4026" s="16" t="n"/>
      <c r="E4026" s="14" t="n"/>
      <c r="F4026" s="14" t="n"/>
      <c r="G4026" s="14" t="n"/>
      <c r="H4026" s="19" t="n"/>
      <c r="I4026" s="19" t="n"/>
      <c r="J4026" s="34">
        <f>IF(A4026="","",H4026+I4026)</f>
        <v/>
      </c>
      <c r="K4026" s="14" t="n"/>
      <c r="L4026" s="14" t="n"/>
      <c r="M4026" s="14" t="n"/>
      <c r="N4026" s="14" t="n"/>
      <c r="O4026" s="20">
        <f>IF(A4026="","",SUMPRODUCT((A4026&gt;=Setup!$C$19:$C$30)*(A4026&lt;=Setup!$D$19:$D$30)*Setup!$A$19:$A$30))</f>
        <v/>
      </c>
      <c r="P4026" s="34">
        <f>IF(A4026="","",IF(OR(F4026="Standard domestic 15% (Box 7)",F4026="Import - VAT paid at customs (Box 8)",F4026="Import - Reverse charge (Box 9)"),ROUND(H4026*Setup!$B$9,2),0))</f>
        <v/>
      </c>
      <c r="Q4026" s="34">
        <f>IF(A4026="","",I4026-P4026)</f>
        <v/>
      </c>
      <c r="R4026" s="34">
        <f>IF(A4026="","",IF(L4026="Yes",I4026,0))</f>
        <v/>
      </c>
      <c r="S4026" s="34">
        <f>IF(A4026="","",IF(AND(L4026="Yes",K4026="Yes",NOT(ISNUMBER(SEARCH("blocked",G4026))),OR(F4026="Standard domestic 15% (Box 7)",F4026="Import - VAT paid at customs (Box 8)",F4026="Import - Reverse charge (Box 9)"),OR(F4026&lt;&gt;"Standard domestic 15% (Box 7)",AND(LEN(D4026)=15,LEFT(D4026,1)="3",RIGHT(D4026,1)="3",ISNUMBER(--D4026)))),I4026,0))</f>
        <v/>
      </c>
      <c r="T4026" s="34">
        <f>IF(A4026="","",R4026-S4026)</f>
        <v/>
      </c>
      <c r="U4026" s="23">
        <f>IF(A4026="","",IF(O4026=0,"Outside audit periods; ","")&amp;IF(F4026="","No VAT category; ","")&amp;IF(ABS(Q4026)&gt;Setup!$B$10,"VAT ≠ 15% × net; ","")&amp;IF(AND(F4026="Standard domestic 15% (Box 7)",NOT(AND(LEN(D4026)=15,LEFT(D4026,1)="3",RIGHT(D4026,1)="3",ISNUMBER(--D4026)))),"Invalid/missing supplier VAT no; ","")&amp;IF(AND(L4026="Yes",K4026&lt;&gt;"Yes"),"VAT claimed without valid tax invoice; ","")&amp;IF(AND(L4026="Yes",ISNUMBER(SEARCH("blocked",G4026))),"Blocked input VAT claimed; ","")&amp;IF(AND(F4026="Import - VAT paid at customs (Box 8)",M4026=""),"Customs declaration no missing; ","")&amp;IF(AND(F4026="Import - Reverse charge (Box 9)",E4026="Saudi Arabia"),"RCM used for a local supplier; ","")&amp;IF(AND(L4026="Yes",NOT(OR(F4026="Standard domestic 15% (Box 7)",F4026="Import - VAT paid at customs (Box 8)",F4026="Import - Reverse charge (Box 9)"))),"VAT claimed on non-taxable category; ",""))</f>
        <v/>
      </c>
    </row>
    <row r="4027">
      <c r="A4027" s="17" t="n"/>
      <c r="B4027" s="14" t="n"/>
      <c r="C4027" s="14" t="n"/>
      <c r="D4027" s="16" t="n"/>
      <c r="E4027" s="14" t="n"/>
      <c r="F4027" s="14" t="n"/>
      <c r="G4027" s="14" t="n"/>
      <c r="H4027" s="19" t="n"/>
      <c r="I4027" s="19" t="n"/>
      <c r="J4027" s="34">
        <f>IF(A4027="","",H4027+I4027)</f>
        <v/>
      </c>
      <c r="K4027" s="14" t="n"/>
      <c r="L4027" s="14" t="n"/>
      <c r="M4027" s="14" t="n"/>
      <c r="N4027" s="14" t="n"/>
      <c r="O4027" s="20">
        <f>IF(A4027="","",SUMPRODUCT((A4027&gt;=Setup!$C$19:$C$30)*(A4027&lt;=Setup!$D$19:$D$30)*Setup!$A$19:$A$30))</f>
        <v/>
      </c>
      <c r="P4027" s="34">
        <f>IF(A4027="","",IF(OR(F4027="Standard domestic 15% (Box 7)",F4027="Import - VAT paid at customs (Box 8)",F4027="Import - Reverse charge (Box 9)"),ROUND(H4027*Setup!$B$9,2),0))</f>
        <v/>
      </c>
      <c r="Q4027" s="34">
        <f>IF(A4027="","",I4027-P4027)</f>
        <v/>
      </c>
      <c r="R4027" s="34">
        <f>IF(A4027="","",IF(L4027="Yes",I4027,0))</f>
        <v/>
      </c>
      <c r="S4027" s="34">
        <f>IF(A4027="","",IF(AND(L4027="Yes",K4027="Yes",NOT(ISNUMBER(SEARCH("blocked",G4027))),OR(F4027="Standard domestic 15% (Box 7)",F4027="Import - VAT paid at customs (Box 8)",F4027="Import - Reverse charge (Box 9)"),OR(F4027&lt;&gt;"Standard domestic 15% (Box 7)",AND(LEN(D4027)=15,LEFT(D4027,1)="3",RIGHT(D4027,1)="3",ISNUMBER(--D4027)))),I4027,0))</f>
        <v/>
      </c>
      <c r="T4027" s="34">
        <f>IF(A4027="","",R4027-S4027)</f>
        <v/>
      </c>
      <c r="U4027" s="23">
        <f>IF(A4027="","",IF(O4027=0,"Outside audit periods; ","")&amp;IF(F4027="","No VAT category; ","")&amp;IF(ABS(Q4027)&gt;Setup!$B$10,"VAT ≠ 15% × net; ","")&amp;IF(AND(F4027="Standard domestic 15% (Box 7)",NOT(AND(LEN(D4027)=15,LEFT(D4027,1)="3",RIGHT(D4027,1)="3",ISNUMBER(--D4027)))),"Invalid/missing supplier VAT no; ","")&amp;IF(AND(L4027="Yes",K4027&lt;&gt;"Yes"),"VAT claimed without valid tax invoice; ","")&amp;IF(AND(L4027="Yes",ISNUMBER(SEARCH("blocked",G4027))),"Blocked input VAT claimed; ","")&amp;IF(AND(F4027="Import - VAT paid at customs (Box 8)",M4027=""),"Customs declaration no missing; ","")&amp;IF(AND(F4027="Import - Reverse charge (Box 9)",E4027="Saudi Arabia"),"RCM used for a local supplier; ","")&amp;IF(AND(L4027="Yes",NOT(OR(F4027="Standard domestic 15% (Box 7)",F4027="Import - VAT paid at customs (Box 8)",F4027="Import - Reverse charge (Box 9)"))),"VAT claimed on non-taxable category; ",""))</f>
        <v/>
      </c>
    </row>
    <row r="4028">
      <c r="A4028" s="17" t="n"/>
      <c r="B4028" s="14" t="n"/>
      <c r="C4028" s="14" t="n"/>
      <c r="D4028" s="16" t="n"/>
      <c r="E4028" s="14" t="n"/>
      <c r="F4028" s="14" t="n"/>
      <c r="G4028" s="14" t="n"/>
      <c r="H4028" s="19" t="n"/>
      <c r="I4028" s="19" t="n"/>
      <c r="J4028" s="34">
        <f>IF(A4028="","",H4028+I4028)</f>
        <v/>
      </c>
      <c r="K4028" s="14" t="n"/>
      <c r="L4028" s="14" t="n"/>
      <c r="M4028" s="14" t="n"/>
      <c r="N4028" s="14" t="n"/>
      <c r="O4028" s="20">
        <f>IF(A4028="","",SUMPRODUCT((A4028&gt;=Setup!$C$19:$C$30)*(A4028&lt;=Setup!$D$19:$D$30)*Setup!$A$19:$A$30))</f>
        <v/>
      </c>
      <c r="P4028" s="34">
        <f>IF(A4028="","",IF(OR(F4028="Standard domestic 15% (Box 7)",F4028="Import - VAT paid at customs (Box 8)",F4028="Import - Reverse charge (Box 9)"),ROUND(H4028*Setup!$B$9,2),0))</f>
        <v/>
      </c>
      <c r="Q4028" s="34">
        <f>IF(A4028="","",I4028-P4028)</f>
        <v/>
      </c>
      <c r="R4028" s="34">
        <f>IF(A4028="","",IF(L4028="Yes",I4028,0))</f>
        <v/>
      </c>
      <c r="S4028" s="34">
        <f>IF(A4028="","",IF(AND(L4028="Yes",K4028="Yes",NOT(ISNUMBER(SEARCH("blocked",G4028))),OR(F4028="Standard domestic 15% (Box 7)",F4028="Import - VAT paid at customs (Box 8)",F4028="Import - Reverse charge (Box 9)"),OR(F4028&lt;&gt;"Standard domestic 15% (Box 7)",AND(LEN(D4028)=15,LEFT(D4028,1)="3",RIGHT(D4028,1)="3",ISNUMBER(--D4028)))),I4028,0))</f>
        <v/>
      </c>
      <c r="T4028" s="34">
        <f>IF(A4028="","",R4028-S4028)</f>
        <v/>
      </c>
      <c r="U4028" s="23">
        <f>IF(A4028="","",IF(O4028=0,"Outside audit periods; ","")&amp;IF(F4028="","No VAT category; ","")&amp;IF(ABS(Q4028)&gt;Setup!$B$10,"VAT ≠ 15% × net; ","")&amp;IF(AND(F4028="Standard domestic 15% (Box 7)",NOT(AND(LEN(D4028)=15,LEFT(D4028,1)="3",RIGHT(D4028,1)="3",ISNUMBER(--D4028)))),"Invalid/missing supplier VAT no; ","")&amp;IF(AND(L4028="Yes",K4028&lt;&gt;"Yes"),"VAT claimed without valid tax invoice; ","")&amp;IF(AND(L4028="Yes",ISNUMBER(SEARCH("blocked",G4028))),"Blocked input VAT claimed; ","")&amp;IF(AND(F4028="Import - VAT paid at customs (Box 8)",M4028=""),"Customs declaration no missing; ","")&amp;IF(AND(F4028="Import - Reverse charge (Box 9)",E4028="Saudi Arabia"),"RCM used for a local supplier; ","")&amp;IF(AND(L4028="Yes",NOT(OR(F4028="Standard domestic 15% (Box 7)",F4028="Import - VAT paid at customs (Box 8)",F4028="Import - Reverse charge (Box 9)"))),"VAT claimed on non-taxable category; ",""))</f>
        <v/>
      </c>
    </row>
    <row r="4029">
      <c r="A4029" s="17" t="n"/>
      <c r="B4029" s="14" t="n"/>
      <c r="C4029" s="14" t="n"/>
      <c r="D4029" s="16" t="n"/>
      <c r="E4029" s="14" t="n"/>
      <c r="F4029" s="14" t="n"/>
      <c r="G4029" s="14" t="n"/>
      <c r="H4029" s="19" t="n"/>
      <c r="I4029" s="19" t="n"/>
      <c r="J4029" s="34">
        <f>IF(A4029="","",H4029+I4029)</f>
        <v/>
      </c>
      <c r="K4029" s="14" t="n"/>
      <c r="L4029" s="14" t="n"/>
      <c r="M4029" s="14" t="n"/>
      <c r="N4029" s="14" t="n"/>
      <c r="O4029" s="20">
        <f>IF(A4029="","",SUMPRODUCT((A4029&gt;=Setup!$C$19:$C$30)*(A4029&lt;=Setup!$D$19:$D$30)*Setup!$A$19:$A$30))</f>
        <v/>
      </c>
      <c r="P4029" s="34">
        <f>IF(A4029="","",IF(OR(F4029="Standard domestic 15% (Box 7)",F4029="Import - VAT paid at customs (Box 8)",F4029="Import - Reverse charge (Box 9)"),ROUND(H4029*Setup!$B$9,2),0))</f>
        <v/>
      </c>
      <c r="Q4029" s="34">
        <f>IF(A4029="","",I4029-P4029)</f>
        <v/>
      </c>
      <c r="R4029" s="34">
        <f>IF(A4029="","",IF(L4029="Yes",I4029,0))</f>
        <v/>
      </c>
      <c r="S4029" s="34">
        <f>IF(A4029="","",IF(AND(L4029="Yes",K4029="Yes",NOT(ISNUMBER(SEARCH("blocked",G4029))),OR(F4029="Standard domestic 15% (Box 7)",F4029="Import - VAT paid at customs (Box 8)",F4029="Import - Reverse charge (Box 9)"),OR(F4029&lt;&gt;"Standard domestic 15% (Box 7)",AND(LEN(D4029)=15,LEFT(D4029,1)="3",RIGHT(D4029,1)="3",ISNUMBER(--D4029)))),I4029,0))</f>
        <v/>
      </c>
      <c r="T4029" s="34">
        <f>IF(A4029="","",R4029-S4029)</f>
        <v/>
      </c>
      <c r="U4029" s="23">
        <f>IF(A4029="","",IF(O4029=0,"Outside audit periods; ","")&amp;IF(F4029="","No VAT category; ","")&amp;IF(ABS(Q4029)&gt;Setup!$B$10,"VAT ≠ 15% × net; ","")&amp;IF(AND(F4029="Standard domestic 15% (Box 7)",NOT(AND(LEN(D4029)=15,LEFT(D4029,1)="3",RIGHT(D4029,1)="3",ISNUMBER(--D4029)))),"Invalid/missing supplier VAT no; ","")&amp;IF(AND(L4029="Yes",K4029&lt;&gt;"Yes"),"VAT claimed without valid tax invoice; ","")&amp;IF(AND(L4029="Yes",ISNUMBER(SEARCH("blocked",G4029))),"Blocked input VAT claimed; ","")&amp;IF(AND(F4029="Import - VAT paid at customs (Box 8)",M4029=""),"Customs declaration no missing; ","")&amp;IF(AND(F4029="Import - Reverse charge (Box 9)",E4029="Saudi Arabia"),"RCM used for a local supplier; ","")&amp;IF(AND(L4029="Yes",NOT(OR(F4029="Standard domestic 15% (Box 7)",F4029="Import - VAT paid at customs (Box 8)",F4029="Import - Reverse charge (Box 9)"))),"VAT claimed on non-taxable category; ",""))</f>
        <v/>
      </c>
    </row>
    <row r="4030">
      <c r="A4030" s="17" t="n"/>
      <c r="B4030" s="14" t="n"/>
      <c r="C4030" s="14" t="n"/>
      <c r="D4030" s="16" t="n"/>
      <c r="E4030" s="14" t="n"/>
      <c r="F4030" s="14" t="n"/>
      <c r="G4030" s="14" t="n"/>
      <c r="H4030" s="19" t="n"/>
      <c r="I4030" s="19" t="n"/>
      <c r="J4030" s="34">
        <f>IF(A4030="","",H4030+I4030)</f>
        <v/>
      </c>
      <c r="K4030" s="14" t="n"/>
      <c r="L4030" s="14" t="n"/>
      <c r="M4030" s="14" t="n"/>
      <c r="N4030" s="14" t="n"/>
      <c r="O4030" s="20">
        <f>IF(A4030="","",SUMPRODUCT((A4030&gt;=Setup!$C$19:$C$30)*(A4030&lt;=Setup!$D$19:$D$30)*Setup!$A$19:$A$30))</f>
        <v/>
      </c>
      <c r="P4030" s="34">
        <f>IF(A4030="","",IF(OR(F4030="Standard domestic 15% (Box 7)",F4030="Import - VAT paid at customs (Box 8)",F4030="Import - Reverse charge (Box 9)"),ROUND(H4030*Setup!$B$9,2),0))</f>
        <v/>
      </c>
      <c r="Q4030" s="34">
        <f>IF(A4030="","",I4030-P4030)</f>
        <v/>
      </c>
      <c r="R4030" s="34">
        <f>IF(A4030="","",IF(L4030="Yes",I4030,0))</f>
        <v/>
      </c>
      <c r="S4030" s="34">
        <f>IF(A4030="","",IF(AND(L4030="Yes",K4030="Yes",NOT(ISNUMBER(SEARCH("blocked",G4030))),OR(F4030="Standard domestic 15% (Box 7)",F4030="Import - VAT paid at customs (Box 8)",F4030="Import - Reverse charge (Box 9)"),OR(F4030&lt;&gt;"Standard domestic 15% (Box 7)",AND(LEN(D4030)=15,LEFT(D4030,1)="3",RIGHT(D4030,1)="3",ISNUMBER(--D4030)))),I4030,0))</f>
        <v/>
      </c>
      <c r="T4030" s="34">
        <f>IF(A4030="","",R4030-S4030)</f>
        <v/>
      </c>
      <c r="U4030" s="23">
        <f>IF(A4030="","",IF(O4030=0,"Outside audit periods; ","")&amp;IF(F4030="","No VAT category; ","")&amp;IF(ABS(Q4030)&gt;Setup!$B$10,"VAT ≠ 15% × net; ","")&amp;IF(AND(F4030="Standard domestic 15% (Box 7)",NOT(AND(LEN(D4030)=15,LEFT(D4030,1)="3",RIGHT(D4030,1)="3",ISNUMBER(--D4030)))),"Invalid/missing supplier VAT no; ","")&amp;IF(AND(L4030="Yes",K4030&lt;&gt;"Yes"),"VAT claimed without valid tax invoice; ","")&amp;IF(AND(L4030="Yes",ISNUMBER(SEARCH("blocked",G4030))),"Blocked input VAT claimed; ","")&amp;IF(AND(F4030="Import - VAT paid at customs (Box 8)",M4030=""),"Customs declaration no missing; ","")&amp;IF(AND(F4030="Import - Reverse charge (Box 9)",E4030="Saudi Arabia"),"RCM used for a local supplier; ","")&amp;IF(AND(L4030="Yes",NOT(OR(F4030="Standard domestic 15% (Box 7)",F4030="Import - VAT paid at customs (Box 8)",F4030="Import - Reverse charge (Box 9)"))),"VAT claimed on non-taxable category; ",""))</f>
        <v/>
      </c>
    </row>
    <row r="4031">
      <c r="A4031" s="17" t="n"/>
      <c r="B4031" s="14" t="n"/>
      <c r="C4031" s="14" t="n"/>
      <c r="D4031" s="16" t="n"/>
      <c r="E4031" s="14" t="n"/>
      <c r="F4031" s="14" t="n"/>
      <c r="G4031" s="14" t="n"/>
      <c r="H4031" s="19" t="n"/>
      <c r="I4031" s="19" t="n"/>
      <c r="J4031" s="34">
        <f>IF(A4031="","",H4031+I4031)</f>
        <v/>
      </c>
      <c r="K4031" s="14" t="n"/>
      <c r="L4031" s="14" t="n"/>
      <c r="M4031" s="14" t="n"/>
      <c r="N4031" s="14" t="n"/>
      <c r="O4031" s="20">
        <f>IF(A4031="","",SUMPRODUCT((A4031&gt;=Setup!$C$19:$C$30)*(A4031&lt;=Setup!$D$19:$D$30)*Setup!$A$19:$A$30))</f>
        <v/>
      </c>
      <c r="P4031" s="34">
        <f>IF(A4031="","",IF(OR(F4031="Standard domestic 15% (Box 7)",F4031="Import - VAT paid at customs (Box 8)",F4031="Import - Reverse charge (Box 9)"),ROUND(H4031*Setup!$B$9,2),0))</f>
        <v/>
      </c>
      <c r="Q4031" s="34">
        <f>IF(A4031="","",I4031-P4031)</f>
        <v/>
      </c>
      <c r="R4031" s="34">
        <f>IF(A4031="","",IF(L4031="Yes",I4031,0))</f>
        <v/>
      </c>
      <c r="S4031" s="34">
        <f>IF(A4031="","",IF(AND(L4031="Yes",K4031="Yes",NOT(ISNUMBER(SEARCH("blocked",G4031))),OR(F4031="Standard domestic 15% (Box 7)",F4031="Import - VAT paid at customs (Box 8)",F4031="Import - Reverse charge (Box 9)"),OR(F4031&lt;&gt;"Standard domestic 15% (Box 7)",AND(LEN(D4031)=15,LEFT(D4031,1)="3",RIGHT(D4031,1)="3",ISNUMBER(--D4031)))),I4031,0))</f>
        <v/>
      </c>
      <c r="T4031" s="34">
        <f>IF(A4031="","",R4031-S4031)</f>
        <v/>
      </c>
      <c r="U4031" s="23">
        <f>IF(A4031="","",IF(O4031=0,"Outside audit periods; ","")&amp;IF(F4031="","No VAT category; ","")&amp;IF(ABS(Q4031)&gt;Setup!$B$10,"VAT ≠ 15% × net; ","")&amp;IF(AND(F4031="Standard domestic 15% (Box 7)",NOT(AND(LEN(D4031)=15,LEFT(D4031,1)="3",RIGHT(D4031,1)="3",ISNUMBER(--D4031)))),"Invalid/missing supplier VAT no; ","")&amp;IF(AND(L4031="Yes",K4031&lt;&gt;"Yes"),"VAT claimed without valid tax invoice; ","")&amp;IF(AND(L4031="Yes",ISNUMBER(SEARCH("blocked",G4031))),"Blocked input VAT claimed; ","")&amp;IF(AND(F4031="Import - VAT paid at customs (Box 8)",M4031=""),"Customs declaration no missing; ","")&amp;IF(AND(F4031="Import - Reverse charge (Box 9)",E4031="Saudi Arabia"),"RCM used for a local supplier; ","")&amp;IF(AND(L4031="Yes",NOT(OR(F4031="Standard domestic 15% (Box 7)",F4031="Import - VAT paid at customs (Box 8)",F4031="Import - Reverse charge (Box 9)"))),"VAT claimed on non-taxable category; ",""))</f>
        <v/>
      </c>
    </row>
    <row r="4032">
      <c r="A4032" s="17" t="n"/>
      <c r="B4032" s="14" t="n"/>
      <c r="C4032" s="14" t="n"/>
      <c r="D4032" s="16" t="n"/>
      <c r="E4032" s="14" t="n"/>
      <c r="F4032" s="14" t="n"/>
      <c r="G4032" s="14" t="n"/>
      <c r="H4032" s="19" t="n"/>
      <c r="I4032" s="19" t="n"/>
      <c r="J4032" s="34">
        <f>IF(A4032="","",H4032+I4032)</f>
        <v/>
      </c>
      <c r="K4032" s="14" t="n"/>
      <c r="L4032" s="14" t="n"/>
      <c r="M4032" s="14" t="n"/>
      <c r="N4032" s="14" t="n"/>
      <c r="O4032" s="20">
        <f>IF(A4032="","",SUMPRODUCT((A4032&gt;=Setup!$C$19:$C$30)*(A4032&lt;=Setup!$D$19:$D$30)*Setup!$A$19:$A$30))</f>
        <v/>
      </c>
      <c r="P4032" s="34">
        <f>IF(A4032="","",IF(OR(F4032="Standard domestic 15% (Box 7)",F4032="Import - VAT paid at customs (Box 8)",F4032="Import - Reverse charge (Box 9)"),ROUND(H4032*Setup!$B$9,2),0))</f>
        <v/>
      </c>
      <c r="Q4032" s="34">
        <f>IF(A4032="","",I4032-P4032)</f>
        <v/>
      </c>
      <c r="R4032" s="34">
        <f>IF(A4032="","",IF(L4032="Yes",I4032,0))</f>
        <v/>
      </c>
      <c r="S4032" s="34">
        <f>IF(A4032="","",IF(AND(L4032="Yes",K4032="Yes",NOT(ISNUMBER(SEARCH("blocked",G4032))),OR(F4032="Standard domestic 15% (Box 7)",F4032="Import - VAT paid at customs (Box 8)",F4032="Import - Reverse charge (Box 9)"),OR(F4032&lt;&gt;"Standard domestic 15% (Box 7)",AND(LEN(D4032)=15,LEFT(D4032,1)="3",RIGHT(D4032,1)="3",ISNUMBER(--D4032)))),I4032,0))</f>
        <v/>
      </c>
      <c r="T4032" s="34">
        <f>IF(A4032="","",R4032-S4032)</f>
        <v/>
      </c>
      <c r="U4032" s="23">
        <f>IF(A4032="","",IF(O4032=0,"Outside audit periods; ","")&amp;IF(F4032="","No VAT category; ","")&amp;IF(ABS(Q4032)&gt;Setup!$B$10,"VAT ≠ 15% × net; ","")&amp;IF(AND(F4032="Standard domestic 15% (Box 7)",NOT(AND(LEN(D4032)=15,LEFT(D4032,1)="3",RIGHT(D4032,1)="3",ISNUMBER(--D4032)))),"Invalid/missing supplier VAT no; ","")&amp;IF(AND(L4032="Yes",K4032&lt;&gt;"Yes"),"VAT claimed without valid tax invoice; ","")&amp;IF(AND(L4032="Yes",ISNUMBER(SEARCH("blocked",G4032))),"Blocked input VAT claimed; ","")&amp;IF(AND(F4032="Import - VAT paid at customs (Box 8)",M4032=""),"Customs declaration no missing; ","")&amp;IF(AND(F4032="Import - Reverse charge (Box 9)",E4032="Saudi Arabia"),"RCM used for a local supplier; ","")&amp;IF(AND(L4032="Yes",NOT(OR(F4032="Standard domestic 15% (Box 7)",F4032="Import - VAT paid at customs (Box 8)",F4032="Import - Reverse charge (Box 9)"))),"VAT claimed on non-taxable category; ",""))</f>
        <v/>
      </c>
    </row>
    <row r="4033">
      <c r="A4033" s="17" t="n"/>
      <c r="B4033" s="14" t="n"/>
      <c r="C4033" s="14" t="n"/>
      <c r="D4033" s="16" t="n"/>
      <c r="E4033" s="14" t="n"/>
      <c r="F4033" s="14" t="n"/>
      <c r="G4033" s="14" t="n"/>
      <c r="H4033" s="19" t="n"/>
      <c r="I4033" s="19" t="n"/>
      <c r="J4033" s="34">
        <f>IF(A4033="","",H4033+I4033)</f>
        <v/>
      </c>
      <c r="K4033" s="14" t="n"/>
      <c r="L4033" s="14" t="n"/>
      <c r="M4033" s="14" t="n"/>
      <c r="N4033" s="14" t="n"/>
      <c r="O4033" s="20">
        <f>IF(A4033="","",SUMPRODUCT((A4033&gt;=Setup!$C$19:$C$30)*(A4033&lt;=Setup!$D$19:$D$30)*Setup!$A$19:$A$30))</f>
        <v/>
      </c>
      <c r="P4033" s="34">
        <f>IF(A4033="","",IF(OR(F4033="Standard domestic 15% (Box 7)",F4033="Import - VAT paid at customs (Box 8)",F4033="Import - Reverse charge (Box 9)"),ROUND(H4033*Setup!$B$9,2),0))</f>
        <v/>
      </c>
      <c r="Q4033" s="34">
        <f>IF(A4033="","",I4033-P4033)</f>
        <v/>
      </c>
      <c r="R4033" s="34">
        <f>IF(A4033="","",IF(L4033="Yes",I4033,0))</f>
        <v/>
      </c>
      <c r="S4033" s="34">
        <f>IF(A4033="","",IF(AND(L4033="Yes",K4033="Yes",NOT(ISNUMBER(SEARCH("blocked",G4033))),OR(F4033="Standard domestic 15% (Box 7)",F4033="Import - VAT paid at customs (Box 8)",F4033="Import - Reverse charge (Box 9)"),OR(F4033&lt;&gt;"Standard domestic 15% (Box 7)",AND(LEN(D4033)=15,LEFT(D4033,1)="3",RIGHT(D4033,1)="3",ISNUMBER(--D4033)))),I4033,0))</f>
        <v/>
      </c>
      <c r="T4033" s="34">
        <f>IF(A4033="","",R4033-S4033)</f>
        <v/>
      </c>
      <c r="U4033" s="23">
        <f>IF(A4033="","",IF(O4033=0,"Outside audit periods; ","")&amp;IF(F4033="","No VAT category; ","")&amp;IF(ABS(Q4033)&gt;Setup!$B$10,"VAT ≠ 15% × net; ","")&amp;IF(AND(F4033="Standard domestic 15% (Box 7)",NOT(AND(LEN(D4033)=15,LEFT(D4033,1)="3",RIGHT(D4033,1)="3",ISNUMBER(--D4033)))),"Invalid/missing supplier VAT no; ","")&amp;IF(AND(L4033="Yes",K4033&lt;&gt;"Yes"),"VAT claimed without valid tax invoice; ","")&amp;IF(AND(L4033="Yes",ISNUMBER(SEARCH("blocked",G4033))),"Blocked input VAT claimed; ","")&amp;IF(AND(F4033="Import - VAT paid at customs (Box 8)",M4033=""),"Customs declaration no missing; ","")&amp;IF(AND(F4033="Import - Reverse charge (Box 9)",E4033="Saudi Arabia"),"RCM used for a local supplier; ","")&amp;IF(AND(L4033="Yes",NOT(OR(F4033="Standard domestic 15% (Box 7)",F4033="Import - VAT paid at customs (Box 8)",F4033="Import - Reverse charge (Box 9)"))),"VAT claimed on non-taxable category; ",""))</f>
        <v/>
      </c>
    </row>
    <row r="4034">
      <c r="A4034" s="17" t="n"/>
      <c r="B4034" s="14" t="n"/>
      <c r="C4034" s="14" t="n"/>
      <c r="D4034" s="16" t="n"/>
      <c r="E4034" s="14" t="n"/>
      <c r="F4034" s="14" t="n"/>
      <c r="G4034" s="14" t="n"/>
      <c r="H4034" s="19" t="n"/>
      <c r="I4034" s="19" t="n"/>
      <c r="J4034" s="34">
        <f>IF(A4034="","",H4034+I4034)</f>
        <v/>
      </c>
      <c r="K4034" s="14" t="n"/>
      <c r="L4034" s="14" t="n"/>
      <c r="M4034" s="14" t="n"/>
      <c r="N4034" s="14" t="n"/>
      <c r="O4034" s="20">
        <f>IF(A4034="","",SUMPRODUCT((A4034&gt;=Setup!$C$19:$C$30)*(A4034&lt;=Setup!$D$19:$D$30)*Setup!$A$19:$A$30))</f>
        <v/>
      </c>
      <c r="P4034" s="34">
        <f>IF(A4034="","",IF(OR(F4034="Standard domestic 15% (Box 7)",F4034="Import - VAT paid at customs (Box 8)",F4034="Import - Reverse charge (Box 9)"),ROUND(H4034*Setup!$B$9,2),0))</f>
        <v/>
      </c>
      <c r="Q4034" s="34">
        <f>IF(A4034="","",I4034-P4034)</f>
        <v/>
      </c>
      <c r="R4034" s="34">
        <f>IF(A4034="","",IF(L4034="Yes",I4034,0))</f>
        <v/>
      </c>
      <c r="S4034" s="34">
        <f>IF(A4034="","",IF(AND(L4034="Yes",K4034="Yes",NOT(ISNUMBER(SEARCH("blocked",G4034))),OR(F4034="Standard domestic 15% (Box 7)",F4034="Import - VAT paid at customs (Box 8)",F4034="Import - Reverse charge (Box 9)"),OR(F4034&lt;&gt;"Standard domestic 15% (Box 7)",AND(LEN(D4034)=15,LEFT(D4034,1)="3",RIGHT(D4034,1)="3",ISNUMBER(--D4034)))),I4034,0))</f>
        <v/>
      </c>
      <c r="T4034" s="34">
        <f>IF(A4034="","",R4034-S4034)</f>
        <v/>
      </c>
      <c r="U4034" s="23">
        <f>IF(A4034="","",IF(O4034=0,"Outside audit periods; ","")&amp;IF(F4034="","No VAT category; ","")&amp;IF(ABS(Q4034)&gt;Setup!$B$10,"VAT ≠ 15% × net; ","")&amp;IF(AND(F4034="Standard domestic 15% (Box 7)",NOT(AND(LEN(D4034)=15,LEFT(D4034,1)="3",RIGHT(D4034,1)="3",ISNUMBER(--D4034)))),"Invalid/missing supplier VAT no; ","")&amp;IF(AND(L4034="Yes",K4034&lt;&gt;"Yes"),"VAT claimed without valid tax invoice; ","")&amp;IF(AND(L4034="Yes",ISNUMBER(SEARCH("blocked",G4034))),"Blocked input VAT claimed; ","")&amp;IF(AND(F4034="Import - VAT paid at customs (Box 8)",M4034=""),"Customs declaration no missing; ","")&amp;IF(AND(F4034="Import - Reverse charge (Box 9)",E4034="Saudi Arabia"),"RCM used for a local supplier; ","")&amp;IF(AND(L4034="Yes",NOT(OR(F4034="Standard domestic 15% (Box 7)",F4034="Import - VAT paid at customs (Box 8)",F4034="Import - Reverse charge (Box 9)"))),"VAT claimed on non-taxable category; ",""))</f>
        <v/>
      </c>
    </row>
    <row r="4035">
      <c r="A4035" s="17" t="n"/>
      <c r="B4035" s="14" t="n"/>
      <c r="C4035" s="14" t="n"/>
      <c r="D4035" s="16" t="n"/>
      <c r="E4035" s="14" t="n"/>
      <c r="F4035" s="14" t="n"/>
      <c r="G4035" s="14" t="n"/>
      <c r="H4035" s="19" t="n"/>
      <c r="I4035" s="19" t="n"/>
      <c r="J4035" s="34">
        <f>IF(A4035="","",H4035+I4035)</f>
        <v/>
      </c>
      <c r="K4035" s="14" t="n"/>
      <c r="L4035" s="14" t="n"/>
      <c r="M4035" s="14" t="n"/>
      <c r="N4035" s="14" t="n"/>
      <c r="O4035" s="20">
        <f>IF(A4035="","",SUMPRODUCT((A4035&gt;=Setup!$C$19:$C$30)*(A4035&lt;=Setup!$D$19:$D$30)*Setup!$A$19:$A$30))</f>
        <v/>
      </c>
      <c r="P4035" s="34">
        <f>IF(A4035="","",IF(OR(F4035="Standard domestic 15% (Box 7)",F4035="Import - VAT paid at customs (Box 8)",F4035="Import - Reverse charge (Box 9)"),ROUND(H4035*Setup!$B$9,2),0))</f>
        <v/>
      </c>
      <c r="Q4035" s="34">
        <f>IF(A4035="","",I4035-P4035)</f>
        <v/>
      </c>
      <c r="R4035" s="34">
        <f>IF(A4035="","",IF(L4035="Yes",I4035,0))</f>
        <v/>
      </c>
      <c r="S4035" s="34">
        <f>IF(A4035="","",IF(AND(L4035="Yes",K4035="Yes",NOT(ISNUMBER(SEARCH("blocked",G4035))),OR(F4035="Standard domestic 15% (Box 7)",F4035="Import - VAT paid at customs (Box 8)",F4035="Import - Reverse charge (Box 9)"),OR(F4035&lt;&gt;"Standard domestic 15% (Box 7)",AND(LEN(D4035)=15,LEFT(D4035,1)="3",RIGHT(D4035,1)="3",ISNUMBER(--D4035)))),I4035,0))</f>
        <v/>
      </c>
      <c r="T4035" s="34">
        <f>IF(A4035="","",R4035-S4035)</f>
        <v/>
      </c>
      <c r="U4035" s="23">
        <f>IF(A4035="","",IF(O4035=0,"Outside audit periods; ","")&amp;IF(F4035="","No VAT category; ","")&amp;IF(ABS(Q4035)&gt;Setup!$B$10,"VAT ≠ 15% × net; ","")&amp;IF(AND(F4035="Standard domestic 15% (Box 7)",NOT(AND(LEN(D4035)=15,LEFT(D4035,1)="3",RIGHT(D4035,1)="3",ISNUMBER(--D4035)))),"Invalid/missing supplier VAT no; ","")&amp;IF(AND(L4035="Yes",K4035&lt;&gt;"Yes"),"VAT claimed without valid tax invoice; ","")&amp;IF(AND(L4035="Yes",ISNUMBER(SEARCH("blocked",G4035))),"Blocked input VAT claimed; ","")&amp;IF(AND(F4035="Import - VAT paid at customs (Box 8)",M4035=""),"Customs declaration no missing; ","")&amp;IF(AND(F4035="Import - Reverse charge (Box 9)",E4035="Saudi Arabia"),"RCM used for a local supplier; ","")&amp;IF(AND(L4035="Yes",NOT(OR(F4035="Standard domestic 15% (Box 7)",F4035="Import - VAT paid at customs (Box 8)",F4035="Import - Reverse charge (Box 9)"))),"VAT claimed on non-taxable category; ",""))</f>
        <v/>
      </c>
    </row>
    <row r="4036">
      <c r="A4036" s="17" t="n"/>
      <c r="B4036" s="14" t="n"/>
      <c r="C4036" s="14" t="n"/>
      <c r="D4036" s="16" t="n"/>
      <c r="E4036" s="14" t="n"/>
      <c r="F4036" s="14" t="n"/>
      <c r="G4036" s="14" t="n"/>
      <c r="H4036" s="19" t="n"/>
      <c r="I4036" s="19" t="n"/>
      <c r="J4036" s="34">
        <f>IF(A4036="","",H4036+I4036)</f>
        <v/>
      </c>
      <c r="K4036" s="14" t="n"/>
      <c r="L4036" s="14" t="n"/>
      <c r="M4036" s="14" t="n"/>
      <c r="N4036" s="14" t="n"/>
      <c r="O4036" s="20">
        <f>IF(A4036="","",SUMPRODUCT((A4036&gt;=Setup!$C$19:$C$30)*(A4036&lt;=Setup!$D$19:$D$30)*Setup!$A$19:$A$30))</f>
        <v/>
      </c>
      <c r="P4036" s="34">
        <f>IF(A4036="","",IF(OR(F4036="Standard domestic 15% (Box 7)",F4036="Import - VAT paid at customs (Box 8)",F4036="Import - Reverse charge (Box 9)"),ROUND(H4036*Setup!$B$9,2),0))</f>
        <v/>
      </c>
      <c r="Q4036" s="34">
        <f>IF(A4036="","",I4036-P4036)</f>
        <v/>
      </c>
      <c r="R4036" s="34">
        <f>IF(A4036="","",IF(L4036="Yes",I4036,0))</f>
        <v/>
      </c>
      <c r="S4036" s="34">
        <f>IF(A4036="","",IF(AND(L4036="Yes",K4036="Yes",NOT(ISNUMBER(SEARCH("blocked",G4036))),OR(F4036="Standard domestic 15% (Box 7)",F4036="Import - VAT paid at customs (Box 8)",F4036="Import - Reverse charge (Box 9)"),OR(F4036&lt;&gt;"Standard domestic 15% (Box 7)",AND(LEN(D4036)=15,LEFT(D4036,1)="3",RIGHT(D4036,1)="3",ISNUMBER(--D4036)))),I4036,0))</f>
        <v/>
      </c>
      <c r="T4036" s="34">
        <f>IF(A4036="","",R4036-S4036)</f>
        <v/>
      </c>
      <c r="U4036" s="23">
        <f>IF(A4036="","",IF(O4036=0,"Outside audit periods; ","")&amp;IF(F4036="","No VAT category; ","")&amp;IF(ABS(Q4036)&gt;Setup!$B$10,"VAT ≠ 15% × net; ","")&amp;IF(AND(F4036="Standard domestic 15% (Box 7)",NOT(AND(LEN(D4036)=15,LEFT(D4036,1)="3",RIGHT(D4036,1)="3",ISNUMBER(--D4036)))),"Invalid/missing supplier VAT no; ","")&amp;IF(AND(L4036="Yes",K4036&lt;&gt;"Yes"),"VAT claimed without valid tax invoice; ","")&amp;IF(AND(L4036="Yes",ISNUMBER(SEARCH("blocked",G4036))),"Blocked input VAT claimed; ","")&amp;IF(AND(F4036="Import - VAT paid at customs (Box 8)",M4036=""),"Customs declaration no missing; ","")&amp;IF(AND(F4036="Import - Reverse charge (Box 9)",E4036="Saudi Arabia"),"RCM used for a local supplier; ","")&amp;IF(AND(L4036="Yes",NOT(OR(F4036="Standard domestic 15% (Box 7)",F4036="Import - VAT paid at customs (Box 8)",F4036="Import - Reverse charge (Box 9)"))),"VAT claimed on non-taxable category; ",""))</f>
        <v/>
      </c>
    </row>
    <row r="4037">
      <c r="A4037" s="17" t="n"/>
      <c r="B4037" s="14" t="n"/>
      <c r="C4037" s="14" t="n"/>
      <c r="D4037" s="16" t="n"/>
      <c r="E4037" s="14" t="n"/>
      <c r="F4037" s="14" t="n"/>
      <c r="G4037" s="14" t="n"/>
      <c r="H4037" s="19" t="n"/>
      <c r="I4037" s="19" t="n"/>
      <c r="J4037" s="34">
        <f>IF(A4037="","",H4037+I4037)</f>
        <v/>
      </c>
      <c r="K4037" s="14" t="n"/>
      <c r="L4037" s="14" t="n"/>
      <c r="M4037" s="14" t="n"/>
      <c r="N4037" s="14" t="n"/>
      <c r="O4037" s="20">
        <f>IF(A4037="","",SUMPRODUCT((A4037&gt;=Setup!$C$19:$C$30)*(A4037&lt;=Setup!$D$19:$D$30)*Setup!$A$19:$A$30))</f>
        <v/>
      </c>
      <c r="P4037" s="34">
        <f>IF(A4037="","",IF(OR(F4037="Standard domestic 15% (Box 7)",F4037="Import - VAT paid at customs (Box 8)",F4037="Import - Reverse charge (Box 9)"),ROUND(H4037*Setup!$B$9,2),0))</f>
        <v/>
      </c>
      <c r="Q4037" s="34">
        <f>IF(A4037="","",I4037-P4037)</f>
        <v/>
      </c>
      <c r="R4037" s="34">
        <f>IF(A4037="","",IF(L4037="Yes",I4037,0))</f>
        <v/>
      </c>
      <c r="S4037" s="34">
        <f>IF(A4037="","",IF(AND(L4037="Yes",K4037="Yes",NOT(ISNUMBER(SEARCH("blocked",G4037))),OR(F4037="Standard domestic 15% (Box 7)",F4037="Import - VAT paid at customs (Box 8)",F4037="Import - Reverse charge (Box 9)"),OR(F4037&lt;&gt;"Standard domestic 15% (Box 7)",AND(LEN(D4037)=15,LEFT(D4037,1)="3",RIGHT(D4037,1)="3",ISNUMBER(--D4037)))),I4037,0))</f>
        <v/>
      </c>
      <c r="T4037" s="34">
        <f>IF(A4037="","",R4037-S4037)</f>
        <v/>
      </c>
      <c r="U4037" s="23">
        <f>IF(A4037="","",IF(O4037=0,"Outside audit periods; ","")&amp;IF(F4037="","No VAT category; ","")&amp;IF(ABS(Q4037)&gt;Setup!$B$10,"VAT ≠ 15% × net; ","")&amp;IF(AND(F4037="Standard domestic 15% (Box 7)",NOT(AND(LEN(D4037)=15,LEFT(D4037,1)="3",RIGHT(D4037,1)="3",ISNUMBER(--D4037)))),"Invalid/missing supplier VAT no; ","")&amp;IF(AND(L4037="Yes",K4037&lt;&gt;"Yes"),"VAT claimed without valid tax invoice; ","")&amp;IF(AND(L4037="Yes",ISNUMBER(SEARCH("blocked",G4037))),"Blocked input VAT claimed; ","")&amp;IF(AND(F4037="Import - VAT paid at customs (Box 8)",M4037=""),"Customs declaration no missing; ","")&amp;IF(AND(F4037="Import - Reverse charge (Box 9)",E4037="Saudi Arabia"),"RCM used for a local supplier; ","")&amp;IF(AND(L4037="Yes",NOT(OR(F4037="Standard domestic 15% (Box 7)",F4037="Import - VAT paid at customs (Box 8)",F4037="Import - Reverse charge (Box 9)"))),"VAT claimed on non-taxable category; ",""))</f>
        <v/>
      </c>
    </row>
    <row r="4038">
      <c r="A4038" s="17" t="n"/>
      <c r="B4038" s="14" t="n"/>
      <c r="C4038" s="14" t="n"/>
      <c r="D4038" s="16" t="n"/>
      <c r="E4038" s="14" t="n"/>
      <c r="F4038" s="14" t="n"/>
      <c r="G4038" s="14" t="n"/>
      <c r="H4038" s="19" t="n"/>
      <c r="I4038" s="19" t="n"/>
      <c r="J4038" s="34">
        <f>IF(A4038="","",H4038+I4038)</f>
        <v/>
      </c>
      <c r="K4038" s="14" t="n"/>
      <c r="L4038" s="14" t="n"/>
      <c r="M4038" s="14" t="n"/>
      <c r="N4038" s="14" t="n"/>
      <c r="O4038" s="20">
        <f>IF(A4038="","",SUMPRODUCT((A4038&gt;=Setup!$C$19:$C$30)*(A4038&lt;=Setup!$D$19:$D$30)*Setup!$A$19:$A$30))</f>
        <v/>
      </c>
      <c r="P4038" s="34">
        <f>IF(A4038="","",IF(OR(F4038="Standard domestic 15% (Box 7)",F4038="Import - VAT paid at customs (Box 8)",F4038="Import - Reverse charge (Box 9)"),ROUND(H4038*Setup!$B$9,2),0))</f>
        <v/>
      </c>
      <c r="Q4038" s="34">
        <f>IF(A4038="","",I4038-P4038)</f>
        <v/>
      </c>
      <c r="R4038" s="34">
        <f>IF(A4038="","",IF(L4038="Yes",I4038,0))</f>
        <v/>
      </c>
      <c r="S4038" s="34">
        <f>IF(A4038="","",IF(AND(L4038="Yes",K4038="Yes",NOT(ISNUMBER(SEARCH("blocked",G4038))),OR(F4038="Standard domestic 15% (Box 7)",F4038="Import - VAT paid at customs (Box 8)",F4038="Import - Reverse charge (Box 9)"),OR(F4038&lt;&gt;"Standard domestic 15% (Box 7)",AND(LEN(D4038)=15,LEFT(D4038,1)="3",RIGHT(D4038,1)="3",ISNUMBER(--D4038)))),I4038,0))</f>
        <v/>
      </c>
      <c r="T4038" s="34">
        <f>IF(A4038="","",R4038-S4038)</f>
        <v/>
      </c>
      <c r="U4038" s="23">
        <f>IF(A4038="","",IF(O4038=0,"Outside audit periods; ","")&amp;IF(F4038="","No VAT category; ","")&amp;IF(ABS(Q4038)&gt;Setup!$B$10,"VAT ≠ 15% × net; ","")&amp;IF(AND(F4038="Standard domestic 15% (Box 7)",NOT(AND(LEN(D4038)=15,LEFT(D4038,1)="3",RIGHT(D4038,1)="3",ISNUMBER(--D4038)))),"Invalid/missing supplier VAT no; ","")&amp;IF(AND(L4038="Yes",K4038&lt;&gt;"Yes"),"VAT claimed without valid tax invoice; ","")&amp;IF(AND(L4038="Yes",ISNUMBER(SEARCH("blocked",G4038))),"Blocked input VAT claimed; ","")&amp;IF(AND(F4038="Import - VAT paid at customs (Box 8)",M4038=""),"Customs declaration no missing; ","")&amp;IF(AND(F4038="Import - Reverse charge (Box 9)",E4038="Saudi Arabia"),"RCM used for a local supplier; ","")&amp;IF(AND(L4038="Yes",NOT(OR(F4038="Standard domestic 15% (Box 7)",F4038="Import - VAT paid at customs (Box 8)",F4038="Import - Reverse charge (Box 9)"))),"VAT claimed on non-taxable category; ",""))</f>
        <v/>
      </c>
    </row>
    <row r="4039">
      <c r="A4039" s="17" t="n"/>
      <c r="B4039" s="14" t="n"/>
      <c r="C4039" s="14" t="n"/>
      <c r="D4039" s="16" t="n"/>
      <c r="E4039" s="14" t="n"/>
      <c r="F4039" s="14" t="n"/>
      <c r="G4039" s="14" t="n"/>
      <c r="H4039" s="19" t="n"/>
      <c r="I4039" s="19" t="n"/>
      <c r="J4039" s="34">
        <f>IF(A4039="","",H4039+I4039)</f>
        <v/>
      </c>
      <c r="K4039" s="14" t="n"/>
      <c r="L4039" s="14" t="n"/>
      <c r="M4039" s="14" t="n"/>
      <c r="N4039" s="14" t="n"/>
      <c r="O4039" s="20">
        <f>IF(A4039="","",SUMPRODUCT((A4039&gt;=Setup!$C$19:$C$30)*(A4039&lt;=Setup!$D$19:$D$30)*Setup!$A$19:$A$30))</f>
        <v/>
      </c>
      <c r="P4039" s="34">
        <f>IF(A4039="","",IF(OR(F4039="Standard domestic 15% (Box 7)",F4039="Import - VAT paid at customs (Box 8)",F4039="Import - Reverse charge (Box 9)"),ROUND(H4039*Setup!$B$9,2),0))</f>
        <v/>
      </c>
      <c r="Q4039" s="34">
        <f>IF(A4039="","",I4039-P4039)</f>
        <v/>
      </c>
      <c r="R4039" s="34">
        <f>IF(A4039="","",IF(L4039="Yes",I4039,0))</f>
        <v/>
      </c>
      <c r="S4039" s="34">
        <f>IF(A4039="","",IF(AND(L4039="Yes",K4039="Yes",NOT(ISNUMBER(SEARCH("blocked",G4039))),OR(F4039="Standard domestic 15% (Box 7)",F4039="Import - VAT paid at customs (Box 8)",F4039="Import - Reverse charge (Box 9)"),OR(F4039&lt;&gt;"Standard domestic 15% (Box 7)",AND(LEN(D4039)=15,LEFT(D4039,1)="3",RIGHT(D4039,1)="3",ISNUMBER(--D4039)))),I4039,0))</f>
        <v/>
      </c>
      <c r="T4039" s="34">
        <f>IF(A4039="","",R4039-S4039)</f>
        <v/>
      </c>
      <c r="U4039" s="23">
        <f>IF(A4039="","",IF(O4039=0,"Outside audit periods; ","")&amp;IF(F4039="","No VAT category; ","")&amp;IF(ABS(Q4039)&gt;Setup!$B$10,"VAT ≠ 15% × net; ","")&amp;IF(AND(F4039="Standard domestic 15% (Box 7)",NOT(AND(LEN(D4039)=15,LEFT(D4039,1)="3",RIGHT(D4039,1)="3",ISNUMBER(--D4039)))),"Invalid/missing supplier VAT no; ","")&amp;IF(AND(L4039="Yes",K4039&lt;&gt;"Yes"),"VAT claimed without valid tax invoice; ","")&amp;IF(AND(L4039="Yes",ISNUMBER(SEARCH("blocked",G4039))),"Blocked input VAT claimed; ","")&amp;IF(AND(F4039="Import - VAT paid at customs (Box 8)",M4039=""),"Customs declaration no missing; ","")&amp;IF(AND(F4039="Import - Reverse charge (Box 9)",E4039="Saudi Arabia"),"RCM used for a local supplier; ","")&amp;IF(AND(L4039="Yes",NOT(OR(F4039="Standard domestic 15% (Box 7)",F4039="Import - VAT paid at customs (Box 8)",F4039="Import - Reverse charge (Box 9)"))),"VAT claimed on non-taxable category; ",""))</f>
        <v/>
      </c>
    </row>
    <row r="4040">
      <c r="A4040" s="17" t="n"/>
      <c r="B4040" s="14" t="n"/>
      <c r="C4040" s="14" t="n"/>
      <c r="D4040" s="16" t="n"/>
      <c r="E4040" s="14" t="n"/>
      <c r="F4040" s="14" t="n"/>
      <c r="G4040" s="14" t="n"/>
      <c r="H4040" s="19" t="n"/>
      <c r="I4040" s="19" t="n"/>
      <c r="J4040" s="34">
        <f>IF(A4040="","",H4040+I4040)</f>
        <v/>
      </c>
      <c r="K4040" s="14" t="n"/>
      <c r="L4040" s="14" t="n"/>
      <c r="M4040" s="14" t="n"/>
      <c r="N4040" s="14" t="n"/>
      <c r="O4040" s="20">
        <f>IF(A4040="","",SUMPRODUCT((A4040&gt;=Setup!$C$19:$C$30)*(A4040&lt;=Setup!$D$19:$D$30)*Setup!$A$19:$A$30))</f>
        <v/>
      </c>
      <c r="P4040" s="34">
        <f>IF(A4040="","",IF(OR(F4040="Standard domestic 15% (Box 7)",F4040="Import - VAT paid at customs (Box 8)",F4040="Import - Reverse charge (Box 9)"),ROUND(H4040*Setup!$B$9,2),0))</f>
        <v/>
      </c>
      <c r="Q4040" s="34">
        <f>IF(A4040="","",I4040-P4040)</f>
        <v/>
      </c>
      <c r="R4040" s="34">
        <f>IF(A4040="","",IF(L4040="Yes",I4040,0))</f>
        <v/>
      </c>
      <c r="S4040" s="34">
        <f>IF(A4040="","",IF(AND(L4040="Yes",K4040="Yes",NOT(ISNUMBER(SEARCH("blocked",G4040))),OR(F4040="Standard domestic 15% (Box 7)",F4040="Import - VAT paid at customs (Box 8)",F4040="Import - Reverse charge (Box 9)"),OR(F4040&lt;&gt;"Standard domestic 15% (Box 7)",AND(LEN(D4040)=15,LEFT(D4040,1)="3",RIGHT(D4040,1)="3",ISNUMBER(--D4040)))),I4040,0))</f>
        <v/>
      </c>
      <c r="T4040" s="34">
        <f>IF(A4040="","",R4040-S4040)</f>
        <v/>
      </c>
      <c r="U4040" s="23">
        <f>IF(A4040="","",IF(O4040=0,"Outside audit periods; ","")&amp;IF(F4040="","No VAT category; ","")&amp;IF(ABS(Q4040)&gt;Setup!$B$10,"VAT ≠ 15% × net; ","")&amp;IF(AND(F4040="Standard domestic 15% (Box 7)",NOT(AND(LEN(D4040)=15,LEFT(D4040,1)="3",RIGHT(D4040,1)="3",ISNUMBER(--D4040)))),"Invalid/missing supplier VAT no; ","")&amp;IF(AND(L4040="Yes",K4040&lt;&gt;"Yes"),"VAT claimed without valid tax invoice; ","")&amp;IF(AND(L4040="Yes",ISNUMBER(SEARCH("blocked",G4040))),"Blocked input VAT claimed; ","")&amp;IF(AND(F4040="Import - VAT paid at customs (Box 8)",M4040=""),"Customs declaration no missing; ","")&amp;IF(AND(F4040="Import - Reverse charge (Box 9)",E4040="Saudi Arabia"),"RCM used for a local supplier; ","")&amp;IF(AND(L4040="Yes",NOT(OR(F4040="Standard domestic 15% (Box 7)",F4040="Import - VAT paid at customs (Box 8)",F4040="Import - Reverse charge (Box 9)"))),"VAT claimed on non-taxable category; ",""))</f>
        <v/>
      </c>
    </row>
    <row r="4041">
      <c r="A4041" s="17" t="n"/>
      <c r="B4041" s="14" t="n"/>
      <c r="C4041" s="14" t="n"/>
      <c r="D4041" s="16" t="n"/>
      <c r="E4041" s="14" t="n"/>
      <c r="F4041" s="14" t="n"/>
      <c r="G4041" s="14" t="n"/>
      <c r="H4041" s="19" t="n"/>
      <c r="I4041" s="19" t="n"/>
      <c r="J4041" s="34">
        <f>IF(A4041="","",H4041+I4041)</f>
        <v/>
      </c>
      <c r="K4041" s="14" t="n"/>
      <c r="L4041" s="14" t="n"/>
      <c r="M4041" s="14" t="n"/>
      <c r="N4041" s="14" t="n"/>
      <c r="O4041" s="20">
        <f>IF(A4041="","",SUMPRODUCT((A4041&gt;=Setup!$C$19:$C$30)*(A4041&lt;=Setup!$D$19:$D$30)*Setup!$A$19:$A$30))</f>
        <v/>
      </c>
      <c r="P4041" s="34">
        <f>IF(A4041="","",IF(OR(F4041="Standard domestic 15% (Box 7)",F4041="Import - VAT paid at customs (Box 8)",F4041="Import - Reverse charge (Box 9)"),ROUND(H4041*Setup!$B$9,2),0))</f>
        <v/>
      </c>
      <c r="Q4041" s="34">
        <f>IF(A4041="","",I4041-P4041)</f>
        <v/>
      </c>
      <c r="R4041" s="34">
        <f>IF(A4041="","",IF(L4041="Yes",I4041,0))</f>
        <v/>
      </c>
      <c r="S4041" s="34">
        <f>IF(A4041="","",IF(AND(L4041="Yes",K4041="Yes",NOT(ISNUMBER(SEARCH("blocked",G4041))),OR(F4041="Standard domestic 15% (Box 7)",F4041="Import - VAT paid at customs (Box 8)",F4041="Import - Reverse charge (Box 9)"),OR(F4041&lt;&gt;"Standard domestic 15% (Box 7)",AND(LEN(D4041)=15,LEFT(D4041,1)="3",RIGHT(D4041,1)="3",ISNUMBER(--D4041)))),I4041,0))</f>
        <v/>
      </c>
      <c r="T4041" s="34">
        <f>IF(A4041="","",R4041-S4041)</f>
        <v/>
      </c>
      <c r="U4041" s="23">
        <f>IF(A4041="","",IF(O4041=0,"Outside audit periods; ","")&amp;IF(F4041="","No VAT category; ","")&amp;IF(ABS(Q4041)&gt;Setup!$B$10,"VAT ≠ 15% × net; ","")&amp;IF(AND(F4041="Standard domestic 15% (Box 7)",NOT(AND(LEN(D4041)=15,LEFT(D4041,1)="3",RIGHT(D4041,1)="3",ISNUMBER(--D4041)))),"Invalid/missing supplier VAT no; ","")&amp;IF(AND(L4041="Yes",K4041&lt;&gt;"Yes"),"VAT claimed without valid tax invoice; ","")&amp;IF(AND(L4041="Yes",ISNUMBER(SEARCH("blocked",G4041))),"Blocked input VAT claimed; ","")&amp;IF(AND(F4041="Import - VAT paid at customs (Box 8)",M4041=""),"Customs declaration no missing; ","")&amp;IF(AND(F4041="Import - Reverse charge (Box 9)",E4041="Saudi Arabia"),"RCM used for a local supplier; ","")&amp;IF(AND(L4041="Yes",NOT(OR(F4041="Standard domestic 15% (Box 7)",F4041="Import - VAT paid at customs (Box 8)",F4041="Import - Reverse charge (Box 9)"))),"VAT claimed on non-taxable category; ",""))</f>
        <v/>
      </c>
    </row>
    <row r="4042">
      <c r="A4042" s="17" t="n"/>
      <c r="B4042" s="14" t="n"/>
      <c r="C4042" s="14" t="n"/>
      <c r="D4042" s="16" t="n"/>
      <c r="E4042" s="14" t="n"/>
      <c r="F4042" s="14" t="n"/>
      <c r="G4042" s="14" t="n"/>
      <c r="H4042" s="19" t="n"/>
      <c r="I4042" s="19" t="n"/>
      <c r="J4042" s="34">
        <f>IF(A4042="","",H4042+I4042)</f>
        <v/>
      </c>
      <c r="K4042" s="14" t="n"/>
      <c r="L4042" s="14" t="n"/>
      <c r="M4042" s="14" t="n"/>
      <c r="N4042" s="14" t="n"/>
      <c r="O4042" s="20">
        <f>IF(A4042="","",SUMPRODUCT((A4042&gt;=Setup!$C$19:$C$30)*(A4042&lt;=Setup!$D$19:$D$30)*Setup!$A$19:$A$30))</f>
        <v/>
      </c>
      <c r="P4042" s="34">
        <f>IF(A4042="","",IF(OR(F4042="Standard domestic 15% (Box 7)",F4042="Import - VAT paid at customs (Box 8)",F4042="Import - Reverse charge (Box 9)"),ROUND(H4042*Setup!$B$9,2),0))</f>
        <v/>
      </c>
      <c r="Q4042" s="34">
        <f>IF(A4042="","",I4042-P4042)</f>
        <v/>
      </c>
      <c r="R4042" s="34">
        <f>IF(A4042="","",IF(L4042="Yes",I4042,0))</f>
        <v/>
      </c>
      <c r="S4042" s="34">
        <f>IF(A4042="","",IF(AND(L4042="Yes",K4042="Yes",NOT(ISNUMBER(SEARCH("blocked",G4042))),OR(F4042="Standard domestic 15% (Box 7)",F4042="Import - VAT paid at customs (Box 8)",F4042="Import - Reverse charge (Box 9)"),OR(F4042&lt;&gt;"Standard domestic 15% (Box 7)",AND(LEN(D4042)=15,LEFT(D4042,1)="3",RIGHT(D4042,1)="3",ISNUMBER(--D4042)))),I4042,0))</f>
        <v/>
      </c>
      <c r="T4042" s="34">
        <f>IF(A4042="","",R4042-S4042)</f>
        <v/>
      </c>
      <c r="U4042" s="23">
        <f>IF(A4042="","",IF(O4042=0,"Outside audit periods; ","")&amp;IF(F4042="","No VAT category; ","")&amp;IF(ABS(Q4042)&gt;Setup!$B$10,"VAT ≠ 15% × net; ","")&amp;IF(AND(F4042="Standard domestic 15% (Box 7)",NOT(AND(LEN(D4042)=15,LEFT(D4042,1)="3",RIGHT(D4042,1)="3",ISNUMBER(--D4042)))),"Invalid/missing supplier VAT no; ","")&amp;IF(AND(L4042="Yes",K4042&lt;&gt;"Yes"),"VAT claimed without valid tax invoice; ","")&amp;IF(AND(L4042="Yes",ISNUMBER(SEARCH("blocked",G4042))),"Blocked input VAT claimed; ","")&amp;IF(AND(F4042="Import - VAT paid at customs (Box 8)",M4042=""),"Customs declaration no missing; ","")&amp;IF(AND(F4042="Import - Reverse charge (Box 9)",E4042="Saudi Arabia"),"RCM used for a local supplier; ","")&amp;IF(AND(L4042="Yes",NOT(OR(F4042="Standard domestic 15% (Box 7)",F4042="Import - VAT paid at customs (Box 8)",F4042="Import - Reverse charge (Box 9)"))),"VAT claimed on non-taxable category; ",""))</f>
        <v/>
      </c>
    </row>
    <row r="4043">
      <c r="A4043" s="17" t="n"/>
      <c r="B4043" s="14" t="n"/>
      <c r="C4043" s="14" t="n"/>
      <c r="D4043" s="16" t="n"/>
      <c r="E4043" s="14" t="n"/>
      <c r="F4043" s="14" t="n"/>
      <c r="G4043" s="14" t="n"/>
      <c r="H4043" s="19" t="n"/>
      <c r="I4043" s="19" t="n"/>
      <c r="J4043" s="34">
        <f>IF(A4043="","",H4043+I4043)</f>
        <v/>
      </c>
      <c r="K4043" s="14" t="n"/>
      <c r="L4043" s="14" t="n"/>
      <c r="M4043" s="14" t="n"/>
      <c r="N4043" s="14" t="n"/>
      <c r="O4043" s="20">
        <f>IF(A4043="","",SUMPRODUCT((A4043&gt;=Setup!$C$19:$C$30)*(A4043&lt;=Setup!$D$19:$D$30)*Setup!$A$19:$A$30))</f>
        <v/>
      </c>
      <c r="P4043" s="34">
        <f>IF(A4043="","",IF(OR(F4043="Standard domestic 15% (Box 7)",F4043="Import - VAT paid at customs (Box 8)",F4043="Import - Reverse charge (Box 9)"),ROUND(H4043*Setup!$B$9,2),0))</f>
        <v/>
      </c>
      <c r="Q4043" s="34">
        <f>IF(A4043="","",I4043-P4043)</f>
        <v/>
      </c>
      <c r="R4043" s="34">
        <f>IF(A4043="","",IF(L4043="Yes",I4043,0))</f>
        <v/>
      </c>
      <c r="S4043" s="34">
        <f>IF(A4043="","",IF(AND(L4043="Yes",K4043="Yes",NOT(ISNUMBER(SEARCH("blocked",G4043))),OR(F4043="Standard domestic 15% (Box 7)",F4043="Import - VAT paid at customs (Box 8)",F4043="Import - Reverse charge (Box 9)"),OR(F4043&lt;&gt;"Standard domestic 15% (Box 7)",AND(LEN(D4043)=15,LEFT(D4043,1)="3",RIGHT(D4043,1)="3",ISNUMBER(--D4043)))),I4043,0))</f>
        <v/>
      </c>
      <c r="T4043" s="34">
        <f>IF(A4043="","",R4043-S4043)</f>
        <v/>
      </c>
      <c r="U4043" s="23">
        <f>IF(A4043="","",IF(O4043=0,"Outside audit periods; ","")&amp;IF(F4043="","No VAT category; ","")&amp;IF(ABS(Q4043)&gt;Setup!$B$10,"VAT ≠ 15% × net; ","")&amp;IF(AND(F4043="Standard domestic 15% (Box 7)",NOT(AND(LEN(D4043)=15,LEFT(D4043,1)="3",RIGHT(D4043,1)="3",ISNUMBER(--D4043)))),"Invalid/missing supplier VAT no; ","")&amp;IF(AND(L4043="Yes",K4043&lt;&gt;"Yes"),"VAT claimed without valid tax invoice; ","")&amp;IF(AND(L4043="Yes",ISNUMBER(SEARCH("blocked",G4043))),"Blocked input VAT claimed; ","")&amp;IF(AND(F4043="Import - VAT paid at customs (Box 8)",M4043=""),"Customs declaration no missing; ","")&amp;IF(AND(F4043="Import - Reverse charge (Box 9)",E4043="Saudi Arabia"),"RCM used for a local supplier; ","")&amp;IF(AND(L4043="Yes",NOT(OR(F4043="Standard domestic 15% (Box 7)",F4043="Import - VAT paid at customs (Box 8)",F4043="Import - Reverse charge (Box 9)"))),"VAT claimed on non-taxable category; ",""))</f>
        <v/>
      </c>
    </row>
    <row r="4044">
      <c r="A4044" s="17" t="n"/>
      <c r="B4044" s="14" t="n"/>
      <c r="C4044" s="14" t="n"/>
      <c r="D4044" s="16" t="n"/>
      <c r="E4044" s="14" t="n"/>
      <c r="F4044" s="14" t="n"/>
      <c r="G4044" s="14" t="n"/>
      <c r="H4044" s="19" t="n"/>
      <c r="I4044" s="19" t="n"/>
      <c r="J4044" s="34">
        <f>IF(A4044="","",H4044+I4044)</f>
        <v/>
      </c>
      <c r="K4044" s="14" t="n"/>
      <c r="L4044" s="14" t="n"/>
      <c r="M4044" s="14" t="n"/>
      <c r="N4044" s="14" t="n"/>
      <c r="O4044" s="20">
        <f>IF(A4044="","",SUMPRODUCT((A4044&gt;=Setup!$C$19:$C$30)*(A4044&lt;=Setup!$D$19:$D$30)*Setup!$A$19:$A$30))</f>
        <v/>
      </c>
      <c r="P4044" s="34">
        <f>IF(A4044="","",IF(OR(F4044="Standard domestic 15% (Box 7)",F4044="Import - VAT paid at customs (Box 8)",F4044="Import - Reverse charge (Box 9)"),ROUND(H4044*Setup!$B$9,2),0))</f>
        <v/>
      </c>
      <c r="Q4044" s="34">
        <f>IF(A4044="","",I4044-P4044)</f>
        <v/>
      </c>
      <c r="R4044" s="34">
        <f>IF(A4044="","",IF(L4044="Yes",I4044,0))</f>
        <v/>
      </c>
      <c r="S4044" s="34">
        <f>IF(A4044="","",IF(AND(L4044="Yes",K4044="Yes",NOT(ISNUMBER(SEARCH("blocked",G4044))),OR(F4044="Standard domestic 15% (Box 7)",F4044="Import - VAT paid at customs (Box 8)",F4044="Import - Reverse charge (Box 9)"),OR(F4044&lt;&gt;"Standard domestic 15% (Box 7)",AND(LEN(D4044)=15,LEFT(D4044,1)="3",RIGHT(D4044,1)="3",ISNUMBER(--D4044)))),I4044,0))</f>
        <v/>
      </c>
      <c r="T4044" s="34">
        <f>IF(A4044="","",R4044-S4044)</f>
        <v/>
      </c>
      <c r="U4044" s="23">
        <f>IF(A4044="","",IF(O4044=0,"Outside audit periods; ","")&amp;IF(F4044="","No VAT category; ","")&amp;IF(ABS(Q4044)&gt;Setup!$B$10,"VAT ≠ 15% × net; ","")&amp;IF(AND(F4044="Standard domestic 15% (Box 7)",NOT(AND(LEN(D4044)=15,LEFT(D4044,1)="3",RIGHT(D4044,1)="3",ISNUMBER(--D4044)))),"Invalid/missing supplier VAT no; ","")&amp;IF(AND(L4044="Yes",K4044&lt;&gt;"Yes"),"VAT claimed without valid tax invoice; ","")&amp;IF(AND(L4044="Yes",ISNUMBER(SEARCH("blocked",G4044))),"Blocked input VAT claimed; ","")&amp;IF(AND(F4044="Import - VAT paid at customs (Box 8)",M4044=""),"Customs declaration no missing; ","")&amp;IF(AND(F4044="Import - Reverse charge (Box 9)",E4044="Saudi Arabia"),"RCM used for a local supplier; ","")&amp;IF(AND(L4044="Yes",NOT(OR(F4044="Standard domestic 15% (Box 7)",F4044="Import - VAT paid at customs (Box 8)",F4044="Import - Reverse charge (Box 9)"))),"VAT claimed on non-taxable category; ",""))</f>
        <v/>
      </c>
    </row>
    <row r="4045">
      <c r="A4045" s="17" t="n"/>
      <c r="B4045" s="14" t="n"/>
      <c r="C4045" s="14" t="n"/>
      <c r="D4045" s="16" t="n"/>
      <c r="E4045" s="14" t="n"/>
      <c r="F4045" s="14" t="n"/>
      <c r="G4045" s="14" t="n"/>
      <c r="H4045" s="19" t="n"/>
      <c r="I4045" s="19" t="n"/>
      <c r="J4045" s="34">
        <f>IF(A4045="","",H4045+I4045)</f>
        <v/>
      </c>
      <c r="K4045" s="14" t="n"/>
      <c r="L4045" s="14" t="n"/>
      <c r="M4045" s="14" t="n"/>
      <c r="N4045" s="14" t="n"/>
      <c r="O4045" s="20">
        <f>IF(A4045="","",SUMPRODUCT((A4045&gt;=Setup!$C$19:$C$30)*(A4045&lt;=Setup!$D$19:$D$30)*Setup!$A$19:$A$30))</f>
        <v/>
      </c>
      <c r="P4045" s="34">
        <f>IF(A4045="","",IF(OR(F4045="Standard domestic 15% (Box 7)",F4045="Import - VAT paid at customs (Box 8)",F4045="Import - Reverse charge (Box 9)"),ROUND(H4045*Setup!$B$9,2),0))</f>
        <v/>
      </c>
      <c r="Q4045" s="34">
        <f>IF(A4045="","",I4045-P4045)</f>
        <v/>
      </c>
      <c r="R4045" s="34">
        <f>IF(A4045="","",IF(L4045="Yes",I4045,0))</f>
        <v/>
      </c>
      <c r="S4045" s="34">
        <f>IF(A4045="","",IF(AND(L4045="Yes",K4045="Yes",NOT(ISNUMBER(SEARCH("blocked",G4045))),OR(F4045="Standard domestic 15% (Box 7)",F4045="Import - VAT paid at customs (Box 8)",F4045="Import - Reverse charge (Box 9)"),OR(F4045&lt;&gt;"Standard domestic 15% (Box 7)",AND(LEN(D4045)=15,LEFT(D4045,1)="3",RIGHT(D4045,1)="3",ISNUMBER(--D4045)))),I4045,0))</f>
        <v/>
      </c>
      <c r="T4045" s="34">
        <f>IF(A4045="","",R4045-S4045)</f>
        <v/>
      </c>
      <c r="U4045" s="23">
        <f>IF(A4045="","",IF(O4045=0,"Outside audit periods; ","")&amp;IF(F4045="","No VAT category; ","")&amp;IF(ABS(Q4045)&gt;Setup!$B$10,"VAT ≠ 15% × net; ","")&amp;IF(AND(F4045="Standard domestic 15% (Box 7)",NOT(AND(LEN(D4045)=15,LEFT(D4045,1)="3",RIGHT(D4045,1)="3",ISNUMBER(--D4045)))),"Invalid/missing supplier VAT no; ","")&amp;IF(AND(L4045="Yes",K4045&lt;&gt;"Yes"),"VAT claimed without valid tax invoice; ","")&amp;IF(AND(L4045="Yes",ISNUMBER(SEARCH("blocked",G4045))),"Blocked input VAT claimed; ","")&amp;IF(AND(F4045="Import - VAT paid at customs (Box 8)",M4045=""),"Customs declaration no missing; ","")&amp;IF(AND(F4045="Import - Reverse charge (Box 9)",E4045="Saudi Arabia"),"RCM used for a local supplier; ","")&amp;IF(AND(L4045="Yes",NOT(OR(F4045="Standard domestic 15% (Box 7)",F4045="Import - VAT paid at customs (Box 8)",F4045="Import - Reverse charge (Box 9)"))),"VAT claimed on non-taxable category; ",""))</f>
        <v/>
      </c>
    </row>
    <row r="4046">
      <c r="A4046" s="17" t="n"/>
      <c r="B4046" s="14" t="n"/>
      <c r="C4046" s="14" t="n"/>
      <c r="D4046" s="16" t="n"/>
      <c r="E4046" s="14" t="n"/>
      <c r="F4046" s="14" t="n"/>
      <c r="G4046" s="14" t="n"/>
      <c r="H4046" s="19" t="n"/>
      <c r="I4046" s="19" t="n"/>
      <c r="J4046" s="34">
        <f>IF(A4046="","",H4046+I4046)</f>
        <v/>
      </c>
      <c r="K4046" s="14" t="n"/>
      <c r="L4046" s="14" t="n"/>
      <c r="M4046" s="14" t="n"/>
      <c r="N4046" s="14" t="n"/>
      <c r="O4046" s="20">
        <f>IF(A4046="","",SUMPRODUCT((A4046&gt;=Setup!$C$19:$C$30)*(A4046&lt;=Setup!$D$19:$D$30)*Setup!$A$19:$A$30))</f>
        <v/>
      </c>
      <c r="P4046" s="34">
        <f>IF(A4046="","",IF(OR(F4046="Standard domestic 15% (Box 7)",F4046="Import - VAT paid at customs (Box 8)",F4046="Import - Reverse charge (Box 9)"),ROUND(H4046*Setup!$B$9,2),0))</f>
        <v/>
      </c>
      <c r="Q4046" s="34">
        <f>IF(A4046="","",I4046-P4046)</f>
        <v/>
      </c>
      <c r="R4046" s="34">
        <f>IF(A4046="","",IF(L4046="Yes",I4046,0))</f>
        <v/>
      </c>
      <c r="S4046" s="34">
        <f>IF(A4046="","",IF(AND(L4046="Yes",K4046="Yes",NOT(ISNUMBER(SEARCH("blocked",G4046))),OR(F4046="Standard domestic 15% (Box 7)",F4046="Import - VAT paid at customs (Box 8)",F4046="Import - Reverse charge (Box 9)"),OR(F4046&lt;&gt;"Standard domestic 15% (Box 7)",AND(LEN(D4046)=15,LEFT(D4046,1)="3",RIGHT(D4046,1)="3",ISNUMBER(--D4046)))),I4046,0))</f>
        <v/>
      </c>
      <c r="T4046" s="34">
        <f>IF(A4046="","",R4046-S4046)</f>
        <v/>
      </c>
      <c r="U4046" s="23">
        <f>IF(A4046="","",IF(O4046=0,"Outside audit periods; ","")&amp;IF(F4046="","No VAT category; ","")&amp;IF(ABS(Q4046)&gt;Setup!$B$10,"VAT ≠ 15% × net; ","")&amp;IF(AND(F4046="Standard domestic 15% (Box 7)",NOT(AND(LEN(D4046)=15,LEFT(D4046,1)="3",RIGHT(D4046,1)="3",ISNUMBER(--D4046)))),"Invalid/missing supplier VAT no; ","")&amp;IF(AND(L4046="Yes",K4046&lt;&gt;"Yes"),"VAT claimed without valid tax invoice; ","")&amp;IF(AND(L4046="Yes",ISNUMBER(SEARCH("blocked",G4046))),"Blocked input VAT claimed; ","")&amp;IF(AND(F4046="Import - VAT paid at customs (Box 8)",M4046=""),"Customs declaration no missing; ","")&amp;IF(AND(F4046="Import - Reverse charge (Box 9)",E4046="Saudi Arabia"),"RCM used for a local supplier; ","")&amp;IF(AND(L4046="Yes",NOT(OR(F4046="Standard domestic 15% (Box 7)",F4046="Import - VAT paid at customs (Box 8)",F4046="Import - Reverse charge (Box 9)"))),"VAT claimed on non-taxable category; ",""))</f>
        <v/>
      </c>
    </row>
    <row r="4047">
      <c r="A4047" s="17" t="n"/>
      <c r="B4047" s="14" t="n"/>
      <c r="C4047" s="14" t="n"/>
      <c r="D4047" s="16" t="n"/>
      <c r="E4047" s="14" t="n"/>
      <c r="F4047" s="14" t="n"/>
      <c r="G4047" s="14" t="n"/>
      <c r="H4047" s="19" t="n"/>
      <c r="I4047" s="19" t="n"/>
      <c r="J4047" s="34">
        <f>IF(A4047="","",H4047+I4047)</f>
        <v/>
      </c>
      <c r="K4047" s="14" t="n"/>
      <c r="L4047" s="14" t="n"/>
      <c r="M4047" s="14" t="n"/>
      <c r="N4047" s="14" t="n"/>
      <c r="O4047" s="20">
        <f>IF(A4047="","",SUMPRODUCT((A4047&gt;=Setup!$C$19:$C$30)*(A4047&lt;=Setup!$D$19:$D$30)*Setup!$A$19:$A$30))</f>
        <v/>
      </c>
      <c r="P4047" s="34">
        <f>IF(A4047="","",IF(OR(F4047="Standard domestic 15% (Box 7)",F4047="Import - VAT paid at customs (Box 8)",F4047="Import - Reverse charge (Box 9)"),ROUND(H4047*Setup!$B$9,2),0))</f>
        <v/>
      </c>
      <c r="Q4047" s="34">
        <f>IF(A4047="","",I4047-P4047)</f>
        <v/>
      </c>
      <c r="R4047" s="34">
        <f>IF(A4047="","",IF(L4047="Yes",I4047,0))</f>
        <v/>
      </c>
      <c r="S4047" s="34">
        <f>IF(A4047="","",IF(AND(L4047="Yes",K4047="Yes",NOT(ISNUMBER(SEARCH("blocked",G4047))),OR(F4047="Standard domestic 15% (Box 7)",F4047="Import - VAT paid at customs (Box 8)",F4047="Import - Reverse charge (Box 9)"),OR(F4047&lt;&gt;"Standard domestic 15% (Box 7)",AND(LEN(D4047)=15,LEFT(D4047,1)="3",RIGHT(D4047,1)="3",ISNUMBER(--D4047)))),I4047,0))</f>
        <v/>
      </c>
      <c r="T4047" s="34">
        <f>IF(A4047="","",R4047-S4047)</f>
        <v/>
      </c>
      <c r="U4047" s="23">
        <f>IF(A4047="","",IF(O4047=0,"Outside audit periods; ","")&amp;IF(F4047="","No VAT category; ","")&amp;IF(ABS(Q4047)&gt;Setup!$B$10,"VAT ≠ 15% × net; ","")&amp;IF(AND(F4047="Standard domestic 15% (Box 7)",NOT(AND(LEN(D4047)=15,LEFT(D4047,1)="3",RIGHT(D4047,1)="3",ISNUMBER(--D4047)))),"Invalid/missing supplier VAT no; ","")&amp;IF(AND(L4047="Yes",K4047&lt;&gt;"Yes"),"VAT claimed without valid tax invoice; ","")&amp;IF(AND(L4047="Yes",ISNUMBER(SEARCH("blocked",G4047))),"Blocked input VAT claimed; ","")&amp;IF(AND(F4047="Import - VAT paid at customs (Box 8)",M4047=""),"Customs declaration no missing; ","")&amp;IF(AND(F4047="Import - Reverse charge (Box 9)",E4047="Saudi Arabia"),"RCM used for a local supplier; ","")&amp;IF(AND(L4047="Yes",NOT(OR(F4047="Standard domestic 15% (Box 7)",F4047="Import - VAT paid at customs (Box 8)",F4047="Import - Reverse charge (Box 9)"))),"VAT claimed on non-taxable category; ",""))</f>
        <v/>
      </c>
    </row>
    <row r="4048">
      <c r="A4048" s="17" t="n"/>
      <c r="B4048" s="14" t="n"/>
      <c r="C4048" s="14" t="n"/>
      <c r="D4048" s="16" t="n"/>
      <c r="E4048" s="14" t="n"/>
      <c r="F4048" s="14" t="n"/>
      <c r="G4048" s="14" t="n"/>
      <c r="H4048" s="19" t="n"/>
      <c r="I4048" s="19" t="n"/>
      <c r="J4048" s="34">
        <f>IF(A4048="","",H4048+I4048)</f>
        <v/>
      </c>
      <c r="K4048" s="14" t="n"/>
      <c r="L4048" s="14" t="n"/>
      <c r="M4048" s="14" t="n"/>
      <c r="N4048" s="14" t="n"/>
      <c r="O4048" s="20">
        <f>IF(A4048="","",SUMPRODUCT((A4048&gt;=Setup!$C$19:$C$30)*(A4048&lt;=Setup!$D$19:$D$30)*Setup!$A$19:$A$30))</f>
        <v/>
      </c>
      <c r="P4048" s="34">
        <f>IF(A4048="","",IF(OR(F4048="Standard domestic 15% (Box 7)",F4048="Import - VAT paid at customs (Box 8)",F4048="Import - Reverse charge (Box 9)"),ROUND(H4048*Setup!$B$9,2),0))</f>
        <v/>
      </c>
      <c r="Q4048" s="34">
        <f>IF(A4048="","",I4048-P4048)</f>
        <v/>
      </c>
      <c r="R4048" s="34">
        <f>IF(A4048="","",IF(L4048="Yes",I4048,0))</f>
        <v/>
      </c>
      <c r="S4048" s="34">
        <f>IF(A4048="","",IF(AND(L4048="Yes",K4048="Yes",NOT(ISNUMBER(SEARCH("blocked",G4048))),OR(F4048="Standard domestic 15% (Box 7)",F4048="Import - VAT paid at customs (Box 8)",F4048="Import - Reverse charge (Box 9)"),OR(F4048&lt;&gt;"Standard domestic 15% (Box 7)",AND(LEN(D4048)=15,LEFT(D4048,1)="3",RIGHT(D4048,1)="3",ISNUMBER(--D4048)))),I4048,0))</f>
        <v/>
      </c>
      <c r="T4048" s="34">
        <f>IF(A4048="","",R4048-S4048)</f>
        <v/>
      </c>
      <c r="U4048" s="23">
        <f>IF(A4048="","",IF(O4048=0,"Outside audit periods; ","")&amp;IF(F4048="","No VAT category; ","")&amp;IF(ABS(Q4048)&gt;Setup!$B$10,"VAT ≠ 15% × net; ","")&amp;IF(AND(F4048="Standard domestic 15% (Box 7)",NOT(AND(LEN(D4048)=15,LEFT(D4048,1)="3",RIGHT(D4048,1)="3",ISNUMBER(--D4048)))),"Invalid/missing supplier VAT no; ","")&amp;IF(AND(L4048="Yes",K4048&lt;&gt;"Yes"),"VAT claimed without valid tax invoice; ","")&amp;IF(AND(L4048="Yes",ISNUMBER(SEARCH("blocked",G4048))),"Blocked input VAT claimed; ","")&amp;IF(AND(F4048="Import - VAT paid at customs (Box 8)",M4048=""),"Customs declaration no missing; ","")&amp;IF(AND(F4048="Import - Reverse charge (Box 9)",E4048="Saudi Arabia"),"RCM used for a local supplier; ","")&amp;IF(AND(L4048="Yes",NOT(OR(F4048="Standard domestic 15% (Box 7)",F4048="Import - VAT paid at customs (Box 8)",F4048="Import - Reverse charge (Box 9)"))),"VAT claimed on non-taxable category; ",""))</f>
        <v/>
      </c>
    </row>
    <row r="4049">
      <c r="A4049" s="17" t="n"/>
      <c r="B4049" s="14" t="n"/>
      <c r="C4049" s="14" t="n"/>
      <c r="D4049" s="16" t="n"/>
      <c r="E4049" s="14" t="n"/>
      <c r="F4049" s="14" t="n"/>
      <c r="G4049" s="14" t="n"/>
      <c r="H4049" s="19" t="n"/>
      <c r="I4049" s="19" t="n"/>
      <c r="J4049" s="34">
        <f>IF(A4049="","",H4049+I4049)</f>
        <v/>
      </c>
      <c r="K4049" s="14" t="n"/>
      <c r="L4049" s="14" t="n"/>
      <c r="M4049" s="14" t="n"/>
      <c r="N4049" s="14" t="n"/>
      <c r="O4049" s="20">
        <f>IF(A4049="","",SUMPRODUCT((A4049&gt;=Setup!$C$19:$C$30)*(A4049&lt;=Setup!$D$19:$D$30)*Setup!$A$19:$A$30))</f>
        <v/>
      </c>
      <c r="P4049" s="34">
        <f>IF(A4049="","",IF(OR(F4049="Standard domestic 15% (Box 7)",F4049="Import - VAT paid at customs (Box 8)",F4049="Import - Reverse charge (Box 9)"),ROUND(H4049*Setup!$B$9,2),0))</f>
        <v/>
      </c>
      <c r="Q4049" s="34">
        <f>IF(A4049="","",I4049-P4049)</f>
        <v/>
      </c>
      <c r="R4049" s="34">
        <f>IF(A4049="","",IF(L4049="Yes",I4049,0))</f>
        <v/>
      </c>
      <c r="S4049" s="34">
        <f>IF(A4049="","",IF(AND(L4049="Yes",K4049="Yes",NOT(ISNUMBER(SEARCH("blocked",G4049))),OR(F4049="Standard domestic 15% (Box 7)",F4049="Import - VAT paid at customs (Box 8)",F4049="Import - Reverse charge (Box 9)"),OR(F4049&lt;&gt;"Standard domestic 15% (Box 7)",AND(LEN(D4049)=15,LEFT(D4049,1)="3",RIGHT(D4049,1)="3",ISNUMBER(--D4049)))),I4049,0))</f>
        <v/>
      </c>
      <c r="T4049" s="34">
        <f>IF(A4049="","",R4049-S4049)</f>
        <v/>
      </c>
      <c r="U4049" s="23">
        <f>IF(A4049="","",IF(O4049=0,"Outside audit periods; ","")&amp;IF(F4049="","No VAT category; ","")&amp;IF(ABS(Q4049)&gt;Setup!$B$10,"VAT ≠ 15% × net; ","")&amp;IF(AND(F4049="Standard domestic 15% (Box 7)",NOT(AND(LEN(D4049)=15,LEFT(D4049,1)="3",RIGHT(D4049,1)="3",ISNUMBER(--D4049)))),"Invalid/missing supplier VAT no; ","")&amp;IF(AND(L4049="Yes",K4049&lt;&gt;"Yes"),"VAT claimed without valid tax invoice; ","")&amp;IF(AND(L4049="Yes",ISNUMBER(SEARCH("blocked",G4049))),"Blocked input VAT claimed; ","")&amp;IF(AND(F4049="Import - VAT paid at customs (Box 8)",M4049=""),"Customs declaration no missing; ","")&amp;IF(AND(F4049="Import - Reverse charge (Box 9)",E4049="Saudi Arabia"),"RCM used for a local supplier; ","")&amp;IF(AND(L4049="Yes",NOT(OR(F4049="Standard domestic 15% (Box 7)",F4049="Import - VAT paid at customs (Box 8)",F4049="Import - Reverse charge (Box 9)"))),"VAT claimed on non-taxable category; ",""))</f>
        <v/>
      </c>
    </row>
    <row r="4050">
      <c r="A4050" s="17" t="n"/>
      <c r="B4050" s="14" t="n"/>
      <c r="C4050" s="14" t="n"/>
      <c r="D4050" s="16" t="n"/>
      <c r="E4050" s="14" t="n"/>
      <c r="F4050" s="14" t="n"/>
      <c r="G4050" s="14" t="n"/>
      <c r="H4050" s="19" t="n"/>
      <c r="I4050" s="19" t="n"/>
      <c r="J4050" s="34">
        <f>IF(A4050="","",H4050+I4050)</f>
        <v/>
      </c>
      <c r="K4050" s="14" t="n"/>
      <c r="L4050" s="14" t="n"/>
      <c r="M4050" s="14" t="n"/>
      <c r="N4050" s="14" t="n"/>
      <c r="O4050" s="20">
        <f>IF(A4050="","",SUMPRODUCT((A4050&gt;=Setup!$C$19:$C$30)*(A4050&lt;=Setup!$D$19:$D$30)*Setup!$A$19:$A$30))</f>
        <v/>
      </c>
      <c r="P4050" s="34">
        <f>IF(A4050="","",IF(OR(F4050="Standard domestic 15% (Box 7)",F4050="Import - VAT paid at customs (Box 8)",F4050="Import - Reverse charge (Box 9)"),ROUND(H4050*Setup!$B$9,2),0))</f>
        <v/>
      </c>
      <c r="Q4050" s="34">
        <f>IF(A4050="","",I4050-P4050)</f>
        <v/>
      </c>
      <c r="R4050" s="34">
        <f>IF(A4050="","",IF(L4050="Yes",I4050,0))</f>
        <v/>
      </c>
      <c r="S4050" s="34">
        <f>IF(A4050="","",IF(AND(L4050="Yes",K4050="Yes",NOT(ISNUMBER(SEARCH("blocked",G4050))),OR(F4050="Standard domestic 15% (Box 7)",F4050="Import - VAT paid at customs (Box 8)",F4050="Import - Reverse charge (Box 9)"),OR(F4050&lt;&gt;"Standard domestic 15% (Box 7)",AND(LEN(D4050)=15,LEFT(D4050,1)="3",RIGHT(D4050,1)="3",ISNUMBER(--D4050)))),I4050,0))</f>
        <v/>
      </c>
      <c r="T4050" s="34">
        <f>IF(A4050="","",R4050-S4050)</f>
        <v/>
      </c>
      <c r="U4050" s="23">
        <f>IF(A4050="","",IF(O4050=0,"Outside audit periods; ","")&amp;IF(F4050="","No VAT category; ","")&amp;IF(ABS(Q4050)&gt;Setup!$B$10,"VAT ≠ 15% × net; ","")&amp;IF(AND(F4050="Standard domestic 15% (Box 7)",NOT(AND(LEN(D4050)=15,LEFT(D4050,1)="3",RIGHT(D4050,1)="3",ISNUMBER(--D4050)))),"Invalid/missing supplier VAT no; ","")&amp;IF(AND(L4050="Yes",K4050&lt;&gt;"Yes"),"VAT claimed without valid tax invoice; ","")&amp;IF(AND(L4050="Yes",ISNUMBER(SEARCH("blocked",G4050))),"Blocked input VAT claimed; ","")&amp;IF(AND(F4050="Import - VAT paid at customs (Box 8)",M4050=""),"Customs declaration no missing; ","")&amp;IF(AND(F4050="Import - Reverse charge (Box 9)",E4050="Saudi Arabia"),"RCM used for a local supplier; ","")&amp;IF(AND(L4050="Yes",NOT(OR(F4050="Standard domestic 15% (Box 7)",F4050="Import - VAT paid at customs (Box 8)",F4050="Import - Reverse charge (Box 9)"))),"VAT claimed on non-taxable category; ",""))</f>
        <v/>
      </c>
    </row>
    <row r="4051">
      <c r="A4051" s="17" t="n"/>
      <c r="B4051" s="14" t="n"/>
      <c r="C4051" s="14" t="n"/>
      <c r="D4051" s="16" t="n"/>
      <c r="E4051" s="14" t="n"/>
      <c r="F4051" s="14" t="n"/>
      <c r="G4051" s="14" t="n"/>
      <c r="H4051" s="19" t="n"/>
      <c r="I4051" s="19" t="n"/>
      <c r="J4051" s="34">
        <f>IF(A4051="","",H4051+I4051)</f>
        <v/>
      </c>
      <c r="K4051" s="14" t="n"/>
      <c r="L4051" s="14" t="n"/>
      <c r="M4051" s="14" t="n"/>
      <c r="N4051" s="14" t="n"/>
      <c r="O4051" s="20">
        <f>IF(A4051="","",SUMPRODUCT((A4051&gt;=Setup!$C$19:$C$30)*(A4051&lt;=Setup!$D$19:$D$30)*Setup!$A$19:$A$30))</f>
        <v/>
      </c>
      <c r="P4051" s="34">
        <f>IF(A4051="","",IF(OR(F4051="Standard domestic 15% (Box 7)",F4051="Import - VAT paid at customs (Box 8)",F4051="Import - Reverse charge (Box 9)"),ROUND(H4051*Setup!$B$9,2),0))</f>
        <v/>
      </c>
      <c r="Q4051" s="34">
        <f>IF(A4051="","",I4051-P4051)</f>
        <v/>
      </c>
      <c r="R4051" s="34">
        <f>IF(A4051="","",IF(L4051="Yes",I4051,0))</f>
        <v/>
      </c>
      <c r="S4051" s="34">
        <f>IF(A4051="","",IF(AND(L4051="Yes",K4051="Yes",NOT(ISNUMBER(SEARCH("blocked",G4051))),OR(F4051="Standard domestic 15% (Box 7)",F4051="Import - VAT paid at customs (Box 8)",F4051="Import - Reverse charge (Box 9)"),OR(F4051&lt;&gt;"Standard domestic 15% (Box 7)",AND(LEN(D4051)=15,LEFT(D4051,1)="3",RIGHT(D4051,1)="3",ISNUMBER(--D4051)))),I4051,0))</f>
        <v/>
      </c>
      <c r="T4051" s="34">
        <f>IF(A4051="","",R4051-S4051)</f>
        <v/>
      </c>
      <c r="U4051" s="23">
        <f>IF(A4051="","",IF(O4051=0,"Outside audit periods; ","")&amp;IF(F4051="","No VAT category; ","")&amp;IF(ABS(Q4051)&gt;Setup!$B$10,"VAT ≠ 15% × net; ","")&amp;IF(AND(F4051="Standard domestic 15% (Box 7)",NOT(AND(LEN(D4051)=15,LEFT(D4051,1)="3",RIGHT(D4051,1)="3",ISNUMBER(--D4051)))),"Invalid/missing supplier VAT no; ","")&amp;IF(AND(L4051="Yes",K4051&lt;&gt;"Yes"),"VAT claimed without valid tax invoice; ","")&amp;IF(AND(L4051="Yes",ISNUMBER(SEARCH("blocked",G4051))),"Blocked input VAT claimed; ","")&amp;IF(AND(F4051="Import - VAT paid at customs (Box 8)",M4051=""),"Customs declaration no missing; ","")&amp;IF(AND(F4051="Import - Reverse charge (Box 9)",E4051="Saudi Arabia"),"RCM used for a local supplier; ","")&amp;IF(AND(L4051="Yes",NOT(OR(F4051="Standard domestic 15% (Box 7)",F4051="Import - VAT paid at customs (Box 8)",F4051="Import - Reverse charge (Box 9)"))),"VAT claimed on non-taxable category; ",""))</f>
        <v/>
      </c>
    </row>
    <row r="4052">
      <c r="A4052" s="17" t="n"/>
      <c r="B4052" s="14" t="n"/>
      <c r="C4052" s="14" t="n"/>
      <c r="D4052" s="16" t="n"/>
      <c r="E4052" s="14" t="n"/>
      <c r="F4052" s="14" t="n"/>
      <c r="G4052" s="14" t="n"/>
      <c r="H4052" s="19" t="n"/>
      <c r="I4052" s="19" t="n"/>
      <c r="J4052" s="34">
        <f>IF(A4052="","",H4052+I4052)</f>
        <v/>
      </c>
      <c r="K4052" s="14" t="n"/>
      <c r="L4052" s="14" t="n"/>
      <c r="M4052" s="14" t="n"/>
      <c r="N4052" s="14" t="n"/>
      <c r="O4052" s="20">
        <f>IF(A4052="","",SUMPRODUCT((A4052&gt;=Setup!$C$19:$C$30)*(A4052&lt;=Setup!$D$19:$D$30)*Setup!$A$19:$A$30))</f>
        <v/>
      </c>
      <c r="P4052" s="34">
        <f>IF(A4052="","",IF(OR(F4052="Standard domestic 15% (Box 7)",F4052="Import - VAT paid at customs (Box 8)",F4052="Import - Reverse charge (Box 9)"),ROUND(H4052*Setup!$B$9,2),0))</f>
        <v/>
      </c>
      <c r="Q4052" s="34">
        <f>IF(A4052="","",I4052-P4052)</f>
        <v/>
      </c>
      <c r="R4052" s="34">
        <f>IF(A4052="","",IF(L4052="Yes",I4052,0))</f>
        <v/>
      </c>
      <c r="S4052" s="34">
        <f>IF(A4052="","",IF(AND(L4052="Yes",K4052="Yes",NOT(ISNUMBER(SEARCH("blocked",G4052))),OR(F4052="Standard domestic 15% (Box 7)",F4052="Import - VAT paid at customs (Box 8)",F4052="Import - Reverse charge (Box 9)"),OR(F4052&lt;&gt;"Standard domestic 15% (Box 7)",AND(LEN(D4052)=15,LEFT(D4052,1)="3",RIGHT(D4052,1)="3",ISNUMBER(--D4052)))),I4052,0))</f>
        <v/>
      </c>
      <c r="T4052" s="34">
        <f>IF(A4052="","",R4052-S4052)</f>
        <v/>
      </c>
      <c r="U4052" s="23">
        <f>IF(A4052="","",IF(O4052=0,"Outside audit periods; ","")&amp;IF(F4052="","No VAT category; ","")&amp;IF(ABS(Q4052)&gt;Setup!$B$10,"VAT ≠ 15% × net; ","")&amp;IF(AND(F4052="Standard domestic 15% (Box 7)",NOT(AND(LEN(D4052)=15,LEFT(D4052,1)="3",RIGHT(D4052,1)="3",ISNUMBER(--D4052)))),"Invalid/missing supplier VAT no; ","")&amp;IF(AND(L4052="Yes",K4052&lt;&gt;"Yes"),"VAT claimed without valid tax invoice; ","")&amp;IF(AND(L4052="Yes",ISNUMBER(SEARCH("blocked",G4052))),"Blocked input VAT claimed; ","")&amp;IF(AND(F4052="Import - VAT paid at customs (Box 8)",M4052=""),"Customs declaration no missing; ","")&amp;IF(AND(F4052="Import - Reverse charge (Box 9)",E4052="Saudi Arabia"),"RCM used for a local supplier; ","")&amp;IF(AND(L4052="Yes",NOT(OR(F4052="Standard domestic 15% (Box 7)",F4052="Import - VAT paid at customs (Box 8)",F4052="Import - Reverse charge (Box 9)"))),"VAT claimed on non-taxable category; ",""))</f>
        <v/>
      </c>
    </row>
    <row r="4053">
      <c r="A4053" s="17" t="n"/>
      <c r="B4053" s="14" t="n"/>
      <c r="C4053" s="14" t="n"/>
      <c r="D4053" s="16" t="n"/>
      <c r="E4053" s="14" t="n"/>
      <c r="F4053" s="14" t="n"/>
      <c r="G4053" s="14" t="n"/>
      <c r="H4053" s="19" t="n"/>
      <c r="I4053" s="19" t="n"/>
      <c r="J4053" s="34">
        <f>IF(A4053="","",H4053+I4053)</f>
        <v/>
      </c>
      <c r="K4053" s="14" t="n"/>
      <c r="L4053" s="14" t="n"/>
      <c r="M4053" s="14" t="n"/>
      <c r="N4053" s="14" t="n"/>
      <c r="O4053" s="20">
        <f>IF(A4053="","",SUMPRODUCT((A4053&gt;=Setup!$C$19:$C$30)*(A4053&lt;=Setup!$D$19:$D$30)*Setup!$A$19:$A$30))</f>
        <v/>
      </c>
      <c r="P4053" s="34">
        <f>IF(A4053="","",IF(OR(F4053="Standard domestic 15% (Box 7)",F4053="Import - VAT paid at customs (Box 8)",F4053="Import - Reverse charge (Box 9)"),ROUND(H4053*Setup!$B$9,2),0))</f>
        <v/>
      </c>
      <c r="Q4053" s="34">
        <f>IF(A4053="","",I4053-P4053)</f>
        <v/>
      </c>
      <c r="R4053" s="34">
        <f>IF(A4053="","",IF(L4053="Yes",I4053,0))</f>
        <v/>
      </c>
      <c r="S4053" s="34">
        <f>IF(A4053="","",IF(AND(L4053="Yes",K4053="Yes",NOT(ISNUMBER(SEARCH("blocked",G4053))),OR(F4053="Standard domestic 15% (Box 7)",F4053="Import - VAT paid at customs (Box 8)",F4053="Import - Reverse charge (Box 9)"),OR(F4053&lt;&gt;"Standard domestic 15% (Box 7)",AND(LEN(D4053)=15,LEFT(D4053,1)="3",RIGHT(D4053,1)="3",ISNUMBER(--D4053)))),I4053,0))</f>
        <v/>
      </c>
      <c r="T4053" s="34">
        <f>IF(A4053="","",R4053-S4053)</f>
        <v/>
      </c>
      <c r="U4053" s="23">
        <f>IF(A4053="","",IF(O4053=0,"Outside audit periods; ","")&amp;IF(F4053="","No VAT category; ","")&amp;IF(ABS(Q4053)&gt;Setup!$B$10,"VAT ≠ 15% × net; ","")&amp;IF(AND(F4053="Standard domestic 15% (Box 7)",NOT(AND(LEN(D4053)=15,LEFT(D4053,1)="3",RIGHT(D4053,1)="3",ISNUMBER(--D4053)))),"Invalid/missing supplier VAT no; ","")&amp;IF(AND(L4053="Yes",K4053&lt;&gt;"Yes"),"VAT claimed without valid tax invoice; ","")&amp;IF(AND(L4053="Yes",ISNUMBER(SEARCH("blocked",G4053))),"Blocked input VAT claimed; ","")&amp;IF(AND(F4053="Import - VAT paid at customs (Box 8)",M4053=""),"Customs declaration no missing; ","")&amp;IF(AND(F4053="Import - Reverse charge (Box 9)",E4053="Saudi Arabia"),"RCM used for a local supplier; ","")&amp;IF(AND(L4053="Yes",NOT(OR(F4053="Standard domestic 15% (Box 7)",F4053="Import - VAT paid at customs (Box 8)",F4053="Import - Reverse charge (Box 9)"))),"VAT claimed on non-taxable category; ",""))</f>
        <v/>
      </c>
    </row>
    <row r="4054">
      <c r="A4054" s="17" t="n"/>
      <c r="B4054" s="14" t="n"/>
      <c r="C4054" s="14" t="n"/>
      <c r="D4054" s="16" t="n"/>
      <c r="E4054" s="14" t="n"/>
      <c r="F4054" s="14" t="n"/>
      <c r="G4054" s="14" t="n"/>
      <c r="H4054" s="19" t="n"/>
      <c r="I4054" s="19" t="n"/>
      <c r="J4054" s="34">
        <f>IF(A4054="","",H4054+I4054)</f>
        <v/>
      </c>
      <c r="K4054" s="14" t="n"/>
      <c r="L4054" s="14" t="n"/>
      <c r="M4054" s="14" t="n"/>
      <c r="N4054" s="14" t="n"/>
      <c r="O4054" s="20">
        <f>IF(A4054="","",SUMPRODUCT((A4054&gt;=Setup!$C$19:$C$30)*(A4054&lt;=Setup!$D$19:$D$30)*Setup!$A$19:$A$30))</f>
        <v/>
      </c>
      <c r="P4054" s="34">
        <f>IF(A4054="","",IF(OR(F4054="Standard domestic 15% (Box 7)",F4054="Import - VAT paid at customs (Box 8)",F4054="Import - Reverse charge (Box 9)"),ROUND(H4054*Setup!$B$9,2),0))</f>
        <v/>
      </c>
      <c r="Q4054" s="34">
        <f>IF(A4054="","",I4054-P4054)</f>
        <v/>
      </c>
      <c r="R4054" s="34">
        <f>IF(A4054="","",IF(L4054="Yes",I4054,0))</f>
        <v/>
      </c>
      <c r="S4054" s="34">
        <f>IF(A4054="","",IF(AND(L4054="Yes",K4054="Yes",NOT(ISNUMBER(SEARCH("blocked",G4054))),OR(F4054="Standard domestic 15% (Box 7)",F4054="Import - VAT paid at customs (Box 8)",F4054="Import - Reverse charge (Box 9)"),OR(F4054&lt;&gt;"Standard domestic 15% (Box 7)",AND(LEN(D4054)=15,LEFT(D4054,1)="3",RIGHT(D4054,1)="3",ISNUMBER(--D4054)))),I4054,0))</f>
        <v/>
      </c>
      <c r="T4054" s="34">
        <f>IF(A4054="","",R4054-S4054)</f>
        <v/>
      </c>
      <c r="U4054" s="23">
        <f>IF(A4054="","",IF(O4054=0,"Outside audit periods; ","")&amp;IF(F4054="","No VAT category; ","")&amp;IF(ABS(Q4054)&gt;Setup!$B$10,"VAT ≠ 15% × net; ","")&amp;IF(AND(F4054="Standard domestic 15% (Box 7)",NOT(AND(LEN(D4054)=15,LEFT(D4054,1)="3",RIGHT(D4054,1)="3",ISNUMBER(--D4054)))),"Invalid/missing supplier VAT no; ","")&amp;IF(AND(L4054="Yes",K4054&lt;&gt;"Yes"),"VAT claimed without valid tax invoice; ","")&amp;IF(AND(L4054="Yes",ISNUMBER(SEARCH("blocked",G4054))),"Blocked input VAT claimed; ","")&amp;IF(AND(F4054="Import - VAT paid at customs (Box 8)",M4054=""),"Customs declaration no missing; ","")&amp;IF(AND(F4054="Import - Reverse charge (Box 9)",E4054="Saudi Arabia"),"RCM used for a local supplier; ","")&amp;IF(AND(L4054="Yes",NOT(OR(F4054="Standard domestic 15% (Box 7)",F4054="Import - VAT paid at customs (Box 8)",F4054="Import - Reverse charge (Box 9)"))),"VAT claimed on non-taxable category; ",""))</f>
        <v/>
      </c>
    </row>
    <row r="4055">
      <c r="A4055" s="17" t="n"/>
      <c r="B4055" s="14" t="n"/>
      <c r="C4055" s="14" t="n"/>
      <c r="D4055" s="16" t="n"/>
      <c r="E4055" s="14" t="n"/>
      <c r="F4055" s="14" t="n"/>
      <c r="G4055" s="14" t="n"/>
      <c r="H4055" s="19" t="n"/>
      <c r="I4055" s="19" t="n"/>
      <c r="J4055" s="34">
        <f>IF(A4055="","",H4055+I4055)</f>
        <v/>
      </c>
      <c r="K4055" s="14" t="n"/>
      <c r="L4055" s="14" t="n"/>
      <c r="M4055" s="14" t="n"/>
      <c r="N4055" s="14" t="n"/>
      <c r="O4055" s="20">
        <f>IF(A4055="","",SUMPRODUCT((A4055&gt;=Setup!$C$19:$C$30)*(A4055&lt;=Setup!$D$19:$D$30)*Setup!$A$19:$A$30))</f>
        <v/>
      </c>
      <c r="P4055" s="34">
        <f>IF(A4055="","",IF(OR(F4055="Standard domestic 15% (Box 7)",F4055="Import - VAT paid at customs (Box 8)",F4055="Import - Reverse charge (Box 9)"),ROUND(H4055*Setup!$B$9,2),0))</f>
        <v/>
      </c>
      <c r="Q4055" s="34">
        <f>IF(A4055="","",I4055-P4055)</f>
        <v/>
      </c>
      <c r="R4055" s="34">
        <f>IF(A4055="","",IF(L4055="Yes",I4055,0))</f>
        <v/>
      </c>
      <c r="S4055" s="34">
        <f>IF(A4055="","",IF(AND(L4055="Yes",K4055="Yes",NOT(ISNUMBER(SEARCH("blocked",G4055))),OR(F4055="Standard domestic 15% (Box 7)",F4055="Import - VAT paid at customs (Box 8)",F4055="Import - Reverse charge (Box 9)"),OR(F4055&lt;&gt;"Standard domestic 15% (Box 7)",AND(LEN(D4055)=15,LEFT(D4055,1)="3",RIGHT(D4055,1)="3",ISNUMBER(--D4055)))),I4055,0))</f>
        <v/>
      </c>
      <c r="T4055" s="34">
        <f>IF(A4055="","",R4055-S4055)</f>
        <v/>
      </c>
      <c r="U4055" s="23">
        <f>IF(A4055="","",IF(O4055=0,"Outside audit periods; ","")&amp;IF(F4055="","No VAT category; ","")&amp;IF(ABS(Q4055)&gt;Setup!$B$10,"VAT ≠ 15% × net; ","")&amp;IF(AND(F4055="Standard domestic 15% (Box 7)",NOT(AND(LEN(D4055)=15,LEFT(D4055,1)="3",RIGHT(D4055,1)="3",ISNUMBER(--D4055)))),"Invalid/missing supplier VAT no; ","")&amp;IF(AND(L4055="Yes",K4055&lt;&gt;"Yes"),"VAT claimed without valid tax invoice; ","")&amp;IF(AND(L4055="Yes",ISNUMBER(SEARCH("blocked",G4055))),"Blocked input VAT claimed; ","")&amp;IF(AND(F4055="Import - VAT paid at customs (Box 8)",M4055=""),"Customs declaration no missing; ","")&amp;IF(AND(F4055="Import - Reverse charge (Box 9)",E4055="Saudi Arabia"),"RCM used for a local supplier; ","")&amp;IF(AND(L4055="Yes",NOT(OR(F4055="Standard domestic 15% (Box 7)",F4055="Import - VAT paid at customs (Box 8)",F4055="Import - Reverse charge (Box 9)"))),"VAT claimed on non-taxable category; ",""))</f>
        <v/>
      </c>
    </row>
    <row r="4056">
      <c r="A4056" s="17" t="n"/>
      <c r="B4056" s="14" t="n"/>
      <c r="C4056" s="14" t="n"/>
      <c r="D4056" s="16" t="n"/>
      <c r="E4056" s="14" t="n"/>
      <c r="F4056" s="14" t="n"/>
      <c r="G4056" s="14" t="n"/>
      <c r="H4056" s="19" t="n"/>
      <c r="I4056" s="19" t="n"/>
      <c r="J4056" s="34">
        <f>IF(A4056="","",H4056+I4056)</f>
        <v/>
      </c>
      <c r="K4056" s="14" t="n"/>
      <c r="L4056" s="14" t="n"/>
      <c r="M4056" s="14" t="n"/>
      <c r="N4056" s="14" t="n"/>
      <c r="O4056" s="20">
        <f>IF(A4056="","",SUMPRODUCT((A4056&gt;=Setup!$C$19:$C$30)*(A4056&lt;=Setup!$D$19:$D$30)*Setup!$A$19:$A$30))</f>
        <v/>
      </c>
      <c r="P4056" s="34">
        <f>IF(A4056="","",IF(OR(F4056="Standard domestic 15% (Box 7)",F4056="Import - VAT paid at customs (Box 8)",F4056="Import - Reverse charge (Box 9)"),ROUND(H4056*Setup!$B$9,2),0))</f>
        <v/>
      </c>
      <c r="Q4056" s="34">
        <f>IF(A4056="","",I4056-P4056)</f>
        <v/>
      </c>
      <c r="R4056" s="34">
        <f>IF(A4056="","",IF(L4056="Yes",I4056,0))</f>
        <v/>
      </c>
      <c r="S4056" s="34">
        <f>IF(A4056="","",IF(AND(L4056="Yes",K4056="Yes",NOT(ISNUMBER(SEARCH("blocked",G4056))),OR(F4056="Standard domestic 15% (Box 7)",F4056="Import - VAT paid at customs (Box 8)",F4056="Import - Reverse charge (Box 9)"),OR(F4056&lt;&gt;"Standard domestic 15% (Box 7)",AND(LEN(D4056)=15,LEFT(D4056,1)="3",RIGHT(D4056,1)="3",ISNUMBER(--D4056)))),I4056,0))</f>
        <v/>
      </c>
      <c r="T4056" s="34">
        <f>IF(A4056="","",R4056-S4056)</f>
        <v/>
      </c>
      <c r="U4056" s="23">
        <f>IF(A4056="","",IF(O4056=0,"Outside audit periods; ","")&amp;IF(F4056="","No VAT category; ","")&amp;IF(ABS(Q4056)&gt;Setup!$B$10,"VAT ≠ 15% × net; ","")&amp;IF(AND(F4056="Standard domestic 15% (Box 7)",NOT(AND(LEN(D4056)=15,LEFT(D4056,1)="3",RIGHT(D4056,1)="3",ISNUMBER(--D4056)))),"Invalid/missing supplier VAT no; ","")&amp;IF(AND(L4056="Yes",K4056&lt;&gt;"Yes"),"VAT claimed without valid tax invoice; ","")&amp;IF(AND(L4056="Yes",ISNUMBER(SEARCH("blocked",G4056))),"Blocked input VAT claimed; ","")&amp;IF(AND(F4056="Import - VAT paid at customs (Box 8)",M4056=""),"Customs declaration no missing; ","")&amp;IF(AND(F4056="Import - Reverse charge (Box 9)",E4056="Saudi Arabia"),"RCM used for a local supplier; ","")&amp;IF(AND(L4056="Yes",NOT(OR(F4056="Standard domestic 15% (Box 7)",F4056="Import - VAT paid at customs (Box 8)",F4056="Import - Reverse charge (Box 9)"))),"VAT claimed on non-taxable category; ",""))</f>
        <v/>
      </c>
    </row>
    <row r="4057">
      <c r="A4057" s="17" t="n"/>
      <c r="B4057" s="14" t="n"/>
      <c r="C4057" s="14" t="n"/>
      <c r="D4057" s="16" t="n"/>
      <c r="E4057" s="14" t="n"/>
      <c r="F4057" s="14" t="n"/>
      <c r="G4057" s="14" t="n"/>
      <c r="H4057" s="19" t="n"/>
      <c r="I4057" s="19" t="n"/>
      <c r="J4057" s="34">
        <f>IF(A4057="","",H4057+I4057)</f>
        <v/>
      </c>
      <c r="K4057" s="14" t="n"/>
      <c r="L4057" s="14" t="n"/>
      <c r="M4057" s="14" t="n"/>
      <c r="N4057" s="14" t="n"/>
      <c r="O4057" s="20">
        <f>IF(A4057="","",SUMPRODUCT((A4057&gt;=Setup!$C$19:$C$30)*(A4057&lt;=Setup!$D$19:$D$30)*Setup!$A$19:$A$30))</f>
        <v/>
      </c>
      <c r="P4057" s="34">
        <f>IF(A4057="","",IF(OR(F4057="Standard domestic 15% (Box 7)",F4057="Import - VAT paid at customs (Box 8)",F4057="Import - Reverse charge (Box 9)"),ROUND(H4057*Setup!$B$9,2),0))</f>
        <v/>
      </c>
      <c r="Q4057" s="34">
        <f>IF(A4057="","",I4057-P4057)</f>
        <v/>
      </c>
      <c r="R4057" s="34">
        <f>IF(A4057="","",IF(L4057="Yes",I4057,0))</f>
        <v/>
      </c>
      <c r="S4057" s="34">
        <f>IF(A4057="","",IF(AND(L4057="Yes",K4057="Yes",NOT(ISNUMBER(SEARCH("blocked",G4057))),OR(F4057="Standard domestic 15% (Box 7)",F4057="Import - VAT paid at customs (Box 8)",F4057="Import - Reverse charge (Box 9)"),OR(F4057&lt;&gt;"Standard domestic 15% (Box 7)",AND(LEN(D4057)=15,LEFT(D4057,1)="3",RIGHT(D4057,1)="3",ISNUMBER(--D4057)))),I4057,0))</f>
        <v/>
      </c>
      <c r="T4057" s="34">
        <f>IF(A4057="","",R4057-S4057)</f>
        <v/>
      </c>
      <c r="U4057" s="23">
        <f>IF(A4057="","",IF(O4057=0,"Outside audit periods; ","")&amp;IF(F4057="","No VAT category; ","")&amp;IF(ABS(Q4057)&gt;Setup!$B$10,"VAT ≠ 15% × net; ","")&amp;IF(AND(F4057="Standard domestic 15% (Box 7)",NOT(AND(LEN(D4057)=15,LEFT(D4057,1)="3",RIGHT(D4057,1)="3",ISNUMBER(--D4057)))),"Invalid/missing supplier VAT no; ","")&amp;IF(AND(L4057="Yes",K4057&lt;&gt;"Yes"),"VAT claimed without valid tax invoice; ","")&amp;IF(AND(L4057="Yes",ISNUMBER(SEARCH("blocked",G4057))),"Blocked input VAT claimed; ","")&amp;IF(AND(F4057="Import - VAT paid at customs (Box 8)",M4057=""),"Customs declaration no missing; ","")&amp;IF(AND(F4057="Import - Reverse charge (Box 9)",E4057="Saudi Arabia"),"RCM used for a local supplier; ","")&amp;IF(AND(L4057="Yes",NOT(OR(F4057="Standard domestic 15% (Box 7)",F4057="Import - VAT paid at customs (Box 8)",F4057="Import - Reverse charge (Box 9)"))),"VAT claimed on non-taxable category; ",""))</f>
        <v/>
      </c>
    </row>
    <row r="4058">
      <c r="A4058" s="17" t="n"/>
      <c r="B4058" s="14" t="n"/>
      <c r="C4058" s="14" t="n"/>
      <c r="D4058" s="16" t="n"/>
      <c r="E4058" s="14" t="n"/>
      <c r="F4058" s="14" t="n"/>
      <c r="G4058" s="14" t="n"/>
      <c r="H4058" s="19" t="n"/>
      <c r="I4058" s="19" t="n"/>
      <c r="J4058" s="34">
        <f>IF(A4058="","",H4058+I4058)</f>
        <v/>
      </c>
      <c r="K4058" s="14" t="n"/>
      <c r="L4058" s="14" t="n"/>
      <c r="M4058" s="14" t="n"/>
      <c r="N4058" s="14" t="n"/>
      <c r="O4058" s="20">
        <f>IF(A4058="","",SUMPRODUCT((A4058&gt;=Setup!$C$19:$C$30)*(A4058&lt;=Setup!$D$19:$D$30)*Setup!$A$19:$A$30))</f>
        <v/>
      </c>
      <c r="P4058" s="34">
        <f>IF(A4058="","",IF(OR(F4058="Standard domestic 15% (Box 7)",F4058="Import - VAT paid at customs (Box 8)",F4058="Import - Reverse charge (Box 9)"),ROUND(H4058*Setup!$B$9,2),0))</f>
        <v/>
      </c>
      <c r="Q4058" s="34">
        <f>IF(A4058="","",I4058-P4058)</f>
        <v/>
      </c>
      <c r="R4058" s="34">
        <f>IF(A4058="","",IF(L4058="Yes",I4058,0))</f>
        <v/>
      </c>
      <c r="S4058" s="34">
        <f>IF(A4058="","",IF(AND(L4058="Yes",K4058="Yes",NOT(ISNUMBER(SEARCH("blocked",G4058))),OR(F4058="Standard domestic 15% (Box 7)",F4058="Import - VAT paid at customs (Box 8)",F4058="Import - Reverse charge (Box 9)"),OR(F4058&lt;&gt;"Standard domestic 15% (Box 7)",AND(LEN(D4058)=15,LEFT(D4058,1)="3",RIGHT(D4058,1)="3",ISNUMBER(--D4058)))),I4058,0))</f>
        <v/>
      </c>
      <c r="T4058" s="34">
        <f>IF(A4058="","",R4058-S4058)</f>
        <v/>
      </c>
      <c r="U4058" s="23">
        <f>IF(A4058="","",IF(O4058=0,"Outside audit periods; ","")&amp;IF(F4058="","No VAT category; ","")&amp;IF(ABS(Q4058)&gt;Setup!$B$10,"VAT ≠ 15% × net; ","")&amp;IF(AND(F4058="Standard domestic 15% (Box 7)",NOT(AND(LEN(D4058)=15,LEFT(D4058,1)="3",RIGHT(D4058,1)="3",ISNUMBER(--D4058)))),"Invalid/missing supplier VAT no; ","")&amp;IF(AND(L4058="Yes",K4058&lt;&gt;"Yes"),"VAT claimed without valid tax invoice; ","")&amp;IF(AND(L4058="Yes",ISNUMBER(SEARCH("blocked",G4058))),"Blocked input VAT claimed; ","")&amp;IF(AND(F4058="Import - VAT paid at customs (Box 8)",M4058=""),"Customs declaration no missing; ","")&amp;IF(AND(F4058="Import - Reverse charge (Box 9)",E4058="Saudi Arabia"),"RCM used for a local supplier; ","")&amp;IF(AND(L4058="Yes",NOT(OR(F4058="Standard domestic 15% (Box 7)",F4058="Import - VAT paid at customs (Box 8)",F4058="Import - Reverse charge (Box 9)"))),"VAT claimed on non-taxable category; ",""))</f>
        <v/>
      </c>
    </row>
    <row r="4059">
      <c r="A4059" s="17" t="n"/>
      <c r="B4059" s="14" t="n"/>
      <c r="C4059" s="14" t="n"/>
      <c r="D4059" s="16" t="n"/>
      <c r="E4059" s="14" t="n"/>
      <c r="F4059" s="14" t="n"/>
      <c r="G4059" s="14" t="n"/>
      <c r="H4059" s="19" t="n"/>
      <c r="I4059" s="19" t="n"/>
      <c r="J4059" s="34">
        <f>IF(A4059="","",H4059+I4059)</f>
        <v/>
      </c>
      <c r="K4059" s="14" t="n"/>
      <c r="L4059" s="14" t="n"/>
      <c r="M4059" s="14" t="n"/>
      <c r="N4059" s="14" t="n"/>
      <c r="O4059" s="20">
        <f>IF(A4059="","",SUMPRODUCT((A4059&gt;=Setup!$C$19:$C$30)*(A4059&lt;=Setup!$D$19:$D$30)*Setup!$A$19:$A$30))</f>
        <v/>
      </c>
      <c r="P4059" s="34">
        <f>IF(A4059="","",IF(OR(F4059="Standard domestic 15% (Box 7)",F4059="Import - VAT paid at customs (Box 8)",F4059="Import - Reverse charge (Box 9)"),ROUND(H4059*Setup!$B$9,2),0))</f>
        <v/>
      </c>
      <c r="Q4059" s="34">
        <f>IF(A4059="","",I4059-P4059)</f>
        <v/>
      </c>
      <c r="R4059" s="34">
        <f>IF(A4059="","",IF(L4059="Yes",I4059,0))</f>
        <v/>
      </c>
      <c r="S4059" s="34">
        <f>IF(A4059="","",IF(AND(L4059="Yes",K4059="Yes",NOT(ISNUMBER(SEARCH("blocked",G4059))),OR(F4059="Standard domestic 15% (Box 7)",F4059="Import - VAT paid at customs (Box 8)",F4059="Import - Reverse charge (Box 9)"),OR(F4059&lt;&gt;"Standard domestic 15% (Box 7)",AND(LEN(D4059)=15,LEFT(D4059,1)="3",RIGHT(D4059,1)="3",ISNUMBER(--D4059)))),I4059,0))</f>
        <v/>
      </c>
      <c r="T4059" s="34">
        <f>IF(A4059="","",R4059-S4059)</f>
        <v/>
      </c>
      <c r="U4059" s="23">
        <f>IF(A4059="","",IF(O4059=0,"Outside audit periods; ","")&amp;IF(F4059="","No VAT category; ","")&amp;IF(ABS(Q4059)&gt;Setup!$B$10,"VAT ≠ 15% × net; ","")&amp;IF(AND(F4059="Standard domestic 15% (Box 7)",NOT(AND(LEN(D4059)=15,LEFT(D4059,1)="3",RIGHT(D4059,1)="3",ISNUMBER(--D4059)))),"Invalid/missing supplier VAT no; ","")&amp;IF(AND(L4059="Yes",K4059&lt;&gt;"Yes"),"VAT claimed without valid tax invoice; ","")&amp;IF(AND(L4059="Yes",ISNUMBER(SEARCH("blocked",G4059))),"Blocked input VAT claimed; ","")&amp;IF(AND(F4059="Import - VAT paid at customs (Box 8)",M4059=""),"Customs declaration no missing; ","")&amp;IF(AND(F4059="Import - Reverse charge (Box 9)",E4059="Saudi Arabia"),"RCM used for a local supplier; ","")&amp;IF(AND(L4059="Yes",NOT(OR(F4059="Standard domestic 15% (Box 7)",F4059="Import - VAT paid at customs (Box 8)",F4059="Import - Reverse charge (Box 9)"))),"VAT claimed on non-taxable category; ",""))</f>
        <v/>
      </c>
    </row>
    <row r="4060">
      <c r="A4060" s="17" t="n"/>
      <c r="B4060" s="14" t="n"/>
      <c r="C4060" s="14" t="n"/>
      <c r="D4060" s="16" t="n"/>
      <c r="E4060" s="14" t="n"/>
      <c r="F4060" s="14" t="n"/>
      <c r="G4060" s="14" t="n"/>
      <c r="H4060" s="19" t="n"/>
      <c r="I4060" s="19" t="n"/>
      <c r="J4060" s="34">
        <f>IF(A4060="","",H4060+I4060)</f>
        <v/>
      </c>
      <c r="K4060" s="14" t="n"/>
      <c r="L4060" s="14" t="n"/>
      <c r="M4060" s="14" t="n"/>
      <c r="N4060" s="14" t="n"/>
      <c r="O4060" s="20">
        <f>IF(A4060="","",SUMPRODUCT((A4060&gt;=Setup!$C$19:$C$30)*(A4060&lt;=Setup!$D$19:$D$30)*Setup!$A$19:$A$30))</f>
        <v/>
      </c>
      <c r="P4060" s="34">
        <f>IF(A4060="","",IF(OR(F4060="Standard domestic 15% (Box 7)",F4060="Import - VAT paid at customs (Box 8)",F4060="Import - Reverse charge (Box 9)"),ROUND(H4060*Setup!$B$9,2),0))</f>
        <v/>
      </c>
      <c r="Q4060" s="34">
        <f>IF(A4060="","",I4060-P4060)</f>
        <v/>
      </c>
      <c r="R4060" s="34">
        <f>IF(A4060="","",IF(L4060="Yes",I4060,0))</f>
        <v/>
      </c>
      <c r="S4060" s="34">
        <f>IF(A4060="","",IF(AND(L4060="Yes",K4060="Yes",NOT(ISNUMBER(SEARCH("blocked",G4060))),OR(F4060="Standard domestic 15% (Box 7)",F4060="Import - VAT paid at customs (Box 8)",F4060="Import - Reverse charge (Box 9)"),OR(F4060&lt;&gt;"Standard domestic 15% (Box 7)",AND(LEN(D4060)=15,LEFT(D4060,1)="3",RIGHT(D4060,1)="3",ISNUMBER(--D4060)))),I4060,0))</f>
        <v/>
      </c>
      <c r="T4060" s="34">
        <f>IF(A4060="","",R4060-S4060)</f>
        <v/>
      </c>
      <c r="U4060" s="23">
        <f>IF(A4060="","",IF(O4060=0,"Outside audit periods; ","")&amp;IF(F4060="","No VAT category; ","")&amp;IF(ABS(Q4060)&gt;Setup!$B$10,"VAT ≠ 15% × net; ","")&amp;IF(AND(F4060="Standard domestic 15% (Box 7)",NOT(AND(LEN(D4060)=15,LEFT(D4060,1)="3",RIGHT(D4060,1)="3",ISNUMBER(--D4060)))),"Invalid/missing supplier VAT no; ","")&amp;IF(AND(L4060="Yes",K4060&lt;&gt;"Yes"),"VAT claimed without valid tax invoice; ","")&amp;IF(AND(L4060="Yes",ISNUMBER(SEARCH("blocked",G4060))),"Blocked input VAT claimed; ","")&amp;IF(AND(F4060="Import - VAT paid at customs (Box 8)",M4060=""),"Customs declaration no missing; ","")&amp;IF(AND(F4060="Import - Reverse charge (Box 9)",E4060="Saudi Arabia"),"RCM used for a local supplier; ","")&amp;IF(AND(L4060="Yes",NOT(OR(F4060="Standard domestic 15% (Box 7)",F4060="Import - VAT paid at customs (Box 8)",F4060="Import - Reverse charge (Box 9)"))),"VAT claimed on non-taxable category; ",""))</f>
        <v/>
      </c>
    </row>
    <row r="4061">
      <c r="A4061" s="17" t="n"/>
      <c r="B4061" s="14" t="n"/>
      <c r="C4061" s="14" t="n"/>
      <c r="D4061" s="16" t="n"/>
      <c r="E4061" s="14" t="n"/>
      <c r="F4061" s="14" t="n"/>
      <c r="G4061" s="14" t="n"/>
      <c r="H4061" s="19" t="n"/>
      <c r="I4061" s="19" t="n"/>
      <c r="J4061" s="34">
        <f>IF(A4061="","",H4061+I4061)</f>
        <v/>
      </c>
      <c r="K4061" s="14" t="n"/>
      <c r="L4061" s="14" t="n"/>
      <c r="M4061" s="14" t="n"/>
      <c r="N4061" s="14" t="n"/>
      <c r="O4061" s="20">
        <f>IF(A4061="","",SUMPRODUCT((A4061&gt;=Setup!$C$19:$C$30)*(A4061&lt;=Setup!$D$19:$D$30)*Setup!$A$19:$A$30))</f>
        <v/>
      </c>
      <c r="P4061" s="34">
        <f>IF(A4061="","",IF(OR(F4061="Standard domestic 15% (Box 7)",F4061="Import - VAT paid at customs (Box 8)",F4061="Import - Reverse charge (Box 9)"),ROUND(H4061*Setup!$B$9,2),0))</f>
        <v/>
      </c>
      <c r="Q4061" s="34">
        <f>IF(A4061="","",I4061-P4061)</f>
        <v/>
      </c>
      <c r="R4061" s="34">
        <f>IF(A4061="","",IF(L4061="Yes",I4061,0))</f>
        <v/>
      </c>
      <c r="S4061" s="34">
        <f>IF(A4061="","",IF(AND(L4061="Yes",K4061="Yes",NOT(ISNUMBER(SEARCH("blocked",G4061))),OR(F4061="Standard domestic 15% (Box 7)",F4061="Import - VAT paid at customs (Box 8)",F4061="Import - Reverse charge (Box 9)"),OR(F4061&lt;&gt;"Standard domestic 15% (Box 7)",AND(LEN(D4061)=15,LEFT(D4061,1)="3",RIGHT(D4061,1)="3",ISNUMBER(--D4061)))),I4061,0))</f>
        <v/>
      </c>
      <c r="T4061" s="34">
        <f>IF(A4061="","",R4061-S4061)</f>
        <v/>
      </c>
      <c r="U4061" s="23">
        <f>IF(A4061="","",IF(O4061=0,"Outside audit periods; ","")&amp;IF(F4061="","No VAT category; ","")&amp;IF(ABS(Q4061)&gt;Setup!$B$10,"VAT ≠ 15% × net; ","")&amp;IF(AND(F4061="Standard domestic 15% (Box 7)",NOT(AND(LEN(D4061)=15,LEFT(D4061,1)="3",RIGHT(D4061,1)="3",ISNUMBER(--D4061)))),"Invalid/missing supplier VAT no; ","")&amp;IF(AND(L4061="Yes",K4061&lt;&gt;"Yes"),"VAT claimed without valid tax invoice; ","")&amp;IF(AND(L4061="Yes",ISNUMBER(SEARCH("blocked",G4061))),"Blocked input VAT claimed; ","")&amp;IF(AND(F4061="Import - VAT paid at customs (Box 8)",M4061=""),"Customs declaration no missing; ","")&amp;IF(AND(F4061="Import - Reverse charge (Box 9)",E4061="Saudi Arabia"),"RCM used for a local supplier; ","")&amp;IF(AND(L4061="Yes",NOT(OR(F4061="Standard domestic 15% (Box 7)",F4061="Import - VAT paid at customs (Box 8)",F4061="Import - Reverse charge (Box 9)"))),"VAT claimed on non-taxable category; ",""))</f>
        <v/>
      </c>
    </row>
    <row r="4062">
      <c r="A4062" s="17" t="n"/>
      <c r="B4062" s="14" t="n"/>
      <c r="C4062" s="14" t="n"/>
      <c r="D4062" s="16" t="n"/>
      <c r="E4062" s="14" t="n"/>
      <c r="F4062" s="14" t="n"/>
      <c r="G4062" s="14" t="n"/>
      <c r="H4062" s="19" t="n"/>
      <c r="I4062" s="19" t="n"/>
      <c r="J4062" s="34">
        <f>IF(A4062="","",H4062+I4062)</f>
        <v/>
      </c>
      <c r="K4062" s="14" t="n"/>
      <c r="L4062" s="14" t="n"/>
      <c r="M4062" s="14" t="n"/>
      <c r="N4062" s="14" t="n"/>
      <c r="O4062" s="20">
        <f>IF(A4062="","",SUMPRODUCT((A4062&gt;=Setup!$C$19:$C$30)*(A4062&lt;=Setup!$D$19:$D$30)*Setup!$A$19:$A$30))</f>
        <v/>
      </c>
      <c r="P4062" s="34">
        <f>IF(A4062="","",IF(OR(F4062="Standard domestic 15% (Box 7)",F4062="Import - VAT paid at customs (Box 8)",F4062="Import - Reverse charge (Box 9)"),ROUND(H4062*Setup!$B$9,2),0))</f>
        <v/>
      </c>
      <c r="Q4062" s="34">
        <f>IF(A4062="","",I4062-P4062)</f>
        <v/>
      </c>
      <c r="R4062" s="34">
        <f>IF(A4062="","",IF(L4062="Yes",I4062,0))</f>
        <v/>
      </c>
      <c r="S4062" s="34">
        <f>IF(A4062="","",IF(AND(L4062="Yes",K4062="Yes",NOT(ISNUMBER(SEARCH("blocked",G4062))),OR(F4062="Standard domestic 15% (Box 7)",F4062="Import - VAT paid at customs (Box 8)",F4062="Import - Reverse charge (Box 9)"),OR(F4062&lt;&gt;"Standard domestic 15% (Box 7)",AND(LEN(D4062)=15,LEFT(D4062,1)="3",RIGHT(D4062,1)="3",ISNUMBER(--D4062)))),I4062,0))</f>
        <v/>
      </c>
      <c r="T4062" s="34">
        <f>IF(A4062="","",R4062-S4062)</f>
        <v/>
      </c>
      <c r="U4062" s="23">
        <f>IF(A4062="","",IF(O4062=0,"Outside audit periods; ","")&amp;IF(F4062="","No VAT category; ","")&amp;IF(ABS(Q4062)&gt;Setup!$B$10,"VAT ≠ 15% × net; ","")&amp;IF(AND(F4062="Standard domestic 15% (Box 7)",NOT(AND(LEN(D4062)=15,LEFT(D4062,1)="3",RIGHT(D4062,1)="3",ISNUMBER(--D4062)))),"Invalid/missing supplier VAT no; ","")&amp;IF(AND(L4062="Yes",K4062&lt;&gt;"Yes"),"VAT claimed without valid tax invoice; ","")&amp;IF(AND(L4062="Yes",ISNUMBER(SEARCH("blocked",G4062))),"Blocked input VAT claimed; ","")&amp;IF(AND(F4062="Import - VAT paid at customs (Box 8)",M4062=""),"Customs declaration no missing; ","")&amp;IF(AND(F4062="Import - Reverse charge (Box 9)",E4062="Saudi Arabia"),"RCM used for a local supplier; ","")&amp;IF(AND(L4062="Yes",NOT(OR(F4062="Standard domestic 15% (Box 7)",F4062="Import - VAT paid at customs (Box 8)",F4062="Import - Reverse charge (Box 9)"))),"VAT claimed on non-taxable category; ",""))</f>
        <v/>
      </c>
    </row>
    <row r="4063">
      <c r="A4063" s="17" t="n"/>
      <c r="B4063" s="14" t="n"/>
      <c r="C4063" s="14" t="n"/>
      <c r="D4063" s="16" t="n"/>
      <c r="E4063" s="14" t="n"/>
      <c r="F4063" s="14" t="n"/>
      <c r="G4063" s="14" t="n"/>
      <c r="H4063" s="19" t="n"/>
      <c r="I4063" s="19" t="n"/>
      <c r="J4063" s="34">
        <f>IF(A4063="","",H4063+I4063)</f>
        <v/>
      </c>
      <c r="K4063" s="14" t="n"/>
      <c r="L4063" s="14" t="n"/>
      <c r="M4063" s="14" t="n"/>
      <c r="N4063" s="14" t="n"/>
      <c r="O4063" s="20">
        <f>IF(A4063="","",SUMPRODUCT((A4063&gt;=Setup!$C$19:$C$30)*(A4063&lt;=Setup!$D$19:$D$30)*Setup!$A$19:$A$30))</f>
        <v/>
      </c>
      <c r="P4063" s="34">
        <f>IF(A4063="","",IF(OR(F4063="Standard domestic 15% (Box 7)",F4063="Import - VAT paid at customs (Box 8)",F4063="Import - Reverse charge (Box 9)"),ROUND(H4063*Setup!$B$9,2),0))</f>
        <v/>
      </c>
      <c r="Q4063" s="34">
        <f>IF(A4063="","",I4063-P4063)</f>
        <v/>
      </c>
      <c r="R4063" s="34">
        <f>IF(A4063="","",IF(L4063="Yes",I4063,0))</f>
        <v/>
      </c>
      <c r="S4063" s="34">
        <f>IF(A4063="","",IF(AND(L4063="Yes",K4063="Yes",NOT(ISNUMBER(SEARCH("blocked",G4063))),OR(F4063="Standard domestic 15% (Box 7)",F4063="Import - VAT paid at customs (Box 8)",F4063="Import - Reverse charge (Box 9)"),OR(F4063&lt;&gt;"Standard domestic 15% (Box 7)",AND(LEN(D4063)=15,LEFT(D4063,1)="3",RIGHT(D4063,1)="3",ISNUMBER(--D4063)))),I4063,0))</f>
        <v/>
      </c>
      <c r="T4063" s="34">
        <f>IF(A4063="","",R4063-S4063)</f>
        <v/>
      </c>
      <c r="U4063" s="23">
        <f>IF(A4063="","",IF(O4063=0,"Outside audit periods; ","")&amp;IF(F4063="","No VAT category; ","")&amp;IF(ABS(Q4063)&gt;Setup!$B$10,"VAT ≠ 15% × net; ","")&amp;IF(AND(F4063="Standard domestic 15% (Box 7)",NOT(AND(LEN(D4063)=15,LEFT(D4063,1)="3",RIGHT(D4063,1)="3",ISNUMBER(--D4063)))),"Invalid/missing supplier VAT no; ","")&amp;IF(AND(L4063="Yes",K4063&lt;&gt;"Yes"),"VAT claimed without valid tax invoice; ","")&amp;IF(AND(L4063="Yes",ISNUMBER(SEARCH("blocked",G4063))),"Blocked input VAT claimed; ","")&amp;IF(AND(F4063="Import - VAT paid at customs (Box 8)",M4063=""),"Customs declaration no missing; ","")&amp;IF(AND(F4063="Import - Reverse charge (Box 9)",E4063="Saudi Arabia"),"RCM used for a local supplier; ","")&amp;IF(AND(L4063="Yes",NOT(OR(F4063="Standard domestic 15% (Box 7)",F4063="Import - VAT paid at customs (Box 8)",F4063="Import - Reverse charge (Box 9)"))),"VAT claimed on non-taxable category; ",""))</f>
        <v/>
      </c>
    </row>
    <row r="4064">
      <c r="A4064" s="17" t="n"/>
      <c r="B4064" s="14" t="n"/>
      <c r="C4064" s="14" t="n"/>
      <c r="D4064" s="16" t="n"/>
      <c r="E4064" s="14" t="n"/>
      <c r="F4064" s="14" t="n"/>
      <c r="G4064" s="14" t="n"/>
      <c r="H4064" s="19" t="n"/>
      <c r="I4064" s="19" t="n"/>
      <c r="J4064" s="34">
        <f>IF(A4064="","",H4064+I4064)</f>
        <v/>
      </c>
      <c r="K4064" s="14" t="n"/>
      <c r="L4064" s="14" t="n"/>
      <c r="M4064" s="14" t="n"/>
      <c r="N4064" s="14" t="n"/>
      <c r="O4064" s="20">
        <f>IF(A4064="","",SUMPRODUCT((A4064&gt;=Setup!$C$19:$C$30)*(A4064&lt;=Setup!$D$19:$D$30)*Setup!$A$19:$A$30))</f>
        <v/>
      </c>
      <c r="P4064" s="34">
        <f>IF(A4064="","",IF(OR(F4064="Standard domestic 15% (Box 7)",F4064="Import - VAT paid at customs (Box 8)",F4064="Import - Reverse charge (Box 9)"),ROUND(H4064*Setup!$B$9,2),0))</f>
        <v/>
      </c>
      <c r="Q4064" s="34">
        <f>IF(A4064="","",I4064-P4064)</f>
        <v/>
      </c>
      <c r="R4064" s="34">
        <f>IF(A4064="","",IF(L4064="Yes",I4064,0))</f>
        <v/>
      </c>
      <c r="S4064" s="34">
        <f>IF(A4064="","",IF(AND(L4064="Yes",K4064="Yes",NOT(ISNUMBER(SEARCH("blocked",G4064))),OR(F4064="Standard domestic 15% (Box 7)",F4064="Import - VAT paid at customs (Box 8)",F4064="Import - Reverse charge (Box 9)"),OR(F4064&lt;&gt;"Standard domestic 15% (Box 7)",AND(LEN(D4064)=15,LEFT(D4064,1)="3",RIGHT(D4064,1)="3",ISNUMBER(--D4064)))),I4064,0))</f>
        <v/>
      </c>
      <c r="T4064" s="34">
        <f>IF(A4064="","",R4064-S4064)</f>
        <v/>
      </c>
      <c r="U4064" s="23">
        <f>IF(A4064="","",IF(O4064=0,"Outside audit periods; ","")&amp;IF(F4064="","No VAT category; ","")&amp;IF(ABS(Q4064)&gt;Setup!$B$10,"VAT ≠ 15% × net; ","")&amp;IF(AND(F4064="Standard domestic 15% (Box 7)",NOT(AND(LEN(D4064)=15,LEFT(D4064,1)="3",RIGHT(D4064,1)="3",ISNUMBER(--D4064)))),"Invalid/missing supplier VAT no; ","")&amp;IF(AND(L4064="Yes",K4064&lt;&gt;"Yes"),"VAT claimed without valid tax invoice; ","")&amp;IF(AND(L4064="Yes",ISNUMBER(SEARCH("blocked",G4064))),"Blocked input VAT claimed; ","")&amp;IF(AND(F4064="Import - VAT paid at customs (Box 8)",M4064=""),"Customs declaration no missing; ","")&amp;IF(AND(F4064="Import - Reverse charge (Box 9)",E4064="Saudi Arabia"),"RCM used for a local supplier; ","")&amp;IF(AND(L4064="Yes",NOT(OR(F4064="Standard domestic 15% (Box 7)",F4064="Import - VAT paid at customs (Box 8)",F4064="Import - Reverse charge (Box 9)"))),"VAT claimed on non-taxable category; ",""))</f>
        <v/>
      </c>
    </row>
    <row r="4065">
      <c r="A4065" s="17" t="n"/>
      <c r="B4065" s="14" t="n"/>
      <c r="C4065" s="14" t="n"/>
      <c r="D4065" s="16" t="n"/>
      <c r="E4065" s="14" t="n"/>
      <c r="F4065" s="14" t="n"/>
      <c r="G4065" s="14" t="n"/>
      <c r="H4065" s="19" t="n"/>
      <c r="I4065" s="19" t="n"/>
      <c r="J4065" s="34">
        <f>IF(A4065="","",H4065+I4065)</f>
        <v/>
      </c>
      <c r="K4065" s="14" t="n"/>
      <c r="L4065" s="14" t="n"/>
      <c r="M4065" s="14" t="n"/>
      <c r="N4065" s="14" t="n"/>
      <c r="O4065" s="20">
        <f>IF(A4065="","",SUMPRODUCT((A4065&gt;=Setup!$C$19:$C$30)*(A4065&lt;=Setup!$D$19:$D$30)*Setup!$A$19:$A$30))</f>
        <v/>
      </c>
      <c r="P4065" s="34">
        <f>IF(A4065="","",IF(OR(F4065="Standard domestic 15% (Box 7)",F4065="Import - VAT paid at customs (Box 8)",F4065="Import - Reverse charge (Box 9)"),ROUND(H4065*Setup!$B$9,2),0))</f>
        <v/>
      </c>
      <c r="Q4065" s="34">
        <f>IF(A4065="","",I4065-P4065)</f>
        <v/>
      </c>
      <c r="R4065" s="34">
        <f>IF(A4065="","",IF(L4065="Yes",I4065,0))</f>
        <v/>
      </c>
      <c r="S4065" s="34">
        <f>IF(A4065="","",IF(AND(L4065="Yes",K4065="Yes",NOT(ISNUMBER(SEARCH("blocked",G4065))),OR(F4065="Standard domestic 15% (Box 7)",F4065="Import - VAT paid at customs (Box 8)",F4065="Import - Reverse charge (Box 9)"),OR(F4065&lt;&gt;"Standard domestic 15% (Box 7)",AND(LEN(D4065)=15,LEFT(D4065,1)="3",RIGHT(D4065,1)="3",ISNUMBER(--D4065)))),I4065,0))</f>
        <v/>
      </c>
      <c r="T4065" s="34">
        <f>IF(A4065="","",R4065-S4065)</f>
        <v/>
      </c>
      <c r="U4065" s="23">
        <f>IF(A4065="","",IF(O4065=0,"Outside audit periods; ","")&amp;IF(F4065="","No VAT category; ","")&amp;IF(ABS(Q4065)&gt;Setup!$B$10,"VAT ≠ 15% × net; ","")&amp;IF(AND(F4065="Standard domestic 15% (Box 7)",NOT(AND(LEN(D4065)=15,LEFT(D4065,1)="3",RIGHT(D4065,1)="3",ISNUMBER(--D4065)))),"Invalid/missing supplier VAT no; ","")&amp;IF(AND(L4065="Yes",K4065&lt;&gt;"Yes"),"VAT claimed without valid tax invoice; ","")&amp;IF(AND(L4065="Yes",ISNUMBER(SEARCH("blocked",G4065))),"Blocked input VAT claimed; ","")&amp;IF(AND(F4065="Import - VAT paid at customs (Box 8)",M4065=""),"Customs declaration no missing; ","")&amp;IF(AND(F4065="Import - Reverse charge (Box 9)",E4065="Saudi Arabia"),"RCM used for a local supplier; ","")&amp;IF(AND(L4065="Yes",NOT(OR(F4065="Standard domestic 15% (Box 7)",F4065="Import - VAT paid at customs (Box 8)",F4065="Import - Reverse charge (Box 9)"))),"VAT claimed on non-taxable category; ",""))</f>
        <v/>
      </c>
    </row>
    <row r="4066">
      <c r="A4066" s="17" t="n"/>
      <c r="B4066" s="14" t="n"/>
      <c r="C4066" s="14" t="n"/>
      <c r="D4066" s="16" t="n"/>
      <c r="E4066" s="14" t="n"/>
      <c r="F4066" s="14" t="n"/>
      <c r="G4066" s="14" t="n"/>
      <c r="H4066" s="19" t="n"/>
      <c r="I4066" s="19" t="n"/>
      <c r="J4066" s="34">
        <f>IF(A4066="","",H4066+I4066)</f>
        <v/>
      </c>
      <c r="K4066" s="14" t="n"/>
      <c r="L4066" s="14" t="n"/>
      <c r="M4066" s="14" t="n"/>
      <c r="N4066" s="14" t="n"/>
      <c r="O4066" s="20">
        <f>IF(A4066="","",SUMPRODUCT((A4066&gt;=Setup!$C$19:$C$30)*(A4066&lt;=Setup!$D$19:$D$30)*Setup!$A$19:$A$30))</f>
        <v/>
      </c>
      <c r="P4066" s="34">
        <f>IF(A4066="","",IF(OR(F4066="Standard domestic 15% (Box 7)",F4066="Import - VAT paid at customs (Box 8)",F4066="Import - Reverse charge (Box 9)"),ROUND(H4066*Setup!$B$9,2),0))</f>
        <v/>
      </c>
      <c r="Q4066" s="34">
        <f>IF(A4066="","",I4066-P4066)</f>
        <v/>
      </c>
      <c r="R4066" s="34">
        <f>IF(A4066="","",IF(L4066="Yes",I4066,0))</f>
        <v/>
      </c>
      <c r="S4066" s="34">
        <f>IF(A4066="","",IF(AND(L4066="Yes",K4066="Yes",NOT(ISNUMBER(SEARCH("blocked",G4066))),OR(F4066="Standard domestic 15% (Box 7)",F4066="Import - VAT paid at customs (Box 8)",F4066="Import - Reverse charge (Box 9)"),OR(F4066&lt;&gt;"Standard domestic 15% (Box 7)",AND(LEN(D4066)=15,LEFT(D4066,1)="3",RIGHT(D4066,1)="3",ISNUMBER(--D4066)))),I4066,0))</f>
        <v/>
      </c>
      <c r="T4066" s="34">
        <f>IF(A4066="","",R4066-S4066)</f>
        <v/>
      </c>
      <c r="U4066" s="23">
        <f>IF(A4066="","",IF(O4066=0,"Outside audit periods; ","")&amp;IF(F4066="","No VAT category; ","")&amp;IF(ABS(Q4066)&gt;Setup!$B$10,"VAT ≠ 15% × net; ","")&amp;IF(AND(F4066="Standard domestic 15% (Box 7)",NOT(AND(LEN(D4066)=15,LEFT(D4066,1)="3",RIGHT(D4066,1)="3",ISNUMBER(--D4066)))),"Invalid/missing supplier VAT no; ","")&amp;IF(AND(L4066="Yes",K4066&lt;&gt;"Yes"),"VAT claimed without valid tax invoice; ","")&amp;IF(AND(L4066="Yes",ISNUMBER(SEARCH("blocked",G4066))),"Blocked input VAT claimed; ","")&amp;IF(AND(F4066="Import - VAT paid at customs (Box 8)",M4066=""),"Customs declaration no missing; ","")&amp;IF(AND(F4066="Import - Reverse charge (Box 9)",E4066="Saudi Arabia"),"RCM used for a local supplier; ","")&amp;IF(AND(L4066="Yes",NOT(OR(F4066="Standard domestic 15% (Box 7)",F4066="Import - VAT paid at customs (Box 8)",F4066="Import - Reverse charge (Box 9)"))),"VAT claimed on non-taxable category; ",""))</f>
        <v/>
      </c>
    </row>
    <row r="4067">
      <c r="A4067" s="17" t="n"/>
      <c r="B4067" s="14" t="n"/>
      <c r="C4067" s="14" t="n"/>
      <c r="D4067" s="16" t="n"/>
      <c r="E4067" s="14" t="n"/>
      <c r="F4067" s="14" t="n"/>
      <c r="G4067" s="14" t="n"/>
      <c r="H4067" s="19" t="n"/>
      <c r="I4067" s="19" t="n"/>
      <c r="J4067" s="34">
        <f>IF(A4067="","",H4067+I4067)</f>
        <v/>
      </c>
      <c r="K4067" s="14" t="n"/>
      <c r="L4067" s="14" t="n"/>
      <c r="M4067" s="14" t="n"/>
      <c r="N4067" s="14" t="n"/>
      <c r="O4067" s="20">
        <f>IF(A4067="","",SUMPRODUCT((A4067&gt;=Setup!$C$19:$C$30)*(A4067&lt;=Setup!$D$19:$D$30)*Setup!$A$19:$A$30))</f>
        <v/>
      </c>
      <c r="P4067" s="34">
        <f>IF(A4067="","",IF(OR(F4067="Standard domestic 15% (Box 7)",F4067="Import - VAT paid at customs (Box 8)",F4067="Import - Reverse charge (Box 9)"),ROUND(H4067*Setup!$B$9,2),0))</f>
        <v/>
      </c>
      <c r="Q4067" s="34">
        <f>IF(A4067="","",I4067-P4067)</f>
        <v/>
      </c>
      <c r="R4067" s="34">
        <f>IF(A4067="","",IF(L4067="Yes",I4067,0))</f>
        <v/>
      </c>
      <c r="S4067" s="34">
        <f>IF(A4067="","",IF(AND(L4067="Yes",K4067="Yes",NOT(ISNUMBER(SEARCH("blocked",G4067))),OR(F4067="Standard domestic 15% (Box 7)",F4067="Import - VAT paid at customs (Box 8)",F4067="Import - Reverse charge (Box 9)"),OR(F4067&lt;&gt;"Standard domestic 15% (Box 7)",AND(LEN(D4067)=15,LEFT(D4067,1)="3",RIGHT(D4067,1)="3",ISNUMBER(--D4067)))),I4067,0))</f>
        <v/>
      </c>
      <c r="T4067" s="34">
        <f>IF(A4067="","",R4067-S4067)</f>
        <v/>
      </c>
      <c r="U4067" s="23">
        <f>IF(A4067="","",IF(O4067=0,"Outside audit periods; ","")&amp;IF(F4067="","No VAT category; ","")&amp;IF(ABS(Q4067)&gt;Setup!$B$10,"VAT ≠ 15% × net; ","")&amp;IF(AND(F4067="Standard domestic 15% (Box 7)",NOT(AND(LEN(D4067)=15,LEFT(D4067,1)="3",RIGHT(D4067,1)="3",ISNUMBER(--D4067)))),"Invalid/missing supplier VAT no; ","")&amp;IF(AND(L4067="Yes",K4067&lt;&gt;"Yes"),"VAT claimed without valid tax invoice; ","")&amp;IF(AND(L4067="Yes",ISNUMBER(SEARCH("blocked",G4067))),"Blocked input VAT claimed; ","")&amp;IF(AND(F4067="Import - VAT paid at customs (Box 8)",M4067=""),"Customs declaration no missing; ","")&amp;IF(AND(F4067="Import - Reverse charge (Box 9)",E4067="Saudi Arabia"),"RCM used for a local supplier; ","")&amp;IF(AND(L4067="Yes",NOT(OR(F4067="Standard domestic 15% (Box 7)",F4067="Import - VAT paid at customs (Box 8)",F4067="Import - Reverse charge (Box 9)"))),"VAT claimed on non-taxable category; ",""))</f>
        <v/>
      </c>
    </row>
    <row r="4068">
      <c r="A4068" s="17" t="n"/>
      <c r="B4068" s="14" t="n"/>
      <c r="C4068" s="14" t="n"/>
      <c r="D4068" s="16" t="n"/>
      <c r="E4068" s="14" t="n"/>
      <c r="F4068" s="14" t="n"/>
      <c r="G4068" s="14" t="n"/>
      <c r="H4068" s="19" t="n"/>
      <c r="I4068" s="19" t="n"/>
      <c r="J4068" s="34">
        <f>IF(A4068="","",H4068+I4068)</f>
        <v/>
      </c>
      <c r="K4068" s="14" t="n"/>
      <c r="L4068" s="14" t="n"/>
      <c r="M4068" s="14" t="n"/>
      <c r="N4068" s="14" t="n"/>
      <c r="O4068" s="20">
        <f>IF(A4068="","",SUMPRODUCT((A4068&gt;=Setup!$C$19:$C$30)*(A4068&lt;=Setup!$D$19:$D$30)*Setup!$A$19:$A$30))</f>
        <v/>
      </c>
      <c r="P4068" s="34">
        <f>IF(A4068="","",IF(OR(F4068="Standard domestic 15% (Box 7)",F4068="Import - VAT paid at customs (Box 8)",F4068="Import - Reverse charge (Box 9)"),ROUND(H4068*Setup!$B$9,2),0))</f>
        <v/>
      </c>
      <c r="Q4068" s="34">
        <f>IF(A4068="","",I4068-P4068)</f>
        <v/>
      </c>
      <c r="R4068" s="34">
        <f>IF(A4068="","",IF(L4068="Yes",I4068,0))</f>
        <v/>
      </c>
      <c r="S4068" s="34">
        <f>IF(A4068="","",IF(AND(L4068="Yes",K4068="Yes",NOT(ISNUMBER(SEARCH("blocked",G4068))),OR(F4068="Standard domestic 15% (Box 7)",F4068="Import - VAT paid at customs (Box 8)",F4068="Import - Reverse charge (Box 9)"),OR(F4068&lt;&gt;"Standard domestic 15% (Box 7)",AND(LEN(D4068)=15,LEFT(D4068,1)="3",RIGHT(D4068,1)="3",ISNUMBER(--D4068)))),I4068,0))</f>
        <v/>
      </c>
      <c r="T4068" s="34">
        <f>IF(A4068="","",R4068-S4068)</f>
        <v/>
      </c>
      <c r="U4068" s="23">
        <f>IF(A4068="","",IF(O4068=0,"Outside audit periods; ","")&amp;IF(F4068="","No VAT category; ","")&amp;IF(ABS(Q4068)&gt;Setup!$B$10,"VAT ≠ 15% × net; ","")&amp;IF(AND(F4068="Standard domestic 15% (Box 7)",NOT(AND(LEN(D4068)=15,LEFT(D4068,1)="3",RIGHT(D4068,1)="3",ISNUMBER(--D4068)))),"Invalid/missing supplier VAT no; ","")&amp;IF(AND(L4068="Yes",K4068&lt;&gt;"Yes"),"VAT claimed without valid tax invoice; ","")&amp;IF(AND(L4068="Yes",ISNUMBER(SEARCH("blocked",G4068))),"Blocked input VAT claimed; ","")&amp;IF(AND(F4068="Import - VAT paid at customs (Box 8)",M4068=""),"Customs declaration no missing; ","")&amp;IF(AND(F4068="Import - Reverse charge (Box 9)",E4068="Saudi Arabia"),"RCM used for a local supplier; ","")&amp;IF(AND(L4068="Yes",NOT(OR(F4068="Standard domestic 15% (Box 7)",F4068="Import - VAT paid at customs (Box 8)",F4068="Import - Reverse charge (Box 9)"))),"VAT claimed on non-taxable category; ",""))</f>
        <v/>
      </c>
    </row>
    <row r="4069">
      <c r="A4069" s="17" t="n"/>
      <c r="B4069" s="14" t="n"/>
      <c r="C4069" s="14" t="n"/>
      <c r="D4069" s="16" t="n"/>
      <c r="E4069" s="14" t="n"/>
      <c r="F4069" s="14" t="n"/>
      <c r="G4069" s="14" t="n"/>
      <c r="H4069" s="19" t="n"/>
      <c r="I4069" s="19" t="n"/>
      <c r="J4069" s="34">
        <f>IF(A4069="","",H4069+I4069)</f>
        <v/>
      </c>
      <c r="K4069" s="14" t="n"/>
      <c r="L4069" s="14" t="n"/>
      <c r="M4069" s="14" t="n"/>
      <c r="N4069" s="14" t="n"/>
      <c r="O4069" s="20">
        <f>IF(A4069="","",SUMPRODUCT((A4069&gt;=Setup!$C$19:$C$30)*(A4069&lt;=Setup!$D$19:$D$30)*Setup!$A$19:$A$30))</f>
        <v/>
      </c>
      <c r="P4069" s="34">
        <f>IF(A4069="","",IF(OR(F4069="Standard domestic 15% (Box 7)",F4069="Import - VAT paid at customs (Box 8)",F4069="Import - Reverse charge (Box 9)"),ROUND(H4069*Setup!$B$9,2),0))</f>
        <v/>
      </c>
      <c r="Q4069" s="34">
        <f>IF(A4069="","",I4069-P4069)</f>
        <v/>
      </c>
      <c r="R4069" s="34">
        <f>IF(A4069="","",IF(L4069="Yes",I4069,0))</f>
        <v/>
      </c>
      <c r="S4069" s="34">
        <f>IF(A4069="","",IF(AND(L4069="Yes",K4069="Yes",NOT(ISNUMBER(SEARCH("blocked",G4069))),OR(F4069="Standard domestic 15% (Box 7)",F4069="Import - VAT paid at customs (Box 8)",F4069="Import - Reverse charge (Box 9)"),OR(F4069&lt;&gt;"Standard domestic 15% (Box 7)",AND(LEN(D4069)=15,LEFT(D4069,1)="3",RIGHT(D4069,1)="3",ISNUMBER(--D4069)))),I4069,0))</f>
        <v/>
      </c>
      <c r="T4069" s="34">
        <f>IF(A4069="","",R4069-S4069)</f>
        <v/>
      </c>
      <c r="U4069" s="23">
        <f>IF(A4069="","",IF(O4069=0,"Outside audit periods; ","")&amp;IF(F4069="","No VAT category; ","")&amp;IF(ABS(Q4069)&gt;Setup!$B$10,"VAT ≠ 15% × net; ","")&amp;IF(AND(F4069="Standard domestic 15% (Box 7)",NOT(AND(LEN(D4069)=15,LEFT(D4069,1)="3",RIGHT(D4069,1)="3",ISNUMBER(--D4069)))),"Invalid/missing supplier VAT no; ","")&amp;IF(AND(L4069="Yes",K4069&lt;&gt;"Yes"),"VAT claimed without valid tax invoice; ","")&amp;IF(AND(L4069="Yes",ISNUMBER(SEARCH("blocked",G4069))),"Blocked input VAT claimed; ","")&amp;IF(AND(F4069="Import - VAT paid at customs (Box 8)",M4069=""),"Customs declaration no missing; ","")&amp;IF(AND(F4069="Import - Reverse charge (Box 9)",E4069="Saudi Arabia"),"RCM used for a local supplier; ","")&amp;IF(AND(L4069="Yes",NOT(OR(F4069="Standard domestic 15% (Box 7)",F4069="Import - VAT paid at customs (Box 8)",F4069="Import - Reverse charge (Box 9)"))),"VAT claimed on non-taxable category; ",""))</f>
        <v/>
      </c>
    </row>
    <row r="4070">
      <c r="A4070" s="17" t="n"/>
      <c r="B4070" s="14" t="n"/>
      <c r="C4070" s="14" t="n"/>
      <c r="D4070" s="16" t="n"/>
      <c r="E4070" s="14" t="n"/>
      <c r="F4070" s="14" t="n"/>
      <c r="G4070" s="14" t="n"/>
      <c r="H4070" s="19" t="n"/>
      <c r="I4070" s="19" t="n"/>
      <c r="J4070" s="34">
        <f>IF(A4070="","",H4070+I4070)</f>
        <v/>
      </c>
      <c r="K4070" s="14" t="n"/>
      <c r="L4070" s="14" t="n"/>
      <c r="M4070" s="14" t="n"/>
      <c r="N4070" s="14" t="n"/>
      <c r="O4070" s="20">
        <f>IF(A4070="","",SUMPRODUCT((A4070&gt;=Setup!$C$19:$C$30)*(A4070&lt;=Setup!$D$19:$D$30)*Setup!$A$19:$A$30))</f>
        <v/>
      </c>
      <c r="P4070" s="34">
        <f>IF(A4070="","",IF(OR(F4070="Standard domestic 15% (Box 7)",F4070="Import - VAT paid at customs (Box 8)",F4070="Import - Reverse charge (Box 9)"),ROUND(H4070*Setup!$B$9,2),0))</f>
        <v/>
      </c>
      <c r="Q4070" s="34">
        <f>IF(A4070="","",I4070-P4070)</f>
        <v/>
      </c>
      <c r="R4070" s="34">
        <f>IF(A4070="","",IF(L4070="Yes",I4070,0))</f>
        <v/>
      </c>
      <c r="S4070" s="34">
        <f>IF(A4070="","",IF(AND(L4070="Yes",K4070="Yes",NOT(ISNUMBER(SEARCH("blocked",G4070))),OR(F4070="Standard domestic 15% (Box 7)",F4070="Import - VAT paid at customs (Box 8)",F4070="Import - Reverse charge (Box 9)"),OR(F4070&lt;&gt;"Standard domestic 15% (Box 7)",AND(LEN(D4070)=15,LEFT(D4070,1)="3",RIGHT(D4070,1)="3",ISNUMBER(--D4070)))),I4070,0))</f>
        <v/>
      </c>
      <c r="T4070" s="34">
        <f>IF(A4070="","",R4070-S4070)</f>
        <v/>
      </c>
      <c r="U4070" s="23">
        <f>IF(A4070="","",IF(O4070=0,"Outside audit periods; ","")&amp;IF(F4070="","No VAT category; ","")&amp;IF(ABS(Q4070)&gt;Setup!$B$10,"VAT ≠ 15% × net; ","")&amp;IF(AND(F4070="Standard domestic 15% (Box 7)",NOT(AND(LEN(D4070)=15,LEFT(D4070,1)="3",RIGHT(D4070,1)="3",ISNUMBER(--D4070)))),"Invalid/missing supplier VAT no; ","")&amp;IF(AND(L4070="Yes",K4070&lt;&gt;"Yes"),"VAT claimed without valid tax invoice; ","")&amp;IF(AND(L4070="Yes",ISNUMBER(SEARCH("blocked",G4070))),"Blocked input VAT claimed; ","")&amp;IF(AND(F4070="Import - VAT paid at customs (Box 8)",M4070=""),"Customs declaration no missing; ","")&amp;IF(AND(F4070="Import - Reverse charge (Box 9)",E4070="Saudi Arabia"),"RCM used for a local supplier; ","")&amp;IF(AND(L4070="Yes",NOT(OR(F4070="Standard domestic 15% (Box 7)",F4070="Import - VAT paid at customs (Box 8)",F4070="Import - Reverse charge (Box 9)"))),"VAT claimed on non-taxable category; ",""))</f>
        <v/>
      </c>
    </row>
    <row r="4071">
      <c r="A4071" s="17" t="n"/>
      <c r="B4071" s="14" t="n"/>
      <c r="C4071" s="14" t="n"/>
      <c r="D4071" s="16" t="n"/>
      <c r="E4071" s="14" t="n"/>
      <c r="F4071" s="14" t="n"/>
      <c r="G4071" s="14" t="n"/>
      <c r="H4071" s="19" t="n"/>
      <c r="I4071" s="19" t="n"/>
      <c r="J4071" s="34">
        <f>IF(A4071="","",H4071+I4071)</f>
        <v/>
      </c>
      <c r="K4071" s="14" t="n"/>
      <c r="L4071" s="14" t="n"/>
      <c r="M4071" s="14" t="n"/>
      <c r="N4071" s="14" t="n"/>
      <c r="O4071" s="20">
        <f>IF(A4071="","",SUMPRODUCT((A4071&gt;=Setup!$C$19:$C$30)*(A4071&lt;=Setup!$D$19:$D$30)*Setup!$A$19:$A$30))</f>
        <v/>
      </c>
      <c r="P4071" s="34">
        <f>IF(A4071="","",IF(OR(F4071="Standard domestic 15% (Box 7)",F4071="Import - VAT paid at customs (Box 8)",F4071="Import - Reverse charge (Box 9)"),ROUND(H4071*Setup!$B$9,2),0))</f>
        <v/>
      </c>
      <c r="Q4071" s="34">
        <f>IF(A4071="","",I4071-P4071)</f>
        <v/>
      </c>
      <c r="R4071" s="34">
        <f>IF(A4071="","",IF(L4071="Yes",I4071,0))</f>
        <v/>
      </c>
      <c r="S4071" s="34">
        <f>IF(A4071="","",IF(AND(L4071="Yes",K4071="Yes",NOT(ISNUMBER(SEARCH("blocked",G4071))),OR(F4071="Standard domestic 15% (Box 7)",F4071="Import - VAT paid at customs (Box 8)",F4071="Import - Reverse charge (Box 9)"),OR(F4071&lt;&gt;"Standard domestic 15% (Box 7)",AND(LEN(D4071)=15,LEFT(D4071,1)="3",RIGHT(D4071,1)="3",ISNUMBER(--D4071)))),I4071,0))</f>
        <v/>
      </c>
      <c r="T4071" s="34">
        <f>IF(A4071="","",R4071-S4071)</f>
        <v/>
      </c>
      <c r="U4071" s="23">
        <f>IF(A4071="","",IF(O4071=0,"Outside audit periods; ","")&amp;IF(F4071="","No VAT category; ","")&amp;IF(ABS(Q4071)&gt;Setup!$B$10,"VAT ≠ 15% × net; ","")&amp;IF(AND(F4071="Standard domestic 15% (Box 7)",NOT(AND(LEN(D4071)=15,LEFT(D4071,1)="3",RIGHT(D4071,1)="3",ISNUMBER(--D4071)))),"Invalid/missing supplier VAT no; ","")&amp;IF(AND(L4071="Yes",K4071&lt;&gt;"Yes"),"VAT claimed without valid tax invoice; ","")&amp;IF(AND(L4071="Yes",ISNUMBER(SEARCH("blocked",G4071))),"Blocked input VAT claimed; ","")&amp;IF(AND(F4071="Import - VAT paid at customs (Box 8)",M4071=""),"Customs declaration no missing; ","")&amp;IF(AND(F4071="Import - Reverse charge (Box 9)",E4071="Saudi Arabia"),"RCM used for a local supplier; ","")&amp;IF(AND(L4071="Yes",NOT(OR(F4071="Standard domestic 15% (Box 7)",F4071="Import - VAT paid at customs (Box 8)",F4071="Import - Reverse charge (Box 9)"))),"VAT claimed on non-taxable category; ",""))</f>
        <v/>
      </c>
    </row>
    <row r="4072">
      <c r="A4072" s="17" t="n"/>
      <c r="B4072" s="14" t="n"/>
      <c r="C4072" s="14" t="n"/>
      <c r="D4072" s="16" t="n"/>
      <c r="E4072" s="14" t="n"/>
      <c r="F4072" s="14" t="n"/>
      <c r="G4072" s="14" t="n"/>
      <c r="H4072" s="19" t="n"/>
      <c r="I4072" s="19" t="n"/>
      <c r="J4072" s="34">
        <f>IF(A4072="","",H4072+I4072)</f>
        <v/>
      </c>
      <c r="K4072" s="14" t="n"/>
      <c r="L4072" s="14" t="n"/>
      <c r="M4072" s="14" t="n"/>
      <c r="N4072" s="14" t="n"/>
      <c r="O4072" s="20">
        <f>IF(A4072="","",SUMPRODUCT((A4072&gt;=Setup!$C$19:$C$30)*(A4072&lt;=Setup!$D$19:$D$30)*Setup!$A$19:$A$30))</f>
        <v/>
      </c>
      <c r="P4072" s="34">
        <f>IF(A4072="","",IF(OR(F4072="Standard domestic 15% (Box 7)",F4072="Import - VAT paid at customs (Box 8)",F4072="Import - Reverse charge (Box 9)"),ROUND(H4072*Setup!$B$9,2),0))</f>
        <v/>
      </c>
      <c r="Q4072" s="34">
        <f>IF(A4072="","",I4072-P4072)</f>
        <v/>
      </c>
      <c r="R4072" s="34">
        <f>IF(A4072="","",IF(L4072="Yes",I4072,0))</f>
        <v/>
      </c>
      <c r="S4072" s="34">
        <f>IF(A4072="","",IF(AND(L4072="Yes",K4072="Yes",NOT(ISNUMBER(SEARCH("blocked",G4072))),OR(F4072="Standard domestic 15% (Box 7)",F4072="Import - VAT paid at customs (Box 8)",F4072="Import - Reverse charge (Box 9)"),OR(F4072&lt;&gt;"Standard domestic 15% (Box 7)",AND(LEN(D4072)=15,LEFT(D4072,1)="3",RIGHT(D4072,1)="3",ISNUMBER(--D4072)))),I4072,0))</f>
        <v/>
      </c>
      <c r="T4072" s="34">
        <f>IF(A4072="","",R4072-S4072)</f>
        <v/>
      </c>
      <c r="U4072" s="23">
        <f>IF(A4072="","",IF(O4072=0,"Outside audit periods; ","")&amp;IF(F4072="","No VAT category; ","")&amp;IF(ABS(Q4072)&gt;Setup!$B$10,"VAT ≠ 15% × net; ","")&amp;IF(AND(F4072="Standard domestic 15% (Box 7)",NOT(AND(LEN(D4072)=15,LEFT(D4072,1)="3",RIGHT(D4072,1)="3",ISNUMBER(--D4072)))),"Invalid/missing supplier VAT no; ","")&amp;IF(AND(L4072="Yes",K4072&lt;&gt;"Yes"),"VAT claimed without valid tax invoice; ","")&amp;IF(AND(L4072="Yes",ISNUMBER(SEARCH("blocked",G4072))),"Blocked input VAT claimed; ","")&amp;IF(AND(F4072="Import - VAT paid at customs (Box 8)",M4072=""),"Customs declaration no missing; ","")&amp;IF(AND(F4072="Import - Reverse charge (Box 9)",E4072="Saudi Arabia"),"RCM used for a local supplier; ","")&amp;IF(AND(L4072="Yes",NOT(OR(F4072="Standard domestic 15% (Box 7)",F4072="Import - VAT paid at customs (Box 8)",F4072="Import - Reverse charge (Box 9)"))),"VAT claimed on non-taxable category; ",""))</f>
        <v/>
      </c>
    </row>
    <row r="4073">
      <c r="A4073" s="17" t="n"/>
      <c r="B4073" s="14" t="n"/>
      <c r="C4073" s="14" t="n"/>
      <c r="D4073" s="16" t="n"/>
      <c r="E4073" s="14" t="n"/>
      <c r="F4073" s="14" t="n"/>
      <c r="G4073" s="14" t="n"/>
      <c r="H4073" s="19" t="n"/>
      <c r="I4073" s="19" t="n"/>
      <c r="J4073" s="34">
        <f>IF(A4073="","",H4073+I4073)</f>
        <v/>
      </c>
      <c r="K4073" s="14" t="n"/>
      <c r="L4073" s="14" t="n"/>
      <c r="M4073" s="14" t="n"/>
      <c r="N4073" s="14" t="n"/>
      <c r="O4073" s="20">
        <f>IF(A4073="","",SUMPRODUCT((A4073&gt;=Setup!$C$19:$C$30)*(A4073&lt;=Setup!$D$19:$D$30)*Setup!$A$19:$A$30))</f>
        <v/>
      </c>
      <c r="P4073" s="34">
        <f>IF(A4073="","",IF(OR(F4073="Standard domestic 15% (Box 7)",F4073="Import - VAT paid at customs (Box 8)",F4073="Import - Reverse charge (Box 9)"),ROUND(H4073*Setup!$B$9,2),0))</f>
        <v/>
      </c>
      <c r="Q4073" s="34">
        <f>IF(A4073="","",I4073-P4073)</f>
        <v/>
      </c>
      <c r="R4073" s="34">
        <f>IF(A4073="","",IF(L4073="Yes",I4073,0))</f>
        <v/>
      </c>
      <c r="S4073" s="34">
        <f>IF(A4073="","",IF(AND(L4073="Yes",K4073="Yes",NOT(ISNUMBER(SEARCH("blocked",G4073))),OR(F4073="Standard domestic 15% (Box 7)",F4073="Import - VAT paid at customs (Box 8)",F4073="Import - Reverse charge (Box 9)"),OR(F4073&lt;&gt;"Standard domestic 15% (Box 7)",AND(LEN(D4073)=15,LEFT(D4073,1)="3",RIGHT(D4073,1)="3",ISNUMBER(--D4073)))),I4073,0))</f>
        <v/>
      </c>
      <c r="T4073" s="34">
        <f>IF(A4073="","",R4073-S4073)</f>
        <v/>
      </c>
      <c r="U4073" s="23">
        <f>IF(A4073="","",IF(O4073=0,"Outside audit periods; ","")&amp;IF(F4073="","No VAT category; ","")&amp;IF(ABS(Q4073)&gt;Setup!$B$10,"VAT ≠ 15% × net; ","")&amp;IF(AND(F4073="Standard domestic 15% (Box 7)",NOT(AND(LEN(D4073)=15,LEFT(D4073,1)="3",RIGHT(D4073,1)="3",ISNUMBER(--D4073)))),"Invalid/missing supplier VAT no; ","")&amp;IF(AND(L4073="Yes",K4073&lt;&gt;"Yes"),"VAT claimed without valid tax invoice; ","")&amp;IF(AND(L4073="Yes",ISNUMBER(SEARCH("blocked",G4073))),"Blocked input VAT claimed; ","")&amp;IF(AND(F4073="Import - VAT paid at customs (Box 8)",M4073=""),"Customs declaration no missing; ","")&amp;IF(AND(F4073="Import - Reverse charge (Box 9)",E4073="Saudi Arabia"),"RCM used for a local supplier; ","")&amp;IF(AND(L4073="Yes",NOT(OR(F4073="Standard domestic 15% (Box 7)",F4073="Import - VAT paid at customs (Box 8)",F4073="Import - Reverse charge (Box 9)"))),"VAT claimed on non-taxable category; ",""))</f>
        <v/>
      </c>
    </row>
    <row r="4074">
      <c r="A4074" s="17" t="n"/>
      <c r="B4074" s="14" t="n"/>
      <c r="C4074" s="14" t="n"/>
      <c r="D4074" s="16" t="n"/>
      <c r="E4074" s="14" t="n"/>
      <c r="F4074" s="14" t="n"/>
      <c r="G4074" s="14" t="n"/>
      <c r="H4074" s="19" t="n"/>
      <c r="I4074" s="19" t="n"/>
      <c r="J4074" s="34">
        <f>IF(A4074="","",H4074+I4074)</f>
        <v/>
      </c>
      <c r="K4074" s="14" t="n"/>
      <c r="L4074" s="14" t="n"/>
      <c r="M4074" s="14" t="n"/>
      <c r="N4074" s="14" t="n"/>
      <c r="O4074" s="20">
        <f>IF(A4074="","",SUMPRODUCT((A4074&gt;=Setup!$C$19:$C$30)*(A4074&lt;=Setup!$D$19:$D$30)*Setup!$A$19:$A$30))</f>
        <v/>
      </c>
      <c r="P4074" s="34">
        <f>IF(A4074="","",IF(OR(F4074="Standard domestic 15% (Box 7)",F4074="Import - VAT paid at customs (Box 8)",F4074="Import - Reverse charge (Box 9)"),ROUND(H4074*Setup!$B$9,2),0))</f>
        <v/>
      </c>
      <c r="Q4074" s="34">
        <f>IF(A4074="","",I4074-P4074)</f>
        <v/>
      </c>
      <c r="R4074" s="34">
        <f>IF(A4074="","",IF(L4074="Yes",I4074,0))</f>
        <v/>
      </c>
      <c r="S4074" s="34">
        <f>IF(A4074="","",IF(AND(L4074="Yes",K4074="Yes",NOT(ISNUMBER(SEARCH("blocked",G4074))),OR(F4074="Standard domestic 15% (Box 7)",F4074="Import - VAT paid at customs (Box 8)",F4074="Import - Reverse charge (Box 9)"),OR(F4074&lt;&gt;"Standard domestic 15% (Box 7)",AND(LEN(D4074)=15,LEFT(D4074,1)="3",RIGHT(D4074,1)="3",ISNUMBER(--D4074)))),I4074,0))</f>
        <v/>
      </c>
      <c r="T4074" s="34">
        <f>IF(A4074="","",R4074-S4074)</f>
        <v/>
      </c>
      <c r="U4074" s="23">
        <f>IF(A4074="","",IF(O4074=0,"Outside audit periods; ","")&amp;IF(F4074="","No VAT category; ","")&amp;IF(ABS(Q4074)&gt;Setup!$B$10,"VAT ≠ 15% × net; ","")&amp;IF(AND(F4074="Standard domestic 15% (Box 7)",NOT(AND(LEN(D4074)=15,LEFT(D4074,1)="3",RIGHT(D4074,1)="3",ISNUMBER(--D4074)))),"Invalid/missing supplier VAT no; ","")&amp;IF(AND(L4074="Yes",K4074&lt;&gt;"Yes"),"VAT claimed without valid tax invoice; ","")&amp;IF(AND(L4074="Yes",ISNUMBER(SEARCH("blocked",G4074))),"Blocked input VAT claimed; ","")&amp;IF(AND(F4074="Import - VAT paid at customs (Box 8)",M4074=""),"Customs declaration no missing; ","")&amp;IF(AND(F4074="Import - Reverse charge (Box 9)",E4074="Saudi Arabia"),"RCM used for a local supplier; ","")&amp;IF(AND(L4074="Yes",NOT(OR(F4074="Standard domestic 15% (Box 7)",F4074="Import - VAT paid at customs (Box 8)",F4074="Import - Reverse charge (Box 9)"))),"VAT claimed on non-taxable category; ",""))</f>
        <v/>
      </c>
    </row>
    <row r="4075">
      <c r="A4075" s="17" t="n"/>
      <c r="B4075" s="14" t="n"/>
      <c r="C4075" s="14" t="n"/>
      <c r="D4075" s="16" t="n"/>
      <c r="E4075" s="14" t="n"/>
      <c r="F4075" s="14" t="n"/>
      <c r="G4075" s="14" t="n"/>
      <c r="H4075" s="19" t="n"/>
      <c r="I4075" s="19" t="n"/>
      <c r="J4075" s="34">
        <f>IF(A4075="","",H4075+I4075)</f>
        <v/>
      </c>
      <c r="K4075" s="14" t="n"/>
      <c r="L4075" s="14" t="n"/>
      <c r="M4075" s="14" t="n"/>
      <c r="N4075" s="14" t="n"/>
      <c r="O4075" s="20">
        <f>IF(A4075="","",SUMPRODUCT((A4075&gt;=Setup!$C$19:$C$30)*(A4075&lt;=Setup!$D$19:$D$30)*Setup!$A$19:$A$30))</f>
        <v/>
      </c>
      <c r="P4075" s="34">
        <f>IF(A4075="","",IF(OR(F4075="Standard domestic 15% (Box 7)",F4075="Import - VAT paid at customs (Box 8)",F4075="Import - Reverse charge (Box 9)"),ROUND(H4075*Setup!$B$9,2),0))</f>
        <v/>
      </c>
      <c r="Q4075" s="34">
        <f>IF(A4075="","",I4075-P4075)</f>
        <v/>
      </c>
      <c r="R4075" s="34">
        <f>IF(A4075="","",IF(L4075="Yes",I4075,0))</f>
        <v/>
      </c>
      <c r="S4075" s="34">
        <f>IF(A4075="","",IF(AND(L4075="Yes",K4075="Yes",NOT(ISNUMBER(SEARCH("blocked",G4075))),OR(F4075="Standard domestic 15% (Box 7)",F4075="Import - VAT paid at customs (Box 8)",F4075="Import - Reverse charge (Box 9)"),OR(F4075&lt;&gt;"Standard domestic 15% (Box 7)",AND(LEN(D4075)=15,LEFT(D4075,1)="3",RIGHT(D4075,1)="3",ISNUMBER(--D4075)))),I4075,0))</f>
        <v/>
      </c>
      <c r="T4075" s="34">
        <f>IF(A4075="","",R4075-S4075)</f>
        <v/>
      </c>
      <c r="U4075" s="23">
        <f>IF(A4075="","",IF(O4075=0,"Outside audit periods; ","")&amp;IF(F4075="","No VAT category; ","")&amp;IF(ABS(Q4075)&gt;Setup!$B$10,"VAT ≠ 15% × net; ","")&amp;IF(AND(F4075="Standard domestic 15% (Box 7)",NOT(AND(LEN(D4075)=15,LEFT(D4075,1)="3",RIGHT(D4075,1)="3",ISNUMBER(--D4075)))),"Invalid/missing supplier VAT no; ","")&amp;IF(AND(L4075="Yes",K4075&lt;&gt;"Yes"),"VAT claimed without valid tax invoice; ","")&amp;IF(AND(L4075="Yes",ISNUMBER(SEARCH("blocked",G4075))),"Blocked input VAT claimed; ","")&amp;IF(AND(F4075="Import - VAT paid at customs (Box 8)",M4075=""),"Customs declaration no missing; ","")&amp;IF(AND(F4075="Import - Reverse charge (Box 9)",E4075="Saudi Arabia"),"RCM used for a local supplier; ","")&amp;IF(AND(L4075="Yes",NOT(OR(F4075="Standard domestic 15% (Box 7)",F4075="Import - VAT paid at customs (Box 8)",F4075="Import - Reverse charge (Box 9)"))),"VAT claimed on non-taxable category; ",""))</f>
        <v/>
      </c>
    </row>
    <row r="4076">
      <c r="A4076" s="17" t="n"/>
      <c r="B4076" s="14" t="n"/>
      <c r="C4076" s="14" t="n"/>
      <c r="D4076" s="16" t="n"/>
      <c r="E4076" s="14" t="n"/>
      <c r="F4076" s="14" t="n"/>
      <c r="G4076" s="14" t="n"/>
      <c r="H4076" s="19" t="n"/>
      <c r="I4076" s="19" t="n"/>
      <c r="J4076" s="34">
        <f>IF(A4076="","",H4076+I4076)</f>
        <v/>
      </c>
      <c r="K4076" s="14" t="n"/>
      <c r="L4076" s="14" t="n"/>
      <c r="M4076" s="14" t="n"/>
      <c r="N4076" s="14" t="n"/>
      <c r="O4076" s="20">
        <f>IF(A4076="","",SUMPRODUCT((A4076&gt;=Setup!$C$19:$C$30)*(A4076&lt;=Setup!$D$19:$D$30)*Setup!$A$19:$A$30))</f>
        <v/>
      </c>
      <c r="P4076" s="34">
        <f>IF(A4076="","",IF(OR(F4076="Standard domestic 15% (Box 7)",F4076="Import - VAT paid at customs (Box 8)",F4076="Import - Reverse charge (Box 9)"),ROUND(H4076*Setup!$B$9,2),0))</f>
        <v/>
      </c>
      <c r="Q4076" s="34">
        <f>IF(A4076="","",I4076-P4076)</f>
        <v/>
      </c>
      <c r="R4076" s="34">
        <f>IF(A4076="","",IF(L4076="Yes",I4076,0))</f>
        <v/>
      </c>
      <c r="S4076" s="34">
        <f>IF(A4076="","",IF(AND(L4076="Yes",K4076="Yes",NOT(ISNUMBER(SEARCH("blocked",G4076))),OR(F4076="Standard domestic 15% (Box 7)",F4076="Import - VAT paid at customs (Box 8)",F4076="Import - Reverse charge (Box 9)"),OR(F4076&lt;&gt;"Standard domestic 15% (Box 7)",AND(LEN(D4076)=15,LEFT(D4076,1)="3",RIGHT(D4076,1)="3",ISNUMBER(--D4076)))),I4076,0))</f>
        <v/>
      </c>
      <c r="T4076" s="34">
        <f>IF(A4076="","",R4076-S4076)</f>
        <v/>
      </c>
      <c r="U4076" s="23">
        <f>IF(A4076="","",IF(O4076=0,"Outside audit periods; ","")&amp;IF(F4076="","No VAT category; ","")&amp;IF(ABS(Q4076)&gt;Setup!$B$10,"VAT ≠ 15% × net; ","")&amp;IF(AND(F4076="Standard domestic 15% (Box 7)",NOT(AND(LEN(D4076)=15,LEFT(D4076,1)="3",RIGHT(D4076,1)="3",ISNUMBER(--D4076)))),"Invalid/missing supplier VAT no; ","")&amp;IF(AND(L4076="Yes",K4076&lt;&gt;"Yes"),"VAT claimed without valid tax invoice; ","")&amp;IF(AND(L4076="Yes",ISNUMBER(SEARCH("blocked",G4076))),"Blocked input VAT claimed; ","")&amp;IF(AND(F4076="Import - VAT paid at customs (Box 8)",M4076=""),"Customs declaration no missing; ","")&amp;IF(AND(F4076="Import - Reverse charge (Box 9)",E4076="Saudi Arabia"),"RCM used for a local supplier; ","")&amp;IF(AND(L4076="Yes",NOT(OR(F4076="Standard domestic 15% (Box 7)",F4076="Import - VAT paid at customs (Box 8)",F4076="Import - Reverse charge (Box 9)"))),"VAT claimed on non-taxable category; ",""))</f>
        <v/>
      </c>
    </row>
    <row r="4077">
      <c r="A4077" s="17" t="n"/>
      <c r="B4077" s="14" t="n"/>
      <c r="C4077" s="14" t="n"/>
      <c r="D4077" s="16" t="n"/>
      <c r="E4077" s="14" t="n"/>
      <c r="F4077" s="14" t="n"/>
      <c r="G4077" s="14" t="n"/>
      <c r="H4077" s="19" t="n"/>
      <c r="I4077" s="19" t="n"/>
      <c r="J4077" s="34">
        <f>IF(A4077="","",H4077+I4077)</f>
        <v/>
      </c>
      <c r="K4077" s="14" t="n"/>
      <c r="L4077" s="14" t="n"/>
      <c r="M4077" s="14" t="n"/>
      <c r="N4077" s="14" t="n"/>
      <c r="O4077" s="20">
        <f>IF(A4077="","",SUMPRODUCT((A4077&gt;=Setup!$C$19:$C$30)*(A4077&lt;=Setup!$D$19:$D$30)*Setup!$A$19:$A$30))</f>
        <v/>
      </c>
      <c r="P4077" s="34">
        <f>IF(A4077="","",IF(OR(F4077="Standard domestic 15% (Box 7)",F4077="Import - VAT paid at customs (Box 8)",F4077="Import - Reverse charge (Box 9)"),ROUND(H4077*Setup!$B$9,2),0))</f>
        <v/>
      </c>
      <c r="Q4077" s="34">
        <f>IF(A4077="","",I4077-P4077)</f>
        <v/>
      </c>
      <c r="R4077" s="34">
        <f>IF(A4077="","",IF(L4077="Yes",I4077,0))</f>
        <v/>
      </c>
      <c r="S4077" s="34">
        <f>IF(A4077="","",IF(AND(L4077="Yes",K4077="Yes",NOT(ISNUMBER(SEARCH("blocked",G4077))),OR(F4077="Standard domestic 15% (Box 7)",F4077="Import - VAT paid at customs (Box 8)",F4077="Import - Reverse charge (Box 9)"),OR(F4077&lt;&gt;"Standard domestic 15% (Box 7)",AND(LEN(D4077)=15,LEFT(D4077,1)="3",RIGHT(D4077,1)="3",ISNUMBER(--D4077)))),I4077,0))</f>
        <v/>
      </c>
      <c r="T4077" s="34">
        <f>IF(A4077="","",R4077-S4077)</f>
        <v/>
      </c>
      <c r="U4077" s="23">
        <f>IF(A4077="","",IF(O4077=0,"Outside audit periods; ","")&amp;IF(F4077="","No VAT category; ","")&amp;IF(ABS(Q4077)&gt;Setup!$B$10,"VAT ≠ 15% × net; ","")&amp;IF(AND(F4077="Standard domestic 15% (Box 7)",NOT(AND(LEN(D4077)=15,LEFT(D4077,1)="3",RIGHT(D4077,1)="3",ISNUMBER(--D4077)))),"Invalid/missing supplier VAT no; ","")&amp;IF(AND(L4077="Yes",K4077&lt;&gt;"Yes"),"VAT claimed without valid tax invoice; ","")&amp;IF(AND(L4077="Yes",ISNUMBER(SEARCH("blocked",G4077))),"Blocked input VAT claimed; ","")&amp;IF(AND(F4077="Import - VAT paid at customs (Box 8)",M4077=""),"Customs declaration no missing; ","")&amp;IF(AND(F4077="Import - Reverse charge (Box 9)",E4077="Saudi Arabia"),"RCM used for a local supplier; ","")&amp;IF(AND(L4077="Yes",NOT(OR(F4077="Standard domestic 15% (Box 7)",F4077="Import - VAT paid at customs (Box 8)",F4077="Import - Reverse charge (Box 9)"))),"VAT claimed on non-taxable category; ",""))</f>
        <v/>
      </c>
    </row>
    <row r="4078">
      <c r="A4078" s="17" t="n"/>
      <c r="B4078" s="14" t="n"/>
      <c r="C4078" s="14" t="n"/>
      <c r="D4078" s="16" t="n"/>
      <c r="E4078" s="14" t="n"/>
      <c r="F4078" s="14" t="n"/>
      <c r="G4078" s="14" t="n"/>
      <c r="H4078" s="19" t="n"/>
      <c r="I4078" s="19" t="n"/>
      <c r="J4078" s="34">
        <f>IF(A4078="","",H4078+I4078)</f>
        <v/>
      </c>
      <c r="K4078" s="14" t="n"/>
      <c r="L4078" s="14" t="n"/>
      <c r="M4078" s="14" t="n"/>
      <c r="N4078" s="14" t="n"/>
      <c r="O4078" s="20">
        <f>IF(A4078="","",SUMPRODUCT((A4078&gt;=Setup!$C$19:$C$30)*(A4078&lt;=Setup!$D$19:$D$30)*Setup!$A$19:$A$30))</f>
        <v/>
      </c>
      <c r="P4078" s="34">
        <f>IF(A4078="","",IF(OR(F4078="Standard domestic 15% (Box 7)",F4078="Import - VAT paid at customs (Box 8)",F4078="Import - Reverse charge (Box 9)"),ROUND(H4078*Setup!$B$9,2),0))</f>
        <v/>
      </c>
      <c r="Q4078" s="34">
        <f>IF(A4078="","",I4078-P4078)</f>
        <v/>
      </c>
      <c r="R4078" s="34">
        <f>IF(A4078="","",IF(L4078="Yes",I4078,0))</f>
        <v/>
      </c>
      <c r="S4078" s="34">
        <f>IF(A4078="","",IF(AND(L4078="Yes",K4078="Yes",NOT(ISNUMBER(SEARCH("blocked",G4078))),OR(F4078="Standard domestic 15% (Box 7)",F4078="Import - VAT paid at customs (Box 8)",F4078="Import - Reverse charge (Box 9)"),OR(F4078&lt;&gt;"Standard domestic 15% (Box 7)",AND(LEN(D4078)=15,LEFT(D4078,1)="3",RIGHT(D4078,1)="3",ISNUMBER(--D4078)))),I4078,0))</f>
        <v/>
      </c>
      <c r="T4078" s="34">
        <f>IF(A4078="","",R4078-S4078)</f>
        <v/>
      </c>
      <c r="U4078" s="23">
        <f>IF(A4078="","",IF(O4078=0,"Outside audit periods; ","")&amp;IF(F4078="","No VAT category; ","")&amp;IF(ABS(Q4078)&gt;Setup!$B$10,"VAT ≠ 15% × net; ","")&amp;IF(AND(F4078="Standard domestic 15% (Box 7)",NOT(AND(LEN(D4078)=15,LEFT(D4078,1)="3",RIGHT(D4078,1)="3",ISNUMBER(--D4078)))),"Invalid/missing supplier VAT no; ","")&amp;IF(AND(L4078="Yes",K4078&lt;&gt;"Yes"),"VAT claimed without valid tax invoice; ","")&amp;IF(AND(L4078="Yes",ISNUMBER(SEARCH("blocked",G4078))),"Blocked input VAT claimed; ","")&amp;IF(AND(F4078="Import - VAT paid at customs (Box 8)",M4078=""),"Customs declaration no missing; ","")&amp;IF(AND(F4078="Import - Reverse charge (Box 9)",E4078="Saudi Arabia"),"RCM used for a local supplier; ","")&amp;IF(AND(L4078="Yes",NOT(OR(F4078="Standard domestic 15% (Box 7)",F4078="Import - VAT paid at customs (Box 8)",F4078="Import - Reverse charge (Box 9)"))),"VAT claimed on non-taxable category; ",""))</f>
        <v/>
      </c>
    </row>
    <row r="4079">
      <c r="A4079" s="17" t="n"/>
      <c r="B4079" s="14" t="n"/>
      <c r="C4079" s="14" t="n"/>
      <c r="D4079" s="16" t="n"/>
      <c r="E4079" s="14" t="n"/>
      <c r="F4079" s="14" t="n"/>
      <c r="G4079" s="14" t="n"/>
      <c r="H4079" s="19" t="n"/>
      <c r="I4079" s="19" t="n"/>
      <c r="J4079" s="34">
        <f>IF(A4079="","",H4079+I4079)</f>
        <v/>
      </c>
      <c r="K4079" s="14" t="n"/>
      <c r="L4079" s="14" t="n"/>
      <c r="M4079" s="14" t="n"/>
      <c r="N4079" s="14" t="n"/>
      <c r="O4079" s="20">
        <f>IF(A4079="","",SUMPRODUCT((A4079&gt;=Setup!$C$19:$C$30)*(A4079&lt;=Setup!$D$19:$D$30)*Setup!$A$19:$A$30))</f>
        <v/>
      </c>
      <c r="P4079" s="34">
        <f>IF(A4079="","",IF(OR(F4079="Standard domestic 15% (Box 7)",F4079="Import - VAT paid at customs (Box 8)",F4079="Import - Reverse charge (Box 9)"),ROUND(H4079*Setup!$B$9,2),0))</f>
        <v/>
      </c>
      <c r="Q4079" s="34">
        <f>IF(A4079="","",I4079-P4079)</f>
        <v/>
      </c>
      <c r="R4079" s="34">
        <f>IF(A4079="","",IF(L4079="Yes",I4079,0))</f>
        <v/>
      </c>
      <c r="S4079" s="34">
        <f>IF(A4079="","",IF(AND(L4079="Yes",K4079="Yes",NOT(ISNUMBER(SEARCH("blocked",G4079))),OR(F4079="Standard domestic 15% (Box 7)",F4079="Import - VAT paid at customs (Box 8)",F4079="Import - Reverse charge (Box 9)"),OR(F4079&lt;&gt;"Standard domestic 15% (Box 7)",AND(LEN(D4079)=15,LEFT(D4079,1)="3",RIGHT(D4079,1)="3",ISNUMBER(--D4079)))),I4079,0))</f>
        <v/>
      </c>
      <c r="T4079" s="34">
        <f>IF(A4079="","",R4079-S4079)</f>
        <v/>
      </c>
      <c r="U4079" s="23">
        <f>IF(A4079="","",IF(O4079=0,"Outside audit periods; ","")&amp;IF(F4079="","No VAT category; ","")&amp;IF(ABS(Q4079)&gt;Setup!$B$10,"VAT ≠ 15% × net; ","")&amp;IF(AND(F4079="Standard domestic 15% (Box 7)",NOT(AND(LEN(D4079)=15,LEFT(D4079,1)="3",RIGHT(D4079,1)="3",ISNUMBER(--D4079)))),"Invalid/missing supplier VAT no; ","")&amp;IF(AND(L4079="Yes",K4079&lt;&gt;"Yes"),"VAT claimed without valid tax invoice; ","")&amp;IF(AND(L4079="Yes",ISNUMBER(SEARCH("blocked",G4079))),"Blocked input VAT claimed; ","")&amp;IF(AND(F4079="Import - VAT paid at customs (Box 8)",M4079=""),"Customs declaration no missing; ","")&amp;IF(AND(F4079="Import - Reverse charge (Box 9)",E4079="Saudi Arabia"),"RCM used for a local supplier; ","")&amp;IF(AND(L4079="Yes",NOT(OR(F4079="Standard domestic 15% (Box 7)",F4079="Import - VAT paid at customs (Box 8)",F4079="Import - Reverse charge (Box 9)"))),"VAT claimed on non-taxable category; ",""))</f>
        <v/>
      </c>
    </row>
    <row r="4080">
      <c r="A4080" s="17" t="n"/>
      <c r="B4080" s="14" t="n"/>
      <c r="C4080" s="14" t="n"/>
      <c r="D4080" s="16" t="n"/>
      <c r="E4080" s="14" t="n"/>
      <c r="F4080" s="14" t="n"/>
      <c r="G4080" s="14" t="n"/>
      <c r="H4080" s="19" t="n"/>
      <c r="I4080" s="19" t="n"/>
      <c r="J4080" s="34">
        <f>IF(A4080="","",H4080+I4080)</f>
        <v/>
      </c>
      <c r="K4080" s="14" t="n"/>
      <c r="L4080" s="14" t="n"/>
      <c r="M4080" s="14" t="n"/>
      <c r="N4080" s="14" t="n"/>
      <c r="O4080" s="20">
        <f>IF(A4080="","",SUMPRODUCT((A4080&gt;=Setup!$C$19:$C$30)*(A4080&lt;=Setup!$D$19:$D$30)*Setup!$A$19:$A$30))</f>
        <v/>
      </c>
      <c r="P4080" s="34">
        <f>IF(A4080="","",IF(OR(F4080="Standard domestic 15% (Box 7)",F4080="Import - VAT paid at customs (Box 8)",F4080="Import - Reverse charge (Box 9)"),ROUND(H4080*Setup!$B$9,2),0))</f>
        <v/>
      </c>
      <c r="Q4080" s="34">
        <f>IF(A4080="","",I4080-P4080)</f>
        <v/>
      </c>
      <c r="R4080" s="34">
        <f>IF(A4080="","",IF(L4080="Yes",I4080,0))</f>
        <v/>
      </c>
      <c r="S4080" s="34">
        <f>IF(A4080="","",IF(AND(L4080="Yes",K4080="Yes",NOT(ISNUMBER(SEARCH("blocked",G4080))),OR(F4080="Standard domestic 15% (Box 7)",F4080="Import - VAT paid at customs (Box 8)",F4080="Import - Reverse charge (Box 9)"),OR(F4080&lt;&gt;"Standard domestic 15% (Box 7)",AND(LEN(D4080)=15,LEFT(D4080,1)="3",RIGHT(D4080,1)="3",ISNUMBER(--D4080)))),I4080,0))</f>
        <v/>
      </c>
      <c r="T4080" s="34">
        <f>IF(A4080="","",R4080-S4080)</f>
        <v/>
      </c>
      <c r="U4080" s="23">
        <f>IF(A4080="","",IF(O4080=0,"Outside audit periods; ","")&amp;IF(F4080="","No VAT category; ","")&amp;IF(ABS(Q4080)&gt;Setup!$B$10,"VAT ≠ 15% × net; ","")&amp;IF(AND(F4080="Standard domestic 15% (Box 7)",NOT(AND(LEN(D4080)=15,LEFT(D4080,1)="3",RIGHT(D4080,1)="3",ISNUMBER(--D4080)))),"Invalid/missing supplier VAT no; ","")&amp;IF(AND(L4080="Yes",K4080&lt;&gt;"Yes"),"VAT claimed without valid tax invoice; ","")&amp;IF(AND(L4080="Yes",ISNUMBER(SEARCH("blocked",G4080))),"Blocked input VAT claimed; ","")&amp;IF(AND(F4080="Import - VAT paid at customs (Box 8)",M4080=""),"Customs declaration no missing; ","")&amp;IF(AND(F4080="Import - Reverse charge (Box 9)",E4080="Saudi Arabia"),"RCM used for a local supplier; ","")&amp;IF(AND(L4080="Yes",NOT(OR(F4080="Standard domestic 15% (Box 7)",F4080="Import - VAT paid at customs (Box 8)",F4080="Import - Reverse charge (Box 9)"))),"VAT claimed on non-taxable category; ",""))</f>
        <v/>
      </c>
    </row>
    <row r="4081">
      <c r="A4081" s="17" t="n"/>
      <c r="B4081" s="14" t="n"/>
      <c r="C4081" s="14" t="n"/>
      <c r="D4081" s="16" t="n"/>
      <c r="E4081" s="14" t="n"/>
      <c r="F4081" s="14" t="n"/>
      <c r="G4081" s="14" t="n"/>
      <c r="H4081" s="19" t="n"/>
      <c r="I4081" s="19" t="n"/>
      <c r="J4081" s="34">
        <f>IF(A4081="","",H4081+I4081)</f>
        <v/>
      </c>
      <c r="K4081" s="14" t="n"/>
      <c r="L4081" s="14" t="n"/>
      <c r="M4081" s="14" t="n"/>
      <c r="N4081" s="14" t="n"/>
      <c r="O4081" s="20">
        <f>IF(A4081="","",SUMPRODUCT((A4081&gt;=Setup!$C$19:$C$30)*(A4081&lt;=Setup!$D$19:$D$30)*Setup!$A$19:$A$30))</f>
        <v/>
      </c>
      <c r="P4081" s="34">
        <f>IF(A4081="","",IF(OR(F4081="Standard domestic 15% (Box 7)",F4081="Import - VAT paid at customs (Box 8)",F4081="Import - Reverse charge (Box 9)"),ROUND(H4081*Setup!$B$9,2),0))</f>
        <v/>
      </c>
      <c r="Q4081" s="34">
        <f>IF(A4081="","",I4081-P4081)</f>
        <v/>
      </c>
      <c r="R4081" s="34">
        <f>IF(A4081="","",IF(L4081="Yes",I4081,0))</f>
        <v/>
      </c>
      <c r="S4081" s="34">
        <f>IF(A4081="","",IF(AND(L4081="Yes",K4081="Yes",NOT(ISNUMBER(SEARCH("blocked",G4081))),OR(F4081="Standard domestic 15% (Box 7)",F4081="Import - VAT paid at customs (Box 8)",F4081="Import - Reverse charge (Box 9)"),OR(F4081&lt;&gt;"Standard domestic 15% (Box 7)",AND(LEN(D4081)=15,LEFT(D4081,1)="3",RIGHT(D4081,1)="3",ISNUMBER(--D4081)))),I4081,0))</f>
        <v/>
      </c>
      <c r="T4081" s="34">
        <f>IF(A4081="","",R4081-S4081)</f>
        <v/>
      </c>
      <c r="U4081" s="23">
        <f>IF(A4081="","",IF(O4081=0,"Outside audit periods; ","")&amp;IF(F4081="","No VAT category; ","")&amp;IF(ABS(Q4081)&gt;Setup!$B$10,"VAT ≠ 15% × net; ","")&amp;IF(AND(F4081="Standard domestic 15% (Box 7)",NOT(AND(LEN(D4081)=15,LEFT(D4081,1)="3",RIGHT(D4081,1)="3",ISNUMBER(--D4081)))),"Invalid/missing supplier VAT no; ","")&amp;IF(AND(L4081="Yes",K4081&lt;&gt;"Yes"),"VAT claimed without valid tax invoice; ","")&amp;IF(AND(L4081="Yes",ISNUMBER(SEARCH("blocked",G4081))),"Blocked input VAT claimed; ","")&amp;IF(AND(F4081="Import - VAT paid at customs (Box 8)",M4081=""),"Customs declaration no missing; ","")&amp;IF(AND(F4081="Import - Reverse charge (Box 9)",E4081="Saudi Arabia"),"RCM used for a local supplier; ","")&amp;IF(AND(L4081="Yes",NOT(OR(F4081="Standard domestic 15% (Box 7)",F4081="Import - VAT paid at customs (Box 8)",F4081="Import - Reverse charge (Box 9)"))),"VAT claimed on non-taxable category; ",""))</f>
        <v/>
      </c>
    </row>
    <row r="4082">
      <c r="A4082" s="17" t="n"/>
      <c r="B4082" s="14" t="n"/>
      <c r="C4082" s="14" t="n"/>
      <c r="D4082" s="16" t="n"/>
      <c r="E4082" s="14" t="n"/>
      <c r="F4082" s="14" t="n"/>
      <c r="G4082" s="14" t="n"/>
      <c r="H4082" s="19" t="n"/>
      <c r="I4082" s="19" t="n"/>
      <c r="J4082" s="34">
        <f>IF(A4082="","",H4082+I4082)</f>
        <v/>
      </c>
      <c r="K4082" s="14" t="n"/>
      <c r="L4082" s="14" t="n"/>
      <c r="M4082" s="14" t="n"/>
      <c r="N4082" s="14" t="n"/>
      <c r="O4082" s="20">
        <f>IF(A4082="","",SUMPRODUCT((A4082&gt;=Setup!$C$19:$C$30)*(A4082&lt;=Setup!$D$19:$D$30)*Setup!$A$19:$A$30))</f>
        <v/>
      </c>
      <c r="P4082" s="34">
        <f>IF(A4082="","",IF(OR(F4082="Standard domestic 15% (Box 7)",F4082="Import - VAT paid at customs (Box 8)",F4082="Import - Reverse charge (Box 9)"),ROUND(H4082*Setup!$B$9,2),0))</f>
        <v/>
      </c>
      <c r="Q4082" s="34">
        <f>IF(A4082="","",I4082-P4082)</f>
        <v/>
      </c>
      <c r="R4082" s="34">
        <f>IF(A4082="","",IF(L4082="Yes",I4082,0))</f>
        <v/>
      </c>
      <c r="S4082" s="34">
        <f>IF(A4082="","",IF(AND(L4082="Yes",K4082="Yes",NOT(ISNUMBER(SEARCH("blocked",G4082))),OR(F4082="Standard domestic 15% (Box 7)",F4082="Import - VAT paid at customs (Box 8)",F4082="Import - Reverse charge (Box 9)"),OR(F4082&lt;&gt;"Standard domestic 15% (Box 7)",AND(LEN(D4082)=15,LEFT(D4082,1)="3",RIGHT(D4082,1)="3",ISNUMBER(--D4082)))),I4082,0))</f>
        <v/>
      </c>
      <c r="T4082" s="34">
        <f>IF(A4082="","",R4082-S4082)</f>
        <v/>
      </c>
      <c r="U4082" s="23">
        <f>IF(A4082="","",IF(O4082=0,"Outside audit periods; ","")&amp;IF(F4082="","No VAT category; ","")&amp;IF(ABS(Q4082)&gt;Setup!$B$10,"VAT ≠ 15% × net; ","")&amp;IF(AND(F4082="Standard domestic 15% (Box 7)",NOT(AND(LEN(D4082)=15,LEFT(D4082,1)="3",RIGHT(D4082,1)="3",ISNUMBER(--D4082)))),"Invalid/missing supplier VAT no; ","")&amp;IF(AND(L4082="Yes",K4082&lt;&gt;"Yes"),"VAT claimed without valid tax invoice; ","")&amp;IF(AND(L4082="Yes",ISNUMBER(SEARCH("blocked",G4082))),"Blocked input VAT claimed; ","")&amp;IF(AND(F4082="Import - VAT paid at customs (Box 8)",M4082=""),"Customs declaration no missing; ","")&amp;IF(AND(F4082="Import - Reverse charge (Box 9)",E4082="Saudi Arabia"),"RCM used for a local supplier; ","")&amp;IF(AND(L4082="Yes",NOT(OR(F4082="Standard domestic 15% (Box 7)",F4082="Import - VAT paid at customs (Box 8)",F4082="Import - Reverse charge (Box 9)"))),"VAT claimed on non-taxable category; ",""))</f>
        <v/>
      </c>
    </row>
    <row r="4083">
      <c r="A4083" s="17" t="n"/>
      <c r="B4083" s="14" t="n"/>
      <c r="C4083" s="14" t="n"/>
      <c r="D4083" s="16" t="n"/>
      <c r="E4083" s="14" t="n"/>
      <c r="F4083" s="14" t="n"/>
      <c r="G4083" s="14" t="n"/>
      <c r="H4083" s="19" t="n"/>
      <c r="I4083" s="19" t="n"/>
      <c r="J4083" s="34">
        <f>IF(A4083="","",H4083+I4083)</f>
        <v/>
      </c>
      <c r="K4083" s="14" t="n"/>
      <c r="L4083" s="14" t="n"/>
      <c r="M4083" s="14" t="n"/>
      <c r="N4083" s="14" t="n"/>
      <c r="O4083" s="20">
        <f>IF(A4083="","",SUMPRODUCT((A4083&gt;=Setup!$C$19:$C$30)*(A4083&lt;=Setup!$D$19:$D$30)*Setup!$A$19:$A$30))</f>
        <v/>
      </c>
      <c r="P4083" s="34">
        <f>IF(A4083="","",IF(OR(F4083="Standard domestic 15% (Box 7)",F4083="Import - VAT paid at customs (Box 8)",F4083="Import - Reverse charge (Box 9)"),ROUND(H4083*Setup!$B$9,2),0))</f>
        <v/>
      </c>
      <c r="Q4083" s="34">
        <f>IF(A4083="","",I4083-P4083)</f>
        <v/>
      </c>
      <c r="R4083" s="34">
        <f>IF(A4083="","",IF(L4083="Yes",I4083,0))</f>
        <v/>
      </c>
      <c r="S4083" s="34">
        <f>IF(A4083="","",IF(AND(L4083="Yes",K4083="Yes",NOT(ISNUMBER(SEARCH("blocked",G4083))),OR(F4083="Standard domestic 15% (Box 7)",F4083="Import - VAT paid at customs (Box 8)",F4083="Import - Reverse charge (Box 9)"),OR(F4083&lt;&gt;"Standard domestic 15% (Box 7)",AND(LEN(D4083)=15,LEFT(D4083,1)="3",RIGHT(D4083,1)="3",ISNUMBER(--D4083)))),I4083,0))</f>
        <v/>
      </c>
      <c r="T4083" s="34">
        <f>IF(A4083="","",R4083-S4083)</f>
        <v/>
      </c>
      <c r="U4083" s="23">
        <f>IF(A4083="","",IF(O4083=0,"Outside audit periods; ","")&amp;IF(F4083="","No VAT category; ","")&amp;IF(ABS(Q4083)&gt;Setup!$B$10,"VAT ≠ 15% × net; ","")&amp;IF(AND(F4083="Standard domestic 15% (Box 7)",NOT(AND(LEN(D4083)=15,LEFT(D4083,1)="3",RIGHT(D4083,1)="3",ISNUMBER(--D4083)))),"Invalid/missing supplier VAT no; ","")&amp;IF(AND(L4083="Yes",K4083&lt;&gt;"Yes"),"VAT claimed without valid tax invoice; ","")&amp;IF(AND(L4083="Yes",ISNUMBER(SEARCH("blocked",G4083))),"Blocked input VAT claimed; ","")&amp;IF(AND(F4083="Import - VAT paid at customs (Box 8)",M4083=""),"Customs declaration no missing; ","")&amp;IF(AND(F4083="Import - Reverse charge (Box 9)",E4083="Saudi Arabia"),"RCM used for a local supplier; ","")&amp;IF(AND(L4083="Yes",NOT(OR(F4083="Standard domestic 15% (Box 7)",F4083="Import - VAT paid at customs (Box 8)",F4083="Import - Reverse charge (Box 9)"))),"VAT claimed on non-taxable category; ",""))</f>
        <v/>
      </c>
    </row>
    <row r="4084">
      <c r="A4084" s="17" t="n"/>
      <c r="B4084" s="14" t="n"/>
      <c r="C4084" s="14" t="n"/>
      <c r="D4084" s="16" t="n"/>
      <c r="E4084" s="14" t="n"/>
      <c r="F4084" s="14" t="n"/>
      <c r="G4084" s="14" t="n"/>
      <c r="H4084" s="19" t="n"/>
      <c r="I4084" s="19" t="n"/>
      <c r="J4084" s="34">
        <f>IF(A4084="","",H4084+I4084)</f>
        <v/>
      </c>
      <c r="K4084" s="14" t="n"/>
      <c r="L4084" s="14" t="n"/>
      <c r="M4084" s="14" t="n"/>
      <c r="N4084" s="14" t="n"/>
      <c r="O4084" s="20">
        <f>IF(A4084="","",SUMPRODUCT((A4084&gt;=Setup!$C$19:$C$30)*(A4084&lt;=Setup!$D$19:$D$30)*Setup!$A$19:$A$30))</f>
        <v/>
      </c>
      <c r="P4084" s="34">
        <f>IF(A4084="","",IF(OR(F4084="Standard domestic 15% (Box 7)",F4084="Import - VAT paid at customs (Box 8)",F4084="Import - Reverse charge (Box 9)"),ROUND(H4084*Setup!$B$9,2),0))</f>
        <v/>
      </c>
      <c r="Q4084" s="34">
        <f>IF(A4084="","",I4084-P4084)</f>
        <v/>
      </c>
      <c r="R4084" s="34">
        <f>IF(A4084="","",IF(L4084="Yes",I4084,0))</f>
        <v/>
      </c>
      <c r="S4084" s="34">
        <f>IF(A4084="","",IF(AND(L4084="Yes",K4084="Yes",NOT(ISNUMBER(SEARCH("blocked",G4084))),OR(F4084="Standard domestic 15% (Box 7)",F4084="Import - VAT paid at customs (Box 8)",F4084="Import - Reverse charge (Box 9)"),OR(F4084&lt;&gt;"Standard domestic 15% (Box 7)",AND(LEN(D4084)=15,LEFT(D4084,1)="3",RIGHT(D4084,1)="3",ISNUMBER(--D4084)))),I4084,0))</f>
        <v/>
      </c>
      <c r="T4084" s="34">
        <f>IF(A4084="","",R4084-S4084)</f>
        <v/>
      </c>
      <c r="U4084" s="23">
        <f>IF(A4084="","",IF(O4084=0,"Outside audit periods; ","")&amp;IF(F4084="","No VAT category; ","")&amp;IF(ABS(Q4084)&gt;Setup!$B$10,"VAT ≠ 15% × net; ","")&amp;IF(AND(F4084="Standard domestic 15% (Box 7)",NOT(AND(LEN(D4084)=15,LEFT(D4084,1)="3",RIGHT(D4084,1)="3",ISNUMBER(--D4084)))),"Invalid/missing supplier VAT no; ","")&amp;IF(AND(L4084="Yes",K4084&lt;&gt;"Yes"),"VAT claimed without valid tax invoice; ","")&amp;IF(AND(L4084="Yes",ISNUMBER(SEARCH("blocked",G4084))),"Blocked input VAT claimed; ","")&amp;IF(AND(F4084="Import - VAT paid at customs (Box 8)",M4084=""),"Customs declaration no missing; ","")&amp;IF(AND(F4084="Import - Reverse charge (Box 9)",E4084="Saudi Arabia"),"RCM used for a local supplier; ","")&amp;IF(AND(L4084="Yes",NOT(OR(F4084="Standard domestic 15% (Box 7)",F4084="Import - VAT paid at customs (Box 8)",F4084="Import - Reverse charge (Box 9)"))),"VAT claimed on non-taxable category; ",""))</f>
        <v/>
      </c>
    </row>
    <row r="4085">
      <c r="A4085" s="17" t="n"/>
      <c r="B4085" s="14" t="n"/>
      <c r="C4085" s="14" t="n"/>
      <c r="D4085" s="16" t="n"/>
      <c r="E4085" s="14" t="n"/>
      <c r="F4085" s="14" t="n"/>
      <c r="G4085" s="14" t="n"/>
      <c r="H4085" s="19" t="n"/>
      <c r="I4085" s="19" t="n"/>
      <c r="J4085" s="34">
        <f>IF(A4085="","",H4085+I4085)</f>
        <v/>
      </c>
      <c r="K4085" s="14" t="n"/>
      <c r="L4085" s="14" t="n"/>
      <c r="M4085" s="14" t="n"/>
      <c r="N4085" s="14" t="n"/>
      <c r="O4085" s="20">
        <f>IF(A4085="","",SUMPRODUCT((A4085&gt;=Setup!$C$19:$C$30)*(A4085&lt;=Setup!$D$19:$D$30)*Setup!$A$19:$A$30))</f>
        <v/>
      </c>
      <c r="P4085" s="34">
        <f>IF(A4085="","",IF(OR(F4085="Standard domestic 15% (Box 7)",F4085="Import - VAT paid at customs (Box 8)",F4085="Import - Reverse charge (Box 9)"),ROUND(H4085*Setup!$B$9,2),0))</f>
        <v/>
      </c>
      <c r="Q4085" s="34">
        <f>IF(A4085="","",I4085-P4085)</f>
        <v/>
      </c>
      <c r="R4085" s="34">
        <f>IF(A4085="","",IF(L4085="Yes",I4085,0))</f>
        <v/>
      </c>
      <c r="S4085" s="34">
        <f>IF(A4085="","",IF(AND(L4085="Yes",K4085="Yes",NOT(ISNUMBER(SEARCH("blocked",G4085))),OR(F4085="Standard domestic 15% (Box 7)",F4085="Import - VAT paid at customs (Box 8)",F4085="Import - Reverse charge (Box 9)"),OR(F4085&lt;&gt;"Standard domestic 15% (Box 7)",AND(LEN(D4085)=15,LEFT(D4085,1)="3",RIGHT(D4085,1)="3",ISNUMBER(--D4085)))),I4085,0))</f>
        <v/>
      </c>
      <c r="T4085" s="34">
        <f>IF(A4085="","",R4085-S4085)</f>
        <v/>
      </c>
      <c r="U4085" s="23">
        <f>IF(A4085="","",IF(O4085=0,"Outside audit periods; ","")&amp;IF(F4085="","No VAT category; ","")&amp;IF(ABS(Q4085)&gt;Setup!$B$10,"VAT ≠ 15% × net; ","")&amp;IF(AND(F4085="Standard domestic 15% (Box 7)",NOT(AND(LEN(D4085)=15,LEFT(D4085,1)="3",RIGHT(D4085,1)="3",ISNUMBER(--D4085)))),"Invalid/missing supplier VAT no; ","")&amp;IF(AND(L4085="Yes",K4085&lt;&gt;"Yes"),"VAT claimed without valid tax invoice; ","")&amp;IF(AND(L4085="Yes",ISNUMBER(SEARCH("blocked",G4085))),"Blocked input VAT claimed; ","")&amp;IF(AND(F4085="Import - VAT paid at customs (Box 8)",M4085=""),"Customs declaration no missing; ","")&amp;IF(AND(F4085="Import - Reverse charge (Box 9)",E4085="Saudi Arabia"),"RCM used for a local supplier; ","")&amp;IF(AND(L4085="Yes",NOT(OR(F4085="Standard domestic 15% (Box 7)",F4085="Import - VAT paid at customs (Box 8)",F4085="Import - Reverse charge (Box 9)"))),"VAT claimed on non-taxable category; ",""))</f>
        <v/>
      </c>
    </row>
    <row r="4086">
      <c r="A4086" s="17" t="n"/>
      <c r="B4086" s="14" t="n"/>
      <c r="C4086" s="14" t="n"/>
      <c r="D4086" s="16" t="n"/>
      <c r="E4086" s="14" t="n"/>
      <c r="F4086" s="14" t="n"/>
      <c r="G4086" s="14" t="n"/>
      <c r="H4086" s="19" t="n"/>
      <c r="I4086" s="19" t="n"/>
      <c r="J4086" s="34">
        <f>IF(A4086="","",H4086+I4086)</f>
        <v/>
      </c>
      <c r="K4086" s="14" t="n"/>
      <c r="L4086" s="14" t="n"/>
      <c r="M4086" s="14" t="n"/>
      <c r="N4086" s="14" t="n"/>
      <c r="O4086" s="20">
        <f>IF(A4086="","",SUMPRODUCT((A4086&gt;=Setup!$C$19:$C$30)*(A4086&lt;=Setup!$D$19:$D$30)*Setup!$A$19:$A$30))</f>
        <v/>
      </c>
      <c r="P4086" s="34">
        <f>IF(A4086="","",IF(OR(F4086="Standard domestic 15% (Box 7)",F4086="Import - VAT paid at customs (Box 8)",F4086="Import - Reverse charge (Box 9)"),ROUND(H4086*Setup!$B$9,2),0))</f>
        <v/>
      </c>
      <c r="Q4086" s="34">
        <f>IF(A4086="","",I4086-P4086)</f>
        <v/>
      </c>
      <c r="R4086" s="34">
        <f>IF(A4086="","",IF(L4086="Yes",I4086,0))</f>
        <v/>
      </c>
      <c r="S4086" s="34">
        <f>IF(A4086="","",IF(AND(L4086="Yes",K4086="Yes",NOT(ISNUMBER(SEARCH("blocked",G4086))),OR(F4086="Standard domestic 15% (Box 7)",F4086="Import - VAT paid at customs (Box 8)",F4086="Import - Reverse charge (Box 9)"),OR(F4086&lt;&gt;"Standard domestic 15% (Box 7)",AND(LEN(D4086)=15,LEFT(D4086,1)="3",RIGHT(D4086,1)="3",ISNUMBER(--D4086)))),I4086,0))</f>
        <v/>
      </c>
      <c r="T4086" s="34">
        <f>IF(A4086="","",R4086-S4086)</f>
        <v/>
      </c>
      <c r="U4086" s="23">
        <f>IF(A4086="","",IF(O4086=0,"Outside audit periods; ","")&amp;IF(F4086="","No VAT category; ","")&amp;IF(ABS(Q4086)&gt;Setup!$B$10,"VAT ≠ 15% × net; ","")&amp;IF(AND(F4086="Standard domestic 15% (Box 7)",NOT(AND(LEN(D4086)=15,LEFT(D4086,1)="3",RIGHT(D4086,1)="3",ISNUMBER(--D4086)))),"Invalid/missing supplier VAT no; ","")&amp;IF(AND(L4086="Yes",K4086&lt;&gt;"Yes"),"VAT claimed without valid tax invoice; ","")&amp;IF(AND(L4086="Yes",ISNUMBER(SEARCH("blocked",G4086))),"Blocked input VAT claimed; ","")&amp;IF(AND(F4086="Import - VAT paid at customs (Box 8)",M4086=""),"Customs declaration no missing; ","")&amp;IF(AND(F4086="Import - Reverse charge (Box 9)",E4086="Saudi Arabia"),"RCM used for a local supplier; ","")&amp;IF(AND(L4086="Yes",NOT(OR(F4086="Standard domestic 15% (Box 7)",F4086="Import - VAT paid at customs (Box 8)",F4086="Import - Reverse charge (Box 9)"))),"VAT claimed on non-taxable category; ",""))</f>
        <v/>
      </c>
    </row>
    <row r="4087">
      <c r="A4087" s="17" t="n"/>
      <c r="B4087" s="14" t="n"/>
      <c r="C4087" s="14" t="n"/>
      <c r="D4087" s="16" t="n"/>
      <c r="E4087" s="14" t="n"/>
      <c r="F4087" s="14" t="n"/>
      <c r="G4087" s="14" t="n"/>
      <c r="H4087" s="19" t="n"/>
      <c r="I4087" s="19" t="n"/>
      <c r="J4087" s="34">
        <f>IF(A4087="","",H4087+I4087)</f>
        <v/>
      </c>
      <c r="K4087" s="14" t="n"/>
      <c r="L4087" s="14" t="n"/>
      <c r="M4087" s="14" t="n"/>
      <c r="N4087" s="14" t="n"/>
      <c r="O4087" s="20">
        <f>IF(A4087="","",SUMPRODUCT((A4087&gt;=Setup!$C$19:$C$30)*(A4087&lt;=Setup!$D$19:$D$30)*Setup!$A$19:$A$30))</f>
        <v/>
      </c>
      <c r="P4087" s="34">
        <f>IF(A4087="","",IF(OR(F4087="Standard domestic 15% (Box 7)",F4087="Import - VAT paid at customs (Box 8)",F4087="Import - Reverse charge (Box 9)"),ROUND(H4087*Setup!$B$9,2),0))</f>
        <v/>
      </c>
      <c r="Q4087" s="34">
        <f>IF(A4087="","",I4087-P4087)</f>
        <v/>
      </c>
      <c r="R4087" s="34">
        <f>IF(A4087="","",IF(L4087="Yes",I4087,0))</f>
        <v/>
      </c>
      <c r="S4087" s="34">
        <f>IF(A4087="","",IF(AND(L4087="Yes",K4087="Yes",NOT(ISNUMBER(SEARCH("blocked",G4087))),OR(F4087="Standard domestic 15% (Box 7)",F4087="Import - VAT paid at customs (Box 8)",F4087="Import - Reverse charge (Box 9)"),OR(F4087&lt;&gt;"Standard domestic 15% (Box 7)",AND(LEN(D4087)=15,LEFT(D4087,1)="3",RIGHT(D4087,1)="3",ISNUMBER(--D4087)))),I4087,0))</f>
        <v/>
      </c>
      <c r="T4087" s="34">
        <f>IF(A4087="","",R4087-S4087)</f>
        <v/>
      </c>
      <c r="U4087" s="23">
        <f>IF(A4087="","",IF(O4087=0,"Outside audit periods; ","")&amp;IF(F4087="","No VAT category; ","")&amp;IF(ABS(Q4087)&gt;Setup!$B$10,"VAT ≠ 15% × net; ","")&amp;IF(AND(F4087="Standard domestic 15% (Box 7)",NOT(AND(LEN(D4087)=15,LEFT(D4087,1)="3",RIGHT(D4087,1)="3",ISNUMBER(--D4087)))),"Invalid/missing supplier VAT no; ","")&amp;IF(AND(L4087="Yes",K4087&lt;&gt;"Yes"),"VAT claimed without valid tax invoice; ","")&amp;IF(AND(L4087="Yes",ISNUMBER(SEARCH("blocked",G4087))),"Blocked input VAT claimed; ","")&amp;IF(AND(F4087="Import - VAT paid at customs (Box 8)",M4087=""),"Customs declaration no missing; ","")&amp;IF(AND(F4087="Import - Reverse charge (Box 9)",E4087="Saudi Arabia"),"RCM used for a local supplier; ","")&amp;IF(AND(L4087="Yes",NOT(OR(F4087="Standard domestic 15% (Box 7)",F4087="Import - VAT paid at customs (Box 8)",F4087="Import - Reverse charge (Box 9)"))),"VAT claimed on non-taxable category; ",""))</f>
        <v/>
      </c>
    </row>
    <row r="4088">
      <c r="A4088" s="17" t="n"/>
      <c r="B4088" s="14" t="n"/>
      <c r="C4088" s="14" t="n"/>
      <c r="D4088" s="16" t="n"/>
      <c r="E4088" s="14" t="n"/>
      <c r="F4088" s="14" t="n"/>
      <c r="G4088" s="14" t="n"/>
      <c r="H4088" s="19" t="n"/>
      <c r="I4088" s="19" t="n"/>
      <c r="J4088" s="34">
        <f>IF(A4088="","",H4088+I4088)</f>
        <v/>
      </c>
      <c r="K4088" s="14" t="n"/>
      <c r="L4088" s="14" t="n"/>
      <c r="M4088" s="14" t="n"/>
      <c r="N4088" s="14" t="n"/>
      <c r="O4088" s="20">
        <f>IF(A4088="","",SUMPRODUCT((A4088&gt;=Setup!$C$19:$C$30)*(A4088&lt;=Setup!$D$19:$D$30)*Setup!$A$19:$A$30))</f>
        <v/>
      </c>
      <c r="P4088" s="34">
        <f>IF(A4088="","",IF(OR(F4088="Standard domestic 15% (Box 7)",F4088="Import - VAT paid at customs (Box 8)",F4088="Import - Reverse charge (Box 9)"),ROUND(H4088*Setup!$B$9,2),0))</f>
        <v/>
      </c>
      <c r="Q4088" s="34">
        <f>IF(A4088="","",I4088-P4088)</f>
        <v/>
      </c>
      <c r="R4088" s="34">
        <f>IF(A4088="","",IF(L4088="Yes",I4088,0))</f>
        <v/>
      </c>
      <c r="S4088" s="34">
        <f>IF(A4088="","",IF(AND(L4088="Yes",K4088="Yes",NOT(ISNUMBER(SEARCH("blocked",G4088))),OR(F4088="Standard domestic 15% (Box 7)",F4088="Import - VAT paid at customs (Box 8)",F4088="Import - Reverse charge (Box 9)"),OR(F4088&lt;&gt;"Standard domestic 15% (Box 7)",AND(LEN(D4088)=15,LEFT(D4088,1)="3",RIGHT(D4088,1)="3",ISNUMBER(--D4088)))),I4088,0))</f>
        <v/>
      </c>
      <c r="T4088" s="34">
        <f>IF(A4088="","",R4088-S4088)</f>
        <v/>
      </c>
      <c r="U4088" s="23">
        <f>IF(A4088="","",IF(O4088=0,"Outside audit periods; ","")&amp;IF(F4088="","No VAT category; ","")&amp;IF(ABS(Q4088)&gt;Setup!$B$10,"VAT ≠ 15% × net; ","")&amp;IF(AND(F4088="Standard domestic 15% (Box 7)",NOT(AND(LEN(D4088)=15,LEFT(D4088,1)="3",RIGHT(D4088,1)="3",ISNUMBER(--D4088)))),"Invalid/missing supplier VAT no; ","")&amp;IF(AND(L4088="Yes",K4088&lt;&gt;"Yes"),"VAT claimed without valid tax invoice; ","")&amp;IF(AND(L4088="Yes",ISNUMBER(SEARCH("blocked",G4088))),"Blocked input VAT claimed; ","")&amp;IF(AND(F4088="Import - VAT paid at customs (Box 8)",M4088=""),"Customs declaration no missing; ","")&amp;IF(AND(F4088="Import - Reverse charge (Box 9)",E4088="Saudi Arabia"),"RCM used for a local supplier; ","")&amp;IF(AND(L4088="Yes",NOT(OR(F4088="Standard domestic 15% (Box 7)",F4088="Import - VAT paid at customs (Box 8)",F4088="Import - Reverse charge (Box 9)"))),"VAT claimed on non-taxable category; ",""))</f>
        <v/>
      </c>
    </row>
    <row r="4089">
      <c r="A4089" s="17" t="n"/>
      <c r="B4089" s="14" t="n"/>
      <c r="C4089" s="14" t="n"/>
      <c r="D4089" s="16" t="n"/>
      <c r="E4089" s="14" t="n"/>
      <c r="F4089" s="14" t="n"/>
      <c r="G4089" s="14" t="n"/>
      <c r="H4089" s="19" t="n"/>
      <c r="I4089" s="19" t="n"/>
      <c r="J4089" s="34">
        <f>IF(A4089="","",H4089+I4089)</f>
        <v/>
      </c>
      <c r="K4089" s="14" t="n"/>
      <c r="L4089" s="14" t="n"/>
      <c r="M4089" s="14" t="n"/>
      <c r="N4089" s="14" t="n"/>
      <c r="O4089" s="20">
        <f>IF(A4089="","",SUMPRODUCT((A4089&gt;=Setup!$C$19:$C$30)*(A4089&lt;=Setup!$D$19:$D$30)*Setup!$A$19:$A$30))</f>
        <v/>
      </c>
      <c r="P4089" s="34">
        <f>IF(A4089="","",IF(OR(F4089="Standard domestic 15% (Box 7)",F4089="Import - VAT paid at customs (Box 8)",F4089="Import - Reverse charge (Box 9)"),ROUND(H4089*Setup!$B$9,2),0))</f>
        <v/>
      </c>
      <c r="Q4089" s="34">
        <f>IF(A4089="","",I4089-P4089)</f>
        <v/>
      </c>
      <c r="R4089" s="34">
        <f>IF(A4089="","",IF(L4089="Yes",I4089,0))</f>
        <v/>
      </c>
      <c r="S4089" s="34">
        <f>IF(A4089="","",IF(AND(L4089="Yes",K4089="Yes",NOT(ISNUMBER(SEARCH("blocked",G4089))),OR(F4089="Standard domestic 15% (Box 7)",F4089="Import - VAT paid at customs (Box 8)",F4089="Import - Reverse charge (Box 9)"),OR(F4089&lt;&gt;"Standard domestic 15% (Box 7)",AND(LEN(D4089)=15,LEFT(D4089,1)="3",RIGHT(D4089,1)="3",ISNUMBER(--D4089)))),I4089,0))</f>
        <v/>
      </c>
      <c r="T4089" s="34">
        <f>IF(A4089="","",R4089-S4089)</f>
        <v/>
      </c>
      <c r="U4089" s="23">
        <f>IF(A4089="","",IF(O4089=0,"Outside audit periods; ","")&amp;IF(F4089="","No VAT category; ","")&amp;IF(ABS(Q4089)&gt;Setup!$B$10,"VAT ≠ 15% × net; ","")&amp;IF(AND(F4089="Standard domestic 15% (Box 7)",NOT(AND(LEN(D4089)=15,LEFT(D4089,1)="3",RIGHT(D4089,1)="3",ISNUMBER(--D4089)))),"Invalid/missing supplier VAT no; ","")&amp;IF(AND(L4089="Yes",K4089&lt;&gt;"Yes"),"VAT claimed without valid tax invoice; ","")&amp;IF(AND(L4089="Yes",ISNUMBER(SEARCH("blocked",G4089))),"Blocked input VAT claimed; ","")&amp;IF(AND(F4089="Import - VAT paid at customs (Box 8)",M4089=""),"Customs declaration no missing; ","")&amp;IF(AND(F4089="Import - Reverse charge (Box 9)",E4089="Saudi Arabia"),"RCM used for a local supplier; ","")&amp;IF(AND(L4089="Yes",NOT(OR(F4089="Standard domestic 15% (Box 7)",F4089="Import - VAT paid at customs (Box 8)",F4089="Import - Reverse charge (Box 9)"))),"VAT claimed on non-taxable category; ",""))</f>
        <v/>
      </c>
    </row>
    <row r="4090">
      <c r="A4090" s="17" t="n"/>
      <c r="B4090" s="14" t="n"/>
      <c r="C4090" s="14" t="n"/>
      <c r="D4090" s="16" t="n"/>
      <c r="E4090" s="14" t="n"/>
      <c r="F4090" s="14" t="n"/>
      <c r="G4090" s="14" t="n"/>
      <c r="H4090" s="19" t="n"/>
      <c r="I4090" s="19" t="n"/>
      <c r="J4090" s="34">
        <f>IF(A4090="","",H4090+I4090)</f>
        <v/>
      </c>
      <c r="K4090" s="14" t="n"/>
      <c r="L4090" s="14" t="n"/>
      <c r="M4090" s="14" t="n"/>
      <c r="N4090" s="14" t="n"/>
      <c r="O4090" s="20">
        <f>IF(A4090="","",SUMPRODUCT((A4090&gt;=Setup!$C$19:$C$30)*(A4090&lt;=Setup!$D$19:$D$30)*Setup!$A$19:$A$30))</f>
        <v/>
      </c>
      <c r="P4090" s="34">
        <f>IF(A4090="","",IF(OR(F4090="Standard domestic 15% (Box 7)",F4090="Import - VAT paid at customs (Box 8)",F4090="Import - Reverse charge (Box 9)"),ROUND(H4090*Setup!$B$9,2),0))</f>
        <v/>
      </c>
      <c r="Q4090" s="34">
        <f>IF(A4090="","",I4090-P4090)</f>
        <v/>
      </c>
      <c r="R4090" s="34">
        <f>IF(A4090="","",IF(L4090="Yes",I4090,0))</f>
        <v/>
      </c>
      <c r="S4090" s="34">
        <f>IF(A4090="","",IF(AND(L4090="Yes",K4090="Yes",NOT(ISNUMBER(SEARCH("blocked",G4090))),OR(F4090="Standard domestic 15% (Box 7)",F4090="Import - VAT paid at customs (Box 8)",F4090="Import - Reverse charge (Box 9)"),OR(F4090&lt;&gt;"Standard domestic 15% (Box 7)",AND(LEN(D4090)=15,LEFT(D4090,1)="3",RIGHT(D4090,1)="3",ISNUMBER(--D4090)))),I4090,0))</f>
        <v/>
      </c>
      <c r="T4090" s="34">
        <f>IF(A4090="","",R4090-S4090)</f>
        <v/>
      </c>
      <c r="U4090" s="23">
        <f>IF(A4090="","",IF(O4090=0,"Outside audit periods; ","")&amp;IF(F4090="","No VAT category; ","")&amp;IF(ABS(Q4090)&gt;Setup!$B$10,"VAT ≠ 15% × net; ","")&amp;IF(AND(F4090="Standard domestic 15% (Box 7)",NOT(AND(LEN(D4090)=15,LEFT(D4090,1)="3",RIGHT(D4090,1)="3",ISNUMBER(--D4090)))),"Invalid/missing supplier VAT no; ","")&amp;IF(AND(L4090="Yes",K4090&lt;&gt;"Yes"),"VAT claimed without valid tax invoice; ","")&amp;IF(AND(L4090="Yes",ISNUMBER(SEARCH("blocked",G4090))),"Blocked input VAT claimed; ","")&amp;IF(AND(F4090="Import - VAT paid at customs (Box 8)",M4090=""),"Customs declaration no missing; ","")&amp;IF(AND(F4090="Import - Reverse charge (Box 9)",E4090="Saudi Arabia"),"RCM used for a local supplier; ","")&amp;IF(AND(L4090="Yes",NOT(OR(F4090="Standard domestic 15% (Box 7)",F4090="Import - VAT paid at customs (Box 8)",F4090="Import - Reverse charge (Box 9)"))),"VAT claimed on non-taxable category; ",""))</f>
        <v/>
      </c>
    </row>
    <row r="4091">
      <c r="A4091" s="17" t="n"/>
      <c r="B4091" s="14" t="n"/>
      <c r="C4091" s="14" t="n"/>
      <c r="D4091" s="16" t="n"/>
      <c r="E4091" s="14" t="n"/>
      <c r="F4091" s="14" t="n"/>
      <c r="G4091" s="14" t="n"/>
      <c r="H4091" s="19" t="n"/>
      <c r="I4091" s="19" t="n"/>
      <c r="J4091" s="34">
        <f>IF(A4091="","",H4091+I4091)</f>
        <v/>
      </c>
      <c r="K4091" s="14" t="n"/>
      <c r="L4091" s="14" t="n"/>
      <c r="M4091" s="14" t="n"/>
      <c r="N4091" s="14" t="n"/>
      <c r="O4091" s="20">
        <f>IF(A4091="","",SUMPRODUCT((A4091&gt;=Setup!$C$19:$C$30)*(A4091&lt;=Setup!$D$19:$D$30)*Setup!$A$19:$A$30))</f>
        <v/>
      </c>
      <c r="P4091" s="34">
        <f>IF(A4091="","",IF(OR(F4091="Standard domestic 15% (Box 7)",F4091="Import - VAT paid at customs (Box 8)",F4091="Import - Reverse charge (Box 9)"),ROUND(H4091*Setup!$B$9,2),0))</f>
        <v/>
      </c>
      <c r="Q4091" s="34">
        <f>IF(A4091="","",I4091-P4091)</f>
        <v/>
      </c>
      <c r="R4091" s="34">
        <f>IF(A4091="","",IF(L4091="Yes",I4091,0))</f>
        <v/>
      </c>
      <c r="S4091" s="34">
        <f>IF(A4091="","",IF(AND(L4091="Yes",K4091="Yes",NOT(ISNUMBER(SEARCH("blocked",G4091))),OR(F4091="Standard domestic 15% (Box 7)",F4091="Import - VAT paid at customs (Box 8)",F4091="Import - Reverse charge (Box 9)"),OR(F4091&lt;&gt;"Standard domestic 15% (Box 7)",AND(LEN(D4091)=15,LEFT(D4091,1)="3",RIGHT(D4091,1)="3",ISNUMBER(--D4091)))),I4091,0))</f>
        <v/>
      </c>
      <c r="T4091" s="34">
        <f>IF(A4091="","",R4091-S4091)</f>
        <v/>
      </c>
      <c r="U4091" s="23">
        <f>IF(A4091="","",IF(O4091=0,"Outside audit periods; ","")&amp;IF(F4091="","No VAT category; ","")&amp;IF(ABS(Q4091)&gt;Setup!$B$10,"VAT ≠ 15% × net; ","")&amp;IF(AND(F4091="Standard domestic 15% (Box 7)",NOT(AND(LEN(D4091)=15,LEFT(D4091,1)="3",RIGHT(D4091,1)="3",ISNUMBER(--D4091)))),"Invalid/missing supplier VAT no; ","")&amp;IF(AND(L4091="Yes",K4091&lt;&gt;"Yes"),"VAT claimed without valid tax invoice; ","")&amp;IF(AND(L4091="Yes",ISNUMBER(SEARCH("blocked",G4091))),"Blocked input VAT claimed; ","")&amp;IF(AND(F4091="Import - VAT paid at customs (Box 8)",M4091=""),"Customs declaration no missing; ","")&amp;IF(AND(F4091="Import - Reverse charge (Box 9)",E4091="Saudi Arabia"),"RCM used for a local supplier; ","")&amp;IF(AND(L4091="Yes",NOT(OR(F4091="Standard domestic 15% (Box 7)",F4091="Import - VAT paid at customs (Box 8)",F4091="Import - Reverse charge (Box 9)"))),"VAT claimed on non-taxable category; ",""))</f>
        <v/>
      </c>
    </row>
    <row r="4092">
      <c r="A4092" s="17" t="n"/>
      <c r="B4092" s="14" t="n"/>
      <c r="C4092" s="14" t="n"/>
      <c r="D4092" s="16" t="n"/>
      <c r="E4092" s="14" t="n"/>
      <c r="F4092" s="14" t="n"/>
      <c r="G4092" s="14" t="n"/>
      <c r="H4092" s="19" t="n"/>
      <c r="I4092" s="19" t="n"/>
      <c r="J4092" s="34">
        <f>IF(A4092="","",H4092+I4092)</f>
        <v/>
      </c>
      <c r="K4092" s="14" t="n"/>
      <c r="L4092" s="14" t="n"/>
      <c r="M4092" s="14" t="n"/>
      <c r="N4092" s="14" t="n"/>
      <c r="O4092" s="20">
        <f>IF(A4092="","",SUMPRODUCT((A4092&gt;=Setup!$C$19:$C$30)*(A4092&lt;=Setup!$D$19:$D$30)*Setup!$A$19:$A$30))</f>
        <v/>
      </c>
      <c r="P4092" s="34">
        <f>IF(A4092="","",IF(OR(F4092="Standard domestic 15% (Box 7)",F4092="Import - VAT paid at customs (Box 8)",F4092="Import - Reverse charge (Box 9)"),ROUND(H4092*Setup!$B$9,2),0))</f>
        <v/>
      </c>
      <c r="Q4092" s="34">
        <f>IF(A4092="","",I4092-P4092)</f>
        <v/>
      </c>
      <c r="R4092" s="34">
        <f>IF(A4092="","",IF(L4092="Yes",I4092,0))</f>
        <v/>
      </c>
      <c r="S4092" s="34">
        <f>IF(A4092="","",IF(AND(L4092="Yes",K4092="Yes",NOT(ISNUMBER(SEARCH("blocked",G4092))),OR(F4092="Standard domestic 15% (Box 7)",F4092="Import - VAT paid at customs (Box 8)",F4092="Import - Reverse charge (Box 9)"),OR(F4092&lt;&gt;"Standard domestic 15% (Box 7)",AND(LEN(D4092)=15,LEFT(D4092,1)="3",RIGHT(D4092,1)="3",ISNUMBER(--D4092)))),I4092,0))</f>
        <v/>
      </c>
      <c r="T4092" s="34">
        <f>IF(A4092="","",R4092-S4092)</f>
        <v/>
      </c>
      <c r="U4092" s="23">
        <f>IF(A4092="","",IF(O4092=0,"Outside audit periods; ","")&amp;IF(F4092="","No VAT category; ","")&amp;IF(ABS(Q4092)&gt;Setup!$B$10,"VAT ≠ 15% × net; ","")&amp;IF(AND(F4092="Standard domestic 15% (Box 7)",NOT(AND(LEN(D4092)=15,LEFT(D4092,1)="3",RIGHT(D4092,1)="3",ISNUMBER(--D4092)))),"Invalid/missing supplier VAT no; ","")&amp;IF(AND(L4092="Yes",K4092&lt;&gt;"Yes"),"VAT claimed without valid tax invoice; ","")&amp;IF(AND(L4092="Yes",ISNUMBER(SEARCH("blocked",G4092))),"Blocked input VAT claimed; ","")&amp;IF(AND(F4092="Import - VAT paid at customs (Box 8)",M4092=""),"Customs declaration no missing; ","")&amp;IF(AND(F4092="Import - Reverse charge (Box 9)",E4092="Saudi Arabia"),"RCM used for a local supplier; ","")&amp;IF(AND(L4092="Yes",NOT(OR(F4092="Standard domestic 15% (Box 7)",F4092="Import - VAT paid at customs (Box 8)",F4092="Import - Reverse charge (Box 9)"))),"VAT claimed on non-taxable category; ",""))</f>
        <v/>
      </c>
    </row>
    <row r="4093">
      <c r="A4093" s="17" t="n"/>
      <c r="B4093" s="14" t="n"/>
      <c r="C4093" s="14" t="n"/>
      <c r="D4093" s="16" t="n"/>
      <c r="E4093" s="14" t="n"/>
      <c r="F4093" s="14" t="n"/>
      <c r="G4093" s="14" t="n"/>
      <c r="H4093" s="19" t="n"/>
      <c r="I4093" s="19" t="n"/>
      <c r="J4093" s="34">
        <f>IF(A4093="","",H4093+I4093)</f>
        <v/>
      </c>
      <c r="K4093" s="14" t="n"/>
      <c r="L4093" s="14" t="n"/>
      <c r="M4093" s="14" t="n"/>
      <c r="N4093" s="14" t="n"/>
      <c r="O4093" s="20">
        <f>IF(A4093="","",SUMPRODUCT((A4093&gt;=Setup!$C$19:$C$30)*(A4093&lt;=Setup!$D$19:$D$30)*Setup!$A$19:$A$30))</f>
        <v/>
      </c>
      <c r="P4093" s="34">
        <f>IF(A4093="","",IF(OR(F4093="Standard domestic 15% (Box 7)",F4093="Import - VAT paid at customs (Box 8)",F4093="Import - Reverse charge (Box 9)"),ROUND(H4093*Setup!$B$9,2),0))</f>
        <v/>
      </c>
      <c r="Q4093" s="34">
        <f>IF(A4093="","",I4093-P4093)</f>
        <v/>
      </c>
      <c r="R4093" s="34">
        <f>IF(A4093="","",IF(L4093="Yes",I4093,0))</f>
        <v/>
      </c>
      <c r="S4093" s="34">
        <f>IF(A4093="","",IF(AND(L4093="Yes",K4093="Yes",NOT(ISNUMBER(SEARCH("blocked",G4093))),OR(F4093="Standard domestic 15% (Box 7)",F4093="Import - VAT paid at customs (Box 8)",F4093="Import - Reverse charge (Box 9)"),OR(F4093&lt;&gt;"Standard domestic 15% (Box 7)",AND(LEN(D4093)=15,LEFT(D4093,1)="3",RIGHT(D4093,1)="3",ISNUMBER(--D4093)))),I4093,0))</f>
        <v/>
      </c>
      <c r="T4093" s="34">
        <f>IF(A4093="","",R4093-S4093)</f>
        <v/>
      </c>
      <c r="U4093" s="23">
        <f>IF(A4093="","",IF(O4093=0,"Outside audit periods; ","")&amp;IF(F4093="","No VAT category; ","")&amp;IF(ABS(Q4093)&gt;Setup!$B$10,"VAT ≠ 15% × net; ","")&amp;IF(AND(F4093="Standard domestic 15% (Box 7)",NOT(AND(LEN(D4093)=15,LEFT(D4093,1)="3",RIGHT(D4093,1)="3",ISNUMBER(--D4093)))),"Invalid/missing supplier VAT no; ","")&amp;IF(AND(L4093="Yes",K4093&lt;&gt;"Yes"),"VAT claimed without valid tax invoice; ","")&amp;IF(AND(L4093="Yes",ISNUMBER(SEARCH("blocked",G4093))),"Blocked input VAT claimed; ","")&amp;IF(AND(F4093="Import - VAT paid at customs (Box 8)",M4093=""),"Customs declaration no missing; ","")&amp;IF(AND(F4093="Import - Reverse charge (Box 9)",E4093="Saudi Arabia"),"RCM used for a local supplier; ","")&amp;IF(AND(L4093="Yes",NOT(OR(F4093="Standard domestic 15% (Box 7)",F4093="Import - VAT paid at customs (Box 8)",F4093="Import - Reverse charge (Box 9)"))),"VAT claimed on non-taxable category; ",""))</f>
        <v/>
      </c>
    </row>
    <row r="4094">
      <c r="A4094" s="17" t="n"/>
      <c r="B4094" s="14" t="n"/>
      <c r="C4094" s="14" t="n"/>
      <c r="D4094" s="16" t="n"/>
      <c r="E4094" s="14" t="n"/>
      <c r="F4094" s="14" t="n"/>
      <c r="G4094" s="14" t="n"/>
      <c r="H4094" s="19" t="n"/>
      <c r="I4094" s="19" t="n"/>
      <c r="J4094" s="34">
        <f>IF(A4094="","",H4094+I4094)</f>
        <v/>
      </c>
      <c r="K4094" s="14" t="n"/>
      <c r="L4094" s="14" t="n"/>
      <c r="M4094" s="14" t="n"/>
      <c r="N4094" s="14" t="n"/>
      <c r="O4094" s="20">
        <f>IF(A4094="","",SUMPRODUCT((A4094&gt;=Setup!$C$19:$C$30)*(A4094&lt;=Setup!$D$19:$D$30)*Setup!$A$19:$A$30))</f>
        <v/>
      </c>
      <c r="P4094" s="34">
        <f>IF(A4094="","",IF(OR(F4094="Standard domestic 15% (Box 7)",F4094="Import - VAT paid at customs (Box 8)",F4094="Import - Reverse charge (Box 9)"),ROUND(H4094*Setup!$B$9,2),0))</f>
        <v/>
      </c>
      <c r="Q4094" s="34">
        <f>IF(A4094="","",I4094-P4094)</f>
        <v/>
      </c>
      <c r="R4094" s="34">
        <f>IF(A4094="","",IF(L4094="Yes",I4094,0))</f>
        <v/>
      </c>
      <c r="S4094" s="34">
        <f>IF(A4094="","",IF(AND(L4094="Yes",K4094="Yes",NOT(ISNUMBER(SEARCH("blocked",G4094))),OR(F4094="Standard domestic 15% (Box 7)",F4094="Import - VAT paid at customs (Box 8)",F4094="Import - Reverse charge (Box 9)"),OR(F4094&lt;&gt;"Standard domestic 15% (Box 7)",AND(LEN(D4094)=15,LEFT(D4094,1)="3",RIGHT(D4094,1)="3",ISNUMBER(--D4094)))),I4094,0))</f>
        <v/>
      </c>
      <c r="T4094" s="34">
        <f>IF(A4094="","",R4094-S4094)</f>
        <v/>
      </c>
      <c r="U4094" s="23">
        <f>IF(A4094="","",IF(O4094=0,"Outside audit periods; ","")&amp;IF(F4094="","No VAT category; ","")&amp;IF(ABS(Q4094)&gt;Setup!$B$10,"VAT ≠ 15% × net; ","")&amp;IF(AND(F4094="Standard domestic 15% (Box 7)",NOT(AND(LEN(D4094)=15,LEFT(D4094,1)="3",RIGHT(D4094,1)="3",ISNUMBER(--D4094)))),"Invalid/missing supplier VAT no; ","")&amp;IF(AND(L4094="Yes",K4094&lt;&gt;"Yes"),"VAT claimed without valid tax invoice; ","")&amp;IF(AND(L4094="Yes",ISNUMBER(SEARCH("blocked",G4094))),"Blocked input VAT claimed; ","")&amp;IF(AND(F4094="Import - VAT paid at customs (Box 8)",M4094=""),"Customs declaration no missing; ","")&amp;IF(AND(F4094="Import - Reverse charge (Box 9)",E4094="Saudi Arabia"),"RCM used for a local supplier; ","")&amp;IF(AND(L4094="Yes",NOT(OR(F4094="Standard domestic 15% (Box 7)",F4094="Import - VAT paid at customs (Box 8)",F4094="Import - Reverse charge (Box 9)"))),"VAT claimed on non-taxable category; ",""))</f>
        <v/>
      </c>
    </row>
    <row r="4095">
      <c r="A4095" s="17" t="n"/>
      <c r="B4095" s="14" t="n"/>
      <c r="C4095" s="14" t="n"/>
      <c r="D4095" s="16" t="n"/>
      <c r="E4095" s="14" t="n"/>
      <c r="F4095" s="14" t="n"/>
      <c r="G4095" s="14" t="n"/>
      <c r="H4095" s="19" t="n"/>
      <c r="I4095" s="19" t="n"/>
      <c r="J4095" s="34">
        <f>IF(A4095="","",H4095+I4095)</f>
        <v/>
      </c>
      <c r="K4095" s="14" t="n"/>
      <c r="L4095" s="14" t="n"/>
      <c r="M4095" s="14" t="n"/>
      <c r="N4095" s="14" t="n"/>
      <c r="O4095" s="20">
        <f>IF(A4095="","",SUMPRODUCT((A4095&gt;=Setup!$C$19:$C$30)*(A4095&lt;=Setup!$D$19:$D$30)*Setup!$A$19:$A$30))</f>
        <v/>
      </c>
      <c r="P4095" s="34">
        <f>IF(A4095="","",IF(OR(F4095="Standard domestic 15% (Box 7)",F4095="Import - VAT paid at customs (Box 8)",F4095="Import - Reverse charge (Box 9)"),ROUND(H4095*Setup!$B$9,2),0))</f>
        <v/>
      </c>
      <c r="Q4095" s="34">
        <f>IF(A4095="","",I4095-P4095)</f>
        <v/>
      </c>
      <c r="R4095" s="34">
        <f>IF(A4095="","",IF(L4095="Yes",I4095,0))</f>
        <v/>
      </c>
      <c r="S4095" s="34">
        <f>IF(A4095="","",IF(AND(L4095="Yes",K4095="Yes",NOT(ISNUMBER(SEARCH("blocked",G4095))),OR(F4095="Standard domestic 15% (Box 7)",F4095="Import - VAT paid at customs (Box 8)",F4095="Import - Reverse charge (Box 9)"),OR(F4095&lt;&gt;"Standard domestic 15% (Box 7)",AND(LEN(D4095)=15,LEFT(D4095,1)="3",RIGHT(D4095,1)="3",ISNUMBER(--D4095)))),I4095,0))</f>
        <v/>
      </c>
      <c r="T4095" s="34">
        <f>IF(A4095="","",R4095-S4095)</f>
        <v/>
      </c>
      <c r="U4095" s="23">
        <f>IF(A4095="","",IF(O4095=0,"Outside audit periods; ","")&amp;IF(F4095="","No VAT category; ","")&amp;IF(ABS(Q4095)&gt;Setup!$B$10,"VAT ≠ 15% × net; ","")&amp;IF(AND(F4095="Standard domestic 15% (Box 7)",NOT(AND(LEN(D4095)=15,LEFT(D4095,1)="3",RIGHT(D4095,1)="3",ISNUMBER(--D4095)))),"Invalid/missing supplier VAT no; ","")&amp;IF(AND(L4095="Yes",K4095&lt;&gt;"Yes"),"VAT claimed without valid tax invoice; ","")&amp;IF(AND(L4095="Yes",ISNUMBER(SEARCH("blocked",G4095))),"Blocked input VAT claimed; ","")&amp;IF(AND(F4095="Import - VAT paid at customs (Box 8)",M4095=""),"Customs declaration no missing; ","")&amp;IF(AND(F4095="Import - Reverse charge (Box 9)",E4095="Saudi Arabia"),"RCM used for a local supplier; ","")&amp;IF(AND(L4095="Yes",NOT(OR(F4095="Standard domestic 15% (Box 7)",F4095="Import - VAT paid at customs (Box 8)",F4095="Import - Reverse charge (Box 9)"))),"VAT claimed on non-taxable category; ",""))</f>
        <v/>
      </c>
    </row>
    <row r="4096">
      <c r="A4096" s="17" t="n"/>
      <c r="B4096" s="14" t="n"/>
      <c r="C4096" s="14" t="n"/>
      <c r="D4096" s="16" t="n"/>
      <c r="E4096" s="14" t="n"/>
      <c r="F4096" s="14" t="n"/>
      <c r="G4096" s="14" t="n"/>
      <c r="H4096" s="19" t="n"/>
      <c r="I4096" s="19" t="n"/>
      <c r="J4096" s="34">
        <f>IF(A4096="","",H4096+I4096)</f>
        <v/>
      </c>
      <c r="K4096" s="14" t="n"/>
      <c r="L4096" s="14" t="n"/>
      <c r="M4096" s="14" t="n"/>
      <c r="N4096" s="14" t="n"/>
      <c r="O4096" s="20">
        <f>IF(A4096="","",SUMPRODUCT((A4096&gt;=Setup!$C$19:$C$30)*(A4096&lt;=Setup!$D$19:$D$30)*Setup!$A$19:$A$30))</f>
        <v/>
      </c>
      <c r="P4096" s="34">
        <f>IF(A4096="","",IF(OR(F4096="Standard domestic 15% (Box 7)",F4096="Import - VAT paid at customs (Box 8)",F4096="Import - Reverse charge (Box 9)"),ROUND(H4096*Setup!$B$9,2),0))</f>
        <v/>
      </c>
      <c r="Q4096" s="34">
        <f>IF(A4096="","",I4096-P4096)</f>
        <v/>
      </c>
      <c r="R4096" s="34">
        <f>IF(A4096="","",IF(L4096="Yes",I4096,0))</f>
        <v/>
      </c>
      <c r="S4096" s="34">
        <f>IF(A4096="","",IF(AND(L4096="Yes",K4096="Yes",NOT(ISNUMBER(SEARCH("blocked",G4096))),OR(F4096="Standard domestic 15% (Box 7)",F4096="Import - VAT paid at customs (Box 8)",F4096="Import - Reverse charge (Box 9)"),OR(F4096&lt;&gt;"Standard domestic 15% (Box 7)",AND(LEN(D4096)=15,LEFT(D4096,1)="3",RIGHT(D4096,1)="3",ISNUMBER(--D4096)))),I4096,0))</f>
        <v/>
      </c>
      <c r="T4096" s="34">
        <f>IF(A4096="","",R4096-S4096)</f>
        <v/>
      </c>
      <c r="U4096" s="23">
        <f>IF(A4096="","",IF(O4096=0,"Outside audit periods; ","")&amp;IF(F4096="","No VAT category; ","")&amp;IF(ABS(Q4096)&gt;Setup!$B$10,"VAT ≠ 15% × net; ","")&amp;IF(AND(F4096="Standard domestic 15% (Box 7)",NOT(AND(LEN(D4096)=15,LEFT(D4096,1)="3",RIGHT(D4096,1)="3",ISNUMBER(--D4096)))),"Invalid/missing supplier VAT no; ","")&amp;IF(AND(L4096="Yes",K4096&lt;&gt;"Yes"),"VAT claimed without valid tax invoice; ","")&amp;IF(AND(L4096="Yes",ISNUMBER(SEARCH("blocked",G4096))),"Blocked input VAT claimed; ","")&amp;IF(AND(F4096="Import - VAT paid at customs (Box 8)",M4096=""),"Customs declaration no missing; ","")&amp;IF(AND(F4096="Import - Reverse charge (Box 9)",E4096="Saudi Arabia"),"RCM used for a local supplier; ","")&amp;IF(AND(L4096="Yes",NOT(OR(F4096="Standard domestic 15% (Box 7)",F4096="Import - VAT paid at customs (Box 8)",F4096="Import - Reverse charge (Box 9)"))),"VAT claimed on non-taxable category; ",""))</f>
        <v/>
      </c>
    </row>
    <row r="4097">
      <c r="A4097" s="17" t="n"/>
      <c r="B4097" s="14" t="n"/>
      <c r="C4097" s="14" t="n"/>
      <c r="D4097" s="16" t="n"/>
      <c r="E4097" s="14" t="n"/>
      <c r="F4097" s="14" t="n"/>
      <c r="G4097" s="14" t="n"/>
      <c r="H4097" s="19" t="n"/>
      <c r="I4097" s="19" t="n"/>
      <c r="J4097" s="34">
        <f>IF(A4097="","",H4097+I4097)</f>
        <v/>
      </c>
      <c r="K4097" s="14" t="n"/>
      <c r="L4097" s="14" t="n"/>
      <c r="M4097" s="14" t="n"/>
      <c r="N4097" s="14" t="n"/>
      <c r="O4097" s="20">
        <f>IF(A4097="","",SUMPRODUCT((A4097&gt;=Setup!$C$19:$C$30)*(A4097&lt;=Setup!$D$19:$D$30)*Setup!$A$19:$A$30))</f>
        <v/>
      </c>
      <c r="P4097" s="34">
        <f>IF(A4097="","",IF(OR(F4097="Standard domestic 15% (Box 7)",F4097="Import - VAT paid at customs (Box 8)",F4097="Import - Reverse charge (Box 9)"),ROUND(H4097*Setup!$B$9,2),0))</f>
        <v/>
      </c>
      <c r="Q4097" s="34">
        <f>IF(A4097="","",I4097-P4097)</f>
        <v/>
      </c>
      <c r="R4097" s="34">
        <f>IF(A4097="","",IF(L4097="Yes",I4097,0))</f>
        <v/>
      </c>
      <c r="S4097" s="34">
        <f>IF(A4097="","",IF(AND(L4097="Yes",K4097="Yes",NOT(ISNUMBER(SEARCH("blocked",G4097))),OR(F4097="Standard domestic 15% (Box 7)",F4097="Import - VAT paid at customs (Box 8)",F4097="Import - Reverse charge (Box 9)"),OR(F4097&lt;&gt;"Standard domestic 15% (Box 7)",AND(LEN(D4097)=15,LEFT(D4097,1)="3",RIGHT(D4097,1)="3",ISNUMBER(--D4097)))),I4097,0))</f>
        <v/>
      </c>
      <c r="T4097" s="34">
        <f>IF(A4097="","",R4097-S4097)</f>
        <v/>
      </c>
      <c r="U4097" s="23">
        <f>IF(A4097="","",IF(O4097=0,"Outside audit periods; ","")&amp;IF(F4097="","No VAT category; ","")&amp;IF(ABS(Q4097)&gt;Setup!$B$10,"VAT ≠ 15% × net; ","")&amp;IF(AND(F4097="Standard domestic 15% (Box 7)",NOT(AND(LEN(D4097)=15,LEFT(D4097,1)="3",RIGHT(D4097,1)="3",ISNUMBER(--D4097)))),"Invalid/missing supplier VAT no; ","")&amp;IF(AND(L4097="Yes",K4097&lt;&gt;"Yes"),"VAT claimed without valid tax invoice; ","")&amp;IF(AND(L4097="Yes",ISNUMBER(SEARCH("blocked",G4097))),"Blocked input VAT claimed; ","")&amp;IF(AND(F4097="Import - VAT paid at customs (Box 8)",M4097=""),"Customs declaration no missing; ","")&amp;IF(AND(F4097="Import - Reverse charge (Box 9)",E4097="Saudi Arabia"),"RCM used for a local supplier; ","")&amp;IF(AND(L4097="Yes",NOT(OR(F4097="Standard domestic 15% (Box 7)",F4097="Import - VAT paid at customs (Box 8)",F4097="Import - Reverse charge (Box 9)"))),"VAT claimed on non-taxable category; ",""))</f>
        <v/>
      </c>
    </row>
    <row r="4098">
      <c r="A4098" s="17" t="n"/>
      <c r="B4098" s="14" t="n"/>
      <c r="C4098" s="14" t="n"/>
      <c r="D4098" s="16" t="n"/>
      <c r="E4098" s="14" t="n"/>
      <c r="F4098" s="14" t="n"/>
      <c r="G4098" s="14" t="n"/>
      <c r="H4098" s="19" t="n"/>
      <c r="I4098" s="19" t="n"/>
      <c r="J4098" s="34">
        <f>IF(A4098="","",H4098+I4098)</f>
        <v/>
      </c>
      <c r="K4098" s="14" t="n"/>
      <c r="L4098" s="14" t="n"/>
      <c r="M4098" s="14" t="n"/>
      <c r="N4098" s="14" t="n"/>
      <c r="O4098" s="20">
        <f>IF(A4098="","",SUMPRODUCT((A4098&gt;=Setup!$C$19:$C$30)*(A4098&lt;=Setup!$D$19:$D$30)*Setup!$A$19:$A$30))</f>
        <v/>
      </c>
      <c r="P4098" s="34">
        <f>IF(A4098="","",IF(OR(F4098="Standard domestic 15% (Box 7)",F4098="Import - VAT paid at customs (Box 8)",F4098="Import - Reverse charge (Box 9)"),ROUND(H4098*Setup!$B$9,2),0))</f>
        <v/>
      </c>
      <c r="Q4098" s="34">
        <f>IF(A4098="","",I4098-P4098)</f>
        <v/>
      </c>
      <c r="R4098" s="34">
        <f>IF(A4098="","",IF(L4098="Yes",I4098,0))</f>
        <v/>
      </c>
      <c r="S4098" s="34">
        <f>IF(A4098="","",IF(AND(L4098="Yes",K4098="Yes",NOT(ISNUMBER(SEARCH("blocked",G4098))),OR(F4098="Standard domestic 15% (Box 7)",F4098="Import - VAT paid at customs (Box 8)",F4098="Import - Reverse charge (Box 9)"),OR(F4098&lt;&gt;"Standard domestic 15% (Box 7)",AND(LEN(D4098)=15,LEFT(D4098,1)="3",RIGHT(D4098,1)="3",ISNUMBER(--D4098)))),I4098,0))</f>
        <v/>
      </c>
      <c r="T4098" s="34">
        <f>IF(A4098="","",R4098-S4098)</f>
        <v/>
      </c>
      <c r="U4098" s="23">
        <f>IF(A4098="","",IF(O4098=0,"Outside audit periods; ","")&amp;IF(F4098="","No VAT category; ","")&amp;IF(ABS(Q4098)&gt;Setup!$B$10,"VAT ≠ 15% × net; ","")&amp;IF(AND(F4098="Standard domestic 15% (Box 7)",NOT(AND(LEN(D4098)=15,LEFT(D4098,1)="3",RIGHT(D4098,1)="3",ISNUMBER(--D4098)))),"Invalid/missing supplier VAT no; ","")&amp;IF(AND(L4098="Yes",K4098&lt;&gt;"Yes"),"VAT claimed without valid tax invoice; ","")&amp;IF(AND(L4098="Yes",ISNUMBER(SEARCH("blocked",G4098))),"Blocked input VAT claimed; ","")&amp;IF(AND(F4098="Import - VAT paid at customs (Box 8)",M4098=""),"Customs declaration no missing; ","")&amp;IF(AND(F4098="Import - Reverse charge (Box 9)",E4098="Saudi Arabia"),"RCM used for a local supplier; ","")&amp;IF(AND(L4098="Yes",NOT(OR(F4098="Standard domestic 15% (Box 7)",F4098="Import - VAT paid at customs (Box 8)",F4098="Import - Reverse charge (Box 9)"))),"VAT claimed on non-taxable category; ",""))</f>
        <v/>
      </c>
    </row>
    <row r="4099">
      <c r="A4099" s="17" t="n"/>
      <c r="B4099" s="14" t="n"/>
      <c r="C4099" s="14" t="n"/>
      <c r="D4099" s="16" t="n"/>
      <c r="E4099" s="14" t="n"/>
      <c r="F4099" s="14" t="n"/>
      <c r="G4099" s="14" t="n"/>
      <c r="H4099" s="19" t="n"/>
      <c r="I4099" s="19" t="n"/>
      <c r="J4099" s="34">
        <f>IF(A4099="","",H4099+I4099)</f>
        <v/>
      </c>
      <c r="K4099" s="14" t="n"/>
      <c r="L4099" s="14" t="n"/>
      <c r="M4099" s="14" t="n"/>
      <c r="N4099" s="14" t="n"/>
      <c r="O4099" s="20">
        <f>IF(A4099="","",SUMPRODUCT((A4099&gt;=Setup!$C$19:$C$30)*(A4099&lt;=Setup!$D$19:$D$30)*Setup!$A$19:$A$30))</f>
        <v/>
      </c>
      <c r="P4099" s="34">
        <f>IF(A4099="","",IF(OR(F4099="Standard domestic 15% (Box 7)",F4099="Import - VAT paid at customs (Box 8)",F4099="Import - Reverse charge (Box 9)"),ROUND(H4099*Setup!$B$9,2),0))</f>
        <v/>
      </c>
      <c r="Q4099" s="34">
        <f>IF(A4099="","",I4099-P4099)</f>
        <v/>
      </c>
      <c r="R4099" s="34">
        <f>IF(A4099="","",IF(L4099="Yes",I4099,0))</f>
        <v/>
      </c>
      <c r="S4099" s="34">
        <f>IF(A4099="","",IF(AND(L4099="Yes",K4099="Yes",NOT(ISNUMBER(SEARCH("blocked",G4099))),OR(F4099="Standard domestic 15% (Box 7)",F4099="Import - VAT paid at customs (Box 8)",F4099="Import - Reverse charge (Box 9)"),OR(F4099&lt;&gt;"Standard domestic 15% (Box 7)",AND(LEN(D4099)=15,LEFT(D4099,1)="3",RIGHT(D4099,1)="3",ISNUMBER(--D4099)))),I4099,0))</f>
        <v/>
      </c>
      <c r="T4099" s="34">
        <f>IF(A4099="","",R4099-S4099)</f>
        <v/>
      </c>
      <c r="U4099" s="23">
        <f>IF(A4099="","",IF(O4099=0,"Outside audit periods; ","")&amp;IF(F4099="","No VAT category; ","")&amp;IF(ABS(Q4099)&gt;Setup!$B$10,"VAT ≠ 15% × net; ","")&amp;IF(AND(F4099="Standard domestic 15% (Box 7)",NOT(AND(LEN(D4099)=15,LEFT(D4099,1)="3",RIGHT(D4099,1)="3",ISNUMBER(--D4099)))),"Invalid/missing supplier VAT no; ","")&amp;IF(AND(L4099="Yes",K4099&lt;&gt;"Yes"),"VAT claimed without valid tax invoice; ","")&amp;IF(AND(L4099="Yes",ISNUMBER(SEARCH("blocked",G4099))),"Blocked input VAT claimed; ","")&amp;IF(AND(F4099="Import - VAT paid at customs (Box 8)",M4099=""),"Customs declaration no missing; ","")&amp;IF(AND(F4099="Import - Reverse charge (Box 9)",E4099="Saudi Arabia"),"RCM used for a local supplier; ","")&amp;IF(AND(L4099="Yes",NOT(OR(F4099="Standard domestic 15% (Box 7)",F4099="Import - VAT paid at customs (Box 8)",F4099="Import - Reverse charge (Box 9)"))),"VAT claimed on non-taxable category; ",""))</f>
        <v/>
      </c>
    </row>
    <row r="4100">
      <c r="A4100" s="17" t="n"/>
      <c r="B4100" s="14" t="n"/>
      <c r="C4100" s="14" t="n"/>
      <c r="D4100" s="16" t="n"/>
      <c r="E4100" s="14" t="n"/>
      <c r="F4100" s="14" t="n"/>
      <c r="G4100" s="14" t="n"/>
      <c r="H4100" s="19" t="n"/>
      <c r="I4100" s="19" t="n"/>
      <c r="J4100" s="34">
        <f>IF(A4100="","",H4100+I4100)</f>
        <v/>
      </c>
      <c r="K4100" s="14" t="n"/>
      <c r="L4100" s="14" t="n"/>
      <c r="M4100" s="14" t="n"/>
      <c r="N4100" s="14" t="n"/>
      <c r="O4100" s="20">
        <f>IF(A4100="","",SUMPRODUCT((A4100&gt;=Setup!$C$19:$C$30)*(A4100&lt;=Setup!$D$19:$D$30)*Setup!$A$19:$A$30))</f>
        <v/>
      </c>
      <c r="P4100" s="34">
        <f>IF(A4100="","",IF(OR(F4100="Standard domestic 15% (Box 7)",F4100="Import - VAT paid at customs (Box 8)",F4100="Import - Reverse charge (Box 9)"),ROUND(H4100*Setup!$B$9,2),0))</f>
        <v/>
      </c>
      <c r="Q4100" s="34">
        <f>IF(A4100="","",I4100-P4100)</f>
        <v/>
      </c>
      <c r="R4100" s="34">
        <f>IF(A4100="","",IF(L4100="Yes",I4100,0))</f>
        <v/>
      </c>
      <c r="S4100" s="34">
        <f>IF(A4100="","",IF(AND(L4100="Yes",K4100="Yes",NOT(ISNUMBER(SEARCH("blocked",G4100))),OR(F4100="Standard domestic 15% (Box 7)",F4100="Import - VAT paid at customs (Box 8)",F4100="Import - Reverse charge (Box 9)"),OR(F4100&lt;&gt;"Standard domestic 15% (Box 7)",AND(LEN(D4100)=15,LEFT(D4100,1)="3",RIGHT(D4100,1)="3",ISNUMBER(--D4100)))),I4100,0))</f>
        <v/>
      </c>
      <c r="T4100" s="34">
        <f>IF(A4100="","",R4100-S4100)</f>
        <v/>
      </c>
      <c r="U4100" s="23">
        <f>IF(A4100="","",IF(O4100=0,"Outside audit periods; ","")&amp;IF(F4100="","No VAT category; ","")&amp;IF(ABS(Q4100)&gt;Setup!$B$10,"VAT ≠ 15% × net; ","")&amp;IF(AND(F4100="Standard domestic 15% (Box 7)",NOT(AND(LEN(D4100)=15,LEFT(D4100,1)="3",RIGHT(D4100,1)="3",ISNUMBER(--D4100)))),"Invalid/missing supplier VAT no; ","")&amp;IF(AND(L4100="Yes",K4100&lt;&gt;"Yes"),"VAT claimed without valid tax invoice; ","")&amp;IF(AND(L4100="Yes",ISNUMBER(SEARCH("blocked",G4100))),"Blocked input VAT claimed; ","")&amp;IF(AND(F4100="Import - VAT paid at customs (Box 8)",M4100=""),"Customs declaration no missing; ","")&amp;IF(AND(F4100="Import - Reverse charge (Box 9)",E4100="Saudi Arabia"),"RCM used for a local supplier; ","")&amp;IF(AND(L4100="Yes",NOT(OR(F4100="Standard domestic 15% (Box 7)",F4100="Import - VAT paid at customs (Box 8)",F4100="Import - Reverse charge (Box 9)"))),"VAT claimed on non-taxable category; ",""))</f>
        <v/>
      </c>
    </row>
    <row r="4101">
      <c r="A4101" s="17" t="n"/>
      <c r="B4101" s="14" t="n"/>
      <c r="C4101" s="14" t="n"/>
      <c r="D4101" s="16" t="n"/>
      <c r="E4101" s="14" t="n"/>
      <c r="F4101" s="14" t="n"/>
      <c r="G4101" s="14" t="n"/>
      <c r="H4101" s="19" t="n"/>
      <c r="I4101" s="19" t="n"/>
      <c r="J4101" s="34">
        <f>IF(A4101="","",H4101+I4101)</f>
        <v/>
      </c>
      <c r="K4101" s="14" t="n"/>
      <c r="L4101" s="14" t="n"/>
      <c r="M4101" s="14" t="n"/>
      <c r="N4101" s="14" t="n"/>
      <c r="O4101" s="20">
        <f>IF(A4101="","",SUMPRODUCT((A4101&gt;=Setup!$C$19:$C$30)*(A4101&lt;=Setup!$D$19:$D$30)*Setup!$A$19:$A$30))</f>
        <v/>
      </c>
      <c r="P4101" s="34">
        <f>IF(A4101="","",IF(OR(F4101="Standard domestic 15% (Box 7)",F4101="Import - VAT paid at customs (Box 8)",F4101="Import - Reverse charge (Box 9)"),ROUND(H4101*Setup!$B$9,2),0))</f>
        <v/>
      </c>
      <c r="Q4101" s="34">
        <f>IF(A4101="","",I4101-P4101)</f>
        <v/>
      </c>
      <c r="R4101" s="34">
        <f>IF(A4101="","",IF(L4101="Yes",I4101,0))</f>
        <v/>
      </c>
      <c r="S4101" s="34">
        <f>IF(A4101="","",IF(AND(L4101="Yes",K4101="Yes",NOT(ISNUMBER(SEARCH("blocked",G4101))),OR(F4101="Standard domestic 15% (Box 7)",F4101="Import - VAT paid at customs (Box 8)",F4101="Import - Reverse charge (Box 9)"),OR(F4101&lt;&gt;"Standard domestic 15% (Box 7)",AND(LEN(D4101)=15,LEFT(D4101,1)="3",RIGHT(D4101,1)="3",ISNUMBER(--D4101)))),I4101,0))</f>
        <v/>
      </c>
      <c r="T4101" s="34">
        <f>IF(A4101="","",R4101-S4101)</f>
        <v/>
      </c>
      <c r="U4101" s="23">
        <f>IF(A4101="","",IF(O4101=0,"Outside audit periods; ","")&amp;IF(F4101="","No VAT category; ","")&amp;IF(ABS(Q4101)&gt;Setup!$B$10,"VAT ≠ 15% × net; ","")&amp;IF(AND(F4101="Standard domestic 15% (Box 7)",NOT(AND(LEN(D4101)=15,LEFT(D4101,1)="3",RIGHT(D4101,1)="3",ISNUMBER(--D4101)))),"Invalid/missing supplier VAT no; ","")&amp;IF(AND(L4101="Yes",K4101&lt;&gt;"Yes"),"VAT claimed without valid tax invoice; ","")&amp;IF(AND(L4101="Yes",ISNUMBER(SEARCH("blocked",G4101))),"Blocked input VAT claimed; ","")&amp;IF(AND(F4101="Import - VAT paid at customs (Box 8)",M4101=""),"Customs declaration no missing; ","")&amp;IF(AND(F4101="Import - Reverse charge (Box 9)",E4101="Saudi Arabia"),"RCM used for a local supplier; ","")&amp;IF(AND(L4101="Yes",NOT(OR(F4101="Standard domestic 15% (Box 7)",F4101="Import - VAT paid at customs (Box 8)",F4101="Import - Reverse charge (Box 9)"))),"VAT claimed on non-taxable category; ",""))</f>
        <v/>
      </c>
    </row>
    <row r="4102">
      <c r="A4102" s="17" t="n"/>
      <c r="B4102" s="14" t="n"/>
      <c r="C4102" s="14" t="n"/>
      <c r="D4102" s="16" t="n"/>
      <c r="E4102" s="14" t="n"/>
      <c r="F4102" s="14" t="n"/>
      <c r="G4102" s="14" t="n"/>
      <c r="H4102" s="19" t="n"/>
      <c r="I4102" s="19" t="n"/>
      <c r="J4102" s="34">
        <f>IF(A4102="","",H4102+I4102)</f>
        <v/>
      </c>
      <c r="K4102" s="14" t="n"/>
      <c r="L4102" s="14" t="n"/>
      <c r="M4102" s="14" t="n"/>
      <c r="N4102" s="14" t="n"/>
      <c r="O4102" s="20">
        <f>IF(A4102="","",SUMPRODUCT((A4102&gt;=Setup!$C$19:$C$30)*(A4102&lt;=Setup!$D$19:$D$30)*Setup!$A$19:$A$30))</f>
        <v/>
      </c>
      <c r="P4102" s="34">
        <f>IF(A4102="","",IF(OR(F4102="Standard domestic 15% (Box 7)",F4102="Import - VAT paid at customs (Box 8)",F4102="Import - Reverse charge (Box 9)"),ROUND(H4102*Setup!$B$9,2),0))</f>
        <v/>
      </c>
      <c r="Q4102" s="34">
        <f>IF(A4102="","",I4102-P4102)</f>
        <v/>
      </c>
      <c r="R4102" s="34">
        <f>IF(A4102="","",IF(L4102="Yes",I4102,0))</f>
        <v/>
      </c>
      <c r="S4102" s="34">
        <f>IF(A4102="","",IF(AND(L4102="Yes",K4102="Yes",NOT(ISNUMBER(SEARCH("blocked",G4102))),OR(F4102="Standard domestic 15% (Box 7)",F4102="Import - VAT paid at customs (Box 8)",F4102="Import - Reverse charge (Box 9)"),OR(F4102&lt;&gt;"Standard domestic 15% (Box 7)",AND(LEN(D4102)=15,LEFT(D4102,1)="3",RIGHT(D4102,1)="3",ISNUMBER(--D4102)))),I4102,0))</f>
        <v/>
      </c>
      <c r="T4102" s="34">
        <f>IF(A4102="","",R4102-S4102)</f>
        <v/>
      </c>
      <c r="U4102" s="23">
        <f>IF(A4102="","",IF(O4102=0,"Outside audit periods; ","")&amp;IF(F4102="","No VAT category; ","")&amp;IF(ABS(Q4102)&gt;Setup!$B$10,"VAT ≠ 15% × net; ","")&amp;IF(AND(F4102="Standard domestic 15% (Box 7)",NOT(AND(LEN(D4102)=15,LEFT(D4102,1)="3",RIGHT(D4102,1)="3",ISNUMBER(--D4102)))),"Invalid/missing supplier VAT no; ","")&amp;IF(AND(L4102="Yes",K4102&lt;&gt;"Yes"),"VAT claimed without valid tax invoice; ","")&amp;IF(AND(L4102="Yes",ISNUMBER(SEARCH("blocked",G4102))),"Blocked input VAT claimed; ","")&amp;IF(AND(F4102="Import - VAT paid at customs (Box 8)",M4102=""),"Customs declaration no missing; ","")&amp;IF(AND(F4102="Import - Reverse charge (Box 9)",E4102="Saudi Arabia"),"RCM used for a local supplier; ","")&amp;IF(AND(L4102="Yes",NOT(OR(F4102="Standard domestic 15% (Box 7)",F4102="Import - VAT paid at customs (Box 8)",F4102="Import - Reverse charge (Box 9)"))),"VAT claimed on non-taxable category; ",""))</f>
        <v/>
      </c>
    </row>
    <row r="4103">
      <c r="A4103" s="17" t="n"/>
      <c r="B4103" s="14" t="n"/>
      <c r="C4103" s="14" t="n"/>
      <c r="D4103" s="16" t="n"/>
      <c r="E4103" s="14" t="n"/>
      <c r="F4103" s="14" t="n"/>
      <c r="G4103" s="14" t="n"/>
      <c r="H4103" s="19" t="n"/>
      <c r="I4103" s="19" t="n"/>
      <c r="J4103" s="34">
        <f>IF(A4103="","",H4103+I4103)</f>
        <v/>
      </c>
      <c r="K4103" s="14" t="n"/>
      <c r="L4103" s="14" t="n"/>
      <c r="M4103" s="14" t="n"/>
      <c r="N4103" s="14" t="n"/>
      <c r="O4103" s="20">
        <f>IF(A4103="","",SUMPRODUCT((A4103&gt;=Setup!$C$19:$C$30)*(A4103&lt;=Setup!$D$19:$D$30)*Setup!$A$19:$A$30))</f>
        <v/>
      </c>
      <c r="P4103" s="34">
        <f>IF(A4103="","",IF(OR(F4103="Standard domestic 15% (Box 7)",F4103="Import - VAT paid at customs (Box 8)",F4103="Import - Reverse charge (Box 9)"),ROUND(H4103*Setup!$B$9,2),0))</f>
        <v/>
      </c>
      <c r="Q4103" s="34">
        <f>IF(A4103="","",I4103-P4103)</f>
        <v/>
      </c>
      <c r="R4103" s="34">
        <f>IF(A4103="","",IF(L4103="Yes",I4103,0))</f>
        <v/>
      </c>
      <c r="S4103" s="34">
        <f>IF(A4103="","",IF(AND(L4103="Yes",K4103="Yes",NOT(ISNUMBER(SEARCH("blocked",G4103))),OR(F4103="Standard domestic 15% (Box 7)",F4103="Import - VAT paid at customs (Box 8)",F4103="Import - Reverse charge (Box 9)"),OR(F4103&lt;&gt;"Standard domestic 15% (Box 7)",AND(LEN(D4103)=15,LEFT(D4103,1)="3",RIGHT(D4103,1)="3",ISNUMBER(--D4103)))),I4103,0))</f>
        <v/>
      </c>
      <c r="T4103" s="34">
        <f>IF(A4103="","",R4103-S4103)</f>
        <v/>
      </c>
      <c r="U4103" s="23">
        <f>IF(A4103="","",IF(O4103=0,"Outside audit periods; ","")&amp;IF(F4103="","No VAT category; ","")&amp;IF(ABS(Q4103)&gt;Setup!$B$10,"VAT ≠ 15% × net; ","")&amp;IF(AND(F4103="Standard domestic 15% (Box 7)",NOT(AND(LEN(D4103)=15,LEFT(D4103,1)="3",RIGHT(D4103,1)="3",ISNUMBER(--D4103)))),"Invalid/missing supplier VAT no; ","")&amp;IF(AND(L4103="Yes",K4103&lt;&gt;"Yes"),"VAT claimed without valid tax invoice; ","")&amp;IF(AND(L4103="Yes",ISNUMBER(SEARCH("blocked",G4103))),"Blocked input VAT claimed; ","")&amp;IF(AND(F4103="Import - VAT paid at customs (Box 8)",M4103=""),"Customs declaration no missing; ","")&amp;IF(AND(F4103="Import - Reverse charge (Box 9)",E4103="Saudi Arabia"),"RCM used for a local supplier; ","")&amp;IF(AND(L4103="Yes",NOT(OR(F4103="Standard domestic 15% (Box 7)",F4103="Import - VAT paid at customs (Box 8)",F4103="Import - Reverse charge (Box 9)"))),"VAT claimed on non-taxable category; ",""))</f>
        <v/>
      </c>
    </row>
    <row r="4104">
      <c r="A4104" s="17" t="n"/>
      <c r="B4104" s="14" t="n"/>
      <c r="C4104" s="14" t="n"/>
      <c r="D4104" s="16" t="n"/>
      <c r="E4104" s="14" t="n"/>
      <c r="F4104" s="14" t="n"/>
      <c r="G4104" s="14" t="n"/>
      <c r="H4104" s="19" t="n"/>
      <c r="I4104" s="19" t="n"/>
      <c r="J4104" s="34">
        <f>IF(A4104="","",H4104+I4104)</f>
        <v/>
      </c>
      <c r="K4104" s="14" t="n"/>
      <c r="L4104" s="14" t="n"/>
      <c r="M4104" s="14" t="n"/>
      <c r="N4104" s="14" t="n"/>
      <c r="O4104" s="20">
        <f>IF(A4104="","",SUMPRODUCT((A4104&gt;=Setup!$C$19:$C$30)*(A4104&lt;=Setup!$D$19:$D$30)*Setup!$A$19:$A$30))</f>
        <v/>
      </c>
      <c r="P4104" s="34">
        <f>IF(A4104="","",IF(OR(F4104="Standard domestic 15% (Box 7)",F4104="Import - VAT paid at customs (Box 8)",F4104="Import - Reverse charge (Box 9)"),ROUND(H4104*Setup!$B$9,2),0))</f>
        <v/>
      </c>
      <c r="Q4104" s="34">
        <f>IF(A4104="","",I4104-P4104)</f>
        <v/>
      </c>
      <c r="R4104" s="34">
        <f>IF(A4104="","",IF(L4104="Yes",I4104,0))</f>
        <v/>
      </c>
      <c r="S4104" s="34">
        <f>IF(A4104="","",IF(AND(L4104="Yes",K4104="Yes",NOT(ISNUMBER(SEARCH("blocked",G4104))),OR(F4104="Standard domestic 15% (Box 7)",F4104="Import - VAT paid at customs (Box 8)",F4104="Import - Reverse charge (Box 9)"),OR(F4104&lt;&gt;"Standard domestic 15% (Box 7)",AND(LEN(D4104)=15,LEFT(D4104,1)="3",RIGHT(D4104,1)="3",ISNUMBER(--D4104)))),I4104,0))</f>
        <v/>
      </c>
      <c r="T4104" s="34">
        <f>IF(A4104="","",R4104-S4104)</f>
        <v/>
      </c>
      <c r="U4104" s="23">
        <f>IF(A4104="","",IF(O4104=0,"Outside audit periods; ","")&amp;IF(F4104="","No VAT category; ","")&amp;IF(ABS(Q4104)&gt;Setup!$B$10,"VAT ≠ 15% × net; ","")&amp;IF(AND(F4104="Standard domestic 15% (Box 7)",NOT(AND(LEN(D4104)=15,LEFT(D4104,1)="3",RIGHT(D4104,1)="3",ISNUMBER(--D4104)))),"Invalid/missing supplier VAT no; ","")&amp;IF(AND(L4104="Yes",K4104&lt;&gt;"Yes"),"VAT claimed without valid tax invoice; ","")&amp;IF(AND(L4104="Yes",ISNUMBER(SEARCH("blocked",G4104))),"Blocked input VAT claimed; ","")&amp;IF(AND(F4104="Import - VAT paid at customs (Box 8)",M4104=""),"Customs declaration no missing; ","")&amp;IF(AND(F4104="Import - Reverse charge (Box 9)",E4104="Saudi Arabia"),"RCM used for a local supplier; ","")&amp;IF(AND(L4104="Yes",NOT(OR(F4104="Standard domestic 15% (Box 7)",F4104="Import - VAT paid at customs (Box 8)",F4104="Import - Reverse charge (Box 9)"))),"VAT claimed on non-taxable category; ",""))</f>
        <v/>
      </c>
    </row>
    <row r="4105">
      <c r="A4105" s="17" t="n"/>
      <c r="B4105" s="14" t="n"/>
      <c r="C4105" s="14" t="n"/>
      <c r="D4105" s="16" t="n"/>
      <c r="E4105" s="14" t="n"/>
      <c r="F4105" s="14" t="n"/>
      <c r="G4105" s="14" t="n"/>
      <c r="H4105" s="19" t="n"/>
      <c r="I4105" s="19" t="n"/>
      <c r="J4105" s="34">
        <f>IF(A4105="","",H4105+I4105)</f>
        <v/>
      </c>
      <c r="K4105" s="14" t="n"/>
      <c r="L4105" s="14" t="n"/>
      <c r="M4105" s="14" t="n"/>
      <c r="N4105" s="14" t="n"/>
      <c r="O4105" s="20">
        <f>IF(A4105="","",SUMPRODUCT((A4105&gt;=Setup!$C$19:$C$30)*(A4105&lt;=Setup!$D$19:$D$30)*Setup!$A$19:$A$30))</f>
        <v/>
      </c>
      <c r="P4105" s="34">
        <f>IF(A4105="","",IF(OR(F4105="Standard domestic 15% (Box 7)",F4105="Import - VAT paid at customs (Box 8)",F4105="Import - Reverse charge (Box 9)"),ROUND(H4105*Setup!$B$9,2),0))</f>
        <v/>
      </c>
      <c r="Q4105" s="34">
        <f>IF(A4105="","",I4105-P4105)</f>
        <v/>
      </c>
      <c r="R4105" s="34">
        <f>IF(A4105="","",IF(L4105="Yes",I4105,0))</f>
        <v/>
      </c>
      <c r="S4105" s="34">
        <f>IF(A4105="","",IF(AND(L4105="Yes",K4105="Yes",NOT(ISNUMBER(SEARCH("blocked",G4105))),OR(F4105="Standard domestic 15% (Box 7)",F4105="Import - VAT paid at customs (Box 8)",F4105="Import - Reverse charge (Box 9)"),OR(F4105&lt;&gt;"Standard domestic 15% (Box 7)",AND(LEN(D4105)=15,LEFT(D4105,1)="3",RIGHT(D4105,1)="3",ISNUMBER(--D4105)))),I4105,0))</f>
        <v/>
      </c>
      <c r="T4105" s="34">
        <f>IF(A4105="","",R4105-S4105)</f>
        <v/>
      </c>
      <c r="U4105" s="23">
        <f>IF(A4105="","",IF(O4105=0,"Outside audit periods; ","")&amp;IF(F4105="","No VAT category; ","")&amp;IF(ABS(Q4105)&gt;Setup!$B$10,"VAT ≠ 15% × net; ","")&amp;IF(AND(F4105="Standard domestic 15% (Box 7)",NOT(AND(LEN(D4105)=15,LEFT(D4105,1)="3",RIGHT(D4105,1)="3",ISNUMBER(--D4105)))),"Invalid/missing supplier VAT no; ","")&amp;IF(AND(L4105="Yes",K4105&lt;&gt;"Yes"),"VAT claimed without valid tax invoice; ","")&amp;IF(AND(L4105="Yes",ISNUMBER(SEARCH("blocked",G4105))),"Blocked input VAT claimed; ","")&amp;IF(AND(F4105="Import - VAT paid at customs (Box 8)",M4105=""),"Customs declaration no missing; ","")&amp;IF(AND(F4105="Import - Reverse charge (Box 9)",E4105="Saudi Arabia"),"RCM used for a local supplier; ","")&amp;IF(AND(L4105="Yes",NOT(OR(F4105="Standard domestic 15% (Box 7)",F4105="Import - VAT paid at customs (Box 8)",F4105="Import - Reverse charge (Box 9)"))),"VAT claimed on non-taxable category; ",""))</f>
        <v/>
      </c>
    </row>
    <row r="4106">
      <c r="A4106" s="17" t="n"/>
      <c r="B4106" s="14" t="n"/>
      <c r="C4106" s="14" t="n"/>
      <c r="D4106" s="16" t="n"/>
      <c r="E4106" s="14" t="n"/>
      <c r="F4106" s="14" t="n"/>
      <c r="G4106" s="14" t="n"/>
      <c r="H4106" s="19" t="n"/>
      <c r="I4106" s="19" t="n"/>
      <c r="J4106" s="34">
        <f>IF(A4106="","",H4106+I4106)</f>
        <v/>
      </c>
      <c r="K4106" s="14" t="n"/>
      <c r="L4106" s="14" t="n"/>
      <c r="M4106" s="14" t="n"/>
      <c r="N4106" s="14" t="n"/>
      <c r="O4106" s="20">
        <f>IF(A4106="","",SUMPRODUCT((A4106&gt;=Setup!$C$19:$C$30)*(A4106&lt;=Setup!$D$19:$D$30)*Setup!$A$19:$A$30))</f>
        <v/>
      </c>
      <c r="P4106" s="34">
        <f>IF(A4106="","",IF(OR(F4106="Standard domestic 15% (Box 7)",F4106="Import - VAT paid at customs (Box 8)",F4106="Import - Reverse charge (Box 9)"),ROUND(H4106*Setup!$B$9,2),0))</f>
        <v/>
      </c>
      <c r="Q4106" s="34">
        <f>IF(A4106="","",I4106-P4106)</f>
        <v/>
      </c>
      <c r="R4106" s="34">
        <f>IF(A4106="","",IF(L4106="Yes",I4106,0))</f>
        <v/>
      </c>
      <c r="S4106" s="34">
        <f>IF(A4106="","",IF(AND(L4106="Yes",K4106="Yes",NOT(ISNUMBER(SEARCH("blocked",G4106))),OR(F4106="Standard domestic 15% (Box 7)",F4106="Import - VAT paid at customs (Box 8)",F4106="Import - Reverse charge (Box 9)"),OR(F4106&lt;&gt;"Standard domestic 15% (Box 7)",AND(LEN(D4106)=15,LEFT(D4106,1)="3",RIGHT(D4106,1)="3",ISNUMBER(--D4106)))),I4106,0))</f>
        <v/>
      </c>
      <c r="T4106" s="34">
        <f>IF(A4106="","",R4106-S4106)</f>
        <v/>
      </c>
      <c r="U4106" s="23">
        <f>IF(A4106="","",IF(O4106=0,"Outside audit periods; ","")&amp;IF(F4106="","No VAT category; ","")&amp;IF(ABS(Q4106)&gt;Setup!$B$10,"VAT ≠ 15% × net; ","")&amp;IF(AND(F4106="Standard domestic 15% (Box 7)",NOT(AND(LEN(D4106)=15,LEFT(D4106,1)="3",RIGHT(D4106,1)="3",ISNUMBER(--D4106)))),"Invalid/missing supplier VAT no; ","")&amp;IF(AND(L4106="Yes",K4106&lt;&gt;"Yes"),"VAT claimed without valid tax invoice; ","")&amp;IF(AND(L4106="Yes",ISNUMBER(SEARCH("blocked",G4106))),"Blocked input VAT claimed; ","")&amp;IF(AND(F4106="Import - VAT paid at customs (Box 8)",M4106=""),"Customs declaration no missing; ","")&amp;IF(AND(F4106="Import - Reverse charge (Box 9)",E4106="Saudi Arabia"),"RCM used for a local supplier; ","")&amp;IF(AND(L4106="Yes",NOT(OR(F4106="Standard domestic 15% (Box 7)",F4106="Import - VAT paid at customs (Box 8)",F4106="Import - Reverse charge (Box 9)"))),"VAT claimed on non-taxable category; ",""))</f>
        <v/>
      </c>
    </row>
    <row r="4107">
      <c r="A4107" s="17" t="n"/>
      <c r="B4107" s="14" t="n"/>
      <c r="C4107" s="14" t="n"/>
      <c r="D4107" s="16" t="n"/>
      <c r="E4107" s="14" t="n"/>
      <c r="F4107" s="14" t="n"/>
      <c r="G4107" s="14" t="n"/>
      <c r="H4107" s="19" t="n"/>
      <c r="I4107" s="19" t="n"/>
      <c r="J4107" s="34">
        <f>IF(A4107="","",H4107+I4107)</f>
        <v/>
      </c>
      <c r="K4107" s="14" t="n"/>
      <c r="L4107" s="14" t="n"/>
      <c r="M4107" s="14" t="n"/>
      <c r="N4107" s="14" t="n"/>
      <c r="O4107" s="20">
        <f>IF(A4107="","",SUMPRODUCT((A4107&gt;=Setup!$C$19:$C$30)*(A4107&lt;=Setup!$D$19:$D$30)*Setup!$A$19:$A$30))</f>
        <v/>
      </c>
      <c r="P4107" s="34">
        <f>IF(A4107="","",IF(OR(F4107="Standard domestic 15% (Box 7)",F4107="Import - VAT paid at customs (Box 8)",F4107="Import - Reverse charge (Box 9)"),ROUND(H4107*Setup!$B$9,2),0))</f>
        <v/>
      </c>
      <c r="Q4107" s="34">
        <f>IF(A4107="","",I4107-P4107)</f>
        <v/>
      </c>
      <c r="R4107" s="34">
        <f>IF(A4107="","",IF(L4107="Yes",I4107,0))</f>
        <v/>
      </c>
      <c r="S4107" s="34">
        <f>IF(A4107="","",IF(AND(L4107="Yes",K4107="Yes",NOT(ISNUMBER(SEARCH("blocked",G4107))),OR(F4107="Standard domestic 15% (Box 7)",F4107="Import - VAT paid at customs (Box 8)",F4107="Import - Reverse charge (Box 9)"),OR(F4107&lt;&gt;"Standard domestic 15% (Box 7)",AND(LEN(D4107)=15,LEFT(D4107,1)="3",RIGHT(D4107,1)="3",ISNUMBER(--D4107)))),I4107,0))</f>
        <v/>
      </c>
      <c r="T4107" s="34">
        <f>IF(A4107="","",R4107-S4107)</f>
        <v/>
      </c>
      <c r="U4107" s="23">
        <f>IF(A4107="","",IF(O4107=0,"Outside audit periods; ","")&amp;IF(F4107="","No VAT category; ","")&amp;IF(ABS(Q4107)&gt;Setup!$B$10,"VAT ≠ 15% × net; ","")&amp;IF(AND(F4107="Standard domestic 15% (Box 7)",NOT(AND(LEN(D4107)=15,LEFT(D4107,1)="3",RIGHT(D4107,1)="3",ISNUMBER(--D4107)))),"Invalid/missing supplier VAT no; ","")&amp;IF(AND(L4107="Yes",K4107&lt;&gt;"Yes"),"VAT claimed without valid tax invoice; ","")&amp;IF(AND(L4107="Yes",ISNUMBER(SEARCH("blocked",G4107))),"Blocked input VAT claimed; ","")&amp;IF(AND(F4107="Import - VAT paid at customs (Box 8)",M4107=""),"Customs declaration no missing; ","")&amp;IF(AND(F4107="Import - Reverse charge (Box 9)",E4107="Saudi Arabia"),"RCM used for a local supplier; ","")&amp;IF(AND(L4107="Yes",NOT(OR(F4107="Standard domestic 15% (Box 7)",F4107="Import - VAT paid at customs (Box 8)",F4107="Import - Reverse charge (Box 9)"))),"VAT claimed on non-taxable category; ",""))</f>
        <v/>
      </c>
    </row>
    <row r="4108">
      <c r="A4108" s="17" t="n"/>
      <c r="B4108" s="14" t="n"/>
      <c r="C4108" s="14" t="n"/>
      <c r="D4108" s="16" t="n"/>
      <c r="E4108" s="14" t="n"/>
      <c r="F4108" s="14" t="n"/>
      <c r="G4108" s="14" t="n"/>
      <c r="H4108" s="19" t="n"/>
      <c r="I4108" s="19" t="n"/>
      <c r="J4108" s="34">
        <f>IF(A4108="","",H4108+I4108)</f>
        <v/>
      </c>
      <c r="K4108" s="14" t="n"/>
      <c r="L4108" s="14" t="n"/>
      <c r="M4108" s="14" t="n"/>
      <c r="N4108" s="14" t="n"/>
      <c r="O4108" s="20">
        <f>IF(A4108="","",SUMPRODUCT((A4108&gt;=Setup!$C$19:$C$30)*(A4108&lt;=Setup!$D$19:$D$30)*Setup!$A$19:$A$30))</f>
        <v/>
      </c>
      <c r="P4108" s="34">
        <f>IF(A4108="","",IF(OR(F4108="Standard domestic 15% (Box 7)",F4108="Import - VAT paid at customs (Box 8)",F4108="Import - Reverse charge (Box 9)"),ROUND(H4108*Setup!$B$9,2),0))</f>
        <v/>
      </c>
      <c r="Q4108" s="34">
        <f>IF(A4108="","",I4108-P4108)</f>
        <v/>
      </c>
      <c r="R4108" s="34">
        <f>IF(A4108="","",IF(L4108="Yes",I4108,0))</f>
        <v/>
      </c>
      <c r="S4108" s="34">
        <f>IF(A4108="","",IF(AND(L4108="Yes",K4108="Yes",NOT(ISNUMBER(SEARCH("blocked",G4108))),OR(F4108="Standard domestic 15% (Box 7)",F4108="Import - VAT paid at customs (Box 8)",F4108="Import - Reverse charge (Box 9)"),OR(F4108&lt;&gt;"Standard domestic 15% (Box 7)",AND(LEN(D4108)=15,LEFT(D4108,1)="3",RIGHT(D4108,1)="3",ISNUMBER(--D4108)))),I4108,0))</f>
        <v/>
      </c>
      <c r="T4108" s="34">
        <f>IF(A4108="","",R4108-S4108)</f>
        <v/>
      </c>
      <c r="U4108" s="23">
        <f>IF(A4108="","",IF(O4108=0,"Outside audit periods; ","")&amp;IF(F4108="","No VAT category; ","")&amp;IF(ABS(Q4108)&gt;Setup!$B$10,"VAT ≠ 15% × net; ","")&amp;IF(AND(F4108="Standard domestic 15% (Box 7)",NOT(AND(LEN(D4108)=15,LEFT(D4108,1)="3",RIGHT(D4108,1)="3",ISNUMBER(--D4108)))),"Invalid/missing supplier VAT no; ","")&amp;IF(AND(L4108="Yes",K4108&lt;&gt;"Yes"),"VAT claimed without valid tax invoice; ","")&amp;IF(AND(L4108="Yes",ISNUMBER(SEARCH("blocked",G4108))),"Blocked input VAT claimed; ","")&amp;IF(AND(F4108="Import - VAT paid at customs (Box 8)",M4108=""),"Customs declaration no missing; ","")&amp;IF(AND(F4108="Import - Reverse charge (Box 9)",E4108="Saudi Arabia"),"RCM used for a local supplier; ","")&amp;IF(AND(L4108="Yes",NOT(OR(F4108="Standard domestic 15% (Box 7)",F4108="Import - VAT paid at customs (Box 8)",F4108="Import - Reverse charge (Box 9)"))),"VAT claimed on non-taxable category; ",""))</f>
        <v/>
      </c>
    </row>
    <row r="4109">
      <c r="A4109" s="17" t="n"/>
      <c r="B4109" s="14" t="n"/>
      <c r="C4109" s="14" t="n"/>
      <c r="D4109" s="16" t="n"/>
      <c r="E4109" s="14" t="n"/>
      <c r="F4109" s="14" t="n"/>
      <c r="G4109" s="14" t="n"/>
      <c r="H4109" s="19" t="n"/>
      <c r="I4109" s="19" t="n"/>
      <c r="J4109" s="34">
        <f>IF(A4109="","",H4109+I4109)</f>
        <v/>
      </c>
      <c r="K4109" s="14" t="n"/>
      <c r="L4109" s="14" t="n"/>
      <c r="M4109" s="14" t="n"/>
      <c r="N4109" s="14" t="n"/>
      <c r="O4109" s="20">
        <f>IF(A4109="","",SUMPRODUCT((A4109&gt;=Setup!$C$19:$C$30)*(A4109&lt;=Setup!$D$19:$D$30)*Setup!$A$19:$A$30))</f>
        <v/>
      </c>
      <c r="P4109" s="34">
        <f>IF(A4109="","",IF(OR(F4109="Standard domestic 15% (Box 7)",F4109="Import - VAT paid at customs (Box 8)",F4109="Import - Reverse charge (Box 9)"),ROUND(H4109*Setup!$B$9,2),0))</f>
        <v/>
      </c>
      <c r="Q4109" s="34">
        <f>IF(A4109="","",I4109-P4109)</f>
        <v/>
      </c>
      <c r="R4109" s="34">
        <f>IF(A4109="","",IF(L4109="Yes",I4109,0))</f>
        <v/>
      </c>
      <c r="S4109" s="34">
        <f>IF(A4109="","",IF(AND(L4109="Yes",K4109="Yes",NOT(ISNUMBER(SEARCH("blocked",G4109))),OR(F4109="Standard domestic 15% (Box 7)",F4109="Import - VAT paid at customs (Box 8)",F4109="Import - Reverse charge (Box 9)"),OR(F4109&lt;&gt;"Standard domestic 15% (Box 7)",AND(LEN(D4109)=15,LEFT(D4109,1)="3",RIGHT(D4109,1)="3",ISNUMBER(--D4109)))),I4109,0))</f>
        <v/>
      </c>
      <c r="T4109" s="34">
        <f>IF(A4109="","",R4109-S4109)</f>
        <v/>
      </c>
      <c r="U4109" s="23">
        <f>IF(A4109="","",IF(O4109=0,"Outside audit periods; ","")&amp;IF(F4109="","No VAT category; ","")&amp;IF(ABS(Q4109)&gt;Setup!$B$10,"VAT ≠ 15% × net; ","")&amp;IF(AND(F4109="Standard domestic 15% (Box 7)",NOT(AND(LEN(D4109)=15,LEFT(D4109,1)="3",RIGHT(D4109,1)="3",ISNUMBER(--D4109)))),"Invalid/missing supplier VAT no; ","")&amp;IF(AND(L4109="Yes",K4109&lt;&gt;"Yes"),"VAT claimed without valid tax invoice; ","")&amp;IF(AND(L4109="Yes",ISNUMBER(SEARCH("blocked",G4109))),"Blocked input VAT claimed; ","")&amp;IF(AND(F4109="Import - VAT paid at customs (Box 8)",M4109=""),"Customs declaration no missing; ","")&amp;IF(AND(F4109="Import - Reverse charge (Box 9)",E4109="Saudi Arabia"),"RCM used for a local supplier; ","")&amp;IF(AND(L4109="Yes",NOT(OR(F4109="Standard domestic 15% (Box 7)",F4109="Import - VAT paid at customs (Box 8)",F4109="Import - Reverse charge (Box 9)"))),"VAT claimed on non-taxable category; ",""))</f>
        <v/>
      </c>
    </row>
    <row r="4110">
      <c r="A4110" s="17" t="n"/>
      <c r="B4110" s="14" t="n"/>
      <c r="C4110" s="14" t="n"/>
      <c r="D4110" s="16" t="n"/>
      <c r="E4110" s="14" t="n"/>
      <c r="F4110" s="14" t="n"/>
      <c r="G4110" s="14" t="n"/>
      <c r="H4110" s="19" t="n"/>
      <c r="I4110" s="19" t="n"/>
      <c r="J4110" s="34">
        <f>IF(A4110="","",H4110+I4110)</f>
        <v/>
      </c>
      <c r="K4110" s="14" t="n"/>
      <c r="L4110" s="14" t="n"/>
      <c r="M4110" s="14" t="n"/>
      <c r="N4110" s="14" t="n"/>
      <c r="O4110" s="20">
        <f>IF(A4110="","",SUMPRODUCT((A4110&gt;=Setup!$C$19:$C$30)*(A4110&lt;=Setup!$D$19:$D$30)*Setup!$A$19:$A$30))</f>
        <v/>
      </c>
      <c r="P4110" s="34">
        <f>IF(A4110="","",IF(OR(F4110="Standard domestic 15% (Box 7)",F4110="Import - VAT paid at customs (Box 8)",F4110="Import - Reverse charge (Box 9)"),ROUND(H4110*Setup!$B$9,2),0))</f>
        <v/>
      </c>
      <c r="Q4110" s="34">
        <f>IF(A4110="","",I4110-P4110)</f>
        <v/>
      </c>
      <c r="R4110" s="34">
        <f>IF(A4110="","",IF(L4110="Yes",I4110,0))</f>
        <v/>
      </c>
      <c r="S4110" s="34">
        <f>IF(A4110="","",IF(AND(L4110="Yes",K4110="Yes",NOT(ISNUMBER(SEARCH("blocked",G4110))),OR(F4110="Standard domestic 15% (Box 7)",F4110="Import - VAT paid at customs (Box 8)",F4110="Import - Reverse charge (Box 9)"),OR(F4110&lt;&gt;"Standard domestic 15% (Box 7)",AND(LEN(D4110)=15,LEFT(D4110,1)="3",RIGHT(D4110,1)="3",ISNUMBER(--D4110)))),I4110,0))</f>
        <v/>
      </c>
      <c r="T4110" s="34">
        <f>IF(A4110="","",R4110-S4110)</f>
        <v/>
      </c>
      <c r="U4110" s="23">
        <f>IF(A4110="","",IF(O4110=0,"Outside audit periods; ","")&amp;IF(F4110="","No VAT category; ","")&amp;IF(ABS(Q4110)&gt;Setup!$B$10,"VAT ≠ 15% × net; ","")&amp;IF(AND(F4110="Standard domestic 15% (Box 7)",NOT(AND(LEN(D4110)=15,LEFT(D4110,1)="3",RIGHT(D4110,1)="3",ISNUMBER(--D4110)))),"Invalid/missing supplier VAT no; ","")&amp;IF(AND(L4110="Yes",K4110&lt;&gt;"Yes"),"VAT claimed without valid tax invoice; ","")&amp;IF(AND(L4110="Yes",ISNUMBER(SEARCH("blocked",G4110))),"Blocked input VAT claimed; ","")&amp;IF(AND(F4110="Import - VAT paid at customs (Box 8)",M4110=""),"Customs declaration no missing; ","")&amp;IF(AND(F4110="Import - Reverse charge (Box 9)",E4110="Saudi Arabia"),"RCM used for a local supplier; ","")&amp;IF(AND(L4110="Yes",NOT(OR(F4110="Standard domestic 15% (Box 7)",F4110="Import - VAT paid at customs (Box 8)",F4110="Import - Reverse charge (Box 9)"))),"VAT claimed on non-taxable category; ",""))</f>
        <v/>
      </c>
    </row>
    <row r="4111">
      <c r="A4111" s="17" t="n"/>
      <c r="B4111" s="14" t="n"/>
      <c r="C4111" s="14" t="n"/>
      <c r="D4111" s="16" t="n"/>
      <c r="E4111" s="14" t="n"/>
      <c r="F4111" s="14" t="n"/>
      <c r="G4111" s="14" t="n"/>
      <c r="H4111" s="19" t="n"/>
      <c r="I4111" s="19" t="n"/>
      <c r="J4111" s="34">
        <f>IF(A4111="","",H4111+I4111)</f>
        <v/>
      </c>
      <c r="K4111" s="14" t="n"/>
      <c r="L4111" s="14" t="n"/>
      <c r="M4111" s="14" t="n"/>
      <c r="N4111" s="14" t="n"/>
      <c r="O4111" s="20">
        <f>IF(A4111="","",SUMPRODUCT((A4111&gt;=Setup!$C$19:$C$30)*(A4111&lt;=Setup!$D$19:$D$30)*Setup!$A$19:$A$30))</f>
        <v/>
      </c>
      <c r="P4111" s="34">
        <f>IF(A4111="","",IF(OR(F4111="Standard domestic 15% (Box 7)",F4111="Import - VAT paid at customs (Box 8)",F4111="Import - Reverse charge (Box 9)"),ROUND(H4111*Setup!$B$9,2),0))</f>
        <v/>
      </c>
      <c r="Q4111" s="34">
        <f>IF(A4111="","",I4111-P4111)</f>
        <v/>
      </c>
      <c r="R4111" s="34">
        <f>IF(A4111="","",IF(L4111="Yes",I4111,0))</f>
        <v/>
      </c>
      <c r="S4111" s="34">
        <f>IF(A4111="","",IF(AND(L4111="Yes",K4111="Yes",NOT(ISNUMBER(SEARCH("blocked",G4111))),OR(F4111="Standard domestic 15% (Box 7)",F4111="Import - VAT paid at customs (Box 8)",F4111="Import - Reverse charge (Box 9)"),OR(F4111&lt;&gt;"Standard domestic 15% (Box 7)",AND(LEN(D4111)=15,LEFT(D4111,1)="3",RIGHT(D4111,1)="3",ISNUMBER(--D4111)))),I4111,0))</f>
        <v/>
      </c>
      <c r="T4111" s="34">
        <f>IF(A4111="","",R4111-S4111)</f>
        <v/>
      </c>
      <c r="U4111" s="23">
        <f>IF(A4111="","",IF(O4111=0,"Outside audit periods; ","")&amp;IF(F4111="","No VAT category; ","")&amp;IF(ABS(Q4111)&gt;Setup!$B$10,"VAT ≠ 15% × net; ","")&amp;IF(AND(F4111="Standard domestic 15% (Box 7)",NOT(AND(LEN(D4111)=15,LEFT(D4111,1)="3",RIGHT(D4111,1)="3",ISNUMBER(--D4111)))),"Invalid/missing supplier VAT no; ","")&amp;IF(AND(L4111="Yes",K4111&lt;&gt;"Yes"),"VAT claimed without valid tax invoice; ","")&amp;IF(AND(L4111="Yes",ISNUMBER(SEARCH("blocked",G4111))),"Blocked input VAT claimed; ","")&amp;IF(AND(F4111="Import - VAT paid at customs (Box 8)",M4111=""),"Customs declaration no missing; ","")&amp;IF(AND(F4111="Import - Reverse charge (Box 9)",E4111="Saudi Arabia"),"RCM used for a local supplier; ","")&amp;IF(AND(L4111="Yes",NOT(OR(F4111="Standard domestic 15% (Box 7)",F4111="Import - VAT paid at customs (Box 8)",F4111="Import - Reverse charge (Box 9)"))),"VAT claimed on non-taxable category; ",""))</f>
        <v/>
      </c>
    </row>
    <row r="4112">
      <c r="A4112" s="17" t="n"/>
      <c r="B4112" s="14" t="n"/>
      <c r="C4112" s="14" t="n"/>
      <c r="D4112" s="16" t="n"/>
      <c r="E4112" s="14" t="n"/>
      <c r="F4112" s="14" t="n"/>
      <c r="G4112" s="14" t="n"/>
      <c r="H4112" s="19" t="n"/>
      <c r="I4112" s="19" t="n"/>
      <c r="J4112" s="34">
        <f>IF(A4112="","",H4112+I4112)</f>
        <v/>
      </c>
      <c r="K4112" s="14" t="n"/>
      <c r="L4112" s="14" t="n"/>
      <c r="M4112" s="14" t="n"/>
      <c r="N4112" s="14" t="n"/>
      <c r="O4112" s="20">
        <f>IF(A4112="","",SUMPRODUCT((A4112&gt;=Setup!$C$19:$C$30)*(A4112&lt;=Setup!$D$19:$D$30)*Setup!$A$19:$A$30))</f>
        <v/>
      </c>
      <c r="P4112" s="34">
        <f>IF(A4112="","",IF(OR(F4112="Standard domestic 15% (Box 7)",F4112="Import - VAT paid at customs (Box 8)",F4112="Import - Reverse charge (Box 9)"),ROUND(H4112*Setup!$B$9,2),0))</f>
        <v/>
      </c>
      <c r="Q4112" s="34">
        <f>IF(A4112="","",I4112-P4112)</f>
        <v/>
      </c>
      <c r="R4112" s="34">
        <f>IF(A4112="","",IF(L4112="Yes",I4112,0))</f>
        <v/>
      </c>
      <c r="S4112" s="34">
        <f>IF(A4112="","",IF(AND(L4112="Yes",K4112="Yes",NOT(ISNUMBER(SEARCH("blocked",G4112))),OR(F4112="Standard domestic 15% (Box 7)",F4112="Import - VAT paid at customs (Box 8)",F4112="Import - Reverse charge (Box 9)"),OR(F4112&lt;&gt;"Standard domestic 15% (Box 7)",AND(LEN(D4112)=15,LEFT(D4112,1)="3",RIGHT(D4112,1)="3",ISNUMBER(--D4112)))),I4112,0))</f>
        <v/>
      </c>
      <c r="T4112" s="34">
        <f>IF(A4112="","",R4112-S4112)</f>
        <v/>
      </c>
      <c r="U4112" s="23">
        <f>IF(A4112="","",IF(O4112=0,"Outside audit periods; ","")&amp;IF(F4112="","No VAT category; ","")&amp;IF(ABS(Q4112)&gt;Setup!$B$10,"VAT ≠ 15% × net; ","")&amp;IF(AND(F4112="Standard domestic 15% (Box 7)",NOT(AND(LEN(D4112)=15,LEFT(D4112,1)="3",RIGHT(D4112,1)="3",ISNUMBER(--D4112)))),"Invalid/missing supplier VAT no; ","")&amp;IF(AND(L4112="Yes",K4112&lt;&gt;"Yes"),"VAT claimed without valid tax invoice; ","")&amp;IF(AND(L4112="Yes",ISNUMBER(SEARCH("blocked",G4112))),"Blocked input VAT claimed; ","")&amp;IF(AND(F4112="Import - VAT paid at customs (Box 8)",M4112=""),"Customs declaration no missing; ","")&amp;IF(AND(F4112="Import - Reverse charge (Box 9)",E4112="Saudi Arabia"),"RCM used for a local supplier; ","")&amp;IF(AND(L4112="Yes",NOT(OR(F4112="Standard domestic 15% (Box 7)",F4112="Import - VAT paid at customs (Box 8)",F4112="Import - Reverse charge (Box 9)"))),"VAT claimed on non-taxable category; ",""))</f>
        <v/>
      </c>
    </row>
    <row r="4113">
      <c r="A4113" s="17" t="n"/>
      <c r="B4113" s="14" t="n"/>
      <c r="C4113" s="14" t="n"/>
      <c r="D4113" s="16" t="n"/>
      <c r="E4113" s="14" t="n"/>
      <c r="F4113" s="14" t="n"/>
      <c r="G4113" s="14" t="n"/>
      <c r="H4113" s="19" t="n"/>
      <c r="I4113" s="19" t="n"/>
      <c r="J4113" s="34">
        <f>IF(A4113="","",H4113+I4113)</f>
        <v/>
      </c>
      <c r="K4113" s="14" t="n"/>
      <c r="L4113" s="14" t="n"/>
      <c r="M4113" s="14" t="n"/>
      <c r="N4113" s="14" t="n"/>
      <c r="O4113" s="20">
        <f>IF(A4113="","",SUMPRODUCT((A4113&gt;=Setup!$C$19:$C$30)*(A4113&lt;=Setup!$D$19:$D$30)*Setup!$A$19:$A$30))</f>
        <v/>
      </c>
      <c r="P4113" s="34">
        <f>IF(A4113="","",IF(OR(F4113="Standard domestic 15% (Box 7)",F4113="Import - VAT paid at customs (Box 8)",F4113="Import - Reverse charge (Box 9)"),ROUND(H4113*Setup!$B$9,2),0))</f>
        <v/>
      </c>
      <c r="Q4113" s="34">
        <f>IF(A4113="","",I4113-P4113)</f>
        <v/>
      </c>
      <c r="R4113" s="34">
        <f>IF(A4113="","",IF(L4113="Yes",I4113,0))</f>
        <v/>
      </c>
      <c r="S4113" s="34">
        <f>IF(A4113="","",IF(AND(L4113="Yes",K4113="Yes",NOT(ISNUMBER(SEARCH("blocked",G4113))),OR(F4113="Standard domestic 15% (Box 7)",F4113="Import - VAT paid at customs (Box 8)",F4113="Import - Reverse charge (Box 9)"),OR(F4113&lt;&gt;"Standard domestic 15% (Box 7)",AND(LEN(D4113)=15,LEFT(D4113,1)="3",RIGHT(D4113,1)="3",ISNUMBER(--D4113)))),I4113,0))</f>
        <v/>
      </c>
      <c r="T4113" s="34">
        <f>IF(A4113="","",R4113-S4113)</f>
        <v/>
      </c>
      <c r="U4113" s="23">
        <f>IF(A4113="","",IF(O4113=0,"Outside audit periods; ","")&amp;IF(F4113="","No VAT category; ","")&amp;IF(ABS(Q4113)&gt;Setup!$B$10,"VAT ≠ 15% × net; ","")&amp;IF(AND(F4113="Standard domestic 15% (Box 7)",NOT(AND(LEN(D4113)=15,LEFT(D4113,1)="3",RIGHT(D4113,1)="3",ISNUMBER(--D4113)))),"Invalid/missing supplier VAT no; ","")&amp;IF(AND(L4113="Yes",K4113&lt;&gt;"Yes"),"VAT claimed without valid tax invoice; ","")&amp;IF(AND(L4113="Yes",ISNUMBER(SEARCH("blocked",G4113))),"Blocked input VAT claimed; ","")&amp;IF(AND(F4113="Import - VAT paid at customs (Box 8)",M4113=""),"Customs declaration no missing; ","")&amp;IF(AND(F4113="Import - Reverse charge (Box 9)",E4113="Saudi Arabia"),"RCM used for a local supplier; ","")&amp;IF(AND(L4113="Yes",NOT(OR(F4113="Standard domestic 15% (Box 7)",F4113="Import - VAT paid at customs (Box 8)",F4113="Import - Reverse charge (Box 9)"))),"VAT claimed on non-taxable category; ",""))</f>
        <v/>
      </c>
    </row>
    <row r="4114">
      <c r="A4114" s="17" t="n"/>
      <c r="B4114" s="14" t="n"/>
      <c r="C4114" s="14" t="n"/>
      <c r="D4114" s="16" t="n"/>
      <c r="E4114" s="14" t="n"/>
      <c r="F4114" s="14" t="n"/>
      <c r="G4114" s="14" t="n"/>
      <c r="H4114" s="19" t="n"/>
      <c r="I4114" s="19" t="n"/>
      <c r="J4114" s="34">
        <f>IF(A4114="","",H4114+I4114)</f>
        <v/>
      </c>
      <c r="K4114" s="14" t="n"/>
      <c r="L4114" s="14" t="n"/>
      <c r="M4114" s="14" t="n"/>
      <c r="N4114" s="14" t="n"/>
      <c r="O4114" s="20">
        <f>IF(A4114="","",SUMPRODUCT((A4114&gt;=Setup!$C$19:$C$30)*(A4114&lt;=Setup!$D$19:$D$30)*Setup!$A$19:$A$30))</f>
        <v/>
      </c>
      <c r="P4114" s="34">
        <f>IF(A4114="","",IF(OR(F4114="Standard domestic 15% (Box 7)",F4114="Import - VAT paid at customs (Box 8)",F4114="Import - Reverse charge (Box 9)"),ROUND(H4114*Setup!$B$9,2),0))</f>
        <v/>
      </c>
      <c r="Q4114" s="34">
        <f>IF(A4114="","",I4114-P4114)</f>
        <v/>
      </c>
      <c r="R4114" s="34">
        <f>IF(A4114="","",IF(L4114="Yes",I4114,0))</f>
        <v/>
      </c>
      <c r="S4114" s="34">
        <f>IF(A4114="","",IF(AND(L4114="Yes",K4114="Yes",NOT(ISNUMBER(SEARCH("blocked",G4114))),OR(F4114="Standard domestic 15% (Box 7)",F4114="Import - VAT paid at customs (Box 8)",F4114="Import - Reverse charge (Box 9)"),OR(F4114&lt;&gt;"Standard domestic 15% (Box 7)",AND(LEN(D4114)=15,LEFT(D4114,1)="3",RIGHT(D4114,1)="3",ISNUMBER(--D4114)))),I4114,0))</f>
        <v/>
      </c>
      <c r="T4114" s="34">
        <f>IF(A4114="","",R4114-S4114)</f>
        <v/>
      </c>
      <c r="U4114" s="23">
        <f>IF(A4114="","",IF(O4114=0,"Outside audit periods; ","")&amp;IF(F4114="","No VAT category; ","")&amp;IF(ABS(Q4114)&gt;Setup!$B$10,"VAT ≠ 15% × net; ","")&amp;IF(AND(F4114="Standard domestic 15% (Box 7)",NOT(AND(LEN(D4114)=15,LEFT(D4114,1)="3",RIGHT(D4114,1)="3",ISNUMBER(--D4114)))),"Invalid/missing supplier VAT no; ","")&amp;IF(AND(L4114="Yes",K4114&lt;&gt;"Yes"),"VAT claimed without valid tax invoice; ","")&amp;IF(AND(L4114="Yes",ISNUMBER(SEARCH("blocked",G4114))),"Blocked input VAT claimed; ","")&amp;IF(AND(F4114="Import - VAT paid at customs (Box 8)",M4114=""),"Customs declaration no missing; ","")&amp;IF(AND(F4114="Import - Reverse charge (Box 9)",E4114="Saudi Arabia"),"RCM used for a local supplier; ","")&amp;IF(AND(L4114="Yes",NOT(OR(F4114="Standard domestic 15% (Box 7)",F4114="Import - VAT paid at customs (Box 8)",F4114="Import - Reverse charge (Box 9)"))),"VAT claimed on non-taxable category; ",""))</f>
        <v/>
      </c>
    </row>
    <row r="4115">
      <c r="A4115" s="17" t="n"/>
      <c r="B4115" s="14" t="n"/>
      <c r="C4115" s="14" t="n"/>
      <c r="D4115" s="16" t="n"/>
      <c r="E4115" s="14" t="n"/>
      <c r="F4115" s="14" t="n"/>
      <c r="G4115" s="14" t="n"/>
      <c r="H4115" s="19" t="n"/>
      <c r="I4115" s="19" t="n"/>
      <c r="J4115" s="34">
        <f>IF(A4115="","",H4115+I4115)</f>
        <v/>
      </c>
      <c r="K4115" s="14" t="n"/>
      <c r="L4115" s="14" t="n"/>
      <c r="M4115" s="14" t="n"/>
      <c r="N4115" s="14" t="n"/>
      <c r="O4115" s="20">
        <f>IF(A4115="","",SUMPRODUCT((A4115&gt;=Setup!$C$19:$C$30)*(A4115&lt;=Setup!$D$19:$D$30)*Setup!$A$19:$A$30))</f>
        <v/>
      </c>
      <c r="P4115" s="34">
        <f>IF(A4115="","",IF(OR(F4115="Standard domestic 15% (Box 7)",F4115="Import - VAT paid at customs (Box 8)",F4115="Import - Reverse charge (Box 9)"),ROUND(H4115*Setup!$B$9,2),0))</f>
        <v/>
      </c>
      <c r="Q4115" s="34">
        <f>IF(A4115="","",I4115-P4115)</f>
        <v/>
      </c>
      <c r="R4115" s="34">
        <f>IF(A4115="","",IF(L4115="Yes",I4115,0))</f>
        <v/>
      </c>
      <c r="S4115" s="34">
        <f>IF(A4115="","",IF(AND(L4115="Yes",K4115="Yes",NOT(ISNUMBER(SEARCH("blocked",G4115))),OR(F4115="Standard domestic 15% (Box 7)",F4115="Import - VAT paid at customs (Box 8)",F4115="Import - Reverse charge (Box 9)"),OR(F4115&lt;&gt;"Standard domestic 15% (Box 7)",AND(LEN(D4115)=15,LEFT(D4115,1)="3",RIGHT(D4115,1)="3",ISNUMBER(--D4115)))),I4115,0))</f>
        <v/>
      </c>
      <c r="T4115" s="34">
        <f>IF(A4115="","",R4115-S4115)</f>
        <v/>
      </c>
      <c r="U4115" s="23">
        <f>IF(A4115="","",IF(O4115=0,"Outside audit periods; ","")&amp;IF(F4115="","No VAT category; ","")&amp;IF(ABS(Q4115)&gt;Setup!$B$10,"VAT ≠ 15% × net; ","")&amp;IF(AND(F4115="Standard domestic 15% (Box 7)",NOT(AND(LEN(D4115)=15,LEFT(D4115,1)="3",RIGHT(D4115,1)="3",ISNUMBER(--D4115)))),"Invalid/missing supplier VAT no; ","")&amp;IF(AND(L4115="Yes",K4115&lt;&gt;"Yes"),"VAT claimed without valid tax invoice; ","")&amp;IF(AND(L4115="Yes",ISNUMBER(SEARCH("blocked",G4115))),"Blocked input VAT claimed; ","")&amp;IF(AND(F4115="Import - VAT paid at customs (Box 8)",M4115=""),"Customs declaration no missing; ","")&amp;IF(AND(F4115="Import - Reverse charge (Box 9)",E4115="Saudi Arabia"),"RCM used for a local supplier; ","")&amp;IF(AND(L4115="Yes",NOT(OR(F4115="Standard domestic 15% (Box 7)",F4115="Import - VAT paid at customs (Box 8)",F4115="Import - Reverse charge (Box 9)"))),"VAT claimed on non-taxable category; ",""))</f>
        <v/>
      </c>
    </row>
    <row r="4116">
      <c r="A4116" s="17" t="n"/>
      <c r="B4116" s="14" t="n"/>
      <c r="C4116" s="14" t="n"/>
      <c r="D4116" s="16" t="n"/>
      <c r="E4116" s="14" t="n"/>
      <c r="F4116" s="14" t="n"/>
      <c r="G4116" s="14" t="n"/>
      <c r="H4116" s="19" t="n"/>
      <c r="I4116" s="19" t="n"/>
      <c r="J4116" s="34">
        <f>IF(A4116="","",H4116+I4116)</f>
        <v/>
      </c>
      <c r="K4116" s="14" t="n"/>
      <c r="L4116" s="14" t="n"/>
      <c r="M4116" s="14" t="n"/>
      <c r="N4116" s="14" t="n"/>
      <c r="O4116" s="20">
        <f>IF(A4116="","",SUMPRODUCT((A4116&gt;=Setup!$C$19:$C$30)*(A4116&lt;=Setup!$D$19:$D$30)*Setup!$A$19:$A$30))</f>
        <v/>
      </c>
      <c r="P4116" s="34">
        <f>IF(A4116="","",IF(OR(F4116="Standard domestic 15% (Box 7)",F4116="Import - VAT paid at customs (Box 8)",F4116="Import - Reverse charge (Box 9)"),ROUND(H4116*Setup!$B$9,2),0))</f>
        <v/>
      </c>
      <c r="Q4116" s="34">
        <f>IF(A4116="","",I4116-P4116)</f>
        <v/>
      </c>
      <c r="R4116" s="34">
        <f>IF(A4116="","",IF(L4116="Yes",I4116,0))</f>
        <v/>
      </c>
      <c r="S4116" s="34">
        <f>IF(A4116="","",IF(AND(L4116="Yes",K4116="Yes",NOT(ISNUMBER(SEARCH("blocked",G4116))),OR(F4116="Standard domestic 15% (Box 7)",F4116="Import - VAT paid at customs (Box 8)",F4116="Import - Reverse charge (Box 9)"),OR(F4116&lt;&gt;"Standard domestic 15% (Box 7)",AND(LEN(D4116)=15,LEFT(D4116,1)="3",RIGHT(D4116,1)="3",ISNUMBER(--D4116)))),I4116,0))</f>
        <v/>
      </c>
      <c r="T4116" s="34">
        <f>IF(A4116="","",R4116-S4116)</f>
        <v/>
      </c>
      <c r="U4116" s="23">
        <f>IF(A4116="","",IF(O4116=0,"Outside audit periods; ","")&amp;IF(F4116="","No VAT category; ","")&amp;IF(ABS(Q4116)&gt;Setup!$B$10,"VAT ≠ 15% × net; ","")&amp;IF(AND(F4116="Standard domestic 15% (Box 7)",NOT(AND(LEN(D4116)=15,LEFT(D4116,1)="3",RIGHT(D4116,1)="3",ISNUMBER(--D4116)))),"Invalid/missing supplier VAT no; ","")&amp;IF(AND(L4116="Yes",K4116&lt;&gt;"Yes"),"VAT claimed without valid tax invoice; ","")&amp;IF(AND(L4116="Yes",ISNUMBER(SEARCH("blocked",G4116))),"Blocked input VAT claimed; ","")&amp;IF(AND(F4116="Import - VAT paid at customs (Box 8)",M4116=""),"Customs declaration no missing; ","")&amp;IF(AND(F4116="Import - Reverse charge (Box 9)",E4116="Saudi Arabia"),"RCM used for a local supplier; ","")&amp;IF(AND(L4116="Yes",NOT(OR(F4116="Standard domestic 15% (Box 7)",F4116="Import - VAT paid at customs (Box 8)",F4116="Import - Reverse charge (Box 9)"))),"VAT claimed on non-taxable category; ",""))</f>
        <v/>
      </c>
    </row>
    <row r="4117">
      <c r="A4117" s="17" t="n"/>
      <c r="B4117" s="14" t="n"/>
      <c r="C4117" s="14" t="n"/>
      <c r="D4117" s="16" t="n"/>
      <c r="E4117" s="14" t="n"/>
      <c r="F4117" s="14" t="n"/>
      <c r="G4117" s="14" t="n"/>
      <c r="H4117" s="19" t="n"/>
      <c r="I4117" s="19" t="n"/>
      <c r="J4117" s="34">
        <f>IF(A4117="","",H4117+I4117)</f>
        <v/>
      </c>
      <c r="K4117" s="14" t="n"/>
      <c r="L4117" s="14" t="n"/>
      <c r="M4117" s="14" t="n"/>
      <c r="N4117" s="14" t="n"/>
      <c r="O4117" s="20">
        <f>IF(A4117="","",SUMPRODUCT((A4117&gt;=Setup!$C$19:$C$30)*(A4117&lt;=Setup!$D$19:$D$30)*Setup!$A$19:$A$30))</f>
        <v/>
      </c>
      <c r="P4117" s="34">
        <f>IF(A4117="","",IF(OR(F4117="Standard domestic 15% (Box 7)",F4117="Import - VAT paid at customs (Box 8)",F4117="Import - Reverse charge (Box 9)"),ROUND(H4117*Setup!$B$9,2),0))</f>
        <v/>
      </c>
      <c r="Q4117" s="34">
        <f>IF(A4117="","",I4117-P4117)</f>
        <v/>
      </c>
      <c r="R4117" s="34">
        <f>IF(A4117="","",IF(L4117="Yes",I4117,0))</f>
        <v/>
      </c>
      <c r="S4117" s="34">
        <f>IF(A4117="","",IF(AND(L4117="Yes",K4117="Yes",NOT(ISNUMBER(SEARCH("blocked",G4117))),OR(F4117="Standard domestic 15% (Box 7)",F4117="Import - VAT paid at customs (Box 8)",F4117="Import - Reverse charge (Box 9)"),OR(F4117&lt;&gt;"Standard domestic 15% (Box 7)",AND(LEN(D4117)=15,LEFT(D4117,1)="3",RIGHT(D4117,1)="3",ISNUMBER(--D4117)))),I4117,0))</f>
        <v/>
      </c>
      <c r="T4117" s="34">
        <f>IF(A4117="","",R4117-S4117)</f>
        <v/>
      </c>
      <c r="U4117" s="23">
        <f>IF(A4117="","",IF(O4117=0,"Outside audit periods; ","")&amp;IF(F4117="","No VAT category; ","")&amp;IF(ABS(Q4117)&gt;Setup!$B$10,"VAT ≠ 15% × net; ","")&amp;IF(AND(F4117="Standard domestic 15% (Box 7)",NOT(AND(LEN(D4117)=15,LEFT(D4117,1)="3",RIGHT(D4117,1)="3",ISNUMBER(--D4117)))),"Invalid/missing supplier VAT no; ","")&amp;IF(AND(L4117="Yes",K4117&lt;&gt;"Yes"),"VAT claimed without valid tax invoice; ","")&amp;IF(AND(L4117="Yes",ISNUMBER(SEARCH("blocked",G4117))),"Blocked input VAT claimed; ","")&amp;IF(AND(F4117="Import - VAT paid at customs (Box 8)",M4117=""),"Customs declaration no missing; ","")&amp;IF(AND(F4117="Import - Reverse charge (Box 9)",E4117="Saudi Arabia"),"RCM used for a local supplier; ","")&amp;IF(AND(L4117="Yes",NOT(OR(F4117="Standard domestic 15% (Box 7)",F4117="Import - VAT paid at customs (Box 8)",F4117="Import - Reverse charge (Box 9)"))),"VAT claimed on non-taxable category; ",""))</f>
        <v/>
      </c>
    </row>
    <row r="4118">
      <c r="A4118" s="17" t="n"/>
      <c r="B4118" s="14" t="n"/>
      <c r="C4118" s="14" t="n"/>
      <c r="D4118" s="16" t="n"/>
      <c r="E4118" s="14" t="n"/>
      <c r="F4118" s="14" t="n"/>
      <c r="G4118" s="14" t="n"/>
      <c r="H4118" s="19" t="n"/>
      <c r="I4118" s="19" t="n"/>
      <c r="J4118" s="34">
        <f>IF(A4118="","",H4118+I4118)</f>
        <v/>
      </c>
      <c r="K4118" s="14" t="n"/>
      <c r="L4118" s="14" t="n"/>
      <c r="M4118" s="14" t="n"/>
      <c r="N4118" s="14" t="n"/>
      <c r="O4118" s="20">
        <f>IF(A4118="","",SUMPRODUCT((A4118&gt;=Setup!$C$19:$C$30)*(A4118&lt;=Setup!$D$19:$D$30)*Setup!$A$19:$A$30))</f>
        <v/>
      </c>
      <c r="P4118" s="34">
        <f>IF(A4118="","",IF(OR(F4118="Standard domestic 15% (Box 7)",F4118="Import - VAT paid at customs (Box 8)",F4118="Import - Reverse charge (Box 9)"),ROUND(H4118*Setup!$B$9,2),0))</f>
        <v/>
      </c>
      <c r="Q4118" s="34">
        <f>IF(A4118="","",I4118-P4118)</f>
        <v/>
      </c>
      <c r="R4118" s="34">
        <f>IF(A4118="","",IF(L4118="Yes",I4118,0))</f>
        <v/>
      </c>
      <c r="S4118" s="34">
        <f>IF(A4118="","",IF(AND(L4118="Yes",K4118="Yes",NOT(ISNUMBER(SEARCH("blocked",G4118))),OR(F4118="Standard domestic 15% (Box 7)",F4118="Import - VAT paid at customs (Box 8)",F4118="Import - Reverse charge (Box 9)"),OR(F4118&lt;&gt;"Standard domestic 15% (Box 7)",AND(LEN(D4118)=15,LEFT(D4118,1)="3",RIGHT(D4118,1)="3",ISNUMBER(--D4118)))),I4118,0))</f>
        <v/>
      </c>
      <c r="T4118" s="34">
        <f>IF(A4118="","",R4118-S4118)</f>
        <v/>
      </c>
      <c r="U4118" s="23">
        <f>IF(A4118="","",IF(O4118=0,"Outside audit periods; ","")&amp;IF(F4118="","No VAT category; ","")&amp;IF(ABS(Q4118)&gt;Setup!$B$10,"VAT ≠ 15% × net; ","")&amp;IF(AND(F4118="Standard domestic 15% (Box 7)",NOT(AND(LEN(D4118)=15,LEFT(D4118,1)="3",RIGHT(D4118,1)="3",ISNUMBER(--D4118)))),"Invalid/missing supplier VAT no; ","")&amp;IF(AND(L4118="Yes",K4118&lt;&gt;"Yes"),"VAT claimed without valid tax invoice; ","")&amp;IF(AND(L4118="Yes",ISNUMBER(SEARCH("blocked",G4118))),"Blocked input VAT claimed; ","")&amp;IF(AND(F4118="Import - VAT paid at customs (Box 8)",M4118=""),"Customs declaration no missing; ","")&amp;IF(AND(F4118="Import - Reverse charge (Box 9)",E4118="Saudi Arabia"),"RCM used for a local supplier; ","")&amp;IF(AND(L4118="Yes",NOT(OR(F4118="Standard domestic 15% (Box 7)",F4118="Import - VAT paid at customs (Box 8)",F4118="Import - Reverse charge (Box 9)"))),"VAT claimed on non-taxable category; ",""))</f>
        <v/>
      </c>
    </row>
    <row r="4119">
      <c r="A4119" s="17" t="n"/>
      <c r="B4119" s="14" t="n"/>
      <c r="C4119" s="14" t="n"/>
      <c r="D4119" s="16" t="n"/>
      <c r="E4119" s="14" t="n"/>
      <c r="F4119" s="14" t="n"/>
      <c r="G4119" s="14" t="n"/>
      <c r="H4119" s="19" t="n"/>
      <c r="I4119" s="19" t="n"/>
      <c r="J4119" s="34">
        <f>IF(A4119="","",H4119+I4119)</f>
        <v/>
      </c>
      <c r="K4119" s="14" t="n"/>
      <c r="L4119" s="14" t="n"/>
      <c r="M4119" s="14" t="n"/>
      <c r="N4119" s="14" t="n"/>
      <c r="O4119" s="20">
        <f>IF(A4119="","",SUMPRODUCT((A4119&gt;=Setup!$C$19:$C$30)*(A4119&lt;=Setup!$D$19:$D$30)*Setup!$A$19:$A$30))</f>
        <v/>
      </c>
      <c r="P4119" s="34">
        <f>IF(A4119="","",IF(OR(F4119="Standard domestic 15% (Box 7)",F4119="Import - VAT paid at customs (Box 8)",F4119="Import - Reverse charge (Box 9)"),ROUND(H4119*Setup!$B$9,2),0))</f>
        <v/>
      </c>
      <c r="Q4119" s="34">
        <f>IF(A4119="","",I4119-P4119)</f>
        <v/>
      </c>
      <c r="R4119" s="34">
        <f>IF(A4119="","",IF(L4119="Yes",I4119,0))</f>
        <v/>
      </c>
      <c r="S4119" s="34">
        <f>IF(A4119="","",IF(AND(L4119="Yes",K4119="Yes",NOT(ISNUMBER(SEARCH("blocked",G4119))),OR(F4119="Standard domestic 15% (Box 7)",F4119="Import - VAT paid at customs (Box 8)",F4119="Import - Reverse charge (Box 9)"),OR(F4119&lt;&gt;"Standard domestic 15% (Box 7)",AND(LEN(D4119)=15,LEFT(D4119,1)="3",RIGHT(D4119,1)="3",ISNUMBER(--D4119)))),I4119,0))</f>
        <v/>
      </c>
      <c r="T4119" s="34">
        <f>IF(A4119="","",R4119-S4119)</f>
        <v/>
      </c>
      <c r="U4119" s="23">
        <f>IF(A4119="","",IF(O4119=0,"Outside audit periods; ","")&amp;IF(F4119="","No VAT category; ","")&amp;IF(ABS(Q4119)&gt;Setup!$B$10,"VAT ≠ 15% × net; ","")&amp;IF(AND(F4119="Standard domestic 15% (Box 7)",NOT(AND(LEN(D4119)=15,LEFT(D4119,1)="3",RIGHT(D4119,1)="3",ISNUMBER(--D4119)))),"Invalid/missing supplier VAT no; ","")&amp;IF(AND(L4119="Yes",K4119&lt;&gt;"Yes"),"VAT claimed without valid tax invoice; ","")&amp;IF(AND(L4119="Yes",ISNUMBER(SEARCH("blocked",G4119))),"Blocked input VAT claimed; ","")&amp;IF(AND(F4119="Import - VAT paid at customs (Box 8)",M4119=""),"Customs declaration no missing; ","")&amp;IF(AND(F4119="Import - Reverse charge (Box 9)",E4119="Saudi Arabia"),"RCM used for a local supplier; ","")&amp;IF(AND(L4119="Yes",NOT(OR(F4119="Standard domestic 15% (Box 7)",F4119="Import - VAT paid at customs (Box 8)",F4119="Import - Reverse charge (Box 9)"))),"VAT claimed on non-taxable category; ",""))</f>
        <v/>
      </c>
    </row>
    <row r="4120">
      <c r="A4120" s="17" t="n"/>
      <c r="B4120" s="14" t="n"/>
      <c r="C4120" s="14" t="n"/>
      <c r="D4120" s="16" t="n"/>
      <c r="E4120" s="14" t="n"/>
      <c r="F4120" s="14" t="n"/>
      <c r="G4120" s="14" t="n"/>
      <c r="H4120" s="19" t="n"/>
      <c r="I4120" s="19" t="n"/>
      <c r="J4120" s="34">
        <f>IF(A4120="","",H4120+I4120)</f>
        <v/>
      </c>
      <c r="K4120" s="14" t="n"/>
      <c r="L4120" s="14" t="n"/>
      <c r="M4120" s="14" t="n"/>
      <c r="N4120" s="14" t="n"/>
      <c r="O4120" s="20">
        <f>IF(A4120="","",SUMPRODUCT((A4120&gt;=Setup!$C$19:$C$30)*(A4120&lt;=Setup!$D$19:$D$30)*Setup!$A$19:$A$30))</f>
        <v/>
      </c>
      <c r="P4120" s="34">
        <f>IF(A4120="","",IF(OR(F4120="Standard domestic 15% (Box 7)",F4120="Import - VAT paid at customs (Box 8)",F4120="Import - Reverse charge (Box 9)"),ROUND(H4120*Setup!$B$9,2),0))</f>
        <v/>
      </c>
      <c r="Q4120" s="34">
        <f>IF(A4120="","",I4120-P4120)</f>
        <v/>
      </c>
      <c r="R4120" s="34">
        <f>IF(A4120="","",IF(L4120="Yes",I4120,0))</f>
        <v/>
      </c>
      <c r="S4120" s="34">
        <f>IF(A4120="","",IF(AND(L4120="Yes",K4120="Yes",NOT(ISNUMBER(SEARCH("blocked",G4120))),OR(F4120="Standard domestic 15% (Box 7)",F4120="Import - VAT paid at customs (Box 8)",F4120="Import - Reverse charge (Box 9)"),OR(F4120&lt;&gt;"Standard domestic 15% (Box 7)",AND(LEN(D4120)=15,LEFT(D4120,1)="3",RIGHT(D4120,1)="3",ISNUMBER(--D4120)))),I4120,0))</f>
        <v/>
      </c>
      <c r="T4120" s="34">
        <f>IF(A4120="","",R4120-S4120)</f>
        <v/>
      </c>
      <c r="U4120" s="23">
        <f>IF(A4120="","",IF(O4120=0,"Outside audit periods; ","")&amp;IF(F4120="","No VAT category; ","")&amp;IF(ABS(Q4120)&gt;Setup!$B$10,"VAT ≠ 15% × net; ","")&amp;IF(AND(F4120="Standard domestic 15% (Box 7)",NOT(AND(LEN(D4120)=15,LEFT(D4120,1)="3",RIGHT(D4120,1)="3",ISNUMBER(--D4120)))),"Invalid/missing supplier VAT no; ","")&amp;IF(AND(L4120="Yes",K4120&lt;&gt;"Yes"),"VAT claimed without valid tax invoice; ","")&amp;IF(AND(L4120="Yes",ISNUMBER(SEARCH("blocked",G4120))),"Blocked input VAT claimed; ","")&amp;IF(AND(F4120="Import - VAT paid at customs (Box 8)",M4120=""),"Customs declaration no missing; ","")&amp;IF(AND(F4120="Import - Reverse charge (Box 9)",E4120="Saudi Arabia"),"RCM used for a local supplier; ","")&amp;IF(AND(L4120="Yes",NOT(OR(F4120="Standard domestic 15% (Box 7)",F4120="Import - VAT paid at customs (Box 8)",F4120="Import - Reverse charge (Box 9)"))),"VAT claimed on non-taxable category; ",""))</f>
        <v/>
      </c>
    </row>
    <row r="4121">
      <c r="A4121" s="17" t="n"/>
      <c r="B4121" s="14" t="n"/>
      <c r="C4121" s="14" t="n"/>
      <c r="D4121" s="16" t="n"/>
      <c r="E4121" s="14" t="n"/>
      <c r="F4121" s="14" t="n"/>
      <c r="G4121" s="14" t="n"/>
      <c r="H4121" s="19" t="n"/>
      <c r="I4121" s="19" t="n"/>
      <c r="J4121" s="34">
        <f>IF(A4121="","",H4121+I4121)</f>
        <v/>
      </c>
      <c r="K4121" s="14" t="n"/>
      <c r="L4121" s="14" t="n"/>
      <c r="M4121" s="14" t="n"/>
      <c r="N4121" s="14" t="n"/>
      <c r="O4121" s="20">
        <f>IF(A4121="","",SUMPRODUCT((A4121&gt;=Setup!$C$19:$C$30)*(A4121&lt;=Setup!$D$19:$D$30)*Setup!$A$19:$A$30))</f>
        <v/>
      </c>
      <c r="P4121" s="34">
        <f>IF(A4121="","",IF(OR(F4121="Standard domestic 15% (Box 7)",F4121="Import - VAT paid at customs (Box 8)",F4121="Import - Reverse charge (Box 9)"),ROUND(H4121*Setup!$B$9,2),0))</f>
        <v/>
      </c>
      <c r="Q4121" s="34">
        <f>IF(A4121="","",I4121-P4121)</f>
        <v/>
      </c>
      <c r="R4121" s="34">
        <f>IF(A4121="","",IF(L4121="Yes",I4121,0))</f>
        <v/>
      </c>
      <c r="S4121" s="34">
        <f>IF(A4121="","",IF(AND(L4121="Yes",K4121="Yes",NOT(ISNUMBER(SEARCH("blocked",G4121))),OR(F4121="Standard domestic 15% (Box 7)",F4121="Import - VAT paid at customs (Box 8)",F4121="Import - Reverse charge (Box 9)"),OR(F4121&lt;&gt;"Standard domestic 15% (Box 7)",AND(LEN(D4121)=15,LEFT(D4121,1)="3",RIGHT(D4121,1)="3",ISNUMBER(--D4121)))),I4121,0))</f>
        <v/>
      </c>
      <c r="T4121" s="34">
        <f>IF(A4121="","",R4121-S4121)</f>
        <v/>
      </c>
      <c r="U4121" s="23">
        <f>IF(A4121="","",IF(O4121=0,"Outside audit periods; ","")&amp;IF(F4121="","No VAT category; ","")&amp;IF(ABS(Q4121)&gt;Setup!$B$10,"VAT ≠ 15% × net; ","")&amp;IF(AND(F4121="Standard domestic 15% (Box 7)",NOT(AND(LEN(D4121)=15,LEFT(D4121,1)="3",RIGHT(D4121,1)="3",ISNUMBER(--D4121)))),"Invalid/missing supplier VAT no; ","")&amp;IF(AND(L4121="Yes",K4121&lt;&gt;"Yes"),"VAT claimed without valid tax invoice; ","")&amp;IF(AND(L4121="Yes",ISNUMBER(SEARCH("blocked",G4121))),"Blocked input VAT claimed; ","")&amp;IF(AND(F4121="Import - VAT paid at customs (Box 8)",M4121=""),"Customs declaration no missing; ","")&amp;IF(AND(F4121="Import - Reverse charge (Box 9)",E4121="Saudi Arabia"),"RCM used for a local supplier; ","")&amp;IF(AND(L4121="Yes",NOT(OR(F4121="Standard domestic 15% (Box 7)",F4121="Import - VAT paid at customs (Box 8)",F4121="Import - Reverse charge (Box 9)"))),"VAT claimed on non-taxable category; ",""))</f>
        <v/>
      </c>
    </row>
    <row r="4122">
      <c r="A4122" s="17" t="n"/>
      <c r="B4122" s="14" t="n"/>
      <c r="C4122" s="14" t="n"/>
      <c r="D4122" s="16" t="n"/>
      <c r="E4122" s="14" t="n"/>
      <c r="F4122" s="14" t="n"/>
      <c r="G4122" s="14" t="n"/>
      <c r="H4122" s="19" t="n"/>
      <c r="I4122" s="19" t="n"/>
      <c r="J4122" s="34">
        <f>IF(A4122="","",H4122+I4122)</f>
        <v/>
      </c>
      <c r="K4122" s="14" t="n"/>
      <c r="L4122" s="14" t="n"/>
      <c r="M4122" s="14" t="n"/>
      <c r="N4122" s="14" t="n"/>
      <c r="O4122" s="20">
        <f>IF(A4122="","",SUMPRODUCT((A4122&gt;=Setup!$C$19:$C$30)*(A4122&lt;=Setup!$D$19:$D$30)*Setup!$A$19:$A$30))</f>
        <v/>
      </c>
      <c r="P4122" s="34">
        <f>IF(A4122="","",IF(OR(F4122="Standard domestic 15% (Box 7)",F4122="Import - VAT paid at customs (Box 8)",F4122="Import - Reverse charge (Box 9)"),ROUND(H4122*Setup!$B$9,2),0))</f>
        <v/>
      </c>
      <c r="Q4122" s="34">
        <f>IF(A4122="","",I4122-P4122)</f>
        <v/>
      </c>
      <c r="R4122" s="34">
        <f>IF(A4122="","",IF(L4122="Yes",I4122,0))</f>
        <v/>
      </c>
      <c r="S4122" s="34">
        <f>IF(A4122="","",IF(AND(L4122="Yes",K4122="Yes",NOT(ISNUMBER(SEARCH("blocked",G4122))),OR(F4122="Standard domestic 15% (Box 7)",F4122="Import - VAT paid at customs (Box 8)",F4122="Import - Reverse charge (Box 9)"),OR(F4122&lt;&gt;"Standard domestic 15% (Box 7)",AND(LEN(D4122)=15,LEFT(D4122,1)="3",RIGHT(D4122,1)="3",ISNUMBER(--D4122)))),I4122,0))</f>
        <v/>
      </c>
      <c r="T4122" s="34">
        <f>IF(A4122="","",R4122-S4122)</f>
        <v/>
      </c>
      <c r="U4122" s="23">
        <f>IF(A4122="","",IF(O4122=0,"Outside audit periods; ","")&amp;IF(F4122="","No VAT category; ","")&amp;IF(ABS(Q4122)&gt;Setup!$B$10,"VAT ≠ 15% × net; ","")&amp;IF(AND(F4122="Standard domestic 15% (Box 7)",NOT(AND(LEN(D4122)=15,LEFT(D4122,1)="3",RIGHT(D4122,1)="3",ISNUMBER(--D4122)))),"Invalid/missing supplier VAT no; ","")&amp;IF(AND(L4122="Yes",K4122&lt;&gt;"Yes"),"VAT claimed without valid tax invoice; ","")&amp;IF(AND(L4122="Yes",ISNUMBER(SEARCH("blocked",G4122))),"Blocked input VAT claimed; ","")&amp;IF(AND(F4122="Import - VAT paid at customs (Box 8)",M4122=""),"Customs declaration no missing; ","")&amp;IF(AND(F4122="Import - Reverse charge (Box 9)",E4122="Saudi Arabia"),"RCM used for a local supplier; ","")&amp;IF(AND(L4122="Yes",NOT(OR(F4122="Standard domestic 15% (Box 7)",F4122="Import - VAT paid at customs (Box 8)",F4122="Import - Reverse charge (Box 9)"))),"VAT claimed on non-taxable category; ",""))</f>
        <v/>
      </c>
    </row>
    <row r="4123">
      <c r="A4123" s="17" t="n"/>
      <c r="B4123" s="14" t="n"/>
      <c r="C4123" s="14" t="n"/>
      <c r="D4123" s="16" t="n"/>
      <c r="E4123" s="14" t="n"/>
      <c r="F4123" s="14" t="n"/>
      <c r="G4123" s="14" t="n"/>
      <c r="H4123" s="19" t="n"/>
      <c r="I4123" s="19" t="n"/>
      <c r="J4123" s="34">
        <f>IF(A4123="","",H4123+I4123)</f>
        <v/>
      </c>
      <c r="K4123" s="14" t="n"/>
      <c r="L4123" s="14" t="n"/>
      <c r="M4123" s="14" t="n"/>
      <c r="N4123" s="14" t="n"/>
      <c r="O4123" s="20">
        <f>IF(A4123="","",SUMPRODUCT((A4123&gt;=Setup!$C$19:$C$30)*(A4123&lt;=Setup!$D$19:$D$30)*Setup!$A$19:$A$30))</f>
        <v/>
      </c>
      <c r="P4123" s="34">
        <f>IF(A4123="","",IF(OR(F4123="Standard domestic 15% (Box 7)",F4123="Import - VAT paid at customs (Box 8)",F4123="Import - Reverse charge (Box 9)"),ROUND(H4123*Setup!$B$9,2),0))</f>
        <v/>
      </c>
      <c r="Q4123" s="34">
        <f>IF(A4123="","",I4123-P4123)</f>
        <v/>
      </c>
      <c r="R4123" s="34">
        <f>IF(A4123="","",IF(L4123="Yes",I4123,0))</f>
        <v/>
      </c>
      <c r="S4123" s="34">
        <f>IF(A4123="","",IF(AND(L4123="Yes",K4123="Yes",NOT(ISNUMBER(SEARCH("blocked",G4123))),OR(F4123="Standard domestic 15% (Box 7)",F4123="Import - VAT paid at customs (Box 8)",F4123="Import - Reverse charge (Box 9)"),OR(F4123&lt;&gt;"Standard domestic 15% (Box 7)",AND(LEN(D4123)=15,LEFT(D4123,1)="3",RIGHT(D4123,1)="3",ISNUMBER(--D4123)))),I4123,0))</f>
        <v/>
      </c>
      <c r="T4123" s="34">
        <f>IF(A4123="","",R4123-S4123)</f>
        <v/>
      </c>
      <c r="U4123" s="23">
        <f>IF(A4123="","",IF(O4123=0,"Outside audit periods; ","")&amp;IF(F4123="","No VAT category; ","")&amp;IF(ABS(Q4123)&gt;Setup!$B$10,"VAT ≠ 15% × net; ","")&amp;IF(AND(F4123="Standard domestic 15% (Box 7)",NOT(AND(LEN(D4123)=15,LEFT(D4123,1)="3",RIGHT(D4123,1)="3",ISNUMBER(--D4123)))),"Invalid/missing supplier VAT no; ","")&amp;IF(AND(L4123="Yes",K4123&lt;&gt;"Yes"),"VAT claimed without valid tax invoice; ","")&amp;IF(AND(L4123="Yes",ISNUMBER(SEARCH("blocked",G4123))),"Blocked input VAT claimed; ","")&amp;IF(AND(F4123="Import - VAT paid at customs (Box 8)",M4123=""),"Customs declaration no missing; ","")&amp;IF(AND(F4123="Import - Reverse charge (Box 9)",E4123="Saudi Arabia"),"RCM used for a local supplier; ","")&amp;IF(AND(L4123="Yes",NOT(OR(F4123="Standard domestic 15% (Box 7)",F4123="Import - VAT paid at customs (Box 8)",F4123="Import - Reverse charge (Box 9)"))),"VAT claimed on non-taxable category; ",""))</f>
        <v/>
      </c>
    </row>
    <row r="4124">
      <c r="A4124" s="17" t="n"/>
      <c r="B4124" s="14" t="n"/>
      <c r="C4124" s="14" t="n"/>
      <c r="D4124" s="16" t="n"/>
      <c r="E4124" s="14" t="n"/>
      <c r="F4124" s="14" t="n"/>
      <c r="G4124" s="14" t="n"/>
      <c r="H4124" s="19" t="n"/>
      <c r="I4124" s="19" t="n"/>
      <c r="J4124" s="34">
        <f>IF(A4124="","",H4124+I4124)</f>
        <v/>
      </c>
      <c r="K4124" s="14" t="n"/>
      <c r="L4124" s="14" t="n"/>
      <c r="M4124" s="14" t="n"/>
      <c r="N4124" s="14" t="n"/>
      <c r="O4124" s="20">
        <f>IF(A4124="","",SUMPRODUCT((A4124&gt;=Setup!$C$19:$C$30)*(A4124&lt;=Setup!$D$19:$D$30)*Setup!$A$19:$A$30))</f>
        <v/>
      </c>
      <c r="P4124" s="34">
        <f>IF(A4124="","",IF(OR(F4124="Standard domestic 15% (Box 7)",F4124="Import - VAT paid at customs (Box 8)",F4124="Import - Reverse charge (Box 9)"),ROUND(H4124*Setup!$B$9,2),0))</f>
        <v/>
      </c>
      <c r="Q4124" s="34">
        <f>IF(A4124="","",I4124-P4124)</f>
        <v/>
      </c>
      <c r="R4124" s="34">
        <f>IF(A4124="","",IF(L4124="Yes",I4124,0))</f>
        <v/>
      </c>
      <c r="S4124" s="34">
        <f>IF(A4124="","",IF(AND(L4124="Yes",K4124="Yes",NOT(ISNUMBER(SEARCH("blocked",G4124))),OR(F4124="Standard domestic 15% (Box 7)",F4124="Import - VAT paid at customs (Box 8)",F4124="Import - Reverse charge (Box 9)"),OR(F4124&lt;&gt;"Standard domestic 15% (Box 7)",AND(LEN(D4124)=15,LEFT(D4124,1)="3",RIGHT(D4124,1)="3",ISNUMBER(--D4124)))),I4124,0))</f>
        <v/>
      </c>
      <c r="T4124" s="34">
        <f>IF(A4124="","",R4124-S4124)</f>
        <v/>
      </c>
      <c r="U4124" s="23">
        <f>IF(A4124="","",IF(O4124=0,"Outside audit periods; ","")&amp;IF(F4124="","No VAT category; ","")&amp;IF(ABS(Q4124)&gt;Setup!$B$10,"VAT ≠ 15% × net; ","")&amp;IF(AND(F4124="Standard domestic 15% (Box 7)",NOT(AND(LEN(D4124)=15,LEFT(D4124,1)="3",RIGHT(D4124,1)="3",ISNUMBER(--D4124)))),"Invalid/missing supplier VAT no; ","")&amp;IF(AND(L4124="Yes",K4124&lt;&gt;"Yes"),"VAT claimed without valid tax invoice; ","")&amp;IF(AND(L4124="Yes",ISNUMBER(SEARCH("blocked",G4124))),"Blocked input VAT claimed; ","")&amp;IF(AND(F4124="Import - VAT paid at customs (Box 8)",M4124=""),"Customs declaration no missing; ","")&amp;IF(AND(F4124="Import - Reverse charge (Box 9)",E4124="Saudi Arabia"),"RCM used for a local supplier; ","")&amp;IF(AND(L4124="Yes",NOT(OR(F4124="Standard domestic 15% (Box 7)",F4124="Import - VAT paid at customs (Box 8)",F4124="Import - Reverse charge (Box 9)"))),"VAT claimed on non-taxable category; ",""))</f>
        <v/>
      </c>
    </row>
    <row r="4125">
      <c r="A4125" s="17" t="n"/>
      <c r="B4125" s="14" t="n"/>
      <c r="C4125" s="14" t="n"/>
      <c r="D4125" s="16" t="n"/>
      <c r="E4125" s="14" t="n"/>
      <c r="F4125" s="14" t="n"/>
      <c r="G4125" s="14" t="n"/>
      <c r="H4125" s="19" t="n"/>
      <c r="I4125" s="19" t="n"/>
      <c r="J4125" s="34">
        <f>IF(A4125="","",H4125+I4125)</f>
        <v/>
      </c>
      <c r="K4125" s="14" t="n"/>
      <c r="L4125" s="14" t="n"/>
      <c r="M4125" s="14" t="n"/>
      <c r="N4125" s="14" t="n"/>
      <c r="O4125" s="20">
        <f>IF(A4125="","",SUMPRODUCT((A4125&gt;=Setup!$C$19:$C$30)*(A4125&lt;=Setup!$D$19:$D$30)*Setup!$A$19:$A$30))</f>
        <v/>
      </c>
      <c r="P4125" s="34">
        <f>IF(A4125="","",IF(OR(F4125="Standard domestic 15% (Box 7)",F4125="Import - VAT paid at customs (Box 8)",F4125="Import - Reverse charge (Box 9)"),ROUND(H4125*Setup!$B$9,2),0))</f>
        <v/>
      </c>
      <c r="Q4125" s="34">
        <f>IF(A4125="","",I4125-P4125)</f>
        <v/>
      </c>
      <c r="R4125" s="34">
        <f>IF(A4125="","",IF(L4125="Yes",I4125,0))</f>
        <v/>
      </c>
      <c r="S4125" s="34">
        <f>IF(A4125="","",IF(AND(L4125="Yes",K4125="Yes",NOT(ISNUMBER(SEARCH("blocked",G4125))),OR(F4125="Standard domestic 15% (Box 7)",F4125="Import - VAT paid at customs (Box 8)",F4125="Import - Reverse charge (Box 9)"),OR(F4125&lt;&gt;"Standard domestic 15% (Box 7)",AND(LEN(D4125)=15,LEFT(D4125,1)="3",RIGHT(D4125,1)="3",ISNUMBER(--D4125)))),I4125,0))</f>
        <v/>
      </c>
      <c r="T4125" s="34">
        <f>IF(A4125="","",R4125-S4125)</f>
        <v/>
      </c>
      <c r="U4125" s="23">
        <f>IF(A4125="","",IF(O4125=0,"Outside audit periods; ","")&amp;IF(F4125="","No VAT category; ","")&amp;IF(ABS(Q4125)&gt;Setup!$B$10,"VAT ≠ 15% × net; ","")&amp;IF(AND(F4125="Standard domestic 15% (Box 7)",NOT(AND(LEN(D4125)=15,LEFT(D4125,1)="3",RIGHT(D4125,1)="3",ISNUMBER(--D4125)))),"Invalid/missing supplier VAT no; ","")&amp;IF(AND(L4125="Yes",K4125&lt;&gt;"Yes"),"VAT claimed without valid tax invoice; ","")&amp;IF(AND(L4125="Yes",ISNUMBER(SEARCH("blocked",G4125))),"Blocked input VAT claimed; ","")&amp;IF(AND(F4125="Import - VAT paid at customs (Box 8)",M4125=""),"Customs declaration no missing; ","")&amp;IF(AND(F4125="Import - Reverse charge (Box 9)",E4125="Saudi Arabia"),"RCM used for a local supplier; ","")&amp;IF(AND(L4125="Yes",NOT(OR(F4125="Standard domestic 15% (Box 7)",F4125="Import - VAT paid at customs (Box 8)",F4125="Import - Reverse charge (Box 9)"))),"VAT claimed on non-taxable category; ",""))</f>
        <v/>
      </c>
    </row>
    <row r="4126">
      <c r="A4126" s="17" t="n"/>
      <c r="B4126" s="14" t="n"/>
      <c r="C4126" s="14" t="n"/>
      <c r="D4126" s="16" t="n"/>
      <c r="E4126" s="14" t="n"/>
      <c r="F4126" s="14" t="n"/>
      <c r="G4126" s="14" t="n"/>
      <c r="H4126" s="19" t="n"/>
      <c r="I4126" s="19" t="n"/>
      <c r="J4126" s="34">
        <f>IF(A4126="","",H4126+I4126)</f>
        <v/>
      </c>
      <c r="K4126" s="14" t="n"/>
      <c r="L4126" s="14" t="n"/>
      <c r="M4126" s="14" t="n"/>
      <c r="N4126" s="14" t="n"/>
      <c r="O4126" s="20">
        <f>IF(A4126="","",SUMPRODUCT((A4126&gt;=Setup!$C$19:$C$30)*(A4126&lt;=Setup!$D$19:$D$30)*Setup!$A$19:$A$30))</f>
        <v/>
      </c>
      <c r="P4126" s="34">
        <f>IF(A4126="","",IF(OR(F4126="Standard domestic 15% (Box 7)",F4126="Import - VAT paid at customs (Box 8)",F4126="Import - Reverse charge (Box 9)"),ROUND(H4126*Setup!$B$9,2),0))</f>
        <v/>
      </c>
      <c r="Q4126" s="34">
        <f>IF(A4126="","",I4126-P4126)</f>
        <v/>
      </c>
      <c r="R4126" s="34">
        <f>IF(A4126="","",IF(L4126="Yes",I4126,0))</f>
        <v/>
      </c>
      <c r="S4126" s="34">
        <f>IF(A4126="","",IF(AND(L4126="Yes",K4126="Yes",NOT(ISNUMBER(SEARCH("blocked",G4126))),OR(F4126="Standard domestic 15% (Box 7)",F4126="Import - VAT paid at customs (Box 8)",F4126="Import - Reverse charge (Box 9)"),OR(F4126&lt;&gt;"Standard domestic 15% (Box 7)",AND(LEN(D4126)=15,LEFT(D4126,1)="3",RIGHT(D4126,1)="3",ISNUMBER(--D4126)))),I4126,0))</f>
        <v/>
      </c>
      <c r="T4126" s="34">
        <f>IF(A4126="","",R4126-S4126)</f>
        <v/>
      </c>
      <c r="U4126" s="23">
        <f>IF(A4126="","",IF(O4126=0,"Outside audit periods; ","")&amp;IF(F4126="","No VAT category; ","")&amp;IF(ABS(Q4126)&gt;Setup!$B$10,"VAT ≠ 15% × net; ","")&amp;IF(AND(F4126="Standard domestic 15% (Box 7)",NOT(AND(LEN(D4126)=15,LEFT(D4126,1)="3",RIGHT(D4126,1)="3",ISNUMBER(--D4126)))),"Invalid/missing supplier VAT no; ","")&amp;IF(AND(L4126="Yes",K4126&lt;&gt;"Yes"),"VAT claimed without valid tax invoice; ","")&amp;IF(AND(L4126="Yes",ISNUMBER(SEARCH("blocked",G4126))),"Blocked input VAT claimed; ","")&amp;IF(AND(F4126="Import - VAT paid at customs (Box 8)",M4126=""),"Customs declaration no missing; ","")&amp;IF(AND(F4126="Import - Reverse charge (Box 9)",E4126="Saudi Arabia"),"RCM used for a local supplier; ","")&amp;IF(AND(L4126="Yes",NOT(OR(F4126="Standard domestic 15% (Box 7)",F4126="Import - VAT paid at customs (Box 8)",F4126="Import - Reverse charge (Box 9)"))),"VAT claimed on non-taxable category; ",""))</f>
        <v/>
      </c>
    </row>
    <row r="4127">
      <c r="A4127" s="17" t="n"/>
      <c r="B4127" s="14" t="n"/>
      <c r="C4127" s="14" t="n"/>
      <c r="D4127" s="16" t="n"/>
      <c r="E4127" s="14" t="n"/>
      <c r="F4127" s="14" t="n"/>
      <c r="G4127" s="14" t="n"/>
      <c r="H4127" s="19" t="n"/>
      <c r="I4127" s="19" t="n"/>
      <c r="J4127" s="34">
        <f>IF(A4127="","",H4127+I4127)</f>
        <v/>
      </c>
      <c r="K4127" s="14" t="n"/>
      <c r="L4127" s="14" t="n"/>
      <c r="M4127" s="14" t="n"/>
      <c r="N4127" s="14" t="n"/>
      <c r="O4127" s="20">
        <f>IF(A4127="","",SUMPRODUCT((A4127&gt;=Setup!$C$19:$C$30)*(A4127&lt;=Setup!$D$19:$D$30)*Setup!$A$19:$A$30))</f>
        <v/>
      </c>
      <c r="P4127" s="34">
        <f>IF(A4127="","",IF(OR(F4127="Standard domestic 15% (Box 7)",F4127="Import - VAT paid at customs (Box 8)",F4127="Import - Reverse charge (Box 9)"),ROUND(H4127*Setup!$B$9,2),0))</f>
        <v/>
      </c>
      <c r="Q4127" s="34">
        <f>IF(A4127="","",I4127-P4127)</f>
        <v/>
      </c>
      <c r="R4127" s="34">
        <f>IF(A4127="","",IF(L4127="Yes",I4127,0))</f>
        <v/>
      </c>
      <c r="S4127" s="34">
        <f>IF(A4127="","",IF(AND(L4127="Yes",K4127="Yes",NOT(ISNUMBER(SEARCH("blocked",G4127))),OR(F4127="Standard domestic 15% (Box 7)",F4127="Import - VAT paid at customs (Box 8)",F4127="Import - Reverse charge (Box 9)"),OR(F4127&lt;&gt;"Standard domestic 15% (Box 7)",AND(LEN(D4127)=15,LEFT(D4127,1)="3",RIGHT(D4127,1)="3",ISNUMBER(--D4127)))),I4127,0))</f>
        <v/>
      </c>
      <c r="T4127" s="34">
        <f>IF(A4127="","",R4127-S4127)</f>
        <v/>
      </c>
      <c r="U4127" s="23">
        <f>IF(A4127="","",IF(O4127=0,"Outside audit periods; ","")&amp;IF(F4127="","No VAT category; ","")&amp;IF(ABS(Q4127)&gt;Setup!$B$10,"VAT ≠ 15% × net; ","")&amp;IF(AND(F4127="Standard domestic 15% (Box 7)",NOT(AND(LEN(D4127)=15,LEFT(D4127,1)="3",RIGHT(D4127,1)="3",ISNUMBER(--D4127)))),"Invalid/missing supplier VAT no; ","")&amp;IF(AND(L4127="Yes",K4127&lt;&gt;"Yes"),"VAT claimed without valid tax invoice; ","")&amp;IF(AND(L4127="Yes",ISNUMBER(SEARCH("blocked",G4127))),"Blocked input VAT claimed; ","")&amp;IF(AND(F4127="Import - VAT paid at customs (Box 8)",M4127=""),"Customs declaration no missing; ","")&amp;IF(AND(F4127="Import - Reverse charge (Box 9)",E4127="Saudi Arabia"),"RCM used for a local supplier; ","")&amp;IF(AND(L4127="Yes",NOT(OR(F4127="Standard domestic 15% (Box 7)",F4127="Import - VAT paid at customs (Box 8)",F4127="Import - Reverse charge (Box 9)"))),"VAT claimed on non-taxable category; ",""))</f>
        <v/>
      </c>
    </row>
    <row r="4128">
      <c r="A4128" s="17" t="n"/>
      <c r="B4128" s="14" t="n"/>
      <c r="C4128" s="14" t="n"/>
      <c r="D4128" s="16" t="n"/>
      <c r="E4128" s="14" t="n"/>
      <c r="F4128" s="14" t="n"/>
      <c r="G4128" s="14" t="n"/>
      <c r="H4128" s="19" t="n"/>
      <c r="I4128" s="19" t="n"/>
      <c r="J4128" s="34">
        <f>IF(A4128="","",H4128+I4128)</f>
        <v/>
      </c>
      <c r="K4128" s="14" t="n"/>
      <c r="L4128" s="14" t="n"/>
      <c r="M4128" s="14" t="n"/>
      <c r="N4128" s="14" t="n"/>
      <c r="O4128" s="20">
        <f>IF(A4128="","",SUMPRODUCT((A4128&gt;=Setup!$C$19:$C$30)*(A4128&lt;=Setup!$D$19:$D$30)*Setup!$A$19:$A$30))</f>
        <v/>
      </c>
      <c r="P4128" s="34">
        <f>IF(A4128="","",IF(OR(F4128="Standard domestic 15% (Box 7)",F4128="Import - VAT paid at customs (Box 8)",F4128="Import - Reverse charge (Box 9)"),ROUND(H4128*Setup!$B$9,2),0))</f>
        <v/>
      </c>
      <c r="Q4128" s="34">
        <f>IF(A4128="","",I4128-P4128)</f>
        <v/>
      </c>
      <c r="R4128" s="34">
        <f>IF(A4128="","",IF(L4128="Yes",I4128,0))</f>
        <v/>
      </c>
      <c r="S4128" s="34">
        <f>IF(A4128="","",IF(AND(L4128="Yes",K4128="Yes",NOT(ISNUMBER(SEARCH("blocked",G4128))),OR(F4128="Standard domestic 15% (Box 7)",F4128="Import - VAT paid at customs (Box 8)",F4128="Import - Reverse charge (Box 9)"),OR(F4128&lt;&gt;"Standard domestic 15% (Box 7)",AND(LEN(D4128)=15,LEFT(D4128,1)="3",RIGHT(D4128,1)="3",ISNUMBER(--D4128)))),I4128,0))</f>
        <v/>
      </c>
      <c r="T4128" s="34">
        <f>IF(A4128="","",R4128-S4128)</f>
        <v/>
      </c>
      <c r="U4128" s="23">
        <f>IF(A4128="","",IF(O4128=0,"Outside audit periods; ","")&amp;IF(F4128="","No VAT category; ","")&amp;IF(ABS(Q4128)&gt;Setup!$B$10,"VAT ≠ 15% × net; ","")&amp;IF(AND(F4128="Standard domestic 15% (Box 7)",NOT(AND(LEN(D4128)=15,LEFT(D4128,1)="3",RIGHT(D4128,1)="3",ISNUMBER(--D4128)))),"Invalid/missing supplier VAT no; ","")&amp;IF(AND(L4128="Yes",K4128&lt;&gt;"Yes"),"VAT claimed without valid tax invoice; ","")&amp;IF(AND(L4128="Yes",ISNUMBER(SEARCH("blocked",G4128))),"Blocked input VAT claimed; ","")&amp;IF(AND(F4128="Import - VAT paid at customs (Box 8)",M4128=""),"Customs declaration no missing; ","")&amp;IF(AND(F4128="Import - Reverse charge (Box 9)",E4128="Saudi Arabia"),"RCM used for a local supplier; ","")&amp;IF(AND(L4128="Yes",NOT(OR(F4128="Standard domestic 15% (Box 7)",F4128="Import - VAT paid at customs (Box 8)",F4128="Import - Reverse charge (Box 9)"))),"VAT claimed on non-taxable category; ",""))</f>
        <v/>
      </c>
    </row>
    <row r="4129">
      <c r="A4129" s="17" t="n"/>
      <c r="B4129" s="14" t="n"/>
      <c r="C4129" s="14" t="n"/>
      <c r="D4129" s="16" t="n"/>
      <c r="E4129" s="14" t="n"/>
      <c r="F4129" s="14" t="n"/>
      <c r="G4129" s="14" t="n"/>
      <c r="H4129" s="19" t="n"/>
      <c r="I4129" s="19" t="n"/>
      <c r="J4129" s="34">
        <f>IF(A4129="","",H4129+I4129)</f>
        <v/>
      </c>
      <c r="K4129" s="14" t="n"/>
      <c r="L4129" s="14" t="n"/>
      <c r="M4129" s="14" t="n"/>
      <c r="N4129" s="14" t="n"/>
      <c r="O4129" s="20">
        <f>IF(A4129="","",SUMPRODUCT((A4129&gt;=Setup!$C$19:$C$30)*(A4129&lt;=Setup!$D$19:$D$30)*Setup!$A$19:$A$30))</f>
        <v/>
      </c>
      <c r="P4129" s="34">
        <f>IF(A4129="","",IF(OR(F4129="Standard domestic 15% (Box 7)",F4129="Import - VAT paid at customs (Box 8)",F4129="Import - Reverse charge (Box 9)"),ROUND(H4129*Setup!$B$9,2),0))</f>
        <v/>
      </c>
      <c r="Q4129" s="34">
        <f>IF(A4129="","",I4129-P4129)</f>
        <v/>
      </c>
      <c r="R4129" s="34">
        <f>IF(A4129="","",IF(L4129="Yes",I4129,0))</f>
        <v/>
      </c>
      <c r="S4129" s="34">
        <f>IF(A4129="","",IF(AND(L4129="Yes",K4129="Yes",NOT(ISNUMBER(SEARCH("blocked",G4129))),OR(F4129="Standard domestic 15% (Box 7)",F4129="Import - VAT paid at customs (Box 8)",F4129="Import - Reverse charge (Box 9)"),OR(F4129&lt;&gt;"Standard domestic 15% (Box 7)",AND(LEN(D4129)=15,LEFT(D4129,1)="3",RIGHT(D4129,1)="3",ISNUMBER(--D4129)))),I4129,0))</f>
        <v/>
      </c>
      <c r="T4129" s="34">
        <f>IF(A4129="","",R4129-S4129)</f>
        <v/>
      </c>
      <c r="U4129" s="23">
        <f>IF(A4129="","",IF(O4129=0,"Outside audit periods; ","")&amp;IF(F4129="","No VAT category; ","")&amp;IF(ABS(Q4129)&gt;Setup!$B$10,"VAT ≠ 15% × net; ","")&amp;IF(AND(F4129="Standard domestic 15% (Box 7)",NOT(AND(LEN(D4129)=15,LEFT(D4129,1)="3",RIGHT(D4129,1)="3",ISNUMBER(--D4129)))),"Invalid/missing supplier VAT no; ","")&amp;IF(AND(L4129="Yes",K4129&lt;&gt;"Yes"),"VAT claimed without valid tax invoice; ","")&amp;IF(AND(L4129="Yes",ISNUMBER(SEARCH("blocked",G4129))),"Blocked input VAT claimed; ","")&amp;IF(AND(F4129="Import - VAT paid at customs (Box 8)",M4129=""),"Customs declaration no missing; ","")&amp;IF(AND(F4129="Import - Reverse charge (Box 9)",E4129="Saudi Arabia"),"RCM used for a local supplier; ","")&amp;IF(AND(L4129="Yes",NOT(OR(F4129="Standard domestic 15% (Box 7)",F4129="Import - VAT paid at customs (Box 8)",F4129="Import - Reverse charge (Box 9)"))),"VAT claimed on non-taxable category; ",""))</f>
        <v/>
      </c>
    </row>
    <row r="4130">
      <c r="A4130" s="17" t="n"/>
      <c r="B4130" s="14" t="n"/>
      <c r="C4130" s="14" t="n"/>
      <c r="D4130" s="16" t="n"/>
      <c r="E4130" s="14" t="n"/>
      <c r="F4130" s="14" t="n"/>
      <c r="G4130" s="14" t="n"/>
      <c r="H4130" s="19" t="n"/>
      <c r="I4130" s="19" t="n"/>
      <c r="J4130" s="34">
        <f>IF(A4130="","",H4130+I4130)</f>
        <v/>
      </c>
      <c r="K4130" s="14" t="n"/>
      <c r="L4130" s="14" t="n"/>
      <c r="M4130" s="14" t="n"/>
      <c r="N4130" s="14" t="n"/>
      <c r="O4130" s="20">
        <f>IF(A4130="","",SUMPRODUCT((A4130&gt;=Setup!$C$19:$C$30)*(A4130&lt;=Setup!$D$19:$D$30)*Setup!$A$19:$A$30))</f>
        <v/>
      </c>
      <c r="P4130" s="34">
        <f>IF(A4130="","",IF(OR(F4130="Standard domestic 15% (Box 7)",F4130="Import - VAT paid at customs (Box 8)",F4130="Import - Reverse charge (Box 9)"),ROUND(H4130*Setup!$B$9,2),0))</f>
        <v/>
      </c>
      <c r="Q4130" s="34">
        <f>IF(A4130="","",I4130-P4130)</f>
        <v/>
      </c>
      <c r="R4130" s="34">
        <f>IF(A4130="","",IF(L4130="Yes",I4130,0))</f>
        <v/>
      </c>
      <c r="S4130" s="34">
        <f>IF(A4130="","",IF(AND(L4130="Yes",K4130="Yes",NOT(ISNUMBER(SEARCH("blocked",G4130))),OR(F4130="Standard domestic 15% (Box 7)",F4130="Import - VAT paid at customs (Box 8)",F4130="Import - Reverse charge (Box 9)"),OR(F4130&lt;&gt;"Standard domestic 15% (Box 7)",AND(LEN(D4130)=15,LEFT(D4130,1)="3",RIGHT(D4130,1)="3",ISNUMBER(--D4130)))),I4130,0))</f>
        <v/>
      </c>
      <c r="T4130" s="34">
        <f>IF(A4130="","",R4130-S4130)</f>
        <v/>
      </c>
      <c r="U4130" s="23">
        <f>IF(A4130="","",IF(O4130=0,"Outside audit periods; ","")&amp;IF(F4130="","No VAT category; ","")&amp;IF(ABS(Q4130)&gt;Setup!$B$10,"VAT ≠ 15% × net; ","")&amp;IF(AND(F4130="Standard domestic 15% (Box 7)",NOT(AND(LEN(D4130)=15,LEFT(D4130,1)="3",RIGHT(D4130,1)="3",ISNUMBER(--D4130)))),"Invalid/missing supplier VAT no; ","")&amp;IF(AND(L4130="Yes",K4130&lt;&gt;"Yes"),"VAT claimed without valid tax invoice; ","")&amp;IF(AND(L4130="Yes",ISNUMBER(SEARCH("blocked",G4130))),"Blocked input VAT claimed; ","")&amp;IF(AND(F4130="Import - VAT paid at customs (Box 8)",M4130=""),"Customs declaration no missing; ","")&amp;IF(AND(F4130="Import - Reverse charge (Box 9)",E4130="Saudi Arabia"),"RCM used for a local supplier; ","")&amp;IF(AND(L4130="Yes",NOT(OR(F4130="Standard domestic 15% (Box 7)",F4130="Import - VAT paid at customs (Box 8)",F4130="Import - Reverse charge (Box 9)"))),"VAT claimed on non-taxable category; ",""))</f>
        <v/>
      </c>
    </row>
    <row r="4131">
      <c r="A4131" s="17" t="n"/>
      <c r="B4131" s="14" t="n"/>
      <c r="C4131" s="14" t="n"/>
      <c r="D4131" s="16" t="n"/>
      <c r="E4131" s="14" t="n"/>
      <c r="F4131" s="14" t="n"/>
      <c r="G4131" s="14" t="n"/>
      <c r="H4131" s="19" t="n"/>
      <c r="I4131" s="19" t="n"/>
      <c r="J4131" s="34">
        <f>IF(A4131="","",H4131+I4131)</f>
        <v/>
      </c>
      <c r="K4131" s="14" t="n"/>
      <c r="L4131" s="14" t="n"/>
      <c r="M4131" s="14" t="n"/>
      <c r="N4131" s="14" t="n"/>
      <c r="O4131" s="20">
        <f>IF(A4131="","",SUMPRODUCT((A4131&gt;=Setup!$C$19:$C$30)*(A4131&lt;=Setup!$D$19:$D$30)*Setup!$A$19:$A$30))</f>
        <v/>
      </c>
      <c r="P4131" s="34">
        <f>IF(A4131="","",IF(OR(F4131="Standard domestic 15% (Box 7)",F4131="Import - VAT paid at customs (Box 8)",F4131="Import - Reverse charge (Box 9)"),ROUND(H4131*Setup!$B$9,2),0))</f>
        <v/>
      </c>
      <c r="Q4131" s="34">
        <f>IF(A4131="","",I4131-P4131)</f>
        <v/>
      </c>
      <c r="R4131" s="34">
        <f>IF(A4131="","",IF(L4131="Yes",I4131,0))</f>
        <v/>
      </c>
      <c r="S4131" s="34">
        <f>IF(A4131="","",IF(AND(L4131="Yes",K4131="Yes",NOT(ISNUMBER(SEARCH("blocked",G4131))),OR(F4131="Standard domestic 15% (Box 7)",F4131="Import - VAT paid at customs (Box 8)",F4131="Import - Reverse charge (Box 9)"),OR(F4131&lt;&gt;"Standard domestic 15% (Box 7)",AND(LEN(D4131)=15,LEFT(D4131,1)="3",RIGHT(D4131,1)="3",ISNUMBER(--D4131)))),I4131,0))</f>
        <v/>
      </c>
      <c r="T4131" s="34">
        <f>IF(A4131="","",R4131-S4131)</f>
        <v/>
      </c>
      <c r="U4131" s="23">
        <f>IF(A4131="","",IF(O4131=0,"Outside audit periods; ","")&amp;IF(F4131="","No VAT category; ","")&amp;IF(ABS(Q4131)&gt;Setup!$B$10,"VAT ≠ 15% × net; ","")&amp;IF(AND(F4131="Standard domestic 15% (Box 7)",NOT(AND(LEN(D4131)=15,LEFT(D4131,1)="3",RIGHT(D4131,1)="3",ISNUMBER(--D4131)))),"Invalid/missing supplier VAT no; ","")&amp;IF(AND(L4131="Yes",K4131&lt;&gt;"Yes"),"VAT claimed without valid tax invoice; ","")&amp;IF(AND(L4131="Yes",ISNUMBER(SEARCH("blocked",G4131))),"Blocked input VAT claimed; ","")&amp;IF(AND(F4131="Import - VAT paid at customs (Box 8)",M4131=""),"Customs declaration no missing; ","")&amp;IF(AND(F4131="Import - Reverse charge (Box 9)",E4131="Saudi Arabia"),"RCM used for a local supplier; ","")&amp;IF(AND(L4131="Yes",NOT(OR(F4131="Standard domestic 15% (Box 7)",F4131="Import - VAT paid at customs (Box 8)",F4131="Import - Reverse charge (Box 9)"))),"VAT claimed on non-taxable category; ",""))</f>
        <v/>
      </c>
    </row>
    <row r="4132">
      <c r="A4132" s="17" t="n"/>
      <c r="B4132" s="14" t="n"/>
      <c r="C4132" s="14" t="n"/>
      <c r="D4132" s="16" t="n"/>
      <c r="E4132" s="14" t="n"/>
      <c r="F4132" s="14" t="n"/>
      <c r="G4132" s="14" t="n"/>
      <c r="H4132" s="19" t="n"/>
      <c r="I4132" s="19" t="n"/>
      <c r="J4132" s="34">
        <f>IF(A4132="","",H4132+I4132)</f>
        <v/>
      </c>
      <c r="K4132" s="14" t="n"/>
      <c r="L4132" s="14" t="n"/>
      <c r="M4132" s="14" t="n"/>
      <c r="N4132" s="14" t="n"/>
      <c r="O4132" s="20">
        <f>IF(A4132="","",SUMPRODUCT((A4132&gt;=Setup!$C$19:$C$30)*(A4132&lt;=Setup!$D$19:$D$30)*Setup!$A$19:$A$30))</f>
        <v/>
      </c>
      <c r="P4132" s="34">
        <f>IF(A4132="","",IF(OR(F4132="Standard domestic 15% (Box 7)",F4132="Import - VAT paid at customs (Box 8)",F4132="Import - Reverse charge (Box 9)"),ROUND(H4132*Setup!$B$9,2),0))</f>
        <v/>
      </c>
      <c r="Q4132" s="34">
        <f>IF(A4132="","",I4132-P4132)</f>
        <v/>
      </c>
      <c r="R4132" s="34">
        <f>IF(A4132="","",IF(L4132="Yes",I4132,0))</f>
        <v/>
      </c>
      <c r="S4132" s="34">
        <f>IF(A4132="","",IF(AND(L4132="Yes",K4132="Yes",NOT(ISNUMBER(SEARCH("blocked",G4132))),OR(F4132="Standard domestic 15% (Box 7)",F4132="Import - VAT paid at customs (Box 8)",F4132="Import - Reverse charge (Box 9)"),OR(F4132&lt;&gt;"Standard domestic 15% (Box 7)",AND(LEN(D4132)=15,LEFT(D4132,1)="3",RIGHT(D4132,1)="3",ISNUMBER(--D4132)))),I4132,0))</f>
        <v/>
      </c>
      <c r="T4132" s="34">
        <f>IF(A4132="","",R4132-S4132)</f>
        <v/>
      </c>
      <c r="U4132" s="23">
        <f>IF(A4132="","",IF(O4132=0,"Outside audit periods; ","")&amp;IF(F4132="","No VAT category; ","")&amp;IF(ABS(Q4132)&gt;Setup!$B$10,"VAT ≠ 15% × net; ","")&amp;IF(AND(F4132="Standard domestic 15% (Box 7)",NOT(AND(LEN(D4132)=15,LEFT(D4132,1)="3",RIGHT(D4132,1)="3",ISNUMBER(--D4132)))),"Invalid/missing supplier VAT no; ","")&amp;IF(AND(L4132="Yes",K4132&lt;&gt;"Yes"),"VAT claimed without valid tax invoice; ","")&amp;IF(AND(L4132="Yes",ISNUMBER(SEARCH("blocked",G4132))),"Blocked input VAT claimed; ","")&amp;IF(AND(F4132="Import - VAT paid at customs (Box 8)",M4132=""),"Customs declaration no missing; ","")&amp;IF(AND(F4132="Import - Reverse charge (Box 9)",E4132="Saudi Arabia"),"RCM used for a local supplier; ","")&amp;IF(AND(L4132="Yes",NOT(OR(F4132="Standard domestic 15% (Box 7)",F4132="Import - VAT paid at customs (Box 8)",F4132="Import - Reverse charge (Box 9)"))),"VAT claimed on non-taxable category; ",""))</f>
        <v/>
      </c>
    </row>
    <row r="4133">
      <c r="A4133" s="17" t="n"/>
      <c r="B4133" s="14" t="n"/>
      <c r="C4133" s="14" t="n"/>
      <c r="D4133" s="16" t="n"/>
      <c r="E4133" s="14" t="n"/>
      <c r="F4133" s="14" t="n"/>
      <c r="G4133" s="14" t="n"/>
      <c r="H4133" s="19" t="n"/>
      <c r="I4133" s="19" t="n"/>
      <c r="J4133" s="34">
        <f>IF(A4133="","",H4133+I4133)</f>
        <v/>
      </c>
      <c r="K4133" s="14" t="n"/>
      <c r="L4133" s="14" t="n"/>
      <c r="M4133" s="14" t="n"/>
      <c r="N4133" s="14" t="n"/>
      <c r="O4133" s="20">
        <f>IF(A4133="","",SUMPRODUCT((A4133&gt;=Setup!$C$19:$C$30)*(A4133&lt;=Setup!$D$19:$D$30)*Setup!$A$19:$A$30))</f>
        <v/>
      </c>
      <c r="P4133" s="34">
        <f>IF(A4133="","",IF(OR(F4133="Standard domestic 15% (Box 7)",F4133="Import - VAT paid at customs (Box 8)",F4133="Import - Reverse charge (Box 9)"),ROUND(H4133*Setup!$B$9,2),0))</f>
        <v/>
      </c>
      <c r="Q4133" s="34">
        <f>IF(A4133="","",I4133-P4133)</f>
        <v/>
      </c>
      <c r="R4133" s="34">
        <f>IF(A4133="","",IF(L4133="Yes",I4133,0))</f>
        <v/>
      </c>
      <c r="S4133" s="34">
        <f>IF(A4133="","",IF(AND(L4133="Yes",K4133="Yes",NOT(ISNUMBER(SEARCH("blocked",G4133))),OR(F4133="Standard domestic 15% (Box 7)",F4133="Import - VAT paid at customs (Box 8)",F4133="Import - Reverse charge (Box 9)"),OR(F4133&lt;&gt;"Standard domestic 15% (Box 7)",AND(LEN(D4133)=15,LEFT(D4133,1)="3",RIGHT(D4133,1)="3",ISNUMBER(--D4133)))),I4133,0))</f>
        <v/>
      </c>
      <c r="T4133" s="34">
        <f>IF(A4133="","",R4133-S4133)</f>
        <v/>
      </c>
      <c r="U4133" s="23">
        <f>IF(A4133="","",IF(O4133=0,"Outside audit periods; ","")&amp;IF(F4133="","No VAT category; ","")&amp;IF(ABS(Q4133)&gt;Setup!$B$10,"VAT ≠ 15% × net; ","")&amp;IF(AND(F4133="Standard domestic 15% (Box 7)",NOT(AND(LEN(D4133)=15,LEFT(D4133,1)="3",RIGHT(D4133,1)="3",ISNUMBER(--D4133)))),"Invalid/missing supplier VAT no; ","")&amp;IF(AND(L4133="Yes",K4133&lt;&gt;"Yes"),"VAT claimed without valid tax invoice; ","")&amp;IF(AND(L4133="Yes",ISNUMBER(SEARCH("blocked",G4133))),"Blocked input VAT claimed; ","")&amp;IF(AND(F4133="Import - VAT paid at customs (Box 8)",M4133=""),"Customs declaration no missing; ","")&amp;IF(AND(F4133="Import - Reverse charge (Box 9)",E4133="Saudi Arabia"),"RCM used for a local supplier; ","")&amp;IF(AND(L4133="Yes",NOT(OR(F4133="Standard domestic 15% (Box 7)",F4133="Import - VAT paid at customs (Box 8)",F4133="Import - Reverse charge (Box 9)"))),"VAT claimed on non-taxable category; ",""))</f>
        <v/>
      </c>
    </row>
    <row r="4134">
      <c r="A4134" s="17" t="n"/>
      <c r="B4134" s="14" t="n"/>
      <c r="C4134" s="14" t="n"/>
      <c r="D4134" s="16" t="n"/>
      <c r="E4134" s="14" t="n"/>
      <c r="F4134" s="14" t="n"/>
      <c r="G4134" s="14" t="n"/>
      <c r="H4134" s="19" t="n"/>
      <c r="I4134" s="19" t="n"/>
      <c r="J4134" s="34">
        <f>IF(A4134="","",H4134+I4134)</f>
        <v/>
      </c>
      <c r="K4134" s="14" t="n"/>
      <c r="L4134" s="14" t="n"/>
      <c r="M4134" s="14" t="n"/>
      <c r="N4134" s="14" t="n"/>
      <c r="O4134" s="20">
        <f>IF(A4134="","",SUMPRODUCT((A4134&gt;=Setup!$C$19:$C$30)*(A4134&lt;=Setup!$D$19:$D$30)*Setup!$A$19:$A$30))</f>
        <v/>
      </c>
      <c r="P4134" s="34">
        <f>IF(A4134="","",IF(OR(F4134="Standard domestic 15% (Box 7)",F4134="Import - VAT paid at customs (Box 8)",F4134="Import - Reverse charge (Box 9)"),ROUND(H4134*Setup!$B$9,2),0))</f>
        <v/>
      </c>
      <c r="Q4134" s="34">
        <f>IF(A4134="","",I4134-P4134)</f>
        <v/>
      </c>
      <c r="R4134" s="34">
        <f>IF(A4134="","",IF(L4134="Yes",I4134,0))</f>
        <v/>
      </c>
      <c r="S4134" s="34">
        <f>IF(A4134="","",IF(AND(L4134="Yes",K4134="Yes",NOT(ISNUMBER(SEARCH("blocked",G4134))),OR(F4134="Standard domestic 15% (Box 7)",F4134="Import - VAT paid at customs (Box 8)",F4134="Import - Reverse charge (Box 9)"),OR(F4134&lt;&gt;"Standard domestic 15% (Box 7)",AND(LEN(D4134)=15,LEFT(D4134,1)="3",RIGHT(D4134,1)="3",ISNUMBER(--D4134)))),I4134,0))</f>
        <v/>
      </c>
      <c r="T4134" s="34">
        <f>IF(A4134="","",R4134-S4134)</f>
        <v/>
      </c>
      <c r="U4134" s="23">
        <f>IF(A4134="","",IF(O4134=0,"Outside audit periods; ","")&amp;IF(F4134="","No VAT category; ","")&amp;IF(ABS(Q4134)&gt;Setup!$B$10,"VAT ≠ 15% × net; ","")&amp;IF(AND(F4134="Standard domestic 15% (Box 7)",NOT(AND(LEN(D4134)=15,LEFT(D4134,1)="3",RIGHT(D4134,1)="3",ISNUMBER(--D4134)))),"Invalid/missing supplier VAT no; ","")&amp;IF(AND(L4134="Yes",K4134&lt;&gt;"Yes"),"VAT claimed without valid tax invoice; ","")&amp;IF(AND(L4134="Yes",ISNUMBER(SEARCH("blocked",G4134))),"Blocked input VAT claimed; ","")&amp;IF(AND(F4134="Import - VAT paid at customs (Box 8)",M4134=""),"Customs declaration no missing; ","")&amp;IF(AND(F4134="Import - Reverse charge (Box 9)",E4134="Saudi Arabia"),"RCM used for a local supplier; ","")&amp;IF(AND(L4134="Yes",NOT(OR(F4134="Standard domestic 15% (Box 7)",F4134="Import - VAT paid at customs (Box 8)",F4134="Import - Reverse charge (Box 9)"))),"VAT claimed on non-taxable category; ",""))</f>
        <v/>
      </c>
    </row>
    <row r="4135">
      <c r="A4135" s="17" t="n"/>
      <c r="B4135" s="14" t="n"/>
      <c r="C4135" s="14" t="n"/>
      <c r="D4135" s="16" t="n"/>
      <c r="E4135" s="14" t="n"/>
      <c r="F4135" s="14" t="n"/>
      <c r="G4135" s="14" t="n"/>
      <c r="H4135" s="19" t="n"/>
      <c r="I4135" s="19" t="n"/>
      <c r="J4135" s="34">
        <f>IF(A4135="","",H4135+I4135)</f>
        <v/>
      </c>
      <c r="K4135" s="14" t="n"/>
      <c r="L4135" s="14" t="n"/>
      <c r="M4135" s="14" t="n"/>
      <c r="N4135" s="14" t="n"/>
      <c r="O4135" s="20">
        <f>IF(A4135="","",SUMPRODUCT((A4135&gt;=Setup!$C$19:$C$30)*(A4135&lt;=Setup!$D$19:$D$30)*Setup!$A$19:$A$30))</f>
        <v/>
      </c>
      <c r="P4135" s="34">
        <f>IF(A4135="","",IF(OR(F4135="Standard domestic 15% (Box 7)",F4135="Import - VAT paid at customs (Box 8)",F4135="Import - Reverse charge (Box 9)"),ROUND(H4135*Setup!$B$9,2),0))</f>
        <v/>
      </c>
      <c r="Q4135" s="34">
        <f>IF(A4135="","",I4135-P4135)</f>
        <v/>
      </c>
      <c r="R4135" s="34">
        <f>IF(A4135="","",IF(L4135="Yes",I4135,0))</f>
        <v/>
      </c>
      <c r="S4135" s="34">
        <f>IF(A4135="","",IF(AND(L4135="Yes",K4135="Yes",NOT(ISNUMBER(SEARCH("blocked",G4135))),OR(F4135="Standard domestic 15% (Box 7)",F4135="Import - VAT paid at customs (Box 8)",F4135="Import - Reverse charge (Box 9)"),OR(F4135&lt;&gt;"Standard domestic 15% (Box 7)",AND(LEN(D4135)=15,LEFT(D4135,1)="3",RIGHT(D4135,1)="3",ISNUMBER(--D4135)))),I4135,0))</f>
        <v/>
      </c>
      <c r="T4135" s="34">
        <f>IF(A4135="","",R4135-S4135)</f>
        <v/>
      </c>
      <c r="U4135" s="23">
        <f>IF(A4135="","",IF(O4135=0,"Outside audit periods; ","")&amp;IF(F4135="","No VAT category; ","")&amp;IF(ABS(Q4135)&gt;Setup!$B$10,"VAT ≠ 15% × net; ","")&amp;IF(AND(F4135="Standard domestic 15% (Box 7)",NOT(AND(LEN(D4135)=15,LEFT(D4135,1)="3",RIGHT(D4135,1)="3",ISNUMBER(--D4135)))),"Invalid/missing supplier VAT no; ","")&amp;IF(AND(L4135="Yes",K4135&lt;&gt;"Yes"),"VAT claimed without valid tax invoice; ","")&amp;IF(AND(L4135="Yes",ISNUMBER(SEARCH("blocked",G4135))),"Blocked input VAT claimed; ","")&amp;IF(AND(F4135="Import - VAT paid at customs (Box 8)",M4135=""),"Customs declaration no missing; ","")&amp;IF(AND(F4135="Import - Reverse charge (Box 9)",E4135="Saudi Arabia"),"RCM used for a local supplier; ","")&amp;IF(AND(L4135="Yes",NOT(OR(F4135="Standard domestic 15% (Box 7)",F4135="Import - VAT paid at customs (Box 8)",F4135="Import - Reverse charge (Box 9)"))),"VAT claimed on non-taxable category; ",""))</f>
        <v/>
      </c>
    </row>
    <row r="4136">
      <c r="A4136" s="17" t="n"/>
      <c r="B4136" s="14" t="n"/>
      <c r="C4136" s="14" t="n"/>
      <c r="D4136" s="16" t="n"/>
      <c r="E4136" s="14" t="n"/>
      <c r="F4136" s="14" t="n"/>
      <c r="G4136" s="14" t="n"/>
      <c r="H4136" s="19" t="n"/>
      <c r="I4136" s="19" t="n"/>
      <c r="J4136" s="34">
        <f>IF(A4136="","",H4136+I4136)</f>
        <v/>
      </c>
      <c r="K4136" s="14" t="n"/>
      <c r="L4136" s="14" t="n"/>
      <c r="M4136" s="14" t="n"/>
      <c r="N4136" s="14" t="n"/>
      <c r="O4136" s="20">
        <f>IF(A4136="","",SUMPRODUCT((A4136&gt;=Setup!$C$19:$C$30)*(A4136&lt;=Setup!$D$19:$D$30)*Setup!$A$19:$A$30))</f>
        <v/>
      </c>
      <c r="P4136" s="34">
        <f>IF(A4136="","",IF(OR(F4136="Standard domestic 15% (Box 7)",F4136="Import - VAT paid at customs (Box 8)",F4136="Import - Reverse charge (Box 9)"),ROUND(H4136*Setup!$B$9,2),0))</f>
        <v/>
      </c>
      <c r="Q4136" s="34">
        <f>IF(A4136="","",I4136-P4136)</f>
        <v/>
      </c>
      <c r="R4136" s="34">
        <f>IF(A4136="","",IF(L4136="Yes",I4136,0))</f>
        <v/>
      </c>
      <c r="S4136" s="34">
        <f>IF(A4136="","",IF(AND(L4136="Yes",K4136="Yes",NOT(ISNUMBER(SEARCH("blocked",G4136))),OR(F4136="Standard domestic 15% (Box 7)",F4136="Import - VAT paid at customs (Box 8)",F4136="Import - Reverse charge (Box 9)"),OR(F4136&lt;&gt;"Standard domestic 15% (Box 7)",AND(LEN(D4136)=15,LEFT(D4136,1)="3",RIGHT(D4136,1)="3",ISNUMBER(--D4136)))),I4136,0))</f>
        <v/>
      </c>
      <c r="T4136" s="34">
        <f>IF(A4136="","",R4136-S4136)</f>
        <v/>
      </c>
      <c r="U4136" s="23">
        <f>IF(A4136="","",IF(O4136=0,"Outside audit periods; ","")&amp;IF(F4136="","No VAT category; ","")&amp;IF(ABS(Q4136)&gt;Setup!$B$10,"VAT ≠ 15% × net; ","")&amp;IF(AND(F4136="Standard domestic 15% (Box 7)",NOT(AND(LEN(D4136)=15,LEFT(D4136,1)="3",RIGHT(D4136,1)="3",ISNUMBER(--D4136)))),"Invalid/missing supplier VAT no; ","")&amp;IF(AND(L4136="Yes",K4136&lt;&gt;"Yes"),"VAT claimed without valid tax invoice; ","")&amp;IF(AND(L4136="Yes",ISNUMBER(SEARCH("blocked",G4136))),"Blocked input VAT claimed; ","")&amp;IF(AND(F4136="Import - VAT paid at customs (Box 8)",M4136=""),"Customs declaration no missing; ","")&amp;IF(AND(F4136="Import - Reverse charge (Box 9)",E4136="Saudi Arabia"),"RCM used for a local supplier; ","")&amp;IF(AND(L4136="Yes",NOT(OR(F4136="Standard domestic 15% (Box 7)",F4136="Import - VAT paid at customs (Box 8)",F4136="Import - Reverse charge (Box 9)"))),"VAT claimed on non-taxable category; ",""))</f>
        <v/>
      </c>
    </row>
    <row r="4137">
      <c r="A4137" s="17" t="n"/>
      <c r="B4137" s="14" t="n"/>
      <c r="C4137" s="14" t="n"/>
      <c r="D4137" s="16" t="n"/>
      <c r="E4137" s="14" t="n"/>
      <c r="F4137" s="14" t="n"/>
      <c r="G4137" s="14" t="n"/>
      <c r="H4137" s="19" t="n"/>
      <c r="I4137" s="19" t="n"/>
      <c r="J4137" s="34">
        <f>IF(A4137="","",H4137+I4137)</f>
        <v/>
      </c>
      <c r="K4137" s="14" t="n"/>
      <c r="L4137" s="14" t="n"/>
      <c r="M4137" s="14" t="n"/>
      <c r="N4137" s="14" t="n"/>
      <c r="O4137" s="20">
        <f>IF(A4137="","",SUMPRODUCT((A4137&gt;=Setup!$C$19:$C$30)*(A4137&lt;=Setup!$D$19:$D$30)*Setup!$A$19:$A$30))</f>
        <v/>
      </c>
      <c r="P4137" s="34">
        <f>IF(A4137="","",IF(OR(F4137="Standard domestic 15% (Box 7)",F4137="Import - VAT paid at customs (Box 8)",F4137="Import - Reverse charge (Box 9)"),ROUND(H4137*Setup!$B$9,2),0))</f>
        <v/>
      </c>
      <c r="Q4137" s="34">
        <f>IF(A4137="","",I4137-P4137)</f>
        <v/>
      </c>
      <c r="R4137" s="34">
        <f>IF(A4137="","",IF(L4137="Yes",I4137,0))</f>
        <v/>
      </c>
      <c r="S4137" s="34">
        <f>IF(A4137="","",IF(AND(L4137="Yes",K4137="Yes",NOT(ISNUMBER(SEARCH("blocked",G4137))),OR(F4137="Standard domestic 15% (Box 7)",F4137="Import - VAT paid at customs (Box 8)",F4137="Import - Reverse charge (Box 9)"),OR(F4137&lt;&gt;"Standard domestic 15% (Box 7)",AND(LEN(D4137)=15,LEFT(D4137,1)="3",RIGHT(D4137,1)="3",ISNUMBER(--D4137)))),I4137,0))</f>
        <v/>
      </c>
      <c r="T4137" s="34">
        <f>IF(A4137="","",R4137-S4137)</f>
        <v/>
      </c>
      <c r="U4137" s="23">
        <f>IF(A4137="","",IF(O4137=0,"Outside audit periods; ","")&amp;IF(F4137="","No VAT category; ","")&amp;IF(ABS(Q4137)&gt;Setup!$B$10,"VAT ≠ 15% × net; ","")&amp;IF(AND(F4137="Standard domestic 15% (Box 7)",NOT(AND(LEN(D4137)=15,LEFT(D4137,1)="3",RIGHT(D4137,1)="3",ISNUMBER(--D4137)))),"Invalid/missing supplier VAT no; ","")&amp;IF(AND(L4137="Yes",K4137&lt;&gt;"Yes"),"VAT claimed without valid tax invoice; ","")&amp;IF(AND(L4137="Yes",ISNUMBER(SEARCH("blocked",G4137))),"Blocked input VAT claimed; ","")&amp;IF(AND(F4137="Import - VAT paid at customs (Box 8)",M4137=""),"Customs declaration no missing; ","")&amp;IF(AND(F4137="Import - Reverse charge (Box 9)",E4137="Saudi Arabia"),"RCM used for a local supplier; ","")&amp;IF(AND(L4137="Yes",NOT(OR(F4137="Standard domestic 15% (Box 7)",F4137="Import - VAT paid at customs (Box 8)",F4137="Import - Reverse charge (Box 9)"))),"VAT claimed on non-taxable category; ",""))</f>
        <v/>
      </c>
    </row>
    <row r="4138">
      <c r="A4138" s="17" t="n"/>
      <c r="B4138" s="14" t="n"/>
      <c r="C4138" s="14" t="n"/>
      <c r="D4138" s="16" t="n"/>
      <c r="E4138" s="14" t="n"/>
      <c r="F4138" s="14" t="n"/>
      <c r="G4138" s="14" t="n"/>
      <c r="H4138" s="19" t="n"/>
      <c r="I4138" s="19" t="n"/>
      <c r="J4138" s="34">
        <f>IF(A4138="","",H4138+I4138)</f>
        <v/>
      </c>
      <c r="K4138" s="14" t="n"/>
      <c r="L4138" s="14" t="n"/>
      <c r="M4138" s="14" t="n"/>
      <c r="N4138" s="14" t="n"/>
      <c r="O4138" s="20">
        <f>IF(A4138="","",SUMPRODUCT((A4138&gt;=Setup!$C$19:$C$30)*(A4138&lt;=Setup!$D$19:$D$30)*Setup!$A$19:$A$30))</f>
        <v/>
      </c>
      <c r="P4138" s="34">
        <f>IF(A4138="","",IF(OR(F4138="Standard domestic 15% (Box 7)",F4138="Import - VAT paid at customs (Box 8)",F4138="Import - Reverse charge (Box 9)"),ROUND(H4138*Setup!$B$9,2),0))</f>
        <v/>
      </c>
      <c r="Q4138" s="34">
        <f>IF(A4138="","",I4138-P4138)</f>
        <v/>
      </c>
      <c r="R4138" s="34">
        <f>IF(A4138="","",IF(L4138="Yes",I4138,0))</f>
        <v/>
      </c>
      <c r="S4138" s="34">
        <f>IF(A4138="","",IF(AND(L4138="Yes",K4138="Yes",NOT(ISNUMBER(SEARCH("blocked",G4138))),OR(F4138="Standard domestic 15% (Box 7)",F4138="Import - VAT paid at customs (Box 8)",F4138="Import - Reverse charge (Box 9)"),OR(F4138&lt;&gt;"Standard domestic 15% (Box 7)",AND(LEN(D4138)=15,LEFT(D4138,1)="3",RIGHT(D4138,1)="3",ISNUMBER(--D4138)))),I4138,0))</f>
        <v/>
      </c>
      <c r="T4138" s="34">
        <f>IF(A4138="","",R4138-S4138)</f>
        <v/>
      </c>
      <c r="U4138" s="23">
        <f>IF(A4138="","",IF(O4138=0,"Outside audit periods; ","")&amp;IF(F4138="","No VAT category; ","")&amp;IF(ABS(Q4138)&gt;Setup!$B$10,"VAT ≠ 15% × net; ","")&amp;IF(AND(F4138="Standard domestic 15% (Box 7)",NOT(AND(LEN(D4138)=15,LEFT(D4138,1)="3",RIGHT(D4138,1)="3",ISNUMBER(--D4138)))),"Invalid/missing supplier VAT no; ","")&amp;IF(AND(L4138="Yes",K4138&lt;&gt;"Yes"),"VAT claimed without valid tax invoice; ","")&amp;IF(AND(L4138="Yes",ISNUMBER(SEARCH("blocked",G4138))),"Blocked input VAT claimed; ","")&amp;IF(AND(F4138="Import - VAT paid at customs (Box 8)",M4138=""),"Customs declaration no missing; ","")&amp;IF(AND(F4138="Import - Reverse charge (Box 9)",E4138="Saudi Arabia"),"RCM used for a local supplier; ","")&amp;IF(AND(L4138="Yes",NOT(OR(F4138="Standard domestic 15% (Box 7)",F4138="Import - VAT paid at customs (Box 8)",F4138="Import - Reverse charge (Box 9)"))),"VAT claimed on non-taxable category; ",""))</f>
        <v/>
      </c>
    </row>
    <row r="4139">
      <c r="A4139" s="17" t="n"/>
      <c r="B4139" s="14" t="n"/>
      <c r="C4139" s="14" t="n"/>
      <c r="D4139" s="16" t="n"/>
      <c r="E4139" s="14" t="n"/>
      <c r="F4139" s="14" t="n"/>
      <c r="G4139" s="14" t="n"/>
      <c r="H4139" s="19" t="n"/>
      <c r="I4139" s="19" t="n"/>
      <c r="J4139" s="34">
        <f>IF(A4139="","",H4139+I4139)</f>
        <v/>
      </c>
      <c r="K4139" s="14" t="n"/>
      <c r="L4139" s="14" t="n"/>
      <c r="M4139" s="14" t="n"/>
      <c r="N4139" s="14" t="n"/>
      <c r="O4139" s="20">
        <f>IF(A4139="","",SUMPRODUCT((A4139&gt;=Setup!$C$19:$C$30)*(A4139&lt;=Setup!$D$19:$D$30)*Setup!$A$19:$A$30))</f>
        <v/>
      </c>
      <c r="P4139" s="34">
        <f>IF(A4139="","",IF(OR(F4139="Standard domestic 15% (Box 7)",F4139="Import - VAT paid at customs (Box 8)",F4139="Import - Reverse charge (Box 9)"),ROUND(H4139*Setup!$B$9,2),0))</f>
        <v/>
      </c>
      <c r="Q4139" s="34">
        <f>IF(A4139="","",I4139-P4139)</f>
        <v/>
      </c>
      <c r="R4139" s="34">
        <f>IF(A4139="","",IF(L4139="Yes",I4139,0))</f>
        <v/>
      </c>
      <c r="S4139" s="34">
        <f>IF(A4139="","",IF(AND(L4139="Yes",K4139="Yes",NOT(ISNUMBER(SEARCH("blocked",G4139))),OR(F4139="Standard domestic 15% (Box 7)",F4139="Import - VAT paid at customs (Box 8)",F4139="Import - Reverse charge (Box 9)"),OR(F4139&lt;&gt;"Standard domestic 15% (Box 7)",AND(LEN(D4139)=15,LEFT(D4139,1)="3",RIGHT(D4139,1)="3",ISNUMBER(--D4139)))),I4139,0))</f>
        <v/>
      </c>
      <c r="T4139" s="34">
        <f>IF(A4139="","",R4139-S4139)</f>
        <v/>
      </c>
      <c r="U4139" s="23">
        <f>IF(A4139="","",IF(O4139=0,"Outside audit periods; ","")&amp;IF(F4139="","No VAT category; ","")&amp;IF(ABS(Q4139)&gt;Setup!$B$10,"VAT ≠ 15% × net; ","")&amp;IF(AND(F4139="Standard domestic 15% (Box 7)",NOT(AND(LEN(D4139)=15,LEFT(D4139,1)="3",RIGHT(D4139,1)="3",ISNUMBER(--D4139)))),"Invalid/missing supplier VAT no; ","")&amp;IF(AND(L4139="Yes",K4139&lt;&gt;"Yes"),"VAT claimed without valid tax invoice; ","")&amp;IF(AND(L4139="Yes",ISNUMBER(SEARCH("blocked",G4139))),"Blocked input VAT claimed; ","")&amp;IF(AND(F4139="Import - VAT paid at customs (Box 8)",M4139=""),"Customs declaration no missing; ","")&amp;IF(AND(F4139="Import - Reverse charge (Box 9)",E4139="Saudi Arabia"),"RCM used for a local supplier; ","")&amp;IF(AND(L4139="Yes",NOT(OR(F4139="Standard domestic 15% (Box 7)",F4139="Import - VAT paid at customs (Box 8)",F4139="Import - Reverse charge (Box 9)"))),"VAT claimed on non-taxable category; ",""))</f>
        <v/>
      </c>
    </row>
    <row r="4140">
      <c r="A4140" s="17" t="n"/>
      <c r="B4140" s="14" t="n"/>
      <c r="C4140" s="14" t="n"/>
      <c r="D4140" s="16" t="n"/>
      <c r="E4140" s="14" t="n"/>
      <c r="F4140" s="14" t="n"/>
      <c r="G4140" s="14" t="n"/>
      <c r="H4140" s="19" t="n"/>
      <c r="I4140" s="19" t="n"/>
      <c r="J4140" s="34">
        <f>IF(A4140="","",H4140+I4140)</f>
        <v/>
      </c>
      <c r="K4140" s="14" t="n"/>
      <c r="L4140" s="14" t="n"/>
      <c r="M4140" s="14" t="n"/>
      <c r="N4140" s="14" t="n"/>
      <c r="O4140" s="20">
        <f>IF(A4140="","",SUMPRODUCT((A4140&gt;=Setup!$C$19:$C$30)*(A4140&lt;=Setup!$D$19:$D$30)*Setup!$A$19:$A$30))</f>
        <v/>
      </c>
      <c r="P4140" s="34">
        <f>IF(A4140="","",IF(OR(F4140="Standard domestic 15% (Box 7)",F4140="Import - VAT paid at customs (Box 8)",F4140="Import - Reverse charge (Box 9)"),ROUND(H4140*Setup!$B$9,2),0))</f>
        <v/>
      </c>
      <c r="Q4140" s="34">
        <f>IF(A4140="","",I4140-P4140)</f>
        <v/>
      </c>
      <c r="R4140" s="34">
        <f>IF(A4140="","",IF(L4140="Yes",I4140,0))</f>
        <v/>
      </c>
      <c r="S4140" s="34">
        <f>IF(A4140="","",IF(AND(L4140="Yes",K4140="Yes",NOT(ISNUMBER(SEARCH("blocked",G4140))),OR(F4140="Standard domestic 15% (Box 7)",F4140="Import - VAT paid at customs (Box 8)",F4140="Import - Reverse charge (Box 9)"),OR(F4140&lt;&gt;"Standard domestic 15% (Box 7)",AND(LEN(D4140)=15,LEFT(D4140,1)="3",RIGHT(D4140,1)="3",ISNUMBER(--D4140)))),I4140,0))</f>
        <v/>
      </c>
      <c r="T4140" s="34">
        <f>IF(A4140="","",R4140-S4140)</f>
        <v/>
      </c>
      <c r="U4140" s="23">
        <f>IF(A4140="","",IF(O4140=0,"Outside audit periods; ","")&amp;IF(F4140="","No VAT category; ","")&amp;IF(ABS(Q4140)&gt;Setup!$B$10,"VAT ≠ 15% × net; ","")&amp;IF(AND(F4140="Standard domestic 15% (Box 7)",NOT(AND(LEN(D4140)=15,LEFT(D4140,1)="3",RIGHT(D4140,1)="3",ISNUMBER(--D4140)))),"Invalid/missing supplier VAT no; ","")&amp;IF(AND(L4140="Yes",K4140&lt;&gt;"Yes"),"VAT claimed without valid tax invoice; ","")&amp;IF(AND(L4140="Yes",ISNUMBER(SEARCH("blocked",G4140))),"Blocked input VAT claimed; ","")&amp;IF(AND(F4140="Import - VAT paid at customs (Box 8)",M4140=""),"Customs declaration no missing; ","")&amp;IF(AND(F4140="Import - Reverse charge (Box 9)",E4140="Saudi Arabia"),"RCM used for a local supplier; ","")&amp;IF(AND(L4140="Yes",NOT(OR(F4140="Standard domestic 15% (Box 7)",F4140="Import - VAT paid at customs (Box 8)",F4140="Import - Reverse charge (Box 9)"))),"VAT claimed on non-taxable category; ",""))</f>
        <v/>
      </c>
    </row>
    <row r="4141">
      <c r="A4141" s="17" t="n"/>
      <c r="B4141" s="14" t="n"/>
      <c r="C4141" s="14" t="n"/>
      <c r="D4141" s="16" t="n"/>
      <c r="E4141" s="14" t="n"/>
      <c r="F4141" s="14" t="n"/>
      <c r="G4141" s="14" t="n"/>
      <c r="H4141" s="19" t="n"/>
      <c r="I4141" s="19" t="n"/>
      <c r="J4141" s="34">
        <f>IF(A4141="","",H4141+I4141)</f>
        <v/>
      </c>
      <c r="K4141" s="14" t="n"/>
      <c r="L4141" s="14" t="n"/>
      <c r="M4141" s="14" t="n"/>
      <c r="N4141" s="14" t="n"/>
      <c r="O4141" s="20">
        <f>IF(A4141="","",SUMPRODUCT((A4141&gt;=Setup!$C$19:$C$30)*(A4141&lt;=Setup!$D$19:$D$30)*Setup!$A$19:$A$30))</f>
        <v/>
      </c>
      <c r="P4141" s="34">
        <f>IF(A4141="","",IF(OR(F4141="Standard domestic 15% (Box 7)",F4141="Import - VAT paid at customs (Box 8)",F4141="Import - Reverse charge (Box 9)"),ROUND(H4141*Setup!$B$9,2),0))</f>
        <v/>
      </c>
      <c r="Q4141" s="34">
        <f>IF(A4141="","",I4141-P4141)</f>
        <v/>
      </c>
      <c r="R4141" s="34">
        <f>IF(A4141="","",IF(L4141="Yes",I4141,0))</f>
        <v/>
      </c>
      <c r="S4141" s="34">
        <f>IF(A4141="","",IF(AND(L4141="Yes",K4141="Yes",NOT(ISNUMBER(SEARCH("blocked",G4141))),OR(F4141="Standard domestic 15% (Box 7)",F4141="Import - VAT paid at customs (Box 8)",F4141="Import - Reverse charge (Box 9)"),OR(F4141&lt;&gt;"Standard domestic 15% (Box 7)",AND(LEN(D4141)=15,LEFT(D4141,1)="3",RIGHT(D4141,1)="3",ISNUMBER(--D4141)))),I4141,0))</f>
        <v/>
      </c>
      <c r="T4141" s="34">
        <f>IF(A4141="","",R4141-S4141)</f>
        <v/>
      </c>
      <c r="U4141" s="23">
        <f>IF(A4141="","",IF(O4141=0,"Outside audit periods; ","")&amp;IF(F4141="","No VAT category; ","")&amp;IF(ABS(Q4141)&gt;Setup!$B$10,"VAT ≠ 15% × net; ","")&amp;IF(AND(F4141="Standard domestic 15% (Box 7)",NOT(AND(LEN(D4141)=15,LEFT(D4141,1)="3",RIGHT(D4141,1)="3",ISNUMBER(--D4141)))),"Invalid/missing supplier VAT no; ","")&amp;IF(AND(L4141="Yes",K4141&lt;&gt;"Yes"),"VAT claimed without valid tax invoice; ","")&amp;IF(AND(L4141="Yes",ISNUMBER(SEARCH("blocked",G4141))),"Blocked input VAT claimed; ","")&amp;IF(AND(F4141="Import - VAT paid at customs (Box 8)",M4141=""),"Customs declaration no missing; ","")&amp;IF(AND(F4141="Import - Reverse charge (Box 9)",E4141="Saudi Arabia"),"RCM used for a local supplier; ","")&amp;IF(AND(L4141="Yes",NOT(OR(F4141="Standard domestic 15% (Box 7)",F4141="Import - VAT paid at customs (Box 8)",F4141="Import - Reverse charge (Box 9)"))),"VAT claimed on non-taxable category; ",""))</f>
        <v/>
      </c>
    </row>
    <row r="4142">
      <c r="A4142" s="17" t="n"/>
      <c r="B4142" s="14" t="n"/>
      <c r="C4142" s="14" t="n"/>
      <c r="D4142" s="16" t="n"/>
      <c r="E4142" s="14" t="n"/>
      <c r="F4142" s="14" t="n"/>
      <c r="G4142" s="14" t="n"/>
      <c r="H4142" s="19" t="n"/>
      <c r="I4142" s="19" t="n"/>
      <c r="J4142" s="34">
        <f>IF(A4142="","",H4142+I4142)</f>
        <v/>
      </c>
      <c r="K4142" s="14" t="n"/>
      <c r="L4142" s="14" t="n"/>
      <c r="M4142" s="14" t="n"/>
      <c r="N4142" s="14" t="n"/>
      <c r="O4142" s="20">
        <f>IF(A4142="","",SUMPRODUCT((A4142&gt;=Setup!$C$19:$C$30)*(A4142&lt;=Setup!$D$19:$D$30)*Setup!$A$19:$A$30))</f>
        <v/>
      </c>
      <c r="P4142" s="34">
        <f>IF(A4142="","",IF(OR(F4142="Standard domestic 15% (Box 7)",F4142="Import - VAT paid at customs (Box 8)",F4142="Import - Reverse charge (Box 9)"),ROUND(H4142*Setup!$B$9,2),0))</f>
        <v/>
      </c>
      <c r="Q4142" s="34">
        <f>IF(A4142="","",I4142-P4142)</f>
        <v/>
      </c>
      <c r="R4142" s="34">
        <f>IF(A4142="","",IF(L4142="Yes",I4142,0))</f>
        <v/>
      </c>
      <c r="S4142" s="34">
        <f>IF(A4142="","",IF(AND(L4142="Yes",K4142="Yes",NOT(ISNUMBER(SEARCH("blocked",G4142))),OR(F4142="Standard domestic 15% (Box 7)",F4142="Import - VAT paid at customs (Box 8)",F4142="Import - Reverse charge (Box 9)"),OR(F4142&lt;&gt;"Standard domestic 15% (Box 7)",AND(LEN(D4142)=15,LEFT(D4142,1)="3",RIGHT(D4142,1)="3",ISNUMBER(--D4142)))),I4142,0))</f>
        <v/>
      </c>
      <c r="T4142" s="34">
        <f>IF(A4142="","",R4142-S4142)</f>
        <v/>
      </c>
      <c r="U4142" s="23">
        <f>IF(A4142="","",IF(O4142=0,"Outside audit periods; ","")&amp;IF(F4142="","No VAT category; ","")&amp;IF(ABS(Q4142)&gt;Setup!$B$10,"VAT ≠ 15% × net; ","")&amp;IF(AND(F4142="Standard domestic 15% (Box 7)",NOT(AND(LEN(D4142)=15,LEFT(D4142,1)="3",RIGHT(D4142,1)="3",ISNUMBER(--D4142)))),"Invalid/missing supplier VAT no; ","")&amp;IF(AND(L4142="Yes",K4142&lt;&gt;"Yes"),"VAT claimed without valid tax invoice; ","")&amp;IF(AND(L4142="Yes",ISNUMBER(SEARCH("blocked",G4142))),"Blocked input VAT claimed; ","")&amp;IF(AND(F4142="Import - VAT paid at customs (Box 8)",M4142=""),"Customs declaration no missing; ","")&amp;IF(AND(F4142="Import - Reverse charge (Box 9)",E4142="Saudi Arabia"),"RCM used for a local supplier; ","")&amp;IF(AND(L4142="Yes",NOT(OR(F4142="Standard domestic 15% (Box 7)",F4142="Import - VAT paid at customs (Box 8)",F4142="Import - Reverse charge (Box 9)"))),"VAT claimed on non-taxable category; ",""))</f>
        <v/>
      </c>
    </row>
    <row r="4143">
      <c r="A4143" s="17" t="n"/>
      <c r="B4143" s="14" t="n"/>
      <c r="C4143" s="14" t="n"/>
      <c r="D4143" s="16" t="n"/>
      <c r="E4143" s="14" t="n"/>
      <c r="F4143" s="14" t="n"/>
      <c r="G4143" s="14" t="n"/>
      <c r="H4143" s="19" t="n"/>
      <c r="I4143" s="19" t="n"/>
      <c r="J4143" s="34">
        <f>IF(A4143="","",H4143+I4143)</f>
        <v/>
      </c>
      <c r="K4143" s="14" t="n"/>
      <c r="L4143" s="14" t="n"/>
      <c r="M4143" s="14" t="n"/>
      <c r="N4143" s="14" t="n"/>
      <c r="O4143" s="20">
        <f>IF(A4143="","",SUMPRODUCT((A4143&gt;=Setup!$C$19:$C$30)*(A4143&lt;=Setup!$D$19:$D$30)*Setup!$A$19:$A$30))</f>
        <v/>
      </c>
      <c r="P4143" s="34">
        <f>IF(A4143="","",IF(OR(F4143="Standard domestic 15% (Box 7)",F4143="Import - VAT paid at customs (Box 8)",F4143="Import - Reverse charge (Box 9)"),ROUND(H4143*Setup!$B$9,2),0))</f>
        <v/>
      </c>
      <c r="Q4143" s="34">
        <f>IF(A4143="","",I4143-P4143)</f>
        <v/>
      </c>
      <c r="R4143" s="34">
        <f>IF(A4143="","",IF(L4143="Yes",I4143,0))</f>
        <v/>
      </c>
      <c r="S4143" s="34">
        <f>IF(A4143="","",IF(AND(L4143="Yes",K4143="Yes",NOT(ISNUMBER(SEARCH("blocked",G4143))),OR(F4143="Standard domestic 15% (Box 7)",F4143="Import - VAT paid at customs (Box 8)",F4143="Import - Reverse charge (Box 9)"),OR(F4143&lt;&gt;"Standard domestic 15% (Box 7)",AND(LEN(D4143)=15,LEFT(D4143,1)="3",RIGHT(D4143,1)="3",ISNUMBER(--D4143)))),I4143,0))</f>
        <v/>
      </c>
      <c r="T4143" s="34">
        <f>IF(A4143="","",R4143-S4143)</f>
        <v/>
      </c>
      <c r="U4143" s="23">
        <f>IF(A4143="","",IF(O4143=0,"Outside audit periods; ","")&amp;IF(F4143="","No VAT category; ","")&amp;IF(ABS(Q4143)&gt;Setup!$B$10,"VAT ≠ 15% × net; ","")&amp;IF(AND(F4143="Standard domestic 15% (Box 7)",NOT(AND(LEN(D4143)=15,LEFT(D4143,1)="3",RIGHT(D4143,1)="3",ISNUMBER(--D4143)))),"Invalid/missing supplier VAT no; ","")&amp;IF(AND(L4143="Yes",K4143&lt;&gt;"Yes"),"VAT claimed without valid tax invoice; ","")&amp;IF(AND(L4143="Yes",ISNUMBER(SEARCH("blocked",G4143))),"Blocked input VAT claimed; ","")&amp;IF(AND(F4143="Import - VAT paid at customs (Box 8)",M4143=""),"Customs declaration no missing; ","")&amp;IF(AND(F4143="Import - Reverse charge (Box 9)",E4143="Saudi Arabia"),"RCM used for a local supplier; ","")&amp;IF(AND(L4143="Yes",NOT(OR(F4143="Standard domestic 15% (Box 7)",F4143="Import - VAT paid at customs (Box 8)",F4143="Import - Reverse charge (Box 9)"))),"VAT claimed on non-taxable category; ",""))</f>
        <v/>
      </c>
    </row>
    <row r="4144">
      <c r="A4144" s="17" t="n"/>
      <c r="B4144" s="14" t="n"/>
      <c r="C4144" s="14" t="n"/>
      <c r="D4144" s="16" t="n"/>
      <c r="E4144" s="14" t="n"/>
      <c r="F4144" s="14" t="n"/>
      <c r="G4144" s="14" t="n"/>
      <c r="H4144" s="19" t="n"/>
      <c r="I4144" s="19" t="n"/>
      <c r="J4144" s="34">
        <f>IF(A4144="","",H4144+I4144)</f>
        <v/>
      </c>
      <c r="K4144" s="14" t="n"/>
      <c r="L4144" s="14" t="n"/>
      <c r="M4144" s="14" t="n"/>
      <c r="N4144" s="14" t="n"/>
      <c r="O4144" s="20">
        <f>IF(A4144="","",SUMPRODUCT((A4144&gt;=Setup!$C$19:$C$30)*(A4144&lt;=Setup!$D$19:$D$30)*Setup!$A$19:$A$30))</f>
        <v/>
      </c>
      <c r="P4144" s="34">
        <f>IF(A4144="","",IF(OR(F4144="Standard domestic 15% (Box 7)",F4144="Import - VAT paid at customs (Box 8)",F4144="Import - Reverse charge (Box 9)"),ROUND(H4144*Setup!$B$9,2),0))</f>
        <v/>
      </c>
      <c r="Q4144" s="34">
        <f>IF(A4144="","",I4144-P4144)</f>
        <v/>
      </c>
      <c r="R4144" s="34">
        <f>IF(A4144="","",IF(L4144="Yes",I4144,0))</f>
        <v/>
      </c>
      <c r="S4144" s="34">
        <f>IF(A4144="","",IF(AND(L4144="Yes",K4144="Yes",NOT(ISNUMBER(SEARCH("blocked",G4144))),OR(F4144="Standard domestic 15% (Box 7)",F4144="Import - VAT paid at customs (Box 8)",F4144="Import - Reverse charge (Box 9)"),OR(F4144&lt;&gt;"Standard domestic 15% (Box 7)",AND(LEN(D4144)=15,LEFT(D4144,1)="3",RIGHT(D4144,1)="3",ISNUMBER(--D4144)))),I4144,0))</f>
        <v/>
      </c>
      <c r="T4144" s="34">
        <f>IF(A4144="","",R4144-S4144)</f>
        <v/>
      </c>
      <c r="U4144" s="23">
        <f>IF(A4144="","",IF(O4144=0,"Outside audit periods; ","")&amp;IF(F4144="","No VAT category; ","")&amp;IF(ABS(Q4144)&gt;Setup!$B$10,"VAT ≠ 15% × net; ","")&amp;IF(AND(F4144="Standard domestic 15% (Box 7)",NOT(AND(LEN(D4144)=15,LEFT(D4144,1)="3",RIGHT(D4144,1)="3",ISNUMBER(--D4144)))),"Invalid/missing supplier VAT no; ","")&amp;IF(AND(L4144="Yes",K4144&lt;&gt;"Yes"),"VAT claimed without valid tax invoice; ","")&amp;IF(AND(L4144="Yes",ISNUMBER(SEARCH("blocked",G4144))),"Blocked input VAT claimed; ","")&amp;IF(AND(F4144="Import - VAT paid at customs (Box 8)",M4144=""),"Customs declaration no missing; ","")&amp;IF(AND(F4144="Import - Reverse charge (Box 9)",E4144="Saudi Arabia"),"RCM used for a local supplier; ","")&amp;IF(AND(L4144="Yes",NOT(OR(F4144="Standard domestic 15% (Box 7)",F4144="Import - VAT paid at customs (Box 8)",F4144="Import - Reverse charge (Box 9)"))),"VAT claimed on non-taxable category; ",""))</f>
        <v/>
      </c>
    </row>
    <row r="4145">
      <c r="A4145" s="17" t="n"/>
      <c r="B4145" s="14" t="n"/>
      <c r="C4145" s="14" t="n"/>
      <c r="D4145" s="16" t="n"/>
      <c r="E4145" s="14" t="n"/>
      <c r="F4145" s="14" t="n"/>
      <c r="G4145" s="14" t="n"/>
      <c r="H4145" s="19" t="n"/>
      <c r="I4145" s="19" t="n"/>
      <c r="J4145" s="34">
        <f>IF(A4145="","",H4145+I4145)</f>
        <v/>
      </c>
      <c r="K4145" s="14" t="n"/>
      <c r="L4145" s="14" t="n"/>
      <c r="M4145" s="14" t="n"/>
      <c r="N4145" s="14" t="n"/>
      <c r="O4145" s="20">
        <f>IF(A4145="","",SUMPRODUCT((A4145&gt;=Setup!$C$19:$C$30)*(A4145&lt;=Setup!$D$19:$D$30)*Setup!$A$19:$A$30))</f>
        <v/>
      </c>
      <c r="P4145" s="34">
        <f>IF(A4145="","",IF(OR(F4145="Standard domestic 15% (Box 7)",F4145="Import - VAT paid at customs (Box 8)",F4145="Import - Reverse charge (Box 9)"),ROUND(H4145*Setup!$B$9,2),0))</f>
        <v/>
      </c>
      <c r="Q4145" s="34">
        <f>IF(A4145="","",I4145-P4145)</f>
        <v/>
      </c>
      <c r="R4145" s="34">
        <f>IF(A4145="","",IF(L4145="Yes",I4145,0))</f>
        <v/>
      </c>
      <c r="S4145" s="34">
        <f>IF(A4145="","",IF(AND(L4145="Yes",K4145="Yes",NOT(ISNUMBER(SEARCH("blocked",G4145))),OR(F4145="Standard domestic 15% (Box 7)",F4145="Import - VAT paid at customs (Box 8)",F4145="Import - Reverse charge (Box 9)"),OR(F4145&lt;&gt;"Standard domestic 15% (Box 7)",AND(LEN(D4145)=15,LEFT(D4145,1)="3",RIGHT(D4145,1)="3",ISNUMBER(--D4145)))),I4145,0))</f>
        <v/>
      </c>
      <c r="T4145" s="34">
        <f>IF(A4145="","",R4145-S4145)</f>
        <v/>
      </c>
      <c r="U4145" s="23">
        <f>IF(A4145="","",IF(O4145=0,"Outside audit periods; ","")&amp;IF(F4145="","No VAT category; ","")&amp;IF(ABS(Q4145)&gt;Setup!$B$10,"VAT ≠ 15% × net; ","")&amp;IF(AND(F4145="Standard domestic 15% (Box 7)",NOT(AND(LEN(D4145)=15,LEFT(D4145,1)="3",RIGHT(D4145,1)="3",ISNUMBER(--D4145)))),"Invalid/missing supplier VAT no; ","")&amp;IF(AND(L4145="Yes",K4145&lt;&gt;"Yes"),"VAT claimed without valid tax invoice; ","")&amp;IF(AND(L4145="Yes",ISNUMBER(SEARCH("blocked",G4145))),"Blocked input VAT claimed; ","")&amp;IF(AND(F4145="Import - VAT paid at customs (Box 8)",M4145=""),"Customs declaration no missing; ","")&amp;IF(AND(F4145="Import - Reverse charge (Box 9)",E4145="Saudi Arabia"),"RCM used for a local supplier; ","")&amp;IF(AND(L4145="Yes",NOT(OR(F4145="Standard domestic 15% (Box 7)",F4145="Import - VAT paid at customs (Box 8)",F4145="Import - Reverse charge (Box 9)"))),"VAT claimed on non-taxable category; ",""))</f>
        <v/>
      </c>
    </row>
    <row r="4146">
      <c r="A4146" s="17" t="n"/>
      <c r="B4146" s="14" t="n"/>
      <c r="C4146" s="14" t="n"/>
      <c r="D4146" s="16" t="n"/>
      <c r="E4146" s="14" t="n"/>
      <c r="F4146" s="14" t="n"/>
      <c r="G4146" s="14" t="n"/>
      <c r="H4146" s="19" t="n"/>
      <c r="I4146" s="19" t="n"/>
      <c r="J4146" s="34">
        <f>IF(A4146="","",H4146+I4146)</f>
        <v/>
      </c>
      <c r="K4146" s="14" t="n"/>
      <c r="L4146" s="14" t="n"/>
      <c r="M4146" s="14" t="n"/>
      <c r="N4146" s="14" t="n"/>
      <c r="O4146" s="20">
        <f>IF(A4146="","",SUMPRODUCT((A4146&gt;=Setup!$C$19:$C$30)*(A4146&lt;=Setup!$D$19:$D$30)*Setup!$A$19:$A$30))</f>
        <v/>
      </c>
      <c r="P4146" s="34">
        <f>IF(A4146="","",IF(OR(F4146="Standard domestic 15% (Box 7)",F4146="Import - VAT paid at customs (Box 8)",F4146="Import - Reverse charge (Box 9)"),ROUND(H4146*Setup!$B$9,2),0))</f>
        <v/>
      </c>
      <c r="Q4146" s="34">
        <f>IF(A4146="","",I4146-P4146)</f>
        <v/>
      </c>
      <c r="R4146" s="34">
        <f>IF(A4146="","",IF(L4146="Yes",I4146,0))</f>
        <v/>
      </c>
      <c r="S4146" s="34">
        <f>IF(A4146="","",IF(AND(L4146="Yes",K4146="Yes",NOT(ISNUMBER(SEARCH("blocked",G4146))),OR(F4146="Standard domestic 15% (Box 7)",F4146="Import - VAT paid at customs (Box 8)",F4146="Import - Reverse charge (Box 9)"),OR(F4146&lt;&gt;"Standard domestic 15% (Box 7)",AND(LEN(D4146)=15,LEFT(D4146,1)="3",RIGHT(D4146,1)="3",ISNUMBER(--D4146)))),I4146,0))</f>
        <v/>
      </c>
      <c r="T4146" s="34">
        <f>IF(A4146="","",R4146-S4146)</f>
        <v/>
      </c>
      <c r="U4146" s="23">
        <f>IF(A4146="","",IF(O4146=0,"Outside audit periods; ","")&amp;IF(F4146="","No VAT category; ","")&amp;IF(ABS(Q4146)&gt;Setup!$B$10,"VAT ≠ 15% × net; ","")&amp;IF(AND(F4146="Standard domestic 15% (Box 7)",NOT(AND(LEN(D4146)=15,LEFT(D4146,1)="3",RIGHT(D4146,1)="3",ISNUMBER(--D4146)))),"Invalid/missing supplier VAT no; ","")&amp;IF(AND(L4146="Yes",K4146&lt;&gt;"Yes"),"VAT claimed without valid tax invoice; ","")&amp;IF(AND(L4146="Yes",ISNUMBER(SEARCH("blocked",G4146))),"Blocked input VAT claimed; ","")&amp;IF(AND(F4146="Import - VAT paid at customs (Box 8)",M4146=""),"Customs declaration no missing; ","")&amp;IF(AND(F4146="Import - Reverse charge (Box 9)",E4146="Saudi Arabia"),"RCM used for a local supplier; ","")&amp;IF(AND(L4146="Yes",NOT(OR(F4146="Standard domestic 15% (Box 7)",F4146="Import - VAT paid at customs (Box 8)",F4146="Import - Reverse charge (Box 9)"))),"VAT claimed on non-taxable category; ",""))</f>
        <v/>
      </c>
    </row>
    <row r="4147">
      <c r="A4147" s="17" t="n"/>
      <c r="B4147" s="14" t="n"/>
      <c r="C4147" s="14" t="n"/>
      <c r="D4147" s="16" t="n"/>
      <c r="E4147" s="14" t="n"/>
      <c r="F4147" s="14" t="n"/>
      <c r="G4147" s="14" t="n"/>
      <c r="H4147" s="19" t="n"/>
      <c r="I4147" s="19" t="n"/>
      <c r="J4147" s="34">
        <f>IF(A4147="","",H4147+I4147)</f>
        <v/>
      </c>
      <c r="K4147" s="14" t="n"/>
      <c r="L4147" s="14" t="n"/>
      <c r="M4147" s="14" t="n"/>
      <c r="N4147" s="14" t="n"/>
      <c r="O4147" s="20">
        <f>IF(A4147="","",SUMPRODUCT((A4147&gt;=Setup!$C$19:$C$30)*(A4147&lt;=Setup!$D$19:$D$30)*Setup!$A$19:$A$30))</f>
        <v/>
      </c>
      <c r="P4147" s="34">
        <f>IF(A4147="","",IF(OR(F4147="Standard domestic 15% (Box 7)",F4147="Import - VAT paid at customs (Box 8)",F4147="Import - Reverse charge (Box 9)"),ROUND(H4147*Setup!$B$9,2),0))</f>
        <v/>
      </c>
      <c r="Q4147" s="34">
        <f>IF(A4147="","",I4147-P4147)</f>
        <v/>
      </c>
      <c r="R4147" s="34">
        <f>IF(A4147="","",IF(L4147="Yes",I4147,0))</f>
        <v/>
      </c>
      <c r="S4147" s="34">
        <f>IF(A4147="","",IF(AND(L4147="Yes",K4147="Yes",NOT(ISNUMBER(SEARCH("blocked",G4147))),OR(F4147="Standard domestic 15% (Box 7)",F4147="Import - VAT paid at customs (Box 8)",F4147="Import - Reverse charge (Box 9)"),OR(F4147&lt;&gt;"Standard domestic 15% (Box 7)",AND(LEN(D4147)=15,LEFT(D4147,1)="3",RIGHT(D4147,1)="3",ISNUMBER(--D4147)))),I4147,0))</f>
        <v/>
      </c>
      <c r="T4147" s="34">
        <f>IF(A4147="","",R4147-S4147)</f>
        <v/>
      </c>
      <c r="U4147" s="23">
        <f>IF(A4147="","",IF(O4147=0,"Outside audit periods; ","")&amp;IF(F4147="","No VAT category; ","")&amp;IF(ABS(Q4147)&gt;Setup!$B$10,"VAT ≠ 15% × net; ","")&amp;IF(AND(F4147="Standard domestic 15% (Box 7)",NOT(AND(LEN(D4147)=15,LEFT(D4147,1)="3",RIGHT(D4147,1)="3",ISNUMBER(--D4147)))),"Invalid/missing supplier VAT no; ","")&amp;IF(AND(L4147="Yes",K4147&lt;&gt;"Yes"),"VAT claimed without valid tax invoice; ","")&amp;IF(AND(L4147="Yes",ISNUMBER(SEARCH("blocked",G4147))),"Blocked input VAT claimed; ","")&amp;IF(AND(F4147="Import - VAT paid at customs (Box 8)",M4147=""),"Customs declaration no missing; ","")&amp;IF(AND(F4147="Import - Reverse charge (Box 9)",E4147="Saudi Arabia"),"RCM used for a local supplier; ","")&amp;IF(AND(L4147="Yes",NOT(OR(F4147="Standard domestic 15% (Box 7)",F4147="Import - VAT paid at customs (Box 8)",F4147="Import - Reverse charge (Box 9)"))),"VAT claimed on non-taxable category; ",""))</f>
        <v/>
      </c>
    </row>
    <row r="4148">
      <c r="A4148" s="17" t="n"/>
      <c r="B4148" s="14" t="n"/>
      <c r="C4148" s="14" t="n"/>
      <c r="D4148" s="16" t="n"/>
      <c r="E4148" s="14" t="n"/>
      <c r="F4148" s="14" t="n"/>
      <c r="G4148" s="14" t="n"/>
      <c r="H4148" s="19" t="n"/>
      <c r="I4148" s="19" t="n"/>
      <c r="J4148" s="34">
        <f>IF(A4148="","",H4148+I4148)</f>
        <v/>
      </c>
      <c r="K4148" s="14" t="n"/>
      <c r="L4148" s="14" t="n"/>
      <c r="M4148" s="14" t="n"/>
      <c r="N4148" s="14" t="n"/>
      <c r="O4148" s="20">
        <f>IF(A4148="","",SUMPRODUCT((A4148&gt;=Setup!$C$19:$C$30)*(A4148&lt;=Setup!$D$19:$D$30)*Setup!$A$19:$A$30))</f>
        <v/>
      </c>
      <c r="P4148" s="34">
        <f>IF(A4148="","",IF(OR(F4148="Standard domestic 15% (Box 7)",F4148="Import - VAT paid at customs (Box 8)",F4148="Import - Reverse charge (Box 9)"),ROUND(H4148*Setup!$B$9,2),0))</f>
        <v/>
      </c>
      <c r="Q4148" s="34">
        <f>IF(A4148="","",I4148-P4148)</f>
        <v/>
      </c>
      <c r="R4148" s="34">
        <f>IF(A4148="","",IF(L4148="Yes",I4148,0))</f>
        <v/>
      </c>
      <c r="S4148" s="34">
        <f>IF(A4148="","",IF(AND(L4148="Yes",K4148="Yes",NOT(ISNUMBER(SEARCH("blocked",G4148))),OR(F4148="Standard domestic 15% (Box 7)",F4148="Import - VAT paid at customs (Box 8)",F4148="Import - Reverse charge (Box 9)"),OR(F4148&lt;&gt;"Standard domestic 15% (Box 7)",AND(LEN(D4148)=15,LEFT(D4148,1)="3",RIGHT(D4148,1)="3",ISNUMBER(--D4148)))),I4148,0))</f>
        <v/>
      </c>
      <c r="T4148" s="34">
        <f>IF(A4148="","",R4148-S4148)</f>
        <v/>
      </c>
      <c r="U4148" s="23">
        <f>IF(A4148="","",IF(O4148=0,"Outside audit periods; ","")&amp;IF(F4148="","No VAT category; ","")&amp;IF(ABS(Q4148)&gt;Setup!$B$10,"VAT ≠ 15% × net; ","")&amp;IF(AND(F4148="Standard domestic 15% (Box 7)",NOT(AND(LEN(D4148)=15,LEFT(D4148,1)="3",RIGHT(D4148,1)="3",ISNUMBER(--D4148)))),"Invalid/missing supplier VAT no; ","")&amp;IF(AND(L4148="Yes",K4148&lt;&gt;"Yes"),"VAT claimed without valid tax invoice; ","")&amp;IF(AND(L4148="Yes",ISNUMBER(SEARCH("blocked",G4148))),"Blocked input VAT claimed; ","")&amp;IF(AND(F4148="Import - VAT paid at customs (Box 8)",M4148=""),"Customs declaration no missing; ","")&amp;IF(AND(F4148="Import - Reverse charge (Box 9)",E4148="Saudi Arabia"),"RCM used for a local supplier; ","")&amp;IF(AND(L4148="Yes",NOT(OR(F4148="Standard domestic 15% (Box 7)",F4148="Import - VAT paid at customs (Box 8)",F4148="Import - Reverse charge (Box 9)"))),"VAT claimed on non-taxable category; ",""))</f>
        <v/>
      </c>
    </row>
    <row r="4149">
      <c r="A4149" s="17" t="n"/>
      <c r="B4149" s="14" t="n"/>
      <c r="C4149" s="14" t="n"/>
      <c r="D4149" s="16" t="n"/>
      <c r="E4149" s="14" t="n"/>
      <c r="F4149" s="14" t="n"/>
      <c r="G4149" s="14" t="n"/>
      <c r="H4149" s="19" t="n"/>
      <c r="I4149" s="19" t="n"/>
      <c r="J4149" s="34">
        <f>IF(A4149="","",H4149+I4149)</f>
        <v/>
      </c>
      <c r="K4149" s="14" t="n"/>
      <c r="L4149" s="14" t="n"/>
      <c r="M4149" s="14" t="n"/>
      <c r="N4149" s="14" t="n"/>
      <c r="O4149" s="20">
        <f>IF(A4149="","",SUMPRODUCT((A4149&gt;=Setup!$C$19:$C$30)*(A4149&lt;=Setup!$D$19:$D$30)*Setup!$A$19:$A$30))</f>
        <v/>
      </c>
      <c r="P4149" s="34">
        <f>IF(A4149="","",IF(OR(F4149="Standard domestic 15% (Box 7)",F4149="Import - VAT paid at customs (Box 8)",F4149="Import - Reverse charge (Box 9)"),ROUND(H4149*Setup!$B$9,2),0))</f>
        <v/>
      </c>
      <c r="Q4149" s="34">
        <f>IF(A4149="","",I4149-P4149)</f>
        <v/>
      </c>
      <c r="R4149" s="34">
        <f>IF(A4149="","",IF(L4149="Yes",I4149,0))</f>
        <v/>
      </c>
      <c r="S4149" s="34">
        <f>IF(A4149="","",IF(AND(L4149="Yes",K4149="Yes",NOT(ISNUMBER(SEARCH("blocked",G4149))),OR(F4149="Standard domestic 15% (Box 7)",F4149="Import - VAT paid at customs (Box 8)",F4149="Import - Reverse charge (Box 9)"),OR(F4149&lt;&gt;"Standard domestic 15% (Box 7)",AND(LEN(D4149)=15,LEFT(D4149,1)="3",RIGHT(D4149,1)="3",ISNUMBER(--D4149)))),I4149,0))</f>
        <v/>
      </c>
      <c r="T4149" s="34">
        <f>IF(A4149="","",R4149-S4149)</f>
        <v/>
      </c>
      <c r="U4149" s="23">
        <f>IF(A4149="","",IF(O4149=0,"Outside audit periods; ","")&amp;IF(F4149="","No VAT category; ","")&amp;IF(ABS(Q4149)&gt;Setup!$B$10,"VAT ≠ 15% × net; ","")&amp;IF(AND(F4149="Standard domestic 15% (Box 7)",NOT(AND(LEN(D4149)=15,LEFT(D4149,1)="3",RIGHT(D4149,1)="3",ISNUMBER(--D4149)))),"Invalid/missing supplier VAT no; ","")&amp;IF(AND(L4149="Yes",K4149&lt;&gt;"Yes"),"VAT claimed without valid tax invoice; ","")&amp;IF(AND(L4149="Yes",ISNUMBER(SEARCH("blocked",G4149))),"Blocked input VAT claimed; ","")&amp;IF(AND(F4149="Import - VAT paid at customs (Box 8)",M4149=""),"Customs declaration no missing; ","")&amp;IF(AND(F4149="Import - Reverse charge (Box 9)",E4149="Saudi Arabia"),"RCM used for a local supplier; ","")&amp;IF(AND(L4149="Yes",NOT(OR(F4149="Standard domestic 15% (Box 7)",F4149="Import - VAT paid at customs (Box 8)",F4149="Import - Reverse charge (Box 9)"))),"VAT claimed on non-taxable category; ",""))</f>
        <v/>
      </c>
    </row>
    <row r="4150">
      <c r="A4150" s="17" t="n"/>
      <c r="B4150" s="14" t="n"/>
      <c r="C4150" s="14" t="n"/>
      <c r="D4150" s="16" t="n"/>
      <c r="E4150" s="14" t="n"/>
      <c r="F4150" s="14" t="n"/>
      <c r="G4150" s="14" t="n"/>
      <c r="H4150" s="19" t="n"/>
      <c r="I4150" s="19" t="n"/>
      <c r="J4150" s="34">
        <f>IF(A4150="","",H4150+I4150)</f>
        <v/>
      </c>
      <c r="K4150" s="14" t="n"/>
      <c r="L4150" s="14" t="n"/>
      <c r="M4150" s="14" t="n"/>
      <c r="N4150" s="14" t="n"/>
      <c r="O4150" s="20">
        <f>IF(A4150="","",SUMPRODUCT((A4150&gt;=Setup!$C$19:$C$30)*(A4150&lt;=Setup!$D$19:$D$30)*Setup!$A$19:$A$30))</f>
        <v/>
      </c>
      <c r="P4150" s="34">
        <f>IF(A4150="","",IF(OR(F4150="Standard domestic 15% (Box 7)",F4150="Import - VAT paid at customs (Box 8)",F4150="Import - Reverse charge (Box 9)"),ROUND(H4150*Setup!$B$9,2),0))</f>
        <v/>
      </c>
      <c r="Q4150" s="34">
        <f>IF(A4150="","",I4150-P4150)</f>
        <v/>
      </c>
      <c r="R4150" s="34">
        <f>IF(A4150="","",IF(L4150="Yes",I4150,0))</f>
        <v/>
      </c>
      <c r="S4150" s="34">
        <f>IF(A4150="","",IF(AND(L4150="Yes",K4150="Yes",NOT(ISNUMBER(SEARCH("blocked",G4150))),OR(F4150="Standard domestic 15% (Box 7)",F4150="Import - VAT paid at customs (Box 8)",F4150="Import - Reverse charge (Box 9)"),OR(F4150&lt;&gt;"Standard domestic 15% (Box 7)",AND(LEN(D4150)=15,LEFT(D4150,1)="3",RIGHT(D4150,1)="3",ISNUMBER(--D4150)))),I4150,0))</f>
        <v/>
      </c>
      <c r="T4150" s="34">
        <f>IF(A4150="","",R4150-S4150)</f>
        <v/>
      </c>
      <c r="U4150" s="23">
        <f>IF(A4150="","",IF(O4150=0,"Outside audit periods; ","")&amp;IF(F4150="","No VAT category; ","")&amp;IF(ABS(Q4150)&gt;Setup!$B$10,"VAT ≠ 15% × net; ","")&amp;IF(AND(F4150="Standard domestic 15% (Box 7)",NOT(AND(LEN(D4150)=15,LEFT(D4150,1)="3",RIGHT(D4150,1)="3",ISNUMBER(--D4150)))),"Invalid/missing supplier VAT no; ","")&amp;IF(AND(L4150="Yes",K4150&lt;&gt;"Yes"),"VAT claimed without valid tax invoice; ","")&amp;IF(AND(L4150="Yes",ISNUMBER(SEARCH("blocked",G4150))),"Blocked input VAT claimed; ","")&amp;IF(AND(F4150="Import - VAT paid at customs (Box 8)",M4150=""),"Customs declaration no missing; ","")&amp;IF(AND(F4150="Import - Reverse charge (Box 9)",E4150="Saudi Arabia"),"RCM used for a local supplier; ","")&amp;IF(AND(L4150="Yes",NOT(OR(F4150="Standard domestic 15% (Box 7)",F4150="Import - VAT paid at customs (Box 8)",F4150="Import - Reverse charge (Box 9)"))),"VAT claimed on non-taxable category; ",""))</f>
        <v/>
      </c>
    </row>
    <row r="4151">
      <c r="A4151" s="17" t="n"/>
      <c r="B4151" s="14" t="n"/>
      <c r="C4151" s="14" t="n"/>
      <c r="D4151" s="16" t="n"/>
      <c r="E4151" s="14" t="n"/>
      <c r="F4151" s="14" t="n"/>
      <c r="G4151" s="14" t="n"/>
      <c r="H4151" s="19" t="n"/>
      <c r="I4151" s="19" t="n"/>
      <c r="J4151" s="34">
        <f>IF(A4151="","",H4151+I4151)</f>
        <v/>
      </c>
      <c r="K4151" s="14" t="n"/>
      <c r="L4151" s="14" t="n"/>
      <c r="M4151" s="14" t="n"/>
      <c r="N4151" s="14" t="n"/>
      <c r="O4151" s="20">
        <f>IF(A4151="","",SUMPRODUCT((A4151&gt;=Setup!$C$19:$C$30)*(A4151&lt;=Setup!$D$19:$D$30)*Setup!$A$19:$A$30))</f>
        <v/>
      </c>
      <c r="P4151" s="34">
        <f>IF(A4151="","",IF(OR(F4151="Standard domestic 15% (Box 7)",F4151="Import - VAT paid at customs (Box 8)",F4151="Import - Reverse charge (Box 9)"),ROUND(H4151*Setup!$B$9,2),0))</f>
        <v/>
      </c>
      <c r="Q4151" s="34">
        <f>IF(A4151="","",I4151-P4151)</f>
        <v/>
      </c>
      <c r="R4151" s="34">
        <f>IF(A4151="","",IF(L4151="Yes",I4151,0))</f>
        <v/>
      </c>
      <c r="S4151" s="34">
        <f>IF(A4151="","",IF(AND(L4151="Yes",K4151="Yes",NOT(ISNUMBER(SEARCH("blocked",G4151))),OR(F4151="Standard domestic 15% (Box 7)",F4151="Import - VAT paid at customs (Box 8)",F4151="Import - Reverse charge (Box 9)"),OR(F4151&lt;&gt;"Standard domestic 15% (Box 7)",AND(LEN(D4151)=15,LEFT(D4151,1)="3",RIGHT(D4151,1)="3",ISNUMBER(--D4151)))),I4151,0))</f>
        <v/>
      </c>
      <c r="T4151" s="34">
        <f>IF(A4151="","",R4151-S4151)</f>
        <v/>
      </c>
      <c r="U4151" s="23">
        <f>IF(A4151="","",IF(O4151=0,"Outside audit periods; ","")&amp;IF(F4151="","No VAT category; ","")&amp;IF(ABS(Q4151)&gt;Setup!$B$10,"VAT ≠ 15% × net; ","")&amp;IF(AND(F4151="Standard domestic 15% (Box 7)",NOT(AND(LEN(D4151)=15,LEFT(D4151,1)="3",RIGHT(D4151,1)="3",ISNUMBER(--D4151)))),"Invalid/missing supplier VAT no; ","")&amp;IF(AND(L4151="Yes",K4151&lt;&gt;"Yes"),"VAT claimed without valid tax invoice; ","")&amp;IF(AND(L4151="Yes",ISNUMBER(SEARCH("blocked",G4151))),"Blocked input VAT claimed; ","")&amp;IF(AND(F4151="Import - VAT paid at customs (Box 8)",M4151=""),"Customs declaration no missing; ","")&amp;IF(AND(F4151="Import - Reverse charge (Box 9)",E4151="Saudi Arabia"),"RCM used for a local supplier; ","")&amp;IF(AND(L4151="Yes",NOT(OR(F4151="Standard domestic 15% (Box 7)",F4151="Import - VAT paid at customs (Box 8)",F4151="Import - Reverse charge (Box 9)"))),"VAT claimed on non-taxable category; ",""))</f>
        <v/>
      </c>
    </row>
    <row r="4152">
      <c r="A4152" s="17" t="n"/>
      <c r="B4152" s="14" t="n"/>
      <c r="C4152" s="14" t="n"/>
      <c r="D4152" s="16" t="n"/>
      <c r="E4152" s="14" t="n"/>
      <c r="F4152" s="14" t="n"/>
      <c r="G4152" s="14" t="n"/>
      <c r="H4152" s="19" t="n"/>
      <c r="I4152" s="19" t="n"/>
      <c r="J4152" s="34">
        <f>IF(A4152="","",H4152+I4152)</f>
        <v/>
      </c>
      <c r="K4152" s="14" t="n"/>
      <c r="L4152" s="14" t="n"/>
      <c r="M4152" s="14" t="n"/>
      <c r="N4152" s="14" t="n"/>
      <c r="O4152" s="20">
        <f>IF(A4152="","",SUMPRODUCT((A4152&gt;=Setup!$C$19:$C$30)*(A4152&lt;=Setup!$D$19:$D$30)*Setup!$A$19:$A$30))</f>
        <v/>
      </c>
      <c r="P4152" s="34">
        <f>IF(A4152="","",IF(OR(F4152="Standard domestic 15% (Box 7)",F4152="Import - VAT paid at customs (Box 8)",F4152="Import - Reverse charge (Box 9)"),ROUND(H4152*Setup!$B$9,2),0))</f>
        <v/>
      </c>
      <c r="Q4152" s="34">
        <f>IF(A4152="","",I4152-P4152)</f>
        <v/>
      </c>
      <c r="R4152" s="34">
        <f>IF(A4152="","",IF(L4152="Yes",I4152,0))</f>
        <v/>
      </c>
      <c r="S4152" s="34">
        <f>IF(A4152="","",IF(AND(L4152="Yes",K4152="Yes",NOT(ISNUMBER(SEARCH("blocked",G4152))),OR(F4152="Standard domestic 15% (Box 7)",F4152="Import - VAT paid at customs (Box 8)",F4152="Import - Reverse charge (Box 9)"),OR(F4152&lt;&gt;"Standard domestic 15% (Box 7)",AND(LEN(D4152)=15,LEFT(D4152,1)="3",RIGHT(D4152,1)="3",ISNUMBER(--D4152)))),I4152,0))</f>
        <v/>
      </c>
      <c r="T4152" s="34">
        <f>IF(A4152="","",R4152-S4152)</f>
        <v/>
      </c>
      <c r="U4152" s="23">
        <f>IF(A4152="","",IF(O4152=0,"Outside audit periods; ","")&amp;IF(F4152="","No VAT category; ","")&amp;IF(ABS(Q4152)&gt;Setup!$B$10,"VAT ≠ 15% × net; ","")&amp;IF(AND(F4152="Standard domestic 15% (Box 7)",NOT(AND(LEN(D4152)=15,LEFT(D4152,1)="3",RIGHT(D4152,1)="3",ISNUMBER(--D4152)))),"Invalid/missing supplier VAT no; ","")&amp;IF(AND(L4152="Yes",K4152&lt;&gt;"Yes"),"VAT claimed without valid tax invoice; ","")&amp;IF(AND(L4152="Yes",ISNUMBER(SEARCH("blocked",G4152))),"Blocked input VAT claimed; ","")&amp;IF(AND(F4152="Import - VAT paid at customs (Box 8)",M4152=""),"Customs declaration no missing; ","")&amp;IF(AND(F4152="Import - Reverse charge (Box 9)",E4152="Saudi Arabia"),"RCM used for a local supplier; ","")&amp;IF(AND(L4152="Yes",NOT(OR(F4152="Standard domestic 15% (Box 7)",F4152="Import - VAT paid at customs (Box 8)",F4152="Import - Reverse charge (Box 9)"))),"VAT claimed on non-taxable category; ",""))</f>
        <v/>
      </c>
    </row>
    <row r="4153">
      <c r="A4153" s="17" t="n"/>
      <c r="B4153" s="14" t="n"/>
      <c r="C4153" s="14" t="n"/>
      <c r="D4153" s="16" t="n"/>
      <c r="E4153" s="14" t="n"/>
      <c r="F4153" s="14" t="n"/>
      <c r="G4153" s="14" t="n"/>
      <c r="H4153" s="19" t="n"/>
      <c r="I4153" s="19" t="n"/>
      <c r="J4153" s="34">
        <f>IF(A4153="","",H4153+I4153)</f>
        <v/>
      </c>
      <c r="K4153" s="14" t="n"/>
      <c r="L4153" s="14" t="n"/>
      <c r="M4153" s="14" t="n"/>
      <c r="N4153" s="14" t="n"/>
      <c r="O4153" s="20">
        <f>IF(A4153="","",SUMPRODUCT((A4153&gt;=Setup!$C$19:$C$30)*(A4153&lt;=Setup!$D$19:$D$30)*Setup!$A$19:$A$30))</f>
        <v/>
      </c>
      <c r="P4153" s="34">
        <f>IF(A4153="","",IF(OR(F4153="Standard domestic 15% (Box 7)",F4153="Import - VAT paid at customs (Box 8)",F4153="Import - Reverse charge (Box 9)"),ROUND(H4153*Setup!$B$9,2),0))</f>
        <v/>
      </c>
      <c r="Q4153" s="34">
        <f>IF(A4153="","",I4153-P4153)</f>
        <v/>
      </c>
      <c r="R4153" s="34">
        <f>IF(A4153="","",IF(L4153="Yes",I4153,0))</f>
        <v/>
      </c>
      <c r="S4153" s="34">
        <f>IF(A4153="","",IF(AND(L4153="Yes",K4153="Yes",NOT(ISNUMBER(SEARCH("blocked",G4153))),OR(F4153="Standard domestic 15% (Box 7)",F4153="Import - VAT paid at customs (Box 8)",F4153="Import - Reverse charge (Box 9)"),OR(F4153&lt;&gt;"Standard domestic 15% (Box 7)",AND(LEN(D4153)=15,LEFT(D4153,1)="3",RIGHT(D4153,1)="3",ISNUMBER(--D4153)))),I4153,0))</f>
        <v/>
      </c>
      <c r="T4153" s="34">
        <f>IF(A4153="","",R4153-S4153)</f>
        <v/>
      </c>
      <c r="U4153" s="23">
        <f>IF(A4153="","",IF(O4153=0,"Outside audit periods; ","")&amp;IF(F4153="","No VAT category; ","")&amp;IF(ABS(Q4153)&gt;Setup!$B$10,"VAT ≠ 15% × net; ","")&amp;IF(AND(F4153="Standard domestic 15% (Box 7)",NOT(AND(LEN(D4153)=15,LEFT(D4153,1)="3",RIGHT(D4153,1)="3",ISNUMBER(--D4153)))),"Invalid/missing supplier VAT no; ","")&amp;IF(AND(L4153="Yes",K4153&lt;&gt;"Yes"),"VAT claimed without valid tax invoice; ","")&amp;IF(AND(L4153="Yes",ISNUMBER(SEARCH("blocked",G4153))),"Blocked input VAT claimed; ","")&amp;IF(AND(F4153="Import - VAT paid at customs (Box 8)",M4153=""),"Customs declaration no missing; ","")&amp;IF(AND(F4153="Import - Reverse charge (Box 9)",E4153="Saudi Arabia"),"RCM used for a local supplier; ","")&amp;IF(AND(L4153="Yes",NOT(OR(F4153="Standard domestic 15% (Box 7)",F4153="Import - VAT paid at customs (Box 8)",F4153="Import - Reverse charge (Box 9)"))),"VAT claimed on non-taxable category; ",""))</f>
        <v/>
      </c>
    </row>
    <row r="4154">
      <c r="A4154" s="17" t="n"/>
      <c r="B4154" s="14" t="n"/>
      <c r="C4154" s="14" t="n"/>
      <c r="D4154" s="16" t="n"/>
      <c r="E4154" s="14" t="n"/>
      <c r="F4154" s="14" t="n"/>
      <c r="G4154" s="14" t="n"/>
      <c r="H4154" s="19" t="n"/>
      <c r="I4154" s="19" t="n"/>
      <c r="J4154" s="34">
        <f>IF(A4154="","",H4154+I4154)</f>
        <v/>
      </c>
      <c r="K4154" s="14" t="n"/>
      <c r="L4154" s="14" t="n"/>
      <c r="M4154" s="14" t="n"/>
      <c r="N4154" s="14" t="n"/>
      <c r="O4154" s="20">
        <f>IF(A4154="","",SUMPRODUCT((A4154&gt;=Setup!$C$19:$C$30)*(A4154&lt;=Setup!$D$19:$D$30)*Setup!$A$19:$A$30))</f>
        <v/>
      </c>
      <c r="P4154" s="34">
        <f>IF(A4154="","",IF(OR(F4154="Standard domestic 15% (Box 7)",F4154="Import - VAT paid at customs (Box 8)",F4154="Import - Reverse charge (Box 9)"),ROUND(H4154*Setup!$B$9,2),0))</f>
        <v/>
      </c>
      <c r="Q4154" s="34">
        <f>IF(A4154="","",I4154-P4154)</f>
        <v/>
      </c>
      <c r="R4154" s="34">
        <f>IF(A4154="","",IF(L4154="Yes",I4154,0))</f>
        <v/>
      </c>
      <c r="S4154" s="34">
        <f>IF(A4154="","",IF(AND(L4154="Yes",K4154="Yes",NOT(ISNUMBER(SEARCH("blocked",G4154))),OR(F4154="Standard domestic 15% (Box 7)",F4154="Import - VAT paid at customs (Box 8)",F4154="Import - Reverse charge (Box 9)"),OR(F4154&lt;&gt;"Standard domestic 15% (Box 7)",AND(LEN(D4154)=15,LEFT(D4154,1)="3",RIGHT(D4154,1)="3",ISNUMBER(--D4154)))),I4154,0))</f>
        <v/>
      </c>
      <c r="T4154" s="34">
        <f>IF(A4154="","",R4154-S4154)</f>
        <v/>
      </c>
      <c r="U4154" s="23">
        <f>IF(A4154="","",IF(O4154=0,"Outside audit periods; ","")&amp;IF(F4154="","No VAT category; ","")&amp;IF(ABS(Q4154)&gt;Setup!$B$10,"VAT ≠ 15% × net; ","")&amp;IF(AND(F4154="Standard domestic 15% (Box 7)",NOT(AND(LEN(D4154)=15,LEFT(D4154,1)="3",RIGHT(D4154,1)="3",ISNUMBER(--D4154)))),"Invalid/missing supplier VAT no; ","")&amp;IF(AND(L4154="Yes",K4154&lt;&gt;"Yes"),"VAT claimed without valid tax invoice; ","")&amp;IF(AND(L4154="Yes",ISNUMBER(SEARCH("blocked",G4154))),"Blocked input VAT claimed; ","")&amp;IF(AND(F4154="Import - VAT paid at customs (Box 8)",M4154=""),"Customs declaration no missing; ","")&amp;IF(AND(F4154="Import - Reverse charge (Box 9)",E4154="Saudi Arabia"),"RCM used for a local supplier; ","")&amp;IF(AND(L4154="Yes",NOT(OR(F4154="Standard domestic 15% (Box 7)",F4154="Import - VAT paid at customs (Box 8)",F4154="Import - Reverse charge (Box 9)"))),"VAT claimed on non-taxable category; ",""))</f>
        <v/>
      </c>
    </row>
    <row r="4155">
      <c r="A4155" s="17" t="n"/>
      <c r="B4155" s="14" t="n"/>
      <c r="C4155" s="14" t="n"/>
      <c r="D4155" s="16" t="n"/>
      <c r="E4155" s="14" t="n"/>
      <c r="F4155" s="14" t="n"/>
      <c r="G4155" s="14" t="n"/>
      <c r="H4155" s="19" t="n"/>
      <c r="I4155" s="19" t="n"/>
      <c r="J4155" s="34">
        <f>IF(A4155="","",H4155+I4155)</f>
        <v/>
      </c>
      <c r="K4155" s="14" t="n"/>
      <c r="L4155" s="14" t="n"/>
      <c r="M4155" s="14" t="n"/>
      <c r="N4155" s="14" t="n"/>
      <c r="O4155" s="20">
        <f>IF(A4155="","",SUMPRODUCT((A4155&gt;=Setup!$C$19:$C$30)*(A4155&lt;=Setup!$D$19:$D$30)*Setup!$A$19:$A$30))</f>
        <v/>
      </c>
      <c r="P4155" s="34">
        <f>IF(A4155="","",IF(OR(F4155="Standard domestic 15% (Box 7)",F4155="Import - VAT paid at customs (Box 8)",F4155="Import - Reverse charge (Box 9)"),ROUND(H4155*Setup!$B$9,2),0))</f>
        <v/>
      </c>
      <c r="Q4155" s="34">
        <f>IF(A4155="","",I4155-P4155)</f>
        <v/>
      </c>
      <c r="R4155" s="34">
        <f>IF(A4155="","",IF(L4155="Yes",I4155,0))</f>
        <v/>
      </c>
      <c r="S4155" s="34">
        <f>IF(A4155="","",IF(AND(L4155="Yes",K4155="Yes",NOT(ISNUMBER(SEARCH("blocked",G4155))),OR(F4155="Standard domestic 15% (Box 7)",F4155="Import - VAT paid at customs (Box 8)",F4155="Import - Reverse charge (Box 9)"),OR(F4155&lt;&gt;"Standard domestic 15% (Box 7)",AND(LEN(D4155)=15,LEFT(D4155,1)="3",RIGHT(D4155,1)="3",ISNUMBER(--D4155)))),I4155,0))</f>
        <v/>
      </c>
      <c r="T4155" s="34">
        <f>IF(A4155="","",R4155-S4155)</f>
        <v/>
      </c>
      <c r="U4155" s="23">
        <f>IF(A4155="","",IF(O4155=0,"Outside audit periods; ","")&amp;IF(F4155="","No VAT category; ","")&amp;IF(ABS(Q4155)&gt;Setup!$B$10,"VAT ≠ 15% × net; ","")&amp;IF(AND(F4155="Standard domestic 15% (Box 7)",NOT(AND(LEN(D4155)=15,LEFT(D4155,1)="3",RIGHT(D4155,1)="3",ISNUMBER(--D4155)))),"Invalid/missing supplier VAT no; ","")&amp;IF(AND(L4155="Yes",K4155&lt;&gt;"Yes"),"VAT claimed without valid tax invoice; ","")&amp;IF(AND(L4155="Yes",ISNUMBER(SEARCH("blocked",G4155))),"Blocked input VAT claimed; ","")&amp;IF(AND(F4155="Import - VAT paid at customs (Box 8)",M4155=""),"Customs declaration no missing; ","")&amp;IF(AND(F4155="Import - Reverse charge (Box 9)",E4155="Saudi Arabia"),"RCM used for a local supplier; ","")&amp;IF(AND(L4155="Yes",NOT(OR(F4155="Standard domestic 15% (Box 7)",F4155="Import - VAT paid at customs (Box 8)",F4155="Import - Reverse charge (Box 9)"))),"VAT claimed on non-taxable category; ",""))</f>
        <v/>
      </c>
    </row>
    <row r="4156">
      <c r="A4156" s="17" t="n"/>
      <c r="B4156" s="14" t="n"/>
      <c r="C4156" s="14" t="n"/>
      <c r="D4156" s="16" t="n"/>
      <c r="E4156" s="14" t="n"/>
      <c r="F4156" s="14" t="n"/>
      <c r="G4156" s="14" t="n"/>
      <c r="H4156" s="19" t="n"/>
      <c r="I4156" s="19" t="n"/>
      <c r="J4156" s="34">
        <f>IF(A4156="","",H4156+I4156)</f>
        <v/>
      </c>
      <c r="K4156" s="14" t="n"/>
      <c r="L4156" s="14" t="n"/>
      <c r="M4156" s="14" t="n"/>
      <c r="N4156" s="14" t="n"/>
      <c r="O4156" s="20">
        <f>IF(A4156="","",SUMPRODUCT((A4156&gt;=Setup!$C$19:$C$30)*(A4156&lt;=Setup!$D$19:$D$30)*Setup!$A$19:$A$30))</f>
        <v/>
      </c>
      <c r="P4156" s="34">
        <f>IF(A4156="","",IF(OR(F4156="Standard domestic 15% (Box 7)",F4156="Import - VAT paid at customs (Box 8)",F4156="Import - Reverse charge (Box 9)"),ROUND(H4156*Setup!$B$9,2),0))</f>
        <v/>
      </c>
      <c r="Q4156" s="34">
        <f>IF(A4156="","",I4156-P4156)</f>
        <v/>
      </c>
      <c r="R4156" s="34">
        <f>IF(A4156="","",IF(L4156="Yes",I4156,0))</f>
        <v/>
      </c>
      <c r="S4156" s="34">
        <f>IF(A4156="","",IF(AND(L4156="Yes",K4156="Yes",NOT(ISNUMBER(SEARCH("blocked",G4156))),OR(F4156="Standard domestic 15% (Box 7)",F4156="Import - VAT paid at customs (Box 8)",F4156="Import - Reverse charge (Box 9)"),OR(F4156&lt;&gt;"Standard domestic 15% (Box 7)",AND(LEN(D4156)=15,LEFT(D4156,1)="3",RIGHT(D4156,1)="3",ISNUMBER(--D4156)))),I4156,0))</f>
        <v/>
      </c>
      <c r="T4156" s="34">
        <f>IF(A4156="","",R4156-S4156)</f>
        <v/>
      </c>
      <c r="U4156" s="23">
        <f>IF(A4156="","",IF(O4156=0,"Outside audit periods; ","")&amp;IF(F4156="","No VAT category; ","")&amp;IF(ABS(Q4156)&gt;Setup!$B$10,"VAT ≠ 15% × net; ","")&amp;IF(AND(F4156="Standard domestic 15% (Box 7)",NOT(AND(LEN(D4156)=15,LEFT(D4156,1)="3",RIGHT(D4156,1)="3",ISNUMBER(--D4156)))),"Invalid/missing supplier VAT no; ","")&amp;IF(AND(L4156="Yes",K4156&lt;&gt;"Yes"),"VAT claimed without valid tax invoice; ","")&amp;IF(AND(L4156="Yes",ISNUMBER(SEARCH("blocked",G4156))),"Blocked input VAT claimed; ","")&amp;IF(AND(F4156="Import - VAT paid at customs (Box 8)",M4156=""),"Customs declaration no missing; ","")&amp;IF(AND(F4156="Import - Reverse charge (Box 9)",E4156="Saudi Arabia"),"RCM used for a local supplier; ","")&amp;IF(AND(L4156="Yes",NOT(OR(F4156="Standard domestic 15% (Box 7)",F4156="Import - VAT paid at customs (Box 8)",F4156="Import - Reverse charge (Box 9)"))),"VAT claimed on non-taxable category; ",""))</f>
        <v/>
      </c>
    </row>
    <row r="4157">
      <c r="A4157" s="17" t="n"/>
      <c r="B4157" s="14" t="n"/>
      <c r="C4157" s="14" t="n"/>
      <c r="D4157" s="16" t="n"/>
      <c r="E4157" s="14" t="n"/>
      <c r="F4157" s="14" t="n"/>
      <c r="G4157" s="14" t="n"/>
      <c r="H4157" s="19" t="n"/>
      <c r="I4157" s="19" t="n"/>
      <c r="J4157" s="34">
        <f>IF(A4157="","",H4157+I4157)</f>
        <v/>
      </c>
      <c r="K4157" s="14" t="n"/>
      <c r="L4157" s="14" t="n"/>
      <c r="M4157" s="14" t="n"/>
      <c r="N4157" s="14" t="n"/>
      <c r="O4157" s="20">
        <f>IF(A4157="","",SUMPRODUCT((A4157&gt;=Setup!$C$19:$C$30)*(A4157&lt;=Setup!$D$19:$D$30)*Setup!$A$19:$A$30))</f>
        <v/>
      </c>
      <c r="P4157" s="34">
        <f>IF(A4157="","",IF(OR(F4157="Standard domestic 15% (Box 7)",F4157="Import - VAT paid at customs (Box 8)",F4157="Import - Reverse charge (Box 9)"),ROUND(H4157*Setup!$B$9,2),0))</f>
        <v/>
      </c>
      <c r="Q4157" s="34">
        <f>IF(A4157="","",I4157-P4157)</f>
        <v/>
      </c>
      <c r="R4157" s="34">
        <f>IF(A4157="","",IF(L4157="Yes",I4157,0))</f>
        <v/>
      </c>
      <c r="S4157" s="34">
        <f>IF(A4157="","",IF(AND(L4157="Yes",K4157="Yes",NOT(ISNUMBER(SEARCH("blocked",G4157))),OR(F4157="Standard domestic 15% (Box 7)",F4157="Import - VAT paid at customs (Box 8)",F4157="Import - Reverse charge (Box 9)"),OR(F4157&lt;&gt;"Standard domestic 15% (Box 7)",AND(LEN(D4157)=15,LEFT(D4157,1)="3",RIGHT(D4157,1)="3",ISNUMBER(--D4157)))),I4157,0))</f>
        <v/>
      </c>
      <c r="T4157" s="34">
        <f>IF(A4157="","",R4157-S4157)</f>
        <v/>
      </c>
      <c r="U4157" s="23">
        <f>IF(A4157="","",IF(O4157=0,"Outside audit periods; ","")&amp;IF(F4157="","No VAT category; ","")&amp;IF(ABS(Q4157)&gt;Setup!$B$10,"VAT ≠ 15% × net; ","")&amp;IF(AND(F4157="Standard domestic 15% (Box 7)",NOT(AND(LEN(D4157)=15,LEFT(D4157,1)="3",RIGHT(D4157,1)="3",ISNUMBER(--D4157)))),"Invalid/missing supplier VAT no; ","")&amp;IF(AND(L4157="Yes",K4157&lt;&gt;"Yes"),"VAT claimed without valid tax invoice; ","")&amp;IF(AND(L4157="Yes",ISNUMBER(SEARCH("blocked",G4157))),"Blocked input VAT claimed; ","")&amp;IF(AND(F4157="Import - VAT paid at customs (Box 8)",M4157=""),"Customs declaration no missing; ","")&amp;IF(AND(F4157="Import - Reverse charge (Box 9)",E4157="Saudi Arabia"),"RCM used for a local supplier; ","")&amp;IF(AND(L4157="Yes",NOT(OR(F4157="Standard domestic 15% (Box 7)",F4157="Import - VAT paid at customs (Box 8)",F4157="Import - Reverse charge (Box 9)"))),"VAT claimed on non-taxable category; ",""))</f>
        <v/>
      </c>
    </row>
    <row r="4158">
      <c r="A4158" s="17" t="n"/>
      <c r="B4158" s="14" t="n"/>
      <c r="C4158" s="14" t="n"/>
      <c r="D4158" s="16" t="n"/>
      <c r="E4158" s="14" t="n"/>
      <c r="F4158" s="14" t="n"/>
      <c r="G4158" s="14" t="n"/>
      <c r="H4158" s="19" t="n"/>
      <c r="I4158" s="19" t="n"/>
      <c r="J4158" s="34">
        <f>IF(A4158="","",H4158+I4158)</f>
        <v/>
      </c>
      <c r="K4158" s="14" t="n"/>
      <c r="L4158" s="14" t="n"/>
      <c r="M4158" s="14" t="n"/>
      <c r="N4158" s="14" t="n"/>
      <c r="O4158" s="20">
        <f>IF(A4158="","",SUMPRODUCT((A4158&gt;=Setup!$C$19:$C$30)*(A4158&lt;=Setup!$D$19:$D$30)*Setup!$A$19:$A$30))</f>
        <v/>
      </c>
      <c r="P4158" s="34">
        <f>IF(A4158="","",IF(OR(F4158="Standard domestic 15% (Box 7)",F4158="Import - VAT paid at customs (Box 8)",F4158="Import - Reverse charge (Box 9)"),ROUND(H4158*Setup!$B$9,2),0))</f>
        <v/>
      </c>
      <c r="Q4158" s="34">
        <f>IF(A4158="","",I4158-P4158)</f>
        <v/>
      </c>
      <c r="R4158" s="34">
        <f>IF(A4158="","",IF(L4158="Yes",I4158,0))</f>
        <v/>
      </c>
      <c r="S4158" s="34">
        <f>IF(A4158="","",IF(AND(L4158="Yes",K4158="Yes",NOT(ISNUMBER(SEARCH("blocked",G4158))),OR(F4158="Standard domestic 15% (Box 7)",F4158="Import - VAT paid at customs (Box 8)",F4158="Import - Reverse charge (Box 9)"),OR(F4158&lt;&gt;"Standard domestic 15% (Box 7)",AND(LEN(D4158)=15,LEFT(D4158,1)="3",RIGHT(D4158,1)="3",ISNUMBER(--D4158)))),I4158,0))</f>
        <v/>
      </c>
      <c r="T4158" s="34">
        <f>IF(A4158="","",R4158-S4158)</f>
        <v/>
      </c>
      <c r="U4158" s="23">
        <f>IF(A4158="","",IF(O4158=0,"Outside audit periods; ","")&amp;IF(F4158="","No VAT category; ","")&amp;IF(ABS(Q4158)&gt;Setup!$B$10,"VAT ≠ 15% × net; ","")&amp;IF(AND(F4158="Standard domestic 15% (Box 7)",NOT(AND(LEN(D4158)=15,LEFT(D4158,1)="3",RIGHT(D4158,1)="3",ISNUMBER(--D4158)))),"Invalid/missing supplier VAT no; ","")&amp;IF(AND(L4158="Yes",K4158&lt;&gt;"Yes"),"VAT claimed without valid tax invoice; ","")&amp;IF(AND(L4158="Yes",ISNUMBER(SEARCH("blocked",G4158))),"Blocked input VAT claimed; ","")&amp;IF(AND(F4158="Import - VAT paid at customs (Box 8)",M4158=""),"Customs declaration no missing; ","")&amp;IF(AND(F4158="Import - Reverse charge (Box 9)",E4158="Saudi Arabia"),"RCM used for a local supplier; ","")&amp;IF(AND(L4158="Yes",NOT(OR(F4158="Standard domestic 15% (Box 7)",F4158="Import - VAT paid at customs (Box 8)",F4158="Import - Reverse charge (Box 9)"))),"VAT claimed on non-taxable category; ",""))</f>
        <v/>
      </c>
    </row>
    <row r="4159">
      <c r="A4159" s="17" t="n"/>
      <c r="B4159" s="14" t="n"/>
      <c r="C4159" s="14" t="n"/>
      <c r="D4159" s="16" t="n"/>
      <c r="E4159" s="14" t="n"/>
      <c r="F4159" s="14" t="n"/>
      <c r="G4159" s="14" t="n"/>
      <c r="H4159" s="19" t="n"/>
      <c r="I4159" s="19" t="n"/>
      <c r="J4159" s="34">
        <f>IF(A4159="","",H4159+I4159)</f>
        <v/>
      </c>
      <c r="K4159" s="14" t="n"/>
      <c r="L4159" s="14" t="n"/>
      <c r="M4159" s="14" t="n"/>
      <c r="N4159" s="14" t="n"/>
      <c r="O4159" s="20">
        <f>IF(A4159="","",SUMPRODUCT((A4159&gt;=Setup!$C$19:$C$30)*(A4159&lt;=Setup!$D$19:$D$30)*Setup!$A$19:$A$30))</f>
        <v/>
      </c>
      <c r="P4159" s="34">
        <f>IF(A4159="","",IF(OR(F4159="Standard domestic 15% (Box 7)",F4159="Import - VAT paid at customs (Box 8)",F4159="Import - Reverse charge (Box 9)"),ROUND(H4159*Setup!$B$9,2),0))</f>
        <v/>
      </c>
      <c r="Q4159" s="34">
        <f>IF(A4159="","",I4159-P4159)</f>
        <v/>
      </c>
      <c r="R4159" s="34">
        <f>IF(A4159="","",IF(L4159="Yes",I4159,0))</f>
        <v/>
      </c>
      <c r="S4159" s="34">
        <f>IF(A4159="","",IF(AND(L4159="Yes",K4159="Yes",NOT(ISNUMBER(SEARCH("blocked",G4159))),OR(F4159="Standard domestic 15% (Box 7)",F4159="Import - VAT paid at customs (Box 8)",F4159="Import - Reverse charge (Box 9)"),OR(F4159&lt;&gt;"Standard domestic 15% (Box 7)",AND(LEN(D4159)=15,LEFT(D4159,1)="3",RIGHT(D4159,1)="3",ISNUMBER(--D4159)))),I4159,0))</f>
        <v/>
      </c>
      <c r="T4159" s="34">
        <f>IF(A4159="","",R4159-S4159)</f>
        <v/>
      </c>
      <c r="U4159" s="23">
        <f>IF(A4159="","",IF(O4159=0,"Outside audit periods; ","")&amp;IF(F4159="","No VAT category; ","")&amp;IF(ABS(Q4159)&gt;Setup!$B$10,"VAT ≠ 15% × net; ","")&amp;IF(AND(F4159="Standard domestic 15% (Box 7)",NOT(AND(LEN(D4159)=15,LEFT(D4159,1)="3",RIGHT(D4159,1)="3",ISNUMBER(--D4159)))),"Invalid/missing supplier VAT no; ","")&amp;IF(AND(L4159="Yes",K4159&lt;&gt;"Yes"),"VAT claimed without valid tax invoice; ","")&amp;IF(AND(L4159="Yes",ISNUMBER(SEARCH("blocked",G4159))),"Blocked input VAT claimed; ","")&amp;IF(AND(F4159="Import - VAT paid at customs (Box 8)",M4159=""),"Customs declaration no missing; ","")&amp;IF(AND(F4159="Import - Reverse charge (Box 9)",E4159="Saudi Arabia"),"RCM used for a local supplier; ","")&amp;IF(AND(L4159="Yes",NOT(OR(F4159="Standard domestic 15% (Box 7)",F4159="Import - VAT paid at customs (Box 8)",F4159="Import - Reverse charge (Box 9)"))),"VAT claimed on non-taxable category; ",""))</f>
        <v/>
      </c>
    </row>
    <row r="4160">
      <c r="A4160" s="17" t="n"/>
      <c r="B4160" s="14" t="n"/>
      <c r="C4160" s="14" t="n"/>
      <c r="D4160" s="16" t="n"/>
      <c r="E4160" s="14" t="n"/>
      <c r="F4160" s="14" t="n"/>
      <c r="G4160" s="14" t="n"/>
      <c r="H4160" s="19" t="n"/>
      <c r="I4160" s="19" t="n"/>
      <c r="J4160" s="34">
        <f>IF(A4160="","",H4160+I4160)</f>
        <v/>
      </c>
      <c r="K4160" s="14" t="n"/>
      <c r="L4160" s="14" t="n"/>
      <c r="M4160" s="14" t="n"/>
      <c r="N4160" s="14" t="n"/>
      <c r="O4160" s="20">
        <f>IF(A4160="","",SUMPRODUCT((A4160&gt;=Setup!$C$19:$C$30)*(A4160&lt;=Setup!$D$19:$D$30)*Setup!$A$19:$A$30))</f>
        <v/>
      </c>
      <c r="P4160" s="34">
        <f>IF(A4160="","",IF(OR(F4160="Standard domestic 15% (Box 7)",F4160="Import - VAT paid at customs (Box 8)",F4160="Import - Reverse charge (Box 9)"),ROUND(H4160*Setup!$B$9,2),0))</f>
        <v/>
      </c>
      <c r="Q4160" s="34">
        <f>IF(A4160="","",I4160-P4160)</f>
        <v/>
      </c>
      <c r="R4160" s="34">
        <f>IF(A4160="","",IF(L4160="Yes",I4160,0))</f>
        <v/>
      </c>
      <c r="S4160" s="34">
        <f>IF(A4160="","",IF(AND(L4160="Yes",K4160="Yes",NOT(ISNUMBER(SEARCH("blocked",G4160))),OR(F4160="Standard domestic 15% (Box 7)",F4160="Import - VAT paid at customs (Box 8)",F4160="Import - Reverse charge (Box 9)"),OR(F4160&lt;&gt;"Standard domestic 15% (Box 7)",AND(LEN(D4160)=15,LEFT(D4160,1)="3",RIGHT(D4160,1)="3",ISNUMBER(--D4160)))),I4160,0))</f>
        <v/>
      </c>
      <c r="T4160" s="34">
        <f>IF(A4160="","",R4160-S4160)</f>
        <v/>
      </c>
      <c r="U4160" s="23">
        <f>IF(A4160="","",IF(O4160=0,"Outside audit periods; ","")&amp;IF(F4160="","No VAT category; ","")&amp;IF(ABS(Q4160)&gt;Setup!$B$10,"VAT ≠ 15% × net; ","")&amp;IF(AND(F4160="Standard domestic 15% (Box 7)",NOT(AND(LEN(D4160)=15,LEFT(D4160,1)="3",RIGHT(D4160,1)="3",ISNUMBER(--D4160)))),"Invalid/missing supplier VAT no; ","")&amp;IF(AND(L4160="Yes",K4160&lt;&gt;"Yes"),"VAT claimed without valid tax invoice; ","")&amp;IF(AND(L4160="Yes",ISNUMBER(SEARCH("blocked",G4160))),"Blocked input VAT claimed; ","")&amp;IF(AND(F4160="Import - VAT paid at customs (Box 8)",M4160=""),"Customs declaration no missing; ","")&amp;IF(AND(F4160="Import - Reverse charge (Box 9)",E4160="Saudi Arabia"),"RCM used for a local supplier; ","")&amp;IF(AND(L4160="Yes",NOT(OR(F4160="Standard domestic 15% (Box 7)",F4160="Import - VAT paid at customs (Box 8)",F4160="Import - Reverse charge (Box 9)"))),"VAT claimed on non-taxable category; ",""))</f>
        <v/>
      </c>
    </row>
    <row r="4161">
      <c r="A4161" s="17" t="n"/>
      <c r="B4161" s="14" t="n"/>
      <c r="C4161" s="14" t="n"/>
      <c r="D4161" s="16" t="n"/>
      <c r="E4161" s="14" t="n"/>
      <c r="F4161" s="14" t="n"/>
      <c r="G4161" s="14" t="n"/>
      <c r="H4161" s="19" t="n"/>
      <c r="I4161" s="19" t="n"/>
      <c r="J4161" s="34">
        <f>IF(A4161="","",H4161+I4161)</f>
        <v/>
      </c>
      <c r="K4161" s="14" t="n"/>
      <c r="L4161" s="14" t="n"/>
      <c r="M4161" s="14" t="n"/>
      <c r="N4161" s="14" t="n"/>
      <c r="O4161" s="20">
        <f>IF(A4161="","",SUMPRODUCT((A4161&gt;=Setup!$C$19:$C$30)*(A4161&lt;=Setup!$D$19:$D$30)*Setup!$A$19:$A$30))</f>
        <v/>
      </c>
      <c r="P4161" s="34">
        <f>IF(A4161="","",IF(OR(F4161="Standard domestic 15% (Box 7)",F4161="Import - VAT paid at customs (Box 8)",F4161="Import - Reverse charge (Box 9)"),ROUND(H4161*Setup!$B$9,2),0))</f>
        <v/>
      </c>
      <c r="Q4161" s="34">
        <f>IF(A4161="","",I4161-P4161)</f>
        <v/>
      </c>
      <c r="R4161" s="34">
        <f>IF(A4161="","",IF(L4161="Yes",I4161,0))</f>
        <v/>
      </c>
      <c r="S4161" s="34">
        <f>IF(A4161="","",IF(AND(L4161="Yes",K4161="Yes",NOT(ISNUMBER(SEARCH("blocked",G4161))),OR(F4161="Standard domestic 15% (Box 7)",F4161="Import - VAT paid at customs (Box 8)",F4161="Import - Reverse charge (Box 9)"),OR(F4161&lt;&gt;"Standard domestic 15% (Box 7)",AND(LEN(D4161)=15,LEFT(D4161,1)="3",RIGHT(D4161,1)="3",ISNUMBER(--D4161)))),I4161,0))</f>
        <v/>
      </c>
      <c r="T4161" s="34">
        <f>IF(A4161="","",R4161-S4161)</f>
        <v/>
      </c>
      <c r="U4161" s="23">
        <f>IF(A4161="","",IF(O4161=0,"Outside audit periods; ","")&amp;IF(F4161="","No VAT category; ","")&amp;IF(ABS(Q4161)&gt;Setup!$B$10,"VAT ≠ 15% × net; ","")&amp;IF(AND(F4161="Standard domestic 15% (Box 7)",NOT(AND(LEN(D4161)=15,LEFT(D4161,1)="3",RIGHT(D4161,1)="3",ISNUMBER(--D4161)))),"Invalid/missing supplier VAT no; ","")&amp;IF(AND(L4161="Yes",K4161&lt;&gt;"Yes"),"VAT claimed without valid tax invoice; ","")&amp;IF(AND(L4161="Yes",ISNUMBER(SEARCH("blocked",G4161))),"Blocked input VAT claimed; ","")&amp;IF(AND(F4161="Import - VAT paid at customs (Box 8)",M4161=""),"Customs declaration no missing; ","")&amp;IF(AND(F4161="Import - Reverse charge (Box 9)",E4161="Saudi Arabia"),"RCM used for a local supplier; ","")&amp;IF(AND(L4161="Yes",NOT(OR(F4161="Standard domestic 15% (Box 7)",F4161="Import - VAT paid at customs (Box 8)",F4161="Import - Reverse charge (Box 9)"))),"VAT claimed on non-taxable category; ",""))</f>
        <v/>
      </c>
    </row>
    <row r="4162">
      <c r="A4162" s="17" t="n"/>
      <c r="B4162" s="14" t="n"/>
      <c r="C4162" s="14" t="n"/>
      <c r="D4162" s="16" t="n"/>
      <c r="E4162" s="14" t="n"/>
      <c r="F4162" s="14" t="n"/>
      <c r="G4162" s="14" t="n"/>
      <c r="H4162" s="19" t="n"/>
      <c r="I4162" s="19" t="n"/>
      <c r="J4162" s="34">
        <f>IF(A4162="","",H4162+I4162)</f>
        <v/>
      </c>
      <c r="K4162" s="14" t="n"/>
      <c r="L4162" s="14" t="n"/>
      <c r="M4162" s="14" t="n"/>
      <c r="N4162" s="14" t="n"/>
      <c r="O4162" s="20">
        <f>IF(A4162="","",SUMPRODUCT((A4162&gt;=Setup!$C$19:$C$30)*(A4162&lt;=Setup!$D$19:$D$30)*Setup!$A$19:$A$30))</f>
        <v/>
      </c>
      <c r="P4162" s="34">
        <f>IF(A4162="","",IF(OR(F4162="Standard domestic 15% (Box 7)",F4162="Import - VAT paid at customs (Box 8)",F4162="Import - Reverse charge (Box 9)"),ROUND(H4162*Setup!$B$9,2),0))</f>
        <v/>
      </c>
      <c r="Q4162" s="34">
        <f>IF(A4162="","",I4162-P4162)</f>
        <v/>
      </c>
      <c r="R4162" s="34">
        <f>IF(A4162="","",IF(L4162="Yes",I4162,0))</f>
        <v/>
      </c>
      <c r="S4162" s="34">
        <f>IF(A4162="","",IF(AND(L4162="Yes",K4162="Yes",NOT(ISNUMBER(SEARCH("blocked",G4162))),OR(F4162="Standard domestic 15% (Box 7)",F4162="Import - VAT paid at customs (Box 8)",F4162="Import - Reverse charge (Box 9)"),OR(F4162&lt;&gt;"Standard domestic 15% (Box 7)",AND(LEN(D4162)=15,LEFT(D4162,1)="3",RIGHT(D4162,1)="3",ISNUMBER(--D4162)))),I4162,0))</f>
        <v/>
      </c>
      <c r="T4162" s="34">
        <f>IF(A4162="","",R4162-S4162)</f>
        <v/>
      </c>
      <c r="U4162" s="23">
        <f>IF(A4162="","",IF(O4162=0,"Outside audit periods; ","")&amp;IF(F4162="","No VAT category; ","")&amp;IF(ABS(Q4162)&gt;Setup!$B$10,"VAT ≠ 15% × net; ","")&amp;IF(AND(F4162="Standard domestic 15% (Box 7)",NOT(AND(LEN(D4162)=15,LEFT(D4162,1)="3",RIGHT(D4162,1)="3",ISNUMBER(--D4162)))),"Invalid/missing supplier VAT no; ","")&amp;IF(AND(L4162="Yes",K4162&lt;&gt;"Yes"),"VAT claimed without valid tax invoice; ","")&amp;IF(AND(L4162="Yes",ISNUMBER(SEARCH("blocked",G4162))),"Blocked input VAT claimed; ","")&amp;IF(AND(F4162="Import - VAT paid at customs (Box 8)",M4162=""),"Customs declaration no missing; ","")&amp;IF(AND(F4162="Import - Reverse charge (Box 9)",E4162="Saudi Arabia"),"RCM used for a local supplier; ","")&amp;IF(AND(L4162="Yes",NOT(OR(F4162="Standard domestic 15% (Box 7)",F4162="Import - VAT paid at customs (Box 8)",F4162="Import - Reverse charge (Box 9)"))),"VAT claimed on non-taxable category; ",""))</f>
        <v/>
      </c>
    </row>
    <row r="4163">
      <c r="A4163" s="17" t="n"/>
      <c r="B4163" s="14" t="n"/>
      <c r="C4163" s="14" t="n"/>
      <c r="D4163" s="16" t="n"/>
      <c r="E4163" s="14" t="n"/>
      <c r="F4163" s="14" t="n"/>
      <c r="G4163" s="14" t="n"/>
      <c r="H4163" s="19" t="n"/>
      <c r="I4163" s="19" t="n"/>
      <c r="J4163" s="34">
        <f>IF(A4163="","",H4163+I4163)</f>
        <v/>
      </c>
      <c r="K4163" s="14" t="n"/>
      <c r="L4163" s="14" t="n"/>
      <c r="M4163" s="14" t="n"/>
      <c r="N4163" s="14" t="n"/>
      <c r="O4163" s="20">
        <f>IF(A4163="","",SUMPRODUCT((A4163&gt;=Setup!$C$19:$C$30)*(A4163&lt;=Setup!$D$19:$D$30)*Setup!$A$19:$A$30))</f>
        <v/>
      </c>
      <c r="P4163" s="34">
        <f>IF(A4163="","",IF(OR(F4163="Standard domestic 15% (Box 7)",F4163="Import - VAT paid at customs (Box 8)",F4163="Import - Reverse charge (Box 9)"),ROUND(H4163*Setup!$B$9,2),0))</f>
        <v/>
      </c>
      <c r="Q4163" s="34">
        <f>IF(A4163="","",I4163-P4163)</f>
        <v/>
      </c>
      <c r="R4163" s="34">
        <f>IF(A4163="","",IF(L4163="Yes",I4163,0))</f>
        <v/>
      </c>
      <c r="S4163" s="34">
        <f>IF(A4163="","",IF(AND(L4163="Yes",K4163="Yes",NOT(ISNUMBER(SEARCH("blocked",G4163))),OR(F4163="Standard domestic 15% (Box 7)",F4163="Import - VAT paid at customs (Box 8)",F4163="Import - Reverse charge (Box 9)"),OR(F4163&lt;&gt;"Standard domestic 15% (Box 7)",AND(LEN(D4163)=15,LEFT(D4163,1)="3",RIGHT(D4163,1)="3",ISNUMBER(--D4163)))),I4163,0))</f>
        <v/>
      </c>
      <c r="T4163" s="34">
        <f>IF(A4163="","",R4163-S4163)</f>
        <v/>
      </c>
      <c r="U4163" s="23">
        <f>IF(A4163="","",IF(O4163=0,"Outside audit periods; ","")&amp;IF(F4163="","No VAT category; ","")&amp;IF(ABS(Q4163)&gt;Setup!$B$10,"VAT ≠ 15% × net; ","")&amp;IF(AND(F4163="Standard domestic 15% (Box 7)",NOT(AND(LEN(D4163)=15,LEFT(D4163,1)="3",RIGHT(D4163,1)="3",ISNUMBER(--D4163)))),"Invalid/missing supplier VAT no; ","")&amp;IF(AND(L4163="Yes",K4163&lt;&gt;"Yes"),"VAT claimed without valid tax invoice; ","")&amp;IF(AND(L4163="Yes",ISNUMBER(SEARCH("blocked",G4163))),"Blocked input VAT claimed; ","")&amp;IF(AND(F4163="Import - VAT paid at customs (Box 8)",M4163=""),"Customs declaration no missing; ","")&amp;IF(AND(F4163="Import - Reverse charge (Box 9)",E4163="Saudi Arabia"),"RCM used for a local supplier; ","")&amp;IF(AND(L4163="Yes",NOT(OR(F4163="Standard domestic 15% (Box 7)",F4163="Import - VAT paid at customs (Box 8)",F4163="Import - Reverse charge (Box 9)"))),"VAT claimed on non-taxable category; ",""))</f>
        <v/>
      </c>
    </row>
    <row r="4164">
      <c r="A4164" s="17" t="n"/>
      <c r="B4164" s="14" t="n"/>
      <c r="C4164" s="14" t="n"/>
      <c r="D4164" s="16" t="n"/>
      <c r="E4164" s="14" t="n"/>
      <c r="F4164" s="14" t="n"/>
      <c r="G4164" s="14" t="n"/>
      <c r="H4164" s="19" t="n"/>
      <c r="I4164" s="19" t="n"/>
      <c r="J4164" s="34">
        <f>IF(A4164="","",H4164+I4164)</f>
        <v/>
      </c>
      <c r="K4164" s="14" t="n"/>
      <c r="L4164" s="14" t="n"/>
      <c r="M4164" s="14" t="n"/>
      <c r="N4164" s="14" t="n"/>
      <c r="O4164" s="20">
        <f>IF(A4164="","",SUMPRODUCT((A4164&gt;=Setup!$C$19:$C$30)*(A4164&lt;=Setup!$D$19:$D$30)*Setup!$A$19:$A$30))</f>
        <v/>
      </c>
      <c r="P4164" s="34">
        <f>IF(A4164="","",IF(OR(F4164="Standard domestic 15% (Box 7)",F4164="Import - VAT paid at customs (Box 8)",F4164="Import - Reverse charge (Box 9)"),ROUND(H4164*Setup!$B$9,2),0))</f>
        <v/>
      </c>
      <c r="Q4164" s="34">
        <f>IF(A4164="","",I4164-P4164)</f>
        <v/>
      </c>
      <c r="R4164" s="34">
        <f>IF(A4164="","",IF(L4164="Yes",I4164,0))</f>
        <v/>
      </c>
      <c r="S4164" s="34">
        <f>IF(A4164="","",IF(AND(L4164="Yes",K4164="Yes",NOT(ISNUMBER(SEARCH("blocked",G4164))),OR(F4164="Standard domestic 15% (Box 7)",F4164="Import - VAT paid at customs (Box 8)",F4164="Import - Reverse charge (Box 9)"),OR(F4164&lt;&gt;"Standard domestic 15% (Box 7)",AND(LEN(D4164)=15,LEFT(D4164,1)="3",RIGHT(D4164,1)="3",ISNUMBER(--D4164)))),I4164,0))</f>
        <v/>
      </c>
      <c r="T4164" s="34">
        <f>IF(A4164="","",R4164-S4164)</f>
        <v/>
      </c>
      <c r="U4164" s="23">
        <f>IF(A4164="","",IF(O4164=0,"Outside audit periods; ","")&amp;IF(F4164="","No VAT category; ","")&amp;IF(ABS(Q4164)&gt;Setup!$B$10,"VAT ≠ 15% × net; ","")&amp;IF(AND(F4164="Standard domestic 15% (Box 7)",NOT(AND(LEN(D4164)=15,LEFT(D4164,1)="3",RIGHT(D4164,1)="3",ISNUMBER(--D4164)))),"Invalid/missing supplier VAT no; ","")&amp;IF(AND(L4164="Yes",K4164&lt;&gt;"Yes"),"VAT claimed without valid tax invoice; ","")&amp;IF(AND(L4164="Yes",ISNUMBER(SEARCH("blocked",G4164))),"Blocked input VAT claimed; ","")&amp;IF(AND(F4164="Import - VAT paid at customs (Box 8)",M4164=""),"Customs declaration no missing; ","")&amp;IF(AND(F4164="Import - Reverse charge (Box 9)",E4164="Saudi Arabia"),"RCM used for a local supplier; ","")&amp;IF(AND(L4164="Yes",NOT(OR(F4164="Standard domestic 15% (Box 7)",F4164="Import - VAT paid at customs (Box 8)",F4164="Import - Reverse charge (Box 9)"))),"VAT claimed on non-taxable category; ",""))</f>
        <v/>
      </c>
    </row>
    <row r="4165">
      <c r="A4165" s="17" t="n"/>
      <c r="B4165" s="14" t="n"/>
      <c r="C4165" s="14" t="n"/>
      <c r="D4165" s="16" t="n"/>
      <c r="E4165" s="14" t="n"/>
      <c r="F4165" s="14" t="n"/>
      <c r="G4165" s="14" t="n"/>
      <c r="H4165" s="19" t="n"/>
      <c r="I4165" s="19" t="n"/>
      <c r="J4165" s="34">
        <f>IF(A4165="","",H4165+I4165)</f>
        <v/>
      </c>
      <c r="K4165" s="14" t="n"/>
      <c r="L4165" s="14" t="n"/>
      <c r="M4165" s="14" t="n"/>
      <c r="N4165" s="14" t="n"/>
      <c r="O4165" s="20">
        <f>IF(A4165="","",SUMPRODUCT((A4165&gt;=Setup!$C$19:$C$30)*(A4165&lt;=Setup!$D$19:$D$30)*Setup!$A$19:$A$30))</f>
        <v/>
      </c>
      <c r="P4165" s="34">
        <f>IF(A4165="","",IF(OR(F4165="Standard domestic 15% (Box 7)",F4165="Import - VAT paid at customs (Box 8)",F4165="Import - Reverse charge (Box 9)"),ROUND(H4165*Setup!$B$9,2),0))</f>
        <v/>
      </c>
      <c r="Q4165" s="34">
        <f>IF(A4165="","",I4165-P4165)</f>
        <v/>
      </c>
      <c r="R4165" s="34">
        <f>IF(A4165="","",IF(L4165="Yes",I4165,0))</f>
        <v/>
      </c>
      <c r="S4165" s="34">
        <f>IF(A4165="","",IF(AND(L4165="Yes",K4165="Yes",NOT(ISNUMBER(SEARCH("blocked",G4165))),OR(F4165="Standard domestic 15% (Box 7)",F4165="Import - VAT paid at customs (Box 8)",F4165="Import - Reverse charge (Box 9)"),OR(F4165&lt;&gt;"Standard domestic 15% (Box 7)",AND(LEN(D4165)=15,LEFT(D4165,1)="3",RIGHT(D4165,1)="3",ISNUMBER(--D4165)))),I4165,0))</f>
        <v/>
      </c>
      <c r="T4165" s="34">
        <f>IF(A4165="","",R4165-S4165)</f>
        <v/>
      </c>
      <c r="U4165" s="23">
        <f>IF(A4165="","",IF(O4165=0,"Outside audit periods; ","")&amp;IF(F4165="","No VAT category; ","")&amp;IF(ABS(Q4165)&gt;Setup!$B$10,"VAT ≠ 15% × net; ","")&amp;IF(AND(F4165="Standard domestic 15% (Box 7)",NOT(AND(LEN(D4165)=15,LEFT(D4165,1)="3",RIGHT(D4165,1)="3",ISNUMBER(--D4165)))),"Invalid/missing supplier VAT no; ","")&amp;IF(AND(L4165="Yes",K4165&lt;&gt;"Yes"),"VAT claimed without valid tax invoice; ","")&amp;IF(AND(L4165="Yes",ISNUMBER(SEARCH("blocked",G4165))),"Blocked input VAT claimed; ","")&amp;IF(AND(F4165="Import - VAT paid at customs (Box 8)",M4165=""),"Customs declaration no missing; ","")&amp;IF(AND(F4165="Import - Reverse charge (Box 9)",E4165="Saudi Arabia"),"RCM used for a local supplier; ","")&amp;IF(AND(L4165="Yes",NOT(OR(F4165="Standard domestic 15% (Box 7)",F4165="Import - VAT paid at customs (Box 8)",F4165="Import - Reverse charge (Box 9)"))),"VAT claimed on non-taxable category; ",""))</f>
        <v/>
      </c>
    </row>
    <row r="4166">
      <c r="A4166" s="17" t="n"/>
      <c r="B4166" s="14" t="n"/>
      <c r="C4166" s="14" t="n"/>
      <c r="D4166" s="16" t="n"/>
      <c r="E4166" s="14" t="n"/>
      <c r="F4166" s="14" t="n"/>
      <c r="G4166" s="14" t="n"/>
      <c r="H4166" s="19" t="n"/>
      <c r="I4166" s="19" t="n"/>
      <c r="J4166" s="34">
        <f>IF(A4166="","",H4166+I4166)</f>
        <v/>
      </c>
      <c r="K4166" s="14" t="n"/>
      <c r="L4166" s="14" t="n"/>
      <c r="M4166" s="14" t="n"/>
      <c r="N4166" s="14" t="n"/>
      <c r="O4166" s="20">
        <f>IF(A4166="","",SUMPRODUCT((A4166&gt;=Setup!$C$19:$C$30)*(A4166&lt;=Setup!$D$19:$D$30)*Setup!$A$19:$A$30))</f>
        <v/>
      </c>
      <c r="P4166" s="34">
        <f>IF(A4166="","",IF(OR(F4166="Standard domestic 15% (Box 7)",F4166="Import - VAT paid at customs (Box 8)",F4166="Import - Reverse charge (Box 9)"),ROUND(H4166*Setup!$B$9,2),0))</f>
        <v/>
      </c>
      <c r="Q4166" s="34">
        <f>IF(A4166="","",I4166-P4166)</f>
        <v/>
      </c>
      <c r="R4166" s="34">
        <f>IF(A4166="","",IF(L4166="Yes",I4166,0))</f>
        <v/>
      </c>
      <c r="S4166" s="34">
        <f>IF(A4166="","",IF(AND(L4166="Yes",K4166="Yes",NOT(ISNUMBER(SEARCH("blocked",G4166))),OR(F4166="Standard domestic 15% (Box 7)",F4166="Import - VAT paid at customs (Box 8)",F4166="Import - Reverse charge (Box 9)"),OR(F4166&lt;&gt;"Standard domestic 15% (Box 7)",AND(LEN(D4166)=15,LEFT(D4166,1)="3",RIGHT(D4166,1)="3",ISNUMBER(--D4166)))),I4166,0))</f>
        <v/>
      </c>
      <c r="T4166" s="34">
        <f>IF(A4166="","",R4166-S4166)</f>
        <v/>
      </c>
      <c r="U4166" s="23">
        <f>IF(A4166="","",IF(O4166=0,"Outside audit periods; ","")&amp;IF(F4166="","No VAT category; ","")&amp;IF(ABS(Q4166)&gt;Setup!$B$10,"VAT ≠ 15% × net; ","")&amp;IF(AND(F4166="Standard domestic 15% (Box 7)",NOT(AND(LEN(D4166)=15,LEFT(D4166,1)="3",RIGHT(D4166,1)="3",ISNUMBER(--D4166)))),"Invalid/missing supplier VAT no; ","")&amp;IF(AND(L4166="Yes",K4166&lt;&gt;"Yes"),"VAT claimed without valid tax invoice; ","")&amp;IF(AND(L4166="Yes",ISNUMBER(SEARCH("blocked",G4166))),"Blocked input VAT claimed; ","")&amp;IF(AND(F4166="Import - VAT paid at customs (Box 8)",M4166=""),"Customs declaration no missing; ","")&amp;IF(AND(F4166="Import - Reverse charge (Box 9)",E4166="Saudi Arabia"),"RCM used for a local supplier; ","")&amp;IF(AND(L4166="Yes",NOT(OR(F4166="Standard domestic 15% (Box 7)",F4166="Import - VAT paid at customs (Box 8)",F4166="Import - Reverse charge (Box 9)"))),"VAT claimed on non-taxable category; ",""))</f>
        <v/>
      </c>
    </row>
    <row r="4167">
      <c r="A4167" s="17" t="n"/>
      <c r="B4167" s="14" t="n"/>
      <c r="C4167" s="14" t="n"/>
      <c r="D4167" s="16" t="n"/>
      <c r="E4167" s="14" t="n"/>
      <c r="F4167" s="14" t="n"/>
      <c r="G4167" s="14" t="n"/>
      <c r="H4167" s="19" t="n"/>
      <c r="I4167" s="19" t="n"/>
      <c r="J4167" s="34">
        <f>IF(A4167="","",H4167+I4167)</f>
        <v/>
      </c>
      <c r="K4167" s="14" t="n"/>
      <c r="L4167" s="14" t="n"/>
      <c r="M4167" s="14" t="n"/>
      <c r="N4167" s="14" t="n"/>
      <c r="O4167" s="20">
        <f>IF(A4167="","",SUMPRODUCT((A4167&gt;=Setup!$C$19:$C$30)*(A4167&lt;=Setup!$D$19:$D$30)*Setup!$A$19:$A$30))</f>
        <v/>
      </c>
      <c r="P4167" s="34">
        <f>IF(A4167="","",IF(OR(F4167="Standard domestic 15% (Box 7)",F4167="Import - VAT paid at customs (Box 8)",F4167="Import - Reverse charge (Box 9)"),ROUND(H4167*Setup!$B$9,2),0))</f>
        <v/>
      </c>
      <c r="Q4167" s="34">
        <f>IF(A4167="","",I4167-P4167)</f>
        <v/>
      </c>
      <c r="R4167" s="34">
        <f>IF(A4167="","",IF(L4167="Yes",I4167,0))</f>
        <v/>
      </c>
      <c r="S4167" s="34">
        <f>IF(A4167="","",IF(AND(L4167="Yes",K4167="Yes",NOT(ISNUMBER(SEARCH("blocked",G4167))),OR(F4167="Standard domestic 15% (Box 7)",F4167="Import - VAT paid at customs (Box 8)",F4167="Import - Reverse charge (Box 9)"),OR(F4167&lt;&gt;"Standard domestic 15% (Box 7)",AND(LEN(D4167)=15,LEFT(D4167,1)="3",RIGHT(D4167,1)="3",ISNUMBER(--D4167)))),I4167,0))</f>
        <v/>
      </c>
      <c r="T4167" s="34">
        <f>IF(A4167="","",R4167-S4167)</f>
        <v/>
      </c>
      <c r="U4167" s="23">
        <f>IF(A4167="","",IF(O4167=0,"Outside audit periods; ","")&amp;IF(F4167="","No VAT category; ","")&amp;IF(ABS(Q4167)&gt;Setup!$B$10,"VAT ≠ 15% × net; ","")&amp;IF(AND(F4167="Standard domestic 15% (Box 7)",NOT(AND(LEN(D4167)=15,LEFT(D4167,1)="3",RIGHT(D4167,1)="3",ISNUMBER(--D4167)))),"Invalid/missing supplier VAT no; ","")&amp;IF(AND(L4167="Yes",K4167&lt;&gt;"Yes"),"VAT claimed without valid tax invoice; ","")&amp;IF(AND(L4167="Yes",ISNUMBER(SEARCH("blocked",G4167))),"Blocked input VAT claimed; ","")&amp;IF(AND(F4167="Import - VAT paid at customs (Box 8)",M4167=""),"Customs declaration no missing; ","")&amp;IF(AND(F4167="Import - Reverse charge (Box 9)",E4167="Saudi Arabia"),"RCM used for a local supplier; ","")&amp;IF(AND(L4167="Yes",NOT(OR(F4167="Standard domestic 15% (Box 7)",F4167="Import - VAT paid at customs (Box 8)",F4167="Import - Reverse charge (Box 9)"))),"VAT claimed on non-taxable category; ",""))</f>
        <v/>
      </c>
    </row>
    <row r="4168">
      <c r="A4168" s="17" t="n"/>
      <c r="B4168" s="14" t="n"/>
      <c r="C4168" s="14" t="n"/>
      <c r="D4168" s="16" t="n"/>
      <c r="E4168" s="14" t="n"/>
      <c r="F4168" s="14" t="n"/>
      <c r="G4168" s="14" t="n"/>
      <c r="H4168" s="19" t="n"/>
      <c r="I4168" s="19" t="n"/>
      <c r="J4168" s="34">
        <f>IF(A4168="","",H4168+I4168)</f>
        <v/>
      </c>
      <c r="K4168" s="14" t="n"/>
      <c r="L4168" s="14" t="n"/>
      <c r="M4168" s="14" t="n"/>
      <c r="N4168" s="14" t="n"/>
      <c r="O4168" s="20">
        <f>IF(A4168="","",SUMPRODUCT((A4168&gt;=Setup!$C$19:$C$30)*(A4168&lt;=Setup!$D$19:$D$30)*Setup!$A$19:$A$30))</f>
        <v/>
      </c>
      <c r="P4168" s="34">
        <f>IF(A4168="","",IF(OR(F4168="Standard domestic 15% (Box 7)",F4168="Import - VAT paid at customs (Box 8)",F4168="Import - Reverse charge (Box 9)"),ROUND(H4168*Setup!$B$9,2),0))</f>
        <v/>
      </c>
      <c r="Q4168" s="34">
        <f>IF(A4168="","",I4168-P4168)</f>
        <v/>
      </c>
      <c r="R4168" s="34">
        <f>IF(A4168="","",IF(L4168="Yes",I4168,0))</f>
        <v/>
      </c>
      <c r="S4168" s="34">
        <f>IF(A4168="","",IF(AND(L4168="Yes",K4168="Yes",NOT(ISNUMBER(SEARCH("blocked",G4168))),OR(F4168="Standard domestic 15% (Box 7)",F4168="Import - VAT paid at customs (Box 8)",F4168="Import - Reverse charge (Box 9)"),OR(F4168&lt;&gt;"Standard domestic 15% (Box 7)",AND(LEN(D4168)=15,LEFT(D4168,1)="3",RIGHT(D4168,1)="3",ISNUMBER(--D4168)))),I4168,0))</f>
        <v/>
      </c>
      <c r="T4168" s="34">
        <f>IF(A4168="","",R4168-S4168)</f>
        <v/>
      </c>
      <c r="U4168" s="23">
        <f>IF(A4168="","",IF(O4168=0,"Outside audit periods; ","")&amp;IF(F4168="","No VAT category; ","")&amp;IF(ABS(Q4168)&gt;Setup!$B$10,"VAT ≠ 15% × net; ","")&amp;IF(AND(F4168="Standard domestic 15% (Box 7)",NOT(AND(LEN(D4168)=15,LEFT(D4168,1)="3",RIGHT(D4168,1)="3",ISNUMBER(--D4168)))),"Invalid/missing supplier VAT no; ","")&amp;IF(AND(L4168="Yes",K4168&lt;&gt;"Yes"),"VAT claimed without valid tax invoice; ","")&amp;IF(AND(L4168="Yes",ISNUMBER(SEARCH("blocked",G4168))),"Blocked input VAT claimed; ","")&amp;IF(AND(F4168="Import - VAT paid at customs (Box 8)",M4168=""),"Customs declaration no missing; ","")&amp;IF(AND(F4168="Import - Reverse charge (Box 9)",E4168="Saudi Arabia"),"RCM used for a local supplier; ","")&amp;IF(AND(L4168="Yes",NOT(OR(F4168="Standard domestic 15% (Box 7)",F4168="Import - VAT paid at customs (Box 8)",F4168="Import - Reverse charge (Box 9)"))),"VAT claimed on non-taxable category; ",""))</f>
        <v/>
      </c>
    </row>
    <row r="4169">
      <c r="A4169" s="17" t="n"/>
      <c r="B4169" s="14" t="n"/>
      <c r="C4169" s="14" t="n"/>
      <c r="D4169" s="16" t="n"/>
      <c r="E4169" s="14" t="n"/>
      <c r="F4169" s="14" t="n"/>
      <c r="G4169" s="14" t="n"/>
      <c r="H4169" s="19" t="n"/>
      <c r="I4169" s="19" t="n"/>
      <c r="J4169" s="34">
        <f>IF(A4169="","",H4169+I4169)</f>
        <v/>
      </c>
      <c r="K4169" s="14" t="n"/>
      <c r="L4169" s="14" t="n"/>
      <c r="M4169" s="14" t="n"/>
      <c r="N4169" s="14" t="n"/>
      <c r="O4169" s="20">
        <f>IF(A4169="","",SUMPRODUCT((A4169&gt;=Setup!$C$19:$C$30)*(A4169&lt;=Setup!$D$19:$D$30)*Setup!$A$19:$A$30))</f>
        <v/>
      </c>
      <c r="P4169" s="34">
        <f>IF(A4169="","",IF(OR(F4169="Standard domestic 15% (Box 7)",F4169="Import - VAT paid at customs (Box 8)",F4169="Import - Reverse charge (Box 9)"),ROUND(H4169*Setup!$B$9,2),0))</f>
        <v/>
      </c>
      <c r="Q4169" s="34">
        <f>IF(A4169="","",I4169-P4169)</f>
        <v/>
      </c>
      <c r="R4169" s="34">
        <f>IF(A4169="","",IF(L4169="Yes",I4169,0))</f>
        <v/>
      </c>
      <c r="S4169" s="34">
        <f>IF(A4169="","",IF(AND(L4169="Yes",K4169="Yes",NOT(ISNUMBER(SEARCH("blocked",G4169))),OR(F4169="Standard domestic 15% (Box 7)",F4169="Import - VAT paid at customs (Box 8)",F4169="Import - Reverse charge (Box 9)"),OR(F4169&lt;&gt;"Standard domestic 15% (Box 7)",AND(LEN(D4169)=15,LEFT(D4169,1)="3",RIGHT(D4169,1)="3",ISNUMBER(--D4169)))),I4169,0))</f>
        <v/>
      </c>
      <c r="T4169" s="34">
        <f>IF(A4169="","",R4169-S4169)</f>
        <v/>
      </c>
      <c r="U4169" s="23">
        <f>IF(A4169="","",IF(O4169=0,"Outside audit periods; ","")&amp;IF(F4169="","No VAT category; ","")&amp;IF(ABS(Q4169)&gt;Setup!$B$10,"VAT ≠ 15% × net; ","")&amp;IF(AND(F4169="Standard domestic 15% (Box 7)",NOT(AND(LEN(D4169)=15,LEFT(D4169,1)="3",RIGHT(D4169,1)="3",ISNUMBER(--D4169)))),"Invalid/missing supplier VAT no; ","")&amp;IF(AND(L4169="Yes",K4169&lt;&gt;"Yes"),"VAT claimed without valid tax invoice; ","")&amp;IF(AND(L4169="Yes",ISNUMBER(SEARCH("blocked",G4169))),"Blocked input VAT claimed; ","")&amp;IF(AND(F4169="Import - VAT paid at customs (Box 8)",M4169=""),"Customs declaration no missing; ","")&amp;IF(AND(F4169="Import - Reverse charge (Box 9)",E4169="Saudi Arabia"),"RCM used for a local supplier; ","")&amp;IF(AND(L4169="Yes",NOT(OR(F4169="Standard domestic 15% (Box 7)",F4169="Import - VAT paid at customs (Box 8)",F4169="Import - Reverse charge (Box 9)"))),"VAT claimed on non-taxable category; ",""))</f>
        <v/>
      </c>
    </row>
    <row r="4170">
      <c r="A4170" s="17" t="n"/>
      <c r="B4170" s="14" t="n"/>
      <c r="C4170" s="14" t="n"/>
      <c r="D4170" s="16" t="n"/>
      <c r="E4170" s="14" t="n"/>
      <c r="F4170" s="14" t="n"/>
      <c r="G4170" s="14" t="n"/>
      <c r="H4170" s="19" t="n"/>
      <c r="I4170" s="19" t="n"/>
      <c r="J4170" s="34">
        <f>IF(A4170="","",H4170+I4170)</f>
        <v/>
      </c>
      <c r="K4170" s="14" t="n"/>
      <c r="L4170" s="14" t="n"/>
      <c r="M4170" s="14" t="n"/>
      <c r="N4170" s="14" t="n"/>
      <c r="O4170" s="20">
        <f>IF(A4170="","",SUMPRODUCT((A4170&gt;=Setup!$C$19:$C$30)*(A4170&lt;=Setup!$D$19:$D$30)*Setup!$A$19:$A$30))</f>
        <v/>
      </c>
      <c r="P4170" s="34">
        <f>IF(A4170="","",IF(OR(F4170="Standard domestic 15% (Box 7)",F4170="Import - VAT paid at customs (Box 8)",F4170="Import - Reverse charge (Box 9)"),ROUND(H4170*Setup!$B$9,2),0))</f>
        <v/>
      </c>
      <c r="Q4170" s="34">
        <f>IF(A4170="","",I4170-P4170)</f>
        <v/>
      </c>
      <c r="R4170" s="34">
        <f>IF(A4170="","",IF(L4170="Yes",I4170,0))</f>
        <v/>
      </c>
      <c r="S4170" s="34">
        <f>IF(A4170="","",IF(AND(L4170="Yes",K4170="Yes",NOT(ISNUMBER(SEARCH("blocked",G4170))),OR(F4170="Standard domestic 15% (Box 7)",F4170="Import - VAT paid at customs (Box 8)",F4170="Import - Reverse charge (Box 9)"),OR(F4170&lt;&gt;"Standard domestic 15% (Box 7)",AND(LEN(D4170)=15,LEFT(D4170,1)="3",RIGHT(D4170,1)="3",ISNUMBER(--D4170)))),I4170,0))</f>
        <v/>
      </c>
      <c r="T4170" s="34">
        <f>IF(A4170="","",R4170-S4170)</f>
        <v/>
      </c>
      <c r="U4170" s="23">
        <f>IF(A4170="","",IF(O4170=0,"Outside audit periods; ","")&amp;IF(F4170="","No VAT category; ","")&amp;IF(ABS(Q4170)&gt;Setup!$B$10,"VAT ≠ 15% × net; ","")&amp;IF(AND(F4170="Standard domestic 15% (Box 7)",NOT(AND(LEN(D4170)=15,LEFT(D4170,1)="3",RIGHT(D4170,1)="3",ISNUMBER(--D4170)))),"Invalid/missing supplier VAT no; ","")&amp;IF(AND(L4170="Yes",K4170&lt;&gt;"Yes"),"VAT claimed without valid tax invoice; ","")&amp;IF(AND(L4170="Yes",ISNUMBER(SEARCH("blocked",G4170))),"Blocked input VAT claimed; ","")&amp;IF(AND(F4170="Import - VAT paid at customs (Box 8)",M4170=""),"Customs declaration no missing; ","")&amp;IF(AND(F4170="Import - Reverse charge (Box 9)",E4170="Saudi Arabia"),"RCM used for a local supplier; ","")&amp;IF(AND(L4170="Yes",NOT(OR(F4170="Standard domestic 15% (Box 7)",F4170="Import - VAT paid at customs (Box 8)",F4170="Import - Reverse charge (Box 9)"))),"VAT claimed on non-taxable category; ",""))</f>
        <v/>
      </c>
    </row>
    <row r="4171">
      <c r="A4171" s="17" t="n"/>
      <c r="B4171" s="14" t="n"/>
      <c r="C4171" s="14" t="n"/>
      <c r="D4171" s="16" t="n"/>
      <c r="E4171" s="14" t="n"/>
      <c r="F4171" s="14" t="n"/>
      <c r="G4171" s="14" t="n"/>
      <c r="H4171" s="19" t="n"/>
      <c r="I4171" s="19" t="n"/>
      <c r="J4171" s="34">
        <f>IF(A4171="","",H4171+I4171)</f>
        <v/>
      </c>
      <c r="K4171" s="14" t="n"/>
      <c r="L4171" s="14" t="n"/>
      <c r="M4171" s="14" t="n"/>
      <c r="N4171" s="14" t="n"/>
      <c r="O4171" s="20">
        <f>IF(A4171="","",SUMPRODUCT((A4171&gt;=Setup!$C$19:$C$30)*(A4171&lt;=Setup!$D$19:$D$30)*Setup!$A$19:$A$30))</f>
        <v/>
      </c>
      <c r="P4171" s="34">
        <f>IF(A4171="","",IF(OR(F4171="Standard domestic 15% (Box 7)",F4171="Import - VAT paid at customs (Box 8)",F4171="Import - Reverse charge (Box 9)"),ROUND(H4171*Setup!$B$9,2),0))</f>
        <v/>
      </c>
      <c r="Q4171" s="34">
        <f>IF(A4171="","",I4171-P4171)</f>
        <v/>
      </c>
      <c r="R4171" s="34">
        <f>IF(A4171="","",IF(L4171="Yes",I4171,0))</f>
        <v/>
      </c>
      <c r="S4171" s="34">
        <f>IF(A4171="","",IF(AND(L4171="Yes",K4171="Yes",NOT(ISNUMBER(SEARCH("blocked",G4171))),OR(F4171="Standard domestic 15% (Box 7)",F4171="Import - VAT paid at customs (Box 8)",F4171="Import - Reverse charge (Box 9)"),OR(F4171&lt;&gt;"Standard domestic 15% (Box 7)",AND(LEN(D4171)=15,LEFT(D4171,1)="3",RIGHT(D4171,1)="3",ISNUMBER(--D4171)))),I4171,0))</f>
        <v/>
      </c>
      <c r="T4171" s="34">
        <f>IF(A4171="","",R4171-S4171)</f>
        <v/>
      </c>
      <c r="U4171" s="23">
        <f>IF(A4171="","",IF(O4171=0,"Outside audit periods; ","")&amp;IF(F4171="","No VAT category; ","")&amp;IF(ABS(Q4171)&gt;Setup!$B$10,"VAT ≠ 15% × net; ","")&amp;IF(AND(F4171="Standard domestic 15% (Box 7)",NOT(AND(LEN(D4171)=15,LEFT(D4171,1)="3",RIGHT(D4171,1)="3",ISNUMBER(--D4171)))),"Invalid/missing supplier VAT no; ","")&amp;IF(AND(L4171="Yes",K4171&lt;&gt;"Yes"),"VAT claimed without valid tax invoice; ","")&amp;IF(AND(L4171="Yes",ISNUMBER(SEARCH("blocked",G4171))),"Blocked input VAT claimed; ","")&amp;IF(AND(F4171="Import - VAT paid at customs (Box 8)",M4171=""),"Customs declaration no missing; ","")&amp;IF(AND(F4171="Import - Reverse charge (Box 9)",E4171="Saudi Arabia"),"RCM used for a local supplier; ","")&amp;IF(AND(L4171="Yes",NOT(OR(F4171="Standard domestic 15% (Box 7)",F4171="Import - VAT paid at customs (Box 8)",F4171="Import - Reverse charge (Box 9)"))),"VAT claimed on non-taxable category; ",""))</f>
        <v/>
      </c>
    </row>
    <row r="4172">
      <c r="A4172" s="17" t="n"/>
      <c r="B4172" s="14" t="n"/>
      <c r="C4172" s="14" t="n"/>
      <c r="D4172" s="16" t="n"/>
      <c r="E4172" s="14" t="n"/>
      <c r="F4172" s="14" t="n"/>
      <c r="G4172" s="14" t="n"/>
      <c r="H4172" s="19" t="n"/>
      <c r="I4172" s="19" t="n"/>
      <c r="J4172" s="34">
        <f>IF(A4172="","",H4172+I4172)</f>
        <v/>
      </c>
      <c r="K4172" s="14" t="n"/>
      <c r="L4172" s="14" t="n"/>
      <c r="M4172" s="14" t="n"/>
      <c r="N4172" s="14" t="n"/>
      <c r="O4172" s="20">
        <f>IF(A4172="","",SUMPRODUCT((A4172&gt;=Setup!$C$19:$C$30)*(A4172&lt;=Setup!$D$19:$D$30)*Setup!$A$19:$A$30))</f>
        <v/>
      </c>
      <c r="P4172" s="34">
        <f>IF(A4172="","",IF(OR(F4172="Standard domestic 15% (Box 7)",F4172="Import - VAT paid at customs (Box 8)",F4172="Import - Reverse charge (Box 9)"),ROUND(H4172*Setup!$B$9,2),0))</f>
        <v/>
      </c>
      <c r="Q4172" s="34">
        <f>IF(A4172="","",I4172-P4172)</f>
        <v/>
      </c>
      <c r="R4172" s="34">
        <f>IF(A4172="","",IF(L4172="Yes",I4172,0))</f>
        <v/>
      </c>
      <c r="S4172" s="34">
        <f>IF(A4172="","",IF(AND(L4172="Yes",K4172="Yes",NOT(ISNUMBER(SEARCH("blocked",G4172))),OR(F4172="Standard domestic 15% (Box 7)",F4172="Import - VAT paid at customs (Box 8)",F4172="Import - Reverse charge (Box 9)"),OR(F4172&lt;&gt;"Standard domestic 15% (Box 7)",AND(LEN(D4172)=15,LEFT(D4172,1)="3",RIGHT(D4172,1)="3",ISNUMBER(--D4172)))),I4172,0))</f>
        <v/>
      </c>
      <c r="T4172" s="34">
        <f>IF(A4172="","",R4172-S4172)</f>
        <v/>
      </c>
      <c r="U4172" s="23">
        <f>IF(A4172="","",IF(O4172=0,"Outside audit periods; ","")&amp;IF(F4172="","No VAT category; ","")&amp;IF(ABS(Q4172)&gt;Setup!$B$10,"VAT ≠ 15% × net; ","")&amp;IF(AND(F4172="Standard domestic 15% (Box 7)",NOT(AND(LEN(D4172)=15,LEFT(D4172,1)="3",RIGHT(D4172,1)="3",ISNUMBER(--D4172)))),"Invalid/missing supplier VAT no; ","")&amp;IF(AND(L4172="Yes",K4172&lt;&gt;"Yes"),"VAT claimed without valid tax invoice; ","")&amp;IF(AND(L4172="Yes",ISNUMBER(SEARCH("blocked",G4172))),"Blocked input VAT claimed; ","")&amp;IF(AND(F4172="Import - VAT paid at customs (Box 8)",M4172=""),"Customs declaration no missing; ","")&amp;IF(AND(F4172="Import - Reverse charge (Box 9)",E4172="Saudi Arabia"),"RCM used for a local supplier; ","")&amp;IF(AND(L4172="Yes",NOT(OR(F4172="Standard domestic 15% (Box 7)",F4172="Import - VAT paid at customs (Box 8)",F4172="Import - Reverse charge (Box 9)"))),"VAT claimed on non-taxable category; ",""))</f>
        <v/>
      </c>
    </row>
    <row r="4173">
      <c r="A4173" s="17" t="n"/>
      <c r="B4173" s="14" t="n"/>
      <c r="C4173" s="14" t="n"/>
      <c r="D4173" s="16" t="n"/>
      <c r="E4173" s="14" t="n"/>
      <c r="F4173" s="14" t="n"/>
      <c r="G4173" s="14" t="n"/>
      <c r="H4173" s="19" t="n"/>
      <c r="I4173" s="19" t="n"/>
      <c r="J4173" s="34">
        <f>IF(A4173="","",H4173+I4173)</f>
        <v/>
      </c>
      <c r="K4173" s="14" t="n"/>
      <c r="L4173" s="14" t="n"/>
      <c r="M4173" s="14" t="n"/>
      <c r="N4173" s="14" t="n"/>
      <c r="O4173" s="20">
        <f>IF(A4173="","",SUMPRODUCT((A4173&gt;=Setup!$C$19:$C$30)*(A4173&lt;=Setup!$D$19:$D$30)*Setup!$A$19:$A$30))</f>
        <v/>
      </c>
      <c r="P4173" s="34">
        <f>IF(A4173="","",IF(OR(F4173="Standard domestic 15% (Box 7)",F4173="Import - VAT paid at customs (Box 8)",F4173="Import - Reverse charge (Box 9)"),ROUND(H4173*Setup!$B$9,2),0))</f>
        <v/>
      </c>
      <c r="Q4173" s="34">
        <f>IF(A4173="","",I4173-P4173)</f>
        <v/>
      </c>
      <c r="R4173" s="34">
        <f>IF(A4173="","",IF(L4173="Yes",I4173,0))</f>
        <v/>
      </c>
      <c r="S4173" s="34">
        <f>IF(A4173="","",IF(AND(L4173="Yes",K4173="Yes",NOT(ISNUMBER(SEARCH("blocked",G4173))),OR(F4173="Standard domestic 15% (Box 7)",F4173="Import - VAT paid at customs (Box 8)",F4173="Import - Reverse charge (Box 9)"),OR(F4173&lt;&gt;"Standard domestic 15% (Box 7)",AND(LEN(D4173)=15,LEFT(D4173,1)="3",RIGHT(D4173,1)="3",ISNUMBER(--D4173)))),I4173,0))</f>
        <v/>
      </c>
      <c r="T4173" s="34">
        <f>IF(A4173="","",R4173-S4173)</f>
        <v/>
      </c>
      <c r="U4173" s="23">
        <f>IF(A4173="","",IF(O4173=0,"Outside audit periods; ","")&amp;IF(F4173="","No VAT category; ","")&amp;IF(ABS(Q4173)&gt;Setup!$B$10,"VAT ≠ 15% × net; ","")&amp;IF(AND(F4173="Standard domestic 15% (Box 7)",NOT(AND(LEN(D4173)=15,LEFT(D4173,1)="3",RIGHT(D4173,1)="3",ISNUMBER(--D4173)))),"Invalid/missing supplier VAT no; ","")&amp;IF(AND(L4173="Yes",K4173&lt;&gt;"Yes"),"VAT claimed without valid tax invoice; ","")&amp;IF(AND(L4173="Yes",ISNUMBER(SEARCH("blocked",G4173))),"Blocked input VAT claimed; ","")&amp;IF(AND(F4173="Import - VAT paid at customs (Box 8)",M4173=""),"Customs declaration no missing; ","")&amp;IF(AND(F4173="Import - Reverse charge (Box 9)",E4173="Saudi Arabia"),"RCM used for a local supplier; ","")&amp;IF(AND(L4173="Yes",NOT(OR(F4173="Standard domestic 15% (Box 7)",F4173="Import - VAT paid at customs (Box 8)",F4173="Import - Reverse charge (Box 9)"))),"VAT claimed on non-taxable category; ",""))</f>
        <v/>
      </c>
    </row>
    <row r="4174">
      <c r="A4174" s="17" t="n"/>
      <c r="B4174" s="14" t="n"/>
      <c r="C4174" s="14" t="n"/>
      <c r="D4174" s="16" t="n"/>
      <c r="E4174" s="14" t="n"/>
      <c r="F4174" s="14" t="n"/>
      <c r="G4174" s="14" t="n"/>
      <c r="H4174" s="19" t="n"/>
      <c r="I4174" s="19" t="n"/>
      <c r="J4174" s="34">
        <f>IF(A4174="","",H4174+I4174)</f>
        <v/>
      </c>
      <c r="K4174" s="14" t="n"/>
      <c r="L4174" s="14" t="n"/>
      <c r="M4174" s="14" t="n"/>
      <c r="N4174" s="14" t="n"/>
      <c r="O4174" s="20">
        <f>IF(A4174="","",SUMPRODUCT((A4174&gt;=Setup!$C$19:$C$30)*(A4174&lt;=Setup!$D$19:$D$30)*Setup!$A$19:$A$30))</f>
        <v/>
      </c>
      <c r="P4174" s="34">
        <f>IF(A4174="","",IF(OR(F4174="Standard domestic 15% (Box 7)",F4174="Import - VAT paid at customs (Box 8)",F4174="Import - Reverse charge (Box 9)"),ROUND(H4174*Setup!$B$9,2),0))</f>
        <v/>
      </c>
      <c r="Q4174" s="34">
        <f>IF(A4174="","",I4174-P4174)</f>
        <v/>
      </c>
      <c r="R4174" s="34">
        <f>IF(A4174="","",IF(L4174="Yes",I4174,0))</f>
        <v/>
      </c>
      <c r="S4174" s="34">
        <f>IF(A4174="","",IF(AND(L4174="Yes",K4174="Yes",NOT(ISNUMBER(SEARCH("blocked",G4174))),OR(F4174="Standard domestic 15% (Box 7)",F4174="Import - VAT paid at customs (Box 8)",F4174="Import - Reverse charge (Box 9)"),OR(F4174&lt;&gt;"Standard domestic 15% (Box 7)",AND(LEN(D4174)=15,LEFT(D4174,1)="3",RIGHT(D4174,1)="3",ISNUMBER(--D4174)))),I4174,0))</f>
        <v/>
      </c>
      <c r="T4174" s="34">
        <f>IF(A4174="","",R4174-S4174)</f>
        <v/>
      </c>
      <c r="U4174" s="23">
        <f>IF(A4174="","",IF(O4174=0,"Outside audit periods; ","")&amp;IF(F4174="","No VAT category; ","")&amp;IF(ABS(Q4174)&gt;Setup!$B$10,"VAT ≠ 15% × net; ","")&amp;IF(AND(F4174="Standard domestic 15% (Box 7)",NOT(AND(LEN(D4174)=15,LEFT(D4174,1)="3",RIGHT(D4174,1)="3",ISNUMBER(--D4174)))),"Invalid/missing supplier VAT no; ","")&amp;IF(AND(L4174="Yes",K4174&lt;&gt;"Yes"),"VAT claimed without valid tax invoice; ","")&amp;IF(AND(L4174="Yes",ISNUMBER(SEARCH("blocked",G4174))),"Blocked input VAT claimed; ","")&amp;IF(AND(F4174="Import - VAT paid at customs (Box 8)",M4174=""),"Customs declaration no missing; ","")&amp;IF(AND(F4174="Import - Reverse charge (Box 9)",E4174="Saudi Arabia"),"RCM used for a local supplier; ","")&amp;IF(AND(L4174="Yes",NOT(OR(F4174="Standard domestic 15% (Box 7)",F4174="Import - VAT paid at customs (Box 8)",F4174="Import - Reverse charge (Box 9)"))),"VAT claimed on non-taxable category; ",""))</f>
        <v/>
      </c>
    </row>
    <row r="4175">
      <c r="A4175" s="17" t="n"/>
      <c r="B4175" s="14" t="n"/>
      <c r="C4175" s="14" t="n"/>
      <c r="D4175" s="16" t="n"/>
      <c r="E4175" s="14" t="n"/>
      <c r="F4175" s="14" t="n"/>
      <c r="G4175" s="14" t="n"/>
      <c r="H4175" s="19" t="n"/>
      <c r="I4175" s="19" t="n"/>
      <c r="J4175" s="34">
        <f>IF(A4175="","",H4175+I4175)</f>
        <v/>
      </c>
      <c r="K4175" s="14" t="n"/>
      <c r="L4175" s="14" t="n"/>
      <c r="M4175" s="14" t="n"/>
      <c r="N4175" s="14" t="n"/>
      <c r="O4175" s="20">
        <f>IF(A4175="","",SUMPRODUCT((A4175&gt;=Setup!$C$19:$C$30)*(A4175&lt;=Setup!$D$19:$D$30)*Setup!$A$19:$A$30))</f>
        <v/>
      </c>
      <c r="P4175" s="34">
        <f>IF(A4175="","",IF(OR(F4175="Standard domestic 15% (Box 7)",F4175="Import - VAT paid at customs (Box 8)",F4175="Import - Reverse charge (Box 9)"),ROUND(H4175*Setup!$B$9,2),0))</f>
        <v/>
      </c>
      <c r="Q4175" s="34">
        <f>IF(A4175="","",I4175-P4175)</f>
        <v/>
      </c>
      <c r="R4175" s="34">
        <f>IF(A4175="","",IF(L4175="Yes",I4175,0))</f>
        <v/>
      </c>
      <c r="S4175" s="34">
        <f>IF(A4175="","",IF(AND(L4175="Yes",K4175="Yes",NOT(ISNUMBER(SEARCH("blocked",G4175))),OR(F4175="Standard domestic 15% (Box 7)",F4175="Import - VAT paid at customs (Box 8)",F4175="Import - Reverse charge (Box 9)"),OR(F4175&lt;&gt;"Standard domestic 15% (Box 7)",AND(LEN(D4175)=15,LEFT(D4175,1)="3",RIGHT(D4175,1)="3",ISNUMBER(--D4175)))),I4175,0))</f>
        <v/>
      </c>
      <c r="T4175" s="34">
        <f>IF(A4175="","",R4175-S4175)</f>
        <v/>
      </c>
      <c r="U4175" s="23">
        <f>IF(A4175="","",IF(O4175=0,"Outside audit periods; ","")&amp;IF(F4175="","No VAT category; ","")&amp;IF(ABS(Q4175)&gt;Setup!$B$10,"VAT ≠ 15% × net; ","")&amp;IF(AND(F4175="Standard domestic 15% (Box 7)",NOT(AND(LEN(D4175)=15,LEFT(D4175,1)="3",RIGHT(D4175,1)="3",ISNUMBER(--D4175)))),"Invalid/missing supplier VAT no; ","")&amp;IF(AND(L4175="Yes",K4175&lt;&gt;"Yes"),"VAT claimed without valid tax invoice; ","")&amp;IF(AND(L4175="Yes",ISNUMBER(SEARCH("blocked",G4175))),"Blocked input VAT claimed; ","")&amp;IF(AND(F4175="Import - VAT paid at customs (Box 8)",M4175=""),"Customs declaration no missing; ","")&amp;IF(AND(F4175="Import - Reverse charge (Box 9)",E4175="Saudi Arabia"),"RCM used for a local supplier; ","")&amp;IF(AND(L4175="Yes",NOT(OR(F4175="Standard domestic 15% (Box 7)",F4175="Import - VAT paid at customs (Box 8)",F4175="Import - Reverse charge (Box 9)"))),"VAT claimed on non-taxable category; ",""))</f>
        <v/>
      </c>
    </row>
    <row r="4176">
      <c r="A4176" s="17" t="n"/>
      <c r="B4176" s="14" t="n"/>
      <c r="C4176" s="14" t="n"/>
      <c r="D4176" s="16" t="n"/>
      <c r="E4176" s="14" t="n"/>
      <c r="F4176" s="14" t="n"/>
      <c r="G4176" s="14" t="n"/>
      <c r="H4176" s="19" t="n"/>
      <c r="I4176" s="19" t="n"/>
      <c r="J4176" s="34">
        <f>IF(A4176="","",H4176+I4176)</f>
        <v/>
      </c>
      <c r="K4176" s="14" t="n"/>
      <c r="L4176" s="14" t="n"/>
      <c r="M4176" s="14" t="n"/>
      <c r="N4176" s="14" t="n"/>
      <c r="O4176" s="20">
        <f>IF(A4176="","",SUMPRODUCT((A4176&gt;=Setup!$C$19:$C$30)*(A4176&lt;=Setup!$D$19:$D$30)*Setup!$A$19:$A$30))</f>
        <v/>
      </c>
      <c r="P4176" s="34">
        <f>IF(A4176="","",IF(OR(F4176="Standard domestic 15% (Box 7)",F4176="Import - VAT paid at customs (Box 8)",F4176="Import - Reverse charge (Box 9)"),ROUND(H4176*Setup!$B$9,2),0))</f>
        <v/>
      </c>
      <c r="Q4176" s="34">
        <f>IF(A4176="","",I4176-P4176)</f>
        <v/>
      </c>
      <c r="R4176" s="34">
        <f>IF(A4176="","",IF(L4176="Yes",I4176,0))</f>
        <v/>
      </c>
      <c r="S4176" s="34">
        <f>IF(A4176="","",IF(AND(L4176="Yes",K4176="Yes",NOT(ISNUMBER(SEARCH("blocked",G4176))),OR(F4176="Standard domestic 15% (Box 7)",F4176="Import - VAT paid at customs (Box 8)",F4176="Import - Reverse charge (Box 9)"),OR(F4176&lt;&gt;"Standard domestic 15% (Box 7)",AND(LEN(D4176)=15,LEFT(D4176,1)="3",RIGHT(D4176,1)="3",ISNUMBER(--D4176)))),I4176,0))</f>
        <v/>
      </c>
      <c r="T4176" s="34">
        <f>IF(A4176="","",R4176-S4176)</f>
        <v/>
      </c>
      <c r="U4176" s="23">
        <f>IF(A4176="","",IF(O4176=0,"Outside audit periods; ","")&amp;IF(F4176="","No VAT category; ","")&amp;IF(ABS(Q4176)&gt;Setup!$B$10,"VAT ≠ 15% × net; ","")&amp;IF(AND(F4176="Standard domestic 15% (Box 7)",NOT(AND(LEN(D4176)=15,LEFT(D4176,1)="3",RIGHT(D4176,1)="3",ISNUMBER(--D4176)))),"Invalid/missing supplier VAT no; ","")&amp;IF(AND(L4176="Yes",K4176&lt;&gt;"Yes"),"VAT claimed without valid tax invoice; ","")&amp;IF(AND(L4176="Yes",ISNUMBER(SEARCH("blocked",G4176))),"Blocked input VAT claimed; ","")&amp;IF(AND(F4176="Import - VAT paid at customs (Box 8)",M4176=""),"Customs declaration no missing; ","")&amp;IF(AND(F4176="Import - Reverse charge (Box 9)",E4176="Saudi Arabia"),"RCM used for a local supplier; ","")&amp;IF(AND(L4176="Yes",NOT(OR(F4176="Standard domestic 15% (Box 7)",F4176="Import - VAT paid at customs (Box 8)",F4176="Import - Reverse charge (Box 9)"))),"VAT claimed on non-taxable category; ",""))</f>
        <v/>
      </c>
    </row>
    <row r="4177">
      <c r="A4177" s="17" t="n"/>
      <c r="B4177" s="14" t="n"/>
      <c r="C4177" s="14" t="n"/>
      <c r="D4177" s="16" t="n"/>
      <c r="E4177" s="14" t="n"/>
      <c r="F4177" s="14" t="n"/>
      <c r="G4177" s="14" t="n"/>
      <c r="H4177" s="19" t="n"/>
      <c r="I4177" s="19" t="n"/>
      <c r="J4177" s="34">
        <f>IF(A4177="","",H4177+I4177)</f>
        <v/>
      </c>
      <c r="K4177" s="14" t="n"/>
      <c r="L4177" s="14" t="n"/>
      <c r="M4177" s="14" t="n"/>
      <c r="N4177" s="14" t="n"/>
      <c r="O4177" s="20">
        <f>IF(A4177="","",SUMPRODUCT((A4177&gt;=Setup!$C$19:$C$30)*(A4177&lt;=Setup!$D$19:$D$30)*Setup!$A$19:$A$30))</f>
        <v/>
      </c>
      <c r="P4177" s="34">
        <f>IF(A4177="","",IF(OR(F4177="Standard domestic 15% (Box 7)",F4177="Import - VAT paid at customs (Box 8)",F4177="Import - Reverse charge (Box 9)"),ROUND(H4177*Setup!$B$9,2),0))</f>
        <v/>
      </c>
      <c r="Q4177" s="34">
        <f>IF(A4177="","",I4177-P4177)</f>
        <v/>
      </c>
      <c r="R4177" s="34">
        <f>IF(A4177="","",IF(L4177="Yes",I4177,0))</f>
        <v/>
      </c>
      <c r="S4177" s="34">
        <f>IF(A4177="","",IF(AND(L4177="Yes",K4177="Yes",NOT(ISNUMBER(SEARCH("blocked",G4177))),OR(F4177="Standard domestic 15% (Box 7)",F4177="Import - VAT paid at customs (Box 8)",F4177="Import - Reverse charge (Box 9)"),OR(F4177&lt;&gt;"Standard domestic 15% (Box 7)",AND(LEN(D4177)=15,LEFT(D4177,1)="3",RIGHT(D4177,1)="3",ISNUMBER(--D4177)))),I4177,0))</f>
        <v/>
      </c>
      <c r="T4177" s="34">
        <f>IF(A4177="","",R4177-S4177)</f>
        <v/>
      </c>
      <c r="U4177" s="23">
        <f>IF(A4177="","",IF(O4177=0,"Outside audit periods; ","")&amp;IF(F4177="","No VAT category; ","")&amp;IF(ABS(Q4177)&gt;Setup!$B$10,"VAT ≠ 15% × net; ","")&amp;IF(AND(F4177="Standard domestic 15% (Box 7)",NOT(AND(LEN(D4177)=15,LEFT(D4177,1)="3",RIGHT(D4177,1)="3",ISNUMBER(--D4177)))),"Invalid/missing supplier VAT no; ","")&amp;IF(AND(L4177="Yes",K4177&lt;&gt;"Yes"),"VAT claimed without valid tax invoice; ","")&amp;IF(AND(L4177="Yes",ISNUMBER(SEARCH("blocked",G4177))),"Blocked input VAT claimed; ","")&amp;IF(AND(F4177="Import - VAT paid at customs (Box 8)",M4177=""),"Customs declaration no missing; ","")&amp;IF(AND(F4177="Import - Reverse charge (Box 9)",E4177="Saudi Arabia"),"RCM used for a local supplier; ","")&amp;IF(AND(L4177="Yes",NOT(OR(F4177="Standard domestic 15% (Box 7)",F4177="Import - VAT paid at customs (Box 8)",F4177="Import - Reverse charge (Box 9)"))),"VAT claimed on non-taxable category; ",""))</f>
        <v/>
      </c>
    </row>
    <row r="4178">
      <c r="A4178" s="17" t="n"/>
      <c r="B4178" s="14" t="n"/>
      <c r="C4178" s="14" t="n"/>
      <c r="D4178" s="16" t="n"/>
      <c r="E4178" s="14" t="n"/>
      <c r="F4178" s="14" t="n"/>
      <c r="G4178" s="14" t="n"/>
      <c r="H4178" s="19" t="n"/>
      <c r="I4178" s="19" t="n"/>
      <c r="J4178" s="34">
        <f>IF(A4178="","",H4178+I4178)</f>
        <v/>
      </c>
      <c r="K4178" s="14" t="n"/>
      <c r="L4178" s="14" t="n"/>
      <c r="M4178" s="14" t="n"/>
      <c r="N4178" s="14" t="n"/>
      <c r="O4178" s="20">
        <f>IF(A4178="","",SUMPRODUCT((A4178&gt;=Setup!$C$19:$C$30)*(A4178&lt;=Setup!$D$19:$D$30)*Setup!$A$19:$A$30))</f>
        <v/>
      </c>
      <c r="P4178" s="34">
        <f>IF(A4178="","",IF(OR(F4178="Standard domestic 15% (Box 7)",F4178="Import - VAT paid at customs (Box 8)",F4178="Import - Reverse charge (Box 9)"),ROUND(H4178*Setup!$B$9,2),0))</f>
        <v/>
      </c>
      <c r="Q4178" s="34">
        <f>IF(A4178="","",I4178-P4178)</f>
        <v/>
      </c>
      <c r="R4178" s="34">
        <f>IF(A4178="","",IF(L4178="Yes",I4178,0))</f>
        <v/>
      </c>
      <c r="S4178" s="34">
        <f>IF(A4178="","",IF(AND(L4178="Yes",K4178="Yes",NOT(ISNUMBER(SEARCH("blocked",G4178))),OR(F4178="Standard domestic 15% (Box 7)",F4178="Import - VAT paid at customs (Box 8)",F4178="Import - Reverse charge (Box 9)"),OR(F4178&lt;&gt;"Standard domestic 15% (Box 7)",AND(LEN(D4178)=15,LEFT(D4178,1)="3",RIGHT(D4178,1)="3",ISNUMBER(--D4178)))),I4178,0))</f>
        <v/>
      </c>
      <c r="T4178" s="34">
        <f>IF(A4178="","",R4178-S4178)</f>
        <v/>
      </c>
      <c r="U4178" s="23">
        <f>IF(A4178="","",IF(O4178=0,"Outside audit periods; ","")&amp;IF(F4178="","No VAT category; ","")&amp;IF(ABS(Q4178)&gt;Setup!$B$10,"VAT ≠ 15% × net; ","")&amp;IF(AND(F4178="Standard domestic 15% (Box 7)",NOT(AND(LEN(D4178)=15,LEFT(D4178,1)="3",RIGHT(D4178,1)="3",ISNUMBER(--D4178)))),"Invalid/missing supplier VAT no; ","")&amp;IF(AND(L4178="Yes",K4178&lt;&gt;"Yes"),"VAT claimed without valid tax invoice; ","")&amp;IF(AND(L4178="Yes",ISNUMBER(SEARCH("blocked",G4178))),"Blocked input VAT claimed; ","")&amp;IF(AND(F4178="Import - VAT paid at customs (Box 8)",M4178=""),"Customs declaration no missing; ","")&amp;IF(AND(F4178="Import - Reverse charge (Box 9)",E4178="Saudi Arabia"),"RCM used for a local supplier; ","")&amp;IF(AND(L4178="Yes",NOT(OR(F4178="Standard domestic 15% (Box 7)",F4178="Import - VAT paid at customs (Box 8)",F4178="Import - Reverse charge (Box 9)"))),"VAT claimed on non-taxable category; ",""))</f>
        <v/>
      </c>
    </row>
    <row r="4179">
      <c r="A4179" s="17" t="n"/>
      <c r="B4179" s="14" t="n"/>
      <c r="C4179" s="14" t="n"/>
      <c r="D4179" s="16" t="n"/>
      <c r="E4179" s="14" t="n"/>
      <c r="F4179" s="14" t="n"/>
      <c r="G4179" s="14" t="n"/>
      <c r="H4179" s="19" t="n"/>
      <c r="I4179" s="19" t="n"/>
      <c r="J4179" s="34">
        <f>IF(A4179="","",H4179+I4179)</f>
        <v/>
      </c>
      <c r="K4179" s="14" t="n"/>
      <c r="L4179" s="14" t="n"/>
      <c r="M4179" s="14" t="n"/>
      <c r="N4179" s="14" t="n"/>
      <c r="O4179" s="20">
        <f>IF(A4179="","",SUMPRODUCT((A4179&gt;=Setup!$C$19:$C$30)*(A4179&lt;=Setup!$D$19:$D$30)*Setup!$A$19:$A$30))</f>
        <v/>
      </c>
      <c r="P4179" s="34">
        <f>IF(A4179="","",IF(OR(F4179="Standard domestic 15% (Box 7)",F4179="Import - VAT paid at customs (Box 8)",F4179="Import - Reverse charge (Box 9)"),ROUND(H4179*Setup!$B$9,2),0))</f>
        <v/>
      </c>
      <c r="Q4179" s="34">
        <f>IF(A4179="","",I4179-P4179)</f>
        <v/>
      </c>
      <c r="R4179" s="34">
        <f>IF(A4179="","",IF(L4179="Yes",I4179,0))</f>
        <v/>
      </c>
      <c r="S4179" s="34">
        <f>IF(A4179="","",IF(AND(L4179="Yes",K4179="Yes",NOT(ISNUMBER(SEARCH("blocked",G4179))),OR(F4179="Standard domestic 15% (Box 7)",F4179="Import - VAT paid at customs (Box 8)",F4179="Import - Reverse charge (Box 9)"),OR(F4179&lt;&gt;"Standard domestic 15% (Box 7)",AND(LEN(D4179)=15,LEFT(D4179,1)="3",RIGHT(D4179,1)="3",ISNUMBER(--D4179)))),I4179,0))</f>
        <v/>
      </c>
      <c r="T4179" s="34">
        <f>IF(A4179="","",R4179-S4179)</f>
        <v/>
      </c>
      <c r="U4179" s="23">
        <f>IF(A4179="","",IF(O4179=0,"Outside audit periods; ","")&amp;IF(F4179="","No VAT category; ","")&amp;IF(ABS(Q4179)&gt;Setup!$B$10,"VAT ≠ 15% × net; ","")&amp;IF(AND(F4179="Standard domestic 15% (Box 7)",NOT(AND(LEN(D4179)=15,LEFT(D4179,1)="3",RIGHT(D4179,1)="3",ISNUMBER(--D4179)))),"Invalid/missing supplier VAT no; ","")&amp;IF(AND(L4179="Yes",K4179&lt;&gt;"Yes"),"VAT claimed without valid tax invoice; ","")&amp;IF(AND(L4179="Yes",ISNUMBER(SEARCH("blocked",G4179))),"Blocked input VAT claimed; ","")&amp;IF(AND(F4179="Import - VAT paid at customs (Box 8)",M4179=""),"Customs declaration no missing; ","")&amp;IF(AND(F4179="Import - Reverse charge (Box 9)",E4179="Saudi Arabia"),"RCM used for a local supplier; ","")&amp;IF(AND(L4179="Yes",NOT(OR(F4179="Standard domestic 15% (Box 7)",F4179="Import - VAT paid at customs (Box 8)",F4179="Import - Reverse charge (Box 9)"))),"VAT claimed on non-taxable category; ",""))</f>
        <v/>
      </c>
    </row>
    <row r="4180">
      <c r="A4180" s="17" t="n"/>
      <c r="B4180" s="14" t="n"/>
      <c r="C4180" s="14" t="n"/>
      <c r="D4180" s="16" t="n"/>
      <c r="E4180" s="14" t="n"/>
      <c r="F4180" s="14" t="n"/>
      <c r="G4180" s="14" t="n"/>
      <c r="H4180" s="19" t="n"/>
      <c r="I4180" s="19" t="n"/>
      <c r="J4180" s="34">
        <f>IF(A4180="","",H4180+I4180)</f>
        <v/>
      </c>
      <c r="K4180" s="14" t="n"/>
      <c r="L4180" s="14" t="n"/>
      <c r="M4180" s="14" t="n"/>
      <c r="N4180" s="14" t="n"/>
      <c r="O4180" s="20">
        <f>IF(A4180="","",SUMPRODUCT((A4180&gt;=Setup!$C$19:$C$30)*(A4180&lt;=Setup!$D$19:$D$30)*Setup!$A$19:$A$30))</f>
        <v/>
      </c>
      <c r="P4180" s="34">
        <f>IF(A4180="","",IF(OR(F4180="Standard domestic 15% (Box 7)",F4180="Import - VAT paid at customs (Box 8)",F4180="Import - Reverse charge (Box 9)"),ROUND(H4180*Setup!$B$9,2),0))</f>
        <v/>
      </c>
      <c r="Q4180" s="34">
        <f>IF(A4180="","",I4180-P4180)</f>
        <v/>
      </c>
      <c r="R4180" s="34">
        <f>IF(A4180="","",IF(L4180="Yes",I4180,0))</f>
        <v/>
      </c>
      <c r="S4180" s="34">
        <f>IF(A4180="","",IF(AND(L4180="Yes",K4180="Yes",NOT(ISNUMBER(SEARCH("blocked",G4180))),OR(F4180="Standard domestic 15% (Box 7)",F4180="Import - VAT paid at customs (Box 8)",F4180="Import - Reverse charge (Box 9)"),OR(F4180&lt;&gt;"Standard domestic 15% (Box 7)",AND(LEN(D4180)=15,LEFT(D4180,1)="3",RIGHT(D4180,1)="3",ISNUMBER(--D4180)))),I4180,0))</f>
        <v/>
      </c>
      <c r="T4180" s="34">
        <f>IF(A4180="","",R4180-S4180)</f>
        <v/>
      </c>
      <c r="U4180" s="23">
        <f>IF(A4180="","",IF(O4180=0,"Outside audit periods; ","")&amp;IF(F4180="","No VAT category; ","")&amp;IF(ABS(Q4180)&gt;Setup!$B$10,"VAT ≠ 15% × net; ","")&amp;IF(AND(F4180="Standard domestic 15% (Box 7)",NOT(AND(LEN(D4180)=15,LEFT(D4180,1)="3",RIGHT(D4180,1)="3",ISNUMBER(--D4180)))),"Invalid/missing supplier VAT no; ","")&amp;IF(AND(L4180="Yes",K4180&lt;&gt;"Yes"),"VAT claimed without valid tax invoice; ","")&amp;IF(AND(L4180="Yes",ISNUMBER(SEARCH("blocked",G4180))),"Blocked input VAT claimed; ","")&amp;IF(AND(F4180="Import - VAT paid at customs (Box 8)",M4180=""),"Customs declaration no missing; ","")&amp;IF(AND(F4180="Import - Reverse charge (Box 9)",E4180="Saudi Arabia"),"RCM used for a local supplier; ","")&amp;IF(AND(L4180="Yes",NOT(OR(F4180="Standard domestic 15% (Box 7)",F4180="Import - VAT paid at customs (Box 8)",F4180="Import - Reverse charge (Box 9)"))),"VAT claimed on non-taxable category; ",""))</f>
        <v/>
      </c>
    </row>
    <row r="4181">
      <c r="A4181" s="17" t="n"/>
      <c r="B4181" s="14" t="n"/>
      <c r="C4181" s="14" t="n"/>
      <c r="D4181" s="16" t="n"/>
      <c r="E4181" s="14" t="n"/>
      <c r="F4181" s="14" t="n"/>
      <c r="G4181" s="14" t="n"/>
      <c r="H4181" s="19" t="n"/>
      <c r="I4181" s="19" t="n"/>
      <c r="J4181" s="34">
        <f>IF(A4181="","",H4181+I4181)</f>
        <v/>
      </c>
      <c r="K4181" s="14" t="n"/>
      <c r="L4181" s="14" t="n"/>
      <c r="M4181" s="14" t="n"/>
      <c r="N4181" s="14" t="n"/>
      <c r="O4181" s="20">
        <f>IF(A4181="","",SUMPRODUCT((A4181&gt;=Setup!$C$19:$C$30)*(A4181&lt;=Setup!$D$19:$D$30)*Setup!$A$19:$A$30))</f>
        <v/>
      </c>
      <c r="P4181" s="34">
        <f>IF(A4181="","",IF(OR(F4181="Standard domestic 15% (Box 7)",F4181="Import - VAT paid at customs (Box 8)",F4181="Import - Reverse charge (Box 9)"),ROUND(H4181*Setup!$B$9,2),0))</f>
        <v/>
      </c>
      <c r="Q4181" s="34">
        <f>IF(A4181="","",I4181-P4181)</f>
        <v/>
      </c>
      <c r="R4181" s="34">
        <f>IF(A4181="","",IF(L4181="Yes",I4181,0))</f>
        <v/>
      </c>
      <c r="S4181" s="34">
        <f>IF(A4181="","",IF(AND(L4181="Yes",K4181="Yes",NOT(ISNUMBER(SEARCH("blocked",G4181))),OR(F4181="Standard domestic 15% (Box 7)",F4181="Import - VAT paid at customs (Box 8)",F4181="Import - Reverse charge (Box 9)"),OR(F4181&lt;&gt;"Standard domestic 15% (Box 7)",AND(LEN(D4181)=15,LEFT(D4181,1)="3",RIGHT(D4181,1)="3",ISNUMBER(--D4181)))),I4181,0))</f>
        <v/>
      </c>
      <c r="T4181" s="34">
        <f>IF(A4181="","",R4181-S4181)</f>
        <v/>
      </c>
      <c r="U4181" s="23">
        <f>IF(A4181="","",IF(O4181=0,"Outside audit periods; ","")&amp;IF(F4181="","No VAT category; ","")&amp;IF(ABS(Q4181)&gt;Setup!$B$10,"VAT ≠ 15% × net; ","")&amp;IF(AND(F4181="Standard domestic 15% (Box 7)",NOT(AND(LEN(D4181)=15,LEFT(D4181,1)="3",RIGHT(D4181,1)="3",ISNUMBER(--D4181)))),"Invalid/missing supplier VAT no; ","")&amp;IF(AND(L4181="Yes",K4181&lt;&gt;"Yes"),"VAT claimed without valid tax invoice; ","")&amp;IF(AND(L4181="Yes",ISNUMBER(SEARCH("blocked",G4181))),"Blocked input VAT claimed; ","")&amp;IF(AND(F4181="Import - VAT paid at customs (Box 8)",M4181=""),"Customs declaration no missing; ","")&amp;IF(AND(F4181="Import - Reverse charge (Box 9)",E4181="Saudi Arabia"),"RCM used for a local supplier; ","")&amp;IF(AND(L4181="Yes",NOT(OR(F4181="Standard domestic 15% (Box 7)",F4181="Import - VAT paid at customs (Box 8)",F4181="Import - Reverse charge (Box 9)"))),"VAT claimed on non-taxable category; ",""))</f>
        <v/>
      </c>
    </row>
    <row r="4182">
      <c r="A4182" s="17" t="n"/>
      <c r="B4182" s="14" t="n"/>
      <c r="C4182" s="14" t="n"/>
      <c r="D4182" s="16" t="n"/>
      <c r="E4182" s="14" t="n"/>
      <c r="F4182" s="14" t="n"/>
      <c r="G4182" s="14" t="n"/>
      <c r="H4182" s="19" t="n"/>
      <c r="I4182" s="19" t="n"/>
      <c r="J4182" s="34">
        <f>IF(A4182="","",H4182+I4182)</f>
        <v/>
      </c>
      <c r="K4182" s="14" t="n"/>
      <c r="L4182" s="14" t="n"/>
      <c r="M4182" s="14" t="n"/>
      <c r="N4182" s="14" t="n"/>
      <c r="O4182" s="20">
        <f>IF(A4182="","",SUMPRODUCT((A4182&gt;=Setup!$C$19:$C$30)*(A4182&lt;=Setup!$D$19:$D$30)*Setup!$A$19:$A$30))</f>
        <v/>
      </c>
      <c r="P4182" s="34">
        <f>IF(A4182="","",IF(OR(F4182="Standard domestic 15% (Box 7)",F4182="Import - VAT paid at customs (Box 8)",F4182="Import - Reverse charge (Box 9)"),ROUND(H4182*Setup!$B$9,2),0))</f>
        <v/>
      </c>
      <c r="Q4182" s="34">
        <f>IF(A4182="","",I4182-P4182)</f>
        <v/>
      </c>
      <c r="R4182" s="34">
        <f>IF(A4182="","",IF(L4182="Yes",I4182,0))</f>
        <v/>
      </c>
      <c r="S4182" s="34">
        <f>IF(A4182="","",IF(AND(L4182="Yes",K4182="Yes",NOT(ISNUMBER(SEARCH("blocked",G4182))),OR(F4182="Standard domestic 15% (Box 7)",F4182="Import - VAT paid at customs (Box 8)",F4182="Import - Reverse charge (Box 9)"),OR(F4182&lt;&gt;"Standard domestic 15% (Box 7)",AND(LEN(D4182)=15,LEFT(D4182,1)="3",RIGHT(D4182,1)="3",ISNUMBER(--D4182)))),I4182,0))</f>
        <v/>
      </c>
      <c r="T4182" s="34">
        <f>IF(A4182="","",R4182-S4182)</f>
        <v/>
      </c>
      <c r="U4182" s="23">
        <f>IF(A4182="","",IF(O4182=0,"Outside audit periods; ","")&amp;IF(F4182="","No VAT category; ","")&amp;IF(ABS(Q4182)&gt;Setup!$B$10,"VAT ≠ 15% × net; ","")&amp;IF(AND(F4182="Standard domestic 15% (Box 7)",NOT(AND(LEN(D4182)=15,LEFT(D4182,1)="3",RIGHT(D4182,1)="3",ISNUMBER(--D4182)))),"Invalid/missing supplier VAT no; ","")&amp;IF(AND(L4182="Yes",K4182&lt;&gt;"Yes"),"VAT claimed without valid tax invoice; ","")&amp;IF(AND(L4182="Yes",ISNUMBER(SEARCH("blocked",G4182))),"Blocked input VAT claimed; ","")&amp;IF(AND(F4182="Import - VAT paid at customs (Box 8)",M4182=""),"Customs declaration no missing; ","")&amp;IF(AND(F4182="Import - Reverse charge (Box 9)",E4182="Saudi Arabia"),"RCM used for a local supplier; ","")&amp;IF(AND(L4182="Yes",NOT(OR(F4182="Standard domestic 15% (Box 7)",F4182="Import - VAT paid at customs (Box 8)",F4182="Import - Reverse charge (Box 9)"))),"VAT claimed on non-taxable category; ",""))</f>
        <v/>
      </c>
    </row>
    <row r="4183">
      <c r="A4183" s="17" t="n"/>
      <c r="B4183" s="14" t="n"/>
      <c r="C4183" s="14" t="n"/>
      <c r="D4183" s="16" t="n"/>
      <c r="E4183" s="14" t="n"/>
      <c r="F4183" s="14" t="n"/>
      <c r="G4183" s="14" t="n"/>
      <c r="H4183" s="19" t="n"/>
      <c r="I4183" s="19" t="n"/>
      <c r="J4183" s="34">
        <f>IF(A4183="","",H4183+I4183)</f>
        <v/>
      </c>
      <c r="K4183" s="14" t="n"/>
      <c r="L4183" s="14" t="n"/>
      <c r="M4183" s="14" t="n"/>
      <c r="N4183" s="14" t="n"/>
      <c r="O4183" s="20">
        <f>IF(A4183="","",SUMPRODUCT((A4183&gt;=Setup!$C$19:$C$30)*(A4183&lt;=Setup!$D$19:$D$30)*Setup!$A$19:$A$30))</f>
        <v/>
      </c>
      <c r="P4183" s="34">
        <f>IF(A4183="","",IF(OR(F4183="Standard domestic 15% (Box 7)",F4183="Import - VAT paid at customs (Box 8)",F4183="Import - Reverse charge (Box 9)"),ROUND(H4183*Setup!$B$9,2),0))</f>
        <v/>
      </c>
      <c r="Q4183" s="34">
        <f>IF(A4183="","",I4183-P4183)</f>
        <v/>
      </c>
      <c r="R4183" s="34">
        <f>IF(A4183="","",IF(L4183="Yes",I4183,0))</f>
        <v/>
      </c>
      <c r="S4183" s="34">
        <f>IF(A4183="","",IF(AND(L4183="Yes",K4183="Yes",NOT(ISNUMBER(SEARCH("blocked",G4183))),OR(F4183="Standard domestic 15% (Box 7)",F4183="Import - VAT paid at customs (Box 8)",F4183="Import - Reverse charge (Box 9)"),OR(F4183&lt;&gt;"Standard domestic 15% (Box 7)",AND(LEN(D4183)=15,LEFT(D4183,1)="3",RIGHT(D4183,1)="3",ISNUMBER(--D4183)))),I4183,0))</f>
        <v/>
      </c>
      <c r="T4183" s="34">
        <f>IF(A4183="","",R4183-S4183)</f>
        <v/>
      </c>
      <c r="U4183" s="23">
        <f>IF(A4183="","",IF(O4183=0,"Outside audit periods; ","")&amp;IF(F4183="","No VAT category; ","")&amp;IF(ABS(Q4183)&gt;Setup!$B$10,"VAT ≠ 15% × net; ","")&amp;IF(AND(F4183="Standard domestic 15% (Box 7)",NOT(AND(LEN(D4183)=15,LEFT(D4183,1)="3",RIGHT(D4183,1)="3",ISNUMBER(--D4183)))),"Invalid/missing supplier VAT no; ","")&amp;IF(AND(L4183="Yes",K4183&lt;&gt;"Yes"),"VAT claimed without valid tax invoice; ","")&amp;IF(AND(L4183="Yes",ISNUMBER(SEARCH("blocked",G4183))),"Blocked input VAT claimed; ","")&amp;IF(AND(F4183="Import - VAT paid at customs (Box 8)",M4183=""),"Customs declaration no missing; ","")&amp;IF(AND(F4183="Import - Reverse charge (Box 9)",E4183="Saudi Arabia"),"RCM used for a local supplier; ","")&amp;IF(AND(L4183="Yes",NOT(OR(F4183="Standard domestic 15% (Box 7)",F4183="Import - VAT paid at customs (Box 8)",F4183="Import - Reverse charge (Box 9)"))),"VAT claimed on non-taxable category; ",""))</f>
        <v/>
      </c>
    </row>
    <row r="4184">
      <c r="A4184" s="17" t="n"/>
      <c r="B4184" s="14" t="n"/>
      <c r="C4184" s="14" t="n"/>
      <c r="D4184" s="16" t="n"/>
      <c r="E4184" s="14" t="n"/>
      <c r="F4184" s="14" t="n"/>
      <c r="G4184" s="14" t="n"/>
      <c r="H4184" s="19" t="n"/>
      <c r="I4184" s="19" t="n"/>
      <c r="J4184" s="34">
        <f>IF(A4184="","",H4184+I4184)</f>
        <v/>
      </c>
      <c r="K4184" s="14" t="n"/>
      <c r="L4184" s="14" t="n"/>
      <c r="M4184" s="14" t="n"/>
      <c r="N4184" s="14" t="n"/>
      <c r="O4184" s="20">
        <f>IF(A4184="","",SUMPRODUCT((A4184&gt;=Setup!$C$19:$C$30)*(A4184&lt;=Setup!$D$19:$D$30)*Setup!$A$19:$A$30))</f>
        <v/>
      </c>
      <c r="P4184" s="34">
        <f>IF(A4184="","",IF(OR(F4184="Standard domestic 15% (Box 7)",F4184="Import - VAT paid at customs (Box 8)",F4184="Import - Reverse charge (Box 9)"),ROUND(H4184*Setup!$B$9,2),0))</f>
        <v/>
      </c>
      <c r="Q4184" s="34">
        <f>IF(A4184="","",I4184-P4184)</f>
        <v/>
      </c>
      <c r="R4184" s="34">
        <f>IF(A4184="","",IF(L4184="Yes",I4184,0))</f>
        <v/>
      </c>
      <c r="S4184" s="34">
        <f>IF(A4184="","",IF(AND(L4184="Yes",K4184="Yes",NOT(ISNUMBER(SEARCH("blocked",G4184))),OR(F4184="Standard domestic 15% (Box 7)",F4184="Import - VAT paid at customs (Box 8)",F4184="Import - Reverse charge (Box 9)"),OR(F4184&lt;&gt;"Standard domestic 15% (Box 7)",AND(LEN(D4184)=15,LEFT(D4184,1)="3",RIGHT(D4184,1)="3",ISNUMBER(--D4184)))),I4184,0))</f>
        <v/>
      </c>
      <c r="T4184" s="34">
        <f>IF(A4184="","",R4184-S4184)</f>
        <v/>
      </c>
      <c r="U4184" s="23">
        <f>IF(A4184="","",IF(O4184=0,"Outside audit periods; ","")&amp;IF(F4184="","No VAT category; ","")&amp;IF(ABS(Q4184)&gt;Setup!$B$10,"VAT ≠ 15% × net; ","")&amp;IF(AND(F4184="Standard domestic 15% (Box 7)",NOT(AND(LEN(D4184)=15,LEFT(D4184,1)="3",RIGHT(D4184,1)="3",ISNUMBER(--D4184)))),"Invalid/missing supplier VAT no; ","")&amp;IF(AND(L4184="Yes",K4184&lt;&gt;"Yes"),"VAT claimed without valid tax invoice; ","")&amp;IF(AND(L4184="Yes",ISNUMBER(SEARCH("blocked",G4184))),"Blocked input VAT claimed; ","")&amp;IF(AND(F4184="Import - VAT paid at customs (Box 8)",M4184=""),"Customs declaration no missing; ","")&amp;IF(AND(F4184="Import - Reverse charge (Box 9)",E4184="Saudi Arabia"),"RCM used for a local supplier; ","")&amp;IF(AND(L4184="Yes",NOT(OR(F4184="Standard domestic 15% (Box 7)",F4184="Import - VAT paid at customs (Box 8)",F4184="Import - Reverse charge (Box 9)"))),"VAT claimed on non-taxable category; ",""))</f>
        <v/>
      </c>
    </row>
    <row r="4185">
      <c r="A4185" s="17" t="n"/>
      <c r="B4185" s="14" t="n"/>
      <c r="C4185" s="14" t="n"/>
      <c r="D4185" s="16" t="n"/>
      <c r="E4185" s="14" t="n"/>
      <c r="F4185" s="14" t="n"/>
      <c r="G4185" s="14" t="n"/>
      <c r="H4185" s="19" t="n"/>
      <c r="I4185" s="19" t="n"/>
      <c r="J4185" s="34">
        <f>IF(A4185="","",H4185+I4185)</f>
        <v/>
      </c>
      <c r="K4185" s="14" t="n"/>
      <c r="L4185" s="14" t="n"/>
      <c r="M4185" s="14" t="n"/>
      <c r="N4185" s="14" t="n"/>
      <c r="O4185" s="20">
        <f>IF(A4185="","",SUMPRODUCT((A4185&gt;=Setup!$C$19:$C$30)*(A4185&lt;=Setup!$D$19:$D$30)*Setup!$A$19:$A$30))</f>
        <v/>
      </c>
      <c r="P4185" s="34">
        <f>IF(A4185="","",IF(OR(F4185="Standard domestic 15% (Box 7)",F4185="Import - VAT paid at customs (Box 8)",F4185="Import - Reverse charge (Box 9)"),ROUND(H4185*Setup!$B$9,2),0))</f>
        <v/>
      </c>
      <c r="Q4185" s="34">
        <f>IF(A4185="","",I4185-P4185)</f>
        <v/>
      </c>
      <c r="R4185" s="34">
        <f>IF(A4185="","",IF(L4185="Yes",I4185,0))</f>
        <v/>
      </c>
      <c r="S4185" s="34">
        <f>IF(A4185="","",IF(AND(L4185="Yes",K4185="Yes",NOT(ISNUMBER(SEARCH("blocked",G4185))),OR(F4185="Standard domestic 15% (Box 7)",F4185="Import - VAT paid at customs (Box 8)",F4185="Import - Reverse charge (Box 9)"),OR(F4185&lt;&gt;"Standard domestic 15% (Box 7)",AND(LEN(D4185)=15,LEFT(D4185,1)="3",RIGHT(D4185,1)="3",ISNUMBER(--D4185)))),I4185,0))</f>
        <v/>
      </c>
      <c r="T4185" s="34">
        <f>IF(A4185="","",R4185-S4185)</f>
        <v/>
      </c>
      <c r="U4185" s="23">
        <f>IF(A4185="","",IF(O4185=0,"Outside audit periods; ","")&amp;IF(F4185="","No VAT category; ","")&amp;IF(ABS(Q4185)&gt;Setup!$B$10,"VAT ≠ 15% × net; ","")&amp;IF(AND(F4185="Standard domestic 15% (Box 7)",NOT(AND(LEN(D4185)=15,LEFT(D4185,1)="3",RIGHT(D4185,1)="3",ISNUMBER(--D4185)))),"Invalid/missing supplier VAT no; ","")&amp;IF(AND(L4185="Yes",K4185&lt;&gt;"Yes"),"VAT claimed without valid tax invoice; ","")&amp;IF(AND(L4185="Yes",ISNUMBER(SEARCH("blocked",G4185))),"Blocked input VAT claimed; ","")&amp;IF(AND(F4185="Import - VAT paid at customs (Box 8)",M4185=""),"Customs declaration no missing; ","")&amp;IF(AND(F4185="Import - Reverse charge (Box 9)",E4185="Saudi Arabia"),"RCM used for a local supplier; ","")&amp;IF(AND(L4185="Yes",NOT(OR(F4185="Standard domestic 15% (Box 7)",F4185="Import - VAT paid at customs (Box 8)",F4185="Import - Reverse charge (Box 9)"))),"VAT claimed on non-taxable category; ",""))</f>
        <v/>
      </c>
    </row>
    <row r="4186">
      <c r="A4186" s="17" t="n"/>
      <c r="B4186" s="14" t="n"/>
      <c r="C4186" s="14" t="n"/>
      <c r="D4186" s="16" t="n"/>
      <c r="E4186" s="14" t="n"/>
      <c r="F4186" s="14" t="n"/>
      <c r="G4186" s="14" t="n"/>
      <c r="H4186" s="19" t="n"/>
      <c r="I4186" s="19" t="n"/>
      <c r="J4186" s="34">
        <f>IF(A4186="","",H4186+I4186)</f>
        <v/>
      </c>
      <c r="K4186" s="14" t="n"/>
      <c r="L4186" s="14" t="n"/>
      <c r="M4186" s="14" t="n"/>
      <c r="N4186" s="14" t="n"/>
      <c r="O4186" s="20">
        <f>IF(A4186="","",SUMPRODUCT((A4186&gt;=Setup!$C$19:$C$30)*(A4186&lt;=Setup!$D$19:$D$30)*Setup!$A$19:$A$30))</f>
        <v/>
      </c>
      <c r="P4186" s="34">
        <f>IF(A4186="","",IF(OR(F4186="Standard domestic 15% (Box 7)",F4186="Import - VAT paid at customs (Box 8)",F4186="Import - Reverse charge (Box 9)"),ROUND(H4186*Setup!$B$9,2),0))</f>
        <v/>
      </c>
      <c r="Q4186" s="34">
        <f>IF(A4186="","",I4186-P4186)</f>
        <v/>
      </c>
      <c r="R4186" s="34">
        <f>IF(A4186="","",IF(L4186="Yes",I4186,0))</f>
        <v/>
      </c>
      <c r="S4186" s="34">
        <f>IF(A4186="","",IF(AND(L4186="Yes",K4186="Yes",NOT(ISNUMBER(SEARCH("blocked",G4186))),OR(F4186="Standard domestic 15% (Box 7)",F4186="Import - VAT paid at customs (Box 8)",F4186="Import - Reverse charge (Box 9)"),OR(F4186&lt;&gt;"Standard domestic 15% (Box 7)",AND(LEN(D4186)=15,LEFT(D4186,1)="3",RIGHT(D4186,1)="3",ISNUMBER(--D4186)))),I4186,0))</f>
        <v/>
      </c>
      <c r="T4186" s="34">
        <f>IF(A4186="","",R4186-S4186)</f>
        <v/>
      </c>
      <c r="U4186" s="23">
        <f>IF(A4186="","",IF(O4186=0,"Outside audit periods; ","")&amp;IF(F4186="","No VAT category; ","")&amp;IF(ABS(Q4186)&gt;Setup!$B$10,"VAT ≠ 15% × net; ","")&amp;IF(AND(F4186="Standard domestic 15% (Box 7)",NOT(AND(LEN(D4186)=15,LEFT(D4186,1)="3",RIGHT(D4186,1)="3",ISNUMBER(--D4186)))),"Invalid/missing supplier VAT no; ","")&amp;IF(AND(L4186="Yes",K4186&lt;&gt;"Yes"),"VAT claimed without valid tax invoice; ","")&amp;IF(AND(L4186="Yes",ISNUMBER(SEARCH("blocked",G4186))),"Blocked input VAT claimed; ","")&amp;IF(AND(F4186="Import - VAT paid at customs (Box 8)",M4186=""),"Customs declaration no missing; ","")&amp;IF(AND(F4186="Import - Reverse charge (Box 9)",E4186="Saudi Arabia"),"RCM used for a local supplier; ","")&amp;IF(AND(L4186="Yes",NOT(OR(F4186="Standard domestic 15% (Box 7)",F4186="Import - VAT paid at customs (Box 8)",F4186="Import - Reverse charge (Box 9)"))),"VAT claimed on non-taxable category; ",""))</f>
        <v/>
      </c>
    </row>
    <row r="4187">
      <c r="A4187" s="17" t="n"/>
      <c r="B4187" s="14" t="n"/>
      <c r="C4187" s="14" t="n"/>
      <c r="D4187" s="16" t="n"/>
      <c r="E4187" s="14" t="n"/>
      <c r="F4187" s="14" t="n"/>
      <c r="G4187" s="14" t="n"/>
      <c r="H4187" s="19" t="n"/>
      <c r="I4187" s="19" t="n"/>
      <c r="J4187" s="34">
        <f>IF(A4187="","",H4187+I4187)</f>
        <v/>
      </c>
      <c r="K4187" s="14" t="n"/>
      <c r="L4187" s="14" t="n"/>
      <c r="M4187" s="14" t="n"/>
      <c r="N4187" s="14" t="n"/>
      <c r="O4187" s="20">
        <f>IF(A4187="","",SUMPRODUCT((A4187&gt;=Setup!$C$19:$C$30)*(A4187&lt;=Setup!$D$19:$D$30)*Setup!$A$19:$A$30))</f>
        <v/>
      </c>
      <c r="P4187" s="34">
        <f>IF(A4187="","",IF(OR(F4187="Standard domestic 15% (Box 7)",F4187="Import - VAT paid at customs (Box 8)",F4187="Import - Reverse charge (Box 9)"),ROUND(H4187*Setup!$B$9,2),0))</f>
        <v/>
      </c>
      <c r="Q4187" s="34">
        <f>IF(A4187="","",I4187-P4187)</f>
        <v/>
      </c>
      <c r="R4187" s="34">
        <f>IF(A4187="","",IF(L4187="Yes",I4187,0))</f>
        <v/>
      </c>
      <c r="S4187" s="34">
        <f>IF(A4187="","",IF(AND(L4187="Yes",K4187="Yes",NOT(ISNUMBER(SEARCH("blocked",G4187))),OR(F4187="Standard domestic 15% (Box 7)",F4187="Import - VAT paid at customs (Box 8)",F4187="Import - Reverse charge (Box 9)"),OR(F4187&lt;&gt;"Standard domestic 15% (Box 7)",AND(LEN(D4187)=15,LEFT(D4187,1)="3",RIGHT(D4187,1)="3",ISNUMBER(--D4187)))),I4187,0))</f>
        <v/>
      </c>
      <c r="T4187" s="34">
        <f>IF(A4187="","",R4187-S4187)</f>
        <v/>
      </c>
      <c r="U4187" s="23">
        <f>IF(A4187="","",IF(O4187=0,"Outside audit periods; ","")&amp;IF(F4187="","No VAT category; ","")&amp;IF(ABS(Q4187)&gt;Setup!$B$10,"VAT ≠ 15% × net; ","")&amp;IF(AND(F4187="Standard domestic 15% (Box 7)",NOT(AND(LEN(D4187)=15,LEFT(D4187,1)="3",RIGHT(D4187,1)="3",ISNUMBER(--D4187)))),"Invalid/missing supplier VAT no; ","")&amp;IF(AND(L4187="Yes",K4187&lt;&gt;"Yes"),"VAT claimed without valid tax invoice; ","")&amp;IF(AND(L4187="Yes",ISNUMBER(SEARCH("blocked",G4187))),"Blocked input VAT claimed; ","")&amp;IF(AND(F4187="Import - VAT paid at customs (Box 8)",M4187=""),"Customs declaration no missing; ","")&amp;IF(AND(F4187="Import - Reverse charge (Box 9)",E4187="Saudi Arabia"),"RCM used for a local supplier; ","")&amp;IF(AND(L4187="Yes",NOT(OR(F4187="Standard domestic 15% (Box 7)",F4187="Import - VAT paid at customs (Box 8)",F4187="Import - Reverse charge (Box 9)"))),"VAT claimed on non-taxable category; ",""))</f>
        <v/>
      </c>
    </row>
    <row r="4188">
      <c r="A4188" s="17" t="n"/>
      <c r="B4188" s="14" t="n"/>
      <c r="C4188" s="14" t="n"/>
      <c r="D4188" s="16" t="n"/>
      <c r="E4188" s="14" t="n"/>
      <c r="F4188" s="14" t="n"/>
      <c r="G4188" s="14" t="n"/>
      <c r="H4188" s="19" t="n"/>
      <c r="I4188" s="19" t="n"/>
      <c r="J4188" s="34">
        <f>IF(A4188="","",H4188+I4188)</f>
        <v/>
      </c>
      <c r="K4188" s="14" t="n"/>
      <c r="L4188" s="14" t="n"/>
      <c r="M4188" s="14" t="n"/>
      <c r="N4188" s="14" t="n"/>
      <c r="O4188" s="20">
        <f>IF(A4188="","",SUMPRODUCT((A4188&gt;=Setup!$C$19:$C$30)*(A4188&lt;=Setup!$D$19:$D$30)*Setup!$A$19:$A$30))</f>
        <v/>
      </c>
      <c r="P4188" s="34">
        <f>IF(A4188="","",IF(OR(F4188="Standard domestic 15% (Box 7)",F4188="Import - VAT paid at customs (Box 8)",F4188="Import - Reverse charge (Box 9)"),ROUND(H4188*Setup!$B$9,2),0))</f>
        <v/>
      </c>
      <c r="Q4188" s="34">
        <f>IF(A4188="","",I4188-P4188)</f>
        <v/>
      </c>
      <c r="R4188" s="34">
        <f>IF(A4188="","",IF(L4188="Yes",I4188,0))</f>
        <v/>
      </c>
      <c r="S4188" s="34">
        <f>IF(A4188="","",IF(AND(L4188="Yes",K4188="Yes",NOT(ISNUMBER(SEARCH("blocked",G4188))),OR(F4188="Standard domestic 15% (Box 7)",F4188="Import - VAT paid at customs (Box 8)",F4188="Import - Reverse charge (Box 9)"),OR(F4188&lt;&gt;"Standard domestic 15% (Box 7)",AND(LEN(D4188)=15,LEFT(D4188,1)="3",RIGHT(D4188,1)="3",ISNUMBER(--D4188)))),I4188,0))</f>
        <v/>
      </c>
      <c r="T4188" s="34">
        <f>IF(A4188="","",R4188-S4188)</f>
        <v/>
      </c>
      <c r="U4188" s="23">
        <f>IF(A4188="","",IF(O4188=0,"Outside audit periods; ","")&amp;IF(F4188="","No VAT category; ","")&amp;IF(ABS(Q4188)&gt;Setup!$B$10,"VAT ≠ 15% × net; ","")&amp;IF(AND(F4188="Standard domestic 15% (Box 7)",NOT(AND(LEN(D4188)=15,LEFT(D4188,1)="3",RIGHT(D4188,1)="3",ISNUMBER(--D4188)))),"Invalid/missing supplier VAT no; ","")&amp;IF(AND(L4188="Yes",K4188&lt;&gt;"Yes"),"VAT claimed without valid tax invoice; ","")&amp;IF(AND(L4188="Yes",ISNUMBER(SEARCH("blocked",G4188))),"Blocked input VAT claimed; ","")&amp;IF(AND(F4188="Import - VAT paid at customs (Box 8)",M4188=""),"Customs declaration no missing; ","")&amp;IF(AND(F4188="Import - Reverse charge (Box 9)",E4188="Saudi Arabia"),"RCM used for a local supplier; ","")&amp;IF(AND(L4188="Yes",NOT(OR(F4188="Standard domestic 15% (Box 7)",F4188="Import - VAT paid at customs (Box 8)",F4188="Import - Reverse charge (Box 9)"))),"VAT claimed on non-taxable category; ",""))</f>
        <v/>
      </c>
    </row>
    <row r="4189">
      <c r="A4189" s="17" t="n"/>
      <c r="B4189" s="14" t="n"/>
      <c r="C4189" s="14" t="n"/>
      <c r="D4189" s="16" t="n"/>
      <c r="E4189" s="14" t="n"/>
      <c r="F4189" s="14" t="n"/>
      <c r="G4189" s="14" t="n"/>
      <c r="H4189" s="19" t="n"/>
      <c r="I4189" s="19" t="n"/>
      <c r="J4189" s="34">
        <f>IF(A4189="","",H4189+I4189)</f>
        <v/>
      </c>
      <c r="K4189" s="14" t="n"/>
      <c r="L4189" s="14" t="n"/>
      <c r="M4189" s="14" t="n"/>
      <c r="N4189" s="14" t="n"/>
      <c r="O4189" s="20">
        <f>IF(A4189="","",SUMPRODUCT((A4189&gt;=Setup!$C$19:$C$30)*(A4189&lt;=Setup!$D$19:$D$30)*Setup!$A$19:$A$30))</f>
        <v/>
      </c>
      <c r="P4189" s="34">
        <f>IF(A4189="","",IF(OR(F4189="Standard domestic 15% (Box 7)",F4189="Import - VAT paid at customs (Box 8)",F4189="Import - Reverse charge (Box 9)"),ROUND(H4189*Setup!$B$9,2),0))</f>
        <v/>
      </c>
      <c r="Q4189" s="34">
        <f>IF(A4189="","",I4189-P4189)</f>
        <v/>
      </c>
      <c r="R4189" s="34">
        <f>IF(A4189="","",IF(L4189="Yes",I4189,0))</f>
        <v/>
      </c>
      <c r="S4189" s="34">
        <f>IF(A4189="","",IF(AND(L4189="Yes",K4189="Yes",NOT(ISNUMBER(SEARCH("blocked",G4189))),OR(F4189="Standard domestic 15% (Box 7)",F4189="Import - VAT paid at customs (Box 8)",F4189="Import - Reverse charge (Box 9)"),OR(F4189&lt;&gt;"Standard domestic 15% (Box 7)",AND(LEN(D4189)=15,LEFT(D4189,1)="3",RIGHT(D4189,1)="3",ISNUMBER(--D4189)))),I4189,0))</f>
        <v/>
      </c>
      <c r="T4189" s="34">
        <f>IF(A4189="","",R4189-S4189)</f>
        <v/>
      </c>
      <c r="U4189" s="23">
        <f>IF(A4189="","",IF(O4189=0,"Outside audit periods; ","")&amp;IF(F4189="","No VAT category; ","")&amp;IF(ABS(Q4189)&gt;Setup!$B$10,"VAT ≠ 15% × net; ","")&amp;IF(AND(F4189="Standard domestic 15% (Box 7)",NOT(AND(LEN(D4189)=15,LEFT(D4189,1)="3",RIGHT(D4189,1)="3",ISNUMBER(--D4189)))),"Invalid/missing supplier VAT no; ","")&amp;IF(AND(L4189="Yes",K4189&lt;&gt;"Yes"),"VAT claimed without valid tax invoice; ","")&amp;IF(AND(L4189="Yes",ISNUMBER(SEARCH("blocked",G4189))),"Blocked input VAT claimed; ","")&amp;IF(AND(F4189="Import - VAT paid at customs (Box 8)",M4189=""),"Customs declaration no missing; ","")&amp;IF(AND(F4189="Import - Reverse charge (Box 9)",E4189="Saudi Arabia"),"RCM used for a local supplier; ","")&amp;IF(AND(L4189="Yes",NOT(OR(F4189="Standard domestic 15% (Box 7)",F4189="Import - VAT paid at customs (Box 8)",F4189="Import - Reverse charge (Box 9)"))),"VAT claimed on non-taxable category; ",""))</f>
        <v/>
      </c>
    </row>
    <row r="4190">
      <c r="A4190" s="17" t="n"/>
      <c r="B4190" s="14" t="n"/>
      <c r="C4190" s="14" t="n"/>
      <c r="D4190" s="16" t="n"/>
      <c r="E4190" s="14" t="n"/>
      <c r="F4190" s="14" t="n"/>
      <c r="G4190" s="14" t="n"/>
      <c r="H4190" s="19" t="n"/>
      <c r="I4190" s="19" t="n"/>
      <c r="J4190" s="34">
        <f>IF(A4190="","",H4190+I4190)</f>
        <v/>
      </c>
      <c r="K4190" s="14" t="n"/>
      <c r="L4190" s="14" t="n"/>
      <c r="M4190" s="14" t="n"/>
      <c r="N4190" s="14" t="n"/>
      <c r="O4190" s="20">
        <f>IF(A4190="","",SUMPRODUCT((A4190&gt;=Setup!$C$19:$C$30)*(A4190&lt;=Setup!$D$19:$D$30)*Setup!$A$19:$A$30))</f>
        <v/>
      </c>
      <c r="P4190" s="34">
        <f>IF(A4190="","",IF(OR(F4190="Standard domestic 15% (Box 7)",F4190="Import - VAT paid at customs (Box 8)",F4190="Import - Reverse charge (Box 9)"),ROUND(H4190*Setup!$B$9,2),0))</f>
        <v/>
      </c>
      <c r="Q4190" s="34">
        <f>IF(A4190="","",I4190-P4190)</f>
        <v/>
      </c>
      <c r="R4190" s="34">
        <f>IF(A4190="","",IF(L4190="Yes",I4190,0))</f>
        <v/>
      </c>
      <c r="S4190" s="34">
        <f>IF(A4190="","",IF(AND(L4190="Yes",K4190="Yes",NOT(ISNUMBER(SEARCH("blocked",G4190))),OR(F4190="Standard domestic 15% (Box 7)",F4190="Import - VAT paid at customs (Box 8)",F4190="Import - Reverse charge (Box 9)"),OR(F4190&lt;&gt;"Standard domestic 15% (Box 7)",AND(LEN(D4190)=15,LEFT(D4190,1)="3",RIGHT(D4190,1)="3",ISNUMBER(--D4190)))),I4190,0))</f>
        <v/>
      </c>
      <c r="T4190" s="34">
        <f>IF(A4190="","",R4190-S4190)</f>
        <v/>
      </c>
      <c r="U4190" s="23">
        <f>IF(A4190="","",IF(O4190=0,"Outside audit periods; ","")&amp;IF(F4190="","No VAT category; ","")&amp;IF(ABS(Q4190)&gt;Setup!$B$10,"VAT ≠ 15% × net; ","")&amp;IF(AND(F4190="Standard domestic 15% (Box 7)",NOT(AND(LEN(D4190)=15,LEFT(D4190,1)="3",RIGHT(D4190,1)="3",ISNUMBER(--D4190)))),"Invalid/missing supplier VAT no; ","")&amp;IF(AND(L4190="Yes",K4190&lt;&gt;"Yes"),"VAT claimed without valid tax invoice; ","")&amp;IF(AND(L4190="Yes",ISNUMBER(SEARCH("blocked",G4190))),"Blocked input VAT claimed; ","")&amp;IF(AND(F4190="Import - VAT paid at customs (Box 8)",M4190=""),"Customs declaration no missing; ","")&amp;IF(AND(F4190="Import - Reverse charge (Box 9)",E4190="Saudi Arabia"),"RCM used for a local supplier; ","")&amp;IF(AND(L4190="Yes",NOT(OR(F4190="Standard domestic 15% (Box 7)",F4190="Import - VAT paid at customs (Box 8)",F4190="Import - Reverse charge (Box 9)"))),"VAT claimed on non-taxable category; ",""))</f>
        <v/>
      </c>
    </row>
    <row r="4191">
      <c r="A4191" s="17" t="n"/>
      <c r="B4191" s="14" t="n"/>
      <c r="C4191" s="14" t="n"/>
      <c r="D4191" s="16" t="n"/>
      <c r="E4191" s="14" t="n"/>
      <c r="F4191" s="14" t="n"/>
      <c r="G4191" s="14" t="n"/>
      <c r="H4191" s="19" t="n"/>
      <c r="I4191" s="19" t="n"/>
      <c r="J4191" s="34">
        <f>IF(A4191="","",H4191+I4191)</f>
        <v/>
      </c>
      <c r="K4191" s="14" t="n"/>
      <c r="L4191" s="14" t="n"/>
      <c r="M4191" s="14" t="n"/>
      <c r="N4191" s="14" t="n"/>
      <c r="O4191" s="20">
        <f>IF(A4191="","",SUMPRODUCT((A4191&gt;=Setup!$C$19:$C$30)*(A4191&lt;=Setup!$D$19:$D$30)*Setup!$A$19:$A$30))</f>
        <v/>
      </c>
      <c r="P4191" s="34">
        <f>IF(A4191="","",IF(OR(F4191="Standard domestic 15% (Box 7)",F4191="Import - VAT paid at customs (Box 8)",F4191="Import - Reverse charge (Box 9)"),ROUND(H4191*Setup!$B$9,2),0))</f>
        <v/>
      </c>
      <c r="Q4191" s="34">
        <f>IF(A4191="","",I4191-P4191)</f>
        <v/>
      </c>
      <c r="R4191" s="34">
        <f>IF(A4191="","",IF(L4191="Yes",I4191,0))</f>
        <v/>
      </c>
      <c r="S4191" s="34">
        <f>IF(A4191="","",IF(AND(L4191="Yes",K4191="Yes",NOT(ISNUMBER(SEARCH("blocked",G4191))),OR(F4191="Standard domestic 15% (Box 7)",F4191="Import - VAT paid at customs (Box 8)",F4191="Import - Reverse charge (Box 9)"),OR(F4191&lt;&gt;"Standard domestic 15% (Box 7)",AND(LEN(D4191)=15,LEFT(D4191,1)="3",RIGHT(D4191,1)="3",ISNUMBER(--D4191)))),I4191,0))</f>
        <v/>
      </c>
      <c r="T4191" s="34">
        <f>IF(A4191="","",R4191-S4191)</f>
        <v/>
      </c>
      <c r="U4191" s="23">
        <f>IF(A4191="","",IF(O4191=0,"Outside audit periods; ","")&amp;IF(F4191="","No VAT category; ","")&amp;IF(ABS(Q4191)&gt;Setup!$B$10,"VAT ≠ 15% × net; ","")&amp;IF(AND(F4191="Standard domestic 15% (Box 7)",NOT(AND(LEN(D4191)=15,LEFT(D4191,1)="3",RIGHT(D4191,1)="3",ISNUMBER(--D4191)))),"Invalid/missing supplier VAT no; ","")&amp;IF(AND(L4191="Yes",K4191&lt;&gt;"Yes"),"VAT claimed without valid tax invoice; ","")&amp;IF(AND(L4191="Yes",ISNUMBER(SEARCH("blocked",G4191))),"Blocked input VAT claimed; ","")&amp;IF(AND(F4191="Import - VAT paid at customs (Box 8)",M4191=""),"Customs declaration no missing; ","")&amp;IF(AND(F4191="Import - Reverse charge (Box 9)",E4191="Saudi Arabia"),"RCM used for a local supplier; ","")&amp;IF(AND(L4191="Yes",NOT(OR(F4191="Standard domestic 15% (Box 7)",F4191="Import - VAT paid at customs (Box 8)",F4191="Import - Reverse charge (Box 9)"))),"VAT claimed on non-taxable category; ",""))</f>
        <v/>
      </c>
    </row>
    <row r="4192">
      <c r="A4192" s="17" t="n"/>
      <c r="B4192" s="14" t="n"/>
      <c r="C4192" s="14" t="n"/>
      <c r="D4192" s="16" t="n"/>
      <c r="E4192" s="14" t="n"/>
      <c r="F4192" s="14" t="n"/>
      <c r="G4192" s="14" t="n"/>
      <c r="H4192" s="19" t="n"/>
      <c r="I4192" s="19" t="n"/>
      <c r="J4192" s="34">
        <f>IF(A4192="","",H4192+I4192)</f>
        <v/>
      </c>
      <c r="K4192" s="14" t="n"/>
      <c r="L4192" s="14" t="n"/>
      <c r="M4192" s="14" t="n"/>
      <c r="N4192" s="14" t="n"/>
      <c r="O4192" s="20">
        <f>IF(A4192="","",SUMPRODUCT((A4192&gt;=Setup!$C$19:$C$30)*(A4192&lt;=Setup!$D$19:$D$30)*Setup!$A$19:$A$30))</f>
        <v/>
      </c>
      <c r="P4192" s="34">
        <f>IF(A4192="","",IF(OR(F4192="Standard domestic 15% (Box 7)",F4192="Import - VAT paid at customs (Box 8)",F4192="Import - Reverse charge (Box 9)"),ROUND(H4192*Setup!$B$9,2),0))</f>
        <v/>
      </c>
      <c r="Q4192" s="34">
        <f>IF(A4192="","",I4192-P4192)</f>
        <v/>
      </c>
      <c r="R4192" s="34">
        <f>IF(A4192="","",IF(L4192="Yes",I4192,0))</f>
        <v/>
      </c>
      <c r="S4192" s="34">
        <f>IF(A4192="","",IF(AND(L4192="Yes",K4192="Yes",NOT(ISNUMBER(SEARCH("blocked",G4192))),OR(F4192="Standard domestic 15% (Box 7)",F4192="Import - VAT paid at customs (Box 8)",F4192="Import - Reverse charge (Box 9)"),OR(F4192&lt;&gt;"Standard domestic 15% (Box 7)",AND(LEN(D4192)=15,LEFT(D4192,1)="3",RIGHT(D4192,1)="3",ISNUMBER(--D4192)))),I4192,0))</f>
        <v/>
      </c>
      <c r="T4192" s="34">
        <f>IF(A4192="","",R4192-S4192)</f>
        <v/>
      </c>
      <c r="U4192" s="23">
        <f>IF(A4192="","",IF(O4192=0,"Outside audit periods; ","")&amp;IF(F4192="","No VAT category; ","")&amp;IF(ABS(Q4192)&gt;Setup!$B$10,"VAT ≠ 15% × net; ","")&amp;IF(AND(F4192="Standard domestic 15% (Box 7)",NOT(AND(LEN(D4192)=15,LEFT(D4192,1)="3",RIGHT(D4192,1)="3",ISNUMBER(--D4192)))),"Invalid/missing supplier VAT no; ","")&amp;IF(AND(L4192="Yes",K4192&lt;&gt;"Yes"),"VAT claimed without valid tax invoice; ","")&amp;IF(AND(L4192="Yes",ISNUMBER(SEARCH("blocked",G4192))),"Blocked input VAT claimed; ","")&amp;IF(AND(F4192="Import - VAT paid at customs (Box 8)",M4192=""),"Customs declaration no missing; ","")&amp;IF(AND(F4192="Import - Reverse charge (Box 9)",E4192="Saudi Arabia"),"RCM used for a local supplier; ","")&amp;IF(AND(L4192="Yes",NOT(OR(F4192="Standard domestic 15% (Box 7)",F4192="Import - VAT paid at customs (Box 8)",F4192="Import - Reverse charge (Box 9)"))),"VAT claimed on non-taxable category; ",""))</f>
        <v/>
      </c>
    </row>
    <row r="4193">
      <c r="A4193" s="17" t="n"/>
      <c r="B4193" s="14" t="n"/>
      <c r="C4193" s="14" t="n"/>
      <c r="D4193" s="16" t="n"/>
      <c r="E4193" s="14" t="n"/>
      <c r="F4193" s="14" t="n"/>
      <c r="G4193" s="14" t="n"/>
      <c r="H4193" s="19" t="n"/>
      <c r="I4193" s="19" t="n"/>
      <c r="J4193" s="34">
        <f>IF(A4193="","",H4193+I4193)</f>
        <v/>
      </c>
      <c r="K4193" s="14" t="n"/>
      <c r="L4193" s="14" t="n"/>
      <c r="M4193" s="14" t="n"/>
      <c r="N4193" s="14" t="n"/>
      <c r="O4193" s="20">
        <f>IF(A4193="","",SUMPRODUCT((A4193&gt;=Setup!$C$19:$C$30)*(A4193&lt;=Setup!$D$19:$D$30)*Setup!$A$19:$A$30))</f>
        <v/>
      </c>
      <c r="P4193" s="34">
        <f>IF(A4193="","",IF(OR(F4193="Standard domestic 15% (Box 7)",F4193="Import - VAT paid at customs (Box 8)",F4193="Import - Reverse charge (Box 9)"),ROUND(H4193*Setup!$B$9,2),0))</f>
        <v/>
      </c>
      <c r="Q4193" s="34">
        <f>IF(A4193="","",I4193-P4193)</f>
        <v/>
      </c>
      <c r="R4193" s="34">
        <f>IF(A4193="","",IF(L4193="Yes",I4193,0))</f>
        <v/>
      </c>
      <c r="S4193" s="34">
        <f>IF(A4193="","",IF(AND(L4193="Yes",K4193="Yes",NOT(ISNUMBER(SEARCH("blocked",G4193))),OR(F4193="Standard domestic 15% (Box 7)",F4193="Import - VAT paid at customs (Box 8)",F4193="Import - Reverse charge (Box 9)"),OR(F4193&lt;&gt;"Standard domestic 15% (Box 7)",AND(LEN(D4193)=15,LEFT(D4193,1)="3",RIGHT(D4193,1)="3",ISNUMBER(--D4193)))),I4193,0))</f>
        <v/>
      </c>
      <c r="T4193" s="34">
        <f>IF(A4193="","",R4193-S4193)</f>
        <v/>
      </c>
      <c r="U4193" s="23">
        <f>IF(A4193="","",IF(O4193=0,"Outside audit periods; ","")&amp;IF(F4193="","No VAT category; ","")&amp;IF(ABS(Q4193)&gt;Setup!$B$10,"VAT ≠ 15% × net; ","")&amp;IF(AND(F4193="Standard domestic 15% (Box 7)",NOT(AND(LEN(D4193)=15,LEFT(D4193,1)="3",RIGHT(D4193,1)="3",ISNUMBER(--D4193)))),"Invalid/missing supplier VAT no; ","")&amp;IF(AND(L4193="Yes",K4193&lt;&gt;"Yes"),"VAT claimed without valid tax invoice; ","")&amp;IF(AND(L4193="Yes",ISNUMBER(SEARCH("blocked",G4193))),"Blocked input VAT claimed; ","")&amp;IF(AND(F4193="Import - VAT paid at customs (Box 8)",M4193=""),"Customs declaration no missing; ","")&amp;IF(AND(F4193="Import - Reverse charge (Box 9)",E4193="Saudi Arabia"),"RCM used for a local supplier; ","")&amp;IF(AND(L4193="Yes",NOT(OR(F4193="Standard domestic 15% (Box 7)",F4193="Import - VAT paid at customs (Box 8)",F4193="Import - Reverse charge (Box 9)"))),"VAT claimed on non-taxable category; ",""))</f>
        <v/>
      </c>
    </row>
    <row r="4194">
      <c r="A4194" s="17" t="n"/>
      <c r="B4194" s="14" t="n"/>
      <c r="C4194" s="14" t="n"/>
      <c r="D4194" s="16" t="n"/>
      <c r="E4194" s="14" t="n"/>
      <c r="F4194" s="14" t="n"/>
      <c r="G4194" s="14" t="n"/>
      <c r="H4194" s="19" t="n"/>
      <c r="I4194" s="19" t="n"/>
      <c r="J4194" s="34">
        <f>IF(A4194="","",H4194+I4194)</f>
        <v/>
      </c>
      <c r="K4194" s="14" t="n"/>
      <c r="L4194" s="14" t="n"/>
      <c r="M4194" s="14" t="n"/>
      <c r="N4194" s="14" t="n"/>
      <c r="O4194" s="20">
        <f>IF(A4194="","",SUMPRODUCT((A4194&gt;=Setup!$C$19:$C$30)*(A4194&lt;=Setup!$D$19:$D$30)*Setup!$A$19:$A$30))</f>
        <v/>
      </c>
      <c r="P4194" s="34">
        <f>IF(A4194="","",IF(OR(F4194="Standard domestic 15% (Box 7)",F4194="Import - VAT paid at customs (Box 8)",F4194="Import - Reverse charge (Box 9)"),ROUND(H4194*Setup!$B$9,2),0))</f>
        <v/>
      </c>
      <c r="Q4194" s="34">
        <f>IF(A4194="","",I4194-P4194)</f>
        <v/>
      </c>
      <c r="R4194" s="34">
        <f>IF(A4194="","",IF(L4194="Yes",I4194,0))</f>
        <v/>
      </c>
      <c r="S4194" s="34">
        <f>IF(A4194="","",IF(AND(L4194="Yes",K4194="Yes",NOT(ISNUMBER(SEARCH("blocked",G4194))),OR(F4194="Standard domestic 15% (Box 7)",F4194="Import - VAT paid at customs (Box 8)",F4194="Import - Reverse charge (Box 9)"),OR(F4194&lt;&gt;"Standard domestic 15% (Box 7)",AND(LEN(D4194)=15,LEFT(D4194,1)="3",RIGHT(D4194,1)="3",ISNUMBER(--D4194)))),I4194,0))</f>
        <v/>
      </c>
      <c r="T4194" s="34">
        <f>IF(A4194="","",R4194-S4194)</f>
        <v/>
      </c>
      <c r="U4194" s="23">
        <f>IF(A4194="","",IF(O4194=0,"Outside audit periods; ","")&amp;IF(F4194="","No VAT category; ","")&amp;IF(ABS(Q4194)&gt;Setup!$B$10,"VAT ≠ 15% × net; ","")&amp;IF(AND(F4194="Standard domestic 15% (Box 7)",NOT(AND(LEN(D4194)=15,LEFT(D4194,1)="3",RIGHT(D4194,1)="3",ISNUMBER(--D4194)))),"Invalid/missing supplier VAT no; ","")&amp;IF(AND(L4194="Yes",K4194&lt;&gt;"Yes"),"VAT claimed without valid tax invoice; ","")&amp;IF(AND(L4194="Yes",ISNUMBER(SEARCH("blocked",G4194))),"Blocked input VAT claimed; ","")&amp;IF(AND(F4194="Import - VAT paid at customs (Box 8)",M4194=""),"Customs declaration no missing; ","")&amp;IF(AND(F4194="Import - Reverse charge (Box 9)",E4194="Saudi Arabia"),"RCM used for a local supplier; ","")&amp;IF(AND(L4194="Yes",NOT(OR(F4194="Standard domestic 15% (Box 7)",F4194="Import - VAT paid at customs (Box 8)",F4194="Import - Reverse charge (Box 9)"))),"VAT claimed on non-taxable category; ",""))</f>
        <v/>
      </c>
    </row>
    <row r="4195">
      <c r="A4195" s="17" t="n"/>
      <c r="B4195" s="14" t="n"/>
      <c r="C4195" s="14" t="n"/>
      <c r="D4195" s="16" t="n"/>
      <c r="E4195" s="14" t="n"/>
      <c r="F4195" s="14" t="n"/>
      <c r="G4195" s="14" t="n"/>
      <c r="H4195" s="19" t="n"/>
      <c r="I4195" s="19" t="n"/>
      <c r="J4195" s="34">
        <f>IF(A4195="","",H4195+I4195)</f>
        <v/>
      </c>
      <c r="K4195" s="14" t="n"/>
      <c r="L4195" s="14" t="n"/>
      <c r="M4195" s="14" t="n"/>
      <c r="N4195" s="14" t="n"/>
      <c r="O4195" s="20">
        <f>IF(A4195="","",SUMPRODUCT((A4195&gt;=Setup!$C$19:$C$30)*(A4195&lt;=Setup!$D$19:$D$30)*Setup!$A$19:$A$30))</f>
        <v/>
      </c>
      <c r="P4195" s="34">
        <f>IF(A4195="","",IF(OR(F4195="Standard domestic 15% (Box 7)",F4195="Import - VAT paid at customs (Box 8)",F4195="Import - Reverse charge (Box 9)"),ROUND(H4195*Setup!$B$9,2),0))</f>
        <v/>
      </c>
      <c r="Q4195" s="34">
        <f>IF(A4195="","",I4195-P4195)</f>
        <v/>
      </c>
      <c r="R4195" s="34">
        <f>IF(A4195="","",IF(L4195="Yes",I4195,0))</f>
        <v/>
      </c>
      <c r="S4195" s="34">
        <f>IF(A4195="","",IF(AND(L4195="Yes",K4195="Yes",NOT(ISNUMBER(SEARCH("blocked",G4195))),OR(F4195="Standard domestic 15% (Box 7)",F4195="Import - VAT paid at customs (Box 8)",F4195="Import - Reverse charge (Box 9)"),OR(F4195&lt;&gt;"Standard domestic 15% (Box 7)",AND(LEN(D4195)=15,LEFT(D4195,1)="3",RIGHT(D4195,1)="3",ISNUMBER(--D4195)))),I4195,0))</f>
        <v/>
      </c>
      <c r="T4195" s="34">
        <f>IF(A4195="","",R4195-S4195)</f>
        <v/>
      </c>
      <c r="U4195" s="23">
        <f>IF(A4195="","",IF(O4195=0,"Outside audit periods; ","")&amp;IF(F4195="","No VAT category; ","")&amp;IF(ABS(Q4195)&gt;Setup!$B$10,"VAT ≠ 15% × net; ","")&amp;IF(AND(F4195="Standard domestic 15% (Box 7)",NOT(AND(LEN(D4195)=15,LEFT(D4195,1)="3",RIGHT(D4195,1)="3",ISNUMBER(--D4195)))),"Invalid/missing supplier VAT no; ","")&amp;IF(AND(L4195="Yes",K4195&lt;&gt;"Yes"),"VAT claimed without valid tax invoice; ","")&amp;IF(AND(L4195="Yes",ISNUMBER(SEARCH("blocked",G4195))),"Blocked input VAT claimed; ","")&amp;IF(AND(F4195="Import - VAT paid at customs (Box 8)",M4195=""),"Customs declaration no missing; ","")&amp;IF(AND(F4195="Import - Reverse charge (Box 9)",E4195="Saudi Arabia"),"RCM used for a local supplier; ","")&amp;IF(AND(L4195="Yes",NOT(OR(F4195="Standard domestic 15% (Box 7)",F4195="Import - VAT paid at customs (Box 8)",F4195="Import - Reverse charge (Box 9)"))),"VAT claimed on non-taxable category; ",""))</f>
        <v/>
      </c>
    </row>
    <row r="4196">
      <c r="A4196" s="17" t="n"/>
      <c r="B4196" s="14" t="n"/>
      <c r="C4196" s="14" t="n"/>
      <c r="D4196" s="16" t="n"/>
      <c r="E4196" s="14" t="n"/>
      <c r="F4196" s="14" t="n"/>
      <c r="G4196" s="14" t="n"/>
      <c r="H4196" s="19" t="n"/>
      <c r="I4196" s="19" t="n"/>
      <c r="J4196" s="34">
        <f>IF(A4196="","",H4196+I4196)</f>
        <v/>
      </c>
      <c r="K4196" s="14" t="n"/>
      <c r="L4196" s="14" t="n"/>
      <c r="M4196" s="14" t="n"/>
      <c r="N4196" s="14" t="n"/>
      <c r="O4196" s="20">
        <f>IF(A4196="","",SUMPRODUCT((A4196&gt;=Setup!$C$19:$C$30)*(A4196&lt;=Setup!$D$19:$D$30)*Setup!$A$19:$A$30))</f>
        <v/>
      </c>
      <c r="P4196" s="34">
        <f>IF(A4196="","",IF(OR(F4196="Standard domestic 15% (Box 7)",F4196="Import - VAT paid at customs (Box 8)",F4196="Import - Reverse charge (Box 9)"),ROUND(H4196*Setup!$B$9,2),0))</f>
        <v/>
      </c>
      <c r="Q4196" s="34">
        <f>IF(A4196="","",I4196-P4196)</f>
        <v/>
      </c>
      <c r="R4196" s="34">
        <f>IF(A4196="","",IF(L4196="Yes",I4196,0))</f>
        <v/>
      </c>
      <c r="S4196" s="34">
        <f>IF(A4196="","",IF(AND(L4196="Yes",K4196="Yes",NOT(ISNUMBER(SEARCH("blocked",G4196))),OR(F4196="Standard domestic 15% (Box 7)",F4196="Import - VAT paid at customs (Box 8)",F4196="Import - Reverse charge (Box 9)"),OR(F4196&lt;&gt;"Standard domestic 15% (Box 7)",AND(LEN(D4196)=15,LEFT(D4196,1)="3",RIGHT(D4196,1)="3",ISNUMBER(--D4196)))),I4196,0))</f>
        <v/>
      </c>
      <c r="T4196" s="34">
        <f>IF(A4196="","",R4196-S4196)</f>
        <v/>
      </c>
      <c r="U4196" s="23">
        <f>IF(A4196="","",IF(O4196=0,"Outside audit periods; ","")&amp;IF(F4196="","No VAT category; ","")&amp;IF(ABS(Q4196)&gt;Setup!$B$10,"VAT ≠ 15% × net; ","")&amp;IF(AND(F4196="Standard domestic 15% (Box 7)",NOT(AND(LEN(D4196)=15,LEFT(D4196,1)="3",RIGHT(D4196,1)="3",ISNUMBER(--D4196)))),"Invalid/missing supplier VAT no; ","")&amp;IF(AND(L4196="Yes",K4196&lt;&gt;"Yes"),"VAT claimed without valid tax invoice; ","")&amp;IF(AND(L4196="Yes",ISNUMBER(SEARCH("blocked",G4196))),"Blocked input VAT claimed; ","")&amp;IF(AND(F4196="Import - VAT paid at customs (Box 8)",M4196=""),"Customs declaration no missing; ","")&amp;IF(AND(F4196="Import - Reverse charge (Box 9)",E4196="Saudi Arabia"),"RCM used for a local supplier; ","")&amp;IF(AND(L4196="Yes",NOT(OR(F4196="Standard domestic 15% (Box 7)",F4196="Import - VAT paid at customs (Box 8)",F4196="Import - Reverse charge (Box 9)"))),"VAT claimed on non-taxable category; ",""))</f>
        <v/>
      </c>
    </row>
    <row r="4197">
      <c r="A4197" s="17" t="n"/>
      <c r="B4197" s="14" t="n"/>
      <c r="C4197" s="14" t="n"/>
      <c r="D4197" s="16" t="n"/>
      <c r="E4197" s="14" t="n"/>
      <c r="F4197" s="14" t="n"/>
      <c r="G4197" s="14" t="n"/>
      <c r="H4197" s="19" t="n"/>
      <c r="I4197" s="19" t="n"/>
      <c r="J4197" s="34">
        <f>IF(A4197="","",H4197+I4197)</f>
        <v/>
      </c>
      <c r="K4197" s="14" t="n"/>
      <c r="L4197" s="14" t="n"/>
      <c r="M4197" s="14" t="n"/>
      <c r="N4197" s="14" t="n"/>
      <c r="O4197" s="20">
        <f>IF(A4197="","",SUMPRODUCT((A4197&gt;=Setup!$C$19:$C$30)*(A4197&lt;=Setup!$D$19:$D$30)*Setup!$A$19:$A$30))</f>
        <v/>
      </c>
      <c r="P4197" s="34">
        <f>IF(A4197="","",IF(OR(F4197="Standard domestic 15% (Box 7)",F4197="Import - VAT paid at customs (Box 8)",F4197="Import - Reverse charge (Box 9)"),ROUND(H4197*Setup!$B$9,2),0))</f>
        <v/>
      </c>
      <c r="Q4197" s="34">
        <f>IF(A4197="","",I4197-P4197)</f>
        <v/>
      </c>
      <c r="R4197" s="34">
        <f>IF(A4197="","",IF(L4197="Yes",I4197,0))</f>
        <v/>
      </c>
      <c r="S4197" s="34">
        <f>IF(A4197="","",IF(AND(L4197="Yes",K4197="Yes",NOT(ISNUMBER(SEARCH("blocked",G4197))),OR(F4197="Standard domestic 15% (Box 7)",F4197="Import - VAT paid at customs (Box 8)",F4197="Import - Reverse charge (Box 9)"),OR(F4197&lt;&gt;"Standard domestic 15% (Box 7)",AND(LEN(D4197)=15,LEFT(D4197,1)="3",RIGHT(D4197,1)="3",ISNUMBER(--D4197)))),I4197,0))</f>
        <v/>
      </c>
      <c r="T4197" s="34">
        <f>IF(A4197="","",R4197-S4197)</f>
        <v/>
      </c>
      <c r="U4197" s="23">
        <f>IF(A4197="","",IF(O4197=0,"Outside audit periods; ","")&amp;IF(F4197="","No VAT category; ","")&amp;IF(ABS(Q4197)&gt;Setup!$B$10,"VAT ≠ 15% × net; ","")&amp;IF(AND(F4197="Standard domestic 15% (Box 7)",NOT(AND(LEN(D4197)=15,LEFT(D4197,1)="3",RIGHT(D4197,1)="3",ISNUMBER(--D4197)))),"Invalid/missing supplier VAT no; ","")&amp;IF(AND(L4197="Yes",K4197&lt;&gt;"Yes"),"VAT claimed without valid tax invoice; ","")&amp;IF(AND(L4197="Yes",ISNUMBER(SEARCH("blocked",G4197))),"Blocked input VAT claimed; ","")&amp;IF(AND(F4197="Import - VAT paid at customs (Box 8)",M4197=""),"Customs declaration no missing; ","")&amp;IF(AND(F4197="Import - Reverse charge (Box 9)",E4197="Saudi Arabia"),"RCM used for a local supplier; ","")&amp;IF(AND(L4197="Yes",NOT(OR(F4197="Standard domestic 15% (Box 7)",F4197="Import - VAT paid at customs (Box 8)",F4197="Import - Reverse charge (Box 9)"))),"VAT claimed on non-taxable category; ",""))</f>
        <v/>
      </c>
    </row>
    <row r="4198">
      <c r="A4198" s="17" t="n"/>
      <c r="B4198" s="14" t="n"/>
      <c r="C4198" s="14" t="n"/>
      <c r="D4198" s="16" t="n"/>
      <c r="E4198" s="14" t="n"/>
      <c r="F4198" s="14" t="n"/>
      <c r="G4198" s="14" t="n"/>
      <c r="H4198" s="19" t="n"/>
      <c r="I4198" s="19" t="n"/>
      <c r="J4198" s="34">
        <f>IF(A4198="","",H4198+I4198)</f>
        <v/>
      </c>
      <c r="K4198" s="14" t="n"/>
      <c r="L4198" s="14" t="n"/>
      <c r="M4198" s="14" t="n"/>
      <c r="N4198" s="14" t="n"/>
      <c r="O4198" s="20">
        <f>IF(A4198="","",SUMPRODUCT((A4198&gt;=Setup!$C$19:$C$30)*(A4198&lt;=Setup!$D$19:$D$30)*Setup!$A$19:$A$30))</f>
        <v/>
      </c>
      <c r="P4198" s="34">
        <f>IF(A4198="","",IF(OR(F4198="Standard domestic 15% (Box 7)",F4198="Import - VAT paid at customs (Box 8)",F4198="Import - Reverse charge (Box 9)"),ROUND(H4198*Setup!$B$9,2),0))</f>
        <v/>
      </c>
      <c r="Q4198" s="34">
        <f>IF(A4198="","",I4198-P4198)</f>
        <v/>
      </c>
      <c r="R4198" s="34">
        <f>IF(A4198="","",IF(L4198="Yes",I4198,0))</f>
        <v/>
      </c>
      <c r="S4198" s="34">
        <f>IF(A4198="","",IF(AND(L4198="Yes",K4198="Yes",NOT(ISNUMBER(SEARCH("blocked",G4198))),OR(F4198="Standard domestic 15% (Box 7)",F4198="Import - VAT paid at customs (Box 8)",F4198="Import - Reverse charge (Box 9)"),OR(F4198&lt;&gt;"Standard domestic 15% (Box 7)",AND(LEN(D4198)=15,LEFT(D4198,1)="3",RIGHT(D4198,1)="3",ISNUMBER(--D4198)))),I4198,0))</f>
        <v/>
      </c>
      <c r="T4198" s="34">
        <f>IF(A4198="","",R4198-S4198)</f>
        <v/>
      </c>
      <c r="U4198" s="23">
        <f>IF(A4198="","",IF(O4198=0,"Outside audit periods; ","")&amp;IF(F4198="","No VAT category; ","")&amp;IF(ABS(Q4198)&gt;Setup!$B$10,"VAT ≠ 15% × net; ","")&amp;IF(AND(F4198="Standard domestic 15% (Box 7)",NOT(AND(LEN(D4198)=15,LEFT(D4198,1)="3",RIGHT(D4198,1)="3",ISNUMBER(--D4198)))),"Invalid/missing supplier VAT no; ","")&amp;IF(AND(L4198="Yes",K4198&lt;&gt;"Yes"),"VAT claimed without valid tax invoice; ","")&amp;IF(AND(L4198="Yes",ISNUMBER(SEARCH("blocked",G4198))),"Blocked input VAT claimed; ","")&amp;IF(AND(F4198="Import - VAT paid at customs (Box 8)",M4198=""),"Customs declaration no missing; ","")&amp;IF(AND(F4198="Import - Reverse charge (Box 9)",E4198="Saudi Arabia"),"RCM used for a local supplier; ","")&amp;IF(AND(L4198="Yes",NOT(OR(F4198="Standard domestic 15% (Box 7)",F4198="Import - VAT paid at customs (Box 8)",F4198="Import - Reverse charge (Box 9)"))),"VAT claimed on non-taxable category; ",""))</f>
        <v/>
      </c>
    </row>
    <row r="4199">
      <c r="A4199" s="17" t="n"/>
      <c r="B4199" s="14" t="n"/>
      <c r="C4199" s="14" t="n"/>
      <c r="D4199" s="16" t="n"/>
      <c r="E4199" s="14" t="n"/>
      <c r="F4199" s="14" t="n"/>
      <c r="G4199" s="14" t="n"/>
      <c r="H4199" s="19" t="n"/>
      <c r="I4199" s="19" t="n"/>
      <c r="J4199" s="34">
        <f>IF(A4199="","",H4199+I4199)</f>
        <v/>
      </c>
      <c r="K4199" s="14" t="n"/>
      <c r="L4199" s="14" t="n"/>
      <c r="M4199" s="14" t="n"/>
      <c r="N4199" s="14" t="n"/>
      <c r="O4199" s="20">
        <f>IF(A4199="","",SUMPRODUCT((A4199&gt;=Setup!$C$19:$C$30)*(A4199&lt;=Setup!$D$19:$D$30)*Setup!$A$19:$A$30))</f>
        <v/>
      </c>
      <c r="P4199" s="34">
        <f>IF(A4199="","",IF(OR(F4199="Standard domestic 15% (Box 7)",F4199="Import - VAT paid at customs (Box 8)",F4199="Import - Reverse charge (Box 9)"),ROUND(H4199*Setup!$B$9,2),0))</f>
        <v/>
      </c>
      <c r="Q4199" s="34">
        <f>IF(A4199="","",I4199-P4199)</f>
        <v/>
      </c>
      <c r="R4199" s="34">
        <f>IF(A4199="","",IF(L4199="Yes",I4199,0))</f>
        <v/>
      </c>
      <c r="S4199" s="34">
        <f>IF(A4199="","",IF(AND(L4199="Yes",K4199="Yes",NOT(ISNUMBER(SEARCH("blocked",G4199))),OR(F4199="Standard domestic 15% (Box 7)",F4199="Import - VAT paid at customs (Box 8)",F4199="Import - Reverse charge (Box 9)"),OR(F4199&lt;&gt;"Standard domestic 15% (Box 7)",AND(LEN(D4199)=15,LEFT(D4199,1)="3",RIGHT(D4199,1)="3",ISNUMBER(--D4199)))),I4199,0))</f>
        <v/>
      </c>
      <c r="T4199" s="34">
        <f>IF(A4199="","",R4199-S4199)</f>
        <v/>
      </c>
      <c r="U4199" s="23">
        <f>IF(A4199="","",IF(O4199=0,"Outside audit periods; ","")&amp;IF(F4199="","No VAT category; ","")&amp;IF(ABS(Q4199)&gt;Setup!$B$10,"VAT ≠ 15% × net; ","")&amp;IF(AND(F4199="Standard domestic 15% (Box 7)",NOT(AND(LEN(D4199)=15,LEFT(D4199,1)="3",RIGHT(D4199,1)="3",ISNUMBER(--D4199)))),"Invalid/missing supplier VAT no; ","")&amp;IF(AND(L4199="Yes",K4199&lt;&gt;"Yes"),"VAT claimed without valid tax invoice; ","")&amp;IF(AND(L4199="Yes",ISNUMBER(SEARCH("blocked",G4199))),"Blocked input VAT claimed; ","")&amp;IF(AND(F4199="Import - VAT paid at customs (Box 8)",M4199=""),"Customs declaration no missing; ","")&amp;IF(AND(F4199="Import - Reverse charge (Box 9)",E4199="Saudi Arabia"),"RCM used for a local supplier; ","")&amp;IF(AND(L4199="Yes",NOT(OR(F4199="Standard domestic 15% (Box 7)",F4199="Import - VAT paid at customs (Box 8)",F4199="Import - Reverse charge (Box 9)"))),"VAT claimed on non-taxable category; ",""))</f>
        <v/>
      </c>
    </row>
    <row r="4200">
      <c r="A4200" s="17" t="n"/>
      <c r="B4200" s="14" t="n"/>
      <c r="C4200" s="14" t="n"/>
      <c r="D4200" s="16" t="n"/>
      <c r="E4200" s="14" t="n"/>
      <c r="F4200" s="14" t="n"/>
      <c r="G4200" s="14" t="n"/>
      <c r="H4200" s="19" t="n"/>
      <c r="I4200" s="19" t="n"/>
      <c r="J4200" s="34">
        <f>IF(A4200="","",H4200+I4200)</f>
        <v/>
      </c>
      <c r="K4200" s="14" t="n"/>
      <c r="L4200" s="14" t="n"/>
      <c r="M4200" s="14" t="n"/>
      <c r="N4200" s="14" t="n"/>
      <c r="O4200" s="20">
        <f>IF(A4200="","",SUMPRODUCT((A4200&gt;=Setup!$C$19:$C$30)*(A4200&lt;=Setup!$D$19:$D$30)*Setup!$A$19:$A$30))</f>
        <v/>
      </c>
      <c r="P4200" s="34">
        <f>IF(A4200="","",IF(OR(F4200="Standard domestic 15% (Box 7)",F4200="Import - VAT paid at customs (Box 8)",F4200="Import - Reverse charge (Box 9)"),ROUND(H4200*Setup!$B$9,2),0))</f>
        <v/>
      </c>
      <c r="Q4200" s="34">
        <f>IF(A4200="","",I4200-P4200)</f>
        <v/>
      </c>
      <c r="R4200" s="34">
        <f>IF(A4200="","",IF(L4200="Yes",I4200,0))</f>
        <v/>
      </c>
      <c r="S4200" s="34">
        <f>IF(A4200="","",IF(AND(L4200="Yes",K4200="Yes",NOT(ISNUMBER(SEARCH("blocked",G4200))),OR(F4200="Standard domestic 15% (Box 7)",F4200="Import - VAT paid at customs (Box 8)",F4200="Import - Reverse charge (Box 9)"),OR(F4200&lt;&gt;"Standard domestic 15% (Box 7)",AND(LEN(D4200)=15,LEFT(D4200,1)="3",RIGHT(D4200,1)="3",ISNUMBER(--D4200)))),I4200,0))</f>
        <v/>
      </c>
      <c r="T4200" s="34">
        <f>IF(A4200="","",R4200-S4200)</f>
        <v/>
      </c>
      <c r="U4200" s="23">
        <f>IF(A4200="","",IF(O4200=0,"Outside audit periods; ","")&amp;IF(F4200="","No VAT category; ","")&amp;IF(ABS(Q4200)&gt;Setup!$B$10,"VAT ≠ 15% × net; ","")&amp;IF(AND(F4200="Standard domestic 15% (Box 7)",NOT(AND(LEN(D4200)=15,LEFT(D4200,1)="3",RIGHT(D4200,1)="3",ISNUMBER(--D4200)))),"Invalid/missing supplier VAT no; ","")&amp;IF(AND(L4200="Yes",K4200&lt;&gt;"Yes"),"VAT claimed without valid tax invoice; ","")&amp;IF(AND(L4200="Yes",ISNUMBER(SEARCH("blocked",G4200))),"Blocked input VAT claimed; ","")&amp;IF(AND(F4200="Import - VAT paid at customs (Box 8)",M4200=""),"Customs declaration no missing; ","")&amp;IF(AND(F4200="Import - Reverse charge (Box 9)",E4200="Saudi Arabia"),"RCM used for a local supplier; ","")&amp;IF(AND(L4200="Yes",NOT(OR(F4200="Standard domestic 15% (Box 7)",F4200="Import - VAT paid at customs (Box 8)",F4200="Import - Reverse charge (Box 9)"))),"VAT claimed on non-taxable category; ",""))</f>
        <v/>
      </c>
    </row>
    <row r="4201">
      <c r="A4201" s="17" t="n"/>
      <c r="B4201" s="14" t="n"/>
      <c r="C4201" s="14" t="n"/>
      <c r="D4201" s="16" t="n"/>
      <c r="E4201" s="14" t="n"/>
      <c r="F4201" s="14" t="n"/>
      <c r="G4201" s="14" t="n"/>
      <c r="H4201" s="19" t="n"/>
      <c r="I4201" s="19" t="n"/>
      <c r="J4201" s="34">
        <f>IF(A4201="","",H4201+I4201)</f>
        <v/>
      </c>
      <c r="K4201" s="14" t="n"/>
      <c r="L4201" s="14" t="n"/>
      <c r="M4201" s="14" t="n"/>
      <c r="N4201" s="14" t="n"/>
      <c r="O4201" s="20">
        <f>IF(A4201="","",SUMPRODUCT((A4201&gt;=Setup!$C$19:$C$30)*(A4201&lt;=Setup!$D$19:$D$30)*Setup!$A$19:$A$30))</f>
        <v/>
      </c>
      <c r="P4201" s="34">
        <f>IF(A4201="","",IF(OR(F4201="Standard domestic 15% (Box 7)",F4201="Import - VAT paid at customs (Box 8)",F4201="Import - Reverse charge (Box 9)"),ROUND(H4201*Setup!$B$9,2),0))</f>
        <v/>
      </c>
      <c r="Q4201" s="34">
        <f>IF(A4201="","",I4201-P4201)</f>
        <v/>
      </c>
      <c r="R4201" s="34">
        <f>IF(A4201="","",IF(L4201="Yes",I4201,0))</f>
        <v/>
      </c>
      <c r="S4201" s="34">
        <f>IF(A4201="","",IF(AND(L4201="Yes",K4201="Yes",NOT(ISNUMBER(SEARCH("blocked",G4201))),OR(F4201="Standard domestic 15% (Box 7)",F4201="Import - VAT paid at customs (Box 8)",F4201="Import - Reverse charge (Box 9)"),OR(F4201&lt;&gt;"Standard domestic 15% (Box 7)",AND(LEN(D4201)=15,LEFT(D4201,1)="3",RIGHT(D4201,1)="3",ISNUMBER(--D4201)))),I4201,0))</f>
        <v/>
      </c>
      <c r="T4201" s="34">
        <f>IF(A4201="","",R4201-S4201)</f>
        <v/>
      </c>
      <c r="U4201" s="23">
        <f>IF(A4201="","",IF(O4201=0,"Outside audit periods; ","")&amp;IF(F4201="","No VAT category; ","")&amp;IF(ABS(Q4201)&gt;Setup!$B$10,"VAT ≠ 15% × net; ","")&amp;IF(AND(F4201="Standard domestic 15% (Box 7)",NOT(AND(LEN(D4201)=15,LEFT(D4201,1)="3",RIGHT(D4201,1)="3",ISNUMBER(--D4201)))),"Invalid/missing supplier VAT no; ","")&amp;IF(AND(L4201="Yes",K4201&lt;&gt;"Yes"),"VAT claimed without valid tax invoice; ","")&amp;IF(AND(L4201="Yes",ISNUMBER(SEARCH("blocked",G4201))),"Blocked input VAT claimed; ","")&amp;IF(AND(F4201="Import - VAT paid at customs (Box 8)",M4201=""),"Customs declaration no missing; ","")&amp;IF(AND(F4201="Import - Reverse charge (Box 9)",E4201="Saudi Arabia"),"RCM used for a local supplier; ","")&amp;IF(AND(L4201="Yes",NOT(OR(F4201="Standard domestic 15% (Box 7)",F4201="Import - VAT paid at customs (Box 8)",F4201="Import - Reverse charge (Box 9)"))),"VAT claimed on non-taxable category; ",""))</f>
        <v/>
      </c>
    </row>
    <row r="4202">
      <c r="A4202" s="17" t="n"/>
      <c r="B4202" s="14" t="n"/>
      <c r="C4202" s="14" t="n"/>
      <c r="D4202" s="16" t="n"/>
      <c r="E4202" s="14" t="n"/>
      <c r="F4202" s="14" t="n"/>
      <c r="G4202" s="14" t="n"/>
      <c r="H4202" s="19" t="n"/>
      <c r="I4202" s="19" t="n"/>
      <c r="J4202" s="34">
        <f>IF(A4202="","",H4202+I4202)</f>
        <v/>
      </c>
      <c r="K4202" s="14" t="n"/>
      <c r="L4202" s="14" t="n"/>
      <c r="M4202" s="14" t="n"/>
      <c r="N4202" s="14" t="n"/>
      <c r="O4202" s="20">
        <f>IF(A4202="","",SUMPRODUCT((A4202&gt;=Setup!$C$19:$C$30)*(A4202&lt;=Setup!$D$19:$D$30)*Setup!$A$19:$A$30))</f>
        <v/>
      </c>
      <c r="P4202" s="34">
        <f>IF(A4202="","",IF(OR(F4202="Standard domestic 15% (Box 7)",F4202="Import - VAT paid at customs (Box 8)",F4202="Import - Reverse charge (Box 9)"),ROUND(H4202*Setup!$B$9,2),0))</f>
        <v/>
      </c>
      <c r="Q4202" s="34">
        <f>IF(A4202="","",I4202-P4202)</f>
        <v/>
      </c>
      <c r="R4202" s="34">
        <f>IF(A4202="","",IF(L4202="Yes",I4202,0))</f>
        <v/>
      </c>
      <c r="S4202" s="34">
        <f>IF(A4202="","",IF(AND(L4202="Yes",K4202="Yes",NOT(ISNUMBER(SEARCH("blocked",G4202))),OR(F4202="Standard domestic 15% (Box 7)",F4202="Import - VAT paid at customs (Box 8)",F4202="Import - Reverse charge (Box 9)"),OR(F4202&lt;&gt;"Standard domestic 15% (Box 7)",AND(LEN(D4202)=15,LEFT(D4202,1)="3",RIGHT(D4202,1)="3",ISNUMBER(--D4202)))),I4202,0))</f>
        <v/>
      </c>
      <c r="T4202" s="34">
        <f>IF(A4202="","",R4202-S4202)</f>
        <v/>
      </c>
      <c r="U4202" s="23">
        <f>IF(A4202="","",IF(O4202=0,"Outside audit periods; ","")&amp;IF(F4202="","No VAT category; ","")&amp;IF(ABS(Q4202)&gt;Setup!$B$10,"VAT ≠ 15% × net; ","")&amp;IF(AND(F4202="Standard domestic 15% (Box 7)",NOT(AND(LEN(D4202)=15,LEFT(D4202,1)="3",RIGHT(D4202,1)="3",ISNUMBER(--D4202)))),"Invalid/missing supplier VAT no; ","")&amp;IF(AND(L4202="Yes",K4202&lt;&gt;"Yes"),"VAT claimed without valid tax invoice; ","")&amp;IF(AND(L4202="Yes",ISNUMBER(SEARCH("blocked",G4202))),"Blocked input VAT claimed; ","")&amp;IF(AND(F4202="Import - VAT paid at customs (Box 8)",M4202=""),"Customs declaration no missing; ","")&amp;IF(AND(F4202="Import - Reverse charge (Box 9)",E4202="Saudi Arabia"),"RCM used for a local supplier; ","")&amp;IF(AND(L4202="Yes",NOT(OR(F4202="Standard domestic 15% (Box 7)",F4202="Import - VAT paid at customs (Box 8)",F4202="Import - Reverse charge (Box 9)"))),"VAT claimed on non-taxable category; ",""))</f>
        <v/>
      </c>
    </row>
    <row r="4203">
      <c r="A4203" s="17" t="n"/>
      <c r="B4203" s="14" t="n"/>
      <c r="C4203" s="14" t="n"/>
      <c r="D4203" s="16" t="n"/>
      <c r="E4203" s="14" t="n"/>
      <c r="F4203" s="14" t="n"/>
      <c r="G4203" s="14" t="n"/>
      <c r="H4203" s="19" t="n"/>
      <c r="I4203" s="19" t="n"/>
      <c r="J4203" s="34">
        <f>IF(A4203="","",H4203+I4203)</f>
        <v/>
      </c>
      <c r="K4203" s="14" t="n"/>
      <c r="L4203" s="14" t="n"/>
      <c r="M4203" s="14" t="n"/>
      <c r="N4203" s="14" t="n"/>
      <c r="O4203" s="20">
        <f>IF(A4203="","",SUMPRODUCT((A4203&gt;=Setup!$C$19:$C$30)*(A4203&lt;=Setup!$D$19:$D$30)*Setup!$A$19:$A$30))</f>
        <v/>
      </c>
      <c r="P4203" s="34">
        <f>IF(A4203="","",IF(OR(F4203="Standard domestic 15% (Box 7)",F4203="Import - VAT paid at customs (Box 8)",F4203="Import - Reverse charge (Box 9)"),ROUND(H4203*Setup!$B$9,2),0))</f>
        <v/>
      </c>
      <c r="Q4203" s="34">
        <f>IF(A4203="","",I4203-P4203)</f>
        <v/>
      </c>
      <c r="R4203" s="34">
        <f>IF(A4203="","",IF(L4203="Yes",I4203,0))</f>
        <v/>
      </c>
      <c r="S4203" s="34">
        <f>IF(A4203="","",IF(AND(L4203="Yes",K4203="Yes",NOT(ISNUMBER(SEARCH("blocked",G4203))),OR(F4203="Standard domestic 15% (Box 7)",F4203="Import - VAT paid at customs (Box 8)",F4203="Import - Reverse charge (Box 9)"),OR(F4203&lt;&gt;"Standard domestic 15% (Box 7)",AND(LEN(D4203)=15,LEFT(D4203,1)="3",RIGHT(D4203,1)="3",ISNUMBER(--D4203)))),I4203,0))</f>
        <v/>
      </c>
      <c r="T4203" s="34">
        <f>IF(A4203="","",R4203-S4203)</f>
        <v/>
      </c>
      <c r="U4203" s="23">
        <f>IF(A4203="","",IF(O4203=0,"Outside audit periods; ","")&amp;IF(F4203="","No VAT category; ","")&amp;IF(ABS(Q4203)&gt;Setup!$B$10,"VAT ≠ 15% × net; ","")&amp;IF(AND(F4203="Standard domestic 15% (Box 7)",NOT(AND(LEN(D4203)=15,LEFT(D4203,1)="3",RIGHT(D4203,1)="3",ISNUMBER(--D4203)))),"Invalid/missing supplier VAT no; ","")&amp;IF(AND(L4203="Yes",K4203&lt;&gt;"Yes"),"VAT claimed without valid tax invoice; ","")&amp;IF(AND(L4203="Yes",ISNUMBER(SEARCH("blocked",G4203))),"Blocked input VAT claimed; ","")&amp;IF(AND(F4203="Import - VAT paid at customs (Box 8)",M4203=""),"Customs declaration no missing; ","")&amp;IF(AND(F4203="Import - Reverse charge (Box 9)",E4203="Saudi Arabia"),"RCM used for a local supplier; ","")&amp;IF(AND(L4203="Yes",NOT(OR(F4203="Standard domestic 15% (Box 7)",F4203="Import - VAT paid at customs (Box 8)",F4203="Import - Reverse charge (Box 9)"))),"VAT claimed on non-taxable category; ",""))</f>
        <v/>
      </c>
    </row>
    <row r="4204">
      <c r="A4204" s="17" t="n"/>
      <c r="B4204" s="14" t="n"/>
      <c r="C4204" s="14" t="n"/>
      <c r="D4204" s="16" t="n"/>
      <c r="E4204" s="14" t="n"/>
      <c r="F4204" s="14" t="n"/>
      <c r="G4204" s="14" t="n"/>
      <c r="H4204" s="19" t="n"/>
      <c r="I4204" s="19" t="n"/>
      <c r="J4204" s="34">
        <f>IF(A4204="","",H4204+I4204)</f>
        <v/>
      </c>
      <c r="K4204" s="14" t="n"/>
      <c r="L4204" s="14" t="n"/>
      <c r="M4204" s="14" t="n"/>
      <c r="N4204" s="14" t="n"/>
      <c r="O4204" s="20">
        <f>IF(A4204="","",SUMPRODUCT((A4204&gt;=Setup!$C$19:$C$30)*(A4204&lt;=Setup!$D$19:$D$30)*Setup!$A$19:$A$30))</f>
        <v/>
      </c>
      <c r="P4204" s="34">
        <f>IF(A4204="","",IF(OR(F4204="Standard domestic 15% (Box 7)",F4204="Import - VAT paid at customs (Box 8)",F4204="Import - Reverse charge (Box 9)"),ROUND(H4204*Setup!$B$9,2),0))</f>
        <v/>
      </c>
      <c r="Q4204" s="34">
        <f>IF(A4204="","",I4204-P4204)</f>
        <v/>
      </c>
      <c r="R4204" s="34">
        <f>IF(A4204="","",IF(L4204="Yes",I4204,0))</f>
        <v/>
      </c>
      <c r="S4204" s="34">
        <f>IF(A4204="","",IF(AND(L4204="Yes",K4204="Yes",NOT(ISNUMBER(SEARCH("blocked",G4204))),OR(F4204="Standard domestic 15% (Box 7)",F4204="Import - VAT paid at customs (Box 8)",F4204="Import - Reverse charge (Box 9)"),OR(F4204&lt;&gt;"Standard domestic 15% (Box 7)",AND(LEN(D4204)=15,LEFT(D4204,1)="3",RIGHT(D4204,1)="3",ISNUMBER(--D4204)))),I4204,0))</f>
        <v/>
      </c>
      <c r="T4204" s="34">
        <f>IF(A4204="","",R4204-S4204)</f>
        <v/>
      </c>
      <c r="U4204" s="23">
        <f>IF(A4204="","",IF(O4204=0,"Outside audit periods; ","")&amp;IF(F4204="","No VAT category; ","")&amp;IF(ABS(Q4204)&gt;Setup!$B$10,"VAT ≠ 15% × net; ","")&amp;IF(AND(F4204="Standard domestic 15% (Box 7)",NOT(AND(LEN(D4204)=15,LEFT(D4204,1)="3",RIGHT(D4204,1)="3",ISNUMBER(--D4204)))),"Invalid/missing supplier VAT no; ","")&amp;IF(AND(L4204="Yes",K4204&lt;&gt;"Yes"),"VAT claimed without valid tax invoice; ","")&amp;IF(AND(L4204="Yes",ISNUMBER(SEARCH("blocked",G4204))),"Blocked input VAT claimed; ","")&amp;IF(AND(F4204="Import - VAT paid at customs (Box 8)",M4204=""),"Customs declaration no missing; ","")&amp;IF(AND(F4204="Import - Reverse charge (Box 9)",E4204="Saudi Arabia"),"RCM used for a local supplier; ","")&amp;IF(AND(L4204="Yes",NOT(OR(F4204="Standard domestic 15% (Box 7)",F4204="Import - VAT paid at customs (Box 8)",F4204="Import - Reverse charge (Box 9)"))),"VAT claimed on non-taxable category; ",""))</f>
        <v/>
      </c>
    </row>
    <row r="4205">
      <c r="A4205" s="17" t="n"/>
      <c r="B4205" s="14" t="n"/>
      <c r="C4205" s="14" t="n"/>
      <c r="D4205" s="16" t="n"/>
      <c r="E4205" s="14" t="n"/>
      <c r="F4205" s="14" t="n"/>
      <c r="G4205" s="14" t="n"/>
      <c r="H4205" s="19" t="n"/>
      <c r="I4205" s="19" t="n"/>
      <c r="J4205" s="34">
        <f>IF(A4205="","",H4205+I4205)</f>
        <v/>
      </c>
      <c r="K4205" s="14" t="n"/>
      <c r="L4205" s="14" t="n"/>
      <c r="M4205" s="14" t="n"/>
      <c r="N4205" s="14" t="n"/>
      <c r="O4205" s="20">
        <f>IF(A4205="","",SUMPRODUCT((A4205&gt;=Setup!$C$19:$C$30)*(A4205&lt;=Setup!$D$19:$D$30)*Setup!$A$19:$A$30))</f>
        <v/>
      </c>
      <c r="P4205" s="34">
        <f>IF(A4205="","",IF(OR(F4205="Standard domestic 15% (Box 7)",F4205="Import - VAT paid at customs (Box 8)",F4205="Import - Reverse charge (Box 9)"),ROUND(H4205*Setup!$B$9,2),0))</f>
        <v/>
      </c>
      <c r="Q4205" s="34">
        <f>IF(A4205="","",I4205-P4205)</f>
        <v/>
      </c>
      <c r="R4205" s="34">
        <f>IF(A4205="","",IF(L4205="Yes",I4205,0))</f>
        <v/>
      </c>
      <c r="S4205" s="34">
        <f>IF(A4205="","",IF(AND(L4205="Yes",K4205="Yes",NOT(ISNUMBER(SEARCH("blocked",G4205))),OR(F4205="Standard domestic 15% (Box 7)",F4205="Import - VAT paid at customs (Box 8)",F4205="Import - Reverse charge (Box 9)"),OR(F4205&lt;&gt;"Standard domestic 15% (Box 7)",AND(LEN(D4205)=15,LEFT(D4205,1)="3",RIGHT(D4205,1)="3",ISNUMBER(--D4205)))),I4205,0))</f>
        <v/>
      </c>
      <c r="T4205" s="34">
        <f>IF(A4205="","",R4205-S4205)</f>
        <v/>
      </c>
      <c r="U4205" s="23">
        <f>IF(A4205="","",IF(O4205=0,"Outside audit periods; ","")&amp;IF(F4205="","No VAT category; ","")&amp;IF(ABS(Q4205)&gt;Setup!$B$10,"VAT ≠ 15% × net; ","")&amp;IF(AND(F4205="Standard domestic 15% (Box 7)",NOT(AND(LEN(D4205)=15,LEFT(D4205,1)="3",RIGHT(D4205,1)="3",ISNUMBER(--D4205)))),"Invalid/missing supplier VAT no; ","")&amp;IF(AND(L4205="Yes",K4205&lt;&gt;"Yes"),"VAT claimed without valid tax invoice; ","")&amp;IF(AND(L4205="Yes",ISNUMBER(SEARCH("blocked",G4205))),"Blocked input VAT claimed; ","")&amp;IF(AND(F4205="Import - VAT paid at customs (Box 8)",M4205=""),"Customs declaration no missing; ","")&amp;IF(AND(F4205="Import - Reverse charge (Box 9)",E4205="Saudi Arabia"),"RCM used for a local supplier; ","")&amp;IF(AND(L4205="Yes",NOT(OR(F4205="Standard domestic 15% (Box 7)",F4205="Import - VAT paid at customs (Box 8)",F4205="Import - Reverse charge (Box 9)"))),"VAT claimed on non-taxable category; ",""))</f>
        <v/>
      </c>
    </row>
    <row r="4206">
      <c r="A4206" s="17" t="n"/>
      <c r="B4206" s="14" t="n"/>
      <c r="C4206" s="14" t="n"/>
      <c r="D4206" s="16" t="n"/>
      <c r="E4206" s="14" t="n"/>
      <c r="F4206" s="14" t="n"/>
      <c r="G4206" s="14" t="n"/>
      <c r="H4206" s="19" t="n"/>
      <c r="I4206" s="19" t="n"/>
      <c r="J4206" s="34">
        <f>IF(A4206="","",H4206+I4206)</f>
        <v/>
      </c>
      <c r="K4206" s="14" t="n"/>
      <c r="L4206" s="14" t="n"/>
      <c r="M4206" s="14" t="n"/>
      <c r="N4206" s="14" t="n"/>
      <c r="O4206" s="20">
        <f>IF(A4206="","",SUMPRODUCT((A4206&gt;=Setup!$C$19:$C$30)*(A4206&lt;=Setup!$D$19:$D$30)*Setup!$A$19:$A$30))</f>
        <v/>
      </c>
      <c r="P4206" s="34">
        <f>IF(A4206="","",IF(OR(F4206="Standard domestic 15% (Box 7)",F4206="Import - VAT paid at customs (Box 8)",F4206="Import - Reverse charge (Box 9)"),ROUND(H4206*Setup!$B$9,2),0))</f>
        <v/>
      </c>
      <c r="Q4206" s="34">
        <f>IF(A4206="","",I4206-P4206)</f>
        <v/>
      </c>
      <c r="R4206" s="34">
        <f>IF(A4206="","",IF(L4206="Yes",I4206,0))</f>
        <v/>
      </c>
      <c r="S4206" s="34">
        <f>IF(A4206="","",IF(AND(L4206="Yes",K4206="Yes",NOT(ISNUMBER(SEARCH("blocked",G4206))),OR(F4206="Standard domestic 15% (Box 7)",F4206="Import - VAT paid at customs (Box 8)",F4206="Import - Reverse charge (Box 9)"),OR(F4206&lt;&gt;"Standard domestic 15% (Box 7)",AND(LEN(D4206)=15,LEFT(D4206,1)="3",RIGHT(D4206,1)="3",ISNUMBER(--D4206)))),I4206,0))</f>
        <v/>
      </c>
      <c r="T4206" s="34">
        <f>IF(A4206="","",R4206-S4206)</f>
        <v/>
      </c>
      <c r="U4206" s="23">
        <f>IF(A4206="","",IF(O4206=0,"Outside audit periods; ","")&amp;IF(F4206="","No VAT category; ","")&amp;IF(ABS(Q4206)&gt;Setup!$B$10,"VAT ≠ 15% × net; ","")&amp;IF(AND(F4206="Standard domestic 15% (Box 7)",NOT(AND(LEN(D4206)=15,LEFT(D4206,1)="3",RIGHT(D4206,1)="3",ISNUMBER(--D4206)))),"Invalid/missing supplier VAT no; ","")&amp;IF(AND(L4206="Yes",K4206&lt;&gt;"Yes"),"VAT claimed without valid tax invoice; ","")&amp;IF(AND(L4206="Yes",ISNUMBER(SEARCH("blocked",G4206))),"Blocked input VAT claimed; ","")&amp;IF(AND(F4206="Import - VAT paid at customs (Box 8)",M4206=""),"Customs declaration no missing; ","")&amp;IF(AND(F4206="Import - Reverse charge (Box 9)",E4206="Saudi Arabia"),"RCM used for a local supplier; ","")&amp;IF(AND(L4206="Yes",NOT(OR(F4206="Standard domestic 15% (Box 7)",F4206="Import - VAT paid at customs (Box 8)",F4206="Import - Reverse charge (Box 9)"))),"VAT claimed on non-taxable category; ",""))</f>
        <v/>
      </c>
    </row>
    <row r="4207">
      <c r="A4207" s="17" t="n"/>
      <c r="B4207" s="14" t="n"/>
      <c r="C4207" s="14" t="n"/>
      <c r="D4207" s="16" t="n"/>
      <c r="E4207" s="14" t="n"/>
      <c r="F4207" s="14" t="n"/>
      <c r="G4207" s="14" t="n"/>
      <c r="H4207" s="19" t="n"/>
      <c r="I4207" s="19" t="n"/>
      <c r="J4207" s="34">
        <f>IF(A4207="","",H4207+I4207)</f>
        <v/>
      </c>
      <c r="K4207" s="14" t="n"/>
      <c r="L4207" s="14" t="n"/>
      <c r="M4207" s="14" t="n"/>
      <c r="N4207" s="14" t="n"/>
      <c r="O4207" s="20">
        <f>IF(A4207="","",SUMPRODUCT((A4207&gt;=Setup!$C$19:$C$30)*(A4207&lt;=Setup!$D$19:$D$30)*Setup!$A$19:$A$30))</f>
        <v/>
      </c>
      <c r="P4207" s="34">
        <f>IF(A4207="","",IF(OR(F4207="Standard domestic 15% (Box 7)",F4207="Import - VAT paid at customs (Box 8)",F4207="Import - Reverse charge (Box 9)"),ROUND(H4207*Setup!$B$9,2),0))</f>
        <v/>
      </c>
      <c r="Q4207" s="34">
        <f>IF(A4207="","",I4207-P4207)</f>
        <v/>
      </c>
      <c r="R4207" s="34">
        <f>IF(A4207="","",IF(L4207="Yes",I4207,0))</f>
        <v/>
      </c>
      <c r="S4207" s="34">
        <f>IF(A4207="","",IF(AND(L4207="Yes",K4207="Yes",NOT(ISNUMBER(SEARCH("blocked",G4207))),OR(F4207="Standard domestic 15% (Box 7)",F4207="Import - VAT paid at customs (Box 8)",F4207="Import - Reverse charge (Box 9)"),OR(F4207&lt;&gt;"Standard domestic 15% (Box 7)",AND(LEN(D4207)=15,LEFT(D4207,1)="3",RIGHT(D4207,1)="3",ISNUMBER(--D4207)))),I4207,0))</f>
        <v/>
      </c>
      <c r="T4207" s="34">
        <f>IF(A4207="","",R4207-S4207)</f>
        <v/>
      </c>
      <c r="U4207" s="23">
        <f>IF(A4207="","",IF(O4207=0,"Outside audit periods; ","")&amp;IF(F4207="","No VAT category; ","")&amp;IF(ABS(Q4207)&gt;Setup!$B$10,"VAT ≠ 15% × net; ","")&amp;IF(AND(F4207="Standard domestic 15% (Box 7)",NOT(AND(LEN(D4207)=15,LEFT(D4207,1)="3",RIGHT(D4207,1)="3",ISNUMBER(--D4207)))),"Invalid/missing supplier VAT no; ","")&amp;IF(AND(L4207="Yes",K4207&lt;&gt;"Yes"),"VAT claimed without valid tax invoice; ","")&amp;IF(AND(L4207="Yes",ISNUMBER(SEARCH("blocked",G4207))),"Blocked input VAT claimed; ","")&amp;IF(AND(F4207="Import - VAT paid at customs (Box 8)",M4207=""),"Customs declaration no missing; ","")&amp;IF(AND(F4207="Import - Reverse charge (Box 9)",E4207="Saudi Arabia"),"RCM used for a local supplier; ","")&amp;IF(AND(L4207="Yes",NOT(OR(F4207="Standard domestic 15% (Box 7)",F4207="Import - VAT paid at customs (Box 8)",F4207="Import - Reverse charge (Box 9)"))),"VAT claimed on non-taxable category; ",""))</f>
        <v/>
      </c>
    </row>
    <row r="4208">
      <c r="A4208" s="17" t="n"/>
      <c r="B4208" s="14" t="n"/>
      <c r="C4208" s="14" t="n"/>
      <c r="D4208" s="16" t="n"/>
      <c r="E4208" s="14" t="n"/>
      <c r="F4208" s="14" t="n"/>
      <c r="G4208" s="14" t="n"/>
      <c r="H4208" s="19" t="n"/>
      <c r="I4208" s="19" t="n"/>
      <c r="J4208" s="34">
        <f>IF(A4208="","",H4208+I4208)</f>
        <v/>
      </c>
      <c r="K4208" s="14" t="n"/>
      <c r="L4208" s="14" t="n"/>
      <c r="M4208" s="14" t="n"/>
      <c r="N4208" s="14" t="n"/>
      <c r="O4208" s="20">
        <f>IF(A4208="","",SUMPRODUCT((A4208&gt;=Setup!$C$19:$C$30)*(A4208&lt;=Setup!$D$19:$D$30)*Setup!$A$19:$A$30))</f>
        <v/>
      </c>
      <c r="P4208" s="34">
        <f>IF(A4208="","",IF(OR(F4208="Standard domestic 15% (Box 7)",F4208="Import - VAT paid at customs (Box 8)",F4208="Import - Reverse charge (Box 9)"),ROUND(H4208*Setup!$B$9,2),0))</f>
        <v/>
      </c>
      <c r="Q4208" s="34">
        <f>IF(A4208="","",I4208-P4208)</f>
        <v/>
      </c>
      <c r="R4208" s="34">
        <f>IF(A4208="","",IF(L4208="Yes",I4208,0))</f>
        <v/>
      </c>
      <c r="S4208" s="34">
        <f>IF(A4208="","",IF(AND(L4208="Yes",K4208="Yes",NOT(ISNUMBER(SEARCH("blocked",G4208))),OR(F4208="Standard domestic 15% (Box 7)",F4208="Import - VAT paid at customs (Box 8)",F4208="Import - Reverse charge (Box 9)"),OR(F4208&lt;&gt;"Standard domestic 15% (Box 7)",AND(LEN(D4208)=15,LEFT(D4208,1)="3",RIGHT(D4208,1)="3",ISNUMBER(--D4208)))),I4208,0))</f>
        <v/>
      </c>
      <c r="T4208" s="34">
        <f>IF(A4208="","",R4208-S4208)</f>
        <v/>
      </c>
      <c r="U4208" s="23">
        <f>IF(A4208="","",IF(O4208=0,"Outside audit periods; ","")&amp;IF(F4208="","No VAT category; ","")&amp;IF(ABS(Q4208)&gt;Setup!$B$10,"VAT ≠ 15% × net; ","")&amp;IF(AND(F4208="Standard domestic 15% (Box 7)",NOT(AND(LEN(D4208)=15,LEFT(D4208,1)="3",RIGHT(D4208,1)="3",ISNUMBER(--D4208)))),"Invalid/missing supplier VAT no; ","")&amp;IF(AND(L4208="Yes",K4208&lt;&gt;"Yes"),"VAT claimed without valid tax invoice; ","")&amp;IF(AND(L4208="Yes",ISNUMBER(SEARCH("blocked",G4208))),"Blocked input VAT claimed; ","")&amp;IF(AND(F4208="Import - VAT paid at customs (Box 8)",M4208=""),"Customs declaration no missing; ","")&amp;IF(AND(F4208="Import - Reverse charge (Box 9)",E4208="Saudi Arabia"),"RCM used for a local supplier; ","")&amp;IF(AND(L4208="Yes",NOT(OR(F4208="Standard domestic 15% (Box 7)",F4208="Import - VAT paid at customs (Box 8)",F4208="Import - Reverse charge (Box 9)"))),"VAT claimed on non-taxable category; ",""))</f>
        <v/>
      </c>
    </row>
    <row r="4209">
      <c r="A4209" s="17" t="n"/>
      <c r="B4209" s="14" t="n"/>
      <c r="C4209" s="14" t="n"/>
      <c r="D4209" s="16" t="n"/>
      <c r="E4209" s="14" t="n"/>
      <c r="F4209" s="14" t="n"/>
      <c r="G4209" s="14" t="n"/>
      <c r="H4209" s="19" t="n"/>
      <c r="I4209" s="19" t="n"/>
      <c r="J4209" s="34">
        <f>IF(A4209="","",H4209+I4209)</f>
        <v/>
      </c>
      <c r="K4209" s="14" t="n"/>
      <c r="L4209" s="14" t="n"/>
      <c r="M4209" s="14" t="n"/>
      <c r="N4209" s="14" t="n"/>
      <c r="O4209" s="20">
        <f>IF(A4209="","",SUMPRODUCT((A4209&gt;=Setup!$C$19:$C$30)*(A4209&lt;=Setup!$D$19:$D$30)*Setup!$A$19:$A$30))</f>
        <v/>
      </c>
      <c r="P4209" s="34">
        <f>IF(A4209="","",IF(OR(F4209="Standard domestic 15% (Box 7)",F4209="Import - VAT paid at customs (Box 8)",F4209="Import - Reverse charge (Box 9)"),ROUND(H4209*Setup!$B$9,2),0))</f>
        <v/>
      </c>
      <c r="Q4209" s="34">
        <f>IF(A4209="","",I4209-P4209)</f>
        <v/>
      </c>
      <c r="R4209" s="34">
        <f>IF(A4209="","",IF(L4209="Yes",I4209,0))</f>
        <v/>
      </c>
      <c r="S4209" s="34">
        <f>IF(A4209="","",IF(AND(L4209="Yes",K4209="Yes",NOT(ISNUMBER(SEARCH("blocked",G4209))),OR(F4209="Standard domestic 15% (Box 7)",F4209="Import - VAT paid at customs (Box 8)",F4209="Import - Reverse charge (Box 9)"),OR(F4209&lt;&gt;"Standard domestic 15% (Box 7)",AND(LEN(D4209)=15,LEFT(D4209,1)="3",RIGHT(D4209,1)="3",ISNUMBER(--D4209)))),I4209,0))</f>
        <v/>
      </c>
      <c r="T4209" s="34">
        <f>IF(A4209="","",R4209-S4209)</f>
        <v/>
      </c>
      <c r="U4209" s="23">
        <f>IF(A4209="","",IF(O4209=0,"Outside audit periods; ","")&amp;IF(F4209="","No VAT category; ","")&amp;IF(ABS(Q4209)&gt;Setup!$B$10,"VAT ≠ 15% × net; ","")&amp;IF(AND(F4209="Standard domestic 15% (Box 7)",NOT(AND(LEN(D4209)=15,LEFT(D4209,1)="3",RIGHT(D4209,1)="3",ISNUMBER(--D4209)))),"Invalid/missing supplier VAT no; ","")&amp;IF(AND(L4209="Yes",K4209&lt;&gt;"Yes"),"VAT claimed without valid tax invoice; ","")&amp;IF(AND(L4209="Yes",ISNUMBER(SEARCH("blocked",G4209))),"Blocked input VAT claimed; ","")&amp;IF(AND(F4209="Import - VAT paid at customs (Box 8)",M4209=""),"Customs declaration no missing; ","")&amp;IF(AND(F4209="Import - Reverse charge (Box 9)",E4209="Saudi Arabia"),"RCM used for a local supplier; ","")&amp;IF(AND(L4209="Yes",NOT(OR(F4209="Standard domestic 15% (Box 7)",F4209="Import - VAT paid at customs (Box 8)",F4209="Import - Reverse charge (Box 9)"))),"VAT claimed on non-taxable category; ",""))</f>
        <v/>
      </c>
    </row>
    <row r="4210">
      <c r="A4210" s="17" t="n"/>
      <c r="B4210" s="14" t="n"/>
      <c r="C4210" s="14" t="n"/>
      <c r="D4210" s="16" t="n"/>
      <c r="E4210" s="14" t="n"/>
      <c r="F4210" s="14" t="n"/>
      <c r="G4210" s="14" t="n"/>
      <c r="H4210" s="19" t="n"/>
      <c r="I4210" s="19" t="n"/>
      <c r="J4210" s="34">
        <f>IF(A4210="","",H4210+I4210)</f>
        <v/>
      </c>
      <c r="K4210" s="14" t="n"/>
      <c r="L4210" s="14" t="n"/>
      <c r="M4210" s="14" t="n"/>
      <c r="N4210" s="14" t="n"/>
      <c r="O4210" s="20">
        <f>IF(A4210="","",SUMPRODUCT((A4210&gt;=Setup!$C$19:$C$30)*(A4210&lt;=Setup!$D$19:$D$30)*Setup!$A$19:$A$30))</f>
        <v/>
      </c>
      <c r="P4210" s="34">
        <f>IF(A4210="","",IF(OR(F4210="Standard domestic 15% (Box 7)",F4210="Import - VAT paid at customs (Box 8)",F4210="Import - Reverse charge (Box 9)"),ROUND(H4210*Setup!$B$9,2),0))</f>
        <v/>
      </c>
      <c r="Q4210" s="34">
        <f>IF(A4210="","",I4210-P4210)</f>
        <v/>
      </c>
      <c r="R4210" s="34">
        <f>IF(A4210="","",IF(L4210="Yes",I4210,0))</f>
        <v/>
      </c>
      <c r="S4210" s="34">
        <f>IF(A4210="","",IF(AND(L4210="Yes",K4210="Yes",NOT(ISNUMBER(SEARCH("blocked",G4210))),OR(F4210="Standard domestic 15% (Box 7)",F4210="Import - VAT paid at customs (Box 8)",F4210="Import - Reverse charge (Box 9)"),OR(F4210&lt;&gt;"Standard domestic 15% (Box 7)",AND(LEN(D4210)=15,LEFT(D4210,1)="3",RIGHT(D4210,1)="3",ISNUMBER(--D4210)))),I4210,0))</f>
        <v/>
      </c>
      <c r="T4210" s="34">
        <f>IF(A4210="","",R4210-S4210)</f>
        <v/>
      </c>
      <c r="U4210" s="23">
        <f>IF(A4210="","",IF(O4210=0,"Outside audit periods; ","")&amp;IF(F4210="","No VAT category; ","")&amp;IF(ABS(Q4210)&gt;Setup!$B$10,"VAT ≠ 15% × net; ","")&amp;IF(AND(F4210="Standard domestic 15% (Box 7)",NOT(AND(LEN(D4210)=15,LEFT(D4210,1)="3",RIGHT(D4210,1)="3",ISNUMBER(--D4210)))),"Invalid/missing supplier VAT no; ","")&amp;IF(AND(L4210="Yes",K4210&lt;&gt;"Yes"),"VAT claimed without valid tax invoice; ","")&amp;IF(AND(L4210="Yes",ISNUMBER(SEARCH("blocked",G4210))),"Blocked input VAT claimed; ","")&amp;IF(AND(F4210="Import - VAT paid at customs (Box 8)",M4210=""),"Customs declaration no missing; ","")&amp;IF(AND(F4210="Import - Reverse charge (Box 9)",E4210="Saudi Arabia"),"RCM used for a local supplier; ","")&amp;IF(AND(L4210="Yes",NOT(OR(F4210="Standard domestic 15% (Box 7)",F4210="Import - VAT paid at customs (Box 8)",F4210="Import - Reverse charge (Box 9)"))),"VAT claimed on non-taxable category; ",""))</f>
        <v/>
      </c>
    </row>
    <row r="4211">
      <c r="A4211" s="17" t="n"/>
      <c r="B4211" s="14" t="n"/>
      <c r="C4211" s="14" t="n"/>
      <c r="D4211" s="16" t="n"/>
      <c r="E4211" s="14" t="n"/>
      <c r="F4211" s="14" t="n"/>
      <c r="G4211" s="14" t="n"/>
      <c r="H4211" s="19" t="n"/>
      <c r="I4211" s="19" t="n"/>
      <c r="J4211" s="34">
        <f>IF(A4211="","",H4211+I4211)</f>
        <v/>
      </c>
      <c r="K4211" s="14" t="n"/>
      <c r="L4211" s="14" t="n"/>
      <c r="M4211" s="14" t="n"/>
      <c r="N4211" s="14" t="n"/>
      <c r="O4211" s="20">
        <f>IF(A4211="","",SUMPRODUCT((A4211&gt;=Setup!$C$19:$C$30)*(A4211&lt;=Setup!$D$19:$D$30)*Setup!$A$19:$A$30))</f>
        <v/>
      </c>
      <c r="P4211" s="34">
        <f>IF(A4211="","",IF(OR(F4211="Standard domestic 15% (Box 7)",F4211="Import - VAT paid at customs (Box 8)",F4211="Import - Reverse charge (Box 9)"),ROUND(H4211*Setup!$B$9,2),0))</f>
        <v/>
      </c>
      <c r="Q4211" s="34">
        <f>IF(A4211="","",I4211-P4211)</f>
        <v/>
      </c>
      <c r="R4211" s="34">
        <f>IF(A4211="","",IF(L4211="Yes",I4211,0))</f>
        <v/>
      </c>
      <c r="S4211" s="34">
        <f>IF(A4211="","",IF(AND(L4211="Yes",K4211="Yes",NOT(ISNUMBER(SEARCH("blocked",G4211))),OR(F4211="Standard domestic 15% (Box 7)",F4211="Import - VAT paid at customs (Box 8)",F4211="Import - Reverse charge (Box 9)"),OR(F4211&lt;&gt;"Standard domestic 15% (Box 7)",AND(LEN(D4211)=15,LEFT(D4211,1)="3",RIGHT(D4211,1)="3",ISNUMBER(--D4211)))),I4211,0))</f>
        <v/>
      </c>
      <c r="T4211" s="34">
        <f>IF(A4211="","",R4211-S4211)</f>
        <v/>
      </c>
      <c r="U4211" s="23">
        <f>IF(A4211="","",IF(O4211=0,"Outside audit periods; ","")&amp;IF(F4211="","No VAT category; ","")&amp;IF(ABS(Q4211)&gt;Setup!$B$10,"VAT ≠ 15% × net; ","")&amp;IF(AND(F4211="Standard domestic 15% (Box 7)",NOT(AND(LEN(D4211)=15,LEFT(D4211,1)="3",RIGHT(D4211,1)="3",ISNUMBER(--D4211)))),"Invalid/missing supplier VAT no; ","")&amp;IF(AND(L4211="Yes",K4211&lt;&gt;"Yes"),"VAT claimed without valid tax invoice; ","")&amp;IF(AND(L4211="Yes",ISNUMBER(SEARCH("blocked",G4211))),"Blocked input VAT claimed; ","")&amp;IF(AND(F4211="Import - VAT paid at customs (Box 8)",M4211=""),"Customs declaration no missing; ","")&amp;IF(AND(F4211="Import - Reverse charge (Box 9)",E4211="Saudi Arabia"),"RCM used for a local supplier; ","")&amp;IF(AND(L4211="Yes",NOT(OR(F4211="Standard domestic 15% (Box 7)",F4211="Import - VAT paid at customs (Box 8)",F4211="Import - Reverse charge (Box 9)"))),"VAT claimed on non-taxable category; ",""))</f>
        <v/>
      </c>
    </row>
    <row r="4212">
      <c r="A4212" s="17" t="n"/>
      <c r="B4212" s="14" t="n"/>
      <c r="C4212" s="14" t="n"/>
      <c r="D4212" s="16" t="n"/>
      <c r="E4212" s="14" t="n"/>
      <c r="F4212" s="14" t="n"/>
      <c r="G4212" s="14" t="n"/>
      <c r="H4212" s="19" t="n"/>
      <c r="I4212" s="19" t="n"/>
      <c r="J4212" s="34">
        <f>IF(A4212="","",H4212+I4212)</f>
        <v/>
      </c>
      <c r="K4212" s="14" t="n"/>
      <c r="L4212" s="14" t="n"/>
      <c r="M4212" s="14" t="n"/>
      <c r="N4212" s="14" t="n"/>
      <c r="O4212" s="20">
        <f>IF(A4212="","",SUMPRODUCT((A4212&gt;=Setup!$C$19:$C$30)*(A4212&lt;=Setup!$D$19:$D$30)*Setup!$A$19:$A$30))</f>
        <v/>
      </c>
      <c r="P4212" s="34">
        <f>IF(A4212="","",IF(OR(F4212="Standard domestic 15% (Box 7)",F4212="Import - VAT paid at customs (Box 8)",F4212="Import - Reverse charge (Box 9)"),ROUND(H4212*Setup!$B$9,2),0))</f>
        <v/>
      </c>
      <c r="Q4212" s="34">
        <f>IF(A4212="","",I4212-P4212)</f>
        <v/>
      </c>
      <c r="R4212" s="34">
        <f>IF(A4212="","",IF(L4212="Yes",I4212,0))</f>
        <v/>
      </c>
      <c r="S4212" s="34">
        <f>IF(A4212="","",IF(AND(L4212="Yes",K4212="Yes",NOT(ISNUMBER(SEARCH("blocked",G4212))),OR(F4212="Standard domestic 15% (Box 7)",F4212="Import - VAT paid at customs (Box 8)",F4212="Import - Reverse charge (Box 9)"),OR(F4212&lt;&gt;"Standard domestic 15% (Box 7)",AND(LEN(D4212)=15,LEFT(D4212,1)="3",RIGHT(D4212,1)="3",ISNUMBER(--D4212)))),I4212,0))</f>
        <v/>
      </c>
      <c r="T4212" s="34">
        <f>IF(A4212="","",R4212-S4212)</f>
        <v/>
      </c>
      <c r="U4212" s="23">
        <f>IF(A4212="","",IF(O4212=0,"Outside audit periods; ","")&amp;IF(F4212="","No VAT category; ","")&amp;IF(ABS(Q4212)&gt;Setup!$B$10,"VAT ≠ 15% × net; ","")&amp;IF(AND(F4212="Standard domestic 15% (Box 7)",NOT(AND(LEN(D4212)=15,LEFT(D4212,1)="3",RIGHT(D4212,1)="3",ISNUMBER(--D4212)))),"Invalid/missing supplier VAT no; ","")&amp;IF(AND(L4212="Yes",K4212&lt;&gt;"Yes"),"VAT claimed without valid tax invoice; ","")&amp;IF(AND(L4212="Yes",ISNUMBER(SEARCH("blocked",G4212))),"Blocked input VAT claimed; ","")&amp;IF(AND(F4212="Import - VAT paid at customs (Box 8)",M4212=""),"Customs declaration no missing; ","")&amp;IF(AND(F4212="Import - Reverse charge (Box 9)",E4212="Saudi Arabia"),"RCM used for a local supplier; ","")&amp;IF(AND(L4212="Yes",NOT(OR(F4212="Standard domestic 15% (Box 7)",F4212="Import - VAT paid at customs (Box 8)",F4212="Import - Reverse charge (Box 9)"))),"VAT claimed on non-taxable category; ",""))</f>
        <v/>
      </c>
    </row>
    <row r="4213">
      <c r="A4213" s="17" t="n"/>
      <c r="B4213" s="14" t="n"/>
      <c r="C4213" s="14" t="n"/>
      <c r="D4213" s="16" t="n"/>
      <c r="E4213" s="14" t="n"/>
      <c r="F4213" s="14" t="n"/>
      <c r="G4213" s="14" t="n"/>
      <c r="H4213" s="19" t="n"/>
      <c r="I4213" s="19" t="n"/>
      <c r="J4213" s="34">
        <f>IF(A4213="","",H4213+I4213)</f>
        <v/>
      </c>
      <c r="K4213" s="14" t="n"/>
      <c r="L4213" s="14" t="n"/>
      <c r="M4213" s="14" t="n"/>
      <c r="N4213" s="14" t="n"/>
      <c r="O4213" s="20">
        <f>IF(A4213="","",SUMPRODUCT((A4213&gt;=Setup!$C$19:$C$30)*(A4213&lt;=Setup!$D$19:$D$30)*Setup!$A$19:$A$30))</f>
        <v/>
      </c>
      <c r="P4213" s="34">
        <f>IF(A4213="","",IF(OR(F4213="Standard domestic 15% (Box 7)",F4213="Import - VAT paid at customs (Box 8)",F4213="Import - Reverse charge (Box 9)"),ROUND(H4213*Setup!$B$9,2),0))</f>
        <v/>
      </c>
      <c r="Q4213" s="34">
        <f>IF(A4213="","",I4213-P4213)</f>
        <v/>
      </c>
      <c r="R4213" s="34">
        <f>IF(A4213="","",IF(L4213="Yes",I4213,0))</f>
        <v/>
      </c>
      <c r="S4213" s="34">
        <f>IF(A4213="","",IF(AND(L4213="Yes",K4213="Yes",NOT(ISNUMBER(SEARCH("blocked",G4213))),OR(F4213="Standard domestic 15% (Box 7)",F4213="Import - VAT paid at customs (Box 8)",F4213="Import - Reverse charge (Box 9)"),OR(F4213&lt;&gt;"Standard domestic 15% (Box 7)",AND(LEN(D4213)=15,LEFT(D4213,1)="3",RIGHT(D4213,1)="3",ISNUMBER(--D4213)))),I4213,0))</f>
        <v/>
      </c>
      <c r="T4213" s="34">
        <f>IF(A4213="","",R4213-S4213)</f>
        <v/>
      </c>
      <c r="U4213" s="23">
        <f>IF(A4213="","",IF(O4213=0,"Outside audit periods; ","")&amp;IF(F4213="","No VAT category; ","")&amp;IF(ABS(Q4213)&gt;Setup!$B$10,"VAT ≠ 15% × net; ","")&amp;IF(AND(F4213="Standard domestic 15% (Box 7)",NOT(AND(LEN(D4213)=15,LEFT(D4213,1)="3",RIGHT(D4213,1)="3",ISNUMBER(--D4213)))),"Invalid/missing supplier VAT no; ","")&amp;IF(AND(L4213="Yes",K4213&lt;&gt;"Yes"),"VAT claimed without valid tax invoice; ","")&amp;IF(AND(L4213="Yes",ISNUMBER(SEARCH("blocked",G4213))),"Blocked input VAT claimed; ","")&amp;IF(AND(F4213="Import - VAT paid at customs (Box 8)",M4213=""),"Customs declaration no missing; ","")&amp;IF(AND(F4213="Import - Reverse charge (Box 9)",E4213="Saudi Arabia"),"RCM used for a local supplier; ","")&amp;IF(AND(L4213="Yes",NOT(OR(F4213="Standard domestic 15% (Box 7)",F4213="Import - VAT paid at customs (Box 8)",F4213="Import - Reverse charge (Box 9)"))),"VAT claimed on non-taxable category; ",""))</f>
        <v/>
      </c>
    </row>
    <row r="4214">
      <c r="A4214" s="17" t="n"/>
      <c r="B4214" s="14" t="n"/>
      <c r="C4214" s="14" t="n"/>
      <c r="D4214" s="16" t="n"/>
      <c r="E4214" s="14" t="n"/>
      <c r="F4214" s="14" t="n"/>
      <c r="G4214" s="14" t="n"/>
      <c r="H4214" s="19" t="n"/>
      <c r="I4214" s="19" t="n"/>
      <c r="J4214" s="34">
        <f>IF(A4214="","",H4214+I4214)</f>
        <v/>
      </c>
      <c r="K4214" s="14" t="n"/>
      <c r="L4214" s="14" t="n"/>
      <c r="M4214" s="14" t="n"/>
      <c r="N4214" s="14" t="n"/>
      <c r="O4214" s="20">
        <f>IF(A4214="","",SUMPRODUCT((A4214&gt;=Setup!$C$19:$C$30)*(A4214&lt;=Setup!$D$19:$D$30)*Setup!$A$19:$A$30))</f>
        <v/>
      </c>
      <c r="P4214" s="34">
        <f>IF(A4214="","",IF(OR(F4214="Standard domestic 15% (Box 7)",F4214="Import - VAT paid at customs (Box 8)",F4214="Import - Reverse charge (Box 9)"),ROUND(H4214*Setup!$B$9,2),0))</f>
        <v/>
      </c>
      <c r="Q4214" s="34">
        <f>IF(A4214="","",I4214-P4214)</f>
        <v/>
      </c>
      <c r="R4214" s="34">
        <f>IF(A4214="","",IF(L4214="Yes",I4214,0))</f>
        <v/>
      </c>
      <c r="S4214" s="34">
        <f>IF(A4214="","",IF(AND(L4214="Yes",K4214="Yes",NOT(ISNUMBER(SEARCH("blocked",G4214))),OR(F4214="Standard domestic 15% (Box 7)",F4214="Import - VAT paid at customs (Box 8)",F4214="Import - Reverse charge (Box 9)"),OR(F4214&lt;&gt;"Standard domestic 15% (Box 7)",AND(LEN(D4214)=15,LEFT(D4214,1)="3",RIGHT(D4214,1)="3",ISNUMBER(--D4214)))),I4214,0))</f>
        <v/>
      </c>
      <c r="T4214" s="34">
        <f>IF(A4214="","",R4214-S4214)</f>
        <v/>
      </c>
      <c r="U4214" s="23">
        <f>IF(A4214="","",IF(O4214=0,"Outside audit periods; ","")&amp;IF(F4214="","No VAT category; ","")&amp;IF(ABS(Q4214)&gt;Setup!$B$10,"VAT ≠ 15% × net; ","")&amp;IF(AND(F4214="Standard domestic 15% (Box 7)",NOT(AND(LEN(D4214)=15,LEFT(D4214,1)="3",RIGHT(D4214,1)="3",ISNUMBER(--D4214)))),"Invalid/missing supplier VAT no; ","")&amp;IF(AND(L4214="Yes",K4214&lt;&gt;"Yes"),"VAT claimed without valid tax invoice; ","")&amp;IF(AND(L4214="Yes",ISNUMBER(SEARCH("blocked",G4214))),"Blocked input VAT claimed; ","")&amp;IF(AND(F4214="Import - VAT paid at customs (Box 8)",M4214=""),"Customs declaration no missing; ","")&amp;IF(AND(F4214="Import - Reverse charge (Box 9)",E4214="Saudi Arabia"),"RCM used for a local supplier; ","")&amp;IF(AND(L4214="Yes",NOT(OR(F4214="Standard domestic 15% (Box 7)",F4214="Import - VAT paid at customs (Box 8)",F4214="Import - Reverse charge (Box 9)"))),"VAT claimed on non-taxable category; ",""))</f>
        <v/>
      </c>
    </row>
    <row r="4215">
      <c r="A4215" s="17" t="n"/>
      <c r="B4215" s="14" t="n"/>
      <c r="C4215" s="14" t="n"/>
      <c r="D4215" s="16" t="n"/>
      <c r="E4215" s="14" t="n"/>
      <c r="F4215" s="14" t="n"/>
      <c r="G4215" s="14" t="n"/>
      <c r="H4215" s="19" t="n"/>
      <c r="I4215" s="19" t="n"/>
      <c r="J4215" s="34">
        <f>IF(A4215="","",H4215+I4215)</f>
        <v/>
      </c>
      <c r="K4215" s="14" t="n"/>
      <c r="L4215" s="14" t="n"/>
      <c r="M4215" s="14" t="n"/>
      <c r="N4215" s="14" t="n"/>
      <c r="O4215" s="20">
        <f>IF(A4215="","",SUMPRODUCT((A4215&gt;=Setup!$C$19:$C$30)*(A4215&lt;=Setup!$D$19:$D$30)*Setup!$A$19:$A$30))</f>
        <v/>
      </c>
      <c r="P4215" s="34">
        <f>IF(A4215="","",IF(OR(F4215="Standard domestic 15% (Box 7)",F4215="Import - VAT paid at customs (Box 8)",F4215="Import - Reverse charge (Box 9)"),ROUND(H4215*Setup!$B$9,2),0))</f>
        <v/>
      </c>
      <c r="Q4215" s="34">
        <f>IF(A4215="","",I4215-P4215)</f>
        <v/>
      </c>
      <c r="R4215" s="34">
        <f>IF(A4215="","",IF(L4215="Yes",I4215,0))</f>
        <v/>
      </c>
      <c r="S4215" s="34">
        <f>IF(A4215="","",IF(AND(L4215="Yes",K4215="Yes",NOT(ISNUMBER(SEARCH("blocked",G4215))),OR(F4215="Standard domestic 15% (Box 7)",F4215="Import - VAT paid at customs (Box 8)",F4215="Import - Reverse charge (Box 9)"),OR(F4215&lt;&gt;"Standard domestic 15% (Box 7)",AND(LEN(D4215)=15,LEFT(D4215,1)="3",RIGHT(D4215,1)="3",ISNUMBER(--D4215)))),I4215,0))</f>
        <v/>
      </c>
      <c r="T4215" s="34">
        <f>IF(A4215="","",R4215-S4215)</f>
        <v/>
      </c>
      <c r="U4215" s="23">
        <f>IF(A4215="","",IF(O4215=0,"Outside audit periods; ","")&amp;IF(F4215="","No VAT category; ","")&amp;IF(ABS(Q4215)&gt;Setup!$B$10,"VAT ≠ 15% × net; ","")&amp;IF(AND(F4215="Standard domestic 15% (Box 7)",NOT(AND(LEN(D4215)=15,LEFT(D4215,1)="3",RIGHT(D4215,1)="3",ISNUMBER(--D4215)))),"Invalid/missing supplier VAT no; ","")&amp;IF(AND(L4215="Yes",K4215&lt;&gt;"Yes"),"VAT claimed without valid tax invoice; ","")&amp;IF(AND(L4215="Yes",ISNUMBER(SEARCH("blocked",G4215))),"Blocked input VAT claimed; ","")&amp;IF(AND(F4215="Import - VAT paid at customs (Box 8)",M4215=""),"Customs declaration no missing; ","")&amp;IF(AND(F4215="Import - Reverse charge (Box 9)",E4215="Saudi Arabia"),"RCM used for a local supplier; ","")&amp;IF(AND(L4215="Yes",NOT(OR(F4215="Standard domestic 15% (Box 7)",F4215="Import - VAT paid at customs (Box 8)",F4215="Import - Reverse charge (Box 9)"))),"VAT claimed on non-taxable category; ",""))</f>
        <v/>
      </c>
    </row>
    <row r="4216">
      <c r="A4216" s="17" t="n"/>
      <c r="B4216" s="14" t="n"/>
      <c r="C4216" s="14" t="n"/>
      <c r="D4216" s="16" t="n"/>
      <c r="E4216" s="14" t="n"/>
      <c r="F4216" s="14" t="n"/>
      <c r="G4216" s="14" t="n"/>
      <c r="H4216" s="19" t="n"/>
      <c r="I4216" s="19" t="n"/>
      <c r="J4216" s="34">
        <f>IF(A4216="","",H4216+I4216)</f>
        <v/>
      </c>
      <c r="K4216" s="14" t="n"/>
      <c r="L4216" s="14" t="n"/>
      <c r="M4216" s="14" t="n"/>
      <c r="N4216" s="14" t="n"/>
      <c r="O4216" s="20">
        <f>IF(A4216="","",SUMPRODUCT((A4216&gt;=Setup!$C$19:$C$30)*(A4216&lt;=Setup!$D$19:$D$30)*Setup!$A$19:$A$30))</f>
        <v/>
      </c>
      <c r="P4216" s="34">
        <f>IF(A4216="","",IF(OR(F4216="Standard domestic 15% (Box 7)",F4216="Import - VAT paid at customs (Box 8)",F4216="Import - Reverse charge (Box 9)"),ROUND(H4216*Setup!$B$9,2),0))</f>
        <v/>
      </c>
      <c r="Q4216" s="34">
        <f>IF(A4216="","",I4216-P4216)</f>
        <v/>
      </c>
      <c r="R4216" s="34">
        <f>IF(A4216="","",IF(L4216="Yes",I4216,0))</f>
        <v/>
      </c>
      <c r="S4216" s="34">
        <f>IF(A4216="","",IF(AND(L4216="Yes",K4216="Yes",NOT(ISNUMBER(SEARCH("blocked",G4216))),OR(F4216="Standard domestic 15% (Box 7)",F4216="Import - VAT paid at customs (Box 8)",F4216="Import - Reverse charge (Box 9)"),OR(F4216&lt;&gt;"Standard domestic 15% (Box 7)",AND(LEN(D4216)=15,LEFT(D4216,1)="3",RIGHT(D4216,1)="3",ISNUMBER(--D4216)))),I4216,0))</f>
        <v/>
      </c>
      <c r="T4216" s="34">
        <f>IF(A4216="","",R4216-S4216)</f>
        <v/>
      </c>
      <c r="U4216" s="23">
        <f>IF(A4216="","",IF(O4216=0,"Outside audit periods; ","")&amp;IF(F4216="","No VAT category; ","")&amp;IF(ABS(Q4216)&gt;Setup!$B$10,"VAT ≠ 15% × net; ","")&amp;IF(AND(F4216="Standard domestic 15% (Box 7)",NOT(AND(LEN(D4216)=15,LEFT(D4216,1)="3",RIGHT(D4216,1)="3",ISNUMBER(--D4216)))),"Invalid/missing supplier VAT no; ","")&amp;IF(AND(L4216="Yes",K4216&lt;&gt;"Yes"),"VAT claimed without valid tax invoice; ","")&amp;IF(AND(L4216="Yes",ISNUMBER(SEARCH("blocked",G4216))),"Blocked input VAT claimed; ","")&amp;IF(AND(F4216="Import - VAT paid at customs (Box 8)",M4216=""),"Customs declaration no missing; ","")&amp;IF(AND(F4216="Import - Reverse charge (Box 9)",E4216="Saudi Arabia"),"RCM used for a local supplier; ","")&amp;IF(AND(L4216="Yes",NOT(OR(F4216="Standard domestic 15% (Box 7)",F4216="Import - VAT paid at customs (Box 8)",F4216="Import - Reverse charge (Box 9)"))),"VAT claimed on non-taxable category; ",""))</f>
        <v/>
      </c>
    </row>
    <row r="4217">
      <c r="A4217" s="17" t="n"/>
      <c r="B4217" s="14" t="n"/>
      <c r="C4217" s="14" t="n"/>
      <c r="D4217" s="16" t="n"/>
      <c r="E4217" s="14" t="n"/>
      <c r="F4217" s="14" t="n"/>
      <c r="G4217" s="14" t="n"/>
      <c r="H4217" s="19" t="n"/>
      <c r="I4217" s="19" t="n"/>
      <c r="J4217" s="34">
        <f>IF(A4217="","",H4217+I4217)</f>
        <v/>
      </c>
      <c r="K4217" s="14" t="n"/>
      <c r="L4217" s="14" t="n"/>
      <c r="M4217" s="14" t="n"/>
      <c r="N4217" s="14" t="n"/>
      <c r="O4217" s="20">
        <f>IF(A4217="","",SUMPRODUCT((A4217&gt;=Setup!$C$19:$C$30)*(A4217&lt;=Setup!$D$19:$D$30)*Setup!$A$19:$A$30))</f>
        <v/>
      </c>
      <c r="P4217" s="34">
        <f>IF(A4217="","",IF(OR(F4217="Standard domestic 15% (Box 7)",F4217="Import - VAT paid at customs (Box 8)",F4217="Import - Reverse charge (Box 9)"),ROUND(H4217*Setup!$B$9,2),0))</f>
        <v/>
      </c>
      <c r="Q4217" s="34">
        <f>IF(A4217="","",I4217-P4217)</f>
        <v/>
      </c>
      <c r="R4217" s="34">
        <f>IF(A4217="","",IF(L4217="Yes",I4217,0))</f>
        <v/>
      </c>
      <c r="S4217" s="34">
        <f>IF(A4217="","",IF(AND(L4217="Yes",K4217="Yes",NOT(ISNUMBER(SEARCH("blocked",G4217))),OR(F4217="Standard domestic 15% (Box 7)",F4217="Import - VAT paid at customs (Box 8)",F4217="Import - Reverse charge (Box 9)"),OR(F4217&lt;&gt;"Standard domestic 15% (Box 7)",AND(LEN(D4217)=15,LEFT(D4217,1)="3",RIGHT(D4217,1)="3",ISNUMBER(--D4217)))),I4217,0))</f>
        <v/>
      </c>
      <c r="T4217" s="34">
        <f>IF(A4217="","",R4217-S4217)</f>
        <v/>
      </c>
      <c r="U4217" s="23">
        <f>IF(A4217="","",IF(O4217=0,"Outside audit periods; ","")&amp;IF(F4217="","No VAT category; ","")&amp;IF(ABS(Q4217)&gt;Setup!$B$10,"VAT ≠ 15% × net; ","")&amp;IF(AND(F4217="Standard domestic 15% (Box 7)",NOT(AND(LEN(D4217)=15,LEFT(D4217,1)="3",RIGHT(D4217,1)="3",ISNUMBER(--D4217)))),"Invalid/missing supplier VAT no; ","")&amp;IF(AND(L4217="Yes",K4217&lt;&gt;"Yes"),"VAT claimed without valid tax invoice; ","")&amp;IF(AND(L4217="Yes",ISNUMBER(SEARCH("blocked",G4217))),"Blocked input VAT claimed; ","")&amp;IF(AND(F4217="Import - VAT paid at customs (Box 8)",M4217=""),"Customs declaration no missing; ","")&amp;IF(AND(F4217="Import - Reverse charge (Box 9)",E4217="Saudi Arabia"),"RCM used for a local supplier; ","")&amp;IF(AND(L4217="Yes",NOT(OR(F4217="Standard domestic 15% (Box 7)",F4217="Import - VAT paid at customs (Box 8)",F4217="Import - Reverse charge (Box 9)"))),"VAT claimed on non-taxable category; ",""))</f>
        <v/>
      </c>
    </row>
    <row r="4218">
      <c r="A4218" s="17" t="n"/>
      <c r="B4218" s="14" t="n"/>
      <c r="C4218" s="14" t="n"/>
      <c r="D4218" s="16" t="n"/>
      <c r="E4218" s="14" t="n"/>
      <c r="F4218" s="14" t="n"/>
      <c r="G4218" s="14" t="n"/>
      <c r="H4218" s="19" t="n"/>
      <c r="I4218" s="19" t="n"/>
      <c r="J4218" s="34">
        <f>IF(A4218="","",H4218+I4218)</f>
        <v/>
      </c>
      <c r="K4218" s="14" t="n"/>
      <c r="L4218" s="14" t="n"/>
      <c r="M4218" s="14" t="n"/>
      <c r="N4218" s="14" t="n"/>
      <c r="O4218" s="20">
        <f>IF(A4218="","",SUMPRODUCT((A4218&gt;=Setup!$C$19:$C$30)*(A4218&lt;=Setup!$D$19:$D$30)*Setup!$A$19:$A$30))</f>
        <v/>
      </c>
      <c r="P4218" s="34">
        <f>IF(A4218="","",IF(OR(F4218="Standard domestic 15% (Box 7)",F4218="Import - VAT paid at customs (Box 8)",F4218="Import - Reverse charge (Box 9)"),ROUND(H4218*Setup!$B$9,2),0))</f>
        <v/>
      </c>
      <c r="Q4218" s="34">
        <f>IF(A4218="","",I4218-P4218)</f>
        <v/>
      </c>
      <c r="R4218" s="34">
        <f>IF(A4218="","",IF(L4218="Yes",I4218,0))</f>
        <v/>
      </c>
      <c r="S4218" s="34">
        <f>IF(A4218="","",IF(AND(L4218="Yes",K4218="Yes",NOT(ISNUMBER(SEARCH("blocked",G4218))),OR(F4218="Standard domestic 15% (Box 7)",F4218="Import - VAT paid at customs (Box 8)",F4218="Import - Reverse charge (Box 9)"),OR(F4218&lt;&gt;"Standard domestic 15% (Box 7)",AND(LEN(D4218)=15,LEFT(D4218,1)="3",RIGHT(D4218,1)="3",ISNUMBER(--D4218)))),I4218,0))</f>
        <v/>
      </c>
      <c r="T4218" s="34">
        <f>IF(A4218="","",R4218-S4218)</f>
        <v/>
      </c>
      <c r="U4218" s="23">
        <f>IF(A4218="","",IF(O4218=0,"Outside audit periods; ","")&amp;IF(F4218="","No VAT category; ","")&amp;IF(ABS(Q4218)&gt;Setup!$B$10,"VAT ≠ 15% × net; ","")&amp;IF(AND(F4218="Standard domestic 15% (Box 7)",NOT(AND(LEN(D4218)=15,LEFT(D4218,1)="3",RIGHT(D4218,1)="3",ISNUMBER(--D4218)))),"Invalid/missing supplier VAT no; ","")&amp;IF(AND(L4218="Yes",K4218&lt;&gt;"Yes"),"VAT claimed without valid tax invoice; ","")&amp;IF(AND(L4218="Yes",ISNUMBER(SEARCH("blocked",G4218))),"Blocked input VAT claimed; ","")&amp;IF(AND(F4218="Import - VAT paid at customs (Box 8)",M4218=""),"Customs declaration no missing; ","")&amp;IF(AND(F4218="Import - Reverse charge (Box 9)",E4218="Saudi Arabia"),"RCM used for a local supplier; ","")&amp;IF(AND(L4218="Yes",NOT(OR(F4218="Standard domestic 15% (Box 7)",F4218="Import - VAT paid at customs (Box 8)",F4218="Import - Reverse charge (Box 9)"))),"VAT claimed on non-taxable category; ",""))</f>
        <v/>
      </c>
    </row>
    <row r="4219">
      <c r="A4219" s="17" t="n"/>
      <c r="B4219" s="14" t="n"/>
      <c r="C4219" s="14" t="n"/>
      <c r="D4219" s="16" t="n"/>
      <c r="E4219" s="14" t="n"/>
      <c r="F4219" s="14" t="n"/>
      <c r="G4219" s="14" t="n"/>
      <c r="H4219" s="19" t="n"/>
      <c r="I4219" s="19" t="n"/>
      <c r="J4219" s="34">
        <f>IF(A4219="","",H4219+I4219)</f>
        <v/>
      </c>
      <c r="K4219" s="14" t="n"/>
      <c r="L4219" s="14" t="n"/>
      <c r="M4219" s="14" t="n"/>
      <c r="N4219" s="14" t="n"/>
      <c r="O4219" s="20">
        <f>IF(A4219="","",SUMPRODUCT((A4219&gt;=Setup!$C$19:$C$30)*(A4219&lt;=Setup!$D$19:$D$30)*Setup!$A$19:$A$30))</f>
        <v/>
      </c>
      <c r="P4219" s="34">
        <f>IF(A4219="","",IF(OR(F4219="Standard domestic 15% (Box 7)",F4219="Import - VAT paid at customs (Box 8)",F4219="Import - Reverse charge (Box 9)"),ROUND(H4219*Setup!$B$9,2),0))</f>
        <v/>
      </c>
      <c r="Q4219" s="34">
        <f>IF(A4219="","",I4219-P4219)</f>
        <v/>
      </c>
      <c r="R4219" s="34">
        <f>IF(A4219="","",IF(L4219="Yes",I4219,0))</f>
        <v/>
      </c>
      <c r="S4219" s="34">
        <f>IF(A4219="","",IF(AND(L4219="Yes",K4219="Yes",NOT(ISNUMBER(SEARCH("blocked",G4219))),OR(F4219="Standard domestic 15% (Box 7)",F4219="Import - VAT paid at customs (Box 8)",F4219="Import - Reverse charge (Box 9)"),OR(F4219&lt;&gt;"Standard domestic 15% (Box 7)",AND(LEN(D4219)=15,LEFT(D4219,1)="3",RIGHT(D4219,1)="3",ISNUMBER(--D4219)))),I4219,0))</f>
        <v/>
      </c>
      <c r="T4219" s="34">
        <f>IF(A4219="","",R4219-S4219)</f>
        <v/>
      </c>
      <c r="U4219" s="23">
        <f>IF(A4219="","",IF(O4219=0,"Outside audit periods; ","")&amp;IF(F4219="","No VAT category; ","")&amp;IF(ABS(Q4219)&gt;Setup!$B$10,"VAT ≠ 15% × net; ","")&amp;IF(AND(F4219="Standard domestic 15% (Box 7)",NOT(AND(LEN(D4219)=15,LEFT(D4219,1)="3",RIGHT(D4219,1)="3",ISNUMBER(--D4219)))),"Invalid/missing supplier VAT no; ","")&amp;IF(AND(L4219="Yes",K4219&lt;&gt;"Yes"),"VAT claimed without valid tax invoice; ","")&amp;IF(AND(L4219="Yes",ISNUMBER(SEARCH("blocked",G4219))),"Blocked input VAT claimed; ","")&amp;IF(AND(F4219="Import - VAT paid at customs (Box 8)",M4219=""),"Customs declaration no missing; ","")&amp;IF(AND(F4219="Import - Reverse charge (Box 9)",E4219="Saudi Arabia"),"RCM used for a local supplier; ","")&amp;IF(AND(L4219="Yes",NOT(OR(F4219="Standard domestic 15% (Box 7)",F4219="Import - VAT paid at customs (Box 8)",F4219="Import - Reverse charge (Box 9)"))),"VAT claimed on non-taxable category; ",""))</f>
        <v/>
      </c>
    </row>
    <row r="4220">
      <c r="A4220" s="17" t="n"/>
      <c r="B4220" s="14" t="n"/>
      <c r="C4220" s="14" t="n"/>
      <c r="D4220" s="16" t="n"/>
      <c r="E4220" s="14" t="n"/>
      <c r="F4220" s="14" t="n"/>
      <c r="G4220" s="14" t="n"/>
      <c r="H4220" s="19" t="n"/>
      <c r="I4220" s="19" t="n"/>
      <c r="J4220" s="34">
        <f>IF(A4220="","",H4220+I4220)</f>
        <v/>
      </c>
      <c r="K4220" s="14" t="n"/>
      <c r="L4220" s="14" t="n"/>
      <c r="M4220" s="14" t="n"/>
      <c r="N4220" s="14" t="n"/>
      <c r="O4220" s="20">
        <f>IF(A4220="","",SUMPRODUCT((A4220&gt;=Setup!$C$19:$C$30)*(A4220&lt;=Setup!$D$19:$D$30)*Setup!$A$19:$A$30))</f>
        <v/>
      </c>
      <c r="P4220" s="34">
        <f>IF(A4220="","",IF(OR(F4220="Standard domestic 15% (Box 7)",F4220="Import - VAT paid at customs (Box 8)",F4220="Import - Reverse charge (Box 9)"),ROUND(H4220*Setup!$B$9,2),0))</f>
        <v/>
      </c>
      <c r="Q4220" s="34">
        <f>IF(A4220="","",I4220-P4220)</f>
        <v/>
      </c>
      <c r="R4220" s="34">
        <f>IF(A4220="","",IF(L4220="Yes",I4220,0))</f>
        <v/>
      </c>
      <c r="S4220" s="34">
        <f>IF(A4220="","",IF(AND(L4220="Yes",K4220="Yes",NOT(ISNUMBER(SEARCH("blocked",G4220))),OR(F4220="Standard domestic 15% (Box 7)",F4220="Import - VAT paid at customs (Box 8)",F4220="Import - Reverse charge (Box 9)"),OR(F4220&lt;&gt;"Standard domestic 15% (Box 7)",AND(LEN(D4220)=15,LEFT(D4220,1)="3",RIGHT(D4220,1)="3",ISNUMBER(--D4220)))),I4220,0))</f>
        <v/>
      </c>
      <c r="T4220" s="34">
        <f>IF(A4220="","",R4220-S4220)</f>
        <v/>
      </c>
      <c r="U4220" s="23">
        <f>IF(A4220="","",IF(O4220=0,"Outside audit periods; ","")&amp;IF(F4220="","No VAT category; ","")&amp;IF(ABS(Q4220)&gt;Setup!$B$10,"VAT ≠ 15% × net; ","")&amp;IF(AND(F4220="Standard domestic 15% (Box 7)",NOT(AND(LEN(D4220)=15,LEFT(D4220,1)="3",RIGHT(D4220,1)="3",ISNUMBER(--D4220)))),"Invalid/missing supplier VAT no; ","")&amp;IF(AND(L4220="Yes",K4220&lt;&gt;"Yes"),"VAT claimed without valid tax invoice; ","")&amp;IF(AND(L4220="Yes",ISNUMBER(SEARCH("blocked",G4220))),"Blocked input VAT claimed; ","")&amp;IF(AND(F4220="Import - VAT paid at customs (Box 8)",M4220=""),"Customs declaration no missing; ","")&amp;IF(AND(F4220="Import - Reverse charge (Box 9)",E4220="Saudi Arabia"),"RCM used for a local supplier; ","")&amp;IF(AND(L4220="Yes",NOT(OR(F4220="Standard domestic 15% (Box 7)",F4220="Import - VAT paid at customs (Box 8)",F4220="Import - Reverse charge (Box 9)"))),"VAT claimed on non-taxable category; ",""))</f>
        <v/>
      </c>
    </row>
    <row r="4221">
      <c r="A4221" s="17" t="n"/>
      <c r="B4221" s="14" t="n"/>
      <c r="C4221" s="14" t="n"/>
      <c r="D4221" s="16" t="n"/>
      <c r="E4221" s="14" t="n"/>
      <c r="F4221" s="14" t="n"/>
      <c r="G4221" s="14" t="n"/>
      <c r="H4221" s="19" t="n"/>
      <c r="I4221" s="19" t="n"/>
      <c r="J4221" s="34">
        <f>IF(A4221="","",H4221+I4221)</f>
        <v/>
      </c>
      <c r="K4221" s="14" t="n"/>
      <c r="L4221" s="14" t="n"/>
      <c r="M4221" s="14" t="n"/>
      <c r="N4221" s="14" t="n"/>
      <c r="O4221" s="20">
        <f>IF(A4221="","",SUMPRODUCT((A4221&gt;=Setup!$C$19:$C$30)*(A4221&lt;=Setup!$D$19:$D$30)*Setup!$A$19:$A$30))</f>
        <v/>
      </c>
      <c r="P4221" s="34">
        <f>IF(A4221="","",IF(OR(F4221="Standard domestic 15% (Box 7)",F4221="Import - VAT paid at customs (Box 8)",F4221="Import - Reverse charge (Box 9)"),ROUND(H4221*Setup!$B$9,2),0))</f>
        <v/>
      </c>
      <c r="Q4221" s="34">
        <f>IF(A4221="","",I4221-P4221)</f>
        <v/>
      </c>
      <c r="R4221" s="34">
        <f>IF(A4221="","",IF(L4221="Yes",I4221,0))</f>
        <v/>
      </c>
      <c r="S4221" s="34">
        <f>IF(A4221="","",IF(AND(L4221="Yes",K4221="Yes",NOT(ISNUMBER(SEARCH("blocked",G4221))),OR(F4221="Standard domestic 15% (Box 7)",F4221="Import - VAT paid at customs (Box 8)",F4221="Import - Reverse charge (Box 9)"),OR(F4221&lt;&gt;"Standard domestic 15% (Box 7)",AND(LEN(D4221)=15,LEFT(D4221,1)="3",RIGHT(D4221,1)="3",ISNUMBER(--D4221)))),I4221,0))</f>
        <v/>
      </c>
      <c r="T4221" s="34">
        <f>IF(A4221="","",R4221-S4221)</f>
        <v/>
      </c>
      <c r="U4221" s="23">
        <f>IF(A4221="","",IF(O4221=0,"Outside audit periods; ","")&amp;IF(F4221="","No VAT category; ","")&amp;IF(ABS(Q4221)&gt;Setup!$B$10,"VAT ≠ 15% × net; ","")&amp;IF(AND(F4221="Standard domestic 15% (Box 7)",NOT(AND(LEN(D4221)=15,LEFT(D4221,1)="3",RIGHT(D4221,1)="3",ISNUMBER(--D4221)))),"Invalid/missing supplier VAT no; ","")&amp;IF(AND(L4221="Yes",K4221&lt;&gt;"Yes"),"VAT claimed without valid tax invoice; ","")&amp;IF(AND(L4221="Yes",ISNUMBER(SEARCH("blocked",G4221))),"Blocked input VAT claimed; ","")&amp;IF(AND(F4221="Import - VAT paid at customs (Box 8)",M4221=""),"Customs declaration no missing; ","")&amp;IF(AND(F4221="Import - Reverse charge (Box 9)",E4221="Saudi Arabia"),"RCM used for a local supplier; ","")&amp;IF(AND(L4221="Yes",NOT(OR(F4221="Standard domestic 15% (Box 7)",F4221="Import - VAT paid at customs (Box 8)",F4221="Import - Reverse charge (Box 9)"))),"VAT claimed on non-taxable category; ",""))</f>
        <v/>
      </c>
    </row>
    <row r="4222">
      <c r="A4222" s="17" t="n"/>
      <c r="B4222" s="14" t="n"/>
      <c r="C4222" s="14" t="n"/>
      <c r="D4222" s="16" t="n"/>
      <c r="E4222" s="14" t="n"/>
      <c r="F4222" s="14" t="n"/>
      <c r="G4222" s="14" t="n"/>
      <c r="H4222" s="19" t="n"/>
      <c r="I4222" s="19" t="n"/>
      <c r="J4222" s="34">
        <f>IF(A4222="","",H4222+I4222)</f>
        <v/>
      </c>
      <c r="K4222" s="14" t="n"/>
      <c r="L4222" s="14" t="n"/>
      <c r="M4222" s="14" t="n"/>
      <c r="N4222" s="14" t="n"/>
      <c r="O4222" s="20">
        <f>IF(A4222="","",SUMPRODUCT((A4222&gt;=Setup!$C$19:$C$30)*(A4222&lt;=Setup!$D$19:$D$30)*Setup!$A$19:$A$30))</f>
        <v/>
      </c>
      <c r="P4222" s="34">
        <f>IF(A4222="","",IF(OR(F4222="Standard domestic 15% (Box 7)",F4222="Import - VAT paid at customs (Box 8)",F4222="Import - Reverse charge (Box 9)"),ROUND(H4222*Setup!$B$9,2),0))</f>
        <v/>
      </c>
      <c r="Q4222" s="34">
        <f>IF(A4222="","",I4222-P4222)</f>
        <v/>
      </c>
      <c r="R4222" s="34">
        <f>IF(A4222="","",IF(L4222="Yes",I4222,0))</f>
        <v/>
      </c>
      <c r="S4222" s="34">
        <f>IF(A4222="","",IF(AND(L4222="Yes",K4222="Yes",NOT(ISNUMBER(SEARCH("blocked",G4222))),OR(F4222="Standard domestic 15% (Box 7)",F4222="Import - VAT paid at customs (Box 8)",F4222="Import - Reverse charge (Box 9)"),OR(F4222&lt;&gt;"Standard domestic 15% (Box 7)",AND(LEN(D4222)=15,LEFT(D4222,1)="3",RIGHT(D4222,1)="3",ISNUMBER(--D4222)))),I4222,0))</f>
        <v/>
      </c>
      <c r="T4222" s="34">
        <f>IF(A4222="","",R4222-S4222)</f>
        <v/>
      </c>
      <c r="U4222" s="23">
        <f>IF(A4222="","",IF(O4222=0,"Outside audit periods; ","")&amp;IF(F4222="","No VAT category; ","")&amp;IF(ABS(Q4222)&gt;Setup!$B$10,"VAT ≠ 15% × net; ","")&amp;IF(AND(F4222="Standard domestic 15% (Box 7)",NOT(AND(LEN(D4222)=15,LEFT(D4222,1)="3",RIGHT(D4222,1)="3",ISNUMBER(--D4222)))),"Invalid/missing supplier VAT no; ","")&amp;IF(AND(L4222="Yes",K4222&lt;&gt;"Yes"),"VAT claimed without valid tax invoice; ","")&amp;IF(AND(L4222="Yes",ISNUMBER(SEARCH("blocked",G4222))),"Blocked input VAT claimed; ","")&amp;IF(AND(F4222="Import - VAT paid at customs (Box 8)",M4222=""),"Customs declaration no missing; ","")&amp;IF(AND(F4222="Import - Reverse charge (Box 9)",E4222="Saudi Arabia"),"RCM used for a local supplier; ","")&amp;IF(AND(L4222="Yes",NOT(OR(F4222="Standard domestic 15% (Box 7)",F4222="Import - VAT paid at customs (Box 8)",F4222="Import - Reverse charge (Box 9)"))),"VAT claimed on non-taxable category; ",""))</f>
        <v/>
      </c>
    </row>
    <row r="4223">
      <c r="A4223" s="17" t="n"/>
      <c r="B4223" s="14" t="n"/>
      <c r="C4223" s="14" t="n"/>
      <c r="D4223" s="16" t="n"/>
      <c r="E4223" s="14" t="n"/>
      <c r="F4223" s="14" t="n"/>
      <c r="G4223" s="14" t="n"/>
      <c r="H4223" s="19" t="n"/>
      <c r="I4223" s="19" t="n"/>
      <c r="J4223" s="34">
        <f>IF(A4223="","",H4223+I4223)</f>
        <v/>
      </c>
      <c r="K4223" s="14" t="n"/>
      <c r="L4223" s="14" t="n"/>
      <c r="M4223" s="14" t="n"/>
      <c r="N4223" s="14" t="n"/>
      <c r="O4223" s="20">
        <f>IF(A4223="","",SUMPRODUCT((A4223&gt;=Setup!$C$19:$C$30)*(A4223&lt;=Setup!$D$19:$D$30)*Setup!$A$19:$A$30))</f>
        <v/>
      </c>
      <c r="P4223" s="34">
        <f>IF(A4223="","",IF(OR(F4223="Standard domestic 15% (Box 7)",F4223="Import - VAT paid at customs (Box 8)",F4223="Import - Reverse charge (Box 9)"),ROUND(H4223*Setup!$B$9,2),0))</f>
        <v/>
      </c>
      <c r="Q4223" s="34">
        <f>IF(A4223="","",I4223-P4223)</f>
        <v/>
      </c>
      <c r="R4223" s="34">
        <f>IF(A4223="","",IF(L4223="Yes",I4223,0))</f>
        <v/>
      </c>
      <c r="S4223" s="34">
        <f>IF(A4223="","",IF(AND(L4223="Yes",K4223="Yes",NOT(ISNUMBER(SEARCH("blocked",G4223))),OR(F4223="Standard domestic 15% (Box 7)",F4223="Import - VAT paid at customs (Box 8)",F4223="Import - Reverse charge (Box 9)"),OR(F4223&lt;&gt;"Standard domestic 15% (Box 7)",AND(LEN(D4223)=15,LEFT(D4223,1)="3",RIGHT(D4223,1)="3",ISNUMBER(--D4223)))),I4223,0))</f>
        <v/>
      </c>
      <c r="T4223" s="34">
        <f>IF(A4223="","",R4223-S4223)</f>
        <v/>
      </c>
      <c r="U4223" s="23">
        <f>IF(A4223="","",IF(O4223=0,"Outside audit periods; ","")&amp;IF(F4223="","No VAT category; ","")&amp;IF(ABS(Q4223)&gt;Setup!$B$10,"VAT ≠ 15% × net; ","")&amp;IF(AND(F4223="Standard domestic 15% (Box 7)",NOT(AND(LEN(D4223)=15,LEFT(D4223,1)="3",RIGHT(D4223,1)="3",ISNUMBER(--D4223)))),"Invalid/missing supplier VAT no; ","")&amp;IF(AND(L4223="Yes",K4223&lt;&gt;"Yes"),"VAT claimed without valid tax invoice; ","")&amp;IF(AND(L4223="Yes",ISNUMBER(SEARCH("blocked",G4223))),"Blocked input VAT claimed; ","")&amp;IF(AND(F4223="Import - VAT paid at customs (Box 8)",M4223=""),"Customs declaration no missing; ","")&amp;IF(AND(F4223="Import - Reverse charge (Box 9)",E4223="Saudi Arabia"),"RCM used for a local supplier; ","")&amp;IF(AND(L4223="Yes",NOT(OR(F4223="Standard domestic 15% (Box 7)",F4223="Import - VAT paid at customs (Box 8)",F4223="Import - Reverse charge (Box 9)"))),"VAT claimed on non-taxable category; ",""))</f>
        <v/>
      </c>
    </row>
    <row r="4224">
      <c r="A4224" s="17" t="n"/>
      <c r="B4224" s="14" t="n"/>
      <c r="C4224" s="14" t="n"/>
      <c r="D4224" s="16" t="n"/>
      <c r="E4224" s="14" t="n"/>
      <c r="F4224" s="14" t="n"/>
      <c r="G4224" s="14" t="n"/>
      <c r="H4224" s="19" t="n"/>
      <c r="I4224" s="19" t="n"/>
      <c r="J4224" s="34">
        <f>IF(A4224="","",H4224+I4224)</f>
        <v/>
      </c>
      <c r="K4224" s="14" t="n"/>
      <c r="L4224" s="14" t="n"/>
      <c r="M4224" s="14" t="n"/>
      <c r="N4224" s="14" t="n"/>
      <c r="O4224" s="20">
        <f>IF(A4224="","",SUMPRODUCT((A4224&gt;=Setup!$C$19:$C$30)*(A4224&lt;=Setup!$D$19:$D$30)*Setup!$A$19:$A$30))</f>
        <v/>
      </c>
      <c r="P4224" s="34">
        <f>IF(A4224="","",IF(OR(F4224="Standard domestic 15% (Box 7)",F4224="Import - VAT paid at customs (Box 8)",F4224="Import - Reverse charge (Box 9)"),ROUND(H4224*Setup!$B$9,2),0))</f>
        <v/>
      </c>
      <c r="Q4224" s="34">
        <f>IF(A4224="","",I4224-P4224)</f>
        <v/>
      </c>
      <c r="R4224" s="34">
        <f>IF(A4224="","",IF(L4224="Yes",I4224,0))</f>
        <v/>
      </c>
      <c r="S4224" s="34">
        <f>IF(A4224="","",IF(AND(L4224="Yes",K4224="Yes",NOT(ISNUMBER(SEARCH("blocked",G4224))),OR(F4224="Standard domestic 15% (Box 7)",F4224="Import - VAT paid at customs (Box 8)",F4224="Import - Reverse charge (Box 9)"),OR(F4224&lt;&gt;"Standard domestic 15% (Box 7)",AND(LEN(D4224)=15,LEFT(D4224,1)="3",RIGHT(D4224,1)="3",ISNUMBER(--D4224)))),I4224,0))</f>
        <v/>
      </c>
      <c r="T4224" s="34">
        <f>IF(A4224="","",R4224-S4224)</f>
        <v/>
      </c>
      <c r="U4224" s="23">
        <f>IF(A4224="","",IF(O4224=0,"Outside audit periods; ","")&amp;IF(F4224="","No VAT category; ","")&amp;IF(ABS(Q4224)&gt;Setup!$B$10,"VAT ≠ 15% × net; ","")&amp;IF(AND(F4224="Standard domestic 15% (Box 7)",NOT(AND(LEN(D4224)=15,LEFT(D4224,1)="3",RIGHT(D4224,1)="3",ISNUMBER(--D4224)))),"Invalid/missing supplier VAT no; ","")&amp;IF(AND(L4224="Yes",K4224&lt;&gt;"Yes"),"VAT claimed without valid tax invoice; ","")&amp;IF(AND(L4224="Yes",ISNUMBER(SEARCH("blocked",G4224))),"Blocked input VAT claimed; ","")&amp;IF(AND(F4224="Import - VAT paid at customs (Box 8)",M4224=""),"Customs declaration no missing; ","")&amp;IF(AND(F4224="Import - Reverse charge (Box 9)",E4224="Saudi Arabia"),"RCM used for a local supplier; ","")&amp;IF(AND(L4224="Yes",NOT(OR(F4224="Standard domestic 15% (Box 7)",F4224="Import - VAT paid at customs (Box 8)",F4224="Import - Reverse charge (Box 9)"))),"VAT claimed on non-taxable category; ",""))</f>
        <v/>
      </c>
    </row>
    <row r="4225">
      <c r="A4225" s="17" t="n"/>
      <c r="B4225" s="14" t="n"/>
      <c r="C4225" s="14" t="n"/>
      <c r="D4225" s="16" t="n"/>
      <c r="E4225" s="14" t="n"/>
      <c r="F4225" s="14" t="n"/>
      <c r="G4225" s="14" t="n"/>
      <c r="H4225" s="19" t="n"/>
      <c r="I4225" s="19" t="n"/>
      <c r="J4225" s="34">
        <f>IF(A4225="","",H4225+I4225)</f>
        <v/>
      </c>
      <c r="K4225" s="14" t="n"/>
      <c r="L4225" s="14" t="n"/>
      <c r="M4225" s="14" t="n"/>
      <c r="N4225" s="14" t="n"/>
      <c r="O4225" s="20">
        <f>IF(A4225="","",SUMPRODUCT((A4225&gt;=Setup!$C$19:$C$30)*(A4225&lt;=Setup!$D$19:$D$30)*Setup!$A$19:$A$30))</f>
        <v/>
      </c>
      <c r="P4225" s="34">
        <f>IF(A4225="","",IF(OR(F4225="Standard domestic 15% (Box 7)",F4225="Import - VAT paid at customs (Box 8)",F4225="Import - Reverse charge (Box 9)"),ROUND(H4225*Setup!$B$9,2),0))</f>
        <v/>
      </c>
      <c r="Q4225" s="34">
        <f>IF(A4225="","",I4225-P4225)</f>
        <v/>
      </c>
      <c r="R4225" s="34">
        <f>IF(A4225="","",IF(L4225="Yes",I4225,0))</f>
        <v/>
      </c>
      <c r="S4225" s="34">
        <f>IF(A4225="","",IF(AND(L4225="Yes",K4225="Yes",NOT(ISNUMBER(SEARCH("blocked",G4225))),OR(F4225="Standard domestic 15% (Box 7)",F4225="Import - VAT paid at customs (Box 8)",F4225="Import - Reverse charge (Box 9)"),OR(F4225&lt;&gt;"Standard domestic 15% (Box 7)",AND(LEN(D4225)=15,LEFT(D4225,1)="3",RIGHT(D4225,1)="3",ISNUMBER(--D4225)))),I4225,0))</f>
        <v/>
      </c>
      <c r="T4225" s="34">
        <f>IF(A4225="","",R4225-S4225)</f>
        <v/>
      </c>
      <c r="U4225" s="23">
        <f>IF(A4225="","",IF(O4225=0,"Outside audit periods; ","")&amp;IF(F4225="","No VAT category; ","")&amp;IF(ABS(Q4225)&gt;Setup!$B$10,"VAT ≠ 15% × net; ","")&amp;IF(AND(F4225="Standard domestic 15% (Box 7)",NOT(AND(LEN(D4225)=15,LEFT(D4225,1)="3",RIGHT(D4225,1)="3",ISNUMBER(--D4225)))),"Invalid/missing supplier VAT no; ","")&amp;IF(AND(L4225="Yes",K4225&lt;&gt;"Yes"),"VAT claimed without valid tax invoice; ","")&amp;IF(AND(L4225="Yes",ISNUMBER(SEARCH("blocked",G4225))),"Blocked input VAT claimed; ","")&amp;IF(AND(F4225="Import - VAT paid at customs (Box 8)",M4225=""),"Customs declaration no missing; ","")&amp;IF(AND(F4225="Import - Reverse charge (Box 9)",E4225="Saudi Arabia"),"RCM used for a local supplier; ","")&amp;IF(AND(L4225="Yes",NOT(OR(F4225="Standard domestic 15% (Box 7)",F4225="Import - VAT paid at customs (Box 8)",F4225="Import - Reverse charge (Box 9)"))),"VAT claimed on non-taxable category; ",""))</f>
        <v/>
      </c>
    </row>
    <row r="4226">
      <c r="A4226" s="17" t="n"/>
      <c r="B4226" s="14" t="n"/>
      <c r="C4226" s="14" t="n"/>
      <c r="D4226" s="16" t="n"/>
      <c r="E4226" s="14" t="n"/>
      <c r="F4226" s="14" t="n"/>
      <c r="G4226" s="14" t="n"/>
      <c r="H4226" s="19" t="n"/>
      <c r="I4226" s="19" t="n"/>
      <c r="J4226" s="34">
        <f>IF(A4226="","",H4226+I4226)</f>
        <v/>
      </c>
      <c r="K4226" s="14" t="n"/>
      <c r="L4226" s="14" t="n"/>
      <c r="M4226" s="14" t="n"/>
      <c r="N4226" s="14" t="n"/>
      <c r="O4226" s="20">
        <f>IF(A4226="","",SUMPRODUCT((A4226&gt;=Setup!$C$19:$C$30)*(A4226&lt;=Setup!$D$19:$D$30)*Setup!$A$19:$A$30))</f>
        <v/>
      </c>
      <c r="P4226" s="34">
        <f>IF(A4226="","",IF(OR(F4226="Standard domestic 15% (Box 7)",F4226="Import - VAT paid at customs (Box 8)",F4226="Import - Reverse charge (Box 9)"),ROUND(H4226*Setup!$B$9,2),0))</f>
        <v/>
      </c>
      <c r="Q4226" s="34">
        <f>IF(A4226="","",I4226-P4226)</f>
        <v/>
      </c>
      <c r="R4226" s="34">
        <f>IF(A4226="","",IF(L4226="Yes",I4226,0))</f>
        <v/>
      </c>
      <c r="S4226" s="34">
        <f>IF(A4226="","",IF(AND(L4226="Yes",K4226="Yes",NOT(ISNUMBER(SEARCH("blocked",G4226))),OR(F4226="Standard domestic 15% (Box 7)",F4226="Import - VAT paid at customs (Box 8)",F4226="Import - Reverse charge (Box 9)"),OR(F4226&lt;&gt;"Standard domestic 15% (Box 7)",AND(LEN(D4226)=15,LEFT(D4226,1)="3",RIGHT(D4226,1)="3",ISNUMBER(--D4226)))),I4226,0))</f>
        <v/>
      </c>
      <c r="T4226" s="34">
        <f>IF(A4226="","",R4226-S4226)</f>
        <v/>
      </c>
      <c r="U4226" s="23">
        <f>IF(A4226="","",IF(O4226=0,"Outside audit periods; ","")&amp;IF(F4226="","No VAT category; ","")&amp;IF(ABS(Q4226)&gt;Setup!$B$10,"VAT ≠ 15% × net; ","")&amp;IF(AND(F4226="Standard domestic 15% (Box 7)",NOT(AND(LEN(D4226)=15,LEFT(D4226,1)="3",RIGHT(D4226,1)="3",ISNUMBER(--D4226)))),"Invalid/missing supplier VAT no; ","")&amp;IF(AND(L4226="Yes",K4226&lt;&gt;"Yes"),"VAT claimed without valid tax invoice; ","")&amp;IF(AND(L4226="Yes",ISNUMBER(SEARCH("blocked",G4226))),"Blocked input VAT claimed; ","")&amp;IF(AND(F4226="Import - VAT paid at customs (Box 8)",M4226=""),"Customs declaration no missing; ","")&amp;IF(AND(F4226="Import - Reverse charge (Box 9)",E4226="Saudi Arabia"),"RCM used for a local supplier; ","")&amp;IF(AND(L4226="Yes",NOT(OR(F4226="Standard domestic 15% (Box 7)",F4226="Import - VAT paid at customs (Box 8)",F4226="Import - Reverse charge (Box 9)"))),"VAT claimed on non-taxable category; ",""))</f>
        <v/>
      </c>
    </row>
    <row r="4227">
      <c r="A4227" s="17" t="n"/>
      <c r="B4227" s="14" t="n"/>
      <c r="C4227" s="14" t="n"/>
      <c r="D4227" s="16" t="n"/>
      <c r="E4227" s="14" t="n"/>
      <c r="F4227" s="14" t="n"/>
      <c r="G4227" s="14" t="n"/>
      <c r="H4227" s="19" t="n"/>
      <c r="I4227" s="19" t="n"/>
      <c r="J4227" s="34">
        <f>IF(A4227="","",H4227+I4227)</f>
        <v/>
      </c>
      <c r="K4227" s="14" t="n"/>
      <c r="L4227" s="14" t="n"/>
      <c r="M4227" s="14" t="n"/>
      <c r="N4227" s="14" t="n"/>
      <c r="O4227" s="20">
        <f>IF(A4227="","",SUMPRODUCT((A4227&gt;=Setup!$C$19:$C$30)*(A4227&lt;=Setup!$D$19:$D$30)*Setup!$A$19:$A$30))</f>
        <v/>
      </c>
      <c r="P4227" s="34">
        <f>IF(A4227="","",IF(OR(F4227="Standard domestic 15% (Box 7)",F4227="Import - VAT paid at customs (Box 8)",F4227="Import - Reverse charge (Box 9)"),ROUND(H4227*Setup!$B$9,2),0))</f>
        <v/>
      </c>
      <c r="Q4227" s="34">
        <f>IF(A4227="","",I4227-P4227)</f>
        <v/>
      </c>
      <c r="R4227" s="34">
        <f>IF(A4227="","",IF(L4227="Yes",I4227,0))</f>
        <v/>
      </c>
      <c r="S4227" s="34">
        <f>IF(A4227="","",IF(AND(L4227="Yes",K4227="Yes",NOT(ISNUMBER(SEARCH("blocked",G4227))),OR(F4227="Standard domestic 15% (Box 7)",F4227="Import - VAT paid at customs (Box 8)",F4227="Import - Reverse charge (Box 9)"),OR(F4227&lt;&gt;"Standard domestic 15% (Box 7)",AND(LEN(D4227)=15,LEFT(D4227,1)="3",RIGHT(D4227,1)="3",ISNUMBER(--D4227)))),I4227,0))</f>
        <v/>
      </c>
      <c r="T4227" s="34">
        <f>IF(A4227="","",R4227-S4227)</f>
        <v/>
      </c>
      <c r="U4227" s="23">
        <f>IF(A4227="","",IF(O4227=0,"Outside audit periods; ","")&amp;IF(F4227="","No VAT category; ","")&amp;IF(ABS(Q4227)&gt;Setup!$B$10,"VAT ≠ 15% × net; ","")&amp;IF(AND(F4227="Standard domestic 15% (Box 7)",NOT(AND(LEN(D4227)=15,LEFT(D4227,1)="3",RIGHT(D4227,1)="3",ISNUMBER(--D4227)))),"Invalid/missing supplier VAT no; ","")&amp;IF(AND(L4227="Yes",K4227&lt;&gt;"Yes"),"VAT claimed without valid tax invoice; ","")&amp;IF(AND(L4227="Yes",ISNUMBER(SEARCH("blocked",G4227))),"Blocked input VAT claimed; ","")&amp;IF(AND(F4227="Import - VAT paid at customs (Box 8)",M4227=""),"Customs declaration no missing; ","")&amp;IF(AND(F4227="Import - Reverse charge (Box 9)",E4227="Saudi Arabia"),"RCM used for a local supplier; ","")&amp;IF(AND(L4227="Yes",NOT(OR(F4227="Standard domestic 15% (Box 7)",F4227="Import - VAT paid at customs (Box 8)",F4227="Import - Reverse charge (Box 9)"))),"VAT claimed on non-taxable category; ",""))</f>
        <v/>
      </c>
    </row>
    <row r="4228">
      <c r="A4228" s="17" t="n"/>
      <c r="B4228" s="14" t="n"/>
      <c r="C4228" s="14" t="n"/>
      <c r="D4228" s="16" t="n"/>
      <c r="E4228" s="14" t="n"/>
      <c r="F4228" s="14" t="n"/>
      <c r="G4228" s="14" t="n"/>
      <c r="H4228" s="19" t="n"/>
      <c r="I4228" s="19" t="n"/>
      <c r="J4228" s="34">
        <f>IF(A4228="","",H4228+I4228)</f>
        <v/>
      </c>
      <c r="K4228" s="14" t="n"/>
      <c r="L4228" s="14" t="n"/>
      <c r="M4228" s="14" t="n"/>
      <c r="N4228" s="14" t="n"/>
      <c r="O4228" s="20">
        <f>IF(A4228="","",SUMPRODUCT((A4228&gt;=Setup!$C$19:$C$30)*(A4228&lt;=Setup!$D$19:$D$30)*Setup!$A$19:$A$30))</f>
        <v/>
      </c>
      <c r="P4228" s="34">
        <f>IF(A4228="","",IF(OR(F4228="Standard domestic 15% (Box 7)",F4228="Import - VAT paid at customs (Box 8)",F4228="Import - Reverse charge (Box 9)"),ROUND(H4228*Setup!$B$9,2),0))</f>
        <v/>
      </c>
      <c r="Q4228" s="34">
        <f>IF(A4228="","",I4228-P4228)</f>
        <v/>
      </c>
      <c r="R4228" s="34">
        <f>IF(A4228="","",IF(L4228="Yes",I4228,0))</f>
        <v/>
      </c>
      <c r="S4228" s="34">
        <f>IF(A4228="","",IF(AND(L4228="Yes",K4228="Yes",NOT(ISNUMBER(SEARCH("blocked",G4228))),OR(F4228="Standard domestic 15% (Box 7)",F4228="Import - VAT paid at customs (Box 8)",F4228="Import - Reverse charge (Box 9)"),OR(F4228&lt;&gt;"Standard domestic 15% (Box 7)",AND(LEN(D4228)=15,LEFT(D4228,1)="3",RIGHT(D4228,1)="3",ISNUMBER(--D4228)))),I4228,0))</f>
        <v/>
      </c>
      <c r="T4228" s="34">
        <f>IF(A4228="","",R4228-S4228)</f>
        <v/>
      </c>
      <c r="U4228" s="23">
        <f>IF(A4228="","",IF(O4228=0,"Outside audit periods; ","")&amp;IF(F4228="","No VAT category; ","")&amp;IF(ABS(Q4228)&gt;Setup!$B$10,"VAT ≠ 15% × net; ","")&amp;IF(AND(F4228="Standard domestic 15% (Box 7)",NOT(AND(LEN(D4228)=15,LEFT(D4228,1)="3",RIGHT(D4228,1)="3",ISNUMBER(--D4228)))),"Invalid/missing supplier VAT no; ","")&amp;IF(AND(L4228="Yes",K4228&lt;&gt;"Yes"),"VAT claimed without valid tax invoice; ","")&amp;IF(AND(L4228="Yes",ISNUMBER(SEARCH("blocked",G4228))),"Blocked input VAT claimed; ","")&amp;IF(AND(F4228="Import - VAT paid at customs (Box 8)",M4228=""),"Customs declaration no missing; ","")&amp;IF(AND(F4228="Import - Reverse charge (Box 9)",E4228="Saudi Arabia"),"RCM used for a local supplier; ","")&amp;IF(AND(L4228="Yes",NOT(OR(F4228="Standard domestic 15% (Box 7)",F4228="Import - VAT paid at customs (Box 8)",F4228="Import - Reverse charge (Box 9)"))),"VAT claimed on non-taxable category; ",""))</f>
        <v/>
      </c>
    </row>
    <row r="4229">
      <c r="A4229" s="17" t="n"/>
      <c r="B4229" s="14" t="n"/>
      <c r="C4229" s="14" t="n"/>
      <c r="D4229" s="16" t="n"/>
      <c r="E4229" s="14" t="n"/>
      <c r="F4229" s="14" t="n"/>
      <c r="G4229" s="14" t="n"/>
      <c r="H4229" s="19" t="n"/>
      <c r="I4229" s="19" t="n"/>
      <c r="J4229" s="34">
        <f>IF(A4229="","",H4229+I4229)</f>
        <v/>
      </c>
      <c r="K4229" s="14" t="n"/>
      <c r="L4229" s="14" t="n"/>
      <c r="M4229" s="14" t="n"/>
      <c r="N4229" s="14" t="n"/>
      <c r="O4229" s="20">
        <f>IF(A4229="","",SUMPRODUCT((A4229&gt;=Setup!$C$19:$C$30)*(A4229&lt;=Setup!$D$19:$D$30)*Setup!$A$19:$A$30))</f>
        <v/>
      </c>
      <c r="P4229" s="34">
        <f>IF(A4229="","",IF(OR(F4229="Standard domestic 15% (Box 7)",F4229="Import - VAT paid at customs (Box 8)",F4229="Import - Reverse charge (Box 9)"),ROUND(H4229*Setup!$B$9,2),0))</f>
        <v/>
      </c>
      <c r="Q4229" s="34">
        <f>IF(A4229="","",I4229-P4229)</f>
        <v/>
      </c>
      <c r="R4229" s="34">
        <f>IF(A4229="","",IF(L4229="Yes",I4229,0))</f>
        <v/>
      </c>
      <c r="S4229" s="34">
        <f>IF(A4229="","",IF(AND(L4229="Yes",K4229="Yes",NOT(ISNUMBER(SEARCH("blocked",G4229))),OR(F4229="Standard domestic 15% (Box 7)",F4229="Import - VAT paid at customs (Box 8)",F4229="Import - Reverse charge (Box 9)"),OR(F4229&lt;&gt;"Standard domestic 15% (Box 7)",AND(LEN(D4229)=15,LEFT(D4229,1)="3",RIGHT(D4229,1)="3",ISNUMBER(--D4229)))),I4229,0))</f>
        <v/>
      </c>
      <c r="T4229" s="34">
        <f>IF(A4229="","",R4229-S4229)</f>
        <v/>
      </c>
      <c r="U4229" s="23">
        <f>IF(A4229="","",IF(O4229=0,"Outside audit periods; ","")&amp;IF(F4229="","No VAT category; ","")&amp;IF(ABS(Q4229)&gt;Setup!$B$10,"VAT ≠ 15% × net; ","")&amp;IF(AND(F4229="Standard domestic 15% (Box 7)",NOT(AND(LEN(D4229)=15,LEFT(D4229,1)="3",RIGHT(D4229,1)="3",ISNUMBER(--D4229)))),"Invalid/missing supplier VAT no; ","")&amp;IF(AND(L4229="Yes",K4229&lt;&gt;"Yes"),"VAT claimed without valid tax invoice; ","")&amp;IF(AND(L4229="Yes",ISNUMBER(SEARCH("blocked",G4229))),"Blocked input VAT claimed; ","")&amp;IF(AND(F4229="Import - VAT paid at customs (Box 8)",M4229=""),"Customs declaration no missing; ","")&amp;IF(AND(F4229="Import - Reverse charge (Box 9)",E4229="Saudi Arabia"),"RCM used for a local supplier; ","")&amp;IF(AND(L4229="Yes",NOT(OR(F4229="Standard domestic 15% (Box 7)",F4229="Import - VAT paid at customs (Box 8)",F4229="Import - Reverse charge (Box 9)"))),"VAT claimed on non-taxable category; ",""))</f>
        <v/>
      </c>
    </row>
    <row r="4230">
      <c r="A4230" s="17" t="n"/>
      <c r="B4230" s="14" t="n"/>
      <c r="C4230" s="14" t="n"/>
      <c r="D4230" s="16" t="n"/>
      <c r="E4230" s="14" t="n"/>
      <c r="F4230" s="14" t="n"/>
      <c r="G4230" s="14" t="n"/>
      <c r="H4230" s="19" t="n"/>
      <c r="I4230" s="19" t="n"/>
      <c r="J4230" s="34">
        <f>IF(A4230="","",H4230+I4230)</f>
        <v/>
      </c>
      <c r="K4230" s="14" t="n"/>
      <c r="L4230" s="14" t="n"/>
      <c r="M4230" s="14" t="n"/>
      <c r="N4230" s="14" t="n"/>
      <c r="O4230" s="20">
        <f>IF(A4230="","",SUMPRODUCT((A4230&gt;=Setup!$C$19:$C$30)*(A4230&lt;=Setup!$D$19:$D$30)*Setup!$A$19:$A$30))</f>
        <v/>
      </c>
      <c r="P4230" s="34">
        <f>IF(A4230="","",IF(OR(F4230="Standard domestic 15% (Box 7)",F4230="Import - VAT paid at customs (Box 8)",F4230="Import - Reverse charge (Box 9)"),ROUND(H4230*Setup!$B$9,2),0))</f>
        <v/>
      </c>
      <c r="Q4230" s="34">
        <f>IF(A4230="","",I4230-P4230)</f>
        <v/>
      </c>
      <c r="R4230" s="34">
        <f>IF(A4230="","",IF(L4230="Yes",I4230,0))</f>
        <v/>
      </c>
      <c r="S4230" s="34">
        <f>IF(A4230="","",IF(AND(L4230="Yes",K4230="Yes",NOT(ISNUMBER(SEARCH("blocked",G4230))),OR(F4230="Standard domestic 15% (Box 7)",F4230="Import - VAT paid at customs (Box 8)",F4230="Import - Reverse charge (Box 9)"),OR(F4230&lt;&gt;"Standard domestic 15% (Box 7)",AND(LEN(D4230)=15,LEFT(D4230,1)="3",RIGHT(D4230,1)="3",ISNUMBER(--D4230)))),I4230,0))</f>
        <v/>
      </c>
      <c r="T4230" s="34">
        <f>IF(A4230="","",R4230-S4230)</f>
        <v/>
      </c>
      <c r="U4230" s="23">
        <f>IF(A4230="","",IF(O4230=0,"Outside audit periods; ","")&amp;IF(F4230="","No VAT category; ","")&amp;IF(ABS(Q4230)&gt;Setup!$B$10,"VAT ≠ 15% × net; ","")&amp;IF(AND(F4230="Standard domestic 15% (Box 7)",NOT(AND(LEN(D4230)=15,LEFT(D4230,1)="3",RIGHT(D4230,1)="3",ISNUMBER(--D4230)))),"Invalid/missing supplier VAT no; ","")&amp;IF(AND(L4230="Yes",K4230&lt;&gt;"Yes"),"VAT claimed without valid tax invoice; ","")&amp;IF(AND(L4230="Yes",ISNUMBER(SEARCH("blocked",G4230))),"Blocked input VAT claimed; ","")&amp;IF(AND(F4230="Import - VAT paid at customs (Box 8)",M4230=""),"Customs declaration no missing; ","")&amp;IF(AND(F4230="Import - Reverse charge (Box 9)",E4230="Saudi Arabia"),"RCM used for a local supplier; ","")&amp;IF(AND(L4230="Yes",NOT(OR(F4230="Standard domestic 15% (Box 7)",F4230="Import - VAT paid at customs (Box 8)",F4230="Import - Reverse charge (Box 9)"))),"VAT claimed on non-taxable category; ",""))</f>
        <v/>
      </c>
    </row>
    <row r="4231">
      <c r="A4231" s="17" t="n"/>
      <c r="B4231" s="14" t="n"/>
      <c r="C4231" s="14" t="n"/>
      <c r="D4231" s="16" t="n"/>
      <c r="E4231" s="14" t="n"/>
      <c r="F4231" s="14" t="n"/>
      <c r="G4231" s="14" t="n"/>
      <c r="H4231" s="19" t="n"/>
      <c r="I4231" s="19" t="n"/>
      <c r="J4231" s="34">
        <f>IF(A4231="","",H4231+I4231)</f>
        <v/>
      </c>
      <c r="K4231" s="14" t="n"/>
      <c r="L4231" s="14" t="n"/>
      <c r="M4231" s="14" t="n"/>
      <c r="N4231" s="14" t="n"/>
      <c r="O4231" s="20">
        <f>IF(A4231="","",SUMPRODUCT((A4231&gt;=Setup!$C$19:$C$30)*(A4231&lt;=Setup!$D$19:$D$30)*Setup!$A$19:$A$30))</f>
        <v/>
      </c>
      <c r="P4231" s="34">
        <f>IF(A4231="","",IF(OR(F4231="Standard domestic 15% (Box 7)",F4231="Import - VAT paid at customs (Box 8)",F4231="Import - Reverse charge (Box 9)"),ROUND(H4231*Setup!$B$9,2),0))</f>
        <v/>
      </c>
      <c r="Q4231" s="34">
        <f>IF(A4231="","",I4231-P4231)</f>
        <v/>
      </c>
      <c r="R4231" s="34">
        <f>IF(A4231="","",IF(L4231="Yes",I4231,0))</f>
        <v/>
      </c>
      <c r="S4231" s="34">
        <f>IF(A4231="","",IF(AND(L4231="Yes",K4231="Yes",NOT(ISNUMBER(SEARCH("blocked",G4231))),OR(F4231="Standard domestic 15% (Box 7)",F4231="Import - VAT paid at customs (Box 8)",F4231="Import - Reverse charge (Box 9)"),OR(F4231&lt;&gt;"Standard domestic 15% (Box 7)",AND(LEN(D4231)=15,LEFT(D4231,1)="3",RIGHT(D4231,1)="3",ISNUMBER(--D4231)))),I4231,0))</f>
        <v/>
      </c>
      <c r="T4231" s="34">
        <f>IF(A4231="","",R4231-S4231)</f>
        <v/>
      </c>
      <c r="U4231" s="23">
        <f>IF(A4231="","",IF(O4231=0,"Outside audit periods; ","")&amp;IF(F4231="","No VAT category; ","")&amp;IF(ABS(Q4231)&gt;Setup!$B$10,"VAT ≠ 15% × net; ","")&amp;IF(AND(F4231="Standard domestic 15% (Box 7)",NOT(AND(LEN(D4231)=15,LEFT(D4231,1)="3",RIGHT(D4231,1)="3",ISNUMBER(--D4231)))),"Invalid/missing supplier VAT no; ","")&amp;IF(AND(L4231="Yes",K4231&lt;&gt;"Yes"),"VAT claimed without valid tax invoice; ","")&amp;IF(AND(L4231="Yes",ISNUMBER(SEARCH("blocked",G4231))),"Blocked input VAT claimed; ","")&amp;IF(AND(F4231="Import - VAT paid at customs (Box 8)",M4231=""),"Customs declaration no missing; ","")&amp;IF(AND(F4231="Import - Reverse charge (Box 9)",E4231="Saudi Arabia"),"RCM used for a local supplier; ","")&amp;IF(AND(L4231="Yes",NOT(OR(F4231="Standard domestic 15% (Box 7)",F4231="Import - VAT paid at customs (Box 8)",F4231="Import - Reverse charge (Box 9)"))),"VAT claimed on non-taxable category; ",""))</f>
        <v/>
      </c>
    </row>
    <row r="4232">
      <c r="A4232" s="17" t="n"/>
      <c r="B4232" s="14" t="n"/>
      <c r="C4232" s="14" t="n"/>
      <c r="D4232" s="16" t="n"/>
      <c r="E4232" s="14" t="n"/>
      <c r="F4232" s="14" t="n"/>
      <c r="G4232" s="14" t="n"/>
      <c r="H4232" s="19" t="n"/>
      <c r="I4232" s="19" t="n"/>
      <c r="J4232" s="34">
        <f>IF(A4232="","",H4232+I4232)</f>
        <v/>
      </c>
      <c r="K4232" s="14" t="n"/>
      <c r="L4232" s="14" t="n"/>
      <c r="M4232" s="14" t="n"/>
      <c r="N4232" s="14" t="n"/>
      <c r="O4232" s="20">
        <f>IF(A4232="","",SUMPRODUCT((A4232&gt;=Setup!$C$19:$C$30)*(A4232&lt;=Setup!$D$19:$D$30)*Setup!$A$19:$A$30))</f>
        <v/>
      </c>
      <c r="P4232" s="34">
        <f>IF(A4232="","",IF(OR(F4232="Standard domestic 15% (Box 7)",F4232="Import - VAT paid at customs (Box 8)",F4232="Import - Reverse charge (Box 9)"),ROUND(H4232*Setup!$B$9,2),0))</f>
        <v/>
      </c>
      <c r="Q4232" s="34">
        <f>IF(A4232="","",I4232-P4232)</f>
        <v/>
      </c>
      <c r="R4232" s="34">
        <f>IF(A4232="","",IF(L4232="Yes",I4232,0))</f>
        <v/>
      </c>
      <c r="S4232" s="34">
        <f>IF(A4232="","",IF(AND(L4232="Yes",K4232="Yes",NOT(ISNUMBER(SEARCH("blocked",G4232))),OR(F4232="Standard domestic 15% (Box 7)",F4232="Import - VAT paid at customs (Box 8)",F4232="Import - Reverse charge (Box 9)"),OR(F4232&lt;&gt;"Standard domestic 15% (Box 7)",AND(LEN(D4232)=15,LEFT(D4232,1)="3",RIGHT(D4232,1)="3",ISNUMBER(--D4232)))),I4232,0))</f>
        <v/>
      </c>
      <c r="T4232" s="34">
        <f>IF(A4232="","",R4232-S4232)</f>
        <v/>
      </c>
      <c r="U4232" s="23">
        <f>IF(A4232="","",IF(O4232=0,"Outside audit periods; ","")&amp;IF(F4232="","No VAT category; ","")&amp;IF(ABS(Q4232)&gt;Setup!$B$10,"VAT ≠ 15% × net; ","")&amp;IF(AND(F4232="Standard domestic 15% (Box 7)",NOT(AND(LEN(D4232)=15,LEFT(D4232,1)="3",RIGHT(D4232,1)="3",ISNUMBER(--D4232)))),"Invalid/missing supplier VAT no; ","")&amp;IF(AND(L4232="Yes",K4232&lt;&gt;"Yes"),"VAT claimed without valid tax invoice; ","")&amp;IF(AND(L4232="Yes",ISNUMBER(SEARCH("blocked",G4232))),"Blocked input VAT claimed; ","")&amp;IF(AND(F4232="Import - VAT paid at customs (Box 8)",M4232=""),"Customs declaration no missing; ","")&amp;IF(AND(F4232="Import - Reverse charge (Box 9)",E4232="Saudi Arabia"),"RCM used for a local supplier; ","")&amp;IF(AND(L4232="Yes",NOT(OR(F4232="Standard domestic 15% (Box 7)",F4232="Import - VAT paid at customs (Box 8)",F4232="Import - Reverse charge (Box 9)"))),"VAT claimed on non-taxable category; ",""))</f>
        <v/>
      </c>
    </row>
    <row r="4233">
      <c r="A4233" s="17" t="n"/>
      <c r="B4233" s="14" t="n"/>
      <c r="C4233" s="14" t="n"/>
      <c r="D4233" s="16" t="n"/>
      <c r="E4233" s="14" t="n"/>
      <c r="F4233" s="14" t="n"/>
      <c r="G4233" s="14" t="n"/>
      <c r="H4233" s="19" t="n"/>
      <c r="I4233" s="19" t="n"/>
      <c r="J4233" s="34">
        <f>IF(A4233="","",H4233+I4233)</f>
        <v/>
      </c>
      <c r="K4233" s="14" t="n"/>
      <c r="L4233" s="14" t="n"/>
      <c r="M4233" s="14" t="n"/>
      <c r="N4233" s="14" t="n"/>
      <c r="O4233" s="20">
        <f>IF(A4233="","",SUMPRODUCT((A4233&gt;=Setup!$C$19:$C$30)*(A4233&lt;=Setup!$D$19:$D$30)*Setup!$A$19:$A$30))</f>
        <v/>
      </c>
      <c r="P4233" s="34">
        <f>IF(A4233="","",IF(OR(F4233="Standard domestic 15% (Box 7)",F4233="Import - VAT paid at customs (Box 8)",F4233="Import - Reverse charge (Box 9)"),ROUND(H4233*Setup!$B$9,2),0))</f>
        <v/>
      </c>
      <c r="Q4233" s="34">
        <f>IF(A4233="","",I4233-P4233)</f>
        <v/>
      </c>
      <c r="R4233" s="34">
        <f>IF(A4233="","",IF(L4233="Yes",I4233,0))</f>
        <v/>
      </c>
      <c r="S4233" s="34">
        <f>IF(A4233="","",IF(AND(L4233="Yes",K4233="Yes",NOT(ISNUMBER(SEARCH("blocked",G4233))),OR(F4233="Standard domestic 15% (Box 7)",F4233="Import - VAT paid at customs (Box 8)",F4233="Import - Reverse charge (Box 9)"),OR(F4233&lt;&gt;"Standard domestic 15% (Box 7)",AND(LEN(D4233)=15,LEFT(D4233,1)="3",RIGHT(D4233,1)="3",ISNUMBER(--D4233)))),I4233,0))</f>
        <v/>
      </c>
      <c r="T4233" s="34">
        <f>IF(A4233="","",R4233-S4233)</f>
        <v/>
      </c>
      <c r="U4233" s="23">
        <f>IF(A4233="","",IF(O4233=0,"Outside audit periods; ","")&amp;IF(F4233="","No VAT category; ","")&amp;IF(ABS(Q4233)&gt;Setup!$B$10,"VAT ≠ 15% × net; ","")&amp;IF(AND(F4233="Standard domestic 15% (Box 7)",NOT(AND(LEN(D4233)=15,LEFT(D4233,1)="3",RIGHT(D4233,1)="3",ISNUMBER(--D4233)))),"Invalid/missing supplier VAT no; ","")&amp;IF(AND(L4233="Yes",K4233&lt;&gt;"Yes"),"VAT claimed without valid tax invoice; ","")&amp;IF(AND(L4233="Yes",ISNUMBER(SEARCH("blocked",G4233))),"Blocked input VAT claimed; ","")&amp;IF(AND(F4233="Import - VAT paid at customs (Box 8)",M4233=""),"Customs declaration no missing; ","")&amp;IF(AND(F4233="Import - Reverse charge (Box 9)",E4233="Saudi Arabia"),"RCM used for a local supplier; ","")&amp;IF(AND(L4233="Yes",NOT(OR(F4233="Standard domestic 15% (Box 7)",F4233="Import - VAT paid at customs (Box 8)",F4233="Import - Reverse charge (Box 9)"))),"VAT claimed on non-taxable category; ",""))</f>
        <v/>
      </c>
    </row>
    <row r="4234">
      <c r="A4234" s="17" t="n"/>
      <c r="B4234" s="14" t="n"/>
      <c r="C4234" s="14" t="n"/>
      <c r="D4234" s="16" t="n"/>
      <c r="E4234" s="14" t="n"/>
      <c r="F4234" s="14" t="n"/>
      <c r="G4234" s="14" t="n"/>
      <c r="H4234" s="19" t="n"/>
      <c r="I4234" s="19" t="n"/>
      <c r="J4234" s="34">
        <f>IF(A4234="","",H4234+I4234)</f>
        <v/>
      </c>
      <c r="K4234" s="14" t="n"/>
      <c r="L4234" s="14" t="n"/>
      <c r="M4234" s="14" t="n"/>
      <c r="N4234" s="14" t="n"/>
      <c r="O4234" s="20">
        <f>IF(A4234="","",SUMPRODUCT((A4234&gt;=Setup!$C$19:$C$30)*(A4234&lt;=Setup!$D$19:$D$30)*Setup!$A$19:$A$30))</f>
        <v/>
      </c>
      <c r="P4234" s="34">
        <f>IF(A4234="","",IF(OR(F4234="Standard domestic 15% (Box 7)",F4234="Import - VAT paid at customs (Box 8)",F4234="Import - Reverse charge (Box 9)"),ROUND(H4234*Setup!$B$9,2),0))</f>
        <v/>
      </c>
      <c r="Q4234" s="34">
        <f>IF(A4234="","",I4234-P4234)</f>
        <v/>
      </c>
      <c r="R4234" s="34">
        <f>IF(A4234="","",IF(L4234="Yes",I4234,0))</f>
        <v/>
      </c>
      <c r="S4234" s="34">
        <f>IF(A4234="","",IF(AND(L4234="Yes",K4234="Yes",NOT(ISNUMBER(SEARCH("blocked",G4234))),OR(F4234="Standard domestic 15% (Box 7)",F4234="Import - VAT paid at customs (Box 8)",F4234="Import - Reverse charge (Box 9)"),OR(F4234&lt;&gt;"Standard domestic 15% (Box 7)",AND(LEN(D4234)=15,LEFT(D4234,1)="3",RIGHT(D4234,1)="3",ISNUMBER(--D4234)))),I4234,0))</f>
        <v/>
      </c>
      <c r="T4234" s="34">
        <f>IF(A4234="","",R4234-S4234)</f>
        <v/>
      </c>
      <c r="U4234" s="23">
        <f>IF(A4234="","",IF(O4234=0,"Outside audit periods; ","")&amp;IF(F4234="","No VAT category; ","")&amp;IF(ABS(Q4234)&gt;Setup!$B$10,"VAT ≠ 15% × net; ","")&amp;IF(AND(F4234="Standard domestic 15% (Box 7)",NOT(AND(LEN(D4234)=15,LEFT(D4234,1)="3",RIGHT(D4234,1)="3",ISNUMBER(--D4234)))),"Invalid/missing supplier VAT no; ","")&amp;IF(AND(L4234="Yes",K4234&lt;&gt;"Yes"),"VAT claimed without valid tax invoice; ","")&amp;IF(AND(L4234="Yes",ISNUMBER(SEARCH("blocked",G4234))),"Blocked input VAT claimed; ","")&amp;IF(AND(F4234="Import - VAT paid at customs (Box 8)",M4234=""),"Customs declaration no missing; ","")&amp;IF(AND(F4234="Import - Reverse charge (Box 9)",E4234="Saudi Arabia"),"RCM used for a local supplier; ","")&amp;IF(AND(L4234="Yes",NOT(OR(F4234="Standard domestic 15% (Box 7)",F4234="Import - VAT paid at customs (Box 8)",F4234="Import - Reverse charge (Box 9)"))),"VAT claimed on non-taxable category; ",""))</f>
        <v/>
      </c>
    </row>
    <row r="4235">
      <c r="A4235" s="17" t="n"/>
      <c r="B4235" s="14" t="n"/>
      <c r="C4235" s="14" t="n"/>
      <c r="D4235" s="16" t="n"/>
      <c r="E4235" s="14" t="n"/>
      <c r="F4235" s="14" t="n"/>
      <c r="G4235" s="14" t="n"/>
      <c r="H4235" s="19" t="n"/>
      <c r="I4235" s="19" t="n"/>
      <c r="J4235" s="34">
        <f>IF(A4235="","",H4235+I4235)</f>
        <v/>
      </c>
      <c r="K4235" s="14" t="n"/>
      <c r="L4235" s="14" t="n"/>
      <c r="M4235" s="14" t="n"/>
      <c r="N4235" s="14" t="n"/>
      <c r="O4235" s="20">
        <f>IF(A4235="","",SUMPRODUCT((A4235&gt;=Setup!$C$19:$C$30)*(A4235&lt;=Setup!$D$19:$D$30)*Setup!$A$19:$A$30))</f>
        <v/>
      </c>
      <c r="P4235" s="34">
        <f>IF(A4235="","",IF(OR(F4235="Standard domestic 15% (Box 7)",F4235="Import - VAT paid at customs (Box 8)",F4235="Import - Reverse charge (Box 9)"),ROUND(H4235*Setup!$B$9,2),0))</f>
        <v/>
      </c>
      <c r="Q4235" s="34">
        <f>IF(A4235="","",I4235-P4235)</f>
        <v/>
      </c>
      <c r="R4235" s="34">
        <f>IF(A4235="","",IF(L4235="Yes",I4235,0))</f>
        <v/>
      </c>
      <c r="S4235" s="34">
        <f>IF(A4235="","",IF(AND(L4235="Yes",K4235="Yes",NOT(ISNUMBER(SEARCH("blocked",G4235))),OR(F4235="Standard domestic 15% (Box 7)",F4235="Import - VAT paid at customs (Box 8)",F4235="Import - Reverse charge (Box 9)"),OR(F4235&lt;&gt;"Standard domestic 15% (Box 7)",AND(LEN(D4235)=15,LEFT(D4235,1)="3",RIGHT(D4235,1)="3",ISNUMBER(--D4235)))),I4235,0))</f>
        <v/>
      </c>
      <c r="T4235" s="34">
        <f>IF(A4235="","",R4235-S4235)</f>
        <v/>
      </c>
      <c r="U4235" s="23">
        <f>IF(A4235="","",IF(O4235=0,"Outside audit periods; ","")&amp;IF(F4235="","No VAT category; ","")&amp;IF(ABS(Q4235)&gt;Setup!$B$10,"VAT ≠ 15% × net; ","")&amp;IF(AND(F4235="Standard domestic 15% (Box 7)",NOT(AND(LEN(D4235)=15,LEFT(D4235,1)="3",RIGHT(D4235,1)="3",ISNUMBER(--D4235)))),"Invalid/missing supplier VAT no; ","")&amp;IF(AND(L4235="Yes",K4235&lt;&gt;"Yes"),"VAT claimed without valid tax invoice; ","")&amp;IF(AND(L4235="Yes",ISNUMBER(SEARCH("blocked",G4235))),"Blocked input VAT claimed; ","")&amp;IF(AND(F4235="Import - VAT paid at customs (Box 8)",M4235=""),"Customs declaration no missing; ","")&amp;IF(AND(F4235="Import - Reverse charge (Box 9)",E4235="Saudi Arabia"),"RCM used for a local supplier; ","")&amp;IF(AND(L4235="Yes",NOT(OR(F4235="Standard domestic 15% (Box 7)",F4235="Import - VAT paid at customs (Box 8)",F4235="Import - Reverse charge (Box 9)"))),"VAT claimed on non-taxable category; ",""))</f>
        <v/>
      </c>
    </row>
    <row r="4236">
      <c r="A4236" s="17" t="n"/>
      <c r="B4236" s="14" t="n"/>
      <c r="C4236" s="14" t="n"/>
      <c r="D4236" s="16" t="n"/>
      <c r="E4236" s="14" t="n"/>
      <c r="F4236" s="14" t="n"/>
      <c r="G4236" s="14" t="n"/>
      <c r="H4236" s="19" t="n"/>
      <c r="I4236" s="19" t="n"/>
      <c r="J4236" s="34">
        <f>IF(A4236="","",H4236+I4236)</f>
        <v/>
      </c>
      <c r="K4236" s="14" t="n"/>
      <c r="L4236" s="14" t="n"/>
      <c r="M4236" s="14" t="n"/>
      <c r="N4236" s="14" t="n"/>
      <c r="O4236" s="20">
        <f>IF(A4236="","",SUMPRODUCT((A4236&gt;=Setup!$C$19:$C$30)*(A4236&lt;=Setup!$D$19:$D$30)*Setup!$A$19:$A$30))</f>
        <v/>
      </c>
      <c r="P4236" s="34">
        <f>IF(A4236="","",IF(OR(F4236="Standard domestic 15% (Box 7)",F4236="Import - VAT paid at customs (Box 8)",F4236="Import - Reverse charge (Box 9)"),ROUND(H4236*Setup!$B$9,2),0))</f>
        <v/>
      </c>
      <c r="Q4236" s="34">
        <f>IF(A4236="","",I4236-P4236)</f>
        <v/>
      </c>
      <c r="R4236" s="34">
        <f>IF(A4236="","",IF(L4236="Yes",I4236,0))</f>
        <v/>
      </c>
      <c r="S4236" s="34">
        <f>IF(A4236="","",IF(AND(L4236="Yes",K4236="Yes",NOT(ISNUMBER(SEARCH("blocked",G4236))),OR(F4236="Standard domestic 15% (Box 7)",F4236="Import - VAT paid at customs (Box 8)",F4236="Import - Reverse charge (Box 9)"),OR(F4236&lt;&gt;"Standard domestic 15% (Box 7)",AND(LEN(D4236)=15,LEFT(D4236,1)="3",RIGHT(D4236,1)="3",ISNUMBER(--D4236)))),I4236,0))</f>
        <v/>
      </c>
      <c r="T4236" s="34">
        <f>IF(A4236="","",R4236-S4236)</f>
        <v/>
      </c>
      <c r="U4236" s="23">
        <f>IF(A4236="","",IF(O4236=0,"Outside audit periods; ","")&amp;IF(F4236="","No VAT category; ","")&amp;IF(ABS(Q4236)&gt;Setup!$B$10,"VAT ≠ 15% × net; ","")&amp;IF(AND(F4236="Standard domestic 15% (Box 7)",NOT(AND(LEN(D4236)=15,LEFT(D4236,1)="3",RIGHT(D4236,1)="3",ISNUMBER(--D4236)))),"Invalid/missing supplier VAT no; ","")&amp;IF(AND(L4236="Yes",K4236&lt;&gt;"Yes"),"VAT claimed without valid tax invoice; ","")&amp;IF(AND(L4236="Yes",ISNUMBER(SEARCH("blocked",G4236))),"Blocked input VAT claimed; ","")&amp;IF(AND(F4236="Import - VAT paid at customs (Box 8)",M4236=""),"Customs declaration no missing; ","")&amp;IF(AND(F4236="Import - Reverse charge (Box 9)",E4236="Saudi Arabia"),"RCM used for a local supplier; ","")&amp;IF(AND(L4236="Yes",NOT(OR(F4236="Standard domestic 15% (Box 7)",F4236="Import - VAT paid at customs (Box 8)",F4236="Import - Reverse charge (Box 9)"))),"VAT claimed on non-taxable category; ",""))</f>
        <v/>
      </c>
    </row>
    <row r="4237">
      <c r="A4237" s="17" t="n"/>
      <c r="B4237" s="14" t="n"/>
      <c r="C4237" s="14" t="n"/>
      <c r="D4237" s="16" t="n"/>
      <c r="E4237" s="14" t="n"/>
      <c r="F4237" s="14" t="n"/>
      <c r="G4237" s="14" t="n"/>
      <c r="H4237" s="19" t="n"/>
      <c r="I4237" s="19" t="n"/>
      <c r="J4237" s="34">
        <f>IF(A4237="","",H4237+I4237)</f>
        <v/>
      </c>
      <c r="K4237" s="14" t="n"/>
      <c r="L4237" s="14" t="n"/>
      <c r="M4237" s="14" t="n"/>
      <c r="N4237" s="14" t="n"/>
      <c r="O4237" s="20">
        <f>IF(A4237="","",SUMPRODUCT((A4237&gt;=Setup!$C$19:$C$30)*(A4237&lt;=Setup!$D$19:$D$30)*Setup!$A$19:$A$30))</f>
        <v/>
      </c>
      <c r="P4237" s="34">
        <f>IF(A4237="","",IF(OR(F4237="Standard domestic 15% (Box 7)",F4237="Import - VAT paid at customs (Box 8)",F4237="Import - Reverse charge (Box 9)"),ROUND(H4237*Setup!$B$9,2),0))</f>
        <v/>
      </c>
      <c r="Q4237" s="34">
        <f>IF(A4237="","",I4237-P4237)</f>
        <v/>
      </c>
      <c r="R4237" s="34">
        <f>IF(A4237="","",IF(L4237="Yes",I4237,0))</f>
        <v/>
      </c>
      <c r="S4237" s="34">
        <f>IF(A4237="","",IF(AND(L4237="Yes",K4237="Yes",NOT(ISNUMBER(SEARCH("blocked",G4237))),OR(F4237="Standard domestic 15% (Box 7)",F4237="Import - VAT paid at customs (Box 8)",F4237="Import - Reverse charge (Box 9)"),OR(F4237&lt;&gt;"Standard domestic 15% (Box 7)",AND(LEN(D4237)=15,LEFT(D4237,1)="3",RIGHT(D4237,1)="3",ISNUMBER(--D4237)))),I4237,0))</f>
        <v/>
      </c>
      <c r="T4237" s="34">
        <f>IF(A4237="","",R4237-S4237)</f>
        <v/>
      </c>
      <c r="U4237" s="23">
        <f>IF(A4237="","",IF(O4237=0,"Outside audit periods; ","")&amp;IF(F4237="","No VAT category; ","")&amp;IF(ABS(Q4237)&gt;Setup!$B$10,"VAT ≠ 15% × net; ","")&amp;IF(AND(F4237="Standard domestic 15% (Box 7)",NOT(AND(LEN(D4237)=15,LEFT(D4237,1)="3",RIGHT(D4237,1)="3",ISNUMBER(--D4237)))),"Invalid/missing supplier VAT no; ","")&amp;IF(AND(L4237="Yes",K4237&lt;&gt;"Yes"),"VAT claimed without valid tax invoice; ","")&amp;IF(AND(L4237="Yes",ISNUMBER(SEARCH("blocked",G4237))),"Blocked input VAT claimed; ","")&amp;IF(AND(F4237="Import - VAT paid at customs (Box 8)",M4237=""),"Customs declaration no missing; ","")&amp;IF(AND(F4237="Import - Reverse charge (Box 9)",E4237="Saudi Arabia"),"RCM used for a local supplier; ","")&amp;IF(AND(L4237="Yes",NOT(OR(F4237="Standard domestic 15% (Box 7)",F4237="Import - VAT paid at customs (Box 8)",F4237="Import - Reverse charge (Box 9)"))),"VAT claimed on non-taxable category; ",""))</f>
        <v/>
      </c>
    </row>
    <row r="4238">
      <c r="A4238" s="17" t="n"/>
      <c r="B4238" s="14" t="n"/>
      <c r="C4238" s="14" t="n"/>
      <c r="D4238" s="16" t="n"/>
      <c r="E4238" s="14" t="n"/>
      <c r="F4238" s="14" t="n"/>
      <c r="G4238" s="14" t="n"/>
      <c r="H4238" s="19" t="n"/>
      <c r="I4238" s="19" t="n"/>
      <c r="J4238" s="34">
        <f>IF(A4238="","",H4238+I4238)</f>
        <v/>
      </c>
      <c r="K4238" s="14" t="n"/>
      <c r="L4238" s="14" t="n"/>
      <c r="M4238" s="14" t="n"/>
      <c r="N4238" s="14" t="n"/>
      <c r="O4238" s="20">
        <f>IF(A4238="","",SUMPRODUCT((A4238&gt;=Setup!$C$19:$C$30)*(A4238&lt;=Setup!$D$19:$D$30)*Setup!$A$19:$A$30))</f>
        <v/>
      </c>
      <c r="P4238" s="34">
        <f>IF(A4238="","",IF(OR(F4238="Standard domestic 15% (Box 7)",F4238="Import - VAT paid at customs (Box 8)",F4238="Import - Reverse charge (Box 9)"),ROUND(H4238*Setup!$B$9,2),0))</f>
        <v/>
      </c>
      <c r="Q4238" s="34">
        <f>IF(A4238="","",I4238-P4238)</f>
        <v/>
      </c>
      <c r="R4238" s="34">
        <f>IF(A4238="","",IF(L4238="Yes",I4238,0))</f>
        <v/>
      </c>
      <c r="S4238" s="34">
        <f>IF(A4238="","",IF(AND(L4238="Yes",K4238="Yes",NOT(ISNUMBER(SEARCH("blocked",G4238))),OR(F4238="Standard domestic 15% (Box 7)",F4238="Import - VAT paid at customs (Box 8)",F4238="Import - Reverse charge (Box 9)"),OR(F4238&lt;&gt;"Standard domestic 15% (Box 7)",AND(LEN(D4238)=15,LEFT(D4238,1)="3",RIGHT(D4238,1)="3",ISNUMBER(--D4238)))),I4238,0))</f>
        <v/>
      </c>
      <c r="T4238" s="34">
        <f>IF(A4238="","",R4238-S4238)</f>
        <v/>
      </c>
      <c r="U4238" s="23">
        <f>IF(A4238="","",IF(O4238=0,"Outside audit periods; ","")&amp;IF(F4238="","No VAT category; ","")&amp;IF(ABS(Q4238)&gt;Setup!$B$10,"VAT ≠ 15% × net; ","")&amp;IF(AND(F4238="Standard domestic 15% (Box 7)",NOT(AND(LEN(D4238)=15,LEFT(D4238,1)="3",RIGHT(D4238,1)="3",ISNUMBER(--D4238)))),"Invalid/missing supplier VAT no; ","")&amp;IF(AND(L4238="Yes",K4238&lt;&gt;"Yes"),"VAT claimed without valid tax invoice; ","")&amp;IF(AND(L4238="Yes",ISNUMBER(SEARCH("blocked",G4238))),"Blocked input VAT claimed; ","")&amp;IF(AND(F4238="Import - VAT paid at customs (Box 8)",M4238=""),"Customs declaration no missing; ","")&amp;IF(AND(F4238="Import - Reverse charge (Box 9)",E4238="Saudi Arabia"),"RCM used for a local supplier; ","")&amp;IF(AND(L4238="Yes",NOT(OR(F4238="Standard domestic 15% (Box 7)",F4238="Import - VAT paid at customs (Box 8)",F4238="Import - Reverse charge (Box 9)"))),"VAT claimed on non-taxable category; ",""))</f>
        <v/>
      </c>
    </row>
    <row r="4239">
      <c r="A4239" s="17" t="n"/>
      <c r="B4239" s="14" t="n"/>
      <c r="C4239" s="14" t="n"/>
      <c r="D4239" s="16" t="n"/>
      <c r="E4239" s="14" t="n"/>
      <c r="F4239" s="14" t="n"/>
      <c r="G4239" s="14" t="n"/>
      <c r="H4239" s="19" t="n"/>
      <c r="I4239" s="19" t="n"/>
      <c r="J4239" s="34">
        <f>IF(A4239="","",H4239+I4239)</f>
        <v/>
      </c>
      <c r="K4239" s="14" t="n"/>
      <c r="L4239" s="14" t="n"/>
      <c r="M4239" s="14" t="n"/>
      <c r="N4239" s="14" t="n"/>
      <c r="O4239" s="20">
        <f>IF(A4239="","",SUMPRODUCT((A4239&gt;=Setup!$C$19:$C$30)*(A4239&lt;=Setup!$D$19:$D$30)*Setup!$A$19:$A$30))</f>
        <v/>
      </c>
      <c r="P4239" s="34">
        <f>IF(A4239="","",IF(OR(F4239="Standard domestic 15% (Box 7)",F4239="Import - VAT paid at customs (Box 8)",F4239="Import - Reverse charge (Box 9)"),ROUND(H4239*Setup!$B$9,2),0))</f>
        <v/>
      </c>
      <c r="Q4239" s="34">
        <f>IF(A4239="","",I4239-P4239)</f>
        <v/>
      </c>
      <c r="R4239" s="34">
        <f>IF(A4239="","",IF(L4239="Yes",I4239,0))</f>
        <v/>
      </c>
      <c r="S4239" s="34">
        <f>IF(A4239="","",IF(AND(L4239="Yes",K4239="Yes",NOT(ISNUMBER(SEARCH("blocked",G4239))),OR(F4239="Standard domestic 15% (Box 7)",F4239="Import - VAT paid at customs (Box 8)",F4239="Import - Reverse charge (Box 9)"),OR(F4239&lt;&gt;"Standard domestic 15% (Box 7)",AND(LEN(D4239)=15,LEFT(D4239,1)="3",RIGHT(D4239,1)="3",ISNUMBER(--D4239)))),I4239,0))</f>
        <v/>
      </c>
      <c r="T4239" s="34">
        <f>IF(A4239="","",R4239-S4239)</f>
        <v/>
      </c>
      <c r="U4239" s="23">
        <f>IF(A4239="","",IF(O4239=0,"Outside audit periods; ","")&amp;IF(F4239="","No VAT category; ","")&amp;IF(ABS(Q4239)&gt;Setup!$B$10,"VAT ≠ 15% × net; ","")&amp;IF(AND(F4239="Standard domestic 15% (Box 7)",NOT(AND(LEN(D4239)=15,LEFT(D4239,1)="3",RIGHT(D4239,1)="3",ISNUMBER(--D4239)))),"Invalid/missing supplier VAT no; ","")&amp;IF(AND(L4239="Yes",K4239&lt;&gt;"Yes"),"VAT claimed without valid tax invoice; ","")&amp;IF(AND(L4239="Yes",ISNUMBER(SEARCH("blocked",G4239))),"Blocked input VAT claimed; ","")&amp;IF(AND(F4239="Import - VAT paid at customs (Box 8)",M4239=""),"Customs declaration no missing; ","")&amp;IF(AND(F4239="Import - Reverse charge (Box 9)",E4239="Saudi Arabia"),"RCM used for a local supplier; ","")&amp;IF(AND(L4239="Yes",NOT(OR(F4239="Standard domestic 15% (Box 7)",F4239="Import - VAT paid at customs (Box 8)",F4239="Import - Reverse charge (Box 9)"))),"VAT claimed on non-taxable category; ",""))</f>
        <v/>
      </c>
    </row>
    <row r="4240">
      <c r="A4240" s="17" t="n"/>
      <c r="B4240" s="14" t="n"/>
      <c r="C4240" s="14" t="n"/>
      <c r="D4240" s="16" t="n"/>
      <c r="E4240" s="14" t="n"/>
      <c r="F4240" s="14" t="n"/>
      <c r="G4240" s="14" t="n"/>
      <c r="H4240" s="19" t="n"/>
      <c r="I4240" s="19" t="n"/>
      <c r="J4240" s="34">
        <f>IF(A4240="","",H4240+I4240)</f>
        <v/>
      </c>
      <c r="K4240" s="14" t="n"/>
      <c r="L4240" s="14" t="n"/>
      <c r="M4240" s="14" t="n"/>
      <c r="N4240" s="14" t="n"/>
      <c r="O4240" s="20">
        <f>IF(A4240="","",SUMPRODUCT((A4240&gt;=Setup!$C$19:$C$30)*(A4240&lt;=Setup!$D$19:$D$30)*Setup!$A$19:$A$30))</f>
        <v/>
      </c>
      <c r="P4240" s="34">
        <f>IF(A4240="","",IF(OR(F4240="Standard domestic 15% (Box 7)",F4240="Import - VAT paid at customs (Box 8)",F4240="Import - Reverse charge (Box 9)"),ROUND(H4240*Setup!$B$9,2),0))</f>
        <v/>
      </c>
      <c r="Q4240" s="34">
        <f>IF(A4240="","",I4240-P4240)</f>
        <v/>
      </c>
      <c r="R4240" s="34">
        <f>IF(A4240="","",IF(L4240="Yes",I4240,0))</f>
        <v/>
      </c>
      <c r="S4240" s="34">
        <f>IF(A4240="","",IF(AND(L4240="Yes",K4240="Yes",NOT(ISNUMBER(SEARCH("blocked",G4240))),OR(F4240="Standard domestic 15% (Box 7)",F4240="Import - VAT paid at customs (Box 8)",F4240="Import - Reverse charge (Box 9)"),OR(F4240&lt;&gt;"Standard domestic 15% (Box 7)",AND(LEN(D4240)=15,LEFT(D4240,1)="3",RIGHT(D4240,1)="3",ISNUMBER(--D4240)))),I4240,0))</f>
        <v/>
      </c>
      <c r="T4240" s="34">
        <f>IF(A4240="","",R4240-S4240)</f>
        <v/>
      </c>
      <c r="U4240" s="23">
        <f>IF(A4240="","",IF(O4240=0,"Outside audit periods; ","")&amp;IF(F4240="","No VAT category; ","")&amp;IF(ABS(Q4240)&gt;Setup!$B$10,"VAT ≠ 15% × net; ","")&amp;IF(AND(F4240="Standard domestic 15% (Box 7)",NOT(AND(LEN(D4240)=15,LEFT(D4240,1)="3",RIGHT(D4240,1)="3",ISNUMBER(--D4240)))),"Invalid/missing supplier VAT no; ","")&amp;IF(AND(L4240="Yes",K4240&lt;&gt;"Yes"),"VAT claimed without valid tax invoice; ","")&amp;IF(AND(L4240="Yes",ISNUMBER(SEARCH("blocked",G4240))),"Blocked input VAT claimed; ","")&amp;IF(AND(F4240="Import - VAT paid at customs (Box 8)",M4240=""),"Customs declaration no missing; ","")&amp;IF(AND(F4240="Import - Reverse charge (Box 9)",E4240="Saudi Arabia"),"RCM used for a local supplier; ","")&amp;IF(AND(L4240="Yes",NOT(OR(F4240="Standard domestic 15% (Box 7)",F4240="Import - VAT paid at customs (Box 8)",F4240="Import - Reverse charge (Box 9)"))),"VAT claimed on non-taxable category; ",""))</f>
        <v/>
      </c>
    </row>
    <row r="4241">
      <c r="A4241" s="17" t="n"/>
      <c r="B4241" s="14" t="n"/>
      <c r="C4241" s="14" t="n"/>
      <c r="D4241" s="16" t="n"/>
      <c r="E4241" s="14" t="n"/>
      <c r="F4241" s="14" t="n"/>
      <c r="G4241" s="14" t="n"/>
      <c r="H4241" s="19" t="n"/>
      <c r="I4241" s="19" t="n"/>
      <c r="J4241" s="34">
        <f>IF(A4241="","",H4241+I4241)</f>
        <v/>
      </c>
      <c r="K4241" s="14" t="n"/>
      <c r="L4241" s="14" t="n"/>
      <c r="M4241" s="14" t="n"/>
      <c r="N4241" s="14" t="n"/>
      <c r="O4241" s="20">
        <f>IF(A4241="","",SUMPRODUCT((A4241&gt;=Setup!$C$19:$C$30)*(A4241&lt;=Setup!$D$19:$D$30)*Setup!$A$19:$A$30))</f>
        <v/>
      </c>
      <c r="P4241" s="34">
        <f>IF(A4241="","",IF(OR(F4241="Standard domestic 15% (Box 7)",F4241="Import - VAT paid at customs (Box 8)",F4241="Import - Reverse charge (Box 9)"),ROUND(H4241*Setup!$B$9,2),0))</f>
        <v/>
      </c>
      <c r="Q4241" s="34">
        <f>IF(A4241="","",I4241-P4241)</f>
        <v/>
      </c>
      <c r="R4241" s="34">
        <f>IF(A4241="","",IF(L4241="Yes",I4241,0))</f>
        <v/>
      </c>
      <c r="S4241" s="34">
        <f>IF(A4241="","",IF(AND(L4241="Yes",K4241="Yes",NOT(ISNUMBER(SEARCH("blocked",G4241))),OR(F4241="Standard domestic 15% (Box 7)",F4241="Import - VAT paid at customs (Box 8)",F4241="Import - Reverse charge (Box 9)"),OR(F4241&lt;&gt;"Standard domestic 15% (Box 7)",AND(LEN(D4241)=15,LEFT(D4241,1)="3",RIGHT(D4241,1)="3",ISNUMBER(--D4241)))),I4241,0))</f>
        <v/>
      </c>
      <c r="T4241" s="34">
        <f>IF(A4241="","",R4241-S4241)</f>
        <v/>
      </c>
      <c r="U4241" s="23">
        <f>IF(A4241="","",IF(O4241=0,"Outside audit periods; ","")&amp;IF(F4241="","No VAT category; ","")&amp;IF(ABS(Q4241)&gt;Setup!$B$10,"VAT ≠ 15% × net; ","")&amp;IF(AND(F4241="Standard domestic 15% (Box 7)",NOT(AND(LEN(D4241)=15,LEFT(D4241,1)="3",RIGHT(D4241,1)="3",ISNUMBER(--D4241)))),"Invalid/missing supplier VAT no; ","")&amp;IF(AND(L4241="Yes",K4241&lt;&gt;"Yes"),"VAT claimed without valid tax invoice; ","")&amp;IF(AND(L4241="Yes",ISNUMBER(SEARCH("blocked",G4241))),"Blocked input VAT claimed; ","")&amp;IF(AND(F4241="Import - VAT paid at customs (Box 8)",M4241=""),"Customs declaration no missing; ","")&amp;IF(AND(F4241="Import - Reverse charge (Box 9)",E4241="Saudi Arabia"),"RCM used for a local supplier; ","")&amp;IF(AND(L4241="Yes",NOT(OR(F4241="Standard domestic 15% (Box 7)",F4241="Import - VAT paid at customs (Box 8)",F4241="Import - Reverse charge (Box 9)"))),"VAT claimed on non-taxable category; ",""))</f>
        <v/>
      </c>
    </row>
    <row r="4242">
      <c r="A4242" s="17" t="n"/>
      <c r="B4242" s="14" t="n"/>
      <c r="C4242" s="14" t="n"/>
      <c r="D4242" s="16" t="n"/>
      <c r="E4242" s="14" t="n"/>
      <c r="F4242" s="14" t="n"/>
      <c r="G4242" s="14" t="n"/>
      <c r="H4242" s="19" t="n"/>
      <c r="I4242" s="19" t="n"/>
      <c r="J4242" s="34">
        <f>IF(A4242="","",H4242+I4242)</f>
        <v/>
      </c>
      <c r="K4242" s="14" t="n"/>
      <c r="L4242" s="14" t="n"/>
      <c r="M4242" s="14" t="n"/>
      <c r="N4242" s="14" t="n"/>
      <c r="O4242" s="20">
        <f>IF(A4242="","",SUMPRODUCT((A4242&gt;=Setup!$C$19:$C$30)*(A4242&lt;=Setup!$D$19:$D$30)*Setup!$A$19:$A$30))</f>
        <v/>
      </c>
      <c r="P4242" s="34">
        <f>IF(A4242="","",IF(OR(F4242="Standard domestic 15% (Box 7)",F4242="Import - VAT paid at customs (Box 8)",F4242="Import - Reverse charge (Box 9)"),ROUND(H4242*Setup!$B$9,2),0))</f>
        <v/>
      </c>
      <c r="Q4242" s="34">
        <f>IF(A4242="","",I4242-P4242)</f>
        <v/>
      </c>
      <c r="R4242" s="34">
        <f>IF(A4242="","",IF(L4242="Yes",I4242,0))</f>
        <v/>
      </c>
      <c r="S4242" s="34">
        <f>IF(A4242="","",IF(AND(L4242="Yes",K4242="Yes",NOT(ISNUMBER(SEARCH("blocked",G4242))),OR(F4242="Standard domestic 15% (Box 7)",F4242="Import - VAT paid at customs (Box 8)",F4242="Import - Reverse charge (Box 9)"),OR(F4242&lt;&gt;"Standard domestic 15% (Box 7)",AND(LEN(D4242)=15,LEFT(D4242,1)="3",RIGHT(D4242,1)="3",ISNUMBER(--D4242)))),I4242,0))</f>
        <v/>
      </c>
      <c r="T4242" s="34">
        <f>IF(A4242="","",R4242-S4242)</f>
        <v/>
      </c>
      <c r="U4242" s="23">
        <f>IF(A4242="","",IF(O4242=0,"Outside audit periods; ","")&amp;IF(F4242="","No VAT category; ","")&amp;IF(ABS(Q4242)&gt;Setup!$B$10,"VAT ≠ 15% × net; ","")&amp;IF(AND(F4242="Standard domestic 15% (Box 7)",NOT(AND(LEN(D4242)=15,LEFT(D4242,1)="3",RIGHT(D4242,1)="3",ISNUMBER(--D4242)))),"Invalid/missing supplier VAT no; ","")&amp;IF(AND(L4242="Yes",K4242&lt;&gt;"Yes"),"VAT claimed without valid tax invoice; ","")&amp;IF(AND(L4242="Yes",ISNUMBER(SEARCH("blocked",G4242))),"Blocked input VAT claimed; ","")&amp;IF(AND(F4242="Import - VAT paid at customs (Box 8)",M4242=""),"Customs declaration no missing; ","")&amp;IF(AND(F4242="Import - Reverse charge (Box 9)",E4242="Saudi Arabia"),"RCM used for a local supplier; ","")&amp;IF(AND(L4242="Yes",NOT(OR(F4242="Standard domestic 15% (Box 7)",F4242="Import - VAT paid at customs (Box 8)",F4242="Import - Reverse charge (Box 9)"))),"VAT claimed on non-taxable category; ",""))</f>
        <v/>
      </c>
    </row>
    <row r="4243">
      <c r="A4243" s="17" t="n"/>
      <c r="B4243" s="14" t="n"/>
      <c r="C4243" s="14" t="n"/>
      <c r="D4243" s="16" t="n"/>
      <c r="E4243" s="14" t="n"/>
      <c r="F4243" s="14" t="n"/>
      <c r="G4243" s="14" t="n"/>
      <c r="H4243" s="19" t="n"/>
      <c r="I4243" s="19" t="n"/>
      <c r="J4243" s="34">
        <f>IF(A4243="","",H4243+I4243)</f>
        <v/>
      </c>
      <c r="K4243" s="14" t="n"/>
      <c r="L4243" s="14" t="n"/>
      <c r="M4243" s="14" t="n"/>
      <c r="N4243" s="14" t="n"/>
      <c r="O4243" s="20">
        <f>IF(A4243="","",SUMPRODUCT((A4243&gt;=Setup!$C$19:$C$30)*(A4243&lt;=Setup!$D$19:$D$30)*Setup!$A$19:$A$30))</f>
        <v/>
      </c>
      <c r="P4243" s="34">
        <f>IF(A4243="","",IF(OR(F4243="Standard domestic 15% (Box 7)",F4243="Import - VAT paid at customs (Box 8)",F4243="Import - Reverse charge (Box 9)"),ROUND(H4243*Setup!$B$9,2),0))</f>
        <v/>
      </c>
      <c r="Q4243" s="34">
        <f>IF(A4243="","",I4243-P4243)</f>
        <v/>
      </c>
      <c r="R4243" s="34">
        <f>IF(A4243="","",IF(L4243="Yes",I4243,0))</f>
        <v/>
      </c>
      <c r="S4243" s="34">
        <f>IF(A4243="","",IF(AND(L4243="Yes",K4243="Yes",NOT(ISNUMBER(SEARCH("blocked",G4243))),OR(F4243="Standard domestic 15% (Box 7)",F4243="Import - VAT paid at customs (Box 8)",F4243="Import - Reverse charge (Box 9)"),OR(F4243&lt;&gt;"Standard domestic 15% (Box 7)",AND(LEN(D4243)=15,LEFT(D4243,1)="3",RIGHT(D4243,1)="3",ISNUMBER(--D4243)))),I4243,0))</f>
        <v/>
      </c>
      <c r="T4243" s="34">
        <f>IF(A4243="","",R4243-S4243)</f>
        <v/>
      </c>
      <c r="U4243" s="23">
        <f>IF(A4243="","",IF(O4243=0,"Outside audit periods; ","")&amp;IF(F4243="","No VAT category; ","")&amp;IF(ABS(Q4243)&gt;Setup!$B$10,"VAT ≠ 15% × net; ","")&amp;IF(AND(F4243="Standard domestic 15% (Box 7)",NOT(AND(LEN(D4243)=15,LEFT(D4243,1)="3",RIGHT(D4243,1)="3",ISNUMBER(--D4243)))),"Invalid/missing supplier VAT no; ","")&amp;IF(AND(L4243="Yes",K4243&lt;&gt;"Yes"),"VAT claimed without valid tax invoice; ","")&amp;IF(AND(L4243="Yes",ISNUMBER(SEARCH("blocked",G4243))),"Blocked input VAT claimed; ","")&amp;IF(AND(F4243="Import - VAT paid at customs (Box 8)",M4243=""),"Customs declaration no missing; ","")&amp;IF(AND(F4243="Import - Reverse charge (Box 9)",E4243="Saudi Arabia"),"RCM used for a local supplier; ","")&amp;IF(AND(L4243="Yes",NOT(OR(F4243="Standard domestic 15% (Box 7)",F4243="Import - VAT paid at customs (Box 8)",F4243="Import - Reverse charge (Box 9)"))),"VAT claimed on non-taxable category; ",""))</f>
        <v/>
      </c>
    </row>
    <row r="4244">
      <c r="A4244" s="17" t="n"/>
      <c r="B4244" s="14" t="n"/>
      <c r="C4244" s="14" t="n"/>
      <c r="D4244" s="16" t="n"/>
      <c r="E4244" s="14" t="n"/>
      <c r="F4244" s="14" t="n"/>
      <c r="G4244" s="14" t="n"/>
      <c r="H4244" s="19" t="n"/>
      <c r="I4244" s="19" t="n"/>
      <c r="J4244" s="34">
        <f>IF(A4244="","",H4244+I4244)</f>
        <v/>
      </c>
      <c r="K4244" s="14" t="n"/>
      <c r="L4244" s="14" t="n"/>
      <c r="M4244" s="14" t="n"/>
      <c r="N4244" s="14" t="n"/>
      <c r="O4244" s="20">
        <f>IF(A4244="","",SUMPRODUCT((A4244&gt;=Setup!$C$19:$C$30)*(A4244&lt;=Setup!$D$19:$D$30)*Setup!$A$19:$A$30))</f>
        <v/>
      </c>
      <c r="P4244" s="34">
        <f>IF(A4244="","",IF(OR(F4244="Standard domestic 15% (Box 7)",F4244="Import - VAT paid at customs (Box 8)",F4244="Import - Reverse charge (Box 9)"),ROUND(H4244*Setup!$B$9,2),0))</f>
        <v/>
      </c>
      <c r="Q4244" s="34">
        <f>IF(A4244="","",I4244-P4244)</f>
        <v/>
      </c>
      <c r="R4244" s="34">
        <f>IF(A4244="","",IF(L4244="Yes",I4244,0))</f>
        <v/>
      </c>
      <c r="S4244" s="34">
        <f>IF(A4244="","",IF(AND(L4244="Yes",K4244="Yes",NOT(ISNUMBER(SEARCH("blocked",G4244))),OR(F4244="Standard domestic 15% (Box 7)",F4244="Import - VAT paid at customs (Box 8)",F4244="Import - Reverse charge (Box 9)"),OR(F4244&lt;&gt;"Standard domestic 15% (Box 7)",AND(LEN(D4244)=15,LEFT(D4244,1)="3",RIGHT(D4244,1)="3",ISNUMBER(--D4244)))),I4244,0))</f>
        <v/>
      </c>
      <c r="T4244" s="34">
        <f>IF(A4244="","",R4244-S4244)</f>
        <v/>
      </c>
      <c r="U4244" s="23">
        <f>IF(A4244="","",IF(O4244=0,"Outside audit periods; ","")&amp;IF(F4244="","No VAT category; ","")&amp;IF(ABS(Q4244)&gt;Setup!$B$10,"VAT ≠ 15% × net; ","")&amp;IF(AND(F4244="Standard domestic 15% (Box 7)",NOT(AND(LEN(D4244)=15,LEFT(D4244,1)="3",RIGHT(D4244,1)="3",ISNUMBER(--D4244)))),"Invalid/missing supplier VAT no; ","")&amp;IF(AND(L4244="Yes",K4244&lt;&gt;"Yes"),"VAT claimed without valid tax invoice; ","")&amp;IF(AND(L4244="Yes",ISNUMBER(SEARCH("blocked",G4244))),"Blocked input VAT claimed; ","")&amp;IF(AND(F4244="Import - VAT paid at customs (Box 8)",M4244=""),"Customs declaration no missing; ","")&amp;IF(AND(F4244="Import - Reverse charge (Box 9)",E4244="Saudi Arabia"),"RCM used for a local supplier; ","")&amp;IF(AND(L4244="Yes",NOT(OR(F4244="Standard domestic 15% (Box 7)",F4244="Import - VAT paid at customs (Box 8)",F4244="Import - Reverse charge (Box 9)"))),"VAT claimed on non-taxable category; ",""))</f>
        <v/>
      </c>
    </row>
    <row r="4245">
      <c r="A4245" s="17" t="n"/>
      <c r="B4245" s="14" t="n"/>
      <c r="C4245" s="14" t="n"/>
      <c r="D4245" s="16" t="n"/>
      <c r="E4245" s="14" t="n"/>
      <c r="F4245" s="14" t="n"/>
      <c r="G4245" s="14" t="n"/>
      <c r="H4245" s="19" t="n"/>
      <c r="I4245" s="19" t="n"/>
      <c r="J4245" s="34">
        <f>IF(A4245="","",H4245+I4245)</f>
        <v/>
      </c>
      <c r="K4245" s="14" t="n"/>
      <c r="L4245" s="14" t="n"/>
      <c r="M4245" s="14" t="n"/>
      <c r="N4245" s="14" t="n"/>
      <c r="O4245" s="20">
        <f>IF(A4245="","",SUMPRODUCT((A4245&gt;=Setup!$C$19:$C$30)*(A4245&lt;=Setup!$D$19:$D$30)*Setup!$A$19:$A$30))</f>
        <v/>
      </c>
      <c r="P4245" s="34">
        <f>IF(A4245="","",IF(OR(F4245="Standard domestic 15% (Box 7)",F4245="Import - VAT paid at customs (Box 8)",F4245="Import - Reverse charge (Box 9)"),ROUND(H4245*Setup!$B$9,2),0))</f>
        <v/>
      </c>
      <c r="Q4245" s="34">
        <f>IF(A4245="","",I4245-P4245)</f>
        <v/>
      </c>
      <c r="R4245" s="34">
        <f>IF(A4245="","",IF(L4245="Yes",I4245,0))</f>
        <v/>
      </c>
      <c r="S4245" s="34">
        <f>IF(A4245="","",IF(AND(L4245="Yes",K4245="Yes",NOT(ISNUMBER(SEARCH("blocked",G4245))),OR(F4245="Standard domestic 15% (Box 7)",F4245="Import - VAT paid at customs (Box 8)",F4245="Import - Reverse charge (Box 9)"),OR(F4245&lt;&gt;"Standard domestic 15% (Box 7)",AND(LEN(D4245)=15,LEFT(D4245,1)="3",RIGHT(D4245,1)="3",ISNUMBER(--D4245)))),I4245,0))</f>
        <v/>
      </c>
      <c r="T4245" s="34">
        <f>IF(A4245="","",R4245-S4245)</f>
        <v/>
      </c>
      <c r="U4245" s="23">
        <f>IF(A4245="","",IF(O4245=0,"Outside audit periods; ","")&amp;IF(F4245="","No VAT category; ","")&amp;IF(ABS(Q4245)&gt;Setup!$B$10,"VAT ≠ 15% × net; ","")&amp;IF(AND(F4245="Standard domestic 15% (Box 7)",NOT(AND(LEN(D4245)=15,LEFT(D4245,1)="3",RIGHT(D4245,1)="3",ISNUMBER(--D4245)))),"Invalid/missing supplier VAT no; ","")&amp;IF(AND(L4245="Yes",K4245&lt;&gt;"Yes"),"VAT claimed without valid tax invoice; ","")&amp;IF(AND(L4245="Yes",ISNUMBER(SEARCH("blocked",G4245))),"Blocked input VAT claimed; ","")&amp;IF(AND(F4245="Import - VAT paid at customs (Box 8)",M4245=""),"Customs declaration no missing; ","")&amp;IF(AND(F4245="Import - Reverse charge (Box 9)",E4245="Saudi Arabia"),"RCM used for a local supplier; ","")&amp;IF(AND(L4245="Yes",NOT(OR(F4245="Standard domestic 15% (Box 7)",F4245="Import - VAT paid at customs (Box 8)",F4245="Import - Reverse charge (Box 9)"))),"VAT claimed on non-taxable category; ",""))</f>
        <v/>
      </c>
    </row>
    <row r="4246">
      <c r="A4246" s="17" t="n"/>
      <c r="B4246" s="14" t="n"/>
      <c r="C4246" s="14" t="n"/>
      <c r="D4246" s="16" t="n"/>
      <c r="E4246" s="14" t="n"/>
      <c r="F4246" s="14" t="n"/>
      <c r="G4246" s="14" t="n"/>
      <c r="H4246" s="19" t="n"/>
      <c r="I4246" s="19" t="n"/>
      <c r="J4246" s="34">
        <f>IF(A4246="","",H4246+I4246)</f>
        <v/>
      </c>
      <c r="K4246" s="14" t="n"/>
      <c r="L4246" s="14" t="n"/>
      <c r="M4246" s="14" t="n"/>
      <c r="N4246" s="14" t="n"/>
      <c r="O4246" s="20">
        <f>IF(A4246="","",SUMPRODUCT((A4246&gt;=Setup!$C$19:$C$30)*(A4246&lt;=Setup!$D$19:$D$30)*Setup!$A$19:$A$30))</f>
        <v/>
      </c>
      <c r="P4246" s="34">
        <f>IF(A4246="","",IF(OR(F4246="Standard domestic 15% (Box 7)",F4246="Import - VAT paid at customs (Box 8)",F4246="Import - Reverse charge (Box 9)"),ROUND(H4246*Setup!$B$9,2),0))</f>
        <v/>
      </c>
      <c r="Q4246" s="34">
        <f>IF(A4246="","",I4246-P4246)</f>
        <v/>
      </c>
      <c r="R4246" s="34">
        <f>IF(A4246="","",IF(L4246="Yes",I4246,0))</f>
        <v/>
      </c>
      <c r="S4246" s="34">
        <f>IF(A4246="","",IF(AND(L4246="Yes",K4246="Yes",NOT(ISNUMBER(SEARCH("blocked",G4246))),OR(F4246="Standard domestic 15% (Box 7)",F4246="Import - VAT paid at customs (Box 8)",F4246="Import - Reverse charge (Box 9)"),OR(F4246&lt;&gt;"Standard domestic 15% (Box 7)",AND(LEN(D4246)=15,LEFT(D4246,1)="3",RIGHT(D4246,1)="3",ISNUMBER(--D4246)))),I4246,0))</f>
        <v/>
      </c>
      <c r="T4246" s="34">
        <f>IF(A4246="","",R4246-S4246)</f>
        <v/>
      </c>
      <c r="U4246" s="23">
        <f>IF(A4246="","",IF(O4246=0,"Outside audit periods; ","")&amp;IF(F4246="","No VAT category; ","")&amp;IF(ABS(Q4246)&gt;Setup!$B$10,"VAT ≠ 15% × net; ","")&amp;IF(AND(F4246="Standard domestic 15% (Box 7)",NOT(AND(LEN(D4246)=15,LEFT(D4246,1)="3",RIGHT(D4246,1)="3",ISNUMBER(--D4246)))),"Invalid/missing supplier VAT no; ","")&amp;IF(AND(L4246="Yes",K4246&lt;&gt;"Yes"),"VAT claimed without valid tax invoice; ","")&amp;IF(AND(L4246="Yes",ISNUMBER(SEARCH("blocked",G4246))),"Blocked input VAT claimed; ","")&amp;IF(AND(F4246="Import - VAT paid at customs (Box 8)",M4246=""),"Customs declaration no missing; ","")&amp;IF(AND(F4246="Import - Reverse charge (Box 9)",E4246="Saudi Arabia"),"RCM used for a local supplier; ","")&amp;IF(AND(L4246="Yes",NOT(OR(F4246="Standard domestic 15% (Box 7)",F4246="Import - VAT paid at customs (Box 8)",F4246="Import - Reverse charge (Box 9)"))),"VAT claimed on non-taxable category; ",""))</f>
        <v/>
      </c>
    </row>
    <row r="4247">
      <c r="A4247" s="17" t="n"/>
      <c r="B4247" s="14" t="n"/>
      <c r="C4247" s="14" t="n"/>
      <c r="D4247" s="16" t="n"/>
      <c r="E4247" s="14" t="n"/>
      <c r="F4247" s="14" t="n"/>
      <c r="G4247" s="14" t="n"/>
      <c r="H4247" s="19" t="n"/>
      <c r="I4247" s="19" t="n"/>
      <c r="J4247" s="34">
        <f>IF(A4247="","",H4247+I4247)</f>
        <v/>
      </c>
      <c r="K4247" s="14" t="n"/>
      <c r="L4247" s="14" t="n"/>
      <c r="M4247" s="14" t="n"/>
      <c r="N4247" s="14" t="n"/>
      <c r="O4247" s="20">
        <f>IF(A4247="","",SUMPRODUCT((A4247&gt;=Setup!$C$19:$C$30)*(A4247&lt;=Setup!$D$19:$D$30)*Setup!$A$19:$A$30))</f>
        <v/>
      </c>
      <c r="P4247" s="34">
        <f>IF(A4247="","",IF(OR(F4247="Standard domestic 15% (Box 7)",F4247="Import - VAT paid at customs (Box 8)",F4247="Import - Reverse charge (Box 9)"),ROUND(H4247*Setup!$B$9,2),0))</f>
        <v/>
      </c>
      <c r="Q4247" s="34">
        <f>IF(A4247="","",I4247-P4247)</f>
        <v/>
      </c>
      <c r="R4247" s="34">
        <f>IF(A4247="","",IF(L4247="Yes",I4247,0))</f>
        <v/>
      </c>
      <c r="S4247" s="34">
        <f>IF(A4247="","",IF(AND(L4247="Yes",K4247="Yes",NOT(ISNUMBER(SEARCH("blocked",G4247))),OR(F4247="Standard domestic 15% (Box 7)",F4247="Import - VAT paid at customs (Box 8)",F4247="Import - Reverse charge (Box 9)"),OR(F4247&lt;&gt;"Standard domestic 15% (Box 7)",AND(LEN(D4247)=15,LEFT(D4247,1)="3",RIGHT(D4247,1)="3",ISNUMBER(--D4247)))),I4247,0))</f>
        <v/>
      </c>
      <c r="T4247" s="34">
        <f>IF(A4247="","",R4247-S4247)</f>
        <v/>
      </c>
      <c r="U4247" s="23">
        <f>IF(A4247="","",IF(O4247=0,"Outside audit periods; ","")&amp;IF(F4247="","No VAT category; ","")&amp;IF(ABS(Q4247)&gt;Setup!$B$10,"VAT ≠ 15% × net; ","")&amp;IF(AND(F4247="Standard domestic 15% (Box 7)",NOT(AND(LEN(D4247)=15,LEFT(D4247,1)="3",RIGHT(D4247,1)="3",ISNUMBER(--D4247)))),"Invalid/missing supplier VAT no; ","")&amp;IF(AND(L4247="Yes",K4247&lt;&gt;"Yes"),"VAT claimed without valid tax invoice; ","")&amp;IF(AND(L4247="Yes",ISNUMBER(SEARCH("blocked",G4247))),"Blocked input VAT claimed; ","")&amp;IF(AND(F4247="Import - VAT paid at customs (Box 8)",M4247=""),"Customs declaration no missing; ","")&amp;IF(AND(F4247="Import - Reverse charge (Box 9)",E4247="Saudi Arabia"),"RCM used for a local supplier; ","")&amp;IF(AND(L4247="Yes",NOT(OR(F4247="Standard domestic 15% (Box 7)",F4247="Import - VAT paid at customs (Box 8)",F4247="Import - Reverse charge (Box 9)"))),"VAT claimed on non-taxable category; ",""))</f>
        <v/>
      </c>
    </row>
    <row r="4248">
      <c r="A4248" s="17" t="n"/>
      <c r="B4248" s="14" t="n"/>
      <c r="C4248" s="14" t="n"/>
      <c r="D4248" s="16" t="n"/>
      <c r="E4248" s="14" t="n"/>
      <c r="F4248" s="14" t="n"/>
      <c r="G4248" s="14" t="n"/>
      <c r="H4248" s="19" t="n"/>
      <c r="I4248" s="19" t="n"/>
      <c r="J4248" s="34">
        <f>IF(A4248="","",H4248+I4248)</f>
        <v/>
      </c>
      <c r="K4248" s="14" t="n"/>
      <c r="L4248" s="14" t="n"/>
      <c r="M4248" s="14" t="n"/>
      <c r="N4248" s="14" t="n"/>
      <c r="O4248" s="20">
        <f>IF(A4248="","",SUMPRODUCT((A4248&gt;=Setup!$C$19:$C$30)*(A4248&lt;=Setup!$D$19:$D$30)*Setup!$A$19:$A$30))</f>
        <v/>
      </c>
      <c r="P4248" s="34">
        <f>IF(A4248="","",IF(OR(F4248="Standard domestic 15% (Box 7)",F4248="Import - VAT paid at customs (Box 8)",F4248="Import - Reverse charge (Box 9)"),ROUND(H4248*Setup!$B$9,2),0))</f>
        <v/>
      </c>
      <c r="Q4248" s="34">
        <f>IF(A4248="","",I4248-P4248)</f>
        <v/>
      </c>
      <c r="R4248" s="34">
        <f>IF(A4248="","",IF(L4248="Yes",I4248,0))</f>
        <v/>
      </c>
      <c r="S4248" s="34">
        <f>IF(A4248="","",IF(AND(L4248="Yes",K4248="Yes",NOT(ISNUMBER(SEARCH("blocked",G4248))),OR(F4248="Standard domestic 15% (Box 7)",F4248="Import - VAT paid at customs (Box 8)",F4248="Import - Reverse charge (Box 9)"),OR(F4248&lt;&gt;"Standard domestic 15% (Box 7)",AND(LEN(D4248)=15,LEFT(D4248,1)="3",RIGHT(D4248,1)="3",ISNUMBER(--D4248)))),I4248,0))</f>
        <v/>
      </c>
      <c r="T4248" s="34">
        <f>IF(A4248="","",R4248-S4248)</f>
        <v/>
      </c>
      <c r="U4248" s="23">
        <f>IF(A4248="","",IF(O4248=0,"Outside audit periods; ","")&amp;IF(F4248="","No VAT category; ","")&amp;IF(ABS(Q4248)&gt;Setup!$B$10,"VAT ≠ 15% × net; ","")&amp;IF(AND(F4248="Standard domestic 15% (Box 7)",NOT(AND(LEN(D4248)=15,LEFT(D4248,1)="3",RIGHT(D4248,1)="3",ISNUMBER(--D4248)))),"Invalid/missing supplier VAT no; ","")&amp;IF(AND(L4248="Yes",K4248&lt;&gt;"Yes"),"VAT claimed without valid tax invoice; ","")&amp;IF(AND(L4248="Yes",ISNUMBER(SEARCH("blocked",G4248))),"Blocked input VAT claimed; ","")&amp;IF(AND(F4248="Import - VAT paid at customs (Box 8)",M4248=""),"Customs declaration no missing; ","")&amp;IF(AND(F4248="Import - Reverse charge (Box 9)",E4248="Saudi Arabia"),"RCM used for a local supplier; ","")&amp;IF(AND(L4248="Yes",NOT(OR(F4248="Standard domestic 15% (Box 7)",F4248="Import - VAT paid at customs (Box 8)",F4248="Import - Reverse charge (Box 9)"))),"VAT claimed on non-taxable category; ",""))</f>
        <v/>
      </c>
    </row>
    <row r="4249">
      <c r="A4249" s="17" t="n"/>
      <c r="B4249" s="14" t="n"/>
      <c r="C4249" s="14" t="n"/>
      <c r="D4249" s="16" t="n"/>
      <c r="E4249" s="14" t="n"/>
      <c r="F4249" s="14" t="n"/>
      <c r="G4249" s="14" t="n"/>
      <c r="H4249" s="19" t="n"/>
      <c r="I4249" s="19" t="n"/>
      <c r="J4249" s="34">
        <f>IF(A4249="","",H4249+I4249)</f>
        <v/>
      </c>
      <c r="K4249" s="14" t="n"/>
      <c r="L4249" s="14" t="n"/>
      <c r="M4249" s="14" t="n"/>
      <c r="N4249" s="14" t="n"/>
      <c r="O4249" s="20">
        <f>IF(A4249="","",SUMPRODUCT((A4249&gt;=Setup!$C$19:$C$30)*(A4249&lt;=Setup!$D$19:$D$30)*Setup!$A$19:$A$30))</f>
        <v/>
      </c>
      <c r="P4249" s="34">
        <f>IF(A4249="","",IF(OR(F4249="Standard domestic 15% (Box 7)",F4249="Import - VAT paid at customs (Box 8)",F4249="Import - Reverse charge (Box 9)"),ROUND(H4249*Setup!$B$9,2),0))</f>
        <v/>
      </c>
      <c r="Q4249" s="34">
        <f>IF(A4249="","",I4249-P4249)</f>
        <v/>
      </c>
      <c r="R4249" s="34">
        <f>IF(A4249="","",IF(L4249="Yes",I4249,0))</f>
        <v/>
      </c>
      <c r="S4249" s="34">
        <f>IF(A4249="","",IF(AND(L4249="Yes",K4249="Yes",NOT(ISNUMBER(SEARCH("blocked",G4249))),OR(F4249="Standard domestic 15% (Box 7)",F4249="Import - VAT paid at customs (Box 8)",F4249="Import - Reverse charge (Box 9)"),OR(F4249&lt;&gt;"Standard domestic 15% (Box 7)",AND(LEN(D4249)=15,LEFT(D4249,1)="3",RIGHT(D4249,1)="3",ISNUMBER(--D4249)))),I4249,0))</f>
        <v/>
      </c>
      <c r="T4249" s="34">
        <f>IF(A4249="","",R4249-S4249)</f>
        <v/>
      </c>
      <c r="U4249" s="23">
        <f>IF(A4249="","",IF(O4249=0,"Outside audit periods; ","")&amp;IF(F4249="","No VAT category; ","")&amp;IF(ABS(Q4249)&gt;Setup!$B$10,"VAT ≠ 15% × net; ","")&amp;IF(AND(F4249="Standard domestic 15% (Box 7)",NOT(AND(LEN(D4249)=15,LEFT(D4249,1)="3",RIGHT(D4249,1)="3",ISNUMBER(--D4249)))),"Invalid/missing supplier VAT no; ","")&amp;IF(AND(L4249="Yes",K4249&lt;&gt;"Yes"),"VAT claimed without valid tax invoice; ","")&amp;IF(AND(L4249="Yes",ISNUMBER(SEARCH("blocked",G4249))),"Blocked input VAT claimed; ","")&amp;IF(AND(F4249="Import - VAT paid at customs (Box 8)",M4249=""),"Customs declaration no missing; ","")&amp;IF(AND(F4249="Import - Reverse charge (Box 9)",E4249="Saudi Arabia"),"RCM used for a local supplier; ","")&amp;IF(AND(L4249="Yes",NOT(OR(F4249="Standard domestic 15% (Box 7)",F4249="Import - VAT paid at customs (Box 8)",F4249="Import - Reverse charge (Box 9)"))),"VAT claimed on non-taxable category; ",""))</f>
        <v/>
      </c>
    </row>
    <row r="4250">
      <c r="A4250" s="17" t="n"/>
      <c r="B4250" s="14" t="n"/>
      <c r="C4250" s="14" t="n"/>
      <c r="D4250" s="16" t="n"/>
      <c r="E4250" s="14" t="n"/>
      <c r="F4250" s="14" t="n"/>
      <c r="G4250" s="14" t="n"/>
      <c r="H4250" s="19" t="n"/>
      <c r="I4250" s="19" t="n"/>
      <c r="J4250" s="34">
        <f>IF(A4250="","",H4250+I4250)</f>
        <v/>
      </c>
      <c r="K4250" s="14" t="n"/>
      <c r="L4250" s="14" t="n"/>
      <c r="M4250" s="14" t="n"/>
      <c r="N4250" s="14" t="n"/>
      <c r="O4250" s="20">
        <f>IF(A4250="","",SUMPRODUCT((A4250&gt;=Setup!$C$19:$C$30)*(A4250&lt;=Setup!$D$19:$D$30)*Setup!$A$19:$A$30))</f>
        <v/>
      </c>
      <c r="P4250" s="34">
        <f>IF(A4250="","",IF(OR(F4250="Standard domestic 15% (Box 7)",F4250="Import - VAT paid at customs (Box 8)",F4250="Import - Reverse charge (Box 9)"),ROUND(H4250*Setup!$B$9,2),0))</f>
        <v/>
      </c>
      <c r="Q4250" s="34">
        <f>IF(A4250="","",I4250-P4250)</f>
        <v/>
      </c>
      <c r="R4250" s="34">
        <f>IF(A4250="","",IF(L4250="Yes",I4250,0))</f>
        <v/>
      </c>
      <c r="S4250" s="34">
        <f>IF(A4250="","",IF(AND(L4250="Yes",K4250="Yes",NOT(ISNUMBER(SEARCH("blocked",G4250))),OR(F4250="Standard domestic 15% (Box 7)",F4250="Import - VAT paid at customs (Box 8)",F4250="Import - Reverse charge (Box 9)"),OR(F4250&lt;&gt;"Standard domestic 15% (Box 7)",AND(LEN(D4250)=15,LEFT(D4250,1)="3",RIGHT(D4250,1)="3",ISNUMBER(--D4250)))),I4250,0))</f>
        <v/>
      </c>
      <c r="T4250" s="34">
        <f>IF(A4250="","",R4250-S4250)</f>
        <v/>
      </c>
      <c r="U4250" s="23">
        <f>IF(A4250="","",IF(O4250=0,"Outside audit periods; ","")&amp;IF(F4250="","No VAT category; ","")&amp;IF(ABS(Q4250)&gt;Setup!$B$10,"VAT ≠ 15% × net; ","")&amp;IF(AND(F4250="Standard domestic 15% (Box 7)",NOT(AND(LEN(D4250)=15,LEFT(D4250,1)="3",RIGHT(D4250,1)="3",ISNUMBER(--D4250)))),"Invalid/missing supplier VAT no; ","")&amp;IF(AND(L4250="Yes",K4250&lt;&gt;"Yes"),"VAT claimed without valid tax invoice; ","")&amp;IF(AND(L4250="Yes",ISNUMBER(SEARCH("blocked",G4250))),"Blocked input VAT claimed; ","")&amp;IF(AND(F4250="Import - VAT paid at customs (Box 8)",M4250=""),"Customs declaration no missing; ","")&amp;IF(AND(F4250="Import - Reverse charge (Box 9)",E4250="Saudi Arabia"),"RCM used for a local supplier; ","")&amp;IF(AND(L4250="Yes",NOT(OR(F4250="Standard domestic 15% (Box 7)",F4250="Import - VAT paid at customs (Box 8)",F4250="Import - Reverse charge (Box 9)"))),"VAT claimed on non-taxable category; ",""))</f>
        <v/>
      </c>
    </row>
    <row r="4251">
      <c r="A4251" s="17" t="n"/>
      <c r="B4251" s="14" t="n"/>
      <c r="C4251" s="14" t="n"/>
      <c r="D4251" s="16" t="n"/>
      <c r="E4251" s="14" t="n"/>
      <c r="F4251" s="14" t="n"/>
      <c r="G4251" s="14" t="n"/>
      <c r="H4251" s="19" t="n"/>
      <c r="I4251" s="19" t="n"/>
      <c r="J4251" s="34">
        <f>IF(A4251="","",H4251+I4251)</f>
        <v/>
      </c>
      <c r="K4251" s="14" t="n"/>
      <c r="L4251" s="14" t="n"/>
      <c r="M4251" s="14" t="n"/>
      <c r="N4251" s="14" t="n"/>
      <c r="O4251" s="20">
        <f>IF(A4251="","",SUMPRODUCT((A4251&gt;=Setup!$C$19:$C$30)*(A4251&lt;=Setup!$D$19:$D$30)*Setup!$A$19:$A$30))</f>
        <v/>
      </c>
      <c r="P4251" s="34">
        <f>IF(A4251="","",IF(OR(F4251="Standard domestic 15% (Box 7)",F4251="Import - VAT paid at customs (Box 8)",F4251="Import - Reverse charge (Box 9)"),ROUND(H4251*Setup!$B$9,2),0))</f>
        <v/>
      </c>
      <c r="Q4251" s="34">
        <f>IF(A4251="","",I4251-P4251)</f>
        <v/>
      </c>
      <c r="R4251" s="34">
        <f>IF(A4251="","",IF(L4251="Yes",I4251,0))</f>
        <v/>
      </c>
      <c r="S4251" s="34">
        <f>IF(A4251="","",IF(AND(L4251="Yes",K4251="Yes",NOT(ISNUMBER(SEARCH("blocked",G4251))),OR(F4251="Standard domestic 15% (Box 7)",F4251="Import - VAT paid at customs (Box 8)",F4251="Import - Reverse charge (Box 9)"),OR(F4251&lt;&gt;"Standard domestic 15% (Box 7)",AND(LEN(D4251)=15,LEFT(D4251,1)="3",RIGHT(D4251,1)="3",ISNUMBER(--D4251)))),I4251,0))</f>
        <v/>
      </c>
      <c r="T4251" s="34">
        <f>IF(A4251="","",R4251-S4251)</f>
        <v/>
      </c>
      <c r="U4251" s="23">
        <f>IF(A4251="","",IF(O4251=0,"Outside audit periods; ","")&amp;IF(F4251="","No VAT category; ","")&amp;IF(ABS(Q4251)&gt;Setup!$B$10,"VAT ≠ 15% × net; ","")&amp;IF(AND(F4251="Standard domestic 15% (Box 7)",NOT(AND(LEN(D4251)=15,LEFT(D4251,1)="3",RIGHT(D4251,1)="3",ISNUMBER(--D4251)))),"Invalid/missing supplier VAT no; ","")&amp;IF(AND(L4251="Yes",K4251&lt;&gt;"Yes"),"VAT claimed without valid tax invoice; ","")&amp;IF(AND(L4251="Yes",ISNUMBER(SEARCH("blocked",G4251))),"Blocked input VAT claimed; ","")&amp;IF(AND(F4251="Import - VAT paid at customs (Box 8)",M4251=""),"Customs declaration no missing; ","")&amp;IF(AND(F4251="Import - Reverse charge (Box 9)",E4251="Saudi Arabia"),"RCM used for a local supplier; ","")&amp;IF(AND(L4251="Yes",NOT(OR(F4251="Standard domestic 15% (Box 7)",F4251="Import - VAT paid at customs (Box 8)",F4251="Import - Reverse charge (Box 9)"))),"VAT claimed on non-taxable category; ",""))</f>
        <v/>
      </c>
    </row>
    <row r="4252">
      <c r="A4252" s="17" t="n"/>
      <c r="B4252" s="14" t="n"/>
      <c r="C4252" s="14" t="n"/>
      <c r="D4252" s="16" t="n"/>
      <c r="E4252" s="14" t="n"/>
      <c r="F4252" s="14" t="n"/>
      <c r="G4252" s="14" t="n"/>
      <c r="H4252" s="19" t="n"/>
      <c r="I4252" s="19" t="n"/>
      <c r="J4252" s="34">
        <f>IF(A4252="","",H4252+I4252)</f>
        <v/>
      </c>
      <c r="K4252" s="14" t="n"/>
      <c r="L4252" s="14" t="n"/>
      <c r="M4252" s="14" t="n"/>
      <c r="N4252" s="14" t="n"/>
      <c r="O4252" s="20">
        <f>IF(A4252="","",SUMPRODUCT((A4252&gt;=Setup!$C$19:$C$30)*(A4252&lt;=Setup!$D$19:$D$30)*Setup!$A$19:$A$30))</f>
        <v/>
      </c>
      <c r="P4252" s="34">
        <f>IF(A4252="","",IF(OR(F4252="Standard domestic 15% (Box 7)",F4252="Import - VAT paid at customs (Box 8)",F4252="Import - Reverse charge (Box 9)"),ROUND(H4252*Setup!$B$9,2),0))</f>
        <v/>
      </c>
      <c r="Q4252" s="34">
        <f>IF(A4252="","",I4252-P4252)</f>
        <v/>
      </c>
      <c r="R4252" s="34">
        <f>IF(A4252="","",IF(L4252="Yes",I4252,0))</f>
        <v/>
      </c>
      <c r="S4252" s="34">
        <f>IF(A4252="","",IF(AND(L4252="Yes",K4252="Yes",NOT(ISNUMBER(SEARCH("blocked",G4252))),OR(F4252="Standard domestic 15% (Box 7)",F4252="Import - VAT paid at customs (Box 8)",F4252="Import - Reverse charge (Box 9)"),OR(F4252&lt;&gt;"Standard domestic 15% (Box 7)",AND(LEN(D4252)=15,LEFT(D4252,1)="3",RIGHT(D4252,1)="3",ISNUMBER(--D4252)))),I4252,0))</f>
        <v/>
      </c>
      <c r="T4252" s="34">
        <f>IF(A4252="","",R4252-S4252)</f>
        <v/>
      </c>
      <c r="U4252" s="23">
        <f>IF(A4252="","",IF(O4252=0,"Outside audit periods; ","")&amp;IF(F4252="","No VAT category; ","")&amp;IF(ABS(Q4252)&gt;Setup!$B$10,"VAT ≠ 15% × net; ","")&amp;IF(AND(F4252="Standard domestic 15% (Box 7)",NOT(AND(LEN(D4252)=15,LEFT(D4252,1)="3",RIGHT(D4252,1)="3",ISNUMBER(--D4252)))),"Invalid/missing supplier VAT no; ","")&amp;IF(AND(L4252="Yes",K4252&lt;&gt;"Yes"),"VAT claimed without valid tax invoice; ","")&amp;IF(AND(L4252="Yes",ISNUMBER(SEARCH("blocked",G4252))),"Blocked input VAT claimed; ","")&amp;IF(AND(F4252="Import - VAT paid at customs (Box 8)",M4252=""),"Customs declaration no missing; ","")&amp;IF(AND(F4252="Import - Reverse charge (Box 9)",E4252="Saudi Arabia"),"RCM used for a local supplier; ","")&amp;IF(AND(L4252="Yes",NOT(OR(F4252="Standard domestic 15% (Box 7)",F4252="Import - VAT paid at customs (Box 8)",F4252="Import - Reverse charge (Box 9)"))),"VAT claimed on non-taxable category; ",""))</f>
        <v/>
      </c>
    </row>
    <row r="4253">
      <c r="A4253" s="17" t="n"/>
      <c r="B4253" s="14" t="n"/>
      <c r="C4253" s="14" t="n"/>
      <c r="D4253" s="16" t="n"/>
      <c r="E4253" s="14" t="n"/>
      <c r="F4253" s="14" t="n"/>
      <c r="G4253" s="14" t="n"/>
      <c r="H4253" s="19" t="n"/>
      <c r="I4253" s="19" t="n"/>
      <c r="J4253" s="34">
        <f>IF(A4253="","",H4253+I4253)</f>
        <v/>
      </c>
      <c r="K4253" s="14" t="n"/>
      <c r="L4253" s="14" t="n"/>
      <c r="M4253" s="14" t="n"/>
      <c r="N4253" s="14" t="n"/>
      <c r="O4253" s="20">
        <f>IF(A4253="","",SUMPRODUCT((A4253&gt;=Setup!$C$19:$C$30)*(A4253&lt;=Setup!$D$19:$D$30)*Setup!$A$19:$A$30))</f>
        <v/>
      </c>
      <c r="P4253" s="34">
        <f>IF(A4253="","",IF(OR(F4253="Standard domestic 15% (Box 7)",F4253="Import - VAT paid at customs (Box 8)",F4253="Import - Reverse charge (Box 9)"),ROUND(H4253*Setup!$B$9,2),0))</f>
        <v/>
      </c>
      <c r="Q4253" s="34">
        <f>IF(A4253="","",I4253-P4253)</f>
        <v/>
      </c>
      <c r="R4253" s="34">
        <f>IF(A4253="","",IF(L4253="Yes",I4253,0))</f>
        <v/>
      </c>
      <c r="S4253" s="34">
        <f>IF(A4253="","",IF(AND(L4253="Yes",K4253="Yes",NOT(ISNUMBER(SEARCH("blocked",G4253))),OR(F4253="Standard domestic 15% (Box 7)",F4253="Import - VAT paid at customs (Box 8)",F4253="Import - Reverse charge (Box 9)"),OR(F4253&lt;&gt;"Standard domestic 15% (Box 7)",AND(LEN(D4253)=15,LEFT(D4253,1)="3",RIGHT(D4253,1)="3",ISNUMBER(--D4253)))),I4253,0))</f>
        <v/>
      </c>
      <c r="T4253" s="34">
        <f>IF(A4253="","",R4253-S4253)</f>
        <v/>
      </c>
      <c r="U4253" s="23">
        <f>IF(A4253="","",IF(O4253=0,"Outside audit periods; ","")&amp;IF(F4253="","No VAT category; ","")&amp;IF(ABS(Q4253)&gt;Setup!$B$10,"VAT ≠ 15% × net; ","")&amp;IF(AND(F4253="Standard domestic 15% (Box 7)",NOT(AND(LEN(D4253)=15,LEFT(D4253,1)="3",RIGHT(D4253,1)="3",ISNUMBER(--D4253)))),"Invalid/missing supplier VAT no; ","")&amp;IF(AND(L4253="Yes",K4253&lt;&gt;"Yes"),"VAT claimed without valid tax invoice; ","")&amp;IF(AND(L4253="Yes",ISNUMBER(SEARCH("blocked",G4253))),"Blocked input VAT claimed; ","")&amp;IF(AND(F4253="Import - VAT paid at customs (Box 8)",M4253=""),"Customs declaration no missing; ","")&amp;IF(AND(F4253="Import - Reverse charge (Box 9)",E4253="Saudi Arabia"),"RCM used for a local supplier; ","")&amp;IF(AND(L4253="Yes",NOT(OR(F4253="Standard domestic 15% (Box 7)",F4253="Import - VAT paid at customs (Box 8)",F4253="Import - Reverse charge (Box 9)"))),"VAT claimed on non-taxable category; ",""))</f>
        <v/>
      </c>
    </row>
    <row r="4254">
      <c r="A4254" s="17" t="n"/>
      <c r="B4254" s="14" t="n"/>
      <c r="C4254" s="14" t="n"/>
      <c r="D4254" s="16" t="n"/>
      <c r="E4254" s="14" t="n"/>
      <c r="F4254" s="14" t="n"/>
      <c r="G4254" s="14" t="n"/>
      <c r="H4254" s="19" t="n"/>
      <c r="I4254" s="19" t="n"/>
      <c r="J4254" s="34">
        <f>IF(A4254="","",H4254+I4254)</f>
        <v/>
      </c>
      <c r="K4254" s="14" t="n"/>
      <c r="L4254" s="14" t="n"/>
      <c r="M4254" s="14" t="n"/>
      <c r="N4254" s="14" t="n"/>
      <c r="O4254" s="20">
        <f>IF(A4254="","",SUMPRODUCT((A4254&gt;=Setup!$C$19:$C$30)*(A4254&lt;=Setup!$D$19:$D$30)*Setup!$A$19:$A$30))</f>
        <v/>
      </c>
      <c r="P4254" s="34">
        <f>IF(A4254="","",IF(OR(F4254="Standard domestic 15% (Box 7)",F4254="Import - VAT paid at customs (Box 8)",F4254="Import - Reverse charge (Box 9)"),ROUND(H4254*Setup!$B$9,2),0))</f>
        <v/>
      </c>
      <c r="Q4254" s="34">
        <f>IF(A4254="","",I4254-P4254)</f>
        <v/>
      </c>
      <c r="R4254" s="34">
        <f>IF(A4254="","",IF(L4254="Yes",I4254,0))</f>
        <v/>
      </c>
      <c r="S4254" s="34">
        <f>IF(A4254="","",IF(AND(L4254="Yes",K4254="Yes",NOT(ISNUMBER(SEARCH("blocked",G4254))),OR(F4254="Standard domestic 15% (Box 7)",F4254="Import - VAT paid at customs (Box 8)",F4254="Import - Reverse charge (Box 9)"),OR(F4254&lt;&gt;"Standard domestic 15% (Box 7)",AND(LEN(D4254)=15,LEFT(D4254,1)="3",RIGHT(D4254,1)="3",ISNUMBER(--D4254)))),I4254,0))</f>
        <v/>
      </c>
      <c r="T4254" s="34">
        <f>IF(A4254="","",R4254-S4254)</f>
        <v/>
      </c>
      <c r="U4254" s="23">
        <f>IF(A4254="","",IF(O4254=0,"Outside audit periods; ","")&amp;IF(F4254="","No VAT category; ","")&amp;IF(ABS(Q4254)&gt;Setup!$B$10,"VAT ≠ 15% × net; ","")&amp;IF(AND(F4254="Standard domestic 15% (Box 7)",NOT(AND(LEN(D4254)=15,LEFT(D4254,1)="3",RIGHT(D4254,1)="3",ISNUMBER(--D4254)))),"Invalid/missing supplier VAT no; ","")&amp;IF(AND(L4254="Yes",K4254&lt;&gt;"Yes"),"VAT claimed without valid tax invoice; ","")&amp;IF(AND(L4254="Yes",ISNUMBER(SEARCH("blocked",G4254))),"Blocked input VAT claimed; ","")&amp;IF(AND(F4254="Import - VAT paid at customs (Box 8)",M4254=""),"Customs declaration no missing; ","")&amp;IF(AND(F4254="Import - Reverse charge (Box 9)",E4254="Saudi Arabia"),"RCM used for a local supplier; ","")&amp;IF(AND(L4254="Yes",NOT(OR(F4254="Standard domestic 15% (Box 7)",F4254="Import - VAT paid at customs (Box 8)",F4254="Import - Reverse charge (Box 9)"))),"VAT claimed on non-taxable category; ",""))</f>
        <v/>
      </c>
    </row>
    <row r="4255">
      <c r="A4255" s="17" t="n"/>
      <c r="B4255" s="14" t="n"/>
      <c r="C4255" s="14" t="n"/>
      <c r="D4255" s="16" t="n"/>
      <c r="E4255" s="14" t="n"/>
      <c r="F4255" s="14" t="n"/>
      <c r="G4255" s="14" t="n"/>
      <c r="H4255" s="19" t="n"/>
      <c r="I4255" s="19" t="n"/>
      <c r="J4255" s="34">
        <f>IF(A4255="","",H4255+I4255)</f>
        <v/>
      </c>
      <c r="K4255" s="14" t="n"/>
      <c r="L4255" s="14" t="n"/>
      <c r="M4255" s="14" t="n"/>
      <c r="N4255" s="14" t="n"/>
      <c r="O4255" s="20">
        <f>IF(A4255="","",SUMPRODUCT((A4255&gt;=Setup!$C$19:$C$30)*(A4255&lt;=Setup!$D$19:$D$30)*Setup!$A$19:$A$30))</f>
        <v/>
      </c>
      <c r="P4255" s="34">
        <f>IF(A4255="","",IF(OR(F4255="Standard domestic 15% (Box 7)",F4255="Import - VAT paid at customs (Box 8)",F4255="Import - Reverse charge (Box 9)"),ROUND(H4255*Setup!$B$9,2),0))</f>
        <v/>
      </c>
      <c r="Q4255" s="34">
        <f>IF(A4255="","",I4255-P4255)</f>
        <v/>
      </c>
      <c r="R4255" s="34">
        <f>IF(A4255="","",IF(L4255="Yes",I4255,0))</f>
        <v/>
      </c>
      <c r="S4255" s="34">
        <f>IF(A4255="","",IF(AND(L4255="Yes",K4255="Yes",NOT(ISNUMBER(SEARCH("blocked",G4255))),OR(F4255="Standard domestic 15% (Box 7)",F4255="Import - VAT paid at customs (Box 8)",F4255="Import - Reverse charge (Box 9)"),OR(F4255&lt;&gt;"Standard domestic 15% (Box 7)",AND(LEN(D4255)=15,LEFT(D4255,1)="3",RIGHT(D4255,1)="3",ISNUMBER(--D4255)))),I4255,0))</f>
        <v/>
      </c>
      <c r="T4255" s="34">
        <f>IF(A4255="","",R4255-S4255)</f>
        <v/>
      </c>
      <c r="U4255" s="23">
        <f>IF(A4255="","",IF(O4255=0,"Outside audit periods; ","")&amp;IF(F4255="","No VAT category; ","")&amp;IF(ABS(Q4255)&gt;Setup!$B$10,"VAT ≠ 15% × net; ","")&amp;IF(AND(F4255="Standard domestic 15% (Box 7)",NOT(AND(LEN(D4255)=15,LEFT(D4255,1)="3",RIGHT(D4255,1)="3",ISNUMBER(--D4255)))),"Invalid/missing supplier VAT no; ","")&amp;IF(AND(L4255="Yes",K4255&lt;&gt;"Yes"),"VAT claimed without valid tax invoice; ","")&amp;IF(AND(L4255="Yes",ISNUMBER(SEARCH("blocked",G4255))),"Blocked input VAT claimed; ","")&amp;IF(AND(F4255="Import - VAT paid at customs (Box 8)",M4255=""),"Customs declaration no missing; ","")&amp;IF(AND(F4255="Import - Reverse charge (Box 9)",E4255="Saudi Arabia"),"RCM used for a local supplier; ","")&amp;IF(AND(L4255="Yes",NOT(OR(F4255="Standard domestic 15% (Box 7)",F4255="Import - VAT paid at customs (Box 8)",F4255="Import - Reverse charge (Box 9)"))),"VAT claimed on non-taxable category; ",""))</f>
        <v/>
      </c>
    </row>
    <row r="4256">
      <c r="A4256" s="17" t="n"/>
      <c r="B4256" s="14" t="n"/>
      <c r="C4256" s="14" t="n"/>
      <c r="D4256" s="16" t="n"/>
      <c r="E4256" s="14" t="n"/>
      <c r="F4256" s="14" t="n"/>
      <c r="G4256" s="14" t="n"/>
      <c r="H4256" s="19" t="n"/>
      <c r="I4256" s="19" t="n"/>
      <c r="J4256" s="34">
        <f>IF(A4256="","",H4256+I4256)</f>
        <v/>
      </c>
      <c r="K4256" s="14" t="n"/>
      <c r="L4256" s="14" t="n"/>
      <c r="M4256" s="14" t="n"/>
      <c r="N4256" s="14" t="n"/>
      <c r="O4256" s="20">
        <f>IF(A4256="","",SUMPRODUCT((A4256&gt;=Setup!$C$19:$C$30)*(A4256&lt;=Setup!$D$19:$D$30)*Setup!$A$19:$A$30))</f>
        <v/>
      </c>
      <c r="P4256" s="34">
        <f>IF(A4256="","",IF(OR(F4256="Standard domestic 15% (Box 7)",F4256="Import - VAT paid at customs (Box 8)",F4256="Import - Reverse charge (Box 9)"),ROUND(H4256*Setup!$B$9,2),0))</f>
        <v/>
      </c>
      <c r="Q4256" s="34">
        <f>IF(A4256="","",I4256-P4256)</f>
        <v/>
      </c>
      <c r="R4256" s="34">
        <f>IF(A4256="","",IF(L4256="Yes",I4256,0))</f>
        <v/>
      </c>
      <c r="S4256" s="34">
        <f>IF(A4256="","",IF(AND(L4256="Yes",K4256="Yes",NOT(ISNUMBER(SEARCH("blocked",G4256))),OR(F4256="Standard domestic 15% (Box 7)",F4256="Import - VAT paid at customs (Box 8)",F4256="Import - Reverse charge (Box 9)"),OR(F4256&lt;&gt;"Standard domestic 15% (Box 7)",AND(LEN(D4256)=15,LEFT(D4256,1)="3",RIGHT(D4256,1)="3",ISNUMBER(--D4256)))),I4256,0))</f>
        <v/>
      </c>
      <c r="T4256" s="34">
        <f>IF(A4256="","",R4256-S4256)</f>
        <v/>
      </c>
      <c r="U4256" s="23">
        <f>IF(A4256="","",IF(O4256=0,"Outside audit periods; ","")&amp;IF(F4256="","No VAT category; ","")&amp;IF(ABS(Q4256)&gt;Setup!$B$10,"VAT ≠ 15% × net; ","")&amp;IF(AND(F4256="Standard domestic 15% (Box 7)",NOT(AND(LEN(D4256)=15,LEFT(D4256,1)="3",RIGHT(D4256,1)="3",ISNUMBER(--D4256)))),"Invalid/missing supplier VAT no; ","")&amp;IF(AND(L4256="Yes",K4256&lt;&gt;"Yes"),"VAT claimed without valid tax invoice; ","")&amp;IF(AND(L4256="Yes",ISNUMBER(SEARCH("blocked",G4256))),"Blocked input VAT claimed; ","")&amp;IF(AND(F4256="Import - VAT paid at customs (Box 8)",M4256=""),"Customs declaration no missing; ","")&amp;IF(AND(F4256="Import - Reverse charge (Box 9)",E4256="Saudi Arabia"),"RCM used for a local supplier; ","")&amp;IF(AND(L4256="Yes",NOT(OR(F4256="Standard domestic 15% (Box 7)",F4256="Import - VAT paid at customs (Box 8)",F4256="Import - Reverse charge (Box 9)"))),"VAT claimed on non-taxable category; ",""))</f>
        <v/>
      </c>
    </row>
    <row r="4257">
      <c r="A4257" s="17" t="n"/>
      <c r="B4257" s="14" t="n"/>
      <c r="C4257" s="14" t="n"/>
      <c r="D4257" s="16" t="n"/>
      <c r="E4257" s="14" t="n"/>
      <c r="F4257" s="14" t="n"/>
      <c r="G4257" s="14" t="n"/>
      <c r="H4257" s="19" t="n"/>
      <c r="I4257" s="19" t="n"/>
      <c r="J4257" s="34">
        <f>IF(A4257="","",H4257+I4257)</f>
        <v/>
      </c>
      <c r="K4257" s="14" t="n"/>
      <c r="L4257" s="14" t="n"/>
      <c r="M4257" s="14" t="n"/>
      <c r="N4257" s="14" t="n"/>
      <c r="O4257" s="20">
        <f>IF(A4257="","",SUMPRODUCT((A4257&gt;=Setup!$C$19:$C$30)*(A4257&lt;=Setup!$D$19:$D$30)*Setup!$A$19:$A$30))</f>
        <v/>
      </c>
      <c r="P4257" s="34">
        <f>IF(A4257="","",IF(OR(F4257="Standard domestic 15% (Box 7)",F4257="Import - VAT paid at customs (Box 8)",F4257="Import - Reverse charge (Box 9)"),ROUND(H4257*Setup!$B$9,2),0))</f>
        <v/>
      </c>
      <c r="Q4257" s="34">
        <f>IF(A4257="","",I4257-P4257)</f>
        <v/>
      </c>
      <c r="R4257" s="34">
        <f>IF(A4257="","",IF(L4257="Yes",I4257,0))</f>
        <v/>
      </c>
      <c r="S4257" s="34">
        <f>IF(A4257="","",IF(AND(L4257="Yes",K4257="Yes",NOT(ISNUMBER(SEARCH("blocked",G4257))),OR(F4257="Standard domestic 15% (Box 7)",F4257="Import - VAT paid at customs (Box 8)",F4257="Import - Reverse charge (Box 9)"),OR(F4257&lt;&gt;"Standard domestic 15% (Box 7)",AND(LEN(D4257)=15,LEFT(D4257,1)="3",RIGHT(D4257,1)="3",ISNUMBER(--D4257)))),I4257,0))</f>
        <v/>
      </c>
      <c r="T4257" s="34">
        <f>IF(A4257="","",R4257-S4257)</f>
        <v/>
      </c>
      <c r="U4257" s="23">
        <f>IF(A4257="","",IF(O4257=0,"Outside audit periods; ","")&amp;IF(F4257="","No VAT category; ","")&amp;IF(ABS(Q4257)&gt;Setup!$B$10,"VAT ≠ 15% × net; ","")&amp;IF(AND(F4257="Standard domestic 15% (Box 7)",NOT(AND(LEN(D4257)=15,LEFT(D4257,1)="3",RIGHT(D4257,1)="3",ISNUMBER(--D4257)))),"Invalid/missing supplier VAT no; ","")&amp;IF(AND(L4257="Yes",K4257&lt;&gt;"Yes"),"VAT claimed without valid tax invoice; ","")&amp;IF(AND(L4257="Yes",ISNUMBER(SEARCH("blocked",G4257))),"Blocked input VAT claimed; ","")&amp;IF(AND(F4257="Import - VAT paid at customs (Box 8)",M4257=""),"Customs declaration no missing; ","")&amp;IF(AND(F4257="Import - Reverse charge (Box 9)",E4257="Saudi Arabia"),"RCM used for a local supplier; ","")&amp;IF(AND(L4257="Yes",NOT(OR(F4257="Standard domestic 15% (Box 7)",F4257="Import - VAT paid at customs (Box 8)",F4257="Import - Reverse charge (Box 9)"))),"VAT claimed on non-taxable category; ",""))</f>
        <v/>
      </c>
    </row>
    <row r="4258">
      <c r="A4258" s="17" t="n"/>
      <c r="B4258" s="14" t="n"/>
      <c r="C4258" s="14" t="n"/>
      <c r="D4258" s="16" t="n"/>
      <c r="E4258" s="14" t="n"/>
      <c r="F4258" s="14" t="n"/>
      <c r="G4258" s="14" t="n"/>
      <c r="H4258" s="19" t="n"/>
      <c r="I4258" s="19" t="n"/>
      <c r="J4258" s="34">
        <f>IF(A4258="","",H4258+I4258)</f>
        <v/>
      </c>
      <c r="K4258" s="14" t="n"/>
      <c r="L4258" s="14" t="n"/>
      <c r="M4258" s="14" t="n"/>
      <c r="N4258" s="14" t="n"/>
      <c r="O4258" s="20">
        <f>IF(A4258="","",SUMPRODUCT((A4258&gt;=Setup!$C$19:$C$30)*(A4258&lt;=Setup!$D$19:$D$30)*Setup!$A$19:$A$30))</f>
        <v/>
      </c>
      <c r="P4258" s="34">
        <f>IF(A4258="","",IF(OR(F4258="Standard domestic 15% (Box 7)",F4258="Import - VAT paid at customs (Box 8)",F4258="Import - Reverse charge (Box 9)"),ROUND(H4258*Setup!$B$9,2),0))</f>
        <v/>
      </c>
      <c r="Q4258" s="34">
        <f>IF(A4258="","",I4258-P4258)</f>
        <v/>
      </c>
      <c r="R4258" s="34">
        <f>IF(A4258="","",IF(L4258="Yes",I4258,0))</f>
        <v/>
      </c>
      <c r="S4258" s="34">
        <f>IF(A4258="","",IF(AND(L4258="Yes",K4258="Yes",NOT(ISNUMBER(SEARCH("blocked",G4258))),OR(F4258="Standard domestic 15% (Box 7)",F4258="Import - VAT paid at customs (Box 8)",F4258="Import - Reverse charge (Box 9)"),OR(F4258&lt;&gt;"Standard domestic 15% (Box 7)",AND(LEN(D4258)=15,LEFT(D4258,1)="3",RIGHT(D4258,1)="3",ISNUMBER(--D4258)))),I4258,0))</f>
        <v/>
      </c>
      <c r="T4258" s="34">
        <f>IF(A4258="","",R4258-S4258)</f>
        <v/>
      </c>
      <c r="U4258" s="23">
        <f>IF(A4258="","",IF(O4258=0,"Outside audit periods; ","")&amp;IF(F4258="","No VAT category; ","")&amp;IF(ABS(Q4258)&gt;Setup!$B$10,"VAT ≠ 15% × net; ","")&amp;IF(AND(F4258="Standard domestic 15% (Box 7)",NOT(AND(LEN(D4258)=15,LEFT(D4258,1)="3",RIGHT(D4258,1)="3",ISNUMBER(--D4258)))),"Invalid/missing supplier VAT no; ","")&amp;IF(AND(L4258="Yes",K4258&lt;&gt;"Yes"),"VAT claimed without valid tax invoice; ","")&amp;IF(AND(L4258="Yes",ISNUMBER(SEARCH("blocked",G4258))),"Blocked input VAT claimed; ","")&amp;IF(AND(F4258="Import - VAT paid at customs (Box 8)",M4258=""),"Customs declaration no missing; ","")&amp;IF(AND(F4258="Import - Reverse charge (Box 9)",E4258="Saudi Arabia"),"RCM used for a local supplier; ","")&amp;IF(AND(L4258="Yes",NOT(OR(F4258="Standard domestic 15% (Box 7)",F4258="Import - VAT paid at customs (Box 8)",F4258="Import - Reverse charge (Box 9)"))),"VAT claimed on non-taxable category; ",""))</f>
        <v/>
      </c>
    </row>
    <row r="4259">
      <c r="A4259" s="17" t="n"/>
      <c r="B4259" s="14" t="n"/>
      <c r="C4259" s="14" t="n"/>
      <c r="D4259" s="16" t="n"/>
      <c r="E4259" s="14" t="n"/>
      <c r="F4259" s="14" t="n"/>
      <c r="G4259" s="14" t="n"/>
      <c r="H4259" s="19" t="n"/>
      <c r="I4259" s="19" t="n"/>
      <c r="J4259" s="34">
        <f>IF(A4259="","",H4259+I4259)</f>
        <v/>
      </c>
      <c r="K4259" s="14" t="n"/>
      <c r="L4259" s="14" t="n"/>
      <c r="M4259" s="14" t="n"/>
      <c r="N4259" s="14" t="n"/>
      <c r="O4259" s="20">
        <f>IF(A4259="","",SUMPRODUCT((A4259&gt;=Setup!$C$19:$C$30)*(A4259&lt;=Setup!$D$19:$D$30)*Setup!$A$19:$A$30))</f>
        <v/>
      </c>
      <c r="P4259" s="34">
        <f>IF(A4259="","",IF(OR(F4259="Standard domestic 15% (Box 7)",F4259="Import - VAT paid at customs (Box 8)",F4259="Import - Reverse charge (Box 9)"),ROUND(H4259*Setup!$B$9,2),0))</f>
        <v/>
      </c>
      <c r="Q4259" s="34">
        <f>IF(A4259="","",I4259-P4259)</f>
        <v/>
      </c>
      <c r="R4259" s="34">
        <f>IF(A4259="","",IF(L4259="Yes",I4259,0))</f>
        <v/>
      </c>
      <c r="S4259" s="34">
        <f>IF(A4259="","",IF(AND(L4259="Yes",K4259="Yes",NOT(ISNUMBER(SEARCH("blocked",G4259))),OR(F4259="Standard domestic 15% (Box 7)",F4259="Import - VAT paid at customs (Box 8)",F4259="Import - Reverse charge (Box 9)"),OR(F4259&lt;&gt;"Standard domestic 15% (Box 7)",AND(LEN(D4259)=15,LEFT(D4259,1)="3",RIGHT(D4259,1)="3",ISNUMBER(--D4259)))),I4259,0))</f>
        <v/>
      </c>
      <c r="T4259" s="34">
        <f>IF(A4259="","",R4259-S4259)</f>
        <v/>
      </c>
      <c r="U4259" s="23">
        <f>IF(A4259="","",IF(O4259=0,"Outside audit periods; ","")&amp;IF(F4259="","No VAT category; ","")&amp;IF(ABS(Q4259)&gt;Setup!$B$10,"VAT ≠ 15% × net; ","")&amp;IF(AND(F4259="Standard domestic 15% (Box 7)",NOT(AND(LEN(D4259)=15,LEFT(D4259,1)="3",RIGHT(D4259,1)="3",ISNUMBER(--D4259)))),"Invalid/missing supplier VAT no; ","")&amp;IF(AND(L4259="Yes",K4259&lt;&gt;"Yes"),"VAT claimed without valid tax invoice; ","")&amp;IF(AND(L4259="Yes",ISNUMBER(SEARCH("blocked",G4259))),"Blocked input VAT claimed; ","")&amp;IF(AND(F4259="Import - VAT paid at customs (Box 8)",M4259=""),"Customs declaration no missing; ","")&amp;IF(AND(F4259="Import - Reverse charge (Box 9)",E4259="Saudi Arabia"),"RCM used for a local supplier; ","")&amp;IF(AND(L4259="Yes",NOT(OR(F4259="Standard domestic 15% (Box 7)",F4259="Import - VAT paid at customs (Box 8)",F4259="Import - Reverse charge (Box 9)"))),"VAT claimed on non-taxable category; ",""))</f>
        <v/>
      </c>
    </row>
    <row r="4260">
      <c r="A4260" s="17" t="n"/>
      <c r="B4260" s="14" t="n"/>
      <c r="C4260" s="14" t="n"/>
      <c r="D4260" s="16" t="n"/>
      <c r="E4260" s="14" t="n"/>
      <c r="F4260" s="14" t="n"/>
      <c r="G4260" s="14" t="n"/>
      <c r="H4260" s="19" t="n"/>
      <c r="I4260" s="19" t="n"/>
      <c r="J4260" s="34">
        <f>IF(A4260="","",H4260+I4260)</f>
        <v/>
      </c>
      <c r="K4260" s="14" t="n"/>
      <c r="L4260" s="14" t="n"/>
      <c r="M4260" s="14" t="n"/>
      <c r="N4260" s="14" t="n"/>
      <c r="O4260" s="20">
        <f>IF(A4260="","",SUMPRODUCT((A4260&gt;=Setup!$C$19:$C$30)*(A4260&lt;=Setup!$D$19:$D$30)*Setup!$A$19:$A$30))</f>
        <v/>
      </c>
      <c r="P4260" s="34">
        <f>IF(A4260="","",IF(OR(F4260="Standard domestic 15% (Box 7)",F4260="Import - VAT paid at customs (Box 8)",F4260="Import - Reverse charge (Box 9)"),ROUND(H4260*Setup!$B$9,2),0))</f>
        <v/>
      </c>
      <c r="Q4260" s="34">
        <f>IF(A4260="","",I4260-P4260)</f>
        <v/>
      </c>
      <c r="R4260" s="34">
        <f>IF(A4260="","",IF(L4260="Yes",I4260,0))</f>
        <v/>
      </c>
      <c r="S4260" s="34">
        <f>IF(A4260="","",IF(AND(L4260="Yes",K4260="Yes",NOT(ISNUMBER(SEARCH("blocked",G4260))),OR(F4260="Standard domestic 15% (Box 7)",F4260="Import - VAT paid at customs (Box 8)",F4260="Import - Reverse charge (Box 9)"),OR(F4260&lt;&gt;"Standard domestic 15% (Box 7)",AND(LEN(D4260)=15,LEFT(D4260,1)="3",RIGHT(D4260,1)="3",ISNUMBER(--D4260)))),I4260,0))</f>
        <v/>
      </c>
      <c r="T4260" s="34">
        <f>IF(A4260="","",R4260-S4260)</f>
        <v/>
      </c>
      <c r="U4260" s="23">
        <f>IF(A4260="","",IF(O4260=0,"Outside audit periods; ","")&amp;IF(F4260="","No VAT category; ","")&amp;IF(ABS(Q4260)&gt;Setup!$B$10,"VAT ≠ 15% × net; ","")&amp;IF(AND(F4260="Standard domestic 15% (Box 7)",NOT(AND(LEN(D4260)=15,LEFT(D4260,1)="3",RIGHT(D4260,1)="3",ISNUMBER(--D4260)))),"Invalid/missing supplier VAT no; ","")&amp;IF(AND(L4260="Yes",K4260&lt;&gt;"Yes"),"VAT claimed without valid tax invoice; ","")&amp;IF(AND(L4260="Yes",ISNUMBER(SEARCH("blocked",G4260))),"Blocked input VAT claimed; ","")&amp;IF(AND(F4260="Import - VAT paid at customs (Box 8)",M4260=""),"Customs declaration no missing; ","")&amp;IF(AND(F4260="Import - Reverse charge (Box 9)",E4260="Saudi Arabia"),"RCM used for a local supplier; ","")&amp;IF(AND(L4260="Yes",NOT(OR(F4260="Standard domestic 15% (Box 7)",F4260="Import - VAT paid at customs (Box 8)",F4260="Import - Reverse charge (Box 9)"))),"VAT claimed on non-taxable category; ",""))</f>
        <v/>
      </c>
    </row>
    <row r="4261">
      <c r="A4261" s="17" t="n"/>
      <c r="B4261" s="14" t="n"/>
      <c r="C4261" s="14" t="n"/>
      <c r="D4261" s="16" t="n"/>
      <c r="E4261" s="14" t="n"/>
      <c r="F4261" s="14" t="n"/>
      <c r="G4261" s="14" t="n"/>
      <c r="H4261" s="19" t="n"/>
      <c r="I4261" s="19" t="n"/>
      <c r="J4261" s="34">
        <f>IF(A4261="","",H4261+I4261)</f>
        <v/>
      </c>
      <c r="K4261" s="14" t="n"/>
      <c r="L4261" s="14" t="n"/>
      <c r="M4261" s="14" t="n"/>
      <c r="N4261" s="14" t="n"/>
      <c r="O4261" s="20">
        <f>IF(A4261="","",SUMPRODUCT((A4261&gt;=Setup!$C$19:$C$30)*(A4261&lt;=Setup!$D$19:$D$30)*Setup!$A$19:$A$30))</f>
        <v/>
      </c>
      <c r="P4261" s="34">
        <f>IF(A4261="","",IF(OR(F4261="Standard domestic 15% (Box 7)",F4261="Import - VAT paid at customs (Box 8)",F4261="Import - Reverse charge (Box 9)"),ROUND(H4261*Setup!$B$9,2),0))</f>
        <v/>
      </c>
      <c r="Q4261" s="34">
        <f>IF(A4261="","",I4261-P4261)</f>
        <v/>
      </c>
      <c r="R4261" s="34">
        <f>IF(A4261="","",IF(L4261="Yes",I4261,0))</f>
        <v/>
      </c>
      <c r="S4261" s="34">
        <f>IF(A4261="","",IF(AND(L4261="Yes",K4261="Yes",NOT(ISNUMBER(SEARCH("blocked",G4261))),OR(F4261="Standard domestic 15% (Box 7)",F4261="Import - VAT paid at customs (Box 8)",F4261="Import - Reverse charge (Box 9)"),OR(F4261&lt;&gt;"Standard domestic 15% (Box 7)",AND(LEN(D4261)=15,LEFT(D4261,1)="3",RIGHT(D4261,1)="3",ISNUMBER(--D4261)))),I4261,0))</f>
        <v/>
      </c>
      <c r="T4261" s="34">
        <f>IF(A4261="","",R4261-S4261)</f>
        <v/>
      </c>
      <c r="U4261" s="23">
        <f>IF(A4261="","",IF(O4261=0,"Outside audit periods; ","")&amp;IF(F4261="","No VAT category; ","")&amp;IF(ABS(Q4261)&gt;Setup!$B$10,"VAT ≠ 15% × net; ","")&amp;IF(AND(F4261="Standard domestic 15% (Box 7)",NOT(AND(LEN(D4261)=15,LEFT(D4261,1)="3",RIGHT(D4261,1)="3",ISNUMBER(--D4261)))),"Invalid/missing supplier VAT no; ","")&amp;IF(AND(L4261="Yes",K4261&lt;&gt;"Yes"),"VAT claimed without valid tax invoice; ","")&amp;IF(AND(L4261="Yes",ISNUMBER(SEARCH("blocked",G4261))),"Blocked input VAT claimed; ","")&amp;IF(AND(F4261="Import - VAT paid at customs (Box 8)",M4261=""),"Customs declaration no missing; ","")&amp;IF(AND(F4261="Import - Reverse charge (Box 9)",E4261="Saudi Arabia"),"RCM used for a local supplier; ","")&amp;IF(AND(L4261="Yes",NOT(OR(F4261="Standard domestic 15% (Box 7)",F4261="Import - VAT paid at customs (Box 8)",F4261="Import - Reverse charge (Box 9)"))),"VAT claimed on non-taxable category; ",""))</f>
        <v/>
      </c>
    </row>
    <row r="4262">
      <c r="A4262" s="17" t="n"/>
      <c r="B4262" s="14" t="n"/>
      <c r="C4262" s="14" t="n"/>
      <c r="D4262" s="16" t="n"/>
      <c r="E4262" s="14" t="n"/>
      <c r="F4262" s="14" t="n"/>
      <c r="G4262" s="14" t="n"/>
      <c r="H4262" s="19" t="n"/>
      <c r="I4262" s="19" t="n"/>
      <c r="J4262" s="34">
        <f>IF(A4262="","",H4262+I4262)</f>
        <v/>
      </c>
      <c r="K4262" s="14" t="n"/>
      <c r="L4262" s="14" t="n"/>
      <c r="M4262" s="14" t="n"/>
      <c r="N4262" s="14" t="n"/>
      <c r="O4262" s="20">
        <f>IF(A4262="","",SUMPRODUCT((A4262&gt;=Setup!$C$19:$C$30)*(A4262&lt;=Setup!$D$19:$D$30)*Setup!$A$19:$A$30))</f>
        <v/>
      </c>
      <c r="P4262" s="34">
        <f>IF(A4262="","",IF(OR(F4262="Standard domestic 15% (Box 7)",F4262="Import - VAT paid at customs (Box 8)",F4262="Import - Reverse charge (Box 9)"),ROUND(H4262*Setup!$B$9,2),0))</f>
        <v/>
      </c>
      <c r="Q4262" s="34">
        <f>IF(A4262="","",I4262-P4262)</f>
        <v/>
      </c>
      <c r="R4262" s="34">
        <f>IF(A4262="","",IF(L4262="Yes",I4262,0))</f>
        <v/>
      </c>
      <c r="S4262" s="34">
        <f>IF(A4262="","",IF(AND(L4262="Yes",K4262="Yes",NOT(ISNUMBER(SEARCH("blocked",G4262))),OR(F4262="Standard domestic 15% (Box 7)",F4262="Import - VAT paid at customs (Box 8)",F4262="Import - Reverse charge (Box 9)"),OR(F4262&lt;&gt;"Standard domestic 15% (Box 7)",AND(LEN(D4262)=15,LEFT(D4262,1)="3",RIGHT(D4262,1)="3",ISNUMBER(--D4262)))),I4262,0))</f>
        <v/>
      </c>
      <c r="T4262" s="34">
        <f>IF(A4262="","",R4262-S4262)</f>
        <v/>
      </c>
      <c r="U4262" s="23">
        <f>IF(A4262="","",IF(O4262=0,"Outside audit periods; ","")&amp;IF(F4262="","No VAT category; ","")&amp;IF(ABS(Q4262)&gt;Setup!$B$10,"VAT ≠ 15% × net; ","")&amp;IF(AND(F4262="Standard domestic 15% (Box 7)",NOT(AND(LEN(D4262)=15,LEFT(D4262,1)="3",RIGHT(D4262,1)="3",ISNUMBER(--D4262)))),"Invalid/missing supplier VAT no; ","")&amp;IF(AND(L4262="Yes",K4262&lt;&gt;"Yes"),"VAT claimed without valid tax invoice; ","")&amp;IF(AND(L4262="Yes",ISNUMBER(SEARCH("blocked",G4262))),"Blocked input VAT claimed; ","")&amp;IF(AND(F4262="Import - VAT paid at customs (Box 8)",M4262=""),"Customs declaration no missing; ","")&amp;IF(AND(F4262="Import - Reverse charge (Box 9)",E4262="Saudi Arabia"),"RCM used for a local supplier; ","")&amp;IF(AND(L4262="Yes",NOT(OR(F4262="Standard domestic 15% (Box 7)",F4262="Import - VAT paid at customs (Box 8)",F4262="Import - Reverse charge (Box 9)"))),"VAT claimed on non-taxable category; ",""))</f>
        <v/>
      </c>
    </row>
    <row r="4263">
      <c r="A4263" s="17" t="n"/>
      <c r="B4263" s="14" t="n"/>
      <c r="C4263" s="14" t="n"/>
      <c r="D4263" s="16" t="n"/>
      <c r="E4263" s="14" t="n"/>
      <c r="F4263" s="14" t="n"/>
      <c r="G4263" s="14" t="n"/>
      <c r="H4263" s="19" t="n"/>
      <c r="I4263" s="19" t="n"/>
      <c r="J4263" s="34">
        <f>IF(A4263="","",H4263+I4263)</f>
        <v/>
      </c>
      <c r="K4263" s="14" t="n"/>
      <c r="L4263" s="14" t="n"/>
      <c r="M4263" s="14" t="n"/>
      <c r="N4263" s="14" t="n"/>
      <c r="O4263" s="20">
        <f>IF(A4263="","",SUMPRODUCT((A4263&gt;=Setup!$C$19:$C$30)*(A4263&lt;=Setup!$D$19:$D$30)*Setup!$A$19:$A$30))</f>
        <v/>
      </c>
      <c r="P4263" s="34">
        <f>IF(A4263="","",IF(OR(F4263="Standard domestic 15% (Box 7)",F4263="Import - VAT paid at customs (Box 8)",F4263="Import - Reverse charge (Box 9)"),ROUND(H4263*Setup!$B$9,2),0))</f>
        <v/>
      </c>
      <c r="Q4263" s="34">
        <f>IF(A4263="","",I4263-P4263)</f>
        <v/>
      </c>
      <c r="R4263" s="34">
        <f>IF(A4263="","",IF(L4263="Yes",I4263,0))</f>
        <v/>
      </c>
      <c r="S4263" s="34">
        <f>IF(A4263="","",IF(AND(L4263="Yes",K4263="Yes",NOT(ISNUMBER(SEARCH("blocked",G4263))),OR(F4263="Standard domestic 15% (Box 7)",F4263="Import - VAT paid at customs (Box 8)",F4263="Import - Reverse charge (Box 9)"),OR(F4263&lt;&gt;"Standard domestic 15% (Box 7)",AND(LEN(D4263)=15,LEFT(D4263,1)="3",RIGHT(D4263,1)="3",ISNUMBER(--D4263)))),I4263,0))</f>
        <v/>
      </c>
      <c r="T4263" s="34">
        <f>IF(A4263="","",R4263-S4263)</f>
        <v/>
      </c>
      <c r="U4263" s="23">
        <f>IF(A4263="","",IF(O4263=0,"Outside audit periods; ","")&amp;IF(F4263="","No VAT category; ","")&amp;IF(ABS(Q4263)&gt;Setup!$B$10,"VAT ≠ 15% × net; ","")&amp;IF(AND(F4263="Standard domestic 15% (Box 7)",NOT(AND(LEN(D4263)=15,LEFT(D4263,1)="3",RIGHT(D4263,1)="3",ISNUMBER(--D4263)))),"Invalid/missing supplier VAT no; ","")&amp;IF(AND(L4263="Yes",K4263&lt;&gt;"Yes"),"VAT claimed without valid tax invoice; ","")&amp;IF(AND(L4263="Yes",ISNUMBER(SEARCH("blocked",G4263))),"Blocked input VAT claimed; ","")&amp;IF(AND(F4263="Import - VAT paid at customs (Box 8)",M4263=""),"Customs declaration no missing; ","")&amp;IF(AND(F4263="Import - Reverse charge (Box 9)",E4263="Saudi Arabia"),"RCM used for a local supplier; ","")&amp;IF(AND(L4263="Yes",NOT(OR(F4263="Standard domestic 15% (Box 7)",F4263="Import - VAT paid at customs (Box 8)",F4263="Import - Reverse charge (Box 9)"))),"VAT claimed on non-taxable category; ",""))</f>
        <v/>
      </c>
    </row>
    <row r="4264">
      <c r="A4264" s="17" t="n"/>
      <c r="B4264" s="14" t="n"/>
      <c r="C4264" s="14" t="n"/>
      <c r="D4264" s="16" t="n"/>
      <c r="E4264" s="14" t="n"/>
      <c r="F4264" s="14" t="n"/>
      <c r="G4264" s="14" t="n"/>
      <c r="H4264" s="19" t="n"/>
      <c r="I4264" s="19" t="n"/>
      <c r="J4264" s="34">
        <f>IF(A4264="","",H4264+I4264)</f>
        <v/>
      </c>
      <c r="K4264" s="14" t="n"/>
      <c r="L4264" s="14" t="n"/>
      <c r="M4264" s="14" t="n"/>
      <c r="N4264" s="14" t="n"/>
      <c r="O4264" s="20">
        <f>IF(A4264="","",SUMPRODUCT((A4264&gt;=Setup!$C$19:$C$30)*(A4264&lt;=Setup!$D$19:$D$30)*Setup!$A$19:$A$30))</f>
        <v/>
      </c>
      <c r="P4264" s="34">
        <f>IF(A4264="","",IF(OR(F4264="Standard domestic 15% (Box 7)",F4264="Import - VAT paid at customs (Box 8)",F4264="Import - Reverse charge (Box 9)"),ROUND(H4264*Setup!$B$9,2),0))</f>
        <v/>
      </c>
      <c r="Q4264" s="34">
        <f>IF(A4264="","",I4264-P4264)</f>
        <v/>
      </c>
      <c r="R4264" s="34">
        <f>IF(A4264="","",IF(L4264="Yes",I4264,0))</f>
        <v/>
      </c>
      <c r="S4264" s="34">
        <f>IF(A4264="","",IF(AND(L4264="Yes",K4264="Yes",NOT(ISNUMBER(SEARCH("blocked",G4264))),OR(F4264="Standard domestic 15% (Box 7)",F4264="Import - VAT paid at customs (Box 8)",F4264="Import - Reverse charge (Box 9)"),OR(F4264&lt;&gt;"Standard domestic 15% (Box 7)",AND(LEN(D4264)=15,LEFT(D4264,1)="3",RIGHT(D4264,1)="3",ISNUMBER(--D4264)))),I4264,0))</f>
        <v/>
      </c>
      <c r="T4264" s="34">
        <f>IF(A4264="","",R4264-S4264)</f>
        <v/>
      </c>
      <c r="U4264" s="23">
        <f>IF(A4264="","",IF(O4264=0,"Outside audit periods; ","")&amp;IF(F4264="","No VAT category; ","")&amp;IF(ABS(Q4264)&gt;Setup!$B$10,"VAT ≠ 15% × net; ","")&amp;IF(AND(F4264="Standard domestic 15% (Box 7)",NOT(AND(LEN(D4264)=15,LEFT(D4264,1)="3",RIGHT(D4264,1)="3",ISNUMBER(--D4264)))),"Invalid/missing supplier VAT no; ","")&amp;IF(AND(L4264="Yes",K4264&lt;&gt;"Yes"),"VAT claimed without valid tax invoice; ","")&amp;IF(AND(L4264="Yes",ISNUMBER(SEARCH("blocked",G4264))),"Blocked input VAT claimed; ","")&amp;IF(AND(F4264="Import - VAT paid at customs (Box 8)",M4264=""),"Customs declaration no missing; ","")&amp;IF(AND(F4264="Import - Reverse charge (Box 9)",E4264="Saudi Arabia"),"RCM used for a local supplier; ","")&amp;IF(AND(L4264="Yes",NOT(OR(F4264="Standard domestic 15% (Box 7)",F4264="Import - VAT paid at customs (Box 8)",F4264="Import - Reverse charge (Box 9)"))),"VAT claimed on non-taxable category; ",""))</f>
        <v/>
      </c>
    </row>
    <row r="4265">
      <c r="A4265" s="17" t="n"/>
      <c r="B4265" s="14" t="n"/>
      <c r="C4265" s="14" t="n"/>
      <c r="D4265" s="16" t="n"/>
      <c r="E4265" s="14" t="n"/>
      <c r="F4265" s="14" t="n"/>
      <c r="G4265" s="14" t="n"/>
      <c r="H4265" s="19" t="n"/>
      <c r="I4265" s="19" t="n"/>
      <c r="J4265" s="34">
        <f>IF(A4265="","",H4265+I4265)</f>
        <v/>
      </c>
      <c r="K4265" s="14" t="n"/>
      <c r="L4265" s="14" t="n"/>
      <c r="M4265" s="14" t="n"/>
      <c r="N4265" s="14" t="n"/>
      <c r="O4265" s="20">
        <f>IF(A4265="","",SUMPRODUCT((A4265&gt;=Setup!$C$19:$C$30)*(A4265&lt;=Setup!$D$19:$D$30)*Setup!$A$19:$A$30))</f>
        <v/>
      </c>
      <c r="P4265" s="34">
        <f>IF(A4265="","",IF(OR(F4265="Standard domestic 15% (Box 7)",F4265="Import - VAT paid at customs (Box 8)",F4265="Import - Reverse charge (Box 9)"),ROUND(H4265*Setup!$B$9,2),0))</f>
        <v/>
      </c>
      <c r="Q4265" s="34">
        <f>IF(A4265="","",I4265-P4265)</f>
        <v/>
      </c>
      <c r="R4265" s="34">
        <f>IF(A4265="","",IF(L4265="Yes",I4265,0))</f>
        <v/>
      </c>
      <c r="S4265" s="34">
        <f>IF(A4265="","",IF(AND(L4265="Yes",K4265="Yes",NOT(ISNUMBER(SEARCH("blocked",G4265))),OR(F4265="Standard domestic 15% (Box 7)",F4265="Import - VAT paid at customs (Box 8)",F4265="Import - Reverse charge (Box 9)"),OR(F4265&lt;&gt;"Standard domestic 15% (Box 7)",AND(LEN(D4265)=15,LEFT(D4265,1)="3",RIGHT(D4265,1)="3",ISNUMBER(--D4265)))),I4265,0))</f>
        <v/>
      </c>
      <c r="T4265" s="34">
        <f>IF(A4265="","",R4265-S4265)</f>
        <v/>
      </c>
      <c r="U4265" s="23">
        <f>IF(A4265="","",IF(O4265=0,"Outside audit periods; ","")&amp;IF(F4265="","No VAT category; ","")&amp;IF(ABS(Q4265)&gt;Setup!$B$10,"VAT ≠ 15% × net; ","")&amp;IF(AND(F4265="Standard domestic 15% (Box 7)",NOT(AND(LEN(D4265)=15,LEFT(D4265,1)="3",RIGHT(D4265,1)="3",ISNUMBER(--D4265)))),"Invalid/missing supplier VAT no; ","")&amp;IF(AND(L4265="Yes",K4265&lt;&gt;"Yes"),"VAT claimed without valid tax invoice; ","")&amp;IF(AND(L4265="Yes",ISNUMBER(SEARCH("blocked",G4265))),"Blocked input VAT claimed; ","")&amp;IF(AND(F4265="Import - VAT paid at customs (Box 8)",M4265=""),"Customs declaration no missing; ","")&amp;IF(AND(F4265="Import - Reverse charge (Box 9)",E4265="Saudi Arabia"),"RCM used for a local supplier; ","")&amp;IF(AND(L4265="Yes",NOT(OR(F4265="Standard domestic 15% (Box 7)",F4265="Import - VAT paid at customs (Box 8)",F4265="Import - Reverse charge (Box 9)"))),"VAT claimed on non-taxable category; ",""))</f>
        <v/>
      </c>
    </row>
    <row r="4266">
      <c r="A4266" s="17" t="n"/>
      <c r="B4266" s="14" t="n"/>
      <c r="C4266" s="14" t="n"/>
      <c r="D4266" s="16" t="n"/>
      <c r="E4266" s="14" t="n"/>
      <c r="F4266" s="14" t="n"/>
      <c r="G4266" s="14" t="n"/>
      <c r="H4266" s="19" t="n"/>
      <c r="I4266" s="19" t="n"/>
      <c r="J4266" s="34">
        <f>IF(A4266="","",H4266+I4266)</f>
        <v/>
      </c>
      <c r="K4266" s="14" t="n"/>
      <c r="L4266" s="14" t="n"/>
      <c r="M4266" s="14" t="n"/>
      <c r="N4266" s="14" t="n"/>
      <c r="O4266" s="20">
        <f>IF(A4266="","",SUMPRODUCT((A4266&gt;=Setup!$C$19:$C$30)*(A4266&lt;=Setup!$D$19:$D$30)*Setup!$A$19:$A$30))</f>
        <v/>
      </c>
      <c r="P4266" s="34">
        <f>IF(A4266="","",IF(OR(F4266="Standard domestic 15% (Box 7)",F4266="Import - VAT paid at customs (Box 8)",F4266="Import - Reverse charge (Box 9)"),ROUND(H4266*Setup!$B$9,2),0))</f>
        <v/>
      </c>
      <c r="Q4266" s="34">
        <f>IF(A4266="","",I4266-P4266)</f>
        <v/>
      </c>
      <c r="R4266" s="34">
        <f>IF(A4266="","",IF(L4266="Yes",I4266,0))</f>
        <v/>
      </c>
      <c r="S4266" s="34">
        <f>IF(A4266="","",IF(AND(L4266="Yes",K4266="Yes",NOT(ISNUMBER(SEARCH("blocked",G4266))),OR(F4266="Standard domestic 15% (Box 7)",F4266="Import - VAT paid at customs (Box 8)",F4266="Import - Reverse charge (Box 9)"),OR(F4266&lt;&gt;"Standard domestic 15% (Box 7)",AND(LEN(D4266)=15,LEFT(D4266,1)="3",RIGHT(D4266,1)="3",ISNUMBER(--D4266)))),I4266,0))</f>
        <v/>
      </c>
      <c r="T4266" s="34">
        <f>IF(A4266="","",R4266-S4266)</f>
        <v/>
      </c>
      <c r="U4266" s="23">
        <f>IF(A4266="","",IF(O4266=0,"Outside audit periods; ","")&amp;IF(F4266="","No VAT category; ","")&amp;IF(ABS(Q4266)&gt;Setup!$B$10,"VAT ≠ 15% × net; ","")&amp;IF(AND(F4266="Standard domestic 15% (Box 7)",NOT(AND(LEN(D4266)=15,LEFT(D4266,1)="3",RIGHT(D4266,1)="3",ISNUMBER(--D4266)))),"Invalid/missing supplier VAT no; ","")&amp;IF(AND(L4266="Yes",K4266&lt;&gt;"Yes"),"VAT claimed without valid tax invoice; ","")&amp;IF(AND(L4266="Yes",ISNUMBER(SEARCH("blocked",G4266))),"Blocked input VAT claimed; ","")&amp;IF(AND(F4266="Import - VAT paid at customs (Box 8)",M4266=""),"Customs declaration no missing; ","")&amp;IF(AND(F4266="Import - Reverse charge (Box 9)",E4266="Saudi Arabia"),"RCM used for a local supplier; ","")&amp;IF(AND(L4266="Yes",NOT(OR(F4266="Standard domestic 15% (Box 7)",F4266="Import - VAT paid at customs (Box 8)",F4266="Import - Reverse charge (Box 9)"))),"VAT claimed on non-taxable category; ",""))</f>
        <v/>
      </c>
    </row>
    <row r="4267">
      <c r="A4267" s="17" t="n"/>
      <c r="B4267" s="14" t="n"/>
      <c r="C4267" s="14" t="n"/>
      <c r="D4267" s="16" t="n"/>
      <c r="E4267" s="14" t="n"/>
      <c r="F4267" s="14" t="n"/>
      <c r="G4267" s="14" t="n"/>
      <c r="H4267" s="19" t="n"/>
      <c r="I4267" s="19" t="n"/>
      <c r="J4267" s="34">
        <f>IF(A4267="","",H4267+I4267)</f>
        <v/>
      </c>
      <c r="K4267" s="14" t="n"/>
      <c r="L4267" s="14" t="n"/>
      <c r="M4267" s="14" t="n"/>
      <c r="N4267" s="14" t="n"/>
      <c r="O4267" s="20">
        <f>IF(A4267="","",SUMPRODUCT((A4267&gt;=Setup!$C$19:$C$30)*(A4267&lt;=Setup!$D$19:$D$30)*Setup!$A$19:$A$30))</f>
        <v/>
      </c>
      <c r="P4267" s="34">
        <f>IF(A4267="","",IF(OR(F4267="Standard domestic 15% (Box 7)",F4267="Import - VAT paid at customs (Box 8)",F4267="Import - Reverse charge (Box 9)"),ROUND(H4267*Setup!$B$9,2),0))</f>
        <v/>
      </c>
      <c r="Q4267" s="34">
        <f>IF(A4267="","",I4267-P4267)</f>
        <v/>
      </c>
      <c r="R4267" s="34">
        <f>IF(A4267="","",IF(L4267="Yes",I4267,0))</f>
        <v/>
      </c>
      <c r="S4267" s="34">
        <f>IF(A4267="","",IF(AND(L4267="Yes",K4267="Yes",NOT(ISNUMBER(SEARCH("blocked",G4267))),OR(F4267="Standard domestic 15% (Box 7)",F4267="Import - VAT paid at customs (Box 8)",F4267="Import - Reverse charge (Box 9)"),OR(F4267&lt;&gt;"Standard domestic 15% (Box 7)",AND(LEN(D4267)=15,LEFT(D4267,1)="3",RIGHT(D4267,1)="3",ISNUMBER(--D4267)))),I4267,0))</f>
        <v/>
      </c>
      <c r="T4267" s="34">
        <f>IF(A4267="","",R4267-S4267)</f>
        <v/>
      </c>
      <c r="U4267" s="23">
        <f>IF(A4267="","",IF(O4267=0,"Outside audit periods; ","")&amp;IF(F4267="","No VAT category; ","")&amp;IF(ABS(Q4267)&gt;Setup!$B$10,"VAT ≠ 15% × net; ","")&amp;IF(AND(F4267="Standard domestic 15% (Box 7)",NOT(AND(LEN(D4267)=15,LEFT(D4267,1)="3",RIGHT(D4267,1)="3",ISNUMBER(--D4267)))),"Invalid/missing supplier VAT no; ","")&amp;IF(AND(L4267="Yes",K4267&lt;&gt;"Yes"),"VAT claimed without valid tax invoice; ","")&amp;IF(AND(L4267="Yes",ISNUMBER(SEARCH("blocked",G4267))),"Blocked input VAT claimed; ","")&amp;IF(AND(F4267="Import - VAT paid at customs (Box 8)",M4267=""),"Customs declaration no missing; ","")&amp;IF(AND(F4267="Import - Reverse charge (Box 9)",E4267="Saudi Arabia"),"RCM used for a local supplier; ","")&amp;IF(AND(L4267="Yes",NOT(OR(F4267="Standard domestic 15% (Box 7)",F4267="Import - VAT paid at customs (Box 8)",F4267="Import - Reverse charge (Box 9)"))),"VAT claimed on non-taxable category; ",""))</f>
        <v/>
      </c>
    </row>
    <row r="4268">
      <c r="A4268" s="17" t="n"/>
      <c r="B4268" s="14" t="n"/>
      <c r="C4268" s="14" t="n"/>
      <c r="D4268" s="16" t="n"/>
      <c r="E4268" s="14" t="n"/>
      <c r="F4268" s="14" t="n"/>
      <c r="G4268" s="14" t="n"/>
      <c r="H4268" s="19" t="n"/>
      <c r="I4268" s="19" t="n"/>
      <c r="J4268" s="34">
        <f>IF(A4268="","",H4268+I4268)</f>
        <v/>
      </c>
      <c r="K4268" s="14" t="n"/>
      <c r="L4268" s="14" t="n"/>
      <c r="M4268" s="14" t="n"/>
      <c r="N4268" s="14" t="n"/>
      <c r="O4268" s="20">
        <f>IF(A4268="","",SUMPRODUCT((A4268&gt;=Setup!$C$19:$C$30)*(A4268&lt;=Setup!$D$19:$D$30)*Setup!$A$19:$A$30))</f>
        <v/>
      </c>
      <c r="P4268" s="34">
        <f>IF(A4268="","",IF(OR(F4268="Standard domestic 15% (Box 7)",F4268="Import - VAT paid at customs (Box 8)",F4268="Import - Reverse charge (Box 9)"),ROUND(H4268*Setup!$B$9,2),0))</f>
        <v/>
      </c>
      <c r="Q4268" s="34">
        <f>IF(A4268="","",I4268-P4268)</f>
        <v/>
      </c>
      <c r="R4268" s="34">
        <f>IF(A4268="","",IF(L4268="Yes",I4268,0))</f>
        <v/>
      </c>
      <c r="S4268" s="34">
        <f>IF(A4268="","",IF(AND(L4268="Yes",K4268="Yes",NOT(ISNUMBER(SEARCH("blocked",G4268))),OR(F4268="Standard domestic 15% (Box 7)",F4268="Import - VAT paid at customs (Box 8)",F4268="Import - Reverse charge (Box 9)"),OR(F4268&lt;&gt;"Standard domestic 15% (Box 7)",AND(LEN(D4268)=15,LEFT(D4268,1)="3",RIGHT(D4268,1)="3",ISNUMBER(--D4268)))),I4268,0))</f>
        <v/>
      </c>
      <c r="T4268" s="34">
        <f>IF(A4268="","",R4268-S4268)</f>
        <v/>
      </c>
      <c r="U4268" s="23">
        <f>IF(A4268="","",IF(O4268=0,"Outside audit periods; ","")&amp;IF(F4268="","No VAT category; ","")&amp;IF(ABS(Q4268)&gt;Setup!$B$10,"VAT ≠ 15% × net; ","")&amp;IF(AND(F4268="Standard domestic 15% (Box 7)",NOT(AND(LEN(D4268)=15,LEFT(D4268,1)="3",RIGHT(D4268,1)="3",ISNUMBER(--D4268)))),"Invalid/missing supplier VAT no; ","")&amp;IF(AND(L4268="Yes",K4268&lt;&gt;"Yes"),"VAT claimed without valid tax invoice; ","")&amp;IF(AND(L4268="Yes",ISNUMBER(SEARCH("blocked",G4268))),"Blocked input VAT claimed; ","")&amp;IF(AND(F4268="Import - VAT paid at customs (Box 8)",M4268=""),"Customs declaration no missing; ","")&amp;IF(AND(F4268="Import - Reverse charge (Box 9)",E4268="Saudi Arabia"),"RCM used for a local supplier; ","")&amp;IF(AND(L4268="Yes",NOT(OR(F4268="Standard domestic 15% (Box 7)",F4268="Import - VAT paid at customs (Box 8)",F4268="Import - Reverse charge (Box 9)"))),"VAT claimed on non-taxable category; ",""))</f>
        <v/>
      </c>
    </row>
    <row r="4269">
      <c r="A4269" s="17" t="n"/>
      <c r="B4269" s="14" t="n"/>
      <c r="C4269" s="14" t="n"/>
      <c r="D4269" s="16" t="n"/>
      <c r="E4269" s="14" t="n"/>
      <c r="F4269" s="14" t="n"/>
      <c r="G4269" s="14" t="n"/>
      <c r="H4269" s="19" t="n"/>
      <c r="I4269" s="19" t="n"/>
      <c r="J4269" s="34">
        <f>IF(A4269="","",H4269+I4269)</f>
        <v/>
      </c>
      <c r="K4269" s="14" t="n"/>
      <c r="L4269" s="14" t="n"/>
      <c r="M4269" s="14" t="n"/>
      <c r="N4269" s="14" t="n"/>
      <c r="O4269" s="20">
        <f>IF(A4269="","",SUMPRODUCT((A4269&gt;=Setup!$C$19:$C$30)*(A4269&lt;=Setup!$D$19:$D$30)*Setup!$A$19:$A$30))</f>
        <v/>
      </c>
      <c r="P4269" s="34">
        <f>IF(A4269="","",IF(OR(F4269="Standard domestic 15% (Box 7)",F4269="Import - VAT paid at customs (Box 8)",F4269="Import - Reverse charge (Box 9)"),ROUND(H4269*Setup!$B$9,2),0))</f>
        <v/>
      </c>
      <c r="Q4269" s="34">
        <f>IF(A4269="","",I4269-P4269)</f>
        <v/>
      </c>
      <c r="R4269" s="34">
        <f>IF(A4269="","",IF(L4269="Yes",I4269,0))</f>
        <v/>
      </c>
      <c r="S4269" s="34">
        <f>IF(A4269="","",IF(AND(L4269="Yes",K4269="Yes",NOT(ISNUMBER(SEARCH("blocked",G4269))),OR(F4269="Standard domestic 15% (Box 7)",F4269="Import - VAT paid at customs (Box 8)",F4269="Import - Reverse charge (Box 9)"),OR(F4269&lt;&gt;"Standard domestic 15% (Box 7)",AND(LEN(D4269)=15,LEFT(D4269,1)="3",RIGHT(D4269,1)="3",ISNUMBER(--D4269)))),I4269,0))</f>
        <v/>
      </c>
      <c r="T4269" s="34">
        <f>IF(A4269="","",R4269-S4269)</f>
        <v/>
      </c>
      <c r="U4269" s="23">
        <f>IF(A4269="","",IF(O4269=0,"Outside audit periods; ","")&amp;IF(F4269="","No VAT category; ","")&amp;IF(ABS(Q4269)&gt;Setup!$B$10,"VAT ≠ 15% × net; ","")&amp;IF(AND(F4269="Standard domestic 15% (Box 7)",NOT(AND(LEN(D4269)=15,LEFT(D4269,1)="3",RIGHT(D4269,1)="3",ISNUMBER(--D4269)))),"Invalid/missing supplier VAT no; ","")&amp;IF(AND(L4269="Yes",K4269&lt;&gt;"Yes"),"VAT claimed without valid tax invoice; ","")&amp;IF(AND(L4269="Yes",ISNUMBER(SEARCH("blocked",G4269))),"Blocked input VAT claimed; ","")&amp;IF(AND(F4269="Import - VAT paid at customs (Box 8)",M4269=""),"Customs declaration no missing; ","")&amp;IF(AND(F4269="Import - Reverse charge (Box 9)",E4269="Saudi Arabia"),"RCM used for a local supplier; ","")&amp;IF(AND(L4269="Yes",NOT(OR(F4269="Standard domestic 15% (Box 7)",F4269="Import - VAT paid at customs (Box 8)",F4269="Import - Reverse charge (Box 9)"))),"VAT claimed on non-taxable category; ",""))</f>
        <v/>
      </c>
    </row>
    <row r="4270">
      <c r="A4270" s="17" t="n"/>
      <c r="B4270" s="14" t="n"/>
      <c r="C4270" s="14" t="n"/>
      <c r="D4270" s="16" t="n"/>
      <c r="E4270" s="14" t="n"/>
      <c r="F4270" s="14" t="n"/>
      <c r="G4270" s="14" t="n"/>
      <c r="H4270" s="19" t="n"/>
      <c r="I4270" s="19" t="n"/>
      <c r="J4270" s="34">
        <f>IF(A4270="","",H4270+I4270)</f>
        <v/>
      </c>
      <c r="K4270" s="14" t="n"/>
      <c r="L4270" s="14" t="n"/>
      <c r="M4270" s="14" t="n"/>
      <c r="N4270" s="14" t="n"/>
      <c r="O4270" s="20">
        <f>IF(A4270="","",SUMPRODUCT((A4270&gt;=Setup!$C$19:$C$30)*(A4270&lt;=Setup!$D$19:$D$30)*Setup!$A$19:$A$30))</f>
        <v/>
      </c>
      <c r="P4270" s="34">
        <f>IF(A4270="","",IF(OR(F4270="Standard domestic 15% (Box 7)",F4270="Import - VAT paid at customs (Box 8)",F4270="Import - Reverse charge (Box 9)"),ROUND(H4270*Setup!$B$9,2),0))</f>
        <v/>
      </c>
      <c r="Q4270" s="34">
        <f>IF(A4270="","",I4270-P4270)</f>
        <v/>
      </c>
      <c r="R4270" s="34">
        <f>IF(A4270="","",IF(L4270="Yes",I4270,0))</f>
        <v/>
      </c>
      <c r="S4270" s="34">
        <f>IF(A4270="","",IF(AND(L4270="Yes",K4270="Yes",NOT(ISNUMBER(SEARCH("blocked",G4270))),OR(F4270="Standard domestic 15% (Box 7)",F4270="Import - VAT paid at customs (Box 8)",F4270="Import - Reverse charge (Box 9)"),OR(F4270&lt;&gt;"Standard domestic 15% (Box 7)",AND(LEN(D4270)=15,LEFT(D4270,1)="3",RIGHT(D4270,1)="3",ISNUMBER(--D4270)))),I4270,0))</f>
        <v/>
      </c>
      <c r="T4270" s="34">
        <f>IF(A4270="","",R4270-S4270)</f>
        <v/>
      </c>
      <c r="U4270" s="23">
        <f>IF(A4270="","",IF(O4270=0,"Outside audit periods; ","")&amp;IF(F4270="","No VAT category; ","")&amp;IF(ABS(Q4270)&gt;Setup!$B$10,"VAT ≠ 15% × net; ","")&amp;IF(AND(F4270="Standard domestic 15% (Box 7)",NOT(AND(LEN(D4270)=15,LEFT(D4270,1)="3",RIGHT(D4270,1)="3",ISNUMBER(--D4270)))),"Invalid/missing supplier VAT no; ","")&amp;IF(AND(L4270="Yes",K4270&lt;&gt;"Yes"),"VAT claimed without valid tax invoice; ","")&amp;IF(AND(L4270="Yes",ISNUMBER(SEARCH("blocked",G4270))),"Blocked input VAT claimed; ","")&amp;IF(AND(F4270="Import - VAT paid at customs (Box 8)",M4270=""),"Customs declaration no missing; ","")&amp;IF(AND(F4270="Import - Reverse charge (Box 9)",E4270="Saudi Arabia"),"RCM used for a local supplier; ","")&amp;IF(AND(L4270="Yes",NOT(OR(F4270="Standard domestic 15% (Box 7)",F4270="Import - VAT paid at customs (Box 8)",F4270="Import - Reverse charge (Box 9)"))),"VAT claimed on non-taxable category; ",""))</f>
        <v/>
      </c>
    </row>
    <row r="4271">
      <c r="A4271" s="17" t="n"/>
      <c r="B4271" s="14" t="n"/>
      <c r="C4271" s="14" t="n"/>
      <c r="D4271" s="16" t="n"/>
      <c r="E4271" s="14" t="n"/>
      <c r="F4271" s="14" t="n"/>
      <c r="G4271" s="14" t="n"/>
      <c r="H4271" s="19" t="n"/>
      <c r="I4271" s="19" t="n"/>
      <c r="J4271" s="34">
        <f>IF(A4271="","",H4271+I4271)</f>
        <v/>
      </c>
      <c r="K4271" s="14" t="n"/>
      <c r="L4271" s="14" t="n"/>
      <c r="M4271" s="14" t="n"/>
      <c r="N4271" s="14" t="n"/>
      <c r="O4271" s="20">
        <f>IF(A4271="","",SUMPRODUCT((A4271&gt;=Setup!$C$19:$C$30)*(A4271&lt;=Setup!$D$19:$D$30)*Setup!$A$19:$A$30))</f>
        <v/>
      </c>
      <c r="P4271" s="34">
        <f>IF(A4271="","",IF(OR(F4271="Standard domestic 15% (Box 7)",F4271="Import - VAT paid at customs (Box 8)",F4271="Import - Reverse charge (Box 9)"),ROUND(H4271*Setup!$B$9,2),0))</f>
        <v/>
      </c>
      <c r="Q4271" s="34">
        <f>IF(A4271="","",I4271-P4271)</f>
        <v/>
      </c>
      <c r="R4271" s="34">
        <f>IF(A4271="","",IF(L4271="Yes",I4271,0))</f>
        <v/>
      </c>
      <c r="S4271" s="34">
        <f>IF(A4271="","",IF(AND(L4271="Yes",K4271="Yes",NOT(ISNUMBER(SEARCH("blocked",G4271))),OR(F4271="Standard domestic 15% (Box 7)",F4271="Import - VAT paid at customs (Box 8)",F4271="Import - Reverse charge (Box 9)"),OR(F4271&lt;&gt;"Standard domestic 15% (Box 7)",AND(LEN(D4271)=15,LEFT(D4271,1)="3",RIGHT(D4271,1)="3",ISNUMBER(--D4271)))),I4271,0))</f>
        <v/>
      </c>
      <c r="T4271" s="34">
        <f>IF(A4271="","",R4271-S4271)</f>
        <v/>
      </c>
      <c r="U4271" s="23">
        <f>IF(A4271="","",IF(O4271=0,"Outside audit periods; ","")&amp;IF(F4271="","No VAT category; ","")&amp;IF(ABS(Q4271)&gt;Setup!$B$10,"VAT ≠ 15% × net; ","")&amp;IF(AND(F4271="Standard domestic 15% (Box 7)",NOT(AND(LEN(D4271)=15,LEFT(D4271,1)="3",RIGHT(D4271,1)="3",ISNUMBER(--D4271)))),"Invalid/missing supplier VAT no; ","")&amp;IF(AND(L4271="Yes",K4271&lt;&gt;"Yes"),"VAT claimed without valid tax invoice; ","")&amp;IF(AND(L4271="Yes",ISNUMBER(SEARCH("blocked",G4271))),"Blocked input VAT claimed; ","")&amp;IF(AND(F4271="Import - VAT paid at customs (Box 8)",M4271=""),"Customs declaration no missing; ","")&amp;IF(AND(F4271="Import - Reverse charge (Box 9)",E4271="Saudi Arabia"),"RCM used for a local supplier; ","")&amp;IF(AND(L4271="Yes",NOT(OR(F4271="Standard domestic 15% (Box 7)",F4271="Import - VAT paid at customs (Box 8)",F4271="Import - Reverse charge (Box 9)"))),"VAT claimed on non-taxable category; ",""))</f>
        <v/>
      </c>
    </row>
    <row r="4272">
      <c r="A4272" s="17" t="n"/>
      <c r="B4272" s="14" t="n"/>
      <c r="C4272" s="14" t="n"/>
      <c r="D4272" s="16" t="n"/>
      <c r="E4272" s="14" t="n"/>
      <c r="F4272" s="14" t="n"/>
      <c r="G4272" s="14" t="n"/>
      <c r="H4272" s="19" t="n"/>
      <c r="I4272" s="19" t="n"/>
      <c r="J4272" s="34">
        <f>IF(A4272="","",H4272+I4272)</f>
        <v/>
      </c>
      <c r="K4272" s="14" t="n"/>
      <c r="L4272" s="14" t="n"/>
      <c r="M4272" s="14" t="n"/>
      <c r="N4272" s="14" t="n"/>
      <c r="O4272" s="20">
        <f>IF(A4272="","",SUMPRODUCT((A4272&gt;=Setup!$C$19:$C$30)*(A4272&lt;=Setup!$D$19:$D$30)*Setup!$A$19:$A$30))</f>
        <v/>
      </c>
      <c r="P4272" s="34">
        <f>IF(A4272="","",IF(OR(F4272="Standard domestic 15% (Box 7)",F4272="Import - VAT paid at customs (Box 8)",F4272="Import - Reverse charge (Box 9)"),ROUND(H4272*Setup!$B$9,2),0))</f>
        <v/>
      </c>
      <c r="Q4272" s="34">
        <f>IF(A4272="","",I4272-P4272)</f>
        <v/>
      </c>
      <c r="R4272" s="34">
        <f>IF(A4272="","",IF(L4272="Yes",I4272,0))</f>
        <v/>
      </c>
      <c r="S4272" s="34">
        <f>IF(A4272="","",IF(AND(L4272="Yes",K4272="Yes",NOT(ISNUMBER(SEARCH("blocked",G4272))),OR(F4272="Standard domestic 15% (Box 7)",F4272="Import - VAT paid at customs (Box 8)",F4272="Import - Reverse charge (Box 9)"),OR(F4272&lt;&gt;"Standard domestic 15% (Box 7)",AND(LEN(D4272)=15,LEFT(D4272,1)="3",RIGHT(D4272,1)="3",ISNUMBER(--D4272)))),I4272,0))</f>
        <v/>
      </c>
      <c r="T4272" s="34">
        <f>IF(A4272="","",R4272-S4272)</f>
        <v/>
      </c>
      <c r="U4272" s="23">
        <f>IF(A4272="","",IF(O4272=0,"Outside audit periods; ","")&amp;IF(F4272="","No VAT category; ","")&amp;IF(ABS(Q4272)&gt;Setup!$B$10,"VAT ≠ 15% × net; ","")&amp;IF(AND(F4272="Standard domestic 15% (Box 7)",NOT(AND(LEN(D4272)=15,LEFT(D4272,1)="3",RIGHT(D4272,1)="3",ISNUMBER(--D4272)))),"Invalid/missing supplier VAT no; ","")&amp;IF(AND(L4272="Yes",K4272&lt;&gt;"Yes"),"VAT claimed without valid tax invoice; ","")&amp;IF(AND(L4272="Yes",ISNUMBER(SEARCH("blocked",G4272))),"Blocked input VAT claimed; ","")&amp;IF(AND(F4272="Import - VAT paid at customs (Box 8)",M4272=""),"Customs declaration no missing; ","")&amp;IF(AND(F4272="Import - Reverse charge (Box 9)",E4272="Saudi Arabia"),"RCM used for a local supplier; ","")&amp;IF(AND(L4272="Yes",NOT(OR(F4272="Standard domestic 15% (Box 7)",F4272="Import - VAT paid at customs (Box 8)",F4272="Import - Reverse charge (Box 9)"))),"VAT claimed on non-taxable category; ",""))</f>
        <v/>
      </c>
    </row>
    <row r="4273">
      <c r="A4273" s="17" t="n"/>
      <c r="B4273" s="14" t="n"/>
      <c r="C4273" s="14" t="n"/>
      <c r="D4273" s="16" t="n"/>
      <c r="E4273" s="14" t="n"/>
      <c r="F4273" s="14" t="n"/>
      <c r="G4273" s="14" t="n"/>
      <c r="H4273" s="19" t="n"/>
      <c r="I4273" s="19" t="n"/>
      <c r="J4273" s="34">
        <f>IF(A4273="","",H4273+I4273)</f>
        <v/>
      </c>
      <c r="K4273" s="14" t="n"/>
      <c r="L4273" s="14" t="n"/>
      <c r="M4273" s="14" t="n"/>
      <c r="N4273" s="14" t="n"/>
      <c r="O4273" s="20">
        <f>IF(A4273="","",SUMPRODUCT((A4273&gt;=Setup!$C$19:$C$30)*(A4273&lt;=Setup!$D$19:$D$30)*Setup!$A$19:$A$30))</f>
        <v/>
      </c>
      <c r="P4273" s="34">
        <f>IF(A4273="","",IF(OR(F4273="Standard domestic 15% (Box 7)",F4273="Import - VAT paid at customs (Box 8)",F4273="Import - Reverse charge (Box 9)"),ROUND(H4273*Setup!$B$9,2),0))</f>
        <v/>
      </c>
      <c r="Q4273" s="34">
        <f>IF(A4273="","",I4273-P4273)</f>
        <v/>
      </c>
      <c r="R4273" s="34">
        <f>IF(A4273="","",IF(L4273="Yes",I4273,0))</f>
        <v/>
      </c>
      <c r="S4273" s="34">
        <f>IF(A4273="","",IF(AND(L4273="Yes",K4273="Yes",NOT(ISNUMBER(SEARCH("blocked",G4273))),OR(F4273="Standard domestic 15% (Box 7)",F4273="Import - VAT paid at customs (Box 8)",F4273="Import - Reverse charge (Box 9)"),OR(F4273&lt;&gt;"Standard domestic 15% (Box 7)",AND(LEN(D4273)=15,LEFT(D4273,1)="3",RIGHT(D4273,1)="3",ISNUMBER(--D4273)))),I4273,0))</f>
        <v/>
      </c>
      <c r="T4273" s="34">
        <f>IF(A4273="","",R4273-S4273)</f>
        <v/>
      </c>
      <c r="U4273" s="23">
        <f>IF(A4273="","",IF(O4273=0,"Outside audit periods; ","")&amp;IF(F4273="","No VAT category; ","")&amp;IF(ABS(Q4273)&gt;Setup!$B$10,"VAT ≠ 15% × net; ","")&amp;IF(AND(F4273="Standard domestic 15% (Box 7)",NOT(AND(LEN(D4273)=15,LEFT(D4273,1)="3",RIGHT(D4273,1)="3",ISNUMBER(--D4273)))),"Invalid/missing supplier VAT no; ","")&amp;IF(AND(L4273="Yes",K4273&lt;&gt;"Yes"),"VAT claimed without valid tax invoice; ","")&amp;IF(AND(L4273="Yes",ISNUMBER(SEARCH("blocked",G4273))),"Blocked input VAT claimed; ","")&amp;IF(AND(F4273="Import - VAT paid at customs (Box 8)",M4273=""),"Customs declaration no missing; ","")&amp;IF(AND(F4273="Import - Reverse charge (Box 9)",E4273="Saudi Arabia"),"RCM used for a local supplier; ","")&amp;IF(AND(L4273="Yes",NOT(OR(F4273="Standard domestic 15% (Box 7)",F4273="Import - VAT paid at customs (Box 8)",F4273="Import - Reverse charge (Box 9)"))),"VAT claimed on non-taxable category; ",""))</f>
        <v/>
      </c>
    </row>
    <row r="4274">
      <c r="A4274" s="17" t="n"/>
      <c r="B4274" s="14" t="n"/>
      <c r="C4274" s="14" t="n"/>
      <c r="D4274" s="16" t="n"/>
      <c r="E4274" s="14" t="n"/>
      <c r="F4274" s="14" t="n"/>
      <c r="G4274" s="14" t="n"/>
      <c r="H4274" s="19" t="n"/>
      <c r="I4274" s="19" t="n"/>
      <c r="J4274" s="34">
        <f>IF(A4274="","",H4274+I4274)</f>
        <v/>
      </c>
      <c r="K4274" s="14" t="n"/>
      <c r="L4274" s="14" t="n"/>
      <c r="M4274" s="14" t="n"/>
      <c r="N4274" s="14" t="n"/>
      <c r="O4274" s="20">
        <f>IF(A4274="","",SUMPRODUCT((A4274&gt;=Setup!$C$19:$C$30)*(A4274&lt;=Setup!$D$19:$D$30)*Setup!$A$19:$A$30))</f>
        <v/>
      </c>
      <c r="P4274" s="34">
        <f>IF(A4274="","",IF(OR(F4274="Standard domestic 15% (Box 7)",F4274="Import - VAT paid at customs (Box 8)",F4274="Import - Reverse charge (Box 9)"),ROUND(H4274*Setup!$B$9,2),0))</f>
        <v/>
      </c>
      <c r="Q4274" s="34">
        <f>IF(A4274="","",I4274-P4274)</f>
        <v/>
      </c>
      <c r="R4274" s="34">
        <f>IF(A4274="","",IF(L4274="Yes",I4274,0))</f>
        <v/>
      </c>
      <c r="S4274" s="34">
        <f>IF(A4274="","",IF(AND(L4274="Yes",K4274="Yes",NOT(ISNUMBER(SEARCH("blocked",G4274))),OR(F4274="Standard domestic 15% (Box 7)",F4274="Import - VAT paid at customs (Box 8)",F4274="Import - Reverse charge (Box 9)"),OR(F4274&lt;&gt;"Standard domestic 15% (Box 7)",AND(LEN(D4274)=15,LEFT(D4274,1)="3",RIGHT(D4274,1)="3",ISNUMBER(--D4274)))),I4274,0))</f>
        <v/>
      </c>
      <c r="T4274" s="34">
        <f>IF(A4274="","",R4274-S4274)</f>
        <v/>
      </c>
      <c r="U4274" s="23">
        <f>IF(A4274="","",IF(O4274=0,"Outside audit periods; ","")&amp;IF(F4274="","No VAT category; ","")&amp;IF(ABS(Q4274)&gt;Setup!$B$10,"VAT ≠ 15% × net; ","")&amp;IF(AND(F4274="Standard domestic 15% (Box 7)",NOT(AND(LEN(D4274)=15,LEFT(D4274,1)="3",RIGHT(D4274,1)="3",ISNUMBER(--D4274)))),"Invalid/missing supplier VAT no; ","")&amp;IF(AND(L4274="Yes",K4274&lt;&gt;"Yes"),"VAT claimed without valid tax invoice; ","")&amp;IF(AND(L4274="Yes",ISNUMBER(SEARCH("blocked",G4274))),"Blocked input VAT claimed; ","")&amp;IF(AND(F4274="Import - VAT paid at customs (Box 8)",M4274=""),"Customs declaration no missing; ","")&amp;IF(AND(F4274="Import - Reverse charge (Box 9)",E4274="Saudi Arabia"),"RCM used for a local supplier; ","")&amp;IF(AND(L4274="Yes",NOT(OR(F4274="Standard domestic 15% (Box 7)",F4274="Import - VAT paid at customs (Box 8)",F4274="Import - Reverse charge (Box 9)"))),"VAT claimed on non-taxable category; ",""))</f>
        <v/>
      </c>
    </row>
    <row r="4275">
      <c r="A4275" s="17" t="n"/>
      <c r="B4275" s="14" t="n"/>
      <c r="C4275" s="14" t="n"/>
      <c r="D4275" s="16" t="n"/>
      <c r="E4275" s="14" t="n"/>
      <c r="F4275" s="14" t="n"/>
      <c r="G4275" s="14" t="n"/>
      <c r="H4275" s="19" t="n"/>
      <c r="I4275" s="19" t="n"/>
      <c r="J4275" s="34">
        <f>IF(A4275="","",H4275+I4275)</f>
        <v/>
      </c>
      <c r="K4275" s="14" t="n"/>
      <c r="L4275" s="14" t="n"/>
      <c r="M4275" s="14" t="n"/>
      <c r="N4275" s="14" t="n"/>
      <c r="O4275" s="20">
        <f>IF(A4275="","",SUMPRODUCT((A4275&gt;=Setup!$C$19:$C$30)*(A4275&lt;=Setup!$D$19:$D$30)*Setup!$A$19:$A$30))</f>
        <v/>
      </c>
      <c r="P4275" s="34">
        <f>IF(A4275="","",IF(OR(F4275="Standard domestic 15% (Box 7)",F4275="Import - VAT paid at customs (Box 8)",F4275="Import - Reverse charge (Box 9)"),ROUND(H4275*Setup!$B$9,2),0))</f>
        <v/>
      </c>
      <c r="Q4275" s="34">
        <f>IF(A4275="","",I4275-P4275)</f>
        <v/>
      </c>
      <c r="R4275" s="34">
        <f>IF(A4275="","",IF(L4275="Yes",I4275,0))</f>
        <v/>
      </c>
      <c r="S4275" s="34">
        <f>IF(A4275="","",IF(AND(L4275="Yes",K4275="Yes",NOT(ISNUMBER(SEARCH("blocked",G4275))),OR(F4275="Standard domestic 15% (Box 7)",F4275="Import - VAT paid at customs (Box 8)",F4275="Import - Reverse charge (Box 9)"),OR(F4275&lt;&gt;"Standard domestic 15% (Box 7)",AND(LEN(D4275)=15,LEFT(D4275,1)="3",RIGHT(D4275,1)="3",ISNUMBER(--D4275)))),I4275,0))</f>
        <v/>
      </c>
      <c r="T4275" s="34">
        <f>IF(A4275="","",R4275-S4275)</f>
        <v/>
      </c>
      <c r="U4275" s="23">
        <f>IF(A4275="","",IF(O4275=0,"Outside audit periods; ","")&amp;IF(F4275="","No VAT category; ","")&amp;IF(ABS(Q4275)&gt;Setup!$B$10,"VAT ≠ 15% × net; ","")&amp;IF(AND(F4275="Standard domestic 15% (Box 7)",NOT(AND(LEN(D4275)=15,LEFT(D4275,1)="3",RIGHT(D4275,1)="3",ISNUMBER(--D4275)))),"Invalid/missing supplier VAT no; ","")&amp;IF(AND(L4275="Yes",K4275&lt;&gt;"Yes"),"VAT claimed without valid tax invoice; ","")&amp;IF(AND(L4275="Yes",ISNUMBER(SEARCH("blocked",G4275))),"Blocked input VAT claimed; ","")&amp;IF(AND(F4275="Import - VAT paid at customs (Box 8)",M4275=""),"Customs declaration no missing; ","")&amp;IF(AND(F4275="Import - Reverse charge (Box 9)",E4275="Saudi Arabia"),"RCM used for a local supplier; ","")&amp;IF(AND(L4275="Yes",NOT(OR(F4275="Standard domestic 15% (Box 7)",F4275="Import - VAT paid at customs (Box 8)",F4275="Import - Reverse charge (Box 9)"))),"VAT claimed on non-taxable category; ",""))</f>
        <v/>
      </c>
    </row>
    <row r="4276">
      <c r="A4276" s="17" t="n"/>
      <c r="B4276" s="14" t="n"/>
      <c r="C4276" s="14" t="n"/>
      <c r="D4276" s="16" t="n"/>
      <c r="E4276" s="14" t="n"/>
      <c r="F4276" s="14" t="n"/>
      <c r="G4276" s="14" t="n"/>
      <c r="H4276" s="19" t="n"/>
      <c r="I4276" s="19" t="n"/>
      <c r="J4276" s="34">
        <f>IF(A4276="","",H4276+I4276)</f>
        <v/>
      </c>
      <c r="K4276" s="14" t="n"/>
      <c r="L4276" s="14" t="n"/>
      <c r="M4276" s="14" t="n"/>
      <c r="N4276" s="14" t="n"/>
      <c r="O4276" s="20">
        <f>IF(A4276="","",SUMPRODUCT((A4276&gt;=Setup!$C$19:$C$30)*(A4276&lt;=Setup!$D$19:$D$30)*Setup!$A$19:$A$30))</f>
        <v/>
      </c>
      <c r="P4276" s="34">
        <f>IF(A4276="","",IF(OR(F4276="Standard domestic 15% (Box 7)",F4276="Import - VAT paid at customs (Box 8)",F4276="Import - Reverse charge (Box 9)"),ROUND(H4276*Setup!$B$9,2),0))</f>
        <v/>
      </c>
      <c r="Q4276" s="34">
        <f>IF(A4276="","",I4276-P4276)</f>
        <v/>
      </c>
      <c r="R4276" s="34">
        <f>IF(A4276="","",IF(L4276="Yes",I4276,0))</f>
        <v/>
      </c>
      <c r="S4276" s="34">
        <f>IF(A4276="","",IF(AND(L4276="Yes",K4276="Yes",NOT(ISNUMBER(SEARCH("blocked",G4276))),OR(F4276="Standard domestic 15% (Box 7)",F4276="Import - VAT paid at customs (Box 8)",F4276="Import - Reverse charge (Box 9)"),OR(F4276&lt;&gt;"Standard domestic 15% (Box 7)",AND(LEN(D4276)=15,LEFT(D4276,1)="3",RIGHT(D4276,1)="3",ISNUMBER(--D4276)))),I4276,0))</f>
        <v/>
      </c>
      <c r="T4276" s="34">
        <f>IF(A4276="","",R4276-S4276)</f>
        <v/>
      </c>
      <c r="U4276" s="23">
        <f>IF(A4276="","",IF(O4276=0,"Outside audit periods; ","")&amp;IF(F4276="","No VAT category; ","")&amp;IF(ABS(Q4276)&gt;Setup!$B$10,"VAT ≠ 15% × net; ","")&amp;IF(AND(F4276="Standard domestic 15% (Box 7)",NOT(AND(LEN(D4276)=15,LEFT(D4276,1)="3",RIGHT(D4276,1)="3",ISNUMBER(--D4276)))),"Invalid/missing supplier VAT no; ","")&amp;IF(AND(L4276="Yes",K4276&lt;&gt;"Yes"),"VAT claimed without valid tax invoice; ","")&amp;IF(AND(L4276="Yes",ISNUMBER(SEARCH("blocked",G4276))),"Blocked input VAT claimed; ","")&amp;IF(AND(F4276="Import - VAT paid at customs (Box 8)",M4276=""),"Customs declaration no missing; ","")&amp;IF(AND(F4276="Import - Reverse charge (Box 9)",E4276="Saudi Arabia"),"RCM used for a local supplier; ","")&amp;IF(AND(L4276="Yes",NOT(OR(F4276="Standard domestic 15% (Box 7)",F4276="Import - VAT paid at customs (Box 8)",F4276="Import - Reverse charge (Box 9)"))),"VAT claimed on non-taxable category; ",""))</f>
        <v/>
      </c>
    </row>
    <row r="4277">
      <c r="A4277" s="17" t="n"/>
      <c r="B4277" s="14" t="n"/>
      <c r="C4277" s="14" t="n"/>
      <c r="D4277" s="16" t="n"/>
      <c r="E4277" s="14" t="n"/>
      <c r="F4277" s="14" t="n"/>
      <c r="G4277" s="14" t="n"/>
      <c r="H4277" s="19" t="n"/>
      <c r="I4277" s="19" t="n"/>
      <c r="J4277" s="34">
        <f>IF(A4277="","",H4277+I4277)</f>
        <v/>
      </c>
      <c r="K4277" s="14" t="n"/>
      <c r="L4277" s="14" t="n"/>
      <c r="M4277" s="14" t="n"/>
      <c r="N4277" s="14" t="n"/>
      <c r="O4277" s="20">
        <f>IF(A4277="","",SUMPRODUCT((A4277&gt;=Setup!$C$19:$C$30)*(A4277&lt;=Setup!$D$19:$D$30)*Setup!$A$19:$A$30))</f>
        <v/>
      </c>
      <c r="P4277" s="34">
        <f>IF(A4277="","",IF(OR(F4277="Standard domestic 15% (Box 7)",F4277="Import - VAT paid at customs (Box 8)",F4277="Import - Reverse charge (Box 9)"),ROUND(H4277*Setup!$B$9,2),0))</f>
        <v/>
      </c>
      <c r="Q4277" s="34">
        <f>IF(A4277="","",I4277-P4277)</f>
        <v/>
      </c>
      <c r="R4277" s="34">
        <f>IF(A4277="","",IF(L4277="Yes",I4277,0))</f>
        <v/>
      </c>
      <c r="S4277" s="34">
        <f>IF(A4277="","",IF(AND(L4277="Yes",K4277="Yes",NOT(ISNUMBER(SEARCH("blocked",G4277))),OR(F4277="Standard domestic 15% (Box 7)",F4277="Import - VAT paid at customs (Box 8)",F4277="Import - Reverse charge (Box 9)"),OR(F4277&lt;&gt;"Standard domestic 15% (Box 7)",AND(LEN(D4277)=15,LEFT(D4277,1)="3",RIGHT(D4277,1)="3",ISNUMBER(--D4277)))),I4277,0))</f>
        <v/>
      </c>
      <c r="T4277" s="34">
        <f>IF(A4277="","",R4277-S4277)</f>
        <v/>
      </c>
      <c r="U4277" s="23">
        <f>IF(A4277="","",IF(O4277=0,"Outside audit periods; ","")&amp;IF(F4277="","No VAT category; ","")&amp;IF(ABS(Q4277)&gt;Setup!$B$10,"VAT ≠ 15% × net; ","")&amp;IF(AND(F4277="Standard domestic 15% (Box 7)",NOT(AND(LEN(D4277)=15,LEFT(D4277,1)="3",RIGHT(D4277,1)="3",ISNUMBER(--D4277)))),"Invalid/missing supplier VAT no; ","")&amp;IF(AND(L4277="Yes",K4277&lt;&gt;"Yes"),"VAT claimed without valid tax invoice; ","")&amp;IF(AND(L4277="Yes",ISNUMBER(SEARCH("blocked",G4277))),"Blocked input VAT claimed; ","")&amp;IF(AND(F4277="Import - VAT paid at customs (Box 8)",M4277=""),"Customs declaration no missing; ","")&amp;IF(AND(F4277="Import - Reverse charge (Box 9)",E4277="Saudi Arabia"),"RCM used for a local supplier; ","")&amp;IF(AND(L4277="Yes",NOT(OR(F4277="Standard domestic 15% (Box 7)",F4277="Import - VAT paid at customs (Box 8)",F4277="Import - Reverse charge (Box 9)"))),"VAT claimed on non-taxable category; ",""))</f>
        <v/>
      </c>
    </row>
    <row r="4278">
      <c r="A4278" s="17" t="n"/>
      <c r="B4278" s="14" t="n"/>
      <c r="C4278" s="14" t="n"/>
      <c r="D4278" s="16" t="n"/>
      <c r="E4278" s="14" t="n"/>
      <c r="F4278" s="14" t="n"/>
      <c r="G4278" s="14" t="n"/>
      <c r="H4278" s="19" t="n"/>
      <c r="I4278" s="19" t="n"/>
      <c r="J4278" s="34">
        <f>IF(A4278="","",H4278+I4278)</f>
        <v/>
      </c>
      <c r="K4278" s="14" t="n"/>
      <c r="L4278" s="14" t="n"/>
      <c r="M4278" s="14" t="n"/>
      <c r="N4278" s="14" t="n"/>
      <c r="O4278" s="20">
        <f>IF(A4278="","",SUMPRODUCT((A4278&gt;=Setup!$C$19:$C$30)*(A4278&lt;=Setup!$D$19:$D$30)*Setup!$A$19:$A$30))</f>
        <v/>
      </c>
      <c r="P4278" s="34">
        <f>IF(A4278="","",IF(OR(F4278="Standard domestic 15% (Box 7)",F4278="Import - VAT paid at customs (Box 8)",F4278="Import - Reverse charge (Box 9)"),ROUND(H4278*Setup!$B$9,2),0))</f>
        <v/>
      </c>
      <c r="Q4278" s="34">
        <f>IF(A4278="","",I4278-P4278)</f>
        <v/>
      </c>
      <c r="R4278" s="34">
        <f>IF(A4278="","",IF(L4278="Yes",I4278,0))</f>
        <v/>
      </c>
      <c r="S4278" s="34">
        <f>IF(A4278="","",IF(AND(L4278="Yes",K4278="Yes",NOT(ISNUMBER(SEARCH("blocked",G4278))),OR(F4278="Standard domestic 15% (Box 7)",F4278="Import - VAT paid at customs (Box 8)",F4278="Import - Reverse charge (Box 9)"),OR(F4278&lt;&gt;"Standard domestic 15% (Box 7)",AND(LEN(D4278)=15,LEFT(D4278,1)="3",RIGHT(D4278,1)="3",ISNUMBER(--D4278)))),I4278,0))</f>
        <v/>
      </c>
      <c r="T4278" s="34">
        <f>IF(A4278="","",R4278-S4278)</f>
        <v/>
      </c>
      <c r="U4278" s="23">
        <f>IF(A4278="","",IF(O4278=0,"Outside audit periods; ","")&amp;IF(F4278="","No VAT category; ","")&amp;IF(ABS(Q4278)&gt;Setup!$B$10,"VAT ≠ 15% × net; ","")&amp;IF(AND(F4278="Standard domestic 15% (Box 7)",NOT(AND(LEN(D4278)=15,LEFT(D4278,1)="3",RIGHT(D4278,1)="3",ISNUMBER(--D4278)))),"Invalid/missing supplier VAT no; ","")&amp;IF(AND(L4278="Yes",K4278&lt;&gt;"Yes"),"VAT claimed without valid tax invoice; ","")&amp;IF(AND(L4278="Yes",ISNUMBER(SEARCH("blocked",G4278))),"Blocked input VAT claimed; ","")&amp;IF(AND(F4278="Import - VAT paid at customs (Box 8)",M4278=""),"Customs declaration no missing; ","")&amp;IF(AND(F4278="Import - Reverse charge (Box 9)",E4278="Saudi Arabia"),"RCM used for a local supplier; ","")&amp;IF(AND(L4278="Yes",NOT(OR(F4278="Standard domestic 15% (Box 7)",F4278="Import - VAT paid at customs (Box 8)",F4278="Import - Reverse charge (Box 9)"))),"VAT claimed on non-taxable category; ",""))</f>
        <v/>
      </c>
    </row>
    <row r="4279">
      <c r="A4279" s="17" t="n"/>
      <c r="B4279" s="14" t="n"/>
      <c r="C4279" s="14" t="n"/>
      <c r="D4279" s="16" t="n"/>
      <c r="E4279" s="14" t="n"/>
      <c r="F4279" s="14" t="n"/>
      <c r="G4279" s="14" t="n"/>
      <c r="H4279" s="19" t="n"/>
      <c r="I4279" s="19" t="n"/>
      <c r="J4279" s="34">
        <f>IF(A4279="","",H4279+I4279)</f>
        <v/>
      </c>
      <c r="K4279" s="14" t="n"/>
      <c r="L4279" s="14" t="n"/>
      <c r="M4279" s="14" t="n"/>
      <c r="N4279" s="14" t="n"/>
      <c r="O4279" s="20">
        <f>IF(A4279="","",SUMPRODUCT((A4279&gt;=Setup!$C$19:$C$30)*(A4279&lt;=Setup!$D$19:$D$30)*Setup!$A$19:$A$30))</f>
        <v/>
      </c>
      <c r="P4279" s="34">
        <f>IF(A4279="","",IF(OR(F4279="Standard domestic 15% (Box 7)",F4279="Import - VAT paid at customs (Box 8)",F4279="Import - Reverse charge (Box 9)"),ROUND(H4279*Setup!$B$9,2),0))</f>
        <v/>
      </c>
      <c r="Q4279" s="34">
        <f>IF(A4279="","",I4279-P4279)</f>
        <v/>
      </c>
      <c r="R4279" s="34">
        <f>IF(A4279="","",IF(L4279="Yes",I4279,0))</f>
        <v/>
      </c>
      <c r="S4279" s="34">
        <f>IF(A4279="","",IF(AND(L4279="Yes",K4279="Yes",NOT(ISNUMBER(SEARCH("blocked",G4279))),OR(F4279="Standard domestic 15% (Box 7)",F4279="Import - VAT paid at customs (Box 8)",F4279="Import - Reverse charge (Box 9)"),OR(F4279&lt;&gt;"Standard domestic 15% (Box 7)",AND(LEN(D4279)=15,LEFT(D4279,1)="3",RIGHT(D4279,1)="3",ISNUMBER(--D4279)))),I4279,0))</f>
        <v/>
      </c>
      <c r="T4279" s="34">
        <f>IF(A4279="","",R4279-S4279)</f>
        <v/>
      </c>
      <c r="U4279" s="23">
        <f>IF(A4279="","",IF(O4279=0,"Outside audit periods; ","")&amp;IF(F4279="","No VAT category; ","")&amp;IF(ABS(Q4279)&gt;Setup!$B$10,"VAT ≠ 15% × net; ","")&amp;IF(AND(F4279="Standard domestic 15% (Box 7)",NOT(AND(LEN(D4279)=15,LEFT(D4279,1)="3",RIGHT(D4279,1)="3",ISNUMBER(--D4279)))),"Invalid/missing supplier VAT no; ","")&amp;IF(AND(L4279="Yes",K4279&lt;&gt;"Yes"),"VAT claimed without valid tax invoice; ","")&amp;IF(AND(L4279="Yes",ISNUMBER(SEARCH("blocked",G4279))),"Blocked input VAT claimed; ","")&amp;IF(AND(F4279="Import - VAT paid at customs (Box 8)",M4279=""),"Customs declaration no missing; ","")&amp;IF(AND(F4279="Import - Reverse charge (Box 9)",E4279="Saudi Arabia"),"RCM used for a local supplier; ","")&amp;IF(AND(L4279="Yes",NOT(OR(F4279="Standard domestic 15% (Box 7)",F4279="Import - VAT paid at customs (Box 8)",F4279="Import - Reverse charge (Box 9)"))),"VAT claimed on non-taxable category; ",""))</f>
        <v/>
      </c>
    </row>
    <row r="4280">
      <c r="A4280" s="17" t="n"/>
      <c r="B4280" s="14" t="n"/>
      <c r="C4280" s="14" t="n"/>
      <c r="D4280" s="16" t="n"/>
      <c r="E4280" s="14" t="n"/>
      <c r="F4280" s="14" t="n"/>
      <c r="G4280" s="14" t="n"/>
      <c r="H4280" s="19" t="n"/>
      <c r="I4280" s="19" t="n"/>
      <c r="J4280" s="34">
        <f>IF(A4280="","",H4280+I4280)</f>
        <v/>
      </c>
      <c r="K4280" s="14" t="n"/>
      <c r="L4280" s="14" t="n"/>
      <c r="M4280" s="14" t="n"/>
      <c r="N4280" s="14" t="n"/>
      <c r="O4280" s="20">
        <f>IF(A4280="","",SUMPRODUCT((A4280&gt;=Setup!$C$19:$C$30)*(A4280&lt;=Setup!$D$19:$D$30)*Setup!$A$19:$A$30))</f>
        <v/>
      </c>
      <c r="P4280" s="34">
        <f>IF(A4280="","",IF(OR(F4280="Standard domestic 15% (Box 7)",F4280="Import - VAT paid at customs (Box 8)",F4280="Import - Reverse charge (Box 9)"),ROUND(H4280*Setup!$B$9,2),0))</f>
        <v/>
      </c>
      <c r="Q4280" s="34">
        <f>IF(A4280="","",I4280-P4280)</f>
        <v/>
      </c>
      <c r="R4280" s="34">
        <f>IF(A4280="","",IF(L4280="Yes",I4280,0))</f>
        <v/>
      </c>
      <c r="S4280" s="34">
        <f>IF(A4280="","",IF(AND(L4280="Yes",K4280="Yes",NOT(ISNUMBER(SEARCH("blocked",G4280))),OR(F4280="Standard domestic 15% (Box 7)",F4280="Import - VAT paid at customs (Box 8)",F4280="Import - Reverse charge (Box 9)"),OR(F4280&lt;&gt;"Standard domestic 15% (Box 7)",AND(LEN(D4280)=15,LEFT(D4280,1)="3",RIGHT(D4280,1)="3",ISNUMBER(--D4280)))),I4280,0))</f>
        <v/>
      </c>
      <c r="T4280" s="34">
        <f>IF(A4280="","",R4280-S4280)</f>
        <v/>
      </c>
      <c r="U4280" s="23">
        <f>IF(A4280="","",IF(O4280=0,"Outside audit periods; ","")&amp;IF(F4280="","No VAT category; ","")&amp;IF(ABS(Q4280)&gt;Setup!$B$10,"VAT ≠ 15% × net; ","")&amp;IF(AND(F4280="Standard domestic 15% (Box 7)",NOT(AND(LEN(D4280)=15,LEFT(D4280,1)="3",RIGHT(D4280,1)="3",ISNUMBER(--D4280)))),"Invalid/missing supplier VAT no; ","")&amp;IF(AND(L4280="Yes",K4280&lt;&gt;"Yes"),"VAT claimed without valid tax invoice; ","")&amp;IF(AND(L4280="Yes",ISNUMBER(SEARCH("blocked",G4280))),"Blocked input VAT claimed; ","")&amp;IF(AND(F4280="Import - VAT paid at customs (Box 8)",M4280=""),"Customs declaration no missing; ","")&amp;IF(AND(F4280="Import - Reverse charge (Box 9)",E4280="Saudi Arabia"),"RCM used for a local supplier; ","")&amp;IF(AND(L4280="Yes",NOT(OR(F4280="Standard domestic 15% (Box 7)",F4280="Import - VAT paid at customs (Box 8)",F4280="Import - Reverse charge (Box 9)"))),"VAT claimed on non-taxable category; ",""))</f>
        <v/>
      </c>
    </row>
    <row r="4281">
      <c r="A4281" s="17" t="n"/>
      <c r="B4281" s="14" t="n"/>
      <c r="C4281" s="14" t="n"/>
      <c r="D4281" s="16" t="n"/>
      <c r="E4281" s="14" t="n"/>
      <c r="F4281" s="14" t="n"/>
      <c r="G4281" s="14" t="n"/>
      <c r="H4281" s="19" t="n"/>
      <c r="I4281" s="19" t="n"/>
      <c r="J4281" s="34">
        <f>IF(A4281="","",H4281+I4281)</f>
        <v/>
      </c>
      <c r="K4281" s="14" t="n"/>
      <c r="L4281" s="14" t="n"/>
      <c r="M4281" s="14" t="n"/>
      <c r="N4281" s="14" t="n"/>
      <c r="O4281" s="20">
        <f>IF(A4281="","",SUMPRODUCT((A4281&gt;=Setup!$C$19:$C$30)*(A4281&lt;=Setup!$D$19:$D$30)*Setup!$A$19:$A$30))</f>
        <v/>
      </c>
      <c r="P4281" s="34">
        <f>IF(A4281="","",IF(OR(F4281="Standard domestic 15% (Box 7)",F4281="Import - VAT paid at customs (Box 8)",F4281="Import - Reverse charge (Box 9)"),ROUND(H4281*Setup!$B$9,2),0))</f>
        <v/>
      </c>
      <c r="Q4281" s="34">
        <f>IF(A4281="","",I4281-P4281)</f>
        <v/>
      </c>
      <c r="R4281" s="34">
        <f>IF(A4281="","",IF(L4281="Yes",I4281,0))</f>
        <v/>
      </c>
      <c r="S4281" s="34">
        <f>IF(A4281="","",IF(AND(L4281="Yes",K4281="Yes",NOT(ISNUMBER(SEARCH("blocked",G4281))),OR(F4281="Standard domestic 15% (Box 7)",F4281="Import - VAT paid at customs (Box 8)",F4281="Import - Reverse charge (Box 9)"),OR(F4281&lt;&gt;"Standard domestic 15% (Box 7)",AND(LEN(D4281)=15,LEFT(D4281,1)="3",RIGHT(D4281,1)="3",ISNUMBER(--D4281)))),I4281,0))</f>
        <v/>
      </c>
      <c r="T4281" s="34">
        <f>IF(A4281="","",R4281-S4281)</f>
        <v/>
      </c>
      <c r="U4281" s="23">
        <f>IF(A4281="","",IF(O4281=0,"Outside audit periods; ","")&amp;IF(F4281="","No VAT category; ","")&amp;IF(ABS(Q4281)&gt;Setup!$B$10,"VAT ≠ 15% × net; ","")&amp;IF(AND(F4281="Standard domestic 15% (Box 7)",NOT(AND(LEN(D4281)=15,LEFT(D4281,1)="3",RIGHT(D4281,1)="3",ISNUMBER(--D4281)))),"Invalid/missing supplier VAT no; ","")&amp;IF(AND(L4281="Yes",K4281&lt;&gt;"Yes"),"VAT claimed without valid tax invoice; ","")&amp;IF(AND(L4281="Yes",ISNUMBER(SEARCH("blocked",G4281))),"Blocked input VAT claimed; ","")&amp;IF(AND(F4281="Import - VAT paid at customs (Box 8)",M4281=""),"Customs declaration no missing; ","")&amp;IF(AND(F4281="Import - Reverse charge (Box 9)",E4281="Saudi Arabia"),"RCM used for a local supplier; ","")&amp;IF(AND(L4281="Yes",NOT(OR(F4281="Standard domestic 15% (Box 7)",F4281="Import - VAT paid at customs (Box 8)",F4281="Import - Reverse charge (Box 9)"))),"VAT claimed on non-taxable category; ",""))</f>
        <v/>
      </c>
    </row>
    <row r="4282">
      <c r="A4282" s="17" t="n"/>
      <c r="B4282" s="14" t="n"/>
      <c r="C4282" s="14" t="n"/>
      <c r="D4282" s="16" t="n"/>
      <c r="E4282" s="14" t="n"/>
      <c r="F4282" s="14" t="n"/>
      <c r="G4282" s="14" t="n"/>
      <c r="H4282" s="19" t="n"/>
      <c r="I4282" s="19" t="n"/>
      <c r="J4282" s="34">
        <f>IF(A4282="","",H4282+I4282)</f>
        <v/>
      </c>
      <c r="K4282" s="14" t="n"/>
      <c r="L4282" s="14" t="n"/>
      <c r="M4282" s="14" t="n"/>
      <c r="N4282" s="14" t="n"/>
      <c r="O4282" s="20">
        <f>IF(A4282="","",SUMPRODUCT((A4282&gt;=Setup!$C$19:$C$30)*(A4282&lt;=Setup!$D$19:$D$30)*Setup!$A$19:$A$30))</f>
        <v/>
      </c>
      <c r="P4282" s="34">
        <f>IF(A4282="","",IF(OR(F4282="Standard domestic 15% (Box 7)",F4282="Import - VAT paid at customs (Box 8)",F4282="Import - Reverse charge (Box 9)"),ROUND(H4282*Setup!$B$9,2),0))</f>
        <v/>
      </c>
      <c r="Q4282" s="34">
        <f>IF(A4282="","",I4282-P4282)</f>
        <v/>
      </c>
      <c r="R4282" s="34">
        <f>IF(A4282="","",IF(L4282="Yes",I4282,0))</f>
        <v/>
      </c>
      <c r="S4282" s="34">
        <f>IF(A4282="","",IF(AND(L4282="Yes",K4282="Yes",NOT(ISNUMBER(SEARCH("blocked",G4282))),OR(F4282="Standard domestic 15% (Box 7)",F4282="Import - VAT paid at customs (Box 8)",F4282="Import - Reverse charge (Box 9)"),OR(F4282&lt;&gt;"Standard domestic 15% (Box 7)",AND(LEN(D4282)=15,LEFT(D4282,1)="3",RIGHT(D4282,1)="3",ISNUMBER(--D4282)))),I4282,0))</f>
        <v/>
      </c>
      <c r="T4282" s="34">
        <f>IF(A4282="","",R4282-S4282)</f>
        <v/>
      </c>
      <c r="U4282" s="23">
        <f>IF(A4282="","",IF(O4282=0,"Outside audit periods; ","")&amp;IF(F4282="","No VAT category; ","")&amp;IF(ABS(Q4282)&gt;Setup!$B$10,"VAT ≠ 15% × net; ","")&amp;IF(AND(F4282="Standard domestic 15% (Box 7)",NOT(AND(LEN(D4282)=15,LEFT(D4282,1)="3",RIGHT(D4282,1)="3",ISNUMBER(--D4282)))),"Invalid/missing supplier VAT no; ","")&amp;IF(AND(L4282="Yes",K4282&lt;&gt;"Yes"),"VAT claimed without valid tax invoice; ","")&amp;IF(AND(L4282="Yes",ISNUMBER(SEARCH("blocked",G4282))),"Blocked input VAT claimed; ","")&amp;IF(AND(F4282="Import - VAT paid at customs (Box 8)",M4282=""),"Customs declaration no missing; ","")&amp;IF(AND(F4282="Import - Reverse charge (Box 9)",E4282="Saudi Arabia"),"RCM used for a local supplier; ","")&amp;IF(AND(L4282="Yes",NOT(OR(F4282="Standard domestic 15% (Box 7)",F4282="Import - VAT paid at customs (Box 8)",F4282="Import - Reverse charge (Box 9)"))),"VAT claimed on non-taxable category; ",""))</f>
        <v/>
      </c>
    </row>
    <row r="4283">
      <c r="A4283" s="17" t="n"/>
      <c r="B4283" s="14" t="n"/>
      <c r="C4283" s="14" t="n"/>
      <c r="D4283" s="16" t="n"/>
      <c r="E4283" s="14" t="n"/>
      <c r="F4283" s="14" t="n"/>
      <c r="G4283" s="14" t="n"/>
      <c r="H4283" s="19" t="n"/>
      <c r="I4283" s="19" t="n"/>
      <c r="J4283" s="34">
        <f>IF(A4283="","",H4283+I4283)</f>
        <v/>
      </c>
      <c r="K4283" s="14" t="n"/>
      <c r="L4283" s="14" t="n"/>
      <c r="M4283" s="14" t="n"/>
      <c r="N4283" s="14" t="n"/>
      <c r="O4283" s="20">
        <f>IF(A4283="","",SUMPRODUCT((A4283&gt;=Setup!$C$19:$C$30)*(A4283&lt;=Setup!$D$19:$D$30)*Setup!$A$19:$A$30))</f>
        <v/>
      </c>
      <c r="P4283" s="34">
        <f>IF(A4283="","",IF(OR(F4283="Standard domestic 15% (Box 7)",F4283="Import - VAT paid at customs (Box 8)",F4283="Import - Reverse charge (Box 9)"),ROUND(H4283*Setup!$B$9,2),0))</f>
        <v/>
      </c>
      <c r="Q4283" s="34">
        <f>IF(A4283="","",I4283-P4283)</f>
        <v/>
      </c>
      <c r="R4283" s="34">
        <f>IF(A4283="","",IF(L4283="Yes",I4283,0))</f>
        <v/>
      </c>
      <c r="S4283" s="34">
        <f>IF(A4283="","",IF(AND(L4283="Yes",K4283="Yes",NOT(ISNUMBER(SEARCH("blocked",G4283))),OR(F4283="Standard domestic 15% (Box 7)",F4283="Import - VAT paid at customs (Box 8)",F4283="Import - Reverse charge (Box 9)"),OR(F4283&lt;&gt;"Standard domestic 15% (Box 7)",AND(LEN(D4283)=15,LEFT(D4283,1)="3",RIGHT(D4283,1)="3",ISNUMBER(--D4283)))),I4283,0))</f>
        <v/>
      </c>
      <c r="T4283" s="34">
        <f>IF(A4283="","",R4283-S4283)</f>
        <v/>
      </c>
      <c r="U4283" s="23">
        <f>IF(A4283="","",IF(O4283=0,"Outside audit periods; ","")&amp;IF(F4283="","No VAT category; ","")&amp;IF(ABS(Q4283)&gt;Setup!$B$10,"VAT ≠ 15% × net; ","")&amp;IF(AND(F4283="Standard domestic 15% (Box 7)",NOT(AND(LEN(D4283)=15,LEFT(D4283,1)="3",RIGHT(D4283,1)="3",ISNUMBER(--D4283)))),"Invalid/missing supplier VAT no; ","")&amp;IF(AND(L4283="Yes",K4283&lt;&gt;"Yes"),"VAT claimed without valid tax invoice; ","")&amp;IF(AND(L4283="Yes",ISNUMBER(SEARCH("blocked",G4283))),"Blocked input VAT claimed; ","")&amp;IF(AND(F4283="Import - VAT paid at customs (Box 8)",M4283=""),"Customs declaration no missing; ","")&amp;IF(AND(F4283="Import - Reverse charge (Box 9)",E4283="Saudi Arabia"),"RCM used for a local supplier; ","")&amp;IF(AND(L4283="Yes",NOT(OR(F4283="Standard domestic 15% (Box 7)",F4283="Import - VAT paid at customs (Box 8)",F4283="Import - Reverse charge (Box 9)"))),"VAT claimed on non-taxable category; ",""))</f>
        <v/>
      </c>
    </row>
    <row r="4284">
      <c r="A4284" s="17" t="n"/>
      <c r="B4284" s="14" t="n"/>
      <c r="C4284" s="14" t="n"/>
      <c r="D4284" s="16" t="n"/>
      <c r="E4284" s="14" t="n"/>
      <c r="F4284" s="14" t="n"/>
      <c r="G4284" s="14" t="n"/>
      <c r="H4284" s="19" t="n"/>
      <c r="I4284" s="19" t="n"/>
      <c r="J4284" s="34">
        <f>IF(A4284="","",H4284+I4284)</f>
        <v/>
      </c>
      <c r="K4284" s="14" t="n"/>
      <c r="L4284" s="14" t="n"/>
      <c r="M4284" s="14" t="n"/>
      <c r="N4284" s="14" t="n"/>
      <c r="O4284" s="20">
        <f>IF(A4284="","",SUMPRODUCT((A4284&gt;=Setup!$C$19:$C$30)*(A4284&lt;=Setup!$D$19:$D$30)*Setup!$A$19:$A$30))</f>
        <v/>
      </c>
      <c r="P4284" s="34">
        <f>IF(A4284="","",IF(OR(F4284="Standard domestic 15% (Box 7)",F4284="Import - VAT paid at customs (Box 8)",F4284="Import - Reverse charge (Box 9)"),ROUND(H4284*Setup!$B$9,2),0))</f>
        <v/>
      </c>
      <c r="Q4284" s="34">
        <f>IF(A4284="","",I4284-P4284)</f>
        <v/>
      </c>
      <c r="R4284" s="34">
        <f>IF(A4284="","",IF(L4284="Yes",I4284,0))</f>
        <v/>
      </c>
      <c r="S4284" s="34">
        <f>IF(A4284="","",IF(AND(L4284="Yes",K4284="Yes",NOT(ISNUMBER(SEARCH("blocked",G4284))),OR(F4284="Standard domestic 15% (Box 7)",F4284="Import - VAT paid at customs (Box 8)",F4284="Import - Reverse charge (Box 9)"),OR(F4284&lt;&gt;"Standard domestic 15% (Box 7)",AND(LEN(D4284)=15,LEFT(D4284,1)="3",RIGHT(D4284,1)="3",ISNUMBER(--D4284)))),I4284,0))</f>
        <v/>
      </c>
      <c r="T4284" s="34">
        <f>IF(A4284="","",R4284-S4284)</f>
        <v/>
      </c>
      <c r="U4284" s="23">
        <f>IF(A4284="","",IF(O4284=0,"Outside audit periods; ","")&amp;IF(F4284="","No VAT category; ","")&amp;IF(ABS(Q4284)&gt;Setup!$B$10,"VAT ≠ 15% × net; ","")&amp;IF(AND(F4284="Standard domestic 15% (Box 7)",NOT(AND(LEN(D4284)=15,LEFT(D4284,1)="3",RIGHT(D4284,1)="3",ISNUMBER(--D4284)))),"Invalid/missing supplier VAT no; ","")&amp;IF(AND(L4284="Yes",K4284&lt;&gt;"Yes"),"VAT claimed without valid tax invoice; ","")&amp;IF(AND(L4284="Yes",ISNUMBER(SEARCH("blocked",G4284))),"Blocked input VAT claimed; ","")&amp;IF(AND(F4284="Import - VAT paid at customs (Box 8)",M4284=""),"Customs declaration no missing; ","")&amp;IF(AND(F4284="Import - Reverse charge (Box 9)",E4284="Saudi Arabia"),"RCM used for a local supplier; ","")&amp;IF(AND(L4284="Yes",NOT(OR(F4284="Standard domestic 15% (Box 7)",F4284="Import - VAT paid at customs (Box 8)",F4284="Import - Reverse charge (Box 9)"))),"VAT claimed on non-taxable category; ",""))</f>
        <v/>
      </c>
    </row>
    <row r="4285">
      <c r="A4285" s="17" t="n"/>
      <c r="B4285" s="14" t="n"/>
      <c r="C4285" s="14" t="n"/>
      <c r="D4285" s="16" t="n"/>
      <c r="E4285" s="14" t="n"/>
      <c r="F4285" s="14" t="n"/>
      <c r="G4285" s="14" t="n"/>
      <c r="H4285" s="19" t="n"/>
      <c r="I4285" s="19" t="n"/>
      <c r="J4285" s="34">
        <f>IF(A4285="","",H4285+I4285)</f>
        <v/>
      </c>
      <c r="K4285" s="14" t="n"/>
      <c r="L4285" s="14" t="n"/>
      <c r="M4285" s="14" t="n"/>
      <c r="N4285" s="14" t="n"/>
      <c r="O4285" s="20">
        <f>IF(A4285="","",SUMPRODUCT((A4285&gt;=Setup!$C$19:$C$30)*(A4285&lt;=Setup!$D$19:$D$30)*Setup!$A$19:$A$30))</f>
        <v/>
      </c>
      <c r="P4285" s="34">
        <f>IF(A4285="","",IF(OR(F4285="Standard domestic 15% (Box 7)",F4285="Import - VAT paid at customs (Box 8)",F4285="Import - Reverse charge (Box 9)"),ROUND(H4285*Setup!$B$9,2),0))</f>
        <v/>
      </c>
      <c r="Q4285" s="34">
        <f>IF(A4285="","",I4285-P4285)</f>
        <v/>
      </c>
      <c r="R4285" s="34">
        <f>IF(A4285="","",IF(L4285="Yes",I4285,0))</f>
        <v/>
      </c>
      <c r="S4285" s="34">
        <f>IF(A4285="","",IF(AND(L4285="Yes",K4285="Yes",NOT(ISNUMBER(SEARCH("blocked",G4285))),OR(F4285="Standard domestic 15% (Box 7)",F4285="Import - VAT paid at customs (Box 8)",F4285="Import - Reverse charge (Box 9)"),OR(F4285&lt;&gt;"Standard domestic 15% (Box 7)",AND(LEN(D4285)=15,LEFT(D4285,1)="3",RIGHT(D4285,1)="3",ISNUMBER(--D4285)))),I4285,0))</f>
        <v/>
      </c>
      <c r="T4285" s="34">
        <f>IF(A4285="","",R4285-S4285)</f>
        <v/>
      </c>
      <c r="U4285" s="23">
        <f>IF(A4285="","",IF(O4285=0,"Outside audit periods; ","")&amp;IF(F4285="","No VAT category; ","")&amp;IF(ABS(Q4285)&gt;Setup!$B$10,"VAT ≠ 15% × net; ","")&amp;IF(AND(F4285="Standard domestic 15% (Box 7)",NOT(AND(LEN(D4285)=15,LEFT(D4285,1)="3",RIGHT(D4285,1)="3",ISNUMBER(--D4285)))),"Invalid/missing supplier VAT no; ","")&amp;IF(AND(L4285="Yes",K4285&lt;&gt;"Yes"),"VAT claimed without valid tax invoice; ","")&amp;IF(AND(L4285="Yes",ISNUMBER(SEARCH("blocked",G4285))),"Blocked input VAT claimed; ","")&amp;IF(AND(F4285="Import - VAT paid at customs (Box 8)",M4285=""),"Customs declaration no missing; ","")&amp;IF(AND(F4285="Import - Reverse charge (Box 9)",E4285="Saudi Arabia"),"RCM used for a local supplier; ","")&amp;IF(AND(L4285="Yes",NOT(OR(F4285="Standard domestic 15% (Box 7)",F4285="Import - VAT paid at customs (Box 8)",F4285="Import - Reverse charge (Box 9)"))),"VAT claimed on non-taxable category; ",""))</f>
        <v/>
      </c>
    </row>
    <row r="4286">
      <c r="A4286" s="17" t="n"/>
      <c r="B4286" s="14" t="n"/>
      <c r="C4286" s="14" t="n"/>
      <c r="D4286" s="16" t="n"/>
      <c r="E4286" s="14" t="n"/>
      <c r="F4286" s="14" t="n"/>
      <c r="G4286" s="14" t="n"/>
      <c r="H4286" s="19" t="n"/>
      <c r="I4286" s="19" t="n"/>
      <c r="J4286" s="34">
        <f>IF(A4286="","",H4286+I4286)</f>
        <v/>
      </c>
      <c r="K4286" s="14" t="n"/>
      <c r="L4286" s="14" t="n"/>
      <c r="M4286" s="14" t="n"/>
      <c r="N4286" s="14" t="n"/>
      <c r="O4286" s="20">
        <f>IF(A4286="","",SUMPRODUCT((A4286&gt;=Setup!$C$19:$C$30)*(A4286&lt;=Setup!$D$19:$D$30)*Setup!$A$19:$A$30))</f>
        <v/>
      </c>
      <c r="P4286" s="34">
        <f>IF(A4286="","",IF(OR(F4286="Standard domestic 15% (Box 7)",F4286="Import - VAT paid at customs (Box 8)",F4286="Import - Reverse charge (Box 9)"),ROUND(H4286*Setup!$B$9,2),0))</f>
        <v/>
      </c>
      <c r="Q4286" s="34">
        <f>IF(A4286="","",I4286-P4286)</f>
        <v/>
      </c>
      <c r="R4286" s="34">
        <f>IF(A4286="","",IF(L4286="Yes",I4286,0))</f>
        <v/>
      </c>
      <c r="S4286" s="34">
        <f>IF(A4286="","",IF(AND(L4286="Yes",K4286="Yes",NOT(ISNUMBER(SEARCH("blocked",G4286))),OR(F4286="Standard domestic 15% (Box 7)",F4286="Import - VAT paid at customs (Box 8)",F4286="Import - Reverse charge (Box 9)"),OR(F4286&lt;&gt;"Standard domestic 15% (Box 7)",AND(LEN(D4286)=15,LEFT(D4286,1)="3",RIGHT(D4286,1)="3",ISNUMBER(--D4286)))),I4286,0))</f>
        <v/>
      </c>
      <c r="T4286" s="34">
        <f>IF(A4286="","",R4286-S4286)</f>
        <v/>
      </c>
      <c r="U4286" s="23">
        <f>IF(A4286="","",IF(O4286=0,"Outside audit periods; ","")&amp;IF(F4286="","No VAT category; ","")&amp;IF(ABS(Q4286)&gt;Setup!$B$10,"VAT ≠ 15% × net; ","")&amp;IF(AND(F4286="Standard domestic 15% (Box 7)",NOT(AND(LEN(D4286)=15,LEFT(D4286,1)="3",RIGHT(D4286,1)="3",ISNUMBER(--D4286)))),"Invalid/missing supplier VAT no; ","")&amp;IF(AND(L4286="Yes",K4286&lt;&gt;"Yes"),"VAT claimed without valid tax invoice; ","")&amp;IF(AND(L4286="Yes",ISNUMBER(SEARCH("blocked",G4286))),"Blocked input VAT claimed; ","")&amp;IF(AND(F4286="Import - VAT paid at customs (Box 8)",M4286=""),"Customs declaration no missing; ","")&amp;IF(AND(F4286="Import - Reverse charge (Box 9)",E4286="Saudi Arabia"),"RCM used for a local supplier; ","")&amp;IF(AND(L4286="Yes",NOT(OR(F4286="Standard domestic 15% (Box 7)",F4286="Import - VAT paid at customs (Box 8)",F4286="Import - Reverse charge (Box 9)"))),"VAT claimed on non-taxable category; ",""))</f>
        <v/>
      </c>
    </row>
    <row r="4287">
      <c r="A4287" s="17" t="n"/>
      <c r="B4287" s="14" t="n"/>
      <c r="C4287" s="14" t="n"/>
      <c r="D4287" s="16" t="n"/>
      <c r="E4287" s="14" t="n"/>
      <c r="F4287" s="14" t="n"/>
      <c r="G4287" s="14" t="n"/>
      <c r="H4287" s="19" t="n"/>
      <c r="I4287" s="19" t="n"/>
      <c r="J4287" s="34">
        <f>IF(A4287="","",H4287+I4287)</f>
        <v/>
      </c>
      <c r="K4287" s="14" t="n"/>
      <c r="L4287" s="14" t="n"/>
      <c r="M4287" s="14" t="n"/>
      <c r="N4287" s="14" t="n"/>
      <c r="O4287" s="20">
        <f>IF(A4287="","",SUMPRODUCT((A4287&gt;=Setup!$C$19:$C$30)*(A4287&lt;=Setup!$D$19:$D$30)*Setup!$A$19:$A$30))</f>
        <v/>
      </c>
      <c r="P4287" s="34">
        <f>IF(A4287="","",IF(OR(F4287="Standard domestic 15% (Box 7)",F4287="Import - VAT paid at customs (Box 8)",F4287="Import - Reverse charge (Box 9)"),ROUND(H4287*Setup!$B$9,2),0))</f>
        <v/>
      </c>
      <c r="Q4287" s="34">
        <f>IF(A4287="","",I4287-P4287)</f>
        <v/>
      </c>
      <c r="R4287" s="34">
        <f>IF(A4287="","",IF(L4287="Yes",I4287,0))</f>
        <v/>
      </c>
      <c r="S4287" s="34">
        <f>IF(A4287="","",IF(AND(L4287="Yes",K4287="Yes",NOT(ISNUMBER(SEARCH("blocked",G4287))),OR(F4287="Standard domestic 15% (Box 7)",F4287="Import - VAT paid at customs (Box 8)",F4287="Import - Reverse charge (Box 9)"),OR(F4287&lt;&gt;"Standard domestic 15% (Box 7)",AND(LEN(D4287)=15,LEFT(D4287,1)="3",RIGHT(D4287,1)="3",ISNUMBER(--D4287)))),I4287,0))</f>
        <v/>
      </c>
      <c r="T4287" s="34">
        <f>IF(A4287="","",R4287-S4287)</f>
        <v/>
      </c>
      <c r="U4287" s="23">
        <f>IF(A4287="","",IF(O4287=0,"Outside audit periods; ","")&amp;IF(F4287="","No VAT category; ","")&amp;IF(ABS(Q4287)&gt;Setup!$B$10,"VAT ≠ 15% × net; ","")&amp;IF(AND(F4287="Standard domestic 15% (Box 7)",NOT(AND(LEN(D4287)=15,LEFT(D4287,1)="3",RIGHT(D4287,1)="3",ISNUMBER(--D4287)))),"Invalid/missing supplier VAT no; ","")&amp;IF(AND(L4287="Yes",K4287&lt;&gt;"Yes"),"VAT claimed without valid tax invoice; ","")&amp;IF(AND(L4287="Yes",ISNUMBER(SEARCH("blocked",G4287))),"Blocked input VAT claimed; ","")&amp;IF(AND(F4287="Import - VAT paid at customs (Box 8)",M4287=""),"Customs declaration no missing; ","")&amp;IF(AND(F4287="Import - Reverse charge (Box 9)",E4287="Saudi Arabia"),"RCM used for a local supplier; ","")&amp;IF(AND(L4287="Yes",NOT(OR(F4287="Standard domestic 15% (Box 7)",F4287="Import - VAT paid at customs (Box 8)",F4287="Import - Reverse charge (Box 9)"))),"VAT claimed on non-taxable category; ",""))</f>
        <v/>
      </c>
    </row>
    <row r="4288">
      <c r="A4288" s="17" t="n"/>
      <c r="B4288" s="14" t="n"/>
      <c r="C4288" s="14" t="n"/>
      <c r="D4288" s="16" t="n"/>
      <c r="E4288" s="14" t="n"/>
      <c r="F4288" s="14" t="n"/>
      <c r="G4288" s="14" t="n"/>
      <c r="H4288" s="19" t="n"/>
      <c r="I4288" s="19" t="n"/>
      <c r="J4288" s="34">
        <f>IF(A4288="","",H4288+I4288)</f>
        <v/>
      </c>
      <c r="K4288" s="14" t="n"/>
      <c r="L4288" s="14" t="n"/>
      <c r="M4288" s="14" t="n"/>
      <c r="N4288" s="14" t="n"/>
      <c r="O4288" s="20">
        <f>IF(A4288="","",SUMPRODUCT((A4288&gt;=Setup!$C$19:$C$30)*(A4288&lt;=Setup!$D$19:$D$30)*Setup!$A$19:$A$30))</f>
        <v/>
      </c>
      <c r="P4288" s="34">
        <f>IF(A4288="","",IF(OR(F4288="Standard domestic 15% (Box 7)",F4288="Import - VAT paid at customs (Box 8)",F4288="Import - Reverse charge (Box 9)"),ROUND(H4288*Setup!$B$9,2),0))</f>
        <v/>
      </c>
      <c r="Q4288" s="34">
        <f>IF(A4288="","",I4288-P4288)</f>
        <v/>
      </c>
      <c r="R4288" s="34">
        <f>IF(A4288="","",IF(L4288="Yes",I4288,0))</f>
        <v/>
      </c>
      <c r="S4288" s="34">
        <f>IF(A4288="","",IF(AND(L4288="Yes",K4288="Yes",NOT(ISNUMBER(SEARCH("blocked",G4288))),OR(F4288="Standard domestic 15% (Box 7)",F4288="Import - VAT paid at customs (Box 8)",F4288="Import - Reverse charge (Box 9)"),OR(F4288&lt;&gt;"Standard domestic 15% (Box 7)",AND(LEN(D4288)=15,LEFT(D4288,1)="3",RIGHT(D4288,1)="3",ISNUMBER(--D4288)))),I4288,0))</f>
        <v/>
      </c>
      <c r="T4288" s="34">
        <f>IF(A4288="","",R4288-S4288)</f>
        <v/>
      </c>
      <c r="U4288" s="23">
        <f>IF(A4288="","",IF(O4288=0,"Outside audit periods; ","")&amp;IF(F4288="","No VAT category; ","")&amp;IF(ABS(Q4288)&gt;Setup!$B$10,"VAT ≠ 15% × net; ","")&amp;IF(AND(F4288="Standard domestic 15% (Box 7)",NOT(AND(LEN(D4288)=15,LEFT(D4288,1)="3",RIGHT(D4288,1)="3",ISNUMBER(--D4288)))),"Invalid/missing supplier VAT no; ","")&amp;IF(AND(L4288="Yes",K4288&lt;&gt;"Yes"),"VAT claimed without valid tax invoice; ","")&amp;IF(AND(L4288="Yes",ISNUMBER(SEARCH("blocked",G4288))),"Blocked input VAT claimed; ","")&amp;IF(AND(F4288="Import - VAT paid at customs (Box 8)",M4288=""),"Customs declaration no missing; ","")&amp;IF(AND(F4288="Import - Reverse charge (Box 9)",E4288="Saudi Arabia"),"RCM used for a local supplier; ","")&amp;IF(AND(L4288="Yes",NOT(OR(F4288="Standard domestic 15% (Box 7)",F4288="Import - VAT paid at customs (Box 8)",F4288="Import - Reverse charge (Box 9)"))),"VAT claimed on non-taxable category; ",""))</f>
        <v/>
      </c>
    </row>
    <row r="4289">
      <c r="A4289" s="17" t="n"/>
      <c r="B4289" s="14" t="n"/>
      <c r="C4289" s="14" t="n"/>
      <c r="D4289" s="16" t="n"/>
      <c r="E4289" s="14" t="n"/>
      <c r="F4289" s="14" t="n"/>
      <c r="G4289" s="14" t="n"/>
      <c r="H4289" s="19" t="n"/>
      <c r="I4289" s="19" t="n"/>
      <c r="J4289" s="34">
        <f>IF(A4289="","",H4289+I4289)</f>
        <v/>
      </c>
      <c r="K4289" s="14" t="n"/>
      <c r="L4289" s="14" t="n"/>
      <c r="M4289" s="14" t="n"/>
      <c r="N4289" s="14" t="n"/>
      <c r="O4289" s="20">
        <f>IF(A4289="","",SUMPRODUCT((A4289&gt;=Setup!$C$19:$C$30)*(A4289&lt;=Setup!$D$19:$D$30)*Setup!$A$19:$A$30))</f>
        <v/>
      </c>
      <c r="P4289" s="34">
        <f>IF(A4289="","",IF(OR(F4289="Standard domestic 15% (Box 7)",F4289="Import - VAT paid at customs (Box 8)",F4289="Import - Reverse charge (Box 9)"),ROUND(H4289*Setup!$B$9,2),0))</f>
        <v/>
      </c>
      <c r="Q4289" s="34">
        <f>IF(A4289="","",I4289-P4289)</f>
        <v/>
      </c>
      <c r="R4289" s="34">
        <f>IF(A4289="","",IF(L4289="Yes",I4289,0))</f>
        <v/>
      </c>
      <c r="S4289" s="34">
        <f>IF(A4289="","",IF(AND(L4289="Yes",K4289="Yes",NOT(ISNUMBER(SEARCH("blocked",G4289))),OR(F4289="Standard domestic 15% (Box 7)",F4289="Import - VAT paid at customs (Box 8)",F4289="Import - Reverse charge (Box 9)"),OR(F4289&lt;&gt;"Standard domestic 15% (Box 7)",AND(LEN(D4289)=15,LEFT(D4289,1)="3",RIGHT(D4289,1)="3",ISNUMBER(--D4289)))),I4289,0))</f>
        <v/>
      </c>
      <c r="T4289" s="34">
        <f>IF(A4289="","",R4289-S4289)</f>
        <v/>
      </c>
      <c r="U4289" s="23">
        <f>IF(A4289="","",IF(O4289=0,"Outside audit periods; ","")&amp;IF(F4289="","No VAT category; ","")&amp;IF(ABS(Q4289)&gt;Setup!$B$10,"VAT ≠ 15% × net; ","")&amp;IF(AND(F4289="Standard domestic 15% (Box 7)",NOT(AND(LEN(D4289)=15,LEFT(D4289,1)="3",RIGHT(D4289,1)="3",ISNUMBER(--D4289)))),"Invalid/missing supplier VAT no; ","")&amp;IF(AND(L4289="Yes",K4289&lt;&gt;"Yes"),"VAT claimed without valid tax invoice; ","")&amp;IF(AND(L4289="Yes",ISNUMBER(SEARCH("blocked",G4289))),"Blocked input VAT claimed; ","")&amp;IF(AND(F4289="Import - VAT paid at customs (Box 8)",M4289=""),"Customs declaration no missing; ","")&amp;IF(AND(F4289="Import - Reverse charge (Box 9)",E4289="Saudi Arabia"),"RCM used for a local supplier; ","")&amp;IF(AND(L4289="Yes",NOT(OR(F4289="Standard domestic 15% (Box 7)",F4289="Import - VAT paid at customs (Box 8)",F4289="Import - Reverse charge (Box 9)"))),"VAT claimed on non-taxable category; ",""))</f>
        <v/>
      </c>
    </row>
    <row r="4290">
      <c r="A4290" s="17" t="n"/>
      <c r="B4290" s="14" t="n"/>
      <c r="C4290" s="14" t="n"/>
      <c r="D4290" s="16" t="n"/>
      <c r="E4290" s="14" t="n"/>
      <c r="F4290" s="14" t="n"/>
      <c r="G4290" s="14" t="n"/>
      <c r="H4290" s="19" t="n"/>
      <c r="I4290" s="19" t="n"/>
      <c r="J4290" s="34">
        <f>IF(A4290="","",H4290+I4290)</f>
        <v/>
      </c>
      <c r="K4290" s="14" t="n"/>
      <c r="L4290" s="14" t="n"/>
      <c r="M4290" s="14" t="n"/>
      <c r="N4290" s="14" t="n"/>
      <c r="O4290" s="20">
        <f>IF(A4290="","",SUMPRODUCT((A4290&gt;=Setup!$C$19:$C$30)*(A4290&lt;=Setup!$D$19:$D$30)*Setup!$A$19:$A$30))</f>
        <v/>
      </c>
      <c r="P4290" s="34">
        <f>IF(A4290="","",IF(OR(F4290="Standard domestic 15% (Box 7)",F4290="Import - VAT paid at customs (Box 8)",F4290="Import - Reverse charge (Box 9)"),ROUND(H4290*Setup!$B$9,2),0))</f>
        <v/>
      </c>
      <c r="Q4290" s="34">
        <f>IF(A4290="","",I4290-P4290)</f>
        <v/>
      </c>
      <c r="R4290" s="34">
        <f>IF(A4290="","",IF(L4290="Yes",I4290,0))</f>
        <v/>
      </c>
      <c r="S4290" s="34">
        <f>IF(A4290="","",IF(AND(L4290="Yes",K4290="Yes",NOT(ISNUMBER(SEARCH("blocked",G4290))),OR(F4290="Standard domestic 15% (Box 7)",F4290="Import - VAT paid at customs (Box 8)",F4290="Import - Reverse charge (Box 9)"),OR(F4290&lt;&gt;"Standard domestic 15% (Box 7)",AND(LEN(D4290)=15,LEFT(D4290,1)="3",RIGHT(D4290,1)="3",ISNUMBER(--D4290)))),I4290,0))</f>
        <v/>
      </c>
      <c r="T4290" s="34">
        <f>IF(A4290="","",R4290-S4290)</f>
        <v/>
      </c>
      <c r="U4290" s="23">
        <f>IF(A4290="","",IF(O4290=0,"Outside audit periods; ","")&amp;IF(F4290="","No VAT category; ","")&amp;IF(ABS(Q4290)&gt;Setup!$B$10,"VAT ≠ 15% × net; ","")&amp;IF(AND(F4290="Standard domestic 15% (Box 7)",NOT(AND(LEN(D4290)=15,LEFT(D4290,1)="3",RIGHT(D4290,1)="3",ISNUMBER(--D4290)))),"Invalid/missing supplier VAT no; ","")&amp;IF(AND(L4290="Yes",K4290&lt;&gt;"Yes"),"VAT claimed without valid tax invoice; ","")&amp;IF(AND(L4290="Yes",ISNUMBER(SEARCH("blocked",G4290))),"Blocked input VAT claimed; ","")&amp;IF(AND(F4290="Import - VAT paid at customs (Box 8)",M4290=""),"Customs declaration no missing; ","")&amp;IF(AND(F4290="Import - Reverse charge (Box 9)",E4290="Saudi Arabia"),"RCM used for a local supplier; ","")&amp;IF(AND(L4290="Yes",NOT(OR(F4290="Standard domestic 15% (Box 7)",F4290="Import - VAT paid at customs (Box 8)",F4290="Import - Reverse charge (Box 9)"))),"VAT claimed on non-taxable category; ",""))</f>
        <v/>
      </c>
    </row>
    <row r="4291">
      <c r="A4291" s="17" t="n"/>
      <c r="B4291" s="14" t="n"/>
      <c r="C4291" s="14" t="n"/>
      <c r="D4291" s="16" t="n"/>
      <c r="E4291" s="14" t="n"/>
      <c r="F4291" s="14" t="n"/>
      <c r="G4291" s="14" t="n"/>
      <c r="H4291" s="19" t="n"/>
      <c r="I4291" s="19" t="n"/>
      <c r="J4291" s="34">
        <f>IF(A4291="","",H4291+I4291)</f>
        <v/>
      </c>
      <c r="K4291" s="14" t="n"/>
      <c r="L4291" s="14" t="n"/>
      <c r="M4291" s="14" t="n"/>
      <c r="N4291" s="14" t="n"/>
      <c r="O4291" s="20">
        <f>IF(A4291="","",SUMPRODUCT((A4291&gt;=Setup!$C$19:$C$30)*(A4291&lt;=Setup!$D$19:$D$30)*Setup!$A$19:$A$30))</f>
        <v/>
      </c>
      <c r="P4291" s="34">
        <f>IF(A4291="","",IF(OR(F4291="Standard domestic 15% (Box 7)",F4291="Import - VAT paid at customs (Box 8)",F4291="Import - Reverse charge (Box 9)"),ROUND(H4291*Setup!$B$9,2),0))</f>
        <v/>
      </c>
      <c r="Q4291" s="34">
        <f>IF(A4291="","",I4291-P4291)</f>
        <v/>
      </c>
      <c r="R4291" s="34">
        <f>IF(A4291="","",IF(L4291="Yes",I4291,0))</f>
        <v/>
      </c>
      <c r="S4291" s="34">
        <f>IF(A4291="","",IF(AND(L4291="Yes",K4291="Yes",NOT(ISNUMBER(SEARCH("blocked",G4291))),OR(F4291="Standard domestic 15% (Box 7)",F4291="Import - VAT paid at customs (Box 8)",F4291="Import - Reverse charge (Box 9)"),OR(F4291&lt;&gt;"Standard domestic 15% (Box 7)",AND(LEN(D4291)=15,LEFT(D4291,1)="3",RIGHT(D4291,1)="3",ISNUMBER(--D4291)))),I4291,0))</f>
        <v/>
      </c>
      <c r="T4291" s="34">
        <f>IF(A4291="","",R4291-S4291)</f>
        <v/>
      </c>
      <c r="U4291" s="23">
        <f>IF(A4291="","",IF(O4291=0,"Outside audit periods; ","")&amp;IF(F4291="","No VAT category; ","")&amp;IF(ABS(Q4291)&gt;Setup!$B$10,"VAT ≠ 15% × net; ","")&amp;IF(AND(F4291="Standard domestic 15% (Box 7)",NOT(AND(LEN(D4291)=15,LEFT(D4291,1)="3",RIGHT(D4291,1)="3",ISNUMBER(--D4291)))),"Invalid/missing supplier VAT no; ","")&amp;IF(AND(L4291="Yes",K4291&lt;&gt;"Yes"),"VAT claimed without valid tax invoice; ","")&amp;IF(AND(L4291="Yes",ISNUMBER(SEARCH("blocked",G4291))),"Blocked input VAT claimed; ","")&amp;IF(AND(F4291="Import - VAT paid at customs (Box 8)",M4291=""),"Customs declaration no missing; ","")&amp;IF(AND(F4291="Import - Reverse charge (Box 9)",E4291="Saudi Arabia"),"RCM used for a local supplier; ","")&amp;IF(AND(L4291="Yes",NOT(OR(F4291="Standard domestic 15% (Box 7)",F4291="Import - VAT paid at customs (Box 8)",F4291="Import - Reverse charge (Box 9)"))),"VAT claimed on non-taxable category; ",""))</f>
        <v/>
      </c>
    </row>
    <row r="4292">
      <c r="A4292" s="17" t="n"/>
      <c r="B4292" s="14" t="n"/>
      <c r="C4292" s="14" t="n"/>
      <c r="D4292" s="16" t="n"/>
      <c r="E4292" s="14" t="n"/>
      <c r="F4292" s="14" t="n"/>
      <c r="G4292" s="14" t="n"/>
      <c r="H4292" s="19" t="n"/>
      <c r="I4292" s="19" t="n"/>
      <c r="J4292" s="34">
        <f>IF(A4292="","",H4292+I4292)</f>
        <v/>
      </c>
      <c r="K4292" s="14" t="n"/>
      <c r="L4292" s="14" t="n"/>
      <c r="M4292" s="14" t="n"/>
      <c r="N4292" s="14" t="n"/>
      <c r="O4292" s="20">
        <f>IF(A4292="","",SUMPRODUCT((A4292&gt;=Setup!$C$19:$C$30)*(A4292&lt;=Setup!$D$19:$D$30)*Setup!$A$19:$A$30))</f>
        <v/>
      </c>
      <c r="P4292" s="34">
        <f>IF(A4292="","",IF(OR(F4292="Standard domestic 15% (Box 7)",F4292="Import - VAT paid at customs (Box 8)",F4292="Import - Reverse charge (Box 9)"),ROUND(H4292*Setup!$B$9,2),0))</f>
        <v/>
      </c>
      <c r="Q4292" s="34">
        <f>IF(A4292="","",I4292-P4292)</f>
        <v/>
      </c>
      <c r="R4292" s="34">
        <f>IF(A4292="","",IF(L4292="Yes",I4292,0))</f>
        <v/>
      </c>
      <c r="S4292" s="34">
        <f>IF(A4292="","",IF(AND(L4292="Yes",K4292="Yes",NOT(ISNUMBER(SEARCH("blocked",G4292))),OR(F4292="Standard domestic 15% (Box 7)",F4292="Import - VAT paid at customs (Box 8)",F4292="Import - Reverse charge (Box 9)"),OR(F4292&lt;&gt;"Standard domestic 15% (Box 7)",AND(LEN(D4292)=15,LEFT(D4292,1)="3",RIGHT(D4292,1)="3",ISNUMBER(--D4292)))),I4292,0))</f>
        <v/>
      </c>
      <c r="T4292" s="34">
        <f>IF(A4292="","",R4292-S4292)</f>
        <v/>
      </c>
      <c r="U4292" s="23">
        <f>IF(A4292="","",IF(O4292=0,"Outside audit periods; ","")&amp;IF(F4292="","No VAT category; ","")&amp;IF(ABS(Q4292)&gt;Setup!$B$10,"VAT ≠ 15% × net; ","")&amp;IF(AND(F4292="Standard domestic 15% (Box 7)",NOT(AND(LEN(D4292)=15,LEFT(D4292,1)="3",RIGHT(D4292,1)="3",ISNUMBER(--D4292)))),"Invalid/missing supplier VAT no; ","")&amp;IF(AND(L4292="Yes",K4292&lt;&gt;"Yes"),"VAT claimed without valid tax invoice; ","")&amp;IF(AND(L4292="Yes",ISNUMBER(SEARCH("blocked",G4292))),"Blocked input VAT claimed; ","")&amp;IF(AND(F4292="Import - VAT paid at customs (Box 8)",M4292=""),"Customs declaration no missing; ","")&amp;IF(AND(F4292="Import - Reverse charge (Box 9)",E4292="Saudi Arabia"),"RCM used for a local supplier; ","")&amp;IF(AND(L4292="Yes",NOT(OR(F4292="Standard domestic 15% (Box 7)",F4292="Import - VAT paid at customs (Box 8)",F4292="Import - Reverse charge (Box 9)"))),"VAT claimed on non-taxable category; ",""))</f>
        <v/>
      </c>
    </row>
    <row r="4293">
      <c r="A4293" s="17" t="n"/>
      <c r="B4293" s="14" t="n"/>
      <c r="C4293" s="14" t="n"/>
      <c r="D4293" s="16" t="n"/>
      <c r="E4293" s="14" t="n"/>
      <c r="F4293" s="14" t="n"/>
      <c r="G4293" s="14" t="n"/>
      <c r="H4293" s="19" t="n"/>
      <c r="I4293" s="19" t="n"/>
      <c r="J4293" s="34">
        <f>IF(A4293="","",H4293+I4293)</f>
        <v/>
      </c>
      <c r="K4293" s="14" t="n"/>
      <c r="L4293" s="14" t="n"/>
      <c r="M4293" s="14" t="n"/>
      <c r="N4293" s="14" t="n"/>
      <c r="O4293" s="20">
        <f>IF(A4293="","",SUMPRODUCT((A4293&gt;=Setup!$C$19:$C$30)*(A4293&lt;=Setup!$D$19:$D$30)*Setup!$A$19:$A$30))</f>
        <v/>
      </c>
      <c r="P4293" s="34">
        <f>IF(A4293="","",IF(OR(F4293="Standard domestic 15% (Box 7)",F4293="Import - VAT paid at customs (Box 8)",F4293="Import - Reverse charge (Box 9)"),ROUND(H4293*Setup!$B$9,2),0))</f>
        <v/>
      </c>
      <c r="Q4293" s="34">
        <f>IF(A4293="","",I4293-P4293)</f>
        <v/>
      </c>
      <c r="R4293" s="34">
        <f>IF(A4293="","",IF(L4293="Yes",I4293,0))</f>
        <v/>
      </c>
      <c r="S4293" s="34">
        <f>IF(A4293="","",IF(AND(L4293="Yes",K4293="Yes",NOT(ISNUMBER(SEARCH("blocked",G4293))),OR(F4293="Standard domestic 15% (Box 7)",F4293="Import - VAT paid at customs (Box 8)",F4293="Import - Reverse charge (Box 9)"),OR(F4293&lt;&gt;"Standard domestic 15% (Box 7)",AND(LEN(D4293)=15,LEFT(D4293,1)="3",RIGHT(D4293,1)="3",ISNUMBER(--D4293)))),I4293,0))</f>
        <v/>
      </c>
      <c r="T4293" s="34">
        <f>IF(A4293="","",R4293-S4293)</f>
        <v/>
      </c>
      <c r="U4293" s="23">
        <f>IF(A4293="","",IF(O4293=0,"Outside audit periods; ","")&amp;IF(F4293="","No VAT category; ","")&amp;IF(ABS(Q4293)&gt;Setup!$B$10,"VAT ≠ 15% × net; ","")&amp;IF(AND(F4293="Standard domestic 15% (Box 7)",NOT(AND(LEN(D4293)=15,LEFT(D4293,1)="3",RIGHT(D4293,1)="3",ISNUMBER(--D4293)))),"Invalid/missing supplier VAT no; ","")&amp;IF(AND(L4293="Yes",K4293&lt;&gt;"Yes"),"VAT claimed without valid tax invoice; ","")&amp;IF(AND(L4293="Yes",ISNUMBER(SEARCH("blocked",G4293))),"Blocked input VAT claimed; ","")&amp;IF(AND(F4293="Import - VAT paid at customs (Box 8)",M4293=""),"Customs declaration no missing; ","")&amp;IF(AND(F4293="Import - Reverse charge (Box 9)",E4293="Saudi Arabia"),"RCM used for a local supplier; ","")&amp;IF(AND(L4293="Yes",NOT(OR(F4293="Standard domestic 15% (Box 7)",F4293="Import - VAT paid at customs (Box 8)",F4293="Import - Reverse charge (Box 9)"))),"VAT claimed on non-taxable category; ",""))</f>
        <v/>
      </c>
    </row>
    <row r="4294">
      <c r="A4294" s="17" t="n"/>
      <c r="B4294" s="14" t="n"/>
      <c r="C4294" s="14" t="n"/>
      <c r="D4294" s="16" t="n"/>
      <c r="E4294" s="14" t="n"/>
      <c r="F4294" s="14" t="n"/>
      <c r="G4294" s="14" t="n"/>
      <c r="H4294" s="19" t="n"/>
      <c r="I4294" s="19" t="n"/>
      <c r="J4294" s="34">
        <f>IF(A4294="","",H4294+I4294)</f>
        <v/>
      </c>
      <c r="K4294" s="14" t="n"/>
      <c r="L4294" s="14" t="n"/>
      <c r="M4294" s="14" t="n"/>
      <c r="N4294" s="14" t="n"/>
      <c r="O4294" s="20">
        <f>IF(A4294="","",SUMPRODUCT((A4294&gt;=Setup!$C$19:$C$30)*(A4294&lt;=Setup!$D$19:$D$30)*Setup!$A$19:$A$30))</f>
        <v/>
      </c>
      <c r="P4294" s="34">
        <f>IF(A4294="","",IF(OR(F4294="Standard domestic 15% (Box 7)",F4294="Import - VAT paid at customs (Box 8)",F4294="Import - Reverse charge (Box 9)"),ROUND(H4294*Setup!$B$9,2),0))</f>
        <v/>
      </c>
      <c r="Q4294" s="34">
        <f>IF(A4294="","",I4294-P4294)</f>
        <v/>
      </c>
      <c r="R4294" s="34">
        <f>IF(A4294="","",IF(L4294="Yes",I4294,0))</f>
        <v/>
      </c>
      <c r="S4294" s="34">
        <f>IF(A4294="","",IF(AND(L4294="Yes",K4294="Yes",NOT(ISNUMBER(SEARCH("blocked",G4294))),OR(F4294="Standard domestic 15% (Box 7)",F4294="Import - VAT paid at customs (Box 8)",F4294="Import - Reverse charge (Box 9)"),OR(F4294&lt;&gt;"Standard domestic 15% (Box 7)",AND(LEN(D4294)=15,LEFT(D4294,1)="3",RIGHT(D4294,1)="3",ISNUMBER(--D4294)))),I4294,0))</f>
        <v/>
      </c>
      <c r="T4294" s="34">
        <f>IF(A4294="","",R4294-S4294)</f>
        <v/>
      </c>
      <c r="U4294" s="23">
        <f>IF(A4294="","",IF(O4294=0,"Outside audit periods; ","")&amp;IF(F4294="","No VAT category; ","")&amp;IF(ABS(Q4294)&gt;Setup!$B$10,"VAT ≠ 15% × net; ","")&amp;IF(AND(F4294="Standard domestic 15% (Box 7)",NOT(AND(LEN(D4294)=15,LEFT(D4294,1)="3",RIGHT(D4294,1)="3",ISNUMBER(--D4294)))),"Invalid/missing supplier VAT no; ","")&amp;IF(AND(L4294="Yes",K4294&lt;&gt;"Yes"),"VAT claimed without valid tax invoice; ","")&amp;IF(AND(L4294="Yes",ISNUMBER(SEARCH("blocked",G4294))),"Blocked input VAT claimed; ","")&amp;IF(AND(F4294="Import - VAT paid at customs (Box 8)",M4294=""),"Customs declaration no missing; ","")&amp;IF(AND(F4294="Import - Reverse charge (Box 9)",E4294="Saudi Arabia"),"RCM used for a local supplier; ","")&amp;IF(AND(L4294="Yes",NOT(OR(F4294="Standard domestic 15% (Box 7)",F4294="Import - VAT paid at customs (Box 8)",F4294="Import - Reverse charge (Box 9)"))),"VAT claimed on non-taxable category; ",""))</f>
        <v/>
      </c>
    </row>
    <row r="4295">
      <c r="A4295" s="17" t="n"/>
      <c r="B4295" s="14" t="n"/>
      <c r="C4295" s="14" t="n"/>
      <c r="D4295" s="16" t="n"/>
      <c r="E4295" s="14" t="n"/>
      <c r="F4295" s="14" t="n"/>
      <c r="G4295" s="14" t="n"/>
      <c r="H4295" s="19" t="n"/>
      <c r="I4295" s="19" t="n"/>
      <c r="J4295" s="34">
        <f>IF(A4295="","",H4295+I4295)</f>
        <v/>
      </c>
      <c r="K4295" s="14" t="n"/>
      <c r="L4295" s="14" t="n"/>
      <c r="M4295" s="14" t="n"/>
      <c r="N4295" s="14" t="n"/>
      <c r="O4295" s="20">
        <f>IF(A4295="","",SUMPRODUCT((A4295&gt;=Setup!$C$19:$C$30)*(A4295&lt;=Setup!$D$19:$D$30)*Setup!$A$19:$A$30))</f>
        <v/>
      </c>
      <c r="P4295" s="34">
        <f>IF(A4295="","",IF(OR(F4295="Standard domestic 15% (Box 7)",F4295="Import - VAT paid at customs (Box 8)",F4295="Import - Reverse charge (Box 9)"),ROUND(H4295*Setup!$B$9,2),0))</f>
        <v/>
      </c>
      <c r="Q4295" s="34">
        <f>IF(A4295="","",I4295-P4295)</f>
        <v/>
      </c>
      <c r="R4295" s="34">
        <f>IF(A4295="","",IF(L4295="Yes",I4295,0))</f>
        <v/>
      </c>
      <c r="S4295" s="34">
        <f>IF(A4295="","",IF(AND(L4295="Yes",K4295="Yes",NOT(ISNUMBER(SEARCH("blocked",G4295))),OR(F4295="Standard domestic 15% (Box 7)",F4295="Import - VAT paid at customs (Box 8)",F4295="Import - Reverse charge (Box 9)"),OR(F4295&lt;&gt;"Standard domestic 15% (Box 7)",AND(LEN(D4295)=15,LEFT(D4295,1)="3",RIGHT(D4295,1)="3",ISNUMBER(--D4295)))),I4295,0))</f>
        <v/>
      </c>
      <c r="T4295" s="34">
        <f>IF(A4295="","",R4295-S4295)</f>
        <v/>
      </c>
      <c r="U4295" s="23">
        <f>IF(A4295="","",IF(O4295=0,"Outside audit periods; ","")&amp;IF(F4295="","No VAT category; ","")&amp;IF(ABS(Q4295)&gt;Setup!$B$10,"VAT ≠ 15% × net; ","")&amp;IF(AND(F4295="Standard domestic 15% (Box 7)",NOT(AND(LEN(D4295)=15,LEFT(D4295,1)="3",RIGHT(D4295,1)="3",ISNUMBER(--D4295)))),"Invalid/missing supplier VAT no; ","")&amp;IF(AND(L4295="Yes",K4295&lt;&gt;"Yes"),"VAT claimed without valid tax invoice; ","")&amp;IF(AND(L4295="Yes",ISNUMBER(SEARCH("blocked",G4295))),"Blocked input VAT claimed; ","")&amp;IF(AND(F4295="Import - VAT paid at customs (Box 8)",M4295=""),"Customs declaration no missing; ","")&amp;IF(AND(F4295="Import - Reverse charge (Box 9)",E4295="Saudi Arabia"),"RCM used for a local supplier; ","")&amp;IF(AND(L4295="Yes",NOT(OR(F4295="Standard domestic 15% (Box 7)",F4295="Import - VAT paid at customs (Box 8)",F4295="Import - Reverse charge (Box 9)"))),"VAT claimed on non-taxable category; ",""))</f>
        <v/>
      </c>
    </row>
    <row r="4296">
      <c r="A4296" s="17" t="n"/>
      <c r="B4296" s="14" t="n"/>
      <c r="C4296" s="14" t="n"/>
      <c r="D4296" s="16" t="n"/>
      <c r="E4296" s="14" t="n"/>
      <c r="F4296" s="14" t="n"/>
      <c r="G4296" s="14" t="n"/>
      <c r="H4296" s="19" t="n"/>
      <c r="I4296" s="19" t="n"/>
      <c r="J4296" s="34">
        <f>IF(A4296="","",H4296+I4296)</f>
        <v/>
      </c>
      <c r="K4296" s="14" t="n"/>
      <c r="L4296" s="14" t="n"/>
      <c r="M4296" s="14" t="n"/>
      <c r="N4296" s="14" t="n"/>
      <c r="O4296" s="20">
        <f>IF(A4296="","",SUMPRODUCT((A4296&gt;=Setup!$C$19:$C$30)*(A4296&lt;=Setup!$D$19:$D$30)*Setup!$A$19:$A$30))</f>
        <v/>
      </c>
      <c r="P4296" s="34">
        <f>IF(A4296="","",IF(OR(F4296="Standard domestic 15% (Box 7)",F4296="Import - VAT paid at customs (Box 8)",F4296="Import - Reverse charge (Box 9)"),ROUND(H4296*Setup!$B$9,2),0))</f>
        <v/>
      </c>
      <c r="Q4296" s="34">
        <f>IF(A4296="","",I4296-P4296)</f>
        <v/>
      </c>
      <c r="R4296" s="34">
        <f>IF(A4296="","",IF(L4296="Yes",I4296,0))</f>
        <v/>
      </c>
      <c r="S4296" s="34">
        <f>IF(A4296="","",IF(AND(L4296="Yes",K4296="Yes",NOT(ISNUMBER(SEARCH("blocked",G4296))),OR(F4296="Standard domestic 15% (Box 7)",F4296="Import - VAT paid at customs (Box 8)",F4296="Import - Reverse charge (Box 9)"),OR(F4296&lt;&gt;"Standard domestic 15% (Box 7)",AND(LEN(D4296)=15,LEFT(D4296,1)="3",RIGHT(D4296,1)="3",ISNUMBER(--D4296)))),I4296,0))</f>
        <v/>
      </c>
      <c r="T4296" s="34">
        <f>IF(A4296="","",R4296-S4296)</f>
        <v/>
      </c>
      <c r="U4296" s="23">
        <f>IF(A4296="","",IF(O4296=0,"Outside audit periods; ","")&amp;IF(F4296="","No VAT category; ","")&amp;IF(ABS(Q4296)&gt;Setup!$B$10,"VAT ≠ 15% × net; ","")&amp;IF(AND(F4296="Standard domestic 15% (Box 7)",NOT(AND(LEN(D4296)=15,LEFT(D4296,1)="3",RIGHT(D4296,1)="3",ISNUMBER(--D4296)))),"Invalid/missing supplier VAT no; ","")&amp;IF(AND(L4296="Yes",K4296&lt;&gt;"Yes"),"VAT claimed without valid tax invoice; ","")&amp;IF(AND(L4296="Yes",ISNUMBER(SEARCH("blocked",G4296))),"Blocked input VAT claimed; ","")&amp;IF(AND(F4296="Import - VAT paid at customs (Box 8)",M4296=""),"Customs declaration no missing; ","")&amp;IF(AND(F4296="Import - Reverse charge (Box 9)",E4296="Saudi Arabia"),"RCM used for a local supplier; ","")&amp;IF(AND(L4296="Yes",NOT(OR(F4296="Standard domestic 15% (Box 7)",F4296="Import - VAT paid at customs (Box 8)",F4296="Import - Reverse charge (Box 9)"))),"VAT claimed on non-taxable category; ",""))</f>
        <v/>
      </c>
    </row>
    <row r="4297">
      <c r="A4297" s="17" t="n"/>
      <c r="B4297" s="14" t="n"/>
      <c r="C4297" s="14" t="n"/>
      <c r="D4297" s="16" t="n"/>
      <c r="E4297" s="14" t="n"/>
      <c r="F4297" s="14" t="n"/>
      <c r="G4297" s="14" t="n"/>
      <c r="H4297" s="19" t="n"/>
      <c r="I4297" s="19" t="n"/>
      <c r="J4297" s="34">
        <f>IF(A4297="","",H4297+I4297)</f>
        <v/>
      </c>
      <c r="K4297" s="14" t="n"/>
      <c r="L4297" s="14" t="n"/>
      <c r="M4297" s="14" t="n"/>
      <c r="N4297" s="14" t="n"/>
      <c r="O4297" s="20">
        <f>IF(A4297="","",SUMPRODUCT((A4297&gt;=Setup!$C$19:$C$30)*(A4297&lt;=Setup!$D$19:$D$30)*Setup!$A$19:$A$30))</f>
        <v/>
      </c>
      <c r="P4297" s="34">
        <f>IF(A4297="","",IF(OR(F4297="Standard domestic 15% (Box 7)",F4297="Import - VAT paid at customs (Box 8)",F4297="Import - Reverse charge (Box 9)"),ROUND(H4297*Setup!$B$9,2),0))</f>
        <v/>
      </c>
      <c r="Q4297" s="34">
        <f>IF(A4297="","",I4297-P4297)</f>
        <v/>
      </c>
      <c r="R4297" s="34">
        <f>IF(A4297="","",IF(L4297="Yes",I4297,0))</f>
        <v/>
      </c>
      <c r="S4297" s="34">
        <f>IF(A4297="","",IF(AND(L4297="Yes",K4297="Yes",NOT(ISNUMBER(SEARCH("blocked",G4297))),OR(F4297="Standard domestic 15% (Box 7)",F4297="Import - VAT paid at customs (Box 8)",F4297="Import - Reverse charge (Box 9)"),OR(F4297&lt;&gt;"Standard domestic 15% (Box 7)",AND(LEN(D4297)=15,LEFT(D4297,1)="3",RIGHT(D4297,1)="3",ISNUMBER(--D4297)))),I4297,0))</f>
        <v/>
      </c>
      <c r="T4297" s="34">
        <f>IF(A4297="","",R4297-S4297)</f>
        <v/>
      </c>
      <c r="U4297" s="23">
        <f>IF(A4297="","",IF(O4297=0,"Outside audit periods; ","")&amp;IF(F4297="","No VAT category; ","")&amp;IF(ABS(Q4297)&gt;Setup!$B$10,"VAT ≠ 15% × net; ","")&amp;IF(AND(F4297="Standard domestic 15% (Box 7)",NOT(AND(LEN(D4297)=15,LEFT(D4297,1)="3",RIGHT(D4297,1)="3",ISNUMBER(--D4297)))),"Invalid/missing supplier VAT no; ","")&amp;IF(AND(L4297="Yes",K4297&lt;&gt;"Yes"),"VAT claimed without valid tax invoice; ","")&amp;IF(AND(L4297="Yes",ISNUMBER(SEARCH("blocked",G4297))),"Blocked input VAT claimed; ","")&amp;IF(AND(F4297="Import - VAT paid at customs (Box 8)",M4297=""),"Customs declaration no missing; ","")&amp;IF(AND(F4297="Import - Reverse charge (Box 9)",E4297="Saudi Arabia"),"RCM used for a local supplier; ","")&amp;IF(AND(L4297="Yes",NOT(OR(F4297="Standard domestic 15% (Box 7)",F4297="Import - VAT paid at customs (Box 8)",F4297="Import - Reverse charge (Box 9)"))),"VAT claimed on non-taxable category; ",""))</f>
        <v/>
      </c>
    </row>
    <row r="4298">
      <c r="A4298" s="17" t="n"/>
      <c r="B4298" s="14" t="n"/>
      <c r="C4298" s="14" t="n"/>
      <c r="D4298" s="16" t="n"/>
      <c r="E4298" s="14" t="n"/>
      <c r="F4298" s="14" t="n"/>
      <c r="G4298" s="14" t="n"/>
      <c r="H4298" s="19" t="n"/>
      <c r="I4298" s="19" t="n"/>
      <c r="J4298" s="34">
        <f>IF(A4298="","",H4298+I4298)</f>
        <v/>
      </c>
      <c r="K4298" s="14" t="n"/>
      <c r="L4298" s="14" t="n"/>
      <c r="M4298" s="14" t="n"/>
      <c r="N4298" s="14" t="n"/>
      <c r="O4298" s="20">
        <f>IF(A4298="","",SUMPRODUCT((A4298&gt;=Setup!$C$19:$C$30)*(A4298&lt;=Setup!$D$19:$D$30)*Setup!$A$19:$A$30))</f>
        <v/>
      </c>
      <c r="P4298" s="34">
        <f>IF(A4298="","",IF(OR(F4298="Standard domestic 15% (Box 7)",F4298="Import - VAT paid at customs (Box 8)",F4298="Import - Reverse charge (Box 9)"),ROUND(H4298*Setup!$B$9,2),0))</f>
        <v/>
      </c>
      <c r="Q4298" s="34">
        <f>IF(A4298="","",I4298-P4298)</f>
        <v/>
      </c>
      <c r="R4298" s="34">
        <f>IF(A4298="","",IF(L4298="Yes",I4298,0))</f>
        <v/>
      </c>
      <c r="S4298" s="34">
        <f>IF(A4298="","",IF(AND(L4298="Yes",K4298="Yes",NOT(ISNUMBER(SEARCH("blocked",G4298))),OR(F4298="Standard domestic 15% (Box 7)",F4298="Import - VAT paid at customs (Box 8)",F4298="Import - Reverse charge (Box 9)"),OR(F4298&lt;&gt;"Standard domestic 15% (Box 7)",AND(LEN(D4298)=15,LEFT(D4298,1)="3",RIGHT(D4298,1)="3",ISNUMBER(--D4298)))),I4298,0))</f>
        <v/>
      </c>
      <c r="T4298" s="34">
        <f>IF(A4298="","",R4298-S4298)</f>
        <v/>
      </c>
      <c r="U4298" s="23">
        <f>IF(A4298="","",IF(O4298=0,"Outside audit periods; ","")&amp;IF(F4298="","No VAT category; ","")&amp;IF(ABS(Q4298)&gt;Setup!$B$10,"VAT ≠ 15% × net; ","")&amp;IF(AND(F4298="Standard domestic 15% (Box 7)",NOT(AND(LEN(D4298)=15,LEFT(D4298,1)="3",RIGHT(D4298,1)="3",ISNUMBER(--D4298)))),"Invalid/missing supplier VAT no; ","")&amp;IF(AND(L4298="Yes",K4298&lt;&gt;"Yes"),"VAT claimed without valid tax invoice; ","")&amp;IF(AND(L4298="Yes",ISNUMBER(SEARCH("blocked",G4298))),"Blocked input VAT claimed; ","")&amp;IF(AND(F4298="Import - VAT paid at customs (Box 8)",M4298=""),"Customs declaration no missing; ","")&amp;IF(AND(F4298="Import - Reverse charge (Box 9)",E4298="Saudi Arabia"),"RCM used for a local supplier; ","")&amp;IF(AND(L4298="Yes",NOT(OR(F4298="Standard domestic 15% (Box 7)",F4298="Import - VAT paid at customs (Box 8)",F4298="Import - Reverse charge (Box 9)"))),"VAT claimed on non-taxable category; ",""))</f>
        <v/>
      </c>
    </row>
    <row r="4299">
      <c r="A4299" s="17" t="n"/>
      <c r="B4299" s="14" t="n"/>
      <c r="C4299" s="14" t="n"/>
      <c r="D4299" s="16" t="n"/>
      <c r="E4299" s="14" t="n"/>
      <c r="F4299" s="14" t="n"/>
      <c r="G4299" s="14" t="n"/>
      <c r="H4299" s="19" t="n"/>
      <c r="I4299" s="19" t="n"/>
      <c r="J4299" s="34">
        <f>IF(A4299="","",H4299+I4299)</f>
        <v/>
      </c>
      <c r="K4299" s="14" t="n"/>
      <c r="L4299" s="14" t="n"/>
      <c r="M4299" s="14" t="n"/>
      <c r="N4299" s="14" t="n"/>
      <c r="O4299" s="20">
        <f>IF(A4299="","",SUMPRODUCT((A4299&gt;=Setup!$C$19:$C$30)*(A4299&lt;=Setup!$D$19:$D$30)*Setup!$A$19:$A$30))</f>
        <v/>
      </c>
      <c r="P4299" s="34">
        <f>IF(A4299="","",IF(OR(F4299="Standard domestic 15% (Box 7)",F4299="Import - VAT paid at customs (Box 8)",F4299="Import - Reverse charge (Box 9)"),ROUND(H4299*Setup!$B$9,2),0))</f>
        <v/>
      </c>
      <c r="Q4299" s="34">
        <f>IF(A4299="","",I4299-P4299)</f>
        <v/>
      </c>
      <c r="R4299" s="34">
        <f>IF(A4299="","",IF(L4299="Yes",I4299,0))</f>
        <v/>
      </c>
      <c r="S4299" s="34">
        <f>IF(A4299="","",IF(AND(L4299="Yes",K4299="Yes",NOT(ISNUMBER(SEARCH("blocked",G4299))),OR(F4299="Standard domestic 15% (Box 7)",F4299="Import - VAT paid at customs (Box 8)",F4299="Import - Reverse charge (Box 9)"),OR(F4299&lt;&gt;"Standard domestic 15% (Box 7)",AND(LEN(D4299)=15,LEFT(D4299,1)="3",RIGHT(D4299,1)="3",ISNUMBER(--D4299)))),I4299,0))</f>
        <v/>
      </c>
      <c r="T4299" s="34">
        <f>IF(A4299="","",R4299-S4299)</f>
        <v/>
      </c>
      <c r="U4299" s="23">
        <f>IF(A4299="","",IF(O4299=0,"Outside audit periods; ","")&amp;IF(F4299="","No VAT category; ","")&amp;IF(ABS(Q4299)&gt;Setup!$B$10,"VAT ≠ 15% × net; ","")&amp;IF(AND(F4299="Standard domestic 15% (Box 7)",NOT(AND(LEN(D4299)=15,LEFT(D4299,1)="3",RIGHT(D4299,1)="3",ISNUMBER(--D4299)))),"Invalid/missing supplier VAT no; ","")&amp;IF(AND(L4299="Yes",K4299&lt;&gt;"Yes"),"VAT claimed without valid tax invoice; ","")&amp;IF(AND(L4299="Yes",ISNUMBER(SEARCH("blocked",G4299))),"Blocked input VAT claimed; ","")&amp;IF(AND(F4299="Import - VAT paid at customs (Box 8)",M4299=""),"Customs declaration no missing; ","")&amp;IF(AND(F4299="Import - Reverse charge (Box 9)",E4299="Saudi Arabia"),"RCM used for a local supplier; ","")&amp;IF(AND(L4299="Yes",NOT(OR(F4299="Standard domestic 15% (Box 7)",F4299="Import - VAT paid at customs (Box 8)",F4299="Import - Reverse charge (Box 9)"))),"VAT claimed on non-taxable category; ",""))</f>
        <v/>
      </c>
    </row>
    <row r="4300">
      <c r="A4300" s="17" t="n"/>
      <c r="B4300" s="14" t="n"/>
      <c r="C4300" s="14" t="n"/>
      <c r="D4300" s="16" t="n"/>
      <c r="E4300" s="14" t="n"/>
      <c r="F4300" s="14" t="n"/>
      <c r="G4300" s="14" t="n"/>
      <c r="H4300" s="19" t="n"/>
      <c r="I4300" s="19" t="n"/>
      <c r="J4300" s="34">
        <f>IF(A4300="","",H4300+I4300)</f>
        <v/>
      </c>
      <c r="K4300" s="14" t="n"/>
      <c r="L4300" s="14" t="n"/>
      <c r="M4300" s="14" t="n"/>
      <c r="N4300" s="14" t="n"/>
      <c r="O4300" s="20">
        <f>IF(A4300="","",SUMPRODUCT((A4300&gt;=Setup!$C$19:$C$30)*(A4300&lt;=Setup!$D$19:$D$30)*Setup!$A$19:$A$30))</f>
        <v/>
      </c>
      <c r="P4300" s="34">
        <f>IF(A4300="","",IF(OR(F4300="Standard domestic 15% (Box 7)",F4300="Import - VAT paid at customs (Box 8)",F4300="Import - Reverse charge (Box 9)"),ROUND(H4300*Setup!$B$9,2),0))</f>
        <v/>
      </c>
      <c r="Q4300" s="34">
        <f>IF(A4300="","",I4300-P4300)</f>
        <v/>
      </c>
      <c r="R4300" s="34">
        <f>IF(A4300="","",IF(L4300="Yes",I4300,0))</f>
        <v/>
      </c>
      <c r="S4300" s="34">
        <f>IF(A4300="","",IF(AND(L4300="Yes",K4300="Yes",NOT(ISNUMBER(SEARCH("blocked",G4300))),OR(F4300="Standard domestic 15% (Box 7)",F4300="Import - VAT paid at customs (Box 8)",F4300="Import - Reverse charge (Box 9)"),OR(F4300&lt;&gt;"Standard domestic 15% (Box 7)",AND(LEN(D4300)=15,LEFT(D4300,1)="3",RIGHT(D4300,1)="3",ISNUMBER(--D4300)))),I4300,0))</f>
        <v/>
      </c>
      <c r="T4300" s="34">
        <f>IF(A4300="","",R4300-S4300)</f>
        <v/>
      </c>
      <c r="U4300" s="23">
        <f>IF(A4300="","",IF(O4300=0,"Outside audit periods; ","")&amp;IF(F4300="","No VAT category; ","")&amp;IF(ABS(Q4300)&gt;Setup!$B$10,"VAT ≠ 15% × net; ","")&amp;IF(AND(F4300="Standard domestic 15% (Box 7)",NOT(AND(LEN(D4300)=15,LEFT(D4300,1)="3",RIGHT(D4300,1)="3",ISNUMBER(--D4300)))),"Invalid/missing supplier VAT no; ","")&amp;IF(AND(L4300="Yes",K4300&lt;&gt;"Yes"),"VAT claimed without valid tax invoice; ","")&amp;IF(AND(L4300="Yes",ISNUMBER(SEARCH("blocked",G4300))),"Blocked input VAT claimed; ","")&amp;IF(AND(F4300="Import - VAT paid at customs (Box 8)",M4300=""),"Customs declaration no missing; ","")&amp;IF(AND(F4300="Import - Reverse charge (Box 9)",E4300="Saudi Arabia"),"RCM used for a local supplier; ","")&amp;IF(AND(L4300="Yes",NOT(OR(F4300="Standard domestic 15% (Box 7)",F4300="Import - VAT paid at customs (Box 8)",F4300="Import - Reverse charge (Box 9)"))),"VAT claimed on non-taxable category; ",""))</f>
        <v/>
      </c>
    </row>
    <row r="4301">
      <c r="A4301" s="17" t="n"/>
      <c r="B4301" s="14" t="n"/>
      <c r="C4301" s="14" t="n"/>
      <c r="D4301" s="16" t="n"/>
      <c r="E4301" s="14" t="n"/>
      <c r="F4301" s="14" t="n"/>
      <c r="G4301" s="14" t="n"/>
      <c r="H4301" s="19" t="n"/>
      <c r="I4301" s="19" t="n"/>
      <c r="J4301" s="34">
        <f>IF(A4301="","",H4301+I4301)</f>
        <v/>
      </c>
      <c r="K4301" s="14" t="n"/>
      <c r="L4301" s="14" t="n"/>
      <c r="M4301" s="14" t="n"/>
      <c r="N4301" s="14" t="n"/>
      <c r="O4301" s="20">
        <f>IF(A4301="","",SUMPRODUCT((A4301&gt;=Setup!$C$19:$C$30)*(A4301&lt;=Setup!$D$19:$D$30)*Setup!$A$19:$A$30))</f>
        <v/>
      </c>
      <c r="P4301" s="34">
        <f>IF(A4301="","",IF(OR(F4301="Standard domestic 15% (Box 7)",F4301="Import - VAT paid at customs (Box 8)",F4301="Import - Reverse charge (Box 9)"),ROUND(H4301*Setup!$B$9,2),0))</f>
        <v/>
      </c>
      <c r="Q4301" s="34">
        <f>IF(A4301="","",I4301-P4301)</f>
        <v/>
      </c>
      <c r="R4301" s="34">
        <f>IF(A4301="","",IF(L4301="Yes",I4301,0))</f>
        <v/>
      </c>
      <c r="S4301" s="34">
        <f>IF(A4301="","",IF(AND(L4301="Yes",K4301="Yes",NOT(ISNUMBER(SEARCH("blocked",G4301))),OR(F4301="Standard domestic 15% (Box 7)",F4301="Import - VAT paid at customs (Box 8)",F4301="Import - Reverse charge (Box 9)"),OR(F4301&lt;&gt;"Standard domestic 15% (Box 7)",AND(LEN(D4301)=15,LEFT(D4301,1)="3",RIGHT(D4301,1)="3",ISNUMBER(--D4301)))),I4301,0))</f>
        <v/>
      </c>
      <c r="T4301" s="34">
        <f>IF(A4301="","",R4301-S4301)</f>
        <v/>
      </c>
      <c r="U4301" s="23">
        <f>IF(A4301="","",IF(O4301=0,"Outside audit periods; ","")&amp;IF(F4301="","No VAT category; ","")&amp;IF(ABS(Q4301)&gt;Setup!$B$10,"VAT ≠ 15% × net; ","")&amp;IF(AND(F4301="Standard domestic 15% (Box 7)",NOT(AND(LEN(D4301)=15,LEFT(D4301,1)="3",RIGHT(D4301,1)="3",ISNUMBER(--D4301)))),"Invalid/missing supplier VAT no; ","")&amp;IF(AND(L4301="Yes",K4301&lt;&gt;"Yes"),"VAT claimed without valid tax invoice; ","")&amp;IF(AND(L4301="Yes",ISNUMBER(SEARCH("blocked",G4301))),"Blocked input VAT claimed; ","")&amp;IF(AND(F4301="Import - VAT paid at customs (Box 8)",M4301=""),"Customs declaration no missing; ","")&amp;IF(AND(F4301="Import - Reverse charge (Box 9)",E4301="Saudi Arabia"),"RCM used for a local supplier; ","")&amp;IF(AND(L4301="Yes",NOT(OR(F4301="Standard domestic 15% (Box 7)",F4301="Import - VAT paid at customs (Box 8)",F4301="Import - Reverse charge (Box 9)"))),"VAT claimed on non-taxable category; ",""))</f>
        <v/>
      </c>
    </row>
    <row r="4302">
      <c r="A4302" s="17" t="n"/>
      <c r="B4302" s="14" t="n"/>
      <c r="C4302" s="14" t="n"/>
      <c r="D4302" s="16" t="n"/>
      <c r="E4302" s="14" t="n"/>
      <c r="F4302" s="14" t="n"/>
      <c r="G4302" s="14" t="n"/>
      <c r="H4302" s="19" t="n"/>
      <c r="I4302" s="19" t="n"/>
      <c r="J4302" s="34">
        <f>IF(A4302="","",H4302+I4302)</f>
        <v/>
      </c>
      <c r="K4302" s="14" t="n"/>
      <c r="L4302" s="14" t="n"/>
      <c r="M4302" s="14" t="n"/>
      <c r="N4302" s="14" t="n"/>
      <c r="O4302" s="20">
        <f>IF(A4302="","",SUMPRODUCT((A4302&gt;=Setup!$C$19:$C$30)*(A4302&lt;=Setup!$D$19:$D$30)*Setup!$A$19:$A$30))</f>
        <v/>
      </c>
      <c r="P4302" s="34">
        <f>IF(A4302="","",IF(OR(F4302="Standard domestic 15% (Box 7)",F4302="Import - VAT paid at customs (Box 8)",F4302="Import - Reverse charge (Box 9)"),ROUND(H4302*Setup!$B$9,2),0))</f>
        <v/>
      </c>
      <c r="Q4302" s="34">
        <f>IF(A4302="","",I4302-P4302)</f>
        <v/>
      </c>
      <c r="R4302" s="34">
        <f>IF(A4302="","",IF(L4302="Yes",I4302,0))</f>
        <v/>
      </c>
      <c r="S4302" s="34">
        <f>IF(A4302="","",IF(AND(L4302="Yes",K4302="Yes",NOT(ISNUMBER(SEARCH("blocked",G4302))),OR(F4302="Standard domestic 15% (Box 7)",F4302="Import - VAT paid at customs (Box 8)",F4302="Import - Reverse charge (Box 9)"),OR(F4302&lt;&gt;"Standard domestic 15% (Box 7)",AND(LEN(D4302)=15,LEFT(D4302,1)="3",RIGHT(D4302,1)="3",ISNUMBER(--D4302)))),I4302,0))</f>
        <v/>
      </c>
      <c r="T4302" s="34">
        <f>IF(A4302="","",R4302-S4302)</f>
        <v/>
      </c>
      <c r="U4302" s="23">
        <f>IF(A4302="","",IF(O4302=0,"Outside audit periods; ","")&amp;IF(F4302="","No VAT category; ","")&amp;IF(ABS(Q4302)&gt;Setup!$B$10,"VAT ≠ 15% × net; ","")&amp;IF(AND(F4302="Standard domestic 15% (Box 7)",NOT(AND(LEN(D4302)=15,LEFT(D4302,1)="3",RIGHT(D4302,1)="3",ISNUMBER(--D4302)))),"Invalid/missing supplier VAT no; ","")&amp;IF(AND(L4302="Yes",K4302&lt;&gt;"Yes"),"VAT claimed without valid tax invoice; ","")&amp;IF(AND(L4302="Yes",ISNUMBER(SEARCH("blocked",G4302))),"Blocked input VAT claimed; ","")&amp;IF(AND(F4302="Import - VAT paid at customs (Box 8)",M4302=""),"Customs declaration no missing; ","")&amp;IF(AND(F4302="Import - Reverse charge (Box 9)",E4302="Saudi Arabia"),"RCM used for a local supplier; ","")&amp;IF(AND(L4302="Yes",NOT(OR(F4302="Standard domestic 15% (Box 7)",F4302="Import - VAT paid at customs (Box 8)",F4302="Import - Reverse charge (Box 9)"))),"VAT claimed on non-taxable category; ",""))</f>
        <v/>
      </c>
    </row>
    <row r="4303">
      <c r="A4303" s="17" t="n"/>
      <c r="B4303" s="14" t="n"/>
      <c r="C4303" s="14" t="n"/>
      <c r="D4303" s="16" t="n"/>
      <c r="E4303" s="14" t="n"/>
      <c r="F4303" s="14" t="n"/>
      <c r="G4303" s="14" t="n"/>
      <c r="H4303" s="19" t="n"/>
      <c r="I4303" s="19" t="n"/>
      <c r="J4303" s="34">
        <f>IF(A4303="","",H4303+I4303)</f>
        <v/>
      </c>
      <c r="K4303" s="14" t="n"/>
      <c r="L4303" s="14" t="n"/>
      <c r="M4303" s="14" t="n"/>
      <c r="N4303" s="14" t="n"/>
      <c r="O4303" s="20">
        <f>IF(A4303="","",SUMPRODUCT((A4303&gt;=Setup!$C$19:$C$30)*(A4303&lt;=Setup!$D$19:$D$30)*Setup!$A$19:$A$30))</f>
        <v/>
      </c>
      <c r="P4303" s="34">
        <f>IF(A4303="","",IF(OR(F4303="Standard domestic 15% (Box 7)",F4303="Import - VAT paid at customs (Box 8)",F4303="Import - Reverse charge (Box 9)"),ROUND(H4303*Setup!$B$9,2),0))</f>
        <v/>
      </c>
      <c r="Q4303" s="34">
        <f>IF(A4303="","",I4303-P4303)</f>
        <v/>
      </c>
      <c r="R4303" s="34">
        <f>IF(A4303="","",IF(L4303="Yes",I4303,0))</f>
        <v/>
      </c>
      <c r="S4303" s="34">
        <f>IF(A4303="","",IF(AND(L4303="Yes",K4303="Yes",NOT(ISNUMBER(SEARCH("blocked",G4303))),OR(F4303="Standard domestic 15% (Box 7)",F4303="Import - VAT paid at customs (Box 8)",F4303="Import - Reverse charge (Box 9)"),OR(F4303&lt;&gt;"Standard domestic 15% (Box 7)",AND(LEN(D4303)=15,LEFT(D4303,1)="3",RIGHT(D4303,1)="3",ISNUMBER(--D4303)))),I4303,0))</f>
        <v/>
      </c>
      <c r="T4303" s="34">
        <f>IF(A4303="","",R4303-S4303)</f>
        <v/>
      </c>
      <c r="U4303" s="23">
        <f>IF(A4303="","",IF(O4303=0,"Outside audit periods; ","")&amp;IF(F4303="","No VAT category; ","")&amp;IF(ABS(Q4303)&gt;Setup!$B$10,"VAT ≠ 15% × net; ","")&amp;IF(AND(F4303="Standard domestic 15% (Box 7)",NOT(AND(LEN(D4303)=15,LEFT(D4303,1)="3",RIGHT(D4303,1)="3",ISNUMBER(--D4303)))),"Invalid/missing supplier VAT no; ","")&amp;IF(AND(L4303="Yes",K4303&lt;&gt;"Yes"),"VAT claimed without valid tax invoice; ","")&amp;IF(AND(L4303="Yes",ISNUMBER(SEARCH("blocked",G4303))),"Blocked input VAT claimed; ","")&amp;IF(AND(F4303="Import - VAT paid at customs (Box 8)",M4303=""),"Customs declaration no missing; ","")&amp;IF(AND(F4303="Import - Reverse charge (Box 9)",E4303="Saudi Arabia"),"RCM used for a local supplier; ","")&amp;IF(AND(L4303="Yes",NOT(OR(F4303="Standard domestic 15% (Box 7)",F4303="Import - VAT paid at customs (Box 8)",F4303="Import - Reverse charge (Box 9)"))),"VAT claimed on non-taxable category; ",""))</f>
        <v/>
      </c>
    </row>
    <row r="4304">
      <c r="A4304" s="17" t="n"/>
      <c r="B4304" s="14" t="n"/>
      <c r="C4304" s="14" t="n"/>
      <c r="D4304" s="16" t="n"/>
      <c r="E4304" s="14" t="n"/>
      <c r="F4304" s="14" t="n"/>
      <c r="G4304" s="14" t="n"/>
      <c r="H4304" s="19" t="n"/>
      <c r="I4304" s="19" t="n"/>
      <c r="J4304" s="34">
        <f>IF(A4304="","",H4304+I4304)</f>
        <v/>
      </c>
      <c r="K4304" s="14" t="n"/>
      <c r="L4304" s="14" t="n"/>
      <c r="M4304" s="14" t="n"/>
      <c r="N4304" s="14" t="n"/>
      <c r="O4304" s="20">
        <f>IF(A4304="","",SUMPRODUCT((A4304&gt;=Setup!$C$19:$C$30)*(A4304&lt;=Setup!$D$19:$D$30)*Setup!$A$19:$A$30))</f>
        <v/>
      </c>
      <c r="P4304" s="34">
        <f>IF(A4304="","",IF(OR(F4304="Standard domestic 15% (Box 7)",F4304="Import - VAT paid at customs (Box 8)",F4304="Import - Reverse charge (Box 9)"),ROUND(H4304*Setup!$B$9,2),0))</f>
        <v/>
      </c>
      <c r="Q4304" s="34">
        <f>IF(A4304="","",I4304-P4304)</f>
        <v/>
      </c>
      <c r="R4304" s="34">
        <f>IF(A4304="","",IF(L4304="Yes",I4304,0))</f>
        <v/>
      </c>
      <c r="S4304" s="34">
        <f>IF(A4304="","",IF(AND(L4304="Yes",K4304="Yes",NOT(ISNUMBER(SEARCH("blocked",G4304))),OR(F4304="Standard domestic 15% (Box 7)",F4304="Import - VAT paid at customs (Box 8)",F4304="Import - Reverse charge (Box 9)"),OR(F4304&lt;&gt;"Standard domestic 15% (Box 7)",AND(LEN(D4304)=15,LEFT(D4304,1)="3",RIGHT(D4304,1)="3",ISNUMBER(--D4304)))),I4304,0))</f>
        <v/>
      </c>
      <c r="T4304" s="34">
        <f>IF(A4304="","",R4304-S4304)</f>
        <v/>
      </c>
      <c r="U4304" s="23">
        <f>IF(A4304="","",IF(O4304=0,"Outside audit periods; ","")&amp;IF(F4304="","No VAT category; ","")&amp;IF(ABS(Q4304)&gt;Setup!$B$10,"VAT ≠ 15% × net; ","")&amp;IF(AND(F4304="Standard domestic 15% (Box 7)",NOT(AND(LEN(D4304)=15,LEFT(D4304,1)="3",RIGHT(D4304,1)="3",ISNUMBER(--D4304)))),"Invalid/missing supplier VAT no; ","")&amp;IF(AND(L4304="Yes",K4304&lt;&gt;"Yes"),"VAT claimed without valid tax invoice; ","")&amp;IF(AND(L4304="Yes",ISNUMBER(SEARCH("blocked",G4304))),"Blocked input VAT claimed; ","")&amp;IF(AND(F4304="Import - VAT paid at customs (Box 8)",M4304=""),"Customs declaration no missing; ","")&amp;IF(AND(F4304="Import - Reverse charge (Box 9)",E4304="Saudi Arabia"),"RCM used for a local supplier; ","")&amp;IF(AND(L4304="Yes",NOT(OR(F4304="Standard domestic 15% (Box 7)",F4304="Import - VAT paid at customs (Box 8)",F4304="Import - Reverse charge (Box 9)"))),"VAT claimed on non-taxable category; ",""))</f>
        <v/>
      </c>
    </row>
    <row r="4305">
      <c r="A4305" s="17" t="n"/>
      <c r="B4305" s="14" t="n"/>
      <c r="C4305" s="14" t="n"/>
      <c r="D4305" s="16" t="n"/>
      <c r="E4305" s="14" t="n"/>
      <c r="F4305" s="14" t="n"/>
      <c r="G4305" s="14" t="n"/>
      <c r="H4305" s="19" t="n"/>
      <c r="I4305" s="19" t="n"/>
      <c r="J4305" s="34">
        <f>IF(A4305="","",H4305+I4305)</f>
        <v/>
      </c>
      <c r="K4305" s="14" t="n"/>
      <c r="L4305" s="14" t="n"/>
      <c r="M4305" s="14" t="n"/>
      <c r="N4305" s="14" t="n"/>
      <c r="O4305" s="20">
        <f>IF(A4305="","",SUMPRODUCT((A4305&gt;=Setup!$C$19:$C$30)*(A4305&lt;=Setup!$D$19:$D$30)*Setup!$A$19:$A$30))</f>
        <v/>
      </c>
      <c r="P4305" s="34">
        <f>IF(A4305="","",IF(OR(F4305="Standard domestic 15% (Box 7)",F4305="Import - VAT paid at customs (Box 8)",F4305="Import - Reverse charge (Box 9)"),ROUND(H4305*Setup!$B$9,2),0))</f>
        <v/>
      </c>
      <c r="Q4305" s="34">
        <f>IF(A4305="","",I4305-P4305)</f>
        <v/>
      </c>
      <c r="R4305" s="34">
        <f>IF(A4305="","",IF(L4305="Yes",I4305,0))</f>
        <v/>
      </c>
      <c r="S4305" s="34">
        <f>IF(A4305="","",IF(AND(L4305="Yes",K4305="Yes",NOT(ISNUMBER(SEARCH("blocked",G4305))),OR(F4305="Standard domestic 15% (Box 7)",F4305="Import - VAT paid at customs (Box 8)",F4305="Import - Reverse charge (Box 9)"),OR(F4305&lt;&gt;"Standard domestic 15% (Box 7)",AND(LEN(D4305)=15,LEFT(D4305,1)="3",RIGHT(D4305,1)="3",ISNUMBER(--D4305)))),I4305,0))</f>
        <v/>
      </c>
      <c r="T4305" s="34">
        <f>IF(A4305="","",R4305-S4305)</f>
        <v/>
      </c>
      <c r="U4305" s="23">
        <f>IF(A4305="","",IF(O4305=0,"Outside audit periods; ","")&amp;IF(F4305="","No VAT category; ","")&amp;IF(ABS(Q4305)&gt;Setup!$B$10,"VAT ≠ 15% × net; ","")&amp;IF(AND(F4305="Standard domestic 15% (Box 7)",NOT(AND(LEN(D4305)=15,LEFT(D4305,1)="3",RIGHT(D4305,1)="3",ISNUMBER(--D4305)))),"Invalid/missing supplier VAT no; ","")&amp;IF(AND(L4305="Yes",K4305&lt;&gt;"Yes"),"VAT claimed without valid tax invoice; ","")&amp;IF(AND(L4305="Yes",ISNUMBER(SEARCH("blocked",G4305))),"Blocked input VAT claimed; ","")&amp;IF(AND(F4305="Import - VAT paid at customs (Box 8)",M4305=""),"Customs declaration no missing; ","")&amp;IF(AND(F4305="Import - Reverse charge (Box 9)",E4305="Saudi Arabia"),"RCM used for a local supplier; ","")&amp;IF(AND(L4305="Yes",NOT(OR(F4305="Standard domestic 15% (Box 7)",F4305="Import - VAT paid at customs (Box 8)",F4305="Import - Reverse charge (Box 9)"))),"VAT claimed on non-taxable category; ",""))</f>
        <v/>
      </c>
    </row>
    <row r="4306">
      <c r="A4306" s="17" t="n"/>
      <c r="B4306" s="14" t="n"/>
      <c r="C4306" s="14" t="n"/>
      <c r="D4306" s="16" t="n"/>
      <c r="E4306" s="14" t="n"/>
      <c r="F4306" s="14" t="n"/>
      <c r="G4306" s="14" t="n"/>
      <c r="H4306" s="19" t="n"/>
      <c r="I4306" s="19" t="n"/>
      <c r="J4306" s="34">
        <f>IF(A4306="","",H4306+I4306)</f>
        <v/>
      </c>
      <c r="K4306" s="14" t="n"/>
      <c r="L4306" s="14" t="n"/>
      <c r="M4306" s="14" t="n"/>
      <c r="N4306" s="14" t="n"/>
      <c r="O4306" s="20">
        <f>IF(A4306="","",SUMPRODUCT((A4306&gt;=Setup!$C$19:$C$30)*(A4306&lt;=Setup!$D$19:$D$30)*Setup!$A$19:$A$30))</f>
        <v/>
      </c>
      <c r="P4306" s="34">
        <f>IF(A4306="","",IF(OR(F4306="Standard domestic 15% (Box 7)",F4306="Import - VAT paid at customs (Box 8)",F4306="Import - Reverse charge (Box 9)"),ROUND(H4306*Setup!$B$9,2),0))</f>
        <v/>
      </c>
      <c r="Q4306" s="34">
        <f>IF(A4306="","",I4306-P4306)</f>
        <v/>
      </c>
      <c r="R4306" s="34">
        <f>IF(A4306="","",IF(L4306="Yes",I4306,0))</f>
        <v/>
      </c>
      <c r="S4306" s="34">
        <f>IF(A4306="","",IF(AND(L4306="Yes",K4306="Yes",NOT(ISNUMBER(SEARCH("blocked",G4306))),OR(F4306="Standard domestic 15% (Box 7)",F4306="Import - VAT paid at customs (Box 8)",F4306="Import - Reverse charge (Box 9)"),OR(F4306&lt;&gt;"Standard domestic 15% (Box 7)",AND(LEN(D4306)=15,LEFT(D4306,1)="3",RIGHT(D4306,1)="3",ISNUMBER(--D4306)))),I4306,0))</f>
        <v/>
      </c>
      <c r="T4306" s="34">
        <f>IF(A4306="","",R4306-S4306)</f>
        <v/>
      </c>
      <c r="U4306" s="23">
        <f>IF(A4306="","",IF(O4306=0,"Outside audit periods; ","")&amp;IF(F4306="","No VAT category; ","")&amp;IF(ABS(Q4306)&gt;Setup!$B$10,"VAT ≠ 15% × net; ","")&amp;IF(AND(F4306="Standard domestic 15% (Box 7)",NOT(AND(LEN(D4306)=15,LEFT(D4306,1)="3",RIGHT(D4306,1)="3",ISNUMBER(--D4306)))),"Invalid/missing supplier VAT no; ","")&amp;IF(AND(L4306="Yes",K4306&lt;&gt;"Yes"),"VAT claimed without valid tax invoice; ","")&amp;IF(AND(L4306="Yes",ISNUMBER(SEARCH("blocked",G4306))),"Blocked input VAT claimed; ","")&amp;IF(AND(F4306="Import - VAT paid at customs (Box 8)",M4306=""),"Customs declaration no missing; ","")&amp;IF(AND(F4306="Import - Reverse charge (Box 9)",E4306="Saudi Arabia"),"RCM used for a local supplier; ","")&amp;IF(AND(L4306="Yes",NOT(OR(F4306="Standard domestic 15% (Box 7)",F4306="Import - VAT paid at customs (Box 8)",F4306="Import - Reverse charge (Box 9)"))),"VAT claimed on non-taxable category; ",""))</f>
        <v/>
      </c>
    </row>
    <row r="4307">
      <c r="A4307" s="17" t="n"/>
      <c r="B4307" s="14" t="n"/>
      <c r="C4307" s="14" t="n"/>
      <c r="D4307" s="16" t="n"/>
      <c r="E4307" s="14" t="n"/>
      <c r="F4307" s="14" t="n"/>
      <c r="G4307" s="14" t="n"/>
      <c r="H4307" s="19" t="n"/>
      <c r="I4307" s="19" t="n"/>
      <c r="J4307" s="34">
        <f>IF(A4307="","",H4307+I4307)</f>
        <v/>
      </c>
      <c r="K4307" s="14" t="n"/>
      <c r="L4307" s="14" t="n"/>
      <c r="M4307" s="14" t="n"/>
      <c r="N4307" s="14" t="n"/>
      <c r="O4307" s="20">
        <f>IF(A4307="","",SUMPRODUCT((A4307&gt;=Setup!$C$19:$C$30)*(A4307&lt;=Setup!$D$19:$D$30)*Setup!$A$19:$A$30))</f>
        <v/>
      </c>
      <c r="P4307" s="34">
        <f>IF(A4307="","",IF(OR(F4307="Standard domestic 15% (Box 7)",F4307="Import - VAT paid at customs (Box 8)",F4307="Import - Reverse charge (Box 9)"),ROUND(H4307*Setup!$B$9,2),0))</f>
        <v/>
      </c>
      <c r="Q4307" s="34">
        <f>IF(A4307="","",I4307-P4307)</f>
        <v/>
      </c>
      <c r="R4307" s="34">
        <f>IF(A4307="","",IF(L4307="Yes",I4307,0))</f>
        <v/>
      </c>
      <c r="S4307" s="34">
        <f>IF(A4307="","",IF(AND(L4307="Yes",K4307="Yes",NOT(ISNUMBER(SEARCH("blocked",G4307))),OR(F4307="Standard domestic 15% (Box 7)",F4307="Import - VAT paid at customs (Box 8)",F4307="Import - Reverse charge (Box 9)"),OR(F4307&lt;&gt;"Standard domestic 15% (Box 7)",AND(LEN(D4307)=15,LEFT(D4307,1)="3",RIGHT(D4307,1)="3",ISNUMBER(--D4307)))),I4307,0))</f>
        <v/>
      </c>
      <c r="T4307" s="34">
        <f>IF(A4307="","",R4307-S4307)</f>
        <v/>
      </c>
      <c r="U4307" s="23">
        <f>IF(A4307="","",IF(O4307=0,"Outside audit periods; ","")&amp;IF(F4307="","No VAT category; ","")&amp;IF(ABS(Q4307)&gt;Setup!$B$10,"VAT ≠ 15% × net; ","")&amp;IF(AND(F4307="Standard domestic 15% (Box 7)",NOT(AND(LEN(D4307)=15,LEFT(D4307,1)="3",RIGHT(D4307,1)="3",ISNUMBER(--D4307)))),"Invalid/missing supplier VAT no; ","")&amp;IF(AND(L4307="Yes",K4307&lt;&gt;"Yes"),"VAT claimed without valid tax invoice; ","")&amp;IF(AND(L4307="Yes",ISNUMBER(SEARCH("blocked",G4307))),"Blocked input VAT claimed; ","")&amp;IF(AND(F4307="Import - VAT paid at customs (Box 8)",M4307=""),"Customs declaration no missing; ","")&amp;IF(AND(F4307="Import - Reverse charge (Box 9)",E4307="Saudi Arabia"),"RCM used for a local supplier; ","")&amp;IF(AND(L4307="Yes",NOT(OR(F4307="Standard domestic 15% (Box 7)",F4307="Import - VAT paid at customs (Box 8)",F4307="Import - Reverse charge (Box 9)"))),"VAT claimed on non-taxable category; ",""))</f>
        <v/>
      </c>
    </row>
    <row r="4308">
      <c r="A4308" s="17" t="n"/>
      <c r="B4308" s="14" t="n"/>
      <c r="C4308" s="14" t="n"/>
      <c r="D4308" s="16" t="n"/>
      <c r="E4308" s="14" t="n"/>
      <c r="F4308" s="14" t="n"/>
      <c r="G4308" s="14" t="n"/>
      <c r="H4308" s="19" t="n"/>
      <c r="I4308" s="19" t="n"/>
      <c r="J4308" s="34">
        <f>IF(A4308="","",H4308+I4308)</f>
        <v/>
      </c>
      <c r="K4308" s="14" t="n"/>
      <c r="L4308" s="14" t="n"/>
      <c r="M4308" s="14" t="n"/>
      <c r="N4308" s="14" t="n"/>
      <c r="O4308" s="20">
        <f>IF(A4308="","",SUMPRODUCT((A4308&gt;=Setup!$C$19:$C$30)*(A4308&lt;=Setup!$D$19:$D$30)*Setup!$A$19:$A$30))</f>
        <v/>
      </c>
      <c r="P4308" s="34">
        <f>IF(A4308="","",IF(OR(F4308="Standard domestic 15% (Box 7)",F4308="Import - VAT paid at customs (Box 8)",F4308="Import - Reverse charge (Box 9)"),ROUND(H4308*Setup!$B$9,2),0))</f>
        <v/>
      </c>
      <c r="Q4308" s="34">
        <f>IF(A4308="","",I4308-P4308)</f>
        <v/>
      </c>
      <c r="R4308" s="34">
        <f>IF(A4308="","",IF(L4308="Yes",I4308,0))</f>
        <v/>
      </c>
      <c r="S4308" s="34">
        <f>IF(A4308="","",IF(AND(L4308="Yes",K4308="Yes",NOT(ISNUMBER(SEARCH("blocked",G4308))),OR(F4308="Standard domestic 15% (Box 7)",F4308="Import - VAT paid at customs (Box 8)",F4308="Import - Reverse charge (Box 9)"),OR(F4308&lt;&gt;"Standard domestic 15% (Box 7)",AND(LEN(D4308)=15,LEFT(D4308,1)="3",RIGHT(D4308,1)="3",ISNUMBER(--D4308)))),I4308,0))</f>
        <v/>
      </c>
      <c r="T4308" s="34">
        <f>IF(A4308="","",R4308-S4308)</f>
        <v/>
      </c>
      <c r="U4308" s="23">
        <f>IF(A4308="","",IF(O4308=0,"Outside audit periods; ","")&amp;IF(F4308="","No VAT category; ","")&amp;IF(ABS(Q4308)&gt;Setup!$B$10,"VAT ≠ 15% × net; ","")&amp;IF(AND(F4308="Standard domestic 15% (Box 7)",NOT(AND(LEN(D4308)=15,LEFT(D4308,1)="3",RIGHT(D4308,1)="3",ISNUMBER(--D4308)))),"Invalid/missing supplier VAT no; ","")&amp;IF(AND(L4308="Yes",K4308&lt;&gt;"Yes"),"VAT claimed without valid tax invoice; ","")&amp;IF(AND(L4308="Yes",ISNUMBER(SEARCH("blocked",G4308))),"Blocked input VAT claimed; ","")&amp;IF(AND(F4308="Import - VAT paid at customs (Box 8)",M4308=""),"Customs declaration no missing; ","")&amp;IF(AND(F4308="Import - Reverse charge (Box 9)",E4308="Saudi Arabia"),"RCM used for a local supplier; ","")&amp;IF(AND(L4308="Yes",NOT(OR(F4308="Standard domestic 15% (Box 7)",F4308="Import - VAT paid at customs (Box 8)",F4308="Import - Reverse charge (Box 9)"))),"VAT claimed on non-taxable category; ",""))</f>
        <v/>
      </c>
    </row>
    <row r="4309">
      <c r="A4309" s="17" t="n"/>
      <c r="B4309" s="14" t="n"/>
      <c r="C4309" s="14" t="n"/>
      <c r="D4309" s="16" t="n"/>
      <c r="E4309" s="14" t="n"/>
      <c r="F4309" s="14" t="n"/>
      <c r="G4309" s="14" t="n"/>
      <c r="H4309" s="19" t="n"/>
      <c r="I4309" s="19" t="n"/>
      <c r="J4309" s="34">
        <f>IF(A4309="","",H4309+I4309)</f>
        <v/>
      </c>
      <c r="K4309" s="14" t="n"/>
      <c r="L4309" s="14" t="n"/>
      <c r="M4309" s="14" t="n"/>
      <c r="N4309" s="14" t="n"/>
      <c r="O4309" s="20">
        <f>IF(A4309="","",SUMPRODUCT((A4309&gt;=Setup!$C$19:$C$30)*(A4309&lt;=Setup!$D$19:$D$30)*Setup!$A$19:$A$30))</f>
        <v/>
      </c>
      <c r="P4309" s="34">
        <f>IF(A4309="","",IF(OR(F4309="Standard domestic 15% (Box 7)",F4309="Import - VAT paid at customs (Box 8)",F4309="Import - Reverse charge (Box 9)"),ROUND(H4309*Setup!$B$9,2),0))</f>
        <v/>
      </c>
      <c r="Q4309" s="34">
        <f>IF(A4309="","",I4309-P4309)</f>
        <v/>
      </c>
      <c r="R4309" s="34">
        <f>IF(A4309="","",IF(L4309="Yes",I4309,0))</f>
        <v/>
      </c>
      <c r="S4309" s="34">
        <f>IF(A4309="","",IF(AND(L4309="Yes",K4309="Yes",NOT(ISNUMBER(SEARCH("blocked",G4309))),OR(F4309="Standard domestic 15% (Box 7)",F4309="Import - VAT paid at customs (Box 8)",F4309="Import - Reverse charge (Box 9)"),OR(F4309&lt;&gt;"Standard domestic 15% (Box 7)",AND(LEN(D4309)=15,LEFT(D4309,1)="3",RIGHT(D4309,1)="3",ISNUMBER(--D4309)))),I4309,0))</f>
        <v/>
      </c>
      <c r="T4309" s="34">
        <f>IF(A4309="","",R4309-S4309)</f>
        <v/>
      </c>
      <c r="U4309" s="23">
        <f>IF(A4309="","",IF(O4309=0,"Outside audit periods; ","")&amp;IF(F4309="","No VAT category; ","")&amp;IF(ABS(Q4309)&gt;Setup!$B$10,"VAT ≠ 15% × net; ","")&amp;IF(AND(F4309="Standard domestic 15% (Box 7)",NOT(AND(LEN(D4309)=15,LEFT(D4309,1)="3",RIGHT(D4309,1)="3",ISNUMBER(--D4309)))),"Invalid/missing supplier VAT no; ","")&amp;IF(AND(L4309="Yes",K4309&lt;&gt;"Yes"),"VAT claimed without valid tax invoice; ","")&amp;IF(AND(L4309="Yes",ISNUMBER(SEARCH("blocked",G4309))),"Blocked input VAT claimed; ","")&amp;IF(AND(F4309="Import - VAT paid at customs (Box 8)",M4309=""),"Customs declaration no missing; ","")&amp;IF(AND(F4309="Import - Reverse charge (Box 9)",E4309="Saudi Arabia"),"RCM used for a local supplier; ","")&amp;IF(AND(L4309="Yes",NOT(OR(F4309="Standard domestic 15% (Box 7)",F4309="Import - VAT paid at customs (Box 8)",F4309="Import - Reverse charge (Box 9)"))),"VAT claimed on non-taxable category; ",""))</f>
        <v/>
      </c>
    </row>
    <row r="4310">
      <c r="A4310" s="17" t="n"/>
      <c r="B4310" s="14" t="n"/>
      <c r="C4310" s="14" t="n"/>
      <c r="D4310" s="16" t="n"/>
      <c r="E4310" s="14" t="n"/>
      <c r="F4310" s="14" t="n"/>
      <c r="G4310" s="14" t="n"/>
      <c r="H4310" s="19" t="n"/>
      <c r="I4310" s="19" t="n"/>
      <c r="J4310" s="34">
        <f>IF(A4310="","",H4310+I4310)</f>
        <v/>
      </c>
      <c r="K4310" s="14" t="n"/>
      <c r="L4310" s="14" t="n"/>
      <c r="M4310" s="14" t="n"/>
      <c r="N4310" s="14" t="n"/>
      <c r="O4310" s="20">
        <f>IF(A4310="","",SUMPRODUCT((A4310&gt;=Setup!$C$19:$C$30)*(A4310&lt;=Setup!$D$19:$D$30)*Setup!$A$19:$A$30))</f>
        <v/>
      </c>
      <c r="P4310" s="34">
        <f>IF(A4310="","",IF(OR(F4310="Standard domestic 15% (Box 7)",F4310="Import - VAT paid at customs (Box 8)",F4310="Import - Reverse charge (Box 9)"),ROUND(H4310*Setup!$B$9,2),0))</f>
        <v/>
      </c>
      <c r="Q4310" s="34">
        <f>IF(A4310="","",I4310-P4310)</f>
        <v/>
      </c>
      <c r="R4310" s="34">
        <f>IF(A4310="","",IF(L4310="Yes",I4310,0))</f>
        <v/>
      </c>
      <c r="S4310" s="34">
        <f>IF(A4310="","",IF(AND(L4310="Yes",K4310="Yes",NOT(ISNUMBER(SEARCH("blocked",G4310))),OR(F4310="Standard domestic 15% (Box 7)",F4310="Import - VAT paid at customs (Box 8)",F4310="Import - Reverse charge (Box 9)"),OR(F4310&lt;&gt;"Standard domestic 15% (Box 7)",AND(LEN(D4310)=15,LEFT(D4310,1)="3",RIGHT(D4310,1)="3",ISNUMBER(--D4310)))),I4310,0))</f>
        <v/>
      </c>
      <c r="T4310" s="34">
        <f>IF(A4310="","",R4310-S4310)</f>
        <v/>
      </c>
      <c r="U4310" s="23">
        <f>IF(A4310="","",IF(O4310=0,"Outside audit periods; ","")&amp;IF(F4310="","No VAT category; ","")&amp;IF(ABS(Q4310)&gt;Setup!$B$10,"VAT ≠ 15% × net; ","")&amp;IF(AND(F4310="Standard domestic 15% (Box 7)",NOT(AND(LEN(D4310)=15,LEFT(D4310,1)="3",RIGHT(D4310,1)="3",ISNUMBER(--D4310)))),"Invalid/missing supplier VAT no; ","")&amp;IF(AND(L4310="Yes",K4310&lt;&gt;"Yes"),"VAT claimed without valid tax invoice; ","")&amp;IF(AND(L4310="Yes",ISNUMBER(SEARCH("blocked",G4310))),"Blocked input VAT claimed; ","")&amp;IF(AND(F4310="Import - VAT paid at customs (Box 8)",M4310=""),"Customs declaration no missing; ","")&amp;IF(AND(F4310="Import - Reverse charge (Box 9)",E4310="Saudi Arabia"),"RCM used for a local supplier; ","")&amp;IF(AND(L4310="Yes",NOT(OR(F4310="Standard domestic 15% (Box 7)",F4310="Import - VAT paid at customs (Box 8)",F4310="Import - Reverse charge (Box 9)"))),"VAT claimed on non-taxable category; ",""))</f>
        <v/>
      </c>
    </row>
    <row r="4311">
      <c r="A4311" s="17" t="n"/>
      <c r="B4311" s="14" t="n"/>
      <c r="C4311" s="14" t="n"/>
      <c r="D4311" s="16" t="n"/>
      <c r="E4311" s="14" t="n"/>
      <c r="F4311" s="14" t="n"/>
      <c r="G4311" s="14" t="n"/>
      <c r="H4311" s="19" t="n"/>
      <c r="I4311" s="19" t="n"/>
      <c r="J4311" s="34">
        <f>IF(A4311="","",H4311+I4311)</f>
        <v/>
      </c>
      <c r="K4311" s="14" t="n"/>
      <c r="L4311" s="14" t="n"/>
      <c r="M4311" s="14" t="n"/>
      <c r="N4311" s="14" t="n"/>
      <c r="O4311" s="20">
        <f>IF(A4311="","",SUMPRODUCT((A4311&gt;=Setup!$C$19:$C$30)*(A4311&lt;=Setup!$D$19:$D$30)*Setup!$A$19:$A$30))</f>
        <v/>
      </c>
      <c r="P4311" s="34">
        <f>IF(A4311="","",IF(OR(F4311="Standard domestic 15% (Box 7)",F4311="Import - VAT paid at customs (Box 8)",F4311="Import - Reverse charge (Box 9)"),ROUND(H4311*Setup!$B$9,2),0))</f>
        <v/>
      </c>
      <c r="Q4311" s="34">
        <f>IF(A4311="","",I4311-P4311)</f>
        <v/>
      </c>
      <c r="R4311" s="34">
        <f>IF(A4311="","",IF(L4311="Yes",I4311,0))</f>
        <v/>
      </c>
      <c r="S4311" s="34">
        <f>IF(A4311="","",IF(AND(L4311="Yes",K4311="Yes",NOT(ISNUMBER(SEARCH("blocked",G4311))),OR(F4311="Standard domestic 15% (Box 7)",F4311="Import - VAT paid at customs (Box 8)",F4311="Import - Reverse charge (Box 9)"),OR(F4311&lt;&gt;"Standard domestic 15% (Box 7)",AND(LEN(D4311)=15,LEFT(D4311,1)="3",RIGHT(D4311,1)="3",ISNUMBER(--D4311)))),I4311,0))</f>
        <v/>
      </c>
      <c r="T4311" s="34">
        <f>IF(A4311="","",R4311-S4311)</f>
        <v/>
      </c>
      <c r="U4311" s="23">
        <f>IF(A4311="","",IF(O4311=0,"Outside audit periods; ","")&amp;IF(F4311="","No VAT category; ","")&amp;IF(ABS(Q4311)&gt;Setup!$B$10,"VAT ≠ 15% × net; ","")&amp;IF(AND(F4311="Standard domestic 15% (Box 7)",NOT(AND(LEN(D4311)=15,LEFT(D4311,1)="3",RIGHT(D4311,1)="3",ISNUMBER(--D4311)))),"Invalid/missing supplier VAT no; ","")&amp;IF(AND(L4311="Yes",K4311&lt;&gt;"Yes"),"VAT claimed without valid tax invoice; ","")&amp;IF(AND(L4311="Yes",ISNUMBER(SEARCH("blocked",G4311))),"Blocked input VAT claimed; ","")&amp;IF(AND(F4311="Import - VAT paid at customs (Box 8)",M4311=""),"Customs declaration no missing; ","")&amp;IF(AND(F4311="Import - Reverse charge (Box 9)",E4311="Saudi Arabia"),"RCM used for a local supplier; ","")&amp;IF(AND(L4311="Yes",NOT(OR(F4311="Standard domestic 15% (Box 7)",F4311="Import - VAT paid at customs (Box 8)",F4311="Import - Reverse charge (Box 9)"))),"VAT claimed on non-taxable category; ",""))</f>
        <v/>
      </c>
    </row>
    <row r="4312">
      <c r="A4312" s="17" t="n"/>
      <c r="B4312" s="14" t="n"/>
      <c r="C4312" s="14" t="n"/>
      <c r="D4312" s="16" t="n"/>
      <c r="E4312" s="14" t="n"/>
      <c r="F4312" s="14" t="n"/>
      <c r="G4312" s="14" t="n"/>
      <c r="H4312" s="19" t="n"/>
      <c r="I4312" s="19" t="n"/>
      <c r="J4312" s="34">
        <f>IF(A4312="","",H4312+I4312)</f>
        <v/>
      </c>
      <c r="K4312" s="14" t="n"/>
      <c r="L4312" s="14" t="n"/>
      <c r="M4312" s="14" t="n"/>
      <c r="N4312" s="14" t="n"/>
      <c r="O4312" s="20">
        <f>IF(A4312="","",SUMPRODUCT((A4312&gt;=Setup!$C$19:$C$30)*(A4312&lt;=Setup!$D$19:$D$30)*Setup!$A$19:$A$30))</f>
        <v/>
      </c>
      <c r="P4312" s="34">
        <f>IF(A4312="","",IF(OR(F4312="Standard domestic 15% (Box 7)",F4312="Import - VAT paid at customs (Box 8)",F4312="Import - Reverse charge (Box 9)"),ROUND(H4312*Setup!$B$9,2),0))</f>
        <v/>
      </c>
      <c r="Q4312" s="34">
        <f>IF(A4312="","",I4312-P4312)</f>
        <v/>
      </c>
      <c r="R4312" s="34">
        <f>IF(A4312="","",IF(L4312="Yes",I4312,0))</f>
        <v/>
      </c>
      <c r="S4312" s="34">
        <f>IF(A4312="","",IF(AND(L4312="Yes",K4312="Yes",NOT(ISNUMBER(SEARCH("blocked",G4312))),OR(F4312="Standard domestic 15% (Box 7)",F4312="Import - VAT paid at customs (Box 8)",F4312="Import - Reverse charge (Box 9)"),OR(F4312&lt;&gt;"Standard domestic 15% (Box 7)",AND(LEN(D4312)=15,LEFT(D4312,1)="3",RIGHT(D4312,1)="3",ISNUMBER(--D4312)))),I4312,0))</f>
        <v/>
      </c>
      <c r="T4312" s="34">
        <f>IF(A4312="","",R4312-S4312)</f>
        <v/>
      </c>
      <c r="U4312" s="23">
        <f>IF(A4312="","",IF(O4312=0,"Outside audit periods; ","")&amp;IF(F4312="","No VAT category; ","")&amp;IF(ABS(Q4312)&gt;Setup!$B$10,"VAT ≠ 15% × net; ","")&amp;IF(AND(F4312="Standard domestic 15% (Box 7)",NOT(AND(LEN(D4312)=15,LEFT(D4312,1)="3",RIGHT(D4312,1)="3",ISNUMBER(--D4312)))),"Invalid/missing supplier VAT no; ","")&amp;IF(AND(L4312="Yes",K4312&lt;&gt;"Yes"),"VAT claimed without valid tax invoice; ","")&amp;IF(AND(L4312="Yes",ISNUMBER(SEARCH("blocked",G4312))),"Blocked input VAT claimed; ","")&amp;IF(AND(F4312="Import - VAT paid at customs (Box 8)",M4312=""),"Customs declaration no missing; ","")&amp;IF(AND(F4312="Import - Reverse charge (Box 9)",E4312="Saudi Arabia"),"RCM used for a local supplier; ","")&amp;IF(AND(L4312="Yes",NOT(OR(F4312="Standard domestic 15% (Box 7)",F4312="Import - VAT paid at customs (Box 8)",F4312="Import - Reverse charge (Box 9)"))),"VAT claimed on non-taxable category; ",""))</f>
        <v/>
      </c>
    </row>
    <row r="4313">
      <c r="A4313" s="17" t="n"/>
      <c r="B4313" s="14" t="n"/>
      <c r="C4313" s="14" t="n"/>
      <c r="D4313" s="16" t="n"/>
      <c r="E4313" s="14" t="n"/>
      <c r="F4313" s="14" t="n"/>
      <c r="G4313" s="14" t="n"/>
      <c r="H4313" s="19" t="n"/>
      <c r="I4313" s="19" t="n"/>
      <c r="J4313" s="34">
        <f>IF(A4313="","",H4313+I4313)</f>
        <v/>
      </c>
      <c r="K4313" s="14" t="n"/>
      <c r="L4313" s="14" t="n"/>
      <c r="M4313" s="14" t="n"/>
      <c r="N4313" s="14" t="n"/>
      <c r="O4313" s="20">
        <f>IF(A4313="","",SUMPRODUCT((A4313&gt;=Setup!$C$19:$C$30)*(A4313&lt;=Setup!$D$19:$D$30)*Setup!$A$19:$A$30))</f>
        <v/>
      </c>
      <c r="P4313" s="34">
        <f>IF(A4313="","",IF(OR(F4313="Standard domestic 15% (Box 7)",F4313="Import - VAT paid at customs (Box 8)",F4313="Import - Reverse charge (Box 9)"),ROUND(H4313*Setup!$B$9,2),0))</f>
        <v/>
      </c>
      <c r="Q4313" s="34">
        <f>IF(A4313="","",I4313-P4313)</f>
        <v/>
      </c>
      <c r="R4313" s="34">
        <f>IF(A4313="","",IF(L4313="Yes",I4313,0))</f>
        <v/>
      </c>
      <c r="S4313" s="34">
        <f>IF(A4313="","",IF(AND(L4313="Yes",K4313="Yes",NOT(ISNUMBER(SEARCH("blocked",G4313))),OR(F4313="Standard domestic 15% (Box 7)",F4313="Import - VAT paid at customs (Box 8)",F4313="Import - Reverse charge (Box 9)"),OR(F4313&lt;&gt;"Standard domestic 15% (Box 7)",AND(LEN(D4313)=15,LEFT(D4313,1)="3",RIGHT(D4313,1)="3",ISNUMBER(--D4313)))),I4313,0))</f>
        <v/>
      </c>
      <c r="T4313" s="34">
        <f>IF(A4313="","",R4313-S4313)</f>
        <v/>
      </c>
      <c r="U4313" s="23">
        <f>IF(A4313="","",IF(O4313=0,"Outside audit periods; ","")&amp;IF(F4313="","No VAT category; ","")&amp;IF(ABS(Q4313)&gt;Setup!$B$10,"VAT ≠ 15% × net; ","")&amp;IF(AND(F4313="Standard domestic 15% (Box 7)",NOT(AND(LEN(D4313)=15,LEFT(D4313,1)="3",RIGHT(D4313,1)="3",ISNUMBER(--D4313)))),"Invalid/missing supplier VAT no; ","")&amp;IF(AND(L4313="Yes",K4313&lt;&gt;"Yes"),"VAT claimed without valid tax invoice; ","")&amp;IF(AND(L4313="Yes",ISNUMBER(SEARCH("blocked",G4313))),"Blocked input VAT claimed; ","")&amp;IF(AND(F4313="Import - VAT paid at customs (Box 8)",M4313=""),"Customs declaration no missing; ","")&amp;IF(AND(F4313="Import - Reverse charge (Box 9)",E4313="Saudi Arabia"),"RCM used for a local supplier; ","")&amp;IF(AND(L4313="Yes",NOT(OR(F4313="Standard domestic 15% (Box 7)",F4313="Import - VAT paid at customs (Box 8)",F4313="Import - Reverse charge (Box 9)"))),"VAT claimed on non-taxable category; ",""))</f>
        <v/>
      </c>
    </row>
    <row r="4314">
      <c r="A4314" s="17" t="n"/>
      <c r="B4314" s="14" t="n"/>
      <c r="C4314" s="14" t="n"/>
      <c r="D4314" s="16" t="n"/>
      <c r="E4314" s="14" t="n"/>
      <c r="F4314" s="14" t="n"/>
      <c r="G4314" s="14" t="n"/>
      <c r="H4314" s="19" t="n"/>
      <c r="I4314" s="19" t="n"/>
      <c r="J4314" s="34">
        <f>IF(A4314="","",H4314+I4314)</f>
        <v/>
      </c>
      <c r="K4314" s="14" t="n"/>
      <c r="L4314" s="14" t="n"/>
      <c r="M4314" s="14" t="n"/>
      <c r="N4314" s="14" t="n"/>
      <c r="O4314" s="20">
        <f>IF(A4314="","",SUMPRODUCT((A4314&gt;=Setup!$C$19:$C$30)*(A4314&lt;=Setup!$D$19:$D$30)*Setup!$A$19:$A$30))</f>
        <v/>
      </c>
      <c r="P4314" s="34">
        <f>IF(A4314="","",IF(OR(F4314="Standard domestic 15% (Box 7)",F4314="Import - VAT paid at customs (Box 8)",F4314="Import - Reverse charge (Box 9)"),ROUND(H4314*Setup!$B$9,2),0))</f>
        <v/>
      </c>
      <c r="Q4314" s="34">
        <f>IF(A4314="","",I4314-P4314)</f>
        <v/>
      </c>
      <c r="R4314" s="34">
        <f>IF(A4314="","",IF(L4314="Yes",I4314,0))</f>
        <v/>
      </c>
      <c r="S4314" s="34">
        <f>IF(A4314="","",IF(AND(L4314="Yes",K4314="Yes",NOT(ISNUMBER(SEARCH("blocked",G4314))),OR(F4314="Standard domestic 15% (Box 7)",F4314="Import - VAT paid at customs (Box 8)",F4314="Import - Reverse charge (Box 9)"),OR(F4314&lt;&gt;"Standard domestic 15% (Box 7)",AND(LEN(D4314)=15,LEFT(D4314,1)="3",RIGHT(D4314,1)="3",ISNUMBER(--D4314)))),I4314,0))</f>
        <v/>
      </c>
      <c r="T4314" s="34">
        <f>IF(A4314="","",R4314-S4314)</f>
        <v/>
      </c>
      <c r="U4314" s="23">
        <f>IF(A4314="","",IF(O4314=0,"Outside audit periods; ","")&amp;IF(F4314="","No VAT category; ","")&amp;IF(ABS(Q4314)&gt;Setup!$B$10,"VAT ≠ 15% × net; ","")&amp;IF(AND(F4314="Standard domestic 15% (Box 7)",NOT(AND(LEN(D4314)=15,LEFT(D4314,1)="3",RIGHT(D4314,1)="3",ISNUMBER(--D4314)))),"Invalid/missing supplier VAT no; ","")&amp;IF(AND(L4314="Yes",K4314&lt;&gt;"Yes"),"VAT claimed without valid tax invoice; ","")&amp;IF(AND(L4314="Yes",ISNUMBER(SEARCH("blocked",G4314))),"Blocked input VAT claimed; ","")&amp;IF(AND(F4314="Import - VAT paid at customs (Box 8)",M4314=""),"Customs declaration no missing; ","")&amp;IF(AND(F4314="Import - Reverse charge (Box 9)",E4314="Saudi Arabia"),"RCM used for a local supplier; ","")&amp;IF(AND(L4314="Yes",NOT(OR(F4314="Standard domestic 15% (Box 7)",F4314="Import - VAT paid at customs (Box 8)",F4314="Import - Reverse charge (Box 9)"))),"VAT claimed on non-taxable category; ",""))</f>
        <v/>
      </c>
    </row>
    <row r="4315">
      <c r="A4315" s="17" t="n"/>
      <c r="B4315" s="14" t="n"/>
      <c r="C4315" s="14" t="n"/>
      <c r="D4315" s="16" t="n"/>
      <c r="E4315" s="14" t="n"/>
      <c r="F4315" s="14" t="n"/>
      <c r="G4315" s="14" t="n"/>
      <c r="H4315" s="19" t="n"/>
      <c r="I4315" s="19" t="n"/>
      <c r="J4315" s="34">
        <f>IF(A4315="","",H4315+I4315)</f>
        <v/>
      </c>
      <c r="K4315" s="14" t="n"/>
      <c r="L4315" s="14" t="n"/>
      <c r="M4315" s="14" t="n"/>
      <c r="N4315" s="14" t="n"/>
      <c r="O4315" s="20">
        <f>IF(A4315="","",SUMPRODUCT((A4315&gt;=Setup!$C$19:$C$30)*(A4315&lt;=Setup!$D$19:$D$30)*Setup!$A$19:$A$30))</f>
        <v/>
      </c>
      <c r="P4315" s="34">
        <f>IF(A4315="","",IF(OR(F4315="Standard domestic 15% (Box 7)",F4315="Import - VAT paid at customs (Box 8)",F4315="Import - Reverse charge (Box 9)"),ROUND(H4315*Setup!$B$9,2),0))</f>
        <v/>
      </c>
      <c r="Q4315" s="34">
        <f>IF(A4315="","",I4315-P4315)</f>
        <v/>
      </c>
      <c r="R4315" s="34">
        <f>IF(A4315="","",IF(L4315="Yes",I4315,0))</f>
        <v/>
      </c>
      <c r="S4315" s="34">
        <f>IF(A4315="","",IF(AND(L4315="Yes",K4315="Yes",NOT(ISNUMBER(SEARCH("blocked",G4315))),OR(F4315="Standard domestic 15% (Box 7)",F4315="Import - VAT paid at customs (Box 8)",F4315="Import - Reverse charge (Box 9)"),OR(F4315&lt;&gt;"Standard domestic 15% (Box 7)",AND(LEN(D4315)=15,LEFT(D4315,1)="3",RIGHT(D4315,1)="3",ISNUMBER(--D4315)))),I4315,0))</f>
        <v/>
      </c>
      <c r="T4315" s="34">
        <f>IF(A4315="","",R4315-S4315)</f>
        <v/>
      </c>
      <c r="U4315" s="23">
        <f>IF(A4315="","",IF(O4315=0,"Outside audit periods; ","")&amp;IF(F4315="","No VAT category; ","")&amp;IF(ABS(Q4315)&gt;Setup!$B$10,"VAT ≠ 15% × net; ","")&amp;IF(AND(F4315="Standard domestic 15% (Box 7)",NOT(AND(LEN(D4315)=15,LEFT(D4315,1)="3",RIGHT(D4315,1)="3",ISNUMBER(--D4315)))),"Invalid/missing supplier VAT no; ","")&amp;IF(AND(L4315="Yes",K4315&lt;&gt;"Yes"),"VAT claimed without valid tax invoice; ","")&amp;IF(AND(L4315="Yes",ISNUMBER(SEARCH("blocked",G4315))),"Blocked input VAT claimed; ","")&amp;IF(AND(F4315="Import - VAT paid at customs (Box 8)",M4315=""),"Customs declaration no missing; ","")&amp;IF(AND(F4315="Import - Reverse charge (Box 9)",E4315="Saudi Arabia"),"RCM used for a local supplier; ","")&amp;IF(AND(L4315="Yes",NOT(OR(F4315="Standard domestic 15% (Box 7)",F4315="Import - VAT paid at customs (Box 8)",F4315="Import - Reverse charge (Box 9)"))),"VAT claimed on non-taxable category; ",""))</f>
        <v/>
      </c>
    </row>
    <row r="4316">
      <c r="A4316" s="17" t="n"/>
      <c r="B4316" s="14" t="n"/>
      <c r="C4316" s="14" t="n"/>
      <c r="D4316" s="16" t="n"/>
      <c r="E4316" s="14" t="n"/>
      <c r="F4316" s="14" t="n"/>
      <c r="G4316" s="14" t="n"/>
      <c r="H4316" s="19" t="n"/>
      <c r="I4316" s="19" t="n"/>
      <c r="J4316" s="34">
        <f>IF(A4316="","",H4316+I4316)</f>
        <v/>
      </c>
      <c r="K4316" s="14" t="n"/>
      <c r="L4316" s="14" t="n"/>
      <c r="M4316" s="14" t="n"/>
      <c r="N4316" s="14" t="n"/>
      <c r="O4316" s="20">
        <f>IF(A4316="","",SUMPRODUCT((A4316&gt;=Setup!$C$19:$C$30)*(A4316&lt;=Setup!$D$19:$D$30)*Setup!$A$19:$A$30))</f>
        <v/>
      </c>
      <c r="P4316" s="34">
        <f>IF(A4316="","",IF(OR(F4316="Standard domestic 15% (Box 7)",F4316="Import - VAT paid at customs (Box 8)",F4316="Import - Reverse charge (Box 9)"),ROUND(H4316*Setup!$B$9,2),0))</f>
        <v/>
      </c>
      <c r="Q4316" s="34">
        <f>IF(A4316="","",I4316-P4316)</f>
        <v/>
      </c>
      <c r="R4316" s="34">
        <f>IF(A4316="","",IF(L4316="Yes",I4316,0))</f>
        <v/>
      </c>
      <c r="S4316" s="34">
        <f>IF(A4316="","",IF(AND(L4316="Yes",K4316="Yes",NOT(ISNUMBER(SEARCH("blocked",G4316))),OR(F4316="Standard domestic 15% (Box 7)",F4316="Import - VAT paid at customs (Box 8)",F4316="Import - Reverse charge (Box 9)"),OR(F4316&lt;&gt;"Standard domestic 15% (Box 7)",AND(LEN(D4316)=15,LEFT(D4316,1)="3",RIGHT(D4316,1)="3",ISNUMBER(--D4316)))),I4316,0))</f>
        <v/>
      </c>
      <c r="T4316" s="34">
        <f>IF(A4316="","",R4316-S4316)</f>
        <v/>
      </c>
      <c r="U4316" s="23">
        <f>IF(A4316="","",IF(O4316=0,"Outside audit periods; ","")&amp;IF(F4316="","No VAT category; ","")&amp;IF(ABS(Q4316)&gt;Setup!$B$10,"VAT ≠ 15% × net; ","")&amp;IF(AND(F4316="Standard domestic 15% (Box 7)",NOT(AND(LEN(D4316)=15,LEFT(D4316,1)="3",RIGHT(D4316,1)="3",ISNUMBER(--D4316)))),"Invalid/missing supplier VAT no; ","")&amp;IF(AND(L4316="Yes",K4316&lt;&gt;"Yes"),"VAT claimed without valid tax invoice; ","")&amp;IF(AND(L4316="Yes",ISNUMBER(SEARCH("blocked",G4316))),"Blocked input VAT claimed; ","")&amp;IF(AND(F4316="Import - VAT paid at customs (Box 8)",M4316=""),"Customs declaration no missing; ","")&amp;IF(AND(F4316="Import - Reverse charge (Box 9)",E4316="Saudi Arabia"),"RCM used for a local supplier; ","")&amp;IF(AND(L4316="Yes",NOT(OR(F4316="Standard domestic 15% (Box 7)",F4316="Import - VAT paid at customs (Box 8)",F4316="Import - Reverse charge (Box 9)"))),"VAT claimed on non-taxable category; ",""))</f>
        <v/>
      </c>
    </row>
    <row r="4317">
      <c r="A4317" s="17" t="n"/>
      <c r="B4317" s="14" t="n"/>
      <c r="C4317" s="14" t="n"/>
      <c r="D4317" s="16" t="n"/>
      <c r="E4317" s="14" t="n"/>
      <c r="F4317" s="14" t="n"/>
      <c r="G4317" s="14" t="n"/>
      <c r="H4317" s="19" t="n"/>
      <c r="I4317" s="19" t="n"/>
      <c r="J4317" s="34">
        <f>IF(A4317="","",H4317+I4317)</f>
        <v/>
      </c>
      <c r="K4317" s="14" t="n"/>
      <c r="L4317" s="14" t="n"/>
      <c r="M4317" s="14" t="n"/>
      <c r="N4317" s="14" t="n"/>
      <c r="O4317" s="20">
        <f>IF(A4317="","",SUMPRODUCT((A4317&gt;=Setup!$C$19:$C$30)*(A4317&lt;=Setup!$D$19:$D$30)*Setup!$A$19:$A$30))</f>
        <v/>
      </c>
      <c r="P4317" s="34">
        <f>IF(A4317="","",IF(OR(F4317="Standard domestic 15% (Box 7)",F4317="Import - VAT paid at customs (Box 8)",F4317="Import - Reverse charge (Box 9)"),ROUND(H4317*Setup!$B$9,2),0))</f>
        <v/>
      </c>
      <c r="Q4317" s="34">
        <f>IF(A4317="","",I4317-P4317)</f>
        <v/>
      </c>
      <c r="R4317" s="34">
        <f>IF(A4317="","",IF(L4317="Yes",I4317,0))</f>
        <v/>
      </c>
      <c r="S4317" s="34">
        <f>IF(A4317="","",IF(AND(L4317="Yes",K4317="Yes",NOT(ISNUMBER(SEARCH("blocked",G4317))),OR(F4317="Standard domestic 15% (Box 7)",F4317="Import - VAT paid at customs (Box 8)",F4317="Import - Reverse charge (Box 9)"),OR(F4317&lt;&gt;"Standard domestic 15% (Box 7)",AND(LEN(D4317)=15,LEFT(D4317,1)="3",RIGHT(D4317,1)="3",ISNUMBER(--D4317)))),I4317,0))</f>
        <v/>
      </c>
      <c r="T4317" s="34">
        <f>IF(A4317="","",R4317-S4317)</f>
        <v/>
      </c>
      <c r="U4317" s="23">
        <f>IF(A4317="","",IF(O4317=0,"Outside audit periods; ","")&amp;IF(F4317="","No VAT category; ","")&amp;IF(ABS(Q4317)&gt;Setup!$B$10,"VAT ≠ 15% × net; ","")&amp;IF(AND(F4317="Standard domestic 15% (Box 7)",NOT(AND(LEN(D4317)=15,LEFT(D4317,1)="3",RIGHT(D4317,1)="3",ISNUMBER(--D4317)))),"Invalid/missing supplier VAT no; ","")&amp;IF(AND(L4317="Yes",K4317&lt;&gt;"Yes"),"VAT claimed without valid tax invoice; ","")&amp;IF(AND(L4317="Yes",ISNUMBER(SEARCH("blocked",G4317))),"Blocked input VAT claimed; ","")&amp;IF(AND(F4317="Import - VAT paid at customs (Box 8)",M4317=""),"Customs declaration no missing; ","")&amp;IF(AND(F4317="Import - Reverse charge (Box 9)",E4317="Saudi Arabia"),"RCM used for a local supplier; ","")&amp;IF(AND(L4317="Yes",NOT(OR(F4317="Standard domestic 15% (Box 7)",F4317="Import - VAT paid at customs (Box 8)",F4317="Import - Reverse charge (Box 9)"))),"VAT claimed on non-taxable category; ",""))</f>
        <v/>
      </c>
    </row>
    <row r="4318">
      <c r="A4318" s="17" t="n"/>
      <c r="B4318" s="14" t="n"/>
      <c r="C4318" s="14" t="n"/>
      <c r="D4318" s="16" t="n"/>
      <c r="E4318" s="14" t="n"/>
      <c r="F4318" s="14" t="n"/>
      <c r="G4318" s="14" t="n"/>
      <c r="H4318" s="19" t="n"/>
      <c r="I4318" s="19" t="n"/>
      <c r="J4318" s="34">
        <f>IF(A4318="","",H4318+I4318)</f>
        <v/>
      </c>
      <c r="K4318" s="14" t="n"/>
      <c r="L4318" s="14" t="n"/>
      <c r="M4318" s="14" t="n"/>
      <c r="N4318" s="14" t="n"/>
      <c r="O4318" s="20">
        <f>IF(A4318="","",SUMPRODUCT((A4318&gt;=Setup!$C$19:$C$30)*(A4318&lt;=Setup!$D$19:$D$30)*Setup!$A$19:$A$30))</f>
        <v/>
      </c>
      <c r="P4318" s="34">
        <f>IF(A4318="","",IF(OR(F4318="Standard domestic 15% (Box 7)",F4318="Import - VAT paid at customs (Box 8)",F4318="Import - Reverse charge (Box 9)"),ROUND(H4318*Setup!$B$9,2),0))</f>
        <v/>
      </c>
      <c r="Q4318" s="34">
        <f>IF(A4318="","",I4318-P4318)</f>
        <v/>
      </c>
      <c r="R4318" s="34">
        <f>IF(A4318="","",IF(L4318="Yes",I4318,0))</f>
        <v/>
      </c>
      <c r="S4318" s="34">
        <f>IF(A4318="","",IF(AND(L4318="Yes",K4318="Yes",NOT(ISNUMBER(SEARCH("blocked",G4318))),OR(F4318="Standard domestic 15% (Box 7)",F4318="Import - VAT paid at customs (Box 8)",F4318="Import - Reverse charge (Box 9)"),OR(F4318&lt;&gt;"Standard domestic 15% (Box 7)",AND(LEN(D4318)=15,LEFT(D4318,1)="3",RIGHT(D4318,1)="3",ISNUMBER(--D4318)))),I4318,0))</f>
        <v/>
      </c>
      <c r="T4318" s="34">
        <f>IF(A4318="","",R4318-S4318)</f>
        <v/>
      </c>
      <c r="U4318" s="23">
        <f>IF(A4318="","",IF(O4318=0,"Outside audit periods; ","")&amp;IF(F4318="","No VAT category; ","")&amp;IF(ABS(Q4318)&gt;Setup!$B$10,"VAT ≠ 15% × net; ","")&amp;IF(AND(F4318="Standard domestic 15% (Box 7)",NOT(AND(LEN(D4318)=15,LEFT(D4318,1)="3",RIGHT(D4318,1)="3",ISNUMBER(--D4318)))),"Invalid/missing supplier VAT no; ","")&amp;IF(AND(L4318="Yes",K4318&lt;&gt;"Yes"),"VAT claimed without valid tax invoice; ","")&amp;IF(AND(L4318="Yes",ISNUMBER(SEARCH("blocked",G4318))),"Blocked input VAT claimed; ","")&amp;IF(AND(F4318="Import - VAT paid at customs (Box 8)",M4318=""),"Customs declaration no missing; ","")&amp;IF(AND(F4318="Import - Reverse charge (Box 9)",E4318="Saudi Arabia"),"RCM used for a local supplier; ","")&amp;IF(AND(L4318="Yes",NOT(OR(F4318="Standard domestic 15% (Box 7)",F4318="Import - VAT paid at customs (Box 8)",F4318="Import - Reverse charge (Box 9)"))),"VAT claimed on non-taxable category; ",""))</f>
        <v/>
      </c>
    </row>
    <row r="4319">
      <c r="A4319" s="17" t="n"/>
      <c r="B4319" s="14" t="n"/>
      <c r="C4319" s="14" t="n"/>
      <c r="D4319" s="16" t="n"/>
      <c r="E4319" s="14" t="n"/>
      <c r="F4319" s="14" t="n"/>
      <c r="G4319" s="14" t="n"/>
      <c r="H4319" s="19" t="n"/>
      <c r="I4319" s="19" t="n"/>
      <c r="J4319" s="34">
        <f>IF(A4319="","",H4319+I4319)</f>
        <v/>
      </c>
      <c r="K4319" s="14" t="n"/>
      <c r="L4319" s="14" t="n"/>
      <c r="M4319" s="14" t="n"/>
      <c r="N4319" s="14" t="n"/>
      <c r="O4319" s="20">
        <f>IF(A4319="","",SUMPRODUCT((A4319&gt;=Setup!$C$19:$C$30)*(A4319&lt;=Setup!$D$19:$D$30)*Setup!$A$19:$A$30))</f>
        <v/>
      </c>
      <c r="P4319" s="34">
        <f>IF(A4319="","",IF(OR(F4319="Standard domestic 15% (Box 7)",F4319="Import - VAT paid at customs (Box 8)",F4319="Import - Reverse charge (Box 9)"),ROUND(H4319*Setup!$B$9,2),0))</f>
        <v/>
      </c>
      <c r="Q4319" s="34">
        <f>IF(A4319="","",I4319-P4319)</f>
        <v/>
      </c>
      <c r="R4319" s="34">
        <f>IF(A4319="","",IF(L4319="Yes",I4319,0))</f>
        <v/>
      </c>
      <c r="S4319" s="34">
        <f>IF(A4319="","",IF(AND(L4319="Yes",K4319="Yes",NOT(ISNUMBER(SEARCH("blocked",G4319))),OR(F4319="Standard domestic 15% (Box 7)",F4319="Import - VAT paid at customs (Box 8)",F4319="Import - Reverse charge (Box 9)"),OR(F4319&lt;&gt;"Standard domestic 15% (Box 7)",AND(LEN(D4319)=15,LEFT(D4319,1)="3",RIGHT(D4319,1)="3",ISNUMBER(--D4319)))),I4319,0))</f>
        <v/>
      </c>
      <c r="T4319" s="34">
        <f>IF(A4319="","",R4319-S4319)</f>
        <v/>
      </c>
      <c r="U4319" s="23">
        <f>IF(A4319="","",IF(O4319=0,"Outside audit periods; ","")&amp;IF(F4319="","No VAT category; ","")&amp;IF(ABS(Q4319)&gt;Setup!$B$10,"VAT ≠ 15% × net; ","")&amp;IF(AND(F4319="Standard domestic 15% (Box 7)",NOT(AND(LEN(D4319)=15,LEFT(D4319,1)="3",RIGHT(D4319,1)="3",ISNUMBER(--D4319)))),"Invalid/missing supplier VAT no; ","")&amp;IF(AND(L4319="Yes",K4319&lt;&gt;"Yes"),"VAT claimed without valid tax invoice; ","")&amp;IF(AND(L4319="Yes",ISNUMBER(SEARCH("blocked",G4319))),"Blocked input VAT claimed; ","")&amp;IF(AND(F4319="Import - VAT paid at customs (Box 8)",M4319=""),"Customs declaration no missing; ","")&amp;IF(AND(F4319="Import - Reverse charge (Box 9)",E4319="Saudi Arabia"),"RCM used for a local supplier; ","")&amp;IF(AND(L4319="Yes",NOT(OR(F4319="Standard domestic 15% (Box 7)",F4319="Import - VAT paid at customs (Box 8)",F4319="Import - Reverse charge (Box 9)"))),"VAT claimed on non-taxable category; ",""))</f>
        <v/>
      </c>
    </row>
    <row r="4320">
      <c r="A4320" s="17" t="n"/>
      <c r="B4320" s="14" t="n"/>
      <c r="C4320" s="14" t="n"/>
      <c r="D4320" s="16" t="n"/>
      <c r="E4320" s="14" t="n"/>
      <c r="F4320" s="14" t="n"/>
      <c r="G4320" s="14" t="n"/>
      <c r="H4320" s="19" t="n"/>
      <c r="I4320" s="19" t="n"/>
      <c r="J4320" s="34">
        <f>IF(A4320="","",H4320+I4320)</f>
        <v/>
      </c>
      <c r="K4320" s="14" t="n"/>
      <c r="L4320" s="14" t="n"/>
      <c r="M4320" s="14" t="n"/>
      <c r="N4320" s="14" t="n"/>
      <c r="O4320" s="20">
        <f>IF(A4320="","",SUMPRODUCT((A4320&gt;=Setup!$C$19:$C$30)*(A4320&lt;=Setup!$D$19:$D$30)*Setup!$A$19:$A$30))</f>
        <v/>
      </c>
      <c r="P4320" s="34">
        <f>IF(A4320="","",IF(OR(F4320="Standard domestic 15% (Box 7)",F4320="Import - VAT paid at customs (Box 8)",F4320="Import - Reverse charge (Box 9)"),ROUND(H4320*Setup!$B$9,2),0))</f>
        <v/>
      </c>
      <c r="Q4320" s="34">
        <f>IF(A4320="","",I4320-P4320)</f>
        <v/>
      </c>
      <c r="R4320" s="34">
        <f>IF(A4320="","",IF(L4320="Yes",I4320,0))</f>
        <v/>
      </c>
      <c r="S4320" s="34">
        <f>IF(A4320="","",IF(AND(L4320="Yes",K4320="Yes",NOT(ISNUMBER(SEARCH("blocked",G4320))),OR(F4320="Standard domestic 15% (Box 7)",F4320="Import - VAT paid at customs (Box 8)",F4320="Import - Reverse charge (Box 9)"),OR(F4320&lt;&gt;"Standard domestic 15% (Box 7)",AND(LEN(D4320)=15,LEFT(D4320,1)="3",RIGHT(D4320,1)="3",ISNUMBER(--D4320)))),I4320,0))</f>
        <v/>
      </c>
      <c r="T4320" s="34">
        <f>IF(A4320="","",R4320-S4320)</f>
        <v/>
      </c>
      <c r="U4320" s="23">
        <f>IF(A4320="","",IF(O4320=0,"Outside audit periods; ","")&amp;IF(F4320="","No VAT category; ","")&amp;IF(ABS(Q4320)&gt;Setup!$B$10,"VAT ≠ 15% × net; ","")&amp;IF(AND(F4320="Standard domestic 15% (Box 7)",NOT(AND(LEN(D4320)=15,LEFT(D4320,1)="3",RIGHT(D4320,1)="3",ISNUMBER(--D4320)))),"Invalid/missing supplier VAT no; ","")&amp;IF(AND(L4320="Yes",K4320&lt;&gt;"Yes"),"VAT claimed without valid tax invoice; ","")&amp;IF(AND(L4320="Yes",ISNUMBER(SEARCH("blocked",G4320))),"Blocked input VAT claimed; ","")&amp;IF(AND(F4320="Import - VAT paid at customs (Box 8)",M4320=""),"Customs declaration no missing; ","")&amp;IF(AND(F4320="Import - Reverse charge (Box 9)",E4320="Saudi Arabia"),"RCM used for a local supplier; ","")&amp;IF(AND(L4320="Yes",NOT(OR(F4320="Standard domestic 15% (Box 7)",F4320="Import - VAT paid at customs (Box 8)",F4320="Import - Reverse charge (Box 9)"))),"VAT claimed on non-taxable category; ",""))</f>
        <v/>
      </c>
    </row>
    <row r="4321">
      <c r="A4321" s="17" t="n"/>
      <c r="B4321" s="14" t="n"/>
      <c r="C4321" s="14" t="n"/>
      <c r="D4321" s="16" t="n"/>
      <c r="E4321" s="14" t="n"/>
      <c r="F4321" s="14" t="n"/>
      <c r="G4321" s="14" t="n"/>
      <c r="H4321" s="19" t="n"/>
      <c r="I4321" s="19" t="n"/>
      <c r="J4321" s="34">
        <f>IF(A4321="","",H4321+I4321)</f>
        <v/>
      </c>
      <c r="K4321" s="14" t="n"/>
      <c r="L4321" s="14" t="n"/>
      <c r="M4321" s="14" t="n"/>
      <c r="N4321" s="14" t="n"/>
      <c r="O4321" s="20">
        <f>IF(A4321="","",SUMPRODUCT((A4321&gt;=Setup!$C$19:$C$30)*(A4321&lt;=Setup!$D$19:$D$30)*Setup!$A$19:$A$30))</f>
        <v/>
      </c>
      <c r="P4321" s="34">
        <f>IF(A4321="","",IF(OR(F4321="Standard domestic 15% (Box 7)",F4321="Import - VAT paid at customs (Box 8)",F4321="Import - Reverse charge (Box 9)"),ROUND(H4321*Setup!$B$9,2),0))</f>
        <v/>
      </c>
      <c r="Q4321" s="34">
        <f>IF(A4321="","",I4321-P4321)</f>
        <v/>
      </c>
      <c r="R4321" s="34">
        <f>IF(A4321="","",IF(L4321="Yes",I4321,0))</f>
        <v/>
      </c>
      <c r="S4321" s="34">
        <f>IF(A4321="","",IF(AND(L4321="Yes",K4321="Yes",NOT(ISNUMBER(SEARCH("blocked",G4321))),OR(F4321="Standard domestic 15% (Box 7)",F4321="Import - VAT paid at customs (Box 8)",F4321="Import - Reverse charge (Box 9)"),OR(F4321&lt;&gt;"Standard domestic 15% (Box 7)",AND(LEN(D4321)=15,LEFT(D4321,1)="3",RIGHT(D4321,1)="3",ISNUMBER(--D4321)))),I4321,0))</f>
        <v/>
      </c>
      <c r="T4321" s="34">
        <f>IF(A4321="","",R4321-S4321)</f>
        <v/>
      </c>
      <c r="U4321" s="23">
        <f>IF(A4321="","",IF(O4321=0,"Outside audit periods; ","")&amp;IF(F4321="","No VAT category; ","")&amp;IF(ABS(Q4321)&gt;Setup!$B$10,"VAT ≠ 15% × net; ","")&amp;IF(AND(F4321="Standard domestic 15% (Box 7)",NOT(AND(LEN(D4321)=15,LEFT(D4321,1)="3",RIGHT(D4321,1)="3",ISNUMBER(--D4321)))),"Invalid/missing supplier VAT no; ","")&amp;IF(AND(L4321="Yes",K4321&lt;&gt;"Yes"),"VAT claimed without valid tax invoice; ","")&amp;IF(AND(L4321="Yes",ISNUMBER(SEARCH("blocked",G4321))),"Blocked input VAT claimed; ","")&amp;IF(AND(F4321="Import - VAT paid at customs (Box 8)",M4321=""),"Customs declaration no missing; ","")&amp;IF(AND(F4321="Import - Reverse charge (Box 9)",E4321="Saudi Arabia"),"RCM used for a local supplier; ","")&amp;IF(AND(L4321="Yes",NOT(OR(F4321="Standard domestic 15% (Box 7)",F4321="Import - VAT paid at customs (Box 8)",F4321="Import - Reverse charge (Box 9)"))),"VAT claimed on non-taxable category; ",""))</f>
        <v/>
      </c>
    </row>
    <row r="4322">
      <c r="A4322" s="17" t="n"/>
      <c r="B4322" s="14" t="n"/>
      <c r="C4322" s="14" t="n"/>
      <c r="D4322" s="16" t="n"/>
      <c r="E4322" s="14" t="n"/>
      <c r="F4322" s="14" t="n"/>
      <c r="G4322" s="14" t="n"/>
      <c r="H4322" s="19" t="n"/>
      <c r="I4322" s="19" t="n"/>
      <c r="J4322" s="34">
        <f>IF(A4322="","",H4322+I4322)</f>
        <v/>
      </c>
      <c r="K4322" s="14" t="n"/>
      <c r="L4322" s="14" t="n"/>
      <c r="M4322" s="14" t="n"/>
      <c r="N4322" s="14" t="n"/>
      <c r="O4322" s="20">
        <f>IF(A4322="","",SUMPRODUCT((A4322&gt;=Setup!$C$19:$C$30)*(A4322&lt;=Setup!$D$19:$D$30)*Setup!$A$19:$A$30))</f>
        <v/>
      </c>
      <c r="P4322" s="34">
        <f>IF(A4322="","",IF(OR(F4322="Standard domestic 15% (Box 7)",F4322="Import - VAT paid at customs (Box 8)",F4322="Import - Reverse charge (Box 9)"),ROUND(H4322*Setup!$B$9,2),0))</f>
        <v/>
      </c>
      <c r="Q4322" s="34">
        <f>IF(A4322="","",I4322-P4322)</f>
        <v/>
      </c>
      <c r="R4322" s="34">
        <f>IF(A4322="","",IF(L4322="Yes",I4322,0))</f>
        <v/>
      </c>
      <c r="S4322" s="34">
        <f>IF(A4322="","",IF(AND(L4322="Yes",K4322="Yes",NOT(ISNUMBER(SEARCH("blocked",G4322))),OR(F4322="Standard domestic 15% (Box 7)",F4322="Import - VAT paid at customs (Box 8)",F4322="Import - Reverse charge (Box 9)"),OR(F4322&lt;&gt;"Standard domestic 15% (Box 7)",AND(LEN(D4322)=15,LEFT(D4322,1)="3",RIGHT(D4322,1)="3",ISNUMBER(--D4322)))),I4322,0))</f>
        <v/>
      </c>
      <c r="T4322" s="34">
        <f>IF(A4322="","",R4322-S4322)</f>
        <v/>
      </c>
      <c r="U4322" s="23">
        <f>IF(A4322="","",IF(O4322=0,"Outside audit periods; ","")&amp;IF(F4322="","No VAT category; ","")&amp;IF(ABS(Q4322)&gt;Setup!$B$10,"VAT ≠ 15% × net; ","")&amp;IF(AND(F4322="Standard domestic 15% (Box 7)",NOT(AND(LEN(D4322)=15,LEFT(D4322,1)="3",RIGHT(D4322,1)="3",ISNUMBER(--D4322)))),"Invalid/missing supplier VAT no; ","")&amp;IF(AND(L4322="Yes",K4322&lt;&gt;"Yes"),"VAT claimed without valid tax invoice; ","")&amp;IF(AND(L4322="Yes",ISNUMBER(SEARCH("blocked",G4322))),"Blocked input VAT claimed; ","")&amp;IF(AND(F4322="Import - VAT paid at customs (Box 8)",M4322=""),"Customs declaration no missing; ","")&amp;IF(AND(F4322="Import - Reverse charge (Box 9)",E4322="Saudi Arabia"),"RCM used for a local supplier; ","")&amp;IF(AND(L4322="Yes",NOT(OR(F4322="Standard domestic 15% (Box 7)",F4322="Import - VAT paid at customs (Box 8)",F4322="Import - Reverse charge (Box 9)"))),"VAT claimed on non-taxable category; ",""))</f>
        <v/>
      </c>
    </row>
    <row r="4323">
      <c r="A4323" s="17" t="n"/>
      <c r="B4323" s="14" t="n"/>
      <c r="C4323" s="14" t="n"/>
      <c r="D4323" s="16" t="n"/>
      <c r="E4323" s="14" t="n"/>
      <c r="F4323" s="14" t="n"/>
      <c r="G4323" s="14" t="n"/>
      <c r="H4323" s="19" t="n"/>
      <c r="I4323" s="19" t="n"/>
      <c r="J4323" s="34">
        <f>IF(A4323="","",H4323+I4323)</f>
        <v/>
      </c>
      <c r="K4323" s="14" t="n"/>
      <c r="L4323" s="14" t="n"/>
      <c r="M4323" s="14" t="n"/>
      <c r="N4323" s="14" t="n"/>
      <c r="O4323" s="20">
        <f>IF(A4323="","",SUMPRODUCT((A4323&gt;=Setup!$C$19:$C$30)*(A4323&lt;=Setup!$D$19:$D$30)*Setup!$A$19:$A$30))</f>
        <v/>
      </c>
      <c r="P4323" s="34">
        <f>IF(A4323="","",IF(OR(F4323="Standard domestic 15% (Box 7)",F4323="Import - VAT paid at customs (Box 8)",F4323="Import - Reverse charge (Box 9)"),ROUND(H4323*Setup!$B$9,2),0))</f>
        <v/>
      </c>
      <c r="Q4323" s="34">
        <f>IF(A4323="","",I4323-P4323)</f>
        <v/>
      </c>
      <c r="R4323" s="34">
        <f>IF(A4323="","",IF(L4323="Yes",I4323,0))</f>
        <v/>
      </c>
      <c r="S4323" s="34">
        <f>IF(A4323="","",IF(AND(L4323="Yes",K4323="Yes",NOT(ISNUMBER(SEARCH("blocked",G4323))),OR(F4323="Standard domestic 15% (Box 7)",F4323="Import - VAT paid at customs (Box 8)",F4323="Import - Reverse charge (Box 9)"),OR(F4323&lt;&gt;"Standard domestic 15% (Box 7)",AND(LEN(D4323)=15,LEFT(D4323,1)="3",RIGHT(D4323,1)="3",ISNUMBER(--D4323)))),I4323,0))</f>
        <v/>
      </c>
      <c r="T4323" s="34">
        <f>IF(A4323="","",R4323-S4323)</f>
        <v/>
      </c>
      <c r="U4323" s="23">
        <f>IF(A4323="","",IF(O4323=0,"Outside audit periods; ","")&amp;IF(F4323="","No VAT category; ","")&amp;IF(ABS(Q4323)&gt;Setup!$B$10,"VAT ≠ 15% × net; ","")&amp;IF(AND(F4323="Standard domestic 15% (Box 7)",NOT(AND(LEN(D4323)=15,LEFT(D4323,1)="3",RIGHT(D4323,1)="3",ISNUMBER(--D4323)))),"Invalid/missing supplier VAT no; ","")&amp;IF(AND(L4323="Yes",K4323&lt;&gt;"Yes"),"VAT claimed without valid tax invoice; ","")&amp;IF(AND(L4323="Yes",ISNUMBER(SEARCH("blocked",G4323))),"Blocked input VAT claimed; ","")&amp;IF(AND(F4323="Import - VAT paid at customs (Box 8)",M4323=""),"Customs declaration no missing; ","")&amp;IF(AND(F4323="Import - Reverse charge (Box 9)",E4323="Saudi Arabia"),"RCM used for a local supplier; ","")&amp;IF(AND(L4323="Yes",NOT(OR(F4323="Standard domestic 15% (Box 7)",F4323="Import - VAT paid at customs (Box 8)",F4323="Import - Reverse charge (Box 9)"))),"VAT claimed on non-taxable category; ",""))</f>
        <v/>
      </c>
    </row>
    <row r="4324">
      <c r="A4324" s="17" t="n"/>
      <c r="B4324" s="14" t="n"/>
      <c r="C4324" s="14" t="n"/>
      <c r="D4324" s="16" t="n"/>
      <c r="E4324" s="14" t="n"/>
      <c r="F4324" s="14" t="n"/>
      <c r="G4324" s="14" t="n"/>
      <c r="H4324" s="19" t="n"/>
      <c r="I4324" s="19" t="n"/>
      <c r="J4324" s="34">
        <f>IF(A4324="","",H4324+I4324)</f>
        <v/>
      </c>
      <c r="K4324" s="14" t="n"/>
      <c r="L4324" s="14" t="n"/>
      <c r="M4324" s="14" t="n"/>
      <c r="N4324" s="14" t="n"/>
      <c r="O4324" s="20">
        <f>IF(A4324="","",SUMPRODUCT((A4324&gt;=Setup!$C$19:$C$30)*(A4324&lt;=Setup!$D$19:$D$30)*Setup!$A$19:$A$30))</f>
        <v/>
      </c>
      <c r="P4324" s="34">
        <f>IF(A4324="","",IF(OR(F4324="Standard domestic 15% (Box 7)",F4324="Import - VAT paid at customs (Box 8)",F4324="Import - Reverse charge (Box 9)"),ROUND(H4324*Setup!$B$9,2),0))</f>
        <v/>
      </c>
      <c r="Q4324" s="34">
        <f>IF(A4324="","",I4324-P4324)</f>
        <v/>
      </c>
      <c r="R4324" s="34">
        <f>IF(A4324="","",IF(L4324="Yes",I4324,0))</f>
        <v/>
      </c>
      <c r="S4324" s="34">
        <f>IF(A4324="","",IF(AND(L4324="Yes",K4324="Yes",NOT(ISNUMBER(SEARCH("blocked",G4324))),OR(F4324="Standard domestic 15% (Box 7)",F4324="Import - VAT paid at customs (Box 8)",F4324="Import - Reverse charge (Box 9)"),OR(F4324&lt;&gt;"Standard domestic 15% (Box 7)",AND(LEN(D4324)=15,LEFT(D4324,1)="3",RIGHT(D4324,1)="3",ISNUMBER(--D4324)))),I4324,0))</f>
        <v/>
      </c>
      <c r="T4324" s="34">
        <f>IF(A4324="","",R4324-S4324)</f>
        <v/>
      </c>
      <c r="U4324" s="23">
        <f>IF(A4324="","",IF(O4324=0,"Outside audit periods; ","")&amp;IF(F4324="","No VAT category; ","")&amp;IF(ABS(Q4324)&gt;Setup!$B$10,"VAT ≠ 15% × net; ","")&amp;IF(AND(F4324="Standard domestic 15% (Box 7)",NOT(AND(LEN(D4324)=15,LEFT(D4324,1)="3",RIGHT(D4324,1)="3",ISNUMBER(--D4324)))),"Invalid/missing supplier VAT no; ","")&amp;IF(AND(L4324="Yes",K4324&lt;&gt;"Yes"),"VAT claimed without valid tax invoice; ","")&amp;IF(AND(L4324="Yes",ISNUMBER(SEARCH("blocked",G4324))),"Blocked input VAT claimed; ","")&amp;IF(AND(F4324="Import - VAT paid at customs (Box 8)",M4324=""),"Customs declaration no missing; ","")&amp;IF(AND(F4324="Import - Reverse charge (Box 9)",E4324="Saudi Arabia"),"RCM used for a local supplier; ","")&amp;IF(AND(L4324="Yes",NOT(OR(F4324="Standard domestic 15% (Box 7)",F4324="Import - VAT paid at customs (Box 8)",F4324="Import - Reverse charge (Box 9)"))),"VAT claimed on non-taxable category; ",""))</f>
        <v/>
      </c>
    </row>
    <row r="4325">
      <c r="A4325" s="17" t="n"/>
      <c r="B4325" s="14" t="n"/>
      <c r="C4325" s="14" t="n"/>
      <c r="D4325" s="16" t="n"/>
      <c r="E4325" s="14" t="n"/>
      <c r="F4325" s="14" t="n"/>
      <c r="G4325" s="14" t="n"/>
      <c r="H4325" s="19" t="n"/>
      <c r="I4325" s="19" t="n"/>
      <c r="J4325" s="34">
        <f>IF(A4325="","",H4325+I4325)</f>
        <v/>
      </c>
      <c r="K4325" s="14" t="n"/>
      <c r="L4325" s="14" t="n"/>
      <c r="M4325" s="14" t="n"/>
      <c r="N4325" s="14" t="n"/>
      <c r="O4325" s="20">
        <f>IF(A4325="","",SUMPRODUCT((A4325&gt;=Setup!$C$19:$C$30)*(A4325&lt;=Setup!$D$19:$D$30)*Setup!$A$19:$A$30))</f>
        <v/>
      </c>
      <c r="P4325" s="34">
        <f>IF(A4325="","",IF(OR(F4325="Standard domestic 15% (Box 7)",F4325="Import - VAT paid at customs (Box 8)",F4325="Import - Reverse charge (Box 9)"),ROUND(H4325*Setup!$B$9,2),0))</f>
        <v/>
      </c>
      <c r="Q4325" s="34">
        <f>IF(A4325="","",I4325-P4325)</f>
        <v/>
      </c>
      <c r="R4325" s="34">
        <f>IF(A4325="","",IF(L4325="Yes",I4325,0))</f>
        <v/>
      </c>
      <c r="S4325" s="34">
        <f>IF(A4325="","",IF(AND(L4325="Yes",K4325="Yes",NOT(ISNUMBER(SEARCH("blocked",G4325))),OR(F4325="Standard domestic 15% (Box 7)",F4325="Import - VAT paid at customs (Box 8)",F4325="Import - Reverse charge (Box 9)"),OR(F4325&lt;&gt;"Standard domestic 15% (Box 7)",AND(LEN(D4325)=15,LEFT(D4325,1)="3",RIGHT(D4325,1)="3",ISNUMBER(--D4325)))),I4325,0))</f>
        <v/>
      </c>
      <c r="T4325" s="34">
        <f>IF(A4325="","",R4325-S4325)</f>
        <v/>
      </c>
      <c r="U4325" s="23">
        <f>IF(A4325="","",IF(O4325=0,"Outside audit periods; ","")&amp;IF(F4325="","No VAT category; ","")&amp;IF(ABS(Q4325)&gt;Setup!$B$10,"VAT ≠ 15% × net; ","")&amp;IF(AND(F4325="Standard domestic 15% (Box 7)",NOT(AND(LEN(D4325)=15,LEFT(D4325,1)="3",RIGHT(D4325,1)="3",ISNUMBER(--D4325)))),"Invalid/missing supplier VAT no; ","")&amp;IF(AND(L4325="Yes",K4325&lt;&gt;"Yes"),"VAT claimed without valid tax invoice; ","")&amp;IF(AND(L4325="Yes",ISNUMBER(SEARCH("blocked",G4325))),"Blocked input VAT claimed; ","")&amp;IF(AND(F4325="Import - VAT paid at customs (Box 8)",M4325=""),"Customs declaration no missing; ","")&amp;IF(AND(F4325="Import - Reverse charge (Box 9)",E4325="Saudi Arabia"),"RCM used for a local supplier; ","")&amp;IF(AND(L4325="Yes",NOT(OR(F4325="Standard domestic 15% (Box 7)",F4325="Import - VAT paid at customs (Box 8)",F4325="Import - Reverse charge (Box 9)"))),"VAT claimed on non-taxable category; ",""))</f>
        <v/>
      </c>
    </row>
    <row r="4326">
      <c r="A4326" s="17" t="n"/>
      <c r="B4326" s="14" t="n"/>
      <c r="C4326" s="14" t="n"/>
      <c r="D4326" s="16" t="n"/>
      <c r="E4326" s="14" t="n"/>
      <c r="F4326" s="14" t="n"/>
      <c r="G4326" s="14" t="n"/>
      <c r="H4326" s="19" t="n"/>
      <c r="I4326" s="19" t="n"/>
      <c r="J4326" s="34">
        <f>IF(A4326="","",H4326+I4326)</f>
        <v/>
      </c>
      <c r="K4326" s="14" t="n"/>
      <c r="L4326" s="14" t="n"/>
      <c r="M4326" s="14" t="n"/>
      <c r="N4326" s="14" t="n"/>
      <c r="O4326" s="20">
        <f>IF(A4326="","",SUMPRODUCT((A4326&gt;=Setup!$C$19:$C$30)*(A4326&lt;=Setup!$D$19:$D$30)*Setup!$A$19:$A$30))</f>
        <v/>
      </c>
      <c r="P4326" s="34">
        <f>IF(A4326="","",IF(OR(F4326="Standard domestic 15% (Box 7)",F4326="Import - VAT paid at customs (Box 8)",F4326="Import - Reverse charge (Box 9)"),ROUND(H4326*Setup!$B$9,2),0))</f>
        <v/>
      </c>
      <c r="Q4326" s="34">
        <f>IF(A4326="","",I4326-P4326)</f>
        <v/>
      </c>
      <c r="R4326" s="34">
        <f>IF(A4326="","",IF(L4326="Yes",I4326,0))</f>
        <v/>
      </c>
      <c r="S4326" s="34">
        <f>IF(A4326="","",IF(AND(L4326="Yes",K4326="Yes",NOT(ISNUMBER(SEARCH("blocked",G4326))),OR(F4326="Standard domestic 15% (Box 7)",F4326="Import - VAT paid at customs (Box 8)",F4326="Import - Reverse charge (Box 9)"),OR(F4326&lt;&gt;"Standard domestic 15% (Box 7)",AND(LEN(D4326)=15,LEFT(D4326,1)="3",RIGHT(D4326,1)="3",ISNUMBER(--D4326)))),I4326,0))</f>
        <v/>
      </c>
      <c r="T4326" s="34">
        <f>IF(A4326="","",R4326-S4326)</f>
        <v/>
      </c>
      <c r="U4326" s="23">
        <f>IF(A4326="","",IF(O4326=0,"Outside audit periods; ","")&amp;IF(F4326="","No VAT category; ","")&amp;IF(ABS(Q4326)&gt;Setup!$B$10,"VAT ≠ 15% × net; ","")&amp;IF(AND(F4326="Standard domestic 15% (Box 7)",NOT(AND(LEN(D4326)=15,LEFT(D4326,1)="3",RIGHT(D4326,1)="3",ISNUMBER(--D4326)))),"Invalid/missing supplier VAT no; ","")&amp;IF(AND(L4326="Yes",K4326&lt;&gt;"Yes"),"VAT claimed without valid tax invoice; ","")&amp;IF(AND(L4326="Yes",ISNUMBER(SEARCH("blocked",G4326))),"Blocked input VAT claimed; ","")&amp;IF(AND(F4326="Import - VAT paid at customs (Box 8)",M4326=""),"Customs declaration no missing; ","")&amp;IF(AND(F4326="Import - Reverse charge (Box 9)",E4326="Saudi Arabia"),"RCM used for a local supplier; ","")&amp;IF(AND(L4326="Yes",NOT(OR(F4326="Standard domestic 15% (Box 7)",F4326="Import - VAT paid at customs (Box 8)",F4326="Import - Reverse charge (Box 9)"))),"VAT claimed on non-taxable category; ",""))</f>
        <v/>
      </c>
    </row>
    <row r="4327">
      <c r="A4327" s="17" t="n"/>
      <c r="B4327" s="14" t="n"/>
      <c r="C4327" s="14" t="n"/>
      <c r="D4327" s="16" t="n"/>
      <c r="E4327" s="14" t="n"/>
      <c r="F4327" s="14" t="n"/>
      <c r="G4327" s="14" t="n"/>
      <c r="H4327" s="19" t="n"/>
      <c r="I4327" s="19" t="n"/>
      <c r="J4327" s="34">
        <f>IF(A4327="","",H4327+I4327)</f>
        <v/>
      </c>
      <c r="K4327" s="14" t="n"/>
      <c r="L4327" s="14" t="n"/>
      <c r="M4327" s="14" t="n"/>
      <c r="N4327" s="14" t="n"/>
      <c r="O4327" s="20">
        <f>IF(A4327="","",SUMPRODUCT((A4327&gt;=Setup!$C$19:$C$30)*(A4327&lt;=Setup!$D$19:$D$30)*Setup!$A$19:$A$30))</f>
        <v/>
      </c>
      <c r="P4327" s="34">
        <f>IF(A4327="","",IF(OR(F4327="Standard domestic 15% (Box 7)",F4327="Import - VAT paid at customs (Box 8)",F4327="Import - Reverse charge (Box 9)"),ROUND(H4327*Setup!$B$9,2),0))</f>
        <v/>
      </c>
      <c r="Q4327" s="34">
        <f>IF(A4327="","",I4327-P4327)</f>
        <v/>
      </c>
      <c r="R4327" s="34">
        <f>IF(A4327="","",IF(L4327="Yes",I4327,0))</f>
        <v/>
      </c>
      <c r="S4327" s="34">
        <f>IF(A4327="","",IF(AND(L4327="Yes",K4327="Yes",NOT(ISNUMBER(SEARCH("blocked",G4327))),OR(F4327="Standard domestic 15% (Box 7)",F4327="Import - VAT paid at customs (Box 8)",F4327="Import - Reverse charge (Box 9)"),OR(F4327&lt;&gt;"Standard domestic 15% (Box 7)",AND(LEN(D4327)=15,LEFT(D4327,1)="3",RIGHT(D4327,1)="3",ISNUMBER(--D4327)))),I4327,0))</f>
        <v/>
      </c>
      <c r="T4327" s="34">
        <f>IF(A4327="","",R4327-S4327)</f>
        <v/>
      </c>
      <c r="U4327" s="23">
        <f>IF(A4327="","",IF(O4327=0,"Outside audit periods; ","")&amp;IF(F4327="","No VAT category; ","")&amp;IF(ABS(Q4327)&gt;Setup!$B$10,"VAT ≠ 15% × net; ","")&amp;IF(AND(F4327="Standard domestic 15% (Box 7)",NOT(AND(LEN(D4327)=15,LEFT(D4327,1)="3",RIGHT(D4327,1)="3",ISNUMBER(--D4327)))),"Invalid/missing supplier VAT no; ","")&amp;IF(AND(L4327="Yes",K4327&lt;&gt;"Yes"),"VAT claimed without valid tax invoice; ","")&amp;IF(AND(L4327="Yes",ISNUMBER(SEARCH("blocked",G4327))),"Blocked input VAT claimed; ","")&amp;IF(AND(F4327="Import - VAT paid at customs (Box 8)",M4327=""),"Customs declaration no missing; ","")&amp;IF(AND(F4327="Import - Reverse charge (Box 9)",E4327="Saudi Arabia"),"RCM used for a local supplier; ","")&amp;IF(AND(L4327="Yes",NOT(OR(F4327="Standard domestic 15% (Box 7)",F4327="Import - VAT paid at customs (Box 8)",F4327="Import - Reverse charge (Box 9)"))),"VAT claimed on non-taxable category; ",""))</f>
        <v/>
      </c>
    </row>
    <row r="4328">
      <c r="A4328" s="17" t="n"/>
      <c r="B4328" s="14" t="n"/>
      <c r="C4328" s="14" t="n"/>
      <c r="D4328" s="16" t="n"/>
      <c r="E4328" s="14" t="n"/>
      <c r="F4328" s="14" t="n"/>
      <c r="G4328" s="14" t="n"/>
      <c r="H4328" s="19" t="n"/>
      <c r="I4328" s="19" t="n"/>
      <c r="J4328" s="34">
        <f>IF(A4328="","",H4328+I4328)</f>
        <v/>
      </c>
      <c r="K4328" s="14" t="n"/>
      <c r="L4328" s="14" t="n"/>
      <c r="M4328" s="14" t="n"/>
      <c r="N4328" s="14" t="n"/>
      <c r="O4328" s="20">
        <f>IF(A4328="","",SUMPRODUCT((A4328&gt;=Setup!$C$19:$C$30)*(A4328&lt;=Setup!$D$19:$D$30)*Setup!$A$19:$A$30))</f>
        <v/>
      </c>
      <c r="P4328" s="34">
        <f>IF(A4328="","",IF(OR(F4328="Standard domestic 15% (Box 7)",F4328="Import - VAT paid at customs (Box 8)",F4328="Import - Reverse charge (Box 9)"),ROUND(H4328*Setup!$B$9,2),0))</f>
        <v/>
      </c>
      <c r="Q4328" s="34">
        <f>IF(A4328="","",I4328-P4328)</f>
        <v/>
      </c>
      <c r="R4328" s="34">
        <f>IF(A4328="","",IF(L4328="Yes",I4328,0))</f>
        <v/>
      </c>
      <c r="S4328" s="34">
        <f>IF(A4328="","",IF(AND(L4328="Yes",K4328="Yes",NOT(ISNUMBER(SEARCH("blocked",G4328))),OR(F4328="Standard domestic 15% (Box 7)",F4328="Import - VAT paid at customs (Box 8)",F4328="Import - Reverse charge (Box 9)"),OR(F4328&lt;&gt;"Standard domestic 15% (Box 7)",AND(LEN(D4328)=15,LEFT(D4328,1)="3",RIGHT(D4328,1)="3",ISNUMBER(--D4328)))),I4328,0))</f>
        <v/>
      </c>
      <c r="T4328" s="34">
        <f>IF(A4328="","",R4328-S4328)</f>
        <v/>
      </c>
      <c r="U4328" s="23">
        <f>IF(A4328="","",IF(O4328=0,"Outside audit periods; ","")&amp;IF(F4328="","No VAT category; ","")&amp;IF(ABS(Q4328)&gt;Setup!$B$10,"VAT ≠ 15% × net; ","")&amp;IF(AND(F4328="Standard domestic 15% (Box 7)",NOT(AND(LEN(D4328)=15,LEFT(D4328,1)="3",RIGHT(D4328,1)="3",ISNUMBER(--D4328)))),"Invalid/missing supplier VAT no; ","")&amp;IF(AND(L4328="Yes",K4328&lt;&gt;"Yes"),"VAT claimed without valid tax invoice; ","")&amp;IF(AND(L4328="Yes",ISNUMBER(SEARCH("blocked",G4328))),"Blocked input VAT claimed; ","")&amp;IF(AND(F4328="Import - VAT paid at customs (Box 8)",M4328=""),"Customs declaration no missing; ","")&amp;IF(AND(F4328="Import - Reverse charge (Box 9)",E4328="Saudi Arabia"),"RCM used for a local supplier; ","")&amp;IF(AND(L4328="Yes",NOT(OR(F4328="Standard domestic 15% (Box 7)",F4328="Import - VAT paid at customs (Box 8)",F4328="Import - Reverse charge (Box 9)"))),"VAT claimed on non-taxable category; ",""))</f>
        <v/>
      </c>
    </row>
    <row r="4329">
      <c r="A4329" s="17" t="n"/>
      <c r="B4329" s="14" t="n"/>
      <c r="C4329" s="14" t="n"/>
      <c r="D4329" s="16" t="n"/>
      <c r="E4329" s="14" t="n"/>
      <c r="F4329" s="14" t="n"/>
      <c r="G4329" s="14" t="n"/>
      <c r="H4329" s="19" t="n"/>
      <c r="I4329" s="19" t="n"/>
      <c r="J4329" s="34">
        <f>IF(A4329="","",H4329+I4329)</f>
        <v/>
      </c>
      <c r="K4329" s="14" t="n"/>
      <c r="L4329" s="14" t="n"/>
      <c r="M4329" s="14" t="n"/>
      <c r="N4329" s="14" t="n"/>
      <c r="O4329" s="20">
        <f>IF(A4329="","",SUMPRODUCT((A4329&gt;=Setup!$C$19:$C$30)*(A4329&lt;=Setup!$D$19:$D$30)*Setup!$A$19:$A$30))</f>
        <v/>
      </c>
      <c r="P4329" s="34">
        <f>IF(A4329="","",IF(OR(F4329="Standard domestic 15% (Box 7)",F4329="Import - VAT paid at customs (Box 8)",F4329="Import - Reverse charge (Box 9)"),ROUND(H4329*Setup!$B$9,2),0))</f>
        <v/>
      </c>
      <c r="Q4329" s="34">
        <f>IF(A4329="","",I4329-P4329)</f>
        <v/>
      </c>
      <c r="R4329" s="34">
        <f>IF(A4329="","",IF(L4329="Yes",I4329,0))</f>
        <v/>
      </c>
      <c r="S4329" s="34">
        <f>IF(A4329="","",IF(AND(L4329="Yes",K4329="Yes",NOT(ISNUMBER(SEARCH("blocked",G4329))),OR(F4329="Standard domestic 15% (Box 7)",F4329="Import - VAT paid at customs (Box 8)",F4329="Import - Reverse charge (Box 9)"),OR(F4329&lt;&gt;"Standard domestic 15% (Box 7)",AND(LEN(D4329)=15,LEFT(D4329,1)="3",RIGHT(D4329,1)="3",ISNUMBER(--D4329)))),I4329,0))</f>
        <v/>
      </c>
      <c r="T4329" s="34">
        <f>IF(A4329="","",R4329-S4329)</f>
        <v/>
      </c>
      <c r="U4329" s="23">
        <f>IF(A4329="","",IF(O4329=0,"Outside audit periods; ","")&amp;IF(F4329="","No VAT category; ","")&amp;IF(ABS(Q4329)&gt;Setup!$B$10,"VAT ≠ 15% × net; ","")&amp;IF(AND(F4329="Standard domestic 15% (Box 7)",NOT(AND(LEN(D4329)=15,LEFT(D4329,1)="3",RIGHT(D4329,1)="3",ISNUMBER(--D4329)))),"Invalid/missing supplier VAT no; ","")&amp;IF(AND(L4329="Yes",K4329&lt;&gt;"Yes"),"VAT claimed without valid tax invoice; ","")&amp;IF(AND(L4329="Yes",ISNUMBER(SEARCH("blocked",G4329))),"Blocked input VAT claimed; ","")&amp;IF(AND(F4329="Import - VAT paid at customs (Box 8)",M4329=""),"Customs declaration no missing; ","")&amp;IF(AND(F4329="Import - Reverse charge (Box 9)",E4329="Saudi Arabia"),"RCM used for a local supplier; ","")&amp;IF(AND(L4329="Yes",NOT(OR(F4329="Standard domestic 15% (Box 7)",F4329="Import - VAT paid at customs (Box 8)",F4329="Import - Reverse charge (Box 9)"))),"VAT claimed on non-taxable category; ",""))</f>
        <v/>
      </c>
    </row>
    <row r="4330">
      <c r="A4330" s="17" t="n"/>
      <c r="B4330" s="14" t="n"/>
      <c r="C4330" s="14" t="n"/>
      <c r="D4330" s="16" t="n"/>
      <c r="E4330" s="14" t="n"/>
      <c r="F4330" s="14" t="n"/>
      <c r="G4330" s="14" t="n"/>
      <c r="H4330" s="19" t="n"/>
      <c r="I4330" s="19" t="n"/>
      <c r="J4330" s="34">
        <f>IF(A4330="","",H4330+I4330)</f>
        <v/>
      </c>
      <c r="K4330" s="14" t="n"/>
      <c r="L4330" s="14" t="n"/>
      <c r="M4330" s="14" t="n"/>
      <c r="N4330" s="14" t="n"/>
      <c r="O4330" s="20">
        <f>IF(A4330="","",SUMPRODUCT((A4330&gt;=Setup!$C$19:$C$30)*(A4330&lt;=Setup!$D$19:$D$30)*Setup!$A$19:$A$30))</f>
        <v/>
      </c>
      <c r="P4330" s="34">
        <f>IF(A4330="","",IF(OR(F4330="Standard domestic 15% (Box 7)",F4330="Import - VAT paid at customs (Box 8)",F4330="Import - Reverse charge (Box 9)"),ROUND(H4330*Setup!$B$9,2),0))</f>
        <v/>
      </c>
      <c r="Q4330" s="34">
        <f>IF(A4330="","",I4330-P4330)</f>
        <v/>
      </c>
      <c r="R4330" s="34">
        <f>IF(A4330="","",IF(L4330="Yes",I4330,0))</f>
        <v/>
      </c>
      <c r="S4330" s="34">
        <f>IF(A4330="","",IF(AND(L4330="Yes",K4330="Yes",NOT(ISNUMBER(SEARCH("blocked",G4330))),OR(F4330="Standard domestic 15% (Box 7)",F4330="Import - VAT paid at customs (Box 8)",F4330="Import - Reverse charge (Box 9)"),OR(F4330&lt;&gt;"Standard domestic 15% (Box 7)",AND(LEN(D4330)=15,LEFT(D4330,1)="3",RIGHT(D4330,1)="3",ISNUMBER(--D4330)))),I4330,0))</f>
        <v/>
      </c>
      <c r="T4330" s="34">
        <f>IF(A4330="","",R4330-S4330)</f>
        <v/>
      </c>
      <c r="U4330" s="23">
        <f>IF(A4330="","",IF(O4330=0,"Outside audit periods; ","")&amp;IF(F4330="","No VAT category; ","")&amp;IF(ABS(Q4330)&gt;Setup!$B$10,"VAT ≠ 15% × net; ","")&amp;IF(AND(F4330="Standard domestic 15% (Box 7)",NOT(AND(LEN(D4330)=15,LEFT(D4330,1)="3",RIGHT(D4330,1)="3",ISNUMBER(--D4330)))),"Invalid/missing supplier VAT no; ","")&amp;IF(AND(L4330="Yes",K4330&lt;&gt;"Yes"),"VAT claimed without valid tax invoice; ","")&amp;IF(AND(L4330="Yes",ISNUMBER(SEARCH("blocked",G4330))),"Blocked input VAT claimed; ","")&amp;IF(AND(F4330="Import - VAT paid at customs (Box 8)",M4330=""),"Customs declaration no missing; ","")&amp;IF(AND(F4330="Import - Reverse charge (Box 9)",E4330="Saudi Arabia"),"RCM used for a local supplier; ","")&amp;IF(AND(L4330="Yes",NOT(OR(F4330="Standard domestic 15% (Box 7)",F4330="Import - VAT paid at customs (Box 8)",F4330="Import - Reverse charge (Box 9)"))),"VAT claimed on non-taxable category; ",""))</f>
        <v/>
      </c>
    </row>
    <row r="4331">
      <c r="A4331" s="17" t="n"/>
      <c r="B4331" s="14" t="n"/>
      <c r="C4331" s="14" t="n"/>
      <c r="D4331" s="16" t="n"/>
      <c r="E4331" s="14" t="n"/>
      <c r="F4331" s="14" t="n"/>
      <c r="G4331" s="14" t="n"/>
      <c r="H4331" s="19" t="n"/>
      <c r="I4331" s="19" t="n"/>
      <c r="J4331" s="34">
        <f>IF(A4331="","",H4331+I4331)</f>
        <v/>
      </c>
      <c r="K4331" s="14" t="n"/>
      <c r="L4331" s="14" t="n"/>
      <c r="M4331" s="14" t="n"/>
      <c r="N4331" s="14" t="n"/>
      <c r="O4331" s="20">
        <f>IF(A4331="","",SUMPRODUCT((A4331&gt;=Setup!$C$19:$C$30)*(A4331&lt;=Setup!$D$19:$D$30)*Setup!$A$19:$A$30))</f>
        <v/>
      </c>
      <c r="P4331" s="34">
        <f>IF(A4331="","",IF(OR(F4331="Standard domestic 15% (Box 7)",F4331="Import - VAT paid at customs (Box 8)",F4331="Import - Reverse charge (Box 9)"),ROUND(H4331*Setup!$B$9,2),0))</f>
        <v/>
      </c>
      <c r="Q4331" s="34">
        <f>IF(A4331="","",I4331-P4331)</f>
        <v/>
      </c>
      <c r="R4331" s="34">
        <f>IF(A4331="","",IF(L4331="Yes",I4331,0))</f>
        <v/>
      </c>
      <c r="S4331" s="34">
        <f>IF(A4331="","",IF(AND(L4331="Yes",K4331="Yes",NOT(ISNUMBER(SEARCH("blocked",G4331))),OR(F4331="Standard domestic 15% (Box 7)",F4331="Import - VAT paid at customs (Box 8)",F4331="Import - Reverse charge (Box 9)"),OR(F4331&lt;&gt;"Standard domestic 15% (Box 7)",AND(LEN(D4331)=15,LEFT(D4331,1)="3",RIGHT(D4331,1)="3",ISNUMBER(--D4331)))),I4331,0))</f>
        <v/>
      </c>
      <c r="T4331" s="34">
        <f>IF(A4331="","",R4331-S4331)</f>
        <v/>
      </c>
      <c r="U4331" s="23">
        <f>IF(A4331="","",IF(O4331=0,"Outside audit periods; ","")&amp;IF(F4331="","No VAT category; ","")&amp;IF(ABS(Q4331)&gt;Setup!$B$10,"VAT ≠ 15% × net; ","")&amp;IF(AND(F4331="Standard domestic 15% (Box 7)",NOT(AND(LEN(D4331)=15,LEFT(D4331,1)="3",RIGHT(D4331,1)="3",ISNUMBER(--D4331)))),"Invalid/missing supplier VAT no; ","")&amp;IF(AND(L4331="Yes",K4331&lt;&gt;"Yes"),"VAT claimed without valid tax invoice; ","")&amp;IF(AND(L4331="Yes",ISNUMBER(SEARCH("blocked",G4331))),"Blocked input VAT claimed; ","")&amp;IF(AND(F4331="Import - VAT paid at customs (Box 8)",M4331=""),"Customs declaration no missing; ","")&amp;IF(AND(F4331="Import - Reverse charge (Box 9)",E4331="Saudi Arabia"),"RCM used for a local supplier; ","")&amp;IF(AND(L4331="Yes",NOT(OR(F4331="Standard domestic 15% (Box 7)",F4331="Import - VAT paid at customs (Box 8)",F4331="Import - Reverse charge (Box 9)"))),"VAT claimed on non-taxable category; ",""))</f>
        <v/>
      </c>
    </row>
    <row r="4332">
      <c r="A4332" s="17" t="n"/>
      <c r="B4332" s="14" t="n"/>
      <c r="C4332" s="14" t="n"/>
      <c r="D4332" s="16" t="n"/>
      <c r="E4332" s="14" t="n"/>
      <c r="F4332" s="14" t="n"/>
      <c r="G4332" s="14" t="n"/>
      <c r="H4332" s="19" t="n"/>
      <c r="I4332" s="19" t="n"/>
      <c r="J4332" s="34">
        <f>IF(A4332="","",H4332+I4332)</f>
        <v/>
      </c>
      <c r="K4332" s="14" t="n"/>
      <c r="L4332" s="14" t="n"/>
      <c r="M4332" s="14" t="n"/>
      <c r="N4332" s="14" t="n"/>
      <c r="O4332" s="20">
        <f>IF(A4332="","",SUMPRODUCT((A4332&gt;=Setup!$C$19:$C$30)*(A4332&lt;=Setup!$D$19:$D$30)*Setup!$A$19:$A$30))</f>
        <v/>
      </c>
      <c r="P4332" s="34">
        <f>IF(A4332="","",IF(OR(F4332="Standard domestic 15% (Box 7)",F4332="Import - VAT paid at customs (Box 8)",F4332="Import - Reverse charge (Box 9)"),ROUND(H4332*Setup!$B$9,2),0))</f>
        <v/>
      </c>
      <c r="Q4332" s="34">
        <f>IF(A4332="","",I4332-P4332)</f>
        <v/>
      </c>
      <c r="R4332" s="34">
        <f>IF(A4332="","",IF(L4332="Yes",I4332,0))</f>
        <v/>
      </c>
      <c r="S4332" s="34">
        <f>IF(A4332="","",IF(AND(L4332="Yes",K4332="Yes",NOT(ISNUMBER(SEARCH("blocked",G4332))),OR(F4332="Standard domestic 15% (Box 7)",F4332="Import - VAT paid at customs (Box 8)",F4332="Import - Reverse charge (Box 9)"),OR(F4332&lt;&gt;"Standard domestic 15% (Box 7)",AND(LEN(D4332)=15,LEFT(D4332,1)="3",RIGHT(D4332,1)="3",ISNUMBER(--D4332)))),I4332,0))</f>
        <v/>
      </c>
      <c r="T4332" s="34">
        <f>IF(A4332="","",R4332-S4332)</f>
        <v/>
      </c>
      <c r="U4332" s="23">
        <f>IF(A4332="","",IF(O4332=0,"Outside audit periods; ","")&amp;IF(F4332="","No VAT category; ","")&amp;IF(ABS(Q4332)&gt;Setup!$B$10,"VAT ≠ 15% × net; ","")&amp;IF(AND(F4332="Standard domestic 15% (Box 7)",NOT(AND(LEN(D4332)=15,LEFT(D4332,1)="3",RIGHT(D4332,1)="3",ISNUMBER(--D4332)))),"Invalid/missing supplier VAT no; ","")&amp;IF(AND(L4332="Yes",K4332&lt;&gt;"Yes"),"VAT claimed without valid tax invoice; ","")&amp;IF(AND(L4332="Yes",ISNUMBER(SEARCH("blocked",G4332))),"Blocked input VAT claimed; ","")&amp;IF(AND(F4332="Import - VAT paid at customs (Box 8)",M4332=""),"Customs declaration no missing; ","")&amp;IF(AND(F4332="Import - Reverse charge (Box 9)",E4332="Saudi Arabia"),"RCM used for a local supplier; ","")&amp;IF(AND(L4332="Yes",NOT(OR(F4332="Standard domestic 15% (Box 7)",F4332="Import - VAT paid at customs (Box 8)",F4332="Import - Reverse charge (Box 9)"))),"VAT claimed on non-taxable category; ",""))</f>
        <v/>
      </c>
    </row>
    <row r="4333">
      <c r="A4333" s="17" t="n"/>
      <c r="B4333" s="14" t="n"/>
      <c r="C4333" s="14" t="n"/>
      <c r="D4333" s="16" t="n"/>
      <c r="E4333" s="14" t="n"/>
      <c r="F4333" s="14" t="n"/>
      <c r="G4333" s="14" t="n"/>
      <c r="H4333" s="19" t="n"/>
      <c r="I4333" s="19" t="n"/>
      <c r="J4333" s="34">
        <f>IF(A4333="","",H4333+I4333)</f>
        <v/>
      </c>
      <c r="K4333" s="14" t="n"/>
      <c r="L4333" s="14" t="n"/>
      <c r="M4333" s="14" t="n"/>
      <c r="N4333" s="14" t="n"/>
      <c r="O4333" s="20">
        <f>IF(A4333="","",SUMPRODUCT((A4333&gt;=Setup!$C$19:$C$30)*(A4333&lt;=Setup!$D$19:$D$30)*Setup!$A$19:$A$30))</f>
        <v/>
      </c>
      <c r="P4333" s="34">
        <f>IF(A4333="","",IF(OR(F4333="Standard domestic 15% (Box 7)",F4333="Import - VAT paid at customs (Box 8)",F4333="Import - Reverse charge (Box 9)"),ROUND(H4333*Setup!$B$9,2),0))</f>
        <v/>
      </c>
      <c r="Q4333" s="34">
        <f>IF(A4333="","",I4333-P4333)</f>
        <v/>
      </c>
      <c r="R4333" s="34">
        <f>IF(A4333="","",IF(L4333="Yes",I4333,0))</f>
        <v/>
      </c>
      <c r="S4333" s="34">
        <f>IF(A4333="","",IF(AND(L4333="Yes",K4333="Yes",NOT(ISNUMBER(SEARCH("blocked",G4333))),OR(F4333="Standard domestic 15% (Box 7)",F4333="Import - VAT paid at customs (Box 8)",F4333="Import - Reverse charge (Box 9)"),OR(F4333&lt;&gt;"Standard domestic 15% (Box 7)",AND(LEN(D4333)=15,LEFT(D4333,1)="3",RIGHT(D4333,1)="3",ISNUMBER(--D4333)))),I4333,0))</f>
        <v/>
      </c>
      <c r="T4333" s="34">
        <f>IF(A4333="","",R4333-S4333)</f>
        <v/>
      </c>
      <c r="U4333" s="23">
        <f>IF(A4333="","",IF(O4333=0,"Outside audit periods; ","")&amp;IF(F4333="","No VAT category; ","")&amp;IF(ABS(Q4333)&gt;Setup!$B$10,"VAT ≠ 15% × net; ","")&amp;IF(AND(F4333="Standard domestic 15% (Box 7)",NOT(AND(LEN(D4333)=15,LEFT(D4333,1)="3",RIGHT(D4333,1)="3",ISNUMBER(--D4333)))),"Invalid/missing supplier VAT no; ","")&amp;IF(AND(L4333="Yes",K4333&lt;&gt;"Yes"),"VAT claimed without valid tax invoice; ","")&amp;IF(AND(L4333="Yes",ISNUMBER(SEARCH("blocked",G4333))),"Blocked input VAT claimed; ","")&amp;IF(AND(F4333="Import - VAT paid at customs (Box 8)",M4333=""),"Customs declaration no missing; ","")&amp;IF(AND(F4333="Import - Reverse charge (Box 9)",E4333="Saudi Arabia"),"RCM used for a local supplier; ","")&amp;IF(AND(L4333="Yes",NOT(OR(F4333="Standard domestic 15% (Box 7)",F4333="Import - VAT paid at customs (Box 8)",F4333="Import - Reverse charge (Box 9)"))),"VAT claimed on non-taxable category; ",""))</f>
        <v/>
      </c>
    </row>
    <row r="4334">
      <c r="A4334" s="17" t="n"/>
      <c r="B4334" s="14" t="n"/>
      <c r="C4334" s="14" t="n"/>
      <c r="D4334" s="16" t="n"/>
      <c r="E4334" s="14" t="n"/>
      <c r="F4334" s="14" t="n"/>
      <c r="G4334" s="14" t="n"/>
      <c r="H4334" s="19" t="n"/>
      <c r="I4334" s="19" t="n"/>
      <c r="J4334" s="34">
        <f>IF(A4334="","",H4334+I4334)</f>
        <v/>
      </c>
      <c r="K4334" s="14" t="n"/>
      <c r="L4334" s="14" t="n"/>
      <c r="M4334" s="14" t="n"/>
      <c r="N4334" s="14" t="n"/>
      <c r="O4334" s="20">
        <f>IF(A4334="","",SUMPRODUCT((A4334&gt;=Setup!$C$19:$C$30)*(A4334&lt;=Setup!$D$19:$D$30)*Setup!$A$19:$A$30))</f>
        <v/>
      </c>
      <c r="P4334" s="34">
        <f>IF(A4334="","",IF(OR(F4334="Standard domestic 15% (Box 7)",F4334="Import - VAT paid at customs (Box 8)",F4334="Import - Reverse charge (Box 9)"),ROUND(H4334*Setup!$B$9,2),0))</f>
        <v/>
      </c>
      <c r="Q4334" s="34">
        <f>IF(A4334="","",I4334-P4334)</f>
        <v/>
      </c>
      <c r="R4334" s="34">
        <f>IF(A4334="","",IF(L4334="Yes",I4334,0))</f>
        <v/>
      </c>
      <c r="S4334" s="34">
        <f>IF(A4334="","",IF(AND(L4334="Yes",K4334="Yes",NOT(ISNUMBER(SEARCH("blocked",G4334))),OR(F4334="Standard domestic 15% (Box 7)",F4334="Import - VAT paid at customs (Box 8)",F4334="Import - Reverse charge (Box 9)"),OR(F4334&lt;&gt;"Standard domestic 15% (Box 7)",AND(LEN(D4334)=15,LEFT(D4334,1)="3",RIGHT(D4334,1)="3",ISNUMBER(--D4334)))),I4334,0))</f>
        <v/>
      </c>
      <c r="T4334" s="34">
        <f>IF(A4334="","",R4334-S4334)</f>
        <v/>
      </c>
      <c r="U4334" s="23">
        <f>IF(A4334="","",IF(O4334=0,"Outside audit periods; ","")&amp;IF(F4334="","No VAT category; ","")&amp;IF(ABS(Q4334)&gt;Setup!$B$10,"VAT ≠ 15% × net; ","")&amp;IF(AND(F4334="Standard domestic 15% (Box 7)",NOT(AND(LEN(D4334)=15,LEFT(D4334,1)="3",RIGHT(D4334,1)="3",ISNUMBER(--D4334)))),"Invalid/missing supplier VAT no; ","")&amp;IF(AND(L4334="Yes",K4334&lt;&gt;"Yes"),"VAT claimed without valid tax invoice; ","")&amp;IF(AND(L4334="Yes",ISNUMBER(SEARCH("blocked",G4334))),"Blocked input VAT claimed; ","")&amp;IF(AND(F4334="Import - VAT paid at customs (Box 8)",M4334=""),"Customs declaration no missing; ","")&amp;IF(AND(F4334="Import - Reverse charge (Box 9)",E4334="Saudi Arabia"),"RCM used for a local supplier; ","")&amp;IF(AND(L4334="Yes",NOT(OR(F4334="Standard domestic 15% (Box 7)",F4334="Import - VAT paid at customs (Box 8)",F4334="Import - Reverse charge (Box 9)"))),"VAT claimed on non-taxable category; ",""))</f>
        <v/>
      </c>
    </row>
    <row r="4335">
      <c r="A4335" s="17" t="n"/>
      <c r="B4335" s="14" t="n"/>
      <c r="C4335" s="14" t="n"/>
      <c r="D4335" s="16" t="n"/>
      <c r="E4335" s="14" t="n"/>
      <c r="F4335" s="14" t="n"/>
      <c r="G4335" s="14" t="n"/>
      <c r="H4335" s="19" t="n"/>
      <c r="I4335" s="19" t="n"/>
      <c r="J4335" s="34">
        <f>IF(A4335="","",H4335+I4335)</f>
        <v/>
      </c>
      <c r="K4335" s="14" t="n"/>
      <c r="L4335" s="14" t="n"/>
      <c r="M4335" s="14" t="n"/>
      <c r="N4335" s="14" t="n"/>
      <c r="O4335" s="20">
        <f>IF(A4335="","",SUMPRODUCT((A4335&gt;=Setup!$C$19:$C$30)*(A4335&lt;=Setup!$D$19:$D$30)*Setup!$A$19:$A$30))</f>
        <v/>
      </c>
      <c r="P4335" s="34">
        <f>IF(A4335="","",IF(OR(F4335="Standard domestic 15% (Box 7)",F4335="Import - VAT paid at customs (Box 8)",F4335="Import - Reverse charge (Box 9)"),ROUND(H4335*Setup!$B$9,2),0))</f>
        <v/>
      </c>
      <c r="Q4335" s="34">
        <f>IF(A4335="","",I4335-P4335)</f>
        <v/>
      </c>
      <c r="R4335" s="34">
        <f>IF(A4335="","",IF(L4335="Yes",I4335,0))</f>
        <v/>
      </c>
      <c r="S4335" s="34">
        <f>IF(A4335="","",IF(AND(L4335="Yes",K4335="Yes",NOT(ISNUMBER(SEARCH("blocked",G4335))),OR(F4335="Standard domestic 15% (Box 7)",F4335="Import - VAT paid at customs (Box 8)",F4335="Import - Reverse charge (Box 9)"),OR(F4335&lt;&gt;"Standard domestic 15% (Box 7)",AND(LEN(D4335)=15,LEFT(D4335,1)="3",RIGHT(D4335,1)="3",ISNUMBER(--D4335)))),I4335,0))</f>
        <v/>
      </c>
      <c r="T4335" s="34">
        <f>IF(A4335="","",R4335-S4335)</f>
        <v/>
      </c>
      <c r="U4335" s="23">
        <f>IF(A4335="","",IF(O4335=0,"Outside audit periods; ","")&amp;IF(F4335="","No VAT category; ","")&amp;IF(ABS(Q4335)&gt;Setup!$B$10,"VAT ≠ 15% × net; ","")&amp;IF(AND(F4335="Standard domestic 15% (Box 7)",NOT(AND(LEN(D4335)=15,LEFT(D4335,1)="3",RIGHT(D4335,1)="3",ISNUMBER(--D4335)))),"Invalid/missing supplier VAT no; ","")&amp;IF(AND(L4335="Yes",K4335&lt;&gt;"Yes"),"VAT claimed without valid tax invoice; ","")&amp;IF(AND(L4335="Yes",ISNUMBER(SEARCH("blocked",G4335))),"Blocked input VAT claimed; ","")&amp;IF(AND(F4335="Import - VAT paid at customs (Box 8)",M4335=""),"Customs declaration no missing; ","")&amp;IF(AND(F4335="Import - Reverse charge (Box 9)",E4335="Saudi Arabia"),"RCM used for a local supplier; ","")&amp;IF(AND(L4335="Yes",NOT(OR(F4335="Standard domestic 15% (Box 7)",F4335="Import - VAT paid at customs (Box 8)",F4335="Import - Reverse charge (Box 9)"))),"VAT claimed on non-taxable category; ",""))</f>
        <v/>
      </c>
    </row>
    <row r="4336">
      <c r="A4336" s="17" t="n"/>
      <c r="B4336" s="14" t="n"/>
      <c r="C4336" s="14" t="n"/>
      <c r="D4336" s="16" t="n"/>
      <c r="E4336" s="14" t="n"/>
      <c r="F4336" s="14" t="n"/>
      <c r="G4336" s="14" t="n"/>
      <c r="H4336" s="19" t="n"/>
      <c r="I4336" s="19" t="n"/>
      <c r="J4336" s="34">
        <f>IF(A4336="","",H4336+I4336)</f>
        <v/>
      </c>
      <c r="K4336" s="14" t="n"/>
      <c r="L4336" s="14" t="n"/>
      <c r="M4336" s="14" t="n"/>
      <c r="N4336" s="14" t="n"/>
      <c r="O4336" s="20">
        <f>IF(A4336="","",SUMPRODUCT((A4336&gt;=Setup!$C$19:$C$30)*(A4336&lt;=Setup!$D$19:$D$30)*Setup!$A$19:$A$30))</f>
        <v/>
      </c>
      <c r="P4336" s="34">
        <f>IF(A4336="","",IF(OR(F4336="Standard domestic 15% (Box 7)",F4336="Import - VAT paid at customs (Box 8)",F4336="Import - Reverse charge (Box 9)"),ROUND(H4336*Setup!$B$9,2),0))</f>
        <v/>
      </c>
      <c r="Q4336" s="34">
        <f>IF(A4336="","",I4336-P4336)</f>
        <v/>
      </c>
      <c r="R4336" s="34">
        <f>IF(A4336="","",IF(L4336="Yes",I4336,0))</f>
        <v/>
      </c>
      <c r="S4336" s="34">
        <f>IF(A4336="","",IF(AND(L4336="Yes",K4336="Yes",NOT(ISNUMBER(SEARCH("blocked",G4336))),OR(F4336="Standard domestic 15% (Box 7)",F4336="Import - VAT paid at customs (Box 8)",F4336="Import - Reverse charge (Box 9)"),OR(F4336&lt;&gt;"Standard domestic 15% (Box 7)",AND(LEN(D4336)=15,LEFT(D4336,1)="3",RIGHT(D4336,1)="3",ISNUMBER(--D4336)))),I4336,0))</f>
        <v/>
      </c>
      <c r="T4336" s="34">
        <f>IF(A4336="","",R4336-S4336)</f>
        <v/>
      </c>
      <c r="U4336" s="23">
        <f>IF(A4336="","",IF(O4336=0,"Outside audit periods; ","")&amp;IF(F4336="","No VAT category; ","")&amp;IF(ABS(Q4336)&gt;Setup!$B$10,"VAT ≠ 15% × net; ","")&amp;IF(AND(F4336="Standard domestic 15% (Box 7)",NOT(AND(LEN(D4336)=15,LEFT(D4336,1)="3",RIGHT(D4336,1)="3",ISNUMBER(--D4336)))),"Invalid/missing supplier VAT no; ","")&amp;IF(AND(L4336="Yes",K4336&lt;&gt;"Yes"),"VAT claimed without valid tax invoice; ","")&amp;IF(AND(L4336="Yes",ISNUMBER(SEARCH("blocked",G4336))),"Blocked input VAT claimed; ","")&amp;IF(AND(F4336="Import - VAT paid at customs (Box 8)",M4336=""),"Customs declaration no missing; ","")&amp;IF(AND(F4336="Import - Reverse charge (Box 9)",E4336="Saudi Arabia"),"RCM used for a local supplier; ","")&amp;IF(AND(L4336="Yes",NOT(OR(F4336="Standard domestic 15% (Box 7)",F4336="Import - VAT paid at customs (Box 8)",F4336="Import - Reverse charge (Box 9)"))),"VAT claimed on non-taxable category; ",""))</f>
        <v/>
      </c>
    </row>
    <row r="4337">
      <c r="A4337" s="17" t="n"/>
      <c r="B4337" s="14" t="n"/>
      <c r="C4337" s="14" t="n"/>
      <c r="D4337" s="16" t="n"/>
      <c r="E4337" s="14" t="n"/>
      <c r="F4337" s="14" t="n"/>
      <c r="G4337" s="14" t="n"/>
      <c r="H4337" s="19" t="n"/>
      <c r="I4337" s="19" t="n"/>
      <c r="J4337" s="34">
        <f>IF(A4337="","",H4337+I4337)</f>
        <v/>
      </c>
      <c r="K4337" s="14" t="n"/>
      <c r="L4337" s="14" t="n"/>
      <c r="M4337" s="14" t="n"/>
      <c r="N4337" s="14" t="n"/>
      <c r="O4337" s="20">
        <f>IF(A4337="","",SUMPRODUCT((A4337&gt;=Setup!$C$19:$C$30)*(A4337&lt;=Setup!$D$19:$D$30)*Setup!$A$19:$A$30))</f>
        <v/>
      </c>
      <c r="P4337" s="34">
        <f>IF(A4337="","",IF(OR(F4337="Standard domestic 15% (Box 7)",F4337="Import - VAT paid at customs (Box 8)",F4337="Import - Reverse charge (Box 9)"),ROUND(H4337*Setup!$B$9,2),0))</f>
        <v/>
      </c>
      <c r="Q4337" s="34">
        <f>IF(A4337="","",I4337-P4337)</f>
        <v/>
      </c>
      <c r="R4337" s="34">
        <f>IF(A4337="","",IF(L4337="Yes",I4337,0))</f>
        <v/>
      </c>
      <c r="S4337" s="34">
        <f>IF(A4337="","",IF(AND(L4337="Yes",K4337="Yes",NOT(ISNUMBER(SEARCH("blocked",G4337))),OR(F4337="Standard domestic 15% (Box 7)",F4337="Import - VAT paid at customs (Box 8)",F4337="Import - Reverse charge (Box 9)"),OR(F4337&lt;&gt;"Standard domestic 15% (Box 7)",AND(LEN(D4337)=15,LEFT(D4337,1)="3",RIGHT(D4337,1)="3",ISNUMBER(--D4337)))),I4337,0))</f>
        <v/>
      </c>
      <c r="T4337" s="34">
        <f>IF(A4337="","",R4337-S4337)</f>
        <v/>
      </c>
      <c r="U4337" s="23">
        <f>IF(A4337="","",IF(O4337=0,"Outside audit periods; ","")&amp;IF(F4337="","No VAT category; ","")&amp;IF(ABS(Q4337)&gt;Setup!$B$10,"VAT ≠ 15% × net; ","")&amp;IF(AND(F4337="Standard domestic 15% (Box 7)",NOT(AND(LEN(D4337)=15,LEFT(D4337,1)="3",RIGHT(D4337,1)="3",ISNUMBER(--D4337)))),"Invalid/missing supplier VAT no; ","")&amp;IF(AND(L4337="Yes",K4337&lt;&gt;"Yes"),"VAT claimed without valid tax invoice; ","")&amp;IF(AND(L4337="Yes",ISNUMBER(SEARCH("blocked",G4337))),"Blocked input VAT claimed; ","")&amp;IF(AND(F4337="Import - VAT paid at customs (Box 8)",M4337=""),"Customs declaration no missing; ","")&amp;IF(AND(F4337="Import - Reverse charge (Box 9)",E4337="Saudi Arabia"),"RCM used for a local supplier; ","")&amp;IF(AND(L4337="Yes",NOT(OR(F4337="Standard domestic 15% (Box 7)",F4337="Import - VAT paid at customs (Box 8)",F4337="Import - Reverse charge (Box 9)"))),"VAT claimed on non-taxable category; ",""))</f>
        <v/>
      </c>
    </row>
    <row r="4338">
      <c r="A4338" s="17" t="n"/>
      <c r="B4338" s="14" t="n"/>
      <c r="C4338" s="14" t="n"/>
      <c r="D4338" s="16" t="n"/>
      <c r="E4338" s="14" t="n"/>
      <c r="F4338" s="14" t="n"/>
      <c r="G4338" s="14" t="n"/>
      <c r="H4338" s="19" t="n"/>
      <c r="I4338" s="19" t="n"/>
      <c r="J4338" s="34">
        <f>IF(A4338="","",H4338+I4338)</f>
        <v/>
      </c>
      <c r="K4338" s="14" t="n"/>
      <c r="L4338" s="14" t="n"/>
      <c r="M4338" s="14" t="n"/>
      <c r="N4338" s="14" t="n"/>
      <c r="O4338" s="20">
        <f>IF(A4338="","",SUMPRODUCT((A4338&gt;=Setup!$C$19:$C$30)*(A4338&lt;=Setup!$D$19:$D$30)*Setup!$A$19:$A$30))</f>
        <v/>
      </c>
      <c r="P4338" s="34">
        <f>IF(A4338="","",IF(OR(F4338="Standard domestic 15% (Box 7)",F4338="Import - VAT paid at customs (Box 8)",F4338="Import - Reverse charge (Box 9)"),ROUND(H4338*Setup!$B$9,2),0))</f>
        <v/>
      </c>
      <c r="Q4338" s="34">
        <f>IF(A4338="","",I4338-P4338)</f>
        <v/>
      </c>
      <c r="R4338" s="34">
        <f>IF(A4338="","",IF(L4338="Yes",I4338,0))</f>
        <v/>
      </c>
      <c r="S4338" s="34">
        <f>IF(A4338="","",IF(AND(L4338="Yes",K4338="Yes",NOT(ISNUMBER(SEARCH("blocked",G4338))),OR(F4338="Standard domestic 15% (Box 7)",F4338="Import - VAT paid at customs (Box 8)",F4338="Import - Reverse charge (Box 9)"),OR(F4338&lt;&gt;"Standard domestic 15% (Box 7)",AND(LEN(D4338)=15,LEFT(D4338,1)="3",RIGHT(D4338,1)="3",ISNUMBER(--D4338)))),I4338,0))</f>
        <v/>
      </c>
      <c r="T4338" s="34">
        <f>IF(A4338="","",R4338-S4338)</f>
        <v/>
      </c>
      <c r="U4338" s="23">
        <f>IF(A4338="","",IF(O4338=0,"Outside audit periods; ","")&amp;IF(F4338="","No VAT category; ","")&amp;IF(ABS(Q4338)&gt;Setup!$B$10,"VAT ≠ 15% × net; ","")&amp;IF(AND(F4338="Standard domestic 15% (Box 7)",NOT(AND(LEN(D4338)=15,LEFT(D4338,1)="3",RIGHT(D4338,1)="3",ISNUMBER(--D4338)))),"Invalid/missing supplier VAT no; ","")&amp;IF(AND(L4338="Yes",K4338&lt;&gt;"Yes"),"VAT claimed without valid tax invoice; ","")&amp;IF(AND(L4338="Yes",ISNUMBER(SEARCH("blocked",G4338))),"Blocked input VAT claimed; ","")&amp;IF(AND(F4338="Import - VAT paid at customs (Box 8)",M4338=""),"Customs declaration no missing; ","")&amp;IF(AND(F4338="Import - Reverse charge (Box 9)",E4338="Saudi Arabia"),"RCM used for a local supplier; ","")&amp;IF(AND(L4338="Yes",NOT(OR(F4338="Standard domestic 15% (Box 7)",F4338="Import - VAT paid at customs (Box 8)",F4338="Import - Reverse charge (Box 9)"))),"VAT claimed on non-taxable category; ",""))</f>
        <v/>
      </c>
    </row>
    <row r="4339">
      <c r="A4339" s="17" t="n"/>
      <c r="B4339" s="14" t="n"/>
      <c r="C4339" s="14" t="n"/>
      <c r="D4339" s="16" t="n"/>
      <c r="E4339" s="14" t="n"/>
      <c r="F4339" s="14" t="n"/>
      <c r="G4339" s="14" t="n"/>
      <c r="H4339" s="19" t="n"/>
      <c r="I4339" s="19" t="n"/>
      <c r="J4339" s="34">
        <f>IF(A4339="","",H4339+I4339)</f>
        <v/>
      </c>
      <c r="K4339" s="14" t="n"/>
      <c r="L4339" s="14" t="n"/>
      <c r="M4339" s="14" t="n"/>
      <c r="N4339" s="14" t="n"/>
      <c r="O4339" s="20">
        <f>IF(A4339="","",SUMPRODUCT((A4339&gt;=Setup!$C$19:$C$30)*(A4339&lt;=Setup!$D$19:$D$30)*Setup!$A$19:$A$30))</f>
        <v/>
      </c>
      <c r="P4339" s="34">
        <f>IF(A4339="","",IF(OR(F4339="Standard domestic 15% (Box 7)",F4339="Import - VAT paid at customs (Box 8)",F4339="Import - Reverse charge (Box 9)"),ROUND(H4339*Setup!$B$9,2),0))</f>
        <v/>
      </c>
      <c r="Q4339" s="34">
        <f>IF(A4339="","",I4339-P4339)</f>
        <v/>
      </c>
      <c r="R4339" s="34">
        <f>IF(A4339="","",IF(L4339="Yes",I4339,0))</f>
        <v/>
      </c>
      <c r="S4339" s="34">
        <f>IF(A4339="","",IF(AND(L4339="Yes",K4339="Yes",NOT(ISNUMBER(SEARCH("blocked",G4339))),OR(F4339="Standard domestic 15% (Box 7)",F4339="Import - VAT paid at customs (Box 8)",F4339="Import - Reverse charge (Box 9)"),OR(F4339&lt;&gt;"Standard domestic 15% (Box 7)",AND(LEN(D4339)=15,LEFT(D4339,1)="3",RIGHT(D4339,1)="3",ISNUMBER(--D4339)))),I4339,0))</f>
        <v/>
      </c>
      <c r="T4339" s="34">
        <f>IF(A4339="","",R4339-S4339)</f>
        <v/>
      </c>
      <c r="U4339" s="23">
        <f>IF(A4339="","",IF(O4339=0,"Outside audit periods; ","")&amp;IF(F4339="","No VAT category; ","")&amp;IF(ABS(Q4339)&gt;Setup!$B$10,"VAT ≠ 15% × net; ","")&amp;IF(AND(F4339="Standard domestic 15% (Box 7)",NOT(AND(LEN(D4339)=15,LEFT(D4339,1)="3",RIGHT(D4339,1)="3",ISNUMBER(--D4339)))),"Invalid/missing supplier VAT no; ","")&amp;IF(AND(L4339="Yes",K4339&lt;&gt;"Yes"),"VAT claimed without valid tax invoice; ","")&amp;IF(AND(L4339="Yes",ISNUMBER(SEARCH("blocked",G4339))),"Blocked input VAT claimed; ","")&amp;IF(AND(F4339="Import - VAT paid at customs (Box 8)",M4339=""),"Customs declaration no missing; ","")&amp;IF(AND(F4339="Import - Reverse charge (Box 9)",E4339="Saudi Arabia"),"RCM used for a local supplier; ","")&amp;IF(AND(L4339="Yes",NOT(OR(F4339="Standard domestic 15% (Box 7)",F4339="Import - VAT paid at customs (Box 8)",F4339="Import - Reverse charge (Box 9)"))),"VAT claimed on non-taxable category; ",""))</f>
        <v/>
      </c>
    </row>
    <row r="4340">
      <c r="A4340" s="17" t="n"/>
      <c r="B4340" s="14" t="n"/>
      <c r="C4340" s="14" t="n"/>
      <c r="D4340" s="16" t="n"/>
      <c r="E4340" s="14" t="n"/>
      <c r="F4340" s="14" t="n"/>
      <c r="G4340" s="14" t="n"/>
      <c r="H4340" s="19" t="n"/>
      <c r="I4340" s="19" t="n"/>
      <c r="J4340" s="34">
        <f>IF(A4340="","",H4340+I4340)</f>
        <v/>
      </c>
      <c r="K4340" s="14" t="n"/>
      <c r="L4340" s="14" t="n"/>
      <c r="M4340" s="14" t="n"/>
      <c r="N4340" s="14" t="n"/>
      <c r="O4340" s="20">
        <f>IF(A4340="","",SUMPRODUCT((A4340&gt;=Setup!$C$19:$C$30)*(A4340&lt;=Setup!$D$19:$D$30)*Setup!$A$19:$A$30))</f>
        <v/>
      </c>
      <c r="P4340" s="34">
        <f>IF(A4340="","",IF(OR(F4340="Standard domestic 15% (Box 7)",F4340="Import - VAT paid at customs (Box 8)",F4340="Import - Reverse charge (Box 9)"),ROUND(H4340*Setup!$B$9,2),0))</f>
        <v/>
      </c>
      <c r="Q4340" s="34">
        <f>IF(A4340="","",I4340-P4340)</f>
        <v/>
      </c>
      <c r="R4340" s="34">
        <f>IF(A4340="","",IF(L4340="Yes",I4340,0))</f>
        <v/>
      </c>
      <c r="S4340" s="34">
        <f>IF(A4340="","",IF(AND(L4340="Yes",K4340="Yes",NOT(ISNUMBER(SEARCH("blocked",G4340))),OR(F4340="Standard domestic 15% (Box 7)",F4340="Import - VAT paid at customs (Box 8)",F4340="Import - Reverse charge (Box 9)"),OR(F4340&lt;&gt;"Standard domestic 15% (Box 7)",AND(LEN(D4340)=15,LEFT(D4340,1)="3",RIGHT(D4340,1)="3",ISNUMBER(--D4340)))),I4340,0))</f>
        <v/>
      </c>
      <c r="T4340" s="34">
        <f>IF(A4340="","",R4340-S4340)</f>
        <v/>
      </c>
      <c r="U4340" s="23">
        <f>IF(A4340="","",IF(O4340=0,"Outside audit periods; ","")&amp;IF(F4340="","No VAT category; ","")&amp;IF(ABS(Q4340)&gt;Setup!$B$10,"VAT ≠ 15% × net; ","")&amp;IF(AND(F4340="Standard domestic 15% (Box 7)",NOT(AND(LEN(D4340)=15,LEFT(D4340,1)="3",RIGHT(D4340,1)="3",ISNUMBER(--D4340)))),"Invalid/missing supplier VAT no; ","")&amp;IF(AND(L4340="Yes",K4340&lt;&gt;"Yes"),"VAT claimed without valid tax invoice; ","")&amp;IF(AND(L4340="Yes",ISNUMBER(SEARCH("blocked",G4340))),"Blocked input VAT claimed; ","")&amp;IF(AND(F4340="Import - VAT paid at customs (Box 8)",M4340=""),"Customs declaration no missing; ","")&amp;IF(AND(F4340="Import - Reverse charge (Box 9)",E4340="Saudi Arabia"),"RCM used for a local supplier; ","")&amp;IF(AND(L4340="Yes",NOT(OR(F4340="Standard domestic 15% (Box 7)",F4340="Import - VAT paid at customs (Box 8)",F4340="Import - Reverse charge (Box 9)"))),"VAT claimed on non-taxable category; ",""))</f>
        <v/>
      </c>
    </row>
    <row r="4341">
      <c r="A4341" s="17" t="n"/>
      <c r="B4341" s="14" t="n"/>
      <c r="C4341" s="14" t="n"/>
      <c r="D4341" s="16" t="n"/>
      <c r="E4341" s="14" t="n"/>
      <c r="F4341" s="14" t="n"/>
      <c r="G4341" s="14" t="n"/>
      <c r="H4341" s="19" t="n"/>
      <c r="I4341" s="19" t="n"/>
      <c r="J4341" s="34">
        <f>IF(A4341="","",H4341+I4341)</f>
        <v/>
      </c>
      <c r="K4341" s="14" t="n"/>
      <c r="L4341" s="14" t="n"/>
      <c r="M4341" s="14" t="n"/>
      <c r="N4341" s="14" t="n"/>
      <c r="O4341" s="20">
        <f>IF(A4341="","",SUMPRODUCT((A4341&gt;=Setup!$C$19:$C$30)*(A4341&lt;=Setup!$D$19:$D$30)*Setup!$A$19:$A$30))</f>
        <v/>
      </c>
      <c r="P4341" s="34">
        <f>IF(A4341="","",IF(OR(F4341="Standard domestic 15% (Box 7)",F4341="Import - VAT paid at customs (Box 8)",F4341="Import - Reverse charge (Box 9)"),ROUND(H4341*Setup!$B$9,2),0))</f>
        <v/>
      </c>
      <c r="Q4341" s="34">
        <f>IF(A4341="","",I4341-P4341)</f>
        <v/>
      </c>
      <c r="R4341" s="34">
        <f>IF(A4341="","",IF(L4341="Yes",I4341,0))</f>
        <v/>
      </c>
      <c r="S4341" s="34">
        <f>IF(A4341="","",IF(AND(L4341="Yes",K4341="Yes",NOT(ISNUMBER(SEARCH("blocked",G4341))),OR(F4341="Standard domestic 15% (Box 7)",F4341="Import - VAT paid at customs (Box 8)",F4341="Import - Reverse charge (Box 9)"),OR(F4341&lt;&gt;"Standard domestic 15% (Box 7)",AND(LEN(D4341)=15,LEFT(D4341,1)="3",RIGHT(D4341,1)="3",ISNUMBER(--D4341)))),I4341,0))</f>
        <v/>
      </c>
      <c r="T4341" s="34">
        <f>IF(A4341="","",R4341-S4341)</f>
        <v/>
      </c>
      <c r="U4341" s="23">
        <f>IF(A4341="","",IF(O4341=0,"Outside audit periods; ","")&amp;IF(F4341="","No VAT category; ","")&amp;IF(ABS(Q4341)&gt;Setup!$B$10,"VAT ≠ 15% × net; ","")&amp;IF(AND(F4341="Standard domestic 15% (Box 7)",NOT(AND(LEN(D4341)=15,LEFT(D4341,1)="3",RIGHT(D4341,1)="3",ISNUMBER(--D4341)))),"Invalid/missing supplier VAT no; ","")&amp;IF(AND(L4341="Yes",K4341&lt;&gt;"Yes"),"VAT claimed without valid tax invoice; ","")&amp;IF(AND(L4341="Yes",ISNUMBER(SEARCH("blocked",G4341))),"Blocked input VAT claimed; ","")&amp;IF(AND(F4341="Import - VAT paid at customs (Box 8)",M4341=""),"Customs declaration no missing; ","")&amp;IF(AND(F4341="Import - Reverse charge (Box 9)",E4341="Saudi Arabia"),"RCM used for a local supplier; ","")&amp;IF(AND(L4341="Yes",NOT(OR(F4341="Standard domestic 15% (Box 7)",F4341="Import - VAT paid at customs (Box 8)",F4341="Import - Reverse charge (Box 9)"))),"VAT claimed on non-taxable category; ",""))</f>
        <v/>
      </c>
    </row>
    <row r="4342">
      <c r="A4342" s="17" t="n"/>
      <c r="B4342" s="14" t="n"/>
      <c r="C4342" s="14" t="n"/>
      <c r="D4342" s="16" t="n"/>
      <c r="E4342" s="14" t="n"/>
      <c r="F4342" s="14" t="n"/>
      <c r="G4342" s="14" t="n"/>
      <c r="H4342" s="19" t="n"/>
      <c r="I4342" s="19" t="n"/>
      <c r="J4342" s="34">
        <f>IF(A4342="","",H4342+I4342)</f>
        <v/>
      </c>
      <c r="K4342" s="14" t="n"/>
      <c r="L4342" s="14" t="n"/>
      <c r="M4342" s="14" t="n"/>
      <c r="N4342" s="14" t="n"/>
      <c r="O4342" s="20">
        <f>IF(A4342="","",SUMPRODUCT((A4342&gt;=Setup!$C$19:$C$30)*(A4342&lt;=Setup!$D$19:$D$30)*Setup!$A$19:$A$30))</f>
        <v/>
      </c>
      <c r="P4342" s="34">
        <f>IF(A4342="","",IF(OR(F4342="Standard domestic 15% (Box 7)",F4342="Import - VAT paid at customs (Box 8)",F4342="Import - Reverse charge (Box 9)"),ROUND(H4342*Setup!$B$9,2),0))</f>
        <v/>
      </c>
      <c r="Q4342" s="34">
        <f>IF(A4342="","",I4342-P4342)</f>
        <v/>
      </c>
      <c r="R4342" s="34">
        <f>IF(A4342="","",IF(L4342="Yes",I4342,0))</f>
        <v/>
      </c>
      <c r="S4342" s="34">
        <f>IF(A4342="","",IF(AND(L4342="Yes",K4342="Yes",NOT(ISNUMBER(SEARCH("blocked",G4342))),OR(F4342="Standard domestic 15% (Box 7)",F4342="Import - VAT paid at customs (Box 8)",F4342="Import - Reverse charge (Box 9)"),OR(F4342&lt;&gt;"Standard domestic 15% (Box 7)",AND(LEN(D4342)=15,LEFT(D4342,1)="3",RIGHT(D4342,1)="3",ISNUMBER(--D4342)))),I4342,0))</f>
        <v/>
      </c>
      <c r="T4342" s="34">
        <f>IF(A4342="","",R4342-S4342)</f>
        <v/>
      </c>
      <c r="U4342" s="23">
        <f>IF(A4342="","",IF(O4342=0,"Outside audit periods; ","")&amp;IF(F4342="","No VAT category; ","")&amp;IF(ABS(Q4342)&gt;Setup!$B$10,"VAT ≠ 15% × net; ","")&amp;IF(AND(F4342="Standard domestic 15% (Box 7)",NOT(AND(LEN(D4342)=15,LEFT(D4342,1)="3",RIGHT(D4342,1)="3",ISNUMBER(--D4342)))),"Invalid/missing supplier VAT no; ","")&amp;IF(AND(L4342="Yes",K4342&lt;&gt;"Yes"),"VAT claimed without valid tax invoice; ","")&amp;IF(AND(L4342="Yes",ISNUMBER(SEARCH("blocked",G4342))),"Blocked input VAT claimed; ","")&amp;IF(AND(F4342="Import - VAT paid at customs (Box 8)",M4342=""),"Customs declaration no missing; ","")&amp;IF(AND(F4342="Import - Reverse charge (Box 9)",E4342="Saudi Arabia"),"RCM used for a local supplier; ","")&amp;IF(AND(L4342="Yes",NOT(OR(F4342="Standard domestic 15% (Box 7)",F4342="Import - VAT paid at customs (Box 8)",F4342="Import - Reverse charge (Box 9)"))),"VAT claimed on non-taxable category; ",""))</f>
        <v/>
      </c>
    </row>
    <row r="4343">
      <c r="A4343" s="17" t="n"/>
      <c r="B4343" s="14" t="n"/>
      <c r="C4343" s="14" t="n"/>
      <c r="D4343" s="16" t="n"/>
      <c r="E4343" s="14" t="n"/>
      <c r="F4343" s="14" t="n"/>
      <c r="G4343" s="14" t="n"/>
      <c r="H4343" s="19" t="n"/>
      <c r="I4343" s="19" t="n"/>
      <c r="J4343" s="34">
        <f>IF(A4343="","",H4343+I4343)</f>
        <v/>
      </c>
      <c r="K4343" s="14" t="n"/>
      <c r="L4343" s="14" t="n"/>
      <c r="M4343" s="14" t="n"/>
      <c r="N4343" s="14" t="n"/>
      <c r="O4343" s="20">
        <f>IF(A4343="","",SUMPRODUCT((A4343&gt;=Setup!$C$19:$C$30)*(A4343&lt;=Setup!$D$19:$D$30)*Setup!$A$19:$A$30))</f>
        <v/>
      </c>
      <c r="P4343" s="34">
        <f>IF(A4343="","",IF(OR(F4343="Standard domestic 15% (Box 7)",F4343="Import - VAT paid at customs (Box 8)",F4343="Import - Reverse charge (Box 9)"),ROUND(H4343*Setup!$B$9,2),0))</f>
        <v/>
      </c>
      <c r="Q4343" s="34">
        <f>IF(A4343="","",I4343-P4343)</f>
        <v/>
      </c>
      <c r="R4343" s="34">
        <f>IF(A4343="","",IF(L4343="Yes",I4343,0))</f>
        <v/>
      </c>
      <c r="S4343" s="34">
        <f>IF(A4343="","",IF(AND(L4343="Yes",K4343="Yes",NOT(ISNUMBER(SEARCH("blocked",G4343))),OR(F4343="Standard domestic 15% (Box 7)",F4343="Import - VAT paid at customs (Box 8)",F4343="Import - Reverse charge (Box 9)"),OR(F4343&lt;&gt;"Standard domestic 15% (Box 7)",AND(LEN(D4343)=15,LEFT(D4343,1)="3",RIGHT(D4343,1)="3",ISNUMBER(--D4343)))),I4343,0))</f>
        <v/>
      </c>
      <c r="T4343" s="34">
        <f>IF(A4343="","",R4343-S4343)</f>
        <v/>
      </c>
      <c r="U4343" s="23">
        <f>IF(A4343="","",IF(O4343=0,"Outside audit periods; ","")&amp;IF(F4343="","No VAT category; ","")&amp;IF(ABS(Q4343)&gt;Setup!$B$10,"VAT ≠ 15% × net; ","")&amp;IF(AND(F4343="Standard domestic 15% (Box 7)",NOT(AND(LEN(D4343)=15,LEFT(D4343,1)="3",RIGHT(D4343,1)="3",ISNUMBER(--D4343)))),"Invalid/missing supplier VAT no; ","")&amp;IF(AND(L4343="Yes",K4343&lt;&gt;"Yes"),"VAT claimed without valid tax invoice; ","")&amp;IF(AND(L4343="Yes",ISNUMBER(SEARCH("blocked",G4343))),"Blocked input VAT claimed; ","")&amp;IF(AND(F4343="Import - VAT paid at customs (Box 8)",M4343=""),"Customs declaration no missing; ","")&amp;IF(AND(F4343="Import - Reverse charge (Box 9)",E4343="Saudi Arabia"),"RCM used for a local supplier; ","")&amp;IF(AND(L4343="Yes",NOT(OR(F4343="Standard domestic 15% (Box 7)",F4343="Import - VAT paid at customs (Box 8)",F4343="Import - Reverse charge (Box 9)"))),"VAT claimed on non-taxable category; ",""))</f>
        <v/>
      </c>
    </row>
    <row r="4344">
      <c r="A4344" s="17" t="n"/>
      <c r="B4344" s="14" t="n"/>
      <c r="C4344" s="14" t="n"/>
      <c r="D4344" s="16" t="n"/>
      <c r="E4344" s="14" t="n"/>
      <c r="F4344" s="14" t="n"/>
      <c r="G4344" s="14" t="n"/>
      <c r="H4344" s="19" t="n"/>
      <c r="I4344" s="19" t="n"/>
      <c r="J4344" s="34">
        <f>IF(A4344="","",H4344+I4344)</f>
        <v/>
      </c>
      <c r="K4344" s="14" t="n"/>
      <c r="L4344" s="14" t="n"/>
      <c r="M4344" s="14" t="n"/>
      <c r="N4344" s="14" t="n"/>
      <c r="O4344" s="20">
        <f>IF(A4344="","",SUMPRODUCT((A4344&gt;=Setup!$C$19:$C$30)*(A4344&lt;=Setup!$D$19:$D$30)*Setup!$A$19:$A$30))</f>
        <v/>
      </c>
      <c r="P4344" s="34">
        <f>IF(A4344="","",IF(OR(F4344="Standard domestic 15% (Box 7)",F4344="Import - VAT paid at customs (Box 8)",F4344="Import - Reverse charge (Box 9)"),ROUND(H4344*Setup!$B$9,2),0))</f>
        <v/>
      </c>
      <c r="Q4344" s="34">
        <f>IF(A4344="","",I4344-P4344)</f>
        <v/>
      </c>
      <c r="R4344" s="34">
        <f>IF(A4344="","",IF(L4344="Yes",I4344,0))</f>
        <v/>
      </c>
      <c r="S4344" s="34">
        <f>IF(A4344="","",IF(AND(L4344="Yes",K4344="Yes",NOT(ISNUMBER(SEARCH("blocked",G4344))),OR(F4344="Standard domestic 15% (Box 7)",F4344="Import - VAT paid at customs (Box 8)",F4344="Import - Reverse charge (Box 9)"),OR(F4344&lt;&gt;"Standard domestic 15% (Box 7)",AND(LEN(D4344)=15,LEFT(D4344,1)="3",RIGHT(D4344,1)="3",ISNUMBER(--D4344)))),I4344,0))</f>
        <v/>
      </c>
      <c r="T4344" s="34">
        <f>IF(A4344="","",R4344-S4344)</f>
        <v/>
      </c>
      <c r="U4344" s="23">
        <f>IF(A4344="","",IF(O4344=0,"Outside audit periods; ","")&amp;IF(F4344="","No VAT category; ","")&amp;IF(ABS(Q4344)&gt;Setup!$B$10,"VAT ≠ 15% × net; ","")&amp;IF(AND(F4344="Standard domestic 15% (Box 7)",NOT(AND(LEN(D4344)=15,LEFT(D4344,1)="3",RIGHT(D4344,1)="3",ISNUMBER(--D4344)))),"Invalid/missing supplier VAT no; ","")&amp;IF(AND(L4344="Yes",K4344&lt;&gt;"Yes"),"VAT claimed without valid tax invoice; ","")&amp;IF(AND(L4344="Yes",ISNUMBER(SEARCH("blocked",G4344))),"Blocked input VAT claimed; ","")&amp;IF(AND(F4344="Import - VAT paid at customs (Box 8)",M4344=""),"Customs declaration no missing; ","")&amp;IF(AND(F4344="Import - Reverse charge (Box 9)",E4344="Saudi Arabia"),"RCM used for a local supplier; ","")&amp;IF(AND(L4344="Yes",NOT(OR(F4344="Standard domestic 15% (Box 7)",F4344="Import - VAT paid at customs (Box 8)",F4344="Import - Reverse charge (Box 9)"))),"VAT claimed on non-taxable category; ",""))</f>
        <v/>
      </c>
    </row>
    <row r="4345">
      <c r="A4345" s="17" t="n"/>
      <c r="B4345" s="14" t="n"/>
      <c r="C4345" s="14" t="n"/>
      <c r="D4345" s="16" t="n"/>
      <c r="E4345" s="14" t="n"/>
      <c r="F4345" s="14" t="n"/>
      <c r="G4345" s="14" t="n"/>
      <c r="H4345" s="19" t="n"/>
      <c r="I4345" s="19" t="n"/>
      <c r="J4345" s="34">
        <f>IF(A4345="","",H4345+I4345)</f>
        <v/>
      </c>
      <c r="K4345" s="14" t="n"/>
      <c r="L4345" s="14" t="n"/>
      <c r="M4345" s="14" t="n"/>
      <c r="N4345" s="14" t="n"/>
      <c r="O4345" s="20">
        <f>IF(A4345="","",SUMPRODUCT((A4345&gt;=Setup!$C$19:$C$30)*(A4345&lt;=Setup!$D$19:$D$30)*Setup!$A$19:$A$30))</f>
        <v/>
      </c>
      <c r="P4345" s="34">
        <f>IF(A4345="","",IF(OR(F4345="Standard domestic 15% (Box 7)",F4345="Import - VAT paid at customs (Box 8)",F4345="Import - Reverse charge (Box 9)"),ROUND(H4345*Setup!$B$9,2),0))</f>
        <v/>
      </c>
      <c r="Q4345" s="34">
        <f>IF(A4345="","",I4345-P4345)</f>
        <v/>
      </c>
      <c r="R4345" s="34">
        <f>IF(A4345="","",IF(L4345="Yes",I4345,0))</f>
        <v/>
      </c>
      <c r="S4345" s="34">
        <f>IF(A4345="","",IF(AND(L4345="Yes",K4345="Yes",NOT(ISNUMBER(SEARCH("blocked",G4345))),OR(F4345="Standard domestic 15% (Box 7)",F4345="Import - VAT paid at customs (Box 8)",F4345="Import - Reverse charge (Box 9)"),OR(F4345&lt;&gt;"Standard domestic 15% (Box 7)",AND(LEN(D4345)=15,LEFT(D4345,1)="3",RIGHT(D4345,1)="3",ISNUMBER(--D4345)))),I4345,0))</f>
        <v/>
      </c>
      <c r="T4345" s="34">
        <f>IF(A4345="","",R4345-S4345)</f>
        <v/>
      </c>
      <c r="U4345" s="23">
        <f>IF(A4345="","",IF(O4345=0,"Outside audit periods; ","")&amp;IF(F4345="","No VAT category; ","")&amp;IF(ABS(Q4345)&gt;Setup!$B$10,"VAT ≠ 15% × net; ","")&amp;IF(AND(F4345="Standard domestic 15% (Box 7)",NOT(AND(LEN(D4345)=15,LEFT(D4345,1)="3",RIGHT(D4345,1)="3",ISNUMBER(--D4345)))),"Invalid/missing supplier VAT no; ","")&amp;IF(AND(L4345="Yes",K4345&lt;&gt;"Yes"),"VAT claimed without valid tax invoice; ","")&amp;IF(AND(L4345="Yes",ISNUMBER(SEARCH("blocked",G4345))),"Blocked input VAT claimed; ","")&amp;IF(AND(F4345="Import - VAT paid at customs (Box 8)",M4345=""),"Customs declaration no missing; ","")&amp;IF(AND(F4345="Import - Reverse charge (Box 9)",E4345="Saudi Arabia"),"RCM used for a local supplier; ","")&amp;IF(AND(L4345="Yes",NOT(OR(F4345="Standard domestic 15% (Box 7)",F4345="Import - VAT paid at customs (Box 8)",F4345="Import - Reverse charge (Box 9)"))),"VAT claimed on non-taxable category; ",""))</f>
        <v/>
      </c>
    </row>
    <row r="4346">
      <c r="A4346" s="17" t="n"/>
      <c r="B4346" s="14" t="n"/>
      <c r="C4346" s="14" t="n"/>
      <c r="D4346" s="16" t="n"/>
      <c r="E4346" s="14" t="n"/>
      <c r="F4346" s="14" t="n"/>
      <c r="G4346" s="14" t="n"/>
      <c r="H4346" s="19" t="n"/>
      <c r="I4346" s="19" t="n"/>
      <c r="J4346" s="34">
        <f>IF(A4346="","",H4346+I4346)</f>
        <v/>
      </c>
      <c r="K4346" s="14" t="n"/>
      <c r="L4346" s="14" t="n"/>
      <c r="M4346" s="14" t="n"/>
      <c r="N4346" s="14" t="n"/>
      <c r="O4346" s="20">
        <f>IF(A4346="","",SUMPRODUCT((A4346&gt;=Setup!$C$19:$C$30)*(A4346&lt;=Setup!$D$19:$D$30)*Setup!$A$19:$A$30))</f>
        <v/>
      </c>
      <c r="P4346" s="34">
        <f>IF(A4346="","",IF(OR(F4346="Standard domestic 15% (Box 7)",F4346="Import - VAT paid at customs (Box 8)",F4346="Import - Reverse charge (Box 9)"),ROUND(H4346*Setup!$B$9,2),0))</f>
        <v/>
      </c>
      <c r="Q4346" s="34">
        <f>IF(A4346="","",I4346-P4346)</f>
        <v/>
      </c>
      <c r="R4346" s="34">
        <f>IF(A4346="","",IF(L4346="Yes",I4346,0))</f>
        <v/>
      </c>
      <c r="S4346" s="34">
        <f>IF(A4346="","",IF(AND(L4346="Yes",K4346="Yes",NOT(ISNUMBER(SEARCH("blocked",G4346))),OR(F4346="Standard domestic 15% (Box 7)",F4346="Import - VAT paid at customs (Box 8)",F4346="Import - Reverse charge (Box 9)"),OR(F4346&lt;&gt;"Standard domestic 15% (Box 7)",AND(LEN(D4346)=15,LEFT(D4346,1)="3",RIGHT(D4346,1)="3",ISNUMBER(--D4346)))),I4346,0))</f>
        <v/>
      </c>
      <c r="T4346" s="34">
        <f>IF(A4346="","",R4346-S4346)</f>
        <v/>
      </c>
      <c r="U4346" s="23">
        <f>IF(A4346="","",IF(O4346=0,"Outside audit periods; ","")&amp;IF(F4346="","No VAT category; ","")&amp;IF(ABS(Q4346)&gt;Setup!$B$10,"VAT ≠ 15% × net; ","")&amp;IF(AND(F4346="Standard domestic 15% (Box 7)",NOT(AND(LEN(D4346)=15,LEFT(D4346,1)="3",RIGHT(D4346,1)="3",ISNUMBER(--D4346)))),"Invalid/missing supplier VAT no; ","")&amp;IF(AND(L4346="Yes",K4346&lt;&gt;"Yes"),"VAT claimed without valid tax invoice; ","")&amp;IF(AND(L4346="Yes",ISNUMBER(SEARCH("blocked",G4346))),"Blocked input VAT claimed; ","")&amp;IF(AND(F4346="Import - VAT paid at customs (Box 8)",M4346=""),"Customs declaration no missing; ","")&amp;IF(AND(F4346="Import - Reverse charge (Box 9)",E4346="Saudi Arabia"),"RCM used for a local supplier; ","")&amp;IF(AND(L4346="Yes",NOT(OR(F4346="Standard domestic 15% (Box 7)",F4346="Import - VAT paid at customs (Box 8)",F4346="Import - Reverse charge (Box 9)"))),"VAT claimed on non-taxable category; ",""))</f>
        <v/>
      </c>
    </row>
    <row r="4347">
      <c r="A4347" s="17" t="n"/>
      <c r="B4347" s="14" t="n"/>
      <c r="C4347" s="14" t="n"/>
      <c r="D4347" s="16" t="n"/>
      <c r="E4347" s="14" t="n"/>
      <c r="F4347" s="14" t="n"/>
      <c r="G4347" s="14" t="n"/>
      <c r="H4347" s="19" t="n"/>
      <c r="I4347" s="19" t="n"/>
      <c r="J4347" s="34">
        <f>IF(A4347="","",H4347+I4347)</f>
        <v/>
      </c>
      <c r="K4347" s="14" t="n"/>
      <c r="L4347" s="14" t="n"/>
      <c r="M4347" s="14" t="n"/>
      <c r="N4347" s="14" t="n"/>
      <c r="O4347" s="20">
        <f>IF(A4347="","",SUMPRODUCT((A4347&gt;=Setup!$C$19:$C$30)*(A4347&lt;=Setup!$D$19:$D$30)*Setup!$A$19:$A$30))</f>
        <v/>
      </c>
      <c r="P4347" s="34">
        <f>IF(A4347="","",IF(OR(F4347="Standard domestic 15% (Box 7)",F4347="Import - VAT paid at customs (Box 8)",F4347="Import - Reverse charge (Box 9)"),ROUND(H4347*Setup!$B$9,2),0))</f>
        <v/>
      </c>
      <c r="Q4347" s="34">
        <f>IF(A4347="","",I4347-P4347)</f>
        <v/>
      </c>
      <c r="R4347" s="34">
        <f>IF(A4347="","",IF(L4347="Yes",I4347,0))</f>
        <v/>
      </c>
      <c r="S4347" s="34">
        <f>IF(A4347="","",IF(AND(L4347="Yes",K4347="Yes",NOT(ISNUMBER(SEARCH("blocked",G4347))),OR(F4347="Standard domestic 15% (Box 7)",F4347="Import - VAT paid at customs (Box 8)",F4347="Import - Reverse charge (Box 9)"),OR(F4347&lt;&gt;"Standard domestic 15% (Box 7)",AND(LEN(D4347)=15,LEFT(D4347,1)="3",RIGHT(D4347,1)="3",ISNUMBER(--D4347)))),I4347,0))</f>
        <v/>
      </c>
      <c r="T4347" s="34">
        <f>IF(A4347="","",R4347-S4347)</f>
        <v/>
      </c>
      <c r="U4347" s="23">
        <f>IF(A4347="","",IF(O4347=0,"Outside audit periods; ","")&amp;IF(F4347="","No VAT category; ","")&amp;IF(ABS(Q4347)&gt;Setup!$B$10,"VAT ≠ 15% × net; ","")&amp;IF(AND(F4347="Standard domestic 15% (Box 7)",NOT(AND(LEN(D4347)=15,LEFT(D4347,1)="3",RIGHT(D4347,1)="3",ISNUMBER(--D4347)))),"Invalid/missing supplier VAT no; ","")&amp;IF(AND(L4347="Yes",K4347&lt;&gt;"Yes"),"VAT claimed without valid tax invoice; ","")&amp;IF(AND(L4347="Yes",ISNUMBER(SEARCH("blocked",G4347))),"Blocked input VAT claimed; ","")&amp;IF(AND(F4347="Import - VAT paid at customs (Box 8)",M4347=""),"Customs declaration no missing; ","")&amp;IF(AND(F4347="Import - Reverse charge (Box 9)",E4347="Saudi Arabia"),"RCM used for a local supplier; ","")&amp;IF(AND(L4347="Yes",NOT(OR(F4347="Standard domestic 15% (Box 7)",F4347="Import - VAT paid at customs (Box 8)",F4347="Import - Reverse charge (Box 9)"))),"VAT claimed on non-taxable category; ",""))</f>
        <v/>
      </c>
    </row>
    <row r="4348">
      <c r="A4348" s="17" t="n"/>
      <c r="B4348" s="14" t="n"/>
      <c r="C4348" s="14" t="n"/>
      <c r="D4348" s="16" t="n"/>
      <c r="E4348" s="14" t="n"/>
      <c r="F4348" s="14" t="n"/>
      <c r="G4348" s="14" t="n"/>
      <c r="H4348" s="19" t="n"/>
      <c r="I4348" s="19" t="n"/>
      <c r="J4348" s="34">
        <f>IF(A4348="","",H4348+I4348)</f>
        <v/>
      </c>
      <c r="K4348" s="14" t="n"/>
      <c r="L4348" s="14" t="n"/>
      <c r="M4348" s="14" t="n"/>
      <c r="N4348" s="14" t="n"/>
      <c r="O4348" s="20">
        <f>IF(A4348="","",SUMPRODUCT((A4348&gt;=Setup!$C$19:$C$30)*(A4348&lt;=Setup!$D$19:$D$30)*Setup!$A$19:$A$30))</f>
        <v/>
      </c>
      <c r="P4348" s="34">
        <f>IF(A4348="","",IF(OR(F4348="Standard domestic 15% (Box 7)",F4348="Import - VAT paid at customs (Box 8)",F4348="Import - Reverse charge (Box 9)"),ROUND(H4348*Setup!$B$9,2),0))</f>
        <v/>
      </c>
      <c r="Q4348" s="34">
        <f>IF(A4348="","",I4348-P4348)</f>
        <v/>
      </c>
      <c r="R4348" s="34">
        <f>IF(A4348="","",IF(L4348="Yes",I4348,0))</f>
        <v/>
      </c>
      <c r="S4348" s="34">
        <f>IF(A4348="","",IF(AND(L4348="Yes",K4348="Yes",NOT(ISNUMBER(SEARCH("blocked",G4348))),OR(F4348="Standard domestic 15% (Box 7)",F4348="Import - VAT paid at customs (Box 8)",F4348="Import - Reverse charge (Box 9)"),OR(F4348&lt;&gt;"Standard domestic 15% (Box 7)",AND(LEN(D4348)=15,LEFT(D4348,1)="3",RIGHT(D4348,1)="3",ISNUMBER(--D4348)))),I4348,0))</f>
        <v/>
      </c>
      <c r="T4348" s="34">
        <f>IF(A4348="","",R4348-S4348)</f>
        <v/>
      </c>
      <c r="U4348" s="23">
        <f>IF(A4348="","",IF(O4348=0,"Outside audit periods; ","")&amp;IF(F4348="","No VAT category; ","")&amp;IF(ABS(Q4348)&gt;Setup!$B$10,"VAT ≠ 15% × net; ","")&amp;IF(AND(F4348="Standard domestic 15% (Box 7)",NOT(AND(LEN(D4348)=15,LEFT(D4348,1)="3",RIGHT(D4348,1)="3",ISNUMBER(--D4348)))),"Invalid/missing supplier VAT no; ","")&amp;IF(AND(L4348="Yes",K4348&lt;&gt;"Yes"),"VAT claimed without valid tax invoice; ","")&amp;IF(AND(L4348="Yes",ISNUMBER(SEARCH("blocked",G4348))),"Blocked input VAT claimed; ","")&amp;IF(AND(F4348="Import - VAT paid at customs (Box 8)",M4348=""),"Customs declaration no missing; ","")&amp;IF(AND(F4348="Import - Reverse charge (Box 9)",E4348="Saudi Arabia"),"RCM used for a local supplier; ","")&amp;IF(AND(L4348="Yes",NOT(OR(F4348="Standard domestic 15% (Box 7)",F4348="Import - VAT paid at customs (Box 8)",F4348="Import - Reverse charge (Box 9)"))),"VAT claimed on non-taxable category; ",""))</f>
        <v/>
      </c>
    </row>
    <row r="4349">
      <c r="A4349" s="17" t="n"/>
      <c r="B4349" s="14" t="n"/>
      <c r="C4349" s="14" t="n"/>
      <c r="D4349" s="16" t="n"/>
      <c r="E4349" s="14" t="n"/>
      <c r="F4349" s="14" t="n"/>
      <c r="G4349" s="14" t="n"/>
      <c r="H4349" s="19" t="n"/>
      <c r="I4349" s="19" t="n"/>
      <c r="J4349" s="34">
        <f>IF(A4349="","",H4349+I4349)</f>
        <v/>
      </c>
      <c r="K4349" s="14" t="n"/>
      <c r="L4349" s="14" t="n"/>
      <c r="M4349" s="14" t="n"/>
      <c r="N4349" s="14" t="n"/>
      <c r="O4349" s="20">
        <f>IF(A4349="","",SUMPRODUCT((A4349&gt;=Setup!$C$19:$C$30)*(A4349&lt;=Setup!$D$19:$D$30)*Setup!$A$19:$A$30))</f>
        <v/>
      </c>
      <c r="P4349" s="34">
        <f>IF(A4349="","",IF(OR(F4349="Standard domestic 15% (Box 7)",F4349="Import - VAT paid at customs (Box 8)",F4349="Import - Reverse charge (Box 9)"),ROUND(H4349*Setup!$B$9,2),0))</f>
        <v/>
      </c>
      <c r="Q4349" s="34">
        <f>IF(A4349="","",I4349-P4349)</f>
        <v/>
      </c>
      <c r="R4349" s="34">
        <f>IF(A4349="","",IF(L4349="Yes",I4349,0))</f>
        <v/>
      </c>
      <c r="S4349" s="34">
        <f>IF(A4349="","",IF(AND(L4349="Yes",K4349="Yes",NOT(ISNUMBER(SEARCH("blocked",G4349))),OR(F4349="Standard domestic 15% (Box 7)",F4349="Import - VAT paid at customs (Box 8)",F4349="Import - Reverse charge (Box 9)"),OR(F4349&lt;&gt;"Standard domestic 15% (Box 7)",AND(LEN(D4349)=15,LEFT(D4349,1)="3",RIGHT(D4349,1)="3",ISNUMBER(--D4349)))),I4349,0))</f>
        <v/>
      </c>
      <c r="T4349" s="34">
        <f>IF(A4349="","",R4349-S4349)</f>
        <v/>
      </c>
      <c r="U4349" s="23">
        <f>IF(A4349="","",IF(O4349=0,"Outside audit periods; ","")&amp;IF(F4349="","No VAT category; ","")&amp;IF(ABS(Q4349)&gt;Setup!$B$10,"VAT ≠ 15% × net; ","")&amp;IF(AND(F4349="Standard domestic 15% (Box 7)",NOT(AND(LEN(D4349)=15,LEFT(D4349,1)="3",RIGHT(D4349,1)="3",ISNUMBER(--D4349)))),"Invalid/missing supplier VAT no; ","")&amp;IF(AND(L4349="Yes",K4349&lt;&gt;"Yes"),"VAT claimed without valid tax invoice; ","")&amp;IF(AND(L4349="Yes",ISNUMBER(SEARCH("blocked",G4349))),"Blocked input VAT claimed; ","")&amp;IF(AND(F4349="Import - VAT paid at customs (Box 8)",M4349=""),"Customs declaration no missing; ","")&amp;IF(AND(F4349="Import - Reverse charge (Box 9)",E4349="Saudi Arabia"),"RCM used for a local supplier; ","")&amp;IF(AND(L4349="Yes",NOT(OR(F4349="Standard domestic 15% (Box 7)",F4349="Import - VAT paid at customs (Box 8)",F4349="Import - Reverse charge (Box 9)"))),"VAT claimed on non-taxable category; ",""))</f>
        <v/>
      </c>
    </row>
    <row r="4350">
      <c r="A4350" s="17" t="n"/>
      <c r="B4350" s="14" t="n"/>
      <c r="C4350" s="14" t="n"/>
      <c r="D4350" s="16" t="n"/>
      <c r="E4350" s="14" t="n"/>
      <c r="F4350" s="14" t="n"/>
      <c r="G4350" s="14" t="n"/>
      <c r="H4350" s="19" t="n"/>
      <c r="I4350" s="19" t="n"/>
      <c r="J4350" s="34">
        <f>IF(A4350="","",H4350+I4350)</f>
        <v/>
      </c>
      <c r="K4350" s="14" t="n"/>
      <c r="L4350" s="14" t="n"/>
      <c r="M4350" s="14" t="n"/>
      <c r="N4350" s="14" t="n"/>
      <c r="O4350" s="20">
        <f>IF(A4350="","",SUMPRODUCT((A4350&gt;=Setup!$C$19:$C$30)*(A4350&lt;=Setup!$D$19:$D$30)*Setup!$A$19:$A$30))</f>
        <v/>
      </c>
      <c r="P4350" s="34">
        <f>IF(A4350="","",IF(OR(F4350="Standard domestic 15% (Box 7)",F4350="Import - VAT paid at customs (Box 8)",F4350="Import - Reverse charge (Box 9)"),ROUND(H4350*Setup!$B$9,2),0))</f>
        <v/>
      </c>
      <c r="Q4350" s="34">
        <f>IF(A4350="","",I4350-P4350)</f>
        <v/>
      </c>
      <c r="R4350" s="34">
        <f>IF(A4350="","",IF(L4350="Yes",I4350,0))</f>
        <v/>
      </c>
      <c r="S4350" s="34">
        <f>IF(A4350="","",IF(AND(L4350="Yes",K4350="Yes",NOT(ISNUMBER(SEARCH("blocked",G4350))),OR(F4350="Standard domestic 15% (Box 7)",F4350="Import - VAT paid at customs (Box 8)",F4350="Import - Reverse charge (Box 9)"),OR(F4350&lt;&gt;"Standard domestic 15% (Box 7)",AND(LEN(D4350)=15,LEFT(D4350,1)="3",RIGHT(D4350,1)="3",ISNUMBER(--D4350)))),I4350,0))</f>
        <v/>
      </c>
      <c r="T4350" s="34">
        <f>IF(A4350="","",R4350-S4350)</f>
        <v/>
      </c>
      <c r="U4350" s="23">
        <f>IF(A4350="","",IF(O4350=0,"Outside audit periods; ","")&amp;IF(F4350="","No VAT category; ","")&amp;IF(ABS(Q4350)&gt;Setup!$B$10,"VAT ≠ 15% × net; ","")&amp;IF(AND(F4350="Standard domestic 15% (Box 7)",NOT(AND(LEN(D4350)=15,LEFT(D4350,1)="3",RIGHT(D4350,1)="3",ISNUMBER(--D4350)))),"Invalid/missing supplier VAT no; ","")&amp;IF(AND(L4350="Yes",K4350&lt;&gt;"Yes"),"VAT claimed without valid tax invoice; ","")&amp;IF(AND(L4350="Yes",ISNUMBER(SEARCH("blocked",G4350))),"Blocked input VAT claimed; ","")&amp;IF(AND(F4350="Import - VAT paid at customs (Box 8)",M4350=""),"Customs declaration no missing; ","")&amp;IF(AND(F4350="Import - Reverse charge (Box 9)",E4350="Saudi Arabia"),"RCM used for a local supplier; ","")&amp;IF(AND(L4350="Yes",NOT(OR(F4350="Standard domestic 15% (Box 7)",F4350="Import - VAT paid at customs (Box 8)",F4350="Import - Reverse charge (Box 9)"))),"VAT claimed on non-taxable category; ",""))</f>
        <v/>
      </c>
    </row>
    <row r="4351">
      <c r="A4351" s="17" t="n"/>
      <c r="B4351" s="14" t="n"/>
      <c r="C4351" s="14" t="n"/>
      <c r="D4351" s="16" t="n"/>
      <c r="E4351" s="14" t="n"/>
      <c r="F4351" s="14" t="n"/>
      <c r="G4351" s="14" t="n"/>
      <c r="H4351" s="19" t="n"/>
      <c r="I4351" s="19" t="n"/>
      <c r="J4351" s="34">
        <f>IF(A4351="","",H4351+I4351)</f>
        <v/>
      </c>
      <c r="K4351" s="14" t="n"/>
      <c r="L4351" s="14" t="n"/>
      <c r="M4351" s="14" t="n"/>
      <c r="N4351" s="14" t="n"/>
      <c r="O4351" s="20">
        <f>IF(A4351="","",SUMPRODUCT((A4351&gt;=Setup!$C$19:$C$30)*(A4351&lt;=Setup!$D$19:$D$30)*Setup!$A$19:$A$30))</f>
        <v/>
      </c>
      <c r="P4351" s="34">
        <f>IF(A4351="","",IF(OR(F4351="Standard domestic 15% (Box 7)",F4351="Import - VAT paid at customs (Box 8)",F4351="Import - Reverse charge (Box 9)"),ROUND(H4351*Setup!$B$9,2),0))</f>
        <v/>
      </c>
      <c r="Q4351" s="34">
        <f>IF(A4351="","",I4351-P4351)</f>
        <v/>
      </c>
      <c r="R4351" s="34">
        <f>IF(A4351="","",IF(L4351="Yes",I4351,0))</f>
        <v/>
      </c>
      <c r="S4351" s="34">
        <f>IF(A4351="","",IF(AND(L4351="Yes",K4351="Yes",NOT(ISNUMBER(SEARCH("blocked",G4351))),OR(F4351="Standard domestic 15% (Box 7)",F4351="Import - VAT paid at customs (Box 8)",F4351="Import - Reverse charge (Box 9)"),OR(F4351&lt;&gt;"Standard domestic 15% (Box 7)",AND(LEN(D4351)=15,LEFT(D4351,1)="3",RIGHT(D4351,1)="3",ISNUMBER(--D4351)))),I4351,0))</f>
        <v/>
      </c>
      <c r="T4351" s="34">
        <f>IF(A4351="","",R4351-S4351)</f>
        <v/>
      </c>
      <c r="U4351" s="23">
        <f>IF(A4351="","",IF(O4351=0,"Outside audit periods; ","")&amp;IF(F4351="","No VAT category; ","")&amp;IF(ABS(Q4351)&gt;Setup!$B$10,"VAT ≠ 15% × net; ","")&amp;IF(AND(F4351="Standard domestic 15% (Box 7)",NOT(AND(LEN(D4351)=15,LEFT(D4351,1)="3",RIGHT(D4351,1)="3",ISNUMBER(--D4351)))),"Invalid/missing supplier VAT no; ","")&amp;IF(AND(L4351="Yes",K4351&lt;&gt;"Yes"),"VAT claimed without valid tax invoice; ","")&amp;IF(AND(L4351="Yes",ISNUMBER(SEARCH("blocked",G4351))),"Blocked input VAT claimed; ","")&amp;IF(AND(F4351="Import - VAT paid at customs (Box 8)",M4351=""),"Customs declaration no missing; ","")&amp;IF(AND(F4351="Import - Reverse charge (Box 9)",E4351="Saudi Arabia"),"RCM used for a local supplier; ","")&amp;IF(AND(L4351="Yes",NOT(OR(F4351="Standard domestic 15% (Box 7)",F4351="Import - VAT paid at customs (Box 8)",F4351="Import - Reverse charge (Box 9)"))),"VAT claimed on non-taxable category; ",""))</f>
        <v/>
      </c>
    </row>
    <row r="4352">
      <c r="A4352" s="17" t="n"/>
      <c r="B4352" s="14" t="n"/>
      <c r="C4352" s="14" t="n"/>
      <c r="D4352" s="16" t="n"/>
      <c r="E4352" s="14" t="n"/>
      <c r="F4352" s="14" t="n"/>
      <c r="G4352" s="14" t="n"/>
      <c r="H4352" s="19" t="n"/>
      <c r="I4352" s="19" t="n"/>
      <c r="J4352" s="34">
        <f>IF(A4352="","",H4352+I4352)</f>
        <v/>
      </c>
      <c r="K4352" s="14" t="n"/>
      <c r="L4352" s="14" t="n"/>
      <c r="M4352" s="14" t="n"/>
      <c r="N4352" s="14" t="n"/>
      <c r="O4352" s="20">
        <f>IF(A4352="","",SUMPRODUCT((A4352&gt;=Setup!$C$19:$C$30)*(A4352&lt;=Setup!$D$19:$D$30)*Setup!$A$19:$A$30))</f>
        <v/>
      </c>
      <c r="P4352" s="34">
        <f>IF(A4352="","",IF(OR(F4352="Standard domestic 15% (Box 7)",F4352="Import - VAT paid at customs (Box 8)",F4352="Import - Reverse charge (Box 9)"),ROUND(H4352*Setup!$B$9,2),0))</f>
        <v/>
      </c>
      <c r="Q4352" s="34">
        <f>IF(A4352="","",I4352-P4352)</f>
        <v/>
      </c>
      <c r="R4352" s="34">
        <f>IF(A4352="","",IF(L4352="Yes",I4352,0))</f>
        <v/>
      </c>
      <c r="S4352" s="34">
        <f>IF(A4352="","",IF(AND(L4352="Yes",K4352="Yes",NOT(ISNUMBER(SEARCH("blocked",G4352))),OR(F4352="Standard domestic 15% (Box 7)",F4352="Import - VAT paid at customs (Box 8)",F4352="Import - Reverse charge (Box 9)"),OR(F4352&lt;&gt;"Standard domestic 15% (Box 7)",AND(LEN(D4352)=15,LEFT(D4352,1)="3",RIGHT(D4352,1)="3",ISNUMBER(--D4352)))),I4352,0))</f>
        <v/>
      </c>
      <c r="T4352" s="34">
        <f>IF(A4352="","",R4352-S4352)</f>
        <v/>
      </c>
      <c r="U4352" s="23">
        <f>IF(A4352="","",IF(O4352=0,"Outside audit periods; ","")&amp;IF(F4352="","No VAT category; ","")&amp;IF(ABS(Q4352)&gt;Setup!$B$10,"VAT ≠ 15% × net; ","")&amp;IF(AND(F4352="Standard domestic 15% (Box 7)",NOT(AND(LEN(D4352)=15,LEFT(D4352,1)="3",RIGHT(D4352,1)="3",ISNUMBER(--D4352)))),"Invalid/missing supplier VAT no; ","")&amp;IF(AND(L4352="Yes",K4352&lt;&gt;"Yes"),"VAT claimed without valid tax invoice; ","")&amp;IF(AND(L4352="Yes",ISNUMBER(SEARCH("blocked",G4352))),"Blocked input VAT claimed; ","")&amp;IF(AND(F4352="Import - VAT paid at customs (Box 8)",M4352=""),"Customs declaration no missing; ","")&amp;IF(AND(F4352="Import - Reverse charge (Box 9)",E4352="Saudi Arabia"),"RCM used for a local supplier; ","")&amp;IF(AND(L4352="Yes",NOT(OR(F4352="Standard domestic 15% (Box 7)",F4352="Import - VAT paid at customs (Box 8)",F4352="Import - Reverse charge (Box 9)"))),"VAT claimed on non-taxable category; ",""))</f>
        <v/>
      </c>
    </row>
    <row r="4353">
      <c r="A4353" s="17" t="n"/>
      <c r="B4353" s="14" t="n"/>
      <c r="C4353" s="14" t="n"/>
      <c r="D4353" s="16" t="n"/>
      <c r="E4353" s="14" t="n"/>
      <c r="F4353" s="14" t="n"/>
      <c r="G4353" s="14" t="n"/>
      <c r="H4353" s="19" t="n"/>
      <c r="I4353" s="19" t="n"/>
      <c r="J4353" s="34">
        <f>IF(A4353="","",H4353+I4353)</f>
        <v/>
      </c>
      <c r="K4353" s="14" t="n"/>
      <c r="L4353" s="14" t="n"/>
      <c r="M4353" s="14" t="n"/>
      <c r="N4353" s="14" t="n"/>
      <c r="O4353" s="20">
        <f>IF(A4353="","",SUMPRODUCT((A4353&gt;=Setup!$C$19:$C$30)*(A4353&lt;=Setup!$D$19:$D$30)*Setup!$A$19:$A$30))</f>
        <v/>
      </c>
      <c r="P4353" s="34">
        <f>IF(A4353="","",IF(OR(F4353="Standard domestic 15% (Box 7)",F4353="Import - VAT paid at customs (Box 8)",F4353="Import - Reverse charge (Box 9)"),ROUND(H4353*Setup!$B$9,2),0))</f>
        <v/>
      </c>
      <c r="Q4353" s="34">
        <f>IF(A4353="","",I4353-P4353)</f>
        <v/>
      </c>
      <c r="R4353" s="34">
        <f>IF(A4353="","",IF(L4353="Yes",I4353,0))</f>
        <v/>
      </c>
      <c r="S4353" s="34">
        <f>IF(A4353="","",IF(AND(L4353="Yes",K4353="Yes",NOT(ISNUMBER(SEARCH("blocked",G4353))),OR(F4353="Standard domestic 15% (Box 7)",F4353="Import - VAT paid at customs (Box 8)",F4353="Import - Reverse charge (Box 9)"),OR(F4353&lt;&gt;"Standard domestic 15% (Box 7)",AND(LEN(D4353)=15,LEFT(D4353,1)="3",RIGHT(D4353,1)="3",ISNUMBER(--D4353)))),I4353,0))</f>
        <v/>
      </c>
      <c r="T4353" s="34">
        <f>IF(A4353="","",R4353-S4353)</f>
        <v/>
      </c>
      <c r="U4353" s="23">
        <f>IF(A4353="","",IF(O4353=0,"Outside audit periods; ","")&amp;IF(F4353="","No VAT category; ","")&amp;IF(ABS(Q4353)&gt;Setup!$B$10,"VAT ≠ 15% × net; ","")&amp;IF(AND(F4353="Standard domestic 15% (Box 7)",NOT(AND(LEN(D4353)=15,LEFT(D4353,1)="3",RIGHT(D4353,1)="3",ISNUMBER(--D4353)))),"Invalid/missing supplier VAT no; ","")&amp;IF(AND(L4353="Yes",K4353&lt;&gt;"Yes"),"VAT claimed without valid tax invoice; ","")&amp;IF(AND(L4353="Yes",ISNUMBER(SEARCH("blocked",G4353))),"Blocked input VAT claimed; ","")&amp;IF(AND(F4353="Import - VAT paid at customs (Box 8)",M4353=""),"Customs declaration no missing; ","")&amp;IF(AND(F4353="Import - Reverse charge (Box 9)",E4353="Saudi Arabia"),"RCM used for a local supplier; ","")&amp;IF(AND(L4353="Yes",NOT(OR(F4353="Standard domestic 15% (Box 7)",F4353="Import - VAT paid at customs (Box 8)",F4353="Import - Reverse charge (Box 9)"))),"VAT claimed on non-taxable category; ",""))</f>
        <v/>
      </c>
    </row>
    <row r="4354">
      <c r="A4354" s="17" t="n"/>
      <c r="B4354" s="14" t="n"/>
      <c r="C4354" s="14" t="n"/>
      <c r="D4354" s="16" t="n"/>
      <c r="E4354" s="14" t="n"/>
      <c r="F4354" s="14" t="n"/>
      <c r="G4354" s="14" t="n"/>
      <c r="H4354" s="19" t="n"/>
      <c r="I4354" s="19" t="n"/>
      <c r="J4354" s="34">
        <f>IF(A4354="","",H4354+I4354)</f>
        <v/>
      </c>
      <c r="K4354" s="14" t="n"/>
      <c r="L4354" s="14" t="n"/>
      <c r="M4354" s="14" t="n"/>
      <c r="N4354" s="14" t="n"/>
      <c r="O4354" s="20">
        <f>IF(A4354="","",SUMPRODUCT((A4354&gt;=Setup!$C$19:$C$30)*(A4354&lt;=Setup!$D$19:$D$30)*Setup!$A$19:$A$30))</f>
        <v/>
      </c>
      <c r="P4354" s="34">
        <f>IF(A4354="","",IF(OR(F4354="Standard domestic 15% (Box 7)",F4354="Import - VAT paid at customs (Box 8)",F4354="Import - Reverse charge (Box 9)"),ROUND(H4354*Setup!$B$9,2),0))</f>
        <v/>
      </c>
      <c r="Q4354" s="34">
        <f>IF(A4354="","",I4354-P4354)</f>
        <v/>
      </c>
      <c r="R4354" s="34">
        <f>IF(A4354="","",IF(L4354="Yes",I4354,0))</f>
        <v/>
      </c>
      <c r="S4354" s="34">
        <f>IF(A4354="","",IF(AND(L4354="Yes",K4354="Yes",NOT(ISNUMBER(SEARCH("blocked",G4354))),OR(F4354="Standard domestic 15% (Box 7)",F4354="Import - VAT paid at customs (Box 8)",F4354="Import - Reverse charge (Box 9)"),OR(F4354&lt;&gt;"Standard domestic 15% (Box 7)",AND(LEN(D4354)=15,LEFT(D4354,1)="3",RIGHT(D4354,1)="3",ISNUMBER(--D4354)))),I4354,0))</f>
        <v/>
      </c>
      <c r="T4354" s="34">
        <f>IF(A4354="","",R4354-S4354)</f>
        <v/>
      </c>
      <c r="U4354" s="23">
        <f>IF(A4354="","",IF(O4354=0,"Outside audit periods; ","")&amp;IF(F4354="","No VAT category; ","")&amp;IF(ABS(Q4354)&gt;Setup!$B$10,"VAT ≠ 15% × net; ","")&amp;IF(AND(F4354="Standard domestic 15% (Box 7)",NOT(AND(LEN(D4354)=15,LEFT(D4354,1)="3",RIGHT(D4354,1)="3",ISNUMBER(--D4354)))),"Invalid/missing supplier VAT no; ","")&amp;IF(AND(L4354="Yes",K4354&lt;&gt;"Yes"),"VAT claimed without valid tax invoice; ","")&amp;IF(AND(L4354="Yes",ISNUMBER(SEARCH("blocked",G4354))),"Blocked input VAT claimed; ","")&amp;IF(AND(F4354="Import - VAT paid at customs (Box 8)",M4354=""),"Customs declaration no missing; ","")&amp;IF(AND(F4354="Import - Reverse charge (Box 9)",E4354="Saudi Arabia"),"RCM used for a local supplier; ","")&amp;IF(AND(L4354="Yes",NOT(OR(F4354="Standard domestic 15% (Box 7)",F4354="Import - VAT paid at customs (Box 8)",F4354="Import - Reverse charge (Box 9)"))),"VAT claimed on non-taxable category; ",""))</f>
        <v/>
      </c>
    </row>
    <row r="4355">
      <c r="A4355" s="17" t="n"/>
      <c r="B4355" s="14" t="n"/>
      <c r="C4355" s="14" t="n"/>
      <c r="D4355" s="16" t="n"/>
      <c r="E4355" s="14" t="n"/>
      <c r="F4355" s="14" t="n"/>
      <c r="G4355" s="14" t="n"/>
      <c r="H4355" s="19" t="n"/>
      <c r="I4355" s="19" t="n"/>
      <c r="J4355" s="34">
        <f>IF(A4355="","",H4355+I4355)</f>
        <v/>
      </c>
      <c r="K4355" s="14" t="n"/>
      <c r="L4355" s="14" t="n"/>
      <c r="M4355" s="14" t="n"/>
      <c r="N4355" s="14" t="n"/>
      <c r="O4355" s="20">
        <f>IF(A4355="","",SUMPRODUCT((A4355&gt;=Setup!$C$19:$C$30)*(A4355&lt;=Setup!$D$19:$D$30)*Setup!$A$19:$A$30))</f>
        <v/>
      </c>
      <c r="P4355" s="34">
        <f>IF(A4355="","",IF(OR(F4355="Standard domestic 15% (Box 7)",F4355="Import - VAT paid at customs (Box 8)",F4355="Import - Reverse charge (Box 9)"),ROUND(H4355*Setup!$B$9,2),0))</f>
        <v/>
      </c>
      <c r="Q4355" s="34">
        <f>IF(A4355="","",I4355-P4355)</f>
        <v/>
      </c>
      <c r="R4355" s="34">
        <f>IF(A4355="","",IF(L4355="Yes",I4355,0))</f>
        <v/>
      </c>
      <c r="S4355" s="34">
        <f>IF(A4355="","",IF(AND(L4355="Yes",K4355="Yes",NOT(ISNUMBER(SEARCH("blocked",G4355))),OR(F4355="Standard domestic 15% (Box 7)",F4355="Import - VAT paid at customs (Box 8)",F4355="Import - Reverse charge (Box 9)"),OR(F4355&lt;&gt;"Standard domestic 15% (Box 7)",AND(LEN(D4355)=15,LEFT(D4355,1)="3",RIGHT(D4355,1)="3",ISNUMBER(--D4355)))),I4355,0))</f>
        <v/>
      </c>
      <c r="T4355" s="34">
        <f>IF(A4355="","",R4355-S4355)</f>
        <v/>
      </c>
      <c r="U4355" s="23">
        <f>IF(A4355="","",IF(O4355=0,"Outside audit periods; ","")&amp;IF(F4355="","No VAT category; ","")&amp;IF(ABS(Q4355)&gt;Setup!$B$10,"VAT ≠ 15% × net; ","")&amp;IF(AND(F4355="Standard domestic 15% (Box 7)",NOT(AND(LEN(D4355)=15,LEFT(D4355,1)="3",RIGHT(D4355,1)="3",ISNUMBER(--D4355)))),"Invalid/missing supplier VAT no; ","")&amp;IF(AND(L4355="Yes",K4355&lt;&gt;"Yes"),"VAT claimed without valid tax invoice; ","")&amp;IF(AND(L4355="Yes",ISNUMBER(SEARCH("blocked",G4355))),"Blocked input VAT claimed; ","")&amp;IF(AND(F4355="Import - VAT paid at customs (Box 8)",M4355=""),"Customs declaration no missing; ","")&amp;IF(AND(F4355="Import - Reverse charge (Box 9)",E4355="Saudi Arabia"),"RCM used for a local supplier; ","")&amp;IF(AND(L4355="Yes",NOT(OR(F4355="Standard domestic 15% (Box 7)",F4355="Import - VAT paid at customs (Box 8)",F4355="Import - Reverse charge (Box 9)"))),"VAT claimed on non-taxable category; ",""))</f>
        <v/>
      </c>
    </row>
    <row r="4356">
      <c r="A4356" s="17" t="n"/>
      <c r="B4356" s="14" t="n"/>
      <c r="C4356" s="14" t="n"/>
      <c r="D4356" s="16" t="n"/>
      <c r="E4356" s="14" t="n"/>
      <c r="F4356" s="14" t="n"/>
      <c r="G4356" s="14" t="n"/>
      <c r="H4356" s="19" t="n"/>
      <c r="I4356" s="19" t="n"/>
      <c r="J4356" s="34">
        <f>IF(A4356="","",H4356+I4356)</f>
        <v/>
      </c>
      <c r="K4356" s="14" t="n"/>
      <c r="L4356" s="14" t="n"/>
      <c r="M4356" s="14" t="n"/>
      <c r="N4356" s="14" t="n"/>
      <c r="O4356" s="20">
        <f>IF(A4356="","",SUMPRODUCT((A4356&gt;=Setup!$C$19:$C$30)*(A4356&lt;=Setup!$D$19:$D$30)*Setup!$A$19:$A$30))</f>
        <v/>
      </c>
      <c r="P4356" s="34">
        <f>IF(A4356="","",IF(OR(F4356="Standard domestic 15% (Box 7)",F4356="Import - VAT paid at customs (Box 8)",F4356="Import - Reverse charge (Box 9)"),ROUND(H4356*Setup!$B$9,2),0))</f>
        <v/>
      </c>
      <c r="Q4356" s="34">
        <f>IF(A4356="","",I4356-P4356)</f>
        <v/>
      </c>
      <c r="R4356" s="34">
        <f>IF(A4356="","",IF(L4356="Yes",I4356,0))</f>
        <v/>
      </c>
      <c r="S4356" s="34">
        <f>IF(A4356="","",IF(AND(L4356="Yes",K4356="Yes",NOT(ISNUMBER(SEARCH("blocked",G4356))),OR(F4356="Standard domestic 15% (Box 7)",F4356="Import - VAT paid at customs (Box 8)",F4356="Import - Reverse charge (Box 9)"),OR(F4356&lt;&gt;"Standard domestic 15% (Box 7)",AND(LEN(D4356)=15,LEFT(D4356,1)="3",RIGHT(D4356,1)="3",ISNUMBER(--D4356)))),I4356,0))</f>
        <v/>
      </c>
      <c r="T4356" s="34">
        <f>IF(A4356="","",R4356-S4356)</f>
        <v/>
      </c>
      <c r="U4356" s="23">
        <f>IF(A4356="","",IF(O4356=0,"Outside audit periods; ","")&amp;IF(F4356="","No VAT category; ","")&amp;IF(ABS(Q4356)&gt;Setup!$B$10,"VAT ≠ 15% × net; ","")&amp;IF(AND(F4356="Standard domestic 15% (Box 7)",NOT(AND(LEN(D4356)=15,LEFT(D4356,1)="3",RIGHT(D4356,1)="3",ISNUMBER(--D4356)))),"Invalid/missing supplier VAT no; ","")&amp;IF(AND(L4356="Yes",K4356&lt;&gt;"Yes"),"VAT claimed without valid tax invoice; ","")&amp;IF(AND(L4356="Yes",ISNUMBER(SEARCH("blocked",G4356))),"Blocked input VAT claimed; ","")&amp;IF(AND(F4356="Import - VAT paid at customs (Box 8)",M4356=""),"Customs declaration no missing; ","")&amp;IF(AND(F4356="Import - Reverse charge (Box 9)",E4356="Saudi Arabia"),"RCM used for a local supplier; ","")&amp;IF(AND(L4356="Yes",NOT(OR(F4356="Standard domestic 15% (Box 7)",F4356="Import - VAT paid at customs (Box 8)",F4356="Import - Reverse charge (Box 9)"))),"VAT claimed on non-taxable category; ",""))</f>
        <v/>
      </c>
    </row>
    <row r="4357">
      <c r="A4357" s="17" t="n"/>
      <c r="B4357" s="14" t="n"/>
      <c r="C4357" s="14" t="n"/>
      <c r="D4357" s="16" t="n"/>
      <c r="E4357" s="14" t="n"/>
      <c r="F4357" s="14" t="n"/>
      <c r="G4357" s="14" t="n"/>
      <c r="H4357" s="19" t="n"/>
      <c r="I4357" s="19" t="n"/>
      <c r="J4357" s="34">
        <f>IF(A4357="","",H4357+I4357)</f>
        <v/>
      </c>
      <c r="K4357" s="14" t="n"/>
      <c r="L4357" s="14" t="n"/>
      <c r="M4357" s="14" t="n"/>
      <c r="N4357" s="14" t="n"/>
      <c r="O4357" s="20">
        <f>IF(A4357="","",SUMPRODUCT((A4357&gt;=Setup!$C$19:$C$30)*(A4357&lt;=Setup!$D$19:$D$30)*Setup!$A$19:$A$30))</f>
        <v/>
      </c>
      <c r="P4357" s="34">
        <f>IF(A4357="","",IF(OR(F4357="Standard domestic 15% (Box 7)",F4357="Import - VAT paid at customs (Box 8)",F4357="Import - Reverse charge (Box 9)"),ROUND(H4357*Setup!$B$9,2),0))</f>
        <v/>
      </c>
      <c r="Q4357" s="34">
        <f>IF(A4357="","",I4357-P4357)</f>
        <v/>
      </c>
      <c r="R4357" s="34">
        <f>IF(A4357="","",IF(L4357="Yes",I4357,0))</f>
        <v/>
      </c>
      <c r="S4357" s="34">
        <f>IF(A4357="","",IF(AND(L4357="Yes",K4357="Yes",NOT(ISNUMBER(SEARCH("blocked",G4357))),OR(F4357="Standard domestic 15% (Box 7)",F4357="Import - VAT paid at customs (Box 8)",F4357="Import - Reverse charge (Box 9)"),OR(F4357&lt;&gt;"Standard domestic 15% (Box 7)",AND(LEN(D4357)=15,LEFT(D4357,1)="3",RIGHT(D4357,1)="3",ISNUMBER(--D4357)))),I4357,0))</f>
        <v/>
      </c>
      <c r="T4357" s="34">
        <f>IF(A4357="","",R4357-S4357)</f>
        <v/>
      </c>
      <c r="U4357" s="23">
        <f>IF(A4357="","",IF(O4357=0,"Outside audit periods; ","")&amp;IF(F4357="","No VAT category; ","")&amp;IF(ABS(Q4357)&gt;Setup!$B$10,"VAT ≠ 15% × net; ","")&amp;IF(AND(F4357="Standard domestic 15% (Box 7)",NOT(AND(LEN(D4357)=15,LEFT(D4357,1)="3",RIGHT(D4357,1)="3",ISNUMBER(--D4357)))),"Invalid/missing supplier VAT no; ","")&amp;IF(AND(L4357="Yes",K4357&lt;&gt;"Yes"),"VAT claimed without valid tax invoice; ","")&amp;IF(AND(L4357="Yes",ISNUMBER(SEARCH("blocked",G4357))),"Blocked input VAT claimed; ","")&amp;IF(AND(F4357="Import - VAT paid at customs (Box 8)",M4357=""),"Customs declaration no missing; ","")&amp;IF(AND(F4357="Import - Reverse charge (Box 9)",E4357="Saudi Arabia"),"RCM used for a local supplier; ","")&amp;IF(AND(L4357="Yes",NOT(OR(F4357="Standard domestic 15% (Box 7)",F4357="Import - VAT paid at customs (Box 8)",F4357="Import - Reverse charge (Box 9)"))),"VAT claimed on non-taxable category; ",""))</f>
        <v/>
      </c>
    </row>
    <row r="4358">
      <c r="A4358" s="17" t="n"/>
      <c r="B4358" s="14" t="n"/>
      <c r="C4358" s="14" t="n"/>
      <c r="D4358" s="16" t="n"/>
      <c r="E4358" s="14" t="n"/>
      <c r="F4358" s="14" t="n"/>
      <c r="G4358" s="14" t="n"/>
      <c r="H4358" s="19" t="n"/>
      <c r="I4358" s="19" t="n"/>
      <c r="J4358" s="34">
        <f>IF(A4358="","",H4358+I4358)</f>
        <v/>
      </c>
      <c r="K4358" s="14" t="n"/>
      <c r="L4358" s="14" t="n"/>
      <c r="M4358" s="14" t="n"/>
      <c r="N4358" s="14" t="n"/>
      <c r="O4358" s="20">
        <f>IF(A4358="","",SUMPRODUCT((A4358&gt;=Setup!$C$19:$C$30)*(A4358&lt;=Setup!$D$19:$D$30)*Setup!$A$19:$A$30))</f>
        <v/>
      </c>
      <c r="P4358" s="34">
        <f>IF(A4358="","",IF(OR(F4358="Standard domestic 15% (Box 7)",F4358="Import - VAT paid at customs (Box 8)",F4358="Import - Reverse charge (Box 9)"),ROUND(H4358*Setup!$B$9,2),0))</f>
        <v/>
      </c>
      <c r="Q4358" s="34">
        <f>IF(A4358="","",I4358-P4358)</f>
        <v/>
      </c>
      <c r="R4358" s="34">
        <f>IF(A4358="","",IF(L4358="Yes",I4358,0))</f>
        <v/>
      </c>
      <c r="S4358" s="34">
        <f>IF(A4358="","",IF(AND(L4358="Yes",K4358="Yes",NOT(ISNUMBER(SEARCH("blocked",G4358))),OR(F4358="Standard domestic 15% (Box 7)",F4358="Import - VAT paid at customs (Box 8)",F4358="Import - Reverse charge (Box 9)"),OR(F4358&lt;&gt;"Standard domestic 15% (Box 7)",AND(LEN(D4358)=15,LEFT(D4358,1)="3",RIGHT(D4358,1)="3",ISNUMBER(--D4358)))),I4358,0))</f>
        <v/>
      </c>
      <c r="T4358" s="34">
        <f>IF(A4358="","",R4358-S4358)</f>
        <v/>
      </c>
      <c r="U4358" s="23">
        <f>IF(A4358="","",IF(O4358=0,"Outside audit periods; ","")&amp;IF(F4358="","No VAT category; ","")&amp;IF(ABS(Q4358)&gt;Setup!$B$10,"VAT ≠ 15% × net; ","")&amp;IF(AND(F4358="Standard domestic 15% (Box 7)",NOT(AND(LEN(D4358)=15,LEFT(D4358,1)="3",RIGHT(D4358,1)="3",ISNUMBER(--D4358)))),"Invalid/missing supplier VAT no; ","")&amp;IF(AND(L4358="Yes",K4358&lt;&gt;"Yes"),"VAT claimed without valid tax invoice; ","")&amp;IF(AND(L4358="Yes",ISNUMBER(SEARCH("blocked",G4358))),"Blocked input VAT claimed; ","")&amp;IF(AND(F4358="Import - VAT paid at customs (Box 8)",M4358=""),"Customs declaration no missing; ","")&amp;IF(AND(F4358="Import - Reverse charge (Box 9)",E4358="Saudi Arabia"),"RCM used for a local supplier; ","")&amp;IF(AND(L4358="Yes",NOT(OR(F4358="Standard domestic 15% (Box 7)",F4358="Import - VAT paid at customs (Box 8)",F4358="Import - Reverse charge (Box 9)"))),"VAT claimed on non-taxable category; ",""))</f>
        <v/>
      </c>
    </row>
    <row r="4359">
      <c r="A4359" s="17" t="n"/>
      <c r="B4359" s="14" t="n"/>
      <c r="C4359" s="14" t="n"/>
      <c r="D4359" s="16" t="n"/>
      <c r="E4359" s="14" t="n"/>
      <c r="F4359" s="14" t="n"/>
      <c r="G4359" s="14" t="n"/>
      <c r="H4359" s="19" t="n"/>
      <c r="I4359" s="19" t="n"/>
      <c r="J4359" s="34">
        <f>IF(A4359="","",H4359+I4359)</f>
        <v/>
      </c>
      <c r="K4359" s="14" t="n"/>
      <c r="L4359" s="14" t="n"/>
      <c r="M4359" s="14" t="n"/>
      <c r="N4359" s="14" t="n"/>
      <c r="O4359" s="20">
        <f>IF(A4359="","",SUMPRODUCT((A4359&gt;=Setup!$C$19:$C$30)*(A4359&lt;=Setup!$D$19:$D$30)*Setup!$A$19:$A$30))</f>
        <v/>
      </c>
      <c r="P4359" s="34">
        <f>IF(A4359="","",IF(OR(F4359="Standard domestic 15% (Box 7)",F4359="Import - VAT paid at customs (Box 8)",F4359="Import - Reverse charge (Box 9)"),ROUND(H4359*Setup!$B$9,2),0))</f>
        <v/>
      </c>
      <c r="Q4359" s="34">
        <f>IF(A4359="","",I4359-P4359)</f>
        <v/>
      </c>
      <c r="R4359" s="34">
        <f>IF(A4359="","",IF(L4359="Yes",I4359,0))</f>
        <v/>
      </c>
      <c r="S4359" s="34">
        <f>IF(A4359="","",IF(AND(L4359="Yes",K4359="Yes",NOT(ISNUMBER(SEARCH("blocked",G4359))),OR(F4359="Standard domestic 15% (Box 7)",F4359="Import - VAT paid at customs (Box 8)",F4359="Import - Reverse charge (Box 9)"),OR(F4359&lt;&gt;"Standard domestic 15% (Box 7)",AND(LEN(D4359)=15,LEFT(D4359,1)="3",RIGHT(D4359,1)="3",ISNUMBER(--D4359)))),I4359,0))</f>
        <v/>
      </c>
      <c r="T4359" s="34">
        <f>IF(A4359="","",R4359-S4359)</f>
        <v/>
      </c>
      <c r="U4359" s="23">
        <f>IF(A4359="","",IF(O4359=0,"Outside audit periods; ","")&amp;IF(F4359="","No VAT category; ","")&amp;IF(ABS(Q4359)&gt;Setup!$B$10,"VAT ≠ 15% × net; ","")&amp;IF(AND(F4359="Standard domestic 15% (Box 7)",NOT(AND(LEN(D4359)=15,LEFT(D4359,1)="3",RIGHT(D4359,1)="3",ISNUMBER(--D4359)))),"Invalid/missing supplier VAT no; ","")&amp;IF(AND(L4359="Yes",K4359&lt;&gt;"Yes"),"VAT claimed without valid tax invoice; ","")&amp;IF(AND(L4359="Yes",ISNUMBER(SEARCH("blocked",G4359))),"Blocked input VAT claimed; ","")&amp;IF(AND(F4359="Import - VAT paid at customs (Box 8)",M4359=""),"Customs declaration no missing; ","")&amp;IF(AND(F4359="Import - Reverse charge (Box 9)",E4359="Saudi Arabia"),"RCM used for a local supplier; ","")&amp;IF(AND(L4359="Yes",NOT(OR(F4359="Standard domestic 15% (Box 7)",F4359="Import - VAT paid at customs (Box 8)",F4359="Import - Reverse charge (Box 9)"))),"VAT claimed on non-taxable category; ",""))</f>
        <v/>
      </c>
    </row>
    <row r="4360">
      <c r="A4360" s="17" t="n"/>
      <c r="B4360" s="14" t="n"/>
      <c r="C4360" s="14" t="n"/>
      <c r="D4360" s="16" t="n"/>
      <c r="E4360" s="14" t="n"/>
      <c r="F4360" s="14" t="n"/>
      <c r="G4360" s="14" t="n"/>
      <c r="H4360" s="19" t="n"/>
      <c r="I4360" s="19" t="n"/>
      <c r="J4360" s="34">
        <f>IF(A4360="","",H4360+I4360)</f>
        <v/>
      </c>
      <c r="K4360" s="14" t="n"/>
      <c r="L4360" s="14" t="n"/>
      <c r="M4360" s="14" t="n"/>
      <c r="N4360" s="14" t="n"/>
      <c r="O4360" s="20">
        <f>IF(A4360="","",SUMPRODUCT((A4360&gt;=Setup!$C$19:$C$30)*(A4360&lt;=Setup!$D$19:$D$30)*Setup!$A$19:$A$30))</f>
        <v/>
      </c>
      <c r="P4360" s="34">
        <f>IF(A4360="","",IF(OR(F4360="Standard domestic 15% (Box 7)",F4360="Import - VAT paid at customs (Box 8)",F4360="Import - Reverse charge (Box 9)"),ROUND(H4360*Setup!$B$9,2),0))</f>
        <v/>
      </c>
      <c r="Q4360" s="34">
        <f>IF(A4360="","",I4360-P4360)</f>
        <v/>
      </c>
      <c r="R4360" s="34">
        <f>IF(A4360="","",IF(L4360="Yes",I4360,0))</f>
        <v/>
      </c>
      <c r="S4360" s="34">
        <f>IF(A4360="","",IF(AND(L4360="Yes",K4360="Yes",NOT(ISNUMBER(SEARCH("blocked",G4360))),OR(F4360="Standard domestic 15% (Box 7)",F4360="Import - VAT paid at customs (Box 8)",F4360="Import - Reverse charge (Box 9)"),OR(F4360&lt;&gt;"Standard domestic 15% (Box 7)",AND(LEN(D4360)=15,LEFT(D4360,1)="3",RIGHT(D4360,1)="3",ISNUMBER(--D4360)))),I4360,0))</f>
        <v/>
      </c>
      <c r="T4360" s="34">
        <f>IF(A4360="","",R4360-S4360)</f>
        <v/>
      </c>
      <c r="U4360" s="23">
        <f>IF(A4360="","",IF(O4360=0,"Outside audit periods; ","")&amp;IF(F4360="","No VAT category; ","")&amp;IF(ABS(Q4360)&gt;Setup!$B$10,"VAT ≠ 15% × net; ","")&amp;IF(AND(F4360="Standard domestic 15% (Box 7)",NOT(AND(LEN(D4360)=15,LEFT(D4360,1)="3",RIGHT(D4360,1)="3",ISNUMBER(--D4360)))),"Invalid/missing supplier VAT no; ","")&amp;IF(AND(L4360="Yes",K4360&lt;&gt;"Yes"),"VAT claimed without valid tax invoice; ","")&amp;IF(AND(L4360="Yes",ISNUMBER(SEARCH("blocked",G4360))),"Blocked input VAT claimed; ","")&amp;IF(AND(F4360="Import - VAT paid at customs (Box 8)",M4360=""),"Customs declaration no missing; ","")&amp;IF(AND(F4360="Import - Reverse charge (Box 9)",E4360="Saudi Arabia"),"RCM used for a local supplier; ","")&amp;IF(AND(L4360="Yes",NOT(OR(F4360="Standard domestic 15% (Box 7)",F4360="Import - VAT paid at customs (Box 8)",F4360="Import - Reverse charge (Box 9)"))),"VAT claimed on non-taxable category; ",""))</f>
        <v/>
      </c>
    </row>
    <row r="4361">
      <c r="A4361" s="17" t="n"/>
      <c r="B4361" s="14" t="n"/>
      <c r="C4361" s="14" t="n"/>
      <c r="D4361" s="16" t="n"/>
      <c r="E4361" s="14" t="n"/>
      <c r="F4361" s="14" t="n"/>
      <c r="G4361" s="14" t="n"/>
      <c r="H4361" s="19" t="n"/>
      <c r="I4361" s="19" t="n"/>
      <c r="J4361" s="34">
        <f>IF(A4361="","",H4361+I4361)</f>
        <v/>
      </c>
      <c r="K4361" s="14" t="n"/>
      <c r="L4361" s="14" t="n"/>
      <c r="M4361" s="14" t="n"/>
      <c r="N4361" s="14" t="n"/>
      <c r="O4361" s="20">
        <f>IF(A4361="","",SUMPRODUCT((A4361&gt;=Setup!$C$19:$C$30)*(A4361&lt;=Setup!$D$19:$D$30)*Setup!$A$19:$A$30))</f>
        <v/>
      </c>
      <c r="P4361" s="34">
        <f>IF(A4361="","",IF(OR(F4361="Standard domestic 15% (Box 7)",F4361="Import - VAT paid at customs (Box 8)",F4361="Import - Reverse charge (Box 9)"),ROUND(H4361*Setup!$B$9,2),0))</f>
        <v/>
      </c>
      <c r="Q4361" s="34">
        <f>IF(A4361="","",I4361-P4361)</f>
        <v/>
      </c>
      <c r="R4361" s="34">
        <f>IF(A4361="","",IF(L4361="Yes",I4361,0))</f>
        <v/>
      </c>
      <c r="S4361" s="34">
        <f>IF(A4361="","",IF(AND(L4361="Yes",K4361="Yes",NOT(ISNUMBER(SEARCH("blocked",G4361))),OR(F4361="Standard domestic 15% (Box 7)",F4361="Import - VAT paid at customs (Box 8)",F4361="Import - Reverse charge (Box 9)"),OR(F4361&lt;&gt;"Standard domestic 15% (Box 7)",AND(LEN(D4361)=15,LEFT(D4361,1)="3",RIGHT(D4361,1)="3",ISNUMBER(--D4361)))),I4361,0))</f>
        <v/>
      </c>
      <c r="T4361" s="34">
        <f>IF(A4361="","",R4361-S4361)</f>
        <v/>
      </c>
      <c r="U4361" s="23">
        <f>IF(A4361="","",IF(O4361=0,"Outside audit periods; ","")&amp;IF(F4361="","No VAT category; ","")&amp;IF(ABS(Q4361)&gt;Setup!$B$10,"VAT ≠ 15% × net; ","")&amp;IF(AND(F4361="Standard domestic 15% (Box 7)",NOT(AND(LEN(D4361)=15,LEFT(D4361,1)="3",RIGHT(D4361,1)="3",ISNUMBER(--D4361)))),"Invalid/missing supplier VAT no; ","")&amp;IF(AND(L4361="Yes",K4361&lt;&gt;"Yes"),"VAT claimed without valid tax invoice; ","")&amp;IF(AND(L4361="Yes",ISNUMBER(SEARCH("blocked",G4361))),"Blocked input VAT claimed; ","")&amp;IF(AND(F4361="Import - VAT paid at customs (Box 8)",M4361=""),"Customs declaration no missing; ","")&amp;IF(AND(F4361="Import - Reverse charge (Box 9)",E4361="Saudi Arabia"),"RCM used for a local supplier; ","")&amp;IF(AND(L4361="Yes",NOT(OR(F4361="Standard domestic 15% (Box 7)",F4361="Import - VAT paid at customs (Box 8)",F4361="Import - Reverse charge (Box 9)"))),"VAT claimed on non-taxable category; ",""))</f>
        <v/>
      </c>
    </row>
    <row r="4362">
      <c r="A4362" s="17" t="n"/>
      <c r="B4362" s="14" t="n"/>
      <c r="C4362" s="14" t="n"/>
      <c r="D4362" s="16" t="n"/>
      <c r="E4362" s="14" t="n"/>
      <c r="F4362" s="14" t="n"/>
      <c r="G4362" s="14" t="n"/>
      <c r="H4362" s="19" t="n"/>
      <c r="I4362" s="19" t="n"/>
      <c r="J4362" s="34">
        <f>IF(A4362="","",H4362+I4362)</f>
        <v/>
      </c>
      <c r="K4362" s="14" t="n"/>
      <c r="L4362" s="14" t="n"/>
      <c r="M4362" s="14" t="n"/>
      <c r="N4362" s="14" t="n"/>
      <c r="O4362" s="20">
        <f>IF(A4362="","",SUMPRODUCT((A4362&gt;=Setup!$C$19:$C$30)*(A4362&lt;=Setup!$D$19:$D$30)*Setup!$A$19:$A$30))</f>
        <v/>
      </c>
      <c r="P4362" s="34">
        <f>IF(A4362="","",IF(OR(F4362="Standard domestic 15% (Box 7)",F4362="Import - VAT paid at customs (Box 8)",F4362="Import - Reverse charge (Box 9)"),ROUND(H4362*Setup!$B$9,2),0))</f>
        <v/>
      </c>
      <c r="Q4362" s="34">
        <f>IF(A4362="","",I4362-P4362)</f>
        <v/>
      </c>
      <c r="R4362" s="34">
        <f>IF(A4362="","",IF(L4362="Yes",I4362,0))</f>
        <v/>
      </c>
      <c r="S4362" s="34">
        <f>IF(A4362="","",IF(AND(L4362="Yes",K4362="Yes",NOT(ISNUMBER(SEARCH("blocked",G4362))),OR(F4362="Standard domestic 15% (Box 7)",F4362="Import - VAT paid at customs (Box 8)",F4362="Import - Reverse charge (Box 9)"),OR(F4362&lt;&gt;"Standard domestic 15% (Box 7)",AND(LEN(D4362)=15,LEFT(D4362,1)="3",RIGHT(D4362,1)="3",ISNUMBER(--D4362)))),I4362,0))</f>
        <v/>
      </c>
      <c r="T4362" s="34">
        <f>IF(A4362="","",R4362-S4362)</f>
        <v/>
      </c>
      <c r="U4362" s="23">
        <f>IF(A4362="","",IF(O4362=0,"Outside audit periods; ","")&amp;IF(F4362="","No VAT category; ","")&amp;IF(ABS(Q4362)&gt;Setup!$B$10,"VAT ≠ 15% × net; ","")&amp;IF(AND(F4362="Standard domestic 15% (Box 7)",NOT(AND(LEN(D4362)=15,LEFT(D4362,1)="3",RIGHT(D4362,1)="3",ISNUMBER(--D4362)))),"Invalid/missing supplier VAT no; ","")&amp;IF(AND(L4362="Yes",K4362&lt;&gt;"Yes"),"VAT claimed without valid tax invoice; ","")&amp;IF(AND(L4362="Yes",ISNUMBER(SEARCH("blocked",G4362))),"Blocked input VAT claimed; ","")&amp;IF(AND(F4362="Import - VAT paid at customs (Box 8)",M4362=""),"Customs declaration no missing; ","")&amp;IF(AND(F4362="Import - Reverse charge (Box 9)",E4362="Saudi Arabia"),"RCM used for a local supplier; ","")&amp;IF(AND(L4362="Yes",NOT(OR(F4362="Standard domestic 15% (Box 7)",F4362="Import - VAT paid at customs (Box 8)",F4362="Import - Reverse charge (Box 9)"))),"VAT claimed on non-taxable category; ",""))</f>
        <v/>
      </c>
    </row>
    <row r="4363">
      <c r="A4363" s="17" t="n"/>
      <c r="B4363" s="14" t="n"/>
      <c r="C4363" s="14" t="n"/>
      <c r="D4363" s="16" t="n"/>
      <c r="E4363" s="14" t="n"/>
      <c r="F4363" s="14" t="n"/>
      <c r="G4363" s="14" t="n"/>
      <c r="H4363" s="19" t="n"/>
      <c r="I4363" s="19" t="n"/>
      <c r="J4363" s="34">
        <f>IF(A4363="","",H4363+I4363)</f>
        <v/>
      </c>
      <c r="K4363" s="14" t="n"/>
      <c r="L4363" s="14" t="n"/>
      <c r="M4363" s="14" t="n"/>
      <c r="N4363" s="14" t="n"/>
      <c r="O4363" s="20">
        <f>IF(A4363="","",SUMPRODUCT((A4363&gt;=Setup!$C$19:$C$30)*(A4363&lt;=Setup!$D$19:$D$30)*Setup!$A$19:$A$30))</f>
        <v/>
      </c>
      <c r="P4363" s="34">
        <f>IF(A4363="","",IF(OR(F4363="Standard domestic 15% (Box 7)",F4363="Import - VAT paid at customs (Box 8)",F4363="Import - Reverse charge (Box 9)"),ROUND(H4363*Setup!$B$9,2),0))</f>
        <v/>
      </c>
      <c r="Q4363" s="34">
        <f>IF(A4363="","",I4363-P4363)</f>
        <v/>
      </c>
      <c r="R4363" s="34">
        <f>IF(A4363="","",IF(L4363="Yes",I4363,0))</f>
        <v/>
      </c>
      <c r="S4363" s="34">
        <f>IF(A4363="","",IF(AND(L4363="Yes",K4363="Yes",NOT(ISNUMBER(SEARCH("blocked",G4363))),OR(F4363="Standard domestic 15% (Box 7)",F4363="Import - VAT paid at customs (Box 8)",F4363="Import - Reverse charge (Box 9)"),OR(F4363&lt;&gt;"Standard domestic 15% (Box 7)",AND(LEN(D4363)=15,LEFT(D4363,1)="3",RIGHT(D4363,1)="3",ISNUMBER(--D4363)))),I4363,0))</f>
        <v/>
      </c>
      <c r="T4363" s="34">
        <f>IF(A4363="","",R4363-S4363)</f>
        <v/>
      </c>
      <c r="U4363" s="23">
        <f>IF(A4363="","",IF(O4363=0,"Outside audit periods; ","")&amp;IF(F4363="","No VAT category; ","")&amp;IF(ABS(Q4363)&gt;Setup!$B$10,"VAT ≠ 15% × net; ","")&amp;IF(AND(F4363="Standard domestic 15% (Box 7)",NOT(AND(LEN(D4363)=15,LEFT(D4363,1)="3",RIGHT(D4363,1)="3",ISNUMBER(--D4363)))),"Invalid/missing supplier VAT no; ","")&amp;IF(AND(L4363="Yes",K4363&lt;&gt;"Yes"),"VAT claimed without valid tax invoice; ","")&amp;IF(AND(L4363="Yes",ISNUMBER(SEARCH("blocked",G4363))),"Blocked input VAT claimed; ","")&amp;IF(AND(F4363="Import - VAT paid at customs (Box 8)",M4363=""),"Customs declaration no missing; ","")&amp;IF(AND(F4363="Import - Reverse charge (Box 9)",E4363="Saudi Arabia"),"RCM used for a local supplier; ","")&amp;IF(AND(L4363="Yes",NOT(OR(F4363="Standard domestic 15% (Box 7)",F4363="Import - VAT paid at customs (Box 8)",F4363="Import - Reverse charge (Box 9)"))),"VAT claimed on non-taxable category; ",""))</f>
        <v/>
      </c>
    </row>
    <row r="4364">
      <c r="A4364" s="17" t="n"/>
      <c r="B4364" s="14" t="n"/>
      <c r="C4364" s="14" t="n"/>
      <c r="D4364" s="16" t="n"/>
      <c r="E4364" s="14" t="n"/>
      <c r="F4364" s="14" t="n"/>
      <c r="G4364" s="14" t="n"/>
      <c r="H4364" s="19" t="n"/>
      <c r="I4364" s="19" t="n"/>
      <c r="J4364" s="34">
        <f>IF(A4364="","",H4364+I4364)</f>
        <v/>
      </c>
      <c r="K4364" s="14" t="n"/>
      <c r="L4364" s="14" t="n"/>
      <c r="M4364" s="14" t="n"/>
      <c r="N4364" s="14" t="n"/>
      <c r="O4364" s="20">
        <f>IF(A4364="","",SUMPRODUCT((A4364&gt;=Setup!$C$19:$C$30)*(A4364&lt;=Setup!$D$19:$D$30)*Setup!$A$19:$A$30))</f>
        <v/>
      </c>
      <c r="P4364" s="34">
        <f>IF(A4364="","",IF(OR(F4364="Standard domestic 15% (Box 7)",F4364="Import - VAT paid at customs (Box 8)",F4364="Import - Reverse charge (Box 9)"),ROUND(H4364*Setup!$B$9,2),0))</f>
        <v/>
      </c>
      <c r="Q4364" s="34">
        <f>IF(A4364="","",I4364-P4364)</f>
        <v/>
      </c>
      <c r="R4364" s="34">
        <f>IF(A4364="","",IF(L4364="Yes",I4364,0))</f>
        <v/>
      </c>
      <c r="S4364" s="34">
        <f>IF(A4364="","",IF(AND(L4364="Yes",K4364="Yes",NOT(ISNUMBER(SEARCH("blocked",G4364))),OR(F4364="Standard domestic 15% (Box 7)",F4364="Import - VAT paid at customs (Box 8)",F4364="Import - Reverse charge (Box 9)"),OR(F4364&lt;&gt;"Standard domestic 15% (Box 7)",AND(LEN(D4364)=15,LEFT(D4364,1)="3",RIGHT(D4364,1)="3",ISNUMBER(--D4364)))),I4364,0))</f>
        <v/>
      </c>
      <c r="T4364" s="34">
        <f>IF(A4364="","",R4364-S4364)</f>
        <v/>
      </c>
      <c r="U4364" s="23">
        <f>IF(A4364="","",IF(O4364=0,"Outside audit periods; ","")&amp;IF(F4364="","No VAT category; ","")&amp;IF(ABS(Q4364)&gt;Setup!$B$10,"VAT ≠ 15% × net; ","")&amp;IF(AND(F4364="Standard domestic 15% (Box 7)",NOT(AND(LEN(D4364)=15,LEFT(D4364,1)="3",RIGHT(D4364,1)="3",ISNUMBER(--D4364)))),"Invalid/missing supplier VAT no; ","")&amp;IF(AND(L4364="Yes",K4364&lt;&gt;"Yes"),"VAT claimed without valid tax invoice; ","")&amp;IF(AND(L4364="Yes",ISNUMBER(SEARCH("blocked",G4364))),"Blocked input VAT claimed; ","")&amp;IF(AND(F4364="Import - VAT paid at customs (Box 8)",M4364=""),"Customs declaration no missing; ","")&amp;IF(AND(F4364="Import - Reverse charge (Box 9)",E4364="Saudi Arabia"),"RCM used for a local supplier; ","")&amp;IF(AND(L4364="Yes",NOT(OR(F4364="Standard domestic 15% (Box 7)",F4364="Import - VAT paid at customs (Box 8)",F4364="Import - Reverse charge (Box 9)"))),"VAT claimed on non-taxable category; ",""))</f>
        <v/>
      </c>
    </row>
    <row r="4365">
      <c r="A4365" s="17" t="n"/>
      <c r="B4365" s="14" t="n"/>
      <c r="C4365" s="14" t="n"/>
      <c r="D4365" s="16" t="n"/>
      <c r="E4365" s="14" t="n"/>
      <c r="F4365" s="14" t="n"/>
      <c r="G4365" s="14" t="n"/>
      <c r="H4365" s="19" t="n"/>
      <c r="I4365" s="19" t="n"/>
      <c r="J4365" s="34">
        <f>IF(A4365="","",H4365+I4365)</f>
        <v/>
      </c>
      <c r="K4365" s="14" t="n"/>
      <c r="L4365" s="14" t="n"/>
      <c r="M4365" s="14" t="n"/>
      <c r="N4365" s="14" t="n"/>
      <c r="O4365" s="20">
        <f>IF(A4365="","",SUMPRODUCT((A4365&gt;=Setup!$C$19:$C$30)*(A4365&lt;=Setup!$D$19:$D$30)*Setup!$A$19:$A$30))</f>
        <v/>
      </c>
      <c r="P4365" s="34">
        <f>IF(A4365="","",IF(OR(F4365="Standard domestic 15% (Box 7)",F4365="Import - VAT paid at customs (Box 8)",F4365="Import - Reverse charge (Box 9)"),ROUND(H4365*Setup!$B$9,2),0))</f>
        <v/>
      </c>
      <c r="Q4365" s="34">
        <f>IF(A4365="","",I4365-P4365)</f>
        <v/>
      </c>
      <c r="R4365" s="34">
        <f>IF(A4365="","",IF(L4365="Yes",I4365,0))</f>
        <v/>
      </c>
      <c r="S4365" s="34">
        <f>IF(A4365="","",IF(AND(L4365="Yes",K4365="Yes",NOT(ISNUMBER(SEARCH("blocked",G4365))),OR(F4365="Standard domestic 15% (Box 7)",F4365="Import - VAT paid at customs (Box 8)",F4365="Import - Reverse charge (Box 9)"),OR(F4365&lt;&gt;"Standard domestic 15% (Box 7)",AND(LEN(D4365)=15,LEFT(D4365,1)="3",RIGHT(D4365,1)="3",ISNUMBER(--D4365)))),I4365,0))</f>
        <v/>
      </c>
      <c r="T4365" s="34">
        <f>IF(A4365="","",R4365-S4365)</f>
        <v/>
      </c>
      <c r="U4365" s="23">
        <f>IF(A4365="","",IF(O4365=0,"Outside audit periods; ","")&amp;IF(F4365="","No VAT category; ","")&amp;IF(ABS(Q4365)&gt;Setup!$B$10,"VAT ≠ 15% × net; ","")&amp;IF(AND(F4365="Standard domestic 15% (Box 7)",NOT(AND(LEN(D4365)=15,LEFT(D4365,1)="3",RIGHT(D4365,1)="3",ISNUMBER(--D4365)))),"Invalid/missing supplier VAT no; ","")&amp;IF(AND(L4365="Yes",K4365&lt;&gt;"Yes"),"VAT claimed without valid tax invoice; ","")&amp;IF(AND(L4365="Yes",ISNUMBER(SEARCH("blocked",G4365))),"Blocked input VAT claimed; ","")&amp;IF(AND(F4365="Import - VAT paid at customs (Box 8)",M4365=""),"Customs declaration no missing; ","")&amp;IF(AND(F4365="Import - Reverse charge (Box 9)",E4365="Saudi Arabia"),"RCM used for a local supplier; ","")&amp;IF(AND(L4365="Yes",NOT(OR(F4365="Standard domestic 15% (Box 7)",F4365="Import - VAT paid at customs (Box 8)",F4365="Import - Reverse charge (Box 9)"))),"VAT claimed on non-taxable category; ",""))</f>
        <v/>
      </c>
    </row>
    <row r="4366">
      <c r="A4366" s="17" t="n"/>
      <c r="B4366" s="14" t="n"/>
      <c r="C4366" s="14" t="n"/>
      <c r="D4366" s="16" t="n"/>
      <c r="E4366" s="14" t="n"/>
      <c r="F4366" s="14" t="n"/>
      <c r="G4366" s="14" t="n"/>
      <c r="H4366" s="19" t="n"/>
      <c r="I4366" s="19" t="n"/>
      <c r="J4366" s="34">
        <f>IF(A4366="","",H4366+I4366)</f>
        <v/>
      </c>
      <c r="K4366" s="14" t="n"/>
      <c r="L4366" s="14" t="n"/>
      <c r="M4366" s="14" t="n"/>
      <c r="N4366" s="14" t="n"/>
      <c r="O4366" s="20">
        <f>IF(A4366="","",SUMPRODUCT((A4366&gt;=Setup!$C$19:$C$30)*(A4366&lt;=Setup!$D$19:$D$30)*Setup!$A$19:$A$30))</f>
        <v/>
      </c>
      <c r="P4366" s="34">
        <f>IF(A4366="","",IF(OR(F4366="Standard domestic 15% (Box 7)",F4366="Import - VAT paid at customs (Box 8)",F4366="Import - Reverse charge (Box 9)"),ROUND(H4366*Setup!$B$9,2),0))</f>
        <v/>
      </c>
      <c r="Q4366" s="34">
        <f>IF(A4366="","",I4366-P4366)</f>
        <v/>
      </c>
      <c r="R4366" s="34">
        <f>IF(A4366="","",IF(L4366="Yes",I4366,0))</f>
        <v/>
      </c>
      <c r="S4366" s="34">
        <f>IF(A4366="","",IF(AND(L4366="Yes",K4366="Yes",NOT(ISNUMBER(SEARCH("blocked",G4366))),OR(F4366="Standard domestic 15% (Box 7)",F4366="Import - VAT paid at customs (Box 8)",F4366="Import - Reverse charge (Box 9)"),OR(F4366&lt;&gt;"Standard domestic 15% (Box 7)",AND(LEN(D4366)=15,LEFT(D4366,1)="3",RIGHT(D4366,1)="3",ISNUMBER(--D4366)))),I4366,0))</f>
        <v/>
      </c>
      <c r="T4366" s="34">
        <f>IF(A4366="","",R4366-S4366)</f>
        <v/>
      </c>
      <c r="U4366" s="23">
        <f>IF(A4366="","",IF(O4366=0,"Outside audit periods; ","")&amp;IF(F4366="","No VAT category; ","")&amp;IF(ABS(Q4366)&gt;Setup!$B$10,"VAT ≠ 15% × net; ","")&amp;IF(AND(F4366="Standard domestic 15% (Box 7)",NOT(AND(LEN(D4366)=15,LEFT(D4366,1)="3",RIGHT(D4366,1)="3",ISNUMBER(--D4366)))),"Invalid/missing supplier VAT no; ","")&amp;IF(AND(L4366="Yes",K4366&lt;&gt;"Yes"),"VAT claimed without valid tax invoice; ","")&amp;IF(AND(L4366="Yes",ISNUMBER(SEARCH("blocked",G4366))),"Blocked input VAT claimed; ","")&amp;IF(AND(F4366="Import - VAT paid at customs (Box 8)",M4366=""),"Customs declaration no missing; ","")&amp;IF(AND(F4366="Import - Reverse charge (Box 9)",E4366="Saudi Arabia"),"RCM used for a local supplier; ","")&amp;IF(AND(L4366="Yes",NOT(OR(F4366="Standard domestic 15% (Box 7)",F4366="Import - VAT paid at customs (Box 8)",F4366="Import - Reverse charge (Box 9)"))),"VAT claimed on non-taxable category; ",""))</f>
        <v/>
      </c>
    </row>
    <row r="4367">
      <c r="A4367" s="17" t="n"/>
      <c r="B4367" s="14" t="n"/>
      <c r="C4367" s="14" t="n"/>
      <c r="D4367" s="16" t="n"/>
      <c r="E4367" s="14" t="n"/>
      <c r="F4367" s="14" t="n"/>
      <c r="G4367" s="14" t="n"/>
      <c r="H4367" s="19" t="n"/>
      <c r="I4367" s="19" t="n"/>
      <c r="J4367" s="34">
        <f>IF(A4367="","",H4367+I4367)</f>
        <v/>
      </c>
      <c r="K4367" s="14" t="n"/>
      <c r="L4367" s="14" t="n"/>
      <c r="M4367" s="14" t="n"/>
      <c r="N4367" s="14" t="n"/>
      <c r="O4367" s="20">
        <f>IF(A4367="","",SUMPRODUCT((A4367&gt;=Setup!$C$19:$C$30)*(A4367&lt;=Setup!$D$19:$D$30)*Setup!$A$19:$A$30))</f>
        <v/>
      </c>
      <c r="P4367" s="34">
        <f>IF(A4367="","",IF(OR(F4367="Standard domestic 15% (Box 7)",F4367="Import - VAT paid at customs (Box 8)",F4367="Import - Reverse charge (Box 9)"),ROUND(H4367*Setup!$B$9,2),0))</f>
        <v/>
      </c>
      <c r="Q4367" s="34">
        <f>IF(A4367="","",I4367-P4367)</f>
        <v/>
      </c>
      <c r="R4367" s="34">
        <f>IF(A4367="","",IF(L4367="Yes",I4367,0))</f>
        <v/>
      </c>
      <c r="S4367" s="34">
        <f>IF(A4367="","",IF(AND(L4367="Yes",K4367="Yes",NOT(ISNUMBER(SEARCH("blocked",G4367))),OR(F4367="Standard domestic 15% (Box 7)",F4367="Import - VAT paid at customs (Box 8)",F4367="Import - Reverse charge (Box 9)"),OR(F4367&lt;&gt;"Standard domestic 15% (Box 7)",AND(LEN(D4367)=15,LEFT(D4367,1)="3",RIGHT(D4367,1)="3",ISNUMBER(--D4367)))),I4367,0))</f>
        <v/>
      </c>
      <c r="T4367" s="34">
        <f>IF(A4367="","",R4367-S4367)</f>
        <v/>
      </c>
      <c r="U4367" s="23">
        <f>IF(A4367="","",IF(O4367=0,"Outside audit periods; ","")&amp;IF(F4367="","No VAT category; ","")&amp;IF(ABS(Q4367)&gt;Setup!$B$10,"VAT ≠ 15% × net; ","")&amp;IF(AND(F4367="Standard domestic 15% (Box 7)",NOT(AND(LEN(D4367)=15,LEFT(D4367,1)="3",RIGHT(D4367,1)="3",ISNUMBER(--D4367)))),"Invalid/missing supplier VAT no; ","")&amp;IF(AND(L4367="Yes",K4367&lt;&gt;"Yes"),"VAT claimed without valid tax invoice; ","")&amp;IF(AND(L4367="Yes",ISNUMBER(SEARCH("blocked",G4367))),"Blocked input VAT claimed; ","")&amp;IF(AND(F4367="Import - VAT paid at customs (Box 8)",M4367=""),"Customs declaration no missing; ","")&amp;IF(AND(F4367="Import - Reverse charge (Box 9)",E4367="Saudi Arabia"),"RCM used for a local supplier; ","")&amp;IF(AND(L4367="Yes",NOT(OR(F4367="Standard domestic 15% (Box 7)",F4367="Import - VAT paid at customs (Box 8)",F4367="Import - Reverse charge (Box 9)"))),"VAT claimed on non-taxable category; ",""))</f>
        <v/>
      </c>
    </row>
    <row r="4368">
      <c r="A4368" s="17" t="n"/>
      <c r="B4368" s="14" t="n"/>
      <c r="C4368" s="14" t="n"/>
      <c r="D4368" s="16" t="n"/>
      <c r="E4368" s="14" t="n"/>
      <c r="F4368" s="14" t="n"/>
      <c r="G4368" s="14" t="n"/>
      <c r="H4368" s="19" t="n"/>
      <c r="I4368" s="19" t="n"/>
      <c r="J4368" s="34">
        <f>IF(A4368="","",H4368+I4368)</f>
        <v/>
      </c>
      <c r="K4368" s="14" t="n"/>
      <c r="L4368" s="14" t="n"/>
      <c r="M4368" s="14" t="n"/>
      <c r="N4368" s="14" t="n"/>
      <c r="O4368" s="20">
        <f>IF(A4368="","",SUMPRODUCT((A4368&gt;=Setup!$C$19:$C$30)*(A4368&lt;=Setup!$D$19:$D$30)*Setup!$A$19:$A$30))</f>
        <v/>
      </c>
      <c r="P4368" s="34">
        <f>IF(A4368="","",IF(OR(F4368="Standard domestic 15% (Box 7)",F4368="Import - VAT paid at customs (Box 8)",F4368="Import - Reverse charge (Box 9)"),ROUND(H4368*Setup!$B$9,2),0))</f>
        <v/>
      </c>
      <c r="Q4368" s="34">
        <f>IF(A4368="","",I4368-P4368)</f>
        <v/>
      </c>
      <c r="R4368" s="34">
        <f>IF(A4368="","",IF(L4368="Yes",I4368,0))</f>
        <v/>
      </c>
      <c r="S4368" s="34">
        <f>IF(A4368="","",IF(AND(L4368="Yes",K4368="Yes",NOT(ISNUMBER(SEARCH("blocked",G4368))),OR(F4368="Standard domestic 15% (Box 7)",F4368="Import - VAT paid at customs (Box 8)",F4368="Import - Reverse charge (Box 9)"),OR(F4368&lt;&gt;"Standard domestic 15% (Box 7)",AND(LEN(D4368)=15,LEFT(D4368,1)="3",RIGHT(D4368,1)="3",ISNUMBER(--D4368)))),I4368,0))</f>
        <v/>
      </c>
      <c r="T4368" s="34">
        <f>IF(A4368="","",R4368-S4368)</f>
        <v/>
      </c>
      <c r="U4368" s="23">
        <f>IF(A4368="","",IF(O4368=0,"Outside audit periods; ","")&amp;IF(F4368="","No VAT category; ","")&amp;IF(ABS(Q4368)&gt;Setup!$B$10,"VAT ≠ 15% × net; ","")&amp;IF(AND(F4368="Standard domestic 15% (Box 7)",NOT(AND(LEN(D4368)=15,LEFT(D4368,1)="3",RIGHT(D4368,1)="3",ISNUMBER(--D4368)))),"Invalid/missing supplier VAT no; ","")&amp;IF(AND(L4368="Yes",K4368&lt;&gt;"Yes"),"VAT claimed without valid tax invoice; ","")&amp;IF(AND(L4368="Yes",ISNUMBER(SEARCH("blocked",G4368))),"Blocked input VAT claimed; ","")&amp;IF(AND(F4368="Import - VAT paid at customs (Box 8)",M4368=""),"Customs declaration no missing; ","")&amp;IF(AND(F4368="Import - Reverse charge (Box 9)",E4368="Saudi Arabia"),"RCM used for a local supplier; ","")&amp;IF(AND(L4368="Yes",NOT(OR(F4368="Standard domestic 15% (Box 7)",F4368="Import - VAT paid at customs (Box 8)",F4368="Import - Reverse charge (Box 9)"))),"VAT claimed on non-taxable category; ",""))</f>
        <v/>
      </c>
    </row>
    <row r="4369">
      <c r="A4369" s="17" t="n"/>
      <c r="B4369" s="14" t="n"/>
      <c r="C4369" s="14" t="n"/>
      <c r="D4369" s="16" t="n"/>
      <c r="E4369" s="14" t="n"/>
      <c r="F4369" s="14" t="n"/>
      <c r="G4369" s="14" t="n"/>
      <c r="H4369" s="19" t="n"/>
      <c r="I4369" s="19" t="n"/>
      <c r="J4369" s="34">
        <f>IF(A4369="","",H4369+I4369)</f>
        <v/>
      </c>
      <c r="K4369" s="14" t="n"/>
      <c r="L4369" s="14" t="n"/>
      <c r="M4369" s="14" t="n"/>
      <c r="N4369" s="14" t="n"/>
      <c r="O4369" s="20">
        <f>IF(A4369="","",SUMPRODUCT((A4369&gt;=Setup!$C$19:$C$30)*(A4369&lt;=Setup!$D$19:$D$30)*Setup!$A$19:$A$30))</f>
        <v/>
      </c>
      <c r="P4369" s="34">
        <f>IF(A4369="","",IF(OR(F4369="Standard domestic 15% (Box 7)",F4369="Import - VAT paid at customs (Box 8)",F4369="Import - Reverse charge (Box 9)"),ROUND(H4369*Setup!$B$9,2),0))</f>
        <v/>
      </c>
      <c r="Q4369" s="34">
        <f>IF(A4369="","",I4369-P4369)</f>
        <v/>
      </c>
      <c r="R4369" s="34">
        <f>IF(A4369="","",IF(L4369="Yes",I4369,0))</f>
        <v/>
      </c>
      <c r="S4369" s="34">
        <f>IF(A4369="","",IF(AND(L4369="Yes",K4369="Yes",NOT(ISNUMBER(SEARCH("blocked",G4369))),OR(F4369="Standard domestic 15% (Box 7)",F4369="Import - VAT paid at customs (Box 8)",F4369="Import - Reverse charge (Box 9)"),OR(F4369&lt;&gt;"Standard domestic 15% (Box 7)",AND(LEN(D4369)=15,LEFT(D4369,1)="3",RIGHT(D4369,1)="3",ISNUMBER(--D4369)))),I4369,0))</f>
        <v/>
      </c>
      <c r="T4369" s="34">
        <f>IF(A4369="","",R4369-S4369)</f>
        <v/>
      </c>
      <c r="U4369" s="23">
        <f>IF(A4369="","",IF(O4369=0,"Outside audit periods; ","")&amp;IF(F4369="","No VAT category; ","")&amp;IF(ABS(Q4369)&gt;Setup!$B$10,"VAT ≠ 15% × net; ","")&amp;IF(AND(F4369="Standard domestic 15% (Box 7)",NOT(AND(LEN(D4369)=15,LEFT(D4369,1)="3",RIGHT(D4369,1)="3",ISNUMBER(--D4369)))),"Invalid/missing supplier VAT no; ","")&amp;IF(AND(L4369="Yes",K4369&lt;&gt;"Yes"),"VAT claimed without valid tax invoice; ","")&amp;IF(AND(L4369="Yes",ISNUMBER(SEARCH("blocked",G4369))),"Blocked input VAT claimed; ","")&amp;IF(AND(F4369="Import - VAT paid at customs (Box 8)",M4369=""),"Customs declaration no missing; ","")&amp;IF(AND(F4369="Import - Reverse charge (Box 9)",E4369="Saudi Arabia"),"RCM used for a local supplier; ","")&amp;IF(AND(L4369="Yes",NOT(OR(F4369="Standard domestic 15% (Box 7)",F4369="Import - VAT paid at customs (Box 8)",F4369="Import - Reverse charge (Box 9)"))),"VAT claimed on non-taxable category; ",""))</f>
        <v/>
      </c>
    </row>
    <row r="4370">
      <c r="A4370" s="17" t="n"/>
      <c r="B4370" s="14" t="n"/>
      <c r="C4370" s="14" t="n"/>
      <c r="D4370" s="16" t="n"/>
      <c r="E4370" s="14" t="n"/>
      <c r="F4370" s="14" t="n"/>
      <c r="G4370" s="14" t="n"/>
      <c r="H4370" s="19" t="n"/>
      <c r="I4370" s="19" t="n"/>
      <c r="J4370" s="34">
        <f>IF(A4370="","",H4370+I4370)</f>
        <v/>
      </c>
      <c r="K4370" s="14" t="n"/>
      <c r="L4370" s="14" t="n"/>
      <c r="M4370" s="14" t="n"/>
      <c r="N4370" s="14" t="n"/>
      <c r="O4370" s="20">
        <f>IF(A4370="","",SUMPRODUCT((A4370&gt;=Setup!$C$19:$C$30)*(A4370&lt;=Setup!$D$19:$D$30)*Setup!$A$19:$A$30))</f>
        <v/>
      </c>
      <c r="P4370" s="34">
        <f>IF(A4370="","",IF(OR(F4370="Standard domestic 15% (Box 7)",F4370="Import - VAT paid at customs (Box 8)",F4370="Import - Reverse charge (Box 9)"),ROUND(H4370*Setup!$B$9,2),0))</f>
        <v/>
      </c>
      <c r="Q4370" s="34">
        <f>IF(A4370="","",I4370-P4370)</f>
        <v/>
      </c>
      <c r="R4370" s="34">
        <f>IF(A4370="","",IF(L4370="Yes",I4370,0))</f>
        <v/>
      </c>
      <c r="S4370" s="34">
        <f>IF(A4370="","",IF(AND(L4370="Yes",K4370="Yes",NOT(ISNUMBER(SEARCH("blocked",G4370))),OR(F4370="Standard domestic 15% (Box 7)",F4370="Import - VAT paid at customs (Box 8)",F4370="Import - Reverse charge (Box 9)"),OR(F4370&lt;&gt;"Standard domestic 15% (Box 7)",AND(LEN(D4370)=15,LEFT(D4370,1)="3",RIGHT(D4370,1)="3",ISNUMBER(--D4370)))),I4370,0))</f>
        <v/>
      </c>
      <c r="T4370" s="34">
        <f>IF(A4370="","",R4370-S4370)</f>
        <v/>
      </c>
      <c r="U4370" s="23">
        <f>IF(A4370="","",IF(O4370=0,"Outside audit periods; ","")&amp;IF(F4370="","No VAT category; ","")&amp;IF(ABS(Q4370)&gt;Setup!$B$10,"VAT ≠ 15% × net; ","")&amp;IF(AND(F4370="Standard domestic 15% (Box 7)",NOT(AND(LEN(D4370)=15,LEFT(D4370,1)="3",RIGHT(D4370,1)="3",ISNUMBER(--D4370)))),"Invalid/missing supplier VAT no; ","")&amp;IF(AND(L4370="Yes",K4370&lt;&gt;"Yes"),"VAT claimed without valid tax invoice; ","")&amp;IF(AND(L4370="Yes",ISNUMBER(SEARCH("blocked",G4370))),"Blocked input VAT claimed; ","")&amp;IF(AND(F4370="Import - VAT paid at customs (Box 8)",M4370=""),"Customs declaration no missing; ","")&amp;IF(AND(F4370="Import - Reverse charge (Box 9)",E4370="Saudi Arabia"),"RCM used for a local supplier; ","")&amp;IF(AND(L4370="Yes",NOT(OR(F4370="Standard domestic 15% (Box 7)",F4370="Import - VAT paid at customs (Box 8)",F4370="Import - Reverse charge (Box 9)"))),"VAT claimed on non-taxable category; ",""))</f>
        <v/>
      </c>
    </row>
    <row r="4371">
      <c r="A4371" s="17" t="n"/>
      <c r="B4371" s="14" t="n"/>
      <c r="C4371" s="14" t="n"/>
      <c r="D4371" s="16" t="n"/>
      <c r="E4371" s="14" t="n"/>
      <c r="F4371" s="14" t="n"/>
      <c r="G4371" s="14" t="n"/>
      <c r="H4371" s="19" t="n"/>
      <c r="I4371" s="19" t="n"/>
      <c r="J4371" s="34">
        <f>IF(A4371="","",H4371+I4371)</f>
        <v/>
      </c>
      <c r="K4371" s="14" t="n"/>
      <c r="L4371" s="14" t="n"/>
      <c r="M4371" s="14" t="n"/>
      <c r="N4371" s="14" t="n"/>
      <c r="O4371" s="20">
        <f>IF(A4371="","",SUMPRODUCT((A4371&gt;=Setup!$C$19:$C$30)*(A4371&lt;=Setup!$D$19:$D$30)*Setup!$A$19:$A$30))</f>
        <v/>
      </c>
      <c r="P4371" s="34">
        <f>IF(A4371="","",IF(OR(F4371="Standard domestic 15% (Box 7)",F4371="Import - VAT paid at customs (Box 8)",F4371="Import - Reverse charge (Box 9)"),ROUND(H4371*Setup!$B$9,2),0))</f>
        <v/>
      </c>
      <c r="Q4371" s="34">
        <f>IF(A4371="","",I4371-P4371)</f>
        <v/>
      </c>
      <c r="R4371" s="34">
        <f>IF(A4371="","",IF(L4371="Yes",I4371,0))</f>
        <v/>
      </c>
      <c r="S4371" s="34">
        <f>IF(A4371="","",IF(AND(L4371="Yes",K4371="Yes",NOT(ISNUMBER(SEARCH("blocked",G4371))),OR(F4371="Standard domestic 15% (Box 7)",F4371="Import - VAT paid at customs (Box 8)",F4371="Import - Reverse charge (Box 9)"),OR(F4371&lt;&gt;"Standard domestic 15% (Box 7)",AND(LEN(D4371)=15,LEFT(D4371,1)="3",RIGHT(D4371,1)="3",ISNUMBER(--D4371)))),I4371,0))</f>
        <v/>
      </c>
      <c r="T4371" s="34">
        <f>IF(A4371="","",R4371-S4371)</f>
        <v/>
      </c>
      <c r="U4371" s="23">
        <f>IF(A4371="","",IF(O4371=0,"Outside audit periods; ","")&amp;IF(F4371="","No VAT category; ","")&amp;IF(ABS(Q4371)&gt;Setup!$B$10,"VAT ≠ 15% × net; ","")&amp;IF(AND(F4371="Standard domestic 15% (Box 7)",NOT(AND(LEN(D4371)=15,LEFT(D4371,1)="3",RIGHT(D4371,1)="3",ISNUMBER(--D4371)))),"Invalid/missing supplier VAT no; ","")&amp;IF(AND(L4371="Yes",K4371&lt;&gt;"Yes"),"VAT claimed without valid tax invoice; ","")&amp;IF(AND(L4371="Yes",ISNUMBER(SEARCH("blocked",G4371))),"Blocked input VAT claimed; ","")&amp;IF(AND(F4371="Import - VAT paid at customs (Box 8)",M4371=""),"Customs declaration no missing; ","")&amp;IF(AND(F4371="Import - Reverse charge (Box 9)",E4371="Saudi Arabia"),"RCM used for a local supplier; ","")&amp;IF(AND(L4371="Yes",NOT(OR(F4371="Standard domestic 15% (Box 7)",F4371="Import - VAT paid at customs (Box 8)",F4371="Import - Reverse charge (Box 9)"))),"VAT claimed on non-taxable category; ",""))</f>
        <v/>
      </c>
    </row>
    <row r="4372">
      <c r="A4372" s="17" t="n"/>
      <c r="B4372" s="14" t="n"/>
      <c r="C4372" s="14" t="n"/>
      <c r="D4372" s="16" t="n"/>
      <c r="E4372" s="14" t="n"/>
      <c r="F4372" s="14" t="n"/>
      <c r="G4372" s="14" t="n"/>
      <c r="H4372" s="19" t="n"/>
      <c r="I4372" s="19" t="n"/>
      <c r="J4372" s="34">
        <f>IF(A4372="","",H4372+I4372)</f>
        <v/>
      </c>
      <c r="K4372" s="14" t="n"/>
      <c r="L4372" s="14" t="n"/>
      <c r="M4372" s="14" t="n"/>
      <c r="N4372" s="14" t="n"/>
      <c r="O4372" s="20">
        <f>IF(A4372="","",SUMPRODUCT((A4372&gt;=Setup!$C$19:$C$30)*(A4372&lt;=Setup!$D$19:$D$30)*Setup!$A$19:$A$30))</f>
        <v/>
      </c>
      <c r="P4372" s="34">
        <f>IF(A4372="","",IF(OR(F4372="Standard domestic 15% (Box 7)",F4372="Import - VAT paid at customs (Box 8)",F4372="Import - Reverse charge (Box 9)"),ROUND(H4372*Setup!$B$9,2),0))</f>
        <v/>
      </c>
      <c r="Q4372" s="34">
        <f>IF(A4372="","",I4372-P4372)</f>
        <v/>
      </c>
      <c r="R4372" s="34">
        <f>IF(A4372="","",IF(L4372="Yes",I4372,0))</f>
        <v/>
      </c>
      <c r="S4372" s="34">
        <f>IF(A4372="","",IF(AND(L4372="Yes",K4372="Yes",NOT(ISNUMBER(SEARCH("blocked",G4372))),OR(F4372="Standard domestic 15% (Box 7)",F4372="Import - VAT paid at customs (Box 8)",F4372="Import - Reverse charge (Box 9)"),OR(F4372&lt;&gt;"Standard domestic 15% (Box 7)",AND(LEN(D4372)=15,LEFT(D4372,1)="3",RIGHT(D4372,1)="3",ISNUMBER(--D4372)))),I4372,0))</f>
        <v/>
      </c>
      <c r="T4372" s="34">
        <f>IF(A4372="","",R4372-S4372)</f>
        <v/>
      </c>
      <c r="U4372" s="23">
        <f>IF(A4372="","",IF(O4372=0,"Outside audit periods; ","")&amp;IF(F4372="","No VAT category; ","")&amp;IF(ABS(Q4372)&gt;Setup!$B$10,"VAT ≠ 15% × net; ","")&amp;IF(AND(F4372="Standard domestic 15% (Box 7)",NOT(AND(LEN(D4372)=15,LEFT(D4372,1)="3",RIGHT(D4372,1)="3",ISNUMBER(--D4372)))),"Invalid/missing supplier VAT no; ","")&amp;IF(AND(L4372="Yes",K4372&lt;&gt;"Yes"),"VAT claimed without valid tax invoice; ","")&amp;IF(AND(L4372="Yes",ISNUMBER(SEARCH("blocked",G4372))),"Blocked input VAT claimed; ","")&amp;IF(AND(F4372="Import - VAT paid at customs (Box 8)",M4372=""),"Customs declaration no missing; ","")&amp;IF(AND(F4372="Import - Reverse charge (Box 9)",E4372="Saudi Arabia"),"RCM used for a local supplier; ","")&amp;IF(AND(L4372="Yes",NOT(OR(F4372="Standard domestic 15% (Box 7)",F4372="Import - VAT paid at customs (Box 8)",F4372="Import - Reverse charge (Box 9)"))),"VAT claimed on non-taxable category; ",""))</f>
        <v/>
      </c>
    </row>
    <row r="4373">
      <c r="A4373" s="17" t="n"/>
      <c r="B4373" s="14" t="n"/>
      <c r="C4373" s="14" t="n"/>
      <c r="D4373" s="16" t="n"/>
      <c r="E4373" s="14" t="n"/>
      <c r="F4373" s="14" t="n"/>
      <c r="G4373" s="14" t="n"/>
      <c r="H4373" s="19" t="n"/>
      <c r="I4373" s="19" t="n"/>
      <c r="J4373" s="34">
        <f>IF(A4373="","",H4373+I4373)</f>
        <v/>
      </c>
      <c r="K4373" s="14" t="n"/>
      <c r="L4373" s="14" t="n"/>
      <c r="M4373" s="14" t="n"/>
      <c r="N4373" s="14" t="n"/>
      <c r="O4373" s="20">
        <f>IF(A4373="","",SUMPRODUCT((A4373&gt;=Setup!$C$19:$C$30)*(A4373&lt;=Setup!$D$19:$D$30)*Setup!$A$19:$A$30))</f>
        <v/>
      </c>
      <c r="P4373" s="34">
        <f>IF(A4373="","",IF(OR(F4373="Standard domestic 15% (Box 7)",F4373="Import - VAT paid at customs (Box 8)",F4373="Import - Reverse charge (Box 9)"),ROUND(H4373*Setup!$B$9,2),0))</f>
        <v/>
      </c>
      <c r="Q4373" s="34">
        <f>IF(A4373="","",I4373-P4373)</f>
        <v/>
      </c>
      <c r="R4373" s="34">
        <f>IF(A4373="","",IF(L4373="Yes",I4373,0))</f>
        <v/>
      </c>
      <c r="S4373" s="34">
        <f>IF(A4373="","",IF(AND(L4373="Yes",K4373="Yes",NOT(ISNUMBER(SEARCH("blocked",G4373))),OR(F4373="Standard domestic 15% (Box 7)",F4373="Import - VAT paid at customs (Box 8)",F4373="Import - Reverse charge (Box 9)"),OR(F4373&lt;&gt;"Standard domestic 15% (Box 7)",AND(LEN(D4373)=15,LEFT(D4373,1)="3",RIGHT(D4373,1)="3",ISNUMBER(--D4373)))),I4373,0))</f>
        <v/>
      </c>
      <c r="T4373" s="34">
        <f>IF(A4373="","",R4373-S4373)</f>
        <v/>
      </c>
      <c r="U4373" s="23">
        <f>IF(A4373="","",IF(O4373=0,"Outside audit periods; ","")&amp;IF(F4373="","No VAT category; ","")&amp;IF(ABS(Q4373)&gt;Setup!$B$10,"VAT ≠ 15% × net; ","")&amp;IF(AND(F4373="Standard domestic 15% (Box 7)",NOT(AND(LEN(D4373)=15,LEFT(D4373,1)="3",RIGHT(D4373,1)="3",ISNUMBER(--D4373)))),"Invalid/missing supplier VAT no; ","")&amp;IF(AND(L4373="Yes",K4373&lt;&gt;"Yes"),"VAT claimed without valid tax invoice; ","")&amp;IF(AND(L4373="Yes",ISNUMBER(SEARCH("blocked",G4373))),"Blocked input VAT claimed; ","")&amp;IF(AND(F4373="Import - VAT paid at customs (Box 8)",M4373=""),"Customs declaration no missing; ","")&amp;IF(AND(F4373="Import - Reverse charge (Box 9)",E4373="Saudi Arabia"),"RCM used for a local supplier; ","")&amp;IF(AND(L4373="Yes",NOT(OR(F4373="Standard domestic 15% (Box 7)",F4373="Import - VAT paid at customs (Box 8)",F4373="Import - Reverse charge (Box 9)"))),"VAT claimed on non-taxable category; ",""))</f>
        <v/>
      </c>
    </row>
    <row r="4374">
      <c r="A4374" s="17" t="n"/>
      <c r="B4374" s="14" t="n"/>
      <c r="C4374" s="14" t="n"/>
      <c r="D4374" s="16" t="n"/>
      <c r="E4374" s="14" t="n"/>
      <c r="F4374" s="14" t="n"/>
      <c r="G4374" s="14" t="n"/>
      <c r="H4374" s="19" t="n"/>
      <c r="I4374" s="19" t="n"/>
      <c r="J4374" s="34">
        <f>IF(A4374="","",H4374+I4374)</f>
        <v/>
      </c>
      <c r="K4374" s="14" t="n"/>
      <c r="L4374" s="14" t="n"/>
      <c r="M4374" s="14" t="n"/>
      <c r="N4374" s="14" t="n"/>
      <c r="O4374" s="20">
        <f>IF(A4374="","",SUMPRODUCT((A4374&gt;=Setup!$C$19:$C$30)*(A4374&lt;=Setup!$D$19:$D$30)*Setup!$A$19:$A$30))</f>
        <v/>
      </c>
      <c r="P4374" s="34">
        <f>IF(A4374="","",IF(OR(F4374="Standard domestic 15% (Box 7)",F4374="Import - VAT paid at customs (Box 8)",F4374="Import - Reverse charge (Box 9)"),ROUND(H4374*Setup!$B$9,2),0))</f>
        <v/>
      </c>
      <c r="Q4374" s="34">
        <f>IF(A4374="","",I4374-P4374)</f>
        <v/>
      </c>
      <c r="R4374" s="34">
        <f>IF(A4374="","",IF(L4374="Yes",I4374,0))</f>
        <v/>
      </c>
      <c r="S4374" s="34">
        <f>IF(A4374="","",IF(AND(L4374="Yes",K4374="Yes",NOT(ISNUMBER(SEARCH("blocked",G4374))),OR(F4374="Standard domestic 15% (Box 7)",F4374="Import - VAT paid at customs (Box 8)",F4374="Import - Reverse charge (Box 9)"),OR(F4374&lt;&gt;"Standard domestic 15% (Box 7)",AND(LEN(D4374)=15,LEFT(D4374,1)="3",RIGHT(D4374,1)="3",ISNUMBER(--D4374)))),I4374,0))</f>
        <v/>
      </c>
      <c r="T4374" s="34">
        <f>IF(A4374="","",R4374-S4374)</f>
        <v/>
      </c>
      <c r="U4374" s="23">
        <f>IF(A4374="","",IF(O4374=0,"Outside audit periods; ","")&amp;IF(F4374="","No VAT category; ","")&amp;IF(ABS(Q4374)&gt;Setup!$B$10,"VAT ≠ 15% × net; ","")&amp;IF(AND(F4374="Standard domestic 15% (Box 7)",NOT(AND(LEN(D4374)=15,LEFT(D4374,1)="3",RIGHT(D4374,1)="3",ISNUMBER(--D4374)))),"Invalid/missing supplier VAT no; ","")&amp;IF(AND(L4374="Yes",K4374&lt;&gt;"Yes"),"VAT claimed without valid tax invoice; ","")&amp;IF(AND(L4374="Yes",ISNUMBER(SEARCH("blocked",G4374))),"Blocked input VAT claimed; ","")&amp;IF(AND(F4374="Import - VAT paid at customs (Box 8)",M4374=""),"Customs declaration no missing; ","")&amp;IF(AND(F4374="Import - Reverse charge (Box 9)",E4374="Saudi Arabia"),"RCM used for a local supplier; ","")&amp;IF(AND(L4374="Yes",NOT(OR(F4374="Standard domestic 15% (Box 7)",F4374="Import - VAT paid at customs (Box 8)",F4374="Import - Reverse charge (Box 9)"))),"VAT claimed on non-taxable category; ",""))</f>
        <v/>
      </c>
    </row>
    <row r="4375">
      <c r="A4375" s="17" t="n"/>
      <c r="B4375" s="14" t="n"/>
      <c r="C4375" s="14" t="n"/>
      <c r="D4375" s="16" t="n"/>
      <c r="E4375" s="14" t="n"/>
      <c r="F4375" s="14" t="n"/>
      <c r="G4375" s="14" t="n"/>
      <c r="H4375" s="19" t="n"/>
      <c r="I4375" s="19" t="n"/>
      <c r="J4375" s="34">
        <f>IF(A4375="","",H4375+I4375)</f>
        <v/>
      </c>
      <c r="K4375" s="14" t="n"/>
      <c r="L4375" s="14" t="n"/>
      <c r="M4375" s="14" t="n"/>
      <c r="N4375" s="14" t="n"/>
      <c r="O4375" s="20">
        <f>IF(A4375="","",SUMPRODUCT((A4375&gt;=Setup!$C$19:$C$30)*(A4375&lt;=Setup!$D$19:$D$30)*Setup!$A$19:$A$30))</f>
        <v/>
      </c>
      <c r="P4375" s="34">
        <f>IF(A4375="","",IF(OR(F4375="Standard domestic 15% (Box 7)",F4375="Import - VAT paid at customs (Box 8)",F4375="Import - Reverse charge (Box 9)"),ROUND(H4375*Setup!$B$9,2),0))</f>
        <v/>
      </c>
      <c r="Q4375" s="34">
        <f>IF(A4375="","",I4375-P4375)</f>
        <v/>
      </c>
      <c r="R4375" s="34">
        <f>IF(A4375="","",IF(L4375="Yes",I4375,0))</f>
        <v/>
      </c>
      <c r="S4375" s="34">
        <f>IF(A4375="","",IF(AND(L4375="Yes",K4375="Yes",NOT(ISNUMBER(SEARCH("blocked",G4375))),OR(F4375="Standard domestic 15% (Box 7)",F4375="Import - VAT paid at customs (Box 8)",F4375="Import - Reverse charge (Box 9)"),OR(F4375&lt;&gt;"Standard domestic 15% (Box 7)",AND(LEN(D4375)=15,LEFT(D4375,1)="3",RIGHT(D4375,1)="3",ISNUMBER(--D4375)))),I4375,0))</f>
        <v/>
      </c>
      <c r="T4375" s="34">
        <f>IF(A4375="","",R4375-S4375)</f>
        <v/>
      </c>
      <c r="U4375" s="23">
        <f>IF(A4375="","",IF(O4375=0,"Outside audit periods; ","")&amp;IF(F4375="","No VAT category; ","")&amp;IF(ABS(Q4375)&gt;Setup!$B$10,"VAT ≠ 15% × net; ","")&amp;IF(AND(F4375="Standard domestic 15% (Box 7)",NOT(AND(LEN(D4375)=15,LEFT(D4375,1)="3",RIGHT(D4375,1)="3",ISNUMBER(--D4375)))),"Invalid/missing supplier VAT no; ","")&amp;IF(AND(L4375="Yes",K4375&lt;&gt;"Yes"),"VAT claimed without valid tax invoice; ","")&amp;IF(AND(L4375="Yes",ISNUMBER(SEARCH("blocked",G4375))),"Blocked input VAT claimed; ","")&amp;IF(AND(F4375="Import - VAT paid at customs (Box 8)",M4375=""),"Customs declaration no missing; ","")&amp;IF(AND(F4375="Import - Reverse charge (Box 9)",E4375="Saudi Arabia"),"RCM used for a local supplier; ","")&amp;IF(AND(L4375="Yes",NOT(OR(F4375="Standard domestic 15% (Box 7)",F4375="Import - VAT paid at customs (Box 8)",F4375="Import - Reverse charge (Box 9)"))),"VAT claimed on non-taxable category; ",""))</f>
        <v/>
      </c>
    </row>
    <row r="4376">
      <c r="A4376" s="17" t="n"/>
      <c r="B4376" s="14" t="n"/>
      <c r="C4376" s="14" t="n"/>
      <c r="D4376" s="16" t="n"/>
      <c r="E4376" s="14" t="n"/>
      <c r="F4376" s="14" t="n"/>
      <c r="G4376" s="14" t="n"/>
      <c r="H4376" s="19" t="n"/>
      <c r="I4376" s="19" t="n"/>
      <c r="J4376" s="34">
        <f>IF(A4376="","",H4376+I4376)</f>
        <v/>
      </c>
      <c r="K4376" s="14" t="n"/>
      <c r="L4376" s="14" t="n"/>
      <c r="M4376" s="14" t="n"/>
      <c r="N4376" s="14" t="n"/>
      <c r="O4376" s="20">
        <f>IF(A4376="","",SUMPRODUCT((A4376&gt;=Setup!$C$19:$C$30)*(A4376&lt;=Setup!$D$19:$D$30)*Setup!$A$19:$A$30))</f>
        <v/>
      </c>
      <c r="P4376" s="34">
        <f>IF(A4376="","",IF(OR(F4376="Standard domestic 15% (Box 7)",F4376="Import - VAT paid at customs (Box 8)",F4376="Import - Reverse charge (Box 9)"),ROUND(H4376*Setup!$B$9,2),0))</f>
        <v/>
      </c>
      <c r="Q4376" s="34">
        <f>IF(A4376="","",I4376-P4376)</f>
        <v/>
      </c>
      <c r="R4376" s="34">
        <f>IF(A4376="","",IF(L4376="Yes",I4376,0))</f>
        <v/>
      </c>
      <c r="S4376" s="34">
        <f>IF(A4376="","",IF(AND(L4376="Yes",K4376="Yes",NOT(ISNUMBER(SEARCH("blocked",G4376))),OR(F4376="Standard domestic 15% (Box 7)",F4376="Import - VAT paid at customs (Box 8)",F4376="Import - Reverse charge (Box 9)"),OR(F4376&lt;&gt;"Standard domestic 15% (Box 7)",AND(LEN(D4376)=15,LEFT(D4376,1)="3",RIGHT(D4376,1)="3",ISNUMBER(--D4376)))),I4376,0))</f>
        <v/>
      </c>
      <c r="T4376" s="34">
        <f>IF(A4376="","",R4376-S4376)</f>
        <v/>
      </c>
      <c r="U4376" s="23">
        <f>IF(A4376="","",IF(O4376=0,"Outside audit periods; ","")&amp;IF(F4376="","No VAT category; ","")&amp;IF(ABS(Q4376)&gt;Setup!$B$10,"VAT ≠ 15% × net; ","")&amp;IF(AND(F4376="Standard domestic 15% (Box 7)",NOT(AND(LEN(D4376)=15,LEFT(D4376,1)="3",RIGHT(D4376,1)="3",ISNUMBER(--D4376)))),"Invalid/missing supplier VAT no; ","")&amp;IF(AND(L4376="Yes",K4376&lt;&gt;"Yes"),"VAT claimed without valid tax invoice; ","")&amp;IF(AND(L4376="Yes",ISNUMBER(SEARCH("blocked",G4376))),"Blocked input VAT claimed; ","")&amp;IF(AND(F4376="Import - VAT paid at customs (Box 8)",M4376=""),"Customs declaration no missing; ","")&amp;IF(AND(F4376="Import - Reverse charge (Box 9)",E4376="Saudi Arabia"),"RCM used for a local supplier; ","")&amp;IF(AND(L4376="Yes",NOT(OR(F4376="Standard domestic 15% (Box 7)",F4376="Import - VAT paid at customs (Box 8)",F4376="Import - Reverse charge (Box 9)"))),"VAT claimed on non-taxable category; ",""))</f>
        <v/>
      </c>
    </row>
    <row r="4377">
      <c r="A4377" s="17" t="n"/>
      <c r="B4377" s="14" t="n"/>
      <c r="C4377" s="14" t="n"/>
      <c r="D4377" s="16" t="n"/>
      <c r="E4377" s="14" t="n"/>
      <c r="F4377" s="14" t="n"/>
      <c r="G4377" s="14" t="n"/>
      <c r="H4377" s="19" t="n"/>
      <c r="I4377" s="19" t="n"/>
      <c r="J4377" s="34">
        <f>IF(A4377="","",H4377+I4377)</f>
        <v/>
      </c>
      <c r="K4377" s="14" t="n"/>
      <c r="L4377" s="14" t="n"/>
      <c r="M4377" s="14" t="n"/>
      <c r="N4377" s="14" t="n"/>
      <c r="O4377" s="20">
        <f>IF(A4377="","",SUMPRODUCT((A4377&gt;=Setup!$C$19:$C$30)*(A4377&lt;=Setup!$D$19:$D$30)*Setup!$A$19:$A$30))</f>
        <v/>
      </c>
      <c r="P4377" s="34">
        <f>IF(A4377="","",IF(OR(F4377="Standard domestic 15% (Box 7)",F4377="Import - VAT paid at customs (Box 8)",F4377="Import - Reverse charge (Box 9)"),ROUND(H4377*Setup!$B$9,2),0))</f>
        <v/>
      </c>
      <c r="Q4377" s="34">
        <f>IF(A4377="","",I4377-P4377)</f>
        <v/>
      </c>
      <c r="R4377" s="34">
        <f>IF(A4377="","",IF(L4377="Yes",I4377,0))</f>
        <v/>
      </c>
      <c r="S4377" s="34">
        <f>IF(A4377="","",IF(AND(L4377="Yes",K4377="Yes",NOT(ISNUMBER(SEARCH("blocked",G4377))),OR(F4377="Standard domestic 15% (Box 7)",F4377="Import - VAT paid at customs (Box 8)",F4377="Import - Reverse charge (Box 9)"),OR(F4377&lt;&gt;"Standard domestic 15% (Box 7)",AND(LEN(D4377)=15,LEFT(D4377,1)="3",RIGHT(D4377,1)="3",ISNUMBER(--D4377)))),I4377,0))</f>
        <v/>
      </c>
      <c r="T4377" s="34">
        <f>IF(A4377="","",R4377-S4377)</f>
        <v/>
      </c>
      <c r="U4377" s="23">
        <f>IF(A4377="","",IF(O4377=0,"Outside audit periods; ","")&amp;IF(F4377="","No VAT category; ","")&amp;IF(ABS(Q4377)&gt;Setup!$B$10,"VAT ≠ 15% × net; ","")&amp;IF(AND(F4377="Standard domestic 15% (Box 7)",NOT(AND(LEN(D4377)=15,LEFT(D4377,1)="3",RIGHT(D4377,1)="3",ISNUMBER(--D4377)))),"Invalid/missing supplier VAT no; ","")&amp;IF(AND(L4377="Yes",K4377&lt;&gt;"Yes"),"VAT claimed without valid tax invoice; ","")&amp;IF(AND(L4377="Yes",ISNUMBER(SEARCH("blocked",G4377))),"Blocked input VAT claimed; ","")&amp;IF(AND(F4377="Import - VAT paid at customs (Box 8)",M4377=""),"Customs declaration no missing; ","")&amp;IF(AND(F4377="Import - Reverse charge (Box 9)",E4377="Saudi Arabia"),"RCM used for a local supplier; ","")&amp;IF(AND(L4377="Yes",NOT(OR(F4377="Standard domestic 15% (Box 7)",F4377="Import - VAT paid at customs (Box 8)",F4377="Import - Reverse charge (Box 9)"))),"VAT claimed on non-taxable category; ",""))</f>
        <v/>
      </c>
    </row>
    <row r="4378">
      <c r="A4378" s="17" t="n"/>
      <c r="B4378" s="14" t="n"/>
      <c r="C4378" s="14" t="n"/>
      <c r="D4378" s="16" t="n"/>
      <c r="E4378" s="14" t="n"/>
      <c r="F4378" s="14" t="n"/>
      <c r="G4378" s="14" t="n"/>
      <c r="H4378" s="19" t="n"/>
      <c r="I4378" s="19" t="n"/>
      <c r="J4378" s="34">
        <f>IF(A4378="","",H4378+I4378)</f>
        <v/>
      </c>
      <c r="K4378" s="14" t="n"/>
      <c r="L4378" s="14" t="n"/>
      <c r="M4378" s="14" t="n"/>
      <c r="N4378" s="14" t="n"/>
      <c r="O4378" s="20">
        <f>IF(A4378="","",SUMPRODUCT((A4378&gt;=Setup!$C$19:$C$30)*(A4378&lt;=Setup!$D$19:$D$30)*Setup!$A$19:$A$30))</f>
        <v/>
      </c>
      <c r="P4378" s="34">
        <f>IF(A4378="","",IF(OR(F4378="Standard domestic 15% (Box 7)",F4378="Import - VAT paid at customs (Box 8)",F4378="Import - Reverse charge (Box 9)"),ROUND(H4378*Setup!$B$9,2),0))</f>
        <v/>
      </c>
      <c r="Q4378" s="34">
        <f>IF(A4378="","",I4378-P4378)</f>
        <v/>
      </c>
      <c r="R4378" s="34">
        <f>IF(A4378="","",IF(L4378="Yes",I4378,0))</f>
        <v/>
      </c>
      <c r="S4378" s="34">
        <f>IF(A4378="","",IF(AND(L4378="Yes",K4378="Yes",NOT(ISNUMBER(SEARCH("blocked",G4378))),OR(F4378="Standard domestic 15% (Box 7)",F4378="Import - VAT paid at customs (Box 8)",F4378="Import - Reverse charge (Box 9)"),OR(F4378&lt;&gt;"Standard domestic 15% (Box 7)",AND(LEN(D4378)=15,LEFT(D4378,1)="3",RIGHT(D4378,1)="3",ISNUMBER(--D4378)))),I4378,0))</f>
        <v/>
      </c>
      <c r="T4378" s="34">
        <f>IF(A4378="","",R4378-S4378)</f>
        <v/>
      </c>
      <c r="U4378" s="23">
        <f>IF(A4378="","",IF(O4378=0,"Outside audit periods; ","")&amp;IF(F4378="","No VAT category; ","")&amp;IF(ABS(Q4378)&gt;Setup!$B$10,"VAT ≠ 15% × net; ","")&amp;IF(AND(F4378="Standard domestic 15% (Box 7)",NOT(AND(LEN(D4378)=15,LEFT(D4378,1)="3",RIGHT(D4378,1)="3",ISNUMBER(--D4378)))),"Invalid/missing supplier VAT no; ","")&amp;IF(AND(L4378="Yes",K4378&lt;&gt;"Yes"),"VAT claimed without valid tax invoice; ","")&amp;IF(AND(L4378="Yes",ISNUMBER(SEARCH("blocked",G4378))),"Blocked input VAT claimed; ","")&amp;IF(AND(F4378="Import - VAT paid at customs (Box 8)",M4378=""),"Customs declaration no missing; ","")&amp;IF(AND(F4378="Import - Reverse charge (Box 9)",E4378="Saudi Arabia"),"RCM used for a local supplier; ","")&amp;IF(AND(L4378="Yes",NOT(OR(F4378="Standard domestic 15% (Box 7)",F4378="Import - VAT paid at customs (Box 8)",F4378="Import - Reverse charge (Box 9)"))),"VAT claimed on non-taxable category; ",""))</f>
        <v/>
      </c>
    </row>
    <row r="4379">
      <c r="A4379" s="17" t="n"/>
      <c r="B4379" s="14" t="n"/>
      <c r="C4379" s="14" t="n"/>
      <c r="D4379" s="16" t="n"/>
      <c r="E4379" s="14" t="n"/>
      <c r="F4379" s="14" t="n"/>
      <c r="G4379" s="14" t="n"/>
      <c r="H4379" s="19" t="n"/>
      <c r="I4379" s="19" t="n"/>
      <c r="J4379" s="34">
        <f>IF(A4379="","",H4379+I4379)</f>
        <v/>
      </c>
      <c r="K4379" s="14" t="n"/>
      <c r="L4379" s="14" t="n"/>
      <c r="M4379" s="14" t="n"/>
      <c r="N4379" s="14" t="n"/>
      <c r="O4379" s="20">
        <f>IF(A4379="","",SUMPRODUCT((A4379&gt;=Setup!$C$19:$C$30)*(A4379&lt;=Setup!$D$19:$D$30)*Setup!$A$19:$A$30))</f>
        <v/>
      </c>
      <c r="P4379" s="34">
        <f>IF(A4379="","",IF(OR(F4379="Standard domestic 15% (Box 7)",F4379="Import - VAT paid at customs (Box 8)",F4379="Import - Reverse charge (Box 9)"),ROUND(H4379*Setup!$B$9,2),0))</f>
        <v/>
      </c>
      <c r="Q4379" s="34">
        <f>IF(A4379="","",I4379-P4379)</f>
        <v/>
      </c>
      <c r="R4379" s="34">
        <f>IF(A4379="","",IF(L4379="Yes",I4379,0))</f>
        <v/>
      </c>
      <c r="S4379" s="34">
        <f>IF(A4379="","",IF(AND(L4379="Yes",K4379="Yes",NOT(ISNUMBER(SEARCH("blocked",G4379))),OR(F4379="Standard domestic 15% (Box 7)",F4379="Import - VAT paid at customs (Box 8)",F4379="Import - Reverse charge (Box 9)"),OR(F4379&lt;&gt;"Standard domestic 15% (Box 7)",AND(LEN(D4379)=15,LEFT(D4379,1)="3",RIGHT(D4379,1)="3",ISNUMBER(--D4379)))),I4379,0))</f>
        <v/>
      </c>
      <c r="T4379" s="34">
        <f>IF(A4379="","",R4379-S4379)</f>
        <v/>
      </c>
      <c r="U4379" s="23">
        <f>IF(A4379="","",IF(O4379=0,"Outside audit periods; ","")&amp;IF(F4379="","No VAT category; ","")&amp;IF(ABS(Q4379)&gt;Setup!$B$10,"VAT ≠ 15% × net; ","")&amp;IF(AND(F4379="Standard domestic 15% (Box 7)",NOT(AND(LEN(D4379)=15,LEFT(D4379,1)="3",RIGHT(D4379,1)="3",ISNUMBER(--D4379)))),"Invalid/missing supplier VAT no; ","")&amp;IF(AND(L4379="Yes",K4379&lt;&gt;"Yes"),"VAT claimed without valid tax invoice; ","")&amp;IF(AND(L4379="Yes",ISNUMBER(SEARCH("blocked",G4379))),"Blocked input VAT claimed; ","")&amp;IF(AND(F4379="Import - VAT paid at customs (Box 8)",M4379=""),"Customs declaration no missing; ","")&amp;IF(AND(F4379="Import - Reverse charge (Box 9)",E4379="Saudi Arabia"),"RCM used for a local supplier; ","")&amp;IF(AND(L4379="Yes",NOT(OR(F4379="Standard domestic 15% (Box 7)",F4379="Import - VAT paid at customs (Box 8)",F4379="Import - Reverse charge (Box 9)"))),"VAT claimed on non-taxable category; ",""))</f>
        <v/>
      </c>
    </row>
    <row r="4380">
      <c r="A4380" s="17" t="n"/>
      <c r="B4380" s="14" t="n"/>
      <c r="C4380" s="14" t="n"/>
      <c r="D4380" s="16" t="n"/>
      <c r="E4380" s="14" t="n"/>
      <c r="F4380" s="14" t="n"/>
      <c r="G4380" s="14" t="n"/>
      <c r="H4380" s="19" t="n"/>
      <c r="I4380" s="19" t="n"/>
      <c r="J4380" s="34">
        <f>IF(A4380="","",H4380+I4380)</f>
        <v/>
      </c>
      <c r="K4380" s="14" t="n"/>
      <c r="L4380" s="14" t="n"/>
      <c r="M4380" s="14" t="n"/>
      <c r="N4380" s="14" t="n"/>
      <c r="O4380" s="20">
        <f>IF(A4380="","",SUMPRODUCT((A4380&gt;=Setup!$C$19:$C$30)*(A4380&lt;=Setup!$D$19:$D$30)*Setup!$A$19:$A$30))</f>
        <v/>
      </c>
      <c r="P4380" s="34">
        <f>IF(A4380="","",IF(OR(F4380="Standard domestic 15% (Box 7)",F4380="Import - VAT paid at customs (Box 8)",F4380="Import - Reverse charge (Box 9)"),ROUND(H4380*Setup!$B$9,2),0))</f>
        <v/>
      </c>
      <c r="Q4380" s="34">
        <f>IF(A4380="","",I4380-P4380)</f>
        <v/>
      </c>
      <c r="R4380" s="34">
        <f>IF(A4380="","",IF(L4380="Yes",I4380,0))</f>
        <v/>
      </c>
      <c r="S4380" s="34">
        <f>IF(A4380="","",IF(AND(L4380="Yes",K4380="Yes",NOT(ISNUMBER(SEARCH("blocked",G4380))),OR(F4380="Standard domestic 15% (Box 7)",F4380="Import - VAT paid at customs (Box 8)",F4380="Import - Reverse charge (Box 9)"),OR(F4380&lt;&gt;"Standard domestic 15% (Box 7)",AND(LEN(D4380)=15,LEFT(D4380,1)="3",RIGHT(D4380,1)="3",ISNUMBER(--D4380)))),I4380,0))</f>
        <v/>
      </c>
      <c r="T4380" s="34">
        <f>IF(A4380="","",R4380-S4380)</f>
        <v/>
      </c>
      <c r="U4380" s="23">
        <f>IF(A4380="","",IF(O4380=0,"Outside audit periods; ","")&amp;IF(F4380="","No VAT category; ","")&amp;IF(ABS(Q4380)&gt;Setup!$B$10,"VAT ≠ 15% × net; ","")&amp;IF(AND(F4380="Standard domestic 15% (Box 7)",NOT(AND(LEN(D4380)=15,LEFT(D4380,1)="3",RIGHT(D4380,1)="3",ISNUMBER(--D4380)))),"Invalid/missing supplier VAT no; ","")&amp;IF(AND(L4380="Yes",K4380&lt;&gt;"Yes"),"VAT claimed without valid tax invoice; ","")&amp;IF(AND(L4380="Yes",ISNUMBER(SEARCH("blocked",G4380))),"Blocked input VAT claimed; ","")&amp;IF(AND(F4380="Import - VAT paid at customs (Box 8)",M4380=""),"Customs declaration no missing; ","")&amp;IF(AND(F4380="Import - Reverse charge (Box 9)",E4380="Saudi Arabia"),"RCM used for a local supplier; ","")&amp;IF(AND(L4380="Yes",NOT(OR(F4380="Standard domestic 15% (Box 7)",F4380="Import - VAT paid at customs (Box 8)",F4380="Import - Reverse charge (Box 9)"))),"VAT claimed on non-taxable category; ",""))</f>
        <v/>
      </c>
    </row>
    <row r="4381">
      <c r="A4381" s="17" t="n"/>
      <c r="B4381" s="14" t="n"/>
      <c r="C4381" s="14" t="n"/>
      <c r="D4381" s="16" t="n"/>
      <c r="E4381" s="14" t="n"/>
      <c r="F4381" s="14" t="n"/>
      <c r="G4381" s="14" t="n"/>
      <c r="H4381" s="19" t="n"/>
      <c r="I4381" s="19" t="n"/>
      <c r="J4381" s="34">
        <f>IF(A4381="","",H4381+I4381)</f>
        <v/>
      </c>
      <c r="K4381" s="14" t="n"/>
      <c r="L4381" s="14" t="n"/>
      <c r="M4381" s="14" t="n"/>
      <c r="N4381" s="14" t="n"/>
      <c r="O4381" s="20">
        <f>IF(A4381="","",SUMPRODUCT((A4381&gt;=Setup!$C$19:$C$30)*(A4381&lt;=Setup!$D$19:$D$30)*Setup!$A$19:$A$30))</f>
        <v/>
      </c>
      <c r="P4381" s="34">
        <f>IF(A4381="","",IF(OR(F4381="Standard domestic 15% (Box 7)",F4381="Import - VAT paid at customs (Box 8)",F4381="Import - Reverse charge (Box 9)"),ROUND(H4381*Setup!$B$9,2),0))</f>
        <v/>
      </c>
      <c r="Q4381" s="34">
        <f>IF(A4381="","",I4381-P4381)</f>
        <v/>
      </c>
      <c r="R4381" s="34">
        <f>IF(A4381="","",IF(L4381="Yes",I4381,0))</f>
        <v/>
      </c>
      <c r="S4381" s="34">
        <f>IF(A4381="","",IF(AND(L4381="Yes",K4381="Yes",NOT(ISNUMBER(SEARCH("blocked",G4381))),OR(F4381="Standard domestic 15% (Box 7)",F4381="Import - VAT paid at customs (Box 8)",F4381="Import - Reverse charge (Box 9)"),OR(F4381&lt;&gt;"Standard domestic 15% (Box 7)",AND(LEN(D4381)=15,LEFT(D4381,1)="3",RIGHT(D4381,1)="3",ISNUMBER(--D4381)))),I4381,0))</f>
        <v/>
      </c>
      <c r="T4381" s="34">
        <f>IF(A4381="","",R4381-S4381)</f>
        <v/>
      </c>
      <c r="U4381" s="23">
        <f>IF(A4381="","",IF(O4381=0,"Outside audit periods; ","")&amp;IF(F4381="","No VAT category; ","")&amp;IF(ABS(Q4381)&gt;Setup!$B$10,"VAT ≠ 15% × net; ","")&amp;IF(AND(F4381="Standard domestic 15% (Box 7)",NOT(AND(LEN(D4381)=15,LEFT(D4381,1)="3",RIGHT(D4381,1)="3",ISNUMBER(--D4381)))),"Invalid/missing supplier VAT no; ","")&amp;IF(AND(L4381="Yes",K4381&lt;&gt;"Yes"),"VAT claimed without valid tax invoice; ","")&amp;IF(AND(L4381="Yes",ISNUMBER(SEARCH("blocked",G4381))),"Blocked input VAT claimed; ","")&amp;IF(AND(F4381="Import - VAT paid at customs (Box 8)",M4381=""),"Customs declaration no missing; ","")&amp;IF(AND(F4381="Import - Reverse charge (Box 9)",E4381="Saudi Arabia"),"RCM used for a local supplier; ","")&amp;IF(AND(L4381="Yes",NOT(OR(F4381="Standard domestic 15% (Box 7)",F4381="Import - VAT paid at customs (Box 8)",F4381="Import - Reverse charge (Box 9)"))),"VAT claimed on non-taxable category; ",""))</f>
        <v/>
      </c>
    </row>
    <row r="4382">
      <c r="A4382" s="17" t="n"/>
      <c r="B4382" s="14" t="n"/>
      <c r="C4382" s="14" t="n"/>
      <c r="D4382" s="16" t="n"/>
      <c r="E4382" s="14" t="n"/>
      <c r="F4382" s="14" t="n"/>
      <c r="G4382" s="14" t="n"/>
      <c r="H4382" s="19" t="n"/>
      <c r="I4382" s="19" t="n"/>
      <c r="J4382" s="34">
        <f>IF(A4382="","",H4382+I4382)</f>
        <v/>
      </c>
      <c r="K4382" s="14" t="n"/>
      <c r="L4382" s="14" t="n"/>
      <c r="M4382" s="14" t="n"/>
      <c r="N4382" s="14" t="n"/>
      <c r="O4382" s="20">
        <f>IF(A4382="","",SUMPRODUCT((A4382&gt;=Setup!$C$19:$C$30)*(A4382&lt;=Setup!$D$19:$D$30)*Setup!$A$19:$A$30))</f>
        <v/>
      </c>
      <c r="P4382" s="34">
        <f>IF(A4382="","",IF(OR(F4382="Standard domestic 15% (Box 7)",F4382="Import - VAT paid at customs (Box 8)",F4382="Import - Reverse charge (Box 9)"),ROUND(H4382*Setup!$B$9,2),0))</f>
        <v/>
      </c>
      <c r="Q4382" s="34">
        <f>IF(A4382="","",I4382-P4382)</f>
        <v/>
      </c>
      <c r="R4382" s="34">
        <f>IF(A4382="","",IF(L4382="Yes",I4382,0))</f>
        <v/>
      </c>
      <c r="S4382" s="34">
        <f>IF(A4382="","",IF(AND(L4382="Yes",K4382="Yes",NOT(ISNUMBER(SEARCH("blocked",G4382))),OR(F4382="Standard domestic 15% (Box 7)",F4382="Import - VAT paid at customs (Box 8)",F4382="Import - Reverse charge (Box 9)"),OR(F4382&lt;&gt;"Standard domestic 15% (Box 7)",AND(LEN(D4382)=15,LEFT(D4382,1)="3",RIGHT(D4382,1)="3",ISNUMBER(--D4382)))),I4382,0))</f>
        <v/>
      </c>
      <c r="T4382" s="34">
        <f>IF(A4382="","",R4382-S4382)</f>
        <v/>
      </c>
      <c r="U4382" s="23">
        <f>IF(A4382="","",IF(O4382=0,"Outside audit periods; ","")&amp;IF(F4382="","No VAT category; ","")&amp;IF(ABS(Q4382)&gt;Setup!$B$10,"VAT ≠ 15% × net; ","")&amp;IF(AND(F4382="Standard domestic 15% (Box 7)",NOT(AND(LEN(D4382)=15,LEFT(D4382,1)="3",RIGHT(D4382,1)="3",ISNUMBER(--D4382)))),"Invalid/missing supplier VAT no; ","")&amp;IF(AND(L4382="Yes",K4382&lt;&gt;"Yes"),"VAT claimed without valid tax invoice; ","")&amp;IF(AND(L4382="Yes",ISNUMBER(SEARCH("blocked",G4382))),"Blocked input VAT claimed; ","")&amp;IF(AND(F4382="Import - VAT paid at customs (Box 8)",M4382=""),"Customs declaration no missing; ","")&amp;IF(AND(F4382="Import - Reverse charge (Box 9)",E4382="Saudi Arabia"),"RCM used for a local supplier; ","")&amp;IF(AND(L4382="Yes",NOT(OR(F4382="Standard domestic 15% (Box 7)",F4382="Import - VAT paid at customs (Box 8)",F4382="Import - Reverse charge (Box 9)"))),"VAT claimed on non-taxable category; ",""))</f>
        <v/>
      </c>
    </row>
    <row r="4383">
      <c r="A4383" s="17" t="n"/>
      <c r="B4383" s="14" t="n"/>
      <c r="C4383" s="14" t="n"/>
      <c r="D4383" s="16" t="n"/>
      <c r="E4383" s="14" t="n"/>
      <c r="F4383" s="14" t="n"/>
      <c r="G4383" s="14" t="n"/>
      <c r="H4383" s="19" t="n"/>
      <c r="I4383" s="19" t="n"/>
      <c r="J4383" s="34">
        <f>IF(A4383="","",H4383+I4383)</f>
        <v/>
      </c>
      <c r="K4383" s="14" t="n"/>
      <c r="L4383" s="14" t="n"/>
      <c r="M4383" s="14" t="n"/>
      <c r="N4383" s="14" t="n"/>
      <c r="O4383" s="20">
        <f>IF(A4383="","",SUMPRODUCT((A4383&gt;=Setup!$C$19:$C$30)*(A4383&lt;=Setup!$D$19:$D$30)*Setup!$A$19:$A$30))</f>
        <v/>
      </c>
      <c r="P4383" s="34">
        <f>IF(A4383="","",IF(OR(F4383="Standard domestic 15% (Box 7)",F4383="Import - VAT paid at customs (Box 8)",F4383="Import - Reverse charge (Box 9)"),ROUND(H4383*Setup!$B$9,2),0))</f>
        <v/>
      </c>
      <c r="Q4383" s="34">
        <f>IF(A4383="","",I4383-P4383)</f>
        <v/>
      </c>
      <c r="R4383" s="34">
        <f>IF(A4383="","",IF(L4383="Yes",I4383,0))</f>
        <v/>
      </c>
      <c r="S4383" s="34">
        <f>IF(A4383="","",IF(AND(L4383="Yes",K4383="Yes",NOT(ISNUMBER(SEARCH("blocked",G4383))),OR(F4383="Standard domestic 15% (Box 7)",F4383="Import - VAT paid at customs (Box 8)",F4383="Import - Reverse charge (Box 9)"),OR(F4383&lt;&gt;"Standard domestic 15% (Box 7)",AND(LEN(D4383)=15,LEFT(D4383,1)="3",RIGHT(D4383,1)="3",ISNUMBER(--D4383)))),I4383,0))</f>
        <v/>
      </c>
      <c r="T4383" s="34">
        <f>IF(A4383="","",R4383-S4383)</f>
        <v/>
      </c>
      <c r="U4383" s="23">
        <f>IF(A4383="","",IF(O4383=0,"Outside audit periods; ","")&amp;IF(F4383="","No VAT category; ","")&amp;IF(ABS(Q4383)&gt;Setup!$B$10,"VAT ≠ 15% × net; ","")&amp;IF(AND(F4383="Standard domestic 15% (Box 7)",NOT(AND(LEN(D4383)=15,LEFT(D4383,1)="3",RIGHT(D4383,1)="3",ISNUMBER(--D4383)))),"Invalid/missing supplier VAT no; ","")&amp;IF(AND(L4383="Yes",K4383&lt;&gt;"Yes"),"VAT claimed without valid tax invoice; ","")&amp;IF(AND(L4383="Yes",ISNUMBER(SEARCH("blocked",G4383))),"Blocked input VAT claimed; ","")&amp;IF(AND(F4383="Import - VAT paid at customs (Box 8)",M4383=""),"Customs declaration no missing; ","")&amp;IF(AND(F4383="Import - Reverse charge (Box 9)",E4383="Saudi Arabia"),"RCM used for a local supplier; ","")&amp;IF(AND(L4383="Yes",NOT(OR(F4383="Standard domestic 15% (Box 7)",F4383="Import - VAT paid at customs (Box 8)",F4383="Import - Reverse charge (Box 9)"))),"VAT claimed on non-taxable category; ",""))</f>
        <v/>
      </c>
    </row>
    <row r="4384">
      <c r="A4384" s="17" t="n"/>
      <c r="B4384" s="14" t="n"/>
      <c r="C4384" s="14" t="n"/>
      <c r="D4384" s="16" t="n"/>
      <c r="E4384" s="14" t="n"/>
      <c r="F4384" s="14" t="n"/>
      <c r="G4384" s="14" t="n"/>
      <c r="H4384" s="19" t="n"/>
      <c r="I4384" s="19" t="n"/>
      <c r="J4384" s="34">
        <f>IF(A4384="","",H4384+I4384)</f>
        <v/>
      </c>
      <c r="K4384" s="14" t="n"/>
      <c r="L4384" s="14" t="n"/>
      <c r="M4384" s="14" t="n"/>
      <c r="N4384" s="14" t="n"/>
      <c r="O4384" s="20">
        <f>IF(A4384="","",SUMPRODUCT((A4384&gt;=Setup!$C$19:$C$30)*(A4384&lt;=Setup!$D$19:$D$30)*Setup!$A$19:$A$30))</f>
        <v/>
      </c>
      <c r="P4384" s="34">
        <f>IF(A4384="","",IF(OR(F4384="Standard domestic 15% (Box 7)",F4384="Import - VAT paid at customs (Box 8)",F4384="Import - Reverse charge (Box 9)"),ROUND(H4384*Setup!$B$9,2),0))</f>
        <v/>
      </c>
      <c r="Q4384" s="34">
        <f>IF(A4384="","",I4384-P4384)</f>
        <v/>
      </c>
      <c r="R4384" s="34">
        <f>IF(A4384="","",IF(L4384="Yes",I4384,0))</f>
        <v/>
      </c>
      <c r="S4384" s="34">
        <f>IF(A4384="","",IF(AND(L4384="Yes",K4384="Yes",NOT(ISNUMBER(SEARCH("blocked",G4384))),OR(F4384="Standard domestic 15% (Box 7)",F4384="Import - VAT paid at customs (Box 8)",F4384="Import - Reverse charge (Box 9)"),OR(F4384&lt;&gt;"Standard domestic 15% (Box 7)",AND(LEN(D4384)=15,LEFT(D4384,1)="3",RIGHT(D4384,1)="3",ISNUMBER(--D4384)))),I4384,0))</f>
        <v/>
      </c>
      <c r="T4384" s="34">
        <f>IF(A4384="","",R4384-S4384)</f>
        <v/>
      </c>
      <c r="U4384" s="23">
        <f>IF(A4384="","",IF(O4384=0,"Outside audit periods; ","")&amp;IF(F4384="","No VAT category; ","")&amp;IF(ABS(Q4384)&gt;Setup!$B$10,"VAT ≠ 15% × net; ","")&amp;IF(AND(F4384="Standard domestic 15% (Box 7)",NOT(AND(LEN(D4384)=15,LEFT(D4384,1)="3",RIGHT(D4384,1)="3",ISNUMBER(--D4384)))),"Invalid/missing supplier VAT no; ","")&amp;IF(AND(L4384="Yes",K4384&lt;&gt;"Yes"),"VAT claimed without valid tax invoice; ","")&amp;IF(AND(L4384="Yes",ISNUMBER(SEARCH("blocked",G4384))),"Blocked input VAT claimed; ","")&amp;IF(AND(F4384="Import - VAT paid at customs (Box 8)",M4384=""),"Customs declaration no missing; ","")&amp;IF(AND(F4384="Import - Reverse charge (Box 9)",E4384="Saudi Arabia"),"RCM used for a local supplier; ","")&amp;IF(AND(L4384="Yes",NOT(OR(F4384="Standard domestic 15% (Box 7)",F4384="Import - VAT paid at customs (Box 8)",F4384="Import - Reverse charge (Box 9)"))),"VAT claimed on non-taxable category; ",""))</f>
        <v/>
      </c>
    </row>
    <row r="4385">
      <c r="A4385" s="17" t="n"/>
      <c r="B4385" s="14" t="n"/>
      <c r="C4385" s="14" t="n"/>
      <c r="D4385" s="16" t="n"/>
      <c r="E4385" s="14" t="n"/>
      <c r="F4385" s="14" t="n"/>
      <c r="G4385" s="14" t="n"/>
      <c r="H4385" s="19" t="n"/>
      <c r="I4385" s="19" t="n"/>
      <c r="J4385" s="34">
        <f>IF(A4385="","",H4385+I4385)</f>
        <v/>
      </c>
      <c r="K4385" s="14" t="n"/>
      <c r="L4385" s="14" t="n"/>
      <c r="M4385" s="14" t="n"/>
      <c r="N4385" s="14" t="n"/>
      <c r="O4385" s="20">
        <f>IF(A4385="","",SUMPRODUCT((A4385&gt;=Setup!$C$19:$C$30)*(A4385&lt;=Setup!$D$19:$D$30)*Setup!$A$19:$A$30))</f>
        <v/>
      </c>
      <c r="P4385" s="34">
        <f>IF(A4385="","",IF(OR(F4385="Standard domestic 15% (Box 7)",F4385="Import - VAT paid at customs (Box 8)",F4385="Import - Reverse charge (Box 9)"),ROUND(H4385*Setup!$B$9,2),0))</f>
        <v/>
      </c>
      <c r="Q4385" s="34">
        <f>IF(A4385="","",I4385-P4385)</f>
        <v/>
      </c>
      <c r="R4385" s="34">
        <f>IF(A4385="","",IF(L4385="Yes",I4385,0))</f>
        <v/>
      </c>
      <c r="S4385" s="34">
        <f>IF(A4385="","",IF(AND(L4385="Yes",K4385="Yes",NOT(ISNUMBER(SEARCH("blocked",G4385))),OR(F4385="Standard domestic 15% (Box 7)",F4385="Import - VAT paid at customs (Box 8)",F4385="Import - Reverse charge (Box 9)"),OR(F4385&lt;&gt;"Standard domestic 15% (Box 7)",AND(LEN(D4385)=15,LEFT(D4385,1)="3",RIGHT(D4385,1)="3",ISNUMBER(--D4385)))),I4385,0))</f>
        <v/>
      </c>
      <c r="T4385" s="34">
        <f>IF(A4385="","",R4385-S4385)</f>
        <v/>
      </c>
      <c r="U4385" s="23">
        <f>IF(A4385="","",IF(O4385=0,"Outside audit periods; ","")&amp;IF(F4385="","No VAT category; ","")&amp;IF(ABS(Q4385)&gt;Setup!$B$10,"VAT ≠ 15% × net; ","")&amp;IF(AND(F4385="Standard domestic 15% (Box 7)",NOT(AND(LEN(D4385)=15,LEFT(D4385,1)="3",RIGHT(D4385,1)="3",ISNUMBER(--D4385)))),"Invalid/missing supplier VAT no; ","")&amp;IF(AND(L4385="Yes",K4385&lt;&gt;"Yes"),"VAT claimed without valid tax invoice; ","")&amp;IF(AND(L4385="Yes",ISNUMBER(SEARCH("blocked",G4385))),"Blocked input VAT claimed; ","")&amp;IF(AND(F4385="Import - VAT paid at customs (Box 8)",M4385=""),"Customs declaration no missing; ","")&amp;IF(AND(F4385="Import - Reverse charge (Box 9)",E4385="Saudi Arabia"),"RCM used for a local supplier; ","")&amp;IF(AND(L4385="Yes",NOT(OR(F4385="Standard domestic 15% (Box 7)",F4385="Import - VAT paid at customs (Box 8)",F4385="Import - Reverse charge (Box 9)"))),"VAT claimed on non-taxable category; ",""))</f>
        <v/>
      </c>
    </row>
    <row r="4386">
      <c r="A4386" s="17" t="n"/>
      <c r="B4386" s="14" t="n"/>
      <c r="C4386" s="14" t="n"/>
      <c r="D4386" s="16" t="n"/>
      <c r="E4386" s="14" t="n"/>
      <c r="F4386" s="14" t="n"/>
      <c r="G4386" s="14" t="n"/>
      <c r="H4386" s="19" t="n"/>
      <c r="I4386" s="19" t="n"/>
      <c r="J4386" s="34">
        <f>IF(A4386="","",H4386+I4386)</f>
        <v/>
      </c>
      <c r="K4386" s="14" t="n"/>
      <c r="L4386" s="14" t="n"/>
      <c r="M4386" s="14" t="n"/>
      <c r="N4386" s="14" t="n"/>
      <c r="O4386" s="20">
        <f>IF(A4386="","",SUMPRODUCT((A4386&gt;=Setup!$C$19:$C$30)*(A4386&lt;=Setup!$D$19:$D$30)*Setup!$A$19:$A$30))</f>
        <v/>
      </c>
      <c r="P4386" s="34">
        <f>IF(A4386="","",IF(OR(F4386="Standard domestic 15% (Box 7)",F4386="Import - VAT paid at customs (Box 8)",F4386="Import - Reverse charge (Box 9)"),ROUND(H4386*Setup!$B$9,2),0))</f>
        <v/>
      </c>
      <c r="Q4386" s="34">
        <f>IF(A4386="","",I4386-P4386)</f>
        <v/>
      </c>
      <c r="R4386" s="34">
        <f>IF(A4386="","",IF(L4386="Yes",I4386,0))</f>
        <v/>
      </c>
      <c r="S4386" s="34">
        <f>IF(A4386="","",IF(AND(L4386="Yes",K4386="Yes",NOT(ISNUMBER(SEARCH("blocked",G4386))),OR(F4386="Standard domestic 15% (Box 7)",F4386="Import - VAT paid at customs (Box 8)",F4386="Import - Reverse charge (Box 9)"),OR(F4386&lt;&gt;"Standard domestic 15% (Box 7)",AND(LEN(D4386)=15,LEFT(D4386,1)="3",RIGHT(D4386,1)="3",ISNUMBER(--D4386)))),I4386,0))</f>
        <v/>
      </c>
      <c r="T4386" s="34">
        <f>IF(A4386="","",R4386-S4386)</f>
        <v/>
      </c>
      <c r="U4386" s="23">
        <f>IF(A4386="","",IF(O4386=0,"Outside audit periods; ","")&amp;IF(F4386="","No VAT category; ","")&amp;IF(ABS(Q4386)&gt;Setup!$B$10,"VAT ≠ 15% × net; ","")&amp;IF(AND(F4386="Standard domestic 15% (Box 7)",NOT(AND(LEN(D4386)=15,LEFT(D4386,1)="3",RIGHT(D4386,1)="3",ISNUMBER(--D4386)))),"Invalid/missing supplier VAT no; ","")&amp;IF(AND(L4386="Yes",K4386&lt;&gt;"Yes"),"VAT claimed without valid tax invoice; ","")&amp;IF(AND(L4386="Yes",ISNUMBER(SEARCH("blocked",G4386))),"Blocked input VAT claimed; ","")&amp;IF(AND(F4386="Import - VAT paid at customs (Box 8)",M4386=""),"Customs declaration no missing; ","")&amp;IF(AND(F4386="Import - Reverse charge (Box 9)",E4386="Saudi Arabia"),"RCM used for a local supplier; ","")&amp;IF(AND(L4386="Yes",NOT(OR(F4386="Standard domestic 15% (Box 7)",F4386="Import - VAT paid at customs (Box 8)",F4386="Import - Reverse charge (Box 9)"))),"VAT claimed on non-taxable category; ",""))</f>
        <v/>
      </c>
    </row>
    <row r="4387">
      <c r="A4387" s="17" t="n"/>
      <c r="B4387" s="14" t="n"/>
      <c r="C4387" s="14" t="n"/>
      <c r="D4387" s="16" t="n"/>
      <c r="E4387" s="14" t="n"/>
      <c r="F4387" s="14" t="n"/>
      <c r="G4387" s="14" t="n"/>
      <c r="H4387" s="19" t="n"/>
      <c r="I4387" s="19" t="n"/>
      <c r="J4387" s="34">
        <f>IF(A4387="","",H4387+I4387)</f>
        <v/>
      </c>
      <c r="K4387" s="14" t="n"/>
      <c r="L4387" s="14" t="n"/>
      <c r="M4387" s="14" t="n"/>
      <c r="N4387" s="14" t="n"/>
      <c r="O4387" s="20">
        <f>IF(A4387="","",SUMPRODUCT((A4387&gt;=Setup!$C$19:$C$30)*(A4387&lt;=Setup!$D$19:$D$30)*Setup!$A$19:$A$30))</f>
        <v/>
      </c>
      <c r="P4387" s="34">
        <f>IF(A4387="","",IF(OR(F4387="Standard domestic 15% (Box 7)",F4387="Import - VAT paid at customs (Box 8)",F4387="Import - Reverse charge (Box 9)"),ROUND(H4387*Setup!$B$9,2),0))</f>
        <v/>
      </c>
      <c r="Q4387" s="34">
        <f>IF(A4387="","",I4387-P4387)</f>
        <v/>
      </c>
      <c r="R4387" s="34">
        <f>IF(A4387="","",IF(L4387="Yes",I4387,0))</f>
        <v/>
      </c>
      <c r="S4387" s="34">
        <f>IF(A4387="","",IF(AND(L4387="Yes",K4387="Yes",NOT(ISNUMBER(SEARCH("blocked",G4387))),OR(F4387="Standard domestic 15% (Box 7)",F4387="Import - VAT paid at customs (Box 8)",F4387="Import - Reverse charge (Box 9)"),OR(F4387&lt;&gt;"Standard domestic 15% (Box 7)",AND(LEN(D4387)=15,LEFT(D4387,1)="3",RIGHT(D4387,1)="3",ISNUMBER(--D4387)))),I4387,0))</f>
        <v/>
      </c>
      <c r="T4387" s="34">
        <f>IF(A4387="","",R4387-S4387)</f>
        <v/>
      </c>
      <c r="U4387" s="23">
        <f>IF(A4387="","",IF(O4387=0,"Outside audit periods; ","")&amp;IF(F4387="","No VAT category; ","")&amp;IF(ABS(Q4387)&gt;Setup!$B$10,"VAT ≠ 15% × net; ","")&amp;IF(AND(F4387="Standard domestic 15% (Box 7)",NOT(AND(LEN(D4387)=15,LEFT(D4387,1)="3",RIGHT(D4387,1)="3",ISNUMBER(--D4387)))),"Invalid/missing supplier VAT no; ","")&amp;IF(AND(L4387="Yes",K4387&lt;&gt;"Yes"),"VAT claimed without valid tax invoice; ","")&amp;IF(AND(L4387="Yes",ISNUMBER(SEARCH("blocked",G4387))),"Blocked input VAT claimed; ","")&amp;IF(AND(F4387="Import - VAT paid at customs (Box 8)",M4387=""),"Customs declaration no missing; ","")&amp;IF(AND(F4387="Import - Reverse charge (Box 9)",E4387="Saudi Arabia"),"RCM used for a local supplier; ","")&amp;IF(AND(L4387="Yes",NOT(OR(F4387="Standard domestic 15% (Box 7)",F4387="Import - VAT paid at customs (Box 8)",F4387="Import - Reverse charge (Box 9)"))),"VAT claimed on non-taxable category; ",""))</f>
        <v/>
      </c>
    </row>
    <row r="4388">
      <c r="A4388" s="17" t="n"/>
      <c r="B4388" s="14" t="n"/>
      <c r="C4388" s="14" t="n"/>
      <c r="D4388" s="16" t="n"/>
      <c r="E4388" s="14" t="n"/>
      <c r="F4388" s="14" t="n"/>
      <c r="G4388" s="14" t="n"/>
      <c r="H4388" s="19" t="n"/>
      <c r="I4388" s="19" t="n"/>
      <c r="J4388" s="34">
        <f>IF(A4388="","",H4388+I4388)</f>
        <v/>
      </c>
      <c r="K4388" s="14" t="n"/>
      <c r="L4388" s="14" t="n"/>
      <c r="M4388" s="14" t="n"/>
      <c r="N4388" s="14" t="n"/>
      <c r="O4388" s="20">
        <f>IF(A4388="","",SUMPRODUCT((A4388&gt;=Setup!$C$19:$C$30)*(A4388&lt;=Setup!$D$19:$D$30)*Setup!$A$19:$A$30))</f>
        <v/>
      </c>
      <c r="P4388" s="34">
        <f>IF(A4388="","",IF(OR(F4388="Standard domestic 15% (Box 7)",F4388="Import - VAT paid at customs (Box 8)",F4388="Import - Reverse charge (Box 9)"),ROUND(H4388*Setup!$B$9,2),0))</f>
        <v/>
      </c>
      <c r="Q4388" s="34">
        <f>IF(A4388="","",I4388-P4388)</f>
        <v/>
      </c>
      <c r="R4388" s="34">
        <f>IF(A4388="","",IF(L4388="Yes",I4388,0))</f>
        <v/>
      </c>
      <c r="S4388" s="34">
        <f>IF(A4388="","",IF(AND(L4388="Yes",K4388="Yes",NOT(ISNUMBER(SEARCH("blocked",G4388))),OR(F4388="Standard domestic 15% (Box 7)",F4388="Import - VAT paid at customs (Box 8)",F4388="Import - Reverse charge (Box 9)"),OR(F4388&lt;&gt;"Standard domestic 15% (Box 7)",AND(LEN(D4388)=15,LEFT(D4388,1)="3",RIGHT(D4388,1)="3",ISNUMBER(--D4388)))),I4388,0))</f>
        <v/>
      </c>
      <c r="T4388" s="34">
        <f>IF(A4388="","",R4388-S4388)</f>
        <v/>
      </c>
      <c r="U4388" s="23">
        <f>IF(A4388="","",IF(O4388=0,"Outside audit periods; ","")&amp;IF(F4388="","No VAT category; ","")&amp;IF(ABS(Q4388)&gt;Setup!$B$10,"VAT ≠ 15% × net; ","")&amp;IF(AND(F4388="Standard domestic 15% (Box 7)",NOT(AND(LEN(D4388)=15,LEFT(D4388,1)="3",RIGHT(D4388,1)="3",ISNUMBER(--D4388)))),"Invalid/missing supplier VAT no; ","")&amp;IF(AND(L4388="Yes",K4388&lt;&gt;"Yes"),"VAT claimed without valid tax invoice; ","")&amp;IF(AND(L4388="Yes",ISNUMBER(SEARCH("blocked",G4388))),"Blocked input VAT claimed; ","")&amp;IF(AND(F4388="Import - VAT paid at customs (Box 8)",M4388=""),"Customs declaration no missing; ","")&amp;IF(AND(F4388="Import - Reverse charge (Box 9)",E4388="Saudi Arabia"),"RCM used for a local supplier; ","")&amp;IF(AND(L4388="Yes",NOT(OR(F4388="Standard domestic 15% (Box 7)",F4388="Import - VAT paid at customs (Box 8)",F4388="Import - Reverse charge (Box 9)"))),"VAT claimed on non-taxable category; ",""))</f>
        <v/>
      </c>
    </row>
    <row r="4389">
      <c r="A4389" s="17" t="n"/>
      <c r="B4389" s="14" t="n"/>
      <c r="C4389" s="14" t="n"/>
      <c r="D4389" s="16" t="n"/>
      <c r="E4389" s="14" t="n"/>
      <c r="F4389" s="14" t="n"/>
      <c r="G4389" s="14" t="n"/>
      <c r="H4389" s="19" t="n"/>
      <c r="I4389" s="19" t="n"/>
      <c r="J4389" s="34">
        <f>IF(A4389="","",H4389+I4389)</f>
        <v/>
      </c>
      <c r="K4389" s="14" t="n"/>
      <c r="L4389" s="14" t="n"/>
      <c r="M4389" s="14" t="n"/>
      <c r="N4389" s="14" t="n"/>
      <c r="O4389" s="20">
        <f>IF(A4389="","",SUMPRODUCT((A4389&gt;=Setup!$C$19:$C$30)*(A4389&lt;=Setup!$D$19:$D$30)*Setup!$A$19:$A$30))</f>
        <v/>
      </c>
      <c r="P4389" s="34">
        <f>IF(A4389="","",IF(OR(F4389="Standard domestic 15% (Box 7)",F4389="Import - VAT paid at customs (Box 8)",F4389="Import - Reverse charge (Box 9)"),ROUND(H4389*Setup!$B$9,2),0))</f>
        <v/>
      </c>
      <c r="Q4389" s="34">
        <f>IF(A4389="","",I4389-P4389)</f>
        <v/>
      </c>
      <c r="R4389" s="34">
        <f>IF(A4389="","",IF(L4389="Yes",I4389,0))</f>
        <v/>
      </c>
      <c r="S4389" s="34">
        <f>IF(A4389="","",IF(AND(L4389="Yes",K4389="Yes",NOT(ISNUMBER(SEARCH("blocked",G4389))),OR(F4389="Standard domestic 15% (Box 7)",F4389="Import - VAT paid at customs (Box 8)",F4389="Import - Reverse charge (Box 9)"),OR(F4389&lt;&gt;"Standard domestic 15% (Box 7)",AND(LEN(D4389)=15,LEFT(D4389,1)="3",RIGHT(D4389,1)="3",ISNUMBER(--D4389)))),I4389,0))</f>
        <v/>
      </c>
      <c r="T4389" s="34">
        <f>IF(A4389="","",R4389-S4389)</f>
        <v/>
      </c>
      <c r="U4389" s="23">
        <f>IF(A4389="","",IF(O4389=0,"Outside audit periods; ","")&amp;IF(F4389="","No VAT category; ","")&amp;IF(ABS(Q4389)&gt;Setup!$B$10,"VAT ≠ 15% × net; ","")&amp;IF(AND(F4389="Standard domestic 15% (Box 7)",NOT(AND(LEN(D4389)=15,LEFT(D4389,1)="3",RIGHT(D4389,1)="3",ISNUMBER(--D4389)))),"Invalid/missing supplier VAT no; ","")&amp;IF(AND(L4389="Yes",K4389&lt;&gt;"Yes"),"VAT claimed without valid tax invoice; ","")&amp;IF(AND(L4389="Yes",ISNUMBER(SEARCH("blocked",G4389))),"Blocked input VAT claimed; ","")&amp;IF(AND(F4389="Import - VAT paid at customs (Box 8)",M4389=""),"Customs declaration no missing; ","")&amp;IF(AND(F4389="Import - Reverse charge (Box 9)",E4389="Saudi Arabia"),"RCM used for a local supplier; ","")&amp;IF(AND(L4389="Yes",NOT(OR(F4389="Standard domestic 15% (Box 7)",F4389="Import - VAT paid at customs (Box 8)",F4389="Import - Reverse charge (Box 9)"))),"VAT claimed on non-taxable category; ",""))</f>
        <v/>
      </c>
    </row>
    <row r="4390">
      <c r="A4390" s="17" t="n"/>
      <c r="B4390" s="14" t="n"/>
      <c r="C4390" s="14" t="n"/>
      <c r="D4390" s="16" t="n"/>
      <c r="E4390" s="14" t="n"/>
      <c r="F4390" s="14" t="n"/>
      <c r="G4390" s="14" t="n"/>
      <c r="H4390" s="19" t="n"/>
      <c r="I4390" s="19" t="n"/>
      <c r="J4390" s="34">
        <f>IF(A4390="","",H4390+I4390)</f>
        <v/>
      </c>
      <c r="K4390" s="14" t="n"/>
      <c r="L4390" s="14" t="n"/>
      <c r="M4390" s="14" t="n"/>
      <c r="N4390" s="14" t="n"/>
      <c r="O4390" s="20">
        <f>IF(A4390="","",SUMPRODUCT((A4390&gt;=Setup!$C$19:$C$30)*(A4390&lt;=Setup!$D$19:$D$30)*Setup!$A$19:$A$30))</f>
        <v/>
      </c>
      <c r="P4390" s="34">
        <f>IF(A4390="","",IF(OR(F4390="Standard domestic 15% (Box 7)",F4390="Import - VAT paid at customs (Box 8)",F4390="Import - Reverse charge (Box 9)"),ROUND(H4390*Setup!$B$9,2),0))</f>
        <v/>
      </c>
      <c r="Q4390" s="34">
        <f>IF(A4390="","",I4390-P4390)</f>
        <v/>
      </c>
      <c r="R4390" s="34">
        <f>IF(A4390="","",IF(L4390="Yes",I4390,0))</f>
        <v/>
      </c>
      <c r="S4390" s="34">
        <f>IF(A4390="","",IF(AND(L4390="Yes",K4390="Yes",NOT(ISNUMBER(SEARCH("blocked",G4390))),OR(F4390="Standard domestic 15% (Box 7)",F4390="Import - VAT paid at customs (Box 8)",F4390="Import - Reverse charge (Box 9)"),OR(F4390&lt;&gt;"Standard domestic 15% (Box 7)",AND(LEN(D4390)=15,LEFT(D4390,1)="3",RIGHT(D4390,1)="3",ISNUMBER(--D4390)))),I4390,0))</f>
        <v/>
      </c>
      <c r="T4390" s="34">
        <f>IF(A4390="","",R4390-S4390)</f>
        <v/>
      </c>
      <c r="U4390" s="23">
        <f>IF(A4390="","",IF(O4390=0,"Outside audit periods; ","")&amp;IF(F4390="","No VAT category; ","")&amp;IF(ABS(Q4390)&gt;Setup!$B$10,"VAT ≠ 15% × net; ","")&amp;IF(AND(F4390="Standard domestic 15% (Box 7)",NOT(AND(LEN(D4390)=15,LEFT(D4390,1)="3",RIGHT(D4390,1)="3",ISNUMBER(--D4390)))),"Invalid/missing supplier VAT no; ","")&amp;IF(AND(L4390="Yes",K4390&lt;&gt;"Yes"),"VAT claimed without valid tax invoice; ","")&amp;IF(AND(L4390="Yes",ISNUMBER(SEARCH("blocked",G4390))),"Blocked input VAT claimed; ","")&amp;IF(AND(F4390="Import - VAT paid at customs (Box 8)",M4390=""),"Customs declaration no missing; ","")&amp;IF(AND(F4390="Import - Reverse charge (Box 9)",E4390="Saudi Arabia"),"RCM used for a local supplier; ","")&amp;IF(AND(L4390="Yes",NOT(OR(F4390="Standard domestic 15% (Box 7)",F4390="Import - VAT paid at customs (Box 8)",F4390="Import - Reverse charge (Box 9)"))),"VAT claimed on non-taxable category; ",""))</f>
        <v/>
      </c>
    </row>
    <row r="4391">
      <c r="A4391" s="17" t="n"/>
      <c r="B4391" s="14" t="n"/>
      <c r="C4391" s="14" t="n"/>
      <c r="D4391" s="16" t="n"/>
      <c r="E4391" s="14" t="n"/>
      <c r="F4391" s="14" t="n"/>
      <c r="G4391" s="14" t="n"/>
      <c r="H4391" s="19" t="n"/>
      <c r="I4391" s="19" t="n"/>
      <c r="J4391" s="34">
        <f>IF(A4391="","",H4391+I4391)</f>
        <v/>
      </c>
      <c r="K4391" s="14" t="n"/>
      <c r="L4391" s="14" t="n"/>
      <c r="M4391" s="14" t="n"/>
      <c r="N4391" s="14" t="n"/>
      <c r="O4391" s="20">
        <f>IF(A4391="","",SUMPRODUCT((A4391&gt;=Setup!$C$19:$C$30)*(A4391&lt;=Setup!$D$19:$D$30)*Setup!$A$19:$A$30))</f>
        <v/>
      </c>
      <c r="P4391" s="34">
        <f>IF(A4391="","",IF(OR(F4391="Standard domestic 15% (Box 7)",F4391="Import - VAT paid at customs (Box 8)",F4391="Import - Reverse charge (Box 9)"),ROUND(H4391*Setup!$B$9,2),0))</f>
        <v/>
      </c>
      <c r="Q4391" s="34">
        <f>IF(A4391="","",I4391-P4391)</f>
        <v/>
      </c>
      <c r="R4391" s="34">
        <f>IF(A4391="","",IF(L4391="Yes",I4391,0))</f>
        <v/>
      </c>
      <c r="S4391" s="34">
        <f>IF(A4391="","",IF(AND(L4391="Yes",K4391="Yes",NOT(ISNUMBER(SEARCH("blocked",G4391))),OR(F4391="Standard domestic 15% (Box 7)",F4391="Import - VAT paid at customs (Box 8)",F4391="Import - Reverse charge (Box 9)"),OR(F4391&lt;&gt;"Standard domestic 15% (Box 7)",AND(LEN(D4391)=15,LEFT(D4391,1)="3",RIGHT(D4391,1)="3",ISNUMBER(--D4391)))),I4391,0))</f>
        <v/>
      </c>
      <c r="T4391" s="34">
        <f>IF(A4391="","",R4391-S4391)</f>
        <v/>
      </c>
      <c r="U4391" s="23">
        <f>IF(A4391="","",IF(O4391=0,"Outside audit periods; ","")&amp;IF(F4391="","No VAT category; ","")&amp;IF(ABS(Q4391)&gt;Setup!$B$10,"VAT ≠ 15% × net; ","")&amp;IF(AND(F4391="Standard domestic 15% (Box 7)",NOT(AND(LEN(D4391)=15,LEFT(D4391,1)="3",RIGHT(D4391,1)="3",ISNUMBER(--D4391)))),"Invalid/missing supplier VAT no; ","")&amp;IF(AND(L4391="Yes",K4391&lt;&gt;"Yes"),"VAT claimed without valid tax invoice; ","")&amp;IF(AND(L4391="Yes",ISNUMBER(SEARCH("blocked",G4391))),"Blocked input VAT claimed; ","")&amp;IF(AND(F4391="Import - VAT paid at customs (Box 8)",M4391=""),"Customs declaration no missing; ","")&amp;IF(AND(F4391="Import - Reverse charge (Box 9)",E4391="Saudi Arabia"),"RCM used for a local supplier; ","")&amp;IF(AND(L4391="Yes",NOT(OR(F4391="Standard domestic 15% (Box 7)",F4391="Import - VAT paid at customs (Box 8)",F4391="Import - Reverse charge (Box 9)"))),"VAT claimed on non-taxable category; ",""))</f>
        <v/>
      </c>
    </row>
    <row r="4392">
      <c r="A4392" s="17" t="n"/>
      <c r="B4392" s="14" t="n"/>
      <c r="C4392" s="14" t="n"/>
      <c r="D4392" s="16" t="n"/>
      <c r="E4392" s="14" t="n"/>
      <c r="F4392" s="14" t="n"/>
      <c r="G4392" s="14" t="n"/>
      <c r="H4392" s="19" t="n"/>
      <c r="I4392" s="19" t="n"/>
      <c r="J4392" s="34">
        <f>IF(A4392="","",H4392+I4392)</f>
        <v/>
      </c>
      <c r="K4392" s="14" t="n"/>
      <c r="L4392" s="14" t="n"/>
      <c r="M4392" s="14" t="n"/>
      <c r="N4392" s="14" t="n"/>
      <c r="O4392" s="20">
        <f>IF(A4392="","",SUMPRODUCT((A4392&gt;=Setup!$C$19:$C$30)*(A4392&lt;=Setup!$D$19:$D$30)*Setup!$A$19:$A$30))</f>
        <v/>
      </c>
      <c r="P4392" s="34">
        <f>IF(A4392="","",IF(OR(F4392="Standard domestic 15% (Box 7)",F4392="Import - VAT paid at customs (Box 8)",F4392="Import - Reverse charge (Box 9)"),ROUND(H4392*Setup!$B$9,2),0))</f>
        <v/>
      </c>
      <c r="Q4392" s="34">
        <f>IF(A4392="","",I4392-P4392)</f>
        <v/>
      </c>
      <c r="R4392" s="34">
        <f>IF(A4392="","",IF(L4392="Yes",I4392,0))</f>
        <v/>
      </c>
      <c r="S4392" s="34">
        <f>IF(A4392="","",IF(AND(L4392="Yes",K4392="Yes",NOT(ISNUMBER(SEARCH("blocked",G4392))),OR(F4392="Standard domestic 15% (Box 7)",F4392="Import - VAT paid at customs (Box 8)",F4392="Import - Reverse charge (Box 9)"),OR(F4392&lt;&gt;"Standard domestic 15% (Box 7)",AND(LEN(D4392)=15,LEFT(D4392,1)="3",RIGHT(D4392,1)="3",ISNUMBER(--D4392)))),I4392,0))</f>
        <v/>
      </c>
      <c r="T4392" s="34">
        <f>IF(A4392="","",R4392-S4392)</f>
        <v/>
      </c>
      <c r="U4392" s="23">
        <f>IF(A4392="","",IF(O4392=0,"Outside audit periods; ","")&amp;IF(F4392="","No VAT category; ","")&amp;IF(ABS(Q4392)&gt;Setup!$B$10,"VAT ≠ 15% × net; ","")&amp;IF(AND(F4392="Standard domestic 15% (Box 7)",NOT(AND(LEN(D4392)=15,LEFT(D4392,1)="3",RIGHT(D4392,1)="3",ISNUMBER(--D4392)))),"Invalid/missing supplier VAT no; ","")&amp;IF(AND(L4392="Yes",K4392&lt;&gt;"Yes"),"VAT claimed without valid tax invoice; ","")&amp;IF(AND(L4392="Yes",ISNUMBER(SEARCH("blocked",G4392))),"Blocked input VAT claimed; ","")&amp;IF(AND(F4392="Import - VAT paid at customs (Box 8)",M4392=""),"Customs declaration no missing; ","")&amp;IF(AND(F4392="Import - Reverse charge (Box 9)",E4392="Saudi Arabia"),"RCM used for a local supplier; ","")&amp;IF(AND(L4392="Yes",NOT(OR(F4392="Standard domestic 15% (Box 7)",F4392="Import - VAT paid at customs (Box 8)",F4392="Import - Reverse charge (Box 9)"))),"VAT claimed on non-taxable category; ",""))</f>
        <v/>
      </c>
    </row>
    <row r="4393">
      <c r="A4393" s="17" t="n"/>
      <c r="B4393" s="14" t="n"/>
      <c r="C4393" s="14" t="n"/>
      <c r="D4393" s="16" t="n"/>
      <c r="E4393" s="14" t="n"/>
      <c r="F4393" s="14" t="n"/>
      <c r="G4393" s="14" t="n"/>
      <c r="H4393" s="19" t="n"/>
      <c r="I4393" s="19" t="n"/>
      <c r="J4393" s="34">
        <f>IF(A4393="","",H4393+I4393)</f>
        <v/>
      </c>
      <c r="K4393" s="14" t="n"/>
      <c r="L4393" s="14" t="n"/>
      <c r="M4393" s="14" t="n"/>
      <c r="N4393" s="14" t="n"/>
      <c r="O4393" s="20">
        <f>IF(A4393="","",SUMPRODUCT((A4393&gt;=Setup!$C$19:$C$30)*(A4393&lt;=Setup!$D$19:$D$30)*Setup!$A$19:$A$30))</f>
        <v/>
      </c>
      <c r="P4393" s="34">
        <f>IF(A4393="","",IF(OR(F4393="Standard domestic 15% (Box 7)",F4393="Import - VAT paid at customs (Box 8)",F4393="Import - Reverse charge (Box 9)"),ROUND(H4393*Setup!$B$9,2),0))</f>
        <v/>
      </c>
      <c r="Q4393" s="34">
        <f>IF(A4393="","",I4393-P4393)</f>
        <v/>
      </c>
      <c r="R4393" s="34">
        <f>IF(A4393="","",IF(L4393="Yes",I4393,0))</f>
        <v/>
      </c>
      <c r="S4393" s="34">
        <f>IF(A4393="","",IF(AND(L4393="Yes",K4393="Yes",NOT(ISNUMBER(SEARCH("blocked",G4393))),OR(F4393="Standard domestic 15% (Box 7)",F4393="Import - VAT paid at customs (Box 8)",F4393="Import - Reverse charge (Box 9)"),OR(F4393&lt;&gt;"Standard domestic 15% (Box 7)",AND(LEN(D4393)=15,LEFT(D4393,1)="3",RIGHT(D4393,1)="3",ISNUMBER(--D4393)))),I4393,0))</f>
        <v/>
      </c>
      <c r="T4393" s="34">
        <f>IF(A4393="","",R4393-S4393)</f>
        <v/>
      </c>
      <c r="U4393" s="23">
        <f>IF(A4393="","",IF(O4393=0,"Outside audit periods; ","")&amp;IF(F4393="","No VAT category; ","")&amp;IF(ABS(Q4393)&gt;Setup!$B$10,"VAT ≠ 15% × net; ","")&amp;IF(AND(F4393="Standard domestic 15% (Box 7)",NOT(AND(LEN(D4393)=15,LEFT(D4393,1)="3",RIGHT(D4393,1)="3",ISNUMBER(--D4393)))),"Invalid/missing supplier VAT no; ","")&amp;IF(AND(L4393="Yes",K4393&lt;&gt;"Yes"),"VAT claimed without valid tax invoice; ","")&amp;IF(AND(L4393="Yes",ISNUMBER(SEARCH("blocked",G4393))),"Blocked input VAT claimed; ","")&amp;IF(AND(F4393="Import - VAT paid at customs (Box 8)",M4393=""),"Customs declaration no missing; ","")&amp;IF(AND(F4393="Import - Reverse charge (Box 9)",E4393="Saudi Arabia"),"RCM used for a local supplier; ","")&amp;IF(AND(L4393="Yes",NOT(OR(F4393="Standard domestic 15% (Box 7)",F4393="Import - VAT paid at customs (Box 8)",F4393="Import - Reverse charge (Box 9)"))),"VAT claimed on non-taxable category; ",""))</f>
        <v/>
      </c>
    </row>
    <row r="4394">
      <c r="A4394" s="17" t="n"/>
      <c r="B4394" s="14" t="n"/>
      <c r="C4394" s="14" t="n"/>
      <c r="D4394" s="16" t="n"/>
      <c r="E4394" s="14" t="n"/>
      <c r="F4394" s="14" t="n"/>
      <c r="G4394" s="14" t="n"/>
      <c r="H4394" s="19" t="n"/>
      <c r="I4394" s="19" t="n"/>
      <c r="J4394" s="34">
        <f>IF(A4394="","",H4394+I4394)</f>
        <v/>
      </c>
      <c r="K4394" s="14" t="n"/>
      <c r="L4394" s="14" t="n"/>
      <c r="M4394" s="14" t="n"/>
      <c r="N4394" s="14" t="n"/>
      <c r="O4394" s="20">
        <f>IF(A4394="","",SUMPRODUCT((A4394&gt;=Setup!$C$19:$C$30)*(A4394&lt;=Setup!$D$19:$D$30)*Setup!$A$19:$A$30))</f>
        <v/>
      </c>
      <c r="P4394" s="34">
        <f>IF(A4394="","",IF(OR(F4394="Standard domestic 15% (Box 7)",F4394="Import - VAT paid at customs (Box 8)",F4394="Import - Reverse charge (Box 9)"),ROUND(H4394*Setup!$B$9,2),0))</f>
        <v/>
      </c>
      <c r="Q4394" s="34">
        <f>IF(A4394="","",I4394-P4394)</f>
        <v/>
      </c>
      <c r="R4394" s="34">
        <f>IF(A4394="","",IF(L4394="Yes",I4394,0))</f>
        <v/>
      </c>
      <c r="S4394" s="34">
        <f>IF(A4394="","",IF(AND(L4394="Yes",K4394="Yes",NOT(ISNUMBER(SEARCH("blocked",G4394))),OR(F4394="Standard domestic 15% (Box 7)",F4394="Import - VAT paid at customs (Box 8)",F4394="Import - Reverse charge (Box 9)"),OR(F4394&lt;&gt;"Standard domestic 15% (Box 7)",AND(LEN(D4394)=15,LEFT(D4394,1)="3",RIGHT(D4394,1)="3",ISNUMBER(--D4394)))),I4394,0))</f>
        <v/>
      </c>
      <c r="T4394" s="34">
        <f>IF(A4394="","",R4394-S4394)</f>
        <v/>
      </c>
      <c r="U4394" s="23">
        <f>IF(A4394="","",IF(O4394=0,"Outside audit periods; ","")&amp;IF(F4394="","No VAT category; ","")&amp;IF(ABS(Q4394)&gt;Setup!$B$10,"VAT ≠ 15% × net; ","")&amp;IF(AND(F4394="Standard domestic 15% (Box 7)",NOT(AND(LEN(D4394)=15,LEFT(D4394,1)="3",RIGHT(D4394,1)="3",ISNUMBER(--D4394)))),"Invalid/missing supplier VAT no; ","")&amp;IF(AND(L4394="Yes",K4394&lt;&gt;"Yes"),"VAT claimed without valid tax invoice; ","")&amp;IF(AND(L4394="Yes",ISNUMBER(SEARCH("blocked",G4394))),"Blocked input VAT claimed; ","")&amp;IF(AND(F4394="Import - VAT paid at customs (Box 8)",M4394=""),"Customs declaration no missing; ","")&amp;IF(AND(F4394="Import - Reverse charge (Box 9)",E4394="Saudi Arabia"),"RCM used for a local supplier; ","")&amp;IF(AND(L4394="Yes",NOT(OR(F4394="Standard domestic 15% (Box 7)",F4394="Import - VAT paid at customs (Box 8)",F4394="Import - Reverse charge (Box 9)"))),"VAT claimed on non-taxable category; ",""))</f>
        <v/>
      </c>
    </row>
    <row r="4395">
      <c r="A4395" s="17" t="n"/>
      <c r="B4395" s="14" t="n"/>
      <c r="C4395" s="14" t="n"/>
      <c r="D4395" s="16" t="n"/>
      <c r="E4395" s="14" t="n"/>
      <c r="F4395" s="14" t="n"/>
      <c r="G4395" s="14" t="n"/>
      <c r="H4395" s="19" t="n"/>
      <c r="I4395" s="19" t="n"/>
      <c r="J4395" s="34">
        <f>IF(A4395="","",H4395+I4395)</f>
        <v/>
      </c>
      <c r="K4395" s="14" t="n"/>
      <c r="L4395" s="14" t="n"/>
      <c r="M4395" s="14" t="n"/>
      <c r="N4395" s="14" t="n"/>
      <c r="O4395" s="20">
        <f>IF(A4395="","",SUMPRODUCT((A4395&gt;=Setup!$C$19:$C$30)*(A4395&lt;=Setup!$D$19:$D$30)*Setup!$A$19:$A$30))</f>
        <v/>
      </c>
      <c r="P4395" s="34">
        <f>IF(A4395="","",IF(OR(F4395="Standard domestic 15% (Box 7)",F4395="Import - VAT paid at customs (Box 8)",F4395="Import - Reverse charge (Box 9)"),ROUND(H4395*Setup!$B$9,2),0))</f>
        <v/>
      </c>
      <c r="Q4395" s="34">
        <f>IF(A4395="","",I4395-P4395)</f>
        <v/>
      </c>
      <c r="R4395" s="34">
        <f>IF(A4395="","",IF(L4395="Yes",I4395,0))</f>
        <v/>
      </c>
      <c r="S4395" s="34">
        <f>IF(A4395="","",IF(AND(L4395="Yes",K4395="Yes",NOT(ISNUMBER(SEARCH("blocked",G4395))),OR(F4395="Standard domestic 15% (Box 7)",F4395="Import - VAT paid at customs (Box 8)",F4395="Import - Reverse charge (Box 9)"),OR(F4395&lt;&gt;"Standard domestic 15% (Box 7)",AND(LEN(D4395)=15,LEFT(D4395,1)="3",RIGHT(D4395,1)="3",ISNUMBER(--D4395)))),I4395,0))</f>
        <v/>
      </c>
      <c r="T4395" s="34">
        <f>IF(A4395="","",R4395-S4395)</f>
        <v/>
      </c>
      <c r="U4395" s="23">
        <f>IF(A4395="","",IF(O4395=0,"Outside audit periods; ","")&amp;IF(F4395="","No VAT category; ","")&amp;IF(ABS(Q4395)&gt;Setup!$B$10,"VAT ≠ 15% × net; ","")&amp;IF(AND(F4395="Standard domestic 15% (Box 7)",NOT(AND(LEN(D4395)=15,LEFT(D4395,1)="3",RIGHT(D4395,1)="3",ISNUMBER(--D4395)))),"Invalid/missing supplier VAT no; ","")&amp;IF(AND(L4395="Yes",K4395&lt;&gt;"Yes"),"VAT claimed without valid tax invoice; ","")&amp;IF(AND(L4395="Yes",ISNUMBER(SEARCH("blocked",G4395))),"Blocked input VAT claimed; ","")&amp;IF(AND(F4395="Import - VAT paid at customs (Box 8)",M4395=""),"Customs declaration no missing; ","")&amp;IF(AND(F4395="Import - Reverse charge (Box 9)",E4395="Saudi Arabia"),"RCM used for a local supplier; ","")&amp;IF(AND(L4395="Yes",NOT(OR(F4395="Standard domestic 15% (Box 7)",F4395="Import - VAT paid at customs (Box 8)",F4395="Import - Reverse charge (Box 9)"))),"VAT claimed on non-taxable category; ",""))</f>
        <v/>
      </c>
    </row>
    <row r="4396">
      <c r="A4396" s="17" t="n"/>
      <c r="B4396" s="14" t="n"/>
      <c r="C4396" s="14" t="n"/>
      <c r="D4396" s="16" t="n"/>
      <c r="E4396" s="14" t="n"/>
      <c r="F4396" s="14" t="n"/>
      <c r="G4396" s="14" t="n"/>
      <c r="H4396" s="19" t="n"/>
      <c r="I4396" s="19" t="n"/>
      <c r="J4396" s="34">
        <f>IF(A4396="","",H4396+I4396)</f>
        <v/>
      </c>
      <c r="K4396" s="14" t="n"/>
      <c r="L4396" s="14" t="n"/>
      <c r="M4396" s="14" t="n"/>
      <c r="N4396" s="14" t="n"/>
      <c r="O4396" s="20">
        <f>IF(A4396="","",SUMPRODUCT((A4396&gt;=Setup!$C$19:$C$30)*(A4396&lt;=Setup!$D$19:$D$30)*Setup!$A$19:$A$30))</f>
        <v/>
      </c>
      <c r="P4396" s="34">
        <f>IF(A4396="","",IF(OR(F4396="Standard domestic 15% (Box 7)",F4396="Import - VAT paid at customs (Box 8)",F4396="Import - Reverse charge (Box 9)"),ROUND(H4396*Setup!$B$9,2),0))</f>
        <v/>
      </c>
      <c r="Q4396" s="34">
        <f>IF(A4396="","",I4396-P4396)</f>
        <v/>
      </c>
      <c r="R4396" s="34">
        <f>IF(A4396="","",IF(L4396="Yes",I4396,0))</f>
        <v/>
      </c>
      <c r="S4396" s="34">
        <f>IF(A4396="","",IF(AND(L4396="Yes",K4396="Yes",NOT(ISNUMBER(SEARCH("blocked",G4396))),OR(F4396="Standard domestic 15% (Box 7)",F4396="Import - VAT paid at customs (Box 8)",F4396="Import - Reverse charge (Box 9)"),OR(F4396&lt;&gt;"Standard domestic 15% (Box 7)",AND(LEN(D4396)=15,LEFT(D4396,1)="3",RIGHT(D4396,1)="3",ISNUMBER(--D4396)))),I4396,0))</f>
        <v/>
      </c>
      <c r="T4396" s="34">
        <f>IF(A4396="","",R4396-S4396)</f>
        <v/>
      </c>
      <c r="U4396" s="23">
        <f>IF(A4396="","",IF(O4396=0,"Outside audit periods; ","")&amp;IF(F4396="","No VAT category; ","")&amp;IF(ABS(Q4396)&gt;Setup!$B$10,"VAT ≠ 15% × net; ","")&amp;IF(AND(F4396="Standard domestic 15% (Box 7)",NOT(AND(LEN(D4396)=15,LEFT(D4396,1)="3",RIGHT(D4396,1)="3",ISNUMBER(--D4396)))),"Invalid/missing supplier VAT no; ","")&amp;IF(AND(L4396="Yes",K4396&lt;&gt;"Yes"),"VAT claimed without valid tax invoice; ","")&amp;IF(AND(L4396="Yes",ISNUMBER(SEARCH("blocked",G4396))),"Blocked input VAT claimed; ","")&amp;IF(AND(F4396="Import - VAT paid at customs (Box 8)",M4396=""),"Customs declaration no missing; ","")&amp;IF(AND(F4396="Import - Reverse charge (Box 9)",E4396="Saudi Arabia"),"RCM used for a local supplier; ","")&amp;IF(AND(L4396="Yes",NOT(OR(F4396="Standard domestic 15% (Box 7)",F4396="Import - VAT paid at customs (Box 8)",F4396="Import - Reverse charge (Box 9)"))),"VAT claimed on non-taxable category; ",""))</f>
        <v/>
      </c>
    </row>
    <row r="4397">
      <c r="A4397" s="17" t="n"/>
      <c r="B4397" s="14" t="n"/>
      <c r="C4397" s="14" t="n"/>
      <c r="D4397" s="16" t="n"/>
      <c r="E4397" s="14" t="n"/>
      <c r="F4397" s="14" t="n"/>
      <c r="G4397" s="14" t="n"/>
      <c r="H4397" s="19" t="n"/>
      <c r="I4397" s="19" t="n"/>
      <c r="J4397" s="34">
        <f>IF(A4397="","",H4397+I4397)</f>
        <v/>
      </c>
      <c r="K4397" s="14" t="n"/>
      <c r="L4397" s="14" t="n"/>
      <c r="M4397" s="14" t="n"/>
      <c r="N4397" s="14" t="n"/>
      <c r="O4397" s="20">
        <f>IF(A4397="","",SUMPRODUCT((A4397&gt;=Setup!$C$19:$C$30)*(A4397&lt;=Setup!$D$19:$D$30)*Setup!$A$19:$A$30))</f>
        <v/>
      </c>
      <c r="P4397" s="34">
        <f>IF(A4397="","",IF(OR(F4397="Standard domestic 15% (Box 7)",F4397="Import - VAT paid at customs (Box 8)",F4397="Import - Reverse charge (Box 9)"),ROUND(H4397*Setup!$B$9,2),0))</f>
        <v/>
      </c>
      <c r="Q4397" s="34">
        <f>IF(A4397="","",I4397-P4397)</f>
        <v/>
      </c>
      <c r="R4397" s="34">
        <f>IF(A4397="","",IF(L4397="Yes",I4397,0))</f>
        <v/>
      </c>
      <c r="S4397" s="34">
        <f>IF(A4397="","",IF(AND(L4397="Yes",K4397="Yes",NOT(ISNUMBER(SEARCH("blocked",G4397))),OR(F4397="Standard domestic 15% (Box 7)",F4397="Import - VAT paid at customs (Box 8)",F4397="Import - Reverse charge (Box 9)"),OR(F4397&lt;&gt;"Standard domestic 15% (Box 7)",AND(LEN(D4397)=15,LEFT(D4397,1)="3",RIGHT(D4397,1)="3",ISNUMBER(--D4397)))),I4397,0))</f>
        <v/>
      </c>
      <c r="T4397" s="34">
        <f>IF(A4397="","",R4397-S4397)</f>
        <v/>
      </c>
      <c r="U4397" s="23">
        <f>IF(A4397="","",IF(O4397=0,"Outside audit periods; ","")&amp;IF(F4397="","No VAT category; ","")&amp;IF(ABS(Q4397)&gt;Setup!$B$10,"VAT ≠ 15% × net; ","")&amp;IF(AND(F4397="Standard domestic 15% (Box 7)",NOT(AND(LEN(D4397)=15,LEFT(D4397,1)="3",RIGHT(D4397,1)="3",ISNUMBER(--D4397)))),"Invalid/missing supplier VAT no; ","")&amp;IF(AND(L4397="Yes",K4397&lt;&gt;"Yes"),"VAT claimed without valid tax invoice; ","")&amp;IF(AND(L4397="Yes",ISNUMBER(SEARCH("blocked",G4397))),"Blocked input VAT claimed; ","")&amp;IF(AND(F4397="Import - VAT paid at customs (Box 8)",M4397=""),"Customs declaration no missing; ","")&amp;IF(AND(F4397="Import - Reverse charge (Box 9)",E4397="Saudi Arabia"),"RCM used for a local supplier; ","")&amp;IF(AND(L4397="Yes",NOT(OR(F4397="Standard domestic 15% (Box 7)",F4397="Import - VAT paid at customs (Box 8)",F4397="Import - Reverse charge (Box 9)"))),"VAT claimed on non-taxable category; ",""))</f>
        <v/>
      </c>
    </row>
    <row r="4398">
      <c r="A4398" s="17" t="n"/>
      <c r="B4398" s="14" t="n"/>
      <c r="C4398" s="14" t="n"/>
      <c r="D4398" s="16" t="n"/>
      <c r="E4398" s="14" t="n"/>
      <c r="F4398" s="14" t="n"/>
      <c r="G4398" s="14" t="n"/>
      <c r="H4398" s="19" t="n"/>
      <c r="I4398" s="19" t="n"/>
      <c r="J4398" s="34">
        <f>IF(A4398="","",H4398+I4398)</f>
        <v/>
      </c>
      <c r="K4398" s="14" t="n"/>
      <c r="L4398" s="14" t="n"/>
      <c r="M4398" s="14" t="n"/>
      <c r="N4398" s="14" t="n"/>
      <c r="O4398" s="20">
        <f>IF(A4398="","",SUMPRODUCT((A4398&gt;=Setup!$C$19:$C$30)*(A4398&lt;=Setup!$D$19:$D$30)*Setup!$A$19:$A$30))</f>
        <v/>
      </c>
      <c r="P4398" s="34">
        <f>IF(A4398="","",IF(OR(F4398="Standard domestic 15% (Box 7)",F4398="Import - VAT paid at customs (Box 8)",F4398="Import - Reverse charge (Box 9)"),ROUND(H4398*Setup!$B$9,2),0))</f>
        <v/>
      </c>
      <c r="Q4398" s="34">
        <f>IF(A4398="","",I4398-P4398)</f>
        <v/>
      </c>
      <c r="R4398" s="34">
        <f>IF(A4398="","",IF(L4398="Yes",I4398,0))</f>
        <v/>
      </c>
      <c r="S4398" s="34">
        <f>IF(A4398="","",IF(AND(L4398="Yes",K4398="Yes",NOT(ISNUMBER(SEARCH("blocked",G4398))),OR(F4398="Standard domestic 15% (Box 7)",F4398="Import - VAT paid at customs (Box 8)",F4398="Import - Reverse charge (Box 9)"),OR(F4398&lt;&gt;"Standard domestic 15% (Box 7)",AND(LEN(D4398)=15,LEFT(D4398,1)="3",RIGHT(D4398,1)="3",ISNUMBER(--D4398)))),I4398,0))</f>
        <v/>
      </c>
      <c r="T4398" s="34">
        <f>IF(A4398="","",R4398-S4398)</f>
        <v/>
      </c>
      <c r="U4398" s="23">
        <f>IF(A4398="","",IF(O4398=0,"Outside audit periods; ","")&amp;IF(F4398="","No VAT category; ","")&amp;IF(ABS(Q4398)&gt;Setup!$B$10,"VAT ≠ 15% × net; ","")&amp;IF(AND(F4398="Standard domestic 15% (Box 7)",NOT(AND(LEN(D4398)=15,LEFT(D4398,1)="3",RIGHT(D4398,1)="3",ISNUMBER(--D4398)))),"Invalid/missing supplier VAT no; ","")&amp;IF(AND(L4398="Yes",K4398&lt;&gt;"Yes"),"VAT claimed without valid tax invoice; ","")&amp;IF(AND(L4398="Yes",ISNUMBER(SEARCH("blocked",G4398))),"Blocked input VAT claimed; ","")&amp;IF(AND(F4398="Import - VAT paid at customs (Box 8)",M4398=""),"Customs declaration no missing; ","")&amp;IF(AND(F4398="Import - Reverse charge (Box 9)",E4398="Saudi Arabia"),"RCM used for a local supplier; ","")&amp;IF(AND(L4398="Yes",NOT(OR(F4398="Standard domestic 15% (Box 7)",F4398="Import - VAT paid at customs (Box 8)",F4398="Import - Reverse charge (Box 9)"))),"VAT claimed on non-taxable category; ",""))</f>
        <v/>
      </c>
    </row>
    <row r="4399">
      <c r="A4399" s="17" t="n"/>
      <c r="B4399" s="14" t="n"/>
      <c r="C4399" s="14" t="n"/>
      <c r="D4399" s="16" t="n"/>
      <c r="E4399" s="14" t="n"/>
      <c r="F4399" s="14" t="n"/>
      <c r="G4399" s="14" t="n"/>
      <c r="H4399" s="19" t="n"/>
      <c r="I4399" s="19" t="n"/>
      <c r="J4399" s="34">
        <f>IF(A4399="","",H4399+I4399)</f>
        <v/>
      </c>
      <c r="K4399" s="14" t="n"/>
      <c r="L4399" s="14" t="n"/>
      <c r="M4399" s="14" t="n"/>
      <c r="N4399" s="14" t="n"/>
      <c r="O4399" s="20">
        <f>IF(A4399="","",SUMPRODUCT((A4399&gt;=Setup!$C$19:$C$30)*(A4399&lt;=Setup!$D$19:$D$30)*Setup!$A$19:$A$30))</f>
        <v/>
      </c>
      <c r="P4399" s="34">
        <f>IF(A4399="","",IF(OR(F4399="Standard domestic 15% (Box 7)",F4399="Import - VAT paid at customs (Box 8)",F4399="Import - Reverse charge (Box 9)"),ROUND(H4399*Setup!$B$9,2),0))</f>
        <v/>
      </c>
      <c r="Q4399" s="34">
        <f>IF(A4399="","",I4399-P4399)</f>
        <v/>
      </c>
      <c r="R4399" s="34">
        <f>IF(A4399="","",IF(L4399="Yes",I4399,0))</f>
        <v/>
      </c>
      <c r="S4399" s="34">
        <f>IF(A4399="","",IF(AND(L4399="Yes",K4399="Yes",NOT(ISNUMBER(SEARCH("blocked",G4399))),OR(F4399="Standard domestic 15% (Box 7)",F4399="Import - VAT paid at customs (Box 8)",F4399="Import - Reverse charge (Box 9)"),OR(F4399&lt;&gt;"Standard domestic 15% (Box 7)",AND(LEN(D4399)=15,LEFT(D4399,1)="3",RIGHT(D4399,1)="3",ISNUMBER(--D4399)))),I4399,0))</f>
        <v/>
      </c>
      <c r="T4399" s="34">
        <f>IF(A4399="","",R4399-S4399)</f>
        <v/>
      </c>
      <c r="U4399" s="23">
        <f>IF(A4399="","",IF(O4399=0,"Outside audit periods; ","")&amp;IF(F4399="","No VAT category; ","")&amp;IF(ABS(Q4399)&gt;Setup!$B$10,"VAT ≠ 15% × net; ","")&amp;IF(AND(F4399="Standard domestic 15% (Box 7)",NOT(AND(LEN(D4399)=15,LEFT(D4399,1)="3",RIGHT(D4399,1)="3",ISNUMBER(--D4399)))),"Invalid/missing supplier VAT no; ","")&amp;IF(AND(L4399="Yes",K4399&lt;&gt;"Yes"),"VAT claimed without valid tax invoice; ","")&amp;IF(AND(L4399="Yes",ISNUMBER(SEARCH("blocked",G4399))),"Blocked input VAT claimed; ","")&amp;IF(AND(F4399="Import - VAT paid at customs (Box 8)",M4399=""),"Customs declaration no missing; ","")&amp;IF(AND(F4399="Import - Reverse charge (Box 9)",E4399="Saudi Arabia"),"RCM used for a local supplier; ","")&amp;IF(AND(L4399="Yes",NOT(OR(F4399="Standard domestic 15% (Box 7)",F4399="Import - VAT paid at customs (Box 8)",F4399="Import - Reverse charge (Box 9)"))),"VAT claimed on non-taxable category; ",""))</f>
        <v/>
      </c>
    </row>
    <row r="4400">
      <c r="A4400" s="17" t="n"/>
      <c r="B4400" s="14" t="n"/>
      <c r="C4400" s="14" t="n"/>
      <c r="D4400" s="16" t="n"/>
      <c r="E4400" s="14" t="n"/>
      <c r="F4400" s="14" t="n"/>
      <c r="G4400" s="14" t="n"/>
      <c r="H4400" s="19" t="n"/>
      <c r="I4400" s="19" t="n"/>
      <c r="J4400" s="34">
        <f>IF(A4400="","",H4400+I4400)</f>
        <v/>
      </c>
      <c r="K4400" s="14" t="n"/>
      <c r="L4400" s="14" t="n"/>
      <c r="M4400" s="14" t="n"/>
      <c r="N4400" s="14" t="n"/>
      <c r="O4400" s="20">
        <f>IF(A4400="","",SUMPRODUCT((A4400&gt;=Setup!$C$19:$C$30)*(A4400&lt;=Setup!$D$19:$D$30)*Setup!$A$19:$A$30))</f>
        <v/>
      </c>
      <c r="P4400" s="34">
        <f>IF(A4400="","",IF(OR(F4400="Standard domestic 15% (Box 7)",F4400="Import - VAT paid at customs (Box 8)",F4400="Import - Reverse charge (Box 9)"),ROUND(H4400*Setup!$B$9,2),0))</f>
        <v/>
      </c>
      <c r="Q4400" s="34">
        <f>IF(A4400="","",I4400-P4400)</f>
        <v/>
      </c>
      <c r="R4400" s="34">
        <f>IF(A4400="","",IF(L4400="Yes",I4400,0))</f>
        <v/>
      </c>
      <c r="S4400" s="34">
        <f>IF(A4400="","",IF(AND(L4400="Yes",K4400="Yes",NOT(ISNUMBER(SEARCH("blocked",G4400))),OR(F4400="Standard domestic 15% (Box 7)",F4400="Import - VAT paid at customs (Box 8)",F4400="Import - Reverse charge (Box 9)"),OR(F4400&lt;&gt;"Standard domestic 15% (Box 7)",AND(LEN(D4400)=15,LEFT(D4400,1)="3",RIGHT(D4400,1)="3",ISNUMBER(--D4400)))),I4400,0))</f>
        <v/>
      </c>
      <c r="T4400" s="34">
        <f>IF(A4400="","",R4400-S4400)</f>
        <v/>
      </c>
      <c r="U4400" s="23">
        <f>IF(A4400="","",IF(O4400=0,"Outside audit periods; ","")&amp;IF(F4400="","No VAT category; ","")&amp;IF(ABS(Q4400)&gt;Setup!$B$10,"VAT ≠ 15% × net; ","")&amp;IF(AND(F4400="Standard domestic 15% (Box 7)",NOT(AND(LEN(D4400)=15,LEFT(D4400,1)="3",RIGHT(D4400,1)="3",ISNUMBER(--D4400)))),"Invalid/missing supplier VAT no; ","")&amp;IF(AND(L4400="Yes",K4400&lt;&gt;"Yes"),"VAT claimed without valid tax invoice; ","")&amp;IF(AND(L4400="Yes",ISNUMBER(SEARCH("blocked",G4400))),"Blocked input VAT claimed; ","")&amp;IF(AND(F4400="Import - VAT paid at customs (Box 8)",M4400=""),"Customs declaration no missing; ","")&amp;IF(AND(F4400="Import - Reverse charge (Box 9)",E4400="Saudi Arabia"),"RCM used for a local supplier; ","")&amp;IF(AND(L4400="Yes",NOT(OR(F4400="Standard domestic 15% (Box 7)",F4400="Import - VAT paid at customs (Box 8)",F4400="Import - Reverse charge (Box 9)"))),"VAT claimed on non-taxable category; ",""))</f>
        <v/>
      </c>
    </row>
    <row r="4401">
      <c r="A4401" s="17" t="n"/>
      <c r="B4401" s="14" t="n"/>
      <c r="C4401" s="14" t="n"/>
      <c r="D4401" s="16" t="n"/>
      <c r="E4401" s="14" t="n"/>
      <c r="F4401" s="14" t="n"/>
      <c r="G4401" s="14" t="n"/>
      <c r="H4401" s="19" t="n"/>
      <c r="I4401" s="19" t="n"/>
      <c r="J4401" s="34">
        <f>IF(A4401="","",H4401+I4401)</f>
        <v/>
      </c>
      <c r="K4401" s="14" t="n"/>
      <c r="L4401" s="14" t="n"/>
      <c r="M4401" s="14" t="n"/>
      <c r="N4401" s="14" t="n"/>
      <c r="O4401" s="20">
        <f>IF(A4401="","",SUMPRODUCT((A4401&gt;=Setup!$C$19:$C$30)*(A4401&lt;=Setup!$D$19:$D$30)*Setup!$A$19:$A$30))</f>
        <v/>
      </c>
      <c r="P4401" s="34">
        <f>IF(A4401="","",IF(OR(F4401="Standard domestic 15% (Box 7)",F4401="Import - VAT paid at customs (Box 8)",F4401="Import - Reverse charge (Box 9)"),ROUND(H4401*Setup!$B$9,2),0))</f>
        <v/>
      </c>
      <c r="Q4401" s="34">
        <f>IF(A4401="","",I4401-P4401)</f>
        <v/>
      </c>
      <c r="R4401" s="34">
        <f>IF(A4401="","",IF(L4401="Yes",I4401,0))</f>
        <v/>
      </c>
      <c r="S4401" s="34">
        <f>IF(A4401="","",IF(AND(L4401="Yes",K4401="Yes",NOT(ISNUMBER(SEARCH("blocked",G4401))),OR(F4401="Standard domestic 15% (Box 7)",F4401="Import - VAT paid at customs (Box 8)",F4401="Import - Reverse charge (Box 9)"),OR(F4401&lt;&gt;"Standard domestic 15% (Box 7)",AND(LEN(D4401)=15,LEFT(D4401,1)="3",RIGHT(D4401,1)="3",ISNUMBER(--D4401)))),I4401,0))</f>
        <v/>
      </c>
      <c r="T4401" s="34">
        <f>IF(A4401="","",R4401-S4401)</f>
        <v/>
      </c>
      <c r="U4401" s="23">
        <f>IF(A4401="","",IF(O4401=0,"Outside audit periods; ","")&amp;IF(F4401="","No VAT category; ","")&amp;IF(ABS(Q4401)&gt;Setup!$B$10,"VAT ≠ 15% × net; ","")&amp;IF(AND(F4401="Standard domestic 15% (Box 7)",NOT(AND(LEN(D4401)=15,LEFT(D4401,1)="3",RIGHT(D4401,1)="3",ISNUMBER(--D4401)))),"Invalid/missing supplier VAT no; ","")&amp;IF(AND(L4401="Yes",K4401&lt;&gt;"Yes"),"VAT claimed without valid tax invoice; ","")&amp;IF(AND(L4401="Yes",ISNUMBER(SEARCH("blocked",G4401))),"Blocked input VAT claimed; ","")&amp;IF(AND(F4401="Import - VAT paid at customs (Box 8)",M4401=""),"Customs declaration no missing; ","")&amp;IF(AND(F4401="Import - Reverse charge (Box 9)",E4401="Saudi Arabia"),"RCM used for a local supplier; ","")&amp;IF(AND(L4401="Yes",NOT(OR(F4401="Standard domestic 15% (Box 7)",F4401="Import - VAT paid at customs (Box 8)",F4401="Import - Reverse charge (Box 9)"))),"VAT claimed on non-taxable category; ",""))</f>
        <v/>
      </c>
    </row>
    <row r="4402">
      <c r="A4402" s="17" t="n"/>
      <c r="B4402" s="14" t="n"/>
      <c r="C4402" s="14" t="n"/>
      <c r="D4402" s="16" t="n"/>
      <c r="E4402" s="14" t="n"/>
      <c r="F4402" s="14" t="n"/>
      <c r="G4402" s="14" t="n"/>
      <c r="H4402" s="19" t="n"/>
      <c r="I4402" s="19" t="n"/>
      <c r="J4402" s="34">
        <f>IF(A4402="","",H4402+I4402)</f>
        <v/>
      </c>
      <c r="K4402" s="14" t="n"/>
      <c r="L4402" s="14" t="n"/>
      <c r="M4402" s="14" t="n"/>
      <c r="N4402" s="14" t="n"/>
      <c r="O4402" s="20">
        <f>IF(A4402="","",SUMPRODUCT((A4402&gt;=Setup!$C$19:$C$30)*(A4402&lt;=Setup!$D$19:$D$30)*Setup!$A$19:$A$30))</f>
        <v/>
      </c>
      <c r="P4402" s="34">
        <f>IF(A4402="","",IF(OR(F4402="Standard domestic 15% (Box 7)",F4402="Import - VAT paid at customs (Box 8)",F4402="Import - Reverse charge (Box 9)"),ROUND(H4402*Setup!$B$9,2),0))</f>
        <v/>
      </c>
      <c r="Q4402" s="34">
        <f>IF(A4402="","",I4402-P4402)</f>
        <v/>
      </c>
      <c r="R4402" s="34">
        <f>IF(A4402="","",IF(L4402="Yes",I4402,0))</f>
        <v/>
      </c>
      <c r="S4402" s="34">
        <f>IF(A4402="","",IF(AND(L4402="Yes",K4402="Yes",NOT(ISNUMBER(SEARCH("blocked",G4402))),OR(F4402="Standard domestic 15% (Box 7)",F4402="Import - VAT paid at customs (Box 8)",F4402="Import - Reverse charge (Box 9)"),OR(F4402&lt;&gt;"Standard domestic 15% (Box 7)",AND(LEN(D4402)=15,LEFT(D4402,1)="3",RIGHT(D4402,1)="3",ISNUMBER(--D4402)))),I4402,0))</f>
        <v/>
      </c>
      <c r="T4402" s="34">
        <f>IF(A4402="","",R4402-S4402)</f>
        <v/>
      </c>
      <c r="U4402" s="23">
        <f>IF(A4402="","",IF(O4402=0,"Outside audit periods; ","")&amp;IF(F4402="","No VAT category; ","")&amp;IF(ABS(Q4402)&gt;Setup!$B$10,"VAT ≠ 15% × net; ","")&amp;IF(AND(F4402="Standard domestic 15% (Box 7)",NOT(AND(LEN(D4402)=15,LEFT(D4402,1)="3",RIGHT(D4402,1)="3",ISNUMBER(--D4402)))),"Invalid/missing supplier VAT no; ","")&amp;IF(AND(L4402="Yes",K4402&lt;&gt;"Yes"),"VAT claimed without valid tax invoice; ","")&amp;IF(AND(L4402="Yes",ISNUMBER(SEARCH("blocked",G4402))),"Blocked input VAT claimed; ","")&amp;IF(AND(F4402="Import - VAT paid at customs (Box 8)",M4402=""),"Customs declaration no missing; ","")&amp;IF(AND(F4402="Import - Reverse charge (Box 9)",E4402="Saudi Arabia"),"RCM used for a local supplier; ","")&amp;IF(AND(L4402="Yes",NOT(OR(F4402="Standard domestic 15% (Box 7)",F4402="Import - VAT paid at customs (Box 8)",F4402="Import - Reverse charge (Box 9)"))),"VAT claimed on non-taxable category; ",""))</f>
        <v/>
      </c>
    </row>
    <row r="4403">
      <c r="A4403" s="17" t="n"/>
      <c r="B4403" s="14" t="n"/>
      <c r="C4403" s="14" t="n"/>
      <c r="D4403" s="16" t="n"/>
      <c r="E4403" s="14" t="n"/>
      <c r="F4403" s="14" t="n"/>
      <c r="G4403" s="14" t="n"/>
      <c r="H4403" s="19" t="n"/>
      <c r="I4403" s="19" t="n"/>
      <c r="J4403" s="34">
        <f>IF(A4403="","",H4403+I4403)</f>
        <v/>
      </c>
      <c r="K4403" s="14" t="n"/>
      <c r="L4403" s="14" t="n"/>
      <c r="M4403" s="14" t="n"/>
      <c r="N4403" s="14" t="n"/>
      <c r="O4403" s="20">
        <f>IF(A4403="","",SUMPRODUCT((A4403&gt;=Setup!$C$19:$C$30)*(A4403&lt;=Setup!$D$19:$D$30)*Setup!$A$19:$A$30))</f>
        <v/>
      </c>
      <c r="P4403" s="34">
        <f>IF(A4403="","",IF(OR(F4403="Standard domestic 15% (Box 7)",F4403="Import - VAT paid at customs (Box 8)",F4403="Import - Reverse charge (Box 9)"),ROUND(H4403*Setup!$B$9,2),0))</f>
        <v/>
      </c>
      <c r="Q4403" s="34">
        <f>IF(A4403="","",I4403-P4403)</f>
        <v/>
      </c>
      <c r="R4403" s="34">
        <f>IF(A4403="","",IF(L4403="Yes",I4403,0))</f>
        <v/>
      </c>
      <c r="S4403" s="34">
        <f>IF(A4403="","",IF(AND(L4403="Yes",K4403="Yes",NOT(ISNUMBER(SEARCH("blocked",G4403))),OR(F4403="Standard domestic 15% (Box 7)",F4403="Import - VAT paid at customs (Box 8)",F4403="Import - Reverse charge (Box 9)"),OR(F4403&lt;&gt;"Standard domestic 15% (Box 7)",AND(LEN(D4403)=15,LEFT(D4403,1)="3",RIGHT(D4403,1)="3",ISNUMBER(--D4403)))),I4403,0))</f>
        <v/>
      </c>
      <c r="T4403" s="34">
        <f>IF(A4403="","",R4403-S4403)</f>
        <v/>
      </c>
      <c r="U4403" s="23">
        <f>IF(A4403="","",IF(O4403=0,"Outside audit periods; ","")&amp;IF(F4403="","No VAT category; ","")&amp;IF(ABS(Q4403)&gt;Setup!$B$10,"VAT ≠ 15% × net; ","")&amp;IF(AND(F4403="Standard domestic 15% (Box 7)",NOT(AND(LEN(D4403)=15,LEFT(D4403,1)="3",RIGHT(D4403,1)="3",ISNUMBER(--D4403)))),"Invalid/missing supplier VAT no; ","")&amp;IF(AND(L4403="Yes",K4403&lt;&gt;"Yes"),"VAT claimed without valid tax invoice; ","")&amp;IF(AND(L4403="Yes",ISNUMBER(SEARCH("blocked",G4403))),"Blocked input VAT claimed; ","")&amp;IF(AND(F4403="Import - VAT paid at customs (Box 8)",M4403=""),"Customs declaration no missing; ","")&amp;IF(AND(F4403="Import - Reverse charge (Box 9)",E4403="Saudi Arabia"),"RCM used for a local supplier; ","")&amp;IF(AND(L4403="Yes",NOT(OR(F4403="Standard domestic 15% (Box 7)",F4403="Import - VAT paid at customs (Box 8)",F4403="Import - Reverse charge (Box 9)"))),"VAT claimed on non-taxable category; ",""))</f>
        <v/>
      </c>
    </row>
    <row r="4404">
      <c r="A4404" s="17" t="n"/>
      <c r="B4404" s="14" t="n"/>
      <c r="C4404" s="14" t="n"/>
      <c r="D4404" s="16" t="n"/>
      <c r="E4404" s="14" t="n"/>
      <c r="F4404" s="14" t="n"/>
      <c r="G4404" s="14" t="n"/>
      <c r="H4404" s="19" t="n"/>
      <c r="I4404" s="19" t="n"/>
      <c r="J4404" s="34">
        <f>IF(A4404="","",H4404+I4404)</f>
        <v/>
      </c>
      <c r="K4404" s="14" t="n"/>
      <c r="L4404" s="14" t="n"/>
      <c r="M4404" s="14" t="n"/>
      <c r="N4404" s="14" t="n"/>
      <c r="O4404" s="20">
        <f>IF(A4404="","",SUMPRODUCT((A4404&gt;=Setup!$C$19:$C$30)*(A4404&lt;=Setup!$D$19:$D$30)*Setup!$A$19:$A$30))</f>
        <v/>
      </c>
      <c r="P4404" s="34">
        <f>IF(A4404="","",IF(OR(F4404="Standard domestic 15% (Box 7)",F4404="Import - VAT paid at customs (Box 8)",F4404="Import - Reverse charge (Box 9)"),ROUND(H4404*Setup!$B$9,2),0))</f>
        <v/>
      </c>
      <c r="Q4404" s="34">
        <f>IF(A4404="","",I4404-P4404)</f>
        <v/>
      </c>
      <c r="R4404" s="34">
        <f>IF(A4404="","",IF(L4404="Yes",I4404,0))</f>
        <v/>
      </c>
      <c r="S4404" s="34">
        <f>IF(A4404="","",IF(AND(L4404="Yes",K4404="Yes",NOT(ISNUMBER(SEARCH("blocked",G4404))),OR(F4404="Standard domestic 15% (Box 7)",F4404="Import - VAT paid at customs (Box 8)",F4404="Import - Reverse charge (Box 9)"),OR(F4404&lt;&gt;"Standard domestic 15% (Box 7)",AND(LEN(D4404)=15,LEFT(D4404,1)="3",RIGHT(D4404,1)="3",ISNUMBER(--D4404)))),I4404,0))</f>
        <v/>
      </c>
      <c r="T4404" s="34">
        <f>IF(A4404="","",R4404-S4404)</f>
        <v/>
      </c>
      <c r="U4404" s="23">
        <f>IF(A4404="","",IF(O4404=0,"Outside audit periods; ","")&amp;IF(F4404="","No VAT category; ","")&amp;IF(ABS(Q4404)&gt;Setup!$B$10,"VAT ≠ 15% × net; ","")&amp;IF(AND(F4404="Standard domestic 15% (Box 7)",NOT(AND(LEN(D4404)=15,LEFT(D4404,1)="3",RIGHT(D4404,1)="3",ISNUMBER(--D4404)))),"Invalid/missing supplier VAT no; ","")&amp;IF(AND(L4404="Yes",K4404&lt;&gt;"Yes"),"VAT claimed without valid tax invoice; ","")&amp;IF(AND(L4404="Yes",ISNUMBER(SEARCH("blocked",G4404))),"Blocked input VAT claimed; ","")&amp;IF(AND(F4404="Import - VAT paid at customs (Box 8)",M4404=""),"Customs declaration no missing; ","")&amp;IF(AND(F4404="Import - Reverse charge (Box 9)",E4404="Saudi Arabia"),"RCM used for a local supplier; ","")&amp;IF(AND(L4404="Yes",NOT(OR(F4404="Standard domestic 15% (Box 7)",F4404="Import - VAT paid at customs (Box 8)",F4404="Import - Reverse charge (Box 9)"))),"VAT claimed on non-taxable category; ",""))</f>
        <v/>
      </c>
    </row>
    <row r="4405">
      <c r="A4405" s="17" t="n"/>
      <c r="B4405" s="14" t="n"/>
      <c r="C4405" s="14" t="n"/>
      <c r="D4405" s="16" t="n"/>
      <c r="E4405" s="14" t="n"/>
      <c r="F4405" s="14" t="n"/>
      <c r="G4405" s="14" t="n"/>
      <c r="H4405" s="19" t="n"/>
      <c r="I4405" s="19" t="n"/>
      <c r="J4405" s="34">
        <f>IF(A4405="","",H4405+I4405)</f>
        <v/>
      </c>
      <c r="K4405" s="14" t="n"/>
      <c r="L4405" s="14" t="n"/>
      <c r="M4405" s="14" t="n"/>
      <c r="N4405" s="14" t="n"/>
      <c r="O4405" s="20">
        <f>IF(A4405="","",SUMPRODUCT((A4405&gt;=Setup!$C$19:$C$30)*(A4405&lt;=Setup!$D$19:$D$30)*Setup!$A$19:$A$30))</f>
        <v/>
      </c>
      <c r="P4405" s="34">
        <f>IF(A4405="","",IF(OR(F4405="Standard domestic 15% (Box 7)",F4405="Import - VAT paid at customs (Box 8)",F4405="Import - Reverse charge (Box 9)"),ROUND(H4405*Setup!$B$9,2),0))</f>
        <v/>
      </c>
      <c r="Q4405" s="34">
        <f>IF(A4405="","",I4405-P4405)</f>
        <v/>
      </c>
      <c r="R4405" s="34">
        <f>IF(A4405="","",IF(L4405="Yes",I4405,0))</f>
        <v/>
      </c>
      <c r="S4405" s="34">
        <f>IF(A4405="","",IF(AND(L4405="Yes",K4405="Yes",NOT(ISNUMBER(SEARCH("blocked",G4405))),OR(F4405="Standard domestic 15% (Box 7)",F4405="Import - VAT paid at customs (Box 8)",F4405="Import - Reverse charge (Box 9)"),OR(F4405&lt;&gt;"Standard domestic 15% (Box 7)",AND(LEN(D4405)=15,LEFT(D4405,1)="3",RIGHT(D4405,1)="3",ISNUMBER(--D4405)))),I4405,0))</f>
        <v/>
      </c>
      <c r="T4405" s="34">
        <f>IF(A4405="","",R4405-S4405)</f>
        <v/>
      </c>
      <c r="U4405" s="23">
        <f>IF(A4405="","",IF(O4405=0,"Outside audit periods; ","")&amp;IF(F4405="","No VAT category; ","")&amp;IF(ABS(Q4405)&gt;Setup!$B$10,"VAT ≠ 15% × net; ","")&amp;IF(AND(F4405="Standard domestic 15% (Box 7)",NOT(AND(LEN(D4405)=15,LEFT(D4405,1)="3",RIGHT(D4405,1)="3",ISNUMBER(--D4405)))),"Invalid/missing supplier VAT no; ","")&amp;IF(AND(L4405="Yes",K4405&lt;&gt;"Yes"),"VAT claimed without valid tax invoice; ","")&amp;IF(AND(L4405="Yes",ISNUMBER(SEARCH("blocked",G4405))),"Blocked input VAT claimed; ","")&amp;IF(AND(F4405="Import - VAT paid at customs (Box 8)",M4405=""),"Customs declaration no missing; ","")&amp;IF(AND(F4405="Import - Reverse charge (Box 9)",E4405="Saudi Arabia"),"RCM used for a local supplier; ","")&amp;IF(AND(L4405="Yes",NOT(OR(F4405="Standard domestic 15% (Box 7)",F4405="Import - VAT paid at customs (Box 8)",F4405="Import - Reverse charge (Box 9)"))),"VAT claimed on non-taxable category; ",""))</f>
        <v/>
      </c>
    </row>
    <row r="4406">
      <c r="A4406" s="17" t="n"/>
      <c r="B4406" s="14" t="n"/>
      <c r="C4406" s="14" t="n"/>
      <c r="D4406" s="16" t="n"/>
      <c r="E4406" s="14" t="n"/>
      <c r="F4406" s="14" t="n"/>
      <c r="G4406" s="14" t="n"/>
      <c r="H4406" s="19" t="n"/>
      <c r="I4406" s="19" t="n"/>
      <c r="J4406" s="34">
        <f>IF(A4406="","",H4406+I4406)</f>
        <v/>
      </c>
      <c r="K4406" s="14" t="n"/>
      <c r="L4406" s="14" t="n"/>
      <c r="M4406" s="14" t="n"/>
      <c r="N4406" s="14" t="n"/>
      <c r="O4406" s="20">
        <f>IF(A4406="","",SUMPRODUCT((A4406&gt;=Setup!$C$19:$C$30)*(A4406&lt;=Setup!$D$19:$D$30)*Setup!$A$19:$A$30))</f>
        <v/>
      </c>
      <c r="P4406" s="34">
        <f>IF(A4406="","",IF(OR(F4406="Standard domestic 15% (Box 7)",F4406="Import - VAT paid at customs (Box 8)",F4406="Import - Reverse charge (Box 9)"),ROUND(H4406*Setup!$B$9,2),0))</f>
        <v/>
      </c>
      <c r="Q4406" s="34">
        <f>IF(A4406="","",I4406-P4406)</f>
        <v/>
      </c>
      <c r="R4406" s="34">
        <f>IF(A4406="","",IF(L4406="Yes",I4406,0))</f>
        <v/>
      </c>
      <c r="S4406" s="34">
        <f>IF(A4406="","",IF(AND(L4406="Yes",K4406="Yes",NOT(ISNUMBER(SEARCH("blocked",G4406))),OR(F4406="Standard domestic 15% (Box 7)",F4406="Import - VAT paid at customs (Box 8)",F4406="Import - Reverse charge (Box 9)"),OR(F4406&lt;&gt;"Standard domestic 15% (Box 7)",AND(LEN(D4406)=15,LEFT(D4406,1)="3",RIGHT(D4406,1)="3",ISNUMBER(--D4406)))),I4406,0))</f>
        <v/>
      </c>
      <c r="T4406" s="34">
        <f>IF(A4406="","",R4406-S4406)</f>
        <v/>
      </c>
      <c r="U4406" s="23">
        <f>IF(A4406="","",IF(O4406=0,"Outside audit periods; ","")&amp;IF(F4406="","No VAT category; ","")&amp;IF(ABS(Q4406)&gt;Setup!$B$10,"VAT ≠ 15% × net; ","")&amp;IF(AND(F4406="Standard domestic 15% (Box 7)",NOT(AND(LEN(D4406)=15,LEFT(D4406,1)="3",RIGHT(D4406,1)="3",ISNUMBER(--D4406)))),"Invalid/missing supplier VAT no; ","")&amp;IF(AND(L4406="Yes",K4406&lt;&gt;"Yes"),"VAT claimed without valid tax invoice; ","")&amp;IF(AND(L4406="Yes",ISNUMBER(SEARCH("blocked",G4406))),"Blocked input VAT claimed; ","")&amp;IF(AND(F4406="Import - VAT paid at customs (Box 8)",M4406=""),"Customs declaration no missing; ","")&amp;IF(AND(F4406="Import - Reverse charge (Box 9)",E4406="Saudi Arabia"),"RCM used for a local supplier; ","")&amp;IF(AND(L4406="Yes",NOT(OR(F4406="Standard domestic 15% (Box 7)",F4406="Import - VAT paid at customs (Box 8)",F4406="Import - Reverse charge (Box 9)"))),"VAT claimed on non-taxable category; ",""))</f>
        <v/>
      </c>
    </row>
    <row r="4407">
      <c r="A4407" s="17" t="n"/>
      <c r="B4407" s="14" t="n"/>
      <c r="C4407" s="14" t="n"/>
      <c r="D4407" s="16" t="n"/>
      <c r="E4407" s="14" t="n"/>
      <c r="F4407" s="14" t="n"/>
      <c r="G4407" s="14" t="n"/>
      <c r="H4407" s="19" t="n"/>
      <c r="I4407" s="19" t="n"/>
      <c r="J4407" s="34">
        <f>IF(A4407="","",H4407+I4407)</f>
        <v/>
      </c>
      <c r="K4407" s="14" t="n"/>
      <c r="L4407" s="14" t="n"/>
      <c r="M4407" s="14" t="n"/>
      <c r="N4407" s="14" t="n"/>
      <c r="O4407" s="20">
        <f>IF(A4407="","",SUMPRODUCT((A4407&gt;=Setup!$C$19:$C$30)*(A4407&lt;=Setup!$D$19:$D$30)*Setup!$A$19:$A$30))</f>
        <v/>
      </c>
      <c r="P4407" s="34">
        <f>IF(A4407="","",IF(OR(F4407="Standard domestic 15% (Box 7)",F4407="Import - VAT paid at customs (Box 8)",F4407="Import - Reverse charge (Box 9)"),ROUND(H4407*Setup!$B$9,2),0))</f>
        <v/>
      </c>
      <c r="Q4407" s="34">
        <f>IF(A4407="","",I4407-P4407)</f>
        <v/>
      </c>
      <c r="R4407" s="34">
        <f>IF(A4407="","",IF(L4407="Yes",I4407,0))</f>
        <v/>
      </c>
      <c r="S4407" s="34">
        <f>IF(A4407="","",IF(AND(L4407="Yes",K4407="Yes",NOT(ISNUMBER(SEARCH("blocked",G4407))),OR(F4407="Standard domestic 15% (Box 7)",F4407="Import - VAT paid at customs (Box 8)",F4407="Import - Reverse charge (Box 9)"),OR(F4407&lt;&gt;"Standard domestic 15% (Box 7)",AND(LEN(D4407)=15,LEFT(D4407,1)="3",RIGHT(D4407,1)="3",ISNUMBER(--D4407)))),I4407,0))</f>
        <v/>
      </c>
      <c r="T4407" s="34">
        <f>IF(A4407="","",R4407-S4407)</f>
        <v/>
      </c>
      <c r="U4407" s="23">
        <f>IF(A4407="","",IF(O4407=0,"Outside audit periods; ","")&amp;IF(F4407="","No VAT category; ","")&amp;IF(ABS(Q4407)&gt;Setup!$B$10,"VAT ≠ 15% × net; ","")&amp;IF(AND(F4407="Standard domestic 15% (Box 7)",NOT(AND(LEN(D4407)=15,LEFT(D4407,1)="3",RIGHT(D4407,1)="3",ISNUMBER(--D4407)))),"Invalid/missing supplier VAT no; ","")&amp;IF(AND(L4407="Yes",K4407&lt;&gt;"Yes"),"VAT claimed without valid tax invoice; ","")&amp;IF(AND(L4407="Yes",ISNUMBER(SEARCH("blocked",G4407))),"Blocked input VAT claimed; ","")&amp;IF(AND(F4407="Import - VAT paid at customs (Box 8)",M4407=""),"Customs declaration no missing; ","")&amp;IF(AND(F4407="Import - Reverse charge (Box 9)",E4407="Saudi Arabia"),"RCM used for a local supplier; ","")&amp;IF(AND(L4407="Yes",NOT(OR(F4407="Standard domestic 15% (Box 7)",F4407="Import - VAT paid at customs (Box 8)",F4407="Import - Reverse charge (Box 9)"))),"VAT claimed on non-taxable category; ",""))</f>
        <v/>
      </c>
    </row>
    <row r="4408">
      <c r="A4408" s="17" t="n"/>
      <c r="B4408" s="14" t="n"/>
      <c r="C4408" s="14" t="n"/>
      <c r="D4408" s="16" t="n"/>
      <c r="E4408" s="14" t="n"/>
      <c r="F4408" s="14" t="n"/>
      <c r="G4408" s="14" t="n"/>
      <c r="H4408" s="19" t="n"/>
      <c r="I4408" s="19" t="n"/>
      <c r="J4408" s="34">
        <f>IF(A4408="","",H4408+I4408)</f>
        <v/>
      </c>
      <c r="K4408" s="14" t="n"/>
      <c r="L4408" s="14" t="n"/>
      <c r="M4408" s="14" t="n"/>
      <c r="N4408" s="14" t="n"/>
      <c r="O4408" s="20">
        <f>IF(A4408="","",SUMPRODUCT((A4408&gt;=Setup!$C$19:$C$30)*(A4408&lt;=Setup!$D$19:$D$30)*Setup!$A$19:$A$30))</f>
        <v/>
      </c>
      <c r="P4408" s="34">
        <f>IF(A4408="","",IF(OR(F4408="Standard domestic 15% (Box 7)",F4408="Import - VAT paid at customs (Box 8)",F4408="Import - Reverse charge (Box 9)"),ROUND(H4408*Setup!$B$9,2),0))</f>
        <v/>
      </c>
      <c r="Q4408" s="34">
        <f>IF(A4408="","",I4408-P4408)</f>
        <v/>
      </c>
      <c r="R4408" s="34">
        <f>IF(A4408="","",IF(L4408="Yes",I4408,0))</f>
        <v/>
      </c>
      <c r="S4408" s="34">
        <f>IF(A4408="","",IF(AND(L4408="Yes",K4408="Yes",NOT(ISNUMBER(SEARCH("blocked",G4408))),OR(F4408="Standard domestic 15% (Box 7)",F4408="Import - VAT paid at customs (Box 8)",F4408="Import - Reverse charge (Box 9)"),OR(F4408&lt;&gt;"Standard domestic 15% (Box 7)",AND(LEN(D4408)=15,LEFT(D4408,1)="3",RIGHT(D4408,1)="3",ISNUMBER(--D4408)))),I4408,0))</f>
        <v/>
      </c>
      <c r="T4408" s="34">
        <f>IF(A4408="","",R4408-S4408)</f>
        <v/>
      </c>
      <c r="U4408" s="23">
        <f>IF(A4408="","",IF(O4408=0,"Outside audit periods; ","")&amp;IF(F4408="","No VAT category; ","")&amp;IF(ABS(Q4408)&gt;Setup!$B$10,"VAT ≠ 15% × net; ","")&amp;IF(AND(F4408="Standard domestic 15% (Box 7)",NOT(AND(LEN(D4408)=15,LEFT(D4408,1)="3",RIGHT(D4408,1)="3",ISNUMBER(--D4408)))),"Invalid/missing supplier VAT no; ","")&amp;IF(AND(L4408="Yes",K4408&lt;&gt;"Yes"),"VAT claimed without valid tax invoice; ","")&amp;IF(AND(L4408="Yes",ISNUMBER(SEARCH("blocked",G4408))),"Blocked input VAT claimed; ","")&amp;IF(AND(F4408="Import - VAT paid at customs (Box 8)",M4408=""),"Customs declaration no missing; ","")&amp;IF(AND(F4408="Import - Reverse charge (Box 9)",E4408="Saudi Arabia"),"RCM used for a local supplier; ","")&amp;IF(AND(L4408="Yes",NOT(OR(F4408="Standard domestic 15% (Box 7)",F4408="Import - VAT paid at customs (Box 8)",F4408="Import - Reverse charge (Box 9)"))),"VAT claimed on non-taxable category; ",""))</f>
        <v/>
      </c>
    </row>
    <row r="4409">
      <c r="A4409" s="17" t="n"/>
      <c r="B4409" s="14" t="n"/>
      <c r="C4409" s="14" t="n"/>
      <c r="D4409" s="16" t="n"/>
      <c r="E4409" s="14" t="n"/>
      <c r="F4409" s="14" t="n"/>
      <c r="G4409" s="14" t="n"/>
      <c r="H4409" s="19" t="n"/>
      <c r="I4409" s="19" t="n"/>
      <c r="J4409" s="34">
        <f>IF(A4409="","",H4409+I4409)</f>
        <v/>
      </c>
      <c r="K4409" s="14" t="n"/>
      <c r="L4409" s="14" t="n"/>
      <c r="M4409" s="14" t="n"/>
      <c r="N4409" s="14" t="n"/>
      <c r="O4409" s="20">
        <f>IF(A4409="","",SUMPRODUCT((A4409&gt;=Setup!$C$19:$C$30)*(A4409&lt;=Setup!$D$19:$D$30)*Setup!$A$19:$A$30))</f>
        <v/>
      </c>
      <c r="P4409" s="34">
        <f>IF(A4409="","",IF(OR(F4409="Standard domestic 15% (Box 7)",F4409="Import - VAT paid at customs (Box 8)",F4409="Import - Reverse charge (Box 9)"),ROUND(H4409*Setup!$B$9,2),0))</f>
        <v/>
      </c>
      <c r="Q4409" s="34">
        <f>IF(A4409="","",I4409-P4409)</f>
        <v/>
      </c>
      <c r="R4409" s="34">
        <f>IF(A4409="","",IF(L4409="Yes",I4409,0))</f>
        <v/>
      </c>
      <c r="S4409" s="34">
        <f>IF(A4409="","",IF(AND(L4409="Yes",K4409="Yes",NOT(ISNUMBER(SEARCH("blocked",G4409))),OR(F4409="Standard domestic 15% (Box 7)",F4409="Import - VAT paid at customs (Box 8)",F4409="Import - Reverse charge (Box 9)"),OR(F4409&lt;&gt;"Standard domestic 15% (Box 7)",AND(LEN(D4409)=15,LEFT(D4409,1)="3",RIGHT(D4409,1)="3",ISNUMBER(--D4409)))),I4409,0))</f>
        <v/>
      </c>
      <c r="T4409" s="34">
        <f>IF(A4409="","",R4409-S4409)</f>
        <v/>
      </c>
      <c r="U4409" s="23">
        <f>IF(A4409="","",IF(O4409=0,"Outside audit periods; ","")&amp;IF(F4409="","No VAT category; ","")&amp;IF(ABS(Q4409)&gt;Setup!$B$10,"VAT ≠ 15% × net; ","")&amp;IF(AND(F4409="Standard domestic 15% (Box 7)",NOT(AND(LEN(D4409)=15,LEFT(D4409,1)="3",RIGHT(D4409,1)="3",ISNUMBER(--D4409)))),"Invalid/missing supplier VAT no; ","")&amp;IF(AND(L4409="Yes",K4409&lt;&gt;"Yes"),"VAT claimed without valid tax invoice; ","")&amp;IF(AND(L4409="Yes",ISNUMBER(SEARCH("blocked",G4409))),"Blocked input VAT claimed; ","")&amp;IF(AND(F4409="Import - VAT paid at customs (Box 8)",M4409=""),"Customs declaration no missing; ","")&amp;IF(AND(F4409="Import - Reverse charge (Box 9)",E4409="Saudi Arabia"),"RCM used for a local supplier; ","")&amp;IF(AND(L4409="Yes",NOT(OR(F4409="Standard domestic 15% (Box 7)",F4409="Import - VAT paid at customs (Box 8)",F4409="Import - Reverse charge (Box 9)"))),"VAT claimed on non-taxable category; ",""))</f>
        <v/>
      </c>
    </row>
    <row r="4410">
      <c r="A4410" s="17" t="n"/>
      <c r="B4410" s="14" t="n"/>
      <c r="C4410" s="14" t="n"/>
      <c r="D4410" s="16" t="n"/>
      <c r="E4410" s="14" t="n"/>
      <c r="F4410" s="14" t="n"/>
      <c r="G4410" s="14" t="n"/>
      <c r="H4410" s="19" t="n"/>
      <c r="I4410" s="19" t="n"/>
      <c r="J4410" s="34">
        <f>IF(A4410="","",H4410+I4410)</f>
        <v/>
      </c>
      <c r="K4410" s="14" t="n"/>
      <c r="L4410" s="14" t="n"/>
      <c r="M4410" s="14" t="n"/>
      <c r="N4410" s="14" t="n"/>
      <c r="O4410" s="20">
        <f>IF(A4410="","",SUMPRODUCT((A4410&gt;=Setup!$C$19:$C$30)*(A4410&lt;=Setup!$D$19:$D$30)*Setup!$A$19:$A$30))</f>
        <v/>
      </c>
      <c r="P4410" s="34">
        <f>IF(A4410="","",IF(OR(F4410="Standard domestic 15% (Box 7)",F4410="Import - VAT paid at customs (Box 8)",F4410="Import - Reverse charge (Box 9)"),ROUND(H4410*Setup!$B$9,2),0))</f>
        <v/>
      </c>
      <c r="Q4410" s="34">
        <f>IF(A4410="","",I4410-P4410)</f>
        <v/>
      </c>
      <c r="R4410" s="34">
        <f>IF(A4410="","",IF(L4410="Yes",I4410,0))</f>
        <v/>
      </c>
      <c r="S4410" s="34">
        <f>IF(A4410="","",IF(AND(L4410="Yes",K4410="Yes",NOT(ISNUMBER(SEARCH("blocked",G4410))),OR(F4410="Standard domestic 15% (Box 7)",F4410="Import - VAT paid at customs (Box 8)",F4410="Import - Reverse charge (Box 9)"),OR(F4410&lt;&gt;"Standard domestic 15% (Box 7)",AND(LEN(D4410)=15,LEFT(D4410,1)="3",RIGHT(D4410,1)="3",ISNUMBER(--D4410)))),I4410,0))</f>
        <v/>
      </c>
      <c r="T4410" s="34">
        <f>IF(A4410="","",R4410-S4410)</f>
        <v/>
      </c>
      <c r="U4410" s="23">
        <f>IF(A4410="","",IF(O4410=0,"Outside audit periods; ","")&amp;IF(F4410="","No VAT category; ","")&amp;IF(ABS(Q4410)&gt;Setup!$B$10,"VAT ≠ 15% × net; ","")&amp;IF(AND(F4410="Standard domestic 15% (Box 7)",NOT(AND(LEN(D4410)=15,LEFT(D4410,1)="3",RIGHT(D4410,1)="3",ISNUMBER(--D4410)))),"Invalid/missing supplier VAT no; ","")&amp;IF(AND(L4410="Yes",K4410&lt;&gt;"Yes"),"VAT claimed without valid tax invoice; ","")&amp;IF(AND(L4410="Yes",ISNUMBER(SEARCH("blocked",G4410))),"Blocked input VAT claimed; ","")&amp;IF(AND(F4410="Import - VAT paid at customs (Box 8)",M4410=""),"Customs declaration no missing; ","")&amp;IF(AND(F4410="Import - Reverse charge (Box 9)",E4410="Saudi Arabia"),"RCM used for a local supplier; ","")&amp;IF(AND(L4410="Yes",NOT(OR(F4410="Standard domestic 15% (Box 7)",F4410="Import - VAT paid at customs (Box 8)",F4410="Import - Reverse charge (Box 9)"))),"VAT claimed on non-taxable category; ",""))</f>
        <v/>
      </c>
    </row>
    <row r="4411">
      <c r="A4411" s="17" t="n"/>
      <c r="B4411" s="14" t="n"/>
      <c r="C4411" s="14" t="n"/>
      <c r="D4411" s="16" t="n"/>
      <c r="E4411" s="14" t="n"/>
      <c r="F4411" s="14" t="n"/>
      <c r="G4411" s="14" t="n"/>
      <c r="H4411" s="19" t="n"/>
      <c r="I4411" s="19" t="n"/>
      <c r="J4411" s="34">
        <f>IF(A4411="","",H4411+I4411)</f>
        <v/>
      </c>
      <c r="K4411" s="14" t="n"/>
      <c r="L4411" s="14" t="n"/>
      <c r="M4411" s="14" t="n"/>
      <c r="N4411" s="14" t="n"/>
      <c r="O4411" s="20">
        <f>IF(A4411="","",SUMPRODUCT((A4411&gt;=Setup!$C$19:$C$30)*(A4411&lt;=Setup!$D$19:$D$30)*Setup!$A$19:$A$30))</f>
        <v/>
      </c>
      <c r="P4411" s="34">
        <f>IF(A4411="","",IF(OR(F4411="Standard domestic 15% (Box 7)",F4411="Import - VAT paid at customs (Box 8)",F4411="Import - Reverse charge (Box 9)"),ROUND(H4411*Setup!$B$9,2),0))</f>
        <v/>
      </c>
      <c r="Q4411" s="34">
        <f>IF(A4411="","",I4411-P4411)</f>
        <v/>
      </c>
      <c r="R4411" s="34">
        <f>IF(A4411="","",IF(L4411="Yes",I4411,0))</f>
        <v/>
      </c>
      <c r="S4411" s="34">
        <f>IF(A4411="","",IF(AND(L4411="Yes",K4411="Yes",NOT(ISNUMBER(SEARCH("blocked",G4411))),OR(F4411="Standard domestic 15% (Box 7)",F4411="Import - VAT paid at customs (Box 8)",F4411="Import - Reverse charge (Box 9)"),OR(F4411&lt;&gt;"Standard domestic 15% (Box 7)",AND(LEN(D4411)=15,LEFT(D4411,1)="3",RIGHT(D4411,1)="3",ISNUMBER(--D4411)))),I4411,0))</f>
        <v/>
      </c>
      <c r="T4411" s="34">
        <f>IF(A4411="","",R4411-S4411)</f>
        <v/>
      </c>
      <c r="U4411" s="23">
        <f>IF(A4411="","",IF(O4411=0,"Outside audit periods; ","")&amp;IF(F4411="","No VAT category; ","")&amp;IF(ABS(Q4411)&gt;Setup!$B$10,"VAT ≠ 15% × net; ","")&amp;IF(AND(F4411="Standard domestic 15% (Box 7)",NOT(AND(LEN(D4411)=15,LEFT(D4411,1)="3",RIGHT(D4411,1)="3",ISNUMBER(--D4411)))),"Invalid/missing supplier VAT no; ","")&amp;IF(AND(L4411="Yes",K4411&lt;&gt;"Yes"),"VAT claimed without valid tax invoice; ","")&amp;IF(AND(L4411="Yes",ISNUMBER(SEARCH("blocked",G4411))),"Blocked input VAT claimed; ","")&amp;IF(AND(F4411="Import - VAT paid at customs (Box 8)",M4411=""),"Customs declaration no missing; ","")&amp;IF(AND(F4411="Import - Reverse charge (Box 9)",E4411="Saudi Arabia"),"RCM used for a local supplier; ","")&amp;IF(AND(L4411="Yes",NOT(OR(F4411="Standard domestic 15% (Box 7)",F4411="Import - VAT paid at customs (Box 8)",F4411="Import - Reverse charge (Box 9)"))),"VAT claimed on non-taxable category; ",""))</f>
        <v/>
      </c>
    </row>
    <row r="4412">
      <c r="A4412" s="17" t="n"/>
      <c r="B4412" s="14" t="n"/>
      <c r="C4412" s="14" t="n"/>
      <c r="D4412" s="16" t="n"/>
      <c r="E4412" s="14" t="n"/>
      <c r="F4412" s="14" t="n"/>
      <c r="G4412" s="14" t="n"/>
      <c r="H4412" s="19" t="n"/>
      <c r="I4412" s="19" t="n"/>
      <c r="J4412" s="34">
        <f>IF(A4412="","",H4412+I4412)</f>
        <v/>
      </c>
      <c r="K4412" s="14" t="n"/>
      <c r="L4412" s="14" t="n"/>
      <c r="M4412" s="14" t="n"/>
      <c r="N4412" s="14" t="n"/>
      <c r="O4412" s="20">
        <f>IF(A4412="","",SUMPRODUCT((A4412&gt;=Setup!$C$19:$C$30)*(A4412&lt;=Setup!$D$19:$D$30)*Setup!$A$19:$A$30))</f>
        <v/>
      </c>
      <c r="P4412" s="34">
        <f>IF(A4412="","",IF(OR(F4412="Standard domestic 15% (Box 7)",F4412="Import - VAT paid at customs (Box 8)",F4412="Import - Reverse charge (Box 9)"),ROUND(H4412*Setup!$B$9,2),0))</f>
        <v/>
      </c>
      <c r="Q4412" s="34">
        <f>IF(A4412="","",I4412-P4412)</f>
        <v/>
      </c>
      <c r="R4412" s="34">
        <f>IF(A4412="","",IF(L4412="Yes",I4412,0))</f>
        <v/>
      </c>
      <c r="S4412" s="34">
        <f>IF(A4412="","",IF(AND(L4412="Yes",K4412="Yes",NOT(ISNUMBER(SEARCH("blocked",G4412))),OR(F4412="Standard domestic 15% (Box 7)",F4412="Import - VAT paid at customs (Box 8)",F4412="Import - Reverse charge (Box 9)"),OR(F4412&lt;&gt;"Standard domestic 15% (Box 7)",AND(LEN(D4412)=15,LEFT(D4412,1)="3",RIGHT(D4412,1)="3",ISNUMBER(--D4412)))),I4412,0))</f>
        <v/>
      </c>
      <c r="T4412" s="34">
        <f>IF(A4412="","",R4412-S4412)</f>
        <v/>
      </c>
      <c r="U4412" s="23">
        <f>IF(A4412="","",IF(O4412=0,"Outside audit periods; ","")&amp;IF(F4412="","No VAT category; ","")&amp;IF(ABS(Q4412)&gt;Setup!$B$10,"VAT ≠ 15% × net; ","")&amp;IF(AND(F4412="Standard domestic 15% (Box 7)",NOT(AND(LEN(D4412)=15,LEFT(D4412,1)="3",RIGHT(D4412,1)="3",ISNUMBER(--D4412)))),"Invalid/missing supplier VAT no; ","")&amp;IF(AND(L4412="Yes",K4412&lt;&gt;"Yes"),"VAT claimed without valid tax invoice; ","")&amp;IF(AND(L4412="Yes",ISNUMBER(SEARCH("blocked",G4412))),"Blocked input VAT claimed; ","")&amp;IF(AND(F4412="Import - VAT paid at customs (Box 8)",M4412=""),"Customs declaration no missing; ","")&amp;IF(AND(F4412="Import - Reverse charge (Box 9)",E4412="Saudi Arabia"),"RCM used for a local supplier; ","")&amp;IF(AND(L4412="Yes",NOT(OR(F4412="Standard domestic 15% (Box 7)",F4412="Import - VAT paid at customs (Box 8)",F4412="Import - Reverse charge (Box 9)"))),"VAT claimed on non-taxable category; ",""))</f>
        <v/>
      </c>
    </row>
    <row r="4413">
      <c r="A4413" s="17" t="n"/>
      <c r="B4413" s="14" t="n"/>
      <c r="C4413" s="14" t="n"/>
      <c r="D4413" s="16" t="n"/>
      <c r="E4413" s="14" t="n"/>
      <c r="F4413" s="14" t="n"/>
      <c r="G4413" s="14" t="n"/>
      <c r="H4413" s="19" t="n"/>
      <c r="I4413" s="19" t="n"/>
      <c r="J4413" s="34">
        <f>IF(A4413="","",H4413+I4413)</f>
        <v/>
      </c>
      <c r="K4413" s="14" t="n"/>
      <c r="L4413" s="14" t="n"/>
      <c r="M4413" s="14" t="n"/>
      <c r="N4413" s="14" t="n"/>
      <c r="O4413" s="20">
        <f>IF(A4413="","",SUMPRODUCT((A4413&gt;=Setup!$C$19:$C$30)*(A4413&lt;=Setup!$D$19:$D$30)*Setup!$A$19:$A$30))</f>
        <v/>
      </c>
      <c r="P4413" s="34">
        <f>IF(A4413="","",IF(OR(F4413="Standard domestic 15% (Box 7)",F4413="Import - VAT paid at customs (Box 8)",F4413="Import - Reverse charge (Box 9)"),ROUND(H4413*Setup!$B$9,2),0))</f>
        <v/>
      </c>
      <c r="Q4413" s="34">
        <f>IF(A4413="","",I4413-P4413)</f>
        <v/>
      </c>
      <c r="R4413" s="34">
        <f>IF(A4413="","",IF(L4413="Yes",I4413,0))</f>
        <v/>
      </c>
      <c r="S4413" s="34">
        <f>IF(A4413="","",IF(AND(L4413="Yes",K4413="Yes",NOT(ISNUMBER(SEARCH("blocked",G4413))),OR(F4413="Standard domestic 15% (Box 7)",F4413="Import - VAT paid at customs (Box 8)",F4413="Import - Reverse charge (Box 9)"),OR(F4413&lt;&gt;"Standard domestic 15% (Box 7)",AND(LEN(D4413)=15,LEFT(D4413,1)="3",RIGHT(D4413,1)="3",ISNUMBER(--D4413)))),I4413,0))</f>
        <v/>
      </c>
      <c r="T4413" s="34">
        <f>IF(A4413="","",R4413-S4413)</f>
        <v/>
      </c>
      <c r="U4413" s="23">
        <f>IF(A4413="","",IF(O4413=0,"Outside audit periods; ","")&amp;IF(F4413="","No VAT category; ","")&amp;IF(ABS(Q4413)&gt;Setup!$B$10,"VAT ≠ 15% × net; ","")&amp;IF(AND(F4413="Standard domestic 15% (Box 7)",NOT(AND(LEN(D4413)=15,LEFT(D4413,1)="3",RIGHT(D4413,1)="3",ISNUMBER(--D4413)))),"Invalid/missing supplier VAT no; ","")&amp;IF(AND(L4413="Yes",K4413&lt;&gt;"Yes"),"VAT claimed without valid tax invoice; ","")&amp;IF(AND(L4413="Yes",ISNUMBER(SEARCH("blocked",G4413))),"Blocked input VAT claimed; ","")&amp;IF(AND(F4413="Import - VAT paid at customs (Box 8)",M4413=""),"Customs declaration no missing; ","")&amp;IF(AND(F4413="Import - Reverse charge (Box 9)",E4413="Saudi Arabia"),"RCM used for a local supplier; ","")&amp;IF(AND(L4413="Yes",NOT(OR(F4413="Standard domestic 15% (Box 7)",F4413="Import - VAT paid at customs (Box 8)",F4413="Import - Reverse charge (Box 9)"))),"VAT claimed on non-taxable category; ",""))</f>
        <v/>
      </c>
    </row>
    <row r="4414">
      <c r="A4414" s="17" t="n"/>
      <c r="B4414" s="14" t="n"/>
      <c r="C4414" s="14" t="n"/>
      <c r="D4414" s="16" t="n"/>
      <c r="E4414" s="14" t="n"/>
      <c r="F4414" s="14" t="n"/>
      <c r="G4414" s="14" t="n"/>
      <c r="H4414" s="19" t="n"/>
      <c r="I4414" s="19" t="n"/>
      <c r="J4414" s="34">
        <f>IF(A4414="","",H4414+I4414)</f>
        <v/>
      </c>
      <c r="K4414" s="14" t="n"/>
      <c r="L4414" s="14" t="n"/>
      <c r="M4414" s="14" t="n"/>
      <c r="N4414" s="14" t="n"/>
      <c r="O4414" s="20">
        <f>IF(A4414="","",SUMPRODUCT((A4414&gt;=Setup!$C$19:$C$30)*(A4414&lt;=Setup!$D$19:$D$30)*Setup!$A$19:$A$30))</f>
        <v/>
      </c>
      <c r="P4414" s="34">
        <f>IF(A4414="","",IF(OR(F4414="Standard domestic 15% (Box 7)",F4414="Import - VAT paid at customs (Box 8)",F4414="Import - Reverse charge (Box 9)"),ROUND(H4414*Setup!$B$9,2),0))</f>
        <v/>
      </c>
      <c r="Q4414" s="34">
        <f>IF(A4414="","",I4414-P4414)</f>
        <v/>
      </c>
      <c r="R4414" s="34">
        <f>IF(A4414="","",IF(L4414="Yes",I4414,0))</f>
        <v/>
      </c>
      <c r="S4414" s="34">
        <f>IF(A4414="","",IF(AND(L4414="Yes",K4414="Yes",NOT(ISNUMBER(SEARCH("blocked",G4414))),OR(F4414="Standard domestic 15% (Box 7)",F4414="Import - VAT paid at customs (Box 8)",F4414="Import - Reverse charge (Box 9)"),OR(F4414&lt;&gt;"Standard domestic 15% (Box 7)",AND(LEN(D4414)=15,LEFT(D4414,1)="3",RIGHT(D4414,1)="3",ISNUMBER(--D4414)))),I4414,0))</f>
        <v/>
      </c>
      <c r="T4414" s="34">
        <f>IF(A4414="","",R4414-S4414)</f>
        <v/>
      </c>
      <c r="U4414" s="23">
        <f>IF(A4414="","",IF(O4414=0,"Outside audit periods; ","")&amp;IF(F4414="","No VAT category; ","")&amp;IF(ABS(Q4414)&gt;Setup!$B$10,"VAT ≠ 15% × net; ","")&amp;IF(AND(F4414="Standard domestic 15% (Box 7)",NOT(AND(LEN(D4414)=15,LEFT(D4414,1)="3",RIGHT(D4414,1)="3",ISNUMBER(--D4414)))),"Invalid/missing supplier VAT no; ","")&amp;IF(AND(L4414="Yes",K4414&lt;&gt;"Yes"),"VAT claimed without valid tax invoice; ","")&amp;IF(AND(L4414="Yes",ISNUMBER(SEARCH("blocked",G4414))),"Blocked input VAT claimed; ","")&amp;IF(AND(F4414="Import - VAT paid at customs (Box 8)",M4414=""),"Customs declaration no missing; ","")&amp;IF(AND(F4414="Import - Reverse charge (Box 9)",E4414="Saudi Arabia"),"RCM used for a local supplier; ","")&amp;IF(AND(L4414="Yes",NOT(OR(F4414="Standard domestic 15% (Box 7)",F4414="Import - VAT paid at customs (Box 8)",F4414="Import - Reverse charge (Box 9)"))),"VAT claimed on non-taxable category; ",""))</f>
        <v/>
      </c>
    </row>
    <row r="4415">
      <c r="A4415" s="17" t="n"/>
      <c r="B4415" s="14" t="n"/>
      <c r="C4415" s="14" t="n"/>
      <c r="D4415" s="16" t="n"/>
      <c r="E4415" s="14" t="n"/>
      <c r="F4415" s="14" t="n"/>
      <c r="G4415" s="14" t="n"/>
      <c r="H4415" s="19" t="n"/>
      <c r="I4415" s="19" t="n"/>
      <c r="J4415" s="34">
        <f>IF(A4415="","",H4415+I4415)</f>
        <v/>
      </c>
      <c r="K4415" s="14" t="n"/>
      <c r="L4415" s="14" t="n"/>
      <c r="M4415" s="14" t="n"/>
      <c r="N4415" s="14" t="n"/>
      <c r="O4415" s="20">
        <f>IF(A4415="","",SUMPRODUCT((A4415&gt;=Setup!$C$19:$C$30)*(A4415&lt;=Setup!$D$19:$D$30)*Setup!$A$19:$A$30))</f>
        <v/>
      </c>
      <c r="P4415" s="34">
        <f>IF(A4415="","",IF(OR(F4415="Standard domestic 15% (Box 7)",F4415="Import - VAT paid at customs (Box 8)",F4415="Import - Reverse charge (Box 9)"),ROUND(H4415*Setup!$B$9,2),0))</f>
        <v/>
      </c>
      <c r="Q4415" s="34">
        <f>IF(A4415="","",I4415-P4415)</f>
        <v/>
      </c>
      <c r="R4415" s="34">
        <f>IF(A4415="","",IF(L4415="Yes",I4415,0))</f>
        <v/>
      </c>
      <c r="S4415" s="34">
        <f>IF(A4415="","",IF(AND(L4415="Yes",K4415="Yes",NOT(ISNUMBER(SEARCH("blocked",G4415))),OR(F4415="Standard domestic 15% (Box 7)",F4415="Import - VAT paid at customs (Box 8)",F4415="Import - Reverse charge (Box 9)"),OR(F4415&lt;&gt;"Standard domestic 15% (Box 7)",AND(LEN(D4415)=15,LEFT(D4415,1)="3",RIGHT(D4415,1)="3",ISNUMBER(--D4415)))),I4415,0))</f>
        <v/>
      </c>
      <c r="T4415" s="34">
        <f>IF(A4415="","",R4415-S4415)</f>
        <v/>
      </c>
      <c r="U4415" s="23">
        <f>IF(A4415="","",IF(O4415=0,"Outside audit periods; ","")&amp;IF(F4415="","No VAT category; ","")&amp;IF(ABS(Q4415)&gt;Setup!$B$10,"VAT ≠ 15% × net; ","")&amp;IF(AND(F4415="Standard domestic 15% (Box 7)",NOT(AND(LEN(D4415)=15,LEFT(D4415,1)="3",RIGHT(D4415,1)="3",ISNUMBER(--D4415)))),"Invalid/missing supplier VAT no; ","")&amp;IF(AND(L4415="Yes",K4415&lt;&gt;"Yes"),"VAT claimed without valid tax invoice; ","")&amp;IF(AND(L4415="Yes",ISNUMBER(SEARCH("blocked",G4415))),"Blocked input VAT claimed; ","")&amp;IF(AND(F4415="Import - VAT paid at customs (Box 8)",M4415=""),"Customs declaration no missing; ","")&amp;IF(AND(F4415="Import - Reverse charge (Box 9)",E4415="Saudi Arabia"),"RCM used for a local supplier; ","")&amp;IF(AND(L4415="Yes",NOT(OR(F4415="Standard domestic 15% (Box 7)",F4415="Import - VAT paid at customs (Box 8)",F4415="Import - Reverse charge (Box 9)"))),"VAT claimed on non-taxable category; ",""))</f>
        <v/>
      </c>
    </row>
    <row r="4416">
      <c r="A4416" s="17" t="n"/>
      <c r="B4416" s="14" t="n"/>
      <c r="C4416" s="14" t="n"/>
      <c r="D4416" s="16" t="n"/>
      <c r="E4416" s="14" t="n"/>
      <c r="F4416" s="14" t="n"/>
      <c r="G4416" s="14" t="n"/>
      <c r="H4416" s="19" t="n"/>
      <c r="I4416" s="19" t="n"/>
      <c r="J4416" s="34">
        <f>IF(A4416="","",H4416+I4416)</f>
        <v/>
      </c>
      <c r="K4416" s="14" t="n"/>
      <c r="L4416" s="14" t="n"/>
      <c r="M4416" s="14" t="n"/>
      <c r="N4416" s="14" t="n"/>
      <c r="O4416" s="20">
        <f>IF(A4416="","",SUMPRODUCT((A4416&gt;=Setup!$C$19:$C$30)*(A4416&lt;=Setup!$D$19:$D$30)*Setup!$A$19:$A$30))</f>
        <v/>
      </c>
      <c r="P4416" s="34">
        <f>IF(A4416="","",IF(OR(F4416="Standard domestic 15% (Box 7)",F4416="Import - VAT paid at customs (Box 8)",F4416="Import - Reverse charge (Box 9)"),ROUND(H4416*Setup!$B$9,2),0))</f>
        <v/>
      </c>
      <c r="Q4416" s="34">
        <f>IF(A4416="","",I4416-P4416)</f>
        <v/>
      </c>
      <c r="R4416" s="34">
        <f>IF(A4416="","",IF(L4416="Yes",I4416,0))</f>
        <v/>
      </c>
      <c r="S4416" s="34">
        <f>IF(A4416="","",IF(AND(L4416="Yes",K4416="Yes",NOT(ISNUMBER(SEARCH("blocked",G4416))),OR(F4416="Standard domestic 15% (Box 7)",F4416="Import - VAT paid at customs (Box 8)",F4416="Import - Reverse charge (Box 9)"),OR(F4416&lt;&gt;"Standard domestic 15% (Box 7)",AND(LEN(D4416)=15,LEFT(D4416,1)="3",RIGHT(D4416,1)="3",ISNUMBER(--D4416)))),I4416,0))</f>
        <v/>
      </c>
      <c r="T4416" s="34">
        <f>IF(A4416="","",R4416-S4416)</f>
        <v/>
      </c>
      <c r="U4416" s="23">
        <f>IF(A4416="","",IF(O4416=0,"Outside audit periods; ","")&amp;IF(F4416="","No VAT category; ","")&amp;IF(ABS(Q4416)&gt;Setup!$B$10,"VAT ≠ 15% × net; ","")&amp;IF(AND(F4416="Standard domestic 15% (Box 7)",NOT(AND(LEN(D4416)=15,LEFT(D4416,1)="3",RIGHT(D4416,1)="3",ISNUMBER(--D4416)))),"Invalid/missing supplier VAT no; ","")&amp;IF(AND(L4416="Yes",K4416&lt;&gt;"Yes"),"VAT claimed without valid tax invoice; ","")&amp;IF(AND(L4416="Yes",ISNUMBER(SEARCH("blocked",G4416))),"Blocked input VAT claimed; ","")&amp;IF(AND(F4416="Import - VAT paid at customs (Box 8)",M4416=""),"Customs declaration no missing; ","")&amp;IF(AND(F4416="Import - Reverse charge (Box 9)",E4416="Saudi Arabia"),"RCM used for a local supplier; ","")&amp;IF(AND(L4416="Yes",NOT(OR(F4416="Standard domestic 15% (Box 7)",F4416="Import - VAT paid at customs (Box 8)",F4416="Import - Reverse charge (Box 9)"))),"VAT claimed on non-taxable category; ",""))</f>
        <v/>
      </c>
    </row>
    <row r="4417">
      <c r="A4417" s="17" t="n"/>
      <c r="B4417" s="14" t="n"/>
      <c r="C4417" s="14" t="n"/>
      <c r="D4417" s="16" t="n"/>
      <c r="E4417" s="14" t="n"/>
      <c r="F4417" s="14" t="n"/>
      <c r="G4417" s="14" t="n"/>
      <c r="H4417" s="19" t="n"/>
      <c r="I4417" s="19" t="n"/>
      <c r="J4417" s="34">
        <f>IF(A4417="","",H4417+I4417)</f>
        <v/>
      </c>
      <c r="K4417" s="14" t="n"/>
      <c r="L4417" s="14" t="n"/>
      <c r="M4417" s="14" t="n"/>
      <c r="N4417" s="14" t="n"/>
      <c r="O4417" s="20">
        <f>IF(A4417="","",SUMPRODUCT((A4417&gt;=Setup!$C$19:$C$30)*(A4417&lt;=Setup!$D$19:$D$30)*Setup!$A$19:$A$30))</f>
        <v/>
      </c>
      <c r="P4417" s="34">
        <f>IF(A4417="","",IF(OR(F4417="Standard domestic 15% (Box 7)",F4417="Import - VAT paid at customs (Box 8)",F4417="Import - Reverse charge (Box 9)"),ROUND(H4417*Setup!$B$9,2),0))</f>
        <v/>
      </c>
      <c r="Q4417" s="34">
        <f>IF(A4417="","",I4417-P4417)</f>
        <v/>
      </c>
      <c r="R4417" s="34">
        <f>IF(A4417="","",IF(L4417="Yes",I4417,0))</f>
        <v/>
      </c>
      <c r="S4417" s="34">
        <f>IF(A4417="","",IF(AND(L4417="Yes",K4417="Yes",NOT(ISNUMBER(SEARCH("blocked",G4417))),OR(F4417="Standard domestic 15% (Box 7)",F4417="Import - VAT paid at customs (Box 8)",F4417="Import - Reverse charge (Box 9)"),OR(F4417&lt;&gt;"Standard domestic 15% (Box 7)",AND(LEN(D4417)=15,LEFT(D4417,1)="3",RIGHT(D4417,1)="3",ISNUMBER(--D4417)))),I4417,0))</f>
        <v/>
      </c>
      <c r="T4417" s="34">
        <f>IF(A4417="","",R4417-S4417)</f>
        <v/>
      </c>
      <c r="U4417" s="23">
        <f>IF(A4417="","",IF(O4417=0,"Outside audit periods; ","")&amp;IF(F4417="","No VAT category; ","")&amp;IF(ABS(Q4417)&gt;Setup!$B$10,"VAT ≠ 15% × net; ","")&amp;IF(AND(F4417="Standard domestic 15% (Box 7)",NOT(AND(LEN(D4417)=15,LEFT(D4417,1)="3",RIGHT(D4417,1)="3",ISNUMBER(--D4417)))),"Invalid/missing supplier VAT no; ","")&amp;IF(AND(L4417="Yes",K4417&lt;&gt;"Yes"),"VAT claimed without valid tax invoice; ","")&amp;IF(AND(L4417="Yes",ISNUMBER(SEARCH("blocked",G4417))),"Blocked input VAT claimed; ","")&amp;IF(AND(F4417="Import - VAT paid at customs (Box 8)",M4417=""),"Customs declaration no missing; ","")&amp;IF(AND(F4417="Import - Reverse charge (Box 9)",E4417="Saudi Arabia"),"RCM used for a local supplier; ","")&amp;IF(AND(L4417="Yes",NOT(OR(F4417="Standard domestic 15% (Box 7)",F4417="Import - VAT paid at customs (Box 8)",F4417="Import - Reverse charge (Box 9)"))),"VAT claimed on non-taxable category; ",""))</f>
        <v/>
      </c>
    </row>
    <row r="4418">
      <c r="A4418" s="17" t="n"/>
      <c r="B4418" s="14" t="n"/>
      <c r="C4418" s="14" t="n"/>
      <c r="D4418" s="16" t="n"/>
      <c r="E4418" s="14" t="n"/>
      <c r="F4418" s="14" t="n"/>
      <c r="G4418" s="14" t="n"/>
      <c r="H4418" s="19" t="n"/>
      <c r="I4418" s="19" t="n"/>
      <c r="J4418" s="34">
        <f>IF(A4418="","",H4418+I4418)</f>
        <v/>
      </c>
      <c r="K4418" s="14" t="n"/>
      <c r="L4418" s="14" t="n"/>
      <c r="M4418" s="14" t="n"/>
      <c r="N4418" s="14" t="n"/>
      <c r="O4418" s="20">
        <f>IF(A4418="","",SUMPRODUCT((A4418&gt;=Setup!$C$19:$C$30)*(A4418&lt;=Setup!$D$19:$D$30)*Setup!$A$19:$A$30))</f>
        <v/>
      </c>
      <c r="P4418" s="34">
        <f>IF(A4418="","",IF(OR(F4418="Standard domestic 15% (Box 7)",F4418="Import - VAT paid at customs (Box 8)",F4418="Import - Reverse charge (Box 9)"),ROUND(H4418*Setup!$B$9,2),0))</f>
        <v/>
      </c>
      <c r="Q4418" s="34">
        <f>IF(A4418="","",I4418-P4418)</f>
        <v/>
      </c>
      <c r="R4418" s="34">
        <f>IF(A4418="","",IF(L4418="Yes",I4418,0))</f>
        <v/>
      </c>
      <c r="S4418" s="34">
        <f>IF(A4418="","",IF(AND(L4418="Yes",K4418="Yes",NOT(ISNUMBER(SEARCH("blocked",G4418))),OR(F4418="Standard domestic 15% (Box 7)",F4418="Import - VAT paid at customs (Box 8)",F4418="Import - Reverse charge (Box 9)"),OR(F4418&lt;&gt;"Standard domestic 15% (Box 7)",AND(LEN(D4418)=15,LEFT(D4418,1)="3",RIGHT(D4418,1)="3",ISNUMBER(--D4418)))),I4418,0))</f>
        <v/>
      </c>
      <c r="T4418" s="34">
        <f>IF(A4418="","",R4418-S4418)</f>
        <v/>
      </c>
      <c r="U4418" s="23">
        <f>IF(A4418="","",IF(O4418=0,"Outside audit periods; ","")&amp;IF(F4418="","No VAT category; ","")&amp;IF(ABS(Q4418)&gt;Setup!$B$10,"VAT ≠ 15% × net; ","")&amp;IF(AND(F4418="Standard domestic 15% (Box 7)",NOT(AND(LEN(D4418)=15,LEFT(D4418,1)="3",RIGHT(D4418,1)="3",ISNUMBER(--D4418)))),"Invalid/missing supplier VAT no; ","")&amp;IF(AND(L4418="Yes",K4418&lt;&gt;"Yes"),"VAT claimed without valid tax invoice; ","")&amp;IF(AND(L4418="Yes",ISNUMBER(SEARCH("blocked",G4418))),"Blocked input VAT claimed; ","")&amp;IF(AND(F4418="Import - VAT paid at customs (Box 8)",M4418=""),"Customs declaration no missing; ","")&amp;IF(AND(F4418="Import - Reverse charge (Box 9)",E4418="Saudi Arabia"),"RCM used for a local supplier; ","")&amp;IF(AND(L4418="Yes",NOT(OR(F4418="Standard domestic 15% (Box 7)",F4418="Import - VAT paid at customs (Box 8)",F4418="Import - Reverse charge (Box 9)"))),"VAT claimed on non-taxable category; ",""))</f>
        <v/>
      </c>
    </row>
    <row r="4419">
      <c r="A4419" s="17" t="n"/>
      <c r="B4419" s="14" t="n"/>
      <c r="C4419" s="14" t="n"/>
      <c r="D4419" s="16" t="n"/>
      <c r="E4419" s="14" t="n"/>
      <c r="F4419" s="14" t="n"/>
      <c r="G4419" s="14" t="n"/>
      <c r="H4419" s="19" t="n"/>
      <c r="I4419" s="19" t="n"/>
      <c r="J4419" s="34">
        <f>IF(A4419="","",H4419+I4419)</f>
        <v/>
      </c>
      <c r="K4419" s="14" t="n"/>
      <c r="L4419" s="14" t="n"/>
      <c r="M4419" s="14" t="n"/>
      <c r="N4419" s="14" t="n"/>
      <c r="O4419" s="20">
        <f>IF(A4419="","",SUMPRODUCT((A4419&gt;=Setup!$C$19:$C$30)*(A4419&lt;=Setup!$D$19:$D$30)*Setup!$A$19:$A$30))</f>
        <v/>
      </c>
      <c r="P4419" s="34">
        <f>IF(A4419="","",IF(OR(F4419="Standard domestic 15% (Box 7)",F4419="Import - VAT paid at customs (Box 8)",F4419="Import - Reverse charge (Box 9)"),ROUND(H4419*Setup!$B$9,2),0))</f>
        <v/>
      </c>
      <c r="Q4419" s="34">
        <f>IF(A4419="","",I4419-P4419)</f>
        <v/>
      </c>
      <c r="R4419" s="34">
        <f>IF(A4419="","",IF(L4419="Yes",I4419,0))</f>
        <v/>
      </c>
      <c r="S4419" s="34">
        <f>IF(A4419="","",IF(AND(L4419="Yes",K4419="Yes",NOT(ISNUMBER(SEARCH("blocked",G4419))),OR(F4419="Standard domestic 15% (Box 7)",F4419="Import - VAT paid at customs (Box 8)",F4419="Import - Reverse charge (Box 9)"),OR(F4419&lt;&gt;"Standard domestic 15% (Box 7)",AND(LEN(D4419)=15,LEFT(D4419,1)="3",RIGHT(D4419,1)="3",ISNUMBER(--D4419)))),I4419,0))</f>
        <v/>
      </c>
      <c r="T4419" s="34">
        <f>IF(A4419="","",R4419-S4419)</f>
        <v/>
      </c>
      <c r="U4419" s="23">
        <f>IF(A4419="","",IF(O4419=0,"Outside audit periods; ","")&amp;IF(F4419="","No VAT category; ","")&amp;IF(ABS(Q4419)&gt;Setup!$B$10,"VAT ≠ 15% × net; ","")&amp;IF(AND(F4419="Standard domestic 15% (Box 7)",NOT(AND(LEN(D4419)=15,LEFT(D4419,1)="3",RIGHT(D4419,1)="3",ISNUMBER(--D4419)))),"Invalid/missing supplier VAT no; ","")&amp;IF(AND(L4419="Yes",K4419&lt;&gt;"Yes"),"VAT claimed without valid tax invoice; ","")&amp;IF(AND(L4419="Yes",ISNUMBER(SEARCH("blocked",G4419))),"Blocked input VAT claimed; ","")&amp;IF(AND(F4419="Import - VAT paid at customs (Box 8)",M4419=""),"Customs declaration no missing; ","")&amp;IF(AND(F4419="Import - Reverse charge (Box 9)",E4419="Saudi Arabia"),"RCM used for a local supplier; ","")&amp;IF(AND(L4419="Yes",NOT(OR(F4419="Standard domestic 15% (Box 7)",F4419="Import - VAT paid at customs (Box 8)",F4419="Import - Reverse charge (Box 9)"))),"VAT claimed on non-taxable category; ",""))</f>
        <v/>
      </c>
    </row>
    <row r="4420">
      <c r="A4420" s="17" t="n"/>
      <c r="B4420" s="14" t="n"/>
      <c r="C4420" s="14" t="n"/>
      <c r="D4420" s="16" t="n"/>
      <c r="E4420" s="14" t="n"/>
      <c r="F4420" s="14" t="n"/>
      <c r="G4420" s="14" t="n"/>
      <c r="H4420" s="19" t="n"/>
      <c r="I4420" s="19" t="n"/>
      <c r="J4420" s="34">
        <f>IF(A4420="","",H4420+I4420)</f>
        <v/>
      </c>
      <c r="K4420" s="14" t="n"/>
      <c r="L4420" s="14" t="n"/>
      <c r="M4420" s="14" t="n"/>
      <c r="N4420" s="14" t="n"/>
      <c r="O4420" s="20">
        <f>IF(A4420="","",SUMPRODUCT((A4420&gt;=Setup!$C$19:$C$30)*(A4420&lt;=Setup!$D$19:$D$30)*Setup!$A$19:$A$30))</f>
        <v/>
      </c>
      <c r="P4420" s="34">
        <f>IF(A4420="","",IF(OR(F4420="Standard domestic 15% (Box 7)",F4420="Import - VAT paid at customs (Box 8)",F4420="Import - Reverse charge (Box 9)"),ROUND(H4420*Setup!$B$9,2),0))</f>
        <v/>
      </c>
      <c r="Q4420" s="34">
        <f>IF(A4420="","",I4420-P4420)</f>
        <v/>
      </c>
      <c r="R4420" s="34">
        <f>IF(A4420="","",IF(L4420="Yes",I4420,0))</f>
        <v/>
      </c>
      <c r="S4420" s="34">
        <f>IF(A4420="","",IF(AND(L4420="Yes",K4420="Yes",NOT(ISNUMBER(SEARCH("blocked",G4420))),OR(F4420="Standard domestic 15% (Box 7)",F4420="Import - VAT paid at customs (Box 8)",F4420="Import - Reverse charge (Box 9)"),OR(F4420&lt;&gt;"Standard domestic 15% (Box 7)",AND(LEN(D4420)=15,LEFT(D4420,1)="3",RIGHT(D4420,1)="3",ISNUMBER(--D4420)))),I4420,0))</f>
        <v/>
      </c>
      <c r="T4420" s="34">
        <f>IF(A4420="","",R4420-S4420)</f>
        <v/>
      </c>
      <c r="U4420" s="23">
        <f>IF(A4420="","",IF(O4420=0,"Outside audit periods; ","")&amp;IF(F4420="","No VAT category; ","")&amp;IF(ABS(Q4420)&gt;Setup!$B$10,"VAT ≠ 15% × net; ","")&amp;IF(AND(F4420="Standard domestic 15% (Box 7)",NOT(AND(LEN(D4420)=15,LEFT(D4420,1)="3",RIGHT(D4420,1)="3",ISNUMBER(--D4420)))),"Invalid/missing supplier VAT no; ","")&amp;IF(AND(L4420="Yes",K4420&lt;&gt;"Yes"),"VAT claimed without valid tax invoice; ","")&amp;IF(AND(L4420="Yes",ISNUMBER(SEARCH("blocked",G4420))),"Blocked input VAT claimed; ","")&amp;IF(AND(F4420="Import - VAT paid at customs (Box 8)",M4420=""),"Customs declaration no missing; ","")&amp;IF(AND(F4420="Import - Reverse charge (Box 9)",E4420="Saudi Arabia"),"RCM used for a local supplier; ","")&amp;IF(AND(L4420="Yes",NOT(OR(F4420="Standard domestic 15% (Box 7)",F4420="Import - VAT paid at customs (Box 8)",F4420="Import - Reverse charge (Box 9)"))),"VAT claimed on non-taxable category; ",""))</f>
        <v/>
      </c>
    </row>
    <row r="4421">
      <c r="A4421" s="17" t="n"/>
      <c r="B4421" s="14" t="n"/>
      <c r="C4421" s="14" t="n"/>
      <c r="D4421" s="16" t="n"/>
      <c r="E4421" s="14" t="n"/>
      <c r="F4421" s="14" t="n"/>
      <c r="G4421" s="14" t="n"/>
      <c r="H4421" s="19" t="n"/>
      <c r="I4421" s="19" t="n"/>
      <c r="J4421" s="34">
        <f>IF(A4421="","",H4421+I4421)</f>
        <v/>
      </c>
      <c r="K4421" s="14" t="n"/>
      <c r="L4421" s="14" t="n"/>
      <c r="M4421" s="14" t="n"/>
      <c r="N4421" s="14" t="n"/>
      <c r="O4421" s="20">
        <f>IF(A4421="","",SUMPRODUCT((A4421&gt;=Setup!$C$19:$C$30)*(A4421&lt;=Setup!$D$19:$D$30)*Setup!$A$19:$A$30))</f>
        <v/>
      </c>
      <c r="P4421" s="34">
        <f>IF(A4421="","",IF(OR(F4421="Standard domestic 15% (Box 7)",F4421="Import - VAT paid at customs (Box 8)",F4421="Import - Reverse charge (Box 9)"),ROUND(H4421*Setup!$B$9,2),0))</f>
        <v/>
      </c>
      <c r="Q4421" s="34">
        <f>IF(A4421="","",I4421-P4421)</f>
        <v/>
      </c>
      <c r="R4421" s="34">
        <f>IF(A4421="","",IF(L4421="Yes",I4421,0))</f>
        <v/>
      </c>
      <c r="S4421" s="34">
        <f>IF(A4421="","",IF(AND(L4421="Yes",K4421="Yes",NOT(ISNUMBER(SEARCH("blocked",G4421))),OR(F4421="Standard domestic 15% (Box 7)",F4421="Import - VAT paid at customs (Box 8)",F4421="Import - Reverse charge (Box 9)"),OR(F4421&lt;&gt;"Standard domestic 15% (Box 7)",AND(LEN(D4421)=15,LEFT(D4421,1)="3",RIGHT(D4421,1)="3",ISNUMBER(--D4421)))),I4421,0))</f>
        <v/>
      </c>
      <c r="T4421" s="34">
        <f>IF(A4421="","",R4421-S4421)</f>
        <v/>
      </c>
      <c r="U4421" s="23">
        <f>IF(A4421="","",IF(O4421=0,"Outside audit periods; ","")&amp;IF(F4421="","No VAT category; ","")&amp;IF(ABS(Q4421)&gt;Setup!$B$10,"VAT ≠ 15% × net; ","")&amp;IF(AND(F4421="Standard domestic 15% (Box 7)",NOT(AND(LEN(D4421)=15,LEFT(D4421,1)="3",RIGHT(D4421,1)="3",ISNUMBER(--D4421)))),"Invalid/missing supplier VAT no; ","")&amp;IF(AND(L4421="Yes",K4421&lt;&gt;"Yes"),"VAT claimed without valid tax invoice; ","")&amp;IF(AND(L4421="Yes",ISNUMBER(SEARCH("blocked",G4421))),"Blocked input VAT claimed; ","")&amp;IF(AND(F4421="Import - VAT paid at customs (Box 8)",M4421=""),"Customs declaration no missing; ","")&amp;IF(AND(F4421="Import - Reverse charge (Box 9)",E4421="Saudi Arabia"),"RCM used for a local supplier; ","")&amp;IF(AND(L4421="Yes",NOT(OR(F4421="Standard domestic 15% (Box 7)",F4421="Import - VAT paid at customs (Box 8)",F4421="Import - Reverse charge (Box 9)"))),"VAT claimed on non-taxable category; ",""))</f>
        <v/>
      </c>
    </row>
    <row r="4422">
      <c r="A4422" s="17" t="n"/>
      <c r="B4422" s="14" t="n"/>
      <c r="C4422" s="14" t="n"/>
      <c r="D4422" s="16" t="n"/>
      <c r="E4422" s="14" t="n"/>
      <c r="F4422" s="14" t="n"/>
      <c r="G4422" s="14" t="n"/>
      <c r="H4422" s="19" t="n"/>
      <c r="I4422" s="19" t="n"/>
      <c r="J4422" s="34">
        <f>IF(A4422="","",H4422+I4422)</f>
        <v/>
      </c>
      <c r="K4422" s="14" t="n"/>
      <c r="L4422" s="14" t="n"/>
      <c r="M4422" s="14" t="n"/>
      <c r="N4422" s="14" t="n"/>
      <c r="O4422" s="20">
        <f>IF(A4422="","",SUMPRODUCT((A4422&gt;=Setup!$C$19:$C$30)*(A4422&lt;=Setup!$D$19:$D$30)*Setup!$A$19:$A$30))</f>
        <v/>
      </c>
      <c r="P4422" s="34">
        <f>IF(A4422="","",IF(OR(F4422="Standard domestic 15% (Box 7)",F4422="Import - VAT paid at customs (Box 8)",F4422="Import - Reverse charge (Box 9)"),ROUND(H4422*Setup!$B$9,2),0))</f>
        <v/>
      </c>
      <c r="Q4422" s="34">
        <f>IF(A4422="","",I4422-P4422)</f>
        <v/>
      </c>
      <c r="R4422" s="34">
        <f>IF(A4422="","",IF(L4422="Yes",I4422,0))</f>
        <v/>
      </c>
      <c r="S4422" s="34">
        <f>IF(A4422="","",IF(AND(L4422="Yes",K4422="Yes",NOT(ISNUMBER(SEARCH("blocked",G4422))),OR(F4422="Standard domestic 15% (Box 7)",F4422="Import - VAT paid at customs (Box 8)",F4422="Import - Reverse charge (Box 9)"),OR(F4422&lt;&gt;"Standard domestic 15% (Box 7)",AND(LEN(D4422)=15,LEFT(D4422,1)="3",RIGHT(D4422,1)="3",ISNUMBER(--D4422)))),I4422,0))</f>
        <v/>
      </c>
      <c r="T4422" s="34">
        <f>IF(A4422="","",R4422-S4422)</f>
        <v/>
      </c>
      <c r="U4422" s="23">
        <f>IF(A4422="","",IF(O4422=0,"Outside audit periods; ","")&amp;IF(F4422="","No VAT category; ","")&amp;IF(ABS(Q4422)&gt;Setup!$B$10,"VAT ≠ 15% × net; ","")&amp;IF(AND(F4422="Standard domestic 15% (Box 7)",NOT(AND(LEN(D4422)=15,LEFT(D4422,1)="3",RIGHT(D4422,1)="3",ISNUMBER(--D4422)))),"Invalid/missing supplier VAT no; ","")&amp;IF(AND(L4422="Yes",K4422&lt;&gt;"Yes"),"VAT claimed without valid tax invoice; ","")&amp;IF(AND(L4422="Yes",ISNUMBER(SEARCH("blocked",G4422))),"Blocked input VAT claimed; ","")&amp;IF(AND(F4422="Import - VAT paid at customs (Box 8)",M4422=""),"Customs declaration no missing; ","")&amp;IF(AND(F4422="Import - Reverse charge (Box 9)",E4422="Saudi Arabia"),"RCM used for a local supplier; ","")&amp;IF(AND(L4422="Yes",NOT(OR(F4422="Standard domestic 15% (Box 7)",F4422="Import - VAT paid at customs (Box 8)",F4422="Import - Reverse charge (Box 9)"))),"VAT claimed on non-taxable category; ",""))</f>
        <v/>
      </c>
    </row>
    <row r="4423">
      <c r="A4423" s="17" t="n"/>
      <c r="B4423" s="14" t="n"/>
      <c r="C4423" s="14" t="n"/>
      <c r="D4423" s="16" t="n"/>
      <c r="E4423" s="14" t="n"/>
      <c r="F4423" s="14" t="n"/>
      <c r="G4423" s="14" t="n"/>
      <c r="H4423" s="19" t="n"/>
      <c r="I4423" s="19" t="n"/>
      <c r="J4423" s="34">
        <f>IF(A4423="","",H4423+I4423)</f>
        <v/>
      </c>
      <c r="K4423" s="14" t="n"/>
      <c r="L4423" s="14" t="n"/>
      <c r="M4423" s="14" t="n"/>
      <c r="N4423" s="14" t="n"/>
      <c r="O4423" s="20">
        <f>IF(A4423="","",SUMPRODUCT((A4423&gt;=Setup!$C$19:$C$30)*(A4423&lt;=Setup!$D$19:$D$30)*Setup!$A$19:$A$30))</f>
        <v/>
      </c>
      <c r="P4423" s="34">
        <f>IF(A4423="","",IF(OR(F4423="Standard domestic 15% (Box 7)",F4423="Import - VAT paid at customs (Box 8)",F4423="Import - Reverse charge (Box 9)"),ROUND(H4423*Setup!$B$9,2),0))</f>
        <v/>
      </c>
      <c r="Q4423" s="34">
        <f>IF(A4423="","",I4423-P4423)</f>
        <v/>
      </c>
      <c r="R4423" s="34">
        <f>IF(A4423="","",IF(L4423="Yes",I4423,0))</f>
        <v/>
      </c>
      <c r="S4423" s="34">
        <f>IF(A4423="","",IF(AND(L4423="Yes",K4423="Yes",NOT(ISNUMBER(SEARCH("blocked",G4423))),OR(F4423="Standard domestic 15% (Box 7)",F4423="Import - VAT paid at customs (Box 8)",F4423="Import - Reverse charge (Box 9)"),OR(F4423&lt;&gt;"Standard domestic 15% (Box 7)",AND(LEN(D4423)=15,LEFT(D4423,1)="3",RIGHT(D4423,1)="3",ISNUMBER(--D4423)))),I4423,0))</f>
        <v/>
      </c>
      <c r="T4423" s="34">
        <f>IF(A4423="","",R4423-S4423)</f>
        <v/>
      </c>
      <c r="U4423" s="23">
        <f>IF(A4423="","",IF(O4423=0,"Outside audit periods; ","")&amp;IF(F4423="","No VAT category; ","")&amp;IF(ABS(Q4423)&gt;Setup!$B$10,"VAT ≠ 15% × net; ","")&amp;IF(AND(F4423="Standard domestic 15% (Box 7)",NOT(AND(LEN(D4423)=15,LEFT(D4423,1)="3",RIGHT(D4423,1)="3",ISNUMBER(--D4423)))),"Invalid/missing supplier VAT no; ","")&amp;IF(AND(L4423="Yes",K4423&lt;&gt;"Yes"),"VAT claimed without valid tax invoice; ","")&amp;IF(AND(L4423="Yes",ISNUMBER(SEARCH("blocked",G4423))),"Blocked input VAT claimed; ","")&amp;IF(AND(F4423="Import - VAT paid at customs (Box 8)",M4423=""),"Customs declaration no missing; ","")&amp;IF(AND(F4423="Import - Reverse charge (Box 9)",E4423="Saudi Arabia"),"RCM used for a local supplier; ","")&amp;IF(AND(L4423="Yes",NOT(OR(F4423="Standard domestic 15% (Box 7)",F4423="Import - VAT paid at customs (Box 8)",F4423="Import - Reverse charge (Box 9)"))),"VAT claimed on non-taxable category; ",""))</f>
        <v/>
      </c>
    </row>
    <row r="4424">
      <c r="A4424" s="17" t="n"/>
      <c r="B4424" s="14" t="n"/>
      <c r="C4424" s="14" t="n"/>
      <c r="D4424" s="16" t="n"/>
      <c r="E4424" s="14" t="n"/>
      <c r="F4424" s="14" t="n"/>
      <c r="G4424" s="14" t="n"/>
      <c r="H4424" s="19" t="n"/>
      <c r="I4424" s="19" t="n"/>
      <c r="J4424" s="34">
        <f>IF(A4424="","",H4424+I4424)</f>
        <v/>
      </c>
      <c r="K4424" s="14" t="n"/>
      <c r="L4424" s="14" t="n"/>
      <c r="M4424" s="14" t="n"/>
      <c r="N4424" s="14" t="n"/>
      <c r="O4424" s="20">
        <f>IF(A4424="","",SUMPRODUCT((A4424&gt;=Setup!$C$19:$C$30)*(A4424&lt;=Setup!$D$19:$D$30)*Setup!$A$19:$A$30))</f>
        <v/>
      </c>
      <c r="P4424" s="34">
        <f>IF(A4424="","",IF(OR(F4424="Standard domestic 15% (Box 7)",F4424="Import - VAT paid at customs (Box 8)",F4424="Import - Reverse charge (Box 9)"),ROUND(H4424*Setup!$B$9,2),0))</f>
        <v/>
      </c>
      <c r="Q4424" s="34">
        <f>IF(A4424="","",I4424-P4424)</f>
        <v/>
      </c>
      <c r="R4424" s="34">
        <f>IF(A4424="","",IF(L4424="Yes",I4424,0))</f>
        <v/>
      </c>
      <c r="S4424" s="34">
        <f>IF(A4424="","",IF(AND(L4424="Yes",K4424="Yes",NOT(ISNUMBER(SEARCH("blocked",G4424))),OR(F4424="Standard domestic 15% (Box 7)",F4424="Import - VAT paid at customs (Box 8)",F4424="Import - Reverse charge (Box 9)"),OR(F4424&lt;&gt;"Standard domestic 15% (Box 7)",AND(LEN(D4424)=15,LEFT(D4424,1)="3",RIGHT(D4424,1)="3",ISNUMBER(--D4424)))),I4424,0))</f>
        <v/>
      </c>
      <c r="T4424" s="34">
        <f>IF(A4424="","",R4424-S4424)</f>
        <v/>
      </c>
      <c r="U4424" s="23">
        <f>IF(A4424="","",IF(O4424=0,"Outside audit periods; ","")&amp;IF(F4424="","No VAT category; ","")&amp;IF(ABS(Q4424)&gt;Setup!$B$10,"VAT ≠ 15% × net; ","")&amp;IF(AND(F4424="Standard domestic 15% (Box 7)",NOT(AND(LEN(D4424)=15,LEFT(D4424,1)="3",RIGHT(D4424,1)="3",ISNUMBER(--D4424)))),"Invalid/missing supplier VAT no; ","")&amp;IF(AND(L4424="Yes",K4424&lt;&gt;"Yes"),"VAT claimed without valid tax invoice; ","")&amp;IF(AND(L4424="Yes",ISNUMBER(SEARCH("blocked",G4424))),"Blocked input VAT claimed; ","")&amp;IF(AND(F4424="Import - VAT paid at customs (Box 8)",M4424=""),"Customs declaration no missing; ","")&amp;IF(AND(F4424="Import - Reverse charge (Box 9)",E4424="Saudi Arabia"),"RCM used for a local supplier; ","")&amp;IF(AND(L4424="Yes",NOT(OR(F4424="Standard domestic 15% (Box 7)",F4424="Import - VAT paid at customs (Box 8)",F4424="Import - Reverse charge (Box 9)"))),"VAT claimed on non-taxable category; ",""))</f>
        <v/>
      </c>
    </row>
    <row r="4425">
      <c r="A4425" s="17" t="n"/>
      <c r="B4425" s="14" t="n"/>
      <c r="C4425" s="14" t="n"/>
      <c r="D4425" s="16" t="n"/>
      <c r="E4425" s="14" t="n"/>
      <c r="F4425" s="14" t="n"/>
      <c r="G4425" s="14" t="n"/>
      <c r="H4425" s="19" t="n"/>
      <c r="I4425" s="19" t="n"/>
      <c r="J4425" s="34">
        <f>IF(A4425="","",H4425+I4425)</f>
        <v/>
      </c>
      <c r="K4425" s="14" t="n"/>
      <c r="L4425" s="14" t="n"/>
      <c r="M4425" s="14" t="n"/>
      <c r="N4425" s="14" t="n"/>
      <c r="O4425" s="20">
        <f>IF(A4425="","",SUMPRODUCT((A4425&gt;=Setup!$C$19:$C$30)*(A4425&lt;=Setup!$D$19:$D$30)*Setup!$A$19:$A$30))</f>
        <v/>
      </c>
      <c r="P4425" s="34">
        <f>IF(A4425="","",IF(OR(F4425="Standard domestic 15% (Box 7)",F4425="Import - VAT paid at customs (Box 8)",F4425="Import - Reverse charge (Box 9)"),ROUND(H4425*Setup!$B$9,2),0))</f>
        <v/>
      </c>
      <c r="Q4425" s="34">
        <f>IF(A4425="","",I4425-P4425)</f>
        <v/>
      </c>
      <c r="R4425" s="34">
        <f>IF(A4425="","",IF(L4425="Yes",I4425,0))</f>
        <v/>
      </c>
      <c r="S4425" s="34">
        <f>IF(A4425="","",IF(AND(L4425="Yes",K4425="Yes",NOT(ISNUMBER(SEARCH("blocked",G4425))),OR(F4425="Standard domestic 15% (Box 7)",F4425="Import - VAT paid at customs (Box 8)",F4425="Import - Reverse charge (Box 9)"),OR(F4425&lt;&gt;"Standard domestic 15% (Box 7)",AND(LEN(D4425)=15,LEFT(D4425,1)="3",RIGHT(D4425,1)="3",ISNUMBER(--D4425)))),I4425,0))</f>
        <v/>
      </c>
      <c r="T4425" s="34">
        <f>IF(A4425="","",R4425-S4425)</f>
        <v/>
      </c>
      <c r="U4425" s="23">
        <f>IF(A4425="","",IF(O4425=0,"Outside audit periods; ","")&amp;IF(F4425="","No VAT category; ","")&amp;IF(ABS(Q4425)&gt;Setup!$B$10,"VAT ≠ 15% × net; ","")&amp;IF(AND(F4425="Standard domestic 15% (Box 7)",NOT(AND(LEN(D4425)=15,LEFT(D4425,1)="3",RIGHT(D4425,1)="3",ISNUMBER(--D4425)))),"Invalid/missing supplier VAT no; ","")&amp;IF(AND(L4425="Yes",K4425&lt;&gt;"Yes"),"VAT claimed without valid tax invoice; ","")&amp;IF(AND(L4425="Yes",ISNUMBER(SEARCH("blocked",G4425))),"Blocked input VAT claimed; ","")&amp;IF(AND(F4425="Import - VAT paid at customs (Box 8)",M4425=""),"Customs declaration no missing; ","")&amp;IF(AND(F4425="Import - Reverse charge (Box 9)",E4425="Saudi Arabia"),"RCM used for a local supplier; ","")&amp;IF(AND(L4425="Yes",NOT(OR(F4425="Standard domestic 15% (Box 7)",F4425="Import - VAT paid at customs (Box 8)",F4425="Import - Reverse charge (Box 9)"))),"VAT claimed on non-taxable category; ",""))</f>
        <v/>
      </c>
    </row>
    <row r="4426">
      <c r="A4426" s="17" t="n"/>
      <c r="B4426" s="14" t="n"/>
      <c r="C4426" s="14" t="n"/>
      <c r="D4426" s="16" t="n"/>
      <c r="E4426" s="14" t="n"/>
      <c r="F4426" s="14" t="n"/>
      <c r="G4426" s="14" t="n"/>
      <c r="H4426" s="19" t="n"/>
      <c r="I4426" s="19" t="n"/>
      <c r="J4426" s="34">
        <f>IF(A4426="","",H4426+I4426)</f>
        <v/>
      </c>
      <c r="K4426" s="14" t="n"/>
      <c r="L4426" s="14" t="n"/>
      <c r="M4426" s="14" t="n"/>
      <c r="N4426" s="14" t="n"/>
      <c r="O4426" s="20">
        <f>IF(A4426="","",SUMPRODUCT((A4426&gt;=Setup!$C$19:$C$30)*(A4426&lt;=Setup!$D$19:$D$30)*Setup!$A$19:$A$30))</f>
        <v/>
      </c>
      <c r="P4426" s="34">
        <f>IF(A4426="","",IF(OR(F4426="Standard domestic 15% (Box 7)",F4426="Import - VAT paid at customs (Box 8)",F4426="Import - Reverse charge (Box 9)"),ROUND(H4426*Setup!$B$9,2),0))</f>
        <v/>
      </c>
      <c r="Q4426" s="34">
        <f>IF(A4426="","",I4426-P4426)</f>
        <v/>
      </c>
      <c r="R4426" s="34">
        <f>IF(A4426="","",IF(L4426="Yes",I4426,0))</f>
        <v/>
      </c>
      <c r="S4426" s="34">
        <f>IF(A4426="","",IF(AND(L4426="Yes",K4426="Yes",NOT(ISNUMBER(SEARCH("blocked",G4426))),OR(F4426="Standard domestic 15% (Box 7)",F4426="Import - VAT paid at customs (Box 8)",F4426="Import - Reverse charge (Box 9)"),OR(F4426&lt;&gt;"Standard domestic 15% (Box 7)",AND(LEN(D4426)=15,LEFT(D4426,1)="3",RIGHT(D4426,1)="3",ISNUMBER(--D4426)))),I4426,0))</f>
        <v/>
      </c>
      <c r="T4426" s="34">
        <f>IF(A4426="","",R4426-S4426)</f>
        <v/>
      </c>
      <c r="U4426" s="23">
        <f>IF(A4426="","",IF(O4426=0,"Outside audit periods; ","")&amp;IF(F4426="","No VAT category; ","")&amp;IF(ABS(Q4426)&gt;Setup!$B$10,"VAT ≠ 15% × net; ","")&amp;IF(AND(F4426="Standard domestic 15% (Box 7)",NOT(AND(LEN(D4426)=15,LEFT(D4426,1)="3",RIGHT(D4426,1)="3",ISNUMBER(--D4426)))),"Invalid/missing supplier VAT no; ","")&amp;IF(AND(L4426="Yes",K4426&lt;&gt;"Yes"),"VAT claimed without valid tax invoice; ","")&amp;IF(AND(L4426="Yes",ISNUMBER(SEARCH("blocked",G4426))),"Blocked input VAT claimed; ","")&amp;IF(AND(F4426="Import - VAT paid at customs (Box 8)",M4426=""),"Customs declaration no missing; ","")&amp;IF(AND(F4426="Import - Reverse charge (Box 9)",E4426="Saudi Arabia"),"RCM used for a local supplier; ","")&amp;IF(AND(L4426="Yes",NOT(OR(F4426="Standard domestic 15% (Box 7)",F4426="Import - VAT paid at customs (Box 8)",F4426="Import - Reverse charge (Box 9)"))),"VAT claimed on non-taxable category; ",""))</f>
        <v/>
      </c>
    </row>
    <row r="4427">
      <c r="A4427" s="17" t="n"/>
      <c r="B4427" s="14" t="n"/>
      <c r="C4427" s="14" t="n"/>
      <c r="D4427" s="16" t="n"/>
      <c r="E4427" s="14" t="n"/>
      <c r="F4427" s="14" t="n"/>
      <c r="G4427" s="14" t="n"/>
      <c r="H4427" s="19" t="n"/>
      <c r="I4427" s="19" t="n"/>
      <c r="J4427" s="34">
        <f>IF(A4427="","",H4427+I4427)</f>
        <v/>
      </c>
      <c r="K4427" s="14" t="n"/>
      <c r="L4427" s="14" t="n"/>
      <c r="M4427" s="14" t="n"/>
      <c r="N4427" s="14" t="n"/>
      <c r="O4427" s="20">
        <f>IF(A4427="","",SUMPRODUCT((A4427&gt;=Setup!$C$19:$C$30)*(A4427&lt;=Setup!$D$19:$D$30)*Setup!$A$19:$A$30))</f>
        <v/>
      </c>
      <c r="P4427" s="34">
        <f>IF(A4427="","",IF(OR(F4427="Standard domestic 15% (Box 7)",F4427="Import - VAT paid at customs (Box 8)",F4427="Import - Reverse charge (Box 9)"),ROUND(H4427*Setup!$B$9,2),0))</f>
        <v/>
      </c>
      <c r="Q4427" s="34">
        <f>IF(A4427="","",I4427-P4427)</f>
        <v/>
      </c>
      <c r="R4427" s="34">
        <f>IF(A4427="","",IF(L4427="Yes",I4427,0))</f>
        <v/>
      </c>
      <c r="S4427" s="34">
        <f>IF(A4427="","",IF(AND(L4427="Yes",K4427="Yes",NOT(ISNUMBER(SEARCH("blocked",G4427))),OR(F4427="Standard domestic 15% (Box 7)",F4427="Import - VAT paid at customs (Box 8)",F4427="Import - Reverse charge (Box 9)"),OR(F4427&lt;&gt;"Standard domestic 15% (Box 7)",AND(LEN(D4427)=15,LEFT(D4427,1)="3",RIGHT(D4427,1)="3",ISNUMBER(--D4427)))),I4427,0))</f>
        <v/>
      </c>
      <c r="T4427" s="34">
        <f>IF(A4427="","",R4427-S4427)</f>
        <v/>
      </c>
      <c r="U4427" s="23">
        <f>IF(A4427="","",IF(O4427=0,"Outside audit periods; ","")&amp;IF(F4427="","No VAT category; ","")&amp;IF(ABS(Q4427)&gt;Setup!$B$10,"VAT ≠ 15% × net; ","")&amp;IF(AND(F4427="Standard domestic 15% (Box 7)",NOT(AND(LEN(D4427)=15,LEFT(D4427,1)="3",RIGHT(D4427,1)="3",ISNUMBER(--D4427)))),"Invalid/missing supplier VAT no; ","")&amp;IF(AND(L4427="Yes",K4427&lt;&gt;"Yes"),"VAT claimed without valid tax invoice; ","")&amp;IF(AND(L4427="Yes",ISNUMBER(SEARCH("blocked",G4427))),"Blocked input VAT claimed; ","")&amp;IF(AND(F4427="Import - VAT paid at customs (Box 8)",M4427=""),"Customs declaration no missing; ","")&amp;IF(AND(F4427="Import - Reverse charge (Box 9)",E4427="Saudi Arabia"),"RCM used for a local supplier; ","")&amp;IF(AND(L4427="Yes",NOT(OR(F4427="Standard domestic 15% (Box 7)",F4427="Import - VAT paid at customs (Box 8)",F4427="Import - Reverse charge (Box 9)"))),"VAT claimed on non-taxable category; ",""))</f>
        <v/>
      </c>
    </row>
    <row r="4428">
      <c r="A4428" s="17" t="n"/>
      <c r="B4428" s="14" t="n"/>
      <c r="C4428" s="14" t="n"/>
      <c r="D4428" s="16" t="n"/>
      <c r="E4428" s="14" t="n"/>
      <c r="F4428" s="14" t="n"/>
      <c r="G4428" s="14" t="n"/>
      <c r="H4428" s="19" t="n"/>
      <c r="I4428" s="19" t="n"/>
      <c r="J4428" s="34">
        <f>IF(A4428="","",H4428+I4428)</f>
        <v/>
      </c>
      <c r="K4428" s="14" t="n"/>
      <c r="L4428" s="14" t="n"/>
      <c r="M4428" s="14" t="n"/>
      <c r="N4428" s="14" t="n"/>
      <c r="O4428" s="20">
        <f>IF(A4428="","",SUMPRODUCT((A4428&gt;=Setup!$C$19:$C$30)*(A4428&lt;=Setup!$D$19:$D$30)*Setup!$A$19:$A$30))</f>
        <v/>
      </c>
      <c r="P4428" s="34">
        <f>IF(A4428="","",IF(OR(F4428="Standard domestic 15% (Box 7)",F4428="Import - VAT paid at customs (Box 8)",F4428="Import - Reverse charge (Box 9)"),ROUND(H4428*Setup!$B$9,2),0))</f>
        <v/>
      </c>
      <c r="Q4428" s="34">
        <f>IF(A4428="","",I4428-P4428)</f>
        <v/>
      </c>
      <c r="R4428" s="34">
        <f>IF(A4428="","",IF(L4428="Yes",I4428,0))</f>
        <v/>
      </c>
      <c r="S4428" s="34">
        <f>IF(A4428="","",IF(AND(L4428="Yes",K4428="Yes",NOT(ISNUMBER(SEARCH("blocked",G4428))),OR(F4428="Standard domestic 15% (Box 7)",F4428="Import - VAT paid at customs (Box 8)",F4428="Import - Reverse charge (Box 9)"),OR(F4428&lt;&gt;"Standard domestic 15% (Box 7)",AND(LEN(D4428)=15,LEFT(D4428,1)="3",RIGHT(D4428,1)="3",ISNUMBER(--D4428)))),I4428,0))</f>
        <v/>
      </c>
      <c r="T4428" s="34">
        <f>IF(A4428="","",R4428-S4428)</f>
        <v/>
      </c>
      <c r="U4428" s="23">
        <f>IF(A4428="","",IF(O4428=0,"Outside audit periods; ","")&amp;IF(F4428="","No VAT category; ","")&amp;IF(ABS(Q4428)&gt;Setup!$B$10,"VAT ≠ 15% × net; ","")&amp;IF(AND(F4428="Standard domestic 15% (Box 7)",NOT(AND(LEN(D4428)=15,LEFT(D4428,1)="3",RIGHT(D4428,1)="3",ISNUMBER(--D4428)))),"Invalid/missing supplier VAT no; ","")&amp;IF(AND(L4428="Yes",K4428&lt;&gt;"Yes"),"VAT claimed without valid tax invoice; ","")&amp;IF(AND(L4428="Yes",ISNUMBER(SEARCH("blocked",G4428))),"Blocked input VAT claimed; ","")&amp;IF(AND(F4428="Import - VAT paid at customs (Box 8)",M4428=""),"Customs declaration no missing; ","")&amp;IF(AND(F4428="Import - Reverse charge (Box 9)",E4428="Saudi Arabia"),"RCM used for a local supplier; ","")&amp;IF(AND(L4428="Yes",NOT(OR(F4428="Standard domestic 15% (Box 7)",F4428="Import - VAT paid at customs (Box 8)",F4428="Import - Reverse charge (Box 9)"))),"VAT claimed on non-taxable category; ",""))</f>
        <v/>
      </c>
    </row>
    <row r="4429">
      <c r="A4429" s="17" t="n"/>
      <c r="B4429" s="14" t="n"/>
      <c r="C4429" s="14" t="n"/>
      <c r="D4429" s="16" t="n"/>
      <c r="E4429" s="14" t="n"/>
      <c r="F4429" s="14" t="n"/>
      <c r="G4429" s="14" t="n"/>
      <c r="H4429" s="19" t="n"/>
      <c r="I4429" s="19" t="n"/>
      <c r="J4429" s="34">
        <f>IF(A4429="","",H4429+I4429)</f>
        <v/>
      </c>
      <c r="K4429" s="14" t="n"/>
      <c r="L4429" s="14" t="n"/>
      <c r="M4429" s="14" t="n"/>
      <c r="N4429" s="14" t="n"/>
      <c r="O4429" s="20">
        <f>IF(A4429="","",SUMPRODUCT((A4429&gt;=Setup!$C$19:$C$30)*(A4429&lt;=Setup!$D$19:$D$30)*Setup!$A$19:$A$30))</f>
        <v/>
      </c>
      <c r="P4429" s="34">
        <f>IF(A4429="","",IF(OR(F4429="Standard domestic 15% (Box 7)",F4429="Import - VAT paid at customs (Box 8)",F4429="Import - Reverse charge (Box 9)"),ROUND(H4429*Setup!$B$9,2),0))</f>
        <v/>
      </c>
      <c r="Q4429" s="34">
        <f>IF(A4429="","",I4429-P4429)</f>
        <v/>
      </c>
      <c r="R4429" s="34">
        <f>IF(A4429="","",IF(L4429="Yes",I4429,0))</f>
        <v/>
      </c>
      <c r="S4429" s="34">
        <f>IF(A4429="","",IF(AND(L4429="Yes",K4429="Yes",NOT(ISNUMBER(SEARCH("blocked",G4429))),OR(F4429="Standard domestic 15% (Box 7)",F4429="Import - VAT paid at customs (Box 8)",F4429="Import - Reverse charge (Box 9)"),OR(F4429&lt;&gt;"Standard domestic 15% (Box 7)",AND(LEN(D4429)=15,LEFT(D4429,1)="3",RIGHT(D4429,1)="3",ISNUMBER(--D4429)))),I4429,0))</f>
        <v/>
      </c>
      <c r="T4429" s="34">
        <f>IF(A4429="","",R4429-S4429)</f>
        <v/>
      </c>
      <c r="U4429" s="23">
        <f>IF(A4429="","",IF(O4429=0,"Outside audit periods; ","")&amp;IF(F4429="","No VAT category; ","")&amp;IF(ABS(Q4429)&gt;Setup!$B$10,"VAT ≠ 15% × net; ","")&amp;IF(AND(F4429="Standard domestic 15% (Box 7)",NOT(AND(LEN(D4429)=15,LEFT(D4429,1)="3",RIGHT(D4429,1)="3",ISNUMBER(--D4429)))),"Invalid/missing supplier VAT no; ","")&amp;IF(AND(L4429="Yes",K4429&lt;&gt;"Yes"),"VAT claimed without valid tax invoice; ","")&amp;IF(AND(L4429="Yes",ISNUMBER(SEARCH("blocked",G4429))),"Blocked input VAT claimed; ","")&amp;IF(AND(F4429="Import - VAT paid at customs (Box 8)",M4429=""),"Customs declaration no missing; ","")&amp;IF(AND(F4429="Import - Reverse charge (Box 9)",E4429="Saudi Arabia"),"RCM used for a local supplier; ","")&amp;IF(AND(L4429="Yes",NOT(OR(F4429="Standard domestic 15% (Box 7)",F4429="Import - VAT paid at customs (Box 8)",F4429="Import - Reverse charge (Box 9)"))),"VAT claimed on non-taxable category; ",""))</f>
        <v/>
      </c>
    </row>
    <row r="4430">
      <c r="A4430" s="17" t="n"/>
      <c r="B4430" s="14" t="n"/>
      <c r="C4430" s="14" t="n"/>
      <c r="D4430" s="16" t="n"/>
      <c r="E4430" s="14" t="n"/>
      <c r="F4430" s="14" t="n"/>
      <c r="G4430" s="14" t="n"/>
      <c r="H4430" s="19" t="n"/>
      <c r="I4430" s="19" t="n"/>
      <c r="J4430" s="34">
        <f>IF(A4430="","",H4430+I4430)</f>
        <v/>
      </c>
      <c r="K4430" s="14" t="n"/>
      <c r="L4430" s="14" t="n"/>
      <c r="M4430" s="14" t="n"/>
      <c r="N4430" s="14" t="n"/>
      <c r="O4430" s="20">
        <f>IF(A4430="","",SUMPRODUCT((A4430&gt;=Setup!$C$19:$C$30)*(A4430&lt;=Setup!$D$19:$D$30)*Setup!$A$19:$A$30))</f>
        <v/>
      </c>
      <c r="P4430" s="34">
        <f>IF(A4430="","",IF(OR(F4430="Standard domestic 15% (Box 7)",F4430="Import - VAT paid at customs (Box 8)",F4430="Import - Reverse charge (Box 9)"),ROUND(H4430*Setup!$B$9,2),0))</f>
        <v/>
      </c>
      <c r="Q4430" s="34">
        <f>IF(A4430="","",I4430-P4430)</f>
        <v/>
      </c>
      <c r="R4430" s="34">
        <f>IF(A4430="","",IF(L4430="Yes",I4430,0))</f>
        <v/>
      </c>
      <c r="S4430" s="34">
        <f>IF(A4430="","",IF(AND(L4430="Yes",K4430="Yes",NOT(ISNUMBER(SEARCH("blocked",G4430))),OR(F4430="Standard domestic 15% (Box 7)",F4430="Import - VAT paid at customs (Box 8)",F4430="Import - Reverse charge (Box 9)"),OR(F4430&lt;&gt;"Standard domestic 15% (Box 7)",AND(LEN(D4430)=15,LEFT(D4430,1)="3",RIGHT(D4430,1)="3",ISNUMBER(--D4430)))),I4430,0))</f>
        <v/>
      </c>
      <c r="T4430" s="34">
        <f>IF(A4430="","",R4430-S4430)</f>
        <v/>
      </c>
      <c r="U4430" s="23">
        <f>IF(A4430="","",IF(O4430=0,"Outside audit periods; ","")&amp;IF(F4430="","No VAT category; ","")&amp;IF(ABS(Q4430)&gt;Setup!$B$10,"VAT ≠ 15% × net; ","")&amp;IF(AND(F4430="Standard domestic 15% (Box 7)",NOT(AND(LEN(D4430)=15,LEFT(D4430,1)="3",RIGHT(D4430,1)="3",ISNUMBER(--D4430)))),"Invalid/missing supplier VAT no; ","")&amp;IF(AND(L4430="Yes",K4430&lt;&gt;"Yes"),"VAT claimed without valid tax invoice; ","")&amp;IF(AND(L4430="Yes",ISNUMBER(SEARCH("blocked",G4430))),"Blocked input VAT claimed; ","")&amp;IF(AND(F4430="Import - VAT paid at customs (Box 8)",M4430=""),"Customs declaration no missing; ","")&amp;IF(AND(F4430="Import - Reverse charge (Box 9)",E4430="Saudi Arabia"),"RCM used for a local supplier; ","")&amp;IF(AND(L4430="Yes",NOT(OR(F4430="Standard domestic 15% (Box 7)",F4430="Import - VAT paid at customs (Box 8)",F4430="Import - Reverse charge (Box 9)"))),"VAT claimed on non-taxable category; ",""))</f>
        <v/>
      </c>
    </row>
    <row r="4431">
      <c r="A4431" s="17" t="n"/>
      <c r="B4431" s="14" t="n"/>
      <c r="C4431" s="14" t="n"/>
      <c r="D4431" s="16" t="n"/>
      <c r="E4431" s="14" t="n"/>
      <c r="F4431" s="14" t="n"/>
      <c r="G4431" s="14" t="n"/>
      <c r="H4431" s="19" t="n"/>
      <c r="I4431" s="19" t="n"/>
      <c r="J4431" s="34">
        <f>IF(A4431="","",H4431+I4431)</f>
        <v/>
      </c>
      <c r="K4431" s="14" t="n"/>
      <c r="L4431" s="14" t="n"/>
      <c r="M4431" s="14" t="n"/>
      <c r="N4431" s="14" t="n"/>
      <c r="O4431" s="20">
        <f>IF(A4431="","",SUMPRODUCT((A4431&gt;=Setup!$C$19:$C$30)*(A4431&lt;=Setup!$D$19:$D$30)*Setup!$A$19:$A$30))</f>
        <v/>
      </c>
      <c r="P4431" s="34">
        <f>IF(A4431="","",IF(OR(F4431="Standard domestic 15% (Box 7)",F4431="Import - VAT paid at customs (Box 8)",F4431="Import - Reverse charge (Box 9)"),ROUND(H4431*Setup!$B$9,2),0))</f>
        <v/>
      </c>
      <c r="Q4431" s="34">
        <f>IF(A4431="","",I4431-P4431)</f>
        <v/>
      </c>
      <c r="R4431" s="34">
        <f>IF(A4431="","",IF(L4431="Yes",I4431,0))</f>
        <v/>
      </c>
      <c r="S4431" s="34">
        <f>IF(A4431="","",IF(AND(L4431="Yes",K4431="Yes",NOT(ISNUMBER(SEARCH("blocked",G4431))),OR(F4431="Standard domestic 15% (Box 7)",F4431="Import - VAT paid at customs (Box 8)",F4431="Import - Reverse charge (Box 9)"),OR(F4431&lt;&gt;"Standard domestic 15% (Box 7)",AND(LEN(D4431)=15,LEFT(D4431,1)="3",RIGHT(D4431,1)="3",ISNUMBER(--D4431)))),I4431,0))</f>
        <v/>
      </c>
      <c r="T4431" s="34">
        <f>IF(A4431="","",R4431-S4431)</f>
        <v/>
      </c>
      <c r="U4431" s="23">
        <f>IF(A4431="","",IF(O4431=0,"Outside audit periods; ","")&amp;IF(F4431="","No VAT category; ","")&amp;IF(ABS(Q4431)&gt;Setup!$B$10,"VAT ≠ 15% × net; ","")&amp;IF(AND(F4431="Standard domestic 15% (Box 7)",NOT(AND(LEN(D4431)=15,LEFT(D4431,1)="3",RIGHT(D4431,1)="3",ISNUMBER(--D4431)))),"Invalid/missing supplier VAT no; ","")&amp;IF(AND(L4431="Yes",K4431&lt;&gt;"Yes"),"VAT claimed without valid tax invoice; ","")&amp;IF(AND(L4431="Yes",ISNUMBER(SEARCH("blocked",G4431))),"Blocked input VAT claimed; ","")&amp;IF(AND(F4431="Import - VAT paid at customs (Box 8)",M4431=""),"Customs declaration no missing; ","")&amp;IF(AND(F4431="Import - Reverse charge (Box 9)",E4431="Saudi Arabia"),"RCM used for a local supplier; ","")&amp;IF(AND(L4431="Yes",NOT(OR(F4431="Standard domestic 15% (Box 7)",F4431="Import - VAT paid at customs (Box 8)",F4431="Import - Reverse charge (Box 9)"))),"VAT claimed on non-taxable category; ",""))</f>
        <v/>
      </c>
    </row>
    <row r="4432">
      <c r="A4432" s="17" t="n"/>
      <c r="B4432" s="14" t="n"/>
      <c r="C4432" s="14" t="n"/>
      <c r="D4432" s="16" t="n"/>
      <c r="E4432" s="14" t="n"/>
      <c r="F4432" s="14" t="n"/>
      <c r="G4432" s="14" t="n"/>
      <c r="H4432" s="19" t="n"/>
      <c r="I4432" s="19" t="n"/>
      <c r="J4432" s="34">
        <f>IF(A4432="","",H4432+I4432)</f>
        <v/>
      </c>
      <c r="K4432" s="14" t="n"/>
      <c r="L4432" s="14" t="n"/>
      <c r="M4432" s="14" t="n"/>
      <c r="N4432" s="14" t="n"/>
      <c r="O4432" s="20">
        <f>IF(A4432="","",SUMPRODUCT((A4432&gt;=Setup!$C$19:$C$30)*(A4432&lt;=Setup!$D$19:$D$30)*Setup!$A$19:$A$30))</f>
        <v/>
      </c>
      <c r="P4432" s="34">
        <f>IF(A4432="","",IF(OR(F4432="Standard domestic 15% (Box 7)",F4432="Import - VAT paid at customs (Box 8)",F4432="Import - Reverse charge (Box 9)"),ROUND(H4432*Setup!$B$9,2),0))</f>
        <v/>
      </c>
      <c r="Q4432" s="34">
        <f>IF(A4432="","",I4432-P4432)</f>
        <v/>
      </c>
      <c r="R4432" s="34">
        <f>IF(A4432="","",IF(L4432="Yes",I4432,0))</f>
        <v/>
      </c>
      <c r="S4432" s="34">
        <f>IF(A4432="","",IF(AND(L4432="Yes",K4432="Yes",NOT(ISNUMBER(SEARCH("blocked",G4432))),OR(F4432="Standard domestic 15% (Box 7)",F4432="Import - VAT paid at customs (Box 8)",F4432="Import - Reverse charge (Box 9)"),OR(F4432&lt;&gt;"Standard domestic 15% (Box 7)",AND(LEN(D4432)=15,LEFT(D4432,1)="3",RIGHT(D4432,1)="3",ISNUMBER(--D4432)))),I4432,0))</f>
        <v/>
      </c>
      <c r="T4432" s="34">
        <f>IF(A4432="","",R4432-S4432)</f>
        <v/>
      </c>
      <c r="U4432" s="23">
        <f>IF(A4432="","",IF(O4432=0,"Outside audit periods; ","")&amp;IF(F4432="","No VAT category; ","")&amp;IF(ABS(Q4432)&gt;Setup!$B$10,"VAT ≠ 15% × net; ","")&amp;IF(AND(F4432="Standard domestic 15% (Box 7)",NOT(AND(LEN(D4432)=15,LEFT(D4432,1)="3",RIGHT(D4432,1)="3",ISNUMBER(--D4432)))),"Invalid/missing supplier VAT no; ","")&amp;IF(AND(L4432="Yes",K4432&lt;&gt;"Yes"),"VAT claimed without valid tax invoice; ","")&amp;IF(AND(L4432="Yes",ISNUMBER(SEARCH("blocked",G4432))),"Blocked input VAT claimed; ","")&amp;IF(AND(F4432="Import - VAT paid at customs (Box 8)",M4432=""),"Customs declaration no missing; ","")&amp;IF(AND(F4432="Import - Reverse charge (Box 9)",E4432="Saudi Arabia"),"RCM used for a local supplier; ","")&amp;IF(AND(L4432="Yes",NOT(OR(F4432="Standard domestic 15% (Box 7)",F4432="Import - VAT paid at customs (Box 8)",F4432="Import - Reverse charge (Box 9)"))),"VAT claimed on non-taxable category; ",""))</f>
        <v/>
      </c>
    </row>
    <row r="4433">
      <c r="A4433" s="17" t="n"/>
      <c r="B4433" s="14" t="n"/>
      <c r="C4433" s="14" t="n"/>
      <c r="D4433" s="16" t="n"/>
      <c r="E4433" s="14" t="n"/>
      <c r="F4433" s="14" t="n"/>
      <c r="G4433" s="14" t="n"/>
      <c r="H4433" s="19" t="n"/>
      <c r="I4433" s="19" t="n"/>
      <c r="J4433" s="34">
        <f>IF(A4433="","",H4433+I4433)</f>
        <v/>
      </c>
      <c r="K4433" s="14" t="n"/>
      <c r="L4433" s="14" t="n"/>
      <c r="M4433" s="14" t="n"/>
      <c r="N4433" s="14" t="n"/>
      <c r="O4433" s="20">
        <f>IF(A4433="","",SUMPRODUCT((A4433&gt;=Setup!$C$19:$C$30)*(A4433&lt;=Setup!$D$19:$D$30)*Setup!$A$19:$A$30))</f>
        <v/>
      </c>
      <c r="P4433" s="34">
        <f>IF(A4433="","",IF(OR(F4433="Standard domestic 15% (Box 7)",F4433="Import - VAT paid at customs (Box 8)",F4433="Import - Reverse charge (Box 9)"),ROUND(H4433*Setup!$B$9,2),0))</f>
        <v/>
      </c>
      <c r="Q4433" s="34">
        <f>IF(A4433="","",I4433-P4433)</f>
        <v/>
      </c>
      <c r="R4433" s="34">
        <f>IF(A4433="","",IF(L4433="Yes",I4433,0))</f>
        <v/>
      </c>
      <c r="S4433" s="34">
        <f>IF(A4433="","",IF(AND(L4433="Yes",K4433="Yes",NOT(ISNUMBER(SEARCH("blocked",G4433))),OR(F4433="Standard domestic 15% (Box 7)",F4433="Import - VAT paid at customs (Box 8)",F4433="Import - Reverse charge (Box 9)"),OR(F4433&lt;&gt;"Standard domestic 15% (Box 7)",AND(LEN(D4433)=15,LEFT(D4433,1)="3",RIGHT(D4433,1)="3",ISNUMBER(--D4433)))),I4433,0))</f>
        <v/>
      </c>
      <c r="T4433" s="34">
        <f>IF(A4433="","",R4433-S4433)</f>
        <v/>
      </c>
      <c r="U4433" s="23">
        <f>IF(A4433="","",IF(O4433=0,"Outside audit periods; ","")&amp;IF(F4433="","No VAT category; ","")&amp;IF(ABS(Q4433)&gt;Setup!$B$10,"VAT ≠ 15% × net; ","")&amp;IF(AND(F4433="Standard domestic 15% (Box 7)",NOT(AND(LEN(D4433)=15,LEFT(D4433,1)="3",RIGHT(D4433,1)="3",ISNUMBER(--D4433)))),"Invalid/missing supplier VAT no; ","")&amp;IF(AND(L4433="Yes",K4433&lt;&gt;"Yes"),"VAT claimed without valid tax invoice; ","")&amp;IF(AND(L4433="Yes",ISNUMBER(SEARCH("blocked",G4433))),"Blocked input VAT claimed; ","")&amp;IF(AND(F4433="Import - VAT paid at customs (Box 8)",M4433=""),"Customs declaration no missing; ","")&amp;IF(AND(F4433="Import - Reverse charge (Box 9)",E4433="Saudi Arabia"),"RCM used for a local supplier; ","")&amp;IF(AND(L4433="Yes",NOT(OR(F4433="Standard domestic 15% (Box 7)",F4433="Import - VAT paid at customs (Box 8)",F4433="Import - Reverse charge (Box 9)"))),"VAT claimed on non-taxable category; ",""))</f>
        <v/>
      </c>
    </row>
    <row r="4434">
      <c r="A4434" s="17" t="n"/>
      <c r="B4434" s="14" t="n"/>
      <c r="C4434" s="14" t="n"/>
      <c r="D4434" s="16" t="n"/>
      <c r="E4434" s="14" t="n"/>
      <c r="F4434" s="14" t="n"/>
      <c r="G4434" s="14" t="n"/>
      <c r="H4434" s="19" t="n"/>
      <c r="I4434" s="19" t="n"/>
      <c r="J4434" s="34">
        <f>IF(A4434="","",H4434+I4434)</f>
        <v/>
      </c>
      <c r="K4434" s="14" t="n"/>
      <c r="L4434" s="14" t="n"/>
      <c r="M4434" s="14" t="n"/>
      <c r="N4434" s="14" t="n"/>
      <c r="O4434" s="20">
        <f>IF(A4434="","",SUMPRODUCT((A4434&gt;=Setup!$C$19:$C$30)*(A4434&lt;=Setup!$D$19:$D$30)*Setup!$A$19:$A$30))</f>
        <v/>
      </c>
      <c r="P4434" s="34">
        <f>IF(A4434="","",IF(OR(F4434="Standard domestic 15% (Box 7)",F4434="Import - VAT paid at customs (Box 8)",F4434="Import - Reverse charge (Box 9)"),ROUND(H4434*Setup!$B$9,2),0))</f>
        <v/>
      </c>
      <c r="Q4434" s="34">
        <f>IF(A4434="","",I4434-P4434)</f>
        <v/>
      </c>
      <c r="R4434" s="34">
        <f>IF(A4434="","",IF(L4434="Yes",I4434,0))</f>
        <v/>
      </c>
      <c r="S4434" s="34">
        <f>IF(A4434="","",IF(AND(L4434="Yes",K4434="Yes",NOT(ISNUMBER(SEARCH("blocked",G4434))),OR(F4434="Standard domestic 15% (Box 7)",F4434="Import - VAT paid at customs (Box 8)",F4434="Import - Reverse charge (Box 9)"),OR(F4434&lt;&gt;"Standard domestic 15% (Box 7)",AND(LEN(D4434)=15,LEFT(D4434,1)="3",RIGHT(D4434,1)="3",ISNUMBER(--D4434)))),I4434,0))</f>
        <v/>
      </c>
      <c r="T4434" s="34">
        <f>IF(A4434="","",R4434-S4434)</f>
        <v/>
      </c>
      <c r="U4434" s="23">
        <f>IF(A4434="","",IF(O4434=0,"Outside audit periods; ","")&amp;IF(F4434="","No VAT category; ","")&amp;IF(ABS(Q4434)&gt;Setup!$B$10,"VAT ≠ 15% × net; ","")&amp;IF(AND(F4434="Standard domestic 15% (Box 7)",NOT(AND(LEN(D4434)=15,LEFT(D4434,1)="3",RIGHT(D4434,1)="3",ISNUMBER(--D4434)))),"Invalid/missing supplier VAT no; ","")&amp;IF(AND(L4434="Yes",K4434&lt;&gt;"Yes"),"VAT claimed without valid tax invoice; ","")&amp;IF(AND(L4434="Yes",ISNUMBER(SEARCH("blocked",G4434))),"Blocked input VAT claimed; ","")&amp;IF(AND(F4434="Import - VAT paid at customs (Box 8)",M4434=""),"Customs declaration no missing; ","")&amp;IF(AND(F4434="Import - Reverse charge (Box 9)",E4434="Saudi Arabia"),"RCM used for a local supplier; ","")&amp;IF(AND(L4434="Yes",NOT(OR(F4434="Standard domestic 15% (Box 7)",F4434="Import - VAT paid at customs (Box 8)",F4434="Import - Reverse charge (Box 9)"))),"VAT claimed on non-taxable category; ",""))</f>
        <v/>
      </c>
    </row>
    <row r="4435">
      <c r="A4435" s="17" t="n"/>
      <c r="B4435" s="14" t="n"/>
      <c r="C4435" s="14" t="n"/>
      <c r="D4435" s="16" t="n"/>
      <c r="E4435" s="14" t="n"/>
      <c r="F4435" s="14" t="n"/>
      <c r="G4435" s="14" t="n"/>
      <c r="H4435" s="19" t="n"/>
      <c r="I4435" s="19" t="n"/>
      <c r="J4435" s="34">
        <f>IF(A4435="","",H4435+I4435)</f>
        <v/>
      </c>
      <c r="K4435" s="14" t="n"/>
      <c r="L4435" s="14" t="n"/>
      <c r="M4435" s="14" t="n"/>
      <c r="N4435" s="14" t="n"/>
      <c r="O4435" s="20">
        <f>IF(A4435="","",SUMPRODUCT((A4435&gt;=Setup!$C$19:$C$30)*(A4435&lt;=Setup!$D$19:$D$30)*Setup!$A$19:$A$30))</f>
        <v/>
      </c>
      <c r="P4435" s="34">
        <f>IF(A4435="","",IF(OR(F4435="Standard domestic 15% (Box 7)",F4435="Import - VAT paid at customs (Box 8)",F4435="Import - Reverse charge (Box 9)"),ROUND(H4435*Setup!$B$9,2),0))</f>
        <v/>
      </c>
      <c r="Q4435" s="34">
        <f>IF(A4435="","",I4435-P4435)</f>
        <v/>
      </c>
      <c r="R4435" s="34">
        <f>IF(A4435="","",IF(L4435="Yes",I4435,0))</f>
        <v/>
      </c>
      <c r="S4435" s="34">
        <f>IF(A4435="","",IF(AND(L4435="Yes",K4435="Yes",NOT(ISNUMBER(SEARCH("blocked",G4435))),OR(F4435="Standard domestic 15% (Box 7)",F4435="Import - VAT paid at customs (Box 8)",F4435="Import - Reverse charge (Box 9)"),OR(F4435&lt;&gt;"Standard domestic 15% (Box 7)",AND(LEN(D4435)=15,LEFT(D4435,1)="3",RIGHT(D4435,1)="3",ISNUMBER(--D4435)))),I4435,0))</f>
        <v/>
      </c>
      <c r="T4435" s="34">
        <f>IF(A4435="","",R4435-S4435)</f>
        <v/>
      </c>
      <c r="U4435" s="23">
        <f>IF(A4435="","",IF(O4435=0,"Outside audit periods; ","")&amp;IF(F4435="","No VAT category; ","")&amp;IF(ABS(Q4435)&gt;Setup!$B$10,"VAT ≠ 15% × net; ","")&amp;IF(AND(F4435="Standard domestic 15% (Box 7)",NOT(AND(LEN(D4435)=15,LEFT(D4435,1)="3",RIGHT(D4435,1)="3",ISNUMBER(--D4435)))),"Invalid/missing supplier VAT no; ","")&amp;IF(AND(L4435="Yes",K4435&lt;&gt;"Yes"),"VAT claimed without valid tax invoice; ","")&amp;IF(AND(L4435="Yes",ISNUMBER(SEARCH("blocked",G4435))),"Blocked input VAT claimed; ","")&amp;IF(AND(F4435="Import - VAT paid at customs (Box 8)",M4435=""),"Customs declaration no missing; ","")&amp;IF(AND(F4435="Import - Reverse charge (Box 9)",E4435="Saudi Arabia"),"RCM used for a local supplier; ","")&amp;IF(AND(L4435="Yes",NOT(OR(F4435="Standard domestic 15% (Box 7)",F4435="Import - VAT paid at customs (Box 8)",F4435="Import - Reverse charge (Box 9)"))),"VAT claimed on non-taxable category; ",""))</f>
        <v/>
      </c>
    </row>
    <row r="4436">
      <c r="A4436" s="17" t="n"/>
      <c r="B4436" s="14" t="n"/>
      <c r="C4436" s="14" t="n"/>
      <c r="D4436" s="16" t="n"/>
      <c r="E4436" s="14" t="n"/>
      <c r="F4436" s="14" t="n"/>
      <c r="G4436" s="14" t="n"/>
      <c r="H4436" s="19" t="n"/>
      <c r="I4436" s="19" t="n"/>
      <c r="J4436" s="34">
        <f>IF(A4436="","",H4436+I4436)</f>
        <v/>
      </c>
      <c r="K4436" s="14" t="n"/>
      <c r="L4436" s="14" t="n"/>
      <c r="M4436" s="14" t="n"/>
      <c r="N4436" s="14" t="n"/>
      <c r="O4436" s="20">
        <f>IF(A4436="","",SUMPRODUCT((A4436&gt;=Setup!$C$19:$C$30)*(A4436&lt;=Setup!$D$19:$D$30)*Setup!$A$19:$A$30))</f>
        <v/>
      </c>
      <c r="P4436" s="34">
        <f>IF(A4436="","",IF(OR(F4436="Standard domestic 15% (Box 7)",F4436="Import - VAT paid at customs (Box 8)",F4436="Import - Reverse charge (Box 9)"),ROUND(H4436*Setup!$B$9,2),0))</f>
        <v/>
      </c>
      <c r="Q4436" s="34">
        <f>IF(A4436="","",I4436-P4436)</f>
        <v/>
      </c>
      <c r="R4436" s="34">
        <f>IF(A4436="","",IF(L4436="Yes",I4436,0))</f>
        <v/>
      </c>
      <c r="S4436" s="34">
        <f>IF(A4436="","",IF(AND(L4436="Yes",K4436="Yes",NOT(ISNUMBER(SEARCH("blocked",G4436))),OR(F4436="Standard domestic 15% (Box 7)",F4436="Import - VAT paid at customs (Box 8)",F4436="Import - Reverse charge (Box 9)"),OR(F4436&lt;&gt;"Standard domestic 15% (Box 7)",AND(LEN(D4436)=15,LEFT(D4436,1)="3",RIGHT(D4436,1)="3",ISNUMBER(--D4436)))),I4436,0))</f>
        <v/>
      </c>
      <c r="T4436" s="34">
        <f>IF(A4436="","",R4436-S4436)</f>
        <v/>
      </c>
      <c r="U4436" s="23">
        <f>IF(A4436="","",IF(O4436=0,"Outside audit periods; ","")&amp;IF(F4436="","No VAT category; ","")&amp;IF(ABS(Q4436)&gt;Setup!$B$10,"VAT ≠ 15% × net; ","")&amp;IF(AND(F4436="Standard domestic 15% (Box 7)",NOT(AND(LEN(D4436)=15,LEFT(D4436,1)="3",RIGHT(D4436,1)="3",ISNUMBER(--D4436)))),"Invalid/missing supplier VAT no; ","")&amp;IF(AND(L4436="Yes",K4436&lt;&gt;"Yes"),"VAT claimed without valid tax invoice; ","")&amp;IF(AND(L4436="Yes",ISNUMBER(SEARCH("blocked",G4436))),"Blocked input VAT claimed; ","")&amp;IF(AND(F4436="Import - VAT paid at customs (Box 8)",M4436=""),"Customs declaration no missing; ","")&amp;IF(AND(F4436="Import - Reverse charge (Box 9)",E4436="Saudi Arabia"),"RCM used for a local supplier; ","")&amp;IF(AND(L4436="Yes",NOT(OR(F4436="Standard domestic 15% (Box 7)",F4436="Import - VAT paid at customs (Box 8)",F4436="Import - Reverse charge (Box 9)"))),"VAT claimed on non-taxable category; ",""))</f>
        <v/>
      </c>
    </row>
    <row r="4437">
      <c r="A4437" s="17" t="n"/>
      <c r="B4437" s="14" t="n"/>
      <c r="C4437" s="14" t="n"/>
      <c r="D4437" s="16" t="n"/>
      <c r="E4437" s="14" t="n"/>
      <c r="F4437" s="14" t="n"/>
      <c r="G4437" s="14" t="n"/>
      <c r="H4437" s="19" t="n"/>
      <c r="I4437" s="19" t="n"/>
      <c r="J4437" s="34">
        <f>IF(A4437="","",H4437+I4437)</f>
        <v/>
      </c>
      <c r="K4437" s="14" t="n"/>
      <c r="L4437" s="14" t="n"/>
      <c r="M4437" s="14" t="n"/>
      <c r="N4437" s="14" t="n"/>
      <c r="O4437" s="20">
        <f>IF(A4437="","",SUMPRODUCT((A4437&gt;=Setup!$C$19:$C$30)*(A4437&lt;=Setup!$D$19:$D$30)*Setup!$A$19:$A$30))</f>
        <v/>
      </c>
      <c r="P4437" s="34">
        <f>IF(A4437="","",IF(OR(F4437="Standard domestic 15% (Box 7)",F4437="Import - VAT paid at customs (Box 8)",F4437="Import - Reverse charge (Box 9)"),ROUND(H4437*Setup!$B$9,2),0))</f>
        <v/>
      </c>
      <c r="Q4437" s="34">
        <f>IF(A4437="","",I4437-P4437)</f>
        <v/>
      </c>
      <c r="R4437" s="34">
        <f>IF(A4437="","",IF(L4437="Yes",I4437,0))</f>
        <v/>
      </c>
      <c r="S4437" s="34">
        <f>IF(A4437="","",IF(AND(L4437="Yes",K4437="Yes",NOT(ISNUMBER(SEARCH("blocked",G4437))),OR(F4437="Standard domestic 15% (Box 7)",F4437="Import - VAT paid at customs (Box 8)",F4437="Import - Reverse charge (Box 9)"),OR(F4437&lt;&gt;"Standard domestic 15% (Box 7)",AND(LEN(D4437)=15,LEFT(D4437,1)="3",RIGHT(D4437,1)="3",ISNUMBER(--D4437)))),I4437,0))</f>
        <v/>
      </c>
      <c r="T4437" s="34">
        <f>IF(A4437="","",R4437-S4437)</f>
        <v/>
      </c>
      <c r="U4437" s="23">
        <f>IF(A4437="","",IF(O4437=0,"Outside audit periods; ","")&amp;IF(F4437="","No VAT category; ","")&amp;IF(ABS(Q4437)&gt;Setup!$B$10,"VAT ≠ 15% × net; ","")&amp;IF(AND(F4437="Standard domestic 15% (Box 7)",NOT(AND(LEN(D4437)=15,LEFT(D4437,1)="3",RIGHT(D4437,1)="3",ISNUMBER(--D4437)))),"Invalid/missing supplier VAT no; ","")&amp;IF(AND(L4437="Yes",K4437&lt;&gt;"Yes"),"VAT claimed without valid tax invoice; ","")&amp;IF(AND(L4437="Yes",ISNUMBER(SEARCH("blocked",G4437))),"Blocked input VAT claimed; ","")&amp;IF(AND(F4437="Import - VAT paid at customs (Box 8)",M4437=""),"Customs declaration no missing; ","")&amp;IF(AND(F4437="Import - Reverse charge (Box 9)",E4437="Saudi Arabia"),"RCM used for a local supplier; ","")&amp;IF(AND(L4437="Yes",NOT(OR(F4437="Standard domestic 15% (Box 7)",F4437="Import - VAT paid at customs (Box 8)",F4437="Import - Reverse charge (Box 9)"))),"VAT claimed on non-taxable category; ",""))</f>
        <v/>
      </c>
    </row>
    <row r="4438">
      <c r="A4438" s="17" t="n"/>
      <c r="B4438" s="14" t="n"/>
      <c r="C4438" s="14" t="n"/>
      <c r="D4438" s="16" t="n"/>
      <c r="E4438" s="14" t="n"/>
      <c r="F4438" s="14" t="n"/>
      <c r="G4438" s="14" t="n"/>
      <c r="H4438" s="19" t="n"/>
      <c r="I4438" s="19" t="n"/>
      <c r="J4438" s="34">
        <f>IF(A4438="","",H4438+I4438)</f>
        <v/>
      </c>
      <c r="K4438" s="14" t="n"/>
      <c r="L4438" s="14" t="n"/>
      <c r="M4438" s="14" t="n"/>
      <c r="N4438" s="14" t="n"/>
      <c r="O4438" s="20">
        <f>IF(A4438="","",SUMPRODUCT((A4438&gt;=Setup!$C$19:$C$30)*(A4438&lt;=Setup!$D$19:$D$30)*Setup!$A$19:$A$30))</f>
        <v/>
      </c>
      <c r="P4438" s="34">
        <f>IF(A4438="","",IF(OR(F4438="Standard domestic 15% (Box 7)",F4438="Import - VAT paid at customs (Box 8)",F4438="Import - Reverse charge (Box 9)"),ROUND(H4438*Setup!$B$9,2),0))</f>
        <v/>
      </c>
      <c r="Q4438" s="34">
        <f>IF(A4438="","",I4438-P4438)</f>
        <v/>
      </c>
      <c r="R4438" s="34">
        <f>IF(A4438="","",IF(L4438="Yes",I4438,0))</f>
        <v/>
      </c>
      <c r="S4438" s="34">
        <f>IF(A4438="","",IF(AND(L4438="Yes",K4438="Yes",NOT(ISNUMBER(SEARCH("blocked",G4438))),OR(F4438="Standard domestic 15% (Box 7)",F4438="Import - VAT paid at customs (Box 8)",F4438="Import - Reverse charge (Box 9)"),OR(F4438&lt;&gt;"Standard domestic 15% (Box 7)",AND(LEN(D4438)=15,LEFT(D4438,1)="3",RIGHT(D4438,1)="3",ISNUMBER(--D4438)))),I4438,0))</f>
        <v/>
      </c>
      <c r="T4438" s="34">
        <f>IF(A4438="","",R4438-S4438)</f>
        <v/>
      </c>
      <c r="U4438" s="23">
        <f>IF(A4438="","",IF(O4438=0,"Outside audit periods; ","")&amp;IF(F4438="","No VAT category; ","")&amp;IF(ABS(Q4438)&gt;Setup!$B$10,"VAT ≠ 15% × net; ","")&amp;IF(AND(F4438="Standard domestic 15% (Box 7)",NOT(AND(LEN(D4438)=15,LEFT(D4438,1)="3",RIGHT(D4438,1)="3",ISNUMBER(--D4438)))),"Invalid/missing supplier VAT no; ","")&amp;IF(AND(L4438="Yes",K4438&lt;&gt;"Yes"),"VAT claimed without valid tax invoice; ","")&amp;IF(AND(L4438="Yes",ISNUMBER(SEARCH("blocked",G4438))),"Blocked input VAT claimed; ","")&amp;IF(AND(F4438="Import - VAT paid at customs (Box 8)",M4438=""),"Customs declaration no missing; ","")&amp;IF(AND(F4438="Import - Reverse charge (Box 9)",E4438="Saudi Arabia"),"RCM used for a local supplier; ","")&amp;IF(AND(L4438="Yes",NOT(OR(F4438="Standard domestic 15% (Box 7)",F4438="Import - VAT paid at customs (Box 8)",F4438="Import - Reverse charge (Box 9)"))),"VAT claimed on non-taxable category; ",""))</f>
        <v/>
      </c>
    </row>
    <row r="4439">
      <c r="A4439" s="17" t="n"/>
      <c r="B4439" s="14" t="n"/>
      <c r="C4439" s="14" t="n"/>
      <c r="D4439" s="16" t="n"/>
      <c r="E4439" s="14" t="n"/>
      <c r="F4439" s="14" t="n"/>
      <c r="G4439" s="14" t="n"/>
      <c r="H4439" s="19" t="n"/>
      <c r="I4439" s="19" t="n"/>
      <c r="J4439" s="34">
        <f>IF(A4439="","",H4439+I4439)</f>
        <v/>
      </c>
      <c r="K4439" s="14" t="n"/>
      <c r="L4439" s="14" t="n"/>
      <c r="M4439" s="14" t="n"/>
      <c r="N4439" s="14" t="n"/>
      <c r="O4439" s="20">
        <f>IF(A4439="","",SUMPRODUCT((A4439&gt;=Setup!$C$19:$C$30)*(A4439&lt;=Setup!$D$19:$D$30)*Setup!$A$19:$A$30))</f>
        <v/>
      </c>
      <c r="P4439" s="34">
        <f>IF(A4439="","",IF(OR(F4439="Standard domestic 15% (Box 7)",F4439="Import - VAT paid at customs (Box 8)",F4439="Import - Reverse charge (Box 9)"),ROUND(H4439*Setup!$B$9,2),0))</f>
        <v/>
      </c>
      <c r="Q4439" s="34">
        <f>IF(A4439="","",I4439-P4439)</f>
        <v/>
      </c>
      <c r="R4439" s="34">
        <f>IF(A4439="","",IF(L4439="Yes",I4439,0))</f>
        <v/>
      </c>
      <c r="S4439" s="34">
        <f>IF(A4439="","",IF(AND(L4439="Yes",K4439="Yes",NOT(ISNUMBER(SEARCH("blocked",G4439))),OR(F4439="Standard domestic 15% (Box 7)",F4439="Import - VAT paid at customs (Box 8)",F4439="Import - Reverse charge (Box 9)"),OR(F4439&lt;&gt;"Standard domestic 15% (Box 7)",AND(LEN(D4439)=15,LEFT(D4439,1)="3",RIGHT(D4439,1)="3",ISNUMBER(--D4439)))),I4439,0))</f>
        <v/>
      </c>
      <c r="T4439" s="34">
        <f>IF(A4439="","",R4439-S4439)</f>
        <v/>
      </c>
      <c r="U4439" s="23">
        <f>IF(A4439="","",IF(O4439=0,"Outside audit periods; ","")&amp;IF(F4439="","No VAT category; ","")&amp;IF(ABS(Q4439)&gt;Setup!$B$10,"VAT ≠ 15% × net; ","")&amp;IF(AND(F4439="Standard domestic 15% (Box 7)",NOT(AND(LEN(D4439)=15,LEFT(D4439,1)="3",RIGHT(D4439,1)="3",ISNUMBER(--D4439)))),"Invalid/missing supplier VAT no; ","")&amp;IF(AND(L4439="Yes",K4439&lt;&gt;"Yes"),"VAT claimed without valid tax invoice; ","")&amp;IF(AND(L4439="Yes",ISNUMBER(SEARCH("blocked",G4439))),"Blocked input VAT claimed; ","")&amp;IF(AND(F4439="Import - VAT paid at customs (Box 8)",M4439=""),"Customs declaration no missing; ","")&amp;IF(AND(F4439="Import - Reverse charge (Box 9)",E4439="Saudi Arabia"),"RCM used for a local supplier; ","")&amp;IF(AND(L4439="Yes",NOT(OR(F4439="Standard domestic 15% (Box 7)",F4439="Import - VAT paid at customs (Box 8)",F4439="Import - Reverse charge (Box 9)"))),"VAT claimed on non-taxable category; ",""))</f>
        <v/>
      </c>
    </row>
    <row r="4440">
      <c r="A4440" s="17" t="n"/>
      <c r="B4440" s="14" t="n"/>
      <c r="C4440" s="14" t="n"/>
      <c r="D4440" s="16" t="n"/>
      <c r="E4440" s="14" t="n"/>
      <c r="F4440" s="14" t="n"/>
      <c r="G4440" s="14" t="n"/>
      <c r="H4440" s="19" t="n"/>
      <c r="I4440" s="19" t="n"/>
      <c r="J4440" s="34">
        <f>IF(A4440="","",H4440+I4440)</f>
        <v/>
      </c>
      <c r="K4440" s="14" t="n"/>
      <c r="L4440" s="14" t="n"/>
      <c r="M4440" s="14" t="n"/>
      <c r="N4440" s="14" t="n"/>
      <c r="O4440" s="20">
        <f>IF(A4440="","",SUMPRODUCT((A4440&gt;=Setup!$C$19:$C$30)*(A4440&lt;=Setup!$D$19:$D$30)*Setup!$A$19:$A$30))</f>
        <v/>
      </c>
      <c r="P4440" s="34">
        <f>IF(A4440="","",IF(OR(F4440="Standard domestic 15% (Box 7)",F4440="Import - VAT paid at customs (Box 8)",F4440="Import - Reverse charge (Box 9)"),ROUND(H4440*Setup!$B$9,2),0))</f>
        <v/>
      </c>
      <c r="Q4440" s="34">
        <f>IF(A4440="","",I4440-P4440)</f>
        <v/>
      </c>
      <c r="R4440" s="34">
        <f>IF(A4440="","",IF(L4440="Yes",I4440,0))</f>
        <v/>
      </c>
      <c r="S4440" s="34">
        <f>IF(A4440="","",IF(AND(L4440="Yes",K4440="Yes",NOT(ISNUMBER(SEARCH("blocked",G4440))),OR(F4440="Standard domestic 15% (Box 7)",F4440="Import - VAT paid at customs (Box 8)",F4440="Import - Reverse charge (Box 9)"),OR(F4440&lt;&gt;"Standard domestic 15% (Box 7)",AND(LEN(D4440)=15,LEFT(D4440,1)="3",RIGHT(D4440,1)="3",ISNUMBER(--D4440)))),I4440,0))</f>
        <v/>
      </c>
      <c r="T4440" s="34">
        <f>IF(A4440="","",R4440-S4440)</f>
        <v/>
      </c>
      <c r="U4440" s="23">
        <f>IF(A4440="","",IF(O4440=0,"Outside audit periods; ","")&amp;IF(F4440="","No VAT category; ","")&amp;IF(ABS(Q4440)&gt;Setup!$B$10,"VAT ≠ 15% × net; ","")&amp;IF(AND(F4440="Standard domestic 15% (Box 7)",NOT(AND(LEN(D4440)=15,LEFT(D4440,1)="3",RIGHT(D4440,1)="3",ISNUMBER(--D4440)))),"Invalid/missing supplier VAT no; ","")&amp;IF(AND(L4440="Yes",K4440&lt;&gt;"Yes"),"VAT claimed without valid tax invoice; ","")&amp;IF(AND(L4440="Yes",ISNUMBER(SEARCH("blocked",G4440))),"Blocked input VAT claimed; ","")&amp;IF(AND(F4440="Import - VAT paid at customs (Box 8)",M4440=""),"Customs declaration no missing; ","")&amp;IF(AND(F4440="Import - Reverse charge (Box 9)",E4440="Saudi Arabia"),"RCM used for a local supplier; ","")&amp;IF(AND(L4440="Yes",NOT(OR(F4440="Standard domestic 15% (Box 7)",F4440="Import - VAT paid at customs (Box 8)",F4440="Import - Reverse charge (Box 9)"))),"VAT claimed on non-taxable category; ",""))</f>
        <v/>
      </c>
    </row>
    <row r="4441">
      <c r="A4441" s="17" t="n"/>
      <c r="B4441" s="14" t="n"/>
      <c r="C4441" s="14" t="n"/>
      <c r="D4441" s="16" t="n"/>
      <c r="E4441" s="14" t="n"/>
      <c r="F4441" s="14" t="n"/>
      <c r="G4441" s="14" t="n"/>
      <c r="H4441" s="19" t="n"/>
      <c r="I4441" s="19" t="n"/>
      <c r="J4441" s="34">
        <f>IF(A4441="","",H4441+I4441)</f>
        <v/>
      </c>
      <c r="K4441" s="14" t="n"/>
      <c r="L4441" s="14" t="n"/>
      <c r="M4441" s="14" t="n"/>
      <c r="N4441" s="14" t="n"/>
      <c r="O4441" s="20">
        <f>IF(A4441="","",SUMPRODUCT((A4441&gt;=Setup!$C$19:$C$30)*(A4441&lt;=Setup!$D$19:$D$30)*Setup!$A$19:$A$30))</f>
        <v/>
      </c>
      <c r="P4441" s="34">
        <f>IF(A4441="","",IF(OR(F4441="Standard domestic 15% (Box 7)",F4441="Import - VAT paid at customs (Box 8)",F4441="Import - Reverse charge (Box 9)"),ROUND(H4441*Setup!$B$9,2),0))</f>
        <v/>
      </c>
      <c r="Q4441" s="34">
        <f>IF(A4441="","",I4441-P4441)</f>
        <v/>
      </c>
      <c r="R4441" s="34">
        <f>IF(A4441="","",IF(L4441="Yes",I4441,0))</f>
        <v/>
      </c>
      <c r="S4441" s="34">
        <f>IF(A4441="","",IF(AND(L4441="Yes",K4441="Yes",NOT(ISNUMBER(SEARCH("blocked",G4441))),OR(F4441="Standard domestic 15% (Box 7)",F4441="Import - VAT paid at customs (Box 8)",F4441="Import - Reverse charge (Box 9)"),OR(F4441&lt;&gt;"Standard domestic 15% (Box 7)",AND(LEN(D4441)=15,LEFT(D4441,1)="3",RIGHT(D4441,1)="3",ISNUMBER(--D4441)))),I4441,0))</f>
        <v/>
      </c>
      <c r="T4441" s="34">
        <f>IF(A4441="","",R4441-S4441)</f>
        <v/>
      </c>
      <c r="U4441" s="23">
        <f>IF(A4441="","",IF(O4441=0,"Outside audit periods; ","")&amp;IF(F4441="","No VAT category; ","")&amp;IF(ABS(Q4441)&gt;Setup!$B$10,"VAT ≠ 15% × net; ","")&amp;IF(AND(F4441="Standard domestic 15% (Box 7)",NOT(AND(LEN(D4441)=15,LEFT(D4441,1)="3",RIGHT(D4441,1)="3",ISNUMBER(--D4441)))),"Invalid/missing supplier VAT no; ","")&amp;IF(AND(L4441="Yes",K4441&lt;&gt;"Yes"),"VAT claimed without valid tax invoice; ","")&amp;IF(AND(L4441="Yes",ISNUMBER(SEARCH("blocked",G4441))),"Blocked input VAT claimed; ","")&amp;IF(AND(F4441="Import - VAT paid at customs (Box 8)",M4441=""),"Customs declaration no missing; ","")&amp;IF(AND(F4441="Import - Reverse charge (Box 9)",E4441="Saudi Arabia"),"RCM used for a local supplier; ","")&amp;IF(AND(L4441="Yes",NOT(OR(F4441="Standard domestic 15% (Box 7)",F4441="Import - VAT paid at customs (Box 8)",F4441="Import - Reverse charge (Box 9)"))),"VAT claimed on non-taxable category; ",""))</f>
        <v/>
      </c>
    </row>
    <row r="4442">
      <c r="A4442" s="17" t="n"/>
      <c r="B4442" s="14" t="n"/>
      <c r="C4442" s="14" t="n"/>
      <c r="D4442" s="16" t="n"/>
      <c r="E4442" s="14" t="n"/>
      <c r="F4442" s="14" t="n"/>
      <c r="G4442" s="14" t="n"/>
      <c r="H4442" s="19" t="n"/>
      <c r="I4442" s="19" t="n"/>
      <c r="J4442" s="34">
        <f>IF(A4442="","",H4442+I4442)</f>
        <v/>
      </c>
      <c r="K4442" s="14" t="n"/>
      <c r="L4442" s="14" t="n"/>
      <c r="M4442" s="14" t="n"/>
      <c r="N4442" s="14" t="n"/>
      <c r="O4442" s="20">
        <f>IF(A4442="","",SUMPRODUCT((A4442&gt;=Setup!$C$19:$C$30)*(A4442&lt;=Setup!$D$19:$D$30)*Setup!$A$19:$A$30))</f>
        <v/>
      </c>
      <c r="P4442" s="34">
        <f>IF(A4442="","",IF(OR(F4442="Standard domestic 15% (Box 7)",F4442="Import - VAT paid at customs (Box 8)",F4442="Import - Reverse charge (Box 9)"),ROUND(H4442*Setup!$B$9,2),0))</f>
        <v/>
      </c>
      <c r="Q4442" s="34">
        <f>IF(A4442="","",I4442-P4442)</f>
        <v/>
      </c>
      <c r="R4442" s="34">
        <f>IF(A4442="","",IF(L4442="Yes",I4442,0))</f>
        <v/>
      </c>
      <c r="S4442" s="34">
        <f>IF(A4442="","",IF(AND(L4442="Yes",K4442="Yes",NOT(ISNUMBER(SEARCH("blocked",G4442))),OR(F4442="Standard domestic 15% (Box 7)",F4442="Import - VAT paid at customs (Box 8)",F4442="Import - Reverse charge (Box 9)"),OR(F4442&lt;&gt;"Standard domestic 15% (Box 7)",AND(LEN(D4442)=15,LEFT(D4442,1)="3",RIGHT(D4442,1)="3",ISNUMBER(--D4442)))),I4442,0))</f>
        <v/>
      </c>
      <c r="T4442" s="34">
        <f>IF(A4442="","",R4442-S4442)</f>
        <v/>
      </c>
      <c r="U4442" s="23">
        <f>IF(A4442="","",IF(O4442=0,"Outside audit periods; ","")&amp;IF(F4442="","No VAT category; ","")&amp;IF(ABS(Q4442)&gt;Setup!$B$10,"VAT ≠ 15% × net; ","")&amp;IF(AND(F4442="Standard domestic 15% (Box 7)",NOT(AND(LEN(D4442)=15,LEFT(D4442,1)="3",RIGHT(D4442,1)="3",ISNUMBER(--D4442)))),"Invalid/missing supplier VAT no; ","")&amp;IF(AND(L4442="Yes",K4442&lt;&gt;"Yes"),"VAT claimed without valid tax invoice; ","")&amp;IF(AND(L4442="Yes",ISNUMBER(SEARCH("blocked",G4442))),"Blocked input VAT claimed; ","")&amp;IF(AND(F4442="Import - VAT paid at customs (Box 8)",M4442=""),"Customs declaration no missing; ","")&amp;IF(AND(F4442="Import - Reverse charge (Box 9)",E4442="Saudi Arabia"),"RCM used for a local supplier; ","")&amp;IF(AND(L4442="Yes",NOT(OR(F4442="Standard domestic 15% (Box 7)",F4442="Import - VAT paid at customs (Box 8)",F4442="Import - Reverse charge (Box 9)"))),"VAT claimed on non-taxable category; ",""))</f>
        <v/>
      </c>
    </row>
    <row r="4443">
      <c r="A4443" s="17" t="n"/>
      <c r="B4443" s="14" t="n"/>
      <c r="C4443" s="14" t="n"/>
      <c r="D4443" s="16" t="n"/>
      <c r="E4443" s="14" t="n"/>
      <c r="F4443" s="14" t="n"/>
      <c r="G4443" s="14" t="n"/>
      <c r="H4443" s="19" t="n"/>
      <c r="I4443" s="19" t="n"/>
      <c r="J4443" s="34">
        <f>IF(A4443="","",H4443+I4443)</f>
        <v/>
      </c>
      <c r="K4443" s="14" t="n"/>
      <c r="L4443" s="14" t="n"/>
      <c r="M4443" s="14" t="n"/>
      <c r="N4443" s="14" t="n"/>
      <c r="O4443" s="20">
        <f>IF(A4443="","",SUMPRODUCT((A4443&gt;=Setup!$C$19:$C$30)*(A4443&lt;=Setup!$D$19:$D$30)*Setup!$A$19:$A$30))</f>
        <v/>
      </c>
      <c r="P4443" s="34">
        <f>IF(A4443="","",IF(OR(F4443="Standard domestic 15% (Box 7)",F4443="Import - VAT paid at customs (Box 8)",F4443="Import - Reverse charge (Box 9)"),ROUND(H4443*Setup!$B$9,2),0))</f>
        <v/>
      </c>
      <c r="Q4443" s="34">
        <f>IF(A4443="","",I4443-P4443)</f>
        <v/>
      </c>
      <c r="R4443" s="34">
        <f>IF(A4443="","",IF(L4443="Yes",I4443,0))</f>
        <v/>
      </c>
      <c r="S4443" s="34">
        <f>IF(A4443="","",IF(AND(L4443="Yes",K4443="Yes",NOT(ISNUMBER(SEARCH("blocked",G4443))),OR(F4443="Standard domestic 15% (Box 7)",F4443="Import - VAT paid at customs (Box 8)",F4443="Import - Reverse charge (Box 9)"),OR(F4443&lt;&gt;"Standard domestic 15% (Box 7)",AND(LEN(D4443)=15,LEFT(D4443,1)="3",RIGHT(D4443,1)="3",ISNUMBER(--D4443)))),I4443,0))</f>
        <v/>
      </c>
      <c r="T4443" s="34">
        <f>IF(A4443="","",R4443-S4443)</f>
        <v/>
      </c>
      <c r="U4443" s="23">
        <f>IF(A4443="","",IF(O4443=0,"Outside audit periods; ","")&amp;IF(F4443="","No VAT category; ","")&amp;IF(ABS(Q4443)&gt;Setup!$B$10,"VAT ≠ 15% × net; ","")&amp;IF(AND(F4443="Standard domestic 15% (Box 7)",NOT(AND(LEN(D4443)=15,LEFT(D4443,1)="3",RIGHT(D4443,1)="3",ISNUMBER(--D4443)))),"Invalid/missing supplier VAT no; ","")&amp;IF(AND(L4443="Yes",K4443&lt;&gt;"Yes"),"VAT claimed without valid tax invoice; ","")&amp;IF(AND(L4443="Yes",ISNUMBER(SEARCH("blocked",G4443))),"Blocked input VAT claimed; ","")&amp;IF(AND(F4443="Import - VAT paid at customs (Box 8)",M4443=""),"Customs declaration no missing; ","")&amp;IF(AND(F4443="Import - Reverse charge (Box 9)",E4443="Saudi Arabia"),"RCM used for a local supplier; ","")&amp;IF(AND(L4443="Yes",NOT(OR(F4443="Standard domestic 15% (Box 7)",F4443="Import - VAT paid at customs (Box 8)",F4443="Import - Reverse charge (Box 9)"))),"VAT claimed on non-taxable category; ",""))</f>
        <v/>
      </c>
    </row>
    <row r="4444">
      <c r="A4444" s="17" t="n"/>
      <c r="B4444" s="14" t="n"/>
      <c r="C4444" s="14" t="n"/>
      <c r="D4444" s="16" t="n"/>
      <c r="E4444" s="14" t="n"/>
      <c r="F4444" s="14" t="n"/>
      <c r="G4444" s="14" t="n"/>
      <c r="H4444" s="19" t="n"/>
      <c r="I4444" s="19" t="n"/>
      <c r="J4444" s="34">
        <f>IF(A4444="","",H4444+I4444)</f>
        <v/>
      </c>
      <c r="K4444" s="14" t="n"/>
      <c r="L4444" s="14" t="n"/>
      <c r="M4444" s="14" t="n"/>
      <c r="N4444" s="14" t="n"/>
      <c r="O4444" s="20">
        <f>IF(A4444="","",SUMPRODUCT((A4444&gt;=Setup!$C$19:$C$30)*(A4444&lt;=Setup!$D$19:$D$30)*Setup!$A$19:$A$30))</f>
        <v/>
      </c>
      <c r="P4444" s="34">
        <f>IF(A4444="","",IF(OR(F4444="Standard domestic 15% (Box 7)",F4444="Import - VAT paid at customs (Box 8)",F4444="Import - Reverse charge (Box 9)"),ROUND(H4444*Setup!$B$9,2),0))</f>
        <v/>
      </c>
      <c r="Q4444" s="34">
        <f>IF(A4444="","",I4444-P4444)</f>
        <v/>
      </c>
      <c r="R4444" s="34">
        <f>IF(A4444="","",IF(L4444="Yes",I4444,0))</f>
        <v/>
      </c>
      <c r="S4444" s="34">
        <f>IF(A4444="","",IF(AND(L4444="Yes",K4444="Yes",NOT(ISNUMBER(SEARCH("blocked",G4444))),OR(F4444="Standard domestic 15% (Box 7)",F4444="Import - VAT paid at customs (Box 8)",F4444="Import - Reverse charge (Box 9)"),OR(F4444&lt;&gt;"Standard domestic 15% (Box 7)",AND(LEN(D4444)=15,LEFT(D4444,1)="3",RIGHT(D4444,1)="3",ISNUMBER(--D4444)))),I4444,0))</f>
        <v/>
      </c>
      <c r="T4444" s="34">
        <f>IF(A4444="","",R4444-S4444)</f>
        <v/>
      </c>
      <c r="U4444" s="23">
        <f>IF(A4444="","",IF(O4444=0,"Outside audit periods; ","")&amp;IF(F4444="","No VAT category; ","")&amp;IF(ABS(Q4444)&gt;Setup!$B$10,"VAT ≠ 15% × net; ","")&amp;IF(AND(F4444="Standard domestic 15% (Box 7)",NOT(AND(LEN(D4444)=15,LEFT(D4444,1)="3",RIGHT(D4444,1)="3",ISNUMBER(--D4444)))),"Invalid/missing supplier VAT no; ","")&amp;IF(AND(L4444="Yes",K4444&lt;&gt;"Yes"),"VAT claimed without valid tax invoice; ","")&amp;IF(AND(L4444="Yes",ISNUMBER(SEARCH("blocked",G4444))),"Blocked input VAT claimed; ","")&amp;IF(AND(F4444="Import - VAT paid at customs (Box 8)",M4444=""),"Customs declaration no missing; ","")&amp;IF(AND(F4444="Import - Reverse charge (Box 9)",E4444="Saudi Arabia"),"RCM used for a local supplier; ","")&amp;IF(AND(L4444="Yes",NOT(OR(F4444="Standard domestic 15% (Box 7)",F4444="Import - VAT paid at customs (Box 8)",F4444="Import - Reverse charge (Box 9)"))),"VAT claimed on non-taxable category; ",""))</f>
        <v/>
      </c>
    </row>
    <row r="4445">
      <c r="A4445" s="17" t="n"/>
      <c r="B4445" s="14" t="n"/>
      <c r="C4445" s="14" t="n"/>
      <c r="D4445" s="16" t="n"/>
      <c r="E4445" s="14" t="n"/>
      <c r="F4445" s="14" t="n"/>
      <c r="G4445" s="14" t="n"/>
      <c r="H4445" s="19" t="n"/>
      <c r="I4445" s="19" t="n"/>
      <c r="J4445" s="34">
        <f>IF(A4445="","",H4445+I4445)</f>
        <v/>
      </c>
      <c r="K4445" s="14" t="n"/>
      <c r="L4445" s="14" t="n"/>
      <c r="M4445" s="14" t="n"/>
      <c r="N4445" s="14" t="n"/>
      <c r="O4445" s="20">
        <f>IF(A4445="","",SUMPRODUCT((A4445&gt;=Setup!$C$19:$C$30)*(A4445&lt;=Setup!$D$19:$D$30)*Setup!$A$19:$A$30))</f>
        <v/>
      </c>
      <c r="P4445" s="34">
        <f>IF(A4445="","",IF(OR(F4445="Standard domestic 15% (Box 7)",F4445="Import - VAT paid at customs (Box 8)",F4445="Import - Reverse charge (Box 9)"),ROUND(H4445*Setup!$B$9,2),0))</f>
        <v/>
      </c>
      <c r="Q4445" s="34">
        <f>IF(A4445="","",I4445-P4445)</f>
        <v/>
      </c>
      <c r="R4445" s="34">
        <f>IF(A4445="","",IF(L4445="Yes",I4445,0))</f>
        <v/>
      </c>
      <c r="S4445" s="34">
        <f>IF(A4445="","",IF(AND(L4445="Yes",K4445="Yes",NOT(ISNUMBER(SEARCH("blocked",G4445))),OR(F4445="Standard domestic 15% (Box 7)",F4445="Import - VAT paid at customs (Box 8)",F4445="Import - Reverse charge (Box 9)"),OR(F4445&lt;&gt;"Standard domestic 15% (Box 7)",AND(LEN(D4445)=15,LEFT(D4445,1)="3",RIGHT(D4445,1)="3",ISNUMBER(--D4445)))),I4445,0))</f>
        <v/>
      </c>
      <c r="T4445" s="34">
        <f>IF(A4445="","",R4445-S4445)</f>
        <v/>
      </c>
      <c r="U4445" s="23">
        <f>IF(A4445="","",IF(O4445=0,"Outside audit periods; ","")&amp;IF(F4445="","No VAT category; ","")&amp;IF(ABS(Q4445)&gt;Setup!$B$10,"VAT ≠ 15% × net; ","")&amp;IF(AND(F4445="Standard domestic 15% (Box 7)",NOT(AND(LEN(D4445)=15,LEFT(D4445,1)="3",RIGHT(D4445,1)="3",ISNUMBER(--D4445)))),"Invalid/missing supplier VAT no; ","")&amp;IF(AND(L4445="Yes",K4445&lt;&gt;"Yes"),"VAT claimed without valid tax invoice; ","")&amp;IF(AND(L4445="Yes",ISNUMBER(SEARCH("blocked",G4445))),"Blocked input VAT claimed; ","")&amp;IF(AND(F4445="Import - VAT paid at customs (Box 8)",M4445=""),"Customs declaration no missing; ","")&amp;IF(AND(F4445="Import - Reverse charge (Box 9)",E4445="Saudi Arabia"),"RCM used for a local supplier; ","")&amp;IF(AND(L4445="Yes",NOT(OR(F4445="Standard domestic 15% (Box 7)",F4445="Import - VAT paid at customs (Box 8)",F4445="Import - Reverse charge (Box 9)"))),"VAT claimed on non-taxable category; ",""))</f>
        <v/>
      </c>
    </row>
    <row r="4446">
      <c r="A4446" s="17" t="n"/>
      <c r="B4446" s="14" t="n"/>
      <c r="C4446" s="14" t="n"/>
      <c r="D4446" s="16" t="n"/>
      <c r="E4446" s="14" t="n"/>
      <c r="F4446" s="14" t="n"/>
      <c r="G4446" s="14" t="n"/>
      <c r="H4446" s="19" t="n"/>
      <c r="I4446" s="19" t="n"/>
      <c r="J4446" s="34">
        <f>IF(A4446="","",H4446+I4446)</f>
        <v/>
      </c>
      <c r="K4446" s="14" t="n"/>
      <c r="L4446" s="14" t="n"/>
      <c r="M4446" s="14" t="n"/>
      <c r="N4446" s="14" t="n"/>
      <c r="O4446" s="20">
        <f>IF(A4446="","",SUMPRODUCT((A4446&gt;=Setup!$C$19:$C$30)*(A4446&lt;=Setup!$D$19:$D$30)*Setup!$A$19:$A$30))</f>
        <v/>
      </c>
      <c r="P4446" s="34">
        <f>IF(A4446="","",IF(OR(F4446="Standard domestic 15% (Box 7)",F4446="Import - VAT paid at customs (Box 8)",F4446="Import - Reverse charge (Box 9)"),ROUND(H4446*Setup!$B$9,2),0))</f>
        <v/>
      </c>
      <c r="Q4446" s="34">
        <f>IF(A4446="","",I4446-P4446)</f>
        <v/>
      </c>
      <c r="R4446" s="34">
        <f>IF(A4446="","",IF(L4446="Yes",I4446,0))</f>
        <v/>
      </c>
      <c r="S4446" s="34">
        <f>IF(A4446="","",IF(AND(L4446="Yes",K4446="Yes",NOT(ISNUMBER(SEARCH("blocked",G4446))),OR(F4446="Standard domestic 15% (Box 7)",F4446="Import - VAT paid at customs (Box 8)",F4446="Import - Reverse charge (Box 9)"),OR(F4446&lt;&gt;"Standard domestic 15% (Box 7)",AND(LEN(D4446)=15,LEFT(D4446,1)="3",RIGHT(D4446,1)="3",ISNUMBER(--D4446)))),I4446,0))</f>
        <v/>
      </c>
      <c r="T4446" s="34">
        <f>IF(A4446="","",R4446-S4446)</f>
        <v/>
      </c>
      <c r="U4446" s="23">
        <f>IF(A4446="","",IF(O4446=0,"Outside audit periods; ","")&amp;IF(F4446="","No VAT category; ","")&amp;IF(ABS(Q4446)&gt;Setup!$B$10,"VAT ≠ 15% × net; ","")&amp;IF(AND(F4446="Standard domestic 15% (Box 7)",NOT(AND(LEN(D4446)=15,LEFT(D4446,1)="3",RIGHT(D4446,1)="3",ISNUMBER(--D4446)))),"Invalid/missing supplier VAT no; ","")&amp;IF(AND(L4446="Yes",K4446&lt;&gt;"Yes"),"VAT claimed without valid tax invoice; ","")&amp;IF(AND(L4446="Yes",ISNUMBER(SEARCH("blocked",G4446))),"Blocked input VAT claimed; ","")&amp;IF(AND(F4446="Import - VAT paid at customs (Box 8)",M4446=""),"Customs declaration no missing; ","")&amp;IF(AND(F4446="Import - Reverse charge (Box 9)",E4446="Saudi Arabia"),"RCM used for a local supplier; ","")&amp;IF(AND(L4446="Yes",NOT(OR(F4446="Standard domestic 15% (Box 7)",F4446="Import - VAT paid at customs (Box 8)",F4446="Import - Reverse charge (Box 9)"))),"VAT claimed on non-taxable category; ",""))</f>
        <v/>
      </c>
    </row>
    <row r="4447">
      <c r="A4447" s="17" t="n"/>
      <c r="B4447" s="14" t="n"/>
      <c r="C4447" s="14" t="n"/>
      <c r="D4447" s="16" t="n"/>
      <c r="E4447" s="14" t="n"/>
      <c r="F4447" s="14" t="n"/>
      <c r="G4447" s="14" t="n"/>
      <c r="H4447" s="19" t="n"/>
      <c r="I4447" s="19" t="n"/>
      <c r="J4447" s="34">
        <f>IF(A4447="","",H4447+I4447)</f>
        <v/>
      </c>
      <c r="K4447" s="14" t="n"/>
      <c r="L4447" s="14" t="n"/>
      <c r="M4447" s="14" t="n"/>
      <c r="N4447" s="14" t="n"/>
      <c r="O4447" s="20">
        <f>IF(A4447="","",SUMPRODUCT((A4447&gt;=Setup!$C$19:$C$30)*(A4447&lt;=Setup!$D$19:$D$30)*Setup!$A$19:$A$30))</f>
        <v/>
      </c>
      <c r="P4447" s="34">
        <f>IF(A4447="","",IF(OR(F4447="Standard domestic 15% (Box 7)",F4447="Import - VAT paid at customs (Box 8)",F4447="Import - Reverse charge (Box 9)"),ROUND(H4447*Setup!$B$9,2),0))</f>
        <v/>
      </c>
      <c r="Q4447" s="34">
        <f>IF(A4447="","",I4447-P4447)</f>
        <v/>
      </c>
      <c r="R4447" s="34">
        <f>IF(A4447="","",IF(L4447="Yes",I4447,0))</f>
        <v/>
      </c>
      <c r="S4447" s="34">
        <f>IF(A4447="","",IF(AND(L4447="Yes",K4447="Yes",NOT(ISNUMBER(SEARCH("blocked",G4447))),OR(F4447="Standard domestic 15% (Box 7)",F4447="Import - VAT paid at customs (Box 8)",F4447="Import - Reverse charge (Box 9)"),OR(F4447&lt;&gt;"Standard domestic 15% (Box 7)",AND(LEN(D4447)=15,LEFT(D4447,1)="3",RIGHT(D4447,1)="3",ISNUMBER(--D4447)))),I4447,0))</f>
        <v/>
      </c>
      <c r="T4447" s="34">
        <f>IF(A4447="","",R4447-S4447)</f>
        <v/>
      </c>
      <c r="U4447" s="23">
        <f>IF(A4447="","",IF(O4447=0,"Outside audit periods; ","")&amp;IF(F4447="","No VAT category; ","")&amp;IF(ABS(Q4447)&gt;Setup!$B$10,"VAT ≠ 15% × net; ","")&amp;IF(AND(F4447="Standard domestic 15% (Box 7)",NOT(AND(LEN(D4447)=15,LEFT(D4447,1)="3",RIGHT(D4447,1)="3",ISNUMBER(--D4447)))),"Invalid/missing supplier VAT no; ","")&amp;IF(AND(L4447="Yes",K4447&lt;&gt;"Yes"),"VAT claimed without valid tax invoice; ","")&amp;IF(AND(L4447="Yes",ISNUMBER(SEARCH("blocked",G4447))),"Blocked input VAT claimed; ","")&amp;IF(AND(F4447="Import - VAT paid at customs (Box 8)",M4447=""),"Customs declaration no missing; ","")&amp;IF(AND(F4447="Import - Reverse charge (Box 9)",E4447="Saudi Arabia"),"RCM used for a local supplier; ","")&amp;IF(AND(L4447="Yes",NOT(OR(F4447="Standard domestic 15% (Box 7)",F4447="Import - VAT paid at customs (Box 8)",F4447="Import - Reverse charge (Box 9)"))),"VAT claimed on non-taxable category; ",""))</f>
        <v/>
      </c>
    </row>
    <row r="4448">
      <c r="A4448" s="17" t="n"/>
      <c r="B4448" s="14" t="n"/>
      <c r="C4448" s="14" t="n"/>
      <c r="D4448" s="16" t="n"/>
      <c r="E4448" s="14" t="n"/>
      <c r="F4448" s="14" t="n"/>
      <c r="G4448" s="14" t="n"/>
      <c r="H4448" s="19" t="n"/>
      <c r="I4448" s="19" t="n"/>
      <c r="J4448" s="34">
        <f>IF(A4448="","",H4448+I4448)</f>
        <v/>
      </c>
      <c r="K4448" s="14" t="n"/>
      <c r="L4448" s="14" t="n"/>
      <c r="M4448" s="14" t="n"/>
      <c r="N4448" s="14" t="n"/>
      <c r="O4448" s="20">
        <f>IF(A4448="","",SUMPRODUCT((A4448&gt;=Setup!$C$19:$C$30)*(A4448&lt;=Setup!$D$19:$D$30)*Setup!$A$19:$A$30))</f>
        <v/>
      </c>
      <c r="P4448" s="34">
        <f>IF(A4448="","",IF(OR(F4448="Standard domestic 15% (Box 7)",F4448="Import - VAT paid at customs (Box 8)",F4448="Import - Reverse charge (Box 9)"),ROUND(H4448*Setup!$B$9,2),0))</f>
        <v/>
      </c>
      <c r="Q4448" s="34">
        <f>IF(A4448="","",I4448-P4448)</f>
        <v/>
      </c>
      <c r="R4448" s="34">
        <f>IF(A4448="","",IF(L4448="Yes",I4448,0))</f>
        <v/>
      </c>
      <c r="S4448" s="34">
        <f>IF(A4448="","",IF(AND(L4448="Yes",K4448="Yes",NOT(ISNUMBER(SEARCH("blocked",G4448))),OR(F4448="Standard domestic 15% (Box 7)",F4448="Import - VAT paid at customs (Box 8)",F4448="Import - Reverse charge (Box 9)"),OR(F4448&lt;&gt;"Standard domestic 15% (Box 7)",AND(LEN(D4448)=15,LEFT(D4448,1)="3",RIGHT(D4448,1)="3",ISNUMBER(--D4448)))),I4448,0))</f>
        <v/>
      </c>
      <c r="T4448" s="34">
        <f>IF(A4448="","",R4448-S4448)</f>
        <v/>
      </c>
      <c r="U4448" s="23">
        <f>IF(A4448="","",IF(O4448=0,"Outside audit periods; ","")&amp;IF(F4448="","No VAT category; ","")&amp;IF(ABS(Q4448)&gt;Setup!$B$10,"VAT ≠ 15% × net; ","")&amp;IF(AND(F4448="Standard domestic 15% (Box 7)",NOT(AND(LEN(D4448)=15,LEFT(D4448,1)="3",RIGHT(D4448,1)="3",ISNUMBER(--D4448)))),"Invalid/missing supplier VAT no; ","")&amp;IF(AND(L4448="Yes",K4448&lt;&gt;"Yes"),"VAT claimed without valid tax invoice; ","")&amp;IF(AND(L4448="Yes",ISNUMBER(SEARCH("blocked",G4448))),"Blocked input VAT claimed; ","")&amp;IF(AND(F4448="Import - VAT paid at customs (Box 8)",M4448=""),"Customs declaration no missing; ","")&amp;IF(AND(F4448="Import - Reverse charge (Box 9)",E4448="Saudi Arabia"),"RCM used for a local supplier; ","")&amp;IF(AND(L4448="Yes",NOT(OR(F4448="Standard domestic 15% (Box 7)",F4448="Import - VAT paid at customs (Box 8)",F4448="Import - Reverse charge (Box 9)"))),"VAT claimed on non-taxable category; ",""))</f>
        <v/>
      </c>
    </row>
    <row r="4449">
      <c r="A4449" s="17" t="n"/>
      <c r="B4449" s="14" t="n"/>
      <c r="C4449" s="14" t="n"/>
      <c r="D4449" s="16" t="n"/>
      <c r="E4449" s="14" t="n"/>
      <c r="F4449" s="14" t="n"/>
      <c r="G4449" s="14" t="n"/>
      <c r="H4449" s="19" t="n"/>
      <c r="I4449" s="19" t="n"/>
      <c r="J4449" s="34">
        <f>IF(A4449="","",H4449+I4449)</f>
        <v/>
      </c>
      <c r="K4449" s="14" t="n"/>
      <c r="L4449" s="14" t="n"/>
      <c r="M4449" s="14" t="n"/>
      <c r="N4449" s="14" t="n"/>
      <c r="O4449" s="20">
        <f>IF(A4449="","",SUMPRODUCT((A4449&gt;=Setup!$C$19:$C$30)*(A4449&lt;=Setup!$D$19:$D$30)*Setup!$A$19:$A$30))</f>
        <v/>
      </c>
      <c r="P4449" s="34">
        <f>IF(A4449="","",IF(OR(F4449="Standard domestic 15% (Box 7)",F4449="Import - VAT paid at customs (Box 8)",F4449="Import - Reverse charge (Box 9)"),ROUND(H4449*Setup!$B$9,2),0))</f>
        <v/>
      </c>
      <c r="Q4449" s="34">
        <f>IF(A4449="","",I4449-P4449)</f>
        <v/>
      </c>
      <c r="R4449" s="34">
        <f>IF(A4449="","",IF(L4449="Yes",I4449,0))</f>
        <v/>
      </c>
      <c r="S4449" s="34">
        <f>IF(A4449="","",IF(AND(L4449="Yes",K4449="Yes",NOT(ISNUMBER(SEARCH("blocked",G4449))),OR(F4449="Standard domestic 15% (Box 7)",F4449="Import - VAT paid at customs (Box 8)",F4449="Import - Reverse charge (Box 9)"),OR(F4449&lt;&gt;"Standard domestic 15% (Box 7)",AND(LEN(D4449)=15,LEFT(D4449,1)="3",RIGHT(D4449,1)="3",ISNUMBER(--D4449)))),I4449,0))</f>
        <v/>
      </c>
      <c r="T4449" s="34">
        <f>IF(A4449="","",R4449-S4449)</f>
        <v/>
      </c>
      <c r="U4449" s="23">
        <f>IF(A4449="","",IF(O4449=0,"Outside audit periods; ","")&amp;IF(F4449="","No VAT category; ","")&amp;IF(ABS(Q4449)&gt;Setup!$B$10,"VAT ≠ 15% × net; ","")&amp;IF(AND(F4449="Standard domestic 15% (Box 7)",NOT(AND(LEN(D4449)=15,LEFT(D4449,1)="3",RIGHT(D4449,1)="3",ISNUMBER(--D4449)))),"Invalid/missing supplier VAT no; ","")&amp;IF(AND(L4449="Yes",K4449&lt;&gt;"Yes"),"VAT claimed without valid tax invoice; ","")&amp;IF(AND(L4449="Yes",ISNUMBER(SEARCH("blocked",G4449))),"Blocked input VAT claimed; ","")&amp;IF(AND(F4449="Import - VAT paid at customs (Box 8)",M4449=""),"Customs declaration no missing; ","")&amp;IF(AND(F4449="Import - Reverse charge (Box 9)",E4449="Saudi Arabia"),"RCM used for a local supplier; ","")&amp;IF(AND(L4449="Yes",NOT(OR(F4449="Standard domestic 15% (Box 7)",F4449="Import - VAT paid at customs (Box 8)",F4449="Import - Reverse charge (Box 9)"))),"VAT claimed on non-taxable category; ",""))</f>
        <v/>
      </c>
    </row>
    <row r="4450">
      <c r="A4450" s="17" t="n"/>
      <c r="B4450" s="14" t="n"/>
      <c r="C4450" s="14" t="n"/>
      <c r="D4450" s="16" t="n"/>
      <c r="E4450" s="14" t="n"/>
      <c r="F4450" s="14" t="n"/>
      <c r="G4450" s="14" t="n"/>
      <c r="H4450" s="19" t="n"/>
      <c r="I4450" s="19" t="n"/>
      <c r="J4450" s="34">
        <f>IF(A4450="","",H4450+I4450)</f>
        <v/>
      </c>
      <c r="K4450" s="14" t="n"/>
      <c r="L4450" s="14" t="n"/>
      <c r="M4450" s="14" t="n"/>
      <c r="N4450" s="14" t="n"/>
      <c r="O4450" s="20">
        <f>IF(A4450="","",SUMPRODUCT((A4450&gt;=Setup!$C$19:$C$30)*(A4450&lt;=Setup!$D$19:$D$30)*Setup!$A$19:$A$30))</f>
        <v/>
      </c>
      <c r="P4450" s="34">
        <f>IF(A4450="","",IF(OR(F4450="Standard domestic 15% (Box 7)",F4450="Import - VAT paid at customs (Box 8)",F4450="Import - Reverse charge (Box 9)"),ROUND(H4450*Setup!$B$9,2),0))</f>
        <v/>
      </c>
      <c r="Q4450" s="34">
        <f>IF(A4450="","",I4450-P4450)</f>
        <v/>
      </c>
      <c r="R4450" s="34">
        <f>IF(A4450="","",IF(L4450="Yes",I4450,0))</f>
        <v/>
      </c>
      <c r="S4450" s="34">
        <f>IF(A4450="","",IF(AND(L4450="Yes",K4450="Yes",NOT(ISNUMBER(SEARCH("blocked",G4450))),OR(F4450="Standard domestic 15% (Box 7)",F4450="Import - VAT paid at customs (Box 8)",F4450="Import - Reverse charge (Box 9)"),OR(F4450&lt;&gt;"Standard domestic 15% (Box 7)",AND(LEN(D4450)=15,LEFT(D4450,1)="3",RIGHT(D4450,1)="3",ISNUMBER(--D4450)))),I4450,0))</f>
        <v/>
      </c>
      <c r="T4450" s="34">
        <f>IF(A4450="","",R4450-S4450)</f>
        <v/>
      </c>
      <c r="U4450" s="23">
        <f>IF(A4450="","",IF(O4450=0,"Outside audit periods; ","")&amp;IF(F4450="","No VAT category; ","")&amp;IF(ABS(Q4450)&gt;Setup!$B$10,"VAT ≠ 15% × net; ","")&amp;IF(AND(F4450="Standard domestic 15% (Box 7)",NOT(AND(LEN(D4450)=15,LEFT(D4450,1)="3",RIGHT(D4450,1)="3",ISNUMBER(--D4450)))),"Invalid/missing supplier VAT no; ","")&amp;IF(AND(L4450="Yes",K4450&lt;&gt;"Yes"),"VAT claimed without valid tax invoice; ","")&amp;IF(AND(L4450="Yes",ISNUMBER(SEARCH("blocked",G4450))),"Blocked input VAT claimed; ","")&amp;IF(AND(F4450="Import - VAT paid at customs (Box 8)",M4450=""),"Customs declaration no missing; ","")&amp;IF(AND(F4450="Import - Reverse charge (Box 9)",E4450="Saudi Arabia"),"RCM used for a local supplier; ","")&amp;IF(AND(L4450="Yes",NOT(OR(F4450="Standard domestic 15% (Box 7)",F4450="Import - VAT paid at customs (Box 8)",F4450="Import - Reverse charge (Box 9)"))),"VAT claimed on non-taxable category; ",""))</f>
        <v/>
      </c>
    </row>
    <row r="4451">
      <c r="A4451" s="17" t="n"/>
      <c r="B4451" s="14" t="n"/>
      <c r="C4451" s="14" t="n"/>
      <c r="D4451" s="16" t="n"/>
      <c r="E4451" s="14" t="n"/>
      <c r="F4451" s="14" t="n"/>
      <c r="G4451" s="14" t="n"/>
      <c r="H4451" s="19" t="n"/>
      <c r="I4451" s="19" t="n"/>
      <c r="J4451" s="34">
        <f>IF(A4451="","",H4451+I4451)</f>
        <v/>
      </c>
      <c r="K4451" s="14" t="n"/>
      <c r="L4451" s="14" t="n"/>
      <c r="M4451" s="14" t="n"/>
      <c r="N4451" s="14" t="n"/>
      <c r="O4451" s="20">
        <f>IF(A4451="","",SUMPRODUCT((A4451&gt;=Setup!$C$19:$C$30)*(A4451&lt;=Setup!$D$19:$D$30)*Setup!$A$19:$A$30))</f>
        <v/>
      </c>
      <c r="P4451" s="34">
        <f>IF(A4451="","",IF(OR(F4451="Standard domestic 15% (Box 7)",F4451="Import - VAT paid at customs (Box 8)",F4451="Import - Reverse charge (Box 9)"),ROUND(H4451*Setup!$B$9,2),0))</f>
        <v/>
      </c>
      <c r="Q4451" s="34">
        <f>IF(A4451="","",I4451-P4451)</f>
        <v/>
      </c>
      <c r="R4451" s="34">
        <f>IF(A4451="","",IF(L4451="Yes",I4451,0))</f>
        <v/>
      </c>
      <c r="S4451" s="34">
        <f>IF(A4451="","",IF(AND(L4451="Yes",K4451="Yes",NOT(ISNUMBER(SEARCH("blocked",G4451))),OR(F4451="Standard domestic 15% (Box 7)",F4451="Import - VAT paid at customs (Box 8)",F4451="Import - Reverse charge (Box 9)"),OR(F4451&lt;&gt;"Standard domestic 15% (Box 7)",AND(LEN(D4451)=15,LEFT(D4451,1)="3",RIGHT(D4451,1)="3",ISNUMBER(--D4451)))),I4451,0))</f>
        <v/>
      </c>
      <c r="T4451" s="34">
        <f>IF(A4451="","",R4451-S4451)</f>
        <v/>
      </c>
      <c r="U4451" s="23">
        <f>IF(A4451="","",IF(O4451=0,"Outside audit periods; ","")&amp;IF(F4451="","No VAT category; ","")&amp;IF(ABS(Q4451)&gt;Setup!$B$10,"VAT ≠ 15% × net; ","")&amp;IF(AND(F4451="Standard domestic 15% (Box 7)",NOT(AND(LEN(D4451)=15,LEFT(D4451,1)="3",RIGHT(D4451,1)="3",ISNUMBER(--D4451)))),"Invalid/missing supplier VAT no; ","")&amp;IF(AND(L4451="Yes",K4451&lt;&gt;"Yes"),"VAT claimed without valid tax invoice; ","")&amp;IF(AND(L4451="Yes",ISNUMBER(SEARCH("blocked",G4451))),"Blocked input VAT claimed; ","")&amp;IF(AND(F4451="Import - VAT paid at customs (Box 8)",M4451=""),"Customs declaration no missing; ","")&amp;IF(AND(F4451="Import - Reverse charge (Box 9)",E4451="Saudi Arabia"),"RCM used for a local supplier; ","")&amp;IF(AND(L4451="Yes",NOT(OR(F4451="Standard domestic 15% (Box 7)",F4451="Import - VAT paid at customs (Box 8)",F4451="Import - Reverse charge (Box 9)"))),"VAT claimed on non-taxable category; ",""))</f>
        <v/>
      </c>
    </row>
    <row r="4452">
      <c r="A4452" s="17" t="n"/>
      <c r="B4452" s="14" t="n"/>
      <c r="C4452" s="14" t="n"/>
      <c r="D4452" s="16" t="n"/>
      <c r="E4452" s="14" t="n"/>
      <c r="F4452" s="14" t="n"/>
      <c r="G4452" s="14" t="n"/>
      <c r="H4452" s="19" t="n"/>
      <c r="I4452" s="19" t="n"/>
      <c r="J4452" s="34">
        <f>IF(A4452="","",H4452+I4452)</f>
        <v/>
      </c>
      <c r="K4452" s="14" t="n"/>
      <c r="L4452" s="14" t="n"/>
      <c r="M4452" s="14" t="n"/>
      <c r="N4452" s="14" t="n"/>
      <c r="O4452" s="20">
        <f>IF(A4452="","",SUMPRODUCT((A4452&gt;=Setup!$C$19:$C$30)*(A4452&lt;=Setup!$D$19:$D$30)*Setup!$A$19:$A$30))</f>
        <v/>
      </c>
      <c r="P4452" s="34">
        <f>IF(A4452="","",IF(OR(F4452="Standard domestic 15% (Box 7)",F4452="Import - VAT paid at customs (Box 8)",F4452="Import - Reverse charge (Box 9)"),ROUND(H4452*Setup!$B$9,2),0))</f>
        <v/>
      </c>
      <c r="Q4452" s="34">
        <f>IF(A4452="","",I4452-P4452)</f>
        <v/>
      </c>
      <c r="R4452" s="34">
        <f>IF(A4452="","",IF(L4452="Yes",I4452,0))</f>
        <v/>
      </c>
      <c r="S4452" s="34">
        <f>IF(A4452="","",IF(AND(L4452="Yes",K4452="Yes",NOT(ISNUMBER(SEARCH("blocked",G4452))),OR(F4452="Standard domestic 15% (Box 7)",F4452="Import - VAT paid at customs (Box 8)",F4452="Import - Reverse charge (Box 9)"),OR(F4452&lt;&gt;"Standard domestic 15% (Box 7)",AND(LEN(D4452)=15,LEFT(D4452,1)="3",RIGHT(D4452,1)="3",ISNUMBER(--D4452)))),I4452,0))</f>
        <v/>
      </c>
      <c r="T4452" s="34">
        <f>IF(A4452="","",R4452-S4452)</f>
        <v/>
      </c>
      <c r="U4452" s="23">
        <f>IF(A4452="","",IF(O4452=0,"Outside audit periods; ","")&amp;IF(F4452="","No VAT category; ","")&amp;IF(ABS(Q4452)&gt;Setup!$B$10,"VAT ≠ 15% × net; ","")&amp;IF(AND(F4452="Standard domestic 15% (Box 7)",NOT(AND(LEN(D4452)=15,LEFT(D4452,1)="3",RIGHT(D4452,1)="3",ISNUMBER(--D4452)))),"Invalid/missing supplier VAT no; ","")&amp;IF(AND(L4452="Yes",K4452&lt;&gt;"Yes"),"VAT claimed without valid tax invoice; ","")&amp;IF(AND(L4452="Yes",ISNUMBER(SEARCH("blocked",G4452))),"Blocked input VAT claimed; ","")&amp;IF(AND(F4452="Import - VAT paid at customs (Box 8)",M4452=""),"Customs declaration no missing; ","")&amp;IF(AND(F4452="Import - Reverse charge (Box 9)",E4452="Saudi Arabia"),"RCM used for a local supplier; ","")&amp;IF(AND(L4452="Yes",NOT(OR(F4452="Standard domestic 15% (Box 7)",F4452="Import - VAT paid at customs (Box 8)",F4452="Import - Reverse charge (Box 9)"))),"VAT claimed on non-taxable category; ",""))</f>
        <v/>
      </c>
    </row>
    <row r="4453">
      <c r="A4453" s="17" t="n"/>
      <c r="B4453" s="14" t="n"/>
      <c r="C4453" s="14" t="n"/>
      <c r="D4453" s="16" t="n"/>
      <c r="E4453" s="14" t="n"/>
      <c r="F4453" s="14" t="n"/>
      <c r="G4453" s="14" t="n"/>
      <c r="H4453" s="19" t="n"/>
      <c r="I4453" s="19" t="n"/>
      <c r="J4453" s="34">
        <f>IF(A4453="","",H4453+I4453)</f>
        <v/>
      </c>
      <c r="K4453" s="14" t="n"/>
      <c r="L4453" s="14" t="n"/>
      <c r="M4453" s="14" t="n"/>
      <c r="N4453" s="14" t="n"/>
      <c r="O4453" s="20">
        <f>IF(A4453="","",SUMPRODUCT((A4453&gt;=Setup!$C$19:$C$30)*(A4453&lt;=Setup!$D$19:$D$30)*Setup!$A$19:$A$30))</f>
        <v/>
      </c>
      <c r="P4453" s="34">
        <f>IF(A4453="","",IF(OR(F4453="Standard domestic 15% (Box 7)",F4453="Import - VAT paid at customs (Box 8)",F4453="Import - Reverse charge (Box 9)"),ROUND(H4453*Setup!$B$9,2),0))</f>
        <v/>
      </c>
      <c r="Q4453" s="34">
        <f>IF(A4453="","",I4453-P4453)</f>
        <v/>
      </c>
      <c r="R4453" s="34">
        <f>IF(A4453="","",IF(L4453="Yes",I4453,0))</f>
        <v/>
      </c>
      <c r="S4453" s="34">
        <f>IF(A4453="","",IF(AND(L4453="Yes",K4453="Yes",NOT(ISNUMBER(SEARCH("blocked",G4453))),OR(F4453="Standard domestic 15% (Box 7)",F4453="Import - VAT paid at customs (Box 8)",F4453="Import - Reverse charge (Box 9)"),OR(F4453&lt;&gt;"Standard domestic 15% (Box 7)",AND(LEN(D4453)=15,LEFT(D4453,1)="3",RIGHT(D4453,1)="3",ISNUMBER(--D4453)))),I4453,0))</f>
        <v/>
      </c>
      <c r="T4453" s="34">
        <f>IF(A4453="","",R4453-S4453)</f>
        <v/>
      </c>
      <c r="U4453" s="23">
        <f>IF(A4453="","",IF(O4453=0,"Outside audit periods; ","")&amp;IF(F4453="","No VAT category; ","")&amp;IF(ABS(Q4453)&gt;Setup!$B$10,"VAT ≠ 15% × net; ","")&amp;IF(AND(F4453="Standard domestic 15% (Box 7)",NOT(AND(LEN(D4453)=15,LEFT(D4453,1)="3",RIGHT(D4453,1)="3",ISNUMBER(--D4453)))),"Invalid/missing supplier VAT no; ","")&amp;IF(AND(L4453="Yes",K4453&lt;&gt;"Yes"),"VAT claimed without valid tax invoice; ","")&amp;IF(AND(L4453="Yes",ISNUMBER(SEARCH("blocked",G4453))),"Blocked input VAT claimed; ","")&amp;IF(AND(F4453="Import - VAT paid at customs (Box 8)",M4453=""),"Customs declaration no missing; ","")&amp;IF(AND(F4453="Import - Reverse charge (Box 9)",E4453="Saudi Arabia"),"RCM used for a local supplier; ","")&amp;IF(AND(L4453="Yes",NOT(OR(F4453="Standard domestic 15% (Box 7)",F4453="Import - VAT paid at customs (Box 8)",F4453="Import - Reverse charge (Box 9)"))),"VAT claimed on non-taxable category; ",""))</f>
        <v/>
      </c>
    </row>
    <row r="4454">
      <c r="A4454" s="17" t="n"/>
      <c r="B4454" s="14" t="n"/>
      <c r="C4454" s="14" t="n"/>
      <c r="D4454" s="16" t="n"/>
      <c r="E4454" s="14" t="n"/>
      <c r="F4454" s="14" t="n"/>
      <c r="G4454" s="14" t="n"/>
      <c r="H4454" s="19" t="n"/>
      <c r="I4454" s="19" t="n"/>
      <c r="J4454" s="34">
        <f>IF(A4454="","",H4454+I4454)</f>
        <v/>
      </c>
      <c r="K4454" s="14" t="n"/>
      <c r="L4454" s="14" t="n"/>
      <c r="M4454" s="14" t="n"/>
      <c r="N4454" s="14" t="n"/>
      <c r="O4454" s="20">
        <f>IF(A4454="","",SUMPRODUCT((A4454&gt;=Setup!$C$19:$C$30)*(A4454&lt;=Setup!$D$19:$D$30)*Setup!$A$19:$A$30))</f>
        <v/>
      </c>
      <c r="P4454" s="34">
        <f>IF(A4454="","",IF(OR(F4454="Standard domestic 15% (Box 7)",F4454="Import - VAT paid at customs (Box 8)",F4454="Import - Reverse charge (Box 9)"),ROUND(H4454*Setup!$B$9,2),0))</f>
        <v/>
      </c>
      <c r="Q4454" s="34">
        <f>IF(A4454="","",I4454-P4454)</f>
        <v/>
      </c>
      <c r="R4454" s="34">
        <f>IF(A4454="","",IF(L4454="Yes",I4454,0))</f>
        <v/>
      </c>
      <c r="S4454" s="34">
        <f>IF(A4454="","",IF(AND(L4454="Yes",K4454="Yes",NOT(ISNUMBER(SEARCH("blocked",G4454))),OR(F4454="Standard domestic 15% (Box 7)",F4454="Import - VAT paid at customs (Box 8)",F4454="Import - Reverse charge (Box 9)"),OR(F4454&lt;&gt;"Standard domestic 15% (Box 7)",AND(LEN(D4454)=15,LEFT(D4454,1)="3",RIGHT(D4454,1)="3",ISNUMBER(--D4454)))),I4454,0))</f>
        <v/>
      </c>
      <c r="T4454" s="34">
        <f>IF(A4454="","",R4454-S4454)</f>
        <v/>
      </c>
      <c r="U4454" s="23">
        <f>IF(A4454="","",IF(O4454=0,"Outside audit periods; ","")&amp;IF(F4454="","No VAT category; ","")&amp;IF(ABS(Q4454)&gt;Setup!$B$10,"VAT ≠ 15% × net; ","")&amp;IF(AND(F4454="Standard domestic 15% (Box 7)",NOT(AND(LEN(D4454)=15,LEFT(D4454,1)="3",RIGHT(D4454,1)="3",ISNUMBER(--D4454)))),"Invalid/missing supplier VAT no; ","")&amp;IF(AND(L4454="Yes",K4454&lt;&gt;"Yes"),"VAT claimed without valid tax invoice; ","")&amp;IF(AND(L4454="Yes",ISNUMBER(SEARCH("blocked",G4454))),"Blocked input VAT claimed; ","")&amp;IF(AND(F4454="Import - VAT paid at customs (Box 8)",M4454=""),"Customs declaration no missing; ","")&amp;IF(AND(F4454="Import - Reverse charge (Box 9)",E4454="Saudi Arabia"),"RCM used for a local supplier; ","")&amp;IF(AND(L4454="Yes",NOT(OR(F4454="Standard domestic 15% (Box 7)",F4454="Import - VAT paid at customs (Box 8)",F4454="Import - Reverse charge (Box 9)"))),"VAT claimed on non-taxable category; ",""))</f>
        <v/>
      </c>
    </row>
    <row r="4455">
      <c r="A4455" s="17" t="n"/>
      <c r="B4455" s="14" t="n"/>
      <c r="C4455" s="14" t="n"/>
      <c r="D4455" s="16" t="n"/>
      <c r="E4455" s="14" t="n"/>
      <c r="F4455" s="14" t="n"/>
      <c r="G4455" s="14" t="n"/>
      <c r="H4455" s="19" t="n"/>
      <c r="I4455" s="19" t="n"/>
      <c r="J4455" s="34">
        <f>IF(A4455="","",H4455+I4455)</f>
        <v/>
      </c>
      <c r="K4455" s="14" t="n"/>
      <c r="L4455" s="14" t="n"/>
      <c r="M4455" s="14" t="n"/>
      <c r="N4455" s="14" t="n"/>
      <c r="O4455" s="20">
        <f>IF(A4455="","",SUMPRODUCT((A4455&gt;=Setup!$C$19:$C$30)*(A4455&lt;=Setup!$D$19:$D$30)*Setup!$A$19:$A$30))</f>
        <v/>
      </c>
      <c r="P4455" s="34">
        <f>IF(A4455="","",IF(OR(F4455="Standard domestic 15% (Box 7)",F4455="Import - VAT paid at customs (Box 8)",F4455="Import - Reverse charge (Box 9)"),ROUND(H4455*Setup!$B$9,2),0))</f>
        <v/>
      </c>
      <c r="Q4455" s="34">
        <f>IF(A4455="","",I4455-P4455)</f>
        <v/>
      </c>
      <c r="R4455" s="34">
        <f>IF(A4455="","",IF(L4455="Yes",I4455,0))</f>
        <v/>
      </c>
      <c r="S4455" s="34">
        <f>IF(A4455="","",IF(AND(L4455="Yes",K4455="Yes",NOT(ISNUMBER(SEARCH("blocked",G4455))),OR(F4455="Standard domestic 15% (Box 7)",F4455="Import - VAT paid at customs (Box 8)",F4455="Import - Reverse charge (Box 9)"),OR(F4455&lt;&gt;"Standard domestic 15% (Box 7)",AND(LEN(D4455)=15,LEFT(D4455,1)="3",RIGHT(D4455,1)="3",ISNUMBER(--D4455)))),I4455,0))</f>
        <v/>
      </c>
      <c r="T4455" s="34">
        <f>IF(A4455="","",R4455-S4455)</f>
        <v/>
      </c>
      <c r="U4455" s="23">
        <f>IF(A4455="","",IF(O4455=0,"Outside audit periods; ","")&amp;IF(F4455="","No VAT category; ","")&amp;IF(ABS(Q4455)&gt;Setup!$B$10,"VAT ≠ 15% × net; ","")&amp;IF(AND(F4455="Standard domestic 15% (Box 7)",NOT(AND(LEN(D4455)=15,LEFT(D4455,1)="3",RIGHT(D4455,1)="3",ISNUMBER(--D4455)))),"Invalid/missing supplier VAT no; ","")&amp;IF(AND(L4455="Yes",K4455&lt;&gt;"Yes"),"VAT claimed without valid tax invoice; ","")&amp;IF(AND(L4455="Yes",ISNUMBER(SEARCH("blocked",G4455))),"Blocked input VAT claimed; ","")&amp;IF(AND(F4455="Import - VAT paid at customs (Box 8)",M4455=""),"Customs declaration no missing; ","")&amp;IF(AND(F4455="Import - Reverse charge (Box 9)",E4455="Saudi Arabia"),"RCM used for a local supplier; ","")&amp;IF(AND(L4455="Yes",NOT(OR(F4455="Standard domestic 15% (Box 7)",F4455="Import - VAT paid at customs (Box 8)",F4455="Import - Reverse charge (Box 9)"))),"VAT claimed on non-taxable category; ",""))</f>
        <v/>
      </c>
    </row>
    <row r="4456">
      <c r="A4456" s="17" t="n"/>
      <c r="B4456" s="14" t="n"/>
      <c r="C4456" s="14" t="n"/>
      <c r="D4456" s="16" t="n"/>
      <c r="E4456" s="14" t="n"/>
      <c r="F4456" s="14" t="n"/>
      <c r="G4456" s="14" t="n"/>
      <c r="H4456" s="19" t="n"/>
      <c r="I4456" s="19" t="n"/>
      <c r="J4456" s="34">
        <f>IF(A4456="","",H4456+I4456)</f>
        <v/>
      </c>
      <c r="K4456" s="14" t="n"/>
      <c r="L4456" s="14" t="n"/>
      <c r="M4456" s="14" t="n"/>
      <c r="N4456" s="14" t="n"/>
      <c r="O4456" s="20">
        <f>IF(A4456="","",SUMPRODUCT((A4456&gt;=Setup!$C$19:$C$30)*(A4456&lt;=Setup!$D$19:$D$30)*Setup!$A$19:$A$30))</f>
        <v/>
      </c>
      <c r="P4456" s="34">
        <f>IF(A4456="","",IF(OR(F4456="Standard domestic 15% (Box 7)",F4456="Import - VAT paid at customs (Box 8)",F4456="Import - Reverse charge (Box 9)"),ROUND(H4456*Setup!$B$9,2),0))</f>
        <v/>
      </c>
      <c r="Q4456" s="34">
        <f>IF(A4456="","",I4456-P4456)</f>
        <v/>
      </c>
      <c r="R4456" s="34">
        <f>IF(A4456="","",IF(L4456="Yes",I4456,0))</f>
        <v/>
      </c>
      <c r="S4456" s="34">
        <f>IF(A4456="","",IF(AND(L4456="Yes",K4456="Yes",NOT(ISNUMBER(SEARCH("blocked",G4456))),OR(F4456="Standard domestic 15% (Box 7)",F4456="Import - VAT paid at customs (Box 8)",F4456="Import - Reverse charge (Box 9)"),OR(F4456&lt;&gt;"Standard domestic 15% (Box 7)",AND(LEN(D4456)=15,LEFT(D4456,1)="3",RIGHT(D4456,1)="3",ISNUMBER(--D4456)))),I4456,0))</f>
        <v/>
      </c>
      <c r="T4456" s="34">
        <f>IF(A4456="","",R4456-S4456)</f>
        <v/>
      </c>
      <c r="U4456" s="23">
        <f>IF(A4456="","",IF(O4456=0,"Outside audit periods; ","")&amp;IF(F4456="","No VAT category; ","")&amp;IF(ABS(Q4456)&gt;Setup!$B$10,"VAT ≠ 15% × net; ","")&amp;IF(AND(F4456="Standard domestic 15% (Box 7)",NOT(AND(LEN(D4456)=15,LEFT(D4456,1)="3",RIGHT(D4456,1)="3",ISNUMBER(--D4456)))),"Invalid/missing supplier VAT no; ","")&amp;IF(AND(L4456="Yes",K4456&lt;&gt;"Yes"),"VAT claimed without valid tax invoice; ","")&amp;IF(AND(L4456="Yes",ISNUMBER(SEARCH("blocked",G4456))),"Blocked input VAT claimed; ","")&amp;IF(AND(F4456="Import - VAT paid at customs (Box 8)",M4456=""),"Customs declaration no missing; ","")&amp;IF(AND(F4456="Import - Reverse charge (Box 9)",E4456="Saudi Arabia"),"RCM used for a local supplier; ","")&amp;IF(AND(L4456="Yes",NOT(OR(F4456="Standard domestic 15% (Box 7)",F4456="Import - VAT paid at customs (Box 8)",F4456="Import - Reverse charge (Box 9)"))),"VAT claimed on non-taxable category; ",""))</f>
        <v/>
      </c>
    </row>
    <row r="4457">
      <c r="A4457" s="17" t="n"/>
      <c r="B4457" s="14" t="n"/>
      <c r="C4457" s="14" t="n"/>
      <c r="D4457" s="16" t="n"/>
      <c r="E4457" s="14" t="n"/>
      <c r="F4457" s="14" t="n"/>
      <c r="G4457" s="14" t="n"/>
      <c r="H4457" s="19" t="n"/>
      <c r="I4457" s="19" t="n"/>
      <c r="J4457" s="34">
        <f>IF(A4457="","",H4457+I4457)</f>
        <v/>
      </c>
      <c r="K4457" s="14" t="n"/>
      <c r="L4457" s="14" t="n"/>
      <c r="M4457" s="14" t="n"/>
      <c r="N4457" s="14" t="n"/>
      <c r="O4457" s="20">
        <f>IF(A4457="","",SUMPRODUCT((A4457&gt;=Setup!$C$19:$C$30)*(A4457&lt;=Setup!$D$19:$D$30)*Setup!$A$19:$A$30))</f>
        <v/>
      </c>
      <c r="P4457" s="34">
        <f>IF(A4457="","",IF(OR(F4457="Standard domestic 15% (Box 7)",F4457="Import - VAT paid at customs (Box 8)",F4457="Import - Reverse charge (Box 9)"),ROUND(H4457*Setup!$B$9,2),0))</f>
        <v/>
      </c>
      <c r="Q4457" s="34">
        <f>IF(A4457="","",I4457-P4457)</f>
        <v/>
      </c>
      <c r="R4457" s="34">
        <f>IF(A4457="","",IF(L4457="Yes",I4457,0))</f>
        <v/>
      </c>
      <c r="S4457" s="34">
        <f>IF(A4457="","",IF(AND(L4457="Yes",K4457="Yes",NOT(ISNUMBER(SEARCH("blocked",G4457))),OR(F4457="Standard domestic 15% (Box 7)",F4457="Import - VAT paid at customs (Box 8)",F4457="Import - Reverse charge (Box 9)"),OR(F4457&lt;&gt;"Standard domestic 15% (Box 7)",AND(LEN(D4457)=15,LEFT(D4457,1)="3",RIGHT(D4457,1)="3",ISNUMBER(--D4457)))),I4457,0))</f>
        <v/>
      </c>
      <c r="T4457" s="34">
        <f>IF(A4457="","",R4457-S4457)</f>
        <v/>
      </c>
      <c r="U4457" s="23">
        <f>IF(A4457="","",IF(O4457=0,"Outside audit periods; ","")&amp;IF(F4457="","No VAT category; ","")&amp;IF(ABS(Q4457)&gt;Setup!$B$10,"VAT ≠ 15% × net; ","")&amp;IF(AND(F4457="Standard domestic 15% (Box 7)",NOT(AND(LEN(D4457)=15,LEFT(D4457,1)="3",RIGHT(D4457,1)="3",ISNUMBER(--D4457)))),"Invalid/missing supplier VAT no; ","")&amp;IF(AND(L4457="Yes",K4457&lt;&gt;"Yes"),"VAT claimed without valid tax invoice; ","")&amp;IF(AND(L4457="Yes",ISNUMBER(SEARCH("blocked",G4457))),"Blocked input VAT claimed; ","")&amp;IF(AND(F4457="Import - VAT paid at customs (Box 8)",M4457=""),"Customs declaration no missing; ","")&amp;IF(AND(F4457="Import - Reverse charge (Box 9)",E4457="Saudi Arabia"),"RCM used for a local supplier; ","")&amp;IF(AND(L4457="Yes",NOT(OR(F4457="Standard domestic 15% (Box 7)",F4457="Import - VAT paid at customs (Box 8)",F4457="Import - Reverse charge (Box 9)"))),"VAT claimed on non-taxable category; ",""))</f>
        <v/>
      </c>
    </row>
    <row r="4458">
      <c r="A4458" s="17" t="n"/>
      <c r="B4458" s="14" t="n"/>
      <c r="C4458" s="14" t="n"/>
      <c r="D4458" s="16" t="n"/>
      <c r="E4458" s="14" t="n"/>
      <c r="F4458" s="14" t="n"/>
      <c r="G4458" s="14" t="n"/>
      <c r="H4458" s="19" t="n"/>
      <c r="I4458" s="19" t="n"/>
      <c r="J4458" s="34">
        <f>IF(A4458="","",H4458+I4458)</f>
        <v/>
      </c>
      <c r="K4458" s="14" t="n"/>
      <c r="L4458" s="14" t="n"/>
      <c r="M4458" s="14" t="n"/>
      <c r="N4458" s="14" t="n"/>
      <c r="O4458" s="20">
        <f>IF(A4458="","",SUMPRODUCT((A4458&gt;=Setup!$C$19:$C$30)*(A4458&lt;=Setup!$D$19:$D$30)*Setup!$A$19:$A$30))</f>
        <v/>
      </c>
      <c r="P4458" s="34">
        <f>IF(A4458="","",IF(OR(F4458="Standard domestic 15% (Box 7)",F4458="Import - VAT paid at customs (Box 8)",F4458="Import - Reverse charge (Box 9)"),ROUND(H4458*Setup!$B$9,2),0))</f>
        <v/>
      </c>
      <c r="Q4458" s="34">
        <f>IF(A4458="","",I4458-P4458)</f>
        <v/>
      </c>
      <c r="R4458" s="34">
        <f>IF(A4458="","",IF(L4458="Yes",I4458,0))</f>
        <v/>
      </c>
      <c r="S4458" s="34">
        <f>IF(A4458="","",IF(AND(L4458="Yes",K4458="Yes",NOT(ISNUMBER(SEARCH("blocked",G4458))),OR(F4458="Standard domestic 15% (Box 7)",F4458="Import - VAT paid at customs (Box 8)",F4458="Import - Reverse charge (Box 9)"),OR(F4458&lt;&gt;"Standard domestic 15% (Box 7)",AND(LEN(D4458)=15,LEFT(D4458,1)="3",RIGHT(D4458,1)="3",ISNUMBER(--D4458)))),I4458,0))</f>
        <v/>
      </c>
      <c r="T4458" s="34">
        <f>IF(A4458="","",R4458-S4458)</f>
        <v/>
      </c>
      <c r="U4458" s="23">
        <f>IF(A4458="","",IF(O4458=0,"Outside audit periods; ","")&amp;IF(F4458="","No VAT category; ","")&amp;IF(ABS(Q4458)&gt;Setup!$B$10,"VAT ≠ 15% × net; ","")&amp;IF(AND(F4458="Standard domestic 15% (Box 7)",NOT(AND(LEN(D4458)=15,LEFT(D4458,1)="3",RIGHT(D4458,1)="3",ISNUMBER(--D4458)))),"Invalid/missing supplier VAT no; ","")&amp;IF(AND(L4458="Yes",K4458&lt;&gt;"Yes"),"VAT claimed without valid tax invoice; ","")&amp;IF(AND(L4458="Yes",ISNUMBER(SEARCH("blocked",G4458))),"Blocked input VAT claimed; ","")&amp;IF(AND(F4458="Import - VAT paid at customs (Box 8)",M4458=""),"Customs declaration no missing; ","")&amp;IF(AND(F4458="Import - Reverse charge (Box 9)",E4458="Saudi Arabia"),"RCM used for a local supplier; ","")&amp;IF(AND(L4458="Yes",NOT(OR(F4458="Standard domestic 15% (Box 7)",F4458="Import - VAT paid at customs (Box 8)",F4458="Import - Reverse charge (Box 9)"))),"VAT claimed on non-taxable category; ",""))</f>
        <v/>
      </c>
    </row>
    <row r="4459">
      <c r="A4459" s="17" t="n"/>
      <c r="B4459" s="14" t="n"/>
      <c r="C4459" s="14" t="n"/>
      <c r="D4459" s="16" t="n"/>
      <c r="E4459" s="14" t="n"/>
      <c r="F4459" s="14" t="n"/>
      <c r="G4459" s="14" t="n"/>
      <c r="H4459" s="19" t="n"/>
      <c r="I4459" s="19" t="n"/>
      <c r="J4459" s="34">
        <f>IF(A4459="","",H4459+I4459)</f>
        <v/>
      </c>
      <c r="K4459" s="14" t="n"/>
      <c r="L4459" s="14" t="n"/>
      <c r="M4459" s="14" t="n"/>
      <c r="N4459" s="14" t="n"/>
      <c r="O4459" s="20">
        <f>IF(A4459="","",SUMPRODUCT((A4459&gt;=Setup!$C$19:$C$30)*(A4459&lt;=Setup!$D$19:$D$30)*Setup!$A$19:$A$30))</f>
        <v/>
      </c>
      <c r="P4459" s="34">
        <f>IF(A4459="","",IF(OR(F4459="Standard domestic 15% (Box 7)",F4459="Import - VAT paid at customs (Box 8)",F4459="Import - Reverse charge (Box 9)"),ROUND(H4459*Setup!$B$9,2),0))</f>
        <v/>
      </c>
      <c r="Q4459" s="34">
        <f>IF(A4459="","",I4459-P4459)</f>
        <v/>
      </c>
      <c r="R4459" s="34">
        <f>IF(A4459="","",IF(L4459="Yes",I4459,0))</f>
        <v/>
      </c>
      <c r="S4459" s="34">
        <f>IF(A4459="","",IF(AND(L4459="Yes",K4459="Yes",NOT(ISNUMBER(SEARCH("blocked",G4459))),OR(F4459="Standard domestic 15% (Box 7)",F4459="Import - VAT paid at customs (Box 8)",F4459="Import - Reverse charge (Box 9)"),OR(F4459&lt;&gt;"Standard domestic 15% (Box 7)",AND(LEN(D4459)=15,LEFT(D4459,1)="3",RIGHT(D4459,1)="3",ISNUMBER(--D4459)))),I4459,0))</f>
        <v/>
      </c>
      <c r="T4459" s="34">
        <f>IF(A4459="","",R4459-S4459)</f>
        <v/>
      </c>
      <c r="U4459" s="23">
        <f>IF(A4459="","",IF(O4459=0,"Outside audit periods; ","")&amp;IF(F4459="","No VAT category; ","")&amp;IF(ABS(Q4459)&gt;Setup!$B$10,"VAT ≠ 15% × net; ","")&amp;IF(AND(F4459="Standard domestic 15% (Box 7)",NOT(AND(LEN(D4459)=15,LEFT(D4459,1)="3",RIGHT(D4459,1)="3",ISNUMBER(--D4459)))),"Invalid/missing supplier VAT no; ","")&amp;IF(AND(L4459="Yes",K4459&lt;&gt;"Yes"),"VAT claimed without valid tax invoice; ","")&amp;IF(AND(L4459="Yes",ISNUMBER(SEARCH("blocked",G4459))),"Blocked input VAT claimed; ","")&amp;IF(AND(F4459="Import - VAT paid at customs (Box 8)",M4459=""),"Customs declaration no missing; ","")&amp;IF(AND(F4459="Import - Reverse charge (Box 9)",E4459="Saudi Arabia"),"RCM used for a local supplier; ","")&amp;IF(AND(L4459="Yes",NOT(OR(F4459="Standard domestic 15% (Box 7)",F4459="Import - VAT paid at customs (Box 8)",F4459="Import - Reverse charge (Box 9)"))),"VAT claimed on non-taxable category; ",""))</f>
        <v/>
      </c>
    </row>
    <row r="4460">
      <c r="A4460" s="17" t="n"/>
      <c r="B4460" s="14" t="n"/>
      <c r="C4460" s="14" t="n"/>
      <c r="D4460" s="16" t="n"/>
      <c r="E4460" s="14" t="n"/>
      <c r="F4460" s="14" t="n"/>
      <c r="G4460" s="14" t="n"/>
      <c r="H4460" s="19" t="n"/>
      <c r="I4460" s="19" t="n"/>
      <c r="J4460" s="34">
        <f>IF(A4460="","",H4460+I4460)</f>
        <v/>
      </c>
      <c r="K4460" s="14" t="n"/>
      <c r="L4460" s="14" t="n"/>
      <c r="M4460" s="14" t="n"/>
      <c r="N4460" s="14" t="n"/>
      <c r="O4460" s="20">
        <f>IF(A4460="","",SUMPRODUCT((A4460&gt;=Setup!$C$19:$C$30)*(A4460&lt;=Setup!$D$19:$D$30)*Setup!$A$19:$A$30))</f>
        <v/>
      </c>
      <c r="P4460" s="34">
        <f>IF(A4460="","",IF(OR(F4460="Standard domestic 15% (Box 7)",F4460="Import - VAT paid at customs (Box 8)",F4460="Import - Reverse charge (Box 9)"),ROUND(H4460*Setup!$B$9,2),0))</f>
        <v/>
      </c>
      <c r="Q4460" s="34">
        <f>IF(A4460="","",I4460-P4460)</f>
        <v/>
      </c>
      <c r="R4460" s="34">
        <f>IF(A4460="","",IF(L4460="Yes",I4460,0))</f>
        <v/>
      </c>
      <c r="S4460" s="34">
        <f>IF(A4460="","",IF(AND(L4460="Yes",K4460="Yes",NOT(ISNUMBER(SEARCH("blocked",G4460))),OR(F4460="Standard domestic 15% (Box 7)",F4460="Import - VAT paid at customs (Box 8)",F4460="Import - Reverse charge (Box 9)"),OR(F4460&lt;&gt;"Standard domestic 15% (Box 7)",AND(LEN(D4460)=15,LEFT(D4460,1)="3",RIGHT(D4460,1)="3",ISNUMBER(--D4460)))),I4460,0))</f>
        <v/>
      </c>
      <c r="T4460" s="34">
        <f>IF(A4460="","",R4460-S4460)</f>
        <v/>
      </c>
      <c r="U4460" s="23">
        <f>IF(A4460="","",IF(O4460=0,"Outside audit periods; ","")&amp;IF(F4460="","No VAT category; ","")&amp;IF(ABS(Q4460)&gt;Setup!$B$10,"VAT ≠ 15% × net; ","")&amp;IF(AND(F4460="Standard domestic 15% (Box 7)",NOT(AND(LEN(D4460)=15,LEFT(D4460,1)="3",RIGHT(D4460,1)="3",ISNUMBER(--D4460)))),"Invalid/missing supplier VAT no; ","")&amp;IF(AND(L4460="Yes",K4460&lt;&gt;"Yes"),"VAT claimed without valid tax invoice; ","")&amp;IF(AND(L4460="Yes",ISNUMBER(SEARCH("blocked",G4460))),"Blocked input VAT claimed; ","")&amp;IF(AND(F4460="Import - VAT paid at customs (Box 8)",M4460=""),"Customs declaration no missing; ","")&amp;IF(AND(F4460="Import - Reverse charge (Box 9)",E4460="Saudi Arabia"),"RCM used for a local supplier; ","")&amp;IF(AND(L4460="Yes",NOT(OR(F4460="Standard domestic 15% (Box 7)",F4460="Import - VAT paid at customs (Box 8)",F4460="Import - Reverse charge (Box 9)"))),"VAT claimed on non-taxable category; ",""))</f>
        <v/>
      </c>
    </row>
    <row r="4461">
      <c r="A4461" s="17" t="n"/>
      <c r="B4461" s="14" t="n"/>
      <c r="C4461" s="14" t="n"/>
      <c r="D4461" s="16" t="n"/>
      <c r="E4461" s="14" t="n"/>
      <c r="F4461" s="14" t="n"/>
      <c r="G4461" s="14" t="n"/>
      <c r="H4461" s="19" t="n"/>
      <c r="I4461" s="19" t="n"/>
      <c r="J4461" s="34">
        <f>IF(A4461="","",H4461+I4461)</f>
        <v/>
      </c>
      <c r="K4461" s="14" t="n"/>
      <c r="L4461" s="14" t="n"/>
      <c r="M4461" s="14" t="n"/>
      <c r="N4461" s="14" t="n"/>
      <c r="O4461" s="20">
        <f>IF(A4461="","",SUMPRODUCT((A4461&gt;=Setup!$C$19:$C$30)*(A4461&lt;=Setup!$D$19:$D$30)*Setup!$A$19:$A$30))</f>
        <v/>
      </c>
      <c r="P4461" s="34">
        <f>IF(A4461="","",IF(OR(F4461="Standard domestic 15% (Box 7)",F4461="Import - VAT paid at customs (Box 8)",F4461="Import - Reverse charge (Box 9)"),ROUND(H4461*Setup!$B$9,2),0))</f>
        <v/>
      </c>
      <c r="Q4461" s="34">
        <f>IF(A4461="","",I4461-P4461)</f>
        <v/>
      </c>
      <c r="R4461" s="34">
        <f>IF(A4461="","",IF(L4461="Yes",I4461,0))</f>
        <v/>
      </c>
      <c r="S4461" s="34">
        <f>IF(A4461="","",IF(AND(L4461="Yes",K4461="Yes",NOT(ISNUMBER(SEARCH("blocked",G4461))),OR(F4461="Standard domestic 15% (Box 7)",F4461="Import - VAT paid at customs (Box 8)",F4461="Import - Reverse charge (Box 9)"),OR(F4461&lt;&gt;"Standard domestic 15% (Box 7)",AND(LEN(D4461)=15,LEFT(D4461,1)="3",RIGHT(D4461,1)="3",ISNUMBER(--D4461)))),I4461,0))</f>
        <v/>
      </c>
      <c r="T4461" s="34">
        <f>IF(A4461="","",R4461-S4461)</f>
        <v/>
      </c>
      <c r="U4461" s="23">
        <f>IF(A4461="","",IF(O4461=0,"Outside audit periods; ","")&amp;IF(F4461="","No VAT category; ","")&amp;IF(ABS(Q4461)&gt;Setup!$B$10,"VAT ≠ 15% × net; ","")&amp;IF(AND(F4461="Standard domestic 15% (Box 7)",NOT(AND(LEN(D4461)=15,LEFT(D4461,1)="3",RIGHT(D4461,1)="3",ISNUMBER(--D4461)))),"Invalid/missing supplier VAT no; ","")&amp;IF(AND(L4461="Yes",K4461&lt;&gt;"Yes"),"VAT claimed without valid tax invoice; ","")&amp;IF(AND(L4461="Yes",ISNUMBER(SEARCH("blocked",G4461))),"Blocked input VAT claimed; ","")&amp;IF(AND(F4461="Import - VAT paid at customs (Box 8)",M4461=""),"Customs declaration no missing; ","")&amp;IF(AND(F4461="Import - Reverse charge (Box 9)",E4461="Saudi Arabia"),"RCM used for a local supplier; ","")&amp;IF(AND(L4461="Yes",NOT(OR(F4461="Standard domestic 15% (Box 7)",F4461="Import - VAT paid at customs (Box 8)",F4461="Import - Reverse charge (Box 9)"))),"VAT claimed on non-taxable category; ",""))</f>
        <v/>
      </c>
    </row>
    <row r="4462">
      <c r="A4462" s="17" t="n"/>
      <c r="B4462" s="14" t="n"/>
      <c r="C4462" s="14" t="n"/>
      <c r="D4462" s="16" t="n"/>
      <c r="E4462" s="14" t="n"/>
      <c r="F4462" s="14" t="n"/>
      <c r="G4462" s="14" t="n"/>
      <c r="H4462" s="19" t="n"/>
      <c r="I4462" s="19" t="n"/>
      <c r="J4462" s="34">
        <f>IF(A4462="","",H4462+I4462)</f>
        <v/>
      </c>
      <c r="K4462" s="14" t="n"/>
      <c r="L4462" s="14" t="n"/>
      <c r="M4462" s="14" t="n"/>
      <c r="N4462" s="14" t="n"/>
      <c r="O4462" s="20">
        <f>IF(A4462="","",SUMPRODUCT((A4462&gt;=Setup!$C$19:$C$30)*(A4462&lt;=Setup!$D$19:$D$30)*Setup!$A$19:$A$30))</f>
        <v/>
      </c>
      <c r="P4462" s="34">
        <f>IF(A4462="","",IF(OR(F4462="Standard domestic 15% (Box 7)",F4462="Import - VAT paid at customs (Box 8)",F4462="Import - Reverse charge (Box 9)"),ROUND(H4462*Setup!$B$9,2),0))</f>
        <v/>
      </c>
      <c r="Q4462" s="34">
        <f>IF(A4462="","",I4462-P4462)</f>
        <v/>
      </c>
      <c r="R4462" s="34">
        <f>IF(A4462="","",IF(L4462="Yes",I4462,0))</f>
        <v/>
      </c>
      <c r="S4462" s="34">
        <f>IF(A4462="","",IF(AND(L4462="Yes",K4462="Yes",NOT(ISNUMBER(SEARCH("blocked",G4462))),OR(F4462="Standard domestic 15% (Box 7)",F4462="Import - VAT paid at customs (Box 8)",F4462="Import - Reverse charge (Box 9)"),OR(F4462&lt;&gt;"Standard domestic 15% (Box 7)",AND(LEN(D4462)=15,LEFT(D4462,1)="3",RIGHT(D4462,1)="3",ISNUMBER(--D4462)))),I4462,0))</f>
        <v/>
      </c>
      <c r="T4462" s="34">
        <f>IF(A4462="","",R4462-S4462)</f>
        <v/>
      </c>
      <c r="U4462" s="23">
        <f>IF(A4462="","",IF(O4462=0,"Outside audit periods; ","")&amp;IF(F4462="","No VAT category; ","")&amp;IF(ABS(Q4462)&gt;Setup!$B$10,"VAT ≠ 15% × net; ","")&amp;IF(AND(F4462="Standard domestic 15% (Box 7)",NOT(AND(LEN(D4462)=15,LEFT(D4462,1)="3",RIGHT(D4462,1)="3",ISNUMBER(--D4462)))),"Invalid/missing supplier VAT no; ","")&amp;IF(AND(L4462="Yes",K4462&lt;&gt;"Yes"),"VAT claimed without valid tax invoice; ","")&amp;IF(AND(L4462="Yes",ISNUMBER(SEARCH("blocked",G4462))),"Blocked input VAT claimed; ","")&amp;IF(AND(F4462="Import - VAT paid at customs (Box 8)",M4462=""),"Customs declaration no missing; ","")&amp;IF(AND(F4462="Import - Reverse charge (Box 9)",E4462="Saudi Arabia"),"RCM used for a local supplier; ","")&amp;IF(AND(L4462="Yes",NOT(OR(F4462="Standard domestic 15% (Box 7)",F4462="Import - VAT paid at customs (Box 8)",F4462="Import - Reverse charge (Box 9)"))),"VAT claimed on non-taxable category; ",""))</f>
        <v/>
      </c>
    </row>
    <row r="4463">
      <c r="A4463" s="17" t="n"/>
      <c r="B4463" s="14" t="n"/>
      <c r="C4463" s="14" t="n"/>
      <c r="D4463" s="16" t="n"/>
      <c r="E4463" s="14" t="n"/>
      <c r="F4463" s="14" t="n"/>
      <c r="G4463" s="14" t="n"/>
      <c r="H4463" s="19" t="n"/>
      <c r="I4463" s="19" t="n"/>
      <c r="J4463" s="34">
        <f>IF(A4463="","",H4463+I4463)</f>
        <v/>
      </c>
      <c r="K4463" s="14" t="n"/>
      <c r="L4463" s="14" t="n"/>
      <c r="M4463" s="14" t="n"/>
      <c r="N4463" s="14" t="n"/>
      <c r="O4463" s="20">
        <f>IF(A4463="","",SUMPRODUCT((A4463&gt;=Setup!$C$19:$C$30)*(A4463&lt;=Setup!$D$19:$D$30)*Setup!$A$19:$A$30))</f>
        <v/>
      </c>
      <c r="P4463" s="34">
        <f>IF(A4463="","",IF(OR(F4463="Standard domestic 15% (Box 7)",F4463="Import - VAT paid at customs (Box 8)",F4463="Import - Reverse charge (Box 9)"),ROUND(H4463*Setup!$B$9,2),0))</f>
        <v/>
      </c>
      <c r="Q4463" s="34">
        <f>IF(A4463="","",I4463-P4463)</f>
        <v/>
      </c>
      <c r="R4463" s="34">
        <f>IF(A4463="","",IF(L4463="Yes",I4463,0))</f>
        <v/>
      </c>
      <c r="S4463" s="34">
        <f>IF(A4463="","",IF(AND(L4463="Yes",K4463="Yes",NOT(ISNUMBER(SEARCH("blocked",G4463))),OR(F4463="Standard domestic 15% (Box 7)",F4463="Import - VAT paid at customs (Box 8)",F4463="Import - Reverse charge (Box 9)"),OR(F4463&lt;&gt;"Standard domestic 15% (Box 7)",AND(LEN(D4463)=15,LEFT(D4463,1)="3",RIGHT(D4463,1)="3",ISNUMBER(--D4463)))),I4463,0))</f>
        <v/>
      </c>
      <c r="T4463" s="34">
        <f>IF(A4463="","",R4463-S4463)</f>
        <v/>
      </c>
      <c r="U4463" s="23">
        <f>IF(A4463="","",IF(O4463=0,"Outside audit periods; ","")&amp;IF(F4463="","No VAT category; ","")&amp;IF(ABS(Q4463)&gt;Setup!$B$10,"VAT ≠ 15% × net; ","")&amp;IF(AND(F4463="Standard domestic 15% (Box 7)",NOT(AND(LEN(D4463)=15,LEFT(D4463,1)="3",RIGHT(D4463,1)="3",ISNUMBER(--D4463)))),"Invalid/missing supplier VAT no; ","")&amp;IF(AND(L4463="Yes",K4463&lt;&gt;"Yes"),"VAT claimed without valid tax invoice; ","")&amp;IF(AND(L4463="Yes",ISNUMBER(SEARCH("blocked",G4463))),"Blocked input VAT claimed; ","")&amp;IF(AND(F4463="Import - VAT paid at customs (Box 8)",M4463=""),"Customs declaration no missing; ","")&amp;IF(AND(F4463="Import - Reverse charge (Box 9)",E4463="Saudi Arabia"),"RCM used for a local supplier; ","")&amp;IF(AND(L4463="Yes",NOT(OR(F4463="Standard domestic 15% (Box 7)",F4463="Import - VAT paid at customs (Box 8)",F4463="Import - Reverse charge (Box 9)"))),"VAT claimed on non-taxable category; ",""))</f>
        <v/>
      </c>
    </row>
    <row r="4464">
      <c r="A4464" s="17" t="n"/>
      <c r="B4464" s="14" t="n"/>
      <c r="C4464" s="14" t="n"/>
      <c r="D4464" s="16" t="n"/>
      <c r="E4464" s="14" t="n"/>
      <c r="F4464" s="14" t="n"/>
      <c r="G4464" s="14" t="n"/>
      <c r="H4464" s="19" t="n"/>
      <c r="I4464" s="19" t="n"/>
      <c r="J4464" s="34">
        <f>IF(A4464="","",H4464+I4464)</f>
        <v/>
      </c>
      <c r="K4464" s="14" t="n"/>
      <c r="L4464" s="14" t="n"/>
      <c r="M4464" s="14" t="n"/>
      <c r="N4464" s="14" t="n"/>
      <c r="O4464" s="20">
        <f>IF(A4464="","",SUMPRODUCT((A4464&gt;=Setup!$C$19:$C$30)*(A4464&lt;=Setup!$D$19:$D$30)*Setup!$A$19:$A$30))</f>
        <v/>
      </c>
      <c r="P4464" s="34">
        <f>IF(A4464="","",IF(OR(F4464="Standard domestic 15% (Box 7)",F4464="Import - VAT paid at customs (Box 8)",F4464="Import - Reverse charge (Box 9)"),ROUND(H4464*Setup!$B$9,2),0))</f>
        <v/>
      </c>
      <c r="Q4464" s="34">
        <f>IF(A4464="","",I4464-P4464)</f>
        <v/>
      </c>
      <c r="R4464" s="34">
        <f>IF(A4464="","",IF(L4464="Yes",I4464,0))</f>
        <v/>
      </c>
      <c r="S4464" s="34">
        <f>IF(A4464="","",IF(AND(L4464="Yes",K4464="Yes",NOT(ISNUMBER(SEARCH("blocked",G4464))),OR(F4464="Standard domestic 15% (Box 7)",F4464="Import - VAT paid at customs (Box 8)",F4464="Import - Reverse charge (Box 9)"),OR(F4464&lt;&gt;"Standard domestic 15% (Box 7)",AND(LEN(D4464)=15,LEFT(D4464,1)="3",RIGHT(D4464,1)="3",ISNUMBER(--D4464)))),I4464,0))</f>
        <v/>
      </c>
      <c r="T4464" s="34">
        <f>IF(A4464="","",R4464-S4464)</f>
        <v/>
      </c>
      <c r="U4464" s="23">
        <f>IF(A4464="","",IF(O4464=0,"Outside audit periods; ","")&amp;IF(F4464="","No VAT category; ","")&amp;IF(ABS(Q4464)&gt;Setup!$B$10,"VAT ≠ 15% × net; ","")&amp;IF(AND(F4464="Standard domestic 15% (Box 7)",NOT(AND(LEN(D4464)=15,LEFT(D4464,1)="3",RIGHT(D4464,1)="3",ISNUMBER(--D4464)))),"Invalid/missing supplier VAT no; ","")&amp;IF(AND(L4464="Yes",K4464&lt;&gt;"Yes"),"VAT claimed without valid tax invoice; ","")&amp;IF(AND(L4464="Yes",ISNUMBER(SEARCH("blocked",G4464))),"Blocked input VAT claimed; ","")&amp;IF(AND(F4464="Import - VAT paid at customs (Box 8)",M4464=""),"Customs declaration no missing; ","")&amp;IF(AND(F4464="Import - Reverse charge (Box 9)",E4464="Saudi Arabia"),"RCM used for a local supplier; ","")&amp;IF(AND(L4464="Yes",NOT(OR(F4464="Standard domestic 15% (Box 7)",F4464="Import - VAT paid at customs (Box 8)",F4464="Import - Reverse charge (Box 9)"))),"VAT claimed on non-taxable category; ",""))</f>
        <v/>
      </c>
    </row>
    <row r="4465">
      <c r="A4465" s="17" t="n"/>
      <c r="B4465" s="14" t="n"/>
      <c r="C4465" s="14" t="n"/>
      <c r="D4465" s="16" t="n"/>
      <c r="E4465" s="14" t="n"/>
      <c r="F4465" s="14" t="n"/>
      <c r="G4465" s="14" t="n"/>
      <c r="H4465" s="19" t="n"/>
      <c r="I4465" s="19" t="n"/>
      <c r="J4465" s="34">
        <f>IF(A4465="","",H4465+I4465)</f>
        <v/>
      </c>
      <c r="K4465" s="14" t="n"/>
      <c r="L4465" s="14" t="n"/>
      <c r="M4465" s="14" t="n"/>
      <c r="N4465" s="14" t="n"/>
      <c r="O4465" s="20">
        <f>IF(A4465="","",SUMPRODUCT((A4465&gt;=Setup!$C$19:$C$30)*(A4465&lt;=Setup!$D$19:$D$30)*Setup!$A$19:$A$30))</f>
        <v/>
      </c>
      <c r="P4465" s="34">
        <f>IF(A4465="","",IF(OR(F4465="Standard domestic 15% (Box 7)",F4465="Import - VAT paid at customs (Box 8)",F4465="Import - Reverse charge (Box 9)"),ROUND(H4465*Setup!$B$9,2),0))</f>
        <v/>
      </c>
      <c r="Q4465" s="34">
        <f>IF(A4465="","",I4465-P4465)</f>
        <v/>
      </c>
      <c r="R4465" s="34">
        <f>IF(A4465="","",IF(L4465="Yes",I4465,0))</f>
        <v/>
      </c>
      <c r="S4465" s="34">
        <f>IF(A4465="","",IF(AND(L4465="Yes",K4465="Yes",NOT(ISNUMBER(SEARCH("blocked",G4465))),OR(F4465="Standard domestic 15% (Box 7)",F4465="Import - VAT paid at customs (Box 8)",F4465="Import - Reverse charge (Box 9)"),OR(F4465&lt;&gt;"Standard domestic 15% (Box 7)",AND(LEN(D4465)=15,LEFT(D4465,1)="3",RIGHT(D4465,1)="3",ISNUMBER(--D4465)))),I4465,0))</f>
        <v/>
      </c>
      <c r="T4465" s="34">
        <f>IF(A4465="","",R4465-S4465)</f>
        <v/>
      </c>
      <c r="U4465" s="23">
        <f>IF(A4465="","",IF(O4465=0,"Outside audit periods; ","")&amp;IF(F4465="","No VAT category; ","")&amp;IF(ABS(Q4465)&gt;Setup!$B$10,"VAT ≠ 15% × net; ","")&amp;IF(AND(F4465="Standard domestic 15% (Box 7)",NOT(AND(LEN(D4465)=15,LEFT(D4465,1)="3",RIGHT(D4465,1)="3",ISNUMBER(--D4465)))),"Invalid/missing supplier VAT no; ","")&amp;IF(AND(L4465="Yes",K4465&lt;&gt;"Yes"),"VAT claimed without valid tax invoice; ","")&amp;IF(AND(L4465="Yes",ISNUMBER(SEARCH("blocked",G4465))),"Blocked input VAT claimed; ","")&amp;IF(AND(F4465="Import - VAT paid at customs (Box 8)",M4465=""),"Customs declaration no missing; ","")&amp;IF(AND(F4465="Import - Reverse charge (Box 9)",E4465="Saudi Arabia"),"RCM used for a local supplier; ","")&amp;IF(AND(L4465="Yes",NOT(OR(F4465="Standard domestic 15% (Box 7)",F4465="Import - VAT paid at customs (Box 8)",F4465="Import - Reverse charge (Box 9)"))),"VAT claimed on non-taxable category; ",""))</f>
        <v/>
      </c>
    </row>
    <row r="4466">
      <c r="A4466" s="17" t="n"/>
      <c r="B4466" s="14" t="n"/>
      <c r="C4466" s="14" t="n"/>
      <c r="D4466" s="16" t="n"/>
      <c r="E4466" s="14" t="n"/>
      <c r="F4466" s="14" t="n"/>
      <c r="G4466" s="14" t="n"/>
      <c r="H4466" s="19" t="n"/>
      <c r="I4466" s="19" t="n"/>
      <c r="J4466" s="34">
        <f>IF(A4466="","",H4466+I4466)</f>
        <v/>
      </c>
      <c r="K4466" s="14" t="n"/>
      <c r="L4466" s="14" t="n"/>
      <c r="M4466" s="14" t="n"/>
      <c r="N4466" s="14" t="n"/>
      <c r="O4466" s="20">
        <f>IF(A4466="","",SUMPRODUCT((A4466&gt;=Setup!$C$19:$C$30)*(A4466&lt;=Setup!$D$19:$D$30)*Setup!$A$19:$A$30))</f>
        <v/>
      </c>
      <c r="P4466" s="34">
        <f>IF(A4466="","",IF(OR(F4466="Standard domestic 15% (Box 7)",F4466="Import - VAT paid at customs (Box 8)",F4466="Import - Reverse charge (Box 9)"),ROUND(H4466*Setup!$B$9,2),0))</f>
        <v/>
      </c>
      <c r="Q4466" s="34">
        <f>IF(A4466="","",I4466-P4466)</f>
        <v/>
      </c>
      <c r="R4466" s="34">
        <f>IF(A4466="","",IF(L4466="Yes",I4466,0))</f>
        <v/>
      </c>
      <c r="S4466" s="34">
        <f>IF(A4466="","",IF(AND(L4466="Yes",K4466="Yes",NOT(ISNUMBER(SEARCH("blocked",G4466))),OR(F4466="Standard domestic 15% (Box 7)",F4466="Import - VAT paid at customs (Box 8)",F4466="Import - Reverse charge (Box 9)"),OR(F4466&lt;&gt;"Standard domestic 15% (Box 7)",AND(LEN(D4466)=15,LEFT(D4466,1)="3",RIGHT(D4466,1)="3",ISNUMBER(--D4466)))),I4466,0))</f>
        <v/>
      </c>
      <c r="T4466" s="34">
        <f>IF(A4466="","",R4466-S4466)</f>
        <v/>
      </c>
      <c r="U4466" s="23">
        <f>IF(A4466="","",IF(O4466=0,"Outside audit periods; ","")&amp;IF(F4466="","No VAT category; ","")&amp;IF(ABS(Q4466)&gt;Setup!$B$10,"VAT ≠ 15% × net; ","")&amp;IF(AND(F4466="Standard domestic 15% (Box 7)",NOT(AND(LEN(D4466)=15,LEFT(D4466,1)="3",RIGHT(D4466,1)="3",ISNUMBER(--D4466)))),"Invalid/missing supplier VAT no; ","")&amp;IF(AND(L4466="Yes",K4466&lt;&gt;"Yes"),"VAT claimed without valid tax invoice; ","")&amp;IF(AND(L4466="Yes",ISNUMBER(SEARCH("blocked",G4466))),"Blocked input VAT claimed; ","")&amp;IF(AND(F4466="Import - VAT paid at customs (Box 8)",M4466=""),"Customs declaration no missing; ","")&amp;IF(AND(F4466="Import - Reverse charge (Box 9)",E4466="Saudi Arabia"),"RCM used for a local supplier; ","")&amp;IF(AND(L4466="Yes",NOT(OR(F4466="Standard domestic 15% (Box 7)",F4466="Import - VAT paid at customs (Box 8)",F4466="Import - Reverse charge (Box 9)"))),"VAT claimed on non-taxable category; ",""))</f>
        <v/>
      </c>
    </row>
    <row r="4467">
      <c r="A4467" s="17" t="n"/>
      <c r="B4467" s="14" t="n"/>
      <c r="C4467" s="14" t="n"/>
      <c r="D4467" s="16" t="n"/>
      <c r="E4467" s="14" t="n"/>
      <c r="F4467" s="14" t="n"/>
      <c r="G4467" s="14" t="n"/>
      <c r="H4467" s="19" t="n"/>
      <c r="I4467" s="19" t="n"/>
      <c r="J4467" s="34">
        <f>IF(A4467="","",H4467+I4467)</f>
        <v/>
      </c>
      <c r="K4467" s="14" t="n"/>
      <c r="L4467" s="14" t="n"/>
      <c r="M4467" s="14" t="n"/>
      <c r="N4467" s="14" t="n"/>
      <c r="O4467" s="20">
        <f>IF(A4467="","",SUMPRODUCT((A4467&gt;=Setup!$C$19:$C$30)*(A4467&lt;=Setup!$D$19:$D$30)*Setup!$A$19:$A$30))</f>
        <v/>
      </c>
      <c r="P4467" s="34">
        <f>IF(A4467="","",IF(OR(F4467="Standard domestic 15% (Box 7)",F4467="Import - VAT paid at customs (Box 8)",F4467="Import - Reverse charge (Box 9)"),ROUND(H4467*Setup!$B$9,2),0))</f>
        <v/>
      </c>
      <c r="Q4467" s="34">
        <f>IF(A4467="","",I4467-P4467)</f>
        <v/>
      </c>
      <c r="R4467" s="34">
        <f>IF(A4467="","",IF(L4467="Yes",I4467,0))</f>
        <v/>
      </c>
      <c r="S4467" s="34">
        <f>IF(A4467="","",IF(AND(L4467="Yes",K4467="Yes",NOT(ISNUMBER(SEARCH("blocked",G4467))),OR(F4467="Standard domestic 15% (Box 7)",F4467="Import - VAT paid at customs (Box 8)",F4467="Import - Reverse charge (Box 9)"),OR(F4467&lt;&gt;"Standard domestic 15% (Box 7)",AND(LEN(D4467)=15,LEFT(D4467,1)="3",RIGHT(D4467,1)="3",ISNUMBER(--D4467)))),I4467,0))</f>
        <v/>
      </c>
      <c r="T4467" s="34">
        <f>IF(A4467="","",R4467-S4467)</f>
        <v/>
      </c>
      <c r="U4467" s="23">
        <f>IF(A4467="","",IF(O4467=0,"Outside audit periods; ","")&amp;IF(F4467="","No VAT category; ","")&amp;IF(ABS(Q4467)&gt;Setup!$B$10,"VAT ≠ 15% × net; ","")&amp;IF(AND(F4467="Standard domestic 15% (Box 7)",NOT(AND(LEN(D4467)=15,LEFT(D4467,1)="3",RIGHT(D4467,1)="3",ISNUMBER(--D4467)))),"Invalid/missing supplier VAT no; ","")&amp;IF(AND(L4467="Yes",K4467&lt;&gt;"Yes"),"VAT claimed without valid tax invoice; ","")&amp;IF(AND(L4467="Yes",ISNUMBER(SEARCH("blocked",G4467))),"Blocked input VAT claimed; ","")&amp;IF(AND(F4467="Import - VAT paid at customs (Box 8)",M4467=""),"Customs declaration no missing; ","")&amp;IF(AND(F4467="Import - Reverse charge (Box 9)",E4467="Saudi Arabia"),"RCM used for a local supplier; ","")&amp;IF(AND(L4467="Yes",NOT(OR(F4467="Standard domestic 15% (Box 7)",F4467="Import - VAT paid at customs (Box 8)",F4467="Import - Reverse charge (Box 9)"))),"VAT claimed on non-taxable category; ",""))</f>
        <v/>
      </c>
    </row>
    <row r="4468">
      <c r="A4468" s="17" t="n"/>
      <c r="B4468" s="14" t="n"/>
      <c r="C4468" s="14" t="n"/>
      <c r="D4468" s="16" t="n"/>
      <c r="E4468" s="14" t="n"/>
      <c r="F4468" s="14" t="n"/>
      <c r="G4468" s="14" t="n"/>
      <c r="H4468" s="19" t="n"/>
      <c r="I4468" s="19" t="n"/>
      <c r="J4468" s="34">
        <f>IF(A4468="","",H4468+I4468)</f>
        <v/>
      </c>
      <c r="K4468" s="14" t="n"/>
      <c r="L4468" s="14" t="n"/>
      <c r="M4468" s="14" t="n"/>
      <c r="N4468" s="14" t="n"/>
      <c r="O4468" s="20">
        <f>IF(A4468="","",SUMPRODUCT((A4468&gt;=Setup!$C$19:$C$30)*(A4468&lt;=Setup!$D$19:$D$30)*Setup!$A$19:$A$30))</f>
        <v/>
      </c>
      <c r="P4468" s="34">
        <f>IF(A4468="","",IF(OR(F4468="Standard domestic 15% (Box 7)",F4468="Import - VAT paid at customs (Box 8)",F4468="Import - Reverse charge (Box 9)"),ROUND(H4468*Setup!$B$9,2),0))</f>
        <v/>
      </c>
      <c r="Q4468" s="34">
        <f>IF(A4468="","",I4468-P4468)</f>
        <v/>
      </c>
      <c r="R4468" s="34">
        <f>IF(A4468="","",IF(L4468="Yes",I4468,0))</f>
        <v/>
      </c>
      <c r="S4468" s="34">
        <f>IF(A4468="","",IF(AND(L4468="Yes",K4468="Yes",NOT(ISNUMBER(SEARCH("blocked",G4468))),OR(F4468="Standard domestic 15% (Box 7)",F4468="Import - VAT paid at customs (Box 8)",F4468="Import - Reverse charge (Box 9)"),OR(F4468&lt;&gt;"Standard domestic 15% (Box 7)",AND(LEN(D4468)=15,LEFT(D4468,1)="3",RIGHT(D4468,1)="3",ISNUMBER(--D4468)))),I4468,0))</f>
        <v/>
      </c>
      <c r="T4468" s="34">
        <f>IF(A4468="","",R4468-S4468)</f>
        <v/>
      </c>
      <c r="U4468" s="23">
        <f>IF(A4468="","",IF(O4468=0,"Outside audit periods; ","")&amp;IF(F4468="","No VAT category; ","")&amp;IF(ABS(Q4468)&gt;Setup!$B$10,"VAT ≠ 15% × net; ","")&amp;IF(AND(F4468="Standard domestic 15% (Box 7)",NOT(AND(LEN(D4468)=15,LEFT(D4468,1)="3",RIGHT(D4468,1)="3",ISNUMBER(--D4468)))),"Invalid/missing supplier VAT no; ","")&amp;IF(AND(L4468="Yes",K4468&lt;&gt;"Yes"),"VAT claimed without valid tax invoice; ","")&amp;IF(AND(L4468="Yes",ISNUMBER(SEARCH("blocked",G4468))),"Blocked input VAT claimed; ","")&amp;IF(AND(F4468="Import - VAT paid at customs (Box 8)",M4468=""),"Customs declaration no missing; ","")&amp;IF(AND(F4468="Import - Reverse charge (Box 9)",E4468="Saudi Arabia"),"RCM used for a local supplier; ","")&amp;IF(AND(L4468="Yes",NOT(OR(F4468="Standard domestic 15% (Box 7)",F4468="Import - VAT paid at customs (Box 8)",F4468="Import - Reverse charge (Box 9)"))),"VAT claimed on non-taxable category; ",""))</f>
        <v/>
      </c>
    </row>
    <row r="4469">
      <c r="A4469" s="17" t="n"/>
      <c r="B4469" s="14" t="n"/>
      <c r="C4469" s="14" t="n"/>
      <c r="D4469" s="16" t="n"/>
      <c r="E4469" s="14" t="n"/>
      <c r="F4469" s="14" t="n"/>
      <c r="G4469" s="14" t="n"/>
      <c r="H4469" s="19" t="n"/>
      <c r="I4469" s="19" t="n"/>
      <c r="J4469" s="34">
        <f>IF(A4469="","",H4469+I4469)</f>
        <v/>
      </c>
      <c r="K4469" s="14" t="n"/>
      <c r="L4469" s="14" t="n"/>
      <c r="M4469" s="14" t="n"/>
      <c r="N4469" s="14" t="n"/>
      <c r="O4469" s="20">
        <f>IF(A4469="","",SUMPRODUCT((A4469&gt;=Setup!$C$19:$C$30)*(A4469&lt;=Setup!$D$19:$D$30)*Setup!$A$19:$A$30))</f>
        <v/>
      </c>
      <c r="P4469" s="34">
        <f>IF(A4469="","",IF(OR(F4469="Standard domestic 15% (Box 7)",F4469="Import - VAT paid at customs (Box 8)",F4469="Import - Reverse charge (Box 9)"),ROUND(H4469*Setup!$B$9,2),0))</f>
        <v/>
      </c>
      <c r="Q4469" s="34">
        <f>IF(A4469="","",I4469-P4469)</f>
        <v/>
      </c>
      <c r="R4469" s="34">
        <f>IF(A4469="","",IF(L4469="Yes",I4469,0))</f>
        <v/>
      </c>
      <c r="S4469" s="34">
        <f>IF(A4469="","",IF(AND(L4469="Yes",K4469="Yes",NOT(ISNUMBER(SEARCH("blocked",G4469))),OR(F4469="Standard domestic 15% (Box 7)",F4469="Import - VAT paid at customs (Box 8)",F4469="Import - Reverse charge (Box 9)"),OR(F4469&lt;&gt;"Standard domestic 15% (Box 7)",AND(LEN(D4469)=15,LEFT(D4469,1)="3",RIGHT(D4469,1)="3",ISNUMBER(--D4469)))),I4469,0))</f>
        <v/>
      </c>
      <c r="T4469" s="34">
        <f>IF(A4469="","",R4469-S4469)</f>
        <v/>
      </c>
      <c r="U4469" s="23">
        <f>IF(A4469="","",IF(O4469=0,"Outside audit periods; ","")&amp;IF(F4469="","No VAT category; ","")&amp;IF(ABS(Q4469)&gt;Setup!$B$10,"VAT ≠ 15% × net; ","")&amp;IF(AND(F4469="Standard domestic 15% (Box 7)",NOT(AND(LEN(D4469)=15,LEFT(D4469,1)="3",RIGHT(D4469,1)="3",ISNUMBER(--D4469)))),"Invalid/missing supplier VAT no; ","")&amp;IF(AND(L4469="Yes",K4469&lt;&gt;"Yes"),"VAT claimed without valid tax invoice; ","")&amp;IF(AND(L4469="Yes",ISNUMBER(SEARCH("blocked",G4469))),"Blocked input VAT claimed; ","")&amp;IF(AND(F4469="Import - VAT paid at customs (Box 8)",M4469=""),"Customs declaration no missing; ","")&amp;IF(AND(F4469="Import - Reverse charge (Box 9)",E4469="Saudi Arabia"),"RCM used for a local supplier; ","")&amp;IF(AND(L4469="Yes",NOT(OR(F4469="Standard domestic 15% (Box 7)",F4469="Import - VAT paid at customs (Box 8)",F4469="Import - Reverse charge (Box 9)"))),"VAT claimed on non-taxable category; ",""))</f>
        <v/>
      </c>
    </row>
    <row r="4470">
      <c r="A4470" s="17" t="n"/>
      <c r="B4470" s="14" t="n"/>
      <c r="C4470" s="14" t="n"/>
      <c r="D4470" s="16" t="n"/>
      <c r="E4470" s="14" t="n"/>
      <c r="F4470" s="14" t="n"/>
      <c r="G4470" s="14" t="n"/>
      <c r="H4470" s="19" t="n"/>
      <c r="I4470" s="19" t="n"/>
      <c r="J4470" s="34">
        <f>IF(A4470="","",H4470+I4470)</f>
        <v/>
      </c>
      <c r="K4470" s="14" t="n"/>
      <c r="L4470" s="14" t="n"/>
      <c r="M4470" s="14" t="n"/>
      <c r="N4470" s="14" t="n"/>
      <c r="O4470" s="20">
        <f>IF(A4470="","",SUMPRODUCT((A4470&gt;=Setup!$C$19:$C$30)*(A4470&lt;=Setup!$D$19:$D$30)*Setup!$A$19:$A$30))</f>
        <v/>
      </c>
      <c r="P4470" s="34">
        <f>IF(A4470="","",IF(OR(F4470="Standard domestic 15% (Box 7)",F4470="Import - VAT paid at customs (Box 8)",F4470="Import - Reverse charge (Box 9)"),ROUND(H4470*Setup!$B$9,2),0))</f>
        <v/>
      </c>
      <c r="Q4470" s="34">
        <f>IF(A4470="","",I4470-P4470)</f>
        <v/>
      </c>
      <c r="R4470" s="34">
        <f>IF(A4470="","",IF(L4470="Yes",I4470,0))</f>
        <v/>
      </c>
      <c r="S4470" s="34">
        <f>IF(A4470="","",IF(AND(L4470="Yes",K4470="Yes",NOT(ISNUMBER(SEARCH("blocked",G4470))),OR(F4470="Standard domestic 15% (Box 7)",F4470="Import - VAT paid at customs (Box 8)",F4470="Import - Reverse charge (Box 9)"),OR(F4470&lt;&gt;"Standard domestic 15% (Box 7)",AND(LEN(D4470)=15,LEFT(D4470,1)="3",RIGHT(D4470,1)="3",ISNUMBER(--D4470)))),I4470,0))</f>
        <v/>
      </c>
      <c r="T4470" s="34">
        <f>IF(A4470="","",R4470-S4470)</f>
        <v/>
      </c>
      <c r="U4470" s="23">
        <f>IF(A4470="","",IF(O4470=0,"Outside audit periods; ","")&amp;IF(F4470="","No VAT category; ","")&amp;IF(ABS(Q4470)&gt;Setup!$B$10,"VAT ≠ 15% × net; ","")&amp;IF(AND(F4470="Standard domestic 15% (Box 7)",NOT(AND(LEN(D4470)=15,LEFT(D4470,1)="3",RIGHT(D4470,1)="3",ISNUMBER(--D4470)))),"Invalid/missing supplier VAT no; ","")&amp;IF(AND(L4470="Yes",K4470&lt;&gt;"Yes"),"VAT claimed without valid tax invoice; ","")&amp;IF(AND(L4470="Yes",ISNUMBER(SEARCH("blocked",G4470))),"Blocked input VAT claimed; ","")&amp;IF(AND(F4470="Import - VAT paid at customs (Box 8)",M4470=""),"Customs declaration no missing; ","")&amp;IF(AND(F4470="Import - Reverse charge (Box 9)",E4470="Saudi Arabia"),"RCM used for a local supplier; ","")&amp;IF(AND(L4470="Yes",NOT(OR(F4470="Standard domestic 15% (Box 7)",F4470="Import - VAT paid at customs (Box 8)",F4470="Import - Reverse charge (Box 9)"))),"VAT claimed on non-taxable category; ",""))</f>
        <v/>
      </c>
    </row>
    <row r="4471">
      <c r="A4471" s="17" t="n"/>
      <c r="B4471" s="14" t="n"/>
      <c r="C4471" s="14" t="n"/>
      <c r="D4471" s="16" t="n"/>
      <c r="E4471" s="14" t="n"/>
      <c r="F4471" s="14" t="n"/>
      <c r="G4471" s="14" t="n"/>
      <c r="H4471" s="19" t="n"/>
      <c r="I4471" s="19" t="n"/>
      <c r="J4471" s="34">
        <f>IF(A4471="","",H4471+I4471)</f>
        <v/>
      </c>
      <c r="K4471" s="14" t="n"/>
      <c r="L4471" s="14" t="n"/>
      <c r="M4471" s="14" t="n"/>
      <c r="N4471" s="14" t="n"/>
      <c r="O4471" s="20">
        <f>IF(A4471="","",SUMPRODUCT((A4471&gt;=Setup!$C$19:$C$30)*(A4471&lt;=Setup!$D$19:$D$30)*Setup!$A$19:$A$30))</f>
        <v/>
      </c>
      <c r="P4471" s="34">
        <f>IF(A4471="","",IF(OR(F4471="Standard domestic 15% (Box 7)",F4471="Import - VAT paid at customs (Box 8)",F4471="Import - Reverse charge (Box 9)"),ROUND(H4471*Setup!$B$9,2),0))</f>
        <v/>
      </c>
      <c r="Q4471" s="34">
        <f>IF(A4471="","",I4471-P4471)</f>
        <v/>
      </c>
      <c r="R4471" s="34">
        <f>IF(A4471="","",IF(L4471="Yes",I4471,0))</f>
        <v/>
      </c>
      <c r="S4471" s="34">
        <f>IF(A4471="","",IF(AND(L4471="Yes",K4471="Yes",NOT(ISNUMBER(SEARCH("blocked",G4471))),OR(F4471="Standard domestic 15% (Box 7)",F4471="Import - VAT paid at customs (Box 8)",F4471="Import - Reverse charge (Box 9)"),OR(F4471&lt;&gt;"Standard domestic 15% (Box 7)",AND(LEN(D4471)=15,LEFT(D4471,1)="3",RIGHT(D4471,1)="3",ISNUMBER(--D4471)))),I4471,0))</f>
        <v/>
      </c>
      <c r="T4471" s="34">
        <f>IF(A4471="","",R4471-S4471)</f>
        <v/>
      </c>
      <c r="U4471" s="23">
        <f>IF(A4471="","",IF(O4471=0,"Outside audit periods; ","")&amp;IF(F4471="","No VAT category; ","")&amp;IF(ABS(Q4471)&gt;Setup!$B$10,"VAT ≠ 15% × net; ","")&amp;IF(AND(F4471="Standard domestic 15% (Box 7)",NOT(AND(LEN(D4471)=15,LEFT(D4471,1)="3",RIGHT(D4471,1)="3",ISNUMBER(--D4471)))),"Invalid/missing supplier VAT no; ","")&amp;IF(AND(L4471="Yes",K4471&lt;&gt;"Yes"),"VAT claimed without valid tax invoice; ","")&amp;IF(AND(L4471="Yes",ISNUMBER(SEARCH("blocked",G4471))),"Blocked input VAT claimed; ","")&amp;IF(AND(F4471="Import - VAT paid at customs (Box 8)",M4471=""),"Customs declaration no missing; ","")&amp;IF(AND(F4471="Import - Reverse charge (Box 9)",E4471="Saudi Arabia"),"RCM used for a local supplier; ","")&amp;IF(AND(L4471="Yes",NOT(OR(F4471="Standard domestic 15% (Box 7)",F4471="Import - VAT paid at customs (Box 8)",F4471="Import - Reverse charge (Box 9)"))),"VAT claimed on non-taxable category; ",""))</f>
        <v/>
      </c>
    </row>
    <row r="4472">
      <c r="A4472" s="17" t="n"/>
      <c r="B4472" s="14" t="n"/>
      <c r="C4472" s="14" t="n"/>
      <c r="D4472" s="16" t="n"/>
      <c r="E4472" s="14" t="n"/>
      <c r="F4472" s="14" t="n"/>
      <c r="G4472" s="14" t="n"/>
      <c r="H4472" s="19" t="n"/>
      <c r="I4472" s="19" t="n"/>
      <c r="J4472" s="34">
        <f>IF(A4472="","",H4472+I4472)</f>
        <v/>
      </c>
      <c r="K4472" s="14" t="n"/>
      <c r="L4472" s="14" t="n"/>
      <c r="M4472" s="14" t="n"/>
      <c r="N4472" s="14" t="n"/>
      <c r="O4472" s="20">
        <f>IF(A4472="","",SUMPRODUCT((A4472&gt;=Setup!$C$19:$C$30)*(A4472&lt;=Setup!$D$19:$D$30)*Setup!$A$19:$A$30))</f>
        <v/>
      </c>
      <c r="P4472" s="34">
        <f>IF(A4472="","",IF(OR(F4472="Standard domestic 15% (Box 7)",F4472="Import - VAT paid at customs (Box 8)",F4472="Import - Reverse charge (Box 9)"),ROUND(H4472*Setup!$B$9,2),0))</f>
        <v/>
      </c>
      <c r="Q4472" s="34">
        <f>IF(A4472="","",I4472-P4472)</f>
        <v/>
      </c>
      <c r="R4472" s="34">
        <f>IF(A4472="","",IF(L4472="Yes",I4472,0))</f>
        <v/>
      </c>
      <c r="S4472" s="34">
        <f>IF(A4472="","",IF(AND(L4472="Yes",K4472="Yes",NOT(ISNUMBER(SEARCH("blocked",G4472))),OR(F4472="Standard domestic 15% (Box 7)",F4472="Import - VAT paid at customs (Box 8)",F4472="Import - Reverse charge (Box 9)"),OR(F4472&lt;&gt;"Standard domestic 15% (Box 7)",AND(LEN(D4472)=15,LEFT(D4472,1)="3",RIGHT(D4472,1)="3",ISNUMBER(--D4472)))),I4472,0))</f>
        <v/>
      </c>
      <c r="T4472" s="34">
        <f>IF(A4472="","",R4472-S4472)</f>
        <v/>
      </c>
      <c r="U4472" s="23">
        <f>IF(A4472="","",IF(O4472=0,"Outside audit periods; ","")&amp;IF(F4472="","No VAT category; ","")&amp;IF(ABS(Q4472)&gt;Setup!$B$10,"VAT ≠ 15% × net; ","")&amp;IF(AND(F4472="Standard domestic 15% (Box 7)",NOT(AND(LEN(D4472)=15,LEFT(D4472,1)="3",RIGHT(D4472,1)="3",ISNUMBER(--D4472)))),"Invalid/missing supplier VAT no; ","")&amp;IF(AND(L4472="Yes",K4472&lt;&gt;"Yes"),"VAT claimed without valid tax invoice; ","")&amp;IF(AND(L4472="Yes",ISNUMBER(SEARCH("blocked",G4472))),"Blocked input VAT claimed; ","")&amp;IF(AND(F4472="Import - VAT paid at customs (Box 8)",M4472=""),"Customs declaration no missing; ","")&amp;IF(AND(F4472="Import - Reverse charge (Box 9)",E4472="Saudi Arabia"),"RCM used for a local supplier; ","")&amp;IF(AND(L4472="Yes",NOT(OR(F4472="Standard domestic 15% (Box 7)",F4472="Import - VAT paid at customs (Box 8)",F4472="Import - Reverse charge (Box 9)"))),"VAT claimed on non-taxable category; ",""))</f>
        <v/>
      </c>
    </row>
    <row r="4473">
      <c r="A4473" s="17" t="n"/>
      <c r="B4473" s="14" t="n"/>
      <c r="C4473" s="14" t="n"/>
      <c r="D4473" s="16" t="n"/>
      <c r="E4473" s="14" t="n"/>
      <c r="F4473" s="14" t="n"/>
      <c r="G4473" s="14" t="n"/>
      <c r="H4473" s="19" t="n"/>
      <c r="I4473" s="19" t="n"/>
      <c r="J4473" s="34">
        <f>IF(A4473="","",H4473+I4473)</f>
        <v/>
      </c>
      <c r="K4473" s="14" t="n"/>
      <c r="L4473" s="14" t="n"/>
      <c r="M4473" s="14" t="n"/>
      <c r="N4473" s="14" t="n"/>
      <c r="O4473" s="20">
        <f>IF(A4473="","",SUMPRODUCT((A4473&gt;=Setup!$C$19:$C$30)*(A4473&lt;=Setup!$D$19:$D$30)*Setup!$A$19:$A$30))</f>
        <v/>
      </c>
      <c r="P4473" s="34">
        <f>IF(A4473="","",IF(OR(F4473="Standard domestic 15% (Box 7)",F4473="Import - VAT paid at customs (Box 8)",F4473="Import - Reverse charge (Box 9)"),ROUND(H4473*Setup!$B$9,2),0))</f>
        <v/>
      </c>
      <c r="Q4473" s="34">
        <f>IF(A4473="","",I4473-P4473)</f>
        <v/>
      </c>
      <c r="R4473" s="34">
        <f>IF(A4473="","",IF(L4473="Yes",I4473,0))</f>
        <v/>
      </c>
      <c r="S4473" s="34">
        <f>IF(A4473="","",IF(AND(L4473="Yes",K4473="Yes",NOT(ISNUMBER(SEARCH("blocked",G4473))),OR(F4473="Standard domestic 15% (Box 7)",F4473="Import - VAT paid at customs (Box 8)",F4473="Import - Reverse charge (Box 9)"),OR(F4473&lt;&gt;"Standard domestic 15% (Box 7)",AND(LEN(D4473)=15,LEFT(D4473,1)="3",RIGHT(D4473,1)="3",ISNUMBER(--D4473)))),I4473,0))</f>
        <v/>
      </c>
      <c r="T4473" s="34">
        <f>IF(A4473="","",R4473-S4473)</f>
        <v/>
      </c>
      <c r="U4473" s="23">
        <f>IF(A4473="","",IF(O4473=0,"Outside audit periods; ","")&amp;IF(F4473="","No VAT category; ","")&amp;IF(ABS(Q4473)&gt;Setup!$B$10,"VAT ≠ 15% × net; ","")&amp;IF(AND(F4473="Standard domestic 15% (Box 7)",NOT(AND(LEN(D4473)=15,LEFT(D4473,1)="3",RIGHT(D4473,1)="3",ISNUMBER(--D4473)))),"Invalid/missing supplier VAT no; ","")&amp;IF(AND(L4473="Yes",K4473&lt;&gt;"Yes"),"VAT claimed without valid tax invoice; ","")&amp;IF(AND(L4473="Yes",ISNUMBER(SEARCH("blocked",G4473))),"Blocked input VAT claimed; ","")&amp;IF(AND(F4473="Import - VAT paid at customs (Box 8)",M4473=""),"Customs declaration no missing; ","")&amp;IF(AND(F4473="Import - Reverse charge (Box 9)",E4473="Saudi Arabia"),"RCM used for a local supplier; ","")&amp;IF(AND(L4473="Yes",NOT(OR(F4473="Standard domestic 15% (Box 7)",F4473="Import - VAT paid at customs (Box 8)",F4473="Import - Reverse charge (Box 9)"))),"VAT claimed on non-taxable category; ",""))</f>
        <v/>
      </c>
    </row>
    <row r="4474">
      <c r="A4474" s="17" t="n"/>
      <c r="B4474" s="14" t="n"/>
      <c r="C4474" s="14" t="n"/>
      <c r="D4474" s="16" t="n"/>
      <c r="E4474" s="14" t="n"/>
      <c r="F4474" s="14" t="n"/>
      <c r="G4474" s="14" t="n"/>
      <c r="H4474" s="19" t="n"/>
      <c r="I4474" s="19" t="n"/>
      <c r="J4474" s="34">
        <f>IF(A4474="","",H4474+I4474)</f>
        <v/>
      </c>
      <c r="K4474" s="14" t="n"/>
      <c r="L4474" s="14" t="n"/>
      <c r="M4474" s="14" t="n"/>
      <c r="N4474" s="14" t="n"/>
      <c r="O4474" s="20">
        <f>IF(A4474="","",SUMPRODUCT((A4474&gt;=Setup!$C$19:$C$30)*(A4474&lt;=Setup!$D$19:$D$30)*Setup!$A$19:$A$30))</f>
        <v/>
      </c>
      <c r="P4474" s="34">
        <f>IF(A4474="","",IF(OR(F4474="Standard domestic 15% (Box 7)",F4474="Import - VAT paid at customs (Box 8)",F4474="Import - Reverse charge (Box 9)"),ROUND(H4474*Setup!$B$9,2),0))</f>
        <v/>
      </c>
      <c r="Q4474" s="34">
        <f>IF(A4474="","",I4474-P4474)</f>
        <v/>
      </c>
      <c r="R4474" s="34">
        <f>IF(A4474="","",IF(L4474="Yes",I4474,0))</f>
        <v/>
      </c>
      <c r="S4474" s="34">
        <f>IF(A4474="","",IF(AND(L4474="Yes",K4474="Yes",NOT(ISNUMBER(SEARCH("blocked",G4474))),OR(F4474="Standard domestic 15% (Box 7)",F4474="Import - VAT paid at customs (Box 8)",F4474="Import - Reverse charge (Box 9)"),OR(F4474&lt;&gt;"Standard domestic 15% (Box 7)",AND(LEN(D4474)=15,LEFT(D4474,1)="3",RIGHT(D4474,1)="3",ISNUMBER(--D4474)))),I4474,0))</f>
        <v/>
      </c>
      <c r="T4474" s="34">
        <f>IF(A4474="","",R4474-S4474)</f>
        <v/>
      </c>
      <c r="U4474" s="23">
        <f>IF(A4474="","",IF(O4474=0,"Outside audit periods; ","")&amp;IF(F4474="","No VAT category; ","")&amp;IF(ABS(Q4474)&gt;Setup!$B$10,"VAT ≠ 15% × net; ","")&amp;IF(AND(F4474="Standard domestic 15% (Box 7)",NOT(AND(LEN(D4474)=15,LEFT(D4474,1)="3",RIGHT(D4474,1)="3",ISNUMBER(--D4474)))),"Invalid/missing supplier VAT no; ","")&amp;IF(AND(L4474="Yes",K4474&lt;&gt;"Yes"),"VAT claimed without valid tax invoice; ","")&amp;IF(AND(L4474="Yes",ISNUMBER(SEARCH("blocked",G4474))),"Blocked input VAT claimed; ","")&amp;IF(AND(F4474="Import - VAT paid at customs (Box 8)",M4474=""),"Customs declaration no missing; ","")&amp;IF(AND(F4474="Import - Reverse charge (Box 9)",E4474="Saudi Arabia"),"RCM used for a local supplier; ","")&amp;IF(AND(L4474="Yes",NOT(OR(F4474="Standard domestic 15% (Box 7)",F4474="Import - VAT paid at customs (Box 8)",F4474="Import - Reverse charge (Box 9)"))),"VAT claimed on non-taxable category; ",""))</f>
        <v/>
      </c>
    </row>
    <row r="4475">
      <c r="A4475" s="17" t="n"/>
      <c r="B4475" s="14" t="n"/>
      <c r="C4475" s="14" t="n"/>
      <c r="D4475" s="16" t="n"/>
      <c r="E4475" s="14" t="n"/>
      <c r="F4475" s="14" t="n"/>
      <c r="G4475" s="14" t="n"/>
      <c r="H4475" s="19" t="n"/>
      <c r="I4475" s="19" t="n"/>
      <c r="J4475" s="34">
        <f>IF(A4475="","",H4475+I4475)</f>
        <v/>
      </c>
      <c r="K4475" s="14" t="n"/>
      <c r="L4475" s="14" t="n"/>
      <c r="M4475" s="14" t="n"/>
      <c r="N4475" s="14" t="n"/>
      <c r="O4475" s="20">
        <f>IF(A4475="","",SUMPRODUCT((A4475&gt;=Setup!$C$19:$C$30)*(A4475&lt;=Setup!$D$19:$D$30)*Setup!$A$19:$A$30))</f>
        <v/>
      </c>
      <c r="P4475" s="34">
        <f>IF(A4475="","",IF(OR(F4475="Standard domestic 15% (Box 7)",F4475="Import - VAT paid at customs (Box 8)",F4475="Import - Reverse charge (Box 9)"),ROUND(H4475*Setup!$B$9,2),0))</f>
        <v/>
      </c>
      <c r="Q4475" s="34">
        <f>IF(A4475="","",I4475-P4475)</f>
        <v/>
      </c>
      <c r="R4475" s="34">
        <f>IF(A4475="","",IF(L4475="Yes",I4475,0))</f>
        <v/>
      </c>
      <c r="S4475" s="34">
        <f>IF(A4475="","",IF(AND(L4475="Yes",K4475="Yes",NOT(ISNUMBER(SEARCH("blocked",G4475))),OR(F4475="Standard domestic 15% (Box 7)",F4475="Import - VAT paid at customs (Box 8)",F4475="Import - Reverse charge (Box 9)"),OR(F4475&lt;&gt;"Standard domestic 15% (Box 7)",AND(LEN(D4475)=15,LEFT(D4475,1)="3",RIGHT(D4475,1)="3",ISNUMBER(--D4475)))),I4475,0))</f>
        <v/>
      </c>
      <c r="T4475" s="34">
        <f>IF(A4475="","",R4475-S4475)</f>
        <v/>
      </c>
      <c r="U4475" s="23">
        <f>IF(A4475="","",IF(O4475=0,"Outside audit periods; ","")&amp;IF(F4475="","No VAT category; ","")&amp;IF(ABS(Q4475)&gt;Setup!$B$10,"VAT ≠ 15% × net; ","")&amp;IF(AND(F4475="Standard domestic 15% (Box 7)",NOT(AND(LEN(D4475)=15,LEFT(D4475,1)="3",RIGHT(D4475,1)="3",ISNUMBER(--D4475)))),"Invalid/missing supplier VAT no; ","")&amp;IF(AND(L4475="Yes",K4475&lt;&gt;"Yes"),"VAT claimed without valid tax invoice; ","")&amp;IF(AND(L4475="Yes",ISNUMBER(SEARCH("blocked",G4475))),"Blocked input VAT claimed; ","")&amp;IF(AND(F4475="Import - VAT paid at customs (Box 8)",M4475=""),"Customs declaration no missing; ","")&amp;IF(AND(F4475="Import - Reverse charge (Box 9)",E4475="Saudi Arabia"),"RCM used for a local supplier; ","")&amp;IF(AND(L4475="Yes",NOT(OR(F4475="Standard domestic 15% (Box 7)",F4475="Import - VAT paid at customs (Box 8)",F4475="Import - Reverse charge (Box 9)"))),"VAT claimed on non-taxable category; ",""))</f>
        <v/>
      </c>
    </row>
    <row r="4476">
      <c r="A4476" s="17" t="n"/>
      <c r="B4476" s="14" t="n"/>
      <c r="C4476" s="14" t="n"/>
      <c r="D4476" s="16" t="n"/>
      <c r="E4476" s="14" t="n"/>
      <c r="F4476" s="14" t="n"/>
      <c r="G4476" s="14" t="n"/>
      <c r="H4476" s="19" t="n"/>
      <c r="I4476" s="19" t="n"/>
      <c r="J4476" s="34">
        <f>IF(A4476="","",H4476+I4476)</f>
        <v/>
      </c>
      <c r="K4476" s="14" t="n"/>
      <c r="L4476" s="14" t="n"/>
      <c r="M4476" s="14" t="n"/>
      <c r="N4476" s="14" t="n"/>
      <c r="O4476" s="20">
        <f>IF(A4476="","",SUMPRODUCT((A4476&gt;=Setup!$C$19:$C$30)*(A4476&lt;=Setup!$D$19:$D$30)*Setup!$A$19:$A$30))</f>
        <v/>
      </c>
      <c r="P4476" s="34">
        <f>IF(A4476="","",IF(OR(F4476="Standard domestic 15% (Box 7)",F4476="Import - VAT paid at customs (Box 8)",F4476="Import - Reverse charge (Box 9)"),ROUND(H4476*Setup!$B$9,2),0))</f>
        <v/>
      </c>
      <c r="Q4476" s="34">
        <f>IF(A4476="","",I4476-P4476)</f>
        <v/>
      </c>
      <c r="R4476" s="34">
        <f>IF(A4476="","",IF(L4476="Yes",I4476,0))</f>
        <v/>
      </c>
      <c r="S4476" s="34">
        <f>IF(A4476="","",IF(AND(L4476="Yes",K4476="Yes",NOT(ISNUMBER(SEARCH("blocked",G4476))),OR(F4476="Standard domestic 15% (Box 7)",F4476="Import - VAT paid at customs (Box 8)",F4476="Import - Reverse charge (Box 9)"),OR(F4476&lt;&gt;"Standard domestic 15% (Box 7)",AND(LEN(D4476)=15,LEFT(D4476,1)="3",RIGHT(D4476,1)="3",ISNUMBER(--D4476)))),I4476,0))</f>
        <v/>
      </c>
      <c r="T4476" s="34">
        <f>IF(A4476="","",R4476-S4476)</f>
        <v/>
      </c>
      <c r="U4476" s="23">
        <f>IF(A4476="","",IF(O4476=0,"Outside audit periods; ","")&amp;IF(F4476="","No VAT category; ","")&amp;IF(ABS(Q4476)&gt;Setup!$B$10,"VAT ≠ 15% × net; ","")&amp;IF(AND(F4476="Standard domestic 15% (Box 7)",NOT(AND(LEN(D4476)=15,LEFT(D4476,1)="3",RIGHT(D4476,1)="3",ISNUMBER(--D4476)))),"Invalid/missing supplier VAT no; ","")&amp;IF(AND(L4476="Yes",K4476&lt;&gt;"Yes"),"VAT claimed without valid tax invoice; ","")&amp;IF(AND(L4476="Yes",ISNUMBER(SEARCH("blocked",G4476))),"Blocked input VAT claimed; ","")&amp;IF(AND(F4476="Import - VAT paid at customs (Box 8)",M4476=""),"Customs declaration no missing; ","")&amp;IF(AND(F4476="Import - Reverse charge (Box 9)",E4476="Saudi Arabia"),"RCM used for a local supplier; ","")&amp;IF(AND(L4476="Yes",NOT(OR(F4476="Standard domestic 15% (Box 7)",F4476="Import - VAT paid at customs (Box 8)",F4476="Import - Reverse charge (Box 9)"))),"VAT claimed on non-taxable category; ",""))</f>
        <v/>
      </c>
    </row>
    <row r="4477">
      <c r="A4477" s="17" t="n"/>
      <c r="B4477" s="14" t="n"/>
      <c r="C4477" s="14" t="n"/>
      <c r="D4477" s="16" t="n"/>
      <c r="E4477" s="14" t="n"/>
      <c r="F4477" s="14" t="n"/>
      <c r="G4477" s="14" t="n"/>
      <c r="H4477" s="19" t="n"/>
      <c r="I4477" s="19" t="n"/>
      <c r="J4477" s="34">
        <f>IF(A4477="","",H4477+I4477)</f>
        <v/>
      </c>
      <c r="K4477" s="14" t="n"/>
      <c r="L4477" s="14" t="n"/>
      <c r="M4477" s="14" t="n"/>
      <c r="N4477" s="14" t="n"/>
      <c r="O4477" s="20">
        <f>IF(A4477="","",SUMPRODUCT((A4477&gt;=Setup!$C$19:$C$30)*(A4477&lt;=Setup!$D$19:$D$30)*Setup!$A$19:$A$30))</f>
        <v/>
      </c>
      <c r="P4477" s="34">
        <f>IF(A4477="","",IF(OR(F4477="Standard domestic 15% (Box 7)",F4477="Import - VAT paid at customs (Box 8)",F4477="Import - Reverse charge (Box 9)"),ROUND(H4477*Setup!$B$9,2),0))</f>
        <v/>
      </c>
      <c r="Q4477" s="34">
        <f>IF(A4477="","",I4477-P4477)</f>
        <v/>
      </c>
      <c r="R4477" s="34">
        <f>IF(A4477="","",IF(L4477="Yes",I4477,0))</f>
        <v/>
      </c>
      <c r="S4477" s="34">
        <f>IF(A4477="","",IF(AND(L4477="Yes",K4477="Yes",NOT(ISNUMBER(SEARCH("blocked",G4477))),OR(F4477="Standard domestic 15% (Box 7)",F4477="Import - VAT paid at customs (Box 8)",F4477="Import - Reverse charge (Box 9)"),OR(F4477&lt;&gt;"Standard domestic 15% (Box 7)",AND(LEN(D4477)=15,LEFT(D4477,1)="3",RIGHT(D4477,1)="3",ISNUMBER(--D4477)))),I4477,0))</f>
        <v/>
      </c>
      <c r="T4477" s="34">
        <f>IF(A4477="","",R4477-S4477)</f>
        <v/>
      </c>
      <c r="U4477" s="23">
        <f>IF(A4477="","",IF(O4477=0,"Outside audit periods; ","")&amp;IF(F4477="","No VAT category; ","")&amp;IF(ABS(Q4477)&gt;Setup!$B$10,"VAT ≠ 15% × net; ","")&amp;IF(AND(F4477="Standard domestic 15% (Box 7)",NOT(AND(LEN(D4477)=15,LEFT(D4477,1)="3",RIGHT(D4477,1)="3",ISNUMBER(--D4477)))),"Invalid/missing supplier VAT no; ","")&amp;IF(AND(L4477="Yes",K4477&lt;&gt;"Yes"),"VAT claimed without valid tax invoice; ","")&amp;IF(AND(L4477="Yes",ISNUMBER(SEARCH("blocked",G4477))),"Blocked input VAT claimed; ","")&amp;IF(AND(F4477="Import - VAT paid at customs (Box 8)",M4477=""),"Customs declaration no missing; ","")&amp;IF(AND(F4477="Import - Reverse charge (Box 9)",E4477="Saudi Arabia"),"RCM used for a local supplier; ","")&amp;IF(AND(L4477="Yes",NOT(OR(F4477="Standard domestic 15% (Box 7)",F4477="Import - VAT paid at customs (Box 8)",F4477="Import - Reverse charge (Box 9)"))),"VAT claimed on non-taxable category; ",""))</f>
        <v/>
      </c>
    </row>
    <row r="4478">
      <c r="A4478" s="17" t="n"/>
      <c r="B4478" s="14" t="n"/>
      <c r="C4478" s="14" t="n"/>
      <c r="D4478" s="16" t="n"/>
      <c r="E4478" s="14" t="n"/>
      <c r="F4478" s="14" t="n"/>
      <c r="G4478" s="14" t="n"/>
      <c r="H4478" s="19" t="n"/>
      <c r="I4478" s="19" t="n"/>
      <c r="J4478" s="34">
        <f>IF(A4478="","",H4478+I4478)</f>
        <v/>
      </c>
      <c r="K4478" s="14" t="n"/>
      <c r="L4478" s="14" t="n"/>
      <c r="M4478" s="14" t="n"/>
      <c r="N4478" s="14" t="n"/>
      <c r="O4478" s="20">
        <f>IF(A4478="","",SUMPRODUCT((A4478&gt;=Setup!$C$19:$C$30)*(A4478&lt;=Setup!$D$19:$D$30)*Setup!$A$19:$A$30))</f>
        <v/>
      </c>
      <c r="P4478" s="34">
        <f>IF(A4478="","",IF(OR(F4478="Standard domestic 15% (Box 7)",F4478="Import - VAT paid at customs (Box 8)",F4478="Import - Reverse charge (Box 9)"),ROUND(H4478*Setup!$B$9,2),0))</f>
        <v/>
      </c>
      <c r="Q4478" s="34">
        <f>IF(A4478="","",I4478-P4478)</f>
        <v/>
      </c>
      <c r="R4478" s="34">
        <f>IF(A4478="","",IF(L4478="Yes",I4478,0))</f>
        <v/>
      </c>
      <c r="S4478" s="34">
        <f>IF(A4478="","",IF(AND(L4478="Yes",K4478="Yes",NOT(ISNUMBER(SEARCH("blocked",G4478))),OR(F4478="Standard domestic 15% (Box 7)",F4478="Import - VAT paid at customs (Box 8)",F4478="Import - Reverse charge (Box 9)"),OR(F4478&lt;&gt;"Standard domestic 15% (Box 7)",AND(LEN(D4478)=15,LEFT(D4478,1)="3",RIGHT(D4478,1)="3",ISNUMBER(--D4478)))),I4478,0))</f>
        <v/>
      </c>
      <c r="T4478" s="34">
        <f>IF(A4478="","",R4478-S4478)</f>
        <v/>
      </c>
      <c r="U4478" s="23">
        <f>IF(A4478="","",IF(O4478=0,"Outside audit periods; ","")&amp;IF(F4478="","No VAT category; ","")&amp;IF(ABS(Q4478)&gt;Setup!$B$10,"VAT ≠ 15% × net; ","")&amp;IF(AND(F4478="Standard domestic 15% (Box 7)",NOT(AND(LEN(D4478)=15,LEFT(D4478,1)="3",RIGHT(D4478,1)="3",ISNUMBER(--D4478)))),"Invalid/missing supplier VAT no; ","")&amp;IF(AND(L4478="Yes",K4478&lt;&gt;"Yes"),"VAT claimed without valid tax invoice; ","")&amp;IF(AND(L4478="Yes",ISNUMBER(SEARCH("blocked",G4478))),"Blocked input VAT claimed; ","")&amp;IF(AND(F4478="Import - VAT paid at customs (Box 8)",M4478=""),"Customs declaration no missing; ","")&amp;IF(AND(F4478="Import - Reverse charge (Box 9)",E4478="Saudi Arabia"),"RCM used for a local supplier; ","")&amp;IF(AND(L4478="Yes",NOT(OR(F4478="Standard domestic 15% (Box 7)",F4478="Import - VAT paid at customs (Box 8)",F4478="Import - Reverse charge (Box 9)"))),"VAT claimed on non-taxable category; ",""))</f>
        <v/>
      </c>
    </row>
    <row r="4479">
      <c r="A4479" s="17" t="n"/>
      <c r="B4479" s="14" t="n"/>
      <c r="C4479" s="14" t="n"/>
      <c r="D4479" s="16" t="n"/>
      <c r="E4479" s="14" t="n"/>
      <c r="F4479" s="14" t="n"/>
      <c r="G4479" s="14" t="n"/>
      <c r="H4479" s="19" t="n"/>
      <c r="I4479" s="19" t="n"/>
      <c r="J4479" s="34">
        <f>IF(A4479="","",H4479+I4479)</f>
        <v/>
      </c>
      <c r="K4479" s="14" t="n"/>
      <c r="L4479" s="14" t="n"/>
      <c r="M4479" s="14" t="n"/>
      <c r="N4479" s="14" t="n"/>
      <c r="O4479" s="20">
        <f>IF(A4479="","",SUMPRODUCT((A4479&gt;=Setup!$C$19:$C$30)*(A4479&lt;=Setup!$D$19:$D$30)*Setup!$A$19:$A$30))</f>
        <v/>
      </c>
      <c r="P4479" s="34">
        <f>IF(A4479="","",IF(OR(F4479="Standard domestic 15% (Box 7)",F4479="Import - VAT paid at customs (Box 8)",F4479="Import - Reverse charge (Box 9)"),ROUND(H4479*Setup!$B$9,2),0))</f>
        <v/>
      </c>
      <c r="Q4479" s="34">
        <f>IF(A4479="","",I4479-P4479)</f>
        <v/>
      </c>
      <c r="R4479" s="34">
        <f>IF(A4479="","",IF(L4479="Yes",I4479,0))</f>
        <v/>
      </c>
      <c r="S4479" s="34">
        <f>IF(A4479="","",IF(AND(L4479="Yes",K4479="Yes",NOT(ISNUMBER(SEARCH("blocked",G4479))),OR(F4479="Standard domestic 15% (Box 7)",F4479="Import - VAT paid at customs (Box 8)",F4479="Import - Reverse charge (Box 9)"),OR(F4479&lt;&gt;"Standard domestic 15% (Box 7)",AND(LEN(D4479)=15,LEFT(D4479,1)="3",RIGHT(D4479,1)="3",ISNUMBER(--D4479)))),I4479,0))</f>
        <v/>
      </c>
      <c r="T4479" s="34">
        <f>IF(A4479="","",R4479-S4479)</f>
        <v/>
      </c>
      <c r="U4479" s="23">
        <f>IF(A4479="","",IF(O4479=0,"Outside audit periods; ","")&amp;IF(F4479="","No VAT category; ","")&amp;IF(ABS(Q4479)&gt;Setup!$B$10,"VAT ≠ 15% × net; ","")&amp;IF(AND(F4479="Standard domestic 15% (Box 7)",NOT(AND(LEN(D4479)=15,LEFT(D4479,1)="3",RIGHT(D4479,1)="3",ISNUMBER(--D4479)))),"Invalid/missing supplier VAT no; ","")&amp;IF(AND(L4479="Yes",K4479&lt;&gt;"Yes"),"VAT claimed without valid tax invoice; ","")&amp;IF(AND(L4479="Yes",ISNUMBER(SEARCH("blocked",G4479))),"Blocked input VAT claimed; ","")&amp;IF(AND(F4479="Import - VAT paid at customs (Box 8)",M4479=""),"Customs declaration no missing; ","")&amp;IF(AND(F4479="Import - Reverse charge (Box 9)",E4479="Saudi Arabia"),"RCM used for a local supplier; ","")&amp;IF(AND(L4479="Yes",NOT(OR(F4479="Standard domestic 15% (Box 7)",F4479="Import - VAT paid at customs (Box 8)",F4479="Import - Reverse charge (Box 9)"))),"VAT claimed on non-taxable category; ",""))</f>
        <v/>
      </c>
    </row>
    <row r="4480">
      <c r="A4480" s="17" t="n"/>
      <c r="B4480" s="14" t="n"/>
      <c r="C4480" s="14" t="n"/>
      <c r="D4480" s="16" t="n"/>
      <c r="E4480" s="14" t="n"/>
      <c r="F4480" s="14" t="n"/>
      <c r="G4480" s="14" t="n"/>
      <c r="H4480" s="19" t="n"/>
      <c r="I4480" s="19" t="n"/>
      <c r="J4480" s="34">
        <f>IF(A4480="","",H4480+I4480)</f>
        <v/>
      </c>
      <c r="K4480" s="14" t="n"/>
      <c r="L4480" s="14" t="n"/>
      <c r="M4480" s="14" t="n"/>
      <c r="N4480" s="14" t="n"/>
      <c r="O4480" s="20">
        <f>IF(A4480="","",SUMPRODUCT((A4480&gt;=Setup!$C$19:$C$30)*(A4480&lt;=Setup!$D$19:$D$30)*Setup!$A$19:$A$30))</f>
        <v/>
      </c>
      <c r="P4480" s="34">
        <f>IF(A4480="","",IF(OR(F4480="Standard domestic 15% (Box 7)",F4480="Import - VAT paid at customs (Box 8)",F4480="Import - Reverse charge (Box 9)"),ROUND(H4480*Setup!$B$9,2),0))</f>
        <v/>
      </c>
      <c r="Q4480" s="34">
        <f>IF(A4480="","",I4480-P4480)</f>
        <v/>
      </c>
      <c r="R4480" s="34">
        <f>IF(A4480="","",IF(L4480="Yes",I4480,0))</f>
        <v/>
      </c>
      <c r="S4480" s="34">
        <f>IF(A4480="","",IF(AND(L4480="Yes",K4480="Yes",NOT(ISNUMBER(SEARCH("blocked",G4480))),OR(F4480="Standard domestic 15% (Box 7)",F4480="Import - VAT paid at customs (Box 8)",F4480="Import - Reverse charge (Box 9)"),OR(F4480&lt;&gt;"Standard domestic 15% (Box 7)",AND(LEN(D4480)=15,LEFT(D4480,1)="3",RIGHT(D4480,1)="3",ISNUMBER(--D4480)))),I4480,0))</f>
        <v/>
      </c>
      <c r="T4480" s="34">
        <f>IF(A4480="","",R4480-S4480)</f>
        <v/>
      </c>
      <c r="U4480" s="23">
        <f>IF(A4480="","",IF(O4480=0,"Outside audit periods; ","")&amp;IF(F4480="","No VAT category; ","")&amp;IF(ABS(Q4480)&gt;Setup!$B$10,"VAT ≠ 15% × net; ","")&amp;IF(AND(F4480="Standard domestic 15% (Box 7)",NOT(AND(LEN(D4480)=15,LEFT(D4480,1)="3",RIGHT(D4480,1)="3",ISNUMBER(--D4480)))),"Invalid/missing supplier VAT no; ","")&amp;IF(AND(L4480="Yes",K4480&lt;&gt;"Yes"),"VAT claimed without valid tax invoice; ","")&amp;IF(AND(L4480="Yes",ISNUMBER(SEARCH("blocked",G4480))),"Blocked input VAT claimed; ","")&amp;IF(AND(F4480="Import - VAT paid at customs (Box 8)",M4480=""),"Customs declaration no missing; ","")&amp;IF(AND(F4480="Import - Reverse charge (Box 9)",E4480="Saudi Arabia"),"RCM used for a local supplier; ","")&amp;IF(AND(L4480="Yes",NOT(OR(F4480="Standard domestic 15% (Box 7)",F4480="Import - VAT paid at customs (Box 8)",F4480="Import - Reverse charge (Box 9)"))),"VAT claimed on non-taxable category; ",""))</f>
        <v/>
      </c>
    </row>
    <row r="4481">
      <c r="A4481" s="17" t="n"/>
      <c r="B4481" s="14" t="n"/>
      <c r="C4481" s="14" t="n"/>
      <c r="D4481" s="16" t="n"/>
      <c r="E4481" s="14" t="n"/>
      <c r="F4481" s="14" t="n"/>
      <c r="G4481" s="14" t="n"/>
      <c r="H4481" s="19" t="n"/>
      <c r="I4481" s="19" t="n"/>
      <c r="J4481" s="34">
        <f>IF(A4481="","",H4481+I4481)</f>
        <v/>
      </c>
      <c r="K4481" s="14" t="n"/>
      <c r="L4481" s="14" t="n"/>
      <c r="M4481" s="14" t="n"/>
      <c r="N4481" s="14" t="n"/>
      <c r="O4481" s="20">
        <f>IF(A4481="","",SUMPRODUCT((A4481&gt;=Setup!$C$19:$C$30)*(A4481&lt;=Setup!$D$19:$D$30)*Setup!$A$19:$A$30))</f>
        <v/>
      </c>
      <c r="P4481" s="34">
        <f>IF(A4481="","",IF(OR(F4481="Standard domestic 15% (Box 7)",F4481="Import - VAT paid at customs (Box 8)",F4481="Import - Reverse charge (Box 9)"),ROUND(H4481*Setup!$B$9,2),0))</f>
        <v/>
      </c>
      <c r="Q4481" s="34">
        <f>IF(A4481="","",I4481-P4481)</f>
        <v/>
      </c>
      <c r="R4481" s="34">
        <f>IF(A4481="","",IF(L4481="Yes",I4481,0))</f>
        <v/>
      </c>
      <c r="S4481" s="34">
        <f>IF(A4481="","",IF(AND(L4481="Yes",K4481="Yes",NOT(ISNUMBER(SEARCH("blocked",G4481))),OR(F4481="Standard domestic 15% (Box 7)",F4481="Import - VAT paid at customs (Box 8)",F4481="Import - Reverse charge (Box 9)"),OR(F4481&lt;&gt;"Standard domestic 15% (Box 7)",AND(LEN(D4481)=15,LEFT(D4481,1)="3",RIGHT(D4481,1)="3",ISNUMBER(--D4481)))),I4481,0))</f>
        <v/>
      </c>
      <c r="T4481" s="34">
        <f>IF(A4481="","",R4481-S4481)</f>
        <v/>
      </c>
      <c r="U4481" s="23">
        <f>IF(A4481="","",IF(O4481=0,"Outside audit periods; ","")&amp;IF(F4481="","No VAT category; ","")&amp;IF(ABS(Q4481)&gt;Setup!$B$10,"VAT ≠ 15% × net; ","")&amp;IF(AND(F4481="Standard domestic 15% (Box 7)",NOT(AND(LEN(D4481)=15,LEFT(D4481,1)="3",RIGHT(D4481,1)="3",ISNUMBER(--D4481)))),"Invalid/missing supplier VAT no; ","")&amp;IF(AND(L4481="Yes",K4481&lt;&gt;"Yes"),"VAT claimed without valid tax invoice; ","")&amp;IF(AND(L4481="Yes",ISNUMBER(SEARCH("blocked",G4481))),"Blocked input VAT claimed; ","")&amp;IF(AND(F4481="Import - VAT paid at customs (Box 8)",M4481=""),"Customs declaration no missing; ","")&amp;IF(AND(F4481="Import - Reverse charge (Box 9)",E4481="Saudi Arabia"),"RCM used for a local supplier; ","")&amp;IF(AND(L4481="Yes",NOT(OR(F4481="Standard domestic 15% (Box 7)",F4481="Import - VAT paid at customs (Box 8)",F4481="Import - Reverse charge (Box 9)"))),"VAT claimed on non-taxable category; ",""))</f>
        <v/>
      </c>
    </row>
    <row r="4482">
      <c r="A4482" s="17" t="n"/>
      <c r="B4482" s="14" t="n"/>
      <c r="C4482" s="14" t="n"/>
      <c r="D4482" s="16" t="n"/>
      <c r="E4482" s="14" t="n"/>
      <c r="F4482" s="14" t="n"/>
      <c r="G4482" s="14" t="n"/>
      <c r="H4482" s="19" t="n"/>
      <c r="I4482" s="19" t="n"/>
      <c r="J4482" s="34">
        <f>IF(A4482="","",H4482+I4482)</f>
        <v/>
      </c>
      <c r="K4482" s="14" t="n"/>
      <c r="L4482" s="14" t="n"/>
      <c r="M4482" s="14" t="n"/>
      <c r="N4482" s="14" t="n"/>
      <c r="O4482" s="20">
        <f>IF(A4482="","",SUMPRODUCT((A4482&gt;=Setup!$C$19:$C$30)*(A4482&lt;=Setup!$D$19:$D$30)*Setup!$A$19:$A$30))</f>
        <v/>
      </c>
      <c r="P4482" s="34">
        <f>IF(A4482="","",IF(OR(F4482="Standard domestic 15% (Box 7)",F4482="Import - VAT paid at customs (Box 8)",F4482="Import - Reverse charge (Box 9)"),ROUND(H4482*Setup!$B$9,2),0))</f>
        <v/>
      </c>
      <c r="Q4482" s="34">
        <f>IF(A4482="","",I4482-P4482)</f>
        <v/>
      </c>
      <c r="R4482" s="34">
        <f>IF(A4482="","",IF(L4482="Yes",I4482,0))</f>
        <v/>
      </c>
      <c r="S4482" s="34">
        <f>IF(A4482="","",IF(AND(L4482="Yes",K4482="Yes",NOT(ISNUMBER(SEARCH("blocked",G4482))),OR(F4482="Standard domestic 15% (Box 7)",F4482="Import - VAT paid at customs (Box 8)",F4482="Import - Reverse charge (Box 9)"),OR(F4482&lt;&gt;"Standard domestic 15% (Box 7)",AND(LEN(D4482)=15,LEFT(D4482,1)="3",RIGHT(D4482,1)="3",ISNUMBER(--D4482)))),I4482,0))</f>
        <v/>
      </c>
      <c r="T4482" s="34">
        <f>IF(A4482="","",R4482-S4482)</f>
        <v/>
      </c>
      <c r="U4482" s="23">
        <f>IF(A4482="","",IF(O4482=0,"Outside audit periods; ","")&amp;IF(F4482="","No VAT category; ","")&amp;IF(ABS(Q4482)&gt;Setup!$B$10,"VAT ≠ 15% × net; ","")&amp;IF(AND(F4482="Standard domestic 15% (Box 7)",NOT(AND(LEN(D4482)=15,LEFT(D4482,1)="3",RIGHT(D4482,1)="3",ISNUMBER(--D4482)))),"Invalid/missing supplier VAT no; ","")&amp;IF(AND(L4482="Yes",K4482&lt;&gt;"Yes"),"VAT claimed without valid tax invoice; ","")&amp;IF(AND(L4482="Yes",ISNUMBER(SEARCH("blocked",G4482))),"Blocked input VAT claimed; ","")&amp;IF(AND(F4482="Import - VAT paid at customs (Box 8)",M4482=""),"Customs declaration no missing; ","")&amp;IF(AND(F4482="Import - Reverse charge (Box 9)",E4482="Saudi Arabia"),"RCM used for a local supplier; ","")&amp;IF(AND(L4482="Yes",NOT(OR(F4482="Standard domestic 15% (Box 7)",F4482="Import - VAT paid at customs (Box 8)",F4482="Import - Reverse charge (Box 9)"))),"VAT claimed on non-taxable category; ",""))</f>
        <v/>
      </c>
    </row>
    <row r="4483">
      <c r="A4483" s="17" t="n"/>
      <c r="B4483" s="14" t="n"/>
      <c r="C4483" s="14" t="n"/>
      <c r="D4483" s="16" t="n"/>
      <c r="E4483" s="14" t="n"/>
      <c r="F4483" s="14" t="n"/>
      <c r="G4483" s="14" t="n"/>
      <c r="H4483" s="19" t="n"/>
      <c r="I4483" s="19" t="n"/>
      <c r="J4483" s="34">
        <f>IF(A4483="","",H4483+I4483)</f>
        <v/>
      </c>
      <c r="K4483" s="14" t="n"/>
      <c r="L4483" s="14" t="n"/>
      <c r="M4483" s="14" t="n"/>
      <c r="N4483" s="14" t="n"/>
      <c r="O4483" s="20">
        <f>IF(A4483="","",SUMPRODUCT((A4483&gt;=Setup!$C$19:$C$30)*(A4483&lt;=Setup!$D$19:$D$30)*Setup!$A$19:$A$30))</f>
        <v/>
      </c>
      <c r="P4483" s="34">
        <f>IF(A4483="","",IF(OR(F4483="Standard domestic 15% (Box 7)",F4483="Import - VAT paid at customs (Box 8)",F4483="Import - Reverse charge (Box 9)"),ROUND(H4483*Setup!$B$9,2),0))</f>
        <v/>
      </c>
      <c r="Q4483" s="34">
        <f>IF(A4483="","",I4483-P4483)</f>
        <v/>
      </c>
      <c r="R4483" s="34">
        <f>IF(A4483="","",IF(L4483="Yes",I4483,0))</f>
        <v/>
      </c>
      <c r="S4483" s="34">
        <f>IF(A4483="","",IF(AND(L4483="Yes",K4483="Yes",NOT(ISNUMBER(SEARCH("blocked",G4483))),OR(F4483="Standard domestic 15% (Box 7)",F4483="Import - VAT paid at customs (Box 8)",F4483="Import - Reverse charge (Box 9)"),OR(F4483&lt;&gt;"Standard domestic 15% (Box 7)",AND(LEN(D4483)=15,LEFT(D4483,1)="3",RIGHT(D4483,1)="3",ISNUMBER(--D4483)))),I4483,0))</f>
        <v/>
      </c>
      <c r="T4483" s="34">
        <f>IF(A4483="","",R4483-S4483)</f>
        <v/>
      </c>
      <c r="U4483" s="23">
        <f>IF(A4483="","",IF(O4483=0,"Outside audit periods; ","")&amp;IF(F4483="","No VAT category; ","")&amp;IF(ABS(Q4483)&gt;Setup!$B$10,"VAT ≠ 15% × net; ","")&amp;IF(AND(F4483="Standard domestic 15% (Box 7)",NOT(AND(LEN(D4483)=15,LEFT(D4483,1)="3",RIGHT(D4483,1)="3",ISNUMBER(--D4483)))),"Invalid/missing supplier VAT no; ","")&amp;IF(AND(L4483="Yes",K4483&lt;&gt;"Yes"),"VAT claimed without valid tax invoice; ","")&amp;IF(AND(L4483="Yes",ISNUMBER(SEARCH("blocked",G4483))),"Blocked input VAT claimed; ","")&amp;IF(AND(F4483="Import - VAT paid at customs (Box 8)",M4483=""),"Customs declaration no missing; ","")&amp;IF(AND(F4483="Import - Reverse charge (Box 9)",E4483="Saudi Arabia"),"RCM used for a local supplier; ","")&amp;IF(AND(L4483="Yes",NOT(OR(F4483="Standard domestic 15% (Box 7)",F4483="Import - VAT paid at customs (Box 8)",F4483="Import - Reverse charge (Box 9)"))),"VAT claimed on non-taxable category; ",""))</f>
        <v/>
      </c>
    </row>
    <row r="4484">
      <c r="A4484" s="17" t="n"/>
      <c r="B4484" s="14" t="n"/>
      <c r="C4484" s="14" t="n"/>
      <c r="D4484" s="16" t="n"/>
      <c r="E4484" s="14" t="n"/>
      <c r="F4484" s="14" t="n"/>
      <c r="G4484" s="14" t="n"/>
      <c r="H4484" s="19" t="n"/>
      <c r="I4484" s="19" t="n"/>
      <c r="J4484" s="34">
        <f>IF(A4484="","",H4484+I4484)</f>
        <v/>
      </c>
      <c r="K4484" s="14" t="n"/>
      <c r="L4484" s="14" t="n"/>
      <c r="M4484" s="14" t="n"/>
      <c r="N4484" s="14" t="n"/>
      <c r="O4484" s="20">
        <f>IF(A4484="","",SUMPRODUCT((A4484&gt;=Setup!$C$19:$C$30)*(A4484&lt;=Setup!$D$19:$D$30)*Setup!$A$19:$A$30))</f>
        <v/>
      </c>
      <c r="P4484" s="34">
        <f>IF(A4484="","",IF(OR(F4484="Standard domestic 15% (Box 7)",F4484="Import - VAT paid at customs (Box 8)",F4484="Import - Reverse charge (Box 9)"),ROUND(H4484*Setup!$B$9,2),0))</f>
        <v/>
      </c>
      <c r="Q4484" s="34">
        <f>IF(A4484="","",I4484-P4484)</f>
        <v/>
      </c>
      <c r="R4484" s="34">
        <f>IF(A4484="","",IF(L4484="Yes",I4484,0))</f>
        <v/>
      </c>
      <c r="S4484" s="34">
        <f>IF(A4484="","",IF(AND(L4484="Yes",K4484="Yes",NOT(ISNUMBER(SEARCH("blocked",G4484))),OR(F4484="Standard domestic 15% (Box 7)",F4484="Import - VAT paid at customs (Box 8)",F4484="Import - Reverse charge (Box 9)"),OR(F4484&lt;&gt;"Standard domestic 15% (Box 7)",AND(LEN(D4484)=15,LEFT(D4484,1)="3",RIGHT(D4484,1)="3",ISNUMBER(--D4484)))),I4484,0))</f>
        <v/>
      </c>
      <c r="T4484" s="34">
        <f>IF(A4484="","",R4484-S4484)</f>
        <v/>
      </c>
      <c r="U4484" s="23">
        <f>IF(A4484="","",IF(O4484=0,"Outside audit periods; ","")&amp;IF(F4484="","No VAT category; ","")&amp;IF(ABS(Q4484)&gt;Setup!$B$10,"VAT ≠ 15% × net; ","")&amp;IF(AND(F4484="Standard domestic 15% (Box 7)",NOT(AND(LEN(D4484)=15,LEFT(D4484,1)="3",RIGHT(D4484,1)="3",ISNUMBER(--D4484)))),"Invalid/missing supplier VAT no; ","")&amp;IF(AND(L4484="Yes",K4484&lt;&gt;"Yes"),"VAT claimed without valid tax invoice; ","")&amp;IF(AND(L4484="Yes",ISNUMBER(SEARCH("blocked",G4484))),"Blocked input VAT claimed; ","")&amp;IF(AND(F4484="Import - VAT paid at customs (Box 8)",M4484=""),"Customs declaration no missing; ","")&amp;IF(AND(F4484="Import - Reverse charge (Box 9)",E4484="Saudi Arabia"),"RCM used for a local supplier; ","")&amp;IF(AND(L4484="Yes",NOT(OR(F4484="Standard domestic 15% (Box 7)",F4484="Import - VAT paid at customs (Box 8)",F4484="Import - Reverse charge (Box 9)"))),"VAT claimed on non-taxable category; ",""))</f>
        <v/>
      </c>
    </row>
    <row r="4485">
      <c r="A4485" s="17" t="n"/>
      <c r="B4485" s="14" t="n"/>
      <c r="C4485" s="14" t="n"/>
      <c r="D4485" s="16" t="n"/>
      <c r="E4485" s="14" t="n"/>
      <c r="F4485" s="14" t="n"/>
      <c r="G4485" s="14" t="n"/>
      <c r="H4485" s="19" t="n"/>
      <c r="I4485" s="19" t="n"/>
      <c r="J4485" s="34">
        <f>IF(A4485="","",H4485+I4485)</f>
        <v/>
      </c>
      <c r="K4485" s="14" t="n"/>
      <c r="L4485" s="14" t="n"/>
      <c r="M4485" s="14" t="n"/>
      <c r="N4485" s="14" t="n"/>
      <c r="O4485" s="20">
        <f>IF(A4485="","",SUMPRODUCT((A4485&gt;=Setup!$C$19:$C$30)*(A4485&lt;=Setup!$D$19:$D$30)*Setup!$A$19:$A$30))</f>
        <v/>
      </c>
      <c r="P4485" s="34">
        <f>IF(A4485="","",IF(OR(F4485="Standard domestic 15% (Box 7)",F4485="Import - VAT paid at customs (Box 8)",F4485="Import - Reverse charge (Box 9)"),ROUND(H4485*Setup!$B$9,2),0))</f>
        <v/>
      </c>
      <c r="Q4485" s="34">
        <f>IF(A4485="","",I4485-P4485)</f>
        <v/>
      </c>
      <c r="R4485" s="34">
        <f>IF(A4485="","",IF(L4485="Yes",I4485,0))</f>
        <v/>
      </c>
      <c r="S4485" s="34">
        <f>IF(A4485="","",IF(AND(L4485="Yes",K4485="Yes",NOT(ISNUMBER(SEARCH("blocked",G4485))),OR(F4485="Standard domestic 15% (Box 7)",F4485="Import - VAT paid at customs (Box 8)",F4485="Import - Reverse charge (Box 9)"),OR(F4485&lt;&gt;"Standard domestic 15% (Box 7)",AND(LEN(D4485)=15,LEFT(D4485,1)="3",RIGHT(D4485,1)="3",ISNUMBER(--D4485)))),I4485,0))</f>
        <v/>
      </c>
      <c r="T4485" s="34">
        <f>IF(A4485="","",R4485-S4485)</f>
        <v/>
      </c>
      <c r="U4485" s="23">
        <f>IF(A4485="","",IF(O4485=0,"Outside audit periods; ","")&amp;IF(F4485="","No VAT category; ","")&amp;IF(ABS(Q4485)&gt;Setup!$B$10,"VAT ≠ 15% × net; ","")&amp;IF(AND(F4485="Standard domestic 15% (Box 7)",NOT(AND(LEN(D4485)=15,LEFT(D4485,1)="3",RIGHT(D4485,1)="3",ISNUMBER(--D4485)))),"Invalid/missing supplier VAT no; ","")&amp;IF(AND(L4485="Yes",K4485&lt;&gt;"Yes"),"VAT claimed without valid tax invoice; ","")&amp;IF(AND(L4485="Yes",ISNUMBER(SEARCH("blocked",G4485))),"Blocked input VAT claimed; ","")&amp;IF(AND(F4485="Import - VAT paid at customs (Box 8)",M4485=""),"Customs declaration no missing; ","")&amp;IF(AND(F4485="Import - Reverse charge (Box 9)",E4485="Saudi Arabia"),"RCM used for a local supplier; ","")&amp;IF(AND(L4485="Yes",NOT(OR(F4485="Standard domestic 15% (Box 7)",F4485="Import - VAT paid at customs (Box 8)",F4485="Import - Reverse charge (Box 9)"))),"VAT claimed on non-taxable category; ",""))</f>
        <v/>
      </c>
    </row>
    <row r="4486">
      <c r="A4486" s="17" t="n"/>
      <c r="B4486" s="14" t="n"/>
      <c r="C4486" s="14" t="n"/>
      <c r="D4486" s="16" t="n"/>
      <c r="E4486" s="14" t="n"/>
      <c r="F4486" s="14" t="n"/>
      <c r="G4486" s="14" t="n"/>
      <c r="H4486" s="19" t="n"/>
      <c r="I4486" s="19" t="n"/>
      <c r="J4486" s="34">
        <f>IF(A4486="","",H4486+I4486)</f>
        <v/>
      </c>
      <c r="K4486" s="14" t="n"/>
      <c r="L4486" s="14" t="n"/>
      <c r="M4486" s="14" t="n"/>
      <c r="N4486" s="14" t="n"/>
      <c r="O4486" s="20">
        <f>IF(A4486="","",SUMPRODUCT((A4486&gt;=Setup!$C$19:$C$30)*(A4486&lt;=Setup!$D$19:$D$30)*Setup!$A$19:$A$30))</f>
        <v/>
      </c>
      <c r="P4486" s="34">
        <f>IF(A4486="","",IF(OR(F4486="Standard domestic 15% (Box 7)",F4486="Import - VAT paid at customs (Box 8)",F4486="Import - Reverse charge (Box 9)"),ROUND(H4486*Setup!$B$9,2),0))</f>
        <v/>
      </c>
      <c r="Q4486" s="34">
        <f>IF(A4486="","",I4486-P4486)</f>
        <v/>
      </c>
      <c r="R4486" s="34">
        <f>IF(A4486="","",IF(L4486="Yes",I4486,0))</f>
        <v/>
      </c>
      <c r="S4486" s="34">
        <f>IF(A4486="","",IF(AND(L4486="Yes",K4486="Yes",NOT(ISNUMBER(SEARCH("blocked",G4486))),OR(F4486="Standard domestic 15% (Box 7)",F4486="Import - VAT paid at customs (Box 8)",F4486="Import - Reverse charge (Box 9)"),OR(F4486&lt;&gt;"Standard domestic 15% (Box 7)",AND(LEN(D4486)=15,LEFT(D4486,1)="3",RIGHT(D4486,1)="3",ISNUMBER(--D4486)))),I4486,0))</f>
        <v/>
      </c>
      <c r="T4486" s="34">
        <f>IF(A4486="","",R4486-S4486)</f>
        <v/>
      </c>
      <c r="U4486" s="23">
        <f>IF(A4486="","",IF(O4486=0,"Outside audit periods; ","")&amp;IF(F4486="","No VAT category; ","")&amp;IF(ABS(Q4486)&gt;Setup!$B$10,"VAT ≠ 15% × net; ","")&amp;IF(AND(F4486="Standard domestic 15% (Box 7)",NOT(AND(LEN(D4486)=15,LEFT(D4486,1)="3",RIGHT(D4486,1)="3",ISNUMBER(--D4486)))),"Invalid/missing supplier VAT no; ","")&amp;IF(AND(L4486="Yes",K4486&lt;&gt;"Yes"),"VAT claimed without valid tax invoice; ","")&amp;IF(AND(L4486="Yes",ISNUMBER(SEARCH("blocked",G4486))),"Blocked input VAT claimed; ","")&amp;IF(AND(F4486="Import - VAT paid at customs (Box 8)",M4486=""),"Customs declaration no missing; ","")&amp;IF(AND(F4486="Import - Reverse charge (Box 9)",E4486="Saudi Arabia"),"RCM used for a local supplier; ","")&amp;IF(AND(L4486="Yes",NOT(OR(F4486="Standard domestic 15% (Box 7)",F4486="Import - VAT paid at customs (Box 8)",F4486="Import - Reverse charge (Box 9)"))),"VAT claimed on non-taxable category; ",""))</f>
        <v/>
      </c>
    </row>
    <row r="4487">
      <c r="A4487" s="17" t="n"/>
      <c r="B4487" s="14" t="n"/>
      <c r="C4487" s="14" t="n"/>
      <c r="D4487" s="16" t="n"/>
      <c r="E4487" s="14" t="n"/>
      <c r="F4487" s="14" t="n"/>
      <c r="G4487" s="14" t="n"/>
      <c r="H4487" s="19" t="n"/>
      <c r="I4487" s="19" t="n"/>
      <c r="J4487" s="34">
        <f>IF(A4487="","",H4487+I4487)</f>
        <v/>
      </c>
      <c r="K4487" s="14" t="n"/>
      <c r="L4487" s="14" t="n"/>
      <c r="M4487" s="14" t="n"/>
      <c r="N4487" s="14" t="n"/>
      <c r="O4487" s="20">
        <f>IF(A4487="","",SUMPRODUCT((A4487&gt;=Setup!$C$19:$C$30)*(A4487&lt;=Setup!$D$19:$D$30)*Setup!$A$19:$A$30))</f>
        <v/>
      </c>
      <c r="P4487" s="34">
        <f>IF(A4487="","",IF(OR(F4487="Standard domestic 15% (Box 7)",F4487="Import - VAT paid at customs (Box 8)",F4487="Import - Reverse charge (Box 9)"),ROUND(H4487*Setup!$B$9,2),0))</f>
        <v/>
      </c>
      <c r="Q4487" s="34">
        <f>IF(A4487="","",I4487-P4487)</f>
        <v/>
      </c>
      <c r="R4487" s="34">
        <f>IF(A4487="","",IF(L4487="Yes",I4487,0))</f>
        <v/>
      </c>
      <c r="S4487" s="34">
        <f>IF(A4487="","",IF(AND(L4487="Yes",K4487="Yes",NOT(ISNUMBER(SEARCH("blocked",G4487))),OR(F4487="Standard domestic 15% (Box 7)",F4487="Import - VAT paid at customs (Box 8)",F4487="Import - Reverse charge (Box 9)"),OR(F4487&lt;&gt;"Standard domestic 15% (Box 7)",AND(LEN(D4487)=15,LEFT(D4487,1)="3",RIGHT(D4487,1)="3",ISNUMBER(--D4487)))),I4487,0))</f>
        <v/>
      </c>
      <c r="T4487" s="34">
        <f>IF(A4487="","",R4487-S4487)</f>
        <v/>
      </c>
      <c r="U4487" s="23">
        <f>IF(A4487="","",IF(O4487=0,"Outside audit periods; ","")&amp;IF(F4487="","No VAT category; ","")&amp;IF(ABS(Q4487)&gt;Setup!$B$10,"VAT ≠ 15% × net; ","")&amp;IF(AND(F4487="Standard domestic 15% (Box 7)",NOT(AND(LEN(D4487)=15,LEFT(D4487,1)="3",RIGHT(D4487,1)="3",ISNUMBER(--D4487)))),"Invalid/missing supplier VAT no; ","")&amp;IF(AND(L4487="Yes",K4487&lt;&gt;"Yes"),"VAT claimed without valid tax invoice; ","")&amp;IF(AND(L4487="Yes",ISNUMBER(SEARCH("blocked",G4487))),"Blocked input VAT claimed; ","")&amp;IF(AND(F4487="Import - VAT paid at customs (Box 8)",M4487=""),"Customs declaration no missing; ","")&amp;IF(AND(F4487="Import - Reverse charge (Box 9)",E4487="Saudi Arabia"),"RCM used for a local supplier; ","")&amp;IF(AND(L4487="Yes",NOT(OR(F4487="Standard domestic 15% (Box 7)",F4487="Import - VAT paid at customs (Box 8)",F4487="Import - Reverse charge (Box 9)"))),"VAT claimed on non-taxable category; ",""))</f>
        <v/>
      </c>
    </row>
    <row r="4488">
      <c r="A4488" s="17" t="n"/>
      <c r="B4488" s="14" t="n"/>
      <c r="C4488" s="14" t="n"/>
      <c r="D4488" s="16" t="n"/>
      <c r="E4488" s="14" t="n"/>
      <c r="F4488" s="14" t="n"/>
      <c r="G4488" s="14" t="n"/>
      <c r="H4488" s="19" t="n"/>
      <c r="I4488" s="19" t="n"/>
      <c r="J4488" s="34">
        <f>IF(A4488="","",H4488+I4488)</f>
        <v/>
      </c>
      <c r="K4488" s="14" t="n"/>
      <c r="L4488" s="14" t="n"/>
      <c r="M4488" s="14" t="n"/>
      <c r="N4488" s="14" t="n"/>
      <c r="O4488" s="20">
        <f>IF(A4488="","",SUMPRODUCT((A4488&gt;=Setup!$C$19:$C$30)*(A4488&lt;=Setup!$D$19:$D$30)*Setup!$A$19:$A$30))</f>
        <v/>
      </c>
      <c r="P4488" s="34">
        <f>IF(A4488="","",IF(OR(F4488="Standard domestic 15% (Box 7)",F4488="Import - VAT paid at customs (Box 8)",F4488="Import - Reverse charge (Box 9)"),ROUND(H4488*Setup!$B$9,2),0))</f>
        <v/>
      </c>
      <c r="Q4488" s="34">
        <f>IF(A4488="","",I4488-P4488)</f>
        <v/>
      </c>
      <c r="R4488" s="34">
        <f>IF(A4488="","",IF(L4488="Yes",I4488,0))</f>
        <v/>
      </c>
      <c r="S4488" s="34">
        <f>IF(A4488="","",IF(AND(L4488="Yes",K4488="Yes",NOT(ISNUMBER(SEARCH("blocked",G4488))),OR(F4488="Standard domestic 15% (Box 7)",F4488="Import - VAT paid at customs (Box 8)",F4488="Import - Reverse charge (Box 9)"),OR(F4488&lt;&gt;"Standard domestic 15% (Box 7)",AND(LEN(D4488)=15,LEFT(D4488,1)="3",RIGHT(D4488,1)="3",ISNUMBER(--D4488)))),I4488,0))</f>
        <v/>
      </c>
      <c r="T4488" s="34">
        <f>IF(A4488="","",R4488-S4488)</f>
        <v/>
      </c>
      <c r="U4488" s="23">
        <f>IF(A4488="","",IF(O4488=0,"Outside audit periods; ","")&amp;IF(F4488="","No VAT category; ","")&amp;IF(ABS(Q4488)&gt;Setup!$B$10,"VAT ≠ 15% × net; ","")&amp;IF(AND(F4488="Standard domestic 15% (Box 7)",NOT(AND(LEN(D4488)=15,LEFT(D4488,1)="3",RIGHT(D4488,1)="3",ISNUMBER(--D4488)))),"Invalid/missing supplier VAT no; ","")&amp;IF(AND(L4488="Yes",K4488&lt;&gt;"Yes"),"VAT claimed without valid tax invoice; ","")&amp;IF(AND(L4488="Yes",ISNUMBER(SEARCH("blocked",G4488))),"Blocked input VAT claimed; ","")&amp;IF(AND(F4488="Import - VAT paid at customs (Box 8)",M4488=""),"Customs declaration no missing; ","")&amp;IF(AND(F4488="Import - Reverse charge (Box 9)",E4488="Saudi Arabia"),"RCM used for a local supplier; ","")&amp;IF(AND(L4488="Yes",NOT(OR(F4488="Standard domestic 15% (Box 7)",F4488="Import - VAT paid at customs (Box 8)",F4488="Import - Reverse charge (Box 9)"))),"VAT claimed on non-taxable category; ",""))</f>
        <v/>
      </c>
    </row>
    <row r="4489">
      <c r="A4489" s="17" t="n"/>
      <c r="B4489" s="14" t="n"/>
      <c r="C4489" s="14" t="n"/>
      <c r="D4489" s="16" t="n"/>
      <c r="E4489" s="14" t="n"/>
      <c r="F4489" s="14" t="n"/>
      <c r="G4489" s="14" t="n"/>
      <c r="H4489" s="19" t="n"/>
      <c r="I4489" s="19" t="n"/>
      <c r="J4489" s="34">
        <f>IF(A4489="","",H4489+I4489)</f>
        <v/>
      </c>
      <c r="K4489" s="14" t="n"/>
      <c r="L4489" s="14" t="n"/>
      <c r="M4489" s="14" t="n"/>
      <c r="N4489" s="14" t="n"/>
      <c r="O4489" s="20">
        <f>IF(A4489="","",SUMPRODUCT((A4489&gt;=Setup!$C$19:$C$30)*(A4489&lt;=Setup!$D$19:$D$30)*Setup!$A$19:$A$30))</f>
        <v/>
      </c>
      <c r="P4489" s="34">
        <f>IF(A4489="","",IF(OR(F4489="Standard domestic 15% (Box 7)",F4489="Import - VAT paid at customs (Box 8)",F4489="Import - Reverse charge (Box 9)"),ROUND(H4489*Setup!$B$9,2),0))</f>
        <v/>
      </c>
      <c r="Q4489" s="34">
        <f>IF(A4489="","",I4489-P4489)</f>
        <v/>
      </c>
      <c r="R4489" s="34">
        <f>IF(A4489="","",IF(L4489="Yes",I4489,0))</f>
        <v/>
      </c>
      <c r="S4489" s="34">
        <f>IF(A4489="","",IF(AND(L4489="Yes",K4489="Yes",NOT(ISNUMBER(SEARCH("blocked",G4489))),OR(F4489="Standard domestic 15% (Box 7)",F4489="Import - VAT paid at customs (Box 8)",F4489="Import - Reverse charge (Box 9)"),OR(F4489&lt;&gt;"Standard domestic 15% (Box 7)",AND(LEN(D4489)=15,LEFT(D4489,1)="3",RIGHT(D4489,1)="3",ISNUMBER(--D4489)))),I4489,0))</f>
        <v/>
      </c>
      <c r="T4489" s="34">
        <f>IF(A4489="","",R4489-S4489)</f>
        <v/>
      </c>
      <c r="U4489" s="23">
        <f>IF(A4489="","",IF(O4489=0,"Outside audit periods; ","")&amp;IF(F4489="","No VAT category; ","")&amp;IF(ABS(Q4489)&gt;Setup!$B$10,"VAT ≠ 15% × net; ","")&amp;IF(AND(F4489="Standard domestic 15% (Box 7)",NOT(AND(LEN(D4489)=15,LEFT(D4489,1)="3",RIGHT(D4489,1)="3",ISNUMBER(--D4489)))),"Invalid/missing supplier VAT no; ","")&amp;IF(AND(L4489="Yes",K4489&lt;&gt;"Yes"),"VAT claimed without valid tax invoice; ","")&amp;IF(AND(L4489="Yes",ISNUMBER(SEARCH("blocked",G4489))),"Blocked input VAT claimed; ","")&amp;IF(AND(F4489="Import - VAT paid at customs (Box 8)",M4489=""),"Customs declaration no missing; ","")&amp;IF(AND(F4489="Import - Reverse charge (Box 9)",E4489="Saudi Arabia"),"RCM used for a local supplier; ","")&amp;IF(AND(L4489="Yes",NOT(OR(F4489="Standard domestic 15% (Box 7)",F4489="Import - VAT paid at customs (Box 8)",F4489="Import - Reverse charge (Box 9)"))),"VAT claimed on non-taxable category; ",""))</f>
        <v/>
      </c>
    </row>
    <row r="4490">
      <c r="A4490" s="17" t="n"/>
      <c r="B4490" s="14" t="n"/>
      <c r="C4490" s="14" t="n"/>
      <c r="D4490" s="16" t="n"/>
      <c r="E4490" s="14" t="n"/>
      <c r="F4490" s="14" t="n"/>
      <c r="G4490" s="14" t="n"/>
      <c r="H4490" s="19" t="n"/>
      <c r="I4490" s="19" t="n"/>
      <c r="J4490" s="34">
        <f>IF(A4490="","",H4490+I4490)</f>
        <v/>
      </c>
      <c r="K4490" s="14" t="n"/>
      <c r="L4490" s="14" t="n"/>
      <c r="M4490" s="14" t="n"/>
      <c r="N4490" s="14" t="n"/>
      <c r="O4490" s="20">
        <f>IF(A4490="","",SUMPRODUCT((A4490&gt;=Setup!$C$19:$C$30)*(A4490&lt;=Setup!$D$19:$D$30)*Setup!$A$19:$A$30))</f>
        <v/>
      </c>
      <c r="P4490" s="34">
        <f>IF(A4490="","",IF(OR(F4490="Standard domestic 15% (Box 7)",F4490="Import - VAT paid at customs (Box 8)",F4490="Import - Reverse charge (Box 9)"),ROUND(H4490*Setup!$B$9,2),0))</f>
        <v/>
      </c>
      <c r="Q4490" s="34">
        <f>IF(A4490="","",I4490-P4490)</f>
        <v/>
      </c>
      <c r="R4490" s="34">
        <f>IF(A4490="","",IF(L4490="Yes",I4490,0))</f>
        <v/>
      </c>
      <c r="S4490" s="34">
        <f>IF(A4490="","",IF(AND(L4490="Yes",K4490="Yes",NOT(ISNUMBER(SEARCH("blocked",G4490))),OR(F4490="Standard domestic 15% (Box 7)",F4490="Import - VAT paid at customs (Box 8)",F4490="Import - Reverse charge (Box 9)"),OR(F4490&lt;&gt;"Standard domestic 15% (Box 7)",AND(LEN(D4490)=15,LEFT(D4490,1)="3",RIGHT(D4490,1)="3",ISNUMBER(--D4490)))),I4490,0))</f>
        <v/>
      </c>
      <c r="T4490" s="34">
        <f>IF(A4490="","",R4490-S4490)</f>
        <v/>
      </c>
      <c r="U4490" s="23">
        <f>IF(A4490="","",IF(O4490=0,"Outside audit periods; ","")&amp;IF(F4490="","No VAT category; ","")&amp;IF(ABS(Q4490)&gt;Setup!$B$10,"VAT ≠ 15% × net; ","")&amp;IF(AND(F4490="Standard domestic 15% (Box 7)",NOT(AND(LEN(D4490)=15,LEFT(D4490,1)="3",RIGHT(D4490,1)="3",ISNUMBER(--D4490)))),"Invalid/missing supplier VAT no; ","")&amp;IF(AND(L4490="Yes",K4490&lt;&gt;"Yes"),"VAT claimed without valid tax invoice; ","")&amp;IF(AND(L4490="Yes",ISNUMBER(SEARCH("blocked",G4490))),"Blocked input VAT claimed; ","")&amp;IF(AND(F4490="Import - VAT paid at customs (Box 8)",M4490=""),"Customs declaration no missing; ","")&amp;IF(AND(F4490="Import - Reverse charge (Box 9)",E4490="Saudi Arabia"),"RCM used for a local supplier; ","")&amp;IF(AND(L4490="Yes",NOT(OR(F4490="Standard domestic 15% (Box 7)",F4490="Import - VAT paid at customs (Box 8)",F4490="Import - Reverse charge (Box 9)"))),"VAT claimed on non-taxable category; ",""))</f>
        <v/>
      </c>
    </row>
    <row r="4491">
      <c r="A4491" s="17" t="n"/>
      <c r="B4491" s="14" t="n"/>
      <c r="C4491" s="14" t="n"/>
      <c r="D4491" s="16" t="n"/>
      <c r="E4491" s="14" t="n"/>
      <c r="F4491" s="14" t="n"/>
      <c r="G4491" s="14" t="n"/>
      <c r="H4491" s="19" t="n"/>
      <c r="I4491" s="19" t="n"/>
      <c r="J4491" s="34">
        <f>IF(A4491="","",H4491+I4491)</f>
        <v/>
      </c>
      <c r="K4491" s="14" t="n"/>
      <c r="L4491" s="14" t="n"/>
      <c r="M4491" s="14" t="n"/>
      <c r="N4491" s="14" t="n"/>
      <c r="O4491" s="20">
        <f>IF(A4491="","",SUMPRODUCT((A4491&gt;=Setup!$C$19:$C$30)*(A4491&lt;=Setup!$D$19:$D$30)*Setup!$A$19:$A$30))</f>
        <v/>
      </c>
      <c r="P4491" s="34">
        <f>IF(A4491="","",IF(OR(F4491="Standard domestic 15% (Box 7)",F4491="Import - VAT paid at customs (Box 8)",F4491="Import - Reverse charge (Box 9)"),ROUND(H4491*Setup!$B$9,2),0))</f>
        <v/>
      </c>
      <c r="Q4491" s="34">
        <f>IF(A4491="","",I4491-P4491)</f>
        <v/>
      </c>
      <c r="R4491" s="34">
        <f>IF(A4491="","",IF(L4491="Yes",I4491,0))</f>
        <v/>
      </c>
      <c r="S4491" s="34">
        <f>IF(A4491="","",IF(AND(L4491="Yes",K4491="Yes",NOT(ISNUMBER(SEARCH("blocked",G4491))),OR(F4491="Standard domestic 15% (Box 7)",F4491="Import - VAT paid at customs (Box 8)",F4491="Import - Reverse charge (Box 9)"),OR(F4491&lt;&gt;"Standard domestic 15% (Box 7)",AND(LEN(D4491)=15,LEFT(D4491,1)="3",RIGHT(D4491,1)="3",ISNUMBER(--D4491)))),I4491,0))</f>
        <v/>
      </c>
      <c r="T4491" s="34">
        <f>IF(A4491="","",R4491-S4491)</f>
        <v/>
      </c>
      <c r="U4491" s="23">
        <f>IF(A4491="","",IF(O4491=0,"Outside audit periods; ","")&amp;IF(F4491="","No VAT category; ","")&amp;IF(ABS(Q4491)&gt;Setup!$B$10,"VAT ≠ 15% × net; ","")&amp;IF(AND(F4491="Standard domestic 15% (Box 7)",NOT(AND(LEN(D4491)=15,LEFT(D4491,1)="3",RIGHT(D4491,1)="3",ISNUMBER(--D4491)))),"Invalid/missing supplier VAT no; ","")&amp;IF(AND(L4491="Yes",K4491&lt;&gt;"Yes"),"VAT claimed without valid tax invoice; ","")&amp;IF(AND(L4491="Yes",ISNUMBER(SEARCH("blocked",G4491))),"Blocked input VAT claimed; ","")&amp;IF(AND(F4491="Import - VAT paid at customs (Box 8)",M4491=""),"Customs declaration no missing; ","")&amp;IF(AND(F4491="Import - Reverse charge (Box 9)",E4491="Saudi Arabia"),"RCM used for a local supplier; ","")&amp;IF(AND(L4491="Yes",NOT(OR(F4491="Standard domestic 15% (Box 7)",F4491="Import - VAT paid at customs (Box 8)",F4491="Import - Reverse charge (Box 9)"))),"VAT claimed on non-taxable category; ",""))</f>
        <v/>
      </c>
    </row>
    <row r="4492">
      <c r="A4492" s="17" t="n"/>
      <c r="B4492" s="14" t="n"/>
      <c r="C4492" s="14" t="n"/>
      <c r="D4492" s="16" t="n"/>
      <c r="E4492" s="14" t="n"/>
      <c r="F4492" s="14" t="n"/>
      <c r="G4492" s="14" t="n"/>
      <c r="H4492" s="19" t="n"/>
      <c r="I4492" s="19" t="n"/>
      <c r="J4492" s="34">
        <f>IF(A4492="","",H4492+I4492)</f>
        <v/>
      </c>
      <c r="K4492" s="14" t="n"/>
      <c r="L4492" s="14" t="n"/>
      <c r="M4492" s="14" t="n"/>
      <c r="N4492" s="14" t="n"/>
      <c r="O4492" s="20">
        <f>IF(A4492="","",SUMPRODUCT((A4492&gt;=Setup!$C$19:$C$30)*(A4492&lt;=Setup!$D$19:$D$30)*Setup!$A$19:$A$30))</f>
        <v/>
      </c>
      <c r="P4492" s="34">
        <f>IF(A4492="","",IF(OR(F4492="Standard domestic 15% (Box 7)",F4492="Import - VAT paid at customs (Box 8)",F4492="Import - Reverse charge (Box 9)"),ROUND(H4492*Setup!$B$9,2),0))</f>
        <v/>
      </c>
      <c r="Q4492" s="34">
        <f>IF(A4492="","",I4492-P4492)</f>
        <v/>
      </c>
      <c r="R4492" s="34">
        <f>IF(A4492="","",IF(L4492="Yes",I4492,0))</f>
        <v/>
      </c>
      <c r="S4492" s="34">
        <f>IF(A4492="","",IF(AND(L4492="Yes",K4492="Yes",NOT(ISNUMBER(SEARCH("blocked",G4492))),OR(F4492="Standard domestic 15% (Box 7)",F4492="Import - VAT paid at customs (Box 8)",F4492="Import - Reverse charge (Box 9)"),OR(F4492&lt;&gt;"Standard domestic 15% (Box 7)",AND(LEN(D4492)=15,LEFT(D4492,1)="3",RIGHT(D4492,1)="3",ISNUMBER(--D4492)))),I4492,0))</f>
        <v/>
      </c>
      <c r="T4492" s="34">
        <f>IF(A4492="","",R4492-S4492)</f>
        <v/>
      </c>
      <c r="U4492" s="23">
        <f>IF(A4492="","",IF(O4492=0,"Outside audit periods; ","")&amp;IF(F4492="","No VAT category; ","")&amp;IF(ABS(Q4492)&gt;Setup!$B$10,"VAT ≠ 15% × net; ","")&amp;IF(AND(F4492="Standard domestic 15% (Box 7)",NOT(AND(LEN(D4492)=15,LEFT(D4492,1)="3",RIGHT(D4492,1)="3",ISNUMBER(--D4492)))),"Invalid/missing supplier VAT no; ","")&amp;IF(AND(L4492="Yes",K4492&lt;&gt;"Yes"),"VAT claimed without valid tax invoice; ","")&amp;IF(AND(L4492="Yes",ISNUMBER(SEARCH("blocked",G4492))),"Blocked input VAT claimed; ","")&amp;IF(AND(F4492="Import - VAT paid at customs (Box 8)",M4492=""),"Customs declaration no missing; ","")&amp;IF(AND(F4492="Import - Reverse charge (Box 9)",E4492="Saudi Arabia"),"RCM used for a local supplier; ","")&amp;IF(AND(L4492="Yes",NOT(OR(F4492="Standard domestic 15% (Box 7)",F4492="Import - VAT paid at customs (Box 8)",F4492="Import - Reverse charge (Box 9)"))),"VAT claimed on non-taxable category; ",""))</f>
        <v/>
      </c>
    </row>
    <row r="4493">
      <c r="A4493" s="17" t="n"/>
      <c r="B4493" s="14" t="n"/>
      <c r="C4493" s="14" t="n"/>
      <c r="D4493" s="16" t="n"/>
      <c r="E4493" s="14" t="n"/>
      <c r="F4493" s="14" t="n"/>
      <c r="G4493" s="14" t="n"/>
      <c r="H4493" s="19" t="n"/>
      <c r="I4493" s="19" t="n"/>
      <c r="J4493" s="34">
        <f>IF(A4493="","",H4493+I4493)</f>
        <v/>
      </c>
      <c r="K4493" s="14" t="n"/>
      <c r="L4493" s="14" t="n"/>
      <c r="M4493" s="14" t="n"/>
      <c r="N4493" s="14" t="n"/>
      <c r="O4493" s="20">
        <f>IF(A4493="","",SUMPRODUCT((A4493&gt;=Setup!$C$19:$C$30)*(A4493&lt;=Setup!$D$19:$D$30)*Setup!$A$19:$A$30))</f>
        <v/>
      </c>
      <c r="P4493" s="34">
        <f>IF(A4493="","",IF(OR(F4493="Standard domestic 15% (Box 7)",F4493="Import - VAT paid at customs (Box 8)",F4493="Import - Reverse charge (Box 9)"),ROUND(H4493*Setup!$B$9,2),0))</f>
        <v/>
      </c>
      <c r="Q4493" s="34">
        <f>IF(A4493="","",I4493-P4493)</f>
        <v/>
      </c>
      <c r="R4493" s="34">
        <f>IF(A4493="","",IF(L4493="Yes",I4493,0))</f>
        <v/>
      </c>
      <c r="S4493" s="34">
        <f>IF(A4493="","",IF(AND(L4493="Yes",K4493="Yes",NOT(ISNUMBER(SEARCH("blocked",G4493))),OR(F4493="Standard domestic 15% (Box 7)",F4493="Import - VAT paid at customs (Box 8)",F4493="Import - Reverse charge (Box 9)"),OR(F4493&lt;&gt;"Standard domestic 15% (Box 7)",AND(LEN(D4493)=15,LEFT(D4493,1)="3",RIGHT(D4493,1)="3",ISNUMBER(--D4493)))),I4493,0))</f>
        <v/>
      </c>
      <c r="T4493" s="34">
        <f>IF(A4493="","",R4493-S4493)</f>
        <v/>
      </c>
      <c r="U4493" s="23">
        <f>IF(A4493="","",IF(O4493=0,"Outside audit periods; ","")&amp;IF(F4493="","No VAT category; ","")&amp;IF(ABS(Q4493)&gt;Setup!$B$10,"VAT ≠ 15% × net; ","")&amp;IF(AND(F4493="Standard domestic 15% (Box 7)",NOT(AND(LEN(D4493)=15,LEFT(D4493,1)="3",RIGHT(D4493,1)="3",ISNUMBER(--D4493)))),"Invalid/missing supplier VAT no; ","")&amp;IF(AND(L4493="Yes",K4493&lt;&gt;"Yes"),"VAT claimed without valid tax invoice; ","")&amp;IF(AND(L4493="Yes",ISNUMBER(SEARCH("blocked",G4493))),"Blocked input VAT claimed; ","")&amp;IF(AND(F4493="Import - VAT paid at customs (Box 8)",M4493=""),"Customs declaration no missing; ","")&amp;IF(AND(F4493="Import - Reverse charge (Box 9)",E4493="Saudi Arabia"),"RCM used for a local supplier; ","")&amp;IF(AND(L4493="Yes",NOT(OR(F4493="Standard domestic 15% (Box 7)",F4493="Import - VAT paid at customs (Box 8)",F4493="Import - Reverse charge (Box 9)"))),"VAT claimed on non-taxable category; ",""))</f>
        <v/>
      </c>
    </row>
    <row r="4494">
      <c r="A4494" s="17" t="n"/>
      <c r="B4494" s="14" t="n"/>
      <c r="C4494" s="14" t="n"/>
      <c r="D4494" s="16" t="n"/>
      <c r="E4494" s="14" t="n"/>
      <c r="F4494" s="14" t="n"/>
      <c r="G4494" s="14" t="n"/>
      <c r="H4494" s="19" t="n"/>
      <c r="I4494" s="19" t="n"/>
      <c r="J4494" s="34">
        <f>IF(A4494="","",H4494+I4494)</f>
        <v/>
      </c>
      <c r="K4494" s="14" t="n"/>
      <c r="L4494" s="14" t="n"/>
      <c r="M4494" s="14" t="n"/>
      <c r="N4494" s="14" t="n"/>
      <c r="O4494" s="20">
        <f>IF(A4494="","",SUMPRODUCT((A4494&gt;=Setup!$C$19:$C$30)*(A4494&lt;=Setup!$D$19:$D$30)*Setup!$A$19:$A$30))</f>
        <v/>
      </c>
      <c r="P4494" s="34">
        <f>IF(A4494="","",IF(OR(F4494="Standard domestic 15% (Box 7)",F4494="Import - VAT paid at customs (Box 8)",F4494="Import - Reverse charge (Box 9)"),ROUND(H4494*Setup!$B$9,2),0))</f>
        <v/>
      </c>
      <c r="Q4494" s="34">
        <f>IF(A4494="","",I4494-P4494)</f>
        <v/>
      </c>
      <c r="R4494" s="34">
        <f>IF(A4494="","",IF(L4494="Yes",I4494,0))</f>
        <v/>
      </c>
      <c r="S4494" s="34">
        <f>IF(A4494="","",IF(AND(L4494="Yes",K4494="Yes",NOT(ISNUMBER(SEARCH("blocked",G4494))),OR(F4494="Standard domestic 15% (Box 7)",F4494="Import - VAT paid at customs (Box 8)",F4494="Import - Reverse charge (Box 9)"),OR(F4494&lt;&gt;"Standard domestic 15% (Box 7)",AND(LEN(D4494)=15,LEFT(D4494,1)="3",RIGHT(D4494,1)="3",ISNUMBER(--D4494)))),I4494,0))</f>
        <v/>
      </c>
      <c r="T4494" s="34">
        <f>IF(A4494="","",R4494-S4494)</f>
        <v/>
      </c>
      <c r="U4494" s="23">
        <f>IF(A4494="","",IF(O4494=0,"Outside audit periods; ","")&amp;IF(F4494="","No VAT category; ","")&amp;IF(ABS(Q4494)&gt;Setup!$B$10,"VAT ≠ 15% × net; ","")&amp;IF(AND(F4494="Standard domestic 15% (Box 7)",NOT(AND(LEN(D4494)=15,LEFT(D4494,1)="3",RIGHT(D4494,1)="3",ISNUMBER(--D4494)))),"Invalid/missing supplier VAT no; ","")&amp;IF(AND(L4494="Yes",K4494&lt;&gt;"Yes"),"VAT claimed without valid tax invoice; ","")&amp;IF(AND(L4494="Yes",ISNUMBER(SEARCH("blocked",G4494))),"Blocked input VAT claimed; ","")&amp;IF(AND(F4494="Import - VAT paid at customs (Box 8)",M4494=""),"Customs declaration no missing; ","")&amp;IF(AND(F4494="Import - Reverse charge (Box 9)",E4494="Saudi Arabia"),"RCM used for a local supplier; ","")&amp;IF(AND(L4494="Yes",NOT(OR(F4494="Standard domestic 15% (Box 7)",F4494="Import - VAT paid at customs (Box 8)",F4494="Import - Reverse charge (Box 9)"))),"VAT claimed on non-taxable category; ",""))</f>
        <v/>
      </c>
    </row>
    <row r="4495">
      <c r="A4495" s="17" t="n"/>
      <c r="B4495" s="14" t="n"/>
      <c r="C4495" s="14" t="n"/>
      <c r="D4495" s="16" t="n"/>
      <c r="E4495" s="14" t="n"/>
      <c r="F4495" s="14" t="n"/>
      <c r="G4495" s="14" t="n"/>
      <c r="H4495" s="19" t="n"/>
      <c r="I4495" s="19" t="n"/>
      <c r="J4495" s="34">
        <f>IF(A4495="","",H4495+I4495)</f>
        <v/>
      </c>
      <c r="K4495" s="14" t="n"/>
      <c r="L4495" s="14" t="n"/>
      <c r="M4495" s="14" t="n"/>
      <c r="N4495" s="14" t="n"/>
      <c r="O4495" s="20">
        <f>IF(A4495="","",SUMPRODUCT((A4495&gt;=Setup!$C$19:$C$30)*(A4495&lt;=Setup!$D$19:$D$30)*Setup!$A$19:$A$30))</f>
        <v/>
      </c>
      <c r="P4495" s="34">
        <f>IF(A4495="","",IF(OR(F4495="Standard domestic 15% (Box 7)",F4495="Import - VAT paid at customs (Box 8)",F4495="Import - Reverse charge (Box 9)"),ROUND(H4495*Setup!$B$9,2),0))</f>
        <v/>
      </c>
      <c r="Q4495" s="34">
        <f>IF(A4495="","",I4495-P4495)</f>
        <v/>
      </c>
      <c r="R4495" s="34">
        <f>IF(A4495="","",IF(L4495="Yes",I4495,0))</f>
        <v/>
      </c>
      <c r="S4495" s="34">
        <f>IF(A4495="","",IF(AND(L4495="Yes",K4495="Yes",NOT(ISNUMBER(SEARCH("blocked",G4495))),OR(F4495="Standard domestic 15% (Box 7)",F4495="Import - VAT paid at customs (Box 8)",F4495="Import - Reverse charge (Box 9)"),OR(F4495&lt;&gt;"Standard domestic 15% (Box 7)",AND(LEN(D4495)=15,LEFT(D4495,1)="3",RIGHT(D4495,1)="3",ISNUMBER(--D4495)))),I4495,0))</f>
        <v/>
      </c>
      <c r="T4495" s="34">
        <f>IF(A4495="","",R4495-S4495)</f>
        <v/>
      </c>
      <c r="U4495" s="23">
        <f>IF(A4495="","",IF(O4495=0,"Outside audit periods; ","")&amp;IF(F4495="","No VAT category; ","")&amp;IF(ABS(Q4495)&gt;Setup!$B$10,"VAT ≠ 15% × net; ","")&amp;IF(AND(F4495="Standard domestic 15% (Box 7)",NOT(AND(LEN(D4495)=15,LEFT(D4495,1)="3",RIGHT(D4495,1)="3",ISNUMBER(--D4495)))),"Invalid/missing supplier VAT no; ","")&amp;IF(AND(L4495="Yes",K4495&lt;&gt;"Yes"),"VAT claimed without valid tax invoice; ","")&amp;IF(AND(L4495="Yes",ISNUMBER(SEARCH("blocked",G4495))),"Blocked input VAT claimed; ","")&amp;IF(AND(F4495="Import - VAT paid at customs (Box 8)",M4495=""),"Customs declaration no missing; ","")&amp;IF(AND(F4495="Import - Reverse charge (Box 9)",E4495="Saudi Arabia"),"RCM used for a local supplier; ","")&amp;IF(AND(L4495="Yes",NOT(OR(F4495="Standard domestic 15% (Box 7)",F4495="Import - VAT paid at customs (Box 8)",F4495="Import - Reverse charge (Box 9)"))),"VAT claimed on non-taxable category; ",""))</f>
        <v/>
      </c>
    </row>
    <row r="4496">
      <c r="A4496" s="17" t="n"/>
      <c r="B4496" s="14" t="n"/>
      <c r="C4496" s="14" t="n"/>
      <c r="D4496" s="16" t="n"/>
      <c r="E4496" s="14" t="n"/>
      <c r="F4496" s="14" t="n"/>
      <c r="G4496" s="14" t="n"/>
      <c r="H4496" s="19" t="n"/>
      <c r="I4496" s="19" t="n"/>
      <c r="J4496" s="34">
        <f>IF(A4496="","",H4496+I4496)</f>
        <v/>
      </c>
      <c r="K4496" s="14" t="n"/>
      <c r="L4496" s="14" t="n"/>
      <c r="M4496" s="14" t="n"/>
      <c r="N4496" s="14" t="n"/>
      <c r="O4496" s="20">
        <f>IF(A4496="","",SUMPRODUCT((A4496&gt;=Setup!$C$19:$C$30)*(A4496&lt;=Setup!$D$19:$D$30)*Setup!$A$19:$A$30))</f>
        <v/>
      </c>
      <c r="P4496" s="34">
        <f>IF(A4496="","",IF(OR(F4496="Standard domestic 15% (Box 7)",F4496="Import - VAT paid at customs (Box 8)",F4496="Import - Reverse charge (Box 9)"),ROUND(H4496*Setup!$B$9,2),0))</f>
        <v/>
      </c>
      <c r="Q4496" s="34">
        <f>IF(A4496="","",I4496-P4496)</f>
        <v/>
      </c>
      <c r="R4496" s="34">
        <f>IF(A4496="","",IF(L4496="Yes",I4496,0))</f>
        <v/>
      </c>
      <c r="S4496" s="34">
        <f>IF(A4496="","",IF(AND(L4496="Yes",K4496="Yes",NOT(ISNUMBER(SEARCH("blocked",G4496))),OR(F4496="Standard domestic 15% (Box 7)",F4496="Import - VAT paid at customs (Box 8)",F4496="Import - Reverse charge (Box 9)"),OR(F4496&lt;&gt;"Standard domestic 15% (Box 7)",AND(LEN(D4496)=15,LEFT(D4496,1)="3",RIGHT(D4496,1)="3",ISNUMBER(--D4496)))),I4496,0))</f>
        <v/>
      </c>
      <c r="T4496" s="34">
        <f>IF(A4496="","",R4496-S4496)</f>
        <v/>
      </c>
      <c r="U4496" s="23">
        <f>IF(A4496="","",IF(O4496=0,"Outside audit periods; ","")&amp;IF(F4496="","No VAT category; ","")&amp;IF(ABS(Q4496)&gt;Setup!$B$10,"VAT ≠ 15% × net; ","")&amp;IF(AND(F4496="Standard domestic 15% (Box 7)",NOT(AND(LEN(D4496)=15,LEFT(D4496,1)="3",RIGHT(D4496,1)="3",ISNUMBER(--D4496)))),"Invalid/missing supplier VAT no; ","")&amp;IF(AND(L4496="Yes",K4496&lt;&gt;"Yes"),"VAT claimed without valid tax invoice; ","")&amp;IF(AND(L4496="Yes",ISNUMBER(SEARCH("blocked",G4496))),"Blocked input VAT claimed; ","")&amp;IF(AND(F4496="Import - VAT paid at customs (Box 8)",M4496=""),"Customs declaration no missing; ","")&amp;IF(AND(F4496="Import - Reverse charge (Box 9)",E4496="Saudi Arabia"),"RCM used for a local supplier; ","")&amp;IF(AND(L4496="Yes",NOT(OR(F4496="Standard domestic 15% (Box 7)",F4496="Import - VAT paid at customs (Box 8)",F4496="Import - Reverse charge (Box 9)"))),"VAT claimed on non-taxable category; ",""))</f>
        <v/>
      </c>
    </row>
    <row r="4497">
      <c r="A4497" s="17" t="n"/>
      <c r="B4497" s="14" t="n"/>
      <c r="C4497" s="14" t="n"/>
      <c r="D4497" s="16" t="n"/>
      <c r="E4497" s="14" t="n"/>
      <c r="F4497" s="14" t="n"/>
      <c r="G4497" s="14" t="n"/>
      <c r="H4497" s="19" t="n"/>
      <c r="I4497" s="19" t="n"/>
      <c r="J4497" s="34">
        <f>IF(A4497="","",H4497+I4497)</f>
        <v/>
      </c>
      <c r="K4497" s="14" t="n"/>
      <c r="L4497" s="14" t="n"/>
      <c r="M4497" s="14" t="n"/>
      <c r="N4497" s="14" t="n"/>
      <c r="O4497" s="20">
        <f>IF(A4497="","",SUMPRODUCT((A4497&gt;=Setup!$C$19:$C$30)*(A4497&lt;=Setup!$D$19:$D$30)*Setup!$A$19:$A$30))</f>
        <v/>
      </c>
      <c r="P4497" s="34">
        <f>IF(A4497="","",IF(OR(F4497="Standard domestic 15% (Box 7)",F4497="Import - VAT paid at customs (Box 8)",F4497="Import - Reverse charge (Box 9)"),ROUND(H4497*Setup!$B$9,2),0))</f>
        <v/>
      </c>
      <c r="Q4497" s="34">
        <f>IF(A4497="","",I4497-P4497)</f>
        <v/>
      </c>
      <c r="R4497" s="34">
        <f>IF(A4497="","",IF(L4497="Yes",I4497,0))</f>
        <v/>
      </c>
      <c r="S4497" s="34">
        <f>IF(A4497="","",IF(AND(L4497="Yes",K4497="Yes",NOT(ISNUMBER(SEARCH("blocked",G4497))),OR(F4497="Standard domestic 15% (Box 7)",F4497="Import - VAT paid at customs (Box 8)",F4497="Import - Reverse charge (Box 9)"),OR(F4497&lt;&gt;"Standard domestic 15% (Box 7)",AND(LEN(D4497)=15,LEFT(D4497,1)="3",RIGHT(D4497,1)="3",ISNUMBER(--D4497)))),I4497,0))</f>
        <v/>
      </c>
      <c r="T4497" s="34">
        <f>IF(A4497="","",R4497-S4497)</f>
        <v/>
      </c>
      <c r="U4497" s="23">
        <f>IF(A4497="","",IF(O4497=0,"Outside audit periods; ","")&amp;IF(F4497="","No VAT category; ","")&amp;IF(ABS(Q4497)&gt;Setup!$B$10,"VAT ≠ 15% × net; ","")&amp;IF(AND(F4497="Standard domestic 15% (Box 7)",NOT(AND(LEN(D4497)=15,LEFT(D4497,1)="3",RIGHT(D4497,1)="3",ISNUMBER(--D4497)))),"Invalid/missing supplier VAT no; ","")&amp;IF(AND(L4497="Yes",K4497&lt;&gt;"Yes"),"VAT claimed without valid tax invoice; ","")&amp;IF(AND(L4497="Yes",ISNUMBER(SEARCH("blocked",G4497))),"Blocked input VAT claimed; ","")&amp;IF(AND(F4497="Import - VAT paid at customs (Box 8)",M4497=""),"Customs declaration no missing; ","")&amp;IF(AND(F4497="Import - Reverse charge (Box 9)",E4497="Saudi Arabia"),"RCM used for a local supplier; ","")&amp;IF(AND(L4497="Yes",NOT(OR(F4497="Standard domestic 15% (Box 7)",F4497="Import - VAT paid at customs (Box 8)",F4497="Import - Reverse charge (Box 9)"))),"VAT claimed on non-taxable category; ",""))</f>
        <v/>
      </c>
    </row>
    <row r="4498">
      <c r="A4498" s="17" t="n"/>
      <c r="B4498" s="14" t="n"/>
      <c r="C4498" s="14" t="n"/>
      <c r="D4498" s="16" t="n"/>
      <c r="E4498" s="14" t="n"/>
      <c r="F4498" s="14" t="n"/>
      <c r="G4498" s="14" t="n"/>
      <c r="H4498" s="19" t="n"/>
      <c r="I4498" s="19" t="n"/>
      <c r="J4498" s="34">
        <f>IF(A4498="","",H4498+I4498)</f>
        <v/>
      </c>
      <c r="K4498" s="14" t="n"/>
      <c r="L4498" s="14" t="n"/>
      <c r="M4498" s="14" t="n"/>
      <c r="N4498" s="14" t="n"/>
      <c r="O4498" s="20">
        <f>IF(A4498="","",SUMPRODUCT((A4498&gt;=Setup!$C$19:$C$30)*(A4498&lt;=Setup!$D$19:$D$30)*Setup!$A$19:$A$30))</f>
        <v/>
      </c>
      <c r="P4498" s="34">
        <f>IF(A4498="","",IF(OR(F4498="Standard domestic 15% (Box 7)",F4498="Import - VAT paid at customs (Box 8)",F4498="Import - Reverse charge (Box 9)"),ROUND(H4498*Setup!$B$9,2),0))</f>
        <v/>
      </c>
      <c r="Q4498" s="34">
        <f>IF(A4498="","",I4498-P4498)</f>
        <v/>
      </c>
      <c r="R4498" s="34">
        <f>IF(A4498="","",IF(L4498="Yes",I4498,0))</f>
        <v/>
      </c>
      <c r="S4498" s="34">
        <f>IF(A4498="","",IF(AND(L4498="Yes",K4498="Yes",NOT(ISNUMBER(SEARCH("blocked",G4498))),OR(F4498="Standard domestic 15% (Box 7)",F4498="Import - VAT paid at customs (Box 8)",F4498="Import - Reverse charge (Box 9)"),OR(F4498&lt;&gt;"Standard domestic 15% (Box 7)",AND(LEN(D4498)=15,LEFT(D4498,1)="3",RIGHT(D4498,1)="3",ISNUMBER(--D4498)))),I4498,0))</f>
        <v/>
      </c>
      <c r="T4498" s="34">
        <f>IF(A4498="","",R4498-S4498)</f>
        <v/>
      </c>
      <c r="U4498" s="23">
        <f>IF(A4498="","",IF(O4498=0,"Outside audit periods; ","")&amp;IF(F4498="","No VAT category; ","")&amp;IF(ABS(Q4498)&gt;Setup!$B$10,"VAT ≠ 15% × net; ","")&amp;IF(AND(F4498="Standard domestic 15% (Box 7)",NOT(AND(LEN(D4498)=15,LEFT(D4498,1)="3",RIGHT(D4498,1)="3",ISNUMBER(--D4498)))),"Invalid/missing supplier VAT no; ","")&amp;IF(AND(L4498="Yes",K4498&lt;&gt;"Yes"),"VAT claimed without valid tax invoice; ","")&amp;IF(AND(L4498="Yes",ISNUMBER(SEARCH("blocked",G4498))),"Blocked input VAT claimed; ","")&amp;IF(AND(F4498="Import - VAT paid at customs (Box 8)",M4498=""),"Customs declaration no missing; ","")&amp;IF(AND(F4498="Import - Reverse charge (Box 9)",E4498="Saudi Arabia"),"RCM used for a local supplier; ","")&amp;IF(AND(L4498="Yes",NOT(OR(F4498="Standard domestic 15% (Box 7)",F4498="Import - VAT paid at customs (Box 8)",F4498="Import - Reverse charge (Box 9)"))),"VAT claimed on non-taxable category; ",""))</f>
        <v/>
      </c>
    </row>
    <row r="4499">
      <c r="A4499" s="17" t="n"/>
      <c r="B4499" s="14" t="n"/>
      <c r="C4499" s="14" t="n"/>
      <c r="D4499" s="16" t="n"/>
      <c r="E4499" s="14" t="n"/>
      <c r="F4499" s="14" t="n"/>
      <c r="G4499" s="14" t="n"/>
      <c r="H4499" s="19" t="n"/>
      <c r="I4499" s="19" t="n"/>
      <c r="J4499" s="34">
        <f>IF(A4499="","",H4499+I4499)</f>
        <v/>
      </c>
      <c r="K4499" s="14" t="n"/>
      <c r="L4499" s="14" t="n"/>
      <c r="M4499" s="14" t="n"/>
      <c r="N4499" s="14" t="n"/>
      <c r="O4499" s="20">
        <f>IF(A4499="","",SUMPRODUCT((A4499&gt;=Setup!$C$19:$C$30)*(A4499&lt;=Setup!$D$19:$D$30)*Setup!$A$19:$A$30))</f>
        <v/>
      </c>
      <c r="P4499" s="34">
        <f>IF(A4499="","",IF(OR(F4499="Standard domestic 15% (Box 7)",F4499="Import - VAT paid at customs (Box 8)",F4499="Import - Reverse charge (Box 9)"),ROUND(H4499*Setup!$B$9,2),0))</f>
        <v/>
      </c>
      <c r="Q4499" s="34">
        <f>IF(A4499="","",I4499-P4499)</f>
        <v/>
      </c>
      <c r="R4499" s="34">
        <f>IF(A4499="","",IF(L4499="Yes",I4499,0))</f>
        <v/>
      </c>
      <c r="S4499" s="34">
        <f>IF(A4499="","",IF(AND(L4499="Yes",K4499="Yes",NOT(ISNUMBER(SEARCH("blocked",G4499))),OR(F4499="Standard domestic 15% (Box 7)",F4499="Import - VAT paid at customs (Box 8)",F4499="Import - Reverse charge (Box 9)"),OR(F4499&lt;&gt;"Standard domestic 15% (Box 7)",AND(LEN(D4499)=15,LEFT(D4499,1)="3",RIGHT(D4499,1)="3",ISNUMBER(--D4499)))),I4499,0))</f>
        <v/>
      </c>
      <c r="T4499" s="34">
        <f>IF(A4499="","",R4499-S4499)</f>
        <v/>
      </c>
      <c r="U4499" s="23">
        <f>IF(A4499="","",IF(O4499=0,"Outside audit periods; ","")&amp;IF(F4499="","No VAT category; ","")&amp;IF(ABS(Q4499)&gt;Setup!$B$10,"VAT ≠ 15% × net; ","")&amp;IF(AND(F4499="Standard domestic 15% (Box 7)",NOT(AND(LEN(D4499)=15,LEFT(D4499,1)="3",RIGHT(D4499,1)="3",ISNUMBER(--D4499)))),"Invalid/missing supplier VAT no; ","")&amp;IF(AND(L4499="Yes",K4499&lt;&gt;"Yes"),"VAT claimed without valid tax invoice; ","")&amp;IF(AND(L4499="Yes",ISNUMBER(SEARCH("blocked",G4499))),"Blocked input VAT claimed; ","")&amp;IF(AND(F4499="Import - VAT paid at customs (Box 8)",M4499=""),"Customs declaration no missing; ","")&amp;IF(AND(F4499="Import - Reverse charge (Box 9)",E4499="Saudi Arabia"),"RCM used for a local supplier; ","")&amp;IF(AND(L4499="Yes",NOT(OR(F4499="Standard domestic 15% (Box 7)",F4499="Import - VAT paid at customs (Box 8)",F4499="Import - Reverse charge (Box 9)"))),"VAT claimed on non-taxable category; ",""))</f>
        <v/>
      </c>
    </row>
    <row r="4500">
      <c r="A4500" s="17" t="n"/>
      <c r="B4500" s="14" t="n"/>
      <c r="C4500" s="14" t="n"/>
      <c r="D4500" s="16" t="n"/>
      <c r="E4500" s="14" t="n"/>
      <c r="F4500" s="14" t="n"/>
      <c r="G4500" s="14" t="n"/>
      <c r="H4500" s="19" t="n"/>
      <c r="I4500" s="19" t="n"/>
      <c r="J4500" s="34">
        <f>IF(A4500="","",H4500+I4500)</f>
        <v/>
      </c>
      <c r="K4500" s="14" t="n"/>
      <c r="L4500" s="14" t="n"/>
      <c r="M4500" s="14" t="n"/>
      <c r="N4500" s="14" t="n"/>
      <c r="O4500" s="20">
        <f>IF(A4500="","",SUMPRODUCT((A4500&gt;=Setup!$C$19:$C$30)*(A4500&lt;=Setup!$D$19:$D$30)*Setup!$A$19:$A$30))</f>
        <v/>
      </c>
      <c r="P4500" s="34">
        <f>IF(A4500="","",IF(OR(F4500="Standard domestic 15% (Box 7)",F4500="Import - VAT paid at customs (Box 8)",F4500="Import - Reverse charge (Box 9)"),ROUND(H4500*Setup!$B$9,2),0))</f>
        <v/>
      </c>
      <c r="Q4500" s="34">
        <f>IF(A4500="","",I4500-P4500)</f>
        <v/>
      </c>
      <c r="R4500" s="34">
        <f>IF(A4500="","",IF(L4500="Yes",I4500,0))</f>
        <v/>
      </c>
      <c r="S4500" s="34">
        <f>IF(A4500="","",IF(AND(L4500="Yes",K4500="Yes",NOT(ISNUMBER(SEARCH("blocked",G4500))),OR(F4500="Standard domestic 15% (Box 7)",F4500="Import - VAT paid at customs (Box 8)",F4500="Import - Reverse charge (Box 9)"),OR(F4500&lt;&gt;"Standard domestic 15% (Box 7)",AND(LEN(D4500)=15,LEFT(D4500,1)="3",RIGHT(D4500,1)="3",ISNUMBER(--D4500)))),I4500,0))</f>
        <v/>
      </c>
      <c r="T4500" s="34">
        <f>IF(A4500="","",R4500-S4500)</f>
        <v/>
      </c>
      <c r="U4500" s="23">
        <f>IF(A4500="","",IF(O4500=0,"Outside audit periods; ","")&amp;IF(F4500="","No VAT category; ","")&amp;IF(ABS(Q4500)&gt;Setup!$B$10,"VAT ≠ 15% × net; ","")&amp;IF(AND(F4500="Standard domestic 15% (Box 7)",NOT(AND(LEN(D4500)=15,LEFT(D4500,1)="3",RIGHT(D4500,1)="3",ISNUMBER(--D4500)))),"Invalid/missing supplier VAT no; ","")&amp;IF(AND(L4500="Yes",K4500&lt;&gt;"Yes"),"VAT claimed without valid tax invoice; ","")&amp;IF(AND(L4500="Yes",ISNUMBER(SEARCH("blocked",G4500))),"Blocked input VAT claimed; ","")&amp;IF(AND(F4500="Import - VAT paid at customs (Box 8)",M4500=""),"Customs declaration no missing; ","")&amp;IF(AND(F4500="Import - Reverse charge (Box 9)",E4500="Saudi Arabia"),"RCM used for a local supplier; ","")&amp;IF(AND(L4500="Yes",NOT(OR(F4500="Standard domestic 15% (Box 7)",F4500="Import - VAT paid at customs (Box 8)",F4500="Import - Reverse charge (Box 9)"))),"VAT claimed on non-taxable category; ",""))</f>
        <v/>
      </c>
    </row>
    <row r="4501">
      <c r="A4501" s="17" t="n"/>
      <c r="B4501" s="14" t="n"/>
      <c r="C4501" s="14" t="n"/>
      <c r="D4501" s="16" t="n"/>
      <c r="E4501" s="14" t="n"/>
      <c r="F4501" s="14" t="n"/>
      <c r="G4501" s="14" t="n"/>
      <c r="H4501" s="19" t="n"/>
      <c r="I4501" s="19" t="n"/>
      <c r="J4501" s="34">
        <f>IF(A4501="","",H4501+I4501)</f>
        <v/>
      </c>
      <c r="K4501" s="14" t="n"/>
      <c r="L4501" s="14" t="n"/>
      <c r="M4501" s="14" t="n"/>
      <c r="N4501" s="14" t="n"/>
      <c r="O4501" s="20">
        <f>IF(A4501="","",SUMPRODUCT((A4501&gt;=Setup!$C$19:$C$30)*(A4501&lt;=Setup!$D$19:$D$30)*Setup!$A$19:$A$30))</f>
        <v/>
      </c>
      <c r="P4501" s="34">
        <f>IF(A4501="","",IF(OR(F4501="Standard domestic 15% (Box 7)",F4501="Import - VAT paid at customs (Box 8)",F4501="Import - Reverse charge (Box 9)"),ROUND(H4501*Setup!$B$9,2),0))</f>
        <v/>
      </c>
      <c r="Q4501" s="34">
        <f>IF(A4501="","",I4501-P4501)</f>
        <v/>
      </c>
      <c r="R4501" s="34">
        <f>IF(A4501="","",IF(L4501="Yes",I4501,0))</f>
        <v/>
      </c>
      <c r="S4501" s="34">
        <f>IF(A4501="","",IF(AND(L4501="Yes",K4501="Yes",NOT(ISNUMBER(SEARCH("blocked",G4501))),OR(F4501="Standard domestic 15% (Box 7)",F4501="Import - VAT paid at customs (Box 8)",F4501="Import - Reverse charge (Box 9)"),OR(F4501&lt;&gt;"Standard domestic 15% (Box 7)",AND(LEN(D4501)=15,LEFT(D4501,1)="3",RIGHT(D4501,1)="3",ISNUMBER(--D4501)))),I4501,0))</f>
        <v/>
      </c>
      <c r="T4501" s="34">
        <f>IF(A4501="","",R4501-S4501)</f>
        <v/>
      </c>
      <c r="U4501" s="23">
        <f>IF(A4501="","",IF(O4501=0,"Outside audit periods; ","")&amp;IF(F4501="","No VAT category; ","")&amp;IF(ABS(Q4501)&gt;Setup!$B$10,"VAT ≠ 15% × net; ","")&amp;IF(AND(F4501="Standard domestic 15% (Box 7)",NOT(AND(LEN(D4501)=15,LEFT(D4501,1)="3",RIGHT(D4501,1)="3",ISNUMBER(--D4501)))),"Invalid/missing supplier VAT no; ","")&amp;IF(AND(L4501="Yes",K4501&lt;&gt;"Yes"),"VAT claimed without valid tax invoice; ","")&amp;IF(AND(L4501="Yes",ISNUMBER(SEARCH("blocked",G4501))),"Blocked input VAT claimed; ","")&amp;IF(AND(F4501="Import - VAT paid at customs (Box 8)",M4501=""),"Customs declaration no missing; ","")&amp;IF(AND(F4501="Import - Reverse charge (Box 9)",E4501="Saudi Arabia"),"RCM used for a local supplier; ","")&amp;IF(AND(L4501="Yes",NOT(OR(F4501="Standard domestic 15% (Box 7)",F4501="Import - VAT paid at customs (Box 8)",F4501="Import - Reverse charge (Box 9)"))),"VAT claimed on non-taxable category; ",""))</f>
        <v/>
      </c>
    </row>
    <row r="4502">
      <c r="A4502" s="17" t="n"/>
      <c r="B4502" s="14" t="n"/>
      <c r="C4502" s="14" t="n"/>
      <c r="D4502" s="16" t="n"/>
      <c r="E4502" s="14" t="n"/>
      <c r="F4502" s="14" t="n"/>
      <c r="G4502" s="14" t="n"/>
      <c r="H4502" s="19" t="n"/>
      <c r="I4502" s="19" t="n"/>
      <c r="J4502" s="34">
        <f>IF(A4502="","",H4502+I4502)</f>
        <v/>
      </c>
      <c r="K4502" s="14" t="n"/>
      <c r="L4502" s="14" t="n"/>
      <c r="M4502" s="14" t="n"/>
      <c r="N4502" s="14" t="n"/>
      <c r="O4502" s="20">
        <f>IF(A4502="","",SUMPRODUCT((A4502&gt;=Setup!$C$19:$C$30)*(A4502&lt;=Setup!$D$19:$D$30)*Setup!$A$19:$A$30))</f>
        <v/>
      </c>
      <c r="P4502" s="34">
        <f>IF(A4502="","",IF(OR(F4502="Standard domestic 15% (Box 7)",F4502="Import - VAT paid at customs (Box 8)",F4502="Import - Reverse charge (Box 9)"),ROUND(H4502*Setup!$B$9,2),0))</f>
        <v/>
      </c>
      <c r="Q4502" s="34">
        <f>IF(A4502="","",I4502-P4502)</f>
        <v/>
      </c>
      <c r="R4502" s="34">
        <f>IF(A4502="","",IF(L4502="Yes",I4502,0))</f>
        <v/>
      </c>
      <c r="S4502" s="34">
        <f>IF(A4502="","",IF(AND(L4502="Yes",K4502="Yes",NOT(ISNUMBER(SEARCH("blocked",G4502))),OR(F4502="Standard domestic 15% (Box 7)",F4502="Import - VAT paid at customs (Box 8)",F4502="Import - Reverse charge (Box 9)"),OR(F4502&lt;&gt;"Standard domestic 15% (Box 7)",AND(LEN(D4502)=15,LEFT(D4502,1)="3",RIGHT(D4502,1)="3",ISNUMBER(--D4502)))),I4502,0))</f>
        <v/>
      </c>
      <c r="T4502" s="34">
        <f>IF(A4502="","",R4502-S4502)</f>
        <v/>
      </c>
      <c r="U4502" s="23">
        <f>IF(A4502="","",IF(O4502=0,"Outside audit periods; ","")&amp;IF(F4502="","No VAT category; ","")&amp;IF(ABS(Q4502)&gt;Setup!$B$10,"VAT ≠ 15% × net; ","")&amp;IF(AND(F4502="Standard domestic 15% (Box 7)",NOT(AND(LEN(D4502)=15,LEFT(D4502,1)="3",RIGHT(D4502,1)="3",ISNUMBER(--D4502)))),"Invalid/missing supplier VAT no; ","")&amp;IF(AND(L4502="Yes",K4502&lt;&gt;"Yes"),"VAT claimed without valid tax invoice; ","")&amp;IF(AND(L4502="Yes",ISNUMBER(SEARCH("blocked",G4502))),"Blocked input VAT claimed; ","")&amp;IF(AND(F4502="Import - VAT paid at customs (Box 8)",M4502=""),"Customs declaration no missing; ","")&amp;IF(AND(F4502="Import - Reverse charge (Box 9)",E4502="Saudi Arabia"),"RCM used for a local supplier; ","")&amp;IF(AND(L4502="Yes",NOT(OR(F4502="Standard domestic 15% (Box 7)",F4502="Import - VAT paid at customs (Box 8)",F4502="Import - Reverse charge (Box 9)"))),"VAT claimed on non-taxable category; ",""))</f>
        <v/>
      </c>
    </row>
    <row r="4503">
      <c r="A4503" s="17" t="n"/>
      <c r="B4503" s="14" t="n"/>
      <c r="C4503" s="14" t="n"/>
      <c r="D4503" s="16" t="n"/>
      <c r="E4503" s="14" t="n"/>
      <c r="F4503" s="14" t="n"/>
      <c r="G4503" s="14" t="n"/>
      <c r="H4503" s="19" t="n"/>
      <c r="I4503" s="19" t="n"/>
      <c r="J4503" s="34">
        <f>IF(A4503="","",H4503+I4503)</f>
        <v/>
      </c>
      <c r="K4503" s="14" t="n"/>
      <c r="L4503" s="14" t="n"/>
      <c r="M4503" s="14" t="n"/>
      <c r="N4503" s="14" t="n"/>
      <c r="O4503" s="20">
        <f>IF(A4503="","",SUMPRODUCT((A4503&gt;=Setup!$C$19:$C$30)*(A4503&lt;=Setup!$D$19:$D$30)*Setup!$A$19:$A$30))</f>
        <v/>
      </c>
      <c r="P4503" s="34">
        <f>IF(A4503="","",IF(OR(F4503="Standard domestic 15% (Box 7)",F4503="Import - VAT paid at customs (Box 8)",F4503="Import - Reverse charge (Box 9)"),ROUND(H4503*Setup!$B$9,2),0))</f>
        <v/>
      </c>
      <c r="Q4503" s="34">
        <f>IF(A4503="","",I4503-P4503)</f>
        <v/>
      </c>
      <c r="R4503" s="34">
        <f>IF(A4503="","",IF(L4503="Yes",I4503,0))</f>
        <v/>
      </c>
      <c r="S4503" s="34">
        <f>IF(A4503="","",IF(AND(L4503="Yes",K4503="Yes",NOT(ISNUMBER(SEARCH("blocked",G4503))),OR(F4503="Standard domestic 15% (Box 7)",F4503="Import - VAT paid at customs (Box 8)",F4503="Import - Reverse charge (Box 9)"),OR(F4503&lt;&gt;"Standard domestic 15% (Box 7)",AND(LEN(D4503)=15,LEFT(D4503,1)="3",RIGHT(D4503,1)="3",ISNUMBER(--D4503)))),I4503,0))</f>
        <v/>
      </c>
      <c r="T4503" s="34">
        <f>IF(A4503="","",R4503-S4503)</f>
        <v/>
      </c>
      <c r="U4503" s="23">
        <f>IF(A4503="","",IF(O4503=0,"Outside audit periods; ","")&amp;IF(F4503="","No VAT category; ","")&amp;IF(ABS(Q4503)&gt;Setup!$B$10,"VAT ≠ 15% × net; ","")&amp;IF(AND(F4503="Standard domestic 15% (Box 7)",NOT(AND(LEN(D4503)=15,LEFT(D4503,1)="3",RIGHT(D4503,1)="3",ISNUMBER(--D4503)))),"Invalid/missing supplier VAT no; ","")&amp;IF(AND(L4503="Yes",K4503&lt;&gt;"Yes"),"VAT claimed without valid tax invoice; ","")&amp;IF(AND(L4503="Yes",ISNUMBER(SEARCH("blocked",G4503))),"Blocked input VAT claimed; ","")&amp;IF(AND(F4503="Import - VAT paid at customs (Box 8)",M4503=""),"Customs declaration no missing; ","")&amp;IF(AND(F4503="Import - Reverse charge (Box 9)",E4503="Saudi Arabia"),"RCM used for a local supplier; ","")&amp;IF(AND(L4503="Yes",NOT(OR(F4503="Standard domestic 15% (Box 7)",F4503="Import - VAT paid at customs (Box 8)",F4503="Import - Reverse charge (Box 9)"))),"VAT claimed on non-taxable category; ",""))</f>
        <v/>
      </c>
    </row>
    <row r="4504">
      <c r="A4504" s="17" t="n"/>
      <c r="B4504" s="14" t="n"/>
      <c r="C4504" s="14" t="n"/>
      <c r="D4504" s="16" t="n"/>
      <c r="E4504" s="14" t="n"/>
      <c r="F4504" s="14" t="n"/>
      <c r="G4504" s="14" t="n"/>
      <c r="H4504" s="19" t="n"/>
      <c r="I4504" s="19" t="n"/>
      <c r="J4504" s="34">
        <f>IF(A4504="","",H4504+I4504)</f>
        <v/>
      </c>
      <c r="K4504" s="14" t="n"/>
      <c r="L4504" s="14" t="n"/>
      <c r="M4504" s="14" t="n"/>
      <c r="N4504" s="14" t="n"/>
      <c r="O4504" s="20">
        <f>IF(A4504="","",SUMPRODUCT((A4504&gt;=Setup!$C$19:$C$30)*(A4504&lt;=Setup!$D$19:$D$30)*Setup!$A$19:$A$30))</f>
        <v/>
      </c>
      <c r="P4504" s="34">
        <f>IF(A4504="","",IF(OR(F4504="Standard domestic 15% (Box 7)",F4504="Import - VAT paid at customs (Box 8)",F4504="Import - Reverse charge (Box 9)"),ROUND(H4504*Setup!$B$9,2),0))</f>
        <v/>
      </c>
      <c r="Q4504" s="34">
        <f>IF(A4504="","",I4504-P4504)</f>
        <v/>
      </c>
      <c r="R4504" s="34">
        <f>IF(A4504="","",IF(L4504="Yes",I4504,0))</f>
        <v/>
      </c>
      <c r="S4504" s="34">
        <f>IF(A4504="","",IF(AND(L4504="Yes",K4504="Yes",NOT(ISNUMBER(SEARCH("blocked",G4504))),OR(F4504="Standard domestic 15% (Box 7)",F4504="Import - VAT paid at customs (Box 8)",F4504="Import - Reverse charge (Box 9)"),OR(F4504&lt;&gt;"Standard domestic 15% (Box 7)",AND(LEN(D4504)=15,LEFT(D4504,1)="3",RIGHT(D4504,1)="3",ISNUMBER(--D4504)))),I4504,0))</f>
        <v/>
      </c>
      <c r="T4504" s="34">
        <f>IF(A4504="","",R4504-S4504)</f>
        <v/>
      </c>
      <c r="U4504" s="23">
        <f>IF(A4504="","",IF(O4504=0,"Outside audit periods; ","")&amp;IF(F4504="","No VAT category; ","")&amp;IF(ABS(Q4504)&gt;Setup!$B$10,"VAT ≠ 15% × net; ","")&amp;IF(AND(F4504="Standard domestic 15% (Box 7)",NOT(AND(LEN(D4504)=15,LEFT(D4504,1)="3",RIGHT(D4504,1)="3",ISNUMBER(--D4504)))),"Invalid/missing supplier VAT no; ","")&amp;IF(AND(L4504="Yes",K4504&lt;&gt;"Yes"),"VAT claimed without valid tax invoice; ","")&amp;IF(AND(L4504="Yes",ISNUMBER(SEARCH("blocked",G4504))),"Blocked input VAT claimed; ","")&amp;IF(AND(F4504="Import - VAT paid at customs (Box 8)",M4504=""),"Customs declaration no missing; ","")&amp;IF(AND(F4504="Import - Reverse charge (Box 9)",E4504="Saudi Arabia"),"RCM used for a local supplier; ","")&amp;IF(AND(L4504="Yes",NOT(OR(F4504="Standard domestic 15% (Box 7)",F4504="Import - VAT paid at customs (Box 8)",F4504="Import - Reverse charge (Box 9)"))),"VAT claimed on non-taxable category; ",""))</f>
        <v/>
      </c>
    </row>
    <row r="4505">
      <c r="A4505" s="17" t="n"/>
      <c r="B4505" s="14" t="n"/>
      <c r="C4505" s="14" t="n"/>
      <c r="D4505" s="16" t="n"/>
      <c r="E4505" s="14" t="n"/>
      <c r="F4505" s="14" t="n"/>
      <c r="G4505" s="14" t="n"/>
      <c r="H4505" s="19" t="n"/>
      <c r="I4505" s="19" t="n"/>
      <c r="J4505" s="34">
        <f>IF(A4505="","",H4505+I4505)</f>
        <v/>
      </c>
      <c r="K4505" s="14" t="n"/>
      <c r="L4505" s="14" t="n"/>
      <c r="M4505" s="14" t="n"/>
      <c r="N4505" s="14" t="n"/>
      <c r="O4505" s="20">
        <f>IF(A4505="","",SUMPRODUCT((A4505&gt;=Setup!$C$19:$C$30)*(A4505&lt;=Setup!$D$19:$D$30)*Setup!$A$19:$A$30))</f>
        <v/>
      </c>
      <c r="P4505" s="34">
        <f>IF(A4505="","",IF(OR(F4505="Standard domestic 15% (Box 7)",F4505="Import - VAT paid at customs (Box 8)",F4505="Import - Reverse charge (Box 9)"),ROUND(H4505*Setup!$B$9,2),0))</f>
        <v/>
      </c>
      <c r="Q4505" s="34">
        <f>IF(A4505="","",I4505-P4505)</f>
        <v/>
      </c>
      <c r="R4505" s="34">
        <f>IF(A4505="","",IF(L4505="Yes",I4505,0))</f>
        <v/>
      </c>
      <c r="S4505" s="34">
        <f>IF(A4505="","",IF(AND(L4505="Yes",K4505="Yes",NOT(ISNUMBER(SEARCH("blocked",G4505))),OR(F4505="Standard domestic 15% (Box 7)",F4505="Import - VAT paid at customs (Box 8)",F4505="Import - Reverse charge (Box 9)"),OR(F4505&lt;&gt;"Standard domestic 15% (Box 7)",AND(LEN(D4505)=15,LEFT(D4505,1)="3",RIGHT(D4505,1)="3",ISNUMBER(--D4505)))),I4505,0))</f>
        <v/>
      </c>
      <c r="T4505" s="34">
        <f>IF(A4505="","",R4505-S4505)</f>
        <v/>
      </c>
      <c r="U4505" s="23">
        <f>IF(A4505="","",IF(O4505=0,"Outside audit periods; ","")&amp;IF(F4505="","No VAT category; ","")&amp;IF(ABS(Q4505)&gt;Setup!$B$10,"VAT ≠ 15% × net; ","")&amp;IF(AND(F4505="Standard domestic 15% (Box 7)",NOT(AND(LEN(D4505)=15,LEFT(D4505,1)="3",RIGHT(D4505,1)="3",ISNUMBER(--D4505)))),"Invalid/missing supplier VAT no; ","")&amp;IF(AND(L4505="Yes",K4505&lt;&gt;"Yes"),"VAT claimed without valid tax invoice; ","")&amp;IF(AND(L4505="Yes",ISNUMBER(SEARCH("blocked",G4505))),"Blocked input VAT claimed; ","")&amp;IF(AND(F4505="Import - VAT paid at customs (Box 8)",M4505=""),"Customs declaration no missing; ","")&amp;IF(AND(F4505="Import - Reverse charge (Box 9)",E4505="Saudi Arabia"),"RCM used for a local supplier; ","")&amp;IF(AND(L4505="Yes",NOT(OR(F4505="Standard domestic 15% (Box 7)",F4505="Import - VAT paid at customs (Box 8)",F4505="Import - Reverse charge (Box 9)"))),"VAT claimed on non-taxable category; ",""))</f>
        <v/>
      </c>
    </row>
    <row r="4506">
      <c r="A4506" s="17" t="n"/>
      <c r="B4506" s="14" t="n"/>
      <c r="C4506" s="14" t="n"/>
      <c r="D4506" s="16" t="n"/>
      <c r="E4506" s="14" t="n"/>
      <c r="F4506" s="14" t="n"/>
      <c r="G4506" s="14" t="n"/>
      <c r="H4506" s="19" t="n"/>
      <c r="I4506" s="19" t="n"/>
      <c r="J4506" s="34">
        <f>IF(A4506="","",H4506+I4506)</f>
        <v/>
      </c>
      <c r="K4506" s="14" t="n"/>
      <c r="L4506" s="14" t="n"/>
      <c r="M4506" s="14" t="n"/>
      <c r="N4506" s="14" t="n"/>
      <c r="O4506" s="20">
        <f>IF(A4506="","",SUMPRODUCT((A4506&gt;=Setup!$C$19:$C$30)*(A4506&lt;=Setup!$D$19:$D$30)*Setup!$A$19:$A$30))</f>
        <v/>
      </c>
      <c r="P4506" s="34">
        <f>IF(A4506="","",IF(OR(F4506="Standard domestic 15% (Box 7)",F4506="Import - VAT paid at customs (Box 8)",F4506="Import - Reverse charge (Box 9)"),ROUND(H4506*Setup!$B$9,2),0))</f>
        <v/>
      </c>
      <c r="Q4506" s="34">
        <f>IF(A4506="","",I4506-P4506)</f>
        <v/>
      </c>
      <c r="R4506" s="34">
        <f>IF(A4506="","",IF(L4506="Yes",I4506,0))</f>
        <v/>
      </c>
      <c r="S4506" s="34">
        <f>IF(A4506="","",IF(AND(L4506="Yes",K4506="Yes",NOT(ISNUMBER(SEARCH("blocked",G4506))),OR(F4506="Standard domestic 15% (Box 7)",F4506="Import - VAT paid at customs (Box 8)",F4506="Import - Reverse charge (Box 9)"),OR(F4506&lt;&gt;"Standard domestic 15% (Box 7)",AND(LEN(D4506)=15,LEFT(D4506,1)="3",RIGHT(D4506,1)="3",ISNUMBER(--D4506)))),I4506,0))</f>
        <v/>
      </c>
      <c r="T4506" s="34">
        <f>IF(A4506="","",R4506-S4506)</f>
        <v/>
      </c>
      <c r="U4506" s="23">
        <f>IF(A4506="","",IF(O4506=0,"Outside audit periods; ","")&amp;IF(F4506="","No VAT category; ","")&amp;IF(ABS(Q4506)&gt;Setup!$B$10,"VAT ≠ 15% × net; ","")&amp;IF(AND(F4506="Standard domestic 15% (Box 7)",NOT(AND(LEN(D4506)=15,LEFT(D4506,1)="3",RIGHT(D4506,1)="3",ISNUMBER(--D4506)))),"Invalid/missing supplier VAT no; ","")&amp;IF(AND(L4506="Yes",K4506&lt;&gt;"Yes"),"VAT claimed without valid tax invoice; ","")&amp;IF(AND(L4506="Yes",ISNUMBER(SEARCH("blocked",G4506))),"Blocked input VAT claimed; ","")&amp;IF(AND(F4506="Import - VAT paid at customs (Box 8)",M4506=""),"Customs declaration no missing; ","")&amp;IF(AND(F4506="Import - Reverse charge (Box 9)",E4506="Saudi Arabia"),"RCM used for a local supplier; ","")&amp;IF(AND(L4506="Yes",NOT(OR(F4506="Standard domestic 15% (Box 7)",F4506="Import - VAT paid at customs (Box 8)",F4506="Import - Reverse charge (Box 9)"))),"VAT claimed on non-taxable category; ",""))</f>
        <v/>
      </c>
    </row>
    <row r="4507">
      <c r="A4507" s="17" t="n"/>
      <c r="B4507" s="14" t="n"/>
      <c r="C4507" s="14" t="n"/>
      <c r="D4507" s="16" t="n"/>
      <c r="E4507" s="14" t="n"/>
      <c r="F4507" s="14" t="n"/>
      <c r="G4507" s="14" t="n"/>
      <c r="H4507" s="19" t="n"/>
      <c r="I4507" s="19" t="n"/>
      <c r="J4507" s="34">
        <f>IF(A4507="","",H4507+I4507)</f>
        <v/>
      </c>
      <c r="K4507" s="14" t="n"/>
      <c r="L4507" s="14" t="n"/>
      <c r="M4507" s="14" t="n"/>
      <c r="N4507" s="14" t="n"/>
      <c r="O4507" s="20">
        <f>IF(A4507="","",SUMPRODUCT((A4507&gt;=Setup!$C$19:$C$30)*(A4507&lt;=Setup!$D$19:$D$30)*Setup!$A$19:$A$30))</f>
        <v/>
      </c>
      <c r="P4507" s="34">
        <f>IF(A4507="","",IF(OR(F4507="Standard domestic 15% (Box 7)",F4507="Import - VAT paid at customs (Box 8)",F4507="Import - Reverse charge (Box 9)"),ROUND(H4507*Setup!$B$9,2),0))</f>
        <v/>
      </c>
      <c r="Q4507" s="34">
        <f>IF(A4507="","",I4507-P4507)</f>
        <v/>
      </c>
      <c r="R4507" s="34">
        <f>IF(A4507="","",IF(L4507="Yes",I4507,0))</f>
        <v/>
      </c>
      <c r="S4507" s="34">
        <f>IF(A4507="","",IF(AND(L4507="Yes",K4507="Yes",NOT(ISNUMBER(SEARCH("blocked",G4507))),OR(F4507="Standard domestic 15% (Box 7)",F4507="Import - VAT paid at customs (Box 8)",F4507="Import - Reverse charge (Box 9)"),OR(F4507&lt;&gt;"Standard domestic 15% (Box 7)",AND(LEN(D4507)=15,LEFT(D4507,1)="3",RIGHT(D4507,1)="3",ISNUMBER(--D4507)))),I4507,0))</f>
        <v/>
      </c>
      <c r="T4507" s="34">
        <f>IF(A4507="","",R4507-S4507)</f>
        <v/>
      </c>
      <c r="U4507" s="23">
        <f>IF(A4507="","",IF(O4507=0,"Outside audit periods; ","")&amp;IF(F4507="","No VAT category; ","")&amp;IF(ABS(Q4507)&gt;Setup!$B$10,"VAT ≠ 15% × net; ","")&amp;IF(AND(F4507="Standard domestic 15% (Box 7)",NOT(AND(LEN(D4507)=15,LEFT(D4507,1)="3",RIGHT(D4507,1)="3",ISNUMBER(--D4507)))),"Invalid/missing supplier VAT no; ","")&amp;IF(AND(L4507="Yes",K4507&lt;&gt;"Yes"),"VAT claimed without valid tax invoice; ","")&amp;IF(AND(L4507="Yes",ISNUMBER(SEARCH("blocked",G4507))),"Blocked input VAT claimed; ","")&amp;IF(AND(F4507="Import - VAT paid at customs (Box 8)",M4507=""),"Customs declaration no missing; ","")&amp;IF(AND(F4507="Import - Reverse charge (Box 9)",E4507="Saudi Arabia"),"RCM used for a local supplier; ","")&amp;IF(AND(L4507="Yes",NOT(OR(F4507="Standard domestic 15% (Box 7)",F4507="Import - VAT paid at customs (Box 8)",F4507="Import - Reverse charge (Box 9)"))),"VAT claimed on non-taxable category; ",""))</f>
        <v/>
      </c>
    </row>
    <row r="4508">
      <c r="A4508" s="17" t="n"/>
      <c r="B4508" s="14" t="n"/>
      <c r="C4508" s="14" t="n"/>
      <c r="D4508" s="16" t="n"/>
      <c r="E4508" s="14" t="n"/>
      <c r="F4508" s="14" t="n"/>
      <c r="G4508" s="14" t="n"/>
      <c r="H4508" s="19" t="n"/>
      <c r="I4508" s="19" t="n"/>
      <c r="J4508" s="34">
        <f>IF(A4508="","",H4508+I4508)</f>
        <v/>
      </c>
      <c r="K4508" s="14" t="n"/>
      <c r="L4508" s="14" t="n"/>
      <c r="M4508" s="14" t="n"/>
      <c r="N4508" s="14" t="n"/>
      <c r="O4508" s="20">
        <f>IF(A4508="","",SUMPRODUCT((A4508&gt;=Setup!$C$19:$C$30)*(A4508&lt;=Setup!$D$19:$D$30)*Setup!$A$19:$A$30))</f>
        <v/>
      </c>
      <c r="P4508" s="34">
        <f>IF(A4508="","",IF(OR(F4508="Standard domestic 15% (Box 7)",F4508="Import - VAT paid at customs (Box 8)",F4508="Import - Reverse charge (Box 9)"),ROUND(H4508*Setup!$B$9,2),0))</f>
        <v/>
      </c>
      <c r="Q4508" s="34">
        <f>IF(A4508="","",I4508-P4508)</f>
        <v/>
      </c>
      <c r="R4508" s="34">
        <f>IF(A4508="","",IF(L4508="Yes",I4508,0))</f>
        <v/>
      </c>
      <c r="S4508" s="34">
        <f>IF(A4508="","",IF(AND(L4508="Yes",K4508="Yes",NOT(ISNUMBER(SEARCH("blocked",G4508))),OR(F4508="Standard domestic 15% (Box 7)",F4508="Import - VAT paid at customs (Box 8)",F4508="Import - Reverse charge (Box 9)"),OR(F4508&lt;&gt;"Standard domestic 15% (Box 7)",AND(LEN(D4508)=15,LEFT(D4508,1)="3",RIGHT(D4508,1)="3",ISNUMBER(--D4508)))),I4508,0))</f>
        <v/>
      </c>
      <c r="T4508" s="34">
        <f>IF(A4508="","",R4508-S4508)</f>
        <v/>
      </c>
      <c r="U4508" s="23">
        <f>IF(A4508="","",IF(O4508=0,"Outside audit periods; ","")&amp;IF(F4508="","No VAT category; ","")&amp;IF(ABS(Q4508)&gt;Setup!$B$10,"VAT ≠ 15% × net; ","")&amp;IF(AND(F4508="Standard domestic 15% (Box 7)",NOT(AND(LEN(D4508)=15,LEFT(D4508,1)="3",RIGHT(D4508,1)="3",ISNUMBER(--D4508)))),"Invalid/missing supplier VAT no; ","")&amp;IF(AND(L4508="Yes",K4508&lt;&gt;"Yes"),"VAT claimed without valid tax invoice; ","")&amp;IF(AND(L4508="Yes",ISNUMBER(SEARCH("blocked",G4508))),"Blocked input VAT claimed; ","")&amp;IF(AND(F4508="Import - VAT paid at customs (Box 8)",M4508=""),"Customs declaration no missing; ","")&amp;IF(AND(F4508="Import - Reverse charge (Box 9)",E4508="Saudi Arabia"),"RCM used for a local supplier; ","")&amp;IF(AND(L4508="Yes",NOT(OR(F4508="Standard domestic 15% (Box 7)",F4508="Import - VAT paid at customs (Box 8)",F4508="Import - Reverse charge (Box 9)"))),"VAT claimed on non-taxable category; ",""))</f>
        <v/>
      </c>
    </row>
    <row r="4509">
      <c r="A4509" s="17" t="n"/>
      <c r="B4509" s="14" t="n"/>
      <c r="C4509" s="14" t="n"/>
      <c r="D4509" s="16" t="n"/>
      <c r="E4509" s="14" t="n"/>
      <c r="F4509" s="14" t="n"/>
      <c r="G4509" s="14" t="n"/>
      <c r="H4509" s="19" t="n"/>
      <c r="I4509" s="19" t="n"/>
      <c r="J4509" s="34">
        <f>IF(A4509="","",H4509+I4509)</f>
        <v/>
      </c>
      <c r="K4509" s="14" t="n"/>
      <c r="L4509" s="14" t="n"/>
      <c r="M4509" s="14" t="n"/>
      <c r="N4509" s="14" t="n"/>
      <c r="O4509" s="20">
        <f>IF(A4509="","",SUMPRODUCT((A4509&gt;=Setup!$C$19:$C$30)*(A4509&lt;=Setup!$D$19:$D$30)*Setup!$A$19:$A$30))</f>
        <v/>
      </c>
      <c r="P4509" s="34">
        <f>IF(A4509="","",IF(OR(F4509="Standard domestic 15% (Box 7)",F4509="Import - VAT paid at customs (Box 8)",F4509="Import - Reverse charge (Box 9)"),ROUND(H4509*Setup!$B$9,2),0))</f>
        <v/>
      </c>
      <c r="Q4509" s="34">
        <f>IF(A4509="","",I4509-P4509)</f>
        <v/>
      </c>
      <c r="R4509" s="34">
        <f>IF(A4509="","",IF(L4509="Yes",I4509,0))</f>
        <v/>
      </c>
      <c r="S4509" s="34">
        <f>IF(A4509="","",IF(AND(L4509="Yes",K4509="Yes",NOT(ISNUMBER(SEARCH("blocked",G4509))),OR(F4509="Standard domestic 15% (Box 7)",F4509="Import - VAT paid at customs (Box 8)",F4509="Import - Reverse charge (Box 9)"),OR(F4509&lt;&gt;"Standard domestic 15% (Box 7)",AND(LEN(D4509)=15,LEFT(D4509,1)="3",RIGHT(D4509,1)="3",ISNUMBER(--D4509)))),I4509,0))</f>
        <v/>
      </c>
      <c r="T4509" s="34">
        <f>IF(A4509="","",R4509-S4509)</f>
        <v/>
      </c>
      <c r="U4509" s="23">
        <f>IF(A4509="","",IF(O4509=0,"Outside audit periods; ","")&amp;IF(F4509="","No VAT category; ","")&amp;IF(ABS(Q4509)&gt;Setup!$B$10,"VAT ≠ 15% × net; ","")&amp;IF(AND(F4509="Standard domestic 15% (Box 7)",NOT(AND(LEN(D4509)=15,LEFT(D4509,1)="3",RIGHT(D4509,1)="3",ISNUMBER(--D4509)))),"Invalid/missing supplier VAT no; ","")&amp;IF(AND(L4509="Yes",K4509&lt;&gt;"Yes"),"VAT claimed without valid tax invoice; ","")&amp;IF(AND(L4509="Yes",ISNUMBER(SEARCH("blocked",G4509))),"Blocked input VAT claimed; ","")&amp;IF(AND(F4509="Import - VAT paid at customs (Box 8)",M4509=""),"Customs declaration no missing; ","")&amp;IF(AND(F4509="Import - Reverse charge (Box 9)",E4509="Saudi Arabia"),"RCM used for a local supplier; ","")&amp;IF(AND(L4509="Yes",NOT(OR(F4509="Standard domestic 15% (Box 7)",F4509="Import - VAT paid at customs (Box 8)",F4509="Import - Reverse charge (Box 9)"))),"VAT claimed on non-taxable category; ",""))</f>
        <v/>
      </c>
    </row>
    <row r="4510">
      <c r="A4510" s="17" t="n"/>
      <c r="B4510" s="14" t="n"/>
      <c r="C4510" s="14" t="n"/>
      <c r="D4510" s="16" t="n"/>
      <c r="E4510" s="14" t="n"/>
      <c r="F4510" s="14" t="n"/>
      <c r="G4510" s="14" t="n"/>
      <c r="H4510" s="19" t="n"/>
      <c r="I4510" s="19" t="n"/>
      <c r="J4510" s="34">
        <f>IF(A4510="","",H4510+I4510)</f>
        <v/>
      </c>
      <c r="K4510" s="14" t="n"/>
      <c r="L4510" s="14" t="n"/>
      <c r="M4510" s="14" t="n"/>
      <c r="N4510" s="14" t="n"/>
      <c r="O4510" s="20">
        <f>IF(A4510="","",SUMPRODUCT((A4510&gt;=Setup!$C$19:$C$30)*(A4510&lt;=Setup!$D$19:$D$30)*Setup!$A$19:$A$30))</f>
        <v/>
      </c>
      <c r="P4510" s="34">
        <f>IF(A4510="","",IF(OR(F4510="Standard domestic 15% (Box 7)",F4510="Import - VAT paid at customs (Box 8)",F4510="Import - Reverse charge (Box 9)"),ROUND(H4510*Setup!$B$9,2),0))</f>
        <v/>
      </c>
      <c r="Q4510" s="34">
        <f>IF(A4510="","",I4510-P4510)</f>
        <v/>
      </c>
      <c r="R4510" s="34">
        <f>IF(A4510="","",IF(L4510="Yes",I4510,0))</f>
        <v/>
      </c>
      <c r="S4510" s="34">
        <f>IF(A4510="","",IF(AND(L4510="Yes",K4510="Yes",NOT(ISNUMBER(SEARCH("blocked",G4510))),OR(F4510="Standard domestic 15% (Box 7)",F4510="Import - VAT paid at customs (Box 8)",F4510="Import - Reverse charge (Box 9)"),OR(F4510&lt;&gt;"Standard domestic 15% (Box 7)",AND(LEN(D4510)=15,LEFT(D4510,1)="3",RIGHT(D4510,1)="3",ISNUMBER(--D4510)))),I4510,0))</f>
        <v/>
      </c>
      <c r="T4510" s="34">
        <f>IF(A4510="","",R4510-S4510)</f>
        <v/>
      </c>
      <c r="U4510" s="23">
        <f>IF(A4510="","",IF(O4510=0,"Outside audit periods; ","")&amp;IF(F4510="","No VAT category; ","")&amp;IF(ABS(Q4510)&gt;Setup!$B$10,"VAT ≠ 15% × net; ","")&amp;IF(AND(F4510="Standard domestic 15% (Box 7)",NOT(AND(LEN(D4510)=15,LEFT(D4510,1)="3",RIGHT(D4510,1)="3",ISNUMBER(--D4510)))),"Invalid/missing supplier VAT no; ","")&amp;IF(AND(L4510="Yes",K4510&lt;&gt;"Yes"),"VAT claimed without valid tax invoice; ","")&amp;IF(AND(L4510="Yes",ISNUMBER(SEARCH("blocked",G4510))),"Blocked input VAT claimed; ","")&amp;IF(AND(F4510="Import - VAT paid at customs (Box 8)",M4510=""),"Customs declaration no missing; ","")&amp;IF(AND(F4510="Import - Reverse charge (Box 9)",E4510="Saudi Arabia"),"RCM used for a local supplier; ","")&amp;IF(AND(L4510="Yes",NOT(OR(F4510="Standard domestic 15% (Box 7)",F4510="Import - VAT paid at customs (Box 8)",F4510="Import - Reverse charge (Box 9)"))),"VAT claimed on non-taxable category; ",""))</f>
        <v/>
      </c>
    </row>
    <row r="4511">
      <c r="A4511" s="17" t="n"/>
      <c r="B4511" s="14" t="n"/>
      <c r="C4511" s="14" t="n"/>
      <c r="D4511" s="16" t="n"/>
      <c r="E4511" s="14" t="n"/>
      <c r="F4511" s="14" t="n"/>
      <c r="G4511" s="14" t="n"/>
      <c r="H4511" s="19" t="n"/>
      <c r="I4511" s="19" t="n"/>
      <c r="J4511" s="34">
        <f>IF(A4511="","",H4511+I4511)</f>
        <v/>
      </c>
      <c r="K4511" s="14" t="n"/>
      <c r="L4511" s="14" t="n"/>
      <c r="M4511" s="14" t="n"/>
      <c r="N4511" s="14" t="n"/>
      <c r="O4511" s="20">
        <f>IF(A4511="","",SUMPRODUCT((A4511&gt;=Setup!$C$19:$C$30)*(A4511&lt;=Setup!$D$19:$D$30)*Setup!$A$19:$A$30))</f>
        <v/>
      </c>
      <c r="P4511" s="34">
        <f>IF(A4511="","",IF(OR(F4511="Standard domestic 15% (Box 7)",F4511="Import - VAT paid at customs (Box 8)",F4511="Import - Reverse charge (Box 9)"),ROUND(H4511*Setup!$B$9,2),0))</f>
        <v/>
      </c>
      <c r="Q4511" s="34">
        <f>IF(A4511="","",I4511-P4511)</f>
        <v/>
      </c>
      <c r="R4511" s="34">
        <f>IF(A4511="","",IF(L4511="Yes",I4511,0))</f>
        <v/>
      </c>
      <c r="S4511" s="34">
        <f>IF(A4511="","",IF(AND(L4511="Yes",K4511="Yes",NOT(ISNUMBER(SEARCH("blocked",G4511))),OR(F4511="Standard domestic 15% (Box 7)",F4511="Import - VAT paid at customs (Box 8)",F4511="Import - Reverse charge (Box 9)"),OR(F4511&lt;&gt;"Standard domestic 15% (Box 7)",AND(LEN(D4511)=15,LEFT(D4511,1)="3",RIGHT(D4511,1)="3",ISNUMBER(--D4511)))),I4511,0))</f>
        <v/>
      </c>
      <c r="T4511" s="34">
        <f>IF(A4511="","",R4511-S4511)</f>
        <v/>
      </c>
      <c r="U4511" s="23">
        <f>IF(A4511="","",IF(O4511=0,"Outside audit periods; ","")&amp;IF(F4511="","No VAT category; ","")&amp;IF(ABS(Q4511)&gt;Setup!$B$10,"VAT ≠ 15% × net; ","")&amp;IF(AND(F4511="Standard domestic 15% (Box 7)",NOT(AND(LEN(D4511)=15,LEFT(D4511,1)="3",RIGHT(D4511,1)="3",ISNUMBER(--D4511)))),"Invalid/missing supplier VAT no; ","")&amp;IF(AND(L4511="Yes",K4511&lt;&gt;"Yes"),"VAT claimed without valid tax invoice; ","")&amp;IF(AND(L4511="Yes",ISNUMBER(SEARCH("blocked",G4511))),"Blocked input VAT claimed; ","")&amp;IF(AND(F4511="Import - VAT paid at customs (Box 8)",M4511=""),"Customs declaration no missing; ","")&amp;IF(AND(F4511="Import - Reverse charge (Box 9)",E4511="Saudi Arabia"),"RCM used for a local supplier; ","")&amp;IF(AND(L4511="Yes",NOT(OR(F4511="Standard domestic 15% (Box 7)",F4511="Import - VAT paid at customs (Box 8)",F4511="Import - Reverse charge (Box 9)"))),"VAT claimed on non-taxable category; ",""))</f>
        <v/>
      </c>
    </row>
    <row r="4512">
      <c r="A4512" s="17" t="n"/>
      <c r="B4512" s="14" t="n"/>
      <c r="C4512" s="14" t="n"/>
      <c r="D4512" s="16" t="n"/>
      <c r="E4512" s="14" t="n"/>
      <c r="F4512" s="14" t="n"/>
      <c r="G4512" s="14" t="n"/>
      <c r="H4512" s="19" t="n"/>
      <c r="I4512" s="19" t="n"/>
      <c r="J4512" s="34">
        <f>IF(A4512="","",H4512+I4512)</f>
        <v/>
      </c>
      <c r="K4512" s="14" t="n"/>
      <c r="L4512" s="14" t="n"/>
      <c r="M4512" s="14" t="n"/>
      <c r="N4512" s="14" t="n"/>
      <c r="O4512" s="20">
        <f>IF(A4512="","",SUMPRODUCT((A4512&gt;=Setup!$C$19:$C$30)*(A4512&lt;=Setup!$D$19:$D$30)*Setup!$A$19:$A$30))</f>
        <v/>
      </c>
      <c r="P4512" s="34">
        <f>IF(A4512="","",IF(OR(F4512="Standard domestic 15% (Box 7)",F4512="Import - VAT paid at customs (Box 8)",F4512="Import - Reverse charge (Box 9)"),ROUND(H4512*Setup!$B$9,2),0))</f>
        <v/>
      </c>
      <c r="Q4512" s="34">
        <f>IF(A4512="","",I4512-P4512)</f>
        <v/>
      </c>
      <c r="R4512" s="34">
        <f>IF(A4512="","",IF(L4512="Yes",I4512,0))</f>
        <v/>
      </c>
      <c r="S4512" s="34">
        <f>IF(A4512="","",IF(AND(L4512="Yes",K4512="Yes",NOT(ISNUMBER(SEARCH("blocked",G4512))),OR(F4512="Standard domestic 15% (Box 7)",F4512="Import - VAT paid at customs (Box 8)",F4512="Import - Reverse charge (Box 9)"),OR(F4512&lt;&gt;"Standard domestic 15% (Box 7)",AND(LEN(D4512)=15,LEFT(D4512,1)="3",RIGHT(D4512,1)="3",ISNUMBER(--D4512)))),I4512,0))</f>
        <v/>
      </c>
      <c r="T4512" s="34">
        <f>IF(A4512="","",R4512-S4512)</f>
        <v/>
      </c>
      <c r="U4512" s="23">
        <f>IF(A4512="","",IF(O4512=0,"Outside audit periods; ","")&amp;IF(F4512="","No VAT category; ","")&amp;IF(ABS(Q4512)&gt;Setup!$B$10,"VAT ≠ 15% × net; ","")&amp;IF(AND(F4512="Standard domestic 15% (Box 7)",NOT(AND(LEN(D4512)=15,LEFT(D4512,1)="3",RIGHT(D4512,1)="3",ISNUMBER(--D4512)))),"Invalid/missing supplier VAT no; ","")&amp;IF(AND(L4512="Yes",K4512&lt;&gt;"Yes"),"VAT claimed without valid tax invoice; ","")&amp;IF(AND(L4512="Yes",ISNUMBER(SEARCH("blocked",G4512))),"Blocked input VAT claimed; ","")&amp;IF(AND(F4512="Import - VAT paid at customs (Box 8)",M4512=""),"Customs declaration no missing; ","")&amp;IF(AND(F4512="Import - Reverse charge (Box 9)",E4512="Saudi Arabia"),"RCM used for a local supplier; ","")&amp;IF(AND(L4512="Yes",NOT(OR(F4512="Standard domestic 15% (Box 7)",F4512="Import - VAT paid at customs (Box 8)",F4512="Import - Reverse charge (Box 9)"))),"VAT claimed on non-taxable category; ",""))</f>
        <v/>
      </c>
    </row>
    <row r="4513">
      <c r="A4513" s="17" t="n"/>
      <c r="B4513" s="14" t="n"/>
      <c r="C4513" s="14" t="n"/>
      <c r="D4513" s="16" t="n"/>
      <c r="E4513" s="14" t="n"/>
      <c r="F4513" s="14" t="n"/>
      <c r="G4513" s="14" t="n"/>
      <c r="H4513" s="19" t="n"/>
      <c r="I4513" s="19" t="n"/>
      <c r="J4513" s="34">
        <f>IF(A4513="","",H4513+I4513)</f>
        <v/>
      </c>
      <c r="K4513" s="14" t="n"/>
      <c r="L4513" s="14" t="n"/>
      <c r="M4513" s="14" t="n"/>
      <c r="N4513" s="14" t="n"/>
      <c r="O4513" s="20">
        <f>IF(A4513="","",SUMPRODUCT((A4513&gt;=Setup!$C$19:$C$30)*(A4513&lt;=Setup!$D$19:$D$30)*Setup!$A$19:$A$30))</f>
        <v/>
      </c>
      <c r="P4513" s="34">
        <f>IF(A4513="","",IF(OR(F4513="Standard domestic 15% (Box 7)",F4513="Import - VAT paid at customs (Box 8)",F4513="Import - Reverse charge (Box 9)"),ROUND(H4513*Setup!$B$9,2),0))</f>
        <v/>
      </c>
      <c r="Q4513" s="34">
        <f>IF(A4513="","",I4513-P4513)</f>
        <v/>
      </c>
      <c r="R4513" s="34">
        <f>IF(A4513="","",IF(L4513="Yes",I4513,0))</f>
        <v/>
      </c>
      <c r="S4513" s="34">
        <f>IF(A4513="","",IF(AND(L4513="Yes",K4513="Yes",NOT(ISNUMBER(SEARCH("blocked",G4513))),OR(F4513="Standard domestic 15% (Box 7)",F4513="Import - VAT paid at customs (Box 8)",F4513="Import - Reverse charge (Box 9)"),OR(F4513&lt;&gt;"Standard domestic 15% (Box 7)",AND(LEN(D4513)=15,LEFT(D4513,1)="3",RIGHT(D4513,1)="3",ISNUMBER(--D4513)))),I4513,0))</f>
        <v/>
      </c>
      <c r="T4513" s="34">
        <f>IF(A4513="","",R4513-S4513)</f>
        <v/>
      </c>
      <c r="U4513" s="23">
        <f>IF(A4513="","",IF(O4513=0,"Outside audit periods; ","")&amp;IF(F4513="","No VAT category; ","")&amp;IF(ABS(Q4513)&gt;Setup!$B$10,"VAT ≠ 15% × net; ","")&amp;IF(AND(F4513="Standard domestic 15% (Box 7)",NOT(AND(LEN(D4513)=15,LEFT(D4513,1)="3",RIGHT(D4513,1)="3",ISNUMBER(--D4513)))),"Invalid/missing supplier VAT no; ","")&amp;IF(AND(L4513="Yes",K4513&lt;&gt;"Yes"),"VAT claimed without valid tax invoice; ","")&amp;IF(AND(L4513="Yes",ISNUMBER(SEARCH("blocked",G4513))),"Blocked input VAT claimed; ","")&amp;IF(AND(F4513="Import - VAT paid at customs (Box 8)",M4513=""),"Customs declaration no missing; ","")&amp;IF(AND(F4513="Import - Reverse charge (Box 9)",E4513="Saudi Arabia"),"RCM used for a local supplier; ","")&amp;IF(AND(L4513="Yes",NOT(OR(F4513="Standard domestic 15% (Box 7)",F4513="Import - VAT paid at customs (Box 8)",F4513="Import - Reverse charge (Box 9)"))),"VAT claimed on non-taxable category; ",""))</f>
        <v/>
      </c>
    </row>
    <row r="4514">
      <c r="A4514" s="17" t="n"/>
      <c r="B4514" s="14" t="n"/>
      <c r="C4514" s="14" t="n"/>
      <c r="D4514" s="16" t="n"/>
      <c r="E4514" s="14" t="n"/>
      <c r="F4514" s="14" t="n"/>
      <c r="G4514" s="14" t="n"/>
      <c r="H4514" s="19" t="n"/>
      <c r="I4514" s="19" t="n"/>
      <c r="J4514" s="34">
        <f>IF(A4514="","",H4514+I4514)</f>
        <v/>
      </c>
      <c r="K4514" s="14" t="n"/>
      <c r="L4514" s="14" t="n"/>
      <c r="M4514" s="14" t="n"/>
      <c r="N4514" s="14" t="n"/>
      <c r="O4514" s="20">
        <f>IF(A4514="","",SUMPRODUCT((A4514&gt;=Setup!$C$19:$C$30)*(A4514&lt;=Setup!$D$19:$D$30)*Setup!$A$19:$A$30))</f>
        <v/>
      </c>
      <c r="P4514" s="34">
        <f>IF(A4514="","",IF(OR(F4514="Standard domestic 15% (Box 7)",F4514="Import - VAT paid at customs (Box 8)",F4514="Import - Reverse charge (Box 9)"),ROUND(H4514*Setup!$B$9,2),0))</f>
        <v/>
      </c>
      <c r="Q4514" s="34">
        <f>IF(A4514="","",I4514-P4514)</f>
        <v/>
      </c>
      <c r="R4514" s="34">
        <f>IF(A4514="","",IF(L4514="Yes",I4514,0))</f>
        <v/>
      </c>
      <c r="S4514" s="34">
        <f>IF(A4514="","",IF(AND(L4514="Yes",K4514="Yes",NOT(ISNUMBER(SEARCH("blocked",G4514))),OR(F4514="Standard domestic 15% (Box 7)",F4514="Import - VAT paid at customs (Box 8)",F4514="Import - Reverse charge (Box 9)"),OR(F4514&lt;&gt;"Standard domestic 15% (Box 7)",AND(LEN(D4514)=15,LEFT(D4514,1)="3",RIGHT(D4514,1)="3",ISNUMBER(--D4514)))),I4514,0))</f>
        <v/>
      </c>
      <c r="T4514" s="34">
        <f>IF(A4514="","",R4514-S4514)</f>
        <v/>
      </c>
      <c r="U4514" s="23">
        <f>IF(A4514="","",IF(O4514=0,"Outside audit periods; ","")&amp;IF(F4514="","No VAT category; ","")&amp;IF(ABS(Q4514)&gt;Setup!$B$10,"VAT ≠ 15% × net; ","")&amp;IF(AND(F4514="Standard domestic 15% (Box 7)",NOT(AND(LEN(D4514)=15,LEFT(D4514,1)="3",RIGHT(D4514,1)="3",ISNUMBER(--D4514)))),"Invalid/missing supplier VAT no; ","")&amp;IF(AND(L4514="Yes",K4514&lt;&gt;"Yes"),"VAT claimed without valid tax invoice; ","")&amp;IF(AND(L4514="Yes",ISNUMBER(SEARCH("blocked",G4514))),"Blocked input VAT claimed; ","")&amp;IF(AND(F4514="Import - VAT paid at customs (Box 8)",M4514=""),"Customs declaration no missing; ","")&amp;IF(AND(F4514="Import - Reverse charge (Box 9)",E4514="Saudi Arabia"),"RCM used for a local supplier; ","")&amp;IF(AND(L4514="Yes",NOT(OR(F4514="Standard domestic 15% (Box 7)",F4514="Import - VAT paid at customs (Box 8)",F4514="Import - Reverse charge (Box 9)"))),"VAT claimed on non-taxable category; ",""))</f>
        <v/>
      </c>
    </row>
    <row r="4515">
      <c r="A4515" s="17" t="n"/>
      <c r="B4515" s="14" t="n"/>
      <c r="C4515" s="14" t="n"/>
      <c r="D4515" s="16" t="n"/>
      <c r="E4515" s="14" t="n"/>
      <c r="F4515" s="14" t="n"/>
      <c r="G4515" s="14" t="n"/>
      <c r="H4515" s="19" t="n"/>
      <c r="I4515" s="19" t="n"/>
      <c r="J4515" s="34">
        <f>IF(A4515="","",H4515+I4515)</f>
        <v/>
      </c>
      <c r="K4515" s="14" t="n"/>
      <c r="L4515" s="14" t="n"/>
      <c r="M4515" s="14" t="n"/>
      <c r="N4515" s="14" t="n"/>
      <c r="O4515" s="20">
        <f>IF(A4515="","",SUMPRODUCT((A4515&gt;=Setup!$C$19:$C$30)*(A4515&lt;=Setup!$D$19:$D$30)*Setup!$A$19:$A$30))</f>
        <v/>
      </c>
      <c r="P4515" s="34">
        <f>IF(A4515="","",IF(OR(F4515="Standard domestic 15% (Box 7)",F4515="Import - VAT paid at customs (Box 8)",F4515="Import - Reverse charge (Box 9)"),ROUND(H4515*Setup!$B$9,2),0))</f>
        <v/>
      </c>
      <c r="Q4515" s="34">
        <f>IF(A4515="","",I4515-P4515)</f>
        <v/>
      </c>
      <c r="R4515" s="34">
        <f>IF(A4515="","",IF(L4515="Yes",I4515,0))</f>
        <v/>
      </c>
      <c r="S4515" s="34">
        <f>IF(A4515="","",IF(AND(L4515="Yes",K4515="Yes",NOT(ISNUMBER(SEARCH("blocked",G4515))),OR(F4515="Standard domestic 15% (Box 7)",F4515="Import - VAT paid at customs (Box 8)",F4515="Import - Reverse charge (Box 9)"),OR(F4515&lt;&gt;"Standard domestic 15% (Box 7)",AND(LEN(D4515)=15,LEFT(D4515,1)="3",RIGHT(D4515,1)="3",ISNUMBER(--D4515)))),I4515,0))</f>
        <v/>
      </c>
      <c r="T4515" s="34">
        <f>IF(A4515="","",R4515-S4515)</f>
        <v/>
      </c>
      <c r="U4515" s="23">
        <f>IF(A4515="","",IF(O4515=0,"Outside audit periods; ","")&amp;IF(F4515="","No VAT category; ","")&amp;IF(ABS(Q4515)&gt;Setup!$B$10,"VAT ≠ 15% × net; ","")&amp;IF(AND(F4515="Standard domestic 15% (Box 7)",NOT(AND(LEN(D4515)=15,LEFT(D4515,1)="3",RIGHT(D4515,1)="3",ISNUMBER(--D4515)))),"Invalid/missing supplier VAT no; ","")&amp;IF(AND(L4515="Yes",K4515&lt;&gt;"Yes"),"VAT claimed without valid tax invoice; ","")&amp;IF(AND(L4515="Yes",ISNUMBER(SEARCH("blocked",G4515))),"Blocked input VAT claimed; ","")&amp;IF(AND(F4515="Import - VAT paid at customs (Box 8)",M4515=""),"Customs declaration no missing; ","")&amp;IF(AND(F4515="Import - Reverse charge (Box 9)",E4515="Saudi Arabia"),"RCM used for a local supplier; ","")&amp;IF(AND(L4515="Yes",NOT(OR(F4515="Standard domestic 15% (Box 7)",F4515="Import - VAT paid at customs (Box 8)",F4515="Import - Reverse charge (Box 9)"))),"VAT claimed on non-taxable category; ",""))</f>
        <v/>
      </c>
    </row>
    <row r="4516">
      <c r="A4516" s="17" t="n"/>
      <c r="B4516" s="14" t="n"/>
      <c r="C4516" s="14" t="n"/>
      <c r="D4516" s="16" t="n"/>
      <c r="E4516" s="14" t="n"/>
      <c r="F4516" s="14" t="n"/>
      <c r="G4516" s="14" t="n"/>
      <c r="H4516" s="19" t="n"/>
      <c r="I4516" s="19" t="n"/>
      <c r="J4516" s="34">
        <f>IF(A4516="","",H4516+I4516)</f>
        <v/>
      </c>
      <c r="K4516" s="14" t="n"/>
      <c r="L4516" s="14" t="n"/>
      <c r="M4516" s="14" t="n"/>
      <c r="N4516" s="14" t="n"/>
      <c r="O4516" s="20">
        <f>IF(A4516="","",SUMPRODUCT((A4516&gt;=Setup!$C$19:$C$30)*(A4516&lt;=Setup!$D$19:$D$30)*Setup!$A$19:$A$30))</f>
        <v/>
      </c>
      <c r="P4516" s="34">
        <f>IF(A4516="","",IF(OR(F4516="Standard domestic 15% (Box 7)",F4516="Import - VAT paid at customs (Box 8)",F4516="Import - Reverse charge (Box 9)"),ROUND(H4516*Setup!$B$9,2),0))</f>
        <v/>
      </c>
      <c r="Q4516" s="34">
        <f>IF(A4516="","",I4516-P4516)</f>
        <v/>
      </c>
      <c r="R4516" s="34">
        <f>IF(A4516="","",IF(L4516="Yes",I4516,0))</f>
        <v/>
      </c>
      <c r="S4516" s="34">
        <f>IF(A4516="","",IF(AND(L4516="Yes",K4516="Yes",NOT(ISNUMBER(SEARCH("blocked",G4516))),OR(F4516="Standard domestic 15% (Box 7)",F4516="Import - VAT paid at customs (Box 8)",F4516="Import - Reverse charge (Box 9)"),OR(F4516&lt;&gt;"Standard domestic 15% (Box 7)",AND(LEN(D4516)=15,LEFT(D4516,1)="3",RIGHT(D4516,1)="3",ISNUMBER(--D4516)))),I4516,0))</f>
        <v/>
      </c>
      <c r="T4516" s="34">
        <f>IF(A4516="","",R4516-S4516)</f>
        <v/>
      </c>
      <c r="U4516" s="23">
        <f>IF(A4516="","",IF(O4516=0,"Outside audit periods; ","")&amp;IF(F4516="","No VAT category; ","")&amp;IF(ABS(Q4516)&gt;Setup!$B$10,"VAT ≠ 15% × net; ","")&amp;IF(AND(F4516="Standard domestic 15% (Box 7)",NOT(AND(LEN(D4516)=15,LEFT(D4516,1)="3",RIGHT(D4516,1)="3",ISNUMBER(--D4516)))),"Invalid/missing supplier VAT no; ","")&amp;IF(AND(L4516="Yes",K4516&lt;&gt;"Yes"),"VAT claimed without valid tax invoice; ","")&amp;IF(AND(L4516="Yes",ISNUMBER(SEARCH("blocked",G4516))),"Blocked input VAT claimed; ","")&amp;IF(AND(F4516="Import - VAT paid at customs (Box 8)",M4516=""),"Customs declaration no missing; ","")&amp;IF(AND(F4516="Import - Reverse charge (Box 9)",E4516="Saudi Arabia"),"RCM used for a local supplier; ","")&amp;IF(AND(L4516="Yes",NOT(OR(F4516="Standard domestic 15% (Box 7)",F4516="Import - VAT paid at customs (Box 8)",F4516="Import - Reverse charge (Box 9)"))),"VAT claimed on non-taxable category; ",""))</f>
        <v/>
      </c>
    </row>
    <row r="4517">
      <c r="A4517" s="17" t="n"/>
      <c r="B4517" s="14" t="n"/>
      <c r="C4517" s="14" t="n"/>
      <c r="D4517" s="16" t="n"/>
      <c r="E4517" s="14" t="n"/>
      <c r="F4517" s="14" t="n"/>
      <c r="G4517" s="14" t="n"/>
      <c r="H4517" s="19" t="n"/>
      <c r="I4517" s="19" t="n"/>
      <c r="J4517" s="34">
        <f>IF(A4517="","",H4517+I4517)</f>
        <v/>
      </c>
      <c r="K4517" s="14" t="n"/>
      <c r="L4517" s="14" t="n"/>
      <c r="M4517" s="14" t="n"/>
      <c r="N4517" s="14" t="n"/>
      <c r="O4517" s="20">
        <f>IF(A4517="","",SUMPRODUCT((A4517&gt;=Setup!$C$19:$C$30)*(A4517&lt;=Setup!$D$19:$D$30)*Setup!$A$19:$A$30))</f>
        <v/>
      </c>
      <c r="P4517" s="34">
        <f>IF(A4517="","",IF(OR(F4517="Standard domestic 15% (Box 7)",F4517="Import - VAT paid at customs (Box 8)",F4517="Import - Reverse charge (Box 9)"),ROUND(H4517*Setup!$B$9,2),0))</f>
        <v/>
      </c>
      <c r="Q4517" s="34">
        <f>IF(A4517="","",I4517-P4517)</f>
        <v/>
      </c>
      <c r="R4517" s="34">
        <f>IF(A4517="","",IF(L4517="Yes",I4517,0))</f>
        <v/>
      </c>
      <c r="S4517" s="34">
        <f>IF(A4517="","",IF(AND(L4517="Yes",K4517="Yes",NOT(ISNUMBER(SEARCH("blocked",G4517))),OR(F4517="Standard domestic 15% (Box 7)",F4517="Import - VAT paid at customs (Box 8)",F4517="Import - Reverse charge (Box 9)"),OR(F4517&lt;&gt;"Standard domestic 15% (Box 7)",AND(LEN(D4517)=15,LEFT(D4517,1)="3",RIGHT(D4517,1)="3",ISNUMBER(--D4517)))),I4517,0))</f>
        <v/>
      </c>
      <c r="T4517" s="34">
        <f>IF(A4517="","",R4517-S4517)</f>
        <v/>
      </c>
      <c r="U4517" s="23">
        <f>IF(A4517="","",IF(O4517=0,"Outside audit periods; ","")&amp;IF(F4517="","No VAT category; ","")&amp;IF(ABS(Q4517)&gt;Setup!$B$10,"VAT ≠ 15% × net; ","")&amp;IF(AND(F4517="Standard domestic 15% (Box 7)",NOT(AND(LEN(D4517)=15,LEFT(D4517,1)="3",RIGHT(D4517,1)="3",ISNUMBER(--D4517)))),"Invalid/missing supplier VAT no; ","")&amp;IF(AND(L4517="Yes",K4517&lt;&gt;"Yes"),"VAT claimed without valid tax invoice; ","")&amp;IF(AND(L4517="Yes",ISNUMBER(SEARCH("blocked",G4517))),"Blocked input VAT claimed; ","")&amp;IF(AND(F4517="Import - VAT paid at customs (Box 8)",M4517=""),"Customs declaration no missing; ","")&amp;IF(AND(F4517="Import - Reverse charge (Box 9)",E4517="Saudi Arabia"),"RCM used for a local supplier; ","")&amp;IF(AND(L4517="Yes",NOT(OR(F4517="Standard domestic 15% (Box 7)",F4517="Import - VAT paid at customs (Box 8)",F4517="Import - Reverse charge (Box 9)"))),"VAT claimed on non-taxable category; ",""))</f>
        <v/>
      </c>
    </row>
    <row r="4518">
      <c r="A4518" s="17" t="n"/>
      <c r="B4518" s="14" t="n"/>
      <c r="C4518" s="14" t="n"/>
      <c r="D4518" s="16" t="n"/>
      <c r="E4518" s="14" t="n"/>
      <c r="F4518" s="14" t="n"/>
      <c r="G4518" s="14" t="n"/>
      <c r="H4518" s="19" t="n"/>
      <c r="I4518" s="19" t="n"/>
      <c r="J4518" s="34">
        <f>IF(A4518="","",H4518+I4518)</f>
        <v/>
      </c>
      <c r="K4518" s="14" t="n"/>
      <c r="L4518" s="14" t="n"/>
      <c r="M4518" s="14" t="n"/>
      <c r="N4518" s="14" t="n"/>
      <c r="O4518" s="20">
        <f>IF(A4518="","",SUMPRODUCT((A4518&gt;=Setup!$C$19:$C$30)*(A4518&lt;=Setup!$D$19:$D$30)*Setup!$A$19:$A$30))</f>
        <v/>
      </c>
      <c r="P4518" s="34">
        <f>IF(A4518="","",IF(OR(F4518="Standard domestic 15% (Box 7)",F4518="Import - VAT paid at customs (Box 8)",F4518="Import - Reverse charge (Box 9)"),ROUND(H4518*Setup!$B$9,2),0))</f>
        <v/>
      </c>
      <c r="Q4518" s="34">
        <f>IF(A4518="","",I4518-P4518)</f>
        <v/>
      </c>
      <c r="R4518" s="34">
        <f>IF(A4518="","",IF(L4518="Yes",I4518,0))</f>
        <v/>
      </c>
      <c r="S4518" s="34">
        <f>IF(A4518="","",IF(AND(L4518="Yes",K4518="Yes",NOT(ISNUMBER(SEARCH("blocked",G4518))),OR(F4518="Standard domestic 15% (Box 7)",F4518="Import - VAT paid at customs (Box 8)",F4518="Import - Reverse charge (Box 9)"),OR(F4518&lt;&gt;"Standard domestic 15% (Box 7)",AND(LEN(D4518)=15,LEFT(D4518,1)="3",RIGHT(D4518,1)="3",ISNUMBER(--D4518)))),I4518,0))</f>
        <v/>
      </c>
      <c r="T4518" s="34">
        <f>IF(A4518="","",R4518-S4518)</f>
        <v/>
      </c>
      <c r="U4518" s="23">
        <f>IF(A4518="","",IF(O4518=0,"Outside audit periods; ","")&amp;IF(F4518="","No VAT category; ","")&amp;IF(ABS(Q4518)&gt;Setup!$B$10,"VAT ≠ 15% × net; ","")&amp;IF(AND(F4518="Standard domestic 15% (Box 7)",NOT(AND(LEN(D4518)=15,LEFT(D4518,1)="3",RIGHT(D4518,1)="3",ISNUMBER(--D4518)))),"Invalid/missing supplier VAT no; ","")&amp;IF(AND(L4518="Yes",K4518&lt;&gt;"Yes"),"VAT claimed without valid tax invoice; ","")&amp;IF(AND(L4518="Yes",ISNUMBER(SEARCH("blocked",G4518))),"Blocked input VAT claimed; ","")&amp;IF(AND(F4518="Import - VAT paid at customs (Box 8)",M4518=""),"Customs declaration no missing; ","")&amp;IF(AND(F4518="Import - Reverse charge (Box 9)",E4518="Saudi Arabia"),"RCM used for a local supplier; ","")&amp;IF(AND(L4518="Yes",NOT(OR(F4518="Standard domestic 15% (Box 7)",F4518="Import - VAT paid at customs (Box 8)",F4518="Import - Reverse charge (Box 9)"))),"VAT claimed on non-taxable category; ",""))</f>
        <v/>
      </c>
    </row>
    <row r="4519">
      <c r="A4519" s="17" t="n"/>
      <c r="B4519" s="14" t="n"/>
      <c r="C4519" s="14" t="n"/>
      <c r="D4519" s="16" t="n"/>
      <c r="E4519" s="14" t="n"/>
      <c r="F4519" s="14" t="n"/>
      <c r="G4519" s="14" t="n"/>
      <c r="H4519" s="19" t="n"/>
      <c r="I4519" s="19" t="n"/>
      <c r="J4519" s="34">
        <f>IF(A4519="","",H4519+I4519)</f>
        <v/>
      </c>
      <c r="K4519" s="14" t="n"/>
      <c r="L4519" s="14" t="n"/>
      <c r="M4519" s="14" t="n"/>
      <c r="N4519" s="14" t="n"/>
      <c r="O4519" s="20">
        <f>IF(A4519="","",SUMPRODUCT((A4519&gt;=Setup!$C$19:$C$30)*(A4519&lt;=Setup!$D$19:$D$30)*Setup!$A$19:$A$30))</f>
        <v/>
      </c>
      <c r="P4519" s="34">
        <f>IF(A4519="","",IF(OR(F4519="Standard domestic 15% (Box 7)",F4519="Import - VAT paid at customs (Box 8)",F4519="Import - Reverse charge (Box 9)"),ROUND(H4519*Setup!$B$9,2),0))</f>
        <v/>
      </c>
      <c r="Q4519" s="34">
        <f>IF(A4519="","",I4519-P4519)</f>
        <v/>
      </c>
      <c r="R4519" s="34">
        <f>IF(A4519="","",IF(L4519="Yes",I4519,0))</f>
        <v/>
      </c>
      <c r="S4519" s="34">
        <f>IF(A4519="","",IF(AND(L4519="Yes",K4519="Yes",NOT(ISNUMBER(SEARCH("blocked",G4519))),OR(F4519="Standard domestic 15% (Box 7)",F4519="Import - VAT paid at customs (Box 8)",F4519="Import - Reverse charge (Box 9)"),OR(F4519&lt;&gt;"Standard domestic 15% (Box 7)",AND(LEN(D4519)=15,LEFT(D4519,1)="3",RIGHT(D4519,1)="3",ISNUMBER(--D4519)))),I4519,0))</f>
        <v/>
      </c>
      <c r="T4519" s="34">
        <f>IF(A4519="","",R4519-S4519)</f>
        <v/>
      </c>
      <c r="U4519" s="23">
        <f>IF(A4519="","",IF(O4519=0,"Outside audit periods; ","")&amp;IF(F4519="","No VAT category; ","")&amp;IF(ABS(Q4519)&gt;Setup!$B$10,"VAT ≠ 15% × net; ","")&amp;IF(AND(F4519="Standard domestic 15% (Box 7)",NOT(AND(LEN(D4519)=15,LEFT(D4519,1)="3",RIGHT(D4519,1)="3",ISNUMBER(--D4519)))),"Invalid/missing supplier VAT no; ","")&amp;IF(AND(L4519="Yes",K4519&lt;&gt;"Yes"),"VAT claimed without valid tax invoice; ","")&amp;IF(AND(L4519="Yes",ISNUMBER(SEARCH("blocked",G4519))),"Blocked input VAT claimed; ","")&amp;IF(AND(F4519="Import - VAT paid at customs (Box 8)",M4519=""),"Customs declaration no missing; ","")&amp;IF(AND(F4519="Import - Reverse charge (Box 9)",E4519="Saudi Arabia"),"RCM used for a local supplier; ","")&amp;IF(AND(L4519="Yes",NOT(OR(F4519="Standard domestic 15% (Box 7)",F4519="Import - VAT paid at customs (Box 8)",F4519="Import - Reverse charge (Box 9)"))),"VAT claimed on non-taxable category; ",""))</f>
        <v/>
      </c>
    </row>
    <row r="4520">
      <c r="A4520" s="17" t="n"/>
      <c r="B4520" s="14" t="n"/>
      <c r="C4520" s="14" t="n"/>
      <c r="D4520" s="16" t="n"/>
      <c r="E4520" s="14" t="n"/>
      <c r="F4520" s="14" t="n"/>
      <c r="G4520" s="14" t="n"/>
      <c r="H4520" s="19" t="n"/>
      <c r="I4520" s="19" t="n"/>
      <c r="J4520" s="34">
        <f>IF(A4520="","",H4520+I4520)</f>
        <v/>
      </c>
      <c r="K4520" s="14" t="n"/>
      <c r="L4520" s="14" t="n"/>
      <c r="M4520" s="14" t="n"/>
      <c r="N4520" s="14" t="n"/>
      <c r="O4520" s="20">
        <f>IF(A4520="","",SUMPRODUCT((A4520&gt;=Setup!$C$19:$C$30)*(A4520&lt;=Setup!$D$19:$D$30)*Setup!$A$19:$A$30))</f>
        <v/>
      </c>
      <c r="P4520" s="34">
        <f>IF(A4520="","",IF(OR(F4520="Standard domestic 15% (Box 7)",F4520="Import - VAT paid at customs (Box 8)",F4520="Import - Reverse charge (Box 9)"),ROUND(H4520*Setup!$B$9,2),0))</f>
        <v/>
      </c>
      <c r="Q4520" s="34">
        <f>IF(A4520="","",I4520-P4520)</f>
        <v/>
      </c>
      <c r="R4520" s="34">
        <f>IF(A4520="","",IF(L4520="Yes",I4520,0))</f>
        <v/>
      </c>
      <c r="S4520" s="34">
        <f>IF(A4520="","",IF(AND(L4520="Yes",K4520="Yes",NOT(ISNUMBER(SEARCH("blocked",G4520))),OR(F4520="Standard domestic 15% (Box 7)",F4520="Import - VAT paid at customs (Box 8)",F4520="Import - Reverse charge (Box 9)"),OR(F4520&lt;&gt;"Standard domestic 15% (Box 7)",AND(LEN(D4520)=15,LEFT(D4520,1)="3",RIGHT(D4520,1)="3",ISNUMBER(--D4520)))),I4520,0))</f>
        <v/>
      </c>
      <c r="T4520" s="34">
        <f>IF(A4520="","",R4520-S4520)</f>
        <v/>
      </c>
      <c r="U4520" s="23">
        <f>IF(A4520="","",IF(O4520=0,"Outside audit periods; ","")&amp;IF(F4520="","No VAT category; ","")&amp;IF(ABS(Q4520)&gt;Setup!$B$10,"VAT ≠ 15% × net; ","")&amp;IF(AND(F4520="Standard domestic 15% (Box 7)",NOT(AND(LEN(D4520)=15,LEFT(D4520,1)="3",RIGHT(D4520,1)="3",ISNUMBER(--D4520)))),"Invalid/missing supplier VAT no; ","")&amp;IF(AND(L4520="Yes",K4520&lt;&gt;"Yes"),"VAT claimed without valid tax invoice; ","")&amp;IF(AND(L4520="Yes",ISNUMBER(SEARCH("blocked",G4520))),"Blocked input VAT claimed; ","")&amp;IF(AND(F4520="Import - VAT paid at customs (Box 8)",M4520=""),"Customs declaration no missing; ","")&amp;IF(AND(F4520="Import - Reverse charge (Box 9)",E4520="Saudi Arabia"),"RCM used for a local supplier; ","")&amp;IF(AND(L4520="Yes",NOT(OR(F4520="Standard domestic 15% (Box 7)",F4520="Import - VAT paid at customs (Box 8)",F4520="Import - Reverse charge (Box 9)"))),"VAT claimed on non-taxable category; ",""))</f>
        <v/>
      </c>
    </row>
    <row r="4521">
      <c r="A4521" s="17" t="n"/>
      <c r="B4521" s="14" t="n"/>
      <c r="C4521" s="14" t="n"/>
      <c r="D4521" s="16" t="n"/>
      <c r="E4521" s="14" t="n"/>
      <c r="F4521" s="14" t="n"/>
      <c r="G4521" s="14" t="n"/>
      <c r="H4521" s="19" t="n"/>
      <c r="I4521" s="19" t="n"/>
      <c r="J4521" s="34">
        <f>IF(A4521="","",H4521+I4521)</f>
        <v/>
      </c>
      <c r="K4521" s="14" t="n"/>
      <c r="L4521" s="14" t="n"/>
      <c r="M4521" s="14" t="n"/>
      <c r="N4521" s="14" t="n"/>
      <c r="O4521" s="20">
        <f>IF(A4521="","",SUMPRODUCT((A4521&gt;=Setup!$C$19:$C$30)*(A4521&lt;=Setup!$D$19:$D$30)*Setup!$A$19:$A$30))</f>
        <v/>
      </c>
      <c r="P4521" s="34">
        <f>IF(A4521="","",IF(OR(F4521="Standard domestic 15% (Box 7)",F4521="Import - VAT paid at customs (Box 8)",F4521="Import - Reverse charge (Box 9)"),ROUND(H4521*Setup!$B$9,2),0))</f>
        <v/>
      </c>
      <c r="Q4521" s="34">
        <f>IF(A4521="","",I4521-P4521)</f>
        <v/>
      </c>
      <c r="R4521" s="34">
        <f>IF(A4521="","",IF(L4521="Yes",I4521,0))</f>
        <v/>
      </c>
      <c r="S4521" s="34">
        <f>IF(A4521="","",IF(AND(L4521="Yes",K4521="Yes",NOT(ISNUMBER(SEARCH("blocked",G4521))),OR(F4521="Standard domestic 15% (Box 7)",F4521="Import - VAT paid at customs (Box 8)",F4521="Import - Reverse charge (Box 9)"),OR(F4521&lt;&gt;"Standard domestic 15% (Box 7)",AND(LEN(D4521)=15,LEFT(D4521,1)="3",RIGHT(D4521,1)="3",ISNUMBER(--D4521)))),I4521,0))</f>
        <v/>
      </c>
      <c r="T4521" s="34">
        <f>IF(A4521="","",R4521-S4521)</f>
        <v/>
      </c>
      <c r="U4521" s="23">
        <f>IF(A4521="","",IF(O4521=0,"Outside audit periods; ","")&amp;IF(F4521="","No VAT category; ","")&amp;IF(ABS(Q4521)&gt;Setup!$B$10,"VAT ≠ 15% × net; ","")&amp;IF(AND(F4521="Standard domestic 15% (Box 7)",NOT(AND(LEN(D4521)=15,LEFT(D4521,1)="3",RIGHT(D4521,1)="3",ISNUMBER(--D4521)))),"Invalid/missing supplier VAT no; ","")&amp;IF(AND(L4521="Yes",K4521&lt;&gt;"Yes"),"VAT claimed without valid tax invoice; ","")&amp;IF(AND(L4521="Yes",ISNUMBER(SEARCH("blocked",G4521))),"Blocked input VAT claimed; ","")&amp;IF(AND(F4521="Import - VAT paid at customs (Box 8)",M4521=""),"Customs declaration no missing; ","")&amp;IF(AND(F4521="Import - Reverse charge (Box 9)",E4521="Saudi Arabia"),"RCM used for a local supplier; ","")&amp;IF(AND(L4521="Yes",NOT(OR(F4521="Standard domestic 15% (Box 7)",F4521="Import - VAT paid at customs (Box 8)",F4521="Import - Reverse charge (Box 9)"))),"VAT claimed on non-taxable category; ",""))</f>
        <v/>
      </c>
    </row>
    <row r="4522">
      <c r="A4522" s="17" t="n"/>
      <c r="B4522" s="14" t="n"/>
      <c r="C4522" s="14" t="n"/>
      <c r="D4522" s="16" t="n"/>
      <c r="E4522" s="14" t="n"/>
      <c r="F4522" s="14" t="n"/>
      <c r="G4522" s="14" t="n"/>
      <c r="H4522" s="19" t="n"/>
      <c r="I4522" s="19" t="n"/>
      <c r="J4522" s="34">
        <f>IF(A4522="","",H4522+I4522)</f>
        <v/>
      </c>
      <c r="K4522" s="14" t="n"/>
      <c r="L4522" s="14" t="n"/>
      <c r="M4522" s="14" t="n"/>
      <c r="N4522" s="14" t="n"/>
      <c r="O4522" s="20">
        <f>IF(A4522="","",SUMPRODUCT((A4522&gt;=Setup!$C$19:$C$30)*(A4522&lt;=Setup!$D$19:$D$30)*Setup!$A$19:$A$30))</f>
        <v/>
      </c>
      <c r="P4522" s="34">
        <f>IF(A4522="","",IF(OR(F4522="Standard domestic 15% (Box 7)",F4522="Import - VAT paid at customs (Box 8)",F4522="Import - Reverse charge (Box 9)"),ROUND(H4522*Setup!$B$9,2),0))</f>
        <v/>
      </c>
      <c r="Q4522" s="34">
        <f>IF(A4522="","",I4522-P4522)</f>
        <v/>
      </c>
      <c r="R4522" s="34">
        <f>IF(A4522="","",IF(L4522="Yes",I4522,0))</f>
        <v/>
      </c>
      <c r="S4522" s="34">
        <f>IF(A4522="","",IF(AND(L4522="Yes",K4522="Yes",NOT(ISNUMBER(SEARCH("blocked",G4522))),OR(F4522="Standard domestic 15% (Box 7)",F4522="Import - VAT paid at customs (Box 8)",F4522="Import - Reverse charge (Box 9)"),OR(F4522&lt;&gt;"Standard domestic 15% (Box 7)",AND(LEN(D4522)=15,LEFT(D4522,1)="3",RIGHT(D4522,1)="3",ISNUMBER(--D4522)))),I4522,0))</f>
        <v/>
      </c>
      <c r="T4522" s="34">
        <f>IF(A4522="","",R4522-S4522)</f>
        <v/>
      </c>
      <c r="U4522" s="23">
        <f>IF(A4522="","",IF(O4522=0,"Outside audit periods; ","")&amp;IF(F4522="","No VAT category; ","")&amp;IF(ABS(Q4522)&gt;Setup!$B$10,"VAT ≠ 15% × net; ","")&amp;IF(AND(F4522="Standard domestic 15% (Box 7)",NOT(AND(LEN(D4522)=15,LEFT(D4522,1)="3",RIGHT(D4522,1)="3",ISNUMBER(--D4522)))),"Invalid/missing supplier VAT no; ","")&amp;IF(AND(L4522="Yes",K4522&lt;&gt;"Yes"),"VAT claimed without valid tax invoice; ","")&amp;IF(AND(L4522="Yes",ISNUMBER(SEARCH("blocked",G4522))),"Blocked input VAT claimed; ","")&amp;IF(AND(F4522="Import - VAT paid at customs (Box 8)",M4522=""),"Customs declaration no missing; ","")&amp;IF(AND(F4522="Import - Reverse charge (Box 9)",E4522="Saudi Arabia"),"RCM used for a local supplier; ","")&amp;IF(AND(L4522="Yes",NOT(OR(F4522="Standard domestic 15% (Box 7)",F4522="Import - VAT paid at customs (Box 8)",F4522="Import - Reverse charge (Box 9)"))),"VAT claimed on non-taxable category; ",""))</f>
        <v/>
      </c>
    </row>
    <row r="4523">
      <c r="A4523" s="17" t="n"/>
      <c r="B4523" s="14" t="n"/>
      <c r="C4523" s="14" t="n"/>
      <c r="D4523" s="16" t="n"/>
      <c r="E4523" s="14" t="n"/>
      <c r="F4523" s="14" t="n"/>
      <c r="G4523" s="14" t="n"/>
      <c r="H4523" s="19" t="n"/>
      <c r="I4523" s="19" t="n"/>
      <c r="J4523" s="34">
        <f>IF(A4523="","",H4523+I4523)</f>
        <v/>
      </c>
      <c r="K4523" s="14" t="n"/>
      <c r="L4523" s="14" t="n"/>
      <c r="M4523" s="14" t="n"/>
      <c r="N4523" s="14" t="n"/>
      <c r="O4523" s="20">
        <f>IF(A4523="","",SUMPRODUCT((A4523&gt;=Setup!$C$19:$C$30)*(A4523&lt;=Setup!$D$19:$D$30)*Setup!$A$19:$A$30))</f>
        <v/>
      </c>
      <c r="P4523" s="34">
        <f>IF(A4523="","",IF(OR(F4523="Standard domestic 15% (Box 7)",F4523="Import - VAT paid at customs (Box 8)",F4523="Import - Reverse charge (Box 9)"),ROUND(H4523*Setup!$B$9,2),0))</f>
        <v/>
      </c>
      <c r="Q4523" s="34">
        <f>IF(A4523="","",I4523-P4523)</f>
        <v/>
      </c>
      <c r="R4523" s="34">
        <f>IF(A4523="","",IF(L4523="Yes",I4523,0))</f>
        <v/>
      </c>
      <c r="S4523" s="34">
        <f>IF(A4523="","",IF(AND(L4523="Yes",K4523="Yes",NOT(ISNUMBER(SEARCH("blocked",G4523))),OR(F4523="Standard domestic 15% (Box 7)",F4523="Import - VAT paid at customs (Box 8)",F4523="Import - Reverse charge (Box 9)"),OR(F4523&lt;&gt;"Standard domestic 15% (Box 7)",AND(LEN(D4523)=15,LEFT(D4523,1)="3",RIGHT(D4523,1)="3",ISNUMBER(--D4523)))),I4523,0))</f>
        <v/>
      </c>
      <c r="T4523" s="34">
        <f>IF(A4523="","",R4523-S4523)</f>
        <v/>
      </c>
      <c r="U4523" s="23">
        <f>IF(A4523="","",IF(O4523=0,"Outside audit periods; ","")&amp;IF(F4523="","No VAT category; ","")&amp;IF(ABS(Q4523)&gt;Setup!$B$10,"VAT ≠ 15% × net; ","")&amp;IF(AND(F4523="Standard domestic 15% (Box 7)",NOT(AND(LEN(D4523)=15,LEFT(D4523,1)="3",RIGHT(D4523,1)="3",ISNUMBER(--D4523)))),"Invalid/missing supplier VAT no; ","")&amp;IF(AND(L4523="Yes",K4523&lt;&gt;"Yes"),"VAT claimed without valid tax invoice; ","")&amp;IF(AND(L4523="Yes",ISNUMBER(SEARCH("blocked",G4523))),"Blocked input VAT claimed; ","")&amp;IF(AND(F4523="Import - VAT paid at customs (Box 8)",M4523=""),"Customs declaration no missing; ","")&amp;IF(AND(F4523="Import - Reverse charge (Box 9)",E4523="Saudi Arabia"),"RCM used for a local supplier; ","")&amp;IF(AND(L4523="Yes",NOT(OR(F4523="Standard domestic 15% (Box 7)",F4523="Import - VAT paid at customs (Box 8)",F4523="Import - Reverse charge (Box 9)"))),"VAT claimed on non-taxable category; ",""))</f>
        <v/>
      </c>
    </row>
    <row r="4524">
      <c r="A4524" s="17" t="n"/>
      <c r="B4524" s="14" t="n"/>
      <c r="C4524" s="14" t="n"/>
      <c r="D4524" s="16" t="n"/>
      <c r="E4524" s="14" t="n"/>
      <c r="F4524" s="14" t="n"/>
      <c r="G4524" s="14" t="n"/>
      <c r="H4524" s="19" t="n"/>
      <c r="I4524" s="19" t="n"/>
      <c r="J4524" s="34">
        <f>IF(A4524="","",H4524+I4524)</f>
        <v/>
      </c>
      <c r="K4524" s="14" t="n"/>
      <c r="L4524" s="14" t="n"/>
      <c r="M4524" s="14" t="n"/>
      <c r="N4524" s="14" t="n"/>
      <c r="O4524" s="20">
        <f>IF(A4524="","",SUMPRODUCT((A4524&gt;=Setup!$C$19:$C$30)*(A4524&lt;=Setup!$D$19:$D$30)*Setup!$A$19:$A$30))</f>
        <v/>
      </c>
      <c r="P4524" s="34">
        <f>IF(A4524="","",IF(OR(F4524="Standard domestic 15% (Box 7)",F4524="Import - VAT paid at customs (Box 8)",F4524="Import - Reverse charge (Box 9)"),ROUND(H4524*Setup!$B$9,2),0))</f>
        <v/>
      </c>
      <c r="Q4524" s="34">
        <f>IF(A4524="","",I4524-P4524)</f>
        <v/>
      </c>
      <c r="R4524" s="34">
        <f>IF(A4524="","",IF(L4524="Yes",I4524,0))</f>
        <v/>
      </c>
      <c r="S4524" s="34">
        <f>IF(A4524="","",IF(AND(L4524="Yes",K4524="Yes",NOT(ISNUMBER(SEARCH("blocked",G4524))),OR(F4524="Standard domestic 15% (Box 7)",F4524="Import - VAT paid at customs (Box 8)",F4524="Import - Reverse charge (Box 9)"),OR(F4524&lt;&gt;"Standard domestic 15% (Box 7)",AND(LEN(D4524)=15,LEFT(D4524,1)="3",RIGHT(D4524,1)="3",ISNUMBER(--D4524)))),I4524,0))</f>
        <v/>
      </c>
      <c r="T4524" s="34">
        <f>IF(A4524="","",R4524-S4524)</f>
        <v/>
      </c>
      <c r="U4524" s="23">
        <f>IF(A4524="","",IF(O4524=0,"Outside audit periods; ","")&amp;IF(F4524="","No VAT category; ","")&amp;IF(ABS(Q4524)&gt;Setup!$B$10,"VAT ≠ 15% × net; ","")&amp;IF(AND(F4524="Standard domestic 15% (Box 7)",NOT(AND(LEN(D4524)=15,LEFT(D4524,1)="3",RIGHT(D4524,1)="3",ISNUMBER(--D4524)))),"Invalid/missing supplier VAT no; ","")&amp;IF(AND(L4524="Yes",K4524&lt;&gt;"Yes"),"VAT claimed without valid tax invoice; ","")&amp;IF(AND(L4524="Yes",ISNUMBER(SEARCH("blocked",G4524))),"Blocked input VAT claimed; ","")&amp;IF(AND(F4524="Import - VAT paid at customs (Box 8)",M4524=""),"Customs declaration no missing; ","")&amp;IF(AND(F4524="Import - Reverse charge (Box 9)",E4524="Saudi Arabia"),"RCM used for a local supplier; ","")&amp;IF(AND(L4524="Yes",NOT(OR(F4524="Standard domestic 15% (Box 7)",F4524="Import - VAT paid at customs (Box 8)",F4524="Import - Reverse charge (Box 9)"))),"VAT claimed on non-taxable category; ",""))</f>
        <v/>
      </c>
    </row>
    <row r="4525">
      <c r="A4525" s="17" t="n"/>
      <c r="B4525" s="14" t="n"/>
      <c r="C4525" s="14" t="n"/>
      <c r="D4525" s="16" t="n"/>
      <c r="E4525" s="14" t="n"/>
      <c r="F4525" s="14" t="n"/>
      <c r="G4525" s="14" t="n"/>
      <c r="H4525" s="19" t="n"/>
      <c r="I4525" s="19" t="n"/>
      <c r="J4525" s="34">
        <f>IF(A4525="","",H4525+I4525)</f>
        <v/>
      </c>
      <c r="K4525" s="14" t="n"/>
      <c r="L4525" s="14" t="n"/>
      <c r="M4525" s="14" t="n"/>
      <c r="N4525" s="14" t="n"/>
      <c r="O4525" s="20">
        <f>IF(A4525="","",SUMPRODUCT((A4525&gt;=Setup!$C$19:$C$30)*(A4525&lt;=Setup!$D$19:$D$30)*Setup!$A$19:$A$30))</f>
        <v/>
      </c>
      <c r="P4525" s="34">
        <f>IF(A4525="","",IF(OR(F4525="Standard domestic 15% (Box 7)",F4525="Import - VAT paid at customs (Box 8)",F4525="Import - Reverse charge (Box 9)"),ROUND(H4525*Setup!$B$9,2),0))</f>
        <v/>
      </c>
      <c r="Q4525" s="34">
        <f>IF(A4525="","",I4525-P4525)</f>
        <v/>
      </c>
      <c r="R4525" s="34">
        <f>IF(A4525="","",IF(L4525="Yes",I4525,0))</f>
        <v/>
      </c>
      <c r="S4525" s="34">
        <f>IF(A4525="","",IF(AND(L4525="Yes",K4525="Yes",NOT(ISNUMBER(SEARCH("blocked",G4525))),OR(F4525="Standard domestic 15% (Box 7)",F4525="Import - VAT paid at customs (Box 8)",F4525="Import - Reverse charge (Box 9)"),OR(F4525&lt;&gt;"Standard domestic 15% (Box 7)",AND(LEN(D4525)=15,LEFT(D4525,1)="3",RIGHT(D4525,1)="3",ISNUMBER(--D4525)))),I4525,0))</f>
        <v/>
      </c>
      <c r="T4525" s="34">
        <f>IF(A4525="","",R4525-S4525)</f>
        <v/>
      </c>
      <c r="U4525" s="23">
        <f>IF(A4525="","",IF(O4525=0,"Outside audit periods; ","")&amp;IF(F4525="","No VAT category; ","")&amp;IF(ABS(Q4525)&gt;Setup!$B$10,"VAT ≠ 15% × net; ","")&amp;IF(AND(F4525="Standard domestic 15% (Box 7)",NOT(AND(LEN(D4525)=15,LEFT(D4525,1)="3",RIGHT(D4525,1)="3",ISNUMBER(--D4525)))),"Invalid/missing supplier VAT no; ","")&amp;IF(AND(L4525="Yes",K4525&lt;&gt;"Yes"),"VAT claimed without valid tax invoice; ","")&amp;IF(AND(L4525="Yes",ISNUMBER(SEARCH("blocked",G4525))),"Blocked input VAT claimed; ","")&amp;IF(AND(F4525="Import - VAT paid at customs (Box 8)",M4525=""),"Customs declaration no missing; ","")&amp;IF(AND(F4525="Import - Reverse charge (Box 9)",E4525="Saudi Arabia"),"RCM used for a local supplier; ","")&amp;IF(AND(L4525="Yes",NOT(OR(F4525="Standard domestic 15% (Box 7)",F4525="Import - VAT paid at customs (Box 8)",F4525="Import - Reverse charge (Box 9)"))),"VAT claimed on non-taxable category; ",""))</f>
        <v/>
      </c>
    </row>
    <row r="4526">
      <c r="A4526" s="17" t="n"/>
      <c r="B4526" s="14" t="n"/>
      <c r="C4526" s="14" t="n"/>
      <c r="D4526" s="16" t="n"/>
      <c r="E4526" s="14" t="n"/>
      <c r="F4526" s="14" t="n"/>
      <c r="G4526" s="14" t="n"/>
      <c r="H4526" s="19" t="n"/>
      <c r="I4526" s="19" t="n"/>
      <c r="J4526" s="34">
        <f>IF(A4526="","",H4526+I4526)</f>
        <v/>
      </c>
      <c r="K4526" s="14" t="n"/>
      <c r="L4526" s="14" t="n"/>
      <c r="M4526" s="14" t="n"/>
      <c r="N4526" s="14" t="n"/>
      <c r="O4526" s="20">
        <f>IF(A4526="","",SUMPRODUCT((A4526&gt;=Setup!$C$19:$C$30)*(A4526&lt;=Setup!$D$19:$D$30)*Setup!$A$19:$A$30))</f>
        <v/>
      </c>
      <c r="P4526" s="34">
        <f>IF(A4526="","",IF(OR(F4526="Standard domestic 15% (Box 7)",F4526="Import - VAT paid at customs (Box 8)",F4526="Import - Reverse charge (Box 9)"),ROUND(H4526*Setup!$B$9,2),0))</f>
        <v/>
      </c>
      <c r="Q4526" s="34">
        <f>IF(A4526="","",I4526-P4526)</f>
        <v/>
      </c>
      <c r="R4526" s="34">
        <f>IF(A4526="","",IF(L4526="Yes",I4526,0))</f>
        <v/>
      </c>
      <c r="S4526" s="34">
        <f>IF(A4526="","",IF(AND(L4526="Yes",K4526="Yes",NOT(ISNUMBER(SEARCH("blocked",G4526))),OR(F4526="Standard domestic 15% (Box 7)",F4526="Import - VAT paid at customs (Box 8)",F4526="Import - Reverse charge (Box 9)"),OR(F4526&lt;&gt;"Standard domestic 15% (Box 7)",AND(LEN(D4526)=15,LEFT(D4526,1)="3",RIGHT(D4526,1)="3",ISNUMBER(--D4526)))),I4526,0))</f>
        <v/>
      </c>
      <c r="T4526" s="34">
        <f>IF(A4526="","",R4526-S4526)</f>
        <v/>
      </c>
      <c r="U4526" s="23">
        <f>IF(A4526="","",IF(O4526=0,"Outside audit periods; ","")&amp;IF(F4526="","No VAT category; ","")&amp;IF(ABS(Q4526)&gt;Setup!$B$10,"VAT ≠ 15% × net; ","")&amp;IF(AND(F4526="Standard domestic 15% (Box 7)",NOT(AND(LEN(D4526)=15,LEFT(D4526,1)="3",RIGHT(D4526,1)="3",ISNUMBER(--D4526)))),"Invalid/missing supplier VAT no; ","")&amp;IF(AND(L4526="Yes",K4526&lt;&gt;"Yes"),"VAT claimed without valid tax invoice; ","")&amp;IF(AND(L4526="Yes",ISNUMBER(SEARCH("blocked",G4526))),"Blocked input VAT claimed; ","")&amp;IF(AND(F4526="Import - VAT paid at customs (Box 8)",M4526=""),"Customs declaration no missing; ","")&amp;IF(AND(F4526="Import - Reverse charge (Box 9)",E4526="Saudi Arabia"),"RCM used for a local supplier; ","")&amp;IF(AND(L4526="Yes",NOT(OR(F4526="Standard domestic 15% (Box 7)",F4526="Import - VAT paid at customs (Box 8)",F4526="Import - Reverse charge (Box 9)"))),"VAT claimed on non-taxable category; ",""))</f>
        <v/>
      </c>
    </row>
    <row r="4527">
      <c r="A4527" s="17" t="n"/>
      <c r="B4527" s="14" t="n"/>
      <c r="C4527" s="14" t="n"/>
      <c r="D4527" s="16" t="n"/>
      <c r="E4527" s="14" t="n"/>
      <c r="F4527" s="14" t="n"/>
      <c r="G4527" s="14" t="n"/>
      <c r="H4527" s="19" t="n"/>
      <c r="I4527" s="19" t="n"/>
      <c r="J4527" s="34">
        <f>IF(A4527="","",H4527+I4527)</f>
        <v/>
      </c>
      <c r="K4527" s="14" t="n"/>
      <c r="L4527" s="14" t="n"/>
      <c r="M4527" s="14" t="n"/>
      <c r="N4527" s="14" t="n"/>
      <c r="O4527" s="20">
        <f>IF(A4527="","",SUMPRODUCT((A4527&gt;=Setup!$C$19:$C$30)*(A4527&lt;=Setup!$D$19:$D$30)*Setup!$A$19:$A$30))</f>
        <v/>
      </c>
      <c r="P4527" s="34">
        <f>IF(A4527="","",IF(OR(F4527="Standard domestic 15% (Box 7)",F4527="Import - VAT paid at customs (Box 8)",F4527="Import - Reverse charge (Box 9)"),ROUND(H4527*Setup!$B$9,2),0))</f>
        <v/>
      </c>
      <c r="Q4527" s="34">
        <f>IF(A4527="","",I4527-P4527)</f>
        <v/>
      </c>
      <c r="R4527" s="34">
        <f>IF(A4527="","",IF(L4527="Yes",I4527,0))</f>
        <v/>
      </c>
      <c r="S4527" s="34">
        <f>IF(A4527="","",IF(AND(L4527="Yes",K4527="Yes",NOT(ISNUMBER(SEARCH("blocked",G4527))),OR(F4527="Standard domestic 15% (Box 7)",F4527="Import - VAT paid at customs (Box 8)",F4527="Import - Reverse charge (Box 9)"),OR(F4527&lt;&gt;"Standard domestic 15% (Box 7)",AND(LEN(D4527)=15,LEFT(D4527,1)="3",RIGHT(D4527,1)="3",ISNUMBER(--D4527)))),I4527,0))</f>
        <v/>
      </c>
      <c r="T4527" s="34">
        <f>IF(A4527="","",R4527-S4527)</f>
        <v/>
      </c>
      <c r="U4527" s="23">
        <f>IF(A4527="","",IF(O4527=0,"Outside audit periods; ","")&amp;IF(F4527="","No VAT category; ","")&amp;IF(ABS(Q4527)&gt;Setup!$B$10,"VAT ≠ 15% × net; ","")&amp;IF(AND(F4527="Standard domestic 15% (Box 7)",NOT(AND(LEN(D4527)=15,LEFT(D4527,1)="3",RIGHT(D4527,1)="3",ISNUMBER(--D4527)))),"Invalid/missing supplier VAT no; ","")&amp;IF(AND(L4527="Yes",K4527&lt;&gt;"Yes"),"VAT claimed without valid tax invoice; ","")&amp;IF(AND(L4527="Yes",ISNUMBER(SEARCH("blocked",G4527))),"Blocked input VAT claimed; ","")&amp;IF(AND(F4527="Import - VAT paid at customs (Box 8)",M4527=""),"Customs declaration no missing; ","")&amp;IF(AND(F4527="Import - Reverse charge (Box 9)",E4527="Saudi Arabia"),"RCM used for a local supplier; ","")&amp;IF(AND(L4527="Yes",NOT(OR(F4527="Standard domestic 15% (Box 7)",F4527="Import - VAT paid at customs (Box 8)",F4527="Import - Reverse charge (Box 9)"))),"VAT claimed on non-taxable category; ",""))</f>
        <v/>
      </c>
    </row>
    <row r="4528">
      <c r="A4528" s="17" t="n"/>
      <c r="B4528" s="14" t="n"/>
      <c r="C4528" s="14" t="n"/>
      <c r="D4528" s="16" t="n"/>
      <c r="E4528" s="14" t="n"/>
      <c r="F4528" s="14" t="n"/>
      <c r="G4528" s="14" t="n"/>
      <c r="H4528" s="19" t="n"/>
      <c r="I4528" s="19" t="n"/>
      <c r="J4528" s="34">
        <f>IF(A4528="","",H4528+I4528)</f>
        <v/>
      </c>
      <c r="K4528" s="14" t="n"/>
      <c r="L4528" s="14" t="n"/>
      <c r="M4528" s="14" t="n"/>
      <c r="N4528" s="14" t="n"/>
      <c r="O4528" s="20">
        <f>IF(A4528="","",SUMPRODUCT((A4528&gt;=Setup!$C$19:$C$30)*(A4528&lt;=Setup!$D$19:$D$30)*Setup!$A$19:$A$30))</f>
        <v/>
      </c>
      <c r="P4528" s="34">
        <f>IF(A4528="","",IF(OR(F4528="Standard domestic 15% (Box 7)",F4528="Import - VAT paid at customs (Box 8)",F4528="Import - Reverse charge (Box 9)"),ROUND(H4528*Setup!$B$9,2),0))</f>
        <v/>
      </c>
      <c r="Q4528" s="34">
        <f>IF(A4528="","",I4528-P4528)</f>
        <v/>
      </c>
      <c r="R4528" s="34">
        <f>IF(A4528="","",IF(L4528="Yes",I4528,0))</f>
        <v/>
      </c>
      <c r="S4528" s="34">
        <f>IF(A4528="","",IF(AND(L4528="Yes",K4528="Yes",NOT(ISNUMBER(SEARCH("blocked",G4528))),OR(F4528="Standard domestic 15% (Box 7)",F4528="Import - VAT paid at customs (Box 8)",F4528="Import - Reverse charge (Box 9)"),OR(F4528&lt;&gt;"Standard domestic 15% (Box 7)",AND(LEN(D4528)=15,LEFT(D4528,1)="3",RIGHT(D4528,1)="3",ISNUMBER(--D4528)))),I4528,0))</f>
        <v/>
      </c>
      <c r="T4528" s="34">
        <f>IF(A4528="","",R4528-S4528)</f>
        <v/>
      </c>
      <c r="U4528" s="23">
        <f>IF(A4528="","",IF(O4528=0,"Outside audit periods; ","")&amp;IF(F4528="","No VAT category; ","")&amp;IF(ABS(Q4528)&gt;Setup!$B$10,"VAT ≠ 15% × net; ","")&amp;IF(AND(F4528="Standard domestic 15% (Box 7)",NOT(AND(LEN(D4528)=15,LEFT(D4528,1)="3",RIGHT(D4528,1)="3",ISNUMBER(--D4528)))),"Invalid/missing supplier VAT no; ","")&amp;IF(AND(L4528="Yes",K4528&lt;&gt;"Yes"),"VAT claimed without valid tax invoice; ","")&amp;IF(AND(L4528="Yes",ISNUMBER(SEARCH("blocked",G4528))),"Blocked input VAT claimed; ","")&amp;IF(AND(F4528="Import - VAT paid at customs (Box 8)",M4528=""),"Customs declaration no missing; ","")&amp;IF(AND(F4528="Import - Reverse charge (Box 9)",E4528="Saudi Arabia"),"RCM used for a local supplier; ","")&amp;IF(AND(L4528="Yes",NOT(OR(F4528="Standard domestic 15% (Box 7)",F4528="Import - VAT paid at customs (Box 8)",F4528="Import - Reverse charge (Box 9)"))),"VAT claimed on non-taxable category; ",""))</f>
        <v/>
      </c>
    </row>
    <row r="4529">
      <c r="A4529" s="17" t="n"/>
      <c r="B4529" s="14" t="n"/>
      <c r="C4529" s="14" t="n"/>
      <c r="D4529" s="16" t="n"/>
      <c r="E4529" s="14" t="n"/>
      <c r="F4529" s="14" t="n"/>
      <c r="G4529" s="14" t="n"/>
      <c r="H4529" s="19" t="n"/>
      <c r="I4529" s="19" t="n"/>
      <c r="J4529" s="34">
        <f>IF(A4529="","",H4529+I4529)</f>
        <v/>
      </c>
      <c r="K4529" s="14" t="n"/>
      <c r="L4529" s="14" t="n"/>
      <c r="M4529" s="14" t="n"/>
      <c r="N4529" s="14" t="n"/>
      <c r="O4529" s="20">
        <f>IF(A4529="","",SUMPRODUCT((A4529&gt;=Setup!$C$19:$C$30)*(A4529&lt;=Setup!$D$19:$D$30)*Setup!$A$19:$A$30))</f>
        <v/>
      </c>
      <c r="P4529" s="34">
        <f>IF(A4529="","",IF(OR(F4529="Standard domestic 15% (Box 7)",F4529="Import - VAT paid at customs (Box 8)",F4529="Import - Reverse charge (Box 9)"),ROUND(H4529*Setup!$B$9,2),0))</f>
        <v/>
      </c>
      <c r="Q4529" s="34">
        <f>IF(A4529="","",I4529-P4529)</f>
        <v/>
      </c>
      <c r="R4529" s="34">
        <f>IF(A4529="","",IF(L4529="Yes",I4529,0))</f>
        <v/>
      </c>
      <c r="S4529" s="34">
        <f>IF(A4529="","",IF(AND(L4529="Yes",K4529="Yes",NOT(ISNUMBER(SEARCH("blocked",G4529))),OR(F4529="Standard domestic 15% (Box 7)",F4529="Import - VAT paid at customs (Box 8)",F4529="Import - Reverse charge (Box 9)"),OR(F4529&lt;&gt;"Standard domestic 15% (Box 7)",AND(LEN(D4529)=15,LEFT(D4529,1)="3",RIGHT(D4529,1)="3",ISNUMBER(--D4529)))),I4529,0))</f>
        <v/>
      </c>
      <c r="T4529" s="34">
        <f>IF(A4529="","",R4529-S4529)</f>
        <v/>
      </c>
      <c r="U4529" s="23">
        <f>IF(A4529="","",IF(O4529=0,"Outside audit periods; ","")&amp;IF(F4529="","No VAT category; ","")&amp;IF(ABS(Q4529)&gt;Setup!$B$10,"VAT ≠ 15% × net; ","")&amp;IF(AND(F4529="Standard domestic 15% (Box 7)",NOT(AND(LEN(D4529)=15,LEFT(D4529,1)="3",RIGHT(D4529,1)="3",ISNUMBER(--D4529)))),"Invalid/missing supplier VAT no; ","")&amp;IF(AND(L4529="Yes",K4529&lt;&gt;"Yes"),"VAT claimed without valid tax invoice; ","")&amp;IF(AND(L4529="Yes",ISNUMBER(SEARCH("blocked",G4529))),"Blocked input VAT claimed; ","")&amp;IF(AND(F4529="Import - VAT paid at customs (Box 8)",M4529=""),"Customs declaration no missing; ","")&amp;IF(AND(F4529="Import - Reverse charge (Box 9)",E4529="Saudi Arabia"),"RCM used for a local supplier; ","")&amp;IF(AND(L4529="Yes",NOT(OR(F4529="Standard domestic 15% (Box 7)",F4529="Import - VAT paid at customs (Box 8)",F4529="Import - Reverse charge (Box 9)"))),"VAT claimed on non-taxable category; ",""))</f>
        <v/>
      </c>
    </row>
    <row r="4530">
      <c r="A4530" s="17" t="n"/>
      <c r="B4530" s="14" t="n"/>
      <c r="C4530" s="14" t="n"/>
      <c r="D4530" s="16" t="n"/>
      <c r="E4530" s="14" t="n"/>
      <c r="F4530" s="14" t="n"/>
      <c r="G4530" s="14" t="n"/>
      <c r="H4530" s="19" t="n"/>
      <c r="I4530" s="19" t="n"/>
      <c r="J4530" s="34">
        <f>IF(A4530="","",H4530+I4530)</f>
        <v/>
      </c>
      <c r="K4530" s="14" t="n"/>
      <c r="L4530" s="14" t="n"/>
      <c r="M4530" s="14" t="n"/>
      <c r="N4530" s="14" t="n"/>
      <c r="O4530" s="20">
        <f>IF(A4530="","",SUMPRODUCT((A4530&gt;=Setup!$C$19:$C$30)*(A4530&lt;=Setup!$D$19:$D$30)*Setup!$A$19:$A$30))</f>
        <v/>
      </c>
      <c r="P4530" s="34">
        <f>IF(A4530="","",IF(OR(F4530="Standard domestic 15% (Box 7)",F4530="Import - VAT paid at customs (Box 8)",F4530="Import - Reverse charge (Box 9)"),ROUND(H4530*Setup!$B$9,2),0))</f>
        <v/>
      </c>
      <c r="Q4530" s="34">
        <f>IF(A4530="","",I4530-P4530)</f>
        <v/>
      </c>
      <c r="R4530" s="34">
        <f>IF(A4530="","",IF(L4530="Yes",I4530,0))</f>
        <v/>
      </c>
      <c r="S4530" s="34">
        <f>IF(A4530="","",IF(AND(L4530="Yes",K4530="Yes",NOT(ISNUMBER(SEARCH("blocked",G4530))),OR(F4530="Standard domestic 15% (Box 7)",F4530="Import - VAT paid at customs (Box 8)",F4530="Import - Reverse charge (Box 9)"),OR(F4530&lt;&gt;"Standard domestic 15% (Box 7)",AND(LEN(D4530)=15,LEFT(D4530,1)="3",RIGHT(D4530,1)="3",ISNUMBER(--D4530)))),I4530,0))</f>
        <v/>
      </c>
      <c r="T4530" s="34">
        <f>IF(A4530="","",R4530-S4530)</f>
        <v/>
      </c>
      <c r="U4530" s="23">
        <f>IF(A4530="","",IF(O4530=0,"Outside audit periods; ","")&amp;IF(F4530="","No VAT category; ","")&amp;IF(ABS(Q4530)&gt;Setup!$B$10,"VAT ≠ 15% × net; ","")&amp;IF(AND(F4530="Standard domestic 15% (Box 7)",NOT(AND(LEN(D4530)=15,LEFT(D4530,1)="3",RIGHT(D4530,1)="3",ISNUMBER(--D4530)))),"Invalid/missing supplier VAT no; ","")&amp;IF(AND(L4530="Yes",K4530&lt;&gt;"Yes"),"VAT claimed without valid tax invoice; ","")&amp;IF(AND(L4530="Yes",ISNUMBER(SEARCH("blocked",G4530))),"Blocked input VAT claimed; ","")&amp;IF(AND(F4530="Import - VAT paid at customs (Box 8)",M4530=""),"Customs declaration no missing; ","")&amp;IF(AND(F4530="Import - Reverse charge (Box 9)",E4530="Saudi Arabia"),"RCM used for a local supplier; ","")&amp;IF(AND(L4530="Yes",NOT(OR(F4530="Standard domestic 15% (Box 7)",F4530="Import - VAT paid at customs (Box 8)",F4530="Import - Reverse charge (Box 9)"))),"VAT claimed on non-taxable category; ",""))</f>
        <v/>
      </c>
    </row>
    <row r="4531">
      <c r="A4531" s="17" t="n"/>
      <c r="B4531" s="14" t="n"/>
      <c r="C4531" s="14" t="n"/>
      <c r="D4531" s="16" t="n"/>
      <c r="E4531" s="14" t="n"/>
      <c r="F4531" s="14" t="n"/>
      <c r="G4531" s="14" t="n"/>
      <c r="H4531" s="19" t="n"/>
      <c r="I4531" s="19" t="n"/>
      <c r="J4531" s="34">
        <f>IF(A4531="","",H4531+I4531)</f>
        <v/>
      </c>
      <c r="K4531" s="14" t="n"/>
      <c r="L4531" s="14" t="n"/>
      <c r="M4531" s="14" t="n"/>
      <c r="N4531" s="14" t="n"/>
      <c r="O4531" s="20">
        <f>IF(A4531="","",SUMPRODUCT((A4531&gt;=Setup!$C$19:$C$30)*(A4531&lt;=Setup!$D$19:$D$30)*Setup!$A$19:$A$30))</f>
        <v/>
      </c>
      <c r="P4531" s="34">
        <f>IF(A4531="","",IF(OR(F4531="Standard domestic 15% (Box 7)",F4531="Import - VAT paid at customs (Box 8)",F4531="Import - Reverse charge (Box 9)"),ROUND(H4531*Setup!$B$9,2),0))</f>
        <v/>
      </c>
      <c r="Q4531" s="34">
        <f>IF(A4531="","",I4531-P4531)</f>
        <v/>
      </c>
      <c r="R4531" s="34">
        <f>IF(A4531="","",IF(L4531="Yes",I4531,0))</f>
        <v/>
      </c>
      <c r="S4531" s="34">
        <f>IF(A4531="","",IF(AND(L4531="Yes",K4531="Yes",NOT(ISNUMBER(SEARCH("blocked",G4531))),OR(F4531="Standard domestic 15% (Box 7)",F4531="Import - VAT paid at customs (Box 8)",F4531="Import - Reverse charge (Box 9)"),OR(F4531&lt;&gt;"Standard domestic 15% (Box 7)",AND(LEN(D4531)=15,LEFT(D4531,1)="3",RIGHT(D4531,1)="3",ISNUMBER(--D4531)))),I4531,0))</f>
        <v/>
      </c>
      <c r="T4531" s="34">
        <f>IF(A4531="","",R4531-S4531)</f>
        <v/>
      </c>
      <c r="U4531" s="23">
        <f>IF(A4531="","",IF(O4531=0,"Outside audit periods; ","")&amp;IF(F4531="","No VAT category; ","")&amp;IF(ABS(Q4531)&gt;Setup!$B$10,"VAT ≠ 15% × net; ","")&amp;IF(AND(F4531="Standard domestic 15% (Box 7)",NOT(AND(LEN(D4531)=15,LEFT(D4531,1)="3",RIGHT(D4531,1)="3",ISNUMBER(--D4531)))),"Invalid/missing supplier VAT no; ","")&amp;IF(AND(L4531="Yes",K4531&lt;&gt;"Yes"),"VAT claimed without valid tax invoice; ","")&amp;IF(AND(L4531="Yes",ISNUMBER(SEARCH("blocked",G4531))),"Blocked input VAT claimed; ","")&amp;IF(AND(F4531="Import - VAT paid at customs (Box 8)",M4531=""),"Customs declaration no missing; ","")&amp;IF(AND(F4531="Import - Reverse charge (Box 9)",E4531="Saudi Arabia"),"RCM used for a local supplier; ","")&amp;IF(AND(L4531="Yes",NOT(OR(F4531="Standard domestic 15% (Box 7)",F4531="Import - VAT paid at customs (Box 8)",F4531="Import - Reverse charge (Box 9)"))),"VAT claimed on non-taxable category; ",""))</f>
        <v/>
      </c>
    </row>
    <row r="4532">
      <c r="A4532" s="17" t="n"/>
      <c r="B4532" s="14" t="n"/>
      <c r="C4532" s="14" t="n"/>
      <c r="D4532" s="16" t="n"/>
      <c r="E4532" s="14" t="n"/>
      <c r="F4532" s="14" t="n"/>
      <c r="G4532" s="14" t="n"/>
      <c r="H4532" s="19" t="n"/>
      <c r="I4532" s="19" t="n"/>
      <c r="J4532" s="34">
        <f>IF(A4532="","",H4532+I4532)</f>
        <v/>
      </c>
      <c r="K4532" s="14" t="n"/>
      <c r="L4532" s="14" t="n"/>
      <c r="M4532" s="14" t="n"/>
      <c r="N4532" s="14" t="n"/>
      <c r="O4532" s="20">
        <f>IF(A4532="","",SUMPRODUCT((A4532&gt;=Setup!$C$19:$C$30)*(A4532&lt;=Setup!$D$19:$D$30)*Setup!$A$19:$A$30))</f>
        <v/>
      </c>
      <c r="P4532" s="34">
        <f>IF(A4532="","",IF(OR(F4532="Standard domestic 15% (Box 7)",F4532="Import - VAT paid at customs (Box 8)",F4532="Import - Reverse charge (Box 9)"),ROUND(H4532*Setup!$B$9,2),0))</f>
        <v/>
      </c>
      <c r="Q4532" s="34">
        <f>IF(A4532="","",I4532-P4532)</f>
        <v/>
      </c>
      <c r="R4532" s="34">
        <f>IF(A4532="","",IF(L4532="Yes",I4532,0))</f>
        <v/>
      </c>
      <c r="S4532" s="34">
        <f>IF(A4532="","",IF(AND(L4532="Yes",K4532="Yes",NOT(ISNUMBER(SEARCH("blocked",G4532))),OR(F4532="Standard domestic 15% (Box 7)",F4532="Import - VAT paid at customs (Box 8)",F4532="Import - Reverse charge (Box 9)"),OR(F4532&lt;&gt;"Standard domestic 15% (Box 7)",AND(LEN(D4532)=15,LEFT(D4532,1)="3",RIGHT(D4532,1)="3",ISNUMBER(--D4532)))),I4532,0))</f>
        <v/>
      </c>
      <c r="T4532" s="34">
        <f>IF(A4532="","",R4532-S4532)</f>
        <v/>
      </c>
      <c r="U4532" s="23">
        <f>IF(A4532="","",IF(O4532=0,"Outside audit periods; ","")&amp;IF(F4532="","No VAT category; ","")&amp;IF(ABS(Q4532)&gt;Setup!$B$10,"VAT ≠ 15% × net; ","")&amp;IF(AND(F4532="Standard domestic 15% (Box 7)",NOT(AND(LEN(D4532)=15,LEFT(D4532,1)="3",RIGHT(D4532,1)="3",ISNUMBER(--D4532)))),"Invalid/missing supplier VAT no; ","")&amp;IF(AND(L4532="Yes",K4532&lt;&gt;"Yes"),"VAT claimed without valid tax invoice; ","")&amp;IF(AND(L4532="Yes",ISNUMBER(SEARCH("blocked",G4532))),"Blocked input VAT claimed; ","")&amp;IF(AND(F4532="Import - VAT paid at customs (Box 8)",M4532=""),"Customs declaration no missing; ","")&amp;IF(AND(F4532="Import - Reverse charge (Box 9)",E4532="Saudi Arabia"),"RCM used for a local supplier; ","")&amp;IF(AND(L4532="Yes",NOT(OR(F4532="Standard domestic 15% (Box 7)",F4532="Import - VAT paid at customs (Box 8)",F4532="Import - Reverse charge (Box 9)"))),"VAT claimed on non-taxable category; ",""))</f>
        <v/>
      </c>
    </row>
    <row r="4533">
      <c r="A4533" s="17" t="n"/>
      <c r="B4533" s="14" t="n"/>
      <c r="C4533" s="14" t="n"/>
      <c r="D4533" s="16" t="n"/>
      <c r="E4533" s="14" t="n"/>
      <c r="F4533" s="14" t="n"/>
      <c r="G4533" s="14" t="n"/>
      <c r="H4533" s="19" t="n"/>
      <c r="I4533" s="19" t="n"/>
      <c r="J4533" s="34">
        <f>IF(A4533="","",H4533+I4533)</f>
        <v/>
      </c>
      <c r="K4533" s="14" t="n"/>
      <c r="L4533" s="14" t="n"/>
      <c r="M4533" s="14" t="n"/>
      <c r="N4533" s="14" t="n"/>
      <c r="O4533" s="20">
        <f>IF(A4533="","",SUMPRODUCT((A4533&gt;=Setup!$C$19:$C$30)*(A4533&lt;=Setup!$D$19:$D$30)*Setup!$A$19:$A$30))</f>
        <v/>
      </c>
      <c r="P4533" s="34">
        <f>IF(A4533="","",IF(OR(F4533="Standard domestic 15% (Box 7)",F4533="Import - VAT paid at customs (Box 8)",F4533="Import - Reverse charge (Box 9)"),ROUND(H4533*Setup!$B$9,2),0))</f>
        <v/>
      </c>
      <c r="Q4533" s="34">
        <f>IF(A4533="","",I4533-P4533)</f>
        <v/>
      </c>
      <c r="R4533" s="34">
        <f>IF(A4533="","",IF(L4533="Yes",I4533,0))</f>
        <v/>
      </c>
      <c r="S4533" s="34">
        <f>IF(A4533="","",IF(AND(L4533="Yes",K4533="Yes",NOT(ISNUMBER(SEARCH("blocked",G4533))),OR(F4533="Standard domestic 15% (Box 7)",F4533="Import - VAT paid at customs (Box 8)",F4533="Import - Reverse charge (Box 9)"),OR(F4533&lt;&gt;"Standard domestic 15% (Box 7)",AND(LEN(D4533)=15,LEFT(D4533,1)="3",RIGHT(D4533,1)="3",ISNUMBER(--D4533)))),I4533,0))</f>
        <v/>
      </c>
      <c r="T4533" s="34">
        <f>IF(A4533="","",R4533-S4533)</f>
        <v/>
      </c>
      <c r="U4533" s="23">
        <f>IF(A4533="","",IF(O4533=0,"Outside audit periods; ","")&amp;IF(F4533="","No VAT category; ","")&amp;IF(ABS(Q4533)&gt;Setup!$B$10,"VAT ≠ 15% × net; ","")&amp;IF(AND(F4533="Standard domestic 15% (Box 7)",NOT(AND(LEN(D4533)=15,LEFT(D4533,1)="3",RIGHT(D4533,1)="3",ISNUMBER(--D4533)))),"Invalid/missing supplier VAT no; ","")&amp;IF(AND(L4533="Yes",K4533&lt;&gt;"Yes"),"VAT claimed without valid tax invoice; ","")&amp;IF(AND(L4533="Yes",ISNUMBER(SEARCH("blocked",G4533))),"Blocked input VAT claimed; ","")&amp;IF(AND(F4533="Import - VAT paid at customs (Box 8)",M4533=""),"Customs declaration no missing; ","")&amp;IF(AND(F4533="Import - Reverse charge (Box 9)",E4533="Saudi Arabia"),"RCM used for a local supplier; ","")&amp;IF(AND(L4533="Yes",NOT(OR(F4533="Standard domestic 15% (Box 7)",F4533="Import - VAT paid at customs (Box 8)",F4533="Import - Reverse charge (Box 9)"))),"VAT claimed on non-taxable category; ",""))</f>
        <v/>
      </c>
    </row>
    <row r="4534">
      <c r="A4534" s="17" t="n"/>
      <c r="B4534" s="14" t="n"/>
      <c r="C4534" s="14" t="n"/>
      <c r="D4534" s="16" t="n"/>
      <c r="E4534" s="14" t="n"/>
      <c r="F4534" s="14" t="n"/>
      <c r="G4534" s="14" t="n"/>
      <c r="H4534" s="19" t="n"/>
      <c r="I4534" s="19" t="n"/>
      <c r="J4534" s="34">
        <f>IF(A4534="","",H4534+I4534)</f>
        <v/>
      </c>
      <c r="K4534" s="14" t="n"/>
      <c r="L4534" s="14" t="n"/>
      <c r="M4534" s="14" t="n"/>
      <c r="N4534" s="14" t="n"/>
      <c r="O4534" s="20">
        <f>IF(A4534="","",SUMPRODUCT((A4534&gt;=Setup!$C$19:$C$30)*(A4534&lt;=Setup!$D$19:$D$30)*Setup!$A$19:$A$30))</f>
        <v/>
      </c>
      <c r="P4534" s="34">
        <f>IF(A4534="","",IF(OR(F4534="Standard domestic 15% (Box 7)",F4534="Import - VAT paid at customs (Box 8)",F4534="Import - Reverse charge (Box 9)"),ROUND(H4534*Setup!$B$9,2),0))</f>
        <v/>
      </c>
      <c r="Q4534" s="34">
        <f>IF(A4534="","",I4534-P4534)</f>
        <v/>
      </c>
      <c r="R4534" s="34">
        <f>IF(A4534="","",IF(L4534="Yes",I4534,0))</f>
        <v/>
      </c>
      <c r="S4534" s="34">
        <f>IF(A4534="","",IF(AND(L4534="Yes",K4534="Yes",NOT(ISNUMBER(SEARCH("blocked",G4534))),OR(F4534="Standard domestic 15% (Box 7)",F4534="Import - VAT paid at customs (Box 8)",F4534="Import - Reverse charge (Box 9)"),OR(F4534&lt;&gt;"Standard domestic 15% (Box 7)",AND(LEN(D4534)=15,LEFT(D4534,1)="3",RIGHT(D4534,1)="3",ISNUMBER(--D4534)))),I4534,0))</f>
        <v/>
      </c>
      <c r="T4534" s="34">
        <f>IF(A4534="","",R4534-S4534)</f>
        <v/>
      </c>
      <c r="U4534" s="23">
        <f>IF(A4534="","",IF(O4534=0,"Outside audit periods; ","")&amp;IF(F4534="","No VAT category; ","")&amp;IF(ABS(Q4534)&gt;Setup!$B$10,"VAT ≠ 15% × net; ","")&amp;IF(AND(F4534="Standard domestic 15% (Box 7)",NOT(AND(LEN(D4534)=15,LEFT(D4534,1)="3",RIGHT(D4534,1)="3",ISNUMBER(--D4534)))),"Invalid/missing supplier VAT no; ","")&amp;IF(AND(L4534="Yes",K4534&lt;&gt;"Yes"),"VAT claimed without valid tax invoice; ","")&amp;IF(AND(L4534="Yes",ISNUMBER(SEARCH("blocked",G4534))),"Blocked input VAT claimed; ","")&amp;IF(AND(F4534="Import - VAT paid at customs (Box 8)",M4534=""),"Customs declaration no missing; ","")&amp;IF(AND(F4534="Import - Reverse charge (Box 9)",E4534="Saudi Arabia"),"RCM used for a local supplier; ","")&amp;IF(AND(L4534="Yes",NOT(OR(F4534="Standard domestic 15% (Box 7)",F4534="Import - VAT paid at customs (Box 8)",F4534="Import - Reverse charge (Box 9)"))),"VAT claimed on non-taxable category; ",""))</f>
        <v/>
      </c>
    </row>
    <row r="4535">
      <c r="A4535" s="17" t="n"/>
      <c r="B4535" s="14" t="n"/>
      <c r="C4535" s="14" t="n"/>
      <c r="D4535" s="16" t="n"/>
      <c r="E4535" s="14" t="n"/>
      <c r="F4535" s="14" t="n"/>
      <c r="G4535" s="14" t="n"/>
      <c r="H4535" s="19" t="n"/>
      <c r="I4535" s="19" t="n"/>
      <c r="J4535" s="34">
        <f>IF(A4535="","",H4535+I4535)</f>
        <v/>
      </c>
      <c r="K4535" s="14" t="n"/>
      <c r="L4535" s="14" t="n"/>
      <c r="M4535" s="14" t="n"/>
      <c r="N4535" s="14" t="n"/>
      <c r="O4535" s="20">
        <f>IF(A4535="","",SUMPRODUCT((A4535&gt;=Setup!$C$19:$C$30)*(A4535&lt;=Setup!$D$19:$D$30)*Setup!$A$19:$A$30))</f>
        <v/>
      </c>
      <c r="P4535" s="34">
        <f>IF(A4535="","",IF(OR(F4535="Standard domestic 15% (Box 7)",F4535="Import - VAT paid at customs (Box 8)",F4535="Import - Reverse charge (Box 9)"),ROUND(H4535*Setup!$B$9,2),0))</f>
        <v/>
      </c>
      <c r="Q4535" s="34">
        <f>IF(A4535="","",I4535-P4535)</f>
        <v/>
      </c>
      <c r="R4535" s="34">
        <f>IF(A4535="","",IF(L4535="Yes",I4535,0))</f>
        <v/>
      </c>
      <c r="S4535" s="34">
        <f>IF(A4535="","",IF(AND(L4535="Yes",K4535="Yes",NOT(ISNUMBER(SEARCH("blocked",G4535))),OR(F4535="Standard domestic 15% (Box 7)",F4535="Import - VAT paid at customs (Box 8)",F4535="Import - Reverse charge (Box 9)"),OR(F4535&lt;&gt;"Standard domestic 15% (Box 7)",AND(LEN(D4535)=15,LEFT(D4535,1)="3",RIGHT(D4535,1)="3",ISNUMBER(--D4535)))),I4535,0))</f>
        <v/>
      </c>
      <c r="T4535" s="34">
        <f>IF(A4535="","",R4535-S4535)</f>
        <v/>
      </c>
      <c r="U4535" s="23">
        <f>IF(A4535="","",IF(O4535=0,"Outside audit periods; ","")&amp;IF(F4535="","No VAT category; ","")&amp;IF(ABS(Q4535)&gt;Setup!$B$10,"VAT ≠ 15% × net; ","")&amp;IF(AND(F4535="Standard domestic 15% (Box 7)",NOT(AND(LEN(D4535)=15,LEFT(D4535,1)="3",RIGHT(D4535,1)="3",ISNUMBER(--D4535)))),"Invalid/missing supplier VAT no; ","")&amp;IF(AND(L4535="Yes",K4535&lt;&gt;"Yes"),"VAT claimed without valid tax invoice; ","")&amp;IF(AND(L4535="Yes",ISNUMBER(SEARCH("blocked",G4535))),"Blocked input VAT claimed; ","")&amp;IF(AND(F4535="Import - VAT paid at customs (Box 8)",M4535=""),"Customs declaration no missing; ","")&amp;IF(AND(F4535="Import - Reverse charge (Box 9)",E4535="Saudi Arabia"),"RCM used for a local supplier; ","")&amp;IF(AND(L4535="Yes",NOT(OR(F4535="Standard domestic 15% (Box 7)",F4535="Import - VAT paid at customs (Box 8)",F4535="Import - Reverse charge (Box 9)"))),"VAT claimed on non-taxable category; ",""))</f>
        <v/>
      </c>
    </row>
    <row r="4536">
      <c r="A4536" s="17" t="n"/>
      <c r="B4536" s="14" t="n"/>
      <c r="C4536" s="14" t="n"/>
      <c r="D4536" s="16" t="n"/>
      <c r="E4536" s="14" t="n"/>
      <c r="F4536" s="14" t="n"/>
      <c r="G4536" s="14" t="n"/>
      <c r="H4536" s="19" t="n"/>
      <c r="I4536" s="19" t="n"/>
      <c r="J4536" s="34">
        <f>IF(A4536="","",H4536+I4536)</f>
        <v/>
      </c>
      <c r="K4536" s="14" t="n"/>
      <c r="L4536" s="14" t="n"/>
      <c r="M4536" s="14" t="n"/>
      <c r="N4536" s="14" t="n"/>
      <c r="O4536" s="20">
        <f>IF(A4536="","",SUMPRODUCT((A4536&gt;=Setup!$C$19:$C$30)*(A4536&lt;=Setup!$D$19:$D$30)*Setup!$A$19:$A$30))</f>
        <v/>
      </c>
      <c r="P4536" s="34">
        <f>IF(A4536="","",IF(OR(F4536="Standard domestic 15% (Box 7)",F4536="Import - VAT paid at customs (Box 8)",F4536="Import - Reverse charge (Box 9)"),ROUND(H4536*Setup!$B$9,2),0))</f>
        <v/>
      </c>
      <c r="Q4536" s="34">
        <f>IF(A4536="","",I4536-P4536)</f>
        <v/>
      </c>
      <c r="R4536" s="34">
        <f>IF(A4536="","",IF(L4536="Yes",I4536,0))</f>
        <v/>
      </c>
      <c r="S4536" s="34">
        <f>IF(A4536="","",IF(AND(L4536="Yes",K4536="Yes",NOT(ISNUMBER(SEARCH("blocked",G4536))),OR(F4536="Standard domestic 15% (Box 7)",F4536="Import - VAT paid at customs (Box 8)",F4536="Import - Reverse charge (Box 9)"),OR(F4536&lt;&gt;"Standard domestic 15% (Box 7)",AND(LEN(D4536)=15,LEFT(D4536,1)="3",RIGHT(D4536,1)="3",ISNUMBER(--D4536)))),I4536,0))</f>
        <v/>
      </c>
      <c r="T4536" s="34">
        <f>IF(A4536="","",R4536-S4536)</f>
        <v/>
      </c>
      <c r="U4536" s="23">
        <f>IF(A4536="","",IF(O4536=0,"Outside audit periods; ","")&amp;IF(F4536="","No VAT category; ","")&amp;IF(ABS(Q4536)&gt;Setup!$B$10,"VAT ≠ 15% × net; ","")&amp;IF(AND(F4536="Standard domestic 15% (Box 7)",NOT(AND(LEN(D4536)=15,LEFT(D4536,1)="3",RIGHT(D4536,1)="3",ISNUMBER(--D4536)))),"Invalid/missing supplier VAT no; ","")&amp;IF(AND(L4536="Yes",K4536&lt;&gt;"Yes"),"VAT claimed without valid tax invoice; ","")&amp;IF(AND(L4536="Yes",ISNUMBER(SEARCH("blocked",G4536))),"Blocked input VAT claimed; ","")&amp;IF(AND(F4536="Import - VAT paid at customs (Box 8)",M4536=""),"Customs declaration no missing; ","")&amp;IF(AND(F4536="Import - Reverse charge (Box 9)",E4536="Saudi Arabia"),"RCM used for a local supplier; ","")&amp;IF(AND(L4536="Yes",NOT(OR(F4536="Standard domestic 15% (Box 7)",F4536="Import - VAT paid at customs (Box 8)",F4536="Import - Reverse charge (Box 9)"))),"VAT claimed on non-taxable category; ",""))</f>
        <v/>
      </c>
    </row>
    <row r="4537">
      <c r="A4537" s="17" t="n"/>
      <c r="B4537" s="14" t="n"/>
      <c r="C4537" s="14" t="n"/>
      <c r="D4537" s="16" t="n"/>
      <c r="E4537" s="14" t="n"/>
      <c r="F4537" s="14" t="n"/>
      <c r="G4537" s="14" t="n"/>
      <c r="H4537" s="19" t="n"/>
      <c r="I4537" s="19" t="n"/>
      <c r="J4537" s="34">
        <f>IF(A4537="","",H4537+I4537)</f>
        <v/>
      </c>
      <c r="K4537" s="14" t="n"/>
      <c r="L4537" s="14" t="n"/>
      <c r="M4537" s="14" t="n"/>
      <c r="N4537" s="14" t="n"/>
      <c r="O4537" s="20">
        <f>IF(A4537="","",SUMPRODUCT((A4537&gt;=Setup!$C$19:$C$30)*(A4537&lt;=Setup!$D$19:$D$30)*Setup!$A$19:$A$30))</f>
        <v/>
      </c>
      <c r="P4537" s="34">
        <f>IF(A4537="","",IF(OR(F4537="Standard domestic 15% (Box 7)",F4537="Import - VAT paid at customs (Box 8)",F4537="Import - Reverse charge (Box 9)"),ROUND(H4537*Setup!$B$9,2),0))</f>
        <v/>
      </c>
      <c r="Q4537" s="34">
        <f>IF(A4537="","",I4537-P4537)</f>
        <v/>
      </c>
      <c r="R4537" s="34">
        <f>IF(A4537="","",IF(L4537="Yes",I4537,0))</f>
        <v/>
      </c>
      <c r="S4537" s="34">
        <f>IF(A4537="","",IF(AND(L4537="Yes",K4537="Yes",NOT(ISNUMBER(SEARCH("blocked",G4537))),OR(F4537="Standard domestic 15% (Box 7)",F4537="Import - VAT paid at customs (Box 8)",F4537="Import - Reverse charge (Box 9)"),OR(F4537&lt;&gt;"Standard domestic 15% (Box 7)",AND(LEN(D4537)=15,LEFT(D4537,1)="3",RIGHT(D4537,1)="3",ISNUMBER(--D4537)))),I4537,0))</f>
        <v/>
      </c>
      <c r="T4537" s="34">
        <f>IF(A4537="","",R4537-S4537)</f>
        <v/>
      </c>
      <c r="U4537" s="23">
        <f>IF(A4537="","",IF(O4537=0,"Outside audit periods; ","")&amp;IF(F4537="","No VAT category; ","")&amp;IF(ABS(Q4537)&gt;Setup!$B$10,"VAT ≠ 15% × net; ","")&amp;IF(AND(F4537="Standard domestic 15% (Box 7)",NOT(AND(LEN(D4537)=15,LEFT(D4537,1)="3",RIGHT(D4537,1)="3",ISNUMBER(--D4537)))),"Invalid/missing supplier VAT no; ","")&amp;IF(AND(L4537="Yes",K4537&lt;&gt;"Yes"),"VAT claimed without valid tax invoice; ","")&amp;IF(AND(L4537="Yes",ISNUMBER(SEARCH("blocked",G4537))),"Blocked input VAT claimed; ","")&amp;IF(AND(F4537="Import - VAT paid at customs (Box 8)",M4537=""),"Customs declaration no missing; ","")&amp;IF(AND(F4537="Import - Reverse charge (Box 9)",E4537="Saudi Arabia"),"RCM used for a local supplier; ","")&amp;IF(AND(L4537="Yes",NOT(OR(F4537="Standard domestic 15% (Box 7)",F4537="Import - VAT paid at customs (Box 8)",F4537="Import - Reverse charge (Box 9)"))),"VAT claimed on non-taxable category; ",""))</f>
        <v/>
      </c>
    </row>
    <row r="4538">
      <c r="A4538" s="17" t="n"/>
      <c r="B4538" s="14" t="n"/>
      <c r="C4538" s="14" t="n"/>
      <c r="D4538" s="16" t="n"/>
      <c r="E4538" s="14" t="n"/>
      <c r="F4538" s="14" t="n"/>
      <c r="G4538" s="14" t="n"/>
      <c r="H4538" s="19" t="n"/>
      <c r="I4538" s="19" t="n"/>
      <c r="J4538" s="34">
        <f>IF(A4538="","",H4538+I4538)</f>
        <v/>
      </c>
      <c r="K4538" s="14" t="n"/>
      <c r="L4538" s="14" t="n"/>
      <c r="M4538" s="14" t="n"/>
      <c r="N4538" s="14" t="n"/>
      <c r="O4538" s="20">
        <f>IF(A4538="","",SUMPRODUCT((A4538&gt;=Setup!$C$19:$C$30)*(A4538&lt;=Setup!$D$19:$D$30)*Setup!$A$19:$A$30))</f>
        <v/>
      </c>
      <c r="P4538" s="34">
        <f>IF(A4538="","",IF(OR(F4538="Standard domestic 15% (Box 7)",F4538="Import - VAT paid at customs (Box 8)",F4538="Import - Reverse charge (Box 9)"),ROUND(H4538*Setup!$B$9,2),0))</f>
        <v/>
      </c>
      <c r="Q4538" s="34">
        <f>IF(A4538="","",I4538-P4538)</f>
        <v/>
      </c>
      <c r="R4538" s="34">
        <f>IF(A4538="","",IF(L4538="Yes",I4538,0))</f>
        <v/>
      </c>
      <c r="S4538" s="34">
        <f>IF(A4538="","",IF(AND(L4538="Yes",K4538="Yes",NOT(ISNUMBER(SEARCH("blocked",G4538))),OR(F4538="Standard domestic 15% (Box 7)",F4538="Import - VAT paid at customs (Box 8)",F4538="Import - Reverse charge (Box 9)"),OR(F4538&lt;&gt;"Standard domestic 15% (Box 7)",AND(LEN(D4538)=15,LEFT(D4538,1)="3",RIGHT(D4538,1)="3",ISNUMBER(--D4538)))),I4538,0))</f>
        <v/>
      </c>
      <c r="T4538" s="34">
        <f>IF(A4538="","",R4538-S4538)</f>
        <v/>
      </c>
      <c r="U4538" s="23">
        <f>IF(A4538="","",IF(O4538=0,"Outside audit periods; ","")&amp;IF(F4538="","No VAT category; ","")&amp;IF(ABS(Q4538)&gt;Setup!$B$10,"VAT ≠ 15% × net; ","")&amp;IF(AND(F4538="Standard domestic 15% (Box 7)",NOT(AND(LEN(D4538)=15,LEFT(D4538,1)="3",RIGHT(D4538,1)="3",ISNUMBER(--D4538)))),"Invalid/missing supplier VAT no; ","")&amp;IF(AND(L4538="Yes",K4538&lt;&gt;"Yes"),"VAT claimed without valid tax invoice; ","")&amp;IF(AND(L4538="Yes",ISNUMBER(SEARCH("blocked",G4538))),"Blocked input VAT claimed; ","")&amp;IF(AND(F4538="Import - VAT paid at customs (Box 8)",M4538=""),"Customs declaration no missing; ","")&amp;IF(AND(F4538="Import - Reverse charge (Box 9)",E4538="Saudi Arabia"),"RCM used for a local supplier; ","")&amp;IF(AND(L4538="Yes",NOT(OR(F4538="Standard domestic 15% (Box 7)",F4538="Import - VAT paid at customs (Box 8)",F4538="Import - Reverse charge (Box 9)"))),"VAT claimed on non-taxable category; ",""))</f>
        <v/>
      </c>
    </row>
    <row r="4539">
      <c r="A4539" s="17" t="n"/>
      <c r="B4539" s="14" t="n"/>
      <c r="C4539" s="14" t="n"/>
      <c r="D4539" s="16" t="n"/>
      <c r="E4539" s="14" t="n"/>
      <c r="F4539" s="14" t="n"/>
      <c r="G4539" s="14" t="n"/>
      <c r="H4539" s="19" t="n"/>
      <c r="I4539" s="19" t="n"/>
      <c r="J4539" s="34">
        <f>IF(A4539="","",H4539+I4539)</f>
        <v/>
      </c>
      <c r="K4539" s="14" t="n"/>
      <c r="L4539" s="14" t="n"/>
      <c r="M4539" s="14" t="n"/>
      <c r="N4539" s="14" t="n"/>
      <c r="O4539" s="20">
        <f>IF(A4539="","",SUMPRODUCT((A4539&gt;=Setup!$C$19:$C$30)*(A4539&lt;=Setup!$D$19:$D$30)*Setup!$A$19:$A$30))</f>
        <v/>
      </c>
      <c r="P4539" s="34">
        <f>IF(A4539="","",IF(OR(F4539="Standard domestic 15% (Box 7)",F4539="Import - VAT paid at customs (Box 8)",F4539="Import - Reverse charge (Box 9)"),ROUND(H4539*Setup!$B$9,2),0))</f>
        <v/>
      </c>
      <c r="Q4539" s="34">
        <f>IF(A4539="","",I4539-P4539)</f>
        <v/>
      </c>
      <c r="R4539" s="34">
        <f>IF(A4539="","",IF(L4539="Yes",I4539,0))</f>
        <v/>
      </c>
      <c r="S4539" s="34">
        <f>IF(A4539="","",IF(AND(L4539="Yes",K4539="Yes",NOT(ISNUMBER(SEARCH("blocked",G4539))),OR(F4539="Standard domestic 15% (Box 7)",F4539="Import - VAT paid at customs (Box 8)",F4539="Import - Reverse charge (Box 9)"),OR(F4539&lt;&gt;"Standard domestic 15% (Box 7)",AND(LEN(D4539)=15,LEFT(D4539,1)="3",RIGHT(D4539,1)="3",ISNUMBER(--D4539)))),I4539,0))</f>
        <v/>
      </c>
      <c r="T4539" s="34">
        <f>IF(A4539="","",R4539-S4539)</f>
        <v/>
      </c>
      <c r="U4539" s="23">
        <f>IF(A4539="","",IF(O4539=0,"Outside audit periods; ","")&amp;IF(F4539="","No VAT category; ","")&amp;IF(ABS(Q4539)&gt;Setup!$B$10,"VAT ≠ 15% × net; ","")&amp;IF(AND(F4539="Standard domestic 15% (Box 7)",NOT(AND(LEN(D4539)=15,LEFT(D4539,1)="3",RIGHT(D4539,1)="3",ISNUMBER(--D4539)))),"Invalid/missing supplier VAT no; ","")&amp;IF(AND(L4539="Yes",K4539&lt;&gt;"Yes"),"VAT claimed without valid tax invoice; ","")&amp;IF(AND(L4539="Yes",ISNUMBER(SEARCH("blocked",G4539))),"Blocked input VAT claimed; ","")&amp;IF(AND(F4539="Import - VAT paid at customs (Box 8)",M4539=""),"Customs declaration no missing; ","")&amp;IF(AND(F4539="Import - Reverse charge (Box 9)",E4539="Saudi Arabia"),"RCM used for a local supplier; ","")&amp;IF(AND(L4539="Yes",NOT(OR(F4539="Standard domestic 15% (Box 7)",F4539="Import - VAT paid at customs (Box 8)",F4539="Import - Reverse charge (Box 9)"))),"VAT claimed on non-taxable category; ",""))</f>
        <v/>
      </c>
    </row>
    <row r="4540">
      <c r="A4540" s="17" t="n"/>
      <c r="B4540" s="14" t="n"/>
      <c r="C4540" s="14" t="n"/>
      <c r="D4540" s="16" t="n"/>
      <c r="E4540" s="14" t="n"/>
      <c r="F4540" s="14" t="n"/>
      <c r="G4540" s="14" t="n"/>
      <c r="H4540" s="19" t="n"/>
      <c r="I4540" s="19" t="n"/>
      <c r="J4540" s="34">
        <f>IF(A4540="","",H4540+I4540)</f>
        <v/>
      </c>
      <c r="K4540" s="14" t="n"/>
      <c r="L4540" s="14" t="n"/>
      <c r="M4540" s="14" t="n"/>
      <c r="N4540" s="14" t="n"/>
      <c r="O4540" s="20">
        <f>IF(A4540="","",SUMPRODUCT((A4540&gt;=Setup!$C$19:$C$30)*(A4540&lt;=Setup!$D$19:$D$30)*Setup!$A$19:$A$30))</f>
        <v/>
      </c>
      <c r="P4540" s="34">
        <f>IF(A4540="","",IF(OR(F4540="Standard domestic 15% (Box 7)",F4540="Import - VAT paid at customs (Box 8)",F4540="Import - Reverse charge (Box 9)"),ROUND(H4540*Setup!$B$9,2),0))</f>
        <v/>
      </c>
      <c r="Q4540" s="34">
        <f>IF(A4540="","",I4540-P4540)</f>
        <v/>
      </c>
      <c r="R4540" s="34">
        <f>IF(A4540="","",IF(L4540="Yes",I4540,0))</f>
        <v/>
      </c>
      <c r="S4540" s="34">
        <f>IF(A4540="","",IF(AND(L4540="Yes",K4540="Yes",NOT(ISNUMBER(SEARCH("blocked",G4540))),OR(F4540="Standard domestic 15% (Box 7)",F4540="Import - VAT paid at customs (Box 8)",F4540="Import - Reverse charge (Box 9)"),OR(F4540&lt;&gt;"Standard domestic 15% (Box 7)",AND(LEN(D4540)=15,LEFT(D4540,1)="3",RIGHT(D4540,1)="3",ISNUMBER(--D4540)))),I4540,0))</f>
        <v/>
      </c>
      <c r="T4540" s="34">
        <f>IF(A4540="","",R4540-S4540)</f>
        <v/>
      </c>
      <c r="U4540" s="23">
        <f>IF(A4540="","",IF(O4540=0,"Outside audit periods; ","")&amp;IF(F4540="","No VAT category; ","")&amp;IF(ABS(Q4540)&gt;Setup!$B$10,"VAT ≠ 15% × net; ","")&amp;IF(AND(F4540="Standard domestic 15% (Box 7)",NOT(AND(LEN(D4540)=15,LEFT(D4540,1)="3",RIGHT(D4540,1)="3",ISNUMBER(--D4540)))),"Invalid/missing supplier VAT no; ","")&amp;IF(AND(L4540="Yes",K4540&lt;&gt;"Yes"),"VAT claimed without valid tax invoice; ","")&amp;IF(AND(L4540="Yes",ISNUMBER(SEARCH("blocked",G4540))),"Blocked input VAT claimed; ","")&amp;IF(AND(F4540="Import - VAT paid at customs (Box 8)",M4540=""),"Customs declaration no missing; ","")&amp;IF(AND(F4540="Import - Reverse charge (Box 9)",E4540="Saudi Arabia"),"RCM used for a local supplier; ","")&amp;IF(AND(L4540="Yes",NOT(OR(F4540="Standard domestic 15% (Box 7)",F4540="Import - VAT paid at customs (Box 8)",F4540="Import - Reverse charge (Box 9)"))),"VAT claimed on non-taxable category; ",""))</f>
        <v/>
      </c>
    </row>
    <row r="4541">
      <c r="A4541" s="17" t="n"/>
      <c r="B4541" s="14" t="n"/>
      <c r="C4541" s="14" t="n"/>
      <c r="D4541" s="16" t="n"/>
      <c r="E4541" s="14" t="n"/>
      <c r="F4541" s="14" t="n"/>
      <c r="G4541" s="14" t="n"/>
      <c r="H4541" s="19" t="n"/>
      <c r="I4541" s="19" t="n"/>
      <c r="J4541" s="34">
        <f>IF(A4541="","",H4541+I4541)</f>
        <v/>
      </c>
      <c r="K4541" s="14" t="n"/>
      <c r="L4541" s="14" t="n"/>
      <c r="M4541" s="14" t="n"/>
      <c r="N4541" s="14" t="n"/>
      <c r="O4541" s="20">
        <f>IF(A4541="","",SUMPRODUCT((A4541&gt;=Setup!$C$19:$C$30)*(A4541&lt;=Setup!$D$19:$D$30)*Setup!$A$19:$A$30))</f>
        <v/>
      </c>
      <c r="P4541" s="34">
        <f>IF(A4541="","",IF(OR(F4541="Standard domestic 15% (Box 7)",F4541="Import - VAT paid at customs (Box 8)",F4541="Import - Reverse charge (Box 9)"),ROUND(H4541*Setup!$B$9,2),0))</f>
        <v/>
      </c>
      <c r="Q4541" s="34">
        <f>IF(A4541="","",I4541-P4541)</f>
        <v/>
      </c>
      <c r="R4541" s="34">
        <f>IF(A4541="","",IF(L4541="Yes",I4541,0))</f>
        <v/>
      </c>
      <c r="S4541" s="34">
        <f>IF(A4541="","",IF(AND(L4541="Yes",K4541="Yes",NOT(ISNUMBER(SEARCH("blocked",G4541))),OR(F4541="Standard domestic 15% (Box 7)",F4541="Import - VAT paid at customs (Box 8)",F4541="Import - Reverse charge (Box 9)"),OR(F4541&lt;&gt;"Standard domestic 15% (Box 7)",AND(LEN(D4541)=15,LEFT(D4541,1)="3",RIGHT(D4541,1)="3",ISNUMBER(--D4541)))),I4541,0))</f>
        <v/>
      </c>
      <c r="T4541" s="34">
        <f>IF(A4541="","",R4541-S4541)</f>
        <v/>
      </c>
      <c r="U4541" s="23">
        <f>IF(A4541="","",IF(O4541=0,"Outside audit periods; ","")&amp;IF(F4541="","No VAT category; ","")&amp;IF(ABS(Q4541)&gt;Setup!$B$10,"VAT ≠ 15% × net; ","")&amp;IF(AND(F4541="Standard domestic 15% (Box 7)",NOT(AND(LEN(D4541)=15,LEFT(D4541,1)="3",RIGHT(D4541,1)="3",ISNUMBER(--D4541)))),"Invalid/missing supplier VAT no; ","")&amp;IF(AND(L4541="Yes",K4541&lt;&gt;"Yes"),"VAT claimed without valid tax invoice; ","")&amp;IF(AND(L4541="Yes",ISNUMBER(SEARCH("blocked",G4541))),"Blocked input VAT claimed; ","")&amp;IF(AND(F4541="Import - VAT paid at customs (Box 8)",M4541=""),"Customs declaration no missing; ","")&amp;IF(AND(F4541="Import - Reverse charge (Box 9)",E4541="Saudi Arabia"),"RCM used for a local supplier; ","")&amp;IF(AND(L4541="Yes",NOT(OR(F4541="Standard domestic 15% (Box 7)",F4541="Import - VAT paid at customs (Box 8)",F4541="Import - Reverse charge (Box 9)"))),"VAT claimed on non-taxable category; ",""))</f>
        <v/>
      </c>
    </row>
    <row r="4542">
      <c r="A4542" s="17" t="n"/>
      <c r="B4542" s="14" t="n"/>
      <c r="C4542" s="14" t="n"/>
      <c r="D4542" s="16" t="n"/>
      <c r="E4542" s="14" t="n"/>
      <c r="F4542" s="14" t="n"/>
      <c r="G4542" s="14" t="n"/>
      <c r="H4542" s="19" t="n"/>
      <c r="I4542" s="19" t="n"/>
      <c r="J4542" s="34">
        <f>IF(A4542="","",H4542+I4542)</f>
        <v/>
      </c>
      <c r="K4542" s="14" t="n"/>
      <c r="L4542" s="14" t="n"/>
      <c r="M4542" s="14" t="n"/>
      <c r="N4542" s="14" t="n"/>
      <c r="O4542" s="20">
        <f>IF(A4542="","",SUMPRODUCT((A4542&gt;=Setup!$C$19:$C$30)*(A4542&lt;=Setup!$D$19:$D$30)*Setup!$A$19:$A$30))</f>
        <v/>
      </c>
      <c r="P4542" s="34">
        <f>IF(A4542="","",IF(OR(F4542="Standard domestic 15% (Box 7)",F4542="Import - VAT paid at customs (Box 8)",F4542="Import - Reverse charge (Box 9)"),ROUND(H4542*Setup!$B$9,2),0))</f>
        <v/>
      </c>
      <c r="Q4542" s="34">
        <f>IF(A4542="","",I4542-P4542)</f>
        <v/>
      </c>
      <c r="R4542" s="34">
        <f>IF(A4542="","",IF(L4542="Yes",I4542,0))</f>
        <v/>
      </c>
      <c r="S4542" s="34">
        <f>IF(A4542="","",IF(AND(L4542="Yes",K4542="Yes",NOT(ISNUMBER(SEARCH("blocked",G4542))),OR(F4542="Standard domestic 15% (Box 7)",F4542="Import - VAT paid at customs (Box 8)",F4542="Import - Reverse charge (Box 9)"),OR(F4542&lt;&gt;"Standard domestic 15% (Box 7)",AND(LEN(D4542)=15,LEFT(D4542,1)="3",RIGHT(D4542,1)="3",ISNUMBER(--D4542)))),I4542,0))</f>
        <v/>
      </c>
      <c r="T4542" s="34">
        <f>IF(A4542="","",R4542-S4542)</f>
        <v/>
      </c>
      <c r="U4542" s="23">
        <f>IF(A4542="","",IF(O4542=0,"Outside audit periods; ","")&amp;IF(F4542="","No VAT category; ","")&amp;IF(ABS(Q4542)&gt;Setup!$B$10,"VAT ≠ 15% × net; ","")&amp;IF(AND(F4542="Standard domestic 15% (Box 7)",NOT(AND(LEN(D4542)=15,LEFT(D4542,1)="3",RIGHT(D4542,1)="3",ISNUMBER(--D4542)))),"Invalid/missing supplier VAT no; ","")&amp;IF(AND(L4542="Yes",K4542&lt;&gt;"Yes"),"VAT claimed without valid tax invoice; ","")&amp;IF(AND(L4542="Yes",ISNUMBER(SEARCH("blocked",G4542))),"Blocked input VAT claimed; ","")&amp;IF(AND(F4542="Import - VAT paid at customs (Box 8)",M4542=""),"Customs declaration no missing; ","")&amp;IF(AND(F4542="Import - Reverse charge (Box 9)",E4542="Saudi Arabia"),"RCM used for a local supplier; ","")&amp;IF(AND(L4542="Yes",NOT(OR(F4542="Standard domestic 15% (Box 7)",F4542="Import - VAT paid at customs (Box 8)",F4542="Import - Reverse charge (Box 9)"))),"VAT claimed on non-taxable category; ",""))</f>
        <v/>
      </c>
    </row>
    <row r="4543">
      <c r="A4543" s="17" t="n"/>
      <c r="B4543" s="14" t="n"/>
      <c r="C4543" s="14" t="n"/>
      <c r="D4543" s="16" t="n"/>
      <c r="E4543" s="14" t="n"/>
      <c r="F4543" s="14" t="n"/>
      <c r="G4543" s="14" t="n"/>
      <c r="H4543" s="19" t="n"/>
      <c r="I4543" s="19" t="n"/>
      <c r="J4543" s="34">
        <f>IF(A4543="","",H4543+I4543)</f>
        <v/>
      </c>
      <c r="K4543" s="14" t="n"/>
      <c r="L4543" s="14" t="n"/>
      <c r="M4543" s="14" t="n"/>
      <c r="N4543" s="14" t="n"/>
      <c r="O4543" s="20">
        <f>IF(A4543="","",SUMPRODUCT((A4543&gt;=Setup!$C$19:$C$30)*(A4543&lt;=Setup!$D$19:$D$30)*Setup!$A$19:$A$30))</f>
        <v/>
      </c>
      <c r="P4543" s="34">
        <f>IF(A4543="","",IF(OR(F4543="Standard domestic 15% (Box 7)",F4543="Import - VAT paid at customs (Box 8)",F4543="Import - Reverse charge (Box 9)"),ROUND(H4543*Setup!$B$9,2),0))</f>
        <v/>
      </c>
      <c r="Q4543" s="34">
        <f>IF(A4543="","",I4543-P4543)</f>
        <v/>
      </c>
      <c r="R4543" s="34">
        <f>IF(A4543="","",IF(L4543="Yes",I4543,0))</f>
        <v/>
      </c>
      <c r="S4543" s="34">
        <f>IF(A4543="","",IF(AND(L4543="Yes",K4543="Yes",NOT(ISNUMBER(SEARCH("blocked",G4543))),OR(F4543="Standard domestic 15% (Box 7)",F4543="Import - VAT paid at customs (Box 8)",F4543="Import - Reverse charge (Box 9)"),OR(F4543&lt;&gt;"Standard domestic 15% (Box 7)",AND(LEN(D4543)=15,LEFT(D4543,1)="3",RIGHT(D4543,1)="3",ISNUMBER(--D4543)))),I4543,0))</f>
        <v/>
      </c>
      <c r="T4543" s="34">
        <f>IF(A4543="","",R4543-S4543)</f>
        <v/>
      </c>
      <c r="U4543" s="23">
        <f>IF(A4543="","",IF(O4543=0,"Outside audit periods; ","")&amp;IF(F4543="","No VAT category; ","")&amp;IF(ABS(Q4543)&gt;Setup!$B$10,"VAT ≠ 15% × net; ","")&amp;IF(AND(F4543="Standard domestic 15% (Box 7)",NOT(AND(LEN(D4543)=15,LEFT(D4543,1)="3",RIGHT(D4543,1)="3",ISNUMBER(--D4543)))),"Invalid/missing supplier VAT no; ","")&amp;IF(AND(L4543="Yes",K4543&lt;&gt;"Yes"),"VAT claimed without valid tax invoice; ","")&amp;IF(AND(L4543="Yes",ISNUMBER(SEARCH("blocked",G4543))),"Blocked input VAT claimed; ","")&amp;IF(AND(F4543="Import - VAT paid at customs (Box 8)",M4543=""),"Customs declaration no missing; ","")&amp;IF(AND(F4543="Import - Reverse charge (Box 9)",E4543="Saudi Arabia"),"RCM used for a local supplier; ","")&amp;IF(AND(L4543="Yes",NOT(OR(F4543="Standard domestic 15% (Box 7)",F4543="Import - VAT paid at customs (Box 8)",F4543="Import - Reverse charge (Box 9)"))),"VAT claimed on non-taxable category; ",""))</f>
        <v/>
      </c>
    </row>
    <row r="4544">
      <c r="A4544" s="17" t="n"/>
      <c r="B4544" s="14" t="n"/>
      <c r="C4544" s="14" t="n"/>
      <c r="D4544" s="16" t="n"/>
      <c r="E4544" s="14" t="n"/>
      <c r="F4544" s="14" t="n"/>
      <c r="G4544" s="14" t="n"/>
      <c r="H4544" s="19" t="n"/>
      <c r="I4544" s="19" t="n"/>
      <c r="J4544" s="34">
        <f>IF(A4544="","",H4544+I4544)</f>
        <v/>
      </c>
      <c r="K4544" s="14" t="n"/>
      <c r="L4544" s="14" t="n"/>
      <c r="M4544" s="14" t="n"/>
      <c r="N4544" s="14" t="n"/>
      <c r="O4544" s="20">
        <f>IF(A4544="","",SUMPRODUCT((A4544&gt;=Setup!$C$19:$C$30)*(A4544&lt;=Setup!$D$19:$D$30)*Setup!$A$19:$A$30))</f>
        <v/>
      </c>
      <c r="P4544" s="34">
        <f>IF(A4544="","",IF(OR(F4544="Standard domestic 15% (Box 7)",F4544="Import - VAT paid at customs (Box 8)",F4544="Import - Reverse charge (Box 9)"),ROUND(H4544*Setup!$B$9,2),0))</f>
        <v/>
      </c>
      <c r="Q4544" s="34">
        <f>IF(A4544="","",I4544-P4544)</f>
        <v/>
      </c>
      <c r="R4544" s="34">
        <f>IF(A4544="","",IF(L4544="Yes",I4544,0))</f>
        <v/>
      </c>
      <c r="S4544" s="34">
        <f>IF(A4544="","",IF(AND(L4544="Yes",K4544="Yes",NOT(ISNUMBER(SEARCH("blocked",G4544))),OR(F4544="Standard domestic 15% (Box 7)",F4544="Import - VAT paid at customs (Box 8)",F4544="Import - Reverse charge (Box 9)"),OR(F4544&lt;&gt;"Standard domestic 15% (Box 7)",AND(LEN(D4544)=15,LEFT(D4544,1)="3",RIGHT(D4544,1)="3",ISNUMBER(--D4544)))),I4544,0))</f>
        <v/>
      </c>
      <c r="T4544" s="34">
        <f>IF(A4544="","",R4544-S4544)</f>
        <v/>
      </c>
      <c r="U4544" s="23">
        <f>IF(A4544="","",IF(O4544=0,"Outside audit periods; ","")&amp;IF(F4544="","No VAT category; ","")&amp;IF(ABS(Q4544)&gt;Setup!$B$10,"VAT ≠ 15% × net; ","")&amp;IF(AND(F4544="Standard domestic 15% (Box 7)",NOT(AND(LEN(D4544)=15,LEFT(D4544,1)="3",RIGHT(D4544,1)="3",ISNUMBER(--D4544)))),"Invalid/missing supplier VAT no; ","")&amp;IF(AND(L4544="Yes",K4544&lt;&gt;"Yes"),"VAT claimed without valid tax invoice; ","")&amp;IF(AND(L4544="Yes",ISNUMBER(SEARCH("blocked",G4544))),"Blocked input VAT claimed; ","")&amp;IF(AND(F4544="Import - VAT paid at customs (Box 8)",M4544=""),"Customs declaration no missing; ","")&amp;IF(AND(F4544="Import - Reverse charge (Box 9)",E4544="Saudi Arabia"),"RCM used for a local supplier; ","")&amp;IF(AND(L4544="Yes",NOT(OR(F4544="Standard domestic 15% (Box 7)",F4544="Import - VAT paid at customs (Box 8)",F4544="Import - Reverse charge (Box 9)"))),"VAT claimed on non-taxable category; ",""))</f>
        <v/>
      </c>
    </row>
    <row r="4545">
      <c r="A4545" s="17" t="n"/>
      <c r="B4545" s="14" t="n"/>
      <c r="C4545" s="14" t="n"/>
      <c r="D4545" s="16" t="n"/>
      <c r="E4545" s="14" t="n"/>
      <c r="F4545" s="14" t="n"/>
      <c r="G4545" s="14" t="n"/>
      <c r="H4545" s="19" t="n"/>
      <c r="I4545" s="19" t="n"/>
      <c r="J4545" s="34">
        <f>IF(A4545="","",H4545+I4545)</f>
        <v/>
      </c>
      <c r="K4545" s="14" t="n"/>
      <c r="L4545" s="14" t="n"/>
      <c r="M4545" s="14" t="n"/>
      <c r="N4545" s="14" t="n"/>
      <c r="O4545" s="20">
        <f>IF(A4545="","",SUMPRODUCT((A4545&gt;=Setup!$C$19:$C$30)*(A4545&lt;=Setup!$D$19:$D$30)*Setup!$A$19:$A$30))</f>
        <v/>
      </c>
      <c r="P4545" s="34">
        <f>IF(A4545="","",IF(OR(F4545="Standard domestic 15% (Box 7)",F4545="Import - VAT paid at customs (Box 8)",F4545="Import - Reverse charge (Box 9)"),ROUND(H4545*Setup!$B$9,2),0))</f>
        <v/>
      </c>
      <c r="Q4545" s="34">
        <f>IF(A4545="","",I4545-P4545)</f>
        <v/>
      </c>
      <c r="R4545" s="34">
        <f>IF(A4545="","",IF(L4545="Yes",I4545,0))</f>
        <v/>
      </c>
      <c r="S4545" s="34">
        <f>IF(A4545="","",IF(AND(L4545="Yes",K4545="Yes",NOT(ISNUMBER(SEARCH("blocked",G4545))),OR(F4545="Standard domestic 15% (Box 7)",F4545="Import - VAT paid at customs (Box 8)",F4545="Import - Reverse charge (Box 9)"),OR(F4545&lt;&gt;"Standard domestic 15% (Box 7)",AND(LEN(D4545)=15,LEFT(D4545,1)="3",RIGHT(D4545,1)="3",ISNUMBER(--D4545)))),I4545,0))</f>
        <v/>
      </c>
      <c r="T4545" s="34">
        <f>IF(A4545="","",R4545-S4545)</f>
        <v/>
      </c>
      <c r="U4545" s="23">
        <f>IF(A4545="","",IF(O4545=0,"Outside audit periods; ","")&amp;IF(F4545="","No VAT category; ","")&amp;IF(ABS(Q4545)&gt;Setup!$B$10,"VAT ≠ 15% × net; ","")&amp;IF(AND(F4545="Standard domestic 15% (Box 7)",NOT(AND(LEN(D4545)=15,LEFT(D4545,1)="3",RIGHT(D4545,1)="3",ISNUMBER(--D4545)))),"Invalid/missing supplier VAT no; ","")&amp;IF(AND(L4545="Yes",K4545&lt;&gt;"Yes"),"VAT claimed without valid tax invoice; ","")&amp;IF(AND(L4545="Yes",ISNUMBER(SEARCH("blocked",G4545))),"Blocked input VAT claimed; ","")&amp;IF(AND(F4545="Import - VAT paid at customs (Box 8)",M4545=""),"Customs declaration no missing; ","")&amp;IF(AND(F4545="Import - Reverse charge (Box 9)",E4545="Saudi Arabia"),"RCM used for a local supplier; ","")&amp;IF(AND(L4545="Yes",NOT(OR(F4545="Standard domestic 15% (Box 7)",F4545="Import - VAT paid at customs (Box 8)",F4545="Import - Reverse charge (Box 9)"))),"VAT claimed on non-taxable category; ",""))</f>
        <v/>
      </c>
    </row>
    <row r="4546">
      <c r="A4546" s="17" t="n"/>
      <c r="B4546" s="14" t="n"/>
      <c r="C4546" s="14" t="n"/>
      <c r="D4546" s="16" t="n"/>
      <c r="E4546" s="14" t="n"/>
      <c r="F4546" s="14" t="n"/>
      <c r="G4546" s="14" t="n"/>
      <c r="H4546" s="19" t="n"/>
      <c r="I4546" s="19" t="n"/>
      <c r="J4546" s="34">
        <f>IF(A4546="","",H4546+I4546)</f>
        <v/>
      </c>
      <c r="K4546" s="14" t="n"/>
      <c r="L4546" s="14" t="n"/>
      <c r="M4546" s="14" t="n"/>
      <c r="N4546" s="14" t="n"/>
      <c r="O4546" s="20">
        <f>IF(A4546="","",SUMPRODUCT((A4546&gt;=Setup!$C$19:$C$30)*(A4546&lt;=Setup!$D$19:$D$30)*Setup!$A$19:$A$30))</f>
        <v/>
      </c>
      <c r="P4546" s="34">
        <f>IF(A4546="","",IF(OR(F4546="Standard domestic 15% (Box 7)",F4546="Import - VAT paid at customs (Box 8)",F4546="Import - Reverse charge (Box 9)"),ROUND(H4546*Setup!$B$9,2),0))</f>
        <v/>
      </c>
      <c r="Q4546" s="34">
        <f>IF(A4546="","",I4546-P4546)</f>
        <v/>
      </c>
      <c r="R4546" s="34">
        <f>IF(A4546="","",IF(L4546="Yes",I4546,0))</f>
        <v/>
      </c>
      <c r="S4546" s="34">
        <f>IF(A4546="","",IF(AND(L4546="Yes",K4546="Yes",NOT(ISNUMBER(SEARCH("blocked",G4546))),OR(F4546="Standard domestic 15% (Box 7)",F4546="Import - VAT paid at customs (Box 8)",F4546="Import - Reverse charge (Box 9)"),OR(F4546&lt;&gt;"Standard domestic 15% (Box 7)",AND(LEN(D4546)=15,LEFT(D4546,1)="3",RIGHT(D4546,1)="3",ISNUMBER(--D4546)))),I4546,0))</f>
        <v/>
      </c>
      <c r="T4546" s="34">
        <f>IF(A4546="","",R4546-S4546)</f>
        <v/>
      </c>
      <c r="U4546" s="23">
        <f>IF(A4546="","",IF(O4546=0,"Outside audit periods; ","")&amp;IF(F4546="","No VAT category; ","")&amp;IF(ABS(Q4546)&gt;Setup!$B$10,"VAT ≠ 15% × net; ","")&amp;IF(AND(F4546="Standard domestic 15% (Box 7)",NOT(AND(LEN(D4546)=15,LEFT(D4546,1)="3",RIGHT(D4546,1)="3",ISNUMBER(--D4546)))),"Invalid/missing supplier VAT no; ","")&amp;IF(AND(L4546="Yes",K4546&lt;&gt;"Yes"),"VAT claimed without valid tax invoice; ","")&amp;IF(AND(L4546="Yes",ISNUMBER(SEARCH("blocked",G4546))),"Blocked input VAT claimed; ","")&amp;IF(AND(F4546="Import - VAT paid at customs (Box 8)",M4546=""),"Customs declaration no missing; ","")&amp;IF(AND(F4546="Import - Reverse charge (Box 9)",E4546="Saudi Arabia"),"RCM used for a local supplier; ","")&amp;IF(AND(L4546="Yes",NOT(OR(F4546="Standard domestic 15% (Box 7)",F4546="Import - VAT paid at customs (Box 8)",F4546="Import - Reverse charge (Box 9)"))),"VAT claimed on non-taxable category; ",""))</f>
        <v/>
      </c>
    </row>
    <row r="4547">
      <c r="A4547" s="17" t="n"/>
      <c r="B4547" s="14" t="n"/>
      <c r="C4547" s="14" t="n"/>
      <c r="D4547" s="16" t="n"/>
      <c r="E4547" s="14" t="n"/>
      <c r="F4547" s="14" t="n"/>
      <c r="G4547" s="14" t="n"/>
      <c r="H4547" s="19" t="n"/>
      <c r="I4547" s="19" t="n"/>
      <c r="J4547" s="34">
        <f>IF(A4547="","",H4547+I4547)</f>
        <v/>
      </c>
      <c r="K4547" s="14" t="n"/>
      <c r="L4547" s="14" t="n"/>
      <c r="M4547" s="14" t="n"/>
      <c r="N4547" s="14" t="n"/>
      <c r="O4547" s="20">
        <f>IF(A4547="","",SUMPRODUCT((A4547&gt;=Setup!$C$19:$C$30)*(A4547&lt;=Setup!$D$19:$D$30)*Setup!$A$19:$A$30))</f>
        <v/>
      </c>
      <c r="P4547" s="34">
        <f>IF(A4547="","",IF(OR(F4547="Standard domestic 15% (Box 7)",F4547="Import - VAT paid at customs (Box 8)",F4547="Import - Reverse charge (Box 9)"),ROUND(H4547*Setup!$B$9,2),0))</f>
        <v/>
      </c>
      <c r="Q4547" s="34">
        <f>IF(A4547="","",I4547-P4547)</f>
        <v/>
      </c>
      <c r="R4547" s="34">
        <f>IF(A4547="","",IF(L4547="Yes",I4547,0))</f>
        <v/>
      </c>
      <c r="S4547" s="34">
        <f>IF(A4547="","",IF(AND(L4547="Yes",K4547="Yes",NOT(ISNUMBER(SEARCH("blocked",G4547))),OR(F4547="Standard domestic 15% (Box 7)",F4547="Import - VAT paid at customs (Box 8)",F4547="Import - Reverse charge (Box 9)"),OR(F4547&lt;&gt;"Standard domestic 15% (Box 7)",AND(LEN(D4547)=15,LEFT(D4547,1)="3",RIGHT(D4547,1)="3",ISNUMBER(--D4547)))),I4547,0))</f>
        <v/>
      </c>
      <c r="T4547" s="34">
        <f>IF(A4547="","",R4547-S4547)</f>
        <v/>
      </c>
      <c r="U4547" s="23">
        <f>IF(A4547="","",IF(O4547=0,"Outside audit periods; ","")&amp;IF(F4547="","No VAT category; ","")&amp;IF(ABS(Q4547)&gt;Setup!$B$10,"VAT ≠ 15% × net; ","")&amp;IF(AND(F4547="Standard domestic 15% (Box 7)",NOT(AND(LEN(D4547)=15,LEFT(D4547,1)="3",RIGHT(D4547,1)="3",ISNUMBER(--D4547)))),"Invalid/missing supplier VAT no; ","")&amp;IF(AND(L4547="Yes",K4547&lt;&gt;"Yes"),"VAT claimed without valid tax invoice; ","")&amp;IF(AND(L4547="Yes",ISNUMBER(SEARCH("blocked",G4547))),"Blocked input VAT claimed; ","")&amp;IF(AND(F4547="Import - VAT paid at customs (Box 8)",M4547=""),"Customs declaration no missing; ","")&amp;IF(AND(F4547="Import - Reverse charge (Box 9)",E4547="Saudi Arabia"),"RCM used for a local supplier; ","")&amp;IF(AND(L4547="Yes",NOT(OR(F4547="Standard domestic 15% (Box 7)",F4547="Import - VAT paid at customs (Box 8)",F4547="Import - Reverse charge (Box 9)"))),"VAT claimed on non-taxable category; ",""))</f>
        <v/>
      </c>
    </row>
    <row r="4548">
      <c r="A4548" s="17" t="n"/>
      <c r="B4548" s="14" t="n"/>
      <c r="C4548" s="14" t="n"/>
      <c r="D4548" s="16" t="n"/>
      <c r="E4548" s="14" t="n"/>
      <c r="F4548" s="14" t="n"/>
      <c r="G4548" s="14" t="n"/>
      <c r="H4548" s="19" t="n"/>
      <c r="I4548" s="19" t="n"/>
      <c r="J4548" s="34">
        <f>IF(A4548="","",H4548+I4548)</f>
        <v/>
      </c>
      <c r="K4548" s="14" t="n"/>
      <c r="L4548" s="14" t="n"/>
      <c r="M4548" s="14" t="n"/>
      <c r="N4548" s="14" t="n"/>
      <c r="O4548" s="20">
        <f>IF(A4548="","",SUMPRODUCT((A4548&gt;=Setup!$C$19:$C$30)*(A4548&lt;=Setup!$D$19:$D$30)*Setup!$A$19:$A$30))</f>
        <v/>
      </c>
      <c r="P4548" s="34">
        <f>IF(A4548="","",IF(OR(F4548="Standard domestic 15% (Box 7)",F4548="Import - VAT paid at customs (Box 8)",F4548="Import - Reverse charge (Box 9)"),ROUND(H4548*Setup!$B$9,2),0))</f>
        <v/>
      </c>
      <c r="Q4548" s="34">
        <f>IF(A4548="","",I4548-P4548)</f>
        <v/>
      </c>
      <c r="R4548" s="34">
        <f>IF(A4548="","",IF(L4548="Yes",I4548,0))</f>
        <v/>
      </c>
      <c r="S4548" s="34">
        <f>IF(A4548="","",IF(AND(L4548="Yes",K4548="Yes",NOT(ISNUMBER(SEARCH("blocked",G4548))),OR(F4548="Standard domestic 15% (Box 7)",F4548="Import - VAT paid at customs (Box 8)",F4548="Import - Reverse charge (Box 9)"),OR(F4548&lt;&gt;"Standard domestic 15% (Box 7)",AND(LEN(D4548)=15,LEFT(D4548,1)="3",RIGHT(D4548,1)="3",ISNUMBER(--D4548)))),I4548,0))</f>
        <v/>
      </c>
      <c r="T4548" s="34">
        <f>IF(A4548="","",R4548-S4548)</f>
        <v/>
      </c>
      <c r="U4548" s="23">
        <f>IF(A4548="","",IF(O4548=0,"Outside audit periods; ","")&amp;IF(F4548="","No VAT category; ","")&amp;IF(ABS(Q4548)&gt;Setup!$B$10,"VAT ≠ 15% × net; ","")&amp;IF(AND(F4548="Standard domestic 15% (Box 7)",NOT(AND(LEN(D4548)=15,LEFT(D4548,1)="3",RIGHT(D4548,1)="3",ISNUMBER(--D4548)))),"Invalid/missing supplier VAT no; ","")&amp;IF(AND(L4548="Yes",K4548&lt;&gt;"Yes"),"VAT claimed without valid tax invoice; ","")&amp;IF(AND(L4548="Yes",ISNUMBER(SEARCH("blocked",G4548))),"Blocked input VAT claimed; ","")&amp;IF(AND(F4548="Import - VAT paid at customs (Box 8)",M4548=""),"Customs declaration no missing; ","")&amp;IF(AND(F4548="Import - Reverse charge (Box 9)",E4548="Saudi Arabia"),"RCM used for a local supplier; ","")&amp;IF(AND(L4548="Yes",NOT(OR(F4548="Standard domestic 15% (Box 7)",F4548="Import - VAT paid at customs (Box 8)",F4548="Import - Reverse charge (Box 9)"))),"VAT claimed on non-taxable category; ",""))</f>
        <v/>
      </c>
    </row>
    <row r="4549">
      <c r="A4549" s="17" t="n"/>
      <c r="B4549" s="14" t="n"/>
      <c r="C4549" s="14" t="n"/>
      <c r="D4549" s="16" t="n"/>
      <c r="E4549" s="14" t="n"/>
      <c r="F4549" s="14" t="n"/>
      <c r="G4549" s="14" t="n"/>
      <c r="H4549" s="19" t="n"/>
      <c r="I4549" s="19" t="n"/>
      <c r="J4549" s="34">
        <f>IF(A4549="","",H4549+I4549)</f>
        <v/>
      </c>
      <c r="K4549" s="14" t="n"/>
      <c r="L4549" s="14" t="n"/>
      <c r="M4549" s="14" t="n"/>
      <c r="N4549" s="14" t="n"/>
      <c r="O4549" s="20">
        <f>IF(A4549="","",SUMPRODUCT((A4549&gt;=Setup!$C$19:$C$30)*(A4549&lt;=Setup!$D$19:$D$30)*Setup!$A$19:$A$30))</f>
        <v/>
      </c>
      <c r="P4549" s="34">
        <f>IF(A4549="","",IF(OR(F4549="Standard domestic 15% (Box 7)",F4549="Import - VAT paid at customs (Box 8)",F4549="Import - Reverse charge (Box 9)"),ROUND(H4549*Setup!$B$9,2),0))</f>
        <v/>
      </c>
      <c r="Q4549" s="34">
        <f>IF(A4549="","",I4549-P4549)</f>
        <v/>
      </c>
      <c r="R4549" s="34">
        <f>IF(A4549="","",IF(L4549="Yes",I4549,0))</f>
        <v/>
      </c>
      <c r="S4549" s="34">
        <f>IF(A4549="","",IF(AND(L4549="Yes",K4549="Yes",NOT(ISNUMBER(SEARCH("blocked",G4549))),OR(F4549="Standard domestic 15% (Box 7)",F4549="Import - VAT paid at customs (Box 8)",F4549="Import - Reverse charge (Box 9)"),OR(F4549&lt;&gt;"Standard domestic 15% (Box 7)",AND(LEN(D4549)=15,LEFT(D4549,1)="3",RIGHT(D4549,1)="3",ISNUMBER(--D4549)))),I4549,0))</f>
        <v/>
      </c>
      <c r="T4549" s="34">
        <f>IF(A4549="","",R4549-S4549)</f>
        <v/>
      </c>
      <c r="U4549" s="23">
        <f>IF(A4549="","",IF(O4549=0,"Outside audit periods; ","")&amp;IF(F4549="","No VAT category; ","")&amp;IF(ABS(Q4549)&gt;Setup!$B$10,"VAT ≠ 15% × net; ","")&amp;IF(AND(F4549="Standard domestic 15% (Box 7)",NOT(AND(LEN(D4549)=15,LEFT(D4549,1)="3",RIGHT(D4549,1)="3",ISNUMBER(--D4549)))),"Invalid/missing supplier VAT no; ","")&amp;IF(AND(L4549="Yes",K4549&lt;&gt;"Yes"),"VAT claimed without valid tax invoice; ","")&amp;IF(AND(L4549="Yes",ISNUMBER(SEARCH("blocked",G4549))),"Blocked input VAT claimed; ","")&amp;IF(AND(F4549="Import - VAT paid at customs (Box 8)",M4549=""),"Customs declaration no missing; ","")&amp;IF(AND(F4549="Import - Reverse charge (Box 9)",E4549="Saudi Arabia"),"RCM used for a local supplier; ","")&amp;IF(AND(L4549="Yes",NOT(OR(F4549="Standard domestic 15% (Box 7)",F4549="Import - VAT paid at customs (Box 8)",F4549="Import - Reverse charge (Box 9)"))),"VAT claimed on non-taxable category; ",""))</f>
        <v/>
      </c>
    </row>
    <row r="4550">
      <c r="A4550" s="17" t="n"/>
      <c r="B4550" s="14" t="n"/>
      <c r="C4550" s="14" t="n"/>
      <c r="D4550" s="16" t="n"/>
      <c r="E4550" s="14" t="n"/>
      <c r="F4550" s="14" t="n"/>
      <c r="G4550" s="14" t="n"/>
      <c r="H4550" s="19" t="n"/>
      <c r="I4550" s="19" t="n"/>
      <c r="J4550" s="34">
        <f>IF(A4550="","",H4550+I4550)</f>
        <v/>
      </c>
      <c r="K4550" s="14" t="n"/>
      <c r="L4550" s="14" t="n"/>
      <c r="M4550" s="14" t="n"/>
      <c r="N4550" s="14" t="n"/>
      <c r="O4550" s="20">
        <f>IF(A4550="","",SUMPRODUCT((A4550&gt;=Setup!$C$19:$C$30)*(A4550&lt;=Setup!$D$19:$D$30)*Setup!$A$19:$A$30))</f>
        <v/>
      </c>
      <c r="P4550" s="34">
        <f>IF(A4550="","",IF(OR(F4550="Standard domestic 15% (Box 7)",F4550="Import - VAT paid at customs (Box 8)",F4550="Import - Reverse charge (Box 9)"),ROUND(H4550*Setup!$B$9,2),0))</f>
        <v/>
      </c>
      <c r="Q4550" s="34">
        <f>IF(A4550="","",I4550-P4550)</f>
        <v/>
      </c>
      <c r="R4550" s="34">
        <f>IF(A4550="","",IF(L4550="Yes",I4550,0))</f>
        <v/>
      </c>
      <c r="S4550" s="34">
        <f>IF(A4550="","",IF(AND(L4550="Yes",K4550="Yes",NOT(ISNUMBER(SEARCH("blocked",G4550))),OR(F4550="Standard domestic 15% (Box 7)",F4550="Import - VAT paid at customs (Box 8)",F4550="Import - Reverse charge (Box 9)"),OR(F4550&lt;&gt;"Standard domestic 15% (Box 7)",AND(LEN(D4550)=15,LEFT(D4550,1)="3",RIGHT(D4550,1)="3",ISNUMBER(--D4550)))),I4550,0))</f>
        <v/>
      </c>
      <c r="T4550" s="34">
        <f>IF(A4550="","",R4550-S4550)</f>
        <v/>
      </c>
      <c r="U4550" s="23">
        <f>IF(A4550="","",IF(O4550=0,"Outside audit periods; ","")&amp;IF(F4550="","No VAT category; ","")&amp;IF(ABS(Q4550)&gt;Setup!$B$10,"VAT ≠ 15% × net; ","")&amp;IF(AND(F4550="Standard domestic 15% (Box 7)",NOT(AND(LEN(D4550)=15,LEFT(D4550,1)="3",RIGHT(D4550,1)="3",ISNUMBER(--D4550)))),"Invalid/missing supplier VAT no; ","")&amp;IF(AND(L4550="Yes",K4550&lt;&gt;"Yes"),"VAT claimed without valid tax invoice; ","")&amp;IF(AND(L4550="Yes",ISNUMBER(SEARCH("blocked",G4550))),"Blocked input VAT claimed; ","")&amp;IF(AND(F4550="Import - VAT paid at customs (Box 8)",M4550=""),"Customs declaration no missing; ","")&amp;IF(AND(F4550="Import - Reverse charge (Box 9)",E4550="Saudi Arabia"),"RCM used for a local supplier; ","")&amp;IF(AND(L4550="Yes",NOT(OR(F4550="Standard domestic 15% (Box 7)",F4550="Import - VAT paid at customs (Box 8)",F4550="Import - Reverse charge (Box 9)"))),"VAT claimed on non-taxable category; ",""))</f>
        <v/>
      </c>
    </row>
    <row r="4551">
      <c r="A4551" s="17" t="n"/>
      <c r="B4551" s="14" t="n"/>
      <c r="C4551" s="14" t="n"/>
      <c r="D4551" s="16" t="n"/>
      <c r="E4551" s="14" t="n"/>
      <c r="F4551" s="14" t="n"/>
      <c r="G4551" s="14" t="n"/>
      <c r="H4551" s="19" t="n"/>
      <c r="I4551" s="19" t="n"/>
      <c r="J4551" s="34">
        <f>IF(A4551="","",H4551+I4551)</f>
        <v/>
      </c>
      <c r="K4551" s="14" t="n"/>
      <c r="L4551" s="14" t="n"/>
      <c r="M4551" s="14" t="n"/>
      <c r="N4551" s="14" t="n"/>
      <c r="O4551" s="20">
        <f>IF(A4551="","",SUMPRODUCT((A4551&gt;=Setup!$C$19:$C$30)*(A4551&lt;=Setup!$D$19:$D$30)*Setup!$A$19:$A$30))</f>
        <v/>
      </c>
      <c r="P4551" s="34">
        <f>IF(A4551="","",IF(OR(F4551="Standard domestic 15% (Box 7)",F4551="Import - VAT paid at customs (Box 8)",F4551="Import - Reverse charge (Box 9)"),ROUND(H4551*Setup!$B$9,2),0))</f>
        <v/>
      </c>
      <c r="Q4551" s="34">
        <f>IF(A4551="","",I4551-P4551)</f>
        <v/>
      </c>
      <c r="R4551" s="34">
        <f>IF(A4551="","",IF(L4551="Yes",I4551,0))</f>
        <v/>
      </c>
      <c r="S4551" s="34">
        <f>IF(A4551="","",IF(AND(L4551="Yes",K4551="Yes",NOT(ISNUMBER(SEARCH("blocked",G4551))),OR(F4551="Standard domestic 15% (Box 7)",F4551="Import - VAT paid at customs (Box 8)",F4551="Import - Reverse charge (Box 9)"),OR(F4551&lt;&gt;"Standard domestic 15% (Box 7)",AND(LEN(D4551)=15,LEFT(D4551,1)="3",RIGHT(D4551,1)="3",ISNUMBER(--D4551)))),I4551,0))</f>
        <v/>
      </c>
      <c r="T4551" s="34">
        <f>IF(A4551="","",R4551-S4551)</f>
        <v/>
      </c>
      <c r="U4551" s="23">
        <f>IF(A4551="","",IF(O4551=0,"Outside audit periods; ","")&amp;IF(F4551="","No VAT category; ","")&amp;IF(ABS(Q4551)&gt;Setup!$B$10,"VAT ≠ 15% × net; ","")&amp;IF(AND(F4551="Standard domestic 15% (Box 7)",NOT(AND(LEN(D4551)=15,LEFT(D4551,1)="3",RIGHT(D4551,1)="3",ISNUMBER(--D4551)))),"Invalid/missing supplier VAT no; ","")&amp;IF(AND(L4551="Yes",K4551&lt;&gt;"Yes"),"VAT claimed without valid tax invoice; ","")&amp;IF(AND(L4551="Yes",ISNUMBER(SEARCH("blocked",G4551))),"Blocked input VAT claimed; ","")&amp;IF(AND(F4551="Import - VAT paid at customs (Box 8)",M4551=""),"Customs declaration no missing; ","")&amp;IF(AND(F4551="Import - Reverse charge (Box 9)",E4551="Saudi Arabia"),"RCM used for a local supplier; ","")&amp;IF(AND(L4551="Yes",NOT(OR(F4551="Standard domestic 15% (Box 7)",F4551="Import - VAT paid at customs (Box 8)",F4551="Import - Reverse charge (Box 9)"))),"VAT claimed on non-taxable category; ",""))</f>
        <v/>
      </c>
    </row>
    <row r="4552">
      <c r="A4552" s="17" t="n"/>
      <c r="B4552" s="14" t="n"/>
      <c r="C4552" s="14" t="n"/>
      <c r="D4552" s="16" t="n"/>
      <c r="E4552" s="14" t="n"/>
      <c r="F4552" s="14" t="n"/>
      <c r="G4552" s="14" t="n"/>
      <c r="H4552" s="19" t="n"/>
      <c r="I4552" s="19" t="n"/>
      <c r="J4552" s="34">
        <f>IF(A4552="","",H4552+I4552)</f>
        <v/>
      </c>
      <c r="K4552" s="14" t="n"/>
      <c r="L4552" s="14" t="n"/>
      <c r="M4552" s="14" t="n"/>
      <c r="N4552" s="14" t="n"/>
      <c r="O4552" s="20">
        <f>IF(A4552="","",SUMPRODUCT((A4552&gt;=Setup!$C$19:$C$30)*(A4552&lt;=Setup!$D$19:$D$30)*Setup!$A$19:$A$30))</f>
        <v/>
      </c>
      <c r="P4552" s="34">
        <f>IF(A4552="","",IF(OR(F4552="Standard domestic 15% (Box 7)",F4552="Import - VAT paid at customs (Box 8)",F4552="Import - Reverse charge (Box 9)"),ROUND(H4552*Setup!$B$9,2),0))</f>
        <v/>
      </c>
      <c r="Q4552" s="34">
        <f>IF(A4552="","",I4552-P4552)</f>
        <v/>
      </c>
      <c r="R4552" s="34">
        <f>IF(A4552="","",IF(L4552="Yes",I4552,0))</f>
        <v/>
      </c>
      <c r="S4552" s="34">
        <f>IF(A4552="","",IF(AND(L4552="Yes",K4552="Yes",NOT(ISNUMBER(SEARCH("blocked",G4552))),OR(F4552="Standard domestic 15% (Box 7)",F4552="Import - VAT paid at customs (Box 8)",F4552="Import - Reverse charge (Box 9)"),OR(F4552&lt;&gt;"Standard domestic 15% (Box 7)",AND(LEN(D4552)=15,LEFT(D4552,1)="3",RIGHT(D4552,1)="3",ISNUMBER(--D4552)))),I4552,0))</f>
        <v/>
      </c>
      <c r="T4552" s="34">
        <f>IF(A4552="","",R4552-S4552)</f>
        <v/>
      </c>
      <c r="U4552" s="23">
        <f>IF(A4552="","",IF(O4552=0,"Outside audit periods; ","")&amp;IF(F4552="","No VAT category; ","")&amp;IF(ABS(Q4552)&gt;Setup!$B$10,"VAT ≠ 15% × net; ","")&amp;IF(AND(F4552="Standard domestic 15% (Box 7)",NOT(AND(LEN(D4552)=15,LEFT(D4552,1)="3",RIGHT(D4552,1)="3",ISNUMBER(--D4552)))),"Invalid/missing supplier VAT no; ","")&amp;IF(AND(L4552="Yes",K4552&lt;&gt;"Yes"),"VAT claimed without valid tax invoice; ","")&amp;IF(AND(L4552="Yes",ISNUMBER(SEARCH("blocked",G4552))),"Blocked input VAT claimed; ","")&amp;IF(AND(F4552="Import - VAT paid at customs (Box 8)",M4552=""),"Customs declaration no missing; ","")&amp;IF(AND(F4552="Import - Reverse charge (Box 9)",E4552="Saudi Arabia"),"RCM used for a local supplier; ","")&amp;IF(AND(L4552="Yes",NOT(OR(F4552="Standard domestic 15% (Box 7)",F4552="Import - VAT paid at customs (Box 8)",F4552="Import - Reverse charge (Box 9)"))),"VAT claimed on non-taxable category; ",""))</f>
        <v/>
      </c>
    </row>
    <row r="4553">
      <c r="A4553" s="17" t="n"/>
      <c r="B4553" s="14" t="n"/>
      <c r="C4553" s="14" t="n"/>
      <c r="D4553" s="16" t="n"/>
      <c r="E4553" s="14" t="n"/>
      <c r="F4553" s="14" t="n"/>
      <c r="G4553" s="14" t="n"/>
      <c r="H4553" s="19" t="n"/>
      <c r="I4553" s="19" t="n"/>
      <c r="J4553" s="34">
        <f>IF(A4553="","",H4553+I4553)</f>
        <v/>
      </c>
      <c r="K4553" s="14" t="n"/>
      <c r="L4553" s="14" t="n"/>
      <c r="M4553" s="14" t="n"/>
      <c r="N4553" s="14" t="n"/>
      <c r="O4553" s="20">
        <f>IF(A4553="","",SUMPRODUCT((A4553&gt;=Setup!$C$19:$C$30)*(A4553&lt;=Setup!$D$19:$D$30)*Setup!$A$19:$A$30))</f>
        <v/>
      </c>
      <c r="P4553" s="34">
        <f>IF(A4553="","",IF(OR(F4553="Standard domestic 15% (Box 7)",F4553="Import - VAT paid at customs (Box 8)",F4553="Import - Reverse charge (Box 9)"),ROUND(H4553*Setup!$B$9,2),0))</f>
        <v/>
      </c>
      <c r="Q4553" s="34">
        <f>IF(A4553="","",I4553-P4553)</f>
        <v/>
      </c>
      <c r="R4553" s="34">
        <f>IF(A4553="","",IF(L4553="Yes",I4553,0))</f>
        <v/>
      </c>
      <c r="S4553" s="34">
        <f>IF(A4553="","",IF(AND(L4553="Yes",K4553="Yes",NOT(ISNUMBER(SEARCH("blocked",G4553))),OR(F4553="Standard domestic 15% (Box 7)",F4553="Import - VAT paid at customs (Box 8)",F4553="Import - Reverse charge (Box 9)"),OR(F4553&lt;&gt;"Standard domestic 15% (Box 7)",AND(LEN(D4553)=15,LEFT(D4553,1)="3",RIGHT(D4553,1)="3",ISNUMBER(--D4553)))),I4553,0))</f>
        <v/>
      </c>
      <c r="T4553" s="34">
        <f>IF(A4553="","",R4553-S4553)</f>
        <v/>
      </c>
      <c r="U4553" s="23">
        <f>IF(A4553="","",IF(O4553=0,"Outside audit periods; ","")&amp;IF(F4553="","No VAT category; ","")&amp;IF(ABS(Q4553)&gt;Setup!$B$10,"VAT ≠ 15% × net; ","")&amp;IF(AND(F4553="Standard domestic 15% (Box 7)",NOT(AND(LEN(D4553)=15,LEFT(D4553,1)="3",RIGHT(D4553,1)="3",ISNUMBER(--D4553)))),"Invalid/missing supplier VAT no; ","")&amp;IF(AND(L4553="Yes",K4553&lt;&gt;"Yes"),"VAT claimed without valid tax invoice; ","")&amp;IF(AND(L4553="Yes",ISNUMBER(SEARCH("blocked",G4553))),"Blocked input VAT claimed; ","")&amp;IF(AND(F4553="Import - VAT paid at customs (Box 8)",M4553=""),"Customs declaration no missing; ","")&amp;IF(AND(F4553="Import - Reverse charge (Box 9)",E4553="Saudi Arabia"),"RCM used for a local supplier; ","")&amp;IF(AND(L4553="Yes",NOT(OR(F4553="Standard domestic 15% (Box 7)",F4553="Import - VAT paid at customs (Box 8)",F4553="Import - Reverse charge (Box 9)"))),"VAT claimed on non-taxable category; ",""))</f>
        <v/>
      </c>
    </row>
    <row r="4554">
      <c r="A4554" s="17" t="n"/>
      <c r="B4554" s="14" t="n"/>
      <c r="C4554" s="14" t="n"/>
      <c r="D4554" s="16" t="n"/>
      <c r="E4554" s="14" t="n"/>
      <c r="F4554" s="14" t="n"/>
      <c r="G4554" s="14" t="n"/>
      <c r="H4554" s="19" t="n"/>
      <c r="I4554" s="19" t="n"/>
      <c r="J4554" s="34">
        <f>IF(A4554="","",H4554+I4554)</f>
        <v/>
      </c>
      <c r="K4554" s="14" t="n"/>
      <c r="L4554" s="14" t="n"/>
      <c r="M4554" s="14" t="n"/>
      <c r="N4554" s="14" t="n"/>
      <c r="O4554" s="20">
        <f>IF(A4554="","",SUMPRODUCT((A4554&gt;=Setup!$C$19:$C$30)*(A4554&lt;=Setup!$D$19:$D$30)*Setup!$A$19:$A$30))</f>
        <v/>
      </c>
      <c r="P4554" s="34">
        <f>IF(A4554="","",IF(OR(F4554="Standard domestic 15% (Box 7)",F4554="Import - VAT paid at customs (Box 8)",F4554="Import - Reverse charge (Box 9)"),ROUND(H4554*Setup!$B$9,2),0))</f>
        <v/>
      </c>
      <c r="Q4554" s="34">
        <f>IF(A4554="","",I4554-P4554)</f>
        <v/>
      </c>
      <c r="R4554" s="34">
        <f>IF(A4554="","",IF(L4554="Yes",I4554,0))</f>
        <v/>
      </c>
      <c r="S4554" s="34">
        <f>IF(A4554="","",IF(AND(L4554="Yes",K4554="Yes",NOT(ISNUMBER(SEARCH("blocked",G4554))),OR(F4554="Standard domestic 15% (Box 7)",F4554="Import - VAT paid at customs (Box 8)",F4554="Import - Reverse charge (Box 9)"),OR(F4554&lt;&gt;"Standard domestic 15% (Box 7)",AND(LEN(D4554)=15,LEFT(D4554,1)="3",RIGHT(D4554,1)="3",ISNUMBER(--D4554)))),I4554,0))</f>
        <v/>
      </c>
      <c r="T4554" s="34">
        <f>IF(A4554="","",R4554-S4554)</f>
        <v/>
      </c>
      <c r="U4554" s="23">
        <f>IF(A4554="","",IF(O4554=0,"Outside audit periods; ","")&amp;IF(F4554="","No VAT category; ","")&amp;IF(ABS(Q4554)&gt;Setup!$B$10,"VAT ≠ 15% × net; ","")&amp;IF(AND(F4554="Standard domestic 15% (Box 7)",NOT(AND(LEN(D4554)=15,LEFT(D4554,1)="3",RIGHT(D4554,1)="3",ISNUMBER(--D4554)))),"Invalid/missing supplier VAT no; ","")&amp;IF(AND(L4554="Yes",K4554&lt;&gt;"Yes"),"VAT claimed without valid tax invoice; ","")&amp;IF(AND(L4554="Yes",ISNUMBER(SEARCH("blocked",G4554))),"Blocked input VAT claimed; ","")&amp;IF(AND(F4554="Import - VAT paid at customs (Box 8)",M4554=""),"Customs declaration no missing; ","")&amp;IF(AND(F4554="Import - Reverse charge (Box 9)",E4554="Saudi Arabia"),"RCM used for a local supplier; ","")&amp;IF(AND(L4554="Yes",NOT(OR(F4554="Standard domestic 15% (Box 7)",F4554="Import - VAT paid at customs (Box 8)",F4554="Import - Reverse charge (Box 9)"))),"VAT claimed on non-taxable category; ",""))</f>
        <v/>
      </c>
    </row>
    <row r="4555">
      <c r="A4555" s="17" t="n"/>
      <c r="B4555" s="14" t="n"/>
      <c r="C4555" s="14" t="n"/>
      <c r="D4555" s="16" t="n"/>
      <c r="E4555" s="14" t="n"/>
      <c r="F4555" s="14" t="n"/>
      <c r="G4555" s="14" t="n"/>
      <c r="H4555" s="19" t="n"/>
      <c r="I4555" s="19" t="n"/>
      <c r="J4555" s="34">
        <f>IF(A4555="","",H4555+I4555)</f>
        <v/>
      </c>
      <c r="K4555" s="14" t="n"/>
      <c r="L4555" s="14" t="n"/>
      <c r="M4555" s="14" t="n"/>
      <c r="N4555" s="14" t="n"/>
      <c r="O4555" s="20">
        <f>IF(A4555="","",SUMPRODUCT((A4555&gt;=Setup!$C$19:$C$30)*(A4555&lt;=Setup!$D$19:$D$30)*Setup!$A$19:$A$30))</f>
        <v/>
      </c>
      <c r="P4555" s="34">
        <f>IF(A4555="","",IF(OR(F4555="Standard domestic 15% (Box 7)",F4555="Import - VAT paid at customs (Box 8)",F4555="Import - Reverse charge (Box 9)"),ROUND(H4555*Setup!$B$9,2),0))</f>
        <v/>
      </c>
      <c r="Q4555" s="34">
        <f>IF(A4555="","",I4555-P4555)</f>
        <v/>
      </c>
      <c r="R4555" s="34">
        <f>IF(A4555="","",IF(L4555="Yes",I4555,0))</f>
        <v/>
      </c>
      <c r="S4555" s="34">
        <f>IF(A4555="","",IF(AND(L4555="Yes",K4555="Yes",NOT(ISNUMBER(SEARCH("blocked",G4555))),OR(F4555="Standard domestic 15% (Box 7)",F4555="Import - VAT paid at customs (Box 8)",F4555="Import - Reverse charge (Box 9)"),OR(F4555&lt;&gt;"Standard domestic 15% (Box 7)",AND(LEN(D4555)=15,LEFT(D4555,1)="3",RIGHT(D4555,1)="3",ISNUMBER(--D4555)))),I4555,0))</f>
        <v/>
      </c>
      <c r="T4555" s="34">
        <f>IF(A4555="","",R4555-S4555)</f>
        <v/>
      </c>
      <c r="U4555" s="23">
        <f>IF(A4555="","",IF(O4555=0,"Outside audit periods; ","")&amp;IF(F4555="","No VAT category; ","")&amp;IF(ABS(Q4555)&gt;Setup!$B$10,"VAT ≠ 15% × net; ","")&amp;IF(AND(F4555="Standard domestic 15% (Box 7)",NOT(AND(LEN(D4555)=15,LEFT(D4555,1)="3",RIGHT(D4555,1)="3",ISNUMBER(--D4555)))),"Invalid/missing supplier VAT no; ","")&amp;IF(AND(L4555="Yes",K4555&lt;&gt;"Yes"),"VAT claimed without valid tax invoice; ","")&amp;IF(AND(L4555="Yes",ISNUMBER(SEARCH("blocked",G4555))),"Blocked input VAT claimed; ","")&amp;IF(AND(F4555="Import - VAT paid at customs (Box 8)",M4555=""),"Customs declaration no missing; ","")&amp;IF(AND(F4555="Import - Reverse charge (Box 9)",E4555="Saudi Arabia"),"RCM used for a local supplier; ","")&amp;IF(AND(L4555="Yes",NOT(OR(F4555="Standard domestic 15% (Box 7)",F4555="Import - VAT paid at customs (Box 8)",F4555="Import - Reverse charge (Box 9)"))),"VAT claimed on non-taxable category; ",""))</f>
        <v/>
      </c>
    </row>
    <row r="4556">
      <c r="A4556" s="17" t="n"/>
      <c r="B4556" s="14" t="n"/>
      <c r="C4556" s="14" t="n"/>
      <c r="D4556" s="16" t="n"/>
      <c r="E4556" s="14" t="n"/>
      <c r="F4556" s="14" t="n"/>
      <c r="G4556" s="14" t="n"/>
      <c r="H4556" s="19" t="n"/>
      <c r="I4556" s="19" t="n"/>
      <c r="J4556" s="34">
        <f>IF(A4556="","",H4556+I4556)</f>
        <v/>
      </c>
      <c r="K4556" s="14" t="n"/>
      <c r="L4556" s="14" t="n"/>
      <c r="M4556" s="14" t="n"/>
      <c r="N4556" s="14" t="n"/>
      <c r="O4556" s="20">
        <f>IF(A4556="","",SUMPRODUCT((A4556&gt;=Setup!$C$19:$C$30)*(A4556&lt;=Setup!$D$19:$D$30)*Setup!$A$19:$A$30))</f>
        <v/>
      </c>
      <c r="P4556" s="34">
        <f>IF(A4556="","",IF(OR(F4556="Standard domestic 15% (Box 7)",F4556="Import - VAT paid at customs (Box 8)",F4556="Import - Reverse charge (Box 9)"),ROUND(H4556*Setup!$B$9,2),0))</f>
        <v/>
      </c>
      <c r="Q4556" s="34">
        <f>IF(A4556="","",I4556-P4556)</f>
        <v/>
      </c>
      <c r="R4556" s="34">
        <f>IF(A4556="","",IF(L4556="Yes",I4556,0))</f>
        <v/>
      </c>
      <c r="S4556" s="34">
        <f>IF(A4556="","",IF(AND(L4556="Yes",K4556="Yes",NOT(ISNUMBER(SEARCH("blocked",G4556))),OR(F4556="Standard domestic 15% (Box 7)",F4556="Import - VAT paid at customs (Box 8)",F4556="Import - Reverse charge (Box 9)"),OR(F4556&lt;&gt;"Standard domestic 15% (Box 7)",AND(LEN(D4556)=15,LEFT(D4556,1)="3",RIGHT(D4556,1)="3",ISNUMBER(--D4556)))),I4556,0))</f>
        <v/>
      </c>
      <c r="T4556" s="34">
        <f>IF(A4556="","",R4556-S4556)</f>
        <v/>
      </c>
      <c r="U4556" s="23">
        <f>IF(A4556="","",IF(O4556=0,"Outside audit periods; ","")&amp;IF(F4556="","No VAT category; ","")&amp;IF(ABS(Q4556)&gt;Setup!$B$10,"VAT ≠ 15% × net; ","")&amp;IF(AND(F4556="Standard domestic 15% (Box 7)",NOT(AND(LEN(D4556)=15,LEFT(D4556,1)="3",RIGHT(D4556,1)="3",ISNUMBER(--D4556)))),"Invalid/missing supplier VAT no; ","")&amp;IF(AND(L4556="Yes",K4556&lt;&gt;"Yes"),"VAT claimed without valid tax invoice; ","")&amp;IF(AND(L4556="Yes",ISNUMBER(SEARCH("blocked",G4556))),"Blocked input VAT claimed; ","")&amp;IF(AND(F4556="Import - VAT paid at customs (Box 8)",M4556=""),"Customs declaration no missing; ","")&amp;IF(AND(F4556="Import - Reverse charge (Box 9)",E4556="Saudi Arabia"),"RCM used for a local supplier; ","")&amp;IF(AND(L4556="Yes",NOT(OR(F4556="Standard domestic 15% (Box 7)",F4556="Import - VAT paid at customs (Box 8)",F4556="Import - Reverse charge (Box 9)"))),"VAT claimed on non-taxable category; ",""))</f>
        <v/>
      </c>
    </row>
    <row r="4557">
      <c r="A4557" s="17" t="n"/>
      <c r="B4557" s="14" t="n"/>
      <c r="C4557" s="14" t="n"/>
      <c r="D4557" s="16" t="n"/>
      <c r="E4557" s="14" t="n"/>
      <c r="F4557" s="14" t="n"/>
      <c r="G4557" s="14" t="n"/>
      <c r="H4557" s="19" t="n"/>
      <c r="I4557" s="19" t="n"/>
      <c r="J4557" s="34">
        <f>IF(A4557="","",H4557+I4557)</f>
        <v/>
      </c>
      <c r="K4557" s="14" t="n"/>
      <c r="L4557" s="14" t="n"/>
      <c r="M4557" s="14" t="n"/>
      <c r="N4557" s="14" t="n"/>
      <c r="O4557" s="20">
        <f>IF(A4557="","",SUMPRODUCT((A4557&gt;=Setup!$C$19:$C$30)*(A4557&lt;=Setup!$D$19:$D$30)*Setup!$A$19:$A$30))</f>
        <v/>
      </c>
      <c r="P4557" s="34">
        <f>IF(A4557="","",IF(OR(F4557="Standard domestic 15% (Box 7)",F4557="Import - VAT paid at customs (Box 8)",F4557="Import - Reverse charge (Box 9)"),ROUND(H4557*Setup!$B$9,2),0))</f>
        <v/>
      </c>
      <c r="Q4557" s="34">
        <f>IF(A4557="","",I4557-P4557)</f>
        <v/>
      </c>
      <c r="R4557" s="34">
        <f>IF(A4557="","",IF(L4557="Yes",I4557,0))</f>
        <v/>
      </c>
      <c r="S4557" s="34">
        <f>IF(A4557="","",IF(AND(L4557="Yes",K4557="Yes",NOT(ISNUMBER(SEARCH("blocked",G4557))),OR(F4557="Standard domestic 15% (Box 7)",F4557="Import - VAT paid at customs (Box 8)",F4557="Import - Reverse charge (Box 9)"),OR(F4557&lt;&gt;"Standard domestic 15% (Box 7)",AND(LEN(D4557)=15,LEFT(D4557,1)="3",RIGHT(D4557,1)="3",ISNUMBER(--D4557)))),I4557,0))</f>
        <v/>
      </c>
      <c r="T4557" s="34">
        <f>IF(A4557="","",R4557-S4557)</f>
        <v/>
      </c>
      <c r="U4557" s="23">
        <f>IF(A4557="","",IF(O4557=0,"Outside audit periods; ","")&amp;IF(F4557="","No VAT category; ","")&amp;IF(ABS(Q4557)&gt;Setup!$B$10,"VAT ≠ 15% × net; ","")&amp;IF(AND(F4557="Standard domestic 15% (Box 7)",NOT(AND(LEN(D4557)=15,LEFT(D4557,1)="3",RIGHT(D4557,1)="3",ISNUMBER(--D4557)))),"Invalid/missing supplier VAT no; ","")&amp;IF(AND(L4557="Yes",K4557&lt;&gt;"Yes"),"VAT claimed without valid tax invoice; ","")&amp;IF(AND(L4557="Yes",ISNUMBER(SEARCH("blocked",G4557))),"Blocked input VAT claimed; ","")&amp;IF(AND(F4557="Import - VAT paid at customs (Box 8)",M4557=""),"Customs declaration no missing; ","")&amp;IF(AND(F4557="Import - Reverse charge (Box 9)",E4557="Saudi Arabia"),"RCM used for a local supplier; ","")&amp;IF(AND(L4557="Yes",NOT(OR(F4557="Standard domestic 15% (Box 7)",F4557="Import - VAT paid at customs (Box 8)",F4557="Import - Reverse charge (Box 9)"))),"VAT claimed on non-taxable category; ",""))</f>
        <v/>
      </c>
    </row>
    <row r="4558">
      <c r="A4558" s="17" t="n"/>
      <c r="B4558" s="14" t="n"/>
      <c r="C4558" s="14" t="n"/>
      <c r="D4558" s="16" t="n"/>
      <c r="E4558" s="14" t="n"/>
      <c r="F4558" s="14" t="n"/>
      <c r="G4558" s="14" t="n"/>
      <c r="H4558" s="19" t="n"/>
      <c r="I4558" s="19" t="n"/>
      <c r="J4558" s="34">
        <f>IF(A4558="","",H4558+I4558)</f>
        <v/>
      </c>
      <c r="K4558" s="14" t="n"/>
      <c r="L4558" s="14" t="n"/>
      <c r="M4558" s="14" t="n"/>
      <c r="N4558" s="14" t="n"/>
      <c r="O4558" s="20">
        <f>IF(A4558="","",SUMPRODUCT((A4558&gt;=Setup!$C$19:$C$30)*(A4558&lt;=Setup!$D$19:$D$30)*Setup!$A$19:$A$30))</f>
        <v/>
      </c>
      <c r="P4558" s="34">
        <f>IF(A4558="","",IF(OR(F4558="Standard domestic 15% (Box 7)",F4558="Import - VAT paid at customs (Box 8)",F4558="Import - Reverse charge (Box 9)"),ROUND(H4558*Setup!$B$9,2),0))</f>
        <v/>
      </c>
      <c r="Q4558" s="34">
        <f>IF(A4558="","",I4558-P4558)</f>
        <v/>
      </c>
      <c r="R4558" s="34">
        <f>IF(A4558="","",IF(L4558="Yes",I4558,0))</f>
        <v/>
      </c>
      <c r="S4558" s="34">
        <f>IF(A4558="","",IF(AND(L4558="Yes",K4558="Yes",NOT(ISNUMBER(SEARCH("blocked",G4558))),OR(F4558="Standard domestic 15% (Box 7)",F4558="Import - VAT paid at customs (Box 8)",F4558="Import - Reverse charge (Box 9)"),OR(F4558&lt;&gt;"Standard domestic 15% (Box 7)",AND(LEN(D4558)=15,LEFT(D4558,1)="3",RIGHT(D4558,1)="3",ISNUMBER(--D4558)))),I4558,0))</f>
        <v/>
      </c>
      <c r="T4558" s="34">
        <f>IF(A4558="","",R4558-S4558)</f>
        <v/>
      </c>
      <c r="U4558" s="23">
        <f>IF(A4558="","",IF(O4558=0,"Outside audit periods; ","")&amp;IF(F4558="","No VAT category; ","")&amp;IF(ABS(Q4558)&gt;Setup!$B$10,"VAT ≠ 15% × net; ","")&amp;IF(AND(F4558="Standard domestic 15% (Box 7)",NOT(AND(LEN(D4558)=15,LEFT(D4558,1)="3",RIGHT(D4558,1)="3",ISNUMBER(--D4558)))),"Invalid/missing supplier VAT no; ","")&amp;IF(AND(L4558="Yes",K4558&lt;&gt;"Yes"),"VAT claimed without valid tax invoice; ","")&amp;IF(AND(L4558="Yes",ISNUMBER(SEARCH("blocked",G4558))),"Blocked input VAT claimed; ","")&amp;IF(AND(F4558="Import - VAT paid at customs (Box 8)",M4558=""),"Customs declaration no missing; ","")&amp;IF(AND(F4558="Import - Reverse charge (Box 9)",E4558="Saudi Arabia"),"RCM used for a local supplier; ","")&amp;IF(AND(L4558="Yes",NOT(OR(F4558="Standard domestic 15% (Box 7)",F4558="Import - VAT paid at customs (Box 8)",F4558="Import - Reverse charge (Box 9)"))),"VAT claimed on non-taxable category; ",""))</f>
        <v/>
      </c>
    </row>
    <row r="4559">
      <c r="A4559" s="17" t="n"/>
      <c r="B4559" s="14" t="n"/>
      <c r="C4559" s="14" t="n"/>
      <c r="D4559" s="16" t="n"/>
      <c r="E4559" s="14" t="n"/>
      <c r="F4559" s="14" t="n"/>
      <c r="G4559" s="14" t="n"/>
      <c r="H4559" s="19" t="n"/>
      <c r="I4559" s="19" t="n"/>
      <c r="J4559" s="34">
        <f>IF(A4559="","",H4559+I4559)</f>
        <v/>
      </c>
      <c r="K4559" s="14" t="n"/>
      <c r="L4559" s="14" t="n"/>
      <c r="M4559" s="14" t="n"/>
      <c r="N4559" s="14" t="n"/>
      <c r="O4559" s="20">
        <f>IF(A4559="","",SUMPRODUCT((A4559&gt;=Setup!$C$19:$C$30)*(A4559&lt;=Setup!$D$19:$D$30)*Setup!$A$19:$A$30))</f>
        <v/>
      </c>
      <c r="P4559" s="34">
        <f>IF(A4559="","",IF(OR(F4559="Standard domestic 15% (Box 7)",F4559="Import - VAT paid at customs (Box 8)",F4559="Import - Reverse charge (Box 9)"),ROUND(H4559*Setup!$B$9,2),0))</f>
        <v/>
      </c>
      <c r="Q4559" s="34">
        <f>IF(A4559="","",I4559-P4559)</f>
        <v/>
      </c>
      <c r="R4559" s="34">
        <f>IF(A4559="","",IF(L4559="Yes",I4559,0))</f>
        <v/>
      </c>
      <c r="S4559" s="34">
        <f>IF(A4559="","",IF(AND(L4559="Yes",K4559="Yes",NOT(ISNUMBER(SEARCH("blocked",G4559))),OR(F4559="Standard domestic 15% (Box 7)",F4559="Import - VAT paid at customs (Box 8)",F4559="Import - Reverse charge (Box 9)"),OR(F4559&lt;&gt;"Standard domestic 15% (Box 7)",AND(LEN(D4559)=15,LEFT(D4559,1)="3",RIGHT(D4559,1)="3",ISNUMBER(--D4559)))),I4559,0))</f>
        <v/>
      </c>
      <c r="T4559" s="34">
        <f>IF(A4559="","",R4559-S4559)</f>
        <v/>
      </c>
      <c r="U4559" s="23">
        <f>IF(A4559="","",IF(O4559=0,"Outside audit periods; ","")&amp;IF(F4559="","No VAT category; ","")&amp;IF(ABS(Q4559)&gt;Setup!$B$10,"VAT ≠ 15% × net; ","")&amp;IF(AND(F4559="Standard domestic 15% (Box 7)",NOT(AND(LEN(D4559)=15,LEFT(D4559,1)="3",RIGHT(D4559,1)="3",ISNUMBER(--D4559)))),"Invalid/missing supplier VAT no; ","")&amp;IF(AND(L4559="Yes",K4559&lt;&gt;"Yes"),"VAT claimed without valid tax invoice; ","")&amp;IF(AND(L4559="Yes",ISNUMBER(SEARCH("blocked",G4559))),"Blocked input VAT claimed; ","")&amp;IF(AND(F4559="Import - VAT paid at customs (Box 8)",M4559=""),"Customs declaration no missing; ","")&amp;IF(AND(F4559="Import - Reverse charge (Box 9)",E4559="Saudi Arabia"),"RCM used for a local supplier; ","")&amp;IF(AND(L4559="Yes",NOT(OR(F4559="Standard domestic 15% (Box 7)",F4559="Import - VAT paid at customs (Box 8)",F4559="Import - Reverse charge (Box 9)"))),"VAT claimed on non-taxable category; ",""))</f>
        <v/>
      </c>
    </row>
    <row r="4560">
      <c r="A4560" s="17" t="n"/>
      <c r="B4560" s="14" t="n"/>
      <c r="C4560" s="14" t="n"/>
      <c r="D4560" s="16" t="n"/>
      <c r="E4560" s="14" t="n"/>
      <c r="F4560" s="14" t="n"/>
      <c r="G4560" s="14" t="n"/>
      <c r="H4560" s="19" t="n"/>
      <c r="I4560" s="19" t="n"/>
      <c r="J4560" s="34">
        <f>IF(A4560="","",H4560+I4560)</f>
        <v/>
      </c>
      <c r="K4560" s="14" t="n"/>
      <c r="L4560" s="14" t="n"/>
      <c r="M4560" s="14" t="n"/>
      <c r="N4560" s="14" t="n"/>
      <c r="O4560" s="20">
        <f>IF(A4560="","",SUMPRODUCT((A4560&gt;=Setup!$C$19:$C$30)*(A4560&lt;=Setup!$D$19:$D$30)*Setup!$A$19:$A$30))</f>
        <v/>
      </c>
      <c r="P4560" s="34">
        <f>IF(A4560="","",IF(OR(F4560="Standard domestic 15% (Box 7)",F4560="Import - VAT paid at customs (Box 8)",F4560="Import - Reverse charge (Box 9)"),ROUND(H4560*Setup!$B$9,2),0))</f>
        <v/>
      </c>
      <c r="Q4560" s="34">
        <f>IF(A4560="","",I4560-P4560)</f>
        <v/>
      </c>
      <c r="R4560" s="34">
        <f>IF(A4560="","",IF(L4560="Yes",I4560,0))</f>
        <v/>
      </c>
      <c r="S4560" s="34">
        <f>IF(A4560="","",IF(AND(L4560="Yes",K4560="Yes",NOT(ISNUMBER(SEARCH("blocked",G4560))),OR(F4560="Standard domestic 15% (Box 7)",F4560="Import - VAT paid at customs (Box 8)",F4560="Import - Reverse charge (Box 9)"),OR(F4560&lt;&gt;"Standard domestic 15% (Box 7)",AND(LEN(D4560)=15,LEFT(D4560,1)="3",RIGHT(D4560,1)="3",ISNUMBER(--D4560)))),I4560,0))</f>
        <v/>
      </c>
      <c r="T4560" s="34">
        <f>IF(A4560="","",R4560-S4560)</f>
        <v/>
      </c>
      <c r="U4560" s="23">
        <f>IF(A4560="","",IF(O4560=0,"Outside audit periods; ","")&amp;IF(F4560="","No VAT category; ","")&amp;IF(ABS(Q4560)&gt;Setup!$B$10,"VAT ≠ 15% × net; ","")&amp;IF(AND(F4560="Standard domestic 15% (Box 7)",NOT(AND(LEN(D4560)=15,LEFT(D4560,1)="3",RIGHT(D4560,1)="3",ISNUMBER(--D4560)))),"Invalid/missing supplier VAT no; ","")&amp;IF(AND(L4560="Yes",K4560&lt;&gt;"Yes"),"VAT claimed without valid tax invoice; ","")&amp;IF(AND(L4560="Yes",ISNUMBER(SEARCH("blocked",G4560))),"Blocked input VAT claimed; ","")&amp;IF(AND(F4560="Import - VAT paid at customs (Box 8)",M4560=""),"Customs declaration no missing; ","")&amp;IF(AND(F4560="Import - Reverse charge (Box 9)",E4560="Saudi Arabia"),"RCM used for a local supplier; ","")&amp;IF(AND(L4560="Yes",NOT(OR(F4560="Standard domestic 15% (Box 7)",F4560="Import - VAT paid at customs (Box 8)",F4560="Import - Reverse charge (Box 9)"))),"VAT claimed on non-taxable category; ",""))</f>
        <v/>
      </c>
    </row>
    <row r="4561">
      <c r="A4561" s="17" t="n"/>
      <c r="B4561" s="14" t="n"/>
      <c r="C4561" s="14" t="n"/>
      <c r="D4561" s="16" t="n"/>
      <c r="E4561" s="14" t="n"/>
      <c r="F4561" s="14" t="n"/>
      <c r="G4561" s="14" t="n"/>
      <c r="H4561" s="19" t="n"/>
      <c r="I4561" s="19" t="n"/>
      <c r="J4561" s="34">
        <f>IF(A4561="","",H4561+I4561)</f>
        <v/>
      </c>
      <c r="K4561" s="14" t="n"/>
      <c r="L4561" s="14" t="n"/>
      <c r="M4561" s="14" t="n"/>
      <c r="N4561" s="14" t="n"/>
      <c r="O4561" s="20">
        <f>IF(A4561="","",SUMPRODUCT((A4561&gt;=Setup!$C$19:$C$30)*(A4561&lt;=Setup!$D$19:$D$30)*Setup!$A$19:$A$30))</f>
        <v/>
      </c>
      <c r="P4561" s="34">
        <f>IF(A4561="","",IF(OR(F4561="Standard domestic 15% (Box 7)",F4561="Import - VAT paid at customs (Box 8)",F4561="Import - Reverse charge (Box 9)"),ROUND(H4561*Setup!$B$9,2),0))</f>
        <v/>
      </c>
      <c r="Q4561" s="34">
        <f>IF(A4561="","",I4561-P4561)</f>
        <v/>
      </c>
      <c r="R4561" s="34">
        <f>IF(A4561="","",IF(L4561="Yes",I4561,0))</f>
        <v/>
      </c>
      <c r="S4561" s="34">
        <f>IF(A4561="","",IF(AND(L4561="Yes",K4561="Yes",NOT(ISNUMBER(SEARCH("blocked",G4561))),OR(F4561="Standard domestic 15% (Box 7)",F4561="Import - VAT paid at customs (Box 8)",F4561="Import - Reverse charge (Box 9)"),OR(F4561&lt;&gt;"Standard domestic 15% (Box 7)",AND(LEN(D4561)=15,LEFT(D4561,1)="3",RIGHT(D4561,1)="3",ISNUMBER(--D4561)))),I4561,0))</f>
        <v/>
      </c>
      <c r="T4561" s="34">
        <f>IF(A4561="","",R4561-S4561)</f>
        <v/>
      </c>
      <c r="U4561" s="23">
        <f>IF(A4561="","",IF(O4561=0,"Outside audit periods; ","")&amp;IF(F4561="","No VAT category; ","")&amp;IF(ABS(Q4561)&gt;Setup!$B$10,"VAT ≠ 15% × net; ","")&amp;IF(AND(F4561="Standard domestic 15% (Box 7)",NOT(AND(LEN(D4561)=15,LEFT(D4561,1)="3",RIGHT(D4561,1)="3",ISNUMBER(--D4561)))),"Invalid/missing supplier VAT no; ","")&amp;IF(AND(L4561="Yes",K4561&lt;&gt;"Yes"),"VAT claimed without valid tax invoice; ","")&amp;IF(AND(L4561="Yes",ISNUMBER(SEARCH("blocked",G4561))),"Blocked input VAT claimed; ","")&amp;IF(AND(F4561="Import - VAT paid at customs (Box 8)",M4561=""),"Customs declaration no missing; ","")&amp;IF(AND(F4561="Import - Reverse charge (Box 9)",E4561="Saudi Arabia"),"RCM used for a local supplier; ","")&amp;IF(AND(L4561="Yes",NOT(OR(F4561="Standard domestic 15% (Box 7)",F4561="Import - VAT paid at customs (Box 8)",F4561="Import - Reverse charge (Box 9)"))),"VAT claimed on non-taxable category; ",""))</f>
        <v/>
      </c>
    </row>
    <row r="4562">
      <c r="A4562" s="17" t="n"/>
      <c r="B4562" s="14" t="n"/>
      <c r="C4562" s="14" t="n"/>
      <c r="D4562" s="16" t="n"/>
      <c r="E4562" s="14" t="n"/>
      <c r="F4562" s="14" t="n"/>
      <c r="G4562" s="14" t="n"/>
      <c r="H4562" s="19" t="n"/>
      <c r="I4562" s="19" t="n"/>
      <c r="J4562" s="34">
        <f>IF(A4562="","",H4562+I4562)</f>
        <v/>
      </c>
      <c r="K4562" s="14" t="n"/>
      <c r="L4562" s="14" t="n"/>
      <c r="M4562" s="14" t="n"/>
      <c r="N4562" s="14" t="n"/>
      <c r="O4562" s="20">
        <f>IF(A4562="","",SUMPRODUCT((A4562&gt;=Setup!$C$19:$C$30)*(A4562&lt;=Setup!$D$19:$D$30)*Setup!$A$19:$A$30))</f>
        <v/>
      </c>
      <c r="P4562" s="34">
        <f>IF(A4562="","",IF(OR(F4562="Standard domestic 15% (Box 7)",F4562="Import - VAT paid at customs (Box 8)",F4562="Import - Reverse charge (Box 9)"),ROUND(H4562*Setup!$B$9,2),0))</f>
        <v/>
      </c>
      <c r="Q4562" s="34">
        <f>IF(A4562="","",I4562-P4562)</f>
        <v/>
      </c>
      <c r="R4562" s="34">
        <f>IF(A4562="","",IF(L4562="Yes",I4562,0))</f>
        <v/>
      </c>
      <c r="S4562" s="34">
        <f>IF(A4562="","",IF(AND(L4562="Yes",K4562="Yes",NOT(ISNUMBER(SEARCH("blocked",G4562))),OR(F4562="Standard domestic 15% (Box 7)",F4562="Import - VAT paid at customs (Box 8)",F4562="Import - Reverse charge (Box 9)"),OR(F4562&lt;&gt;"Standard domestic 15% (Box 7)",AND(LEN(D4562)=15,LEFT(D4562,1)="3",RIGHT(D4562,1)="3",ISNUMBER(--D4562)))),I4562,0))</f>
        <v/>
      </c>
      <c r="T4562" s="34">
        <f>IF(A4562="","",R4562-S4562)</f>
        <v/>
      </c>
      <c r="U4562" s="23">
        <f>IF(A4562="","",IF(O4562=0,"Outside audit periods; ","")&amp;IF(F4562="","No VAT category; ","")&amp;IF(ABS(Q4562)&gt;Setup!$B$10,"VAT ≠ 15% × net; ","")&amp;IF(AND(F4562="Standard domestic 15% (Box 7)",NOT(AND(LEN(D4562)=15,LEFT(D4562,1)="3",RIGHT(D4562,1)="3",ISNUMBER(--D4562)))),"Invalid/missing supplier VAT no; ","")&amp;IF(AND(L4562="Yes",K4562&lt;&gt;"Yes"),"VAT claimed without valid tax invoice; ","")&amp;IF(AND(L4562="Yes",ISNUMBER(SEARCH("blocked",G4562))),"Blocked input VAT claimed; ","")&amp;IF(AND(F4562="Import - VAT paid at customs (Box 8)",M4562=""),"Customs declaration no missing; ","")&amp;IF(AND(F4562="Import - Reverse charge (Box 9)",E4562="Saudi Arabia"),"RCM used for a local supplier; ","")&amp;IF(AND(L4562="Yes",NOT(OR(F4562="Standard domestic 15% (Box 7)",F4562="Import - VAT paid at customs (Box 8)",F4562="Import - Reverse charge (Box 9)"))),"VAT claimed on non-taxable category; ",""))</f>
        <v/>
      </c>
    </row>
    <row r="4563">
      <c r="A4563" s="17" t="n"/>
      <c r="B4563" s="14" t="n"/>
      <c r="C4563" s="14" t="n"/>
      <c r="D4563" s="16" t="n"/>
      <c r="E4563" s="14" t="n"/>
      <c r="F4563" s="14" t="n"/>
      <c r="G4563" s="14" t="n"/>
      <c r="H4563" s="19" t="n"/>
      <c r="I4563" s="19" t="n"/>
      <c r="J4563" s="34">
        <f>IF(A4563="","",H4563+I4563)</f>
        <v/>
      </c>
      <c r="K4563" s="14" t="n"/>
      <c r="L4563" s="14" t="n"/>
      <c r="M4563" s="14" t="n"/>
      <c r="N4563" s="14" t="n"/>
      <c r="O4563" s="20">
        <f>IF(A4563="","",SUMPRODUCT((A4563&gt;=Setup!$C$19:$C$30)*(A4563&lt;=Setup!$D$19:$D$30)*Setup!$A$19:$A$30))</f>
        <v/>
      </c>
      <c r="P4563" s="34">
        <f>IF(A4563="","",IF(OR(F4563="Standard domestic 15% (Box 7)",F4563="Import - VAT paid at customs (Box 8)",F4563="Import - Reverse charge (Box 9)"),ROUND(H4563*Setup!$B$9,2),0))</f>
        <v/>
      </c>
      <c r="Q4563" s="34">
        <f>IF(A4563="","",I4563-P4563)</f>
        <v/>
      </c>
      <c r="R4563" s="34">
        <f>IF(A4563="","",IF(L4563="Yes",I4563,0))</f>
        <v/>
      </c>
      <c r="S4563" s="34">
        <f>IF(A4563="","",IF(AND(L4563="Yes",K4563="Yes",NOT(ISNUMBER(SEARCH("blocked",G4563))),OR(F4563="Standard domestic 15% (Box 7)",F4563="Import - VAT paid at customs (Box 8)",F4563="Import - Reverse charge (Box 9)"),OR(F4563&lt;&gt;"Standard domestic 15% (Box 7)",AND(LEN(D4563)=15,LEFT(D4563,1)="3",RIGHT(D4563,1)="3",ISNUMBER(--D4563)))),I4563,0))</f>
        <v/>
      </c>
      <c r="T4563" s="34">
        <f>IF(A4563="","",R4563-S4563)</f>
        <v/>
      </c>
      <c r="U4563" s="23">
        <f>IF(A4563="","",IF(O4563=0,"Outside audit periods; ","")&amp;IF(F4563="","No VAT category; ","")&amp;IF(ABS(Q4563)&gt;Setup!$B$10,"VAT ≠ 15% × net; ","")&amp;IF(AND(F4563="Standard domestic 15% (Box 7)",NOT(AND(LEN(D4563)=15,LEFT(D4563,1)="3",RIGHT(D4563,1)="3",ISNUMBER(--D4563)))),"Invalid/missing supplier VAT no; ","")&amp;IF(AND(L4563="Yes",K4563&lt;&gt;"Yes"),"VAT claimed without valid tax invoice; ","")&amp;IF(AND(L4563="Yes",ISNUMBER(SEARCH("blocked",G4563))),"Blocked input VAT claimed; ","")&amp;IF(AND(F4563="Import - VAT paid at customs (Box 8)",M4563=""),"Customs declaration no missing; ","")&amp;IF(AND(F4563="Import - Reverse charge (Box 9)",E4563="Saudi Arabia"),"RCM used for a local supplier; ","")&amp;IF(AND(L4563="Yes",NOT(OR(F4563="Standard domestic 15% (Box 7)",F4563="Import - VAT paid at customs (Box 8)",F4563="Import - Reverse charge (Box 9)"))),"VAT claimed on non-taxable category; ",""))</f>
        <v/>
      </c>
    </row>
    <row r="4564">
      <c r="A4564" s="17" t="n"/>
      <c r="B4564" s="14" t="n"/>
      <c r="C4564" s="14" t="n"/>
      <c r="D4564" s="16" t="n"/>
      <c r="E4564" s="14" t="n"/>
      <c r="F4564" s="14" t="n"/>
      <c r="G4564" s="14" t="n"/>
      <c r="H4564" s="19" t="n"/>
      <c r="I4564" s="19" t="n"/>
      <c r="J4564" s="34">
        <f>IF(A4564="","",H4564+I4564)</f>
        <v/>
      </c>
      <c r="K4564" s="14" t="n"/>
      <c r="L4564" s="14" t="n"/>
      <c r="M4564" s="14" t="n"/>
      <c r="N4564" s="14" t="n"/>
      <c r="O4564" s="20">
        <f>IF(A4564="","",SUMPRODUCT((A4564&gt;=Setup!$C$19:$C$30)*(A4564&lt;=Setup!$D$19:$D$30)*Setup!$A$19:$A$30))</f>
        <v/>
      </c>
      <c r="P4564" s="34">
        <f>IF(A4564="","",IF(OR(F4564="Standard domestic 15% (Box 7)",F4564="Import - VAT paid at customs (Box 8)",F4564="Import - Reverse charge (Box 9)"),ROUND(H4564*Setup!$B$9,2),0))</f>
        <v/>
      </c>
      <c r="Q4564" s="34">
        <f>IF(A4564="","",I4564-P4564)</f>
        <v/>
      </c>
      <c r="R4564" s="34">
        <f>IF(A4564="","",IF(L4564="Yes",I4564,0))</f>
        <v/>
      </c>
      <c r="S4564" s="34">
        <f>IF(A4564="","",IF(AND(L4564="Yes",K4564="Yes",NOT(ISNUMBER(SEARCH("blocked",G4564))),OR(F4564="Standard domestic 15% (Box 7)",F4564="Import - VAT paid at customs (Box 8)",F4564="Import - Reverse charge (Box 9)"),OR(F4564&lt;&gt;"Standard domestic 15% (Box 7)",AND(LEN(D4564)=15,LEFT(D4564,1)="3",RIGHT(D4564,1)="3",ISNUMBER(--D4564)))),I4564,0))</f>
        <v/>
      </c>
      <c r="T4564" s="34">
        <f>IF(A4564="","",R4564-S4564)</f>
        <v/>
      </c>
      <c r="U4564" s="23">
        <f>IF(A4564="","",IF(O4564=0,"Outside audit periods; ","")&amp;IF(F4564="","No VAT category; ","")&amp;IF(ABS(Q4564)&gt;Setup!$B$10,"VAT ≠ 15% × net; ","")&amp;IF(AND(F4564="Standard domestic 15% (Box 7)",NOT(AND(LEN(D4564)=15,LEFT(D4564,1)="3",RIGHT(D4564,1)="3",ISNUMBER(--D4564)))),"Invalid/missing supplier VAT no; ","")&amp;IF(AND(L4564="Yes",K4564&lt;&gt;"Yes"),"VAT claimed without valid tax invoice; ","")&amp;IF(AND(L4564="Yes",ISNUMBER(SEARCH("blocked",G4564))),"Blocked input VAT claimed; ","")&amp;IF(AND(F4564="Import - VAT paid at customs (Box 8)",M4564=""),"Customs declaration no missing; ","")&amp;IF(AND(F4564="Import - Reverse charge (Box 9)",E4564="Saudi Arabia"),"RCM used for a local supplier; ","")&amp;IF(AND(L4564="Yes",NOT(OR(F4564="Standard domestic 15% (Box 7)",F4564="Import - VAT paid at customs (Box 8)",F4564="Import - Reverse charge (Box 9)"))),"VAT claimed on non-taxable category; ",""))</f>
        <v/>
      </c>
    </row>
    <row r="4565">
      <c r="A4565" s="17" t="n"/>
      <c r="B4565" s="14" t="n"/>
      <c r="C4565" s="14" t="n"/>
      <c r="D4565" s="16" t="n"/>
      <c r="E4565" s="14" t="n"/>
      <c r="F4565" s="14" t="n"/>
      <c r="G4565" s="14" t="n"/>
      <c r="H4565" s="19" t="n"/>
      <c r="I4565" s="19" t="n"/>
      <c r="J4565" s="34">
        <f>IF(A4565="","",H4565+I4565)</f>
        <v/>
      </c>
      <c r="K4565" s="14" t="n"/>
      <c r="L4565" s="14" t="n"/>
      <c r="M4565" s="14" t="n"/>
      <c r="N4565" s="14" t="n"/>
      <c r="O4565" s="20">
        <f>IF(A4565="","",SUMPRODUCT((A4565&gt;=Setup!$C$19:$C$30)*(A4565&lt;=Setup!$D$19:$D$30)*Setup!$A$19:$A$30))</f>
        <v/>
      </c>
      <c r="P4565" s="34">
        <f>IF(A4565="","",IF(OR(F4565="Standard domestic 15% (Box 7)",F4565="Import - VAT paid at customs (Box 8)",F4565="Import - Reverse charge (Box 9)"),ROUND(H4565*Setup!$B$9,2),0))</f>
        <v/>
      </c>
      <c r="Q4565" s="34">
        <f>IF(A4565="","",I4565-P4565)</f>
        <v/>
      </c>
      <c r="R4565" s="34">
        <f>IF(A4565="","",IF(L4565="Yes",I4565,0))</f>
        <v/>
      </c>
      <c r="S4565" s="34">
        <f>IF(A4565="","",IF(AND(L4565="Yes",K4565="Yes",NOT(ISNUMBER(SEARCH("blocked",G4565))),OR(F4565="Standard domestic 15% (Box 7)",F4565="Import - VAT paid at customs (Box 8)",F4565="Import - Reverse charge (Box 9)"),OR(F4565&lt;&gt;"Standard domestic 15% (Box 7)",AND(LEN(D4565)=15,LEFT(D4565,1)="3",RIGHT(D4565,1)="3",ISNUMBER(--D4565)))),I4565,0))</f>
        <v/>
      </c>
      <c r="T4565" s="34">
        <f>IF(A4565="","",R4565-S4565)</f>
        <v/>
      </c>
      <c r="U4565" s="23">
        <f>IF(A4565="","",IF(O4565=0,"Outside audit periods; ","")&amp;IF(F4565="","No VAT category; ","")&amp;IF(ABS(Q4565)&gt;Setup!$B$10,"VAT ≠ 15% × net; ","")&amp;IF(AND(F4565="Standard domestic 15% (Box 7)",NOT(AND(LEN(D4565)=15,LEFT(D4565,1)="3",RIGHT(D4565,1)="3",ISNUMBER(--D4565)))),"Invalid/missing supplier VAT no; ","")&amp;IF(AND(L4565="Yes",K4565&lt;&gt;"Yes"),"VAT claimed without valid tax invoice; ","")&amp;IF(AND(L4565="Yes",ISNUMBER(SEARCH("blocked",G4565))),"Blocked input VAT claimed; ","")&amp;IF(AND(F4565="Import - VAT paid at customs (Box 8)",M4565=""),"Customs declaration no missing; ","")&amp;IF(AND(F4565="Import - Reverse charge (Box 9)",E4565="Saudi Arabia"),"RCM used for a local supplier; ","")&amp;IF(AND(L4565="Yes",NOT(OR(F4565="Standard domestic 15% (Box 7)",F4565="Import - VAT paid at customs (Box 8)",F4565="Import - Reverse charge (Box 9)"))),"VAT claimed on non-taxable category; ",""))</f>
        <v/>
      </c>
    </row>
    <row r="4566">
      <c r="A4566" s="17" t="n"/>
      <c r="B4566" s="14" t="n"/>
      <c r="C4566" s="14" t="n"/>
      <c r="D4566" s="16" t="n"/>
      <c r="E4566" s="14" t="n"/>
      <c r="F4566" s="14" t="n"/>
      <c r="G4566" s="14" t="n"/>
      <c r="H4566" s="19" t="n"/>
      <c r="I4566" s="19" t="n"/>
      <c r="J4566" s="34">
        <f>IF(A4566="","",H4566+I4566)</f>
        <v/>
      </c>
      <c r="K4566" s="14" t="n"/>
      <c r="L4566" s="14" t="n"/>
      <c r="M4566" s="14" t="n"/>
      <c r="N4566" s="14" t="n"/>
      <c r="O4566" s="20">
        <f>IF(A4566="","",SUMPRODUCT((A4566&gt;=Setup!$C$19:$C$30)*(A4566&lt;=Setup!$D$19:$D$30)*Setup!$A$19:$A$30))</f>
        <v/>
      </c>
      <c r="P4566" s="34">
        <f>IF(A4566="","",IF(OR(F4566="Standard domestic 15% (Box 7)",F4566="Import - VAT paid at customs (Box 8)",F4566="Import - Reverse charge (Box 9)"),ROUND(H4566*Setup!$B$9,2),0))</f>
        <v/>
      </c>
      <c r="Q4566" s="34">
        <f>IF(A4566="","",I4566-P4566)</f>
        <v/>
      </c>
      <c r="R4566" s="34">
        <f>IF(A4566="","",IF(L4566="Yes",I4566,0))</f>
        <v/>
      </c>
      <c r="S4566" s="34">
        <f>IF(A4566="","",IF(AND(L4566="Yes",K4566="Yes",NOT(ISNUMBER(SEARCH("blocked",G4566))),OR(F4566="Standard domestic 15% (Box 7)",F4566="Import - VAT paid at customs (Box 8)",F4566="Import - Reverse charge (Box 9)"),OR(F4566&lt;&gt;"Standard domestic 15% (Box 7)",AND(LEN(D4566)=15,LEFT(D4566,1)="3",RIGHT(D4566,1)="3",ISNUMBER(--D4566)))),I4566,0))</f>
        <v/>
      </c>
      <c r="T4566" s="34">
        <f>IF(A4566="","",R4566-S4566)</f>
        <v/>
      </c>
      <c r="U4566" s="23">
        <f>IF(A4566="","",IF(O4566=0,"Outside audit periods; ","")&amp;IF(F4566="","No VAT category; ","")&amp;IF(ABS(Q4566)&gt;Setup!$B$10,"VAT ≠ 15% × net; ","")&amp;IF(AND(F4566="Standard domestic 15% (Box 7)",NOT(AND(LEN(D4566)=15,LEFT(D4566,1)="3",RIGHT(D4566,1)="3",ISNUMBER(--D4566)))),"Invalid/missing supplier VAT no; ","")&amp;IF(AND(L4566="Yes",K4566&lt;&gt;"Yes"),"VAT claimed without valid tax invoice; ","")&amp;IF(AND(L4566="Yes",ISNUMBER(SEARCH("blocked",G4566))),"Blocked input VAT claimed; ","")&amp;IF(AND(F4566="Import - VAT paid at customs (Box 8)",M4566=""),"Customs declaration no missing; ","")&amp;IF(AND(F4566="Import - Reverse charge (Box 9)",E4566="Saudi Arabia"),"RCM used for a local supplier; ","")&amp;IF(AND(L4566="Yes",NOT(OR(F4566="Standard domestic 15% (Box 7)",F4566="Import - VAT paid at customs (Box 8)",F4566="Import - Reverse charge (Box 9)"))),"VAT claimed on non-taxable category; ",""))</f>
        <v/>
      </c>
    </row>
    <row r="4567">
      <c r="A4567" s="17" t="n"/>
      <c r="B4567" s="14" t="n"/>
      <c r="C4567" s="14" t="n"/>
      <c r="D4567" s="16" t="n"/>
      <c r="E4567" s="14" t="n"/>
      <c r="F4567" s="14" t="n"/>
      <c r="G4567" s="14" t="n"/>
      <c r="H4567" s="19" t="n"/>
      <c r="I4567" s="19" t="n"/>
      <c r="J4567" s="34">
        <f>IF(A4567="","",H4567+I4567)</f>
        <v/>
      </c>
      <c r="K4567" s="14" t="n"/>
      <c r="L4567" s="14" t="n"/>
      <c r="M4567" s="14" t="n"/>
      <c r="N4567" s="14" t="n"/>
      <c r="O4567" s="20">
        <f>IF(A4567="","",SUMPRODUCT((A4567&gt;=Setup!$C$19:$C$30)*(A4567&lt;=Setup!$D$19:$D$30)*Setup!$A$19:$A$30))</f>
        <v/>
      </c>
      <c r="P4567" s="34">
        <f>IF(A4567="","",IF(OR(F4567="Standard domestic 15% (Box 7)",F4567="Import - VAT paid at customs (Box 8)",F4567="Import - Reverse charge (Box 9)"),ROUND(H4567*Setup!$B$9,2),0))</f>
        <v/>
      </c>
      <c r="Q4567" s="34">
        <f>IF(A4567="","",I4567-P4567)</f>
        <v/>
      </c>
      <c r="R4567" s="34">
        <f>IF(A4567="","",IF(L4567="Yes",I4567,0))</f>
        <v/>
      </c>
      <c r="S4567" s="34">
        <f>IF(A4567="","",IF(AND(L4567="Yes",K4567="Yes",NOT(ISNUMBER(SEARCH("blocked",G4567))),OR(F4567="Standard domestic 15% (Box 7)",F4567="Import - VAT paid at customs (Box 8)",F4567="Import - Reverse charge (Box 9)"),OR(F4567&lt;&gt;"Standard domestic 15% (Box 7)",AND(LEN(D4567)=15,LEFT(D4567,1)="3",RIGHT(D4567,1)="3",ISNUMBER(--D4567)))),I4567,0))</f>
        <v/>
      </c>
      <c r="T4567" s="34">
        <f>IF(A4567="","",R4567-S4567)</f>
        <v/>
      </c>
      <c r="U4567" s="23">
        <f>IF(A4567="","",IF(O4567=0,"Outside audit periods; ","")&amp;IF(F4567="","No VAT category; ","")&amp;IF(ABS(Q4567)&gt;Setup!$B$10,"VAT ≠ 15% × net; ","")&amp;IF(AND(F4567="Standard domestic 15% (Box 7)",NOT(AND(LEN(D4567)=15,LEFT(D4567,1)="3",RIGHT(D4567,1)="3",ISNUMBER(--D4567)))),"Invalid/missing supplier VAT no; ","")&amp;IF(AND(L4567="Yes",K4567&lt;&gt;"Yes"),"VAT claimed without valid tax invoice; ","")&amp;IF(AND(L4567="Yes",ISNUMBER(SEARCH("blocked",G4567))),"Blocked input VAT claimed; ","")&amp;IF(AND(F4567="Import - VAT paid at customs (Box 8)",M4567=""),"Customs declaration no missing; ","")&amp;IF(AND(F4567="Import - Reverse charge (Box 9)",E4567="Saudi Arabia"),"RCM used for a local supplier; ","")&amp;IF(AND(L4567="Yes",NOT(OR(F4567="Standard domestic 15% (Box 7)",F4567="Import - VAT paid at customs (Box 8)",F4567="Import - Reverse charge (Box 9)"))),"VAT claimed on non-taxable category; ",""))</f>
        <v/>
      </c>
    </row>
    <row r="4568">
      <c r="A4568" s="17" t="n"/>
      <c r="B4568" s="14" t="n"/>
      <c r="C4568" s="14" t="n"/>
      <c r="D4568" s="16" t="n"/>
      <c r="E4568" s="14" t="n"/>
      <c r="F4568" s="14" t="n"/>
      <c r="G4568" s="14" t="n"/>
      <c r="H4568" s="19" t="n"/>
      <c r="I4568" s="19" t="n"/>
      <c r="J4568" s="34">
        <f>IF(A4568="","",H4568+I4568)</f>
        <v/>
      </c>
      <c r="K4568" s="14" t="n"/>
      <c r="L4568" s="14" t="n"/>
      <c r="M4568" s="14" t="n"/>
      <c r="N4568" s="14" t="n"/>
      <c r="O4568" s="20">
        <f>IF(A4568="","",SUMPRODUCT((A4568&gt;=Setup!$C$19:$C$30)*(A4568&lt;=Setup!$D$19:$D$30)*Setup!$A$19:$A$30))</f>
        <v/>
      </c>
      <c r="P4568" s="34">
        <f>IF(A4568="","",IF(OR(F4568="Standard domestic 15% (Box 7)",F4568="Import - VAT paid at customs (Box 8)",F4568="Import - Reverse charge (Box 9)"),ROUND(H4568*Setup!$B$9,2),0))</f>
        <v/>
      </c>
      <c r="Q4568" s="34">
        <f>IF(A4568="","",I4568-P4568)</f>
        <v/>
      </c>
      <c r="R4568" s="34">
        <f>IF(A4568="","",IF(L4568="Yes",I4568,0))</f>
        <v/>
      </c>
      <c r="S4568" s="34">
        <f>IF(A4568="","",IF(AND(L4568="Yes",K4568="Yes",NOT(ISNUMBER(SEARCH("blocked",G4568))),OR(F4568="Standard domestic 15% (Box 7)",F4568="Import - VAT paid at customs (Box 8)",F4568="Import - Reverse charge (Box 9)"),OR(F4568&lt;&gt;"Standard domestic 15% (Box 7)",AND(LEN(D4568)=15,LEFT(D4568,1)="3",RIGHT(D4568,1)="3",ISNUMBER(--D4568)))),I4568,0))</f>
        <v/>
      </c>
      <c r="T4568" s="34">
        <f>IF(A4568="","",R4568-S4568)</f>
        <v/>
      </c>
      <c r="U4568" s="23">
        <f>IF(A4568="","",IF(O4568=0,"Outside audit periods; ","")&amp;IF(F4568="","No VAT category; ","")&amp;IF(ABS(Q4568)&gt;Setup!$B$10,"VAT ≠ 15% × net; ","")&amp;IF(AND(F4568="Standard domestic 15% (Box 7)",NOT(AND(LEN(D4568)=15,LEFT(D4568,1)="3",RIGHT(D4568,1)="3",ISNUMBER(--D4568)))),"Invalid/missing supplier VAT no; ","")&amp;IF(AND(L4568="Yes",K4568&lt;&gt;"Yes"),"VAT claimed without valid tax invoice; ","")&amp;IF(AND(L4568="Yes",ISNUMBER(SEARCH("blocked",G4568))),"Blocked input VAT claimed; ","")&amp;IF(AND(F4568="Import - VAT paid at customs (Box 8)",M4568=""),"Customs declaration no missing; ","")&amp;IF(AND(F4568="Import - Reverse charge (Box 9)",E4568="Saudi Arabia"),"RCM used for a local supplier; ","")&amp;IF(AND(L4568="Yes",NOT(OR(F4568="Standard domestic 15% (Box 7)",F4568="Import - VAT paid at customs (Box 8)",F4568="Import - Reverse charge (Box 9)"))),"VAT claimed on non-taxable category; ",""))</f>
        <v/>
      </c>
    </row>
    <row r="4569">
      <c r="A4569" s="17" t="n"/>
      <c r="B4569" s="14" t="n"/>
      <c r="C4569" s="14" t="n"/>
      <c r="D4569" s="16" t="n"/>
      <c r="E4569" s="14" t="n"/>
      <c r="F4569" s="14" t="n"/>
      <c r="G4569" s="14" t="n"/>
      <c r="H4569" s="19" t="n"/>
      <c r="I4569" s="19" t="n"/>
      <c r="J4569" s="34">
        <f>IF(A4569="","",H4569+I4569)</f>
        <v/>
      </c>
      <c r="K4569" s="14" t="n"/>
      <c r="L4569" s="14" t="n"/>
      <c r="M4569" s="14" t="n"/>
      <c r="N4569" s="14" t="n"/>
      <c r="O4569" s="20">
        <f>IF(A4569="","",SUMPRODUCT((A4569&gt;=Setup!$C$19:$C$30)*(A4569&lt;=Setup!$D$19:$D$30)*Setup!$A$19:$A$30))</f>
        <v/>
      </c>
      <c r="P4569" s="34">
        <f>IF(A4569="","",IF(OR(F4569="Standard domestic 15% (Box 7)",F4569="Import - VAT paid at customs (Box 8)",F4569="Import - Reverse charge (Box 9)"),ROUND(H4569*Setup!$B$9,2),0))</f>
        <v/>
      </c>
      <c r="Q4569" s="34">
        <f>IF(A4569="","",I4569-P4569)</f>
        <v/>
      </c>
      <c r="R4569" s="34">
        <f>IF(A4569="","",IF(L4569="Yes",I4569,0))</f>
        <v/>
      </c>
      <c r="S4569" s="34">
        <f>IF(A4569="","",IF(AND(L4569="Yes",K4569="Yes",NOT(ISNUMBER(SEARCH("blocked",G4569))),OR(F4569="Standard domestic 15% (Box 7)",F4569="Import - VAT paid at customs (Box 8)",F4569="Import - Reverse charge (Box 9)"),OR(F4569&lt;&gt;"Standard domestic 15% (Box 7)",AND(LEN(D4569)=15,LEFT(D4569,1)="3",RIGHT(D4569,1)="3",ISNUMBER(--D4569)))),I4569,0))</f>
        <v/>
      </c>
      <c r="T4569" s="34">
        <f>IF(A4569="","",R4569-S4569)</f>
        <v/>
      </c>
      <c r="U4569" s="23">
        <f>IF(A4569="","",IF(O4569=0,"Outside audit periods; ","")&amp;IF(F4569="","No VAT category; ","")&amp;IF(ABS(Q4569)&gt;Setup!$B$10,"VAT ≠ 15% × net; ","")&amp;IF(AND(F4569="Standard domestic 15% (Box 7)",NOT(AND(LEN(D4569)=15,LEFT(D4569,1)="3",RIGHT(D4569,1)="3",ISNUMBER(--D4569)))),"Invalid/missing supplier VAT no; ","")&amp;IF(AND(L4569="Yes",K4569&lt;&gt;"Yes"),"VAT claimed without valid tax invoice; ","")&amp;IF(AND(L4569="Yes",ISNUMBER(SEARCH("blocked",G4569))),"Blocked input VAT claimed; ","")&amp;IF(AND(F4569="Import - VAT paid at customs (Box 8)",M4569=""),"Customs declaration no missing; ","")&amp;IF(AND(F4569="Import - Reverse charge (Box 9)",E4569="Saudi Arabia"),"RCM used for a local supplier; ","")&amp;IF(AND(L4569="Yes",NOT(OR(F4569="Standard domestic 15% (Box 7)",F4569="Import - VAT paid at customs (Box 8)",F4569="Import - Reverse charge (Box 9)"))),"VAT claimed on non-taxable category; ",""))</f>
        <v/>
      </c>
    </row>
    <row r="4570">
      <c r="A4570" s="17" t="n"/>
      <c r="B4570" s="14" t="n"/>
      <c r="C4570" s="14" t="n"/>
      <c r="D4570" s="16" t="n"/>
      <c r="E4570" s="14" t="n"/>
      <c r="F4570" s="14" t="n"/>
      <c r="G4570" s="14" t="n"/>
      <c r="H4570" s="19" t="n"/>
      <c r="I4570" s="19" t="n"/>
      <c r="J4570" s="34">
        <f>IF(A4570="","",H4570+I4570)</f>
        <v/>
      </c>
      <c r="K4570" s="14" t="n"/>
      <c r="L4570" s="14" t="n"/>
      <c r="M4570" s="14" t="n"/>
      <c r="N4570" s="14" t="n"/>
      <c r="O4570" s="20">
        <f>IF(A4570="","",SUMPRODUCT((A4570&gt;=Setup!$C$19:$C$30)*(A4570&lt;=Setup!$D$19:$D$30)*Setup!$A$19:$A$30))</f>
        <v/>
      </c>
      <c r="P4570" s="34">
        <f>IF(A4570="","",IF(OR(F4570="Standard domestic 15% (Box 7)",F4570="Import - VAT paid at customs (Box 8)",F4570="Import - Reverse charge (Box 9)"),ROUND(H4570*Setup!$B$9,2),0))</f>
        <v/>
      </c>
      <c r="Q4570" s="34">
        <f>IF(A4570="","",I4570-P4570)</f>
        <v/>
      </c>
      <c r="R4570" s="34">
        <f>IF(A4570="","",IF(L4570="Yes",I4570,0))</f>
        <v/>
      </c>
      <c r="S4570" s="34">
        <f>IF(A4570="","",IF(AND(L4570="Yes",K4570="Yes",NOT(ISNUMBER(SEARCH("blocked",G4570))),OR(F4570="Standard domestic 15% (Box 7)",F4570="Import - VAT paid at customs (Box 8)",F4570="Import - Reverse charge (Box 9)"),OR(F4570&lt;&gt;"Standard domestic 15% (Box 7)",AND(LEN(D4570)=15,LEFT(D4570,1)="3",RIGHT(D4570,1)="3",ISNUMBER(--D4570)))),I4570,0))</f>
        <v/>
      </c>
      <c r="T4570" s="34">
        <f>IF(A4570="","",R4570-S4570)</f>
        <v/>
      </c>
      <c r="U4570" s="23">
        <f>IF(A4570="","",IF(O4570=0,"Outside audit periods; ","")&amp;IF(F4570="","No VAT category; ","")&amp;IF(ABS(Q4570)&gt;Setup!$B$10,"VAT ≠ 15% × net; ","")&amp;IF(AND(F4570="Standard domestic 15% (Box 7)",NOT(AND(LEN(D4570)=15,LEFT(D4570,1)="3",RIGHT(D4570,1)="3",ISNUMBER(--D4570)))),"Invalid/missing supplier VAT no; ","")&amp;IF(AND(L4570="Yes",K4570&lt;&gt;"Yes"),"VAT claimed without valid tax invoice; ","")&amp;IF(AND(L4570="Yes",ISNUMBER(SEARCH("blocked",G4570))),"Blocked input VAT claimed; ","")&amp;IF(AND(F4570="Import - VAT paid at customs (Box 8)",M4570=""),"Customs declaration no missing; ","")&amp;IF(AND(F4570="Import - Reverse charge (Box 9)",E4570="Saudi Arabia"),"RCM used for a local supplier; ","")&amp;IF(AND(L4570="Yes",NOT(OR(F4570="Standard domestic 15% (Box 7)",F4570="Import - VAT paid at customs (Box 8)",F4570="Import - Reverse charge (Box 9)"))),"VAT claimed on non-taxable category; ",""))</f>
        <v/>
      </c>
    </row>
    <row r="4571">
      <c r="A4571" s="17" t="n"/>
      <c r="B4571" s="14" t="n"/>
      <c r="C4571" s="14" t="n"/>
      <c r="D4571" s="16" t="n"/>
      <c r="E4571" s="14" t="n"/>
      <c r="F4571" s="14" t="n"/>
      <c r="G4571" s="14" t="n"/>
      <c r="H4571" s="19" t="n"/>
      <c r="I4571" s="19" t="n"/>
      <c r="J4571" s="34">
        <f>IF(A4571="","",H4571+I4571)</f>
        <v/>
      </c>
      <c r="K4571" s="14" t="n"/>
      <c r="L4571" s="14" t="n"/>
      <c r="M4571" s="14" t="n"/>
      <c r="N4571" s="14" t="n"/>
      <c r="O4571" s="20">
        <f>IF(A4571="","",SUMPRODUCT((A4571&gt;=Setup!$C$19:$C$30)*(A4571&lt;=Setup!$D$19:$D$30)*Setup!$A$19:$A$30))</f>
        <v/>
      </c>
      <c r="P4571" s="34">
        <f>IF(A4571="","",IF(OR(F4571="Standard domestic 15% (Box 7)",F4571="Import - VAT paid at customs (Box 8)",F4571="Import - Reverse charge (Box 9)"),ROUND(H4571*Setup!$B$9,2),0))</f>
        <v/>
      </c>
      <c r="Q4571" s="34">
        <f>IF(A4571="","",I4571-P4571)</f>
        <v/>
      </c>
      <c r="R4571" s="34">
        <f>IF(A4571="","",IF(L4571="Yes",I4571,0))</f>
        <v/>
      </c>
      <c r="S4571" s="34">
        <f>IF(A4571="","",IF(AND(L4571="Yes",K4571="Yes",NOT(ISNUMBER(SEARCH("blocked",G4571))),OR(F4571="Standard domestic 15% (Box 7)",F4571="Import - VAT paid at customs (Box 8)",F4571="Import - Reverse charge (Box 9)"),OR(F4571&lt;&gt;"Standard domestic 15% (Box 7)",AND(LEN(D4571)=15,LEFT(D4571,1)="3",RIGHT(D4571,1)="3",ISNUMBER(--D4571)))),I4571,0))</f>
        <v/>
      </c>
      <c r="T4571" s="34">
        <f>IF(A4571="","",R4571-S4571)</f>
        <v/>
      </c>
      <c r="U4571" s="23">
        <f>IF(A4571="","",IF(O4571=0,"Outside audit periods; ","")&amp;IF(F4571="","No VAT category; ","")&amp;IF(ABS(Q4571)&gt;Setup!$B$10,"VAT ≠ 15% × net; ","")&amp;IF(AND(F4571="Standard domestic 15% (Box 7)",NOT(AND(LEN(D4571)=15,LEFT(D4571,1)="3",RIGHT(D4571,1)="3",ISNUMBER(--D4571)))),"Invalid/missing supplier VAT no; ","")&amp;IF(AND(L4571="Yes",K4571&lt;&gt;"Yes"),"VAT claimed without valid tax invoice; ","")&amp;IF(AND(L4571="Yes",ISNUMBER(SEARCH("blocked",G4571))),"Blocked input VAT claimed; ","")&amp;IF(AND(F4571="Import - VAT paid at customs (Box 8)",M4571=""),"Customs declaration no missing; ","")&amp;IF(AND(F4571="Import - Reverse charge (Box 9)",E4571="Saudi Arabia"),"RCM used for a local supplier; ","")&amp;IF(AND(L4571="Yes",NOT(OR(F4571="Standard domestic 15% (Box 7)",F4571="Import - VAT paid at customs (Box 8)",F4571="Import - Reverse charge (Box 9)"))),"VAT claimed on non-taxable category; ",""))</f>
        <v/>
      </c>
    </row>
    <row r="4572">
      <c r="A4572" s="17" t="n"/>
      <c r="B4572" s="14" t="n"/>
      <c r="C4572" s="14" t="n"/>
      <c r="D4572" s="16" t="n"/>
      <c r="E4572" s="14" t="n"/>
      <c r="F4572" s="14" t="n"/>
      <c r="G4572" s="14" t="n"/>
      <c r="H4572" s="19" t="n"/>
      <c r="I4572" s="19" t="n"/>
      <c r="J4572" s="34">
        <f>IF(A4572="","",H4572+I4572)</f>
        <v/>
      </c>
      <c r="K4572" s="14" t="n"/>
      <c r="L4572" s="14" t="n"/>
      <c r="M4572" s="14" t="n"/>
      <c r="N4572" s="14" t="n"/>
      <c r="O4572" s="20">
        <f>IF(A4572="","",SUMPRODUCT((A4572&gt;=Setup!$C$19:$C$30)*(A4572&lt;=Setup!$D$19:$D$30)*Setup!$A$19:$A$30))</f>
        <v/>
      </c>
      <c r="P4572" s="34">
        <f>IF(A4572="","",IF(OR(F4572="Standard domestic 15% (Box 7)",F4572="Import - VAT paid at customs (Box 8)",F4572="Import - Reverse charge (Box 9)"),ROUND(H4572*Setup!$B$9,2),0))</f>
        <v/>
      </c>
      <c r="Q4572" s="34">
        <f>IF(A4572="","",I4572-P4572)</f>
        <v/>
      </c>
      <c r="R4572" s="34">
        <f>IF(A4572="","",IF(L4572="Yes",I4572,0))</f>
        <v/>
      </c>
      <c r="S4572" s="34">
        <f>IF(A4572="","",IF(AND(L4572="Yes",K4572="Yes",NOT(ISNUMBER(SEARCH("blocked",G4572))),OR(F4572="Standard domestic 15% (Box 7)",F4572="Import - VAT paid at customs (Box 8)",F4572="Import - Reverse charge (Box 9)"),OR(F4572&lt;&gt;"Standard domestic 15% (Box 7)",AND(LEN(D4572)=15,LEFT(D4572,1)="3",RIGHT(D4572,1)="3",ISNUMBER(--D4572)))),I4572,0))</f>
        <v/>
      </c>
      <c r="T4572" s="34">
        <f>IF(A4572="","",R4572-S4572)</f>
        <v/>
      </c>
      <c r="U4572" s="23">
        <f>IF(A4572="","",IF(O4572=0,"Outside audit periods; ","")&amp;IF(F4572="","No VAT category; ","")&amp;IF(ABS(Q4572)&gt;Setup!$B$10,"VAT ≠ 15% × net; ","")&amp;IF(AND(F4572="Standard domestic 15% (Box 7)",NOT(AND(LEN(D4572)=15,LEFT(D4572,1)="3",RIGHT(D4572,1)="3",ISNUMBER(--D4572)))),"Invalid/missing supplier VAT no; ","")&amp;IF(AND(L4572="Yes",K4572&lt;&gt;"Yes"),"VAT claimed without valid tax invoice; ","")&amp;IF(AND(L4572="Yes",ISNUMBER(SEARCH("blocked",G4572))),"Blocked input VAT claimed; ","")&amp;IF(AND(F4572="Import - VAT paid at customs (Box 8)",M4572=""),"Customs declaration no missing; ","")&amp;IF(AND(F4572="Import - Reverse charge (Box 9)",E4572="Saudi Arabia"),"RCM used for a local supplier; ","")&amp;IF(AND(L4572="Yes",NOT(OR(F4572="Standard domestic 15% (Box 7)",F4572="Import - VAT paid at customs (Box 8)",F4572="Import - Reverse charge (Box 9)"))),"VAT claimed on non-taxable category; ",""))</f>
        <v/>
      </c>
    </row>
    <row r="4573">
      <c r="A4573" s="17" t="n"/>
      <c r="B4573" s="14" t="n"/>
      <c r="C4573" s="14" t="n"/>
      <c r="D4573" s="16" t="n"/>
      <c r="E4573" s="14" t="n"/>
      <c r="F4573" s="14" t="n"/>
      <c r="G4573" s="14" t="n"/>
      <c r="H4573" s="19" t="n"/>
      <c r="I4573" s="19" t="n"/>
      <c r="J4573" s="34">
        <f>IF(A4573="","",H4573+I4573)</f>
        <v/>
      </c>
      <c r="K4573" s="14" t="n"/>
      <c r="L4573" s="14" t="n"/>
      <c r="M4573" s="14" t="n"/>
      <c r="N4573" s="14" t="n"/>
      <c r="O4573" s="20">
        <f>IF(A4573="","",SUMPRODUCT((A4573&gt;=Setup!$C$19:$C$30)*(A4573&lt;=Setup!$D$19:$D$30)*Setup!$A$19:$A$30))</f>
        <v/>
      </c>
      <c r="P4573" s="34">
        <f>IF(A4573="","",IF(OR(F4573="Standard domestic 15% (Box 7)",F4573="Import - VAT paid at customs (Box 8)",F4573="Import - Reverse charge (Box 9)"),ROUND(H4573*Setup!$B$9,2),0))</f>
        <v/>
      </c>
      <c r="Q4573" s="34">
        <f>IF(A4573="","",I4573-P4573)</f>
        <v/>
      </c>
      <c r="R4573" s="34">
        <f>IF(A4573="","",IF(L4573="Yes",I4573,0))</f>
        <v/>
      </c>
      <c r="S4573" s="34">
        <f>IF(A4573="","",IF(AND(L4573="Yes",K4573="Yes",NOT(ISNUMBER(SEARCH("blocked",G4573))),OR(F4573="Standard domestic 15% (Box 7)",F4573="Import - VAT paid at customs (Box 8)",F4573="Import - Reverse charge (Box 9)"),OR(F4573&lt;&gt;"Standard domestic 15% (Box 7)",AND(LEN(D4573)=15,LEFT(D4573,1)="3",RIGHT(D4573,1)="3",ISNUMBER(--D4573)))),I4573,0))</f>
        <v/>
      </c>
      <c r="T4573" s="34">
        <f>IF(A4573="","",R4573-S4573)</f>
        <v/>
      </c>
      <c r="U4573" s="23">
        <f>IF(A4573="","",IF(O4573=0,"Outside audit periods; ","")&amp;IF(F4573="","No VAT category; ","")&amp;IF(ABS(Q4573)&gt;Setup!$B$10,"VAT ≠ 15% × net; ","")&amp;IF(AND(F4573="Standard domestic 15% (Box 7)",NOT(AND(LEN(D4573)=15,LEFT(D4573,1)="3",RIGHT(D4573,1)="3",ISNUMBER(--D4573)))),"Invalid/missing supplier VAT no; ","")&amp;IF(AND(L4573="Yes",K4573&lt;&gt;"Yes"),"VAT claimed without valid tax invoice; ","")&amp;IF(AND(L4573="Yes",ISNUMBER(SEARCH("blocked",G4573))),"Blocked input VAT claimed; ","")&amp;IF(AND(F4573="Import - VAT paid at customs (Box 8)",M4573=""),"Customs declaration no missing; ","")&amp;IF(AND(F4573="Import - Reverse charge (Box 9)",E4573="Saudi Arabia"),"RCM used for a local supplier; ","")&amp;IF(AND(L4573="Yes",NOT(OR(F4573="Standard domestic 15% (Box 7)",F4573="Import - VAT paid at customs (Box 8)",F4573="Import - Reverse charge (Box 9)"))),"VAT claimed on non-taxable category; ",""))</f>
        <v/>
      </c>
    </row>
    <row r="4574">
      <c r="A4574" s="17" t="n"/>
      <c r="B4574" s="14" t="n"/>
      <c r="C4574" s="14" t="n"/>
      <c r="D4574" s="16" t="n"/>
      <c r="E4574" s="14" t="n"/>
      <c r="F4574" s="14" t="n"/>
      <c r="G4574" s="14" t="n"/>
      <c r="H4574" s="19" t="n"/>
      <c r="I4574" s="19" t="n"/>
      <c r="J4574" s="34">
        <f>IF(A4574="","",H4574+I4574)</f>
        <v/>
      </c>
      <c r="K4574" s="14" t="n"/>
      <c r="L4574" s="14" t="n"/>
      <c r="M4574" s="14" t="n"/>
      <c r="N4574" s="14" t="n"/>
      <c r="O4574" s="20">
        <f>IF(A4574="","",SUMPRODUCT((A4574&gt;=Setup!$C$19:$C$30)*(A4574&lt;=Setup!$D$19:$D$30)*Setup!$A$19:$A$30))</f>
        <v/>
      </c>
      <c r="P4574" s="34">
        <f>IF(A4574="","",IF(OR(F4574="Standard domestic 15% (Box 7)",F4574="Import - VAT paid at customs (Box 8)",F4574="Import - Reverse charge (Box 9)"),ROUND(H4574*Setup!$B$9,2),0))</f>
        <v/>
      </c>
      <c r="Q4574" s="34">
        <f>IF(A4574="","",I4574-P4574)</f>
        <v/>
      </c>
      <c r="R4574" s="34">
        <f>IF(A4574="","",IF(L4574="Yes",I4574,0))</f>
        <v/>
      </c>
      <c r="S4574" s="34">
        <f>IF(A4574="","",IF(AND(L4574="Yes",K4574="Yes",NOT(ISNUMBER(SEARCH("blocked",G4574))),OR(F4574="Standard domestic 15% (Box 7)",F4574="Import - VAT paid at customs (Box 8)",F4574="Import - Reverse charge (Box 9)"),OR(F4574&lt;&gt;"Standard domestic 15% (Box 7)",AND(LEN(D4574)=15,LEFT(D4574,1)="3",RIGHT(D4574,1)="3",ISNUMBER(--D4574)))),I4574,0))</f>
        <v/>
      </c>
      <c r="T4574" s="34">
        <f>IF(A4574="","",R4574-S4574)</f>
        <v/>
      </c>
      <c r="U4574" s="23">
        <f>IF(A4574="","",IF(O4574=0,"Outside audit periods; ","")&amp;IF(F4574="","No VAT category; ","")&amp;IF(ABS(Q4574)&gt;Setup!$B$10,"VAT ≠ 15% × net; ","")&amp;IF(AND(F4574="Standard domestic 15% (Box 7)",NOT(AND(LEN(D4574)=15,LEFT(D4574,1)="3",RIGHT(D4574,1)="3",ISNUMBER(--D4574)))),"Invalid/missing supplier VAT no; ","")&amp;IF(AND(L4574="Yes",K4574&lt;&gt;"Yes"),"VAT claimed without valid tax invoice; ","")&amp;IF(AND(L4574="Yes",ISNUMBER(SEARCH("blocked",G4574))),"Blocked input VAT claimed; ","")&amp;IF(AND(F4574="Import - VAT paid at customs (Box 8)",M4574=""),"Customs declaration no missing; ","")&amp;IF(AND(F4574="Import - Reverse charge (Box 9)",E4574="Saudi Arabia"),"RCM used for a local supplier; ","")&amp;IF(AND(L4574="Yes",NOT(OR(F4574="Standard domestic 15% (Box 7)",F4574="Import - VAT paid at customs (Box 8)",F4574="Import - Reverse charge (Box 9)"))),"VAT claimed on non-taxable category; ",""))</f>
        <v/>
      </c>
    </row>
    <row r="4575">
      <c r="A4575" s="17" t="n"/>
      <c r="B4575" s="14" t="n"/>
      <c r="C4575" s="14" t="n"/>
      <c r="D4575" s="16" t="n"/>
      <c r="E4575" s="14" t="n"/>
      <c r="F4575" s="14" t="n"/>
      <c r="G4575" s="14" t="n"/>
      <c r="H4575" s="19" t="n"/>
      <c r="I4575" s="19" t="n"/>
      <c r="J4575" s="34">
        <f>IF(A4575="","",H4575+I4575)</f>
        <v/>
      </c>
      <c r="K4575" s="14" t="n"/>
      <c r="L4575" s="14" t="n"/>
      <c r="M4575" s="14" t="n"/>
      <c r="N4575" s="14" t="n"/>
      <c r="O4575" s="20">
        <f>IF(A4575="","",SUMPRODUCT((A4575&gt;=Setup!$C$19:$C$30)*(A4575&lt;=Setup!$D$19:$D$30)*Setup!$A$19:$A$30))</f>
        <v/>
      </c>
      <c r="P4575" s="34">
        <f>IF(A4575="","",IF(OR(F4575="Standard domestic 15% (Box 7)",F4575="Import - VAT paid at customs (Box 8)",F4575="Import - Reverse charge (Box 9)"),ROUND(H4575*Setup!$B$9,2),0))</f>
        <v/>
      </c>
      <c r="Q4575" s="34">
        <f>IF(A4575="","",I4575-P4575)</f>
        <v/>
      </c>
      <c r="R4575" s="34">
        <f>IF(A4575="","",IF(L4575="Yes",I4575,0))</f>
        <v/>
      </c>
      <c r="S4575" s="34">
        <f>IF(A4575="","",IF(AND(L4575="Yes",K4575="Yes",NOT(ISNUMBER(SEARCH("blocked",G4575))),OR(F4575="Standard domestic 15% (Box 7)",F4575="Import - VAT paid at customs (Box 8)",F4575="Import - Reverse charge (Box 9)"),OR(F4575&lt;&gt;"Standard domestic 15% (Box 7)",AND(LEN(D4575)=15,LEFT(D4575,1)="3",RIGHT(D4575,1)="3",ISNUMBER(--D4575)))),I4575,0))</f>
        <v/>
      </c>
      <c r="T4575" s="34">
        <f>IF(A4575="","",R4575-S4575)</f>
        <v/>
      </c>
      <c r="U4575" s="23">
        <f>IF(A4575="","",IF(O4575=0,"Outside audit periods; ","")&amp;IF(F4575="","No VAT category; ","")&amp;IF(ABS(Q4575)&gt;Setup!$B$10,"VAT ≠ 15% × net; ","")&amp;IF(AND(F4575="Standard domestic 15% (Box 7)",NOT(AND(LEN(D4575)=15,LEFT(D4575,1)="3",RIGHT(D4575,1)="3",ISNUMBER(--D4575)))),"Invalid/missing supplier VAT no; ","")&amp;IF(AND(L4575="Yes",K4575&lt;&gt;"Yes"),"VAT claimed without valid tax invoice; ","")&amp;IF(AND(L4575="Yes",ISNUMBER(SEARCH("blocked",G4575))),"Blocked input VAT claimed; ","")&amp;IF(AND(F4575="Import - VAT paid at customs (Box 8)",M4575=""),"Customs declaration no missing; ","")&amp;IF(AND(F4575="Import - Reverse charge (Box 9)",E4575="Saudi Arabia"),"RCM used for a local supplier; ","")&amp;IF(AND(L4575="Yes",NOT(OR(F4575="Standard domestic 15% (Box 7)",F4575="Import - VAT paid at customs (Box 8)",F4575="Import - Reverse charge (Box 9)"))),"VAT claimed on non-taxable category; ",""))</f>
        <v/>
      </c>
    </row>
    <row r="4576">
      <c r="A4576" s="17" t="n"/>
      <c r="B4576" s="14" t="n"/>
      <c r="C4576" s="14" t="n"/>
      <c r="D4576" s="16" t="n"/>
      <c r="E4576" s="14" t="n"/>
      <c r="F4576" s="14" t="n"/>
      <c r="G4576" s="14" t="n"/>
      <c r="H4576" s="19" t="n"/>
      <c r="I4576" s="19" t="n"/>
      <c r="J4576" s="34">
        <f>IF(A4576="","",H4576+I4576)</f>
        <v/>
      </c>
      <c r="K4576" s="14" t="n"/>
      <c r="L4576" s="14" t="n"/>
      <c r="M4576" s="14" t="n"/>
      <c r="N4576" s="14" t="n"/>
      <c r="O4576" s="20">
        <f>IF(A4576="","",SUMPRODUCT((A4576&gt;=Setup!$C$19:$C$30)*(A4576&lt;=Setup!$D$19:$D$30)*Setup!$A$19:$A$30))</f>
        <v/>
      </c>
      <c r="P4576" s="34">
        <f>IF(A4576="","",IF(OR(F4576="Standard domestic 15% (Box 7)",F4576="Import - VAT paid at customs (Box 8)",F4576="Import - Reverse charge (Box 9)"),ROUND(H4576*Setup!$B$9,2),0))</f>
        <v/>
      </c>
      <c r="Q4576" s="34">
        <f>IF(A4576="","",I4576-P4576)</f>
        <v/>
      </c>
      <c r="R4576" s="34">
        <f>IF(A4576="","",IF(L4576="Yes",I4576,0))</f>
        <v/>
      </c>
      <c r="S4576" s="34">
        <f>IF(A4576="","",IF(AND(L4576="Yes",K4576="Yes",NOT(ISNUMBER(SEARCH("blocked",G4576))),OR(F4576="Standard domestic 15% (Box 7)",F4576="Import - VAT paid at customs (Box 8)",F4576="Import - Reverse charge (Box 9)"),OR(F4576&lt;&gt;"Standard domestic 15% (Box 7)",AND(LEN(D4576)=15,LEFT(D4576,1)="3",RIGHT(D4576,1)="3",ISNUMBER(--D4576)))),I4576,0))</f>
        <v/>
      </c>
      <c r="T4576" s="34">
        <f>IF(A4576="","",R4576-S4576)</f>
        <v/>
      </c>
      <c r="U4576" s="23">
        <f>IF(A4576="","",IF(O4576=0,"Outside audit periods; ","")&amp;IF(F4576="","No VAT category; ","")&amp;IF(ABS(Q4576)&gt;Setup!$B$10,"VAT ≠ 15% × net; ","")&amp;IF(AND(F4576="Standard domestic 15% (Box 7)",NOT(AND(LEN(D4576)=15,LEFT(D4576,1)="3",RIGHT(D4576,1)="3",ISNUMBER(--D4576)))),"Invalid/missing supplier VAT no; ","")&amp;IF(AND(L4576="Yes",K4576&lt;&gt;"Yes"),"VAT claimed without valid tax invoice; ","")&amp;IF(AND(L4576="Yes",ISNUMBER(SEARCH("blocked",G4576))),"Blocked input VAT claimed; ","")&amp;IF(AND(F4576="Import - VAT paid at customs (Box 8)",M4576=""),"Customs declaration no missing; ","")&amp;IF(AND(F4576="Import - Reverse charge (Box 9)",E4576="Saudi Arabia"),"RCM used for a local supplier; ","")&amp;IF(AND(L4576="Yes",NOT(OR(F4576="Standard domestic 15% (Box 7)",F4576="Import - VAT paid at customs (Box 8)",F4576="Import - Reverse charge (Box 9)"))),"VAT claimed on non-taxable category; ",""))</f>
        <v/>
      </c>
    </row>
    <row r="4577">
      <c r="A4577" s="17" t="n"/>
      <c r="B4577" s="14" t="n"/>
      <c r="C4577" s="14" t="n"/>
      <c r="D4577" s="16" t="n"/>
      <c r="E4577" s="14" t="n"/>
      <c r="F4577" s="14" t="n"/>
      <c r="G4577" s="14" t="n"/>
      <c r="H4577" s="19" t="n"/>
      <c r="I4577" s="19" t="n"/>
      <c r="J4577" s="34">
        <f>IF(A4577="","",H4577+I4577)</f>
        <v/>
      </c>
      <c r="K4577" s="14" t="n"/>
      <c r="L4577" s="14" t="n"/>
      <c r="M4577" s="14" t="n"/>
      <c r="N4577" s="14" t="n"/>
      <c r="O4577" s="20">
        <f>IF(A4577="","",SUMPRODUCT((A4577&gt;=Setup!$C$19:$C$30)*(A4577&lt;=Setup!$D$19:$D$30)*Setup!$A$19:$A$30))</f>
        <v/>
      </c>
      <c r="P4577" s="34">
        <f>IF(A4577="","",IF(OR(F4577="Standard domestic 15% (Box 7)",F4577="Import - VAT paid at customs (Box 8)",F4577="Import - Reverse charge (Box 9)"),ROUND(H4577*Setup!$B$9,2),0))</f>
        <v/>
      </c>
      <c r="Q4577" s="34">
        <f>IF(A4577="","",I4577-P4577)</f>
        <v/>
      </c>
      <c r="R4577" s="34">
        <f>IF(A4577="","",IF(L4577="Yes",I4577,0))</f>
        <v/>
      </c>
      <c r="S4577" s="34">
        <f>IF(A4577="","",IF(AND(L4577="Yes",K4577="Yes",NOT(ISNUMBER(SEARCH("blocked",G4577))),OR(F4577="Standard domestic 15% (Box 7)",F4577="Import - VAT paid at customs (Box 8)",F4577="Import - Reverse charge (Box 9)"),OR(F4577&lt;&gt;"Standard domestic 15% (Box 7)",AND(LEN(D4577)=15,LEFT(D4577,1)="3",RIGHT(D4577,1)="3",ISNUMBER(--D4577)))),I4577,0))</f>
        <v/>
      </c>
      <c r="T4577" s="34">
        <f>IF(A4577="","",R4577-S4577)</f>
        <v/>
      </c>
      <c r="U4577" s="23">
        <f>IF(A4577="","",IF(O4577=0,"Outside audit periods; ","")&amp;IF(F4577="","No VAT category; ","")&amp;IF(ABS(Q4577)&gt;Setup!$B$10,"VAT ≠ 15% × net; ","")&amp;IF(AND(F4577="Standard domestic 15% (Box 7)",NOT(AND(LEN(D4577)=15,LEFT(D4577,1)="3",RIGHT(D4577,1)="3",ISNUMBER(--D4577)))),"Invalid/missing supplier VAT no; ","")&amp;IF(AND(L4577="Yes",K4577&lt;&gt;"Yes"),"VAT claimed without valid tax invoice; ","")&amp;IF(AND(L4577="Yes",ISNUMBER(SEARCH("blocked",G4577))),"Blocked input VAT claimed; ","")&amp;IF(AND(F4577="Import - VAT paid at customs (Box 8)",M4577=""),"Customs declaration no missing; ","")&amp;IF(AND(F4577="Import - Reverse charge (Box 9)",E4577="Saudi Arabia"),"RCM used for a local supplier; ","")&amp;IF(AND(L4577="Yes",NOT(OR(F4577="Standard domestic 15% (Box 7)",F4577="Import - VAT paid at customs (Box 8)",F4577="Import - Reverse charge (Box 9)"))),"VAT claimed on non-taxable category; ",""))</f>
        <v/>
      </c>
    </row>
    <row r="4578">
      <c r="A4578" s="17" t="n"/>
      <c r="B4578" s="14" t="n"/>
      <c r="C4578" s="14" t="n"/>
      <c r="D4578" s="16" t="n"/>
      <c r="E4578" s="14" t="n"/>
      <c r="F4578" s="14" t="n"/>
      <c r="G4578" s="14" t="n"/>
      <c r="H4578" s="19" t="n"/>
      <c r="I4578" s="19" t="n"/>
      <c r="J4578" s="34">
        <f>IF(A4578="","",H4578+I4578)</f>
        <v/>
      </c>
      <c r="K4578" s="14" t="n"/>
      <c r="L4578" s="14" t="n"/>
      <c r="M4578" s="14" t="n"/>
      <c r="N4578" s="14" t="n"/>
      <c r="O4578" s="20">
        <f>IF(A4578="","",SUMPRODUCT((A4578&gt;=Setup!$C$19:$C$30)*(A4578&lt;=Setup!$D$19:$D$30)*Setup!$A$19:$A$30))</f>
        <v/>
      </c>
      <c r="P4578" s="34">
        <f>IF(A4578="","",IF(OR(F4578="Standard domestic 15% (Box 7)",F4578="Import - VAT paid at customs (Box 8)",F4578="Import - Reverse charge (Box 9)"),ROUND(H4578*Setup!$B$9,2),0))</f>
        <v/>
      </c>
      <c r="Q4578" s="34">
        <f>IF(A4578="","",I4578-P4578)</f>
        <v/>
      </c>
      <c r="R4578" s="34">
        <f>IF(A4578="","",IF(L4578="Yes",I4578,0))</f>
        <v/>
      </c>
      <c r="S4578" s="34">
        <f>IF(A4578="","",IF(AND(L4578="Yes",K4578="Yes",NOT(ISNUMBER(SEARCH("blocked",G4578))),OR(F4578="Standard domestic 15% (Box 7)",F4578="Import - VAT paid at customs (Box 8)",F4578="Import - Reverse charge (Box 9)"),OR(F4578&lt;&gt;"Standard domestic 15% (Box 7)",AND(LEN(D4578)=15,LEFT(D4578,1)="3",RIGHT(D4578,1)="3",ISNUMBER(--D4578)))),I4578,0))</f>
        <v/>
      </c>
      <c r="T4578" s="34">
        <f>IF(A4578="","",R4578-S4578)</f>
        <v/>
      </c>
      <c r="U4578" s="23">
        <f>IF(A4578="","",IF(O4578=0,"Outside audit periods; ","")&amp;IF(F4578="","No VAT category; ","")&amp;IF(ABS(Q4578)&gt;Setup!$B$10,"VAT ≠ 15% × net; ","")&amp;IF(AND(F4578="Standard domestic 15% (Box 7)",NOT(AND(LEN(D4578)=15,LEFT(D4578,1)="3",RIGHT(D4578,1)="3",ISNUMBER(--D4578)))),"Invalid/missing supplier VAT no; ","")&amp;IF(AND(L4578="Yes",K4578&lt;&gt;"Yes"),"VAT claimed without valid tax invoice; ","")&amp;IF(AND(L4578="Yes",ISNUMBER(SEARCH("blocked",G4578))),"Blocked input VAT claimed; ","")&amp;IF(AND(F4578="Import - VAT paid at customs (Box 8)",M4578=""),"Customs declaration no missing; ","")&amp;IF(AND(F4578="Import - Reverse charge (Box 9)",E4578="Saudi Arabia"),"RCM used for a local supplier; ","")&amp;IF(AND(L4578="Yes",NOT(OR(F4578="Standard domestic 15% (Box 7)",F4578="Import - VAT paid at customs (Box 8)",F4578="Import - Reverse charge (Box 9)"))),"VAT claimed on non-taxable category; ",""))</f>
        <v/>
      </c>
    </row>
    <row r="4579">
      <c r="A4579" s="17" t="n"/>
      <c r="B4579" s="14" t="n"/>
      <c r="C4579" s="14" t="n"/>
      <c r="D4579" s="16" t="n"/>
      <c r="E4579" s="14" t="n"/>
      <c r="F4579" s="14" t="n"/>
      <c r="G4579" s="14" t="n"/>
      <c r="H4579" s="19" t="n"/>
      <c r="I4579" s="19" t="n"/>
      <c r="J4579" s="34">
        <f>IF(A4579="","",H4579+I4579)</f>
        <v/>
      </c>
      <c r="K4579" s="14" t="n"/>
      <c r="L4579" s="14" t="n"/>
      <c r="M4579" s="14" t="n"/>
      <c r="N4579" s="14" t="n"/>
      <c r="O4579" s="20">
        <f>IF(A4579="","",SUMPRODUCT((A4579&gt;=Setup!$C$19:$C$30)*(A4579&lt;=Setup!$D$19:$D$30)*Setup!$A$19:$A$30))</f>
        <v/>
      </c>
      <c r="P4579" s="34">
        <f>IF(A4579="","",IF(OR(F4579="Standard domestic 15% (Box 7)",F4579="Import - VAT paid at customs (Box 8)",F4579="Import - Reverse charge (Box 9)"),ROUND(H4579*Setup!$B$9,2),0))</f>
        <v/>
      </c>
      <c r="Q4579" s="34">
        <f>IF(A4579="","",I4579-P4579)</f>
        <v/>
      </c>
      <c r="R4579" s="34">
        <f>IF(A4579="","",IF(L4579="Yes",I4579,0))</f>
        <v/>
      </c>
      <c r="S4579" s="34">
        <f>IF(A4579="","",IF(AND(L4579="Yes",K4579="Yes",NOT(ISNUMBER(SEARCH("blocked",G4579))),OR(F4579="Standard domestic 15% (Box 7)",F4579="Import - VAT paid at customs (Box 8)",F4579="Import - Reverse charge (Box 9)"),OR(F4579&lt;&gt;"Standard domestic 15% (Box 7)",AND(LEN(D4579)=15,LEFT(D4579,1)="3",RIGHT(D4579,1)="3",ISNUMBER(--D4579)))),I4579,0))</f>
        <v/>
      </c>
      <c r="T4579" s="34">
        <f>IF(A4579="","",R4579-S4579)</f>
        <v/>
      </c>
      <c r="U4579" s="23">
        <f>IF(A4579="","",IF(O4579=0,"Outside audit periods; ","")&amp;IF(F4579="","No VAT category; ","")&amp;IF(ABS(Q4579)&gt;Setup!$B$10,"VAT ≠ 15% × net; ","")&amp;IF(AND(F4579="Standard domestic 15% (Box 7)",NOT(AND(LEN(D4579)=15,LEFT(D4579,1)="3",RIGHT(D4579,1)="3",ISNUMBER(--D4579)))),"Invalid/missing supplier VAT no; ","")&amp;IF(AND(L4579="Yes",K4579&lt;&gt;"Yes"),"VAT claimed without valid tax invoice; ","")&amp;IF(AND(L4579="Yes",ISNUMBER(SEARCH("blocked",G4579))),"Blocked input VAT claimed; ","")&amp;IF(AND(F4579="Import - VAT paid at customs (Box 8)",M4579=""),"Customs declaration no missing; ","")&amp;IF(AND(F4579="Import - Reverse charge (Box 9)",E4579="Saudi Arabia"),"RCM used for a local supplier; ","")&amp;IF(AND(L4579="Yes",NOT(OR(F4579="Standard domestic 15% (Box 7)",F4579="Import - VAT paid at customs (Box 8)",F4579="Import - Reverse charge (Box 9)"))),"VAT claimed on non-taxable category; ",""))</f>
        <v/>
      </c>
    </row>
    <row r="4580">
      <c r="A4580" s="17" t="n"/>
      <c r="B4580" s="14" t="n"/>
      <c r="C4580" s="14" t="n"/>
      <c r="D4580" s="16" t="n"/>
      <c r="E4580" s="14" t="n"/>
      <c r="F4580" s="14" t="n"/>
      <c r="G4580" s="14" t="n"/>
      <c r="H4580" s="19" t="n"/>
      <c r="I4580" s="19" t="n"/>
      <c r="J4580" s="34">
        <f>IF(A4580="","",H4580+I4580)</f>
        <v/>
      </c>
      <c r="K4580" s="14" t="n"/>
      <c r="L4580" s="14" t="n"/>
      <c r="M4580" s="14" t="n"/>
      <c r="N4580" s="14" t="n"/>
      <c r="O4580" s="20">
        <f>IF(A4580="","",SUMPRODUCT((A4580&gt;=Setup!$C$19:$C$30)*(A4580&lt;=Setup!$D$19:$D$30)*Setup!$A$19:$A$30))</f>
        <v/>
      </c>
      <c r="P4580" s="34">
        <f>IF(A4580="","",IF(OR(F4580="Standard domestic 15% (Box 7)",F4580="Import - VAT paid at customs (Box 8)",F4580="Import - Reverse charge (Box 9)"),ROUND(H4580*Setup!$B$9,2),0))</f>
        <v/>
      </c>
      <c r="Q4580" s="34">
        <f>IF(A4580="","",I4580-P4580)</f>
        <v/>
      </c>
      <c r="R4580" s="34">
        <f>IF(A4580="","",IF(L4580="Yes",I4580,0))</f>
        <v/>
      </c>
      <c r="S4580" s="34">
        <f>IF(A4580="","",IF(AND(L4580="Yes",K4580="Yes",NOT(ISNUMBER(SEARCH("blocked",G4580))),OR(F4580="Standard domestic 15% (Box 7)",F4580="Import - VAT paid at customs (Box 8)",F4580="Import - Reverse charge (Box 9)"),OR(F4580&lt;&gt;"Standard domestic 15% (Box 7)",AND(LEN(D4580)=15,LEFT(D4580,1)="3",RIGHT(D4580,1)="3",ISNUMBER(--D4580)))),I4580,0))</f>
        <v/>
      </c>
      <c r="T4580" s="34">
        <f>IF(A4580="","",R4580-S4580)</f>
        <v/>
      </c>
      <c r="U4580" s="23">
        <f>IF(A4580="","",IF(O4580=0,"Outside audit periods; ","")&amp;IF(F4580="","No VAT category; ","")&amp;IF(ABS(Q4580)&gt;Setup!$B$10,"VAT ≠ 15% × net; ","")&amp;IF(AND(F4580="Standard domestic 15% (Box 7)",NOT(AND(LEN(D4580)=15,LEFT(D4580,1)="3",RIGHT(D4580,1)="3",ISNUMBER(--D4580)))),"Invalid/missing supplier VAT no; ","")&amp;IF(AND(L4580="Yes",K4580&lt;&gt;"Yes"),"VAT claimed without valid tax invoice; ","")&amp;IF(AND(L4580="Yes",ISNUMBER(SEARCH("blocked",G4580))),"Blocked input VAT claimed; ","")&amp;IF(AND(F4580="Import - VAT paid at customs (Box 8)",M4580=""),"Customs declaration no missing; ","")&amp;IF(AND(F4580="Import - Reverse charge (Box 9)",E4580="Saudi Arabia"),"RCM used for a local supplier; ","")&amp;IF(AND(L4580="Yes",NOT(OR(F4580="Standard domestic 15% (Box 7)",F4580="Import - VAT paid at customs (Box 8)",F4580="Import - Reverse charge (Box 9)"))),"VAT claimed on non-taxable category; ",""))</f>
        <v/>
      </c>
    </row>
    <row r="4581">
      <c r="A4581" s="17" t="n"/>
      <c r="B4581" s="14" t="n"/>
      <c r="C4581" s="14" t="n"/>
      <c r="D4581" s="16" t="n"/>
      <c r="E4581" s="14" t="n"/>
      <c r="F4581" s="14" t="n"/>
      <c r="G4581" s="14" t="n"/>
      <c r="H4581" s="19" t="n"/>
      <c r="I4581" s="19" t="n"/>
      <c r="J4581" s="34">
        <f>IF(A4581="","",H4581+I4581)</f>
        <v/>
      </c>
      <c r="K4581" s="14" t="n"/>
      <c r="L4581" s="14" t="n"/>
      <c r="M4581" s="14" t="n"/>
      <c r="N4581" s="14" t="n"/>
      <c r="O4581" s="20">
        <f>IF(A4581="","",SUMPRODUCT((A4581&gt;=Setup!$C$19:$C$30)*(A4581&lt;=Setup!$D$19:$D$30)*Setup!$A$19:$A$30))</f>
        <v/>
      </c>
      <c r="P4581" s="34">
        <f>IF(A4581="","",IF(OR(F4581="Standard domestic 15% (Box 7)",F4581="Import - VAT paid at customs (Box 8)",F4581="Import - Reverse charge (Box 9)"),ROUND(H4581*Setup!$B$9,2),0))</f>
        <v/>
      </c>
      <c r="Q4581" s="34">
        <f>IF(A4581="","",I4581-P4581)</f>
        <v/>
      </c>
      <c r="R4581" s="34">
        <f>IF(A4581="","",IF(L4581="Yes",I4581,0))</f>
        <v/>
      </c>
      <c r="S4581" s="34">
        <f>IF(A4581="","",IF(AND(L4581="Yes",K4581="Yes",NOT(ISNUMBER(SEARCH("blocked",G4581))),OR(F4581="Standard domestic 15% (Box 7)",F4581="Import - VAT paid at customs (Box 8)",F4581="Import - Reverse charge (Box 9)"),OR(F4581&lt;&gt;"Standard domestic 15% (Box 7)",AND(LEN(D4581)=15,LEFT(D4581,1)="3",RIGHT(D4581,1)="3",ISNUMBER(--D4581)))),I4581,0))</f>
        <v/>
      </c>
      <c r="T4581" s="34">
        <f>IF(A4581="","",R4581-S4581)</f>
        <v/>
      </c>
      <c r="U4581" s="23">
        <f>IF(A4581="","",IF(O4581=0,"Outside audit periods; ","")&amp;IF(F4581="","No VAT category; ","")&amp;IF(ABS(Q4581)&gt;Setup!$B$10,"VAT ≠ 15% × net; ","")&amp;IF(AND(F4581="Standard domestic 15% (Box 7)",NOT(AND(LEN(D4581)=15,LEFT(D4581,1)="3",RIGHT(D4581,1)="3",ISNUMBER(--D4581)))),"Invalid/missing supplier VAT no; ","")&amp;IF(AND(L4581="Yes",K4581&lt;&gt;"Yes"),"VAT claimed without valid tax invoice; ","")&amp;IF(AND(L4581="Yes",ISNUMBER(SEARCH("blocked",G4581))),"Blocked input VAT claimed; ","")&amp;IF(AND(F4581="Import - VAT paid at customs (Box 8)",M4581=""),"Customs declaration no missing; ","")&amp;IF(AND(F4581="Import - Reverse charge (Box 9)",E4581="Saudi Arabia"),"RCM used for a local supplier; ","")&amp;IF(AND(L4581="Yes",NOT(OR(F4581="Standard domestic 15% (Box 7)",F4581="Import - VAT paid at customs (Box 8)",F4581="Import - Reverse charge (Box 9)"))),"VAT claimed on non-taxable category; ",""))</f>
        <v/>
      </c>
    </row>
    <row r="4582">
      <c r="A4582" s="17" t="n"/>
      <c r="B4582" s="14" t="n"/>
      <c r="C4582" s="14" t="n"/>
      <c r="D4582" s="16" t="n"/>
      <c r="E4582" s="14" t="n"/>
      <c r="F4582" s="14" t="n"/>
      <c r="G4582" s="14" t="n"/>
      <c r="H4582" s="19" t="n"/>
      <c r="I4582" s="19" t="n"/>
      <c r="J4582" s="34">
        <f>IF(A4582="","",H4582+I4582)</f>
        <v/>
      </c>
      <c r="K4582" s="14" t="n"/>
      <c r="L4582" s="14" t="n"/>
      <c r="M4582" s="14" t="n"/>
      <c r="N4582" s="14" t="n"/>
      <c r="O4582" s="20">
        <f>IF(A4582="","",SUMPRODUCT((A4582&gt;=Setup!$C$19:$C$30)*(A4582&lt;=Setup!$D$19:$D$30)*Setup!$A$19:$A$30))</f>
        <v/>
      </c>
      <c r="P4582" s="34">
        <f>IF(A4582="","",IF(OR(F4582="Standard domestic 15% (Box 7)",F4582="Import - VAT paid at customs (Box 8)",F4582="Import - Reverse charge (Box 9)"),ROUND(H4582*Setup!$B$9,2),0))</f>
        <v/>
      </c>
      <c r="Q4582" s="34">
        <f>IF(A4582="","",I4582-P4582)</f>
        <v/>
      </c>
      <c r="R4582" s="34">
        <f>IF(A4582="","",IF(L4582="Yes",I4582,0))</f>
        <v/>
      </c>
      <c r="S4582" s="34">
        <f>IF(A4582="","",IF(AND(L4582="Yes",K4582="Yes",NOT(ISNUMBER(SEARCH("blocked",G4582))),OR(F4582="Standard domestic 15% (Box 7)",F4582="Import - VAT paid at customs (Box 8)",F4582="Import - Reverse charge (Box 9)"),OR(F4582&lt;&gt;"Standard domestic 15% (Box 7)",AND(LEN(D4582)=15,LEFT(D4582,1)="3",RIGHT(D4582,1)="3",ISNUMBER(--D4582)))),I4582,0))</f>
        <v/>
      </c>
      <c r="T4582" s="34">
        <f>IF(A4582="","",R4582-S4582)</f>
        <v/>
      </c>
      <c r="U4582" s="23">
        <f>IF(A4582="","",IF(O4582=0,"Outside audit periods; ","")&amp;IF(F4582="","No VAT category; ","")&amp;IF(ABS(Q4582)&gt;Setup!$B$10,"VAT ≠ 15% × net; ","")&amp;IF(AND(F4582="Standard domestic 15% (Box 7)",NOT(AND(LEN(D4582)=15,LEFT(D4582,1)="3",RIGHT(D4582,1)="3",ISNUMBER(--D4582)))),"Invalid/missing supplier VAT no; ","")&amp;IF(AND(L4582="Yes",K4582&lt;&gt;"Yes"),"VAT claimed without valid tax invoice; ","")&amp;IF(AND(L4582="Yes",ISNUMBER(SEARCH("blocked",G4582))),"Blocked input VAT claimed; ","")&amp;IF(AND(F4582="Import - VAT paid at customs (Box 8)",M4582=""),"Customs declaration no missing; ","")&amp;IF(AND(F4582="Import - Reverse charge (Box 9)",E4582="Saudi Arabia"),"RCM used for a local supplier; ","")&amp;IF(AND(L4582="Yes",NOT(OR(F4582="Standard domestic 15% (Box 7)",F4582="Import - VAT paid at customs (Box 8)",F4582="Import - Reverse charge (Box 9)"))),"VAT claimed on non-taxable category; ",""))</f>
        <v/>
      </c>
    </row>
    <row r="4583">
      <c r="A4583" s="17" t="n"/>
      <c r="B4583" s="14" t="n"/>
      <c r="C4583" s="14" t="n"/>
      <c r="D4583" s="16" t="n"/>
      <c r="E4583" s="14" t="n"/>
      <c r="F4583" s="14" t="n"/>
      <c r="G4583" s="14" t="n"/>
      <c r="H4583" s="19" t="n"/>
      <c r="I4583" s="19" t="n"/>
      <c r="J4583" s="34">
        <f>IF(A4583="","",H4583+I4583)</f>
        <v/>
      </c>
      <c r="K4583" s="14" t="n"/>
      <c r="L4583" s="14" t="n"/>
      <c r="M4583" s="14" t="n"/>
      <c r="N4583" s="14" t="n"/>
      <c r="O4583" s="20">
        <f>IF(A4583="","",SUMPRODUCT((A4583&gt;=Setup!$C$19:$C$30)*(A4583&lt;=Setup!$D$19:$D$30)*Setup!$A$19:$A$30))</f>
        <v/>
      </c>
      <c r="P4583" s="34">
        <f>IF(A4583="","",IF(OR(F4583="Standard domestic 15% (Box 7)",F4583="Import - VAT paid at customs (Box 8)",F4583="Import - Reverse charge (Box 9)"),ROUND(H4583*Setup!$B$9,2),0))</f>
        <v/>
      </c>
      <c r="Q4583" s="34">
        <f>IF(A4583="","",I4583-P4583)</f>
        <v/>
      </c>
      <c r="R4583" s="34">
        <f>IF(A4583="","",IF(L4583="Yes",I4583,0))</f>
        <v/>
      </c>
      <c r="S4583" s="34">
        <f>IF(A4583="","",IF(AND(L4583="Yes",K4583="Yes",NOT(ISNUMBER(SEARCH("blocked",G4583))),OR(F4583="Standard domestic 15% (Box 7)",F4583="Import - VAT paid at customs (Box 8)",F4583="Import - Reverse charge (Box 9)"),OR(F4583&lt;&gt;"Standard domestic 15% (Box 7)",AND(LEN(D4583)=15,LEFT(D4583,1)="3",RIGHT(D4583,1)="3",ISNUMBER(--D4583)))),I4583,0))</f>
        <v/>
      </c>
      <c r="T4583" s="34">
        <f>IF(A4583="","",R4583-S4583)</f>
        <v/>
      </c>
      <c r="U4583" s="23">
        <f>IF(A4583="","",IF(O4583=0,"Outside audit periods; ","")&amp;IF(F4583="","No VAT category; ","")&amp;IF(ABS(Q4583)&gt;Setup!$B$10,"VAT ≠ 15% × net; ","")&amp;IF(AND(F4583="Standard domestic 15% (Box 7)",NOT(AND(LEN(D4583)=15,LEFT(D4583,1)="3",RIGHT(D4583,1)="3",ISNUMBER(--D4583)))),"Invalid/missing supplier VAT no; ","")&amp;IF(AND(L4583="Yes",K4583&lt;&gt;"Yes"),"VAT claimed without valid tax invoice; ","")&amp;IF(AND(L4583="Yes",ISNUMBER(SEARCH("blocked",G4583))),"Blocked input VAT claimed; ","")&amp;IF(AND(F4583="Import - VAT paid at customs (Box 8)",M4583=""),"Customs declaration no missing; ","")&amp;IF(AND(F4583="Import - Reverse charge (Box 9)",E4583="Saudi Arabia"),"RCM used for a local supplier; ","")&amp;IF(AND(L4583="Yes",NOT(OR(F4583="Standard domestic 15% (Box 7)",F4583="Import - VAT paid at customs (Box 8)",F4583="Import - Reverse charge (Box 9)"))),"VAT claimed on non-taxable category; ",""))</f>
        <v/>
      </c>
    </row>
    <row r="4584">
      <c r="A4584" s="17" t="n"/>
      <c r="B4584" s="14" t="n"/>
      <c r="C4584" s="14" t="n"/>
      <c r="D4584" s="16" t="n"/>
      <c r="E4584" s="14" t="n"/>
      <c r="F4584" s="14" t="n"/>
      <c r="G4584" s="14" t="n"/>
      <c r="H4584" s="19" t="n"/>
      <c r="I4584" s="19" t="n"/>
      <c r="J4584" s="34">
        <f>IF(A4584="","",H4584+I4584)</f>
        <v/>
      </c>
      <c r="K4584" s="14" t="n"/>
      <c r="L4584" s="14" t="n"/>
      <c r="M4584" s="14" t="n"/>
      <c r="N4584" s="14" t="n"/>
      <c r="O4584" s="20">
        <f>IF(A4584="","",SUMPRODUCT((A4584&gt;=Setup!$C$19:$C$30)*(A4584&lt;=Setup!$D$19:$D$30)*Setup!$A$19:$A$30))</f>
        <v/>
      </c>
      <c r="P4584" s="34">
        <f>IF(A4584="","",IF(OR(F4584="Standard domestic 15% (Box 7)",F4584="Import - VAT paid at customs (Box 8)",F4584="Import - Reverse charge (Box 9)"),ROUND(H4584*Setup!$B$9,2),0))</f>
        <v/>
      </c>
      <c r="Q4584" s="34">
        <f>IF(A4584="","",I4584-P4584)</f>
        <v/>
      </c>
      <c r="R4584" s="34">
        <f>IF(A4584="","",IF(L4584="Yes",I4584,0))</f>
        <v/>
      </c>
      <c r="S4584" s="34">
        <f>IF(A4584="","",IF(AND(L4584="Yes",K4584="Yes",NOT(ISNUMBER(SEARCH("blocked",G4584))),OR(F4584="Standard domestic 15% (Box 7)",F4584="Import - VAT paid at customs (Box 8)",F4584="Import - Reverse charge (Box 9)"),OR(F4584&lt;&gt;"Standard domestic 15% (Box 7)",AND(LEN(D4584)=15,LEFT(D4584,1)="3",RIGHT(D4584,1)="3",ISNUMBER(--D4584)))),I4584,0))</f>
        <v/>
      </c>
      <c r="T4584" s="34">
        <f>IF(A4584="","",R4584-S4584)</f>
        <v/>
      </c>
      <c r="U4584" s="23">
        <f>IF(A4584="","",IF(O4584=0,"Outside audit periods; ","")&amp;IF(F4584="","No VAT category; ","")&amp;IF(ABS(Q4584)&gt;Setup!$B$10,"VAT ≠ 15% × net; ","")&amp;IF(AND(F4584="Standard domestic 15% (Box 7)",NOT(AND(LEN(D4584)=15,LEFT(D4584,1)="3",RIGHT(D4584,1)="3",ISNUMBER(--D4584)))),"Invalid/missing supplier VAT no; ","")&amp;IF(AND(L4584="Yes",K4584&lt;&gt;"Yes"),"VAT claimed without valid tax invoice; ","")&amp;IF(AND(L4584="Yes",ISNUMBER(SEARCH("blocked",G4584))),"Blocked input VAT claimed; ","")&amp;IF(AND(F4584="Import - VAT paid at customs (Box 8)",M4584=""),"Customs declaration no missing; ","")&amp;IF(AND(F4584="Import - Reverse charge (Box 9)",E4584="Saudi Arabia"),"RCM used for a local supplier; ","")&amp;IF(AND(L4584="Yes",NOT(OR(F4584="Standard domestic 15% (Box 7)",F4584="Import - VAT paid at customs (Box 8)",F4584="Import - Reverse charge (Box 9)"))),"VAT claimed on non-taxable category; ",""))</f>
        <v/>
      </c>
    </row>
    <row r="4585">
      <c r="A4585" s="17" t="n"/>
      <c r="B4585" s="14" t="n"/>
      <c r="C4585" s="14" t="n"/>
      <c r="D4585" s="16" t="n"/>
      <c r="E4585" s="14" t="n"/>
      <c r="F4585" s="14" t="n"/>
      <c r="G4585" s="14" t="n"/>
      <c r="H4585" s="19" t="n"/>
      <c r="I4585" s="19" t="n"/>
      <c r="J4585" s="34">
        <f>IF(A4585="","",H4585+I4585)</f>
        <v/>
      </c>
      <c r="K4585" s="14" t="n"/>
      <c r="L4585" s="14" t="n"/>
      <c r="M4585" s="14" t="n"/>
      <c r="N4585" s="14" t="n"/>
      <c r="O4585" s="20">
        <f>IF(A4585="","",SUMPRODUCT((A4585&gt;=Setup!$C$19:$C$30)*(A4585&lt;=Setup!$D$19:$D$30)*Setup!$A$19:$A$30))</f>
        <v/>
      </c>
      <c r="P4585" s="34">
        <f>IF(A4585="","",IF(OR(F4585="Standard domestic 15% (Box 7)",F4585="Import - VAT paid at customs (Box 8)",F4585="Import - Reverse charge (Box 9)"),ROUND(H4585*Setup!$B$9,2),0))</f>
        <v/>
      </c>
      <c r="Q4585" s="34">
        <f>IF(A4585="","",I4585-P4585)</f>
        <v/>
      </c>
      <c r="R4585" s="34">
        <f>IF(A4585="","",IF(L4585="Yes",I4585,0))</f>
        <v/>
      </c>
      <c r="S4585" s="34">
        <f>IF(A4585="","",IF(AND(L4585="Yes",K4585="Yes",NOT(ISNUMBER(SEARCH("blocked",G4585))),OR(F4585="Standard domestic 15% (Box 7)",F4585="Import - VAT paid at customs (Box 8)",F4585="Import - Reverse charge (Box 9)"),OR(F4585&lt;&gt;"Standard domestic 15% (Box 7)",AND(LEN(D4585)=15,LEFT(D4585,1)="3",RIGHT(D4585,1)="3",ISNUMBER(--D4585)))),I4585,0))</f>
        <v/>
      </c>
      <c r="T4585" s="34">
        <f>IF(A4585="","",R4585-S4585)</f>
        <v/>
      </c>
      <c r="U4585" s="23">
        <f>IF(A4585="","",IF(O4585=0,"Outside audit periods; ","")&amp;IF(F4585="","No VAT category; ","")&amp;IF(ABS(Q4585)&gt;Setup!$B$10,"VAT ≠ 15% × net; ","")&amp;IF(AND(F4585="Standard domestic 15% (Box 7)",NOT(AND(LEN(D4585)=15,LEFT(D4585,1)="3",RIGHT(D4585,1)="3",ISNUMBER(--D4585)))),"Invalid/missing supplier VAT no; ","")&amp;IF(AND(L4585="Yes",K4585&lt;&gt;"Yes"),"VAT claimed without valid tax invoice; ","")&amp;IF(AND(L4585="Yes",ISNUMBER(SEARCH("blocked",G4585))),"Blocked input VAT claimed; ","")&amp;IF(AND(F4585="Import - VAT paid at customs (Box 8)",M4585=""),"Customs declaration no missing; ","")&amp;IF(AND(F4585="Import - Reverse charge (Box 9)",E4585="Saudi Arabia"),"RCM used for a local supplier; ","")&amp;IF(AND(L4585="Yes",NOT(OR(F4585="Standard domestic 15% (Box 7)",F4585="Import - VAT paid at customs (Box 8)",F4585="Import - Reverse charge (Box 9)"))),"VAT claimed on non-taxable category; ",""))</f>
        <v/>
      </c>
    </row>
    <row r="4586">
      <c r="A4586" s="17" t="n"/>
      <c r="B4586" s="14" t="n"/>
      <c r="C4586" s="14" t="n"/>
      <c r="D4586" s="16" t="n"/>
      <c r="E4586" s="14" t="n"/>
      <c r="F4586" s="14" t="n"/>
      <c r="G4586" s="14" t="n"/>
      <c r="H4586" s="19" t="n"/>
      <c r="I4586" s="19" t="n"/>
      <c r="J4586" s="34">
        <f>IF(A4586="","",H4586+I4586)</f>
        <v/>
      </c>
      <c r="K4586" s="14" t="n"/>
      <c r="L4586" s="14" t="n"/>
      <c r="M4586" s="14" t="n"/>
      <c r="N4586" s="14" t="n"/>
      <c r="O4586" s="20">
        <f>IF(A4586="","",SUMPRODUCT((A4586&gt;=Setup!$C$19:$C$30)*(A4586&lt;=Setup!$D$19:$D$30)*Setup!$A$19:$A$30))</f>
        <v/>
      </c>
      <c r="P4586" s="34">
        <f>IF(A4586="","",IF(OR(F4586="Standard domestic 15% (Box 7)",F4586="Import - VAT paid at customs (Box 8)",F4586="Import - Reverse charge (Box 9)"),ROUND(H4586*Setup!$B$9,2),0))</f>
        <v/>
      </c>
      <c r="Q4586" s="34">
        <f>IF(A4586="","",I4586-P4586)</f>
        <v/>
      </c>
      <c r="R4586" s="34">
        <f>IF(A4586="","",IF(L4586="Yes",I4586,0))</f>
        <v/>
      </c>
      <c r="S4586" s="34">
        <f>IF(A4586="","",IF(AND(L4586="Yes",K4586="Yes",NOT(ISNUMBER(SEARCH("blocked",G4586))),OR(F4586="Standard domestic 15% (Box 7)",F4586="Import - VAT paid at customs (Box 8)",F4586="Import - Reverse charge (Box 9)"),OR(F4586&lt;&gt;"Standard domestic 15% (Box 7)",AND(LEN(D4586)=15,LEFT(D4586,1)="3",RIGHT(D4586,1)="3",ISNUMBER(--D4586)))),I4586,0))</f>
        <v/>
      </c>
      <c r="T4586" s="34">
        <f>IF(A4586="","",R4586-S4586)</f>
        <v/>
      </c>
      <c r="U4586" s="23">
        <f>IF(A4586="","",IF(O4586=0,"Outside audit periods; ","")&amp;IF(F4586="","No VAT category; ","")&amp;IF(ABS(Q4586)&gt;Setup!$B$10,"VAT ≠ 15% × net; ","")&amp;IF(AND(F4586="Standard domestic 15% (Box 7)",NOT(AND(LEN(D4586)=15,LEFT(D4586,1)="3",RIGHT(D4586,1)="3",ISNUMBER(--D4586)))),"Invalid/missing supplier VAT no; ","")&amp;IF(AND(L4586="Yes",K4586&lt;&gt;"Yes"),"VAT claimed without valid tax invoice; ","")&amp;IF(AND(L4586="Yes",ISNUMBER(SEARCH("blocked",G4586))),"Blocked input VAT claimed; ","")&amp;IF(AND(F4586="Import - VAT paid at customs (Box 8)",M4586=""),"Customs declaration no missing; ","")&amp;IF(AND(F4586="Import - Reverse charge (Box 9)",E4586="Saudi Arabia"),"RCM used for a local supplier; ","")&amp;IF(AND(L4586="Yes",NOT(OR(F4586="Standard domestic 15% (Box 7)",F4586="Import - VAT paid at customs (Box 8)",F4586="Import - Reverse charge (Box 9)"))),"VAT claimed on non-taxable category; ",""))</f>
        <v/>
      </c>
    </row>
    <row r="4587">
      <c r="A4587" s="17" t="n"/>
      <c r="B4587" s="14" t="n"/>
      <c r="C4587" s="14" t="n"/>
      <c r="D4587" s="16" t="n"/>
      <c r="E4587" s="14" t="n"/>
      <c r="F4587" s="14" t="n"/>
      <c r="G4587" s="14" t="n"/>
      <c r="H4587" s="19" t="n"/>
      <c r="I4587" s="19" t="n"/>
      <c r="J4587" s="34">
        <f>IF(A4587="","",H4587+I4587)</f>
        <v/>
      </c>
      <c r="K4587" s="14" t="n"/>
      <c r="L4587" s="14" t="n"/>
      <c r="M4587" s="14" t="n"/>
      <c r="N4587" s="14" t="n"/>
      <c r="O4587" s="20">
        <f>IF(A4587="","",SUMPRODUCT((A4587&gt;=Setup!$C$19:$C$30)*(A4587&lt;=Setup!$D$19:$D$30)*Setup!$A$19:$A$30))</f>
        <v/>
      </c>
      <c r="P4587" s="34">
        <f>IF(A4587="","",IF(OR(F4587="Standard domestic 15% (Box 7)",F4587="Import - VAT paid at customs (Box 8)",F4587="Import - Reverse charge (Box 9)"),ROUND(H4587*Setup!$B$9,2),0))</f>
        <v/>
      </c>
      <c r="Q4587" s="34">
        <f>IF(A4587="","",I4587-P4587)</f>
        <v/>
      </c>
      <c r="R4587" s="34">
        <f>IF(A4587="","",IF(L4587="Yes",I4587,0))</f>
        <v/>
      </c>
      <c r="S4587" s="34">
        <f>IF(A4587="","",IF(AND(L4587="Yes",K4587="Yes",NOT(ISNUMBER(SEARCH("blocked",G4587))),OR(F4587="Standard domestic 15% (Box 7)",F4587="Import - VAT paid at customs (Box 8)",F4587="Import - Reverse charge (Box 9)"),OR(F4587&lt;&gt;"Standard domestic 15% (Box 7)",AND(LEN(D4587)=15,LEFT(D4587,1)="3",RIGHT(D4587,1)="3",ISNUMBER(--D4587)))),I4587,0))</f>
        <v/>
      </c>
      <c r="T4587" s="34">
        <f>IF(A4587="","",R4587-S4587)</f>
        <v/>
      </c>
      <c r="U4587" s="23">
        <f>IF(A4587="","",IF(O4587=0,"Outside audit periods; ","")&amp;IF(F4587="","No VAT category; ","")&amp;IF(ABS(Q4587)&gt;Setup!$B$10,"VAT ≠ 15% × net; ","")&amp;IF(AND(F4587="Standard domestic 15% (Box 7)",NOT(AND(LEN(D4587)=15,LEFT(D4587,1)="3",RIGHT(D4587,1)="3",ISNUMBER(--D4587)))),"Invalid/missing supplier VAT no; ","")&amp;IF(AND(L4587="Yes",K4587&lt;&gt;"Yes"),"VAT claimed without valid tax invoice; ","")&amp;IF(AND(L4587="Yes",ISNUMBER(SEARCH("blocked",G4587))),"Blocked input VAT claimed; ","")&amp;IF(AND(F4587="Import - VAT paid at customs (Box 8)",M4587=""),"Customs declaration no missing; ","")&amp;IF(AND(F4587="Import - Reverse charge (Box 9)",E4587="Saudi Arabia"),"RCM used for a local supplier; ","")&amp;IF(AND(L4587="Yes",NOT(OR(F4587="Standard domestic 15% (Box 7)",F4587="Import - VAT paid at customs (Box 8)",F4587="Import - Reverse charge (Box 9)"))),"VAT claimed on non-taxable category; ",""))</f>
        <v/>
      </c>
    </row>
    <row r="4588">
      <c r="A4588" s="17" t="n"/>
      <c r="B4588" s="14" t="n"/>
      <c r="C4588" s="14" t="n"/>
      <c r="D4588" s="16" t="n"/>
      <c r="E4588" s="14" t="n"/>
      <c r="F4588" s="14" t="n"/>
      <c r="G4588" s="14" t="n"/>
      <c r="H4588" s="19" t="n"/>
      <c r="I4588" s="19" t="n"/>
      <c r="J4588" s="34">
        <f>IF(A4588="","",H4588+I4588)</f>
        <v/>
      </c>
      <c r="K4588" s="14" t="n"/>
      <c r="L4588" s="14" t="n"/>
      <c r="M4588" s="14" t="n"/>
      <c r="N4588" s="14" t="n"/>
      <c r="O4588" s="20">
        <f>IF(A4588="","",SUMPRODUCT((A4588&gt;=Setup!$C$19:$C$30)*(A4588&lt;=Setup!$D$19:$D$30)*Setup!$A$19:$A$30))</f>
        <v/>
      </c>
      <c r="P4588" s="34">
        <f>IF(A4588="","",IF(OR(F4588="Standard domestic 15% (Box 7)",F4588="Import - VAT paid at customs (Box 8)",F4588="Import - Reverse charge (Box 9)"),ROUND(H4588*Setup!$B$9,2),0))</f>
        <v/>
      </c>
      <c r="Q4588" s="34">
        <f>IF(A4588="","",I4588-P4588)</f>
        <v/>
      </c>
      <c r="R4588" s="34">
        <f>IF(A4588="","",IF(L4588="Yes",I4588,0))</f>
        <v/>
      </c>
      <c r="S4588" s="34">
        <f>IF(A4588="","",IF(AND(L4588="Yes",K4588="Yes",NOT(ISNUMBER(SEARCH("blocked",G4588))),OR(F4588="Standard domestic 15% (Box 7)",F4588="Import - VAT paid at customs (Box 8)",F4588="Import - Reverse charge (Box 9)"),OR(F4588&lt;&gt;"Standard domestic 15% (Box 7)",AND(LEN(D4588)=15,LEFT(D4588,1)="3",RIGHT(D4588,1)="3",ISNUMBER(--D4588)))),I4588,0))</f>
        <v/>
      </c>
      <c r="T4588" s="34">
        <f>IF(A4588="","",R4588-S4588)</f>
        <v/>
      </c>
      <c r="U4588" s="23">
        <f>IF(A4588="","",IF(O4588=0,"Outside audit periods; ","")&amp;IF(F4588="","No VAT category; ","")&amp;IF(ABS(Q4588)&gt;Setup!$B$10,"VAT ≠ 15% × net; ","")&amp;IF(AND(F4588="Standard domestic 15% (Box 7)",NOT(AND(LEN(D4588)=15,LEFT(D4588,1)="3",RIGHT(D4588,1)="3",ISNUMBER(--D4588)))),"Invalid/missing supplier VAT no; ","")&amp;IF(AND(L4588="Yes",K4588&lt;&gt;"Yes"),"VAT claimed without valid tax invoice; ","")&amp;IF(AND(L4588="Yes",ISNUMBER(SEARCH("blocked",G4588))),"Blocked input VAT claimed; ","")&amp;IF(AND(F4588="Import - VAT paid at customs (Box 8)",M4588=""),"Customs declaration no missing; ","")&amp;IF(AND(F4588="Import - Reverse charge (Box 9)",E4588="Saudi Arabia"),"RCM used for a local supplier; ","")&amp;IF(AND(L4588="Yes",NOT(OR(F4588="Standard domestic 15% (Box 7)",F4588="Import - VAT paid at customs (Box 8)",F4588="Import - Reverse charge (Box 9)"))),"VAT claimed on non-taxable category; ",""))</f>
        <v/>
      </c>
    </row>
    <row r="4589">
      <c r="A4589" s="17" t="n"/>
      <c r="B4589" s="14" t="n"/>
      <c r="C4589" s="14" t="n"/>
      <c r="D4589" s="16" t="n"/>
      <c r="E4589" s="14" t="n"/>
      <c r="F4589" s="14" t="n"/>
      <c r="G4589" s="14" t="n"/>
      <c r="H4589" s="19" t="n"/>
      <c r="I4589" s="19" t="n"/>
      <c r="J4589" s="34">
        <f>IF(A4589="","",H4589+I4589)</f>
        <v/>
      </c>
      <c r="K4589" s="14" t="n"/>
      <c r="L4589" s="14" t="n"/>
      <c r="M4589" s="14" t="n"/>
      <c r="N4589" s="14" t="n"/>
      <c r="O4589" s="20">
        <f>IF(A4589="","",SUMPRODUCT((A4589&gt;=Setup!$C$19:$C$30)*(A4589&lt;=Setup!$D$19:$D$30)*Setup!$A$19:$A$30))</f>
        <v/>
      </c>
      <c r="P4589" s="34">
        <f>IF(A4589="","",IF(OR(F4589="Standard domestic 15% (Box 7)",F4589="Import - VAT paid at customs (Box 8)",F4589="Import - Reverse charge (Box 9)"),ROUND(H4589*Setup!$B$9,2),0))</f>
        <v/>
      </c>
      <c r="Q4589" s="34">
        <f>IF(A4589="","",I4589-P4589)</f>
        <v/>
      </c>
      <c r="R4589" s="34">
        <f>IF(A4589="","",IF(L4589="Yes",I4589,0))</f>
        <v/>
      </c>
      <c r="S4589" s="34">
        <f>IF(A4589="","",IF(AND(L4589="Yes",K4589="Yes",NOT(ISNUMBER(SEARCH("blocked",G4589))),OR(F4589="Standard domestic 15% (Box 7)",F4589="Import - VAT paid at customs (Box 8)",F4589="Import - Reverse charge (Box 9)"),OR(F4589&lt;&gt;"Standard domestic 15% (Box 7)",AND(LEN(D4589)=15,LEFT(D4589,1)="3",RIGHT(D4589,1)="3",ISNUMBER(--D4589)))),I4589,0))</f>
        <v/>
      </c>
      <c r="T4589" s="34">
        <f>IF(A4589="","",R4589-S4589)</f>
        <v/>
      </c>
      <c r="U4589" s="23">
        <f>IF(A4589="","",IF(O4589=0,"Outside audit periods; ","")&amp;IF(F4589="","No VAT category; ","")&amp;IF(ABS(Q4589)&gt;Setup!$B$10,"VAT ≠ 15% × net; ","")&amp;IF(AND(F4589="Standard domestic 15% (Box 7)",NOT(AND(LEN(D4589)=15,LEFT(D4589,1)="3",RIGHT(D4589,1)="3",ISNUMBER(--D4589)))),"Invalid/missing supplier VAT no; ","")&amp;IF(AND(L4589="Yes",K4589&lt;&gt;"Yes"),"VAT claimed without valid tax invoice; ","")&amp;IF(AND(L4589="Yes",ISNUMBER(SEARCH("blocked",G4589))),"Blocked input VAT claimed; ","")&amp;IF(AND(F4589="Import - VAT paid at customs (Box 8)",M4589=""),"Customs declaration no missing; ","")&amp;IF(AND(F4589="Import - Reverse charge (Box 9)",E4589="Saudi Arabia"),"RCM used for a local supplier; ","")&amp;IF(AND(L4589="Yes",NOT(OR(F4589="Standard domestic 15% (Box 7)",F4589="Import - VAT paid at customs (Box 8)",F4589="Import - Reverse charge (Box 9)"))),"VAT claimed on non-taxable category; ",""))</f>
        <v/>
      </c>
    </row>
    <row r="4590">
      <c r="A4590" s="17" t="n"/>
      <c r="B4590" s="14" t="n"/>
      <c r="C4590" s="14" t="n"/>
      <c r="D4590" s="16" t="n"/>
      <c r="E4590" s="14" t="n"/>
      <c r="F4590" s="14" t="n"/>
      <c r="G4590" s="14" t="n"/>
      <c r="H4590" s="19" t="n"/>
      <c r="I4590" s="19" t="n"/>
      <c r="J4590" s="34">
        <f>IF(A4590="","",H4590+I4590)</f>
        <v/>
      </c>
      <c r="K4590" s="14" t="n"/>
      <c r="L4590" s="14" t="n"/>
      <c r="M4590" s="14" t="n"/>
      <c r="N4590" s="14" t="n"/>
      <c r="O4590" s="20">
        <f>IF(A4590="","",SUMPRODUCT((A4590&gt;=Setup!$C$19:$C$30)*(A4590&lt;=Setup!$D$19:$D$30)*Setup!$A$19:$A$30))</f>
        <v/>
      </c>
      <c r="P4590" s="34">
        <f>IF(A4590="","",IF(OR(F4590="Standard domestic 15% (Box 7)",F4590="Import - VAT paid at customs (Box 8)",F4590="Import - Reverse charge (Box 9)"),ROUND(H4590*Setup!$B$9,2),0))</f>
        <v/>
      </c>
      <c r="Q4590" s="34">
        <f>IF(A4590="","",I4590-P4590)</f>
        <v/>
      </c>
      <c r="R4590" s="34">
        <f>IF(A4590="","",IF(L4590="Yes",I4590,0))</f>
        <v/>
      </c>
      <c r="S4590" s="34">
        <f>IF(A4590="","",IF(AND(L4590="Yes",K4590="Yes",NOT(ISNUMBER(SEARCH("blocked",G4590))),OR(F4590="Standard domestic 15% (Box 7)",F4590="Import - VAT paid at customs (Box 8)",F4590="Import - Reverse charge (Box 9)"),OR(F4590&lt;&gt;"Standard domestic 15% (Box 7)",AND(LEN(D4590)=15,LEFT(D4590,1)="3",RIGHT(D4590,1)="3",ISNUMBER(--D4590)))),I4590,0))</f>
        <v/>
      </c>
      <c r="T4590" s="34">
        <f>IF(A4590="","",R4590-S4590)</f>
        <v/>
      </c>
      <c r="U4590" s="23">
        <f>IF(A4590="","",IF(O4590=0,"Outside audit periods; ","")&amp;IF(F4590="","No VAT category; ","")&amp;IF(ABS(Q4590)&gt;Setup!$B$10,"VAT ≠ 15% × net; ","")&amp;IF(AND(F4590="Standard domestic 15% (Box 7)",NOT(AND(LEN(D4590)=15,LEFT(D4590,1)="3",RIGHT(D4590,1)="3",ISNUMBER(--D4590)))),"Invalid/missing supplier VAT no; ","")&amp;IF(AND(L4590="Yes",K4590&lt;&gt;"Yes"),"VAT claimed without valid tax invoice; ","")&amp;IF(AND(L4590="Yes",ISNUMBER(SEARCH("blocked",G4590))),"Blocked input VAT claimed; ","")&amp;IF(AND(F4590="Import - VAT paid at customs (Box 8)",M4590=""),"Customs declaration no missing; ","")&amp;IF(AND(F4590="Import - Reverse charge (Box 9)",E4590="Saudi Arabia"),"RCM used for a local supplier; ","")&amp;IF(AND(L4590="Yes",NOT(OR(F4590="Standard domestic 15% (Box 7)",F4590="Import - VAT paid at customs (Box 8)",F4590="Import - Reverse charge (Box 9)"))),"VAT claimed on non-taxable category; ",""))</f>
        <v/>
      </c>
    </row>
    <row r="4591">
      <c r="A4591" s="17" t="n"/>
      <c r="B4591" s="14" t="n"/>
      <c r="C4591" s="14" t="n"/>
      <c r="D4591" s="16" t="n"/>
      <c r="E4591" s="14" t="n"/>
      <c r="F4591" s="14" t="n"/>
      <c r="G4591" s="14" t="n"/>
      <c r="H4591" s="19" t="n"/>
      <c r="I4591" s="19" t="n"/>
      <c r="J4591" s="34">
        <f>IF(A4591="","",H4591+I4591)</f>
        <v/>
      </c>
      <c r="K4591" s="14" t="n"/>
      <c r="L4591" s="14" t="n"/>
      <c r="M4591" s="14" t="n"/>
      <c r="N4591" s="14" t="n"/>
      <c r="O4591" s="20">
        <f>IF(A4591="","",SUMPRODUCT((A4591&gt;=Setup!$C$19:$C$30)*(A4591&lt;=Setup!$D$19:$D$30)*Setup!$A$19:$A$30))</f>
        <v/>
      </c>
      <c r="P4591" s="34">
        <f>IF(A4591="","",IF(OR(F4591="Standard domestic 15% (Box 7)",F4591="Import - VAT paid at customs (Box 8)",F4591="Import - Reverse charge (Box 9)"),ROUND(H4591*Setup!$B$9,2),0))</f>
        <v/>
      </c>
      <c r="Q4591" s="34">
        <f>IF(A4591="","",I4591-P4591)</f>
        <v/>
      </c>
      <c r="R4591" s="34">
        <f>IF(A4591="","",IF(L4591="Yes",I4591,0))</f>
        <v/>
      </c>
      <c r="S4591" s="34">
        <f>IF(A4591="","",IF(AND(L4591="Yes",K4591="Yes",NOT(ISNUMBER(SEARCH("blocked",G4591))),OR(F4591="Standard domestic 15% (Box 7)",F4591="Import - VAT paid at customs (Box 8)",F4591="Import - Reverse charge (Box 9)"),OR(F4591&lt;&gt;"Standard domestic 15% (Box 7)",AND(LEN(D4591)=15,LEFT(D4591,1)="3",RIGHT(D4591,1)="3",ISNUMBER(--D4591)))),I4591,0))</f>
        <v/>
      </c>
      <c r="T4591" s="34">
        <f>IF(A4591="","",R4591-S4591)</f>
        <v/>
      </c>
      <c r="U4591" s="23">
        <f>IF(A4591="","",IF(O4591=0,"Outside audit periods; ","")&amp;IF(F4591="","No VAT category; ","")&amp;IF(ABS(Q4591)&gt;Setup!$B$10,"VAT ≠ 15% × net; ","")&amp;IF(AND(F4591="Standard domestic 15% (Box 7)",NOT(AND(LEN(D4591)=15,LEFT(D4591,1)="3",RIGHT(D4591,1)="3",ISNUMBER(--D4591)))),"Invalid/missing supplier VAT no; ","")&amp;IF(AND(L4591="Yes",K4591&lt;&gt;"Yes"),"VAT claimed without valid tax invoice; ","")&amp;IF(AND(L4591="Yes",ISNUMBER(SEARCH("blocked",G4591))),"Blocked input VAT claimed; ","")&amp;IF(AND(F4591="Import - VAT paid at customs (Box 8)",M4591=""),"Customs declaration no missing; ","")&amp;IF(AND(F4591="Import - Reverse charge (Box 9)",E4591="Saudi Arabia"),"RCM used for a local supplier; ","")&amp;IF(AND(L4591="Yes",NOT(OR(F4591="Standard domestic 15% (Box 7)",F4591="Import - VAT paid at customs (Box 8)",F4591="Import - Reverse charge (Box 9)"))),"VAT claimed on non-taxable category; ",""))</f>
        <v/>
      </c>
    </row>
    <row r="4592">
      <c r="A4592" s="17" t="n"/>
      <c r="B4592" s="14" t="n"/>
      <c r="C4592" s="14" t="n"/>
      <c r="D4592" s="16" t="n"/>
      <c r="E4592" s="14" t="n"/>
      <c r="F4592" s="14" t="n"/>
      <c r="G4592" s="14" t="n"/>
      <c r="H4592" s="19" t="n"/>
      <c r="I4592" s="19" t="n"/>
      <c r="J4592" s="34">
        <f>IF(A4592="","",H4592+I4592)</f>
        <v/>
      </c>
      <c r="K4592" s="14" t="n"/>
      <c r="L4592" s="14" t="n"/>
      <c r="M4592" s="14" t="n"/>
      <c r="N4592" s="14" t="n"/>
      <c r="O4592" s="20">
        <f>IF(A4592="","",SUMPRODUCT((A4592&gt;=Setup!$C$19:$C$30)*(A4592&lt;=Setup!$D$19:$D$30)*Setup!$A$19:$A$30))</f>
        <v/>
      </c>
      <c r="P4592" s="34">
        <f>IF(A4592="","",IF(OR(F4592="Standard domestic 15% (Box 7)",F4592="Import - VAT paid at customs (Box 8)",F4592="Import - Reverse charge (Box 9)"),ROUND(H4592*Setup!$B$9,2),0))</f>
        <v/>
      </c>
      <c r="Q4592" s="34">
        <f>IF(A4592="","",I4592-P4592)</f>
        <v/>
      </c>
      <c r="R4592" s="34">
        <f>IF(A4592="","",IF(L4592="Yes",I4592,0))</f>
        <v/>
      </c>
      <c r="S4592" s="34">
        <f>IF(A4592="","",IF(AND(L4592="Yes",K4592="Yes",NOT(ISNUMBER(SEARCH("blocked",G4592))),OR(F4592="Standard domestic 15% (Box 7)",F4592="Import - VAT paid at customs (Box 8)",F4592="Import - Reverse charge (Box 9)"),OR(F4592&lt;&gt;"Standard domestic 15% (Box 7)",AND(LEN(D4592)=15,LEFT(D4592,1)="3",RIGHT(D4592,1)="3",ISNUMBER(--D4592)))),I4592,0))</f>
        <v/>
      </c>
      <c r="T4592" s="34">
        <f>IF(A4592="","",R4592-S4592)</f>
        <v/>
      </c>
      <c r="U4592" s="23">
        <f>IF(A4592="","",IF(O4592=0,"Outside audit periods; ","")&amp;IF(F4592="","No VAT category; ","")&amp;IF(ABS(Q4592)&gt;Setup!$B$10,"VAT ≠ 15% × net; ","")&amp;IF(AND(F4592="Standard domestic 15% (Box 7)",NOT(AND(LEN(D4592)=15,LEFT(D4592,1)="3",RIGHT(D4592,1)="3",ISNUMBER(--D4592)))),"Invalid/missing supplier VAT no; ","")&amp;IF(AND(L4592="Yes",K4592&lt;&gt;"Yes"),"VAT claimed without valid tax invoice; ","")&amp;IF(AND(L4592="Yes",ISNUMBER(SEARCH("blocked",G4592))),"Blocked input VAT claimed; ","")&amp;IF(AND(F4592="Import - VAT paid at customs (Box 8)",M4592=""),"Customs declaration no missing; ","")&amp;IF(AND(F4592="Import - Reverse charge (Box 9)",E4592="Saudi Arabia"),"RCM used for a local supplier; ","")&amp;IF(AND(L4592="Yes",NOT(OR(F4592="Standard domestic 15% (Box 7)",F4592="Import - VAT paid at customs (Box 8)",F4592="Import - Reverse charge (Box 9)"))),"VAT claimed on non-taxable category; ",""))</f>
        <v/>
      </c>
    </row>
    <row r="4593">
      <c r="A4593" s="17" t="n"/>
      <c r="B4593" s="14" t="n"/>
      <c r="C4593" s="14" t="n"/>
      <c r="D4593" s="16" t="n"/>
      <c r="E4593" s="14" t="n"/>
      <c r="F4593" s="14" t="n"/>
      <c r="G4593" s="14" t="n"/>
      <c r="H4593" s="19" t="n"/>
      <c r="I4593" s="19" t="n"/>
      <c r="J4593" s="34">
        <f>IF(A4593="","",H4593+I4593)</f>
        <v/>
      </c>
      <c r="K4593" s="14" t="n"/>
      <c r="L4593" s="14" t="n"/>
      <c r="M4593" s="14" t="n"/>
      <c r="N4593" s="14" t="n"/>
      <c r="O4593" s="20">
        <f>IF(A4593="","",SUMPRODUCT((A4593&gt;=Setup!$C$19:$C$30)*(A4593&lt;=Setup!$D$19:$D$30)*Setup!$A$19:$A$30))</f>
        <v/>
      </c>
      <c r="P4593" s="34">
        <f>IF(A4593="","",IF(OR(F4593="Standard domestic 15% (Box 7)",F4593="Import - VAT paid at customs (Box 8)",F4593="Import - Reverse charge (Box 9)"),ROUND(H4593*Setup!$B$9,2),0))</f>
        <v/>
      </c>
      <c r="Q4593" s="34">
        <f>IF(A4593="","",I4593-P4593)</f>
        <v/>
      </c>
      <c r="R4593" s="34">
        <f>IF(A4593="","",IF(L4593="Yes",I4593,0))</f>
        <v/>
      </c>
      <c r="S4593" s="34">
        <f>IF(A4593="","",IF(AND(L4593="Yes",K4593="Yes",NOT(ISNUMBER(SEARCH("blocked",G4593))),OR(F4593="Standard domestic 15% (Box 7)",F4593="Import - VAT paid at customs (Box 8)",F4593="Import - Reverse charge (Box 9)"),OR(F4593&lt;&gt;"Standard domestic 15% (Box 7)",AND(LEN(D4593)=15,LEFT(D4593,1)="3",RIGHT(D4593,1)="3",ISNUMBER(--D4593)))),I4593,0))</f>
        <v/>
      </c>
      <c r="T4593" s="34">
        <f>IF(A4593="","",R4593-S4593)</f>
        <v/>
      </c>
      <c r="U4593" s="23">
        <f>IF(A4593="","",IF(O4593=0,"Outside audit periods; ","")&amp;IF(F4593="","No VAT category; ","")&amp;IF(ABS(Q4593)&gt;Setup!$B$10,"VAT ≠ 15% × net; ","")&amp;IF(AND(F4593="Standard domestic 15% (Box 7)",NOT(AND(LEN(D4593)=15,LEFT(D4593,1)="3",RIGHT(D4593,1)="3",ISNUMBER(--D4593)))),"Invalid/missing supplier VAT no; ","")&amp;IF(AND(L4593="Yes",K4593&lt;&gt;"Yes"),"VAT claimed without valid tax invoice; ","")&amp;IF(AND(L4593="Yes",ISNUMBER(SEARCH("blocked",G4593))),"Blocked input VAT claimed; ","")&amp;IF(AND(F4593="Import - VAT paid at customs (Box 8)",M4593=""),"Customs declaration no missing; ","")&amp;IF(AND(F4593="Import - Reverse charge (Box 9)",E4593="Saudi Arabia"),"RCM used for a local supplier; ","")&amp;IF(AND(L4593="Yes",NOT(OR(F4593="Standard domestic 15% (Box 7)",F4593="Import - VAT paid at customs (Box 8)",F4593="Import - Reverse charge (Box 9)"))),"VAT claimed on non-taxable category; ",""))</f>
        <v/>
      </c>
    </row>
    <row r="4594">
      <c r="A4594" s="17" t="n"/>
      <c r="B4594" s="14" t="n"/>
      <c r="C4594" s="14" t="n"/>
      <c r="D4594" s="16" t="n"/>
      <c r="E4594" s="14" t="n"/>
      <c r="F4594" s="14" t="n"/>
      <c r="G4594" s="14" t="n"/>
      <c r="H4594" s="19" t="n"/>
      <c r="I4594" s="19" t="n"/>
      <c r="J4594" s="34">
        <f>IF(A4594="","",H4594+I4594)</f>
        <v/>
      </c>
      <c r="K4594" s="14" t="n"/>
      <c r="L4594" s="14" t="n"/>
      <c r="M4594" s="14" t="n"/>
      <c r="N4594" s="14" t="n"/>
      <c r="O4594" s="20">
        <f>IF(A4594="","",SUMPRODUCT((A4594&gt;=Setup!$C$19:$C$30)*(A4594&lt;=Setup!$D$19:$D$30)*Setup!$A$19:$A$30))</f>
        <v/>
      </c>
      <c r="P4594" s="34">
        <f>IF(A4594="","",IF(OR(F4594="Standard domestic 15% (Box 7)",F4594="Import - VAT paid at customs (Box 8)",F4594="Import - Reverse charge (Box 9)"),ROUND(H4594*Setup!$B$9,2),0))</f>
        <v/>
      </c>
      <c r="Q4594" s="34">
        <f>IF(A4594="","",I4594-P4594)</f>
        <v/>
      </c>
      <c r="R4594" s="34">
        <f>IF(A4594="","",IF(L4594="Yes",I4594,0))</f>
        <v/>
      </c>
      <c r="S4594" s="34">
        <f>IF(A4594="","",IF(AND(L4594="Yes",K4594="Yes",NOT(ISNUMBER(SEARCH("blocked",G4594))),OR(F4594="Standard domestic 15% (Box 7)",F4594="Import - VAT paid at customs (Box 8)",F4594="Import - Reverse charge (Box 9)"),OR(F4594&lt;&gt;"Standard domestic 15% (Box 7)",AND(LEN(D4594)=15,LEFT(D4594,1)="3",RIGHT(D4594,1)="3",ISNUMBER(--D4594)))),I4594,0))</f>
        <v/>
      </c>
      <c r="T4594" s="34">
        <f>IF(A4594="","",R4594-S4594)</f>
        <v/>
      </c>
      <c r="U4594" s="23">
        <f>IF(A4594="","",IF(O4594=0,"Outside audit periods; ","")&amp;IF(F4594="","No VAT category; ","")&amp;IF(ABS(Q4594)&gt;Setup!$B$10,"VAT ≠ 15% × net; ","")&amp;IF(AND(F4594="Standard domestic 15% (Box 7)",NOT(AND(LEN(D4594)=15,LEFT(D4594,1)="3",RIGHT(D4594,1)="3",ISNUMBER(--D4594)))),"Invalid/missing supplier VAT no; ","")&amp;IF(AND(L4594="Yes",K4594&lt;&gt;"Yes"),"VAT claimed without valid tax invoice; ","")&amp;IF(AND(L4594="Yes",ISNUMBER(SEARCH("blocked",G4594))),"Blocked input VAT claimed; ","")&amp;IF(AND(F4594="Import - VAT paid at customs (Box 8)",M4594=""),"Customs declaration no missing; ","")&amp;IF(AND(F4594="Import - Reverse charge (Box 9)",E4594="Saudi Arabia"),"RCM used for a local supplier; ","")&amp;IF(AND(L4594="Yes",NOT(OR(F4594="Standard domestic 15% (Box 7)",F4594="Import - VAT paid at customs (Box 8)",F4594="Import - Reverse charge (Box 9)"))),"VAT claimed on non-taxable category; ",""))</f>
        <v/>
      </c>
    </row>
    <row r="4595">
      <c r="A4595" s="17" t="n"/>
      <c r="B4595" s="14" t="n"/>
      <c r="C4595" s="14" t="n"/>
      <c r="D4595" s="16" t="n"/>
      <c r="E4595" s="14" t="n"/>
      <c r="F4595" s="14" t="n"/>
      <c r="G4595" s="14" t="n"/>
      <c r="H4595" s="19" t="n"/>
      <c r="I4595" s="19" t="n"/>
      <c r="J4595" s="34">
        <f>IF(A4595="","",H4595+I4595)</f>
        <v/>
      </c>
      <c r="K4595" s="14" t="n"/>
      <c r="L4595" s="14" t="n"/>
      <c r="M4595" s="14" t="n"/>
      <c r="N4595" s="14" t="n"/>
      <c r="O4595" s="20">
        <f>IF(A4595="","",SUMPRODUCT((A4595&gt;=Setup!$C$19:$C$30)*(A4595&lt;=Setup!$D$19:$D$30)*Setup!$A$19:$A$30))</f>
        <v/>
      </c>
      <c r="P4595" s="34">
        <f>IF(A4595="","",IF(OR(F4595="Standard domestic 15% (Box 7)",F4595="Import - VAT paid at customs (Box 8)",F4595="Import - Reverse charge (Box 9)"),ROUND(H4595*Setup!$B$9,2),0))</f>
        <v/>
      </c>
      <c r="Q4595" s="34">
        <f>IF(A4595="","",I4595-P4595)</f>
        <v/>
      </c>
      <c r="R4595" s="34">
        <f>IF(A4595="","",IF(L4595="Yes",I4595,0))</f>
        <v/>
      </c>
      <c r="S4595" s="34">
        <f>IF(A4595="","",IF(AND(L4595="Yes",K4595="Yes",NOT(ISNUMBER(SEARCH("blocked",G4595))),OR(F4595="Standard domestic 15% (Box 7)",F4595="Import - VAT paid at customs (Box 8)",F4595="Import - Reverse charge (Box 9)"),OR(F4595&lt;&gt;"Standard domestic 15% (Box 7)",AND(LEN(D4595)=15,LEFT(D4595,1)="3",RIGHT(D4595,1)="3",ISNUMBER(--D4595)))),I4595,0))</f>
        <v/>
      </c>
      <c r="T4595" s="34">
        <f>IF(A4595="","",R4595-S4595)</f>
        <v/>
      </c>
      <c r="U4595" s="23">
        <f>IF(A4595="","",IF(O4595=0,"Outside audit periods; ","")&amp;IF(F4595="","No VAT category; ","")&amp;IF(ABS(Q4595)&gt;Setup!$B$10,"VAT ≠ 15% × net; ","")&amp;IF(AND(F4595="Standard domestic 15% (Box 7)",NOT(AND(LEN(D4595)=15,LEFT(D4595,1)="3",RIGHT(D4595,1)="3",ISNUMBER(--D4595)))),"Invalid/missing supplier VAT no; ","")&amp;IF(AND(L4595="Yes",K4595&lt;&gt;"Yes"),"VAT claimed without valid tax invoice; ","")&amp;IF(AND(L4595="Yes",ISNUMBER(SEARCH("blocked",G4595))),"Blocked input VAT claimed; ","")&amp;IF(AND(F4595="Import - VAT paid at customs (Box 8)",M4595=""),"Customs declaration no missing; ","")&amp;IF(AND(F4595="Import - Reverse charge (Box 9)",E4595="Saudi Arabia"),"RCM used for a local supplier; ","")&amp;IF(AND(L4595="Yes",NOT(OR(F4595="Standard domestic 15% (Box 7)",F4595="Import - VAT paid at customs (Box 8)",F4595="Import - Reverse charge (Box 9)"))),"VAT claimed on non-taxable category; ",""))</f>
        <v/>
      </c>
    </row>
    <row r="4596">
      <c r="A4596" s="17" t="n"/>
      <c r="B4596" s="14" t="n"/>
      <c r="C4596" s="14" t="n"/>
      <c r="D4596" s="16" t="n"/>
      <c r="E4596" s="14" t="n"/>
      <c r="F4596" s="14" t="n"/>
      <c r="G4596" s="14" t="n"/>
      <c r="H4596" s="19" t="n"/>
      <c r="I4596" s="19" t="n"/>
      <c r="J4596" s="34">
        <f>IF(A4596="","",H4596+I4596)</f>
        <v/>
      </c>
      <c r="K4596" s="14" t="n"/>
      <c r="L4596" s="14" t="n"/>
      <c r="M4596" s="14" t="n"/>
      <c r="N4596" s="14" t="n"/>
      <c r="O4596" s="20">
        <f>IF(A4596="","",SUMPRODUCT((A4596&gt;=Setup!$C$19:$C$30)*(A4596&lt;=Setup!$D$19:$D$30)*Setup!$A$19:$A$30))</f>
        <v/>
      </c>
      <c r="P4596" s="34">
        <f>IF(A4596="","",IF(OR(F4596="Standard domestic 15% (Box 7)",F4596="Import - VAT paid at customs (Box 8)",F4596="Import - Reverse charge (Box 9)"),ROUND(H4596*Setup!$B$9,2),0))</f>
        <v/>
      </c>
      <c r="Q4596" s="34">
        <f>IF(A4596="","",I4596-P4596)</f>
        <v/>
      </c>
      <c r="R4596" s="34">
        <f>IF(A4596="","",IF(L4596="Yes",I4596,0))</f>
        <v/>
      </c>
      <c r="S4596" s="34">
        <f>IF(A4596="","",IF(AND(L4596="Yes",K4596="Yes",NOT(ISNUMBER(SEARCH("blocked",G4596))),OR(F4596="Standard domestic 15% (Box 7)",F4596="Import - VAT paid at customs (Box 8)",F4596="Import - Reverse charge (Box 9)"),OR(F4596&lt;&gt;"Standard domestic 15% (Box 7)",AND(LEN(D4596)=15,LEFT(D4596,1)="3",RIGHT(D4596,1)="3",ISNUMBER(--D4596)))),I4596,0))</f>
        <v/>
      </c>
      <c r="T4596" s="34">
        <f>IF(A4596="","",R4596-S4596)</f>
        <v/>
      </c>
      <c r="U4596" s="23">
        <f>IF(A4596="","",IF(O4596=0,"Outside audit periods; ","")&amp;IF(F4596="","No VAT category; ","")&amp;IF(ABS(Q4596)&gt;Setup!$B$10,"VAT ≠ 15% × net; ","")&amp;IF(AND(F4596="Standard domestic 15% (Box 7)",NOT(AND(LEN(D4596)=15,LEFT(D4596,1)="3",RIGHT(D4596,1)="3",ISNUMBER(--D4596)))),"Invalid/missing supplier VAT no; ","")&amp;IF(AND(L4596="Yes",K4596&lt;&gt;"Yes"),"VAT claimed without valid tax invoice; ","")&amp;IF(AND(L4596="Yes",ISNUMBER(SEARCH("blocked",G4596))),"Blocked input VAT claimed; ","")&amp;IF(AND(F4596="Import - VAT paid at customs (Box 8)",M4596=""),"Customs declaration no missing; ","")&amp;IF(AND(F4596="Import - Reverse charge (Box 9)",E4596="Saudi Arabia"),"RCM used for a local supplier; ","")&amp;IF(AND(L4596="Yes",NOT(OR(F4596="Standard domestic 15% (Box 7)",F4596="Import - VAT paid at customs (Box 8)",F4596="Import - Reverse charge (Box 9)"))),"VAT claimed on non-taxable category; ",""))</f>
        <v/>
      </c>
    </row>
    <row r="4597">
      <c r="A4597" s="17" t="n"/>
      <c r="B4597" s="14" t="n"/>
      <c r="C4597" s="14" t="n"/>
      <c r="D4597" s="16" t="n"/>
      <c r="E4597" s="14" t="n"/>
      <c r="F4597" s="14" t="n"/>
      <c r="G4597" s="14" t="n"/>
      <c r="H4597" s="19" t="n"/>
      <c r="I4597" s="19" t="n"/>
      <c r="J4597" s="34">
        <f>IF(A4597="","",H4597+I4597)</f>
        <v/>
      </c>
      <c r="K4597" s="14" t="n"/>
      <c r="L4597" s="14" t="n"/>
      <c r="M4597" s="14" t="n"/>
      <c r="N4597" s="14" t="n"/>
      <c r="O4597" s="20">
        <f>IF(A4597="","",SUMPRODUCT((A4597&gt;=Setup!$C$19:$C$30)*(A4597&lt;=Setup!$D$19:$D$30)*Setup!$A$19:$A$30))</f>
        <v/>
      </c>
      <c r="P4597" s="34">
        <f>IF(A4597="","",IF(OR(F4597="Standard domestic 15% (Box 7)",F4597="Import - VAT paid at customs (Box 8)",F4597="Import - Reverse charge (Box 9)"),ROUND(H4597*Setup!$B$9,2),0))</f>
        <v/>
      </c>
      <c r="Q4597" s="34">
        <f>IF(A4597="","",I4597-P4597)</f>
        <v/>
      </c>
      <c r="R4597" s="34">
        <f>IF(A4597="","",IF(L4597="Yes",I4597,0))</f>
        <v/>
      </c>
      <c r="S4597" s="34">
        <f>IF(A4597="","",IF(AND(L4597="Yes",K4597="Yes",NOT(ISNUMBER(SEARCH("blocked",G4597))),OR(F4597="Standard domestic 15% (Box 7)",F4597="Import - VAT paid at customs (Box 8)",F4597="Import - Reverse charge (Box 9)"),OR(F4597&lt;&gt;"Standard domestic 15% (Box 7)",AND(LEN(D4597)=15,LEFT(D4597,1)="3",RIGHT(D4597,1)="3",ISNUMBER(--D4597)))),I4597,0))</f>
        <v/>
      </c>
      <c r="T4597" s="34">
        <f>IF(A4597="","",R4597-S4597)</f>
        <v/>
      </c>
      <c r="U4597" s="23">
        <f>IF(A4597="","",IF(O4597=0,"Outside audit periods; ","")&amp;IF(F4597="","No VAT category; ","")&amp;IF(ABS(Q4597)&gt;Setup!$B$10,"VAT ≠ 15% × net; ","")&amp;IF(AND(F4597="Standard domestic 15% (Box 7)",NOT(AND(LEN(D4597)=15,LEFT(D4597,1)="3",RIGHT(D4597,1)="3",ISNUMBER(--D4597)))),"Invalid/missing supplier VAT no; ","")&amp;IF(AND(L4597="Yes",K4597&lt;&gt;"Yes"),"VAT claimed without valid tax invoice; ","")&amp;IF(AND(L4597="Yes",ISNUMBER(SEARCH("blocked",G4597))),"Blocked input VAT claimed; ","")&amp;IF(AND(F4597="Import - VAT paid at customs (Box 8)",M4597=""),"Customs declaration no missing; ","")&amp;IF(AND(F4597="Import - Reverse charge (Box 9)",E4597="Saudi Arabia"),"RCM used for a local supplier; ","")&amp;IF(AND(L4597="Yes",NOT(OR(F4597="Standard domestic 15% (Box 7)",F4597="Import - VAT paid at customs (Box 8)",F4597="Import - Reverse charge (Box 9)"))),"VAT claimed on non-taxable category; ",""))</f>
        <v/>
      </c>
    </row>
    <row r="4598">
      <c r="A4598" s="17" t="n"/>
      <c r="B4598" s="14" t="n"/>
      <c r="C4598" s="14" t="n"/>
      <c r="D4598" s="16" t="n"/>
      <c r="E4598" s="14" t="n"/>
      <c r="F4598" s="14" t="n"/>
      <c r="G4598" s="14" t="n"/>
      <c r="H4598" s="19" t="n"/>
      <c r="I4598" s="19" t="n"/>
      <c r="J4598" s="34">
        <f>IF(A4598="","",H4598+I4598)</f>
        <v/>
      </c>
      <c r="K4598" s="14" t="n"/>
      <c r="L4598" s="14" t="n"/>
      <c r="M4598" s="14" t="n"/>
      <c r="N4598" s="14" t="n"/>
      <c r="O4598" s="20">
        <f>IF(A4598="","",SUMPRODUCT((A4598&gt;=Setup!$C$19:$C$30)*(A4598&lt;=Setup!$D$19:$D$30)*Setup!$A$19:$A$30))</f>
        <v/>
      </c>
      <c r="P4598" s="34">
        <f>IF(A4598="","",IF(OR(F4598="Standard domestic 15% (Box 7)",F4598="Import - VAT paid at customs (Box 8)",F4598="Import - Reverse charge (Box 9)"),ROUND(H4598*Setup!$B$9,2),0))</f>
        <v/>
      </c>
      <c r="Q4598" s="34">
        <f>IF(A4598="","",I4598-P4598)</f>
        <v/>
      </c>
      <c r="R4598" s="34">
        <f>IF(A4598="","",IF(L4598="Yes",I4598,0))</f>
        <v/>
      </c>
      <c r="S4598" s="34">
        <f>IF(A4598="","",IF(AND(L4598="Yes",K4598="Yes",NOT(ISNUMBER(SEARCH("blocked",G4598))),OR(F4598="Standard domestic 15% (Box 7)",F4598="Import - VAT paid at customs (Box 8)",F4598="Import - Reverse charge (Box 9)"),OR(F4598&lt;&gt;"Standard domestic 15% (Box 7)",AND(LEN(D4598)=15,LEFT(D4598,1)="3",RIGHT(D4598,1)="3",ISNUMBER(--D4598)))),I4598,0))</f>
        <v/>
      </c>
      <c r="T4598" s="34">
        <f>IF(A4598="","",R4598-S4598)</f>
        <v/>
      </c>
      <c r="U4598" s="23">
        <f>IF(A4598="","",IF(O4598=0,"Outside audit periods; ","")&amp;IF(F4598="","No VAT category; ","")&amp;IF(ABS(Q4598)&gt;Setup!$B$10,"VAT ≠ 15% × net; ","")&amp;IF(AND(F4598="Standard domestic 15% (Box 7)",NOT(AND(LEN(D4598)=15,LEFT(D4598,1)="3",RIGHT(D4598,1)="3",ISNUMBER(--D4598)))),"Invalid/missing supplier VAT no; ","")&amp;IF(AND(L4598="Yes",K4598&lt;&gt;"Yes"),"VAT claimed without valid tax invoice; ","")&amp;IF(AND(L4598="Yes",ISNUMBER(SEARCH("blocked",G4598))),"Blocked input VAT claimed; ","")&amp;IF(AND(F4598="Import - VAT paid at customs (Box 8)",M4598=""),"Customs declaration no missing; ","")&amp;IF(AND(F4598="Import - Reverse charge (Box 9)",E4598="Saudi Arabia"),"RCM used for a local supplier; ","")&amp;IF(AND(L4598="Yes",NOT(OR(F4598="Standard domestic 15% (Box 7)",F4598="Import - VAT paid at customs (Box 8)",F4598="Import - Reverse charge (Box 9)"))),"VAT claimed on non-taxable category; ",""))</f>
        <v/>
      </c>
    </row>
    <row r="4599">
      <c r="A4599" s="17" t="n"/>
      <c r="B4599" s="14" t="n"/>
      <c r="C4599" s="14" t="n"/>
      <c r="D4599" s="16" t="n"/>
      <c r="E4599" s="14" t="n"/>
      <c r="F4599" s="14" t="n"/>
      <c r="G4599" s="14" t="n"/>
      <c r="H4599" s="19" t="n"/>
      <c r="I4599" s="19" t="n"/>
      <c r="J4599" s="34">
        <f>IF(A4599="","",H4599+I4599)</f>
        <v/>
      </c>
      <c r="K4599" s="14" t="n"/>
      <c r="L4599" s="14" t="n"/>
      <c r="M4599" s="14" t="n"/>
      <c r="N4599" s="14" t="n"/>
      <c r="O4599" s="20">
        <f>IF(A4599="","",SUMPRODUCT((A4599&gt;=Setup!$C$19:$C$30)*(A4599&lt;=Setup!$D$19:$D$30)*Setup!$A$19:$A$30))</f>
        <v/>
      </c>
      <c r="P4599" s="34">
        <f>IF(A4599="","",IF(OR(F4599="Standard domestic 15% (Box 7)",F4599="Import - VAT paid at customs (Box 8)",F4599="Import - Reverse charge (Box 9)"),ROUND(H4599*Setup!$B$9,2),0))</f>
        <v/>
      </c>
      <c r="Q4599" s="34">
        <f>IF(A4599="","",I4599-P4599)</f>
        <v/>
      </c>
      <c r="R4599" s="34">
        <f>IF(A4599="","",IF(L4599="Yes",I4599,0))</f>
        <v/>
      </c>
      <c r="S4599" s="34">
        <f>IF(A4599="","",IF(AND(L4599="Yes",K4599="Yes",NOT(ISNUMBER(SEARCH("blocked",G4599))),OR(F4599="Standard domestic 15% (Box 7)",F4599="Import - VAT paid at customs (Box 8)",F4599="Import - Reverse charge (Box 9)"),OR(F4599&lt;&gt;"Standard domestic 15% (Box 7)",AND(LEN(D4599)=15,LEFT(D4599,1)="3",RIGHT(D4599,1)="3",ISNUMBER(--D4599)))),I4599,0))</f>
        <v/>
      </c>
      <c r="T4599" s="34">
        <f>IF(A4599="","",R4599-S4599)</f>
        <v/>
      </c>
      <c r="U4599" s="23">
        <f>IF(A4599="","",IF(O4599=0,"Outside audit periods; ","")&amp;IF(F4599="","No VAT category; ","")&amp;IF(ABS(Q4599)&gt;Setup!$B$10,"VAT ≠ 15% × net; ","")&amp;IF(AND(F4599="Standard domestic 15% (Box 7)",NOT(AND(LEN(D4599)=15,LEFT(D4599,1)="3",RIGHT(D4599,1)="3",ISNUMBER(--D4599)))),"Invalid/missing supplier VAT no; ","")&amp;IF(AND(L4599="Yes",K4599&lt;&gt;"Yes"),"VAT claimed without valid tax invoice; ","")&amp;IF(AND(L4599="Yes",ISNUMBER(SEARCH("blocked",G4599))),"Blocked input VAT claimed; ","")&amp;IF(AND(F4599="Import - VAT paid at customs (Box 8)",M4599=""),"Customs declaration no missing; ","")&amp;IF(AND(F4599="Import - Reverse charge (Box 9)",E4599="Saudi Arabia"),"RCM used for a local supplier; ","")&amp;IF(AND(L4599="Yes",NOT(OR(F4599="Standard domestic 15% (Box 7)",F4599="Import - VAT paid at customs (Box 8)",F4599="Import - Reverse charge (Box 9)"))),"VAT claimed on non-taxable category; ",""))</f>
        <v/>
      </c>
    </row>
    <row r="4600">
      <c r="A4600" s="17" t="n"/>
      <c r="B4600" s="14" t="n"/>
      <c r="C4600" s="14" t="n"/>
      <c r="D4600" s="16" t="n"/>
      <c r="E4600" s="14" t="n"/>
      <c r="F4600" s="14" t="n"/>
      <c r="G4600" s="14" t="n"/>
      <c r="H4600" s="19" t="n"/>
      <c r="I4600" s="19" t="n"/>
      <c r="J4600" s="34">
        <f>IF(A4600="","",H4600+I4600)</f>
        <v/>
      </c>
      <c r="K4600" s="14" t="n"/>
      <c r="L4600" s="14" t="n"/>
      <c r="M4600" s="14" t="n"/>
      <c r="N4600" s="14" t="n"/>
      <c r="O4600" s="20">
        <f>IF(A4600="","",SUMPRODUCT((A4600&gt;=Setup!$C$19:$C$30)*(A4600&lt;=Setup!$D$19:$D$30)*Setup!$A$19:$A$30))</f>
        <v/>
      </c>
      <c r="P4600" s="34">
        <f>IF(A4600="","",IF(OR(F4600="Standard domestic 15% (Box 7)",F4600="Import - VAT paid at customs (Box 8)",F4600="Import - Reverse charge (Box 9)"),ROUND(H4600*Setup!$B$9,2),0))</f>
        <v/>
      </c>
      <c r="Q4600" s="34">
        <f>IF(A4600="","",I4600-P4600)</f>
        <v/>
      </c>
      <c r="R4600" s="34">
        <f>IF(A4600="","",IF(L4600="Yes",I4600,0))</f>
        <v/>
      </c>
      <c r="S4600" s="34">
        <f>IF(A4600="","",IF(AND(L4600="Yes",K4600="Yes",NOT(ISNUMBER(SEARCH("blocked",G4600))),OR(F4600="Standard domestic 15% (Box 7)",F4600="Import - VAT paid at customs (Box 8)",F4600="Import - Reverse charge (Box 9)"),OR(F4600&lt;&gt;"Standard domestic 15% (Box 7)",AND(LEN(D4600)=15,LEFT(D4600,1)="3",RIGHT(D4600,1)="3",ISNUMBER(--D4600)))),I4600,0))</f>
        <v/>
      </c>
      <c r="T4600" s="34">
        <f>IF(A4600="","",R4600-S4600)</f>
        <v/>
      </c>
      <c r="U4600" s="23">
        <f>IF(A4600="","",IF(O4600=0,"Outside audit periods; ","")&amp;IF(F4600="","No VAT category; ","")&amp;IF(ABS(Q4600)&gt;Setup!$B$10,"VAT ≠ 15% × net; ","")&amp;IF(AND(F4600="Standard domestic 15% (Box 7)",NOT(AND(LEN(D4600)=15,LEFT(D4600,1)="3",RIGHT(D4600,1)="3",ISNUMBER(--D4600)))),"Invalid/missing supplier VAT no; ","")&amp;IF(AND(L4600="Yes",K4600&lt;&gt;"Yes"),"VAT claimed without valid tax invoice; ","")&amp;IF(AND(L4600="Yes",ISNUMBER(SEARCH("blocked",G4600))),"Blocked input VAT claimed; ","")&amp;IF(AND(F4600="Import - VAT paid at customs (Box 8)",M4600=""),"Customs declaration no missing; ","")&amp;IF(AND(F4600="Import - Reverse charge (Box 9)",E4600="Saudi Arabia"),"RCM used for a local supplier; ","")&amp;IF(AND(L4600="Yes",NOT(OR(F4600="Standard domestic 15% (Box 7)",F4600="Import - VAT paid at customs (Box 8)",F4600="Import - Reverse charge (Box 9)"))),"VAT claimed on non-taxable category; ",""))</f>
        <v/>
      </c>
    </row>
    <row r="4601">
      <c r="A4601" s="17" t="n"/>
      <c r="B4601" s="14" t="n"/>
      <c r="C4601" s="14" t="n"/>
      <c r="D4601" s="16" t="n"/>
      <c r="E4601" s="14" t="n"/>
      <c r="F4601" s="14" t="n"/>
      <c r="G4601" s="14" t="n"/>
      <c r="H4601" s="19" t="n"/>
      <c r="I4601" s="19" t="n"/>
      <c r="J4601" s="34">
        <f>IF(A4601="","",H4601+I4601)</f>
        <v/>
      </c>
      <c r="K4601" s="14" t="n"/>
      <c r="L4601" s="14" t="n"/>
      <c r="M4601" s="14" t="n"/>
      <c r="N4601" s="14" t="n"/>
      <c r="O4601" s="20">
        <f>IF(A4601="","",SUMPRODUCT((A4601&gt;=Setup!$C$19:$C$30)*(A4601&lt;=Setup!$D$19:$D$30)*Setup!$A$19:$A$30))</f>
        <v/>
      </c>
      <c r="P4601" s="34">
        <f>IF(A4601="","",IF(OR(F4601="Standard domestic 15% (Box 7)",F4601="Import - VAT paid at customs (Box 8)",F4601="Import - Reverse charge (Box 9)"),ROUND(H4601*Setup!$B$9,2),0))</f>
        <v/>
      </c>
      <c r="Q4601" s="34">
        <f>IF(A4601="","",I4601-P4601)</f>
        <v/>
      </c>
      <c r="R4601" s="34">
        <f>IF(A4601="","",IF(L4601="Yes",I4601,0))</f>
        <v/>
      </c>
      <c r="S4601" s="34">
        <f>IF(A4601="","",IF(AND(L4601="Yes",K4601="Yes",NOT(ISNUMBER(SEARCH("blocked",G4601))),OR(F4601="Standard domestic 15% (Box 7)",F4601="Import - VAT paid at customs (Box 8)",F4601="Import - Reverse charge (Box 9)"),OR(F4601&lt;&gt;"Standard domestic 15% (Box 7)",AND(LEN(D4601)=15,LEFT(D4601,1)="3",RIGHT(D4601,1)="3",ISNUMBER(--D4601)))),I4601,0))</f>
        <v/>
      </c>
      <c r="T4601" s="34">
        <f>IF(A4601="","",R4601-S4601)</f>
        <v/>
      </c>
      <c r="U4601" s="23">
        <f>IF(A4601="","",IF(O4601=0,"Outside audit periods; ","")&amp;IF(F4601="","No VAT category; ","")&amp;IF(ABS(Q4601)&gt;Setup!$B$10,"VAT ≠ 15% × net; ","")&amp;IF(AND(F4601="Standard domestic 15% (Box 7)",NOT(AND(LEN(D4601)=15,LEFT(D4601,1)="3",RIGHT(D4601,1)="3",ISNUMBER(--D4601)))),"Invalid/missing supplier VAT no; ","")&amp;IF(AND(L4601="Yes",K4601&lt;&gt;"Yes"),"VAT claimed without valid tax invoice; ","")&amp;IF(AND(L4601="Yes",ISNUMBER(SEARCH("blocked",G4601))),"Blocked input VAT claimed; ","")&amp;IF(AND(F4601="Import - VAT paid at customs (Box 8)",M4601=""),"Customs declaration no missing; ","")&amp;IF(AND(F4601="Import - Reverse charge (Box 9)",E4601="Saudi Arabia"),"RCM used for a local supplier; ","")&amp;IF(AND(L4601="Yes",NOT(OR(F4601="Standard domestic 15% (Box 7)",F4601="Import - VAT paid at customs (Box 8)",F4601="Import - Reverse charge (Box 9)"))),"VAT claimed on non-taxable category; ",""))</f>
        <v/>
      </c>
    </row>
    <row r="4602">
      <c r="A4602" s="17" t="n"/>
      <c r="B4602" s="14" t="n"/>
      <c r="C4602" s="14" t="n"/>
      <c r="D4602" s="16" t="n"/>
      <c r="E4602" s="14" t="n"/>
      <c r="F4602" s="14" t="n"/>
      <c r="G4602" s="14" t="n"/>
      <c r="H4602" s="19" t="n"/>
      <c r="I4602" s="19" t="n"/>
      <c r="J4602" s="34">
        <f>IF(A4602="","",H4602+I4602)</f>
        <v/>
      </c>
      <c r="K4602" s="14" t="n"/>
      <c r="L4602" s="14" t="n"/>
      <c r="M4602" s="14" t="n"/>
      <c r="N4602" s="14" t="n"/>
      <c r="O4602" s="20">
        <f>IF(A4602="","",SUMPRODUCT((A4602&gt;=Setup!$C$19:$C$30)*(A4602&lt;=Setup!$D$19:$D$30)*Setup!$A$19:$A$30))</f>
        <v/>
      </c>
      <c r="P4602" s="34">
        <f>IF(A4602="","",IF(OR(F4602="Standard domestic 15% (Box 7)",F4602="Import - VAT paid at customs (Box 8)",F4602="Import - Reverse charge (Box 9)"),ROUND(H4602*Setup!$B$9,2),0))</f>
        <v/>
      </c>
      <c r="Q4602" s="34">
        <f>IF(A4602="","",I4602-P4602)</f>
        <v/>
      </c>
      <c r="R4602" s="34">
        <f>IF(A4602="","",IF(L4602="Yes",I4602,0))</f>
        <v/>
      </c>
      <c r="S4602" s="34">
        <f>IF(A4602="","",IF(AND(L4602="Yes",K4602="Yes",NOT(ISNUMBER(SEARCH("blocked",G4602))),OR(F4602="Standard domestic 15% (Box 7)",F4602="Import - VAT paid at customs (Box 8)",F4602="Import - Reverse charge (Box 9)"),OR(F4602&lt;&gt;"Standard domestic 15% (Box 7)",AND(LEN(D4602)=15,LEFT(D4602,1)="3",RIGHT(D4602,1)="3",ISNUMBER(--D4602)))),I4602,0))</f>
        <v/>
      </c>
      <c r="T4602" s="34">
        <f>IF(A4602="","",R4602-S4602)</f>
        <v/>
      </c>
      <c r="U4602" s="23">
        <f>IF(A4602="","",IF(O4602=0,"Outside audit periods; ","")&amp;IF(F4602="","No VAT category; ","")&amp;IF(ABS(Q4602)&gt;Setup!$B$10,"VAT ≠ 15% × net; ","")&amp;IF(AND(F4602="Standard domestic 15% (Box 7)",NOT(AND(LEN(D4602)=15,LEFT(D4602,1)="3",RIGHT(D4602,1)="3",ISNUMBER(--D4602)))),"Invalid/missing supplier VAT no; ","")&amp;IF(AND(L4602="Yes",K4602&lt;&gt;"Yes"),"VAT claimed without valid tax invoice; ","")&amp;IF(AND(L4602="Yes",ISNUMBER(SEARCH("blocked",G4602))),"Blocked input VAT claimed; ","")&amp;IF(AND(F4602="Import - VAT paid at customs (Box 8)",M4602=""),"Customs declaration no missing; ","")&amp;IF(AND(F4602="Import - Reverse charge (Box 9)",E4602="Saudi Arabia"),"RCM used for a local supplier; ","")&amp;IF(AND(L4602="Yes",NOT(OR(F4602="Standard domestic 15% (Box 7)",F4602="Import - VAT paid at customs (Box 8)",F4602="Import - Reverse charge (Box 9)"))),"VAT claimed on non-taxable category; ",""))</f>
        <v/>
      </c>
    </row>
    <row r="4603">
      <c r="A4603" s="17" t="n"/>
      <c r="B4603" s="14" t="n"/>
      <c r="C4603" s="14" t="n"/>
      <c r="D4603" s="16" t="n"/>
      <c r="E4603" s="14" t="n"/>
      <c r="F4603" s="14" t="n"/>
      <c r="G4603" s="14" t="n"/>
      <c r="H4603" s="19" t="n"/>
      <c r="I4603" s="19" t="n"/>
      <c r="J4603" s="34">
        <f>IF(A4603="","",H4603+I4603)</f>
        <v/>
      </c>
      <c r="K4603" s="14" t="n"/>
      <c r="L4603" s="14" t="n"/>
      <c r="M4603" s="14" t="n"/>
      <c r="N4603" s="14" t="n"/>
      <c r="O4603" s="20">
        <f>IF(A4603="","",SUMPRODUCT((A4603&gt;=Setup!$C$19:$C$30)*(A4603&lt;=Setup!$D$19:$D$30)*Setup!$A$19:$A$30))</f>
        <v/>
      </c>
      <c r="P4603" s="34">
        <f>IF(A4603="","",IF(OR(F4603="Standard domestic 15% (Box 7)",F4603="Import - VAT paid at customs (Box 8)",F4603="Import - Reverse charge (Box 9)"),ROUND(H4603*Setup!$B$9,2),0))</f>
        <v/>
      </c>
      <c r="Q4603" s="34">
        <f>IF(A4603="","",I4603-P4603)</f>
        <v/>
      </c>
      <c r="R4603" s="34">
        <f>IF(A4603="","",IF(L4603="Yes",I4603,0))</f>
        <v/>
      </c>
      <c r="S4603" s="34">
        <f>IF(A4603="","",IF(AND(L4603="Yes",K4603="Yes",NOT(ISNUMBER(SEARCH("blocked",G4603))),OR(F4603="Standard domestic 15% (Box 7)",F4603="Import - VAT paid at customs (Box 8)",F4603="Import - Reverse charge (Box 9)"),OR(F4603&lt;&gt;"Standard domestic 15% (Box 7)",AND(LEN(D4603)=15,LEFT(D4603,1)="3",RIGHT(D4603,1)="3",ISNUMBER(--D4603)))),I4603,0))</f>
        <v/>
      </c>
      <c r="T4603" s="34">
        <f>IF(A4603="","",R4603-S4603)</f>
        <v/>
      </c>
      <c r="U4603" s="23">
        <f>IF(A4603="","",IF(O4603=0,"Outside audit periods; ","")&amp;IF(F4603="","No VAT category; ","")&amp;IF(ABS(Q4603)&gt;Setup!$B$10,"VAT ≠ 15% × net; ","")&amp;IF(AND(F4603="Standard domestic 15% (Box 7)",NOT(AND(LEN(D4603)=15,LEFT(D4603,1)="3",RIGHT(D4603,1)="3",ISNUMBER(--D4603)))),"Invalid/missing supplier VAT no; ","")&amp;IF(AND(L4603="Yes",K4603&lt;&gt;"Yes"),"VAT claimed without valid tax invoice; ","")&amp;IF(AND(L4603="Yes",ISNUMBER(SEARCH("blocked",G4603))),"Blocked input VAT claimed; ","")&amp;IF(AND(F4603="Import - VAT paid at customs (Box 8)",M4603=""),"Customs declaration no missing; ","")&amp;IF(AND(F4603="Import - Reverse charge (Box 9)",E4603="Saudi Arabia"),"RCM used for a local supplier; ","")&amp;IF(AND(L4603="Yes",NOT(OR(F4603="Standard domestic 15% (Box 7)",F4603="Import - VAT paid at customs (Box 8)",F4603="Import - Reverse charge (Box 9)"))),"VAT claimed on non-taxable category; ",""))</f>
        <v/>
      </c>
    </row>
    <row r="4604">
      <c r="A4604" s="17" t="n"/>
      <c r="B4604" s="14" t="n"/>
      <c r="C4604" s="14" t="n"/>
      <c r="D4604" s="16" t="n"/>
      <c r="E4604" s="14" t="n"/>
      <c r="F4604" s="14" t="n"/>
      <c r="G4604" s="14" t="n"/>
      <c r="H4604" s="19" t="n"/>
      <c r="I4604" s="19" t="n"/>
      <c r="J4604" s="34">
        <f>IF(A4604="","",H4604+I4604)</f>
        <v/>
      </c>
      <c r="K4604" s="14" t="n"/>
      <c r="L4604" s="14" t="n"/>
      <c r="M4604" s="14" t="n"/>
      <c r="N4604" s="14" t="n"/>
      <c r="O4604" s="20">
        <f>IF(A4604="","",SUMPRODUCT((A4604&gt;=Setup!$C$19:$C$30)*(A4604&lt;=Setup!$D$19:$D$30)*Setup!$A$19:$A$30))</f>
        <v/>
      </c>
      <c r="P4604" s="34">
        <f>IF(A4604="","",IF(OR(F4604="Standard domestic 15% (Box 7)",F4604="Import - VAT paid at customs (Box 8)",F4604="Import - Reverse charge (Box 9)"),ROUND(H4604*Setup!$B$9,2),0))</f>
        <v/>
      </c>
      <c r="Q4604" s="34">
        <f>IF(A4604="","",I4604-P4604)</f>
        <v/>
      </c>
      <c r="R4604" s="34">
        <f>IF(A4604="","",IF(L4604="Yes",I4604,0))</f>
        <v/>
      </c>
      <c r="S4604" s="34">
        <f>IF(A4604="","",IF(AND(L4604="Yes",K4604="Yes",NOT(ISNUMBER(SEARCH("blocked",G4604))),OR(F4604="Standard domestic 15% (Box 7)",F4604="Import - VAT paid at customs (Box 8)",F4604="Import - Reverse charge (Box 9)"),OR(F4604&lt;&gt;"Standard domestic 15% (Box 7)",AND(LEN(D4604)=15,LEFT(D4604,1)="3",RIGHT(D4604,1)="3",ISNUMBER(--D4604)))),I4604,0))</f>
        <v/>
      </c>
      <c r="T4604" s="34">
        <f>IF(A4604="","",R4604-S4604)</f>
        <v/>
      </c>
      <c r="U4604" s="23">
        <f>IF(A4604="","",IF(O4604=0,"Outside audit periods; ","")&amp;IF(F4604="","No VAT category; ","")&amp;IF(ABS(Q4604)&gt;Setup!$B$10,"VAT ≠ 15% × net; ","")&amp;IF(AND(F4604="Standard domestic 15% (Box 7)",NOT(AND(LEN(D4604)=15,LEFT(D4604,1)="3",RIGHT(D4604,1)="3",ISNUMBER(--D4604)))),"Invalid/missing supplier VAT no; ","")&amp;IF(AND(L4604="Yes",K4604&lt;&gt;"Yes"),"VAT claimed without valid tax invoice; ","")&amp;IF(AND(L4604="Yes",ISNUMBER(SEARCH("blocked",G4604))),"Blocked input VAT claimed; ","")&amp;IF(AND(F4604="Import - VAT paid at customs (Box 8)",M4604=""),"Customs declaration no missing; ","")&amp;IF(AND(F4604="Import - Reverse charge (Box 9)",E4604="Saudi Arabia"),"RCM used for a local supplier; ","")&amp;IF(AND(L4604="Yes",NOT(OR(F4604="Standard domestic 15% (Box 7)",F4604="Import - VAT paid at customs (Box 8)",F4604="Import - Reverse charge (Box 9)"))),"VAT claimed on non-taxable category; ",""))</f>
        <v/>
      </c>
    </row>
    <row r="4605">
      <c r="A4605" s="17" t="n"/>
      <c r="B4605" s="14" t="n"/>
      <c r="C4605" s="14" t="n"/>
      <c r="D4605" s="16" t="n"/>
      <c r="E4605" s="14" t="n"/>
      <c r="F4605" s="14" t="n"/>
      <c r="G4605" s="14" t="n"/>
      <c r="H4605" s="19" t="n"/>
      <c r="I4605" s="19" t="n"/>
      <c r="J4605" s="34">
        <f>IF(A4605="","",H4605+I4605)</f>
        <v/>
      </c>
      <c r="K4605" s="14" t="n"/>
      <c r="L4605" s="14" t="n"/>
      <c r="M4605" s="14" t="n"/>
      <c r="N4605" s="14" t="n"/>
      <c r="O4605" s="20">
        <f>IF(A4605="","",SUMPRODUCT((A4605&gt;=Setup!$C$19:$C$30)*(A4605&lt;=Setup!$D$19:$D$30)*Setup!$A$19:$A$30))</f>
        <v/>
      </c>
      <c r="P4605" s="34">
        <f>IF(A4605="","",IF(OR(F4605="Standard domestic 15% (Box 7)",F4605="Import - VAT paid at customs (Box 8)",F4605="Import - Reverse charge (Box 9)"),ROUND(H4605*Setup!$B$9,2),0))</f>
        <v/>
      </c>
      <c r="Q4605" s="34">
        <f>IF(A4605="","",I4605-P4605)</f>
        <v/>
      </c>
      <c r="R4605" s="34">
        <f>IF(A4605="","",IF(L4605="Yes",I4605,0))</f>
        <v/>
      </c>
      <c r="S4605" s="34">
        <f>IF(A4605="","",IF(AND(L4605="Yes",K4605="Yes",NOT(ISNUMBER(SEARCH("blocked",G4605))),OR(F4605="Standard domestic 15% (Box 7)",F4605="Import - VAT paid at customs (Box 8)",F4605="Import - Reverse charge (Box 9)"),OR(F4605&lt;&gt;"Standard domestic 15% (Box 7)",AND(LEN(D4605)=15,LEFT(D4605,1)="3",RIGHT(D4605,1)="3",ISNUMBER(--D4605)))),I4605,0))</f>
        <v/>
      </c>
      <c r="T4605" s="34">
        <f>IF(A4605="","",R4605-S4605)</f>
        <v/>
      </c>
      <c r="U4605" s="23">
        <f>IF(A4605="","",IF(O4605=0,"Outside audit periods; ","")&amp;IF(F4605="","No VAT category; ","")&amp;IF(ABS(Q4605)&gt;Setup!$B$10,"VAT ≠ 15% × net; ","")&amp;IF(AND(F4605="Standard domestic 15% (Box 7)",NOT(AND(LEN(D4605)=15,LEFT(D4605,1)="3",RIGHT(D4605,1)="3",ISNUMBER(--D4605)))),"Invalid/missing supplier VAT no; ","")&amp;IF(AND(L4605="Yes",K4605&lt;&gt;"Yes"),"VAT claimed without valid tax invoice; ","")&amp;IF(AND(L4605="Yes",ISNUMBER(SEARCH("blocked",G4605))),"Blocked input VAT claimed; ","")&amp;IF(AND(F4605="Import - VAT paid at customs (Box 8)",M4605=""),"Customs declaration no missing; ","")&amp;IF(AND(F4605="Import - Reverse charge (Box 9)",E4605="Saudi Arabia"),"RCM used for a local supplier; ","")&amp;IF(AND(L4605="Yes",NOT(OR(F4605="Standard domestic 15% (Box 7)",F4605="Import - VAT paid at customs (Box 8)",F4605="Import - Reverse charge (Box 9)"))),"VAT claimed on non-taxable category; ",""))</f>
        <v/>
      </c>
    </row>
    <row r="4606">
      <c r="A4606" s="17" t="n"/>
      <c r="B4606" s="14" t="n"/>
      <c r="C4606" s="14" t="n"/>
      <c r="D4606" s="16" t="n"/>
      <c r="E4606" s="14" t="n"/>
      <c r="F4606" s="14" t="n"/>
      <c r="G4606" s="14" t="n"/>
      <c r="H4606" s="19" t="n"/>
      <c r="I4606" s="19" t="n"/>
      <c r="J4606" s="34">
        <f>IF(A4606="","",H4606+I4606)</f>
        <v/>
      </c>
      <c r="K4606" s="14" t="n"/>
      <c r="L4606" s="14" t="n"/>
      <c r="M4606" s="14" t="n"/>
      <c r="N4606" s="14" t="n"/>
      <c r="O4606" s="20">
        <f>IF(A4606="","",SUMPRODUCT((A4606&gt;=Setup!$C$19:$C$30)*(A4606&lt;=Setup!$D$19:$D$30)*Setup!$A$19:$A$30))</f>
        <v/>
      </c>
      <c r="P4606" s="34">
        <f>IF(A4606="","",IF(OR(F4606="Standard domestic 15% (Box 7)",F4606="Import - VAT paid at customs (Box 8)",F4606="Import - Reverse charge (Box 9)"),ROUND(H4606*Setup!$B$9,2),0))</f>
        <v/>
      </c>
      <c r="Q4606" s="34">
        <f>IF(A4606="","",I4606-P4606)</f>
        <v/>
      </c>
      <c r="R4606" s="34">
        <f>IF(A4606="","",IF(L4606="Yes",I4606,0))</f>
        <v/>
      </c>
      <c r="S4606" s="34">
        <f>IF(A4606="","",IF(AND(L4606="Yes",K4606="Yes",NOT(ISNUMBER(SEARCH("blocked",G4606))),OR(F4606="Standard domestic 15% (Box 7)",F4606="Import - VAT paid at customs (Box 8)",F4606="Import - Reverse charge (Box 9)"),OR(F4606&lt;&gt;"Standard domestic 15% (Box 7)",AND(LEN(D4606)=15,LEFT(D4606,1)="3",RIGHT(D4606,1)="3",ISNUMBER(--D4606)))),I4606,0))</f>
        <v/>
      </c>
      <c r="T4606" s="34">
        <f>IF(A4606="","",R4606-S4606)</f>
        <v/>
      </c>
      <c r="U4606" s="23">
        <f>IF(A4606="","",IF(O4606=0,"Outside audit periods; ","")&amp;IF(F4606="","No VAT category; ","")&amp;IF(ABS(Q4606)&gt;Setup!$B$10,"VAT ≠ 15% × net; ","")&amp;IF(AND(F4606="Standard domestic 15% (Box 7)",NOT(AND(LEN(D4606)=15,LEFT(D4606,1)="3",RIGHT(D4606,1)="3",ISNUMBER(--D4606)))),"Invalid/missing supplier VAT no; ","")&amp;IF(AND(L4606="Yes",K4606&lt;&gt;"Yes"),"VAT claimed without valid tax invoice; ","")&amp;IF(AND(L4606="Yes",ISNUMBER(SEARCH("blocked",G4606))),"Blocked input VAT claimed; ","")&amp;IF(AND(F4606="Import - VAT paid at customs (Box 8)",M4606=""),"Customs declaration no missing; ","")&amp;IF(AND(F4606="Import - Reverse charge (Box 9)",E4606="Saudi Arabia"),"RCM used for a local supplier; ","")&amp;IF(AND(L4606="Yes",NOT(OR(F4606="Standard domestic 15% (Box 7)",F4606="Import - VAT paid at customs (Box 8)",F4606="Import - Reverse charge (Box 9)"))),"VAT claimed on non-taxable category; ",""))</f>
        <v/>
      </c>
    </row>
    <row r="4607">
      <c r="A4607" s="17" t="n"/>
      <c r="B4607" s="14" t="n"/>
      <c r="C4607" s="14" t="n"/>
      <c r="D4607" s="16" t="n"/>
      <c r="E4607" s="14" t="n"/>
      <c r="F4607" s="14" t="n"/>
      <c r="G4607" s="14" t="n"/>
      <c r="H4607" s="19" t="n"/>
      <c r="I4607" s="19" t="n"/>
      <c r="J4607" s="34">
        <f>IF(A4607="","",H4607+I4607)</f>
        <v/>
      </c>
      <c r="K4607" s="14" t="n"/>
      <c r="L4607" s="14" t="n"/>
      <c r="M4607" s="14" t="n"/>
      <c r="N4607" s="14" t="n"/>
      <c r="O4607" s="20">
        <f>IF(A4607="","",SUMPRODUCT((A4607&gt;=Setup!$C$19:$C$30)*(A4607&lt;=Setup!$D$19:$D$30)*Setup!$A$19:$A$30))</f>
        <v/>
      </c>
      <c r="P4607" s="34">
        <f>IF(A4607="","",IF(OR(F4607="Standard domestic 15% (Box 7)",F4607="Import - VAT paid at customs (Box 8)",F4607="Import - Reverse charge (Box 9)"),ROUND(H4607*Setup!$B$9,2),0))</f>
        <v/>
      </c>
      <c r="Q4607" s="34">
        <f>IF(A4607="","",I4607-P4607)</f>
        <v/>
      </c>
      <c r="R4607" s="34">
        <f>IF(A4607="","",IF(L4607="Yes",I4607,0))</f>
        <v/>
      </c>
      <c r="S4607" s="34">
        <f>IF(A4607="","",IF(AND(L4607="Yes",K4607="Yes",NOT(ISNUMBER(SEARCH("blocked",G4607))),OR(F4607="Standard domestic 15% (Box 7)",F4607="Import - VAT paid at customs (Box 8)",F4607="Import - Reverse charge (Box 9)"),OR(F4607&lt;&gt;"Standard domestic 15% (Box 7)",AND(LEN(D4607)=15,LEFT(D4607,1)="3",RIGHT(D4607,1)="3",ISNUMBER(--D4607)))),I4607,0))</f>
        <v/>
      </c>
      <c r="T4607" s="34">
        <f>IF(A4607="","",R4607-S4607)</f>
        <v/>
      </c>
      <c r="U4607" s="23">
        <f>IF(A4607="","",IF(O4607=0,"Outside audit periods; ","")&amp;IF(F4607="","No VAT category; ","")&amp;IF(ABS(Q4607)&gt;Setup!$B$10,"VAT ≠ 15% × net; ","")&amp;IF(AND(F4607="Standard domestic 15% (Box 7)",NOT(AND(LEN(D4607)=15,LEFT(D4607,1)="3",RIGHT(D4607,1)="3",ISNUMBER(--D4607)))),"Invalid/missing supplier VAT no; ","")&amp;IF(AND(L4607="Yes",K4607&lt;&gt;"Yes"),"VAT claimed without valid tax invoice; ","")&amp;IF(AND(L4607="Yes",ISNUMBER(SEARCH("blocked",G4607))),"Blocked input VAT claimed; ","")&amp;IF(AND(F4607="Import - VAT paid at customs (Box 8)",M4607=""),"Customs declaration no missing; ","")&amp;IF(AND(F4607="Import - Reverse charge (Box 9)",E4607="Saudi Arabia"),"RCM used for a local supplier; ","")&amp;IF(AND(L4607="Yes",NOT(OR(F4607="Standard domestic 15% (Box 7)",F4607="Import - VAT paid at customs (Box 8)",F4607="Import - Reverse charge (Box 9)"))),"VAT claimed on non-taxable category; ",""))</f>
        <v/>
      </c>
    </row>
    <row r="4608">
      <c r="A4608" s="17" t="n"/>
      <c r="B4608" s="14" t="n"/>
      <c r="C4608" s="14" t="n"/>
      <c r="D4608" s="16" t="n"/>
      <c r="E4608" s="14" t="n"/>
      <c r="F4608" s="14" t="n"/>
      <c r="G4608" s="14" t="n"/>
      <c r="H4608" s="19" t="n"/>
      <c r="I4608" s="19" t="n"/>
      <c r="J4608" s="34">
        <f>IF(A4608="","",H4608+I4608)</f>
        <v/>
      </c>
      <c r="K4608" s="14" t="n"/>
      <c r="L4608" s="14" t="n"/>
      <c r="M4608" s="14" t="n"/>
      <c r="N4608" s="14" t="n"/>
      <c r="O4608" s="20">
        <f>IF(A4608="","",SUMPRODUCT((A4608&gt;=Setup!$C$19:$C$30)*(A4608&lt;=Setup!$D$19:$D$30)*Setup!$A$19:$A$30))</f>
        <v/>
      </c>
      <c r="P4608" s="34">
        <f>IF(A4608="","",IF(OR(F4608="Standard domestic 15% (Box 7)",F4608="Import - VAT paid at customs (Box 8)",F4608="Import - Reverse charge (Box 9)"),ROUND(H4608*Setup!$B$9,2),0))</f>
        <v/>
      </c>
      <c r="Q4608" s="34">
        <f>IF(A4608="","",I4608-P4608)</f>
        <v/>
      </c>
      <c r="R4608" s="34">
        <f>IF(A4608="","",IF(L4608="Yes",I4608,0))</f>
        <v/>
      </c>
      <c r="S4608" s="34">
        <f>IF(A4608="","",IF(AND(L4608="Yes",K4608="Yes",NOT(ISNUMBER(SEARCH("blocked",G4608))),OR(F4608="Standard domestic 15% (Box 7)",F4608="Import - VAT paid at customs (Box 8)",F4608="Import - Reverse charge (Box 9)"),OR(F4608&lt;&gt;"Standard domestic 15% (Box 7)",AND(LEN(D4608)=15,LEFT(D4608,1)="3",RIGHT(D4608,1)="3",ISNUMBER(--D4608)))),I4608,0))</f>
        <v/>
      </c>
      <c r="T4608" s="34">
        <f>IF(A4608="","",R4608-S4608)</f>
        <v/>
      </c>
      <c r="U4608" s="23">
        <f>IF(A4608="","",IF(O4608=0,"Outside audit periods; ","")&amp;IF(F4608="","No VAT category; ","")&amp;IF(ABS(Q4608)&gt;Setup!$B$10,"VAT ≠ 15% × net; ","")&amp;IF(AND(F4608="Standard domestic 15% (Box 7)",NOT(AND(LEN(D4608)=15,LEFT(D4608,1)="3",RIGHT(D4608,1)="3",ISNUMBER(--D4608)))),"Invalid/missing supplier VAT no; ","")&amp;IF(AND(L4608="Yes",K4608&lt;&gt;"Yes"),"VAT claimed without valid tax invoice; ","")&amp;IF(AND(L4608="Yes",ISNUMBER(SEARCH("blocked",G4608))),"Blocked input VAT claimed; ","")&amp;IF(AND(F4608="Import - VAT paid at customs (Box 8)",M4608=""),"Customs declaration no missing; ","")&amp;IF(AND(F4608="Import - Reverse charge (Box 9)",E4608="Saudi Arabia"),"RCM used for a local supplier; ","")&amp;IF(AND(L4608="Yes",NOT(OR(F4608="Standard domestic 15% (Box 7)",F4608="Import - VAT paid at customs (Box 8)",F4608="Import - Reverse charge (Box 9)"))),"VAT claimed on non-taxable category; ",""))</f>
        <v/>
      </c>
    </row>
    <row r="4609">
      <c r="A4609" s="17" t="n"/>
      <c r="B4609" s="14" t="n"/>
      <c r="C4609" s="14" t="n"/>
      <c r="D4609" s="16" t="n"/>
      <c r="E4609" s="14" t="n"/>
      <c r="F4609" s="14" t="n"/>
      <c r="G4609" s="14" t="n"/>
      <c r="H4609" s="19" t="n"/>
      <c r="I4609" s="19" t="n"/>
      <c r="J4609" s="34">
        <f>IF(A4609="","",H4609+I4609)</f>
        <v/>
      </c>
      <c r="K4609" s="14" t="n"/>
      <c r="L4609" s="14" t="n"/>
      <c r="M4609" s="14" t="n"/>
      <c r="N4609" s="14" t="n"/>
      <c r="O4609" s="20">
        <f>IF(A4609="","",SUMPRODUCT((A4609&gt;=Setup!$C$19:$C$30)*(A4609&lt;=Setup!$D$19:$D$30)*Setup!$A$19:$A$30))</f>
        <v/>
      </c>
      <c r="P4609" s="34">
        <f>IF(A4609="","",IF(OR(F4609="Standard domestic 15% (Box 7)",F4609="Import - VAT paid at customs (Box 8)",F4609="Import - Reverse charge (Box 9)"),ROUND(H4609*Setup!$B$9,2),0))</f>
        <v/>
      </c>
      <c r="Q4609" s="34">
        <f>IF(A4609="","",I4609-P4609)</f>
        <v/>
      </c>
      <c r="R4609" s="34">
        <f>IF(A4609="","",IF(L4609="Yes",I4609,0))</f>
        <v/>
      </c>
      <c r="S4609" s="34">
        <f>IF(A4609="","",IF(AND(L4609="Yes",K4609="Yes",NOT(ISNUMBER(SEARCH("blocked",G4609))),OR(F4609="Standard domestic 15% (Box 7)",F4609="Import - VAT paid at customs (Box 8)",F4609="Import - Reverse charge (Box 9)"),OR(F4609&lt;&gt;"Standard domestic 15% (Box 7)",AND(LEN(D4609)=15,LEFT(D4609,1)="3",RIGHT(D4609,1)="3",ISNUMBER(--D4609)))),I4609,0))</f>
        <v/>
      </c>
      <c r="T4609" s="34">
        <f>IF(A4609="","",R4609-S4609)</f>
        <v/>
      </c>
      <c r="U4609" s="23">
        <f>IF(A4609="","",IF(O4609=0,"Outside audit periods; ","")&amp;IF(F4609="","No VAT category; ","")&amp;IF(ABS(Q4609)&gt;Setup!$B$10,"VAT ≠ 15% × net; ","")&amp;IF(AND(F4609="Standard domestic 15% (Box 7)",NOT(AND(LEN(D4609)=15,LEFT(D4609,1)="3",RIGHT(D4609,1)="3",ISNUMBER(--D4609)))),"Invalid/missing supplier VAT no; ","")&amp;IF(AND(L4609="Yes",K4609&lt;&gt;"Yes"),"VAT claimed without valid tax invoice; ","")&amp;IF(AND(L4609="Yes",ISNUMBER(SEARCH("blocked",G4609))),"Blocked input VAT claimed; ","")&amp;IF(AND(F4609="Import - VAT paid at customs (Box 8)",M4609=""),"Customs declaration no missing; ","")&amp;IF(AND(F4609="Import - Reverse charge (Box 9)",E4609="Saudi Arabia"),"RCM used for a local supplier; ","")&amp;IF(AND(L4609="Yes",NOT(OR(F4609="Standard domestic 15% (Box 7)",F4609="Import - VAT paid at customs (Box 8)",F4609="Import - Reverse charge (Box 9)"))),"VAT claimed on non-taxable category; ",""))</f>
        <v/>
      </c>
    </row>
    <row r="4610">
      <c r="A4610" s="17" t="n"/>
      <c r="B4610" s="14" t="n"/>
      <c r="C4610" s="14" t="n"/>
      <c r="D4610" s="16" t="n"/>
      <c r="E4610" s="14" t="n"/>
      <c r="F4610" s="14" t="n"/>
      <c r="G4610" s="14" t="n"/>
      <c r="H4610" s="19" t="n"/>
      <c r="I4610" s="19" t="n"/>
      <c r="J4610" s="34">
        <f>IF(A4610="","",H4610+I4610)</f>
        <v/>
      </c>
      <c r="K4610" s="14" t="n"/>
      <c r="L4610" s="14" t="n"/>
      <c r="M4610" s="14" t="n"/>
      <c r="N4610" s="14" t="n"/>
      <c r="O4610" s="20">
        <f>IF(A4610="","",SUMPRODUCT((A4610&gt;=Setup!$C$19:$C$30)*(A4610&lt;=Setup!$D$19:$D$30)*Setup!$A$19:$A$30))</f>
        <v/>
      </c>
      <c r="P4610" s="34">
        <f>IF(A4610="","",IF(OR(F4610="Standard domestic 15% (Box 7)",F4610="Import - VAT paid at customs (Box 8)",F4610="Import - Reverse charge (Box 9)"),ROUND(H4610*Setup!$B$9,2),0))</f>
        <v/>
      </c>
      <c r="Q4610" s="34">
        <f>IF(A4610="","",I4610-P4610)</f>
        <v/>
      </c>
      <c r="R4610" s="34">
        <f>IF(A4610="","",IF(L4610="Yes",I4610,0))</f>
        <v/>
      </c>
      <c r="S4610" s="34">
        <f>IF(A4610="","",IF(AND(L4610="Yes",K4610="Yes",NOT(ISNUMBER(SEARCH("blocked",G4610))),OR(F4610="Standard domestic 15% (Box 7)",F4610="Import - VAT paid at customs (Box 8)",F4610="Import - Reverse charge (Box 9)"),OR(F4610&lt;&gt;"Standard domestic 15% (Box 7)",AND(LEN(D4610)=15,LEFT(D4610,1)="3",RIGHT(D4610,1)="3",ISNUMBER(--D4610)))),I4610,0))</f>
        <v/>
      </c>
      <c r="T4610" s="34">
        <f>IF(A4610="","",R4610-S4610)</f>
        <v/>
      </c>
      <c r="U4610" s="23">
        <f>IF(A4610="","",IF(O4610=0,"Outside audit periods; ","")&amp;IF(F4610="","No VAT category; ","")&amp;IF(ABS(Q4610)&gt;Setup!$B$10,"VAT ≠ 15% × net; ","")&amp;IF(AND(F4610="Standard domestic 15% (Box 7)",NOT(AND(LEN(D4610)=15,LEFT(D4610,1)="3",RIGHT(D4610,1)="3",ISNUMBER(--D4610)))),"Invalid/missing supplier VAT no; ","")&amp;IF(AND(L4610="Yes",K4610&lt;&gt;"Yes"),"VAT claimed without valid tax invoice; ","")&amp;IF(AND(L4610="Yes",ISNUMBER(SEARCH("blocked",G4610))),"Blocked input VAT claimed; ","")&amp;IF(AND(F4610="Import - VAT paid at customs (Box 8)",M4610=""),"Customs declaration no missing; ","")&amp;IF(AND(F4610="Import - Reverse charge (Box 9)",E4610="Saudi Arabia"),"RCM used for a local supplier; ","")&amp;IF(AND(L4610="Yes",NOT(OR(F4610="Standard domestic 15% (Box 7)",F4610="Import - VAT paid at customs (Box 8)",F4610="Import - Reverse charge (Box 9)"))),"VAT claimed on non-taxable category; ",""))</f>
        <v/>
      </c>
    </row>
    <row r="4611">
      <c r="A4611" s="17" t="n"/>
      <c r="B4611" s="14" t="n"/>
      <c r="C4611" s="14" t="n"/>
      <c r="D4611" s="16" t="n"/>
      <c r="E4611" s="14" t="n"/>
      <c r="F4611" s="14" t="n"/>
      <c r="G4611" s="14" t="n"/>
      <c r="H4611" s="19" t="n"/>
      <c r="I4611" s="19" t="n"/>
      <c r="J4611" s="34">
        <f>IF(A4611="","",H4611+I4611)</f>
        <v/>
      </c>
      <c r="K4611" s="14" t="n"/>
      <c r="L4611" s="14" t="n"/>
      <c r="M4611" s="14" t="n"/>
      <c r="N4611" s="14" t="n"/>
      <c r="O4611" s="20">
        <f>IF(A4611="","",SUMPRODUCT((A4611&gt;=Setup!$C$19:$C$30)*(A4611&lt;=Setup!$D$19:$D$30)*Setup!$A$19:$A$30))</f>
        <v/>
      </c>
      <c r="P4611" s="34">
        <f>IF(A4611="","",IF(OR(F4611="Standard domestic 15% (Box 7)",F4611="Import - VAT paid at customs (Box 8)",F4611="Import - Reverse charge (Box 9)"),ROUND(H4611*Setup!$B$9,2),0))</f>
        <v/>
      </c>
      <c r="Q4611" s="34">
        <f>IF(A4611="","",I4611-P4611)</f>
        <v/>
      </c>
      <c r="R4611" s="34">
        <f>IF(A4611="","",IF(L4611="Yes",I4611,0))</f>
        <v/>
      </c>
      <c r="S4611" s="34">
        <f>IF(A4611="","",IF(AND(L4611="Yes",K4611="Yes",NOT(ISNUMBER(SEARCH("blocked",G4611))),OR(F4611="Standard domestic 15% (Box 7)",F4611="Import - VAT paid at customs (Box 8)",F4611="Import - Reverse charge (Box 9)"),OR(F4611&lt;&gt;"Standard domestic 15% (Box 7)",AND(LEN(D4611)=15,LEFT(D4611,1)="3",RIGHT(D4611,1)="3",ISNUMBER(--D4611)))),I4611,0))</f>
        <v/>
      </c>
      <c r="T4611" s="34">
        <f>IF(A4611="","",R4611-S4611)</f>
        <v/>
      </c>
      <c r="U4611" s="23">
        <f>IF(A4611="","",IF(O4611=0,"Outside audit periods; ","")&amp;IF(F4611="","No VAT category; ","")&amp;IF(ABS(Q4611)&gt;Setup!$B$10,"VAT ≠ 15% × net; ","")&amp;IF(AND(F4611="Standard domestic 15% (Box 7)",NOT(AND(LEN(D4611)=15,LEFT(D4611,1)="3",RIGHT(D4611,1)="3",ISNUMBER(--D4611)))),"Invalid/missing supplier VAT no; ","")&amp;IF(AND(L4611="Yes",K4611&lt;&gt;"Yes"),"VAT claimed without valid tax invoice; ","")&amp;IF(AND(L4611="Yes",ISNUMBER(SEARCH("blocked",G4611))),"Blocked input VAT claimed; ","")&amp;IF(AND(F4611="Import - VAT paid at customs (Box 8)",M4611=""),"Customs declaration no missing; ","")&amp;IF(AND(F4611="Import - Reverse charge (Box 9)",E4611="Saudi Arabia"),"RCM used for a local supplier; ","")&amp;IF(AND(L4611="Yes",NOT(OR(F4611="Standard domestic 15% (Box 7)",F4611="Import - VAT paid at customs (Box 8)",F4611="Import - Reverse charge (Box 9)"))),"VAT claimed on non-taxable category; ",""))</f>
        <v/>
      </c>
    </row>
    <row r="4612">
      <c r="A4612" s="17" t="n"/>
      <c r="B4612" s="14" t="n"/>
      <c r="C4612" s="14" t="n"/>
      <c r="D4612" s="16" t="n"/>
      <c r="E4612" s="14" t="n"/>
      <c r="F4612" s="14" t="n"/>
      <c r="G4612" s="14" t="n"/>
      <c r="H4612" s="19" t="n"/>
      <c r="I4612" s="19" t="n"/>
      <c r="J4612" s="34">
        <f>IF(A4612="","",H4612+I4612)</f>
        <v/>
      </c>
      <c r="K4612" s="14" t="n"/>
      <c r="L4612" s="14" t="n"/>
      <c r="M4612" s="14" t="n"/>
      <c r="N4612" s="14" t="n"/>
      <c r="O4612" s="20">
        <f>IF(A4612="","",SUMPRODUCT((A4612&gt;=Setup!$C$19:$C$30)*(A4612&lt;=Setup!$D$19:$D$30)*Setup!$A$19:$A$30))</f>
        <v/>
      </c>
      <c r="P4612" s="34">
        <f>IF(A4612="","",IF(OR(F4612="Standard domestic 15% (Box 7)",F4612="Import - VAT paid at customs (Box 8)",F4612="Import - Reverse charge (Box 9)"),ROUND(H4612*Setup!$B$9,2),0))</f>
        <v/>
      </c>
      <c r="Q4612" s="34">
        <f>IF(A4612="","",I4612-P4612)</f>
        <v/>
      </c>
      <c r="R4612" s="34">
        <f>IF(A4612="","",IF(L4612="Yes",I4612,0))</f>
        <v/>
      </c>
      <c r="S4612" s="34">
        <f>IF(A4612="","",IF(AND(L4612="Yes",K4612="Yes",NOT(ISNUMBER(SEARCH("blocked",G4612))),OR(F4612="Standard domestic 15% (Box 7)",F4612="Import - VAT paid at customs (Box 8)",F4612="Import - Reverse charge (Box 9)"),OR(F4612&lt;&gt;"Standard domestic 15% (Box 7)",AND(LEN(D4612)=15,LEFT(D4612,1)="3",RIGHT(D4612,1)="3",ISNUMBER(--D4612)))),I4612,0))</f>
        <v/>
      </c>
      <c r="T4612" s="34">
        <f>IF(A4612="","",R4612-S4612)</f>
        <v/>
      </c>
      <c r="U4612" s="23">
        <f>IF(A4612="","",IF(O4612=0,"Outside audit periods; ","")&amp;IF(F4612="","No VAT category; ","")&amp;IF(ABS(Q4612)&gt;Setup!$B$10,"VAT ≠ 15% × net; ","")&amp;IF(AND(F4612="Standard domestic 15% (Box 7)",NOT(AND(LEN(D4612)=15,LEFT(D4612,1)="3",RIGHT(D4612,1)="3",ISNUMBER(--D4612)))),"Invalid/missing supplier VAT no; ","")&amp;IF(AND(L4612="Yes",K4612&lt;&gt;"Yes"),"VAT claimed without valid tax invoice; ","")&amp;IF(AND(L4612="Yes",ISNUMBER(SEARCH("blocked",G4612))),"Blocked input VAT claimed; ","")&amp;IF(AND(F4612="Import - VAT paid at customs (Box 8)",M4612=""),"Customs declaration no missing; ","")&amp;IF(AND(F4612="Import - Reverse charge (Box 9)",E4612="Saudi Arabia"),"RCM used for a local supplier; ","")&amp;IF(AND(L4612="Yes",NOT(OR(F4612="Standard domestic 15% (Box 7)",F4612="Import - VAT paid at customs (Box 8)",F4612="Import - Reverse charge (Box 9)"))),"VAT claimed on non-taxable category; ",""))</f>
        <v/>
      </c>
    </row>
    <row r="4613">
      <c r="A4613" s="17" t="n"/>
      <c r="B4613" s="14" t="n"/>
      <c r="C4613" s="14" t="n"/>
      <c r="D4613" s="16" t="n"/>
      <c r="E4613" s="14" t="n"/>
      <c r="F4613" s="14" t="n"/>
      <c r="G4613" s="14" t="n"/>
      <c r="H4613" s="19" t="n"/>
      <c r="I4613" s="19" t="n"/>
      <c r="J4613" s="34">
        <f>IF(A4613="","",H4613+I4613)</f>
        <v/>
      </c>
      <c r="K4613" s="14" t="n"/>
      <c r="L4613" s="14" t="n"/>
      <c r="M4613" s="14" t="n"/>
      <c r="N4613" s="14" t="n"/>
      <c r="O4613" s="20">
        <f>IF(A4613="","",SUMPRODUCT((A4613&gt;=Setup!$C$19:$C$30)*(A4613&lt;=Setup!$D$19:$D$30)*Setup!$A$19:$A$30))</f>
        <v/>
      </c>
      <c r="P4613" s="34">
        <f>IF(A4613="","",IF(OR(F4613="Standard domestic 15% (Box 7)",F4613="Import - VAT paid at customs (Box 8)",F4613="Import - Reverse charge (Box 9)"),ROUND(H4613*Setup!$B$9,2),0))</f>
        <v/>
      </c>
      <c r="Q4613" s="34">
        <f>IF(A4613="","",I4613-P4613)</f>
        <v/>
      </c>
      <c r="R4613" s="34">
        <f>IF(A4613="","",IF(L4613="Yes",I4613,0))</f>
        <v/>
      </c>
      <c r="S4613" s="34">
        <f>IF(A4613="","",IF(AND(L4613="Yes",K4613="Yes",NOT(ISNUMBER(SEARCH("blocked",G4613))),OR(F4613="Standard domestic 15% (Box 7)",F4613="Import - VAT paid at customs (Box 8)",F4613="Import - Reverse charge (Box 9)"),OR(F4613&lt;&gt;"Standard domestic 15% (Box 7)",AND(LEN(D4613)=15,LEFT(D4613,1)="3",RIGHT(D4613,1)="3",ISNUMBER(--D4613)))),I4613,0))</f>
        <v/>
      </c>
      <c r="T4613" s="34">
        <f>IF(A4613="","",R4613-S4613)</f>
        <v/>
      </c>
      <c r="U4613" s="23">
        <f>IF(A4613="","",IF(O4613=0,"Outside audit periods; ","")&amp;IF(F4613="","No VAT category; ","")&amp;IF(ABS(Q4613)&gt;Setup!$B$10,"VAT ≠ 15% × net; ","")&amp;IF(AND(F4613="Standard domestic 15% (Box 7)",NOT(AND(LEN(D4613)=15,LEFT(D4613,1)="3",RIGHT(D4613,1)="3",ISNUMBER(--D4613)))),"Invalid/missing supplier VAT no; ","")&amp;IF(AND(L4613="Yes",K4613&lt;&gt;"Yes"),"VAT claimed without valid tax invoice; ","")&amp;IF(AND(L4613="Yes",ISNUMBER(SEARCH("blocked",G4613))),"Blocked input VAT claimed; ","")&amp;IF(AND(F4613="Import - VAT paid at customs (Box 8)",M4613=""),"Customs declaration no missing; ","")&amp;IF(AND(F4613="Import - Reverse charge (Box 9)",E4613="Saudi Arabia"),"RCM used for a local supplier; ","")&amp;IF(AND(L4613="Yes",NOT(OR(F4613="Standard domestic 15% (Box 7)",F4613="Import - VAT paid at customs (Box 8)",F4613="Import - Reverse charge (Box 9)"))),"VAT claimed on non-taxable category; ",""))</f>
        <v/>
      </c>
    </row>
    <row r="4614">
      <c r="A4614" s="17" t="n"/>
      <c r="B4614" s="14" t="n"/>
      <c r="C4614" s="14" t="n"/>
      <c r="D4614" s="16" t="n"/>
      <c r="E4614" s="14" t="n"/>
      <c r="F4614" s="14" t="n"/>
      <c r="G4614" s="14" t="n"/>
      <c r="H4614" s="19" t="n"/>
      <c r="I4614" s="19" t="n"/>
      <c r="J4614" s="34">
        <f>IF(A4614="","",H4614+I4614)</f>
        <v/>
      </c>
      <c r="K4614" s="14" t="n"/>
      <c r="L4614" s="14" t="n"/>
      <c r="M4614" s="14" t="n"/>
      <c r="N4614" s="14" t="n"/>
      <c r="O4614" s="20">
        <f>IF(A4614="","",SUMPRODUCT((A4614&gt;=Setup!$C$19:$C$30)*(A4614&lt;=Setup!$D$19:$D$30)*Setup!$A$19:$A$30))</f>
        <v/>
      </c>
      <c r="P4614" s="34">
        <f>IF(A4614="","",IF(OR(F4614="Standard domestic 15% (Box 7)",F4614="Import - VAT paid at customs (Box 8)",F4614="Import - Reverse charge (Box 9)"),ROUND(H4614*Setup!$B$9,2),0))</f>
        <v/>
      </c>
      <c r="Q4614" s="34">
        <f>IF(A4614="","",I4614-P4614)</f>
        <v/>
      </c>
      <c r="R4614" s="34">
        <f>IF(A4614="","",IF(L4614="Yes",I4614,0))</f>
        <v/>
      </c>
      <c r="S4614" s="34">
        <f>IF(A4614="","",IF(AND(L4614="Yes",K4614="Yes",NOT(ISNUMBER(SEARCH("blocked",G4614))),OR(F4614="Standard domestic 15% (Box 7)",F4614="Import - VAT paid at customs (Box 8)",F4614="Import - Reverse charge (Box 9)"),OR(F4614&lt;&gt;"Standard domestic 15% (Box 7)",AND(LEN(D4614)=15,LEFT(D4614,1)="3",RIGHT(D4614,1)="3",ISNUMBER(--D4614)))),I4614,0))</f>
        <v/>
      </c>
      <c r="T4614" s="34">
        <f>IF(A4614="","",R4614-S4614)</f>
        <v/>
      </c>
      <c r="U4614" s="23">
        <f>IF(A4614="","",IF(O4614=0,"Outside audit periods; ","")&amp;IF(F4614="","No VAT category; ","")&amp;IF(ABS(Q4614)&gt;Setup!$B$10,"VAT ≠ 15% × net; ","")&amp;IF(AND(F4614="Standard domestic 15% (Box 7)",NOT(AND(LEN(D4614)=15,LEFT(D4614,1)="3",RIGHT(D4614,1)="3",ISNUMBER(--D4614)))),"Invalid/missing supplier VAT no; ","")&amp;IF(AND(L4614="Yes",K4614&lt;&gt;"Yes"),"VAT claimed without valid tax invoice; ","")&amp;IF(AND(L4614="Yes",ISNUMBER(SEARCH("blocked",G4614))),"Blocked input VAT claimed; ","")&amp;IF(AND(F4614="Import - VAT paid at customs (Box 8)",M4614=""),"Customs declaration no missing; ","")&amp;IF(AND(F4614="Import - Reverse charge (Box 9)",E4614="Saudi Arabia"),"RCM used for a local supplier; ","")&amp;IF(AND(L4614="Yes",NOT(OR(F4614="Standard domestic 15% (Box 7)",F4614="Import - VAT paid at customs (Box 8)",F4614="Import - Reverse charge (Box 9)"))),"VAT claimed on non-taxable category; ",""))</f>
        <v/>
      </c>
    </row>
    <row r="4615">
      <c r="A4615" s="17" t="n"/>
      <c r="B4615" s="14" t="n"/>
      <c r="C4615" s="14" t="n"/>
      <c r="D4615" s="16" t="n"/>
      <c r="E4615" s="14" t="n"/>
      <c r="F4615" s="14" t="n"/>
      <c r="G4615" s="14" t="n"/>
      <c r="H4615" s="19" t="n"/>
      <c r="I4615" s="19" t="n"/>
      <c r="J4615" s="34">
        <f>IF(A4615="","",H4615+I4615)</f>
        <v/>
      </c>
      <c r="K4615" s="14" t="n"/>
      <c r="L4615" s="14" t="n"/>
      <c r="M4615" s="14" t="n"/>
      <c r="N4615" s="14" t="n"/>
      <c r="O4615" s="20">
        <f>IF(A4615="","",SUMPRODUCT((A4615&gt;=Setup!$C$19:$C$30)*(A4615&lt;=Setup!$D$19:$D$30)*Setup!$A$19:$A$30))</f>
        <v/>
      </c>
      <c r="P4615" s="34">
        <f>IF(A4615="","",IF(OR(F4615="Standard domestic 15% (Box 7)",F4615="Import - VAT paid at customs (Box 8)",F4615="Import - Reverse charge (Box 9)"),ROUND(H4615*Setup!$B$9,2),0))</f>
        <v/>
      </c>
      <c r="Q4615" s="34">
        <f>IF(A4615="","",I4615-P4615)</f>
        <v/>
      </c>
      <c r="R4615" s="34">
        <f>IF(A4615="","",IF(L4615="Yes",I4615,0))</f>
        <v/>
      </c>
      <c r="S4615" s="34">
        <f>IF(A4615="","",IF(AND(L4615="Yes",K4615="Yes",NOT(ISNUMBER(SEARCH("blocked",G4615))),OR(F4615="Standard domestic 15% (Box 7)",F4615="Import - VAT paid at customs (Box 8)",F4615="Import - Reverse charge (Box 9)"),OR(F4615&lt;&gt;"Standard domestic 15% (Box 7)",AND(LEN(D4615)=15,LEFT(D4615,1)="3",RIGHT(D4615,1)="3",ISNUMBER(--D4615)))),I4615,0))</f>
        <v/>
      </c>
      <c r="T4615" s="34">
        <f>IF(A4615="","",R4615-S4615)</f>
        <v/>
      </c>
      <c r="U4615" s="23">
        <f>IF(A4615="","",IF(O4615=0,"Outside audit periods; ","")&amp;IF(F4615="","No VAT category; ","")&amp;IF(ABS(Q4615)&gt;Setup!$B$10,"VAT ≠ 15% × net; ","")&amp;IF(AND(F4615="Standard domestic 15% (Box 7)",NOT(AND(LEN(D4615)=15,LEFT(D4615,1)="3",RIGHT(D4615,1)="3",ISNUMBER(--D4615)))),"Invalid/missing supplier VAT no; ","")&amp;IF(AND(L4615="Yes",K4615&lt;&gt;"Yes"),"VAT claimed without valid tax invoice; ","")&amp;IF(AND(L4615="Yes",ISNUMBER(SEARCH("blocked",G4615))),"Blocked input VAT claimed; ","")&amp;IF(AND(F4615="Import - VAT paid at customs (Box 8)",M4615=""),"Customs declaration no missing; ","")&amp;IF(AND(F4615="Import - Reverse charge (Box 9)",E4615="Saudi Arabia"),"RCM used for a local supplier; ","")&amp;IF(AND(L4615="Yes",NOT(OR(F4615="Standard domestic 15% (Box 7)",F4615="Import - VAT paid at customs (Box 8)",F4615="Import - Reverse charge (Box 9)"))),"VAT claimed on non-taxable category; ",""))</f>
        <v/>
      </c>
    </row>
    <row r="4616">
      <c r="A4616" s="17" t="n"/>
      <c r="B4616" s="14" t="n"/>
      <c r="C4616" s="14" t="n"/>
      <c r="D4616" s="16" t="n"/>
      <c r="E4616" s="14" t="n"/>
      <c r="F4616" s="14" t="n"/>
      <c r="G4616" s="14" t="n"/>
      <c r="H4616" s="19" t="n"/>
      <c r="I4616" s="19" t="n"/>
      <c r="J4616" s="34">
        <f>IF(A4616="","",H4616+I4616)</f>
        <v/>
      </c>
      <c r="K4616" s="14" t="n"/>
      <c r="L4616" s="14" t="n"/>
      <c r="M4616" s="14" t="n"/>
      <c r="N4616" s="14" t="n"/>
      <c r="O4616" s="20">
        <f>IF(A4616="","",SUMPRODUCT((A4616&gt;=Setup!$C$19:$C$30)*(A4616&lt;=Setup!$D$19:$D$30)*Setup!$A$19:$A$30))</f>
        <v/>
      </c>
      <c r="P4616" s="34">
        <f>IF(A4616="","",IF(OR(F4616="Standard domestic 15% (Box 7)",F4616="Import - VAT paid at customs (Box 8)",F4616="Import - Reverse charge (Box 9)"),ROUND(H4616*Setup!$B$9,2),0))</f>
        <v/>
      </c>
      <c r="Q4616" s="34">
        <f>IF(A4616="","",I4616-P4616)</f>
        <v/>
      </c>
      <c r="R4616" s="34">
        <f>IF(A4616="","",IF(L4616="Yes",I4616,0))</f>
        <v/>
      </c>
      <c r="S4616" s="34">
        <f>IF(A4616="","",IF(AND(L4616="Yes",K4616="Yes",NOT(ISNUMBER(SEARCH("blocked",G4616))),OR(F4616="Standard domestic 15% (Box 7)",F4616="Import - VAT paid at customs (Box 8)",F4616="Import - Reverse charge (Box 9)"),OR(F4616&lt;&gt;"Standard domestic 15% (Box 7)",AND(LEN(D4616)=15,LEFT(D4616,1)="3",RIGHT(D4616,1)="3",ISNUMBER(--D4616)))),I4616,0))</f>
        <v/>
      </c>
      <c r="T4616" s="34">
        <f>IF(A4616="","",R4616-S4616)</f>
        <v/>
      </c>
      <c r="U4616" s="23">
        <f>IF(A4616="","",IF(O4616=0,"Outside audit periods; ","")&amp;IF(F4616="","No VAT category; ","")&amp;IF(ABS(Q4616)&gt;Setup!$B$10,"VAT ≠ 15% × net; ","")&amp;IF(AND(F4616="Standard domestic 15% (Box 7)",NOT(AND(LEN(D4616)=15,LEFT(D4616,1)="3",RIGHT(D4616,1)="3",ISNUMBER(--D4616)))),"Invalid/missing supplier VAT no; ","")&amp;IF(AND(L4616="Yes",K4616&lt;&gt;"Yes"),"VAT claimed without valid tax invoice; ","")&amp;IF(AND(L4616="Yes",ISNUMBER(SEARCH("blocked",G4616))),"Blocked input VAT claimed; ","")&amp;IF(AND(F4616="Import - VAT paid at customs (Box 8)",M4616=""),"Customs declaration no missing; ","")&amp;IF(AND(F4616="Import - Reverse charge (Box 9)",E4616="Saudi Arabia"),"RCM used for a local supplier; ","")&amp;IF(AND(L4616="Yes",NOT(OR(F4616="Standard domestic 15% (Box 7)",F4616="Import - VAT paid at customs (Box 8)",F4616="Import - Reverse charge (Box 9)"))),"VAT claimed on non-taxable category; ",""))</f>
        <v/>
      </c>
    </row>
    <row r="4617">
      <c r="A4617" s="17" t="n"/>
      <c r="B4617" s="14" t="n"/>
      <c r="C4617" s="14" t="n"/>
      <c r="D4617" s="16" t="n"/>
      <c r="E4617" s="14" t="n"/>
      <c r="F4617" s="14" t="n"/>
      <c r="G4617" s="14" t="n"/>
      <c r="H4617" s="19" t="n"/>
      <c r="I4617" s="19" t="n"/>
      <c r="J4617" s="34">
        <f>IF(A4617="","",H4617+I4617)</f>
        <v/>
      </c>
      <c r="K4617" s="14" t="n"/>
      <c r="L4617" s="14" t="n"/>
      <c r="M4617" s="14" t="n"/>
      <c r="N4617" s="14" t="n"/>
      <c r="O4617" s="20">
        <f>IF(A4617="","",SUMPRODUCT((A4617&gt;=Setup!$C$19:$C$30)*(A4617&lt;=Setup!$D$19:$D$30)*Setup!$A$19:$A$30))</f>
        <v/>
      </c>
      <c r="P4617" s="34">
        <f>IF(A4617="","",IF(OR(F4617="Standard domestic 15% (Box 7)",F4617="Import - VAT paid at customs (Box 8)",F4617="Import - Reverse charge (Box 9)"),ROUND(H4617*Setup!$B$9,2),0))</f>
        <v/>
      </c>
      <c r="Q4617" s="34">
        <f>IF(A4617="","",I4617-P4617)</f>
        <v/>
      </c>
      <c r="R4617" s="34">
        <f>IF(A4617="","",IF(L4617="Yes",I4617,0))</f>
        <v/>
      </c>
      <c r="S4617" s="34">
        <f>IF(A4617="","",IF(AND(L4617="Yes",K4617="Yes",NOT(ISNUMBER(SEARCH("blocked",G4617))),OR(F4617="Standard domestic 15% (Box 7)",F4617="Import - VAT paid at customs (Box 8)",F4617="Import - Reverse charge (Box 9)"),OR(F4617&lt;&gt;"Standard domestic 15% (Box 7)",AND(LEN(D4617)=15,LEFT(D4617,1)="3",RIGHT(D4617,1)="3",ISNUMBER(--D4617)))),I4617,0))</f>
        <v/>
      </c>
      <c r="T4617" s="34">
        <f>IF(A4617="","",R4617-S4617)</f>
        <v/>
      </c>
      <c r="U4617" s="23">
        <f>IF(A4617="","",IF(O4617=0,"Outside audit periods; ","")&amp;IF(F4617="","No VAT category; ","")&amp;IF(ABS(Q4617)&gt;Setup!$B$10,"VAT ≠ 15% × net; ","")&amp;IF(AND(F4617="Standard domestic 15% (Box 7)",NOT(AND(LEN(D4617)=15,LEFT(D4617,1)="3",RIGHT(D4617,1)="3",ISNUMBER(--D4617)))),"Invalid/missing supplier VAT no; ","")&amp;IF(AND(L4617="Yes",K4617&lt;&gt;"Yes"),"VAT claimed without valid tax invoice; ","")&amp;IF(AND(L4617="Yes",ISNUMBER(SEARCH("blocked",G4617))),"Blocked input VAT claimed; ","")&amp;IF(AND(F4617="Import - VAT paid at customs (Box 8)",M4617=""),"Customs declaration no missing; ","")&amp;IF(AND(F4617="Import - Reverse charge (Box 9)",E4617="Saudi Arabia"),"RCM used for a local supplier; ","")&amp;IF(AND(L4617="Yes",NOT(OR(F4617="Standard domestic 15% (Box 7)",F4617="Import - VAT paid at customs (Box 8)",F4617="Import - Reverse charge (Box 9)"))),"VAT claimed on non-taxable category; ",""))</f>
        <v/>
      </c>
    </row>
    <row r="4618">
      <c r="A4618" s="17" t="n"/>
      <c r="B4618" s="14" t="n"/>
      <c r="C4618" s="14" t="n"/>
      <c r="D4618" s="16" t="n"/>
      <c r="E4618" s="14" t="n"/>
      <c r="F4618" s="14" t="n"/>
      <c r="G4618" s="14" t="n"/>
      <c r="H4618" s="19" t="n"/>
      <c r="I4618" s="19" t="n"/>
      <c r="J4618" s="34">
        <f>IF(A4618="","",H4618+I4618)</f>
        <v/>
      </c>
      <c r="K4618" s="14" t="n"/>
      <c r="L4618" s="14" t="n"/>
      <c r="M4618" s="14" t="n"/>
      <c r="N4618" s="14" t="n"/>
      <c r="O4618" s="20">
        <f>IF(A4618="","",SUMPRODUCT((A4618&gt;=Setup!$C$19:$C$30)*(A4618&lt;=Setup!$D$19:$D$30)*Setup!$A$19:$A$30))</f>
        <v/>
      </c>
      <c r="P4618" s="34">
        <f>IF(A4618="","",IF(OR(F4618="Standard domestic 15% (Box 7)",F4618="Import - VAT paid at customs (Box 8)",F4618="Import - Reverse charge (Box 9)"),ROUND(H4618*Setup!$B$9,2),0))</f>
        <v/>
      </c>
      <c r="Q4618" s="34">
        <f>IF(A4618="","",I4618-P4618)</f>
        <v/>
      </c>
      <c r="R4618" s="34">
        <f>IF(A4618="","",IF(L4618="Yes",I4618,0))</f>
        <v/>
      </c>
      <c r="S4618" s="34">
        <f>IF(A4618="","",IF(AND(L4618="Yes",K4618="Yes",NOT(ISNUMBER(SEARCH("blocked",G4618))),OR(F4618="Standard domestic 15% (Box 7)",F4618="Import - VAT paid at customs (Box 8)",F4618="Import - Reverse charge (Box 9)"),OR(F4618&lt;&gt;"Standard domestic 15% (Box 7)",AND(LEN(D4618)=15,LEFT(D4618,1)="3",RIGHT(D4618,1)="3",ISNUMBER(--D4618)))),I4618,0))</f>
        <v/>
      </c>
      <c r="T4618" s="34">
        <f>IF(A4618="","",R4618-S4618)</f>
        <v/>
      </c>
      <c r="U4618" s="23">
        <f>IF(A4618="","",IF(O4618=0,"Outside audit periods; ","")&amp;IF(F4618="","No VAT category; ","")&amp;IF(ABS(Q4618)&gt;Setup!$B$10,"VAT ≠ 15% × net; ","")&amp;IF(AND(F4618="Standard domestic 15% (Box 7)",NOT(AND(LEN(D4618)=15,LEFT(D4618,1)="3",RIGHT(D4618,1)="3",ISNUMBER(--D4618)))),"Invalid/missing supplier VAT no; ","")&amp;IF(AND(L4618="Yes",K4618&lt;&gt;"Yes"),"VAT claimed without valid tax invoice; ","")&amp;IF(AND(L4618="Yes",ISNUMBER(SEARCH("blocked",G4618))),"Blocked input VAT claimed; ","")&amp;IF(AND(F4618="Import - VAT paid at customs (Box 8)",M4618=""),"Customs declaration no missing; ","")&amp;IF(AND(F4618="Import - Reverse charge (Box 9)",E4618="Saudi Arabia"),"RCM used for a local supplier; ","")&amp;IF(AND(L4618="Yes",NOT(OR(F4618="Standard domestic 15% (Box 7)",F4618="Import - VAT paid at customs (Box 8)",F4618="Import - Reverse charge (Box 9)"))),"VAT claimed on non-taxable category; ",""))</f>
        <v/>
      </c>
    </row>
    <row r="4619">
      <c r="A4619" s="17" t="n"/>
      <c r="B4619" s="14" t="n"/>
      <c r="C4619" s="14" t="n"/>
      <c r="D4619" s="16" t="n"/>
      <c r="E4619" s="14" t="n"/>
      <c r="F4619" s="14" t="n"/>
      <c r="G4619" s="14" t="n"/>
      <c r="H4619" s="19" t="n"/>
      <c r="I4619" s="19" t="n"/>
      <c r="J4619" s="34">
        <f>IF(A4619="","",H4619+I4619)</f>
        <v/>
      </c>
      <c r="K4619" s="14" t="n"/>
      <c r="L4619" s="14" t="n"/>
      <c r="M4619" s="14" t="n"/>
      <c r="N4619" s="14" t="n"/>
      <c r="O4619" s="20">
        <f>IF(A4619="","",SUMPRODUCT((A4619&gt;=Setup!$C$19:$C$30)*(A4619&lt;=Setup!$D$19:$D$30)*Setup!$A$19:$A$30))</f>
        <v/>
      </c>
      <c r="P4619" s="34">
        <f>IF(A4619="","",IF(OR(F4619="Standard domestic 15% (Box 7)",F4619="Import - VAT paid at customs (Box 8)",F4619="Import - Reverse charge (Box 9)"),ROUND(H4619*Setup!$B$9,2),0))</f>
        <v/>
      </c>
      <c r="Q4619" s="34">
        <f>IF(A4619="","",I4619-P4619)</f>
        <v/>
      </c>
      <c r="R4619" s="34">
        <f>IF(A4619="","",IF(L4619="Yes",I4619,0))</f>
        <v/>
      </c>
      <c r="S4619" s="34">
        <f>IF(A4619="","",IF(AND(L4619="Yes",K4619="Yes",NOT(ISNUMBER(SEARCH("blocked",G4619))),OR(F4619="Standard domestic 15% (Box 7)",F4619="Import - VAT paid at customs (Box 8)",F4619="Import - Reverse charge (Box 9)"),OR(F4619&lt;&gt;"Standard domestic 15% (Box 7)",AND(LEN(D4619)=15,LEFT(D4619,1)="3",RIGHT(D4619,1)="3",ISNUMBER(--D4619)))),I4619,0))</f>
        <v/>
      </c>
      <c r="T4619" s="34">
        <f>IF(A4619="","",R4619-S4619)</f>
        <v/>
      </c>
      <c r="U4619" s="23">
        <f>IF(A4619="","",IF(O4619=0,"Outside audit periods; ","")&amp;IF(F4619="","No VAT category; ","")&amp;IF(ABS(Q4619)&gt;Setup!$B$10,"VAT ≠ 15% × net; ","")&amp;IF(AND(F4619="Standard domestic 15% (Box 7)",NOT(AND(LEN(D4619)=15,LEFT(D4619,1)="3",RIGHT(D4619,1)="3",ISNUMBER(--D4619)))),"Invalid/missing supplier VAT no; ","")&amp;IF(AND(L4619="Yes",K4619&lt;&gt;"Yes"),"VAT claimed without valid tax invoice; ","")&amp;IF(AND(L4619="Yes",ISNUMBER(SEARCH("blocked",G4619))),"Blocked input VAT claimed; ","")&amp;IF(AND(F4619="Import - VAT paid at customs (Box 8)",M4619=""),"Customs declaration no missing; ","")&amp;IF(AND(F4619="Import - Reverse charge (Box 9)",E4619="Saudi Arabia"),"RCM used for a local supplier; ","")&amp;IF(AND(L4619="Yes",NOT(OR(F4619="Standard domestic 15% (Box 7)",F4619="Import - VAT paid at customs (Box 8)",F4619="Import - Reverse charge (Box 9)"))),"VAT claimed on non-taxable category; ",""))</f>
        <v/>
      </c>
    </row>
    <row r="4620">
      <c r="A4620" s="17" t="n"/>
      <c r="B4620" s="14" t="n"/>
      <c r="C4620" s="14" t="n"/>
      <c r="D4620" s="16" t="n"/>
      <c r="E4620" s="14" t="n"/>
      <c r="F4620" s="14" t="n"/>
      <c r="G4620" s="14" t="n"/>
      <c r="H4620" s="19" t="n"/>
      <c r="I4620" s="19" t="n"/>
      <c r="J4620" s="34">
        <f>IF(A4620="","",H4620+I4620)</f>
        <v/>
      </c>
      <c r="K4620" s="14" t="n"/>
      <c r="L4620" s="14" t="n"/>
      <c r="M4620" s="14" t="n"/>
      <c r="N4620" s="14" t="n"/>
      <c r="O4620" s="20">
        <f>IF(A4620="","",SUMPRODUCT((A4620&gt;=Setup!$C$19:$C$30)*(A4620&lt;=Setup!$D$19:$D$30)*Setup!$A$19:$A$30))</f>
        <v/>
      </c>
      <c r="P4620" s="34">
        <f>IF(A4620="","",IF(OR(F4620="Standard domestic 15% (Box 7)",F4620="Import - VAT paid at customs (Box 8)",F4620="Import - Reverse charge (Box 9)"),ROUND(H4620*Setup!$B$9,2),0))</f>
        <v/>
      </c>
      <c r="Q4620" s="34">
        <f>IF(A4620="","",I4620-P4620)</f>
        <v/>
      </c>
      <c r="R4620" s="34">
        <f>IF(A4620="","",IF(L4620="Yes",I4620,0))</f>
        <v/>
      </c>
      <c r="S4620" s="34">
        <f>IF(A4620="","",IF(AND(L4620="Yes",K4620="Yes",NOT(ISNUMBER(SEARCH("blocked",G4620))),OR(F4620="Standard domestic 15% (Box 7)",F4620="Import - VAT paid at customs (Box 8)",F4620="Import - Reverse charge (Box 9)"),OR(F4620&lt;&gt;"Standard domestic 15% (Box 7)",AND(LEN(D4620)=15,LEFT(D4620,1)="3",RIGHT(D4620,1)="3",ISNUMBER(--D4620)))),I4620,0))</f>
        <v/>
      </c>
      <c r="T4620" s="34">
        <f>IF(A4620="","",R4620-S4620)</f>
        <v/>
      </c>
      <c r="U4620" s="23">
        <f>IF(A4620="","",IF(O4620=0,"Outside audit periods; ","")&amp;IF(F4620="","No VAT category; ","")&amp;IF(ABS(Q4620)&gt;Setup!$B$10,"VAT ≠ 15% × net; ","")&amp;IF(AND(F4620="Standard domestic 15% (Box 7)",NOT(AND(LEN(D4620)=15,LEFT(D4620,1)="3",RIGHT(D4620,1)="3",ISNUMBER(--D4620)))),"Invalid/missing supplier VAT no; ","")&amp;IF(AND(L4620="Yes",K4620&lt;&gt;"Yes"),"VAT claimed without valid tax invoice; ","")&amp;IF(AND(L4620="Yes",ISNUMBER(SEARCH("blocked",G4620))),"Blocked input VAT claimed; ","")&amp;IF(AND(F4620="Import - VAT paid at customs (Box 8)",M4620=""),"Customs declaration no missing; ","")&amp;IF(AND(F4620="Import - Reverse charge (Box 9)",E4620="Saudi Arabia"),"RCM used for a local supplier; ","")&amp;IF(AND(L4620="Yes",NOT(OR(F4620="Standard domestic 15% (Box 7)",F4620="Import - VAT paid at customs (Box 8)",F4620="Import - Reverse charge (Box 9)"))),"VAT claimed on non-taxable category; ",""))</f>
        <v/>
      </c>
    </row>
    <row r="4621">
      <c r="A4621" s="17" t="n"/>
      <c r="B4621" s="14" t="n"/>
      <c r="C4621" s="14" t="n"/>
      <c r="D4621" s="16" t="n"/>
      <c r="E4621" s="14" t="n"/>
      <c r="F4621" s="14" t="n"/>
      <c r="G4621" s="14" t="n"/>
      <c r="H4621" s="19" t="n"/>
      <c r="I4621" s="19" t="n"/>
      <c r="J4621" s="34">
        <f>IF(A4621="","",H4621+I4621)</f>
        <v/>
      </c>
      <c r="K4621" s="14" t="n"/>
      <c r="L4621" s="14" t="n"/>
      <c r="M4621" s="14" t="n"/>
      <c r="N4621" s="14" t="n"/>
      <c r="O4621" s="20">
        <f>IF(A4621="","",SUMPRODUCT((A4621&gt;=Setup!$C$19:$C$30)*(A4621&lt;=Setup!$D$19:$D$30)*Setup!$A$19:$A$30))</f>
        <v/>
      </c>
      <c r="P4621" s="34">
        <f>IF(A4621="","",IF(OR(F4621="Standard domestic 15% (Box 7)",F4621="Import - VAT paid at customs (Box 8)",F4621="Import - Reverse charge (Box 9)"),ROUND(H4621*Setup!$B$9,2),0))</f>
        <v/>
      </c>
      <c r="Q4621" s="34">
        <f>IF(A4621="","",I4621-P4621)</f>
        <v/>
      </c>
      <c r="R4621" s="34">
        <f>IF(A4621="","",IF(L4621="Yes",I4621,0))</f>
        <v/>
      </c>
      <c r="S4621" s="34">
        <f>IF(A4621="","",IF(AND(L4621="Yes",K4621="Yes",NOT(ISNUMBER(SEARCH("blocked",G4621))),OR(F4621="Standard domestic 15% (Box 7)",F4621="Import - VAT paid at customs (Box 8)",F4621="Import - Reverse charge (Box 9)"),OR(F4621&lt;&gt;"Standard domestic 15% (Box 7)",AND(LEN(D4621)=15,LEFT(D4621,1)="3",RIGHT(D4621,1)="3",ISNUMBER(--D4621)))),I4621,0))</f>
        <v/>
      </c>
      <c r="T4621" s="34">
        <f>IF(A4621="","",R4621-S4621)</f>
        <v/>
      </c>
      <c r="U4621" s="23">
        <f>IF(A4621="","",IF(O4621=0,"Outside audit periods; ","")&amp;IF(F4621="","No VAT category; ","")&amp;IF(ABS(Q4621)&gt;Setup!$B$10,"VAT ≠ 15% × net; ","")&amp;IF(AND(F4621="Standard domestic 15% (Box 7)",NOT(AND(LEN(D4621)=15,LEFT(D4621,1)="3",RIGHT(D4621,1)="3",ISNUMBER(--D4621)))),"Invalid/missing supplier VAT no; ","")&amp;IF(AND(L4621="Yes",K4621&lt;&gt;"Yes"),"VAT claimed without valid tax invoice; ","")&amp;IF(AND(L4621="Yes",ISNUMBER(SEARCH("blocked",G4621))),"Blocked input VAT claimed; ","")&amp;IF(AND(F4621="Import - VAT paid at customs (Box 8)",M4621=""),"Customs declaration no missing; ","")&amp;IF(AND(F4621="Import - Reverse charge (Box 9)",E4621="Saudi Arabia"),"RCM used for a local supplier; ","")&amp;IF(AND(L4621="Yes",NOT(OR(F4621="Standard domestic 15% (Box 7)",F4621="Import - VAT paid at customs (Box 8)",F4621="Import - Reverse charge (Box 9)"))),"VAT claimed on non-taxable category; ",""))</f>
        <v/>
      </c>
    </row>
    <row r="4622">
      <c r="A4622" s="17" t="n"/>
      <c r="B4622" s="14" t="n"/>
      <c r="C4622" s="14" t="n"/>
      <c r="D4622" s="16" t="n"/>
      <c r="E4622" s="14" t="n"/>
      <c r="F4622" s="14" t="n"/>
      <c r="G4622" s="14" t="n"/>
      <c r="H4622" s="19" t="n"/>
      <c r="I4622" s="19" t="n"/>
      <c r="J4622" s="34">
        <f>IF(A4622="","",H4622+I4622)</f>
        <v/>
      </c>
      <c r="K4622" s="14" t="n"/>
      <c r="L4622" s="14" t="n"/>
      <c r="M4622" s="14" t="n"/>
      <c r="N4622" s="14" t="n"/>
      <c r="O4622" s="20">
        <f>IF(A4622="","",SUMPRODUCT((A4622&gt;=Setup!$C$19:$C$30)*(A4622&lt;=Setup!$D$19:$D$30)*Setup!$A$19:$A$30))</f>
        <v/>
      </c>
      <c r="P4622" s="34">
        <f>IF(A4622="","",IF(OR(F4622="Standard domestic 15% (Box 7)",F4622="Import - VAT paid at customs (Box 8)",F4622="Import - Reverse charge (Box 9)"),ROUND(H4622*Setup!$B$9,2),0))</f>
        <v/>
      </c>
      <c r="Q4622" s="34">
        <f>IF(A4622="","",I4622-P4622)</f>
        <v/>
      </c>
      <c r="R4622" s="34">
        <f>IF(A4622="","",IF(L4622="Yes",I4622,0))</f>
        <v/>
      </c>
      <c r="S4622" s="34">
        <f>IF(A4622="","",IF(AND(L4622="Yes",K4622="Yes",NOT(ISNUMBER(SEARCH("blocked",G4622))),OR(F4622="Standard domestic 15% (Box 7)",F4622="Import - VAT paid at customs (Box 8)",F4622="Import - Reverse charge (Box 9)"),OR(F4622&lt;&gt;"Standard domestic 15% (Box 7)",AND(LEN(D4622)=15,LEFT(D4622,1)="3",RIGHT(D4622,1)="3",ISNUMBER(--D4622)))),I4622,0))</f>
        <v/>
      </c>
      <c r="T4622" s="34">
        <f>IF(A4622="","",R4622-S4622)</f>
        <v/>
      </c>
      <c r="U4622" s="23">
        <f>IF(A4622="","",IF(O4622=0,"Outside audit periods; ","")&amp;IF(F4622="","No VAT category; ","")&amp;IF(ABS(Q4622)&gt;Setup!$B$10,"VAT ≠ 15% × net; ","")&amp;IF(AND(F4622="Standard domestic 15% (Box 7)",NOT(AND(LEN(D4622)=15,LEFT(D4622,1)="3",RIGHT(D4622,1)="3",ISNUMBER(--D4622)))),"Invalid/missing supplier VAT no; ","")&amp;IF(AND(L4622="Yes",K4622&lt;&gt;"Yes"),"VAT claimed without valid tax invoice; ","")&amp;IF(AND(L4622="Yes",ISNUMBER(SEARCH("blocked",G4622))),"Blocked input VAT claimed; ","")&amp;IF(AND(F4622="Import - VAT paid at customs (Box 8)",M4622=""),"Customs declaration no missing; ","")&amp;IF(AND(F4622="Import - Reverse charge (Box 9)",E4622="Saudi Arabia"),"RCM used for a local supplier; ","")&amp;IF(AND(L4622="Yes",NOT(OR(F4622="Standard domestic 15% (Box 7)",F4622="Import - VAT paid at customs (Box 8)",F4622="Import - Reverse charge (Box 9)"))),"VAT claimed on non-taxable category; ",""))</f>
        <v/>
      </c>
    </row>
    <row r="4623">
      <c r="A4623" s="17" t="n"/>
      <c r="B4623" s="14" t="n"/>
      <c r="C4623" s="14" t="n"/>
      <c r="D4623" s="16" t="n"/>
      <c r="E4623" s="14" t="n"/>
      <c r="F4623" s="14" t="n"/>
      <c r="G4623" s="14" t="n"/>
      <c r="H4623" s="19" t="n"/>
      <c r="I4623" s="19" t="n"/>
      <c r="J4623" s="34">
        <f>IF(A4623="","",H4623+I4623)</f>
        <v/>
      </c>
      <c r="K4623" s="14" t="n"/>
      <c r="L4623" s="14" t="n"/>
      <c r="M4623" s="14" t="n"/>
      <c r="N4623" s="14" t="n"/>
      <c r="O4623" s="20">
        <f>IF(A4623="","",SUMPRODUCT((A4623&gt;=Setup!$C$19:$C$30)*(A4623&lt;=Setup!$D$19:$D$30)*Setup!$A$19:$A$30))</f>
        <v/>
      </c>
      <c r="P4623" s="34">
        <f>IF(A4623="","",IF(OR(F4623="Standard domestic 15% (Box 7)",F4623="Import - VAT paid at customs (Box 8)",F4623="Import - Reverse charge (Box 9)"),ROUND(H4623*Setup!$B$9,2),0))</f>
        <v/>
      </c>
      <c r="Q4623" s="34">
        <f>IF(A4623="","",I4623-P4623)</f>
        <v/>
      </c>
      <c r="R4623" s="34">
        <f>IF(A4623="","",IF(L4623="Yes",I4623,0))</f>
        <v/>
      </c>
      <c r="S4623" s="34">
        <f>IF(A4623="","",IF(AND(L4623="Yes",K4623="Yes",NOT(ISNUMBER(SEARCH("blocked",G4623))),OR(F4623="Standard domestic 15% (Box 7)",F4623="Import - VAT paid at customs (Box 8)",F4623="Import - Reverse charge (Box 9)"),OR(F4623&lt;&gt;"Standard domestic 15% (Box 7)",AND(LEN(D4623)=15,LEFT(D4623,1)="3",RIGHT(D4623,1)="3",ISNUMBER(--D4623)))),I4623,0))</f>
        <v/>
      </c>
      <c r="T4623" s="34">
        <f>IF(A4623="","",R4623-S4623)</f>
        <v/>
      </c>
      <c r="U4623" s="23">
        <f>IF(A4623="","",IF(O4623=0,"Outside audit periods; ","")&amp;IF(F4623="","No VAT category; ","")&amp;IF(ABS(Q4623)&gt;Setup!$B$10,"VAT ≠ 15% × net; ","")&amp;IF(AND(F4623="Standard domestic 15% (Box 7)",NOT(AND(LEN(D4623)=15,LEFT(D4623,1)="3",RIGHT(D4623,1)="3",ISNUMBER(--D4623)))),"Invalid/missing supplier VAT no; ","")&amp;IF(AND(L4623="Yes",K4623&lt;&gt;"Yes"),"VAT claimed without valid tax invoice; ","")&amp;IF(AND(L4623="Yes",ISNUMBER(SEARCH("blocked",G4623))),"Blocked input VAT claimed; ","")&amp;IF(AND(F4623="Import - VAT paid at customs (Box 8)",M4623=""),"Customs declaration no missing; ","")&amp;IF(AND(F4623="Import - Reverse charge (Box 9)",E4623="Saudi Arabia"),"RCM used for a local supplier; ","")&amp;IF(AND(L4623="Yes",NOT(OR(F4623="Standard domestic 15% (Box 7)",F4623="Import - VAT paid at customs (Box 8)",F4623="Import - Reverse charge (Box 9)"))),"VAT claimed on non-taxable category; ",""))</f>
        <v/>
      </c>
    </row>
    <row r="4624">
      <c r="A4624" s="17" t="n"/>
      <c r="B4624" s="14" t="n"/>
      <c r="C4624" s="14" t="n"/>
      <c r="D4624" s="16" t="n"/>
      <c r="E4624" s="14" t="n"/>
      <c r="F4624" s="14" t="n"/>
      <c r="G4624" s="14" t="n"/>
      <c r="H4624" s="19" t="n"/>
      <c r="I4624" s="19" t="n"/>
      <c r="J4624" s="34">
        <f>IF(A4624="","",H4624+I4624)</f>
        <v/>
      </c>
      <c r="K4624" s="14" t="n"/>
      <c r="L4624" s="14" t="n"/>
      <c r="M4624" s="14" t="n"/>
      <c r="N4624" s="14" t="n"/>
      <c r="O4624" s="20">
        <f>IF(A4624="","",SUMPRODUCT((A4624&gt;=Setup!$C$19:$C$30)*(A4624&lt;=Setup!$D$19:$D$30)*Setup!$A$19:$A$30))</f>
        <v/>
      </c>
      <c r="P4624" s="34">
        <f>IF(A4624="","",IF(OR(F4624="Standard domestic 15% (Box 7)",F4624="Import - VAT paid at customs (Box 8)",F4624="Import - Reverse charge (Box 9)"),ROUND(H4624*Setup!$B$9,2),0))</f>
        <v/>
      </c>
      <c r="Q4624" s="34">
        <f>IF(A4624="","",I4624-P4624)</f>
        <v/>
      </c>
      <c r="R4624" s="34">
        <f>IF(A4624="","",IF(L4624="Yes",I4624,0))</f>
        <v/>
      </c>
      <c r="S4624" s="34">
        <f>IF(A4624="","",IF(AND(L4624="Yes",K4624="Yes",NOT(ISNUMBER(SEARCH("blocked",G4624))),OR(F4624="Standard domestic 15% (Box 7)",F4624="Import - VAT paid at customs (Box 8)",F4624="Import - Reverse charge (Box 9)"),OR(F4624&lt;&gt;"Standard domestic 15% (Box 7)",AND(LEN(D4624)=15,LEFT(D4624,1)="3",RIGHT(D4624,1)="3",ISNUMBER(--D4624)))),I4624,0))</f>
        <v/>
      </c>
      <c r="T4624" s="34">
        <f>IF(A4624="","",R4624-S4624)</f>
        <v/>
      </c>
      <c r="U4624" s="23">
        <f>IF(A4624="","",IF(O4624=0,"Outside audit periods; ","")&amp;IF(F4624="","No VAT category; ","")&amp;IF(ABS(Q4624)&gt;Setup!$B$10,"VAT ≠ 15% × net; ","")&amp;IF(AND(F4624="Standard domestic 15% (Box 7)",NOT(AND(LEN(D4624)=15,LEFT(D4624,1)="3",RIGHT(D4624,1)="3",ISNUMBER(--D4624)))),"Invalid/missing supplier VAT no; ","")&amp;IF(AND(L4624="Yes",K4624&lt;&gt;"Yes"),"VAT claimed without valid tax invoice; ","")&amp;IF(AND(L4624="Yes",ISNUMBER(SEARCH("blocked",G4624))),"Blocked input VAT claimed; ","")&amp;IF(AND(F4624="Import - VAT paid at customs (Box 8)",M4624=""),"Customs declaration no missing; ","")&amp;IF(AND(F4624="Import - Reverse charge (Box 9)",E4624="Saudi Arabia"),"RCM used for a local supplier; ","")&amp;IF(AND(L4624="Yes",NOT(OR(F4624="Standard domestic 15% (Box 7)",F4624="Import - VAT paid at customs (Box 8)",F4624="Import - Reverse charge (Box 9)"))),"VAT claimed on non-taxable category; ",""))</f>
        <v/>
      </c>
    </row>
    <row r="4625">
      <c r="A4625" s="17" t="n"/>
      <c r="B4625" s="14" t="n"/>
      <c r="C4625" s="14" t="n"/>
      <c r="D4625" s="16" t="n"/>
      <c r="E4625" s="14" t="n"/>
      <c r="F4625" s="14" t="n"/>
      <c r="G4625" s="14" t="n"/>
      <c r="H4625" s="19" t="n"/>
      <c r="I4625" s="19" t="n"/>
      <c r="J4625" s="34">
        <f>IF(A4625="","",H4625+I4625)</f>
        <v/>
      </c>
      <c r="K4625" s="14" t="n"/>
      <c r="L4625" s="14" t="n"/>
      <c r="M4625" s="14" t="n"/>
      <c r="N4625" s="14" t="n"/>
      <c r="O4625" s="20">
        <f>IF(A4625="","",SUMPRODUCT((A4625&gt;=Setup!$C$19:$C$30)*(A4625&lt;=Setup!$D$19:$D$30)*Setup!$A$19:$A$30))</f>
        <v/>
      </c>
      <c r="P4625" s="34">
        <f>IF(A4625="","",IF(OR(F4625="Standard domestic 15% (Box 7)",F4625="Import - VAT paid at customs (Box 8)",F4625="Import - Reverse charge (Box 9)"),ROUND(H4625*Setup!$B$9,2),0))</f>
        <v/>
      </c>
      <c r="Q4625" s="34">
        <f>IF(A4625="","",I4625-P4625)</f>
        <v/>
      </c>
      <c r="R4625" s="34">
        <f>IF(A4625="","",IF(L4625="Yes",I4625,0))</f>
        <v/>
      </c>
      <c r="S4625" s="34">
        <f>IF(A4625="","",IF(AND(L4625="Yes",K4625="Yes",NOT(ISNUMBER(SEARCH("blocked",G4625))),OR(F4625="Standard domestic 15% (Box 7)",F4625="Import - VAT paid at customs (Box 8)",F4625="Import - Reverse charge (Box 9)"),OR(F4625&lt;&gt;"Standard domestic 15% (Box 7)",AND(LEN(D4625)=15,LEFT(D4625,1)="3",RIGHT(D4625,1)="3",ISNUMBER(--D4625)))),I4625,0))</f>
        <v/>
      </c>
      <c r="T4625" s="34">
        <f>IF(A4625="","",R4625-S4625)</f>
        <v/>
      </c>
      <c r="U4625" s="23">
        <f>IF(A4625="","",IF(O4625=0,"Outside audit periods; ","")&amp;IF(F4625="","No VAT category; ","")&amp;IF(ABS(Q4625)&gt;Setup!$B$10,"VAT ≠ 15% × net; ","")&amp;IF(AND(F4625="Standard domestic 15% (Box 7)",NOT(AND(LEN(D4625)=15,LEFT(D4625,1)="3",RIGHT(D4625,1)="3",ISNUMBER(--D4625)))),"Invalid/missing supplier VAT no; ","")&amp;IF(AND(L4625="Yes",K4625&lt;&gt;"Yes"),"VAT claimed without valid tax invoice; ","")&amp;IF(AND(L4625="Yes",ISNUMBER(SEARCH("blocked",G4625))),"Blocked input VAT claimed; ","")&amp;IF(AND(F4625="Import - VAT paid at customs (Box 8)",M4625=""),"Customs declaration no missing; ","")&amp;IF(AND(F4625="Import - Reverse charge (Box 9)",E4625="Saudi Arabia"),"RCM used for a local supplier; ","")&amp;IF(AND(L4625="Yes",NOT(OR(F4625="Standard domestic 15% (Box 7)",F4625="Import - VAT paid at customs (Box 8)",F4625="Import - Reverse charge (Box 9)"))),"VAT claimed on non-taxable category; ",""))</f>
        <v/>
      </c>
    </row>
    <row r="4626">
      <c r="A4626" s="17" t="n"/>
      <c r="B4626" s="14" t="n"/>
      <c r="C4626" s="14" t="n"/>
      <c r="D4626" s="16" t="n"/>
      <c r="E4626" s="14" t="n"/>
      <c r="F4626" s="14" t="n"/>
      <c r="G4626" s="14" t="n"/>
      <c r="H4626" s="19" t="n"/>
      <c r="I4626" s="19" t="n"/>
      <c r="J4626" s="34">
        <f>IF(A4626="","",H4626+I4626)</f>
        <v/>
      </c>
      <c r="K4626" s="14" t="n"/>
      <c r="L4626" s="14" t="n"/>
      <c r="M4626" s="14" t="n"/>
      <c r="N4626" s="14" t="n"/>
      <c r="O4626" s="20">
        <f>IF(A4626="","",SUMPRODUCT((A4626&gt;=Setup!$C$19:$C$30)*(A4626&lt;=Setup!$D$19:$D$30)*Setup!$A$19:$A$30))</f>
        <v/>
      </c>
      <c r="P4626" s="34">
        <f>IF(A4626="","",IF(OR(F4626="Standard domestic 15% (Box 7)",F4626="Import - VAT paid at customs (Box 8)",F4626="Import - Reverse charge (Box 9)"),ROUND(H4626*Setup!$B$9,2),0))</f>
        <v/>
      </c>
      <c r="Q4626" s="34">
        <f>IF(A4626="","",I4626-P4626)</f>
        <v/>
      </c>
      <c r="R4626" s="34">
        <f>IF(A4626="","",IF(L4626="Yes",I4626,0))</f>
        <v/>
      </c>
      <c r="S4626" s="34">
        <f>IF(A4626="","",IF(AND(L4626="Yes",K4626="Yes",NOT(ISNUMBER(SEARCH("blocked",G4626))),OR(F4626="Standard domestic 15% (Box 7)",F4626="Import - VAT paid at customs (Box 8)",F4626="Import - Reverse charge (Box 9)"),OR(F4626&lt;&gt;"Standard domestic 15% (Box 7)",AND(LEN(D4626)=15,LEFT(D4626,1)="3",RIGHT(D4626,1)="3",ISNUMBER(--D4626)))),I4626,0))</f>
        <v/>
      </c>
      <c r="T4626" s="34">
        <f>IF(A4626="","",R4626-S4626)</f>
        <v/>
      </c>
      <c r="U4626" s="23">
        <f>IF(A4626="","",IF(O4626=0,"Outside audit periods; ","")&amp;IF(F4626="","No VAT category; ","")&amp;IF(ABS(Q4626)&gt;Setup!$B$10,"VAT ≠ 15% × net; ","")&amp;IF(AND(F4626="Standard domestic 15% (Box 7)",NOT(AND(LEN(D4626)=15,LEFT(D4626,1)="3",RIGHT(D4626,1)="3",ISNUMBER(--D4626)))),"Invalid/missing supplier VAT no; ","")&amp;IF(AND(L4626="Yes",K4626&lt;&gt;"Yes"),"VAT claimed without valid tax invoice; ","")&amp;IF(AND(L4626="Yes",ISNUMBER(SEARCH("blocked",G4626))),"Blocked input VAT claimed; ","")&amp;IF(AND(F4626="Import - VAT paid at customs (Box 8)",M4626=""),"Customs declaration no missing; ","")&amp;IF(AND(F4626="Import - Reverse charge (Box 9)",E4626="Saudi Arabia"),"RCM used for a local supplier; ","")&amp;IF(AND(L4626="Yes",NOT(OR(F4626="Standard domestic 15% (Box 7)",F4626="Import - VAT paid at customs (Box 8)",F4626="Import - Reverse charge (Box 9)"))),"VAT claimed on non-taxable category; ",""))</f>
        <v/>
      </c>
    </row>
    <row r="4627">
      <c r="A4627" s="17" t="n"/>
      <c r="B4627" s="14" t="n"/>
      <c r="C4627" s="14" t="n"/>
      <c r="D4627" s="16" t="n"/>
      <c r="E4627" s="14" t="n"/>
      <c r="F4627" s="14" t="n"/>
      <c r="G4627" s="14" t="n"/>
      <c r="H4627" s="19" t="n"/>
      <c r="I4627" s="19" t="n"/>
      <c r="J4627" s="34">
        <f>IF(A4627="","",H4627+I4627)</f>
        <v/>
      </c>
      <c r="K4627" s="14" t="n"/>
      <c r="L4627" s="14" t="n"/>
      <c r="M4627" s="14" t="n"/>
      <c r="N4627" s="14" t="n"/>
      <c r="O4627" s="20">
        <f>IF(A4627="","",SUMPRODUCT((A4627&gt;=Setup!$C$19:$C$30)*(A4627&lt;=Setup!$D$19:$D$30)*Setup!$A$19:$A$30))</f>
        <v/>
      </c>
      <c r="P4627" s="34">
        <f>IF(A4627="","",IF(OR(F4627="Standard domestic 15% (Box 7)",F4627="Import - VAT paid at customs (Box 8)",F4627="Import - Reverse charge (Box 9)"),ROUND(H4627*Setup!$B$9,2),0))</f>
        <v/>
      </c>
      <c r="Q4627" s="34">
        <f>IF(A4627="","",I4627-P4627)</f>
        <v/>
      </c>
      <c r="R4627" s="34">
        <f>IF(A4627="","",IF(L4627="Yes",I4627,0))</f>
        <v/>
      </c>
      <c r="S4627" s="34">
        <f>IF(A4627="","",IF(AND(L4627="Yes",K4627="Yes",NOT(ISNUMBER(SEARCH("blocked",G4627))),OR(F4627="Standard domestic 15% (Box 7)",F4627="Import - VAT paid at customs (Box 8)",F4627="Import - Reverse charge (Box 9)"),OR(F4627&lt;&gt;"Standard domestic 15% (Box 7)",AND(LEN(D4627)=15,LEFT(D4627,1)="3",RIGHT(D4627,1)="3",ISNUMBER(--D4627)))),I4627,0))</f>
        <v/>
      </c>
      <c r="T4627" s="34">
        <f>IF(A4627="","",R4627-S4627)</f>
        <v/>
      </c>
      <c r="U4627" s="23">
        <f>IF(A4627="","",IF(O4627=0,"Outside audit periods; ","")&amp;IF(F4627="","No VAT category; ","")&amp;IF(ABS(Q4627)&gt;Setup!$B$10,"VAT ≠ 15% × net; ","")&amp;IF(AND(F4627="Standard domestic 15% (Box 7)",NOT(AND(LEN(D4627)=15,LEFT(D4627,1)="3",RIGHT(D4627,1)="3",ISNUMBER(--D4627)))),"Invalid/missing supplier VAT no; ","")&amp;IF(AND(L4627="Yes",K4627&lt;&gt;"Yes"),"VAT claimed without valid tax invoice; ","")&amp;IF(AND(L4627="Yes",ISNUMBER(SEARCH("blocked",G4627))),"Blocked input VAT claimed; ","")&amp;IF(AND(F4627="Import - VAT paid at customs (Box 8)",M4627=""),"Customs declaration no missing; ","")&amp;IF(AND(F4627="Import - Reverse charge (Box 9)",E4627="Saudi Arabia"),"RCM used for a local supplier; ","")&amp;IF(AND(L4627="Yes",NOT(OR(F4627="Standard domestic 15% (Box 7)",F4627="Import - VAT paid at customs (Box 8)",F4627="Import - Reverse charge (Box 9)"))),"VAT claimed on non-taxable category; ",""))</f>
        <v/>
      </c>
    </row>
    <row r="4628">
      <c r="A4628" s="17" t="n"/>
      <c r="B4628" s="14" t="n"/>
      <c r="C4628" s="14" t="n"/>
      <c r="D4628" s="16" t="n"/>
      <c r="E4628" s="14" t="n"/>
      <c r="F4628" s="14" t="n"/>
      <c r="G4628" s="14" t="n"/>
      <c r="H4628" s="19" t="n"/>
      <c r="I4628" s="19" t="n"/>
      <c r="J4628" s="34">
        <f>IF(A4628="","",H4628+I4628)</f>
        <v/>
      </c>
      <c r="K4628" s="14" t="n"/>
      <c r="L4628" s="14" t="n"/>
      <c r="M4628" s="14" t="n"/>
      <c r="N4628" s="14" t="n"/>
      <c r="O4628" s="20">
        <f>IF(A4628="","",SUMPRODUCT((A4628&gt;=Setup!$C$19:$C$30)*(A4628&lt;=Setup!$D$19:$D$30)*Setup!$A$19:$A$30))</f>
        <v/>
      </c>
      <c r="P4628" s="34">
        <f>IF(A4628="","",IF(OR(F4628="Standard domestic 15% (Box 7)",F4628="Import - VAT paid at customs (Box 8)",F4628="Import - Reverse charge (Box 9)"),ROUND(H4628*Setup!$B$9,2),0))</f>
        <v/>
      </c>
      <c r="Q4628" s="34">
        <f>IF(A4628="","",I4628-P4628)</f>
        <v/>
      </c>
      <c r="R4628" s="34">
        <f>IF(A4628="","",IF(L4628="Yes",I4628,0))</f>
        <v/>
      </c>
      <c r="S4628" s="34">
        <f>IF(A4628="","",IF(AND(L4628="Yes",K4628="Yes",NOT(ISNUMBER(SEARCH("blocked",G4628))),OR(F4628="Standard domestic 15% (Box 7)",F4628="Import - VAT paid at customs (Box 8)",F4628="Import - Reverse charge (Box 9)"),OR(F4628&lt;&gt;"Standard domestic 15% (Box 7)",AND(LEN(D4628)=15,LEFT(D4628,1)="3",RIGHT(D4628,1)="3",ISNUMBER(--D4628)))),I4628,0))</f>
        <v/>
      </c>
      <c r="T4628" s="34">
        <f>IF(A4628="","",R4628-S4628)</f>
        <v/>
      </c>
      <c r="U4628" s="23">
        <f>IF(A4628="","",IF(O4628=0,"Outside audit periods; ","")&amp;IF(F4628="","No VAT category; ","")&amp;IF(ABS(Q4628)&gt;Setup!$B$10,"VAT ≠ 15% × net; ","")&amp;IF(AND(F4628="Standard domestic 15% (Box 7)",NOT(AND(LEN(D4628)=15,LEFT(D4628,1)="3",RIGHT(D4628,1)="3",ISNUMBER(--D4628)))),"Invalid/missing supplier VAT no; ","")&amp;IF(AND(L4628="Yes",K4628&lt;&gt;"Yes"),"VAT claimed without valid tax invoice; ","")&amp;IF(AND(L4628="Yes",ISNUMBER(SEARCH("blocked",G4628))),"Blocked input VAT claimed; ","")&amp;IF(AND(F4628="Import - VAT paid at customs (Box 8)",M4628=""),"Customs declaration no missing; ","")&amp;IF(AND(F4628="Import - Reverse charge (Box 9)",E4628="Saudi Arabia"),"RCM used for a local supplier; ","")&amp;IF(AND(L4628="Yes",NOT(OR(F4628="Standard domestic 15% (Box 7)",F4628="Import - VAT paid at customs (Box 8)",F4628="Import - Reverse charge (Box 9)"))),"VAT claimed on non-taxable category; ",""))</f>
        <v/>
      </c>
    </row>
    <row r="4629">
      <c r="A4629" s="17" t="n"/>
      <c r="B4629" s="14" t="n"/>
      <c r="C4629" s="14" t="n"/>
      <c r="D4629" s="16" t="n"/>
      <c r="E4629" s="14" t="n"/>
      <c r="F4629" s="14" t="n"/>
      <c r="G4629" s="14" t="n"/>
      <c r="H4629" s="19" t="n"/>
      <c r="I4629" s="19" t="n"/>
      <c r="J4629" s="34">
        <f>IF(A4629="","",H4629+I4629)</f>
        <v/>
      </c>
      <c r="K4629" s="14" t="n"/>
      <c r="L4629" s="14" t="n"/>
      <c r="M4629" s="14" t="n"/>
      <c r="N4629" s="14" t="n"/>
      <c r="O4629" s="20">
        <f>IF(A4629="","",SUMPRODUCT((A4629&gt;=Setup!$C$19:$C$30)*(A4629&lt;=Setup!$D$19:$D$30)*Setup!$A$19:$A$30))</f>
        <v/>
      </c>
      <c r="P4629" s="34">
        <f>IF(A4629="","",IF(OR(F4629="Standard domestic 15% (Box 7)",F4629="Import - VAT paid at customs (Box 8)",F4629="Import - Reverse charge (Box 9)"),ROUND(H4629*Setup!$B$9,2),0))</f>
        <v/>
      </c>
      <c r="Q4629" s="34">
        <f>IF(A4629="","",I4629-P4629)</f>
        <v/>
      </c>
      <c r="R4629" s="34">
        <f>IF(A4629="","",IF(L4629="Yes",I4629,0))</f>
        <v/>
      </c>
      <c r="S4629" s="34">
        <f>IF(A4629="","",IF(AND(L4629="Yes",K4629="Yes",NOT(ISNUMBER(SEARCH("blocked",G4629))),OR(F4629="Standard domestic 15% (Box 7)",F4629="Import - VAT paid at customs (Box 8)",F4629="Import - Reverse charge (Box 9)"),OR(F4629&lt;&gt;"Standard domestic 15% (Box 7)",AND(LEN(D4629)=15,LEFT(D4629,1)="3",RIGHT(D4629,1)="3",ISNUMBER(--D4629)))),I4629,0))</f>
        <v/>
      </c>
      <c r="T4629" s="34">
        <f>IF(A4629="","",R4629-S4629)</f>
        <v/>
      </c>
      <c r="U4629" s="23">
        <f>IF(A4629="","",IF(O4629=0,"Outside audit periods; ","")&amp;IF(F4629="","No VAT category; ","")&amp;IF(ABS(Q4629)&gt;Setup!$B$10,"VAT ≠ 15% × net; ","")&amp;IF(AND(F4629="Standard domestic 15% (Box 7)",NOT(AND(LEN(D4629)=15,LEFT(D4629,1)="3",RIGHT(D4629,1)="3",ISNUMBER(--D4629)))),"Invalid/missing supplier VAT no; ","")&amp;IF(AND(L4629="Yes",K4629&lt;&gt;"Yes"),"VAT claimed without valid tax invoice; ","")&amp;IF(AND(L4629="Yes",ISNUMBER(SEARCH("blocked",G4629))),"Blocked input VAT claimed; ","")&amp;IF(AND(F4629="Import - VAT paid at customs (Box 8)",M4629=""),"Customs declaration no missing; ","")&amp;IF(AND(F4629="Import - Reverse charge (Box 9)",E4629="Saudi Arabia"),"RCM used for a local supplier; ","")&amp;IF(AND(L4629="Yes",NOT(OR(F4629="Standard domestic 15% (Box 7)",F4629="Import - VAT paid at customs (Box 8)",F4629="Import - Reverse charge (Box 9)"))),"VAT claimed on non-taxable category; ",""))</f>
        <v/>
      </c>
    </row>
    <row r="4630">
      <c r="A4630" s="17" t="n"/>
      <c r="B4630" s="14" t="n"/>
      <c r="C4630" s="14" t="n"/>
      <c r="D4630" s="16" t="n"/>
      <c r="E4630" s="14" t="n"/>
      <c r="F4630" s="14" t="n"/>
      <c r="G4630" s="14" t="n"/>
      <c r="H4630" s="19" t="n"/>
      <c r="I4630" s="19" t="n"/>
      <c r="J4630" s="34">
        <f>IF(A4630="","",H4630+I4630)</f>
        <v/>
      </c>
      <c r="K4630" s="14" t="n"/>
      <c r="L4630" s="14" t="n"/>
      <c r="M4630" s="14" t="n"/>
      <c r="N4630" s="14" t="n"/>
      <c r="O4630" s="20">
        <f>IF(A4630="","",SUMPRODUCT((A4630&gt;=Setup!$C$19:$C$30)*(A4630&lt;=Setup!$D$19:$D$30)*Setup!$A$19:$A$30))</f>
        <v/>
      </c>
      <c r="P4630" s="34">
        <f>IF(A4630="","",IF(OR(F4630="Standard domestic 15% (Box 7)",F4630="Import - VAT paid at customs (Box 8)",F4630="Import - Reverse charge (Box 9)"),ROUND(H4630*Setup!$B$9,2),0))</f>
        <v/>
      </c>
      <c r="Q4630" s="34">
        <f>IF(A4630="","",I4630-P4630)</f>
        <v/>
      </c>
      <c r="R4630" s="34">
        <f>IF(A4630="","",IF(L4630="Yes",I4630,0))</f>
        <v/>
      </c>
      <c r="S4630" s="34">
        <f>IF(A4630="","",IF(AND(L4630="Yes",K4630="Yes",NOT(ISNUMBER(SEARCH("blocked",G4630))),OR(F4630="Standard domestic 15% (Box 7)",F4630="Import - VAT paid at customs (Box 8)",F4630="Import - Reverse charge (Box 9)"),OR(F4630&lt;&gt;"Standard domestic 15% (Box 7)",AND(LEN(D4630)=15,LEFT(D4630,1)="3",RIGHT(D4630,1)="3",ISNUMBER(--D4630)))),I4630,0))</f>
        <v/>
      </c>
      <c r="T4630" s="34">
        <f>IF(A4630="","",R4630-S4630)</f>
        <v/>
      </c>
      <c r="U4630" s="23">
        <f>IF(A4630="","",IF(O4630=0,"Outside audit periods; ","")&amp;IF(F4630="","No VAT category; ","")&amp;IF(ABS(Q4630)&gt;Setup!$B$10,"VAT ≠ 15% × net; ","")&amp;IF(AND(F4630="Standard domestic 15% (Box 7)",NOT(AND(LEN(D4630)=15,LEFT(D4630,1)="3",RIGHT(D4630,1)="3",ISNUMBER(--D4630)))),"Invalid/missing supplier VAT no; ","")&amp;IF(AND(L4630="Yes",K4630&lt;&gt;"Yes"),"VAT claimed without valid tax invoice; ","")&amp;IF(AND(L4630="Yes",ISNUMBER(SEARCH("blocked",G4630))),"Blocked input VAT claimed; ","")&amp;IF(AND(F4630="Import - VAT paid at customs (Box 8)",M4630=""),"Customs declaration no missing; ","")&amp;IF(AND(F4630="Import - Reverse charge (Box 9)",E4630="Saudi Arabia"),"RCM used for a local supplier; ","")&amp;IF(AND(L4630="Yes",NOT(OR(F4630="Standard domestic 15% (Box 7)",F4630="Import - VAT paid at customs (Box 8)",F4630="Import - Reverse charge (Box 9)"))),"VAT claimed on non-taxable category; ",""))</f>
        <v/>
      </c>
    </row>
    <row r="4631">
      <c r="A4631" s="17" t="n"/>
      <c r="B4631" s="14" t="n"/>
      <c r="C4631" s="14" t="n"/>
      <c r="D4631" s="16" t="n"/>
      <c r="E4631" s="14" t="n"/>
      <c r="F4631" s="14" t="n"/>
      <c r="G4631" s="14" t="n"/>
      <c r="H4631" s="19" t="n"/>
      <c r="I4631" s="19" t="n"/>
      <c r="J4631" s="34">
        <f>IF(A4631="","",H4631+I4631)</f>
        <v/>
      </c>
      <c r="K4631" s="14" t="n"/>
      <c r="L4631" s="14" t="n"/>
      <c r="M4631" s="14" t="n"/>
      <c r="N4631" s="14" t="n"/>
      <c r="O4631" s="20">
        <f>IF(A4631="","",SUMPRODUCT((A4631&gt;=Setup!$C$19:$C$30)*(A4631&lt;=Setup!$D$19:$D$30)*Setup!$A$19:$A$30))</f>
        <v/>
      </c>
      <c r="P4631" s="34">
        <f>IF(A4631="","",IF(OR(F4631="Standard domestic 15% (Box 7)",F4631="Import - VAT paid at customs (Box 8)",F4631="Import - Reverse charge (Box 9)"),ROUND(H4631*Setup!$B$9,2),0))</f>
        <v/>
      </c>
      <c r="Q4631" s="34">
        <f>IF(A4631="","",I4631-P4631)</f>
        <v/>
      </c>
      <c r="R4631" s="34">
        <f>IF(A4631="","",IF(L4631="Yes",I4631,0))</f>
        <v/>
      </c>
      <c r="S4631" s="34">
        <f>IF(A4631="","",IF(AND(L4631="Yes",K4631="Yes",NOT(ISNUMBER(SEARCH("blocked",G4631))),OR(F4631="Standard domestic 15% (Box 7)",F4631="Import - VAT paid at customs (Box 8)",F4631="Import - Reverse charge (Box 9)"),OR(F4631&lt;&gt;"Standard domestic 15% (Box 7)",AND(LEN(D4631)=15,LEFT(D4631,1)="3",RIGHT(D4631,1)="3",ISNUMBER(--D4631)))),I4631,0))</f>
        <v/>
      </c>
      <c r="T4631" s="34">
        <f>IF(A4631="","",R4631-S4631)</f>
        <v/>
      </c>
      <c r="U4631" s="23">
        <f>IF(A4631="","",IF(O4631=0,"Outside audit periods; ","")&amp;IF(F4631="","No VAT category; ","")&amp;IF(ABS(Q4631)&gt;Setup!$B$10,"VAT ≠ 15% × net; ","")&amp;IF(AND(F4631="Standard domestic 15% (Box 7)",NOT(AND(LEN(D4631)=15,LEFT(D4631,1)="3",RIGHT(D4631,1)="3",ISNUMBER(--D4631)))),"Invalid/missing supplier VAT no; ","")&amp;IF(AND(L4631="Yes",K4631&lt;&gt;"Yes"),"VAT claimed without valid tax invoice; ","")&amp;IF(AND(L4631="Yes",ISNUMBER(SEARCH("blocked",G4631))),"Blocked input VAT claimed; ","")&amp;IF(AND(F4631="Import - VAT paid at customs (Box 8)",M4631=""),"Customs declaration no missing; ","")&amp;IF(AND(F4631="Import - Reverse charge (Box 9)",E4631="Saudi Arabia"),"RCM used for a local supplier; ","")&amp;IF(AND(L4631="Yes",NOT(OR(F4631="Standard domestic 15% (Box 7)",F4631="Import - VAT paid at customs (Box 8)",F4631="Import - Reverse charge (Box 9)"))),"VAT claimed on non-taxable category; ",""))</f>
        <v/>
      </c>
    </row>
    <row r="4632">
      <c r="A4632" s="17" t="n"/>
      <c r="B4632" s="14" t="n"/>
      <c r="C4632" s="14" t="n"/>
      <c r="D4632" s="16" t="n"/>
      <c r="E4632" s="14" t="n"/>
      <c r="F4632" s="14" t="n"/>
      <c r="G4632" s="14" t="n"/>
      <c r="H4632" s="19" t="n"/>
      <c r="I4632" s="19" t="n"/>
      <c r="J4632" s="34">
        <f>IF(A4632="","",H4632+I4632)</f>
        <v/>
      </c>
      <c r="K4632" s="14" t="n"/>
      <c r="L4632" s="14" t="n"/>
      <c r="M4632" s="14" t="n"/>
      <c r="N4632" s="14" t="n"/>
      <c r="O4632" s="20">
        <f>IF(A4632="","",SUMPRODUCT((A4632&gt;=Setup!$C$19:$C$30)*(A4632&lt;=Setup!$D$19:$D$30)*Setup!$A$19:$A$30))</f>
        <v/>
      </c>
      <c r="P4632" s="34">
        <f>IF(A4632="","",IF(OR(F4632="Standard domestic 15% (Box 7)",F4632="Import - VAT paid at customs (Box 8)",F4632="Import - Reverse charge (Box 9)"),ROUND(H4632*Setup!$B$9,2),0))</f>
        <v/>
      </c>
      <c r="Q4632" s="34">
        <f>IF(A4632="","",I4632-P4632)</f>
        <v/>
      </c>
      <c r="R4632" s="34">
        <f>IF(A4632="","",IF(L4632="Yes",I4632,0))</f>
        <v/>
      </c>
      <c r="S4632" s="34">
        <f>IF(A4632="","",IF(AND(L4632="Yes",K4632="Yes",NOT(ISNUMBER(SEARCH("blocked",G4632))),OR(F4632="Standard domestic 15% (Box 7)",F4632="Import - VAT paid at customs (Box 8)",F4632="Import - Reverse charge (Box 9)"),OR(F4632&lt;&gt;"Standard domestic 15% (Box 7)",AND(LEN(D4632)=15,LEFT(D4632,1)="3",RIGHT(D4632,1)="3",ISNUMBER(--D4632)))),I4632,0))</f>
        <v/>
      </c>
      <c r="T4632" s="34">
        <f>IF(A4632="","",R4632-S4632)</f>
        <v/>
      </c>
      <c r="U4632" s="23">
        <f>IF(A4632="","",IF(O4632=0,"Outside audit periods; ","")&amp;IF(F4632="","No VAT category; ","")&amp;IF(ABS(Q4632)&gt;Setup!$B$10,"VAT ≠ 15% × net; ","")&amp;IF(AND(F4632="Standard domestic 15% (Box 7)",NOT(AND(LEN(D4632)=15,LEFT(D4632,1)="3",RIGHT(D4632,1)="3",ISNUMBER(--D4632)))),"Invalid/missing supplier VAT no; ","")&amp;IF(AND(L4632="Yes",K4632&lt;&gt;"Yes"),"VAT claimed without valid tax invoice; ","")&amp;IF(AND(L4632="Yes",ISNUMBER(SEARCH("blocked",G4632))),"Blocked input VAT claimed; ","")&amp;IF(AND(F4632="Import - VAT paid at customs (Box 8)",M4632=""),"Customs declaration no missing; ","")&amp;IF(AND(F4632="Import - Reverse charge (Box 9)",E4632="Saudi Arabia"),"RCM used for a local supplier; ","")&amp;IF(AND(L4632="Yes",NOT(OR(F4632="Standard domestic 15% (Box 7)",F4632="Import - VAT paid at customs (Box 8)",F4632="Import - Reverse charge (Box 9)"))),"VAT claimed on non-taxable category; ",""))</f>
        <v/>
      </c>
    </row>
    <row r="4633">
      <c r="A4633" s="17" t="n"/>
      <c r="B4633" s="14" t="n"/>
      <c r="C4633" s="14" t="n"/>
      <c r="D4633" s="16" t="n"/>
      <c r="E4633" s="14" t="n"/>
      <c r="F4633" s="14" t="n"/>
      <c r="G4633" s="14" t="n"/>
      <c r="H4633" s="19" t="n"/>
      <c r="I4633" s="19" t="n"/>
      <c r="J4633" s="34">
        <f>IF(A4633="","",H4633+I4633)</f>
        <v/>
      </c>
      <c r="K4633" s="14" t="n"/>
      <c r="L4633" s="14" t="n"/>
      <c r="M4633" s="14" t="n"/>
      <c r="N4633" s="14" t="n"/>
      <c r="O4633" s="20">
        <f>IF(A4633="","",SUMPRODUCT((A4633&gt;=Setup!$C$19:$C$30)*(A4633&lt;=Setup!$D$19:$D$30)*Setup!$A$19:$A$30))</f>
        <v/>
      </c>
      <c r="P4633" s="34">
        <f>IF(A4633="","",IF(OR(F4633="Standard domestic 15% (Box 7)",F4633="Import - VAT paid at customs (Box 8)",F4633="Import - Reverse charge (Box 9)"),ROUND(H4633*Setup!$B$9,2),0))</f>
        <v/>
      </c>
      <c r="Q4633" s="34">
        <f>IF(A4633="","",I4633-P4633)</f>
        <v/>
      </c>
      <c r="R4633" s="34">
        <f>IF(A4633="","",IF(L4633="Yes",I4633,0))</f>
        <v/>
      </c>
      <c r="S4633" s="34">
        <f>IF(A4633="","",IF(AND(L4633="Yes",K4633="Yes",NOT(ISNUMBER(SEARCH("blocked",G4633))),OR(F4633="Standard domestic 15% (Box 7)",F4633="Import - VAT paid at customs (Box 8)",F4633="Import - Reverse charge (Box 9)"),OR(F4633&lt;&gt;"Standard domestic 15% (Box 7)",AND(LEN(D4633)=15,LEFT(D4633,1)="3",RIGHT(D4633,1)="3",ISNUMBER(--D4633)))),I4633,0))</f>
        <v/>
      </c>
      <c r="T4633" s="34">
        <f>IF(A4633="","",R4633-S4633)</f>
        <v/>
      </c>
      <c r="U4633" s="23">
        <f>IF(A4633="","",IF(O4633=0,"Outside audit periods; ","")&amp;IF(F4633="","No VAT category; ","")&amp;IF(ABS(Q4633)&gt;Setup!$B$10,"VAT ≠ 15% × net; ","")&amp;IF(AND(F4633="Standard domestic 15% (Box 7)",NOT(AND(LEN(D4633)=15,LEFT(D4633,1)="3",RIGHT(D4633,1)="3",ISNUMBER(--D4633)))),"Invalid/missing supplier VAT no; ","")&amp;IF(AND(L4633="Yes",K4633&lt;&gt;"Yes"),"VAT claimed without valid tax invoice; ","")&amp;IF(AND(L4633="Yes",ISNUMBER(SEARCH("blocked",G4633))),"Blocked input VAT claimed; ","")&amp;IF(AND(F4633="Import - VAT paid at customs (Box 8)",M4633=""),"Customs declaration no missing; ","")&amp;IF(AND(F4633="Import - Reverse charge (Box 9)",E4633="Saudi Arabia"),"RCM used for a local supplier; ","")&amp;IF(AND(L4633="Yes",NOT(OR(F4633="Standard domestic 15% (Box 7)",F4633="Import - VAT paid at customs (Box 8)",F4633="Import - Reverse charge (Box 9)"))),"VAT claimed on non-taxable category; ",""))</f>
        <v/>
      </c>
    </row>
    <row r="4634">
      <c r="A4634" s="17" t="n"/>
      <c r="B4634" s="14" t="n"/>
      <c r="C4634" s="14" t="n"/>
      <c r="D4634" s="16" t="n"/>
      <c r="E4634" s="14" t="n"/>
      <c r="F4634" s="14" t="n"/>
      <c r="G4634" s="14" t="n"/>
      <c r="H4634" s="19" t="n"/>
      <c r="I4634" s="19" t="n"/>
      <c r="J4634" s="34">
        <f>IF(A4634="","",H4634+I4634)</f>
        <v/>
      </c>
      <c r="K4634" s="14" t="n"/>
      <c r="L4634" s="14" t="n"/>
      <c r="M4634" s="14" t="n"/>
      <c r="N4634" s="14" t="n"/>
      <c r="O4634" s="20">
        <f>IF(A4634="","",SUMPRODUCT((A4634&gt;=Setup!$C$19:$C$30)*(A4634&lt;=Setup!$D$19:$D$30)*Setup!$A$19:$A$30))</f>
        <v/>
      </c>
      <c r="P4634" s="34">
        <f>IF(A4634="","",IF(OR(F4634="Standard domestic 15% (Box 7)",F4634="Import - VAT paid at customs (Box 8)",F4634="Import - Reverse charge (Box 9)"),ROUND(H4634*Setup!$B$9,2),0))</f>
        <v/>
      </c>
      <c r="Q4634" s="34">
        <f>IF(A4634="","",I4634-P4634)</f>
        <v/>
      </c>
      <c r="R4634" s="34">
        <f>IF(A4634="","",IF(L4634="Yes",I4634,0))</f>
        <v/>
      </c>
      <c r="S4634" s="34">
        <f>IF(A4634="","",IF(AND(L4634="Yes",K4634="Yes",NOT(ISNUMBER(SEARCH("blocked",G4634))),OR(F4634="Standard domestic 15% (Box 7)",F4634="Import - VAT paid at customs (Box 8)",F4634="Import - Reverse charge (Box 9)"),OR(F4634&lt;&gt;"Standard domestic 15% (Box 7)",AND(LEN(D4634)=15,LEFT(D4634,1)="3",RIGHT(D4634,1)="3",ISNUMBER(--D4634)))),I4634,0))</f>
        <v/>
      </c>
      <c r="T4634" s="34">
        <f>IF(A4634="","",R4634-S4634)</f>
        <v/>
      </c>
      <c r="U4634" s="23">
        <f>IF(A4634="","",IF(O4634=0,"Outside audit periods; ","")&amp;IF(F4634="","No VAT category; ","")&amp;IF(ABS(Q4634)&gt;Setup!$B$10,"VAT ≠ 15% × net; ","")&amp;IF(AND(F4634="Standard domestic 15% (Box 7)",NOT(AND(LEN(D4634)=15,LEFT(D4634,1)="3",RIGHT(D4634,1)="3",ISNUMBER(--D4634)))),"Invalid/missing supplier VAT no; ","")&amp;IF(AND(L4634="Yes",K4634&lt;&gt;"Yes"),"VAT claimed without valid tax invoice; ","")&amp;IF(AND(L4634="Yes",ISNUMBER(SEARCH("blocked",G4634))),"Blocked input VAT claimed; ","")&amp;IF(AND(F4634="Import - VAT paid at customs (Box 8)",M4634=""),"Customs declaration no missing; ","")&amp;IF(AND(F4634="Import - Reverse charge (Box 9)",E4634="Saudi Arabia"),"RCM used for a local supplier; ","")&amp;IF(AND(L4634="Yes",NOT(OR(F4634="Standard domestic 15% (Box 7)",F4634="Import - VAT paid at customs (Box 8)",F4634="Import - Reverse charge (Box 9)"))),"VAT claimed on non-taxable category; ",""))</f>
        <v/>
      </c>
    </row>
    <row r="4635">
      <c r="A4635" s="17" t="n"/>
      <c r="B4635" s="14" t="n"/>
      <c r="C4635" s="14" t="n"/>
      <c r="D4635" s="16" t="n"/>
      <c r="E4635" s="14" t="n"/>
      <c r="F4635" s="14" t="n"/>
      <c r="G4635" s="14" t="n"/>
      <c r="H4635" s="19" t="n"/>
      <c r="I4635" s="19" t="n"/>
      <c r="J4635" s="34">
        <f>IF(A4635="","",H4635+I4635)</f>
        <v/>
      </c>
      <c r="K4635" s="14" t="n"/>
      <c r="L4635" s="14" t="n"/>
      <c r="M4635" s="14" t="n"/>
      <c r="N4635" s="14" t="n"/>
      <c r="O4635" s="20">
        <f>IF(A4635="","",SUMPRODUCT((A4635&gt;=Setup!$C$19:$C$30)*(A4635&lt;=Setup!$D$19:$D$30)*Setup!$A$19:$A$30))</f>
        <v/>
      </c>
      <c r="P4635" s="34">
        <f>IF(A4635="","",IF(OR(F4635="Standard domestic 15% (Box 7)",F4635="Import - VAT paid at customs (Box 8)",F4635="Import - Reverse charge (Box 9)"),ROUND(H4635*Setup!$B$9,2),0))</f>
        <v/>
      </c>
      <c r="Q4635" s="34">
        <f>IF(A4635="","",I4635-P4635)</f>
        <v/>
      </c>
      <c r="R4635" s="34">
        <f>IF(A4635="","",IF(L4635="Yes",I4635,0))</f>
        <v/>
      </c>
      <c r="S4635" s="34">
        <f>IF(A4635="","",IF(AND(L4635="Yes",K4635="Yes",NOT(ISNUMBER(SEARCH("blocked",G4635))),OR(F4635="Standard domestic 15% (Box 7)",F4635="Import - VAT paid at customs (Box 8)",F4635="Import - Reverse charge (Box 9)"),OR(F4635&lt;&gt;"Standard domestic 15% (Box 7)",AND(LEN(D4635)=15,LEFT(D4635,1)="3",RIGHT(D4635,1)="3",ISNUMBER(--D4635)))),I4635,0))</f>
        <v/>
      </c>
      <c r="T4635" s="34">
        <f>IF(A4635="","",R4635-S4635)</f>
        <v/>
      </c>
      <c r="U4635" s="23">
        <f>IF(A4635="","",IF(O4635=0,"Outside audit periods; ","")&amp;IF(F4635="","No VAT category; ","")&amp;IF(ABS(Q4635)&gt;Setup!$B$10,"VAT ≠ 15% × net; ","")&amp;IF(AND(F4635="Standard domestic 15% (Box 7)",NOT(AND(LEN(D4635)=15,LEFT(D4635,1)="3",RIGHT(D4635,1)="3",ISNUMBER(--D4635)))),"Invalid/missing supplier VAT no; ","")&amp;IF(AND(L4635="Yes",K4635&lt;&gt;"Yes"),"VAT claimed without valid tax invoice; ","")&amp;IF(AND(L4635="Yes",ISNUMBER(SEARCH("blocked",G4635))),"Blocked input VAT claimed; ","")&amp;IF(AND(F4635="Import - VAT paid at customs (Box 8)",M4635=""),"Customs declaration no missing; ","")&amp;IF(AND(F4635="Import - Reverse charge (Box 9)",E4635="Saudi Arabia"),"RCM used for a local supplier; ","")&amp;IF(AND(L4635="Yes",NOT(OR(F4635="Standard domestic 15% (Box 7)",F4635="Import - VAT paid at customs (Box 8)",F4635="Import - Reverse charge (Box 9)"))),"VAT claimed on non-taxable category; ",""))</f>
        <v/>
      </c>
    </row>
    <row r="4636">
      <c r="A4636" s="17" t="n"/>
      <c r="B4636" s="14" t="n"/>
      <c r="C4636" s="14" t="n"/>
      <c r="D4636" s="16" t="n"/>
      <c r="E4636" s="14" t="n"/>
      <c r="F4636" s="14" t="n"/>
      <c r="G4636" s="14" t="n"/>
      <c r="H4636" s="19" t="n"/>
      <c r="I4636" s="19" t="n"/>
      <c r="J4636" s="34">
        <f>IF(A4636="","",H4636+I4636)</f>
        <v/>
      </c>
      <c r="K4636" s="14" t="n"/>
      <c r="L4636" s="14" t="n"/>
      <c r="M4636" s="14" t="n"/>
      <c r="N4636" s="14" t="n"/>
      <c r="O4636" s="20">
        <f>IF(A4636="","",SUMPRODUCT((A4636&gt;=Setup!$C$19:$C$30)*(A4636&lt;=Setup!$D$19:$D$30)*Setup!$A$19:$A$30))</f>
        <v/>
      </c>
      <c r="P4636" s="34">
        <f>IF(A4636="","",IF(OR(F4636="Standard domestic 15% (Box 7)",F4636="Import - VAT paid at customs (Box 8)",F4636="Import - Reverse charge (Box 9)"),ROUND(H4636*Setup!$B$9,2),0))</f>
        <v/>
      </c>
      <c r="Q4636" s="34">
        <f>IF(A4636="","",I4636-P4636)</f>
        <v/>
      </c>
      <c r="R4636" s="34">
        <f>IF(A4636="","",IF(L4636="Yes",I4636,0))</f>
        <v/>
      </c>
      <c r="S4636" s="34">
        <f>IF(A4636="","",IF(AND(L4636="Yes",K4636="Yes",NOT(ISNUMBER(SEARCH("blocked",G4636))),OR(F4636="Standard domestic 15% (Box 7)",F4636="Import - VAT paid at customs (Box 8)",F4636="Import - Reverse charge (Box 9)"),OR(F4636&lt;&gt;"Standard domestic 15% (Box 7)",AND(LEN(D4636)=15,LEFT(D4636,1)="3",RIGHT(D4636,1)="3",ISNUMBER(--D4636)))),I4636,0))</f>
        <v/>
      </c>
      <c r="T4636" s="34">
        <f>IF(A4636="","",R4636-S4636)</f>
        <v/>
      </c>
      <c r="U4636" s="23">
        <f>IF(A4636="","",IF(O4636=0,"Outside audit periods; ","")&amp;IF(F4636="","No VAT category; ","")&amp;IF(ABS(Q4636)&gt;Setup!$B$10,"VAT ≠ 15% × net; ","")&amp;IF(AND(F4636="Standard domestic 15% (Box 7)",NOT(AND(LEN(D4636)=15,LEFT(D4636,1)="3",RIGHT(D4636,1)="3",ISNUMBER(--D4636)))),"Invalid/missing supplier VAT no; ","")&amp;IF(AND(L4636="Yes",K4636&lt;&gt;"Yes"),"VAT claimed without valid tax invoice; ","")&amp;IF(AND(L4636="Yes",ISNUMBER(SEARCH("blocked",G4636))),"Blocked input VAT claimed; ","")&amp;IF(AND(F4636="Import - VAT paid at customs (Box 8)",M4636=""),"Customs declaration no missing; ","")&amp;IF(AND(F4636="Import - Reverse charge (Box 9)",E4636="Saudi Arabia"),"RCM used for a local supplier; ","")&amp;IF(AND(L4636="Yes",NOT(OR(F4636="Standard domestic 15% (Box 7)",F4636="Import - VAT paid at customs (Box 8)",F4636="Import - Reverse charge (Box 9)"))),"VAT claimed on non-taxable category; ",""))</f>
        <v/>
      </c>
    </row>
    <row r="4637">
      <c r="A4637" s="17" t="n"/>
      <c r="B4637" s="14" t="n"/>
      <c r="C4637" s="14" t="n"/>
      <c r="D4637" s="16" t="n"/>
      <c r="E4637" s="14" t="n"/>
      <c r="F4637" s="14" t="n"/>
      <c r="G4637" s="14" t="n"/>
      <c r="H4637" s="19" t="n"/>
      <c r="I4637" s="19" t="n"/>
      <c r="J4637" s="34">
        <f>IF(A4637="","",H4637+I4637)</f>
        <v/>
      </c>
      <c r="K4637" s="14" t="n"/>
      <c r="L4637" s="14" t="n"/>
      <c r="M4637" s="14" t="n"/>
      <c r="N4637" s="14" t="n"/>
      <c r="O4637" s="20">
        <f>IF(A4637="","",SUMPRODUCT((A4637&gt;=Setup!$C$19:$C$30)*(A4637&lt;=Setup!$D$19:$D$30)*Setup!$A$19:$A$30))</f>
        <v/>
      </c>
      <c r="P4637" s="34">
        <f>IF(A4637="","",IF(OR(F4637="Standard domestic 15% (Box 7)",F4637="Import - VAT paid at customs (Box 8)",F4637="Import - Reverse charge (Box 9)"),ROUND(H4637*Setup!$B$9,2),0))</f>
        <v/>
      </c>
      <c r="Q4637" s="34">
        <f>IF(A4637="","",I4637-P4637)</f>
        <v/>
      </c>
      <c r="R4637" s="34">
        <f>IF(A4637="","",IF(L4637="Yes",I4637,0))</f>
        <v/>
      </c>
      <c r="S4637" s="34">
        <f>IF(A4637="","",IF(AND(L4637="Yes",K4637="Yes",NOT(ISNUMBER(SEARCH("blocked",G4637))),OR(F4637="Standard domestic 15% (Box 7)",F4637="Import - VAT paid at customs (Box 8)",F4637="Import - Reverse charge (Box 9)"),OR(F4637&lt;&gt;"Standard domestic 15% (Box 7)",AND(LEN(D4637)=15,LEFT(D4637,1)="3",RIGHT(D4637,1)="3",ISNUMBER(--D4637)))),I4637,0))</f>
        <v/>
      </c>
      <c r="T4637" s="34">
        <f>IF(A4637="","",R4637-S4637)</f>
        <v/>
      </c>
      <c r="U4637" s="23">
        <f>IF(A4637="","",IF(O4637=0,"Outside audit periods; ","")&amp;IF(F4637="","No VAT category; ","")&amp;IF(ABS(Q4637)&gt;Setup!$B$10,"VAT ≠ 15% × net; ","")&amp;IF(AND(F4637="Standard domestic 15% (Box 7)",NOT(AND(LEN(D4637)=15,LEFT(D4637,1)="3",RIGHT(D4637,1)="3",ISNUMBER(--D4637)))),"Invalid/missing supplier VAT no; ","")&amp;IF(AND(L4637="Yes",K4637&lt;&gt;"Yes"),"VAT claimed without valid tax invoice; ","")&amp;IF(AND(L4637="Yes",ISNUMBER(SEARCH("blocked",G4637))),"Blocked input VAT claimed; ","")&amp;IF(AND(F4637="Import - VAT paid at customs (Box 8)",M4637=""),"Customs declaration no missing; ","")&amp;IF(AND(F4637="Import - Reverse charge (Box 9)",E4637="Saudi Arabia"),"RCM used for a local supplier; ","")&amp;IF(AND(L4637="Yes",NOT(OR(F4637="Standard domestic 15% (Box 7)",F4637="Import - VAT paid at customs (Box 8)",F4637="Import - Reverse charge (Box 9)"))),"VAT claimed on non-taxable category; ",""))</f>
        <v/>
      </c>
    </row>
    <row r="4638">
      <c r="A4638" s="17" t="n"/>
      <c r="B4638" s="14" t="n"/>
      <c r="C4638" s="14" t="n"/>
      <c r="D4638" s="16" t="n"/>
      <c r="E4638" s="14" t="n"/>
      <c r="F4638" s="14" t="n"/>
      <c r="G4638" s="14" t="n"/>
      <c r="H4638" s="19" t="n"/>
      <c r="I4638" s="19" t="n"/>
      <c r="J4638" s="34">
        <f>IF(A4638="","",H4638+I4638)</f>
        <v/>
      </c>
      <c r="K4638" s="14" t="n"/>
      <c r="L4638" s="14" t="n"/>
      <c r="M4638" s="14" t="n"/>
      <c r="N4638" s="14" t="n"/>
      <c r="O4638" s="20">
        <f>IF(A4638="","",SUMPRODUCT((A4638&gt;=Setup!$C$19:$C$30)*(A4638&lt;=Setup!$D$19:$D$30)*Setup!$A$19:$A$30))</f>
        <v/>
      </c>
      <c r="P4638" s="34">
        <f>IF(A4638="","",IF(OR(F4638="Standard domestic 15% (Box 7)",F4638="Import - VAT paid at customs (Box 8)",F4638="Import - Reverse charge (Box 9)"),ROUND(H4638*Setup!$B$9,2),0))</f>
        <v/>
      </c>
      <c r="Q4638" s="34">
        <f>IF(A4638="","",I4638-P4638)</f>
        <v/>
      </c>
      <c r="R4638" s="34">
        <f>IF(A4638="","",IF(L4638="Yes",I4638,0))</f>
        <v/>
      </c>
      <c r="S4638" s="34">
        <f>IF(A4638="","",IF(AND(L4638="Yes",K4638="Yes",NOT(ISNUMBER(SEARCH("blocked",G4638))),OR(F4638="Standard domestic 15% (Box 7)",F4638="Import - VAT paid at customs (Box 8)",F4638="Import - Reverse charge (Box 9)"),OR(F4638&lt;&gt;"Standard domestic 15% (Box 7)",AND(LEN(D4638)=15,LEFT(D4638,1)="3",RIGHT(D4638,1)="3",ISNUMBER(--D4638)))),I4638,0))</f>
        <v/>
      </c>
      <c r="T4638" s="34">
        <f>IF(A4638="","",R4638-S4638)</f>
        <v/>
      </c>
      <c r="U4638" s="23">
        <f>IF(A4638="","",IF(O4638=0,"Outside audit periods; ","")&amp;IF(F4638="","No VAT category; ","")&amp;IF(ABS(Q4638)&gt;Setup!$B$10,"VAT ≠ 15% × net; ","")&amp;IF(AND(F4638="Standard domestic 15% (Box 7)",NOT(AND(LEN(D4638)=15,LEFT(D4638,1)="3",RIGHT(D4638,1)="3",ISNUMBER(--D4638)))),"Invalid/missing supplier VAT no; ","")&amp;IF(AND(L4638="Yes",K4638&lt;&gt;"Yes"),"VAT claimed without valid tax invoice; ","")&amp;IF(AND(L4638="Yes",ISNUMBER(SEARCH("blocked",G4638))),"Blocked input VAT claimed; ","")&amp;IF(AND(F4638="Import - VAT paid at customs (Box 8)",M4638=""),"Customs declaration no missing; ","")&amp;IF(AND(F4638="Import - Reverse charge (Box 9)",E4638="Saudi Arabia"),"RCM used for a local supplier; ","")&amp;IF(AND(L4638="Yes",NOT(OR(F4638="Standard domestic 15% (Box 7)",F4638="Import - VAT paid at customs (Box 8)",F4638="Import - Reverse charge (Box 9)"))),"VAT claimed on non-taxable category; ",""))</f>
        <v/>
      </c>
    </row>
    <row r="4639">
      <c r="A4639" s="17" t="n"/>
      <c r="B4639" s="14" t="n"/>
      <c r="C4639" s="14" t="n"/>
      <c r="D4639" s="16" t="n"/>
      <c r="E4639" s="14" t="n"/>
      <c r="F4639" s="14" t="n"/>
      <c r="G4639" s="14" t="n"/>
      <c r="H4639" s="19" t="n"/>
      <c r="I4639" s="19" t="n"/>
      <c r="J4639" s="34">
        <f>IF(A4639="","",H4639+I4639)</f>
        <v/>
      </c>
      <c r="K4639" s="14" t="n"/>
      <c r="L4639" s="14" t="n"/>
      <c r="M4639" s="14" t="n"/>
      <c r="N4639" s="14" t="n"/>
      <c r="O4639" s="20">
        <f>IF(A4639="","",SUMPRODUCT((A4639&gt;=Setup!$C$19:$C$30)*(A4639&lt;=Setup!$D$19:$D$30)*Setup!$A$19:$A$30))</f>
        <v/>
      </c>
      <c r="P4639" s="34">
        <f>IF(A4639="","",IF(OR(F4639="Standard domestic 15% (Box 7)",F4639="Import - VAT paid at customs (Box 8)",F4639="Import - Reverse charge (Box 9)"),ROUND(H4639*Setup!$B$9,2),0))</f>
        <v/>
      </c>
      <c r="Q4639" s="34">
        <f>IF(A4639="","",I4639-P4639)</f>
        <v/>
      </c>
      <c r="R4639" s="34">
        <f>IF(A4639="","",IF(L4639="Yes",I4639,0))</f>
        <v/>
      </c>
      <c r="S4639" s="34">
        <f>IF(A4639="","",IF(AND(L4639="Yes",K4639="Yes",NOT(ISNUMBER(SEARCH("blocked",G4639))),OR(F4639="Standard domestic 15% (Box 7)",F4639="Import - VAT paid at customs (Box 8)",F4639="Import - Reverse charge (Box 9)"),OR(F4639&lt;&gt;"Standard domestic 15% (Box 7)",AND(LEN(D4639)=15,LEFT(D4639,1)="3",RIGHT(D4639,1)="3",ISNUMBER(--D4639)))),I4639,0))</f>
        <v/>
      </c>
      <c r="T4639" s="34">
        <f>IF(A4639="","",R4639-S4639)</f>
        <v/>
      </c>
      <c r="U4639" s="23">
        <f>IF(A4639="","",IF(O4639=0,"Outside audit periods; ","")&amp;IF(F4639="","No VAT category; ","")&amp;IF(ABS(Q4639)&gt;Setup!$B$10,"VAT ≠ 15% × net; ","")&amp;IF(AND(F4639="Standard domestic 15% (Box 7)",NOT(AND(LEN(D4639)=15,LEFT(D4639,1)="3",RIGHT(D4639,1)="3",ISNUMBER(--D4639)))),"Invalid/missing supplier VAT no; ","")&amp;IF(AND(L4639="Yes",K4639&lt;&gt;"Yes"),"VAT claimed without valid tax invoice; ","")&amp;IF(AND(L4639="Yes",ISNUMBER(SEARCH("blocked",G4639))),"Blocked input VAT claimed; ","")&amp;IF(AND(F4639="Import - VAT paid at customs (Box 8)",M4639=""),"Customs declaration no missing; ","")&amp;IF(AND(F4639="Import - Reverse charge (Box 9)",E4639="Saudi Arabia"),"RCM used for a local supplier; ","")&amp;IF(AND(L4639="Yes",NOT(OR(F4639="Standard domestic 15% (Box 7)",F4639="Import - VAT paid at customs (Box 8)",F4639="Import - Reverse charge (Box 9)"))),"VAT claimed on non-taxable category; ",""))</f>
        <v/>
      </c>
    </row>
    <row r="4640">
      <c r="A4640" s="17" t="n"/>
      <c r="B4640" s="14" t="n"/>
      <c r="C4640" s="14" t="n"/>
      <c r="D4640" s="16" t="n"/>
      <c r="E4640" s="14" t="n"/>
      <c r="F4640" s="14" t="n"/>
      <c r="G4640" s="14" t="n"/>
      <c r="H4640" s="19" t="n"/>
      <c r="I4640" s="19" t="n"/>
      <c r="J4640" s="34">
        <f>IF(A4640="","",H4640+I4640)</f>
        <v/>
      </c>
      <c r="K4640" s="14" t="n"/>
      <c r="L4640" s="14" t="n"/>
      <c r="M4640" s="14" t="n"/>
      <c r="N4640" s="14" t="n"/>
      <c r="O4640" s="20">
        <f>IF(A4640="","",SUMPRODUCT((A4640&gt;=Setup!$C$19:$C$30)*(A4640&lt;=Setup!$D$19:$D$30)*Setup!$A$19:$A$30))</f>
        <v/>
      </c>
      <c r="P4640" s="34">
        <f>IF(A4640="","",IF(OR(F4640="Standard domestic 15% (Box 7)",F4640="Import - VAT paid at customs (Box 8)",F4640="Import - Reverse charge (Box 9)"),ROUND(H4640*Setup!$B$9,2),0))</f>
        <v/>
      </c>
      <c r="Q4640" s="34">
        <f>IF(A4640="","",I4640-P4640)</f>
        <v/>
      </c>
      <c r="R4640" s="34">
        <f>IF(A4640="","",IF(L4640="Yes",I4640,0))</f>
        <v/>
      </c>
      <c r="S4640" s="34">
        <f>IF(A4640="","",IF(AND(L4640="Yes",K4640="Yes",NOT(ISNUMBER(SEARCH("blocked",G4640))),OR(F4640="Standard domestic 15% (Box 7)",F4640="Import - VAT paid at customs (Box 8)",F4640="Import - Reverse charge (Box 9)"),OR(F4640&lt;&gt;"Standard domestic 15% (Box 7)",AND(LEN(D4640)=15,LEFT(D4640,1)="3",RIGHT(D4640,1)="3",ISNUMBER(--D4640)))),I4640,0))</f>
        <v/>
      </c>
      <c r="T4640" s="34">
        <f>IF(A4640="","",R4640-S4640)</f>
        <v/>
      </c>
      <c r="U4640" s="23">
        <f>IF(A4640="","",IF(O4640=0,"Outside audit periods; ","")&amp;IF(F4640="","No VAT category; ","")&amp;IF(ABS(Q4640)&gt;Setup!$B$10,"VAT ≠ 15% × net; ","")&amp;IF(AND(F4640="Standard domestic 15% (Box 7)",NOT(AND(LEN(D4640)=15,LEFT(D4640,1)="3",RIGHT(D4640,1)="3",ISNUMBER(--D4640)))),"Invalid/missing supplier VAT no; ","")&amp;IF(AND(L4640="Yes",K4640&lt;&gt;"Yes"),"VAT claimed without valid tax invoice; ","")&amp;IF(AND(L4640="Yes",ISNUMBER(SEARCH("blocked",G4640))),"Blocked input VAT claimed; ","")&amp;IF(AND(F4640="Import - VAT paid at customs (Box 8)",M4640=""),"Customs declaration no missing; ","")&amp;IF(AND(F4640="Import - Reverse charge (Box 9)",E4640="Saudi Arabia"),"RCM used for a local supplier; ","")&amp;IF(AND(L4640="Yes",NOT(OR(F4640="Standard domestic 15% (Box 7)",F4640="Import - VAT paid at customs (Box 8)",F4640="Import - Reverse charge (Box 9)"))),"VAT claimed on non-taxable category; ",""))</f>
        <v/>
      </c>
    </row>
    <row r="4641">
      <c r="A4641" s="17" t="n"/>
      <c r="B4641" s="14" t="n"/>
      <c r="C4641" s="14" t="n"/>
      <c r="D4641" s="16" t="n"/>
      <c r="E4641" s="14" t="n"/>
      <c r="F4641" s="14" t="n"/>
      <c r="G4641" s="14" t="n"/>
      <c r="H4641" s="19" t="n"/>
      <c r="I4641" s="19" t="n"/>
      <c r="J4641" s="34">
        <f>IF(A4641="","",H4641+I4641)</f>
        <v/>
      </c>
      <c r="K4641" s="14" t="n"/>
      <c r="L4641" s="14" t="n"/>
      <c r="M4641" s="14" t="n"/>
      <c r="N4641" s="14" t="n"/>
      <c r="O4641" s="20">
        <f>IF(A4641="","",SUMPRODUCT((A4641&gt;=Setup!$C$19:$C$30)*(A4641&lt;=Setup!$D$19:$D$30)*Setup!$A$19:$A$30))</f>
        <v/>
      </c>
      <c r="P4641" s="34">
        <f>IF(A4641="","",IF(OR(F4641="Standard domestic 15% (Box 7)",F4641="Import - VAT paid at customs (Box 8)",F4641="Import - Reverse charge (Box 9)"),ROUND(H4641*Setup!$B$9,2),0))</f>
        <v/>
      </c>
      <c r="Q4641" s="34">
        <f>IF(A4641="","",I4641-P4641)</f>
        <v/>
      </c>
      <c r="R4641" s="34">
        <f>IF(A4641="","",IF(L4641="Yes",I4641,0))</f>
        <v/>
      </c>
      <c r="S4641" s="34">
        <f>IF(A4641="","",IF(AND(L4641="Yes",K4641="Yes",NOT(ISNUMBER(SEARCH("blocked",G4641))),OR(F4641="Standard domestic 15% (Box 7)",F4641="Import - VAT paid at customs (Box 8)",F4641="Import - Reverse charge (Box 9)"),OR(F4641&lt;&gt;"Standard domestic 15% (Box 7)",AND(LEN(D4641)=15,LEFT(D4641,1)="3",RIGHT(D4641,1)="3",ISNUMBER(--D4641)))),I4641,0))</f>
        <v/>
      </c>
      <c r="T4641" s="34">
        <f>IF(A4641="","",R4641-S4641)</f>
        <v/>
      </c>
      <c r="U4641" s="23">
        <f>IF(A4641="","",IF(O4641=0,"Outside audit periods; ","")&amp;IF(F4641="","No VAT category; ","")&amp;IF(ABS(Q4641)&gt;Setup!$B$10,"VAT ≠ 15% × net; ","")&amp;IF(AND(F4641="Standard domestic 15% (Box 7)",NOT(AND(LEN(D4641)=15,LEFT(D4641,1)="3",RIGHT(D4641,1)="3",ISNUMBER(--D4641)))),"Invalid/missing supplier VAT no; ","")&amp;IF(AND(L4641="Yes",K4641&lt;&gt;"Yes"),"VAT claimed without valid tax invoice; ","")&amp;IF(AND(L4641="Yes",ISNUMBER(SEARCH("blocked",G4641))),"Blocked input VAT claimed; ","")&amp;IF(AND(F4641="Import - VAT paid at customs (Box 8)",M4641=""),"Customs declaration no missing; ","")&amp;IF(AND(F4641="Import - Reverse charge (Box 9)",E4641="Saudi Arabia"),"RCM used for a local supplier; ","")&amp;IF(AND(L4641="Yes",NOT(OR(F4641="Standard domestic 15% (Box 7)",F4641="Import - VAT paid at customs (Box 8)",F4641="Import - Reverse charge (Box 9)"))),"VAT claimed on non-taxable category; ",""))</f>
        <v/>
      </c>
    </row>
    <row r="4642">
      <c r="A4642" s="17" t="n"/>
      <c r="B4642" s="14" t="n"/>
      <c r="C4642" s="14" t="n"/>
      <c r="D4642" s="16" t="n"/>
      <c r="E4642" s="14" t="n"/>
      <c r="F4642" s="14" t="n"/>
      <c r="G4642" s="14" t="n"/>
      <c r="H4642" s="19" t="n"/>
      <c r="I4642" s="19" t="n"/>
      <c r="J4642" s="34">
        <f>IF(A4642="","",H4642+I4642)</f>
        <v/>
      </c>
      <c r="K4642" s="14" t="n"/>
      <c r="L4642" s="14" t="n"/>
      <c r="M4642" s="14" t="n"/>
      <c r="N4642" s="14" t="n"/>
      <c r="O4642" s="20">
        <f>IF(A4642="","",SUMPRODUCT((A4642&gt;=Setup!$C$19:$C$30)*(A4642&lt;=Setup!$D$19:$D$30)*Setup!$A$19:$A$30))</f>
        <v/>
      </c>
      <c r="P4642" s="34">
        <f>IF(A4642="","",IF(OR(F4642="Standard domestic 15% (Box 7)",F4642="Import - VAT paid at customs (Box 8)",F4642="Import - Reverse charge (Box 9)"),ROUND(H4642*Setup!$B$9,2),0))</f>
        <v/>
      </c>
      <c r="Q4642" s="34">
        <f>IF(A4642="","",I4642-P4642)</f>
        <v/>
      </c>
      <c r="R4642" s="34">
        <f>IF(A4642="","",IF(L4642="Yes",I4642,0))</f>
        <v/>
      </c>
      <c r="S4642" s="34">
        <f>IF(A4642="","",IF(AND(L4642="Yes",K4642="Yes",NOT(ISNUMBER(SEARCH("blocked",G4642))),OR(F4642="Standard domestic 15% (Box 7)",F4642="Import - VAT paid at customs (Box 8)",F4642="Import - Reverse charge (Box 9)"),OR(F4642&lt;&gt;"Standard domestic 15% (Box 7)",AND(LEN(D4642)=15,LEFT(D4642,1)="3",RIGHT(D4642,1)="3",ISNUMBER(--D4642)))),I4642,0))</f>
        <v/>
      </c>
      <c r="T4642" s="34">
        <f>IF(A4642="","",R4642-S4642)</f>
        <v/>
      </c>
      <c r="U4642" s="23">
        <f>IF(A4642="","",IF(O4642=0,"Outside audit periods; ","")&amp;IF(F4642="","No VAT category; ","")&amp;IF(ABS(Q4642)&gt;Setup!$B$10,"VAT ≠ 15% × net; ","")&amp;IF(AND(F4642="Standard domestic 15% (Box 7)",NOT(AND(LEN(D4642)=15,LEFT(D4642,1)="3",RIGHT(D4642,1)="3",ISNUMBER(--D4642)))),"Invalid/missing supplier VAT no; ","")&amp;IF(AND(L4642="Yes",K4642&lt;&gt;"Yes"),"VAT claimed without valid tax invoice; ","")&amp;IF(AND(L4642="Yes",ISNUMBER(SEARCH("blocked",G4642))),"Blocked input VAT claimed; ","")&amp;IF(AND(F4642="Import - VAT paid at customs (Box 8)",M4642=""),"Customs declaration no missing; ","")&amp;IF(AND(F4642="Import - Reverse charge (Box 9)",E4642="Saudi Arabia"),"RCM used for a local supplier; ","")&amp;IF(AND(L4642="Yes",NOT(OR(F4642="Standard domestic 15% (Box 7)",F4642="Import - VAT paid at customs (Box 8)",F4642="Import - Reverse charge (Box 9)"))),"VAT claimed on non-taxable category; ",""))</f>
        <v/>
      </c>
    </row>
    <row r="4643">
      <c r="A4643" s="17" t="n"/>
      <c r="B4643" s="14" t="n"/>
      <c r="C4643" s="14" t="n"/>
      <c r="D4643" s="16" t="n"/>
      <c r="E4643" s="14" t="n"/>
      <c r="F4643" s="14" t="n"/>
      <c r="G4643" s="14" t="n"/>
      <c r="H4643" s="19" t="n"/>
      <c r="I4643" s="19" t="n"/>
      <c r="J4643" s="34">
        <f>IF(A4643="","",H4643+I4643)</f>
        <v/>
      </c>
      <c r="K4643" s="14" t="n"/>
      <c r="L4643" s="14" t="n"/>
      <c r="M4643" s="14" t="n"/>
      <c r="N4643" s="14" t="n"/>
      <c r="O4643" s="20">
        <f>IF(A4643="","",SUMPRODUCT((A4643&gt;=Setup!$C$19:$C$30)*(A4643&lt;=Setup!$D$19:$D$30)*Setup!$A$19:$A$30))</f>
        <v/>
      </c>
      <c r="P4643" s="34">
        <f>IF(A4643="","",IF(OR(F4643="Standard domestic 15% (Box 7)",F4643="Import - VAT paid at customs (Box 8)",F4643="Import - Reverse charge (Box 9)"),ROUND(H4643*Setup!$B$9,2),0))</f>
        <v/>
      </c>
      <c r="Q4643" s="34">
        <f>IF(A4643="","",I4643-P4643)</f>
        <v/>
      </c>
      <c r="R4643" s="34">
        <f>IF(A4643="","",IF(L4643="Yes",I4643,0))</f>
        <v/>
      </c>
      <c r="S4643" s="34">
        <f>IF(A4643="","",IF(AND(L4643="Yes",K4643="Yes",NOT(ISNUMBER(SEARCH("blocked",G4643))),OR(F4643="Standard domestic 15% (Box 7)",F4643="Import - VAT paid at customs (Box 8)",F4643="Import - Reverse charge (Box 9)"),OR(F4643&lt;&gt;"Standard domestic 15% (Box 7)",AND(LEN(D4643)=15,LEFT(D4643,1)="3",RIGHT(D4643,1)="3",ISNUMBER(--D4643)))),I4643,0))</f>
        <v/>
      </c>
      <c r="T4643" s="34">
        <f>IF(A4643="","",R4643-S4643)</f>
        <v/>
      </c>
      <c r="U4643" s="23">
        <f>IF(A4643="","",IF(O4643=0,"Outside audit periods; ","")&amp;IF(F4643="","No VAT category; ","")&amp;IF(ABS(Q4643)&gt;Setup!$B$10,"VAT ≠ 15% × net; ","")&amp;IF(AND(F4643="Standard domestic 15% (Box 7)",NOT(AND(LEN(D4643)=15,LEFT(D4643,1)="3",RIGHT(D4643,1)="3",ISNUMBER(--D4643)))),"Invalid/missing supplier VAT no; ","")&amp;IF(AND(L4643="Yes",K4643&lt;&gt;"Yes"),"VAT claimed without valid tax invoice; ","")&amp;IF(AND(L4643="Yes",ISNUMBER(SEARCH("blocked",G4643))),"Blocked input VAT claimed; ","")&amp;IF(AND(F4643="Import - VAT paid at customs (Box 8)",M4643=""),"Customs declaration no missing; ","")&amp;IF(AND(F4643="Import - Reverse charge (Box 9)",E4643="Saudi Arabia"),"RCM used for a local supplier; ","")&amp;IF(AND(L4643="Yes",NOT(OR(F4643="Standard domestic 15% (Box 7)",F4643="Import - VAT paid at customs (Box 8)",F4643="Import - Reverse charge (Box 9)"))),"VAT claimed on non-taxable category; ",""))</f>
        <v/>
      </c>
    </row>
    <row r="4644">
      <c r="A4644" s="17" t="n"/>
      <c r="B4644" s="14" t="n"/>
      <c r="C4644" s="14" t="n"/>
      <c r="D4644" s="16" t="n"/>
      <c r="E4644" s="14" t="n"/>
      <c r="F4644" s="14" t="n"/>
      <c r="G4644" s="14" t="n"/>
      <c r="H4644" s="19" t="n"/>
      <c r="I4644" s="19" t="n"/>
      <c r="J4644" s="34">
        <f>IF(A4644="","",H4644+I4644)</f>
        <v/>
      </c>
      <c r="K4644" s="14" t="n"/>
      <c r="L4644" s="14" t="n"/>
      <c r="M4644" s="14" t="n"/>
      <c r="N4644" s="14" t="n"/>
      <c r="O4644" s="20">
        <f>IF(A4644="","",SUMPRODUCT((A4644&gt;=Setup!$C$19:$C$30)*(A4644&lt;=Setup!$D$19:$D$30)*Setup!$A$19:$A$30))</f>
        <v/>
      </c>
      <c r="P4644" s="34">
        <f>IF(A4644="","",IF(OR(F4644="Standard domestic 15% (Box 7)",F4644="Import - VAT paid at customs (Box 8)",F4644="Import - Reverse charge (Box 9)"),ROUND(H4644*Setup!$B$9,2),0))</f>
        <v/>
      </c>
      <c r="Q4644" s="34">
        <f>IF(A4644="","",I4644-P4644)</f>
        <v/>
      </c>
      <c r="R4644" s="34">
        <f>IF(A4644="","",IF(L4644="Yes",I4644,0))</f>
        <v/>
      </c>
      <c r="S4644" s="34">
        <f>IF(A4644="","",IF(AND(L4644="Yes",K4644="Yes",NOT(ISNUMBER(SEARCH("blocked",G4644))),OR(F4644="Standard domestic 15% (Box 7)",F4644="Import - VAT paid at customs (Box 8)",F4644="Import - Reverse charge (Box 9)"),OR(F4644&lt;&gt;"Standard domestic 15% (Box 7)",AND(LEN(D4644)=15,LEFT(D4644,1)="3",RIGHT(D4644,1)="3",ISNUMBER(--D4644)))),I4644,0))</f>
        <v/>
      </c>
      <c r="T4644" s="34">
        <f>IF(A4644="","",R4644-S4644)</f>
        <v/>
      </c>
      <c r="U4644" s="23">
        <f>IF(A4644="","",IF(O4644=0,"Outside audit periods; ","")&amp;IF(F4644="","No VAT category; ","")&amp;IF(ABS(Q4644)&gt;Setup!$B$10,"VAT ≠ 15% × net; ","")&amp;IF(AND(F4644="Standard domestic 15% (Box 7)",NOT(AND(LEN(D4644)=15,LEFT(D4644,1)="3",RIGHT(D4644,1)="3",ISNUMBER(--D4644)))),"Invalid/missing supplier VAT no; ","")&amp;IF(AND(L4644="Yes",K4644&lt;&gt;"Yes"),"VAT claimed without valid tax invoice; ","")&amp;IF(AND(L4644="Yes",ISNUMBER(SEARCH("blocked",G4644))),"Blocked input VAT claimed; ","")&amp;IF(AND(F4644="Import - VAT paid at customs (Box 8)",M4644=""),"Customs declaration no missing; ","")&amp;IF(AND(F4644="Import - Reverse charge (Box 9)",E4644="Saudi Arabia"),"RCM used for a local supplier; ","")&amp;IF(AND(L4644="Yes",NOT(OR(F4644="Standard domestic 15% (Box 7)",F4644="Import - VAT paid at customs (Box 8)",F4644="Import - Reverse charge (Box 9)"))),"VAT claimed on non-taxable category; ",""))</f>
        <v/>
      </c>
    </row>
    <row r="4645">
      <c r="A4645" s="17" t="n"/>
      <c r="B4645" s="14" t="n"/>
      <c r="C4645" s="14" t="n"/>
      <c r="D4645" s="16" t="n"/>
      <c r="E4645" s="14" t="n"/>
      <c r="F4645" s="14" t="n"/>
      <c r="G4645" s="14" t="n"/>
      <c r="H4645" s="19" t="n"/>
      <c r="I4645" s="19" t="n"/>
      <c r="J4645" s="34">
        <f>IF(A4645="","",H4645+I4645)</f>
        <v/>
      </c>
      <c r="K4645" s="14" t="n"/>
      <c r="L4645" s="14" t="n"/>
      <c r="M4645" s="14" t="n"/>
      <c r="N4645" s="14" t="n"/>
      <c r="O4645" s="20">
        <f>IF(A4645="","",SUMPRODUCT((A4645&gt;=Setup!$C$19:$C$30)*(A4645&lt;=Setup!$D$19:$D$30)*Setup!$A$19:$A$30))</f>
        <v/>
      </c>
      <c r="P4645" s="34">
        <f>IF(A4645="","",IF(OR(F4645="Standard domestic 15% (Box 7)",F4645="Import - VAT paid at customs (Box 8)",F4645="Import - Reverse charge (Box 9)"),ROUND(H4645*Setup!$B$9,2),0))</f>
        <v/>
      </c>
      <c r="Q4645" s="34">
        <f>IF(A4645="","",I4645-P4645)</f>
        <v/>
      </c>
      <c r="R4645" s="34">
        <f>IF(A4645="","",IF(L4645="Yes",I4645,0))</f>
        <v/>
      </c>
      <c r="S4645" s="34">
        <f>IF(A4645="","",IF(AND(L4645="Yes",K4645="Yes",NOT(ISNUMBER(SEARCH("blocked",G4645))),OR(F4645="Standard domestic 15% (Box 7)",F4645="Import - VAT paid at customs (Box 8)",F4645="Import - Reverse charge (Box 9)"),OR(F4645&lt;&gt;"Standard domestic 15% (Box 7)",AND(LEN(D4645)=15,LEFT(D4645,1)="3",RIGHT(D4645,1)="3",ISNUMBER(--D4645)))),I4645,0))</f>
        <v/>
      </c>
      <c r="T4645" s="34">
        <f>IF(A4645="","",R4645-S4645)</f>
        <v/>
      </c>
      <c r="U4645" s="23">
        <f>IF(A4645="","",IF(O4645=0,"Outside audit periods; ","")&amp;IF(F4645="","No VAT category; ","")&amp;IF(ABS(Q4645)&gt;Setup!$B$10,"VAT ≠ 15% × net; ","")&amp;IF(AND(F4645="Standard domestic 15% (Box 7)",NOT(AND(LEN(D4645)=15,LEFT(D4645,1)="3",RIGHT(D4645,1)="3",ISNUMBER(--D4645)))),"Invalid/missing supplier VAT no; ","")&amp;IF(AND(L4645="Yes",K4645&lt;&gt;"Yes"),"VAT claimed without valid tax invoice; ","")&amp;IF(AND(L4645="Yes",ISNUMBER(SEARCH("blocked",G4645))),"Blocked input VAT claimed; ","")&amp;IF(AND(F4645="Import - VAT paid at customs (Box 8)",M4645=""),"Customs declaration no missing; ","")&amp;IF(AND(F4645="Import - Reverse charge (Box 9)",E4645="Saudi Arabia"),"RCM used for a local supplier; ","")&amp;IF(AND(L4645="Yes",NOT(OR(F4645="Standard domestic 15% (Box 7)",F4645="Import - VAT paid at customs (Box 8)",F4645="Import - Reverse charge (Box 9)"))),"VAT claimed on non-taxable category; ",""))</f>
        <v/>
      </c>
    </row>
    <row r="4646">
      <c r="A4646" s="17" t="n"/>
      <c r="B4646" s="14" t="n"/>
      <c r="C4646" s="14" t="n"/>
      <c r="D4646" s="16" t="n"/>
      <c r="E4646" s="14" t="n"/>
      <c r="F4646" s="14" t="n"/>
      <c r="G4646" s="14" t="n"/>
      <c r="H4646" s="19" t="n"/>
      <c r="I4646" s="19" t="n"/>
      <c r="J4646" s="34">
        <f>IF(A4646="","",H4646+I4646)</f>
        <v/>
      </c>
      <c r="K4646" s="14" t="n"/>
      <c r="L4646" s="14" t="n"/>
      <c r="M4646" s="14" t="n"/>
      <c r="N4646" s="14" t="n"/>
      <c r="O4646" s="20">
        <f>IF(A4646="","",SUMPRODUCT((A4646&gt;=Setup!$C$19:$C$30)*(A4646&lt;=Setup!$D$19:$D$30)*Setup!$A$19:$A$30))</f>
        <v/>
      </c>
      <c r="P4646" s="34">
        <f>IF(A4646="","",IF(OR(F4646="Standard domestic 15% (Box 7)",F4646="Import - VAT paid at customs (Box 8)",F4646="Import - Reverse charge (Box 9)"),ROUND(H4646*Setup!$B$9,2),0))</f>
        <v/>
      </c>
      <c r="Q4646" s="34">
        <f>IF(A4646="","",I4646-P4646)</f>
        <v/>
      </c>
      <c r="R4646" s="34">
        <f>IF(A4646="","",IF(L4646="Yes",I4646,0))</f>
        <v/>
      </c>
      <c r="S4646" s="34">
        <f>IF(A4646="","",IF(AND(L4646="Yes",K4646="Yes",NOT(ISNUMBER(SEARCH("blocked",G4646))),OR(F4646="Standard domestic 15% (Box 7)",F4646="Import - VAT paid at customs (Box 8)",F4646="Import - Reverse charge (Box 9)"),OR(F4646&lt;&gt;"Standard domestic 15% (Box 7)",AND(LEN(D4646)=15,LEFT(D4646,1)="3",RIGHT(D4646,1)="3",ISNUMBER(--D4646)))),I4646,0))</f>
        <v/>
      </c>
      <c r="T4646" s="34">
        <f>IF(A4646="","",R4646-S4646)</f>
        <v/>
      </c>
      <c r="U4646" s="23">
        <f>IF(A4646="","",IF(O4646=0,"Outside audit periods; ","")&amp;IF(F4646="","No VAT category; ","")&amp;IF(ABS(Q4646)&gt;Setup!$B$10,"VAT ≠ 15% × net; ","")&amp;IF(AND(F4646="Standard domestic 15% (Box 7)",NOT(AND(LEN(D4646)=15,LEFT(D4646,1)="3",RIGHT(D4646,1)="3",ISNUMBER(--D4646)))),"Invalid/missing supplier VAT no; ","")&amp;IF(AND(L4646="Yes",K4646&lt;&gt;"Yes"),"VAT claimed without valid tax invoice; ","")&amp;IF(AND(L4646="Yes",ISNUMBER(SEARCH("blocked",G4646))),"Blocked input VAT claimed; ","")&amp;IF(AND(F4646="Import - VAT paid at customs (Box 8)",M4646=""),"Customs declaration no missing; ","")&amp;IF(AND(F4646="Import - Reverse charge (Box 9)",E4646="Saudi Arabia"),"RCM used for a local supplier; ","")&amp;IF(AND(L4646="Yes",NOT(OR(F4646="Standard domestic 15% (Box 7)",F4646="Import - VAT paid at customs (Box 8)",F4646="Import - Reverse charge (Box 9)"))),"VAT claimed on non-taxable category; ",""))</f>
        <v/>
      </c>
    </row>
    <row r="4647">
      <c r="A4647" s="17" t="n"/>
      <c r="B4647" s="14" t="n"/>
      <c r="C4647" s="14" t="n"/>
      <c r="D4647" s="16" t="n"/>
      <c r="E4647" s="14" t="n"/>
      <c r="F4647" s="14" t="n"/>
      <c r="G4647" s="14" t="n"/>
      <c r="H4647" s="19" t="n"/>
      <c r="I4647" s="19" t="n"/>
      <c r="J4647" s="34">
        <f>IF(A4647="","",H4647+I4647)</f>
        <v/>
      </c>
      <c r="K4647" s="14" t="n"/>
      <c r="L4647" s="14" t="n"/>
      <c r="M4647" s="14" t="n"/>
      <c r="N4647" s="14" t="n"/>
      <c r="O4647" s="20">
        <f>IF(A4647="","",SUMPRODUCT((A4647&gt;=Setup!$C$19:$C$30)*(A4647&lt;=Setup!$D$19:$D$30)*Setup!$A$19:$A$30))</f>
        <v/>
      </c>
      <c r="P4647" s="34">
        <f>IF(A4647="","",IF(OR(F4647="Standard domestic 15% (Box 7)",F4647="Import - VAT paid at customs (Box 8)",F4647="Import - Reverse charge (Box 9)"),ROUND(H4647*Setup!$B$9,2),0))</f>
        <v/>
      </c>
      <c r="Q4647" s="34">
        <f>IF(A4647="","",I4647-P4647)</f>
        <v/>
      </c>
      <c r="R4647" s="34">
        <f>IF(A4647="","",IF(L4647="Yes",I4647,0))</f>
        <v/>
      </c>
      <c r="S4647" s="34">
        <f>IF(A4647="","",IF(AND(L4647="Yes",K4647="Yes",NOT(ISNUMBER(SEARCH("blocked",G4647))),OR(F4647="Standard domestic 15% (Box 7)",F4647="Import - VAT paid at customs (Box 8)",F4647="Import - Reverse charge (Box 9)"),OR(F4647&lt;&gt;"Standard domestic 15% (Box 7)",AND(LEN(D4647)=15,LEFT(D4647,1)="3",RIGHT(D4647,1)="3",ISNUMBER(--D4647)))),I4647,0))</f>
        <v/>
      </c>
      <c r="T4647" s="34">
        <f>IF(A4647="","",R4647-S4647)</f>
        <v/>
      </c>
      <c r="U4647" s="23">
        <f>IF(A4647="","",IF(O4647=0,"Outside audit periods; ","")&amp;IF(F4647="","No VAT category; ","")&amp;IF(ABS(Q4647)&gt;Setup!$B$10,"VAT ≠ 15% × net; ","")&amp;IF(AND(F4647="Standard domestic 15% (Box 7)",NOT(AND(LEN(D4647)=15,LEFT(D4647,1)="3",RIGHT(D4647,1)="3",ISNUMBER(--D4647)))),"Invalid/missing supplier VAT no; ","")&amp;IF(AND(L4647="Yes",K4647&lt;&gt;"Yes"),"VAT claimed without valid tax invoice; ","")&amp;IF(AND(L4647="Yes",ISNUMBER(SEARCH("blocked",G4647))),"Blocked input VAT claimed; ","")&amp;IF(AND(F4647="Import - VAT paid at customs (Box 8)",M4647=""),"Customs declaration no missing; ","")&amp;IF(AND(F4647="Import - Reverse charge (Box 9)",E4647="Saudi Arabia"),"RCM used for a local supplier; ","")&amp;IF(AND(L4647="Yes",NOT(OR(F4647="Standard domestic 15% (Box 7)",F4647="Import - VAT paid at customs (Box 8)",F4647="Import - Reverse charge (Box 9)"))),"VAT claimed on non-taxable category; ",""))</f>
        <v/>
      </c>
    </row>
    <row r="4648">
      <c r="A4648" s="17" t="n"/>
      <c r="B4648" s="14" t="n"/>
      <c r="C4648" s="14" t="n"/>
      <c r="D4648" s="16" t="n"/>
      <c r="E4648" s="14" t="n"/>
      <c r="F4648" s="14" t="n"/>
      <c r="G4648" s="14" t="n"/>
      <c r="H4648" s="19" t="n"/>
      <c r="I4648" s="19" t="n"/>
      <c r="J4648" s="34">
        <f>IF(A4648="","",H4648+I4648)</f>
        <v/>
      </c>
      <c r="K4648" s="14" t="n"/>
      <c r="L4648" s="14" t="n"/>
      <c r="M4648" s="14" t="n"/>
      <c r="N4648" s="14" t="n"/>
      <c r="O4648" s="20">
        <f>IF(A4648="","",SUMPRODUCT((A4648&gt;=Setup!$C$19:$C$30)*(A4648&lt;=Setup!$D$19:$D$30)*Setup!$A$19:$A$30))</f>
        <v/>
      </c>
      <c r="P4648" s="34">
        <f>IF(A4648="","",IF(OR(F4648="Standard domestic 15% (Box 7)",F4648="Import - VAT paid at customs (Box 8)",F4648="Import - Reverse charge (Box 9)"),ROUND(H4648*Setup!$B$9,2),0))</f>
        <v/>
      </c>
      <c r="Q4648" s="34">
        <f>IF(A4648="","",I4648-P4648)</f>
        <v/>
      </c>
      <c r="R4648" s="34">
        <f>IF(A4648="","",IF(L4648="Yes",I4648,0))</f>
        <v/>
      </c>
      <c r="S4648" s="34">
        <f>IF(A4648="","",IF(AND(L4648="Yes",K4648="Yes",NOT(ISNUMBER(SEARCH("blocked",G4648))),OR(F4648="Standard domestic 15% (Box 7)",F4648="Import - VAT paid at customs (Box 8)",F4648="Import - Reverse charge (Box 9)"),OR(F4648&lt;&gt;"Standard domestic 15% (Box 7)",AND(LEN(D4648)=15,LEFT(D4648,1)="3",RIGHT(D4648,1)="3",ISNUMBER(--D4648)))),I4648,0))</f>
        <v/>
      </c>
      <c r="T4648" s="34">
        <f>IF(A4648="","",R4648-S4648)</f>
        <v/>
      </c>
      <c r="U4648" s="23">
        <f>IF(A4648="","",IF(O4648=0,"Outside audit periods; ","")&amp;IF(F4648="","No VAT category; ","")&amp;IF(ABS(Q4648)&gt;Setup!$B$10,"VAT ≠ 15% × net; ","")&amp;IF(AND(F4648="Standard domestic 15% (Box 7)",NOT(AND(LEN(D4648)=15,LEFT(D4648,1)="3",RIGHT(D4648,1)="3",ISNUMBER(--D4648)))),"Invalid/missing supplier VAT no; ","")&amp;IF(AND(L4648="Yes",K4648&lt;&gt;"Yes"),"VAT claimed without valid tax invoice; ","")&amp;IF(AND(L4648="Yes",ISNUMBER(SEARCH("blocked",G4648))),"Blocked input VAT claimed; ","")&amp;IF(AND(F4648="Import - VAT paid at customs (Box 8)",M4648=""),"Customs declaration no missing; ","")&amp;IF(AND(F4648="Import - Reverse charge (Box 9)",E4648="Saudi Arabia"),"RCM used for a local supplier; ","")&amp;IF(AND(L4648="Yes",NOT(OR(F4648="Standard domestic 15% (Box 7)",F4648="Import - VAT paid at customs (Box 8)",F4648="Import - Reverse charge (Box 9)"))),"VAT claimed on non-taxable category; ",""))</f>
        <v/>
      </c>
    </row>
    <row r="4649">
      <c r="A4649" s="17" t="n"/>
      <c r="B4649" s="14" t="n"/>
      <c r="C4649" s="14" t="n"/>
      <c r="D4649" s="16" t="n"/>
      <c r="E4649" s="14" t="n"/>
      <c r="F4649" s="14" t="n"/>
      <c r="G4649" s="14" t="n"/>
      <c r="H4649" s="19" t="n"/>
      <c r="I4649" s="19" t="n"/>
      <c r="J4649" s="34">
        <f>IF(A4649="","",H4649+I4649)</f>
        <v/>
      </c>
      <c r="K4649" s="14" t="n"/>
      <c r="L4649" s="14" t="n"/>
      <c r="M4649" s="14" t="n"/>
      <c r="N4649" s="14" t="n"/>
      <c r="O4649" s="20">
        <f>IF(A4649="","",SUMPRODUCT((A4649&gt;=Setup!$C$19:$C$30)*(A4649&lt;=Setup!$D$19:$D$30)*Setup!$A$19:$A$30))</f>
        <v/>
      </c>
      <c r="P4649" s="34">
        <f>IF(A4649="","",IF(OR(F4649="Standard domestic 15% (Box 7)",F4649="Import - VAT paid at customs (Box 8)",F4649="Import - Reverse charge (Box 9)"),ROUND(H4649*Setup!$B$9,2),0))</f>
        <v/>
      </c>
      <c r="Q4649" s="34">
        <f>IF(A4649="","",I4649-P4649)</f>
        <v/>
      </c>
      <c r="R4649" s="34">
        <f>IF(A4649="","",IF(L4649="Yes",I4649,0))</f>
        <v/>
      </c>
      <c r="S4649" s="34">
        <f>IF(A4649="","",IF(AND(L4649="Yes",K4649="Yes",NOT(ISNUMBER(SEARCH("blocked",G4649))),OR(F4649="Standard domestic 15% (Box 7)",F4649="Import - VAT paid at customs (Box 8)",F4649="Import - Reverse charge (Box 9)"),OR(F4649&lt;&gt;"Standard domestic 15% (Box 7)",AND(LEN(D4649)=15,LEFT(D4649,1)="3",RIGHT(D4649,1)="3",ISNUMBER(--D4649)))),I4649,0))</f>
        <v/>
      </c>
      <c r="T4649" s="34">
        <f>IF(A4649="","",R4649-S4649)</f>
        <v/>
      </c>
      <c r="U4649" s="23">
        <f>IF(A4649="","",IF(O4649=0,"Outside audit periods; ","")&amp;IF(F4649="","No VAT category; ","")&amp;IF(ABS(Q4649)&gt;Setup!$B$10,"VAT ≠ 15% × net; ","")&amp;IF(AND(F4649="Standard domestic 15% (Box 7)",NOT(AND(LEN(D4649)=15,LEFT(D4649,1)="3",RIGHT(D4649,1)="3",ISNUMBER(--D4649)))),"Invalid/missing supplier VAT no; ","")&amp;IF(AND(L4649="Yes",K4649&lt;&gt;"Yes"),"VAT claimed without valid tax invoice; ","")&amp;IF(AND(L4649="Yes",ISNUMBER(SEARCH("blocked",G4649))),"Blocked input VAT claimed; ","")&amp;IF(AND(F4649="Import - VAT paid at customs (Box 8)",M4649=""),"Customs declaration no missing; ","")&amp;IF(AND(F4649="Import - Reverse charge (Box 9)",E4649="Saudi Arabia"),"RCM used for a local supplier; ","")&amp;IF(AND(L4649="Yes",NOT(OR(F4649="Standard domestic 15% (Box 7)",F4649="Import - VAT paid at customs (Box 8)",F4649="Import - Reverse charge (Box 9)"))),"VAT claimed on non-taxable category; ",""))</f>
        <v/>
      </c>
    </row>
    <row r="4650">
      <c r="A4650" s="17" t="n"/>
      <c r="B4650" s="14" t="n"/>
      <c r="C4650" s="14" t="n"/>
      <c r="D4650" s="16" t="n"/>
      <c r="E4650" s="14" t="n"/>
      <c r="F4650" s="14" t="n"/>
      <c r="G4650" s="14" t="n"/>
      <c r="H4650" s="19" t="n"/>
      <c r="I4650" s="19" t="n"/>
      <c r="J4650" s="34">
        <f>IF(A4650="","",H4650+I4650)</f>
        <v/>
      </c>
      <c r="K4650" s="14" t="n"/>
      <c r="L4650" s="14" t="n"/>
      <c r="M4650" s="14" t="n"/>
      <c r="N4650" s="14" t="n"/>
      <c r="O4650" s="20">
        <f>IF(A4650="","",SUMPRODUCT((A4650&gt;=Setup!$C$19:$C$30)*(A4650&lt;=Setup!$D$19:$D$30)*Setup!$A$19:$A$30))</f>
        <v/>
      </c>
      <c r="P4650" s="34">
        <f>IF(A4650="","",IF(OR(F4650="Standard domestic 15% (Box 7)",F4650="Import - VAT paid at customs (Box 8)",F4650="Import - Reverse charge (Box 9)"),ROUND(H4650*Setup!$B$9,2),0))</f>
        <v/>
      </c>
      <c r="Q4650" s="34">
        <f>IF(A4650="","",I4650-P4650)</f>
        <v/>
      </c>
      <c r="R4650" s="34">
        <f>IF(A4650="","",IF(L4650="Yes",I4650,0))</f>
        <v/>
      </c>
      <c r="S4650" s="34">
        <f>IF(A4650="","",IF(AND(L4650="Yes",K4650="Yes",NOT(ISNUMBER(SEARCH("blocked",G4650))),OR(F4650="Standard domestic 15% (Box 7)",F4650="Import - VAT paid at customs (Box 8)",F4650="Import - Reverse charge (Box 9)"),OR(F4650&lt;&gt;"Standard domestic 15% (Box 7)",AND(LEN(D4650)=15,LEFT(D4650,1)="3",RIGHT(D4650,1)="3",ISNUMBER(--D4650)))),I4650,0))</f>
        <v/>
      </c>
      <c r="T4650" s="34">
        <f>IF(A4650="","",R4650-S4650)</f>
        <v/>
      </c>
      <c r="U4650" s="23">
        <f>IF(A4650="","",IF(O4650=0,"Outside audit periods; ","")&amp;IF(F4650="","No VAT category; ","")&amp;IF(ABS(Q4650)&gt;Setup!$B$10,"VAT ≠ 15% × net; ","")&amp;IF(AND(F4650="Standard domestic 15% (Box 7)",NOT(AND(LEN(D4650)=15,LEFT(D4650,1)="3",RIGHT(D4650,1)="3",ISNUMBER(--D4650)))),"Invalid/missing supplier VAT no; ","")&amp;IF(AND(L4650="Yes",K4650&lt;&gt;"Yes"),"VAT claimed without valid tax invoice; ","")&amp;IF(AND(L4650="Yes",ISNUMBER(SEARCH("blocked",G4650))),"Blocked input VAT claimed; ","")&amp;IF(AND(F4650="Import - VAT paid at customs (Box 8)",M4650=""),"Customs declaration no missing; ","")&amp;IF(AND(F4650="Import - Reverse charge (Box 9)",E4650="Saudi Arabia"),"RCM used for a local supplier; ","")&amp;IF(AND(L4650="Yes",NOT(OR(F4650="Standard domestic 15% (Box 7)",F4650="Import - VAT paid at customs (Box 8)",F4650="Import - Reverse charge (Box 9)"))),"VAT claimed on non-taxable category; ",""))</f>
        <v/>
      </c>
    </row>
    <row r="4651">
      <c r="A4651" s="17" t="n"/>
      <c r="B4651" s="14" t="n"/>
      <c r="C4651" s="14" t="n"/>
      <c r="D4651" s="16" t="n"/>
      <c r="E4651" s="14" t="n"/>
      <c r="F4651" s="14" t="n"/>
      <c r="G4651" s="14" t="n"/>
      <c r="H4651" s="19" t="n"/>
      <c r="I4651" s="19" t="n"/>
      <c r="J4651" s="34">
        <f>IF(A4651="","",H4651+I4651)</f>
        <v/>
      </c>
      <c r="K4651" s="14" t="n"/>
      <c r="L4651" s="14" t="n"/>
      <c r="M4651" s="14" t="n"/>
      <c r="N4651" s="14" t="n"/>
      <c r="O4651" s="20">
        <f>IF(A4651="","",SUMPRODUCT((A4651&gt;=Setup!$C$19:$C$30)*(A4651&lt;=Setup!$D$19:$D$30)*Setup!$A$19:$A$30))</f>
        <v/>
      </c>
      <c r="P4651" s="34">
        <f>IF(A4651="","",IF(OR(F4651="Standard domestic 15% (Box 7)",F4651="Import - VAT paid at customs (Box 8)",F4651="Import - Reverse charge (Box 9)"),ROUND(H4651*Setup!$B$9,2),0))</f>
        <v/>
      </c>
      <c r="Q4651" s="34">
        <f>IF(A4651="","",I4651-P4651)</f>
        <v/>
      </c>
      <c r="R4651" s="34">
        <f>IF(A4651="","",IF(L4651="Yes",I4651,0))</f>
        <v/>
      </c>
      <c r="S4651" s="34">
        <f>IF(A4651="","",IF(AND(L4651="Yes",K4651="Yes",NOT(ISNUMBER(SEARCH("blocked",G4651))),OR(F4651="Standard domestic 15% (Box 7)",F4651="Import - VAT paid at customs (Box 8)",F4651="Import - Reverse charge (Box 9)"),OR(F4651&lt;&gt;"Standard domestic 15% (Box 7)",AND(LEN(D4651)=15,LEFT(D4651,1)="3",RIGHT(D4651,1)="3",ISNUMBER(--D4651)))),I4651,0))</f>
        <v/>
      </c>
      <c r="T4651" s="34">
        <f>IF(A4651="","",R4651-S4651)</f>
        <v/>
      </c>
      <c r="U4651" s="23">
        <f>IF(A4651="","",IF(O4651=0,"Outside audit periods; ","")&amp;IF(F4651="","No VAT category; ","")&amp;IF(ABS(Q4651)&gt;Setup!$B$10,"VAT ≠ 15% × net; ","")&amp;IF(AND(F4651="Standard domestic 15% (Box 7)",NOT(AND(LEN(D4651)=15,LEFT(D4651,1)="3",RIGHT(D4651,1)="3",ISNUMBER(--D4651)))),"Invalid/missing supplier VAT no; ","")&amp;IF(AND(L4651="Yes",K4651&lt;&gt;"Yes"),"VAT claimed without valid tax invoice; ","")&amp;IF(AND(L4651="Yes",ISNUMBER(SEARCH("blocked",G4651))),"Blocked input VAT claimed; ","")&amp;IF(AND(F4651="Import - VAT paid at customs (Box 8)",M4651=""),"Customs declaration no missing; ","")&amp;IF(AND(F4651="Import - Reverse charge (Box 9)",E4651="Saudi Arabia"),"RCM used for a local supplier; ","")&amp;IF(AND(L4651="Yes",NOT(OR(F4651="Standard domestic 15% (Box 7)",F4651="Import - VAT paid at customs (Box 8)",F4651="Import - Reverse charge (Box 9)"))),"VAT claimed on non-taxable category; ",""))</f>
        <v/>
      </c>
    </row>
    <row r="4652">
      <c r="A4652" s="17" t="n"/>
      <c r="B4652" s="14" t="n"/>
      <c r="C4652" s="14" t="n"/>
      <c r="D4652" s="16" t="n"/>
      <c r="E4652" s="14" t="n"/>
      <c r="F4652" s="14" t="n"/>
      <c r="G4652" s="14" t="n"/>
      <c r="H4652" s="19" t="n"/>
      <c r="I4652" s="19" t="n"/>
      <c r="J4652" s="34">
        <f>IF(A4652="","",H4652+I4652)</f>
        <v/>
      </c>
      <c r="K4652" s="14" t="n"/>
      <c r="L4652" s="14" t="n"/>
      <c r="M4652" s="14" t="n"/>
      <c r="N4652" s="14" t="n"/>
      <c r="O4652" s="20">
        <f>IF(A4652="","",SUMPRODUCT((A4652&gt;=Setup!$C$19:$C$30)*(A4652&lt;=Setup!$D$19:$D$30)*Setup!$A$19:$A$30))</f>
        <v/>
      </c>
      <c r="P4652" s="34">
        <f>IF(A4652="","",IF(OR(F4652="Standard domestic 15% (Box 7)",F4652="Import - VAT paid at customs (Box 8)",F4652="Import - Reverse charge (Box 9)"),ROUND(H4652*Setup!$B$9,2),0))</f>
        <v/>
      </c>
      <c r="Q4652" s="34">
        <f>IF(A4652="","",I4652-P4652)</f>
        <v/>
      </c>
      <c r="R4652" s="34">
        <f>IF(A4652="","",IF(L4652="Yes",I4652,0))</f>
        <v/>
      </c>
      <c r="S4652" s="34">
        <f>IF(A4652="","",IF(AND(L4652="Yes",K4652="Yes",NOT(ISNUMBER(SEARCH("blocked",G4652))),OR(F4652="Standard domestic 15% (Box 7)",F4652="Import - VAT paid at customs (Box 8)",F4652="Import - Reverse charge (Box 9)"),OR(F4652&lt;&gt;"Standard domestic 15% (Box 7)",AND(LEN(D4652)=15,LEFT(D4652,1)="3",RIGHT(D4652,1)="3",ISNUMBER(--D4652)))),I4652,0))</f>
        <v/>
      </c>
      <c r="T4652" s="34">
        <f>IF(A4652="","",R4652-S4652)</f>
        <v/>
      </c>
      <c r="U4652" s="23">
        <f>IF(A4652="","",IF(O4652=0,"Outside audit periods; ","")&amp;IF(F4652="","No VAT category; ","")&amp;IF(ABS(Q4652)&gt;Setup!$B$10,"VAT ≠ 15% × net; ","")&amp;IF(AND(F4652="Standard domestic 15% (Box 7)",NOT(AND(LEN(D4652)=15,LEFT(D4652,1)="3",RIGHT(D4652,1)="3",ISNUMBER(--D4652)))),"Invalid/missing supplier VAT no; ","")&amp;IF(AND(L4652="Yes",K4652&lt;&gt;"Yes"),"VAT claimed without valid tax invoice; ","")&amp;IF(AND(L4652="Yes",ISNUMBER(SEARCH("blocked",G4652))),"Blocked input VAT claimed; ","")&amp;IF(AND(F4652="Import - VAT paid at customs (Box 8)",M4652=""),"Customs declaration no missing; ","")&amp;IF(AND(F4652="Import - Reverse charge (Box 9)",E4652="Saudi Arabia"),"RCM used for a local supplier; ","")&amp;IF(AND(L4652="Yes",NOT(OR(F4652="Standard domestic 15% (Box 7)",F4652="Import - VAT paid at customs (Box 8)",F4652="Import - Reverse charge (Box 9)"))),"VAT claimed on non-taxable category; ",""))</f>
        <v/>
      </c>
    </row>
    <row r="4653">
      <c r="A4653" s="17" t="n"/>
      <c r="B4653" s="14" t="n"/>
      <c r="C4653" s="14" t="n"/>
      <c r="D4653" s="16" t="n"/>
      <c r="E4653" s="14" t="n"/>
      <c r="F4653" s="14" t="n"/>
      <c r="G4653" s="14" t="n"/>
      <c r="H4653" s="19" t="n"/>
      <c r="I4653" s="19" t="n"/>
      <c r="J4653" s="34">
        <f>IF(A4653="","",H4653+I4653)</f>
        <v/>
      </c>
      <c r="K4653" s="14" t="n"/>
      <c r="L4653" s="14" t="n"/>
      <c r="M4653" s="14" t="n"/>
      <c r="N4653" s="14" t="n"/>
      <c r="O4653" s="20">
        <f>IF(A4653="","",SUMPRODUCT((A4653&gt;=Setup!$C$19:$C$30)*(A4653&lt;=Setup!$D$19:$D$30)*Setup!$A$19:$A$30))</f>
        <v/>
      </c>
      <c r="P4653" s="34">
        <f>IF(A4653="","",IF(OR(F4653="Standard domestic 15% (Box 7)",F4653="Import - VAT paid at customs (Box 8)",F4653="Import - Reverse charge (Box 9)"),ROUND(H4653*Setup!$B$9,2),0))</f>
        <v/>
      </c>
      <c r="Q4653" s="34">
        <f>IF(A4653="","",I4653-P4653)</f>
        <v/>
      </c>
      <c r="R4653" s="34">
        <f>IF(A4653="","",IF(L4653="Yes",I4653,0))</f>
        <v/>
      </c>
      <c r="S4653" s="34">
        <f>IF(A4653="","",IF(AND(L4653="Yes",K4653="Yes",NOT(ISNUMBER(SEARCH("blocked",G4653))),OR(F4653="Standard domestic 15% (Box 7)",F4653="Import - VAT paid at customs (Box 8)",F4653="Import - Reverse charge (Box 9)"),OR(F4653&lt;&gt;"Standard domestic 15% (Box 7)",AND(LEN(D4653)=15,LEFT(D4653,1)="3",RIGHT(D4653,1)="3",ISNUMBER(--D4653)))),I4653,0))</f>
        <v/>
      </c>
      <c r="T4653" s="34">
        <f>IF(A4653="","",R4653-S4653)</f>
        <v/>
      </c>
      <c r="U4653" s="23">
        <f>IF(A4653="","",IF(O4653=0,"Outside audit periods; ","")&amp;IF(F4653="","No VAT category; ","")&amp;IF(ABS(Q4653)&gt;Setup!$B$10,"VAT ≠ 15% × net; ","")&amp;IF(AND(F4653="Standard domestic 15% (Box 7)",NOT(AND(LEN(D4653)=15,LEFT(D4653,1)="3",RIGHT(D4653,1)="3",ISNUMBER(--D4653)))),"Invalid/missing supplier VAT no; ","")&amp;IF(AND(L4653="Yes",K4653&lt;&gt;"Yes"),"VAT claimed without valid tax invoice; ","")&amp;IF(AND(L4653="Yes",ISNUMBER(SEARCH("blocked",G4653))),"Blocked input VAT claimed; ","")&amp;IF(AND(F4653="Import - VAT paid at customs (Box 8)",M4653=""),"Customs declaration no missing; ","")&amp;IF(AND(F4653="Import - Reverse charge (Box 9)",E4653="Saudi Arabia"),"RCM used for a local supplier; ","")&amp;IF(AND(L4653="Yes",NOT(OR(F4653="Standard domestic 15% (Box 7)",F4653="Import - VAT paid at customs (Box 8)",F4653="Import - Reverse charge (Box 9)"))),"VAT claimed on non-taxable category; ",""))</f>
        <v/>
      </c>
    </row>
    <row r="4654">
      <c r="A4654" s="17" t="n"/>
      <c r="B4654" s="14" t="n"/>
      <c r="C4654" s="14" t="n"/>
      <c r="D4654" s="16" t="n"/>
      <c r="E4654" s="14" t="n"/>
      <c r="F4654" s="14" t="n"/>
      <c r="G4654" s="14" t="n"/>
      <c r="H4654" s="19" t="n"/>
      <c r="I4654" s="19" t="n"/>
      <c r="J4654" s="34">
        <f>IF(A4654="","",H4654+I4654)</f>
        <v/>
      </c>
      <c r="K4654" s="14" t="n"/>
      <c r="L4654" s="14" t="n"/>
      <c r="M4654" s="14" t="n"/>
      <c r="N4654" s="14" t="n"/>
      <c r="O4654" s="20">
        <f>IF(A4654="","",SUMPRODUCT((A4654&gt;=Setup!$C$19:$C$30)*(A4654&lt;=Setup!$D$19:$D$30)*Setup!$A$19:$A$30))</f>
        <v/>
      </c>
      <c r="P4654" s="34">
        <f>IF(A4654="","",IF(OR(F4654="Standard domestic 15% (Box 7)",F4654="Import - VAT paid at customs (Box 8)",F4654="Import - Reverse charge (Box 9)"),ROUND(H4654*Setup!$B$9,2),0))</f>
        <v/>
      </c>
      <c r="Q4654" s="34">
        <f>IF(A4654="","",I4654-P4654)</f>
        <v/>
      </c>
      <c r="R4654" s="34">
        <f>IF(A4654="","",IF(L4654="Yes",I4654,0))</f>
        <v/>
      </c>
      <c r="S4654" s="34">
        <f>IF(A4654="","",IF(AND(L4654="Yes",K4654="Yes",NOT(ISNUMBER(SEARCH("blocked",G4654))),OR(F4654="Standard domestic 15% (Box 7)",F4654="Import - VAT paid at customs (Box 8)",F4654="Import - Reverse charge (Box 9)"),OR(F4654&lt;&gt;"Standard domestic 15% (Box 7)",AND(LEN(D4654)=15,LEFT(D4654,1)="3",RIGHT(D4654,1)="3",ISNUMBER(--D4654)))),I4654,0))</f>
        <v/>
      </c>
      <c r="T4654" s="34">
        <f>IF(A4654="","",R4654-S4654)</f>
        <v/>
      </c>
      <c r="U4654" s="23">
        <f>IF(A4654="","",IF(O4654=0,"Outside audit periods; ","")&amp;IF(F4654="","No VAT category; ","")&amp;IF(ABS(Q4654)&gt;Setup!$B$10,"VAT ≠ 15% × net; ","")&amp;IF(AND(F4654="Standard domestic 15% (Box 7)",NOT(AND(LEN(D4654)=15,LEFT(D4654,1)="3",RIGHT(D4654,1)="3",ISNUMBER(--D4654)))),"Invalid/missing supplier VAT no; ","")&amp;IF(AND(L4654="Yes",K4654&lt;&gt;"Yes"),"VAT claimed without valid tax invoice; ","")&amp;IF(AND(L4654="Yes",ISNUMBER(SEARCH("blocked",G4654))),"Blocked input VAT claimed; ","")&amp;IF(AND(F4654="Import - VAT paid at customs (Box 8)",M4654=""),"Customs declaration no missing; ","")&amp;IF(AND(F4654="Import - Reverse charge (Box 9)",E4654="Saudi Arabia"),"RCM used for a local supplier; ","")&amp;IF(AND(L4654="Yes",NOT(OR(F4654="Standard domestic 15% (Box 7)",F4654="Import - VAT paid at customs (Box 8)",F4654="Import - Reverse charge (Box 9)"))),"VAT claimed on non-taxable category; ",""))</f>
        <v/>
      </c>
    </row>
    <row r="4655">
      <c r="A4655" s="17" t="n"/>
      <c r="B4655" s="14" t="n"/>
      <c r="C4655" s="14" t="n"/>
      <c r="D4655" s="16" t="n"/>
      <c r="E4655" s="14" t="n"/>
      <c r="F4655" s="14" t="n"/>
      <c r="G4655" s="14" t="n"/>
      <c r="H4655" s="19" t="n"/>
      <c r="I4655" s="19" t="n"/>
      <c r="J4655" s="34">
        <f>IF(A4655="","",H4655+I4655)</f>
        <v/>
      </c>
      <c r="K4655" s="14" t="n"/>
      <c r="L4655" s="14" t="n"/>
      <c r="M4655" s="14" t="n"/>
      <c r="N4655" s="14" t="n"/>
      <c r="O4655" s="20">
        <f>IF(A4655="","",SUMPRODUCT((A4655&gt;=Setup!$C$19:$C$30)*(A4655&lt;=Setup!$D$19:$D$30)*Setup!$A$19:$A$30))</f>
        <v/>
      </c>
      <c r="P4655" s="34">
        <f>IF(A4655="","",IF(OR(F4655="Standard domestic 15% (Box 7)",F4655="Import - VAT paid at customs (Box 8)",F4655="Import - Reverse charge (Box 9)"),ROUND(H4655*Setup!$B$9,2),0))</f>
        <v/>
      </c>
      <c r="Q4655" s="34">
        <f>IF(A4655="","",I4655-P4655)</f>
        <v/>
      </c>
      <c r="R4655" s="34">
        <f>IF(A4655="","",IF(L4655="Yes",I4655,0))</f>
        <v/>
      </c>
      <c r="S4655" s="34">
        <f>IF(A4655="","",IF(AND(L4655="Yes",K4655="Yes",NOT(ISNUMBER(SEARCH("blocked",G4655))),OR(F4655="Standard domestic 15% (Box 7)",F4655="Import - VAT paid at customs (Box 8)",F4655="Import - Reverse charge (Box 9)"),OR(F4655&lt;&gt;"Standard domestic 15% (Box 7)",AND(LEN(D4655)=15,LEFT(D4655,1)="3",RIGHT(D4655,1)="3",ISNUMBER(--D4655)))),I4655,0))</f>
        <v/>
      </c>
      <c r="T4655" s="34">
        <f>IF(A4655="","",R4655-S4655)</f>
        <v/>
      </c>
      <c r="U4655" s="23">
        <f>IF(A4655="","",IF(O4655=0,"Outside audit periods; ","")&amp;IF(F4655="","No VAT category; ","")&amp;IF(ABS(Q4655)&gt;Setup!$B$10,"VAT ≠ 15% × net; ","")&amp;IF(AND(F4655="Standard domestic 15% (Box 7)",NOT(AND(LEN(D4655)=15,LEFT(D4655,1)="3",RIGHT(D4655,1)="3",ISNUMBER(--D4655)))),"Invalid/missing supplier VAT no; ","")&amp;IF(AND(L4655="Yes",K4655&lt;&gt;"Yes"),"VAT claimed without valid tax invoice; ","")&amp;IF(AND(L4655="Yes",ISNUMBER(SEARCH("blocked",G4655))),"Blocked input VAT claimed; ","")&amp;IF(AND(F4655="Import - VAT paid at customs (Box 8)",M4655=""),"Customs declaration no missing; ","")&amp;IF(AND(F4655="Import - Reverse charge (Box 9)",E4655="Saudi Arabia"),"RCM used for a local supplier; ","")&amp;IF(AND(L4655="Yes",NOT(OR(F4655="Standard domestic 15% (Box 7)",F4655="Import - VAT paid at customs (Box 8)",F4655="Import - Reverse charge (Box 9)"))),"VAT claimed on non-taxable category; ",""))</f>
        <v/>
      </c>
    </row>
    <row r="4656">
      <c r="A4656" s="17" t="n"/>
      <c r="B4656" s="14" t="n"/>
      <c r="C4656" s="14" t="n"/>
      <c r="D4656" s="16" t="n"/>
      <c r="E4656" s="14" t="n"/>
      <c r="F4656" s="14" t="n"/>
      <c r="G4656" s="14" t="n"/>
      <c r="H4656" s="19" t="n"/>
      <c r="I4656" s="19" t="n"/>
      <c r="J4656" s="34">
        <f>IF(A4656="","",H4656+I4656)</f>
        <v/>
      </c>
      <c r="K4656" s="14" t="n"/>
      <c r="L4656" s="14" t="n"/>
      <c r="M4656" s="14" t="n"/>
      <c r="N4656" s="14" t="n"/>
      <c r="O4656" s="20">
        <f>IF(A4656="","",SUMPRODUCT((A4656&gt;=Setup!$C$19:$C$30)*(A4656&lt;=Setup!$D$19:$D$30)*Setup!$A$19:$A$30))</f>
        <v/>
      </c>
      <c r="P4656" s="34">
        <f>IF(A4656="","",IF(OR(F4656="Standard domestic 15% (Box 7)",F4656="Import - VAT paid at customs (Box 8)",F4656="Import - Reverse charge (Box 9)"),ROUND(H4656*Setup!$B$9,2),0))</f>
        <v/>
      </c>
      <c r="Q4656" s="34">
        <f>IF(A4656="","",I4656-P4656)</f>
        <v/>
      </c>
      <c r="R4656" s="34">
        <f>IF(A4656="","",IF(L4656="Yes",I4656,0))</f>
        <v/>
      </c>
      <c r="S4656" s="34">
        <f>IF(A4656="","",IF(AND(L4656="Yes",K4656="Yes",NOT(ISNUMBER(SEARCH("blocked",G4656))),OR(F4656="Standard domestic 15% (Box 7)",F4656="Import - VAT paid at customs (Box 8)",F4656="Import - Reverse charge (Box 9)"),OR(F4656&lt;&gt;"Standard domestic 15% (Box 7)",AND(LEN(D4656)=15,LEFT(D4656,1)="3",RIGHT(D4656,1)="3",ISNUMBER(--D4656)))),I4656,0))</f>
        <v/>
      </c>
      <c r="T4656" s="34">
        <f>IF(A4656="","",R4656-S4656)</f>
        <v/>
      </c>
      <c r="U4656" s="23">
        <f>IF(A4656="","",IF(O4656=0,"Outside audit periods; ","")&amp;IF(F4656="","No VAT category; ","")&amp;IF(ABS(Q4656)&gt;Setup!$B$10,"VAT ≠ 15% × net; ","")&amp;IF(AND(F4656="Standard domestic 15% (Box 7)",NOT(AND(LEN(D4656)=15,LEFT(D4656,1)="3",RIGHT(D4656,1)="3",ISNUMBER(--D4656)))),"Invalid/missing supplier VAT no; ","")&amp;IF(AND(L4656="Yes",K4656&lt;&gt;"Yes"),"VAT claimed without valid tax invoice; ","")&amp;IF(AND(L4656="Yes",ISNUMBER(SEARCH("blocked",G4656))),"Blocked input VAT claimed; ","")&amp;IF(AND(F4656="Import - VAT paid at customs (Box 8)",M4656=""),"Customs declaration no missing; ","")&amp;IF(AND(F4656="Import - Reverse charge (Box 9)",E4656="Saudi Arabia"),"RCM used for a local supplier; ","")&amp;IF(AND(L4656="Yes",NOT(OR(F4656="Standard domestic 15% (Box 7)",F4656="Import - VAT paid at customs (Box 8)",F4656="Import - Reverse charge (Box 9)"))),"VAT claimed on non-taxable category; ",""))</f>
        <v/>
      </c>
    </row>
    <row r="4657">
      <c r="A4657" s="17" t="n"/>
      <c r="B4657" s="14" t="n"/>
      <c r="C4657" s="14" t="n"/>
      <c r="D4657" s="16" t="n"/>
      <c r="E4657" s="14" t="n"/>
      <c r="F4657" s="14" t="n"/>
      <c r="G4657" s="14" t="n"/>
      <c r="H4657" s="19" t="n"/>
      <c r="I4657" s="19" t="n"/>
      <c r="J4657" s="34">
        <f>IF(A4657="","",H4657+I4657)</f>
        <v/>
      </c>
      <c r="K4657" s="14" t="n"/>
      <c r="L4657" s="14" t="n"/>
      <c r="M4657" s="14" t="n"/>
      <c r="N4657" s="14" t="n"/>
      <c r="O4657" s="20">
        <f>IF(A4657="","",SUMPRODUCT((A4657&gt;=Setup!$C$19:$C$30)*(A4657&lt;=Setup!$D$19:$D$30)*Setup!$A$19:$A$30))</f>
        <v/>
      </c>
      <c r="P4657" s="34">
        <f>IF(A4657="","",IF(OR(F4657="Standard domestic 15% (Box 7)",F4657="Import - VAT paid at customs (Box 8)",F4657="Import - Reverse charge (Box 9)"),ROUND(H4657*Setup!$B$9,2),0))</f>
        <v/>
      </c>
      <c r="Q4657" s="34">
        <f>IF(A4657="","",I4657-P4657)</f>
        <v/>
      </c>
      <c r="R4657" s="34">
        <f>IF(A4657="","",IF(L4657="Yes",I4657,0))</f>
        <v/>
      </c>
      <c r="S4657" s="34">
        <f>IF(A4657="","",IF(AND(L4657="Yes",K4657="Yes",NOT(ISNUMBER(SEARCH("blocked",G4657))),OR(F4657="Standard domestic 15% (Box 7)",F4657="Import - VAT paid at customs (Box 8)",F4657="Import - Reverse charge (Box 9)"),OR(F4657&lt;&gt;"Standard domestic 15% (Box 7)",AND(LEN(D4657)=15,LEFT(D4657,1)="3",RIGHT(D4657,1)="3",ISNUMBER(--D4657)))),I4657,0))</f>
        <v/>
      </c>
      <c r="T4657" s="34">
        <f>IF(A4657="","",R4657-S4657)</f>
        <v/>
      </c>
      <c r="U4657" s="23">
        <f>IF(A4657="","",IF(O4657=0,"Outside audit periods; ","")&amp;IF(F4657="","No VAT category; ","")&amp;IF(ABS(Q4657)&gt;Setup!$B$10,"VAT ≠ 15% × net; ","")&amp;IF(AND(F4657="Standard domestic 15% (Box 7)",NOT(AND(LEN(D4657)=15,LEFT(D4657,1)="3",RIGHT(D4657,1)="3",ISNUMBER(--D4657)))),"Invalid/missing supplier VAT no; ","")&amp;IF(AND(L4657="Yes",K4657&lt;&gt;"Yes"),"VAT claimed without valid tax invoice; ","")&amp;IF(AND(L4657="Yes",ISNUMBER(SEARCH("blocked",G4657))),"Blocked input VAT claimed; ","")&amp;IF(AND(F4657="Import - VAT paid at customs (Box 8)",M4657=""),"Customs declaration no missing; ","")&amp;IF(AND(F4657="Import - Reverse charge (Box 9)",E4657="Saudi Arabia"),"RCM used for a local supplier; ","")&amp;IF(AND(L4657="Yes",NOT(OR(F4657="Standard domestic 15% (Box 7)",F4657="Import - VAT paid at customs (Box 8)",F4657="Import - Reverse charge (Box 9)"))),"VAT claimed on non-taxable category; ",""))</f>
        <v/>
      </c>
    </row>
    <row r="4658">
      <c r="A4658" s="17" t="n"/>
      <c r="B4658" s="14" t="n"/>
      <c r="C4658" s="14" t="n"/>
      <c r="D4658" s="16" t="n"/>
      <c r="E4658" s="14" t="n"/>
      <c r="F4658" s="14" t="n"/>
      <c r="G4658" s="14" t="n"/>
      <c r="H4658" s="19" t="n"/>
      <c r="I4658" s="19" t="n"/>
      <c r="J4658" s="34">
        <f>IF(A4658="","",H4658+I4658)</f>
        <v/>
      </c>
      <c r="K4658" s="14" t="n"/>
      <c r="L4658" s="14" t="n"/>
      <c r="M4658" s="14" t="n"/>
      <c r="N4658" s="14" t="n"/>
      <c r="O4658" s="20">
        <f>IF(A4658="","",SUMPRODUCT((A4658&gt;=Setup!$C$19:$C$30)*(A4658&lt;=Setup!$D$19:$D$30)*Setup!$A$19:$A$30))</f>
        <v/>
      </c>
      <c r="P4658" s="34">
        <f>IF(A4658="","",IF(OR(F4658="Standard domestic 15% (Box 7)",F4658="Import - VAT paid at customs (Box 8)",F4658="Import - Reverse charge (Box 9)"),ROUND(H4658*Setup!$B$9,2),0))</f>
        <v/>
      </c>
      <c r="Q4658" s="34">
        <f>IF(A4658="","",I4658-P4658)</f>
        <v/>
      </c>
      <c r="R4658" s="34">
        <f>IF(A4658="","",IF(L4658="Yes",I4658,0))</f>
        <v/>
      </c>
      <c r="S4658" s="34">
        <f>IF(A4658="","",IF(AND(L4658="Yes",K4658="Yes",NOT(ISNUMBER(SEARCH("blocked",G4658))),OR(F4658="Standard domestic 15% (Box 7)",F4658="Import - VAT paid at customs (Box 8)",F4658="Import - Reverse charge (Box 9)"),OR(F4658&lt;&gt;"Standard domestic 15% (Box 7)",AND(LEN(D4658)=15,LEFT(D4658,1)="3",RIGHT(D4658,1)="3",ISNUMBER(--D4658)))),I4658,0))</f>
        <v/>
      </c>
      <c r="T4658" s="34">
        <f>IF(A4658="","",R4658-S4658)</f>
        <v/>
      </c>
      <c r="U4658" s="23">
        <f>IF(A4658="","",IF(O4658=0,"Outside audit periods; ","")&amp;IF(F4658="","No VAT category; ","")&amp;IF(ABS(Q4658)&gt;Setup!$B$10,"VAT ≠ 15% × net; ","")&amp;IF(AND(F4658="Standard domestic 15% (Box 7)",NOT(AND(LEN(D4658)=15,LEFT(D4658,1)="3",RIGHT(D4658,1)="3",ISNUMBER(--D4658)))),"Invalid/missing supplier VAT no; ","")&amp;IF(AND(L4658="Yes",K4658&lt;&gt;"Yes"),"VAT claimed without valid tax invoice; ","")&amp;IF(AND(L4658="Yes",ISNUMBER(SEARCH("blocked",G4658))),"Blocked input VAT claimed; ","")&amp;IF(AND(F4658="Import - VAT paid at customs (Box 8)",M4658=""),"Customs declaration no missing; ","")&amp;IF(AND(F4658="Import - Reverse charge (Box 9)",E4658="Saudi Arabia"),"RCM used for a local supplier; ","")&amp;IF(AND(L4658="Yes",NOT(OR(F4658="Standard domestic 15% (Box 7)",F4658="Import - VAT paid at customs (Box 8)",F4658="Import - Reverse charge (Box 9)"))),"VAT claimed on non-taxable category; ",""))</f>
        <v/>
      </c>
    </row>
    <row r="4659">
      <c r="A4659" s="17" t="n"/>
      <c r="B4659" s="14" t="n"/>
      <c r="C4659" s="14" t="n"/>
      <c r="D4659" s="16" t="n"/>
      <c r="E4659" s="14" t="n"/>
      <c r="F4659" s="14" t="n"/>
      <c r="G4659" s="14" t="n"/>
      <c r="H4659" s="19" t="n"/>
      <c r="I4659" s="19" t="n"/>
      <c r="J4659" s="34">
        <f>IF(A4659="","",H4659+I4659)</f>
        <v/>
      </c>
      <c r="K4659" s="14" t="n"/>
      <c r="L4659" s="14" t="n"/>
      <c r="M4659" s="14" t="n"/>
      <c r="N4659" s="14" t="n"/>
      <c r="O4659" s="20">
        <f>IF(A4659="","",SUMPRODUCT((A4659&gt;=Setup!$C$19:$C$30)*(A4659&lt;=Setup!$D$19:$D$30)*Setup!$A$19:$A$30))</f>
        <v/>
      </c>
      <c r="P4659" s="34">
        <f>IF(A4659="","",IF(OR(F4659="Standard domestic 15% (Box 7)",F4659="Import - VAT paid at customs (Box 8)",F4659="Import - Reverse charge (Box 9)"),ROUND(H4659*Setup!$B$9,2),0))</f>
        <v/>
      </c>
      <c r="Q4659" s="34">
        <f>IF(A4659="","",I4659-P4659)</f>
        <v/>
      </c>
      <c r="R4659" s="34">
        <f>IF(A4659="","",IF(L4659="Yes",I4659,0))</f>
        <v/>
      </c>
      <c r="S4659" s="34">
        <f>IF(A4659="","",IF(AND(L4659="Yes",K4659="Yes",NOT(ISNUMBER(SEARCH("blocked",G4659))),OR(F4659="Standard domestic 15% (Box 7)",F4659="Import - VAT paid at customs (Box 8)",F4659="Import - Reverse charge (Box 9)"),OR(F4659&lt;&gt;"Standard domestic 15% (Box 7)",AND(LEN(D4659)=15,LEFT(D4659,1)="3",RIGHT(D4659,1)="3",ISNUMBER(--D4659)))),I4659,0))</f>
        <v/>
      </c>
      <c r="T4659" s="34">
        <f>IF(A4659="","",R4659-S4659)</f>
        <v/>
      </c>
      <c r="U4659" s="23">
        <f>IF(A4659="","",IF(O4659=0,"Outside audit periods; ","")&amp;IF(F4659="","No VAT category; ","")&amp;IF(ABS(Q4659)&gt;Setup!$B$10,"VAT ≠ 15% × net; ","")&amp;IF(AND(F4659="Standard domestic 15% (Box 7)",NOT(AND(LEN(D4659)=15,LEFT(D4659,1)="3",RIGHT(D4659,1)="3",ISNUMBER(--D4659)))),"Invalid/missing supplier VAT no; ","")&amp;IF(AND(L4659="Yes",K4659&lt;&gt;"Yes"),"VAT claimed without valid tax invoice; ","")&amp;IF(AND(L4659="Yes",ISNUMBER(SEARCH("blocked",G4659))),"Blocked input VAT claimed; ","")&amp;IF(AND(F4659="Import - VAT paid at customs (Box 8)",M4659=""),"Customs declaration no missing; ","")&amp;IF(AND(F4659="Import - Reverse charge (Box 9)",E4659="Saudi Arabia"),"RCM used for a local supplier; ","")&amp;IF(AND(L4659="Yes",NOT(OR(F4659="Standard domestic 15% (Box 7)",F4659="Import - VAT paid at customs (Box 8)",F4659="Import - Reverse charge (Box 9)"))),"VAT claimed on non-taxable category; ",""))</f>
        <v/>
      </c>
    </row>
    <row r="4660">
      <c r="A4660" s="17" t="n"/>
      <c r="B4660" s="14" t="n"/>
      <c r="C4660" s="14" t="n"/>
      <c r="D4660" s="16" t="n"/>
      <c r="E4660" s="14" t="n"/>
      <c r="F4660" s="14" t="n"/>
      <c r="G4660" s="14" t="n"/>
      <c r="H4660" s="19" t="n"/>
      <c r="I4660" s="19" t="n"/>
      <c r="J4660" s="34">
        <f>IF(A4660="","",H4660+I4660)</f>
        <v/>
      </c>
      <c r="K4660" s="14" t="n"/>
      <c r="L4660" s="14" t="n"/>
      <c r="M4660" s="14" t="n"/>
      <c r="N4660" s="14" t="n"/>
      <c r="O4660" s="20">
        <f>IF(A4660="","",SUMPRODUCT((A4660&gt;=Setup!$C$19:$C$30)*(A4660&lt;=Setup!$D$19:$D$30)*Setup!$A$19:$A$30))</f>
        <v/>
      </c>
      <c r="P4660" s="34">
        <f>IF(A4660="","",IF(OR(F4660="Standard domestic 15% (Box 7)",F4660="Import - VAT paid at customs (Box 8)",F4660="Import - Reverse charge (Box 9)"),ROUND(H4660*Setup!$B$9,2),0))</f>
        <v/>
      </c>
      <c r="Q4660" s="34">
        <f>IF(A4660="","",I4660-P4660)</f>
        <v/>
      </c>
      <c r="R4660" s="34">
        <f>IF(A4660="","",IF(L4660="Yes",I4660,0))</f>
        <v/>
      </c>
      <c r="S4660" s="34">
        <f>IF(A4660="","",IF(AND(L4660="Yes",K4660="Yes",NOT(ISNUMBER(SEARCH("blocked",G4660))),OR(F4660="Standard domestic 15% (Box 7)",F4660="Import - VAT paid at customs (Box 8)",F4660="Import - Reverse charge (Box 9)"),OR(F4660&lt;&gt;"Standard domestic 15% (Box 7)",AND(LEN(D4660)=15,LEFT(D4660,1)="3",RIGHT(D4660,1)="3",ISNUMBER(--D4660)))),I4660,0))</f>
        <v/>
      </c>
      <c r="T4660" s="34">
        <f>IF(A4660="","",R4660-S4660)</f>
        <v/>
      </c>
      <c r="U4660" s="23">
        <f>IF(A4660="","",IF(O4660=0,"Outside audit periods; ","")&amp;IF(F4660="","No VAT category; ","")&amp;IF(ABS(Q4660)&gt;Setup!$B$10,"VAT ≠ 15% × net; ","")&amp;IF(AND(F4660="Standard domestic 15% (Box 7)",NOT(AND(LEN(D4660)=15,LEFT(D4660,1)="3",RIGHT(D4660,1)="3",ISNUMBER(--D4660)))),"Invalid/missing supplier VAT no; ","")&amp;IF(AND(L4660="Yes",K4660&lt;&gt;"Yes"),"VAT claimed without valid tax invoice; ","")&amp;IF(AND(L4660="Yes",ISNUMBER(SEARCH("blocked",G4660))),"Blocked input VAT claimed; ","")&amp;IF(AND(F4660="Import - VAT paid at customs (Box 8)",M4660=""),"Customs declaration no missing; ","")&amp;IF(AND(F4660="Import - Reverse charge (Box 9)",E4660="Saudi Arabia"),"RCM used for a local supplier; ","")&amp;IF(AND(L4660="Yes",NOT(OR(F4660="Standard domestic 15% (Box 7)",F4660="Import - VAT paid at customs (Box 8)",F4660="Import - Reverse charge (Box 9)"))),"VAT claimed on non-taxable category; ",""))</f>
        <v/>
      </c>
    </row>
    <row r="4661">
      <c r="A4661" s="17" t="n"/>
      <c r="B4661" s="14" t="n"/>
      <c r="C4661" s="14" t="n"/>
      <c r="D4661" s="16" t="n"/>
      <c r="E4661" s="14" t="n"/>
      <c r="F4661" s="14" t="n"/>
      <c r="G4661" s="14" t="n"/>
      <c r="H4661" s="19" t="n"/>
      <c r="I4661" s="19" t="n"/>
      <c r="J4661" s="34">
        <f>IF(A4661="","",H4661+I4661)</f>
        <v/>
      </c>
      <c r="K4661" s="14" t="n"/>
      <c r="L4661" s="14" t="n"/>
      <c r="M4661" s="14" t="n"/>
      <c r="N4661" s="14" t="n"/>
      <c r="O4661" s="20">
        <f>IF(A4661="","",SUMPRODUCT((A4661&gt;=Setup!$C$19:$C$30)*(A4661&lt;=Setup!$D$19:$D$30)*Setup!$A$19:$A$30))</f>
        <v/>
      </c>
      <c r="P4661" s="34">
        <f>IF(A4661="","",IF(OR(F4661="Standard domestic 15% (Box 7)",F4661="Import - VAT paid at customs (Box 8)",F4661="Import - Reverse charge (Box 9)"),ROUND(H4661*Setup!$B$9,2),0))</f>
        <v/>
      </c>
      <c r="Q4661" s="34">
        <f>IF(A4661="","",I4661-P4661)</f>
        <v/>
      </c>
      <c r="R4661" s="34">
        <f>IF(A4661="","",IF(L4661="Yes",I4661,0))</f>
        <v/>
      </c>
      <c r="S4661" s="34">
        <f>IF(A4661="","",IF(AND(L4661="Yes",K4661="Yes",NOT(ISNUMBER(SEARCH("blocked",G4661))),OR(F4661="Standard domestic 15% (Box 7)",F4661="Import - VAT paid at customs (Box 8)",F4661="Import - Reverse charge (Box 9)"),OR(F4661&lt;&gt;"Standard domestic 15% (Box 7)",AND(LEN(D4661)=15,LEFT(D4661,1)="3",RIGHT(D4661,1)="3",ISNUMBER(--D4661)))),I4661,0))</f>
        <v/>
      </c>
      <c r="T4661" s="34">
        <f>IF(A4661="","",R4661-S4661)</f>
        <v/>
      </c>
      <c r="U4661" s="23">
        <f>IF(A4661="","",IF(O4661=0,"Outside audit periods; ","")&amp;IF(F4661="","No VAT category; ","")&amp;IF(ABS(Q4661)&gt;Setup!$B$10,"VAT ≠ 15% × net; ","")&amp;IF(AND(F4661="Standard domestic 15% (Box 7)",NOT(AND(LEN(D4661)=15,LEFT(D4661,1)="3",RIGHT(D4661,1)="3",ISNUMBER(--D4661)))),"Invalid/missing supplier VAT no; ","")&amp;IF(AND(L4661="Yes",K4661&lt;&gt;"Yes"),"VAT claimed without valid tax invoice; ","")&amp;IF(AND(L4661="Yes",ISNUMBER(SEARCH("blocked",G4661))),"Blocked input VAT claimed; ","")&amp;IF(AND(F4661="Import - VAT paid at customs (Box 8)",M4661=""),"Customs declaration no missing; ","")&amp;IF(AND(F4661="Import - Reverse charge (Box 9)",E4661="Saudi Arabia"),"RCM used for a local supplier; ","")&amp;IF(AND(L4661="Yes",NOT(OR(F4661="Standard domestic 15% (Box 7)",F4661="Import - VAT paid at customs (Box 8)",F4661="Import - Reverse charge (Box 9)"))),"VAT claimed on non-taxable category; ",""))</f>
        <v/>
      </c>
    </row>
    <row r="4662">
      <c r="A4662" s="17" t="n"/>
      <c r="B4662" s="14" t="n"/>
      <c r="C4662" s="14" t="n"/>
      <c r="D4662" s="16" t="n"/>
      <c r="E4662" s="14" t="n"/>
      <c r="F4662" s="14" t="n"/>
      <c r="G4662" s="14" t="n"/>
      <c r="H4662" s="19" t="n"/>
      <c r="I4662" s="19" t="n"/>
      <c r="J4662" s="34">
        <f>IF(A4662="","",H4662+I4662)</f>
        <v/>
      </c>
      <c r="K4662" s="14" t="n"/>
      <c r="L4662" s="14" t="n"/>
      <c r="M4662" s="14" t="n"/>
      <c r="N4662" s="14" t="n"/>
      <c r="O4662" s="20">
        <f>IF(A4662="","",SUMPRODUCT((A4662&gt;=Setup!$C$19:$C$30)*(A4662&lt;=Setup!$D$19:$D$30)*Setup!$A$19:$A$30))</f>
        <v/>
      </c>
      <c r="P4662" s="34">
        <f>IF(A4662="","",IF(OR(F4662="Standard domestic 15% (Box 7)",F4662="Import - VAT paid at customs (Box 8)",F4662="Import - Reverse charge (Box 9)"),ROUND(H4662*Setup!$B$9,2),0))</f>
        <v/>
      </c>
      <c r="Q4662" s="34">
        <f>IF(A4662="","",I4662-P4662)</f>
        <v/>
      </c>
      <c r="R4662" s="34">
        <f>IF(A4662="","",IF(L4662="Yes",I4662,0))</f>
        <v/>
      </c>
      <c r="S4662" s="34">
        <f>IF(A4662="","",IF(AND(L4662="Yes",K4662="Yes",NOT(ISNUMBER(SEARCH("blocked",G4662))),OR(F4662="Standard domestic 15% (Box 7)",F4662="Import - VAT paid at customs (Box 8)",F4662="Import - Reverse charge (Box 9)"),OR(F4662&lt;&gt;"Standard domestic 15% (Box 7)",AND(LEN(D4662)=15,LEFT(D4662,1)="3",RIGHT(D4662,1)="3",ISNUMBER(--D4662)))),I4662,0))</f>
        <v/>
      </c>
      <c r="T4662" s="34">
        <f>IF(A4662="","",R4662-S4662)</f>
        <v/>
      </c>
      <c r="U4662" s="23">
        <f>IF(A4662="","",IF(O4662=0,"Outside audit periods; ","")&amp;IF(F4662="","No VAT category; ","")&amp;IF(ABS(Q4662)&gt;Setup!$B$10,"VAT ≠ 15% × net; ","")&amp;IF(AND(F4662="Standard domestic 15% (Box 7)",NOT(AND(LEN(D4662)=15,LEFT(D4662,1)="3",RIGHT(D4662,1)="3",ISNUMBER(--D4662)))),"Invalid/missing supplier VAT no; ","")&amp;IF(AND(L4662="Yes",K4662&lt;&gt;"Yes"),"VAT claimed without valid tax invoice; ","")&amp;IF(AND(L4662="Yes",ISNUMBER(SEARCH("blocked",G4662))),"Blocked input VAT claimed; ","")&amp;IF(AND(F4662="Import - VAT paid at customs (Box 8)",M4662=""),"Customs declaration no missing; ","")&amp;IF(AND(F4662="Import - Reverse charge (Box 9)",E4662="Saudi Arabia"),"RCM used for a local supplier; ","")&amp;IF(AND(L4662="Yes",NOT(OR(F4662="Standard domestic 15% (Box 7)",F4662="Import - VAT paid at customs (Box 8)",F4662="Import - Reverse charge (Box 9)"))),"VAT claimed on non-taxable category; ",""))</f>
        <v/>
      </c>
    </row>
    <row r="4663">
      <c r="A4663" s="17" t="n"/>
      <c r="B4663" s="14" t="n"/>
      <c r="C4663" s="14" t="n"/>
      <c r="D4663" s="16" t="n"/>
      <c r="E4663" s="14" t="n"/>
      <c r="F4663" s="14" t="n"/>
      <c r="G4663" s="14" t="n"/>
      <c r="H4663" s="19" t="n"/>
      <c r="I4663" s="19" t="n"/>
      <c r="J4663" s="34">
        <f>IF(A4663="","",H4663+I4663)</f>
        <v/>
      </c>
      <c r="K4663" s="14" t="n"/>
      <c r="L4663" s="14" t="n"/>
      <c r="M4663" s="14" t="n"/>
      <c r="N4663" s="14" t="n"/>
      <c r="O4663" s="20">
        <f>IF(A4663="","",SUMPRODUCT((A4663&gt;=Setup!$C$19:$C$30)*(A4663&lt;=Setup!$D$19:$D$30)*Setup!$A$19:$A$30))</f>
        <v/>
      </c>
      <c r="P4663" s="34">
        <f>IF(A4663="","",IF(OR(F4663="Standard domestic 15% (Box 7)",F4663="Import - VAT paid at customs (Box 8)",F4663="Import - Reverse charge (Box 9)"),ROUND(H4663*Setup!$B$9,2),0))</f>
        <v/>
      </c>
      <c r="Q4663" s="34">
        <f>IF(A4663="","",I4663-P4663)</f>
        <v/>
      </c>
      <c r="R4663" s="34">
        <f>IF(A4663="","",IF(L4663="Yes",I4663,0))</f>
        <v/>
      </c>
      <c r="S4663" s="34">
        <f>IF(A4663="","",IF(AND(L4663="Yes",K4663="Yes",NOT(ISNUMBER(SEARCH("blocked",G4663))),OR(F4663="Standard domestic 15% (Box 7)",F4663="Import - VAT paid at customs (Box 8)",F4663="Import - Reverse charge (Box 9)"),OR(F4663&lt;&gt;"Standard domestic 15% (Box 7)",AND(LEN(D4663)=15,LEFT(D4663,1)="3",RIGHT(D4663,1)="3",ISNUMBER(--D4663)))),I4663,0))</f>
        <v/>
      </c>
      <c r="T4663" s="34">
        <f>IF(A4663="","",R4663-S4663)</f>
        <v/>
      </c>
      <c r="U4663" s="23">
        <f>IF(A4663="","",IF(O4663=0,"Outside audit periods; ","")&amp;IF(F4663="","No VAT category; ","")&amp;IF(ABS(Q4663)&gt;Setup!$B$10,"VAT ≠ 15% × net; ","")&amp;IF(AND(F4663="Standard domestic 15% (Box 7)",NOT(AND(LEN(D4663)=15,LEFT(D4663,1)="3",RIGHT(D4663,1)="3",ISNUMBER(--D4663)))),"Invalid/missing supplier VAT no; ","")&amp;IF(AND(L4663="Yes",K4663&lt;&gt;"Yes"),"VAT claimed without valid tax invoice; ","")&amp;IF(AND(L4663="Yes",ISNUMBER(SEARCH("blocked",G4663))),"Blocked input VAT claimed; ","")&amp;IF(AND(F4663="Import - VAT paid at customs (Box 8)",M4663=""),"Customs declaration no missing; ","")&amp;IF(AND(F4663="Import - Reverse charge (Box 9)",E4663="Saudi Arabia"),"RCM used for a local supplier; ","")&amp;IF(AND(L4663="Yes",NOT(OR(F4663="Standard domestic 15% (Box 7)",F4663="Import - VAT paid at customs (Box 8)",F4663="Import - Reverse charge (Box 9)"))),"VAT claimed on non-taxable category; ",""))</f>
        <v/>
      </c>
    </row>
    <row r="4664">
      <c r="A4664" s="17" t="n"/>
      <c r="B4664" s="14" t="n"/>
      <c r="C4664" s="14" t="n"/>
      <c r="D4664" s="16" t="n"/>
      <c r="E4664" s="14" t="n"/>
      <c r="F4664" s="14" t="n"/>
      <c r="G4664" s="14" t="n"/>
      <c r="H4664" s="19" t="n"/>
      <c r="I4664" s="19" t="n"/>
      <c r="J4664" s="34">
        <f>IF(A4664="","",H4664+I4664)</f>
        <v/>
      </c>
      <c r="K4664" s="14" t="n"/>
      <c r="L4664" s="14" t="n"/>
      <c r="M4664" s="14" t="n"/>
      <c r="N4664" s="14" t="n"/>
      <c r="O4664" s="20">
        <f>IF(A4664="","",SUMPRODUCT((A4664&gt;=Setup!$C$19:$C$30)*(A4664&lt;=Setup!$D$19:$D$30)*Setup!$A$19:$A$30))</f>
        <v/>
      </c>
      <c r="P4664" s="34">
        <f>IF(A4664="","",IF(OR(F4664="Standard domestic 15% (Box 7)",F4664="Import - VAT paid at customs (Box 8)",F4664="Import - Reverse charge (Box 9)"),ROUND(H4664*Setup!$B$9,2),0))</f>
        <v/>
      </c>
      <c r="Q4664" s="34">
        <f>IF(A4664="","",I4664-P4664)</f>
        <v/>
      </c>
      <c r="R4664" s="34">
        <f>IF(A4664="","",IF(L4664="Yes",I4664,0))</f>
        <v/>
      </c>
      <c r="S4664" s="34">
        <f>IF(A4664="","",IF(AND(L4664="Yes",K4664="Yes",NOT(ISNUMBER(SEARCH("blocked",G4664))),OR(F4664="Standard domestic 15% (Box 7)",F4664="Import - VAT paid at customs (Box 8)",F4664="Import - Reverse charge (Box 9)"),OR(F4664&lt;&gt;"Standard domestic 15% (Box 7)",AND(LEN(D4664)=15,LEFT(D4664,1)="3",RIGHT(D4664,1)="3",ISNUMBER(--D4664)))),I4664,0))</f>
        <v/>
      </c>
      <c r="T4664" s="34">
        <f>IF(A4664="","",R4664-S4664)</f>
        <v/>
      </c>
      <c r="U4664" s="23">
        <f>IF(A4664="","",IF(O4664=0,"Outside audit periods; ","")&amp;IF(F4664="","No VAT category; ","")&amp;IF(ABS(Q4664)&gt;Setup!$B$10,"VAT ≠ 15% × net; ","")&amp;IF(AND(F4664="Standard domestic 15% (Box 7)",NOT(AND(LEN(D4664)=15,LEFT(D4664,1)="3",RIGHT(D4664,1)="3",ISNUMBER(--D4664)))),"Invalid/missing supplier VAT no; ","")&amp;IF(AND(L4664="Yes",K4664&lt;&gt;"Yes"),"VAT claimed without valid tax invoice; ","")&amp;IF(AND(L4664="Yes",ISNUMBER(SEARCH("blocked",G4664))),"Blocked input VAT claimed; ","")&amp;IF(AND(F4664="Import - VAT paid at customs (Box 8)",M4664=""),"Customs declaration no missing; ","")&amp;IF(AND(F4664="Import - Reverse charge (Box 9)",E4664="Saudi Arabia"),"RCM used for a local supplier; ","")&amp;IF(AND(L4664="Yes",NOT(OR(F4664="Standard domestic 15% (Box 7)",F4664="Import - VAT paid at customs (Box 8)",F4664="Import - Reverse charge (Box 9)"))),"VAT claimed on non-taxable category; ",""))</f>
        <v/>
      </c>
    </row>
    <row r="4665">
      <c r="A4665" s="17" t="n"/>
      <c r="B4665" s="14" t="n"/>
      <c r="C4665" s="14" t="n"/>
      <c r="D4665" s="16" t="n"/>
      <c r="E4665" s="14" t="n"/>
      <c r="F4665" s="14" t="n"/>
      <c r="G4665" s="14" t="n"/>
      <c r="H4665" s="19" t="n"/>
      <c r="I4665" s="19" t="n"/>
      <c r="J4665" s="34">
        <f>IF(A4665="","",H4665+I4665)</f>
        <v/>
      </c>
      <c r="K4665" s="14" t="n"/>
      <c r="L4665" s="14" t="n"/>
      <c r="M4665" s="14" t="n"/>
      <c r="N4665" s="14" t="n"/>
      <c r="O4665" s="20">
        <f>IF(A4665="","",SUMPRODUCT((A4665&gt;=Setup!$C$19:$C$30)*(A4665&lt;=Setup!$D$19:$D$30)*Setup!$A$19:$A$30))</f>
        <v/>
      </c>
      <c r="P4665" s="34">
        <f>IF(A4665="","",IF(OR(F4665="Standard domestic 15% (Box 7)",F4665="Import - VAT paid at customs (Box 8)",F4665="Import - Reverse charge (Box 9)"),ROUND(H4665*Setup!$B$9,2),0))</f>
        <v/>
      </c>
      <c r="Q4665" s="34">
        <f>IF(A4665="","",I4665-P4665)</f>
        <v/>
      </c>
      <c r="R4665" s="34">
        <f>IF(A4665="","",IF(L4665="Yes",I4665,0))</f>
        <v/>
      </c>
      <c r="S4665" s="34">
        <f>IF(A4665="","",IF(AND(L4665="Yes",K4665="Yes",NOT(ISNUMBER(SEARCH("blocked",G4665))),OR(F4665="Standard domestic 15% (Box 7)",F4665="Import - VAT paid at customs (Box 8)",F4665="Import - Reverse charge (Box 9)"),OR(F4665&lt;&gt;"Standard domestic 15% (Box 7)",AND(LEN(D4665)=15,LEFT(D4665,1)="3",RIGHT(D4665,1)="3",ISNUMBER(--D4665)))),I4665,0))</f>
        <v/>
      </c>
      <c r="T4665" s="34">
        <f>IF(A4665="","",R4665-S4665)</f>
        <v/>
      </c>
      <c r="U4665" s="23">
        <f>IF(A4665="","",IF(O4665=0,"Outside audit periods; ","")&amp;IF(F4665="","No VAT category; ","")&amp;IF(ABS(Q4665)&gt;Setup!$B$10,"VAT ≠ 15% × net; ","")&amp;IF(AND(F4665="Standard domestic 15% (Box 7)",NOT(AND(LEN(D4665)=15,LEFT(D4665,1)="3",RIGHT(D4665,1)="3",ISNUMBER(--D4665)))),"Invalid/missing supplier VAT no; ","")&amp;IF(AND(L4665="Yes",K4665&lt;&gt;"Yes"),"VAT claimed without valid tax invoice; ","")&amp;IF(AND(L4665="Yes",ISNUMBER(SEARCH("blocked",G4665))),"Blocked input VAT claimed; ","")&amp;IF(AND(F4665="Import - VAT paid at customs (Box 8)",M4665=""),"Customs declaration no missing; ","")&amp;IF(AND(F4665="Import - Reverse charge (Box 9)",E4665="Saudi Arabia"),"RCM used for a local supplier; ","")&amp;IF(AND(L4665="Yes",NOT(OR(F4665="Standard domestic 15% (Box 7)",F4665="Import - VAT paid at customs (Box 8)",F4665="Import - Reverse charge (Box 9)"))),"VAT claimed on non-taxable category; ",""))</f>
        <v/>
      </c>
    </row>
    <row r="4666">
      <c r="A4666" s="17" t="n"/>
      <c r="B4666" s="14" t="n"/>
      <c r="C4666" s="14" t="n"/>
      <c r="D4666" s="16" t="n"/>
      <c r="E4666" s="14" t="n"/>
      <c r="F4666" s="14" t="n"/>
      <c r="G4666" s="14" t="n"/>
      <c r="H4666" s="19" t="n"/>
      <c r="I4666" s="19" t="n"/>
      <c r="J4666" s="34">
        <f>IF(A4666="","",H4666+I4666)</f>
        <v/>
      </c>
      <c r="K4666" s="14" t="n"/>
      <c r="L4666" s="14" t="n"/>
      <c r="M4666" s="14" t="n"/>
      <c r="N4666" s="14" t="n"/>
      <c r="O4666" s="20">
        <f>IF(A4666="","",SUMPRODUCT((A4666&gt;=Setup!$C$19:$C$30)*(A4666&lt;=Setup!$D$19:$D$30)*Setup!$A$19:$A$30))</f>
        <v/>
      </c>
      <c r="P4666" s="34">
        <f>IF(A4666="","",IF(OR(F4666="Standard domestic 15% (Box 7)",F4666="Import - VAT paid at customs (Box 8)",F4666="Import - Reverse charge (Box 9)"),ROUND(H4666*Setup!$B$9,2),0))</f>
        <v/>
      </c>
      <c r="Q4666" s="34">
        <f>IF(A4666="","",I4666-P4666)</f>
        <v/>
      </c>
      <c r="R4666" s="34">
        <f>IF(A4666="","",IF(L4666="Yes",I4666,0))</f>
        <v/>
      </c>
      <c r="S4666" s="34">
        <f>IF(A4666="","",IF(AND(L4666="Yes",K4666="Yes",NOT(ISNUMBER(SEARCH("blocked",G4666))),OR(F4666="Standard domestic 15% (Box 7)",F4666="Import - VAT paid at customs (Box 8)",F4666="Import - Reverse charge (Box 9)"),OR(F4666&lt;&gt;"Standard domestic 15% (Box 7)",AND(LEN(D4666)=15,LEFT(D4666,1)="3",RIGHT(D4666,1)="3",ISNUMBER(--D4666)))),I4666,0))</f>
        <v/>
      </c>
      <c r="T4666" s="34">
        <f>IF(A4666="","",R4666-S4666)</f>
        <v/>
      </c>
      <c r="U4666" s="23">
        <f>IF(A4666="","",IF(O4666=0,"Outside audit periods; ","")&amp;IF(F4666="","No VAT category; ","")&amp;IF(ABS(Q4666)&gt;Setup!$B$10,"VAT ≠ 15% × net; ","")&amp;IF(AND(F4666="Standard domestic 15% (Box 7)",NOT(AND(LEN(D4666)=15,LEFT(D4666,1)="3",RIGHT(D4666,1)="3",ISNUMBER(--D4666)))),"Invalid/missing supplier VAT no; ","")&amp;IF(AND(L4666="Yes",K4666&lt;&gt;"Yes"),"VAT claimed without valid tax invoice; ","")&amp;IF(AND(L4666="Yes",ISNUMBER(SEARCH("blocked",G4666))),"Blocked input VAT claimed; ","")&amp;IF(AND(F4666="Import - VAT paid at customs (Box 8)",M4666=""),"Customs declaration no missing; ","")&amp;IF(AND(F4666="Import - Reverse charge (Box 9)",E4666="Saudi Arabia"),"RCM used for a local supplier; ","")&amp;IF(AND(L4666="Yes",NOT(OR(F4666="Standard domestic 15% (Box 7)",F4666="Import - VAT paid at customs (Box 8)",F4666="Import - Reverse charge (Box 9)"))),"VAT claimed on non-taxable category; ",""))</f>
        <v/>
      </c>
    </row>
    <row r="4667">
      <c r="A4667" s="17" t="n"/>
      <c r="B4667" s="14" t="n"/>
      <c r="C4667" s="14" t="n"/>
      <c r="D4667" s="16" t="n"/>
      <c r="E4667" s="14" t="n"/>
      <c r="F4667" s="14" t="n"/>
      <c r="G4667" s="14" t="n"/>
      <c r="H4667" s="19" t="n"/>
      <c r="I4667" s="19" t="n"/>
      <c r="J4667" s="34">
        <f>IF(A4667="","",H4667+I4667)</f>
        <v/>
      </c>
      <c r="K4667" s="14" t="n"/>
      <c r="L4667" s="14" t="n"/>
      <c r="M4667" s="14" t="n"/>
      <c r="N4667" s="14" t="n"/>
      <c r="O4667" s="20">
        <f>IF(A4667="","",SUMPRODUCT((A4667&gt;=Setup!$C$19:$C$30)*(A4667&lt;=Setup!$D$19:$D$30)*Setup!$A$19:$A$30))</f>
        <v/>
      </c>
      <c r="P4667" s="34">
        <f>IF(A4667="","",IF(OR(F4667="Standard domestic 15% (Box 7)",F4667="Import - VAT paid at customs (Box 8)",F4667="Import - Reverse charge (Box 9)"),ROUND(H4667*Setup!$B$9,2),0))</f>
        <v/>
      </c>
      <c r="Q4667" s="34">
        <f>IF(A4667="","",I4667-P4667)</f>
        <v/>
      </c>
      <c r="R4667" s="34">
        <f>IF(A4667="","",IF(L4667="Yes",I4667,0))</f>
        <v/>
      </c>
      <c r="S4667" s="34">
        <f>IF(A4667="","",IF(AND(L4667="Yes",K4667="Yes",NOT(ISNUMBER(SEARCH("blocked",G4667))),OR(F4667="Standard domestic 15% (Box 7)",F4667="Import - VAT paid at customs (Box 8)",F4667="Import - Reverse charge (Box 9)"),OR(F4667&lt;&gt;"Standard domestic 15% (Box 7)",AND(LEN(D4667)=15,LEFT(D4667,1)="3",RIGHT(D4667,1)="3",ISNUMBER(--D4667)))),I4667,0))</f>
        <v/>
      </c>
      <c r="T4667" s="34">
        <f>IF(A4667="","",R4667-S4667)</f>
        <v/>
      </c>
      <c r="U4667" s="23">
        <f>IF(A4667="","",IF(O4667=0,"Outside audit periods; ","")&amp;IF(F4667="","No VAT category; ","")&amp;IF(ABS(Q4667)&gt;Setup!$B$10,"VAT ≠ 15% × net; ","")&amp;IF(AND(F4667="Standard domestic 15% (Box 7)",NOT(AND(LEN(D4667)=15,LEFT(D4667,1)="3",RIGHT(D4667,1)="3",ISNUMBER(--D4667)))),"Invalid/missing supplier VAT no; ","")&amp;IF(AND(L4667="Yes",K4667&lt;&gt;"Yes"),"VAT claimed without valid tax invoice; ","")&amp;IF(AND(L4667="Yes",ISNUMBER(SEARCH("blocked",G4667))),"Blocked input VAT claimed; ","")&amp;IF(AND(F4667="Import - VAT paid at customs (Box 8)",M4667=""),"Customs declaration no missing; ","")&amp;IF(AND(F4667="Import - Reverse charge (Box 9)",E4667="Saudi Arabia"),"RCM used for a local supplier; ","")&amp;IF(AND(L4667="Yes",NOT(OR(F4667="Standard domestic 15% (Box 7)",F4667="Import - VAT paid at customs (Box 8)",F4667="Import - Reverse charge (Box 9)"))),"VAT claimed on non-taxable category; ",""))</f>
        <v/>
      </c>
    </row>
    <row r="4668">
      <c r="A4668" s="17" t="n"/>
      <c r="B4668" s="14" t="n"/>
      <c r="C4668" s="14" t="n"/>
      <c r="D4668" s="16" t="n"/>
      <c r="E4668" s="14" t="n"/>
      <c r="F4668" s="14" t="n"/>
      <c r="G4668" s="14" t="n"/>
      <c r="H4668" s="19" t="n"/>
      <c r="I4668" s="19" t="n"/>
      <c r="J4668" s="34">
        <f>IF(A4668="","",H4668+I4668)</f>
        <v/>
      </c>
      <c r="K4668" s="14" t="n"/>
      <c r="L4668" s="14" t="n"/>
      <c r="M4668" s="14" t="n"/>
      <c r="N4668" s="14" t="n"/>
      <c r="O4668" s="20">
        <f>IF(A4668="","",SUMPRODUCT((A4668&gt;=Setup!$C$19:$C$30)*(A4668&lt;=Setup!$D$19:$D$30)*Setup!$A$19:$A$30))</f>
        <v/>
      </c>
      <c r="P4668" s="34">
        <f>IF(A4668="","",IF(OR(F4668="Standard domestic 15% (Box 7)",F4668="Import - VAT paid at customs (Box 8)",F4668="Import - Reverse charge (Box 9)"),ROUND(H4668*Setup!$B$9,2),0))</f>
        <v/>
      </c>
      <c r="Q4668" s="34">
        <f>IF(A4668="","",I4668-P4668)</f>
        <v/>
      </c>
      <c r="R4668" s="34">
        <f>IF(A4668="","",IF(L4668="Yes",I4668,0))</f>
        <v/>
      </c>
      <c r="S4668" s="34">
        <f>IF(A4668="","",IF(AND(L4668="Yes",K4668="Yes",NOT(ISNUMBER(SEARCH("blocked",G4668))),OR(F4668="Standard domestic 15% (Box 7)",F4668="Import - VAT paid at customs (Box 8)",F4668="Import - Reverse charge (Box 9)"),OR(F4668&lt;&gt;"Standard domestic 15% (Box 7)",AND(LEN(D4668)=15,LEFT(D4668,1)="3",RIGHT(D4668,1)="3",ISNUMBER(--D4668)))),I4668,0))</f>
        <v/>
      </c>
      <c r="T4668" s="34">
        <f>IF(A4668="","",R4668-S4668)</f>
        <v/>
      </c>
      <c r="U4668" s="23">
        <f>IF(A4668="","",IF(O4668=0,"Outside audit periods; ","")&amp;IF(F4668="","No VAT category; ","")&amp;IF(ABS(Q4668)&gt;Setup!$B$10,"VAT ≠ 15% × net; ","")&amp;IF(AND(F4668="Standard domestic 15% (Box 7)",NOT(AND(LEN(D4668)=15,LEFT(D4668,1)="3",RIGHT(D4668,1)="3",ISNUMBER(--D4668)))),"Invalid/missing supplier VAT no; ","")&amp;IF(AND(L4668="Yes",K4668&lt;&gt;"Yes"),"VAT claimed without valid tax invoice; ","")&amp;IF(AND(L4668="Yes",ISNUMBER(SEARCH("blocked",G4668))),"Blocked input VAT claimed; ","")&amp;IF(AND(F4668="Import - VAT paid at customs (Box 8)",M4668=""),"Customs declaration no missing; ","")&amp;IF(AND(F4668="Import - Reverse charge (Box 9)",E4668="Saudi Arabia"),"RCM used for a local supplier; ","")&amp;IF(AND(L4668="Yes",NOT(OR(F4668="Standard domestic 15% (Box 7)",F4668="Import - VAT paid at customs (Box 8)",F4668="Import - Reverse charge (Box 9)"))),"VAT claimed on non-taxable category; ",""))</f>
        <v/>
      </c>
    </row>
    <row r="4669">
      <c r="A4669" s="17" t="n"/>
      <c r="B4669" s="14" t="n"/>
      <c r="C4669" s="14" t="n"/>
      <c r="D4669" s="16" t="n"/>
      <c r="E4669" s="14" t="n"/>
      <c r="F4669" s="14" t="n"/>
      <c r="G4669" s="14" t="n"/>
      <c r="H4669" s="19" t="n"/>
      <c r="I4669" s="19" t="n"/>
      <c r="J4669" s="34">
        <f>IF(A4669="","",H4669+I4669)</f>
        <v/>
      </c>
      <c r="K4669" s="14" t="n"/>
      <c r="L4669" s="14" t="n"/>
      <c r="M4669" s="14" t="n"/>
      <c r="N4669" s="14" t="n"/>
      <c r="O4669" s="20">
        <f>IF(A4669="","",SUMPRODUCT((A4669&gt;=Setup!$C$19:$C$30)*(A4669&lt;=Setup!$D$19:$D$30)*Setup!$A$19:$A$30))</f>
        <v/>
      </c>
      <c r="P4669" s="34">
        <f>IF(A4669="","",IF(OR(F4669="Standard domestic 15% (Box 7)",F4669="Import - VAT paid at customs (Box 8)",F4669="Import - Reverse charge (Box 9)"),ROUND(H4669*Setup!$B$9,2),0))</f>
        <v/>
      </c>
      <c r="Q4669" s="34">
        <f>IF(A4669="","",I4669-P4669)</f>
        <v/>
      </c>
      <c r="R4669" s="34">
        <f>IF(A4669="","",IF(L4669="Yes",I4669,0))</f>
        <v/>
      </c>
      <c r="S4669" s="34">
        <f>IF(A4669="","",IF(AND(L4669="Yes",K4669="Yes",NOT(ISNUMBER(SEARCH("blocked",G4669))),OR(F4669="Standard domestic 15% (Box 7)",F4669="Import - VAT paid at customs (Box 8)",F4669="Import - Reverse charge (Box 9)"),OR(F4669&lt;&gt;"Standard domestic 15% (Box 7)",AND(LEN(D4669)=15,LEFT(D4669,1)="3",RIGHT(D4669,1)="3",ISNUMBER(--D4669)))),I4669,0))</f>
        <v/>
      </c>
      <c r="T4669" s="34">
        <f>IF(A4669="","",R4669-S4669)</f>
        <v/>
      </c>
      <c r="U4669" s="23">
        <f>IF(A4669="","",IF(O4669=0,"Outside audit periods; ","")&amp;IF(F4669="","No VAT category; ","")&amp;IF(ABS(Q4669)&gt;Setup!$B$10,"VAT ≠ 15% × net; ","")&amp;IF(AND(F4669="Standard domestic 15% (Box 7)",NOT(AND(LEN(D4669)=15,LEFT(D4669,1)="3",RIGHT(D4669,1)="3",ISNUMBER(--D4669)))),"Invalid/missing supplier VAT no; ","")&amp;IF(AND(L4669="Yes",K4669&lt;&gt;"Yes"),"VAT claimed without valid tax invoice; ","")&amp;IF(AND(L4669="Yes",ISNUMBER(SEARCH("blocked",G4669))),"Blocked input VAT claimed; ","")&amp;IF(AND(F4669="Import - VAT paid at customs (Box 8)",M4669=""),"Customs declaration no missing; ","")&amp;IF(AND(F4669="Import - Reverse charge (Box 9)",E4669="Saudi Arabia"),"RCM used for a local supplier; ","")&amp;IF(AND(L4669="Yes",NOT(OR(F4669="Standard domestic 15% (Box 7)",F4669="Import - VAT paid at customs (Box 8)",F4669="Import - Reverse charge (Box 9)"))),"VAT claimed on non-taxable category; ",""))</f>
        <v/>
      </c>
    </row>
    <row r="4670">
      <c r="A4670" s="17" t="n"/>
      <c r="B4670" s="14" t="n"/>
      <c r="C4670" s="14" t="n"/>
      <c r="D4670" s="16" t="n"/>
      <c r="E4670" s="14" t="n"/>
      <c r="F4670" s="14" t="n"/>
      <c r="G4670" s="14" t="n"/>
      <c r="H4670" s="19" t="n"/>
      <c r="I4670" s="19" t="n"/>
      <c r="J4670" s="34">
        <f>IF(A4670="","",H4670+I4670)</f>
        <v/>
      </c>
      <c r="K4670" s="14" t="n"/>
      <c r="L4670" s="14" t="n"/>
      <c r="M4670" s="14" t="n"/>
      <c r="N4670" s="14" t="n"/>
      <c r="O4670" s="20">
        <f>IF(A4670="","",SUMPRODUCT((A4670&gt;=Setup!$C$19:$C$30)*(A4670&lt;=Setup!$D$19:$D$30)*Setup!$A$19:$A$30))</f>
        <v/>
      </c>
      <c r="P4670" s="34">
        <f>IF(A4670="","",IF(OR(F4670="Standard domestic 15% (Box 7)",F4670="Import - VAT paid at customs (Box 8)",F4670="Import - Reverse charge (Box 9)"),ROUND(H4670*Setup!$B$9,2),0))</f>
        <v/>
      </c>
      <c r="Q4670" s="34">
        <f>IF(A4670="","",I4670-P4670)</f>
        <v/>
      </c>
      <c r="R4670" s="34">
        <f>IF(A4670="","",IF(L4670="Yes",I4670,0))</f>
        <v/>
      </c>
      <c r="S4670" s="34">
        <f>IF(A4670="","",IF(AND(L4670="Yes",K4670="Yes",NOT(ISNUMBER(SEARCH("blocked",G4670))),OR(F4670="Standard domestic 15% (Box 7)",F4670="Import - VAT paid at customs (Box 8)",F4670="Import - Reverse charge (Box 9)"),OR(F4670&lt;&gt;"Standard domestic 15% (Box 7)",AND(LEN(D4670)=15,LEFT(D4670,1)="3",RIGHT(D4670,1)="3",ISNUMBER(--D4670)))),I4670,0))</f>
        <v/>
      </c>
      <c r="T4670" s="34">
        <f>IF(A4670="","",R4670-S4670)</f>
        <v/>
      </c>
      <c r="U4670" s="23">
        <f>IF(A4670="","",IF(O4670=0,"Outside audit periods; ","")&amp;IF(F4670="","No VAT category; ","")&amp;IF(ABS(Q4670)&gt;Setup!$B$10,"VAT ≠ 15% × net; ","")&amp;IF(AND(F4670="Standard domestic 15% (Box 7)",NOT(AND(LEN(D4670)=15,LEFT(D4670,1)="3",RIGHT(D4670,1)="3",ISNUMBER(--D4670)))),"Invalid/missing supplier VAT no; ","")&amp;IF(AND(L4670="Yes",K4670&lt;&gt;"Yes"),"VAT claimed without valid tax invoice; ","")&amp;IF(AND(L4670="Yes",ISNUMBER(SEARCH("blocked",G4670))),"Blocked input VAT claimed; ","")&amp;IF(AND(F4670="Import - VAT paid at customs (Box 8)",M4670=""),"Customs declaration no missing; ","")&amp;IF(AND(F4670="Import - Reverse charge (Box 9)",E4670="Saudi Arabia"),"RCM used for a local supplier; ","")&amp;IF(AND(L4670="Yes",NOT(OR(F4670="Standard domestic 15% (Box 7)",F4670="Import - VAT paid at customs (Box 8)",F4670="Import - Reverse charge (Box 9)"))),"VAT claimed on non-taxable category; ",""))</f>
        <v/>
      </c>
    </row>
    <row r="4671">
      <c r="A4671" s="17" t="n"/>
      <c r="B4671" s="14" t="n"/>
      <c r="C4671" s="14" t="n"/>
      <c r="D4671" s="16" t="n"/>
      <c r="E4671" s="14" t="n"/>
      <c r="F4671" s="14" t="n"/>
      <c r="G4671" s="14" t="n"/>
      <c r="H4671" s="19" t="n"/>
      <c r="I4671" s="19" t="n"/>
      <c r="J4671" s="34">
        <f>IF(A4671="","",H4671+I4671)</f>
        <v/>
      </c>
      <c r="K4671" s="14" t="n"/>
      <c r="L4671" s="14" t="n"/>
      <c r="M4671" s="14" t="n"/>
      <c r="N4671" s="14" t="n"/>
      <c r="O4671" s="20">
        <f>IF(A4671="","",SUMPRODUCT((A4671&gt;=Setup!$C$19:$C$30)*(A4671&lt;=Setup!$D$19:$D$30)*Setup!$A$19:$A$30))</f>
        <v/>
      </c>
      <c r="P4671" s="34">
        <f>IF(A4671="","",IF(OR(F4671="Standard domestic 15% (Box 7)",F4671="Import - VAT paid at customs (Box 8)",F4671="Import - Reverse charge (Box 9)"),ROUND(H4671*Setup!$B$9,2),0))</f>
        <v/>
      </c>
      <c r="Q4671" s="34">
        <f>IF(A4671="","",I4671-P4671)</f>
        <v/>
      </c>
      <c r="R4671" s="34">
        <f>IF(A4671="","",IF(L4671="Yes",I4671,0))</f>
        <v/>
      </c>
      <c r="S4671" s="34">
        <f>IF(A4671="","",IF(AND(L4671="Yes",K4671="Yes",NOT(ISNUMBER(SEARCH("blocked",G4671))),OR(F4671="Standard domestic 15% (Box 7)",F4671="Import - VAT paid at customs (Box 8)",F4671="Import - Reverse charge (Box 9)"),OR(F4671&lt;&gt;"Standard domestic 15% (Box 7)",AND(LEN(D4671)=15,LEFT(D4671,1)="3",RIGHT(D4671,1)="3",ISNUMBER(--D4671)))),I4671,0))</f>
        <v/>
      </c>
      <c r="T4671" s="34">
        <f>IF(A4671="","",R4671-S4671)</f>
        <v/>
      </c>
      <c r="U4671" s="23">
        <f>IF(A4671="","",IF(O4671=0,"Outside audit periods; ","")&amp;IF(F4671="","No VAT category; ","")&amp;IF(ABS(Q4671)&gt;Setup!$B$10,"VAT ≠ 15% × net; ","")&amp;IF(AND(F4671="Standard domestic 15% (Box 7)",NOT(AND(LEN(D4671)=15,LEFT(D4671,1)="3",RIGHT(D4671,1)="3",ISNUMBER(--D4671)))),"Invalid/missing supplier VAT no; ","")&amp;IF(AND(L4671="Yes",K4671&lt;&gt;"Yes"),"VAT claimed without valid tax invoice; ","")&amp;IF(AND(L4671="Yes",ISNUMBER(SEARCH("blocked",G4671))),"Blocked input VAT claimed; ","")&amp;IF(AND(F4671="Import - VAT paid at customs (Box 8)",M4671=""),"Customs declaration no missing; ","")&amp;IF(AND(F4671="Import - Reverse charge (Box 9)",E4671="Saudi Arabia"),"RCM used for a local supplier; ","")&amp;IF(AND(L4671="Yes",NOT(OR(F4671="Standard domestic 15% (Box 7)",F4671="Import - VAT paid at customs (Box 8)",F4671="Import - Reverse charge (Box 9)"))),"VAT claimed on non-taxable category; ",""))</f>
        <v/>
      </c>
    </row>
    <row r="4672">
      <c r="A4672" s="17" t="n"/>
      <c r="B4672" s="14" t="n"/>
      <c r="C4672" s="14" t="n"/>
      <c r="D4672" s="16" t="n"/>
      <c r="E4672" s="14" t="n"/>
      <c r="F4672" s="14" t="n"/>
      <c r="G4672" s="14" t="n"/>
      <c r="H4672" s="19" t="n"/>
      <c r="I4672" s="19" t="n"/>
      <c r="J4672" s="34">
        <f>IF(A4672="","",H4672+I4672)</f>
        <v/>
      </c>
      <c r="K4672" s="14" t="n"/>
      <c r="L4672" s="14" t="n"/>
      <c r="M4672" s="14" t="n"/>
      <c r="N4672" s="14" t="n"/>
      <c r="O4672" s="20">
        <f>IF(A4672="","",SUMPRODUCT((A4672&gt;=Setup!$C$19:$C$30)*(A4672&lt;=Setup!$D$19:$D$30)*Setup!$A$19:$A$30))</f>
        <v/>
      </c>
      <c r="P4672" s="34">
        <f>IF(A4672="","",IF(OR(F4672="Standard domestic 15% (Box 7)",F4672="Import - VAT paid at customs (Box 8)",F4672="Import - Reverse charge (Box 9)"),ROUND(H4672*Setup!$B$9,2),0))</f>
        <v/>
      </c>
      <c r="Q4672" s="34">
        <f>IF(A4672="","",I4672-P4672)</f>
        <v/>
      </c>
      <c r="R4672" s="34">
        <f>IF(A4672="","",IF(L4672="Yes",I4672,0))</f>
        <v/>
      </c>
      <c r="S4672" s="34">
        <f>IF(A4672="","",IF(AND(L4672="Yes",K4672="Yes",NOT(ISNUMBER(SEARCH("blocked",G4672))),OR(F4672="Standard domestic 15% (Box 7)",F4672="Import - VAT paid at customs (Box 8)",F4672="Import - Reverse charge (Box 9)"),OR(F4672&lt;&gt;"Standard domestic 15% (Box 7)",AND(LEN(D4672)=15,LEFT(D4672,1)="3",RIGHT(D4672,1)="3",ISNUMBER(--D4672)))),I4672,0))</f>
        <v/>
      </c>
      <c r="T4672" s="34">
        <f>IF(A4672="","",R4672-S4672)</f>
        <v/>
      </c>
      <c r="U4672" s="23">
        <f>IF(A4672="","",IF(O4672=0,"Outside audit periods; ","")&amp;IF(F4672="","No VAT category; ","")&amp;IF(ABS(Q4672)&gt;Setup!$B$10,"VAT ≠ 15% × net; ","")&amp;IF(AND(F4672="Standard domestic 15% (Box 7)",NOT(AND(LEN(D4672)=15,LEFT(D4672,1)="3",RIGHT(D4672,1)="3",ISNUMBER(--D4672)))),"Invalid/missing supplier VAT no; ","")&amp;IF(AND(L4672="Yes",K4672&lt;&gt;"Yes"),"VAT claimed without valid tax invoice; ","")&amp;IF(AND(L4672="Yes",ISNUMBER(SEARCH("blocked",G4672))),"Blocked input VAT claimed; ","")&amp;IF(AND(F4672="Import - VAT paid at customs (Box 8)",M4672=""),"Customs declaration no missing; ","")&amp;IF(AND(F4672="Import - Reverse charge (Box 9)",E4672="Saudi Arabia"),"RCM used for a local supplier; ","")&amp;IF(AND(L4672="Yes",NOT(OR(F4672="Standard domestic 15% (Box 7)",F4672="Import - VAT paid at customs (Box 8)",F4672="Import - Reverse charge (Box 9)"))),"VAT claimed on non-taxable category; ",""))</f>
        <v/>
      </c>
    </row>
    <row r="4673">
      <c r="A4673" s="17" t="n"/>
      <c r="B4673" s="14" t="n"/>
      <c r="C4673" s="14" t="n"/>
      <c r="D4673" s="16" t="n"/>
      <c r="E4673" s="14" t="n"/>
      <c r="F4673" s="14" t="n"/>
      <c r="G4673" s="14" t="n"/>
      <c r="H4673" s="19" t="n"/>
      <c r="I4673" s="19" t="n"/>
      <c r="J4673" s="34">
        <f>IF(A4673="","",H4673+I4673)</f>
        <v/>
      </c>
      <c r="K4673" s="14" t="n"/>
      <c r="L4673" s="14" t="n"/>
      <c r="M4673" s="14" t="n"/>
      <c r="N4673" s="14" t="n"/>
      <c r="O4673" s="20">
        <f>IF(A4673="","",SUMPRODUCT((A4673&gt;=Setup!$C$19:$C$30)*(A4673&lt;=Setup!$D$19:$D$30)*Setup!$A$19:$A$30))</f>
        <v/>
      </c>
      <c r="P4673" s="34">
        <f>IF(A4673="","",IF(OR(F4673="Standard domestic 15% (Box 7)",F4673="Import - VAT paid at customs (Box 8)",F4673="Import - Reverse charge (Box 9)"),ROUND(H4673*Setup!$B$9,2),0))</f>
        <v/>
      </c>
      <c r="Q4673" s="34">
        <f>IF(A4673="","",I4673-P4673)</f>
        <v/>
      </c>
      <c r="R4673" s="34">
        <f>IF(A4673="","",IF(L4673="Yes",I4673,0))</f>
        <v/>
      </c>
      <c r="S4673" s="34">
        <f>IF(A4673="","",IF(AND(L4673="Yes",K4673="Yes",NOT(ISNUMBER(SEARCH("blocked",G4673))),OR(F4673="Standard domestic 15% (Box 7)",F4673="Import - VAT paid at customs (Box 8)",F4673="Import - Reverse charge (Box 9)"),OR(F4673&lt;&gt;"Standard domestic 15% (Box 7)",AND(LEN(D4673)=15,LEFT(D4673,1)="3",RIGHT(D4673,1)="3",ISNUMBER(--D4673)))),I4673,0))</f>
        <v/>
      </c>
      <c r="T4673" s="34">
        <f>IF(A4673="","",R4673-S4673)</f>
        <v/>
      </c>
      <c r="U4673" s="23">
        <f>IF(A4673="","",IF(O4673=0,"Outside audit periods; ","")&amp;IF(F4673="","No VAT category; ","")&amp;IF(ABS(Q4673)&gt;Setup!$B$10,"VAT ≠ 15% × net; ","")&amp;IF(AND(F4673="Standard domestic 15% (Box 7)",NOT(AND(LEN(D4673)=15,LEFT(D4673,1)="3",RIGHT(D4673,1)="3",ISNUMBER(--D4673)))),"Invalid/missing supplier VAT no; ","")&amp;IF(AND(L4673="Yes",K4673&lt;&gt;"Yes"),"VAT claimed without valid tax invoice; ","")&amp;IF(AND(L4673="Yes",ISNUMBER(SEARCH("blocked",G4673))),"Blocked input VAT claimed; ","")&amp;IF(AND(F4673="Import - VAT paid at customs (Box 8)",M4673=""),"Customs declaration no missing; ","")&amp;IF(AND(F4673="Import - Reverse charge (Box 9)",E4673="Saudi Arabia"),"RCM used for a local supplier; ","")&amp;IF(AND(L4673="Yes",NOT(OR(F4673="Standard domestic 15% (Box 7)",F4673="Import - VAT paid at customs (Box 8)",F4673="Import - Reverse charge (Box 9)"))),"VAT claimed on non-taxable category; ",""))</f>
        <v/>
      </c>
    </row>
    <row r="4674">
      <c r="A4674" s="17" t="n"/>
      <c r="B4674" s="14" t="n"/>
      <c r="C4674" s="14" t="n"/>
      <c r="D4674" s="16" t="n"/>
      <c r="E4674" s="14" t="n"/>
      <c r="F4674" s="14" t="n"/>
      <c r="G4674" s="14" t="n"/>
      <c r="H4674" s="19" t="n"/>
      <c r="I4674" s="19" t="n"/>
      <c r="J4674" s="34">
        <f>IF(A4674="","",H4674+I4674)</f>
        <v/>
      </c>
      <c r="K4674" s="14" t="n"/>
      <c r="L4674" s="14" t="n"/>
      <c r="M4674" s="14" t="n"/>
      <c r="N4674" s="14" t="n"/>
      <c r="O4674" s="20">
        <f>IF(A4674="","",SUMPRODUCT((A4674&gt;=Setup!$C$19:$C$30)*(A4674&lt;=Setup!$D$19:$D$30)*Setup!$A$19:$A$30))</f>
        <v/>
      </c>
      <c r="P4674" s="34">
        <f>IF(A4674="","",IF(OR(F4674="Standard domestic 15% (Box 7)",F4674="Import - VAT paid at customs (Box 8)",F4674="Import - Reverse charge (Box 9)"),ROUND(H4674*Setup!$B$9,2),0))</f>
        <v/>
      </c>
      <c r="Q4674" s="34">
        <f>IF(A4674="","",I4674-P4674)</f>
        <v/>
      </c>
      <c r="R4674" s="34">
        <f>IF(A4674="","",IF(L4674="Yes",I4674,0))</f>
        <v/>
      </c>
      <c r="S4674" s="34">
        <f>IF(A4674="","",IF(AND(L4674="Yes",K4674="Yes",NOT(ISNUMBER(SEARCH("blocked",G4674))),OR(F4674="Standard domestic 15% (Box 7)",F4674="Import - VAT paid at customs (Box 8)",F4674="Import - Reverse charge (Box 9)"),OR(F4674&lt;&gt;"Standard domestic 15% (Box 7)",AND(LEN(D4674)=15,LEFT(D4674,1)="3",RIGHT(D4674,1)="3",ISNUMBER(--D4674)))),I4674,0))</f>
        <v/>
      </c>
      <c r="T4674" s="34">
        <f>IF(A4674="","",R4674-S4674)</f>
        <v/>
      </c>
      <c r="U4674" s="23">
        <f>IF(A4674="","",IF(O4674=0,"Outside audit periods; ","")&amp;IF(F4674="","No VAT category; ","")&amp;IF(ABS(Q4674)&gt;Setup!$B$10,"VAT ≠ 15% × net; ","")&amp;IF(AND(F4674="Standard domestic 15% (Box 7)",NOT(AND(LEN(D4674)=15,LEFT(D4674,1)="3",RIGHT(D4674,1)="3",ISNUMBER(--D4674)))),"Invalid/missing supplier VAT no; ","")&amp;IF(AND(L4674="Yes",K4674&lt;&gt;"Yes"),"VAT claimed without valid tax invoice; ","")&amp;IF(AND(L4674="Yes",ISNUMBER(SEARCH("blocked",G4674))),"Blocked input VAT claimed; ","")&amp;IF(AND(F4674="Import - VAT paid at customs (Box 8)",M4674=""),"Customs declaration no missing; ","")&amp;IF(AND(F4674="Import - Reverse charge (Box 9)",E4674="Saudi Arabia"),"RCM used for a local supplier; ","")&amp;IF(AND(L4674="Yes",NOT(OR(F4674="Standard domestic 15% (Box 7)",F4674="Import - VAT paid at customs (Box 8)",F4674="Import - Reverse charge (Box 9)"))),"VAT claimed on non-taxable category; ",""))</f>
        <v/>
      </c>
    </row>
    <row r="4675">
      <c r="A4675" s="17" t="n"/>
      <c r="B4675" s="14" t="n"/>
      <c r="C4675" s="14" t="n"/>
      <c r="D4675" s="16" t="n"/>
      <c r="E4675" s="14" t="n"/>
      <c r="F4675" s="14" t="n"/>
      <c r="G4675" s="14" t="n"/>
      <c r="H4675" s="19" t="n"/>
      <c r="I4675" s="19" t="n"/>
      <c r="J4675" s="34">
        <f>IF(A4675="","",H4675+I4675)</f>
        <v/>
      </c>
      <c r="K4675" s="14" t="n"/>
      <c r="L4675" s="14" t="n"/>
      <c r="M4675" s="14" t="n"/>
      <c r="N4675" s="14" t="n"/>
      <c r="O4675" s="20">
        <f>IF(A4675="","",SUMPRODUCT((A4675&gt;=Setup!$C$19:$C$30)*(A4675&lt;=Setup!$D$19:$D$30)*Setup!$A$19:$A$30))</f>
        <v/>
      </c>
      <c r="P4675" s="34">
        <f>IF(A4675="","",IF(OR(F4675="Standard domestic 15% (Box 7)",F4675="Import - VAT paid at customs (Box 8)",F4675="Import - Reverse charge (Box 9)"),ROUND(H4675*Setup!$B$9,2),0))</f>
        <v/>
      </c>
      <c r="Q4675" s="34">
        <f>IF(A4675="","",I4675-P4675)</f>
        <v/>
      </c>
      <c r="R4675" s="34">
        <f>IF(A4675="","",IF(L4675="Yes",I4675,0))</f>
        <v/>
      </c>
      <c r="S4675" s="34">
        <f>IF(A4675="","",IF(AND(L4675="Yes",K4675="Yes",NOT(ISNUMBER(SEARCH("blocked",G4675))),OR(F4675="Standard domestic 15% (Box 7)",F4675="Import - VAT paid at customs (Box 8)",F4675="Import - Reverse charge (Box 9)"),OR(F4675&lt;&gt;"Standard domestic 15% (Box 7)",AND(LEN(D4675)=15,LEFT(D4675,1)="3",RIGHT(D4675,1)="3",ISNUMBER(--D4675)))),I4675,0))</f>
        <v/>
      </c>
      <c r="T4675" s="34">
        <f>IF(A4675="","",R4675-S4675)</f>
        <v/>
      </c>
      <c r="U4675" s="23">
        <f>IF(A4675="","",IF(O4675=0,"Outside audit periods; ","")&amp;IF(F4675="","No VAT category; ","")&amp;IF(ABS(Q4675)&gt;Setup!$B$10,"VAT ≠ 15% × net; ","")&amp;IF(AND(F4675="Standard domestic 15% (Box 7)",NOT(AND(LEN(D4675)=15,LEFT(D4675,1)="3",RIGHT(D4675,1)="3",ISNUMBER(--D4675)))),"Invalid/missing supplier VAT no; ","")&amp;IF(AND(L4675="Yes",K4675&lt;&gt;"Yes"),"VAT claimed without valid tax invoice; ","")&amp;IF(AND(L4675="Yes",ISNUMBER(SEARCH("blocked",G4675))),"Blocked input VAT claimed; ","")&amp;IF(AND(F4675="Import - VAT paid at customs (Box 8)",M4675=""),"Customs declaration no missing; ","")&amp;IF(AND(F4675="Import - Reverse charge (Box 9)",E4675="Saudi Arabia"),"RCM used for a local supplier; ","")&amp;IF(AND(L4675="Yes",NOT(OR(F4675="Standard domestic 15% (Box 7)",F4675="Import - VAT paid at customs (Box 8)",F4675="Import - Reverse charge (Box 9)"))),"VAT claimed on non-taxable category; ",""))</f>
        <v/>
      </c>
    </row>
    <row r="4676">
      <c r="A4676" s="17" t="n"/>
      <c r="B4676" s="14" t="n"/>
      <c r="C4676" s="14" t="n"/>
      <c r="D4676" s="16" t="n"/>
      <c r="E4676" s="14" t="n"/>
      <c r="F4676" s="14" t="n"/>
      <c r="G4676" s="14" t="n"/>
      <c r="H4676" s="19" t="n"/>
      <c r="I4676" s="19" t="n"/>
      <c r="J4676" s="34">
        <f>IF(A4676="","",H4676+I4676)</f>
        <v/>
      </c>
      <c r="K4676" s="14" t="n"/>
      <c r="L4676" s="14" t="n"/>
      <c r="M4676" s="14" t="n"/>
      <c r="N4676" s="14" t="n"/>
      <c r="O4676" s="20">
        <f>IF(A4676="","",SUMPRODUCT((A4676&gt;=Setup!$C$19:$C$30)*(A4676&lt;=Setup!$D$19:$D$30)*Setup!$A$19:$A$30))</f>
        <v/>
      </c>
      <c r="P4676" s="34">
        <f>IF(A4676="","",IF(OR(F4676="Standard domestic 15% (Box 7)",F4676="Import - VAT paid at customs (Box 8)",F4676="Import - Reverse charge (Box 9)"),ROUND(H4676*Setup!$B$9,2),0))</f>
        <v/>
      </c>
      <c r="Q4676" s="34">
        <f>IF(A4676="","",I4676-P4676)</f>
        <v/>
      </c>
      <c r="R4676" s="34">
        <f>IF(A4676="","",IF(L4676="Yes",I4676,0))</f>
        <v/>
      </c>
      <c r="S4676" s="34">
        <f>IF(A4676="","",IF(AND(L4676="Yes",K4676="Yes",NOT(ISNUMBER(SEARCH("blocked",G4676))),OR(F4676="Standard domestic 15% (Box 7)",F4676="Import - VAT paid at customs (Box 8)",F4676="Import - Reverse charge (Box 9)"),OR(F4676&lt;&gt;"Standard domestic 15% (Box 7)",AND(LEN(D4676)=15,LEFT(D4676,1)="3",RIGHT(D4676,1)="3",ISNUMBER(--D4676)))),I4676,0))</f>
        <v/>
      </c>
      <c r="T4676" s="34">
        <f>IF(A4676="","",R4676-S4676)</f>
        <v/>
      </c>
      <c r="U4676" s="23">
        <f>IF(A4676="","",IF(O4676=0,"Outside audit periods; ","")&amp;IF(F4676="","No VAT category; ","")&amp;IF(ABS(Q4676)&gt;Setup!$B$10,"VAT ≠ 15% × net; ","")&amp;IF(AND(F4676="Standard domestic 15% (Box 7)",NOT(AND(LEN(D4676)=15,LEFT(D4676,1)="3",RIGHT(D4676,1)="3",ISNUMBER(--D4676)))),"Invalid/missing supplier VAT no; ","")&amp;IF(AND(L4676="Yes",K4676&lt;&gt;"Yes"),"VAT claimed without valid tax invoice; ","")&amp;IF(AND(L4676="Yes",ISNUMBER(SEARCH("blocked",G4676))),"Blocked input VAT claimed; ","")&amp;IF(AND(F4676="Import - VAT paid at customs (Box 8)",M4676=""),"Customs declaration no missing; ","")&amp;IF(AND(F4676="Import - Reverse charge (Box 9)",E4676="Saudi Arabia"),"RCM used for a local supplier; ","")&amp;IF(AND(L4676="Yes",NOT(OR(F4676="Standard domestic 15% (Box 7)",F4676="Import - VAT paid at customs (Box 8)",F4676="Import - Reverse charge (Box 9)"))),"VAT claimed on non-taxable category; ",""))</f>
        <v/>
      </c>
    </row>
    <row r="4677">
      <c r="A4677" s="17" t="n"/>
      <c r="B4677" s="14" t="n"/>
      <c r="C4677" s="14" t="n"/>
      <c r="D4677" s="16" t="n"/>
      <c r="E4677" s="14" t="n"/>
      <c r="F4677" s="14" t="n"/>
      <c r="G4677" s="14" t="n"/>
      <c r="H4677" s="19" t="n"/>
      <c r="I4677" s="19" t="n"/>
      <c r="J4677" s="34">
        <f>IF(A4677="","",H4677+I4677)</f>
        <v/>
      </c>
      <c r="K4677" s="14" t="n"/>
      <c r="L4677" s="14" t="n"/>
      <c r="M4677" s="14" t="n"/>
      <c r="N4677" s="14" t="n"/>
      <c r="O4677" s="20">
        <f>IF(A4677="","",SUMPRODUCT((A4677&gt;=Setup!$C$19:$C$30)*(A4677&lt;=Setup!$D$19:$D$30)*Setup!$A$19:$A$30))</f>
        <v/>
      </c>
      <c r="P4677" s="34">
        <f>IF(A4677="","",IF(OR(F4677="Standard domestic 15% (Box 7)",F4677="Import - VAT paid at customs (Box 8)",F4677="Import - Reverse charge (Box 9)"),ROUND(H4677*Setup!$B$9,2),0))</f>
        <v/>
      </c>
      <c r="Q4677" s="34">
        <f>IF(A4677="","",I4677-P4677)</f>
        <v/>
      </c>
      <c r="R4677" s="34">
        <f>IF(A4677="","",IF(L4677="Yes",I4677,0))</f>
        <v/>
      </c>
      <c r="S4677" s="34">
        <f>IF(A4677="","",IF(AND(L4677="Yes",K4677="Yes",NOT(ISNUMBER(SEARCH("blocked",G4677))),OR(F4677="Standard domestic 15% (Box 7)",F4677="Import - VAT paid at customs (Box 8)",F4677="Import - Reverse charge (Box 9)"),OR(F4677&lt;&gt;"Standard domestic 15% (Box 7)",AND(LEN(D4677)=15,LEFT(D4677,1)="3",RIGHT(D4677,1)="3",ISNUMBER(--D4677)))),I4677,0))</f>
        <v/>
      </c>
      <c r="T4677" s="34">
        <f>IF(A4677="","",R4677-S4677)</f>
        <v/>
      </c>
      <c r="U4677" s="23">
        <f>IF(A4677="","",IF(O4677=0,"Outside audit periods; ","")&amp;IF(F4677="","No VAT category; ","")&amp;IF(ABS(Q4677)&gt;Setup!$B$10,"VAT ≠ 15% × net; ","")&amp;IF(AND(F4677="Standard domestic 15% (Box 7)",NOT(AND(LEN(D4677)=15,LEFT(D4677,1)="3",RIGHT(D4677,1)="3",ISNUMBER(--D4677)))),"Invalid/missing supplier VAT no; ","")&amp;IF(AND(L4677="Yes",K4677&lt;&gt;"Yes"),"VAT claimed without valid tax invoice; ","")&amp;IF(AND(L4677="Yes",ISNUMBER(SEARCH("blocked",G4677))),"Blocked input VAT claimed; ","")&amp;IF(AND(F4677="Import - VAT paid at customs (Box 8)",M4677=""),"Customs declaration no missing; ","")&amp;IF(AND(F4677="Import - Reverse charge (Box 9)",E4677="Saudi Arabia"),"RCM used for a local supplier; ","")&amp;IF(AND(L4677="Yes",NOT(OR(F4677="Standard domestic 15% (Box 7)",F4677="Import - VAT paid at customs (Box 8)",F4677="Import - Reverse charge (Box 9)"))),"VAT claimed on non-taxable category; ",""))</f>
        <v/>
      </c>
    </row>
    <row r="4678">
      <c r="A4678" s="17" t="n"/>
      <c r="B4678" s="14" t="n"/>
      <c r="C4678" s="14" t="n"/>
      <c r="D4678" s="16" t="n"/>
      <c r="E4678" s="14" t="n"/>
      <c r="F4678" s="14" t="n"/>
      <c r="G4678" s="14" t="n"/>
      <c r="H4678" s="19" t="n"/>
      <c r="I4678" s="19" t="n"/>
      <c r="J4678" s="34">
        <f>IF(A4678="","",H4678+I4678)</f>
        <v/>
      </c>
      <c r="K4678" s="14" t="n"/>
      <c r="L4678" s="14" t="n"/>
      <c r="M4678" s="14" t="n"/>
      <c r="N4678" s="14" t="n"/>
      <c r="O4678" s="20">
        <f>IF(A4678="","",SUMPRODUCT((A4678&gt;=Setup!$C$19:$C$30)*(A4678&lt;=Setup!$D$19:$D$30)*Setup!$A$19:$A$30))</f>
        <v/>
      </c>
      <c r="P4678" s="34">
        <f>IF(A4678="","",IF(OR(F4678="Standard domestic 15% (Box 7)",F4678="Import - VAT paid at customs (Box 8)",F4678="Import - Reverse charge (Box 9)"),ROUND(H4678*Setup!$B$9,2),0))</f>
        <v/>
      </c>
      <c r="Q4678" s="34">
        <f>IF(A4678="","",I4678-P4678)</f>
        <v/>
      </c>
      <c r="R4678" s="34">
        <f>IF(A4678="","",IF(L4678="Yes",I4678,0))</f>
        <v/>
      </c>
      <c r="S4678" s="34">
        <f>IF(A4678="","",IF(AND(L4678="Yes",K4678="Yes",NOT(ISNUMBER(SEARCH("blocked",G4678))),OR(F4678="Standard domestic 15% (Box 7)",F4678="Import - VAT paid at customs (Box 8)",F4678="Import - Reverse charge (Box 9)"),OR(F4678&lt;&gt;"Standard domestic 15% (Box 7)",AND(LEN(D4678)=15,LEFT(D4678,1)="3",RIGHT(D4678,1)="3",ISNUMBER(--D4678)))),I4678,0))</f>
        <v/>
      </c>
      <c r="T4678" s="34">
        <f>IF(A4678="","",R4678-S4678)</f>
        <v/>
      </c>
      <c r="U4678" s="23">
        <f>IF(A4678="","",IF(O4678=0,"Outside audit periods; ","")&amp;IF(F4678="","No VAT category; ","")&amp;IF(ABS(Q4678)&gt;Setup!$B$10,"VAT ≠ 15% × net; ","")&amp;IF(AND(F4678="Standard domestic 15% (Box 7)",NOT(AND(LEN(D4678)=15,LEFT(D4678,1)="3",RIGHT(D4678,1)="3",ISNUMBER(--D4678)))),"Invalid/missing supplier VAT no; ","")&amp;IF(AND(L4678="Yes",K4678&lt;&gt;"Yes"),"VAT claimed without valid tax invoice; ","")&amp;IF(AND(L4678="Yes",ISNUMBER(SEARCH("blocked",G4678))),"Blocked input VAT claimed; ","")&amp;IF(AND(F4678="Import - VAT paid at customs (Box 8)",M4678=""),"Customs declaration no missing; ","")&amp;IF(AND(F4678="Import - Reverse charge (Box 9)",E4678="Saudi Arabia"),"RCM used for a local supplier; ","")&amp;IF(AND(L4678="Yes",NOT(OR(F4678="Standard domestic 15% (Box 7)",F4678="Import - VAT paid at customs (Box 8)",F4678="Import - Reverse charge (Box 9)"))),"VAT claimed on non-taxable category; ",""))</f>
        <v/>
      </c>
    </row>
    <row r="4679">
      <c r="A4679" s="17" t="n"/>
      <c r="B4679" s="14" t="n"/>
      <c r="C4679" s="14" t="n"/>
      <c r="D4679" s="16" t="n"/>
      <c r="E4679" s="14" t="n"/>
      <c r="F4679" s="14" t="n"/>
      <c r="G4679" s="14" t="n"/>
      <c r="H4679" s="19" t="n"/>
      <c r="I4679" s="19" t="n"/>
      <c r="J4679" s="34">
        <f>IF(A4679="","",H4679+I4679)</f>
        <v/>
      </c>
      <c r="K4679" s="14" t="n"/>
      <c r="L4679" s="14" t="n"/>
      <c r="M4679" s="14" t="n"/>
      <c r="N4679" s="14" t="n"/>
      <c r="O4679" s="20">
        <f>IF(A4679="","",SUMPRODUCT((A4679&gt;=Setup!$C$19:$C$30)*(A4679&lt;=Setup!$D$19:$D$30)*Setup!$A$19:$A$30))</f>
        <v/>
      </c>
      <c r="P4679" s="34">
        <f>IF(A4679="","",IF(OR(F4679="Standard domestic 15% (Box 7)",F4679="Import - VAT paid at customs (Box 8)",F4679="Import - Reverse charge (Box 9)"),ROUND(H4679*Setup!$B$9,2),0))</f>
        <v/>
      </c>
      <c r="Q4679" s="34">
        <f>IF(A4679="","",I4679-P4679)</f>
        <v/>
      </c>
      <c r="R4679" s="34">
        <f>IF(A4679="","",IF(L4679="Yes",I4679,0))</f>
        <v/>
      </c>
      <c r="S4679" s="34">
        <f>IF(A4679="","",IF(AND(L4679="Yes",K4679="Yes",NOT(ISNUMBER(SEARCH("blocked",G4679))),OR(F4679="Standard domestic 15% (Box 7)",F4679="Import - VAT paid at customs (Box 8)",F4679="Import - Reverse charge (Box 9)"),OR(F4679&lt;&gt;"Standard domestic 15% (Box 7)",AND(LEN(D4679)=15,LEFT(D4679,1)="3",RIGHT(D4679,1)="3",ISNUMBER(--D4679)))),I4679,0))</f>
        <v/>
      </c>
      <c r="T4679" s="34">
        <f>IF(A4679="","",R4679-S4679)</f>
        <v/>
      </c>
      <c r="U4679" s="23">
        <f>IF(A4679="","",IF(O4679=0,"Outside audit periods; ","")&amp;IF(F4679="","No VAT category; ","")&amp;IF(ABS(Q4679)&gt;Setup!$B$10,"VAT ≠ 15% × net; ","")&amp;IF(AND(F4679="Standard domestic 15% (Box 7)",NOT(AND(LEN(D4679)=15,LEFT(D4679,1)="3",RIGHT(D4679,1)="3",ISNUMBER(--D4679)))),"Invalid/missing supplier VAT no; ","")&amp;IF(AND(L4679="Yes",K4679&lt;&gt;"Yes"),"VAT claimed without valid tax invoice; ","")&amp;IF(AND(L4679="Yes",ISNUMBER(SEARCH("blocked",G4679))),"Blocked input VAT claimed; ","")&amp;IF(AND(F4679="Import - VAT paid at customs (Box 8)",M4679=""),"Customs declaration no missing; ","")&amp;IF(AND(F4679="Import - Reverse charge (Box 9)",E4679="Saudi Arabia"),"RCM used for a local supplier; ","")&amp;IF(AND(L4679="Yes",NOT(OR(F4679="Standard domestic 15% (Box 7)",F4679="Import - VAT paid at customs (Box 8)",F4679="Import - Reverse charge (Box 9)"))),"VAT claimed on non-taxable category; ",""))</f>
        <v/>
      </c>
    </row>
    <row r="4680">
      <c r="A4680" s="17" t="n"/>
      <c r="B4680" s="14" t="n"/>
      <c r="C4680" s="14" t="n"/>
      <c r="D4680" s="16" t="n"/>
      <c r="E4680" s="14" t="n"/>
      <c r="F4680" s="14" t="n"/>
      <c r="G4680" s="14" t="n"/>
      <c r="H4680" s="19" t="n"/>
      <c r="I4680" s="19" t="n"/>
      <c r="J4680" s="34">
        <f>IF(A4680="","",H4680+I4680)</f>
        <v/>
      </c>
      <c r="K4680" s="14" t="n"/>
      <c r="L4680" s="14" t="n"/>
      <c r="M4680" s="14" t="n"/>
      <c r="N4680" s="14" t="n"/>
      <c r="O4680" s="20">
        <f>IF(A4680="","",SUMPRODUCT((A4680&gt;=Setup!$C$19:$C$30)*(A4680&lt;=Setup!$D$19:$D$30)*Setup!$A$19:$A$30))</f>
        <v/>
      </c>
      <c r="P4680" s="34">
        <f>IF(A4680="","",IF(OR(F4680="Standard domestic 15% (Box 7)",F4680="Import - VAT paid at customs (Box 8)",F4680="Import - Reverse charge (Box 9)"),ROUND(H4680*Setup!$B$9,2),0))</f>
        <v/>
      </c>
      <c r="Q4680" s="34">
        <f>IF(A4680="","",I4680-P4680)</f>
        <v/>
      </c>
      <c r="R4680" s="34">
        <f>IF(A4680="","",IF(L4680="Yes",I4680,0))</f>
        <v/>
      </c>
      <c r="S4680" s="34">
        <f>IF(A4680="","",IF(AND(L4680="Yes",K4680="Yes",NOT(ISNUMBER(SEARCH("blocked",G4680))),OR(F4680="Standard domestic 15% (Box 7)",F4680="Import - VAT paid at customs (Box 8)",F4680="Import - Reverse charge (Box 9)"),OR(F4680&lt;&gt;"Standard domestic 15% (Box 7)",AND(LEN(D4680)=15,LEFT(D4680,1)="3",RIGHT(D4680,1)="3",ISNUMBER(--D4680)))),I4680,0))</f>
        <v/>
      </c>
      <c r="T4680" s="34">
        <f>IF(A4680="","",R4680-S4680)</f>
        <v/>
      </c>
      <c r="U4680" s="23">
        <f>IF(A4680="","",IF(O4680=0,"Outside audit periods; ","")&amp;IF(F4680="","No VAT category; ","")&amp;IF(ABS(Q4680)&gt;Setup!$B$10,"VAT ≠ 15% × net; ","")&amp;IF(AND(F4680="Standard domestic 15% (Box 7)",NOT(AND(LEN(D4680)=15,LEFT(D4680,1)="3",RIGHT(D4680,1)="3",ISNUMBER(--D4680)))),"Invalid/missing supplier VAT no; ","")&amp;IF(AND(L4680="Yes",K4680&lt;&gt;"Yes"),"VAT claimed without valid tax invoice; ","")&amp;IF(AND(L4680="Yes",ISNUMBER(SEARCH("blocked",G4680))),"Blocked input VAT claimed; ","")&amp;IF(AND(F4680="Import - VAT paid at customs (Box 8)",M4680=""),"Customs declaration no missing; ","")&amp;IF(AND(F4680="Import - Reverse charge (Box 9)",E4680="Saudi Arabia"),"RCM used for a local supplier; ","")&amp;IF(AND(L4680="Yes",NOT(OR(F4680="Standard domestic 15% (Box 7)",F4680="Import - VAT paid at customs (Box 8)",F4680="Import - Reverse charge (Box 9)"))),"VAT claimed on non-taxable category; ",""))</f>
        <v/>
      </c>
    </row>
    <row r="4681">
      <c r="A4681" s="17" t="n"/>
      <c r="B4681" s="14" t="n"/>
      <c r="C4681" s="14" t="n"/>
      <c r="D4681" s="16" t="n"/>
      <c r="E4681" s="14" t="n"/>
      <c r="F4681" s="14" t="n"/>
      <c r="G4681" s="14" t="n"/>
      <c r="H4681" s="19" t="n"/>
      <c r="I4681" s="19" t="n"/>
      <c r="J4681" s="34">
        <f>IF(A4681="","",H4681+I4681)</f>
        <v/>
      </c>
      <c r="K4681" s="14" t="n"/>
      <c r="L4681" s="14" t="n"/>
      <c r="M4681" s="14" t="n"/>
      <c r="N4681" s="14" t="n"/>
      <c r="O4681" s="20">
        <f>IF(A4681="","",SUMPRODUCT((A4681&gt;=Setup!$C$19:$C$30)*(A4681&lt;=Setup!$D$19:$D$30)*Setup!$A$19:$A$30))</f>
        <v/>
      </c>
      <c r="P4681" s="34">
        <f>IF(A4681="","",IF(OR(F4681="Standard domestic 15% (Box 7)",F4681="Import - VAT paid at customs (Box 8)",F4681="Import - Reverse charge (Box 9)"),ROUND(H4681*Setup!$B$9,2),0))</f>
        <v/>
      </c>
      <c r="Q4681" s="34">
        <f>IF(A4681="","",I4681-P4681)</f>
        <v/>
      </c>
      <c r="R4681" s="34">
        <f>IF(A4681="","",IF(L4681="Yes",I4681,0))</f>
        <v/>
      </c>
      <c r="S4681" s="34">
        <f>IF(A4681="","",IF(AND(L4681="Yes",K4681="Yes",NOT(ISNUMBER(SEARCH("blocked",G4681))),OR(F4681="Standard domestic 15% (Box 7)",F4681="Import - VAT paid at customs (Box 8)",F4681="Import - Reverse charge (Box 9)"),OR(F4681&lt;&gt;"Standard domestic 15% (Box 7)",AND(LEN(D4681)=15,LEFT(D4681,1)="3",RIGHT(D4681,1)="3",ISNUMBER(--D4681)))),I4681,0))</f>
        <v/>
      </c>
      <c r="T4681" s="34">
        <f>IF(A4681="","",R4681-S4681)</f>
        <v/>
      </c>
      <c r="U4681" s="23">
        <f>IF(A4681="","",IF(O4681=0,"Outside audit periods; ","")&amp;IF(F4681="","No VAT category; ","")&amp;IF(ABS(Q4681)&gt;Setup!$B$10,"VAT ≠ 15% × net; ","")&amp;IF(AND(F4681="Standard domestic 15% (Box 7)",NOT(AND(LEN(D4681)=15,LEFT(D4681,1)="3",RIGHT(D4681,1)="3",ISNUMBER(--D4681)))),"Invalid/missing supplier VAT no; ","")&amp;IF(AND(L4681="Yes",K4681&lt;&gt;"Yes"),"VAT claimed without valid tax invoice; ","")&amp;IF(AND(L4681="Yes",ISNUMBER(SEARCH("blocked",G4681))),"Blocked input VAT claimed; ","")&amp;IF(AND(F4681="Import - VAT paid at customs (Box 8)",M4681=""),"Customs declaration no missing; ","")&amp;IF(AND(F4681="Import - Reverse charge (Box 9)",E4681="Saudi Arabia"),"RCM used for a local supplier; ","")&amp;IF(AND(L4681="Yes",NOT(OR(F4681="Standard domestic 15% (Box 7)",F4681="Import - VAT paid at customs (Box 8)",F4681="Import - Reverse charge (Box 9)"))),"VAT claimed on non-taxable category; ",""))</f>
        <v/>
      </c>
    </row>
    <row r="4682">
      <c r="A4682" s="17" t="n"/>
      <c r="B4682" s="14" t="n"/>
      <c r="C4682" s="14" t="n"/>
      <c r="D4682" s="16" t="n"/>
      <c r="E4682" s="14" t="n"/>
      <c r="F4682" s="14" t="n"/>
      <c r="G4682" s="14" t="n"/>
      <c r="H4682" s="19" t="n"/>
      <c r="I4682" s="19" t="n"/>
      <c r="J4682" s="34">
        <f>IF(A4682="","",H4682+I4682)</f>
        <v/>
      </c>
      <c r="K4682" s="14" t="n"/>
      <c r="L4682" s="14" t="n"/>
      <c r="M4682" s="14" t="n"/>
      <c r="N4682" s="14" t="n"/>
      <c r="O4682" s="20">
        <f>IF(A4682="","",SUMPRODUCT((A4682&gt;=Setup!$C$19:$C$30)*(A4682&lt;=Setup!$D$19:$D$30)*Setup!$A$19:$A$30))</f>
        <v/>
      </c>
      <c r="P4682" s="34">
        <f>IF(A4682="","",IF(OR(F4682="Standard domestic 15% (Box 7)",F4682="Import - VAT paid at customs (Box 8)",F4682="Import - Reverse charge (Box 9)"),ROUND(H4682*Setup!$B$9,2),0))</f>
        <v/>
      </c>
      <c r="Q4682" s="34">
        <f>IF(A4682="","",I4682-P4682)</f>
        <v/>
      </c>
      <c r="R4682" s="34">
        <f>IF(A4682="","",IF(L4682="Yes",I4682,0))</f>
        <v/>
      </c>
      <c r="S4682" s="34">
        <f>IF(A4682="","",IF(AND(L4682="Yes",K4682="Yes",NOT(ISNUMBER(SEARCH("blocked",G4682))),OR(F4682="Standard domestic 15% (Box 7)",F4682="Import - VAT paid at customs (Box 8)",F4682="Import - Reverse charge (Box 9)"),OR(F4682&lt;&gt;"Standard domestic 15% (Box 7)",AND(LEN(D4682)=15,LEFT(D4682,1)="3",RIGHT(D4682,1)="3",ISNUMBER(--D4682)))),I4682,0))</f>
        <v/>
      </c>
      <c r="T4682" s="34">
        <f>IF(A4682="","",R4682-S4682)</f>
        <v/>
      </c>
      <c r="U4682" s="23">
        <f>IF(A4682="","",IF(O4682=0,"Outside audit periods; ","")&amp;IF(F4682="","No VAT category; ","")&amp;IF(ABS(Q4682)&gt;Setup!$B$10,"VAT ≠ 15% × net; ","")&amp;IF(AND(F4682="Standard domestic 15% (Box 7)",NOT(AND(LEN(D4682)=15,LEFT(D4682,1)="3",RIGHT(D4682,1)="3",ISNUMBER(--D4682)))),"Invalid/missing supplier VAT no; ","")&amp;IF(AND(L4682="Yes",K4682&lt;&gt;"Yes"),"VAT claimed without valid tax invoice; ","")&amp;IF(AND(L4682="Yes",ISNUMBER(SEARCH("blocked",G4682))),"Blocked input VAT claimed; ","")&amp;IF(AND(F4682="Import - VAT paid at customs (Box 8)",M4682=""),"Customs declaration no missing; ","")&amp;IF(AND(F4682="Import - Reverse charge (Box 9)",E4682="Saudi Arabia"),"RCM used for a local supplier; ","")&amp;IF(AND(L4682="Yes",NOT(OR(F4682="Standard domestic 15% (Box 7)",F4682="Import - VAT paid at customs (Box 8)",F4682="Import - Reverse charge (Box 9)"))),"VAT claimed on non-taxable category; ",""))</f>
        <v/>
      </c>
    </row>
    <row r="4683">
      <c r="A4683" s="17" t="n"/>
      <c r="B4683" s="14" t="n"/>
      <c r="C4683" s="14" t="n"/>
      <c r="D4683" s="16" t="n"/>
      <c r="E4683" s="14" t="n"/>
      <c r="F4683" s="14" t="n"/>
      <c r="G4683" s="14" t="n"/>
      <c r="H4683" s="19" t="n"/>
      <c r="I4683" s="19" t="n"/>
      <c r="J4683" s="34">
        <f>IF(A4683="","",H4683+I4683)</f>
        <v/>
      </c>
      <c r="K4683" s="14" t="n"/>
      <c r="L4683" s="14" t="n"/>
      <c r="M4683" s="14" t="n"/>
      <c r="N4683" s="14" t="n"/>
      <c r="O4683" s="20">
        <f>IF(A4683="","",SUMPRODUCT((A4683&gt;=Setup!$C$19:$C$30)*(A4683&lt;=Setup!$D$19:$D$30)*Setup!$A$19:$A$30))</f>
        <v/>
      </c>
      <c r="P4683" s="34">
        <f>IF(A4683="","",IF(OR(F4683="Standard domestic 15% (Box 7)",F4683="Import - VAT paid at customs (Box 8)",F4683="Import - Reverse charge (Box 9)"),ROUND(H4683*Setup!$B$9,2),0))</f>
        <v/>
      </c>
      <c r="Q4683" s="34">
        <f>IF(A4683="","",I4683-P4683)</f>
        <v/>
      </c>
      <c r="R4683" s="34">
        <f>IF(A4683="","",IF(L4683="Yes",I4683,0))</f>
        <v/>
      </c>
      <c r="S4683" s="34">
        <f>IF(A4683="","",IF(AND(L4683="Yes",K4683="Yes",NOT(ISNUMBER(SEARCH("blocked",G4683))),OR(F4683="Standard domestic 15% (Box 7)",F4683="Import - VAT paid at customs (Box 8)",F4683="Import - Reverse charge (Box 9)"),OR(F4683&lt;&gt;"Standard domestic 15% (Box 7)",AND(LEN(D4683)=15,LEFT(D4683,1)="3",RIGHT(D4683,1)="3",ISNUMBER(--D4683)))),I4683,0))</f>
        <v/>
      </c>
      <c r="T4683" s="34">
        <f>IF(A4683="","",R4683-S4683)</f>
        <v/>
      </c>
      <c r="U4683" s="23">
        <f>IF(A4683="","",IF(O4683=0,"Outside audit periods; ","")&amp;IF(F4683="","No VAT category; ","")&amp;IF(ABS(Q4683)&gt;Setup!$B$10,"VAT ≠ 15% × net; ","")&amp;IF(AND(F4683="Standard domestic 15% (Box 7)",NOT(AND(LEN(D4683)=15,LEFT(D4683,1)="3",RIGHT(D4683,1)="3",ISNUMBER(--D4683)))),"Invalid/missing supplier VAT no; ","")&amp;IF(AND(L4683="Yes",K4683&lt;&gt;"Yes"),"VAT claimed without valid tax invoice; ","")&amp;IF(AND(L4683="Yes",ISNUMBER(SEARCH("blocked",G4683))),"Blocked input VAT claimed; ","")&amp;IF(AND(F4683="Import - VAT paid at customs (Box 8)",M4683=""),"Customs declaration no missing; ","")&amp;IF(AND(F4683="Import - Reverse charge (Box 9)",E4683="Saudi Arabia"),"RCM used for a local supplier; ","")&amp;IF(AND(L4683="Yes",NOT(OR(F4683="Standard domestic 15% (Box 7)",F4683="Import - VAT paid at customs (Box 8)",F4683="Import - Reverse charge (Box 9)"))),"VAT claimed on non-taxable category; ",""))</f>
        <v/>
      </c>
    </row>
    <row r="4684">
      <c r="A4684" s="17" t="n"/>
      <c r="B4684" s="14" t="n"/>
      <c r="C4684" s="14" t="n"/>
      <c r="D4684" s="16" t="n"/>
      <c r="E4684" s="14" t="n"/>
      <c r="F4684" s="14" t="n"/>
      <c r="G4684" s="14" t="n"/>
      <c r="H4684" s="19" t="n"/>
      <c r="I4684" s="19" t="n"/>
      <c r="J4684" s="34">
        <f>IF(A4684="","",H4684+I4684)</f>
        <v/>
      </c>
      <c r="K4684" s="14" t="n"/>
      <c r="L4684" s="14" t="n"/>
      <c r="M4684" s="14" t="n"/>
      <c r="N4684" s="14" t="n"/>
      <c r="O4684" s="20">
        <f>IF(A4684="","",SUMPRODUCT((A4684&gt;=Setup!$C$19:$C$30)*(A4684&lt;=Setup!$D$19:$D$30)*Setup!$A$19:$A$30))</f>
        <v/>
      </c>
      <c r="P4684" s="34">
        <f>IF(A4684="","",IF(OR(F4684="Standard domestic 15% (Box 7)",F4684="Import - VAT paid at customs (Box 8)",F4684="Import - Reverse charge (Box 9)"),ROUND(H4684*Setup!$B$9,2),0))</f>
        <v/>
      </c>
      <c r="Q4684" s="34">
        <f>IF(A4684="","",I4684-P4684)</f>
        <v/>
      </c>
      <c r="R4684" s="34">
        <f>IF(A4684="","",IF(L4684="Yes",I4684,0))</f>
        <v/>
      </c>
      <c r="S4684" s="34">
        <f>IF(A4684="","",IF(AND(L4684="Yes",K4684="Yes",NOT(ISNUMBER(SEARCH("blocked",G4684))),OR(F4684="Standard domestic 15% (Box 7)",F4684="Import - VAT paid at customs (Box 8)",F4684="Import - Reverse charge (Box 9)"),OR(F4684&lt;&gt;"Standard domestic 15% (Box 7)",AND(LEN(D4684)=15,LEFT(D4684,1)="3",RIGHT(D4684,1)="3",ISNUMBER(--D4684)))),I4684,0))</f>
        <v/>
      </c>
      <c r="T4684" s="34">
        <f>IF(A4684="","",R4684-S4684)</f>
        <v/>
      </c>
      <c r="U4684" s="23">
        <f>IF(A4684="","",IF(O4684=0,"Outside audit periods; ","")&amp;IF(F4684="","No VAT category; ","")&amp;IF(ABS(Q4684)&gt;Setup!$B$10,"VAT ≠ 15% × net; ","")&amp;IF(AND(F4684="Standard domestic 15% (Box 7)",NOT(AND(LEN(D4684)=15,LEFT(D4684,1)="3",RIGHT(D4684,1)="3",ISNUMBER(--D4684)))),"Invalid/missing supplier VAT no; ","")&amp;IF(AND(L4684="Yes",K4684&lt;&gt;"Yes"),"VAT claimed without valid tax invoice; ","")&amp;IF(AND(L4684="Yes",ISNUMBER(SEARCH("blocked",G4684))),"Blocked input VAT claimed; ","")&amp;IF(AND(F4684="Import - VAT paid at customs (Box 8)",M4684=""),"Customs declaration no missing; ","")&amp;IF(AND(F4684="Import - Reverse charge (Box 9)",E4684="Saudi Arabia"),"RCM used for a local supplier; ","")&amp;IF(AND(L4684="Yes",NOT(OR(F4684="Standard domestic 15% (Box 7)",F4684="Import - VAT paid at customs (Box 8)",F4684="Import - Reverse charge (Box 9)"))),"VAT claimed on non-taxable category; ",""))</f>
        <v/>
      </c>
    </row>
    <row r="4685">
      <c r="A4685" s="17" t="n"/>
      <c r="B4685" s="14" t="n"/>
      <c r="C4685" s="14" t="n"/>
      <c r="D4685" s="16" t="n"/>
      <c r="E4685" s="14" t="n"/>
      <c r="F4685" s="14" t="n"/>
      <c r="G4685" s="14" t="n"/>
      <c r="H4685" s="19" t="n"/>
      <c r="I4685" s="19" t="n"/>
      <c r="J4685" s="34">
        <f>IF(A4685="","",H4685+I4685)</f>
        <v/>
      </c>
      <c r="K4685" s="14" t="n"/>
      <c r="L4685" s="14" t="n"/>
      <c r="M4685" s="14" t="n"/>
      <c r="N4685" s="14" t="n"/>
      <c r="O4685" s="20">
        <f>IF(A4685="","",SUMPRODUCT((A4685&gt;=Setup!$C$19:$C$30)*(A4685&lt;=Setup!$D$19:$D$30)*Setup!$A$19:$A$30))</f>
        <v/>
      </c>
      <c r="P4685" s="34">
        <f>IF(A4685="","",IF(OR(F4685="Standard domestic 15% (Box 7)",F4685="Import - VAT paid at customs (Box 8)",F4685="Import - Reverse charge (Box 9)"),ROUND(H4685*Setup!$B$9,2),0))</f>
        <v/>
      </c>
      <c r="Q4685" s="34">
        <f>IF(A4685="","",I4685-P4685)</f>
        <v/>
      </c>
      <c r="R4685" s="34">
        <f>IF(A4685="","",IF(L4685="Yes",I4685,0))</f>
        <v/>
      </c>
      <c r="S4685" s="34">
        <f>IF(A4685="","",IF(AND(L4685="Yes",K4685="Yes",NOT(ISNUMBER(SEARCH("blocked",G4685))),OR(F4685="Standard domestic 15% (Box 7)",F4685="Import - VAT paid at customs (Box 8)",F4685="Import - Reverse charge (Box 9)"),OR(F4685&lt;&gt;"Standard domestic 15% (Box 7)",AND(LEN(D4685)=15,LEFT(D4685,1)="3",RIGHT(D4685,1)="3",ISNUMBER(--D4685)))),I4685,0))</f>
        <v/>
      </c>
      <c r="T4685" s="34">
        <f>IF(A4685="","",R4685-S4685)</f>
        <v/>
      </c>
      <c r="U4685" s="23">
        <f>IF(A4685="","",IF(O4685=0,"Outside audit periods; ","")&amp;IF(F4685="","No VAT category; ","")&amp;IF(ABS(Q4685)&gt;Setup!$B$10,"VAT ≠ 15% × net; ","")&amp;IF(AND(F4685="Standard domestic 15% (Box 7)",NOT(AND(LEN(D4685)=15,LEFT(D4685,1)="3",RIGHT(D4685,1)="3",ISNUMBER(--D4685)))),"Invalid/missing supplier VAT no; ","")&amp;IF(AND(L4685="Yes",K4685&lt;&gt;"Yes"),"VAT claimed without valid tax invoice; ","")&amp;IF(AND(L4685="Yes",ISNUMBER(SEARCH("blocked",G4685))),"Blocked input VAT claimed; ","")&amp;IF(AND(F4685="Import - VAT paid at customs (Box 8)",M4685=""),"Customs declaration no missing; ","")&amp;IF(AND(F4685="Import - Reverse charge (Box 9)",E4685="Saudi Arabia"),"RCM used for a local supplier; ","")&amp;IF(AND(L4685="Yes",NOT(OR(F4685="Standard domestic 15% (Box 7)",F4685="Import - VAT paid at customs (Box 8)",F4685="Import - Reverse charge (Box 9)"))),"VAT claimed on non-taxable category; ",""))</f>
        <v/>
      </c>
    </row>
    <row r="4686">
      <c r="A4686" s="17" t="n"/>
      <c r="B4686" s="14" t="n"/>
      <c r="C4686" s="14" t="n"/>
      <c r="D4686" s="16" t="n"/>
      <c r="E4686" s="14" t="n"/>
      <c r="F4686" s="14" t="n"/>
      <c r="G4686" s="14" t="n"/>
      <c r="H4686" s="19" t="n"/>
      <c r="I4686" s="19" t="n"/>
      <c r="J4686" s="34">
        <f>IF(A4686="","",H4686+I4686)</f>
        <v/>
      </c>
      <c r="K4686" s="14" t="n"/>
      <c r="L4686" s="14" t="n"/>
      <c r="M4686" s="14" t="n"/>
      <c r="N4686" s="14" t="n"/>
      <c r="O4686" s="20">
        <f>IF(A4686="","",SUMPRODUCT((A4686&gt;=Setup!$C$19:$C$30)*(A4686&lt;=Setup!$D$19:$D$30)*Setup!$A$19:$A$30))</f>
        <v/>
      </c>
      <c r="P4686" s="34">
        <f>IF(A4686="","",IF(OR(F4686="Standard domestic 15% (Box 7)",F4686="Import - VAT paid at customs (Box 8)",F4686="Import - Reverse charge (Box 9)"),ROUND(H4686*Setup!$B$9,2),0))</f>
        <v/>
      </c>
      <c r="Q4686" s="34">
        <f>IF(A4686="","",I4686-P4686)</f>
        <v/>
      </c>
      <c r="R4686" s="34">
        <f>IF(A4686="","",IF(L4686="Yes",I4686,0))</f>
        <v/>
      </c>
      <c r="S4686" s="34">
        <f>IF(A4686="","",IF(AND(L4686="Yes",K4686="Yes",NOT(ISNUMBER(SEARCH("blocked",G4686))),OR(F4686="Standard domestic 15% (Box 7)",F4686="Import - VAT paid at customs (Box 8)",F4686="Import - Reverse charge (Box 9)"),OR(F4686&lt;&gt;"Standard domestic 15% (Box 7)",AND(LEN(D4686)=15,LEFT(D4686,1)="3",RIGHT(D4686,1)="3",ISNUMBER(--D4686)))),I4686,0))</f>
        <v/>
      </c>
      <c r="T4686" s="34">
        <f>IF(A4686="","",R4686-S4686)</f>
        <v/>
      </c>
      <c r="U4686" s="23">
        <f>IF(A4686="","",IF(O4686=0,"Outside audit periods; ","")&amp;IF(F4686="","No VAT category; ","")&amp;IF(ABS(Q4686)&gt;Setup!$B$10,"VAT ≠ 15% × net; ","")&amp;IF(AND(F4686="Standard domestic 15% (Box 7)",NOT(AND(LEN(D4686)=15,LEFT(D4686,1)="3",RIGHT(D4686,1)="3",ISNUMBER(--D4686)))),"Invalid/missing supplier VAT no; ","")&amp;IF(AND(L4686="Yes",K4686&lt;&gt;"Yes"),"VAT claimed without valid tax invoice; ","")&amp;IF(AND(L4686="Yes",ISNUMBER(SEARCH("blocked",G4686))),"Blocked input VAT claimed; ","")&amp;IF(AND(F4686="Import - VAT paid at customs (Box 8)",M4686=""),"Customs declaration no missing; ","")&amp;IF(AND(F4686="Import - Reverse charge (Box 9)",E4686="Saudi Arabia"),"RCM used for a local supplier; ","")&amp;IF(AND(L4686="Yes",NOT(OR(F4686="Standard domestic 15% (Box 7)",F4686="Import - VAT paid at customs (Box 8)",F4686="Import - Reverse charge (Box 9)"))),"VAT claimed on non-taxable category; ",""))</f>
        <v/>
      </c>
    </row>
    <row r="4687">
      <c r="A4687" s="17" t="n"/>
      <c r="B4687" s="14" t="n"/>
      <c r="C4687" s="14" t="n"/>
      <c r="D4687" s="16" t="n"/>
      <c r="E4687" s="14" t="n"/>
      <c r="F4687" s="14" t="n"/>
      <c r="G4687" s="14" t="n"/>
      <c r="H4687" s="19" t="n"/>
      <c r="I4687" s="19" t="n"/>
      <c r="J4687" s="34">
        <f>IF(A4687="","",H4687+I4687)</f>
        <v/>
      </c>
      <c r="K4687" s="14" t="n"/>
      <c r="L4687" s="14" t="n"/>
      <c r="M4687" s="14" t="n"/>
      <c r="N4687" s="14" t="n"/>
      <c r="O4687" s="20">
        <f>IF(A4687="","",SUMPRODUCT((A4687&gt;=Setup!$C$19:$C$30)*(A4687&lt;=Setup!$D$19:$D$30)*Setup!$A$19:$A$30))</f>
        <v/>
      </c>
      <c r="P4687" s="34">
        <f>IF(A4687="","",IF(OR(F4687="Standard domestic 15% (Box 7)",F4687="Import - VAT paid at customs (Box 8)",F4687="Import - Reverse charge (Box 9)"),ROUND(H4687*Setup!$B$9,2),0))</f>
        <v/>
      </c>
      <c r="Q4687" s="34">
        <f>IF(A4687="","",I4687-P4687)</f>
        <v/>
      </c>
      <c r="R4687" s="34">
        <f>IF(A4687="","",IF(L4687="Yes",I4687,0))</f>
        <v/>
      </c>
      <c r="S4687" s="34">
        <f>IF(A4687="","",IF(AND(L4687="Yes",K4687="Yes",NOT(ISNUMBER(SEARCH("blocked",G4687))),OR(F4687="Standard domestic 15% (Box 7)",F4687="Import - VAT paid at customs (Box 8)",F4687="Import - Reverse charge (Box 9)"),OR(F4687&lt;&gt;"Standard domestic 15% (Box 7)",AND(LEN(D4687)=15,LEFT(D4687,1)="3",RIGHT(D4687,1)="3",ISNUMBER(--D4687)))),I4687,0))</f>
        <v/>
      </c>
      <c r="T4687" s="34">
        <f>IF(A4687="","",R4687-S4687)</f>
        <v/>
      </c>
      <c r="U4687" s="23">
        <f>IF(A4687="","",IF(O4687=0,"Outside audit periods; ","")&amp;IF(F4687="","No VAT category; ","")&amp;IF(ABS(Q4687)&gt;Setup!$B$10,"VAT ≠ 15% × net; ","")&amp;IF(AND(F4687="Standard domestic 15% (Box 7)",NOT(AND(LEN(D4687)=15,LEFT(D4687,1)="3",RIGHT(D4687,1)="3",ISNUMBER(--D4687)))),"Invalid/missing supplier VAT no; ","")&amp;IF(AND(L4687="Yes",K4687&lt;&gt;"Yes"),"VAT claimed without valid tax invoice; ","")&amp;IF(AND(L4687="Yes",ISNUMBER(SEARCH("blocked",G4687))),"Blocked input VAT claimed; ","")&amp;IF(AND(F4687="Import - VAT paid at customs (Box 8)",M4687=""),"Customs declaration no missing; ","")&amp;IF(AND(F4687="Import - Reverse charge (Box 9)",E4687="Saudi Arabia"),"RCM used for a local supplier; ","")&amp;IF(AND(L4687="Yes",NOT(OR(F4687="Standard domestic 15% (Box 7)",F4687="Import - VAT paid at customs (Box 8)",F4687="Import - Reverse charge (Box 9)"))),"VAT claimed on non-taxable category; ",""))</f>
        <v/>
      </c>
    </row>
    <row r="4688">
      <c r="A4688" s="17" t="n"/>
      <c r="B4688" s="14" t="n"/>
      <c r="C4688" s="14" t="n"/>
      <c r="D4688" s="16" t="n"/>
      <c r="E4688" s="14" t="n"/>
      <c r="F4688" s="14" t="n"/>
      <c r="G4688" s="14" t="n"/>
      <c r="H4688" s="19" t="n"/>
      <c r="I4688" s="19" t="n"/>
      <c r="J4688" s="34">
        <f>IF(A4688="","",H4688+I4688)</f>
        <v/>
      </c>
      <c r="K4688" s="14" t="n"/>
      <c r="L4688" s="14" t="n"/>
      <c r="M4688" s="14" t="n"/>
      <c r="N4688" s="14" t="n"/>
      <c r="O4688" s="20">
        <f>IF(A4688="","",SUMPRODUCT((A4688&gt;=Setup!$C$19:$C$30)*(A4688&lt;=Setup!$D$19:$D$30)*Setup!$A$19:$A$30))</f>
        <v/>
      </c>
      <c r="P4688" s="34">
        <f>IF(A4688="","",IF(OR(F4688="Standard domestic 15% (Box 7)",F4688="Import - VAT paid at customs (Box 8)",F4688="Import - Reverse charge (Box 9)"),ROUND(H4688*Setup!$B$9,2),0))</f>
        <v/>
      </c>
      <c r="Q4688" s="34">
        <f>IF(A4688="","",I4688-P4688)</f>
        <v/>
      </c>
      <c r="R4688" s="34">
        <f>IF(A4688="","",IF(L4688="Yes",I4688,0))</f>
        <v/>
      </c>
      <c r="S4688" s="34">
        <f>IF(A4688="","",IF(AND(L4688="Yes",K4688="Yes",NOT(ISNUMBER(SEARCH("blocked",G4688))),OR(F4688="Standard domestic 15% (Box 7)",F4688="Import - VAT paid at customs (Box 8)",F4688="Import - Reverse charge (Box 9)"),OR(F4688&lt;&gt;"Standard domestic 15% (Box 7)",AND(LEN(D4688)=15,LEFT(D4688,1)="3",RIGHT(D4688,1)="3",ISNUMBER(--D4688)))),I4688,0))</f>
        <v/>
      </c>
      <c r="T4688" s="34">
        <f>IF(A4688="","",R4688-S4688)</f>
        <v/>
      </c>
      <c r="U4688" s="23">
        <f>IF(A4688="","",IF(O4688=0,"Outside audit periods; ","")&amp;IF(F4688="","No VAT category; ","")&amp;IF(ABS(Q4688)&gt;Setup!$B$10,"VAT ≠ 15% × net; ","")&amp;IF(AND(F4688="Standard domestic 15% (Box 7)",NOT(AND(LEN(D4688)=15,LEFT(D4688,1)="3",RIGHT(D4688,1)="3",ISNUMBER(--D4688)))),"Invalid/missing supplier VAT no; ","")&amp;IF(AND(L4688="Yes",K4688&lt;&gt;"Yes"),"VAT claimed without valid tax invoice; ","")&amp;IF(AND(L4688="Yes",ISNUMBER(SEARCH("blocked",G4688))),"Blocked input VAT claimed; ","")&amp;IF(AND(F4688="Import - VAT paid at customs (Box 8)",M4688=""),"Customs declaration no missing; ","")&amp;IF(AND(F4688="Import - Reverse charge (Box 9)",E4688="Saudi Arabia"),"RCM used for a local supplier; ","")&amp;IF(AND(L4688="Yes",NOT(OR(F4688="Standard domestic 15% (Box 7)",F4688="Import - VAT paid at customs (Box 8)",F4688="Import - Reverse charge (Box 9)"))),"VAT claimed on non-taxable category; ",""))</f>
        <v/>
      </c>
    </row>
    <row r="4689">
      <c r="A4689" s="17" t="n"/>
      <c r="B4689" s="14" t="n"/>
      <c r="C4689" s="14" t="n"/>
      <c r="D4689" s="16" t="n"/>
      <c r="E4689" s="14" t="n"/>
      <c r="F4689" s="14" t="n"/>
      <c r="G4689" s="14" t="n"/>
      <c r="H4689" s="19" t="n"/>
      <c r="I4689" s="19" t="n"/>
      <c r="J4689" s="34">
        <f>IF(A4689="","",H4689+I4689)</f>
        <v/>
      </c>
      <c r="K4689" s="14" t="n"/>
      <c r="L4689" s="14" t="n"/>
      <c r="M4689" s="14" t="n"/>
      <c r="N4689" s="14" t="n"/>
      <c r="O4689" s="20">
        <f>IF(A4689="","",SUMPRODUCT((A4689&gt;=Setup!$C$19:$C$30)*(A4689&lt;=Setup!$D$19:$D$30)*Setup!$A$19:$A$30))</f>
        <v/>
      </c>
      <c r="P4689" s="34">
        <f>IF(A4689="","",IF(OR(F4689="Standard domestic 15% (Box 7)",F4689="Import - VAT paid at customs (Box 8)",F4689="Import - Reverse charge (Box 9)"),ROUND(H4689*Setup!$B$9,2),0))</f>
        <v/>
      </c>
      <c r="Q4689" s="34">
        <f>IF(A4689="","",I4689-P4689)</f>
        <v/>
      </c>
      <c r="R4689" s="34">
        <f>IF(A4689="","",IF(L4689="Yes",I4689,0))</f>
        <v/>
      </c>
      <c r="S4689" s="34">
        <f>IF(A4689="","",IF(AND(L4689="Yes",K4689="Yes",NOT(ISNUMBER(SEARCH("blocked",G4689))),OR(F4689="Standard domestic 15% (Box 7)",F4689="Import - VAT paid at customs (Box 8)",F4689="Import - Reverse charge (Box 9)"),OR(F4689&lt;&gt;"Standard domestic 15% (Box 7)",AND(LEN(D4689)=15,LEFT(D4689,1)="3",RIGHT(D4689,1)="3",ISNUMBER(--D4689)))),I4689,0))</f>
        <v/>
      </c>
      <c r="T4689" s="34">
        <f>IF(A4689="","",R4689-S4689)</f>
        <v/>
      </c>
      <c r="U4689" s="23">
        <f>IF(A4689="","",IF(O4689=0,"Outside audit periods; ","")&amp;IF(F4689="","No VAT category; ","")&amp;IF(ABS(Q4689)&gt;Setup!$B$10,"VAT ≠ 15% × net; ","")&amp;IF(AND(F4689="Standard domestic 15% (Box 7)",NOT(AND(LEN(D4689)=15,LEFT(D4689,1)="3",RIGHT(D4689,1)="3",ISNUMBER(--D4689)))),"Invalid/missing supplier VAT no; ","")&amp;IF(AND(L4689="Yes",K4689&lt;&gt;"Yes"),"VAT claimed without valid tax invoice; ","")&amp;IF(AND(L4689="Yes",ISNUMBER(SEARCH("blocked",G4689))),"Blocked input VAT claimed; ","")&amp;IF(AND(F4689="Import - VAT paid at customs (Box 8)",M4689=""),"Customs declaration no missing; ","")&amp;IF(AND(F4689="Import - Reverse charge (Box 9)",E4689="Saudi Arabia"),"RCM used for a local supplier; ","")&amp;IF(AND(L4689="Yes",NOT(OR(F4689="Standard domestic 15% (Box 7)",F4689="Import - VAT paid at customs (Box 8)",F4689="Import - Reverse charge (Box 9)"))),"VAT claimed on non-taxable category; ",""))</f>
        <v/>
      </c>
    </row>
    <row r="4690">
      <c r="A4690" s="17" t="n"/>
      <c r="B4690" s="14" t="n"/>
      <c r="C4690" s="14" t="n"/>
      <c r="D4690" s="16" t="n"/>
      <c r="E4690" s="14" t="n"/>
      <c r="F4690" s="14" t="n"/>
      <c r="G4690" s="14" t="n"/>
      <c r="H4690" s="19" t="n"/>
      <c r="I4690" s="19" t="n"/>
      <c r="J4690" s="34">
        <f>IF(A4690="","",H4690+I4690)</f>
        <v/>
      </c>
      <c r="K4690" s="14" t="n"/>
      <c r="L4690" s="14" t="n"/>
      <c r="M4690" s="14" t="n"/>
      <c r="N4690" s="14" t="n"/>
      <c r="O4690" s="20">
        <f>IF(A4690="","",SUMPRODUCT((A4690&gt;=Setup!$C$19:$C$30)*(A4690&lt;=Setup!$D$19:$D$30)*Setup!$A$19:$A$30))</f>
        <v/>
      </c>
      <c r="P4690" s="34">
        <f>IF(A4690="","",IF(OR(F4690="Standard domestic 15% (Box 7)",F4690="Import - VAT paid at customs (Box 8)",F4690="Import - Reverse charge (Box 9)"),ROUND(H4690*Setup!$B$9,2),0))</f>
        <v/>
      </c>
      <c r="Q4690" s="34">
        <f>IF(A4690="","",I4690-P4690)</f>
        <v/>
      </c>
      <c r="R4690" s="34">
        <f>IF(A4690="","",IF(L4690="Yes",I4690,0))</f>
        <v/>
      </c>
      <c r="S4690" s="34">
        <f>IF(A4690="","",IF(AND(L4690="Yes",K4690="Yes",NOT(ISNUMBER(SEARCH("blocked",G4690))),OR(F4690="Standard domestic 15% (Box 7)",F4690="Import - VAT paid at customs (Box 8)",F4690="Import - Reverse charge (Box 9)"),OR(F4690&lt;&gt;"Standard domestic 15% (Box 7)",AND(LEN(D4690)=15,LEFT(D4690,1)="3",RIGHT(D4690,1)="3",ISNUMBER(--D4690)))),I4690,0))</f>
        <v/>
      </c>
      <c r="T4690" s="34">
        <f>IF(A4690="","",R4690-S4690)</f>
        <v/>
      </c>
      <c r="U4690" s="23">
        <f>IF(A4690="","",IF(O4690=0,"Outside audit periods; ","")&amp;IF(F4690="","No VAT category; ","")&amp;IF(ABS(Q4690)&gt;Setup!$B$10,"VAT ≠ 15% × net; ","")&amp;IF(AND(F4690="Standard domestic 15% (Box 7)",NOT(AND(LEN(D4690)=15,LEFT(D4690,1)="3",RIGHT(D4690,1)="3",ISNUMBER(--D4690)))),"Invalid/missing supplier VAT no; ","")&amp;IF(AND(L4690="Yes",K4690&lt;&gt;"Yes"),"VAT claimed without valid tax invoice; ","")&amp;IF(AND(L4690="Yes",ISNUMBER(SEARCH("blocked",G4690))),"Blocked input VAT claimed; ","")&amp;IF(AND(F4690="Import - VAT paid at customs (Box 8)",M4690=""),"Customs declaration no missing; ","")&amp;IF(AND(F4690="Import - Reverse charge (Box 9)",E4690="Saudi Arabia"),"RCM used for a local supplier; ","")&amp;IF(AND(L4690="Yes",NOT(OR(F4690="Standard domestic 15% (Box 7)",F4690="Import - VAT paid at customs (Box 8)",F4690="Import - Reverse charge (Box 9)"))),"VAT claimed on non-taxable category; ",""))</f>
        <v/>
      </c>
    </row>
    <row r="4691">
      <c r="A4691" s="17" t="n"/>
      <c r="B4691" s="14" t="n"/>
      <c r="C4691" s="14" t="n"/>
      <c r="D4691" s="16" t="n"/>
      <c r="E4691" s="14" t="n"/>
      <c r="F4691" s="14" t="n"/>
      <c r="G4691" s="14" t="n"/>
      <c r="H4691" s="19" t="n"/>
      <c r="I4691" s="19" t="n"/>
      <c r="J4691" s="34">
        <f>IF(A4691="","",H4691+I4691)</f>
        <v/>
      </c>
      <c r="K4691" s="14" t="n"/>
      <c r="L4691" s="14" t="n"/>
      <c r="M4691" s="14" t="n"/>
      <c r="N4691" s="14" t="n"/>
      <c r="O4691" s="20">
        <f>IF(A4691="","",SUMPRODUCT((A4691&gt;=Setup!$C$19:$C$30)*(A4691&lt;=Setup!$D$19:$D$30)*Setup!$A$19:$A$30))</f>
        <v/>
      </c>
      <c r="P4691" s="34">
        <f>IF(A4691="","",IF(OR(F4691="Standard domestic 15% (Box 7)",F4691="Import - VAT paid at customs (Box 8)",F4691="Import - Reverse charge (Box 9)"),ROUND(H4691*Setup!$B$9,2),0))</f>
        <v/>
      </c>
      <c r="Q4691" s="34">
        <f>IF(A4691="","",I4691-P4691)</f>
        <v/>
      </c>
      <c r="R4691" s="34">
        <f>IF(A4691="","",IF(L4691="Yes",I4691,0))</f>
        <v/>
      </c>
      <c r="S4691" s="34">
        <f>IF(A4691="","",IF(AND(L4691="Yes",K4691="Yes",NOT(ISNUMBER(SEARCH("blocked",G4691))),OR(F4691="Standard domestic 15% (Box 7)",F4691="Import - VAT paid at customs (Box 8)",F4691="Import - Reverse charge (Box 9)"),OR(F4691&lt;&gt;"Standard domestic 15% (Box 7)",AND(LEN(D4691)=15,LEFT(D4691,1)="3",RIGHT(D4691,1)="3",ISNUMBER(--D4691)))),I4691,0))</f>
        <v/>
      </c>
      <c r="T4691" s="34">
        <f>IF(A4691="","",R4691-S4691)</f>
        <v/>
      </c>
      <c r="U4691" s="23">
        <f>IF(A4691="","",IF(O4691=0,"Outside audit periods; ","")&amp;IF(F4691="","No VAT category; ","")&amp;IF(ABS(Q4691)&gt;Setup!$B$10,"VAT ≠ 15% × net; ","")&amp;IF(AND(F4691="Standard domestic 15% (Box 7)",NOT(AND(LEN(D4691)=15,LEFT(D4691,1)="3",RIGHT(D4691,1)="3",ISNUMBER(--D4691)))),"Invalid/missing supplier VAT no; ","")&amp;IF(AND(L4691="Yes",K4691&lt;&gt;"Yes"),"VAT claimed without valid tax invoice; ","")&amp;IF(AND(L4691="Yes",ISNUMBER(SEARCH("blocked",G4691))),"Blocked input VAT claimed; ","")&amp;IF(AND(F4691="Import - VAT paid at customs (Box 8)",M4691=""),"Customs declaration no missing; ","")&amp;IF(AND(F4691="Import - Reverse charge (Box 9)",E4691="Saudi Arabia"),"RCM used for a local supplier; ","")&amp;IF(AND(L4691="Yes",NOT(OR(F4691="Standard domestic 15% (Box 7)",F4691="Import - VAT paid at customs (Box 8)",F4691="Import - Reverse charge (Box 9)"))),"VAT claimed on non-taxable category; ",""))</f>
        <v/>
      </c>
    </row>
    <row r="4692">
      <c r="A4692" s="17" t="n"/>
      <c r="B4692" s="14" t="n"/>
      <c r="C4692" s="14" t="n"/>
      <c r="D4692" s="16" t="n"/>
      <c r="E4692" s="14" t="n"/>
      <c r="F4692" s="14" t="n"/>
      <c r="G4692" s="14" t="n"/>
      <c r="H4692" s="19" t="n"/>
      <c r="I4692" s="19" t="n"/>
      <c r="J4692" s="34">
        <f>IF(A4692="","",H4692+I4692)</f>
        <v/>
      </c>
      <c r="K4692" s="14" t="n"/>
      <c r="L4692" s="14" t="n"/>
      <c r="M4692" s="14" t="n"/>
      <c r="N4692" s="14" t="n"/>
      <c r="O4692" s="20">
        <f>IF(A4692="","",SUMPRODUCT((A4692&gt;=Setup!$C$19:$C$30)*(A4692&lt;=Setup!$D$19:$D$30)*Setup!$A$19:$A$30))</f>
        <v/>
      </c>
      <c r="P4692" s="34">
        <f>IF(A4692="","",IF(OR(F4692="Standard domestic 15% (Box 7)",F4692="Import - VAT paid at customs (Box 8)",F4692="Import - Reverse charge (Box 9)"),ROUND(H4692*Setup!$B$9,2),0))</f>
        <v/>
      </c>
      <c r="Q4692" s="34">
        <f>IF(A4692="","",I4692-P4692)</f>
        <v/>
      </c>
      <c r="R4692" s="34">
        <f>IF(A4692="","",IF(L4692="Yes",I4692,0))</f>
        <v/>
      </c>
      <c r="S4692" s="34">
        <f>IF(A4692="","",IF(AND(L4692="Yes",K4692="Yes",NOT(ISNUMBER(SEARCH("blocked",G4692))),OR(F4692="Standard domestic 15% (Box 7)",F4692="Import - VAT paid at customs (Box 8)",F4692="Import - Reverse charge (Box 9)"),OR(F4692&lt;&gt;"Standard domestic 15% (Box 7)",AND(LEN(D4692)=15,LEFT(D4692,1)="3",RIGHT(D4692,1)="3",ISNUMBER(--D4692)))),I4692,0))</f>
        <v/>
      </c>
      <c r="T4692" s="34">
        <f>IF(A4692="","",R4692-S4692)</f>
        <v/>
      </c>
      <c r="U4692" s="23">
        <f>IF(A4692="","",IF(O4692=0,"Outside audit periods; ","")&amp;IF(F4692="","No VAT category; ","")&amp;IF(ABS(Q4692)&gt;Setup!$B$10,"VAT ≠ 15% × net; ","")&amp;IF(AND(F4692="Standard domestic 15% (Box 7)",NOT(AND(LEN(D4692)=15,LEFT(D4692,1)="3",RIGHT(D4692,1)="3",ISNUMBER(--D4692)))),"Invalid/missing supplier VAT no; ","")&amp;IF(AND(L4692="Yes",K4692&lt;&gt;"Yes"),"VAT claimed without valid tax invoice; ","")&amp;IF(AND(L4692="Yes",ISNUMBER(SEARCH("blocked",G4692))),"Blocked input VAT claimed; ","")&amp;IF(AND(F4692="Import - VAT paid at customs (Box 8)",M4692=""),"Customs declaration no missing; ","")&amp;IF(AND(F4692="Import - Reverse charge (Box 9)",E4692="Saudi Arabia"),"RCM used for a local supplier; ","")&amp;IF(AND(L4692="Yes",NOT(OR(F4692="Standard domestic 15% (Box 7)",F4692="Import - VAT paid at customs (Box 8)",F4692="Import - Reverse charge (Box 9)"))),"VAT claimed on non-taxable category; ",""))</f>
        <v/>
      </c>
    </row>
    <row r="4693">
      <c r="A4693" s="17" t="n"/>
      <c r="B4693" s="14" t="n"/>
      <c r="C4693" s="14" t="n"/>
      <c r="D4693" s="16" t="n"/>
      <c r="E4693" s="14" t="n"/>
      <c r="F4693" s="14" t="n"/>
      <c r="G4693" s="14" t="n"/>
      <c r="H4693" s="19" t="n"/>
      <c r="I4693" s="19" t="n"/>
      <c r="J4693" s="34">
        <f>IF(A4693="","",H4693+I4693)</f>
        <v/>
      </c>
      <c r="K4693" s="14" t="n"/>
      <c r="L4693" s="14" t="n"/>
      <c r="M4693" s="14" t="n"/>
      <c r="N4693" s="14" t="n"/>
      <c r="O4693" s="20">
        <f>IF(A4693="","",SUMPRODUCT((A4693&gt;=Setup!$C$19:$C$30)*(A4693&lt;=Setup!$D$19:$D$30)*Setup!$A$19:$A$30))</f>
        <v/>
      </c>
      <c r="P4693" s="34">
        <f>IF(A4693="","",IF(OR(F4693="Standard domestic 15% (Box 7)",F4693="Import - VAT paid at customs (Box 8)",F4693="Import - Reverse charge (Box 9)"),ROUND(H4693*Setup!$B$9,2),0))</f>
        <v/>
      </c>
      <c r="Q4693" s="34">
        <f>IF(A4693="","",I4693-P4693)</f>
        <v/>
      </c>
      <c r="R4693" s="34">
        <f>IF(A4693="","",IF(L4693="Yes",I4693,0))</f>
        <v/>
      </c>
      <c r="S4693" s="34">
        <f>IF(A4693="","",IF(AND(L4693="Yes",K4693="Yes",NOT(ISNUMBER(SEARCH("blocked",G4693))),OR(F4693="Standard domestic 15% (Box 7)",F4693="Import - VAT paid at customs (Box 8)",F4693="Import - Reverse charge (Box 9)"),OR(F4693&lt;&gt;"Standard domestic 15% (Box 7)",AND(LEN(D4693)=15,LEFT(D4693,1)="3",RIGHT(D4693,1)="3",ISNUMBER(--D4693)))),I4693,0))</f>
        <v/>
      </c>
      <c r="T4693" s="34">
        <f>IF(A4693="","",R4693-S4693)</f>
        <v/>
      </c>
      <c r="U4693" s="23">
        <f>IF(A4693="","",IF(O4693=0,"Outside audit periods; ","")&amp;IF(F4693="","No VAT category; ","")&amp;IF(ABS(Q4693)&gt;Setup!$B$10,"VAT ≠ 15% × net; ","")&amp;IF(AND(F4693="Standard domestic 15% (Box 7)",NOT(AND(LEN(D4693)=15,LEFT(D4693,1)="3",RIGHT(D4693,1)="3",ISNUMBER(--D4693)))),"Invalid/missing supplier VAT no; ","")&amp;IF(AND(L4693="Yes",K4693&lt;&gt;"Yes"),"VAT claimed without valid tax invoice; ","")&amp;IF(AND(L4693="Yes",ISNUMBER(SEARCH("blocked",G4693))),"Blocked input VAT claimed; ","")&amp;IF(AND(F4693="Import - VAT paid at customs (Box 8)",M4693=""),"Customs declaration no missing; ","")&amp;IF(AND(F4693="Import - Reverse charge (Box 9)",E4693="Saudi Arabia"),"RCM used for a local supplier; ","")&amp;IF(AND(L4693="Yes",NOT(OR(F4693="Standard domestic 15% (Box 7)",F4693="Import - VAT paid at customs (Box 8)",F4693="Import - Reverse charge (Box 9)"))),"VAT claimed on non-taxable category; ",""))</f>
        <v/>
      </c>
    </row>
    <row r="4694">
      <c r="A4694" s="17" t="n"/>
      <c r="B4694" s="14" t="n"/>
      <c r="C4694" s="14" t="n"/>
      <c r="D4694" s="16" t="n"/>
      <c r="E4694" s="14" t="n"/>
      <c r="F4694" s="14" t="n"/>
      <c r="G4694" s="14" t="n"/>
      <c r="H4694" s="19" t="n"/>
      <c r="I4694" s="19" t="n"/>
      <c r="J4694" s="34">
        <f>IF(A4694="","",H4694+I4694)</f>
        <v/>
      </c>
      <c r="K4694" s="14" t="n"/>
      <c r="L4694" s="14" t="n"/>
      <c r="M4694" s="14" t="n"/>
      <c r="N4694" s="14" t="n"/>
      <c r="O4694" s="20">
        <f>IF(A4694="","",SUMPRODUCT((A4694&gt;=Setup!$C$19:$C$30)*(A4694&lt;=Setup!$D$19:$D$30)*Setup!$A$19:$A$30))</f>
        <v/>
      </c>
      <c r="P4694" s="34">
        <f>IF(A4694="","",IF(OR(F4694="Standard domestic 15% (Box 7)",F4694="Import - VAT paid at customs (Box 8)",F4694="Import - Reverse charge (Box 9)"),ROUND(H4694*Setup!$B$9,2),0))</f>
        <v/>
      </c>
      <c r="Q4694" s="34">
        <f>IF(A4694="","",I4694-P4694)</f>
        <v/>
      </c>
      <c r="R4694" s="34">
        <f>IF(A4694="","",IF(L4694="Yes",I4694,0))</f>
        <v/>
      </c>
      <c r="S4694" s="34">
        <f>IF(A4694="","",IF(AND(L4694="Yes",K4694="Yes",NOT(ISNUMBER(SEARCH("blocked",G4694))),OR(F4694="Standard domestic 15% (Box 7)",F4694="Import - VAT paid at customs (Box 8)",F4694="Import - Reverse charge (Box 9)"),OR(F4694&lt;&gt;"Standard domestic 15% (Box 7)",AND(LEN(D4694)=15,LEFT(D4694,1)="3",RIGHT(D4694,1)="3",ISNUMBER(--D4694)))),I4694,0))</f>
        <v/>
      </c>
      <c r="T4694" s="34">
        <f>IF(A4694="","",R4694-S4694)</f>
        <v/>
      </c>
      <c r="U4694" s="23">
        <f>IF(A4694="","",IF(O4694=0,"Outside audit periods; ","")&amp;IF(F4694="","No VAT category; ","")&amp;IF(ABS(Q4694)&gt;Setup!$B$10,"VAT ≠ 15% × net; ","")&amp;IF(AND(F4694="Standard domestic 15% (Box 7)",NOT(AND(LEN(D4694)=15,LEFT(D4694,1)="3",RIGHT(D4694,1)="3",ISNUMBER(--D4694)))),"Invalid/missing supplier VAT no; ","")&amp;IF(AND(L4694="Yes",K4694&lt;&gt;"Yes"),"VAT claimed without valid tax invoice; ","")&amp;IF(AND(L4694="Yes",ISNUMBER(SEARCH("blocked",G4694))),"Blocked input VAT claimed; ","")&amp;IF(AND(F4694="Import - VAT paid at customs (Box 8)",M4694=""),"Customs declaration no missing; ","")&amp;IF(AND(F4694="Import - Reverse charge (Box 9)",E4694="Saudi Arabia"),"RCM used for a local supplier; ","")&amp;IF(AND(L4694="Yes",NOT(OR(F4694="Standard domestic 15% (Box 7)",F4694="Import - VAT paid at customs (Box 8)",F4694="Import - Reverse charge (Box 9)"))),"VAT claimed on non-taxable category; ",""))</f>
        <v/>
      </c>
    </row>
    <row r="4695">
      <c r="A4695" s="17" t="n"/>
      <c r="B4695" s="14" t="n"/>
      <c r="C4695" s="14" t="n"/>
      <c r="D4695" s="16" t="n"/>
      <c r="E4695" s="14" t="n"/>
      <c r="F4695" s="14" t="n"/>
      <c r="G4695" s="14" t="n"/>
      <c r="H4695" s="19" t="n"/>
      <c r="I4695" s="19" t="n"/>
      <c r="J4695" s="34">
        <f>IF(A4695="","",H4695+I4695)</f>
        <v/>
      </c>
      <c r="K4695" s="14" t="n"/>
      <c r="L4695" s="14" t="n"/>
      <c r="M4695" s="14" t="n"/>
      <c r="N4695" s="14" t="n"/>
      <c r="O4695" s="20">
        <f>IF(A4695="","",SUMPRODUCT((A4695&gt;=Setup!$C$19:$C$30)*(A4695&lt;=Setup!$D$19:$D$30)*Setup!$A$19:$A$30))</f>
        <v/>
      </c>
      <c r="P4695" s="34">
        <f>IF(A4695="","",IF(OR(F4695="Standard domestic 15% (Box 7)",F4695="Import - VAT paid at customs (Box 8)",F4695="Import - Reverse charge (Box 9)"),ROUND(H4695*Setup!$B$9,2),0))</f>
        <v/>
      </c>
      <c r="Q4695" s="34">
        <f>IF(A4695="","",I4695-P4695)</f>
        <v/>
      </c>
      <c r="R4695" s="34">
        <f>IF(A4695="","",IF(L4695="Yes",I4695,0))</f>
        <v/>
      </c>
      <c r="S4695" s="34">
        <f>IF(A4695="","",IF(AND(L4695="Yes",K4695="Yes",NOT(ISNUMBER(SEARCH("blocked",G4695))),OR(F4695="Standard domestic 15% (Box 7)",F4695="Import - VAT paid at customs (Box 8)",F4695="Import - Reverse charge (Box 9)"),OR(F4695&lt;&gt;"Standard domestic 15% (Box 7)",AND(LEN(D4695)=15,LEFT(D4695,1)="3",RIGHT(D4695,1)="3",ISNUMBER(--D4695)))),I4695,0))</f>
        <v/>
      </c>
      <c r="T4695" s="34">
        <f>IF(A4695="","",R4695-S4695)</f>
        <v/>
      </c>
      <c r="U4695" s="23">
        <f>IF(A4695="","",IF(O4695=0,"Outside audit periods; ","")&amp;IF(F4695="","No VAT category; ","")&amp;IF(ABS(Q4695)&gt;Setup!$B$10,"VAT ≠ 15% × net; ","")&amp;IF(AND(F4695="Standard domestic 15% (Box 7)",NOT(AND(LEN(D4695)=15,LEFT(D4695,1)="3",RIGHT(D4695,1)="3",ISNUMBER(--D4695)))),"Invalid/missing supplier VAT no; ","")&amp;IF(AND(L4695="Yes",K4695&lt;&gt;"Yes"),"VAT claimed without valid tax invoice; ","")&amp;IF(AND(L4695="Yes",ISNUMBER(SEARCH("blocked",G4695))),"Blocked input VAT claimed; ","")&amp;IF(AND(F4695="Import - VAT paid at customs (Box 8)",M4695=""),"Customs declaration no missing; ","")&amp;IF(AND(F4695="Import - Reverse charge (Box 9)",E4695="Saudi Arabia"),"RCM used for a local supplier; ","")&amp;IF(AND(L4695="Yes",NOT(OR(F4695="Standard domestic 15% (Box 7)",F4695="Import - VAT paid at customs (Box 8)",F4695="Import - Reverse charge (Box 9)"))),"VAT claimed on non-taxable category; ",""))</f>
        <v/>
      </c>
    </row>
    <row r="4696">
      <c r="A4696" s="17" t="n"/>
      <c r="B4696" s="14" t="n"/>
      <c r="C4696" s="14" t="n"/>
      <c r="D4696" s="16" t="n"/>
      <c r="E4696" s="14" t="n"/>
      <c r="F4696" s="14" t="n"/>
      <c r="G4696" s="14" t="n"/>
      <c r="H4696" s="19" t="n"/>
      <c r="I4696" s="19" t="n"/>
      <c r="J4696" s="34">
        <f>IF(A4696="","",H4696+I4696)</f>
        <v/>
      </c>
      <c r="K4696" s="14" t="n"/>
      <c r="L4696" s="14" t="n"/>
      <c r="M4696" s="14" t="n"/>
      <c r="N4696" s="14" t="n"/>
      <c r="O4696" s="20">
        <f>IF(A4696="","",SUMPRODUCT((A4696&gt;=Setup!$C$19:$C$30)*(A4696&lt;=Setup!$D$19:$D$30)*Setup!$A$19:$A$30))</f>
        <v/>
      </c>
      <c r="P4696" s="34">
        <f>IF(A4696="","",IF(OR(F4696="Standard domestic 15% (Box 7)",F4696="Import - VAT paid at customs (Box 8)",F4696="Import - Reverse charge (Box 9)"),ROUND(H4696*Setup!$B$9,2),0))</f>
        <v/>
      </c>
      <c r="Q4696" s="34">
        <f>IF(A4696="","",I4696-P4696)</f>
        <v/>
      </c>
      <c r="R4696" s="34">
        <f>IF(A4696="","",IF(L4696="Yes",I4696,0))</f>
        <v/>
      </c>
      <c r="S4696" s="34">
        <f>IF(A4696="","",IF(AND(L4696="Yes",K4696="Yes",NOT(ISNUMBER(SEARCH("blocked",G4696))),OR(F4696="Standard domestic 15% (Box 7)",F4696="Import - VAT paid at customs (Box 8)",F4696="Import - Reverse charge (Box 9)"),OR(F4696&lt;&gt;"Standard domestic 15% (Box 7)",AND(LEN(D4696)=15,LEFT(D4696,1)="3",RIGHT(D4696,1)="3",ISNUMBER(--D4696)))),I4696,0))</f>
        <v/>
      </c>
      <c r="T4696" s="34">
        <f>IF(A4696="","",R4696-S4696)</f>
        <v/>
      </c>
      <c r="U4696" s="23">
        <f>IF(A4696="","",IF(O4696=0,"Outside audit periods; ","")&amp;IF(F4696="","No VAT category; ","")&amp;IF(ABS(Q4696)&gt;Setup!$B$10,"VAT ≠ 15% × net; ","")&amp;IF(AND(F4696="Standard domestic 15% (Box 7)",NOT(AND(LEN(D4696)=15,LEFT(D4696,1)="3",RIGHT(D4696,1)="3",ISNUMBER(--D4696)))),"Invalid/missing supplier VAT no; ","")&amp;IF(AND(L4696="Yes",K4696&lt;&gt;"Yes"),"VAT claimed without valid tax invoice; ","")&amp;IF(AND(L4696="Yes",ISNUMBER(SEARCH("blocked",G4696))),"Blocked input VAT claimed; ","")&amp;IF(AND(F4696="Import - VAT paid at customs (Box 8)",M4696=""),"Customs declaration no missing; ","")&amp;IF(AND(F4696="Import - Reverse charge (Box 9)",E4696="Saudi Arabia"),"RCM used for a local supplier; ","")&amp;IF(AND(L4696="Yes",NOT(OR(F4696="Standard domestic 15% (Box 7)",F4696="Import - VAT paid at customs (Box 8)",F4696="Import - Reverse charge (Box 9)"))),"VAT claimed on non-taxable category; ",""))</f>
        <v/>
      </c>
    </row>
    <row r="4697">
      <c r="A4697" s="17" t="n"/>
      <c r="B4697" s="14" t="n"/>
      <c r="C4697" s="14" t="n"/>
      <c r="D4697" s="16" t="n"/>
      <c r="E4697" s="14" t="n"/>
      <c r="F4697" s="14" t="n"/>
      <c r="G4697" s="14" t="n"/>
      <c r="H4697" s="19" t="n"/>
      <c r="I4697" s="19" t="n"/>
      <c r="J4697" s="34">
        <f>IF(A4697="","",H4697+I4697)</f>
        <v/>
      </c>
      <c r="K4697" s="14" t="n"/>
      <c r="L4697" s="14" t="n"/>
      <c r="M4697" s="14" t="n"/>
      <c r="N4697" s="14" t="n"/>
      <c r="O4697" s="20">
        <f>IF(A4697="","",SUMPRODUCT((A4697&gt;=Setup!$C$19:$C$30)*(A4697&lt;=Setup!$D$19:$D$30)*Setup!$A$19:$A$30))</f>
        <v/>
      </c>
      <c r="P4697" s="34">
        <f>IF(A4697="","",IF(OR(F4697="Standard domestic 15% (Box 7)",F4697="Import - VAT paid at customs (Box 8)",F4697="Import - Reverse charge (Box 9)"),ROUND(H4697*Setup!$B$9,2),0))</f>
        <v/>
      </c>
      <c r="Q4697" s="34">
        <f>IF(A4697="","",I4697-P4697)</f>
        <v/>
      </c>
      <c r="R4697" s="34">
        <f>IF(A4697="","",IF(L4697="Yes",I4697,0))</f>
        <v/>
      </c>
      <c r="S4697" s="34">
        <f>IF(A4697="","",IF(AND(L4697="Yes",K4697="Yes",NOT(ISNUMBER(SEARCH("blocked",G4697))),OR(F4697="Standard domestic 15% (Box 7)",F4697="Import - VAT paid at customs (Box 8)",F4697="Import - Reverse charge (Box 9)"),OR(F4697&lt;&gt;"Standard domestic 15% (Box 7)",AND(LEN(D4697)=15,LEFT(D4697,1)="3",RIGHT(D4697,1)="3",ISNUMBER(--D4697)))),I4697,0))</f>
        <v/>
      </c>
      <c r="T4697" s="34">
        <f>IF(A4697="","",R4697-S4697)</f>
        <v/>
      </c>
      <c r="U4697" s="23">
        <f>IF(A4697="","",IF(O4697=0,"Outside audit periods; ","")&amp;IF(F4697="","No VAT category; ","")&amp;IF(ABS(Q4697)&gt;Setup!$B$10,"VAT ≠ 15% × net; ","")&amp;IF(AND(F4697="Standard domestic 15% (Box 7)",NOT(AND(LEN(D4697)=15,LEFT(D4697,1)="3",RIGHT(D4697,1)="3",ISNUMBER(--D4697)))),"Invalid/missing supplier VAT no; ","")&amp;IF(AND(L4697="Yes",K4697&lt;&gt;"Yes"),"VAT claimed without valid tax invoice; ","")&amp;IF(AND(L4697="Yes",ISNUMBER(SEARCH("blocked",G4697))),"Blocked input VAT claimed; ","")&amp;IF(AND(F4697="Import - VAT paid at customs (Box 8)",M4697=""),"Customs declaration no missing; ","")&amp;IF(AND(F4697="Import - Reverse charge (Box 9)",E4697="Saudi Arabia"),"RCM used for a local supplier; ","")&amp;IF(AND(L4697="Yes",NOT(OR(F4697="Standard domestic 15% (Box 7)",F4697="Import - VAT paid at customs (Box 8)",F4697="Import - Reverse charge (Box 9)"))),"VAT claimed on non-taxable category; ",""))</f>
        <v/>
      </c>
    </row>
    <row r="4698">
      <c r="A4698" s="17" t="n"/>
      <c r="B4698" s="14" t="n"/>
      <c r="C4698" s="14" t="n"/>
      <c r="D4698" s="16" t="n"/>
      <c r="E4698" s="14" t="n"/>
      <c r="F4698" s="14" t="n"/>
      <c r="G4698" s="14" t="n"/>
      <c r="H4698" s="19" t="n"/>
      <c r="I4698" s="19" t="n"/>
      <c r="J4698" s="34">
        <f>IF(A4698="","",H4698+I4698)</f>
        <v/>
      </c>
      <c r="K4698" s="14" t="n"/>
      <c r="L4698" s="14" t="n"/>
      <c r="M4698" s="14" t="n"/>
      <c r="N4698" s="14" t="n"/>
      <c r="O4698" s="20">
        <f>IF(A4698="","",SUMPRODUCT((A4698&gt;=Setup!$C$19:$C$30)*(A4698&lt;=Setup!$D$19:$D$30)*Setup!$A$19:$A$30))</f>
        <v/>
      </c>
      <c r="P4698" s="34">
        <f>IF(A4698="","",IF(OR(F4698="Standard domestic 15% (Box 7)",F4698="Import - VAT paid at customs (Box 8)",F4698="Import - Reverse charge (Box 9)"),ROUND(H4698*Setup!$B$9,2),0))</f>
        <v/>
      </c>
      <c r="Q4698" s="34">
        <f>IF(A4698="","",I4698-P4698)</f>
        <v/>
      </c>
      <c r="R4698" s="34">
        <f>IF(A4698="","",IF(L4698="Yes",I4698,0))</f>
        <v/>
      </c>
      <c r="S4698" s="34">
        <f>IF(A4698="","",IF(AND(L4698="Yes",K4698="Yes",NOT(ISNUMBER(SEARCH("blocked",G4698))),OR(F4698="Standard domestic 15% (Box 7)",F4698="Import - VAT paid at customs (Box 8)",F4698="Import - Reverse charge (Box 9)"),OR(F4698&lt;&gt;"Standard domestic 15% (Box 7)",AND(LEN(D4698)=15,LEFT(D4698,1)="3",RIGHT(D4698,1)="3",ISNUMBER(--D4698)))),I4698,0))</f>
        <v/>
      </c>
      <c r="T4698" s="34">
        <f>IF(A4698="","",R4698-S4698)</f>
        <v/>
      </c>
      <c r="U4698" s="23">
        <f>IF(A4698="","",IF(O4698=0,"Outside audit periods; ","")&amp;IF(F4698="","No VAT category; ","")&amp;IF(ABS(Q4698)&gt;Setup!$B$10,"VAT ≠ 15% × net; ","")&amp;IF(AND(F4698="Standard domestic 15% (Box 7)",NOT(AND(LEN(D4698)=15,LEFT(D4698,1)="3",RIGHT(D4698,1)="3",ISNUMBER(--D4698)))),"Invalid/missing supplier VAT no; ","")&amp;IF(AND(L4698="Yes",K4698&lt;&gt;"Yes"),"VAT claimed without valid tax invoice; ","")&amp;IF(AND(L4698="Yes",ISNUMBER(SEARCH("blocked",G4698))),"Blocked input VAT claimed; ","")&amp;IF(AND(F4698="Import - VAT paid at customs (Box 8)",M4698=""),"Customs declaration no missing; ","")&amp;IF(AND(F4698="Import - Reverse charge (Box 9)",E4698="Saudi Arabia"),"RCM used for a local supplier; ","")&amp;IF(AND(L4698="Yes",NOT(OR(F4698="Standard domestic 15% (Box 7)",F4698="Import - VAT paid at customs (Box 8)",F4698="Import - Reverse charge (Box 9)"))),"VAT claimed on non-taxable category; ",""))</f>
        <v/>
      </c>
    </row>
    <row r="4699">
      <c r="A4699" s="17" t="n"/>
      <c r="B4699" s="14" t="n"/>
      <c r="C4699" s="14" t="n"/>
      <c r="D4699" s="16" t="n"/>
      <c r="E4699" s="14" t="n"/>
      <c r="F4699" s="14" t="n"/>
      <c r="G4699" s="14" t="n"/>
      <c r="H4699" s="19" t="n"/>
      <c r="I4699" s="19" t="n"/>
      <c r="J4699" s="34">
        <f>IF(A4699="","",H4699+I4699)</f>
        <v/>
      </c>
      <c r="K4699" s="14" t="n"/>
      <c r="L4699" s="14" t="n"/>
      <c r="M4699" s="14" t="n"/>
      <c r="N4699" s="14" t="n"/>
      <c r="O4699" s="20">
        <f>IF(A4699="","",SUMPRODUCT((A4699&gt;=Setup!$C$19:$C$30)*(A4699&lt;=Setup!$D$19:$D$30)*Setup!$A$19:$A$30))</f>
        <v/>
      </c>
      <c r="P4699" s="34">
        <f>IF(A4699="","",IF(OR(F4699="Standard domestic 15% (Box 7)",F4699="Import - VAT paid at customs (Box 8)",F4699="Import - Reverse charge (Box 9)"),ROUND(H4699*Setup!$B$9,2),0))</f>
        <v/>
      </c>
      <c r="Q4699" s="34">
        <f>IF(A4699="","",I4699-P4699)</f>
        <v/>
      </c>
      <c r="R4699" s="34">
        <f>IF(A4699="","",IF(L4699="Yes",I4699,0))</f>
        <v/>
      </c>
      <c r="S4699" s="34">
        <f>IF(A4699="","",IF(AND(L4699="Yes",K4699="Yes",NOT(ISNUMBER(SEARCH("blocked",G4699))),OR(F4699="Standard domestic 15% (Box 7)",F4699="Import - VAT paid at customs (Box 8)",F4699="Import - Reverse charge (Box 9)"),OR(F4699&lt;&gt;"Standard domestic 15% (Box 7)",AND(LEN(D4699)=15,LEFT(D4699,1)="3",RIGHT(D4699,1)="3",ISNUMBER(--D4699)))),I4699,0))</f>
        <v/>
      </c>
      <c r="T4699" s="34">
        <f>IF(A4699="","",R4699-S4699)</f>
        <v/>
      </c>
      <c r="U4699" s="23">
        <f>IF(A4699="","",IF(O4699=0,"Outside audit periods; ","")&amp;IF(F4699="","No VAT category; ","")&amp;IF(ABS(Q4699)&gt;Setup!$B$10,"VAT ≠ 15% × net; ","")&amp;IF(AND(F4699="Standard domestic 15% (Box 7)",NOT(AND(LEN(D4699)=15,LEFT(D4699,1)="3",RIGHT(D4699,1)="3",ISNUMBER(--D4699)))),"Invalid/missing supplier VAT no; ","")&amp;IF(AND(L4699="Yes",K4699&lt;&gt;"Yes"),"VAT claimed without valid tax invoice; ","")&amp;IF(AND(L4699="Yes",ISNUMBER(SEARCH("blocked",G4699))),"Blocked input VAT claimed; ","")&amp;IF(AND(F4699="Import - VAT paid at customs (Box 8)",M4699=""),"Customs declaration no missing; ","")&amp;IF(AND(F4699="Import - Reverse charge (Box 9)",E4699="Saudi Arabia"),"RCM used for a local supplier; ","")&amp;IF(AND(L4699="Yes",NOT(OR(F4699="Standard domestic 15% (Box 7)",F4699="Import - VAT paid at customs (Box 8)",F4699="Import - Reverse charge (Box 9)"))),"VAT claimed on non-taxable category; ",""))</f>
        <v/>
      </c>
    </row>
    <row r="4700">
      <c r="A4700" s="17" t="n"/>
      <c r="B4700" s="14" t="n"/>
      <c r="C4700" s="14" t="n"/>
      <c r="D4700" s="16" t="n"/>
      <c r="E4700" s="14" t="n"/>
      <c r="F4700" s="14" t="n"/>
      <c r="G4700" s="14" t="n"/>
      <c r="H4700" s="19" t="n"/>
      <c r="I4700" s="19" t="n"/>
      <c r="J4700" s="34">
        <f>IF(A4700="","",H4700+I4700)</f>
        <v/>
      </c>
      <c r="K4700" s="14" t="n"/>
      <c r="L4700" s="14" t="n"/>
      <c r="M4700" s="14" t="n"/>
      <c r="N4700" s="14" t="n"/>
      <c r="O4700" s="20">
        <f>IF(A4700="","",SUMPRODUCT((A4700&gt;=Setup!$C$19:$C$30)*(A4700&lt;=Setup!$D$19:$D$30)*Setup!$A$19:$A$30))</f>
        <v/>
      </c>
      <c r="P4700" s="34">
        <f>IF(A4700="","",IF(OR(F4700="Standard domestic 15% (Box 7)",F4700="Import - VAT paid at customs (Box 8)",F4700="Import - Reverse charge (Box 9)"),ROUND(H4700*Setup!$B$9,2),0))</f>
        <v/>
      </c>
      <c r="Q4700" s="34">
        <f>IF(A4700="","",I4700-P4700)</f>
        <v/>
      </c>
      <c r="R4700" s="34">
        <f>IF(A4700="","",IF(L4700="Yes",I4700,0))</f>
        <v/>
      </c>
      <c r="S4700" s="34">
        <f>IF(A4700="","",IF(AND(L4700="Yes",K4700="Yes",NOT(ISNUMBER(SEARCH("blocked",G4700))),OR(F4700="Standard domestic 15% (Box 7)",F4700="Import - VAT paid at customs (Box 8)",F4700="Import - Reverse charge (Box 9)"),OR(F4700&lt;&gt;"Standard domestic 15% (Box 7)",AND(LEN(D4700)=15,LEFT(D4700,1)="3",RIGHT(D4700,1)="3",ISNUMBER(--D4700)))),I4700,0))</f>
        <v/>
      </c>
      <c r="T4700" s="34">
        <f>IF(A4700="","",R4700-S4700)</f>
        <v/>
      </c>
      <c r="U4700" s="23">
        <f>IF(A4700="","",IF(O4700=0,"Outside audit periods; ","")&amp;IF(F4700="","No VAT category; ","")&amp;IF(ABS(Q4700)&gt;Setup!$B$10,"VAT ≠ 15% × net; ","")&amp;IF(AND(F4700="Standard domestic 15% (Box 7)",NOT(AND(LEN(D4700)=15,LEFT(D4700,1)="3",RIGHT(D4700,1)="3",ISNUMBER(--D4700)))),"Invalid/missing supplier VAT no; ","")&amp;IF(AND(L4700="Yes",K4700&lt;&gt;"Yes"),"VAT claimed without valid tax invoice; ","")&amp;IF(AND(L4700="Yes",ISNUMBER(SEARCH("blocked",G4700))),"Blocked input VAT claimed; ","")&amp;IF(AND(F4700="Import - VAT paid at customs (Box 8)",M4700=""),"Customs declaration no missing; ","")&amp;IF(AND(F4700="Import - Reverse charge (Box 9)",E4700="Saudi Arabia"),"RCM used for a local supplier; ","")&amp;IF(AND(L4700="Yes",NOT(OR(F4700="Standard domestic 15% (Box 7)",F4700="Import - VAT paid at customs (Box 8)",F4700="Import - Reverse charge (Box 9)"))),"VAT claimed on non-taxable category; ",""))</f>
        <v/>
      </c>
    </row>
    <row r="4701">
      <c r="A4701" s="17" t="n"/>
      <c r="B4701" s="14" t="n"/>
      <c r="C4701" s="14" t="n"/>
      <c r="D4701" s="16" t="n"/>
      <c r="E4701" s="14" t="n"/>
      <c r="F4701" s="14" t="n"/>
      <c r="G4701" s="14" t="n"/>
      <c r="H4701" s="19" t="n"/>
      <c r="I4701" s="19" t="n"/>
      <c r="J4701" s="34">
        <f>IF(A4701="","",H4701+I4701)</f>
        <v/>
      </c>
      <c r="K4701" s="14" t="n"/>
      <c r="L4701" s="14" t="n"/>
      <c r="M4701" s="14" t="n"/>
      <c r="N4701" s="14" t="n"/>
      <c r="O4701" s="20">
        <f>IF(A4701="","",SUMPRODUCT((A4701&gt;=Setup!$C$19:$C$30)*(A4701&lt;=Setup!$D$19:$D$30)*Setup!$A$19:$A$30))</f>
        <v/>
      </c>
      <c r="P4701" s="34">
        <f>IF(A4701="","",IF(OR(F4701="Standard domestic 15% (Box 7)",F4701="Import - VAT paid at customs (Box 8)",F4701="Import - Reverse charge (Box 9)"),ROUND(H4701*Setup!$B$9,2),0))</f>
        <v/>
      </c>
      <c r="Q4701" s="34">
        <f>IF(A4701="","",I4701-P4701)</f>
        <v/>
      </c>
      <c r="R4701" s="34">
        <f>IF(A4701="","",IF(L4701="Yes",I4701,0))</f>
        <v/>
      </c>
      <c r="S4701" s="34">
        <f>IF(A4701="","",IF(AND(L4701="Yes",K4701="Yes",NOT(ISNUMBER(SEARCH("blocked",G4701))),OR(F4701="Standard domestic 15% (Box 7)",F4701="Import - VAT paid at customs (Box 8)",F4701="Import - Reverse charge (Box 9)"),OR(F4701&lt;&gt;"Standard domestic 15% (Box 7)",AND(LEN(D4701)=15,LEFT(D4701,1)="3",RIGHT(D4701,1)="3",ISNUMBER(--D4701)))),I4701,0))</f>
        <v/>
      </c>
      <c r="T4701" s="34">
        <f>IF(A4701="","",R4701-S4701)</f>
        <v/>
      </c>
      <c r="U4701" s="23">
        <f>IF(A4701="","",IF(O4701=0,"Outside audit periods; ","")&amp;IF(F4701="","No VAT category; ","")&amp;IF(ABS(Q4701)&gt;Setup!$B$10,"VAT ≠ 15% × net; ","")&amp;IF(AND(F4701="Standard domestic 15% (Box 7)",NOT(AND(LEN(D4701)=15,LEFT(D4701,1)="3",RIGHT(D4701,1)="3",ISNUMBER(--D4701)))),"Invalid/missing supplier VAT no; ","")&amp;IF(AND(L4701="Yes",K4701&lt;&gt;"Yes"),"VAT claimed without valid tax invoice; ","")&amp;IF(AND(L4701="Yes",ISNUMBER(SEARCH("blocked",G4701))),"Blocked input VAT claimed; ","")&amp;IF(AND(F4701="Import - VAT paid at customs (Box 8)",M4701=""),"Customs declaration no missing; ","")&amp;IF(AND(F4701="Import - Reverse charge (Box 9)",E4701="Saudi Arabia"),"RCM used for a local supplier; ","")&amp;IF(AND(L4701="Yes",NOT(OR(F4701="Standard domestic 15% (Box 7)",F4701="Import - VAT paid at customs (Box 8)",F4701="Import - Reverse charge (Box 9)"))),"VAT claimed on non-taxable category; ",""))</f>
        <v/>
      </c>
    </row>
    <row r="4702">
      <c r="A4702" s="17" t="n"/>
      <c r="B4702" s="14" t="n"/>
      <c r="C4702" s="14" t="n"/>
      <c r="D4702" s="16" t="n"/>
      <c r="E4702" s="14" t="n"/>
      <c r="F4702" s="14" t="n"/>
      <c r="G4702" s="14" t="n"/>
      <c r="H4702" s="19" t="n"/>
      <c r="I4702" s="19" t="n"/>
      <c r="J4702" s="34">
        <f>IF(A4702="","",H4702+I4702)</f>
        <v/>
      </c>
      <c r="K4702" s="14" t="n"/>
      <c r="L4702" s="14" t="n"/>
      <c r="M4702" s="14" t="n"/>
      <c r="N4702" s="14" t="n"/>
      <c r="O4702" s="20">
        <f>IF(A4702="","",SUMPRODUCT((A4702&gt;=Setup!$C$19:$C$30)*(A4702&lt;=Setup!$D$19:$D$30)*Setup!$A$19:$A$30))</f>
        <v/>
      </c>
      <c r="P4702" s="34">
        <f>IF(A4702="","",IF(OR(F4702="Standard domestic 15% (Box 7)",F4702="Import - VAT paid at customs (Box 8)",F4702="Import - Reverse charge (Box 9)"),ROUND(H4702*Setup!$B$9,2),0))</f>
        <v/>
      </c>
      <c r="Q4702" s="34">
        <f>IF(A4702="","",I4702-P4702)</f>
        <v/>
      </c>
      <c r="R4702" s="34">
        <f>IF(A4702="","",IF(L4702="Yes",I4702,0))</f>
        <v/>
      </c>
      <c r="S4702" s="34">
        <f>IF(A4702="","",IF(AND(L4702="Yes",K4702="Yes",NOT(ISNUMBER(SEARCH("blocked",G4702))),OR(F4702="Standard domestic 15% (Box 7)",F4702="Import - VAT paid at customs (Box 8)",F4702="Import - Reverse charge (Box 9)"),OR(F4702&lt;&gt;"Standard domestic 15% (Box 7)",AND(LEN(D4702)=15,LEFT(D4702,1)="3",RIGHT(D4702,1)="3",ISNUMBER(--D4702)))),I4702,0))</f>
        <v/>
      </c>
      <c r="T4702" s="34">
        <f>IF(A4702="","",R4702-S4702)</f>
        <v/>
      </c>
      <c r="U4702" s="23">
        <f>IF(A4702="","",IF(O4702=0,"Outside audit periods; ","")&amp;IF(F4702="","No VAT category; ","")&amp;IF(ABS(Q4702)&gt;Setup!$B$10,"VAT ≠ 15% × net; ","")&amp;IF(AND(F4702="Standard domestic 15% (Box 7)",NOT(AND(LEN(D4702)=15,LEFT(D4702,1)="3",RIGHT(D4702,1)="3",ISNUMBER(--D4702)))),"Invalid/missing supplier VAT no; ","")&amp;IF(AND(L4702="Yes",K4702&lt;&gt;"Yes"),"VAT claimed without valid tax invoice; ","")&amp;IF(AND(L4702="Yes",ISNUMBER(SEARCH("blocked",G4702))),"Blocked input VAT claimed; ","")&amp;IF(AND(F4702="Import - VAT paid at customs (Box 8)",M4702=""),"Customs declaration no missing; ","")&amp;IF(AND(F4702="Import - Reverse charge (Box 9)",E4702="Saudi Arabia"),"RCM used for a local supplier; ","")&amp;IF(AND(L4702="Yes",NOT(OR(F4702="Standard domestic 15% (Box 7)",F4702="Import - VAT paid at customs (Box 8)",F4702="Import - Reverse charge (Box 9)"))),"VAT claimed on non-taxable category; ",""))</f>
        <v/>
      </c>
    </row>
    <row r="4703">
      <c r="A4703" s="17" t="n"/>
      <c r="B4703" s="14" t="n"/>
      <c r="C4703" s="14" t="n"/>
      <c r="D4703" s="16" t="n"/>
      <c r="E4703" s="14" t="n"/>
      <c r="F4703" s="14" t="n"/>
      <c r="G4703" s="14" t="n"/>
      <c r="H4703" s="19" t="n"/>
      <c r="I4703" s="19" t="n"/>
      <c r="J4703" s="34">
        <f>IF(A4703="","",H4703+I4703)</f>
        <v/>
      </c>
      <c r="K4703" s="14" t="n"/>
      <c r="L4703" s="14" t="n"/>
      <c r="M4703" s="14" t="n"/>
      <c r="N4703" s="14" t="n"/>
      <c r="O4703" s="20">
        <f>IF(A4703="","",SUMPRODUCT((A4703&gt;=Setup!$C$19:$C$30)*(A4703&lt;=Setup!$D$19:$D$30)*Setup!$A$19:$A$30))</f>
        <v/>
      </c>
      <c r="P4703" s="34">
        <f>IF(A4703="","",IF(OR(F4703="Standard domestic 15% (Box 7)",F4703="Import - VAT paid at customs (Box 8)",F4703="Import - Reverse charge (Box 9)"),ROUND(H4703*Setup!$B$9,2),0))</f>
        <v/>
      </c>
      <c r="Q4703" s="34">
        <f>IF(A4703="","",I4703-P4703)</f>
        <v/>
      </c>
      <c r="R4703" s="34">
        <f>IF(A4703="","",IF(L4703="Yes",I4703,0))</f>
        <v/>
      </c>
      <c r="S4703" s="34">
        <f>IF(A4703="","",IF(AND(L4703="Yes",K4703="Yes",NOT(ISNUMBER(SEARCH("blocked",G4703))),OR(F4703="Standard domestic 15% (Box 7)",F4703="Import - VAT paid at customs (Box 8)",F4703="Import - Reverse charge (Box 9)"),OR(F4703&lt;&gt;"Standard domestic 15% (Box 7)",AND(LEN(D4703)=15,LEFT(D4703,1)="3",RIGHT(D4703,1)="3",ISNUMBER(--D4703)))),I4703,0))</f>
        <v/>
      </c>
      <c r="T4703" s="34">
        <f>IF(A4703="","",R4703-S4703)</f>
        <v/>
      </c>
      <c r="U4703" s="23">
        <f>IF(A4703="","",IF(O4703=0,"Outside audit periods; ","")&amp;IF(F4703="","No VAT category; ","")&amp;IF(ABS(Q4703)&gt;Setup!$B$10,"VAT ≠ 15% × net; ","")&amp;IF(AND(F4703="Standard domestic 15% (Box 7)",NOT(AND(LEN(D4703)=15,LEFT(D4703,1)="3",RIGHT(D4703,1)="3",ISNUMBER(--D4703)))),"Invalid/missing supplier VAT no; ","")&amp;IF(AND(L4703="Yes",K4703&lt;&gt;"Yes"),"VAT claimed without valid tax invoice; ","")&amp;IF(AND(L4703="Yes",ISNUMBER(SEARCH("blocked",G4703))),"Blocked input VAT claimed; ","")&amp;IF(AND(F4703="Import - VAT paid at customs (Box 8)",M4703=""),"Customs declaration no missing; ","")&amp;IF(AND(F4703="Import - Reverse charge (Box 9)",E4703="Saudi Arabia"),"RCM used for a local supplier; ","")&amp;IF(AND(L4703="Yes",NOT(OR(F4703="Standard domestic 15% (Box 7)",F4703="Import - VAT paid at customs (Box 8)",F4703="Import - Reverse charge (Box 9)"))),"VAT claimed on non-taxable category; ",""))</f>
        <v/>
      </c>
    </row>
    <row r="4704">
      <c r="A4704" s="17" t="n"/>
      <c r="B4704" s="14" t="n"/>
      <c r="C4704" s="14" t="n"/>
      <c r="D4704" s="16" t="n"/>
      <c r="E4704" s="14" t="n"/>
      <c r="F4704" s="14" t="n"/>
      <c r="G4704" s="14" t="n"/>
      <c r="H4704" s="19" t="n"/>
      <c r="I4704" s="19" t="n"/>
      <c r="J4704" s="34">
        <f>IF(A4704="","",H4704+I4704)</f>
        <v/>
      </c>
      <c r="K4704" s="14" t="n"/>
      <c r="L4704" s="14" t="n"/>
      <c r="M4704" s="14" t="n"/>
      <c r="N4704" s="14" t="n"/>
      <c r="O4704" s="20">
        <f>IF(A4704="","",SUMPRODUCT((A4704&gt;=Setup!$C$19:$C$30)*(A4704&lt;=Setup!$D$19:$D$30)*Setup!$A$19:$A$30))</f>
        <v/>
      </c>
      <c r="P4704" s="34">
        <f>IF(A4704="","",IF(OR(F4704="Standard domestic 15% (Box 7)",F4704="Import - VAT paid at customs (Box 8)",F4704="Import - Reverse charge (Box 9)"),ROUND(H4704*Setup!$B$9,2),0))</f>
        <v/>
      </c>
      <c r="Q4704" s="34">
        <f>IF(A4704="","",I4704-P4704)</f>
        <v/>
      </c>
      <c r="R4704" s="34">
        <f>IF(A4704="","",IF(L4704="Yes",I4704,0))</f>
        <v/>
      </c>
      <c r="S4704" s="34">
        <f>IF(A4704="","",IF(AND(L4704="Yes",K4704="Yes",NOT(ISNUMBER(SEARCH("blocked",G4704))),OR(F4704="Standard domestic 15% (Box 7)",F4704="Import - VAT paid at customs (Box 8)",F4704="Import - Reverse charge (Box 9)"),OR(F4704&lt;&gt;"Standard domestic 15% (Box 7)",AND(LEN(D4704)=15,LEFT(D4704,1)="3",RIGHT(D4704,1)="3",ISNUMBER(--D4704)))),I4704,0))</f>
        <v/>
      </c>
      <c r="T4704" s="34">
        <f>IF(A4704="","",R4704-S4704)</f>
        <v/>
      </c>
      <c r="U4704" s="23">
        <f>IF(A4704="","",IF(O4704=0,"Outside audit periods; ","")&amp;IF(F4704="","No VAT category; ","")&amp;IF(ABS(Q4704)&gt;Setup!$B$10,"VAT ≠ 15% × net; ","")&amp;IF(AND(F4704="Standard domestic 15% (Box 7)",NOT(AND(LEN(D4704)=15,LEFT(D4704,1)="3",RIGHT(D4704,1)="3",ISNUMBER(--D4704)))),"Invalid/missing supplier VAT no; ","")&amp;IF(AND(L4704="Yes",K4704&lt;&gt;"Yes"),"VAT claimed without valid tax invoice; ","")&amp;IF(AND(L4704="Yes",ISNUMBER(SEARCH("blocked",G4704))),"Blocked input VAT claimed; ","")&amp;IF(AND(F4704="Import - VAT paid at customs (Box 8)",M4704=""),"Customs declaration no missing; ","")&amp;IF(AND(F4704="Import - Reverse charge (Box 9)",E4704="Saudi Arabia"),"RCM used for a local supplier; ","")&amp;IF(AND(L4704="Yes",NOT(OR(F4704="Standard domestic 15% (Box 7)",F4704="Import - VAT paid at customs (Box 8)",F4704="Import - Reverse charge (Box 9)"))),"VAT claimed on non-taxable category; ",""))</f>
        <v/>
      </c>
    </row>
    <row r="4705">
      <c r="A4705" s="17" t="n"/>
      <c r="B4705" s="14" t="n"/>
      <c r="C4705" s="14" t="n"/>
      <c r="D4705" s="16" t="n"/>
      <c r="E4705" s="14" t="n"/>
      <c r="F4705" s="14" t="n"/>
      <c r="G4705" s="14" t="n"/>
      <c r="H4705" s="19" t="n"/>
      <c r="I4705" s="19" t="n"/>
      <c r="J4705" s="34">
        <f>IF(A4705="","",H4705+I4705)</f>
        <v/>
      </c>
      <c r="K4705" s="14" t="n"/>
      <c r="L4705" s="14" t="n"/>
      <c r="M4705" s="14" t="n"/>
      <c r="N4705" s="14" t="n"/>
      <c r="O4705" s="20">
        <f>IF(A4705="","",SUMPRODUCT((A4705&gt;=Setup!$C$19:$C$30)*(A4705&lt;=Setup!$D$19:$D$30)*Setup!$A$19:$A$30))</f>
        <v/>
      </c>
      <c r="P4705" s="34">
        <f>IF(A4705="","",IF(OR(F4705="Standard domestic 15% (Box 7)",F4705="Import - VAT paid at customs (Box 8)",F4705="Import - Reverse charge (Box 9)"),ROUND(H4705*Setup!$B$9,2),0))</f>
        <v/>
      </c>
      <c r="Q4705" s="34">
        <f>IF(A4705="","",I4705-P4705)</f>
        <v/>
      </c>
      <c r="R4705" s="34">
        <f>IF(A4705="","",IF(L4705="Yes",I4705,0))</f>
        <v/>
      </c>
      <c r="S4705" s="34">
        <f>IF(A4705="","",IF(AND(L4705="Yes",K4705="Yes",NOT(ISNUMBER(SEARCH("blocked",G4705))),OR(F4705="Standard domestic 15% (Box 7)",F4705="Import - VAT paid at customs (Box 8)",F4705="Import - Reverse charge (Box 9)"),OR(F4705&lt;&gt;"Standard domestic 15% (Box 7)",AND(LEN(D4705)=15,LEFT(D4705,1)="3",RIGHT(D4705,1)="3",ISNUMBER(--D4705)))),I4705,0))</f>
        <v/>
      </c>
      <c r="T4705" s="34">
        <f>IF(A4705="","",R4705-S4705)</f>
        <v/>
      </c>
      <c r="U4705" s="23">
        <f>IF(A4705="","",IF(O4705=0,"Outside audit periods; ","")&amp;IF(F4705="","No VAT category; ","")&amp;IF(ABS(Q4705)&gt;Setup!$B$10,"VAT ≠ 15% × net; ","")&amp;IF(AND(F4705="Standard domestic 15% (Box 7)",NOT(AND(LEN(D4705)=15,LEFT(D4705,1)="3",RIGHT(D4705,1)="3",ISNUMBER(--D4705)))),"Invalid/missing supplier VAT no; ","")&amp;IF(AND(L4705="Yes",K4705&lt;&gt;"Yes"),"VAT claimed without valid tax invoice; ","")&amp;IF(AND(L4705="Yes",ISNUMBER(SEARCH("blocked",G4705))),"Blocked input VAT claimed; ","")&amp;IF(AND(F4705="Import - VAT paid at customs (Box 8)",M4705=""),"Customs declaration no missing; ","")&amp;IF(AND(F4705="Import - Reverse charge (Box 9)",E4705="Saudi Arabia"),"RCM used for a local supplier; ","")&amp;IF(AND(L4705="Yes",NOT(OR(F4705="Standard domestic 15% (Box 7)",F4705="Import - VAT paid at customs (Box 8)",F4705="Import - Reverse charge (Box 9)"))),"VAT claimed on non-taxable category; ",""))</f>
        <v/>
      </c>
    </row>
    <row r="4706">
      <c r="A4706" s="17" t="n"/>
      <c r="B4706" s="14" t="n"/>
      <c r="C4706" s="14" t="n"/>
      <c r="D4706" s="16" t="n"/>
      <c r="E4706" s="14" t="n"/>
      <c r="F4706" s="14" t="n"/>
      <c r="G4706" s="14" t="n"/>
      <c r="H4706" s="19" t="n"/>
      <c r="I4706" s="19" t="n"/>
      <c r="J4706" s="34">
        <f>IF(A4706="","",H4706+I4706)</f>
        <v/>
      </c>
      <c r="K4706" s="14" t="n"/>
      <c r="L4706" s="14" t="n"/>
      <c r="M4706" s="14" t="n"/>
      <c r="N4706" s="14" t="n"/>
      <c r="O4706" s="20">
        <f>IF(A4706="","",SUMPRODUCT((A4706&gt;=Setup!$C$19:$C$30)*(A4706&lt;=Setup!$D$19:$D$30)*Setup!$A$19:$A$30))</f>
        <v/>
      </c>
      <c r="P4706" s="34">
        <f>IF(A4706="","",IF(OR(F4706="Standard domestic 15% (Box 7)",F4706="Import - VAT paid at customs (Box 8)",F4706="Import - Reverse charge (Box 9)"),ROUND(H4706*Setup!$B$9,2),0))</f>
        <v/>
      </c>
      <c r="Q4706" s="34">
        <f>IF(A4706="","",I4706-P4706)</f>
        <v/>
      </c>
      <c r="R4706" s="34">
        <f>IF(A4706="","",IF(L4706="Yes",I4706,0))</f>
        <v/>
      </c>
      <c r="S4706" s="34">
        <f>IF(A4706="","",IF(AND(L4706="Yes",K4706="Yes",NOT(ISNUMBER(SEARCH("blocked",G4706))),OR(F4706="Standard domestic 15% (Box 7)",F4706="Import - VAT paid at customs (Box 8)",F4706="Import - Reverse charge (Box 9)"),OR(F4706&lt;&gt;"Standard domestic 15% (Box 7)",AND(LEN(D4706)=15,LEFT(D4706,1)="3",RIGHT(D4706,1)="3",ISNUMBER(--D4706)))),I4706,0))</f>
        <v/>
      </c>
      <c r="T4706" s="34">
        <f>IF(A4706="","",R4706-S4706)</f>
        <v/>
      </c>
      <c r="U4706" s="23">
        <f>IF(A4706="","",IF(O4706=0,"Outside audit periods; ","")&amp;IF(F4706="","No VAT category; ","")&amp;IF(ABS(Q4706)&gt;Setup!$B$10,"VAT ≠ 15% × net; ","")&amp;IF(AND(F4706="Standard domestic 15% (Box 7)",NOT(AND(LEN(D4706)=15,LEFT(D4706,1)="3",RIGHT(D4706,1)="3",ISNUMBER(--D4706)))),"Invalid/missing supplier VAT no; ","")&amp;IF(AND(L4706="Yes",K4706&lt;&gt;"Yes"),"VAT claimed without valid tax invoice; ","")&amp;IF(AND(L4706="Yes",ISNUMBER(SEARCH("blocked",G4706))),"Blocked input VAT claimed; ","")&amp;IF(AND(F4706="Import - VAT paid at customs (Box 8)",M4706=""),"Customs declaration no missing; ","")&amp;IF(AND(F4706="Import - Reverse charge (Box 9)",E4706="Saudi Arabia"),"RCM used for a local supplier; ","")&amp;IF(AND(L4706="Yes",NOT(OR(F4706="Standard domestic 15% (Box 7)",F4706="Import - VAT paid at customs (Box 8)",F4706="Import - Reverse charge (Box 9)"))),"VAT claimed on non-taxable category; ",""))</f>
        <v/>
      </c>
    </row>
    <row r="4707">
      <c r="A4707" s="17" t="n"/>
      <c r="B4707" s="14" t="n"/>
      <c r="C4707" s="14" t="n"/>
      <c r="D4707" s="16" t="n"/>
      <c r="E4707" s="14" t="n"/>
      <c r="F4707" s="14" t="n"/>
      <c r="G4707" s="14" t="n"/>
      <c r="H4707" s="19" t="n"/>
      <c r="I4707" s="19" t="n"/>
      <c r="J4707" s="34">
        <f>IF(A4707="","",H4707+I4707)</f>
        <v/>
      </c>
      <c r="K4707" s="14" t="n"/>
      <c r="L4707" s="14" t="n"/>
      <c r="M4707" s="14" t="n"/>
      <c r="N4707" s="14" t="n"/>
      <c r="O4707" s="20">
        <f>IF(A4707="","",SUMPRODUCT((A4707&gt;=Setup!$C$19:$C$30)*(A4707&lt;=Setup!$D$19:$D$30)*Setup!$A$19:$A$30))</f>
        <v/>
      </c>
      <c r="P4707" s="34">
        <f>IF(A4707="","",IF(OR(F4707="Standard domestic 15% (Box 7)",F4707="Import - VAT paid at customs (Box 8)",F4707="Import - Reverse charge (Box 9)"),ROUND(H4707*Setup!$B$9,2),0))</f>
        <v/>
      </c>
      <c r="Q4707" s="34">
        <f>IF(A4707="","",I4707-P4707)</f>
        <v/>
      </c>
      <c r="R4707" s="34">
        <f>IF(A4707="","",IF(L4707="Yes",I4707,0))</f>
        <v/>
      </c>
      <c r="S4707" s="34">
        <f>IF(A4707="","",IF(AND(L4707="Yes",K4707="Yes",NOT(ISNUMBER(SEARCH("blocked",G4707))),OR(F4707="Standard domestic 15% (Box 7)",F4707="Import - VAT paid at customs (Box 8)",F4707="Import - Reverse charge (Box 9)"),OR(F4707&lt;&gt;"Standard domestic 15% (Box 7)",AND(LEN(D4707)=15,LEFT(D4707,1)="3",RIGHT(D4707,1)="3",ISNUMBER(--D4707)))),I4707,0))</f>
        <v/>
      </c>
      <c r="T4707" s="34">
        <f>IF(A4707="","",R4707-S4707)</f>
        <v/>
      </c>
      <c r="U4707" s="23">
        <f>IF(A4707="","",IF(O4707=0,"Outside audit periods; ","")&amp;IF(F4707="","No VAT category; ","")&amp;IF(ABS(Q4707)&gt;Setup!$B$10,"VAT ≠ 15% × net; ","")&amp;IF(AND(F4707="Standard domestic 15% (Box 7)",NOT(AND(LEN(D4707)=15,LEFT(D4707,1)="3",RIGHT(D4707,1)="3",ISNUMBER(--D4707)))),"Invalid/missing supplier VAT no; ","")&amp;IF(AND(L4707="Yes",K4707&lt;&gt;"Yes"),"VAT claimed without valid tax invoice; ","")&amp;IF(AND(L4707="Yes",ISNUMBER(SEARCH("blocked",G4707))),"Blocked input VAT claimed; ","")&amp;IF(AND(F4707="Import - VAT paid at customs (Box 8)",M4707=""),"Customs declaration no missing; ","")&amp;IF(AND(F4707="Import - Reverse charge (Box 9)",E4707="Saudi Arabia"),"RCM used for a local supplier; ","")&amp;IF(AND(L4707="Yes",NOT(OR(F4707="Standard domestic 15% (Box 7)",F4707="Import - VAT paid at customs (Box 8)",F4707="Import - Reverse charge (Box 9)"))),"VAT claimed on non-taxable category; ",""))</f>
        <v/>
      </c>
    </row>
    <row r="4708">
      <c r="A4708" s="17" t="n"/>
      <c r="B4708" s="14" t="n"/>
      <c r="C4708" s="14" t="n"/>
      <c r="D4708" s="16" t="n"/>
      <c r="E4708" s="14" t="n"/>
      <c r="F4708" s="14" t="n"/>
      <c r="G4708" s="14" t="n"/>
      <c r="H4708" s="19" t="n"/>
      <c r="I4708" s="19" t="n"/>
      <c r="J4708" s="34">
        <f>IF(A4708="","",H4708+I4708)</f>
        <v/>
      </c>
      <c r="K4708" s="14" t="n"/>
      <c r="L4708" s="14" t="n"/>
      <c r="M4708" s="14" t="n"/>
      <c r="N4708" s="14" t="n"/>
      <c r="O4708" s="20">
        <f>IF(A4708="","",SUMPRODUCT((A4708&gt;=Setup!$C$19:$C$30)*(A4708&lt;=Setup!$D$19:$D$30)*Setup!$A$19:$A$30))</f>
        <v/>
      </c>
      <c r="P4708" s="34">
        <f>IF(A4708="","",IF(OR(F4708="Standard domestic 15% (Box 7)",F4708="Import - VAT paid at customs (Box 8)",F4708="Import - Reverse charge (Box 9)"),ROUND(H4708*Setup!$B$9,2),0))</f>
        <v/>
      </c>
      <c r="Q4708" s="34">
        <f>IF(A4708="","",I4708-P4708)</f>
        <v/>
      </c>
      <c r="R4708" s="34">
        <f>IF(A4708="","",IF(L4708="Yes",I4708,0))</f>
        <v/>
      </c>
      <c r="S4708" s="34">
        <f>IF(A4708="","",IF(AND(L4708="Yes",K4708="Yes",NOT(ISNUMBER(SEARCH("blocked",G4708))),OR(F4708="Standard domestic 15% (Box 7)",F4708="Import - VAT paid at customs (Box 8)",F4708="Import - Reverse charge (Box 9)"),OR(F4708&lt;&gt;"Standard domestic 15% (Box 7)",AND(LEN(D4708)=15,LEFT(D4708,1)="3",RIGHT(D4708,1)="3",ISNUMBER(--D4708)))),I4708,0))</f>
        <v/>
      </c>
      <c r="T4708" s="34">
        <f>IF(A4708="","",R4708-S4708)</f>
        <v/>
      </c>
      <c r="U4708" s="23">
        <f>IF(A4708="","",IF(O4708=0,"Outside audit periods; ","")&amp;IF(F4708="","No VAT category; ","")&amp;IF(ABS(Q4708)&gt;Setup!$B$10,"VAT ≠ 15% × net; ","")&amp;IF(AND(F4708="Standard domestic 15% (Box 7)",NOT(AND(LEN(D4708)=15,LEFT(D4708,1)="3",RIGHT(D4708,1)="3",ISNUMBER(--D4708)))),"Invalid/missing supplier VAT no; ","")&amp;IF(AND(L4708="Yes",K4708&lt;&gt;"Yes"),"VAT claimed without valid tax invoice; ","")&amp;IF(AND(L4708="Yes",ISNUMBER(SEARCH("blocked",G4708))),"Blocked input VAT claimed; ","")&amp;IF(AND(F4708="Import - VAT paid at customs (Box 8)",M4708=""),"Customs declaration no missing; ","")&amp;IF(AND(F4708="Import - Reverse charge (Box 9)",E4708="Saudi Arabia"),"RCM used for a local supplier; ","")&amp;IF(AND(L4708="Yes",NOT(OR(F4708="Standard domestic 15% (Box 7)",F4708="Import - VAT paid at customs (Box 8)",F4708="Import - Reverse charge (Box 9)"))),"VAT claimed on non-taxable category; ",""))</f>
        <v/>
      </c>
    </row>
    <row r="4709">
      <c r="A4709" s="17" t="n"/>
      <c r="B4709" s="14" t="n"/>
      <c r="C4709" s="14" t="n"/>
      <c r="D4709" s="16" t="n"/>
      <c r="E4709" s="14" t="n"/>
      <c r="F4709" s="14" t="n"/>
      <c r="G4709" s="14" t="n"/>
      <c r="H4709" s="19" t="n"/>
      <c r="I4709" s="19" t="n"/>
      <c r="J4709" s="34">
        <f>IF(A4709="","",H4709+I4709)</f>
        <v/>
      </c>
      <c r="K4709" s="14" t="n"/>
      <c r="L4709" s="14" t="n"/>
      <c r="M4709" s="14" t="n"/>
      <c r="N4709" s="14" t="n"/>
      <c r="O4709" s="20">
        <f>IF(A4709="","",SUMPRODUCT((A4709&gt;=Setup!$C$19:$C$30)*(A4709&lt;=Setup!$D$19:$D$30)*Setup!$A$19:$A$30))</f>
        <v/>
      </c>
      <c r="P4709" s="34">
        <f>IF(A4709="","",IF(OR(F4709="Standard domestic 15% (Box 7)",F4709="Import - VAT paid at customs (Box 8)",F4709="Import - Reverse charge (Box 9)"),ROUND(H4709*Setup!$B$9,2),0))</f>
        <v/>
      </c>
      <c r="Q4709" s="34">
        <f>IF(A4709="","",I4709-P4709)</f>
        <v/>
      </c>
      <c r="R4709" s="34">
        <f>IF(A4709="","",IF(L4709="Yes",I4709,0))</f>
        <v/>
      </c>
      <c r="S4709" s="34">
        <f>IF(A4709="","",IF(AND(L4709="Yes",K4709="Yes",NOT(ISNUMBER(SEARCH("blocked",G4709))),OR(F4709="Standard domestic 15% (Box 7)",F4709="Import - VAT paid at customs (Box 8)",F4709="Import - Reverse charge (Box 9)"),OR(F4709&lt;&gt;"Standard domestic 15% (Box 7)",AND(LEN(D4709)=15,LEFT(D4709,1)="3",RIGHT(D4709,1)="3",ISNUMBER(--D4709)))),I4709,0))</f>
        <v/>
      </c>
      <c r="T4709" s="34">
        <f>IF(A4709="","",R4709-S4709)</f>
        <v/>
      </c>
      <c r="U4709" s="23">
        <f>IF(A4709="","",IF(O4709=0,"Outside audit periods; ","")&amp;IF(F4709="","No VAT category; ","")&amp;IF(ABS(Q4709)&gt;Setup!$B$10,"VAT ≠ 15% × net; ","")&amp;IF(AND(F4709="Standard domestic 15% (Box 7)",NOT(AND(LEN(D4709)=15,LEFT(D4709,1)="3",RIGHT(D4709,1)="3",ISNUMBER(--D4709)))),"Invalid/missing supplier VAT no; ","")&amp;IF(AND(L4709="Yes",K4709&lt;&gt;"Yes"),"VAT claimed without valid tax invoice; ","")&amp;IF(AND(L4709="Yes",ISNUMBER(SEARCH("blocked",G4709))),"Blocked input VAT claimed; ","")&amp;IF(AND(F4709="Import - VAT paid at customs (Box 8)",M4709=""),"Customs declaration no missing; ","")&amp;IF(AND(F4709="Import - Reverse charge (Box 9)",E4709="Saudi Arabia"),"RCM used for a local supplier; ","")&amp;IF(AND(L4709="Yes",NOT(OR(F4709="Standard domestic 15% (Box 7)",F4709="Import - VAT paid at customs (Box 8)",F4709="Import - Reverse charge (Box 9)"))),"VAT claimed on non-taxable category; ",""))</f>
        <v/>
      </c>
    </row>
    <row r="4710">
      <c r="A4710" s="17" t="n"/>
      <c r="B4710" s="14" t="n"/>
      <c r="C4710" s="14" t="n"/>
      <c r="D4710" s="16" t="n"/>
      <c r="E4710" s="14" t="n"/>
      <c r="F4710" s="14" t="n"/>
      <c r="G4710" s="14" t="n"/>
      <c r="H4710" s="19" t="n"/>
      <c r="I4710" s="19" t="n"/>
      <c r="J4710" s="34">
        <f>IF(A4710="","",H4710+I4710)</f>
        <v/>
      </c>
      <c r="K4710" s="14" t="n"/>
      <c r="L4710" s="14" t="n"/>
      <c r="M4710" s="14" t="n"/>
      <c r="N4710" s="14" t="n"/>
      <c r="O4710" s="20">
        <f>IF(A4710="","",SUMPRODUCT((A4710&gt;=Setup!$C$19:$C$30)*(A4710&lt;=Setup!$D$19:$D$30)*Setup!$A$19:$A$30))</f>
        <v/>
      </c>
      <c r="P4710" s="34">
        <f>IF(A4710="","",IF(OR(F4710="Standard domestic 15% (Box 7)",F4710="Import - VAT paid at customs (Box 8)",F4710="Import - Reverse charge (Box 9)"),ROUND(H4710*Setup!$B$9,2),0))</f>
        <v/>
      </c>
      <c r="Q4710" s="34">
        <f>IF(A4710="","",I4710-P4710)</f>
        <v/>
      </c>
      <c r="R4710" s="34">
        <f>IF(A4710="","",IF(L4710="Yes",I4710,0))</f>
        <v/>
      </c>
      <c r="S4710" s="34">
        <f>IF(A4710="","",IF(AND(L4710="Yes",K4710="Yes",NOT(ISNUMBER(SEARCH("blocked",G4710))),OR(F4710="Standard domestic 15% (Box 7)",F4710="Import - VAT paid at customs (Box 8)",F4710="Import - Reverse charge (Box 9)"),OR(F4710&lt;&gt;"Standard domestic 15% (Box 7)",AND(LEN(D4710)=15,LEFT(D4710,1)="3",RIGHT(D4710,1)="3",ISNUMBER(--D4710)))),I4710,0))</f>
        <v/>
      </c>
      <c r="T4710" s="34">
        <f>IF(A4710="","",R4710-S4710)</f>
        <v/>
      </c>
      <c r="U4710" s="23">
        <f>IF(A4710="","",IF(O4710=0,"Outside audit periods; ","")&amp;IF(F4710="","No VAT category; ","")&amp;IF(ABS(Q4710)&gt;Setup!$B$10,"VAT ≠ 15% × net; ","")&amp;IF(AND(F4710="Standard domestic 15% (Box 7)",NOT(AND(LEN(D4710)=15,LEFT(D4710,1)="3",RIGHT(D4710,1)="3",ISNUMBER(--D4710)))),"Invalid/missing supplier VAT no; ","")&amp;IF(AND(L4710="Yes",K4710&lt;&gt;"Yes"),"VAT claimed without valid tax invoice; ","")&amp;IF(AND(L4710="Yes",ISNUMBER(SEARCH("blocked",G4710))),"Blocked input VAT claimed; ","")&amp;IF(AND(F4710="Import - VAT paid at customs (Box 8)",M4710=""),"Customs declaration no missing; ","")&amp;IF(AND(F4710="Import - Reverse charge (Box 9)",E4710="Saudi Arabia"),"RCM used for a local supplier; ","")&amp;IF(AND(L4710="Yes",NOT(OR(F4710="Standard domestic 15% (Box 7)",F4710="Import - VAT paid at customs (Box 8)",F4710="Import - Reverse charge (Box 9)"))),"VAT claimed on non-taxable category; ",""))</f>
        <v/>
      </c>
    </row>
    <row r="4711">
      <c r="A4711" s="17" t="n"/>
      <c r="B4711" s="14" t="n"/>
      <c r="C4711" s="14" t="n"/>
      <c r="D4711" s="16" t="n"/>
      <c r="E4711" s="14" t="n"/>
      <c r="F4711" s="14" t="n"/>
      <c r="G4711" s="14" t="n"/>
      <c r="H4711" s="19" t="n"/>
      <c r="I4711" s="19" t="n"/>
      <c r="J4711" s="34">
        <f>IF(A4711="","",H4711+I4711)</f>
        <v/>
      </c>
      <c r="K4711" s="14" t="n"/>
      <c r="L4711" s="14" t="n"/>
      <c r="M4711" s="14" t="n"/>
      <c r="N4711" s="14" t="n"/>
      <c r="O4711" s="20">
        <f>IF(A4711="","",SUMPRODUCT((A4711&gt;=Setup!$C$19:$C$30)*(A4711&lt;=Setup!$D$19:$D$30)*Setup!$A$19:$A$30))</f>
        <v/>
      </c>
      <c r="P4711" s="34">
        <f>IF(A4711="","",IF(OR(F4711="Standard domestic 15% (Box 7)",F4711="Import - VAT paid at customs (Box 8)",F4711="Import - Reverse charge (Box 9)"),ROUND(H4711*Setup!$B$9,2),0))</f>
        <v/>
      </c>
      <c r="Q4711" s="34">
        <f>IF(A4711="","",I4711-P4711)</f>
        <v/>
      </c>
      <c r="R4711" s="34">
        <f>IF(A4711="","",IF(L4711="Yes",I4711,0))</f>
        <v/>
      </c>
      <c r="S4711" s="34">
        <f>IF(A4711="","",IF(AND(L4711="Yes",K4711="Yes",NOT(ISNUMBER(SEARCH("blocked",G4711))),OR(F4711="Standard domestic 15% (Box 7)",F4711="Import - VAT paid at customs (Box 8)",F4711="Import - Reverse charge (Box 9)"),OR(F4711&lt;&gt;"Standard domestic 15% (Box 7)",AND(LEN(D4711)=15,LEFT(D4711,1)="3",RIGHT(D4711,1)="3",ISNUMBER(--D4711)))),I4711,0))</f>
        <v/>
      </c>
      <c r="T4711" s="34">
        <f>IF(A4711="","",R4711-S4711)</f>
        <v/>
      </c>
      <c r="U4711" s="23">
        <f>IF(A4711="","",IF(O4711=0,"Outside audit periods; ","")&amp;IF(F4711="","No VAT category; ","")&amp;IF(ABS(Q4711)&gt;Setup!$B$10,"VAT ≠ 15% × net; ","")&amp;IF(AND(F4711="Standard domestic 15% (Box 7)",NOT(AND(LEN(D4711)=15,LEFT(D4711,1)="3",RIGHT(D4711,1)="3",ISNUMBER(--D4711)))),"Invalid/missing supplier VAT no; ","")&amp;IF(AND(L4711="Yes",K4711&lt;&gt;"Yes"),"VAT claimed without valid tax invoice; ","")&amp;IF(AND(L4711="Yes",ISNUMBER(SEARCH("blocked",G4711))),"Blocked input VAT claimed; ","")&amp;IF(AND(F4711="Import - VAT paid at customs (Box 8)",M4711=""),"Customs declaration no missing; ","")&amp;IF(AND(F4711="Import - Reverse charge (Box 9)",E4711="Saudi Arabia"),"RCM used for a local supplier; ","")&amp;IF(AND(L4711="Yes",NOT(OR(F4711="Standard domestic 15% (Box 7)",F4711="Import - VAT paid at customs (Box 8)",F4711="Import - Reverse charge (Box 9)"))),"VAT claimed on non-taxable category; ",""))</f>
        <v/>
      </c>
    </row>
    <row r="4712">
      <c r="A4712" s="17" t="n"/>
      <c r="B4712" s="14" t="n"/>
      <c r="C4712" s="14" t="n"/>
      <c r="D4712" s="16" t="n"/>
      <c r="E4712" s="14" t="n"/>
      <c r="F4712" s="14" t="n"/>
      <c r="G4712" s="14" t="n"/>
      <c r="H4712" s="19" t="n"/>
      <c r="I4712" s="19" t="n"/>
      <c r="J4712" s="34">
        <f>IF(A4712="","",H4712+I4712)</f>
        <v/>
      </c>
      <c r="K4712" s="14" t="n"/>
      <c r="L4712" s="14" t="n"/>
      <c r="M4712" s="14" t="n"/>
      <c r="N4712" s="14" t="n"/>
      <c r="O4712" s="20">
        <f>IF(A4712="","",SUMPRODUCT((A4712&gt;=Setup!$C$19:$C$30)*(A4712&lt;=Setup!$D$19:$D$30)*Setup!$A$19:$A$30))</f>
        <v/>
      </c>
      <c r="P4712" s="34">
        <f>IF(A4712="","",IF(OR(F4712="Standard domestic 15% (Box 7)",F4712="Import - VAT paid at customs (Box 8)",F4712="Import - Reverse charge (Box 9)"),ROUND(H4712*Setup!$B$9,2),0))</f>
        <v/>
      </c>
      <c r="Q4712" s="34">
        <f>IF(A4712="","",I4712-P4712)</f>
        <v/>
      </c>
      <c r="R4712" s="34">
        <f>IF(A4712="","",IF(L4712="Yes",I4712,0))</f>
        <v/>
      </c>
      <c r="S4712" s="34">
        <f>IF(A4712="","",IF(AND(L4712="Yes",K4712="Yes",NOT(ISNUMBER(SEARCH("blocked",G4712))),OR(F4712="Standard domestic 15% (Box 7)",F4712="Import - VAT paid at customs (Box 8)",F4712="Import - Reverse charge (Box 9)"),OR(F4712&lt;&gt;"Standard domestic 15% (Box 7)",AND(LEN(D4712)=15,LEFT(D4712,1)="3",RIGHT(D4712,1)="3",ISNUMBER(--D4712)))),I4712,0))</f>
        <v/>
      </c>
      <c r="T4712" s="34">
        <f>IF(A4712="","",R4712-S4712)</f>
        <v/>
      </c>
      <c r="U4712" s="23">
        <f>IF(A4712="","",IF(O4712=0,"Outside audit periods; ","")&amp;IF(F4712="","No VAT category; ","")&amp;IF(ABS(Q4712)&gt;Setup!$B$10,"VAT ≠ 15% × net; ","")&amp;IF(AND(F4712="Standard domestic 15% (Box 7)",NOT(AND(LEN(D4712)=15,LEFT(D4712,1)="3",RIGHT(D4712,1)="3",ISNUMBER(--D4712)))),"Invalid/missing supplier VAT no; ","")&amp;IF(AND(L4712="Yes",K4712&lt;&gt;"Yes"),"VAT claimed without valid tax invoice; ","")&amp;IF(AND(L4712="Yes",ISNUMBER(SEARCH("blocked",G4712))),"Blocked input VAT claimed; ","")&amp;IF(AND(F4712="Import - VAT paid at customs (Box 8)",M4712=""),"Customs declaration no missing; ","")&amp;IF(AND(F4712="Import - Reverse charge (Box 9)",E4712="Saudi Arabia"),"RCM used for a local supplier; ","")&amp;IF(AND(L4712="Yes",NOT(OR(F4712="Standard domestic 15% (Box 7)",F4712="Import - VAT paid at customs (Box 8)",F4712="Import - Reverse charge (Box 9)"))),"VAT claimed on non-taxable category; ",""))</f>
        <v/>
      </c>
    </row>
    <row r="4713">
      <c r="A4713" s="17" t="n"/>
      <c r="B4713" s="14" t="n"/>
      <c r="C4713" s="14" t="n"/>
      <c r="D4713" s="16" t="n"/>
      <c r="E4713" s="14" t="n"/>
      <c r="F4713" s="14" t="n"/>
      <c r="G4713" s="14" t="n"/>
      <c r="H4713" s="19" t="n"/>
      <c r="I4713" s="19" t="n"/>
      <c r="J4713" s="34">
        <f>IF(A4713="","",H4713+I4713)</f>
        <v/>
      </c>
      <c r="K4713" s="14" t="n"/>
      <c r="L4713" s="14" t="n"/>
      <c r="M4713" s="14" t="n"/>
      <c r="N4713" s="14" t="n"/>
      <c r="O4713" s="20">
        <f>IF(A4713="","",SUMPRODUCT((A4713&gt;=Setup!$C$19:$C$30)*(A4713&lt;=Setup!$D$19:$D$30)*Setup!$A$19:$A$30))</f>
        <v/>
      </c>
      <c r="P4713" s="34">
        <f>IF(A4713="","",IF(OR(F4713="Standard domestic 15% (Box 7)",F4713="Import - VAT paid at customs (Box 8)",F4713="Import - Reverse charge (Box 9)"),ROUND(H4713*Setup!$B$9,2),0))</f>
        <v/>
      </c>
      <c r="Q4713" s="34">
        <f>IF(A4713="","",I4713-P4713)</f>
        <v/>
      </c>
      <c r="R4713" s="34">
        <f>IF(A4713="","",IF(L4713="Yes",I4713,0))</f>
        <v/>
      </c>
      <c r="S4713" s="34">
        <f>IF(A4713="","",IF(AND(L4713="Yes",K4713="Yes",NOT(ISNUMBER(SEARCH("blocked",G4713))),OR(F4713="Standard domestic 15% (Box 7)",F4713="Import - VAT paid at customs (Box 8)",F4713="Import - Reverse charge (Box 9)"),OR(F4713&lt;&gt;"Standard domestic 15% (Box 7)",AND(LEN(D4713)=15,LEFT(D4713,1)="3",RIGHT(D4713,1)="3",ISNUMBER(--D4713)))),I4713,0))</f>
        <v/>
      </c>
      <c r="T4713" s="34">
        <f>IF(A4713="","",R4713-S4713)</f>
        <v/>
      </c>
      <c r="U4713" s="23">
        <f>IF(A4713="","",IF(O4713=0,"Outside audit periods; ","")&amp;IF(F4713="","No VAT category; ","")&amp;IF(ABS(Q4713)&gt;Setup!$B$10,"VAT ≠ 15% × net; ","")&amp;IF(AND(F4713="Standard domestic 15% (Box 7)",NOT(AND(LEN(D4713)=15,LEFT(D4713,1)="3",RIGHT(D4713,1)="3",ISNUMBER(--D4713)))),"Invalid/missing supplier VAT no; ","")&amp;IF(AND(L4713="Yes",K4713&lt;&gt;"Yes"),"VAT claimed without valid tax invoice; ","")&amp;IF(AND(L4713="Yes",ISNUMBER(SEARCH("blocked",G4713))),"Blocked input VAT claimed; ","")&amp;IF(AND(F4713="Import - VAT paid at customs (Box 8)",M4713=""),"Customs declaration no missing; ","")&amp;IF(AND(F4713="Import - Reverse charge (Box 9)",E4713="Saudi Arabia"),"RCM used for a local supplier; ","")&amp;IF(AND(L4713="Yes",NOT(OR(F4713="Standard domestic 15% (Box 7)",F4713="Import - VAT paid at customs (Box 8)",F4713="Import - Reverse charge (Box 9)"))),"VAT claimed on non-taxable category; ",""))</f>
        <v/>
      </c>
    </row>
    <row r="4714">
      <c r="A4714" s="17" t="n"/>
      <c r="B4714" s="14" t="n"/>
      <c r="C4714" s="14" t="n"/>
      <c r="D4714" s="16" t="n"/>
      <c r="E4714" s="14" t="n"/>
      <c r="F4714" s="14" t="n"/>
      <c r="G4714" s="14" t="n"/>
      <c r="H4714" s="19" t="n"/>
      <c r="I4714" s="19" t="n"/>
      <c r="J4714" s="34">
        <f>IF(A4714="","",H4714+I4714)</f>
        <v/>
      </c>
      <c r="K4714" s="14" t="n"/>
      <c r="L4714" s="14" t="n"/>
      <c r="M4714" s="14" t="n"/>
      <c r="N4714" s="14" t="n"/>
      <c r="O4714" s="20">
        <f>IF(A4714="","",SUMPRODUCT((A4714&gt;=Setup!$C$19:$C$30)*(A4714&lt;=Setup!$D$19:$D$30)*Setup!$A$19:$A$30))</f>
        <v/>
      </c>
      <c r="P4714" s="34">
        <f>IF(A4714="","",IF(OR(F4714="Standard domestic 15% (Box 7)",F4714="Import - VAT paid at customs (Box 8)",F4714="Import - Reverse charge (Box 9)"),ROUND(H4714*Setup!$B$9,2),0))</f>
        <v/>
      </c>
      <c r="Q4714" s="34">
        <f>IF(A4714="","",I4714-P4714)</f>
        <v/>
      </c>
      <c r="R4714" s="34">
        <f>IF(A4714="","",IF(L4714="Yes",I4714,0))</f>
        <v/>
      </c>
      <c r="S4714" s="34">
        <f>IF(A4714="","",IF(AND(L4714="Yes",K4714="Yes",NOT(ISNUMBER(SEARCH("blocked",G4714))),OR(F4714="Standard domestic 15% (Box 7)",F4714="Import - VAT paid at customs (Box 8)",F4714="Import - Reverse charge (Box 9)"),OR(F4714&lt;&gt;"Standard domestic 15% (Box 7)",AND(LEN(D4714)=15,LEFT(D4714,1)="3",RIGHT(D4714,1)="3",ISNUMBER(--D4714)))),I4714,0))</f>
        <v/>
      </c>
      <c r="T4714" s="34">
        <f>IF(A4714="","",R4714-S4714)</f>
        <v/>
      </c>
      <c r="U4714" s="23">
        <f>IF(A4714="","",IF(O4714=0,"Outside audit periods; ","")&amp;IF(F4714="","No VAT category; ","")&amp;IF(ABS(Q4714)&gt;Setup!$B$10,"VAT ≠ 15% × net; ","")&amp;IF(AND(F4714="Standard domestic 15% (Box 7)",NOT(AND(LEN(D4714)=15,LEFT(D4714,1)="3",RIGHT(D4714,1)="3",ISNUMBER(--D4714)))),"Invalid/missing supplier VAT no; ","")&amp;IF(AND(L4714="Yes",K4714&lt;&gt;"Yes"),"VAT claimed without valid tax invoice; ","")&amp;IF(AND(L4714="Yes",ISNUMBER(SEARCH("blocked",G4714))),"Blocked input VAT claimed; ","")&amp;IF(AND(F4714="Import - VAT paid at customs (Box 8)",M4714=""),"Customs declaration no missing; ","")&amp;IF(AND(F4714="Import - Reverse charge (Box 9)",E4714="Saudi Arabia"),"RCM used for a local supplier; ","")&amp;IF(AND(L4714="Yes",NOT(OR(F4714="Standard domestic 15% (Box 7)",F4714="Import - VAT paid at customs (Box 8)",F4714="Import - Reverse charge (Box 9)"))),"VAT claimed on non-taxable category; ",""))</f>
        <v/>
      </c>
    </row>
    <row r="4715">
      <c r="A4715" s="17" t="n"/>
      <c r="B4715" s="14" t="n"/>
      <c r="C4715" s="14" t="n"/>
      <c r="D4715" s="16" t="n"/>
      <c r="E4715" s="14" t="n"/>
      <c r="F4715" s="14" t="n"/>
      <c r="G4715" s="14" t="n"/>
      <c r="H4715" s="19" t="n"/>
      <c r="I4715" s="19" t="n"/>
      <c r="J4715" s="34">
        <f>IF(A4715="","",H4715+I4715)</f>
        <v/>
      </c>
      <c r="K4715" s="14" t="n"/>
      <c r="L4715" s="14" t="n"/>
      <c r="M4715" s="14" t="n"/>
      <c r="N4715" s="14" t="n"/>
      <c r="O4715" s="20">
        <f>IF(A4715="","",SUMPRODUCT((A4715&gt;=Setup!$C$19:$C$30)*(A4715&lt;=Setup!$D$19:$D$30)*Setup!$A$19:$A$30))</f>
        <v/>
      </c>
      <c r="P4715" s="34">
        <f>IF(A4715="","",IF(OR(F4715="Standard domestic 15% (Box 7)",F4715="Import - VAT paid at customs (Box 8)",F4715="Import - Reverse charge (Box 9)"),ROUND(H4715*Setup!$B$9,2),0))</f>
        <v/>
      </c>
      <c r="Q4715" s="34">
        <f>IF(A4715="","",I4715-P4715)</f>
        <v/>
      </c>
      <c r="R4715" s="34">
        <f>IF(A4715="","",IF(L4715="Yes",I4715,0))</f>
        <v/>
      </c>
      <c r="S4715" s="34">
        <f>IF(A4715="","",IF(AND(L4715="Yes",K4715="Yes",NOT(ISNUMBER(SEARCH("blocked",G4715))),OR(F4715="Standard domestic 15% (Box 7)",F4715="Import - VAT paid at customs (Box 8)",F4715="Import - Reverse charge (Box 9)"),OR(F4715&lt;&gt;"Standard domestic 15% (Box 7)",AND(LEN(D4715)=15,LEFT(D4715,1)="3",RIGHT(D4715,1)="3",ISNUMBER(--D4715)))),I4715,0))</f>
        <v/>
      </c>
      <c r="T4715" s="34">
        <f>IF(A4715="","",R4715-S4715)</f>
        <v/>
      </c>
      <c r="U4715" s="23">
        <f>IF(A4715="","",IF(O4715=0,"Outside audit periods; ","")&amp;IF(F4715="","No VAT category; ","")&amp;IF(ABS(Q4715)&gt;Setup!$B$10,"VAT ≠ 15% × net; ","")&amp;IF(AND(F4715="Standard domestic 15% (Box 7)",NOT(AND(LEN(D4715)=15,LEFT(D4715,1)="3",RIGHT(D4715,1)="3",ISNUMBER(--D4715)))),"Invalid/missing supplier VAT no; ","")&amp;IF(AND(L4715="Yes",K4715&lt;&gt;"Yes"),"VAT claimed without valid tax invoice; ","")&amp;IF(AND(L4715="Yes",ISNUMBER(SEARCH("blocked",G4715))),"Blocked input VAT claimed; ","")&amp;IF(AND(F4715="Import - VAT paid at customs (Box 8)",M4715=""),"Customs declaration no missing; ","")&amp;IF(AND(F4715="Import - Reverse charge (Box 9)",E4715="Saudi Arabia"),"RCM used for a local supplier; ","")&amp;IF(AND(L4715="Yes",NOT(OR(F4715="Standard domestic 15% (Box 7)",F4715="Import - VAT paid at customs (Box 8)",F4715="Import - Reverse charge (Box 9)"))),"VAT claimed on non-taxable category; ",""))</f>
        <v/>
      </c>
    </row>
    <row r="4716">
      <c r="A4716" s="17" t="n"/>
      <c r="B4716" s="14" t="n"/>
      <c r="C4716" s="14" t="n"/>
      <c r="D4716" s="16" t="n"/>
      <c r="E4716" s="14" t="n"/>
      <c r="F4716" s="14" t="n"/>
      <c r="G4716" s="14" t="n"/>
      <c r="H4716" s="19" t="n"/>
      <c r="I4716" s="19" t="n"/>
      <c r="J4716" s="34">
        <f>IF(A4716="","",H4716+I4716)</f>
        <v/>
      </c>
      <c r="K4716" s="14" t="n"/>
      <c r="L4716" s="14" t="n"/>
      <c r="M4716" s="14" t="n"/>
      <c r="N4716" s="14" t="n"/>
      <c r="O4716" s="20">
        <f>IF(A4716="","",SUMPRODUCT((A4716&gt;=Setup!$C$19:$C$30)*(A4716&lt;=Setup!$D$19:$D$30)*Setup!$A$19:$A$30))</f>
        <v/>
      </c>
      <c r="P4716" s="34">
        <f>IF(A4716="","",IF(OR(F4716="Standard domestic 15% (Box 7)",F4716="Import - VAT paid at customs (Box 8)",F4716="Import - Reverse charge (Box 9)"),ROUND(H4716*Setup!$B$9,2),0))</f>
        <v/>
      </c>
      <c r="Q4716" s="34">
        <f>IF(A4716="","",I4716-P4716)</f>
        <v/>
      </c>
      <c r="R4716" s="34">
        <f>IF(A4716="","",IF(L4716="Yes",I4716,0))</f>
        <v/>
      </c>
      <c r="S4716" s="34">
        <f>IF(A4716="","",IF(AND(L4716="Yes",K4716="Yes",NOT(ISNUMBER(SEARCH("blocked",G4716))),OR(F4716="Standard domestic 15% (Box 7)",F4716="Import - VAT paid at customs (Box 8)",F4716="Import - Reverse charge (Box 9)"),OR(F4716&lt;&gt;"Standard domestic 15% (Box 7)",AND(LEN(D4716)=15,LEFT(D4716,1)="3",RIGHT(D4716,1)="3",ISNUMBER(--D4716)))),I4716,0))</f>
        <v/>
      </c>
      <c r="T4716" s="34">
        <f>IF(A4716="","",R4716-S4716)</f>
        <v/>
      </c>
      <c r="U4716" s="23">
        <f>IF(A4716="","",IF(O4716=0,"Outside audit periods; ","")&amp;IF(F4716="","No VAT category; ","")&amp;IF(ABS(Q4716)&gt;Setup!$B$10,"VAT ≠ 15% × net; ","")&amp;IF(AND(F4716="Standard domestic 15% (Box 7)",NOT(AND(LEN(D4716)=15,LEFT(D4716,1)="3",RIGHT(D4716,1)="3",ISNUMBER(--D4716)))),"Invalid/missing supplier VAT no; ","")&amp;IF(AND(L4716="Yes",K4716&lt;&gt;"Yes"),"VAT claimed without valid tax invoice; ","")&amp;IF(AND(L4716="Yes",ISNUMBER(SEARCH("blocked",G4716))),"Blocked input VAT claimed; ","")&amp;IF(AND(F4716="Import - VAT paid at customs (Box 8)",M4716=""),"Customs declaration no missing; ","")&amp;IF(AND(F4716="Import - Reverse charge (Box 9)",E4716="Saudi Arabia"),"RCM used for a local supplier; ","")&amp;IF(AND(L4716="Yes",NOT(OR(F4716="Standard domestic 15% (Box 7)",F4716="Import - VAT paid at customs (Box 8)",F4716="Import - Reverse charge (Box 9)"))),"VAT claimed on non-taxable category; ",""))</f>
        <v/>
      </c>
    </row>
    <row r="4717">
      <c r="A4717" s="17" t="n"/>
      <c r="B4717" s="14" t="n"/>
      <c r="C4717" s="14" t="n"/>
      <c r="D4717" s="16" t="n"/>
      <c r="E4717" s="14" t="n"/>
      <c r="F4717" s="14" t="n"/>
      <c r="G4717" s="14" t="n"/>
      <c r="H4717" s="19" t="n"/>
      <c r="I4717" s="19" t="n"/>
      <c r="J4717" s="34">
        <f>IF(A4717="","",H4717+I4717)</f>
        <v/>
      </c>
      <c r="K4717" s="14" t="n"/>
      <c r="L4717" s="14" t="n"/>
      <c r="M4717" s="14" t="n"/>
      <c r="N4717" s="14" t="n"/>
      <c r="O4717" s="20">
        <f>IF(A4717="","",SUMPRODUCT((A4717&gt;=Setup!$C$19:$C$30)*(A4717&lt;=Setup!$D$19:$D$30)*Setup!$A$19:$A$30))</f>
        <v/>
      </c>
      <c r="P4717" s="34">
        <f>IF(A4717="","",IF(OR(F4717="Standard domestic 15% (Box 7)",F4717="Import - VAT paid at customs (Box 8)",F4717="Import - Reverse charge (Box 9)"),ROUND(H4717*Setup!$B$9,2),0))</f>
        <v/>
      </c>
      <c r="Q4717" s="34">
        <f>IF(A4717="","",I4717-P4717)</f>
        <v/>
      </c>
      <c r="R4717" s="34">
        <f>IF(A4717="","",IF(L4717="Yes",I4717,0))</f>
        <v/>
      </c>
      <c r="S4717" s="34">
        <f>IF(A4717="","",IF(AND(L4717="Yes",K4717="Yes",NOT(ISNUMBER(SEARCH("blocked",G4717))),OR(F4717="Standard domestic 15% (Box 7)",F4717="Import - VAT paid at customs (Box 8)",F4717="Import - Reverse charge (Box 9)"),OR(F4717&lt;&gt;"Standard domestic 15% (Box 7)",AND(LEN(D4717)=15,LEFT(D4717,1)="3",RIGHT(D4717,1)="3",ISNUMBER(--D4717)))),I4717,0))</f>
        <v/>
      </c>
      <c r="T4717" s="34">
        <f>IF(A4717="","",R4717-S4717)</f>
        <v/>
      </c>
      <c r="U4717" s="23">
        <f>IF(A4717="","",IF(O4717=0,"Outside audit periods; ","")&amp;IF(F4717="","No VAT category; ","")&amp;IF(ABS(Q4717)&gt;Setup!$B$10,"VAT ≠ 15% × net; ","")&amp;IF(AND(F4717="Standard domestic 15% (Box 7)",NOT(AND(LEN(D4717)=15,LEFT(D4717,1)="3",RIGHT(D4717,1)="3",ISNUMBER(--D4717)))),"Invalid/missing supplier VAT no; ","")&amp;IF(AND(L4717="Yes",K4717&lt;&gt;"Yes"),"VAT claimed without valid tax invoice; ","")&amp;IF(AND(L4717="Yes",ISNUMBER(SEARCH("blocked",G4717))),"Blocked input VAT claimed; ","")&amp;IF(AND(F4717="Import - VAT paid at customs (Box 8)",M4717=""),"Customs declaration no missing; ","")&amp;IF(AND(F4717="Import - Reverse charge (Box 9)",E4717="Saudi Arabia"),"RCM used for a local supplier; ","")&amp;IF(AND(L4717="Yes",NOT(OR(F4717="Standard domestic 15% (Box 7)",F4717="Import - VAT paid at customs (Box 8)",F4717="Import - Reverse charge (Box 9)"))),"VAT claimed on non-taxable category; ",""))</f>
        <v/>
      </c>
    </row>
    <row r="4718">
      <c r="A4718" s="17" t="n"/>
      <c r="B4718" s="14" t="n"/>
      <c r="C4718" s="14" t="n"/>
      <c r="D4718" s="16" t="n"/>
      <c r="E4718" s="14" t="n"/>
      <c r="F4718" s="14" t="n"/>
      <c r="G4718" s="14" t="n"/>
      <c r="H4718" s="19" t="n"/>
      <c r="I4718" s="19" t="n"/>
      <c r="J4718" s="34">
        <f>IF(A4718="","",H4718+I4718)</f>
        <v/>
      </c>
      <c r="K4718" s="14" t="n"/>
      <c r="L4718" s="14" t="n"/>
      <c r="M4718" s="14" t="n"/>
      <c r="N4718" s="14" t="n"/>
      <c r="O4718" s="20">
        <f>IF(A4718="","",SUMPRODUCT((A4718&gt;=Setup!$C$19:$C$30)*(A4718&lt;=Setup!$D$19:$D$30)*Setup!$A$19:$A$30))</f>
        <v/>
      </c>
      <c r="P4718" s="34">
        <f>IF(A4718="","",IF(OR(F4718="Standard domestic 15% (Box 7)",F4718="Import - VAT paid at customs (Box 8)",F4718="Import - Reverse charge (Box 9)"),ROUND(H4718*Setup!$B$9,2),0))</f>
        <v/>
      </c>
      <c r="Q4718" s="34">
        <f>IF(A4718="","",I4718-P4718)</f>
        <v/>
      </c>
      <c r="R4718" s="34">
        <f>IF(A4718="","",IF(L4718="Yes",I4718,0))</f>
        <v/>
      </c>
      <c r="S4718" s="34">
        <f>IF(A4718="","",IF(AND(L4718="Yes",K4718="Yes",NOT(ISNUMBER(SEARCH("blocked",G4718))),OR(F4718="Standard domestic 15% (Box 7)",F4718="Import - VAT paid at customs (Box 8)",F4718="Import - Reverse charge (Box 9)"),OR(F4718&lt;&gt;"Standard domestic 15% (Box 7)",AND(LEN(D4718)=15,LEFT(D4718,1)="3",RIGHT(D4718,1)="3",ISNUMBER(--D4718)))),I4718,0))</f>
        <v/>
      </c>
      <c r="T4718" s="34">
        <f>IF(A4718="","",R4718-S4718)</f>
        <v/>
      </c>
      <c r="U4718" s="23">
        <f>IF(A4718="","",IF(O4718=0,"Outside audit periods; ","")&amp;IF(F4718="","No VAT category; ","")&amp;IF(ABS(Q4718)&gt;Setup!$B$10,"VAT ≠ 15% × net; ","")&amp;IF(AND(F4718="Standard domestic 15% (Box 7)",NOT(AND(LEN(D4718)=15,LEFT(D4718,1)="3",RIGHT(D4718,1)="3",ISNUMBER(--D4718)))),"Invalid/missing supplier VAT no; ","")&amp;IF(AND(L4718="Yes",K4718&lt;&gt;"Yes"),"VAT claimed without valid tax invoice; ","")&amp;IF(AND(L4718="Yes",ISNUMBER(SEARCH("blocked",G4718))),"Blocked input VAT claimed; ","")&amp;IF(AND(F4718="Import - VAT paid at customs (Box 8)",M4718=""),"Customs declaration no missing; ","")&amp;IF(AND(F4718="Import - Reverse charge (Box 9)",E4718="Saudi Arabia"),"RCM used for a local supplier; ","")&amp;IF(AND(L4718="Yes",NOT(OR(F4718="Standard domestic 15% (Box 7)",F4718="Import - VAT paid at customs (Box 8)",F4718="Import - Reverse charge (Box 9)"))),"VAT claimed on non-taxable category; ",""))</f>
        <v/>
      </c>
    </row>
    <row r="4719">
      <c r="A4719" s="17" t="n"/>
      <c r="B4719" s="14" t="n"/>
      <c r="C4719" s="14" t="n"/>
      <c r="D4719" s="16" t="n"/>
      <c r="E4719" s="14" t="n"/>
      <c r="F4719" s="14" t="n"/>
      <c r="G4719" s="14" t="n"/>
      <c r="H4719" s="19" t="n"/>
      <c r="I4719" s="19" t="n"/>
      <c r="J4719" s="34">
        <f>IF(A4719="","",H4719+I4719)</f>
        <v/>
      </c>
      <c r="K4719" s="14" t="n"/>
      <c r="L4719" s="14" t="n"/>
      <c r="M4719" s="14" t="n"/>
      <c r="N4719" s="14" t="n"/>
      <c r="O4719" s="20">
        <f>IF(A4719="","",SUMPRODUCT((A4719&gt;=Setup!$C$19:$C$30)*(A4719&lt;=Setup!$D$19:$D$30)*Setup!$A$19:$A$30))</f>
        <v/>
      </c>
      <c r="P4719" s="34">
        <f>IF(A4719="","",IF(OR(F4719="Standard domestic 15% (Box 7)",F4719="Import - VAT paid at customs (Box 8)",F4719="Import - Reverse charge (Box 9)"),ROUND(H4719*Setup!$B$9,2),0))</f>
        <v/>
      </c>
      <c r="Q4719" s="34">
        <f>IF(A4719="","",I4719-P4719)</f>
        <v/>
      </c>
      <c r="R4719" s="34">
        <f>IF(A4719="","",IF(L4719="Yes",I4719,0))</f>
        <v/>
      </c>
      <c r="S4719" s="34">
        <f>IF(A4719="","",IF(AND(L4719="Yes",K4719="Yes",NOT(ISNUMBER(SEARCH("blocked",G4719))),OR(F4719="Standard domestic 15% (Box 7)",F4719="Import - VAT paid at customs (Box 8)",F4719="Import - Reverse charge (Box 9)"),OR(F4719&lt;&gt;"Standard domestic 15% (Box 7)",AND(LEN(D4719)=15,LEFT(D4719,1)="3",RIGHT(D4719,1)="3",ISNUMBER(--D4719)))),I4719,0))</f>
        <v/>
      </c>
      <c r="T4719" s="34">
        <f>IF(A4719="","",R4719-S4719)</f>
        <v/>
      </c>
      <c r="U4719" s="23">
        <f>IF(A4719="","",IF(O4719=0,"Outside audit periods; ","")&amp;IF(F4719="","No VAT category; ","")&amp;IF(ABS(Q4719)&gt;Setup!$B$10,"VAT ≠ 15% × net; ","")&amp;IF(AND(F4719="Standard domestic 15% (Box 7)",NOT(AND(LEN(D4719)=15,LEFT(D4719,1)="3",RIGHT(D4719,1)="3",ISNUMBER(--D4719)))),"Invalid/missing supplier VAT no; ","")&amp;IF(AND(L4719="Yes",K4719&lt;&gt;"Yes"),"VAT claimed without valid tax invoice; ","")&amp;IF(AND(L4719="Yes",ISNUMBER(SEARCH("blocked",G4719))),"Blocked input VAT claimed; ","")&amp;IF(AND(F4719="Import - VAT paid at customs (Box 8)",M4719=""),"Customs declaration no missing; ","")&amp;IF(AND(F4719="Import - Reverse charge (Box 9)",E4719="Saudi Arabia"),"RCM used for a local supplier; ","")&amp;IF(AND(L4719="Yes",NOT(OR(F4719="Standard domestic 15% (Box 7)",F4719="Import - VAT paid at customs (Box 8)",F4719="Import - Reverse charge (Box 9)"))),"VAT claimed on non-taxable category; ",""))</f>
        <v/>
      </c>
    </row>
    <row r="4720">
      <c r="A4720" s="17" t="n"/>
      <c r="B4720" s="14" t="n"/>
      <c r="C4720" s="14" t="n"/>
      <c r="D4720" s="16" t="n"/>
      <c r="E4720" s="14" t="n"/>
      <c r="F4720" s="14" t="n"/>
      <c r="G4720" s="14" t="n"/>
      <c r="H4720" s="19" t="n"/>
      <c r="I4720" s="19" t="n"/>
      <c r="J4720" s="34">
        <f>IF(A4720="","",H4720+I4720)</f>
        <v/>
      </c>
      <c r="K4720" s="14" t="n"/>
      <c r="L4720" s="14" t="n"/>
      <c r="M4720" s="14" t="n"/>
      <c r="N4720" s="14" t="n"/>
      <c r="O4720" s="20">
        <f>IF(A4720="","",SUMPRODUCT((A4720&gt;=Setup!$C$19:$C$30)*(A4720&lt;=Setup!$D$19:$D$30)*Setup!$A$19:$A$30))</f>
        <v/>
      </c>
      <c r="P4720" s="34">
        <f>IF(A4720="","",IF(OR(F4720="Standard domestic 15% (Box 7)",F4720="Import - VAT paid at customs (Box 8)",F4720="Import - Reverse charge (Box 9)"),ROUND(H4720*Setup!$B$9,2),0))</f>
        <v/>
      </c>
      <c r="Q4720" s="34">
        <f>IF(A4720="","",I4720-P4720)</f>
        <v/>
      </c>
      <c r="R4720" s="34">
        <f>IF(A4720="","",IF(L4720="Yes",I4720,0))</f>
        <v/>
      </c>
      <c r="S4720" s="34">
        <f>IF(A4720="","",IF(AND(L4720="Yes",K4720="Yes",NOT(ISNUMBER(SEARCH("blocked",G4720))),OR(F4720="Standard domestic 15% (Box 7)",F4720="Import - VAT paid at customs (Box 8)",F4720="Import - Reverse charge (Box 9)"),OR(F4720&lt;&gt;"Standard domestic 15% (Box 7)",AND(LEN(D4720)=15,LEFT(D4720,1)="3",RIGHT(D4720,1)="3",ISNUMBER(--D4720)))),I4720,0))</f>
        <v/>
      </c>
      <c r="T4720" s="34">
        <f>IF(A4720="","",R4720-S4720)</f>
        <v/>
      </c>
      <c r="U4720" s="23">
        <f>IF(A4720="","",IF(O4720=0,"Outside audit periods; ","")&amp;IF(F4720="","No VAT category; ","")&amp;IF(ABS(Q4720)&gt;Setup!$B$10,"VAT ≠ 15% × net; ","")&amp;IF(AND(F4720="Standard domestic 15% (Box 7)",NOT(AND(LEN(D4720)=15,LEFT(D4720,1)="3",RIGHT(D4720,1)="3",ISNUMBER(--D4720)))),"Invalid/missing supplier VAT no; ","")&amp;IF(AND(L4720="Yes",K4720&lt;&gt;"Yes"),"VAT claimed without valid tax invoice; ","")&amp;IF(AND(L4720="Yes",ISNUMBER(SEARCH("blocked",G4720))),"Blocked input VAT claimed; ","")&amp;IF(AND(F4720="Import - VAT paid at customs (Box 8)",M4720=""),"Customs declaration no missing; ","")&amp;IF(AND(F4720="Import - Reverse charge (Box 9)",E4720="Saudi Arabia"),"RCM used for a local supplier; ","")&amp;IF(AND(L4720="Yes",NOT(OR(F4720="Standard domestic 15% (Box 7)",F4720="Import - VAT paid at customs (Box 8)",F4720="Import - Reverse charge (Box 9)"))),"VAT claimed on non-taxable category; ",""))</f>
        <v/>
      </c>
    </row>
    <row r="4721">
      <c r="A4721" s="17" t="n"/>
      <c r="B4721" s="14" t="n"/>
      <c r="C4721" s="14" t="n"/>
      <c r="D4721" s="16" t="n"/>
      <c r="E4721" s="14" t="n"/>
      <c r="F4721" s="14" t="n"/>
      <c r="G4721" s="14" t="n"/>
      <c r="H4721" s="19" t="n"/>
      <c r="I4721" s="19" t="n"/>
      <c r="J4721" s="34">
        <f>IF(A4721="","",H4721+I4721)</f>
        <v/>
      </c>
      <c r="K4721" s="14" t="n"/>
      <c r="L4721" s="14" t="n"/>
      <c r="M4721" s="14" t="n"/>
      <c r="N4721" s="14" t="n"/>
      <c r="O4721" s="20">
        <f>IF(A4721="","",SUMPRODUCT((A4721&gt;=Setup!$C$19:$C$30)*(A4721&lt;=Setup!$D$19:$D$30)*Setup!$A$19:$A$30))</f>
        <v/>
      </c>
      <c r="P4721" s="34">
        <f>IF(A4721="","",IF(OR(F4721="Standard domestic 15% (Box 7)",F4721="Import - VAT paid at customs (Box 8)",F4721="Import - Reverse charge (Box 9)"),ROUND(H4721*Setup!$B$9,2),0))</f>
        <v/>
      </c>
      <c r="Q4721" s="34">
        <f>IF(A4721="","",I4721-P4721)</f>
        <v/>
      </c>
      <c r="R4721" s="34">
        <f>IF(A4721="","",IF(L4721="Yes",I4721,0))</f>
        <v/>
      </c>
      <c r="S4721" s="34">
        <f>IF(A4721="","",IF(AND(L4721="Yes",K4721="Yes",NOT(ISNUMBER(SEARCH("blocked",G4721))),OR(F4721="Standard domestic 15% (Box 7)",F4721="Import - VAT paid at customs (Box 8)",F4721="Import - Reverse charge (Box 9)"),OR(F4721&lt;&gt;"Standard domestic 15% (Box 7)",AND(LEN(D4721)=15,LEFT(D4721,1)="3",RIGHT(D4721,1)="3",ISNUMBER(--D4721)))),I4721,0))</f>
        <v/>
      </c>
      <c r="T4721" s="34">
        <f>IF(A4721="","",R4721-S4721)</f>
        <v/>
      </c>
      <c r="U4721" s="23">
        <f>IF(A4721="","",IF(O4721=0,"Outside audit periods; ","")&amp;IF(F4721="","No VAT category; ","")&amp;IF(ABS(Q4721)&gt;Setup!$B$10,"VAT ≠ 15% × net; ","")&amp;IF(AND(F4721="Standard domestic 15% (Box 7)",NOT(AND(LEN(D4721)=15,LEFT(D4721,1)="3",RIGHT(D4721,1)="3",ISNUMBER(--D4721)))),"Invalid/missing supplier VAT no; ","")&amp;IF(AND(L4721="Yes",K4721&lt;&gt;"Yes"),"VAT claimed without valid tax invoice; ","")&amp;IF(AND(L4721="Yes",ISNUMBER(SEARCH("blocked",G4721))),"Blocked input VAT claimed; ","")&amp;IF(AND(F4721="Import - VAT paid at customs (Box 8)",M4721=""),"Customs declaration no missing; ","")&amp;IF(AND(F4721="Import - Reverse charge (Box 9)",E4721="Saudi Arabia"),"RCM used for a local supplier; ","")&amp;IF(AND(L4721="Yes",NOT(OR(F4721="Standard domestic 15% (Box 7)",F4721="Import - VAT paid at customs (Box 8)",F4721="Import - Reverse charge (Box 9)"))),"VAT claimed on non-taxable category; ",""))</f>
        <v/>
      </c>
    </row>
    <row r="4722">
      <c r="A4722" s="17" t="n"/>
      <c r="B4722" s="14" t="n"/>
      <c r="C4722" s="14" t="n"/>
      <c r="D4722" s="16" t="n"/>
      <c r="E4722" s="14" t="n"/>
      <c r="F4722" s="14" t="n"/>
      <c r="G4722" s="14" t="n"/>
      <c r="H4722" s="19" t="n"/>
      <c r="I4722" s="19" t="n"/>
      <c r="J4722" s="34">
        <f>IF(A4722="","",H4722+I4722)</f>
        <v/>
      </c>
      <c r="K4722" s="14" t="n"/>
      <c r="L4722" s="14" t="n"/>
      <c r="M4722" s="14" t="n"/>
      <c r="N4722" s="14" t="n"/>
      <c r="O4722" s="20">
        <f>IF(A4722="","",SUMPRODUCT((A4722&gt;=Setup!$C$19:$C$30)*(A4722&lt;=Setup!$D$19:$D$30)*Setup!$A$19:$A$30))</f>
        <v/>
      </c>
      <c r="P4722" s="34">
        <f>IF(A4722="","",IF(OR(F4722="Standard domestic 15% (Box 7)",F4722="Import - VAT paid at customs (Box 8)",F4722="Import - Reverse charge (Box 9)"),ROUND(H4722*Setup!$B$9,2),0))</f>
        <v/>
      </c>
      <c r="Q4722" s="34">
        <f>IF(A4722="","",I4722-P4722)</f>
        <v/>
      </c>
      <c r="R4722" s="34">
        <f>IF(A4722="","",IF(L4722="Yes",I4722,0))</f>
        <v/>
      </c>
      <c r="S4722" s="34">
        <f>IF(A4722="","",IF(AND(L4722="Yes",K4722="Yes",NOT(ISNUMBER(SEARCH("blocked",G4722))),OR(F4722="Standard domestic 15% (Box 7)",F4722="Import - VAT paid at customs (Box 8)",F4722="Import - Reverse charge (Box 9)"),OR(F4722&lt;&gt;"Standard domestic 15% (Box 7)",AND(LEN(D4722)=15,LEFT(D4722,1)="3",RIGHT(D4722,1)="3",ISNUMBER(--D4722)))),I4722,0))</f>
        <v/>
      </c>
      <c r="T4722" s="34">
        <f>IF(A4722="","",R4722-S4722)</f>
        <v/>
      </c>
      <c r="U4722" s="23">
        <f>IF(A4722="","",IF(O4722=0,"Outside audit periods; ","")&amp;IF(F4722="","No VAT category; ","")&amp;IF(ABS(Q4722)&gt;Setup!$B$10,"VAT ≠ 15% × net; ","")&amp;IF(AND(F4722="Standard domestic 15% (Box 7)",NOT(AND(LEN(D4722)=15,LEFT(D4722,1)="3",RIGHT(D4722,1)="3",ISNUMBER(--D4722)))),"Invalid/missing supplier VAT no; ","")&amp;IF(AND(L4722="Yes",K4722&lt;&gt;"Yes"),"VAT claimed without valid tax invoice; ","")&amp;IF(AND(L4722="Yes",ISNUMBER(SEARCH("blocked",G4722))),"Blocked input VAT claimed; ","")&amp;IF(AND(F4722="Import - VAT paid at customs (Box 8)",M4722=""),"Customs declaration no missing; ","")&amp;IF(AND(F4722="Import - Reverse charge (Box 9)",E4722="Saudi Arabia"),"RCM used for a local supplier; ","")&amp;IF(AND(L4722="Yes",NOT(OR(F4722="Standard domestic 15% (Box 7)",F4722="Import - VAT paid at customs (Box 8)",F4722="Import - Reverse charge (Box 9)"))),"VAT claimed on non-taxable category; ",""))</f>
        <v/>
      </c>
    </row>
    <row r="4723">
      <c r="A4723" s="17" t="n"/>
      <c r="B4723" s="14" t="n"/>
      <c r="C4723" s="14" t="n"/>
      <c r="D4723" s="16" t="n"/>
      <c r="E4723" s="14" t="n"/>
      <c r="F4723" s="14" t="n"/>
      <c r="G4723" s="14" t="n"/>
      <c r="H4723" s="19" t="n"/>
      <c r="I4723" s="19" t="n"/>
      <c r="J4723" s="34">
        <f>IF(A4723="","",H4723+I4723)</f>
        <v/>
      </c>
      <c r="K4723" s="14" t="n"/>
      <c r="L4723" s="14" t="n"/>
      <c r="M4723" s="14" t="n"/>
      <c r="N4723" s="14" t="n"/>
      <c r="O4723" s="20">
        <f>IF(A4723="","",SUMPRODUCT((A4723&gt;=Setup!$C$19:$C$30)*(A4723&lt;=Setup!$D$19:$D$30)*Setup!$A$19:$A$30))</f>
        <v/>
      </c>
      <c r="P4723" s="34">
        <f>IF(A4723="","",IF(OR(F4723="Standard domestic 15% (Box 7)",F4723="Import - VAT paid at customs (Box 8)",F4723="Import - Reverse charge (Box 9)"),ROUND(H4723*Setup!$B$9,2),0))</f>
        <v/>
      </c>
      <c r="Q4723" s="34">
        <f>IF(A4723="","",I4723-P4723)</f>
        <v/>
      </c>
      <c r="R4723" s="34">
        <f>IF(A4723="","",IF(L4723="Yes",I4723,0))</f>
        <v/>
      </c>
      <c r="S4723" s="34">
        <f>IF(A4723="","",IF(AND(L4723="Yes",K4723="Yes",NOT(ISNUMBER(SEARCH("blocked",G4723))),OR(F4723="Standard domestic 15% (Box 7)",F4723="Import - VAT paid at customs (Box 8)",F4723="Import - Reverse charge (Box 9)"),OR(F4723&lt;&gt;"Standard domestic 15% (Box 7)",AND(LEN(D4723)=15,LEFT(D4723,1)="3",RIGHT(D4723,1)="3",ISNUMBER(--D4723)))),I4723,0))</f>
        <v/>
      </c>
      <c r="T4723" s="34">
        <f>IF(A4723="","",R4723-S4723)</f>
        <v/>
      </c>
      <c r="U4723" s="23">
        <f>IF(A4723="","",IF(O4723=0,"Outside audit periods; ","")&amp;IF(F4723="","No VAT category; ","")&amp;IF(ABS(Q4723)&gt;Setup!$B$10,"VAT ≠ 15% × net; ","")&amp;IF(AND(F4723="Standard domestic 15% (Box 7)",NOT(AND(LEN(D4723)=15,LEFT(D4723,1)="3",RIGHT(D4723,1)="3",ISNUMBER(--D4723)))),"Invalid/missing supplier VAT no; ","")&amp;IF(AND(L4723="Yes",K4723&lt;&gt;"Yes"),"VAT claimed without valid tax invoice; ","")&amp;IF(AND(L4723="Yes",ISNUMBER(SEARCH("blocked",G4723))),"Blocked input VAT claimed; ","")&amp;IF(AND(F4723="Import - VAT paid at customs (Box 8)",M4723=""),"Customs declaration no missing; ","")&amp;IF(AND(F4723="Import - Reverse charge (Box 9)",E4723="Saudi Arabia"),"RCM used for a local supplier; ","")&amp;IF(AND(L4723="Yes",NOT(OR(F4723="Standard domestic 15% (Box 7)",F4723="Import - VAT paid at customs (Box 8)",F4723="Import - Reverse charge (Box 9)"))),"VAT claimed on non-taxable category; ",""))</f>
        <v/>
      </c>
    </row>
    <row r="4724">
      <c r="A4724" s="17" t="n"/>
      <c r="B4724" s="14" t="n"/>
      <c r="C4724" s="14" t="n"/>
      <c r="D4724" s="16" t="n"/>
      <c r="E4724" s="14" t="n"/>
      <c r="F4724" s="14" t="n"/>
      <c r="G4724" s="14" t="n"/>
      <c r="H4724" s="19" t="n"/>
      <c r="I4724" s="19" t="n"/>
      <c r="J4724" s="34">
        <f>IF(A4724="","",H4724+I4724)</f>
        <v/>
      </c>
      <c r="K4724" s="14" t="n"/>
      <c r="L4724" s="14" t="n"/>
      <c r="M4724" s="14" t="n"/>
      <c r="N4724" s="14" t="n"/>
      <c r="O4724" s="20">
        <f>IF(A4724="","",SUMPRODUCT((A4724&gt;=Setup!$C$19:$C$30)*(A4724&lt;=Setup!$D$19:$D$30)*Setup!$A$19:$A$30))</f>
        <v/>
      </c>
      <c r="P4724" s="34">
        <f>IF(A4724="","",IF(OR(F4724="Standard domestic 15% (Box 7)",F4724="Import - VAT paid at customs (Box 8)",F4724="Import - Reverse charge (Box 9)"),ROUND(H4724*Setup!$B$9,2),0))</f>
        <v/>
      </c>
      <c r="Q4724" s="34">
        <f>IF(A4724="","",I4724-P4724)</f>
        <v/>
      </c>
      <c r="R4724" s="34">
        <f>IF(A4724="","",IF(L4724="Yes",I4724,0))</f>
        <v/>
      </c>
      <c r="S4724" s="34">
        <f>IF(A4724="","",IF(AND(L4724="Yes",K4724="Yes",NOT(ISNUMBER(SEARCH("blocked",G4724))),OR(F4724="Standard domestic 15% (Box 7)",F4724="Import - VAT paid at customs (Box 8)",F4724="Import - Reverse charge (Box 9)"),OR(F4724&lt;&gt;"Standard domestic 15% (Box 7)",AND(LEN(D4724)=15,LEFT(D4724,1)="3",RIGHT(D4724,1)="3",ISNUMBER(--D4724)))),I4724,0))</f>
        <v/>
      </c>
      <c r="T4724" s="34">
        <f>IF(A4724="","",R4724-S4724)</f>
        <v/>
      </c>
      <c r="U4724" s="23">
        <f>IF(A4724="","",IF(O4724=0,"Outside audit periods; ","")&amp;IF(F4724="","No VAT category; ","")&amp;IF(ABS(Q4724)&gt;Setup!$B$10,"VAT ≠ 15% × net; ","")&amp;IF(AND(F4724="Standard domestic 15% (Box 7)",NOT(AND(LEN(D4724)=15,LEFT(D4724,1)="3",RIGHT(D4724,1)="3",ISNUMBER(--D4724)))),"Invalid/missing supplier VAT no; ","")&amp;IF(AND(L4724="Yes",K4724&lt;&gt;"Yes"),"VAT claimed without valid tax invoice; ","")&amp;IF(AND(L4724="Yes",ISNUMBER(SEARCH("blocked",G4724))),"Blocked input VAT claimed; ","")&amp;IF(AND(F4724="Import - VAT paid at customs (Box 8)",M4724=""),"Customs declaration no missing; ","")&amp;IF(AND(F4724="Import - Reverse charge (Box 9)",E4724="Saudi Arabia"),"RCM used for a local supplier; ","")&amp;IF(AND(L4724="Yes",NOT(OR(F4724="Standard domestic 15% (Box 7)",F4724="Import - VAT paid at customs (Box 8)",F4724="Import - Reverse charge (Box 9)"))),"VAT claimed on non-taxable category; ",""))</f>
        <v/>
      </c>
    </row>
    <row r="4725">
      <c r="A4725" s="17" t="n"/>
      <c r="B4725" s="14" t="n"/>
      <c r="C4725" s="14" t="n"/>
      <c r="D4725" s="16" t="n"/>
      <c r="E4725" s="14" t="n"/>
      <c r="F4725" s="14" t="n"/>
      <c r="G4725" s="14" t="n"/>
      <c r="H4725" s="19" t="n"/>
      <c r="I4725" s="19" t="n"/>
      <c r="J4725" s="34">
        <f>IF(A4725="","",H4725+I4725)</f>
        <v/>
      </c>
      <c r="K4725" s="14" t="n"/>
      <c r="L4725" s="14" t="n"/>
      <c r="M4725" s="14" t="n"/>
      <c r="N4725" s="14" t="n"/>
      <c r="O4725" s="20">
        <f>IF(A4725="","",SUMPRODUCT((A4725&gt;=Setup!$C$19:$C$30)*(A4725&lt;=Setup!$D$19:$D$30)*Setup!$A$19:$A$30))</f>
        <v/>
      </c>
      <c r="P4725" s="34">
        <f>IF(A4725="","",IF(OR(F4725="Standard domestic 15% (Box 7)",F4725="Import - VAT paid at customs (Box 8)",F4725="Import - Reverse charge (Box 9)"),ROUND(H4725*Setup!$B$9,2),0))</f>
        <v/>
      </c>
      <c r="Q4725" s="34">
        <f>IF(A4725="","",I4725-P4725)</f>
        <v/>
      </c>
      <c r="R4725" s="34">
        <f>IF(A4725="","",IF(L4725="Yes",I4725,0))</f>
        <v/>
      </c>
      <c r="S4725" s="34">
        <f>IF(A4725="","",IF(AND(L4725="Yes",K4725="Yes",NOT(ISNUMBER(SEARCH("blocked",G4725))),OR(F4725="Standard domestic 15% (Box 7)",F4725="Import - VAT paid at customs (Box 8)",F4725="Import - Reverse charge (Box 9)"),OR(F4725&lt;&gt;"Standard domestic 15% (Box 7)",AND(LEN(D4725)=15,LEFT(D4725,1)="3",RIGHT(D4725,1)="3",ISNUMBER(--D4725)))),I4725,0))</f>
        <v/>
      </c>
      <c r="T4725" s="34">
        <f>IF(A4725="","",R4725-S4725)</f>
        <v/>
      </c>
      <c r="U4725" s="23">
        <f>IF(A4725="","",IF(O4725=0,"Outside audit periods; ","")&amp;IF(F4725="","No VAT category; ","")&amp;IF(ABS(Q4725)&gt;Setup!$B$10,"VAT ≠ 15% × net; ","")&amp;IF(AND(F4725="Standard domestic 15% (Box 7)",NOT(AND(LEN(D4725)=15,LEFT(D4725,1)="3",RIGHT(D4725,1)="3",ISNUMBER(--D4725)))),"Invalid/missing supplier VAT no; ","")&amp;IF(AND(L4725="Yes",K4725&lt;&gt;"Yes"),"VAT claimed without valid tax invoice; ","")&amp;IF(AND(L4725="Yes",ISNUMBER(SEARCH("blocked",G4725))),"Blocked input VAT claimed; ","")&amp;IF(AND(F4725="Import - VAT paid at customs (Box 8)",M4725=""),"Customs declaration no missing; ","")&amp;IF(AND(F4725="Import - Reverse charge (Box 9)",E4725="Saudi Arabia"),"RCM used for a local supplier; ","")&amp;IF(AND(L4725="Yes",NOT(OR(F4725="Standard domestic 15% (Box 7)",F4725="Import - VAT paid at customs (Box 8)",F4725="Import - Reverse charge (Box 9)"))),"VAT claimed on non-taxable category; ",""))</f>
        <v/>
      </c>
    </row>
    <row r="4726">
      <c r="A4726" s="17" t="n"/>
      <c r="B4726" s="14" t="n"/>
      <c r="C4726" s="14" t="n"/>
      <c r="D4726" s="16" t="n"/>
      <c r="E4726" s="14" t="n"/>
      <c r="F4726" s="14" t="n"/>
      <c r="G4726" s="14" t="n"/>
      <c r="H4726" s="19" t="n"/>
      <c r="I4726" s="19" t="n"/>
      <c r="J4726" s="34">
        <f>IF(A4726="","",H4726+I4726)</f>
        <v/>
      </c>
      <c r="K4726" s="14" t="n"/>
      <c r="L4726" s="14" t="n"/>
      <c r="M4726" s="14" t="n"/>
      <c r="N4726" s="14" t="n"/>
      <c r="O4726" s="20">
        <f>IF(A4726="","",SUMPRODUCT((A4726&gt;=Setup!$C$19:$C$30)*(A4726&lt;=Setup!$D$19:$D$30)*Setup!$A$19:$A$30))</f>
        <v/>
      </c>
      <c r="P4726" s="34">
        <f>IF(A4726="","",IF(OR(F4726="Standard domestic 15% (Box 7)",F4726="Import - VAT paid at customs (Box 8)",F4726="Import - Reverse charge (Box 9)"),ROUND(H4726*Setup!$B$9,2),0))</f>
        <v/>
      </c>
      <c r="Q4726" s="34">
        <f>IF(A4726="","",I4726-P4726)</f>
        <v/>
      </c>
      <c r="R4726" s="34">
        <f>IF(A4726="","",IF(L4726="Yes",I4726,0))</f>
        <v/>
      </c>
      <c r="S4726" s="34">
        <f>IF(A4726="","",IF(AND(L4726="Yes",K4726="Yes",NOT(ISNUMBER(SEARCH("blocked",G4726))),OR(F4726="Standard domestic 15% (Box 7)",F4726="Import - VAT paid at customs (Box 8)",F4726="Import - Reverse charge (Box 9)"),OR(F4726&lt;&gt;"Standard domestic 15% (Box 7)",AND(LEN(D4726)=15,LEFT(D4726,1)="3",RIGHT(D4726,1)="3",ISNUMBER(--D4726)))),I4726,0))</f>
        <v/>
      </c>
      <c r="T4726" s="34">
        <f>IF(A4726="","",R4726-S4726)</f>
        <v/>
      </c>
      <c r="U4726" s="23">
        <f>IF(A4726="","",IF(O4726=0,"Outside audit periods; ","")&amp;IF(F4726="","No VAT category; ","")&amp;IF(ABS(Q4726)&gt;Setup!$B$10,"VAT ≠ 15% × net; ","")&amp;IF(AND(F4726="Standard domestic 15% (Box 7)",NOT(AND(LEN(D4726)=15,LEFT(D4726,1)="3",RIGHT(D4726,1)="3",ISNUMBER(--D4726)))),"Invalid/missing supplier VAT no; ","")&amp;IF(AND(L4726="Yes",K4726&lt;&gt;"Yes"),"VAT claimed without valid tax invoice; ","")&amp;IF(AND(L4726="Yes",ISNUMBER(SEARCH("blocked",G4726))),"Blocked input VAT claimed; ","")&amp;IF(AND(F4726="Import - VAT paid at customs (Box 8)",M4726=""),"Customs declaration no missing; ","")&amp;IF(AND(F4726="Import - Reverse charge (Box 9)",E4726="Saudi Arabia"),"RCM used for a local supplier; ","")&amp;IF(AND(L4726="Yes",NOT(OR(F4726="Standard domestic 15% (Box 7)",F4726="Import - VAT paid at customs (Box 8)",F4726="Import - Reverse charge (Box 9)"))),"VAT claimed on non-taxable category; ",""))</f>
        <v/>
      </c>
    </row>
    <row r="4727">
      <c r="A4727" s="17" t="n"/>
      <c r="B4727" s="14" t="n"/>
      <c r="C4727" s="14" t="n"/>
      <c r="D4727" s="16" t="n"/>
      <c r="E4727" s="14" t="n"/>
      <c r="F4727" s="14" t="n"/>
      <c r="G4727" s="14" t="n"/>
      <c r="H4727" s="19" t="n"/>
      <c r="I4727" s="19" t="n"/>
      <c r="J4727" s="34">
        <f>IF(A4727="","",H4727+I4727)</f>
        <v/>
      </c>
      <c r="K4727" s="14" t="n"/>
      <c r="L4727" s="14" t="n"/>
      <c r="M4727" s="14" t="n"/>
      <c r="N4727" s="14" t="n"/>
      <c r="O4727" s="20">
        <f>IF(A4727="","",SUMPRODUCT((A4727&gt;=Setup!$C$19:$C$30)*(A4727&lt;=Setup!$D$19:$D$30)*Setup!$A$19:$A$30))</f>
        <v/>
      </c>
      <c r="P4727" s="34">
        <f>IF(A4727="","",IF(OR(F4727="Standard domestic 15% (Box 7)",F4727="Import - VAT paid at customs (Box 8)",F4727="Import - Reverse charge (Box 9)"),ROUND(H4727*Setup!$B$9,2),0))</f>
        <v/>
      </c>
      <c r="Q4727" s="34">
        <f>IF(A4727="","",I4727-P4727)</f>
        <v/>
      </c>
      <c r="R4727" s="34">
        <f>IF(A4727="","",IF(L4727="Yes",I4727,0))</f>
        <v/>
      </c>
      <c r="S4727" s="34">
        <f>IF(A4727="","",IF(AND(L4727="Yes",K4727="Yes",NOT(ISNUMBER(SEARCH("blocked",G4727))),OR(F4727="Standard domestic 15% (Box 7)",F4727="Import - VAT paid at customs (Box 8)",F4727="Import - Reverse charge (Box 9)"),OR(F4727&lt;&gt;"Standard domestic 15% (Box 7)",AND(LEN(D4727)=15,LEFT(D4727,1)="3",RIGHT(D4727,1)="3",ISNUMBER(--D4727)))),I4727,0))</f>
        <v/>
      </c>
      <c r="T4727" s="34">
        <f>IF(A4727="","",R4727-S4727)</f>
        <v/>
      </c>
      <c r="U4727" s="23">
        <f>IF(A4727="","",IF(O4727=0,"Outside audit periods; ","")&amp;IF(F4727="","No VAT category; ","")&amp;IF(ABS(Q4727)&gt;Setup!$B$10,"VAT ≠ 15% × net; ","")&amp;IF(AND(F4727="Standard domestic 15% (Box 7)",NOT(AND(LEN(D4727)=15,LEFT(D4727,1)="3",RIGHT(D4727,1)="3",ISNUMBER(--D4727)))),"Invalid/missing supplier VAT no; ","")&amp;IF(AND(L4727="Yes",K4727&lt;&gt;"Yes"),"VAT claimed without valid tax invoice; ","")&amp;IF(AND(L4727="Yes",ISNUMBER(SEARCH("blocked",G4727))),"Blocked input VAT claimed; ","")&amp;IF(AND(F4727="Import - VAT paid at customs (Box 8)",M4727=""),"Customs declaration no missing; ","")&amp;IF(AND(F4727="Import - Reverse charge (Box 9)",E4727="Saudi Arabia"),"RCM used for a local supplier; ","")&amp;IF(AND(L4727="Yes",NOT(OR(F4727="Standard domestic 15% (Box 7)",F4727="Import - VAT paid at customs (Box 8)",F4727="Import - Reverse charge (Box 9)"))),"VAT claimed on non-taxable category; ",""))</f>
        <v/>
      </c>
    </row>
    <row r="4728">
      <c r="A4728" s="17" t="n"/>
      <c r="B4728" s="14" t="n"/>
      <c r="C4728" s="14" t="n"/>
      <c r="D4728" s="16" t="n"/>
      <c r="E4728" s="14" t="n"/>
      <c r="F4728" s="14" t="n"/>
      <c r="G4728" s="14" t="n"/>
      <c r="H4728" s="19" t="n"/>
      <c r="I4728" s="19" t="n"/>
      <c r="J4728" s="34">
        <f>IF(A4728="","",H4728+I4728)</f>
        <v/>
      </c>
      <c r="K4728" s="14" t="n"/>
      <c r="L4728" s="14" t="n"/>
      <c r="M4728" s="14" t="n"/>
      <c r="N4728" s="14" t="n"/>
      <c r="O4728" s="20">
        <f>IF(A4728="","",SUMPRODUCT((A4728&gt;=Setup!$C$19:$C$30)*(A4728&lt;=Setup!$D$19:$D$30)*Setup!$A$19:$A$30))</f>
        <v/>
      </c>
      <c r="P4728" s="34">
        <f>IF(A4728="","",IF(OR(F4728="Standard domestic 15% (Box 7)",F4728="Import - VAT paid at customs (Box 8)",F4728="Import - Reverse charge (Box 9)"),ROUND(H4728*Setup!$B$9,2),0))</f>
        <v/>
      </c>
      <c r="Q4728" s="34">
        <f>IF(A4728="","",I4728-P4728)</f>
        <v/>
      </c>
      <c r="R4728" s="34">
        <f>IF(A4728="","",IF(L4728="Yes",I4728,0))</f>
        <v/>
      </c>
      <c r="S4728" s="34">
        <f>IF(A4728="","",IF(AND(L4728="Yes",K4728="Yes",NOT(ISNUMBER(SEARCH("blocked",G4728))),OR(F4728="Standard domestic 15% (Box 7)",F4728="Import - VAT paid at customs (Box 8)",F4728="Import - Reverse charge (Box 9)"),OR(F4728&lt;&gt;"Standard domestic 15% (Box 7)",AND(LEN(D4728)=15,LEFT(D4728,1)="3",RIGHT(D4728,1)="3",ISNUMBER(--D4728)))),I4728,0))</f>
        <v/>
      </c>
      <c r="T4728" s="34">
        <f>IF(A4728="","",R4728-S4728)</f>
        <v/>
      </c>
      <c r="U4728" s="23">
        <f>IF(A4728="","",IF(O4728=0,"Outside audit periods; ","")&amp;IF(F4728="","No VAT category; ","")&amp;IF(ABS(Q4728)&gt;Setup!$B$10,"VAT ≠ 15% × net; ","")&amp;IF(AND(F4728="Standard domestic 15% (Box 7)",NOT(AND(LEN(D4728)=15,LEFT(D4728,1)="3",RIGHT(D4728,1)="3",ISNUMBER(--D4728)))),"Invalid/missing supplier VAT no; ","")&amp;IF(AND(L4728="Yes",K4728&lt;&gt;"Yes"),"VAT claimed without valid tax invoice; ","")&amp;IF(AND(L4728="Yes",ISNUMBER(SEARCH("blocked",G4728))),"Blocked input VAT claimed; ","")&amp;IF(AND(F4728="Import - VAT paid at customs (Box 8)",M4728=""),"Customs declaration no missing; ","")&amp;IF(AND(F4728="Import - Reverse charge (Box 9)",E4728="Saudi Arabia"),"RCM used for a local supplier; ","")&amp;IF(AND(L4728="Yes",NOT(OR(F4728="Standard domestic 15% (Box 7)",F4728="Import - VAT paid at customs (Box 8)",F4728="Import - Reverse charge (Box 9)"))),"VAT claimed on non-taxable category; ",""))</f>
        <v/>
      </c>
    </row>
    <row r="4729">
      <c r="A4729" s="17" t="n"/>
      <c r="B4729" s="14" t="n"/>
      <c r="C4729" s="14" t="n"/>
      <c r="D4729" s="16" t="n"/>
      <c r="E4729" s="14" t="n"/>
      <c r="F4729" s="14" t="n"/>
      <c r="G4729" s="14" t="n"/>
      <c r="H4729" s="19" t="n"/>
      <c r="I4729" s="19" t="n"/>
      <c r="J4729" s="34">
        <f>IF(A4729="","",H4729+I4729)</f>
        <v/>
      </c>
      <c r="K4729" s="14" t="n"/>
      <c r="L4729" s="14" t="n"/>
      <c r="M4729" s="14" t="n"/>
      <c r="N4729" s="14" t="n"/>
      <c r="O4729" s="20">
        <f>IF(A4729="","",SUMPRODUCT((A4729&gt;=Setup!$C$19:$C$30)*(A4729&lt;=Setup!$D$19:$D$30)*Setup!$A$19:$A$30))</f>
        <v/>
      </c>
      <c r="P4729" s="34">
        <f>IF(A4729="","",IF(OR(F4729="Standard domestic 15% (Box 7)",F4729="Import - VAT paid at customs (Box 8)",F4729="Import - Reverse charge (Box 9)"),ROUND(H4729*Setup!$B$9,2),0))</f>
        <v/>
      </c>
      <c r="Q4729" s="34">
        <f>IF(A4729="","",I4729-P4729)</f>
        <v/>
      </c>
      <c r="R4729" s="34">
        <f>IF(A4729="","",IF(L4729="Yes",I4729,0))</f>
        <v/>
      </c>
      <c r="S4729" s="34">
        <f>IF(A4729="","",IF(AND(L4729="Yes",K4729="Yes",NOT(ISNUMBER(SEARCH("blocked",G4729))),OR(F4729="Standard domestic 15% (Box 7)",F4729="Import - VAT paid at customs (Box 8)",F4729="Import - Reverse charge (Box 9)"),OR(F4729&lt;&gt;"Standard domestic 15% (Box 7)",AND(LEN(D4729)=15,LEFT(D4729,1)="3",RIGHT(D4729,1)="3",ISNUMBER(--D4729)))),I4729,0))</f>
        <v/>
      </c>
      <c r="T4729" s="34">
        <f>IF(A4729="","",R4729-S4729)</f>
        <v/>
      </c>
      <c r="U4729" s="23">
        <f>IF(A4729="","",IF(O4729=0,"Outside audit periods; ","")&amp;IF(F4729="","No VAT category; ","")&amp;IF(ABS(Q4729)&gt;Setup!$B$10,"VAT ≠ 15% × net; ","")&amp;IF(AND(F4729="Standard domestic 15% (Box 7)",NOT(AND(LEN(D4729)=15,LEFT(D4729,1)="3",RIGHT(D4729,1)="3",ISNUMBER(--D4729)))),"Invalid/missing supplier VAT no; ","")&amp;IF(AND(L4729="Yes",K4729&lt;&gt;"Yes"),"VAT claimed without valid tax invoice; ","")&amp;IF(AND(L4729="Yes",ISNUMBER(SEARCH("blocked",G4729))),"Blocked input VAT claimed; ","")&amp;IF(AND(F4729="Import - VAT paid at customs (Box 8)",M4729=""),"Customs declaration no missing; ","")&amp;IF(AND(F4729="Import - Reverse charge (Box 9)",E4729="Saudi Arabia"),"RCM used for a local supplier; ","")&amp;IF(AND(L4729="Yes",NOT(OR(F4729="Standard domestic 15% (Box 7)",F4729="Import - VAT paid at customs (Box 8)",F4729="Import - Reverse charge (Box 9)"))),"VAT claimed on non-taxable category; ",""))</f>
        <v/>
      </c>
    </row>
    <row r="4730">
      <c r="A4730" s="17" t="n"/>
      <c r="B4730" s="14" t="n"/>
      <c r="C4730" s="14" t="n"/>
      <c r="D4730" s="16" t="n"/>
      <c r="E4730" s="14" t="n"/>
      <c r="F4730" s="14" t="n"/>
      <c r="G4730" s="14" t="n"/>
      <c r="H4730" s="19" t="n"/>
      <c r="I4730" s="19" t="n"/>
      <c r="J4730" s="34">
        <f>IF(A4730="","",H4730+I4730)</f>
        <v/>
      </c>
      <c r="K4730" s="14" t="n"/>
      <c r="L4730" s="14" t="n"/>
      <c r="M4730" s="14" t="n"/>
      <c r="N4730" s="14" t="n"/>
      <c r="O4730" s="20">
        <f>IF(A4730="","",SUMPRODUCT((A4730&gt;=Setup!$C$19:$C$30)*(A4730&lt;=Setup!$D$19:$D$30)*Setup!$A$19:$A$30))</f>
        <v/>
      </c>
      <c r="P4730" s="34">
        <f>IF(A4730="","",IF(OR(F4730="Standard domestic 15% (Box 7)",F4730="Import - VAT paid at customs (Box 8)",F4730="Import - Reverse charge (Box 9)"),ROUND(H4730*Setup!$B$9,2),0))</f>
        <v/>
      </c>
      <c r="Q4730" s="34">
        <f>IF(A4730="","",I4730-P4730)</f>
        <v/>
      </c>
      <c r="R4730" s="34">
        <f>IF(A4730="","",IF(L4730="Yes",I4730,0))</f>
        <v/>
      </c>
      <c r="S4730" s="34">
        <f>IF(A4730="","",IF(AND(L4730="Yes",K4730="Yes",NOT(ISNUMBER(SEARCH("blocked",G4730))),OR(F4730="Standard domestic 15% (Box 7)",F4730="Import - VAT paid at customs (Box 8)",F4730="Import - Reverse charge (Box 9)"),OR(F4730&lt;&gt;"Standard domestic 15% (Box 7)",AND(LEN(D4730)=15,LEFT(D4730,1)="3",RIGHT(D4730,1)="3",ISNUMBER(--D4730)))),I4730,0))</f>
        <v/>
      </c>
      <c r="T4730" s="34">
        <f>IF(A4730="","",R4730-S4730)</f>
        <v/>
      </c>
      <c r="U4730" s="23">
        <f>IF(A4730="","",IF(O4730=0,"Outside audit periods; ","")&amp;IF(F4730="","No VAT category; ","")&amp;IF(ABS(Q4730)&gt;Setup!$B$10,"VAT ≠ 15% × net; ","")&amp;IF(AND(F4730="Standard domestic 15% (Box 7)",NOT(AND(LEN(D4730)=15,LEFT(D4730,1)="3",RIGHT(D4730,1)="3",ISNUMBER(--D4730)))),"Invalid/missing supplier VAT no; ","")&amp;IF(AND(L4730="Yes",K4730&lt;&gt;"Yes"),"VAT claimed without valid tax invoice; ","")&amp;IF(AND(L4730="Yes",ISNUMBER(SEARCH("blocked",G4730))),"Blocked input VAT claimed; ","")&amp;IF(AND(F4730="Import - VAT paid at customs (Box 8)",M4730=""),"Customs declaration no missing; ","")&amp;IF(AND(F4730="Import - Reverse charge (Box 9)",E4730="Saudi Arabia"),"RCM used for a local supplier; ","")&amp;IF(AND(L4730="Yes",NOT(OR(F4730="Standard domestic 15% (Box 7)",F4730="Import - VAT paid at customs (Box 8)",F4730="Import - Reverse charge (Box 9)"))),"VAT claimed on non-taxable category; ",""))</f>
        <v/>
      </c>
    </row>
    <row r="4731">
      <c r="A4731" s="17" t="n"/>
      <c r="B4731" s="14" t="n"/>
      <c r="C4731" s="14" t="n"/>
      <c r="D4731" s="16" t="n"/>
      <c r="E4731" s="14" t="n"/>
      <c r="F4731" s="14" t="n"/>
      <c r="G4731" s="14" t="n"/>
      <c r="H4731" s="19" t="n"/>
      <c r="I4731" s="19" t="n"/>
      <c r="J4731" s="34">
        <f>IF(A4731="","",H4731+I4731)</f>
        <v/>
      </c>
      <c r="K4731" s="14" t="n"/>
      <c r="L4731" s="14" t="n"/>
      <c r="M4731" s="14" t="n"/>
      <c r="N4731" s="14" t="n"/>
      <c r="O4731" s="20">
        <f>IF(A4731="","",SUMPRODUCT((A4731&gt;=Setup!$C$19:$C$30)*(A4731&lt;=Setup!$D$19:$D$30)*Setup!$A$19:$A$30))</f>
        <v/>
      </c>
      <c r="P4731" s="34">
        <f>IF(A4731="","",IF(OR(F4731="Standard domestic 15% (Box 7)",F4731="Import - VAT paid at customs (Box 8)",F4731="Import - Reverse charge (Box 9)"),ROUND(H4731*Setup!$B$9,2),0))</f>
        <v/>
      </c>
      <c r="Q4731" s="34">
        <f>IF(A4731="","",I4731-P4731)</f>
        <v/>
      </c>
      <c r="R4731" s="34">
        <f>IF(A4731="","",IF(L4731="Yes",I4731,0))</f>
        <v/>
      </c>
      <c r="S4731" s="34">
        <f>IF(A4731="","",IF(AND(L4731="Yes",K4731="Yes",NOT(ISNUMBER(SEARCH("blocked",G4731))),OR(F4731="Standard domestic 15% (Box 7)",F4731="Import - VAT paid at customs (Box 8)",F4731="Import - Reverse charge (Box 9)"),OR(F4731&lt;&gt;"Standard domestic 15% (Box 7)",AND(LEN(D4731)=15,LEFT(D4731,1)="3",RIGHT(D4731,1)="3",ISNUMBER(--D4731)))),I4731,0))</f>
        <v/>
      </c>
      <c r="T4731" s="34">
        <f>IF(A4731="","",R4731-S4731)</f>
        <v/>
      </c>
      <c r="U4731" s="23">
        <f>IF(A4731="","",IF(O4731=0,"Outside audit periods; ","")&amp;IF(F4731="","No VAT category; ","")&amp;IF(ABS(Q4731)&gt;Setup!$B$10,"VAT ≠ 15% × net; ","")&amp;IF(AND(F4731="Standard domestic 15% (Box 7)",NOT(AND(LEN(D4731)=15,LEFT(D4731,1)="3",RIGHT(D4731,1)="3",ISNUMBER(--D4731)))),"Invalid/missing supplier VAT no; ","")&amp;IF(AND(L4731="Yes",K4731&lt;&gt;"Yes"),"VAT claimed without valid tax invoice; ","")&amp;IF(AND(L4731="Yes",ISNUMBER(SEARCH("blocked",G4731))),"Blocked input VAT claimed; ","")&amp;IF(AND(F4731="Import - VAT paid at customs (Box 8)",M4731=""),"Customs declaration no missing; ","")&amp;IF(AND(F4731="Import - Reverse charge (Box 9)",E4731="Saudi Arabia"),"RCM used for a local supplier; ","")&amp;IF(AND(L4731="Yes",NOT(OR(F4731="Standard domestic 15% (Box 7)",F4731="Import - VAT paid at customs (Box 8)",F4731="Import - Reverse charge (Box 9)"))),"VAT claimed on non-taxable category; ",""))</f>
        <v/>
      </c>
    </row>
    <row r="4732">
      <c r="A4732" s="17" t="n"/>
      <c r="B4732" s="14" t="n"/>
      <c r="C4732" s="14" t="n"/>
      <c r="D4732" s="16" t="n"/>
      <c r="E4732" s="14" t="n"/>
      <c r="F4732" s="14" t="n"/>
      <c r="G4732" s="14" t="n"/>
      <c r="H4732" s="19" t="n"/>
      <c r="I4732" s="19" t="n"/>
      <c r="J4732" s="34">
        <f>IF(A4732="","",H4732+I4732)</f>
        <v/>
      </c>
      <c r="K4732" s="14" t="n"/>
      <c r="L4732" s="14" t="n"/>
      <c r="M4732" s="14" t="n"/>
      <c r="N4732" s="14" t="n"/>
      <c r="O4732" s="20">
        <f>IF(A4732="","",SUMPRODUCT((A4732&gt;=Setup!$C$19:$C$30)*(A4732&lt;=Setup!$D$19:$D$30)*Setup!$A$19:$A$30))</f>
        <v/>
      </c>
      <c r="P4732" s="34">
        <f>IF(A4732="","",IF(OR(F4732="Standard domestic 15% (Box 7)",F4732="Import - VAT paid at customs (Box 8)",F4732="Import - Reverse charge (Box 9)"),ROUND(H4732*Setup!$B$9,2),0))</f>
        <v/>
      </c>
      <c r="Q4732" s="34">
        <f>IF(A4732="","",I4732-P4732)</f>
        <v/>
      </c>
      <c r="R4732" s="34">
        <f>IF(A4732="","",IF(L4732="Yes",I4732,0))</f>
        <v/>
      </c>
      <c r="S4732" s="34">
        <f>IF(A4732="","",IF(AND(L4732="Yes",K4732="Yes",NOT(ISNUMBER(SEARCH("blocked",G4732))),OR(F4732="Standard domestic 15% (Box 7)",F4732="Import - VAT paid at customs (Box 8)",F4732="Import - Reverse charge (Box 9)"),OR(F4732&lt;&gt;"Standard domestic 15% (Box 7)",AND(LEN(D4732)=15,LEFT(D4732,1)="3",RIGHT(D4732,1)="3",ISNUMBER(--D4732)))),I4732,0))</f>
        <v/>
      </c>
      <c r="T4732" s="34">
        <f>IF(A4732="","",R4732-S4732)</f>
        <v/>
      </c>
      <c r="U4732" s="23">
        <f>IF(A4732="","",IF(O4732=0,"Outside audit periods; ","")&amp;IF(F4732="","No VAT category; ","")&amp;IF(ABS(Q4732)&gt;Setup!$B$10,"VAT ≠ 15% × net; ","")&amp;IF(AND(F4732="Standard domestic 15% (Box 7)",NOT(AND(LEN(D4732)=15,LEFT(D4732,1)="3",RIGHT(D4732,1)="3",ISNUMBER(--D4732)))),"Invalid/missing supplier VAT no; ","")&amp;IF(AND(L4732="Yes",K4732&lt;&gt;"Yes"),"VAT claimed without valid tax invoice; ","")&amp;IF(AND(L4732="Yes",ISNUMBER(SEARCH("blocked",G4732))),"Blocked input VAT claimed; ","")&amp;IF(AND(F4732="Import - VAT paid at customs (Box 8)",M4732=""),"Customs declaration no missing; ","")&amp;IF(AND(F4732="Import - Reverse charge (Box 9)",E4732="Saudi Arabia"),"RCM used for a local supplier; ","")&amp;IF(AND(L4732="Yes",NOT(OR(F4732="Standard domestic 15% (Box 7)",F4732="Import - VAT paid at customs (Box 8)",F4732="Import - Reverse charge (Box 9)"))),"VAT claimed on non-taxable category; ",""))</f>
        <v/>
      </c>
    </row>
    <row r="4733">
      <c r="A4733" s="17" t="n"/>
      <c r="B4733" s="14" t="n"/>
      <c r="C4733" s="14" t="n"/>
      <c r="D4733" s="16" t="n"/>
      <c r="E4733" s="14" t="n"/>
      <c r="F4733" s="14" t="n"/>
      <c r="G4733" s="14" t="n"/>
      <c r="H4733" s="19" t="n"/>
      <c r="I4733" s="19" t="n"/>
      <c r="J4733" s="34">
        <f>IF(A4733="","",H4733+I4733)</f>
        <v/>
      </c>
      <c r="K4733" s="14" t="n"/>
      <c r="L4733" s="14" t="n"/>
      <c r="M4733" s="14" t="n"/>
      <c r="N4733" s="14" t="n"/>
      <c r="O4733" s="20">
        <f>IF(A4733="","",SUMPRODUCT((A4733&gt;=Setup!$C$19:$C$30)*(A4733&lt;=Setup!$D$19:$D$30)*Setup!$A$19:$A$30))</f>
        <v/>
      </c>
      <c r="P4733" s="34">
        <f>IF(A4733="","",IF(OR(F4733="Standard domestic 15% (Box 7)",F4733="Import - VAT paid at customs (Box 8)",F4733="Import - Reverse charge (Box 9)"),ROUND(H4733*Setup!$B$9,2),0))</f>
        <v/>
      </c>
      <c r="Q4733" s="34">
        <f>IF(A4733="","",I4733-P4733)</f>
        <v/>
      </c>
      <c r="R4733" s="34">
        <f>IF(A4733="","",IF(L4733="Yes",I4733,0))</f>
        <v/>
      </c>
      <c r="S4733" s="34">
        <f>IF(A4733="","",IF(AND(L4733="Yes",K4733="Yes",NOT(ISNUMBER(SEARCH("blocked",G4733))),OR(F4733="Standard domestic 15% (Box 7)",F4733="Import - VAT paid at customs (Box 8)",F4733="Import - Reverse charge (Box 9)"),OR(F4733&lt;&gt;"Standard domestic 15% (Box 7)",AND(LEN(D4733)=15,LEFT(D4733,1)="3",RIGHT(D4733,1)="3",ISNUMBER(--D4733)))),I4733,0))</f>
        <v/>
      </c>
      <c r="T4733" s="34">
        <f>IF(A4733="","",R4733-S4733)</f>
        <v/>
      </c>
      <c r="U4733" s="23">
        <f>IF(A4733="","",IF(O4733=0,"Outside audit periods; ","")&amp;IF(F4733="","No VAT category; ","")&amp;IF(ABS(Q4733)&gt;Setup!$B$10,"VAT ≠ 15% × net; ","")&amp;IF(AND(F4733="Standard domestic 15% (Box 7)",NOT(AND(LEN(D4733)=15,LEFT(D4733,1)="3",RIGHT(D4733,1)="3",ISNUMBER(--D4733)))),"Invalid/missing supplier VAT no; ","")&amp;IF(AND(L4733="Yes",K4733&lt;&gt;"Yes"),"VAT claimed without valid tax invoice; ","")&amp;IF(AND(L4733="Yes",ISNUMBER(SEARCH("blocked",G4733))),"Blocked input VAT claimed; ","")&amp;IF(AND(F4733="Import - VAT paid at customs (Box 8)",M4733=""),"Customs declaration no missing; ","")&amp;IF(AND(F4733="Import - Reverse charge (Box 9)",E4733="Saudi Arabia"),"RCM used for a local supplier; ","")&amp;IF(AND(L4733="Yes",NOT(OR(F4733="Standard domestic 15% (Box 7)",F4733="Import - VAT paid at customs (Box 8)",F4733="Import - Reverse charge (Box 9)"))),"VAT claimed on non-taxable category; ",""))</f>
        <v/>
      </c>
    </row>
    <row r="4734">
      <c r="A4734" s="17" t="n"/>
      <c r="B4734" s="14" t="n"/>
      <c r="C4734" s="14" t="n"/>
      <c r="D4734" s="16" t="n"/>
      <c r="E4734" s="14" t="n"/>
      <c r="F4734" s="14" t="n"/>
      <c r="G4734" s="14" t="n"/>
      <c r="H4734" s="19" t="n"/>
      <c r="I4734" s="19" t="n"/>
      <c r="J4734" s="34">
        <f>IF(A4734="","",H4734+I4734)</f>
        <v/>
      </c>
      <c r="K4734" s="14" t="n"/>
      <c r="L4734" s="14" t="n"/>
      <c r="M4734" s="14" t="n"/>
      <c r="N4734" s="14" t="n"/>
      <c r="O4734" s="20">
        <f>IF(A4734="","",SUMPRODUCT((A4734&gt;=Setup!$C$19:$C$30)*(A4734&lt;=Setup!$D$19:$D$30)*Setup!$A$19:$A$30))</f>
        <v/>
      </c>
      <c r="P4734" s="34">
        <f>IF(A4734="","",IF(OR(F4734="Standard domestic 15% (Box 7)",F4734="Import - VAT paid at customs (Box 8)",F4734="Import - Reverse charge (Box 9)"),ROUND(H4734*Setup!$B$9,2),0))</f>
        <v/>
      </c>
      <c r="Q4734" s="34">
        <f>IF(A4734="","",I4734-P4734)</f>
        <v/>
      </c>
      <c r="R4734" s="34">
        <f>IF(A4734="","",IF(L4734="Yes",I4734,0))</f>
        <v/>
      </c>
      <c r="S4734" s="34">
        <f>IF(A4734="","",IF(AND(L4734="Yes",K4734="Yes",NOT(ISNUMBER(SEARCH("blocked",G4734))),OR(F4734="Standard domestic 15% (Box 7)",F4734="Import - VAT paid at customs (Box 8)",F4734="Import - Reverse charge (Box 9)"),OR(F4734&lt;&gt;"Standard domestic 15% (Box 7)",AND(LEN(D4734)=15,LEFT(D4734,1)="3",RIGHT(D4734,1)="3",ISNUMBER(--D4734)))),I4734,0))</f>
        <v/>
      </c>
      <c r="T4734" s="34">
        <f>IF(A4734="","",R4734-S4734)</f>
        <v/>
      </c>
      <c r="U4734" s="23">
        <f>IF(A4734="","",IF(O4734=0,"Outside audit periods; ","")&amp;IF(F4734="","No VAT category; ","")&amp;IF(ABS(Q4734)&gt;Setup!$B$10,"VAT ≠ 15% × net; ","")&amp;IF(AND(F4734="Standard domestic 15% (Box 7)",NOT(AND(LEN(D4734)=15,LEFT(D4734,1)="3",RIGHT(D4734,1)="3",ISNUMBER(--D4734)))),"Invalid/missing supplier VAT no; ","")&amp;IF(AND(L4734="Yes",K4734&lt;&gt;"Yes"),"VAT claimed without valid tax invoice; ","")&amp;IF(AND(L4734="Yes",ISNUMBER(SEARCH("blocked",G4734))),"Blocked input VAT claimed; ","")&amp;IF(AND(F4734="Import - VAT paid at customs (Box 8)",M4734=""),"Customs declaration no missing; ","")&amp;IF(AND(F4734="Import - Reverse charge (Box 9)",E4734="Saudi Arabia"),"RCM used for a local supplier; ","")&amp;IF(AND(L4734="Yes",NOT(OR(F4734="Standard domestic 15% (Box 7)",F4734="Import - VAT paid at customs (Box 8)",F4734="Import - Reverse charge (Box 9)"))),"VAT claimed on non-taxable category; ",""))</f>
        <v/>
      </c>
    </row>
    <row r="4735">
      <c r="A4735" s="17" t="n"/>
      <c r="B4735" s="14" t="n"/>
      <c r="C4735" s="14" t="n"/>
      <c r="D4735" s="16" t="n"/>
      <c r="E4735" s="14" t="n"/>
      <c r="F4735" s="14" t="n"/>
      <c r="G4735" s="14" t="n"/>
      <c r="H4735" s="19" t="n"/>
      <c r="I4735" s="19" t="n"/>
      <c r="J4735" s="34">
        <f>IF(A4735="","",H4735+I4735)</f>
        <v/>
      </c>
      <c r="K4735" s="14" t="n"/>
      <c r="L4735" s="14" t="n"/>
      <c r="M4735" s="14" t="n"/>
      <c r="N4735" s="14" t="n"/>
      <c r="O4735" s="20">
        <f>IF(A4735="","",SUMPRODUCT((A4735&gt;=Setup!$C$19:$C$30)*(A4735&lt;=Setup!$D$19:$D$30)*Setup!$A$19:$A$30))</f>
        <v/>
      </c>
      <c r="P4735" s="34">
        <f>IF(A4735="","",IF(OR(F4735="Standard domestic 15% (Box 7)",F4735="Import - VAT paid at customs (Box 8)",F4735="Import - Reverse charge (Box 9)"),ROUND(H4735*Setup!$B$9,2),0))</f>
        <v/>
      </c>
      <c r="Q4735" s="34">
        <f>IF(A4735="","",I4735-P4735)</f>
        <v/>
      </c>
      <c r="R4735" s="34">
        <f>IF(A4735="","",IF(L4735="Yes",I4735,0))</f>
        <v/>
      </c>
      <c r="S4735" s="34">
        <f>IF(A4735="","",IF(AND(L4735="Yes",K4735="Yes",NOT(ISNUMBER(SEARCH("blocked",G4735))),OR(F4735="Standard domestic 15% (Box 7)",F4735="Import - VAT paid at customs (Box 8)",F4735="Import - Reverse charge (Box 9)"),OR(F4735&lt;&gt;"Standard domestic 15% (Box 7)",AND(LEN(D4735)=15,LEFT(D4735,1)="3",RIGHT(D4735,1)="3",ISNUMBER(--D4735)))),I4735,0))</f>
        <v/>
      </c>
      <c r="T4735" s="34">
        <f>IF(A4735="","",R4735-S4735)</f>
        <v/>
      </c>
      <c r="U4735" s="23">
        <f>IF(A4735="","",IF(O4735=0,"Outside audit periods; ","")&amp;IF(F4735="","No VAT category; ","")&amp;IF(ABS(Q4735)&gt;Setup!$B$10,"VAT ≠ 15% × net; ","")&amp;IF(AND(F4735="Standard domestic 15% (Box 7)",NOT(AND(LEN(D4735)=15,LEFT(D4735,1)="3",RIGHT(D4735,1)="3",ISNUMBER(--D4735)))),"Invalid/missing supplier VAT no; ","")&amp;IF(AND(L4735="Yes",K4735&lt;&gt;"Yes"),"VAT claimed without valid tax invoice; ","")&amp;IF(AND(L4735="Yes",ISNUMBER(SEARCH("blocked",G4735))),"Blocked input VAT claimed; ","")&amp;IF(AND(F4735="Import - VAT paid at customs (Box 8)",M4735=""),"Customs declaration no missing; ","")&amp;IF(AND(F4735="Import - Reverse charge (Box 9)",E4735="Saudi Arabia"),"RCM used for a local supplier; ","")&amp;IF(AND(L4735="Yes",NOT(OR(F4735="Standard domestic 15% (Box 7)",F4735="Import - VAT paid at customs (Box 8)",F4735="Import - Reverse charge (Box 9)"))),"VAT claimed on non-taxable category; ",""))</f>
        <v/>
      </c>
    </row>
    <row r="4736">
      <c r="A4736" s="17" t="n"/>
      <c r="B4736" s="14" t="n"/>
      <c r="C4736" s="14" t="n"/>
      <c r="D4736" s="16" t="n"/>
      <c r="E4736" s="14" t="n"/>
      <c r="F4736" s="14" t="n"/>
      <c r="G4736" s="14" t="n"/>
      <c r="H4736" s="19" t="n"/>
      <c r="I4736" s="19" t="n"/>
      <c r="J4736" s="34">
        <f>IF(A4736="","",H4736+I4736)</f>
        <v/>
      </c>
      <c r="K4736" s="14" t="n"/>
      <c r="L4736" s="14" t="n"/>
      <c r="M4736" s="14" t="n"/>
      <c r="N4736" s="14" t="n"/>
      <c r="O4736" s="20">
        <f>IF(A4736="","",SUMPRODUCT((A4736&gt;=Setup!$C$19:$C$30)*(A4736&lt;=Setup!$D$19:$D$30)*Setup!$A$19:$A$30))</f>
        <v/>
      </c>
      <c r="P4736" s="34">
        <f>IF(A4736="","",IF(OR(F4736="Standard domestic 15% (Box 7)",F4736="Import - VAT paid at customs (Box 8)",F4736="Import - Reverse charge (Box 9)"),ROUND(H4736*Setup!$B$9,2),0))</f>
        <v/>
      </c>
      <c r="Q4736" s="34">
        <f>IF(A4736="","",I4736-P4736)</f>
        <v/>
      </c>
      <c r="R4736" s="34">
        <f>IF(A4736="","",IF(L4736="Yes",I4736,0))</f>
        <v/>
      </c>
      <c r="S4736" s="34">
        <f>IF(A4736="","",IF(AND(L4736="Yes",K4736="Yes",NOT(ISNUMBER(SEARCH("blocked",G4736))),OR(F4736="Standard domestic 15% (Box 7)",F4736="Import - VAT paid at customs (Box 8)",F4736="Import - Reverse charge (Box 9)"),OR(F4736&lt;&gt;"Standard domestic 15% (Box 7)",AND(LEN(D4736)=15,LEFT(D4736,1)="3",RIGHT(D4736,1)="3",ISNUMBER(--D4736)))),I4736,0))</f>
        <v/>
      </c>
      <c r="T4736" s="34">
        <f>IF(A4736="","",R4736-S4736)</f>
        <v/>
      </c>
      <c r="U4736" s="23">
        <f>IF(A4736="","",IF(O4736=0,"Outside audit periods; ","")&amp;IF(F4736="","No VAT category; ","")&amp;IF(ABS(Q4736)&gt;Setup!$B$10,"VAT ≠ 15% × net; ","")&amp;IF(AND(F4736="Standard domestic 15% (Box 7)",NOT(AND(LEN(D4736)=15,LEFT(D4736,1)="3",RIGHT(D4736,1)="3",ISNUMBER(--D4736)))),"Invalid/missing supplier VAT no; ","")&amp;IF(AND(L4736="Yes",K4736&lt;&gt;"Yes"),"VAT claimed without valid tax invoice; ","")&amp;IF(AND(L4736="Yes",ISNUMBER(SEARCH("blocked",G4736))),"Blocked input VAT claimed; ","")&amp;IF(AND(F4736="Import - VAT paid at customs (Box 8)",M4736=""),"Customs declaration no missing; ","")&amp;IF(AND(F4736="Import - Reverse charge (Box 9)",E4736="Saudi Arabia"),"RCM used for a local supplier; ","")&amp;IF(AND(L4736="Yes",NOT(OR(F4736="Standard domestic 15% (Box 7)",F4736="Import - VAT paid at customs (Box 8)",F4736="Import - Reverse charge (Box 9)"))),"VAT claimed on non-taxable category; ",""))</f>
        <v/>
      </c>
    </row>
    <row r="4737">
      <c r="A4737" s="17" t="n"/>
      <c r="B4737" s="14" t="n"/>
      <c r="C4737" s="14" t="n"/>
      <c r="D4737" s="16" t="n"/>
      <c r="E4737" s="14" t="n"/>
      <c r="F4737" s="14" t="n"/>
      <c r="G4737" s="14" t="n"/>
      <c r="H4737" s="19" t="n"/>
      <c r="I4737" s="19" t="n"/>
      <c r="J4737" s="34">
        <f>IF(A4737="","",H4737+I4737)</f>
        <v/>
      </c>
      <c r="K4737" s="14" t="n"/>
      <c r="L4737" s="14" t="n"/>
      <c r="M4737" s="14" t="n"/>
      <c r="N4737" s="14" t="n"/>
      <c r="O4737" s="20">
        <f>IF(A4737="","",SUMPRODUCT((A4737&gt;=Setup!$C$19:$C$30)*(A4737&lt;=Setup!$D$19:$D$30)*Setup!$A$19:$A$30))</f>
        <v/>
      </c>
      <c r="P4737" s="34">
        <f>IF(A4737="","",IF(OR(F4737="Standard domestic 15% (Box 7)",F4737="Import - VAT paid at customs (Box 8)",F4737="Import - Reverse charge (Box 9)"),ROUND(H4737*Setup!$B$9,2),0))</f>
        <v/>
      </c>
      <c r="Q4737" s="34">
        <f>IF(A4737="","",I4737-P4737)</f>
        <v/>
      </c>
      <c r="R4737" s="34">
        <f>IF(A4737="","",IF(L4737="Yes",I4737,0))</f>
        <v/>
      </c>
      <c r="S4737" s="34">
        <f>IF(A4737="","",IF(AND(L4737="Yes",K4737="Yes",NOT(ISNUMBER(SEARCH("blocked",G4737))),OR(F4737="Standard domestic 15% (Box 7)",F4737="Import - VAT paid at customs (Box 8)",F4737="Import - Reverse charge (Box 9)"),OR(F4737&lt;&gt;"Standard domestic 15% (Box 7)",AND(LEN(D4737)=15,LEFT(D4737,1)="3",RIGHT(D4737,1)="3",ISNUMBER(--D4737)))),I4737,0))</f>
        <v/>
      </c>
      <c r="T4737" s="34">
        <f>IF(A4737="","",R4737-S4737)</f>
        <v/>
      </c>
      <c r="U4737" s="23">
        <f>IF(A4737="","",IF(O4737=0,"Outside audit periods; ","")&amp;IF(F4737="","No VAT category; ","")&amp;IF(ABS(Q4737)&gt;Setup!$B$10,"VAT ≠ 15% × net; ","")&amp;IF(AND(F4737="Standard domestic 15% (Box 7)",NOT(AND(LEN(D4737)=15,LEFT(D4737,1)="3",RIGHT(D4737,1)="3",ISNUMBER(--D4737)))),"Invalid/missing supplier VAT no; ","")&amp;IF(AND(L4737="Yes",K4737&lt;&gt;"Yes"),"VAT claimed without valid tax invoice; ","")&amp;IF(AND(L4737="Yes",ISNUMBER(SEARCH("blocked",G4737))),"Blocked input VAT claimed; ","")&amp;IF(AND(F4737="Import - VAT paid at customs (Box 8)",M4737=""),"Customs declaration no missing; ","")&amp;IF(AND(F4737="Import - Reverse charge (Box 9)",E4737="Saudi Arabia"),"RCM used for a local supplier; ","")&amp;IF(AND(L4737="Yes",NOT(OR(F4737="Standard domestic 15% (Box 7)",F4737="Import - VAT paid at customs (Box 8)",F4737="Import - Reverse charge (Box 9)"))),"VAT claimed on non-taxable category; ",""))</f>
        <v/>
      </c>
    </row>
    <row r="4738">
      <c r="A4738" s="17" t="n"/>
      <c r="B4738" s="14" t="n"/>
      <c r="C4738" s="14" t="n"/>
      <c r="D4738" s="16" t="n"/>
      <c r="E4738" s="14" t="n"/>
      <c r="F4738" s="14" t="n"/>
      <c r="G4738" s="14" t="n"/>
      <c r="H4738" s="19" t="n"/>
      <c r="I4738" s="19" t="n"/>
      <c r="J4738" s="34">
        <f>IF(A4738="","",H4738+I4738)</f>
        <v/>
      </c>
      <c r="K4738" s="14" t="n"/>
      <c r="L4738" s="14" t="n"/>
      <c r="M4738" s="14" t="n"/>
      <c r="N4738" s="14" t="n"/>
      <c r="O4738" s="20">
        <f>IF(A4738="","",SUMPRODUCT((A4738&gt;=Setup!$C$19:$C$30)*(A4738&lt;=Setup!$D$19:$D$30)*Setup!$A$19:$A$30))</f>
        <v/>
      </c>
      <c r="P4738" s="34">
        <f>IF(A4738="","",IF(OR(F4738="Standard domestic 15% (Box 7)",F4738="Import - VAT paid at customs (Box 8)",F4738="Import - Reverse charge (Box 9)"),ROUND(H4738*Setup!$B$9,2),0))</f>
        <v/>
      </c>
      <c r="Q4738" s="34">
        <f>IF(A4738="","",I4738-P4738)</f>
        <v/>
      </c>
      <c r="R4738" s="34">
        <f>IF(A4738="","",IF(L4738="Yes",I4738,0))</f>
        <v/>
      </c>
      <c r="S4738" s="34">
        <f>IF(A4738="","",IF(AND(L4738="Yes",K4738="Yes",NOT(ISNUMBER(SEARCH("blocked",G4738))),OR(F4738="Standard domestic 15% (Box 7)",F4738="Import - VAT paid at customs (Box 8)",F4738="Import - Reverse charge (Box 9)"),OR(F4738&lt;&gt;"Standard domestic 15% (Box 7)",AND(LEN(D4738)=15,LEFT(D4738,1)="3",RIGHT(D4738,1)="3",ISNUMBER(--D4738)))),I4738,0))</f>
        <v/>
      </c>
      <c r="T4738" s="34">
        <f>IF(A4738="","",R4738-S4738)</f>
        <v/>
      </c>
      <c r="U4738" s="23">
        <f>IF(A4738="","",IF(O4738=0,"Outside audit periods; ","")&amp;IF(F4738="","No VAT category; ","")&amp;IF(ABS(Q4738)&gt;Setup!$B$10,"VAT ≠ 15% × net; ","")&amp;IF(AND(F4738="Standard domestic 15% (Box 7)",NOT(AND(LEN(D4738)=15,LEFT(D4738,1)="3",RIGHT(D4738,1)="3",ISNUMBER(--D4738)))),"Invalid/missing supplier VAT no; ","")&amp;IF(AND(L4738="Yes",K4738&lt;&gt;"Yes"),"VAT claimed without valid tax invoice; ","")&amp;IF(AND(L4738="Yes",ISNUMBER(SEARCH("blocked",G4738))),"Blocked input VAT claimed; ","")&amp;IF(AND(F4738="Import - VAT paid at customs (Box 8)",M4738=""),"Customs declaration no missing; ","")&amp;IF(AND(F4738="Import - Reverse charge (Box 9)",E4738="Saudi Arabia"),"RCM used for a local supplier; ","")&amp;IF(AND(L4738="Yes",NOT(OR(F4738="Standard domestic 15% (Box 7)",F4738="Import - VAT paid at customs (Box 8)",F4738="Import - Reverse charge (Box 9)"))),"VAT claimed on non-taxable category; ",""))</f>
        <v/>
      </c>
    </row>
    <row r="4739">
      <c r="A4739" s="17" t="n"/>
      <c r="B4739" s="14" t="n"/>
      <c r="C4739" s="14" t="n"/>
      <c r="D4739" s="16" t="n"/>
      <c r="E4739" s="14" t="n"/>
      <c r="F4739" s="14" t="n"/>
      <c r="G4739" s="14" t="n"/>
      <c r="H4739" s="19" t="n"/>
      <c r="I4739" s="19" t="n"/>
      <c r="J4739" s="34">
        <f>IF(A4739="","",H4739+I4739)</f>
        <v/>
      </c>
      <c r="K4739" s="14" t="n"/>
      <c r="L4739" s="14" t="n"/>
      <c r="M4739" s="14" t="n"/>
      <c r="N4739" s="14" t="n"/>
      <c r="O4739" s="20">
        <f>IF(A4739="","",SUMPRODUCT((A4739&gt;=Setup!$C$19:$C$30)*(A4739&lt;=Setup!$D$19:$D$30)*Setup!$A$19:$A$30))</f>
        <v/>
      </c>
      <c r="P4739" s="34">
        <f>IF(A4739="","",IF(OR(F4739="Standard domestic 15% (Box 7)",F4739="Import - VAT paid at customs (Box 8)",F4739="Import - Reverse charge (Box 9)"),ROUND(H4739*Setup!$B$9,2),0))</f>
        <v/>
      </c>
      <c r="Q4739" s="34">
        <f>IF(A4739="","",I4739-P4739)</f>
        <v/>
      </c>
      <c r="R4739" s="34">
        <f>IF(A4739="","",IF(L4739="Yes",I4739,0))</f>
        <v/>
      </c>
      <c r="S4739" s="34">
        <f>IF(A4739="","",IF(AND(L4739="Yes",K4739="Yes",NOT(ISNUMBER(SEARCH("blocked",G4739))),OR(F4739="Standard domestic 15% (Box 7)",F4739="Import - VAT paid at customs (Box 8)",F4739="Import - Reverse charge (Box 9)"),OR(F4739&lt;&gt;"Standard domestic 15% (Box 7)",AND(LEN(D4739)=15,LEFT(D4739,1)="3",RIGHT(D4739,1)="3",ISNUMBER(--D4739)))),I4739,0))</f>
        <v/>
      </c>
      <c r="T4739" s="34">
        <f>IF(A4739="","",R4739-S4739)</f>
        <v/>
      </c>
      <c r="U4739" s="23">
        <f>IF(A4739="","",IF(O4739=0,"Outside audit periods; ","")&amp;IF(F4739="","No VAT category; ","")&amp;IF(ABS(Q4739)&gt;Setup!$B$10,"VAT ≠ 15% × net; ","")&amp;IF(AND(F4739="Standard domestic 15% (Box 7)",NOT(AND(LEN(D4739)=15,LEFT(D4739,1)="3",RIGHT(D4739,1)="3",ISNUMBER(--D4739)))),"Invalid/missing supplier VAT no; ","")&amp;IF(AND(L4739="Yes",K4739&lt;&gt;"Yes"),"VAT claimed without valid tax invoice; ","")&amp;IF(AND(L4739="Yes",ISNUMBER(SEARCH("blocked",G4739))),"Blocked input VAT claimed; ","")&amp;IF(AND(F4739="Import - VAT paid at customs (Box 8)",M4739=""),"Customs declaration no missing; ","")&amp;IF(AND(F4739="Import - Reverse charge (Box 9)",E4739="Saudi Arabia"),"RCM used for a local supplier; ","")&amp;IF(AND(L4739="Yes",NOT(OR(F4739="Standard domestic 15% (Box 7)",F4739="Import - VAT paid at customs (Box 8)",F4739="Import - Reverse charge (Box 9)"))),"VAT claimed on non-taxable category; ",""))</f>
        <v/>
      </c>
    </row>
    <row r="4740">
      <c r="A4740" s="17" t="n"/>
      <c r="B4740" s="14" t="n"/>
      <c r="C4740" s="14" t="n"/>
      <c r="D4740" s="16" t="n"/>
      <c r="E4740" s="14" t="n"/>
      <c r="F4740" s="14" t="n"/>
      <c r="G4740" s="14" t="n"/>
      <c r="H4740" s="19" t="n"/>
      <c r="I4740" s="19" t="n"/>
      <c r="J4740" s="34">
        <f>IF(A4740="","",H4740+I4740)</f>
        <v/>
      </c>
      <c r="K4740" s="14" t="n"/>
      <c r="L4740" s="14" t="n"/>
      <c r="M4740" s="14" t="n"/>
      <c r="N4740" s="14" t="n"/>
      <c r="O4740" s="20">
        <f>IF(A4740="","",SUMPRODUCT((A4740&gt;=Setup!$C$19:$C$30)*(A4740&lt;=Setup!$D$19:$D$30)*Setup!$A$19:$A$30))</f>
        <v/>
      </c>
      <c r="P4740" s="34">
        <f>IF(A4740="","",IF(OR(F4740="Standard domestic 15% (Box 7)",F4740="Import - VAT paid at customs (Box 8)",F4740="Import - Reverse charge (Box 9)"),ROUND(H4740*Setup!$B$9,2),0))</f>
        <v/>
      </c>
      <c r="Q4740" s="34">
        <f>IF(A4740="","",I4740-P4740)</f>
        <v/>
      </c>
      <c r="R4740" s="34">
        <f>IF(A4740="","",IF(L4740="Yes",I4740,0))</f>
        <v/>
      </c>
      <c r="S4740" s="34">
        <f>IF(A4740="","",IF(AND(L4740="Yes",K4740="Yes",NOT(ISNUMBER(SEARCH("blocked",G4740))),OR(F4740="Standard domestic 15% (Box 7)",F4740="Import - VAT paid at customs (Box 8)",F4740="Import - Reverse charge (Box 9)"),OR(F4740&lt;&gt;"Standard domestic 15% (Box 7)",AND(LEN(D4740)=15,LEFT(D4740,1)="3",RIGHT(D4740,1)="3",ISNUMBER(--D4740)))),I4740,0))</f>
        <v/>
      </c>
      <c r="T4740" s="34">
        <f>IF(A4740="","",R4740-S4740)</f>
        <v/>
      </c>
      <c r="U4740" s="23">
        <f>IF(A4740="","",IF(O4740=0,"Outside audit periods; ","")&amp;IF(F4740="","No VAT category; ","")&amp;IF(ABS(Q4740)&gt;Setup!$B$10,"VAT ≠ 15% × net; ","")&amp;IF(AND(F4740="Standard domestic 15% (Box 7)",NOT(AND(LEN(D4740)=15,LEFT(D4740,1)="3",RIGHT(D4740,1)="3",ISNUMBER(--D4740)))),"Invalid/missing supplier VAT no; ","")&amp;IF(AND(L4740="Yes",K4740&lt;&gt;"Yes"),"VAT claimed without valid tax invoice; ","")&amp;IF(AND(L4740="Yes",ISNUMBER(SEARCH("blocked",G4740))),"Blocked input VAT claimed; ","")&amp;IF(AND(F4740="Import - VAT paid at customs (Box 8)",M4740=""),"Customs declaration no missing; ","")&amp;IF(AND(F4740="Import - Reverse charge (Box 9)",E4740="Saudi Arabia"),"RCM used for a local supplier; ","")&amp;IF(AND(L4740="Yes",NOT(OR(F4740="Standard domestic 15% (Box 7)",F4740="Import - VAT paid at customs (Box 8)",F4740="Import - Reverse charge (Box 9)"))),"VAT claimed on non-taxable category; ",""))</f>
        <v/>
      </c>
    </row>
    <row r="4741">
      <c r="A4741" s="17" t="n"/>
      <c r="B4741" s="14" t="n"/>
      <c r="C4741" s="14" t="n"/>
      <c r="D4741" s="16" t="n"/>
      <c r="E4741" s="14" t="n"/>
      <c r="F4741" s="14" t="n"/>
      <c r="G4741" s="14" t="n"/>
      <c r="H4741" s="19" t="n"/>
      <c r="I4741" s="19" t="n"/>
      <c r="J4741" s="34">
        <f>IF(A4741="","",H4741+I4741)</f>
        <v/>
      </c>
      <c r="K4741" s="14" t="n"/>
      <c r="L4741" s="14" t="n"/>
      <c r="M4741" s="14" t="n"/>
      <c r="N4741" s="14" t="n"/>
      <c r="O4741" s="20">
        <f>IF(A4741="","",SUMPRODUCT((A4741&gt;=Setup!$C$19:$C$30)*(A4741&lt;=Setup!$D$19:$D$30)*Setup!$A$19:$A$30))</f>
        <v/>
      </c>
      <c r="P4741" s="34">
        <f>IF(A4741="","",IF(OR(F4741="Standard domestic 15% (Box 7)",F4741="Import - VAT paid at customs (Box 8)",F4741="Import - Reverse charge (Box 9)"),ROUND(H4741*Setup!$B$9,2),0))</f>
        <v/>
      </c>
      <c r="Q4741" s="34">
        <f>IF(A4741="","",I4741-P4741)</f>
        <v/>
      </c>
      <c r="R4741" s="34">
        <f>IF(A4741="","",IF(L4741="Yes",I4741,0))</f>
        <v/>
      </c>
      <c r="S4741" s="34">
        <f>IF(A4741="","",IF(AND(L4741="Yes",K4741="Yes",NOT(ISNUMBER(SEARCH("blocked",G4741))),OR(F4741="Standard domestic 15% (Box 7)",F4741="Import - VAT paid at customs (Box 8)",F4741="Import - Reverse charge (Box 9)"),OR(F4741&lt;&gt;"Standard domestic 15% (Box 7)",AND(LEN(D4741)=15,LEFT(D4741,1)="3",RIGHT(D4741,1)="3",ISNUMBER(--D4741)))),I4741,0))</f>
        <v/>
      </c>
      <c r="T4741" s="34">
        <f>IF(A4741="","",R4741-S4741)</f>
        <v/>
      </c>
      <c r="U4741" s="23">
        <f>IF(A4741="","",IF(O4741=0,"Outside audit periods; ","")&amp;IF(F4741="","No VAT category; ","")&amp;IF(ABS(Q4741)&gt;Setup!$B$10,"VAT ≠ 15% × net; ","")&amp;IF(AND(F4741="Standard domestic 15% (Box 7)",NOT(AND(LEN(D4741)=15,LEFT(D4741,1)="3",RIGHT(D4741,1)="3",ISNUMBER(--D4741)))),"Invalid/missing supplier VAT no; ","")&amp;IF(AND(L4741="Yes",K4741&lt;&gt;"Yes"),"VAT claimed without valid tax invoice; ","")&amp;IF(AND(L4741="Yes",ISNUMBER(SEARCH("blocked",G4741))),"Blocked input VAT claimed; ","")&amp;IF(AND(F4741="Import - VAT paid at customs (Box 8)",M4741=""),"Customs declaration no missing; ","")&amp;IF(AND(F4741="Import - Reverse charge (Box 9)",E4741="Saudi Arabia"),"RCM used for a local supplier; ","")&amp;IF(AND(L4741="Yes",NOT(OR(F4741="Standard domestic 15% (Box 7)",F4741="Import - VAT paid at customs (Box 8)",F4741="Import - Reverse charge (Box 9)"))),"VAT claimed on non-taxable category; ",""))</f>
        <v/>
      </c>
    </row>
    <row r="4742">
      <c r="A4742" s="17" t="n"/>
      <c r="B4742" s="14" t="n"/>
      <c r="C4742" s="14" t="n"/>
      <c r="D4742" s="16" t="n"/>
      <c r="E4742" s="14" t="n"/>
      <c r="F4742" s="14" t="n"/>
      <c r="G4742" s="14" t="n"/>
      <c r="H4742" s="19" t="n"/>
      <c r="I4742" s="19" t="n"/>
      <c r="J4742" s="34">
        <f>IF(A4742="","",H4742+I4742)</f>
        <v/>
      </c>
      <c r="K4742" s="14" t="n"/>
      <c r="L4742" s="14" t="n"/>
      <c r="M4742" s="14" t="n"/>
      <c r="N4742" s="14" t="n"/>
      <c r="O4742" s="20">
        <f>IF(A4742="","",SUMPRODUCT((A4742&gt;=Setup!$C$19:$C$30)*(A4742&lt;=Setup!$D$19:$D$30)*Setup!$A$19:$A$30))</f>
        <v/>
      </c>
      <c r="P4742" s="34">
        <f>IF(A4742="","",IF(OR(F4742="Standard domestic 15% (Box 7)",F4742="Import - VAT paid at customs (Box 8)",F4742="Import - Reverse charge (Box 9)"),ROUND(H4742*Setup!$B$9,2),0))</f>
        <v/>
      </c>
      <c r="Q4742" s="34">
        <f>IF(A4742="","",I4742-P4742)</f>
        <v/>
      </c>
      <c r="R4742" s="34">
        <f>IF(A4742="","",IF(L4742="Yes",I4742,0))</f>
        <v/>
      </c>
      <c r="S4742" s="34">
        <f>IF(A4742="","",IF(AND(L4742="Yes",K4742="Yes",NOT(ISNUMBER(SEARCH("blocked",G4742))),OR(F4742="Standard domestic 15% (Box 7)",F4742="Import - VAT paid at customs (Box 8)",F4742="Import - Reverse charge (Box 9)"),OR(F4742&lt;&gt;"Standard domestic 15% (Box 7)",AND(LEN(D4742)=15,LEFT(D4742,1)="3",RIGHT(D4742,1)="3",ISNUMBER(--D4742)))),I4742,0))</f>
        <v/>
      </c>
      <c r="T4742" s="34">
        <f>IF(A4742="","",R4742-S4742)</f>
        <v/>
      </c>
      <c r="U4742" s="23">
        <f>IF(A4742="","",IF(O4742=0,"Outside audit periods; ","")&amp;IF(F4742="","No VAT category; ","")&amp;IF(ABS(Q4742)&gt;Setup!$B$10,"VAT ≠ 15% × net; ","")&amp;IF(AND(F4742="Standard domestic 15% (Box 7)",NOT(AND(LEN(D4742)=15,LEFT(D4742,1)="3",RIGHT(D4742,1)="3",ISNUMBER(--D4742)))),"Invalid/missing supplier VAT no; ","")&amp;IF(AND(L4742="Yes",K4742&lt;&gt;"Yes"),"VAT claimed without valid tax invoice; ","")&amp;IF(AND(L4742="Yes",ISNUMBER(SEARCH("blocked",G4742))),"Blocked input VAT claimed; ","")&amp;IF(AND(F4742="Import - VAT paid at customs (Box 8)",M4742=""),"Customs declaration no missing; ","")&amp;IF(AND(F4742="Import - Reverse charge (Box 9)",E4742="Saudi Arabia"),"RCM used for a local supplier; ","")&amp;IF(AND(L4742="Yes",NOT(OR(F4742="Standard domestic 15% (Box 7)",F4742="Import - VAT paid at customs (Box 8)",F4742="Import - Reverse charge (Box 9)"))),"VAT claimed on non-taxable category; ",""))</f>
        <v/>
      </c>
    </row>
    <row r="4743">
      <c r="A4743" s="17" t="n"/>
      <c r="B4743" s="14" t="n"/>
      <c r="C4743" s="14" t="n"/>
      <c r="D4743" s="16" t="n"/>
      <c r="E4743" s="14" t="n"/>
      <c r="F4743" s="14" t="n"/>
      <c r="G4743" s="14" t="n"/>
      <c r="H4743" s="19" t="n"/>
      <c r="I4743" s="19" t="n"/>
      <c r="J4743" s="34">
        <f>IF(A4743="","",H4743+I4743)</f>
        <v/>
      </c>
      <c r="K4743" s="14" t="n"/>
      <c r="L4743" s="14" t="n"/>
      <c r="M4743" s="14" t="n"/>
      <c r="N4743" s="14" t="n"/>
      <c r="O4743" s="20">
        <f>IF(A4743="","",SUMPRODUCT((A4743&gt;=Setup!$C$19:$C$30)*(A4743&lt;=Setup!$D$19:$D$30)*Setup!$A$19:$A$30))</f>
        <v/>
      </c>
      <c r="P4743" s="34">
        <f>IF(A4743="","",IF(OR(F4743="Standard domestic 15% (Box 7)",F4743="Import - VAT paid at customs (Box 8)",F4743="Import - Reverse charge (Box 9)"),ROUND(H4743*Setup!$B$9,2),0))</f>
        <v/>
      </c>
      <c r="Q4743" s="34">
        <f>IF(A4743="","",I4743-P4743)</f>
        <v/>
      </c>
      <c r="R4743" s="34">
        <f>IF(A4743="","",IF(L4743="Yes",I4743,0))</f>
        <v/>
      </c>
      <c r="S4743" s="34">
        <f>IF(A4743="","",IF(AND(L4743="Yes",K4743="Yes",NOT(ISNUMBER(SEARCH("blocked",G4743))),OR(F4743="Standard domestic 15% (Box 7)",F4743="Import - VAT paid at customs (Box 8)",F4743="Import - Reverse charge (Box 9)"),OR(F4743&lt;&gt;"Standard domestic 15% (Box 7)",AND(LEN(D4743)=15,LEFT(D4743,1)="3",RIGHT(D4743,1)="3",ISNUMBER(--D4743)))),I4743,0))</f>
        <v/>
      </c>
      <c r="T4743" s="34">
        <f>IF(A4743="","",R4743-S4743)</f>
        <v/>
      </c>
      <c r="U4743" s="23">
        <f>IF(A4743="","",IF(O4743=0,"Outside audit periods; ","")&amp;IF(F4743="","No VAT category; ","")&amp;IF(ABS(Q4743)&gt;Setup!$B$10,"VAT ≠ 15% × net; ","")&amp;IF(AND(F4743="Standard domestic 15% (Box 7)",NOT(AND(LEN(D4743)=15,LEFT(D4743,1)="3",RIGHT(D4743,1)="3",ISNUMBER(--D4743)))),"Invalid/missing supplier VAT no; ","")&amp;IF(AND(L4743="Yes",K4743&lt;&gt;"Yes"),"VAT claimed without valid tax invoice; ","")&amp;IF(AND(L4743="Yes",ISNUMBER(SEARCH("blocked",G4743))),"Blocked input VAT claimed; ","")&amp;IF(AND(F4743="Import - VAT paid at customs (Box 8)",M4743=""),"Customs declaration no missing; ","")&amp;IF(AND(F4743="Import - Reverse charge (Box 9)",E4743="Saudi Arabia"),"RCM used for a local supplier; ","")&amp;IF(AND(L4743="Yes",NOT(OR(F4743="Standard domestic 15% (Box 7)",F4743="Import - VAT paid at customs (Box 8)",F4743="Import - Reverse charge (Box 9)"))),"VAT claimed on non-taxable category; ",""))</f>
        <v/>
      </c>
    </row>
    <row r="4744">
      <c r="A4744" s="17" t="n"/>
      <c r="B4744" s="14" t="n"/>
      <c r="C4744" s="14" t="n"/>
      <c r="D4744" s="16" t="n"/>
      <c r="E4744" s="14" t="n"/>
      <c r="F4744" s="14" t="n"/>
      <c r="G4744" s="14" t="n"/>
      <c r="H4744" s="19" t="n"/>
      <c r="I4744" s="19" t="n"/>
      <c r="J4744" s="34">
        <f>IF(A4744="","",H4744+I4744)</f>
        <v/>
      </c>
      <c r="K4744" s="14" t="n"/>
      <c r="L4744" s="14" t="n"/>
      <c r="M4744" s="14" t="n"/>
      <c r="N4744" s="14" t="n"/>
      <c r="O4744" s="20">
        <f>IF(A4744="","",SUMPRODUCT((A4744&gt;=Setup!$C$19:$C$30)*(A4744&lt;=Setup!$D$19:$D$30)*Setup!$A$19:$A$30))</f>
        <v/>
      </c>
      <c r="P4744" s="34">
        <f>IF(A4744="","",IF(OR(F4744="Standard domestic 15% (Box 7)",F4744="Import - VAT paid at customs (Box 8)",F4744="Import - Reverse charge (Box 9)"),ROUND(H4744*Setup!$B$9,2),0))</f>
        <v/>
      </c>
      <c r="Q4744" s="34">
        <f>IF(A4744="","",I4744-P4744)</f>
        <v/>
      </c>
      <c r="R4744" s="34">
        <f>IF(A4744="","",IF(L4744="Yes",I4744,0))</f>
        <v/>
      </c>
      <c r="S4744" s="34">
        <f>IF(A4744="","",IF(AND(L4744="Yes",K4744="Yes",NOT(ISNUMBER(SEARCH("blocked",G4744))),OR(F4744="Standard domestic 15% (Box 7)",F4744="Import - VAT paid at customs (Box 8)",F4744="Import - Reverse charge (Box 9)"),OR(F4744&lt;&gt;"Standard domestic 15% (Box 7)",AND(LEN(D4744)=15,LEFT(D4744,1)="3",RIGHT(D4744,1)="3",ISNUMBER(--D4744)))),I4744,0))</f>
        <v/>
      </c>
      <c r="T4744" s="34">
        <f>IF(A4744="","",R4744-S4744)</f>
        <v/>
      </c>
      <c r="U4744" s="23">
        <f>IF(A4744="","",IF(O4744=0,"Outside audit periods; ","")&amp;IF(F4744="","No VAT category; ","")&amp;IF(ABS(Q4744)&gt;Setup!$B$10,"VAT ≠ 15% × net; ","")&amp;IF(AND(F4744="Standard domestic 15% (Box 7)",NOT(AND(LEN(D4744)=15,LEFT(D4744,1)="3",RIGHT(D4744,1)="3",ISNUMBER(--D4744)))),"Invalid/missing supplier VAT no; ","")&amp;IF(AND(L4744="Yes",K4744&lt;&gt;"Yes"),"VAT claimed without valid tax invoice; ","")&amp;IF(AND(L4744="Yes",ISNUMBER(SEARCH("blocked",G4744))),"Blocked input VAT claimed; ","")&amp;IF(AND(F4744="Import - VAT paid at customs (Box 8)",M4744=""),"Customs declaration no missing; ","")&amp;IF(AND(F4744="Import - Reverse charge (Box 9)",E4744="Saudi Arabia"),"RCM used for a local supplier; ","")&amp;IF(AND(L4744="Yes",NOT(OR(F4744="Standard domestic 15% (Box 7)",F4744="Import - VAT paid at customs (Box 8)",F4744="Import - Reverse charge (Box 9)"))),"VAT claimed on non-taxable category; ",""))</f>
        <v/>
      </c>
    </row>
    <row r="4745">
      <c r="A4745" s="17" t="n"/>
      <c r="B4745" s="14" t="n"/>
      <c r="C4745" s="14" t="n"/>
      <c r="D4745" s="16" t="n"/>
      <c r="E4745" s="14" t="n"/>
      <c r="F4745" s="14" t="n"/>
      <c r="G4745" s="14" t="n"/>
      <c r="H4745" s="19" t="n"/>
      <c r="I4745" s="19" t="n"/>
      <c r="J4745" s="34">
        <f>IF(A4745="","",H4745+I4745)</f>
        <v/>
      </c>
      <c r="K4745" s="14" t="n"/>
      <c r="L4745" s="14" t="n"/>
      <c r="M4745" s="14" t="n"/>
      <c r="N4745" s="14" t="n"/>
      <c r="O4745" s="20">
        <f>IF(A4745="","",SUMPRODUCT((A4745&gt;=Setup!$C$19:$C$30)*(A4745&lt;=Setup!$D$19:$D$30)*Setup!$A$19:$A$30))</f>
        <v/>
      </c>
      <c r="P4745" s="34">
        <f>IF(A4745="","",IF(OR(F4745="Standard domestic 15% (Box 7)",F4745="Import - VAT paid at customs (Box 8)",F4745="Import - Reverse charge (Box 9)"),ROUND(H4745*Setup!$B$9,2),0))</f>
        <v/>
      </c>
      <c r="Q4745" s="34">
        <f>IF(A4745="","",I4745-P4745)</f>
        <v/>
      </c>
      <c r="R4745" s="34">
        <f>IF(A4745="","",IF(L4745="Yes",I4745,0))</f>
        <v/>
      </c>
      <c r="S4745" s="34">
        <f>IF(A4745="","",IF(AND(L4745="Yes",K4745="Yes",NOT(ISNUMBER(SEARCH("blocked",G4745))),OR(F4745="Standard domestic 15% (Box 7)",F4745="Import - VAT paid at customs (Box 8)",F4745="Import - Reverse charge (Box 9)"),OR(F4745&lt;&gt;"Standard domestic 15% (Box 7)",AND(LEN(D4745)=15,LEFT(D4745,1)="3",RIGHT(D4745,1)="3",ISNUMBER(--D4745)))),I4745,0))</f>
        <v/>
      </c>
      <c r="T4745" s="34">
        <f>IF(A4745="","",R4745-S4745)</f>
        <v/>
      </c>
      <c r="U4745" s="23">
        <f>IF(A4745="","",IF(O4745=0,"Outside audit periods; ","")&amp;IF(F4745="","No VAT category; ","")&amp;IF(ABS(Q4745)&gt;Setup!$B$10,"VAT ≠ 15% × net; ","")&amp;IF(AND(F4745="Standard domestic 15% (Box 7)",NOT(AND(LEN(D4745)=15,LEFT(D4745,1)="3",RIGHT(D4745,1)="3",ISNUMBER(--D4745)))),"Invalid/missing supplier VAT no; ","")&amp;IF(AND(L4745="Yes",K4745&lt;&gt;"Yes"),"VAT claimed without valid tax invoice; ","")&amp;IF(AND(L4745="Yes",ISNUMBER(SEARCH("blocked",G4745))),"Blocked input VAT claimed; ","")&amp;IF(AND(F4745="Import - VAT paid at customs (Box 8)",M4745=""),"Customs declaration no missing; ","")&amp;IF(AND(F4745="Import - Reverse charge (Box 9)",E4745="Saudi Arabia"),"RCM used for a local supplier; ","")&amp;IF(AND(L4745="Yes",NOT(OR(F4745="Standard domestic 15% (Box 7)",F4745="Import - VAT paid at customs (Box 8)",F4745="Import - Reverse charge (Box 9)"))),"VAT claimed on non-taxable category; ",""))</f>
        <v/>
      </c>
    </row>
    <row r="4746">
      <c r="A4746" s="17" t="n"/>
      <c r="B4746" s="14" t="n"/>
      <c r="C4746" s="14" t="n"/>
      <c r="D4746" s="16" t="n"/>
      <c r="E4746" s="14" t="n"/>
      <c r="F4746" s="14" t="n"/>
      <c r="G4746" s="14" t="n"/>
      <c r="H4746" s="19" t="n"/>
      <c r="I4746" s="19" t="n"/>
      <c r="J4746" s="34">
        <f>IF(A4746="","",H4746+I4746)</f>
        <v/>
      </c>
      <c r="K4746" s="14" t="n"/>
      <c r="L4746" s="14" t="n"/>
      <c r="M4746" s="14" t="n"/>
      <c r="N4746" s="14" t="n"/>
      <c r="O4746" s="20">
        <f>IF(A4746="","",SUMPRODUCT((A4746&gt;=Setup!$C$19:$C$30)*(A4746&lt;=Setup!$D$19:$D$30)*Setup!$A$19:$A$30))</f>
        <v/>
      </c>
      <c r="P4746" s="34">
        <f>IF(A4746="","",IF(OR(F4746="Standard domestic 15% (Box 7)",F4746="Import - VAT paid at customs (Box 8)",F4746="Import - Reverse charge (Box 9)"),ROUND(H4746*Setup!$B$9,2),0))</f>
        <v/>
      </c>
      <c r="Q4746" s="34">
        <f>IF(A4746="","",I4746-P4746)</f>
        <v/>
      </c>
      <c r="R4746" s="34">
        <f>IF(A4746="","",IF(L4746="Yes",I4746,0))</f>
        <v/>
      </c>
      <c r="S4746" s="34">
        <f>IF(A4746="","",IF(AND(L4746="Yes",K4746="Yes",NOT(ISNUMBER(SEARCH("blocked",G4746))),OR(F4746="Standard domestic 15% (Box 7)",F4746="Import - VAT paid at customs (Box 8)",F4746="Import - Reverse charge (Box 9)"),OR(F4746&lt;&gt;"Standard domestic 15% (Box 7)",AND(LEN(D4746)=15,LEFT(D4746,1)="3",RIGHT(D4746,1)="3",ISNUMBER(--D4746)))),I4746,0))</f>
        <v/>
      </c>
      <c r="T4746" s="34">
        <f>IF(A4746="","",R4746-S4746)</f>
        <v/>
      </c>
      <c r="U4746" s="23">
        <f>IF(A4746="","",IF(O4746=0,"Outside audit periods; ","")&amp;IF(F4746="","No VAT category; ","")&amp;IF(ABS(Q4746)&gt;Setup!$B$10,"VAT ≠ 15% × net; ","")&amp;IF(AND(F4746="Standard domestic 15% (Box 7)",NOT(AND(LEN(D4746)=15,LEFT(D4746,1)="3",RIGHT(D4746,1)="3",ISNUMBER(--D4746)))),"Invalid/missing supplier VAT no; ","")&amp;IF(AND(L4746="Yes",K4746&lt;&gt;"Yes"),"VAT claimed without valid tax invoice; ","")&amp;IF(AND(L4746="Yes",ISNUMBER(SEARCH("blocked",G4746))),"Blocked input VAT claimed; ","")&amp;IF(AND(F4746="Import - VAT paid at customs (Box 8)",M4746=""),"Customs declaration no missing; ","")&amp;IF(AND(F4746="Import - Reverse charge (Box 9)",E4746="Saudi Arabia"),"RCM used for a local supplier; ","")&amp;IF(AND(L4746="Yes",NOT(OR(F4746="Standard domestic 15% (Box 7)",F4746="Import - VAT paid at customs (Box 8)",F4746="Import - Reverse charge (Box 9)"))),"VAT claimed on non-taxable category; ",""))</f>
        <v/>
      </c>
    </row>
    <row r="4747">
      <c r="A4747" s="17" t="n"/>
      <c r="B4747" s="14" t="n"/>
      <c r="C4747" s="14" t="n"/>
      <c r="D4747" s="16" t="n"/>
      <c r="E4747" s="14" t="n"/>
      <c r="F4747" s="14" t="n"/>
      <c r="G4747" s="14" t="n"/>
      <c r="H4747" s="19" t="n"/>
      <c r="I4747" s="19" t="n"/>
      <c r="J4747" s="34">
        <f>IF(A4747="","",H4747+I4747)</f>
        <v/>
      </c>
      <c r="K4747" s="14" t="n"/>
      <c r="L4747" s="14" t="n"/>
      <c r="M4747" s="14" t="n"/>
      <c r="N4747" s="14" t="n"/>
      <c r="O4747" s="20">
        <f>IF(A4747="","",SUMPRODUCT((A4747&gt;=Setup!$C$19:$C$30)*(A4747&lt;=Setup!$D$19:$D$30)*Setup!$A$19:$A$30))</f>
        <v/>
      </c>
      <c r="P4747" s="34">
        <f>IF(A4747="","",IF(OR(F4747="Standard domestic 15% (Box 7)",F4747="Import - VAT paid at customs (Box 8)",F4747="Import - Reverse charge (Box 9)"),ROUND(H4747*Setup!$B$9,2),0))</f>
        <v/>
      </c>
      <c r="Q4747" s="34">
        <f>IF(A4747="","",I4747-P4747)</f>
        <v/>
      </c>
      <c r="R4747" s="34">
        <f>IF(A4747="","",IF(L4747="Yes",I4747,0))</f>
        <v/>
      </c>
      <c r="S4747" s="34">
        <f>IF(A4747="","",IF(AND(L4747="Yes",K4747="Yes",NOT(ISNUMBER(SEARCH("blocked",G4747))),OR(F4747="Standard domestic 15% (Box 7)",F4747="Import - VAT paid at customs (Box 8)",F4747="Import - Reverse charge (Box 9)"),OR(F4747&lt;&gt;"Standard domestic 15% (Box 7)",AND(LEN(D4747)=15,LEFT(D4747,1)="3",RIGHT(D4747,1)="3",ISNUMBER(--D4747)))),I4747,0))</f>
        <v/>
      </c>
      <c r="T4747" s="34">
        <f>IF(A4747="","",R4747-S4747)</f>
        <v/>
      </c>
      <c r="U4747" s="23">
        <f>IF(A4747="","",IF(O4747=0,"Outside audit periods; ","")&amp;IF(F4747="","No VAT category; ","")&amp;IF(ABS(Q4747)&gt;Setup!$B$10,"VAT ≠ 15% × net; ","")&amp;IF(AND(F4747="Standard domestic 15% (Box 7)",NOT(AND(LEN(D4747)=15,LEFT(D4747,1)="3",RIGHT(D4747,1)="3",ISNUMBER(--D4747)))),"Invalid/missing supplier VAT no; ","")&amp;IF(AND(L4747="Yes",K4747&lt;&gt;"Yes"),"VAT claimed without valid tax invoice; ","")&amp;IF(AND(L4747="Yes",ISNUMBER(SEARCH("blocked",G4747))),"Blocked input VAT claimed; ","")&amp;IF(AND(F4747="Import - VAT paid at customs (Box 8)",M4747=""),"Customs declaration no missing; ","")&amp;IF(AND(F4747="Import - Reverse charge (Box 9)",E4747="Saudi Arabia"),"RCM used for a local supplier; ","")&amp;IF(AND(L4747="Yes",NOT(OR(F4747="Standard domestic 15% (Box 7)",F4747="Import - VAT paid at customs (Box 8)",F4747="Import - Reverse charge (Box 9)"))),"VAT claimed on non-taxable category; ",""))</f>
        <v/>
      </c>
    </row>
    <row r="4748">
      <c r="A4748" s="17" t="n"/>
      <c r="B4748" s="14" t="n"/>
      <c r="C4748" s="14" t="n"/>
      <c r="D4748" s="16" t="n"/>
      <c r="E4748" s="14" t="n"/>
      <c r="F4748" s="14" t="n"/>
      <c r="G4748" s="14" t="n"/>
      <c r="H4748" s="19" t="n"/>
      <c r="I4748" s="19" t="n"/>
      <c r="J4748" s="34">
        <f>IF(A4748="","",H4748+I4748)</f>
        <v/>
      </c>
      <c r="K4748" s="14" t="n"/>
      <c r="L4748" s="14" t="n"/>
      <c r="M4748" s="14" t="n"/>
      <c r="N4748" s="14" t="n"/>
      <c r="O4748" s="20">
        <f>IF(A4748="","",SUMPRODUCT((A4748&gt;=Setup!$C$19:$C$30)*(A4748&lt;=Setup!$D$19:$D$30)*Setup!$A$19:$A$30))</f>
        <v/>
      </c>
      <c r="P4748" s="34">
        <f>IF(A4748="","",IF(OR(F4748="Standard domestic 15% (Box 7)",F4748="Import - VAT paid at customs (Box 8)",F4748="Import - Reverse charge (Box 9)"),ROUND(H4748*Setup!$B$9,2),0))</f>
        <v/>
      </c>
      <c r="Q4748" s="34">
        <f>IF(A4748="","",I4748-P4748)</f>
        <v/>
      </c>
      <c r="R4748" s="34">
        <f>IF(A4748="","",IF(L4748="Yes",I4748,0))</f>
        <v/>
      </c>
      <c r="S4748" s="34">
        <f>IF(A4748="","",IF(AND(L4748="Yes",K4748="Yes",NOT(ISNUMBER(SEARCH("blocked",G4748))),OR(F4748="Standard domestic 15% (Box 7)",F4748="Import - VAT paid at customs (Box 8)",F4748="Import - Reverse charge (Box 9)"),OR(F4748&lt;&gt;"Standard domestic 15% (Box 7)",AND(LEN(D4748)=15,LEFT(D4748,1)="3",RIGHT(D4748,1)="3",ISNUMBER(--D4748)))),I4748,0))</f>
        <v/>
      </c>
      <c r="T4748" s="34">
        <f>IF(A4748="","",R4748-S4748)</f>
        <v/>
      </c>
      <c r="U4748" s="23">
        <f>IF(A4748="","",IF(O4748=0,"Outside audit periods; ","")&amp;IF(F4748="","No VAT category; ","")&amp;IF(ABS(Q4748)&gt;Setup!$B$10,"VAT ≠ 15% × net; ","")&amp;IF(AND(F4748="Standard domestic 15% (Box 7)",NOT(AND(LEN(D4748)=15,LEFT(D4748,1)="3",RIGHT(D4748,1)="3",ISNUMBER(--D4748)))),"Invalid/missing supplier VAT no; ","")&amp;IF(AND(L4748="Yes",K4748&lt;&gt;"Yes"),"VAT claimed without valid tax invoice; ","")&amp;IF(AND(L4748="Yes",ISNUMBER(SEARCH("blocked",G4748))),"Blocked input VAT claimed; ","")&amp;IF(AND(F4748="Import - VAT paid at customs (Box 8)",M4748=""),"Customs declaration no missing; ","")&amp;IF(AND(F4748="Import - Reverse charge (Box 9)",E4748="Saudi Arabia"),"RCM used for a local supplier; ","")&amp;IF(AND(L4748="Yes",NOT(OR(F4748="Standard domestic 15% (Box 7)",F4748="Import - VAT paid at customs (Box 8)",F4748="Import - Reverse charge (Box 9)"))),"VAT claimed on non-taxable category; ",""))</f>
        <v/>
      </c>
    </row>
    <row r="4749">
      <c r="A4749" s="17" t="n"/>
      <c r="B4749" s="14" t="n"/>
      <c r="C4749" s="14" t="n"/>
      <c r="D4749" s="16" t="n"/>
      <c r="E4749" s="14" t="n"/>
      <c r="F4749" s="14" t="n"/>
      <c r="G4749" s="14" t="n"/>
      <c r="H4749" s="19" t="n"/>
      <c r="I4749" s="19" t="n"/>
      <c r="J4749" s="34">
        <f>IF(A4749="","",H4749+I4749)</f>
        <v/>
      </c>
      <c r="K4749" s="14" t="n"/>
      <c r="L4749" s="14" t="n"/>
      <c r="M4749" s="14" t="n"/>
      <c r="N4749" s="14" t="n"/>
      <c r="O4749" s="20">
        <f>IF(A4749="","",SUMPRODUCT((A4749&gt;=Setup!$C$19:$C$30)*(A4749&lt;=Setup!$D$19:$D$30)*Setup!$A$19:$A$30))</f>
        <v/>
      </c>
      <c r="P4749" s="34">
        <f>IF(A4749="","",IF(OR(F4749="Standard domestic 15% (Box 7)",F4749="Import - VAT paid at customs (Box 8)",F4749="Import - Reverse charge (Box 9)"),ROUND(H4749*Setup!$B$9,2),0))</f>
        <v/>
      </c>
      <c r="Q4749" s="34">
        <f>IF(A4749="","",I4749-P4749)</f>
        <v/>
      </c>
      <c r="R4749" s="34">
        <f>IF(A4749="","",IF(L4749="Yes",I4749,0))</f>
        <v/>
      </c>
      <c r="S4749" s="34">
        <f>IF(A4749="","",IF(AND(L4749="Yes",K4749="Yes",NOT(ISNUMBER(SEARCH("blocked",G4749))),OR(F4749="Standard domestic 15% (Box 7)",F4749="Import - VAT paid at customs (Box 8)",F4749="Import - Reverse charge (Box 9)"),OR(F4749&lt;&gt;"Standard domestic 15% (Box 7)",AND(LEN(D4749)=15,LEFT(D4749,1)="3",RIGHT(D4749,1)="3",ISNUMBER(--D4749)))),I4749,0))</f>
        <v/>
      </c>
      <c r="T4749" s="34">
        <f>IF(A4749="","",R4749-S4749)</f>
        <v/>
      </c>
      <c r="U4749" s="23">
        <f>IF(A4749="","",IF(O4749=0,"Outside audit periods; ","")&amp;IF(F4749="","No VAT category; ","")&amp;IF(ABS(Q4749)&gt;Setup!$B$10,"VAT ≠ 15% × net; ","")&amp;IF(AND(F4749="Standard domestic 15% (Box 7)",NOT(AND(LEN(D4749)=15,LEFT(D4749,1)="3",RIGHT(D4749,1)="3",ISNUMBER(--D4749)))),"Invalid/missing supplier VAT no; ","")&amp;IF(AND(L4749="Yes",K4749&lt;&gt;"Yes"),"VAT claimed without valid tax invoice; ","")&amp;IF(AND(L4749="Yes",ISNUMBER(SEARCH("blocked",G4749))),"Blocked input VAT claimed; ","")&amp;IF(AND(F4749="Import - VAT paid at customs (Box 8)",M4749=""),"Customs declaration no missing; ","")&amp;IF(AND(F4749="Import - Reverse charge (Box 9)",E4749="Saudi Arabia"),"RCM used for a local supplier; ","")&amp;IF(AND(L4749="Yes",NOT(OR(F4749="Standard domestic 15% (Box 7)",F4749="Import - VAT paid at customs (Box 8)",F4749="Import - Reverse charge (Box 9)"))),"VAT claimed on non-taxable category; ",""))</f>
        <v/>
      </c>
    </row>
    <row r="4750">
      <c r="A4750" s="17" t="n"/>
      <c r="B4750" s="14" t="n"/>
      <c r="C4750" s="14" t="n"/>
      <c r="D4750" s="16" t="n"/>
      <c r="E4750" s="14" t="n"/>
      <c r="F4750" s="14" t="n"/>
      <c r="G4750" s="14" t="n"/>
      <c r="H4750" s="19" t="n"/>
      <c r="I4750" s="19" t="n"/>
      <c r="J4750" s="34">
        <f>IF(A4750="","",H4750+I4750)</f>
        <v/>
      </c>
      <c r="K4750" s="14" t="n"/>
      <c r="L4750" s="14" t="n"/>
      <c r="M4750" s="14" t="n"/>
      <c r="N4750" s="14" t="n"/>
      <c r="O4750" s="20">
        <f>IF(A4750="","",SUMPRODUCT((A4750&gt;=Setup!$C$19:$C$30)*(A4750&lt;=Setup!$D$19:$D$30)*Setup!$A$19:$A$30))</f>
        <v/>
      </c>
      <c r="P4750" s="34">
        <f>IF(A4750="","",IF(OR(F4750="Standard domestic 15% (Box 7)",F4750="Import - VAT paid at customs (Box 8)",F4750="Import - Reverse charge (Box 9)"),ROUND(H4750*Setup!$B$9,2),0))</f>
        <v/>
      </c>
      <c r="Q4750" s="34">
        <f>IF(A4750="","",I4750-P4750)</f>
        <v/>
      </c>
      <c r="R4750" s="34">
        <f>IF(A4750="","",IF(L4750="Yes",I4750,0))</f>
        <v/>
      </c>
      <c r="S4750" s="34">
        <f>IF(A4750="","",IF(AND(L4750="Yes",K4750="Yes",NOT(ISNUMBER(SEARCH("blocked",G4750))),OR(F4750="Standard domestic 15% (Box 7)",F4750="Import - VAT paid at customs (Box 8)",F4750="Import - Reverse charge (Box 9)"),OR(F4750&lt;&gt;"Standard domestic 15% (Box 7)",AND(LEN(D4750)=15,LEFT(D4750,1)="3",RIGHT(D4750,1)="3",ISNUMBER(--D4750)))),I4750,0))</f>
        <v/>
      </c>
      <c r="T4750" s="34">
        <f>IF(A4750="","",R4750-S4750)</f>
        <v/>
      </c>
      <c r="U4750" s="23">
        <f>IF(A4750="","",IF(O4750=0,"Outside audit periods; ","")&amp;IF(F4750="","No VAT category; ","")&amp;IF(ABS(Q4750)&gt;Setup!$B$10,"VAT ≠ 15% × net; ","")&amp;IF(AND(F4750="Standard domestic 15% (Box 7)",NOT(AND(LEN(D4750)=15,LEFT(D4750,1)="3",RIGHT(D4750,1)="3",ISNUMBER(--D4750)))),"Invalid/missing supplier VAT no; ","")&amp;IF(AND(L4750="Yes",K4750&lt;&gt;"Yes"),"VAT claimed without valid tax invoice; ","")&amp;IF(AND(L4750="Yes",ISNUMBER(SEARCH("blocked",G4750))),"Blocked input VAT claimed; ","")&amp;IF(AND(F4750="Import - VAT paid at customs (Box 8)",M4750=""),"Customs declaration no missing; ","")&amp;IF(AND(F4750="Import - Reverse charge (Box 9)",E4750="Saudi Arabia"),"RCM used for a local supplier; ","")&amp;IF(AND(L4750="Yes",NOT(OR(F4750="Standard domestic 15% (Box 7)",F4750="Import - VAT paid at customs (Box 8)",F4750="Import - Reverse charge (Box 9)"))),"VAT claimed on non-taxable category; ",""))</f>
        <v/>
      </c>
    </row>
    <row r="4751">
      <c r="A4751" s="17" t="n"/>
      <c r="B4751" s="14" t="n"/>
      <c r="C4751" s="14" t="n"/>
      <c r="D4751" s="16" t="n"/>
      <c r="E4751" s="14" t="n"/>
      <c r="F4751" s="14" t="n"/>
      <c r="G4751" s="14" t="n"/>
      <c r="H4751" s="19" t="n"/>
      <c r="I4751" s="19" t="n"/>
      <c r="J4751" s="34">
        <f>IF(A4751="","",H4751+I4751)</f>
        <v/>
      </c>
      <c r="K4751" s="14" t="n"/>
      <c r="L4751" s="14" t="n"/>
      <c r="M4751" s="14" t="n"/>
      <c r="N4751" s="14" t="n"/>
      <c r="O4751" s="20">
        <f>IF(A4751="","",SUMPRODUCT((A4751&gt;=Setup!$C$19:$C$30)*(A4751&lt;=Setup!$D$19:$D$30)*Setup!$A$19:$A$30))</f>
        <v/>
      </c>
      <c r="P4751" s="34">
        <f>IF(A4751="","",IF(OR(F4751="Standard domestic 15% (Box 7)",F4751="Import - VAT paid at customs (Box 8)",F4751="Import - Reverse charge (Box 9)"),ROUND(H4751*Setup!$B$9,2),0))</f>
        <v/>
      </c>
      <c r="Q4751" s="34">
        <f>IF(A4751="","",I4751-P4751)</f>
        <v/>
      </c>
      <c r="R4751" s="34">
        <f>IF(A4751="","",IF(L4751="Yes",I4751,0))</f>
        <v/>
      </c>
      <c r="S4751" s="34">
        <f>IF(A4751="","",IF(AND(L4751="Yes",K4751="Yes",NOT(ISNUMBER(SEARCH("blocked",G4751))),OR(F4751="Standard domestic 15% (Box 7)",F4751="Import - VAT paid at customs (Box 8)",F4751="Import - Reverse charge (Box 9)"),OR(F4751&lt;&gt;"Standard domestic 15% (Box 7)",AND(LEN(D4751)=15,LEFT(D4751,1)="3",RIGHT(D4751,1)="3",ISNUMBER(--D4751)))),I4751,0))</f>
        <v/>
      </c>
      <c r="T4751" s="34">
        <f>IF(A4751="","",R4751-S4751)</f>
        <v/>
      </c>
      <c r="U4751" s="23">
        <f>IF(A4751="","",IF(O4751=0,"Outside audit periods; ","")&amp;IF(F4751="","No VAT category; ","")&amp;IF(ABS(Q4751)&gt;Setup!$B$10,"VAT ≠ 15% × net; ","")&amp;IF(AND(F4751="Standard domestic 15% (Box 7)",NOT(AND(LEN(D4751)=15,LEFT(D4751,1)="3",RIGHT(D4751,1)="3",ISNUMBER(--D4751)))),"Invalid/missing supplier VAT no; ","")&amp;IF(AND(L4751="Yes",K4751&lt;&gt;"Yes"),"VAT claimed without valid tax invoice; ","")&amp;IF(AND(L4751="Yes",ISNUMBER(SEARCH("blocked",G4751))),"Blocked input VAT claimed; ","")&amp;IF(AND(F4751="Import - VAT paid at customs (Box 8)",M4751=""),"Customs declaration no missing; ","")&amp;IF(AND(F4751="Import - Reverse charge (Box 9)",E4751="Saudi Arabia"),"RCM used for a local supplier; ","")&amp;IF(AND(L4751="Yes",NOT(OR(F4751="Standard domestic 15% (Box 7)",F4751="Import - VAT paid at customs (Box 8)",F4751="Import - Reverse charge (Box 9)"))),"VAT claimed on non-taxable category; ",""))</f>
        <v/>
      </c>
    </row>
    <row r="4752">
      <c r="A4752" s="17" t="n"/>
      <c r="B4752" s="14" t="n"/>
      <c r="C4752" s="14" t="n"/>
      <c r="D4752" s="16" t="n"/>
      <c r="E4752" s="14" t="n"/>
      <c r="F4752" s="14" t="n"/>
      <c r="G4752" s="14" t="n"/>
      <c r="H4752" s="19" t="n"/>
      <c r="I4752" s="19" t="n"/>
      <c r="J4752" s="34">
        <f>IF(A4752="","",H4752+I4752)</f>
        <v/>
      </c>
      <c r="K4752" s="14" t="n"/>
      <c r="L4752" s="14" t="n"/>
      <c r="M4752" s="14" t="n"/>
      <c r="N4752" s="14" t="n"/>
      <c r="O4752" s="20">
        <f>IF(A4752="","",SUMPRODUCT((A4752&gt;=Setup!$C$19:$C$30)*(A4752&lt;=Setup!$D$19:$D$30)*Setup!$A$19:$A$30))</f>
        <v/>
      </c>
      <c r="P4752" s="34">
        <f>IF(A4752="","",IF(OR(F4752="Standard domestic 15% (Box 7)",F4752="Import - VAT paid at customs (Box 8)",F4752="Import - Reverse charge (Box 9)"),ROUND(H4752*Setup!$B$9,2),0))</f>
        <v/>
      </c>
      <c r="Q4752" s="34">
        <f>IF(A4752="","",I4752-P4752)</f>
        <v/>
      </c>
      <c r="R4752" s="34">
        <f>IF(A4752="","",IF(L4752="Yes",I4752,0))</f>
        <v/>
      </c>
      <c r="S4752" s="34">
        <f>IF(A4752="","",IF(AND(L4752="Yes",K4752="Yes",NOT(ISNUMBER(SEARCH("blocked",G4752))),OR(F4752="Standard domestic 15% (Box 7)",F4752="Import - VAT paid at customs (Box 8)",F4752="Import - Reverse charge (Box 9)"),OR(F4752&lt;&gt;"Standard domestic 15% (Box 7)",AND(LEN(D4752)=15,LEFT(D4752,1)="3",RIGHT(D4752,1)="3",ISNUMBER(--D4752)))),I4752,0))</f>
        <v/>
      </c>
      <c r="T4752" s="34">
        <f>IF(A4752="","",R4752-S4752)</f>
        <v/>
      </c>
      <c r="U4752" s="23">
        <f>IF(A4752="","",IF(O4752=0,"Outside audit periods; ","")&amp;IF(F4752="","No VAT category; ","")&amp;IF(ABS(Q4752)&gt;Setup!$B$10,"VAT ≠ 15% × net; ","")&amp;IF(AND(F4752="Standard domestic 15% (Box 7)",NOT(AND(LEN(D4752)=15,LEFT(D4752,1)="3",RIGHT(D4752,1)="3",ISNUMBER(--D4752)))),"Invalid/missing supplier VAT no; ","")&amp;IF(AND(L4752="Yes",K4752&lt;&gt;"Yes"),"VAT claimed without valid tax invoice; ","")&amp;IF(AND(L4752="Yes",ISNUMBER(SEARCH("blocked",G4752))),"Blocked input VAT claimed; ","")&amp;IF(AND(F4752="Import - VAT paid at customs (Box 8)",M4752=""),"Customs declaration no missing; ","")&amp;IF(AND(F4752="Import - Reverse charge (Box 9)",E4752="Saudi Arabia"),"RCM used for a local supplier; ","")&amp;IF(AND(L4752="Yes",NOT(OR(F4752="Standard domestic 15% (Box 7)",F4752="Import - VAT paid at customs (Box 8)",F4752="Import - Reverse charge (Box 9)"))),"VAT claimed on non-taxable category; ",""))</f>
        <v/>
      </c>
    </row>
    <row r="4753">
      <c r="A4753" s="17" t="n"/>
      <c r="B4753" s="14" t="n"/>
      <c r="C4753" s="14" t="n"/>
      <c r="D4753" s="16" t="n"/>
      <c r="E4753" s="14" t="n"/>
      <c r="F4753" s="14" t="n"/>
      <c r="G4753" s="14" t="n"/>
      <c r="H4753" s="19" t="n"/>
      <c r="I4753" s="19" t="n"/>
      <c r="J4753" s="34">
        <f>IF(A4753="","",H4753+I4753)</f>
        <v/>
      </c>
      <c r="K4753" s="14" t="n"/>
      <c r="L4753" s="14" t="n"/>
      <c r="M4753" s="14" t="n"/>
      <c r="N4753" s="14" t="n"/>
      <c r="O4753" s="20">
        <f>IF(A4753="","",SUMPRODUCT((A4753&gt;=Setup!$C$19:$C$30)*(A4753&lt;=Setup!$D$19:$D$30)*Setup!$A$19:$A$30))</f>
        <v/>
      </c>
      <c r="P4753" s="34">
        <f>IF(A4753="","",IF(OR(F4753="Standard domestic 15% (Box 7)",F4753="Import - VAT paid at customs (Box 8)",F4753="Import - Reverse charge (Box 9)"),ROUND(H4753*Setup!$B$9,2),0))</f>
        <v/>
      </c>
      <c r="Q4753" s="34">
        <f>IF(A4753="","",I4753-P4753)</f>
        <v/>
      </c>
      <c r="R4753" s="34">
        <f>IF(A4753="","",IF(L4753="Yes",I4753,0))</f>
        <v/>
      </c>
      <c r="S4753" s="34">
        <f>IF(A4753="","",IF(AND(L4753="Yes",K4753="Yes",NOT(ISNUMBER(SEARCH("blocked",G4753))),OR(F4753="Standard domestic 15% (Box 7)",F4753="Import - VAT paid at customs (Box 8)",F4753="Import - Reverse charge (Box 9)"),OR(F4753&lt;&gt;"Standard domestic 15% (Box 7)",AND(LEN(D4753)=15,LEFT(D4753,1)="3",RIGHT(D4753,1)="3",ISNUMBER(--D4753)))),I4753,0))</f>
        <v/>
      </c>
      <c r="T4753" s="34">
        <f>IF(A4753="","",R4753-S4753)</f>
        <v/>
      </c>
      <c r="U4753" s="23">
        <f>IF(A4753="","",IF(O4753=0,"Outside audit periods; ","")&amp;IF(F4753="","No VAT category; ","")&amp;IF(ABS(Q4753)&gt;Setup!$B$10,"VAT ≠ 15% × net; ","")&amp;IF(AND(F4753="Standard domestic 15% (Box 7)",NOT(AND(LEN(D4753)=15,LEFT(D4753,1)="3",RIGHT(D4753,1)="3",ISNUMBER(--D4753)))),"Invalid/missing supplier VAT no; ","")&amp;IF(AND(L4753="Yes",K4753&lt;&gt;"Yes"),"VAT claimed without valid tax invoice; ","")&amp;IF(AND(L4753="Yes",ISNUMBER(SEARCH("blocked",G4753))),"Blocked input VAT claimed; ","")&amp;IF(AND(F4753="Import - VAT paid at customs (Box 8)",M4753=""),"Customs declaration no missing; ","")&amp;IF(AND(F4753="Import - Reverse charge (Box 9)",E4753="Saudi Arabia"),"RCM used for a local supplier; ","")&amp;IF(AND(L4753="Yes",NOT(OR(F4753="Standard domestic 15% (Box 7)",F4753="Import - VAT paid at customs (Box 8)",F4753="Import - Reverse charge (Box 9)"))),"VAT claimed on non-taxable category; ",""))</f>
        <v/>
      </c>
    </row>
    <row r="4754">
      <c r="A4754" s="17" t="n"/>
      <c r="B4754" s="14" t="n"/>
      <c r="C4754" s="14" t="n"/>
      <c r="D4754" s="16" t="n"/>
      <c r="E4754" s="14" t="n"/>
      <c r="F4754" s="14" t="n"/>
      <c r="G4754" s="14" t="n"/>
      <c r="H4754" s="19" t="n"/>
      <c r="I4754" s="19" t="n"/>
      <c r="J4754" s="34">
        <f>IF(A4754="","",H4754+I4754)</f>
        <v/>
      </c>
      <c r="K4754" s="14" t="n"/>
      <c r="L4754" s="14" t="n"/>
      <c r="M4754" s="14" t="n"/>
      <c r="N4754" s="14" t="n"/>
      <c r="O4754" s="20">
        <f>IF(A4754="","",SUMPRODUCT((A4754&gt;=Setup!$C$19:$C$30)*(A4754&lt;=Setup!$D$19:$D$30)*Setup!$A$19:$A$30))</f>
        <v/>
      </c>
      <c r="P4754" s="34">
        <f>IF(A4754="","",IF(OR(F4754="Standard domestic 15% (Box 7)",F4754="Import - VAT paid at customs (Box 8)",F4754="Import - Reverse charge (Box 9)"),ROUND(H4754*Setup!$B$9,2),0))</f>
        <v/>
      </c>
      <c r="Q4754" s="34">
        <f>IF(A4754="","",I4754-P4754)</f>
        <v/>
      </c>
      <c r="R4754" s="34">
        <f>IF(A4754="","",IF(L4754="Yes",I4754,0))</f>
        <v/>
      </c>
      <c r="S4754" s="34">
        <f>IF(A4754="","",IF(AND(L4754="Yes",K4754="Yes",NOT(ISNUMBER(SEARCH("blocked",G4754))),OR(F4754="Standard domestic 15% (Box 7)",F4754="Import - VAT paid at customs (Box 8)",F4754="Import - Reverse charge (Box 9)"),OR(F4754&lt;&gt;"Standard domestic 15% (Box 7)",AND(LEN(D4754)=15,LEFT(D4754,1)="3",RIGHT(D4754,1)="3",ISNUMBER(--D4754)))),I4754,0))</f>
        <v/>
      </c>
      <c r="T4754" s="34">
        <f>IF(A4754="","",R4754-S4754)</f>
        <v/>
      </c>
      <c r="U4754" s="23">
        <f>IF(A4754="","",IF(O4754=0,"Outside audit periods; ","")&amp;IF(F4754="","No VAT category; ","")&amp;IF(ABS(Q4754)&gt;Setup!$B$10,"VAT ≠ 15% × net; ","")&amp;IF(AND(F4754="Standard domestic 15% (Box 7)",NOT(AND(LEN(D4754)=15,LEFT(D4754,1)="3",RIGHT(D4754,1)="3",ISNUMBER(--D4754)))),"Invalid/missing supplier VAT no; ","")&amp;IF(AND(L4754="Yes",K4754&lt;&gt;"Yes"),"VAT claimed without valid tax invoice; ","")&amp;IF(AND(L4754="Yes",ISNUMBER(SEARCH("blocked",G4754))),"Blocked input VAT claimed; ","")&amp;IF(AND(F4754="Import - VAT paid at customs (Box 8)",M4754=""),"Customs declaration no missing; ","")&amp;IF(AND(F4754="Import - Reverse charge (Box 9)",E4754="Saudi Arabia"),"RCM used for a local supplier; ","")&amp;IF(AND(L4754="Yes",NOT(OR(F4754="Standard domestic 15% (Box 7)",F4754="Import - VAT paid at customs (Box 8)",F4754="Import - Reverse charge (Box 9)"))),"VAT claimed on non-taxable category; ",""))</f>
        <v/>
      </c>
    </row>
    <row r="4755">
      <c r="A4755" s="17" t="n"/>
      <c r="B4755" s="14" t="n"/>
      <c r="C4755" s="14" t="n"/>
      <c r="D4755" s="16" t="n"/>
      <c r="E4755" s="14" t="n"/>
      <c r="F4755" s="14" t="n"/>
      <c r="G4755" s="14" t="n"/>
      <c r="H4755" s="19" t="n"/>
      <c r="I4755" s="19" t="n"/>
      <c r="J4755" s="34">
        <f>IF(A4755="","",H4755+I4755)</f>
        <v/>
      </c>
      <c r="K4755" s="14" t="n"/>
      <c r="L4755" s="14" t="n"/>
      <c r="M4755" s="14" t="n"/>
      <c r="N4755" s="14" t="n"/>
      <c r="O4755" s="20">
        <f>IF(A4755="","",SUMPRODUCT((A4755&gt;=Setup!$C$19:$C$30)*(A4755&lt;=Setup!$D$19:$D$30)*Setup!$A$19:$A$30))</f>
        <v/>
      </c>
      <c r="P4755" s="34">
        <f>IF(A4755="","",IF(OR(F4755="Standard domestic 15% (Box 7)",F4755="Import - VAT paid at customs (Box 8)",F4755="Import - Reverse charge (Box 9)"),ROUND(H4755*Setup!$B$9,2),0))</f>
        <v/>
      </c>
      <c r="Q4755" s="34">
        <f>IF(A4755="","",I4755-P4755)</f>
        <v/>
      </c>
      <c r="R4755" s="34">
        <f>IF(A4755="","",IF(L4755="Yes",I4755,0))</f>
        <v/>
      </c>
      <c r="S4755" s="34">
        <f>IF(A4755="","",IF(AND(L4755="Yes",K4755="Yes",NOT(ISNUMBER(SEARCH("blocked",G4755))),OR(F4755="Standard domestic 15% (Box 7)",F4755="Import - VAT paid at customs (Box 8)",F4755="Import - Reverse charge (Box 9)"),OR(F4755&lt;&gt;"Standard domestic 15% (Box 7)",AND(LEN(D4755)=15,LEFT(D4755,1)="3",RIGHT(D4755,1)="3",ISNUMBER(--D4755)))),I4755,0))</f>
        <v/>
      </c>
      <c r="T4755" s="34">
        <f>IF(A4755="","",R4755-S4755)</f>
        <v/>
      </c>
      <c r="U4755" s="23">
        <f>IF(A4755="","",IF(O4755=0,"Outside audit periods; ","")&amp;IF(F4755="","No VAT category; ","")&amp;IF(ABS(Q4755)&gt;Setup!$B$10,"VAT ≠ 15% × net; ","")&amp;IF(AND(F4755="Standard domestic 15% (Box 7)",NOT(AND(LEN(D4755)=15,LEFT(D4755,1)="3",RIGHT(D4755,1)="3",ISNUMBER(--D4755)))),"Invalid/missing supplier VAT no; ","")&amp;IF(AND(L4755="Yes",K4755&lt;&gt;"Yes"),"VAT claimed without valid tax invoice; ","")&amp;IF(AND(L4755="Yes",ISNUMBER(SEARCH("blocked",G4755))),"Blocked input VAT claimed; ","")&amp;IF(AND(F4755="Import - VAT paid at customs (Box 8)",M4755=""),"Customs declaration no missing; ","")&amp;IF(AND(F4755="Import - Reverse charge (Box 9)",E4755="Saudi Arabia"),"RCM used for a local supplier; ","")&amp;IF(AND(L4755="Yes",NOT(OR(F4755="Standard domestic 15% (Box 7)",F4755="Import - VAT paid at customs (Box 8)",F4755="Import - Reverse charge (Box 9)"))),"VAT claimed on non-taxable category; ",""))</f>
        <v/>
      </c>
    </row>
    <row r="4756">
      <c r="A4756" s="17" t="n"/>
      <c r="B4756" s="14" t="n"/>
      <c r="C4756" s="14" t="n"/>
      <c r="D4756" s="16" t="n"/>
      <c r="E4756" s="14" t="n"/>
      <c r="F4756" s="14" t="n"/>
      <c r="G4756" s="14" t="n"/>
      <c r="H4756" s="19" t="n"/>
      <c r="I4756" s="19" t="n"/>
      <c r="J4756" s="34">
        <f>IF(A4756="","",H4756+I4756)</f>
        <v/>
      </c>
      <c r="K4756" s="14" t="n"/>
      <c r="L4756" s="14" t="n"/>
      <c r="M4756" s="14" t="n"/>
      <c r="N4756" s="14" t="n"/>
      <c r="O4756" s="20">
        <f>IF(A4756="","",SUMPRODUCT((A4756&gt;=Setup!$C$19:$C$30)*(A4756&lt;=Setup!$D$19:$D$30)*Setup!$A$19:$A$30))</f>
        <v/>
      </c>
      <c r="P4756" s="34">
        <f>IF(A4756="","",IF(OR(F4756="Standard domestic 15% (Box 7)",F4756="Import - VAT paid at customs (Box 8)",F4756="Import - Reverse charge (Box 9)"),ROUND(H4756*Setup!$B$9,2),0))</f>
        <v/>
      </c>
      <c r="Q4756" s="34">
        <f>IF(A4756="","",I4756-P4756)</f>
        <v/>
      </c>
      <c r="R4756" s="34">
        <f>IF(A4756="","",IF(L4756="Yes",I4756,0))</f>
        <v/>
      </c>
      <c r="S4756" s="34">
        <f>IF(A4756="","",IF(AND(L4756="Yes",K4756="Yes",NOT(ISNUMBER(SEARCH("blocked",G4756))),OR(F4756="Standard domestic 15% (Box 7)",F4756="Import - VAT paid at customs (Box 8)",F4756="Import - Reverse charge (Box 9)"),OR(F4756&lt;&gt;"Standard domestic 15% (Box 7)",AND(LEN(D4756)=15,LEFT(D4756,1)="3",RIGHT(D4756,1)="3",ISNUMBER(--D4756)))),I4756,0))</f>
        <v/>
      </c>
      <c r="T4756" s="34">
        <f>IF(A4756="","",R4756-S4756)</f>
        <v/>
      </c>
      <c r="U4756" s="23">
        <f>IF(A4756="","",IF(O4756=0,"Outside audit periods; ","")&amp;IF(F4756="","No VAT category; ","")&amp;IF(ABS(Q4756)&gt;Setup!$B$10,"VAT ≠ 15% × net; ","")&amp;IF(AND(F4756="Standard domestic 15% (Box 7)",NOT(AND(LEN(D4756)=15,LEFT(D4756,1)="3",RIGHT(D4756,1)="3",ISNUMBER(--D4756)))),"Invalid/missing supplier VAT no; ","")&amp;IF(AND(L4756="Yes",K4756&lt;&gt;"Yes"),"VAT claimed without valid tax invoice; ","")&amp;IF(AND(L4756="Yes",ISNUMBER(SEARCH("blocked",G4756))),"Blocked input VAT claimed; ","")&amp;IF(AND(F4756="Import - VAT paid at customs (Box 8)",M4756=""),"Customs declaration no missing; ","")&amp;IF(AND(F4756="Import - Reverse charge (Box 9)",E4756="Saudi Arabia"),"RCM used for a local supplier; ","")&amp;IF(AND(L4756="Yes",NOT(OR(F4756="Standard domestic 15% (Box 7)",F4756="Import - VAT paid at customs (Box 8)",F4756="Import - Reverse charge (Box 9)"))),"VAT claimed on non-taxable category; ",""))</f>
        <v/>
      </c>
    </row>
    <row r="4757">
      <c r="A4757" s="17" t="n"/>
      <c r="B4757" s="14" t="n"/>
      <c r="C4757" s="14" t="n"/>
      <c r="D4757" s="16" t="n"/>
      <c r="E4757" s="14" t="n"/>
      <c r="F4757" s="14" t="n"/>
      <c r="G4757" s="14" t="n"/>
      <c r="H4757" s="19" t="n"/>
      <c r="I4757" s="19" t="n"/>
      <c r="J4757" s="34">
        <f>IF(A4757="","",H4757+I4757)</f>
        <v/>
      </c>
      <c r="K4757" s="14" t="n"/>
      <c r="L4757" s="14" t="n"/>
      <c r="M4757" s="14" t="n"/>
      <c r="N4757" s="14" t="n"/>
      <c r="O4757" s="20">
        <f>IF(A4757="","",SUMPRODUCT((A4757&gt;=Setup!$C$19:$C$30)*(A4757&lt;=Setup!$D$19:$D$30)*Setup!$A$19:$A$30))</f>
        <v/>
      </c>
      <c r="P4757" s="34">
        <f>IF(A4757="","",IF(OR(F4757="Standard domestic 15% (Box 7)",F4757="Import - VAT paid at customs (Box 8)",F4757="Import - Reverse charge (Box 9)"),ROUND(H4757*Setup!$B$9,2),0))</f>
        <v/>
      </c>
      <c r="Q4757" s="34">
        <f>IF(A4757="","",I4757-P4757)</f>
        <v/>
      </c>
      <c r="R4757" s="34">
        <f>IF(A4757="","",IF(L4757="Yes",I4757,0))</f>
        <v/>
      </c>
      <c r="S4757" s="34">
        <f>IF(A4757="","",IF(AND(L4757="Yes",K4757="Yes",NOT(ISNUMBER(SEARCH("blocked",G4757))),OR(F4757="Standard domestic 15% (Box 7)",F4757="Import - VAT paid at customs (Box 8)",F4757="Import - Reverse charge (Box 9)"),OR(F4757&lt;&gt;"Standard domestic 15% (Box 7)",AND(LEN(D4757)=15,LEFT(D4757,1)="3",RIGHT(D4757,1)="3",ISNUMBER(--D4757)))),I4757,0))</f>
        <v/>
      </c>
      <c r="T4757" s="34">
        <f>IF(A4757="","",R4757-S4757)</f>
        <v/>
      </c>
      <c r="U4757" s="23">
        <f>IF(A4757="","",IF(O4757=0,"Outside audit periods; ","")&amp;IF(F4757="","No VAT category; ","")&amp;IF(ABS(Q4757)&gt;Setup!$B$10,"VAT ≠ 15% × net; ","")&amp;IF(AND(F4757="Standard domestic 15% (Box 7)",NOT(AND(LEN(D4757)=15,LEFT(D4757,1)="3",RIGHT(D4757,1)="3",ISNUMBER(--D4757)))),"Invalid/missing supplier VAT no; ","")&amp;IF(AND(L4757="Yes",K4757&lt;&gt;"Yes"),"VAT claimed without valid tax invoice; ","")&amp;IF(AND(L4757="Yes",ISNUMBER(SEARCH("blocked",G4757))),"Blocked input VAT claimed; ","")&amp;IF(AND(F4757="Import - VAT paid at customs (Box 8)",M4757=""),"Customs declaration no missing; ","")&amp;IF(AND(F4757="Import - Reverse charge (Box 9)",E4757="Saudi Arabia"),"RCM used for a local supplier; ","")&amp;IF(AND(L4757="Yes",NOT(OR(F4757="Standard domestic 15% (Box 7)",F4757="Import - VAT paid at customs (Box 8)",F4757="Import - Reverse charge (Box 9)"))),"VAT claimed on non-taxable category; ",""))</f>
        <v/>
      </c>
    </row>
    <row r="4758">
      <c r="A4758" s="17" t="n"/>
      <c r="B4758" s="14" t="n"/>
      <c r="C4758" s="14" t="n"/>
      <c r="D4758" s="16" t="n"/>
      <c r="E4758" s="14" t="n"/>
      <c r="F4758" s="14" t="n"/>
      <c r="G4758" s="14" t="n"/>
      <c r="H4758" s="19" t="n"/>
      <c r="I4758" s="19" t="n"/>
      <c r="J4758" s="34">
        <f>IF(A4758="","",H4758+I4758)</f>
        <v/>
      </c>
      <c r="K4758" s="14" t="n"/>
      <c r="L4758" s="14" t="n"/>
      <c r="M4758" s="14" t="n"/>
      <c r="N4758" s="14" t="n"/>
      <c r="O4758" s="20">
        <f>IF(A4758="","",SUMPRODUCT((A4758&gt;=Setup!$C$19:$C$30)*(A4758&lt;=Setup!$D$19:$D$30)*Setup!$A$19:$A$30))</f>
        <v/>
      </c>
      <c r="P4758" s="34">
        <f>IF(A4758="","",IF(OR(F4758="Standard domestic 15% (Box 7)",F4758="Import - VAT paid at customs (Box 8)",F4758="Import - Reverse charge (Box 9)"),ROUND(H4758*Setup!$B$9,2),0))</f>
        <v/>
      </c>
      <c r="Q4758" s="34">
        <f>IF(A4758="","",I4758-P4758)</f>
        <v/>
      </c>
      <c r="R4758" s="34">
        <f>IF(A4758="","",IF(L4758="Yes",I4758,0))</f>
        <v/>
      </c>
      <c r="S4758" s="34">
        <f>IF(A4758="","",IF(AND(L4758="Yes",K4758="Yes",NOT(ISNUMBER(SEARCH("blocked",G4758))),OR(F4758="Standard domestic 15% (Box 7)",F4758="Import - VAT paid at customs (Box 8)",F4758="Import - Reverse charge (Box 9)"),OR(F4758&lt;&gt;"Standard domestic 15% (Box 7)",AND(LEN(D4758)=15,LEFT(D4758,1)="3",RIGHT(D4758,1)="3",ISNUMBER(--D4758)))),I4758,0))</f>
        <v/>
      </c>
      <c r="T4758" s="34">
        <f>IF(A4758="","",R4758-S4758)</f>
        <v/>
      </c>
      <c r="U4758" s="23">
        <f>IF(A4758="","",IF(O4758=0,"Outside audit periods; ","")&amp;IF(F4758="","No VAT category; ","")&amp;IF(ABS(Q4758)&gt;Setup!$B$10,"VAT ≠ 15% × net; ","")&amp;IF(AND(F4758="Standard domestic 15% (Box 7)",NOT(AND(LEN(D4758)=15,LEFT(D4758,1)="3",RIGHT(D4758,1)="3",ISNUMBER(--D4758)))),"Invalid/missing supplier VAT no; ","")&amp;IF(AND(L4758="Yes",K4758&lt;&gt;"Yes"),"VAT claimed without valid tax invoice; ","")&amp;IF(AND(L4758="Yes",ISNUMBER(SEARCH("blocked",G4758))),"Blocked input VAT claimed; ","")&amp;IF(AND(F4758="Import - VAT paid at customs (Box 8)",M4758=""),"Customs declaration no missing; ","")&amp;IF(AND(F4758="Import - Reverse charge (Box 9)",E4758="Saudi Arabia"),"RCM used for a local supplier; ","")&amp;IF(AND(L4758="Yes",NOT(OR(F4758="Standard domestic 15% (Box 7)",F4758="Import - VAT paid at customs (Box 8)",F4758="Import - Reverse charge (Box 9)"))),"VAT claimed on non-taxable category; ",""))</f>
        <v/>
      </c>
    </row>
    <row r="4759">
      <c r="A4759" s="17" t="n"/>
      <c r="B4759" s="14" t="n"/>
      <c r="C4759" s="14" t="n"/>
      <c r="D4759" s="16" t="n"/>
      <c r="E4759" s="14" t="n"/>
      <c r="F4759" s="14" t="n"/>
      <c r="G4759" s="14" t="n"/>
      <c r="H4759" s="19" t="n"/>
      <c r="I4759" s="19" t="n"/>
      <c r="J4759" s="34">
        <f>IF(A4759="","",H4759+I4759)</f>
        <v/>
      </c>
      <c r="K4759" s="14" t="n"/>
      <c r="L4759" s="14" t="n"/>
      <c r="M4759" s="14" t="n"/>
      <c r="N4759" s="14" t="n"/>
      <c r="O4759" s="20">
        <f>IF(A4759="","",SUMPRODUCT((A4759&gt;=Setup!$C$19:$C$30)*(A4759&lt;=Setup!$D$19:$D$30)*Setup!$A$19:$A$30))</f>
        <v/>
      </c>
      <c r="P4759" s="34">
        <f>IF(A4759="","",IF(OR(F4759="Standard domestic 15% (Box 7)",F4759="Import - VAT paid at customs (Box 8)",F4759="Import - Reverse charge (Box 9)"),ROUND(H4759*Setup!$B$9,2),0))</f>
        <v/>
      </c>
      <c r="Q4759" s="34">
        <f>IF(A4759="","",I4759-P4759)</f>
        <v/>
      </c>
      <c r="R4759" s="34">
        <f>IF(A4759="","",IF(L4759="Yes",I4759,0))</f>
        <v/>
      </c>
      <c r="S4759" s="34">
        <f>IF(A4759="","",IF(AND(L4759="Yes",K4759="Yes",NOT(ISNUMBER(SEARCH("blocked",G4759))),OR(F4759="Standard domestic 15% (Box 7)",F4759="Import - VAT paid at customs (Box 8)",F4759="Import - Reverse charge (Box 9)"),OR(F4759&lt;&gt;"Standard domestic 15% (Box 7)",AND(LEN(D4759)=15,LEFT(D4759,1)="3",RIGHT(D4759,1)="3",ISNUMBER(--D4759)))),I4759,0))</f>
        <v/>
      </c>
      <c r="T4759" s="34">
        <f>IF(A4759="","",R4759-S4759)</f>
        <v/>
      </c>
      <c r="U4759" s="23">
        <f>IF(A4759="","",IF(O4759=0,"Outside audit periods; ","")&amp;IF(F4759="","No VAT category; ","")&amp;IF(ABS(Q4759)&gt;Setup!$B$10,"VAT ≠ 15% × net; ","")&amp;IF(AND(F4759="Standard domestic 15% (Box 7)",NOT(AND(LEN(D4759)=15,LEFT(D4759,1)="3",RIGHT(D4759,1)="3",ISNUMBER(--D4759)))),"Invalid/missing supplier VAT no; ","")&amp;IF(AND(L4759="Yes",K4759&lt;&gt;"Yes"),"VAT claimed without valid tax invoice; ","")&amp;IF(AND(L4759="Yes",ISNUMBER(SEARCH("blocked",G4759))),"Blocked input VAT claimed; ","")&amp;IF(AND(F4759="Import - VAT paid at customs (Box 8)",M4759=""),"Customs declaration no missing; ","")&amp;IF(AND(F4759="Import - Reverse charge (Box 9)",E4759="Saudi Arabia"),"RCM used for a local supplier; ","")&amp;IF(AND(L4759="Yes",NOT(OR(F4759="Standard domestic 15% (Box 7)",F4759="Import - VAT paid at customs (Box 8)",F4759="Import - Reverse charge (Box 9)"))),"VAT claimed on non-taxable category; ",""))</f>
        <v/>
      </c>
    </row>
    <row r="4760">
      <c r="A4760" s="17" t="n"/>
      <c r="B4760" s="14" t="n"/>
      <c r="C4760" s="14" t="n"/>
      <c r="D4760" s="16" t="n"/>
      <c r="E4760" s="14" t="n"/>
      <c r="F4760" s="14" t="n"/>
      <c r="G4760" s="14" t="n"/>
      <c r="H4760" s="19" t="n"/>
      <c r="I4760" s="19" t="n"/>
      <c r="J4760" s="34">
        <f>IF(A4760="","",H4760+I4760)</f>
        <v/>
      </c>
      <c r="K4760" s="14" t="n"/>
      <c r="L4760" s="14" t="n"/>
      <c r="M4760" s="14" t="n"/>
      <c r="N4760" s="14" t="n"/>
      <c r="O4760" s="20">
        <f>IF(A4760="","",SUMPRODUCT((A4760&gt;=Setup!$C$19:$C$30)*(A4760&lt;=Setup!$D$19:$D$30)*Setup!$A$19:$A$30))</f>
        <v/>
      </c>
      <c r="P4760" s="34">
        <f>IF(A4760="","",IF(OR(F4760="Standard domestic 15% (Box 7)",F4760="Import - VAT paid at customs (Box 8)",F4760="Import - Reverse charge (Box 9)"),ROUND(H4760*Setup!$B$9,2),0))</f>
        <v/>
      </c>
      <c r="Q4760" s="34">
        <f>IF(A4760="","",I4760-P4760)</f>
        <v/>
      </c>
      <c r="R4760" s="34">
        <f>IF(A4760="","",IF(L4760="Yes",I4760,0))</f>
        <v/>
      </c>
      <c r="S4760" s="34">
        <f>IF(A4760="","",IF(AND(L4760="Yes",K4760="Yes",NOT(ISNUMBER(SEARCH("blocked",G4760))),OR(F4760="Standard domestic 15% (Box 7)",F4760="Import - VAT paid at customs (Box 8)",F4760="Import - Reverse charge (Box 9)"),OR(F4760&lt;&gt;"Standard domestic 15% (Box 7)",AND(LEN(D4760)=15,LEFT(D4760,1)="3",RIGHT(D4760,1)="3",ISNUMBER(--D4760)))),I4760,0))</f>
        <v/>
      </c>
      <c r="T4760" s="34">
        <f>IF(A4760="","",R4760-S4760)</f>
        <v/>
      </c>
      <c r="U4760" s="23">
        <f>IF(A4760="","",IF(O4760=0,"Outside audit periods; ","")&amp;IF(F4760="","No VAT category; ","")&amp;IF(ABS(Q4760)&gt;Setup!$B$10,"VAT ≠ 15% × net; ","")&amp;IF(AND(F4760="Standard domestic 15% (Box 7)",NOT(AND(LEN(D4760)=15,LEFT(D4760,1)="3",RIGHT(D4760,1)="3",ISNUMBER(--D4760)))),"Invalid/missing supplier VAT no; ","")&amp;IF(AND(L4760="Yes",K4760&lt;&gt;"Yes"),"VAT claimed without valid tax invoice; ","")&amp;IF(AND(L4760="Yes",ISNUMBER(SEARCH("blocked",G4760))),"Blocked input VAT claimed; ","")&amp;IF(AND(F4760="Import - VAT paid at customs (Box 8)",M4760=""),"Customs declaration no missing; ","")&amp;IF(AND(F4760="Import - Reverse charge (Box 9)",E4760="Saudi Arabia"),"RCM used for a local supplier; ","")&amp;IF(AND(L4760="Yes",NOT(OR(F4760="Standard domestic 15% (Box 7)",F4760="Import - VAT paid at customs (Box 8)",F4760="Import - Reverse charge (Box 9)"))),"VAT claimed on non-taxable category; ",""))</f>
        <v/>
      </c>
    </row>
    <row r="4761">
      <c r="A4761" s="17" t="n"/>
      <c r="B4761" s="14" t="n"/>
      <c r="C4761" s="14" t="n"/>
      <c r="D4761" s="16" t="n"/>
      <c r="E4761" s="14" t="n"/>
      <c r="F4761" s="14" t="n"/>
      <c r="G4761" s="14" t="n"/>
      <c r="H4761" s="19" t="n"/>
      <c r="I4761" s="19" t="n"/>
      <c r="J4761" s="34">
        <f>IF(A4761="","",H4761+I4761)</f>
        <v/>
      </c>
      <c r="K4761" s="14" t="n"/>
      <c r="L4761" s="14" t="n"/>
      <c r="M4761" s="14" t="n"/>
      <c r="N4761" s="14" t="n"/>
      <c r="O4761" s="20">
        <f>IF(A4761="","",SUMPRODUCT((A4761&gt;=Setup!$C$19:$C$30)*(A4761&lt;=Setup!$D$19:$D$30)*Setup!$A$19:$A$30))</f>
        <v/>
      </c>
      <c r="P4761" s="34">
        <f>IF(A4761="","",IF(OR(F4761="Standard domestic 15% (Box 7)",F4761="Import - VAT paid at customs (Box 8)",F4761="Import - Reverse charge (Box 9)"),ROUND(H4761*Setup!$B$9,2),0))</f>
        <v/>
      </c>
      <c r="Q4761" s="34">
        <f>IF(A4761="","",I4761-P4761)</f>
        <v/>
      </c>
      <c r="R4761" s="34">
        <f>IF(A4761="","",IF(L4761="Yes",I4761,0))</f>
        <v/>
      </c>
      <c r="S4761" s="34">
        <f>IF(A4761="","",IF(AND(L4761="Yes",K4761="Yes",NOT(ISNUMBER(SEARCH("blocked",G4761))),OR(F4761="Standard domestic 15% (Box 7)",F4761="Import - VAT paid at customs (Box 8)",F4761="Import - Reverse charge (Box 9)"),OR(F4761&lt;&gt;"Standard domestic 15% (Box 7)",AND(LEN(D4761)=15,LEFT(D4761,1)="3",RIGHT(D4761,1)="3",ISNUMBER(--D4761)))),I4761,0))</f>
        <v/>
      </c>
      <c r="T4761" s="34">
        <f>IF(A4761="","",R4761-S4761)</f>
        <v/>
      </c>
      <c r="U4761" s="23">
        <f>IF(A4761="","",IF(O4761=0,"Outside audit periods; ","")&amp;IF(F4761="","No VAT category; ","")&amp;IF(ABS(Q4761)&gt;Setup!$B$10,"VAT ≠ 15% × net; ","")&amp;IF(AND(F4761="Standard domestic 15% (Box 7)",NOT(AND(LEN(D4761)=15,LEFT(D4761,1)="3",RIGHT(D4761,1)="3",ISNUMBER(--D4761)))),"Invalid/missing supplier VAT no; ","")&amp;IF(AND(L4761="Yes",K4761&lt;&gt;"Yes"),"VAT claimed without valid tax invoice; ","")&amp;IF(AND(L4761="Yes",ISNUMBER(SEARCH("blocked",G4761))),"Blocked input VAT claimed; ","")&amp;IF(AND(F4761="Import - VAT paid at customs (Box 8)",M4761=""),"Customs declaration no missing; ","")&amp;IF(AND(F4761="Import - Reverse charge (Box 9)",E4761="Saudi Arabia"),"RCM used for a local supplier; ","")&amp;IF(AND(L4761="Yes",NOT(OR(F4761="Standard domestic 15% (Box 7)",F4761="Import - VAT paid at customs (Box 8)",F4761="Import - Reverse charge (Box 9)"))),"VAT claimed on non-taxable category; ",""))</f>
        <v/>
      </c>
    </row>
    <row r="4762">
      <c r="A4762" s="17" t="n"/>
      <c r="B4762" s="14" t="n"/>
      <c r="C4762" s="14" t="n"/>
      <c r="D4762" s="16" t="n"/>
      <c r="E4762" s="14" t="n"/>
      <c r="F4762" s="14" t="n"/>
      <c r="G4762" s="14" t="n"/>
      <c r="H4762" s="19" t="n"/>
      <c r="I4762" s="19" t="n"/>
      <c r="J4762" s="34">
        <f>IF(A4762="","",H4762+I4762)</f>
        <v/>
      </c>
      <c r="K4762" s="14" t="n"/>
      <c r="L4762" s="14" t="n"/>
      <c r="M4762" s="14" t="n"/>
      <c r="N4762" s="14" t="n"/>
      <c r="O4762" s="20">
        <f>IF(A4762="","",SUMPRODUCT((A4762&gt;=Setup!$C$19:$C$30)*(A4762&lt;=Setup!$D$19:$D$30)*Setup!$A$19:$A$30))</f>
        <v/>
      </c>
      <c r="P4762" s="34">
        <f>IF(A4762="","",IF(OR(F4762="Standard domestic 15% (Box 7)",F4762="Import - VAT paid at customs (Box 8)",F4762="Import - Reverse charge (Box 9)"),ROUND(H4762*Setup!$B$9,2),0))</f>
        <v/>
      </c>
      <c r="Q4762" s="34">
        <f>IF(A4762="","",I4762-P4762)</f>
        <v/>
      </c>
      <c r="R4762" s="34">
        <f>IF(A4762="","",IF(L4762="Yes",I4762,0))</f>
        <v/>
      </c>
      <c r="S4762" s="34">
        <f>IF(A4762="","",IF(AND(L4762="Yes",K4762="Yes",NOT(ISNUMBER(SEARCH("blocked",G4762))),OR(F4762="Standard domestic 15% (Box 7)",F4762="Import - VAT paid at customs (Box 8)",F4762="Import - Reverse charge (Box 9)"),OR(F4762&lt;&gt;"Standard domestic 15% (Box 7)",AND(LEN(D4762)=15,LEFT(D4762,1)="3",RIGHT(D4762,1)="3",ISNUMBER(--D4762)))),I4762,0))</f>
        <v/>
      </c>
      <c r="T4762" s="34">
        <f>IF(A4762="","",R4762-S4762)</f>
        <v/>
      </c>
      <c r="U4762" s="23">
        <f>IF(A4762="","",IF(O4762=0,"Outside audit periods; ","")&amp;IF(F4762="","No VAT category; ","")&amp;IF(ABS(Q4762)&gt;Setup!$B$10,"VAT ≠ 15% × net; ","")&amp;IF(AND(F4762="Standard domestic 15% (Box 7)",NOT(AND(LEN(D4762)=15,LEFT(D4762,1)="3",RIGHT(D4762,1)="3",ISNUMBER(--D4762)))),"Invalid/missing supplier VAT no; ","")&amp;IF(AND(L4762="Yes",K4762&lt;&gt;"Yes"),"VAT claimed without valid tax invoice; ","")&amp;IF(AND(L4762="Yes",ISNUMBER(SEARCH("blocked",G4762))),"Blocked input VAT claimed; ","")&amp;IF(AND(F4762="Import - VAT paid at customs (Box 8)",M4762=""),"Customs declaration no missing; ","")&amp;IF(AND(F4762="Import - Reverse charge (Box 9)",E4762="Saudi Arabia"),"RCM used for a local supplier; ","")&amp;IF(AND(L4762="Yes",NOT(OR(F4762="Standard domestic 15% (Box 7)",F4762="Import - VAT paid at customs (Box 8)",F4762="Import - Reverse charge (Box 9)"))),"VAT claimed on non-taxable category; ",""))</f>
        <v/>
      </c>
    </row>
    <row r="4763">
      <c r="A4763" s="17" t="n"/>
      <c r="B4763" s="14" t="n"/>
      <c r="C4763" s="14" t="n"/>
      <c r="D4763" s="16" t="n"/>
      <c r="E4763" s="14" t="n"/>
      <c r="F4763" s="14" t="n"/>
      <c r="G4763" s="14" t="n"/>
      <c r="H4763" s="19" t="n"/>
      <c r="I4763" s="19" t="n"/>
      <c r="J4763" s="34">
        <f>IF(A4763="","",H4763+I4763)</f>
        <v/>
      </c>
      <c r="K4763" s="14" t="n"/>
      <c r="L4763" s="14" t="n"/>
      <c r="M4763" s="14" t="n"/>
      <c r="N4763" s="14" t="n"/>
      <c r="O4763" s="20">
        <f>IF(A4763="","",SUMPRODUCT((A4763&gt;=Setup!$C$19:$C$30)*(A4763&lt;=Setup!$D$19:$D$30)*Setup!$A$19:$A$30))</f>
        <v/>
      </c>
      <c r="P4763" s="34">
        <f>IF(A4763="","",IF(OR(F4763="Standard domestic 15% (Box 7)",F4763="Import - VAT paid at customs (Box 8)",F4763="Import - Reverse charge (Box 9)"),ROUND(H4763*Setup!$B$9,2),0))</f>
        <v/>
      </c>
      <c r="Q4763" s="34">
        <f>IF(A4763="","",I4763-P4763)</f>
        <v/>
      </c>
      <c r="R4763" s="34">
        <f>IF(A4763="","",IF(L4763="Yes",I4763,0))</f>
        <v/>
      </c>
      <c r="S4763" s="34">
        <f>IF(A4763="","",IF(AND(L4763="Yes",K4763="Yes",NOT(ISNUMBER(SEARCH("blocked",G4763))),OR(F4763="Standard domestic 15% (Box 7)",F4763="Import - VAT paid at customs (Box 8)",F4763="Import - Reverse charge (Box 9)"),OR(F4763&lt;&gt;"Standard domestic 15% (Box 7)",AND(LEN(D4763)=15,LEFT(D4763,1)="3",RIGHT(D4763,1)="3",ISNUMBER(--D4763)))),I4763,0))</f>
        <v/>
      </c>
      <c r="T4763" s="34">
        <f>IF(A4763="","",R4763-S4763)</f>
        <v/>
      </c>
      <c r="U4763" s="23">
        <f>IF(A4763="","",IF(O4763=0,"Outside audit periods; ","")&amp;IF(F4763="","No VAT category; ","")&amp;IF(ABS(Q4763)&gt;Setup!$B$10,"VAT ≠ 15% × net; ","")&amp;IF(AND(F4763="Standard domestic 15% (Box 7)",NOT(AND(LEN(D4763)=15,LEFT(D4763,1)="3",RIGHT(D4763,1)="3",ISNUMBER(--D4763)))),"Invalid/missing supplier VAT no; ","")&amp;IF(AND(L4763="Yes",K4763&lt;&gt;"Yes"),"VAT claimed without valid tax invoice; ","")&amp;IF(AND(L4763="Yes",ISNUMBER(SEARCH("blocked",G4763))),"Blocked input VAT claimed; ","")&amp;IF(AND(F4763="Import - VAT paid at customs (Box 8)",M4763=""),"Customs declaration no missing; ","")&amp;IF(AND(F4763="Import - Reverse charge (Box 9)",E4763="Saudi Arabia"),"RCM used for a local supplier; ","")&amp;IF(AND(L4763="Yes",NOT(OR(F4763="Standard domestic 15% (Box 7)",F4763="Import - VAT paid at customs (Box 8)",F4763="Import - Reverse charge (Box 9)"))),"VAT claimed on non-taxable category; ",""))</f>
        <v/>
      </c>
    </row>
    <row r="4764">
      <c r="A4764" s="17" t="n"/>
      <c r="B4764" s="14" t="n"/>
      <c r="C4764" s="14" t="n"/>
      <c r="D4764" s="16" t="n"/>
      <c r="E4764" s="14" t="n"/>
      <c r="F4764" s="14" t="n"/>
      <c r="G4764" s="14" t="n"/>
      <c r="H4764" s="19" t="n"/>
      <c r="I4764" s="19" t="n"/>
      <c r="J4764" s="34">
        <f>IF(A4764="","",H4764+I4764)</f>
        <v/>
      </c>
      <c r="K4764" s="14" t="n"/>
      <c r="L4764" s="14" t="n"/>
      <c r="M4764" s="14" t="n"/>
      <c r="N4764" s="14" t="n"/>
      <c r="O4764" s="20">
        <f>IF(A4764="","",SUMPRODUCT((A4764&gt;=Setup!$C$19:$C$30)*(A4764&lt;=Setup!$D$19:$D$30)*Setup!$A$19:$A$30))</f>
        <v/>
      </c>
      <c r="P4764" s="34">
        <f>IF(A4764="","",IF(OR(F4764="Standard domestic 15% (Box 7)",F4764="Import - VAT paid at customs (Box 8)",F4764="Import - Reverse charge (Box 9)"),ROUND(H4764*Setup!$B$9,2),0))</f>
        <v/>
      </c>
      <c r="Q4764" s="34">
        <f>IF(A4764="","",I4764-P4764)</f>
        <v/>
      </c>
      <c r="R4764" s="34">
        <f>IF(A4764="","",IF(L4764="Yes",I4764,0))</f>
        <v/>
      </c>
      <c r="S4764" s="34">
        <f>IF(A4764="","",IF(AND(L4764="Yes",K4764="Yes",NOT(ISNUMBER(SEARCH("blocked",G4764))),OR(F4764="Standard domestic 15% (Box 7)",F4764="Import - VAT paid at customs (Box 8)",F4764="Import - Reverse charge (Box 9)"),OR(F4764&lt;&gt;"Standard domestic 15% (Box 7)",AND(LEN(D4764)=15,LEFT(D4764,1)="3",RIGHT(D4764,1)="3",ISNUMBER(--D4764)))),I4764,0))</f>
        <v/>
      </c>
      <c r="T4764" s="34">
        <f>IF(A4764="","",R4764-S4764)</f>
        <v/>
      </c>
      <c r="U4764" s="23">
        <f>IF(A4764="","",IF(O4764=0,"Outside audit periods; ","")&amp;IF(F4764="","No VAT category; ","")&amp;IF(ABS(Q4764)&gt;Setup!$B$10,"VAT ≠ 15% × net; ","")&amp;IF(AND(F4764="Standard domestic 15% (Box 7)",NOT(AND(LEN(D4764)=15,LEFT(D4764,1)="3",RIGHT(D4764,1)="3",ISNUMBER(--D4764)))),"Invalid/missing supplier VAT no; ","")&amp;IF(AND(L4764="Yes",K4764&lt;&gt;"Yes"),"VAT claimed without valid tax invoice; ","")&amp;IF(AND(L4764="Yes",ISNUMBER(SEARCH("blocked",G4764))),"Blocked input VAT claimed; ","")&amp;IF(AND(F4764="Import - VAT paid at customs (Box 8)",M4764=""),"Customs declaration no missing; ","")&amp;IF(AND(F4764="Import - Reverse charge (Box 9)",E4764="Saudi Arabia"),"RCM used for a local supplier; ","")&amp;IF(AND(L4764="Yes",NOT(OR(F4764="Standard domestic 15% (Box 7)",F4764="Import - VAT paid at customs (Box 8)",F4764="Import - Reverse charge (Box 9)"))),"VAT claimed on non-taxable category; ",""))</f>
        <v/>
      </c>
    </row>
    <row r="4765">
      <c r="A4765" s="17" t="n"/>
      <c r="B4765" s="14" t="n"/>
      <c r="C4765" s="14" t="n"/>
      <c r="D4765" s="16" t="n"/>
      <c r="E4765" s="14" t="n"/>
      <c r="F4765" s="14" t="n"/>
      <c r="G4765" s="14" t="n"/>
      <c r="H4765" s="19" t="n"/>
      <c r="I4765" s="19" t="n"/>
      <c r="J4765" s="34">
        <f>IF(A4765="","",H4765+I4765)</f>
        <v/>
      </c>
      <c r="K4765" s="14" t="n"/>
      <c r="L4765" s="14" t="n"/>
      <c r="M4765" s="14" t="n"/>
      <c r="N4765" s="14" t="n"/>
      <c r="O4765" s="20">
        <f>IF(A4765="","",SUMPRODUCT((A4765&gt;=Setup!$C$19:$C$30)*(A4765&lt;=Setup!$D$19:$D$30)*Setup!$A$19:$A$30))</f>
        <v/>
      </c>
      <c r="P4765" s="34">
        <f>IF(A4765="","",IF(OR(F4765="Standard domestic 15% (Box 7)",F4765="Import - VAT paid at customs (Box 8)",F4765="Import - Reverse charge (Box 9)"),ROUND(H4765*Setup!$B$9,2),0))</f>
        <v/>
      </c>
      <c r="Q4765" s="34">
        <f>IF(A4765="","",I4765-P4765)</f>
        <v/>
      </c>
      <c r="R4765" s="34">
        <f>IF(A4765="","",IF(L4765="Yes",I4765,0))</f>
        <v/>
      </c>
      <c r="S4765" s="34">
        <f>IF(A4765="","",IF(AND(L4765="Yes",K4765="Yes",NOT(ISNUMBER(SEARCH("blocked",G4765))),OR(F4765="Standard domestic 15% (Box 7)",F4765="Import - VAT paid at customs (Box 8)",F4765="Import - Reverse charge (Box 9)"),OR(F4765&lt;&gt;"Standard domestic 15% (Box 7)",AND(LEN(D4765)=15,LEFT(D4765,1)="3",RIGHT(D4765,1)="3",ISNUMBER(--D4765)))),I4765,0))</f>
        <v/>
      </c>
      <c r="T4765" s="34">
        <f>IF(A4765="","",R4765-S4765)</f>
        <v/>
      </c>
      <c r="U4765" s="23">
        <f>IF(A4765="","",IF(O4765=0,"Outside audit periods; ","")&amp;IF(F4765="","No VAT category; ","")&amp;IF(ABS(Q4765)&gt;Setup!$B$10,"VAT ≠ 15% × net; ","")&amp;IF(AND(F4765="Standard domestic 15% (Box 7)",NOT(AND(LEN(D4765)=15,LEFT(D4765,1)="3",RIGHT(D4765,1)="3",ISNUMBER(--D4765)))),"Invalid/missing supplier VAT no; ","")&amp;IF(AND(L4765="Yes",K4765&lt;&gt;"Yes"),"VAT claimed without valid tax invoice; ","")&amp;IF(AND(L4765="Yes",ISNUMBER(SEARCH("blocked",G4765))),"Blocked input VAT claimed; ","")&amp;IF(AND(F4765="Import - VAT paid at customs (Box 8)",M4765=""),"Customs declaration no missing; ","")&amp;IF(AND(F4765="Import - Reverse charge (Box 9)",E4765="Saudi Arabia"),"RCM used for a local supplier; ","")&amp;IF(AND(L4765="Yes",NOT(OR(F4765="Standard domestic 15% (Box 7)",F4765="Import - VAT paid at customs (Box 8)",F4765="Import - Reverse charge (Box 9)"))),"VAT claimed on non-taxable category; ",""))</f>
        <v/>
      </c>
    </row>
    <row r="4766">
      <c r="A4766" s="17" t="n"/>
      <c r="B4766" s="14" t="n"/>
      <c r="C4766" s="14" t="n"/>
      <c r="D4766" s="16" t="n"/>
      <c r="E4766" s="14" t="n"/>
      <c r="F4766" s="14" t="n"/>
      <c r="G4766" s="14" t="n"/>
      <c r="H4766" s="19" t="n"/>
      <c r="I4766" s="19" t="n"/>
      <c r="J4766" s="34">
        <f>IF(A4766="","",H4766+I4766)</f>
        <v/>
      </c>
      <c r="K4766" s="14" t="n"/>
      <c r="L4766" s="14" t="n"/>
      <c r="M4766" s="14" t="n"/>
      <c r="N4766" s="14" t="n"/>
      <c r="O4766" s="20">
        <f>IF(A4766="","",SUMPRODUCT((A4766&gt;=Setup!$C$19:$C$30)*(A4766&lt;=Setup!$D$19:$D$30)*Setup!$A$19:$A$30))</f>
        <v/>
      </c>
      <c r="P4766" s="34">
        <f>IF(A4766="","",IF(OR(F4766="Standard domestic 15% (Box 7)",F4766="Import - VAT paid at customs (Box 8)",F4766="Import - Reverse charge (Box 9)"),ROUND(H4766*Setup!$B$9,2),0))</f>
        <v/>
      </c>
      <c r="Q4766" s="34">
        <f>IF(A4766="","",I4766-P4766)</f>
        <v/>
      </c>
      <c r="R4766" s="34">
        <f>IF(A4766="","",IF(L4766="Yes",I4766,0))</f>
        <v/>
      </c>
      <c r="S4766" s="34">
        <f>IF(A4766="","",IF(AND(L4766="Yes",K4766="Yes",NOT(ISNUMBER(SEARCH("blocked",G4766))),OR(F4766="Standard domestic 15% (Box 7)",F4766="Import - VAT paid at customs (Box 8)",F4766="Import - Reverse charge (Box 9)"),OR(F4766&lt;&gt;"Standard domestic 15% (Box 7)",AND(LEN(D4766)=15,LEFT(D4766,1)="3",RIGHT(D4766,1)="3",ISNUMBER(--D4766)))),I4766,0))</f>
        <v/>
      </c>
      <c r="T4766" s="34">
        <f>IF(A4766="","",R4766-S4766)</f>
        <v/>
      </c>
      <c r="U4766" s="23">
        <f>IF(A4766="","",IF(O4766=0,"Outside audit periods; ","")&amp;IF(F4766="","No VAT category; ","")&amp;IF(ABS(Q4766)&gt;Setup!$B$10,"VAT ≠ 15% × net; ","")&amp;IF(AND(F4766="Standard domestic 15% (Box 7)",NOT(AND(LEN(D4766)=15,LEFT(D4766,1)="3",RIGHT(D4766,1)="3",ISNUMBER(--D4766)))),"Invalid/missing supplier VAT no; ","")&amp;IF(AND(L4766="Yes",K4766&lt;&gt;"Yes"),"VAT claimed without valid tax invoice; ","")&amp;IF(AND(L4766="Yes",ISNUMBER(SEARCH("blocked",G4766))),"Blocked input VAT claimed; ","")&amp;IF(AND(F4766="Import - VAT paid at customs (Box 8)",M4766=""),"Customs declaration no missing; ","")&amp;IF(AND(F4766="Import - Reverse charge (Box 9)",E4766="Saudi Arabia"),"RCM used for a local supplier; ","")&amp;IF(AND(L4766="Yes",NOT(OR(F4766="Standard domestic 15% (Box 7)",F4766="Import - VAT paid at customs (Box 8)",F4766="Import - Reverse charge (Box 9)"))),"VAT claimed on non-taxable category; ",""))</f>
        <v/>
      </c>
    </row>
    <row r="4767">
      <c r="A4767" s="17" t="n"/>
      <c r="B4767" s="14" t="n"/>
      <c r="C4767" s="14" t="n"/>
      <c r="D4767" s="16" t="n"/>
      <c r="E4767" s="14" t="n"/>
      <c r="F4767" s="14" t="n"/>
      <c r="G4767" s="14" t="n"/>
      <c r="H4767" s="19" t="n"/>
      <c r="I4767" s="19" t="n"/>
      <c r="J4767" s="34">
        <f>IF(A4767="","",H4767+I4767)</f>
        <v/>
      </c>
      <c r="K4767" s="14" t="n"/>
      <c r="L4767" s="14" t="n"/>
      <c r="M4767" s="14" t="n"/>
      <c r="N4767" s="14" t="n"/>
      <c r="O4767" s="20">
        <f>IF(A4767="","",SUMPRODUCT((A4767&gt;=Setup!$C$19:$C$30)*(A4767&lt;=Setup!$D$19:$D$30)*Setup!$A$19:$A$30))</f>
        <v/>
      </c>
      <c r="P4767" s="34">
        <f>IF(A4767="","",IF(OR(F4767="Standard domestic 15% (Box 7)",F4767="Import - VAT paid at customs (Box 8)",F4767="Import - Reverse charge (Box 9)"),ROUND(H4767*Setup!$B$9,2),0))</f>
        <v/>
      </c>
      <c r="Q4767" s="34">
        <f>IF(A4767="","",I4767-P4767)</f>
        <v/>
      </c>
      <c r="R4767" s="34">
        <f>IF(A4767="","",IF(L4767="Yes",I4767,0))</f>
        <v/>
      </c>
      <c r="S4767" s="34">
        <f>IF(A4767="","",IF(AND(L4767="Yes",K4767="Yes",NOT(ISNUMBER(SEARCH("blocked",G4767))),OR(F4767="Standard domestic 15% (Box 7)",F4767="Import - VAT paid at customs (Box 8)",F4767="Import - Reverse charge (Box 9)"),OR(F4767&lt;&gt;"Standard domestic 15% (Box 7)",AND(LEN(D4767)=15,LEFT(D4767,1)="3",RIGHT(D4767,1)="3",ISNUMBER(--D4767)))),I4767,0))</f>
        <v/>
      </c>
      <c r="T4767" s="34">
        <f>IF(A4767="","",R4767-S4767)</f>
        <v/>
      </c>
      <c r="U4767" s="23">
        <f>IF(A4767="","",IF(O4767=0,"Outside audit periods; ","")&amp;IF(F4767="","No VAT category; ","")&amp;IF(ABS(Q4767)&gt;Setup!$B$10,"VAT ≠ 15% × net; ","")&amp;IF(AND(F4767="Standard domestic 15% (Box 7)",NOT(AND(LEN(D4767)=15,LEFT(D4767,1)="3",RIGHT(D4767,1)="3",ISNUMBER(--D4767)))),"Invalid/missing supplier VAT no; ","")&amp;IF(AND(L4767="Yes",K4767&lt;&gt;"Yes"),"VAT claimed without valid tax invoice; ","")&amp;IF(AND(L4767="Yes",ISNUMBER(SEARCH("blocked",G4767))),"Blocked input VAT claimed; ","")&amp;IF(AND(F4767="Import - VAT paid at customs (Box 8)",M4767=""),"Customs declaration no missing; ","")&amp;IF(AND(F4767="Import - Reverse charge (Box 9)",E4767="Saudi Arabia"),"RCM used for a local supplier; ","")&amp;IF(AND(L4767="Yes",NOT(OR(F4767="Standard domestic 15% (Box 7)",F4767="Import - VAT paid at customs (Box 8)",F4767="Import - Reverse charge (Box 9)"))),"VAT claimed on non-taxable category; ",""))</f>
        <v/>
      </c>
    </row>
    <row r="4768">
      <c r="A4768" s="17" t="n"/>
      <c r="B4768" s="14" t="n"/>
      <c r="C4768" s="14" t="n"/>
      <c r="D4768" s="16" t="n"/>
      <c r="E4768" s="14" t="n"/>
      <c r="F4768" s="14" t="n"/>
      <c r="G4768" s="14" t="n"/>
      <c r="H4768" s="19" t="n"/>
      <c r="I4768" s="19" t="n"/>
      <c r="J4768" s="34">
        <f>IF(A4768="","",H4768+I4768)</f>
        <v/>
      </c>
      <c r="K4768" s="14" t="n"/>
      <c r="L4768" s="14" t="n"/>
      <c r="M4768" s="14" t="n"/>
      <c r="N4768" s="14" t="n"/>
      <c r="O4768" s="20">
        <f>IF(A4768="","",SUMPRODUCT((A4768&gt;=Setup!$C$19:$C$30)*(A4768&lt;=Setup!$D$19:$D$30)*Setup!$A$19:$A$30))</f>
        <v/>
      </c>
      <c r="P4768" s="34">
        <f>IF(A4768="","",IF(OR(F4768="Standard domestic 15% (Box 7)",F4768="Import - VAT paid at customs (Box 8)",F4768="Import - Reverse charge (Box 9)"),ROUND(H4768*Setup!$B$9,2),0))</f>
        <v/>
      </c>
      <c r="Q4768" s="34">
        <f>IF(A4768="","",I4768-P4768)</f>
        <v/>
      </c>
      <c r="R4768" s="34">
        <f>IF(A4768="","",IF(L4768="Yes",I4768,0))</f>
        <v/>
      </c>
      <c r="S4768" s="34">
        <f>IF(A4768="","",IF(AND(L4768="Yes",K4768="Yes",NOT(ISNUMBER(SEARCH("blocked",G4768))),OR(F4768="Standard domestic 15% (Box 7)",F4768="Import - VAT paid at customs (Box 8)",F4768="Import - Reverse charge (Box 9)"),OR(F4768&lt;&gt;"Standard domestic 15% (Box 7)",AND(LEN(D4768)=15,LEFT(D4768,1)="3",RIGHT(D4768,1)="3",ISNUMBER(--D4768)))),I4768,0))</f>
        <v/>
      </c>
      <c r="T4768" s="34">
        <f>IF(A4768="","",R4768-S4768)</f>
        <v/>
      </c>
      <c r="U4768" s="23">
        <f>IF(A4768="","",IF(O4768=0,"Outside audit periods; ","")&amp;IF(F4768="","No VAT category; ","")&amp;IF(ABS(Q4768)&gt;Setup!$B$10,"VAT ≠ 15% × net; ","")&amp;IF(AND(F4768="Standard domestic 15% (Box 7)",NOT(AND(LEN(D4768)=15,LEFT(D4768,1)="3",RIGHT(D4768,1)="3",ISNUMBER(--D4768)))),"Invalid/missing supplier VAT no; ","")&amp;IF(AND(L4768="Yes",K4768&lt;&gt;"Yes"),"VAT claimed without valid tax invoice; ","")&amp;IF(AND(L4768="Yes",ISNUMBER(SEARCH("blocked",G4768))),"Blocked input VAT claimed; ","")&amp;IF(AND(F4768="Import - VAT paid at customs (Box 8)",M4768=""),"Customs declaration no missing; ","")&amp;IF(AND(F4768="Import - Reverse charge (Box 9)",E4768="Saudi Arabia"),"RCM used for a local supplier; ","")&amp;IF(AND(L4768="Yes",NOT(OR(F4768="Standard domestic 15% (Box 7)",F4768="Import - VAT paid at customs (Box 8)",F4768="Import - Reverse charge (Box 9)"))),"VAT claimed on non-taxable category; ",""))</f>
        <v/>
      </c>
    </row>
    <row r="4769">
      <c r="A4769" s="17" t="n"/>
      <c r="B4769" s="14" t="n"/>
      <c r="C4769" s="14" t="n"/>
      <c r="D4769" s="16" t="n"/>
      <c r="E4769" s="14" t="n"/>
      <c r="F4769" s="14" t="n"/>
      <c r="G4769" s="14" t="n"/>
      <c r="H4769" s="19" t="n"/>
      <c r="I4769" s="19" t="n"/>
      <c r="J4769" s="34">
        <f>IF(A4769="","",H4769+I4769)</f>
        <v/>
      </c>
      <c r="K4769" s="14" t="n"/>
      <c r="L4769" s="14" t="n"/>
      <c r="M4769" s="14" t="n"/>
      <c r="N4769" s="14" t="n"/>
      <c r="O4769" s="20">
        <f>IF(A4769="","",SUMPRODUCT((A4769&gt;=Setup!$C$19:$C$30)*(A4769&lt;=Setup!$D$19:$D$30)*Setup!$A$19:$A$30))</f>
        <v/>
      </c>
      <c r="P4769" s="34">
        <f>IF(A4769="","",IF(OR(F4769="Standard domestic 15% (Box 7)",F4769="Import - VAT paid at customs (Box 8)",F4769="Import - Reverse charge (Box 9)"),ROUND(H4769*Setup!$B$9,2),0))</f>
        <v/>
      </c>
      <c r="Q4769" s="34">
        <f>IF(A4769="","",I4769-P4769)</f>
        <v/>
      </c>
      <c r="R4769" s="34">
        <f>IF(A4769="","",IF(L4769="Yes",I4769,0))</f>
        <v/>
      </c>
      <c r="S4769" s="34">
        <f>IF(A4769="","",IF(AND(L4769="Yes",K4769="Yes",NOT(ISNUMBER(SEARCH("blocked",G4769))),OR(F4769="Standard domestic 15% (Box 7)",F4769="Import - VAT paid at customs (Box 8)",F4769="Import - Reverse charge (Box 9)"),OR(F4769&lt;&gt;"Standard domestic 15% (Box 7)",AND(LEN(D4769)=15,LEFT(D4769,1)="3",RIGHT(D4769,1)="3",ISNUMBER(--D4769)))),I4769,0))</f>
        <v/>
      </c>
      <c r="T4769" s="34">
        <f>IF(A4769="","",R4769-S4769)</f>
        <v/>
      </c>
      <c r="U4769" s="23">
        <f>IF(A4769="","",IF(O4769=0,"Outside audit periods; ","")&amp;IF(F4769="","No VAT category; ","")&amp;IF(ABS(Q4769)&gt;Setup!$B$10,"VAT ≠ 15% × net; ","")&amp;IF(AND(F4769="Standard domestic 15% (Box 7)",NOT(AND(LEN(D4769)=15,LEFT(D4769,1)="3",RIGHT(D4769,1)="3",ISNUMBER(--D4769)))),"Invalid/missing supplier VAT no; ","")&amp;IF(AND(L4769="Yes",K4769&lt;&gt;"Yes"),"VAT claimed without valid tax invoice; ","")&amp;IF(AND(L4769="Yes",ISNUMBER(SEARCH("blocked",G4769))),"Blocked input VAT claimed; ","")&amp;IF(AND(F4769="Import - VAT paid at customs (Box 8)",M4769=""),"Customs declaration no missing; ","")&amp;IF(AND(F4769="Import - Reverse charge (Box 9)",E4769="Saudi Arabia"),"RCM used for a local supplier; ","")&amp;IF(AND(L4769="Yes",NOT(OR(F4769="Standard domestic 15% (Box 7)",F4769="Import - VAT paid at customs (Box 8)",F4769="Import - Reverse charge (Box 9)"))),"VAT claimed on non-taxable category; ",""))</f>
        <v/>
      </c>
    </row>
    <row r="4770">
      <c r="A4770" s="17" t="n"/>
      <c r="B4770" s="14" t="n"/>
      <c r="C4770" s="14" t="n"/>
      <c r="D4770" s="16" t="n"/>
      <c r="E4770" s="14" t="n"/>
      <c r="F4770" s="14" t="n"/>
      <c r="G4770" s="14" t="n"/>
      <c r="H4770" s="19" t="n"/>
      <c r="I4770" s="19" t="n"/>
      <c r="J4770" s="34">
        <f>IF(A4770="","",H4770+I4770)</f>
        <v/>
      </c>
      <c r="K4770" s="14" t="n"/>
      <c r="L4770" s="14" t="n"/>
      <c r="M4770" s="14" t="n"/>
      <c r="N4770" s="14" t="n"/>
      <c r="O4770" s="20">
        <f>IF(A4770="","",SUMPRODUCT((A4770&gt;=Setup!$C$19:$C$30)*(A4770&lt;=Setup!$D$19:$D$30)*Setup!$A$19:$A$30))</f>
        <v/>
      </c>
      <c r="P4770" s="34">
        <f>IF(A4770="","",IF(OR(F4770="Standard domestic 15% (Box 7)",F4770="Import - VAT paid at customs (Box 8)",F4770="Import - Reverse charge (Box 9)"),ROUND(H4770*Setup!$B$9,2),0))</f>
        <v/>
      </c>
      <c r="Q4770" s="34">
        <f>IF(A4770="","",I4770-P4770)</f>
        <v/>
      </c>
      <c r="R4770" s="34">
        <f>IF(A4770="","",IF(L4770="Yes",I4770,0))</f>
        <v/>
      </c>
      <c r="S4770" s="34">
        <f>IF(A4770="","",IF(AND(L4770="Yes",K4770="Yes",NOT(ISNUMBER(SEARCH("blocked",G4770))),OR(F4770="Standard domestic 15% (Box 7)",F4770="Import - VAT paid at customs (Box 8)",F4770="Import - Reverse charge (Box 9)"),OR(F4770&lt;&gt;"Standard domestic 15% (Box 7)",AND(LEN(D4770)=15,LEFT(D4770,1)="3",RIGHT(D4770,1)="3",ISNUMBER(--D4770)))),I4770,0))</f>
        <v/>
      </c>
      <c r="T4770" s="34">
        <f>IF(A4770="","",R4770-S4770)</f>
        <v/>
      </c>
      <c r="U4770" s="23">
        <f>IF(A4770="","",IF(O4770=0,"Outside audit periods; ","")&amp;IF(F4770="","No VAT category; ","")&amp;IF(ABS(Q4770)&gt;Setup!$B$10,"VAT ≠ 15% × net; ","")&amp;IF(AND(F4770="Standard domestic 15% (Box 7)",NOT(AND(LEN(D4770)=15,LEFT(D4770,1)="3",RIGHT(D4770,1)="3",ISNUMBER(--D4770)))),"Invalid/missing supplier VAT no; ","")&amp;IF(AND(L4770="Yes",K4770&lt;&gt;"Yes"),"VAT claimed without valid tax invoice; ","")&amp;IF(AND(L4770="Yes",ISNUMBER(SEARCH("blocked",G4770))),"Blocked input VAT claimed; ","")&amp;IF(AND(F4770="Import - VAT paid at customs (Box 8)",M4770=""),"Customs declaration no missing; ","")&amp;IF(AND(F4770="Import - Reverse charge (Box 9)",E4770="Saudi Arabia"),"RCM used for a local supplier; ","")&amp;IF(AND(L4770="Yes",NOT(OR(F4770="Standard domestic 15% (Box 7)",F4770="Import - VAT paid at customs (Box 8)",F4770="Import - Reverse charge (Box 9)"))),"VAT claimed on non-taxable category; ",""))</f>
        <v/>
      </c>
    </row>
    <row r="4771">
      <c r="A4771" s="17" t="n"/>
      <c r="B4771" s="14" t="n"/>
      <c r="C4771" s="14" t="n"/>
      <c r="D4771" s="16" t="n"/>
      <c r="E4771" s="14" t="n"/>
      <c r="F4771" s="14" t="n"/>
      <c r="G4771" s="14" t="n"/>
      <c r="H4771" s="19" t="n"/>
      <c r="I4771" s="19" t="n"/>
      <c r="J4771" s="34">
        <f>IF(A4771="","",H4771+I4771)</f>
        <v/>
      </c>
      <c r="K4771" s="14" t="n"/>
      <c r="L4771" s="14" t="n"/>
      <c r="M4771" s="14" t="n"/>
      <c r="N4771" s="14" t="n"/>
      <c r="O4771" s="20">
        <f>IF(A4771="","",SUMPRODUCT((A4771&gt;=Setup!$C$19:$C$30)*(A4771&lt;=Setup!$D$19:$D$30)*Setup!$A$19:$A$30))</f>
        <v/>
      </c>
      <c r="P4771" s="34">
        <f>IF(A4771="","",IF(OR(F4771="Standard domestic 15% (Box 7)",F4771="Import - VAT paid at customs (Box 8)",F4771="Import - Reverse charge (Box 9)"),ROUND(H4771*Setup!$B$9,2),0))</f>
        <v/>
      </c>
      <c r="Q4771" s="34">
        <f>IF(A4771="","",I4771-P4771)</f>
        <v/>
      </c>
      <c r="R4771" s="34">
        <f>IF(A4771="","",IF(L4771="Yes",I4771,0))</f>
        <v/>
      </c>
      <c r="S4771" s="34">
        <f>IF(A4771="","",IF(AND(L4771="Yes",K4771="Yes",NOT(ISNUMBER(SEARCH("blocked",G4771))),OR(F4771="Standard domestic 15% (Box 7)",F4771="Import - VAT paid at customs (Box 8)",F4771="Import - Reverse charge (Box 9)"),OR(F4771&lt;&gt;"Standard domestic 15% (Box 7)",AND(LEN(D4771)=15,LEFT(D4771,1)="3",RIGHT(D4771,1)="3",ISNUMBER(--D4771)))),I4771,0))</f>
        <v/>
      </c>
      <c r="T4771" s="34">
        <f>IF(A4771="","",R4771-S4771)</f>
        <v/>
      </c>
      <c r="U4771" s="23">
        <f>IF(A4771="","",IF(O4771=0,"Outside audit periods; ","")&amp;IF(F4771="","No VAT category; ","")&amp;IF(ABS(Q4771)&gt;Setup!$B$10,"VAT ≠ 15% × net; ","")&amp;IF(AND(F4771="Standard domestic 15% (Box 7)",NOT(AND(LEN(D4771)=15,LEFT(D4771,1)="3",RIGHT(D4771,1)="3",ISNUMBER(--D4771)))),"Invalid/missing supplier VAT no; ","")&amp;IF(AND(L4771="Yes",K4771&lt;&gt;"Yes"),"VAT claimed without valid tax invoice; ","")&amp;IF(AND(L4771="Yes",ISNUMBER(SEARCH("blocked",G4771))),"Blocked input VAT claimed; ","")&amp;IF(AND(F4771="Import - VAT paid at customs (Box 8)",M4771=""),"Customs declaration no missing; ","")&amp;IF(AND(F4771="Import - Reverse charge (Box 9)",E4771="Saudi Arabia"),"RCM used for a local supplier; ","")&amp;IF(AND(L4771="Yes",NOT(OR(F4771="Standard domestic 15% (Box 7)",F4771="Import - VAT paid at customs (Box 8)",F4771="Import - Reverse charge (Box 9)"))),"VAT claimed on non-taxable category; ",""))</f>
        <v/>
      </c>
    </row>
    <row r="4772">
      <c r="A4772" s="17" t="n"/>
      <c r="B4772" s="14" t="n"/>
      <c r="C4772" s="14" t="n"/>
      <c r="D4772" s="16" t="n"/>
      <c r="E4772" s="14" t="n"/>
      <c r="F4772" s="14" t="n"/>
      <c r="G4772" s="14" t="n"/>
      <c r="H4772" s="19" t="n"/>
      <c r="I4772" s="19" t="n"/>
      <c r="J4772" s="34">
        <f>IF(A4772="","",H4772+I4772)</f>
        <v/>
      </c>
      <c r="K4772" s="14" t="n"/>
      <c r="L4772" s="14" t="n"/>
      <c r="M4772" s="14" t="n"/>
      <c r="N4772" s="14" t="n"/>
      <c r="O4772" s="20">
        <f>IF(A4772="","",SUMPRODUCT((A4772&gt;=Setup!$C$19:$C$30)*(A4772&lt;=Setup!$D$19:$D$30)*Setup!$A$19:$A$30))</f>
        <v/>
      </c>
      <c r="P4772" s="34">
        <f>IF(A4772="","",IF(OR(F4772="Standard domestic 15% (Box 7)",F4772="Import - VAT paid at customs (Box 8)",F4772="Import - Reverse charge (Box 9)"),ROUND(H4772*Setup!$B$9,2),0))</f>
        <v/>
      </c>
      <c r="Q4772" s="34">
        <f>IF(A4772="","",I4772-P4772)</f>
        <v/>
      </c>
      <c r="R4772" s="34">
        <f>IF(A4772="","",IF(L4772="Yes",I4772,0))</f>
        <v/>
      </c>
      <c r="S4772" s="34">
        <f>IF(A4772="","",IF(AND(L4772="Yes",K4772="Yes",NOT(ISNUMBER(SEARCH("blocked",G4772))),OR(F4772="Standard domestic 15% (Box 7)",F4772="Import - VAT paid at customs (Box 8)",F4772="Import - Reverse charge (Box 9)"),OR(F4772&lt;&gt;"Standard domestic 15% (Box 7)",AND(LEN(D4772)=15,LEFT(D4772,1)="3",RIGHT(D4772,1)="3",ISNUMBER(--D4772)))),I4772,0))</f>
        <v/>
      </c>
      <c r="T4772" s="34">
        <f>IF(A4772="","",R4772-S4772)</f>
        <v/>
      </c>
      <c r="U4772" s="23">
        <f>IF(A4772="","",IF(O4772=0,"Outside audit periods; ","")&amp;IF(F4772="","No VAT category; ","")&amp;IF(ABS(Q4772)&gt;Setup!$B$10,"VAT ≠ 15% × net; ","")&amp;IF(AND(F4772="Standard domestic 15% (Box 7)",NOT(AND(LEN(D4772)=15,LEFT(D4772,1)="3",RIGHT(D4772,1)="3",ISNUMBER(--D4772)))),"Invalid/missing supplier VAT no; ","")&amp;IF(AND(L4772="Yes",K4772&lt;&gt;"Yes"),"VAT claimed without valid tax invoice; ","")&amp;IF(AND(L4772="Yes",ISNUMBER(SEARCH("blocked",G4772))),"Blocked input VAT claimed; ","")&amp;IF(AND(F4772="Import - VAT paid at customs (Box 8)",M4772=""),"Customs declaration no missing; ","")&amp;IF(AND(F4772="Import - Reverse charge (Box 9)",E4772="Saudi Arabia"),"RCM used for a local supplier; ","")&amp;IF(AND(L4772="Yes",NOT(OR(F4772="Standard domestic 15% (Box 7)",F4772="Import - VAT paid at customs (Box 8)",F4772="Import - Reverse charge (Box 9)"))),"VAT claimed on non-taxable category; ",""))</f>
        <v/>
      </c>
    </row>
    <row r="4773">
      <c r="A4773" s="17" t="n"/>
      <c r="B4773" s="14" t="n"/>
      <c r="C4773" s="14" t="n"/>
      <c r="D4773" s="16" t="n"/>
      <c r="E4773" s="14" t="n"/>
      <c r="F4773" s="14" t="n"/>
      <c r="G4773" s="14" t="n"/>
      <c r="H4773" s="19" t="n"/>
      <c r="I4773" s="19" t="n"/>
      <c r="J4773" s="34">
        <f>IF(A4773="","",H4773+I4773)</f>
        <v/>
      </c>
      <c r="K4773" s="14" t="n"/>
      <c r="L4773" s="14" t="n"/>
      <c r="M4773" s="14" t="n"/>
      <c r="N4773" s="14" t="n"/>
      <c r="O4773" s="20">
        <f>IF(A4773="","",SUMPRODUCT((A4773&gt;=Setup!$C$19:$C$30)*(A4773&lt;=Setup!$D$19:$D$30)*Setup!$A$19:$A$30))</f>
        <v/>
      </c>
      <c r="P4773" s="34">
        <f>IF(A4773="","",IF(OR(F4773="Standard domestic 15% (Box 7)",F4773="Import - VAT paid at customs (Box 8)",F4773="Import - Reverse charge (Box 9)"),ROUND(H4773*Setup!$B$9,2),0))</f>
        <v/>
      </c>
      <c r="Q4773" s="34">
        <f>IF(A4773="","",I4773-P4773)</f>
        <v/>
      </c>
      <c r="R4773" s="34">
        <f>IF(A4773="","",IF(L4773="Yes",I4773,0))</f>
        <v/>
      </c>
      <c r="S4773" s="34">
        <f>IF(A4773="","",IF(AND(L4773="Yes",K4773="Yes",NOT(ISNUMBER(SEARCH("blocked",G4773))),OR(F4773="Standard domestic 15% (Box 7)",F4773="Import - VAT paid at customs (Box 8)",F4773="Import - Reverse charge (Box 9)"),OR(F4773&lt;&gt;"Standard domestic 15% (Box 7)",AND(LEN(D4773)=15,LEFT(D4773,1)="3",RIGHT(D4773,1)="3",ISNUMBER(--D4773)))),I4773,0))</f>
        <v/>
      </c>
      <c r="T4773" s="34">
        <f>IF(A4773="","",R4773-S4773)</f>
        <v/>
      </c>
      <c r="U4773" s="23">
        <f>IF(A4773="","",IF(O4773=0,"Outside audit periods; ","")&amp;IF(F4773="","No VAT category; ","")&amp;IF(ABS(Q4773)&gt;Setup!$B$10,"VAT ≠ 15% × net; ","")&amp;IF(AND(F4773="Standard domestic 15% (Box 7)",NOT(AND(LEN(D4773)=15,LEFT(D4773,1)="3",RIGHT(D4773,1)="3",ISNUMBER(--D4773)))),"Invalid/missing supplier VAT no; ","")&amp;IF(AND(L4773="Yes",K4773&lt;&gt;"Yes"),"VAT claimed without valid tax invoice; ","")&amp;IF(AND(L4773="Yes",ISNUMBER(SEARCH("blocked",G4773))),"Blocked input VAT claimed; ","")&amp;IF(AND(F4773="Import - VAT paid at customs (Box 8)",M4773=""),"Customs declaration no missing; ","")&amp;IF(AND(F4773="Import - Reverse charge (Box 9)",E4773="Saudi Arabia"),"RCM used for a local supplier; ","")&amp;IF(AND(L4773="Yes",NOT(OR(F4773="Standard domestic 15% (Box 7)",F4773="Import - VAT paid at customs (Box 8)",F4773="Import - Reverse charge (Box 9)"))),"VAT claimed on non-taxable category; ",""))</f>
        <v/>
      </c>
    </row>
    <row r="4774">
      <c r="A4774" s="17" t="n"/>
      <c r="B4774" s="14" t="n"/>
      <c r="C4774" s="14" t="n"/>
      <c r="D4774" s="16" t="n"/>
      <c r="E4774" s="14" t="n"/>
      <c r="F4774" s="14" t="n"/>
      <c r="G4774" s="14" t="n"/>
      <c r="H4774" s="19" t="n"/>
      <c r="I4774" s="19" t="n"/>
      <c r="J4774" s="34">
        <f>IF(A4774="","",H4774+I4774)</f>
        <v/>
      </c>
      <c r="K4774" s="14" t="n"/>
      <c r="L4774" s="14" t="n"/>
      <c r="M4774" s="14" t="n"/>
      <c r="N4774" s="14" t="n"/>
      <c r="O4774" s="20">
        <f>IF(A4774="","",SUMPRODUCT((A4774&gt;=Setup!$C$19:$C$30)*(A4774&lt;=Setup!$D$19:$D$30)*Setup!$A$19:$A$30))</f>
        <v/>
      </c>
      <c r="P4774" s="34">
        <f>IF(A4774="","",IF(OR(F4774="Standard domestic 15% (Box 7)",F4774="Import - VAT paid at customs (Box 8)",F4774="Import - Reverse charge (Box 9)"),ROUND(H4774*Setup!$B$9,2),0))</f>
        <v/>
      </c>
      <c r="Q4774" s="34">
        <f>IF(A4774="","",I4774-P4774)</f>
        <v/>
      </c>
      <c r="R4774" s="34">
        <f>IF(A4774="","",IF(L4774="Yes",I4774,0))</f>
        <v/>
      </c>
      <c r="S4774" s="34">
        <f>IF(A4774="","",IF(AND(L4774="Yes",K4774="Yes",NOT(ISNUMBER(SEARCH("blocked",G4774))),OR(F4774="Standard domestic 15% (Box 7)",F4774="Import - VAT paid at customs (Box 8)",F4774="Import - Reverse charge (Box 9)"),OR(F4774&lt;&gt;"Standard domestic 15% (Box 7)",AND(LEN(D4774)=15,LEFT(D4774,1)="3",RIGHT(D4774,1)="3",ISNUMBER(--D4774)))),I4774,0))</f>
        <v/>
      </c>
      <c r="T4774" s="34">
        <f>IF(A4774="","",R4774-S4774)</f>
        <v/>
      </c>
      <c r="U4774" s="23">
        <f>IF(A4774="","",IF(O4774=0,"Outside audit periods; ","")&amp;IF(F4774="","No VAT category; ","")&amp;IF(ABS(Q4774)&gt;Setup!$B$10,"VAT ≠ 15% × net; ","")&amp;IF(AND(F4774="Standard domestic 15% (Box 7)",NOT(AND(LEN(D4774)=15,LEFT(D4774,1)="3",RIGHT(D4774,1)="3",ISNUMBER(--D4774)))),"Invalid/missing supplier VAT no; ","")&amp;IF(AND(L4774="Yes",K4774&lt;&gt;"Yes"),"VAT claimed without valid tax invoice; ","")&amp;IF(AND(L4774="Yes",ISNUMBER(SEARCH("blocked",G4774))),"Blocked input VAT claimed; ","")&amp;IF(AND(F4774="Import - VAT paid at customs (Box 8)",M4774=""),"Customs declaration no missing; ","")&amp;IF(AND(F4774="Import - Reverse charge (Box 9)",E4774="Saudi Arabia"),"RCM used for a local supplier; ","")&amp;IF(AND(L4774="Yes",NOT(OR(F4774="Standard domestic 15% (Box 7)",F4774="Import - VAT paid at customs (Box 8)",F4774="Import - Reverse charge (Box 9)"))),"VAT claimed on non-taxable category; ",""))</f>
        <v/>
      </c>
    </row>
    <row r="4775">
      <c r="A4775" s="17" t="n"/>
      <c r="B4775" s="14" t="n"/>
      <c r="C4775" s="14" t="n"/>
      <c r="D4775" s="16" t="n"/>
      <c r="E4775" s="14" t="n"/>
      <c r="F4775" s="14" t="n"/>
      <c r="G4775" s="14" t="n"/>
      <c r="H4775" s="19" t="n"/>
      <c r="I4775" s="19" t="n"/>
      <c r="J4775" s="34">
        <f>IF(A4775="","",H4775+I4775)</f>
        <v/>
      </c>
      <c r="K4775" s="14" t="n"/>
      <c r="L4775" s="14" t="n"/>
      <c r="M4775" s="14" t="n"/>
      <c r="N4775" s="14" t="n"/>
      <c r="O4775" s="20">
        <f>IF(A4775="","",SUMPRODUCT((A4775&gt;=Setup!$C$19:$C$30)*(A4775&lt;=Setup!$D$19:$D$30)*Setup!$A$19:$A$30))</f>
        <v/>
      </c>
      <c r="P4775" s="34">
        <f>IF(A4775="","",IF(OR(F4775="Standard domestic 15% (Box 7)",F4775="Import - VAT paid at customs (Box 8)",F4775="Import - Reverse charge (Box 9)"),ROUND(H4775*Setup!$B$9,2),0))</f>
        <v/>
      </c>
      <c r="Q4775" s="34">
        <f>IF(A4775="","",I4775-P4775)</f>
        <v/>
      </c>
      <c r="R4775" s="34">
        <f>IF(A4775="","",IF(L4775="Yes",I4775,0))</f>
        <v/>
      </c>
      <c r="S4775" s="34">
        <f>IF(A4775="","",IF(AND(L4775="Yes",K4775="Yes",NOT(ISNUMBER(SEARCH("blocked",G4775))),OR(F4775="Standard domestic 15% (Box 7)",F4775="Import - VAT paid at customs (Box 8)",F4775="Import - Reverse charge (Box 9)"),OR(F4775&lt;&gt;"Standard domestic 15% (Box 7)",AND(LEN(D4775)=15,LEFT(D4775,1)="3",RIGHT(D4775,1)="3",ISNUMBER(--D4775)))),I4775,0))</f>
        <v/>
      </c>
      <c r="T4775" s="34">
        <f>IF(A4775="","",R4775-S4775)</f>
        <v/>
      </c>
      <c r="U4775" s="23">
        <f>IF(A4775="","",IF(O4775=0,"Outside audit periods; ","")&amp;IF(F4775="","No VAT category; ","")&amp;IF(ABS(Q4775)&gt;Setup!$B$10,"VAT ≠ 15% × net; ","")&amp;IF(AND(F4775="Standard domestic 15% (Box 7)",NOT(AND(LEN(D4775)=15,LEFT(D4775,1)="3",RIGHT(D4775,1)="3",ISNUMBER(--D4775)))),"Invalid/missing supplier VAT no; ","")&amp;IF(AND(L4775="Yes",K4775&lt;&gt;"Yes"),"VAT claimed without valid tax invoice; ","")&amp;IF(AND(L4775="Yes",ISNUMBER(SEARCH("blocked",G4775))),"Blocked input VAT claimed; ","")&amp;IF(AND(F4775="Import - VAT paid at customs (Box 8)",M4775=""),"Customs declaration no missing; ","")&amp;IF(AND(F4775="Import - Reverse charge (Box 9)",E4775="Saudi Arabia"),"RCM used for a local supplier; ","")&amp;IF(AND(L4775="Yes",NOT(OR(F4775="Standard domestic 15% (Box 7)",F4775="Import - VAT paid at customs (Box 8)",F4775="Import - Reverse charge (Box 9)"))),"VAT claimed on non-taxable category; ",""))</f>
        <v/>
      </c>
    </row>
    <row r="4776">
      <c r="A4776" s="17" t="n"/>
      <c r="B4776" s="14" t="n"/>
      <c r="C4776" s="14" t="n"/>
      <c r="D4776" s="16" t="n"/>
      <c r="E4776" s="14" t="n"/>
      <c r="F4776" s="14" t="n"/>
      <c r="G4776" s="14" t="n"/>
      <c r="H4776" s="19" t="n"/>
      <c r="I4776" s="19" t="n"/>
      <c r="J4776" s="34">
        <f>IF(A4776="","",H4776+I4776)</f>
        <v/>
      </c>
      <c r="K4776" s="14" t="n"/>
      <c r="L4776" s="14" t="n"/>
      <c r="M4776" s="14" t="n"/>
      <c r="N4776" s="14" t="n"/>
      <c r="O4776" s="20">
        <f>IF(A4776="","",SUMPRODUCT((A4776&gt;=Setup!$C$19:$C$30)*(A4776&lt;=Setup!$D$19:$D$30)*Setup!$A$19:$A$30))</f>
        <v/>
      </c>
      <c r="P4776" s="34">
        <f>IF(A4776="","",IF(OR(F4776="Standard domestic 15% (Box 7)",F4776="Import - VAT paid at customs (Box 8)",F4776="Import - Reverse charge (Box 9)"),ROUND(H4776*Setup!$B$9,2),0))</f>
        <v/>
      </c>
      <c r="Q4776" s="34">
        <f>IF(A4776="","",I4776-P4776)</f>
        <v/>
      </c>
      <c r="R4776" s="34">
        <f>IF(A4776="","",IF(L4776="Yes",I4776,0))</f>
        <v/>
      </c>
      <c r="S4776" s="34">
        <f>IF(A4776="","",IF(AND(L4776="Yes",K4776="Yes",NOT(ISNUMBER(SEARCH("blocked",G4776))),OR(F4776="Standard domestic 15% (Box 7)",F4776="Import - VAT paid at customs (Box 8)",F4776="Import - Reverse charge (Box 9)"),OR(F4776&lt;&gt;"Standard domestic 15% (Box 7)",AND(LEN(D4776)=15,LEFT(D4776,1)="3",RIGHT(D4776,1)="3",ISNUMBER(--D4776)))),I4776,0))</f>
        <v/>
      </c>
      <c r="T4776" s="34">
        <f>IF(A4776="","",R4776-S4776)</f>
        <v/>
      </c>
      <c r="U4776" s="23">
        <f>IF(A4776="","",IF(O4776=0,"Outside audit periods; ","")&amp;IF(F4776="","No VAT category; ","")&amp;IF(ABS(Q4776)&gt;Setup!$B$10,"VAT ≠ 15% × net; ","")&amp;IF(AND(F4776="Standard domestic 15% (Box 7)",NOT(AND(LEN(D4776)=15,LEFT(D4776,1)="3",RIGHT(D4776,1)="3",ISNUMBER(--D4776)))),"Invalid/missing supplier VAT no; ","")&amp;IF(AND(L4776="Yes",K4776&lt;&gt;"Yes"),"VAT claimed without valid tax invoice; ","")&amp;IF(AND(L4776="Yes",ISNUMBER(SEARCH("blocked",G4776))),"Blocked input VAT claimed; ","")&amp;IF(AND(F4776="Import - VAT paid at customs (Box 8)",M4776=""),"Customs declaration no missing; ","")&amp;IF(AND(F4776="Import - Reverse charge (Box 9)",E4776="Saudi Arabia"),"RCM used for a local supplier; ","")&amp;IF(AND(L4776="Yes",NOT(OR(F4776="Standard domestic 15% (Box 7)",F4776="Import - VAT paid at customs (Box 8)",F4776="Import - Reverse charge (Box 9)"))),"VAT claimed on non-taxable category; ",""))</f>
        <v/>
      </c>
    </row>
    <row r="4777">
      <c r="A4777" s="17" t="n"/>
      <c r="B4777" s="14" t="n"/>
      <c r="C4777" s="14" t="n"/>
      <c r="D4777" s="16" t="n"/>
      <c r="E4777" s="14" t="n"/>
      <c r="F4777" s="14" t="n"/>
      <c r="G4777" s="14" t="n"/>
      <c r="H4777" s="19" t="n"/>
      <c r="I4777" s="19" t="n"/>
      <c r="J4777" s="34">
        <f>IF(A4777="","",H4777+I4777)</f>
        <v/>
      </c>
      <c r="K4777" s="14" t="n"/>
      <c r="L4777" s="14" t="n"/>
      <c r="M4777" s="14" t="n"/>
      <c r="N4777" s="14" t="n"/>
      <c r="O4777" s="20">
        <f>IF(A4777="","",SUMPRODUCT((A4777&gt;=Setup!$C$19:$C$30)*(A4777&lt;=Setup!$D$19:$D$30)*Setup!$A$19:$A$30))</f>
        <v/>
      </c>
      <c r="P4777" s="34">
        <f>IF(A4777="","",IF(OR(F4777="Standard domestic 15% (Box 7)",F4777="Import - VAT paid at customs (Box 8)",F4777="Import - Reverse charge (Box 9)"),ROUND(H4777*Setup!$B$9,2),0))</f>
        <v/>
      </c>
      <c r="Q4777" s="34">
        <f>IF(A4777="","",I4777-P4777)</f>
        <v/>
      </c>
      <c r="R4777" s="34">
        <f>IF(A4777="","",IF(L4777="Yes",I4777,0))</f>
        <v/>
      </c>
      <c r="S4777" s="34">
        <f>IF(A4777="","",IF(AND(L4777="Yes",K4777="Yes",NOT(ISNUMBER(SEARCH("blocked",G4777))),OR(F4777="Standard domestic 15% (Box 7)",F4777="Import - VAT paid at customs (Box 8)",F4777="Import - Reverse charge (Box 9)"),OR(F4777&lt;&gt;"Standard domestic 15% (Box 7)",AND(LEN(D4777)=15,LEFT(D4777,1)="3",RIGHT(D4777,1)="3",ISNUMBER(--D4777)))),I4777,0))</f>
        <v/>
      </c>
      <c r="T4777" s="34">
        <f>IF(A4777="","",R4777-S4777)</f>
        <v/>
      </c>
      <c r="U4777" s="23">
        <f>IF(A4777="","",IF(O4777=0,"Outside audit periods; ","")&amp;IF(F4777="","No VAT category; ","")&amp;IF(ABS(Q4777)&gt;Setup!$B$10,"VAT ≠ 15% × net; ","")&amp;IF(AND(F4777="Standard domestic 15% (Box 7)",NOT(AND(LEN(D4777)=15,LEFT(D4777,1)="3",RIGHT(D4777,1)="3",ISNUMBER(--D4777)))),"Invalid/missing supplier VAT no; ","")&amp;IF(AND(L4777="Yes",K4777&lt;&gt;"Yes"),"VAT claimed without valid tax invoice; ","")&amp;IF(AND(L4777="Yes",ISNUMBER(SEARCH("blocked",G4777))),"Blocked input VAT claimed; ","")&amp;IF(AND(F4777="Import - VAT paid at customs (Box 8)",M4777=""),"Customs declaration no missing; ","")&amp;IF(AND(F4777="Import - Reverse charge (Box 9)",E4777="Saudi Arabia"),"RCM used for a local supplier; ","")&amp;IF(AND(L4777="Yes",NOT(OR(F4777="Standard domestic 15% (Box 7)",F4777="Import - VAT paid at customs (Box 8)",F4777="Import - Reverse charge (Box 9)"))),"VAT claimed on non-taxable category; ",""))</f>
        <v/>
      </c>
    </row>
    <row r="4778">
      <c r="A4778" s="17" t="n"/>
      <c r="B4778" s="14" t="n"/>
      <c r="C4778" s="14" t="n"/>
      <c r="D4778" s="16" t="n"/>
      <c r="E4778" s="14" t="n"/>
      <c r="F4778" s="14" t="n"/>
      <c r="G4778" s="14" t="n"/>
      <c r="H4778" s="19" t="n"/>
      <c r="I4778" s="19" t="n"/>
      <c r="J4778" s="34">
        <f>IF(A4778="","",H4778+I4778)</f>
        <v/>
      </c>
      <c r="K4778" s="14" t="n"/>
      <c r="L4778" s="14" t="n"/>
      <c r="M4778" s="14" t="n"/>
      <c r="N4778" s="14" t="n"/>
      <c r="O4778" s="20">
        <f>IF(A4778="","",SUMPRODUCT((A4778&gt;=Setup!$C$19:$C$30)*(A4778&lt;=Setup!$D$19:$D$30)*Setup!$A$19:$A$30))</f>
        <v/>
      </c>
      <c r="P4778" s="34">
        <f>IF(A4778="","",IF(OR(F4778="Standard domestic 15% (Box 7)",F4778="Import - VAT paid at customs (Box 8)",F4778="Import - Reverse charge (Box 9)"),ROUND(H4778*Setup!$B$9,2),0))</f>
        <v/>
      </c>
      <c r="Q4778" s="34">
        <f>IF(A4778="","",I4778-P4778)</f>
        <v/>
      </c>
      <c r="R4778" s="34">
        <f>IF(A4778="","",IF(L4778="Yes",I4778,0))</f>
        <v/>
      </c>
      <c r="S4778" s="34">
        <f>IF(A4778="","",IF(AND(L4778="Yes",K4778="Yes",NOT(ISNUMBER(SEARCH("blocked",G4778))),OR(F4778="Standard domestic 15% (Box 7)",F4778="Import - VAT paid at customs (Box 8)",F4778="Import - Reverse charge (Box 9)"),OR(F4778&lt;&gt;"Standard domestic 15% (Box 7)",AND(LEN(D4778)=15,LEFT(D4778,1)="3",RIGHT(D4778,1)="3",ISNUMBER(--D4778)))),I4778,0))</f>
        <v/>
      </c>
      <c r="T4778" s="34">
        <f>IF(A4778="","",R4778-S4778)</f>
        <v/>
      </c>
      <c r="U4778" s="23">
        <f>IF(A4778="","",IF(O4778=0,"Outside audit periods; ","")&amp;IF(F4778="","No VAT category; ","")&amp;IF(ABS(Q4778)&gt;Setup!$B$10,"VAT ≠ 15% × net; ","")&amp;IF(AND(F4778="Standard domestic 15% (Box 7)",NOT(AND(LEN(D4778)=15,LEFT(D4778,1)="3",RIGHT(D4778,1)="3",ISNUMBER(--D4778)))),"Invalid/missing supplier VAT no; ","")&amp;IF(AND(L4778="Yes",K4778&lt;&gt;"Yes"),"VAT claimed without valid tax invoice; ","")&amp;IF(AND(L4778="Yes",ISNUMBER(SEARCH("blocked",G4778))),"Blocked input VAT claimed; ","")&amp;IF(AND(F4778="Import - VAT paid at customs (Box 8)",M4778=""),"Customs declaration no missing; ","")&amp;IF(AND(F4778="Import - Reverse charge (Box 9)",E4778="Saudi Arabia"),"RCM used for a local supplier; ","")&amp;IF(AND(L4778="Yes",NOT(OR(F4778="Standard domestic 15% (Box 7)",F4778="Import - VAT paid at customs (Box 8)",F4778="Import - Reverse charge (Box 9)"))),"VAT claimed on non-taxable category; ",""))</f>
        <v/>
      </c>
    </row>
    <row r="4779">
      <c r="A4779" s="17" t="n"/>
      <c r="B4779" s="14" t="n"/>
      <c r="C4779" s="14" t="n"/>
      <c r="D4779" s="16" t="n"/>
      <c r="E4779" s="14" t="n"/>
      <c r="F4779" s="14" t="n"/>
      <c r="G4779" s="14" t="n"/>
      <c r="H4779" s="19" t="n"/>
      <c r="I4779" s="19" t="n"/>
      <c r="J4779" s="34">
        <f>IF(A4779="","",H4779+I4779)</f>
        <v/>
      </c>
      <c r="K4779" s="14" t="n"/>
      <c r="L4779" s="14" t="n"/>
      <c r="M4779" s="14" t="n"/>
      <c r="N4779" s="14" t="n"/>
      <c r="O4779" s="20">
        <f>IF(A4779="","",SUMPRODUCT((A4779&gt;=Setup!$C$19:$C$30)*(A4779&lt;=Setup!$D$19:$D$30)*Setup!$A$19:$A$30))</f>
        <v/>
      </c>
      <c r="P4779" s="34">
        <f>IF(A4779="","",IF(OR(F4779="Standard domestic 15% (Box 7)",F4779="Import - VAT paid at customs (Box 8)",F4779="Import - Reverse charge (Box 9)"),ROUND(H4779*Setup!$B$9,2),0))</f>
        <v/>
      </c>
      <c r="Q4779" s="34">
        <f>IF(A4779="","",I4779-P4779)</f>
        <v/>
      </c>
      <c r="R4779" s="34">
        <f>IF(A4779="","",IF(L4779="Yes",I4779,0))</f>
        <v/>
      </c>
      <c r="S4779" s="34">
        <f>IF(A4779="","",IF(AND(L4779="Yes",K4779="Yes",NOT(ISNUMBER(SEARCH("blocked",G4779))),OR(F4779="Standard domestic 15% (Box 7)",F4779="Import - VAT paid at customs (Box 8)",F4779="Import - Reverse charge (Box 9)"),OR(F4779&lt;&gt;"Standard domestic 15% (Box 7)",AND(LEN(D4779)=15,LEFT(D4779,1)="3",RIGHT(D4779,1)="3",ISNUMBER(--D4779)))),I4779,0))</f>
        <v/>
      </c>
      <c r="T4779" s="34">
        <f>IF(A4779="","",R4779-S4779)</f>
        <v/>
      </c>
      <c r="U4779" s="23">
        <f>IF(A4779="","",IF(O4779=0,"Outside audit periods; ","")&amp;IF(F4779="","No VAT category; ","")&amp;IF(ABS(Q4779)&gt;Setup!$B$10,"VAT ≠ 15% × net; ","")&amp;IF(AND(F4779="Standard domestic 15% (Box 7)",NOT(AND(LEN(D4779)=15,LEFT(D4779,1)="3",RIGHT(D4779,1)="3",ISNUMBER(--D4779)))),"Invalid/missing supplier VAT no; ","")&amp;IF(AND(L4779="Yes",K4779&lt;&gt;"Yes"),"VAT claimed without valid tax invoice; ","")&amp;IF(AND(L4779="Yes",ISNUMBER(SEARCH("blocked",G4779))),"Blocked input VAT claimed; ","")&amp;IF(AND(F4779="Import - VAT paid at customs (Box 8)",M4779=""),"Customs declaration no missing; ","")&amp;IF(AND(F4779="Import - Reverse charge (Box 9)",E4779="Saudi Arabia"),"RCM used for a local supplier; ","")&amp;IF(AND(L4779="Yes",NOT(OR(F4779="Standard domestic 15% (Box 7)",F4779="Import - VAT paid at customs (Box 8)",F4779="Import - Reverse charge (Box 9)"))),"VAT claimed on non-taxable category; ",""))</f>
        <v/>
      </c>
    </row>
    <row r="4780">
      <c r="A4780" s="17" t="n"/>
      <c r="B4780" s="14" t="n"/>
      <c r="C4780" s="14" t="n"/>
      <c r="D4780" s="16" t="n"/>
      <c r="E4780" s="14" t="n"/>
      <c r="F4780" s="14" t="n"/>
      <c r="G4780" s="14" t="n"/>
      <c r="H4780" s="19" t="n"/>
      <c r="I4780" s="19" t="n"/>
      <c r="J4780" s="34">
        <f>IF(A4780="","",H4780+I4780)</f>
        <v/>
      </c>
      <c r="K4780" s="14" t="n"/>
      <c r="L4780" s="14" t="n"/>
      <c r="M4780" s="14" t="n"/>
      <c r="N4780" s="14" t="n"/>
      <c r="O4780" s="20">
        <f>IF(A4780="","",SUMPRODUCT((A4780&gt;=Setup!$C$19:$C$30)*(A4780&lt;=Setup!$D$19:$D$30)*Setup!$A$19:$A$30))</f>
        <v/>
      </c>
      <c r="P4780" s="34">
        <f>IF(A4780="","",IF(OR(F4780="Standard domestic 15% (Box 7)",F4780="Import - VAT paid at customs (Box 8)",F4780="Import - Reverse charge (Box 9)"),ROUND(H4780*Setup!$B$9,2),0))</f>
        <v/>
      </c>
      <c r="Q4780" s="34">
        <f>IF(A4780="","",I4780-P4780)</f>
        <v/>
      </c>
      <c r="R4780" s="34">
        <f>IF(A4780="","",IF(L4780="Yes",I4780,0))</f>
        <v/>
      </c>
      <c r="S4780" s="34">
        <f>IF(A4780="","",IF(AND(L4780="Yes",K4780="Yes",NOT(ISNUMBER(SEARCH("blocked",G4780))),OR(F4780="Standard domestic 15% (Box 7)",F4780="Import - VAT paid at customs (Box 8)",F4780="Import - Reverse charge (Box 9)"),OR(F4780&lt;&gt;"Standard domestic 15% (Box 7)",AND(LEN(D4780)=15,LEFT(D4780,1)="3",RIGHT(D4780,1)="3",ISNUMBER(--D4780)))),I4780,0))</f>
        <v/>
      </c>
      <c r="T4780" s="34">
        <f>IF(A4780="","",R4780-S4780)</f>
        <v/>
      </c>
      <c r="U4780" s="23">
        <f>IF(A4780="","",IF(O4780=0,"Outside audit periods; ","")&amp;IF(F4780="","No VAT category; ","")&amp;IF(ABS(Q4780)&gt;Setup!$B$10,"VAT ≠ 15% × net; ","")&amp;IF(AND(F4780="Standard domestic 15% (Box 7)",NOT(AND(LEN(D4780)=15,LEFT(D4780,1)="3",RIGHT(D4780,1)="3",ISNUMBER(--D4780)))),"Invalid/missing supplier VAT no; ","")&amp;IF(AND(L4780="Yes",K4780&lt;&gt;"Yes"),"VAT claimed without valid tax invoice; ","")&amp;IF(AND(L4780="Yes",ISNUMBER(SEARCH("blocked",G4780))),"Blocked input VAT claimed; ","")&amp;IF(AND(F4780="Import - VAT paid at customs (Box 8)",M4780=""),"Customs declaration no missing; ","")&amp;IF(AND(F4780="Import - Reverse charge (Box 9)",E4780="Saudi Arabia"),"RCM used for a local supplier; ","")&amp;IF(AND(L4780="Yes",NOT(OR(F4780="Standard domestic 15% (Box 7)",F4780="Import - VAT paid at customs (Box 8)",F4780="Import - Reverse charge (Box 9)"))),"VAT claimed on non-taxable category; ",""))</f>
        <v/>
      </c>
    </row>
    <row r="4781">
      <c r="A4781" s="17" t="n"/>
      <c r="B4781" s="14" t="n"/>
      <c r="C4781" s="14" t="n"/>
      <c r="D4781" s="16" t="n"/>
      <c r="E4781" s="14" t="n"/>
      <c r="F4781" s="14" t="n"/>
      <c r="G4781" s="14" t="n"/>
      <c r="H4781" s="19" t="n"/>
      <c r="I4781" s="19" t="n"/>
      <c r="J4781" s="34">
        <f>IF(A4781="","",H4781+I4781)</f>
        <v/>
      </c>
      <c r="K4781" s="14" t="n"/>
      <c r="L4781" s="14" t="n"/>
      <c r="M4781" s="14" t="n"/>
      <c r="N4781" s="14" t="n"/>
      <c r="O4781" s="20">
        <f>IF(A4781="","",SUMPRODUCT((A4781&gt;=Setup!$C$19:$C$30)*(A4781&lt;=Setup!$D$19:$D$30)*Setup!$A$19:$A$30))</f>
        <v/>
      </c>
      <c r="P4781" s="34">
        <f>IF(A4781="","",IF(OR(F4781="Standard domestic 15% (Box 7)",F4781="Import - VAT paid at customs (Box 8)",F4781="Import - Reverse charge (Box 9)"),ROUND(H4781*Setup!$B$9,2),0))</f>
        <v/>
      </c>
      <c r="Q4781" s="34">
        <f>IF(A4781="","",I4781-P4781)</f>
        <v/>
      </c>
      <c r="R4781" s="34">
        <f>IF(A4781="","",IF(L4781="Yes",I4781,0))</f>
        <v/>
      </c>
      <c r="S4781" s="34">
        <f>IF(A4781="","",IF(AND(L4781="Yes",K4781="Yes",NOT(ISNUMBER(SEARCH("blocked",G4781))),OR(F4781="Standard domestic 15% (Box 7)",F4781="Import - VAT paid at customs (Box 8)",F4781="Import - Reverse charge (Box 9)"),OR(F4781&lt;&gt;"Standard domestic 15% (Box 7)",AND(LEN(D4781)=15,LEFT(D4781,1)="3",RIGHT(D4781,1)="3",ISNUMBER(--D4781)))),I4781,0))</f>
        <v/>
      </c>
      <c r="T4781" s="34">
        <f>IF(A4781="","",R4781-S4781)</f>
        <v/>
      </c>
      <c r="U4781" s="23">
        <f>IF(A4781="","",IF(O4781=0,"Outside audit periods; ","")&amp;IF(F4781="","No VAT category; ","")&amp;IF(ABS(Q4781)&gt;Setup!$B$10,"VAT ≠ 15% × net; ","")&amp;IF(AND(F4781="Standard domestic 15% (Box 7)",NOT(AND(LEN(D4781)=15,LEFT(D4781,1)="3",RIGHT(D4781,1)="3",ISNUMBER(--D4781)))),"Invalid/missing supplier VAT no; ","")&amp;IF(AND(L4781="Yes",K4781&lt;&gt;"Yes"),"VAT claimed without valid tax invoice; ","")&amp;IF(AND(L4781="Yes",ISNUMBER(SEARCH("blocked",G4781))),"Blocked input VAT claimed; ","")&amp;IF(AND(F4781="Import - VAT paid at customs (Box 8)",M4781=""),"Customs declaration no missing; ","")&amp;IF(AND(F4781="Import - Reverse charge (Box 9)",E4781="Saudi Arabia"),"RCM used for a local supplier; ","")&amp;IF(AND(L4781="Yes",NOT(OR(F4781="Standard domestic 15% (Box 7)",F4781="Import - VAT paid at customs (Box 8)",F4781="Import - Reverse charge (Box 9)"))),"VAT claimed on non-taxable category; ",""))</f>
        <v/>
      </c>
    </row>
    <row r="4782">
      <c r="A4782" s="17" t="n"/>
      <c r="B4782" s="14" t="n"/>
      <c r="C4782" s="14" t="n"/>
      <c r="D4782" s="16" t="n"/>
      <c r="E4782" s="14" t="n"/>
      <c r="F4782" s="14" t="n"/>
      <c r="G4782" s="14" t="n"/>
      <c r="H4782" s="19" t="n"/>
      <c r="I4782" s="19" t="n"/>
      <c r="J4782" s="34">
        <f>IF(A4782="","",H4782+I4782)</f>
        <v/>
      </c>
      <c r="K4782" s="14" t="n"/>
      <c r="L4782" s="14" t="n"/>
      <c r="M4782" s="14" t="n"/>
      <c r="N4782" s="14" t="n"/>
      <c r="O4782" s="20">
        <f>IF(A4782="","",SUMPRODUCT((A4782&gt;=Setup!$C$19:$C$30)*(A4782&lt;=Setup!$D$19:$D$30)*Setup!$A$19:$A$30))</f>
        <v/>
      </c>
      <c r="P4782" s="34">
        <f>IF(A4782="","",IF(OR(F4782="Standard domestic 15% (Box 7)",F4782="Import - VAT paid at customs (Box 8)",F4782="Import - Reverse charge (Box 9)"),ROUND(H4782*Setup!$B$9,2),0))</f>
        <v/>
      </c>
      <c r="Q4782" s="34">
        <f>IF(A4782="","",I4782-P4782)</f>
        <v/>
      </c>
      <c r="R4782" s="34">
        <f>IF(A4782="","",IF(L4782="Yes",I4782,0))</f>
        <v/>
      </c>
      <c r="S4782" s="34">
        <f>IF(A4782="","",IF(AND(L4782="Yes",K4782="Yes",NOT(ISNUMBER(SEARCH("blocked",G4782))),OR(F4782="Standard domestic 15% (Box 7)",F4782="Import - VAT paid at customs (Box 8)",F4782="Import - Reverse charge (Box 9)"),OR(F4782&lt;&gt;"Standard domestic 15% (Box 7)",AND(LEN(D4782)=15,LEFT(D4782,1)="3",RIGHT(D4782,1)="3",ISNUMBER(--D4782)))),I4782,0))</f>
        <v/>
      </c>
      <c r="T4782" s="34">
        <f>IF(A4782="","",R4782-S4782)</f>
        <v/>
      </c>
      <c r="U4782" s="23">
        <f>IF(A4782="","",IF(O4782=0,"Outside audit periods; ","")&amp;IF(F4782="","No VAT category; ","")&amp;IF(ABS(Q4782)&gt;Setup!$B$10,"VAT ≠ 15% × net; ","")&amp;IF(AND(F4782="Standard domestic 15% (Box 7)",NOT(AND(LEN(D4782)=15,LEFT(D4782,1)="3",RIGHT(D4782,1)="3",ISNUMBER(--D4782)))),"Invalid/missing supplier VAT no; ","")&amp;IF(AND(L4782="Yes",K4782&lt;&gt;"Yes"),"VAT claimed without valid tax invoice; ","")&amp;IF(AND(L4782="Yes",ISNUMBER(SEARCH("blocked",G4782))),"Blocked input VAT claimed; ","")&amp;IF(AND(F4782="Import - VAT paid at customs (Box 8)",M4782=""),"Customs declaration no missing; ","")&amp;IF(AND(F4782="Import - Reverse charge (Box 9)",E4782="Saudi Arabia"),"RCM used for a local supplier; ","")&amp;IF(AND(L4782="Yes",NOT(OR(F4782="Standard domestic 15% (Box 7)",F4782="Import - VAT paid at customs (Box 8)",F4782="Import - Reverse charge (Box 9)"))),"VAT claimed on non-taxable category; ",""))</f>
        <v/>
      </c>
    </row>
    <row r="4783">
      <c r="A4783" s="17" t="n"/>
      <c r="B4783" s="14" t="n"/>
      <c r="C4783" s="14" t="n"/>
      <c r="D4783" s="16" t="n"/>
      <c r="E4783" s="14" t="n"/>
      <c r="F4783" s="14" t="n"/>
      <c r="G4783" s="14" t="n"/>
      <c r="H4783" s="19" t="n"/>
      <c r="I4783" s="19" t="n"/>
      <c r="J4783" s="34">
        <f>IF(A4783="","",H4783+I4783)</f>
        <v/>
      </c>
      <c r="K4783" s="14" t="n"/>
      <c r="L4783" s="14" t="n"/>
      <c r="M4783" s="14" t="n"/>
      <c r="N4783" s="14" t="n"/>
      <c r="O4783" s="20">
        <f>IF(A4783="","",SUMPRODUCT((A4783&gt;=Setup!$C$19:$C$30)*(A4783&lt;=Setup!$D$19:$D$30)*Setup!$A$19:$A$30))</f>
        <v/>
      </c>
      <c r="P4783" s="34">
        <f>IF(A4783="","",IF(OR(F4783="Standard domestic 15% (Box 7)",F4783="Import - VAT paid at customs (Box 8)",F4783="Import - Reverse charge (Box 9)"),ROUND(H4783*Setup!$B$9,2),0))</f>
        <v/>
      </c>
      <c r="Q4783" s="34">
        <f>IF(A4783="","",I4783-P4783)</f>
        <v/>
      </c>
      <c r="R4783" s="34">
        <f>IF(A4783="","",IF(L4783="Yes",I4783,0))</f>
        <v/>
      </c>
      <c r="S4783" s="34">
        <f>IF(A4783="","",IF(AND(L4783="Yes",K4783="Yes",NOT(ISNUMBER(SEARCH("blocked",G4783))),OR(F4783="Standard domestic 15% (Box 7)",F4783="Import - VAT paid at customs (Box 8)",F4783="Import - Reverse charge (Box 9)"),OR(F4783&lt;&gt;"Standard domestic 15% (Box 7)",AND(LEN(D4783)=15,LEFT(D4783,1)="3",RIGHT(D4783,1)="3",ISNUMBER(--D4783)))),I4783,0))</f>
        <v/>
      </c>
      <c r="T4783" s="34">
        <f>IF(A4783="","",R4783-S4783)</f>
        <v/>
      </c>
      <c r="U4783" s="23">
        <f>IF(A4783="","",IF(O4783=0,"Outside audit periods; ","")&amp;IF(F4783="","No VAT category; ","")&amp;IF(ABS(Q4783)&gt;Setup!$B$10,"VAT ≠ 15% × net; ","")&amp;IF(AND(F4783="Standard domestic 15% (Box 7)",NOT(AND(LEN(D4783)=15,LEFT(D4783,1)="3",RIGHT(D4783,1)="3",ISNUMBER(--D4783)))),"Invalid/missing supplier VAT no; ","")&amp;IF(AND(L4783="Yes",K4783&lt;&gt;"Yes"),"VAT claimed without valid tax invoice; ","")&amp;IF(AND(L4783="Yes",ISNUMBER(SEARCH("blocked",G4783))),"Blocked input VAT claimed; ","")&amp;IF(AND(F4783="Import - VAT paid at customs (Box 8)",M4783=""),"Customs declaration no missing; ","")&amp;IF(AND(F4783="Import - Reverse charge (Box 9)",E4783="Saudi Arabia"),"RCM used for a local supplier; ","")&amp;IF(AND(L4783="Yes",NOT(OR(F4783="Standard domestic 15% (Box 7)",F4783="Import - VAT paid at customs (Box 8)",F4783="Import - Reverse charge (Box 9)"))),"VAT claimed on non-taxable category; ",""))</f>
        <v/>
      </c>
    </row>
    <row r="4784">
      <c r="A4784" s="17" t="n"/>
      <c r="B4784" s="14" t="n"/>
      <c r="C4784" s="14" t="n"/>
      <c r="D4784" s="16" t="n"/>
      <c r="E4784" s="14" t="n"/>
      <c r="F4784" s="14" t="n"/>
      <c r="G4784" s="14" t="n"/>
      <c r="H4784" s="19" t="n"/>
      <c r="I4784" s="19" t="n"/>
      <c r="J4784" s="34">
        <f>IF(A4784="","",H4784+I4784)</f>
        <v/>
      </c>
      <c r="K4784" s="14" t="n"/>
      <c r="L4784" s="14" t="n"/>
      <c r="M4784" s="14" t="n"/>
      <c r="N4784" s="14" t="n"/>
      <c r="O4784" s="20">
        <f>IF(A4784="","",SUMPRODUCT((A4784&gt;=Setup!$C$19:$C$30)*(A4784&lt;=Setup!$D$19:$D$30)*Setup!$A$19:$A$30))</f>
        <v/>
      </c>
      <c r="P4784" s="34">
        <f>IF(A4784="","",IF(OR(F4784="Standard domestic 15% (Box 7)",F4784="Import - VAT paid at customs (Box 8)",F4784="Import - Reverse charge (Box 9)"),ROUND(H4784*Setup!$B$9,2),0))</f>
        <v/>
      </c>
      <c r="Q4784" s="34">
        <f>IF(A4784="","",I4784-P4784)</f>
        <v/>
      </c>
      <c r="R4784" s="34">
        <f>IF(A4784="","",IF(L4784="Yes",I4784,0))</f>
        <v/>
      </c>
      <c r="S4784" s="34">
        <f>IF(A4784="","",IF(AND(L4784="Yes",K4784="Yes",NOT(ISNUMBER(SEARCH("blocked",G4784))),OR(F4784="Standard domestic 15% (Box 7)",F4784="Import - VAT paid at customs (Box 8)",F4784="Import - Reverse charge (Box 9)"),OR(F4784&lt;&gt;"Standard domestic 15% (Box 7)",AND(LEN(D4784)=15,LEFT(D4784,1)="3",RIGHT(D4784,1)="3",ISNUMBER(--D4784)))),I4784,0))</f>
        <v/>
      </c>
      <c r="T4784" s="34">
        <f>IF(A4784="","",R4784-S4784)</f>
        <v/>
      </c>
      <c r="U4784" s="23">
        <f>IF(A4784="","",IF(O4784=0,"Outside audit periods; ","")&amp;IF(F4784="","No VAT category; ","")&amp;IF(ABS(Q4784)&gt;Setup!$B$10,"VAT ≠ 15% × net; ","")&amp;IF(AND(F4784="Standard domestic 15% (Box 7)",NOT(AND(LEN(D4784)=15,LEFT(D4784,1)="3",RIGHT(D4784,1)="3",ISNUMBER(--D4784)))),"Invalid/missing supplier VAT no; ","")&amp;IF(AND(L4784="Yes",K4784&lt;&gt;"Yes"),"VAT claimed without valid tax invoice; ","")&amp;IF(AND(L4784="Yes",ISNUMBER(SEARCH("blocked",G4784))),"Blocked input VAT claimed; ","")&amp;IF(AND(F4784="Import - VAT paid at customs (Box 8)",M4784=""),"Customs declaration no missing; ","")&amp;IF(AND(F4784="Import - Reverse charge (Box 9)",E4784="Saudi Arabia"),"RCM used for a local supplier; ","")&amp;IF(AND(L4784="Yes",NOT(OR(F4784="Standard domestic 15% (Box 7)",F4784="Import - VAT paid at customs (Box 8)",F4784="Import - Reverse charge (Box 9)"))),"VAT claimed on non-taxable category; ",""))</f>
        <v/>
      </c>
    </row>
    <row r="4785">
      <c r="A4785" s="17" t="n"/>
      <c r="B4785" s="14" t="n"/>
      <c r="C4785" s="14" t="n"/>
      <c r="D4785" s="16" t="n"/>
      <c r="E4785" s="14" t="n"/>
      <c r="F4785" s="14" t="n"/>
      <c r="G4785" s="14" t="n"/>
      <c r="H4785" s="19" t="n"/>
      <c r="I4785" s="19" t="n"/>
      <c r="J4785" s="34">
        <f>IF(A4785="","",H4785+I4785)</f>
        <v/>
      </c>
      <c r="K4785" s="14" t="n"/>
      <c r="L4785" s="14" t="n"/>
      <c r="M4785" s="14" t="n"/>
      <c r="N4785" s="14" t="n"/>
      <c r="O4785" s="20">
        <f>IF(A4785="","",SUMPRODUCT((A4785&gt;=Setup!$C$19:$C$30)*(A4785&lt;=Setup!$D$19:$D$30)*Setup!$A$19:$A$30))</f>
        <v/>
      </c>
      <c r="P4785" s="34">
        <f>IF(A4785="","",IF(OR(F4785="Standard domestic 15% (Box 7)",F4785="Import - VAT paid at customs (Box 8)",F4785="Import - Reverse charge (Box 9)"),ROUND(H4785*Setup!$B$9,2),0))</f>
        <v/>
      </c>
      <c r="Q4785" s="34">
        <f>IF(A4785="","",I4785-P4785)</f>
        <v/>
      </c>
      <c r="R4785" s="34">
        <f>IF(A4785="","",IF(L4785="Yes",I4785,0))</f>
        <v/>
      </c>
      <c r="S4785" s="34">
        <f>IF(A4785="","",IF(AND(L4785="Yes",K4785="Yes",NOT(ISNUMBER(SEARCH("blocked",G4785))),OR(F4785="Standard domestic 15% (Box 7)",F4785="Import - VAT paid at customs (Box 8)",F4785="Import - Reverse charge (Box 9)"),OR(F4785&lt;&gt;"Standard domestic 15% (Box 7)",AND(LEN(D4785)=15,LEFT(D4785,1)="3",RIGHT(D4785,1)="3",ISNUMBER(--D4785)))),I4785,0))</f>
        <v/>
      </c>
      <c r="T4785" s="34">
        <f>IF(A4785="","",R4785-S4785)</f>
        <v/>
      </c>
      <c r="U4785" s="23">
        <f>IF(A4785="","",IF(O4785=0,"Outside audit periods; ","")&amp;IF(F4785="","No VAT category; ","")&amp;IF(ABS(Q4785)&gt;Setup!$B$10,"VAT ≠ 15% × net; ","")&amp;IF(AND(F4785="Standard domestic 15% (Box 7)",NOT(AND(LEN(D4785)=15,LEFT(D4785,1)="3",RIGHT(D4785,1)="3",ISNUMBER(--D4785)))),"Invalid/missing supplier VAT no; ","")&amp;IF(AND(L4785="Yes",K4785&lt;&gt;"Yes"),"VAT claimed without valid tax invoice; ","")&amp;IF(AND(L4785="Yes",ISNUMBER(SEARCH("blocked",G4785))),"Blocked input VAT claimed; ","")&amp;IF(AND(F4785="Import - VAT paid at customs (Box 8)",M4785=""),"Customs declaration no missing; ","")&amp;IF(AND(F4785="Import - Reverse charge (Box 9)",E4785="Saudi Arabia"),"RCM used for a local supplier; ","")&amp;IF(AND(L4785="Yes",NOT(OR(F4785="Standard domestic 15% (Box 7)",F4785="Import - VAT paid at customs (Box 8)",F4785="Import - Reverse charge (Box 9)"))),"VAT claimed on non-taxable category; ",""))</f>
        <v/>
      </c>
    </row>
    <row r="4786">
      <c r="A4786" s="17" t="n"/>
      <c r="B4786" s="14" t="n"/>
      <c r="C4786" s="14" t="n"/>
      <c r="D4786" s="16" t="n"/>
      <c r="E4786" s="14" t="n"/>
      <c r="F4786" s="14" t="n"/>
      <c r="G4786" s="14" t="n"/>
      <c r="H4786" s="19" t="n"/>
      <c r="I4786" s="19" t="n"/>
      <c r="J4786" s="34">
        <f>IF(A4786="","",H4786+I4786)</f>
        <v/>
      </c>
      <c r="K4786" s="14" t="n"/>
      <c r="L4786" s="14" t="n"/>
      <c r="M4786" s="14" t="n"/>
      <c r="N4786" s="14" t="n"/>
      <c r="O4786" s="20">
        <f>IF(A4786="","",SUMPRODUCT((A4786&gt;=Setup!$C$19:$C$30)*(A4786&lt;=Setup!$D$19:$D$30)*Setup!$A$19:$A$30))</f>
        <v/>
      </c>
      <c r="P4786" s="34">
        <f>IF(A4786="","",IF(OR(F4786="Standard domestic 15% (Box 7)",F4786="Import - VAT paid at customs (Box 8)",F4786="Import - Reverse charge (Box 9)"),ROUND(H4786*Setup!$B$9,2),0))</f>
        <v/>
      </c>
      <c r="Q4786" s="34">
        <f>IF(A4786="","",I4786-P4786)</f>
        <v/>
      </c>
      <c r="R4786" s="34">
        <f>IF(A4786="","",IF(L4786="Yes",I4786,0))</f>
        <v/>
      </c>
      <c r="S4786" s="34">
        <f>IF(A4786="","",IF(AND(L4786="Yes",K4786="Yes",NOT(ISNUMBER(SEARCH("blocked",G4786))),OR(F4786="Standard domestic 15% (Box 7)",F4786="Import - VAT paid at customs (Box 8)",F4786="Import - Reverse charge (Box 9)"),OR(F4786&lt;&gt;"Standard domestic 15% (Box 7)",AND(LEN(D4786)=15,LEFT(D4786,1)="3",RIGHT(D4786,1)="3",ISNUMBER(--D4786)))),I4786,0))</f>
        <v/>
      </c>
      <c r="T4786" s="34">
        <f>IF(A4786="","",R4786-S4786)</f>
        <v/>
      </c>
      <c r="U4786" s="23">
        <f>IF(A4786="","",IF(O4786=0,"Outside audit periods; ","")&amp;IF(F4786="","No VAT category; ","")&amp;IF(ABS(Q4786)&gt;Setup!$B$10,"VAT ≠ 15% × net; ","")&amp;IF(AND(F4786="Standard domestic 15% (Box 7)",NOT(AND(LEN(D4786)=15,LEFT(D4786,1)="3",RIGHT(D4786,1)="3",ISNUMBER(--D4786)))),"Invalid/missing supplier VAT no; ","")&amp;IF(AND(L4786="Yes",K4786&lt;&gt;"Yes"),"VAT claimed without valid tax invoice; ","")&amp;IF(AND(L4786="Yes",ISNUMBER(SEARCH("blocked",G4786))),"Blocked input VAT claimed; ","")&amp;IF(AND(F4786="Import - VAT paid at customs (Box 8)",M4786=""),"Customs declaration no missing; ","")&amp;IF(AND(F4786="Import - Reverse charge (Box 9)",E4786="Saudi Arabia"),"RCM used for a local supplier; ","")&amp;IF(AND(L4786="Yes",NOT(OR(F4786="Standard domestic 15% (Box 7)",F4786="Import - VAT paid at customs (Box 8)",F4786="Import - Reverse charge (Box 9)"))),"VAT claimed on non-taxable category; ",""))</f>
        <v/>
      </c>
    </row>
    <row r="4787">
      <c r="A4787" s="17" t="n"/>
      <c r="B4787" s="14" t="n"/>
      <c r="C4787" s="14" t="n"/>
      <c r="D4787" s="16" t="n"/>
      <c r="E4787" s="14" t="n"/>
      <c r="F4787" s="14" t="n"/>
      <c r="G4787" s="14" t="n"/>
      <c r="H4787" s="19" t="n"/>
      <c r="I4787" s="19" t="n"/>
      <c r="J4787" s="34">
        <f>IF(A4787="","",H4787+I4787)</f>
        <v/>
      </c>
      <c r="K4787" s="14" t="n"/>
      <c r="L4787" s="14" t="n"/>
      <c r="M4787" s="14" t="n"/>
      <c r="N4787" s="14" t="n"/>
      <c r="O4787" s="20">
        <f>IF(A4787="","",SUMPRODUCT((A4787&gt;=Setup!$C$19:$C$30)*(A4787&lt;=Setup!$D$19:$D$30)*Setup!$A$19:$A$30))</f>
        <v/>
      </c>
      <c r="P4787" s="34">
        <f>IF(A4787="","",IF(OR(F4787="Standard domestic 15% (Box 7)",F4787="Import - VAT paid at customs (Box 8)",F4787="Import - Reverse charge (Box 9)"),ROUND(H4787*Setup!$B$9,2),0))</f>
        <v/>
      </c>
      <c r="Q4787" s="34">
        <f>IF(A4787="","",I4787-P4787)</f>
        <v/>
      </c>
      <c r="R4787" s="34">
        <f>IF(A4787="","",IF(L4787="Yes",I4787,0))</f>
        <v/>
      </c>
      <c r="S4787" s="34">
        <f>IF(A4787="","",IF(AND(L4787="Yes",K4787="Yes",NOT(ISNUMBER(SEARCH("blocked",G4787))),OR(F4787="Standard domestic 15% (Box 7)",F4787="Import - VAT paid at customs (Box 8)",F4787="Import - Reverse charge (Box 9)"),OR(F4787&lt;&gt;"Standard domestic 15% (Box 7)",AND(LEN(D4787)=15,LEFT(D4787,1)="3",RIGHT(D4787,1)="3",ISNUMBER(--D4787)))),I4787,0))</f>
        <v/>
      </c>
      <c r="T4787" s="34">
        <f>IF(A4787="","",R4787-S4787)</f>
        <v/>
      </c>
      <c r="U4787" s="23">
        <f>IF(A4787="","",IF(O4787=0,"Outside audit periods; ","")&amp;IF(F4787="","No VAT category; ","")&amp;IF(ABS(Q4787)&gt;Setup!$B$10,"VAT ≠ 15% × net; ","")&amp;IF(AND(F4787="Standard domestic 15% (Box 7)",NOT(AND(LEN(D4787)=15,LEFT(D4787,1)="3",RIGHT(D4787,1)="3",ISNUMBER(--D4787)))),"Invalid/missing supplier VAT no; ","")&amp;IF(AND(L4787="Yes",K4787&lt;&gt;"Yes"),"VAT claimed without valid tax invoice; ","")&amp;IF(AND(L4787="Yes",ISNUMBER(SEARCH("blocked",G4787))),"Blocked input VAT claimed; ","")&amp;IF(AND(F4787="Import - VAT paid at customs (Box 8)",M4787=""),"Customs declaration no missing; ","")&amp;IF(AND(F4787="Import - Reverse charge (Box 9)",E4787="Saudi Arabia"),"RCM used for a local supplier; ","")&amp;IF(AND(L4787="Yes",NOT(OR(F4787="Standard domestic 15% (Box 7)",F4787="Import - VAT paid at customs (Box 8)",F4787="Import - Reverse charge (Box 9)"))),"VAT claimed on non-taxable category; ",""))</f>
        <v/>
      </c>
    </row>
    <row r="4788">
      <c r="A4788" s="17" t="n"/>
      <c r="B4788" s="14" t="n"/>
      <c r="C4788" s="14" t="n"/>
      <c r="D4788" s="16" t="n"/>
      <c r="E4788" s="14" t="n"/>
      <c r="F4788" s="14" t="n"/>
      <c r="G4788" s="14" t="n"/>
      <c r="H4788" s="19" t="n"/>
      <c r="I4788" s="19" t="n"/>
      <c r="J4788" s="34">
        <f>IF(A4788="","",H4788+I4788)</f>
        <v/>
      </c>
      <c r="K4788" s="14" t="n"/>
      <c r="L4788" s="14" t="n"/>
      <c r="M4788" s="14" t="n"/>
      <c r="N4788" s="14" t="n"/>
      <c r="O4788" s="20">
        <f>IF(A4788="","",SUMPRODUCT((A4788&gt;=Setup!$C$19:$C$30)*(A4788&lt;=Setup!$D$19:$D$30)*Setup!$A$19:$A$30))</f>
        <v/>
      </c>
      <c r="P4788" s="34">
        <f>IF(A4788="","",IF(OR(F4788="Standard domestic 15% (Box 7)",F4788="Import - VAT paid at customs (Box 8)",F4788="Import - Reverse charge (Box 9)"),ROUND(H4788*Setup!$B$9,2),0))</f>
        <v/>
      </c>
      <c r="Q4788" s="34">
        <f>IF(A4788="","",I4788-P4788)</f>
        <v/>
      </c>
      <c r="R4788" s="34">
        <f>IF(A4788="","",IF(L4788="Yes",I4788,0))</f>
        <v/>
      </c>
      <c r="S4788" s="34">
        <f>IF(A4788="","",IF(AND(L4788="Yes",K4788="Yes",NOT(ISNUMBER(SEARCH("blocked",G4788))),OR(F4788="Standard domestic 15% (Box 7)",F4788="Import - VAT paid at customs (Box 8)",F4788="Import - Reverse charge (Box 9)"),OR(F4788&lt;&gt;"Standard domestic 15% (Box 7)",AND(LEN(D4788)=15,LEFT(D4788,1)="3",RIGHT(D4788,1)="3",ISNUMBER(--D4788)))),I4788,0))</f>
        <v/>
      </c>
      <c r="T4788" s="34">
        <f>IF(A4788="","",R4788-S4788)</f>
        <v/>
      </c>
      <c r="U4788" s="23">
        <f>IF(A4788="","",IF(O4788=0,"Outside audit periods; ","")&amp;IF(F4788="","No VAT category; ","")&amp;IF(ABS(Q4788)&gt;Setup!$B$10,"VAT ≠ 15% × net; ","")&amp;IF(AND(F4788="Standard domestic 15% (Box 7)",NOT(AND(LEN(D4788)=15,LEFT(D4788,1)="3",RIGHT(D4788,1)="3",ISNUMBER(--D4788)))),"Invalid/missing supplier VAT no; ","")&amp;IF(AND(L4788="Yes",K4788&lt;&gt;"Yes"),"VAT claimed without valid tax invoice; ","")&amp;IF(AND(L4788="Yes",ISNUMBER(SEARCH("blocked",G4788))),"Blocked input VAT claimed; ","")&amp;IF(AND(F4788="Import - VAT paid at customs (Box 8)",M4788=""),"Customs declaration no missing; ","")&amp;IF(AND(F4788="Import - Reverse charge (Box 9)",E4788="Saudi Arabia"),"RCM used for a local supplier; ","")&amp;IF(AND(L4788="Yes",NOT(OR(F4788="Standard domestic 15% (Box 7)",F4788="Import - VAT paid at customs (Box 8)",F4788="Import - Reverse charge (Box 9)"))),"VAT claimed on non-taxable category; ",""))</f>
        <v/>
      </c>
    </row>
    <row r="4789">
      <c r="A4789" s="17" t="n"/>
      <c r="B4789" s="14" t="n"/>
      <c r="C4789" s="14" t="n"/>
      <c r="D4789" s="16" t="n"/>
      <c r="E4789" s="14" t="n"/>
      <c r="F4789" s="14" t="n"/>
      <c r="G4789" s="14" t="n"/>
      <c r="H4789" s="19" t="n"/>
      <c r="I4789" s="19" t="n"/>
      <c r="J4789" s="34">
        <f>IF(A4789="","",H4789+I4789)</f>
        <v/>
      </c>
      <c r="K4789" s="14" t="n"/>
      <c r="L4789" s="14" t="n"/>
      <c r="M4789" s="14" t="n"/>
      <c r="N4789" s="14" t="n"/>
      <c r="O4789" s="20">
        <f>IF(A4789="","",SUMPRODUCT((A4789&gt;=Setup!$C$19:$C$30)*(A4789&lt;=Setup!$D$19:$D$30)*Setup!$A$19:$A$30))</f>
        <v/>
      </c>
      <c r="P4789" s="34">
        <f>IF(A4789="","",IF(OR(F4789="Standard domestic 15% (Box 7)",F4789="Import - VAT paid at customs (Box 8)",F4789="Import - Reverse charge (Box 9)"),ROUND(H4789*Setup!$B$9,2),0))</f>
        <v/>
      </c>
      <c r="Q4789" s="34">
        <f>IF(A4789="","",I4789-P4789)</f>
        <v/>
      </c>
      <c r="R4789" s="34">
        <f>IF(A4789="","",IF(L4789="Yes",I4789,0))</f>
        <v/>
      </c>
      <c r="S4789" s="34">
        <f>IF(A4789="","",IF(AND(L4789="Yes",K4789="Yes",NOT(ISNUMBER(SEARCH("blocked",G4789))),OR(F4789="Standard domestic 15% (Box 7)",F4789="Import - VAT paid at customs (Box 8)",F4789="Import - Reverse charge (Box 9)"),OR(F4789&lt;&gt;"Standard domestic 15% (Box 7)",AND(LEN(D4789)=15,LEFT(D4789,1)="3",RIGHT(D4789,1)="3",ISNUMBER(--D4789)))),I4789,0))</f>
        <v/>
      </c>
      <c r="T4789" s="34">
        <f>IF(A4789="","",R4789-S4789)</f>
        <v/>
      </c>
      <c r="U4789" s="23">
        <f>IF(A4789="","",IF(O4789=0,"Outside audit periods; ","")&amp;IF(F4789="","No VAT category; ","")&amp;IF(ABS(Q4789)&gt;Setup!$B$10,"VAT ≠ 15% × net; ","")&amp;IF(AND(F4789="Standard domestic 15% (Box 7)",NOT(AND(LEN(D4789)=15,LEFT(D4789,1)="3",RIGHT(D4789,1)="3",ISNUMBER(--D4789)))),"Invalid/missing supplier VAT no; ","")&amp;IF(AND(L4789="Yes",K4789&lt;&gt;"Yes"),"VAT claimed without valid tax invoice; ","")&amp;IF(AND(L4789="Yes",ISNUMBER(SEARCH("blocked",G4789))),"Blocked input VAT claimed; ","")&amp;IF(AND(F4789="Import - VAT paid at customs (Box 8)",M4789=""),"Customs declaration no missing; ","")&amp;IF(AND(F4789="Import - Reverse charge (Box 9)",E4789="Saudi Arabia"),"RCM used for a local supplier; ","")&amp;IF(AND(L4789="Yes",NOT(OR(F4789="Standard domestic 15% (Box 7)",F4789="Import - VAT paid at customs (Box 8)",F4789="Import - Reverse charge (Box 9)"))),"VAT claimed on non-taxable category; ",""))</f>
        <v/>
      </c>
    </row>
    <row r="4790">
      <c r="A4790" s="17" t="n"/>
      <c r="B4790" s="14" t="n"/>
      <c r="C4790" s="14" t="n"/>
      <c r="D4790" s="16" t="n"/>
      <c r="E4790" s="14" t="n"/>
      <c r="F4790" s="14" t="n"/>
      <c r="G4790" s="14" t="n"/>
      <c r="H4790" s="19" t="n"/>
      <c r="I4790" s="19" t="n"/>
      <c r="J4790" s="34">
        <f>IF(A4790="","",H4790+I4790)</f>
        <v/>
      </c>
      <c r="K4790" s="14" t="n"/>
      <c r="L4790" s="14" t="n"/>
      <c r="M4790" s="14" t="n"/>
      <c r="N4790" s="14" t="n"/>
      <c r="O4790" s="20">
        <f>IF(A4790="","",SUMPRODUCT((A4790&gt;=Setup!$C$19:$C$30)*(A4790&lt;=Setup!$D$19:$D$30)*Setup!$A$19:$A$30))</f>
        <v/>
      </c>
      <c r="P4790" s="34">
        <f>IF(A4790="","",IF(OR(F4790="Standard domestic 15% (Box 7)",F4790="Import - VAT paid at customs (Box 8)",F4790="Import - Reverse charge (Box 9)"),ROUND(H4790*Setup!$B$9,2),0))</f>
        <v/>
      </c>
      <c r="Q4790" s="34">
        <f>IF(A4790="","",I4790-P4790)</f>
        <v/>
      </c>
      <c r="R4790" s="34">
        <f>IF(A4790="","",IF(L4790="Yes",I4790,0))</f>
        <v/>
      </c>
      <c r="S4790" s="34">
        <f>IF(A4790="","",IF(AND(L4790="Yes",K4790="Yes",NOT(ISNUMBER(SEARCH("blocked",G4790))),OR(F4790="Standard domestic 15% (Box 7)",F4790="Import - VAT paid at customs (Box 8)",F4790="Import - Reverse charge (Box 9)"),OR(F4790&lt;&gt;"Standard domestic 15% (Box 7)",AND(LEN(D4790)=15,LEFT(D4790,1)="3",RIGHT(D4790,1)="3",ISNUMBER(--D4790)))),I4790,0))</f>
        <v/>
      </c>
      <c r="T4790" s="34">
        <f>IF(A4790="","",R4790-S4790)</f>
        <v/>
      </c>
      <c r="U4790" s="23">
        <f>IF(A4790="","",IF(O4790=0,"Outside audit periods; ","")&amp;IF(F4790="","No VAT category; ","")&amp;IF(ABS(Q4790)&gt;Setup!$B$10,"VAT ≠ 15% × net; ","")&amp;IF(AND(F4790="Standard domestic 15% (Box 7)",NOT(AND(LEN(D4790)=15,LEFT(D4790,1)="3",RIGHT(D4790,1)="3",ISNUMBER(--D4790)))),"Invalid/missing supplier VAT no; ","")&amp;IF(AND(L4790="Yes",K4790&lt;&gt;"Yes"),"VAT claimed without valid tax invoice; ","")&amp;IF(AND(L4790="Yes",ISNUMBER(SEARCH("blocked",G4790))),"Blocked input VAT claimed; ","")&amp;IF(AND(F4790="Import - VAT paid at customs (Box 8)",M4790=""),"Customs declaration no missing; ","")&amp;IF(AND(F4790="Import - Reverse charge (Box 9)",E4790="Saudi Arabia"),"RCM used for a local supplier; ","")&amp;IF(AND(L4790="Yes",NOT(OR(F4790="Standard domestic 15% (Box 7)",F4790="Import - VAT paid at customs (Box 8)",F4790="Import - Reverse charge (Box 9)"))),"VAT claimed on non-taxable category; ",""))</f>
        <v/>
      </c>
    </row>
    <row r="4791">
      <c r="A4791" s="17" t="n"/>
      <c r="B4791" s="14" t="n"/>
      <c r="C4791" s="14" t="n"/>
      <c r="D4791" s="16" t="n"/>
      <c r="E4791" s="14" t="n"/>
      <c r="F4791" s="14" t="n"/>
      <c r="G4791" s="14" t="n"/>
      <c r="H4791" s="19" t="n"/>
      <c r="I4791" s="19" t="n"/>
      <c r="J4791" s="34">
        <f>IF(A4791="","",H4791+I4791)</f>
        <v/>
      </c>
      <c r="K4791" s="14" t="n"/>
      <c r="L4791" s="14" t="n"/>
      <c r="M4791" s="14" t="n"/>
      <c r="N4791" s="14" t="n"/>
      <c r="O4791" s="20">
        <f>IF(A4791="","",SUMPRODUCT((A4791&gt;=Setup!$C$19:$C$30)*(A4791&lt;=Setup!$D$19:$D$30)*Setup!$A$19:$A$30))</f>
        <v/>
      </c>
      <c r="P4791" s="34">
        <f>IF(A4791="","",IF(OR(F4791="Standard domestic 15% (Box 7)",F4791="Import - VAT paid at customs (Box 8)",F4791="Import - Reverse charge (Box 9)"),ROUND(H4791*Setup!$B$9,2),0))</f>
        <v/>
      </c>
      <c r="Q4791" s="34">
        <f>IF(A4791="","",I4791-P4791)</f>
        <v/>
      </c>
      <c r="R4791" s="34">
        <f>IF(A4791="","",IF(L4791="Yes",I4791,0))</f>
        <v/>
      </c>
      <c r="S4791" s="34">
        <f>IF(A4791="","",IF(AND(L4791="Yes",K4791="Yes",NOT(ISNUMBER(SEARCH("blocked",G4791))),OR(F4791="Standard domestic 15% (Box 7)",F4791="Import - VAT paid at customs (Box 8)",F4791="Import - Reverse charge (Box 9)"),OR(F4791&lt;&gt;"Standard domestic 15% (Box 7)",AND(LEN(D4791)=15,LEFT(D4791,1)="3",RIGHT(D4791,1)="3",ISNUMBER(--D4791)))),I4791,0))</f>
        <v/>
      </c>
      <c r="T4791" s="34">
        <f>IF(A4791="","",R4791-S4791)</f>
        <v/>
      </c>
      <c r="U4791" s="23">
        <f>IF(A4791="","",IF(O4791=0,"Outside audit periods; ","")&amp;IF(F4791="","No VAT category; ","")&amp;IF(ABS(Q4791)&gt;Setup!$B$10,"VAT ≠ 15% × net; ","")&amp;IF(AND(F4791="Standard domestic 15% (Box 7)",NOT(AND(LEN(D4791)=15,LEFT(D4791,1)="3",RIGHT(D4791,1)="3",ISNUMBER(--D4791)))),"Invalid/missing supplier VAT no; ","")&amp;IF(AND(L4791="Yes",K4791&lt;&gt;"Yes"),"VAT claimed without valid tax invoice; ","")&amp;IF(AND(L4791="Yes",ISNUMBER(SEARCH("blocked",G4791))),"Blocked input VAT claimed; ","")&amp;IF(AND(F4791="Import - VAT paid at customs (Box 8)",M4791=""),"Customs declaration no missing; ","")&amp;IF(AND(F4791="Import - Reverse charge (Box 9)",E4791="Saudi Arabia"),"RCM used for a local supplier; ","")&amp;IF(AND(L4791="Yes",NOT(OR(F4791="Standard domestic 15% (Box 7)",F4791="Import - VAT paid at customs (Box 8)",F4791="Import - Reverse charge (Box 9)"))),"VAT claimed on non-taxable category; ",""))</f>
        <v/>
      </c>
    </row>
    <row r="4792">
      <c r="A4792" s="17" t="n"/>
      <c r="B4792" s="14" t="n"/>
      <c r="C4792" s="14" t="n"/>
      <c r="D4792" s="16" t="n"/>
      <c r="E4792" s="14" t="n"/>
      <c r="F4792" s="14" t="n"/>
      <c r="G4792" s="14" t="n"/>
      <c r="H4792" s="19" t="n"/>
      <c r="I4792" s="19" t="n"/>
      <c r="J4792" s="34">
        <f>IF(A4792="","",H4792+I4792)</f>
        <v/>
      </c>
      <c r="K4792" s="14" t="n"/>
      <c r="L4792" s="14" t="n"/>
      <c r="M4792" s="14" t="n"/>
      <c r="N4792" s="14" t="n"/>
      <c r="O4792" s="20">
        <f>IF(A4792="","",SUMPRODUCT((A4792&gt;=Setup!$C$19:$C$30)*(A4792&lt;=Setup!$D$19:$D$30)*Setup!$A$19:$A$30))</f>
        <v/>
      </c>
      <c r="P4792" s="34">
        <f>IF(A4792="","",IF(OR(F4792="Standard domestic 15% (Box 7)",F4792="Import - VAT paid at customs (Box 8)",F4792="Import - Reverse charge (Box 9)"),ROUND(H4792*Setup!$B$9,2),0))</f>
        <v/>
      </c>
      <c r="Q4792" s="34">
        <f>IF(A4792="","",I4792-P4792)</f>
        <v/>
      </c>
      <c r="R4792" s="34">
        <f>IF(A4792="","",IF(L4792="Yes",I4792,0))</f>
        <v/>
      </c>
      <c r="S4792" s="34">
        <f>IF(A4792="","",IF(AND(L4792="Yes",K4792="Yes",NOT(ISNUMBER(SEARCH("blocked",G4792))),OR(F4792="Standard domestic 15% (Box 7)",F4792="Import - VAT paid at customs (Box 8)",F4792="Import - Reverse charge (Box 9)"),OR(F4792&lt;&gt;"Standard domestic 15% (Box 7)",AND(LEN(D4792)=15,LEFT(D4792,1)="3",RIGHT(D4792,1)="3",ISNUMBER(--D4792)))),I4792,0))</f>
        <v/>
      </c>
      <c r="T4792" s="34">
        <f>IF(A4792="","",R4792-S4792)</f>
        <v/>
      </c>
      <c r="U4792" s="23">
        <f>IF(A4792="","",IF(O4792=0,"Outside audit periods; ","")&amp;IF(F4792="","No VAT category; ","")&amp;IF(ABS(Q4792)&gt;Setup!$B$10,"VAT ≠ 15% × net; ","")&amp;IF(AND(F4792="Standard domestic 15% (Box 7)",NOT(AND(LEN(D4792)=15,LEFT(D4792,1)="3",RIGHT(D4792,1)="3",ISNUMBER(--D4792)))),"Invalid/missing supplier VAT no; ","")&amp;IF(AND(L4792="Yes",K4792&lt;&gt;"Yes"),"VAT claimed without valid tax invoice; ","")&amp;IF(AND(L4792="Yes",ISNUMBER(SEARCH("blocked",G4792))),"Blocked input VAT claimed; ","")&amp;IF(AND(F4792="Import - VAT paid at customs (Box 8)",M4792=""),"Customs declaration no missing; ","")&amp;IF(AND(F4792="Import - Reverse charge (Box 9)",E4792="Saudi Arabia"),"RCM used for a local supplier; ","")&amp;IF(AND(L4792="Yes",NOT(OR(F4792="Standard domestic 15% (Box 7)",F4792="Import - VAT paid at customs (Box 8)",F4792="Import - Reverse charge (Box 9)"))),"VAT claimed on non-taxable category; ",""))</f>
        <v/>
      </c>
    </row>
    <row r="4793">
      <c r="A4793" s="17" t="n"/>
      <c r="B4793" s="14" t="n"/>
      <c r="C4793" s="14" t="n"/>
      <c r="D4793" s="16" t="n"/>
      <c r="E4793" s="14" t="n"/>
      <c r="F4793" s="14" t="n"/>
      <c r="G4793" s="14" t="n"/>
      <c r="H4793" s="19" t="n"/>
      <c r="I4793" s="19" t="n"/>
      <c r="J4793" s="34">
        <f>IF(A4793="","",H4793+I4793)</f>
        <v/>
      </c>
      <c r="K4793" s="14" t="n"/>
      <c r="L4793" s="14" t="n"/>
      <c r="M4793" s="14" t="n"/>
      <c r="N4793" s="14" t="n"/>
      <c r="O4793" s="20">
        <f>IF(A4793="","",SUMPRODUCT((A4793&gt;=Setup!$C$19:$C$30)*(A4793&lt;=Setup!$D$19:$D$30)*Setup!$A$19:$A$30))</f>
        <v/>
      </c>
      <c r="P4793" s="34">
        <f>IF(A4793="","",IF(OR(F4793="Standard domestic 15% (Box 7)",F4793="Import - VAT paid at customs (Box 8)",F4793="Import - Reverse charge (Box 9)"),ROUND(H4793*Setup!$B$9,2),0))</f>
        <v/>
      </c>
      <c r="Q4793" s="34">
        <f>IF(A4793="","",I4793-P4793)</f>
        <v/>
      </c>
      <c r="R4793" s="34">
        <f>IF(A4793="","",IF(L4793="Yes",I4793,0))</f>
        <v/>
      </c>
      <c r="S4793" s="34">
        <f>IF(A4793="","",IF(AND(L4793="Yes",K4793="Yes",NOT(ISNUMBER(SEARCH("blocked",G4793))),OR(F4793="Standard domestic 15% (Box 7)",F4793="Import - VAT paid at customs (Box 8)",F4793="Import - Reverse charge (Box 9)"),OR(F4793&lt;&gt;"Standard domestic 15% (Box 7)",AND(LEN(D4793)=15,LEFT(D4793,1)="3",RIGHT(D4793,1)="3",ISNUMBER(--D4793)))),I4793,0))</f>
        <v/>
      </c>
      <c r="T4793" s="34">
        <f>IF(A4793="","",R4793-S4793)</f>
        <v/>
      </c>
      <c r="U4793" s="23">
        <f>IF(A4793="","",IF(O4793=0,"Outside audit periods; ","")&amp;IF(F4793="","No VAT category; ","")&amp;IF(ABS(Q4793)&gt;Setup!$B$10,"VAT ≠ 15% × net; ","")&amp;IF(AND(F4793="Standard domestic 15% (Box 7)",NOT(AND(LEN(D4793)=15,LEFT(D4793,1)="3",RIGHT(D4793,1)="3",ISNUMBER(--D4793)))),"Invalid/missing supplier VAT no; ","")&amp;IF(AND(L4793="Yes",K4793&lt;&gt;"Yes"),"VAT claimed without valid tax invoice; ","")&amp;IF(AND(L4793="Yes",ISNUMBER(SEARCH("blocked",G4793))),"Blocked input VAT claimed; ","")&amp;IF(AND(F4793="Import - VAT paid at customs (Box 8)",M4793=""),"Customs declaration no missing; ","")&amp;IF(AND(F4793="Import - Reverse charge (Box 9)",E4793="Saudi Arabia"),"RCM used for a local supplier; ","")&amp;IF(AND(L4793="Yes",NOT(OR(F4793="Standard domestic 15% (Box 7)",F4793="Import - VAT paid at customs (Box 8)",F4793="Import - Reverse charge (Box 9)"))),"VAT claimed on non-taxable category; ",""))</f>
        <v/>
      </c>
    </row>
    <row r="4794">
      <c r="A4794" s="17" t="n"/>
      <c r="B4794" s="14" t="n"/>
      <c r="C4794" s="14" t="n"/>
      <c r="D4794" s="16" t="n"/>
      <c r="E4794" s="14" t="n"/>
      <c r="F4794" s="14" t="n"/>
      <c r="G4794" s="14" t="n"/>
      <c r="H4794" s="19" t="n"/>
      <c r="I4794" s="19" t="n"/>
      <c r="J4794" s="34">
        <f>IF(A4794="","",H4794+I4794)</f>
        <v/>
      </c>
      <c r="K4794" s="14" t="n"/>
      <c r="L4794" s="14" t="n"/>
      <c r="M4794" s="14" t="n"/>
      <c r="N4794" s="14" t="n"/>
      <c r="O4794" s="20">
        <f>IF(A4794="","",SUMPRODUCT((A4794&gt;=Setup!$C$19:$C$30)*(A4794&lt;=Setup!$D$19:$D$30)*Setup!$A$19:$A$30))</f>
        <v/>
      </c>
      <c r="P4794" s="34">
        <f>IF(A4794="","",IF(OR(F4794="Standard domestic 15% (Box 7)",F4794="Import - VAT paid at customs (Box 8)",F4794="Import - Reverse charge (Box 9)"),ROUND(H4794*Setup!$B$9,2),0))</f>
        <v/>
      </c>
      <c r="Q4794" s="34">
        <f>IF(A4794="","",I4794-P4794)</f>
        <v/>
      </c>
      <c r="R4794" s="34">
        <f>IF(A4794="","",IF(L4794="Yes",I4794,0))</f>
        <v/>
      </c>
      <c r="S4794" s="34">
        <f>IF(A4794="","",IF(AND(L4794="Yes",K4794="Yes",NOT(ISNUMBER(SEARCH("blocked",G4794))),OR(F4794="Standard domestic 15% (Box 7)",F4794="Import - VAT paid at customs (Box 8)",F4794="Import - Reverse charge (Box 9)"),OR(F4794&lt;&gt;"Standard domestic 15% (Box 7)",AND(LEN(D4794)=15,LEFT(D4794,1)="3",RIGHT(D4794,1)="3",ISNUMBER(--D4794)))),I4794,0))</f>
        <v/>
      </c>
      <c r="T4794" s="34">
        <f>IF(A4794="","",R4794-S4794)</f>
        <v/>
      </c>
      <c r="U4794" s="23">
        <f>IF(A4794="","",IF(O4794=0,"Outside audit periods; ","")&amp;IF(F4794="","No VAT category; ","")&amp;IF(ABS(Q4794)&gt;Setup!$B$10,"VAT ≠ 15% × net; ","")&amp;IF(AND(F4794="Standard domestic 15% (Box 7)",NOT(AND(LEN(D4794)=15,LEFT(D4794,1)="3",RIGHT(D4794,1)="3",ISNUMBER(--D4794)))),"Invalid/missing supplier VAT no; ","")&amp;IF(AND(L4794="Yes",K4794&lt;&gt;"Yes"),"VAT claimed without valid tax invoice; ","")&amp;IF(AND(L4794="Yes",ISNUMBER(SEARCH("blocked",G4794))),"Blocked input VAT claimed; ","")&amp;IF(AND(F4794="Import - VAT paid at customs (Box 8)",M4794=""),"Customs declaration no missing; ","")&amp;IF(AND(F4794="Import - Reverse charge (Box 9)",E4794="Saudi Arabia"),"RCM used for a local supplier; ","")&amp;IF(AND(L4794="Yes",NOT(OR(F4794="Standard domestic 15% (Box 7)",F4794="Import - VAT paid at customs (Box 8)",F4794="Import - Reverse charge (Box 9)"))),"VAT claimed on non-taxable category; ",""))</f>
        <v/>
      </c>
    </row>
    <row r="4795">
      <c r="A4795" s="17" t="n"/>
      <c r="B4795" s="14" t="n"/>
      <c r="C4795" s="14" t="n"/>
      <c r="D4795" s="16" t="n"/>
      <c r="E4795" s="14" t="n"/>
      <c r="F4795" s="14" t="n"/>
      <c r="G4795" s="14" t="n"/>
      <c r="H4795" s="19" t="n"/>
      <c r="I4795" s="19" t="n"/>
      <c r="J4795" s="34">
        <f>IF(A4795="","",H4795+I4795)</f>
        <v/>
      </c>
      <c r="K4795" s="14" t="n"/>
      <c r="L4795" s="14" t="n"/>
      <c r="M4795" s="14" t="n"/>
      <c r="N4795" s="14" t="n"/>
      <c r="O4795" s="20">
        <f>IF(A4795="","",SUMPRODUCT((A4795&gt;=Setup!$C$19:$C$30)*(A4795&lt;=Setup!$D$19:$D$30)*Setup!$A$19:$A$30))</f>
        <v/>
      </c>
      <c r="P4795" s="34">
        <f>IF(A4795="","",IF(OR(F4795="Standard domestic 15% (Box 7)",F4795="Import - VAT paid at customs (Box 8)",F4795="Import - Reverse charge (Box 9)"),ROUND(H4795*Setup!$B$9,2),0))</f>
        <v/>
      </c>
      <c r="Q4795" s="34">
        <f>IF(A4795="","",I4795-P4795)</f>
        <v/>
      </c>
      <c r="R4795" s="34">
        <f>IF(A4795="","",IF(L4795="Yes",I4795,0))</f>
        <v/>
      </c>
      <c r="S4795" s="34">
        <f>IF(A4795="","",IF(AND(L4795="Yes",K4795="Yes",NOT(ISNUMBER(SEARCH("blocked",G4795))),OR(F4795="Standard domestic 15% (Box 7)",F4795="Import - VAT paid at customs (Box 8)",F4795="Import - Reverse charge (Box 9)"),OR(F4795&lt;&gt;"Standard domestic 15% (Box 7)",AND(LEN(D4795)=15,LEFT(D4795,1)="3",RIGHT(D4795,1)="3",ISNUMBER(--D4795)))),I4795,0))</f>
        <v/>
      </c>
      <c r="T4795" s="34">
        <f>IF(A4795="","",R4795-S4795)</f>
        <v/>
      </c>
      <c r="U4795" s="23">
        <f>IF(A4795="","",IF(O4795=0,"Outside audit periods; ","")&amp;IF(F4795="","No VAT category; ","")&amp;IF(ABS(Q4795)&gt;Setup!$B$10,"VAT ≠ 15% × net; ","")&amp;IF(AND(F4795="Standard domestic 15% (Box 7)",NOT(AND(LEN(D4795)=15,LEFT(D4795,1)="3",RIGHT(D4795,1)="3",ISNUMBER(--D4795)))),"Invalid/missing supplier VAT no; ","")&amp;IF(AND(L4795="Yes",K4795&lt;&gt;"Yes"),"VAT claimed without valid tax invoice; ","")&amp;IF(AND(L4795="Yes",ISNUMBER(SEARCH("blocked",G4795))),"Blocked input VAT claimed; ","")&amp;IF(AND(F4795="Import - VAT paid at customs (Box 8)",M4795=""),"Customs declaration no missing; ","")&amp;IF(AND(F4795="Import - Reverse charge (Box 9)",E4795="Saudi Arabia"),"RCM used for a local supplier; ","")&amp;IF(AND(L4795="Yes",NOT(OR(F4795="Standard domestic 15% (Box 7)",F4795="Import - VAT paid at customs (Box 8)",F4795="Import - Reverse charge (Box 9)"))),"VAT claimed on non-taxable category; ",""))</f>
        <v/>
      </c>
    </row>
    <row r="4796">
      <c r="A4796" s="17" t="n"/>
      <c r="B4796" s="14" t="n"/>
      <c r="C4796" s="14" t="n"/>
      <c r="D4796" s="16" t="n"/>
      <c r="E4796" s="14" t="n"/>
      <c r="F4796" s="14" t="n"/>
      <c r="G4796" s="14" t="n"/>
      <c r="H4796" s="19" t="n"/>
      <c r="I4796" s="19" t="n"/>
      <c r="J4796" s="34">
        <f>IF(A4796="","",H4796+I4796)</f>
        <v/>
      </c>
      <c r="K4796" s="14" t="n"/>
      <c r="L4796" s="14" t="n"/>
      <c r="M4796" s="14" t="n"/>
      <c r="N4796" s="14" t="n"/>
      <c r="O4796" s="20">
        <f>IF(A4796="","",SUMPRODUCT((A4796&gt;=Setup!$C$19:$C$30)*(A4796&lt;=Setup!$D$19:$D$30)*Setup!$A$19:$A$30))</f>
        <v/>
      </c>
      <c r="P4796" s="34">
        <f>IF(A4796="","",IF(OR(F4796="Standard domestic 15% (Box 7)",F4796="Import - VAT paid at customs (Box 8)",F4796="Import - Reverse charge (Box 9)"),ROUND(H4796*Setup!$B$9,2),0))</f>
        <v/>
      </c>
      <c r="Q4796" s="34">
        <f>IF(A4796="","",I4796-P4796)</f>
        <v/>
      </c>
      <c r="R4796" s="34">
        <f>IF(A4796="","",IF(L4796="Yes",I4796,0))</f>
        <v/>
      </c>
      <c r="S4796" s="34">
        <f>IF(A4796="","",IF(AND(L4796="Yes",K4796="Yes",NOT(ISNUMBER(SEARCH("blocked",G4796))),OR(F4796="Standard domestic 15% (Box 7)",F4796="Import - VAT paid at customs (Box 8)",F4796="Import - Reverse charge (Box 9)"),OR(F4796&lt;&gt;"Standard domestic 15% (Box 7)",AND(LEN(D4796)=15,LEFT(D4796,1)="3",RIGHT(D4796,1)="3",ISNUMBER(--D4796)))),I4796,0))</f>
        <v/>
      </c>
      <c r="T4796" s="34">
        <f>IF(A4796="","",R4796-S4796)</f>
        <v/>
      </c>
      <c r="U4796" s="23">
        <f>IF(A4796="","",IF(O4796=0,"Outside audit periods; ","")&amp;IF(F4796="","No VAT category; ","")&amp;IF(ABS(Q4796)&gt;Setup!$B$10,"VAT ≠ 15% × net; ","")&amp;IF(AND(F4796="Standard domestic 15% (Box 7)",NOT(AND(LEN(D4796)=15,LEFT(D4796,1)="3",RIGHT(D4796,1)="3",ISNUMBER(--D4796)))),"Invalid/missing supplier VAT no; ","")&amp;IF(AND(L4796="Yes",K4796&lt;&gt;"Yes"),"VAT claimed without valid tax invoice; ","")&amp;IF(AND(L4796="Yes",ISNUMBER(SEARCH("blocked",G4796))),"Blocked input VAT claimed; ","")&amp;IF(AND(F4796="Import - VAT paid at customs (Box 8)",M4796=""),"Customs declaration no missing; ","")&amp;IF(AND(F4796="Import - Reverse charge (Box 9)",E4796="Saudi Arabia"),"RCM used for a local supplier; ","")&amp;IF(AND(L4796="Yes",NOT(OR(F4796="Standard domestic 15% (Box 7)",F4796="Import - VAT paid at customs (Box 8)",F4796="Import - Reverse charge (Box 9)"))),"VAT claimed on non-taxable category; ",""))</f>
        <v/>
      </c>
    </row>
    <row r="4797">
      <c r="A4797" s="17" t="n"/>
      <c r="B4797" s="14" t="n"/>
      <c r="C4797" s="14" t="n"/>
      <c r="D4797" s="16" t="n"/>
      <c r="E4797" s="14" t="n"/>
      <c r="F4797" s="14" t="n"/>
      <c r="G4797" s="14" t="n"/>
      <c r="H4797" s="19" t="n"/>
      <c r="I4797" s="19" t="n"/>
      <c r="J4797" s="34">
        <f>IF(A4797="","",H4797+I4797)</f>
        <v/>
      </c>
      <c r="K4797" s="14" t="n"/>
      <c r="L4797" s="14" t="n"/>
      <c r="M4797" s="14" t="n"/>
      <c r="N4797" s="14" t="n"/>
      <c r="O4797" s="20">
        <f>IF(A4797="","",SUMPRODUCT((A4797&gt;=Setup!$C$19:$C$30)*(A4797&lt;=Setup!$D$19:$D$30)*Setup!$A$19:$A$30))</f>
        <v/>
      </c>
      <c r="P4797" s="34">
        <f>IF(A4797="","",IF(OR(F4797="Standard domestic 15% (Box 7)",F4797="Import - VAT paid at customs (Box 8)",F4797="Import - Reverse charge (Box 9)"),ROUND(H4797*Setup!$B$9,2),0))</f>
        <v/>
      </c>
      <c r="Q4797" s="34">
        <f>IF(A4797="","",I4797-P4797)</f>
        <v/>
      </c>
      <c r="R4797" s="34">
        <f>IF(A4797="","",IF(L4797="Yes",I4797,0))</f>
        <v/>
      </c>
      <c r="S4797" s="34">
        <f>IF(A4797="","",IF(AND(L4797="Yes",K4797="Yes",NOT(ISNUMBER(SEARCH("blocked",G4797))),OR(F4797="Standard domestic 15% (Box 7)",F4797="Import - VAT paid at customs (Box 8)",F4797="Import - Reverse charge (Box 9)"),OR(F4797&lt;&gt;"Standard domestic 15% (Box 7)",AND(LEN(D4797)=15,LEFT(D4797,1)="3",RIGHT(D4797,1)="3",ISNUMBER(--D4797)))),I4797,0))</f>
        <v/>
      </c>
      <c r="T4797" s="34">
        <f>IF(A4797="","",R4797-S4797)</f>
        <v/>
      </c>
      <c r="U4797" s="23">
        <f>IF(A4797="","",IF(O4797=0,"Outside audit periods; ","")&amp;IF(F4797="","No VAT category; ","")&amp;IF(ABS(Q4797)&gt;Setup!$B$10,"VAT ≠ 15% × net; ","")&amp;IF(AND(F4797="Standard domestic 15% (Box 7)",NOT(AND(LEN(D4797)=15,LEFT(D4797,1)="3",RIGHT(D4797,1)="3",ISNUMBER(--D4797)))),"Invalid/missing supplier VAT no; ","")&amp;IF(AND(L4797="Yes",K4797&lt;&gt;"Yes"),"VAT claimed without valid tax invoice; ","")&amp;IF(AND(L4797="Yes",ISNUMBER(SEARCH("blocked",G4797))),"Blocked input VAT claimed; ","")&amp;IF(AND(F4797="Import - VAT paid at customs (Box 8)",M4797=""),"Customs declaration no missing; ","")&amp;IF(AND(F4797="Import - Reverse charge (Box 9)",E4797="Saudi Arabia"),"RCM used for a local supplier; ","")&amp;IF(AND(L4797="Yes",NOT(OR(F4797="Standard domestic 15% (Box 7)",F4797="Import - VAT paid at customs (Box 8)",F4797="Import - Reverse charge (Box 9)"))),"VAT claimed on non-taxable category; ",""))</f>
        <v/>
      </c>
    </row>
    <row r="4798">
      <c r="A4798" s="17" t="n"/>
      <c r="B4798" s="14" t="n"/>
      <c r="C4798" s="14" t="n"/>
      <c r="D4798" s="16" t="n"/>
      <c r="E4798" s="14" t="n"/>
      <c r="F4798" s="14" t="n"/>
      <c r="G4798" s="14" t="n"/>
      <c r="H4798" s="19" t="n"/>
      <c r="I4798" s="19" t="n"/>
      <c r="J4798" s="34">
        <f>IF(A4798="","",H4798+I4798)</f>
        <v/>
      </c>
      <c r="K4798" s="14" t="n"/>
      <c r="L4798" s="14" t="n"/>
      <c r="M4798" s="14" t="n"/>
      <c r="N4798" s="14" t="n"/>
      <c r="O4798" s="20">
        <f>IF(A4798="","",SUMPRODUCT((A4798&gt;=Setup!$C$19:$C$30)*(A4798&lt;=Setup!$D$19:$D$30)*Setup!$A$19:$A$30))</f>
        <v/>
      </c>
      <c r="P4798" s="34">
        <f>IF(A4798="","",IF(OR(F4798="Standard domestic 15% (Box 7)",F4798="Import - VAT paid at customs (Box 8)",F4798="Import - Reverse charge (Box 9)"),ROUND(H4798*Setup!$B$9,2),0))</f>
        <v/>
      </c>
      <c r="Q4798" s="34">
        <f>IF(A4798="","",I4798-P4798)</f>
        <v/>
      </c>
      <c r="R4798" s="34">
        <f>IF(A4798="","",IF(L4798="Yes",I4798,0))</f>
        <v/>
      </c>
      <c r="S4798" s="34">
        <f>IF(A4798="","",IF(AND(L4798="Yes",K4798="Yes",NOT(ISNUMBER(SEARCH("blocked",G4798))),OR(F4798="Standard domestic 15% (Box 7)",F4798="Import - VAT paid at customs (Box 8)",F4798="Import - Reverse charge (Box 9)"),OR(F4798&lt;&gt;"Standard domestic 15% (Box 7)",AND(LEN(D4798)=15,LEFT(D4798,1)="3",RIGHT(D4798,1)="3",ISNUMBER(--D4798)))),I4798,0))</f>
        <v/>
      </c>
      <c r="T4798" s="34">
        <f>IF(A4798="","",R4798-S4798)</f>
        <v/>
      </c>
      <c r="U4798" s="23">
        <f>IF(A4798="","",IF(O4798=0,"Outside audit periods; ","")&amp;IF(F4798="","No VAT category; ","")&amp;IF(ABS(Q4798)&gt;Setup!$B$10,"VAT ≠ 15% × net; ","")&amp;IF(AND(F4798="Standard domestic 15% (Box 7)",NOT(AND(LEN(D4798)=15,LEFT(D4798,1)="3",RIGHT(D4798,1)="3",ISNUMBER(--D4798)))),"Invalid/missing supplier VAT no; ","")&amp;IF(AND(L4798="Yes",K4798&lt;&gt;"Yes"),"VAT claimed without valid tax invoice; ","")&amp;IF(AND(L4798="Yes",ISNUMBER(SEARCH("blocked",G4798))),"Blocked input VAT claimed; ","")&amp;IF(AND(F4798="Import - VAT paid at customs (Box 8)",M4798=""),"Customs declaration no missing; ","")&amp;IF(AND(F4798="Import - Reverse charge (Box 9)",E4798="Saudi Arabia"),"RCM used for a local supplier; ","")&amp;IF(AND(L4798="Yes",NOT(OR(F4798="Standard domestic 15% (Box 7)",F4798="Import - VAT paid at customs (Box 8)",F4798="Import - Reverse charge (Box 9)"))),"VAT claimed on non-taxable category; ",""))</f>
        <v/>
      </c>
    </row>
    <row r="4799">
      <c r="A4799" s="17" t="n"/>
      <c r="B4799" s="14" t="n"/>
      <c r="C4799" s="14" t="n"/>
      <c r="D4799" s="16" t="n"/>
      <c r="E4799" s="14" t="n"/>
      <c r="F4799" s="14" t="n"/>
      <c r="G4799" s="14" t="n"/>
      <c r="H4799" s="19" t="n"/>
      <c r="I4799" s="19" t="n"/>
      <c r="J4799" s="34">
        <f>IF(A4799="","",H4799+I4799)</f>
        <v/>
      </c>
      <c r="K4799" s="14" t="n"/>
      <c r="L4799" s="14" t="n"/>
      <c r="M4799" s="14" t="n"/>
      <c r="N4799" s="14" t="n"/>
      <c r="O4799" s="20">
        <f>IF(A4799="","",SUMPRODUCT((A4799&gt;=Setup!$C$19:$C$30)*(A4799&lt;=Setup!$D$19:$D$30)*Setup!$A$19:$A$30))</f>
        <v/>
      </c>
      <c r="P4799" s="34">
        <f>IF(A4799="","",IF(OR(F4799="Standard domestic 15% (Box 7)",F4799="Import - VAT paid at customs (Box 8)",F4799="Import - Reverse charge (Box 9)"),ROUND(H4799*Setup!$B$9,2),0))</f>
        <v/>
      </c>
      <c r="Q4799" s="34">
        <f>IF(A4799="","",I4799-P4799)</f>
        <v/>
      </c>
      <c r="R4799" s="34">
        <f>IF(A4799="","",IF(L4799="Yes",I4799,0))</f>
        <v/>
      </c>
      <c r="S4799" s="34">
        <f>IF(A4799="","",IF(AND(L4799="Yes",K4799="Yes",NOT(ISNUMBER(SEARCH("blocked",G4799))),OR(F4799="Standard domestic 15% (Box 7)",F4799="Import - VAT paid at customs (Box 8)",F4799="Import - Reverse charge (Box 9)"),OR(F4799&lt;&gt;"Standard domestic 15% (Box 7)",AND(LEN(D4799)=15,LEFT(D4799,1)="3",RIGHT(D4799,1)="3",ISNUMBER(--D4799)))),I4799,0))</f>
        <v/>
      </c>
      <c r="T4799" s="34">
        <f>IF(A4799="","",R4799-S4799)</f>
        <v/>
      </c>
      <c r="U4799" s="23">
        <f>IF(A4799="","",IF(O4799=0,"Outside audit periods; ","")&amp;IF(F4799="","No VAT category; ","")&amp;IF(ABS(Q4799)&gt;Setup!$B$10,"VAT ≠ 15% × net; ","")&amp;IF(AND(F4799="Standard domestic 15% (Box 7)",NOT(AND(LEN(D4799)=15,LEFT(D4799,1)="3",RIGHT(D4799,1)="3",ISNUMBER(--D4799)))),"Invalid/missing supplier VAT no; ","")&amp;IF(AND(L4799="Yes",K4799&lt;&gt;"Yes"),"VAT claimed without valid tax invoice; ","")&amp;IF(AND(L4799="Yes",ISNUMBER(SEARCH("blocked",G4799))),"Blocked input VAT claimed; ","")&amp;IF(AND(F4799="Import - VAT paid at customs (Box 8)",M4799=""),"Customs declaration no missing; ","")&amp;IF(AND(F4799="Import - Reverse charge (Box 9)",E4799="Saudi Arabia"),"RCM used for a local supplier; ","")&amp;IF(AND(L4799="Yes",NOT(OR(F4799="Standard domestic 15% (Box 7)",F4799="Import - VAT paid at customs (Box 8)",F4799="Import - Reverse charge (Box 9)"))),"VAT claimed on non-taxable category; ",""))</f>
        <v/>
      </c>
    </row>
    <row r="4800">
      <c r="A4800" s="17" t="n"/>
      <c r="B4800" s="14" t="n"/>
      <c r="C4800" s="14" t="n"/>
      <c r="D4800" s="16" t="n"/>
      <c r="E4800" s="14" t="n"/>
      <c r="F4800" s="14" t="n"/>
      <c r="G4800" s="14" t="n"/>
      <c r="H4800" s="19" t="n"/>
      <c r="I4800" s="19" t="n"/>
      <c r="J4800" s="34">
        <f>IF(A4800="","",H4800+I4800)</f>
        <v/>
      </c>
      <c r="K4800" s="14" t="n"/>
      <c r="L4800" s="14" t="n"/>
      <c r="M4800" s="14" t="n"/>
      <c r="N4800" s="14" t="n"/>
      <c r="O4800" s="20">
        <f>IF(A4800="","",SUMPRODUCT((A4800&gt;=Setup!$C$19:$C$30)*(A4800&lt;=Setup!$D$19:$D$30)*Setup!$A$19:$A$30))</f>
        <v/>
      </c>
      <c r="P4800" s="34">
        <f>IF(A4800="","",IF(OR(F4800="Standard domestic 15% (Box 7)",F4800="Import - VAT paid at customs (Box 8)",F4800="Import - Reverse charge (Box 9)"),ROUND(H4800*Setup!$B$9,2),0))</f>
        <v/>
      </c>
      <c r="Q4800" s="34">
        <f>IF(A4800="","",I4800-P4800)</f>
        <v/>
      </c>
      <c r="R4800" s="34">
        <f>IF(A4800="","",IF(L4800="Yes",I4800,0))</f>
        <v/>
      </c>
      <c r="S4800" s="34">
        <f>IF(A4800="","",IF(AND(L4800="Yes",K4800="Yes",NOT(ISNUMBER(SEARCH("blocked",G4800))),OR(F4800="Standard domestic 15% (Box 7)",F4800="Import - VAT paid at customs (Box 8)",F4800="Import - Reverse charge (Box 9)"),OR(F4800&lt;&gt;"Standard domestic 15% (Box 7)",AND(LEN(D4800)=15,LEFT(D4800,1)="3",RIGHT(D4800,1)="3",ISNUMBER(--D4800)))),I4800,0))</f>
        <v/>
      </c>
      <c r="T4800" s="34">
        <f>IF(A4800="","",R4800-S4800)</f>
        <v/>
      </c>
      <c r="U4800" s="23">
        <f>IF(A4800="","",IF(O4800=0,"Outside audit periods; ","")&amp;IF(F4800="","No VAT category; ","")&amp;IF(ABS(Q4800)&gt;Setup!$B$10,"VAT ≠ 15% × net; ","")&amp;IF(AND(F4800="Standard domestic 15% (Box 7)",NOT(AND(LEN(D4800)=15,LEFT(D4800,1)="3",RIGHT(D4800,1)="3",ISNUMBER(--D4800)))),"Invalid/missing supplier VAT no; ","")&amp;IF(AND(L4800="Yes",K4800&lt;&gt;"Yes"),"VAT claimed without valid tax invoice; ","")&amp;IF(AND(L4800="Yes",ISNUMBER(SEARCH("blocked",G4800))),"Blocked input VAT claimed; ","")&amp;IF(AND(F4800="Import - VAT paid at customs (Box 8)",M4800=""),"Customs declaration no missing; ","")&amp;IF(AND(F4800="Import - Reverse charge (Box 9)",E4800="Saudi Arabia"),"RCM used for a local supplier; ","")&amp;IF(AND(L4800="Yes",NOT(OR(F4800="Standard domestic 15% (Box 7)",F4800="Import - VAT paid at customs (Box 8)",F4800="Import - Reverse charge (Box 9)"))),"VAT claimed on non-taxable category; ",""))</f>
        <v/>
      </c>
    </row>
    <row r="4801">
      <c r="A4801" s="17" t="n"/>
      <c r="B4801" s="14" t="n"/>
      <c r="C4801" s="14" t="n"/>
      <c r="D4801" s="16" t="n"/>
      <c r="E4801" s="14" t="n"/>
      <c r="F4801" s="14" t="n"/>
      <c r="G4801" s="14" t="n"/>
      <c r="H4801" s="19" t="n"/>
      <c r="I4801" s="19" t="n"/>
      <c r="J4801" s="34">
        <f>IF(A4801="","",H4801+I4801)</f>
        <v/>
      </c>
      <c r="K4801" s="14" t="n"/>
      <c r="L4801" s="14" t="n"/>
      <c r="M4801" s="14" t="n"/>
      <c r="N4801" s="14" t="n"/>
      <c r="O4801" s="20">
        <f>IF(A4801="","",SUMPRODUCT((A4801&gt;=Setup!$C$19:$C$30)*(A4801&lt;=Setup!$D$19:$D$30)*Setup!$A$19:$A$30))</f>
        <v/>
      </c>
      <c r="P4801" s="34">
        <f>IF(A4801="","",IF(OR(F4801="Standard domestic 15% (Box 7)",F4801="Import - VAT paid at customs (Box 8)",F4801="Import - Reverse charge (Box 9)"),ROUND(H4801*Setup!$B$9,2),0))</f>
        <v/>
      </c>
      <c r="Q4801" s="34">
        <f>IF(A4801="","",I4801-P4801)</f>
        <v/>
      </c>
      <c r="R4801" s="34">
        <f>IF(A4801="","",IF(L4801="Yes",I4801,0))</f>
        <v/>
      </c>
      <c r="S4801" s="34">
        <f>IF(A4801="","",IF(AND(L4801="Yes",K4801="Yes",NOT(ISNUMBER(SEARCH("blocked",G4801))),OR(F4801="Standard domestic 15% (Box 7)",F4801="Import - VAT paid at customs (Box 8)",F4801="Import - Reverse charge (Box 9)"),OR(F4801&lt;&gt;"Standard domestic 15% (Box 7)",AND(LEN(D4801)=15,LEFT(D4801,1)="3",RIGHT(D4801,1)="3",ISNUMBER(--D4801)))),I4801,0))</f>
        <v/>
      </c>
      <c r="T4801" s="34">
        <f>IF(A4801="","",R4801-S4801)</f>
        <v/>
      </c>
      <c r="U4801" s="23">
        <f>IF(A4801="","",IF(O4801=0,"Outside audit periods; ","")&amp;IF(F4801="","No VAT category; ","")&amp;IF(ABS(Q4801)&gt;Setup!$B$10,"VAT ≠ 15% × net; ","")&amp;IF(AND(F4801="Standard domestic 15% (Box 7)",NOT(AND(LEN(D4801)=15,LEFT(D4801,1)="3",RIGHT(D4801,1)="3",ISNUMBER(--D4801)))),"Invalid/missing supplier VAT no; ","")&amp;IF(AND(L4801="Yes",K4801&lt;&gt;"Yes"),"VAT claimed without valid tax invoice; ","")&amp;IF(AND(L4801="Yes",ISNUMBER(SEARCH("blocked",G4801))),"Blocked input VAT claimed; ","")&amp;IF(AND(F4801="Import - VAT paid at customs (Box 8)",M4801=""),"Customs declaration no missing; ","")&amp;IF(AND(F4801="Import - Reverse charge (Box 9)",E4801="Saudi Arabia"),"RCM used for a local supplier; ","")&amp;IF(AND(L4801="Yes",NOT(OR(F4801="Standard domestic 15% (Box 7)",F4801="Import - VAT paid at customs (Box 8)",F4801="Import - Reverse charge (Box 9)"))),"VAT claimed on non-taxable category; ",""))</f>
        <v/>
      </c>
    </row>
    <row r="4802">
      <c r="A4802" s="17" t="n"/>
      <c r="B4802" s="14" t="n"/>
      <c r="C4802" s="14" t="n"/>
      <c r="D4802" s="16" t="n"/>
      <c r="E4802" s="14" t="n"/>
      <c r="F4802" s="14" t="n"/>
      <c r="G4802" s="14" t="n"/>
      <c r="H4802" s="19" t="n"/>
      <c r="I4802" s="19" t="n"/>
      <c r="J4802" s="34">
        <f>IF(A4802="","",H4802+I4802)</f>
        <v/>
      </c>
      <c r="K4802" s="14" t="n"/>
      <c r="L4802" s="14" t="n"/>
      <c r="M4802" s="14" t="n"/>
      <c r="N4802" s="14" t="n"/>
      <c r="O4802" s="20">
        <f>IF(A4802="","",SUMPRODUCT((A4802&gt;=Setup!$C$19:$C$30)*(A4802&lt;=Setup!$D$19:$D$30)*Setup!$A$19:$A$30))</f>
        <v/>
      </c>
      <c r="P4802" s="34">
        <f>IF(A4802="","",IF(OR(F4802="Standard domestic 15% (Box 7)",F4802="Import - VAT paid at customs (Box 8)",F4802="Import - Reverse charge (Box 9)"),ROUND(H4802*Setup!$B$9,2),0))</f>
        <v/>
      </c>
      <c r="Q4802" s="34">
        <f>IF(A4802="","",I4802-P4802)</f>
        <v/>
      </c>
      <c r="R4802" s="34">
        <f>IF(A4802="","",IF(L4802="Yes",I4802,0))</f>
        <v/>
      </c>
      <c r="S4802" s="34">
        <f>IF(A4802="","",IF(AND(L4802="Yes",K4802="Yes",NOT(ISNUMBER(SEARCH("blocked",G4802))),OR(F4802="Standard domestic 15% (Box 7)",F4802="Import - VAT paid at customs (Box 8)",F4802="Import - Reverse charge (Box 9)"),OR(F4802&lt;&gt;"Standard domestic 15% (Box 7)",AND(LEN(D4802)=15,LEFT(D4802,1)="3",RIGHT(D4802,1)="3",ISNUMBER(--D4802)))),I4802,0))</f>
        <v/>
      </c>
      <c r="T4802" s="34">
        <f>IF(A4802="","",R4802-S4802)</f>
        <v/>
      </c>
      <c r="U4802" s="23">
        <f>IF(A4802="","",IF(O4802=0,"Outside audit periods; ","")&amp;IF(F4802="","No VAT category; ","")&amp;IF(ABS(Q4802)&gt;Setup!$B$10,"VAT ≠ 15% × net; ","")&amp;IF(AND(F4802="Standard domestic 15% (Box 7)",NOT(AND(LEN(D4802)=15,LEFT(D4802,1)="3",RIGHT(D4802,1)="3",ISNUMBER(--D4802)))),"Invalid/missing supplier VAT no; ","")&amp;IF(AND(L4802="Yes",K4802&lt;&gt;"Yes"),"VAT claimed without valid tax invoice; ","")&amp;IF(AND(L4802="Yes",ISNUMBER(SEARCH("blocked",G4802))),"Blocked input VAT claimed; ","")&amp;IF(AND(F4802="Import - VAT paid at customs (Box 8)",M4802=""),"Customs declaration no missing; ","")&amp;IF(AND(F4802="Import - Reverse charge (Box 9)",E4802="Saudi Arabia"),"RCM used for a local supplier; ","")&amp;IF(AND(L4802="Yes",NOT(OR(F4802="Standard domestic 15% (Box 7)",F4802="Import - VAT paid at customs (Box 8)",F4802="Import - Reverse charge (Box 9)"))),"VAT claimed on non-taxable category; ",""))</f>
        <v/>
      </c>
    </row>
    <row r="4803">
      <c r="A4803" s="17" t="n"/>
      <c r="B4803" s="14" t="n"/>
      <c r="C4803" s="14" t="n"/>
      <c r="D4803" s="16" t="n"/>
      <c r="E4803" s="14" t="n"/>
      <c r="F4803" s="14" t="n"/>
      <c r="G4803" s="14" t="n"/>
      <c r="H4803" s="19" t="n"/>
      <c r="I4803" s="19" t="n"/>
      <c r="J4803" s="34">
        <f>IF(A4803="","",H4803+I4803)</f>
        <v/>
      </c>
      <c r="K4803" s="14" t="n"/>
      <c r="L4803" s="14" t="n"/>
      <c r="M4803" s="14" t="n"/>
      <c r="N4803" s="14" t="n"/>
      <c r="O4803" s="20">
        <f>IF(A4803="","",SUMPRODUCT((A4803&gt;=Setup!$C$19:$C$30)*(A4803&lt;=Setup!$D$19:$D$30)*Setup!$A$19:$A$30))</f>
        <v/>
      </c>
      <c r="P4803" s="34">
        <f>IF(A4803="","",IF(OR(F4803="Standard domestic 15% (Box 7)",F4803="Import - VAT paid at customs (Box 8)",F4803="Import - Reverse charge (Box 9)"),ROUND(H4803*Setup!$B$9,2),0))</f>
        <v/>
      </c>
      <c r="Q4803" s="34">
        <f>IF(A4803="","",I4803-P4803)</f>
        <v/>
      </c>
      <c r="R4803" s="34">
        <f>IF(A4803="","",IF(L4803="Yes",I4803,0))</f>
        <v/>
      </c>
      <c r="S4803" s="34">
        <f>IF(A4803="","",IF(AND(L4803="Yes",K4803="Yes",NOT(ISNUMBER(SEARCH("blocked",G4803))),OR(F4803="Standard domestic 15% (Box 7)",F4803="Import - VAT paid at customs (Box 8)",F4803="Import - Reverse charge (Box 9)"),OR(F4803&lt;&gt;"Standard domestic 15% (Box 7)",AND(LEN(D4803)=15,LEFT(D4803,1)="3",RIGHT(D4803,1)="3",ISNUMBER(--D4803)))),I4803,0))</f>
        <v/>
      </c>
      <c r="T4803" s="34">
        <f>IF(A4803="","",R4803-S4803)</f>
        <v/>
      </c>
      <c r="U4803" s="23">
        <f>IF(A4803="","",IF(O4803=0,"Outside audit periods; ","")&amp;IF(F4803="","No VAT category; ","")&amp;IF(ABS(Q4803)&gt;Setup!$B$10,"VAT ≠ 15% × net; ","")&amp;IF(AND(F4803="Standard domestic 15% (Box 7)",NOT(AND(LEN(D4803)=15,LEFT(D4803,1)="3",RIGHT(D4803,1)="3",ISNUMBER(--D4803)))),"Invalid/missing supplier VAT no; ","")&amp;IF(AND(L4803="Yes",K4803&lt;&gt;"Yes"),"VAT claimed without valid tax invoice; ","")&amp;IF(AND(L4803="Yes",ISNUMBER(SEARCH("blocked",G4803))),"Blocked input VAT claimed; ","")&amp;IF(AND(F4803="Import - VAT paid at customs (Box 8)",M4803=""),"Customs declaration no missing; ","")&amp;IF(AND(F4803="Import - Reverse charge (Box 9)",E4803="Saudi Arabia"),"RCM used for a local supplier; ","")&amp;IF(AND(L4803="Yes",NOT(OR(F4803="Standard domestic 15% (Box 7)",F4803="Import - VAT paid at customs (Box 8)",F4803="Import - Reverse charge (Box 9)"))),"VAT claimed on non-taxable category; ",""))</f>
        <v/>
      </c>
    </row>
    <row r="4804">
      <c r="A4804" s="17" t="n"/>
      <c r="B4804" s="14" t="n"/>
      <c r="C4804" s="14" t="n"/>
      <c r="D4804" s="16" t="n"/>
      <c r="E4804" s="14" t="n"/>
      <c r="F4804" s="14" t="n"/>
      <c r="G4804" s="14" t="n"/>
      <c r="H4804" s="19" t="n"/>
      <c r="I4804" s="19" t="n"/>
      <c r="J4804" s="34">
        <f>IF(A4804="","",H4804+I4804)</f>
        <v/>
      </c>
      <c r="K4804" s="14" t="n"/>
      <c r="L4804" s="14" t="n"/>
      <c r="M4804" s="14" t="n"/>
      <c r="N4804" s="14" t="n"/>
      <c r="O4804" s="20">
        <f>IF(A4804="","",SUMPRODUCT((A4804&gt;=Setup!$C$19:$C$30)*(A4804&lt;=Setup!$D$19:$D$30)*Setup!$A$19:$A$30))</f>
        <v/>
      </c>
      <c r="P4804" s="34">
        <f>IF(A4804="","",IF(OR(F4804="Standard domestic 15% (Box 7)",F4804="Import - VAT paid at customs (Box 8)",F4804="Import - Reverse charge (Box 9)"),ROUND(H4804*Setup!$B$9,2),0))</f>
        <v/>
      </c>
      <c r="Q4804" s="34">
        <f>IF(A4804="","",I4804-P4804)</f>
        <v/>
      </c>
      <c r="R4804" s="34">
        <f>IF(A4804="","",IF(L4804="Yes",I4804,0))</f>
        <v/>
      </c>
      <c r="S4804" s="34">
        <f>IF(A4804="","",IF(AND(L4804="Yes",K4804="Yes",NOT(ISNUMBER(SEARCH("blocked",G4804))),OR(F4804="Standard domestic 15% (Box 7)",F4804="Import - VAT paid at customs (Box 8)",F4804="Import - Reverse charge (Box 9)"),OR(F4804&lt;&gt;"Standard domestic 15% (Box 7)",AND(LEN(D4804)=15,LEFT(D4804,1)="3",RIGHT(D4804,1)="3",ISNUMBER(--D4804)))),I4804,0))</f>
        <v/>
      </c>
      <c r="T4804" s="34">
        <f>IF(A4804="","",R4804-S4804)</f>
        <v/>
      </c>
      <c r="U4804" s="23">
        <f>IF(A4804="","",IF(O4804=0,"Outside audit periods; ","")&amp;IF(F4804="","No VAT category; ","")&amp;IF(ABS(Q4804)&gt;Setup!$B$10,"VAT ≠ 15% × net; ","")&amp;IF(AND(F4804="Standard domestic 15% (Box 7)",NOT(AND(LEN(D4804)=15,LEFT(D4804,1)="3",RIGHT(D4804,1)="3",ISNUMBER(--D4804)))),"Invalid/missing supplier VAT no; ","")&amp;IF(AND(L4804="Yes",K4804&lt;&gt;"Yes"),"VAT claimed without valid tax invoice; ","")&amp;IF(AND(L4804="Yes",ISNUMBER(SEARCH("blocked",G4804))),"Blocked input VAT claimed; ","")&amp;IF(AND(F4804="Import - VAT paid at customs (Box 8)",M4804=""),"Customs declaration no missing; ","")&amp;IF(AND(F4804="Import - Reverse charge (Box 9)",E4804="Saudi Arabia"),"RCM used for a local supplier; ","")&amp;IF(AND(L4804="Yes",NOT(OR(F4804="Standard domestic 15% (Box 7)",F4804="Import - VAT paid at customs (Box 8)",F4804="Import - Reverse charge (Box 9)"))),"VAT claimed on non-taxable category; ",""))</f>
        <v/>
      </c>
    </row>
    <row r="4805">
      <c r="A4805" s="17" t="n"/>
      <c r="B4805" s="14" t="n"/>
      <c r="C4805" s="14" t="n"/>
      <c r="D4805" s="16" t="n"/>
      <c r="E4805" s="14" t="n"/>
      <c r="F4805" s="14" t="n"/>
      <c r="G4805" s="14" t="n"/>
      <c r="H4805" s="19" t="n"/>
      <c r="I4805" s="19" t="n"/>
      <c r="J4805" s="34">
        <f>IF(A4805="","",H4805+I4805)</f>
        <v/>
      </c>
      <c r="K4805" s="14" t="n"/>
      <c r="L4805" s="14" t="n"/>
      <c r="M4805" s="14" t="n"/>
      <c r="N4805" s="14" t="n"/>
      <c r="O4805" s="20">
        <f>IF(A4805="","",SUMPRODUCT((A4805&gt;=Setup!$C$19:$C$30)*(A4805&lt;=Setup!$D$19:$D$30)*Setup!$A$19:$A$30))</f>
        <v/>
      </c>
      <c r="P4805" s="34">
        <f>IF(A4805="","",IF(OR(F4805="Standard domestic 15% (Box 7)",F4805="Import - VAT paid at customs (Box 8)",F4805="Import - Reverse charge (Box 9)"),ROUND(H4805*Setup!$B$9,2),0))</f>
        <v/>
      </c>
      <c r="Q4805" s="34">
        <f>IF(A4805="","",I4805-P4805)</f>
        <v/>
      </c>
      <c r="R4805" s="34">
        <f>IF(A4805="","",IF(L4805="Yes",I4805,0))</f>
        <v/>
      </c>
      <c r="S4805" s="34">
        <f>IF(A4805="","",IF(AND(L4805="Yes",K4805="Yes",NOT(ISNUMBER(SEARCH("blocked",G4805))),OR(F4805="Standard domestic 15% (Box 7)",F4805="Import - VAT paid at customs (Box 8)",F4805="Import - Reverse charge (Box 9)"),OR(F4805&lt;&gt;"Standard domestic 15% (Box 7)",AND(LEN(D4805)=15,LEFT(D4805,1)="3",RIGHT(D4805,1)="3",ISNUMBER(--D4805)))),I4805,0))</f>
        <v/>
      </c>
      <c r="T4805" s="34">
        <f>IF(A4805="","",R4805-S4805)</f>
        <v/>
      </c>
      <c r="U4805" s="23">
        <f>IF(A4805="","",IF(O4805=0,"Outside audit periods; ","")&amp;IF(F4805="","No VAT category; ","")&amp;IF(ABS(Q4805)&gt;Setup!$B$10,"VAT ≠ 15% × net; ","")&amp;IF(AND(F4805="Standard domestic 15% (Box 7)",NOT(AND(LEN(D4805)=15,LEFT(D4805,1)="3",RIGHT(D4805,1)="3",ISNUMBER(--D4805)))),"Invalid/missing supplier VAT no; ","")&amp;IF(AND(L4805="Yes",K4805&lt;&gt;"Yes"),"VAT claimed without valid tax invoice; ","")&amp;IF(AND(L4805="Yes",ISNUMBER(SEARCH("blocked",G4805))),"Blocked input VAT claimed; ","")&amp;IF(AND(F4805="Import - VAT paid at customs (Box 8)",M4805=""),"Customs declaration no missing; ","")&amp;IF(AND(F4805="Import - Reverse charge (Box 9)",E4805="Saudi Arabia"),"RCM used for a local supplier; ","")&amp;IF(AND(L4805="Yes",NOT(OR(F4805="Standard domestic 15% (Box 7)",F4805="Import - VAT paid at customs (Box 8)",F4805="Import - Reverse charge (Box 9)"))),"VAT claimed on non-taxable category; ",""))</f>
        <v/>
      </c>
    </row>
    <row r="4806">
      <c r="A4806" s="17" t="n"/>
      <c r="B4806" s="14" t="n"/>
      <c r="C4806" s="14" t="n"/>
      <c r="D4806" s="16" t="n"/>
      <c r="E4806" s="14" t="n"/>
      <c r="F4806" s="14" t="n"/>
      <c r="G4806" s="14" t="n"/>
      <c r="H4806" s="19" t="n"/>
      <c r="I4806" s="19" t="n"/>
      <c r="J4806" s="34">
        <f>IF(A4806="","",H4806+I4806)</f>
        <v/>
      </c>
      <c r="K4806" s="14" t="n"/>
      <c r="L4806" s="14" t="n"/>
      <c r="M4806" s="14" t="n"/>
      <c r="N4806" s="14" t="n"/>
      <c r="O4806" s="20">
        <f>IF(A4806="","",SUMPRODUCT((A4806&gt;=Setup!$C$19:$C$30)*(A4806&lt;=Setup!$D$19:$D$30)*Setup!$A$19:$A$30))</f>
        <v/>
      </c>
      <c r="P4806" s="34">
        <f>IF(A4806="","",IF(OR(F4806="Standard domestic 15% (Box 7)",F4806="Import - VAT paid at customs (Box 8)",F4806="Import - Reverse charge (Box 9)"),ROUND(H4806*Setup!$B$9,2),0))</f>
        <v/>
      </c>
      <c r="Q4806" s="34">
        <f>IF(A4806="","",I4806-P4806)</f>
        <v/>
      </c>
      <c r="R4806" s="34">
        <f>IF(A4806="","",IF(L4806="Yes",I4806,0))</f>
        <v/>
      </c>
      <c r="S4806" s="34">
        <f>IF(A4806="","",IF(AND(L4806="Yes",K4806="Yes",NOT(ISNUMBER(SEARCH("blocked",G4806))),OR(F4806="Standard domestic 15% (Box 7)",F4806="Import - VAT paid at customs (Box 8)",F4806="Import - Reverse charge (Box 9)"),OR(F4806&lt;&gt;"Standard domestic 15% (Box 7)",AND(LEN(D4806)=15,LEFT(D4806,1)="3",RIGHT(D4806,1)="3",ISNUMBER(--D4806)))),I4806,0))</f>
        <v/>
      </c>
      <c r="T4806" s="34">
        <f>IF(A4806="","",R4806-S4806)</f>
        <v/>
      </c>
      <c r="U4806" s="23">
        <f>IF(A4806="","",IF(O4806=0,"Outside audit periods; ","")&amp;IF(F4806="","No VAT category; ","")&amp;IF(ABS(Q4806)&gt;Setup!$B$10,"VAT ≠ 15% × net; ","")&amp;IF(AND(F4806="Standard domestic 15% (Box 7)",NOT(AND(LEN(D4806)=15,LEFT(D4806,1)="3",RIGHT(D4806,1)="3",ISNUMBER(--D4806)))),"Invalid/missing supplier VAT no; ","")&amp;IF(AND(L4806="Yes",K4806&lt;&gt;"Yes"),"VAT claimed without valid tax invoice; ","")&amp;IF(AND(L4806="Yes",ISNUMBER(SEARCH("blocked",G4806))),"Blocked input VAT claimed; ","")&amp;IF(AND(F4806="Import - VAT paid at customs (Box 8)",M4806=""),"Customs declaration no missing; ","")&amp;IF(AND(F4806="Import - Reverse charge (Box 9)",E4806="Saudi Arabia"),"RCM used for a local supplier; ","")&amp;IF(AND(L4806="Yes",NOT(OR(F4806="Standard domestic 15% (Box 7)",F4806="Import - VAT paid at customs (Box 8)",F4806="Import - Reverse charge (Box 9)"))),"VAT claimed on non-taxable category; ",""))</f>
        <v/>
      </c>
    </row>
    <row r="4807">
      <c r="A4807" s="17" t="n"/>
      <c r="B4807" s="14" t="n"/>
      <c r="C4807" s="14" t="n"/>
      <c r="D4807" s="16" t="n"/>
      <c r="E4807" s="14" t="n"/>
      <c r="F4807" s="14" t="n"/>
      <c r="G4807" s="14" t="n"/>
      <c r="H4807" s="19" t="n"/>
      <c r="I4807" s="19" t="n"/>
      <c r="J4807" s="34">
        <f>IF(A4807="","",H4807+I4807)</f>
        <v/>
      </c>
      <c r="K4807" s="14" t="n"/>
      <c r="L4807" s="14" t="n"/>
      <c r="M4807" s="14" t="n"/>
      <c r="N4807" s="14" t="n"/>
      <c r="O4807" s="20">
        <f>IF(A4807="","",SUMPRODUCT((A4807&gt;=Setup!$C$19:$C$30)*(A4807&lt;=Setup!$D$19:$D$30)*Setup!$A$19:$A$30))</f>
        <v/>
      </c>
      <c r="P4807" s="34">
        <f>IF(A4807="","",IF(OR(F4807="Standard domestic 15% (Box 7)",F4807="Import - VAT paid at customs (Box 8)",F4807="Import - Reverse charge (Box 9)"),ROUND(H4807*Setup!$B$9,2),0))</f>
        <v/>
      </c>
      <c r="Q4807" s="34">
        <f>IF(A4807="","",I4807-P4807)</f>
        <v/>
      </c>
      <c r="R4807" s="34">
        <f>IF(A4807="","",IF(L4807="Yes",I4807,0))</f>
        <v/>
      </c>
      <c r="S4807" s="34">
        <f>IF(A4807="","",IF(AND(L4807="Yes",K4807="Yes",NOT(ISNUMBER(SEARCH("blocked",G4807))),OR(F4807="Standard domestic 15% (Box 7)",F4807="Import - VAT paid at customs (Box 8)",F4807="Import - Reverse charge (Box 9)"),OR(F4807&lt;&gt;"Standard domestic 15% (Box 7)",AND(LEN(D4807)=15,LEFT(D4807,1)="3",RIGHT(D4807,1)="3",ISNUMBER(--D4807)))),I4807,0))</f>
        <v/>
      </c>
      <c r="T4807" s="34">
        <f>IF(A4807="","",R4807-S4807)</f>
        <v/>
      </c>
      <c r="U4807" s="23">
        <f>IF(A4807="","",IF(O4807=0,"Outside audit periods; ","")&amp;IF(F4807="","No VAT category; ","")&amp;IF(ABS(Q4807)&gt;Setup!$B$10,"VAT ≠ 15% × net; ","")&amp;IF(AND(F4807="Standard domestic 15% (Box 7)",NOT(AND(LEN(D4807)=15,LEFT(D4807,1)="3",RIGHT(D4807,1)="3",ISNUMBER(--D4807)))),"Invalid/missing supplier VAT no; ","")&amp;IF(AND(L4807="Yes",K4807&lt;&gt;"Yes"),"VAT claimed without valid tax invoice; ","")&amp;IF(AND(L4807="Yes",ISNUMBER(SEARCH("blocked",G4807))),"Blocked input VAT claimed; ","")&amp;IF(AND(F4807="Import - VAT paid at customs (Box 8)",M4807=""),"Customs declaration no missing; ","")&amp;IF(AND(F4807="Import - Reverse charge (Box 9)",E4807="Saudi Arabia"),"RCM used for a local supplier; ","")&amp;IF(AND(L4807="Yes",NOT(OR(F4807="Standard domestic 15% (Box 7)",F4807="Import - VAT paid at customs (Box 8)",F4807="Import - Reverse charge (Box 9)"))),"VAT claimed on non-taxable category; ",""))</f>
        <v/>
      </c>
    </row>
    <row r="4808">
      <c r="A4808" s="17" t="n"/>
      <c r="B4808" s="14" t="n"/>
      <c r="C4808" s="14" t="n"/>
      <c r="D4808" s="16" t="n"/>
      <c r="E4808" s="14" t="n"/>
      <c r="F4808" s="14" t="n"/>
      <c r="G4808" s="14" t="n"/>
      <c r="H4808" s="19" t="n"/>
      <c r="I4808" s="19" t="n"/>
      <c r="J4808" s="34">
        <f>IF(A4808="","",H4808+I4808)</f>
        <v/>
      </c>
      <c r="K4808" s="14" t="n"/>
      <c r="L4808" s="14" t="n"/>
      <c r="M4808" s="14" t="n"/>
      <c r="N4808" s="14" t="n"/>
      <c r="O4808" s="20">
        <f>IF(A4808="","",SUMPRODUCT((A4808&gt;=Setup!$C$19:$C$30)*(A4808&lt;=Setup!$D$19:$D$30)*Setup!$A$19:$A$30))</f>
        <v/>
      </c>
      <c r="P4808" s="34">
        <f>IF(A4808="","",IF(OR(F4808="Standard domestic 15% (Box 7)",F4808="Import - VAT paid at customs (Box 8)",F4808="Import - Reverse charge (Box 9)"),ROUND(H4808*Setup!$B$9,2),0))</f>
        <v/>
      </c>
      <c r="Q4808" s="34">
        <f>IF(A4808="","",I4808-P4808)</f>
        <v/>
      </c>
      <c r="R4808" s="34">
        <f>IF(A4808="","",IF(L4808="Yes",I4808,0))</f>
        <v/>
      </c>
      <c r="S4808" s="34">
        <f>IF(A4808="","",IF(AND(L4808="Yes",K4808="Yes",NOT(ISNUMBER(SEARCH("blocked",G4808))),OR(F4808="Standard domestic 15% (Box 7)",F4808="Import - VAT paid at customs (Box 8)",F4808="Import - Reverse charge (Box 9)"),OR(F4808&lt;&gt;"Standard domestic 15% (Box 7)",AND(LEN(D4808)=15,LEFT(D4808,1)="3",RIGHT(D4808,1)="3",ISNUMBER(--D4808)))),I4808,0))</f>
        <v/>
      </c>
      <c r="T4808" s="34">
        <f>IF(A4808="","",R4808-S4808)</f>
        <v/>
      </c>
      <c r="U4808" s="23">
        <f>IF(A4808="","",IF(O4808=0,"Outside audit periods; ","")&amp;IF(F4808="","No VAT category; ","")&amp;IF(ABS(Q4808)&gt;Setup!$B$10,"VAT ≠ 15% × net; ","")&amp;IF(AND(F4808="Standard domestic 15% (Box 7)",NOT(AND(LEN(D4808)=15,LEFT(D4808,1)="3",RIGHT(D4808,1)="3",ISNUMBER(--D4808)))),"Invalid/missing supplier VAT no; ","")&amp;IF(AND(L4808="Yes",K4808&lt;&gt;"Yes"),"VAT claimed without valid tax invoice; ","")&amp;IF(AND(L4808="Yes",ISNUMBER(SEARCH("blocked",G4808))),"Blocked input VAT claimed; ","")&amp;IF(AND(F4808="Import - VAT paid at customs (Box 8)",M4808=""),"Customs declaration no missing; ","")&amp;IF(AND(F4808="Import - Reverse charge (Box 9)",E4808="Saudi Arabia"),"RCM used for a local supplier; ","")&amp;IF(AND(L4808="Yes",NOT(OR(F4808="Standard domestic 15% (Box 7)",F4808="Import - VAT paid at customs (Box 8)",F4808="Import - Reverse charge (Box 9)"))),"VAT claimed on non-taxable category; ",""))</f>
        <v/>
      </c>
    </row>
    <row r="4809">
      <c r="A4809" s="17" t="n"/>
      <c r="B4809" s="14" t="n"/>
      <c r="C4809" s="14" t="n"/>
      <c r="D4809" s="16" t="n"/>
      <c r="E4809" s="14" t="n"/>
      <c r="F4809" s="14" t="n"/>
      <c r="G4809" s="14" t="n"/>
      <c r="H4809" s="19" t="n"/>
      <c r="I4809" s="19" t="n"/>
      <c r="J4809" s="34">
        <f>IF(A4809="","",H4809+I4809)</f>
        <v/>
      </c>
      <c r="K4809" s="14" t="n"/>
      <c r="L4809" s="14" t="n"/>
      <c r="M4809" s="14" t="n"/>
      <c r="N4809" s="14" t="n"/>
      <c r="O4809" s="20">
        <f>IF(A4809="","",SUMPRODUCT((A4809&gt;=Setup!$C$19:$C$30)*(A4809&lt;=Setup!$D$19:$D$30)*Setup!$A$19:$A$30))</f>
        <v/>
      </c>
      <c r="P4809" s="34">
        <f>IF(A4809="","",IF(OR(F4809="Standard domestic 15% (Box 7)",F4809="Import - VAT paid at customs (Box 8)",F4809="Import - Reverse charge (Box 9)"),ROUND(H4809*Setup!$B$9,2),0))</f>
        <v/>
      </c>
      <c r="Q4809" s="34">
        <f>IF(A4809="","",I4809-P4809)</f>
        <v/>
      </c>
      <c r="R4809" s="34">
        <f>IF(A4809="","",IF(L4809="Yes",I4809,0))</f>
        <v/>
      </c>
      <c r="S4809" s="34">
        <f>IF(A4809="","",IF(AND(L4809="Yes",K4809="Yes",NOT(ISNUMBER(SEARCH("blocked",G4809))),OR(F4809="Standard domestic 15% (Box 7)",F4809="Import - VAT paid at customs (Box 8)",F4809="Import - Reverse charge (Box 9)"),OR(F4809&lt;&gt;"Standard domestic 15% (Box 7)",AND(LEN(D4809)=15,LEFT(D4809,1)="3",RIGHT(D4809,1)="3",ISNUMBER(--D4809)))),I4809,0))</f>
        <v/>
      </c>
      <c r="T4809" s="34">
        <f>IF(A4809="","",R4809-S4809)</f>
        <v/>
      </c>
      <c r="U4809" s="23">
        <f>IF(A4809="","",IF(O4809=0,"Outside audit periods; ","")&amp;IF(F4809="","No VAT category; ","")&amp;IF(ABS(Q4809)&gt;Setup!$B$10,"VAT ≠ 15% × net; ","")&amp;IF(AND(F4809="Standard domestic 15% (Box 7)",NOT(AND(LEN(D4809)=15,LEFT(D4809,1)="3",RIGHT(D4809,1)="3",ISNUMBER(--D4809)))),"Invalid/missing supplier VAT no; ","")&amp;IF(AND(L4809="Yes",K4809&lt;&gt;"Yes"),"VAT claimed without valid tax invoice; ","")&amp;IF(AND(L4809="Yes",ISNUMBER(SEARCH("blocked",G4809))),"Blocked input VAT claimed; ","")&amp;IF(AND(F4809="Import - VAT paid at customs (Box 8)",M4809=""),"Customs declaration no missing; ","")&amp;IF(AND(F4809="Import - Reverse charge (Box 9)",E4809="Saudi Arabia"),"RCM used for a local supplier; ","")&amp;IF(AND(L4809="Yes",NOT(OR(F4809="Standard domestic 15% (Box 7)",F4809="Import - VAT paid at customs (Box 8)",F4809="Import - Reverse charge (Box 9)"))),"VAT claimed on non-taxable category; ",""))</f>
        <v/>
      </c>
    </row>
    <row r="4810">
      <c r="A4810" s="17" t="n"/>
      <c r="B4810" s="14" t="n"/>
      <c r="C4810" s="14" t="n"/>
      <c r="D4810" s="16" t="n"/>
      <c r="E4810" s="14" t="n"/>
      <c r="F4810" s="14" t="n"/>
      <c r="G4810" s="14" t="n"/>
      <c r="H4810" s="19" t="n"/>
      <c r="I4810" s="19" t="n"/>
      <c r="J4810" s="34">
        <f>IF(A4810="","",H4810+I4810)</f>
        <v/>
      </c>
      <c r="K4810" s="14" t="n"/>
      <c r="L4810" s="14" t="n"/>
      <c r="M4810" s="14" t="n"/>
      <c r="N4810" s="14" t="n"/>
      <c r="O4810" s="20">
        <f>IF(A4810="","",SUMPRODUCT((A4810&gt;=Setup!$C$19:$C$30)*(A4810&lt;=Setup!$D$19:$D$30)*Setup!$A$19:$A$30))</f>
        <v/>
      </c>
      <c r="P4810" s="34">
        <f>IF(A4810="","",IF(OR(F4810="Standard domestic 15% (Box 7)",F4810="Import - VAT paid at customs (Box 8)",F4810="Import - Reverse charge (Box 9)"),ROUND(H4810*Setup!$B$9,2),0))</f>
        <v/>
      </c>
      <c r="Q4810" s="34">
        <f>IF(A4810="","",I4810-P4810)</f>
        <v/>
      </c>
      <c r="R4810" s="34">
        <f>IF(A4810="","",IF(L4810="Yes",I4810,0))</f>
        <v/>
      </c>
      <c r="S4810" s="34">
        <f>IF(A4810="","",IF(AND(L4810="Yes",K4810="Yes",NOT(ISNUMBER(SEARCH("blocked",G4810))),OR(F4810="Standard domestic 15% (Box 7)",F4810="Import - VAT paid at customs (Box 8)",F4810="Import - Reverse charge (Box 9)"),OR(F4810&lt;&gt;"Standard domestic 15% (Box 7)",AND(LEN(D4810)=15,LEFT(D4810,1)="3",RIGHT(D4810,1)="3",ISNUMBER(--D4810)))),I4810,0))</f>
        <v/>
      </c>
      <c r="T4810" s="34">
        <f>IF(A4810="","",R4810-S4810)</f>
        <v/>
      </c>
      <c r="U4810" s="23">
        <f>IF(A4810="","",IF(O4810=0,"Outside audit periods; ","")&amp;IF(F4810="","No VAT category; ","")&amp;IF(ABS(Q4810)&gt;Setup!$B$10,"VAT ≠ 15% × net; ","")&amp;IF(AND(F4810="Standard domestic 15% (Box 7)",NOT(AND(LEN(D4810)=15,LEFT(D4810,1)="3",RIGHT(D4810,1)="3",ISNUMBER(--D4810)))),"Invalid/missing supplier VAT no; ","")&amp;IF(AND(L4810="Yes",K4810&lt;&gt;"Yes"),"VAT claimed without valid tax invoice; ","")&amp;IF(AND(L4810="Yes",ISNUMBER(SEARCH("blocked",G4810))),"Blocked input VAT claimed; ","")&amp;IF(AND(F4810="Import - VAT paid at customs (Box 8)",M4810=""),"Customs declaration no missing; ","")&amp;IF(AND(F4810="Import - Reverse charge (Box 9)",E4810="Saudi Arabia"),"RCM used for a local supplier; ","")&amp;IF(AND(L4810="Yes",NOT(OR(F4810="Standard domestic 15% (Box 7)",F4810="Import - VAT paid at customs (Box 8)",F4810="Import - Reverse charge (Box 9)"))),"VAT claimed on non-taxable category; ",""))</f>
        <v/>
      </c>
    </row>
    <row r="4811">
      <c r="A4811" s="17" t="n"/>
      <c r="B4811" s="14" t="n"/>
      <c r="C4811" s="14" t="n"/>
      <c r="D4811" s="16" t="n"/>
      <c r="E4811" s="14" t="n"/>
      <c r="F4811" s="14" t="n"/>
      <c r="G4811" s="14" t="n"/>
      <c r="H4811" s="19" t="n"/>
      <c r="I4811" s="19" t="n"/>
      <c r="J4811" s="34">
        <f>IF(A4811="","",H4811+I4811)</f>
        <v/>
      </c>
      <c r="K4811" s="14" t="n"/>
      <c r="L4811" s="14" t="n"/>
      <c r="M4811" s="14" t="n"/>
      <c r="N4811" s="14" t="n"/>
      <c r="O4811" s="20">
        <f>IF(A4811="","",SUMPRODUCT((A4811&gt;=Setup!$C$19:$C$30)*(A4811&lt;=Setup!$D$19:$D$30)*Setup!$A$19:$A$30))</f>
        <v/>
      </c>
      <c r="P4811" s="34">
        <f>IF(A4811="","",IF(OR(F4811="Standard domestic 15% (Box 7)",F4811="Import - VAT paid at customs (Box 8)",F4811="Import - Reverse charge (Box 9)"),ROUND(H4811*Setup!$B$9,2),0))</f>
        <v/>
      </c>
      <c r="Q4811" s="34">
        <f>IF(A4811="","",I4811-P4811)</f>
        <v/>
      </c>
      <c r="R4811" s="34">
        <f>IF(A4811="","",IF(L4811="Yes",I4811,0))</f>
        <v/>
      </c>
      <c r="S4811" s="34">
        <f>IF(A4811="","",IF(AND(L4811="Yes",K4811="Yes",NOT(ISNUMBER(SEARCH("blocked",G4811))),OR(F4811="Standard domestic 15% (Box 7)",F4811="Import - VAT paid at customs (Box 8)",F4811="Import - Reverse charge (Box 9)"),OR(F4811&lt;&gt;"Standard domestic 15% (Box 7)",AND(LEN(D4811)=15,LEFT(D4811,1)="3",RIGHT(D4811,1)="3",ISNUMBER(--D4811)))),I4811,0))</f>
        <v/>
      </c>
      <c r="T4811" s="34">
        <f>IF(A4811="","",R4811-S4811)</f>
        <v/>
      </c>
      <c r="U4811" s="23">
        <f>IF(A4811="","",IF(O4811=0,"Outside audit periods; ","")&amp;IF(F4811="","No VAT category; ","")&amp;IF(ABS(Q4811)&gt;Setup!$B$10,"VAT ≠ 15% × net; ","")&amp;IF(AND(F4811="Standard domestic 15% (Box 7)",NOT(AND(LEN(D4811)=15,LEFT(D4811,1)="3",RIGHT(D4811,1)="3",ISNUMBER(--D4811)))),"Invalid/missing supplier VAT no; ","")&amp;IF(AND(L4811="Yes",K4811&lt;&gt;"Yes"),"VAT claimed without valid tax invoice; ","")&amp;IF(AND(L4811="Yes",ISNUMBER(SEARCH("blocked",G4811))),"Blocked input VAT claimed; ","")&amp;IF(AND(F4811="Import - VAT paid at customs (Box 8)",M4811=""),"Customs declaration no missing; ","")&amp;IF(AND(F4811="Import - Reverse charge (Box 9)",E4811="Saudi Arabia"),"RCM used for a local supplier; ","")&amp;IF(AND(L4811="Yes",NOT(OR(F4811="Standard domestic 15% (Box 7)",F4811="Import - VAT paid at customs (Box 8)",F4811="Import - Reverse charge (Box 9)"))),"VAT claimed on non-taxable category; ",""))</f>
        <v/>
      </c>
    </row>
    <row r="4812">
      <c r="A4812" s="17" t="n"/>
      <c r="B4812" s="14" t="n"/>
      <c r="C4812" s="14" t="n"/>
      <c r="D4812" s="16" t="n"/>
      <c r="E4812" s="14" t="n"/>
      <c r="F4812" s="14" t="n"/>
      <c r="G4812" s="14" t="n"/>
      <c r="H4812" s="19" t="n"/>
      <c r="I4812" s="19" t="n"/>
      <c r="J4812" s="34">
        <f>IF(A4812="","",H4812+I4812)</f>
        <v/>
      </c>
      <c r="K4812" s="14" t="n"/>
      <c r="L4812" s="14" t="n"/>
      <c r="M4812" s="14" t="n"/>
      <c r="N4812" s="14" t="n"/>
      <c r="O4812" s="20">
        <f>IF(A4812="","",SUMPRODUCT((A4812&gt;=Setup!$C$19:$C$30)*(A4812&lt;=Setup!$D$19:$D$30)*Setup!$A$19:$A$30))</f>
        <v/>
      </c>
      <c r="P4812" s="34">
        <f>IF(A4812="","",IF(OR(F4812="Standard domestic 15% (Box 7)",F4812="Import - VAT paid at customs (Box 8)",F4812="Import - Reverse charge (Box 9)"),ROUND(H4812*Setup!$B$9,2),0))</f>
        <v/>
      </c>
      <c r="Q4812" s="34">
        <f>IF(A4812="","",I4812-P4812)</f>
        <v/>
      </c>
      <c r="R4812" s="34">
        <f>IF(A4812="","",IF(L4812="Yes",I4812,0))</f>
        <v/>
      </c>
      <c r="S4812" s="34">
        <f>IF(A4812="","",IF(AND(L4812="Yes",K4812="Yes",NOT(ISNUMBER(SEARCH("blocked",G4812))),OR(F4812="Standard domestic 15% (Box 7)",F4812="Import - VAT paid at customs (Box 8)",F4812="Import - Reverse charge (Box 9)"),OR(F4812&lt;&gt;"Standard domestic 15% (Box 7)",AND(LEN(D4812)=15,LEFT(D4812,1)="3",RIGHT(D4812,1)="3",ISNUMBER(--D4812)))),I4812,0))</f>
        <v/>
      </c>
      <c r="T4812" s="34">
        <f>IF(A4812="","",R4812-S4812)</f>
        <v/>
      </c>
      <c r="U4812" s="23">
        <f>IF(A4812="","",IF(O4812=0,"Outside audit periods; ","")&amp;IF(F4812="","No VAT category; ","")&amp;IF(ABS(Q4812)&gt;Setup!$B$10,"VAT ≠ 15% × net; ","")&amp;IF(AND(F4812="Standard domestic 15% (Box 7)",NOT(AND(LEN(D4812)=15,LEFT(D4812,1)="3",RIGHT(D4812,1)="3",ISNUMBER(--D4812)))),"Invalid/missing supplier VAT no; ","")&amp;IF(AND(L4812="Yes",K4812&lt;&gt;"Yes"),"VAT claimed without valid tax invoice; ","")&amp;IF(AND(L4812="Yes",ISNUMBER(SEARCH("blocked",G4812))),"Blocked input VAT claimed; ","")&amp;IF(AND(F4812="Import - VAT paid at customs (Box 8)",M4812=""),"Customs declaration no missing; ","")&amp;IF(AND(F4812="Import - Reverse charge (Box 9)",E4812="Saudi Arabia"),"RCM used for a local supplier; ","")&amp;IF(AND(L4812="Yes",NOT(OR(F4812="Standard domestic 15% (Box 7)",F4812="Import - VAT paid at customs (Box 8)",F4812="Import - Reverse charge (Box 9)"))),"VAT claimed on non-taxable category; ",""))</f>
        <v/>
      </c>
    </row>
    <row r="4813">
      <c r="A4813" s="17" t="n"/>
      <c r="B4813" s="14" t="n"/>
      <c r="C4813" s="14" t="n"/>
      <c r="D4813" s="16" t="n"/>
      <c r="E4813" s="14" t="n"/>
      <c r="F4813" s="14" t="n"/>
      <c r="G4813" s="14" t="n"/>
      <c r="H4813" s="19" t="n"/>
      <c r="I4813" s="19" t="n"/>
      <c r="J4813" s="34">
        <f>IF(A4813="","",H4813+I4813)</f>
        <v/>
      </c>
      <c r="K4813" s="14" t="n"/>
      <c r="L4813" s="14" t="n"/>
      <c r="M4813" s="14" t="n"/>
      <c r="N4813" s="14" t="n"/>
      <c r="O4813" s="20">
        <f>IF(A4813="","",SUMPRODUCT((A4813&gt;=Setup!$C$19:$C$30)*(A4813&lt;=Setup!$D$19:$D$30)*Setup!$A$19:$A$30))</f>
        <v/>
      </c>
      <c r="P4813" s="34">
        <f>IF(A4813="","",IF(OR(F4813="Standard domestic 15% (Box 7)",F4813="Import - VAT paid at customs (Box 8)",F4813="Import - Reverse charge (Box 9)"),ROUND(H4813*Setup!$B$9,2),0))</f>
        <v/>
      </c>
      <c r="Q4813" s="34">
        <f>IF(A4813="","",I4813-P4813)</f>
        <v/>
      </c>
      <c r="R4813" s="34">
        <f>IF(A4813="","",IF(L4813="Yes",I4813,0))</f>
        <v/>
      </c>
      <c r="S4813" s="34">
        <f>IF(A4813="","",IF(AND(L4813="Yes",K4813="Yes",NOT(ISNUMBER(SEARCH("blocked",G4813))),OR(F4813="Standard domestic 15% (Box 7)",F4813="Import - VAT paid at customs (Box 8)",F4813="Import - Reverse charge (Box 9)"),OR(F4813&lt;&gt;"Standard domestic 15% (Box 7)",AND(LEN(D4813)=15,LEFT(D4813,1)="3",RIGHT(D4813,1)="3",ISNUMBER(--D4813)))),I4813,0))</f>
        <v/>
      </c>
      <c r="T4813" s="34">
        <f>IF(A4813="","",R4813-S4813)</f>
        <v/>
      </c>
      <c r="U4813" s="23">
        <f>IF(A4813="","",IF(O4813=0,"Outside audit periods; ","")&amp;IF(F4813="","No VAT category; ","")&amp;IF(ABS(Q4813)&gt;Setup!$B$10,"VAT ≠ 15% × net; ","")&amp;IF(AND(F4813="Standard domestic 15% (Box 7)",NOT(AND(LEN(D4813)=15,LEFT(D4813,1)="3",RIGHT(D4813,1)="3",ISNUMBER(--D4813)))),"Invalid/missing supplier VAT no; ","")&amp;IF(AND(L4813="Yes",K4813&lt;&gt;"Yes"),"VAT claimed without valid tax invoice; ","")&amp;IF(AND(L4813="Yes",ISNUMBER(SEARCH("blocked",G4813))),"Blocked input VAT claimed; ","")&amp;IF(AND(F4813="Import - VAT paid at customs (Box 8)",M4813=""),"Customs declaration no missing; ","")&amp;IF(AND(F4813="Import - Reverse charge (Box 9)",E4813="Saudi Arabia"),"RCM used for a local supplier; ","")&amp;IF(AND(L4813="Yes",NOT(OR(F4813="Standard domestic 15% (Box 7)",F4813="Import - VAT paid at customs (Box 8)",F4813="Import - Reverse charge (Box 9)"))),"VAT claimed on non-taxable category; ",""))</f>
        <v/>
      </c>
    </row>
    <row r="4814">
      <c r="A4814" s="17" t="n"/>
      <c r="B4814" s="14" t="n"/>
      <c r="C4814" s="14" t="n"/>
      <c r="D4814" s="16" t="n"/>
      <c r="E4814" s="14" t="n"/>
      <c r="F4814" s="14" t="n"/>
      <c r="G4814" s="14" t="n"/>
      <c r="H4814" s="19" t="n"/>
      <c r="I4814" s="19" t="n"/>
      <c r="J4814" s="34">
        <f>IF(A4814="","",H4814+I4814)</f>
        <v/>
      </c>
      <c r="K4814" s="14" t="n"/>
      <c r="L4814" s="14" t="n"/>
      <c r="M4814" s="14" t="n"/>
      <c r="N4814" s="14" t="n"/>
      <c r="O4814" s="20">
        <f>IF(A4814="","",SUMPRODUCT((A4814&gt;=Setup!$C$19:$C$30)*(A4814&lt;=Setup!$D$19:$D$30)*Setup!$A$19:$A$30))</f>
        <v/>
      </c>
      <c r="P4814" s="34">
        <f>IF(A4814="","",IF(OR(F4814="Standard domestic 15% (Box 7)",F4814="Import - VAT paid at customs (Box 8)",F4814="Import - Reverse charge (Box 9)"),ROUND(H4814*Setup!$B$9,2),0))</f>
        <v/>
      </c>
      <c r="Q4814" s="34">
        <f>IF(A4814="","",I4814-P4814)</f>
        <v/>
      </c>
      <c r="R4814" s="34">
        <f>IF(A4814="","",IF(L4814="Yes",I4814,0))</f>
        <v/>
      </c>
      <c r="S4814" s="34">
        <f>IF(A4814="","",IF(AND(L4814="Yes",K4814="Yes",NOT(ISNUMBER(SEARCH("blocked",G4814))),OR(F4814="Standard domestic 15% (Box 7)",F4814="Import - VAT paid at customs (Box 8)",F4814="Import - Reverse charge (Box 9)"),OR(F4814&lt;&gt;"Standard domestic 15% (Box 7)",AND(LEN(D4814)=15,LEFT(D4814,1)="3",RIGHT(D4814,1)="3",ISNUMBER(--D4814)))),I4814,0))</f>
        <v/>
      </c>
      <c r="T4814" s="34">
        <f>IF(A4814="","",R4814-S4814)</f>
        <v/>
      </c>
      <c r="U4814" s="23">
        <f>IF(A4814="","",IF(O4814=0,"Outside audit periods; ","")&amp;IF(F4814="","No VAT category; ","")&amp;IF(ABS(Q4814)&gt;Setup!$B$10,"VAT ≠ 15% × net; ","")&amp;IF(AND(F4814="Standard domestic 15% (Box 7)",NOT(AND(LEN(D4814)=15,LEFT(D4814,1)="3",RIGHT(D4814,1)="3",ISNUMBER(--D4814)))),"Invalid/missing supplier VAT no; ","")&amp;IF(AND(L4814="Yes",K4814&lt;&gt;"Yes"),"VAT claimed without valid tax invoice; ","")&amp;IF(AND(L4814="Yes",ISNUMBER(SEARCH("blocked",G4814))),"Blocked input VAT claimed; ","")&amp;IF(AND(F4814="Import - VAT paid at customs (Box 8)",M4814=""),"Customs declaration no missing; ","")&amp;IF(AND(F4814="Import - Reverse charge (Box 9)",E4814="Saudi Arabia"),"RCM used for a local supplier; ","")&amp;IF(AND(L4814="Yes",NOT(OR(F4814="Standard domestic 15% (Box 7)",F4814="Import - VAT paid at customs (Box 8)",F4814="Import - Reverse charge (Box 9)"))),"VAT claimed on non-taxable category; ",""))</f>
        <v/>
      </c>
    </row>
    <row r="4815">
      <c r="A4815" s="17" t="n"/>
      <c r="B4815" s="14" t="n"/>
      <c r="C4815" s="14" t="n"/>
      <c r="D4815" s="16" t="n"/>
      <c r="E4815" s="14" t="n"/>
      <c r="F4815" s="14" t="n"/>
      <c r="G4815" s="14" t="n"/>
      <c r="H4815" s="19" t="n"/>
      <c r="I4815" s="19" t="n"/>
      <c r="J4815" s="34">
        <f>IF(A4815="","",H4815+I4815)</f>
        <v/>
      </c>
      <c r="K4815" s="14" t="n"/>
      <c r="L4815" s="14" t="n"/>
      <c r="M4815" s="14" t="n"/>
      <c r="N4815" s="14" t="n"/>
      <c r="O4815" s="20">
        <f>IF(A4815="","",SUMPRODUCT((A4815&gt;=Setup!$C$19:$C$30)*(A4815&lt;=Setup!$D$19:$D$30)*Setup!$A$19:$A$30))</f>
        <v/>
      </c>
      <c r="P4815" s="34">
        <f>IF(A4815="","",IF(OR(F4815="Standard domestic 15% (Box 7)",F4815="Import - VAT paid at customs (Box 8)",F4815="Import - Reverse charge (Box 9)"),ROUND(H4815*Setup!$B$9,2),0))</f>
        <v/>
      </c>
      <c r="Q4815" s="34">
        <f>IF(A4815="","",I4815-P4815)</f>
        <v/>
      </c>
      <c r="R4815" s="34">
        <f>IF(A4815="","",IF(L4815="Yes",I4815,0))</f>
        <v/>
      </c>
      <c r="S4815" s="34">
        <f>IF(A4815="","",IF(AND(L4815="Yes",K4815="Yes",NOT(ISNUMBER(SEARCH("blocked",G4815))),OR(F4815="Standard domestic 15% (Box 7)",F4815="Import - VAT paid at customs (Box 8)",F4815="Import - Reverse charge (Box 9)"),OR(F4815&lt;&gt;"Standard domestic 15% (Box 7)",AND(LEN(D4815)=15,LEFT(D4815,1)="3",RIGHT(D4815,1)="3",ISNUMBER(--D4815)))),I4815,0))</f>
        <v/>
      </c>
      <c r="T4815" s="34">
        <f>IF(A4815="","",R4815-S4815)</f>
        <v/>
      </c>
      <c r="U4815" s="23">
        <f>IF(A4815="","",IF(O4815=0,"Outside audit periods; ","")&amp;IF(F4815="","No VAT category; ","")&amp;IF(ABS(Q4815)&gt;Setup!$B$10,"VAT ≠ 15% × net; ","")&amp;IF(AND(F4815="Standard domestic 15% (Box 7)",NOT(AND(LEN(D4815)=15,LEFT(D4815,1)="3",RIGHT(D4815,1)="3",ISNUMBER(--D4815)))),"Invalid/missing supplier VAT no; ","")&amp;IF(AND(L4815="Yes",K4815&lt;&gt;"Yes"),"VAT claimed without valid tax invoice; ","")&amp;IF(AND(L4815="Yes",ISNUMBER(SEARCH("blocked",G4815))),"Blocked input VAT claimed; ","")&amp;IF(AND(F4815="Import - VAT paid at customs (Box 8)",M4815=""),"Customs declaration no missing; ","")&amp;IF(AND(F4815="Import - Reverse charge (Box 9)",E4815="Saudi Arabia"),"RCM used for a local supplier; ","")&amp;IF(AND(L4815="Yes",NOT(OR(F4815="Standard domestic 15% (Box 7)",F4815="Import - VAT paid at customs (Box 8)",F4815="Import - Reverse charge (Box 9)"))),"VAT claimed on non-taxable category; ",""))</f>
        <v/>
      </c>
    </row>
    <row r="4816">
      <c r="A4816" s="17" t="n"/>
      <c r="B4816" s="14" t="n"/>
      <c r="C4816" s="14" t="n"/>
      <c r="D4816" s="16" t="n"/>
      <c r="E4816" s="14" t="n"/>
      <c r="F4816" s="14" t="n"/>
      <c r="G4816" s="14" t="n"/>
      <c r="H4816" s="19" t="n"/>
      <c r="I4816" s="19" t="n"/>
      <c r="J4816" s="34">
        <f>IF(A4816="","",H4816+I4816)</f>
        <v/>
      </c>
      <c r="K4816" s="14" t="n"/>
      <c r="L4816" s="14" t="n"/>
      <c r="M4816" s="14" t="n"/>
      <c r="N4816" s="14" t="n"/>
      <c r="O4816" s="20">
        <f>IF(A4816="","",SUMPRODUCT((A4816&gt;=Setup!$C$19:$C$30)*(A4816&lt;=Setup!$D$19:$D$30)*Setup!$A$19:$A$30))</f>
        <v/>
      </c>
      <c r="P4816" s="34">
        <f>IF(A4816="","",IF(OR(F4816="Standard domestic 15% (Box 7)",F4816="Import - VAT paid at customs (Box 8)",F4816="Import - Reverse charge (Box 9)"),ROUND(H4816*Setup!$B$9,2),0))</f>
        <v/>
      </c>
      <c r="Q4816" s="34">
        <f>IF(A4816="","",I4816-P4816)</f>
        <v/>
      </c>
      <c r="R4816" s="34">
        <f>IF(A4816="","",IF(L4816="Yes",I4816,0))</f>
        <v/>
      </c>
      <c r="S4816" s="34">
        <f>IF(A4816="","",IF(AND(L4816="Yes",K4816="Yes",NOT(ISNUMBER(SEARCH("blocked",G4816))),OR(F4816="Standard domestic 15% (Box 7)",F4816="Import - VAT paid at customs (Box 8)",F4816="Import - Reverse charge (Box 9)"),OR(F4816&lt;&gt;"Standard domestic 15% (Box 7)",AND(LEN(D4816)=15,LEFT(D4816,1)="3",RIGHT(D4816,1)="3",ISNUMBER(--D4816)))),I4816,0))</f>
        <v/>
      </c>
      <c r="T4816" s="34">
        <f>IF(A4816="","",R4816-S4816)</f>
        <v/>
      </c>
      <c r="U4816" s="23">
        <f>IF(A4816="","",IF(O4816=0,"Outside audit periods; ","")&amp;IF(F4816="","No VAT category; ","")&amp;IF(ABS(Q4816)&gt;Setup!$B$10,"VAT ≠ 15% × net; ","")&amp;IF(AND(F4816="Standard domestic 15% (Box 7)",NOT(AND(LEN(D4816)=15,LEFT(D4816,1)="3",RIGHT(D4816,1)="3",ISNUMBER(--D4816)))),"Invalid/missing supplier VAT no; ","")&amp;IF(AND(L4816="Yes",K4816&lt;&gt;"Yes"),"VAT claimed without valid tax invoice; ","")&amp;IF(AND(L4816="Yes",ISNUMBER(SEARCH("blocked",G4816))),"Blocked input VAT claimed; ","")&amp;IF(AND(F4816="Import - VAT paid at customs (Box 8)",M4816=""),"Customs declaration no missing; ","")&amp;IF(AND(F4816="Import - Reverse charge (Box 9)",E4816="Saudi Arabia"),"RCM used for a local supplier; ","")&amp;IF(AND(L4816="Yes",NOT(OR(F4816="Standard domestic 15% (Box 7)",F4816="Import - VAT paid at customs (Box 8)",F4816="Import - Reverse charge (Box 9)"))),"VAT claimed on non-taxable category; ",""))</f>
        <v/>
      </c>
    </row>
    <row r="4817">
      <c r="A4817" s="17" t="n"/>
      <c r="B4817" s="14" t="n"/>
      <c r="C4817" s="14" t="n"/>
      <c r="D4817" s="16" t="n"/>
      <c r="E4817" s="14" t="n"/>
      <c r="F4817" s="14" t="n"/>
      <c r="G4817" s="14" t="n"/>
      <c r="H4817" s="19" t="n"/>
      <c r="I4817" s="19" t="n"/>
      <c r="J4817" s="34">
        <f>IF(A4817="","",H4817+I4817)</f>
        <v/>
      </c>
      <c r="K4817" s="14" t="n"/>
      <c r="L4817" s="14" t="n"/>
      <c r="M4817" s="14" t="n"/>
      <c r="N4817" s="14" t="n"/>
      <c r="O4817" s="20">
        <f>IF(A4817="","",SUMPRODUCT((A4817&gt;=Setup!$C$19:$C$30)*(A4817&lt;=Setup!$D$19:$D$30)*Setup!$A$19:$A$30))</f>
        <v/>
      </c>
      <c r="P4817" s="34">
        <f>IF(A4817="","",IF(OR(F4817="Standard domestic 15% (Box 7)",F4817="Import - VAT paid at customs (Box 8)",F4817="Import - Reverse charge (Box 9)"),ROUND(H4817*Setup!$B$9,2),0))</f>
        <v/>
      </c>
      <c r="Q4817" s="34">
        <f>IF(A4817="","",I4817-P4817)</f>
        <v/>
      </c>
      <c r="R4817" s="34">
        <f>IF(A4817="","",IF(L4817="Yes",I4817,0))</f>
        <v/>
      </c>
      <c r="S4817" s="34">
        <f>IF(A4817="","",IF(AND(L4817="Yes",K4817="Yes",NOT(ISNUMBER(SEARCH("blocked",G4817))),OR(F4817="Standard domestic 15% (Box 7)",F4817="Import - VAT paid at customs (Box 8)",F4817="Import - Reverse charge (Box 9)"),OR(F4817&lt;&gt;"Standard domestic 15% (Box 7)",AND(LEN(D4817)=15,LEFT(D4817,1)="3",RIGHT(D4817,1)="3",ISNUMBER(--D4817)))),I4817,0))</f>
        <v/>
      </c>
      <c r="T4817" s="34">
        <f>IF(A4817="","",R4817-S4817)</f>
        <v/>
      </c>
      <c r="U4817" s="23">
        <f>IF(A4817="","",IF(O4817=0,"Outside audit periods; ","")&amp;IF(F4817="","No VAT category; ","")&amp;IF(ABS(Q4817)&gt;Setup!$B$10,"VAT ≠ 15% × net; ","")&amp;IF(AND(F4817="Standard domestic 15% (Box 7)",NOT(AND(LEN(D4817)=15,LEFT(D4817,1)="3",RIGHT(D4817,1)="3",ISNUMBER(--D4817)))),"Invalid/missing supplier VAT no; ","")&amp;IF(AND(L4817="Yes",K4817&lt;&gt;"Yes"),"VAT claimed without valid tax invoice; ","")&amp;IF(AND(L4817="Yes",ISNUMBER(SEARCH("blocked",G4817))),"Blocked input VAT claimed; ","")&amp;IF(AND(F4817="Import - VAT paid at customs (Box 8)",M4817=""),"Customs declaration no missing; ","")&amp;IF(AND(F4817="Import - Reverse charge (Box 9)",E4817="Saudi Arabia"),"RCM used for a local supplier; ","")&amp;IF(AND(L4817="Yes",NOT(OR(F4817="Standard domestic 15% (Box 7)",F4817="Import - VAT paid at customs (Box 8)",F4817="Import - Reverse charge (Box 9)"))),"VAT claimed on non-taxable category; ",""))</f>
        <v/>
      </c>
    </row>
    <row r="4818">
      <c r="A4818" s="17" t="n"/>
      <c r="B4818" s="14" t="n"/>
      <c r="C4818" s="14" t="n"/>
      <c r="D4818" s="16" t="n"/>
      <c r="E4818" s="14" t="n"/>
      <c r="F4818" s="14" t="n"/>
      <c r="G4818" s="14" t="n"/>
      <c r="H4818" s="19" t="n"/>
      <c r="I4818" s="19" t="n"/>
      <c r="J4818" s="34">
        <f>IF(A4818="","",H4818+I4818)</f>
        <v/>
      </c>
      <c r="K4818" s="14" t="n"/>
      <c r="L4818" s="14" t="n"/>
      <c r="M4818" s="14" t="n"/>
      <c r="N4818" s="14" t="n"/>
      <c r="O4818" s="20">
        <f>IF(A4818="","",SUMPRODUCT((A4818&gt;=Setup!$C$19:$C$30)*(A4818&lt;=Setup!$D$19:$D$30)*Setup!$A$19:$A$30))</f>
        <v/>
      </c>
      <c r="P4818" s="34">
        <f>IF(A4818="","",IF(OR(F4818="Standard domestic 15% (Box 7)",F4818="Import - VAT paid at customs (Box 8)",F4818="Import - Reverse charge (Box 9)"),ROUND(H4818*Setup!$B$9,2),0))</f>
        <v/>
      </c>
      <c r="Q4818" s="34">
        <f>IF(A4818="","",I4818-P4818)</f>
        <v/>
      </c>
      <c r="R4818" s="34">
        <f>IF(A4818="","",IF(L4818="Yes",I4818,0))</f>
        <v/>
      </c>
      <c r="S4818" s="34">
        <f>IF(A4818="","",IF(AND(L4818="Yes",K4818="Yes",NOT(ISNUMBER(SEARCH("blocked",G4818))),OR(F4818="Standard domestic 15% (Box 7)",F4818="Import - VAT paid at customs (Box 8)",F4818="Import - Reverse charge (Box 9)"),OR(F4818&lt;&gt;"Standard domestic 15% (Box 7)",AND(LEN(D4818)=15,LEFT(D4818,1)="3",RIGHT(D4818,1)="3",ISNUMBER(--D4818)))),I4818,0))</f>
        <v/>
      </c>
      <c r="T4818" s="34">
        <f>IF(A4818="","",R4818-S4818)</f>
        <v/>
      </c>
      <c r="U4818" s="23">
        <f>IF(A4818="","",IF(O4818=0,"Outside audit periods; ","")&amp;IF(F4818="","No VAT category; ","")&amp;IF(ABS(Q4818)&gt;Setup!$B$10,"VAT ≠ 15% × net; ","")&amp;IF(AND(F4818="Standard domestic 15% (Box 7)",NOT(AND(LEN(D4818)=15,LEFT(D4818,1)="3",RIGHT(D4818,1)="3",ISNUMBER(--D4818)))),"Invalid/missing supplier VAT no; ","")&amp;IF(AND(L4818="Yes",K4818&lt;&gt;"Yes"),"VAT claimed without valid tax invoice; ","")&amp;IF(AND(L4818="Yes",ISNUMBER(SEARCH("blocked",G4818))),"Blocked input VAT claimed; ","")&amp;IF(AND(F4818="Import - VAT paid at customs (Box 8)",M4818=""),"Customs declaration no missing; ","")&amp;IF(AND(F4818="Import - Reverse charge (Box 9)",E4818="Saudi Arabia"),"RCM used for a local supplier; ","")&amp;IF(AND(L4818="Yes",NOT(OR(F4818="Standard domestic 15% (Box 7)",F4818="Import - VAT paid at customs (Box 8)",F4818="Import - Reverse charge (Box 9)"))),"VAT claimed on non-taxable category; ",""))</f>
        <v/>
      </c>
    </row>
    <row r="4819">
      <c r="A4819" s="17" t="n"/>
      <c r="B4819" s="14" t="n"/>
      <c r="C4819" s="14" t="n"/>
      <c r="D4819" s="16" t="n"/>
      <c r="E4819" s="14" t="n"/>
      <c r="F4819" s="14" t="n"/>
      <c r="G4819" s="14" t="n"/>
      <c r="H4819" s="19" t="n"/>
      <c r="I4819" s="19" t="n"/>
      <c r="J4819" s="34">
        <f>IF(A4819="","",H4819+I4819)</f>
        <v/>
      </c>
      <c r="K4819" s="14" t="n"/>
      <c r="L4819" s="14" t="n"/>
      <c r="M4819" s="14" t="n"/>
      <c r="N4819" s="14" t="n"/>
      <c r="O4819" s="20">
        <f>IF(A4819="","",SUMPRODUCT((A4819&gt;=Setup!$C$19:$C$30)*(A4819&lt;=Setup!$D$19:$D$30)*Setup!$A$19:$A$30))</f>
        <v/>
      </c>
      <c r="P4819" s="34">
        <f>IF(A4819="","",IF(OR(F4819="Standard domestic 15% (Box 7)",F4819="Import - VAT paid at customs (Box 8)",F4819="Import - Reverse charge (Box 9)"),ROUND(H4819*Setup!$B$9,2),0))</f>
        <v/>
      </c>
      <c r="Q4819" s="34">
        <f>IF(A4819="","",I4819-P4819)</f>
        <v/>
      </c>
      <c r="R4819" s="34">
        <f>IF(A4819="","",IF(L4819="Yes",I4819,0))</f>
        <v/>
      </c>
      <c r="S4819" s="34">
        <f>IF(A4819="","",IF(AND(L4819="Yes",K4819="Yes",NOT(ISNUMBER(SEARCH("blocked",G4819))),OR(F4819="Standard domestic 15% (Box 7)",F4819="Import - VAT paid at customs (Box 8)",F4819="Import - Reverse charge (Box 9)"),OR(F4819&lt;&gt;"Standard domestic 15% (Box 7)",AND(LEN(D4819)=15,LEFT(D4819,1)="3",RIGHT(D4819,1)="3",ISNUMBER(--D4819)))),I4819,0))</f>
        <v/>
      </c>
      <c r="T4819" s="34">
        <f>IF(A4819="","",R4819-S4819)</f>
        <v/>
      </c>
      <c r="U4819" s="23">
        <f>IF(A4819="","",IF(O4819=0,"Outside audit periods; ","")&amp;IF(F4819="","No VAT category; ","")&amp;IF(ABS(Q4819)&gt;Setup!$B$10,"VAT ≠ 15% × net; ","")&amp;IF(AND(F4819="Standard domestic 15% (Box 7)",NOT(AND(LEN(D4819)=15,LEFT(D4819,1)="3",RIGHT(D4819,1)="3",ISNUMBER(--D4819)))),"Invalid/missing supplier VAT no; ","")&amp;IF(AND(L4819="Yes",K4819&lt;&gt;"Yes"),"VAT claimed without valid tax invoice; ","")&amp;IF(AND(L4819="Yes",ISNUMBER(SEARCH("blocked",G4819))),"Blocked input VAT claimed; ","")&amp;IF(AND(F4819="Import - VAT paid at customs (Box 8)",M4819=""),"Customs declaration no missing; ","")&amp;IF(AND(F4819="Import - Reverse charge (Box 9)",E4819="Saudi Arabia"),"RCM used for a local supplier; ","")&amp;IF(AND(L4819="Yes",NOT(OR(F4819="Standard domestic 15% (Box 7)",F4819="Import - VAT paid at customs (Box 8)",F4819="Import - Reverse charge (Box 9)"))),"VAT claimed on non-taxable category; ",""))</f>
        <v/>
      </c>
    </row>
    <row r="4820">
      <c r="A4820" s="17" t="n"/>
      <c r="B4820" s="14" t="n"/>
      <c r="C4820" s="14" t="n"/>
      <c r="D4820" s="16" t="n"/>
      <c r="E4820" s="14" t="n"/>
      <c r="F4820" s="14" t="n"/>
      <c r="G4820" s="14" t="n"/>
      <c r="H4820" s="19" t="n"/>
      <c r="I4820" s="19" t="n"/>
      <c r="J4820" s="34">
        <f>IF(A4820="","",H4820+I4820)</f>
        <v/>
      </c>
      <c r="K4820" s="14" t="n"/>
      <c r="L4820" s="14" t="n"/>
      <c r="M4820" s="14" t="n"/>
      <c r="N4820" s="14" t="n"/>
      <c r="O4820" s="20">
        <f>IF(A4820="","",SUMPRODUCT((A4820&gt;=Setup!$C$19:$C$30)*(A4820&lt;=Setup!$D$19:$D$30)*Setup!$A$19:$A$30))</f>
        <v/>
      </c>
      <c r="P4820" s="34">
        <f>IF(A4820="","",IF(OR(F4820="Standard domestic 15% (Box 7)",F4820="Import - VAT paid at customs (Box 8)",F4820="Import - Reverse charge (Box 9)"),ROUND(H4820*Setup!$B$9,2),0))</f>
        <v/>
      </c>
      <c r="Q4820" s="34">
        <f>IF(A4820="","",I4820-P4820)</f>
        <v/>
      </c>
      <c r="R4820" s="34">
        <f>IF(A4820="","",IF(L4820="Yes",I4820,0))</f>
        <v/>
      </c>
      <c r="S4820" s="34">
        <f>IF(A4820="","",IF(AND(L4820="Yes",K4820="Yes",NOT(ISNUMBER(SEARCH("blocked",G4820))),OR(F4820="Standard domestic 15% (Box 7)",F4820="Import - VAT paid at customs (Box 8)",F4820="Import - Reverse charge (Box 9)"),OR(F4820&lt;&gt;"Standard domestic 15% (Box 7)",AND(LEN(D4820)=15,LEFT(D4820,1)="3",RIGHT(D4820,1)="3",ISNUMBER(--D4820)))),I4820,0))</f>
        <v/>
      </c>
      <c r="T4820" s="34">
        <f>IF(A4820="","",R4820-S4820)</f>
        <v/>
      </c>
      <c r="U4820" s="23">
        <f>IF(A4820="","",IF(O4820=0,"Outside audit periods; ","")&amp;IF(F4820="","No VAT category; ","")&amp;IF(ABS(Q4820)&gt;Setup!$B$10,"VAT ≠ 15% × net; ","")&amp;IF(AND(F4820="Standard domestic 15% (Box 7)",NOT(AND(LEN(D4820)=15,LEFT(D4820,1)="3",RIGHT(D4820,1)="3",ISNUMBER(--D4820)))),"Invalid/missing supplier VAT no; ","")&amp;IF(AND(L4820="Yes",K4820&lt;&gt;"Yes"),"VAT claimed without valid tax invoice; ","")&amp;IF(AND(L4820="Yes",ISNUMBER(SEARCH("blocked",G4820))),"Blocked input VAT claimed; ","")&amp;IF(AND(F4820="Import - VAT paid at customs (Box 8)",M4820=""),"Customs declaration no missing; ","")&amp;IF(AND(F4820="Import - Reverse charge (Box 9)",E4820="Saudi Arabia"),"RCM used for a local supplier; ","")&amp;IF(AND(L4820="Yes",NOT(OR(F4820="Standard domestic 15% (Box 7)",F4820="Import - VAT paid at customs (Box 8)",F4820="Import - Reverse charge (Box 9)"))),"VAT claimed on non-taxable category; ",""))</f>
        <v/>
      </c>
    </row>
    <row r="4821">
      <c r="A4821" s="17" t="n"/>
      <c r="B4821" s="14" t="n"/>
      <c r="C4821" s="14" t="n"/>
      <c r="D4821" s="16" t="n"/>
      <c r="E4821" s="14" t="n"/>
      <c r="F4821" s="14" t="n"/>
      <c r="G4821" s="14" t="n"/>
      <c r="H4821" s="19" t="n"/>
      <c r="I4821" s="19" t="n"/>
      <c r="J4821" s="34">
        <f>IF(A4821="","",H4821+I4821)</f>
        <v/>
      </c>
      <c r="K4821" s="14" t="n"/>
      <c r="L4821" s="14" t="n"/>
      <c r="M4821" s="14" t="n"/>
      <c r="N4821" s="14" t="n"/>
      <c r="O4821" s="20">
        <f>IF(A4821="","",SUMPRODUCT((A4821&gt;=Setup!$C$19:$C$30)*(A4821&lt;=Setup!$D$19:$D$30)*Setup!$A$19:$A$30))</f>
        <v/>
      </c>
      <c r="P4821" s="34">
        <f>IF(A4821="","",IF(OR(F4821="Standard domestic 15% (Box 7)",F4821="Import - VAT paid at customs (Box 8)",F4821="Import - Reverse charge (Box 9)"),ROUND(H4821*Setup!$B$9,2),0))</f>
        <v/>
      </c>
      <c r="Q4821" s="34">
        <f>IF(A4821="","",I4821-P4821)</f>
        <v/>
      </c>
      <c r="R4821" s="34">
        <f>IF(A4821="","",IF(L4821="Yes",I4821,0))</f>
        <v/>
      </c>
      <c r="S4821" s="34">
        <f>IF(A4821="","",IF(AND(L4821="Yes",K4821="Yes",NOT(ISNUMBER(SEARCH("blocked",G4821))),OR(F4821="Standard domestic 15% (Box 7)",F4821="Import - VAT paid at customs (Box 8)",F4821="Import - Reverse charge (Box 9)"),OR(F4821&lt;&gt;"Standard domestic 15% (Box 7)",AND(LEN(D4821)=15,LEFT(D4821,1)="3",RIGHT(D4821,1)="3",ISNUMBER(--D4821)))),I4821,0))</f>
        <v/>
      </c>
      <c r="T4821" s="34">
        <f>IF(A4821="","",R4821-S4821)</f>
        <v/>
      </c>
      <c r="U4821" s="23">
        <f>IF(A4821="","",IF(O4821=0,"Outside audit periods; ","")&amp;IF(F4821="","No VAT category; ","")&amp;IF(ABS(Q4821)&gt;Setup!$B$10,"VAT ≠ 15% × net; ","")&amp;IF(AND(F4821="Standard domestic 15% (Box 7)",NOT(AND(LEN(D4821)=15,LEFT(D4821,1)="3",RIGHT(D4821,1)="3",ISNUMBER(--D4821)))),"Invalid/missing supplier VAT no; ","")&amp;IF(AND(L4821="Yes",K4821&lt;&gt;"Yes"),"VAT claimed without valid tax invoice; ","")&amp;IF(AND(L4821="Yes",ISNUMBER(SEARCH("blocked",G4821))),"Blocked input VAT claimed; ","")&amp;IF(AND(F4821="Import - VAT paid at customs (Box 8)",M4821=""),"Customs declaration no missing; ","")&amp;IF(AND(F4821="Import - Reverse charge (Box 9)",E4821="Saudi Arabia"),"RCM used for a local supplier; ","")&amp;IF(AND(L4821="Yes",NOT(OR(F4821="Standard domestic 15% (Box 7)",F4821="Import - VAT paid at customs (Box 8)",F4821="Import - Reverse charge (Box 9)"))),"VAT claimed on non-taxable category; ",""))</f>
        <v/>
      </c>
    </row>
    <row r="4822">
      <c r="A4822" s="17" t="n"/>
      <c r="B4822" s="14" t="n"/>
      <c r="C4822" s="14" t="n"/>
      <c r="D4822" s="16" t="n"/>
      <c r="E4822" s="14" t="n"/>
      <c r="F4822" s="14" t="n"/>
      <c r="G4822" s="14" t="n"/>
      <c r="H4822" s="19" t="n"/>
      <c r="I4822" s="19" t="n"/>
      <c r="J4822" s="34">
        <f>IF(A4822="","",H4822+I4822)</f>
        <v/>
      </c>
      <c r="K4822" s="14" t="n"/>
      <c r="L4822" s="14" t="n"/>
      <c r="M4822" s="14" t="n"/>
      <c r="N4822" s="14" t="n"/>
      <c r="O4822" s="20">
        <f>IF(A4822="","",SUMPRODUCT((A4822&gt;=Setup!$C$19:$C$30)*(A4822&lt;=Setup!$D$19:$D$30)*Setup!$A$19:$A$30))</f>
        <v/>
      </c>
      <c r="P4822" s="34">
        <f>IF(A4822="","",IF(OR(F4822="Standard domestic 15% (Box 7)",F4822="Import - VAT paid at customs (Box 8)",F4822="Import - Reverse charge (Box 9)"),ROUND(H4822*Setup!$B$9,2),0))</f>
        <v/>
      </c>
      <c r="Q4822" s="34">
        <f>IF(A4822="","",I4822-P4822)</f>
        <v/>
      </c>
      <c r="R4822" s="34">
        <f>IF(A4822="","",IF(L4822="Yes",I4822,0))</f>
        <v/>
      </c>
      <c r="S4822" s="34">
        <f>IF(A4822="","",IF(AND(L4822="Yes",K4822="Yes",NOT(ISNUMBER(SEARCH("blocked",G4822))),OR(F4822="Standard domestic 15% (Box 7)",F4822="Import - VAT paid at customs (Box 8)",F4822="Import - Reverse charge (Box 9)"),OR(F4822&lt;&gt;"Standard domestic 15% (Box 7)",AND(LEN(D4822)=15,LEFT(D4822,1)="3",RIGHT(D4822,1)="3",ISNUMBER(--D4822)))),I4822,0))</f>
        <v/>
      </c>
      <c r="T4822" s="34">
        <f>IF(A4822="","",R4822-S4822)</f>
        <v/>
      </c>
      <c r="U4822" s="23">
        <f>IF(A4822="","",IF(O4822=0,"Outside audit periods; ","")&amp;IF(F4822="","No VAT category; ","")&amp;IF(ABS(Q4822)&gt;Setup!$B$10,"VAT ≠ 15% × net; ","")&amp;IF(AND(F4822="Standard domestic 15% (Box 7)",NOT(AND(LEN(D4822)=15,LEFT(D4822,1)="3",RIGHT(D4822,1)="3",ISNUMBER(--D4822)))),"Invalid/missing supplier VAT no; ","")&amp;IF(AND(L4822="Yes",K4822&lt;&gt;"Yes"),"VAT claimed without valid tax invoice; ","")&amp;IF(AND(L4822="Yes",ISNUMBER(SEARCH("blocked",G4822))),"Blocked input VAT claimed; ","")&amp;IF(AND(F4822="Import - VAT paid at customs (Box 8)",M4822=""),"Customs declaration no missing; ","")&amp;IF(AND(F4822="Import - Reverse charge (Box 9)",E4822="Saudi Arabia"),"RCM used for a local supplier; ","")&amp;IF(AND(L4822="Yes",NOT(OR(F4822="Standard domestic 15% (Box 7)",F4822="Import - VAT paid at customs (Box 8)",F4822="Import - Reverse charge (Box 9)"))),"VAT claimed on non-taxable category; ",""))</f>
        <v/>
      </c>
    </row>
    <row r="4823">
      <c r="A4823" s="17" t="n"/>
      <c r="B4823" s="14" t="n"/>
      <c r="C4823" s="14" t="n"/>
      <c r="D4823" s="16" t="n"/>
      <c r="E4823" s="14" t="n"/>
      <c r="F4823" s="14" t="n"/>
      <c r="G4823" s="14" t="n"/>
      <c r="H4823" s="19" t="n"/>
      <c r="I4823" s="19" t="n"/>
      <c r="J4823" s="34">
        <f>IF(A4823="","",H4823+I4823)</f>
        <v/>
      </c>
      <c r="K4823" s="14" t="n"/>
      <c r="L4823" s="14" t="n"/>
      <c r="M4823" s="14" t="n"/>
      <c r="N4823" s="14" t="n"/>
      <c r="O4823" s="20">
        <f>IF(A4823="","",SUMPRODUCT((A4823&gt;=Setup!$C$19:$C$30)*(A4823&lt;=Setup!$D$19:$D$30)*Setup!$A$19:$A$30))</f>
        <v/>
      </c>
      <c r="P4823" s="34">
        <f>IF(A4823="","",IF(OR(F4823="Standard domestic 15% (Box 7)",F4823="Import - VAT paid at customs (Box 8)",F4823="Import - Reverse charge (Box 9)"),ROUND(H4823*Setup!$B$9,2),0))</f>
        <v/>
      </c>
      <c r="Q4823" s="34">
        <f>IF(A4823="","",I4823-P4823)</f>
        <v/>
      </c>
      <c r="R4823" s="34">
        <f>IF(A4823="","",IF(L4823="Yes",I4823,0))</f>
        <v/>
      </c>
      <c r="S4823" s="34">
        <f>IF(A4823="","",IF(AND(L4823="Yes",K4823="Yes",NOT(ISNUMBER(SEARCH("blocked",G4823))),OR(F4823="Standard domestic 15% (Box 7)",F4823="Import - VAT paid at customs (Box 8)",F4823="Import - Reverse charge (Box 9)"),OR(F4823&lt;&gt;"Standard domestic 15% (Box 7)",AND(LEN(D4823)=15,LEFT(D4823,1)="3",RIGHT(D4823,1)="3",ISNUMBER(--D4823)))),I4823,0))</f>
        <v/>
      </c>
      <c r="T4823" s="34">
        <f>IF(A4823="","",R4823-S4823)</f>
        <v/>
      </c>
      <c r="U4823" s="23">
        <f>IF(A4823="","",IF(O4823=0,"Outside audit periods; ","")&amp;IF(F4823="","No VAT category; ","")&amp;IF(ABS(Q4823)&gt;Setup!$B$10,"VAT ≠ 15% × net; ","")&amp;IF(AND(F4823="Standard domestic 15% (Box 7)",NOT(AND(LEN(D4823)=15,LEFT(D4823,1)="3",RIGHT(D4823,1)="3",ISNUMBER(--D4823)))),"Invalid/missing supplier VAT no; ","")&amp;IF(AND(L4823="Yes",K4823&lt;&gt;"Yes"),"VAT claimed without valid tax invoice; ","")&amp;IF(AND(L4823="Yes",ISNUMBER(SEARCH("blocked",G4823))),"Blocked input VAT claimed; ","")&amp;IF(AND(F4823="Import - VAT paid at customs (Box 8)",M4823=""),"Customs declaration no missing; ","")&amp;IF(AND(F4823="Import - Reverse charge (Box 9)",E4823="Saudi Arabia"),"RCM used for a local supplier; ","")&amp;IF(AND(L4823="Yes",NOT(OR(F4823="Standard domestic 15% (Box 7)",F4823="Import - VAT paid at customs (Box 8)",F4823="Import - Reverse charge (Box 9)"))),"VAT claimed on non-taxable category; ",""))</f>
        <v/>
      </c>
    </row>
    <row r="4824">
      <c r="A4824" s="17" t="n"/>
      <c r="B4824" s="14" t="n"/>
      <c r="C4824" s="14" t="n"/>
      <c r="D4824" s="16" t="n"/>
      <c r="E4824" s="14" t="n"/>
      <c r="F4824" s="14" t="n"/>
      <c r="G4824" s="14" t="n"/>
      <c r="H4824" s="19" t="n"/>
      <c r="I4824" s="19" t="n"/>
      <c r="J4824" s="34">
        <f>IF(A4824="","",H4824+I4824)</f>
        <v/>
      </c>
      <c r="K4824" s="14" t="n"/>
      <c r="L4824" s="14" t="n"/>
      <c r="M4824" s="14" t="n"/>
      <c r="N4824" s="14" t="n"/>
      <c r="O4824" s="20">
        <f>IF(A4824="","",SUMPRODUCT((A4824&gt;=Setup!$C$19:$C$30)*(A4824&lt;=Setup!$D$19:$D$30)*Setup!$A$19:$A$30))</f>
        <v/>
      </c>
      <c r="P4824" s="34">
        <f>IF(A4824="","",IF(OR(F4824="Standard domestic 15% (Box 7)",F4824="Import - VAT paid at customs (Box 8)",F4824="Import - Reverse charge (Box 9)"),ROUND(H4824*Setup!$B$9,2),0))</f>
        <v/>
      </c>
      <c r="Q4824" s="34">
        <f>IF(A4824="","",I4824-P4824)</f>
        <v/>
      </c>
      <c r="R4824" s="34">
        <f>IF(A4824="","",IF(L4824="Yes",I4824,0))</f>
        <v/>
      </c>
      <c r="S4824" s="34">
        <f>IF(A4824="","",IF(AND(L4824="Yes",K4824="Yes",NOT(ISNUMBER(SEARCH("blocked",G4824))),OR(F4824="Standard domestic 15% (Box 7)",F4824="Import - VAT paid at customs (Box 8)",F4824="Import - Reverse charge (Box 9)"),OR(F4824&lt;&gt;"Standard domestic 15% (Box 7)",AND(LEN(D4824)=15,LEFT(D4824,1)="3",RIGHT(D4824,1)="3",ISNUMBER(--D4824)))),I4824,0))</f>
        <v/>
      </c>
      <c r="T4824" s="34">
        <f>IF(A4824="","",R4824-S4824)</f>
        <v/>
      </c>
      <c r="U4824" s="23">
        <f>IF(A4824="","",IF(O4824=0,"Outside audit periods; ","")&amp;IF(F4824="","No VAT category; ","")&amp;IF(ABS(Q4824)&gt;Setup!$B$10,"VAT ≠ 15% × net; ","")&amp;IF(AND(F4824="Standard domestic 15% (Box 7)",NOT(AND(LEN(D4824)=15,LEFT(D4824,1)="3",RIGHT(D4824,1)="3",ISNUMBER(--D4824)))),"Invalid/missing supplier VAT no; ","")&amp;IF(AND(L4824="Yes",K4824&lt;&gt;"Yes"),"VAT claimed without valid tax invoice; ","")&amp;IF(AND(L4824="Yes",ISNUMBER(SEARCH("blocked",G4824))),"Blocked input VAT claimed; ","")&amp;IF(AND(F4824="Import - VAT paid at customs (Box 8)",M4824=""),"Customs declaration no missing; ","")&amp;IF(AND(F4824="Import - Reverse charge (Box 9)",E4824="Saudi Arabia"),"RCM used for a local supplier; ","")&amp;IF(AND(L4824="Yes",NOT(OR(F4824="Standard domestic 15% (Box 7)",F4824="Import - VAT paid at customs (Box 8)",F4824="Import - Reverse charge (Box 9)"))),"VAT claimed on non-taxable category; ",""))</f>
        <v/>
      </c>
    </row>
    <row r="4825">
      <c r="A4825" s="17" t="n"/>
      <c r="B4825" s="14" t="n"/>
      <c r="C4825" s="14" t="n"/>
      <c r="D4825" s="16" t="n"/>
      <c r="E4825" s="14" t="n"/>
      <c r="F4825" s="14" t="n"/>
      <c r="G4825" s="14" t="n"/>
      <c r="H4825" s="19" t="n"/>
      <c r="I4825" s="19" t="n"/>
      <c r="J4825" s="34">
        <f>IF(A4825="","",H4825+I4825)</f>
        <v/>
      </c>
      <c r="K4825" s="14" t="n"/>
      <c r="L4825" s="14" t="n"/>
      <c r="M4825" s="14" t="n"/>
      <c r="N4825" s="14" t="n"/>
      <c r="O4825" s="20">
        <f>IF(A4825="","",SUMPRODUCT((A4825&gt;=Setup!$C$19:$C$30)*(A4825&lt;=Setup!$D$19:$D$30)*Setup!$A$19:$A$30))</f>
        <v/>
      </c>
      <c r="P4825" s="34">
        <f>IF(A4825="","",IF(OR(F4825="Standard domestic 15% (Box 7)",F4825="Import - VAT paid at customs (Box 8)",F4825="Import - Reverse charge (Box 9)"),ROUND(H4825*Setup!$B$9,2),0))</f>
        <v/>
      </c>
      <c r="Q4825" s="34">
        <f>IF(A4825="","",I4825-P4825)</f>
        <v/>
      </c>
      <c r="R4825" s="34">
        <f>IF(A4825="","",IF(L4825="Yes",I4825,0))</f>
        <v/>
      </c>
      <c r="S4825" s="34">
        <f>IF(A4825="","",IF(AND(L4825="Yes",K4825="Yes",NOT(ISNUMBER(SEARCH("blocked",G4825))),OR(F4825="Standard domestic 15% (Box 7)",F4825="Import - VAT paid at customs (Box 8)",F4825="Import - Reverse charge (Box 9)"),OR(F4825&lt;&gt;"Standard domestic 15% (Box 7)",AND(LEN(D4825)=15,LEFT(D4825,1)="3",RIGHT(D4825,1)="3",ISNUMBER(--D4825)))),I4825,0))</f>
        <v/>
      </c>
      <c r="T4825" s="34">
        <f>IF(A4825="","",R4825-S4825)</f>
        <v/>
      </c>
      <c r="U4825" s="23">
        <f>IF(A4825="","",IF(O4825=0,"Outside audit periods; ","")&amp;IF(F4825="","No VAT category; ","")&amp;IF(ABS(Q4825)&gt;Setup!$B$10,"VAT ≠ 15% × net; ","")&amp;IF(AND(F4825="Standard domestic 15% (Box 7)",NOT(AND(LEN(D4825)=15,LEFT(D4825,1)="3",RIGHT(D4825,1)="3",ISNUMBER(--D4825)))),"Invalid/missing supplier VAT no; ","")&amp;IF(AND(L4825="Yes",K4825&lt;&gt;"Yes"),"VAT claimed without valid tax invoice; ","")&amp;IF(AND(L4825="Yes",ISNUMBER(SEARCH("blocked",G4825))),"Blocked input VAT claimed; ","")&amp;IF(AND(F4825="Import - VAT paid at customs (Box 8)",M4825=""),"Customs declaration no missing; ","")&amp;IF(AND(F4825="Import - Reverse charge (Box 9)",E4825="Saudi Arabia"),"RCM used for a local supplier; ","")&amp;IF(AND(L4825="Yes",NOT(OR(F4825="Standard domestic 15% (Box 7)",F4825="Import - VAT paid at customs (Box 8)",F4825="Import - Reverse charge (Box 9)"))),"VAT claimed on non-taxable category; ",""))</f>
        <v/>
      </c>
    </row>
    <row r="4826">
      <c r="A4826" s="17" t="n"/>
      <c r="B4826" s="14" t="n"/>
      <c r="C4826" s="14" t="n"/>
      <c r="D4826" s="16" t="n"/>
      <c r="E4826" s="14" t="n"/>
      <c r="F4826" s="14" t="n"/>
      <c r="G4826" s="14" t="n"/>
      <c r="H4826" s="19" t="n"/>
      <c r="I4826" s="19" t="n"/>
      <c r="J4826" s="34">
        <f>IF(A4826="","",H4826+I4826)</f>
        <v/>
      </c>
      <c r="K4826" s="14" t="n"/>
      <c r="L4826" s="14" t="n"/>
      <c r="M4826" s="14" t="n"/>
      <c r="N4826" s="14" t="n"/>
      <c r="O4826" s="20">
        <f>IF(A4826="","",SUMPRODUCT((A4826&gt;=Setup!$C$19:$C$30)*(A4826&lt;=Setup!$D$19:$D$30)*Setup!$A$19:$A$30))</f>
        <v/>
      </c>
      <c r="P4826" s="34">
        <f>IF(A4826="","",IF(OR(F4826="Standard domestic 15% (Box 7)",F4826="Import - VAT paid at customs (Box 8)",F4826="Import - Reverse charge (Box 9)"),ROUND(H4826*Setup!$B$9,2),0))</f>
        <v/>
      </c>
      <c r="Q4826" s="34">
        <f>IF(A4826="","",I4826-P4826)</f>
        <v/>
      </c>
      <c r="R4826" s="34">
        <f>IF(A4826="","",IF(L4826="Yes",I4826,0))</f>
        <v/>
      </c>
      <c r="S4826" s="34">
        <f>IF(A4826="","",IF(AND(L4826="Yes",K4826="Yes",NOT(ISNUMBER(SEARCH("blocked",G4826))),OR(F4826="Standard domestic 15% (Box 7)",F4826="Import - VAT paid at customs (Box 8)",F4826="Import - Reverse charge (Box 9)"),OR(F4826&lt;&gt;"Standard domestic 15% (Box 7)",AND(LEN(D4826)=15,LEFT(D4826,1)="3",RIGHT(D4826,1)="3",ISNUMBER(--D4826)))),I4826,0))</f>
        <v/>
      </c>
      <c r="T4826" s="34">
        <f>IF(A4826="","",R4826-S4826)</f>
        <v/>
      </c>
      <c r="U4826" s="23">
        <f>IF(A4826="","",IF(O4826=0,"Outside audit periods; ","")&amp;IF(F4826="","No VAT category; ","")&amp;IF(ABS(Q4826)&gt;Setup!$B$10,"VAT ≠ 15% × net; ","")&amp;IF(AND(F4826="Standard domestic 15% (Box 7)",NOT(AND(LEN(D4826)=15,LEFT(D4826,1)="3",RIGHT(D4826,1)="3",ISNUMBER(--D4826)))),"Invalid/missing supplier VAT no; ","")&amp;IF(AND(L4826="Yes",K4826&lt;&gt;"Yes"),"VAT claimed without valid tax invoice; ","")&amp;IF(AND(L4826="Yes",ISNUMBER(SEARCH("blocked",G4826))),"Blocked input VAT claimed; ","")&amp;IF(AND(F4826="Import - VAT paid at customs (Box 8)",M4826=""),"Customs declaration no missing; ","")&amp;IF(AND(F4826="Import - Reverse charge (Box 9)",E4826="Saudi Arabia"),"RCM used for a local supplier; ","")&amp;IF(AND(L4826="Yes",NOT(OR(F4826="Standard domestic 15% (Box 7)",F4826="Import - VAT paid at customs (Box 8)",F4826="Import - Reverse charge (Box 9)"))),"VAT claimed on non-taxable category; ",""))</f>
        <v/>
      </c>
    </row>
    <row r="4827">
      <c r="A4827" s="17" t="n"/>
      <c r="B4827" s="14" t="n"/>
      <c r="C4827" s="14" t="n"/>
      <c r="D4827" s="16" t="n"/>
      <c r="E4827" s="14" t="n"/>
      <c r="F4827" s="14" t="n"/>
      <c r="G4827" s="14" t="n"/>
      <c r="H4827" s="19" t="n"/>
      <c r="I4827" s="19" t="n"/>
      <c r="J4827" s="34">
        <f>IF(A4827="","",H4827+I4827)</f>
        <v/>
      </c>
      <c r="K4827" s="14" t="n"/>
      <c r="L4827" s="14" t="n"/>
      <c r="M4827" s="14" t="n"/>
      <c r="N4827" s="14" t="n"/>
      <c r="O4827" s="20">
        <f>IF(A4827="","",SUMPRODUCT((A4827&gt;=Setup!$C$19:$C$30)*(A4827&lt;=Setup!$D$19:$D$30)*Setup!$A$19:$A$30))</f>
        <v/>
      </c>
      <c r="P4827" s="34">
        <f>IF(A4827="","",IF(OR(F4827="Standard domestic 15% (Box 7)",F4827="Import - VAT paid at customs (Box 8)",F4827="Import - Reverse charge (Box 9)"),ROUND(H4827*Setup!$B$9,2),0))</f>
        <v/>
      </c>
      <c r="Q4827" s="34">
        <f>IF(A4827="","",I4827-P4827)</f>
        <v/>
      </c>
      <c r="R4827" s="34">
        <f>IF(A4827="","",IF(L4827="Yes",I4827,0))</f>
        <v/>
      </c>
      <c r="S4827" s="34">
        <f>IF(A4827="","",IF(AND(L4827="Yes",K4827="Yes",NOT(ISNUMBER(SEARCH("blocked",G4827))),OR(F4827="Standard domestic 15% (Box 7)",F4827="Import - VAT paid at customs (Box 8)",F4827="Import - Reverse charge (Box 9)"),OR(F4827&lt;&gt;"Standard domestic 15% (Box 7)",AND(LEN(D4827)=15,LEFT(D4827,1)="3",RIGHT(D4827,1)="3",ISNUMBER(--D4827)))),I4827,0))</f>
        <v/>
      </c>
      <c r="T4827" s="34">
        <f>IF(A4827="","",R4827-S4827)</f>
        <v/>
      </c>
      <c r="U4827" s="23">
        <f>IF(A4827="","",IF(O4827=0,"Outside audit periods; ","")&amp;IF(F4827="","No VAT category; ","")&amp;IF(ABS(Q4827)&gt;Setup!$B$10,"VAT ≠ 15% × net; ","")&amp;IF(AND(F4827="Standard domestic 15% (Box 7)",NOT(AND(LEN(D4827)=15,LEFT(D4827,1)="3",RIGHT(D4827,1)="3",ISNUMBER(--D4827)))),"Invalid/missing supplier VAT no; ","")&amp;IF(AND(L4827="Yes",K4827&lt;&gt;"Yes"),"VAT claimed without valid tax invoice; ","")&amp;IF(AND(L4827="Yes",ISNUMBER(SEARCH("blocked",G4827))),"Blocked input VAT claimed; ","")&amp;IF(AND(F4827="Import - VAT paid at customs (Box 8)",M4827=""),"Customs declaration no missing; ","")&amp;IF(AND(F4827="Import - Reverse charge (Box 9)",E4827="Saudi Arabia"),"RCM used for a local supplier; ","")&amp;IF(AND(L4827="Yes",NOT(OR(F4827="Standard domestic 15% (Box 7)",F4827="Import - VAT paid at customs (Box 8)",F4827="Import - Reverse charge (Box 9)"))),"VAT claimed on non-taxable category; ",""))</f>
        <v/>
      </c>
    </row>
    <row r="4828">
      <c r="A4828" s="17" t="n"/>
      <c r="B4828" s="14" t="n"/>
      <c r="C4828" s="14" t="n"/>
      <c r="D4828" s="16" t="n"/>
      <c r="E4828" s="14" t="n"/>
      <c r="F4828" s="14" t="n"/>
      <c r="G4828" s="14" t="n"/>
      <c r="H4828" s="19" t="n"/>
      <c r="I4828" s="19" t="n"/>
      <c r="J4828" s="34">
        <f>IF(A4828="","",H4828+I4828)</f>
        <v/>
      </c>
      <c r="K4828" s="14" t="n"/>
      <c r="L4828" s="14" t="n"/>
      <c r="M4828" s="14" t="n"/>
      <c r="N4828" s="14" t="n"/>
      <c r="O4828" s="20">
        <f>IF(A4828="","",SUMPRODUCT((A4828&gt;=Setup!$C$19:$C$30)*(A4828&lt;=Setup!$D$19:$D$30)*Setup!$A$19:$A$30))</f>
        <v/>
      </c>
      <c r="P4828" s="34">
        <f>IF(A4828="","",IF(OR(F4828="Standard domestic 15% (Box 7)",F4828="Import - VAT paid at customs (Box 8)",F4828="Import - Reverse charge (Box 9)"),ROUND(H4828*Setup!$B$9,2),0))</f>
        <v/>
      </c>
      <c r="Q4828" s="34">
        <f>IF(A4828="","",I4828-P4828)</f>
        <v/>
      </c>
      <c r="R4828" s="34">
        <f>IF(A4828="","",IF(L4828="Yes",I4828,0))</f>
        <v/>
      </c>
      <c r="S4828" s="34">
        <f>IF(A4828="","",IF(AND(L4828="Yes",K4828="Yes",NOT(ISNUMBER(SEARCH("blocked",G4828))),OR(F4828="Standard domestic 15% (Box 7)",F4828="Import - VAT paid at customs (Box 8)",F4828="Import - Reverse charge (Box 9)"),OR(F4828&lt;&gt;"Standard domestic 15% (Box 7)",AND(LEN(D4828)=15,LEFT(D4828,1)="3",RIGHT(D4828,1)="3",ISNUMBER(--D4828)))),I4828,0))</f>
        <v/>
      </c>
      <c r="T4828" s="34">
        <f>IF(A4828="","",R4828-S4828)</f>
        <v/>
      </c>
      <c r="U4828" s="23">
        <f>IF(A4828="","",IF(O4828=0,"Outside audit periods; ","")&amp;IF(F4828="","No VAT category; ","")&amp;IF(ABS(Q4828)&gt;Setup!$B$10,"VAT ≠ 15% × net; ","")&amp;IF(AND(F4828="Standard domestic 15% (Box 7)",NOT(AND(LEN(D4828)=15,LEFT(D4828,1)="3",RIGHT(D4828,1)="3",ISNUMBER(--D4828)))),"Invalid/missing supplier VAT no; ","")&amp;IF(AND(L4828="Yes",K4828&lt;&gt;"Yes"),"VAT claimed without valid tax invoice; ","")&amp;IF(AND(L4828="Yes",ISNUMBER(SEARCH("blocked",G4828))),"Blocked input VAT claimed; ","")&amp;IF(AND(F4828="Import - VAT paid at customs (Box 8)",M4828=""),"Customs declaration no missing; ","")&amp;IF(AND(F4828="Import - Reverse charge (Box 9)",E4828="Saudi Arabia"),"RCM used for a local supplier; ","")&amp;IF(AND(L4828="Yes",NOT(OR(F4828="Standard domestic 15% (Box 7)",F4828="Import - VAT paid at customs (Box 8)",F4828="Import - Reverse charge (Box 9)"))),"VAT claimed on non-taxable category; ",""))</f>
        <v/>
      </c>
    </row>
    <row r="4829">
      <c r="A4829" s="17" t="n"/>
      <c r="B4829" s="14" t="n"/>
      <c r="C4829" s="14" t="n"/>
      <c r="D4829" s="16" t="n"/>
      <c r="E4829" s="14" t="n"/>
      <c r="F4829" s="14" t="n"/>
      <c r="G4829" s="14" t="n"/>
      <c r="H4829" s="19" t="n"/>
      <c r="I4829" s="19" t="n"/>
      <c r="J4829" s="34">
        <f>IF(A4829="","",H4829+I4829)</f>
        <v/>
      </c>
      <c r="K4829" s="14" t="n"/>
      <c r="L4829" s="14" t="n"/>
      <c r="M4829" s="14" t="n"/>
      <c r="N4829" s="14" t="n"/>
      <c r="O4829" s="20">
        <f>IF(A4829="","",SUMPRODUCT((A4829&gt;=Setup!$C$19:$C$30)*(A4829&lt;=Setup!$D$19:$D$30)*Setup!$A$19:$A$30))</f>
        <v/>
      </c>
      <c r="P4829" s="34">
        <f>IF(A4829="","",IF(OR(F4829="Standard domestic 15% (Box 7)",F4829="Import - VAT paid at customs (Box 8)",F4829="Import - Reverse charge (Box 9)"),ROUND(H4829*Setup!$B$9,2),0))</f>
        <v/>
      </c>
      <c r="Q4829" s="34">
        <f>IF(A4829="","",I4829-P4829)</f>
        <v/>
      </c>
      <c r="R4829" s="34">
        <f>IF(A4829="","",IF(L4829="Yes",I4829,0))</f>
        <v/>
      </c>
      <c r="S4829" s="34">
        <f>IF(A4829="","",IF(AND(L4829="Yes",K4829="Yes",NOT(ISNUMBER(SEARCH("blocked",G4829))),OR(F4829="Standard domestic 15% (Box 7)",F4829="Import - VAT paid at customs (Box 8)",F4829="Import - Reverse charge (Box 9)"),OR(F4829&lt;&gt;"Standard domestic 15% (Box 7)",AND(LEN(D4829)=15,LEFT(D4829,1)="3",RIGHT(D4829,1)="3",ISNUMBER(--D4829)))),I4829,0))</f>
        <v/>
      </c>
      <c r="T4829" s="34">
        <f>IF(A4829="","",R4829-S4829)</f>
        <v/>
      </c>
      <c r="U4829" s="23">
        <f>IF(A4829="","",IF(O4829=0,"Outside audit periods; ","")&amp;IF(F4829="","No VAT category; ","")&amp;IF(ABS(Q4829)&gt;Setup!$B$10,"VAT ≠ 15% × net; ","")&amp;IF(AND(F4829="Standard domestic 15% (Box 7)",NOT(AND(LEN(D4829)=15,LEFT(D4829,1)="3",RIGHT(D4829,1)="3",ISNUMBER(--D4829)))),"Invalid/missing supplier VAT no; ","")&amp;IF(AND(L4829="Yes",K4829&lt;&gt;"Yes"),"VAT claimed without valid tax invoice; ","")&amp;IF(AND(L4829="Yes",ISNUMBER(SEARCH("blocked",G4829))),"Blocked input VAT claimed; ","")&amp;IF(AND(F4829="Import - VAT paid at customs (Box 8)",M4829=""),"Customs declaration no missing; ","")&amp;IF(AND(F4829="Import - Reverse charge (Box 9)",E4829="Saudi Arabia"),"RCM used for a local supplier; ","")&amp;IF(AND(L4829="Yes",NOT(OR(F4829="Standard domestic 15% (Box 7)",F4829="Import - VAT paid at customs (Box 8)",F4829="Import - Reverse charge (Box 9)"))),"VAT claimed on non-taxable category; ",""))</f>
        <v/>
      </c>
    </row>
    <row r="4830">
      <c r="A4830" s="17" t="n"/>
      <c r="B4830" s="14" t="n"/>
      <c r="C4830" s="14" t="n"/>
      <c r="D4830" s="16" t="n"/>
      <c r="E4830" s="14" t="n"/>
      <c r="F4830" s="14" t="n"/>
      <c r="G4830" s="14" t="n"/>
      <c r="H4830" s="19" t="n"/>
      <c r="I4830" s="19" t="n"/>
      <c r="J4830" s="34">
        <f>IF(A4830="","",H4830+I4830)</f>
        <v/>
      </c>
      <c r="K4830" s="14" t="n"/>
      <c r="L4830" s="14" t="n"/>
      <c r="M4830" s="14" t="n"/>
      <c r="N4830" s="14" t="n"/>
      <c r="O4830" s="20">
        <f>IF(A4830="","",SUMPRODUCT((A4830&gt;=Setup!$C$19:$C$30)*(A4830&lt;=Setup!$D$19:$D$30)*Setup!$A$19:$A$30))</f>
        <v/>
      </c>
      <c r="P4830" s="34">
        <f>IF(A4830="","",IF(OR(F4830="Standard domestic 15% (Box 7)",F4830="Import - VAT paid at customs (Box 8)",F4830="Import - Reverse charge (Box 9)"),ROUND(H4830*Setup!$B$9,2),0))</f>
        <v/>
      </c>
      <c r="Q4830" s="34">
        <f>IF(A4830="","",I4830-P4830)</f>
        <v/>
      </c>
      <c r="R4830" s="34">
        <f>IF(A4830="","",IF(L4830="Yes",I4830,0))</f>
        <v/>
      </c>
      <c r="S4830" s="34">
        <f>IF(A4830="","",IF(AND(L4830="Yes",K4830="Yes",NOT(ISNUMBER(SEARCH("blocked",G4830))),OR(F4830="Standard domestic 15% (Box 7)",F4830="Import - VAT paid at customs (Box 8)",F4830="Import - Reverse charge (Box 9)"),OR(F4830&lt;&gt;"Standard domestic 15% (Box 7)",AND(LEN(D4830)=15,LEFT(D4830,1)="3",RIGHT(D4830,1)="3",ISNUMBER(--D4830)))),I4830,0))</f>
        <v/>
      </c>
      <c r="T4830" s="34">
        <f>IF(A4830="","",R4830-S4830)</f>
        <v/>
      </c>
      <c r="U4830" s="23">
        <f>IF(A4830="","",IF(O4830=0,"Outside audit periods; ","")&amp;IF(F4830="","No VAT category; ","")&amp;IF(ABS(Q4830)&gt;Setup!$B$10,"VAT ≠ 15% × net; ","")&amp;IF(AND(F4830="Standard domestic 15% (Box 7)",NOT(AND(LEN(D4830)=15,LEFT(D4830,1)="3",RIGHT(D4830,1)="3",ISNUMBER(--D4830)))),"Invalid/missing supplier VAT no; ","")&amp;IF(AND(L4830="Yes",K4830&lt;&gt;"Yes"),"VAT claimed without valid tax invoice; ","")&amp;IF(AND(L4830="Yes",ISNUMBER(SEARCH("blocked",G4830))),"Blocked input VAT claimed; ","")&amp;IF(AND(F4830="Import - VAT paid at customs (Box 8)",M4830=""),"Customs declaration no missing; ","")&amp;IF(AND(F4830="Import - Reverse charge (Box 9)",E4830="Saudi Arabia"),"RCM used for a local supplier; ","")&amp;IF(AND(L4830="Yes",NOT(OR(F4830="Standard domestic 15% (Box 7)",F4830="Import - VAT paid at customs (Box 8)",F4830="Import - Reverse charge (Box 9)"))),"VAT claimed on non-taxable category; ",""))</f>
        <v/>
      </c>
    </row>
    <row r="4831">
      <c r="A4831" s="17" t="n"/>
      <c r="B4831" s="14" t="n"/>
      <c r="C4831" s="14" t="n"/>
      <c r="D4831" s="16" t="n"/>
      <c r="E4831" s="14" t="n"/>
      <c r="F4831" s="14" t="n"/>
      <c r="G4831" s="14" t="n"/>
      <c r="H4831" s="19" t="n"/>
      <c r="I4831" s="19" t="n"/>
      <c r="J4831" s="34">
        <f>IF(A4831="","",H4831+I4831)</f>
        <v/>
      </c>
      <c r="K4831" s="14" t="n"/>
      <c r="L4831" s="14" t="n"/>
      <c r="M4831" s="14" t="n"/>
      <c r="N4831" s="14" t="n"/>
      <c r="O4831" s="20">
        <f>IF(A4831="","",SUMPRODUCT((A4831&gt;=Setup!$C$19:$C$30)*(A4831&lt;=Setup!$D$19:$D$30)*Setup!$A$19:$A$30))</f>
        <v/>
      </c>
      <c r="P4831" s="34">
        <f>IF(A4831="","",IF(OR(F4831="Standard domestic 15% (Box 7)",F4831="Import - VAT paid at customs (Box 8)",F4831="Import - Reverse charge (Box 9)"),ROUND(H4831*Setup!$B$9,2),0))</f>
        <v/>
      </c>
      <c r="Q4831" s="34">
        <f>IF(A4831="","",I4831-P4831)</f>
        <v/>
      </c>
      <c r="R4831" s="34">
        <f>IF(A4831="","",IF(L4831="Yes",I4831,0))</f>
        <v/>
      </c>
      <c r="S4831" s="34">
        <f>IF(A4831="","",IF(AND(L4831="Yes",K4831="Yes",NOT(ISNUMBER(SEARCH("blocked",G4831))),OR(F4831="Standard domestic 15% (Box 7)",F4831="Import - VAT paid at customs (Box 8)",F4831="Import - Reverse charge (Box 9)"),OR(F4831&lt;&gt;"Standard domestic 15% (Box 7)",AND(LEN(D4831)=15,LEFT(D4831,1)="3",RIGHT(D4831,1)="3",ISNUMBER(--D4831)))),I4831,0))</f>
        <v/>
      </c>
      <c r="T4831" s="34">
        <f>IF(A4831="","",R4831-S4831)</f>
        <v/>
      </c>
      <c r="U4831" s="23">
        <f>IF(A4831="","",IF(O4831=0,"Outside audit periods; ","")&amp;IF(F4831="","No VAT category; ","")&amp;IF(ABS(Q4831)&gt;Setup!$B$10,"VAT ≠ 15% × net; ","")&amp;IF(AND(F4831="Standard domestic 15% (Box 7)",NOT(AND(LEN(D4831)=15,LEFT(D4831,1)="3",RIGHT(D4831,1)="3",ISNUMBER(--D4831)))),"Invalid/missing supplier VAT no; ","")&amp;IF(AND(L4831="Yes",K4831&lt;&gt;"Yes"),"VAT claimed without valid tax invoice; ","")&amp;IF(AND(L4831="Yes",ISNUMBER(SEARCH("blocked",G4831))),"Blocked input VAT claimed; ","")&amp;IF(AND(F4831="Import - VAT paid at customs (Box 8)",M4831=""),"Customs declaration no missing; ","")&amp;IF(AND(F4831="Import - Reverse charge (Box 9)",E4831="Saudi Arabia"),"RCM used for a local supplier; ","")&amp;IF(AND(L4831="Yes",NOT(OR(F4831="Standard domestic 15% (Box 7)",F4831="Import - VAT paid at customs (Box 8)",F4831="Import - Reverse charge (Box 9)"))),"VAT claimed on non-taxable category; ",""))</f>
        <v/>
      </c>
    </row>
    <row r="4832">
      <c r="A4832" s="17" t="n"/>
      <c r="B4832" s="14" t="n"/>
      <c r="C4832" s="14" t="n"/>
      <c r="D4832" s="16" t="n"/>
      <c r="E4832" s="14" t="n"/>
      <c r="F4832" s="14" t="n"/>
      <c r="G4832" s="14" t="n"/>
      <c r="H4832" s="19" t="n"/>
      <c r="I4832" s="19" t="n"/>
      <c r="J4832" s="34">
        <f>IF(A4832="","",H4832+I4832)</f>
        <v/>
      </c>
      <c r="K4832" s="14" t="n"/>
      <c r="L4832" s="14" t="n"/>
      <c r="M4832" s="14" t="n"/>
      <c r="N4832" s="14" t="n"/>
      <c r="O4832" s="20">
        <f>IF(A4832="","",SUMPRODUCT((A4832&gt;=Setup!$C$19:$C$30)*(A4832&lt;=Setup!$D$19:$D$30)*Setup!$A$19:$A$30))</f>
        <v/>
      </c>
      <c r="P4832" s="34">
        <f>IF(A4832="","",IF(OR(F4832="Standard domestic 15% (Box 7)",F4832="Import - VAT paid at customs (Box 8)",F4832="Import - Reverse charge (Box 9)"),ROUND(H4832*Setup!$B$9,2),0))</f>
        <v/>
      </c>
      <c r="Q4832" s="34">
        <f>IF(A4832="","",I4832-P4832)</f>
        <v/>
      </c>
      <c r="R4832" s="34">
        <f>IF(A4832="","",IF(L4832="Yes",I4832,0))</f>
        <v/>
      </c>
      <c r="S4832" s="34">
        <f>IF(A4832="","",IF(AND(L4832="Yes",K4832="Yes",NOT(ISNUMBER(SEARCH("blocked",G4832))),OR(F4832="Standard domestic 15% (Box 7)",F4832="Import - VAT paid at customs (Box 8)",F4832="Import - Reverse charge (Box 9)"),OR(F4832&lt;&gt;"Standard domestic 15% (Box 7)",AND(LEN(D4832)=15,LEFT(D4832,1)="3",RIGHT(D4832,1)="3",ISNUMBER(--D4832)))),I4832,0))</f>
        <v/>
      </c>
      <c r="T4832" s="34">
        <f>IF(A4832="","",R4832-S4832)</f>
        <v/>
      </c>
      <c r="U4832" s="23">
        <f>IF(A4832="","",IF(O4832=0,"Outside audit periods; ","")&amp;IF(F4832="","No VAT category; ","")&amp;IF(ABS(Q4832)&gt;Setup!$B$10,"VAT ≠ 15% × net; ","")&amp;IF(AND(F4832="Standard domestic 15% (Box 7)",NOT(AND(LEN(D4832)=15,LEFT(D4832,1)="3",RIGHT(D4832,1)="3",ISNUMBER(--D4832)))),"Invalid/missing supplier VAT no; ","")&amp;IF(AND(L4832="Yes",K4832&lt;&gt;"Yes"),"VAT claimed without valid tax invoice; ","")&amp;IF(AND(L4832="Yes",ISNUMBER(SEARCH("blocked",G4832))),"Blocked input VAT claimed; ","")&amp;IF(AND(F4832="Import - VAT paid at customs (Box 8)",M4832=""),"Customs declaration no missing; ","")&amp;IF(AND(F4832="Import - Reverse charge (Box 9)",E4832="Saudi Arabia"),"RCM used for a local supplier; ","")&amp;IF(AND(L4832="Yes",NOT(OR(F4832="Standard domestic 15% (Box 7)",F4832="Import - VAT paid at customs (Box 8)",F4832="Import - Reverse charge (Box 9)"))),"VAT claimed on non-taxable category; ",""))</f>
        <v/>
      </c>
    </row>
    <row r="4833">
      <c r="A4833" s="17" t="n"/>
      <c r="B4833" s="14" t="n"/>
      <c r="C4833" s="14" t="n"/>
      <c r="D4833" s="16" t="n"/>
      <c r="E4833" s="14" t="n"/>
      <c r="F4833" s="14" t="n"/>
      <c r="G4833" s="14" t="n"/>
      <c r="H4833" s="19" t="n"/>
      <c r="I4833" s="19" t="n"/>
      <c r="J4833" s="34">
        <f>IF(A4833="","",H4833+I4833)</f>
        <v/>
      </c>
      <c r="K4833" s="14" t="n"/>
      <c r="L4833" s="14" t="n"/>
      <c r="M4833" s="14" t="n"/>
      <c r="N4833" s="14" t="n"/>
      <c r="O4833" s="20">
        <f>IF(A4833="","",SUMPRODUCT((A4833&gt;=Setup!$C$19:$C$30)*(A4833&lt;=Setup!$D$19:$D$30)*Setup!$A$19:$A$30))</f>
        <v/>
      </c>
      <c r="P4833" s="34">
        <f>IF(A4833="","",IF(OR(F4833="Standard domestic 15% (Box 7)",F4833="Import - VAT paid at customs (Box 8)",F4833="Import - Reverse charge (Box 9)"),ROUND(H4833*Setup!$B$9,2),0))</f>
        <v/>
      </c>
      <c r="Q4833" s="34">
        <f>IF(A4833="","",I4833-P4833)</f>
        <v/>
      </c>
      <c r="R4833" s="34">
        <f>IF(A4833="","",IF(L4833="Yes",I4833,0))</f>
        <v/>
      </c>
      <c r="S4833" s="34">
        <f>IF(A4833="","",IF(AND(L4833="Yes",K4833="Yes",NOT(ISNUMBER(SEARCH("blocked",G4833))),OR(F4833="Standard domestic 15% (Box 7)",F4833="Import - VAT paid at customs (Box 8)",F4833="Import - Reverse charge (Box 9)"),OR(F4833&lt;&gt;"Standard domestic 15% (Box 7)",AND(LEN(D4833)=15,LEFT(D4833,1)="3",RIGHT(D4833,1)="3",ISNUMBER(--D4833)))),I4833,0))</f>
        <v/>
      </c>
      <c r="T4833" s="34">
        <f>IF(A4833="","",R4833-S4833)</f>
        <v/>
      </c>
      <c r="U4833" s="23">
        <f>IF(A4833="","",IF(O4833=0,"Outside audit periods; ","")&amp;IF(F4833="","No VAT category; ","")&amp;IF(ABS(Q4833)&gt;Setup!$B$10,"VAT ≠ 15% × net; ","")&amp;IF(AND(F4833="Standard domestic 15% (Box 7)",NOT(AND(LEN(D4833)=15,LEFT(D4833,1)="3",RIGHT(D4833,1)="3",ISNUMBER(--D4833)))),"Invalid/missing supplier VAT no; ","")&amp;IF(AND(L4833="Yes",K4833&lt;&gt;"Yes"),"VAT claimed without valid tax invoice; ","")&amp;IF(AND(L4833="Yes",ISNUMBER(SEARCH("blocked",G4833))),"Blocked input VAT claimed; ","")&amp;IF(AND(F4833="Import - VAT paid at customs (Box 8)",M4833=""),"Customs declaration no missing; ","")&amp;IF(AND(F4833="Import - Reverse charge (Box 9)",E4833="Saudi Arabia"),"RCM used for a local supplier; ","")&amp;IF(AND(L4833="Yes",NOT(OR(F4833="Standard domestic 15% (Box 7)",F4833="Import - VAT paid at customs (Box 8)",F4833="Import - Reverse charge (Box 9)"))),"VAT claimed on non-taxable category; ",""))</f>
        <v/>
      </c>
    </row>
    <row r="4834">
      <c r="A4834" s="17" t="n"/>
      <c r="B4834" s="14" t="n"/>
      <c r="C4834" s="14" t="n"/>
      <c r="D4834" s="16" t="n"/>
      <c r="E4834" s="14" t="n"/>
      <c r="F4834" s="14" t="n"/>
      <c r="G4834" s="14" t="n"/>
      <c r="H4834" s="19" t="n"/>
      <c r="I4834" s="19" t="n"/>
      <c r="J4834" s="34">
        <f>IF(A4834="","",H4834+I4834)</f>
        <v/>
      </c>
      <c r="K4834" s="14" t="n"/>
      <c r="L4834" s="14" t="n"/>
      <c r="M4834" s="14" t="n"/>
      <c r="N4834" s="14" t="n"/>
      <c r="O4834" s="20">
        <f>IF(A4834="","",SUMPRODUCT((A4834&gt;=Setup!$C$19:$C$30)*(A4834&lt;=Setup!$D$19:$D$30)*Setup!$A$19:$A$30))</f>
        <v/>
      </c>
      <c r="P4834" s="34">
        <f>IF(A4834="","",IF(OR(F4834="Standard domestic 15% (Box 7)",F4834="Import - VAT paid at customs (Box 8)",F4834="Import - Reverse charge (Box 9)"),ROUND(H4834*Setup!$B$9,2),0))</f>
        <v/>
      </c>
      <c r="Q4834" s="34">
        <f>IF(A4834="","",I4834-P4834)</f>
        <v/>
      </c>
      <c r="R4834" s="34">
        <f>IF(A4834="","",IF(L4834="Yes",I4834,0))</f>
        <v/>
      </c>
      <c r="S4834" s="34">
        <f>IF(A4834="","",IF(AND(L4834="Yes",K4834="Yes",NOT(ISNUMBER(SEARCH("blocked",G4834))),OR(F4834="Standard domestic 15% (Box 7)",F4834="Import - VAT paid at customs (Box 8)",F4834="Import - Reverse charge (Box 9)"),OR(F4834&lt;&gt;"Standard domestic 15% (Box 7)",AND(LEN(D4834)=15,LEFT(D4834,1)="3",RIGHT(D4834,1)="3",ISNUMBER(--D4834)))),I4834,0))</f>
        <v/>
      </c>
      <c r="T4834" s="34">
        <f>IF(A4834="","",R4834-S4834)</f>
        <v/>
      </c>
      <c r="U4834" s="23">
        <f>IF(A4834="","",IF(O4834=0,"Outside audit periods; ","")&amp;IF(F4834="","No VAT category; ","")&amp;IF(ABS(Q4834)&gt;Setup!$B$10,"VAT ≠ 15% × net; ","")&amp;IF(AND(F4834="Standard domestic 15% (Box 7)",NOT(AND(LEN(D4834)=15,LEFT(D4834,1)="3",RIGHT(D4834,1)="3",ISNUMBER(--D4834)))),"Invalid/missing supplier VAT no; ","")&amp;IF(AND(L4834="Yes",K4834&lt;&gt;"Yes"),"VAT claimed without valid tax invoice; ","")&amp;IF(AND(L4834="Yes",ISNUMBER(SEARCH("blocked",G4834))),"Blocked input VAT claimed; ","")&amp;IF(AND(F4834="Import - VAT paid at customs (Box 8)",M4834=""),"Customs declaration no missing; ","")&amp;IF(AND(F4834="Import - Reverse charge (Box 9)",E4834="Saudi Arabia"),"RCM used for a local supplier; ","")&amp;IF(AND(L4834="Yes",NOT(OR(F4834="Standard domestic 15% (Box 7)",F4834="Import - VAT paid at customs (Box 8)",F4834="Import - Reverse charge (Box 9)"))),"VAT claimed on non-taxable category; ",""))</f>
        <v/>
      </c>
    </row>
    <row r="4835">
      <c r="A4835" s="17" t="n"/>
      <c r="B4835" s="14" t="n"/>
      <c r="C4835" s="14" t="n"/>
      <c r="D4835" s="16" t="n"/>
      <c r="E4835" s="14" t="n"/>
      <c r="F4835" s="14" t="n"/>
      <c r="G4835" s="14" t="n"/>
      <c r="H4835" s="19" t="n"/>
      <c r="I4835" s="19" t="n"/>
      <c r="J4835" s="34">
        <f>IF(A4835="","",H4835+I4835)</f>
        <v/>
      </c>
      <c r="K4835" s="14" t="n"/>
      <c r="L4835" s="14" t="n"/>
      <c r="M4835" s="14" t="n"/>
      <c r="N4835" s="14" t="n"/>
      <c r="O4835" s="20">
        <f>IF(A4835="","",SUMPRODUCT((A4835&gt;=Setup!$C$19:$C$30)*(A4835&lt;=Setup!$D$19:$D$30)*Setup!$A$19:$A$30))</f>
        <v/>
      </c>
      <c r="P4835" s="34">
        <f>IF(A4835="","",IF(OR(F4835="Standard domestic 15% (Box 7)",F4835="Import - VAT paid at customs (Box 8)",F4835="Import - Reverse charge (Box 9)"),ROUND(H4835*Setup!$B$9,2),0))</f>
        <v/>
      </c>
      <c r="Q4835" s="34">
        <f>IF(A4835="","",I4835-P4835)</f>
        <v/>
      </c>
      <c r="R4835" s="34">
        <f>IF(A4835="","",IF(L4835="Yes",I4835,0))</f>
        <v/>
      </c>
      <c r="S4835" s="34">
        <f>IF(A4835="","",IF(AND(L4835="Yes",K4835="Yes",NOT(ISNUMBER(SEARCH("blocked",G4835))),OR(F4835="Standard domestic 15% (Box 7)",F4835="Import - VAT paid at customs (Box 8)",F4835="Import - Reverse charge (Box 9)"),OR(F4835&lt;&gt;"Standard domestic 15% (Box 7)",AND(LEN(D4835)=15,LEFT(D4835,1)="3",RIGHT(D4835,1)="3",ISNUMBER(--D4835)))),I4835,0))</f>
        <v/>
      </c>
      <c r="T4835" s="34">
        <f>IF(A4835="","",R4835-S4835)</f>
        <v/>
      </c>
      <c r="U4835" s="23">
        <f>IF(A4835="","",IF(O4835=0,"Outside audit periods; ","")&amp;IF(F4835="","No VAT category; ","")&amp;IF(ABS(Q4835)&gt;Setup!$B$10,"VAT ≠ 15% × net; ","")&amp;IF(AND(F4835="Standard domestic 15% (Box 7)",NOT(AND(LEN(D4835)=15,LEFT(D4835,1)="3",RIGHT(D4835,1)="3",ISNUMBER(--D4835)))),"Invalid/missing supplier VAT no; ","")&amp;IF(AND(L4835="Yes",K4835&lt;&gt;"Yes"),"VAT claimed without valid tax invoice; ","")&amp;IF(AND(L4835="Yes",ISNUMBER(SEARCH("blocked",G4835))),"Blocked input VAT claimed; ","")&amp;IF(AND(F4835="Import - VAT paid at customs (Box 8)",M4835=""),"Customs declaration no missing; ","")&amp;IF(AND(F4835="Import - Reverse charge (Box 9)",E4835="Saudi Arabia"),"RCM used for a local supplier; ","")&amp;IF(AND(L4835="Yes",NOT(OR(F4835="Standard domestic 15% (Box 7)",F4835="Import - VAT paid at customs (Box 8)",F4835="Import - Reverse charge (Box 9)"))),"VAT claimed on non-taxable category; ",""))</f>
        <v/>
      </c>
    </row>
    <row r="4836">
      <c r="A4836" s="17" t="n"/>
      <c r="B4836" s="14" t="n"/>
      <c r="C4836" s="14" t="n"/>
      <c r="D4836" s="16" t="n"/>
      <c r="E4836" s="14" t="n"/>
      <c r="F4836" s="14" t="n"/>
      <c r="G4836" s="14" t="n"/>
      <c r="H4836" s="19" t="n"/>
      <c r="I4836" s="19" t="n"/>
      <c r="J4836" s="34">
        <f>IF(A4836="","",H4836+I4836)</f>
        <v/>
      </c>
      <c r="K4836" s="14" t="n"/>
      <c r="L4836" s="14" t="n"/>
      <c r="M4836" s="14" t="n"/>
      <c r="N4836" s="14" t="n"/>
      <c r="O4836" s="20">
        <f>IF(A4836="","",SUMPRODUCT((A4836&gt;=Setup!$C$19:$C$30)*(A4836&lt;=Setup!$D$19:$D$30)*Setup!$A$19:$A$30))</f>
        <v/>
      </c>
      <c r="P4836" s="34">
        <f>IF(A4836="","",IF(OR(F4836="Standard domestic 15% (Box 7)",F4836="Import - VAT paid at customs (Box 8)",F4836="Import - Reverse charge (Box 9)"),ROUND(H4836*Setup!$B$9,2),0))</f>
        <v/>
      </c>
      <c r="Q4836" s="34">
        <f>IF(A4836="","",I4836-P4836)</f>
        <v/>
      </c>
      <c r="R4836" s="34">
        <f>IF(A4836="","",IF(L4836="Yes",I4836,0))</f>
        <v/>
      </c>
      <c r="S4836" s="34">
        <f>IF(A4836="","",IF(AND(L4836="Yes",K4836="Yes",NOT(ISNUMBER(SEARCH("blocked",G4836))),OR(F4836="Standard domestic 15% (Box 7)",F4836="Import - VAT paid at customs (Box 8)",F4836="Import - Reverse charge (Box 9)"),OR(F4836&lt;&gt;"Standard domestic 15% (Box 7)",AND(LEN(D4836)=15,LEFT(D4836,1)="3",RIGHT(D4836,1)="3",ISNUMBER(--D4836)))),I4836,0))</f>
        <v/>
      </c>
      <c r="T4836" s="34">
        <f>IF(A4836="","",R4836-S4836)</f>
        <v/>
      </c>
      <c r="U4836" s="23">
        <f>IF(A4836="","",IF(O4836=0,"Outside audit periods; ","")&amp;IF(F4836="","No VAT category; ","")&amp;IF(ABS(Q4836)&gt;Setup!$B$10,"VAT ≠ 15% × net; ","")&amp;IF(AND(F4836="Standard domestic 15% (Box 7)",NOT(AND(LEN(D4836)=15,LEFT(D4836,1)="3",RIGHT(D4836,1)="3",ISNUMBER(--D4836)))),"Invalid/missing supplier VAT no; ","")&amp;IF(AND(L4836="Yes",K4836&lt;&gt;"Yes"),"VAT claimed without valid tax invoice; ","")&amp;IF(AND(L4836="Yes",ISNUMBER(SEARCH("blocked",G4836))),"Blocked input VAT claimed; ","")&amp;IF(AND(F4836="Import - VAT paid at customs (Box 8)",M4836=""),"Customs declaration no missing; ","")&amp;IF(AND(F4836="Import - Reverse charge (Box 9)",E4836="Saudi Arabia"),"RCM used for a local supplier; ","")&amp;IF(AND(L4836="Yes",NOT(OR(F4836="Standard domestic 15% (Box 7)",F4836="Import - VAT paid at customs (Box 8)",F4836="Import - Reverse charge (Box 9)"))),"VAT claimed on non-taxable category; ",""))</f>
        <v/>
      </c>
    </row>
    <row r="4837">
      <c r="A4837" s="17" t="n"/>
      <c r="B4837" s="14" t="n"/>
      <c r="C4837" s="14" t="n"/>
      <c r="D4837" s="16" t="n"/>
      <c r="E4837" s="14" t="n"/>
      <c r="F4837" s="14" t="n"/>
      <c r="G4837" s="14" t="n"/>
      <c r="H4837" s="19" t="n"/>
      <c r="I4837" s="19" t="n"/>
      <c r="J4837" s="34">
        <f>IF(A4837="","",H4837+I4837)</f>
        <v/>
      </c>
      <c r="K4837" s="14" t="n"/>
      <c r="L4837" s="14" t="n"/>
      <c r="M4837" s="14" t="n"/>
      <c r="N4837" s="14" t="n"/>
      <c r="O4837" s="20">
        <f>IF(A4837="","",SUMPRODUCT((A4837&gt;=Setup!$C$19:$C$30)*(A4837&lt;=Setup!$D$19:$D$30)*Setup!$A$19:$A$30))</f>
        <v/>
      </c>
      <c r="P4837" s="34">
        <f>IF(A4837="","",IF(OR(F4837="Standard domestic 15% (Box 7)",F4837="Import - VAT paid at customs (Box 8)",F4837="Import - Reverse charge (Box 9)"),ROUND(H4837*Setup!$B$9,2),0))</f>
        <v/>
      </c>
      <c r="Q4837" s="34">
        <f>IF(A4837="","",I4837-P4837)</f>
        <v/>
      </c>
      <c r="R4837" s="34">
        <f>IF(A4837="","",IF(L4837="Yes",I4837,0))</f>
        <v/>
      </c>
      <c r="S4837" s="34">
        <f>IF(A4837="","",IF(AND(L4837="Yes",K4837="Yes",NOT(ISNUMBER(SEARCH("blocked",G4837))),OR(F4837="Standard domestic 15% (Box 7)",F4837="Import - VAT paid at customs (Box 8)",F4837="Import - Reverse charge (Box 9)"),OR(F4837&lt;&gt;"Standard domestic 15% (Box 7)",AND(LEN(D4837)=15,LEFT(D4837,1)="3",RIGHT(D4837,1)="3",ISNUMBER(--D4837)))),I4837,0))</f>
        <v/>
      </c>
      <c r="T4837" s="34">
        <f>IF(A4837="","",R4837-S4837)</f>
        <v/>
      </c>
      <c r="U4837" s="23">
        <f>IF(A4837="","",IF(O4837=0,"Outside audit periods; ","")&amp;IF(F4837="","No VAT category; ","")&amp;IF(ABS(Q4837)&gt;Setup!$B$10,"VAT ≠ 15% × net; ","")&amp;IF(AND(F4837="Standard domestic 15% (Box 7)",NOT(AND(LEN(D4837)=15,LEFT(D4837,1)="3",RIGHT(D4837,1)="3",ISNUMBER(--D4837)))),"Invalid/missing supplier VAT no; ","")&amp;IF(AND(L4837="Yes",K4837&lt;&gt;"Yes"),"VAT claimed without valid tax invoice; ","")&amp;IF(AND(L4837="Yes",ISNUMBER(SEARCH("blocked",G4837))),"Blocked input VAT claimed; ","")&amp;IF(AND(F4837="Import - VAT paid at customs (Box 8)",M4837=""),"Customs declaration no missing; ","")&amp;IF(AND(F4837="Import - Reverse charge (Box 9)",E4837="Saudi Arabia"),"RCM used for a local supplier; ","")&amp;IF(AND(L4837="Yes",NOT(OR(F4837="Standard domestic 15% (Box 7)",F4837="Import - VAT paid at customs (Box 8)",F4837="Import - Reverse charge (Box 9)"))),"VAT claimed on non-taxable category; ",""))</f>
        <v/>
      </c>
    </row>
    <row r="4838">
      <c r="A4838" s="17" t="n"/>
      <c r="B4838" s="14" t="n"/>
      <c r="C4838" s="14" t="n"/>
      <c r="D4838" s="16" t="n"/>
      <c r="E4838" s="14" t="n"/>
      <c r="F4838" s="14" t="n"/>
      <c r="G4838" s="14" t="n"/>
      <c r="H4838" s="19" t="n"/>
      <c r="I4838" s="19" t="n"/>
      <c r="J4838" s="34">
        <f>IF(A4838="","",H4838+I4838)</f>
        <v/>
      </c>
      <c r="K4838" s="14" t="n"/>
      <c r="L4838" s="14" t="n"/>
      <c r="M4838" s="14" t="n"/>
      <c r="N4838" s="14" t="n"/>
      <c r="O4838" s="20">
        <f>IF(A4838="","",SUMPRODUCT((A4838&gt;=Setup!$C$19:$C$30)*(A4838&lt;=Setup!$D$19:$D$30)*Setup!$A$19:$A$30))</f>
        <v/>
      </c>
      <c r="P4838" s="34">
        <f>IF(A4838="","",IF(OR(F4838="Standard domestic 15% (Box 7)",F4838="Import - VAT paid at customs (Box 8)",F4838="Import - Reverse charge (Box 9)"),ROUND(H4838*Setup!$B$9,2),0))</f>
        <v/>
      </c>
      <c r="Q4838" s="34">
        <f>IF(A4838="","",I4838-P4838)</f>
        <v/>
      </c>
      <c r="R4838" s="34">
        <f>IF(A4838="","",IF(L4838="Yes",I4838,0))</f>
        <v/>
      </c>
      <c r="S4838" s="34">
        <f>IF(A4838="","",IF(AND(L4838="Yes",K4838="Yes",NOT(ISNUMBER(SEARCH("blocked",G4838))),OR(F4838="Standard domestic 15% (Box 7)",F4838="Import - VAT paid at customs (Box 8)",F4838="Import - Reverse charge (Box 9)"),OR(F4838&lt;&gt;"Standard domestic 15% (Box 7)",AND(LEN(D4838)=15,LEFT(D4838,1)="3",RIGHT(D4838,1)="3",ISNUMBER(--D4838)))),I4838,0))</f>
        <v/>
      </c>
      <c r="T4838" s="34">
        <f>IF(A4838="","",R4838-S4838)</f>
        <v/>
      </c>
      <c r="U4838" s="23">
        <f>IF(A4838="","",IF(O4838=0,"Outside audit periods; ","")&amp;IF(F4838="","No VAT category; ","")&amp;IF(ABS(Q4838)&gt;Setup!$B$10,"VAT ≠ 15% × net; ","")&amp;IF(AND(F4838="Standard domestic 15% (Box 7)",NOT(AND(LEN(D4838)=15,LEFT(D4838,1)="3",RIGHT(D4838,1)="3",ISNUMBER(--D4838)))),"Invalid/missing supplier VAT no; ","")&amp;IF(AND(L4838="Yes",K4838&lt;&gt;"Yes"),"VAT claimed without valid tax invoice; ","")&amp;IF(AND(L4838="Yes",ISNUMBER(SEARCH("blocked",G4838))),"Blocked input VAT claimed; ","")&amp;IF(AND(F4838="Import - VAT paid at customs (Box 8)",M4838=""),"Customs declaration no missing; ","")&amp;IF(AND(F4838="Import - Reverse charge (Box 9)",E4838="Saudi Arabia"),"RCM used for a local supplier; ","")&amp;IF(AND(L4838="Yes",NOT(OR(F4838="Standard domestic 15% (Box 7)",F4838="Import - VAT paid at customs (Box 8)",F4838="Import - Reverse charge (Box 9)"))),"VAT claimed on non-taxable category; ",""))</f>
        <v/>
      </c>
    </row>
    <row r="4839">
      <c r="A4839" s="17" t="n"/>
      <c r="B4839" s="14" t="n"/>
      <c r="C4839" s="14" t="n"/>
      <c r="D4839" s="16" t="n"/>
      <c r="E4839" s="14" t="n"/>
      <c r="F4839" s="14" t="n"/>
      <c r="G4839" s="14" t="n"/>
      <c r="H4839" s="19" t="n"/>
      <c r="I4839" s="19" t="n"/>
      <c r="J4839" s="34">
        <f>IF(A4839="","",H4839+I4839)</f>
        <v/>
      </c>
      <c r="K4839" s="14" t="n"/>
      <c r="L4839" s="14" t="n"/>
      <c r="M4839" s="14" t="n"/>
      <c r="N4839" s="14" t="n"/>
      <c r="O4839" s="20">
        <f>IF(A4839="","",SUMPRODUCT((A4839&gt;=Setup!$C$19:$C$30)*(A4839&lt;=Setup!$D$19:$D$30)*Setup!$A$19:$A$30))</f>
        <v/>
      </c>
      <c r="P4839" s="34">
        <f>IF(A4839="","",IF(OR(F4839="Standard domestic 15% (Box 7)",F4839="Import - VAT paid at customs (Box 8)",F4839="Import - Reverse charge (Box 9)"),ROUND(H4839*Setup!$B$9,2),0))</f>
        <v/>
      </c>
      <c r="Q4839" s="34">
        <f>IF(A4839="","",I4839-P4839)</f>
        <v/>
      </c>
      <c r="R4839" s="34">
        <f>IF(A4839="","",IF(L4839="Yes",I4839,0))</f>
        <v/>
      </c>
      <c r="S4839" s="34">
        <f>IF(A4839="","",IF(AND(L4839="Yes",K4839="Yes",NOT(ISNUMBER(SEARCH("blocked",G4839))),OR(F4839="Standard domestic 15% (Box 7)",F4839="Import - VAT paid at customs (Box 8)",F4839="Import - Reverse charge (Box 9)"),OR(F4839&lt;&gt;"Standard domestic 15% (Box 7)",AND(LEN(D4839)=15,LEFT(D4839,1)="3",RIGHT(D4839,1)="3",ISNUMBER(--D4839)))),I4839,0))</f>
        <v/>
      </c>
      <c r="T4839" s="34">
        <f>IF(A4839="","",R4839-S4839)</f>
        <v/>
      </c>
      <c r="U4839" s="23">
        <f>IF(A4839="","",IF(O4839=0,"Outside audit periods; ","")&amp;IF(F4839="","No VAT category; ","")&amp;IF(ABS(Q4839)&gt;Setup!$B$10,"VAT ≠ 15% × net; ","")&amp;IF(AND(F4839="Standard domestic 15% (Box 7)",NOT(AND(LEN(D4839)=15,LEFT(D4839,1)="3",RIGHT(D4839,1)="3",ISNUMBER(--D4839)))),"Invalid/missing supplier VAT no; ","")&amp;IF(AND(L4839="Yes",K4839&lt;&gt;"Yes"),"VAT claimed without valid tax invoice; ","")&amp;IF(AND(L4839="Yes",ISNUMBER(SEARCH("blocked",G4839))),"Blocked input VAT claimed; ","")&amp;IF(AND(F4839="Import - VAT paid at customs (Box 8)",M4839=""),"Customs declaration no missing; ","")&amp;IF(AND(F4839="Import - Reverse charge (Box 9)",E4839="Saudi Arabia"),"RCM used for a local supplier; ","")&amp;IF(AND(L4839="Yes",NOT(OR(F4839="Standard domestic 15% (Box 7)",F4839="Import - VAT paid at customs (Box 8)",F4839="Import - Reverse charge (Box 9)"))),"VAT claimed on non-taxable category; ",""))</f>
        <v/>
      </c>
    </row>
    <row r="4840">
      <c r="A4840" s="17" t="n"/>
      <c r="B4840" s="14" t="n"/>
      <c r="C4840" s="14" t="n"/>
      <c r="D4840" s="16" t="n"/>
      <c r="E4840" s="14" t="n"/>
      <c r="F4840" s="14" t="n"/>
      <c r="G4840" s="14" t="n"/>
      <c r="H4840" s="19" t="n"/>
      <c r="I4840" s="19" t="n"/>
      <c r="J4840" s="34">
        <f>IF(A4840="","",H4840+I4840)</f>
        <v/>
      </c>
      <c r="K4840" s="14" t="n"/>
      <c r="L4840" s="14" t="n"/>
      <c r="M4840" s="14" t="n"/>
      <c r="N4840" s="14" t="n"/>
      <c r="O4840" s="20">
        <f>IF(A4840="","",SUMPRODUCT((A4840&gt;=Setup!$C$19:$C$30)*(A4840&lt;=Setup!$D$19:$D$30)*Setup!$A$19:$A$30))</f>
        <v/>
      </c>
      <c r="P4840" s="34">
        <f>IF(A4840="","",IF(OR(F4840="Standard domestic 15% (Box 7)",F4840="Import - VAT paid at customs (Box 8)",F4840="Import - Reverse charge (Box 9)"),ROUND(H4840*Setup!$B$9,2),0))</f>
        <v/>
      </c>
      <c r="Q4840" s="34">
        <f>IF(A4840="","",I4840-P4840)</f>
        <v/>
      </c>
      <c r="R4840" s="34">
        <f>IF(A4840="","",IF(L4840="Yes",I4840,0))</f>
        <v/>
      </c>
      <c r="S4840" s="34">
        <f>IF(A4840="","",IF(AND(L4840="Yes",K4840="Yes",NOT(ISNUMBER(SEARCH("blocked",G4840))),OR(F4840="Standard domestic 15% (Box 7)",F4840="Import - VAT paid at customs (Box 8)",F4840="Import - Reverse charge (Box 9)"),OR(F4840&lt;&gt;"Standard domestic 15% (Box 7)",AND(LEN(D4840)=15,LEFT(D4840,1)="3",RIGHT(D4840,1)="3",ISNUMBER(--D4840)))),I4840,0))</f>
        <v/>
      </c>
      <c r="T4840" s="34">
        <f>IF(A4840="","",R4840-S4840)</f>
        <v/>
      </c>
      <c r="U4840" s="23">
        <f>IF(A4840="","",IF(O4840=0,"Outside audit periods; ","")&amp;IF(F4840="","No VAT category; ","")&amp;IF(ABS(Q4840)&gt;Setup!$B$10,"VAT ≠ 15% × net; ","")&amp;IF(AND(F4840="Standard domestic 15% (Box 7)",NOT(AND(LEN(D4840)=15,LEFT(D4840,1)="3",RIGHT(D4840,1)="3",ISNUMBER(--D4840)))),"Invalid/missing supplier VAT no; ","")&amp;IF(AND(L4840="Yes",K4840&lt;&gt;"Yes"),"VAT claimed without valid tax invoice; ","")&amp;IF(AND(L4840="Yes",ISNUMBER(SEARCH("blocked",G4840))),"Blocked input VAT claimed; ","")&amp;IF(AND(F4840="Import - VAT paid at customs (Box 8)",M4840=""),"Customs declaration no missing; ","")&amp;IF(AND(F4840="Import - Reverse charge (Box 9)",E4840="Saudi Arabia"),"RCM used for a local supplier; ","")&amp;IF(AND(L4840="Yes",NOT(OR(F4840="Standard domestic 15% (Box 7)",F4840="Import - VAT paid at customs (Box 8)",F4840="Import - Reverse charge (Box 9)"))),"VAT claimed on non-taxable category; ",""))</f>
        <v/>
      </c>
    </row>
    <row r="4841">
      <c r="A4841" s="17" t="n"/>
      <c r="B4841" s="14" t="n"/>
      <c r="C4841" s="14" t="n"/>
      <c r="D4841" s="16" t="n"/>
      <c r="E4841" s="14" t="n"/>
      <c r="F4841" s="14" t="n"/>
      <c r="G4841" s="14" t="n"/>
      <c r="H4841" s="19" t="n"/>
      <c r="I4841" s="19" t="n"/>
      <c r="J4841" s="34">
        <f>IF(A4841="","",H4841+I4841)</f>
        <v/>
      </c>
      <c r="K4841" s="14" t="n"/>
      <c r="L4841" s="14" t="n"/>
      <c r="M4841" s="14" t="n"/>
      <c r="N4841" s="14" t="n"/>
      <c r="O4841" s="20">
        <f>IF(A4841="","",SUMPRODUCT((A4841&gt;=Setup!$C$19:$C$30)*(A4841&lt;=Setup!$D$19:$D$30)*Setup!$A$19:$A$30))</f>
        <v/>
      </c>
      <c r="P4841" s="34">
        <f>IF(A4841="","",IF(OR(F4841="Standard domestic 15% (Box 7)",F4841="Import - VAT paid at customs (Box 8)",F4841="Import - Reverse charge (Box 9)"),ROUND(H4841*Setup!$B$9,2),0))</f>
        <v/>
      </c>
      <c r="Q4841" s="34">
        <f>IF(A4841="","",I4841-P4841)</f>
        <v/>
      </c>
      <c r="R4841" s="34">
        <f>IF(A4841="","",IF(L4841="Yes",I4841,0))</f>
        <v/>
      </c>
      <c r="S4841" s="34">
        <f>IF(A4841="","",IF(AND(L4841="Yes",K4841="Yes",NOT(ISNUMBER(SEARCH("blocked",G4841))),OR(F4841="Standard domestic 15% (Box 7)",F4841="Import - VAT paid at customs (Box 8)",F4841="Import - Reverse charge (Box 9)"),OR(F4841&lt;&gt;"Standard domestic 15% (Box 7)",AND(LEN(D4841)=15,LEFT(D4841,1)="3",RIGHT(D4841,1)="3",ISNUMBER(--D4841)))),I4841,0))</f>
        <v/>
      </c>
      <c r="T4841" s="34">
        <f>IF(A4841="","",R4841-S4841)</f>
        <v/>
      </c>
      <c r="U4841" s="23">
        <f>IF(A4841="","",IF(O4841=0,"Outside audit periods; ","")&amp;IF(F4841="","No VAT category; ","")&amp;IF(ABS(Q4841)&gt;Setup!$B$10,"VAT ≠ 15% × net; ","")&amp;IF(AND(F4841="Standard domestic 15% (Box 7)",NOT(AND(LEN(D4841)=15,LEFT(D4841,1)="3",RIGHT(D4841,1)="3",ISNUMBER(--D4841)))),"Invalid/missing supplier VAT no; ","")&amp;IF(AND(L4841="Yes",K4841&lt;&gt;"Yes"),"VAT claimed without valid tax invoice; ","")&amp;IF(AND(L4841="Yes",ISNUMBER(SEARCH("blocked",G4841))),"Blocked input VAT claimed; ","")&amp;IF(AND(F4841="Import - VAT paid at customs (Box 8)",M4841=""),"Customs declaration no missing; ","")&amp;IF(AND(F4841="Import - Reverse charge (Box 9)",E4841="Saudi Arabia"),"RCM used for a local supplier; ","")&amp;IF(AND(L4841="Yes",NOT(OR(F4841="Standard domestic 15% (Box 7)",F4841="Import - VAT paid at customs (Box 8)",F4841="Import - Reverse charge (Box 9)"))),"VAT claimed on non-taxable category; ",""))</f>
        <v/>
      </c>
    </row>
    <row r="4842">
      <c r="A4842" s="17" t="n"/>
      <c r="B4842" s="14" t="n"/>
      <c r="C4842" s="14" t="n"/>
      <c r="D4842" s="16" t="n"/>
      <c r="E4842" s="14" t="n"/>
      <c r="F4842" s="14" t="n"/>
      <c r="G4842" s="14" t="n"/>
      <c r="H4842" s="19" t="n"/>
      <c r="I4842" s="19" t="n"/>
      <c r="J4842" s="34">
        <f>IF(A4842="","",H4842+I4842)</f>
        <v/>
      </c>
      <c r="K4842" s="14" t="n"/>
      <c r="L4842" s="14" t="n"/>
      <c r="M4842" s="14" t="n"/>
      <c r="N4842" s="14" t="n"/>
      <c r="O4842" s="20">
        <f>IF(A4842="","",SUMPRODUCT((A4842&gt;=Setup!$C$19:$C$30)*(A4842&lt;=Setup!$D$19:$D$30)*Setup!$A$19:$A$30))</f>
        <v/>
      </c>
      <c r="P4842" s="34">
        <f>IF(A4842="","",IF(OR(F4842="Standard domestic 15% (Box 7)",F4842="Import - VAT paid at customs (Box 8)",F4842="Import - Reverse charge (Box 9)"),ROUND(H4842*Setup!$B$9,2),0))</f>
        <v/>
      </c>
      <c r="Q4842" s="34">
        <f>IF(A4842="","",I4842-P4842)</f>
        <v/>
      </c>
      <c r="R4842" s="34">
        <f>IF(A4842="","",IF(L4842="Yes",I4842,0))</f>
        <v/>
      </c>
      <c r="S4842" s="34">
        <f>IF(A4842="","",IF(AND(L4842="Yes",K4842="Yes",NOT(ISNUMBER(SEARCH("blocked",G4842))),OR(F4842="Standard domestic 15% (Box 7)",F4842="Import - VAT paid at customs (Box 8)",F4842="Import - Reverse charge (Box 9)"),OR(F4842&lt;&gt;"Standard domestic 15% (Box 7)",AND(LEN(D4842)=15,LEFT(D4842,1)="3",RIGHT(D4842,1)="3",ISNUMBER(--D4842)))),I4842,0))</f>
        <v/>
      </c>
      <c r="T4842" s="34">
        <f>IF(A4842="","",R4842-S4842)</f>
        <v/>
      </c>
      <c r="U4842" s="23">
        <f>IF(A4842="","",IF(O4842=0,"Outside audit periods; ","")&amp;IF(F4842="","No VAT category; ","")&amp;IF(ABS(Q4842)&gt;Setup!$B$10,"VAT ≠ 15% × net; ","")&amp;IF(AND(F4842="Standard domestic 15% (Box 7)",NOT(AND(LEN(D4842)=15,LEFT(D4842,1)="3",RIGHT(D4842,1)="3",ISNUMBER(--D4842)))),"Invalid/missing supplier VAT no; ","")&amp;IF(AND(L4842="Yes",K4842&lt;&gt;"Yes"),"VAT claimed without valid tax invoice; ","")&amp;IF(AND(L4842="Yes",ISNUMBER(SEARCH("blocked",G4842))),"Blocked input VAT claimed; ","")&amp;IF(AND(F4842="Import - VAT paid at customs (Box 8)",M4842=""),"Customs declaration no missing; ","")&amp;IF(AND(F4842="Import - Reverse charge (Box 9)",E4842="Saudi Arabia"),"RCM used for a local supplier; ","")&amp;IF(AND(L4842="Yes",NOT(OR(F4842="Standard domestic 15% (Box 7)",F4842="Import - VAT paid at customs (Box 8)",F4842="Import - Reverse charge (Box 9)"))),"VAT claimed on non-taxable category; ",""))</f>
        <v/>
      </c>
    </row>
    <row r="4843">
      <c r="A4843" s="17" t="n"/>
      <c r="B4843" s="14" t="n"/>
      <c r="C4843" s="14" t="n"/>
      <c r="D4843" s="16" t="n"/>
      <c r="E4843" s="14" t="n"/>
      <c r="F4843" s="14" t="n"/>
      <c r="G4843" s="14" t="n"/>
      <c r="H4843" s="19" t="n"/>
      <c r="I4843" s="19" t="n"/>
      <c r="J4843" s="34">
        <f>IF(A4843="","",H4843+I4843)</f>
        <v/>
      </c>
      <c r="K4843" s="14" t="n"/>
      <c r="L4843" s="14" t="n"/>
      <c r="M4843" s="14" t="n"/>
      <c r="N4843" s="14" t="n"/>
      <c r="O4843" s="20">
        <f>IF(A4843="","",SUMPRODUCT((A4843&gt;=Setup!$C$19:$C$30)*(A4843&lt;=Setup!$D$19:$D$30)*Setup!$A$19:$A$30))</f>
        <v/>
      </c>
      <c r="P4843" s="34">
        <f>IF(A4843="","",IF(OR(F4843="Standard domestic 15% (Box 7)",F4843="Import - VAT paid at customs (Box 8)",F4843="Import - Reverse charge (Box 9)"),ROUND(H4843*Setup!$B$9,2),0))</f>
        <v/>
      </c>
      <c r="Q4843" s="34">
        <f>IF(A4843="","",I4843-P4843)</f>
        <v/>
      </c>
      <c r="R4843" s="34">
        <f>IF(A4843="","",IF(L4843="Yes",I4843,0))</f>
        <v/>
      </c>
      <c r="S4843" s="34">
        <f>IF(A4843="","",IF(AND(L4843="Yes",K4843="Yes",NOT(ISNUMBER(SEARCH("blocked",G4843))),OR(F4843="Standard domestic 15% (Box 7)",F4843="Import - VAT paid at customs (Box 8)",F4843="Import - Reverse charge (Box 9)"),OR(F4843&lt;&gt;"Standard domestic 15% (Box 7)",AND(LEN(D4843)=15,LEFT(D4843,1)="3",RIGHT(D4843,1)="3",ISNUMBER(--D4843)))),I4843,0))</f>
        <v/>
      </c>
      <c r="T4843" s="34">
        <f>IF(A4843="","",R4843-S4843)</f>
        <v/>
      </c>
      <c r="U4843" s="23">
        <f>IF(A4843="","",IF(O4843=0,"Outside audit periods; ","")&amp;IF(F4843="","No VAT category; ","")&amp;IF(ABS(Q4843)&gt;Setup!$B$10,"VAT ≠ 15% × net; ","")&amp;IF(AND(F4843="Standard domestic 15% (Box 7)",NOT(AND(LEN(D4843)=15,LEFT(D4843,1)="3",RIGHT(D4843,1)="3",ISNUMBER(--D4843)))),"Invalid/missing supplier VAT no; ","")&amp;IF(AND(L4843="Yes",K4843&lt;&gt;"Yes"),"VAT claimed without valid tax invoice; ","")&amp;IF(AND(L4843="Yes",ISNUMBER(SEARCH("blocked",G4843))),"Blocked input VAT claimed; ","")&amp;IF(AND(F4843="Import - VAT paid at customs (Box 8)",M4843=""),"Customs declaration no missing; ","")&amp;IF(AND(F4843="Import - Reverse charge (Box 9)",E4843="Saudi Arabia"),"RCM used for a local supplier; ","")&amp;IF(AND(L4843="Yes",NOT(OR(F4843="Standard domestic 15% (Box 7)",F4843="Import - VAT paid at customs (Box 8)",F4843="Import - Reverse charge (Box 9)"))),"VAT claimed on non-taxable category; ",""))</f>
        <v/>
      </c>
    </row>
    <row r="4844">
      <c r="A4844" s="17" t="n"/>
      <c r="B4844" s="14" t="n"/>
      <c r="C4844" s="14" t="n"/>
      <c r="D4844" s="16" t="n"/>
      <c r="E4844" s="14" t="n"/>
      <c r="F4844" s="14" t="n"/>
      <c r="G4844" s="14" t="n"/>
      <c r="H4844" s="19" t="n"/>
      <c r="I4844" s="19" t="n"/>
      <c r="J4844" s="34">
        <f>IF(A4844="","",H4844+I4844)</f>
        <v/>
      </c>
      <c r="K4844" s="14" t="n"/>
      <c r="L4844" s="14" t="n"/>
      <c r="M4844" s="14" t="n"/>
      <c r="N4844" s="14" t="n"/>
      <c r="O4844" s="20">
        <f>IF(A4844="","",SUMPRODUCT((A4844&gt;=Setup!$C$19:$C$30)*(A4844&lt;=Setup!$D$19:$D$30)*Setup!$A$19:$A$30))</f>
        <v/>
      </c>
      <c r="P4844" s="34">
        <f>IF(A4844="","",IF(OR(F4844="Standard domestic 15% (Box 7)",F4844="Import - VAT paid at customs (Box 8)",F4844="Import - Reverse charge (Box 9)"),ROUND(H4844*Setup!$B$9,2),0))</f>
        <v/>
      </c>
      <c r="Q4844" s="34">
        <f>IF(A4844="","",I4844-P4844)</f>
        <v/>
      </c>
      <c r="R4844" s="34">
        <f>IF(A4844="","",IF(L4844="Yes",I4844,0))</f>
        <v/>
      </c>
      <c r="S4844" s="34">
        <f>IF(A4844="","",IF(AND(L4844="Yes",K4844="Yes",NOT(ISNUMBER(SEARCH("blocked",G4844))),OR(F4844="Standard domestic 15% (Box 7)",F4844="Import - VAT paid at customs (Box 8)",F4844="Import - Reverse charge (Box 9)"),OR(F4844&lt;&gt;"Standard domestic 15% (Box 7)",AND(LEN(D4844)=15,LEFT(D4844,1)="3",RIGHT(D4844,1)="3",ISNUMBER(--D4844)))),I4844,0))</f>
        <v/>
      </c>
      <c r="T4844" s="34">
        <f>IF(A4844="","",R4844-S4844)</f>
        <v/>
      </c>
      <c r="U4844" s="23">
        <f>IF(A4844="","",IF(O4844=0,"Outside audit periods; ","")&amp;IF(F4844="","No VAT category; ","")&amp;IF(ABS(Q4844)&gt;Setup!$B$10,"VAT ≠ 15% × net; ","")&amp;IF(AND(F4844="Standard domestic 15% (Box 7)",NOT(AND(LEN(D4844)=15,LEFT(D4844,1)="3",RIGHT(D4844,1)="3",ISNUMBER(--D4844)))),"Invalid/missing supplier VAT no; ","")&amp;IF(AND(L4844="Yes",K4844&lt;&gt;"Yes"),"VAT claimed without valid tax invoice; ","")&amp;IF(AND(L4844="Yes",ISNUMBER(SEARCH("blocked",G4844))),"Blocked input VAT claimed; ","")&amp;IF(AND(F4844="Import - VAT paid at customs (Box 8)",M4844=""),"Customs declaration no missing; ","")&amp;IF(AND(F4844="Import - Reverse charge (Box 9)",E4844="Saudi Arabia"),"RCM used for a local supplier; ","")&amp;IF(AND(L4844="Yes",NOT(OR(F4844="Standard domestic 15% (Box 7)",F4844="Import - VAT paid at customs (Box 8)",F4844="Import - Reverse charge (Box 9)"))),"VAT claimed on non-taxable category; ",""))</f>
        <v/>
      </c>
    </row>
    <row r="4845">
      <c r="A4845" s="17" t="n"/>
      <c r="B4845" s="14" t="n"/>
      <c r="C4845" s="14" t="n"/>
      <c r="D4845" s="16" t="n"/>
      <c r="E4845" s="14" t="n"/>
      <c r="F4845" s="14" t="n"/>
      <c r="G4845" s="14" t="n"/>
      <c r="H4845" s="19" t="n"/>
      <c r="I4845" s="19" t="n"/>
      <c r="J4845" s="34">
        <f>IF(A4845="","",H4845+I4845)</f>
        <v/>
      </c>
      <c r="K4845" s="14" t="n"/>
      <c r="L4845" s="14" t="n"/>
      <c r="M4845" s="14" t="n"/>
      <c r="N4845" s="14" t="n"/>
      <c r="O4845" s="20">
        <f>IF(A4845="","",SUMPRODUCT((A4845&gt;=Setup!$C$19:$C$30)*(A4845&lt;=Setup!$D$19:$D$30)*Setup!$A$19:$A$30))</f>
        <v/>
      </c>
      <c r="P4845" s="34">
        <f>IF(A4845="","",IF(OR(F4845="Standard domestic 15% (Box 7)",F4845="Import - VAT paid at customs (Box 8)",F4845="Import - Reverse charge (Box 9)"),ROUND(H4845*Setup!$B$9,2),0))</f>
        <v/>
      </c>
      <c r="Q4845" s="34">
        <f>IF(A4845="","",I4845-P4845)</f>
        <v/>
      </c>
      <c r="R4845" s="34">
        <f>IF(A4845="","",IF(L4845="Yes",I4845,0))</f>
        <v/>
      </c>
      <c r="S4845" s="34">
        <f>IF(A4845="","",IF(AND(L4845="Yes",K4845="Yes",NOT(ISNUMBER(SEARCH("blocked",G4845))),OR(F4845="Standard domestic 15% (Box 7)",F4845="Import - VAT paid at customs (Box 8)",F4845="Import - Reverse charge (Box 9)"),OR(F4845&lt;&gt;"Standard domestic 15% (Box 7)",AND(LEN(D4845)=15,LEFT(D4845,1)="3",RIGHT(D4845,1)="3",ISNUMBER(--D4845)))),I4845,0))</f>
        <v/>
      </c>
      <c r="T4845" s="34">
        <f>IF(A4845="","",R4845-S4845)</f>
        <v/>
      </c>
      <c r="U4845" s="23">
        <f>IF(A4845="","",IF(O4845=0,"Outside audit periods; ","")&amp;IF(F4845="","No VAT category; ","")&amp;IF(ABS(Q4845)&gt;Setup!$B$10,"VAT ≠ 15% × net; ","")&amp;IF(AND(F4845="Standard domestic 15% (Box 7)",NOT(AND(LEN(D4845)=15,LEFT(D4845,1)="3",RIGHT(D4845,1)="3",ISNUMBER(--D4845)))),"Invalid/missing supplier VAT no; ","")&amp;IF(AND(L4845="Yes",K4845&lt;&gt;"Yes"),"VAT claimed without valid tax invoice; ","")&amp;IF(AND(L4845="Yes",ISNUMBER(SEARCH("blocked",G4845))),"Blocked input VAT claimed; ","")&amp;IF(AND(F4845="Import - VAT paid at customs (Box 8)",M4845=""),"Customs declaration no missing; ","")&amp;IF(AND(F4845="Import - Reverse charge (Box 9)",E4845="Saudi Arabia"),"RCM used for a local supplier; ","")&amp;IF(AND(L4845="Yes",NOT(OR(F4845="Standard domestic 15% (Box 7)",F4845="Import - VAT paid at customs (Box 8)",F4845="Import - Reverse charge (Box 9)"))),"VAT claimed on non-taxable category; ",""))</f>
        <v/>
      </c>
    </row>
    <row r="4846">
      <c r="A4846" s="17" t="n"/>
      <c r="B4846" s="14" t="n"/>
      <c r="C4846" s="14" t="n"/>
      <c r="D4846" s="16" t="n"/>
      <c r="E4846" s="14" t="n"/>
      <c r="F4846" s="14" t="n"/>
      <c r="G4846" s="14" t="n"/>
      <c r="H4846" s="19" t="n"/>
      <c r="I4846" s="19" t="n"/>
      <c r="J4846" s="34">
        <f>IF(A4846="","",H4846+I4846)</f>
        <v/>
      </c>
      <c r="K4846" s="14" t="n"/>
      <c r="L4846" s="14" t="n"/>
      <c r="M4846" s="14" t="n"/>
      <c r="N4846" s="14" t="n"/>
      <c r="O4846" s="20">
        <f>IF(A4846="","",SUMPRODUCT((A4846&gt;=Setup!$C$19:$C$30)*(A4846&lt;=Setup!$D$19:$D$30)*Setup!$A$19:$A$30))</f>
        <v/>
      </c>
      <c r="P4846" s="34">
        <f>IF(A4846="","",IF(OR(F4846="Standard domestic 15% (Box 7)",F4846="Import - VAT paid at customs (Box 8)",F4846="Import - Reverse charge (Box 9)"),ROUND(H4846*Setup!$B$9,2),0))</f>
        <v/>
      </c>
      <c r="Q4846" s="34">
        <f>IF(A4846="","",I4846-P4846)</f>
        <v/>
      </c>
      <c r="R4846" s="34">
        <f>IF(A4846="","",IF(L4846="Yes",I4846,0))</f>
        <v/>
      </c>
      <c r="S4846" s="34">
        <f>IF(A4846="","",IF(AND(L4846="Yes",K4846="Yes",NOT(ISNUMBER(SEARCH("blocked",G4846))),OR(F4846="Standard domestic 15% (Box 7)",F4846="Import - VAT paid at customs (Box 8)",F4846="Import - Reverse charge (Box 9)"),OR(F4846&lt;&gt;"Standard domestic 15% (Box 7)",AND(LEN(D4846)=15,LEFT(D4846,1)="3",RIGHT(D4846,1)="3",ISNUMBER(--D4846)))),I4846,0))</f>
        <v/>
      </c>
      <c r="T4846" s="34">
        <f>IF(A4846="","",R4846-S4846)</f>
        <v/>
      </c>
      <c r="U4846" s="23">
        <f>IF(A4846="","",IF(O4846=0,"Outside audit periods; ","")&amp;IF(F4846="","No VAT category; ","")&amp;IF(ABS(Q4846)&gt;Setup!$B$10,"VAT ≠ 15% × net; ","")&amp;IF(AND(F4846="Standard domestic 15% (Box 7)",NOT(AND(LEN(D4846)=15,LEFT(D4846,1)="3",RIGHT(D4846,1)="3",ISNUMBER(--D4846)))),"Invalid/missing supplier VAT no; ","")&amp;IF(AND(L4846="Yes",K4846&lt;&gt;"Yes"),"VAT claimed without valid tax invoice; ","")&amp;IF(AND(L4846="Yes",ISNUMBER(SEARCH("blocked",G4846))),"Blocked input VAT claimed; ","")&amp;IF(AND(F4846="Import - VAT paid at customs (Box 8)",M4846=""),"Customs declaration no missing; ","")&amp;IF(AND(F4846="Import - Reverse charge (Box 9)",E4846="Saudi Arabia"),"RCM used for a local supplier; ","")&amp;IF(AND(L4846="Yes",NOT(OR(F4846="Standard domestic 15% (Box 7)",F4846="Import - VAT paid at customs (Box 8)",F4846="Import - Reverse charge (Box 9)"))),"VAT claimed on non-taxable category; ",""))</f>
        <v/>
      </c>
    </row>
    <row r="4847">
      <c r="A4847" s="17" t="n"/>
      <c r="B4847" s="14" t="n"/>
      <c r="C4847" s="14" t="n"/>
      <c r="D4847" s="16" t="n"/>
      <c r="E4847" s="14" t="n"/>
      <c r="F4847" s="14" t="n"/>
      <c r="G4847" s="14" t="n"/>
      <c r="H4847" s="19" t="n"/>
      <c r="I4847" s="19" t="n"/>
      <c r="J4847" s="34">
        <f>IF(A4847="","",H4847+I4847)</f>
        <v/>
      </c>
      <c r="K4847" s="14" t="n"/>
      <c r="L4847" s="14" t="n"/>
      <c r="M4847" s="14" t="n"/>
      <c r="N4847" s="14" t="n"/>
      <c r="O4847" s="20">
        <f>IF(A4847="","",SUMPRODUCT((A4847&gt;=Setup!$C$19:$C$30)*(A4847&lt;=Setup!$D$19:$D$30)*Setup!$A$19:$A$30))</f>
        <v/>
      </c>
      <c r="P4847" s="34">
        <f>IF(A4847="","",IF(OR(F4847="Standard domestic 15% (Box 7)",F4847="Import - VAT paid at customs (Box 8)",F4847="Import - Reverse charge (Box 9)"),ROUND(H4847*Setup!$B$9,2),0))</f>
        <v/>
      </c>
      <c r="Q4847" s="34">
        <f>IF(A4847="","",I4847-P4847)</f>
        <v/>
      </c>
      <c r="R4847" s="34">
        <f>IF(A4847="","",IF(L4847="Yes",I4847,0))</f>
        <v/>
      </c>
      <c r="S4847" s="34">
        <f>IF(A4847="","",IF(AND(L4847="Yes",K4847="Yes",NOT(ISNUMBER(SEARCH("blocked",G4847))),OR(F4847="Standard domestic 15% (Box 7)",F4847="Import - VAT paid at customs (Box 8)",F4847="Import - Reverse charge (Box 9)"),OR(F4847&lt;&gt;"Standard domestic 15% (Box 7)",AND(LEN(D4847)=15,LEFT(D4847,1)="3",RIGHT(D4847,1)="3",ISNUMBER(--D4847)))),I4847,0))</f>
        <v/>
      </c>
      <c r="T4847" s="34">
        <f>IF(A4847="","",R4847-S4847)</f>
        <v/>
      </c>
      <c r="U4847" s="23">
        <f>IF(A4847="","",IF(O4847=0,"Outside audit periods; ","")&amp;IF(F4847="","No VAT category; ","")&amp;IF(ABS(Q4847)&gt;Setup!$B$10,"VAT ≠ 15% × net; ","")&amp;IF(AND(F4847="Standard domestic 15% (Box 7)",NOT(AND(LEN(D4847)=15,LEFT(D4847,1)="3",RIGHT(D4847,1)="3",ISNUMBER(--D4847)))),"Invalid/missing supplier VAT no; ","")&amp;IF(AND(L4847="Yes",K4847&lt;&gt;"Yes"),"VAT claimed without valid tax invoice; ","")&amp;IF(AND(L4847="Yes",ISNUMBER(SEARCH("blocked",G4847))),"Blocked input VAT claimed; ","")&amp;IF(AND(F4847="Import - VAT paid at customs (Box 8)",M4847=""),"Customs declaration no missing; ","")&amp;IF(AND(F4847="Import - Reverse charge (Box 9)",E4847="Saudi Arabia"),"RCM used for a local supplier; ","")&amp;IF(AND(L4847="Yes",NOT(OR(F4847="Standard domestic 15% (Box 7)",F4847="Import - VAT paid at customs (Box 8)",F4847="Import - Reverse charge (Box 9)"))),"VAT claimed on non-taxable category; ",""))</f>
        <v/>
      </c>
    </row>
    <row r="4848">
      <c r="A4848" s="17" t="n"/>
      <c r="B4848" s="14" t="n"/>
      <c r="C4848" s="14" t="n"/>
      <c r="D4848" s="16" t="n"/>
      <c r="E4848" s="14" t="n"/>
      <c r="F4848" s="14" t="n"/>
      <c r="G4848" s="14" t="n"/>
      <c r="H4848" s="19" t="n"/>
      <c r="I4848" s="19" t="n"/>
      <c r="J4848" s="34">
        <f>IF(A4848="","",H4848+I4848)</f>
        <v/>
      </c>
      <c r="K4848" s="14" t="n"/>
      <c r="L4848" s="14" t="n"/>
      <c r="M4848" s="14" t="n"/>
      <c r="N4848" s="14" t="n"/>
      <c r="O4848" s="20">
        <f>IF(A4848="","",SUMPRODUCT((A4848&gt;=Setup!$C$19:$C$30)*(A4848&lt;=Setup!$D$19:$D$30)*Setup!$A$19:$A$30))</f>
        <v/>
      </c>
      <c r="P4848" s="34">
        <f>IF(A4848="","",IF(OR(F4848="Standard domestic 15% (Box 7)",F4848="Import - VAT paid at customs (Box 8)",F4848="Import - Reverse charge (Box 9)"),ROUND(H4848*Setup!$B$9,2),0))</f>
        <v/>
      </c>
      <c r="Q4848" s="34">
        <f>IF(A4848="","",I4848-P4848)</f>
        <v/>
      </c>
      <c r="R4848" s="34">
        <f>IF(A4848="","",IF(L4848="Yes",I4848,0))</f>
        <v/>
      </c>
      <c r="S4848" s="34">
        <f>IF(A4848="","",IF(AND(L4848="Yes",K4848="Yes",NOT(ISNUMBER(SEARCH("blocked",G4848))),OR(F4848="Standard domestic 15% (Box 7)",F4848="Import - VAT paid at customs (Box 8)",F4848="Import - Reverse charge (Box 9)"),OR(F4848&lt;&gt;"Standard domestic 15% (Box 7)",AND(LEN(D4848)=15,LEFT(D4848,1)="3",RIGHT(D4848,1)="3",ISNUMBER(--D4848)))),I4848,0))</f>
        <v/>
      </c>
      <c r="T4848" s="34">
        <f>IF(A4848="","",R4848-S4848)</f>
        <v/>
      </c>
      <c r="U4848" s="23">
        <f>IF(A4848="","",IF(O4848=0,"Outside audit periods; ","")&amp;IF(F4848="","No VAT category; ","")&amp;IF(ABS(Q4848)&gt;Setup!$B$10,"VAT ≠ 15% × net; ","")&amp;IF(AND(F4848="Standard domestic 15% (Box 7)",NOT(AND(LEN(D4848)=15,LEFT(D4848,1)="3",RIGHT(D4848,1)="3",ISNUMBER(--D4848)))),"Invalid/missing supplier VAT no; ","")&amp;IF(AND(L4848="Yes",K4848&lt;&gt;"Yes"),"VAT claimed without valid tax invoice; ","")&amp;IF(AND(L4848="Yes",ISNUMBER(SEARCH("blocked",G4848))),"Blocked input VAT claimed; ","")&amp;IF(AND(F4848="Import - VAT paid at customs (Box 8)",M4848=""),"Customs declaration no missing; ","")&amp;IF(AND(F4848="Import - Reverse charge (Box 9)",E4848="Saudi Arabia"),"RCM used for a local supplier; ","")&amp;IF(AND(L4848="Yes",NOT(OR(F4848="Standard domestic 15% (Box 7)",F4848="Import - VAT paid at customs (Box 8)",F4848="Import - Reverse charge (Box 9)"))),"VAT claimed on non-taxable category; ",""))</f>
        <v/>
      </c>
    </row>
    <row r="4849">
      <c r="A4849" s="17" t="n"/>
      <c r="B4849" s="14" t="n"/>
      <c r="C4849" s="14" t="n"/>
      <c r="D4849" s="16" t="n"/>
      <c r="E4849" s="14" t="n"/>
      <c r="F4849" s="14" t="n"/>
      <c r="G4849" s="14" t="n"/>
      <c r="H4849" s="19" t="n"/>
      <c r="I4849" s="19" t="n"/>
      <c r="J4849" s="34">
        <f>IF(A4849="","",H4849+I4849)</f>
        <v/>
      </c>
      <c r="K4849" s="14" t="n"/>
      <c r="L4849" s="14" t="n"/>
      <c r="M4849" s="14" t="n"/>
      <c r="N4849" s="14" t="n"/>
      <c r="O4849" s="20">
        <f>IF(A4849="","",SUMPRODUCT((A4849&gt;=Setup!$C$19:$C$30)*(A4849&lt;=Setup!$D$19:$D$30)*Setup!$A$19:$A$30))</f>
        <v/>
      </c>
      <c r="P4849" s="34">
        <f>IF(A4849="","",IF(OR(F4849="Standard domestic 15% (Box 7)",F4849="Import - VAT paid at customs (Box 8)",F4849="Import - Reverse charge (Box 9)"),ROUND(H4849*Setup!$B$9,2),0))</f>
        <v/>
      </c>
      <c r="Q4849" s="34">
        <f>IF(A4849="","",I4849-P4849)</f>
        <v/>
      </c>
      <c r="R4849" s="34">
        <f>IF(A4849="","",IF(L4849="Yes",I4849,0))</f>
        <v/>
      </c>
      <c r="S4849" s="34">
        <f>IF(A4849="","",IF(AND(L4849="Yes",K4849="Yes",NOT(ISNUMBER(SEARCH("blocked",G4849))),OR(F4849="Standard domestic 15% (Box 7)",F4849="Import - VAT paid at customs (Box 8)",F4849="Import - Reverse charge (Box 9)"),OR(F4849&lt;&gt;"Standard domestic 15% (Box 7)",AND(LEN(D4849)=15,LEFT(D4849,1)="3",RIGHT(D4849,1)="3",ISNUMBER(--D4849)))),I4849,0))</f>
        <v/>
      </c>
      <c r="T4849" s="34">
        <f>IF(A4849="","",R4849-S4849)</f>
        <v/>
      </c>
      <c r="U4849" s="23">
        <f>IF(A4849="","",IF(O4849=0,"Outside audit periods; ","")&amp;IF(F4849="","No VAT category; ","")&amp;IF(ABS(Q4849)&gt;Setup!$B$10,"VAT ≠ 15% × net; ","")&amp;IF(AND(F4849="Standard domestic 15% (Box 7)",NOT(AND(LEN(D4849)=15,LEFT(D4849,1)="3",RIGHT(D4849,1)="3",ISNUMBER(--D4849)))),"Invalid/missing supplier VAT no; ","")&amp;IF(AND(L4849="Yes",K4849&lt;&gt;"Yes"),"VAT claimed without valid tax invoice; ","")&amp;IF(AND(L4849="Yes",ISNUMBER(SEARCH("blocked",G4849))),"Blocked input VAT claimed; ","")&amp;IF(AND(F4849="Import - VAT paid at customs (Box 8)",M4849=""),"Customs declaration no missing; ","")&amp;IF(AND(F4849="Import - Reverse charge (Box 9)",E4849="Saudi Arabia"),"RCM used for a local supplier; ","")&amp;IF(AND(L4849="Yes",NOT(OR(F4849="Standard domestic 15% (Box 7)",F4849="Import - VAT paid at customs (Box 8)",F4849="Import - Reverse charge (Box 9)"))),"VAT claimed on non-taxable category; ",""))</f>
        <v/>
      </c>
    </row>
    <row r="4850">
      <c r="A4850" s="17" t="n"/>
      <c r="B4850" s="14" t="n"/>
      <c r="C4850" s="14" t="n"/>
      <c r="D4850" s="16" t="n"/>
      <c r="E4850" s="14" t="n"/>
      <c r="F4850" s="14" t="n"/>
      <c r="G4850" s="14" t="n"/>
      <c r="H4850" s="19" t="n"/>
      <c r="I4850" s="19" t="n"/>
      <c r="J4850" s="34">
        <f>IF(A4850="","",H4850+I4850)</f>
        <v/>
      </c>
      <c r="K4850" s="14" t="n"/>
      <c r="L4850" s="14" t="n"/>
      <c r="M4850" s="14" t="n"/>
      <c r="N4850" s="14" t="n"/>
      <c r="O4850" s="20">
        <f>IF(A4850="","",SUMPRODUCT((A4850&gt;=Setup!$C$19:$C$30)*(A4850&lt;=Setup!$D$19:$D$30)*Setup!$A$19:$A$30))</f>
        <v/>
      </c>
      <c r="P4850" s="34">
        <f>IF(A4850="","",IF(OR(F4850="Standard domestic 15% (Box 7)",F4850="Import - VAT paid at customs (Box 8)",F4850="Import - Reverse charge (Box 9)"),ROUND(H4850*Setup!$B$9,2),0))</f>
        <v/>
      </c>
      <c r="Q4850" s="34">
        <f>IF(A4850="","",I4850-P4850)</f>
        <v/>
      </c>
      <c r="R4850" s="34">
        <f>IF(A4850="","",IF(L4850="Yes",I4850,0))</f>
        <v/>
      </c>
      <c r="S4850" s="34">
        <f>IF(A4850="","",IF(AND(L4850="Yes",K4850="Yes",NOT(ISNUMBER(SEARCH("blocked",G4850))),OR(F4850="Standard domestic 15% (Box 7)",F4850="Import - VAT paid at customs (Box 8)",F4850="Import - Reverse charge (Box 9)"),OR(F4850&lt;&gt;"Standard domestic 15% (Box 7)",AND(LEN(D4850)=15,LEFT(D4850,1)="3",RIGHT(D4850,1)="3",ISNUMBER(--D4850)))),I4850,0))</f>
        <v/>
      </c>
      <c r="T4850" s="34">
        <f>IF(A4850="","",R4850-S4850)</f>
        <v/>
      </c>
      <c r="U4850" s="23">
        <f>IF(A4850="","",IF(O4850=0,"Outside audit periods; ","")&amp;IF(F4850="","No VAT category; ","")&amp;IF(ABS(Q4850)&gt;Setup!$B$10,"VAT ≠ 15% × net; ","")&amp;IF(AND(F4850="Standard domestic 15% (Box 7)",NOT(AND(LEN(D4850)=15,LEFT(D4850,1)="3",RIGHT(D4850,1)="3",ISNUMBER(--D4850)))),"Invalid/missing supplier VAT no; ","")&amp;IF(AND(L4850="Yes",K4850&lt;&gt;"Yes"),"VAT claimed without valid tax invoice; ","")&amp;IF(AND(L4850="Yes",ISNUMBER(SEARCH("blocked",G4850))),"Blocked input VAT claimed; ","")&amp;IF(AND(F4850="Import - VAT paid at customs (Box 8)",M4850=""),"Customs declaration no missing; ","")&amp;IF(AND(F4850="Import - Reverse charge (Box 9)",E4850="Saudi Arabia"),"RCM used for a local supplier; ","")&amp;IF(AND(L4850="Yes",NOT(OR(F4850="Standard domestic 15% (Box 7)",F4850="Import - VAT paid at customs (Box 8)",F4850="Import - Reverse charge (Box 9)"))),"VAT claimed on non-taxable category; ",""))</f>
        <v/>
      </c>
    </row>
    <row r="4851">
      <c r="A4851" s="17" t="n"/>
      <c r="B4851" s="14" t="n"/>
      <c r="C4851" s="14" t="n"/>
      <c r="D4851" s="16" t="n"/>
      <c r="E4851" s="14" t="n"/>
      <c r="F4851" s="14" t="n"/>
      <c r="G4851" s="14" t="n"/>
      <c r="H4851" s="19" t="n"/>
      <c r="I4851" s="19" t="n"/>
      <c r="J4851" s="34">
        <f>IF(A4851="","",H4851+I4851)</f>
        <v/>
      </c>
      <c r="K4851" s="14" t="n"/>
      <c r="L4851" s="14" t="n"/>
      <c r="M4851" s="14" t="n"/>
      <c r="N4851" s="14" t="n"/>
      <c r="O4851" s="20">
        <f>IF(A4851="","",SUMPRODUCT((A4851&gt;=Setup!$C$19:$C$30)*(A4851&lt;=Setup!$D$19:$D$30)*Setup!$A$19:$A$30))</f>
        <v/>
      </c>
      <c r="P4851" s="34">
        <f>IF(A4851="","",IF(OR(F4851="Standard domestic 15% (Box 7)",F4851="Import - VAT paid at customs (Box 8)",F4851="Import - Reverse charge (Box 9)"),ROUND(H4851*Setup!$B$9,2),0))</f>
        <v/>
      </c>
      <c r="Q4851" s="34">
        <f>IF(A4851="","",I4851-P4851)</f>
        <v/>
      </c>
      <c r="R4851" s="34">
        <f>IF(A4851="","",IF(L4851="Yes",I4851,0))</f>
        <v/>
      </c>
      <c r="S4851" s="34">
        <f>IF(A4851="","",IF(AND(L4851="Yes",K4851="Yes",NOT(ISNUMBER(SEARCH("blocked",G4851))),OR(F4851="Standard domestic 15% (Box 7)",F4851="Import - VAT paid at customs (Box 8)",F4851="Import - Reverse charge (Box 9)"),OR(F4851&lt;&gt;"Standard domestic 15% (Box 7)",AND(LEN(D4851)=15,LEFT(D4851,1)="3",RIGHT(D4851,1)="3",ISNUMBER(--D4851)))),I4851,0))</f>
        <v/>
      </c>
      <c r="T4851" s="34">
        <f>IF(A4851="","",R4851-S4851)</f>
        <v/>
      </c>
      <c r="U4851" s="23">
        <f>IF(A4851="","",IF(O4851=0,"Outside audit periods; ","")&amp;IF(F4851="","No VAT category; ","")&amp;IF(ABS(Q4851)&gt;Setup!$B$10,"VAT ≠ 15% × net; ","")&amp;IF(AND(F4851="Standard domestic 15% (Box 7)",NOT(AND(LEN(D4851)=15,LEFT(D4851,1)="3",RIGHT(D4851,1)="3",ISNUMBER(--D4851)))),"Invalid/missing supplier VAT no; ","")&amp;IF(AND(L4851="Yes",K4851&lt;&gt;"Yes"),"VAT claimed without valid tax invoice; ","")&amp;IF(AND(L4851="Yes",ISNUMBER(SEARCH("blocked",G4851))),"Blocked input VAT claimed; ","")&amp;IF(AND(F4851="Import - VAT paid at customs (Box 8)",M4851=""),"Customs declaration no missing; ","")&amp;IF(AND(F4851="Import - Reverse charge (Box 9)",E4851="Saudi Arabia"),"RCM used for a local supplier; ","")&amp;IF(AND(L4851="Yes",NOT(OR(F4851="Standard domestic 15% (Box 7)",F4851="Import - VAT paid at customs (Box 8)",F4851="Import - Reverse charge (Box 9)"))),"VAT claimed on non-taxable category; ",""))</f>
        <v/>
      </c>
    </row>
    <row r="4852">
      <c r="A4852" s="17" t="n"/>
      <c r="B4852" s="14" t="n"/>
      <c r="C4852" s="14" t="n"/>
      <c r="D4852" s="16" t="n"/>
      <c r="E4852" s="14" t="n"/>
      <c r="F4852" s="14" t="n"/>
      <c r="G4852" s="14" t="n"/>
      <c r="H4852" s="19" t="n"/>
      <c r="I4852" s="19" t="n"/>
      <c r="J4852" s="34">
        <f>IF(A4852="","",H4852+I4852)</f>
        <v/>
      </c>
      <c r="K4852" s="14" t="n"/>
      <c r="L4852" s="14" t="n"/>
      <c r="M4852" s="14" t="n"/>
      <c r="N4852" s="14" t="n"/>
      <c r="O4852" s="20">
        <f>IF(A4852="","",SUMPRODUCT((A4852&gt;=Setup!$C$19:$C$30)*(A4852&lt;=Setup!$D$19:$D$30)*Setup!$A$19:$A$30))</f>
        <v/>
      </c>
      <c r="P4852" s="34">
        <f>IF(A4852="","",IF(OR(F4852="Standard domestic 15% (Box 7)",F4852="Import - VAT paid at customs (Box 8)",F4852="Import - Reverse charge (Box 9)"),ROUND(H4852*Setup!$B$9,2),0))</f>
        <v/>
      </c>
      <c r="Q4852" s="34">
        <f>IF(A4852="","",I4852-P4852)</f>
        <v/>
      </c>
      <c r="R4852" s="34">
        <f>IF(A4852="","",IF(L4852="Yes",I4852,0))</f>
        <v/>
      </c>
      <c r="S4852" s="34">
        <f>IF(A4852="","",IF(AND(L4852="Yes",K4852="Yes",NOT(ISNUMBER(SEARCH("blocked",G4852))),OR(F4852="Standard domestic 15% (Box 7)",F4852="Import - VAT paid at customs (Box 8)",F4852="Import - Reverse charge (Box 9)"),OR(F4852&lt;&gt;"Standard domestic 15% (Box 7)",AND(LEN(D4852)=15,LEFT(D4852,1)="3",RIGHT(D4852,1)="3",ISNUMBER(--D4852)))),I4852,0))</f>
        <v/>
      </c>
      <c r="T4852" s="34">
        <f>IF(A4852="","",R4852-S4852)</f>
        <v/>
      </c>
      <c r="U4852" s="23">
        <f>IF(A4852="","",IF(O4852=0,"Outside audit periods; ","")&amp;IF(F4852="","No VAT category; ","")&amp;IF(ABS(Q4852)&gt;Setup!$B$10,"VAT ≠ 15% × net; ","")&amp;IF(AND(F4852="Standard domestic 15% (Box 7)",NOT(AND(LEN(D4852)=15,LEFT(D4852,1)="3",RIGHT(D4852,1)="3",ISNUMBER(--D4852)))),"Invalid/missing supplier VAT no; ","")&amp;IF(AND(L4852="Yes",K4852&lt;&gt;"Yes"),"VAT claimed without valid tax invoice; ","")&amp;IF(AND(L4852="Yes",ISNUMBER(SEARCH("blocked",G4852))),"Blocked input VAT claimed; ","")&amp;IF(AND(F4852="Import - VAT paid at customs (Box 8)",M4852=""),"Customs declaration no missing; ","")&amp;IF(AND(F4852="Import - Reverse charge (Box 9)",E4852="Saudi Arabia"),"RCM used for a local supplier; ","")&amp;IF(AND(L4852="Yes",NOT(OR(F4852="Standard domestic 15% (Box 7)",F4852="Import - VAT paid at customs (Box 8)",F4852="Import - Reverse charge (Box 9)"))),"VAT claimed on non-taxable category; ",""))</f>
        <v/>
      </c>
    </row>
    <row r="4853">
      <c r="A4853" s="17" t="n"/>
      <c r="B4853" s="14" t="n"/>
      <c r="C4853" s="14" t="n"/>
      <c r="D4853" s="16" t="n"/>
      <c r="E4853" s="14" t="n"/>
      <c r="F4853" s="14" t="n"/>
      <c r="G4853" s="14" t="n"/>
      <c r="H4853" s="19" t="n"/>
      <c r="I4853" s="19" t="n"/>
      <c r="J4853" s="34">
        <f>IF(A4853="","",H4853+I4853)</f>
        <v/>
      </c>
      <c r="K4853" s="14" t="n"/>
      <c r="L4853" s="14" t="n"/>
      <c r="M4853" s="14" t="n"/>
      <c r="N4853" s="14" t="n"/>
      <c r="O4853" s="20">
        <f>IF(A4853="","",SUMPRODUCT((A4853&gt;=Setup!$C$19:$C$30)*(A4853&lt;=Setup!$D$19:$D$30)*Setup!$A$19:$A$30))</f>
        <v/>
      </c>
      <c r="P4853" s="34">
        <f>IF(A4853="","",IF(OR(F4853="Standard domestic 15% (Box 7)",F4853="Import - VAT paid at customs (Box 8)",F4853="Import - Reverse charge (Box 9)"),ROUND(H4853*Setup!$B$9,2),0))</f>
        <v/>
      </c>
      <c r="Q4853" s="34">
        <f>IF(A4853="","",I4853-P4853)</f>
        <v/>
      </c>
      <c r="R4853" s="34">
        <f>IF(A4853="","",IF(L4853="Yes",I4853,0))</f>
        <v/>
      </c>
      <c r="S4853" s="34">
        <f>IF(A4853="","",IF(AND(L4853="Yes",K4853="Yes",NOT(ISNUMBER(SEARCH("blocked",G4853))),OR(F4853="Standard domestic 15% (Box 7)",F4853="Import - VAT paid at customs (Box 8)",F4853="Import - Reverse charge (Box 9)"),OR(F4853&lt;&gt;"Standard domestic 15% (Box 7)",AND(LEN(D4853)=15,LEFT(D4853,1)="3",RIGHT(D4853,1)="3",ISNUMBER(--D4853)))),I4853,0))</f>
        <v/>
      </c>
      <c r="T4853" s="34">
        <f>IF(A4853="","",R4853-S4853)</f>
        <v/>
      </c>
      <c r="U4853" s="23">
        <f>IF(A4853="","",IF(O4853=0,"Outside audit periods; ","")&amp;IF(F4853="","No VAT category; ","")&amp;IF(ABS(Q4853)&gt;Setup!$B$10,"VAT ≠ 15% × net; ","")&amp;IF(AND(F4853="Standard domestic 15% (Box 7)",NOT(AND(LEN(D4853)=15,LEFT(D4853,1)="3",RIGHT(D4853,1)="3",ISNUMBER(--D4853)))),"Invalid/missing supplier VAT no; ","")&amp;IF(AND(L4853="Yes",K4853&lt;&gt;"Yes"),"VAT claimed without valid tax invoice; ","")&amp;IF(AND(L4853="Yes",ISNUMBER(SEARCH("blocked",G4853))),"Blocked input VAT claimed; ","")&amp;IF(AND(F4853="Import - VAT paid at customs (Box 8)",M4853=""),"Customs declaration no missing; ","")&amp;IF(AND(F4853="Import - Reverse charge (Box 9)",E4853="Saudi Arabia"),"RCM used for a local supplier; ","")&amp;IF(AND(L4853="Yes",NOT(OR(F4853="Standard domestic 15% (Box 7)",F4853="Import - VAT paid at customs (Box 8)",F4853="Import - Reverse charge (Box 9)"))),"VAT claimed on non-taxable category; ",""))</f>
        <v/>
      </c>
    </row>
    <row r="4854">
      <c r="A4854" s="17" t="n"/>
      <c r="B4854" s="14" t="n"/>
      <c r="C4854" s="14" t="n"/>
      <c r="D4854" s="16" t="n"/>
      <c r="E4854" s="14" t="n"/>
      <c r="F4854" s="14" t="n"/>
      <c r="G4854" s="14" t="n"/>
      <c r="H4854" s="19" t="n"/>
      <c r="I4854" s="19" t="n"/>
      <c r="J4854" s="34">
        <f>IF(A4854="","",H4854+I4854)</f>
        <v/>
      </c>
      <c r="K4854" s="14" t="n"/>
      <c r="L4854" s="14" t="n"/>
      <c r="M4854" s="14" t="n"/>
      <c r="N4854" s="14" t="n"/>
      <c r="O4854" s="20">
        <f>IF(A4854="","",SUMPRODUCT((A4854&gt;=Setup!$C$19:$C$30)*(A4854&lt;=Setup!$D$19:$D$30)*Setup!$A$19:$A$30))</f>
        <v/>
      </c>
      <c r="P4854" s="34">
        <f>IF(A4854="","",IF(OR(F4854="Standard domestic 15% (Box 7)",F4854="Import - VAT paid at customs (Box 8)",F4854="Import - Reverse charge (Box 9)"),ROUND(H4854*Setup!$B$9,2),0))</f>
        <v/>
      </c>
      <c r="Q4854" s="34">
        <f>IF(A4854="","",I4854-P4854)</f>
        <v/>
      </c>
      <c r="R4854" s="34">
        <f>IF(A4854="","",IF(L4854="Yes",I4854,0))</f>
        <v/>
      </c>
      <c r="S4854" s="34">
        <f>IF(A4854="","",IF(AND(L4854="Yes",K4854="Yes",NOT(ISNUMBER(SEARCH("blocked",G4854))),OR(F4854="Standard domestic 15% (Box 7)",F4854="Import - VAT paid at customs (Box 8)",F4854="Import - Reverse charge (Box 9)"),OR(F4854&lt;&gt;"Standard domestic 15% (Box 7)",AND(LEN(D4854)=15,LEFT(D4854,1)="3",RIGHT(D4854,1)="3",ISNUMBER(--D4854)))),I4854,0))</f>
        <v/>
      </c>
      <c r="T4854" s="34">
        <f>IF(A4854="","",R4854-S4854)</f>
        <v/>
      </c>
      <c r="U4854" s="23">
        <f>IF(A4854="","",IF(O4854=0,"Outside audit periods; ","")&amp;IF(F4854="","No VAT category; ","")&amp;IF(ABS(Q4854)&gt;Setup!$B$10,"VAT ≠ 15% × net; ","")&amp;IF(AND(F4854="Standard domestic 15% (Box 7)",NOT(AND(LEN(D4854)=15,LEFT(D4854,1)="3",RIGHT(D4854,1)="3",ISNUMBER(--D4854)))),"Invalid/missing supplier VAT no; ","")&amp;IF(AND(L4854="Yes",K4854&lt;&gt;"Yes"),"VAT claimed without valid tax invoice; ","")&amp;IF(AND(L4854="Yes",ISNUMBER(SEARCH("blocked",G4854))),"Blocked input VAT claimed; ","")&amp;IF(AND(F4854="Import - VAT paid at customs (Box 8)",M4854=""),"Customs declaration no missing; ","")&amp;IF(AND(F4854="Import - Reverse charge (Box 9)",E4854="Saudi Arabia"),"RCM used for a local supplier; ","")&amp;IF(AND(L4854="Yes",NOT(OR(F4854="Standard domestic 15% (Box 7)",F4854="Import - VAT paid at customs (Box 8)",F4854="Import - Reverse charge (Box 9)"))),"VAT claimed on non-taxable category; ",""))</f>
        <v/>
      </c>
    </row>
    <row r="4855">
      <c r="A4855" s="17" t="n"/>
      <c r="B4855" s="14" t="n"/>
      <c r="C4855" s="14" t="n"/>
      <c r="D4855" s="16" t="n"/>
      <c r="E4855" s="14" t="n"/>
      <c r="F4855" s="14" t="n"/>
      <c r="G4855" s="14" t="n"/>
      <c r="H4855" s="19" t="n"/>
      <c r="I4855" s="19" t="n"/>
      <c r="J4855" s="34">
        <f>IF(A4855="","",H4855+I4855)</f>
        <v/>
      </c>
      <c r="K4855" s="14" t="n"/>
      <c r="L4855" s="14" t="n"/>
      <c r="M4855" s="14" t="n"/>
      <c r="N4855" s="14" t="n"/>
      <c r="O4855" s="20">
        <f>IF(A4855="","",SUMPRODUCT((A4855&gt;=Setup!$C$19:$C$30)*(A4855&lt;=Setup!$D$19:$D$30)*Setup!$A$19:$A$30))</f>
        <v/>
      </c>
      <c r="P4855" s="34">
        <f>IF(A4855="","",IF(OR(F4855="Standard domestic 15% (Box 7)",F4855="Import - VAT paid at customs (Box 8)",F4855="Import - Reverse charge (Box 9)"),ROUND(H4855*Setup!$B$9,2),0))</f>
        <v/>
      </c>
      <c r="Q4855" s="34">
        <f>IF(A4855="","",I4855-P4855)</f>
        <v/>
      </c>
      <c r="R4855" s="34">
        <f>IF(A4855="","",IF(L4855="Yes",I4855,0))</f>
        <v/>
      </c>
      <c r="S4855" s="34">
        <f>IF(A4855="","",IF(AND(L4855="Yes",K4855="Yes",NOT(ISNUMBER(SEARCH("blocked",G4855))),OR(F4855="Standard domestic 15% (Box 7)",F4855="Import - VAT paid at customs (Box 8)",F4855="Import - Reverse charge (Box 9)"),OR(F4855&lt;&gt;"Standard domestic 15% (Box 7)",AND(LEN(D4855)=15,LEFT(D4855,1)="3",RIGHT(D4855,1)="3",ISNUMBER(--D4855)))),I4855,0))</f>
        <v/>
      </c>
      <c r="T4855" s="34">
        <f>IF(A4855="","",R4855-S4855)</f>
        <v/>
      </c>
      <c r="U4855" s="23">
        <f>IF(A4855="","",IF(O4855=0,"Outside audit periods; ","")&amp;IF(F4855="","No VAT category; ","")&amp;IF(ABS(Q4855)&gt;Setup!$B$10,"VAT ≠ 15% × net; ","")&amp;IF(AND(F4855="Standard domestic 15% (Box 7)",NOT(AND(LEN(D4855)=15,LEFT(D4855,1)="3",RIGHT(D4855,1)="3",ISNUMBER(--D4855)))),"Invalid/missing supplier VAT no; ","")&amp;IF(AND(L4855="Yes",K4855&lt;&gt;"Yes"),"VAT claimed without valid tax invoice; ","")&amp;IF(AND(L4855="Yes",ISNUMBER(SEARCH("blocked",G4855))),"Blocked input VAT claimed; ","")&amp;IF(AND(F4855="Import - VAT paid at customs (Box 8)",M4855=""),"Customs declaration no missing; ","")&amp;IF(AND(F4855="Import - Reverse charge (Box 9)",E4855="Saudi Arabia"),"RCM used for a local supplier; ","")&amp;IF(AND(L4855="Yes",NOT(OR(F4855="Standard domestic 15% (Box 7)",F4855="Import - VAT paid at customs (Box 8)",F4855="Import - Reverse charge (Box 9)"))),"VAT claimed on non-taxable category; ",""))</f>
        <v/>
      </c>
    </row>
    <row r="4856">
      <c r="A4856" s="17" t="n"/>
      <c r="B4856" s="14" t="n"/>
      <c r="C4856" s="14" t="n"/>
      <c r="D4856" s="16" t="n"/>
      <c r="E4856" s="14" t="n"/>
      <c r="F4856" s="14" t="n"/>
      <c r="G4856" s="14" t="n"/>
      <c r="H4856" s="19" t="n"/>
      <c r="I4856" s="19" t="n"/>
      <c r="J4856" s="34">
        <f>IF(A4856="","",H4856+I4856)</f>
        <v/>
      </c>
      <c r="K4856" s="14" t="n"/>
      <c r="L4856" s="14" t="n"/>
      <c r="M4856" s="14" t="n"/>
      <c r="N4856" s="14" t="n"/>
      <c r="O4856" s="20">
        <f>IF(A4856="","",SUMPRODUCT((A4856&gt;=Setup!$C$19:$C$30)*(A4856&lt;=Setup!$D$19:$D$30)*Setup!$A$19:$A$30))</f>
        <v/>
      </c>
      <c r="P4856" s="34">
        <f>IF(A4856="","",IF(OR(F4856="Standard domestic 15% (Box 7)",F4856="Import - VAT paid at customs (Box 8)",F4856="Import - Reverse charge (Box 9)"),ROUND(H4856*Setup!$B$9,2),0))</f>
        <v/>
      </c>
      <c r="Q4856" s="34">
        <f>IF(A4856="","",I4856-P4856)</f>
        <v/>
      </c>
      <c r="R4856" s="34">
        <f>IF(A4856="","",IF(L4856="Yes",I4856,0))</f>
        <v/>
      </c>
      <c r="S4856" s="34">
        <f>IF(A4856="","",IF(AND(L4856="Yes",K4856="Yes",NOT(ISNUMBER(SEARCH("blocked",G4856))),OR(F4856="Standard domestic 15% (Box 7)",F4856="Import - VAT paid at customs (Box 8)",F4856="Import - Reverse charge (Box 9)"),OR(F4856&lt;&gt;"Standard domestic 15% (Box 7)",AND(LEN(D4856)=15,LEFT(D4856,1)="3",RIGHT(D4856,1)="3",ISNUMBER(--D4856)))),I4856,0))</f>
        <v/>
      </c>
      <c r="T4856" s="34">
        <f>IF(A4856="","",R4856-S4856)</f>
        <v/>
      </c>
      <c r="U4856" s="23">
        <f>IF(A4856="","",IF(O4856=0,"Outside audit periods; ","")&amp;IF(F4856="","No VAT category; ","")&amp;IF(ABS(Q4856)&gt;Setup!$B$10,"VAT ≠ 15% × net; ","")&amp;IF(AND(F4856="Standard domestic 15% (Box 7)",NOT(AND(LEN(D4856)=15,LEFT(D4856,1)="3",RIGHT(D4856,1)="3",ISNUMBER(--D4856)))),"Invalid/missing supplier VAT no; ","")&amp;IF(AND(L4856="Yes",K4856&lt;&gt;"Yes"),"VAT claimed without valid tax invoice; ","")&amp;IF(AND(L4856="Yes",ISNUMBER(SEARCH("blocked",G4856))),"Blocked input VAT claimed; ","")&amp;IF(AND(F4856="Import - VAT paid at customs (Box 8)",M4856=""),"Customs declaration no missing; ","")&amp;IF(AND(F4856="Import - Reverse charge (Box 9)",E4856="Saudi Arabia"),"RCM used for a local supplier; ","")&amp;IF(AND(L4856="Yes",NOT(OR(F4856="Standard domestic 15% (Box 7)",F4856="Import - VAT paid at customs (Box 8)",F4856="Import - Reverse charge (Box 9)"))),"VAT claimed on non-taxable category; ",""))</f>
        <v/>
      </c>
    </row>
    <row r="4857">
      <c r="A4857" s="17" t="n"/>
      <c r="B4857" s="14" t="n"/>
      <c r="C4857" s="14" t="n"/>
      <c r="D4857" s="16" t="n"/>
      <c r="E4857" s="14" t="n"/>
      <c r="F4857" s="14" t="n"/>
      <c r="G4857" s="14" t="n"/>
      <c r="H4857" s="19" t="n"/>
      <c r="I4857" s="19" t="n"/>
      <c r="J4857" s="34">
        <f>IF(A4857="","",H4857+I4857)</f>
        <v/>
      </c>
      <c r="K4857" s="14" t="n"/>
      <c r="L4857" s="14" t="n"/>
      <c r="M4857" s="14" t="n"/>
      <c r="N4857" s="14" t="n"/>
      <c r="O4857" s="20">
        <f>IF(A4857="","",SUMPRODUCT((A4857&gt;=Setup!$C$19:$C$30)*(A4857&lt;=Setup!$D$19:$D$30)*Setup!$A$19:$A$30))</f>
        <v/>
      </c>
      <c r="P4857" s="34">
        <f>IF(A4857="","",IF(OR(F4857="Standard domestic 15% (Box 7)",F4857="Import - VAT paid at customs (Box 8)",F4857="Import - Reverse charge (Box 9)"),ROUND(H4857*Setup!$B$9,2),0))</f>
        <v/>
      </c>
      <c r="Q4857" s="34">
        <f>IF(A4857="","",I4857-P4857)</f>
        <v/>
      </c>
      <c r="R4857" s="34">
        <f>IF(A4857="","",IF(L4857="Yes",I4857,0))</f>
        <v/>
      </c>
      <c r="S4857" s="34">
        <f>IF(A4857="","",IF(AND(L4857="Yes",K4857="Yes",NOT(ISNUMBER(SEARCH("blocked",G4857))),OR(F4857="Standard domestic 15% (Box 7)",F4857="Import - VAT paid at customs (Box 8)",F4857="Import - Reverse charge (Box 9)"),OR(F4857&lt;&gt;"Standard domestic 15% (Box 7)",AND(LEN(D4857)=15,LEFT(D4857,1)="3",RIGHT(D4857,1)="3",ISNUMBER(--D4857)))),I4857,0))</f>
        <v/>
      </c>
      <c r="T4857" s="34">
        <f>IF(A4857="","",R4857-S4857)</f>
        <v/>
      </c>
      <c r="U4857" s="23">
        <f>IF(A4857="","",IF(O4857=0,"Outside audit periods; ","")&amp;IF(F4857="","No VAT category; ","")&amp;IF(ABS(Q4857)&gt;Setup!$B$10,"VAT ≠ 15% × net; ","")&amp;IF(AND(F4857="Standard domestic 15% (Box 7)",NOT(AND(LEN(D4857)=15,LEFT(D4857,1)="3",RIGHT(D4857,1)="3",ISNUMBER(--D4857)))),"Invalid/missing supplier VAT no; ","")&amp;IF(AND(L4857="Yes",K4857&lt;&gt;"Yes"),"VAT claimed without valid tax invoice; ","")&amp;IF(AND(L4857="Yes",ISNUMBER(SEARCH("blocked",G4857))),"Blocked input VAT claimed; ","")&amp;IF(AND(F4857="Import - VAT paid at customs (Box 8)",M4857=""),"Customs declaration no missing; ","")&amp;IF(AND(F4857="Import - Reverse charge (Box 9)",E4857="Saudi Arabia"),"RCM used for a local supplier; ","")&amp;IF(AND(L4857="Yes",NOT(OR(F4857="Standard domestic 15% (Box 7)",F4857="Import - VAT paid at customs (Box 8)",F4857="Import - Reverse charge (Box 9)"))),"VAT claimed on non-taxable category; ",""))</f>
        <v/>
      </c>
    </row>
    <row r="4858">
      <c r="A4858" s="17" t="n"/>
      <c r="B4858" s="14" t="n"/>
      <c r="C4858" s="14" t="n"/>
      <c r="D4858" s="16" t="n"/>
      <c r="E4858" s="14" t="n"/>
      <c r="F4858" s="14" t="n"/>
      <c r="G4858" s="14" t="n"/>
      <c r="H4858" s="19" t="n"/>
      <c r="I4858" s="19" t="n"/>
      <c r="J4858" s="34">
        <f>IF(A4858="","",H4858+I4858)</f>
        <v/>
      </c>
      <c r="K4858" s="14" t="n"/>
      <c r="L4858" s="14" t="n"/>
      <c r="M4858" s="14" t="n"/>
      <c r="N4858" s="14" t="n"/>
      <c r="O4858" s="20">
        <f>IF(A4858="","",SUMPRODUCT((A4858&gt;=Setup!$C$19:$C$30)*(A4858&lt;=Setup!$D$19:$D$30)*Setup!$A$19:$A$30))</f>
        <v/>
      </c>
      <c r="P4858" s="34">
        <f>IF(A4858="","",IF(OR(F4858="Standard domestic 15% (Box 7)",F4858="Import - VAT paid at customs (Box 8)",F4858="Import - Reverse charge (Box 9)"),ROUND(H4858*Setup!$B$9,2),0))</f>
        <v/>
      </c>
      <c r="Q4858" s="34">
        <f>IF(A4858="","",I4858-P4858)</f>
        <v/>
      </c>
      <c r="R4858" s="34">
        <f>IF(A4858="","",IF(L4858="Yes",I4858,0))</f>
        <v/>
      </c>
      <c r="S4858" s="34">
        <f>IF(A4858="","",IF(AND(L4858="Yes",K4858="Yes",NOT(ISNUMBER(SEARCH("blocked",G4858))),OR(F4858="Standard domestic 15% (Box 7)",F4858="Import - VAT paid at customs (Box 8)",F4858="Import - Reverse charge (Box 9)"),OR(F4858&lt;&gt;"Standard domestic 15% (Box 7)",AND(LEN(D4858)=15,LEFT(D4858,1)="3",RIGHT(D4858,1)="3",ISNUMBER(--D4858)))),I4858,0))</f>
        <v/>
      </c>
      <c r="T4858" s="34">
        <f>IF(A4858="","",R4858-S4858)</f>
        <v/>
      </c>
      <c r="U4858" s="23">
        <f>IF(A4858="","",IF(O4858=0,"Outside audit periods; ","")&amp;IF(F4858="","No VAT category; ","")&amp;IF(ABS(Q4858)&gt;Setup!$B$10,"VAT ≠ 15% × net; ","")&amp;IF(AND(F4858="Standard domestic 15% (Box 7)",NOT(AND(LEN(D4858)=15,LEFT(D4858,1)="3",RIGHT(D4858,1)="3",ISNUMBER(--D4858)))),"Invalid/missing supplier VAT no; ","")&amp;IF(AND(L4858="Yes",K4858&lt;&gt;"Yes"),"VAT claimed without valid tax invoice; ","")&amp;IF(AND(L4858="Yes",ISNUMBER(SEARCH("blocked",G4858))),"Blocked input VAT claimed; ","")&amp;IF(AND(F4858="Import - VAT paid at customs (Box 8)",M4858=""),"Customs declaration no missing; ","")&amp;IF(AND(F4858="Import - Reverse charge (Box 9)",E4858="Saudi Arabia"),"RCM used for a local supplier; ","")&amp;IF(AND(L4858="Yes",NOT(OR(F4858="Standard domestic 15% (Box 7)",F4858="Import - VAT paid at customs (Box 8)",F4858="Import - Reverse charge (Box 9)"))),"VAT claimed on non-taxable category; ",""))</f>
        <v/>
      </c>
    </row>
    <row r="4859">
      <c r="A4859" s="17" t="n"/>
      <c r="B4859" s="14" t="n"/>
      <c r="C4859" s="14" t="n"/>
      <c r="D4859" s="16" t="n"/>
      <c r="E4859" s="14" t="n"/>
      <c r="F4859" s="14" t="n"/>
      <c r="G4859" s="14" t="n"/>
      <c r="H4859" s="19" t="n"/>
      <c r="I4859" s="19" t="n"/>
      <c r="J4859" s="34">
        <f>IF(A4859="","",H4859+I4859)</f>
        <v/>
      </c>
      <c r="K4859" s="14" t="n"/>
      <c r="L4859" s="14" t="n"/>
      <c r="M4859" s="14" t="n"/>
      <c r="N4859" s="14" t="n"/>
      <c r="O4859" s="20">
        <f>IF(A4859="","",SUMPRODUCT((A4859&gt;=Setup!$C$19:$C$30)*(A4859&lt;=Setup!$D$19:$D$30)*Setup!$A$19:$A$30))</f>
        <v/>
      </c>
      <c r="P4859" s="34">
        <f>IF(A4859="","",IF(OR(F4859="Standard domestic 15% (Box 7)",F4859="Import - VAT paid at customs (Box 8)",F4859="Import - Reverse charge (Box 9)"),ROUND(H4859*Setup!$B$9,2),0))</f>
        <v/>
      </c>
      <c r="Q4859" s="34">
        <f>IF(A4859="","",I4859-P4859)</f>
        <v/>
      </c>
      <c r="R4859" s="34">
        <f>IF(A4859="","",IF(L4859="Yes",I4859,0))</f>
        <v/>
      </c>
      <c r="S4859" s="34">
        <f>IF(A4859="","",IF(AND(L4859="Yes",K4859="Yes",NOT(ISNUMBER(SEARCH("blocked",G4859))),OR(F4859="Standard domestic 15% (Box 7)",F4859="Import - VAT paid at customs (Box 8)",F4859="Import - Reverse charge (Box 9)"),OR(F4859&lt;&gt;"Standard domestic 15% (Box 7)",AND(LEN(D4859)=15,LEFT(D4859,1)="3",RIGHT(D4859,1)="3",ISNUMBER(--D4859)))),I4859,0))</f>
        <v/>
      </c>
      <c r="T4859" s="34">
        <f>IF(A4859="","",R4859-S4859)</f>
        <v/>
      </c>
      <c r="U4859" s="23">
        <f>IF(A4859="","",IF(O4859=0,"Outside audit periods; ","")&amp;IF(F4859="","No VAT category; ","")&amp;IF(ABS(Q4859)&gt;Setup!$B$10,"VAT ≠ 15% × net; ","")&amp;IF(AND(F4859="Standard domestic 15% (Box 7)",NOT(AND(LEN(D4859)=15,LEFT(D4859,1)="3",RIGHT(D4859,1)="3",ISNUMBER(--D4859)))),"Invalid/missing supplier VAT no; ","")&amp;IF(AND(L4859="Yes",K4859&lt;&gt;"Yes"),"VAT claimed without valid tax invoice; ","")&amp;IF(AND(L4859="Yes",ISNUMBER(SEARCH("blocked",G4859))),"Blocked input VAT claimed; ","")&amp;IF(AND(F4859="Import - VAT paid at customs (Box 8)",M4859=""),"Customs declaration no missing; ","")&amp;IF(AND(F4859="Import - Reverse charge (Box 9)",E4859="Saudi Arabia"),"RCM used for a local supplier; ","")&amp;IF(AND(L4859="Yes",NOT(OR(F4859="Standard domestic 15% (Box 7)",F4859="Import - VAT paid at customs (Box 8)",F4859="Import - Reverse charge (Box 9)"))),"VAT claimed on non-taxable category; ",""))</f>
        <v/>
      </c>
    </row>
    <row r="4860">
      <c r="A4860" s="17" t="n"/>
      <c r="B4860" s="14" t="n"/>
      <c r="C4860" s="14" t="n"/>
      <c r="D4860" s="16" t="n"/>
      <c r="E4860" s="14" t="n"/>
      <c r="F4860" s="14" t="n"/>
      <c r="G4860" s="14" t="n"/>
      <c r="H4860" s="19" t="n"/>
      <c r="I4860" s="19" t="n"/>
      <c r="J4860" s="34">
        <f>IF(A4860="","",H4860+I4860)</f>
        <v/>
      </c>
      <c r="K4860" s="14" t="n"/>
      <c r="L4860" s="14" t="n"/>
      <c r="M4860" s="14" t="n"/>
      <c r="N4860" s="14" t="n"/>
      <c r="O4860" s="20">
        <f>IF(A4860="","",SUMPRODUCT((A4860&gt;=Setup!$C$19:$C$30)*(A4860&lt;=Setup!$D$19:$D$30)*Setup!$A$19:$A$30))</f>
        <v/>
      </c>
      <c r="P4860" s="34">
        <f>IF(A4860="","",IF(OR(F4860="Standard domestic 15% (Box 7)",F4860="Import - VAT paid at customs (Box 8)",F4860="Import - Reverse charge (Box 9)"),ROUND(H4860*Setup!$B$9,2),0))</f>
        <v/>
      </c>
      <c r="Q4860" s="34">
        <f>IF(A4860="","",I4860-P4860)</f>
        <v/>
      </c>
      <c r="R4860" s="34">
        <f>IF(A4860="","",IF(L4860="Yes",I4860,0))</f>
        <v/>
      </c>
      <c r="S4860" s="34">
        <f>IF(A4860="","",IF(AND(L4860="Yes",K4860="Yes",NOT(ISNUMBER(SEARCH("blocked",G4860))),OR(F4860="Standard domestic 15% (Box 7)",F4860="Import - VAT paid at customs (Box 8)",F4860="Import - Reverse charge (Box 9)"),OR(F4860&lt;&gt;"Standard domestic 15% (Box 7)",AND(LEN(D4860)=15,LEFT(D4860,1)="3",RIGHT(D4860,1)="3",ISNUMBER(--D4860)))),I4860,0))</f>
        <v/>
      </c>
      <c r="T4860" s="34">
        <f>IF(A4860="","",R4860-S4860)</f>
        <v/>
      </c>
      <c r="U4860" s="23">
        <f>IF(A4860="","",IF(O4860=0,"Outside audit periods; ","")&amp;IF(F4860="","No VAT category; ","")&amp;IF(ABS(Q4860)&gt;Setup!$B$10,"VAT ≠ 15% × net; ","")&amp;IF(AND(F4860="Standard domestic 15% (Box 7)",NOT(AND(LEN(D4860)=15,LEFT(D4860,1)="3",RIGHT(D4860,1)="3",ISNUMBER(--D4860)))),"Invalid/missing supplier VAT no; ","")&amp;IF(AND(L4860="Yes",K4860&lt;&gt;"Yes"),"VAT claimed without valid tax invoice; ","")&amp;IF(AND(L4860="Yes",ISNUMBER(SEARCH("blocked",G4860))),"Blocked input VAT claimed; ","")&amp;IF(AND(F4860="Import - VAT paid at customs (Box 8)",M4860=""),"Customs declaration no missing; ","")&amp;IF(AND(F4860="Import - Reverse charge (Box 9)",E4860="Saudi Arabia"),"RCM used for a local supplier; ","")&amp;IF(AND(L4860="Yes",NOT(OR(F4860="Standard domestic 15% (Box 7)",F4860="Import - VAT paid at customs (Box 8)",F4860="Import - Reverse charge (Box 9)"))),"VAT claimed on non-taxable category; ",""))</f>
        <v/>
      </c>
    </row>
    <row r="4861">
      <c r="A4861" s="17" t="n"/>
      <c r="B4861" s="14" t="n"/>
      <c r="C4861" s="14" t="n"/>
      <c r="D4861" s="16" t="n"/>
      <c r="E4861" s="14" t="n"/>
      <c r="F4861" s="14" t="n"/>
      <c r="G4861" s="14" t="n"/>
      <c r="H4861" s="19" t="n"/>
      <c r="I4861" s="19" t="n"/>
      <c r="J4861" s="34">
        <f>IF(A4861="","",H4861+I4861)</f>
        <v/>
      </c>
      <c r="K4861" s="14" t="n"/>
      <c r="L4861" s="14" t="n"/>
      <c r="M4861" s="14" t="n"/>
      <c r="N4861" s="14" t="n"/>
      <c r="O4861" s="20">
        <f>IF(A4861="","",SUMPRODUCT((A4861&gt;=Setup!$C$19:$C$30)*(A4861&lt;=Setup!$D$19:$D$30)*Setup!$A$19:$A$30))</f>
        <v/>
      </c>
      <c r="P4861" s="34">
        <f>IF(A4861="","",IF(OR(F4861="Standard domestic 15% (Box 7)",F4861="Import - VAT paid at customs (Box 8)",F4861="Import - Reverse charge (Box 9)"),ROUND(H4861*Setup!$B$9,2),0))</f>
        <v/>
      </c>
      <c r="Q4861" s="34">
        <f>IF(A4861="","",I4861-P4861)</f>
        <v/>
      </c>
      <c r="R4861" s="34">
        <f>IF(A4861="","",IF(L4861="Yes",I4861,0))</f>
        <v/>
      </c>
      <c r="S4861" s="34">
        <f>IF(A4861="","",IF(AND(L4861="Yes",K4861="Yes",NOT(ISNUMBER(SEARCH("blocked",G4861))),OR(F4861="Standard domestic 15% (Box 7)",F4861="Import - VAT paid at customs (Box 8)",F4861="Import - Reverse charge (Box 9)"),OR(F4861&lt;&gt;"Standard domestic 15% (Box 7)",AND(LEN(D4861)=15,LEFT(D4861,1)="3",RIGHT(D4861,1)="3",ISNUMBER(--D4861)))),I4861,0))</f>
        <v/>
      </c>
      <c r="T4861" s="34">
        <f>IF(A4861="","",R4861-S4861)</f>
        <v/>
      </c>
      <c r="U4861" s="23">
        <f>IF(A4861="","",IF(O4861=0,"Outside audit periods; ","")&amp;IF(F4861="","No VAT category; ","")&amp;IF(ABS(Q4861)&gt;Setup!$B$10,"VAT ≠ 15% × net; ","")&amp;IF(AND(F4861="Standard domestic 15% (Box 7)",NOT(AND(LEN(D4861)=15,LEFT(D4861,1)="3",RIGHT(D4861,1)="3",ISNUMBER(--D4861)))),"Invalid/missing supplier VAT no; ","")&amp;IF(AND(L4861="Yes",K4861&lt;&gt;"Yes"),"VAT claimed without valid tax invoice; ","")&amp;IF(AND(L4861="Yes",ISNUMBER(SEARCH("blocked",G4861))),"Blocked input VAT claimed; ","")&amp;IF(AND(F4861="Import - VAT paid at customs (Box 8)",M4861=""),"Customs declaration no missing; ","")&amp;IF(AND(F4861="Import - Reverse charge (Box 9)",E4861="Saudi Arabia"),"RCM used for a local supplier; ","")&amp;IF(AND(L4861="Yes",NOT(OR(F4861="Standard domestic 15% (Box 7)",F4861="Import - VAT paid at customs (Box 8)",F4861="Import - Reverse charge (Box 9)"))),"VAT claimed on non-taxable category; ",""))</f>
        <v/>
      </c>
    </row>
    <row r="4862">
      <c r="A4862" s="17" t="n"/>
      <c r="B4862" s="14" t="n"/>
      <c r="C4862" s="14" t="n"/>
      <c r="D4862" s="16" t="n"/>
      <c r="E4862" s="14" t="n"/>
      <c r="F4862" s="14" t="n"/>
      <c r="G4862" s="14" t="n"/>
      <c r="H4862" s="19" t="n"/>
      <c r="I4862" s="19" t="n"/>
      <c r="J4862" s="34">
        <f>IF(A4862="","",H4862+I4862)</f>
        <v/>
      </c>
      <c r="K4862" s="14" t="n"/>
      <c r="L4862" s="14" t="n"/>
      <c r="M4862" s="14" t="n"/>
      <c r="N4862" s="14" t="n"/>
      <c r="O4862" s="20">
        <f>IF(A4862="","",SUMPRODUCT((A4862&gt;=Setup!$C$19:$C$30)*(A4862&lt;=Setup!$D$19:$D$30)*Setup!$A$19:$A$30))</f>
        <v/>
      </c>
      <c r="P4862" s="34">
        <f>IF(A4862="","",IF(OR(F4862="Standard domestic 15% (Box 7)",F4862="Import - VAT paid at customs (Box 8)",F4862="Import - Reverse charge (Box 9)"),ROUND(H4862*Setup!$B$9,2),0))</f>
        <v/>
      </c>
      <c r="Q4862" s="34">
        <f>IF(A4862="","",I4862-P4862)</f>
        <v/>
      </c>
      <c r="R4862" s="34">
        <f>IF(A4862="","",IF(L4862="Yes",I4862,0))</f>
        <v/>
      </c>
      <c r="S4862" s="34">
        <f>IF(A4862="","",IF(AND(L4862="Yes",K4862="Yes",NOT(ISNUMBER(SEARCH("blocked",G4862))),OR(F4862="Standard domestic 15% (Box 7)",F4862="Import - VAT paid at customs (Box 8)",F4862="Import - Reverse charge (Box 9)"),OR(F4862&lt;&gt;"Standard domestic 15% (Box 7)",AND(LEN(D4862)=15,LEFT(D4862,1)="3",RIGHT(D4862,1)="3",ISNUMBER(--D4862)))),I4862,0))</f>
        <v/>
      </c>
      <c r="T4862" s="34">
        <f>IF(A4862="","",R4862-S4862)</f>
        <v/>
      </c>
      <c r="U4862" s="23">
        <f>IF(A4862="","",IF(O4862=0,"Outside audit periods; ","")&amp;IF(F4862="","No VAT category; ","")&amp;IF(ABS(Q4862)&gt;Setup!$B$10,"VAT ≠ 15% × net; ","")&amp;IF(AND(F4862="Standard domestic 15% (Box 7)",NOT(AND(LEN(D4862)=15,LEFT(D4862,1)="3",RIGHT(D4862,1)="3",ISNUMBER(--D4862)))),"Invalid/missing supplier VAT no; ","")&amp;IF(AND(L4862="Yes",K4862&lt;&gt;"Yes"),"VAT claimed without valid tax invoice; ","")&amp;IF(AND(L4862="Yes",ISNUMBER(SEARCH("blocked",G4862))),"Blocked input VAT claimed; ","")&amp;IF(AND(F4862="Import - VAT paid at customs (Box 8)",M4862=""),"Customs declaration no missing; ","")&amp;IF(AND(F4862="Import - Reverse charge (Box 9)",E4862="Saudi Arabia"),"RCM used for a local supplier; ","")&amp;IF(AND(L4862="Yes",NOT(OR(F4862="Standard domestic 15% (Box 7)",F4862="Import - VAT paid at customs (Box 8)",F4862="Import - Reverse charge (Box 9)"))),"VAT claimed on non-taxable category; ",""))</f>
        <v/>
      </c>
    </row>
    <row r="4863">
      <c r="A4863" s="17" t="n"/>
      <c r="B4863" s="14" t="n"/>
      <c r="C4863" s="14" t="n"/>
      <c r="D4863" s="16" t="n"/>
      <c r="E4863" s="14" t="n"/>
      <c r="F4863" s="14" t="n"/>
      <c r="G4863" s="14" t="n"/>
      <c r="H4863" s="19" t="n"/>
      <c r="I4863" s="19" t="n"/>
      <c r="J4863" s="34">
        <f>IF(A4863="","",H4863+I4863)</f>
        <v/>
      </c>
      <c r="K4863" s="14" t="n"/>
      <c r="L4863" s="14" t="n"/>
      <c r="M4863" s="14" t="n"/>
      <c r="N4863" s="14" t="n"/>
      <c r="O4863" s="20">
        <f>IF(A4863="","",SUMPRODUCT((A4863&gt;=Setup!$C$19:$C$30)*(A4863&lt;=Setup!$D$19:$D$30)*Setup!$A$19:$A$30))</f>
        <v/>
      </c>
      <c r="P4863" s="34">
        <f>IF(A4863="","",IF(OR(F4863="Standard domestic 15% (Box 7)",F4863="Import - VAT paid at customs (Box 8)",F4863="Import - Reverse charge (Box 9)"),ROUND(H4863*Setup!$B$9,2),0))</f>
        <v/>
      </c>
      <c r="Q4863" s="34">
        <f>IF(A4863="","",I4863-P4863)</f>
        <v/>
      </c>
      <c r="R4863" s="34">
        <f>IF(A4863="","",IF(L4863="Yes",I4863,0))</f>
        <v/>
      </c>
      <c r="S4863" s="34">
        <f>IF(A4863="","",IF(AND(L4863="Yes",K4863="Yes",NOT(ISNUMBER(SEARCH("blocked",G4863))),OR(F4863="Standard domestic 15% (Box 7)",F4863="Import - VAT paid at customs (Box 8)",F4863="Import - Reverse charge (Box 9)"),OR(F4863&lt;&gt;"Standard domestic 15% (Box 7)",AND(LEN(D4863)=15,LEFT(D4863,1)="3",RIGHT(D4863,1)="3",ISNUMBER(--D4863)))),I4863,0))</f>
        <v/>
      </c>
      <c r="T4863" s="34">
        <f>IF(A4863="","",R4863-S4863)</f>
        <v/>
      </c>
      <c r="U4863" s="23">
        <f>IF(A4863="","",IF(O4863=0,"Outside audit periods; ","")&amp;IF(F4863="","No VAT category; ","")&amp;IF(ABS(Q4863)&gt;Setup!$B$10,"VAT ≠ 15% × net; ","")&amp;IF(AND(F4863="Standard domestic 15% (Box 7)",NOT(AND(LEN(D4863)=15,LEFT(D4863,1)="3",RIGHT(D4863,1)="3",ISNUMBER(--D4863)))),"Invalid/missing supplier VAT no; ","")&amp;IF(AND(L4863="Yes",K4863&lt;&gt;"Yes"),"VAT claimed without valid tax invoice; ","")&amp;IF(AND(L4863="Yes",ISNUMBER(SEARCH("blocked",G4863))),"Blocked input VAT claimed; ","")&amp;IF(AND(F4863="Import - VAT paid at customs (Box 8)",M4863=""),"Customs declaration no missing; ","")&amp;IF(AND(F4863="Import - Reverse charge (Box 9)",E4863="Saudi Arabia"),"RCM used for a local supplier; ","")&amp;IF(AND(L4863="Yes",NOT(OR(F4863="Standard domestic 15% (Box 7)",F4863="Import - VAT paid at customs (Box 8)",F4863="Import - Reverse charge (Box 9)"))),"VAT claimed on non-taxable category; ",""))</f>
        <v/>
      </c>
    </row>
    <row r="4864">
      <c r="A4864" s="17" t="n"/>
      <c r="B4864" s="14" t="n"/>
      <c r="C4864" s="14" t="n"/>
      <c r="D4864" s="16" t="n"/>
      <c r="E4864" s="14" t="n"/>
      <c r="F4864" s="14" t="n"/>
      <c r="G4864" s="14" t="n"/>
      <c r="H4864" s="19" t="n"/>
      <c r="I4864" s="19" t="n"/>
      <c r="J4864" s="34">
        <f>IF(A4864="","",H4864+I4864)</f>
        <v/>
      </c>
      <c r="K4864" s="14" t="n"/>
      <c r="L4864" s="14" t="n"/>
      <c r="M4864" s="14" t="n"/>
      <c r="N4864" s="14" t="n"/>
      <c r="O4864" s="20">
        <f>IF(A4864="","",SUMPRODUCT((A4864&gt;=Setup!$C$19:$C$30)*(A4864&lt;=Setup!$D$19:$D$30)*Setup!$A$19:$A$30))</f>
        <v/>
      </c>
      <c r="P4864" s="34">
        <f>IF(A4864="","",IF(OR(F4864="Standard domestic 15% (Box 7)",F4864="Import - VAT paid at customs (Box 8)",F4864="Import - Reverse charge (Box 9)"),ROUND(H4864*Setup!$B$9,2),0))</f>
        <v/>
      </c>
      <c r="Q4864" s="34">
        <f>IF(A4864="","",I4864-P4864)</f>
        <v/>
      </c>
      <c r="R4864" s="34">
        <f>IF(A4864="","",IF(L4864="Yes",I4864,0))</f>
        <v/>
      </c>
      <c r="S4864" s="34">
        <f>IF(A4864="","",IF(AND(L4864="Yes",K4864="Yes",NOT(ISNUMBER(SEARCH("blocked",G4864))),OR(F4864="Standard domestic 15% (Box 7)",F4864="Import - VAT paid at customs (Box 8)",F4864="Import - Reverse charge (Box 9)"),OR(F4864&lt;&gt;"Standard domestic 15% (Box 7)",AND(LEN(D4864)=15,LEFT(D4864,1)="3",RIGHT(D4864,1)="3",ISNUMBER(--D4864)))),I4864,0))</f>
        <v/>
      </c>
      <c r="T4864" s="34">
        <f>IF(A4864="","",R4864-S4864)</f>
        <v/>
      </c>
      <c r="U4864" s="23">
        <f>IF(A4864="","",IF(O4864=0,"Outside audit periods; ","")&amp;IF(F4864="","No VAT category; ","")&amp;IF(ABS(Q4864)&gt;Setup!$B$10,"VAT ≠ 15% × net; ","")&amp;IF(AND(F4864="Standard domestic 15% (Box 7)",NOT(AND(LEN(D4864)=15,LEFT(D4864,1)="3",RIGHT(D4864,1)="3",ISNUMBER(--D4864)))),"Invalid/missing supplier VAT no; ","")&amp;IF(AND(L4864="Yes",K4864&lt;&gt;"Yes"),"VAT claimed without valid tax invoice; ","")&amp;IF(AND(L4864="Yes",ISNUMBER(SEARCH("blocked",G4864))),"Blocked input VAT claimed; ","")&amp;IF(AND(F4864="Import - VAT paid at customs (Box 8)",M4864=""),"Customs declaration no missing; ","")&amp;IF(AND(F4864="Import - Reverse charge (Box 9)",E4864="Saudi Arabia"),"RCM used for a local supplier; ","")&amp;IF(AND(L4864="Yes",NOT(OR(F4864="Standard domestic 15% (Box 7)",F4864="Import - VAT paid at customs (Box 8)",F4864="Import - Reverse charge (Box 9)"))),"VAT claimed on non-taxable category; ",""))</f>
        <v/>
      </c>
    </row>
    <row r="4865">
      <c r="A4865" s="17" t="n"/>
      <c r="B4865" s="14" t="n"/>
      <c r="C4865" s="14" t="n"/>
      <c r="D4865" s="16" t="n"/>
      <c r="E4865" s="14" t="n"/>
      <c r="F4865" s="14" t="n"/>
      <c r="G4865" s="14" t="n"/>
      <c r="H4865" s="19" t="n"/>
      <c r="I4865" s="19" t="n"/>
      <c r="J4865" s="34">
        <f>IF(A4865="","",H4865+I4865)</f>
        <v/>
      </c>
      <c r="K4865" s="14" t="n"/>
      <c r="L4865" s="14" t="n"/>
      <c r="M4865" s="14" t="n"/>
      <c r="N4865" s="14" t="n"/>
      <c r="O4865" s="20">
        <f>IF(A4865="","",SUMPRODUCT((A4865&gt;=Setup!$C$19:$C$30)*(A4865&lt;=Setup!$D$19:$D$30)*Setup!$A$19:$A$30))</f>
        <v/>
      </c>
      <c r="P4865" s="34">
        <f>IF(A4865="","",IF(OR(F4865="Standard domestic 15% (Box 7)",F4865="Import - VAT paid at customs (Box 8)",F4865="Import - Reverse charge (Box 9)"),ROUND(H4865*Setup!$B$9,2),0))</f>
        <v/>
      </c>
      <c r="Q4865" s="34">
        <f>IF(A4865="","",I4865-P4865)</f>
        <v/>
      </c>
      <c r="R4865" s="34">
        <f>IF(A4865="","",IF(L4865="Yes",I4865,0))</f>
        <v/>
      </c>
      <c r="S4865" s="34">
        <f>IF(A4865="","",IF(AND(L4865="Yes",K4865="Yes",NOT(ISNUMBER(SEARCH("blocked",G4865))),OR(F4865="Standard domestic 15% (Box 7)",F4865="Import - VAT paid at customs (Box 8)",F4865="Import - Reverse charge (Box 9)"),OR(F4865&lt;&gt;"Standard domestic 15% (Box 7)",AND(LEN(D4865)=15,LEFT(D4865,1)="3",RIGHT(D4865,1)="3",ISNUMBER(--D4865)))),I4865,0))</f>
        <v/>
      </c>
      <c r="T4865" s="34">
        <f>IF(A4865="","",R4865-S4865)</f>
        <v/>
      </c>
      <c r="U4865" s="23">
        <f>IF(A4865="","",IF(O4865=0,"Outside audit periods; ","")&amp;IF(F4865="","No VAT category; ","")&amp;IF(ABS(Q4865)&gt;Setup!$B$10,"VAT ≠ 15% × net; ","")&amp;IF(AND(F4865="Standard domestic 15% (Box 7)",NOT(AND(LEN(D4865)=15,LEFT(D4865,1)="3",RIGHT(D4865,1)="3",ISNUMBER(--D4865)))),"Invalid/missing supplier VAT no; ","")&amp;IF(AND(L4865="Yes",K4865&lt;&gt;"Yes"),"VAT claimed without valid tax invoice; ","")&amp;IF(AND(L4865="Yes",ISNUMBER(SEARCH("blocked",G4865))),"Blocked input VAT claimed; ","")&amp;IF(AND(F4865="Import - VAT paid at customs (Box 8)",M4865=""),"Customs declaration no missing; ","")&amp;IF(AND(F4865="Import - Reverse charge (Box 9)",E4865="Saudi Arabia"),"RCM used for a local supplier; ","")&amp;IF(AND(L4865="Yes",NOT(OR(F4865="Standard domestic 15% (Box 7)",F4865="Import - VAT paid at customs (Box 8)",F4865="Import - Reverse charge (Box 9)"))),"VAT claimed on non-taxable category; ",""))</f>
        <v/>
      </c>
    </row>
    <row r="4866">
      <c r="A4866" s="17" t="n"/>
      <c r="B4866" s="14" t="n"/>
      <c r="C4866" s="14" t="n"/>
      <c r="D4866" s="16" t="n"/>
      <c r="E4866" s="14" t="n"/>
      <c r="F4866" s="14" t="n"/>
      <c r="G4866" s="14" t="n"/>
      <c r="H4866" s="19" t="n"/>
      <c r="I4866" s="19" t="n"/>
      <c r="J4866" s="34">
        <f>IF(A4866="","",H4866+I4866)</f>
        <v/>
      </c>
      <c r="K4866" s="14" t="n"/>
      <c r="L4866" s="14" t="n"/>
      <c r="M4866" s="14" t="n"/>
      <c r="N4866" s="14" t="n"/>
      <c r="O4866" s="20">
        <f>IF(A4866="","",SUMPRODUCT((A4866&gt;=Setup!$C$19:$C$30)*(A4866&lt;=Setup!$D$19:$D$30)*Setup!$A$19:$A$30))</f>
        <v/>
      </c>
      <c r="P4866" s="34">
        <f>IF(A4866="","",IF(OR(F4866="Standard domestic 15% (Box 7)",F4866="Import - VAT paid at customs (Box 8)",F4866="Import - Reverse charge (Box 9)"),ROUND(H4866*Setup!$B$9,2),0))</f>
        <v/>
      </c>
      <c r="Q4866" s="34">
        <f>IF(A4866="","",I4866-P4866)</f>
        <v/>
      </c>
      <c r="R4866" s="34">
        <f>IF(A4866="","",IF(L4866="Yes",I4866,0))</f>
        <v/>
      </c>
      <c r="S4866" s="34">
        <f>IF(A4866="","",IF(AND(L4866="Yes",K4866="Yes",NOT(ISNUMBER(SEARCH("blocked",G4866))),OR(F4866="Standard domestic 15% (Box 7)",F4866="Import - VAT paid at customs (Box 8)",F4866="Import - Reverse charge (Box 9)"),OR(F4866&lt;&gt;"Standard domestic 15% (Box 7)",AND(LEN(D4866)=15,LEFT(D4866,1)="3",RIGHT(D4866,1)="3",ISNUMBER(--D4866)))),I4866,0))</f>
        <v/>
      </c>
      <c r="T4866" s="34">
        <f>IF(A4866="","",R4866-S4866)</f>
        <v/>
      </c>
      <c r="U4866" s="23">
        <f>IF(A4866="","",IF(O4866=0,"Outside audit periods; ","")&amp;IF(F4866="","No VAT category; ","")&amp;IF(ABS(Q4866)&gt;Setup!$B$10,"VAT ≠ 15% × net; ","")&amp;IF(AND(F4866="Standard domestic 15% (Box 7)",NOT(AND(LEN(D4866)=15,LEFT(D4866,1)="3",RIGHT(D4866,1)="3",ISNUMBER(--D4866)))),"Invalid/missing supplier VAT no; ","")&amp;IF(AND(L4866="Yes",K4866&lt;&gt;"Yes"),"VAT claimed without valid tax invoice; ","")&amp;IF(AND(L4866="Yes",ISNUMBER(SEARCH("blocked",G4866))),"Blocked input VAT claimed; ","")&amp;IF(AND(F4866="Import - VAT paid at customs (Box 8)",M4866=""),"Customs declaration no missing; ","")&amp;IF(AND(F4866="Import - Reverse charge (Box 9)",E4866="Saudi Arabia"),"RCM used for a local supplier; ","")&amp;IF(AND(L4866="Yes",NOT(OR(F4866="Standard domestic 15% (Box 7)",F4866="Import - VAT paid at customs (Box 8)",F4866="Import - Reverse charge (Box 9)"))),"VAT claimed on non-taxable category; ",""))</f>
        <v/>
      </c>
    </row>
    <row r="4867">
      <c r="A4867" s="17" t="n"/>
      <c r="B4867" s="14" t="n"/>
      <c r="C4867" s="14" t="n"/>
      <c r="D4867" s="16" t="n"/>
      <c r="E4867" s="14" t="n"/>
      <c r="F4867" s="14" t="n"/>
      <c r="G4867" s="14" t="n"/>
      <c r="H4867" s="19" t="n"/>
      <c r="I4867" s="19" t="n"/>
      <c r="J4867" s="34">
        <f>IF(A4867="","",H4867+I4867)</f>
        <v/>
      </c>
      <c r="K4867" s="14" t="n"/>
      <c r="L4867" s="14" t="n"/>
      <c r="M4867" s="14" t="n"/>
      <c r="N4867" s="14" t="n"/>
      <c r="O4867" s="20">
        <f>IF(A4867="","",SUMPRODUCT((A4867&gt;=Setup!$C$19:$C$30)*(A4867&lt;=Setup!$D$19:$D$30)*Setup!$A$19:$A$30))</f>
        <v/>
      </c>
      <c r="P4867" s="34">
        <f>IF(A4867="","",IF(OR(F4867="Standard domestic 15% (Box 7)",F4867="Import - VAT paid at customs (Box 8)",F4867="Import - Reverse charge (Box 9)"),ROUND(H4867*Setup!$B$9,2),0))</f>
        <v/>
      </c>
      <c r="Q4867" s="34">
        <f>IF(A4867="","",I4867-P4867)</f>
        <v/>
      </c>
      <c r="R4867" s="34">
        <f>IF(A4867="","",IF(L4867="Yes",I4867,0))</f>
        <v/>
      </c>
      <c r="S4867" s="34">
        <f>IF(A4867="","",IF(AND(L4867="Yes",K4867="Yes",NOT(ISNUMBER(SEARCH("blocked",G4867))),OR(F4867="Standard domestic 15% (Box 7)",F4867="Import - VAT paid at customs (Box 8)",F4867="Import - Reverse charge (Box 9)"),OR(F4867&lt;&gt;"Standard domestic 15% (Box 7)",AND(LEN(D4867)=15,LEFT(D4867,1)="3",RIGHT(D4867,1)="3",ISNUMBER(--D4867)))),I4867,0))</f>
        <v/>
      </c>
      <c r="T4867" s="34">
        <f>IF(A4867="","",R4867-S4867)</f>
        <v/>
      </c>
      <c r="U4867" s="23">
        <f>IF(A4867="","",IF(O4867=0,"Outside audit periods; ","")&amp;IF(F4867="","No VAT category; ","")&amp;IF(ABS(Q4867)&gt;Setup!$B$10,"VAT ≠ 15% × net; ","")&amp;IF(AND(F4867="Standard domestic 15% (Box 7)",NOT(AND(LEN(D4867)=15,LEFT(D4867,1)="3",RIGHT(D4867,1)="3",ISNUMBER(--D4867)))),"Invalid/missing supplier VAT no; ","")&amp;IF(AND(L4867="Yes",K4867&lt;&gt;"Yes"),"VAT claimed without valid tax invoice; ","")&amp;IF(AND(L4867="Yes",ISNUMBER(SEARCH("blocked",G4867))),"Blocked input VAT claimed; ","")&amp;IF(AND(F4867="Import - VAT paid at customs (Box 8)",M4867=""),"Customs declaration no missing; ","")&amp;IF(AND(F4867="Import - Reverse charge (Box 9)",E4867="Saudi Arabia"),"RCM used for a local supplier; ","")&amp;IF(AND(L4867="Yes",NOT(OR(F4867="Standard domestic 15% (Box 7)",F4867="Import - VAT paid at customs (Box 8)",F4867="Import - Reverse charge (Box 9)"))),"VAT claimed on non-taxable category; ",""))</f>
        <v/>
      </c>
    </row>
    <row r="4868">
      <c r="A4868" s="17" t="n"/>
      <c r="B4868" s="14" t="n"/>
      <c r="C4868" s="14" t="n"/>
      <c r="D4868" s="16" t="n"/>
      <c r="E4868" s="14" t="n"/>
      <c r="F4868" s="14" t="n"/>
      <c r="G4868" s="14" t="n"/>
      <c r="H4868" s="19" t="n"/>
      <c r="I4868" s="19" t="n"/>
      <c r="J4868" s="34">
        <f>IF(A4868="","",H4868+I4868)</f>
        <v/>
      </c>
      <c r="K4868" s="14" t="n"/>
      <c r="L4868" s="14" t="n"/>
      <c r="M4868" s="14" t="n"/>
      <c r="N4868" s="14" t="n"/>
      <c r="O4868" s="20">
        <f>IF(A4868="","",SUMPRODUCT((A4868&gt;=Setup!$C$19:$C$30)*(A4868&lt;=Setup!$D$19:$D$30)*Setup!$A$19:$A$30))</f>
        <v/>
      </c>
      <c r="P4868" s="34">
        <f>IF(A4868="","",IF(OR(F4868="Standard domestic 15% (Box 7)",F4868="Import - VAT paid at customs (Box 8)",F4868="Import - Reverse charge (Box 9)"),ROUND(H4868*Setup!$B$9,2),0))</f>
        <v/>
      </c>
      <c r="Q4868" s="34">
        <f>IF(A4868="","",I4868-P4868)</f>
        <v/>
      </c>
      <c r="R4868" s="34">
        <f>IF(A4868="","",IF(L4868="Yes",I4868,0))</f>
        <v/>
      </c>
      <c r="S4868" s="34">
        <f>IF(A4868="","",IF(AND(L4868="Yes",K4868="Yes",NOT(ISNUMBER(SEARCH("blocked",G4868))),OR(F4868="Standard domestic 15% (Box 7)",F4868="Import - VAT paid at customs (Box 8)",F4868="Import - Reverse charge (Box 9)"),OR(F4868&lt;&gt;"Standard domestic 15% (Box 7)",AND(LEN(D4868)=15,LEFT(D4868,1)="3",RIGHT(D4868,1)="3",ISNUMBER(--D4868)))),I4868,0))</f>
        <v/>
      </c>
      <c r="T4868" s="34">
        <f>IF(A4868="","",R4868-S4868)</f>
        <v/>
      </c>
      <c r="U4868" s="23">
        <f>IF(A4868="","",IF(O4868=0,"Outside audit periods; ","")&amp;IF(F4868="","No VAT category; ","")&amp;IF(ABS(Q4868)&gt;Setup!$B$10,"VAT ≠ 15% × net; ","")&amp;IF(AND(F4868="Standard domestic 15% (Box 7)",NOT(AND(LEN(D4868)=15,LEFT(D4868,1)="3",RIGHT(D4868,1)="3",ISNUMBER(--D4868)))),"Invalid/missing supplier VAT no; ","")&amp;IF(AND(L4868="Yes",K4868&lt;&gt;"Yes"),"VAT claimed without valid tax invoice; ","")&amp;IF(AND(L4868="Yes",ISNUMBER(SEARCH("blocked",G4868))),"Blocked input VAT claimed; ","")&amp;IF(AND(F4868="Import - VAT paid at customs (Box 8)",M4868=""),"Customs declaration no missing; ","")&amp;IF(AND(F4868="Import - Reverse charge (Box 9)",E4868="Saudi Arabia"),"RCM used for a local supplier; ","")&amp;IF(AND(L4868="Yes",NOT(OR(F4868="Standard domestic 15% (Box 7)",F4868="Import - VAT paid at customs (Box 8)",F4868="Import - Reverse charge (Box 9)"))),"VAT claimed on non-taxable category; ",""))</f>
        <v/>
      </c>
    </row>
    <row r="4869">
      <c r="A4869" s="17" t="n"/>
      <c r="B4869" s="14" t="n"/>
      <c r="C4869" s="14" t="n"/>
      <c r="D4869" s="16" t="n"/>
      <c r="E4869" s="14" t="n"/>
      <c r="F4869" s="14" t="n"/>
      <c r="G4869" s="14" t="n"/>
      <c r="H4869" s="19" t="n"/>
      <c r="I4869" s="19" t="n"/>
      <c r="J4869" s="34">
        <f>IF(A4869="","",H4869+I4869)</f>
        <v/>
      </c>
      <c r="K4869" s="14" t="n"/>
      <c r="L4869" s="14" t="n"/>
      <c r="M4869" s="14" t="n"/>
      <c r="N4869" s="14" t="n"/>
      <c r="O4869" s="20">
        <f>IF(A4869="","",SUMPRODUCT((A4869&gt;=Setup!$C$19:$C$30)*(A4869&lt;=Setup!$D$19:$D$30)*Setup!$A$19:$A$30))</f>
        <v/>
      </c>
      <c r="P4869" s="34">
        <f>IF(A4869="","",IF(OR(F4869="Standard domestic 15% (Box 7)",F4869="Import - VAT paid at customs (Box 8)",F4869="Import - Reverse charge (Box 9)"),ROUND(H4869*Setup!$B$9,2),0))</f>
        <v/>
      </c>
      <c r="Q4869" s="34">
        <f>IF(A4869="","",I4869-P4869)</f>
        <v/>
      </c>
      <c r="R4869" s="34">
        <f>IF(A4869="","",IF(L4869="Yes",I4869,0))</f>
        <v/>
      </c>
      <c r="S4869" s="34">
        <f>IF(A4869="","",IF(AND(L4869="Yes",K4869="Yes",NOT(ISNUMBER(SEARCH("blocked",G4869))),OR(F4869="Standard domestic 15% (Box 7)",F4869="Import - VAT paid at customs (Box 8)",F4869="Import - Reverse charge (Box 9)"),OR(F4869&lt;&gt;"Standard domestic 15% (Box 7)",AND(LEN(D4869)=15,LEFT(D4869,1)="3",RIGHT(D4869,1)="3",ISNUMBER(--D4869)))),I4869,0))</f>
        <v/>
      </c>
      <c r="T4869" s="34">
        <f>IF(A4869="","",R4869-S4869)</f>
        <v/>
      </c>
      <c r="U4869" s="23">
        <f>IF(A4869="","",IF(O4869=0,"Outside audit periods; ","")&amp;IF(F4869="","No VAT category; ","")&amp;IF(ABS(Q4869)&gt;Setup!$B$10,"VAT ≠ 15% × net; ","")&amp;IF(AND(F4869="Standard domestic 15% (Box 7)",NOT(AND(LEN(D4869)=15,LEFT(D4869,1)="3",RIGHT(D4869,1)="3",ISNUMBER(--D4869)))),"Invalid/missing supplier VAT no; ","")&amp;IF(AND(L4869="Yes",K4869&lt;&gt;"Yes"),"VAT claimed without valid tax invoice; ","")&amp;IF(AND(L4869="Yes",ISNUMBER(SEARCH("blocked",G4869))),"Blocked input VAT claimed; ","")&amp;IF(AND(F4869="Import - VAT paid at customs (Box 8)",M4869=""),"Customs declaration no missing; ","")&amp;IF(AND(F4869="Import - Reverse charge (Box 9)",E4869="Saudi Arabia"),"RCM used for a local supplier; ","")&amp;IF(AND(L4869="Yes",NOT(OR(F4869="Standard domestic 15% (Box 7)",F4869="Import - VAT paid at customs (Box 8)",F4869="Import - Reverse charge (Box 9)"))),"VAT claimed on non-taxable category; ",""))</f>
        <v/>
      </c>
    </row>
    <row r="4870">
      <c r="A4870" s="17" t="n"/>
      <c r="B4870" s="14" t="n"/>
      <c r="C4870" s="14" t="n"/>
      <c r="D4870" s="16" t="n"/>
      <c r="E4870" s="14" t="n"/>
      <c r="F4870" s="14" t="n"/>
      <c r="G4870" s="14" t="n"/>
      <c r="H4870" s="19" t="n"/>
      <c r="I4870" s="19" t="n"/>
      <c r="J4870" s="34">
        <f>IF(A4870="","",H4870+I4870)</f>
        <v/>
      </c>
      <c r="K4870" s="14" t="n"/>
      <c r="L4870" s="14" t="n"/>
      <c r="M4870" s="14" t="n"/>
      <c r="N4870" s="14" t="n"/>
      <c r="O4870" s="20">
        <f>IF(A4870="","",SUMPRODUCT((A4870&gt;=Setup!$C$19:$C$30)*(A4870&lt;=Setup!$D$19:$D$30)*Setup!$A$19:$A$30))</f>
        <v/>
      </c>
      <c r="P4870" s="34">
        <f>IF(A4870="","",IF(OR(F4870="Standard domestic 15% (Box 7)",F4870="Import - VAT paid at customs (Box 8)",F4870="Import - Reverse charge (Box 9)"),ROUND(H4870*Setup!$B$9,2),0))</f>
        <v/>
      </c>
      <c r="Q4870" s="34">
        <f>IF(A4870="","",I4870-P4870)</f>
        <v/>
      </c>
      <c r="R4870" s="34">
        <f>IF(A4870="","",IF(L4870="Yes",I4870,0))</f>
        <v/>
      </c>
      <c r="S4870" s="34">
        <f>IF(A4870="","",IF(AND(L4870="Yes",K4870="Yes",NOT(ISNUMBER(SEARCH("blocked",G4870))),OR(F4870="Standard domestic 15% (Box 7)",F4870="Import - VAT paid at customs (Box 8)",F4870="Import - Reverse charge (Box 9)"),OR(F4870&lt;&gt;"Standard domestic 15% (Box 7)",AND(LEN(D4870)=15,LEFT(D4870,1)="3",RIGHT(D4870,1)="3",ISNUMBER(--D4870)))),I4870,0))</f>
        <v/>
      </c>
      <c r="T4870" s="34">
        <f>IF(A4870="","",R4870-S4870)</f>
        <v/>
      </c>
      <c r="U4870" s="23">
        <f>IF(A4870="","",IF(O4870=0,"Outside audit periods; ","")&amp;IF(F4870="","No VAT category; ","")&amp;IF(ABS(Q4870)&gt;Setup!$B$10,"VAT ≠ 15% × net; ","")&amp;IF(AND(F4870="Standard domestic 15% (Box 7)",NOT(AND(LEN(D4870)=15,LEFT(D4870,1)="3",RIGHT(D4870,1)="3",ISNUMBER(--D4870)))),"Invalid/missing supplier VAT no; ","")&amp;IF(AND(L4870="Yes",K4870&lt;&gt;"Yes"),"VAT claimed without valid tax invoice; ","")&amp;IF(AND(L4870="Yes",ISNUMBER(SEARCH("blocked",G4870))),"Blocked input VAT claimed; ","")&amp;IF(AND(F4870="Import - VAT paid at customs (Box 8)",M4870=""),"Customs declaration no missing; ","")&amp;IF(AND(F4870="Import - Reverse charge (Box 9)",E4870="Saudi Arabia"),"RCM used for a local supplier; ","")&amp;IF(AND(L4870="Yes",NOT(OR(F4870="Standard domestic 15% (Box 7)",F4870="Import - VAT paid at customs (Box 8)",F4870="Import - Reverse charge (Box 9)"))),"VAT claimed on non-taxable category; ",""))</f>
        <v/>
      </c>
    </row>
    <row r="4871">
      <c r="A4871" s="17" t="n"/>
      <c r="B4871" s="14" t="n"/>
      <c r="C4871" s="14" t="n"/>
      <c r="D4871" s="16" t="n"/>
      <c r="E4871" s="14" t="n"/>
      <c r="F4871" s="14" t="n"/>
      <c r="G4871" s="14" t="n"/>
      <c r="H4871" s="19" t="n"/>
      <c r="I4871" s="19" t="n"/>
      <c r="J4871" s="34">
        <f>IF(A4871="","",H4871+I4871)</f>
        <v/>
      </c>
      <c r="K4871" s="14" t="n"/>
      <c r="L4871" s="14" t="n"/>
      <c r="M4871" s="14" t="n"/>
      <c r="N4871" s="14" t="n"/>
      <c r="O4871" s="20">
        <f>IF(A4871="","",SUMPRODUCT((A4871&gt;=Setup!$C$19:$C$30)*(A4871&lt;=Setup!$D$19:$D$30)*Setup!$A$19:$A$30))</f>
        <v/>
      </c>
      <c r="P4871" s="34">
        <f>IF(A4871="","",IF(OR(F4871="Standard domestic 15% (Box 7)",F4871="Import - VAT paid at customs (Box 8)",F4871="Import - Reverse charge (Box 9)"),ROUND(H4871*Setup!$B$9,2),0))</f>
        <v/>
      </c>
      <c r="Q4871" s="34">
        <f>IF(A4871="","",I4871-P4871)</f>
        <v/>
      </c>
      <c r="R4871" s="34">
        <f>IF(A4871="","",IF(L4871="Yes",I4871,0))</f>
        <v/>
      </c>
      <c r="S4871" s="34">
        <f>IF(A4871="","",IF(AND(L4871="Yes",K4871="Yes",NOT(ISNUMBER(SEARCH("blocked",G4871))),OR(F4871="Standard domestic 15% (Box 7)",F4871="Import - VAT paid at customs (Box 8)",F4871="Import - Reverse charge (Box 9)"),OR(F4871&lt;&gt;"Standard domestic 15% (Box 7)",AND(LEN(D4871)=15,LEFT(D4871,1)="3",RIGHT(D4871,1)="3",ISNUMBER(--D4871)))),I4871,0))</f>
        <v/>
      </c>
      <c r="T4871" s="34">
        <f>IF(A4871="","",R4871-S4871)</f>
        <v/>
      </c>
      <c r="U4871" s="23">
        <f>IF(A4871="","",IF(O4871=0,"Outside audit periods; ","")&amp;IF(F4871="","No VAT category; ","")&amp;IF(ABS(Q4871)&gt;Setup!$B$10,"VAT ≠ 15% × net; ","")&amp;IF(AND(F4871="Standard domestic 15% (Box 7)",NOT(AND(LEN(D4871)=15,LEFT(D4871,1)="3",RIGHT(D4871,1)="3",ISNUMBER(--D4871)))),"Invalid/missing supplier VAT no; ","")&amp;IF(AND(L4871="Yes",K4871&lt;&gt;"Yes"),"VAT claimed without valid tax invoice; ","")&amp;IF(AND(L4871="Yes",ISNUMBER(SEARCH("blocked",G4871))),"Blocked input VAT claimed; ","")&amp;IF(AND(F4871="Import - VAT paid at customs (Box 8)",M4871=""),"Customs declaration no missing; ","")&amp;IF(AND(F4871="Import - Reverse charge (Box 9)",E4871="Saudi Arabia"),"RCM used for a local supplier; ","")&amp;IF(AND(L4871="Yes",NOT(OR(F4871="Standard domestic 15% (Box 7)",F4871="Import - VAT paid at customs (Box 8)",F4871="Import - Reverse charge (Box 9)"))),"VAT claimed on non-taxable category; ",""))</f>
        <v/>
      </c>
    </row>
    <row r="4872">
      <c r="A4872" s="17" t="n"/>
      <c r="B4872" s="14" t="n"/>
      <c r="C4872" s="14" t="n"/>
      <c r="D4872" s="16" t="n"/>
      <c r="E4872" s="14" t="n"/>
      <c r="F4872" s="14" t="n"/>
      <c r="G4872" s="14" t="n"/>
      <c r="H4872" s="19" t="n"/>
      <c r="I4872" s="19" t="n"/>
      <c r="J4872" s="34">
        <f>IF(A4872="","",H4872+I4872)</f>
        <v/>
      </c>
      <c r="K4872" s="14" t="n"/>
      <c r="L4872" s="14" t="n"/>
      <c r="M4872" s="14" t="n"/>
      <c r="N4872" s="14" t="n"/>
      <c r="O4872" s="20">
        <f>IF(A4872="","",SUMPRODUCT((A4872&gt;=Setup!$C$19:$C$30)*(A4872&lt;=Setup!$D$19:$D$30)*Setup!$A$19:$A$30))</f>
        <v/>
      </c>
      <c r="P4872" s="34">
        <f>IF(A4872="","",IF(OR(F4872="Standard domestic 15% (Box 7)",F4872="Import - VAT paid at customs (Box 8)",F4872="Import - Reverse charge (Box 9)"),ROUND(H4872*Setup!$B$9,2),0))</f>
        <v/>
      </c>
      <c r="Q4872" s="34">
        <f>IF(A4872="","",I4872-P4872)</f>
        <v/>
      </c>
      <c r="R4872" s="34">
        <f>IF(A4872="","",IF(L4872="Yes",I4872,0))</f>
        <v/>
      </c>
      <c r="S4872" s="34">
        <f>IF(A4872="","",IF(AND(L4872="Yes",K4872="Yes",NOT(ISNUMBER(SEARCH("blocked",G4872))),OR(F4872="Standard domestic 15% (Box 7)",F4872="Import - VAT paid at customs (Box 8)",F4872="Import - Reverse charge (Box 9)"),OR(F4872&lt;&gt;"Standard domestic 15% (Box 7)",AND(LEN(D4872)=15,LEFT(D4872,1)="3",RIGHT(D4872,1)="3",ISNUMBER(--D4872)))),I4872,0))</f>
        <v/>
      </c>
      <c r="T4872" s="34">
        <f>IF(A4872="","",R4872-S4872)</f>
        <v/>
      </c>
      <c r="U4872" s="23">
        <f>IF(A4872="","",IF(O4872=0,"Outside audit periods; ","")&amp;IF(F4872="","No VAT category; ","")&amp;IF(ABS(Q4872)&gt;Setup!$B$10,"VAT ≠ 15% × net; ","")&amp;IF(AND(F4872="Standard domestic 15% (Box 7)",NOT(AND(LEN(D4872)=15,LEFT(D4872,1)="3",RIGHT(D4872,1)="3",ISNUMBER(--D4872)))),"Invalid/missing supplier VAT no; ","")&amp;IF(AND(L4872="Yes",K4872&lt;&gt;"Yes"),"VAT claimed without valid tax invoice; ","")&amp;IF(AND(L4872="Yes",ISNUMBER(SEARCH("blocked",G4872))),"Blocked input VAT claimed; ","")&amp;IF(AND(F4872="Import - VAT paid at customs (Box 8)",M4872=""),"Customs declaration no missing; ","")&amp;IF(AND(F4872="Import - Reverse charge (Box 9)",E4872="Saudi Arabia"),"RCM used for a local supplier; ","")&amp;IF(AND(L4872="Yes",NOT(OR(F4872="Standard domestic 15% (Box 7)",F4872="Import - VAT paid at customs (Box 8)",F4872="Import - Reverse charge (Box 9)"))),"VAT claimed on non-taxable category; ",""))</f>
        <v/>
      </c>
    </row>
    <row r="4873">
      <c r="A4873" s="17" t="n"/>
      <c r="B4873" s="14" t="n"/>
      <c r="C4873" s="14" t="n"/>
      <c r="D4873" s="16" t="n"/>
      <c r="E4873" s="14" t="n"/>
      <c r="F4873" s="14" t="n"/>
      <c r="G4873" s="14" t="n"/>
      <c r="H4873" s="19" t="n"/>
      <c r="I4873" s="19" t="n"/>
      <c r="J4873" s="34">
        <f>IF(A4873="","",H4873+I4873)</f>
        <v/>
      </c>
      <c r="K4873" s="14" t="n"/>
      <c r="L4873" s="14" t="n"/>
      <c r="M4873" s="14" t="n"/>
      <c r="N4873" s="14" t="n"/>
      <c r="O4873" s="20">
        <f>IF(A4873="","",SUMPRODUCT((A4873&gt;=Setup!$C$19:$C$30)*(A4873&lt;=Setup!$D$19:$D$30)*Setup!$A$19:$A$30))</f>
        <v/>
      </c>
      <c r="P4873" s="34">
        <f>IF(A4873="","",IF(OR(F4873="Standard domestic 15% (Box 7)",F4873="Import - VAT paid at customs (Box 8)",F4873="Import - Reverse charge (Box 9)"),ROUND(H4873*Setup!$B$9,2),0))</f>
        <v/>
      </c>
      <c r="Q4873" s="34">
        <f>IF(A4873="","",I4873-P4873)</f>
        <v/>
      </c>
      <c r="R4873" s="34">
        <f>IF(A4873="","",IF(L4873="Yes",I4873,0))</f>
        <v/>
      </c>
      <c r="S4873" s="34">
        <f>IF(A4873="","",IF(AND(L4873="Yes",K4873="Yes",NOT(ISNUMBER(SEARCH("blocked",G4873))),OR(F4873="Standard domestic 15% (Box 7)",F4873="Import - VAT paid at customs (Box 8)",F4873="Import - Reverse charge (Box 9)"),OR(F4873&lt;&gt;"Standard domestic 15% (Box 7)",AND(LEN(D4873)=15,LEFT(D4873,1)="3",RIGHT(D4873,1)="3",ISNUMBER(--D4873)))),I4873,0))</f>
        <v/>
      </c>
      <c r="T4873" s="34">
        <f>IF(A4873="","",R4873-S4873)</f>
        <v/>
      </c>
      <c r="U4873" s="23">
        <f>IF(A4873="","",IF(O4873=0,"Outside audit periods; ","")&amp;IF(F4873="","No VAT category; ","")&amp;IF(ABS(Q4873)&gt;Setup!$B$10,"VAT ≠ 15% × net; ","")&amp;IF(AND(F4873="Standard domestic 15% (Box 7)",NOT(AND(LEN(D4873)=15,LEFT(D4873,1)="3",RIGHT(D4873,1)="3",ISNUMBER(--D4873)))),"Invalid/missing supplier VAT no; ","")&amp;IF(AND(L4873="Yes",K4873&lt;&gt;"Yes"),"VAT claimed without valid tax invoice; ","")&amp;IF(AND(L4873="Yes",ISNUMBER(SEARCH("blocked",G4873))),"Blocked input VAT claimed; ","")&amp;IF(AND(F4873="Import - VAT paid at customs (Box 8)",M4873=""),"Customs declaration no missing; ","")&amp;IF(AND(F4873="Import - Reverse charge (Box 9)",E4873="Saudi Arabia"),"RCM used for a local supplier; ","")&amp;IF(AND(L4873="Yes",NOT(OR(F4873="Standard domestic 15% (Box 7)",F4873="Import - VAT paid at customs (Box 8)",F4873="Import - Reverse charge (Box 9)"))),"VAT claimed on non-taxable category; ",""))</f>
        <v/>
      </c>
    </row>
    <row r="4874">
      <c r="A4874" s="17" t="n"/>
      <c r="B4874" s="14" t="n"/>
      <c r="C4874" s="14" t="n"/>
      <c r="D4874" s="16" t="n"/>
      <c r="E4874" s="14" t="n"/>
      <c r="F4874" s="14" t="n"/>
      <c r="G4874" s="14" t="n"/>
      <c r="H4874" s="19" t="n"/>
      <c r="I4874" s="19" t="n"/>
      <c r="J4874" s="34">
        <f>IF(A4874="","",H4874+I4874)</f>
        <v/>
      </c>
      <c r="K4874" s="14" t="n"/>
      <c r="L4874" s="14" t="n"/>
      <c r="M4874" s="14" t="n"/>
      <c r="N4874" s="14" t="n"/>
      <c r="O4874" s="20">
        <f>IF(A4874="","",SUMPRODUCT((A4874&gt;=Setup!$C$19:$C$30)*(A4874&lt;=Setup!$D$19:$D$30)*Setup!$A$19:$A$30))</f>
        <v/>
      </c>
      <c r="P4874" s="34">
        <f>IF(A4874="","",IF(OR(F4874="Standard domestic 15% (Box 7)",F4874="Import - VAT paid at customs (Box 8)",F4874="Import - Reverse charge (Box 9)"),ROUND(H4874*Setup!$B$9,2),0))</f>
        <v/>
      </c>
      <c r="Q4874" s="34">
        <f>IF(A4874="","",I4874-P4874)</f>
        <v/>
      </c>
      <c r="R4874" s="34">
        <f>IF(A4874="","",IF(L4874="Yes",I4874,0))</f>
        <v/>
      </c>
      <c r="S4874" s="34">
        <f>IF(A4874="","",IF(AND(L4874="Yes",K4874="Yes",NOT(ISNUMBER(SEARCH("blocked",G4874))),OR(F4874="Standard domestic 15% (Box 7)",F4874="Import - VAT paid at customs (Box 8)",F4874="Import - Reverse charge (Box 9)"),OR(F4874&lt;&gt;"Standard domestic 15% (Box 7)",AND(LEN(D4874)=15,LEFT(D4874,1)="3",RIGHT(D4874,1)="3",ISNUMBER(--D4874)))),I4874,0))</f>
        <v/>
      </c>
      <c r="T4874" s="34">
        <f>IF(A4874="","",R4874-S4874)</f>
        <v/>
      </c>
      <c r="U4874" s="23">
        <f>IF(A4874="","",IF(O4874=0,"Outside audit periods; ","")&amp;IF(F4874="","No VAT category; ","")&amp;IF(ABS(Q4874)&gt;Setup!$B$10,"VAT ≠ 15% × net; ","")&amp;IF(AND(F4874="Standard domestic 15% (Box 7)",NOT(AND(LEN(D4874)=15,LEFT(D4874,1)="3",RIGHT(D4874,1)="3",ISNUMBER(--D4874)))),"Invalid/missing supplier VAT no; ","")&amp;IF(AND(L4874="Yes",K4874&lt;&gt;"Yes"),"VAT claimed without valid tax invoice; ","")&amp;IF(AND(L4874="Yes",ISNUMBER(SEARCH("blocked",G4874))),"Blocked input VAT claimed; ","")&amp;IF(AND(F4874="Import - VAT paid at customs (Box 8)",M4874=""),"Customs declaration no missing; ","")&amp;IF(AND(F4874="Import - Reverse charge (Box 9)",E4874="Saudi Arabia"),"RCM used for a local supplier; ","")&amp;IF(AND(L4874="Yes",NOT(OR(F4874="Standard domestic 15% (Box 7)",F4874="Import - VAT paid at customs (Box 8)",F4874="Import - Reverse charge (Box 9)"))),"VAT claimed on non-taxable category; ",""))</f>
        <v/>
      </c>
    </row>
    <row r="4875">
      <c r="A4875" s="17" t="n"/>
      <c r="B4875" s="14" t="n"/>
      <c r="C4875" s="14" t="n"/>
      <c r="D4875" s="16" t="n"/>
      <c r="E4875" s="14" t="n"/>
      <c r="F4875" s="14" t="n"/>
      <c r="G4875" s="14" t="n"/>
      <c r="H4875" s="19" t="n"/>
      <c r="I4875" s="19" t="n"/>
      <c r="J4875" s="34">
        <f>IF(A4875="","",H4875+I4875)</f>
        <v/>
      </c>
      <c r="K4875" s="14" t="n"/>
      <c r="L4875" s="14" t="n"/>
      <c r="M4875" s="14" t="n"/>
      <c r="N4875" s="14" t="n"/>
      <c r="O4875" s="20">
        <f>IF(A4875="","",SUMPRODUCT((A4875&gt;=Setup!$C$19:$C$30)*(A4875&lt;=Setup!$D$19:$D$30)*Setup!$A$19:$A$30))</f>
        <v/>
      </c>
      <c r="P4875" s="34">
        <f>IF(A4875="","",IF(OR(F4875="Standard domestic 15% (Box 7)",F4875="Import - VAT paid at customs (Box 8)",F4875="Import - Reverse charge (Box 9)"),ROUND(H4875*Setup!$B$9,2),0))</f>
        <v/>
      </c>
      <c r="Q4875" s="34">
        <f>IF(A4875="","",I4875-P4875)</f>
        <v/>
      </c>
      <c r="R4875" s="34">
        <f>IF(A4875="","",IF(L4875="Yes",I4875,0))</f>
        <v/>
      </c>
      <c r="S4875" s="34">
        <f>IF(A4875="","",IF(AND(L4875="Yes",K4875="Yes",NOT(ISNUMBER(SEARCH("blocked",G4875))),OR(F4875="Standard domestic 15% (Box 7)",F4875="Import - VAT paid at customs (Box 8)",F4875="Import - Reverse charge (Box 9)"),OR(F4875&lt;&gt;"Standard domestic 15% (Box 7)",AND(LEN(D4875)=15,LEFT(D4875,1)="3",RIGHT(D4875,1)="3",ISNUMBER(--D4875)))),I4875,0))</f>
        <v/>
      </c>
      <c r="T4875" s="34">
        <f>IF(A4875="","",R4875-S4875)</f>
        <v/>
      </c>
      <c r="U4875" s="23">
        <f>IF(A4875="","",IF(O4875=0,"Outside audit periods; ","")&amp;IF(F4875="","No VAT category; ","")&amp;IF(ABS(Q4875)&gt;Setup!$B$10,"VAT ≠ 15% × net; ","")&amp;IF(AND(F4875="Standard domestic 15% (Box 7)",NOT(AND(LEN(D4875)=15,LEFT(D4875,1)="3",RIGHT(D4875,1)="3",ISNUMBER(--D4875)))),"Invalid/missing supplier VAT no; ","")&amp;IF(AND(L4875="Yes",K4875&lt;&gt;"Yes"),"VAT claimed without valid tax invoice; ","")&amp;IF(AND(L4875="Yes",ISNUMBER(SEARCH("blocked",G4875))),"Blocked input VAT claimed; ","")&amp;IF(AND(F4875="Import - VAT paid at customs (Box 8)",M4875=""),"Customs declaration no missing; ","")&amp;IF(AND(F4875="Import - Reverse charge (Box 9)",E4875="Saudi Arabia"),"RCM used for a local supplier; ","")&amp;IF(AND(L4875="Yes",NOT(OR(F4875="Standard domestic 15% (Box 7)",F4875="Import - VAT paid at customs (Box 8)",F4875="Import - Reverse charge (Box 9)"))),"VAT claimed on non-taxable category; ",""))</f>
        <v/>
      </c>
    </row>
    <row r="4876">
      <c r="A4876" s="17" t="n"/>
      <c r="B4876" s="14" t="n"/>
      <c r="C4876" s="14" t="n"/>
      <c r="D4876" s="16" t="n"/>
      <c r="E4876" s="14" t="n"/>
      <c r="F4876" s="14" t="n"/>
      <c r="G4876" s="14" t="n"/>
      <c r="H4876" s="19" t="n"/>
      <c r="I4876" s="19" t="n"/>
      <c r="J4876" s="34">
        <f>IF(A4876="","",H4876+I4876)</f>
        <v/>
      </c>
      <c r="K4876" s="14" t="n"/>
      <c r="L4876" s="14" t="n"/>
      <c r="M4876" s="14" t="n"/>
      <c r="N4876" s="14" t="n"/>
      <c r="O4876" s="20">
        <f>IF(A4876="","",SUMPRODUCT((A4876&gt;=Setup!$C$19:$C$30)*(A4876&lt;=Setup!$D$19:$D$30)*Setup!$A$19:$A$30))</f>
        <v/>
      </c>
      <c r="P4876" s="34">
        <f>IF(A4876="","",IF(OR(F4876="Standard domestic 15% (Box 7)",F4876="Import - VAT paid at customs (Box 8)",F4876="Import - Reverse charge (Box 9)"),ROUND(H4876*Setup!$B$9,2),0))</f>
        <v/>
      </c>
      <c r="Q4876" s="34">
        <f>IF(A4876="","",I4876-P4876)</f>
        <v/>
      </c>
      <c r="R4876" s="34">
        <f>IF(A4876="","",IF(L4876="Yes",I4876,0))</f>
        <v/>
      </c>
      <c r="S4876" s="34">
        <f>IF(A4876="","",IF(AND(L4876="Yes",K4876="Yes",NOT(ISNUMBER(SEARCH("blocked",G4876))),OR(F4876="Standard domestic 15% (Box 7)",F4876="Import - VAT paid at customs (Box 8)",F4876="Import - Reverse charge (Box 9)"),OR(F4876&lt;&gt;"Standard domestic 15% (Box 7)",AND(LEN(D4876)=15,LEFT(D4876,1)="3",RIGHT(D4876,1)="3",ISNUMBER(--D4876)))),I4876,0))</f>
        <v/>
      </c>
      <c r="T4876" s="34">
        <f>IF(A4876="","",R4876-S4876)</f>
        <v/>
      </c>
      <c r="U4876" s="23">
        <f>IF(A4876="","",IF(O4876=0,"Outside audit periods; ","")&amp;IF(F4876="","No VAT category; ","")&amp;IF(ABS(Q4876)&gt;Setup!$B$10,"VAT ≠ 15% × net; ","")&amp;IF(AND(F4876="Standard domestic 15% (Box 7)",NOT(AND(LEN(D4876)=15,LEFT(D4876,1)="3",RIGHT(D4876,1)="3",ISNUMBER(--D4876)))),"Invalid/missing supplier VAT no; ","")&amp;IF(AND(L4876="Yes",K4876&lt;&gt;"Yes"),"VAT claimed without valid tax invoice; ","")&amp;IF(AND(L4876="Yes",ISNUMBER(SEARCH("blocked",G4876))),"Blocked input VAT claimed; ","")&amp;IF(AND(F4876="Import - VAT paid at customs (Box 8)",M4876=""),"Customs declaration no missing; ","")&amp;IF(AND(F4876="Import - Reverse charge (Box 9)",E4876="Saudi Arabia"),"RCM used for a local supplier; ","")&amp;IF(AND(L4876="Yes",NOT(OR(F4876="Standard domestic 15% (Box 7)",F4876="Import - VAT paid at customs (Box 8)",F4876="Import - Reverse charge (Box 9)"))),"VAT claimed on non-taxable category; ",""))</f>
        <v/>
      </c>
    </row>
    <row r="4877">
      <c r="A4877" s="17" t="n"/>
      <c r="B4877" s="14" t="n"/>
      <c r="C4877" s="14" t="n"/>
      <c r="D4877" s="16" t="n"/>
      <c r="E4877" s="14" t="n"/>
      <c r="F4877" s="14" t="n"/>
      <c r="G4877" s="14" t="n"/>
      <c r="H4877" s="19" t="n"/>
      <c r="I4877" s="19" t="n"/>
      <c r="J4877" s="34">
        <f>IF(A4877="","",H4877+I4877)</f>
        <v/>
      </c>
      <c r="K4877" s="14" t="n"/>
      <c r="L4877" s="14" t="n"/>
      <c r="M4877" s="14" t="n"/>
      <c r="N4877" s="14" t="n"/>
      <c r="O4877" s="20">
        <f>IF(A4877="","",SUMPRODUCT((A4877&gt;=Setup!$C$19:$C$30)*(A4877&lt;=Setup!$D$19:$D$30)*Setup!$A$19:$A$30))</f>
        <v/>
      </c>
      <c r="P4877" s="34">
        <f>IF(A4877="","",IF(OR(F4877="Standard domestic 15% (Box 7)",F4877="Import - VAT paid at customs (Box 8)",F4877="Import - Reverse charge (Box 9)"),ROUND(H4877*Setup!$B$9,2),0))</f>
        <v/>
      </c>
      <c r="Q4877" s="34">
        <f>IF(A4877="","",I4877-P4877)</f>
        <v/>
      </c>
      <c r="R4877" s="34">
        <f>IF(A4877="","",IF(L4877="Yes",I4877,0))</f>
        <v/>
      </c>
      <c r="S4877" s="34">
        <f>IF(A4877="","",IF(AND(L4877="Yes",K4877="Yes",NOT(ISNUMBER(SEARCH("blocked",G4877))),OR(F4877="Standard domestic 15% (Box 7)",F4877="Import - VAT paid at customs (Box 8)",F4877="Import - Reverse charge (Box 9)"),OR(F4877&lt;&gt;"Standard domestic 15% (Box 7)",AND(LEN(D4877)=15,LEFT(D4877,1)="3",RIGHT(D4877,1)="3",ISNUMBER(--D4877)))),I4877,0))</f>
        <v/>
      </c>
      <c r="T4877" s="34">
        <f>IF(A4877="","",R4877-S4877)</f>
        <v/>
      </c>
      <c r="U4877" s="23">
        <f>IF(A4877="","",IF(O4877=0,"Outside audit periods; ","")&amp;IF(F4877="","No VAT category; ","")&amp;IF(ABS(Q4877)&gt;Setup!$B$10,"VAT ≠ 15% × net; ","")&amp;IF(AND(F4877="Standard domestic 15% (Box 7)",NOT(AND(LEN(D4877)=15,LEFT(D4877,1)="3",RIGHT(D4877,1)="3",ISNUMBER(--D4877)))),"Invalid/missing supplier VAT no; ","")&amp;IF(AND(L4877="Yes",K4877&lt;&gt;"Yes"),"VAT claimed without valid tax invoice; ","")&amp;IF(AND(L4877="Yes",ISNUMBER(SEARCH("blocked",G4877))),"Blocked input VAT claimed; ","")&amp;IF(AND(F4877="Import - VAT paid at customs (Box 8)",M4877=""),"Customs declaration no missing; ","")&amp;IF(AND(F4877="Import - Reverse charge (Box 9)",E4877="Saudi Arabia"),"RCM used for a local supplier; ","")&amp;IF(AND(L4877="Yes",NOT(OR(F4877="Standard domestic 15% (Box 7)",F4877="Import - VAT paid at customs (Box 8)",F4877="Import - Reverse charge (Box 9)"))),"VAT claimed on non-taxable category; ",""))</f>
        <v/>
      </c>
    </row>
    <row r="4878">
      <c r="A4878" s="17" t="n"/>
      <c r="B4878" s="14" t="n"/>
      <c r="C4878" s="14" t="n"/>
      <c r="D4878" s="16" t="n"/>
      <c r="E4878" s="14" t="n"/>
      <c r="F4878" s="14" t="n"/>
      <c r="G4878" s="14" t="n"/>
      <c r="H4878" s="19" t="n"/>
      <c r="I4878" s="19" t="n"/>
      <c r="J4878" s="34">
        <f>IF(A4878="","",H4878+I4878)</f>
        <v/>
      </c>
      <c r="K4878" s="14" t="n"/>
      <c r="L4878" s="14" t="n"/>
      <c r="M4878" s="14" t="n"/>
      <c r="N4878" s="14" t="n"/>
      <c r="O4878" s="20">
        <f>IF(A4878="","",SUMPRODUCT((A4878&gt;=Setup!$C$19:$C$30)*(A4878&lt;=Setup!$D$19:$D$30)*Setup!$A$19:$A$30))</f>
        <v/>
      </c>
      <c r="P4878" s="34">
        <f>IF(A4878="","",IF(OR(F4878="Standard domestic 15% (Box 7)",F4878="Import - VAT paid at customs (Box 8)",F4878="Import - Reverse charge (Box 9)"),ROUND(H4878*Setup!$B$9,2),0))</f>
        <v/>
      </c>
      <c r="Q4878" s="34">
        <f>IF(A4878="","",I4878-P4878)</f>
        <v/>
      </c>
      <c r="R4878" s="34">
        <f>IF(A4878="","",IF(L4878="Yes",I4878,0))</f>
        <v/>
      </c>
      <c r="S4878" s="34">
        <f>IF(A4878="","",IF(AND(L4878="Yes",K4878="Yes",NOT(ISNUMBER(SEARCH("blocked",G4878))),OR(F4878="Standard domestic 15% (Box 7)",F4878="Import - VAT paid at customs (Box 8)",F4878="Import - Reverse charge (Box 9)"),OR(F4878&lt;&gt;"Standard domestic 15% (Box 7)",AND(LEN(D4878)=15,LEFT(D4878,1)="3",RIGHT(D4878,1)="3",ISNUMBER(--D4878)))),I4878,0))</f>
        <v/>
      </c>
      <c r="T4878" s="34">
        <f>IF(A4878="","",R4878-S4878)</f>
        <v/>
      </c>
      <c r="U4878" s="23">
        <f>IF(A4878="","",IF(O4878=0,"Outside audit periods; ","")&amp;IF(F4878="","No VAT category; ","")&amp;IF(ABS(Q4878)&gt;Setup!$B$10,"VAT ≠ 15% × net; ","")&amp;IF(AND(F4878="Standard domestic 15% (Box 7)",NOT(AND(LEN(D4878)=15,LEFT(D4878,1)="3",RIGHT(D4878,1)="3",ISNUMBER(--D4878)))),"Invalid/missing supplier VAT no; ","")&amp;IF(AND(L4878="Yes",K4878&lt;&gt;"Yes"),"VAT claimed without valid tax invoice; ","")&amp;IF(AND(L4878="Yes",ISNUMBER(SEARCH("blocked",G4878))),"Blocked input VAT claimed; ","")&amp;IF(AND(F4878="Import - VAT paid at customs (Box 8)",M4878=""),"Customs declaration no missing; ","")&amp;IF(AND(F4878="Import - Reverse charge (Box 9)",E4878="Saudi Arabia"),"RCM used for a local supplier; ","")&amp;IF(AND(L4878="Yes",NOT(OR(F4878="Standard domestic 15% (Box 7)",F4878="Import - VAT paid at customs (Box 8)",F4878="Import - Reverse charge (Box 9)"))),"VAT claimed on non-taxable category; ",""))</f>
        <v/>
      </c>
    </row>
    <row r="4879">
      <c r="A4879" s="17" t="n"/>
      <c r="B4879" s="14" t="n"/>
      <c r="C4879" s="14" t="n"/>
      <c r="D4879" s="16" t="n"/>
      <c r="E4879" s="14" t="n"/>
      <c r="F4879" s="14" t="n"/>
      <c r="G4879" s="14" t="n"/>
      <c r="H4879" s="19" t="n"/>
      <c r="I4879" s="19" t="n"/>
      <c r="J4879" s="34">
        <f>IF(A4879="","",H4879+I4879)</f>
        <v/>
      </c>
      <c r="K4879" s="14" t="n"/>
      <c r="L4879" s="14" t="n"/>
      <c r="M4879" s="14" t="n"/>
      <c r="N4879" s="14" t="n"/>
      <c r="O4879" s="20">
        <f>IF(A4879="","",SUMPRODUCT((A4879&gt;=Setup!$C$19:$C$30)*(A4879&lt;=Setup!$D$19:$D$30)*Setup!$A$19:$A$30))</f>
        <v/>
      </c>
      <c r="P4879" s="34">
        <f>IF(A4879="","",IF(OR(F4879="Standard domestic 15% (Box 7)",F4879="Import - VAT paid at customs (Box 8)",F4879="Import - Reverse charge (Box 9)"),ROUND(H4879*Setup!$B$9,2),0))</f>
        <v/>
      </c>
      <c r="Q4879" s="34">
        <f>IF(A4879="","",I4879-P4879)</f>
        <v/>
      </c>
      <c r="R4879" s="34">
        <f>IF(A4879="","",IF(L4879="Yes",I4879,0))</f>
        <v/>
      </c>
      <c r="S4879" s="34">
        <f>IF(A4879="","",IF(AND(L4879="Yes",K4879="Yes",NOT(ISNUMBER(SEARCH("blocked",G4879))),OR(F4879="Standard domestic 15% (Box 7)",F4879="Import - VAT paid at customs (Box 8)",F4879="Import - Reverse charge (Box 9)"),OR(F4879&lt;&gt;"Standard domestic 15% (Box 7)",AND(LEN(D4879)=15,LEFT(D4879,1)="3",RIGHT(D4879,1)="3",ISNUMBER(--D4879)))),I4879,0))</f>
        <v/>
      </c>
      <c r="T4879" s="34">
        <f>IF(A4879="","",R4879-S4879)</f>
        <v/>
      </c>
      <c r="U4879" s="23">
        <f>IF(A4879="","",IF(O4879=0,"Outside audit periods; ","")&amp;IF(F4879="","No VAT category; ","")&amp;IF(ABS(Q4879)&gt;Setup!$B$10,"VAT ≠ 15% × net; ","")&amp;IF(AND(F4879="Standard domestic 15% (Box 7)",NOT(AND(LEN(D4879)=15,LEFT(D4879,1)="3",RIGHT(D4879,1)="3",ISNUMBER(--D4879)))),"Invalid/missing supplier VAT no; ","")&amp;IF(AND(L4879="Yes",K4879&lt;&gt;"Yes"),"VAT claimed without valid tax invoice; ","")&amp;IF(AND(L4879="Yes",ISNUMBER(SEARCH("blocked",G4879))),"Blocked input VAT claimed; ","")&amp;IF(AND(F4879="Import - VAT paid at customs (Box 8)",M4879=""),"Customs declaration no missing; ","")&amp;IF(AND(F4879="Import - Reverse charge (Box 9)",E4879="Saudi Arabia"),"RCM used for a local supplier; ","")&amp;IF(AND(L4879="Yes",NOT(OR(F4879="Standard domestic 15% (Box 7)",F4879="Import - VAT paid at customs (Box 8)",F4879="Import - Reverse charge (Box 9)"))),"VAT claimed on non-taxable category; ",""))</f>
        <v/>
      </c>
    </row>
    <row r="4880">
      <c r="A4880" s="17" t="n"/>
      <c r="B4880" s="14" t="n"/>
      <c r="C4880" s="14" t="n"/>
      <c r="D4880" s="16" t="n"/>
      <c r="E4880" s="14" t="n"/>
      <c r="F4880" s="14" t="n"/>
      <c r="G4880" s="14" t="n"/>
      <c r="H4880" s="19" t="n"/>
      <c r="I4880" s="19" t="n"/>
      <c r="J4880" s="34">
        <f>IF(A4880="","",H4880+I4880)</f>
        <v/>
      </c>
      <c r="K4880" s="14" t="n"/>
      <c r="L4880" s="14" t="n"/>
      <c r="M4880" s="14" t="n"/>
      <c r="N4880" s="14" t="n"/>
      <c r="O4880" s="20">
        <f>IF(A4880="","",SUMPRODUCT((A4880&gt;=Setup!$C$19:$C$30)*(A4880&lt;=Setup!$D$19:$D$30)*Setup!$A$19:$A$30))</f>
        <v/>
      </c>
      <c r="P4880" s="34">
        <f>IF(A4880="","",IF(OR(F4880="Standard domestic 15% (Box 7)",F4880="Import - VAT paid at customs (Box 8)",F4880="Import - Reverse charge (Box 9)"),ROUND(H4880*Setup!$B$9,2),0))</f>
        <v/>
      </c>
      <c r="Q4880" s="34">
        <f>IF(A4880="","",I4880-P4880)</f>
        <v/>
      </c>
      <c r="R4880" s="34">
        <f>IF(A4880="","",IF(L4880="Yes",I4880,0))</f>
        <v/>
      </c>
      <c r="S4880" s="34">
        <f>IF(A4880="","",IF(AND(L4880="Yes",K4880="Yes",NOT(ISNUMBER(SEARCH("blocked",G4880))),OR(F4880="Standard domestic 15% (Box 7)",F4880="Import - VAT paid at customs (Box 8)",F4880="Import - Reverse charge (Box 9)"),OR(F4880&lt;&gt;"Standard domestic 15% (Box 7)",AND(LEN(D4880)=15,LEFT(D4880,1)="3",RIGHT(D4880,1)="3",ISNUMBER(--D4880)))),I4880,0))</f>
        <v/>
      </c>
      <c r="T4880" s="34">
        <f>IF(A4880="","",R4880-S4880)</f>
        <v/>
      </c>
      <c r="U4880" s="23">
        <f>IF(A4880="","",IF(O4880=0,"Outside audit periods; ","")&amp;IF(F4880="","No VAT category; ","")&amp;IF(ABS(Q4880)&gt;Setup!$B$10,"VAT ≠ 15% × net; ","")&amp;IF(AND(F4880="Standard domestic 15% (Box 7)",NOT(AND(LEN(D4880)=15,LEFT(D4880,1)="3",RIGHT(D4880,1)="3",ISNUMBER(--D4880)))),"Invalid/missing supplier VAT no; ","")&amp;IF(AND(L4880="Yes",K4880&lt;&gt;"Yes"),"VAT claimed without valid tax invoice; ","")&amp;IF(AND(L4880="Yes",ISNUMBER(SEARCH("blocked",G4880))),"Blocked input VAT claimed; ","")&amp;IF(AND(F4880="Import - VAT paid at customs (Box 8)",M4880=""),"Customs declaration no missing; ","")&amp;IF(AND(F4880="Import - Reverse charge (Box 9)",E4880="Saudi Arabia"),"RCM used for a local supplier; ","")&amp;IF(AND(L4880="Yes",NOT(OR(F4880="Standard domestic 15% (Box 7)",F4880="Import - VAT paid at customs (Box 8)",F4880="Import - Reverse charge (Box 9)"))),"VAT claimed on non-taxable category; ",""))</f>
        <v/>
      </c>
    </row>
    <row r="4881">
      <c r="A4881" s="17" t="n"/>
      <c r="B4881" s="14" t="n"/>
      <c r="C4881" s="14" t="n"/>
      <c r="D4881" s="16" t="n"/>
      <c r="E4881" s="14" t="n"/>
      <c r="F4881" s="14" t="n"/>
      <c r="G4881" s="14" t="n"/>
      <c r="H4881" s="19" t="n"/>
      <c r="I4881" s="19" t="n"/>
      <c r="J4881" s="34">
        <f>IF(A4881="","",H4881+I4881)</f>
        <v/>
      </c>
      <c r="K4881" s="14" t="n"/>
      <c r="L4881" s="14" t="n"/>
      <c r="M4881" s="14" t="n"/>
      <c r="N4881" s="14" t="n"/>
      <c r="O4881" s="20">
        <f>IF(A4881="","",SUMPRODUCT((A4881&gt;=Setup!$C$19:$C$30)*(A4881&lt;=Setup!$D$19:$D$30)*Setup!$A$19:$A$30))</f>
        <v/>
      </c>
      <c r="P4881" s="34">
        <f>IF(A4881="","",IF(OR(F4881="Standard domestic 15% (Box 7)",F4881="Import - VAT paid at customs (Box 8)",F4881="Import - Reverse charge (Box 9)"),ROUND(H4881*Setup!$B$9,2),0))</f>
        <v/>
      </c>
      <c r="Q4881" s="34">
        <f>IF(A4881="","",I4881-P4881)</f>
        <v/>
      </c>
      <c r="R4881" s="34">
        <f>IF(A4881="","",IF(L4881="Yes",I4881,0))</f>
        <v/>
      </c>
      <c r="S4881" s="34">
        <f>IF(A4881="","",IF(AND(L4881="Yes",K4881="Yes",NOT(ISNUMBER(SEARCH("blocked",G4881))),OR(F4881="Standard domestic 15% (Box 7)",F4881="Import - VAT paid at customs (Box 8)",F4881="Import - Reverse charge (Box 9)"),OR(F4881&lt;&gt;"Standard domestic 15% (Box 7)",AND(LEN(D4881)=15,LEFT(D4881,1)="3",RIGHT(D4881,1)="3",ISNUMBER(--D4881)))),I4881,0))</f>
        <v/>
      </c>
      <c r="T4881" s="34">
        <f>IF(A4881="","",R4881-S4881)</f>
        <v/>
      </c>
      <c r="U4881" s="23">
        <f>IF(A4881="","",IF(O4881=0,"Outside audit periods; ","")&amp;IF(F4881="","No VAT category; ","")&amp;IF(ABS(Q4881)&gt;Setup!$B$10,"VAT ≠ 15% × net; ","")&amp;IF(AND(F4881="Standard domestic 15% (Box 7)",NOT(AND(LEN(D4881)=15,LEFT(D4881,1)="3",RIGHT(D4881,1)="3",ISNUMBER(--D4881)))),"Invalid/missing supplier VAT no; ","")&amp;IF(AND(L4881="Yes",K4881&lt;&gt;"Yes"),"VAT claimed without valid tax invoice; ","")&amp;IF(AND(L4881="Yes",ISNUMBER(SEARCH("blocked",G4881))),"Blocked input VAT claimed; ","")&amp;IF(AND(F4881="Import - VAT paid at customs (Box 8)",M4881=""),"Customs declaration no missing; ","")&amp;IF(AND(F4881="Import - Reverse charge (Box 9)",E4881="Saudi Arabia"),"RCM used for a local supplier; ","")&amp;IF(AND(L4881="Yes",NOT(OR(F4881="Standard domestic 15% (Box 7)",F4881="Import - VAT paid at customs (Box 8)",F4881="Import - Reverse charge (Box 9)"))),"VAT claimed on non-taxable category; ",""))</f>
        <v/>
      </c>
    </row>
    <row r="4882">
      <c r="A4882" s="17" t="n"/>
      <c r="B4882" s="14" t="n"/>
      <c r="C4882" s="14" t="n"/>
      <c r="D4882" s="16" t="n"/>
      <c r="E4882" s="14" t="n"/>
      <c r="F4882" s="14" t="n"/>
      <c r="G4882" s="14" t="n"/>
      <c r="H4882" s="19" t="n"/>
      <c r="I4882" s="19" t="n"/>
      <c r="J4882" s="34">
        <f>IF(A4882="","",H4882+I4882)</f>
        <v/>
      </c>
      <c r="K4882" s="14" t="n"/>
      <c r="L4882" s="14" t="n"/>
      <c r="M4882" s="14" t="n"/>
      <c r="N4882" s="14" t="n"/>
      <c r="O4882" s="20">
        <f>IF(A4882="","",SUMPRODUCT((A4882&gt;=Setup!$C$19:$C$30)*(A4882&lt;=Setup!$D$19:$D$30)*Setup!$A$19:$A$30))</f>
        <v/>
      </c>
      <c r="P4882" s="34">
        <f>IF(A4882="","",IF(OR(F4882="Standard domestic 15% (Box 7)",F4882="Import - VAT paid at customs (Box 8)",F4882="Import - Reverse charge (Box 9)"),ROUND(H4882*Setup!$B$9,2),0))</f>
        <v/>
      </c>
      <c r="Q4882" s="34">
        <f>IF(A4882="","",I4882-P4882)</f>
        <v/>
      </c>
      <c r="R4882" s="34">
        <f>IF(A4882="","",IF(L4882="Yes",I4882,0))</f>
        <v/>
      </c>
      <c r="S4882" s="34">
        <f>IF(A4882="","",IF(AND(L4882="Yes",K4882="Yes",NOT(ISNUMBER(SEARCH("blocked",G4882))),OR(F4882="Standard domestic 15% (Box 7)",F4882="Import - VAT paid at customs (Box 8)",F4882="Import - Reverse charge (Box 9)"),OR(F4882&lt;&gt;"Standard domestic 15% (Box 7)",AND(LEN(D4882)=15,LEFT(D4882,1)="3",RIGHT(D4882,1)="3",ISNUMBER(--D4882)))),I4882,0))</f>
        <v/>
      </c>
      <c r="T4882" s="34">
        <f>IF(A4882="","",R4882-S4882)</f>
        <v/>
      </c>
      <c r="U4882" s="23">
        <f>IF(A4882="","",IF(O4882=0,"Outside audit periods; ","")&amp;IF(F4882="","No VAT category; ","")&amp;IF(ABS(Q4882)&gt;Setup!$B$10,"VAT ≠ 15% × net; ","")&amp;IF(AND(F4882="Standard domestic 15% (Box 7)",NOT(AND(LEN(D4882)=15,LEFT(D4882,1)="3",RIGHT(D4882,1)="3",ISNUMBER(--D4882)))),"Invalid/missing supplier VAT no; ","")&amp;IF(AND(L4882="Yes",K4882&lt;&gt;"Yes"),"VAT claimed without valid tax invoice; ","")&amp;IF(AND(L4882="Yes",ISNUMBER(SEARCH("blocked",G4882))),"Blocked input VAT claimed; ","")&amp;IF(AND(F4882="Import - VAT paid at customs (Box 8)",M4882=""),"Customs declaration no missing; ","")&amp;IF(AND(F4882="Import - Reverse charge (Box 9)",E4882="Saudi Arabia"),"RCM used for a local supplier; ","")&amp;IF(AND(L4882="Yes",NOT(OR(F4882="Standard domestic 15% (Box 7)",F4882="Import - VAT paid at customs (Box 8)",F4882="Import - Reverse charge (Box 9)"))),"VAT claimed on non-taxable category; ",""))</f>
        <v/>
      </c>
    </row>
    <row r="4883">
      <c r="A4883" s="17" t="n"/>
      <c r="B4883" s="14" t="n"/>
      <c r="C4883" s="14" t="n"/>
      <c r="D4883" s="16" t="n"/>
      <c r="E4883" s="14" t="n"/>
      <c r="F4883" s="14" t="n"/>
      <c r="G4883" s="14" t="n"/>
      <c r="H4883" s="19" t="n"/>
      <c r="I4883" s="19" t="n"/>
      <c r="J4883" s="34">
        <f>IF(A4883="","",H4883+I4883)</f>
        <v/>
      </c>
      <c r="K4883" s="14" t="n"/>
      <c r="L4883" s="14" t="n"/>
      <c r="M4883" s="14" t="n"/>
      <c r="N4883" s="14" t="n"/>
      <c r="O4883" s="20">
        <f>IF(A4883="","",SUMPRODUCT((A4883&gt;=Setup!$C$19:$C$30)*(A4883&lt;=Setup!$D$19:$D$30)*Setup!$A$19:$A$30))</f>
        <v/>
      </c>
      <c r="P4883" s="34">
        <f>IF(A4883="","",IF(OR(F4883="Standard domestic 15% (Box 7)",F4883="Import - VAT paid at customs (Box 8)",F4883="Import - Reverse charge (Box 9)"),ROUND(H4883*Setup!$B$9,2),0))</f>
        <v/>
      </c>
      <c r="Q4883" s="34">
        <f>IF(A4883="","",I4883-P4883)</f>
        <v/>
      </c>
      <c r="R4883" s="34">
        <f>IF(A4883="","",IF(L4883="Yes",I4883,0))</f>
        <v/>
      </c>
      <c r="S4883" s="34">
        <f>IF(A4883="","",IF(AND(L4883="Yes",K4883="Yes",NOT(ISNUMBER(SEARCH("blocked",G4883))),OR(F4883="Standard domestic 15% (Box 7)",F4883="Import - VAT paid at customs (Box 8)",F4883="Import - Reverse charge (Box 9)"),OR(F4883&lt;&gt;"Standard domestic 15% (Box 7)",AND(LEN(D4883)=15,LEFT(D4883,1)="3",RIGHT(D4883,1)="3",ISNUMBER(--D4883)))),I4883,0))</f>
        <v/>
      </c>
      <c r="T4883" s="34">
        <f>IF(A4883="","",R4883-S4883)</f>
        <v/>
      </c>
      <c r="U4883" s="23">
        <f>IF(A4883="","",IF(O4883=0,"Outside audit periods; ","")&amp;IF(F4883="","No VAT category; ","")&amp;IF(ABS(Q4883)&gt;Setup!$B$10,"VAT ≠ 15% × net; ","")&amp;IF(AND(F4883="Standard domestic 15% (Box 7)",NOT(AND(LEN(D4883)=15,LEFT(D4883,1)="3",RIGHT(D4883,1)="3",ISNUMBER(--D4883)))),"Invalid/missing supplier VAT no; ","")&amp;IF(AND(L4883="Yes",K4883&lt;&gt;"Yes"),"VAT claimed without valid tax invoice; ","")&amp;IF(AND(L4883="Yes",ISNUMBER(SEARCH("blocked",G4883))),"Blocked input VAT claimed; ","")&amp;IF(AND(F4883="Import - VAT paid at customs (Box 8)",M4883=""),"Customs declaration no missing; ","")&amp;IF(AND(F4883="Import - Reverse charge (Box 9)",E4883="Saudi Arabia"),"RCM used for a local supplier; ","")&amp;IF(AND(L4883="Yes",NOT(OR(F4883="Standard domestic 15% (Box 7)",F4883="Import - VAT paid at customs (Box 8)",F4883="Import - Reverse charge (Box 9)"))),"VAT claimed on non-taxable category; ",""))</f>
        <v/>
      </c>
    </row>
    <row r="4884">
      <c r="A4884" s="17" t="n"/>
      <c r="B4884" s="14" t="n"/>
      <c r="C4884" s="14" t="n"/>
      <c r="D4884" s="16" t="n"/>
      <c r="E4884" s="14" t="n"/>
      <c r="F4884" s="14" t="n"/>
      <c r="G4884" s="14" t="n"/>
      <c r="H4884" s="19" t="n"/>
      <c r="I4884" s="19" t="n"/>
      <c r="J4884" s="34">
        <f>IF(A4884="","",H4884+I4884)</f>
        <v/>
      </c>
      <c r="K4884" s="14" t="n"/>
      <c r="L4884" s="14" t="n"/>
      <c r="M4884" s="14" t="n"/>
      <c r="N4884" s="14" t="n"/>
      <c r="O4884" s="20">
        <f>IF(A4884="","",SUMPRODUCT((A4884&gt;=Setup!$C$19:$C$30)*(A4884&lt;=Setup!$D$19:$D$30)*Setup!$A$19:$A$30))</f>
        <v/>
      </c>
      <c r="P4884" s="34">
        <f>IF(A4884="","",IF(OR(F4884="Standard domestic 15% (Box 7)",F4884="Import - VAT paid at customs (Box 8)",F4884="Import - Reverse charge (Box 9)"),ROUND(H4884*Setup!$B$9,2),0))</f>
        <v/>
      </c>
      <c r="Q4884" s="34">
        <f>IF(A4884="","",I4884-P4884)</f>
        <v/>
      </c>
      <c r="R4884" s="34">
        <f>IF(A4884="","",IF(L4884="Yes",I4884,0))</f>
        <v/>
      </c>
      <c r="S4884" s="34">
        <f>IF(A4884="","",IF(AND(L4884="Yes",K4884="Yes",NOT(ISNUMBER(SEARCH("blocked",G4884))),OR(F4884="Standard domestic 15% (Box 7)",F4884="Import - VAT paid at customs (Box 8)",F4884="Import - Reverse charge (Box 9)"),OR(F4884&lt;&gt;"Standard domestic 15% (Box 7)",AND(LEN(D4884)=15,LEFT(D4884,1)="3",RIGHT(D4884,1)="3",ISNUMBER(--D4884)))),I4884,0))</f>
        <v/>
      </c>
      <c r="T4884" s="34">
        <f>IF(A4884="","",R4884-S4884)</f>
        <v/>
      </c>
      <c r="U4884" s="23">
        <f>IF(A4884="","",IF(O4884=0,"Outside audit periods; ","")&amp;IF(F4884="","No VAT category; ","")&amp;IF(ABS(Q4884)&gt;Setup!$B$10,"VAT ≠ 15% × net; ","")&amp;IF(AND(F4884="Standard domestic 15% (Box 7)",NOT(AND(LEN(D4884)=15,LEFT(D4884,1)="3",RIGHT(D4884,1)="3",ISNUMBER(--D4884)))),"Invalid/missing supplier VAT no; ","")&amp;IF(AND(L4884="Yes",K4884&lt;&gt;"Yes"),"VAT claimed without valid tax invoice; ","")&amp;IF(AND(L4884="Yes",ISNUMBER(SEARCH("blocked",G4884))),"Blocked input VAT claimed; ","")&amp;IF(AND(F4884="Import - VAT paid at customs (Box 8)",M4884=""),"Customs declaration no missing; ","")&amp;IF(AND(F4884="Import - Reverse charge (Box 9)",E4884="Saudi Arabia"),"RCM used for a local supplier; ","")&amp;IF(AND(L4884="Yes",NOT(OR(F4884="Standard domestic 15% (Box 7)",F4884="Import - VAT paid at customs (Box 8)",F4884="Import - Reverse charge (Box 9)"))),"VAT claimed on non-taxable category; ",""))</f>
        <v/>
      </c>
    </row>
    <row r="4885">
      <c r="A4885" s="17" t="n"/>
      <c r="B4885" s="14" t="n"/>
      <c r="C4885" s="14" t="n"/>
      <c r="D4885" s="16" t="n"/>
      <c r="E4885" s="14" t="n"/>
      <c r="F4885" s="14" t="n"/>
      <c r="G4885" s="14" t="n"/>
      <c r="H4885" s="19" t="n"/>
      <c r="I4885" s="19" t="n"/>
      <c r="J4885" s="34">
        <f>IF(A4885="","",H4885+I4885)</f>
        <v/>
      </c>
      <c r="K4885" s="14" t="n"/>
      <c r="L4885" s="14" t="n"/>
      <c r="M4885" s="14" t="n"/>
      <c r="N4885" s="14" t="n"/>
      <c r="O4885" s="20">
        <f>IF(A4885="","",SUMPRODUCT((A4885&gt;=Setup!$C$19:$C$30)*(A4885&lt;=Setup!$D$19:$D$30)*Setup!$A$19:$A$30))</f>
        <v/>
      </c>
      <c r="P4885" s="34">
        <f>IF(A4885="","",IF(OR(F4885="Standard domestic 15% (Box 7)",F4885="Import - VAT paid at customs (Box 8)",F4885="Import - Reverse charge (Box 9)"),ROUND(H4885*Setup!$B$9,2),0))</f>
        <v/>
      </c>
      <c r="Q4885" s="34">
        <f>IF(A4885="","",I4885-P4885)</f>
        <v/>
      </c>
      <c r="R4885" s="34">
        <f>IF(A4885="","",IF(L4885="Yes",I4885,0))</f>
        <v/>
      </c>
      <c r="S4885" s="34">
        <f>IF(A4885="","",IF(AND(L4885="Yes",K4885="Yes",NOT(ISNUMBER(SEARCH("blocked",G4885))),OR(F4885="Standard domestic 15% (Box 7)",F4885="Import - VAT paid at customs (Box 8)",F4885="Import - Reverse charge (Box 9)"),OR(F4885&lt;&gt;"Standard domestic 15% (Box 7)",AND(LEN(D4885)=15,LEFT(D4885,1)="3",RIGHT(D4885,1)="3",ISNUMBER(--D4885)))),I4885,0))</f>
        <v/>
      </c>
      <c r="T4885" s="34">
        <f>IF(A4885="","",R4885-S4885)</f>
        <v/>
      </c>
      <c r="U4885" s="23">
        <f>IF(A4885="","",IF(O4885=0,"Outside audit periods; ","")&amp;IF(F4885="","No VAT category; ","")&amp;IF(ABS(Q4885)&gt;Setup!$B$10,"VAT ≠ 15% × net; ","")&amp;IF(AND(F4885="Standard domestic 15% (Box 7)",NOT(AND(LEN(D4885)=15,LEFT(D4885,1)="3",RIGHT(D4885,1)="3",ISNUMBER(--D4885)))),"Invalid/missing supplier VAT no; ","")&amp;IF(AND(L4885="Yes",K4885&lt;&gt;"Yes"),"VAT claimed without valid tax invoice; ","")&amp;IF(AND(L4885="Yes",ISNUMBER(SEARCH("blocked",G4885))),"Blocked input VAT claimed; ","")&amp;IF(AND(F4885="Import - VAT paid at customs (Box 8)",M4885=""),"Customs declaration no missing; ","")&amp;IF(AND(F4885="Import - Reverse charge (Box 9)",E4885="Saudi Arabia"),"RCM used for a local supplier; ","")&amp;IF(AND(L4885="Yes",NOT(OR(F4885="Standard domestic 15% (Box 7)",F4885="Import - VAT paid at customs (Box 8)",F4885="Import - Reverse charge (Box 9)"))),"VAT claimed on non-taxable category; ",""))</f>
        <v/>
      </c>
    </row>
    <row r="4886">
      <c r="A4886" s="17" t="n"/>
      <c r="B4886" s="14" t="n"/>
      <c r="C4886" s="14" t="n"/>
      <c r="D4886" s="16" t="n"/>
      <c r="E4886" s="14" t="n"/>
      <c r="F4886" s="14" t="n"/>
      <c r="G4886" s="14" t="n"/>
      <c r="H4886" s="19" t="n"/>
      <c r="I4886" s="19" t="n"/>
      <c r="J4886" s="34">
        <f>IF(A4886="","",H4886+I4886)</f>
        <v/>
      </c>
      <c r="K4886" s="14" t="n"/>
      <c r="L4886" s="14" t="n"/>
      <c r="M4886" s="14" t="n"/>
      <c r="N4886" s="14" t="n"/>
      <c r="O4886" s="20">
        <f>IF(A4886="","",SUMPRODUCT((A4886&gt;=Setup!$C$19:$C$30)*(A4886&lt;=Setup!$D$19:$D$30)*Setup!$A$19:$A$30))</f>
        <v/>
      </c>
      <c r="P4886" s="34">
        <f>IF(A4886="","",IF(OR(F4886="Standard domestic 15% (Box 7)",F4886="Import - VAT paid at customs (Box 8)",F4886="Import - Reverse charge (Box 9)"),ROUND(H4886*Setup!$B$9,2),0))</f>
        <v/>
      </c>
      <c r="Q4886" s="34">
        <f>IF(A4886="","",I4886-P4886)</f>
        <v/>
      </c>
      <c r="R4886" s="34">
        <f>IF(A4886="","",IF(L4886="Yes",I4886,0))</f>
        <v/>
      </c>
      <c r="S4886" s="34">
        <f>IF(A4886="","",IF(AND(L4886="Yes",K4886="Yes",NOT(ISNUMBER(SEARCH("blocked",G4886))),OR(F4886="Standard domestic 15% (Box 7)",F4886="Import - VAT paid at customs (Box 8)",F4886="Import - Reverse charge (Box 9)"),OR(F4886&lt;&gt;"Standard domestic 15% (Box 7)",AND(LEN(D4886)=15,LEFT(D4886,1)="3",RIGHT(D4886,1)="3",ISNUMBER(--D4886)))),I4886,0))</f>
        <v/>
      </c>
      <c r="T4886" s="34">
        <f>IF(A4886="","",R4886-S4886)</f>
        <v/>
      </c>
      <c r="U4886" s="23">
        <f>IF(A4886="","",IF(O4886=0,"Outside audit periods; ","")&amp;IF(F4886="","No VAT category; ","")&amp;IF(ABS(Q4886)&gt;Setup!$B$10,"VAT ≠ 15% × net; ","")&amp;IF(AND(F4886="Standard domestic 15% (Box 7)",NOT(AND(LEN(D4886)=15,LEFT(D4886,1)="3",RIGHT(D4886,1)="3",ISNUMBER(--D4886)))),"Invalid/missing supplier VAT no; ","")&amp;IF(AND(L4886="Yes",K4886&lt;&gt;"Yes"),"VAT claimed without valid tax invoice; ","")&amp;IF(AND(L4886="Yes",ISNUMBER(SEARCH("blocked",G4886))),"Blocked input VAT claimed; ","")&amp;IF(AND(F4886="Import - VAT paid at customs (Box 8)",M4886=""),"Customs declaration no missing; ","")&amp;IF(AND(F4886="Import - Reverse charge (Box 9)",E4886="Saudi Arabia"),"RCM used for a local supplier; ","")&amp;IF(AND(L4886="Yes",NOT(OR(F4886="Standard domestic 15% (Box 7)",F4886="Import - VAT paid at customs (Box 8)",F4886="Import - Reverse charge (Box 9)"))),"VAT claimed on non-taxable category; ",""))</f>
        <v/>
      </c>
    </row>
    <row r="4887">
      <c r="A4887" s="17" t="n"/>
      <c r="B4887" s="14" t="n"/>
      <c r="C4887" s="14" t="n"/>
      <c r="D4887" s="16" t="n"/>
      <c r="E4887" s="14" t="n"/>
      <c r="F4887" s="14" t="n"/>
      <c r="G4887" s="14" t="n"/>
      <c r="H4887" s="19" t="n"/>
      <c r="I4887" s="19" t="n"/>
      <c r="J4887" s="34">
        <f>IF(A4887="","",H4887+I4887)</f>
        <v/>
      </c>
      <c r="K4887" s="14" t="n"/>
      <c r="L4887" s="14" t="n"/>
      <c r="M4887" s="14" t="n"/>
      <c r="N4887" s="14" t="n"/>
      <c r="O4887" s="20">
        <f>IF(A4887="","",SUMPRODUCT((A4887&gt;=Setup!$C$19:$C$30)*(A4887&lt;=Setup!$D$19:$D$30)*Setup!$A$19:$A$30))</f>
        <v/>
      </c>
      <c r="P4887" s="34">
        <f>IF(A4887="","",IF(OR(F4887="Standard domestic 15% (Box 7)",F4887="Import - VAT paid at customs (Box 8)",F4887="Import - Reverse charge (Box 9)"),ROUND(H4887*Setup!$B$9,2),0))</f>
        <v/>
      </c>
      <c r="Q4887" s="34">
        <f>IF(A4887="","",I4887-P4887)</f>
        <v/>
      </c>
      <c r="R4887" s="34">
        <f>IF(A4887="","",IF(L4887="Yes",I4887,0))</f>
        <v/>
      </c>
      <c r="S4887" s="34">
        <f>IF(A4887="","",IF(AND(L4887="Yes",K4887="Yes",NOT(ISNUMBER(SEARCH("blocked",G4887))),OR(F4887="Standard domestic 15% (Box 7)",F4887="Import - VAT paid at customs (Box 8)",F4887="Import - Reverse charge (Box 9)"),OR(F4887&lt;&gt;"Standard domestic 15% (Box 7)",AND(LEN(D4887)=15,LEFT(D4887,1)="3",RIGHT(D4887,1)="3",ISNUMBER(--D4887)))),I4887,0))</f>
        <v/>
      </c>
      <c r="T4887" s="34">
        <f>IF(A4887="","",R4887-S4887)</f>
        <v/>
      </c>
      <c r="U4887" s="23">
        <f>IF(A4887="","",IF(O4887=0,"Outside audit periods; ","")&amp;IF(F4887="","No VAT category; ","")&amp;IF(ABS(Q4887)&gt;Setup!$B$10,"VAT ≠ 15% × net; ","")&amp;IF(AND(F4887="Standard domestic 15% (Box 7)",NOT(AND(LEN(D4887)=15,LEFT(D4887,1)="3",RIGHT(D4887,1)="3",ISNUMBER(--D4887)))),"Invalid/missing supplier VAT no; ","")&amp;IF(AND(L4887="Yes",K4887&lt;&gt;"Yes"),"VAT claimed without valid tax invoice; ","")&amp;IF(AND(L4887="Yes",ISNUMBER(SEARCH("blocked",G4887))),"Blocked input VAT claimed; ","")&amp;IF(AND(F4887="Import - VAT paid at customs (Box 8)",M4887=""),"Customs declaration no missing; ","")&amp;IF(AND(F4887="Import - Reverse charge (Box 9)",E4887="Saudi Arabia"),"RCM used for a local supplier; ","")&amp;IF(AND(L4887="Yes",NOT(OR(F4887="Standard domestic 15% (Box 7)",F4887="Import - VAT paid at customs (Box 8)",F4887="Import - Reverse charge (Box 9)"))),"VAT claimed on non-taxable category; ",""))</f>
        <v/>
      </c>
    </row>
    <row r="4888">
      <c r="A4888" s="17" t="n"/>
      <c r="B4888" s="14" t="n"/>
      <c r="C4888" s="14" t="n"/>
      <c r="D4888" s="16" t="n"/>
      <c r="E4888" s="14" t="n"/>
      <c r="F4888" s="14" t="n"/>
      <c r="G4888" s="14" t="n"/>
      <c r="H4888" s="19" t="n"/>
      <c r="I4888" s="19" t="n"/>
      <c r="J4888" s="34">
        <f>IF(A4888="","",H4888+I4888)</f>
        <v/>
      </c>
      <c r="K4888" s="14" t="n"/>
      <c r="L4888" s="14" t="n"/>
      <c r="M4888" s="14" t="n"/>
      <c r="N4888" s="14" t="n"/>
      <c r="O4888" s="20">
        <f>IF(A4888="","",SUMPRODUCT((A4888&gt;=Setup!$C$19:$C$30)*(A4888&lt;=Setup!$D$19:$D$30)*Setup!$A$19:$A$30))</f>
        <v/>
      </c>
      <c r="P4888" s="34">
        <f>IF(A4888="","",IF(OR(F4888="Standard domestic 15% (Box 7)",F4888="Import - VAT paid at customs (Box 8)",F4888="Import - Reverse charge (Box 9)"),ROUND(H4888*Setup!$B$9,2),0))</f>
        <v/>
      </c>
      <c r="Q4888" s="34">
        <f>IF(A4888="","",I4888-P4888)</f>
        <v/>
      </c>
      <c r="R4888" s="34">
        <f>IF(A4888="","",IF(L4888="Yes",I4888,0))</f>
        <v/>
      </c>
      <c r="S4888" s="34">
        <f>IF(A4888="","",IF(AND(L4888="Yes",K4888="Yes",NOT(ISNUMBER(SEARCH("blocked",G4888))),OR(F4888="Standard domestic 15% (Box 7)",F4888="Import - VAT paid at customs (Box 8)",F4888="Import - Reverse charge (Box 9)"),OR(F4888&lt;&gt;"Standard domestic 15% (Box 7)",AND(LEN(D4888)=15,LEFT(D4888,1)="3",RIGHT(D4888,1)="3",ISNUMBER(--D4888)))),I4888,0))</f>
        <v/>
      </c>
      <c r="T4888" s="34">
        <f>IF(A4888="","",R4888-S4888)</f>
        <v/>
      </c>
      <c r="U4888" s="23">
        <f>IF(A4888="","",IF(O4888=0,"Outside audit periods; ","")&amp;IF(F4888="","No VAT category; ","")&amp;IF(ABS(Q4888)&gt;Setup!$B$10,"VAT ≠ 15% × net; ","")&amp;IF(AND(F4888="Standard domestic 15% (Box 7)",NOT(AND(LEN(D4888)=15,LEFT(D4888,1)="3",RIGHT(D4888,1)="3",ISNUMBER(--D4888)))),"Invalid/missing supplier VAT no; ","")&amp;IF(AND(L4888="Yes",K4888&lt;&gt;"Yes"),"VAT claimed without valid tax invoice; ","")&amp;IF(AND(L4888="Yes",ISNUMBER(SEARCH("blocked",G4888))),"Blocked input VAT claimed; ","")&amp;IF(AND(F4888="Import - VAT paid at customs (Box 8)",M4888=""),"Customs declaration no missing; ","")&amp;IF(AND(F4888="Import - Reverse charge (Box 9)",E4888="Saudi Arabia"),"RCM used for a local supplier; ","")&amp;IF(AND(L4888="Yes",NOT(OR(F4888="Standard domestic 15% (Box 7)",F4888="Import - VAT paid at customs (Box 8)",F4888="Import - Reverse charge (Box 9)"))),"VAT claimed on non-taxable category; ",""))</f>
        <v/>
      </c>
    </row>
    <row r="4889">
      <c r="A4889" s="17" t="n"/>
      <c r="B4889" s="14" t="n"/>
      <c r="C4889" s="14" t="n"/>
      <c r="D4889" s="16" t="n"/>
      <c r="E4889" s="14" t="n"/>
      <c r="F4889" s="14" t="n"/>
      <c r="G4889" s="14" t="n"/>
      <c r="H4889" s="19" t="n"/>
      <c r="I4889" s="19" t="n"/>
      <c r="J4889" s="34">
        <f>IF(A4889="","",H4889+I4889)</f>
        <v/>
      </c>
      <c r="K4889" s="14" t="n"/>
      <c r="L4889" s="14" t="n"/>
      <c r="M4889" s="14" t="n"/>
      <c r="N4889" s="14" t="n"/>
      <c r="O4889" s="20">
        <f>IF(A4889="","",SUMPRODUCT((A4889&gt;=Setup!$C$19:$C$30)*(A4889&lt;=Setup!$D$19:$D$30)*Setup!$A$19:$A$30))</f>
        <v/>
      </c>
      <c r="P4889" s="34">
        <f>IF(A4889="","",IF(OR(F4889="Standard domestic 15% (Box 7)",F4889="Import - VAT paid at customs (Box 8)",F4889="Import - Reverse charge (Box 9)"),ROUND(H4889*Setup!$B$9,2),0))</f>
        <v/>
      </c>
      <c r="Q4889" s="34">
        <f>IF(A4889="","",I4889-P4889)</f>
        <v/>
      </c>
      <c r="R4889" s="34">
        <f>IF(A4889="","",IF(L4889="Yes",I4889,0))</f>
        <v/>
      </c>
      <c r="S4889" s="34">
        <f>IF(A4889="","",IF(AND(L4889="Yes",K4889="Yes",NOT(ISNUMBER(SEARCH("blocked",G4889))),OR(F4889="Standard domestic 15% (Box 7)",F4889="Import - VAT paid at customs (Box 8)",F4889="Import - Reverse charge (Box 9)"),OR(F4889&lt;&gt;"Standard domestic 15% (Box 7)",AND(LEN(D4889)=15,LEFT(D4889,1)="3",RIGHT(D4889,1)="3",ISNUMBER(--D4889)))),I4889,0))</f>
        <v/>
      </c>
      <c r="T4889" s="34">
        <f>IF(A4889="","",R4889-S4889)</f>
        <v/>
      </c>
      <c r="U4889" s="23">
        <f>IF(A4889="","",IF(O4889=0,"Outside audit periods; ","")&amp;IF(F4889="","No VAT category; ","")&amp;IF(ABS(Q4889)&gt;Setup!$B$10,"VAT ≠ 15% × net; ","")&amp;IF(AND(F4889="Standard domestic 15% (Box 7)",NOT(AND(LEN(D4889)=15,LEFT(D4889,1)="3",RIGHT(D4889,1)="3",ISNUMBER(--D4889)))),"Invalid/missing supplier VAT no; ","")&amp;IF(AND(L4889="Yes",K4889&lt;&gt;"Yes"),"VAT claimed without valid tax invoice; ","")&amp;IF(AND(L4889="Yes",ISNUMBER(SEARCH("blocked",G4889))),"Blocked input VAT claimed; ","")&amp;IF(AND(F4889="Import - VAT paid at customs (Box 8)",M4889=""),"Customs declaration no missing; ","")&amp;IF(AND(F4889="Import - Reverse charge (Box 9)",E4889="Saudi Arabia"),"RCM used for a local supplier; ","")&amp;IF(AND(L4889="Yes",NOT(OR(F4889="Standard domestic 15% (Box 7)",F4889="Import - VAT paid at customs (Box 8)",F4889="Import - Reverse charge (Box 9)"))),"VAT claimed on non-taxable category; ",""))</f>
        <v/>
      </c>
    </row>
    <row r="4890">
      <c r="A4890" s="17" t="n"/>
      <c r="B4890" s="14" t="n"/>
      <c r="C4890" s="14" t="n"/>
      <c r="D4890" s="16" t="n"/>
      <c r="E4890" s="14" t="n"/>
      <c r="F4890" s="14" t="n"/>
      <c r="G4890" s="14" t="n"/>
      <c r="H4890" s="19" t="n"/>
      <c r="I4890" s="19" t="n"/>
      <c r="J4890" s="34">
        <f>IF(A4890="","",H4890+I4890)</f>
        <v/>
      </c>
      <c r="K4890" s="14" t="n"/>
      <c r="L4890" s="14" t="n"/>
      <c r="M4890" s="14" t="n"/>
      <c r="N4890" s="14" t="n"/>
      <c r="O4890" s="20">
        <f>IF(A4890="","",SUMPRODUCT((A4890&gt;=Setup!$C$19:$C$30)*(A4890&lt;=Setup!$D$19:$D$30)*Setup!$A$19:$A$30))</f>
        <v/>
      </c>
      <c r="P4890" s="34">
        <f>IF(A4890="","",IF(OR(F4890="Standard domestic 15% (Box 7)",F4890="Import - VAT paid at customs (Box 8)",F4890="Import - Reverse charge (Box 9)"),ROUND(H4890*Setup!$B$9,2),0))</f>
        <v/>
      </c>
      <c r="Q4890" s="34">
        <f>IF(A4890="","",I4890-P4890)</f>
        <v/>
      </c>
      <c r="R4890" s="34">
        <f>IF(A4890="","",IF(L4890="Yes",I4890,0))</f>
        <v/>
      </c>
      <c r="S4890" s="34">
        <f>IF(A4890="","",IF(AND(L4890="Yes",K4890="Yes",NOT(ISNUMBER(SEARCH("blocked",G4890))),OR(F4890="Standard domestic 15% (Box 7)",F4890="Import - VAT paid at customs (Box 8)",F4890="Import - Reverse charge (Box 9)"),OR(F4890&lt;&gt;"Standard domestic 15% (Box 7)",AND(LEN(D4890)=15,LEFT(D4890,1)="3",RIGHT(D4890,1)="3",ISNUMBER(--D4890)))),I4890,0))</f>
        <v/>
      </c>
      <c r="T4890" s="34">
        <f>IF(A4890="","",R4890-S4890)</f>
        <v/>
      </c>
      <c r="U4890" s="23">
        <f>IF(A4890="","",IF(O4890=0,"Outside audit periods; ","")&amp;IF(F4890="","No VAT category; ","")&amp;IF(ABS(Q4890)&gt;Setup!$B$10,"VAT ≠ 15% × net; ","")&amp;IF(AND(F4890="Standard domestic 15% (Box 7)",NOT(AND(LEN(D4890)=15,LEFT(D4890,1)="3",RIGHT(D4890,1)="3",ISNUMBER(--D4890)))),"Invalid/missing supplier VAT no; ","")&amp;IF(AND(L4890="Yes",K4890&lt;&gt;"Yes"),"VAT claimed without valid tax invoice; ","")&amp;IF(AND(L4890="Yes",ISNUMBER(SEARCH("blocked",G4890))),"Blocked input VAT claimed; ","")&amp;IF(AND(F4890="Import - VAT paid at customs (Box 8)",M4890=""),"Customs declaration no missing; ","")&amp;IF(AND(F4890="Import - Reverse charge (Box 9)",E4890="Saudi Arabia"),"RCM used for a local supplier; ","")&amp;IF(AND(L4890="Yes",NOT(OR(F4890="Standard domestic 15% (Box 7)",F4890="Import - VAT paid at customs (Box 8)",F4890="Import - Reverse charge (Box 9)"))),"VAT claimed on non-taxable category; ",""))</f>
        <v/>
      </c>
    </row>
    <row r="4891">
      <c r="A4891" s="17" t="n"/>
      <c r="B4891" s="14" t="n"/>
      <c r="C4891" s="14" t="n"/>
      <c r="D4891" s="16" t="n"/>
      <c r="E4891" s="14" t="n"/>
      <c r="F4891" s="14" t="n"/>
      <c r="G4891" s="14" t="n"/>
      <c r="H4891" s="19" t="n"/>
      <c r="I4891" s="19" t="n"/>
      <c r="J4891" s="34">
        <f>IF(A4891="","",H4891+I4891)</f>
        <v/>
      </c>
      <c r="K4891" s="14" t="n"/>
      <c r="L4891" s="14" t="n"/>
      <c r="M4891" s="14" t="n"/>
      <c r="N4891" s="14" t="n"/>
      <c r="O4891" s="20">
        <f>IF(A4891="","",SUMPRODUCT((A4891&gt;=Setup!$C$19:$C$30)*(A4891&lt;=Setup!$D$19:$D$30)*Setup!$A$19:$A$30))</f>
        <v/>
      </c>
      <c r="P4891" s="34">
        <f>IF(A4891="","",IF(OR(F4891="Standard domestic 15% (Box 7)",F4891="Import - VAT paid at customs (Box 8)",F4891="Import - Reverse charge (Box 9)"),ROUND(H4891*Setup!$B$9,2),0))</f>
        <v/>
      </c>
      <c r="Q4891" s="34">
        <f>IF(A4891="","",I4891-P4891)</f>
        <v/>
      </c>
      <c r="R4891" s="34">
        <f>IF(A4891="","",IF(L4891="Yes",I4891,0))</f>
        <v/>
      </c>
      <c r="S4891" s="34">
        <f>IF(A4891="","",IF(AND(L4891="Yes",K4891="Yes",NOT(ISNUMBER(SEARCH("blocked",G4891))),OR(F4891="Standard domestic 15% (Box 7)",F4891="Import - VAT paid at customs (Box 8)",F4891="Import - Reverse charge (Box 9)"),OR(F4891&lt;&gt;"Standard domestic 15% (Box 7)",AND(LEN(D4891)=15,LEFT(D4891,1)="3",RIGHT(D4891,1)="3",ISNUMBER(--D4891)))),I4891,0))</f>
        <v/>
      </c>
      <c r="T4891" s="34">
        <f>IF(A4891="","",R4891-S4891)</f>
        <v/>
      </c>
      <c r="U4891" s="23">
        <f>IF(A4891="","",IF(O4891=0,"Outside audit periods; ","")&amp;IF(F4891="","No VAT category; ","")&amp;IF(ABS(Q4891)&gt;Setup!$B$10,"VAT ≠ 15% × net; ","")&amp;IF(AND(F4891="Standard domestic 15% (Box 7)",NOT(AND(LEN(D4891)=15,LEFT(D4891,1)="3",RIGHT(D4891,1)="3",ISNUMBER(--D4891)))),"Invalid/missing supplier VAT no; ","")&amp;IF(AND(L4891="Yes",K4891&lt;&gt;"Yes"),"VAT claimed without valid tax invoice; ","")&amp;IF(AND(L4891="Yes",ISNUMBER(SEARCH("blocked",G4891))),"Blocked input VAT claimed; ","")&amp;IF(AND(F4891="Import - VAT paid at customs (Box 8)",M4891=""),"Customs declaration no missing; ","")&amp;IF(AND(F4891="Import - Reverse charge (Box 9)",E4891="Saudi Arabia"),"RCM used for a local supplier; ","")&amp;IF(AND(L4891="Yes",NOT(OR(F4891="Standard domestic 15% (Box 7)",F4891="Import - VAT paid at customs (Box 8)",F4891="Import - Reverse charge (Box 9)"))),"VAT claimed on non-taxable category; ",""))</f>
        <v/>
      </c>
    </row>
    <row r="4892">
      <c r="A4892" s="17" t="n"/>
      <c r="B4892" s="14" t="n"/>
      <c r="C4892" s="14" t="n"/>
      <c r="D4892" s="16" t="n"/>
      <c r="E4892" s="14" t="n"/>
      <c r="F4892" s="14" t="n"/>
      <c r="G4892" s="14" t="n"/>
      <c r="H4892" s="19" t="n"/>
      <c r="I4892" s="19" t="n"/>
      <c r="J4892" s="34">
        <f>IF(A4892="","",H4892+I4892)</f>
        <v/>
      </c>
      <c r="K4892" s="14" t="n"/>
      <c r="L4892" s="14" t="n"/>
      <c r="M4892" s="14" t="n"/>
      <c r="N4892" s="14" t="n"/>
      <c r="O4892" s="20">
        <f>IF(A4892="","",SUMPRODUCT((A4892&gt;=Setup!$C$19:$C$30)*(A4892&lt;=Setup!$D$19:$D$30)*Setup!$A$19:$A$30))</f>
        <v/>
      </c>
      <c r="P4892" s="34">
        <f>IF(A4892="","",IF(OR(F4892="Standard domestic 15% (Box 7)",F4892="Import - VAT paid at customs (Box 8)",F4892="Import - Reverse charge (Box 9)"),ROUND(H4892*Setup!$B$9,2),0))</f>
        <v/>
      </c>
      <c r="Q4892" s="34">
        <f>IF(A4892="","",I4892-P4892)</f>
        <v/>
      </c>
      <c r="R4892" s="34">
        <f>IF(A4892="","",IF(L4892="Yes",I4892,0))</f>
        <v/>
      </c>
      <c r="S4892" s="34">
        <f>IF(A4892="","",IF(AND(L4892="Yes",K4892="Yes",NOT(ISNUMBER(SEARCH("blocked",G4892))),OR(F4892="Standard domestic 15% (Box 7)",F4892="Import - VAT paid at customs (Box 8)",F4892="Import - Reverse charge (Box 9)"),OR(F4892&lt;&gt;"Standard domestic 15% (Box 7)",AND(LEN(D4892)=15,LEFT(D4892,1)="3",RIGHT(D4892,1)="3",ISNUMBER(--D4892)))),I4892,0))</f>
        <v/>
      </c>
      <c r="T4892" s="34">
        <f>IF(A4892="","",R4892-S4892)</f>
        <v/>
      </c>
      <c r="U4892" s="23">
        <f>IF(A4892="","",IF(O4892=0,"Outside audit periods; ","")&amp;IF(F4892="","No VAT category; ","")&amp;IF(ABS(Q4892)&gt;Setup!$B$10,"VAT ≠ 15% × net; ","")&amp;IF(AND(F4892="Standard domestic 15% (Box 7)",NOT(AND(LEN(D4892)=15,LEFT(D4892,1)="3",RIGHT(D4892,1)="3",ISNUMBER(--D4892)))),"Invalid/missing supplier VAT no; ","")&amp;IF(AND(L4892="Yes",K4892&lt;&gt;"Yes"),"VAT claimed without valid tax invoice; ","")&amp;IF(AND(L4892="Yes",ISNUMBER(SEARCH("blocked",G4892))),"Blocked input VAT claimed; ","")&amp;IF(AND(F4892="Import - VAT paid at customs (Box 8)",M4892=""),"Customs declaration no missing; ","")&amp;IF(AND(F4892="Import - Reverse charge (Box 9)",E4892="Saudi Arabia"),"RCM used for a local supplier; ","")&amp;IF(AND(L4892="Yes",NOT(OR(F4892="Standard domestic 15% (Box 7)",F4892="Import - VAT paid at customs (Box 8)",F4892="Import - Reverse charge (Box 9)"))),"VAT claimed on non-taxable category; ",""))</f>
        <v/>
      </c>
    </row>
    <row r="4893">
      <c r="A4893" s="17" t="n"/>
      <c r="B4893" s="14" t="n"/>
      <c r="C4893" s="14" t="n"/>
      <c r="D4893" s="16" t="n"/>
      <c r="E4893" s="14" t="n"/>
      <c r="F4893" s="14" t="n"/>
      <c r="G4893" s="14" t="n"/>
      <c r="H4893" s="19" t="n"/>
      <c r="I4893" s="19" t="n"/>
      <c r="J4893" s="34">
        <f>IF(A4893="","",H4893+I4893)</f>
        <v/>
      </c>
      <c r="K4893" s="14" t="n"/>
      <c r="L4893" s="14" t="n"/>
      <c r="M4893" s="14" t="n"/>
      <c r="N4893" s="14" t="n"/>
      <c r="O4893" s="20">
        <f>IF(A4893="","",SUMPRODUCT((A4893&gt;=Setup!$C$19:$C$30)*(A4893&lt;=Setup!$D$19:$D$30)*Setup!$A$19:$A$30))</f>
        <v/>
      </c>
      <c r="P4893" s="34">
        <f>IF(A4893="","",IF(OR(F4893="Standard domestic 15% (Box 7)",F4893="Import - VAT paid at customs (Box 8)",F4893="Import - Reverse charge (Box 9)"),ROUND(H4893*Setup!$B$9,2),0))</f>
        <v/>
      </c>
      <c r="Q4893" s="34">
        <f>IF(A4893="","",I4893-P4893)</f>
        <v/>
      </c>
      <c r="R4893" s="34">
        <f>IF(A4893="","",IF(L4893="Yes",I4893,0))</f>
        <v/>
      </c>
      <c r="S4893" s="34">
        <f>IF(A4893="","",IF(AND(L4893="Yes",K4893="Yes",NOT(ISNUMBER(SEARCH("blocked",G4893))),OR(F4893="Standard domestic 15% (Box 7)",F4893="Import - VAT paid at customs (Box 8)",F4893="Import - Reverse charge (Box 9)"),OR(F4893&lt;&gt;"Standard domestic 15% (Box 7)",AND(LEN(D4893)=15,LEFT(D4893,1)="3",RIGHT(D4893,1)="3",ISNUMBER(--D4893)))),I4893,0))</f>
        <v/>
      </c>
      <c r="T4893" s="34">
        <f>IF(A4893="","",R4893-S4893)</f>
        <v/>
      </c>
      <c r="U4893" s="23">
        <f>IF(A4893="","",IF(O4893=0,"Outside audit periods; ","")&amp;IF(F4893="","No VAT category; ","")&amp;IF(ABS(Q4893)&gt;Setup!$B$10,"VAT ≠ 15% × net; ","")&amp;IF(AND(F4893="Standard domestic 15% (Box 7)",NOT(AND(LEN(D4893)=15,LEFT(D4893,1)="3",RIGHT(D4893,1)="3",ISNUMBER(--D4893)))),"Invalid/missing supplier VAT no; ","")&amp;IF(AND(L4893="Yes",K4893&lt;&gt;"Yes"),"VAT claimed without valid tax invoice; ","")&amp;IF(AND(L4893="Yes",ISNUMBER(SEARCH("blocked",G4893))),"Blocked input VAT claimed; ","")&amp;IF(AND(F4893="Import - VAT paid at customs (Box 8)",M4893=""),"Customs declaration no missing; ","")&amp;IF(AND(F4893="Import - Reverse charge (Box 9)",E4893="Saudi Arabia"),"RCM used for a local supplier; ","")&amp;IF(AND(L4893="Yes",NOT(OR(F4893="Standard domestic 15% (Box 7)",F4893="Import - VAT paid at customs (Box 8)",F4893="Import - Reverse charge (Box 9)"))),"VAT claimed on non-taxable category; ",""))</f>
        <v/>
      </c>
    </row>
    <row r="4894">
      <c r="A4894" s="17" t="n"/>
      <c r="B4894" s="14" t="n"/>
      <c r="C4894" s="14" t="n"/>
      <c r="D4894" s="16" t="n"/>
      <c r="E4894" s="14" t="n"/>
      <c r="F4894" s="14" t="n"/>
      <c r="G4894" s="14" t="n"/>
      <c r="H4894" s="19" t="n"/>
      <c r="I4894" s="19" t="n"/>
      <c r="J4894" s="34">
        <f>IF(A4894="","",H4894+I4894)</f>
        <v/>
      </c>
      <c r="K4894" s="14" t="n"/>
      <c r="L4894" s="14" t="n"/>
      <c r="M4894" s="14" t="n"/>
      <c r="N4894" s="14" t="n"/>
      <c r="O4894" s="20">
        <f>IF(A4894="","",SUMPRODUCT((A4894&gt;=Setup!$C$19:$C$30)*(A4894&lt;=Setup!$D$19:$D$30)*Setup!$A$19:$A$30))</f>
        <v/>
      </c>
      <c r="P4894" s="34">
        <f>IF(A4894="","",IF(OR(F4894="Standard domestic 15% (Box 7)",F4894="Import - VAT paid at customs (Box 8)",F4894="Import - Reverse charge (Box 9)"),ROUND(H4894*Setup!$B$9,2),0))</f>
        <v/>
      </c>
      <c r="Q4894" s="34">
        <f>IF(A4894="","",I4894-P4894)</f>
        <v/>
      </c>
      <c r="R4894" s="34">
        <f>IF(A4894="","",IF(L4894="Yes",I4894,0))</f>
        <v/>
      </c>
      <c r="S4894" s="34">
        <f>IF(A4894="","",IF(AND(L4894="Yes",K4894="Yes",NOT(ISNUMBER(SEARCH("blocked",G4894))),OR(F4894="Standard domestic 15% (Box 7)",F4894="Import - VAT paid at customs (Box 8)",F4894="Import - Reverse charge (Box 9)"),OR(F4894&lt;&gt;"Standard domestic 15% (Box 7)",AND(LEN(D4894)=15,LEFT(D4894,1)="3",RIGHT(D4894,1)="3",ISNUMBER(--D4894)))),I4894,0))</f>
        <v/>
      </c>
      <c r="T4894" s="34">
        <f>IF(A4894="","",R4894-S4894)</f>
        <v/>
      </c>
      <c r="U4894" s="23">
        <f>IF(A4894="","",IF(O4894=0,"Outside audit periods; ","")&amp;IF(F4894="","No VAT category; ","")&amp;IF(ABS(Q4894)&gt;Setup!$B$10,"VAT ≠ 15% × net; ","")&amp;IF(AND(F4894="Standard domestic 15% (Box 7)",NOT(AND(LEN(D4894)=15,LEFT(D4894,1)="3",RIGHT(D4894,1)="3",ISNUMBER(--D4894)))),"Invalid/missing supplier VAT no; ","")&amp;IF(AND(L4894="Yes",K4894&lt;&gt;"Yes"),"VAT claimed without valid tax invoice; ","")&amp;IF(AND(L4894="Yes",ISNUMBER(SEARCH("blocked",G4894))),"Blocked input VAT claimed; ","")&amp;IF(AND(F4894="Import - VAT paid at customs (Box 8)",M4894=""),"Customs declaration no missing; ","")&amp;IF(AND(F4894="Import - Reverse charge (Box 9)",E4894="Saudi Arabia"),"RCM used for a local supplier; ","")&amp;IF(AND(L4894="Yes",NOT(OR(F4894="Standard domestic 15% (Box 7)",F4894="Import - VAT paid at customs (Box 8)",F4894="Import - Reverse charge (Box 9)"))),"VAT claimed on non-taxable category; ",""))</f>
        <v/>
      </c>
    </row>
    <row r="4895">
      <c r="A4895" s="17" t="n"/>
      <c r="B4895" s="14" t="n"/>
      <c r="C4895" s="14" t="n"/>
      <c r="D4895" s="16" t="n"/>
      <c r="E4895" s="14" t="n"/>
      <c r="F4895" s="14" t="n"/>
      <c r="G4895" s="14" t="n"/>
      <c r="H4895" s="19" t="n"/>
      <c r="I4895" s="19" t="n"/>
      <c r="J4895" s="34">
        <f>IF(A4895="","",H4895+I4895)</f>
        <v/>
      </c>
      <c r="K4895" s="14" t="n"/>
      <c r="L4895" s="14" t="n"/>
      <c r="M4895" s="14" t="n"/>
      <c r="N4895" s="14" t="n"/>
      <c r="O4895" s="20">
        <f>IF(A4895="","",SUMPRODUCT((A4895&gt;=Setup!$C$19:$C$30)*(A4895&lt;=Setup!$D$19:$D$30)*Setup!$A$19:$A$30))</f>
        <v/>
      </c>
      <c r="P4895" s="34">
        <f>IF(A4895="","",IF(OR(F4895="Standard domestic 15% (Box 7)",F4895="Import - VAT paid at customs (Box 8)",F4895="Import - Reverse charge (Box 9)"),ROUND(H4895*Setup!$B$9,2),0))</f>
        <v/>
      </c>
      <c r="Q4895" s="34">
        <f>IF(A4895="","",I4895-P4895)</f>
        <v/>
      </c>
      <c r="R4895" s="34">
        <f>IF(A4895="","",IF(L4895="Yes",I4895,0))</f>
        <v/>
      </c>
      <c r="S4895" s="34">
        <f>IF(A4895="","",IF(AND(L4895="Yes",K4895="Yes",NOT(ISNUMBER(SEARCH("blocked",G4895))),OR(F4895="Standard domestic 15% (Box 7)",F4895="Import - VAT paid at customs (Box 8)",F4895="Import - Reverse charge (Box 9)"),OR(F4895&lt;&gt;"Standard domestic 15% (Box 7)",AND(LEN(D4895)=15,LEFT(D4895,1)="3",RIGHT(D4895,1)="3",ISNUMBER(--D4895)))),I4895,0))</f>
        <v/>
      </c>
      <c r="T4895" s="34">
        <f>IF(A4895="","",R4895-S4895)</f>
        <v/>
      </c>
      <c r="U4895" s="23">
        <f>IF(A4895="","",IF(O4895=0,"Outside audit periods; ","")&amp;IF(F4895="","No VAT category; ","")&amp;IF(ABS(Q4895)&gt;Setup!$B$10,"VAT ≠ 15% × net; ","")&amp;IF(AND(F4895="Standard domestic 15% (Box 7)",NOT(AND(LEN(D4895)=15,LEFT(D4895,1)="3",RIGHT(D4895,1)="3",ISNUMBER(--D4895)))),"Invalid/missing supplier VAT no; ","")&amp;IF(AND(L4895="Yes",K4895&lt;&gt;"Yes"),"VAT claimed without valid tax invoice; ","")&amp;IF(AND(L4895="Yes",ISNUMBER(SEARCH("blocked",G4895))),"Blocked input VAT claimed; ","")&amp;IF(AND(F4895="Import - VAT paid at customs (Box 8)",M4895=""),"Customs declaration no missing; ","")&amp;IF(AND(F4895="Import - Reverse charge (Box 9)",E4895="Saudi Arabia"),"RCM used for a local supplier; ","")&amp;IF(AND(L4895="Yes",NOT(OR(F4895="Standard domestic 15% (Box 7)",F4895="Import - VAT paid at customs (Box 8)",F4895="Import - Reverse charge (Box 9)"))),"VAT claimed on non-taxable category; ",""))</f>
        <v/>
      </c>
    </row>
    <row r="4896">
      <c r="A4896" s="17" t="n"/>
      <c r="B4896" s="14" t="n"/>
      <c r="C4896" s="14" t="n"/>
      <c r="D4896" s="16" t="n"/>
      <c r="E4896" s="14" t="n"/>
      <c r="F4896" s="14" t="n"/>
      <c r="G4896" s="14" t="n"/>
      <c r="H4896" s="19" t="n"/>
      <c r="I4896" s="19" t="n"/>
      <c r="J4896" s="34">
        <f>IF(A4896="","",H4896+I4896)</f>
        <v/>
      </c>
      <c r="K4896" s="14" t="n"/>
      <c r="L4896" s="14" t="n"/>
      <c r="M4896" s="14" t="n"/>
      <c r="N4896" s="14" t="n"/>
      <c r="O4896" s="20">
        <f>IF(A4896="","",SUMPRODUCT((A4896&gt;=Setup!$C$19:$C$30)*(A4896&lt;=Setup!$D$19:$D$30)*Setup!$A$19:$A$30))</f>
        <v/>
      </c>
      <c r="P4896" s="34">
        <f>IF(A4896="","",IF(OR(F4896="Standard domestic 15% (Box 7)",F4896="Import - VAT paid at customs (Box 8)",F4896="Import - Reverse charge (Box 9)"),ROUND(H4896*Setup!$B$9,2),0))</f>
        <v/>
      </c>
      <c r="Q4896" s="34">
        <f>IF(A4896="","",I4896-P4896)</f>
        <v/>
      </c>
      <c r="R4896" s="34">
        <f>IF(A4896="","",IF(L4896="Yes",I4896,0))</f>
        <v/>
      </c>
      <c r="S4896" s="34">
        <f>IF(A4896="","",IF(AND(L4896="Yes",K4896="Yes",NOT(ISNUMBER(SEARCH("blocked",G4896))),OR(F4896="Standard domestic 15% (Box 7)",F4896="Import - VAT paid at customs (Box 8)",F4896="Import - Reverse charge (Box 9)"),OR(F4896&lt;&gt;"Standard domestic 15% (Box 7)",AND(LEN(D4896)=15,LEFT(D4896,1)="3",RIGHT(D4896,1)="3",ISNUMBER(--D4896)))),I4896,0))</f>
        <v/>
      </c>
      <c r="T4896" s="34">
        <f>IF(A4896="","",R4896-S4896)</f>
        <v/>
      </c>
      <c r="U4896" s="23">
        <f>IF(A4896="","",IF(O4896=0,"Outside audit periods; ","")&amp;IF(F4896="","No VAT category; ","")&amp;IF(ABS(Q4896)&gt;Setup!$B$10,"VAT ≠ 15% × net; ","")&amp;IF(AND(F4896="Standard domestic 15% (Box 7)",NOT(AND(LEN(D4896)=15,LEFT(D4896,1)="3",RIGHT(D4896,1)="3",ISNUMBER(--D4896)))),"Invalid/missing supplier VAT no; ","")&amp;IF(AND(L4896="Yes",K4896&lt;&gt;"Yes"),"VAT claimed without valid tax invoice; ","")&amp;IF(AND(L4896="Yes",ISNUMBER(SEARCH("blocked",G4896))),"Blocked input VAT claimed; ","")&amp;IF(AND(F4896="Import - VAT paid at customs (Box 8)",M4896=""),"Customs declaration no missing; ","")&amp;IF(AND(F4896="Import - Reverse charge (Box 9)",E4896="Saudi Arabia"),"RCM used for a local supplier; ","")&amp;IF(AND(L4896="Yes",NOT(OR(F4896="Standard domestic 15% (Box 7)",F4896="Import - VAT paid at customs (Box 8)",F4896="Import - Reverse charge (Box 9)"))),"VAT claimed on non-taxable category; ",""))</f>
        <v/>
      </c>
    </row>
    <row r="4897">
      <c r="A4897" s="17" t="n"/>
      <c r="B4897" s="14" t="n"/>
      <c r="C4897" s="14" t="n"/>
      <c r="D4897" s="16" t="n"/>
      <c r="E4897" s="14" t="n"/>
      <c r="F4897" s="14" t="n"/>
      <c r="G4897" s="14" t="n"/>
      <c r="H4897" s="19" t="n"/>
      <c r="I4897" s="19" t="n"/>
      <c r="J4897" s="34">
        <f>IF(A4897="","",H4897+I4897)</f>
        <v/>
      </c>
      <c r="K4897" s="14" t="n"/>
      <c r="L4897" s="14" t="n"/>
      <c r="M4897" s="14" t="n"/>
      <c r="N4897" s="14" t="n"/>
      <c r="O4897" s="20">
        <f>IF(A4897="","",SUMPRODUCT((A4897&gt;=Setup!$C$19:$C$30)*(A4897&lt;=Setup!$D$19:$D$30)*Setup!$A$19:$A$30))</f>
        <v/>
      </c>
      <c r="P4897" s="34">
        <f>IF(A4897="","",IF(OR(F4897="Standard domestic 15% (Box 7)",F4897="Import - VAT paid at customs (Box 8)",F4897="Import - Reverse charge (Box 9)"),ROUND(H4897*Setup!$B$9,2),0))</f>
        <v/>
      </c>
      <c r="Q4897" s="34">
        <f>IF(A4897="","",I4897-P4897)</f>
        <v/>
      </c>
      <c r="R4897" s="34">
        <f>IF(A4897="","",IF(L4897="Yes",I4897,0))</f>
        <v/>
      </c>
      <c r="S4897" s="34">
        <f>IF(A4897="","",IF(AND(L4897="Yes",K4897="Yes",NOT(ISNUMBER(SEARCH("blocked",G4897))),OR(F4897="Standard domestic 15% (Box 7)",F4897="Import - VAT paid at customs (Box 8)",F4897="Import - Reverse charge (Box 9)"),OR(F4897&lt;&gt;"Standard domestic 15% (Box 7)",AND(LEN(D4897)=15,LEFT(D4897,1)="3",RIGHT(D4897,1)="3",ISNUMBER(--D4897)))),I4897,0))</f>
        <v/>
      </c>
      <c r="T4897" s="34">
        <f>IF(A4897="","",R4897-S4897)</f>
        <v/>
      </c>
      <c r="U4897" s="23">
        <f>IF(A4897="","",IF(O4897=0,"Outside audit periods; ","")&amp;IF(F4897="","No VAT category; ","")&amp;IF(ABS(Q4897)&gt;Setup!$B$10,"VAT ≠ 15% × net; ","")&amp;IF(AND(F4897="Standard domestic 15% (Box 7)",NOT(AND(LEN(D4897)=15,LEFT(D4897,1)="3",RIGHT(D4897,1)="3",ISNUMBER(--D4897)))),"Invalid/missing supplier VAT no; ","")&amp;IF(AND(L4897="Yes",K4897&lt;&gt;"Yes"),"VAT claimed without valid tax invoice; ","")&amp;IF(AND(L4897="Yes",ISNUMBER(SEARCH("blocked",G4897))),"Blocked input VAT claimed; ","")&amp;IF(AND(F4897="Import - VAT paid at customs (Box 8)",M4897=""),"Customs declaration no missing; ","")&amp;IF(AND(F4897="Import - Reverse charge (Box 9)",E4897="Saudi Arabia"),"RCM used for a local supplier; ","")&amp;IF(AND(L4897="Yes",NOT(OR(F4897="Standard domestic 15% (Box 7)",F4897="Import - VAT paid at customs (Box 8)",F4897="Import - Reverse charge (Box 9)"))),"VAT claimed on non-taxable category; ",""))</f>
        <v/>
      </c>
    </row>
    <row r="4898">
      <c r="A4898" s="17" t="n"/>
      <c r="B4898" s="14" t="n"/>
      <c r="C4898" s="14" t="n"/>
      <c r="D4898" s="16" t="n"/>
      <c r="E4898" s="14" t="n"/>
      <c r="F4898" s="14" t="n"/>
      <c r="G4898" s="14" t="n"/>
      <c r="H4898" s="19" t="n"/>
      <c r="I4898" s="19" t="n"/>
      <c r="J4898" s="34">
        <f>IF(A4898="","",H4898+I4898)</f>
        <v/>
      </c>
      <c r="K4898" s="14" t="n"/>
      <c r="L4898" s="14" t="n"/>
      <c r="M4898" s="14" t="n"/>
      <c r="N4898" s="14" t="n"/>
      <c r="O4898" s="20">
        <f>IF(A4898="","",SUMPRODUCT((A4898&gt;=Setup!$C$19:$C$30)*(A4898&lt;=Setup!$D$19:$D$30)*Setup!$A$19:$A$30))</f>
        <v/>
      </c>
      <c r="P4898" s="34">
        <f>IF(A4898="","",IF(OR(F4898="Standard domestic 15% (Box 7)",F4898="Import - VAT paid at customs (Box 8)",F4898="Import - Reverse charge (Box 9)"),ROUND(H4898*Setup!$B$9,2),0))</f>
        <v/>
      </c>
      <c r="Q4898" s="34">
        <f>IF(A4898="","",I4898-P4898)</f>
        <v/>
      </c>
      <c r="R4898" s="34">
        <f>IF(A4898="","",IF(L4898="Yes",I4898,0))</f>
        <v/>
      </c>
      <c r="S4898" s="34">
        <f>IF(A4898="","",IF(AND(L4898="Yes",K4898="Yes",NOT(ISNUMBER(SEARCH("blocked",G4898))),OR(F4898="Standard domestic 15% (Box 7)",F4898="Import - VAT paid at customs (Box 8)",F4898="Import - Reverse charge (Box 9)"),OR(F4898&lt;&gt;"Standard domestic 15% (Box 7)",AND(LEN(D4898)=15,LEFT(D4898,1)="3",RIGHT(D4898,1)="3",ISNUMBER(--D4898)))),I4898,0))</f>
        <v/>
      </c>
      <c r="T4898" s="34">
        <f>IF(A4898="","",R4898-S4898)</f>
        <v/>
      </c>
      <c r="U4898" s="23">
        <f>IF(A4898="","",IF(O4898=0,"Outside audit periods; ","")&amp;IF(F4898="","No VAT category; ","")&amp;IF(ABS(Q4898)&gt;Setup!$B$10,"VAT ≠ 15% × net; ","")&amp;IF(AND(F4898="Standard domestic 15% (Box 7)",NOT(AND(LEN(D4898)=15,LEFT(D4898,1)="3",RIGHT(D4898,1)="3",ISNUMBER(--D4898)))),"Invalid/missing supplier VAT no; ","")&amp;IF(AND(L4898="Yes",K4898&lt;&gt;"Yes"),"VAT claimed without valid tax invoice; ","")&amp;IF(AND(L4898="Yes",ISNUMBER(SEARCH("blocked",G4898))),"Blocked input VAT claimed; ","")&amp;IF(AND(F4898="Import - VAT paid at customs (Box 8)",M4898=""),"Customs declaration no missing; ","")&amp;IF(AND(F4898="Import - Reverse charge (Box 9)",E4898="Saudi Arabia"),"RCM used for a local supplier; ","")&amp;IF(AND(L4898="Yes",NOT(OR(F4898="Standard domestic 15% (Box 7)",F4898="Import - VAT paid at customs (Box 8)",F4898="Import - Reverse charge (Box 9)"))),"VAT claimed on non-taxable category; ",""))</f>
        <v/>
      </c>
    </row>
    <row r="4899">
      <c r="A4899" s="17" t="n"/>
      <c r="B4899" s="14" t="n"/>
      <c r="C4899" s="14" t="n"/>
      <c r="D4899" s="16" t="n"/>
      <c r="E4899" s="14" t="n"/>
      <c r="F4899" s="14" t="n"/>
      <c r="G4899" s="14" t="n"/>
      <c r="H4899" s="19" t="n"/>
      <c r="I4899" s="19" t="n"/>
      <c r="J4899" s="34">
        <f>IF(A4899="","",H4899+I4899)</f>
        <v/>
      </c>
      <c r="K4899" s="14" t="n"/>
      <c r="L4899" s="14" t="n"/>
      <c r="M4899" s="14" t="n"/>
      <c r="N4899" s="14" t="n"/>
      <c r="O4899" s="20">
        <f>IF(A4899="","",SUMPRODUCT((A4899&gt;=Setup!$C$19:$C$30)*(A4899&lt;=Setup!$D$19:$D$30)*Setup!$A$19:$A$30))</f>
        <v/>
      </c>
      <c r="P4899" s="34">
        <f>IF(A4899="","",IF(OR(F4899="Standard domestic 15% (Box 7)",F4899="Import - VAT paid at customs (Box 8)",F4899="Import - Reverse charge (Box 9)"),ROUND(H4899*Setup!$B$9,2),0))</f>
        <v/>
      </c>
      <c r="Q4899" s="34">
        <f>IF(A4899="","",I4899-P4899)</f>
        <v/>
      </c>
      <c r="R4899" s="34">
        <f>IF(A4899="","",IF(L4899="Yes",I4899,0))</f>
        <v/>
      </c>
      <c r="S4899" s="34">
        <f>IF(A4899="","",IF(AND(L4899="Yes",K4899="Yes",NOT(ISNUMBER(SEARCH("blocked",G4899))),OR(F4899="Standard domestic 15% (Box 7)",F4899="Import - VAT paid at customs (Box 8)",F4899="Import - Reverse charge (Box 9)"),OR(F4899&lt;&gt;"Standard domestic 15% (Box 7)",AND(LEN(D4899)=15,LEFT(D4899,1)="3",RIGHT(D4899,1)="3",ISNUMBER(--D4899)))),I4899,0))</f>
        <v/>
      </c>
      <c r="T4899" s="34">
        <f>IF(A4899="","",R4899-S4899)</f>
        <v/>
      </c>
      <c r="U4899" s="23">
        <f>IF(A4899="","",IF(O4899=0,"Outside audit periods; ","")&amp;IF(F4899="","No VAT category; ","")&amp;IF(ABS(Q4899)&gt;Setup!$B$10,"VAT ≠ 15% × net; ","")&amp;IF(AND(F4899="Standard domestic 15% (Box 7)",NOT(AND(LEN(D4899)=15,LEFT(D4899,1)="3",RIGHT(D4899,1)="3",ISNUMBER(--D4899)))),"Invalid/missing supplier VAT no; ","")&amp;IF(AND(L4899="Yes",K4899&lt;&gt;"Yes"),"VAT claimed without valid tax invoice; ","")&amp;IF(AND(L4899="Yes",ISNUMBER(SEARCH("blocked",G4899))),"Blocked input VAT claimed; ","")&amp;IF(AND(F4899="Import - VAT paid at customs (Box 8)",M4899=""),"Customs declaration no missing; ","")&amp;IF(AND(F4899="Import - Reverse charge (Box 9)",E4899="Saudi Arabia"),"RCM used for a local supplier; ","")&amp;IF(AND(L4899="Yes",NOT(OR(F4899="Standard domestic 15% (Box 7)",F4899="Import - VAT paid at customs (Box 8)",F4899="Import - Reverse charge (Box 9)"))),"VAT claimed on non-taxable category; ",""))</f>
        <v/>
      </c>
    </row>
    <row r="4900">
      <c r="A4900" s="17" t="n"/>
      <c r="B4900" s="14" t="n"/>
      <c r="C4900" s="14" t="n"/>
      <c r="D4900" s="16" t="n"/>
      <c r="E4900" s="14" t="n"/>
      <c r="F4900" s="14" t="n"/>
      <c r="G4900" s="14" t="n"/>
      <c r="H4900" s="19" t="n"/>
      <c r="I4900" s="19" t="n"/>
      <c r="J4900" s="34">
        <f>IF(A4900="","",H4900+I4900)</f>
        <v/>
      </c>
      <c r="K4900" s="14" t="n"/>
      <c r="L4900" s="14" t="n"/>
      <c r="M4900" s="14" t="n"/>
      <c r="N4900" s="14" t="n"/>
      <c r="O4900" s="20">
        <f>IF(A4900="","",SUMPRODUCT((A4900&gt;=Setup!$C$19:$C$30)*(A4900&lt;=Setup!$D$19:$D$30)*Setup!$A$19:$A$30))</f>
        <v/>
      </c>
      <c r="P4900" s="34">
        <f>IF(A4900="","",IF(OR(F4900="Standard domestic 15% (Box 7)",F4900="Import - VAT paid at customs (Box 8)",F4900="Import - Reverse charge (Box 9)"),ROUND(H4900*Setup!$B$9,2),0))</f>
        <v/>
      </c>
      <c r="Q4900" s="34">
        <f>IF(A4900="","",I4900-P4900)</f>
        <v/>
      </c>
      <c r="R4900" s="34">
        <f>IF(A4900="","",IF(L4900="Yes",I4900,0))</f>
        <v/>
      </c>
      <c r="S4900" s="34">
        <f>IF(A4900="","",IF(AND(L4900="Yes",K4900="Yes",NOT(ISNUMBER(SEARCH("blocked",G4900))),OR(F4900="Standard domestic 15% (Box 7)",F4900="Import - VAT paid at customs (Box 8)",F4900="Import - Reverse charge (Box 9)"),OR(F4900&lt;&gt;"Standard domestic 15% (Box 7)",AND(LEN(D4900)=15,LEFT(D4900,1)="3",RIGHT(D4900,1)="3",ISNUMBER(--D4900)))),I4900,0))</f>
        <v/>
      </c>
      <c r="T4900" s="34">
        <f>IF(A4900="","",R4900-S4900)</f>
        <v/>
      </c>
      <c r="U4900" s="23">
        <f>IF(A4900="","",IF(O4900=0,"Outside audit periods; ","")&amp;IF(F4900="","No VAT category; ","")&amp;IF(ABS(Q4900)&gt;Setup!$B$10,"VAT ≠ 15% × net; ","")&amp;IF(AND(F4900="Standard domestic 15% (Box 7)",NOT(AND(LEN(D4900)=15,LEFT(D4900,1)="3",RIGHT(D4900,1)="3",ISNUMBER(--D4900)))),"Invalid/missing supplier VAT no; ","")&amp;IF(AND(L4900="Yes",K4900&lt;&gt;"Yes"),"VAT claimed without valid tax invoice; ","")&amp;IF(AND(L4900="Yes",ISNUMBER(SEARCH("blocked",G4900))),"Blocked input VAT claimed; ","")&amp;IF(AND(F4900="Import - VAT paid at customs (Box 8)",M4900=""),"Customs declaration no missing; ","")&amp;IF(AND(F4900="Import - Reverse charge (Box 9)",E4900="Saudi Arabia"),"RCM used for a local supplier; ","")&amp;IF(AND(L4900="Yes",NOT(OR(F4900="Standard domestic 15% (Box 7)",F4900="Import - VAT paid at customs (Box 8)",F4900="Import - Reverse charge (Box 9)"))),"VAT claimed on non-taxable category; ",""))</f>
        <v/>
      </c>
    </row>
    <row r="4901">
      <c r="A4901" s="17" t="n"/>
      <c r="B4901" s="14" t="n"/>
      <c r="C4901" s="14" t="n"/>
      <c r="D4901" s="16" t="n"/>
      <c r="E4901" s="14" t="n"/>
      <c r="F4901" s="14" t="n"/>
      <c r="G4901" s="14" t="n"/>
      <c r="H4901" s="19" t="n"/>
      <c r="I4901" s="19" t="n"/>
      <c r="J4901" s="34">
        <f>IF(A4901="","",H4901+I4901)</f>
        <v/>
      </c>
      <c r="K4901" s="14" t="n"/>
      <c r="L4901" s="14" t="n"/>
      <c r="M4901" s="14" t="n"/>
      <c r="N4901" s="14" t="n"/>
      <c r="O4901" s="20">
        <f>IF(A4901="","",SUMPRODUCT((A4901&gt;=Setup!$C$19:$C$30)*(A4901&lt;=Setup!$D$19:$D$30)*Setup!$A$19:$A$30))</f>
        <v/>
      </c>
      <c r="P4901" s="34">
        <f>IF(A4901="","",IF(OR(F4901="Standard domestic 15% (Box 7)",F4901="Import - VAT paid at customs (Box 8)",F4901="Import - Reverse charge (Box 9)"),ROUND(H4901*Setup!$B$9,2),0))</f>
        <v/>
      </c>
      <c r="Q4901" s="34">
        <f>IF(A4901="","",I4901-P4901)</f>
        <v/>
      </c>
      <c r="R4901" s="34">
        <f>IF(A4901="","",IF(L4901="Yes",I4901,0))</f>
        <v/>
      </c>
      <c r="S4901" s="34">
        <f>IF(A4901="","",IF(AND(L4901="Yes",K4901="Yes",NOT(ISNUMBER(SEARCH("blocked",G4901))),OR(F4901="Standard domestic 15% (Box 7)",F4901="Import - VAT paid at customs (Box 8)",F4901="Import - Reverse charge (Box 9)"),OR(F4901&lt;&gt;"Standard domestic 15% (Box 7)",AND(LEN(D4901)=15,LEFT(D4901,1)="3",RIGHT(D4901,1)="3",ISNUMBER(--D4901)))),I4901,0))</f>
        <v/>
      </c>
      <c r="T4901" s="34">
        <f>IF(A4901="","",R4901-S4901)</f>
        <v/>
      </c>
      <c r="U4901" s="23">
        <f>IF(A4901="","",IF(O4901=0,"Outside audit periods; ","")&amp;IF(F4901="","No VAT category; ","")&amp;IF(ABS(Q4901)&gt;Setup!$B$10,"VAT ≠ 15% × net; ","")&amp;IF(AND(F4901="Standard domestic 15% (Box 7)",NOT(AND(LEN(D4901)=15,LEFT(D4901,1)="3",RIGHT(D4901,1)="3",ISNUMBER(--D4901)))),"Invalid/missing supplier VAT no; ","")&amp;IF(AND(L4901="Yes",K4901&lt;&gt;"Yes"),"VAT claimed without valid tax invoice; ","")&amp;IF(AND(L4901="Yes",ISNUMBER(SEARCH("blocked",G4901))),"Blocked input VAT claimed; ","")&amp;IF(AND(F4901="Import - VAT paid at customs (Box 8)",M4901=""),"Customs declaration no missing; ","")&amp;IF(AND(F4901="Import - Reverse charge (Box 9)",E4901="Saudi Arabia"),"RCM used for a local supplier; ","")&amp;IF(AND(L4901="Yes",NOT(OR(F4901="Standard domestic 15% (Box 7)",F4901="Import - VAT paid at customs (Box 8)",F4901="Import - Reverse charge (Box 9)"))),"VAT claimed on non-taxable category; ",""))</f>
        <v/>
      </c>
    </row>
    <row r="4902">
      <c r="A4902" s="17" t="n"/>
      <c r="B4902" s="14" t="n"/>
      <c r="C4902" s="14" t="n"/>
      <c r="D4902" s="16" t="n"/>
      <c r="E4902" s="14" t="n"/>
      <c r="F4902" s="14" t="n"/>
      <c r="G4902" s="14" t="n"/>
      <c r="H4902" s="19" t="n"/>
      <c r="I4902" s="19" t="n"/>
      <c r="J4902" s="34">
        <f>IF(A4902="","",H4902+I4902)</f>
        <v/>
      </c>
      <c r="K4902" s="14" t="n"/>
      <c r="L4902" s="14" t="n"/>
      <c r="M4902" s="14" t="n"/>
      <c r="N4902" s="14" t="n"/>
      <c r="O4902" s="20">
        <f>IF(A4902="","",SUMPRODUCT((A4902&gt;=Setup!$C$19:$C$30)*(A4902&lt;=Setup!$D$19:$D$30)*Setup!$A$19:$A$30))</f>
        <v/>
      </c>
      <c r="P4902" s="34">
        <f>IF(A4902="","",IF(OR(F4902="Standard domestic 15% (Box 7)",F4902="Import - VAT paid at customs (Box 8)",F4902="Import - Reverse charge (Box 9)"),ROUND(H4902*Setup!$B$9,2),0))</f>
        <v/>
      </c>
      <c r="Q4902" s="34">
        <f>IF(A4902="","",I4902-P4902)</f>
        <v/>
      </c>
      <c r="R4902" s="34">
        <f>IF(A4902="","",IF(L4902="Yes",I4902,0))</f>
        <v/>
      </c>
      <c r="S4902" s="34">
        <f>IF(A4902="","",IF(AND(L4902="Yes",K4902="Yes",NOT(ISNUMBER(SEARCH("blocked",G4902))),OR(F4902="Standard domestic 15% (Box 7)",F4902="Import - VAT paid at customs (Box 8)",F4902="Import - Reverse charge (Box 9)"),OR(F4902&lt;&gt;"Standard domestic 15% (Box 7)",AND(LEN(D4902)=15,LEFT(D4902,1)="3",RIGHT(D4902,1)="3",ISNUMBER(--D4902)))),I4902,0))</f>
        <v/>
      </c>
      <c r="T4902" s="34">
        <f>IF(A4902="","",R4902-S4902)</f>
        <v/>
      </c>
      <c r="U4902" s="23">
        <f>IF(A4902="","",IF(O4902=0,"Outside audit periods; ","")&amp;IF(F4902="","No VAT category; ","")&amp;IF(ABS(Q4902)&gt;Setup!$B$10,"VAT ≠ 15% × net; ","")&amp;IF(AND(F4902="Standard domestic 15% (Box 7)",NOT(AND(LEN(D4902)=15,LEFT(D4902,1)="3",RIGHT(D4902,1)="3",ISNUMBER(--D4902)))),"Invalid/missing supplier VAT no; ","")&amp;IF(AND(L4902="Yes",K4902&lt;&gt;"Yes"),"VAT claimed without valid tax invoice; ","")&amp;IF(AND(L4902="Yes",ISNUMBER(SEARCH("blocked",G4902))),"Blocked input VAT claimed; ","")&amp;IF(AND(F4902="Import - VAT paid at customs (Box 8)",M4902=""),"Customs declaration no missing; ","")&amp;IF(AND(F4902="Import - Reverse charge (Box 9)",E4902="Saudi Arabia"),"RCM used for a local supplier; ","")&amp;IF(AND(L4902="Yes",NOT(OR(F4902="Standard domestic 15% (Box 7)",F4902="Import - VAT paid at customs (Box 8)",F4902="Import - Reverse charge (Box 9)"))),"VAT claimed on non-taxable category; ",""))</f>
        <v/>
      </c>
    </row>
    <row r="4903">
      <c r="A4903" s="17" t="n"/>
      <c r="B4903" s="14" t="n"/>
      <c r="C4903" s="14" t="n"/>
      <c r="D4903" s="16" t="n"/>
      <c r="E4903" s="14" t="n"/>
      <c r="F4903" s="14" t="n"/>
      <c r="G4903" s="14" t="n"/>
      <c r="H4903" s="19" t="n"/>
      <c r="I4903" s="19" t="n"/>
      <c r="J4903" s="34">
        <f>IF(A4903="","",H4903+I4903)</f>
        <v/>
      </c>
      <c r="K4903" s="14" t="n"/>
      <c r="L4903" s="14" t="n"/>
      <c r="M4903" s="14" t="n"/>
      <c r="N4903" s="14" t="n"/>
      <c r="O4903" s="20">
        <f>IF(A4903="","",SUMPRODUCT((A4903&gt;=Setup!$C$19:$C$30)*(A4903&lt;=Setup!$D$19:$D$30)*Setup!$A$19:$A$30))</f>
        <v/>
      </c>
      <c r="P4903" s="34">
        <f>IF(A4903="","",IF(OR(F4903="Standard domestic 15% (Box 7)",F4903="Import - VAT paid at customs (Box 8)",F4903="Import - Reverse charge (Box 9)"),ROUND(H4903*Setup!$B$9,2),0))</f>
        <v/>
      </c>
      <c r="Q4903" s="34">
        <f>IF(A4903="","",I4903-P4903)</f>
        <v/>
      </c>
      <c r="R4903" s="34">
        <f>IF(A4903="","",IF(L4903="Yes",I4903,0))</f>
        <v/>
      </c>
      <c r="S4903" s="34">
        <f>IF(A4903="","",IF(AND(L4903="Yes",K4903="Yes",NOT(ISNUMBER(SEARCH("blocked",G4903))),OR(F4903="Standard domestic 15% (Box 7)",F4903="Import - VAT paid at customs (Box 8)",F4903="Import - Reverse charge (Box 9)"),OR(F4903&lt;&gt;"Standard domestic 15% (Box 7)",AND(LEN(D4903)=15,LEFT(D4903,1)="3",RIGHT(D4903,1)="3",ISNUMBER(--D4903)))),I4903,0))</f>
        <v/>
      </c>
      <c r="T4903" s="34">
        <f>IF(A4903="","",R4903-S4903)</f>
        <v/>
      </c>
      <c r="U4903" s="23">
        <f>IF(A4903="","",IF(O4903=0,"Outside audit periods; ","")&amp;IF(F4903="","No VAT category; ","")&amp;IF(ABS(Q4903)&gt;Setup!$B$10,"VAT ≠ 15% × net; ","")&amp;IF(AND(F4903="Standard domestic 15% (Box 7)",NOT(AND(LEN(D4903)=15,LEFT(D4903,1)="3",RIGHT(D4903,1)="3",ISNUMBER(--D4903)))),"Invalid/missing supplier VAT no; ","")&amp;IF(AND(L4903="Yes",K4903&lt;&gt;"Yes"),"VAT claimed without valid tax invoice; ","")&amp;IF(AND(L4903="Yes",ISNUMBER(SEARCH("blocked",G4903))),"Blocked input VAT claimed; ","")&amp;IF(AND(F4903="Import - VAT paid at customs (Box 8)",M4903=""),"Customs declaration no missing; ","")&amp;IF(AND(F4903="Import - Reverse charge (Box 9)",E4903="Saudi Arabia"),"RCM used for a local supplier; ","")&amp;IF(AND(L4903="Yes",NOT(OR(F4903="Standard domestic 15% (Box 7)",F4903="Import - VAT paid at customs (Box 8)",F4903="Import - Reverse charge (Box 9)"))),"VAT claimed on non-taxable category; ",""))</f>
        <v/>
      </c>
    </row>
    <row r="4904">
      <c r="A4904" s="17" t="n"/>
      <c r="B4904" s="14" t="n"/>
      <c r="C4904" s="14" t="n"/>
      <c r="D4904" s="16" t="n"/>
      <c r="E4904" s="14" t="n"/>
      <c r="F4904" s="14" t="n"/>
      <c r="G4904" s="14" t="n"/>
      <c r="H4904" s="19" t="n"/>
      <c r="I4904" s="19" t="n"/>
      <c r="J4904" s="34">
        <f>IF(A4904="","",H4904+I4904)</f>
        <v/>
      </c>
      <c r="K4904" s="14" t="n"/>
      <c r="L4904" s="14" t="n"/>
      <c r="M4904" s="14" t="n"/>
      <c r="N4904" s="14" t="n"/>
      <c r="O4904" s="20">
        <f>IF(A4904="","",SUMPRODUCT((A4904&gt;=Setup!$C$19:$C$30)*(A4904&lt;=Setup!$D$19:$D$30)*Setup!$A$19:$A$30))</f>
        <v/>
      </c>
      <c r="P4904" s="34">
        <f>IF(A4904="","",IF(OR(F4904="Standard domestic 15% (Box 7)",F4904="Import - VAT paid at customs (Box 8)",F4904="Import - Reverse charge (Box 9)"),ROUND(H4904*Setup!$B$9,2),0))</f>
        <v/>
      </c>
      <c r="Q4904" s="34">
        <f>IF(A4904="","",I4904-P4904)</f>
        <v/>
      </c>
      <c r="R4904" s="34">
        <f>IF(A4904="","",IF(L4904="Yes",I4904,0))</f>
        <v/>
      </c>
      <c r="S4904" s="34">
        <f>IF(A4904="","",IF(AND(L4904="Yes",K4904="Yes",NOT(ISNUMBER(SEARCH("blocked",G4904))),OR(F4904="Standard domestic 15% (Box 7)",F4904="Import - VAT paid at customs (Box 8)",F4904="Import - Reverse charge (Box 9)"),OR(F4904&lt;&gt;"Standard domestic 15% (Box 7)",AND(LEN(D4904)=15,LEFT(D4904,1)="3",RIGHT(D4904,1)="3",ISNUMBER(--D4904)))),I4904,0))</f>
        <v/>
      </c>
      <c r="T4904" s="34">
        <f>IF(A4904="","",R4904-S4904)</f>
        <v/>
      </c>
      <c r="U4904" s="23">
        <f>IF(A4904="","",IF(O4904=0,"Outside audit periods; ","")&amp;IF(F4904="","No VAT category; ","")&amp;IF(ABS(Q4904)&gt;Setup!$B$10,"VAT ≠ 15% × net; ","")&amp;IF(AND(F4904="Standard domestic 15% (Box 7)",NOT(AND(LEN(D4904)=15,LEFT(D4904,1)="3",RIGHT(D4904,1)="3",ISNUMBER(--D4904)))),"Invalid/missing supplier VAT no; ","")&amp;IF(AND(L4904="Yes",K4904&lt;&gt;"Yes"),"VAT claimed without valid tax invoice; ","")&amp;IF(AND(L4904="Yes",ISNUMBER(SEARCH("blocked",G4904))),"Blocked input VAT claimed; ","")&amp;IF(AND(F4904="Import - VAT paid at customs (Box 8)",M4904=""),"Customs declaration no missing; ","")&amp;IF(AND(F4904="Import - Reverse charge (Box 9)",E4904="Saudi Arabia"),"RCM used for a local supplier; ","")&amp;IF(AND(L4904="Yes",NOT(OR(F4904="Standard domestic 15% (Box 7)",F4904="Import - VAT paid at customs (Box 8)",F4904="Import - Reverse charge (Box 9)"))),"VAT claimed on non-taxable category; ",""))</f>
        <v/>
      </c>
    </row>
    <row r="4905">
      <c r="A4905" s="17" t="n"/>
      <c r="B4905" s="14" t="n"/>
      <c r="C4905" s="14" t="n"/>
      <c r="D4905" s="16" t="n"/>
      <c r="E4905" s="14" t="n"/>
      <c r="F4905" s="14" t="n"/>
      <c r="G4905" s="14" t="n"/>
      <c r="H4905" s="19" t="n"/>
      <c r="I4905" s="19" t="n"/>
      <c r="J4905" s="34">
        <f>IF(A4905="","",H4905+I4905)</f>
        <v/>
      </c>
      <c r="K4905" s="14" t="n"/>
      <c r="L4905" s="14" t="n"/>
      <c r="M4905" s="14" t="n"/>
      <c r="N4905" s="14" t="n"/>
      <c r="O4905" s="20">
        <f>IF(A4905="","",SUMPRODUCT((A4905&gt;=Setup!$C$19:$C$30)*(A4905&lt;=Setup!$D$19:$D$30)*Setup!$A$19:$A$30))</f>
        <v/>
      </c>
      <c r="P4905" s="34">
        <f>IF(A4905="","",IF(OR(F4905="Standard domestic 15% (Box 7)",F4905="Import - VAT paid at customs (Box 8)",F4905="Import - Reverse charge (Box 9)"),ROUND(H4905*Setup!$B$9,2),0))</f>
        <v/>
      </c>
      <c r="Q4905" s="34">
        <f>IF(A4905="","",I4905-P4905)</f>
        <v/>
      </c>
      <c r="R4905" s="34">
        <f>IF(A4905="","",IF(L4905="Yes",I4905,0))</f>
        <v/>
      </c>
      <c r="S4905" s="34">
        <f>IF(A4905="","",IF(AND(L4905="Yes",K4905="Yes",NOT(ISNUMBER(SEARCH("blocked",G4905))),OR(F4905="Standard domestic 15% (Box 7)",F4905="Import - VAT paid at customs (Box 8)",F4905="Import - Reverse charge (Box 9)"),OR(F4905&lt;&gt;"Standard domestic 15% (Box 7)",AND(LEN(D4905)=15,LEFT(D4905,1)="3",RIGHT(D4905,1)="3",ISNUMBER(--D4905)))),I4905,0))</f>
        <v/>
      </c>
      <c r="T4905" s="34">
        <f>IF(A4905="","",R4905-S4905)</f>
        <v/>
      </c>
      <c r="U4905" s="23">
        <f>IF(A4905="","",IF(O4905=0,"Outside audit periods; ","")&amp;IF(F4905="","No VAT category; ","")&amp;IF(ABS(Q4905)&gt;Setup!$B$10,"VAT ≠ 15% × net; ","")&amp;IF(AND(F4905="Standard domestic 15% (Box 7)",NOT(AND(LEN(D4905)=15,LEFT(D4905,1)="3",RIGHT(D4905,1)="3",ISNUMBER(--D4905)))),"Invalid/missing supplier VAT no; ","")&amp;IF(AND(L4905="Yes",K4905&lt;&gt;"Yes"),"VAT claimed without valid tax invoice; ","")&amp;IF(AND(L4905="Yes",ISNUMBER(SEARCH("blocked",G4905))),"Blocked input VAT claimed; ","")&amp;IF(AND(F4905="Import - VAT paid at customs (Box 8)",M4905=""),"Customs declaration no missing; ","")&amp;IF(AND(F4905="Import - Reverse charge (Box 9)",E4905="Saudi Arabia"),"RCM used for a local supplier; ","")&amp;IF(AND(L4905="Yes",NOT(OR(F4905="Standard domestic 15% (Box 7)",F4905="Import - VAT paid at customs (Box 8)",F4905="Import - Reverse charge (Box 9)"))),"VAT claimed on non-taxable category; ",""))</f>
        <v/>
      </c>
    </row>
    <row r="4906">
      <c r="A4906" s="17" t="n"/>
      <c r="B4906" s="14" t="n"/>
      <c r="C4906" s="14" t="n"/>
      <c r="D4906" s="16" t="n"/>
      <c r="E4906" s="14" t="n"/>
      <c r="F4906" s="14" t="n"/>
      <c r="G4906" s="14" t="n"/>
      <c r="H4906" s="19" t="n"/>
      <c r="I4906" s="19" t="n"/>
      <c r="J4906" s="34">
        <f>IF(A4906="","",H4906+I4906)</f>
        <v/>
      </c>
      <c r="K4906" s="14" t="n"/>
      <c r="L4906" s="14" t="n"/>
      <c r="M4906" s="14" t="n"/>
      <c r="N4906" s="14" t="n"/>
      <c r="O4906" s="20">
        <f>IF(A4906="","",SUMPRODUCT((A4906&gt;=Setup!$C$19:$C$30)*(A4906&lt;=Setup!$D$19:$D$30)*Setup!$A$19:$A$30))</f>
        <v/>
      </c>
      <c r="P4906" s="34">
        <f>IF(A4906="","",IF(OR(F4906="Standard domestic 15% (Box 7)",F4906="Import - VAT paid at customs (Box 8)",F4906="Import - Reverse charge (Box 9)"),ROUND(H4906*Setup!$B$9,2),0))</f>
        <v/>
      </c>
      <c r="Q4906" s="34">
        <f>IF(A4906="","",I4906-P4906)</f>
        <v/>
      </c>
      <c r="R4906" s="34">
        <f>IF(A4906="","",IF(L4906="Yes",I4906,0))</f>
        <v/>
      </c>
      <c r="S4906" s="34">
        <f>IF(A4906="","",IF(AND(L4906="Yes",K4906="Yes",NOT(ISNUMBER(SEARCH("blocked",G4906))),OR(F4906="Standard domestic 15% (Box 7)",F4906="Import - VAT paid at customs (Box 8)",F4906="Import - Reverse charge (Box 9)"),OR(F4906&lt;&gt;"Standard domestic 15% (Box 7)",AND(LEN(D4906)=15,LEFT(D4906,1)="3",RIGHT(D4906,1)="3",ISNUMBER(--D4906)))),I4906,0))</f>
        <v/>
      </c>
      <c r="T4906" s="34">
        <f>IF(A4906="","",R4906-S4906)</f>
        <v/>
      </c>
      <c r="U4906" s="23">
        <f>IF(A4906="","",IF(O4906=0,"Outside audit periods; ","")&amp;IF(F4906="","No VAT category; ","")&amp;IF(ABS(Q4906)&gt;Setup!$B$10,"VAT ≠ 15% × net; ","")&amp;IF(AND(F4906="Standard domestic 15% (Box 7)",NOT(AND(LEN(D4906)=15,LEFT(D4906,1)="3",RIGHT(D4906,1)="3",ISNUMBER(--D4906)))),"Invalid/missing supplier VAT no; ","")&amp;IF(AND(L4906="Yes",K4906&lt;&gt;"Yes"),"VAT claimed without valid tax invoice; ","")&amp;IF(AND(L4906="Yes",ISNUMBER(SEARCH("blocked",G4906))),"Blocked input VAT claimed; ","")&amp;IF(AND(F4906="Import - VAT paid at customs (Box 8)",M4906=""),"Customs declaration no missing; ","")&amp;IF(AND(F4906="Import - Reverse charge (Box 9)",E4906="Saudi Arabia"),"RCM used for a local supplier; ","")&amp;IF(AND(L4906="Yes",NOT(OR(F4906="Standard domestic 15% (Box 7)",F4906="Import - VAT paid at customs (Box 8)",F4906="Import - Reverse charge (Box 9)"))),"VAT claimed on non-taxable category; ",""))</f>
        <v/>
      </c>
    </row>
    <row r="4907">
      <c r="A4907" s="17" t="n"/>
      <c r="B4907" s="14" t="n"/>
      <c r="C4907" s="14" t="n"/>
      <c r="D4907" s="16" t="n"/>
      <c r="E4907" s="14" t="n"/>
      <c r="F4907" s="14" t="n"/>
      <c r="G4907" s="14" t="n"/>
      <c r="H4907" s="19" t="n"/>
      <c r="I4907" s="19" t="n"/>
      <c r="J4907" s="34">
        <f>IF(A4907="","",H4907+I4907)</f>
        <v/>
      </c>
      <c r="K4907" s="14" t="n"/>
      <c r="L4907" s="14" t="n"/>
      <c r="M4907" s="14" t="n"/>
      <c r="N4907" s="14" t="n"/>
      <c r="O4907" s="20">
        <f>IF(A4907="","",SUMPRODUCT((A4907&gt;=Setup!$C$19:$C$30)*(A4907&lt;=Setup!$D$19:$D$30)*Setup!$A$19:$A$30))</f>
        <v/>
      </c>
      <c r="P4907" s="34">
        <f>IF(A4907="","",IF(OR(F4907="Standard domestic 15% (Box 7)",F4907="Import - VAT paid at customs (Box 8)",F4907="Import - Reverse charge (Box 9)"),ROUND(H4907*Setup!$B$9,2),0))</f>
        <v/>
      </c>
      <c r="Q4907" s="34">
        <f>IF(A4907="","",I4907-P4907)</f>
        <v/>
      </c>
      <c r="R4907" s="34">
        <f>IF(A4907="","",IF(L4907="Yes",I4907,0))</f>
        <v/>
      </c>
      <c r="S4907" s="34">
        <f>IF(A4907="","",IF(AND(L4907="Yes",K4907="Yes",NOT(ISNUMBER(SEARCH("blocked",G4907))),OR(F4907="Standard domestic 15% (Box 7)",F4907="Import - VAT paid at customs (Box 8)",F4907="Import - Reverse charge (Box 9)"),OR(F4907&lt;&gt;"Standard domestic 15% (Box 7)",AND(LEN(D4907)=15,LEFT(D4907,1)="3",RIGHT(D4907,1)="3",ISNUMBER(--D4907)))),I4907,0))</f>
        <v/>
      </c>
      <c r="T4907" s="34">
        <f>IF(A4907="","",R4907-S4907)</f>
        <v/>
      </c>
      <c r="U4907" s="23">
        <f>IF(A4907="","",IF(O4907=0,"Outside audit periods; ","")&amp;IF(F4907="","No VAT category; ","")&amp;IF(ABS(Q4907)&gt;Setup!$B$10,"VAT ≠ 15% × net; ","")&amp;IF(AND(F4907="Standard domestic 15% (Box 7)",NOT(AND(LEN(D4907)=15,LEFT(D4907,1)="3",RIGHT(D4907,1)="3",ISNUMBER(--D4907)))),"Invalid/missing supplier VAT no; ","")&amp;IF(AND(L4907="Yes",K4907&lt;&gt;"Yes"),"VAT claimed without valid tax invoice; ","")&amp;IF(AND(L4907="Yes",ISNUMBER(SEARCH("blocked",G4907))),"Blocked input VAT claimed; ","")&amp;IF(AND(F4907="Import - VAT paid at customs (Box 8)",M4907=""),"Customs declaration no missing; ","")&amp;IF(AND(F4907="Import - Reverse charge (Box 9)",E4907="Saudi Arabia"),"RCM used for a local supplier; ","")&amp;IF(AND(L4907="Yes",NOT(OR(F4907="Standard domestic 15% (Box 7)",F4907="Import - VAT paid at customs (Box 8)",F4907="Import - Reverse charge (Box 9)"))),"VAT claimed on non-taxable category; ",""))</f>
        <v/>
      </c>
    </row>
    <row r="4908">
      <c r="A4908" s="17" t="n"/>
      <c r="B4908" s="14" t="n"/>
      <c r="C4908" s="14" t="n"/>
      <c r="D4908" s="16" t="n"/>
      <c r="E4908" s="14" t="n"/>
      <c r="F4908" s="14" t="n"/>
      <c r="G4908" s="14" t="n"/>
      <c r="H4908" s="19" t="n"/>
      <c r="I4908" s="19" t="n"/>
      <c r="J4908" s="34">
        <f>IF(A4908="","",H4908+I4908)</f>
        <v/>
      </c>
      <c r="K4908" s="14" t="n"/>
      <c r="L4908" s="14" t="n"/>
      <c r="M4908" s="14" t="n"/>
      <c r="N4908" s="14" t="n"/>
      <c r="O4908" s="20">
        <f>IF(A4908="","",SUMPRODUCT((A4908&gt;=Setup!$C$19:$C$30)*(A4908&lt;=Setup!$D$19:$D$30)*Setup!$A$19:$A$30))</f>
        <v/>
      </c>
      <c r="P4908" s="34">
        <f>IF(A4908="","",IF(OR(F4908="Standard domestic 15% (Box 7)",F4908="Import - VAT paid at customs (Box 8)",F4908="Import - Reverse charge (Box 9)"),ROUND(H4908*Setup!$B$9,2),0))</f>
        <v/>
      </c>
      <c r="Q4908" s="34">
        <f>IF(A4908="","",I4908-P4908)</f>
        <v/>
      </c>
      <c r="R4908" s="34">
        <f>IF(A4908="","",IF(L4908="Yes",I4908,0))</f>
        <v/>
      </c>
      <c r="S4908" s="34">
        <f>IF(A4908="","",IF(AND(L4908="Yes",K4908="Yes",NOT(ISNUMBER(SEARCH("blocked",G4908))),OR(F4908="Standard domestic 15% (Box 7)",F4908="Import - VAT paid at customs (Box 8)",F4908="Import - Reverse charge (Box 9)"),OR(F4908&lt;&gt;"Standard domestic 15% (Box 7)",AND(LEN(D4908)=15,LEFT(D4908,1)="3",RIGHT(D4908,1)="3",ISNUMBER(--D4908)))),I4908,0))</f>
        <v/>
      </c>
      <c r="T4908" s="34">
        <f>IF(A4908="","",R4908-S4908)</f>
        <v/>
      </c>
      <c r="U4908" s="23">
        <f>IF(A4908="","",IF(O4908=0,"Outside audit periods; ","")&amp;IF(F4908="","No VAT category; ","")&amp;IF(ABS(Q4908)&gt;Setup!$B$10,"VAT ≠ 15% × net; ","")&amp;IF(AND(F4908="Standard domestic 15% (Box 7)",NOT(AND(LEN(D4908)=15,LEFT(D4908,1)="3",RIGHT(D4908,1)="3",ISNUMBER(--D4908)))),"Invalid/missing supplier VAT no; ","")&amp;IF(AND(L4908="Yes",K4908&lt;&gt;"Yes"),"VAT claimed without valid tax invoice; ","")&amp;IF(AND(L4908="Yes",ISNUMBER(SEARCH("blocked",G4908))),"Blocked input VAT claimed; ","")&amp;IF(AND(F4908="Import - VAT paid at customs (Box 8)",M4908=""),"Customs declaration no missing; ","")&amp;IF(AND(F4908="Import - Reverse charge (Box 9)",E4908="Saudi Arabia"),"RCM used for a local supplier; ","")&amp;IF(AND(L4908="Yes",NOT(OR(F4908="Standard domestic 15% (Box 7)",F4908="Import - VAT paid at customs (Box 8)",F4908="Import - Reverse charge (Box 9)"))),"VAT claimed on non-taxable category; ",""))</f>
        <v/>
      </c>
    </row>
    <row r="4909">
      <c r="A4909" s="17" t="n"/>
      <c r="B4909" s="14" t="n"/>
      <c r="C4909" s="14" t="n"/>
      <c r="D4909" s="16" t="n"/>
      <c r="E4909" s="14" t="n"/>
      <c r="F4909" s="14" t="n"/>
      <c r="G4909" s="14" t="n"/>
      <c r="H4909" s="19" t="n"/>
      <c r="I4909" s="19" t="n"/>
      <c r="J4909" s="34">
        <f>IF(A4909="","",H4909+I4909)</f>
        <v/>
      </c>
      <c r="K4909" s="14" t="n"/>
      <c r="L4909" s="14" t="n"/>
      <c r="M4909" s="14" t="n"/>
      <c r="N4909" s="14" t="n"/>
      <c r="O4909" s="20">
        <f>IF(A4909="","",SUMPRODUCT((A4909&gt;=Setup!$C$19:$C$30)*(A4909&lt;=Setup!$D$19:$D$30)*Setup!$A$19:$A$30))</f>
        <v/>
      </c>
      <c r="P4909" s="34">
        <f>IF(A4909="","",IF(OR(F4909="Standard domestic 15% (Box 7)",F4909="Import - VAT paid at customs (Box 8)",F4909="Import - Reverse charge (Box 9)"),ROUND(H4909*Setup!$B$9,2),0))</f>
        <v/>
      </c>
      <c r="Q4909" s="34">
        <f>IF(A4909="","",I4909-P4909)</f>
        <v/>
      </c>
      <c r="R4909" s="34">
        <f>IF(A4909="","",IF(L4909="Yes",I4909,0))</f>
        <v/>
      </c>
      <c r="S4909" s="34">
        <f>IF(A4909="","",IF(AND(L4909="Yes",K4909="Yes",NOT(ISNUMBER(SEARCH("blocked",G4909))),OR(F4909="Standard domestic 15% (Box 7)",F4909="Import - VAT paid at customs (Box 8)",F4909="Import - Reverse charge (Box 9)"),OR(F4909&lt;&gt;"Standard domestic 15% (Box 7)",AND(LEN(D4909)=15,LEFT(D4909,1)="3",RIGHT(D4909,1)="3",ISNUMBER(--D4909)))),I4909,0))</f>
        <v/>
      </c>
      <c r="T4909" s="34">
        <f>IF(A4909="","",R4909-S4909)</f>
        <v/>
      </c>
      <c r="U4909" s="23">
        <f>IF(A4909="","",IF(O4909=0,"Outside audit periods; ","")&amp;IF(F4909="","No VAT category; ","")&amp;IF(ABS(Q4909)&gt;Setup!$B$10,"VAT ≠ 15% × net; ","")&amp;IF(AND(F4909="Standard domestic 15% (Box 7)",NOT(AND(LEN(D4909)=15,LEFT(D4909,1)="3",RIGHT(D4909,1)="3",ISNUMBER(--D4909)))),"Invalid/missing supplier VAT no; ","")&amp;IF(AND(L4909="Yes",K4909&lt;&gt;"Yes"),"VAT claimed without valid tax invoice; ","")&amp;IF(AND(L4909="Yes",ISNUMBER(SEARCH("blocked",G4909))),"Blocked input VAT claimed; ","")&amp;IF(AND(F4909="Import - VAT paid at customs (Box 8)",M4909=""),"Customs declaration no missing; ","")&amp;IF(AND(F4909="Import - Reverse charge (Box 9)",E4909="Saudi Arabia"),"RCM used for a local supplier; ","")&amp;IF(AND(L4909="Yes",NOT(OR(F4909="Standard domestic 15% (Box 7)",F4909="Import - VAT paid at customs (Box 8)",F4909="Import - Reverse charge (Box 9)"))),"VAT claimed on non-taxable category; ",""))</f>
        <v/>
      </c>
    </row>
    <row r="4910">
      <c r="A4910" s="17" t="n"/>
      <c r="B4910" s="14" t="n"/>
      <c r="C4910" s="14" t="n"/>
      <c r="D4910" s="16" t="n"/>
      <c r="E4910" s="14" t="n"/>
      <c r="F4910" s="14" t="n"/>
      <c r="G4910" s="14" t="n"/>
      <c r="H4910" s="19" t="n"/>
      <c r="I4910" s="19" t="n"/>
      <c r="J4910" s="34">
        <f>IF(A4910="","",H4910+I4910)</f>
        <v/>
      </c>
      <c r="K4910" s="14" t="n"/>
      <c r="L4910" s="14" t="n"/>
      <c r="M4910" s="14" t="n"/>
      <c r="N4910" s="14" t="n"/>
      <c r="O4910" s="20">
        <f>IF(A4910="","",SUMPRODUCT((A4910&gt;=Setup!$C$19:$C$30)*(A4910&lt;=Setup!$D$19:$D$30)*Setup!$A$19:$A$30))</f>
        <v/>
      </c>
      <c r="P4910" s="34">
        <f>IF(A4910="","",IF(OR(F4910="Standard domestic 15% (Box 7)",F4910="Import - VAT paid at customs (Box 8)",F4910="Import - Reverse charge (Box 9)"),ROUND(H4910*Setup!$B$9,2),0))</f>
        <v/>
      </c>
      <c r="Q4910" s="34">
        <f>IF(A4910="","",I4910-P4910)</f>
        <v/>
      </c>
      <c r="R4910" s="34">
        <f>IF(A4910="","",IF(L4910="Yes",I4910,0))</f>
        <v/>
      </c>
      <c r="S4910" s="34">
        <f>IF(A4910="","",IF(AND(L4910="Yes",K4910="Yes",NOT(ISNUMBER(SEARCH("blocked",G4910))),OR(F4910="Standard domestic 15% (Box 7)",F4910="Import - VAT paid at customs (Box 8)",F4910="Import - Reverse charge (Box 9)"),OR(F4910&lt;&gt;"Standard domestic 15% (Box 7)",AND(LEN(D4910)=15,LEFT(D4910,1)="3",RIGHT(D4910,1)="3",ISNUMBER(--D4910)))),I4910,0))</f>
        <v/>
      </c>
      <c r="T4910" s="34">
        <f>IF(A4910="","",R4910-S4910)</f>
        <v/>
      </c>
      <c r="U4910" s="23">
        <f>IF(A4910="","",IF(O4910=0,"Outside audit periods; ","")&amp;IF(F4910="","No VAT category; ","")&amp;IF(ABS(Q4910)&gt;Setup!$B$10,"VAT ≠ 15% × net; ","")&amp;IF(AND(F4910="Standard domestic 15% (Box 7)",NOT(AND(LEN(D4910)=15,LEFT(D4910,1)="3",RIGHT(D4910,1)="3",ISNUMBER(--D4910)))),"Invalid/missing supplier VAT no; ","")&amp;IF(AND(L4910="Yes",K4910&lt;&gt;"Yes"),"VAT claimed without valid tax invoice; ","")&amp;IF(AND(L4910="Yes",ISNUMBER(SEARCH("blocked",G4910))),"Blocked input VAT claimed; ","")&amp;IF(AND(F4910="Import - VAT paid at customs (Box 8)",M4910=""),"Customs declaration no missing; ","")&amp;IF(AND(F4910="Import - Reverse charge (Box 9)",E4910="Saudi Arabia"),"RCM used for a local supplier; ","")&amp;IF(AND(L4910="Yes",NOT(OR(F4910="Standard domestic 15% (Box 7)",F4910="Import - VAT paid at customs (Box 8)",F4910="Import - Reverse charge (Box 9)"))),"VAT claimed on non-taxable category; ",""))</f>
        <v/>
      </c>
    </row>
    <row r="4911">
      <c r="A4911" s="17" t="n"/>
      <c r="B4911" s="14" t="n"/>
      <c r="C4911" s="14" t="n"/>
      <c r="D4911" s="16" t="n"/>
      <c r="E4911" s="14" t="n"/>
      <c r="F4911" s="14" t="n"/>
      <c r="G4911" s="14" t="n"/>
      <c r="H4911" s="19" t="n"/>
      <c r="I4911" s="19" t="n"/>
      <c r="J4911" s="34">
        <f>IF(A4911="","",H4911+I4911)</f>
        <v/>
      </c>
      <c r="K4911" s="14" t="n"/>
      <c r="L4911" s="14" t="n"/>
      <c r="M4911" s="14" t="n"/>
      <c r="N4911" s="14" t="n"/>
      <c r="O4911" s="20">
        <f>IF(A4911="","",SUMPRODUCT((A4911&gt;=Setup!$C$19:$C$30)*(A4911&lt;=Setup!$D$19:$D$30)*Setup!$A$19:$A$30))</f>
        <v/>
      </c>
      <c r="P4911" s="34">
        <f>IF(A4911="","",IF(OR(F4911="Standard domestic 15% (Box 7)",F4911="Import - VAT paid at customs (Box 8)",F4911="Import - Reverse charge (Box 9)"),ROUND(H4911*Setup!$B$9,2),0))</f>
        <v/>
      </c>
      <c r="Q4911" s="34">
        <f>IF(A4911="","",I4911-P4911)</f>
        <v/>
      </c>
      <c r="R4911" s="34">
        <f>IF(A4911="","",IF(L4911="Yes",I4911,0))</f>
        <v/>
      </c>
      <c r="S4911" s="34">
        <f>IF(A4911="","",IF(AND(L4911="Yes",K4911="Yes",NOT(ISNUMBER(SEARCH("blocked",G4911))),OR(F4911="Standard domestic 15% (Box 7)",F4911="Import - VAT paid at customs (Box 8)",F4911="Import - Reverse charge (Box 9)"),OR(F4911&lt;&gt;"Standard domestic 15% (Box 7)",AND(LEN(D4911)=15,LEFT(D4911,1)="3",RIGHT(D4911,1)="3",ISNUMBER(--D4911)))),I4911,0))</f>
        <v/>
      </c>
      <c r="T4911" s="34">
        <f>IF(A4911="","",R4911-S4911)</f>
        <v/>
      </c>
      <c r="U4911" s="23">
        <f>IF(A4911="","",IF(O4911=0,"Outside audit periods; ","")&amp;IF(F4911="","No VAT category; ","")&amp;IF(ABS(Q4911)&gt;Setup!$B$10,"VAT ≠ 15% × net; ","")&amp;IF(AND(F4911="Standard domestic 15% (Box 7)",NOT(AND(LEN(D4911)=15,LEFT(D4911,1)="3",RIGHT(D4911,1)="3",ISNUMBER(--D4911)))),"Invalid/missing supplier VAT no; ","")&amp;IF(AND(L4911="Yes",K4911&lt;&gt;"Yes"),"VAT claimed without valid tax invoice; ","")&amp;IF(AND(L4911="Yes",ISNUMBER(SEARCH("blocked",G4911))),"Blocked input VAT claimed; ","")&amp;IF(AND(F4911="Import - VAT paid at customs (Box 8)",M4911=""),"Customs declaration no missing; ","")&amp;IF(AND(F4911="Import - Reverse charge (Box 9)",E4911="Saudi Arabia"),"RCM used for a local supplier; ","")&amp;IF(AND(L4911="Yes",NOT(OR(F4911="Standard domestic 15% (Box 7)",F4911="Import - VAT paid at customs (Box 8)",F4911="Import - Reverse charge (Box 9)"))),"VAT claimed on non-taxable category; ",""))</f>
        <v/>
      </c>
    </row>
    <row r="4912">
      <c r="A4912" s="17" t="n"/>
      <c r="B4912" s="14" t="n"/>
      <c r="C4912" s="14" t="n"/>
      <c r="D4912" s="16" t="n"/>
      <c r="E4912" s="14" t="n"/>
      <c r="F4912" s="14" t="n"/>
      <c r="G4912" s="14" t="n"/>
      <c r="H4912" s="19" t="n"/>
      <c r="I4912" s="19" t="n"/>
      <c r="J4912" s="34">
        <f>IF(A4912="","",H4912+I4912)</f>
        <v/>
      </c>
      <c r="K4912" s="14" t="n"/>
      <c r="L4912" s="14" t="n"/>
      <c r="M4912" s="14" t="n"/>
      <c r="N4912" s="14" t="n"/>
      <c r="O4912" s="20">
        <f>IF(A4912="","",SUMPRODUCT((A4912&gt;=Setup!$C$19:$C$30)*(A4912&lt;=Setup!$D$19:$D$30)*Setup!$A$19:$A$30))</f>
        <v/>
      </c>
      <c r="P4912" s="34">
        <f>IF(A4912="","",IF(OR(F4912="Standard domestic 15% (Box 7)",F4912="Import - VAT paid at customs (Box 8)",F4912="Import - Reverse charge (Box 9)"),ROUND(H4912*Setup!$B$9,2),0))</f>
        <v/>
      </c>
      <c r="Q4912" s="34">
        <f>IF(A4912="","",I4912-P4912)</f>
        <v/>
      </c>
      <c r="R4912" s="34">
        <f>IF(A4912="","",IF(L4912="Yes",I4912,0))</f>
        <v/>
      </c>
      <c r="S4912" s="34">
        <f>IF(A4912="","",IF(AND(L4912="Yes",K4912="Yes",NOT(ISNUMBER(SEARCH("blocked",G4912))),OR(F4912="Standard domestic 15% (Box 7)",F4912="Import - VAT paid at customs (Box 8)",F4912="Import - Reverse charge (Box 9)"),OR(F4912&lt;&gt;"Standard domestic 15% (Box 7)",AND(LEN(D4912)=15,LEFT(D4912,1)="3",RIGHT(D4912,1)="3",ISNUMBER(--D4912)))),I4912,0))</f>
        <v/>
      </c>
      <c r="T4912" s="34">
        <f>IF(A4912="","",R4912-S4912)</f>
        <v/>
      </c>
      <c r="U4912" s="23">
        <f>IF(A4912="","",IF(O4912=0,"Outside audit periods; ","")&amp;IF(F4912="","No VAT category; ","")&amp;IF(ABS(Q4912)&gt;Setup!$B$10,"VAT ≠ 15% × net; ","")&amp;IF(AND(F4912="Standard domestic 15% (Box 7)",NOT(AND(LEN(D4912)=15,LEFT(D4912,1)="3",RIGHT(D4912,1)="3",ISNUMBER(--D4912)))),"Invalid/missing supplier VAT no; ","")&amp;IF(AND(L4912="Yes",K4912&lt;&gt;"Yes"),"VAT claimed without valid tax invoice; ","")&amp;IF(AND(L4912="Yes",ISNUMBER(SEARCH("blocked",G4912))),"Blocked input VAT claimed; ","")&amp;IF(AND(F4912="Import - VAT paid at customs (Box 8)",M4912=""),"Customs declaration no missing; ","")&amp;IF(AND(F4912="Import - Reverse charge (Box 9)",E4912="Saudi Arabia"),"RCM used for a local supplier; ","")&amp;IF(AND(L4912="Yes",NOT(OR(F4912="Standard domestic 15% (Box 7)",F4912="Import - VAT paid at customs (Box 8)",F4912="Import - Reverse charge (Box 9)"))),"VAT claimed on non-taxable category; ",""))</f>
        <v/>
      </c>
    </row>
    <row r="4913">
      <c r="A4913" s="17" t="n"/>
      <c r="B4913" s="14" t="n"/>
      <c r="C4913" s="14" t="n"/>
      <c r="D4913" s="16" t="n"/>
      <c r="E4913" s="14" t="n"/>
      <c r="F4913" s="14" t="n"/>
      <c r="G4913" s="14" t="n"/>
      <c r="H4913" s="19" t="n"/>
      <c r="I4913" s="19" t="n"/>
      <c r="J4913" s="34">
        <f>IF(A4913="","",H4913+I4913)</f>
        <v/>
      </c>
      <c r="K4913" s="14" t="n"/>
      <c r="L4913" s="14" t="n"/>
      <c r="M4913" s="14" t="n"/>
      <c r="N4913" s="14" t="n"/>
      <c r="O4913" s="20">
        <f>IF(A4913="","",SUMPRODUCT((A4913&gt;=Setup!$C$19:$C$30)*(A4913&lt;=Setup!$D$19:$D$30)*Setup!$A$19:$A$30))</f>
        <v/>
      </c>
      <c r="P4913" s="34">
        <f>IF(A4913="","",IF(OR(F4913="Standard domestic 15% (Box 7)",F4913="Import - VAT paid at customs (Box 8)",F4913="Import - Reverse charge (Box 9)"),ROUND(H4913*Setup!$B$9,2),0))</f>
        <v/>
      </c>
      <c r="Q4913" s="34">
        <f>IF(A4913="","",I4913-P4913)</f>
        <v/>
      </c>
      <c r="R4913" s="34">
        <f>IF(A4913="","",IF(L4913="Yes",I4913,0))</f>
        <v/>
      </c>
      <c r="S4913" s="34">
        <f>IF(A4913="","",IF(AND(L4913="Yes",K4913="Yes",NOT(ISNUMBER(SEARCH("blocked",G4913))),OR(F4913="Standard domestic 15% (Box 7)",F4913="Import - VAT paid at customs (Box 8)",F4913="Import - Reverse charge (Box 9)"),OR(F4913&lt;&gt;"Standard domestic 15% (Box 7)",AND(LEN(D4913)=15,LEFT(D4913,1)="3",RIGHT(D4913,1)="3",ISNUMBER(--D4913)))),I4913,0))</f>
        <v/>
      </c>
      <c r="T4913" s="34">
        <f>IF(A4913="","",R4913-S4913)</f>
        <v/>
      </c>
      <c r="U4913" s="23">
        <f>IF(A4913="","",IF(O4913=0,"Outside audit periods; ","")&amp;IF(F4913="","No VAT category; ","")&amp;IF(ABS(Q4913)&gt;Setup!$B$10,"VAT ≠ 15% × net; ","")&amp;IF(AND(F4913="Standard domestic 15% (Box 7)",NOT(AND(LEN(D4913)=15,LEFT(D4913,1)="3",RIGHT(D4913,1)="3",ISNUMBER(--D4913)))),"Invalid/missing supplier VAT no; ","")&amp;IF(AND(L4913="Yes",K4913&lt;&gt;"Yes"),"VAT claimed without valid tax invoice; ","")&amp;IF(AND(L4913="Yes",ISNUMBER(SEARCH("blocked",G4913))),"Blocked input VAT claimed; ","")&amp;IF(AND(F4913="Import - VAT paid at customs (Box 8)",M4913=""),"Customs declaration no missing; ","")&amp;IF(AND(F4913="Import - Reverse charge (Box 9)",E4913="Saudi Arabia"),"RCM used for a local supplier; ","")&amp;IF(AND(L4913="Yes",NOT(OR(F4913="Standard domestic 15% (Box 7)",F4913="Import - VAT paid at customs (Box 8)",F4913="Import - Reverse charge (Box 9)"))),"VAT claimed on non-taxable category; ",""))</f>
        <v/>
      </c>
    </row>
    <row r="4914">
      <c r="A4914" s="17" t="n"/>
      <c r="B4914" s="14" t="n"/>
      <c r="C4914" s="14" t="n"/>
      <c r="D4914" s="16" t="n"/>
      <c r="E4914" s="14" t="n"/>
      <c r="F4914" s="14" t="n"/>
      <c r="G4914" s="14" t="n"/>
      <c r="H4914" s="19" t="n"/>
      <c r="I4914" s="19" t="n"/>
      <c r="J4914" s="34">
        <f>IF(A4914="","",H4914+I4914)</f>
        <v/>
      </c>
      <c r="K4914" s="14" t="n"/>
      <c r="L4914" s="14" t="n"/>
      <c r="M4914" s="14" t="n"/>
      <c r="N4914" s="14" t="n"/>
      <c r="O4914" s="20">
        <f>IF(A4914="","",SUMPRODUCT((A4914&gt;=Setup!$C$19:$C$30)*(A4914&lt;=Setup!$D$19:$D$30)*Setup!$A$19:$A$30))</f>
        <v/>
      </c>
      <c r="P4914" s="34">
        <f>IF(A4914="","",IF(OR(F4914="Standard domestic 15% (Box 7)",F4914="Import - VAT paid at customs (Box 8)",F4914="Import - Reverse charge (Box 9)"),ROUND(H4914*Setup!$B$9,2),0))</f>
        <v/>
      </c>
      <c r="Q4914" s="34">
        <f>IF(A4914="","",I4914-P4914)</f>
        <v/>
      </c>
      <c r="R4914" s="34">
        <f>IF(A4914="","",IF(L4914="Yes",I4914,0))</f>
        <v/>
      </c>
      <c r="S4914" s="34">
        <f>IF(A4914="","",IF(AND(L4914="Yes",K4914="Yes",NOT(ISNUMBER(SEARCH("blocked",G4914))),OR(F4914="Standard domestic 15% (Box 7)",F4914="Import - VAT paid at customs (Box 8)",F4914="Import - Reverse charge (Box 9)"),OR(F4914&lt;&gt;"Standard domestic 15% (Box 7)",AND(LEN(D4914)=15,LEFT(D4914,1)="3",RIGHT(D4914,1)="3",ISNUMBER(--D4914)))),I4914,0))</f>
        <v/>
      </c>
      <c r="T4914" s="34">
        <f>IF(A4914="","",R4914-S4914)</f>
        <v/>
      </c>
      <c r="U4914" s="23">
        <f>IF(A4914="","",IF(O4914=0,"Outside audit periods; ","")&amp;IF(F4914="","No VAT category; ","")&amp;IF(ABS(Q4914)&gt;Setup!$B$10,"VAT ≠ 15% × net; ","")&amp;IF(AND(F4914="Standard domestic 15% (Box 7)",NOT(AND(LEN(D4914)=15,LEFT(D4914,1)="3",RIGHT(D4914,1)="3",ISNUMBER(--D4914)))),"Invalid/missing supplier VAT no; ","")&amp;IF(AND(L4914="Yes",K4914&lt;&gt;"Yes"),"VAT claimed without valid tax invoice; ","")&amp;IF(AND(L4914="Yes",ISNUMBER(SEARCH("blocked",G4914))),"Blocked input VAT claimed; ","")&amp;IF(AND(F4914="Import - VAT paid at customs (Box 8)",M4914=""),"Customs declaration no missing; ","")&amp;IF(AND(F4914="Import - Reverse charge (Box 9)",E4914="Saudi Arabia"),"RCM used for a local supplier; ","")&amp;IF(AND(L4914="Yes",NOT(OR(F4914="Standard domestic 15% (Box 7)",F4914="Import - VAT paid at customs (Box 8)",F4914="Import - Reverse charge (Box 9)"))),"VAT claimed on non-taxable category; ",""))</f>
        <v/>
      </c>
    </row>
    <row r="4915">
      <c r="A4915" s="17" t="n"/>
      <c r="B4915" s="14" t="n"/>
      <c r="C4915" s="14" t="n"/>
      <c r="D4915" s="16" t="n"/>
      <c r="E4915" s="14" t="n"/>
      <c r="F4915" s="14" t="n"/>
      <c r="G4915" s="14" t="n"/>
      <c r="H4915" s="19" t="n"/>
      <c r="I4915" s="19" t="n"/>
      <c r="J4915" s="34">
        <f>IF(A4915="","",H4915+I4915)</f>
        <v/>
      </c>
      <c r="K4915" s="14" t="n"/>
      <c r="L4915" s="14" t="n"/>
      <c r="M4915" s="14" t="n"/>
      <c r="N4915" s="14" t="n"/>
      <c r="O4915" s="20">
        <f>IF(A4915="","",SUMPRODUCT((A4915&gt;=Setup!$C$19:$C$30)*(A4915&lt;=Setup!$D$19:$D$30)*Setup!$A$19:$A$30))</f>
        <v/>
      </c>
      <c r="P4915" s="34">
        <f>IF(A4915="","",IF(OR(F4915="Standard domestic 15% (Box 7)",F4915="Import - VAT paid at customs (Box 8)",F4915="Import - Reverse charge (Box 9)"),ROUND(H4915*Setup!$B$9,2),0))</f>
        <v/>
      </c>
      <c r="Q4915" s="34">
        <f>IF(A4915="","",I4915-P4915)</f>
        <v/>
      </c>
      <c r="R4915" s="34">
        <f>IF(A4915="","",IF(L4915="Yes",I4915,0))</f>
        <v/>
      </c>
      <c r="S4915" s="34">
        <f>IF(A4915="","",IF(AND(L4915="Yes",K4915="Yes",NOT(ISNUMBER(SEARCH("blocked",G4915))),OR(F4915="Standard domestic 15% (Box 7)",F4915="Import - VAT paid at customs (Box 8)",F4915="Import - Reverse charge (Box 9)"),OR(F4915&lt;&gt;"Standard domestic 15% (Box 7)",AND(LEN(D4915)=15,LEFT(D4915,1)="3",RIGHT(D4915,1)="3",ISNUMBER(--D4915)))),I4915,0))</f>
        <v/>
      </c>
      <c r="T4915" s="34">
        <f>IF(A4915="","",R4915-S4915)</f>
        <v/>
      </c>
      <c r="U4915" s="23">
        <f>IF(A4915="","",IF(O4915=0,"Outside audit periods; ","")&amp;IF(F4915="","No VAT category; ","")&amp;IF(ABS(Q4915)&gt;Setup!$B$10,"VAT ≠ 15% × net; ","")&amp;IF(AND(F4915="Standard domestic 15% (Box 7)",NOT(AND(LEN(D4915)=15,LEFT(D4915,1)="3",RIGHT(D4915,1)="3",ISNUMBER(--D4915)))),"Invalid/missing supplier VAT no; ","")&amp;IF(AND(L4915="Yes",K4915&lt;&gt;"Yes"),"VAT claimed without valid tax invoice; ","")&amp;IF(AND(L4915="Yes",ISNUMBER(SEARCH("blocked",G4915))),"Blocked input VAT claimed; ","")&amp;IF(AND(F4915="Import - VAT paid at customs (Box 8)",M4915=""),"Customs declaration no missing; ","")&amp;IF(AND(F4915="Import - Reverse charge (Box 9)",E4915="Saudi Arabia"),"RCM used for a local supplier; ","")&amp;IF(AND(L4915="Yes",NOT(OR(F4915="Standard domestic 15% (Box 7)",F4915="Import - VAT paid at customs (Box 8)",F4915="Import - Reverse charge (Box 9)"))),"VAT claimed on non-taxable category; ",""))</f>
        <v/>
      </c>
    </row>
    <row r="4916">
      <c r="A4916" s="17" t="n"/>
      <c r="B4916" s="14" t="n"/>
      <c r="C4916" s="14" t="n"/>
      <c r="D4916" s="16" t="n"/>
      <c r="E4916" s="14" t="n"/>
      <c r="F4916" s="14" t="n"/>
      <c r="G4916" s="14" t="n"/>
      <c r="H4916" s="19" t="n"/>
      <c r="I4916" s="19" t="n"/>
      <c r="J4916" s="34">
        <f>IF(A4916="","",H4916+I4916)</f>
        <v/>
      </c>
      <c r="K4916" s="14" t="n"/>
      <c r="L4916" s="14" t="n"/>
      <c r="M4916" s="14" t="n"/>
      <c r="N4916" s="14" t="n"/>
      <c r="O4916" s="20">
        <f>IF(A4916="","",SUMPRODUCT((A4916&gt;=Setup!$C$19:$C$30)*(A4916&lt;=Setup!$D$19:$D$30)*Setup!$A$19:$A$30))</f>
        <v/>
      </c>
      <c r="P4916" s="34">
        <f>IF(A4916="","",IF(OR(F4916="Standard domestic 15% (Box 7)",F4916="Import - VAT paid at customs (Box 8)",F4916="Import - Reverse charge (Box 9)"),ROUND(H4916*Setup!$B$9,2),0))</f>
        <v/>
      </c>
      <c r="Q4916" s="34">
        <f>IF(A4916="","",I4916-P4916)</f>
        <v/>
      </c>
      <c r="R4916" s="34">
        <f>IF(A4916="","",IF(L4916="Yes",I4916,0))</f>
        <v/>
      </c>
      <c r="S4916" s="34">
        <f>IF(A4916="","",IF(AND(L4916="Yes",K4916="Yes",NOT(ISNUMBER(SEARCH("blocked",G4916))),OR(F4916="Standard domestic 15% (Box 7)",F4916="Import - VAT paid at customs (Box 8)",F4916="Import - Reverse charge (Box 9)"),OR(F4916&lt;&gt;"Standard domestic 15% (Box 7)",AND(LEN(D4916)=15,LEFT(D4916,1)="3",RIGHT(D4916,1)="3",ISNUMBER(--D4916)))),I4916,0))</f>
        <v/>
      </c>
      <c r="T4916" s="34">
        <f>IF(A4916="","",R4916-S4916)</f>
        <v/>
      </c>
      <c r="U4916" s="23">
        <f>IF(A4916="","",IF(O4916=0,"Outside audit periods; ","")&amp;IF(F4916="","No VAT category; ","")&amp;IF(ABS(Q4916)&gt;Setup!$B$10,"VAT ≠ 15% × net; ","")&amp;IF(AND(F4916="Standard domestic 15% (Box 7)",NOT(AND(LEN(D4916)=15,LEFT(D4916,1)="3",RIGHT(D4916,1)="3",ISNUMBER(--D4916)))),"Invalid/missing supplier VAT no; ","")&amp;IF(AND(L4916="Yes",K4916&lt;&gt;"Yes"),"VAT claimed without valid tax invoice; ","")&amp;IF(AND(L4916="Yes",ISNUMBER(SEARCH("blocked",G4916))),"Blocked input VAT claimed; ","")&amp;IF(AND(F4916="Import - VAT paid at customs (Box 8)",M4916=""),"Customs declaration no missing; ","")&amp;IF(AND(F4916="Import - Reverse charge (Box 9)",E4916="Saudi Arabia"),"RCM used for a local supplier; ","")&amp;IF(AND(L4916="Yes",NOT(OR(F4916="Standard domestic 15% (Box 7)",F4916="Import - VAT paid at customs (Box 8)",F4916="Import - Reverse charge (Box 9)"))),"VAT claimed on non-taxable category; ",""))</f>
        <v/>
      </c>
    </row>
    <row r="4917">
      <c r="A4917" s="17" t="n"/>
      <c r="B4917" s="14" t="n"/>
      <c r="C4917" s="14" t="n"/>
      <c r="D4917" s="16" t="n"/>
      <c r="E4917" s="14" t="n"/>
      <c r="F4917" s="14" t="n"/>
      <c r="G4917" s="14" t="n"/>
      <c r="H4917" s="19" t="n"/>
      <c r="I4917" s="19" t="n"/>
      <c r="J4917" s="34">
        <f>IF(A4917="","",H4917+I4917)</f>
        <v/>
      </c>
      <c r="K4917" s="14" t="n"/>
      <c r="L4917" s="14" t="n"/>
      <c r="M4917" s="14" t="n"/>
      <c r="N4917" s="14" t="n"/>
      <c r="O4917" s="20">
        <f>IF(A4917="","",SUMPRODUCT((A4917&gt;=Setup!$C$19:$C$30)*(A4917&lt;=Setup!$D$19:$D$30)*Setup!$A$19:$A$30))</f>
        <v/>
      </c>
      <c r="P4917" s="34">
        <f>IF(A4917="","",IF(OR(F4917="Standard domestic 15% (Box 7)",F4917="Import - VAT paid at customs (Box 8)",F4917="Import - Reverse charge (Box 9)"),ROUND(H4917*Setup!$B$9,2),0))</f>
        <v/>
      </c>
      <c r="Q4917" s="34">
        <f>IF(A4917="","",I4917-P4917)</f>
        <v/>
      </c>
      <c r="R4917" s="34">
        <f>IF(A4917="","",IF(L4917="Yes",I4917,0))</f>
        <v/>
      </c>
      <c r="S4917" s="34">
        <f>IF(A4917="","",IF(AND(L4917="Yes",K4917="Yes",NOT(ISNUMBER(SEARCH("blocked",G4917))),OR(F4917="Standard domestic 15% (Box 7)",F4917="Import - VAT paid at customs (Box 8)",F4917="Import - Reverse charge (Box 9)"),OR(F4917&lt;&gt;"Standard domestic 15% (Box 7)",AND(LEN(D4917)=15,LEFT(D4917,1)="3",RIGHT(D4917,1)="3",ISNUMBER(--D4917)))),I4917,0))</f>
        <v/>
      </c>
      <c r="T4917" s="34">
        <f>IF(A4917="","",R4917-S4917)</f>
        <v/>
      </c>
      <c r="U4917" s="23">
        <f>IF(A4917="","",IF(O4917=0,"Outside audit periods; ","")&amp;IF(F4917="","No VAT category; ","")&amp;IF(ABS(Q4917)&gt;Setup!$B$10,"VAT ≠ 15% × net; ","")&amp;IF(AND(F4917="Standard domestic 15% (Box 7)",NOT(AND(LEN(D4917)=15,LEFT(D4917,1)="3",RIGHT(D4917,1)="3",ISNUMBER(--D4917)))),"Invalid/missing supplier VAT no; ","")&amp;IF(AND(L4917="Yes",K4917&lt;&gt;"Yes"),"VAT claimed without valid tax invoice; ","")&amp;IF(AND(L4917="Yes",ISNUMBER(SEARCH("blocked",G4917))),"Blocked input VAT claimed; ","")&amp;IF(AND(F4917="Import - VAT paid at customs (Box 8)",M4917=""),"Customs declaration no missing; ","")&amp;IF(AND(F4917="Import - Reverse charge (Box 9)",E4917="Saudi Arabia"),"RCM used for a local supplier; ","")&amp;IF(AND(L4917="Yes",NOT(OR(F4917="Standard domestic 15% (Box 7)",F4917="Import - VAT paid at customs (Box 8)",F4917="Import - Reverse charge (Box 9)"))),"VAT claimed on non-taxable category; ",""))</f>
        <v/>
      </c>
    </row>
    <row r="4918">
      <c r="A4918" s="17" t="n"/>
      <c r="B4918" s="14" t="n"/>
      <c r="C4918" s="14" t="n"/>
      <c r="D4918" s="16" t="n"/>
      <c r="E4918" s="14" t="n"/>
      <c r="F4918" s="14" t="n"/>
      <c r="G4918" s="14" t="n"/>
      <c r="H4918" s="19" t="n"/>
      <c r="I4918" s="19" t="n"/>
      <c r="J4918" s="34">
        <f>IF(A4918="","",H4918+I4918)</f>
        <v/>
      </c>
      <c r="K4918" s="14" t="n"/>
      <c r="L4918" s="14" t="n"/>
      <c r="M4918" s="14" t="n"/>
      <c r="N4918" s="14" t="n"/>
      <c r="O4918" s="20">
        <f>IF(A4918="","",SUMPRODUCT((A4918&gt;=Setup!$C$19:$C$30)*(A4918&lt;=Setup!$D$19:$D$30)*Setup!$A$19:$A$30))</f>
        <v/>
      </c>
      <c r="P4918" s="34">
        <f>IF(A4918="","",IF(OR(F4918="Standard domestic 15% (Box 7)",F4918="Import - VAT paid at customs (Box 8)",F4918="Import - Reverse charge (Box 9)"),ROUND(H4918*Setup!$B$9,2),0))</f>
        <v/>
      </c>
      <c r="Q4918" s="34">
        <f>IF(A4918="","",I4918-P4918)</f>
        <v/>
      </c>
      <c r="R4918" s="34">
        <f>IF(A4918="","",IF(L4918="Yes",I4918,0))</f>
        <v/>
      </c>
      <c r="S4918" s="34">
        <f>IF(A4918="","",IF(AND(L4918="Yes",K4918="Yes",NOT(ISNUMBER(SEARCH("blocked",G4918))),OR(F4918="Standard domestic 15% (Box 7)",F4918="Import - VAT paid at customs (Box 8)",F4918="Import - Reverse charge (Box 9)"),OR(F4918&lt;&gt;"Standard domestic 15% (Box 7)",AND(LEN(D4918)=15,LEFT(D4918,1)="3",RIGHT(D4918,1)="3",ISNUMBER(--D4918)))),I4918,0))</f>
        <v/>
      </c>
      <c r="T4918" s="34">
        <f>IF(A4918="","",R4918-S4918)</f>
        <v/>
      </c>
      <c r="U4918" s="23">
        <f>IF(A4918="","",IF(O4918=0,"Outside audit periods; ","")&amp;IF(F4918="","No VAT category; ","")&amp;IF(ABS(Q4918)&gt;Setup!$B$10,"VAT ≠ 15% × net; ","")&amp;IF(AND(F4918="Standard domestic 15% (Box 7)",NOT(AND(LEN(D4918)=15,LEFT(D4918,1)="3",RIGHT(D4918,1)="3",ISNUMBER(--D4918)))),"Invalid/missing supplier VAT no; ","")&amp;IF(AND(L4918="Yes",K4918&lt;&gt;"Yes"),"VAT claimed without valid tax invoice; ","")&amp;IF(AND(L4918="Yes",ISNUMBER(SEARCH("blocked",G4918))),"Blocked input VAT claimed; ","")&amp;IF(AND(F4918="Import - VAT paid at customs (Box 8)",M4918=""),"Customs declaration no missing; ","")&amp;IF(AND(F4918="Import - Reverse charge (Box 9)",E4918="Saudi Arabia"),"RCM used for a local supplier; ","")&amp;IF(AND(L4918="Yes",NOT(OR(F4918="Standard domestic 15% (Box 7)",F4918="Import - VAT paid at customs (Box 8)",F4918="Import - Reverse charge (Box 9)"))),"VAT claimed on non-taxable category; ",""))</f>
        <v/>
      </c>
    </row>
    <row r="4919">
      <c r="A4919" s="17" t="n"/>
      <c r="B4919" s="14" t="n"/>
      <c r="C4919" s="14" t="n"/>
      <c r="D4919" s="16" t="n"/>
      <c r="E4919" s="14" t="n"/>
      <c r="F4919" s="14" t="n"/>
      <c r="G4919" s="14" t="n"/>
      <c r="H4919" s="19" t="n"/>
      <c r="I4919" s="19" t="n"/>
      <c r="J4919" s="34">
        <f>IF(A4919="","",H4919+I4919)</f>
        <v/>
      </c>
      <c r="K4919" s="14" t="n"/>
      <c r="L4919" s="14" t="n"/>
      <c r="M4919" s="14" t="n"/>
      <c r="N4919" s="14" t="n"/>
      <c r="O4919" s="20">
        <f>IF(A4919="","",SUMPRODUCT((A4919&gt;=Setup!$C$19:$C$30)*(A4919&lt;=Setup!$D$19:$D$30)*Setup!$A$19:$A$30))</f>
        <v/>
      </c>
      <c r="P4919" s="34">
        <f>IF(A4919="","",IF(OR(F4919="Standard domestic 15% (Box 7)",F4919="Import - VAT paid at customs (Box 8)",F4919="Import - Reverse charge (Box 9)"),ROUND(H4919*Setup!$B$9,2),0))</f>
        <v/>
      </c>
      <c r="Q4919" s="34">
        <f>IF(A4919="","",I4919-P4919)</f>
        <v/>
      </c>
      <c r="R4919" s="34">
        <f>IF(A4919="","",IF(L4919="Yes",I4919,0))</f>
        <v/>
      </c>
      <c r="S4919" s="34">
        <f>IF(A4919="","",IF(AND(L4919="Yes",K4919="Yes",NOT(ISNUMBER(SEARCH("blocked",G4919))),OR(F4919="Standard domestic 15% (Box 7)",F4919="Import - VAT paid at customs (Box 8)",F4919="Import - Reverse charge (Box 9)"),OR(F4919&lt;&gt;"Standard domestic 15% (Box 7)",AND(LEN(D4919)=15,LEFT(D4919,1)="3",RIGHT(D4919,1)="3",ISNUMBER(--D4919)))),I4919,0))</f>
        <v/>
      </c>
      <c r="T4919" s="34">
        <f>IF(A4919="","",R4919-S4919)</f>
        <v/>
      </c>
      <c r="U4919" s="23">
        <f>IF(A4919="","",IF(O4919=0,"Outside audit periods; ","")&amp;IF(F4919="","No VAT category; ","")&amp;IF(ABS(Q4919)&gt;Setup!$B$10,"VAT ≠ 15% × net; ","")&amp;IF(AND(F4919="Standard domestic 15% (Box 7)",NOT(AND(LEN(D4919)=15,LEFT(D4919,1)="3",RIGHT(D4919,1)="3",ISNUMBER(--D4919)))),"Invalid/missing supplier VAT no; ","")&amp;IF(AND(L4919="Yes",K4919&lt;&gt;"Yes"),"VAT claimed without valid tax invoice; ","")&amp;IF(AND(L4919="Yes",ISNUMBER(SEARCH("blocked",G4919))),"Blocked input VAT claimed; ","")&amp;IF(AND(F4919="Import - VAT paid at customs (Box 8)",M4919=""),"Customs declaration no missing; ","")&amp;IF(AND(F4919="Import - Reverse charge (Box 9)",E4919="Saudi Arabia"),"RCM used for a local supplier; ","")&amp;IF(AND(L4919="Yes",NOT(OR(F4919="Standard domestic 15% (Box 7)",F4919="Import - VAT paid at customs (Box 8)",F4919="Import - Reverse charge (Box 9)"))),"VAT claimed on non-taxable category; ",""))</f>
        <v/>
      </c>
    </row>
    <row r="4920">
      <c r="A4920" s="17" t="n"/>
      <c r="B4920" s="14" t="n"/>
      <c r="C4920" s="14" t="n"/>
      <c r="D4920" s="16" t="n"/>
      <c r="E4920" s="14" t="n"/>
      <c r="F4920" s="14" t="n"/>
      <c r="G4920" s="14" t="n"/>
      <c r="H4920" s="19" t="n"/>
      <c r="I4920" s="19" t="n"/>
      <c r="J4920" s="34">
        <f>IF(A4920="","",H4920+I4920)</f>
        <v/>
      </c>
      <c r="K4920" s="14" t="n"/>
      <c r="L4920" s="14" t="n"/>
      <c r="M4920" s="14" t="n"/>
      <c r="N4920" s="14" t="n"/>
      <c r="O4920" s="20">
        <f>IF(A4920="","",SUMPRODUCT((A4920&gt;=Setup!$C$19:$C$30)*(A4920&lt;=Setup!$D$19:$D$30)*Setup!$A$19:$A$30))</f>
        <v/>
      </c>
      <c r="P4920" s="34">
        <f>IF(A4920="","",IF(OR(F4920="Standard domestic 15% (Box 7)",F4920="Import - VAT paid at customs (Box 8)",F4920="Import - Reverse charge (Box 9)"),ROUND(H4920*Setup!$B$9,2),0))</f>
        <v/>
      </c>
      <c r="Q4920" s="34">
        <f>IF(A4920="","",I4920-P4920)</f>
        <v/>
      </c>
      <c r="R4920" s="34">
        <f>IF(A4920="","",IF(L4920="Yes",I4920,0))</f>
        <v/>
      </c>
      <c r="S4920" s="34">
        <f>IF(A4920="","",IF(AND(L4920="Yes",K4920="Yes",NOT(ISNUMBER(SEARCH("blocked",G4920))),OR(F4920="Standard domestic 15% (Box 7)",F4920="Import - VAT paid at customs (Box 8)",F4920="Import - Reverse charge (Box 9)"),OR(F4920&lt;&gt;"Standard domestic 15% (Box 7)",AND(LEN(D4920)=15,LEFT(D4920,1)="3",RIGHT(D4920,1)="3",ISNUMBER(--D4920)))),I4920,0))</f>
        <v/>
      </c>
      <c r="T4920" s="34">
        <f>IF(A4920="","",R4920-S4920)</f>
        <v/>
      </c>
      <c r="U4920" s="23">
        <f>IF(A4920="","",IF(O4920=0,"Outside audit periods; ","")&amp;IF(F4920="","No VAT category; ","")&amp;IF(ABS(Q4920)&gt;Setup!$B$10,"VAT ≠ 15% × net; ","")&amp;IF(AND(F4920="Standard domestic 15% (Box 7)",NOT(AND(LEN(D4920)=15,LEFT(D4920,1)="3",RIGHT(D4920,1)="3",ISNUMBER(--D4920)))),"Invalid/missing supplier VAT no; ","")&amp;IF(AND(L4920="Yes",K4920&lt;&gt;"Yes"),"VAT claimed without valid tax invoice; ","")&amp;IF(AND(L4920="Yes",ISNUMBER(SEARCH("blocked",G4920))),"Blocked input VAT claimed; ","")&amp;IF(AND(F4920="Import - VAT paid at customs (Box 8)",M4920=""),"Customs declaration no missing; ","")&amp;IF(AND(F4920="Import - Reverse charge (Box 9)",E4920="Saudi Arabia"),"RCM used for a local supplier; ","")&amp;IF(AND(L4920="Yes",NOT(OR(F4920="Standard domestic 15% (Box 7)",F4920="Import - VAT paid at customs (Box 8)",F4920="Import - Reverse charge (Box 9)"))),"VAT claimed on non-taxable category; ",""))</f>
        <v/>
      </c>
    </row>
    <row r="4921">
      <c r="A4921" s="17" t="n"/>
      <c r="B4921" s="14" t="n"/>
      <c r="C4921" s="14" t="n"/>
      <c r="D4921" s="16" t="n"/>
      <c r="E4921" s="14" t="n"/>
      <c r="F4921" s="14" t="n"/>
      <c r="G4921" s="14" t="n"/>
      <c r="H4921" s="19" t="n"/>
      <c r="I4921" s="19" t="n"/>
      <c r="J4921" s="34">
        <f>IF(A4921="","",H4921+I4921)</f>
        <v/>
      </c>
      <c r="K4921" s="14" t="n"/>
      <c r="L4921" s="14" t="n"/>
      <c r="M4921" s="14" t="n"/>
      <c r="N4921" s="14" t="n"/>
      <c r="O4921" s="20">
        <f>IF(A4921="","",SUMPRODUCT((A4921&gt;=Setup!$C$19:$C$30)*(A4921&lt;=Setup!$D$19:$D$30)*Setup!$A$19:$A$30))</f>
        <v/>
      </c>
      <c r="P4921" s="34">
        <f>IF(A4921="","",IF(OR(F4921="Standard domestic 15% (Box 7)",F4921="Import - VAT paid at customs (Box 8)",F4921="Import - Reverse charge (Box 9)"),ROUND(H4921*Setup!$B$9,2),0))</f>
        <v/>
      </c>
      <c r="Q4921" s="34">
        <f>IF(A4921="","",I4921-P4921)</f>
        <v/>
      </c>
      <c r="R4921" s="34">
        <f>IF(A4921="","",IF(L4921="Yes",I4921,0))</f>
        <v/>
      </c>
      <c r="S4921" s="34">
        <f>IF(A4921="","",IF(AND(L4921="Yes",K4921="Yes",NOT(ISNUMBER(SEARCH("blocked",G4921))),OR(F4921="Standard domestic 15% (Box 7)",F4921="Import - VAT paid at customs (Box 8)",F4921="Import - Reverse charge (Box 9)"),OR(F4921&lt;&gt;"Standard domestic 15% (Box 7)",AND(LEN(D4921)=15,LEFT(D4921,1)="3",RIGHT(D4921,1)="3",ISNUMBER(--D4921)))),I4921,0))</f>
        <v/>
      </c>
      <c r="T4921" s="34">
        <f>IF(A4921="","",R4921-S4921)</f>
        <v/>
      </c>
      <c r="U4921" s="23">
        <f>IF(A4921="","",IF(O4921=0,"Outside audit periods; ","")&amp;IF(F4921="","No VAT category; ","")&amp;IF(ABS(Q4921)&gt;Setup!$B$10,"VAT ≠ 15% × net; ","")&amp;IF(AND(F4921="Standard domestic 15% (Box 7)",NOT(AND(LEN(D4921)=15,LEFT(D4921,1)="3",RIGHT(D4921,1)="3",ISNUMBER(--D4921)))),"Invalid/missing supplier VAT no; ","")&amp;IF(AND(L4921="Yes",K4921&lt;&gt;"Yes"),"VAT claimed without valid tax invoice; ","")&amp;IF(AND(L4921="Yes",ISNUMBER(SEARCH("blocked",G4921))),"Blocked input VAT claimed; ","")&amp;IF(AND(F4921="Import - VAT paid at customs (Box 8)",M4921=""),"Customs declaration no missing; ","")&amp;IF(AND(F4921="Import - Reverse charge (Box 9)",E4921="Saudi Arabia"),"RCM used for a local supplier; ","")&amp;IF(AND(L4921="Yes",NOT(OR(F4921="Standard domestic 15% (Box 7)",F4921="Import - VAT paid at customs (Box 8)",F4921="Import - Reverse charge (Box 9)"))),"VAT claimed on non-taxable category; ",""))</f>
        <v/>
      </c>
    </row>
    <row r="4922">
      <c r="A4922" s="17" t="n"/>
      <c r="B4922" s="14" t="n"/>
      <c r="C4922" s="14" t="n"/>
      <c r="D4922" s="16" t="n"/>
      <c r="E4922" s="14" t="n"/>
      <c r="F4922" s="14" t="n"/>
      <c r="G4922" s="14" t="n"/>
      <c r="H4922" s="19" t="n"/>
      <c r="I4922" s="19" t="n"/>
      <c r="J4922" s="34">
        <f>IF(A4922="","",H4922+I4922)</f>
        <v/>
      </c>
      <c r="K4922" s="14" t="n"/>
      <c r="L4922" s="14" t="n"/>
      <c r="M4922" s="14" t="n"/>
      <c r="N4922" s="14" t="n"/>
      <c r="O4922" s="20">
        <f>IF(A4922="","",SUMPRODUCT((A4922&gt;=Setup!$C$19:$C$30)*(A4922&lt;=Setup!$D$19:$D$30)*Setup!$A$19:$A$30))</f>
        <v/>
      </c>
      <c r="P4922" s="34">
        <f>IF(A4922="","",IF(OR(F4922="Standard domestic 15% (Box 7)",F4922="Import - VAT paid at customs (Box 8)",F4922="Import - Reverse charge (Box 9)"),ROUND(H4922*Setup!$B$9,2),0))</f>
        <v/>
      </c>
      <c r="Q4922" s="34">
        <f>IF(A4922="","",I4922-P4922)</f>
        <v/>
      </c>
      <c r="R4922" s="34">
        <f>IF(A4922="","",IF(L4922="Yes",I4922,0))</f>
        <v/>
      </c>
      <c r="S4922" s="34">
        <f>IF(A4922="","",IF(AND(L4922="Yes",K4922="Yes",NOT(ISNUMBER(SEARCH("blocked",G4922))),OR(F4922="Standard domestic 15% (Box 7)",F4922="Import - VAT paid at customs (Box 8)",F4922="Import - Reverse charge (Box 9)"),OR(F4922&lt;&gt;"Standard domestic 15% (Box 7)",AND(LEN(D4922)=15,LEFT(D4922,1)="3",RIGHT(D4922,1)="3",ISNUMBER(--D4922)))),I4922,0))</f>
        <v/>
      </c>
      <c r="T4922" s="34">
        <f>IF(A4922="","",R4922-S4922)</f>
        <v/>
      </c>
      <c r="U4922" s="23">
        <f>IF(A4922="","",IF(O4922=0,"Outside audit periods; ","")&amp;IF(F4922="","No VAT category; ","")&amp;IF(ABS(Q4922)&gt;Setup!$B$10,"VAT ≠ 15% × net; ","")&amp;IF(AND(F4922="Standard domestic 15% (Box 7)",NOT(AND(LEN(D4922)=15,LEFT(D4922,1)="3",RIGHT(D4922,1)="3",ISNUMBER(--D4922)))),"Invalid/missing supplier VAT no; ","")&amp;IF(AND(L4922="Yes",K4922&lt;&gt;"Yes"),"VAT claimed without valid tax invoice; ","")&amp;IF(AND(L4922="Yes",ISNUMBER(SEARCH("blocked",G4922))),"Blocked input VAT claimed; ","")&amp;IF(AND(F4922="Import - VAT paid at customs (Box 8)",M4922=""),"Customs declaration no missing; ","")&amp;IF(AND(F4922="Import - Reverse charge (Box 9)",E4922="Saudi Arabia"),"RCM used for a local supplier; ","")&amp;IF(AND(L4922="Yes",NOT(OR(F4922="Standard domestic 15% (Box 7)",F4922="Import - VAT paid at customs (Box 8)",F4922="Import - Reverse charge (Box 9)"))),"VAT claimed on non-taxable category; ",""))</f>
        <v/>
      </c>
    </row>
    <row r="4923">
      <c r="A4923" s="17" t="n"/>
      <c r="B4923" s="14" t="n"/>
      <c r="C4923" s="14" t="n"/>
      <c r="D4923" s="16" t="n"/>
      <c r="E4923" s="14" t="n"/>
      <c r="F4923" s="14" t="n"/>
      <c r="G4923" s="14" t="n"/>
      <c r="H4923" s="19" t="n"/>
      <c r="I4923" s="19" t="n"/>
      <c r="J4923" s="34">
        <f>IF(A4923="","",H4923+I4923)</f>
        <v/>
      </c>
      <c r="K4923" s="14" t="n"/>
      <c r="L4923" s="14" t="n"/>
      <c r="M4923" s="14" t="n"/>
      <c r="N4923" s="14" t="n"/>
      <c r="O4923" s="20">
        <f>IF(A4923="","",SUMPRODUCT((A4923&gt;=Setup!$C$19:$C$30)*(A4923&lt;=Setup!$D$19:$D$30)*Setup!$A$19:$A$30))</f>
        <v/>
      </c>
      <c r="P4923" s="34">
        <f>IF(A4923="","",IF(OR(F4923="Standard domestic 15% (Box 7)",F4923="Import - VAT paid at customs (Box 8)",F4923="Import - Reverse charge (Box 9)"),ROUND(H4923*Setup!$B$9,2),0))</f>
        <v/>
      </c>
      <c r="Q4923" s="34">
        <f>IF(A4923="","",I4923-P4923)</f>
        <v/>
      </c>
      <c r="R4923" s="34">
        <f>IF(A4923="","",IF(L4923="Yes",I4923,0))</f>
        <v/>
      </c>
      <c r="S4923" s="34">
        <f>IF(A4923="","",IF(AND(L4923="Yes",K4923="Yes",NOT(ISNUMBER(SEARCH("blocked",G4923))),OR(F4923="Standard domestic 15% (Box 7)",F4923="Import - VAT paid at customs (Box 8)",F4923="Import - Reverse charge (Box 9)"),OR(F4923&lt;&gt;"Standard domestic 15% (Box 7)",AND(LEN(D4923)=15,LEFT(D4923,1)="3",RIGHT(D4923,1)="3",ISNUMBER(--D4923)))),I4923,0))</f>
        <v/>
      </c>
      <c r="T4923" s="34">
        <f>IF(A4923="","",R4923-S4923)</f>
        <v/>
      </c>
      <c r="U4923" s="23">
        <f>IF(A4923="","",IF(O4923=0,"Outside audit periods; ","")&amp;IF(F4923="","No VAT category; ","")&amp;IF(ABS(Q4923)&gt;Setup!$B$10,"VAT ≠ 15% × net; ","")&amp;IF(AND(F4923="Standard domestic 15% (Box 7)",NOT(AND(LEN(D4923)=15,LEFT(D4923,1)="3",RIGHT(D4923,1)="3",ISNUMBER(--D4923)))),"Invalid/missing supplier VAT no; ","")&amp;IF(AND(L4923="Yes",K4923&lt;&gt;"Yes"),"VAT claimed without valid tax invoice; ","")&amp;IF(AND(L4923="Yes",ISNUMBER(SEARCH("blocked",G4923))),"Blocked input VAT claimed; ","")&amp;IF(AND(F4923="Import - VAT paid at customs (Box 8)",M4923=""),"Customs declaration no missing; ","")&amp;IF(AND(F4923="Import - Reverse charge (Box 9)",E4923="Saudi Arabia"),"RCM used for a local supplier; ","")&amp;IF(AND(L4923="Yes",NOT(OR(F4923="Standard domestic 15% (Box 7)",F4923="Import - VAT paid at customs (Box 8)",F4923="Import - Reverse charge (Box 9)"))),"VAT claimed on non-taxable category; ",""))</f>
        <v/>
      </c>
    </row>
    <row r="4924">
      <c r="A4924" s="17" t="n"/>
      <c r="B4924" s="14" t="n"/>
      <c r="C4924" s="14" t="n"/>
      <c r="D4924" s="16" t="n"/>
      <c r="E4924" s="14" t="n"/>
      <c r="F4924" s="14" t="n"/>
      <c r="G4924" s="14" t="n"/>
      <c r="H4924" s="19" t="n"/>
      <c r="I4924" s="19" t="n"/>
      <c r="J4924" s="34">
        <f>IF(A4924="","",H4924+I4924)</f>
        <v/>
      </c>
      <c r="K4924" s="14" t="n"/>
      <c r="L4924" s="14" t="n"/>
      <c r="M4924" s="14" t="n"/>
      <c r="N4924" s="14" t="n"/>
      <c r="O4924" s="20">
        <f>IF(A4924="","",SUMPRODUCT((A4924&gt;=Setup!$C$19:$C$30)*(A4924&lt;=Setup!$D$19:$D$30)*Setup!$A$19:$A$30))</f>
        <v/>
      </c>
      <c r="P4924" s="34">
        <f>IF(A4924="","",IF(OR(F4924="Standard domestic 15% (Box 7)",F4924="Import - VAT paid at customs (Box 8)",F4924="Import - Reverse charge (Box 9)"),ROUND(H4924*Setup!$B$9,2),0))</f>
        <v/>
      </c>
      <c r="Q4924" s="34">
        <f>IF(A4924="","",I4924-P4924)</f>
        <v/>
      </c>
      <c r="R4924" s="34">
        <f>IF(A4924="","",IF(L4924="Yes",I4924,0))</f>
        <v/>
      </c>
      <c r="S4924" s="34">
        <f>IF(A4924="","",IF(AND(L4924="Yes",K4924="Yes",NOT(ISNUMBER(SEARCH("blocked",G4924))),OR(F4924="Standard domestic 15% (Box 7)",F4924="Import - VAT paid at customs (Box 8)",F4924="Import - Reverse charge (Box 9)"),OR(F4924&lt;&gt;"Standard domestic 15% (Box 7)",AND(LEN(D4924)=15,LEFT(D4924,1)="3",RIGHT(D4924,1)="3",ISNUMBER(--D4924)))),I4924,0))</f>
        <v/>
      </c>
      <c r="T4924" s="34">
        <f>IF(A4924="","",R4924-S4924)</f>
        <v/>
      </c>
      <c r="U4924" s="23">
        <f>IF(A4924="","",IF(O4924=0,"Outside audit periods; ","")&amp;IF(F4924="","No VAT category; ","")&amp;IF(ABS(Q4924)&gt;Setup!$B$10,"VAT ≠ 15% × net; ","")&amp;IF(AND(F4924="Standard domestic 15% (Box 7)",NOT(AND(LEN(D4924)=15,LEFT(D4924,1)="3",RIGHT(D4924,1)="3",ISNUMBER(--D4924)))),"Invalid/missing supplier VAT no; ","")&amp;IF(AND(L4924="Yes",K4924&lt;&gt;"Yes"),"VAT claimed without valid tax invoice; ","")&amp;IF(AND(L4924="Yes",ISNUMBER(SEARCH("blocked",G4924))),"Blocked input VAT claimed; ","")&amp;IF(AND(F4924="Import - VAT paid at customs (Box 8)",M4924=""),"Customs declaration no missing; ","")&amp;IF(AND(F4924="Import - Reverse charge (Box 9)",E4924="Saudi Arabia"),"RCM used for a local supplier; ","")&amp;IF(AND(L4924="Yes",NOT(OR(F4924="Standard domestic 15% (Box 7)",F4924="Import - VAT paid at customs (Box 8)",F4924="Import - Reverse charge (Box 9)"))),"VAT claimed on non-taxable category; ",""))</f>
        <v/>
      </c>
    </row>
    <row r="4925">
      <c r="A4925" s="17" t="n"/>
      <c r="B4925" s="14" t="n"/>
      <c r="C4925" s="14" t="n"/>
      <c r="D4925" s="16" t="n"/>
      <c r="E4925" s="14" t="n"/>
      <c r="F4925" s="14" t="n"/>
      <c r="G4925" s="14" t="n"/>
      <c r="H4925" s="19" t="n"/>
      <c r="I4925" s="19" t="n"/>
      <c r="J4925" s="34">
        <f>IF(A4925="","",H4925+I4925)</f>
        <v/>
      </c>
      <c r="K4925" s="14" t="n"/>
      <c r="L4925" s="14" t="n"/>
      <c r="M4925" s="14" t="n"/>
      <c r="N4925" s="14" t="n"/>
      <c r="O4925" s="20">
        <f>IF(A4925="","",SUMPRODUCT((A4925&gt;=Setup!$C$19:$C$30)*(A4925&lt;=Setup!$D$19:$D$30)*Setup!$A$19:$A$30))</f>
        <v/>
      </c>
      <c r="P4925" s="34">
        <f>IF(A4925="","",IF(OR(F4925="Standard domestic 15% (Box 7)",F4925="Import - VAT paid at customs (Box 8)",F4925="Import - Reverse charge (Box 9)"),ROUND(H4925*Setup!$B$9,2),0))</f>
        <v/>
      </c>
      <c r="Q4925" s="34">
        <f>IF(A4925="","",I4925-P4925)</f>
        <v/>
      </c>
      <c r="R4925" s="34">
        <f>IF(A4925="","",IF(L4925="Yes",I4925,0))</f>
        <v/>
      </c>
      <c r="S4925" s="34">
        <f>IF(A4925="","",IF(AND(L4925="Yes",K4925="Yes",NOT(ISNUMBER(SEARCH("blocked",G4925))),OR(F4925="Standard domestic 15% (Box 7)",F4925="Import - VAT paid at customs (Box 8)",F4925="Import - Reverse charge (Box 9)"),OR(F4925&lt;&gt;"Standard domestic 15% (Box 7)",AND(LEN(D4925)=15,LEFT(D4925,1)="3",RIGHT(D4925,1)="3",ISNUMBER(--D4925)))),I4925,0))</f>
        <v/>
      </c>
      <c r="T4925" s="34">
        <f>IF(A4925="","",R4925-S4925)</f>
        <v/>
      </c>
      <c r="U4925" s="23">
        <f>IF(A4925="","",IF(O4925=0,"Outside audit periods; ","")&amp;IF(F4925="","No VAT category; ","")&amp;IF(ABS(Q4925)&gt;Setup!$B$10,"VAT ≠ 15% × net; ","")&amp;IF(AND(F4925="Standard domestic 15% (Box 7)",NOT(AND(LEN(D4925)=15,LEFT(D4925,1)="3",RIGHT(D4925,1)="3",ISNUMBER(--D4925)))),"Invalid/missing supplier VAT no; ","")&amp;IF(AND(L4925="Yes",K4925&lt;&gt;"Yes"),"VAT claimed without valid tax invoice; ","")&amp;IF(AND(L4925="Yes",ISNUMBER(SEARCH("blocked",G4925))),"Blocked input VAT claimed; ","")&amp;IF(AND(F4925="Import - VAT paid at customs (Box 8)",M4925=""),"Customs declaration no missing; ","")&amp;IF(AND(F4925="Import - Reverse charge (Box 9)",E4925="Saudi Arabia"),"RCM used for a local supplier; ","")&amp;IF(AND(L4925="Yes",NOT(OR(F4925="Standard domestic 15% (Box 7)",F4925="Import - VAT paid at customs (Box 8)",F4925="Import - Reverse charge (Box 9)"))),"VAT claimed on non-taxable category; ",""))</f>
        <v/>
      </c>
    </row>
    <row r="4926">
      <c r="A4926" s="17" t="n"/>
      <c r="B4926" s="14" t="n"/>
      <c r="C4926" s="14" t="n"/>
      <c r="D4926" s="16" t="n"/>
      <c r="E4926" s="14" t="n"/>
      <c r="F4926" s="14" t="n"/>
      <c r="G4926" s="14" t="n"/>
      <c r="H4926" s="19" t="n"/>
      <c r="I4926" s="19" t="n"/>
      <c r="J4926" s="34">
        <f>IF(A4926="","",H4926+I4926)</f>
        <v/>
      </c>
      <c r="K4926" s="14" t="n"/>
      <c r="L4926" s="14" t="n"/>
      <c r="M4926" s="14" t="n"/>
      <c r="N4926" s="14" t="n"/>
      <c r="O4926" s="20">
        <f>IF(A4926="","",SUMPRODUCT((A4926&gt;=Setup!$C$19:$C$30)*(A4926&lt;=Setup!$D$19:$D$30)*Setup!$A$19:$A$30))</f>
        <v/>
      </c>
      <c r="P4926" s="34">
        <f>IF(A4926="","",IF(OR(F4926="Standard domestic 15% (Box 7)",F4926="Import - VAT paid at customs (Box 8)",F4926="Import - Reverse charge (Box 9)"),ROUND(H4926*Setup!$B$9,2),0))</f>
        <v/>
      </c>
      <c r="Q4926" s="34">
        <f>IF(A4926="","",I4926-P4926)</f>
        <v/>
      </c>
      <c r="R4926" s="34">
        <f>IF(A4926="","",IF(L4926="Yes",I4926,0))</f>
        <v/>
      </c>
      <c r="S4926" s="34">
        <f>IF(A4926="","",IF(AND(L4926="Yes",K4926="Yes",NOT(ISNUMBER(SEARCH("blocked",G4926))),OR(F4926="Standard domestic 15% (Box 7)",F4926="Import - VAT paid at customs (Box 8)",F4926="Import - Reverse charge (Box 9)"),OR(F4926&lt;&gt;"Standard domestic 15% (Box 7)",AND(LEN(D4926)=15,LEFT(D4926,1)="3",RIGHT(D4926,1)="3",ISNUMBER(--D4926)))),I4926,0))</f>
        <v/>
      </c>
      <c r="T4926" s="34">
        <f>IF(A4926="","",R4926-S4926)</f>
        <v/>
      </c>
      <c r="U4926" s="23">
        <f>IF(A4926="","",IF(O4926=0,"Outside audit periods; ","")&amp;IF(F4926="","No VAT category; ","")&amp;IF(ABS(Q4926)&gt;Setup!$B$10,"VAT ≠ 15% × net; ","")&amp;IF(AND(F4926="Standard domestic 15% (Box 7)",NOT(AND(LEN(D4926)=15,LEFT(D4926,1)="3",RIGHT(D4926,1)="3",ISNUMBER(--D4926)))),"Invalid/missing supplier VAT no; ","")&amp;IF(AND(L4926="Yes",K4926&lt;&gt;"Yes"),"VAT claimed without valid tax invoice; ","")&amp;IF(AND(L4926="Yes",ISNUMBER(SEARCH("blocked",G4926))),"Blocked input VAT claimed; ","")&amp;IF(AND(F4926="Import - VAT paid at customs (Box 8)",M4926=""),"Customs declaration no missing; ","")&amp;IF(AND(F4926="Import - Reverse charge (Box 9)",E4926="Saudi Arabia"),"RCM used for a local supplier; ","")&amp;IF(AND(L4926="Yes",NOT(OR(F4926="Standard domestic 15% (Box 7)",F4926="Import - VAT paid at customs (Box 8)",F4926="Import - Reverse charge (Box 9)"))),"VAT claimed on non-taxable category; ",""))</f>
        <v/>
      </c>
    </row>
    <row r="4927">
      <c r="A4927" s="17" t="n"/>
      <c r="B4927" s="14" t="n"/>
      <c r="C4927" s="14" t="n"/>
      <c r="D4927" s="16" t="n"/>
      <c r="E4927" s="14" t="n"/>
      <c r="F4927" s="14" t="n"/>
      <c r="G4927" s="14" t="n"/>
      <c r="H4927" s="19" t="n"/>
      <c r="I4927" s="19" t="n"/>
      <c r="J4927" s="34">
        <f>IF(A4927="","",H4927+I4927)</f>
        <v/>
      </c>
      <c r="K4927" s="14" t="n"/>
      <c r="L4927" s="14" t="n"/>
      <c r="M4927" s="14" t="n"/>
      <c r="N4927" s="14" t="n"/>
      <c r="O4927" s="20">
        <f>IF(A4927="","",SUMPRODUCT((A4927&gt;=Setup!$C$19:$C$30)*(A4927&lt;=Setup!$D$19:$D$30)*Setup!$A$19:$A$30))</f>
        <v/>
      </c>
      <c r="P4927" s="34">
        <f>IF(A4927="","",IF(OR(F4927="Standard domestic 15% (Box 7)",F4927="Import - VAT paid at customs (Box 8)",F4927="Import - Reverse charge (Box 9)"),ROUND(H4927*Setup!$B$9,2),0))</f>
        <v/>
      </c>
      <c r="Q4927" s="34">
        <f>IF(A4927="","",I4927-P4927)</f>
        <v/>
      </c>
      <c r="R4927" s="34">
        <f>IF(A4927="","",IF(L4927="Yes",I4927,0))</f>
        <v/>
      </c>
      <c r="S4927" s="34">
        <f>IF(A4927="","",IF(AND(L4927="Yes",K4927="Yes",NOT(ISNUMBER(SEARCH("blocked",G4927))),OR(F4927="Standard domestic 15% (Box 7)",F4927="Import - VAT paid at customs (Box 8)",F4927="Import - Reverse charge (Box 9)"),OR(F4927&lt;&gt;"Standard domestic 15% (Box 7)",AND(LEN(D4927)=15,LEFT(D4927,1)="3",RIGHT(D4927,1)="3",ISNUMBER(--D4927)))),I4927,0))</f>
        <v/>
      </c>
      <c r="T4927" s="34">
        <f>IF(A4927="","",R4927-S4927)</f>
        <v/>
      </c>
      <c r="U4927" s="23">
        <f>IF(A4927="","",IF(O4927=0,"Outside audit periods; ","")&amp;IF(F4927="","No VAT category; ","")&amp;IF(ABS(Q4927)&gt;Setup!$B$10,"VAT ≠ 15% × net; ","")&amp;IF(AND(F4927="Standard domestic 15% (Box 7)",NOT(AND(LEN(D4927)=15,LEFT(D4927,1)="3",RIGHT(D4927,1)="3",ISNUMBER(--D4927)))),"Invalid/missing supplier VAT no; ","")&amp;IF(AND(L4927="Yes",K4927&lt;&gt;"Yes"),"VAT claimed without valid tax invoice; ","")&amp;IF(AND(L4927="Yes",ISNUMBER(SEARCH("blocked",G4927))),"Blocked input VAT claimed; ","")&amp;IF(AND(F4927="Import - VAT paid at customs (Box 8)",M4927=""),"Customs declaration no missing; ","")&amp;IF(AND(F4927="Import - Reverse charge (Box 9)",E4927="Saudi Arabia"),"RCM used for a local supplier; ","")&amp;IF(AND(L4927="Yes",NOT(OR(F4927="Standard domestic 15% (Box 7)",F4927="Import - VAT paid at customs (Box 8)",F4927="Import - Reverse charge (Box 9)"))),"VAT claimed on non-taxable category; ",""))</f>
        <v/>
      </c>
    </row>
    <row r="4928">
      <c r="A4928" s="17" t="n"/>
      <c r="B4928" s="14" t="n"/>
      <c r="C4928" s="14" t="n"/>
      <c r="D4928" s="16" t="n"/>
      <c r="E4928" s="14" t="n"/>
      <c r="F4928" s="14" t="n"/>
      <c r="G4928" s="14" t="n"/>
      <c r="H4928" s="19" t="n"/>
      <c r="I4928" s="19" t="n"/>
      <c r="J4928" s="34">
        <f>IF(A4928="","",H4928+I4928)</f>
        <v/>
      </c>
      <c r="K4928" s="14" t="n"/>
      <c r="L4928" s="14" t="n"/>
      <c r="M4928" s="14" t="n"/>
      <c r="N4928" s="14" t="n"/>
      <c r="O4928" s="20">
        <f>IF(A4928="","",SUMPRODUCT((A4928&gt;=Setup!$C$19:$C$30)*(A4928&lt;=Setup!$D$19:$D$30)*Setup!$A$19:$A$30))</f>
        <v/>
      </c>
      <c r="P4928" s="34">
        <f>IF(A4928="","",IF(OR(F4928="Standard domestic 15% (Box 7)",F4928="Import - VAT paid at customs (Box 8)",F4928="Import - Reverse charge (Box 9)"),ROUND(H4928*Setup!$B$9,2),0))</f>
        <v/>
      </c>
      <c r="Q4928" s="34">
        <f>IF(A4928="","",I4928-P4928)</f>
        <v/>
      </c>
      <c r="R4928" s="34">
        <f>IF(A4928="","",IF(L4928="Yes",I4928,0))</f>
        <v/>
      </c>
      <c r="S4928" s="34">
        <f>IF(A4928="","",IF(AND(L4928="Yes",K4928="Yes",NOT(ISNUMBER(SEARCH("blocked",G4928))),OR(F4928="Standard domestic 15% (Box 7)",F4928="Import - VAT paid at customs (Box 8)",F4928="Import - Reverse charge (Box 9)"),OR(F4928&lt;&gt;"Standard domestic 15% (Box 7)",AND(LEN(D4928)=15,LEFT(D4928,1)="3",RIGHT(D4928,1)="3",ISNUMBER(--D4928)))),I4928,0))</f>
        <v/>
      </c>
      <c r="T4928" s="34">
        <f>IF(A4928="","",R4928-S4928)</f>
        <v/>
      </c>
      <c r="U4928" s="23">
        <f>IF(A4928="","",IF(O4928=0,"Outside audit periods; ","")&amp;IF(F4928="","No VAT category; ","")&amp;IF(ABS(Q4928)&gt;Setup!$B$10,"VAT ≠ 15% × net; ","")&amp;IF(AND(F4928="Standard domestic 15% (Box 7)",NOT(AND(LEN(D4928)=15,LEFT(D4928,1)="3",RIGHT(D4928,1)="3",ISNUMBER(--D4928)))),"Invalid/missing supplier VAT no; ","")&amp;IF(AND(L4928="Yes",K4928&lt;&gt;"Yes"),"VAT claimed without valid tax invoice; ","")&amp;IF(AND(L4928="Yes",ISNUMBER(SEARCH("blocked",G4928))),"Blocked input VAT claimed; ","")&amp;IF(AND(F4928="Import - VAT paid at customs (Box 8)",M4928=""),"Customs declaration no missing; ","")&amp;IF(AND(F4928="Import - Reverse charge (Box 9)",E4928="Saudi Arabia"),"RCM used for a local supplier; ","")&amp;IF(AND(L4928="Yes",NOT(OR(F4928="Standard domestic 15% (Box 7)",F4928="Import - VAT paid at customs (Box 8)",F4928="Import - Reverse charge (Box 9)"))),"VAT claimed on non-taxable category; ",""))</f>
        <v/>
      </c>
    </row>
    <row r="4929">
      <c r="A4929" s="17" t="n"/>
      <c r="B4929" s="14" t="n"/>
      <c r="C4929" s="14" t="n"/>
      <c r="D4929" s="16" t="n"/>
      <c r="E4929" s="14" t="n"/>
      <c r="F4929" s="14" t="n"/>
      <c r="G4929" s="14" t="n"/>
      <c r="H4929" s="19" t="n"/>
      <c r="I4929" s="19" t="n"/>
      <c r="J4929" s="34">
        <f>IF(A4929="","",H4929+I4929)</f>
        <v/>
      </c>
      <c r="K4929" s="14" t="n"/>
      <c r="L4929" s="14" t="n"/>
      <c r="M4929" s="14" t="n"/>
      <c r="N4929" s="14" t="n"/>
      <c r="O4929" s="20">
        <f>IF(A4929="","",SUMPRODUCT((A4929&gt;=Setup!$C$19:$C$30)*(A4929&lt;=Setup!$D$19:$D$30)*Setup!$A$19:$A$30))</f>
        <v/>
      </c>
      <c r="P4929" s="34">
        <f>IF(A4929="","",IF(OR(F4929="Standard domestic 15% (Box 7)",F4929="Import - VAT paid at customs (Box 8)",F4929="Import - Reverse charge (Box 9)"),ROUND(H4929*Setup!$B$9,2),0))</f>
        <v/>
      </c>
      <c r="Q4929" s="34">
        <f>IF(A4929="","",I4929-P4929)</f>
        <v/>
      </c>
      <c r="R4929" s="34">
        <f>IF(A4929="","",IF(L4929="Yes",I4929,0))</f>
        <v/>
      </c>
      <c r="S4929" s="34">
        <f>IF(A4929="","",IF(AND(L4929="Yes",K4929="Yes",NOT(ISNUMBER(SEARCH("blocked",G4929))),OR(F4929="Standard domestic 15% (Box 7)",F4929="Import - VAT paid at customs (Box 8)",F4929="Import - Reverse charge (Box 9)"),OR(F4929&lt;&gt;"Standard domestic 15% (Box 7)",AND(LEN(D4929)=15,LEFT(D4929,1)="3",RIGHT(D4929,1)="3",ISNUMBER(--D4929)))),I4929,0))</f>
        <v/>
      </c>
      <c r="T4929" s="34">
        <f>IF(A4929="","",R4929-S4929)</f>
        <v/>
      </c>
      <c r="U4929" s="23">
        <f>IF(A4929="","",IF(O4929=0,"Outside audit periods; ","")&amp;IF(F4929="","No VAT category; ","")&amp;IF(ABS(Q4929)&gt;Setup!$B$10,"VAT ≠ 15% × net; ","")&amp;IF(AND(F4929="Standard domestic 15% (Box 7)",NOT(AND(LEN(D4929)=15,LEFT(D4929,1)="3",RIGHT(D4929,1)="3",ISNUMBER(--D4929)))),"Invalid/missing supplier VAT no; ","")&amp;IF(AND(L4929="Yes",K4929&lt;&gt;"Yes"),"VAT claimed without valid tax invoice; ","")&amp;IF(AND(L4929="Yes",ISNUMBER(SEARCH("blocked",G4929))),"Blocked input VAT claimed; ","")&amp;IF(AND(F4929="Import - VAT paid at customs (Box 8)",M4929=""),"Customs declaration no missing; ","")&amp;IF(AND(F4929="Import - Reverse charge (Box 9)",E4929="Saudi Arabia"),"RCM used for a local supplier; ","")&amp;IF(AND(L4929="Yes",NOT(OR(F4929="Standard domestic 15% (Box 7)",F4929="Import - VAT paid at customs (Box 8)",F4929="Import - Reverse charge (Box 9)"))),"VAT claimed on non-taxable category; ",""))</f>
        <v/>
      </c>
    </row>
    <row r="4930">
      <c r="A4930" s="17" t="n"/>
      <c r="B4930" s="14" t="n"/>
      <c r="C4930" s="14" t="n"/>
      <c r="D4930" s="16" t="n"/>
      <c r="E4930" s="14" t="n"/>
      <c r="F4930" s="14" t="n"/>
      <c r="G4930" s="14" t="n"/>
      <c r="H4930" s="19" t="n"/>
      <c r="I4930" s="19" t="n"/>
      <c r="J4930" s="34">
        <f>IF(A4930="","",H4930+I4930)</f>
        <v/>
      </c>
      <c r="K4930" s="14" t="n"/>
      <c r="L4930" s="14" t="n"/>
      <c r="M4930" s="14" t="n"/>
      <c r="N4930" s="14" t="n"/>
      <c r="O4930" s="20">
        <f>IF(A4930="","",SUMPRODUCT((A4930&gt;=Setup!$C$19:$C$30)*(A4930&lt;=Setup!$D$19:$D$30)*Setup!$A$19:$A$30))</f>
        <v/>
      </c>
      <c r="P4930" s="34">
        <f>IF(A4930="","",IF(OR(F4930="Standard domestic 15% (Box 7)",F4930="Import - VAT paid at customs (Box 8)",F4930="Import - Reverse charge (Box 9)"),ROUND(H4930*Setup!$B$9,2),0))</f>
        <v/>
      </c>
      <c r="Q4930" s="34">
        <f>IF(A4930="","",I4930-P4930)</f>
        <v/>
      </c>
      <c r="R4930" s="34">
        <f>IF(A4930="","",IF(L4930="Yes",I4930,0))</f>
        <v/>
      </c>
      <c r="S4930" s="34">
        <f>IF(A4930="","",IF(AND(L4930="Yes",K4930="Yes",NOT(ISNUMBER(SEARCH("blocked",G4930))),OR(F4930="Standard domestic 15% (Box 7)",F4930="Import - VAT paid at customs (Box 8)",F4930="Import - Reverse charge (Box 9)"),OR(F4930&lt;&gt;"Standard domestic 15% (Box 7)",AND(LEN(D4930)=15,LEFT(D4930,1)="3",RIGHT(D4930,1)="3",ISNUMBER(--D4930)))),I4930,0))</f>
        <v/>
      </c>
      <c r="T4930" s="34">
        <f>IF(A4930="","",R4930-S4930)</f>
        <v/>
      </c>
      <c r="U4930" s="23">
        <f>IF(A4930="","",IF(O4930=0,"Outside audit periods; ","")&amp;IF(F4930="","No VAT category; ","")&amp;IF(ABS(Q4930)&gt;Setup!$B$10,"VAT ≠ 15% × net; ","")&amp;IF(AND(F4930="Standard domestic 15% (Box 7)",NOT(AND(LEN(D4930)=15,LEFT(D4930,1)="3",RIGHT(D4930,1)="3",ISNUMBER(--D4930)))),"Invalid/missing supplier VAT no; ","")&amp;IF(AND(L4930="Yes",K4930&lt;&gt;"Yes"),"VAT claimed without valid tax invoice; ","")&amp;IF(AND(L4930="Yes",ISNUMBER(SEARCH("blocked",G4930))),"Blocked input VAT claimed; ","")&amp;IF(AND(F4930="Import - VAT paid at customs (Box 8)",M4930=""),"Customs declaration no missing; ","")&amp;IF(AND(F4930="Import - Reverse charge (Box 9)",E4930="Saudi Arabia"),"RCM used for a local supplier; ","")&amp;IF(AND(L4930="Yes",NOT(OR(F4930="Standard domestic 15% (Box 7)",F4930="Import - VAT paid at customs (Box 8)",F4930="Import - Reverse charge (Box 9)"))),"VAT claimed on non-taxable category; ",""))</f>
        <v/>
      </c>
    </row>
    <row r="4931">
      <c r="A4931" s="17" t="n"/>
      <c r="B4931" s="14" t="n"/>
      <c r="C4931" s="14" t="n"/>
      <c r="D4931" s="16" t="n"/>
      <c r="E4931" s="14" t="n"/>
      <c r="F4931" s="14" t="n"/>
      <c r="G4931" s="14" t="n"/>
      <c r="H4931" s="19" t="n"/>
      <c r="I4931" s="19" t="n"/>
      <c r="J4931" s="34">
        <f>IF(A4931="","",H4931+I4931)</f>
        <v/>
      </c>
      <c r="K4931" s="14" t="n"/>
      <c r="L4931" s="14" t="n"/>
      <c r="M4931" s="14" t="n"/>
      <c r="N4931" s="14" t="n"/>
      <c r="O4931" s="20">
        <f>IF(A4931="","",SUMPRODUCT((A4931&gt;=Setup!$C$19:$C$30)*(A4931&lt;=Setup!$D$19:$D$30)*Setup!$A$19:$A$30))</f>
        <v/>
      </c>
      <c r="P4931" s="34">
        <f>IF(A4931="","",IF(OR(F4931="Standard domestic 15% (Box 7)",F4931="Import - VAT paid at customs (Box 8)",F4931="Import - Reverse charge (Box 9)"),ROUND(H4931*Setup!$B$9,2),0))</f>
        <v/>
      </c>
      <c r="Q4931" s="34">
        <f>IF(A4931="","",I4931-P4931)</f>
        <v/>
      </c>
      <c r="R4931" s="34">
        <f>IF(A4931="","",IF(L4931="Yes",I4931,0))</f>
        <v/>
      </c>
      <c r="S4931" s="34">
        <f>IF(A4931="","",IF(AND(L4931="Yes",K4931="Yes",NOT(ISNUMBER(SEARCH("blocked",G4931))),OR(F4931="Standard domestic 15% (Box 7)",F4931="Import - VAT paid at customs (Box 8)",F4931="Import - Reverse charge (Box 9)"),OR(F4931&lt;&gt;"Standard domestic 15% (Box 7)",AND(LEN(D4931)=15,LEFT(D4931,1)="3",RIGHT(D4931,1)="3",ISNUMBER(--D4931)))),I4931,0))</f>
        <v/>
      </c>
      <c r="T4931" s="34">
        <f>IF(A4931="","",R4931-S4931)</f>
        <v/>
      </c>
      <c r="U4931" s="23">
        <f>IF(A4931="","",IF(O4931=0,"Outside audit periods; ","")&amp;IF(F4931="","No VAT category; ","")&amp;IF(ABS(Q4931)&gt;Setup!$B$10,"VAT ≠ 15% × net; ","")&amp;IF(AND(F4931="Standard domestic 15% (Box 7)",NOT(AND(LEN(D4931)=15,LEFT(D4931,1)="3",RIGHT(D4931,1)="3",ISNUMBER(--D4931)))),"Invalid/missing supplier VAT no; ","")&amp;IF(AND(L4931="Yes",K4931&lt;&gt;"Yes"),"VAT claimed without valid tax invoice; ","")&amp;IF(AND(L4931="Yes",ISNUMBER(SEARCH("blocked",G4931))),"Blocked input VAT claimed; ","")&amp;IF(AND(F4931="Import - VAT paid at customs (Box 8)",M4931=""),"Customs declaration no missing; ","")&amp;IF(AND(F4931="Import - Reverse charge (Box 9)",E4931="Saudi Arabia"),"RCM used for a local supplier; ","")&amp;IF(AND(L4931="Yes",NOT(OR(F4931="Standard domestic 15% (Box 7)",F4931="Import - VAT paid at customs (Box 8)",F4931="Import - Reverse charge (Box 9)"))),"VAT claimed on non-taxable category; ",""))</f>
        <v/>
      </c>
    </row>
    <row r="4932">
      <c r="A4932" s="17" t="n"/>
      <c r="B4932" s="14" t="n"/>
      <c r="C4932" s="14" t="n"/>
      <c r="D4932" s="16" t="n"/>
      <c r="E4932" s="14" t="n"/>
      <c r="F4932" s="14" t="n"/>
      <c r="G4932" s="14" t="n"/>
      <c r="H4932" s="19" t="n"/>
      <c r="I4932" s="19" t="n"/>
      <c r="J4932" s="34">
        <f>IF(A4932="","",H4932+I4932)</f>
        <v/>
      </c>
      <c r="K4932" s="14" t="n"/>
      <c r="L4932" s="14" t="n"/>
      <c r="M4932" s="14" t="n"/>
      <c r="N4932" s="14" t="n"/>
      <c r="O4932" s="20">
        <f>IF(A4932="","",SUMPRODUCT((A4932&gt;=Setup!$C$19:$C$30)*(A4932&lt;=Setup!$D$19:$D$30)*Setup!$A$19:$A$30))</f>
        <v/>
      </c>
      <c r="P4932" s="34">
        <f>IF(A4932="","",IF(OR(F4932="Standard domestic 15% (Box 7)",F4932="Import - VAT paid at customs (Box 8)",F4932="Import - Reverse charge (Box 9)"),ROUND(H4932*Setup!$B$9,2),0))</f>
        <v/>
      </c>
      <c r="Q4932" s="34">
        <f>IF(A4932="","",I4932-P4932)</f>
        <v/>
      </c>
      <c r="R4932" s="34">
        <f>IF(A4932="","",IF(L4932="Yes",I4932,0))</f>
        <v/>
      </c>
      <c r="S4932" s="34">
        <f>IF(A4932="","",IF(AND(L4932="Yes",K4932="Yes",NOT(ISNUMBER(SEARCH("blocked",G4932))),OR(F4932="Standard domestic 15% (Box 7)",F4932="Import - VAT paid at customs (Box 8)",F4932="Import - Reverse charge (Box 9)"),OR(F4932&lt;&gt;"Standard domestic 15% (Box 7)",AND(LEN(D4932)=15,LEFT(D4932,1)="3",RIGHT(D4932,1)="3",ISNUMBER(--D4932)))),I4932,0))</f>
        <v/>
      </c>
      <c r="T4932" s="34">
        <f>IF(A4932="","",R4932-S4932)</f>
        <v/>
      </c>
      <c r="U4932" s="23">
        <f>IF(A4932="","",IF(O4932=0,"Outside audit periods; ","")&amp;IF(F4932="","No VAT category; ","")&amp;IF(ABS(Q4932)&gt;Setup!$B$10,"VAT ≠ 15% × net; ","")&amp;IF(AND(F4932="Standard domestic 15% (Box 7)",NOT(AND(LEN(D4932)=15,LEFT(D4932,1)="3",RIGHT(D4932,1)="3",ISNUMBER(--D4932)))),"Invalid/missing supplier VAT no; ","")&amp;IF(AND(L4932="Yes",K4932&lt;&gt;"Yes"),"VAT claimed without valid tax invoice; ","")&amp;IF(AND(L4932="Yes",ISNUMBER(SEARCH("blocked",G4932))),"Blocked input VAT claimed; ","")&amp;IF(AND(F4932="Import - VAT paid at customs (Box 8)",M4932=""),"Customs declaration no missing; ","")&amp;IF(AND(F4932="Import - Reverse charge (Box 9)",E4932="Saudi Arabia"),"RCM used for a local supplier; ","")&amp;IF(AND(L4932="Yes",NOT(OR(F4932="Standard domestic 15% (Box 7)",F4932="Import - VAT paid at customs (Box 8)",F4932="Import - Reverse charge (Box 9)"))),"VAT claimed on non-taxable category; ",""))</f>
        <v/>
      </c>
    </row>
    <row r="4933">
      <c r="A4933" s="17" t="n"/>
      <c r="B4933" s="14" t="n"/>
      <c r="C4933" s="14" t="n"/>
      <c r="D4933" s="16" t="n"/>
      <c r="E4933" s="14" t="n"/>
      <c r="F4933" s="14" t="n"/>
      <c r="G4933" s="14" t="n"/>
      <c r="H4933" s="19" t="n"/>
      <c r="I4933" s="19" t="n"/>
      <c r="J4933" s="34">
        <f>IF(A4933="","",H4933+I4933)</f>
        <v/>
      </c>
      <c r="K4933" s="14" t="n"/>
      <c r="L4933" s="14" t="n"/>
      <c r="M4933" s="14" t="n"/>
      <c r="N4933" s="14" t="n"/>
      <c r="O4933" s="20">
        <f>IF(A4933="","",SUMPRODUCT((A4933&gt;=Setup!$C$19:$C$30)*(A4933&lt;=Setup!$D$19:$D$30)*Setup!$A$19:$A$30))</f>
        <v/>
      </c>
      <c r="P4933" s="34">
        <f>IF(A4933="","",IF(OR(F4933="Standard domestic 15% (Box 7)",F4933="Import - VAT paid at customs (Box 8)",F4933="Import - Reverse charge (Box 9)"),ROUND(H4933*Setup!$B$9,2),0))</f>
        <v/>
      </c>
      <c r="Q4933" s="34">
        <f>IF(A4933="","",I4933-P4933)</f>
        <v/>
      </c>
      <c r="R4933" s="34">
        <f>IF(A4933="","",IF(L4933="Yes",I4933,0))</f>
        <v/>
      </c>
      <c r="S4933" s="34">
        <f>IF(A4933="","",IF(AND(L4933="Yes",K4933="Yes",NOT(ISNUMBER(SEARCH("blocked",G4933))),OR(F4933="Standard domestic 15% (Box 7)",F4933="Import - VAT paid at customs (Box 8)",F4933="Import - Reverse charge (Box 9)"),OR(F4933&lt;&gt;"Standard domestic 15% (Box 7)",AND(LEN(D4933)=15,LEFT(D4933,1)="3",RIGHT(D4933,1)="3",ISNUMBER(--D4933)))),I4933,0))</f>
        <v/>
      </c>
      <c r="T4933" s="34">
        <f>IF(A4933="","",R4933-S4933)</f>
        <v/>
      </c>
      <c r="U4933" s="23">
        <f>IF(A4933="","",IF(O4933=0,"Outside audit periods; ","")&amp;IF(F4933="","No VAT category; ","")&amp;IF(ABS(Q4933)&gt;Setup!$B$10,"VAT ≠ 15% × net; ","")&amp;IF(AND(F4933="Standard domestic 15% (Box 7)",NOT(AND(LEN(D4933)=15,LEFT(D4933,1)="3",RIGHT(D4933,1)="3",ISNUMBER(--D4933)))),"Invalid/missing supplier VAT no; ","")&amp;IF(AND(L4933="Yes",K4933&lt;&gt;"Yes"),"VAT claimed without valid tax invoice; ","")&amp;IF(AND(L4933="Yes",ISNUMBER(SEARCH("blocked",G4933))),"Blocked input VAT claimed; ","")&amp;IF(AND(F4933="Import - VAT paid at customs (Box 8)",M4933=""),"Customs declaration no missing; ","")&amp;IF(AND(F4933="Import - Reverse charge (Box 9)",E4933="Saudi Arabia"),"RCM used for a local supplier; ","")&amp;IF(AND(L4933="Yes",NOT(OR(F4933="Standard domestic 15% (Box 7)",F4933="Import - VAT paid at customs (Box 8)",F4933="Import - Reverse charge (Box 9)"))),"VAT claimed on non-taxable category; ",""))</f>
        <v/>
      </c>
    </row>
    <row r="4934">
      <c r="A4934" s="17" t="n"/>
      <c r="B4934" s="14" t="n"/>
      <c r="C4934" s="14" t="n"/>
      <c r="D4934" s="16" t="n"/>
      <c r="E4934" s="14" t="n"/>
      <c r="F4934" s="14" t="n"/>
      <c r="G4934" s="14" t="n"/>
      <c r="H4934" s="19" t="n"/>
      <c r="I4934" s="19" t="n"/>
      <c r="J4934" s="34">
        <f>IF(A4934="","",H4934+I4934)</f>
        <v/>
      </c>
      <c r="K4934" s="14" t="n"/>
      <c r="L4934" s="14" t="n"/>
      <c r="M4934" s="14" t="n"/>
      <c r="N4934" s="14" t="n"/>
      <c r="O4934" s="20">
        <f>IF(A4934="","",SUMPRODUCT((A4934&gt;=Setup!$C$19:$C$30)*(A4934&lt;=Setup!$D$19:$D$30)*Setup!$A$19:$A$30))</f>
        <v/>
      </c>
      <c r="P4934" s="34">
        <f>IF(A4934="","",IF(OR(F4934="Standard domestic 15% (Box 7)",F4934="Import - VAT paid at customs (Box 8)",F4934="Import - Reverse charge (Box 9)"),ROUND(H4934*Setup!$B$9,2),0))</f>
        <v/>
      </c>
      <c r="Q4934" s="34">
        <f>IF(A4934="","",I4934-P4934)</f>
        <v/>
      </c>
      <c r="R4934" s="34">
        <f>IF(A4934="","",IF(L4934="Yes",I4934,0))</f>
        <v/>
      </c>
      <c r="S4934" s="34">
        <f>IF(A4934="","",IF(AND(L4934="Yes",K4934="Yes",NOT(ISNUMBER(SEARCH("blocked",G4934))),OR(F4934="Standard domestic 15% (Box 7)",F4934="Import - VAT paid at customs (Box 8)",F4934="Import - Reverse charge (Box 9)"),OR(F4934&lt;&gt;"Standard domestic 15% (Box 7)",AND(LEN(D4934)=15,LEFT(D4934,1)="3",RIGHT(D4934,1)="3",ISNUMBER(--D4934)))),I4934,0))</f>
        <v/>
      </c>
      <c r="T4934" s="34">
        <f>IF(A4934="","",R4934-S4934)</f>
        <v/>
      </c>
      <c r="U4934" s="23">
        <f>IF(A4934="","",IF(O4934=0,"Outside audit periods; ","")&amp;IF(F4934="","No VAT category; ","")&amp;IF(ABS(Q4934)&gt;Setup!$B$10,"VAT ≠ 15% × net; ","")&amp;IF(AND(F4934="Standard domestic 15% (Box 7)",NOT(AND(LEN(D4934)=15,LEFT(D4934,1)="3",RIGHT(D4934,1)="3",ISNUMBER(--D4934)))),"Invalid/missing supplier VAT no; ","")&amp;IF(AND(L4934="Yes",K4934&lt;&gt;"Yes"),"VAT claimed without valid tax invoice; ","")&amp;IF(AND(L4934="Yes",ISNUMBER(SEARCH("blocked",G4934))),"Blocked input VAT claimed; ","")&amp;IF(AND(F4934="Import - VAT paid at customs (Box 8)",M4934=""),"Customs declaration no missing; ","")&amp;IF(AND(F4934="Import - Reverse charge (Box 9)",E4934="Saudi Arabia"),"RCM used for a local supplier; ","")&amp;IF(AND(L4934="Yes",NOT(OR(F4934="Standard domestic 15% (Box 7)",F4934="Import - VAT paid at customs (Box 8)",F4934="Import - Reverse charge (Box 9)"))),"VAT claimed on non-taxable category; ",""))</f>
        <v/>
      </c>
    </row>
    <row r="4935">
      <c r="A4935" s="17" t="n"/>
      <c r="B4935" s="14" t="n"/>
      <c r="C4935" s="14" t="n"/>
      <c r="D4935" s="16" t="n"/>
      <c r="E4935" s="14" t="n"/>
      <c r="F4935" s="14" t="n"/>
      <c r="G4935" s="14" t="n"/>
      <c r="H4935" s="19" t="n"/>
      <c r="I4935" s="19" t="n"/>
      <c r="J4935" s="34">
        <f>IF(A4935="","",H4935+I4935)</f>
        <v/>
      </c>
      <c r="K4935" s="14" t="n"/>
      <c r="L4935" s="14" t="n"/>
      <c r="M4935" s="14" t="n"/>
      <c r="N4935" s="14" t="n"/>
      <c r="O4935" s="20">
        <f>IF(A4935="","",SUMPRODUCT((A4935&gt;=Setup!$C$19:$C$30)*(A4935&lt;=Setup!$D$19:$D$30)*Setup!$A$19:$A$30))</f>
        <v/>
      </c>
      <c r="P4935" s="34">
        <f>IF(A4935="","",IF(OR(F4935="Standard domestic 15% (Box 7)",F4935="Import - VAT paid at customs (Box 8)",F4935="Import - Reverse charge (Box 9)"),ROUND(H4935*Setup!$B$9,2),0))</f>
        <v/>
      </c>
      <c r="Q4935" s="34">
        <f>IF(A4935="","",I4935-P4935)</f>
        <v/>
      </c>
      <c r="R4935" s="34">
        <f>IF(A4935="","",IF(L4935="Yes",I4935,0))</f>
        <v/>
      </c>
      <c r="S4935" s="34">
        <f>IF(A4935="","",IF(AND(L4935="Yes",K4935="Yes",NOT(ISNUMBER(SEARCH("blocked",G4935))),OR(F4935="Standard domestic 15% (Box 7)",F4935="Import - VAT paid at customs (Box 8)",F4935="Import - Reverse charge (Box 9)"),OR(F4935&lt;&gt;"Standard domestic 15% (Box 7)",AND(LEN(D4935)=15,LEFT(D4935,1)="3",RIGHT(D4935,1)="3",ISNUMBER(--D4935)))),I4935,0))</f>
        <v/>
      </c>
      <c r="T4935" s="34">
        <f>IF(A4935="","",R4935-S4935)</f>
        <v/>
      </c>
      <c r="U4935" s="23">
        <f>IF(A4935="","",IF(O4935=0,"Outside audit periods; ","")&amp;IF(F4935="","No VAT category; ","")&amp;IF(ABS(Q4935)&gt;Setup!$B$10,"VAT ≠ 15% × net; ","")&amp;IF(AND(F4935="Standard domestic 15% (Box 7)",NOT(AND(LEN(D4935)=15,LEFT(D4935,1)="3",RIGHT(D4935,1)="3",ISNUMBER(--D4935)))),"Invalid/missing supplier VAT no; ","")&amp;IF(AND(L4935="Yes",K4935&lt;&gt;"Yes"),"VAT claimed without valid tax invoice; ","")&amp;IF(AND(L4935="Yes",ISNUMBER(SEARCH("blocked",G4935))),"Blocked input VAT claimed; ","")&amp;IF(AND(F4935="Import - VAT paid at customs (Box 8)",M4935=""),"Customs declaration no missing; ","")&amp;IF(AND(F4935="Import - Reverse charge (Box 9)",E4935="Saudi Arabia"),"RCM used for a local supplier; ","")&amp;IF(AND(L4935="Yes",NOT(OR(F4935="Standard domestic 15% (Box 7)",F4935="Import - VAT paid at customs (Box 8)",F4935="Import - Reverse charge (Box 9)"))),"VAT claimed on non-taxable category; ",""))</f>
        <v/>
      </c>
    </row>
    <row r="4936">
      <c r="A4936" s="17" t="n"/>
      <c r="B4936" s="14" t="n"/>
      <c r="C4936" s="14" t="n"/>
      <c r="D4936" s="16" t="n"/>
      <c r="E4936" s="14" t="n"/>
      <c r="F4936" s="14" t="n"/>
      <c r="G4936" s="14" t="n"/>
      <c r="H4936" s="19" t="n"/>
      <c r="I4936" s="19" t="n"/>
      <c r="J4936" s="34">
        <f>IF(A4936="","",H4936+I4936)</f>
        <v/>
      </c>
      <c r="K4936" s="14" t="n"/>
      <c r="L4936" s="14" t="n"/>
      <c r="M4936" s="14" t="n"/>
      <c r="N4936" s="14" t="n"/>
      <c r="O4936" s="20">
        <f>IF(A4936="","",SUMPRODUCT((A4936&gt;=Setup!$C$19:$C$30)*(A4936&lt;=Setup!$D$19:$D$30)*Setup!$A$19:$A$30))</f>
        <v/>
      </c>
      <c r="P4936" s="34">
        <f>IF(A4936="","",IF(OR(F4936="Standard domestic 15% (Box 7)",F4936="Import - VAT paid at customs (Box 8)",F4936="Import - Reverse charge (Box 9)"),ROUND(H4936*Setup!$B$9,2),0))</f>
        <v/>
      </c>
      <c r="Q4936" s="34">
        <f>IF(A4936="","",I4936-P4936)</f>
        <v/>
      </c>
      <c r="R4936" s="34">
        <f>IF(A4936="","",IF(L4936="Yes",I4936,0))</f>
        <v/>
      </c>
      <c r="S4936" s="34">
        <f>IF(A4936="","",IF(AND(L4936="Yes",K4936="Yes",NOT(ISNUMBER(SEARCH("blocked",G4936))),OR(F4936="Standard domestic 15% (Box 7)",F4936="Import - VAT paid at customs (Box 8)",F4936="Import - Reverse charge (Box 9)"),OR(F4936&lt;&gt;"Standard domestic 15% (Box 7)",AND(LEN(D4936)=15,LEFT(D4936,1)="3",RIGHT(D4936,1)="3",ISNUMBER(--D4936)))),I4936,0))</f>
        <v/>
      </c>
      <c r="T4936" s="34">
        <f>IF(A4936="","",R4936-S4936)</f>
        <v/>
      </c>
      <c r="U4936" s="23">
        <f>IF(A4936="","",IF(O4936=0,"Outside audit periods; ","")&amp;IF(F4936="","No VAT category; ","")&amp;IF(ABS(Q4936)&gt;Setup!$B$10,"VAT ≠ 15% × net; ","")&amp;IF(AND(F4936="Standard domestic 15% (Box 7)",NOT(AND(LEN(D4936)=15,LEFT(D4936,1)="3",RIGHT(D4936,1)="3",ISNUMBER(--D4936)))),"Invalid/missing supplier VAT no; ","")&amp;IF(AND(L4936="Yes",K4936&lt;&gt;"Yes"),"VAT claimed without valid tax invoice; ","")&amp;IF(AND(L4936="Yes",ISNUMBER(SEARCH("blocked",G4936))),"Blocked input VAT claimed; ","")&amp;IF(AND(F4936="Import - VAT paid at customs (Box 8)",M4936=""),"Customs declaration no missing; ","")&amp;IF(AND(F4936="Import - Reverse charge (Box 9)",E4936="Saudi Arabia"),"RCM used for a local supplier; ","")&amp;IF(AND(L4936="Yes",NOT(OR(F4936="Standard domestic 15% (Box 7)",F4936="Import - VAT paid at customs (Box 8)",F4936="Import - Reverse charge (Box 9)"))),"VAT claimed on non-taxable category; ",""))</f>
        <v/>
      </c>
    </row>
    <row r="4937">
      <c r="A4937" s="17" t="n"/>
      <c r="B4937" s="14" t="n"/>
      <c r="C4937" s="14" t="n"/>
      <c r="D4937" s="16" t="n"/>
      <c r="E4937" s="14" t="n"/>
      <c r="F4937" s="14" t="n"/>
      <c r="G4937" s="14" t="n"/>
      <c r="H4937" s="19" t="n"/>
      <c r="I4937" s="19" t="n"/>
      <c r="J4937" s="34">
        <f>IF(A4937="","",H4937+I4937)</f>
        <v/>
      </c>
      <c r="K4937" s="14" t="n"/>
      <c r="L4937" s="14" t="n"/>
      <c r="M4937" s="14" t="n"/>
      <c r="N4937" s="14" t="n"/>
      <c r="O4937" s="20">
        <f>IF(A4937="","",SUMPRODUCT((A4937&gt;=Setup!$C$19:$C$30)*(A4937&lt;=Setup!$D$19:$D$30)*Setup!$A$19:$A$30))</f>
        <v/>
      </c>
      <c r="P4937" s="34">
        <f>IF(A4937="","",IF(OR(F4937="Standard domestic 15% (Box 7)",F4937="Import - VAT paid at customs (Box 8)",F4937="Import - Reverse charge (Box 9)"),ROUND(H4937*Setup!$B$9,2),0))</f>
        <v/>
      </c>
      <c r="Q4937" s="34">
        <f>IF(A4937="","",I4937-P4937)</f>
        <v/>
      </c>
      <c r="R4937" s="34">
        <f>IF(A4937="","",IF(L4937="Yes",I4937,0))</f>
        <v/>
      </c>
      <c r="S4937" s="34">
        <f>IF(A4937="","",IF(AND(L4937="Yes",K4937="Yes",NOT(ISNUMBER(SEARCH("blocked",G4937))),OR(F4937="Standard domestic 15% (Box 7)",F4937="Import - VAT paid at customs (Box 8)",F4937="Import - Reverse charge (Box 9)"),OR(F4937&lt;&gt;"Standard domestic 15% (Box 7)",AND(LEN(D4937)=15,LEFT(D4937,1)="3",RIGHT(D4937,1)="3",ISNUMBER(--D4937)))),I4937,0))</f>
        <v/>
      </c>
      <c r="T4937" s="34">
        <f>IF(A4937="","",R4937-S4937)</f>
        <v/>
      </c>
      <c r="U4937" s="23">
        <f>IF(A4937="","",IF(O4937=0,"Outside audit periods; ","")&amp;IF(F4937="","No VAT category; ","")&amp;IF(ABS(Q4937)&gt;Setup!$B$10,"VAT ≠ 15% × net; ","")&amp;IF(AND(F4937="Standard domestic 15% (Box 7)",NOT(AND(LEN(D4937)=15,LEFT(D4937,1)="3",RIGHT(D4937,1)="3",ISNUMBER(--D4937)))),"Invalid/missing supplier VAT no; ","")&amp;IF(AND(L4937="Yes",K4937&lt;&gt;"Yes"),"VAT claimed without valid tax invoice; ","")&amp;IF(AND(L4937="Yes",ISNUMBER(SEARCH("blocked",G4937))),"Blocked input VAT claimed; ","")&amp;IF(AND(F4937="Import - VAT paid at customs (Box 8)",M4937=""),"Customs declaration no missing; ","")&amp;IF(AND(F4937="Import - Reverse charge (Box 9)",E4937="Saudi Arabia"),"RCM used for a local supplier; ","")&amp;IF(AND(L4937="Yes",NOT(OR(F4937="Standard domestic 15% (Box 7)",F4937="Import - VAT paid at customs (Box 8)",F4937="Import - Reverse charge (Box 9)"))),"VAT claimed on non-taxable category; ",""))</f>
        <v/>
      </c>
    </row>
    <row r="4938">
      <c r="A4938" s="17" t="n"/>
      <c r="B4938" s="14" t="n"/>
      <c r="C4938" s="14" t="n"/>
      <c r="D4938" s="16" t="n"/>
      <c r="E4938" s="14" t="n"/>
      <c r="F4938" s="14" t="n"/>
      <c r="G4938" s="14" t="n"/>
      <c r="H4938" s="19" t="n"/>
      <c r="I4938" s="19" t="n"/>
      <c r="J4938" s="34">
        <f>IF(A4938="","",H4938+I4938)</f>
        <v/>
      </c>
      <c r="K4938" s="14" t="n"/>
      <c r="L4938" s="14" t="n"/>
      <c r="M4938" s="14" t="n"/>
      <c r="N4938" s="14" t="n"/>
      <c r="O4938" s="20">
        <f>IF(A4938="","",SUMPRODUCT((A4938&gt;=Setup!$C$19:$C$30)*(A4938&lt;=Setup!$D$19:$D$30)*Setup!$A$19:$A$30))</f>
        <v/>
      </c>
      <c r="P4938" s="34">
        <f>IF(A4938="","",IF(OR(F4938="Standard domestic 15% (Box 7)",F4938="Import - VAT paid at customs (Box 8)",F4938="Import - Reverse charge (Box 9)"),ROUND(H4938*Setup!$B$9,2),0))</f>
        <v/>
      </c>
      <c r="Q4938" s="34">
        <f>IF(A4938="","",I4938-P4938)</f>
        <v/>
      </c>
      <c r="R4938" s="34">
        <f>IF(A4938="","",IF(L4938="Yes",I4938,0))</f>
        <v/>
      </c>
      <c r="S4938" s="34">
        <f>IF(A4938="","",IF(AND(L4938="Yes",K4938="Yes",NOT(ISNUMBER(SEARCH("blocked",G4938))),OR(F4938="Standard domestic 15% (Box 7)",F4938="Import - VAT paid at customs (Box 8)",F4938="Import - Reverse charge (Box 9)"),OR(F4938&lt;&gt;"Standard domestic 15% (Box 7)",AND(LEN(D4938)=15,LEFT(D4938,1)="3",RIGHT(D4938,1)="3",ISNUMBER(--D4938)))),I4938,0))</f>
        <v/>
      </c>
      <c r="T4938" s="34">
        <f>IF(A4938="","",R4938-S4938)</f>
        <v/>
      </c>
      <c r="U4938" s="23">
        <f>IF(A4938="","",IF(O4938=0,"Outside audit periods; ","")&amp;IF(F4938="","No VAT category; ","")&amp;IF(ABS(Q4938)&gt;Setup!$B$10,"VAT ≠ 15% × net; ","")&amp;IF(AND(F4938="Standard domestic 15% (Box 7)",NOT(AND(LEN(D4938)=15,LEFT(D4938,1)="3",RIGHT(D4938,1)="3",ISNUMBER(--D4938)))),"Invalid/missing supplier VAT no; ","")&amp;IF(AND(L4938="Yes",K4938&lt;&gt;"Yes"),"VAT claimed without valid tax invoice; ","")&amp;IF(AND(L4938="Yes",ISNUMBER(SEARCH("blocked",G4938))),"Blocked input VAT claimed; ","")&amp;IF(AND(F4938="Import - VAT paid at customs (Box 8)",M4938=""),"Customs declaration no missing; ","")&amp;IF(AND(F4938="Import - Reverse charge (Box 9)",E4938="Saudi Arabia"),"RCM used for a local supplier; ","")&amp;IF(AND(L4938="Yes",NOT(OR(F4938="Standard domestic 15% (Box 7)",F4938="Import - VAT paid at customs (Box 8)",F4938="Import - Reverse charge (Box 9)"))),"VAT claimed on non-taxable category; ",""))</f>
        <v/>
      </c>
    </row>
    <row r="4939">
      <c r="A4939" s="17" t="n"/>
      <c r="B4939" s="14" t="n"/>
      <c r="C4939" s="14" t="n"/>
      <c r="D4939" s="16" t="n"/>
      <c r="E4939" s="14" t="n"/>
      <c r="F4939" s="14" t="n"/>
      <c r="G4939" s="14" t="n"/>
      <c r="H4939" s="19" t="n"/>
      <c r="I4939" s="19" t="n"/>
      <c r="J4939" s="34">
        <f>IF(A4939="","",H4939+I4939)</f>
        <v/>
      </c>
      <c r="K4939" s="14" t="n"/>
      <c r="L4939" s="14" t="n"/>
      <c r="M4939" s="14" t="n"/>
      <c r="N4939" s="14" t="n"/>
      <c r="O4939" s="20">
        <f>IF(A4939="","",SUMPRODUCT((A4939&gt;=Setup!$C$19:$C$30)*(A4939&lt;=Setup!$D$19:$D$30)*Setup!$A$19:$A$30))</f>
        <v/>
      </c>
      <c r="P4939" s="34">
        <f>IF(A4939="","",IF(OR(F4939="Standard domestic 15% (Box 7)",F4939="Import - VAT paid at customs (Box 8)",F4939="Import - Reverse charge (Box 9)"),ROUND(H4939*Setup!$B$9,2),0))</f>
        <v/>
      </c>
      <c r="Q4939" s="34">
        <f>IF(A4939="","",I4939-P4939)</f>
        <v/>
      </c>
      <c r="R4939" s="34">
        <f>IF(A4939="","",IF(L4939="Yes",I4939,0))</f>
        <v/>
      </c>
      <c r="S4939" s="34">
        <f>IF(A4939="","",IF(AND(L4939="Yes",K4939="Yes",NOT(ISNUMBER(SEARCH("blocked",G4939))),OR(F4939="Standard domestic 15% (Box 7)",F4939="Import - VAT paid at customs (Box 8)",F4939="Import - Reverse charge (Box 9)"),OR(F4939&lt;&gt;"Standard domestic 15% (Box 7)",AND(LEN(D4939)=15,LEFT(D4939,1)="3",RIGHT(D4939,1)="3",ISNUMBER(--D4939)))),I4939,0))</f>
        <v/>
      </c>
      <c r="T4939" s="34">
        <f>IF(A4939="","",R4939-S4939)</f>
        <v/>
      </c>
      <c r="U4939" s="23">
        <f>IF(A4939="","",IF(O4939=0,"Outside audit periods; ","")&amp;IF(F4939="","No VAT category; ","")&amp;IF(ABS(Q4939)&gt;Setup!$B$10,"VAT ≠ 15% × net; ","")&amp;IF(AND(F4939="Standard domestic 15% (Box 7)",NOT(AND(LEN(D4939)=15,LEFT(D4939,1)="3",RIGHT(D4939,1)="3",ISNUMBER(--D4939)))),"Invalid/missing supplier VAT no; ","")&amp;IF(AND(L4939="Yes",K4939&lt;&gt;"Yes"),"VAT claimed without valid tax invoice; ","")&amp;IF(AND(L4939="Yes",ISNUMBER(SEARCH("blocked",G4939))),"Blocked input VAT claimed; ","")&amp;IF(AND(F4939="Import - VAT paid at customs (Box 8)",M4939=""),"Customs declaration no missing; ","")&amp;IF(AND(F4939="Import - Reverse charge (Box 9)",E4939="Saudi Arabia"),"RCM used for a local supplier; ","")&amp;IF(AND(L4939="Yes",NOT(OR(F4939="Standard domestic 15% (Box 7)",F4939="Import - VAT paid at customs (Box 8)",F4939="Import - Reverse charge (Box 9)"))),"VAT claimed on non-taxable category; ",""))</f>
        <v/>
      </c>
    </row>
    <row r="4940">
      <c r="A4940" s="17" t="n"/>
      <c r="B4940" s="14" t="n"/>
      <c r="C4940" s="14" t="n"/>
      <c r="D4940" s="16" t="n"/>
      <c r="E4940" s="14" t="n"/>
      <c r="F4940" s="14" t="n"/>
      <c r="G4940" s="14" t="n"/>
      <c r="H4940" s="19" t="n"/>
      <c r="I4940" s="19" t="n"/>
      <c r="J4940" s="34">
        <f>IF(A4940="","",H4940+I4940)</f>
        <v/>
      </c>
      <c r="K4940" s="14" t="n"/>
      <c r="L4940" s="14" t="n"/>
      <c r="M4940" s="14" t="n"/>
      <c r="N4940" s="14" t="n"/>
      <c r="O4940" s="20">
        <f>IF(A4940="","",SUMPRODUCT((A4940&gt;=Setup!$C$19:$C$30)*(A4940&lt;=Setup!$D$19:$D$30)*Setup!$A$19:$A$30))</f>
        <v/>
      </c>
      <c r="P4940" s="34">
        <f>IF(A4940="","",IF(OR(F4940="Standard domestic 15% (Box 7)",F4940="Import - VAT paid at customs (Box 8)",F4940="Import - Reverse charge (Box 9)"),ROUND(H4940*Setup!$B$9,2),0))</f>
        <v/>
      </c>
      <c r="Q4940" s="34">
        <f>IF(A4940="","",I4940-P4940)</f>
        <v/>
      </c>
      <c r="R4940" s="34">
        <f>IF(A4940="","",IF(L4940="Yes",I4940,0))</f>
        <v/>
      </c>
      <c r="S4940" s="34">
        <f>IF(A4940="","",IF(AND(L4940="Yes",K4940="Yes",NOT(ISNUMBER(SEARCH("blocked",G4940))),OR(F4940="Standard domestic 15% (Box 7)",F4940="Import - VAT paid at customs (Box 8)",F4940="Import - Reverse charge (Box 9)"),OR(F4940&lt;&gt;"Standard domestic 15% (Box 7)",AND(LEN(D4940)=15,LEFT(D4940,1)="3",RIGHT(D4940,1)="3",ISNUMBER(--D4940)))),I4940,0))</f>
        <v/>
      </c>
      <c r="T4940" s="34">
        <f>IF(A4940="","",R4940-S4940)</f>
        <v/>
      </c>
      <c r="U4940" s="23">
        <f>IF(A4940="","",IF(O4940=0,"Outside audit periods; ","")&amp;IF(F4940="","No VAT category; ","")&amp;IF(ABS(Q4940)&gt;Setup!$B$10,"VAT ≠ 15% × net; ","")&amp;IF(AND(F4940="Standard domestic 15% (Box 7)",NOT(AND(LEN(D4940)=15,LEFT(D4940,1)="3",RIGHT(D4940,1)="3",ISNUMBER(--D4940)))),"Invalid/missing supplier VAT no; ","")&amp;IF(AND(L4940="Yes",K4940&lt;&gt;"Yes"),"VAT claimed without valid tax invoice; ","")&amp;IF(AND(L4940="Yes",ISNUMBER(SEARCH("blocked",G4940))),"Blocked input VAT claimed; ","")&amp;IF(AND(F4940="Import - VAT paid at customs (Box 8)",M4940=""),"Customs declaration no missing; ","")&amp;IF(AND(F4940="Import - Reverse charge (Box 9)",E4940="Saudi Arabia"),"RCM used for a local supplier; ","")&amp;IF(AND(L4940="Yes",NOT(OR(F4940="Standard domestic 15% (Box 7)",F4940="Import - VAT paid at customs (Box 8)",F4940="Import - Reverse charge (Box 9)"))),"VAT claimed on non-taxable category; ",""))</f>
        <v/>
      </c>
    </row>
    <row r="4941">
      <c r="A4941" s="17" t="n"/>
      <c r="B4941" s="14" t="n"/>
      <c r="C4941" s="14" t="n"/>
      <c r="D4941" s="16" t="n"/>
      <c r="E4941" s="14" t="n"/>
      <c r="F4941" s="14" t="n"/>
      <c r="G4941" s="14" t="n"/>
      <c r="H4941" s="19" t="n"/>
      <c r="I4941" s="19" t="n"/>
      <c r="J4941" s="34">
        <f>IF(A4941="","",H4941+I4941)</f>
        <v/>
      </c>
      <c r="K4941" s="14" t="n"/>
      <c r="L4941" s="14" t="n"/>
      <c r="M4941" s="14" t="n"/>
      <c r="N4941" s="14" t="n"/>
      <c r="O4941" s="20">
        <f>IF(A4941="","",SUMPRODUCT((A4941&gt;=Setup!$C$19:$C$30)*(A4941&lt;=Setup!$D$19:$D$30)*Setup!$A$19:$A$30))</f>
        <v/>
      </c>
      <c r="P4941" s="34">
        <f>IF(A4941="","",IF(OR(F4941="Standard domestic 15% (Box 7)",F4941="Import - VAT paid at customs (Box 8)",F4941="Import - Reverse charge (Box 9)"),ROUND(H4941*Setup!$B$9,2),0))</f>
        <v/>
      </c>
      <c r="Q4941" s="34">
        <f>IF(A4941="","",I4941-P4941)</f>
        <v/>
      </c>
      <c r="R4941" s="34">
        <f>IF(A4941="","",IF(L4941="Yes",I4941,0))</f>
        <v/>
      </c>
      <c r="S4941" s="34">
        <f>IF(A4941="","",IF(AND(L4941="Yes",K4941="Yes",NOT(ISNUMBER(SEARCH("blocked",G4941))),OR(F4941="Standard domestic 15% (Box 7)",F4941="Import - VAT paid at customs (Box 8)",F4941="Import - Reverse charge (Box 9)"),OR(F4941&lt;&gt;"Standard domestic 15% (Box 7)",AND(LEN(D4941)=15,LEFT(D4941,1)="3",RIGHT(D4941,1)="3",ISNUMBER(--D4941)))),I4941,0))</f>
        <v/>
      </c>
      <c r="T4941" s="34">
        <f>IF(A4941="","",R4941-S4941)</f>
        <v/>
      </c>
      <c r="U4941" s="23">
        <f>IF(A4941="","",IF(O4941=0,"Outside audit periods; ","")&amp;IF(F4941="","No VAT category; ","")&amp;IF(ABS(Q4941)&gt;Setup!$B$10,"VAT ≠ 15% × net; ","")&amp;IF(AND(F4941="Standard domestic 15% (Box 7)",NOT(AND(LEN(D4941)=15,LEFT(D4941,1)="3",RIGHT(D4941,1)="3",ISNUMBER(--D4941)))),"Invalid/missing supplier VAT no; ","")&amp;IF(AND(L4941="Yes",K4941&lt;&gt;"Yes"),"VAT claimed without valid tax invoice; ","")&amp;IF(AND(L4941="Yes",ISNUMBER(SEARCH("blocked",G4941))),"Blocked input VAT claimed; ","")&amp;IF(AND(F4941="Import - VAT paid at customs (Box 8)",M4941=""),"Customs declaration no missing; ","")&amp;IF(AND(F4941="Import - Reverse charge (Box 9)",E4941="Saudi Arabia"),"RCM used for a local supplier; ","")&amp;IF(AND(L4941="Yes",NOT(OR(F4941="Standard domestic 15% (Box 7)",F4941="Import - VAT paid at customs (Box 8)",F4941="Import - Reverse charge (Box 9)"))),"VAT claimed on non-taxable category; ",""))</f>
        <v/>
      </c>
    </row>
    <row r="4942">
      <c r="A4942" s="17" t="n"/>
      <c r="B4942" s="14" t="n"/>
      <c r="C4942" s="14" t="n"/>
      <c r="D4942" s="16" t="n"/>
      <c r="E4942" s="14" t="n"/>
      <c r="F4942" s="14" t="n"/>
      <c r="G4942" s="14" t="n"/>
      <c r="H4942" s="19" t="n"/>
      <c r="I4942" s="19" t="n"/>
      <c r="J4942" s="34">
        <f>IF(A4942="","",H4942+I4942)</f>
        <v/>
      </c>
      <c r="K4942" s="14" t="n"/>
      <c r="L4942" s="14" t="n"/>
      <c r="M4942" s="14" t="n"/>
      <c r="N4942" s="14" t="n"/>
      <c r="O4942" s="20">
        <f>IF(A4942="","",SUMPRODUCT((A4942&gt;=Setup!$C$19:$C$30)*(A4942&lt;=Setup!$D$19:$D$30)*Setup!$A$19:$A$30))</f>
        <v/>
      </c>
      <c r="P4942" s="34">
        <f>IF(A4942="","",IF(OR(F4942="Standard domestic 15% (Box 7)",F4942="Import - VAT paid at customs (Box 8)",F4942="Import - Reverse charge (Box 9)"),ROUND(H4942*Setup!$B$9,2),0))</f>
        <v/>
      </c>
      <c r="Q4942" s="34">
        <f>IF(A4942="","",I4942-P4942)</f>
        <v/>
      </c>
      <c r="R4942" s="34">
        <f>IF(A4942="","",IF(L4942="Yes",I4942,0))</f>
        <v/>
      </c>
      <c r="S4942" s="34">
        <f>IF(A4942="","",IF(AND(L4942="Yes",K4942="Yes",NOT(ISNUMBER(SEARCH("blocked",G4942))),OR(F4942="Standard domestic 15% (Box 7)",F4942="Import - VAT paid at customs (Box 8)",F4942="Import - Reverse charge (Box 9)"),OR(F4942&lt;&gt;"Standard domestic 15% (Box 7)",AND(LEN(D4942)=15,LEFT(D4942,1)="3",RIGHT(D4942,1)="3",ISNUMBER(--D4942)))),I4942,0))</f>
        <v/>
      </c>
      <c r="T4942" s="34">
        <f>IF(A4942="","",R4942-S4942)</f>
        <v/>
      </c>
      <c r="U4942" s="23">
        <f>IF(A4942="","",IF(O4942=0,"Outside audit periods; ","")&amp;IF(F4942="","No VAT category; ","")&amp;IF(ABS(Q4942)&gt;Setup!$B$10,"VAT ≠ 15% × net; ","")&amp;IF(AND(F4942="Standard domestic 15% (Box 7)",NOT(AND(LEN(D4942)=15,LEFT(D4942,1)="3",RIGHT(D4942,1)="3",ISNUMBER(--D4942)))),"Invalid/missing supplier VAT no; ","")&amp;IF(AND(L4942="Yes",K4942&lt;&gt;"Yes"),"VAT claimed without valid tax invoice; ","")&amp;IF(AND(L4942="Yes",ISNUMBER(SEARCH("blocked",G4942))),"Blocked input VAT claimed; ","")&amp;IF(AND(F4942="Import - VAT paid at customs (Box 8)",M4942=""),"Customs declaration no missing; ","")&amp;IF(AND(F4942="Import - Reverse charge (Box 9)",E4942="Saudi Arabia"),"RCM used for a local supplier; ","")&amp;IF(AND(L4942="Yes",NOT(OR(F4942="Standard domestic 15% (Box 7)",F4942="Import - VAT paid at customs (Box 8)",F4942="Import - Reverse charge (Box 9)"))),"VAT claimed on non-taxable category; ",""))</f>
        <v/>
      </c>
    </row>
    <row r="4943">
      <c r="A4943" s="17" t="n"/>
      <c r="B4943" s="14" t="n"/>
      <c r="C4943" s="14" t="n"/>
      <c r="D4943" s="16" t="n"/>
      <c r="E4943" s="14" t="n"/>
      <c r="F4943" s="14" t="n"/>
      <c r="G4943" s="14" t="n"/>
      <c r="H4943" s="19" t="n"/>
      <c r="I4943" s="19" t="n"/>
      <c r="J4943" s="34">
        <f>IF(A4943="","",H4943+I4943)</f>
        <v/>
      </c>
      <c r="K4943" s="14" t="n"/>
      <c r="L4943" s="14" t="n"/>
      <c r="M4943" s="14" t="n"/>
      <c r="N4943" s="14" t="n"/>
      <c r="O4943" s="20">
        <f>IF(A4943="","",SUMPRODUCT((A4943&gt;=Setup!$C$19:$C$30)*(A4943&lt;=Setup!$D$19:$D$30)*Setup!$A$19:$A$30))</f>
        <v/>
      </c>
      <c r="P4943" s="34">
        <f>IF(A4943="","",IF(OR(F4943="Standard domestic 15% (Box 7)",F4943="Import - VAT paid at customs (Box 8)",F4943="Import - Reverse charge (Box 9)"),ROUND(H4943*Setup!$B$9,2),0))</f>
        <v/>
      </c>
      <c r="Q4943" s="34">
        <f>IF(A4943="","",I4943-P4943)</f>
        <v/>
      </c>
      <c r="R4943" s="34">
        <f>IF(A4943="","",IF(L4943="Yes",I4943,0))</f>
        <v/>
      </c>
      <c r="S4943" s="34">
        <f>IF(A4943="","",IF(AND(L4943="Yes",K4943="Yes",NOT(ISNUMBER(SEARCH("blocked",G4943))),OR(F4943="Standard domestic 15% (Box 7)",F4943="Import - VAT paid at customs (Box 8)",F4943="Import - Reverse charge (Box 9)"),OR(F4943&lt;&gt;"Standard domestic 15% (Box 7)",AND(LEN(D4943)=15,LEFT(D4943,1)="3",RIGHT(D4943,1)="3",ISNUMBER(--D4943)))),I4943,0))</f>
        <v/>
      </c>
      <c r="T4943" s="34">
        <f>IF(A4943="","",R4943-S4943)</f>
        <v/>
      </c>
      <c r="U4943" s="23">
        <f>IF(A4943="","",IF(O4943=0,"Outside audit periods; ","")&amp;IF(F4943="","No VAT category; ","")&amp;IF(ABS(Q4943)&gt;Setup!$B$10,"VAT ≠ 15% × net; ","")&amp;IF(AND(F4943="Standard domestic 15% (Box 7)",NOT(AND(LEN(D4943)=15,LEFT(D4943,1)="3",RIGHT(D4943,1)="3",ISNUMBER(--D4943)))),"Invalid/missing supplier VAT no; ","")&amp;IF(AND(L4943="Yes",K4943&lt;&gt;"Yes"),"VAT claimed without valid tax invoice; ","")&amp;IF(AND(L4943="Yes",ISNUMBER(SEARCH("blocked",G4943))),"Blocked input VAT claimed; ","")&amp;IF(AND(F4943="Import - VAT paid at customs (Box 8)",M4943=""),"Customs declaration no missing; ","")&amp;IF(AND(F4943="Import - Reverse charge (Box 9)",E4943="Saudi Arabia"),"RCM used for a local supplier; ","")&amp;IF(AND(L4943="Yes",NOT(OR(F4943="Standard domestic 15% (Box 7)",F4943="Import - VAT paid at customs (Box 8)",F4943="Import - Reverse charge (Box 9)"))),"VAT claimed on non-taxable category; ",""))</f>
        <v/>
      </c>
    </row>
    <row r="4944">
      <c r="A4944" s="17" t="n"/>
      <c r="B4944" s="14" t="n"/>
      <c r="C4944" s="14" t="n"/>
      <c r="D4944" s="16" t="n"/>
      <c r="E4944" s="14" t="n"/>
      <c r="F4944" s="14" t="n"/>
      <c r="G4944" s="14" t="n"/>
      <c r="H4944" s="19" t="n"/>
      <c r="I4944" s="19" t="n"/>
      <c r="J4944" s="34">
        <f>IF(A4944="","",H4944+I4944)</f>
        <v/>
      </c>
      <c r="K4944" s="14" t="n"/>
      <c r="L4944" s="14" t="n"/>
      <c r="M4944" s="14" t="n"/>
      <c r="N4944" s="14" t="n"/>
      <c r="O4944" s="20">
        <f>IF(A4944="","",SUMPRODUCT((A4944&gt;=Setup!$C$19:$C$30)*(A4944&lt;=Setup!$D$19:$D$30)*Setup!$A$19:$A$30))</f>
        <v/>
      </c>
      <c r="P4944" s="34">
        <f>IF(A4944="","",IF(OR(F4944="Standard domestic 15% (Box 7)",F4944="Import - VAT paid at customs (Box 8)",F4944="Import - Reverse charge (Box 9)"),ROUND(H4944*Setup!$B$9,2),0))</f>
        <v/>
      </c>
      <c r="Q4944" s="34">
        <f>IF(A4944="","",I4944-P4944)</f>
        <v/>
      </c>
      <c r="R4944" s="34">
        <f>IF(A4944="","",IF(L4944="Yes",I4944,0))</f>
        <v/>
      </c>
      <c r="S4944" s="34">
        <f>IF(A4944="","",IF(AND(L4944="Yes",K4944="Yes",NOT(ISNUMBER(SEARCH("blocked",G4944))),OR(F4944="Standard domestic 15% (Box 7)",F4944="Import - VAT paid at customs (Box 8)",F4944="Import - Reverse charge (Box 9)"),OR(F4944&lt;&gt;"Standard domestic 15% (Box 7)",AND(LEN(D4944)=15,LEFT(D4944,1)="3",RIGHT(D4944,1)="3",ISNUMBER(--D4944)))),I4944,0))</f>
        <v/>
      </c>
      <c r="T4944" s="34">
        <f>IF(A4944="","",R4944-S4944)</f>
        <v/>
      </c>
      <c r="U4944" s="23">
        <f>IF(A4944="","",IF(O4944=0,"Outside audit periods; ","")&amp;IF(F4944="","No VAT category; ","")&amp;IF(ABS(Q4944)&gt;Setup!$B$10,"VAT ≠ 15% × net; ","")&amp;IF(AND(F4944="Standard domestic 15% (Box 7)",NOT(AND(LEN(D4944)=15,LEFT(D4944,1)="3",RIGHT(D4944,1)="3",ISNUMBER(--D4944)))),"Invalid/missing supplier VAT no; ","")&amp;IF(AND(L4944="Yes",K4944&lt;&gt;"Yes"),"VAT claimed without valid tax invoice; ","")&amp;IF(AND(L4944="Yes",ISNUMBER(SEARCH("blocked",G4944))),"Blocked input VAT claimed; ","")&amp;IF(AND(F4944="Import - VAT paid at customs (Box 8)",M4944=""),"Customs declaration no missing; ","")&amp;IF(AND(F4944="Import - Reverse charge (Box 9)",E4944="Saudi Arabia"),"RCM used for a local supplier; ","")&amp;IF(AND(L4944="Yes",NOT(OR(F4944="Standard domestic 15% (Box 7)",F4944="Import - VAT paid at customs (Box 8)",F4944="Import - Reverse charge (Box 9)"))),"VAT claimed on non-taxable category; ",""))</f>
        <v/>
      </c>
    </row>
    <row r="4945">
      <c r="A4945" s="17" t="n"/>
      <c r="B4945" s="14" t="n"/>
      <c r="C4945" s="14" t="n"/>
      <c r="D4945" s="16" t="n"/>
      <c r="E4945" s="14" t="n"/>
      <c r="F4945" s="14" t="n"/>
      <c r="G4945" s="14" t="n"/>
      <c r="H4945" s="19" t="n"/>
      <c r="I4945" s="19" t="n"/>
      <c r="J4945" s="34">
        <f>IF(A4945="","",H4945+I4945)</f>
        <v/>
      </c>
      <c r="K4945" s="14" t="n"/>
      <c r="L4945" s="14" t="n"/>
      <c r="M4945" s="14" t="n"/>
      <c r="N4945" s="14" t="n"/>
      <c r="O4945" s="20">
        <f>IF(A4945="","",SUMPRODUCT((A4945&gt;=Setup!$C$19:$C$30)*(A4945&lt;=Setup!$D$19:$D$30)*Setup!$A$19:$A$30))</f>
        <v/>
      </c>
      <c r="P4945" s="34">
        <f>IF(A4945="","",IF(OR(F4945="Standard domestic 15% (Box 7)",F4945="Import - VAT paid at customs (Box 8)",F4945="Import - Reverse charge (Box 9)"),ROUND(H4945*Setup!$B$9,2),0))</f>
        <v/>
      </c>
      <c r="Q4945" s="34">
        <f>IF(A4945="","",I4945-P4945)</f>
        <v/>
      </c>
      <c r="R4945" s="34">
        <f>IF(A4945="","",IF(L4945="Yes",I4945,0))</f>
        <v/>
      </c>
      <c r="S4945" s="34">
        <f>IF(A4945="","",IF(AND(L4945="Yes",K4945="Yes",NOT(ISNUMBER(SEARCH("blocked",G4945))),OR(F4945="Standard domestic 15% (Box 7)",F4945="Import - VAT paid at customs (Box 8)",F4945="Import - Reverse charge (Box 9)"),OR(F4945&lt;&gt;"Standard domestic 15% (Box 7)",AND(LEN(D4945)=15,LEFT(D4945,1)="3",RIGHT(D4945,1)="3",ISNUMBER(--D4945)))),I4945,0))</f>
        <v/>
      </c>
      <c r="T4945" s="34">
        <f>IF(A4945="","",R4945-S4945)</f>
        <v/>
      </c>
      <c r="U4945" s="23">
        <f>IF(A4945="","",IF(O4945=0,"Outside audit periods; ","")&amp;IF(F4945="","No VAT category; ","")&amp;IF(ABS(Q4945)&gt;Setup!$B$10,"VAT ≠ 15% × net; ","")&amp;IF(AND(F4945="Standard domestic 15% (Box 7)",NOT(AND(LEN(D4945)=15,LEFT(D4945,1)="3",RIGHT(D4945,1)="3",ISNUMBER(--D4945)))),"Invalid/missing supplier VAT no; ","")&amp;IF(AND(L4945="Yes",K4945&lt;&gt;"Yes"),"VAT claimed without valid tax invoice; ","")&amp;IF(AND(L4945="Yes",ISNUMBER(SEARCH("blocked",G4945))),"Blocked input VAT claimed; ","")&amp;IF(AND(F4945="Import - VAT paid at customs (Box 8)",M4945=""),"Customs declaration no missing; ","")&amp;IF(AND(F4945="Import - Reverse charge (Box 9)",E4945="Saudi Arabia"),"RCM used for a local supplier; ","")&amp;IF(AND(L4945="Yes",NOT(OR(F4945="Standard domestic 15% (Box 7)",F4945="Import - VAT paid at customs (Box 8)",F4945="Import - Reverse charge (Box 9)"))),"VAT claimed on non-taxable category; ",""))</f>
        <v/>
      </c>
    </row>
    <row r="4946">
      <c r="A4946" s="17" t="n"/>
      <c r="B4946" s="14" t="n"/>
      <c r="C4946" s="14" t="n"/>
      <c r="D4946" s="16" t="n"/>
      <c r="E4946" s="14" t="n"/>
      <c r="F4946" s="14" t="n"/>
      <c r="G4946" s="14" t="n"/>
      <c r="H4946" s="19" t="n"/>
      <c r="I4946" s="19" t="n"/>
      <c r="J4946" s="34">
        <f>IF(A4946="","",H4946+I4946)</f>
        <v/>
      </c>
      <c r="K4946" s="14" t="n"/>
      <c r="L4946" s="14" t="n"/>
      <c r="M4946" s="14" t="n"/>
      <c r="N4946" s="14" t="n"/>
      <c r="O4946" s="20">
        <f>IF(A4946="","",SUMPRODUCT((A4946&gt;=Setup!$C$19:$C$30)*(A4946&lt;=Setup!$D$19:$D$30)*Setup!$A$19:$A$30))</f>
        <v/>
      </c>
      <c r="P4946" s="34">
        <f>IF(A4946="","",IF(OR(F4946="Standard domestic 15% (Box 7)",F4946="Import - VAT paid at customs (Box 8)",F4946="Import - Reverse charge (Box 9)"),ROUND(H4946*Setup!$B$9,2),0))</f>
        <v/>
      </c>
      <c r="Q4946" s="34">
        <f>IF(A4946="","",I4946-P4946)</f>
        <v/>
      </c>
      <c r="R4946" s="34">
        <f>IF(A4946="","",IF(L4946="Yes",I4946,0))</f>
        <v/>
      </c>
      <c r="S4946" s="34">
        <f>IF(A4946="","",IF(AND(L4946="Yes",K4946="Yes",NOT(ISNUMBER(SEARCH("blocked",G4946))),OR(F4946="Standard domestic 15% (Box 7)",F4946="Import - VAT paid at customs (Box 8)",F4946="Import - Reverse charge (Box 9)"),OR(F4946&lt;&gt;"Standard domestic 15% (Box 7)",AND(LEN(D4946)=15,LEFT(D4946,1)="3",RIGHT(D4946,1)="3",ISNUMBER(--D4946)))),I4946,0))</f>
        <v/>
      </c>
      <c r="T4946" s="34">
        <f>IF(A4946="","",R4946-S4946)</f>
        <v/>
      </c>
      <c r="U4946" s="23">
        <f>IF(A4946="","",IF(O4946=0,"Outside audit periods; ","")&amp;IF(F4946="","No VAT category; ","")&amp;IF(ABS(Q4946)&gt;Setup!$B$10,"VAT ≠ 15% × net; ","")&amp;IF(AND(F4946="Standard domestic 15% (Box 7)",NOT(AND(LEN(D4946)=15,LEFT(D4946,1)="3",RIGHT(D4946,1)="3",ISNUMBER(--D4946)))),"Invalid/missing supplier VAT no; ","")&amp;IF(AND(L4946="Yes",K4946&lt;&gt;"Yes"),"VAT claimed without valid tax invoice; ","")&amp;IF(AND(L4946="Yes",ISNUMBER(SEARCH("blocked",G4946))),"Blocked input VAT claimed; ","")&amp;IF(AND(F4946="Import - VAT paid at customs (Box 8)",M4946=""),"Customs declaration no missing; ","")&amp;IF(AND(F4946="Import - Reverse charge (Box 9)",E4946="Saudi Arabia"),"RCM used for a local supplier; ","")&amp;IF(AND(L4946="Yes",NOT(OR(F4946="Standard domestic 15% (Box 7)",F4946="Import - VAT paid at customs (Box 8)",F4946="Import - Reverse charge (Box 9)"))),"VAT claimed on non-taxable category; ",""))</f>
        <v/>
      </c>
    </row>
    <row r="4947">
      <c r="A4947" s="17" t="n"/>
      <c r="B4947" s="14" t="n"/>
      <c r="C4947" s="14" t="n"/>
      <c r="D4947" s="16" t="n"/>
      <c r="E4947" s="14" t="n"/>
      <c r="F4947" s="14" t="n"/>
      <c r="G4947" s="14" t="n"/>
      <c r="H4947" s="19" t="n"/>
      <c r="I4947" s="19" t="n"/>
      <c r="J4947" s="34">
        <f>IF(A4947="","",H4947+I4947)</f>
        <v/>
      </c>
      <c r="K4947" s="14" t="n"/>
      <c r="L4947" s="14" t="n"/>
      <c r="M4947" s="14" t="n"/>
      <c r="N4947" s="14" t="n"/>
      <c r="O4947" s="20">
        <f>IF(A4947="","",SUMPRODUCT((A4947&gt;=Setup!$C$19:$C$30)*(A4947&lt;=Setup!$D$19:$D$30)*Setup!$A$19:$A$30))</f>
        <v/>
      </c>
      <c r="P4947" s="34">
        <f>IF(A4947="","",IF(OR(F4947="Standard domestic 15% (Box 7)",F4947="Import - VAT paid at customs (Box 8)",F4947="Import - Reverse charge (Box 9)"),ROUND(H4947*Setup!$B$9,2),0))</f>
        <v/>
      </c>
      <c r="Q4947" s="34">
        <f>IF(A4947="","",I4947-P4947)</f>
        <v/>
      </c>
      <c r="R4947" s="34">
        <f>IF(A4947="","",IF(L4947="Yes",I4947,0))</f>
        <v/>
      </c>
      <c r="S4947" s="34">
        <f>IF(A4947="","",IF(AND(L4947="Yes",K4947="Yes",NOT(ISNUMBER(SEARCH("blocked",G4947))),OR(F4947="Standard domestic 15% (Box 7)",F4947="Import - VAT paid at customs (Box 8)",F4947="Import - Reverse charge (Box 9)"),OR(F4947&lt;&gt;"Standard domestic 15% (Box 7)",AND(LEN(D4947)=15,LEFT(D4947,1)="3",RIGHT(D4947,1)="3",ISNUMBER(--D4947)))),I4947,0))</f>
        <v/>
      </c>
      <c r="T4947" s="34">
        <f>IF(A4947="","",R4947-S4947)</f>
        <v/>
      </c>
      <c r="U4947" s="23">
        <f>IF(A4947="","",IF(O4947=0,"Outside audit periods; ","")&amp;IF(F4947="","No VAT category; ","")&amp;IF(ABS(Q4947)&gt;Setup!$B$10,"VAT ≠ 15% × net; ","")&amp;IF(AND(F4947="Standard domestic 15% (Box 7)",NOT(AND(LEN(D4947)=15,LEFT(D4947,1)="3",RIGHT(D4947,1)="3",ISNUMBER(--D4947)))),"Invalid/missing supplier VAT no; ","")&amp;IF(AND(L4947="Yes",K4947&lt;&gt;"Yes"),"VAT claimed without valid tax invoice; ","")&amp;IF(AND(L4947="Yes",ISNUMBER(SEARCH("blocked",G4947))),"Blocked input VAT claimed; ","")&amp;IF(AND(F4947="Import - VAT paid at customs (Box 8)",M4947=""),"Customs declaration no missing; ","")&amp;IF(AND(F4947="Import - Reverse charge (Box 9)",E4947="Saudi Arabia"),"RCM used for a local supplier; ","")&amp;IF(AND(L4947="Yes",NOT(OR(F4947="Standard domestic 15% (Box 7)",F4947="Import - VAT paid at customs (Box 8)",F4947="Import - Reverse charge (Box 9)"))),"VAT claimed on non-taxable category; ",""))</f>
        <v/>
      </c>
    </row>
    <row r="4948">
      <c r="A4948" s="17" t="n"/>
      <c r="B4948" s="14" t="n"/>
      <c r="C4948" s="14" t="n"/>
      <c r="D4948" s="16" t="n"/>
      <c r="E4948" s="14" t="n"/>
      <c r="F4948" s="14" t="n"/>
      <c r="G4948" s="14" t="n"/>
      <c r="H4948" s="19" t="n"/>
      <c r="I4948" s="19" t="n"/>
      <c r="J4948" s="34">
        <f>IF(A4948="","",H4948+I4948)</f>
        <v/>
      </c>
      <c r="K4948" s="14" t="n"/>
      <c r="L4948" s="14" t="n"/>
      <c r="M4948" s="14" t="n"/>
      <c r="N4948" s="14" t="n"/>
      <c r="O4948" s="20">
        <f>IF(A4948="","",SUMPRODUCT((A4948&gt;=Setup!$C$19:$C$30)*(A4948&lt;=Setup!$D$19:$D$30)*Setup!$A$19:$A$30))</f>
        <v/>
      </c>
      <c r="P4948" s="34">
        <f>IF(A4948="","",IF(OR(F4948="Standard domestic 15% (Box 7)",F4948="Import - VAT paid at customs (Box 8)",F4948="Import - Reverse charge (Box 9)"),ROUND(H4948*Setup!$B$9,2),0))</f>
        <v/>
      </c>
      <c r="Q4948" s="34">
        <f>IF(A4948="","",I4948-P4948)</f>
        <v/>
      </c>
      <c r="R4948" s="34">
        <f>IF(A4948="","",IF(L4948="Yes",I4948,0))</f>
        <v/>
      </c>
      <c r="S4948" s="34">
        <f>IF(A4948="","",IF(AND(L4948="Yes",K4948="Yes",NOT(ISNUMBER(SEARCH("blocked",G4948))),OR(F4948="Standard domestic 15% (Box 7)",F4948="Import - VAT paid at customs (Box 8)",F4948="Import - Reverse charge (Box 9)"),OR(F4948&lt;&gt;"Standard domestic 15% (Box 7)",AND(LEN(D4948)=15,LEFT(D4948,1)="3",RIGHT(D4948,1)="3",ISNUMBER(--D4948)))),I4948,0))</f>
        <v/>
      </c>
      <c r="T4948" s="34">
        <f>IF(A4948="","",R4948-S4948)</f>
        <v/>
      </c>
      <c r="U4948" s="23">
        <f>IF(A4948="","",IF(O4948=0,"Outside audit periods; ","")&amp;IF(F4948="","No VAT category; ","")&amp;IF(ABS(Q4948)&gt;Setup!$B$10,"VAT ≠ 15% × net; ","")&amp;IF(AND(F4948="Standard domestic 15% (Box 7)",NOT(AND(LEN(D4948)=15,LEFT(D4948,1)="3",RIGHT(D4948,1)="3",ISNUMBER(--D4948)))),"Invalid/missing supplier VAT no; ","")&amp;IF(AND(L4948="Yes",K4948&lt;&gt;"Yes"),"VAT claimed without valid tax invoice; ","")&amp;IF(AND(L4948="Yes",ISNUMBER(SEARCH("blocked",G4948))),"Blocked input VAT claimed; ","")&amp;IF(AND(F4948="Import - VAT paid at customs (Box 8)",M4948=""),"Customs declaration no missing; ","")&amp;IF(AND(F4948="Import - Reverse charge (Box 9)",E4948="Saudi Arabia"),"RCM used for a local supplier; ","")&amp;IF(AND(L4948="Yes",NOT(OR(F4948="Standard domestic 15% (Box 7)",F4948="Import - VAT paid at customs (Box 8)",F4948="Import - Reverse charge (Box 9)"))),"VAT claimed on non-taxable category; ",""))</f>
        <v/>
      </c>
    </row>
    <row r="4949">
      <c r="A4949" s="17" t="n"/>
      <c r="B4949" s="14" t="n"/>
      <c r="C4949" s="14" t="n"/>
      <c r="D4949" s="16" t="n"/>
      <c r="E4949" s="14" t="n"/>
      <c r="F4949" s="14" t="n"/>
      <c r="G4949" s="14" t="n"/>
      <c r="H4949" s="19" t="n"/>
      <c r="I4949" s="19" t="n"/>
      <c r="J4949" s="34">
        <f>IF(A4949="","",H4949+I4949)</f>
        <v/>
      </c>
      <c r="K4949" s="14" t="n"/>
      <c r="L4949" s="14" t="n"/>
      <c r="M4949" s="14" t="n"/>
      <c r="N4949" s="14" t="n"/>
      <c r="O4949" s="20">
        <f>IF(A4949="","",SUMPRODUCT((A4949&gt;=Setup!$C$19:$C$30)*(A4949&lt;=Setup!$D$19:$D$30)*Setup!$A$19:$A$30))</f>
        <v/>
      </c>
      <c r="P4949" s="34">
        <f>IF(A4949="","",IF(OR(F4949="Standard domestic 15% (Box 7)",F4949="Import - VAT paid at customs (Box 8)",F4949="Import - Reverse charge (Box 9)"),ROUND(H4949*Setup!$B$9,2),0))</f>
        <v/>
      </c>
      <c r="Q4949" s="34">
        <f>IF(A4949="","",I4949-P4949)</f>
        <v/>
      </c>
      <c r="R4949" s="34">
        <f>IF(A4949="","",IF(L4949="Yes",I4949,0))</f>
        <v/>
      </c>
      <c r="S4949" s="34">
        <f>IF(A4949="","",IF(AND(L4949="Yes",K4949="Yes",NOT(ISNUMBER(SEARCH("blocked",G4949))),OR(F4949="Standard domestic 15% (Box 7)",F4949="Import - VAT paid at customs (Box 8)",F4949="Import - Reverse charge (Box 9)"),OR(F4949&lt;&gt;"Standard domestic 15% (Box 7)",AND(LEN(D4949)=15,LEFT(D4949,1)="3",RIGHT(D4949,1)="3",ISNUMBER(--D4949)))),I4949,0))</f>
        <v/>
      </c>
      <c r="T4949" s="34">
        <f>IF(A4949="","",R4949-S4949)</f>
        <v/>
      </c>
      <c r="U4949" s="23">
        <f>IF(A4949="","",IF(O4949=0,"Outside audit periods; ","")&amp;IF(F4949="","No VAT category; ","")&amp;IF(ABS(Q4949)&gt;Setup!$B$10,"VAT ≠ 15% × net; ","")&amp;IF(AND(F4949="Standard domestic 15% (Box 7)",NOT(AND(LEN(D4949)=15,LEFT(D4949,1)="3",RIGHT(D4949,1)="3",ISNUMBER(--D4949)))),"Invalid/missing supplier VAT no; ","")&amp;IF(AND(L4949="Yes",K4949&lt;&gt;"Yes"),"VAT claimed without valid tax invoice; ","")&amp;IF(AND(L4949="Yes",ISNUMBER(SEARCH("blocked",G4949))),"Blocked input VAT claimed; ","")&amp;IF(AND(F4949="Import - VAT paid at customs (Box 8)",M4949=""),"Customs declaration no missing; ","")&amp;IF(AND(F4949="Import - Reverse charge (Box 9)",E4949="Saudi Arabia"),"RCM used for a local supplier; ","")&amp;IF(AND(L4949="Yes",NOT(OR(F4949="Standard domestic 15% (Box 7)",F4949="Import - VAT paid at customs (Box 8)",F4949="Import - Reverse charge (Box 9)"))),"VAT claimed on non-taxable category; ",""))</f>
        <v/>
      </c>
    </row>
    <row r="4950">
      <c r="A4950" s="17" t="n"/>
      <c r="B4950" s="14" t="n"/>
      <c r="C4950" s="14" t="n"/>
      <c r="D4950" s="16" t="n"/>
      <c r="E4950" s="14" t="n"/>
      <c r="F4950" s="14" t="n"/>
      <c r="G4950" s="14" t="n"/>
      <c r="H4950" s="19" t="n"/>
      <c r="I4950" s="19" t="n"/>
      <c r="J4950" s="34">
        <f>IF(A4950="","",H4950+I4950)</f>
        <v/>
      </c>
      <c r="K4950" s="14" t="n"/>
      <c r="L4950" s="14" t="n"/>
      <c r="M4950" s="14" t="n"/>
      <c r="N4950" s="14" t="n"/>
      <c r="O4950" s="20">
        <f>IF(A4950="","",SUMPRODUCT((A4950&gt;=Setup!$C$19:$C$30)*(A4950&lt;=Setup!$D$19:$D$30)*Setup!$A$19:$A$30))</f>
        <v/>
      </c>
      <c r="P4950" s="34">
        <f>IF(A4950="","",IF(OR(F4950="Standard domestic 15% (Box 7)",F4950="Import - VAT paid at customs (Box 8)",F4950="Import - Reverse charge (Box 9)"),ROUND(H4950*Setup!$B$9,2),0))</f>
        <v/>
      </c>
      <c r="Q4950" s="34">
        <f>IF(A4950="","",I4950-P4950)</f>
        <v/>
      </c>
      <c r="R4950" s="34">
        <f>IF(A4950="","",IF(L4950="Yes",I4950,0))</f>
        <v/>
      </c>
      <c r="S4950" s="34">
        <f>IF(A4950="","",IF(AND(L4950="Yes",K4950="Yes",NOT(ISNUMBER(SEARCH("blocked",G4950))),OR(F4950="Standard domestic 15% (Box 7)",F4950="Import - VAT paid at customs (Box 8)",F4950="Import - Reverse charge (Box 9)"),OR(F4950&lt;&gt;"Standard domestic 15% (Box 7)",AND(LEN(D4950)=15,LEFT(D4950,1)="3",RIGHT(D4950,1)="3",ISNUMBER(--D4950)))),I4950,0))</f>
        <v/>
      </c>
      <c r="T4950" s="34">
        <f>IF(A4950="","",R4950-S4950)</f>
        <v/>
      </c>
      <c r="U4950" s="23">
        <f>IF(A4950="","",IF(O4950=0,"Outside audit periods; ","")&amp;IF(F4950="","No VAT category; ","")&amp;IF(ABS(Q4950)&gt;Setup!$B$10,"VAT ≠ 15% × net; ","")&amp;IF(AND(F4950="Standard domestic 15% (Box 7)",NOT(AND(LEN(D4950)=15,LEFT(D4950,1)="3",RIGHT(D4950,1)="3",ISNUMBER(--D4950)))),"Invalid/missing supplier VAT no; ","")&amp;IF(AND(L4950="Yes",K4950&lt;&gt;"Yes"),"VAT claimed without valid tax invoice; ","")&amp;IF(AND(L4950="Yes",ISNUMBER(SEARCH("blocked",G4950))),"Blocked input VAT claimed; ","")&amp;IF(AND(F4950="Import - VAT paid at customs (Box 8)",M4950=""),"Customs declaration no missing; ","")&amp;IF(AND(F4950="Import - Reverse charge (Box 9)",E4950="Saudi Arabia"),"RCM used for a local supplier; ","")&amp;IF(AND(L4950="Yes",NOT(OR(F4950="Standard domestic 15% (Box 7)",F4950="Import - VAT paid at customs (Box 8)",F4950="Import - Reverse charge (Box 9)"))),"VAT claimed on non-taxable category; ",""))</f>
        <v/>
      </c>
    </row>
    <row r="4951">
      <c r="A4951" s="17" t="n"/>
      <c r="B4951" s="14" t="n"/>
      <c r="C4951" s="14" t="n"/>
      <c r="D4951" s="16" t="n"/>
      <c r="E4951" s="14" t="n"/>
      <c r="F4951" s="14" t="n"/>
      <c r="G4951" s="14" t="n"/>
      <c r="H4951" s="19" t="n"/>
      <c r="I4951" s="19" t="n"/>
      <c r="J4951" s="34">
        <f>IF(A4951="","",H4951+I4951)</f>
        <v/>
      </c>
      <c r="K4951" s="14" t="n"/>
      <c r="L4951" s="14" t="n"/>
      <c r="M4951" s="14" t="n"/>
      <c r="N4951" s="14" t="n"/>
      <c r="O4951" s="20">
        <f>IF(A4951="","",SUMPRODUCT((A4951&gt;=Setup!$C$19:$C$30)*(A4951&lt;=Setup!$D$19:$D$30)*Setup!$A$19:$A$30))</f>
        <v/>
      </c>
      <c r="P4951" s="34">
        <f>IF(A4951="","",IF(OR(F4951="Standard domestic 15% (Box 7)",F4951="Import - VAT paid at customs (Box 8)",F4951="Import - Reverse charge (Box 9)"),ROUND(H4951*Setup!$B$9,2),0))</f>
        <v/>
      </c>
      <c r="Q4951" s="34">
        <f>IF(A4951="","",I4951-P4951)</f>
        <v/>
      </c>
      <c r="R4951" s="34">
        <f>IF(A4951="","",IF(L4951="Yes",I4951,0))</f>
        <v/>
      </c>
      <c r="S4951" s="34">
        <f>IF(A4951="","",IF(AND(L4951="Yes",K4951="Yes",NOT(ISNUMBER(SEARCH("blocked",G4951))),OR(F4951="Standard domestic 15% (Box 7)",F4951="Import - VAT paid at customs (Box 8)",F4951="Import - Reverse charge (Box 9)"),OR(F4951&lt;&gt;"Standard domestic 15% (Box 7)",AND(LEN(D4951)=15,LEFT(D4951,1)="3",RIGHT(D4951,1)="3",ISNUMBER(--D4951)))),I4951,0))</f>
        <v/>
      </c>
      <c r="T4951" s="34">
        <f>IF(A4951="","",R4951-S4951)</f>
        <v/>
      </c>
      <c r="U4951" s="23">
        <f>IF(A4951="","",IF(O4951=0,"Outside audit periods; ","")&amp;IF(F4951="","No VAT category; ","")&amp;IF(ABS(Q4951)&gt;Setup!$B$10,"VAT ≠ 15% × net; ","")&amp;IF(AND(F4951="Standard domestic 15% (Box 7)",NOT(AND(LEN(D4951)=15,LEFT(D4951,1)="3",RIGHT(D4951,1)="3",ISNUMBER(--D4951)))),"Invalid/missing supplier VAT no; ","")&amp;IF(AND(L4951="Yes",K4951&lt;&gt;"Yes"),"VAT claimed without valid tax invoice; ","")&amp;IF(AND(L4951="Yes",ISNUMBER(SEARCH("blocked",G4951))),"Blocked input VAT claimed; ","")&amp;IF(AND(F4951="Import - VAT paid at customs (Box 8)",M4951=""),"Customs declaration no missing; ","")&amp;IF(AND(F4951="Import - Reverse charge (Box 9)",E4951="Saudi Arabia"),"RCM used for a local supplier; ","")&amp;IF(AND(L4951="Yes",NOT(OR(F4951="Standard domestic 15% (Box 7)",F4951="Import - VAT paid at customs (Box 8)",F4951="Import - Reverse charge (Box 9)"))),"VAT claimed on non-taxable category; ",""))</f>
        <v/>
      </c>
    </row>
    <row r="4952">
      <c r="A4952" s="17" t="n"/>
      <c r="B4952" s="14" t="n"/>
      <c r="C4952" s="14" t="n"/>
      <c r="D4952" s="16" t="n"/>
      <c r="E4952" s="14" t="n"/>
      <c r="F4952" s="14" t="n"/>
      <c r="G4952" s="14" t="n"/>
      <c r="H4952" s="19" t="n"/>
      <c r="I4952" s="19" t="n"/>
      <c r="J4952" s="34">
        <f>IF(A4952="","",H4952+I4952)</f>
        <v/>
      </c>
      <c r="K4952" s="14" t="n"/>
      <c r="L4952" s="14" t="n"/>
      <c r="M4952" s="14" t="n"/>
      <c r="N4952" s="14" t="n"/>
      <c r="O4952" s="20">
        <f>IF(A4952="","",SUMPRODUCT((A4952&gt;=Setup!$C$19:$C$30)*(A4952&lt;=Setup!$D$19:$D$30)*Setup!$A$19:$A$30))</f>
        <v/>
      </c>
      <c r="P4952" s="34">
        <f>IF(A4952="","",IF(OR(F4952="Standard domestic 15% (Box 7)",F4952="Import - VAT paid at customs (Box 8)",F4952="Import - Reverse charge (Box 9)"),ROUND(H4952*Setup!$B$9,2),0))</f>
        <v/>
      </c>
      <c r="Q4952" s="34">
        <f>IF(A4952="","",I4952-P4952)</f>
        <v/>
      </c>
      <c r="R4952" s="34">
        <f>IF(A4952="","",IF(L4952="Yes",I4952,0))</f>
        <v/>
      </c>
      <c r="S4952" s="34">
        <f>IF(A4952="","",IF(AND(L4952="Yes",K4952="Yes",NOT(ISNUMBER(SEARCH("blocked",G4952))),OR(F4952="Standard domestic 15% (Box 7)",F4952="Import - VAT paid at customs (Box 8)",F4952="Import - Reverse charge (Box 9)"),OR(F4952&lt;&gt;"Standard domestic 15% (Box 7)",AND(LEN(D4952)=15,LEFT(D4952,1)="3",RIGHT(D4952,1)="3",ISNUMBER(--D4952)))),I4952,0))</f>
        <v/>
      </c>
      <c r="T4952" s="34">
        <f>IF(A4952="","",R4952-S4952)</f>
        <v/>
      </c>
      <c r="U4952" s="23">
        <f>IF(A4952="","",IF(O4952=0,"Outside audit periods; ","")&amp;IF(F4952="","No VAT category; ","")&amp;IF(ABS(Q4952)&gt;Setup!$B$10,"VAT ≠ 15% × net; ","")&amp;IF(AND(F4952="Standard domestic 15% (Box 7)",NOT(AND(LEN(D4952)=15,LEFT(D4952,1)="3",RIGHT(D4952,1)="3",ISNUMBER(--D4952)))),"Invalid/missing supplier VAT no; ","")&amp;IF(AND(L4952="Yes",K4952&lt;&gt;"Yes"),"VAT claimed without valid tax invoice; ","")&amp;IF(AND(L4952="Yes",ISNUMBER(SEARCH("blocked",G4952))),"Blocked input VAT claimed; ","")&amp;IF(AND(F4952="Import - VAT paid at customs (Box 8)",M4952=""),"Customs declaration no missing; ","")&amp;IF(AND(F4952="Import - Reverse charge (Box 9)",E4952="Saudi Arabia"),"RCM used for a local supplier; ","")&amp;IF(AND(L4952="Yes",NOT(OR(F4952="Standard domestic 15% (Box 7)",F4952="Import - VAT paid at customs (Box 8)",F4952="Import - Reverse charge (Box 9)"))),"VAT claimed on non-taxable category; ",""))</f>
        <v/>
      </c>
    </row>
    <row r="4953">
      <c r="A4953" s="17" t="n"/>
      <c r="B4953" s="14" t="n"/>
      <c r="C4953" s="14" t="n"/>
      <c r="D4953" s="16" t="n"/>
      <c r="E4953" s="14" t="n"/>
      <c r="F4953" s="14" t="n"/>
      <c r="G4953" s="14" t="n"/>
      <c r="H4953" s="19" t="n"/>
      <c r="I4953" s="19" t="n"/>
      <c r="J4953" s="34">
        <f>IF(A4953="","",H4953+I4953)</f>
        <v/>
      </c>
      <c r="K4953" s="14" t="n"/>
      <c r="L4953" s="14" t="n"/>
      <c r="M4953" s="14" t="n"/>
      <c r="N4953" s="14" t="n"/>
      <c r="O4953" s="20">
        <f>IF(A4953="","",SUMPRODUCT((A4953&gt;=Setup!$C$19:$C$30)*(A4953&lt;=Setup!$D$19:$D$30)*Setup!$A$19:$A$30))</f>
        <v/>
      </c>
      <c r="P4953" s="34">
        <f>IF(A4953="","",IF(OR(F4953="Standard domestic 15% (Box 7)",F4953="Import - VAT paid at customs (Box 8)",F4953="Import - Reverse charge (Box 9)"),ROUND(H4953*Setup!$B$9,2),0))</f>
        <v/>
      </c>
      <c r="Q4953" s="34">
        <f>IF(A4953="","",I4953-P4953)</f>
        <v/>
      </c>
      <c r="R4953" s="34">
        <f>IF(A4953="","",IF(L4953="Yes",I4953,0))</f>
        <v/>
      </c>
      <c r="S4953" s="34">
        <f>IF(A4953="","",IF(AND(L4953="Yes",K4953="Yes",NOT(ISNUMBER(SEARCH("blocked",G4953))),OR(F4953="Standard domestic 15% (Box 7)",F4953="Import - VAT paid at customs (Box 8)",F4953="Import - Reverse charge (Box 9)"),OR(F4953&lt;&gt;"Standard domestic 15% (Box 7)",AND(LEN(D4953)=15,LEFT(D4953,1)="3",RIGHT(D4953,1)="3",ISNUMBER(--D4953)))),I4953,0))</f>
        <v/>
      </c>
      <c r="T4953" s="34">
        <f>IF(A4953="","",R4953-S4953)</f>
        <v/>
      </c>
      <c r="U4953" s="23">
        <f>IF(A4953="","",IF(O4953=0,"Outside audit periods; ","")&amp;IF(F4953="","No VAT category; ","")&amp;IF(ABS(Q4953)&gt;Setup!$B$10,"VAT ≠ 15% × net; ","")&amp;IF(AND(F4953="Standard domestic 15% (Box 7)",NOT(AND(LEN(D4953)=15,LEFT(D4953,1)="3",RIGHT(D4953,1)="3",ISNUMBER(--D4953)))),"Invalid/missing supplier VAT no; ","")&amp;IF(AND(L4953="Yes",K4953&lt;&gt;"Yes"),"VAT claimed without valid tax invoice; ","")&amp;IF(AND(L4953="Yes",ISNUMBER(SEARCH("blocked",G4953))),"Blocked input VAT claimed; ","")&amp;IF(AND(F4953="Import - VAT paid at customs (Box 8)",M4953=""),"Customs declaration no missing; ","")&amp;IF(AND(F4953="Import - Reverse charge (Box 9)",E4953="Saudi Arabia"),"RCM used for a local supplier; ","")&amp;IF(AND(L4953="Yes",NOT(OR(F4953="Standard domestic 15% (Box 7)",F4953="Import - VAT paid at customs (Box 8)",F4953="Import - Reverse charge (Box 9)"))),"VAT claimed on non-taxable category; ",""))</f>
        <v/>
      </c>
    </row>
    <row r="4954">
      <c r="A4954" s="17" t="n"/>
      <c r="B4954" s="14" t="n"/>
      <c r="C4954" s="14" t="n"/>
      <c r="D4954" s="16" t="n"/>
      <c r="E4954" s="14" t="n"/>
      <c r="F4954" s="14" t="n"/>
      <c r="G4954" s="14" t="n"/>
      <c r="H4954" s="19" t="n"/>
      <c r="I4954" s="19" t="n"/>
      <c r="J4954" s="34">
        <f>IF(A4954="","",H4954+I4954)</f>
        <v/>
      </c>
      <c r="K4954" s="14" t="n"/>
      <c r="L4954" s="14" t="n"/>
      <c r="M4954" s="14" t="n"/>
      <c r="N4954" s="14" t="n"/>
      <c r="O4954" s="20">
        <f>IF(A4954="","",SUMPRODUCT((A4954&gt;=Setup!$C$19:$C$30)*(A4954&lt;=Setup!$D$19:$D$30)*Setup!$A$19:$A$30))</f>
        <v/>
      </c>
      <c r="P4954" s="34">
        <f>IF(A4954="","",IF(OR(F4954="Standard domestic 15% (Box 7)",F4954="Import - VAT paid at customs (Box 8)",F4954="Import - Reverse charge (Box 9)"),ROUND(H4954*Setup!$B$9,2),0))</f>
        <v/>
      </c>
      <c r="Q4954" s="34">
        <f>IF(A4954="","",I4954-P4954)</f>
        <v/>
      </c>
      <c r="R4954" s="34">
        <f>IF(A4954="","",IF(L4954="Yes",I4954,0))</f>
        <v/>
      </c>
      <c r="S4954" s="34">
        <f>IF(A4954="","",IF(AND(L4954="Yes",K4954="Yes",NOT(ISNUMBER(SEARCH("blocked",G4954))),OR(F4954="Standard domestic 15% (Box 7)",F4954="Import - VAT paid at customs (Box 8)",F4954="Import - Reverse charge (Box 9)"),OR(F4954&lt;&gt;"Standard domestic 15% (Box 7)",AND(LEN(D4954)=15,LEFT(D4954,1)="3",RIGHT(D4954,1)="3",ISNUMBER(--D4954)))),I4954,0))</f>
        <v/>
      </c>
      <c r="T4954" s="34">
        <f>IF(A4954="","",R4954-S4954)</f>
        <v/>
      </c>
      <c r="U4954" s="23">
        <f>IF(A4954="","",IF(O4954=0,"Outside audit periods; ","")&amp;IF(F4954="","No VAT category; ","")&amp;IF(ABS(Q4954)&gt;Setup!$B$10,"VAT ≠ 15% × net; ","")&amp;IF(AND(F4954="Standard domestic 15% (Box 7)",NOT(AND(LEN(D4954)=15,LEFT(D4954,1)="3",RIGHT(D4954,1)="3",ISNUMBER(--D4954)))),"Invalid/missing supplier VAT no; ","")&amp;IF(AND(L4954="Yes",K4954&lt;&gt;"Yes"),"VAT claimed without valid tax invoice; ","")&amp;IF(AND(L4954="Yes",ISNUMBER(SEARCH("blocked",G4954))),"Blocked input VAT claimed; ","")&amp;IF(AND(F4954="Import - VAT paid at customs (Box 8)",M4954=""),"Customs declaration no missing; ","")&amp;IF(AND(F4954="Import - Reverse charge (Box 9)",E4954="Saudi Arabia"),"RCM used for a local supplier; ","")&amp;IF(AND(L4954="Yes",NOT(OR(F4954="Standard domestic 15% (Box 7)",F4954="Import - VAT paid at customs (Box 8)",F4954="Import - Reverse charge (Box 9)"))),"VAT claimed on non-taxable category; ",""))</f>
        <v/>
      </c>
    </row>
    <row r="4955">
      <c r="A4955" s="17" t="n"/>
      <c r="B4955" s="14" t="n"/>
      <c r="C4955" s="14" t="n"/>
      <c r="D4955" s="16" t="n"/>
      <c r="E4955" s="14" t="n"/>
      <c r="F4955" s="14" t="n"/>
      <c r="G4955" s="14" t="n"/>
      <c r="H4955" s="19" t="n"/>
      <c r="I4955" s="19" t="n"/>
      <c r="J4955" s="34">
        <f>IF(A4955="","",H4955+I4955)</f>
        <v/>
      </c>
      <c r="K4955" s="14" t="n"/>
      <c r="L4955" s="14" t="n"/>
      <c r="M4955" s="14" t="n"/>
      <c r="N4955" s="14" t="n"/>
      <c r="O4955" s="20">
        <f>IF(A4955="","",SUMPRODUCT((A4955&gt;=Setup!$C$19:$C$30)*(A4955&lt;=Setup!$D$19:$D$30)*Setup!$A$19:$A$30))</f>
        <v/>
      </c>
      <c r="P4955" s="34">
        <f>IF(A4955="","",IF(OR(F4955="Standard domestic 15% (Box 7)",F4955="Import - VAT paid at customs (Box 8)",F4955="Import - Reverse charge (Box 9)"),ROUND(H4955*Setup!$B$9,2),0))</f>
        <v/>
      </c>
      <c r="Q4955" s="34">
        <f>IF(A4955="","",I4955-P4955)</f>
        <v/>
      </c>
      <c r="R4955" s="34">
        <f>IF(A4955="","",IF(L4955="Yes",I4955,0))</f>
        <v/>
      </c>
      <c r="S4955" s="34">
        <f>IF(A4955="","",IF(AND(L4955="Yes",K4955="Yes",NOT(ISNUMBER(SEARCH("blocked",G4955))),OR(F4955="Standard domestic 15% (Box 7)",F4955="Import - VAT paid at customs (Box 8)",F4955="Import - Reverse charge (Box 9)"),OR(F4955&lt;&gt;"Standard domestic 15% (Box 7)",AND(LEN(D4955)=15,LEFT(D4955,1)="3",RIGHT(D4955,1)="3",ISNUMBER(--D4955)))),I4955,0))</f>
        <v/>
      </c>
      <c r="T4955" s="34">
        <f>IF(A4955="","",R4955-S4955)</f>
        <v/>
      </c>
      <c r="U4955" s="23">
        <f>IF(A4955="","",IF(O4955=0,"Outside audit periods; ","")&amp;IF(F4955="","No VAT category; ","")&amp;IF(ABS(Q4955)&gt;Setup!$B$10,"VAT ≠ 15% × net; ","")&amp;IF(AND(F4955="Standard domestic 15% (Box 7)",NOT(AND(LEN(D4955)=15,LEFT(D4955,1)="3",RIGHT(D4955,1)="3",ISNUMBER(--D4955)))),"Invalid/missing supplier VAT no; ","")&amp;IF(AND(L4955="Yes",K4955&lt;&gt;"Yes"),"VAT claimed without valid tax invoice; ","")&amp;IF(AND(L4955="Yes",ISNUMBER(SEARCH("blocked",G4955))),"Blocked input VAT claimed; ","")&amp;IF(AND(F4955="Import - VAT paid at customs (Box 8)",M4955=""),"Customs declaration no missing; ","")&amp;IF(AND(F4955="Import - Reverse charge (Box 9)",E4955="Saudi Arabia"),"RCM used for a local supplier; ","")&amp;IF(AND(L4955="Yes",NOT(OR(F4955="Standard domestic 15% (Box 7)",F4955="Import - VAT paid at customs (Box 8)",F4955="Import - Reverse charge (Box 9)"))),"VAT claimed on non-taxable category; ",""))</f>
        <v/>
      </c>
    </row>
    <row r="4956">
      <c r="A4956" s="17" t="n"/>
      <c r="B4956" s="14" t="n"/>
      <c r="C4956" s="14" t="n"/>
      <c r="D4956" s="16" t="n"/>
      <c r="E4956" s="14" t="n"/>
      <c r="F4956" s="14" t="n"/>
      <c r="G4956" s="14" t="n"/>
      <c r="H4956" s="19" t="n"/>
      <c r="I4956" s="19" t="n"/>
      <c r="J4956" s="34">
        <f>IF(A4956="","",H4956+I4956)</f>
        <v/>
      </c>
      <c r="K4956" s="14" t="n"/>
      <c r="L4956" s="14" t="n"/>
      <c r="M4956" s="14" t="n"/>
      <c r="N4956" s="14" t="n"/>
      <c r="O4956" s="20">
        <f>IF(A4956="","",SUMPRODUCT((A4956&gt;=Setup!$C$19:$C$30)*(A4956&lt;=Setup!$D$19:$D$30)*Setup!$A$19:$A$30))</f>
        <v/>
      </c>
      <c r="P4956" s="34">
        <f>IF(A4956="","",IF(OR(F4956="Standard domestic 15% (Box 7)",F4956="Import - VAT paid at customs (Box 8)",F4956="Import - Reverse charge (Box 9)"),ROUND(H4956*Setup!$B$9,2),0))</f>
        <v/>
      </c>
      <c r="Q4956" s="34">
        <f>IF(A4956="","",I4956-P4956)</f>
        <v/>
      </c>
      <c r="R4956" s="34">
        <f>IF(A4956="","",IF(L4956="Yes",I4956,0))</f>
        <v/>
      </c>
      <c r="S4956" s="34">
        <f>IF(A4956="","",IF(AND(L4956="Yes",K4956="Yes",NOT(ISNUMBER(SEARCH("blocked",G4956))),OR(F4956="Standard domestic 15% (Box 7)",F4956="Import - VAT paid at customs (Box 8)",F4956="Import - Reverse charge (Box 9)"),OR(F4956&lt;&gt;"Standard domestic 15% (Box 7)",AND(LEN(D4956)=15,LEFT(D4956,1)="3",RIGHT(D4956,1)="3",ISNUMBER(--D4956)))),I4956,0))</f>
        <v/>
      </c>
      <c r="T4956" s="34">
        <f>IF(A4956="","",R4956-S4956)</f>
        <v/>
      </c>
      <c r="U4956" s="23">
        <f>IF(A4956="","",IF(O4956=0,"Outside audit periods; ","")&amp;IF(F4956="","No VAT category; ","")&amp;IF(ABS(Q4956)&gt;Setup!$B$10,"VAT ≠ 15% × net; ","")&amp;IF(AND(F4956="Standard domestic 15% (Box 7)",NOT(AND(LEN(D4956)=15,LEFT(D4956,1)="3",RIGHT(D4956,1)="3",ISNUMBER(--D4956)))),"Invalid/missing supplier VAT no; ","")&amp;IF(AND(L4956="Yes",K4956&lt;&gt;"Yes"),"VAT claimed without valid tax invoice; ","")&amp;IF(AND(L4956="Yes",ISNUMBER(SEARCH("blocked",G4956))),"Blocked input VAT claimed; ","")&amp;IF(AND(F4956="Import - VAT paid at customs (Box 8)",M4956=""),"Customs declaration no missing; ","")&amp;IF(AND(F4956="Import - Reverse charge (Box 9)",E4956="Saudi Arabia"),"RCM used for a local supplier; ","")&amp;IF(AND(L4956="Yes",NOT(OR(F4956="Standard domestic 15% (Box 7)",F4956="Import - VAT paid at customs (Box 8)",F4956="Import - Reverse charge (Box 9)"))),"VAT claimed on non-taxable category; ",""))</f>
        <v/>
      </c>
    </row>
    <row r="4957">
      <c r="A4957" s="17" t="n"/>
      <c r="B4957" s="14" t="n"/>
      <c r="C4957" s="14" t="n"/>
      <c r="D4957" s="16" t="n"/>
      <c r="E4957" s="14" t="n"/>
      <c r="F4957" s="14" t="n"/>
      <c r="G4957" s="14" t="n"/>
      <c r="H4957" s="19" t="n"/>
      <c r="I4957" s="19" t="n"/>
      <c r="J4957" s="34">
        <f>IF(A4957="","",H4957+I4957)</f>
        <v/>
      </c>
      <c r="K4957" s="14" t="n"/>
      <c r="L4957" s="14" t="n"/>
      <c r="M4957" s="14" t="n"/>
      <c r="N4957" s="14" t="n"/>
      <c r="O4957" s="20">
        <f>IF(A4957="","",SUMPRODUCT((A4957&gt;=Setup!$C$19:$C$30)*(A4957&lt;=Setup!$D$19:$D$30)*Setup!$A$19:$A$30))</f>
        <v/>
      </c>
      <c r="P4957" s="34">
        <f>IF(A4957="","",IF(OR(F4957="Standard domestic 15% (Box 7)",F4957="Import - VAT paid at customs (Box 8)",F4957="Import - Reverse charge (Box 9)"),ROUND(H4957*Setup!$B$9,2),0))</f>
        <v/>
      </c>
      <c r="Q4957" s="34">
        <f>IF(A4957="","",I4957-P4957)</f>
        <v/>
      </c>
      <c r="R4957" s="34">
        <f>IF(A4957="","",IF(L4957="Yes",I4957,0))</f>
        <v/>
      </c>
      <c r="S4957" s="34">
        <f>IF(A4957="","",IF(AND(L4957="Yes",K4957="Yes",NOT(ISNUMBER(SEARCH("blocked",G4957))),OR(F4957="Standard domestic 15% (Box 7)",F4957="Import - VAT paid at customs (Box 8)",F4957="Import - Reverse charge (Box 9)"),OR(F4957&lt;&gt;"Standard domestic 15% (Box 7)",AND(LEN(D4957)=15,LEFT(D4957,1)="3",RIGHT(D4957,1)="3",ISNUMBER(--D4957)))),I4957,0))</f>
        <v/>
      </c>
      <c r="T4957" s="34">
        <f>IF(A4957="","",R4957-S4957)</f>
        <v/>
      </c>
      <c r="U4957" s="23">
        <f>IF(A4957="","",IF(O4957=0,"Outside audit periods; ","")&amp;IF(F4957="","No VAT category; ","")&amp;IF(ABS(Q4957)&gt;Setup!$B$10,"VAT ≠ 15% × net; ","")&amp;IF(AND(F4957="Standard domestic 15% (Box 7)",NOT(AND(LEN(D4957)=15,LEFT(D4957,1)="3",RIGHT(D4957,1)="3",ISNUMBER(--D4957)))),"Invalid/missing supplier VAT no; ","")&amp;IF(AND(L4957="Yes",K4957&lt;&gt;"Yes"),"VAT claimed without valid tax invoice; ","")&amp;IF(AND(L4957="Yes",ISNUMBER(SEARCH("blocked",G4957))),"Blocked input VAT claimed; ","")&amp;IF(AND(F4957="Import - VAT paid at customs (Box 8)",M4957=""),"Customs declaration no missing; ","")&amp;IF(AND(F4957="Import - Reverse charge (Box 9)",E4957="Saudi Arabia"),"RCM used for a local supplier; ","")&amp;IF(AND(L4957="Yes",NOT(OR(F4957="Standard domestic 15% (Box 7)",F4957="Import - VAT paid at customs (Box 8)",F4957="Import - Reverse charge (Box 9)"))),"VAT claimed on non-taxable category; ",""))</f>
        <v/>
      </c>
    </row>
    <row r="4958">
      <c r="A4958" s="17" t="n"/>
      <c r="B4958" s="14" t="n"/>
      <c r="C4958" s="14" t="n"/>
      <c r="D4958" s="16" t="n"/>
      <c r="E4958" s="14" t="n"/>
      <c r="F4958" s="14" t="n"/>
      <c r="G4958" s="14" t="n"/>
      <c r="H4958" s="19" t="n"/>
      <c r="I4958" s="19" t="n"/>
      <c r="J4958" s="34">
        <f>IF(A4958="","",H4958+I4958)</f>
        <v/>
      </c>
      <c r="K4958" s="14" t="n"/>
      <c r="L4958" s="14" t="n"/>
      <c r="M4958" s="14" t="n"/>
      <c r="N4958" s="14" t="n"/>
      <c r="O4958" s="20">
        <f>IF(A4958="","",SUMPRODUCT((A4958&gt;=Setup!$C$19:$C$30)*(A4958&lt;=Setup!$D$19:$D$30)*Setup!$A$19:$A$30))</f>
        <v/>
      </c>
      <c r="P4958" s="34">
        <f>IF(A4958="","",IF(OR(F4958="Standard domestic 15% (Box 7)",F4958="Import - VAT paid at customs (Box 8)",F4958="Import - Reverse charge (Box 9)"),ROUND(H4958*Setup!$B$9,2),0))</f>
        <v/>
      </c>
      <c r="Q4958" s="34">
        <f>IF(A4958="","",I4958-P4958)</f>
        <v/>
      </c>
      <c r="R4958" s="34">
        <f>IF(A4958="","",IF(L4958="Yes",I4958,0))</f>
        <v/>
      </c>
      <c r="S4958" s="34">
        <f>IF(A4958="","",IF(AND(L4958="Yes",K4958="Yes",NOT(ISNUMBER(SEARCH("blocked",G4958))),OR(F4958="Standard domestic 15% (Box 7)",F4958="Import - VAT paid at customs (Box 8)",F4958="Import - Reverse charge (Box 9)"),OR(F4958&lt;&gt;"Standard domestic 15% (Box 7)",AND(LEN(D4958)=15,LEFT(D4958,1)="3",RIGHT(D4958,1)="3",ISNUMBER(--D4958)))),I4958,0))</f>
        <v/>
      </c>
      <c r="T4958" s="34">
        <f>IF(A4958="","",R4958-S4958)</f>
        <v/>
      </c>
      <c r="U4958" s="23">
        <f>IF(A4958="","",IF(O4958=0,"Outside audit periods; ","")&amp;IF(F4958="","No VAT category; ","")&amp;IF(ABS(Q4958)&gt;Setup!$B$10,"VAT ≠ 15% × net; ","")&amp;IF(AND(F4958="Standard domestic 15% (Box 7)",NOT(AND(LEN(D4958)=15,LEFT(D4958,1)="3",RIGHT(D4958,1)="3",ISNUMBER(--D4958)))),"Invalid/missing supplier VAT no; ","")&amp;IF(AND(L4958="Yes",K4958&lt;&gt;"Yes"),"VAT claimed without valid tax invoice; ","")&amp;IF(AND(L4958="Yes",ISNUMBER(SEARCH("blocked",G4958))),"Blocked input VAT claimed; ","")&amp;IF(AND(F4958="Import - VAT paid at customs (Box 8)",M4958=""),"Customs declaration no missing; ","")&amp;IF(AND(F4958="Import - Reverse charge (Box 9)",E4958="Saudi Arabia"),"RCM used for a local supplier; ","")&amp;IF(AND(L4958="Yes",NOT(OR(F4958="Standard domestic 15% (Box 7)",F4958="Import - VAT paid at customs (Box 8)",F4958="Import - Reverse charge (Box 9)"))),"VAT claimed on non-taxable category; ",""))</f>
        <v/>
      </c>
    </row>
    <row r="4959">
      <c r="A4959" s="17" t="n"/>
      <c r="B4959" s="14" t="n"/>
      <c r="C4959" s="14" t="n"/>
      <c r="D4959" s="16" t="n"/>
      <c r="E4959" s="14" t="n"/>
      <c r="F4959" s="14" t="n"/>
      <c r="G4959" s="14" t="n"/>
      <c r="H4959" s="19" t="n"/>
      <c r="I4959" s="19" t="n"/>
      <c r="J4959" s="34">
        <f>IF(A4959="","",H4959+I4959)</f>
        <v/>
      </c>
      <c r="K4959" s="14" t="n"/>
      <c r="L4959" s="14" t="n"/>
      <c r="M4959" s="14" t="n"/>
      <c r="N4959" s="14" t="n"/>
      <c r="O4959" s="20">
        <f>IF(A4959="","",SUMPRODUCT((A4959&gt;=Setup!$C$19:$C$30)*(A4959&lt;=Setup!$D$19:$D$30)*Setup!$A$19:$A$30))</f>
        <v/>
      </c>
      <c r="P4959" s="34">
        <f>IF(A4959="","",IF(OR(F4959="Standard domestic 15% (Box 7)",F4959="Import - VAT paid at customs (Box 8)",F4959="Import - Reverse charge (Box 9)"),ROUND(H4959*Setup!$B$9,2),0))</f>
        <v/>
      </c>
      <c r="Q4959" s="34">
        <f>IF(A4959="","",I4959-P4959)</f>
        <v/>
      </c>
      <c r="R4959" s="34">
        <f>IF(A4959="","",IF(L4959="Yes",I4959,0))</f>
        <v/>
      </c>
      <c r="S4959" s="34">
        <f>IF(A4959="","",IF(AND(L4959="Yes",K4959="Yes",NOT(ISNUMBER(SEARCH("blocked",G4959))),OR(F4959="Standard domestic 15% (Box 7)",F4959="Import - VAT paid at customs (Box 8)",F4959="Import - Reverse charge (Box 9)"),OR(F4959&lt;&gt;"Standard domestic 15% (Box 7)",AND(LEN(D4959)=15,LEFT(D4959,1)="3",RIGHT(D4959,1)="3",ISNUMBER(--D4959)))),I4959,0))</f>
        <v/>
      </c>
      <c r="T4959" s="34">
        <f>IF(A4959="","",R4959-S4959)</f>
        <v/>
      </c>
      <c r="U4959" s="23">
        <f>IF(A4959="","",IF(O4959=0,"Outside audit periods; ","")&amp;IF(F4959="","No VAT category; ","")&amp;IF(ABS(Q4959)&gt;Setup!$B$10,"VAT ≠ 15% × net; ","")&amp;IF(AND(F4959="Standard domestic 15% (Box 7)",NOT(AND(LEN(D4959)=15,LEFT(D4959,1)="3",RIGHT(D4959,1)="3",ISNUMBER(--D4959)))),"Invalid/missing supplier VAT no; ","")&amp;IF(AND(L4959="Yes",K4959&lt;&gt;"Yes"),"VAT claimed without valid tax invoice; ","")&amp;IF(AND(L4959="Yes",ISNUMBER(SEARCH("blocked",G4959))),"Blocked input VAT claimed; ","")&amp;IF(AND(F4959="Import - VAT paid at customs (Box 8)",M4959=""),"Customs declaration no missing; ","")&amp;IF(AND(F4959="Import - Reverse charge (Box 9)",E4959="Saudi Arabia"),"RCM used for a local supplier; ","")&amp;IF(AND(L4959="Yes",NOT(OR(F4959="Standard domestic 15% (Box 7)",F4959="Import - VAT paid at customs (Box 8)",F4959="Import - Reverse charge (Box 9)"))),"VAT claimed on non-taxable category; ",""))</f>
        <v/>
      </c>
    </row>
    <row r="4960">
      <c r="A4960" s="17" t="n"/>
      <c r="B4960" s="14" t="n"/>
      <c r="C4960" s="14" t="n"/>
      <c r="D4960" s="16" t="n"/>
      <c r="E4960" s="14" t="n"/>
      <c r="F4960" s="14" t="n"/>
      <c r="G4960" s="14" t="n"/>
      <c r="H4960" s="19" t="n"/>
      <c r="I4960" s="19" t="n"/>
      <c r="J4960" s="34">
        <f>IF(A4960="","",H4960+I4960)</f>
        <v/>
      </c>
      <c r="K4960" s="14" t="n"/>
      <c r="L4960" s="14" t="n"/>
      <c r="M4960" s="14" t="n"/>
      <c r="N4960" s="14" t="n"/>
      <c r="O4960" s="20">
        <f>IF(A4960="","",SUMPRODUCT((A4960&gt;=Setup!$C$19:$C$30)*(A4960&lt;=Setup!$D$19:$D$30)*Setup!$A$19:$A$30))</f>
        <v/>
      </c>
      <c r="P4960" s="34">
        <f>IF(A4960="","",IF(OR(F4960="Standard domestic 15% (Box 7)",F4960="Import - VAT paid at customs (Box 8)",F4960="Import - Reverse charge (Box 9)"),ROUND(H4960*Setup!$B$9,2),0))</f>
        <v/>
      </c>
      <c r="Q4960" s="34">
        <f>IF(A4960="","",I4960-P4960)</f>
        <v/>
      </c>
      <c r="R4960" s="34">
        <f>IF(A4960="","",IF(L4960="Yes",I4960,0))</f>
        <v/>
      </c>
      <c r="S4960" s="34">
        <f>IF(A4960="","",IF(AND(L4960="Yes",K4960="Yes",NOT(ISNUMBER(SEARCH("blocked",G4960))),OR(F4960="Standard domestic 15% (Box 7)",F4960="Import - VAT paid at customs (Box 8)",F4960="Import - Reverse charge (Box 9)"),OR(F4960&lt;&gt;"Standard domestic 15% (Box 7)",AND(LEN(D4960)=15,LEFT(D4960,1)="3",RIGHT(D4960,1)="3",ISNUMBER(--D4960)))),I4960,0))</f>
        <v/>
      </c>
      <c r="T4960" s="34">
        <f>IF(A4960="","",R4960-S4960)</f>
        <v/>
      </c>
      <c r="U4960" s="23">
        <f>IF(A4960="","",IF(O4960=0,"Outside audit periods; ","")&amp;IF(F4960="","No VAT category; ","")&amp;IF(ABS(Q4960)&gt;Setup!$B$10,"VAT ≠ 15% × net; ","")&amp;IF(AND(F4960="Standard domestic 15% (Box 7)",NOT(AND(LEN(D4960)=15,LEFT(D4960,1)="3",RIGHT(D4960,1)="3",ISNUMBER(--D4960)))),"Invalid/missing supplier VAT no; ","")&amp;IF(AND(L4960="Yes",K4960&lt;&gt;"Yes"),"VAT claimed without valid tax invoice; ","")&amp;IF(AND(L4960="Yes",ISNUMBER(SEARCH("blocked",G4960))),"Blocked input VAT claimed; ","")&amp;IF(AND(F4960="Import - VAT paid at customs (Box 8)",M4960=""),"Customs declaration no missing; ","")&amp;IF(AND(F4960="Import - Reverse charge (Box 9)",E4960="Saudi Arabia"),"RCM used for a local supplier; ","")&amp;IF(AND(L4960="Yes",NOT(OR(F4960="Standard domestic 15% (Box 7)",F4960="Import - VAT paid at customs (Box 8)",F4960="Import - Reverse charge (Box 9)"))),"VAT claimed on non-taxable category; ",""))</f>
        <v/>
      </c>
    </row>
    <row r="4961">
      <c r="A4961" s="17" t="n"/>
      <c r="B4961" s="14" t="n"/>
      <c r="C4961" s="14" t="n"/>
      <c r="D4961" s="16" t="n"/>
      <c r="E4961" s="14" t="n"/>
      <c r="F4961" s="14" t="n"/>
      <c r="G4961" s="14" t="n"/>
      <c r="H4961" s="19" t="n"/>
      <c r="I4961" s="19" t="n"/>
      <c r="J4961" s="34">
        <f>IF(A4961="","",H4961+I4961)</f>
        <v/>
      </c>
      <c r="K4961" s="14" t="n"/>
      <c r="L4961" s="14" t="n"/>
      <c r="M4961" s="14" t="n"/>
      <c r="N4961" s="14" t="n"/>
      <c r="O4961" s="20">
        <f>IF(A4961="","",SUMPRODUCT((A4961&gt;=Setup!$C$19:$C$30)*(A4961&lt;=Setup!$D$19:$D$30)*Setup!$A$19:$A$30))</f>
        <v/>
      </c>
      <c r="P4961" s="34">
        <f>IF(A4961="","",IF(OR(F4961="Standard domestic 15% (Box 7)",F4961="Import - VAT paid at customs (Box 8)",F4961="Import - Reverse charge (Box 9)"),ROUND(H4961*Setup!$B$9,2),0))</f>
        <v/>
      </c>
      <c r="Q4961" s="34">
        <f>IF(A4961="","",I4961-P4961)</f>
        <v/>
      </c>
      <c r="R4961" s="34">
        <f>IF(A4961="","",IF(L4961="Yes",I4961,0))</f>
        <v/>
      </c>
      <c r="S4961" s="34">
        <f>IF(A4961="","",IF(AND(L4961="Yes",K4961="Yes",NOT(ISNUMBER(SEARCH("blocked",G4961))),OR(F4961="Standard domestic 15% (Box 7)",F4961="Import - VAT paid at customs (Box 8)",F4961="Import - Reverse charge (Box 9)"),OR(F4961&lt;&gt;"Standard domestic 15% (Box 7)",AND(LEN(D4961)=15,LEFT(D4961,1)="3",RIGHT(D4961,1)="3",ISNUMBER(--D4961)))),I4961,0))</f>
        <v/>
      </c>
      <c r="T4961" s="34">
        <f>IF(A4961="","",R4961-S4961)</f>
        <v/>
      </c>
      <c r="U4961" s="23">
        <f>IF(A4961="","",IF(O4961=0,"Outside audit periods; ","")&amp;IF(F4961="","No VAT category; ","")&amp;IF(ABS(Q4961)&gt;Setup!$B$10,"VAT ≠ 15% × net; ","")&amp;IF(AND(F4961="Standard domestic 15% (Box 7)",NOT(AND(LEN(D4961)=15,LEFT(D4961,1)="3",RIGHT(D4961,1)="3",ISNUMBER(--D4961)))),"Invalid/missing supplier VAT no; ","")&amp;IF(AND(L4961="Yes",K4961&lt;&gt;"Yes"),"VAT claimed without valid tax invoice; ","")&amp;IF(AND(L4961="Yes",ISNUMBER(SEARCH("blocked",G4961))),"Blocked input VAT claimed; ","")&amp;IF(AND(F4961="Import - VAT paid at customs (Box 8)",M4961=""),"Customs declaration no missing; ","")&amp;IF(AND(F4961="Import - Reverse charge (Box 9)",E4961="Saudi Arabia"),"RCM used for a local supplier; ","")&amp;IF(AND(L4961="Yes",NOT(OR(F4961="Standard domestic 15% (Box 7)",F4961="Import - VAT paid at customs (Box 8)",F4961="Import - Reverse charge (Box 9)"))),"VAT claimed on non-taxable category; ",""))</f>
        <v/>
      </c>
    </row>
    <row r="4962">
      <c r="A4962" s="17" t="n"/>
      <c r="B4962" s="14" t="n"/>
      <c r="C4962" s="14" t="n"/>
      <c r="D4962" s="16" t="n"/>
      <c r="E4962" s="14" t="n"/>
      <c r="F4962" s="14" t="n"/>
      <c r="G4962" s="14" t="n"/>
      <c r="H4962" s="19" t="n"/>
      <c r="I4962" s="19" t="n"/>
      <c r="J4962" s="34">
        <f>IF(A4962="","",H4962+I4962)</f>
        <v/>
      </c>
      <c r="K4962" s="14" t="n"/>
      <c r="L4962" s="14" t="n"/>
      <c r="M4962" s="14" t="n"/>
      <c r="N4962" s="14" t="n"/>
      <c r="O4962" s="20">
        <f>IF(A4962="","",SUMPRODUCT((A4962&gt;=Setup!$C$19:$C$30)*(A4962&lt;=Setup!$D$19:$D$30)*Setup!$A$19:$A$30))</f>
        <v/>
      </c>
      <c r="P4962" s="34">
        <f>IF(A4962="","",IF(OR(F4962="Standard domestic 15% (Box 7)",F4962="Import - VAT paid at customs (Box 8)",F4962="Import - Reverse charge (Box 9)"),ROUND(H4962*Setup!$B$9,2),0))</f>
        <v/>
      </c>
      <c r="Q4962" s="34">
        <f>IF(A4962="","",I4962-P4962)</f>
        <v/>
      </c>
      <c r="R4962" s="34">
        <f>IF(A4962="","",IF(L4962="Yes",I4962,0))</f>
        <v/>
      </c>
      <c r="S4962" s="34">
        <f>IF(A4962="","",IF(AND(L4962="Yes",K4962="Yes",NOT(ISNUMBER(SEARCH("blocked",G4962))),OR(F4962="Standard domestic 15% (Box 7)",F4962="Import - VAT paid at customs (Box 8)",F4962="Import - Reverse charge (Box 9)"),OR(F4962&lt;&gt;"Standard domestic 15% (Box 7)",AND(LEN(D4962)=15,LEFT(D4962,1)="3",RIGHT(D4962,1)="3",ISNUMBER(--D4962)))),I4962,0))</f>
        <v/>
      </c>
      <c r="T4962" s="34">
        <f>IF(A4962="","",R4962-S4962)</f>
        <v/>
      </c>
      <c r="U4962" s="23">
        <f>IF(A4962="","",IF(O4962=0,"Outside audit periods; ","")&amp;IF(F4962="","No VAT category; ","")&amp;IF(ABS(Q4962)&gt;Setup!$B$10,"VAT ≠ 15% × net; ","")&amp;IF(AND(F4962="Standard domestic 15% (Box 7)",NOT(AND(LEN(D4962)=15,LEFT(D4962,1)="3",RIGHT(D4962,1)="3",ISNUMBER(--D4962)))),"Invalid/missing supplier VAT no; ","")&amp;IF(AND(L4962="Yes",K4962&lt;&gt;"Yes"),"VAT claimed without valid tax invoice; ","")&amp;IF(AND(L4962="Yes",ISNUMBER(SEARCH("blocked",G4962))),"Blocked input VAT claimed; ","")&amp;IF(AND(F4962="Import - VAT paid at customs (Box 8)",M4962=""),"Customs declaration no missing; ","")&amp;IF(AND(F4962="Import - Reverse charge (Box 9)",E4962="Saudi Arabia"),"RCM used for a local supplier; ","")&amp;IF(AND(L4962="Yes",NOT(OR(F4962="Standard domestic 15% (Box 7)",F4962="Import - VAT paid at customs (Box 8)",F4962="Import - Reverse charge (Box 9)"))),"VAT claimed on non-taxable category; ",""))</f>
        <v/>
      </c>
    </row>
    <row r="4963">
      <c r="A4963" s="17" t="n"/>
      <c r="B4963" s="14" t="n"/>
      <c r="C4963" s="14" t="n"/>
      <c r="D4963" s="16" t="n"/>
      <c r="E4963" s="14" t="n"/>
      <c r="F4963" s="14" t="n"/>
      <c r="G4963" s="14" t="n"/>
      <c r="H4963" s="19" t="n"/>
      <c r="I4963" s="19" t="n"/>
      <c r="J4963" s="34">
        <f>IF(A4963="","",H4963+I4963)</f>
        <v/>
      </c>
      <c r="K4963" s="14" t="n"/>
      <c r="L4963" s="14" t="n"/>
      <c r="M4963" s="14" t="n"/>
      <c r="N4963" s="14" t="n"/>
      <c r="O4963" s="20">
        <f>IF(A4963="","",SUMPRODUCT((A4963&gt;=Setup!$C$19:$C$30)*(A4963&lt;=Setup!$D$19:$D$30)*Setup!$A$19:$A$30))</f>
        <v/>
      </c>
      <c r="P4963" s="34">
        <f>IF(A4963="","",IF(OR(F4963="Standard domestic 15% (Box 7)",F4963="Import - VAT paid at customs (Box 8)",F4963="Import - Reverse charge (Box 9)"),ROUND(H4963*Setup!$B$9,2),0))</f>
        <v/>
      </c>
      <c r="Q4963" s="34">
        <f>IF(A4963="","",I4963-P4963)</f>
        <v/>
      </c>
      <c r="R4963" s="34">
        <f>IF(A4963="","",IF(L4963="Yes",I4963,0))</f>
        <v/>
      </c>
      <c r="S4963" s="34">
        <f>IF(A4963="","",IF(AND(L4963="Yes",K4963="Yes",NOT(ISNUMBER(SEARCH("blocked",G4963))),OR(F4963="Standard domestic 15% (Box 7)",F4963="Import - VAT paid at customs (Box 8)",F4963="Import - Reverse charge (Box 9)"),OR(F4963&lt;&gt;"Standard domestic 15% (Box 7)",AND(LEN(D4963)=15,LEFT(D4963,1)="3",RIGHT(D4963,1)="3",ISNUMBER(--D4963)))),I4963,0))</f>
        <v/>
      </c>
      <c r="T4963" s="34">
        <f>IF(A4963="","",R4963-S4963)</f>
        <v/>
      </c>
      <c r="U4963" s="23">
        <f>IF(A4963="","",IF(O4963=0,"Outside audit periods; ","")&amp;IF(F4963="","No VAT category; ","")&amp;IF(ABS(Q4963)&gt;Setup!$B$10,"VAT ≠ 15% × net; ","")&amp;IF(AND(F4963="Standard domestic 15% (Box 7)",NOT(AND(LEN(D4963)=15,LEFT(D4963,1)="3",RIGHT(D4963,1)="3",ISNUMBER(--D4963)))),"Invalid/missing supplier VAT no; ","")&amp;IF(AND(L4963="Yes",K4963&lt;&gt;"Yes"),"VAT claimed without valid tax invoice; ","")&amp;IF(AND(L4963="Yes",ISNUMBER(SEARCH("blocked",G4963))),"Blocked input VAT claimed; ","")&amp;IF(AND(F4963="Import - VAT paid at customs (Box 8)",M4963=""),"Customs declaration no missing; ","")&amp;IF(AND(F4963="Import - Reverse charge (Box 9)",E4963="Saudi Arabia"),"RCM used for a local supplier; ","")&amp;IF(AND(L4963="Yes",NOT(OR(F4963="Standard domestic 15% (Box 7)",F4963="Import - VAT paid at customs (Box 8)",F4963="Import - Reverse charge (Box 9)"))),"VAT claimed on non-taxable category; ",""))</f>
        <v/>
      </c>
    </row>
    <row r="4964">
      <c r="A4964" s="17" t="n"/>
      <c r="B4964" s="14" t="n"/>
      <c r="C4964" s="14" t="n"/>
      <c r="D4964" s="16" t="n"/>
      <c r="E4964" s="14" t="n"/>
      <c r="F4964" s="14" t="n"/>
      <c r="G4964" s="14" t="n"/>
      <c r="H4964" s="19" t="n"/>
      <c r="I4964" s="19" t="n"/>
      <c r="J4964" s="34">
        <f>IF(A4964="","",H4964+I4964)</f>
        <v/>
      </c>
      <c r="K4964" s="14" t="n"/>
      <c r="L4964" s="14" t="n"/>
      <c r="M4964" s="14" t="n"/>
      <c r="N4964" s="14" t="n"/>
      <c r="O4964" s="20">
        <f>IF(A4964="","",SUMPRODUCT((A4964&gt;=Setup!$C$19:$C$30)*(A4964&lt;=Setup!$D$19:$D$30)*Setup!$A$19:$A$30))</f>
        <v/>
      </c>
      <c r="P4964" s="34">
        <f>IF(A4964="","",IF(OR(F4964="Standard domestic 15% (Box 7)",F4964="Import - VAT paid at customs (Box 8)",F4964="Import - Reverse charge (Box 9)"),ROUND(H4964*Setup!$B$9,2),0))</f>
        <v/>
      </c>
      <c r="Q4964" s="34">
        <f>IF(A4964="","",I4964-P4964)</f>
        <v/>
      </c>
      <c r="R4964" s="34">
        <f>IF(A4964="","",IF(L4964="Yes",I4964,0))</f>
        <v/>
      </c>
      <c r="S4964" s="34">
        <f>IF(A4964="","",IF(AND(L4964="Yes",K4964="Yes",NOT(ISNUMBER(SEARCH("blocked",G4964))),OR(F4964="Standard domestic 15% (Box 7)",F4964="Import - VAT paid at customs (Box 8)",F4964="Import - Reverse charge (Box 9)"),OR(F4964&lt;&gt;"Standard domestic 15% (Box 7)",AND(LEN(D4964)=15,LEFT(D4964,1)="3",RIGHT(D4964,1)="3",ISNUMBER(--D4964)))),I4964,0))</f>
        <v/>
      </c>
      <c r="T4964" s="34">
        <f>IF(A4964="","",R4964-S4964)</f>
        <v/>
      </c>
      <c r="U4964" s="23">
        <f>IF(A4964="","",IF(O4964=0,"Outside audit periods; ","")&amp;IF(F4964="","No VAT category; ","")&amp;IF(ABS(Q4964)&gt;Setup!$B$10,"VAT ≠ 15% × net; ","")&amp;IF(AND(F4964="Standard domestic 15% (Box 7)",NOT(AND(LEN(D4964)=15,LEFT(D4964,1)="3",RIGHT(D4964,1)="3",ISNUMBER(--D4964)))),"Invalid/missing supplier VAT no; ","")&amp;IF(AND(L4964="Yes",K4964&lt;&gt;"Yes"),"VAT claimed without valid tax invoice; ","")&amp;IF(AND(L4964="Yes",ISNUMBER(SEARCH("blocked",G4964))),"Blocked input VAT claimed; ","")&amp;IF(AND(F4964="Import - VAT paid at customs (Box 8)",M4964=""),"Customs declaration no missing; ","")&amp;IF(AND(F4964="Import - Reverse charge (Box 9)",E4964="Saudi Arabia"),"RCM used for a local supplier; ","")&amp;IF(AND(L4964="Yes",NOT(OR(F4964="Standard domestic 15% (Box 7)",F4964="Import - VAT paid at customs (Box 8)",F4964="Import - Reverse charge (Box 9)"))),"VAT claimed on non-taxable category; ",""))</f>
        <v/>
      </c>
    </row>
    <row r="4965">
      <c r="A4965" s="17" t="n"/>
      <c r="B4965" s="14" t="n"/>
      <c r="C4965" s="14" t="n"/>
      <c r="D4965" s="16" t="n"/>
      <c r="E4965" s="14" t="n"/>
      <c r="F4965" s="14" t="n"/>
      <c r="G4965" s="14" t="n"/>
      <c r="H4965" s="19" t="n"/>
      <c r="I4965" s="19" t="n"/>
      <c r="J4965" s="34">
        <f>IF(A4965="","",H4965+I4965)</f>
        <v/>
      </c>
      <c r="K4965" s="14" t="n"/>
      <c r="L4965" s="14" t="n"/>
      <c r="M4965" s="14" t="n"/>
      <c r="N4965" s="14" t="n"/>
      <c r="O4965" s="20">
        <f>IF(A4965="","",SUMPRODUCT((A4965&gt;=Setup!$C$19:$C$30)*(A4965&lt;=Setup!$D$19:$D$30)*Setup!$A$19:$A$30))</f>
        <v/>
      </c>
      <c r="P4965" s="34">
        <f>IF(A4965="","",IF(OR(F4965="Standard domestic 15% (Box 7)",F4965="Import - VAT paid at customs (Box 8)",F4965="Import - Reverse charge (Box 9)"),ROUND(H4965*Setup!$B$9,2),0))</f>
        <v/>
      </c>
      <c r="Q4965" s="34">
        <f>IF(A4965="","",I4965-P4965)</f>
        <v/>
      </c>
      <c r="R4965" s="34">
        <f>IF(A4965="","",IF(L4965="Yes",I4965,0))</f>
        <v/>
      </c>
      <c r="S4965" s="34">
        <f>IF(A4965="","",IF(AND(L4965="Yes",K4965="Yes",NOT(ISNUMBER(SEARCH("blocked",G4965))),OR(F4965="Standard domestic 15% (Box 7)",F4965="Import - VAT paid at customs (Box 8)",F4965="Import - Reverse charge (Box 9)"),OR(F4965&lt;&gt;"Standard domestic 15% (Box 7)",AND(LEN(D4965)=15,LEFT(D4965,1)="3",RIGHT(D4965,1)="3",ISNUMBER(--D4965)))),I4965,0))</f>
        <v/>
      </c>
      <c r="T4965" s="34">
        <f>IF(A4965="","",R4965-S4965)</f>
        <v/>
      </c>
      <c r="U4965" s="23">
        <f>IF(A4965="","",IF(O4965=0,"Outside audit periods; ","")&amp;IF(F4965="","No VAT category; ","")&amp;IF(ABS(Q4965)&gt;Setup!$B$10,"VAT ≠ 15% × net; ","")&amp;IF(AND(F4965="Standard domestic 15% (Box 7)",NOT(AND(LEN(D4965)=15,LEFT(D4965,1)="3",RIGHT(D4965,1)="3",ISNUMBER(--D4965)))),"Invalid/missing supplier VAT no; ","")&amp;IF(AND(L4965="Yes",K4965&lt;&gt;"Yes"),"VAT claimed without valid tax invoice; ","")&amp;IF(AND(L4965="Yes",ISNUMBER(SEARCH("blocked",G4965))),"Blocked input VAT claimed; ","")&amp;IF(AND(F4965="Import - VAT paid at customs (Box 8)",M4965=""),"Customs declaration no missing; ","")&amp;IF(AND(F4965="Import - Reverse charge (Box 9)",E4965="Saudi Arabia"),"RCM used for a local supplier; ","")&amp;IF(AND(L4965="Yes",NOT(OR(F4965="Standard domestic 15% (Box 7)",F4965="Import - VAT paid at customs (Box 8)",F4965="Import - Reverse charge (Box 9)"))),"VAT claimed on non-taxable category; ",""))</f>
        <v/>
      </c>
    </row>
    <row r="4966">
      <c r="A4966" s="17" t="n"/>
      <c r="B4966" s="14" t="n"/>
      <c r="C4966" s="14" t="n"/>
      <c r="D4966" s="16" t="n"/>
      <c r="E4966" s="14" t="n"/>
      <c r="F4966" s="14" t="n"/>
      <c r="G4966" s="14" t="n"/>
      <c r="H4966" s="19" t="n"/>
      <c r="I4966" s="19" t="n"/>
      <c r="J4966" s="34">
        <f>IF(A4966="","",H4966+I4966)</f>
        <v/>
      </c>
      <c r="K4966" s="14" t="n"/>
      <c r="L4966" s="14" t="n"/>
      <c r="M4966" s="14" t="n"/>
      <c r="N4966" s="14" t="n"/>
      <c r="O4966" s="20">
        <f>IF(A4966="","",SUMPRODUCT((A4966&gt;=Setup!$C$19:$C$30)*(A4966&lt;=Setup!$D$19:$D$30)*Setup!$A$19:$A$30))</f>
        <v/>
      </c>
      <c r="P4966" s="34">
        <f>IF(A4966="","",IF(OR(F4966="Standard domestic 15% (Box 7)",F4966="Import - VAT paid at customs (Box 8)",F4966="Import - Reverse charge (Box 9)"),ROUND(H4966*Setup!$B$9,2),0))</f>
        <v/>
      </c>
      <c r="Q4966" s="34">
        <f>IF(A4966="","",I4966-P4966)</f>
        <v/>
      </c>
      <c r="R4966" s="34">
        <f>IF(A4966="","",IF(L4966="Yes",I4966,0))</f>
        <v/>
      </c>
      <c r="S4966" s="34">
        <f>IF(A4966="","",IF(AND(L4966="Yes",K4966="Yes",NOT(ISNUMBER(SEARCH("blocked",G4966))),OR(F4966="Standard domestic 15% (Box 7)",F4966="Import - VAT paid at customs (Box 8)",F4966="Import - Reverse charge (Box 9)"),OR(F4966&lt;&gt;"Standard domestic 15% (Box 7)",AND(LEN(D4966)=15,LEFT(D4966,1)="3",RIGHT(D4966,1)="3",ISNUMBER(--D4966)))),I4966,0))</f>
        <v/>
      </c>
      <c r="T4966" s="34">
        <f>IF(A4966="","",R4966-S4966)</f>
        <v/>
      </c>
      <c r="U4966" s="23">
        <f>IF(A4966="","",IF(O4966=0,"Outside audit periods; ","")&amp;IF(F4966="","No VAT category; ","")&amp;IF(ABS(Q4966)&gt;Setup!$B$10,"VAT ≠ 15% × net; ","")&amp;IF(AND(F4966="Standard domestic 15% (Box 7)",NOT(AND(LEN(D4966)=15,LEFT(D4966,1)="3",RIGHT(D4966,1)="3",ISNUMBER(--D4966)))),"Invalid/missing supplier VAT no; ","")&amp;IF(AND(L4966="Yes",K4966&lt;&gt;"Yes"),"VAT claimed without valid tax invoice; ","")&amp;IF(AND(L4966="Yes",ISNUMBER(SEARCH("blocked",G4966))),"Blocked input VAT claimed; ","")&amp;IF(AND(F4966="Import - VAT paid at customs (Box 8)",M4966=""),"Customs declaration no missing; ","")&amp;IF(AND(F4966="Import - Reverse charge (Box 9)",E4966="Saudi Arabia"),"RCM used for a local supplier; ","")&amp;IF(AND(L4966="Yes",NOT(OR(F4966="Standard domestic 15% (Box 7)",F4966="Import - VAT paid at customs (Box 8)",F4966="Import - Reverse charge (Box 9)"))),"VAT claimed on non-taxable category; ",""))</f>
        <v/>
      </c>
    </row>
    <row r="4967">
      <c r="A4967" s="17" t="n"/>
      <c r="B4967" s="14" t="n"/>
      <c r="C4967" s="14" t="n"/>
      <c r="D4967" s="16" t="n"/>
      <c r="E4967" s="14" t="n"/>
      <c r="F4967" s="14" t="n"/>
      <c r="G4967" s="14" t="n"/>
      <c r="H4967" s="19" t="n"/>
      <c r="I4967" s="19" t="n"/>
      <c r="J4967" s="34">
        <f>IF(A4967="","",H4967+I4967)</f>
        <v/>
      </c>
      <c r="K4967" s="14" t="n"/>
      <c r="L4967" s="14" t="n"/>
      <c r="M4967" s="14" t="n"/>
      <c r="N4967" s="14" t="n"/>
      <c r="O4967" s="20">
        <f>IF(A4967="","",SUMPRODUCT((A4967&gt;=Setup!$C$19:$C$30)*(A4967&lt;=Setup!$D$19:$D$30)*Setup!$A$19:$A$30))</f>
        <v/>
      </c>
      <c r="P4967" s="34">
        <f>IF(A4967="","",IF(OR(F4967="Standard domestic 15% (Box 7)",F4967="Import - VAT paid at customs (Box 8)",F4967="Import - Reverse charge (Box 9)"),ROUND(H4967*Setup!$B$9,2),0))</f>
        <v/>
      </c>
      <c r="Q4967" s="34">
        <f>IF(A4967="","",I4967-P4967)</f>
        <v/>
      </c>
      <c r="R4967" s="34">
        <f>IF(A4967="","",IF(L4967="Yes",I4967,0))</f>
        <v/>
      </c>
      <c r="S4967" s="34">
        <f>IF(A4967="","",IF(AND(L4967="Yes",K4967="Yes",NOT(ISNUMBER(SEARCH("blocked",G4967))),OR(F4967="Standard domestic 15% (Box 7)",F4967="Import - VAT paid at customs (Box 8)",F4967="Import - Reverse charge (Box 9)"),OR(F4967&lt;&gt;"Standard domestic 15% (Box 7)",AND(LEN(D4967)=15,LEFT(D4967,1)="3",RIGHT(D4967,1)="3",ISNUMBER(--D4967)))),I4967,0))</f>
        <v/>
      </c>
      <c r="T4967" s="34">
        <f>IF(A4967="","",R4967-S4967)</f>
        <v/>
      </c>
      <c r="U4967" s="23">
        <f>IF(A4967="","",IF(O4967=0,"Outside audit periods; ","")&amp;IF(F4967="","No VAT category; ","")&amp;IF(ABS(Q4967)&gt;Setup!$B$10,"VAT ≠ 15% × net; ","")&amp;IF(AND(F4967="Standard domestic 15% (Box 7)",NOT(AND(LEN(D4967)=15,LEFT(D4967,1)="3",RIGHT(D4967,1)="3",ISNUMBER(--D4967)))),"Invalid/missing supplier VAT no; ","")&amp;IF(AND(L4967="Yes",K4967&lt;&gt;"Yes"),"VAT claimed without valid tax invoice; ","")&amp;IF(AND(L4967="Yes",ISNUMBER(SEARCH("blocked",G4967))),"Blocked input VAT claimed; ","")&amp;IF(AND(F4967="Import - VAT paid at customs (Box 8)",M4967=""),"Customs declaration no missing; ","")&amp;IF(AND(F4967="Import - Reverse charge (Box 9)",E4967="Saudi Arabia"),"RCM used for a local supplier; ","")&amp;IF(AND(L4967="Yes",NOT(OR(F4967="Standard domestic 15% (Box 7)",F4967="Import - VAT paid at customs (Box 8)",F4967="Import - Reverse charge (Box 9)"))),"VAT claimed on non-taxable category; ",""))</f>
        <v/>
      </c>
    </row>
    <row r="4968">
      <c r="A4968" s="17" t="n"/>
      <c r="B4968" s="14" t="n"/>
      <c r="C4968" s="14" t="n"/>
      <c r="D4968" s="16" t="n"/>
      <c r="E4968" s="14" t="n"/>
      <c r="F4968" s="14" t="n"/>
      <c r="G4968" s="14" t="n"/>
      <c r="H4968" s="19" t="n"/>
      <c r="I4968" s="19" t="n"/>
      <c r="J4968" s="34">
        <f>IF(A4968="","",H4968+I4968)</f>
        <v/>
      </c>
      <c r="K4968" s="14" t="n"/>
      <c r="L4968" s="14" t="n"/>
      <c r="M4968" s="14" t="n"/>
      <c r="N4968" s="14" t="n"/>
      <c r="O4968" s="20">
        <f>IF(A4968="","",SUMPRODUCT((A4968&gt;=Setup!$C$19:$C$30)*(A4968&lt;=Setup!$D$19:$D$30)*Setup!$A$19:$A$30))</f>
        <v/>
      </c>
      <c r="P4968" s="34">
        <f>IF(A4968="","",IF(OR(F4968="Standard domestic 15% (Box 7)",F4968="Import - VAT paid at customs (Box 8)",F4968="Import - Reverse charge (Box 9)"),ROUND(H4968*Setup!$B$9,2),0))</f>
        <v/>
      </c>
      <c r="Q4968" s="34">
        <f>IF(A4968="","",I4968-P4968)</f>
        <v/>
      </c>
      <c r="R4968" s="34">
        <f>IF(A4968="","",IF(L4968="Yes",I4968,0))</f>
        <v/>
      </c>
      <c r="S4968" s="34">
        <f>IF(A4968="","",IF(AND(L4968="Yes",K4968="Yes",NOT(ISNUMBER(SEARCH("blocked",G4968))),OR(F4968="Standard domestic 15% (Box 7)",F4968="Import - VAT paid at customs (Box 8)",F4968="Import - Reverse charge (Box 9)"),OR(F4968&lt;&gt;"Standard domestic 15% (Box 7)",AND(LEN(D4968)=15,LEFT(D4968,1)="3",RIGHT(D4968,1)="3",ISNUMBER(--D4968)))),I4968,0))</f>
        <v/>
      </c>
      <c r="T4968" s="34">
        <f>IF(A4968="","",R4968-S4968)</f>
        <v/>
      </c>
      <c r="U4968" s="23">
        <f>IF(A4968="","",IF(O4968=0,"Outside audit periods; ","")&amp;IF(F4968="","No VAT category; ","")&amp;IF(ABS(Q4968)&gt;Setup!$B$10,"VAT ≠ 15% × net; ","")&amp;IF(AND(F4968="Standard domestic 15% (Box 7)",NOT(AND(LEN(D4968)=15,LEFT(D4968,1)="3",RIGHT(D4968,1)="3",ISNUMBER(--D4968)))),"Invalid/missing supplier VAT no; ","")&amp;IF(AND(L4968="Yes",K4968&lt;&gt;"Yes"),"VAT claimed without valid tax invoice; ","")&amp;IF(AND(L4968="Yes",ISNUMBER(SEARCH("blocked",G4968))),"Blocked input VAT claimed; ","")&amp;IF(AND(F4968="Import - VAT paid at customs (Box 8)",M4968=""),"Customs declaration no missing; ","")&amp;IF(AND(F4968="Import - Reverse charge (Box 9)",E4968="Saudi Arabia"),"RCM used for a local supplier; ","")&amp;IF(AND(L4968="Yes",NOT(OR(F4968="Standard domestic 15% (Box 7)",F4968="Import - VAT paid at customs (Box 8)",F4968="Import - Reverse charge (Box 9)"))),"VAT claimed on non-taxable category; ",""))</f>
        <v/>
      </c>
    </row>
    <row r="4969">
      <c r="A4969" s="17" t="n"/>
      <c r="B4969" s="14" t="n"/>
      <c r="C4969" s="14" t="n"/>
      <c r="D4969" s="16" t="n"/>
      <c r="E4969" s="14" t="n"/>
      <c r="F4969" s="14" t="n"/>
      <c r="G4969" s="14" t="n"/>
      <c r="H4969" s="19" t="n"/>
      <c r="I4969" s="19" t="n"/>
      <c r="J4969" s="34">
        <f>IF(A4969="","",H4969+I4969)</f>
        <v/>
      </c>
      <c r="K4969" s="14" t="n"/>
      <c r="L4969" s="14" t="n"/>
      <c r="M4969" s="14" t="n"/>
      <c r="N4969" s="14" t="n"/>
      <c r="O4969" s="20">
        <f>IF(A4969="","",SUMPRODUCT((A4969&gt;=Setup!$C$19:$C$30)*(A4969&lt;=Setup!$D$19:$D$30)*Setup!$A$19:$A$30))</f>
        <v/>
      </c>
      <c r="P4969" s="34">
        <f>IF(A4969="","",IF(OR(F4969="Standard domestic 15% (Box 7)",F4969="Import - VAT paid at customs (Box 8)",F4969="Import - Reverse charge (Box 9)"),ROUND(H4969*Setup!$B$9,2),0))</f>
        <v/>
      </c>
      <c r="Q4969" s="34">
        <f>IF(A4969="","",I4969-P4969)</f>
        <v/>
      </c>
      <c r="R4969" s="34">
        <f>IF(A4969="","",IF(L4969="Yes",I4969,0))</f>
        <v/>
      </c>
      <c r="S4969" s="34">
        <f>IF(A4969="","",IF(AND(L4969="Yes",K4969="Yes",NOT(ISNUMBER(SEARCH("blocked",G4969))),OR(F4969="Standard domestic 15% (Box 7)",F4969="Import - VAT paid at customs (Box 8)",F4969="Import - Reverse charge (Box 9)"),OR(F4969&lt;&gt;"Standard domestic 15% (Box 7)",AND(LEN(D4969)=15,LEFT(D4969,1)="3",RIGHT(D4969,1)="3",ISNUMBER(--D4969)))),I4969,0))</f>
        <v/>
      </c>
      <c r="T4969" s="34">
        <f>IF(A4969="","",R4969-S4969)</f>
        <v/>
      </c>
      <c r="U4969" s="23">
        <f>IF(A4969="","",IF(O4969=0,"Outside audit periods; ","")&amp;IF(F4969="","No VAT category; ","")&amp;IF(ABS(Q4969)&gt;Setup!$B$10,"VAT ≠ 15% × net; ","")&amp;IF(AND(F4969="Standard domestic 15% (Box 7)",NOT(AND(LEN(D4969)=15,LEFT(D4969,1)="3",RIGHT(D4969,1)="3",ISNUMBER(--D4969)))),"Invalid/missing supplier VAT no; ","")&amp;IF(AND(L4969="Yes",K4969&lt;&gt;"Yes"),"VAT claimed without valid tax invoice; ","")&amp;IF(AND(L4969="Yes",ISNUMBER(SEARCH("blocked",G4969))),"Blocked input VAT claimed; ","")&amp;IF(AND(F4969="Import - VAT paid at customs (Box 8)",M4969=""),"Customs declaration no missing; ","")&amp;IF(AND(F4969="Import - Reverse charge (Box 9)",E4969="Saudi Arabia"),"RCM used for a local supplier; ","")&amp;IF(AND(L4969="Yes",NOT(OR(F4969="Standard domestic 15% (Box 7)",F4969="Import - VAT paid at customs (Box 8)",F4969="Import - Reverse charge (Box 9)"))),"VAT claimed on non-taxable category; ",""))</f>
        <v/>
      </c>
    </row>
    <row r="4970">
      <c r="A4970" s="17" t="n"/>
      <c r="B4970" s="14" t="n"/>
      <c r="C4970" s="14" t="n"/>
      <c r="D4970" s="16" t="n"/>
      <c r="E4970" s="14" t="n"/>
      <c r="F4970" s="14" t="n"/>
      <c r="G4970" s="14" t="n"/>
      <c r="H4970" s="19" t="n"/>
      <c r="I4970" s="19" t="n"/>
      <c r="J4970" s="34">
        <f>IF(A4970="","",H4970+I4970)</f>
        <v/>
      </c>
      <c r="K4970" s="14" t="n"/>
      <c r="L4970" s="14" t="n"/>
      <c r="M4970" s="14" t="n"/>
      <c r="N4970" s="14" t="n"/>
      <c r="O4970" s="20">
        <f>IF(A4970="","",SUMPRODUCT((A4970&gt;=Setup!$C$19:$C$30)*(A4970&lt;=Setup!$D$19:$D$30)*Setup!$A$19:$A$30))</f>
        <v/>
      </c>
      <c r="P4970" s="34">
        <f>IF(A4970="","",IF(OR(F4970="Standard domestic 15% (Box 7)",F4970="Import - VAT paid at customs (Box 8)",F4970="Import - Reverse charge (Box 9)"),ROUND(H4970*Setup!$B$9,2),0))</f>
        <v/>
      </c>
      <c r="Q4970" s="34">
        <f>IF(A4970="","",I4970-P4970)</f>
        <v/>
      </c>
      <c r="R4970" s="34">
        <f>IF(A4970="","",IF(L4970="Yes",I4970,0))</f>
        <v/>
      </c>
      <c r="S4970" s="34">
        <f>IF(A4970="","",IF(AND(L4970="Yes",K4970="Yes",NOT(ISNUMBER(SEARCH("blocked",G4970))),OR(F4970="Standard domestic 15% (Box 7)",F4970="Import - VAT paid at customs (Box 8)",F4970="Import - Reverse charge (Box 9)"),OR(F4970&lt;&gt;"Standard domestic 15% (Box 7)",AND(LEN(D4970)=15,LEFT(D4970,1)="3",RIGHT(D4970,1)="3",ISNUMBER(--D4970)))),I4970,0))</f>
        <v/>
      </c>
      <c r="T4970" s="34">
        <f>IF(A4970="","",R4970-S4970)</f>
        <v/>
      </c>
      <c r="U4970" s="23">
        <f>IF(A4970="","",IF(O4970=0,"Outside audit periods; ","")&amp;IF(F4970="","No VAT category; ","")&amp;IF(ABS(Q4970)&gt;Setup!$B$10,"VAT ≠ 15% × net; ","")&amp;IF(AND(F4970="Standard domestic 15% (Box 7)",NOT(AND(LEN(D4970)=15,LEFT(D4970,1)="3",RIGHT(D4970,1)="3",ISNUMBER(--D4970)))),"Invalid/missing supplier VAT no; ","")&amp;IF(AND(L4970="Yes",K4970&lt;&gt;"Yes"),"VAT claimed without valid tax invoice; ","")&amp;IF(AND(L4970="Yes",ISNUMBER(SEARCH("blocked",G4970))),"Blocked input VAT claimed; ","")&amp;IF(AND(F4970="Import - VAT paid at customs (Box 8)",M4970=""),"Customs declaration no missing; ","")&amp;IF(AND(F4970="Import - Reverse charge (Box 9)",E4970="Saudi Arabia"),"RCM used for a local supplier; ","")&amp;IF(AND(L4970="Yes",NOT(OR(F4970="Standard domestic 15% (Box 7)",F4970="Import - VAT paid at customs (Box 8)",F4970="Import - Reverse charge (Box 9)"))),"VAT claimed on non-taxable category; ",""))</f>
        <v/>
      </c>
    </row>
    <row r="4971">
      <c r="A4971" s="17" t="n"/>
      <c r="B4971" s="14" t="n"/>
      <c r="C4971" s="14" t="n"/>
      <c r="D4971" s="16" t="n"/>
      <c r="E4971" s="14" t="n"/>
      <c r="F4971" s="14" t="n"/>
      <c r="G4971" s="14" t="n"/>
      <c r="H4971" s="19" t="n"/>
      <c r="I4971" s="19" t="n"/>
      <c r="J4971" s="34">
        <f>IF(A4971="","",H4971+I4971)</f>
        <v/>
      </c>
      <c r="K4971" s="14" t="n"/>
      <c r="L4971" s="14" t="n"/>
      <c r="M4971" s="14" t="n"/>
      <c r="N4971" s="14" t="n"/>
      <c r="O4971" s="20">
        <f>IF(A4971="","",SUMPRODUCT((A4971&gt;=Setup!$C$19:$C$30)*(A4971&lt;=Setup!$D$19:$D$30)*Setup!$A$19:$A$30))</f>
        <v/>
      </c>
      <c r="P4971" s="34">
        <f>IF(A4971="","",IF(OR(F4971="Standard domestic 15% (Box 7)",F4971="Import - VAT paid at customs (Box 8)",F4971="Import - Reverse charge (Box 9)"),ROUND(H4971*Setup!$B$9,2),0))</f>
        <v/>
      </c>
      <c r="Q4971" s="34">
        <f>IF(A4971="","",I4971-P4971)</f>
        <v/>
      </c>
      <c r="R4971" s="34">
        <f>IF(A4971="","",IF(L4971="Yes",I4971,0))</f>
        <v/>
      </c>
      <c r="S4971" s="34">
        <f>IF(A4971="","",IF(AND(L4971="Yes",K4971="Yes",NOT(ISNUMBER(SEARCH("blocked",G4971))),OR(F4971="Standard domestic 15% (Box 7)",F4971="Import - VAT paid at customs (Box 8)",F4971="Import - Reverse charge (Box 9)"),OR(F4971&lt;&gt;"Standard domestic 15% (Box 7)",AND(LEN(D4971)=15,LEFT(D4971,1)="3",RIGHT(D4971,1)="3",ISNUMBER(--D4971)))),I4971,0))</f>
        <v/>
      </c>
      <c r="T4971" s="34">
        <f>IF(A4971="","",R4971-S4971)</f>
        <v/>
      </c>
      <c r="U4971" s="23">
        <f>IF(A4971="","",IF(O4971=0,"Outside audit periods; ","")&amp;IF(F4971="","No VAT category; ","")&amp;IF(ABS(Q4971)&gt;Setup!$B$10,"VAT ≠ 15% × net; ","")&amp;IF(AND(F4971="Standard domestic 15% (Box 7)",NOT(AND(LEN(D4971)=15,LEFT(D4971,1)="3",RIGHT(D4971,1)="3",ISNUMBER(--D4971)))),"Invalid/missing supplier VAT no; ","")&amp;IF(AND(L4971="Yes",K4971&lt;&gt;"Yes"),"VAT claimed without valid tax invoice; ","")&amp;IF(AND(L4971="Yes",ISNUMBER(SEARCH("blocked",G4971))),"Blocked input VAT claimed; ","")&amp;IF(AND(F4971="Import - VAT paid at customs (Box 8)",M4971=""),"Customs declaration no missing; ","")&amp;IF(AND(F4971="Import - Reverse charge (Box 9)",E4971="Saudi Arabia"),"RCM used for a local supplier; ","")&amp;IF(AND(L4971="Yes",NOT(OR(F4971="Standard domestic 15% (Box 7)",F4971="Import - VAT paid at customs (Box 8)",F4971="Import - Reverse charge (Box 9)"))),"VAT claimed on non-taxable category; ",""))</f>
        <v/>
      </c>
    </row>
    <row r="4972">
      <c r="A4972" s="17" t="n"/>
      <c r="B4972" s="14" t="n"/>
      <c r="C4972" s="14" t="n"/>
      <c r="D4972" s="16" t="n"/>
      <c r="E4972" s="14" t="n"/>
      <c r="F4972" s="14" t="n"/>
      <c r="G4972" s="14" t="n"/>
      <c r="H4972" s="19" t="n"/>
      <c r="I4972" s="19" t="n"/>
      <c r="J4972" s="34">
        <f>IF(A4972="","",H4972+I4972)</f>
        <v/>
      </c>
      <c r="K4972" s="14" t="n"/>
      <c r="L4972" s="14" t="n"/>
      <c r="M4972" s="14" t="n"/>
      <c r="N4972" s="14" t="n"/>
      <c r="O4972" s="20">
        <f>IF(A4972="","",SUMPRODUCT((A4972&gt;=Setup!$C$19:$C$30)*(A4972&lt;=Setup!$D$19:$D$30)*Setup!$A$19:$A$30))</f>
        <v/>
      </c>
      <c r="P4972" s="34">
        <f>IF(A4972="","",IF(OR(F4972="Standard domestic 15% (Box 7)",F4972="Import - VAT paid at customs (Box 8)",F4972="Import - Reverse charge (Box 9)"),ROUND(H4972*Setup!$B$9,2),0))</f>
        <v/>
      </c>
      <c r="Q4972" s="34">
        <f>IF(A4972="","",I4972-P4972)</f>
        <v/>
      </c>
      <c r="R4972" s="34">
        <f>IF(A4972="","",IF(L4972="Yes",I4972,0))</f>
        <v/>
      </c>
      <c r="S4972" s="34">
        <f>IF(A4972="","",IF(AND(L4972="Yes",K4972="Yes",NOT(ISNUMBER(SEARCH("blocked",G4972))),OR(F4972="Standard domestic 15% (Box 7)",F4972="Import - VAT paid at customs (Box 8)",F4972="Import - Reverse charge (Box 9)"),OR(F4972&lt;&gt;"Standard domestic 15% (Box 7)",AND(LEN(D4972)=15,LEFT(D4972,1)="3",RIGHT(D4972,1)="3",ISNUMBER(--D4972)))),I4972,0))</f>
        <v/>
      </c>
      <c r="T4972" s="34">
        <f>IF(A4972="","",R4972-S4972)</f>
        <v/>
      </c>
      <c r="U4972" s="23">
        <f>IF(A4972="","",IF(O4972=0,"Outside audit periods; ","")&amp;IF(F4972="","No VAT category; ","")&amp;IF(ABS(Q4972)&gt;Setup!$B$10,"VAT ≠ 15% × net; ","")&amp;IF(AND(F4972="Standard domestic 15% (Box 7)",NOT(AND(LEN(D4972)=15,LEFT(D4972,1)="3",RIGHT(D4972,1)="3",ISNUMBER(--D4972)))),"Invalid/missing supplier VAT no; ","")&amp;IF(AND(L4972="Yes",K4972&lt;&gt;"Yes"),"VAT claimed without valid tax invoice; ","")&amp;IF(AND(L4972="Yes",ISNUMBER(SEARCH("blocked",G4972))),"Blocked input VAT claimed; ","")&amp;IF(AND(F4972="Import - VAT paid at customs (Box 8)",M4972=""),"Customs declaration no missing; ","")&amp;IF(AND(F4972="Import - Reverse charge (Box 9)",E4972="Saudi Arabia"),"RCM used for a local supplier; ","")&amp;IF(AND(L4972="Yes",NOT(OR(F4972="Standard domestic 15% (Box 7)",F4972="Import - VAT paid at customs (Box 8)",F4972="Import - Reverse charge (Box 9)"))),"VAT claimed on non-taxable category; ",""))</f>
        <v/>
      </c>
    </row>
    <row r="4973">
      <c r="A4973" s="17" t="n"/>
      <c r="B4973" s="14" t="n"/>
      <c r="C4973" s="14" t="n"/>
      <c r="D4973" s="16" t="n"/>
      <c r="E4973" s="14" t="n"/>
      <c r="F4973" s="14" t="n"/>
      <c r="G4973" s="14" t="n"/>
      <c r="H4973" s="19" t="n"/>
      <c r="I4973" s="19" t="n"/>
      <c r="J4973" s="34">
        <f>IF(A4973="","",H4973+I4973)</f>
        <v/>
      </c>
      <c r="K4973" s="14" t="n"/>
      <c r="L4973" s="14" t="n"/>
      <c r="M4973" s="14" t="n"/>
      <c r="N4973" s="14" t="n"/>
      <c r="O4973" s="20">
        <f>IF(A4973="","",SUMPRODUCT((A4973&gt;=Setup!$C$19:$C$30)*(A4973&lt;=Setup!$D$19:$D$30)*Setup!$A$19:$A$30))</f>
        <v/>
      </c>
      <c r="P4973" s="34">
        <f>IF(A4973="","",IF(OR(F4973="Standard domestic 15% (Box 7)",F4973="Import - VAT paid at customs (Box 8)",F4973="Import - Reverse charge (Box 9)"),ROUND(H4973*Setup!$B$9,2),0))</f>
        <v/>
      </c>
      <c r="Q4973" s="34">
        <f>IF(A4973="","",I4973-P4973)</f>
        <v/>
      </c>
      <c r="R4973" s="34">
        <f>IF(A4973="","",IF(L4973="Yes",I4973,0))</f>
        <v/>
      </c>
      <c r="S4973" s="34">
        <f>IF(A4973="","",IF(AND(L4973="Yes",K4973="Yes",NOT(ISNUMBER(SEARCH("blocked",G4973))),OR(F4973="Standard domestic 15% (Box 7)",F4973="Import - VAT paid at customs (Box 8)",F4973="Import - Reverse charge (Box 9)"),OR(F4973&lt;&gt;"Standard domestic 15% (Box 7)",AND(LEN(D4973)=15,LEFT(D4973,1)="3",RIGHT(D4973,1)="3",ISNUMBER(--D4973)))),I4973,0))</f>
        <v/>
      </c>
      <c r="T4973" s="34">
        <f>IF(A4973="","",R4973-S4973)</f>
        <v/>
      </c>
      <c r="U4973" s="23">
        <f>IF(A4973="","",IF(O4973=0,"Outside audit periods; ","")&amp;IF(F4973="","No VAT category; ","")&amp;IF(ABS(Q4973)&gt;Setup!$B$10,"VAT ≠ 15% × net; ","")&amp;IF(AND(F4973="Standard domestic 15% (Box 7)",NOT(AND(LEN(D4973)=15,LEFT(D4973,1)="3",RIGHT(D4973,1)="3",ISNUMBER(--D4973)))),"Invalid/missing supplier VAT no; ","")&amp;IF(AND(L4973="Yes",K4973&lt;&gt;"Yes"),"VAT claimed without valid tax invoice; ","")&amp;IF(AND(L4973="Yes",ISNUMBER(SEARCH("blocked",G4973))),"Blocked input VAT claimed; ","")&amp;IF(AND(F4973="Import - VAT paid at customs (Box 8)",M4973=""),"Customs declaration no missing; ","")&amp;IF(AND(F4973="Import - Reverse charge (Box 9)",E4973="Saudi Arabia"),"RCM used for a local supplier; ","")&amp;IF(AND(L4973="Yes",NOT(OR(F4973="Standard domestic 15% (Box 7)",F4973="Import - VAT paid at customs (Box 8)",F4973="Import - Reverse charge (Box 9)"))),"VAT claimed on non-taxable category; ",""))</f>
        <v/>
      </c>
    </row>
    <row r="4974">
      <c r="A4974" s="17" t="n"/>
      <c r="B4974" s="14" t="n"/>
      <c r="C4974" s="14" t="n"/>
      <c r="D4974" s="16" t="n"/>
      <c r="E4974" s="14" t="n"/>
      <c r="F4974" s="14" t="n"/>
      <c r="G4974" s="14" t="n"/>
      <c r="H4974" s="19" t="n"/>
      <c r="I4974" s="19" t="n"/>
      <c r="J4974" s="34">
        <f>IF(A4974="","",H4974+I4974)</f>
        <v/>
      </c>
      <c r="K4974" s="14" t="n"/>
      <c r="L4974" s="14" t="n"/>
      <c r="M4974" s="14" t="n"/>
      <c r="N4974" s="14" t="n"/>
      <c r="O4974" s="20">
        <f>IF(A4974="","",SUMPRODUCT((A4974&gt;=Setup!$C$19:$C$30)*(A4974&lt;=Setup!$D$19:$D$30)*Setup!$A$19:$A$30))</f>
        <v/>
      </c>
      <c r="P4974" s="34">
        <f>IF(A4974="","",IF(OR(F4974="Standard domestic 15% (Box 7)",F4974="Import - VAT paid at customs (Box 8)",F4974="Import - Reverse charge (Box 9)"),ROUND(H4974*Setup!$B$9,2),0))</f>
        <v/>
      </c>
      <c r="Q4974" s="34">
        <f>IF(A4974="","",I4974-P4974)</f>
        <v/>
      </c>
      <c r="R4974" s="34">
        <f>IF(A4974="","",IF(L4974="Yes",I4974,0))</f>
        <v/>
      </c>
      <c r="S4974" s="34">
        <f>IF(A4974="","",IF(AND(L4974="Yes",K4974="Yes",NOT(ISNUMBER(SEARCH("blocked",G4974))),OR(F4974="Standard domestic 15% (Box 7)",F4974="Import - VAT paid at customs (Box 8)",F4974="Import - Reverse charge (Box 9)"),OR(F4974&lt;&gt;"Standard domestic 15% (Box 7)",AND(LEN(D4974)=15,LEFT(D4974,1)="3",RIGHT(D4974,1)="3",ISNUMBER(--D4974)))),I4974,0))</f>
        <v/>
      </c>
      <c r="T4974" s="34">
        <f>IF(A4974="","",R4974-S4974)</f>
        <v/>
      </c>
      <c r="U4974" s="23">
        <f>IF(A4974="","",IF(O4974=0,"Outside audit periods; ","")&amp;IF(F4974="","No VAT category; ","")&amp;IF(ABS(Q4974)&gt;Setup!$B$10,"VAT ≠ 15% × net; ","")&amp;IF(AND(F4974="Standard domestic 15% (Box 7)",NOT(AND(LEN(D4974)=15,LEFT(D4974,1)="3",RIGHT(D4974,1)="3",ISNUMBER(--D4974)))),"Invalid/missing supplier VAT no; ","")&amp;IF(AND(L4974="Yes",K4974&lt;&gt;"Yes"),"VAT claimed without valid tax invoice; ","")&amp;IF(AND(L4974="Yes",ISNUMBER(SEARCH("blocked",G4974))),"Blocked input VAT claimed; ","")&amp;IF(AND(F4974="Import - VAT paid at customs (Box 8)",M4974=""),"Customs declaration no missing; ","")&amp;IF(AND(F4974="Import - Reverse charge (Box 9)",E4974="Saudi Arabia"),"RCM used for a local supplier; ","")&amp;IF(AND(L4974="Yes",NOT(OR(F4974="Standard domestic 15% (Box 7)",F4974="Import - VAT paid at customs (Box 8)",F4974="Import - Reverse charge (Box 9)"))),"VAT claimed on non-taxable category; ",""))</f>
        <v/>
      </c>
    </row>
    <row r="4975">
      <c r="A4975" s="17" t="n"/>
      <c r="B4975" s="14" t="n"/>
      <c r="C4975" s="14" t="n"/>
      <c r="D4975" s="16" t="n"/>
      <c r="E4975" s="14" t="n"/>
      <c r="F4975" s="14" t="n"/>
      <c r="G4975" s="14" t="n"/>
      <c r="H4975" s="19" t="n"/>
      <c r="I4975" s="19" t="n"/>
      <c r="J4975" s="34">
        <f>IF(A4975="","",H4975+I4975)</f>
        <v/>
      </c>
      <c r="K4975" s="14" t="n"/>
      <c r="L4975" s="14" t="n"/>
      <c r="M4975" s="14" t="n"/>
      <c r="N4975" s="14" t="n"/>
      <c r="O4975" s="20">
        <f>IF(A4975="","",SUMPRODUCT((A4975&gt;=Setup!$C$19:$C$30)*(A4975&lt;=Setup!$D$19:$D$30)*Setup!$A$19:$A$30))</f>
        <v/>
      </c>
      <c r="P4975" s="34">
        <f>IF(A4975="","",IF(OR(F4975="Standard domestic 15% (Box 7)",F4975="Import - VAT paid at customs (Box 8)",F4975="Import - Reverse charge (Box 9)"),ROUND(H4975*Setup!$B$9,2),0))</f>
        <v/>
      </c>
      <c r="Q4975" s="34">
        <f>IF(A4975="","",I4975-P4975)</f>
        <v/>
      </c>
      <c r="R4975" s="34">
        <f>IF(A4975="","",IF(L4975="Yes",I4975,0))</f>
        <v/>
      </c>
      <c r="S4975" s="34">
        <f>IF(A4975="","",IF(AND(L4975="Yes",K4975="Yes",NOT(ISNUMBER(SEARCH("blocked",G4975))),OR(F4975="Standard domestic 15% (Box 7)",F4975="Import - VAT paid at customs (Box 8)",F4975="Import - Reverse charge (Box 9)"),OR(F4975&lt;&gt;"Standard domestic 15% (Box 7)",AND(LEN(D4975)=15,LEFT(D4975,1)="3",RIGHT(D4975,1)="3",ISNUMBER(--D4975)))),I4975,0))</f>
        <v/>
      </c>
      <c r="T4975" s="34">
        <f>IF(A4975="","",R4975-S4975)</f>
        <v/>
      </c>
      <c r="U4975" s="23">
        <f>IF(A4975="","",IF(O4975=0,"Outside audit periods; ","")&amp;IF(F4975="","No VAT category; ","")&amp;IF(ABS(Q4975)&gt;Setup!$B$10,"VAT ≠ 15% × net; ","")&amp;IF(AND(F4975="Standard domestic 15% (Box 7)",NOT(AND(LEN(D4975)=15,LEFT(D4975,1)="3",RIGHT(D4975,1)="3",ISNUMBER(--D4975)))),"Invalid/missing supplier VAT no; ","")&amp;IF(AND(L4975="Yes",K4975&lt;&gt;"Yes"),"VAT claimed without valid tax invoice; ","")&amp;IF(AND(L4975="Yes",ISNUMBER(SEARCH("blocked",G4975))),"Blocked input VAT claimed; ","")&amp;IF(AND(F4975="Import - VAT paid at customs (Box 8)",M4975=""),"Customs declaration no missing; ","")&amp;IF(AND(F4975="Import - Reverse charge (Box 9)",E4975="Saudi Arabia"),"RCM used for a local supplier; ","")&amp;IF(AND(L4975="Yes",NOT(OR(F4975="Standard domestic 15% (Box 7)",F4975="Import - VAT paid at customs (Box 8)",F4975="Import - Reverse charge (Box 9)"))),"VAT claimed on non-taxable category; ",""))</f>
        <v/>
      </c>
    </row>
    <row r="4976">
      <c r="A4976" s="17" t="n"/>
      <c r="B4976" s="14" t="n"/>
      <c r="C4976" s="14" t="n"/>
      <c r="D4976" s="16" t="n"/>
      <c r="E4976" s="14" t="n"/>
      <c r="F4976" s="14" t="n"/>
      <c r="G4976" s="14" t="n"/>
      <c r="H4976" s="19" t="n"/>
      <c r="I4976" s="19" t="n"/>
      <c r="J4976" s="34">
        <f>IF(A4976="","",H4976+I4976)</f>
        <v/>
      </c>
      <c r="K4976" s="14" t="n"/>
      <c r="L4976" s="14" t="n"/>
      <c r="M4976" s="14" t="n"/>
      <c r="N4976" s="14" t="n"/>
      <c r="O4976" s="20">
        <f>IF(A4976="","",SUMPRODUCT((A4976&gt;=Setup!$C$19:$C$30)*(A4976&lt;=Setup!$D$19:$D$30)*Setup!$A$19:$A$30))</f>
        <v/>
      </c>
      <c r="P4976" s="34">
        <f>IF(A4976="","",IF(OR(F4976="Standard domestic 15% (Box 7)",F4976="Import - VAT paid at customs (Box 8)",F4976="Import - Reverse charge (Box 9)"),ROUND(H4976*Setup!$B$9,2),0))</f>
        <v/>
      </c>
      <c r="Q4976" s="34">
        <f>IF(A4976="","",I4976-P4976)</f>
        <v/>
      </c>
      <c r="R4976" s="34">
        <f>IF(A4976="","",IF(L4976="Yes",I4976,0))</f>
        <v/>
      </c>
      <c r="S4976" s="34">
        <f>IF(A4976="","",IF(AND(L4976="Yes",K4976="Yes",NOT(ISNUMBER(SEARCH("blocked",G4976))),OR(F4976="Standard domestic 15% (Box 7)",F4976="Import - VAT paid at customs (Box 8)",F4976="Import - Reverse charge (Box 9)"),OR(F4976&lt;&gt;"Standard domestic 15% (Box 7)",AND(LEN(D4976)=15,LEFT(D4976,1)="3",RIGHT(D4976,1)="3",ISNUMBER(--D4976)))),I4976,0))</f>
        <v/>
      </c>
      <c r="T4976" s="34">
        <f>IF(A4976="","",R4976-S4976)</f>
        <v/>
      </c>
      <c r="U4976" s="23">
        <f>IF(A4976="","",IF(O4976=0,"Outside audit periods; ","")&amp;IF(F4976="","No VAT category; ","")&amp;IF(ABS(Q4976)&gt;Setup!$B$10,"VAT ≠ 15% × net; ","")&amp;IF(AND(F4976="Standard domestic 15% (Box 7)",NOT(AND(LEN(D4976)=15,LEFT(D4976,1)="3",RIGHT(D4976,1)="3",ISNUMBER(--D4976)))),"Invalid/missing supplier VAT no; ","")&amp;IF(AND(L4976="Yes",K4976&lt;&gt;"Yes"),"VAT claimed without valid tax invoice; ","")&amp;IF(AND(L4976="Yes",ISNUMBER(SEARCH("blocked",G4976))),"Blocked input VAT claimed; ","")&amp;IF(AND(F4976="Import - VAT paid at customs (Box 8)",M4976=""),"Customs declaration no missing; ","")&amp;IF(AND(F4976="Import - Reverse charge (Box 9)",E4976="Saudi Arabia"),"RCM used for a local supplier; ","")&amp;IF(AND(L4976="Yes",NOT(OR(F4976="Standard domestic 15% (Box 7)",F4976="Import - VAT paid at customs (Box 8)",F4976="Import - Reverse charge (Box 9)"))),"VAT claimed on non-taxable category; ",""))</f>
        <v/>
      </c>
    </row>
    <row r="4977">
      <c r="A4977" s="17" t="n"/>
      <c r="B4977" s="14" t="n"/>
      <c r="C4977" s="14" t="n"/>
      <c r="D4977" s="16" t="n"/>
      <c r="E4977" s="14" t="n"/>
      <c r="F4977" s="14" t="n"/>
      <c r="G4977" s="14" t="n"/>
      <c r="H4977" s="19" t="n"/>
      <c r="I4977" s="19" t="n"/>
      <c r="J4977" s="34">
        <f>IF(A4977="","",H4977+I4977)</f>
        <v/>
      </c>
      <c r="K4977" s="14" t="n"/>
      <c r="L4977" s="14" t="n"/>
      <c r="M4977" s="14" t="n"/>
      <c r="N4977" s="14" t="n"/>
      <c r="O4977" s="20">
        <f>IF(A4977="","",SUMPRODUCT((A4977&gt;=Setup!$C$19:$C$30)*(A4977&lt;=Setup!$D$19:$D$30)*Setup!$A$19:$A$30))</f>
        <v/>
      </c>
      <c r="P4977" s="34">
        <f>IF(A4977="","",IF(OR(F4977="Standard domestic 15% (Box 7)",F4977="Import - VAT paid at customs (Box 8)",F4977="Import - Reverse charge (Box 9)"),ROUND(H4977*Setup!$B$9,2),0))</f>
        <v/>
      </c>
      <c r="Q4977" s="34">
        <f>IF(A4977="","",I4977-P4977)</f>
        <v/>
      </c>
      <c r="R4977" s="34">
        <f>IF(A4977="","",IF(L4977="Yes",I4977,0))</f>
        <v/>
      </c>
      <c r="S4977" s="34">
        <f>IF(A4977="","",IF(AND(L4977="Yes",K4977="Yes",NOT(ISNUMBER(SEARCH("blocked",G4977))),OR(F4977="Standard domestic 15% (Box 7)",F4977="Import - VAT paid at customs (Box 8)",F4977="Import - Reverse charge (Box 9)"),OR(F4977&lt;&gt;"Standard domestic 15% (Box 7)",AND(LEN(D4977)=15,LEFT(D4977,1)="3",RIGHT(D4977,1)="3",ISNUMBER(--D4977)))),I4977,0))</f>
        <v/>
      </c>
      <c r="T4977" s="34">
        <f>IF(A4977="","",R4977-S4977)</f>
        <v/>
      </c>
      <c r="U4977" s="23">
        <f>IF(A4977="","",IF(O4977=0,"Outside audit periods; ","")&amp;IF(F4977="","No VAT category; ","")&amp;IF(ABS(Q4977)&gt;Setup!$B$10,"VAT ≠ 15% × net; ","")&amp;IF(AND(F4977="Standard domestic 15% (Box 7)",NOT(AND(LEN(D4977)=15,LEFT(D4977,1)="3",RIGHT(D4977,1)="3",ISNUMBER(--D4977)))),"Invalid/missing supplier VAT no; ","")&amp;IF(AND(L4977="Yes",K4977&lt;&gt;"Yes"),"VAT claimed without valid tax invoice; ","")&amp;IF(AND(L4977="Yes",ISNUMBER(SEARCH("blocked",G4977))),"Blocked input VAT claimed; ","")&amp;IF(AND(F4977="Import - VAT paid at customs (Box 8)",M4977=""),"Customs declaration no missing; ","")&amp;IF(AND(F4977="Import - Reverse charge (Box 9)",E4977="Saudi Arabia"),"RCM used for a local supplier; ","")&amp;IF(AND(L4977="Yes",NOT(OR(F4977="Standard domestic 15% (Box 7)",F4977="Import - VAT paid at customs (Box 8)",F4977="Import - Reverse charge (Box 9)"))),"VAT claimed on non-taxable category; ",""))</f>
        <v/>
      </c>
    </row>
    <row r="4978">
      <c r="A4978" s="17" t="n"/>
      <c r="B4978" s="14" t="n"/>
      <c r="C4978" s="14" t="n"/>
      <c r="D4978" s="16" t="n"/>
      <c r="E4978" s="14" t="n"/>
      <c r="F4978" s="14" t="n"/>
      <c r="G4978" s="14" t="n"/>
      <c r="H4978" s="19" t="n"/>
      <c r="I4978" s="19" t="n"/>
      <c r="J4978" s="34">
        <f>IF(A4978="","",H4978+I4978)</f>
        <v/>
      </c>
      <c r="K4978" s="14" t="n"/>
      <c r="L4978" s="14" t="n"/>
      <c r="M4978" s="14" t="n"/>
      <c r="N4978" s="14" t="n"/>
      <c r="O4978" s="20">
        <f>IF(A4978="","",SUMPRODUCT((A4978&gt;=Setup!$C$19:$C$30)*(A4978&lt;=Setup!$D$19:$D$30)*Setup!$A$19:$A$30))</f>
        <v/>
      </c>
      <c r="P4978" s="34">
        <f>IF(A4978="","",IF(OR(F4978="Standard domestic 15% (Box 7)",F4978="Import - VAT paid at customs (Box 8)",F4978="Import - Reverse charge (Box 9)"),ROUND(H4978*Setup!$B$9,2),0))</f>
        <v/>
      </c>
      <c r="Q4978" s="34">
        <f>IF(A4978="","",I4978-P4978)</f>
        <v/>
      </c>
      <c r="R4978" s="34">
        <f>IF(A4978="","",IF(L4978="Yes",I4978,0))</f>
        <v/>
      </c>
      <c r="S4978" s="34">
        <f>IF(A4978="","",IF(AND(L4978="Yes",K4978="Yes",NOT(ISNUMBER(SEARCH("blocked",G4978))),OR(F4978="Standard domestic 15% (Box 7)",F4978="Import - VAT paid at customs (Box 8)",F4978="Import - Reverse charge (Box 9)"),OR(F4978&lt;&gt;"Standard domestic 15% (Box 7)",AND(LEN(D4978)=15,LEFT(D4978,1)="3",RIGHT(D4978,1)="3",ISNUMBER(--D4978)))),I4978,0))</f>
        <v/>
      </c>
      <c r="T4978" s="34">
        <f>IF(A4978="","",R4978-S4978)</f>
        <v/>
      </c>
      <c r="U4978" s="23">
        <f>IF(A4978="","",IF(O4978=0,"Outside audit periods; ","")&amp;IF(F4978="","No VAT category; ","")&amp;IF(ABS(Q4978)&gt;Setup!$B$10,"VAT ≠ 15% × net; ","")&amp;IF(AND(F4978="Standard domestic 15% (Box 7)",NOT(AND(LEN(D4978)=15,LEFT(D4978,1)="3",RIGHT(D4978,1)="3",ISNUMBER(--D4978)))),"Invalid/missing supplier VAT no; ","")&amp;IF(AND(L4978="Yes",K4978&lt;&gt;"Yes"),"VAT claimed without valid tax invoice; ","")&amp;IF(AND(L4978="Yes",ISNUMBER(SEARCH("blocked",G4978))),"Blocked input VAT claimed; ","")&amp;IF(AND(F4978="Import - VAT paid at customs (Box 8)",M4978=""),"Customs declaration no missing; ","")&amp;IF(AND(F4978="Import - Reverse charge (Box 9)",E4978="Saudi Arabia"),"RCM used for a local supplier; ","")&amp;IF(AND(L4978="Yes",NOT(OR(F4978="Standard domestic 15% (Box 7)",F4978="Import - VAT paid at customs (Box 8)",F4978="Import - Reverse charge (Box 9)"))),"VAT claimed on non-taxable category; ",""))</f>
        <v/>
      </c>
    </row>
    <row r="4979">
      <c r="A4979" s="17" t="n"/>
      <c r="B4979" s="14" t="n"/>
      <c r="C4979" s="14" t="n"/>
      <c r="D4979" s="16" t="n"/>
      <c r="E4979" s="14" t="n"/>
      <c r="F4979" s="14" t="n"/>
      <c r="G4979" s="14" t="n"/>
      <c r="H4979" s="19" t="n"/>
      <c r="I4979" s="19" t="n"/>
      <c r="J4979" s="34">
        <f>IF(A4979="","",H4979+I4979)</f>
        <v/>
      </c>
      <c r="K4979" s="14" t="n"/>
      <c r="L4979" s="14" t="n"/>
      <c r="M4979" s="14" t="n"/>
      <c r="N4979" s="14" t="n"/>
      <c r="O4979" s="20">
        <f>IF(A4979="","",SUMPRODUCT((A4979&gt;=Setup!$C$19:$C$30)*(A4979&lt;=Setup!$D$19:$D$30)*Setup!$A$19:$A$30))</f>
        <v/>
      </c>
      <c r="P4979" s="34">
        <f>IF(A4979="","",IF(OR(F4979="Standard domestic 15% (Box 7)",F4979="Import - VAT paid at customs (Box 8)",F4979="Import - Reverse charge (Box 9)"),ROUND(H4979*Setup!$B$9,2),0))</f>
        <v/>
      </c>
      <c r="Q4979" s="34">
        <f>IF(A4979="","",I4979-P4979)</f>
        <v/>
      </c>
      <c r="R4979" s="34">
        <f>IF(A4979="","",IF(L4979="Yes",I4979,0))</f>
        <v/>
      </c>
      <c r="S4979" s="34">
        <f>IF(A4979="","",IF(AND(L4979="Yes",K4979="Yes",NOT(ISNUMBER(SEARCH("blocked",G4979))),OR(F4979="Standard domestic 15% (Box 7)",F4979="Import - VAT paid at customs (Box 8)",F4979="Import - Reverse charge (Box 9)"),OR(F4979&lt;&gt;"Standard domestic 15% (Box 7)",AND(LEN(D4979)=15,LEFT(D4979,1)="3",RIGHT(D4979,1)="3",ISNUMBER(--D4979)))),I4979,0))</f>
        <v/>
      </c>
      <c r="T4979" s="34">
        <f>IF(A4979="","",R4979-S4979)</f>
        <v/>
      </c>
      <c r="U4979" s="23">
        <f>IF(A4979="","",IF(O4979=0,"Outside audit periods; ","")&amp;IF(F4979="","No VAT category; ","")&amp;IF(ABS(Q4979)&gt;Setup!$B$10,"VAT ≠ 15% × net; ","")&amp;IF(AND(F4979="Standard domestic 15% (Box 7)",NOT(AND(LEN(D4979)=15,LEFT(D4979,1)="3",RIGHT(D4979,1)="3",ISNUMBER(--D4979)))),"Invalid/missing supplier VAT no; ","")&amp;IF(AND(L4979="Yes",K4979&lt;&gt;"Yes"),"VAT claimed without valid tax invoice; ","")&amp;IF(AND(L4979="Yes",ISNUMBER(SEARCH("blocked",G4979))),"Blocked input VAT claimed; ","")&amp;IF(AND(F4979="Import - VAT paid at customs (Box 8)",M4979=""),"Customs declaration no missing; ","")&amp;IF(AND(F4979="Import - Reverse charge (Box 9)",E4979="Saudi Arabia"),"RCM used for a local supplier; ","")&amp;IF(AND(L4979="Yes",NOT(OR(F4979="Standard domestic 15% (Box 7)",F4979="Import - VAT paid at customs (Box 8)",F4979="Import - Reverse charge (Box 9)"))),"VAT claimed on non-taxable category; ",""))</f>
        <v/>
      </c>
    </row>
    <row r="4980">
      <c r="A4980" s="17" t="n"/>
      <c r="B4980" s="14" t="n"/>
      <c r="C4980" s="14" t="n"/>
      <c r="D4980" s="16" t="n"/>
      <c r="E4980" s="14" t="n"/>
      <c r="F4980" s="14" t="n"/>
      <c r="G4980" s="14" t="n"/>
      <c r="H4980" s="19" t="n"/>
      <c r="I4980" s="19" t="n"/>
      <c r="J4980" s="34">
        <f>IF(A4980="","",H4980+I4980)</f>
        <v/>
      </c>
      <c r="K4980" s="14" t="n"/>
      <c r="L4980" s="14" t="n"/>
      <c r="M4980" s="14" t="n"/>
      <c r="N4980" s="14" t="n"/>
      <c r="O4980" s="20">
        <f>IF(A4980="","",SUMPRODUCT((A4980&gt;=Setup!$C$19:$C$30)*(A4980&lt;=Setup!$D$19:$D$30)*Setup!$A$19:$A$30))</f>
        <v/>
      </c>
      <c r="P4980" s="34">
        <f>IF(A4980="","",IF(OR(F4980="Standard domestic 15% (Box 7)",F4980="Import - VAT paid at customs (Box 8)",F4980="Import - Reverse charge (Box 9)"),ROUND(H4980*Setup!$B$9,2),0))</f>
        <v/>
      </c>
      <c r="Q4980" s="34">
        <f>IF(A4980="","",I4980-P4980)</f>
        <v/>
      </c>
      <c r="R4980" s="34">
        <f>IF(A4980="","",IF(L4980="Yes",I4980,0))</f>
        <v/>
      </c>
      <c r="S4980" s="34">
        <f>IF(A4980="","",IF(AND(L4980="Yes",K4980="Yes",NOT(ISNUMBER(SEARCH("blocked",G4980))),OR(F4980="Standard domestic 15% (Box 7)",F4980="Import - VAT paid at customs (Box 8)",F4980="Import - Reverse charge (Box 9)"),OR(F4980&lt;&gt;"Standard domestic 15% (Box 7)",AND(LEN(D4980)=15,LEFT(D4980,1)="3",RIGHT(D4980,1)="3",ISNUMBER(--D4980)))),I4980,0))</f>
        <v/>
      </c>
      <c r="T4980" s="34">
        <f>IF(A4980="","",R4980-S4980)</f>
        <v/>
      </c>
      <c r="U4980" s="23">
        <f>IF(A4980="","",IF(O4980=0,"Outside audit periods; ","")&amp;IF(F4980="","No VAT category; ","")&amp;IF(ABS(Q4980)&gt;Setup!$B$10,"VAT ≠ 15% × net; ","")&amp;IF(AND(F4980="Standard domestic 15% (Box 7)",NOT(AND(LEN(D4980)=15,LEFT(D4980,1)="3",RIGHT(D4980,1)="3",ISNUMBER(--D4980)))),"Invalid/missing supplier VAT no; ","")&amp;IF(AND(L4980="Yes",K4980&lt;&gt;"Yes"),"VAT claimed without valid tax invoice; ","")&amp;IF(AND(L4980="Yes",ISNUMBER(SEARCH("blocked",G4980))),"Blocked input VAT claimed; ","")&amp;IF(AND(F4980="Import - VAT paid at customs (Box 8)",M4980=""),"Customs declaration no missing; ","")&amp;IF(AND(F4980="Import - Reverse charge (Box 9)",E4980="Saudi Arabia"),"RCM used for a local supplier; ","")&amp;IF(AND(L4980="Yes",NOT(OR(F4980="Standard domestic 15% (Box 7)",F4980="Import - VAT paid at customs (Box 8)",F4980="Import - Reverse charge (Box 9)"))),"VAT claimed on non-taxable category; ",""))</f>
        <v/>
      </c>
    </row>
    <row r="4981">
      <c r="A4981" s="17" t="n"/>
      <c r="B4981" s="14" t="n"/>
      <c r="C4981" s="14" t="n"/>
      <c r="D4981" s="16" t="n"/>
      <c r="E4981" s="14" t="n"/>
      <c r="F4981" s="14" t="n"/>
      <c r="G4981" s="14" t="n"/>
      <c r="H4981" s="19" t="n"/>
      <c r="I4981" s="19" t="n"/>
      <c r="J4981" s="34">
        <f>IF(A4981="","",H4981+I4981)</f>
        <v/>
      </c>
      <c r="K4981" s="14" t="n"/>
      <c r="L4981" s="14" t="n"/>
      <c r="M4981" s="14" t="n"/>
      <c r="N4981" s="14" t="n"/>
      <c r="O4981" s="20">
        <f>IF(A4981="","",SUMPRODUCT((A4981&gt;=Setup!$C$19:$C$30)*(A4981&lt;=Setup!$D$19:$D$30)*Setup!$A$19:$A$30))</f>
        <v/>
      </c>
      <c r="P4981" s="34">
        <f>IF(A4981="","",IF(OR(F4981="Standard domestic 15% (Box 7)",F4981="Import - VAT paid at customs (Box 8)",F4981="Import - Reverse charge (Box 9)"),ROUND(H4981*Setup!$B$9,2),0))</f>
        <v/>
      </c>
      <c r="Q4981" s="34">
        <f>IF(A4981="","",I4981-P4981)</f>
        <v/>
      </c>
      <c r="R4981" s="34">
        <f>IF(A4981="","",IF(L4981="Yes",I4981,0))</f>
        <v/>
      </c>
      <c r="S4981" s="34">
        <f>IF(A4981="","",IF(AND(L4981="Yes",K4981="Yes",NOT(ISNUMBER(SEARCH("blocked",G4981))),OR(F4981="Standard domestic 15% (Box 7)",F4981="Import - VAT paid at customs (Box 8)",F4981="Import - Reverse charge (Box 9)"),OR(F4981&lt;&gt;"Standard domestic 15% (Box 7)",AND(LEN(D4981)=15,LEFT(D4981,1)="3",RIGHT(D4981,1)="3",ISNUMBER(--D4981)))),I4981,0))</f>
        <v/>
      </c>
      <c r="T4981" s="34">
        <f>IF(A4981="","",R4981-S4981)</f>
        <v/>
      </c>
      <c r="U4981" s="23">
        <f>IF(A4981="","",IF(O4981=0,"Outside audit periods; ","")&amp;IF(F4981="","No VAT category; ","")&amp;IF(ABS(Q4981)&gt;Setup!$B$10,"VAT ≠ 15% × net; ","")&amp;IF(AND(F4981="Standard domestic 15% (Box 7)",NOT(AND(LEN(D4981)=15,LEFT(D4981,1)="3",RIGHT(D4981,1)="3",ISNUMBER(--D4981)))),"Invalid/missing supplier VAT no; ","")&amp;IF(AND(L4981="Yes",K4981&lt;&gt;"Yes"),"VAT claimed without valid tax invoice; ","")&amp;IF(AND(L4981="Yes",ISNUMBER(SEARCH("blocked",G4981))),"Blocked input VAT claimed; ","")&amp;IF(AND(F4981="Import - VAT paid at customs (Box 8)",M4981=""),"Customs declaration no missing; ","")&amp;IF(AND(F4981="Import - Reverse charge (Box 9)",E4981="Saudi Arabia"),"RCM used for a local supplier; ","")&amp;IF(AND(L4981="Yes",NOT(OR(F4981="Standard domestic 15% (Box 7)",F4981="Import - VAT paid at customs (Box 8)",F4981="Import - Reverse charge (Box 9)"))),"VAT claimed on non-taxable category; ",""))</f>
        <v/>
      </c>
    </row>
    <row r="4982">
      <c r="A4982" s="17" t="n"/>
      <c r="B4982" s="14" t="n"/>
      <c r="C4982" s="14" t="n"/>
      <c r="D4982" s="16" t="n"/>
      <c r="E4982" s="14" t="n"/>
      <c r="F4982" s="14" t="n"/>
      <c r="G4982" s="14" t="n"/>
      <c r="H4982" s="19" t="n"/>
      <c r="I4982" s="19" t="n"/>
      <c r="J4982" s="34">
        <f>IF(A4982="","",H4982+I4982)</f>
        <v/>
      </c>
      <c r="K4982" s="14" t="n"/>
      <c r="L4982" s="14" t="n"/>
      <c r="M4982" s="14" t="n"/>
      <c r="N4982" s="14" t="n"/>
      <c r="O4982" s="20">
        <f>IF(A4982="","",SUMPRODUCT((A4982&gt;=Setup!$C$19:$C$30)*(A4982&lt;=Setup!$D$19:$D$30)*Setup!$A$19:$A$30))</f>
        <v/>
      </c>
      <c r="P4982" s="34">
        <f>IF(A4982="","",IF(OR(F4982="Standard domestic 15% (Box 7)",F4982="Import - VAT paid at customs (Box 8)",F4982="Import - Reverse charge (Box 9)"),ROUND(H4982*Setup!$B$9,2),0))</f>
        <v/>
      </c>
      <c r="Q4982" s="34">
        <f>IF(A4982="","",I4982-P4982)</f>
        <v/>
      </c>
      <c r="R4982" s="34">
        <f>IF(A4982="","",IF(L4982="Yes",I4982,0))</f>
        <v/>
      </c>
      <c r="S4982" s="34">
        <f>IF(A4982="","",IF(AND(L4982="Yes",K4982="Yes",NOT(ISNUMBER(SEARCH("blocked",G4982))),OR(F4982="Standard domestic 15% (Box 7)",F4982="Import - VAT paid at customs (Box 8)",F4982="Import - Reverse charge (Box 9)"),OR(F4982&lt;&gt;"Standard domestic 15% (Box 7)",AND(LEN(D4982)=15,LEFT(D4982,1)="3",RIGHT(D4982,1)="3",ISNUMBER(--D4982)))),I4982,0))</f>
        <v/>
      </c>
      <c r="T4982" s="34">
        <f>IF(A4982="","",R4982-S4982)</f>
        <v/>
      </c>
      <c r="U4982" s="23">
        <f>IF(A4982="","",IF(O4982=0,"Outside audit periods; ","")&amp;IF(F4982="","No VAT category; ","")&amp;IF(ABS(Q4982)&gt;Setup!$B$10,"VAT ≠ 15% × net; ","")&amp;IF(AND(F4982="Standard domestic 15% (Box 7)",NOT(AND(LEN(D4982)=15,LEFT(D4982,1)="3",RIGHT(D4982,1)="3",ISNUMBER(--D4982)))),"Invalid/missing supplier VAT no; ","")&amp;IF(AND(L4982="Yes",K4982&lt;&gt;"Yes"),"VAT claimed without valid tax invoice; ","")&amp;IF(AND(L4982="Yes",ISNUMBER(SEARCH("blocked",G4982))),"Blocked input VAT claimed; ","")&amp;IF(AND(F4982="Import - VAT paid at customs (Box 8)",M4982=""),"Customs declaration no missing; ","")&amp;IF(AND(F4982="Import - Reverse charge (Box 9)",E4982="Saudi Arabia"),"RCM used for a local supplier; ","")&amp;IF(AND(L4982="Yes",NOT(OR(F4982="Standard domestic 15% (Box 7)",F4982="Import - VAT paid at customs (Box 8)",F4982="Import - Reverse charge (Box 9)"))),"VAT claimed on non-taxable category; ",""))</f>
        <v/>
      </c>
    </row>
    <row r="4983">
      <c r="A4983" s="17" t="n"/>
      <c r="B4983" s="14" t="n"/>
      <c r="C4983" s="14" t="n"/>
      <c r="D4983" s="16" t="n"/>
      <c r="E4983" s="14" t="n"/>
      <c r="F4983" s="14" t="n"/>
      <c r="G4983" s="14" t="n"/>
      <c r="H4983" s="19" t="n"/>
      <c r="I4983" s="19" t="n"/>
      <c r="J4983" s="34">
        <f>IF(A4983="","",H4983+I4983)</f>
        <v/>
      </c>
      <c r="K4983" s="14" t="n"/>
      <c r="L4983" s="14" t="n"/>
      <c r="M4983" s="14" t="n"/>
      <c r="N4983" s="14" t="n"/>
      <c r="O4983" s="20">
        <f>IF(A4983="","",SUMPRODUCT((A4983&gt;=Setup!$C$19:$C$30)*(A4983&lt;=Setup!$D$19:$D$30)*Setup!$A$19:$A$30))</f>
        <v/>
      </c>
      <c r="P4983" s="34">
        <f>IF(A4983="","",IF(OR(F4983="Standard domestic 15% (Box 7)",F4983="Import - VAT paid at customs (Box 8)",F4983="Import - Reverse charge (Box 9)"),ROUND(H4983*Setup!$B$9,2),0))</f>
        <v/>
      </c>
      <c r="Q4983" s="34">
        <f>IF(A4983="","",I4983-P4983)</f>
        <v/>
      </c>
      <c r="R4983" s="34">
        <f>IF(A4983="","",IF(L4983="Yes",I4983,0))</f>
        <v/>
      </c>
      <c r="S4983" s="34">
        <f>IF(A4983="","",IF(AND(L4983="Yes",K4983="Yes",NOT(ISNUMBER(SEARCH("blocked",G4983))),OR(F4983="Standard domestic 15% (Box 7)",F4983="Import - VAT paid at customs (Box 8)",F4983="Import - Reverse charge (Box 9)"),OR(F4983&lt;&gt;"Standard domestic 15% (Box 7)",AND(LEN(D4983)=15,LEFT(D4983,1)="3",RIGHT(D4983,1)="3",ISNUMBER(--D4983)))),I4983,0))</f>
        <v/>
      </c>
      <c r="T4983" s="34">
        <f>IF(A4983="","",R4983-S4983)</f>
        <v/>
      </c>
      <c r="U4983" s="23">
        <f>IF(A4983="","",IF(O4983=0,"Outside audit periods; ","")&amp;IF(F4983="","No VAT category; ","")&amp;IF(ABS(Q4983)&gt;Setup!$B$10,"VAT ≠ 15% × net; ","")&amp;IF(AND(F4983="Standard domestic 15% (Box 7)",NOT(AND(LEN(D4983)=15,LEFT(D4983,1)="3",RIGHT(D4983,1)="3",ISNUMBER(--D4983)))),"Invalid/missing supplier VAT no; ","")&amp;IF(AND(L4983="Yes",K4983&lt;&gt;"Yes"),"VAT claimed without valid tax invoice; ","")&amp;IF(AND(L4983="Yes",ISNUMBER(SEARCH("blocked",G4983))),"Blocked input VAT claimed; ","")&amp;IF(AND(F4983="Import - VAT paid at customs (Box 8)",M4983=""),"Customs declaration no missing; ","")&amp;IF(AND(F4983="Import - Reverse charge (Box 9)",E4983="Saudi Arabia"),"RCM used for a local supplier; ","")&amp;IF(AND(L4983="Yes",NOT(OR(F4983="Standard domestic 15% (Box 7)",F4983="Import - VAT paid at customs (Box 8)",F4983="Import - Reverse charge (Box 9)"))),"VAT claimed on non-taxable category; ",""))</f>
        <v/>
      </c>
    </row>
    <row r="4984">
      <c r="A4984" s="17" t="n"/>
      <c r="B4984" s="14" t="n"/>
      <c r="C4984" s="14" t="n"/>
      <c r="D4984" s="16" t="n"/>
      <c r="E4984" s="14" t="n"/>
      <c r="F4984" s="14" t="n"/>
      <c r="G4984" s="14" t="n"/>
      <c r="H4984" s="19" t="n"/>
      <c r="I4984" s="19" t="n"/>
      <c r="J4984" s="34">
        <f>IF(A4984="","",H4984+I4984)</f>
        <v/>
      </c>
      <c r="K4984" s="14" t="n"/>
      <c r="L4984" s="14" t="n"/>
      <c r="M4984" s="14" t="n"/>
      <c r="N4984" s="14" t="n"/>
      <c r="O4984" s="20">
        <f>IF(A4984="","",SUMPRODUCT((A4984&gt;=Setup!$C$19:$C$30)*(A4984&lt;=Setup!$D$19:$D$30)*Setup!$A$19:$A$30))</f>
        <v/>
      </c>
      <c r="P4984" s="34">
        <f>IF(A4984="","",IF(OR(F4984="Standard domestic 15% (Box 7)",F4984="Import - VAT paid at customs (Box 8)",F4984="Import - Reverse charge (Box 9)"),ROUND(H4984*Setup!$B$9,2),0))</f>
        <v/>
      </c>
      <c r="Q4984" s="34">
        <f>IF(A4984="","",I4984-P4984)</f>
        <v/>
      </c>
      <c r="R4984" s="34">
        <f>IF(A4984="","",IF(L4984="Yes",I4984,0))</f>
        <v/>
      </c>
      <c r="S4984" s="34">
        <f>IF(A4984="","",IF(AND(L4984="Yes",K4984="Yes",NOT(ISNUMBER(SEARCH("blocked",G4984))),OR(F4984="Standard domestic 15% (Box 7)",F4984="Import - VAT paid at customs (Box 8)",F4984="Import - Reverse charge (Box 9)"),OR(F4984&lt;&gt;"Standard domestic 15% (Box 7)",AND(LEN(D4984)=15,LEFT(D4984,1)="3",RIGHT(D4984,1)="3",ISNUMBER(--D4984)))),I4984,0))</f>
        <v/>
      </c>
      <c r="T4984" s="34">
        <f>IF(A4984="","",R4984-S4984)</f>
        <v/>
      </c>
      <c r="U4984" s="23">
        <f>IF(A4984="","",IF(O4984=0,"Outside audit periods; ","")&amp;IF(F4984="","No VAT category; ","")&amp;IF(ABS(Q4984)&gt;Setup!$B$10,"VAT ≠ 15% × net; ","")&amp;IF(AND(F4984="Standard domestic 15% (Box 7)",NOT(AND(LEN(D4984)=15,LEFT(D4984,1)="3",RIGHT(D4984,1)="3",ISNUMBER(--D4984)))),"Invalid/missing supplier VAT no; ","")&amp;IF(AND(L4984="Yes",K4984&lt;&gt;"Yes"),"VAT claimed without valid tax invoice; ","")&amp;IF(AND(L4984="Yes",ISNUMBER(SEARCH("blocked",G4984))),"Blocked input VAT claimed; ","")&amp;IF(AND(F4984="Import - VAT paid at customs (Box 8)",M4984=""),"Customs declaration no missing; ","")&amp;IF(AND(F4984="Import - Reverse charge (Box 9)",E4984="Saudi Arabia"),"RCM used for a local supplier; ","")&amp;IF(AND(L4984="Yes",NOT(OR(F4984="Standard domestic 15% (Box 7)",F4984="Import - VAT paid at customs (Box 8)",F4984="Import - Reverse charge (Box 9)"))),"VAT claimed on non-taxable category; ",""))</f>
        <v/>
      </c>
    </row>
    <row r="4985">
      <c r="A4985" s="17" t="n"/>
      <c r="B4985" s="14" t="n"/>
      <c r="C4985" s="14" t="n"/>
      <c r="D4985" s="16" t="n"/>
      <c r="E4985" s="14" t="n"/>
      <c r="F4985" s="14" t="n"/>
      <c r="G4985" s="14" t="n"/>
      <c r="H4985" s="19" t="n"/>
      <c r="I4985" s="19" t="n"/>
      <c r="J4985" s="34">
        <f>IF(A4985="","",H4985+I4985)</f>
        <v/>
      </c>
      <c r="K4985" s="14" t="n"/>
      <c r="L4985" s="14" t="n"/>
      <c r="M4985" s="14" t="n"/>
      <c r="N4985" s="14" t="n"/>
      <c r="O4985" s="20">
        <f>IF(A4985="","",SUMPRODUCT((A4985&gt;=Setup!$C$19:$C$30)*(A4985&lt;=Setup!$D$19:$D$30)*Setup!$A$19:$A$30))</f>
        <v/>
      </c>
      <c r="P4985" s="34">
        <f>IF(A4985="","",IF(OR(F4985="Standard domestic 15% (Box 7)",F4985="Import - VAT paid at customs (Box 8)",F4985="Import - Reverse charge (Box 9)"),ROUND(H4985*Setup!$B$9,2),0))</f>
        <v/>
      </c>
      <c r="Q4985" s="34">
        <f>IF(A4985="","",I4985-P4985)</f>
        <v/>
      </c>
      <c r="R4985" s="34">
        <f>IF(A4985="","",IF(L4985="Yes",I4985,0))</f>
        <v/>
      </c>
      <c r="S4985" s="34">
        <f>IF(A4985="","",IF(AND(L4985="Yes",K4985="Yes",NOT(ISNUMBER(SEARCH("blocked",G4985))),OR(F4985="Standard domestic 15% (Box 7)",F4985="Import - VAT paid at customs (Box 8)",F4985="Import - Reverse charge (Box 9)"),OR(F4985&lt;&gt;"Standard domestic 15% (Box 7)",AND(LEN(D4985)=15,LEFT(D4985,1)="3",RIGHT(D4985,1)="3",ISNUMBER(--D4985)))),I4985,0))</f>
        <v/>
      </c>
      <c r="T4985" s="34">
        <f>IF(A4985="","",R4985-S4985)</f>
        <v/>
      </c>
      <c r="U4985" s="23">
        <f>IF(A4985="","",IF(O4985=0,"Outside audit periods; ","")&amp;IF(F4985="","No VAT category; ","")&amp;IF(ABS(Q4985)&gt;Setup!$B$10,"VAT ≠ 15% × net; ","")&amp;IF(AND(F4985="Standard domestic 15% (Box 7)",NOT(AND(LEN(D4985)=15,LEFT(D4985,1)="3",RIGHT(D4985,1)="3",ISNUMBER(--D4985)))),"Invalid/missing supplier VAT no; ","")&amp;IF(AND(L4985="Yes",K4985&lt;&gt;"Yes"),"VAT claimed without valid tax invoice; ","")&amp;IF(AND(L4985="Yes",ISNUMBER(SEARCH("blocked",G4985))),"Blocked input VAT claimed; ","")&amp;IF(AND(F4985="Import - VAT paid at customs (Box 8)",M4985=""),"Customs declaration no missing; ","")&amp;IF(AND(F4985="Import - Reverse charge (Box 9)",E4985="Saudi Arabia"),"RCM used for a local supplier; ","")&amp;IF(AND(L4985="Yes",NOT(OR(F4985="Standard domestic 15% (Box 7)",F4985="Import - VAT paid at customs (Box 8)",F4985="Import - Reverse charge (Box 9)"))),"VAT claimed on non-taxable category; ",""))</f>
        <v/>
      </c>
    </row>
    <row r="4986">
      <c r="A4986" s="17" t="n"/>
      <c r="B4986" s="14" t="n"/>
      <c r="C4986" s="14" t="n"/>
      <c r="D4986" s="16" t="n"/>
      <c r="E4986" s="14" t="n"/>
      <c r="F4986" s="14" t="n"/>
      <c r="G4986" s="14" t="n"/>
      <c r="H4986" s="19" t="n"/>
      <c r="I4986" s="19" t="n"/>
      <c r="J4986" s="34">
        <f>IF(A4986="","",H4986+I4986)</f>
        <v/>
      </c>
      <c r="K4986" s="14" t="n"/>
      <c r="L4986" s="14" t="n"/>
      <c r="M4986" s="14" t="n"/>
      <c r="N4986" s="14" t="n"/>
      <c r="O4986" s="20">
        <f>IF(A4986="","",SUMPRODUCT((A4986&gt;=Setup!$C$19:$C$30)*(A4986&lt;=Setup!$D$19:$D$30)*Setup!$A$19:$A$30))</f>
        <v/>
      </c>
      <c r="P4986" s="34">
        <f>IF(A4986="","",IF(OR(F4986="Standard domestic 15% (Box 7)",F4986="Import - VAT paid at customs (Box 8)",F4986="Import - Reverse charge (Box 9)"),ROUND(H4986*Setup!$B$9,2),0))</f>
        <v/>
      </c>
      <c r="Q4986" s="34">
        <f>IF(A4986="","",I4986-P4986)</f>
        <v/>
      </c>
      <c r="R4986" s="34">
        <f>IF(A4986="","",IF(L4986="Yes",I4986,0))</f>
        <v/>
      </c>
      <c r="S4986" s="34">
        <f>IF(A4986="","",IF(AND(L4986="Yes",K4986="Yes",NOT(ISNUMBER(SEARCH("blocked",G4986))),OR(F4986="Standard domestic 15% (Box 7)",F4986="Import - VAT paid at customs (Box 8)",F4986="Import - Reverse charge (Box 9)"),OR(F4986&lt;&gt;"Standard domestic 15% (Box 7)",AND(LEN(D4986)=15,LEFT(D4986,1)="3",RIGHT(D4986,1)="3",ISNUMBER(--D4986)))),I4986,0))</f>
        <v/>
      </c>
      <c r="T4986" s="34">
        <f>IF(A4986="","",R4986-S4986)</f>
        <v/>
      </c>
      <c r="U4986" s="23">
        <f>IF(A4986="","",IF(O4986=0,"Outside audit periods; ","")&amp;IF(F4986="","No VAT category; ","")&amp;IF(ABS(Q4986)&gt;Setup!$B$10,"VAT ≠ 15% × net; ","")&amp;IF(AND(F4986="Standard domestic 15% (Box 7)",NOT(AND(LEN(D4986)=15,LEFT(D4986,1)="3",RIGHT(D4986,1)="3",ISNUMBER(--D4986)))),"Invalid/missing supplier VAT no; ","")&amp;IF(AND(L4986="Yes",K4986&lt;&gt;"Yes"),"VAT claimed without valid tax invoice; ","")&amp;IF(AND(L4986="Yes",ISNUMBER(SEARCH("blocked",G4986))),"Blocked input VAT claimed; ","")&amp;IF(AND(F4986="Import - VAT paid at customs (Box 8)",M4986=""),"Customs declaration no missing; ","")&amp;IF(AND(F4986="Import - Reverse charge (Box 9)",E4986="Saudi Arabia"),"RCM used for a local supplier; ","")&amp;IF(AND(L4986="Yes",NOT(OR(F4986="Standard domestic 15% (Box 7)",F4986="Import - VAT paid at customs (Box 8)",F4986="Import - Reverse charge (Box 9)"))),"VAT claimed on non-taxable category; ",""))</f>
        <v/>
      </c>
    </row>
    <row r="4987">
      <c r="A4987" s="17" t="n"/>
      <c r="B4987" s="14" t="n"/>
      <c r="C4987" s="14" t="n"/>
      <c r="D4987" s="16" t="n"/>
      <c r="E4987" s="14" t="n"/>
      <c r="F4987" s="14" t="n"/>
      <c r="G4987" s="14" t="n"/>
      <c r="H4987" s="19" t="n"/>
      <c r="I4987" s="19" t="n"/>
      <c r="J4987" s="34">
        <f>IF(A4987="","",H4987+I4987)</f>
        <v/>
      </c>
      <c r="K4987" s="14" t="n"/>
      <c r="L4987" s="14" t="n"/>
      <c r="M4987" s="14" t="n"/>
      <c r="N4987" s="14" t="n"/>
      <c r="O4987" s="20">
        <f>IF(A4987="","",SUMPRODUCT((A4987&gt;=Setup!$C$19:$C$30)*(A4987&lt;=Setup!$D$19:$D$30)*Setup!$A$19:$A$30))</f>
        <v/>
      </c>
      <c r="P4987" s="34">
        <f>IF(A4987="","",IF(OR(F4987="Standard domestic 15% (Box 7)",F4987="Import - VAT paid at customs (Box 8)",F4987="Import - Reverse charge (Box 9)"),ROUND(H4987*Setup!$B$9,2),0))</f>
        <v/>
      </c>
      <c r="Q4987" s="34">
        <f>IF(A4987="","",I4987-P4987)</f>
        <v/>
      </c>
      <c r="R4987" s="34">
        <f>IF(A4987="","",IF(L4987="Yes",I4987,0))</f>
        <v/>
      </c>
      <c r="S4987" s="34">
        <f>IF(A4987="","",IF(AND(L4987="Yes",K4987="Yes",NOT(ISNUMBER(SEARCH("blocked",G4987))),OR(F4987="Standard domestic 15% (Box 7)",F4987="Import - VAT paid at customs (Box 8)",F4987="Import - Reverse charge (Box 9)"),OR(F4987&lt;&gt;"Standard domestic 15% (Box 7)",AND(LEN(D4987)=15,LEFT(D4987,1)="3",RIGHT(D4987,1)="3",ISNUMBER(--D4987)))),I4987,0))</f>
        <v/>
      </c>
      <c r="T4987" s="34">
        <f>IF(A4987="","",R4987-S4987)</f>
        <v/>
      </c>
      <c r="U4987" s="23">
        <f>IF(A4987="","",IF(O4987=0,"Outside audit periods; ","")&amp;IF(F4987="","No VAT category; ","")&amp;IF(ABS(Q4987)&gt;Setup!$B$10,"VAT ≠ 15% × net; ","")&amp;IF(AND(F4987="Standard domestic 15% (Box 7)",NOT(AND(LEN(D4987)=15,LEFT(D4987,1)="3",RIGHT(D4987,1)="3",ISNUMBER(--D4987)))),"Invalid/missing supplier VAT no; ","")&amp;IF(AND(L4987="Yes",K4987&lt;&gt;"Yes"),"VAT claimed without valid tax invoice; ","")&amp;IF(AND(L4987="Yes",ISNUMBER(SEARCH("blocked",G4987))),"Blocked input VAT claimed; ","")&amp;IF(AND(F4987="Import - VAT paid at customs (Box 8)",M4987=""),"Customs declaration no missing; ","")&amp;IF(AND(F4987="Import - Reverse charge (Box 9)",E4987="Saudi Arabia"),"RCM used for a local supplier; ","")&amp;IF(AND(L4987="Yes",NOT(OR(F4987="Standard domestic 15% (Box 7)",F4987="Import - VAT paid at customs (Box 8)",F4987="Import - Reverse charge (Box 9)"))),"VAT claimed on non-taxable category; ",""))</f>
        <v/>
      </c>
    </row>
    <row r="4988">
      <c r="A4988" s="17" t="n"/>
      <c r="B4988" s="14" t="n"/>
      <c r="C4988" s="14" t="n"/>
      <c r="D4988" s="16" t="n"/>
      <c r="E4988" s="14" t="n"/>
      <c r="F4988" s="14" t="n"/>
      <c r="G4988" s="14" t="n"/>
      <c r="H4988" s="19" t="n"/>
      <c r="I4988" s="19" t="n"/>
      <c r="J4988" s="34">
        <f>IF(A4988="","",H4988+I4988)</f>
        <v/>
      </c>
      <c r="K4988" s="14" t="n"/>
      <c r="L4988" s="14" t="n"/>
      <c r="M4988" s="14" t="n"/>
      <c r="N4988" s="14" t="n"/>
      <c r="O4988" s="20">
        <f>IF(A4988="","",SUMPRODUCT((A4988&gt;=Setup!$C$19:$C$30)*(A4988&lt;=Setup!$D$19:$D$30)*Setup!$A$19:$A$30))</f>
        <v/>
      </c>
      <c r="P4988" s="34">
        <f>IF(A4988="","",IF(OR(F4988="Standard domestic 15% (Box 7)",F4988="Import - VAT paid at customs (Box 8)",F4988="Import - Reverse charge (Box 9)"),ROUND(H4988*Setup!$B$9,2),0))</f>
        <v/>
      </c>
      <c r="Q4988" s="34">
        <f>IF(A4988="","",I4988-P4988)</f>
        <v/>
      </c>
      <c r="R4988" s="34">
        <f>IF(A4988="","",IF(L4988="Yes",I4988,0))</f>
        <v/>
      </c>
      <c r="S4988" s="34">
        <f>IF(A4988="","",IF(AND(L4988="Yes",K4988="Yes",NOT(ISNUMBER(SEARCH("blocked",G4988))),OR(F4988="Standard domestic 15% (Box 7)",F4988="Import - VAT paid at customs (Box 8)",F4988="Import - Reverse charge (Box 9)"),OR(F4988&lt;&gt;"Standard domestic 15% (Box 7)",AND(LEN(D4988)=15,LEFT(D4988,1)="3",RIGHT(D4988,1)="3",ISNUMBER(--D4988)))),I4988,0))</f>
        <v/>
      </c>
      <c r="T4988" s="34">
        <f>IF(A4988="","",R4988-S4988)</f>
        <v/>
      </c>
      <c r="U4988" s="23">
        <f>IF(A4988="","",IF(O4988=0,"Outside audit periods; ","")&amp;IF(F4988="","No VAT category; ","")&amp;IF(ABS(Q4988)&gt;Setup!$B$10,"VAT ≠ 15% × net; ","")&amp;IF(AND(F4988="Standard domestic 15% (Box 7)",NOT(AND(LEN(D4988)=15,LEFT(D4988,1)="3",RIGHT(D4988,1)="3",ISNUMBER(--D4988)))),"Invalid/missing supplier VAT no; ","")&amp;IF(AND(L4988="Yes",K4988&lt;&gt;"Yes"),"VAT claimed without valid tax invoice; ","")&amp;IF(AND(L4988="Yes",ISNUMBER(SEARCH("blocked",G4988))),"Blocked input VAT claimed; ","")&amp;IF(AND(F4988="Import - VAT paid at customs (Box 8)",M4988=""),"Customs declaration no missing; ","")&amp;IF(AND(F4988="Import - Reverse charge (Box 9)",E4988="Saudi Arabia"),"RCM used for a local supplier; ","")&amp;IF(AND(L4988="Yes",NOT(OR(F4988="Standard domestic 15% (Box 7)",F4988="Import - VAT paid at customs (Box 8)",F4988="Import - Reverse charge (Box 9)"))),"VAT claimed on non-taxable category; ",""))</f>
        <v/>
      </c>
    </row>
    <row r="4989">
      <c r="A4989" s="17" t="n"/>
      <c r="B4989" s="14" t="n"/>
      <c r="C4989" s="14" t="n"/>
      <c r="D4989" s="16" t="n"/>
      <c r="E4989" s="14" t="n"/>
      <c r="F4989" s="14" t="n"/>
      <c r="G4989" s="14" t="n"/>
      <c r="H4989" s="19" t="n"/>
      <c r="I4989" s="19" t="n"/>
      <c r="J4989" s="34">
        <f>IF(A4989="","",H4989+I4989)</f>
        <v/>
      </c>
      <c r="K4989" s="14" t="n"/>
      <c r="L4989" s="14" t="n"/>
      <c r="M4989" s="14" t="n"/>
      <c r="N4989" s="14" t="n"/>
      <c r="O4989" s="20">
        <f>IF(A4989="","",SUMPRODUCT((A4989&gt;=Setup!$C$19:$C$30)*(A4989&lt;=Setup!$D$19:$D$30)*Setup!$A$19:$A$30))</f>
        <v/>
      </c>
      <c r="P4989" s="34">
        <f>IF(A4989="","",IF(OR(F4989="Standard domestic 15% (Box 7)",F4989="Import - VAT paid at customs (Box 8)",F4989="Import - Reverse charge (Box 9)"),ROUND(H4989*Setup!$B$9,2),0))</f>
        <v/>
      </c>
      <c r="Q4989" s="34">
        <f>IF(A4989="","",I4989-P4989)</f>
        <v/>
      </c>
      <c r="R4989" s="34">
        <f>IF(A4989="","",IF(L4989="Yes",I4989,0))</f>
        <v/>
      </c>
      <c r="S4989" s="34">
        <f>IF(A4989="","",IF(AND(L4989="Yes",K4989="Yes",NOT(ISNUMBER(SEARCH("blocked",G4989))),OR(F4989="Standard domestic 15% (Box 7)",F4989="Import - VAT paid at customs (Box 8)",F4989="Import - Reverse charge (Box 9)"),OR(F4989&lt;&gt;"Standard domestic 15% (Box 7)",AND(LEN(D4989)=15,LEFT(D4989,1)="3",RIGHT(D4989,1)="3",ISNUMBER(--D4989)))),I4989,0))</f>
        <v/>
      </c>
      <c r="T4989" s="34">
        <f>IF(A4989="","",R4989-S4989)</f>
        <v/>
      </c>
      <c r="U4989" s="23">
        <f>IF(A4989="","",IF(O4989=0,"Outside audit periods; ","")&amp;IF(F4989="","No VAT category; ","")&amp;IF(ABS(Q4989)&gt;Setup!$B$10,"VAT ≠ 15% × net; ","")&amp;IF(AND(F4989="Standard domestic 15% (Box 7)",NOT(AND(LEN(D4989)=15,LEFT(D4989,1)="3",RIGHT(D4989,1)="3",ISNUMBER(--D4989)))),"Invalid/missing supplier VAT no; ","")&amp;IF(AND(L4989="Yes",K4989&lt;&gt;"Yes"),"VAT claimed without valid tax invoice; ","")&amp;IF(AND(L4989="Yes",ISNUMBER(SEARCH("blocked",G4989))),"Blocked input VAT claimed; ","")&amp;IF(AND(F4989="Import - VAT paid at customs (Box 8)",M4989=""),"Customs declaration no missing; ","")&amp;IF(AND(F4989="Import - Reverse charge (Box 9)",E4989="Saudi Arabia"),"RCM used for a local supplier; ","")&amp;IF(AND(L4989="Yes",NOT(OR(F4989="Standard domestic 15% (Box 7)",F4989="Import - VAT paid at customs (Box 8)",F4989="Import - Reverse charge (Box 9)"))),"VAT claimed on non-taxable category; ",""))</f>
        <v/>
      </c>
    </row>
    <row r="4990">
      <c r="A4990" s="17" t="n"/>
      <c r="B4990" s="14" t="n"/>
      <c r="C4990" s="14" t="n"/>
      <c r="D4990" s="16" t="n"/>
      <c r="E4990" s="14" t="n"/>
      <c r="F4990" s="14" t="n"/>
      <c r="G4990" s="14" t="n"/>
      <c r="H4990" s="19" t="n"/>
      <c r="I4990" s="19" t="n"/>
      <c r="J4990" s="34">
        <f>IF(A4990="","",H4990+I4990)</f>
        <v/>
      </c>
      <c r="K4990" s="14" t="n"/>
      <c r="L4990" s="14" t="n"/>
      <c r="M4990" s="14" t="n"/>
      <c r="N4990" s="14" t="n"/>
      <c r="O4990" s="20">
        <f>IF(A4990="","",SUMPRODUCT((A4990&gt;=Setup!$C$19:$C$30)*(A4990&lt;=Setup!$D$19:$D$30)*Setup!$A$19:$A$30))</f>
        <v/>
      </c>
      <c r="P4990" s="34">
        <f>IF(A4990="","",IF(OR(F4990="Standard domestic 15% (Box 7)",F4990="Import - VAT paid at customs (Box 8)",F4990="Import - Reverse charge (Box 9)"),ROUND(H4990*Setup!$B$9,2),0))</f>
        <v/>
      </c>
      <c r="Q4990" s="34">
        <f>IF(A4990="","",I4990-P4990)</f>
        <v/>
      </c>
      <c r="R4990" s="34">
        <f>IF(A4990="","",IF(L4990="Yes",I4990,0))</f>
        <v/>
      </c>
      <c r="S4990" s="34">
        <f>IF(A4990="","",IF(AND(L4990="Yes",K4990="Yes",NOT(ISNUMBER(SEARCH("blocked",G4990))),OR(F4990="Standard domestic 15% (Box 7)",F4990="Import - VAT paid at customs (Box 8)",F4990="Import - Reverse charge (Box 9)"),OR(F4990&lt;&gt;"Standard domestic 15% (Box 7)",AND(LEN(D4990)=15,LEFT(D4990,1)="3",RIGHT(D4990,1)="3",ISNUMBER(--D4990)))),I4990,0))</f>
        <v/>
      </c>
      <c r="T4990" s="34">
        <f>IF(A4990="","",R4990-S4990)</f>
        <v/>
      </c>
      <c r="U4990" s="23">
        <f>IF(A4990="","",IF(O4990=0,"Outside audit periods; ","")&amp;IF(F4990="","No VAT category; ","")&amp;IF(ABS(Q4990)&gt;Setup!$B$10,"VAT ≠ 15% × net; ","")&amp;IF(AND(F4990="Standard domestic 15% (Box 7)",NOT(AND(LEN(D4990)=15,LEFT(D4990,1)="3",RIGHT(D4990,1)="3",ISNUMBER(--D4990)))),"Invalid/missing supplier VAT no; ","")&amp;IF(AND(L4990="Yes",K4990&lt;&gt;"Yes"),"VAT claimed without valid tax invoice; ","")&amp;IF(AND(L4990="Yes",ISNUMBER(SEARCH("blocked",G4990))),"Blocked input VAT claimed; ","")&amp;IF(AND(F4990="Import - VAT paid at customs (Box 8)",M4990=""),"Customs declaration no missing; ","")&amp;IF(AND(F4990="Import - Reverse charge (Box 9)",E4990="Saudi Arabia"),"RCM used for a local supplier; ","")&amp;IF(AND(L4990="Yes",NOT(OR(F4990="Standard domestic 15% (Box 7)",F4990="Import - VAT paid at customs (Box 8)",F4990="Import - Reverse charge (Box 9)"))),"VAT claimed on non-taxable category; ",""))</f>
        <v/>
      </c>
    </row>
    <row r="4991">
      <c r="A4991" s="17" t="n"/>
      <c r="B4991" s="14" t="n"/>
      <c r="C4991" s="14" t="n"/>
      <c r="D4991" s="16" t="n"/>
      <c r="E4991" s="14" t="n"/>
      <c r="F4991" s="14" t="n"/>
      <c r="G4991" s="14" t="n"/>
      <c r="H4991" s="19" t="n"/>
      <c r="I4991" s="19" t="n"/>
      <c r="J4991" s="34">
        <f>IF(A4991="","",H4991+I4991)</f>
        <v/>
      </c>
      <c r="K4991" s="14" t="n"/>
      <c r="L4991" s="14" t="n"/>
      <c r="M4991" s="14" t="n"/>
      <c r="N4991" s="14" t="n"/>
      <c r="O4991" s="20">
        <f>IF(A4991="","",SUMPRODUCT((A4991&gt;=Setup!$C$19:$C$30)*(A4991&lt;=Setup!$D$19:$D$30)*Setup!$A$19:$A$30))</f>
        <v/>
      </c>
      <c r="P4991" s="34">
        <f>IF(A4991="","",IF(OR(F4991="Standard domestic 15% (Box 7)",F4991="Import - VAT paid at customs (Box 8)",F4991="Import - Reverse charge (Box 9)"),ROUND(H4991*Setup!$B$9,2),0))</f>
        <v/>
      </c>
      <c r="Q4991" s="34">
        <f>IF(A4991="","",I4991-P4991)</f>
        <v/>
      </c>
      <c r="R4991" s="34">
        <f>IF(A4991="","",IF(L4991="Yes",I4991,0))</f>
        <v/>
      </c>
      <c r="S4991" s="34">
        <f>IF(A4991="","",IF(AND(L4991="Yes",K4991="Yes",NOT(ISNUMBER(SEARCH("blocked",G4991))),OR(F4991="Standard domestic 15% (Box 7)",F4991="Import - VAT paid at customs (Box 8)",F4991="Import - Reverse charge (Box 9)"),OR(F4991&lt;&gt;"Standard domestic 15% (Box 7)",AND(LEN(D4991)=15,LEFT(D4991,1)="3",RIGHT(D4991,1)="3",ISNUMBER(--D4991)))),I4991,0))</f>
        <v/>
      </c>
      <c r="T4991" s="34">
        <f>IF(A4991="","",R4991-S4991)</f>
        <v/>
      </c>
      <c r="U4991" s="23">
        <f>IF(A4991="","",IF(O4991=0,"Outside audit periods; ","")&amp;IF(F4991="","No VAT category; ","")&amp;IF(ABS(Q4991)&gt;Setup!$B$10,"VAT ≠ 15% × net; ","")&amp;IF(AND(F4991="Standard domestic 15% (Box 7)",NOT(AND(LEN(D4991)=15,LEFT(D4991,1)="3",RIGHT(D4991,1)="3",ISNUMBER(--D4991)))),"Invalid/missing supplier VAT no; ","")&amp;IF(AND(L4991="Yes",K4991&lt;&gt;"Yes"),"VAT claimed without valid tax invoice; ","")&amp;IF(AND(L4991="Yes",ISNUMBER(SEARCH("blocked",G4991))),"Blocked input VAT claimed; ","")&amp;IF(AND(F4991="Import - VAT paid at customs (Box 8)",M4991=""),"Customs declaration no missing; ","")&amp;IF(AND(F4991="Import - Reverse charge (Box 9)",E4991="Saudi Arabia"),"RCM used for a local supplier; ","")&amp;IF(AND(L4991="Yes",NOT(OR(F4991="Standard domestic 15% (Box 7)",F4991="Import - VAT paid at customs (Box 8)",F4991="Import - Reverse charge (Box 9)"))),"VAT claimed on non-taxable category; ",""))</f>
        <v/>
      </c>
    </row>
    <row r="4992">
      <c r="A4992" s="17" t="n"/>
      <c r="B4992" s="14" t="n"/>
      <c r="C4992" s="14" t="n"/>
      <c r="D4992" s="16" t="n"/>
      <c r="E4992" s="14" t="n"/>
      <c r="F4992" s="14" t="n"/>
      <c r="G4992" s="14" t="n"/>
      <c r="H4992" s="19" t="n"/>
      <c r="I4992" s="19" t="n"/>
      <c r="J4992" s="34">
        <f>IF(A4992="","",H4992+I4992)</f>
        <v/>
      </c>
      <c r="K4992" s="14" t="n"/>
      <c r="L4992" s="14" t="n"/>
      <c r="M4992" s="14" t="n"/>
      <c r="N4992" s="14" t="n"/>
      <c r="O4992" s="20">
        <f>IF(A4992="","",SUMPRODUCT((A4992&gt;=Setup!$C$19:$C$30)*(A4992&lt;=Setup!$D$19:$D$30)*Setup!$A$19:$A$30))</f>
        <v/>
      </c>
      <c r="P4992" s="34">
        <f>IF(A4992="","",IF(OR(F4992="Standard domestic 15% (Box 7)",F4992="Import - VAT paid at customs (Box 8)",F4992="Import - Reverse charge (Box 9)"),ROUND(H4992*Setup!$B$9,2),0))</f>
        <v/>
      </c>
      <c r="Q4992" s="34">
        <f>IF(A4992="","",I4992-P4992)</f>
        <v/>
      </c>
      <c r="R4992" s="34">
        <f>IF(A4992="","",IF(L4992="Yes",I4992,0))</f>
        <v/>
      </c>
      <c r="S4992" s="34">
        <f>IF(A4992="","",IF(AND(L4992="Yes",K4992="Yes",NOT(ISNUMBER(SEARCH("blocked",G4992))),OR(F4992="Standard domestic 15% (Box 7)",F4992="Import - VAT paid at customs (Box 8)",F4992="Import - Reverse charge (Box 9)"),OR(F4992&lt;&gt;"Standard domestic 15% (Box 7)",AND(LEN(D4992)=15,LEFT(D4992,1)="3",RIGHT(D4992,1)="3",ISNUMBER(--D4992)))),I4992,0))</f>
        <v/>
      </c>
      <c r="T4992" s="34">
        <f>IF(A4992="","",R4992-S4992)</f>
        <v/>
      </c>
      <c r="U4992" s="23">
        <f>IF(A4992="","",IF(O4992=0,"Outside audit periods; ","")&amp;IF(F4992="","No VAT category; ","")&amp;IF(ABS(Q4992)&gt;Setup!$B$10,"VAT ≠ 15% × net; ","")&amp;IF(AND(F4992="Standard domestic 15% (Box 7)",NOT(AND(LEN(D4992)=15,LEFT(D4992,1)="3",RIGHT(D4992,1)="3",ISNUMBER(--D4992)))),"Invalid/missing supplier VAT no; ","")&amp;IF(AND(L4992="Yes",K4992&lt;&gt;"Yes"),"VAT claimed without valid tax invoice; ","")&amp;IF(AND(L4992="Yes",ISNUMBER(SEARCH("blocked",G4992))),"Blocked input VAT claimed; ","")&amp;IF(AND(F4992="Import - VAT paid at customs (Box 8)",M4992=""),"Customs declaration no missing; ","")&amp;IF(AND(F4992="Import - Reverse charge (Box 9)",E4992="Saudi Arabia"),"RCM used for a local supplier; ","")&amp;IF(AND(L4992="Yes",NOT(OR(F4992="Standard domestic 15% (Box 7)",F4992="Import - VAT paid at customs (Box 8)",F4992="Import - Reverse charge (Box 9)"))),"VAT claimed on non-taxable category; ",""))</f>
        <v/>
      </c>
    </row>
    <row r="4993">
      <c r="A4993" s="17" t="n"/>
      <c r="B4993" s="14" t="n"/>
      <c r="C4993" s="14" t="n"/>
      <c r="D4993" s="16" t="n"/>
      <c r="E4993" s="14" t="n"/>
      <c r="F4993" s="14" t="n"/>
      <c r="G4993" s="14" t="n"/>
      <c r="H4993" s="19" t="n"/>
      <c r="I4993" s="19" t="n"/>
      <c r="J4993" s="34">
        <f>IF(A4993="","",H4993+I4993)</f>
        <v/>
      </c>
      <c r="K4993" s="14" t="n"/>
      <c r="L4993" s="14" t="n"/>
      <c r="M4993" s="14" t="n"/>
      <c r="N4993" s="14" t="n"/>
      <c r="O4993" s="20">
        <f>IF(A4993="","",SUMPRODUCT((A4993&gt;=Setup!$C$19:$C$30)*(A4993&lt;=Setup!$D$19:$D$30)*Setup!$A$19:$A$30))</f>
        <v/>
      </c>
      <c r="P4993" s="34">
        <f>IF(A4993="","",IF(OR(F4993="Standard domestic 15% (Box 7)",F4993="Import - VAT paid at customs (Box 8)",F4993="Import - Reverse charge (Box 9)"),ROUND(H4993*Setup!$B$9,2),0))</f>
        <v/>
      </c>
      <c r="Q4993" s="34">
        <f>IF(A4993="","",I4993-P4993)</f>
        <v/>
      </c>
      <c r="R4993" s="34">
        <f>IF(A4993="","",IF(L4993="Yes",I4993,0))</f>
        <v/>
      </c>
      <c r="S4993" s="34">
        <f>IF(A4993="","",IF(AND(L4993="Yes",K4993="Yes",NOT(ISNUMBER(SEARCH("blocked",G4993))),OR(F4993="Standard domestic 15% (Box 7)",F4993="Import - VAT paid at customs (Box 8)",F4993="Import - Reverse charge (Box 9)"),OR(F4993&lt;&gt;"Standard domestic 15% (Box 7)",AND(LEN(D4993)=15,LEFT(D4993,1)="3",RIGHT(D4993,1)="3",ISNUMBER(--D4993)))),I4993,0))</f>
        <v/>
      </c>
      <c r="T4993" s="34">
        <f>IF(A4993="","",R4993-S4993)</f>
        <v/>
      </c>
      <c r="U4993" s="23">
        <f>IF(A4993="","",IF(O4993=0,"Outside audit periods; ","")&amp;IF(F4993="","No VAT category; ","")&amp;IF(ABS(Q4993)&gt;Setup!$B$10,"VAT ≠ 15% × net; ","")&amp;IF(AND(F4993="Standard domestic 15% (Box 7)",NOT(AND(LEN(D4993)=15,LEFT(D4993,1)="3",RIGHT(D4993,1)="3",ISNUMBER(--D4993)))),"Invalid/missing supplier VAT no; ","")&amp;IF(AND(L4993="Yes",K4993&lt;&gt;"Yes"),"VAT claimed without valid tax invoice; ","")&amp;IF(AND(L4993="Yes",ISNUMBER(SEARCH("blocked",G4993))),"Blocked input VAT claimed; ","")&amp;IF(AND(F4993="Import - VAT paid at customs (Box 8)",M4993=""),"Customs declaration no missing; ","")&amp;IF(AND(F4993="Import - Reverse charge (Box 9)",E4993="Saudi Arabia"),"RCM used for a local supplier; ","")&amp;IF(AND(L4993="Yes",NOT(OR(F4993="Standard domestic 15% (Box 7)",F4993="Import - VAT paid at customs (Box 8)",F4993="Import - Reverse charge (Box 9)"))),"VAT claimed on non-taxable category; ",""))</f>
        <v/>
      </c>
    </row>
    <row r="4994">
      <c r="A4994" s="17" t="n"/>
      <c r="B4994" s="14" t="n"/>
      <c r="C4994" s="14" t="n"/>
      <c r="D4994" s="16" t="n"/>
      <c r="E4994" s="14" t="n"/>
      <c r="F4994" s="14" t="n"/>
      <c r="G4994" s="14" t="n"/>
      <c r="H4994" s="19" t="n"/>
      <c r="I4994" s="19" t="n"/>
      <c r="J4994" s="34">
        <f>IF(A4994="","",H4994+I4994)</f>
        <v/>
      </c>
      <c r="K4994" s="14" t="n"/>
      <c r="L4994" s="14" t="n"/>
      <c r="M4994" s="14" t="n"/>
      <c r="N4994" s="14" t="n"/>
      <c r="O4994" s="20">
        <f>IF(A4994="","",SUMPRODUCT((A4994&gt;=Setup!$C$19:$C$30)*(A4994&lt;=Setup!$D$19:$D$30)*Setup!$A$19:$A$30))</f>
        <v/>
      </c>
      <c r="P4994" s="34">
        <f>IF(A4994="","",IF(OR(F4994="Standard domestic 15% (Box 7)",F4994="Import - VAT paid at customs (Box 8)",F4994="Import - Reverse charge (Box 9)"),ROUND(H4994*Setup!$B$9,2),0))</f>
        <v/>
      </c>
      <c r="Q4994" s="34">
        <f>IF(A4994="","",I4994-P4994)</f>
        <v/>
      </c>
      <c r="R4994" s="34">
        <f>IF(A4994="","",IF(L4994="Yes",I4994,0))</f>
        <v/>
      </c>
      <c r="S4994" s="34">
        <f>IF(A4994="","",IF(AND(L4994="Yes",K4994="Yes",NOT(ISNUMBER(SEARCH("blocked",G4994))),OR(F4994="Standard domestic 15% (Box 7)",F4994="Import - VAT paid at customs (Box 8)",F4994="Import - Reverse charge (Box 9)"),OR(F4994&lt;&gt;"Standard domestic 15% (Box 7)",AND(LEN(D4994)=15,LEFT(D4994,1)="3",RIGHT(D4994,1)="3",ISNUMBER(--D4994)))),I4994,0))</f>
        <v/>
      </c>
      <c r="T4994" s="34">
        <f>IF(A4994="","",R4994-S4994)</f>
        <v/>
      </c>
      <c r="U4994" s="23">
        <f>IF(A4994="","",IF(O4994=0,"Outside audit periods; ","")&amp;IF(F4994="","No VAT category; ","")&amp;IF(ABS(Q4994)&gt;Setup!$B$10,"VAT ≠ 15% × net; ","")&amp;IF(AND(F4994="Standard domestic 15% (Box 7)",NOT(AND(LEN(D4994)=15,LEFT(D4994,1)="3",RIGHT(D4994,1)="3",ISNUMBER(--D4994)))),"Invalid/missing supplier VAT no; ","")&amp;IF(AND(L4994="Yes",K4994&lt;&gt;"Yes"),"VAT claimed without valid tax invoice; ","")&amp;IF(AND(L4994="Yes",ISNUMBER(SEARCH("blocked",G4994))),"Blocked input VAT claimed; ","")&amp;IF(AND(F4994="Import - VAT paid at customs (Box 8)",M4994=""),"Customs declaration no missing; ","")&amp;IF(AND(F4994="Import - Reverse charge (Box 9)",E4994="Saudi Arabia"),"RCM used for a local supplier; ","")&amp;IF(AND(L4994="Yes",NOT(OR(F4994="Standard domestic 15% (Box 7)",F4994="Import - VAT paid at customs (Box 8)",F4994="Import - Reverse charge (Box 9)"))),"VAT claimed on non-taxable category; ",""))</f>
        <v/>
      </c>
    </row>
    <row r="4995">
      <c r="A4995" s="17" t="n"/>
      <c r="B4995" s="14" t="n"/>
      <c r="C4995" s="14" t="n"/>
      <c r="D4995" s="16" t="n"/>
      <c r="E4995" s="14" t="n"/>
      <c r="F4995" s="14" t="n"/>
      <c r="G4995" s="14" t="n"/>
      <c r="H4995" s="19" t="n"/>
      <c r="I4995" s="19" t="n"/>
      <c r="J4995" s="34">
        <f>IF(A4995="","",H4995+I4995)</f>
        <v/>
      </c>
      <c r="K4995" s="14" t="n"/>
      <c r="L4995" s="14" t="n"/>
      <c r="M4995" s="14" t="n"/>
      <c r="N4995" s="14" t="n"/>
      <c r="O4995" s="20">
        <f>IF(A4995="","",SUMPRODUCT((A4995&gt;=Setup!$C$19:$C$30)*(A4995&lt;=Setup!$D$19:$D$30)*Setup!$A$19:$A$30))</f>
        <v/>
      </c>
      <c r="P4995" s="34">
        <f>IF(A4995="","",IF(OR(F4995="Standard domestic 15% (Box 7)",F4995="Import - VAT paid at customs (Box 8)",F4995="Import - Reverse charge (Box 9)"),ROUND(H4995*Setup!$B$9,2),0))</f>
        <v/>
      </c>
      <c r="Q4995" s="34">
        <f>IF(A4995="","",I4995-P4995)</f>
        <v/>
      </c>
      <c r="R4995" s="34">
        <f>IF(A4995="","",IF(L4995="Yes",I4995,0))</f>
        <v/>
      </c>
      <c r="S4995" s="34">
        <f>IF(A4995="","",IF(AND(L4995="Yes",K4995="Yes",NOT(ISNUMBER(SEARCH("blocked",G4995))),OR(F4995="Standard domestic 15% (Box 7)",F4995="Import - VAT paid at customs (Box 8)",F4995="Import - Reverse charge (Box 9)"),OR(F4995&lt;&gt;"Standard domestic 15% (Box 7)",AND(LEN(D4995)=15,LEFT(D4995,1)="3",RIGHT(D4995,1)="3",ISNUMBER(--D4995)))),I4995,0))</f>
        <v/>
      </c>
      <c r="T4995" s="34">
        <f>IF(A4995="","",R4995-S4995)</f>
        <v/>
      </c>
      <c r="U4995" s="23">
        <f>IF(A4995="","",IF(O4995=0,"Outside audit periods; ","")&amp;IF(F4995="","No VAT category; ","")&amp;IF(ABS(Q4995)&gt;Setup!$B$10,"VAT ≠ 15% × net; ","")&amp;IF(AND(F4995="Standard domestic 15% (Box 7)",NOT(AND(LEN(D4995)=15,LEFT(D4995,1)="3",RIGHT(D4995,1)="3",ISNUMBER(--D4995)))),"Invalid/missing supplier VAT no; ","")&amp;IF(AND(L4995="Yes",K4995&lt;&gt;"Yes"),"VAT claimed without valid tax invoice; ","")&amp;IF(AND(L4995="Yes",ISNUMBER(SEARCH("blocked",G4995))),"Blocked input VAT claimed; ","")&amp;IF(AND(F4995="Import - VAT paid at customs (Box 8)",M4995=""),"Customs declaration no missing; ","")&amp;IF(AND(F4995="Import - Reverse charge (Box 9)",E4995="Saudi Arabia"),"RCM used for a local supplier; ","")&amp;IF(AND(L4995="Yes",NOT(OR(F4995="Standard domestic 15% (Box 7)",F4995="Import - VAT paid at customs (Box 8)",F4995="Import - Reverse charge (Box 9)"))),"VAT claimed on non-taxable category; ",""))</f>
        <v/>
      </c>
    </row>
    <row r="4996">
      <c r="A4996" s="17" t="n"/>
      <c r="B4996" s="14" t="n"/>
      <c r="C4996" s="14" t="n"/>
      <c r="D4996" s="16" t="n"/>
      <c r="E4996" s="14" t="n"/>
      <c r="F4996" s="14" t="n"/>
      <c r="G4996" s="14" t="n"/>
      <c r="H4996" s="19" t="n"/>
      <c r="I4996" s="19" t="n"/>
      <c r="J4996" s="34">
        <f>IF(A4996="","",H4996+I4996)</f>
        <v/>
      </c>
      <c r="K4996" s="14" t="n"/>
      <c r="L4996" s="14" t="n"/>
      <c r="M4996" s="14" t="n"/>
      <c r="N4996" s="14" t="n"/>
      <c r="O4996" s="20">
        <f>IF(A4996="","",SUMPRODUCT((A4996&gt;=Setup!$C$19:$C$30)*(A4996&lt;=Setup!$D$19:$D$30)*Setup!$A$19:$A$30))</f>
        <v/>
      </c>
      <c r="P4996" s="34">
        <f>IF(A4996="","",IF(OR(F4996="Standard domestic 15% (Box 7)",F4996="Import - VAT paid at customs (Box 8)",F4996="Import - Reverse charge (Box 9)"),ROUND(H4996*Setup!$B$9,2),0))</f>
        <v/>
      </c>
      <c r="Q4996" s="34">
        <f>IF(A4996="","",I4996-P4996)</f>
        <v/>
      </c>
      <c r="R4996" s="34">
        <f>IF(A4996="","",IF(L4996="Yes",I4996,0))</f>
        <v/>
      </c>
      <c r="S4996" s="34">
        <f>IF(A4996="","",IF(AND(L4996="Yes",K4996="Yes",NOT(ISNUMBER(SEARCH("blocked",G4996))),OR(F4996="Standard domestic 15% (Box 7)",F4996="Import - VAT paid at customs (Box 8)",F4996="Import - Reverse charge (Box 9)"),OR(F4996&lt;&gt;"Standard domestic 15% (Box 7)",AND(LEN(D4996)=15,LEFT(D4996,1)="3",RIGHT(D4996,1)="3",ISNUMBER(--D4996)))),I4996,0))</f>
        <v/>
      </c>
      <c r="T4996" s="34">
        <f>IF(A4996="","",R4996-S4996)</f>
        <v/>
      </c>
      <c r="U4996" s="23">
        <f>IF(A4996="","",IF(O4996=0,"Outside audit periods; ","")&amp;IF(F4996="","No VAT category; ","")&amp;IF(ABS(Q4996)&gt;Setup!$B$10,"VAT ≠ 15% × net; ","")&amp;IF(AND(F4996="Standard domestic 15% (Box 7)",NOT(AND(LEN(D4996)=15,LEFT(D4996,1)="3",RIGHT(D4996,1)="3",ISNUMBER(--D4996)))),"Invalid/missing supplier VAT no; ","")&amp;IF(AND(L4996="Yes",K4996&lt;&gt;"Yes"),"VAT claimed without valid tax invoice; ","")&amp;IF(AND(L4996="Yes",ISNUMBER(SEARCH("blocked",G4996))),"Blocked input VAT claimed; ","")&amp;IF(AND(F4996="Import - VAT paid at customs (Box 8)",M4996=""),"Customs declaration no missing; ","")&amp;IF(AND(F4996="Import - Reverse charge (Box 9)",E4996="Saudi Arabia"),"RCM used for a local supplier; ","")&amp;IF(AND(L4996="Yes",NOT(OR(F4996="Standard domestic 15% (Box 7)",F4996="Import - VAT paid at customs (Box 8)",F4996="Import - Reverse charge (Box 9)"))),"VAT claimed on non-taxable category; ",""))</f>
        <v/>
      </c>
    </row>
    <row r="4997">
      <c r="A4997" s="17" t="n"/>
      <c r="B4997" s="14" t="n"/>
      <c r="C4997" s="14" t="n"/>
      <c r="D4997" s="16" t="n"/>
      <c r="E4997" s="14" t="n"/>
      <c r="F4997" s="14" t="n"/>
      <c r="G4997" s="14" t="n"/>
      <c r="H4997" s="19" t="n"/>
      <c r="I4997" s="19" t="n"/>
      <c r="J4997" s="34">
        <f>IF(A4997="","",H4997+I4997)</f>
        <v/>
      </c>
      <c r="K4997" s="14" t="n"/>
      <c r="L4997" s="14" t="n"/>
      <c r="M4997" s="14" t="n"/>
      <c r="N4997" s="14" t="n"/>
      <c r="O4997" s="20">
        <f>IF(A4997="","",SUMPRODUCT((A4997&gt;=Setup!$C$19:$C$30)*(A4997&lt;=Setup!$D$19:$D$30)*Setup!$A$19:$A$30))</f>
        <v/>
      </c>
      <c r="P4997" s="34">
        <f>IF(A4997="","",IF(OR(F4997="Standard domestic 15% (Box 7)",F4997="Import - VAT paid at customs (Box 8)",F4997="Import - Reverse charge (Box 9)"),ROUND(H4997*Setup!$B$9,2),0))</f>
        <v/>
      </c>
      <c r="Q4997" s="34">
        <f>IF(A4997="","",I4997-P4997)</f>
        <v/>
      </c>
      <c r="R4997" s="34">
        <f>IF(A4997="","",IF(L4997="Yes",I4997,0))</f>
        <v/>
      </c>
      <c r="S4997" s="34">
        <f>IF(A4997="","",IF(AND(L4997="Yes",K4997="Yes",NOT(ISNUMBER(SEARCH("blocked",G4997))),OR(F4997="Standard domestic 15% (Box 7)",F4997="Import - VAT paid at customs (Box 8)",F4997="Import - Reverse charge (Box 9)"),OR(F4997&lt;&gt;"Standard domestic 15% (Box 7)",AND(LEN(D4997)=15,LEFT(D4997,1)="3",RIGHT(D4997,1)="3",ISNUMBER(--D4997)))),I4997,0))</f>
        <v/>
      </c>
      <c r="T4997" s="34">
        <f>IF(A4997="","",R4997-S4997)</f>
        <v/>
      </c>
      <c r="U4997" s="23">
        <f>IF(A4997="","",IF(O4997=0,"Outside audit periods; ","")&amp;IF(F4997="","No VAT category; ","")&amp;IF(ABS(Q4997)&gt;Setup!$B$10,"VAT ≠ 15% × net; ","")&amp;IF(AND(F4997="Standard domestic 15% (Box 7)",NOT(AND(LEN(D4997)=15,LEFT(D4997,1)="3",RIGHT(D4997,1)="3",ISNUMBER(--D4997)))),"Invalid/missing supplier VAT no; ","")&amp;IF(AND(L4997="Yes",K4997&lt;&gt;"Yes"),"VAT claimed without valid tax invoice; ","")&amp;IF(AND(L4997="Yes",ISNUMBER(SEARCH("blocked",G4997))),"Blocked input VAT claimed; ","")&amp;IF(AND(F4997="Import - VAT paid at customs (Box 8)",M4997=""),"Customs declaration no missing; ","")&amp;IF(AND(F4997="Import - Reverse charge (Box 9)",E4997="Saudi Arabia"),"RCM used for a local supplier; ","")&amp;IF(AND(L4997="Yes",NOT(OR(F4997="Standard domestic 15% (Box 7)",F4997="Import - VAT paid at customs (Box 8)",F4997="Import - Reverse charge (Box 9)"))),"VAT claimed on non-taxable category; ",""))</f>
        <v/>
      </c>
    </row>
    <row r="4998">
      <c r="A4998" s="17" t="n"/>
      <c r="B4998" s="14" t="n"/>
      <c r="C4998" s="14" t="n"/>
      <c r="D4998" s="16" t="n"/>
      <c r="E4998" s="14" t="n"/>
      <c r="F4998" s="14" t="n"/>
      <c r="G4998" s="14" t="n"/>
      <c r="H4998" s="19" t="n"/>
      <c r="I4998" s="19" t="n"/>
      <c r="J4998" s="34">
        <f>IF(A4998="","",H4998+I4998)</f>
        <v/>
      </c>
      <c r="K4998" s="14" t="n"/>
      <c r="L4998" s="14" t="n"/>
      <c r="M4998" s="14" t="n"/>
      <c r="N4998" s="14" t="n"/>
      <c r="O4998" s="20">
        <f>IF(A4998="","",SUMPRODUCT((A4998&gt;=Setup!$C$19:$C$30)*(A4998&lt;=Setup!$D$19:$D$30)*Setup!$A$19:$A$30))</f>
        <v/>
      </c>
      <c r="P4998" s="34">
        <f>IF(A4998="","",IF(OR(F4998="Standard domestic 15% (Box 7)",F4998="Import - VAT paid at customs (Box 8)",F4998="Import - Reverse charge (Box 9)"),ROUND(H4998*Setup!$B$9,2),0))</f>
        <v/>
      </c>
      <c r="Q4998" s="34">
        <f>IF(A4998="","",I4998-P4998)</f>
        <v/>
      </c>
      <c r="R4998" s="34">
        <f>IF(A4998="","",IF(L4998="Yes",I4998,0))</f>
        <v/>
      </c>
      <c r="S4998" s="34">
        <f>IF(A4998="","",IF(AND(L4998="Yes",K4998="Yes",NOT(ISNUMBER(SEARCH("blocked",G4998))),OR(F4998="Standard domestic 15% (Box 7)",F4998="Import - VAT paid at customs (Box 8)",F4998="Import - Reverse charge (Box 9)"),OR(F4998&lt;&gt;"Standard domestic 15% (Box 7)",AND(LEN(D4998)=15,LEFT(D4998,1)="3",RIGHT(D4998,1)="3",ISNUMBER(--D4998)))),I4998,0))</f>
        <v/>
      </c>
      <c r="T4998" s="34">
        <f>IF(A4998="","",R4998-S4998)</f>
        <v/>
      </c>
      <c r="U4998" s="23">
        <f>IF(A4998="","",IF(O4998=0,"Outside audit periods; ","")&amp;IF(F4998="","No VAT category; ","")&amp;IF(ABS(Q4998)&gt;Setup!$B$10,"VAT ≠ 15% × net; ","")&amp;IF(AND(F4998="Standard domestic 15% (Box 7)",NOT(AND(LEN(D4998)=15,LEFT(D4998,1)="3",RIGHT(D4998,1)="3",ISNUMBER(--D4998)))),"Invalid/missing supplier VAT no; ","")&amp;IF(AND(L4998="Yes",K4998&lt;&gt;"Yes"),"VAT claimed without valid tax invoice; ","")&amp;IF(AND(L4998="Yes",ISNUMBER(SEARCH("blocked",G4998))),"Blocked input VAT claimed; ","")&amp;IF(AND(F4998="Import - VAT paid at customs (Box 8)",M4998=""),"Customs declaration no missing; ","")&amp;IF(AND(F4998="Import - Reverse charge (Box 9)",E4998="Saudi Arabia"),"RCM used for a local supplier; ","")&amp;IF(AND(L4998="Yes",NOT(OR(F4998="Standard domestic 15% (Box 7)",F4998="Import - VAT paid at customs (Box 8)",F4998="Import - Reverse charge (Box 9)"))),"VAT claimed on non-taxable category; ",""))</f>
        <v/>
      </c>
    </row>
    <row r="4999">
      <c r="A4999" s="17" t="n"/>
      <c r="B4999" s="14" t="n"/>
      <c r="C4999" s="14" t="n"/>
      <c r="D4999" s="16" t="n"/>
      <c r="E4999" s="14" t="n"/>
      <c r="F4999" s="14" t="n"/>
      <c r="G4999" s="14" t="n"/>
      <c r="H4999" s="19" t="n"/>
      <c r="I4999" s="19" t="n"/>
      <c r="J4999" s="34">
        <f>IF(A4999="","",H4999+I4999)</f>
        <v/>
      </c>
      <c r="K4999" s="14" t="n"/>
      <c r="L4999" s="14" t="n"/>
      <c r="M4999" s="14" t="n"/>
      <c r="N4999" s="14" t="n"/>
      <c r="O4999" s="20">
        <f>IF(A4999="","",SUMPRODUCT((A4999&gt;=Setup!$C$19:$C$30)*(A4999&lt;=Setup!$D$19:$D$30)*Setup!$A$19:$A$30))</f>
        <v/>
      </c>
      <c r="P4999" s="34">
        <f>IF(A4999="","",IF(OR(F4999="Standard domestic 15% (Box 7)",F4999="Import - VAT paid at customs (Box 8)",F4999="Import - Reverse charge (Box 9)"),ROUND(H4999*Setup!$B$9,2),0))</f>
        <v/>
      </c>
      <c r="Q4999" s="34">
        <f>IF(A4999="","",I4999-P4999)</f>
        <v/>
      </c>
      <c r="R4999" s="34">
        <f>IF(A4999="","",IF(L4999="Yes",I4999,0))</f>
        <v/>
      </c>
      <c r="S4999" s="34">
        <f>IF(A4999="","",IF(AND(L4999="Yes",K4999="Yes",NOT(ISNUMBER(SEARCH("blocked",G4999))),OR(F4999="Standard domestic 15% (Box 7)",F4999="Import - VAT paid at customs (Box 8)",F4999="Import - Reverse charge (Box 9)"),OR(F4999&lt;&gt;"Standard domestic 15% (Box 7)",AND(LEN(D4999)=15,LEFT(D4999,1)="3",RIGHT(D4999,1)="3",ISNUMBER(--D4999)))),I4999,0))</f>
        <v/>
      </c>
      <c r="T4999" s="34">
        <f>IF(A4999="","",R4999-S4999)</f>
        <v/>
      </c>
      <c r="U4999" s="23">
        <f>IF(A4999="","",IF(O4999=0,"Outside audit periods; ","")&amp;IF(F4999="","No VAT category; ","")&amp;IF(ABS(Q4999)&gt;Setup!$B$10,"VAT ≠ 15% × net; ","")&amp;IF(AND(F4999="Standard domestic 15% (Box 7)",NOT(AND(LEN(D4999)=15,LEFT(D4999,1)="3",RIGHT(D4999,1)="3",ISNUMBER(--D4999)))),"Invalid/missing supplier VAT no; ","")&amp;IF(AND(L4999="Yes",K4999&lt;&gt;"Yes"),"VAT claimed without valid tax invoice; ","")&amp;IF(AND(L4999="Yes",ISNUMBER(SEARCH("blocked",G4999))),"Blocked input VAT claimed; ","")&amp;IF(AND(F4999="Import - VAT paid at customs (Box 8)",M4999=""),"Customs declaration no missing; ","")&amp;IF(AND(F4999="Import - Reverse charge (Box 9)",E4999="Saudi Arabia"),"RCM used for a local supplier; ","")&amp;IF(AND(L4999="Yes",NOT(OR(F4999="Standard domestic 15% (Box 7)",F4999="Import - VAT paid at customs (Box 8)",F4999="Import - Reverse charge (Box 9)"))),"VAT claimed on non-taxable category; ",""))</f>
        <v/>
      </c>
    </row>
    <row r="5000">
      <c r="A5000" s="17" t="n"/>
      <c r="B5000" s="14" t="n"/>
      <c r="C5000" s="14" t="n"/>
      <c r="D5000" s="16" t="n"/>
      <c r="E5000" s="14" t="n"/>
      <c r="F5000" s="14" t="n"/>
      <c r="G5000" s="14" t="n"/>
      <c r="H5000" s="19" t="n"/>
      <c r="I5000" s="19" t="n"/>
      <c r="J5000" s="34">
        <f>IF(A5000="","",H5000+I5000)</f>
        <v/>
      </c>
      <c r="K5000" s="14" t="n"/>
      <c r="L5000" s="14" t="n"/>
      <c r="M5000" s="14" t="n"/>
      <c r="N5000" s="14" t="n"/>
      <c r="O5000" s="20">
        <f>IF(A5000="","",SUMPRODUCT((A5000&gt;=Setup!$C$19:$C$30)*(A5000&lt;=Setup!$D$19:$D$30)*Setup!$A$19:$A$30))</f>
        <v/>
      </c>
      <c r="P5000" s="34">
        <f>IF(A5000="","",IF(OR(F5000="Standard domestic 15% (Box 7)",F5000="Import - VAT paid at customs (Box 8)",F5000="Import - Reverse charge (Box 9)"),ROUND(H5000*Setup!$B$9,2),0))</f>
        <v/>
      </c>
      <c r="Q5000" s="34">
        <f>IF(A5000="","",I5000-P5000)</f>
        <v/>
      </c>
      <c r="R5000" s="34">
        <f>IF(A5000="","",IF(L5000="Yes",I5000,0))</f>
        <v/>
      </c>
      <c r="S5000" s="34">
        <f>IF(A5000="","",IF(AND(L5000="Yes",K5000="Yes",NOT(ISNUMBER(SEARCH("blocked",G5000))),OR(F5000="Standard domestic 15% (Box 7)",F5000="Import - VAT paid at customs (Box 8)",F5000="Import - Reverse charge (Box 9)"),OR(F5000&lt;&gt;"Standard domestic 15% (Box 7)",AND(LEN(D5000)=15,LEFT(D5000,1)="3",RIGHT(D5000,1)="3",ISNUMBER(--D5000)))),I5000,0))</f>
        <v/>
      </c>
      <c r="T5000" s="34">
        <f>IF(A5000="","",R5000-S5000)</f>
        <v/>
      </c>
      <c r="U5000" s="23">
        <f>IF(A5000="","",IF(O5000=0,"Outside audit periods; ","")&amp;IF(F5000="","No VAT category; ","")&amp;IF(ABS(Q5000)&gt;Setup!$B$10,"VAT ≠ 15% × net; ","")&amp;IF(AND(F5000="Standard domestic 15% (Box 7)",NOT(AND(LEN(D5000)=15,LEFT(D5000,1)="3",RIGHT(D5000,1)="3",ISNUMBER(--D5000)))),"Invalid/missing supplier VAT no; ","")&amp;IF(AND(L5000="Yes",K5000&lt;&gt;"Yes"),"VAT claimed without valid tax invoice; ","")&amp;IF(AND(L5000="Yes",ISNUMBER(SEARCH("blocked",G5000))),"Blocked input VAT claimed; ","")&amp;IF(AND(F5000="Import - VAT paid at customs (Box 8)",M5000=""),"Customs declaration no missing; ","")&amp;IF(AND(F5000="Import - Reverse charge (Box 9)",E5000="Saudi Arabia"),"RCM used for a local supplier; ","")&amp;IF(AND(L5000="Yes",NOT(OR(F5000="Standard domestic 15% (Box 7)",F5000="Import - VAT paid at customs (Box 8)",F5000="Import - Reverse charge (Box 9)"))),"VAT claimed on non-taxable category; ",""))</f>
        <v/>
      </c>
    </row>
    <row r="5001">
      <c r="A5001" s="17" t="n"/>
      <c r="B5001" s="14" t="n"/>
      <c r="C5001" s="14" t="n"/>
      <c r="D5001" s="16" t="n"/>
      <c r="E5001" s="14" t="n"/>
      <c r="F5001" s="14" t="n"/>
      <c r="G5001" s="14" t="n"/>
      <c r="H5001" s="19" t="n"/>
      <c r="I5001" s="19" t="n"/>
      <c r="J5001" s="34">
        <f>IF(A5001="","",H5001+I5001)</f>
        <v/>
      </c>
      <c r="K5001" s="14" t="n"/>
      <c r="L5001" s="14" t="n"/>
      <c r="M5001" s="14" t="n"/>
      <c r="N5001" s="14" t="n"/>
      <c r="O5001" s="20">
        <f>IF(A5001="","",SUMPRODUCT((A5001&gt;=Setup!$C$19:$C$30)*(A5001&lt;=Setup!$D$19:$D$30)*Setup!$A$19:$A$30))</f>
        <v/>
      </c>
      <c r="P5001" s="34">
        <f>IF(A5001="","",IF(OR(F5001="Standard domestic 15% (Box 7)",F5001="Import - VAT paid at customs (Box 8)",F5001="Import - Reverse charge (Box 9)"),ROUND(H5001*Setup!$B$9,2),0))</f>
        <v/>
      </c>
      <c r="Q5001" s="34">
        <f>IF(A5001="","",I5001-P5001)</f>
        <v/>
      </c>
      <c r="R5001" s="34">
        <f>IF(A5001="","",IF(L5001="Yes",I5001,0))</f>
        <v/>
      </c>
      <c r="S5001" s="34">
        <f>IF(A5001="","",IF(AND(L5001="Yes",K5001="Yes",NOT(ISNUMBER(SEARCH("blocked",G5001))),OR(F5001="Standard domestic 15% (Box 7)",F5001="Import - VAT paid at customs (Box 8)",F5001="Import - Reverse charge (Box 9)"),OR(F5001&lt;&gt;"Standard domestic 15% (Box 7)",AND(LEN(D5001)=15,LEFT(D5001,1)="3",RIGHT(D5001,1)="3",ISNUMBER(--D5001)))),I5001,0))</f>
        <v/>
      </c>
      <c r="T5001" s="34">
        <f>IF(A5001="","",R5001-S5001)</f>
        <v/>
      </c>
      <c r="U5001" s="23">
        <f>IF(A5001="","",IF(O5001=0,"Outside audit periods; ","")&amp;IF(F5001="","No VAT category; ","")&amp;IF(ABS(Q5001)&gt;Setup!$B$10,"VAT ≠ 15% × net; ","")&amp;IF(AND(F5001="Standard domestic 15% (Box 7)",NOT(AND(LEN(D5001)=15,LEFT(D5001,1)="3",RIGHT(D5001,1)="3",ISNUMBER(--D5001)))),"Invalid/missing supplier VAT no; ","")&amp;IF(AND(L5001="Yes",K5001&lt;&gt;"Yes"),"VAT claimed without valid tax invoice; ","")&amp;IF(AND(L5001="Yes",ISNUMBER(SEARCH("blocked",G5001))),"Blocked input VAT claimed; ","")&amp;IF(AND(F5001="Import - VAT paid at customs (Box 8)",M5001=""),"Customs declaration no missing; ","")&amp;IF(AND(F5001="Import - Reverse charge (Box 9)",E5001="Saudi Arabia"),"RCM used for a local supplier; ","")&amp;IF(AND(L5001="Yes",NOT(OR(F5001="Standard domestic 15% (Box 7)",F5001="Import - VAT paid at customs (Box 8)",F5001="Import - Reverse charge (Box 9)"))),"VAT claimed on non-taxable category; ",""))</f>
        <v/>
      </c>
    </row>
    <row r="5002">
      <c r="A5002" s="17" t="n"/>
      <c r="B5002" s="14" t="n"/>
      <c r="C5002" s="14" t="n"/>
      <c r="D5002" s="16" t="n"/>
      <c r="E5002" s="14" t="n"/>
      <c r="F5002" s="14" t="n"/>
      <c r="G5002" s="14" t="n"/>
      <c r="H5002" s="19" t="n"/>
      <c r="I5002" s="19" t="n"/>
      <c r="J5002" s="34">
        <f>IF(A5002="","",H5002+I5002)</f>
        <v/>
      </c>
      <c r="K5002" s="14" t="n"/>
      <c r="L5002" s="14" t="n"/>
      <c r="M5002" s="14" t="n"/>
      <c r="N5002" s="14" t="n"/>
      <c r="O5002" s="20">
        <f>IF(A5002="","",SUMPRODUCT((A5002&gt;=Setup!$C$19:$C$30)*(A5002&lt;=Setup!$D$19:$D$30)*Setup!$A$19:$A$30))</f>
        <v/>
      </c>
      <c r="P5002" s="34">
        <f>IF(A5002="","",IF(OR(F5002="Standard domestic 15% (Box 7)",F5002="Import - VAT paid at customs (Box 8)",F5002="Import - Reverse charge (Box 9)"),ROUND(H5002*Setup!$B$9,2),0))</f>
        <v/>
      </c>
      <c r="Q5002" s="34">
        <f>IF(A5002="","",I5002-P5002)</f>
        <v/>
      </c>
      <c r="R5002" s="34">
        <f>IF(A5002="","",IF(L5002="Yes",I5002,0))</f>
        <v/>
      </c>
      <c r="S5002" s="34">
        <f>IF(A5002="","",IF(AND(L5002="Yes",K5002="Yes",NOT(ISNUMBER(SEARCH("blocked",G5002))),OR(F5002="Standard domestic 15% (Box 7)",F5002="Import - VAT paid at customs (Box 8)",F5002="Import - Reverse charge (Box 9)"),OR(F5002&lt;&gt;"Standard domestic 15% (Box 7)",AND(LEN(D5002)=15,LEFT(D5002,1)="3",RIGHT(D5002,1)="3",ISNUMBER(--D5002)))),I5002,0))</f>
        <v/>
      </c>
      <c r="T5002" s="34">
        <f>IF(A5002="","",R5002-S5002)</f>
        <v/>
      </c>
      <c r="U5002" s="23">
        <f>IF(A5002="","",IF(O5002=0,"Outside audit periods; ","")&amp;IF(F5002="","No VAT category; ","")&amp;IF(ABS(Q5002)&gt;Setup!$B$10,"VAT ≠ 15% × net; ","")&amp;IF(AND(F5002="Standard domestic 15% (Box 7)",NOT(AND(LEN(D5002)=15,LEFT(D5002,1)="3",RIGHT(D5002,1)="3",ISNUMBER(--D5002)))),"Invalid/missing supplier VAT no; ","")&amp;IF(AND(L5002="Yes",K5002&lt;&gt;"Yes"),"VAT claimed without valid tax invoice; ","")&amp;IF(AND(L5002="Yes",ISNUMBER(SEARCH("blocked",G5002))),"Blocked input VAT claimed; ","")&amp;IF(AND(F5002="Import - VAT paid at customs (Box 8)",M5002=""),"Customs declaration no missing; ","")&amp;IF(AND(F5002="Import - Reverse charge (Box 9)",E5002="Saudi Arabia"),"RCM used for a local supplier; ","")&amp;IF(AND(L5002="Yes",NOT(OR(F5002="Standard domestic 15% (Box 7)",F5002="Import - VAT paid at customs (Box 8)",F5002="Import - Reverse charge (Box 9)"))),"VAT claimed on non-taxable category; ",""))</f>
        <v/>
      </c>
    </row>
    <row r="5003">
      <c r="A5003" s="17" t="n"/>
      <c r="B5003" s="14" t="n"/>
      <c r="C5003" s="14" t="n"/>
      <c r="D5003" s="16" t="n"/>
      <c r="E5003" s="14" t="n"/>
      <c r="F5003" s="14" t="n"/>
      <c r="G5003" s="14" t="n"/>
      <c r="H5003" s="19" t="n"/>
      <c r="I5003" s="19" t="n"/>
      <c r="J5003" s="34">
        <f>IF(A5003="","",H5003+I5003)</f>
        <v/>
      </c>
      <c r="K5003" s="14" t="n"/>
      <c r="L5003" s="14" t="n"/>
      <c r="M5003" s="14" t="n"/>
      <c r="N5003" s="14" t="n"/>
      <c r="O5003" s="20">
        <f>IF(A5003="","",SUMPRODUCT((A5003&gt;=Setup!$C$19:$C$30)*(A5003&lt;=Setup!$D$19:$D$30)*Setup!$A$19:$A$30))</f>
        <v/>
      </c>
      <c r="P5003" s="34">
        <f>IF(A5003="","",IF(OR(F5003="Standard domestic 15% (Box 7)",F5003="Import - VAT paid at customs (Box 8)",F5003="Import - Reverse charge (Box 9)"),ROUND(H5003*Setup!$B$9,2),0))</f>
        <v/>
      </c>
      <c r="Q5003" s="34">
        <f>IF(A5003="","",I5003-P5003)</f>
        <v/>
      </c>
      <c r="R5003" s="34">
        <f>IF(A5003="","",IF(L5003="Yes",I5003,0))</f>
        <v/>
      </c>
      <c r="S5003" s="34">
        <f>IF(A5003="","",IF(AND(L5003="Yes",K5003="Yes",NOT(ISNUMBER(SEARCH("blocked",G5003))),OR(F5003="Standard domestic 15% (Box 7)",F5003="Import - VAT paid at customs (Box 8)",F5003="Import - Reverse charge (Box 9)"),OR(F5003&lt;&gt;"Standard domestic 15% (Box 7)",AND(LEN(D5003)=15,LEFT(D5003,1)="3",RIGHT(D5003,1)="3",ISNUMBER(--D5003)))),I5003,0))</f>
        <v/>
      </c>
      <c r="T5003" s="34">
        <f>IF(A5003="","",R5003-S5003)</f>
        <v/>
      </c>
      <c r="U5003" s="23">
        <f>IF(A5003="","",IF(O5003=0,"Outside audit periods; ","")&amp;IF(F5003="","No VAT category; ","")&amp;IF(ABS(Q5003)&gt;Setup!$B$10,"VAT ≠ 15% × net; ","")&amp;IF(AND(F5003="Standard domestic 15% (Box 7)",NOT(AND(LEN(D5003)=15,LEFT(D5003,1)="3",RIGHT(D5003,1)="3",ISNUMBER(--D5003)))),"Invalid/missing supplier VAT no; ","")&amp;IF(AND(L5003="Yes",K5003&lt;&gt;"Yes"),"VAT claimed without valid tax invoice; ","")&amp;IF(AND(L5003="Yes",ISNUMBER(SEARCH("blocked",G5003))),"Blocked input VAT claimed; ","")&amp;IF(AND(F5003="Import - VAT paid at customs (Box 8)",M5003=""),"Customs declaration no missing; ","")&amp;IF(AND(F5003="Import - Reverse charge (Box 9)",E5003="Saudi Arabia"),"RCM used for a local supplier; ","")&amp;IF(AND(L5003="Yes",NOT(OR(F5003="Standard domestic 15% (Box 7)",F5003="Import - VAT paid at customs (Box 8)",F5003="Import - Reverse charge (Box 9)"))),"VAT claimed on non-taxable category; ",""))</f>
        <v/>
      </c>
    </row>
    <row r="5004">
      <c r="A5004" s="17" t="n"/>
      <c r="B5004" s="14" t="n"/>
      <c r="C5004" s="14" t="n"/>
      <c r="D5004" s="16" t="n"/>
      <c r="E5004" s="14" t="n"/>
      <c r="F5004" s="14" t="n"/>
      <c r="G5004" s="14" t="n"/>
      <c r="H5004" s="19" t="n"/>
      <c r="I5004" s="19" t="n"/>
      <c r="J5004" s="34">
        <f>IF(A5004="","",H5004+I5004)</f>
        <v/>
      </c>
      <c r="K5004" s="14" t="n"/>
      <c r="L5004" s="14" t="n"/>
      <c r="M5004" s="14" t="n"/>
      <c r="N5004" s="14" t="n"/>
      <c r="O5004" s="20">
        <f>IF(A5004="","",SUMPRODUCT((A5004&gt;=Setup!$C$19:$C$30)*(A5004&lt;=Setup!$D$19:$D$30)*Setup!$A$19:$A$30))</f>
        <v/>
      </c>
      <c r="P5004" s="34">
        <f>IF(A5004="","",IF(OR(F5004="Standard domestic 15% (Box 7)",F5004="Import - VAT paid at customs (Box 8)",F5004="Import - Reverse charge (Box 9)"),ROUND(H5004*Setup!$B$9,2),0))</f>
        <v/>
      </c>
      <c r="Q5004" s="34">
        <f>IF(A5004="","",I5004-P5004)</f>
        <v/>
      </c>
      <c r="R5004" s="34">
        <f>IF(A5004="","",IF(L5004="Yes",I5004,0))</f>
        <v/>
      </c>
      <c r="S5004" s="34">
        <f>IF(A5004="","",IF(AND(L5004="Yes",K5004="Yes",NOT(ISNUMBER(SEARCH("blocked",G5004))),OR(F5004="Standard domestic 15% (Box 7)",F5004="Import - VAT paid at customs (Box 8)",F5004="Import - Reverse charge (Box 9)"),OR(F5004&lt;&gt;"Standard domestic 15% (Box 7)",AND(LEN(D5004)=15,LEFT(D5004,1)="3",RIGHT(D5004,1)="3",ISNUMBER(--D5004)))),I5004,0))</f>
        <v/>
      </c>
      <c r="T5004" s="34">
        <f>IF(A5004="","",R5004-S5004)</f>
        <v/>
      </c>
      <c r="U5004" s="23">
        <f>IF(A5004="","",IF(O5004=0,"Outside audit periods; ","")&amp;IF(F5004="","No VAT category; ","")&amp;IF(ABS(Q5004)&gt;Setup!$B$10,"VAT ≠ 15% × net; ","")&amp;IF(AND(F5004="Standard domestic 15% (Box 7)",NOT(AND(LEN(D5004)=15,LEFT(D5004,1)="3",RIGHT(D5004,1)="3",ISNUMBER(--D5004)))),"Invalid/missing supplier VAT no; ","")&amp;IF(AND(L5004="Yes",K5004&lt;&gt;"Yes"),"VAT claimed without valid tax invoice; ","")&amp;IF(AND(L5004="Yes",ISNUMBER(SEARCH("blocked",G5004))),"Blocked input VAT claimed; ","")&amp;IF(AND(F5004="Import - VAT paid at customs (Box 8)",M5004=""),"Customs declaration no missing; ","")&amp;IF(AND(F5004="Import - Reverse charge (Box 9)",E5004="Saudi Arabia"),"RCM used for a local supplier; ","")&amp;IF(AND(L5004="Yes",NOT(OR(F5004="Standard domestic 15% (Box 7)",F5004="Import - VAT paid at customs (Box 8)",F5004="Import - Reverse charge (Box 9)"))),"VAT claimed on non-taxable category; ",""))</f>
        <v/>
      </c>
    </row>
    <row r="5005">
      <c r="A5005" s="17" t="n"/>
      <c r="B5005" s="14" t="n"/>
      <c r="C5005" s="14" t="n"/>
      <c r="D5005" s="16" t="n"/>
      <c r="E5005" s="14" t="n"/>
      <c r="F5005" s="14" t="n"/>
      <c r="G5005" s="14" t="n"/>
      <c r="H5005" s="19" t="n"/>
      <c r="I5005" s="19" t="n"/>
      <c r="J5005" s="34">
        <f>IF(A5005="","",H5005+I5005)</f>
        <v/>
      </c>
      <c r="K5005" s="14" t="n"/>
      <c r="L5005" s="14" t="n"/>
      <c r="M5005" s="14" t="n"/>
      <c r="N5005" s="14" t="n"/>
      <c r="O5005" s="20">
        <f>IF(A5005="","",SUMPRODUCT((A5005&gt;=Setup!$C$19:$C$30)*(A5005&lt;=Setup!$D$19:$D$30)*Setup!$A$19:$A$30))</f>
        <v/>
      </c>
      <c r="P5005" s="34">
        <f>IF(A5005="","",IF(OR(F5005="Standard domestic 15% (Box 7)",F5005="Import - VAT paid at customs (Box 8)",F5005="Import - Reverse charge (Box 9)"),ROUND(H5005*Setup!$B$9,2),0))</f>
        <v/>
      </c>
      <c r="Q5005" s="34">
        <f>IF(A5005="","",I5005-P5005)</f>
        <v/>
      </c>
      <c r="R5005" s="34">
        <f>IF(A5005="","",IF(L5005="Yes",I5005,0))</f>
        <v/>
      </c>
      <c r="S5005" s="34">
        <f>IF(A5005="","",IF(AND(L5005="Yes",K5005="Yes",NOT(ISNUMBER(SEARCH("blocked",G5005))),OR(F5005="Standard domestic 15% (Box 7)",F5005="Import - VAT paid at customs (Box 8)",F5005="Import - Reverse charge (Box 9)"),OR(F5005&lt;&gt;"Standard domestic 15% (Box 7)",AND(LEN(D5005)=15,LEFT(D5005,1)="3",RIGHT(D5005,1)="3",ISNUMBER(--D5005)))),I5005,0))</f>
        <v/>
      </c>
      <c r="T5005" s="34">
        <f>IF(A5005="","",R5005-S5005)</f>
        <v/>
      </c>
      <c r="U5005" s="23">
        <f>IF(A5005="","",IF(O5005=0,"Outside audit periods; ","")&amp;IF(F5005="","No VAT category; ","")&amp;IF(ABS(Q5005)&gt;Setup!$B$10,"VAT ≠ 15% × net; ","")&amp;IF(AND(F5005="Standard domestic 15% (Box 7)",NOT(AND(LEN(D5005)=15,LEFT(D5005,1)="3",RIGHT(D5005,1)="3",ISNUMBER(--D5005)))),"Invalid/missing supplier VAT no; ","")&amp;IF(AND(L5005="Yes",K5005&lt;&gt;"Yes"),"VAT claimed without valid tax invoice; ","")&amp;IF(AND(L5005="Yes",ISNUMBER(SEARCH("blocked",G5005))),"Blocked input VAT claimed; ","")&amp;IF(AND(F5005="Import - VAT paid at customs (Box 8)",M5005=""),"Customs declaration no missing; ","")&amp;IF(AND(F5005="Import - Reverse charge (Box 9)",E5005="Saudi Arabia"),"RCM used for a local supplier; ","")&amp;IF(AND(L5005="Yes",NOT(OR(F5005="Standard domestic 15% (Box 7)",F5005="Import - VAT paid at customs (Box 8)",F5005="Import - Reverse charge (Box 9)"))),"VAT claimed on non-taxable category; ",""))</f>
        <v/>
      </c>
    </row>
  </sheetData>
  <autoFilter ref="A5:U5005"/>
  <conditionalFormatting sqref="U6:U5005">
    <cfRule type="expression" priority="1" dxfId="3">
      <formula>LEN(U6)&gt;0</formula>
    </cfRule>
  </conditionalFormatting>
  <conditionalFormatting sqref="T6:T5005">
    <cfRule type="expression" priority="2" dxfId="3">
      <formula>AND(ISNUMBER(T6),T6&gt;0)</formula>
    </cfRule>
  </conditionalFormatting>
  <dataValidations count="3">
    <dataValidation sqref="F6:F5005" showDropDown="0" showInputMessage="0" showErrorMessage="1" allowBlank="1" error="Choose a value from the list" type="list">
      <formula1>=Lists!$B$2:$B$7</formula1>
    </dataValidation>
    <dataValidation sqref="G6:G5005" showDropDown="0" showInputMessage="0" showErrorMessage="1" allowBlank="1" error="Choose a value from the list" type="list">
      <formula1>=Lists!$F$2:$F$7</formula1>
    </dataValidation>
    <dataValidation sqref="K6:L5005" showDropDown="0" showInputMessage="0" showErrorMessage="1" allowBlank="1" error="Choose a value from the list" type="list">
      <formula1>=Lists!$G$2:$G$3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J50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15" customWidth="1" min="4" max="4"/>
    <col width="30" customWidth="1" min="5" max="5"/>
    <col width="14" customWidth="1" min="6" max="6"/>
    <col width="13" customWidth="1" min="7" max="7"/>
    <col width="10" customWidth="1" min="8" max="8"/>
    <col width="13" customWidth="1" min="9" max="9"/>
    <col width="16" customWidth="1" min="10" max="10"/>
  </cols>
  <sheetData>
    <row r="1">
      <c r="A1" s="1" t="inlineStr">
        <is>
          <t>Payments to / Refunds from ZATCA (المدفوعات)</t>
        </is>
      </c>
    </row>
    <row r="2">
      <c r="A2" s="2" t="inlineStr">
        <is>
          <t>One row per SADAD payment. Refunds received as NEGATIVE. Use Period # 0 for payments of periods before the audit year.</t>
        </is>
      </c>
    </row>
    <row r="5" ht="36" customHeight="1">
      <c r="A5" s="3" t="inlineStr">
        <is>
          <t>Period #</t>
        </is>
      </c>
      <c r="B5" s="3" t="inlineStr">
        <is>
          <t>Payment Date</t>
        </is>
      </c>
      <c r="C5" s="3" t="inlineStr">
        <is>
          <t>SADAD / Payment Ref</t>
        </is>
      </c>
      <c r="D5" s="3" t="inlineStr">
        <is>
          <t>Amount (SAR)</t>
        </is>
      </c>
      <c r="E5" s="3" t="inlineStr">
        <is>
          <t>Notes</t>
        </is>
      </c>
      <c r="F5" s="3" t="inlineStr">
        <is>
          <t>Period</t>
        </is>
      </c>
      <c r="G5" s="3" t="inlineStr">
        <is>
          <t>Due Date</t>
        </is>
      </c>
      <c r="H5" s="3" t="inlineStr">
        <is>
          <t>Days Late</t>
        </is>
      </c>
      <c r="I5" s="3" t="inlineStr">
        <is>
          <t>Months Late (or part)</t>
        </is>
      </c>
      <c r="J5" s="3" t="inlineStr">
        <is>
          <t>Est. Late Payment Penalty</t>
        </is>
      </c>
    </row>
    <row r="6">
      <c r="A6" s="46" t="n">
        <v>1</v>
      </c>
      <c r="B6" s="17" t="n">
        <v>45715</v>
      </c>
      <c r="C6" s="14" t="inlineStr">
        <is>
          <t>SADAD-90012345</t>
        </is>
      </c>
      <c r="D6" s="19" t="n">
        <v>9000</v>
      </c>
      <c r="E6" s="14" t="inlineStr">
        <is>
          <t>Jan 2025 VAT</t>
        </is>
      </c>
      <c r="F6" s="47">
        <f>IF(OR(A6="",B6=""),"",IFERROR(INDEX(Setup!$B$19:$B$30,A6),"Prior period"))</f>
        <v/>
      </c>
      <c r="G6" s="48">
        <f>IF(OR(A6="",B6=""),"",IFERROR(INDEX(Setup!$E$19:$E$30,A6)+0,""))</f>
        <v/>
      </c>
      <c r="H6" s="20">
        <f>IF(OR(G6="",B6=""),"",MAX(0,B6-G6))</f>
        <v/>
      </c>
      <c r="I6" s="20">
        <f>IF(H6="","",IF(H6=0,0,(YEAR(B6)-YEAR(G6))*12+MONTH(B6)-MONTH(G6)+IF(DAY(B6)&gt;DAY(G6),1,0)))</f>
        <v/>
      </c>
      <c r="J6" s="34">
        <f>IF(I6="","",IF(D6&gt;0,D6*Setup!$B$12*I6,0))</f>
        <v/>
      </c>
    </row>
    <row r="7">
      <c r="A7" s="46" t="n"/>
      <c r="B7" s="17" t="n"/>
      <c r="C7" s="14" t="n"/>
      <c r="D7" s="19" t="n"/>
      <c r="E7" s="14" t="n"/>
      <c r="F7" s="47">
        <f>IF(OR(A7="",B7=""),"",IFERROR(INDEX(Setup!$B$19:$B$30,A7),"Prior period"))</f>
        <v/>
      </c>
      <c r="G7" s="48">
        <f>IF(OR(A7="",B7=""),"",IFERROR(INDEX(Setup!$E$19:$E$30,A7)+0,""))</f>
        <v/>
      </c>
      <c r="H7" s="20">
        <f>IF(OR(G7="",B7=""),"",MAX(0,B7-G7))</f>
        <v/>
      </c>
      <c r="I7" s="20">
        <f>IF(H7="","",IF(H7=0,0,(YEAR(B7)-YEAR(G7))*12+MONTH(B7)-MONTH(G7)+IF(DAY(B7)&gt;DAY(G7),1,0)))</f>
        <v/>
      </c>
      <c r="J7" s="34">
        <f>IF(I7="","",IF(D7&gt;0,D7*Setup!$B$12*I7,0))</f>
        <v/>
      </c>
    </row>
    <row r="8">
      <c r="A8" s="46" t="n"/>
      <c r="B8" s="17" t="n"/>
      <c r="C8" s="14" t="n"/>
      <c r="D8" s="19" t="n"/>
      <c r="E8" s="14" t="n"/>
      <c r="F8" s="47">
        <f>IF(OR(A8="",B8=""),"",IFERROR(INDEX(Setup!$B$19:$B$30,A8),"Prior period"))</f>
        <v/>
      </c>
      <c r="G8" s="48">
        <f>IF(OR(A8="",B8=""),"",IFERROR(INDEX(Setup!$E$19:$E$30,A8)+0,""))</f>
        <v/>
      </c>
      <c r="H8" s="20">
        <f>IF(OR(G8="",B8=""),"",MAX(0,B8-G8))</f>
        <v/>
      </c>
      <c r="I8" s="20">
        <f>IF(H8="","",IF(H8=0,0,(YEAR(B8)-YEAR(G8))*12+MONTH(B8)-MONTH(G8)+IF(DAY(B8)&gt;DAY(G8),1,0)))</f>
        <v/>
      </c>
      <c r="J8" s="34">
        <f>IF(I8="","",IF(D8&gt;0,D8*Setup!$B$12*I8,0))</f>
        <v/>
      </c>
    </row>
    <row r="9">
      <c r="A9" s="46" t="n"/>
      <c r="B9" s="17" t="n"/>
      <c r="C9" s="14" t="n"/>
      <c r="D9" s="19" t="n"/>
      <c r="E9" s="14" t="n"/>
      <c r="F9" s="47">
        <f>IF(OR(A9="",B9=""),"",IFERROR(INDEX(Setup!$B$19:$B$30,A9),"Prior period"))</f>
        <v/>
      </c>
      <c r="G9" s="48">
        <f>IF(OR(A9="",B9=""),"",IFERROR(INDEX(Setup!$E$19:$E$30,A9)+0,""))</f>
        <v/>
      </c>
      <c r="H9" s="20">
        <f>IF(OR(G9="",B9=""),"",MAX(0,B9-G9))</f>
        <v/>
      </c>
      <c r="I9" s="20">
        <f>IF(H9="","",IF(H9=0,0,(YEAR(B9)-YEAR(G9))*12+MONTH(B9)-MONTH(G9)+IF(DAY(B9)&gt;DAY(G9),1,0)))</f>
        <v/>
      </c>
      <c r="J9" s="34">
        <f>IF(I9="","",IF(D9&gt;0,D9*Setup!$B$12*I9,0))</f>
        <v/>
      </c>
    </row>
    <row r="10">
      <c r="A10" s="46" t="n"/>
      <c r="B10" s="17" t="n"/>
      <c r="C10" s="14" t="n"/>
      <c r="D10" s="19" t="n"/>
      <c r="E10" s="14" t="n"/>
      <c r="F10" s="47">
        <f>IF(OR(A10="",B10=""),"",IFERROR(INDEX(Setup!$B$19:$B$30,A10),"Prior period"))</f>
        <v/>
      </c>
      <c r="G10" s="48">
        <f>IF(OR(A10="",B10=""),"",IFERROR(INDEX(Setup!$E$19:$E$30,A10)+0,""))</f>
        <v/>
      </c>
      <c r="H10" s="20">
        <f>IF(OR(G10="",B10=""),"",MAX(0,B10-G10))</f>
        <v/>
      </c>
      <c r="I10" s="20">
        <f>IF(H10="","",IF(H10=0,0,(YEAR(B10)-YEAR(G10))*12+MONTH(B10)-MONTH(G10)+IF(DAY(B10)&gt;DAY(G10),1,0)))</f>
        <v/>
      </c>
      <c r="J10" s="34">
        <f>IF(I10="","",IF(D10&gt;0,D10*Setup!$B$12*I10,0))</f>
        <v/>
      </c>
    </row>
    <row r="11">
      <c r="A11" s="46" t="n"/>
      <c r="B11" s="17" t="n"/>
      <c r="C11" s="14" t="n"/>
      <c r="D11" s="19" t="n"/>
      <c r="E11" s="14" t="n"/>
      <c r="F11" s="47">
        <f>IF(OR(A11="",B11=""),"",IFERROR(INDEX(Setup!$B$19:$B$30,A11),"Prior period"))</f>
        <v/>
      </c>
      <c r="G11" s="48">
        <f>IF(OR(A11="",B11=""),"",IFERROR(INDEX(Setup!$E$19:$E$30,A11)+0,""))</f>
        <v/>
      </c>
      <c r="H11" s="20">
        <f>IF(OR(G11="",B11=""),"",MAX(0,B11-G11))</f>
        <v/>
      </c>
      <c r="I11" s="20">
        <f>IF(H11="","",IF(H11=0,0,(YEAR(B11)-YEAR(G11))*12+MONTH(B11)-MONTH(G11)+IF(DAY(B11)&gt;DAY(G11),1,0)))</f>
        <v/>
      </c>
      <c r="J11" s="34">
        <f>IF(I11="","",IF(D11&gt;0,D11*Setup!$B$12*I11,0))</f>
        <v/>
      </c>
    </row>
    <row r="12">
      <c r="A12" s="46" t="n"/>
      <c r="B12" s="17" t="n"/>
      <c r="C12" s="14" t="n"/>
      <c r="D12" s="19" t="n"/>
      <c r="E12" s="14" t="n"/>
      <c r="F12" s="47">
        <f>IF(OR(A12="",B12=""),"",IFERROR(INDEX(Setup!$B$19:$B$30,A12),"Prior period"))</f>
        <v/>
      </c>
      <c r="G12" s="48">
        <f>IF(OR(A12="",B12=""),"",IFERROR(INDEX(Setup!$E$19:$E$30,A12)+0,""))</f>
        <v/>
      </c>
      <c r="H12" s="20">
        <f>IF(OR(G12="",B12=""),"",MAX(0,B12-G12))</f>
        <v/>
      </c>
      <c r="I12" s="20">
        <f>IF(H12="","",IF(H12=0,0,(YEAR(B12)-YEAR(G12))*12+MONTH(B12)-MONTH(G12)+IF(DAY(B12)&gt;DAY(G12),1,0)))</f>
        <v/>
      </c>
      <c r="J12" s="34">
        <f>IF(I12="","",IF(D12&gt;0,D12*Setup!$B$12*I12,0))</f>
        <v/>
      </c>
    </row>
    <row r="13">
      <c r="A13" s="46" t="n"/>
      <c r="B13" s="17" t="n"/>
      <c r="C13" s="14" t="n"/>
      <c r="D13" s="19" t="n"/>
      <c r="E13" s="14" t="n"/>
      <c r="F13" s="47">
        <f>IF(OR(A13="",B13=""),"",IFERROR(INDEX(Setup!$B$19:$B$30,A13),"Prior period"))</f>
        <v/>
      </c>
      <c r="G13" s="48">
        <f>IF(OR(A13="",B13=""),"",IFERROR(INDEX(Setup!$E$19:$E$30,A13)+0,""))</f>
        <v/>
      </c>
      <c r="H13" s="20">
        <f>IF(OR(G13="",B13=""),"",MAX(0,B13-G13))</f>
        <v/>
      </c>
      <c r="I13" s="20">
        <f>IF(H13="","",IF(H13=0,0,(YEAR(B13)-YEAR(G13))*12+MONTH(B13)-MONTH(G13)+IF(DAY(B13)&gt;DAY(G13),1,0)))</f>
        <v/>
      </c>
      <c r="J13" s="34">
        <f>IF(I13="","",IF(D13&gt;0,D13*Setup!$B$12*I13,0))</f>
        <v/>
      </c>
    </row>
    <row r="14">
      <c r="A14" s="46" t="n"/>
      <c r="B14" s="17" t="n"/>
      <c r="C14" s="14" t="n"/>
      <c r="D14" s="19" t="n"/>
      <c r="E14" s="14" t="n"/>
      <c r="F14" s="47">
        <f>IF(OR(A14="",B14=""),"",IFERROR(INDEX(Setup!$B$19:$B$30,A14),"Prior period"))</f>
        <v/>
      </c>
      <c r="G14" s="48">
        <f>IF(OR(A14="",B14=""),"",IFERROR(INDEX(Setup!$E$19:$E$30,A14)+0,""))</f>
        <v/>
      </c>
      <c r="H14" s="20">
        <f>IF(OR(G14="",B14=""),"",MAX(0,B14-G14))</f>
        <v/>
      </c>
      <c r="I14" s="20">
        <f>IF(H14="","",IF(H14=0,0,(YEAR(B14)-YEAR(G14))*12+MONTH(B14)-MONTH(G14)+IF(DAY(B14)&gt;DAY(G14),1,0)))</f>
        <v/>
      </c>
      <c r="J14" s="34">
        <f>IF(I14="","",IF(D14&gt;0,D14*Setup!$B$12*I14,0))</f>
        <v/>
      </c>
    </row>
    <row r="15">
      <c r="A15" s="46" t="n"/>
      <c r="B15" s="17" t="n"/>
      <c r="C15" s="14" t="n"/>
      <c r="D15" s="19" t="n"/>
      <c r="E15" s="14" t="n"/>
      <c r="F15" s="47">
        <f>IF(OR(A15="",B15=""),"",IFERROR(INDEX(Setup!$B$19:$B$30,A15),"Prior period"))</f>
        <v/>
      </c>
      <c r="G15" s="48">
        <f>IF(OR(A15="",B15=""),"",IFERROR(INDEX(Setup!$E$19:$E$30,A15)+0,""))</f>
        <v/>
      </c>
      <c r="H15" s="20">
        <f>IF(OR(G15="",B15=""),"",MAX(0,B15-G15))</f>
        <v/>
      </c>
      <c r="I15" s="20">
        <f>IF(H15="","",IF(H15=0,0,(YEAR(B15)-YEAR(G15))*12+MONTH(B15)-MONTH(G15)+IF(DAY(B15)&gt;DAY(G15),1,0)))</f>
        <v/>
      </c>
      <c r="J15" s="34">
        <f>IF(I15="","",IF(D15&gt;0,D15*Setup!$B$12*I15,0))</f>
        <v/>
      </c>
    </row>
    <row r="16">
      <c r="A16" s="46" t="n"/>
      <c r="B16" s="17" t="n"/>
      <c r="C16" s="14" t="n"/>
      <c r="D16" s="19" t="n"/>
      <c r="E16" s="14" t="n"/>
      <c r="F16" s="47">
        <f>IF(OR(A16="",B16=""),"",IFERROR(INDEX(Setup!$B$19:$B$30,A16),"Prior period"))</f>
        <v/>
      </c>
      <c r="G16" s="48">
        <f>IF(OR(A16="",B16=""),"",IFERROR(INDEX(Setup!$E$19:$E$30,A16)+0,""))</f>
        <v/>
      </c>
      <c r="H16" s="20">
        <f>IF(OR(G16="",B16=""),"",MAX(0,B16-G16))</f>
        <v/>
      </c>
      <c r="I16" s="20">
        <f>IF(H16="","",IF(H16=0,0,(YEAR(B16)-YEAR(G16))*12+MONTH(B16)-MONTH(G16)+IF(DAY(B16)&gt;DAY(G16),1,0)))</f>
        <v/>
      </c>
      <c r="J16" s="34">
        <f>IF(I16="","",IF(D16&gt;0,D16*Setup!$B$12*I16,0))</f>
        <v/>
      </c>
    </row>
    <row r="17">
      <c r="A17" s="46" t="n"/>
      <c r="B17" s="17" t="n"/>
      <c r="C17" s="14" t="n"/>
      <c r="D17" s="19" t="n"/>
      <c r="E17" s="14" t="n"/>
      <c r="F17" s="47">
        <f>IF(OR(A17="",B17=""),"",IFERROR(INDEX(Setup!$B$19:$B$30,A17),"Prior period"))</f>
        <v/>
      </c>
      <c r="G17" s="48">
        <f>IF(OR(A17="",B17=""),"",IFERROR(INDEX(Setup!$E$19:$E$30,A17)+0,""))</f>
        <v/>
      </c>
      <c r="H17" s="20">
        <f>IF(OR(G17="",B17=""),"",MAX(0,B17-G17))</f>
        <v/>
      </c>
      <c r="I17" s="20">
        <f>IF(H17="","",IF(H17=0,0,(YEAR(B17)-YEAR(G17))*12+MONTH(B17)-MONTH(G17)+IF(DAY(B17)&gt;DAY(G17),1,0)))</f>
        <v/>
      </c>
      <c r="J17" s="34">
        <f>IF(I17="","",IF(D17&gt;0,D17*Setup!$B$12*I17,0))</f>
        <v/>
      </c>
    </row>
    <row r="18">
      <c r="A18" s="46" t="n"/>
      <c r="B18" s="17" t="n"/>
      <c r="C18" s="14" t="n"/>
      <c r="D18" s="19" t="n"/>
      <c r="E18" s="14" t="n"/>
      <c r="F18" s="47">
        <f>IF(OR(A18="",B18=""),"",IFERROR(INDEX(Setup!$B$19:$B$30,A18),"Prior period"))</f>
        <v/>
      </c>
      <c r="G18" s="48">
        <f>IF(OR(A18="",B18=""),"",IFERROR(INDEX(Setup!$E$19:$E$30,A18)+0,""))</f>
        <v/>
      </c>
      <c r="H18" s="20">
        <f>IF(OR(G18="",B18=""),"",MAX(0,B18-G18))</f>
        <v/>
      </c>
      <c r="I18" s="20">
        <f>IF(H18="","",IF(H18=0,0,(YEAR(B18)-YEAR(G18))*12+MONTH(B18)-MONTH(G18)+IF(DAY(B18)&gt;DAY(G18),1,0)))</f>
        <v/>
      </c>
      <c r="J18" s="34">
        <f>IF(I18="","",IF(D18&gt;0,D18*Setup!$B$12*I18,0))</f>
        <v/>
      </c>
    </row>
    <row r="19">
      <c r="A19" s="46" t="n"/>
      <c r="B19" s="17" t="n"/>
      <c r="C19" s="14" t="n"/>
      <c r="D19" s="19" t="n"/>
      <c r="E19" s="14" t="n"/>
      <c r="F19" s="47">
        <f>IF(OR(A19="",B19=""),"",IFERROR(INDEX(Setup!$B$19:$B$30,A19),"Prior period"))</f>
        <v/>
      </c>
      <c r="G19" s="48">
        <f>IF(OR(A19="",B19=""),"",IFERROR(INDEX(Setup!$E$19:$E$30,A19)+0,""))</f>
        <v/>
      </c>
      <c r="H19" s="20">
        <f>IF(OR(G19="",B19=""),"",MAX(0,B19-G19))</f>
        <v/>
      </c>
      <c r="I19" s="20">
        <f>IF(H19="","",IF(H19=0,0,(YEAR(B19)-YEAR(G19))*12+MONTH(B19)-MONTH(G19)+IF(DAY(B19)&gt;DAY(G19),1,0)))</f>
        <v/>
      </c>
      <c r="J19" s="34">
        <f>IF(I19="","",IF(D19&gt;0,D19*Setup!$B$12*I19,0))</f>
        <v/>
      </c>
    </row>
    <row r="20">
      <c r="A20" s="46" t="n"/>
      <c r="B20" s="17" t="n"/>
      <c r="C20" s="14" t="n"/>
      <c r="D20" s="19" t="n"/>
      <c r="E20" s="14" t="n"/>
      <c r="F20" s="47">
        <f>IF(OR(A20="",B20=""),"",IFERROR(INDEX(Setup!$B$19:$B$30,A20),"Prior period"))</f>
        <v/>
      </c>
      <c r="G20" s="48">
        <f>IF(OR(A20="",B20=""),"",IFERROR(INDEX(Setup!$E$19:$E$30,A20)+0,""))</f>
        <v/>
      </c>
      <c r="H20" s="20">
        <f>IF(OR(G20="",B20=""),"",MAX(0,B20-G20))</f>
        <v/>
      </c>
      <c r="I20" s="20">
        <f>IF(H20="","",IF(H20=0,0,(YEAR(B20)-YEAR(G20))*12+MONTH(B20)-MONTH(G20)+IF(DAY(B20)&gt;DAY(G20),1,0)))</f>
        <v/>
      </c>
      <c r="J20" s="34">
        <f>IF(I20="","",IF(D20&gt;0,D20*Setup!$B$12*I20,0))</f>
        <v/>
      </c>
    </row>
    <row r="21">
      <c r="A21" s="46" t="n"/>
      <c r="B21" s="17" t="n"/>
      <c r="C21" s="14" t="n"/>
      <c r="D21" s="19" t="n"/>
      <c r="E21" s="14" t="n"/>
      <c r="F21" s="47">
        <f>IF(OR(A21="",B21=""),"",IFERROR(INDEX(Setup!$B$19:$B$30,A21),"Prior period"))</f>
        <v/>
      </c>
      <c r="G21" s="48">
        <f>IF(OR(A21="",B21=""),"",IFERROR(INDEX(Setup!$E$19:$E$30,A21)+0,""))</f>
        <v/>
      </c>
      <c r="H21" s="20">
        <f>IF(OR(G21="",B21=""),"",MAX(0,B21-G21))</f>
        <v/>
      </c>
      <c r="I21" s="20">
        <f>IF(H21="","",IF(H21=0,0,(YEAR(B21)-YEAR(G21))*12+MONTH(B21)-MONTH(G21)+IF(DAY(B21)&gt;DAY(G21),1,0)))</f>
        <v/>
      </c>
      <c r="J21" s="34">
        <f>IF(I21="","",IF(D21&gt;0,D21*Setup!$B$12*I21,0))</f>
        <v/>
      </c>
    </row>
    <row r="22">
      <c r="A22" s="46" t="n"/>
      <c r="B22" s="17" t="n"/>
      <c r="C22" s="14" t="n"/>
      <c r="D22" s="19" t="n"/>
      <c r="E22" s="14" t="n"/>
      <c r="F22" s="47">
        <f>IF(OR(A22="",B22=""),"",IFERROR(INDEX(Setup!$B$19:$B$30,A22),"Prior period"))</f>
        <v/>
      </c>
      <c r="G22" s="48">
        <f>IF(OR(A22="",B22=""),"",IFERROR(INDEX(Setup!$E$19:$E$30,A22)+0,""))</f>
        <v/>
      </c>
      <c r="H22" s="20">
        <f>IF(OR(G22="",B22=""),"",MAX(0,B22-G22))</f>
        <v/>
      </c>
      <c r="I22" s="20">
        <f>IF(H22="","",IF(H22=0,0,(YEAR(B22)-YEAR(G22))*12+MONTH(B22)-MONTH(G22)+IF(DAY(B22)&gt;DAY(G22),1,0)))</f>
        <v/>
      </c>
      <c r="J22" s="34">
        <f>IF(I22="","",IF(D22&gt;0,D22*Setup!$B$12*I22,0))</f>
        <v/>
      </c>
    </row>
    <row r="23">
      <c r="A23" s="46" t="n"/>
      <c r="B23" s="17" t="n"/>
      <c r="C23" s="14" t="n"/>
      <c r="D23" s="19" t="n"/>
      <c r="E23" s="14" t="n"/>
      <c r="F23" s="47">
        <f>IF(OR(A23="",B23=""),"",IFERROR(INDEX(Setup!$B$19:$B$30,A23),"Prior period"))</f>
        <v/>
      </c>
      <c r="G23" s="48">
        <f>IF(OR(A23="",B23=""),"",IFERROR(INDEX(Setup!$E$19:$E$30,A23)+0,""))</f>
        <v/>
      </c>
      <c r="H23" s="20">
        <f>IF(OR(G23="",B23=""),"",MAX(0,B23-G23))</f>
        <v/>
      </c>
      <c r="I23" s="20">
        <f>IF(H23="","",IF(H23=0,0,(YEAR(B23)-YEAR(G23))*12+MONTH(B23)-MONTH(G23)+IF(DAY(B23)&gt;DAY(G23),1,0)))</f>
        <v/>
      </c>
      <c r="J23" s="34">
        <f>IF(I23="","",IF(D23&gt;0,D23*Setup!$B$12*I23,0))</f>
        <v/>
      </c>
    </row>
    <row r="24">
      <c r="A24" s="46" t="n"/>
      <c r="B24" s="17" t="n"/>
      <c r="C24" s="14" t="n"/>
      <c r="D24" s="19" t="n"/>
      <c r="E24" s="14" t="n"/>
      <c r="F24" s="47">
        <f>IF(OR(A24="",B24=""),"",IFERROR(INDEX(Setup!$B$19:$B$30,A24),"Prior period"))</f>
        <v/>
      </c>
      <c r="G24" s="48">
        <f>IF(OR(A24="",B24=""),"",IFERROR(INDEX(Setup!$E$19:$E$30,A24)+0,""))</f>
        <v/>
      </c>
      <c r="H24" s="20">
        <f>IF(OR(G24="",B24=""),"",MAX(0,B24-G24))</f>
        <v/>
      </c>
      <c r="I24" s="20">
        <f>IF(H24="","",IF(H24=0,0,(YEAR(B24)-YEAR(G24))*12+MONTH(B24)-MONTH(G24)+IF(DAY(B24)&gt;DAY(G24),1,0)))</f>
        <v/>
      </c>
      <c r="J24" s="34">
        <f>IF(I24="","",IF(D24&gt;0,D24*Setup!$B$12*I24,0))</f>
        <v/>
      </c>
    </row>
    <row r="25">
      <c r="A25" s="46" t="n"/>
      <c r="B25" s="17" t="n"/>
      <c r="C25" s="14" t="n"/>
      <c r="D25" s="19" t="n"/>
      <c r="E25" s="14" t="n"/>
      <c r="F25" s="47">
        <f>IF(OR(A25="",B25=""),"",IFERROR(INDEX(Setup!$B$19:$B$30,A25),"Prior period"))</f>
        <v/>
      </c>
      <c r="G25" s="48">
        <f>IF(OR(A25="",B25=""),"",IFERROR(INDEX(Setup!$E$19:$E$30,A25)+0,""))</f>
        <v/>
      </c>
      <c r="H25" s="20">
        <f>IF(OR(G25="",B25=""),"",MAX(0,B25-G25))</f>
        <v/>
      </c>
      <c r="I25" s="20">
        <f>IF(H25="","",IF(H25=0,0,(YEAR(B25)-YEAR(G25))*12+MONTH(B25)-MONTH(G25)+IF(DAY(B25)&gt;DAY(G25),1,0)))</f>
        <v/>
      </c>
      <c r="J25" s="34">
        <f>IF(I25="","",IF(D25&gt;0,D25*Setup!$B$12*I25,0))</f>
        <v/>
      </c>
    </row>
    <row r="26">
      <c r="A26" s="46" t="n"/>
      <c r="B26" s="17" t="n"/>
      <c r="C26" s="14" t="n"/>
      <c r="D26" s="19" t="n"/>
      <c r="E26" s="14" t="n"/>
      <c r="F26" s="47">
        <f>IF(OR(A26="",B26=""),"",IFERROR(INDEX(Setup!$B$19:$B$30,A26),"Prior period"))</f>
        <v/>
      </c>
      <c r="G26" s="48">
        <f>IF(OR(A26="",B26=""),"",IFERROR(INDEX(Setup!$E$19:$E$30,A26)+0,""))</f>
        <v/>
      </c>
      <c r="H26" s="20">
        <f>IF(OR(G26="",B26=""),"",MAX(0,B26-G26))</f>
        <v/>
      </c>
      <c r="I26" s="20">
        <f>IF(H26="","",IF(H26=0,0,(YEAR(B26)-YEAR(G26))*12+MONTH(B26)-MONTH(G26)+IF(DAY(B26)&gt;DAY(G26),1,0)))</f>
        <v/>
      </c>
      <c r="J26" s="34">
        <f>IF(I26="","",IF(D26&gt;0,D26*Setup!$B$12*I26,0))</f>
        <v/>
      </c>
    </row>
    <row r="27">
      <c r="A27" s="46" t="n"/>
      <c r="B27" s="17" t="n"/>
      <c r="C27" s="14" t="n"/>
      <c r="D27" s="19" t="n"/>
      <c r="E27" s="14" t="n"/>
      <c r="F27" s="47">
        <f>IF(OR(A27="",B27=""),"",IFERROR(INDEX(Setup!$B$19:$B$30,A27),"Prior period"))</f>
        <v/>
      </c>
      <c r="G27" s="48">
        <f>IF(OR(A27="",B27=""),"",IFERROR(INDEX(Setup!$E$19:$E$30,A27)+0,""))</f>
        <v/>
      </c>
      <c r="H27" s="20">
        <f>IF(OR(G27="",B27=""),"",MAX(0,B27-G27))</f>
        <v/>
      </c>
      <c r="I27" s="20">
        <f>IF(H27="","",IF(H27=0,0,(YEAR(B27)-YEAR(G27))*12+MONTH(B27)-MONTH(G27)+IF(DAY(B27)&gt;DAY(G27),1,0)))</f>
        <v/>
      </c>
      <c r="J27" s="34">
        <f>IF(I27="","",IF(D27&gt;0,D27*Setup!$B$12*I27,0))</f>
        <v/>
      </c>
    </row>
    <row r="28">
      <c r="A28" s="46" t="n"/>
      <c r="B28" s="17" t="n"/>
      <c r="C28" s="14" t="n"/>
      <c r="D28" s="19" t="n"/>
      <c r="E28" s="14" t="n"/>
      <c r="F28" s="47">
        <f>IF(OR(A28="",B28=""),"",IFERROR(INDEX(Setup!$B$19:$B$30,A28),"Prior period"))</f>
        <v/>
      </c>
      <c r="G28" s="48">
        <f>IF(OR(A28="",B28=""),"",IFERROR(INDEX(Setup!$E$19:$E$30,A28)+0,""))</f>
        <v/>
      </c>
      <c r="H28" s="20">
        <f>IF(OR(G28="",B28=""),"",MAX(0,B28-G28))</f>
        <v/>
      </c>
      <c r="I28" s="20">
        <f>IF(H28="","",IF(H28=0,0,(YEAR(B28)-YEAR(G28))*12+MONTH(B28)-MONTH(G28)+IF(DAY(B28)&gt;DAY(G28),1,0)))</f>
        <v/>
      </c>
      <c r="J28" s="34">
        <f>IF(I28="","",IF(D28&gt;0,D28*Setup!$B$12*I28,0))</f>
        <v/>
      </c>
    </row>
    <row r="29">
      <c r="A29" s="46" t="n"/>
      <c r="B29" s="17" t="n"/>
      <c r="C29" s="14" t="n"/>
      <c r="D29" s="19" t="n"/>
      <c r="E29" s="14" t="n"/>
      <c r="F29" s="47">
        <f>IF(OR(A29="",B29=""),"",IFERROR(INDEX(Setup!$B$19:$B$30,A29),"Prior period"))</f>
        <v/>
      </c>
      <c r="G29" s="48">
        <f>IF(OR(A29="",B29=""),"",IFERROR(INDEX(Setup!$E$19:$E$30,A29)+0,""))</f>
        <v/>
      </c>
      <c r="H29" s="20">
        <f>IF(OR(G29="",B29=""),"",MAX(0,B29-G29))</f>
        <v/>
      </c>
      <c r="I29" s="20">
        <f>IF(H29="","",IF(H29=0,0,(YEAR(B29)-YEAR(G29))*12+MONTH(B29)-MONTH(G29)+IF(DAY(B29)&gt;DAY(G29),1,0)))</f>
        <v/>
      </c>
      <c r="J29" s="34">
        <f>IF(I29="","",IF(D29&gt;0,D29*Setup!$B$12*I29,0))</f>
        <v/>
      </c>
    </row>
    <row r="30">
      <c r="A30" s="46" t="n"/>
      <c r="B30" s="17" t="n"/>
      <c r="C30" s="14" t="n"/>
      <c r="D30" s="19" t="n"/>
      <c r="E30" s="14" t="n"/>
      <c r="F30" s="47">
        <f>IF(OR(A30="",B30=""),"",IFERROR(INDEX(Setup!$B$19:$B$30,A30),"Prior period"))</f>
        <v/>
      </c>
      <c r="G30" s="48">
        <f>IF(OR(A30="",B30=""),"",IFERROR(INDEX(Setup!$E$19:$E$30,A30)+0,""))</f>
        <v/>
      </c>
      <c r="H30" s="20">
        <f>IF(OR(G30="",B30=""),"",MAX(0,B30-G30))</f>
        <v/>
      </c>
      <c r="I30" s="20">
        <f>IF(H30="","",IF(H30=0,0,(YEAR(B30)-YEAR(G30))*12+MONTH(B30)-MONTH(G30)+IF(DAY(B30)&gt;DAY(G30),1,0)))</f>
        <v/>
      </c>
      <c r="J30" s="34">
        <f>IF(I30="","",IF(D30&gt;0,D30*Setup!$B$12*I30,0))</f>
        <v/>
      </c>
    </row>
    <row r="31">
      <c r="A31" s="46" t="n"/>
      <c r="B31" s="17" t="n"/>
      <c r="C31" s="14" t="n"/>
      <c r="D31" s="19" t="n"/>
      <c r="E31" s="14" t="n"/>
      <c r="F31" s="47">
        <f>IF(OR(A31="",B31=""),"",IFERROR(INDEX(Setup!$B$19:$B$30,A31),"Prior period"))</f>
        <v/>
      </c>
      <c r="G31" s="48">
        <f>IF(OR(A31="",B31=""),"",IFERROR(INDEX(Setup!$E$19:$E$30,A31)+0,""))</f>
        <v/>
      </c>
      <c r="H31" s="20">
        <f>IF(OR(G31="",B31=""),"",MAX(0,B31-G31))</f>
        <v/>
      </c>
      <c r="I31" s="20">
        <f>IF(H31="","",IF(H31=0,0,(YEAR(B31)-YEAR(G31))*12+MONTH(B31)-MONTH(G31)+IF(DAY(B31)&gt;DAY(G31),1,0)))</f>
        <v/>
      </c>
      <c r="J31" s="34">
        <f>IF(I31="","",IF(D31&gt;0,D31*Setup!$B$12*I31,0))</f>
        <v/>
      </c>
    </row>
    <row r="32">
      <c r="A32" s="46" t="n"/>
      <c r="B32" s="17" t="n"/>
      <c r="C32" s="14" t="n"/>
      <c r="D32" s="19" t="n"/>
      <c r="E32" s="14" t="n"/>
      <c r="F32" s="47">
        <f>IF(OR(A32="",B32=""),"",IFERROR(INDEX(Setup!$B$19:$B$30,A32),"Prior period"))</f>
        <v/>
      </c>
      <c r="G32" s="48">
        <f>IF(OR(A32="",B32=""),"",IFERROR(INDEX(Setup!$E$19:$E$30,A32)+0,""))</f>
        <v/>
      </c>
      <c r="H32" s="20">
        <f>IF(OR(G32="",B32=""),"",MAX(0,B32-G32))</f>
        <v/>
      </c>
      <c r="I32" s="20">
        <f>IF(H32="","",IF(H32=0,0,(YEAR(B32)-YEAR(G32))*12+MONTH(B32)-MONTH(G32)+IF(DAY(B32)&gt;DAY(G32),1,0)))</f>
        <v/>
      </c>
      <c r="J32" s="34">
        <f>IF(I32="","",IF(D32&gt;0,D32*Setup!$B$12*I32,0))</f>
        <v/>
      </c>
    </row>
    <row r="33">
      <c r="A33" s="46" t="n"/>
      <c r="B33" s="17" t="n"/>
      <c r="C33" s="14" t="n"/>
      <c r="D33" s="19" t="n"/>
      <c r="E33" s="14" t="n"/>
      <c r="F33" s="47">
        <f>IF(OR(A33="",B33=""),"",IFERROR(INDEX(Setup!$B$19:$B$30,A33),"Prior period"))</f>
        <v/>
      </c>
      <c r="G33" s="48">
        <f>IF(OR(A33="",B33=""),"",IFERROR(INDEX(Setup!$E$19:$E$30,A33)+0,""))</f>
        <v/>
      </c>
      <c r="H33" s="20">
        <f>IF(OR(G33="",B33=""),"",MAX(0,B33-G33))</f>
        <v/>
      </c>
      <c r="I33" s="20">
        <f>IF(H33="","",IF(H33=0,0,(YEAR(B33)-YEAR(G33))*12+MONTH(B33)-MONTH(G33)+IF(DAY(B33)&gt;DAY(G33),1,0)))</f>
        <v/>
      </c>
      <c r="J33" s="34">
        <f>IF(I33="","",IF(D33&gt;0,D33*Setup!$B$12*I33,0))</f>
        <v/>
      </c>
    </row>
    <row r="34">
      <c r="A34" s="46" t="n"/>
      <c r="B34" s="17" t="n"/>
      <c r="C34" s="14" t="n"/>
      <c r="D34" s="19" t="n"/>
      <c r="E34" s="14" t="n"/>
      <c r="F34" s="47">
        <f>IF(OR(A34="",B34=""),"",IFERROR(INDEX(Setup!$B$19:$B$30,A34),"Prior period"))</f>
        <v/>
      </c>
      <c r="G34" s="48">
        <f>IF(OR(A34="",B34=""),"",IFERROR(INDEX(Setup!$E$19:$E$30,A34)+0,""))</f>
        <v/>
      </c>
      <c r="H34" s="20">
        <f>IF(OR(G34="",B34=""),"",MAX(0,B34-G34))</f>
        <v/>
      </c>
      <c r="I34" s="20">
        <f>IF(H34="","",IF(H34=0,0,(YEAR(B34)-YEAR(G34))*12+MONTH(B34)-MONTH(G34)+IF(DAY(B34)&gt;DAY(G34),1,0)))</f>
        <v/>
      </c>
      <c r="J34" s="34">
        <f>IF(I34="","",IF(D34&gt;0,D34*Setup!$B$12*I34,0))</f>
        <v/>
      </c>
    </row>
    <row r="35">
      <c r="A35" s="46" t="n"/>
      <c r="B35" s="17" t="n"/>
      <c r="C35" s="14" t="n"/>
      <c r="D35" s="19" t="n"/>
      <c r="E35" s="14" t="n"/>
      <c r="F35" s="47">
        <f>IF(OR(A35="",B35=""),"",IFERROR(INDEX(Setup!$B$19:$B$30,A35),"Prior period"))</f>
        <v/>
      </c>
      <c r="G35" s="48">
        <f>IF(OR(A35="",B35=""),"",IFERROR(INDEX(Setup!$E$19:$E$30,A35)+0,""))</f>
        <v/>
      </c>
      <c r="H35" s="20">
        <f>IF(OR(G35="",B35=""),"",MAX(0,B35-G35))</f>
        <v/>
      </c>
      <c r="I35" s="20">
        <f>IF(H35="","",IF(H35=0,0,(YEAR(B35)-YEAR(G35))*12+MONTH(B35)-MONTH(G35)+IF(DAY(B35)&gt;DAY(G35),1,0)))</f>
        <v/>
      </c>
      <c r="J35" s="34">
        <f>IF(I35="","",IF(D35&gt;0,D35*Setup!$B$12*I35,0))</f>
        <v/>
      </c>
    </row>
    <row r="36">
      <c r="A36" s="46" t="n"/>
      <c r="B36" s="17" t="n"/>
      <c r="C36" s="14" t="n"/>
      <c r="D36" s="19" t="n"/>
      <c r="E36" s="14" t="n"/>
      <c r="F36" s="47">
        <f>IF(OR(A36="",B36=""),"",IFERROR(INDEX(Setup!$B$19:$B$30,A36),"Prior period"))</f>
        <v/>
      </c>
      <c r="G36" s="48">
        <f>IF(OR(A36="",B36=""),"",IFERROR(INDEX(Setup!$E$19:$E$30,A36)+0,""))</f>
        <v/>
      </c>
      <c r="H36" s="20">
        <f>IF(OR(G36="",B36=""),"",MAX(0,B36-G36))</f>
        <v/>
      </c>
      <c r="I36" s="20">
        <f>IF(H36="","",IF(H36=0,0,(YEAR(B36)-YEAR(G36))*12+MONTH(B36)-MONTH(G36)+IF(DAY(B36)&gt;DAY(G36),1,0)))</f>
        <v/>
      </c>
      <c r="J36" s="34">
        <f>IF(I36="","",IF(D36&gt;0,D36*Setup!$B$12*I36,0))</f>
        <v/>
      </c>
    </row>
    <row r="37">
      <c r="A37" s="46" t="n"/>
      <c r="B37" s="17" t="n"/>
      <c r="C37" s="14" t="n"/>
      <c r="D37" s="19" t="n"/>
      <c r="E37" s="14" t="n"/>
      <c r="F37" s="47">
        <f>IF(OR(A37="",B37=""),"",IFERROR(INDEX(Setup!$B$19:$B$30,A37),"Prior period"))</f>
        <v/>
      </c>
      <c r="G37" s="48">
        <f>IF(OR(A37="",B37=""),"",IFERROR(INDEX(Setup!$E$19:$E$30,A37)+0,""))</f>
        <v/>
      </c>
      <c r="H37" s="20">
        <f>IF(OR(G37="",B37=""),"",MAX(0,B37-G37))</f>
        <v/>
      </c>
      <c r="I37" s="20">
        <f>IF(H37="","",IF(H37=0,0,(YEAR(B37)-YEAR(G37))*12+MONTH(B37)-MONTH(G37)+IF(DAY(B37)&gt;DAY(G37),1,0)))</f>
        <v/>
      </c>
      <c r="J37" s="34">
        <f>IF(I37="","",IF(D37&gt;0,D37*Setup!$B$12*I37,0))</f>
        <v/>
      </c>
    </row>
    <row r="38">
      <c r="A38" s="46" t="n"/>
      <c r="B38" s="17" t="n"/>
      <c r="C38" s="14" t="n"/>
      <c r="D38" s="19" t="n"/>
      <c r="E38" s="14" t="n"/>
      <c r="F38" s="47">
        <f>IF(OR(A38="",B38=""),"",IFERROR(INDEX(Setup!$B$19:$B$30,A38),"Prior period"))</f>
        <v/>
      </c>
      <c r="G38" s="48">
        <f>IF(OR(A38="",B38=""),"",IFERROR(INDEX(Setup!$E$19:$E$30,A38)+0,""))</f>
        <v/>
      </c>
      <c r="H38" s="20">
        <f>IF(OR(G38="",B38=""),"",MAX(0,B38-G38))</f>
        <v/>
      </c>
      <c r="I38" s="20">
        <f>IF(H38="","",IF(H38=0,0,(YEAR(B38)-YEAR(G38))*12+MONTH(B38)-MONTH(G38)+IF(DAY(B38)&gt;DAY(G38),1,0)))</f>
        <v/>
      </c>
      <c r="J38" s="34">
        <f>IF(I38="","",IF(D38&gt;0,D38*Setup!$B$12*I38,0))</f>
        <v/>
      </c>
    </row>
    <row r="39">
      <c r="A39" s="46" t="n"/>
      <c r="B39" s="17" t="n"/>
      <c r="C39" s="14" t="n"/>
      <c r="D39" s="19" t="n"/>
      <c r="E39" s="14" t="n"/>
      <c r="F39" s="47">
        <f>IF(OR(A39="",B39=""),"",IFERROR(INDEX(Setup!$B$19:$B$30,A39),"Prior period"))</f>
        <v/>
      </c>
      <c r="G39" s="48">
        <f>IF(OR(A39="",B39=""),"",IFERROR(INDEX(Setup!$E$19:$E$30,A39)+0,""))</f>
        <v/>
      </c>
      <c r="H39" s="20">
        <f>IF(OR(G39="",B39=""),"",MAX(0,B39-G39))</f>
        <v/>
      </c>
      <c r="I39" s="20">
        <f>IF(H39="","",IF(H39=0,0,(YEAR(B39)-YEAR(G39))*12+MONTH(B39)-MONTH(G39)+IF(DAY(B39)&gt;DAY(G39),1,0)))</f>
        <v/>
      </c>
      <c r="J39" s="34">
        <f>IF(I39="","",IF(D39&gt;0,D39*Setup!$B$12*I39,0))</f>
        <v/>
      </c>
    </row>
    <row r="40">
      <c r="A40" s="46" t="n"/>
      <c r="B40" s="17" t="n"/>
      <c r="C40" s="14" t="n"/>
      <c r="D40" s="19" t="n"/>
      <c r="E40" s="14" t="n"/>
      <c r="F40" s="47">
        <f>IF(OR(A40="",B40=""),"",IFERROR(INDEX(Setup!$B$19:$B$30,A40),"Prior period"))</f>
        <v/>
      </c>
      <c r="G40" s="48">
        <f>IF(OR(A40="",B40=""),"",IFERROR(INDEX(Setup!$E$19:$E$30,A40)+0,""))</f>
        <v/>
      </c>
      <c r="H40" s="20">
        <f>IF(OR(G40="",B40=""),"",MAX(0,B40-G40))</f>
        <v/>
      </c>
      <c r="I40" s="20">
        <f>IF(H40="","",IF(H40=0,0,(YEAR(B40)-YEAR(G40))*12+MONTH(B40)-MONTH(G40)+IF(DAY(B40)&gt;DAY(G40),1,0)))</f>
        <v/>
      </c>
      <c r="J40" s="34">
        <f>IF(I40="","",IF(D40&gt;0,D40*Setup!$B$12*I40,0))</f>
        <v/>
      </c>
    </row>
    <row r="41">
      <c r="A41" s="46" t="n"/>
      <c r="B41" s="17" t="n"/>
      <c r="C41" s="14" t="n"/>
      <c r="D41" s="19" t="n"/>
      <c r="E41" s="14" t="n"/>
      <c r="F41" s="47">
        <f>IF(OR(A41="",B41=""),"",IFERROR(INDEX(Setup!$B$19:$B$30,A41),"Prior period"))</f>
        <v/>
      </c>
      <c r="G41" s="48">
        <f>IF(OR(A41="",B41=""),"",IFERROR(INDEX(Setup!$E$19:$E$30,A41)+0,""))</f>
        <v/>
      </c>
      <c r="H41" s="20">
        <f>IF(OR(G41="",B41=""),"",MAX(0,B41-G41))</f>
        <v/>
      </c>
      <c r="I41" s="20">
        <f>IF(H41="","",IF(H41=0,0,(YEAR(B41)-YEAR(G41))*12+MONTH(B41)-MONTH(G41)+IF(DAY(B41)&gt;DAY(G41),1,0)))</f>
        <v/>
      </c>
      <c r="J41" s="34">
        <f>IF(I41="","",IF(D41&gt;0,D41*Setup!$B$12*I41,0))</f>
        <v/>
      </c>
    </row>
    <row r="42">
      <c r="A42" s="46" t="n"/>
      <c r="B42" s="17" t="n"/>
      <c r="C42" s="14" t="n"/>
      <c r="D42" s="19" t="n"/>
      <c r="E42" s="14" t="n"/>
      <c r="F42" s="47">
        <f>IF(OR(A42="",B42=""),"",IFERROR(INDEX(Setup!$B$19:$B$30,A42),"Prior period"))</f>
        <v/>
      </c>
      <c r="G42" s="48">
        <f>IF(OR(A42="",B42=""),"",IFERROR(INDEX(Setup!$E$19:$E$30,A42)+0,""))</f>
        <v/>
      </c>
      <c r="H42" s="20">
        <f>IF(OR(G42="",B42=""),"",MAX(0,B42-G42))</f>
        <v/>
      </c>
      <c r="I42" s="20">
        <f>IF(H42="","",IF(H42=0,0,(YEAR(B42)-YEAR(G42))*12+MONTH(B42)-MONTH(G42)+IF(DAY(B42)&gt;DAY(G42),1,0)))</f>
        <v/>
      </c>
      <c r="J42" s="34">
        <f>IF(I42="","",IF(D42&gt;0,D42*Setup!$B$12*I42,0))</f>
        <v/>
      </c>
    </row>
    <row r="43">
      <c r="A43" s="46" t="n"/>
      <c r="B43" s="17" t="n"/>
      <c r="C43" s="14" t="n"/>
      <c r="D43" s="19" t="n"/>
      <c r="E43" s="14" t="n"/>
      <c r="F43" s="47">
        <f>IF(OR(A43="",B43=""),"",IFERROR(INDEX(Setup!$B$19:$B$30,A43),"Prior period"))</f>
        <v/>
      </c>
      <c r="G43" s="48">
        <f>IF(OR(A43="",B43=""),"",IFERROR(INDEX(Setup!$E$19:$E$30,A43)+0,""))</f>
        <v/>
      </c>
      <c r="H43" s="20">
        <f>IF(OR(G43="",B43=""),"",MAX(0,B43-G43))</f>
        <v/>
      </c>
      <c r="I43" s="20">
        <f>IF(H43="","",IF(H43=0,0,(YEAR(B43)-YEAR(G43))*12+MONTH(B43)-MONTH(G43)+IF(DAY(B43)&gt;DAY(G43),1,0)))</f>
        <v/>
      </c>
      <c r="J43" s="34">
        <f>IF(I43="","",IF(D43&gt;0,D43*Setup!$B$12*I43,0))</f>
        <v/>
      </c>
    </row>
    <row r="44">
      <c r="A44" s="46" t="n"/>
      <c r="B44" s="17" t="n"/>
      <c r="C44" s="14" t="n"/>
      <c r="D44" s="19" t="n"/>
      <c r="E44" s="14" t="n"/>
      <c r="F44" s="47">
        <f>IF(OR(A44="",B44=""),"",IFERROR(INDEX(Setup!$B$19:$B$30,A44),"Prior period"))</f>
        <v/>
      </c>
      <c r="G44" s="48">
        <f>IF(OR(A44="",B44=""),"",IFERROR(INDEX(Setup!$E$19:$E$30,A44)+0,""))</f>
        <v/>
      </c>
      <c r="H44" s="20">
        <f>IF(OR(G44="",B44=""),"",MAX(0,B44-G44))</f>
        <v/>
      </c>
      <c r="I44" s="20">
        <f>IF(H44="","",IF(H44=0,0,(YEAR(B44)-YEAR(G44))*12+MONTH(B44)-MONTH(G44)+IF(DAY(B44)&gt;DAY(G44),1,0)))</f>
        <v/>
      </c>
      <c r="J44" s="34">
        <f>IF(I44="","",IF(D44&gt;0,D44*Setup!$B$12*I44,0))</f>
        <v/>
      </c>
    </row>
    <row r="45">
      <c r="A45" s="46" t="n"/>
      <c r="B45" s="17" t="n"/>
      <c r="C45" s="14" t="n"/>
      <c r="D45" s="19" t="n"/>
      <c r="E45" s="14" t="n"/>
      <c r="F45" s="47">
        <f>IF(OR(A45="",B45=""),"",IFERROR(INDEX(Setup!$B$19:$B$30,A45),"Prior period"))</f>
        <v/>
      </c>
      <c r="G45" s="48">
        <f>IF(OR(A45="",B45=""),"",IFERROR(INDEX(Setup!$E$19:$E$30,A45)+0,""))</f>
        <v/>
      </c>
      <c r="H45" s="20">
        <f>IF(OR(G45="",B45=""),"",MAX(0,B45-G45))</f>
        <v/>
      </c>
      <c r="I45" s="20">
        <f>IF(H45="","",IF(H45=0,0,(YEAR(B45)-YEAR(G45))*12+MONTH(B45)-MONTH(G45)+IF(DAY(B45)&gt;DAY(G45),1,0)))</f>
        <v/>
      </c>
      <c r="J45" s="34">
        <f>IF(I45="","",IF(D45&gt;0,D45*Setup!$B$12*I45,0))</f>
        <v/>
      </c>
    </row>
    <row r="46">
      <c r="A46" s="46" t="n"/>
      <c r="B46" s="17" t="n"/>
      <c r="C46" s="14" t="n"/>
      <c r="D46" s="19" t="n"/>
      <c r="E46" s="14" t="n"/>
      <c r="F46" s="47">
        <f>IF(OR(A46="",B46=""),"",IFERROR(INDEX(Setup!$B$19:$B$30,A46),"Prior period"))</f>
        <v/>
      </c>
      <c r="G46" s="48">
        <f>IF(OR(A46="",B46=""),"",IFERROR(INDEX(Setup!$E$19:$E$30,A46)+0,""))</f>
        <v/>
      </c>
      <c r="H46" s="20">
        <f>IF(OR(G46="",B46=""),"",MAX(0,B46-G46))</f>
        <v/>
      </c>
      <c r="I46" s="20">
        <f>IF(H46="","",IF(H46=0,0,(YEAR(B46)-YEAR(G46))*12+MONTH(B46)-MONTH(G46)+IF(DAY(B46)&gt;DAY(G46),1,0)))</f>
        <v/>
      </c>
      <c r="J46" s="34">
        <f>IF(I46="","",IF(D46&gt;0,D46*Setup!$B$12*I46,0))</f>
        <v/>
      </c>
    </row>
    <row r="47">
      <c r="A47" s="46" t="n"/>
      <c r="B47" s="17" t="n"/>
      <c r="C47" s="14" t="n"/>
      <c r="D47" s="19" t="n"/>
      <c r="E47" s="14" t="n"/>
      <c r="F47" s="47">
        <f>IF(OR(A47="",B47=""),"",IFERROR(INDEX(Setup!$B$19:$B$30,A47),"Prior period"))</f>
        <v/>
      </c>
      <c r="G47" s="48">
        <f>IF(OR(A47="",B47=""),"",IFERROR(INDEX(Setup!$E$19:$E$30,A47)+0,""))</f>
        <v/>
      </c>
      <c r="H47" s="20">
        <f>IF(OR(G47="",B47=""),"",MAX(0,B47-G47))</f>
        <v/>
      </c>
      <c r="I47" s="20">
        <f>IF(H47="","",IF(H47=0,0,(YEAR(B47)-YEAR(G47))*12+MONTH(B47)-MONTH(G47)+IF(DAY(B47)&gt;DAY(G47),1,0)))</f>
        <v/>
      </c>
      <c r="J47" s="34">
        <f>IF(I47="","",IF(D47&gt;0,D47*Setup!$B$12*I47,0))</f>
        <v/>
      </c>
    </row>
    <row r="48">
      <c r="A48" s="46" t="n"/>
      <c r="B48" s="17" t="n"/>
      <c r="C48" s="14" t="n"/>
      <c r="D48" s="19" t="n"/>
      <c r="E48" s="14" t="n"/>
      <c r="F48" s="47">
        <f>IF(OR(A48="",B48=""),"",IFERROR(INDEX(Setup!$B$19:$B$30,A48),"Prior period"))</f>
        <v/>
      </c>
      <c r="G48" s="48">
        <f>IF(OR(A48="",B48=""),"",IFERROR(INDEX(Setup!$E$19:$E$30,A48)+0,""))</f>
        <v/>
      </c>
      <c r="H48" s="20">
        <f>IF(OR(G48="",B48=""),"",MAX(0,B48-G48))</f>
        <v/>
      </c>
      <c r="I48" s="20">
        <f>IF(H48="","",IF(H48=0,0,(YEAR(B48)-YEAR(G48))*12+MONTH(B48)-MONTH(G48)+IF(DAY(B48)&gt;DAY(G48),1,0)))</f>
        <v/>
      </c>
      <c r="J48" s="34">
        <f>IF(I48="","",IF(D48&gt;0,D48*Setup!$B$12*I48,0))</f>
        <v/>
      </c>
    </row>
    <row r="49">
      <c r="A49" s="46" t="n"/>
      <c r="B49" s="17" t="n"/>
      <c r="C49" s="14" t="n"/>
      <c r="D49" s="19" t="n"/>
      <c r="E49" s="14" t="n"/>
      <c r="F49" s="47">
        <f>IF(OR(A49="",B49=""),"",IFERROR(INDEX(Setup!$B$19:$B$30,A49),"Prior period"))</f>
        <v/>
      </c>
      <c r="G49" s="48">
        <f>IF(OR(A49="",B49=""),"",IFERROR(INDEX(Setup!$E$19:$E$30,A49)+0,""))</f>
        <v/>
      </c>
      <c r="H49" s="20">
        <f>IF(OR(G49="",B49=""),"",MAX(0,B49-G49))</f>
        <v/>
      </c>
      <c r="I49" s="20">
        <f>IF(H49="","",IF(H49=0,0,(YEAR(B49)-YEAR(G49))*12+MONTH(B49)-MONTH(G49)+IF(DAY(B49)&gt;DAY(G49),1,0)))</f>
        <v/>
      </c>
      <c r="J49" s="34">
        <f>IF(I49="","",IF(D49&gt;0,D49*Setup!$B$12*I49,0))</f>
        <v/>
      </c>
    </row>
    <row r="50">
      <c r="A50" s="46" t="n"/>
      <c r="B50" s="17" t="n"/>
      <c r="C50" s="14" t="n"/>
      <c r="D50" s="19" t="n"/>
      <c r="E50" s="14" t="n"/>
      <c r="F50" s="47">
        <f>IF(OR(A50="",B50=""),"",IFERROR(INDEX(Setup!$B$19:$B$30,A50),"Prior period"))</f>
        <v/>
      </c>
      <c r="G50" s="48">
        <f>IF(OR(A50="",B50=""),"",IFERROR(INDEX(Setup!$E$19:$E$30,A50)+0,""))</f>
        <v/>
      </c>
      <c r="H50" s="20">
        <f>IF(OR(G50="",B50=""),"",MAX(0,B50-G50))</f>
        <v/>
      </c>
      <c r="I50" s="20">
        <f>IF(H50="","",IF(H50=0,0,(YEAR(B50)-YEAR(G50))*12+MONTH(B50)-MONTH(G50)+IF(DAY(B50)&gt;DAY(G50),1,0)))</f>
        <v/>
      </c>
      <c r="J50" s="34">
        <f>IF(I50="","",IF(D50&gt;0,D50*Setup!$B$12*I50,0))</f>
        <v/>
      </c>
    </row>
    <row r="51">
      <c r="A51" s="46" t="n"/>
      <c r="B51" s="17" t="n"/>
      <c r="C51" s="14" t="n"/>
      <c r="D51" s="19" t="n"/>
      <c r="E51" s="14" t="n"/>
      <c r="F51" s="47">
        <f>IF(OR(A51="",B51=""),"",IFERROR(INDEX(Setup!$B$19:$B$30,A51),"Prior period"))</f>
        <v/>
      </c>
      <c r="G51" s="48">
        <f>IF(OR(A51="",B51=""),"",IFERROR(INDEX(Setup!$E$19:$E$30,A51)+0,""))</f>
        <v/>
      </c>
      <c r="H51" s="20">
        <f>IF(OR(G51="",B51=""),"",MAX(0,B51-G51))</f>
        <v/>
      </c>
      <c r="I51" s="20">
        <f>IF(H51="","",IF(H51=0,0,(YEAR(B51)-YEAR(G51))*12+MONTH(B51)-MONTH(G51)+IF(DAY(B51)&gt;DAY(G51),1,0)))</f>
        <v/>
      </c>
      <c r="J51" s="34">
        <f>IF(I51="","",IF(D51&gt;0,D51*Setup!$B$12*I51,0))</f>
        <v/>
      </c>
    </row>
    <row r="52">
      <c r="A52" s="46" t="n"/>
      <c r="B52" s="17" t="n"/>
      <c r="C52" s="14" t="n"/>
      <c r="D52" s="19" t="n"/>
      <c r="E52" s="14" t="n"/>
      <c r="F52" s="47">
        <f>IF(OR(A52="",B52=""),"",IFERROR(INDEX(Setup!$B$19:$B$30,A52),"Prior period"))</f>
        <v/>
      </c>
      <c r="G52" s="48">
        <f>IF(OR(A52="",B52=""),"",IFERROR(INDEX(Setup!$E$19:$E$30,A52)+0,""))</f>
        <v/>
      </c>
      <c r="H52" s="20">
        <f>IF(OR(G52="",B52=""),"",MAX(0,B52-G52))</f>
        <v/>
      </c>
      <c r="I52" s="20">
        <f>IF(H52="","",IF(H52=0,0,(YEAR(B52)-YEAR(G52))*12+MONTH(B52)-MONTH(G52)+IF(DAY(B52)&gt;DAY(G52),1,0)))</f>
        <v/>
      </c>
      <c r="J52" s="34">
        <f>IF(I52="","",IF(D52&gt;0,D52*Setup!$B$12*I52,0))</f>
        <v/>
      </c>
    </row>
    <row r="53">
      <c r="A53" s="46" t="n"/>
      <c r="B53" s="17" t="n"/>
      <c r="C53" s="14" t="n"/>
      <c r="D53" s="19" t="n"/>
      <c r="E53" s="14" t="n"/>
      <c r="F53" s="47">
        <f>IF(OR(A53="",B53=""),"",IFERROR(INDEX(Setup!$B$19:$B$30,A53),"Prior period"))</f>
        <v/>
      </c>
      <c r="G53" s="48">
        <f>IF(OR(A53="",B53=""),"",IFERROR(INDEX(Setup!$E$19:$E$30,A53)+0,""))</f>
        <v/>
      </c>
      <c r="H53" s="20">
        <f>IF(OR(G53="",B53=""),"",MAX(0,B53-G53))</f>
        <v/>
      </c>
      <c r="I53" s="20">
        <f>IF(H53="","",IF(H53=0,0,(YEAR(B53)-YEAR(G53))*12+MONTH(B53)-MONTH(G53)+IF(DAY(B53)&gt;DAY(G53),1,0)))</f>
        <v/>
      </c>
      <c r="J53" s="34">
        <f>IF(I53="","",IF(D53&gt;0,D53*Setup!$B$12*I53,0))</f>
        <v/>
      </c>
    </row>
    <row r="54">
      <c r="A54" s="46" t="n"/>
      <c r="B54" s="17" t="n"/>
      <c r="C54" s="14" t="n"/>
      <c r="D54" s="19" t="n"/>
      <c r="E54" s="14" t="n"/>
      <c r="F54" s="47">
        <f>IF(OR(A54="",B54=""),"",IFERROR(INDEX(Setup!$B$19:$B$30,A54),"Prior period"))</f>
        <v/>
      </c>
      <c r="G54" s="48">
        <f>IF(OR(A54="",B54=""),"",IFERROR(INDEX(Setup!$E$19:$E$30,A54)+0,""))</f>
        <v/>
      </c>
      <c r="H54" s="20">
        <f>IF(OR(G54="",B54=""),"",MAX(0,B54-G54))</f>
        <v/>
      </c>
      <c r="I54" s="20">
        <f>IF(H54="","",IF(H54=0,0,(YEAR(B54)-YEAR(G54))*12+MONTH(B54)-MONTH(G54)+IF(DAY(B54)&gt;DAY(G54),1,0)))</f>
        <v/>
      </c>
      <c r="J54" s="34">
        <f>IF(I54="","",IF(D54&gt;0,D54*Setup!$B$12*I54,0))</f>
        <v/>
      </c>
    </row>
    <row r="55">
      <c r="A55" s="46" t="n"/>
      <c r="B55" s="17" t="n"/>
      <c r="C55" s="14" t="n"/>
      <c r="D55" s="19" t="n"/>
      <c r="E55" s="14" t="n"/>
      <c r="F55" s="47">
        <f>IF(OR(A55="",B55=""),"",IFERROR(INDEX(Setup!$B$19:$B$30,A55),"Prior period"))</f>
        <v/>
      </c>
      <c r="G55" s="48">
        <f>IF(OR(A55="",B55=""),"",IFERROR(INDEX(Setup!$E$19:$E$30,A55)+0,""))</f>
        <v/>
      </c>
      <c r="H55" s="20">
        <f>IF(OR(G55="",B55=""),"",MAX(0,B55-G55))</f>
        <v/>
      </c>
      <c r="I55" s="20">
        <f>IF(H55="","",IF(H55=0,0,(YEAR(B55)-YEAR(G55))*12+MONTH(B55)-MONTH(G55)+IF(DAY(B55)&gt;DAY(G55),1,0)))</f>
        <v/>
      </c>
      <c r="J55" s="34">
        <f>IF(I55="","",IF(D55&gt;0,D55*Setup!$B$12*I55,0))</f>
        <v/>
      </c>
    </row>
    <row r="56">
      <c r="A56" s="46" t="n"/>
      <c r="B56" s="17" t="n"/>
      <c r="C56" s="14" t="n"/>
      <c r="D56" s="19" t="n"/>
      <c r="E56" s="14" t="n"/>
      <c r="F56" s="47">
        <f>IF(OR(A56="",B56=""),"",IFERROR(INDEX(Setup!$B$19:$B$30,A56),"Prior period"))</f>
        <v/>
      </c>
      <c r="G56" s="48">
        <f>IF(OR(A56="",B56=""),"",IFERROR(INDEX(Setup!$E$19:$E$30,A56)+0,""))</f>
        <v/>
      </c>
      <c r="H56" s="20">
        <f>IF(OR(G56="",B56=""),"",MAX(0,B56-G56))</f>
        <v/>
      </c>
      <c r="I56" s="20">
        <f>IF(H56="","",IF(H56=0,0,(YEAR(B56)-YEAR(G56))*12+MONTH(B56)-MONTH(G56)+IF(DAY(B56)&gt;DAY(G56),1,0)))</f>
        <v/>
      </c>
      <c r="J56" s="34">
        <f>IF(I56="","",IF(D56&gt;0,D56*Setup!$B$12*I56,0))</f>
        <v/>
      </c>
    </row>
    <row r="57">
      <c r="A57" s="46" t="n"/>
      <c r="B57" s="17" t="n"/>
      <c r="C57" s="14" t="n"/>
      <c r="D57" s="19" t="n"/>
      <c r="E57" s="14" t="n"/>
      <c r="F57" s="47">
        <f>IF(OR(A57="",B57=""),"",IFERROR(INDEX(Setup!$B$19:$B$30,A57),"Prior period"))</f>
        <v/>
      </c>
      <c r="G57" s="48">
        <f>IF(OR(A57="",B57=""),"",IFERROR(INDEX(Setup!$E$19:$E$30,A57)+0,""))</f>
        <v/>
      </c>
      <c r="H57" s="20">
        <f>IF(OR(G57="",B57=""),"",MAX(0,B57-G57))</f>
        <v/>
      </c>
      <c r="I57" s="20">
        <f>IF(H57="","",IF(H57=0,0,(YEAR(B57)-YEAR(G57))*12+MONTH(B57)-MONTH(G57)+IF(DAY(B57)&gt;DAY(G57),1,0)))</f>
        <v/>
      </c>
      <c r="J57" s="34">
        <f>IF(I57="","",IF(D57&gt;0,D57*Setup!$B$12*I57,0))</f>
        <v/>
      </c>
    </row>
    <row r="58">
      <c r="A58" s="46" t="n"/>
      <c r="B58" s="17" t="n"/>
      <c r="C58" s="14" t="n"/>
      <c r="D58" s="19" t="n"/>
      <c r="E58" s="14" t="n"/>
      <c r="F58" s="47">
        <f>IF(OR(A58="",B58=""),"",IFERROR(INDEX(Setup!$B$19:$B$30,A58),"Prior period"))</f>
        <v/>
      </c>
      <c r="G58" s="48">
        <f>IF(OR(A58="",B58=""),"",IFERROR(INDEX(Setup!$E$19:$E$30,A58)+0,""))</f>
        <v/>
      </c>
      <c r="H58" s="20">
        <f>IF(OR(G58="",B58=""),"",MAX(0,B58-G58))</f>
        <v/>
      </c>
      <c r="I58" s="20">
        <f>IF(H58="","",IF(H58=0,0,(YEAR(B58)-YEAR(G58))*12+MONTH(B58)-MONTH(G58)+IF(DAY(B58)&gt;DAY(G58),1,0)))</f>
        <v/>
      </c>
      <c r="J58" s="34">
        <f>IF(I58="","",IF(D58&gt;0,D58*Setup!$B$12*I58,0))</f>
        <v/>
      </c>
    </row>
    <row r="59">
      <c r="A59" s="46" t="n"/>
      <c r="B59" s="17" t="n"/>
      <c r="C59" s="14" t="n"/>
      <c r="D59" s="19" t="n"/>
      <c r="E59" s="14" t="n"/>
      <c r="F59" s="47">
        <f>IF(OR(A59="",B59=""),"",IFERROR(INDEX(Setup!$B$19:$B$30,A59),"Prior period"))</f>
        <v/>
      </c>
      <c r="G59" s="48">
        <f>IF(OR(A59="",B59=""),"",IFERROR(INDEX(Setup!$E$19:$E$30,A59)+0,""))</f>
        <v/>
      </c>
      <c r="H59" s="20">
        <f>IF(OR(G59="",B59=""),"",MAX(0,B59-G59))</f>
        <v/>
      </c>
      <c r="I59" s="20">
        <f>IF(H59="","",IF(H59=0,0,(YEAR(B59)-YEAR(G59))*12+MONTH(B59)-MONTH(G59)+IF(DAY(B59)&gt;DAY(G59),1,0)))</f>
        <v/>
      </c>
      <c r="J59" s="34">
        <f>IF(I59="","",IF(D59&gt;0,D59*Setup!$B$12*I59,0))</f>
        <v/>
      </c>
    </row>
    <row r="60">
      <c r="A60" s="46" t="n"/>
      <c r="B60" s="17" t="n"/>
      <c r="C60" s="14" t="n"/>
      <c r="D60" s="19" t="n"/>
      <c r="E60" s="14" t="n"/>
      <c r="F60" s="47">
        <f>IF(OR(A60="",B60=""),"",IFERROR(INDEX(Setup!$B$19:$B$30,A60),"Prior period"))</f>
        <v/>
      </c>
      <c r="G60" s="48">
        <f>IF(OR(A60="",B60=""),"",IFERROR(INDEX(Setup!$E$19:$E$30,A60)+0,""))</f>
        <v/>
      </c>
      <c r="H60" s="20">
        <f>IF(OR(G60="",B60=""),"",MAX(0,B60-G60))</f>
        <v/>
      </c>
      <c r="I60" s="20">
        <f>IF(H60="","",IF(H60=0,0,(YEAR(B60)-YEAR(G60))*12+MONTH(B60)-MONTH(G60)+IF(DAY(B60)&gt;DAY(G60),1,0)))</f>
        <v/>
      </c>
      <c r="J60" s="34">
        <f>IF(I60="","",IF(D60&gt;0,D60*Setup!$B$12*I60,0))</f>
        <v/>
      </c>
    </row>
    <row r="61">
      <c r="A61" s="46" t="n"/>
      <c r="B61" s="17" t="n"/>
      <c r="C61" s="14" t="n"/>
      <c r="D61" s="19" t="n"/>
      <c r="E61" s="14" t="n"/>
      <c r="F61" s="47">
        <f>IF(OR(A61="",B61=""),"",IFERROR(INDEX(Setup!$B$19:$B$30,A61),"Prior period"))</f>
        <v/>
      </c>
      <c r="G61" s="48">
        <f>IF(OR(A61="",B61=""),"",IFERROR(INDEX(Setup!$E$19:$E$30,A61)+0,""))</f>
        <v/>
      </c>
      <c r="H61" s="20">
        <f>IF(OR(G61="",B61=""),"",MAX(0,B61-G61))</f>
        <v/>
      </c>
      <c r="I61" s="20">
        <f>IF(H61="","",IF(H61=0,0,(YEAR(B61)-YEAR(G61))*12+MONTH(B61)-MONTH(G61)+IF(DAY(B61)&gt;DAY(G61),1,0)))</f>
        <v/>
      </c>
      <c r="J61" s="34">
        <f>IF(I61="","",IF(D61&gt;0,D61*Setup!$B$12*I61,0))</f>
        <v/>
      </c>
    </row>
    <row r="62">
      <c r="A62" s="46" t="n"/>
      <c r="B62" s="17" t="n"/>
      <c r="C62" s="14" t="n"/>
      <c r="D62" s="19" t="n"/>
      <c r="E62" s="14" t="n"/>
      <c r="F62" s="47">
        <f>IF(OR(A62="",B62=""),"",IFERROR(INDEX(Setup!$B$19:$B$30,A62),"Prior period"))</f>
        <v/>
      </c>
      <c r="G62" s="48">
        <f>IF(OR(A62="",B62=""),"",IFERROR(INDEX(Setup!$E$19:$E$30,A62)+0,""))</f>
        <v/>
      </c>
      <c r="H62" s="20">
        <f>IF(OR(G62="",B62=""),"",MAX(0,B62-G62))</f>
        <v/>
      </c>
      <c r="I62" s="20">
        <f>IF(H62="","",IF(H62=0,0,(YEAR(B62)-YEAR(G62))*12+MONTH(B62)-MONTH(G62)+IF(DAY(B62)&gt;DAY(G62),1,0)))</f>
        <v/>
      </c>
      <c r="J62" s="34">
        <f>IF(I62="","",IF(D62&gt;0,D62*Setup!$B$12*I62,0))</f>
        <v/>
      </c>
    </row>
    <row r="63">
      <c r="A63" s="46" t="n"/>
      <c r="B63" s="17" t="n"/>
      <c r="C63" s="14" t="n"/>
      <c r="D63" s="19" t="n"/>
      <c r="E63" s="14" t="n"/>
      <c r="F63" s="47">
        <f>IF(OR(A63="",B63=""),"",IFERROR(INDEX(Setup!$B$19:$B$30,A63),"Prior period"))</f>
        <v/>
      </c>
      <c r="G63" s="48">
        <f>IF(OR(A63="",B63=""),"",IFERROR(INDEX(Setup!$E$19:$E$30,A63)+0,""))</f>
        <v/>
      </c>
      <c r="H63" s="20">
        <f>IF(OR(G63="",B63=""),"",MAX(0,B63-G63))</f>
        <v/>
      </c>
      <c r="I63" s="20">
        <f>IF(H63="","",IF(H63=0,0,(YEAR(B63)-YEAR(G63))*12+MONTH(B63)-MONTH(G63)+IF(DAY(B63)&gt;DAY(G63),1,0)))</f>
        <v/>
      </c>
      <c r="J63" s="34">
        <f>IF(I63="","",IF(D63&gt;0,D63*Setup!$B$12*I63,0))</f>
        <v/>
      </c>
    </row>
    <row r="64">
      <c r="A64" s="46" t="n"/>
      <c r="B64" s="17" t="n"/>
      <c r="C64" s="14" t="n"/>
      <c r="D64" s="19" t="n"/>
      <c r="E64" s="14" t="n"/>
      <c r="F64" s="47">
        <f>IF(OR(A64="",B64=""),"",IFERROR(INDEX(Setup!$B$19:$B$30,A64),"Prior period"))</f>
        <v/>
      </c>
      <c r="G64" s="48">
        <f>IF(OR(A64="",B64=""),"",IFERROR(INDEX(Setup!$E$19:$E$30,A64)+0,""))</f>
        <v/>
      </c>
      <c r="H64" s="20">
        <f>IF(OR(G64="",B64=""),"",MAX(0,B64-G64))</f>
        <v/>
      </c>
      <c r="I64" s="20">
        <f>IF(H64="","",IF(H64=0,0,(YEAR(B64)-YEAR(G64))*12+MONTH(B64)-MONTH(G64)+IF(DAY(B64)&gt;DAY(G64),1,0)))</f>
        <v/>
      </c>
      <c r="J64" s="34">
        <f>IF(I64="","",IF(D64&gt;0,D64*Setup!$B$12*I64,0))</f>
        <v/>
      </c>
    </row>
    <row r="65">
      <c r="A65" s="46" t="n"/>
      <c r="B65" s="17" t="n"/>
      <c r="C65" s="14" t="n"/>
      <c r="D65" s="19" t="n"/>
      <c r="E65" s="14" t="n"/>
      <c r="F65" s="47">
        <f>IF(OR(A65="",B65=""),"",IFERROR(INDEX(Setup!$B$19:$B$30,A65),"Prior period"))</f>
        <v/>
      </c>
      <c r="G65" s="48">
        <f>IF(OR(A65="",B65=""),"",IFERROR(INDEX(Setup!$E$19:$E$30,A65)+0,""))</f>
        <v/>
      </c>
      <c r="H65" s="20">
        <f>IF(OR(G65="",B65=""),"",MAX(0,B65-G65))</f>
        <v/>
      </c>
      <c r="I65" s="20">
        <f>IF(H65="","",IF(H65=0,0,(YEAR(B65)-YEAR(G65))*12+MONTH(B65)-MONTH(G65)+IF(DAY(B65)&gt;DAY(G65),1,0)))</f>
        <v/>
      </c>
      <c r="J65" s="34">
        <f>IF(I65="","",IF(D65&gt;0,D65*Setup!$B$12*I65,0))</f>
        <v/>
      </c>
    </row>
    <row r="66">
      <c r="A66" s="46" t="n"/>
      <c r="B66" s="17" t="n"/>
      <c r="C66" s="14" t="n"/>
      <c r="D66" s="19" t="n"/>
      <c r="E66" s="14" t="n"/>
      <c r="F66" s="47">
        <f>IF(OR(A66="",B66=""),"",IFERROR(INDEX(Setup!$B$19:$B$30,A66),"Prior period"))</f>
        <v/>
      </c>
      <c r="G66" s="48">
        <f>IF(OR(A66="",B66=""),"",IFERROR(INDEX(Setup!$E$19:$E$30,A66)+0,""))</f>
        <v/>
      </c>
      <c r="H66" s="20">
        <f>IF(OR(G66="",B66=""),"",MAX(0,B66-G66))</f>
        <v/>
      </c>
      <c r="I66" s="20">
        <f>IF(H66="","",IF(H66=0,0,(YEAR(B66)-YEAR(G66))*12+MONTH(B66)-MONTH(G66)+IF(DAY(B66)&gt;DAY(G66),1,0)))</f>
        <v/>
      </c>
      <c r="J66" s="34">
        <f>IF(I66="","",IF(D66&gt;0,D66*Setup!$B$12*I66,0))</f>
        <v/>
      </c>
    </row>
    <row r="67">
      <c r="A67" s="46" t="n"/>
      <c r="B67" s="17" t="n"/>
      <c r="C67" s="14" t="n"/>
      <c r="D67" s="19" t="n"/>
      <c r="E67" s="14" t="n"/>
      <c r="F67" s="47">
        <f>IF(OR(A67="",B67=""),"",IFERROR(INDEX(Setup!$B$19:$B$30,A67),"Prior period"))</f>
        <v/>
      </c>
      <c r="G67" s="48">
        <f>IF(OR(A67="",B67=""),"",IFERROR(INDEX(Setup!$E$19:$E$30,A67)+0,""))</f>
        <v/>
      </c>
      <c r="H67" s="20">
        <f>IF(OR(G67="",B67=""),"",MAX(0,B67-G67))</f>
        <v/>
      </c>
      <c r="I67" s="20">
        <f>IF(H67="","",IF(H67=0,0,(YEAR(B67)-YEAR(G67))*12+MONTH(B67)-MONTH(G67)+IF(DAY(B67)&gt;DAY(G67),1,0)))</f>
        <v/>
      </c>
      <c r="J67" s="34">
        <f>IF(I67="","",IF(D67&gt;0,D67*Setup!$B$12*I67,0))</f>
        <v/>
      </c>
    </row>
    <row r="68">
      <c r="A68" s="46" t="n"/>
      <c r="B68" s="17" t="n"/>
      <c r="C68" s="14" t="n"/>
      <c r="D68" s="19" t="n"/>
      <c r="E68" s="14" t="n"/>
      <c r="F68" s="47">
        <f>IF(OR(A68="",B68=""),"",IFERROR(INDEX(Setup!$B$19:$B$30,A68),"Prior period"))</f>
        <v/>
      </c>
      <c r="G68" s="48">
        <f>IF(OR(A68="",B68=""),"",IFERROR(INDEX(Setup!$E$19:$E$30,A68)+0,""))</f>
        <v/>
      </c>
      <c r="H68" s="20">
        <f>IF(OR(G68="",B68=""),"",MAX(0,B68-G68))</f>
        <v/>
      </c>
      <c r="I68" s="20">
        <f>IF(H68="","",IF(H68=0,0,(YEAR(B68)-YEAR(G68))*12+MONTH(B68)-MONTH(G68)+IF(DAY(B68)&gt;DAY(G68),1,0)))</f>
        <v/>
      </c>
      <c r="J68" s="34">
        <f>IF(I68="","",IF(D68&gt;0,D68*Setup!$B$12*I68,0))</f>
        <v/>
      </c>
    </row>
    <row r="69">
      <c r="A69" s="46" t="n"/>
      <c r="B69" s="17" t="n"/>
      <c r="C69" s="14" t="n"/>
      <c r="D69" s="19" t="n"/>
      <c r="E69" s="14" t="n"/>
      <c r="F69" s="47">
        <f>IF(OR(A69="",B69=""),"",IFERROR(INDEX(Setup!$B$19:$B$30,A69),"Prior period"))</f>
        <v/>
      </c>
      <c r="G69" s="48">
        <f>IF(OR(A69="",B69=""),"",IFERROR(INDEX(Setup!$E$19:$E$30,A69)+0,""))</f>
        <v/>
      </c>
      <c r="H69" s="20">
        <f>IF(OR(G69="",B69=""),"",MAX(0,B69-G69))</f>
        <v/>
      </c>
      <c r="I69" s="20">
        <f>IF(H69="","",IF(H69=0,0,(YEAR(B69)-YEAR(G69))*12+MONTH(B69)-MONTH(G69)+IF(DAY(B69)&gt;DAY(G69),1,0)))</f>
        <v/>
      </c>
      <c r="J69" s="34">
        <f>IF(I69="","",IF(D69&gt;0,D69*Setup!$B$12*I69,0))</f>
        <v/>
      </c>
    </row>
    <row r="70">
      <c r="A70" s="46" t="n"/>
      <c r="B70" s="17" t="n"/>
      <c r="C70" s="14" t="n"/>
      <c r="D70" s="19" t="n"/>
      <c r="E70" s="14" t="n"/>
      <c r="F70" s="47">
        <f>IF(OR(A70="",B70=""),"",IFERROR(INDEX(Setup!$B$19:$B$30,A70),"Prior period"))</f>
        <v/>
      </c>
      <c r="G70" s="48">
        <f>IF(OR(A70="",B70=""),"",IFERROR(INDEX(Setup!$E$19:$E$30,A70)+0,""))</f>
        <v/>
      </c>
      <c r="H70" s="20">
        <f>IF(OR(G70="",B70=""),"",MAX(0,B70-G70))</f>
        <v/>
      </c>
      <c r="I70" s="20">
        <f>IF(H70="","",IF(H70=0,0,(YEAR(B70)-YEAR(G70))*12+MONTH(B70)-MONTH(G70)+IF(DAY(B70)&gt;DAY(G70),1,0)))</f>
        <v/>
      </c>
      <c r="J70" s="34">
        <f>IF(I70="","",IF(D70&gt;0,D70*Setup!$B$12*I70,0))</f>
        <v/>
      </c>
    </row>
    <row r="71">
      <c r="A71" s="46" t="n"/>
      <c r="B71" s="17" t="n"/>
      <c r="C71" s="14" t="n"/>
      <c r="D71" s="19" t="n"/>
      <c r="E71" s="14" t="n"/>
      <c r="F71" s="47">
        <f>IF(OR(A71="",B71=""),"",IFERROR(INDEX(Setup!$B$19:$B$30,A71),"Prior period"))</f>
        <v/>
      </c>
      <c r="G71" s="48">
        <f>IF(OR(A71="",B71=""),"",IFERROR(INDEX(Setup!$E$19:$E$30,A71)+0,""))</f>
        <v/>
      </c>
      <c r="H71" s="20">
        <f>IF(OR(G71="",B71=""),"",MAX(0,B71-G71))</f>
        <v/>
      </c>
      <c r="I71" s="20">
        <f>IF(H71="","",IF(H71=0,0,(YEAR(B71)-YEAR(G71))*12+MONTH(B71)-MONTH(G71)+IF(DAY(B71)&gt;DAY(G71),1,0)))</f>
        <v/>
      </c>
      <c r="J71" s="34">
        <f>IF(I71="","",IF(D71&gt;0,D71*Setup!$B$12*I71,0))</f>
        <v/>
      </c>
    </row>
    <row r="72">
      <c r="A72" s="46" t="n"/>
      <c r="B72" s="17" t="n"/>
      <c r="C72" s="14" t="n"/>
      <c r="D72" s="19" t="n"/>
      <c r="E72" s="14" t="n"/>
      <c r="F72" s="47">
        <f>IF(OR(A72="",B72=""),"",IFERROR(INDEX(Setup!$B$19:$B$30,A72),"Prior period"))</f>
        <v/>
      </c>
      <c r="G72" s="48">
        <f>IF(OR(A72="",B72=""),"",IFERROR(INDEX(Setup!$E$19:$E$30,A72)+0,""))</f>
        <v/>
      </c>
      <c r="H72" s="20">
        <f>IF(OR(G72="",B72=""),"",MAX(0,B72-G72))</f>
        <v/>
      </c>
      <c r="I72" s="20">
        <f>IF(H72="","",IF(H72=0,0,(YEAR(B72)-YEAR(G72))*12+MONTH(B72)-MONTH(G72)+IF(DAY(B72)&gt;DAY(G72),1,0)))</f>
        <v/>
      </c>
      <c r="J72" s="34">
        <f>IF(I72="","",IF(D72&gt;0,D72*Setup!$B$12*I72,0))</f>
        <v/>
      </c>
    </row>
    <row r="73">
      <c r="A73" s="46" t="n"/>
      <c r="B73" s="17" t="n"/>
      <c r="C73" s="14" t="n"/>
      <c r="D73" s="19" t="n"/>
      <c r="E73" s="14" t="n"/>
      <c r="F73" s="47">
        <f>IF(OR(A73="",B73=""),"",IFERROR(INDEX(Setup!$B$19:$B$30,A73),"Prior period"))</f>
        <v/>
      </c>
      <c r="G73" s="48">
        <f>IF(OR(A73="",B73=""),"",IFERROR(INDEX(Setup!$E$19:$E$30,A73)+0,""))</f>
        <v/>
      </c>
      <c r="H73" s="20">
        <f>IF(OR(G73="",B73=""),"",MAX(0,B73-G73))</f>
        <v/>
      </c>
      <c r="I73" s="20">
        <f>IF(H73="","",IF(H73=0,0,(YEAR(B73)-YEAR(G73))*12+MONTH(B73)-MONTH(G73)+IF(DAY(B73)&gt;DAY(G73),1,0)))</f>
        <v/>
      </c>
      <c r="J73" s="34">
        <f>IF(I73="","",IF(D73&gt;0,D73*Setup!$B$12*I73,0))</f>
        <v/>
      </c>
    </row>
    <row r="74">
      <c r="A74" s="46" t="n"/>
      <c r="B74" s="17" t="n"/>
      <c r="C74" s="14" t="n"/>
      <c r="D74" s="19" t="n"/>
      <c r="E74" s="14" t="n"/>
      <c r="F74" s="47">
        <f>IF(OR(A74="",B74=""),"",IFERROR(INDEX(Setup!$B$19:$B$30,A74),"Prior period"))</f>
        <v/>
      </c>
      <c r="G74" s="48">
        <f>IF(OR(A74="",B74=""),"",IFERROR(INDEX(Setup!$E$19:$E$30,A74)+0,""))</f>
        <v/>
      </c>
      <c r="H74" s="20">
        <f>IF(OR(G74="",B74=""),"",MAX(0,B74-G74))</f>
        <v/>
      </c>
      <c r="I74" s="20">
        <f>IF(H74="","",IF(H74=0,0,(YEAR(B74)-YEAR(G74))*12+MONTH(B74)-MONTH(G74)+IF(DAY(B74)&gt;DAY(G74),1,0)))</f>
        <v/>
      </c>
      <c r="J74" s="34">
        <f>IF(I74="","",IF(D74&gt;0,D74*Setup!$B$12*I74,0))</f>
        <v/>
      </c>
    </row>
    <row r="75">
      <c r="A75" s="46" t="n"/>
      <c r="B75" s="17" t="n"/>
      <c r="C75" s="14" t="n"/>
      <c r="D75" s="19" t="n"/>
      <c r="E75" s="14" t="n"/>
      <c r="F75" s="47">
        <f>IF(OR(A75="",B75=""),"",IFERROR(INDEX(Setup!$B$19:$B$30,A75),"Prior period"))</f>
        <v/>
      </c>
      <c r="G75" s="48">
        <f>IF(OR(A75="",B75=""),"",IFERROR(INDEX(Setup!$E$19:$E$30,A75)+0,""))</f>
        <v/>
      </c>
      <c r="H75" s="20">
        <f>IF(OR(G75="",B75=""),"",MAX(0,B75-G75))</f>
        <v/>
      </c>
      <c r="I75" s="20">
        <f>IF(H75="","",IF(H75=0,0,(YEAR(B75)-YEAR(G75))*12+MONTH(B75)-MONTH(G75)+IF(DAY(B75)&gt;DAY(G75),1,0)))</f>
        <v/>
      </c>
      <c r="J75" s="34">
        <f>IF(I75="","",IF(D75&gt;0,D75*Setup!$B$12*I75,0))</f>
        <v/>
      </c>
    </row>
    <row r="76">
      <c r="A76" s="46" t="n"/>
      <c r="B76" s="17" t="n"/>
      <c r="C76" s="14" t="n"/>
      <c r="D76" s="19" t="n"/>
      <c r="E76" s="14" t="n"/>
      <c r="F76" s="47">
        <f>IF(OR(A76="",B76=""),"",IFERROR(INDEX(Setup!$B$19:$B$30,A76),"Prior period"))</f>
        <v/>
      </c>
      <c r="G76" s="48">
        <f>IF(OR(A76="",B76=""),"",IFERROR(INDEX(Setup!$E$19:$E$30,A76)+0,""))</f>
        <v/>
      </c>
      <c r="H76" s="20">
        <f>IF(OR(G76="",B76=""),"",MAX(0,B76-G76))</f>
        <v/>
      </c>
      <c r="I76" s="20">
        <f>IF(H76="","",IF(H76=0,0,(YEAR(B76)-YEAR(G76))*12+MONTH(B76)-MONTH(G76)+IF(DAY(B76)&gt;DAY(G76),1,0)))</f>
        <v/>
      </c>
      <c r="J76" s="34">
        <f>IF(I76="","",IF(D76&gt;0,D76*Setup!$B$12*I76,0))</f>
        <v/>
      </c>
    </row>
    <row r="77">
      <c r="A77" s="46" t="n"/>
      <c r="B77" s="17" t="n"/>
      <c r="C77" s="14" t="n"/>
      <c r="D77" s="19" t="n"/>
      <c r="E77" s="14" t="n"/>
      <c r="F77" s="47">
        <f>IF(OR(A77="",B77=""),"",IFERROR(INDEX(Setup!$B$19:$B$30,A77),"Prior period"))</f>
        <v/>
      </c>
      <c r="G77" s="48">
        <f>IF(OR(A77="",B77=""),"",IFERROR(INDEX(Setup!$E$19:$E$30,A77)+0,""))</f>
        <v/>
      </c>
      <c r="H77" s="20">
        <f>IF(OR(G77="",B77=""),"",MAX(0,B77-G77))</f>
        <v/>
      </c>
      <c r="I77" s="20">
        <f>IF(H77="","",IF(H77=0,0,(YEAR(B77)-YEAR(G77))*12+MONTH(B77)-MONTH(G77)+IF(DAY(B77)&gt;DAY(G77),1,0)))</f>
        <v/>
      </c>
      <c r="J77" s="34">
        <f>IF(I77="","",IF(D77&gt;0,D77*Setup!$B$12*I77,0))</f>
        <v/>
      </c>
    </row>
    <row r="78">
      <c r="A78" s="46" t="n"/>
      <c r="B78" s="17" t="n"/>
      <c r="C78" s="14" t="n"/>
      <c r="D78" s="19" t="n"/>
      <c r="E78" s="14" t="n"/>
      <c r="F78" s="47">
        <f>IF(OR(A78="",B78=""),"",IFERROR(INDEX(Setup!$B$19:$B$30,A78),"Prior period"))</f>
        <v/>
      </c>
      <c r="G78" s="48">
        <f>IF(OR(A78="",B78=""),"",IFERROR(INDEX(Setup!$E$19:$E$30,A78)+0,""))</f>
        <v/>
      </c>
      <c r="H78" s="20">
        <f>IF(OR(G78="",B78=""),"",MAX(0,B78-G78))</f>
        <v/>
      </c>
      <c r="I78" s="20">
        <f>IF(H78="","",IF(H78=0,0,(YEAR(B78)-YEAR(G78))*12+MONTH(B78)-MONTH(G78)+IF(DAY(B78)&gt;DAY(G78),1,0)))</f>
        <v/>
      </c>
      <c r="J78" s="34">
        <f>IF(I78="","",IF(D78&gt;0,D78*Setup!$B$12*I78,0))</f>
        <v/>
      </c>
    </row>
    <row r="79">
      <c r="A79" s="46" t="n"/>
      <c r="B79" s="17" t="n"/>
      <c r="C79" s="14" t="n"/>
      <c r="D79" s="19" t="n"/>
      <c r="E79" s="14" t="n"/>
      <c r="F79" s="47">
        <f>IF(OR(A79="",B79=""),"",IFERROR(INDEX(Setup!$B$19:$B$30,A79),"Prior period"))</f>
        <v/>
      </c>
      <c r="G79" s="48">
        <f>IF(OR(A79="",B79=""),"",IFERROR(INDEX(Setup!$E$19:$E$30,A79)+0,""))</f>
        <v/>
      </c>
      <c r="H79" s="20">
        <f>IF(OR(G79="",B79=""),"",MAX(0,B79-G79))</f>
        <v/>
      </c>
      <c r="I79" s="20">
        <f>IF(H79="","",IF(H79=0,0,(YEAR(B79)-YEAR(G79))*12+MONTH(B79)-MONTH(G79)+IF(DAY(B79)&gt;DAY(G79),1,0)))</f>
        <v/>
      </c>
      <c r="J79" s="34">
        <f>IF(I79="","",IF(D79&gt;0,D79*Setup!$B$12*I79,0))</f>
        <v/>
      </c>
    </row>
    <row r="80">
      <c r="A80" s="46" t="n"/>
      <c r="B80" s="17" t="n"/>
      <c r="C80" s="14" t="n"/>
      <c r="D80" s="19" t="n"/>
      <c r="E80" s="14" t="n"/>
      <c r="F80" s="47">
        <f>IF(OR(A80="",B80=""),"",IFERROR(INDEX(Setup!$B$19:$B$30,A80),"Prior period"))</f>
        <v/>
      </c>
      <c r="G80" s="48">
        <f>IF(OR(A80="",B80=""),"",IFERROR(INDEX(Setup!$E$19:$E$30,A80)+0,""))</f>
        <v/>
      </c>
      <c r="H80" s="20">
        <f>IF(OR(G80="",B80=""),"",MAX(0,B80-G80))</f>
        <v/>
      </c>
      <c r="I80" s="20">
        <f>IF(H80="","",IF(H80=0,0,(YEAR(B80)-YEAR(G80))*12+MONTH(B80)-MONTH(G80)+IF(DAY(B80)&gt;DAY(G80),1,0)))</f>
        <v/>
      </c>
      <c r="J80" s="34">
        <f>IF(I80="","",IF(D80&gt;0,D80*Setup!$B$12*I80,0))</f>
        <v/>
      </c>
    </row>
    <row r="81">
      <c r="A81" s="46" t="n"/>
      <c r="B81" s="17" t="n"/>
      <c r="C81" s="14" t="n"/>
      <c r="D81" s="19" t="n"/>
      <c r="E81" s="14" t="n"/>
      <c r="F81" s="47">
        <f>IF(OR(A81="",B81=""),"",IFERROR(INDEX(Setup!$B$19:$B$30,A81),"Prior period"))</f>
        <v/>
      </c>
      <c r="G81" s="48">
        <f>IF(OR(A81="",B81=""),"",IFERROR(INDEX(Setup!$E$19:$E$30,A81)+0,""))</f>
        <v/>
      </c>
      <c r="H81" s="20">
        <f>IF(OR(G81="",B81=""),"",MAX(0,B81-G81))</f>
        <v/>
      </c>
      <c r="I81" s="20">
        <f>IF(H81="","",IF(H81=0,0,(YEAR(B81)-YEAR(G81))*12+MONTH(B81)-MONTH(G81)+IF(DAY(B81)&gt;DAY(G81),1,0)))</f>
        <v/>
      </c>
      <c r="J81" s="34">
        <f>IF(I81="","",IF(D81&gt;0,D81*Setup!$B$12*I81,0))</f>
        <v/>
      </c>
    </row>
    <row r="82">
      <c r="A82" s="46" t="n"/>
      <c r="B82" s="17" t="n"/>
      <c r="C82" s="14" t="n"/>
      <c r="D82" s="19" t="n"/>
      <c r="E82" s="14" t="n"/>
      <c r="F82" s="47">
        <f>IF(OR(A82="",B82=""),"",IFERROR(INDEX(Setup!$B$19:$B$30,A82),"Prior period"))</f>
        <v/>
      </c>
      <c r="G82" s="48">
        <f>IF(OR(A82="",B82=""),"",IFERROR(INDEX(Setup!$E$19:$E$30,A82)+0,""))</f>
        <v/>
      </c>
      <c r="H82" s="20">
        <f>IF(OR(G82="",B82=""),"",MAX(0,B82-G82))</f>
        <v/>
      </c>
      <c r="I82" s="20">
        <f>IF(H82="","",IF(H82=0,0,(YEAR(B82)-YEAR(G82))*12+MONTH(B82)-MONTH(G82)+IF(DAY(B82)&gt;DAY(G82),1,0)))</f>
        <v/>
      </c>
      <c r="J82" s="34">
        <f>IF(I82="","",IF(D82&gt;0,D82*Setup!$B$12*I82,0))</f>
        <v/>
      </c>
    </row>
    <row r="83">
      <c r="A83" s="46" t="n"/>
      <c r="B83" s="17" t="n"/>
      <c r="C83" s="14" t="n"/>
      <c r="D83" s="19" t="n"/>
      <c r="E83" s="14" t="n"/>
      <c r="F83" s="47">
        <f>IF(OR(A83="",B83=""),"",IFERROR(INDEX(Setup!$B$19:$B$30,A83),"Prior period"))</f>
        <v/>
      </c>
      <c r="G83" s="48">
        <f>IF(OR(A83="",B83=""),"",IFERROR(INDEX(Setup!$E$19:$E$30,A83)+0,""))</f>
        <v/>
      </c>
      <c r="H83" s="20">
        <f>IF(OR(G83="",B83=""),"",MAX(0,B83-G83))</f>
        <v/>
      </c>
      <c r="I83" s="20">
        <f>IF(H83="","",IF(H83=0,0,(YEAR(B83)-YEAR(G83))*12+MONTH(B83)-MONTH(G83)+IF(DAY(B83)&gt;DAY(G83),1,0)))</f>
        <v/>
      </c>
      <c r="J83" s="34">
        <f>IF(I83="","",IF(D83&gt;0,D83*Setup!$B$12*I83,0))</f>
        <v/>
      </c>
    </row>
    <row r="84">
      <c r="A84" s="46" t="n"/>
      <c r="B84" s="17" t="n"/>
      <c r="C84" s="14" t="n"/>
      <c r="D84" s="19" t="n"/>
      <c r="E84" s="14" t="n"/>
      <c r="F84" s="47">
        <f>IF(OR(A84="",B84=""),"",IFERROR(INDEX(Setup!$B$19:$B$30,A84),"Prior period"))</f>
        <v/>
      </c>
      <c r="G84" s="48">
        <f>IF(OR(A84="",B84=""),"",IFERROR(INDEX(Setup!$E$19:$E$30,A84)+0,""))</f>
        <v/>
      </c>
      <c r="H84" s="20">
        <f>IF(OR(G84="",B84=""),"",MAX(0,B84-G84))</f>
        <v/>
      </c>
      <c r="I84" s="20">
        <f>IF(H84="","",IF(H84=0,0,(YEAR(B84)-YEAR(G84))*12+MONTH(B84)-MONTH(G84)+IF(DAY(B84)&gt;DAY(G84),1,0)))</f>
        <v/>
      </c>
      <c r="J84" s="34">
        <f>IF(I84="","",IF(D84&gt;0,D84*Setup!$B$12*I84,0))</f>
        <v/>
      </c>
    </row>
    <row r="85">
      <c r="A85" s="46" t="n"/>
      <c r="B85" s="17" t="n"/>
      <c r="C85" s="14" t="n"/>
      <c r="D85" s="19" t="n"/>
      <c r="E85" s="14" t="n"/>
      <c r="F85" s="47">
        <f>IF(OR(A85="",B85=""),"",IFERROR(INDEX(Setup!$B$19:$B$30,A85),"Prior period"))</f>
        <v/>
      </c>
      <c r="G85" s="48">
        <f>IF(OR(A85="",B85=""),"",IFERROR(INDEX(Setup!$E$19:$E$30,A85)+0,""))</f>
        <v/>
      </c>
      <c r="H85" s="20">
        <f>IF(OR(G85="",B85=""),"",MAX(0,B85-G85))</f>
        <v/>
      </c>
      <c r="I85" s="20">
        <f>IF(H85="","",IF(H85=0,0,(YEAR(B85)-YEAR(G85))*12+MONTH(B85)-MONTH(G85)+IF(DAY(B85)&gt;DAY(G85),1,0)))</f>
        <v/>
      </c>
      <c r="J85" s="34">
        <f>IF(I85="","",IF(D85&gt;0,D85*Setup!$B$12*I85,0))</f>
        <v/>
      </c>
    </row>
    <row r="86">
      <c r="A86" s="46" t="n"/>
      <c r="B86" s="17" t="n"/>
      <c r="C86" s="14" t="n"/>
      <c r="D86" s="19" t="n"/>
      <c r="E86" s="14" t="n"/>
      <c r="F86" s="47">
        <f>IF(OR(A86="",B86=""),"",IFERROR(INDEX(Setup!$B$19:$B$30,A86),"Prior period"))</f>
        <v/>
      </c>
      <c r="G86" s="48">
        <f>IF(OR(A86="",B86=""),"",IFERROR(INDEX(Setup!$E$19:$E$30,A86)+0,""))</f>
        <v/>
      </c>
      <c r="H86" s="20">
        <f>IF(OR(G86="",B86=""),"",MAX(0,B86-G86))</f>
        <v/>
      </c>
      <c r="I86" s="20">
        <f>IF(H86="","",IF(H86=0,0,(YEAR(B86)-YEAR(G86))*12+MONTH(B86)-MONTH(G86)+IF(DAY(B86)&gt;DAY(G86),1,0)))</f>
        <v/>
      </c>
      <c r="J86" s="34">
        <f>IF(I86="","",IF(D86&gt;0,D86*Setup!$B$12*I86,0))</f>
        <v/>
      </c>
    </row>
    <row r="87">
      <c r="A87" s="46" t="n"/>
      <c r="B87" s="17" t="n"/>
      <c r="C87" s="14" t="n"/>
      <c r="D87" s="19" t="n"/>
      <c r="E87" s="14" t="n"/>
      <c r="F87" s="47">
        <f>IF(OR(A87="",B87=""),"",IFERROR(INDEX(Setup!$B$19:$B$30,A87),"Prior period"))</f>
        <v/>
      </c>
      <c r="G87" s="48">
        <f>IF(OR(A87="",B87=""),"",IFERROR(INDEX(Setup!$E$19:$E$30,A87)+0,""))</f>
        <v/>
      </c>
      <c r="H87" s="20">
        <f>IF(OR(G87="",B87=""),"",MAX(0,B87-G87))</f>
        <v/>
      </c>
      <c r="I87" s="20">
        <f>IF(H87="","",IF(H87=0,0,(YEAR(B87)-YEAR(G87))*12+MONTH(B87)-MONTH(G87)+IF(DAY(B87)&gt;DAY(G87),1,0)))</f>
        <v/>
      </c>
      <c r="J87" s="34">
        <f>IF(I87="","",IF(D87&gt;0,D87*Setup!$B$12*I87,0))</f>
        <v/>
      </c>
    </row>
    <row r="88">
      <c r="A88" s="46" t="n"/>
      <c r="B88" s="17" t="n"/>
      <c r="C88" s="14" t="n"/>
      <c r="D88" s="19" t="n"/>
      <c r="E88" s="14" t="n"/>
      <c r="F88" s="47">
        <f>IF(OR(A88="",B88=""),"",IFERROR(INDEX(Setup!$B$19:$B$30,A88),"Prior period"))</f>
        <v/>
      </c>
      <c r="G88" s="48">
        <f>IF(OR(A88="",B88=""),"",IFERROR(INDEX(Setup!$E$19:$E$30,A88)+0,""))</f>
        <v/>
      </c>
      <c r="H88" s="20">
        <f>IF(OR(G88="",B88=""),"",MAX(0,B88-G88))</f>
        <v/>
      </c>
      <c r="I88" s="20">
        <f>IF(H88="","",IF(H88=0,0,(YEAR(B88)-YEAR(G88))*12+MONTH(B88)-MONTH(G88)+IF(DAY(B88)&gt;DAY(G88),1,0)))</f>
        <v/>
      </c>
      <c r="J88" s="34">
        <f>IF(I88="","",IF(D88&gt;0,D88*Setup!$B$12*I88,0))</f>
        <v/>
      </c>
    </row>
    <row r="89">
      <c r="A89" s="46" t="n"/>
      <c r="B89" s="17" t="n"/>
      <c r="C89" s="14" t="n"/>
      <c r="D89" s="19" t="n"/>
      <c r="E89" s="14" t="n"/>
      <c r="F89" s="47">
        <f>IF(OR(A89="",B89=""),"",IFERROR(INDEX(Setup!$B$19:$B$30,A89),"Prior period"))</f>
        <v/>
      </c>
      <c r="G89" s="48">
        <f>IF(OR(A89="",B89=""),"",IFERROR(INDEX(Setup!$E$19:$E$30,A89)+0,""))</f>
        <v/>
      </c>
      <c r="H89" s="20">
        <f>IF(OR(G89="",B89=""),"",MAX(0,B89-G89))</f>
        <v/>
      </c>
      <c r="I89" s="20">
        <f>IF(H89="","",IF(H89=0,0,(YEAR(B89)-YEAR(G89))*12+MONTH(B89)-MONTH(G89)+IF(DAY(B89)&gt;DAY(G89),1,0)))</f>
        <v/>
      </c>
      <c r="J89" s="34">
        <f>IF(I89="","",IF(D89&gt;0,D89*Setup!$B$12*I89,0))</f>
        <v/>
      </c>
    </row>
    <row r="90">
      <c r="A90" s="46" t="n"/>
      <c r="B90" s="17" t="n"/>
      <c r="C90" s="14" t="n"/>
      <c r="D90" s="19" t="n"/>
      <c r="E90" s="14" t="n"/>
      <c r="F90" s="47">
        <f>IF(OR(A90="",B90=""),"",IFERROR(INDEX(Setup!$B$19:$B$30,A90),"Prior period"))</f>
        <v/>
      </c>
      <c r="G90" s="48">
        <f>IF(OR(A90="",B90=""),"",IFERROR(INDEX(Setup!$E$19:$E$30,A90)+0,""))</f>
        <v/>
      </c>
      <c r="H90" s="20">
        <f>IF(OR(G90="",B90=""),"",MAX(0,B90-G90))</f>
        <v/>
      </c>
      <c r="I90" s="20">
        <f>IF(H90="","",IF(H90=0,0,(YEAR(B90)-YEAR(G90))*12+MONTH(B90)-MONTH(G90)+IF(DAY(B90)&gt;DAY(G90),1,0)))</f>
        <v/>
      </c>
      <c r="J90" s="34">
        <f>IF(I90="","",IF(D90&gt;0,D90*Setup!$B$12*I90,0))</f>
        <v/>
      </c>
    </row>
    <row r="91">
      <c r="A91" s="46" t="n"/>
      <c r="B91" s="17" t="n"/>
      <c r="C91" s="14" t="n"/>
      <c r="D91" s="19" t="n"/>
      <c r="E91" s="14" t="n"/>
      <c r="F91" s="47">
        <f>IF(OR(A91="",B91=""),"",IFERROR(INDEX(Setup!$B$19:$B$30,A91),"Prior period"))</f>
        <v/>
      </c>
      <c r="G91" s="48">
        <f>IF(OR(A91="",B91=""),"",IFERROR(INDEX(Setup!$E$19:$E$30,A91)+0,""))</f>
        <v/>
      </c>
      <c r="H91" s="20">
        <f>IF(OR(G91="",B91=""),"",MAX(0,B91-G91))</f>
        <v/>
      </c>
      <c r="I91" s="20">
        <f>IF(H91="","",IF(H91=0,0,(YEAR(B91)-YEAR(G91))*12+MONTH(B91)-MONTH(G91)+IF(DAY(B91)&gt;DAY(G91),1,0)))</f>
        <v/>
      </c>
      <c r="J91" s="34">
        <f>IF(I91="","",IF(D91&gt;0,D91*Setup!$B$12*I91,0))</f>
        <v/>
      </c>
    </row>
    <row r="92">
      <c r="A92" s="46" t="n"/>
      <c r="B92" s="17" t="n"/>
      <c r="C92" s="14" t="n"/>
      <c r="D92" s="19" t="n"/>
      <c r="E92" s="14" t="n"/>
      <c r="F92" s="47">
        <f>IF(OR(A92="",B92=""),"",IFERROR(INDEX(Setup!$B$19:$B$30,A92),"Prior period"))</f>
        <v/>
      </c>
      <c r="G92" s="48">
        <f>IF(OR(A92="",B92=""),"",IFERROR(INDEX(Setup!$E$19:$E$30,A92)+0,""))</f>
        <v/>
      </c>
      <c r="H92" s="20">
        <f>IF(OR(G92="",B92=""),"",MAX(0,B92-G92))</f>
        <v/>
      </c>
      <c r="I92" s="20">
        <f>IF(H92="","",IF(H92=0,0,(YEAR(B92)-YEAR(G92))*12+MONTH(B92)-MONTH(G92)+IF(DAY(B92)&gt;DAY(G92),1,0)))</f>
        <v/>
      </c>
      <c r="J92" s="34">
        <f>IF(I92="","",IF(D92&gt;0,D92*Setup!$B$12*I92,0))</f>
        <v/>
      </c>
    </row>
    <row r="93">
      <c r="A93" s="46" t="n"/>
      <c r="B93" s="17" t="n"/>
      <c r="C93" s="14" t="n"/>
      <c r="D93" s="19" t="n"/>
      <c r="E93" s="14" t="n"/>
      <c r="F93" s="47">
        <f>IF(OR(A93="",B93=""),"",IFERROR(INDEX(Setup!$B$19:$B$30,A93),"Prior period"))</f>
        <v/>
      </c>
      <c r="G93" s="48">
        <f>IF(OR(A93="",B93=""),"",IFERROR(INDEX(Setup!$E$19:$E$30,A93)+0,""))</f>
        <v/>
      </c>
      <c r="H93" s="20">
        <f>IF(OR(G93="",B93=""),"",MAX(0,B93-G93))</f>
        <v/>
      </c>
      <c r="I93" s="20">
        <f>IF(H93="","",IF(H93=0,0,(YEAR(B93)-YEAR(G93))*12+MONTH(B93)-MONTH(G93)+IF(DAY(B93)&gt;DAY(G93),1,0)))</f>
        <v/>
      </c>
      <c r="J93" s="34">
        <f>IF(I93="","",IF(D93&gt;0,D93*Setup!$B$12*I93,0))</f>
        <v/>
      </c>
    </row>
    <row r="94">
      <c r="A94" s="46" t="n"/>
      <c r="B94" s="17" t="n"/>
      <c r="C94" s="14" t="n"/>
      <c r="D94" s="19" t="n"/>
      <c r="E94" s="14" t="n"/>
      <c r="F94" s="47">
        <f>IF(OR(A94="",B94=""),"",IFERROR(INDEX(Setup!$B$19:$B$30,A94),"Prior period"))</f>
        <v/>
      </c>
      <c r="G94" s="48">
        <f>IF(OR(A94="",B94=""),"",IFERROR(INDEX(Setup!$E$19:$E$30,A94)+0,""))</f>
        <v/>
      </c>
      <c r="H94" s="20">
        <f>IF(OR(G94="",B94=""),"",MAX(0,B94-G94))</f>
        <v/>
      </c>
      <c r="I94" s="20">
        <f>IF(H94="","",IF(H94=0,0,(YEAR(B94)-YEAR(G94))*12+MONTH(B94)-MONTH(G94)+IF(DAY(B94)&gt;DAY(G94),1,0)))</f>
        <v/>
      </c>
      <c r="J94" s="34">
        <f>IF(I94="","",IF(D94&gt;0,D94*Setup!$B$12*I94,0))</f>
        <v/>
      </c>
    </row>
    <row r="95">
      <c r="A95" s="46" t="n"/>
      <c r="B95" s="17" t="n"/>
      <c r="C95" s="14" t="n"/>
      <c r="D95" s="19" t="n"/>
      <c r="E95" s="14" t="n"/>
      <c r="F95" s="47">
        <f>IF(OR(A95="",B95=""),"",IFERROR(INDEX(Setup!$B$19:$B$30,A95),"Prior period"))</f>
        <v/>
      </c>
      <c r="G95" s="48">
        <f>IF(OR(A95="",B95=""),"",IFERROR(INDEX(Setup!$E$19:$E$30,A95)+0,""))</f>
        <v/>
      </c>
      <c r="H95" s="20">
        <f>IF(OR(G95="",B95=""),"",MAX(0,B95-G95))</f>
        <v/>
      </c>
      <c r="I95" s="20">
        <f>IF(H95="","",IF(H95=0,0,(YEAR(B95)-YEAR(G95))*12+MONTH(B95)-MONTH(G95)+IF(DAY(B95)&gt;DAY(G95),1,0)))</f>
        <v/>
      </c>
      <c r="J95" s="34">
        <f>IF(I95="","",IF(D95&gt;0,D95*Setup!$B$12*I95,0))</f>
        <v/>
      </c>
    </row>
    <row r="96">
      <c r="A96" s="46" t="n"/>
      <c r="B96" s="17" t="n"/>
      <c r="C96" s="14" t="n"/>
      <c r="D96" s="19" t="n"/>
      <c r="E96" s="14" t="n"/>
      <c r="F96" s="47">
        <f>IF(OR(A96="",B96=""),"",IFERROR(INDEX(Setup!$B$19:$B$30,A96),"Prior period"))</f>
        <v/>
      </c>
      <c r="G96" s="48">
        <f>IF(OR(A96="",B96=""),"",IFERROR(INDEX(Setup!$E$19:$E$30,A96)+0,""))</f>
        <v/>
      </c>
      <c r="H96" s="20">
        <f>IF(OR(G96="",B96=""),"",MAX(0,B96-G96))</f>
        <v/>
      </c>
      <c r="I96" s="20">
        <f>IF(H96="","",IF(H96=0,0,(YEAR(B96)-YEAR(G96))*12+MONTH(B96)-MONTH(G96)+IF(DAY(B96)&gt;DAY(G96),1,0)))</f>
        <v/>
      </c>
      <c r="J96" s="34">
        <f>IF(I96="","",IF(D96&gt;0,D96*Setup!$B$12*I96,0))</f>
        <v/>
      </c>
    </row>
    <row r="97">
      <c r="A97" s="46" t="n"/>
      <c r="B97" s="17" t="n"/>
      <c r="C97" s="14" t="n"/>
      <c r="D97" s="19" t="n"/>
      <c r="E97" s="14" t="n"/>
      <c r="F97" s="47">
        <f>IF(OR(A97="",B97=""),"",IFERROR(INDEX(Setup!$B$19:$B$30,A97),"Prior period"))</f>
        <v/>
      </c>
      <c r="G97" s="48">
        <f>IF(OR(A97="",B97=""),"",IFERROR(INDEX(Setup!$E$19:$E$30,A97)+0,""))</f>
        <v/>
      </c>
      <c r="H97" s="20">
        <f>IF(OR(G97="",B97=""),"",MAX(0,B97-G97))</f>
        <v/>
      </c>
      <c r="I97" s="20">
        <f>IF(H97="","",IF(H97=0,0,(YEAR(B97)-YEAR(G97))*12+MONTH(B97)-MONTH(G97)+IF(DAY(B97)&gt;DAY(G97),1,0)))</f>
        <v/>
      </c>
      <c r="J97" s="34">
        <f>IF(I97="","",IF(D97&gt;0,D97*Setup!$B$12*I97,0))</f>
        <v/>
      </c>
    </row>
    <row r="98">
      <c r="A98" s="46" t="n"/>
      <c r="B98" s="17" t="n"/>
      <c r="C98" s="14" t="n"/>
      <c r="D98" s="19" t="n"/>
      <c r="E98" s="14" t="n"/>
      <c r="F98" s="47">
        <f>IF(OR(A98="",B98=""),"",IFERROR(INDEX(Setup!$B$19:$B$30,A98),"Prior period"))</f>
        <v/>
      </c>
      <c r="G98" s="48">
        <f>IF(OR(A98="",B98=""),"",IFERROR(INDEX(Setup!$E$19:$E$30,A98)+0,""))</f>
        <v/>
      </c>
      <c r="H98" s="20">
        <f>IF(OR(G98="",B98=""),"",MAX(0,B98-G98))</f>
        <v/>
      </c>
      <c r="I98" s="20">
        <f>IF(H98="","",IF(H98=0,0,(YEAR(B98)-YEAR(G98))*12+MONTH(B98)-MONTH(G98)+IF(DAY(B98)&gt;DAY(G98),1,0)))</f>
        <v/>
      </c>
      <c r="J98" s="34">
        <f>IF(I98="","",IF(D98&gt;0,D98*Setup!$B$12*I98,0))</f>
        <v/>
      </c>
    </row>
    <row r="99">
      <c r="A99" s="46" t="n"/>
      <c r="B99" s="17" t="n"/>
      <c r="C99" s="14" t="n"/>
      <c r="D99" s="19" t="n"/>
      <c r="E99" s="14" t="n"/>
      <c r="F99" s="47">
        <f>IF(OR(A99="",B99=""),"",IFERROR(INDEX(Setup!$B$19:$B$30,A99),"Prior period"))</f>
        <v/>
      </c>
      <c r="G99" s="48">
        <f>IF(OR(A99="",B99=""),"",IFERROR(INDEX(Setup!$E$19:$E$30,A99)+0,""))</f>
        <v/>
      </c>
      <c r="H99" s="20">
        <f>IF(OR(G99="",B99=""),"",MAX(0,B99-G99))</f>
        <v/>
      </c>
      <c r="I99" s="20">
        <f>IF(H99="","",IF(H99=0,0,(YEAR(B99)-YEAR(G99))*12+MONTH(B99)-MONTH(G99)+IF(DAY(B99)&gt;DAY(G99),1,0)))</f>
        <v/>
      </c>
      <c r="J99" s="34">
        <f>IF(I99="","",IF(D99&gt;0,D99*Setup!$B$12*I99,0))</f>
        <v/>
      </c>
    </row>
    <row r="100">
      <c r="A100" s="46" t="n"/>
      <c r="B100" s="17" t="n"/>
      <c r="C100" s="14" t="n"/>
      <c r="D100" s="19" t="n"/>
      <c r="E100" s="14" t="n"/>
      <c r="F100" s="47">
        <f>IF(OR(A100="",B100=""),"",IFERROR(INDEX(Setup!$B$19:$B$30,A100),"Prior period"))</f>
        <v/>
      </c>
      <c r="G100" s="48">
        <f>IF(OR(A100="",B100=""),"",IFERROR(INDEX(Setup!$E$19:$E$30,A100)+0,""))</f>
        <v/>
      </c>
      <c r="H100" s="20">
        <f>IF(OR(G100="",B100=""),"",MAX(0,B100-G100))</f>
        <v/>
      </c>
      <c r="I100" s="20">
        <f>IF(H100="","",IF(H100=0,0,(YEAR(B100)-YEAR(G100))*12+MONTH(B100)-MONTH(G100)+IF(DAY(B100)&gt;DAY(G100),1,0)))</f>
        <v/>
      </c>
      <c r="J100" s="34">
        <f>IF(I100="","",IF(D100&gt;0,D100*Setup!$B$12*I100,0))</f>
        <v/>
      </c>
    </row>
    <row r="101">
      <c r="A101" s="46" t="n"/>
      <c r="B101" s="17" t="n"/>
      <c r="C101" s="14" t="n"/>
      <c r="D101" s="19" t="n"/>
      <c r="E101" s="14" t="n"/>
      <c r="F101" s="47">
        <f>IF(OR(A101="",B101=""),"",IFERROR(INDEX(Setup!$B$19:$B$30,A101),"Prior period"))</f>
        <v/>
      </c>
      <c r="G101" s="48">
        <f>IF(OR(A101="",B101=""),"",IFERROR(INDEX(Setup!$E$19:$E$30,A101)+0,""))</f>
        <v/>
      </c>
      <c r="H101" s="20">
        <f>IF(OR(G101="",B101=""),"",MAX(0,B101-G101))</f>
        <v/>
      </c>
      <c r="I101" s="20">
        <f>IF(H101="","",IF(H101=0,0,(YEAR(B101)-YEAR(G101))*12+MONTH(B101)-MONTH(G101)+IF(DAY(B101)&gt;DAY(G101),1,0)))</f>
        <v/>
      </c>
      <c r="J101" s="34">
        <f>IF(I101="","",IF(D101&gt;0,D101*Setup!$B$12*I101,0))</f>
        <v/>
      </c>
    </row>
    <row r="102">
      <c r="A102" s="46" t="n"/>
      <c r="B102" s="17" t="n"/>
      <c r="C102" s="14" t="n"/>
      <c r="D102" s="19" t="n"/>
      <c r="E102" s="14" t="n"/>
      <c r="F102" s="47">
        <f>IF(OR(A102="",B102=""),"",IFERROR(INDEX(Setup!$B$19:$B$30,A102),"Prior period"))</f>
        <v/>
      </c>
      <c r="G102" s="48">
        <f>IF(OR(A102="",B102=""),"",IFERROR(INDEX(Setup!$E$19:$E$30,A102)+0,""))</f>
        <v/>
      </c>
      <c r="H102" s="20">
        <f>IF(OR(G102="",B102=""),"",MAX(0,B102-G102))</f>
        <v/>
      </c>
      <c r="I102" s="20">
        <f>IF(H102="","",IF(H102=0,0,(YEAR(B102)-YEAR(G102))*12+MONTH(B102)-MONTH(G102)+IF(DAY(B102)&gt;DAY(G102),1,0)))</f>
        <v/>
      </c>
      <c r="J102" s="34">
        <f>IF(I102="","",IF(D102&gt;0,D102*Setup!$B$12*I102,0))</f>
        <v/>
      </c>
    </row>
    <row r="103">
      <c r="A103" s="46" t="n"/>
      <c r="B103" s="17" t="n"/>
      <c r="C103" s="14" t="n"/>
      <c r="D103" s="19" t="n"/>
      <c r="E103" s="14" t="n"/>
      <c r="F103" s="47">
        <f>IF(OR(A103="",B103=""),"",IFERROR(INDEX(Setup!$B$19:$B$30,A103),"Prior period"))</f>
        <v/>
      </c>
      <c r="G103" s="48">
        <f>IF(OR(A103="",B103=""),"",IFERROR(INDEX(Setup!$E$19:$E$30,A103)+0,""))</f>
        <v/>
      </c>
      <c r="H103" s="20">
        <f>IF(OR(G103="",B103=""),"",MAX(0,B103-G103))</f>
        <v/>
      </c>
      <c r="I103" s="20">
        <f>IF(H103="","",IF(H103=0,0,(YEAR(B103)-YEAR(G103))*12+MONTH(B103)-MONTH(G103)+IF(DAY(B103)&gt;DAY(G103),1,0)))</f>
        <v/>
      </c>
      <c r="J103" s="34">
        <f>IF(I103="","",IF(D103&gt;0,D103*Setup!$B$12*I103,0))</f>
        <v/>
      </c>
    </row>
    <row r="104">
      <c r="A104" s="46" t="n"/>
      <c r="B104" s="17" t="n"/>
      <c r="C104" s="14" t="n"/>
      <c r="D104" s="19" t="n"/>
      <c r="E104" s="14" t="n"/>
      <c r="F104" s="47">
        <f>IF(OR(A104="",B104=""),"",IFERROR(INDEX(Setup!$B$19:$B$30,A104),"Prior period"))</f>
        <v/>
      </c>
      <c r="G104" s="48">
        <f>IF(OR(A104="",B104=""),"",IFERROR(INDEX(Setup!$E$19:$E$30,A104)+0,""))</f>
        <v/>
      </c>
      <c r="H104" s="20">
        <f>IF(OR(G104="",B104=""),"",MAX(0,B104-G104))</f>
        <v/>
      </c>
      <c r="I104" s="20">
        <f>IF(H104="","",IF(H104=0,0,(YEAR(B104)-YEAR(G104))*12+MONTH(B104)-MONTH(G104)+IF(DAY(B104)&gt;DAY(G104),1,0)))</f>
        <v/>
      </c>
      <c r="J104" s="34">
        <f>IF(I104="","",IF(D104&gt;0,D104*Setup!$B$12*I104,0))</f>
        <v/>
      </c>
    </row>
    <row r="105">
      <c r="A105" s="46" t="n"/>
      <c r="B105" s="17" t="n"/>
      <c r="C105" s="14" t="n"/>
      <c r="D105" s="19" t="n"/>
      <c r="E105" s="14" t="n"/>
      <c r="F105" s="47">
        <f>IF(OR(A105="",B105=""),"",IFERROR(INDEX(Setup!$B$19:$B$30,A105),"Prior period"))</f>
        <v/>
      </c>
      <c r="G105" s="48">
        <f>IF(OR(A105="",B105=""),"",IFERROR(INDEX(Setup!$E$19:$E$30,A105)+0,""))</f>
        <v/>
      </c>
      <c r="H105" s="20">
        <f>IF(OR(G105="",B105=""),"",MAX(0,B105-G105))</f>
        <v/>
      </c>
      <c r="I105" s="20">
        <f>IF(H105="","",IF(H105=0,0,(YEAR(B105)-YEAR(G105))*12+MONTH(B105)-MONTH(G105)+IF(DAY(B105)&gt;DAY(G105),1,0)))</f>
        <v/>
      </c>
      <c r="J105" s="34">
        <f>IF(I105="","",IF(D105&gt;0,D105*Setup!$B$12*I105,0))</f>
        <v/>
      </c>
    </row>
    <row r="106">
      <c r="A106" s="46" t="n"/>
      <c r="B106" s="17" t="n"/>
      <c r="C106" s="14" t="n"/>
      <c r="D106" s="19" t="n"/>
      <c r="E106" s="14" t="n"/>
      <c r="F106" s="47">
        <f>IF(OR(A106="",B106=""),"",IFERROR(INDEX(Setup!$B$19:$B$30,A106),"Prior period"))</f>
        <v/>
      </c>
      <c r="G106" s="48">
        <f>IF(OR(A106="",B106=""),"",IFERROR(INDEX(Setup!$E$19:$E$30,A106)+0,""))</f>
        <v/>
      </c>
      <c r="H106" s="20">
        <f>IF(OR(G106="",B106=""),"",MAX(0,B106-G106))</f>
        <v/>
      </c>
      <c r="I106" s="20">
        <f>IF(H106="","",IF(H106=0,0,(YEAR(B106)-YEAR(G106))*12+MONTH(B106)-MONTH(G106)+IF(DAY(B106)&gt;DAY(G106),1,0)))</f>
        <v/>
      </c>
      <c r="J106" s="34">
        <f>IF(I106="","",IF(D106&gt;0,D106*Setup!$B$12*I106,0))</f>
        <v/>
      </c>
    </row>
    <row r="107">
      <c r="A107" s="46" t="n"/>
      <c r="B107" s="17" t="n"/>
      <c r="C107" s="14" t="n"/>
      <c r="D107" s="19" t="n"/>
      <c r="E107" s="14" t="n"/>
      <c r="F107" s="47">
        <f>IF(OR(A107="",B107=""),"",IFERROR(INDEX(Setup!$B$19:$B$30,A107),"Prior period"))</f>
        <v/>
      </c>
      <c r="G107" s="48">
        <f>IF(OR(A107="",B107=""),"",IFERROR(INDEX(Setup!$E$19:$E$30,A107)+0,""))</f>
        <v/>
      </c>
      <c r="H107" s="20">
        <f>IF(OR(G107="",B107=""),"",MAX(0,B107-G107))</f>
        <v/>
      </c>
      <c r="I107" s="20">
        <f>IF(H107="","",IF(H107=0,0,(YEAR(B107)-YEAR(G107))*12+MONTH(B107)-MONTH(G107)+IF(DAY(B107)&gt;DAY(G107),1,0)))</f>
        <v/>
      </c>
      <c r="J107" s="34">
        <f>IF(I107="","",IF(D107&gt;0,D107*Setup!$B$12*I107,0))</f>
        <v/>
      </c>
    </row>
    <row r="108">
      <c r="A108" s="46" t="n"/>
      <c r="B108" s="17" t="n"/>
      <c r="C108" s="14" t="n"/>
      <c r="D108" s="19" t="n"/>
      <c r="E108" s="14" t="n"/>
      <c r="F108" s="47">
        <f>IF(OR(A108="",B108=""),"",IFERROR(INDEX(Setup!$B$19:$B$30,A108),"Prior period"))</f>
        <v/>
      </c>
      <c r="G108" s="48">
        <f>IF(OR(A108="",B108=""),"",IFERROR(INDEX(Setup!$E$19:$E$30,A108)+0,""))</f>
        <v/>
      </c>
      <c r="H108" s="20">
        <f>IF(OR(G108="",B108=""),"",MAX(0,B108-G108))</f>
        <v/>
      </c>
      <c r="I108" s="20">
        <f>IF(H108="","",IF(H108=0,0,(YEAR(B108)-YEAR(G108))*12+MONTH(B108)-MONTH(G108)+IF(DAY(B108)&gt;DAY(G108),1,0)))</f>
        <v/>
      </c>
      <c r="J108" s="34">
        <f>IF(I108="","",IF(D108&gt;0,D108*Setup!$B$12*I108,0))</f>
        <v/>
      </c>
    </row>
    <row r="109">
      <c r="A109" s="46" t="n"/>
      <c r="B109" s="17" t="n"/>
      <c r="C109" s="14" t="n"/>
      <c r="D109" s="19" t="n"/>
      <c r="E109" s="14" t="n"/>
      <c r="F109" s="47">
        <f>IF(OR(A109="",B109=""),"",IFERROR(INDEX(Setup!$B$19:$B$30,A109),"Prior period"))</f>
        <v/>
      </c>
      <c r="G109" s="48">
        <f>IF(OR(A109="",B109=""),"",IFERROR(INDEX(Setup!$E$19:$E$30,A109)+0,""))</f>
        <v/>
      </c>
      <c r="H109" s="20">
        <f>IF(OR(G109="",B109=""),"",MAX(0,B109-G109))</f>
        <v/>
      </c>
      <c r="I109" s="20">
        <f>IF(H109="","",IF(H109=0,0,(YEAR(B109)-YEAR(G109))*12+MONTH(B109)-MONTH(G109)+IF(DAY(B109)&gt;DAY(G109),1,0)))</f>
        <v/>
      </c>
      <c r="J109" s="34">
        <f>IF(I109="","",IF(D109&gt;0,D109*Setup!$B$12*I109,0))</f>
        <v/>
      </c>
    </row>
    <row r="110">
      <c r="A110" s="46" t="n"/>
      <c r="B110" s="17" t="n"/>
      <c r="C110" s="14" t="n"/>
      <c r="D110" s="19" t="n"/>
      <c r="E110" s="14" t="n"/>
      <c r="F110" s="47">
        <f>IF(OR(A110="",B110=""),"",IFERROR(INDEX(Setup!$B$19:$B$30,A110),"Prior period"))</f>
        <v/>
      </c>
      <c r="G110" s="48">
        <f>IF(OR(A110="",B110=""),"",IFERROR(INDEX(Setup!$E$19:$E$30,A110)+0,""))</f>
        <v/>
      </c>
      <c r="H110" s="20">
        <f>IF(OR(G110="",B110=""),"",MAX(0,B110-G110))</f>
        <v/>
      </c>
      <c r="I110" s="20">
        <f>IF(H110="","",IF(H110=0,0,(YEAR(B110)-YEAR(G110))*12+MONTH(B110)-MONTH(G110)+IF(DAY(B110)&gt;DAY(G110),1,0)))</f>
        <v/>
      </c>
      <c r="J110" s="34">
        <f>IF(I110="","",IF(D110&gt;0,D110*Setup!$B$12*I110,0))</f>
        <v/>
      </c>
    </row>
    <row r="111">
      <c r="A111" s="46" t="n"/>
      <c r="B111" s="17" t="n"/>
      <c r="C111" s="14" t="n"/>
      <c r="D111" s="19" t="n"/>
      <c r="E111" s="14" t="n"/>
      <c r="F111" s="47">
        <f>IF(OR(A111="",B111=""),"",IFERROR(INDEX(Setup!$B$19:$B$30,A111),"Prior period"))</f>
        <v/>
      </c>
      <c r="G111" s="48">
        <f>IF(OR(A111="",B111=""),"",IFERROR(INDEX(Setup!$E$19:$E$30,A111)+0,""))</f>
        <v/>
      </c>
      <c r="H111" s="20">
        <f>IF(OR(G111="",B111=""),"",MAX(0,B111-G111))</f>
        <v/>
      </c>
      <c r="I111" s="20">
        <f>IF(H111="","",IF(H111=0,0,(YEAR(B111)-YEAR(G111))*12+MONTH(B111)-MONTH(G111)+IF(DAY(B111)&gt;DAY(G111),1,0)))</f>
        <v/>
      </c>
      <c r="J111" s="34">
        <f>IF(I111="","",IF(D111&gt;0,D111*Setup!$B$12*I111,0))</f>
        <v/>
      </c>
    </row>
    <row r="112">
      <c r="A112" s="46" t="n"/>
      <c r="B112" s="17" t="n"/>
      <c r="C112" s="14" t="n"/>
      <c r="D112" s="19" t="n"/>
      <c r="E112" s="14" t="n"/>
      <c r="F112" s="47">
        <f>IF(OR(A112="",B112=""),"",IFERROR(INDEX(Setup!$B$19:$B$30,A112),"Prior period"))</f>
        <v/>
      </c>
      <c r="G112" s="48">
        <f>IF(OR(A112="",B112=""),"",IFERROR(INDEX(Setup!$E$19:$E$30,A112)+0,""))</f>
        <v/>
      </c>
      <c r="H112" s="20">
        <f>IF(OR(G112="",B112=""),"",MAX(0,B112-G112))</f>
        <v/>
      </c>
      <c r="I112" s="20">
        <f>IF(H112="","",IF(H112=0,0,(YEAR(B112)-YEAR(G112))*12+MONTH(B112)-MONTH(G112)+IF(DAY(B112)&gt;DAY(G112),1,0)))</f>
        <v/>
      </c>
      <c r="J112" s="34">
        <f>IF(I112="","",IF(D112&gt;0,D112*Setup!$B$12*I112,0))</f>
        <v/>
      </c>
    </row>
    <row r="113">
      <c r="A113" s="46" t="n"/>
      <c r="B113" s="17" t="n"/>
      <c r="C113" s="14" t="n"/>
      <c r="D113" s="19" t="n"/>
      <c r="E113" s="14" t="n"/>
      <c r="F113" s="47">
        <f>IF(OR(A113="",B113=""),"",IFERROR(INDEX(Setup!$B$19:$B$30,A113),"Prior period"))</f>
        <v/>
      </c>
      <c r="G113" s="48">
        <f>IF(OR(A113="",B113=""),"",IFERROR(INDEX(Setup!$E$19:$E$30,A113)+0,""))</f>
        <v/>
      </c>
      <c r="H113" s="20">
        <f>IF(OR(G113="",B113=""),"",MAX(0,B113-G113))</f>
        <v/>
      </c>
      <c r="I113" s="20">
        <f>IF(H113="","",IF(H113=0,0,(YEAR(B113)-YEAR(G113))*12+MONTH(B113)-MONTH(G113)+IF(DAY(B113)&gt;DAY(G113),1,0)))</f>
        <v/>
      </c>
      <c r="J113" s="34">
        <f>IF(I113="","",IF(D113&gt;0,D113*Setup!$B$12*I113,0))</f>
        <v/>
      </c>
    </row>
    <row r="114">
      <c r="A114" s="46" t="n"/>
      <c r="B114" s="17" t="n"/>
      <c r="C114" s="14" t="n"/>
      <c r="D114" s="19" t="n"/>
      <c r="E114" s="14" t="n"/>
      <c r="F114" s="47">
        <f>IF(OR(A114="",B114=""),"",IFERROR(INDEX(Setup!$B$19:$B$30,A114),"Prior period"))</f>
        <v/>
      </c>
      <c r="G114" s="48">
        <f>IF(OR(A114="",B114=""),"",IFERROR(INDEX(Setup!$E$19:$E$30,A114)+0,""))</f>
        <v/>
      </c>
      <c r="H114" s="20">
        <f>IF(OR(G114="",B114=""),"",MAX(0,B114-G114))</f>
        <v/>
      </c>
      <c r="I114" s="20">
        <f>IF(H114="","",IF(H114=0,0,(YEAR(B114)-YEAR(G114))*12+MONTH(B114)-MONTH(G114)+IF(DAY(B114)&gt;DAY(G114),1,0)))</f>
        <v/>
      </c>
      <c r="J114" s="34">
        <f>IF(I114="","",IF(D114&gt;0,D114*Setup!$B$12*I114,0))</f>
        <v/>
      </c>
    </row>
    <row r="115">
      <c r="A115" s="46" t="n"/>
      <c r="B115" s="17" t="n"/>
      <c r="C115" s="14" t="n"/>
      <c r="D115" s="19" t="n"/>
      <c r="E115" s="14" t="n"/>
      <c r="F115" s="47">
        <f>IF(OR(A115="",B115=""),"",IFERROR(INDEX(Setup!$B$19:$B$30,A115),"Prior period"))</f>
        <v/>
      </c>
      <c r="G115" s="48">
        <f>IF(OR(A115="",B115=""),"",IFERROR(INDEX(Setup!$E$19:$E$30,A115)+0,""))</f>
        <v/>
      </c>
      <c r="H115" s="20">
        <f>IF(OR(G115="",B115=""),"",MAX(0,B115-G115))</f>
        <v/>
      </c>
      <c r="I115" s="20">
        <f>IF(H115="","",IF(H115=0,0,(YEAR(B115)-YEAR(G115))*12+MONTH(B115)-MONTH(G115)+IF(DAY(B115)&gt;DAY(G115),1,0)))</f>
        <v/>
      </c>
      <c r="J115" s="34">
        <f>IF(I115="","",IF(D115&gt;0,D115*Setup!$B$12*I115,0))</f>
        <v/>
      </c>
    </row>
    <row r="116">
      <c r="A116" s="46" t="n"/>
      <c r="B116" s="17" t="n"/>
      <c r="C116" s="14" t="n"/>
      <c r="D116" s="19" t="n"/>
      <c r="E116" s="14" t="n"/>
      <c r="F116" s="47">
        <f>IF(OR(A116="",B116=""),"",IFERROR(INDEX(Setup!$B$19:$B$30,A116),"Prior period"))</f>
        <v/>
      </c>
      <c r="G116" s="48">
        <f>IF(OR(A116="",B116=""),"",IFERROR(INDEX(Setup!$E$19:$E$30,A116)+0,""))</f>
        <v/>
      </c>
      <c r="H116" s="20">
        <f>IF(OR(G116="",B116=""),"",MAX(0,B116-G116))</f>
        <v/>
      </c>
      <c r="I116" s="20">
        <f>IF(H116="","",IF(H116=0,0,(YEAR(B116)-YEAR(G116))*12+MONTH(B116)-MONTH(G116)+IF(DAY(B116)&gt;DAY(G116),1,0)))</f>
        <v/>
      </c>
      <c r="J116" s="34">
        <f>IF(I116="","",IF(D116&gt;0,D116*Setup!$B$12*I116,0))</f>
        <v/>
      </c>
    </row>
    <row r="117">
      <c r="A117" s="46" t="n"/>
      <c r="B117" s="17" t="n"/>
      <c r="C117" s="14" t="n"/>
      <c r="D117" s="19" t="n"/>
      <c r="E117" s="14" t="n"/>
      <c r="F117" s="47">
        <f>IF(OR(A117="",B117=""),"",IFERROR(INDEX(Setup!$B$19:$B$30,A117),"Prior period"))</f>
        <v/>
      </c>
      <c r="G117" s="48">
        <f>IF(OR(A117="",B117=""),"",IFERROR(INDEX(Setup!$E$19:$E$30,A117)+0,""))</f>
        <v/>
      </c>
      <c r="H117" s="20">
        <f>IF(OR(G117="",B117=""),"",MAX(0,B117-G117))</f>
        <v/>
      </c>
      <c r="I117" s="20">
        <f>IF(H117="","",IF(H117=0,0,(YEAR(B117)-YEAR(G117))*12+MONTH(B117)-MONTH(G117)+IF(DAY(B117)&gt;DAY(G117),1,0)))</f>
        <v/>
      </c>
      <c r="J117" s="34">
        <f>IF(I117="","",IF(D117&gt;0,D117*Setup!$B$12*I117,0))</f>
        <v/>
      </c>
    </row>
    <row r="118">
      <c r="A118" s="46" t="n"/>
      <c r="B118" s="17" t="n"/>
      <c r="C118" s="14" t="n"/>
      <c r="D118" s="19" t="n"/>
      <c r="E118" s="14" t="n"/>
      <c r="F118" s="47">
        <f>IF(OR(A118="",B118=""),"",IFERROR(INDEX(Setup!$B$19:$B$30,A118),"Prior period"))</f>
        <v/>
      </c>
      <c r="G118" s="48">
        <f>IF(OR(A118="",B118=""),"",IFERROR(INDEX(Setup!$E$19:$E$30,A118)+0,""))</f>
        <v/>
      </c>
      <c r="H118" s="20">
        <f>IF(OR(G118="",B118=""),"",MAX(0,B118-G118))</f>
        <v/>
      </c>
      <c r="I118" s="20">
        <f>IF(H118="","",IF(H118=0,0,(YEAR(B118)-YEAR(G118))*12+MONTH(B118)-MONTH(G118)+IF(DAY(B118)&gt;DAY(G118),1,0)))</f>
        <v/>
      </c>
      <c r="J118" s="34">
        <f>IF(I118="","",IF(D118&gt;0,D118*Setup!$B$12*I118,0))</f>
        <v/>
      </c>
    </row>
    <row r="119">
      <c r="A119" s="46" t="n"/>
      <c r="B119" s="17" t="n"/>
      <c r="C119" s="14" t="n"/>
      <c r="D119" s="19" t="n"/>
      <c r="E119" s="14" t="n"/>
      <c r="F119" s="47">
        <f>IF(OR(A119="",B119=""),"",IFERROR(INDEX(Setup!$B$19:$B$30,A119),"Prior period"))</f>
        <v/>
      </c>
      <c r="G119" s="48">
        <f>IF(OR(A119="",B119=""),"",IFERROR(INDEX(Setup!$E$19:$E$30,A119)+0,""))</f>
        <v/>
      </c>
      <c r="H119" s="20">
        <f>IF(OR(G119="",B119=""),"",MAX(0,B119-G119))</f>
        <v/>
      </c>
      <c r="I119" s="20">
        <f>IF(H119="","",IF(H119=0,0,(YEAR(B119)-YEAR(G119))*12+MONTH(B119)-MONTH(G119)+IF(DAY(B119)&gt;DAY(G119),1,0)))</f>
        <v/>
      </c>
      <c r="J119" s="34">
        <f>IF(I119="","",IF(D119&gt;0,D119*Setup!$B$12*I119,0))</f>
        <v/>
      </c>
    </row>
    <row r="120">
      <c r="A120" s="46" t="n"/>
      <c r="B120" s="17" t="n"/>
      <c r="C120" s="14" t="n"/>
      <c r="D120" s="19" t="n"/>
      <c r="E120" s="14" t="n"/>
      <c r="F120" s="47">
        <f>IF(OR(A120="",B120=""),"",IFERROR(INDEX(Setup!$B$19:$B$30,A120),"Prior period"))</f>
        <v/>
      </c>
      <c r="G120" s="48">
        <f>IF(OR(A120="",B120=""),"",IFERROR(INDEX(Setup!$E$19:$E$30,A120)+0,""))</f>
        <v/>
      </c>
      <c r="H120" s="20">
        <f>IF(OR(G120="",B120=""),"",MAX(0,B120-G120))</f>
        <v/>
      </c>
      <c r="I120" s="20">
        <f>IF(H120="","",IF(H120=0,0,(YEAR(B120)-YEAR(G120))*12+MONTH(B120)-MONTH(G120)+IF(DAY(B120)&gt;DAY(G120),1,0)))</f>
        <v/>
      </c>
      <c r="J120" s="34">
        <f>IF(I120="","",IF(D120&gt;0,D120*Setup!$B$12*I120,0))</f>
        <v/>
      </c>
    </row>
    <row r="121">
      <c r="A121" s="46" t="n"/>
      <c r="B121" s="17" t="n"/>
      <c r="C121" s="14" t="n"/>
      <c r="D121" s="19" t="n"/>
      <c r="E121" s="14" t="n"/>
      <c r="F121" s="47">
        <f>IF(OR(A121="",B121=""),"",IFERROR(INDEX(Setup!$B$19:$B$30,A121),"Prior period"))</f>
        <v/>
      </c>
      <c r="G121" s="48">
        <f>IF(OR(A121="",B121=""),"",IFERROR(INDEX(Setup!$E$19:$E$30,A121)+0,""))</f>
        <v/>
      </c>
      <c r="H121" s="20">
        <f>IF(OR(G121="",B121=""),"",MAX(0,B121-G121))</f>
        <v/>
      </c>
      <c r="I121" s="20">
        <f>IF(H121="","",IF(H121=0,0,(YEAR(B121)-YEAR(G121))*12+MONTH(B121)-MONTH(G121)+IF(DAY(B121)&gt;DAY(G121),1,0)))</f>
        <v/>
      </c>
      <c r="J121" s="34">
        <f>IF(I121="","",IF(D121&gt;0,D121*Setup!$B$12*I121,0))</f>
        <v/>
      </c>
    </row>
    <row r="122">
      <c r="A122" s="46" t="n"/>
      <c r="B122" s="17" t="n"/>
      <c r="C122" s="14" t="n"/>
      <c r="D122" s="19" t="n"/>
      <c r="E122" s="14" t="n"/>
      <c r="F122" s="47">
        <f>IF(OR(A122="",B122=""),"",IFERROR(INDEX(Setup!$B$19:$B$30,A122),"Prior period"))</f>
        <v/>
      </c>
      <c r="G122" s="48">
        <f>IF(OR(A122="",B122=""),"",IFERROR(INDEX(Setup!$E$19:$E$30,A122)+0,""))</f>
        <v/>
      </c>
      <c r="H122" s="20">
        <f>IF(OR(G122="",B122=""),"",MAX(0,B122-G122))</f>
        <v/>
      </c>
      <c r="I122" s="20">
        <f>IF(H122="","",IF(H122=0,0,(YEAR(B122)-YEAR(G122))*12+MONTH(B122)-MONTH(G122)+IF(DAY(B122)&gt;DAY(G122),1,0)))</f>
        <v/>
      </c>
      <c r="J122" s="34">
        <f>IF(I122="","",IF(D122&gt;0,D122*Setup!$B$12*I122,0))</f>
        <v/>
      </c>
    </row>
    <row r="123">
      <c r="A123" s="46" t="n"/>
      <c r="B123" s="17" t="n"/>
      <c r="C123" s="14" t="n"/>
      <c r="D123" s="19" t="n"/>
      <c r="E123" s="14" t="n"/>
      <c r="F123" s="47">
        <f>IF(OR(A123="",B123=""),"",IFERROR(INDEX(Setup!$B$19:$B$30,A123),"Prior period"))</f>
        <v/>
      </c>
      <c r="G123" s="48">
        <f>IF(OR(A123="",B123=""),"",IFERROR(INDEX(Setup!$E$19:$E$30,A123)+0,""))</f>
        <v/>
      </c>
      <c r="H123" s="20">
        <f>IF(OR(G123="",B123=""),"",MAX(0,B123-G123))</f>
        <v/>
      </c>
      <c r="I123" s="20">
        <f>IF(H123="","",IF(H123=0,0,(YEAR(B123)-YEAR(G123))*12+MONTH(B123)-MONTH(G123)+IF(DAY(B123)&gt;DAY(G123),1,0)))</f>
        <v/>
      </c>
      <c r="J123" s="34">
        <f>IF(I123="","",IF(D123&gt;0,D123*Setup!$B$12*I123,0))</f>
        <v/>
      </c>
    </row>
    <row r="124">
      <c r="A124" s="46" t="n"/>
      <c r="B124" s="17" t="n"/>
      <c r="C124" s="14" t="n"/>
      <c r="D124" s="19" t="n"/>
      <c r="E124" s="14" t="n"/>
      <c r="F124" s="47">
        <f>IF(OR(A124="",B124=""),"",IFERROR(INDEX(Setup!$B$19:$B$30,A124),"Prior period"))</f>
        <v/>
      </c>
      <c r="G124" s="48">
        <f>IF(OR(A124="",B124=""),"",IFERROR(INDEX(Setup!$E$19:$E$30,A124)+0,""))</f>
        <v/>
      </c>
      <c r="H124" s="20">
        <f>IF(OR(G124="",B124=""),"",MAX(0,B124-G124))</f>
        <v/>
      </c>
      <c r="I124" s="20">
        <f>IF(H124="","",IF(H124=0,0,(YEAR(B124)-YEAR(G124))*12+MONTH(B124)-MONTH(G124)+IF(DAY(B124)&gt;DAY(G124),1,0)))</f>
        <v/>
      </c>
      <c r="J124" s="34">
        <f>IF(I124="","",IF(D124&gt;0,D124*Setup!$B$12*I124,0))</f>
        <v/>
      </c>
    </row>
    <row r="125">
      <c r="A125" s="46" t="n"/>
      <c r="B125" s="17" t="n"/>
      <c r="C125" s="14" t="n"/>
      <c r="D125" s="19" t="n"/>
      <c r="E125" s="14" t="n"/>
      <c r="F125" s="47">
        <f>IF(OR(A125="",B125=""),"",IFERROR(INDEX(Setup!$B$19:$B$30,A125),"Prior period"))</f>
        <v/>
      </c>
      <c r="G125" s="48">
        <f>IF(OR(A125="",B125=""),"",IFERROR(INDEX(Setup!$E$19:$E$30,A125)+0,""))</f>
        <v/>
      </c>
      <c r="H125" s="20">
        <f>IF(OR(G125="",B125=""),"",MAX(0,B125-G125))</f>
        <v/>
      </c>
      <c r="I125" s="20">
        <f>IF(H125="","",IF(H125=0,0,(YEAR(B125)-YEAR(G125))*12+MONTH(B125)-MONTH(G125)+IF(DAY(B125)&gt;DAY(G125),1,0)))</f>
        <v/>
      </c>
      <c r="J125" s="34">
        <f>IF(I125="","",IF(D125&gt;0,D125*Setup!$B$12*I125,0))</f>
        <v/>
      </c>
    </row>
    <row r="126">
      <c r="A126" s="46" t="n"/>
      <c r="B126" s="17" t="n"/>
      <c r="C126" s="14" t="n"/>
      <c r="D126" s="19" t="n"/>
      <c r="E126" s="14" t="n"/>
      <c r="F126" s="47">
        <f>IF(OR(A126="",B126=""),"",IFERROR(INDEX(Setup!$B$19:$B$30,A126),"Prior period"))</f>
        <v/>
      </c>
      <c r="G126" s="48">
        <f>IF(OR(A126="",B126=""),"",IFERROR(INDEX(Setup!$E$19:$E$30,A126)+0,""))</f>
        <v/>
      </c>
      <c r="H126" s="20">
        <f>IF(OR(G126="",B126=""),"",MAX(0,B126-G126))</f>
        <v/>
      </c>
      <c r="I126" s="20">
        <f>IF(H126="","",IF(H126=0,0,(YEAR(B126)-YEAR(G126))*12+MONTH(B126)-MONTH(G126)+IF(DAY(B126)&gt;DAY(G126),1,0)))</f>
        <v/>
      </c>
      <c r="J126" s="34">
        <f>IF(I126="","",IF(D126&gt;0,D126*Setup!$B$12*I126,0))</f>
        <v/>
      </c>
    </row>
    <row r="127">
      <c r="A127" s="46" t="n"/>
      <c r="B127" s="17" t="n"/>
      <c r="C127" s="14" t="n"/>
      <c r="D127" s="19" t="n"/>
      <c r="E127" s="14" t="n"/>
      <c r="F127" s="47">
        <f>IF(OR(A127="",B127=""),"",IFERROR(INDEX(Setup!$B$19:$B$30,A127),"Prior period"))</f>
        <v/>
      </c>
      <c r="G127" s="48">
        <f>IF(OR(A127="",B127=""),"",IFERROR(INDEX(Setup!$E$19:$E$30,A127)+0,""))</f>
        <v/>
      </c>
      <c r="H127" s="20">
        <f>IF(OR(G127="",B127=""),"",MAX(0,B127-G127))</f>
        <v/>
      </c>
      <c r="I127" s="20">
        <f>IF(H127="","",IF(H127=0,0,(YEAR(B127)-YEAR(G127))*12+MONTH(B127)-MONTH(G127)+IF(DAY(B127)&gt;DAY(G127),1,0)))</f>
        <v/>
      </c>
      <c r="J127" s="34">
        <f>IF(I127="","",IF(D127&gt;0,D127*Setup!$B$12*I127,0))</f>
        <v/>
      </c>
    </row>
    <row r="128">
      <c r="A128" s="46" t="n"/>
      <c r="B128" s="17" t="n"/>
      <c r="C128" s="14" t="n"/>
      <c r="D128" s="19" t="n"/>
      <c r="E128" s="14" t="n"/>
      <c r="F128" s="47">
        <f>IF(OR(A128="",B128=""),"",IFERROR(INDEX(Setup!$B$19:$B$30,A128),"Prior period"))</f>
        <v/>
      </c>
      <c r="G128" s="48">
        <f>IF(OR(A128="",B128=""),"",IFERROR(INDEX(Setup!$E$19:$E$30,A128)+0,""))</f>
        <v/>
      </c>
      <c r="H128" s="20">
        <f>IF(OR(G128="",B128=""),"",MAX(0,B128-G128))</f>
        <v/>
      </c>
      <c r="I128" s="20">
        <f>IF(H128="","",IF(H128=0,0,(YEAR(B128)-YEAR(G128))*12+MONTH(B128)-MONTH(G128)+IF(DAY(B128)&gt;DAY(G128),1,0)))</f>
        <v/>
      </c>
      <c r="J128" s="34">
        <f>IF(I128="","",IF(D128&gt;0,D128*Setup!$B$12*I128,0))</f>
        <v/>
      </c>
    </row>
    <row r="129">
      <c r="A129" s="46" t="n"/>
      <c r="B129" s="17" t="n"/>
      <c r="C129" s="14" t="n"/>
      <c r="D129" s="19" t="n"/>
      <c r="E129" s="14" t="n"/>
      <c r="F129" s="47">
        <f>IF(OR(A129="",B129=""),"",IFERROR(INDEX(Setup!$B$19:$B$30,A129),"Prior period"))</f>
        <v/>
      </c>
      <c r="G129" s="48">
        <f>IF(OR(A129="",B129=""),"",IFERROR(INDEX(Setup!$E$19:$E$30,A129)+0,""))</f>
        <v/>
      </c>
      <c r="H129" s="20">
        <f>IF(OR(G129="",B129=""),"",MAX(0,B129-G129))</f>
        <v/>
      </c>
      <c r="I129" s="20">
        <f>IF(H129="","",IF(H129=0,0,(YEAR(B129)-YEAR(G129))*12+MONTH(B129)-MONTH(G129)+IF(DAY(B129)&gt;DAY(G129),1,0)))</f>
        <v/>
      </c>
      <c r="J129" s="34">
        <f>IF(I129="","",IF(D129&gt;0,D129*Setup!$B$12*I129,0))</f>
        <v/>
      </c>
    </row>
    <row r="130">
      <c r="A130" s="46" t="n"/>
      <c r="B130" s="17" t="n"/>
      <c r="C130" s="14" t="n"/>
      <c r="D130" s="19" t="n"/>
      <c r="E130" s="14" t="n"/>
      <c r="F130" s="47">
        <f>IF(OR(A130="",B130=""),"",IFERROR(INDEX(Setup!$B$19:$B$30,A130),"Prior period"))</f>
        <v/>
      </c>
      <c r="G130" s="48">
        <f>IF(OR(A130="",B130=""),"",IFERROR(INDEX(Setup!$E$19:$E$30,A130)+0,""))</f>
        <v/>
      </c>
      <c r="H130" s="20">
        <f>IF(OR(G130="",B130=""),"",MAX(0,B130-G130))</f>
        <v/>
      </c>
      <c r="I130" s="20">
        <f>IF(H130="","",IF(H130=0,0,(YEAR(B130)-YEAR(G130))*12+MONTH(B130)-MONTH(G130)+IF(DAY(B130)&gt;DAY(G130),1,0)))</f>
        <v/>
      </c>
      <c r="J130" s="34">
        <f>IF(I130="","",IF(D130&gt;0,D130*Setup!$B$12*I130,0))</f>
        <v/>
      </c>
    </row>
    <row r="131">
      <c r="A131" s="46" t="n"/>
      <c r="B131" s="17" t="n"/>
      <c r="C131" s="14" t="n"/>
      <c r="D131" s="19" t="n"/>
      <c r="E131" s="14" t="n"/>
      <c r="F131" s="47">
        <f>IF(OR(A131="",B131=""),"",IFERROR(INDEX(Setup!$B$19:$B$30,A131),"Prior period"))</f>
        <v/>
      </c>
      <c r="G131" s="48">
        <f>IF(OR(A131="",B131=""),"",IFERROR(INDEX(Setup!$E$19:$E$30,A131)+0,""))</f>
        <v/>
      </c>
      <c r="H131" s="20">
        <f>IF(OR(G131="",B131=""),"",MAX(0,B131-G131))</f>
        <v/>
      </c>
      <c r="I131" s="20">
        <f>IF(H131="","",IF(H131=0,0,(YEAR(B131)-YEAR(G131))*12+MONTH(B131)-MONTH(G131)+IF(DAY(B131)&gt;DAY(G131),1,0)))</f>
        <v/>
      </c>
      <c r="J131" s="34">
        <f>IF(I131="","",IF(D131&gt;0,D131*Setup!$B$12*I131,0))</f>
        <v/>
      </c>
    </row>
    <row r="132">
      <c r="A132" s="46" t="n"/>
      <c r="B132" s="17" t="n"/>
      <c r="C132" s="14" t="n"/>
      <c r="D132" s="19" t="n"/>
      <c r="E132" s="14" t="n"/>
      <c r="F132" s="47">
        <f>IF(OR(A132="",B132=""),"",IFERROR(INDEX(Setup!$B$19:$B$30,A132),"Prior period"))</f>
        <v/>
      </c>
      <c r="G132" s="48">
        <f>IF(OR(A132="",B132=""),"",IFERROR(INDEX(Setup!$E$19:$E$30,A132)+0,""))</f>
        <v/>
      </c>
      <c r="H132" s="20">
        <f>IF(OR(G132="",B132=""),"",MAX(0,B132-G132))</f>
        <v/>
      </c>
      <c r="I132" s="20">
        <f>IF(H132="","",IF(H132=0,0,(YEAR(B132)-YEAR(G132))*12+MONTH(B132)-MONTH(G132)+IF(DAY(B132)&gt;DAY(G132),1,0)))</f>
        <v/>
      </c>
      <c r="J132" s="34">
        <f>IF(I132="","",IF(D132&gt;0,D132*Setup!$B$12*I132,0))</f>
        <v/>
      </c>
    </row>
    <row r="133">
      <c r="A133" s="46" t="n"/>
      <c r="B133" s="17" t="n"/>
      <c r="C133" s="14" t="n"/>
      <c r="D133" s="19" t="n"/>
      <c r="E133" s="14" t="n"/>
      <c r="F133" s="47">
        <f>IF(OR(A133="",B133=""),"",IFERROR(INDEX(Setup!$B$19:$B$30,A133),"Prior period"))</f>
        <v/>
      </c>
      <c r="G133" s="48">
        <f>IF(OR(A133="",B133=""),"",IFERROR(INDEX(Setup!$E$19:$E$30,A133)+0,""))</f>
        <v/>
      </c>
      <c r="H133" s="20">
        <f>IF(OR(G133="",B133=""),"",MAX(0,B133-G133))</f>
        <v/>
      </c>
      <c r="I133" s="20">
        <f>IF(H133="","",IF(H133=0,0,(YEAR(B133)-YEAR(G133))*12+MONTH(B133)-MONTH(G133)+IF(DAY(B133)&gt;DAY(G133),1,0)))</f>
        <v/>
      </c>
      <c r="J133" s="34">
        <f>IF(I133="","",IF(D133&gt;0,D133*Setup!$B$12*I133,0))</f>
        <v/>
      </c>
    </row>
    <row r="134">
      <c r="A134" s="46" t="n"/>
      <c r="B134" s="17" t="n"/>
      <c r="C134" s="14" t="n"/>
      <c r="D134" s="19" t="n"/>
      <c r="E134" s="14" t="n"/>
      <c r="F134" s="47">
        <f>IF(OR(A134="",B134=""),"",IFERROR(INDEX(Setup!$B$19:$B$30,A134),"Prior period"))</f>
        <v/>
      </c>
      <c r="G134" s="48">
        <f>IF(OR(A134="",B134=""),"",IFERROR(INDEX(Setup!$E$19:$E$30,A134)+0,""))</f>
        <v/>
      </c>
      <c r="H134" s="20">
        <f>IF(OR(G134="",B134=""),"",MAX(0,B134-G134))</f>
        <v/>
      </c>
      <c r="I134" s="20">
        <f>IF(H134="","",IF(H134=0,0,(YEAR(B134)-YEAR(G134))*12+MONTH(B134)-MONTH(G134)+IF(DAY(B134)&gt;DAY(G134),1,0)))</f>
        <v/>
      </c>
      <c r="J134" s="34">
        <f>IF(I134="","",IF(D134&gt;0,D134*Setup!$B$12*I134,0))</f>
        <v/>
      </c>
    </row>
    <row r="135">
      <c r="A135" s="46" t="n"/>
      <c r="B135" s="17" t="n"/>
      <c r="C135" s="14" t="n"/>
      <c r="D135" s="19" t="n"/>
      <c r="E135" s="14" t="n"/>
      <c r="F135" s="47">
        <f>IF(OR(A135="",B135=""),"",IFERROR(INDEX(Setup!$B$19:$B$30,A135),"Prior period"))</f>
        <v/>
      </c>
      <c r="G135" s="48">
        <f>IF(OR(A135="",B135=""),"",IFERROR(INDEX(Setup!$E$19:$E$30,A135)+0,""))</f>
        <v/>
      </c>
      <c r="H135" s="20">
        <f>IF(OR(G135="",B135=""),"",MAX(0,B135-G135))</f>
        <v/>
      </c>
      <c r="I135" s="20">
        <f>IF(H135="","",IF(H135=0,0,(YEAR(B135)-YEAR(G135))*12+MONTH(B135)-MONTH(G135)+IF(DAY(B135)&gt;DAY(G135),1,0)))</f>
        <v/>
      </c>
      <c r="J135" s="34">
        <f>IF(I135="","",IF(D135&gt;0,D135*Setup!$B$12*I135,0))</f>
        <v/>
      </c>
    </row>
    <row r="136">
      <c r="A136" s="46" t="n"/>
      <c r="B136" s="17" t="n"/>
      <c r="C136" s="14" t="n"/>
      <c r="D136" s="19" t="n"/>
      <c r="E136" s="14" t="n"/>
      <c r="F136" s="47">
        <f>IF(OR(A136="",B136=""),"",IFERROR(INDEX(Setup!$B$19:$B$30,A136),"Prior period"))</f>
        <v/>
      </c>
      <c r="G136" s="48">
        <f>IF(OR(A136="",B136=""),"",IFERROR(INDEX(Setup!$E$19:$E$30,A136)+0,""))</f>
        <v/>
      </c>
      <c r="H136" s="20">
        <f>IF(OR(G136="",B136=""),"",MAX(0,B136-G136))</f>
        <v/>
      </c>
      <c r="I136" s="20">
        <f>IF(H136="","",IF(H136=0,0,(YEAR(B136)-YEAR(G136))*12+MONTH(B136)-MONTH(G136)+IF(DAY(B136)&gt;DAY(G136),1,0)))</f>
        <v/>
      </c>
      <c r="J136" s="34">
        <f>IF(I136="","",IF(D136&gt;0,D136*Setup!$B$12*I136,0))</f>
        <v/>
      </c>
    </row>
    <row r="137">
      <c r="A137" s="46" t="n"/>
      <c r="B137" s="17" t="n"/>
      <c r="C137" s="14" t="n"/>
      <c r="D137" s="19" t="n"/>
      <c r="E137" s="14" t="n"/>
      <c r="F137" s="47">
        <f>IF(OR(A137="",B137=""),"",IFERROR(INDEX(Setup!$B$19:$B$30,A137),"Prior period"))</f>
        <v/>
      </c>
      <c r="G137" s="48">
        <f>IF(OR(A137="",B137=""),"",IFERROR(INDEX(Setup!$E$19:$E$30,A137)+0,""))</f>
        <v/>
      </c>
      <c r="H137" s="20">
        <f>IF(OR(G137="",B137=""),"",MAX(0,B137-G137))</f>
        <v/>
      </c>
      <c r="I137" s="20">
        <f>IF(H137="","",IF(H137=0,0,(YEAR(B137)-YEAR(G137))*12+MONTH(B137)-MONTH(G137)+IF(DAY(B137)&gt;DAY(G137),1,0)))</f>
        <v/>
      </c>
      <c r="J137" s="34">
        <f>IF(I137="","",IF(D137&gt;0,D137*Setup!$B$12*I137,0))</f>
        <v/>
      </c>
    </row>
    <row r="138">
      <c r="A138" s="46" t="n"/>
      <c r="B138" s="17" t="n"/>
      <c r="C138" s="14" t="n"/>
      <c r="D138" s="19" t="n"/>
      <c r="E138" s="14" t="n"/>
      <c r="F138" s="47">
        <f>IF(OR(A138="",B138=""),"",IFERROR(INDEX(Setup!$B$19:$B$30,A138),"Prior period"))</f>
        <v/>
      </c>
      <c r="G138" s="48">
        <f>IF(OR(A138="",B138=""),"",IFERROR(INDEX(Setup!$E$19:$E$30,A138)+0,""))</f>
        <v/>
      </c>
      <c r="H138" s="20">
        <f>IF(OR(G138="",B138=""),"",MAX(0,B138-G138))</f>
        <v/>
      </c>
      <c r="I138" s="20">
        <f>IF(H138="","",IF(H138=0,0,(YEAR(B138)-YEAR(G138))*12+MONTH(B138)-MONTH(G138)+IF(DAY(B138)&gt;DAY(G138),1,0)))</f>
        <v/>
      </c>
      <c r="J138" s="34">
        <f>IF(I138="","",IF(D138&gt;0,D138*Setup!$B$12*I138,0))</f>
        <v/>
      </c>
    </row>
    <row r="139">
      <c r="A139" s="46" t="n"/>
      <c r="B139" s="17" t="n"/>
      <c r="C139" s="14" t="n"/>
      <c r="D139" s="19" t="n"/>
      <c r="E139" s="14" t="n"/>
      <c r="F139" s="47">
        <f>IF(OR(A139="",B139=""),"",IFERROR(INDEX(Setup!$B$19:$B$30,A139),"Prior period"))</f>
        <v/>
      </c>
      <c r="G139" s="48">
        <f>IF(OR(A139="",B139=""),"",IFERROR(INDEX(Setup!$E$19:$E$30,A139)+0,""))</f>
        <v/>
      </c>
      <c r="H139" s="20">
        <f>IF(OR(G139="",B139=""),"",MAX(0,B139-G139))</f>
        <v/>
      </c>
      <c r="I139" s="20">
        <f>IF(H139="","",IF(H139=0,0,(YEAR(B139)-YEAR(G139))*12+MONTH(B139)-MONTH(G139)+IF(DAY(B139)&gt;DAY(G139),1,0)))</f>
        <v/>
      </c>
      <c r="J139" s="34">
        <f>IF(I139="","",IF(D139&gt;0,D139*Setup!$B$12*I139,0))</f>
        <v/>
      </c>
    </row>
    <row r="140">
      <c r="A140" s="46" t="n"/>
      <c r="B140" s="17" t="n"/>
      <c r="C140" s="14" t="n"/>
      <c r="D140" s="19" t="n"/>
      <c r="E140" s="14" t="n"/>
      <c r="F140" s="47">
        <f>IF(OR(A140="",B140=""),"",IFERROR(INDEX(Setup!$B$19:$B$30,A140),"Prior period"))</f>
        <v/>
      </c>
      <c r="G140" s="48">
        <f>IF(OR(A140="",B140=""),"",IFERROR(INDEX(Setup!$E$19:$E$30,A140)+0,""))</f>
        <v/>
      </c>
      <c r="H140" s="20">
        <f>IF(OR(G140="",B140=""),"",MAX(0,B140-G140))</f>
        <v/>
      </c>
      <c r="I140" s="20">
        <f>IF(H140="","",IF(H140=0,0,(YEAR(B140)-YEAR(G140))*12+MONTH(B140)-MONTH(G140)+IF(DAY(B140)&gt;DAY(G140),1,0)))</f>
        <v/>
      </c>
      <c r="J140" s="34">
        <f>IF(I140="","",IF(D140&gt;0,D140*Setup!$B$12*I140,0))</f>
        <v/>
      </c>
    </row>
    <row r="141">
      <c r="A141" s="46" t="n"/>
      <c r="B141" s="17" t="n"/>
      <c r="C141" s="14" t="n"/>
      <c r="D141" s="19" t="n"/>
      <c r="E141" s="14" t="n"/>
      <c r="F141" s="47">
        <f>IF(OR(A141="",B141=""),"",IFERROR(INDEX(Setup!$B$19:$B$30,A141),"Prior period"))</f>
        <v/>
      </c>
      <c r="G141" s="48">
        <f>IF(OR(A141="",B141=""),"",IFERROR(INDEX(Setup!$E$19:$E$30,A141)+0,""))</f>
        <v/>
      </c>
      <c r="H141" s="20">
        <f>IF(OR(G141="",B141=""),"",MAX(0,B141-G141))</f>
        <v/>
      </c>
      <c r="I141" s="20">
        <f>IF(H141="","",IF(H141=0,0,(YEAR(B141)-YEAR(G141))*12+MONTH(B141)-MONTH(G141)+IF(DAY(B141)&gt;DAY(G141),1,0)))</f>
        <v/>
      </c>
      <c r="J141" s="34">
        <f>IF(I141="","",IF(D141&gt;0,D141*Setup!$B$12*I141,0))</f>
        <v/>
      </c>
    </row>
    <row r="142">
      <c r="A142" s="46" t="n"/>
      <c r="B142" s="17" t="n"/>
      <c r="C142" s="14" t="n"/>
      <c r="D142" s="19" t="n"/>
      <c r="E142" s="14" t="n"/>
      <c r="F142" s="47">
        <f>IF(OR(A142="",B142=""),"",IFERROR(INDEX(Setup!$B$19:$B$30,A142),"Prior period"))</f>
        <v/>
      </c>
      <c r="G142" s="48">
        <f>IF(OR(A142="",B142=""),"",IFERROR(INDEX(Setup!$E$19:$E$30,A142)+0,""))</f>
        <v/>
      </c>
      <c r="H142" s="20">
        <f>IF(OR(G142="",B142=""),"",MAX(0,B142-G142))</f>
        <v/>
      </c>
      <c r="I142" s="20">
        <f>IF(H142="","",IF(H142=0,0,(YEAR(B142)-YEAR(G142))*12+MONTH(B142)-MONTH(G142)+IF(DAY(B142)&gt;DAY(G142),1,0)))</f>
        <v/>
      </c>
      <c r="J142" s="34">
        <f>IF(I142="","",IF(D142&gt;0,D142*Setup!$B$12*I142,0))</f>
        <v/>
      </c>
    </row>
    <row r="143">
      <c r="A143" s="46" t="n"/>
      <c r="B143" s="17" t="n"/>
      <c r="C143" s="14" t="n"/>
      <c r="D143" s="19" t="n"/>
      <c r="E143" s="14" t="n"/>
      <c r="F143" s="47">
        <f>IF(OR(A143="",B143=""),"",IFERROR(INDEX(Setup!$B$19:$B$30,A143),"Prior period"))</f>
        <v/>
      </c>
      <c r="G143" s="48">
        <f>IF(OR(A143="",B143=""),"",IFERROR(INDEX(Setup!$E$19:$E$30,A143)+0,""))</f>
        <v/>
      </c>
      <c r="H143" s="20">
        <f>IF(OR(G143="",B143=""),"",MAX(0,B143-G143))</f>
        <v/>
      </c>
      <c r="I143" s="20">
        <f>IF(H143="","",IF(H143=0,0,(YEAR(B143)-YEAR(G143))*12+MONTH(B143)-MONTH(G143)+IF(DAY(B143)&gt;DAY(G143),1,0)))</f>
        <v/>
      </c>
      <c r="J143" s="34">
        <f>IF(I143="","",IF(D143&gt;0,D143*Setup!$B$12*I143,0))</f>
        <v/>
      </c>
    </row>
    <row r="144">
      <c r="A144" s="46" t="n"/>
      <c r="B144" s="17" t="n"/>
      <c r="C144" s="14" t="n"/>
      <c r="D144" s="19" t="n"/>
      <c r="E144" s="14" t="n"/>
      <c r="F144" s="47">
        <f>IF(OR(A144="",B144=""),"",IFERROR(INDEX(Setup!$B$19:$B$30,A144),"Prior period"))</f>
        <v/>
      </c>
      <c r="G144" s="48">
        <f>IF(OR(A144="",B144=""),"",IFERROR(INDEX(Setup!$E$19:$E$30,A144)+0,""))</f>
        <v/>
      </c>
      <c r="H144" s="20">
        <f>IF(OR(G144="",B144=""),"",MAX(0,B144-G144))</f>
        <v/>
      </c>
      <c r="I144" s="20">
        <f>IF(H144="","",IF(H144=0,0,(YEAR(B144)-YEAR(G144))*12+MONTH(B144)-MONTH(G144)+IF(DAY(B144)&gt;DAY(G144),1,0)))</f>
        <v/>
      </c>
      <c r="J144" s="34">
        <f>IF(I144="","",IF(D144&gt;0,D144*Setup!$B$12*I144,0))</f>
        <v/>
      </c>
    </row>
    <row r="145">
      <c r="A145" s="46" t="n"/>
      <c r="B145" s="17" t="n"/>
      <c r="C145" s="14" t="n"/>
      <c r="D145" s="19" t="n"/>
      <c r="E145" s="14" t="n"/>
      <c r="F145" s="47">
        <f>IF(OR(A145="",B145=""),"",IFERROR(INDEX(Setup!$B$19:$B$30,A145),"Prior period"))</f>
        <v/>
      </c>
      <c r="G145" s="48">
        <f>IF(OR(A145="",B145=""),"",IFERROR(INDEX(Setup!$E$19:$E$30,A145)+0,""))</f>
        <v/>
      </c>
      <c r="H145" s="20">
        <f>IF(OR(G145="",B145=""),"",MAX(0,B145-G145))</f>
        <v/>
      </c>
      <c r="I145" s="20">
        <f>IF(H145="","",IF(H145=0,0,(YEAR(B145)-YEAR(G145))*12+MONTH(B145)-MONTH(G145)+IF(DAY(B145)&gt;DAY(G145),1,0)))</f>
        <v/>
      </c>
      <c r="J145" s="34">
        <f>IF(I145="","",IF(D145&gt;0,D145*Setup!$B$12*I145,0))</f>
        <v/>
      </c>
    </row>
    <row r="146">
      <c r="A146" s="46" t="n"/>
      <c r="B146" s="17" t="n"/>
      <c r="C146" s="14" t="n"/>
      <c r="D146" s="19" t="n"/>
      <c r="E146" s="14" t="n"/>
      <c r="F146" s="47">
        <f>IF(OR(A146="",B146=""),"",IFERROR(INDEX(Setup!$B$19:$B$30,A146),"Prior period"))</f>
        <v/>
      </c>
      <c r="G146" s="48">
        <f>IF(OR(A146="",B146=""),"",IFERROR(INDEX(Setup!$E$19:$E$30,A146)+0,""))</f>
        <v/>
      </c>
      <c r="H146" s="20">
        <f>IF(OR(G146="",B146=""),"",MAX(0,B146-G146))</f>
        <v/>
      </c>
      <c r="I146" s="20">
        <f>IF(H146="","",IF(H146=0,0,(YEAR(B146)-YEAR(G146))*12+MONTH(B146)-MONTH(G146)+IF(DAY(B146)&gt;DAY(G146),1,0)))</f>
        <v/>
      </c>
      <c r="J146" s="34">
        <f>IF(I146="","",IF(D146&gt;0,D146*Setup!$B$12*I146,0))</f>
        <v/>
      </c>
    </row>
    <row r="147">
      <c r="A147" s="46" t="n"/>
      <c r="B147" s="17" t="n"/>
      <c r="C147" s="14" t="n"/>
      <c r="D147" s="19" t="n"/>
      <c r="E147" s="14" t="n"/>
      <c r="F147" s="47">
        <f>IF(OR(A147="",B147=""),"",IFERROR(INDEX(Setup!$B$19:$B$30,A147),"Prior period"))</f>
        <v/>
      </c>
      <c r="G147" s="48">
        <f>IF(OR(A147="",B147=""),"",IFERROR(INDEX(Setup!$E$19:$E$30,A147)+0,""))</f>
        <v/>
      </c>
      <c r="H147" s="20">
        <f>IF(OR(G147="",B147=""),"",MAX(0,B147-G147))</f>
        <v/>
      </c>
      <c r="I147" s="20">
        <f>IF(H147="","",IF(H147=0,0,(YEAR(B147)-YEAR(G147))*12+MONTH(B147)-MONTH(G147)+IF(DAY(B147)&gt;DAY(G147),1,0)))</f>
        <v/>
      </c>
      <c r="J147" s="34">
        <f>IF(I147="","",IF(D147&gt;0,D147*Setup!$B$12*I147,0))</f>
        <v/>
      </c>
    </row>
    <row r="148">
      <c r="A148" s="46" t="n"/>
      <c r="B148" s="17" t="n"/>
      <c r="C148" s="14" t="n"/>
      <c r="D148" s="19" t="n"/>
      <c r="E148" s="14" t="n"/>
      <c r="F148" s="47">
        <f>IF(OR(A148="",B148=""),"",IFERROR(INDEX(Setup!$B$19:$B$30,A148),"Prior period"))</f>
        <v/>
      </c>
      <c r="G148" s="48">
        <f>IF(OR(A148="",B148=""),"",IFERROR(INDEX(Setup!$E$19:$E$30,A148)+0,""))</f>
        <v/>
      </c>
      <c r="H148" s="20">
        <f>IF(OR(G148="",B148=""),"",MAX(0,B148-G148))</f>
        <v/>
      </c>
      <c r="I148" s="20">
        <f>IF(H148="","",IF(H148=0,0,(YEAR(B148)-YEAR(G148))*12+MONTH(B148)-MONTH(G148)+IF(DAY(B148)&gt;DAY(G148),1,0)))</f>
        <v/>
      </c>
      <c r="J148" s="34">
        <f>IF(I148="","",IF(D148&gt;0,D148*Setup!$B$12*I148,0))</f>
        <v/>
      </c>
    </row>
    <row r="149">
      <c r="A149" s="46" t="n"/>
      <c r="B149" s="17" t="n"/>
      <c r="C149" s="14" t="n"/>
      <c r="D149" s="19" t="n"/>
      <c r="E149" s="14" t="n"/>
      <c r="F149" s="47">
        <f>IF(OR(A149="",B149=""),"",IFERROR(INDEX(Setup!$B$19:$B$30,A149),"Prior period"))</f>
        <v/>
      </c>
      <c r="G149" s="48">
        <f>IF(OR(A149="",B149=""),"",IFERROR(INDEX(Setup!$E$19:$E$30,A149)+0,""))</f>
        <v/>
      </c>
      <c r="H149" s="20">
        <f>IF(OR(G149="",B149=""),"",MAX(0,B149-G149))</f>
        <v/>
      </c>
      <c r="I149" s="20">
        <f>IF(H149="","",IF(H149=0,0,(YEAR(B149)-YEAR(G149))*12+MONTH(B149)-MONTH(G149)+IF(DAY(B149)&gt;DAY(G149),1,0)))</f>
        <v/>
      </c>
      <c r="J149" s="34">
        <f>IF(I149="","",IF(D149&gt;0,D149*Setup!$B$12*I149,0))</f>
        <v/>
      </c>
    </row>
    <row r="150">
      <c r="A150" s="46" t="n"/>
      <c r="B150" s="17" t="n"/>
      <c r="C150" s="14" t="n"/>
      <c r="D150" s="19" t="n"/>
      <c r="E150" s="14" t="n"/>
      <c r="F150" s="47">
        <f>IF(OR(A150="",B150=""),"",IFERROR(INDEX(Setup!$B$19:$B$30,A150),"Prior period"))</f>
        <v/>
      </c>
      <c r="G150" s="48">
        <f>IF(OR(A150="",B150=""),"",IFERROR(INDEX(Setup!$E$19:$E$30,A150)+0,""))</f>
        <v/>
      </c>
      <c r="H150" s="20">
        <f>IF(OR(G150="",B150=""),"",MAX(0,B150-G150))</f>
        <v/>
      </c>
      <c r="I150" s="20">
        <f>IF(H150="","",IF(H150=0,0,(YEAR(B150)-YEAR(G150))*12+MONTH(B150)-MONTH(G150)+IF(DAY(B150)&gt;DAY(G150),1,0)))</f>
        <v/>
      </c>
      <c r="J150" s="34">
        <f>IF(I150="","",IF(D150&gt;0,D150*Setup!$B$12*I150,0))</f>
        <v/>
      </c>
    </row>
    <row r="151">
      <c r="A151" s="46" t="n"/>
      <c r="B151" s="17" t="n"/>
      <c r="C151" s="14" t="n"/>
      <c r="D151" s="19" t="n"/>
      <c r="E151" s="14" t="n"/>
      <c r="F151" s="47">
        <f>IF(OR(A151="",B151=""),"",IFERROR(INDEX(Setup!$B$19:$B$30,A151),"Prior period"))</f>
        <v/>
      </c>
      <c r="G151" s="48">
        <f>IF(OR(A151="",B151=""),"",IFERROR(INDEX(Setup!$E$19:$E$30,A151)+0,""))</f>
        <v/>
      </c>
      <c r="H151" s="20">
        <f>IF(OR(G151="",B151=""),"",MAX(0,B151-G151))</f>
        <v/>
      </c>
      <c r="I151" s="20">
        <f>IF(H151="","",IF(H151=0,0,(YEAR(B151)-YEAR(G151))*12+MONTH(B151)-MONTH(G151)+IF(DAY(B151)&gt;DAY(G151),1,0)))</f>
        <v/>
      </c>
      <c r="J151" s="34">
        <f>IF(I151="","",IF(D151&gt;0,D151*Setup!$B$12*I151,0))</f>
        <v/>
      </c>
    </row>
    <row r="152">
      <c r="A152" s="46" t="n"/>
      <c r="B152" s="17" t="n"/>
      <c r="C152" s="14" t="n"/>
      <c r="D152" s="19" t="n"/>
      <c r="E152" s="14" t="n"/>
      <c r="F152" s="47">
        <f>IF(OR(A152="",B152=""),"",IFERROR(INDEX(Setup!$B$19:$B$30,A152),"Prior period"))</f>
        <v/>
      </c>
      <c r="G152" s="48">
        <f>IF(OR(A152="",B152=""),"",IFERROR(INDEX(Setup!$E$19:$E$30,A152)+0,""))</f>
        <v/>
      </c>
      <c r="H152" s="20">
        <f>IF(OR(G152="",B152=""),"",MAX(0,B152-G152))</f>
        <v/>
      </c>
      <c r="I152" s="20">
        <f>IF(H152="","",IF(H152=0,0,(YEAR(B152)-YEAR(G152))*12+MONTH(B152)-MONTH(G152)+IF(DAY(B152)&gt;DAY(G152),1,0)))</f>
        <v/>
      </c>
      <c r="J152" s="34">
        <f>IF(I152="","",IF(D152&gt;0,D152*Setup!$B$12*I152,0))</f>
        <v/>
      </c>
    </row>
    <row r="153">
      <c r="A153" s="46" t="n"/>
      <c r="B153" s="17" t="n"/>
      <c r="C153" s="14" t="n"/>
      <c r="D153" s="19" t="n"/>
      <c r="E153" s="14" t="n"/>
      <c r="F153" s="47">
        <f>IF(OR(A153="",B153=""),"",IFERROR(INDEX(Setup!$B$19:$B$30,A153),"Prior period"))</f>
        <v/>
      </c>
      <c r="G153" s="48">
        <f>IF(OR(A153="",B153=""),"",IFERROR(INDEX(Setup!$E$19:$E$30,A153)+0,""))</f>
        <v/>
      </c>
      <c r="H153" s="20">
        <f>IF(OR(G153="",B153=""),"",MAX(0,B153-G153))</f>
        <v/>
      </c>
      <c r="I153" s="20">
        <f>IF(H153="","",IF(H153=0,0,(YEAR(B153)-YEAR(G153))*12+MONTH(B153)-MONTH(G153)+IF(DAY(B153)&gt;DAY(G153),1,0)))</f>
        <v/>
      </c>
      <c r="J153" s="34">
        <f>IF(I153="","",IF(D153&gt;0,D153*Setup!$B$12*I153,0))</f>
        <v/>
      </c>
    </row>
    <row r="154">
      <c r="A154" s="46" t="n"/>
      <c r="B154" s="17" t="n"/>
      <c r="C154" s="14" t="n"/>
      <c r="D154" s="19" t="n"/>
      <c r="E154" s="14" t="n"/>
      <c r="F154" s="47">
        <f>IF(OR(A154="",B154=""),"",IFERROR(INDEX(Setup!$B$19:$B$30,A154),"Prior period"))</f>
        <v/>
      </c>
      <c r="G154" s="48">
        <f>IF(OR(A154="",B154=""),"",IFERROR(INDEX(Setup!$E$19:$E$30,A154)+0,""))</f>
        <v/>
      </c>
      <c r="H154" s="20">
        <f>IF(OR(G154="",B154=""),"",MAX(0,B154-G154))</f>
        <v/>
      </c>
      <c r="I154" s="20">
        <f>IF(H154="","",IF(H154=0,0,(YEAR(B154)-YEAR(G154))*12+MONTH(B154)-MONTH(G154)+IF(DAY(B154)&gt;DAY(G154),1,0)))</f>
        <v/>
      </c>
      <c r="J154" s="34">
        <f>IF(I154="","",IF(D154&gt;0,D154*Setup!$B$12*I154,0))</f>
        <v/>
      </c>
    </row>
    <row r="155">
      <c r="A155" s="46" t="n"/>
      <c r="B155" s="17" t="n"/>
      <c r="C155" s="14" t="n"/>
      <c r="D155" s="19" t="n"/>
      <c r="E155" s="14" t="n"/>
      <c r="F155" s="47">
        <f>IF(OR(A155="",B155=""),"",IFERROR(INDEX(Setup!$B$19:$B$30,A155),"Prior period"))</f>
        <v/>
      </c>
      <c r="G155" s="48">
        <f>IF(OR(A155="",B155=""),"",IFERROR(INDEX(Setup!$E$19:$E$30,A155)+0,""))</f>
        <v/>
      </c>
      <c r="H155" s="20">
        <f>IF(OR(G155="",B155=""),"",MAX(0,B155-G155))</f>
        <v/>
      </c>
      <c r="I155" s="20">
        <f>IF(H155="","",IF(H155=0,0,(YEAR(B155)-YEAR(G155))*12+MONTH(B155)-MONTH(G155)+IF(DAY(B155)&gt;DAY(G155),1,0)))</f>
        <v/>
      </c>
      <c r="J155" s="34">
        <f>IF(I155="","",IF(D155&gt;0,D155*Setup!$B$12*I155,0))</f>
        <v/>
      </c>
    </row>
    <row r="156">
      <c r="A156" s="46" t="n"/>
      <c r="B156" s="17" t="n"/>
      <c r="C156" s="14" t="n"/>
      <c r="D156" s="19" t="n"/>
      <c r="E156" s="14" t="n"/>
      <c r="F156" s="47">
        <f>IF(OR(A156="",B156=""),"",IFERROR(INDEX(Setup!$B$19:$B$30,A156),"Prior period"))</f>
        <v/>
      </c>
      <c r="G156" s="48">
        <f>IF(OR(A156="",B156=""),"",IFERROR(INDEX(Setup!$E$19:$E$30,A156)+0,""))</f>
        <v/>
      </c>
      <c r="H156" s="20">
        <f>IF(OR(G156="",B156=""),"",MAX(0,B156-G156))</f>
        <v/>
      </c>
      <c r="I156" s="20">
        <f>IF(H156="","",IF(H156=0,0,(YEAR(B156)-YEAR(G156))*12+MONTH(B156)-MONTH(G156)+IF(DAY(B156)&gt;DAY(G156),1,0)))</f>
        <v/>
      </c>
      <c r="J156" s="34">
        <f>IF(I156="","",IF(D156&gt;0,D156*Setup!$B$12*I156,0))</f>
        <v/>
      </c>
    </row>
    <row r="157">
      <c r="A157" s="46" t="n"/>
      <c r="B157" s="17" t="n"/>
      <c r="C157" s="14" t="n"/>
      <c r="D157" s="19" t="n"/>
      <c r="E157" s="14" t="n"/>
      <c r="F157" s="47">
        <f>IF(OR(A157="",B157=""),"",IFERROR(INDEX(Setup!$B$19:$B$30,A157),"Prior period"))</f>
        <v/>
      </c>
      <c r="G157" s="48">
        <f>IF(OR(A157="",B157=""),"",IFERROR(INDEX(Setup!$E$19:$E$30,A157)+0,""))</f>
        <v/>
      </c>
      <c r="H157" s="20">
        <f>IF(OR(G157="",B157=""),"",MAX(0,B157-G157))</f>
        <v/>
      </c>
      <c r="I157" s="20">
        <f>IF(H157="","",IF(H157=0,0,(YEAR(B157)-YEAR(G157))*12+MONTH(B157)-MONTH(G157)+IF(DAY(B157)&gt;DAY(G157),1,0)))</f>
        <v/>
      </c>
      <c r="J157" s="34">
        <f>IF(I157="","",IF(D157&gt;0,D157*Setup!$B$12*I157,0))</f>
        <v/>
      </c>
    </row>
    <row r="158">
      <c r="A158" s="46" t="n"/>
      <c r="B158" s="17" t="n"/>
      <c r="C158" s="14" t="n"/>
      <c r="D158" s="19" t="n"/>
      <c r="E158" s="14" t="n"/>
      <c r="F158" s="47">
        <f>IF(OR(A158="",B158=""),"",IFERROR(INDEX(Setup!$B$19:$B$30,A158),"Prior period"))</f>
        <v/>
      </c>
      <c r="G158" s="48">
        <f>IF(OR(A158="",B158=""),"",IFERROR(INDEX(Setup!$E$19:$E$30,A158)+0,""))</f>
        <v/>
      </c>
      <c r="H158" s="20">
        <f>IF(OR(G158="",B158=""),"",MAX(0,B158-G158))</f>
        <v/>
      </c>
      <c r="I158" s="20">
        <f>IF(H158="","",IF(H158=0,0,(YEAR(B158)-YEAR(G158))*12+MONTH(B158)-MONTH(G158)+IF(DAY(B158)&gt;DAY(G158),1,0)))</f>
        <v/>
      </c>
      <c r="J158" s="34">
        <f>IF(I158="","",IF(D158&gt;0,D158*Setup!$B$12*I158,0))</f>
        <v/>
      </c>
    </row>
    <row r="159">
      <c r="A159" s="46" t="n"/>
      <c r="B159" s="17" t="n"/>
      <c r="C159" s="14" t="n"/>
      <c r="D159" s="19" t="n"/>
      <c r="E159" s="14" t="n"/>
      <c r="F159" s="47">
        <f>IF(OR(A159="",B159=""),"",IFERROR(INDEX(Setup!$B$19:$B$30,A159),"Prior period"))</f>
        <v/>
      </c>
      <c r="G159" s="48">
        <f>IF(OR(A159="",B159=""),"",IFERROR(INDEX(Setup!$E$19:$E$30,A159)+0,""))</f>
        <v/>
      </c>
      <c r="H159" s="20">
        <f>IF(OR(G159="",B159=""),"",MAX(0,B159-G159))</f>
        <v/>
      </c>
      <c r="I159" s="20">
        <f>IF(H159="","",IF(H159=0,0,(YEAR(B159)-YEAR(G159))*12+MONTH(B159)-MONTH(G159)+IF(DAY(B159)&gt;DAY(G159),1,0)))</f>
        <v/>
      </c>
      <c r="J159" s="34">
        <f>IF(I159="","",IF(D159&gt;0,D159*Setup!$B$12*I159,0))</f>
        <v/>
      </c>
    </row>
    <row r="160">
      <c r="A160" s="46" t="n"/>
      <c r="B160" s="17" t="n"/>
      <c r="C160" s="14" t="n"/>
      <c r="D160" s="19" t="n"/>
      <c r="E160" s="14" t="n"/>
      <c r="F160" s="47">
        <f>IF(OR(A160="",B160=""),"",IFERROR(INDEX(Setup!$B$19:$B$30,A160),"Prior period"))</f>
        <v/>
      </c>
      <c r="G160" s="48">
        <f>IF(OR(A160="",B160=""),"",IFERROR(INDEX(Setup!$E$19:$E$30,A160)+0,""))</f>
        <v/>
      </c>
      <c r="H160" s="20">
        <f>IF(OR(G160="",B160=""),"",MAX(0,B160-G160))</f>
        <v/>
      </c>
      <c r="I160" s="20">
        <f>IF(H160="","",IF(H160=0,0,(YEAR(B160)-YEAR(G160))*12+MONTH(B160)-MONTH(G160)+IF(DAY(B160)&gt;DAY(G160),1,0)))</f>
        <v/>
      </c>
      <c r="J160" s="34">
        <f>IF(I160="","",IF(D160&gt;0,D160*Setup!$B$12*I160,0))</f>
        <v/>
      </c>
    </row>
    <row r="161">
      <c r="A161" s="46" t="n"/>
      <c r="B161" s="17" t="n"/>
      <c r="C161" s="14" t="n"/>
      <c r="D161" s="19" t="n"/>
      <c r="E161" s="14" t="n"/>
      <c r="F161" s="47">
        <f>IF(OR(A161="",B161=""),"",IFERROR(INDEX(Setup!$B$19:$B$30,A161),"Prior period"))</f>
        <v/>
      </c>
      <c r="G161" s="48">
        <f>IF(OR(A161="",B161=""),"",IFERROR(INDEX(Setup!$E$19:$E$30,A161)+0,""))</f>
        <v/>
      </c>
      <c r="H161" s="20">
        <f>IF(OR(G161="",B161=""),"",MAX(0,B161-G161))</f>
        <v/>
      </c>
      <c r="I161" s="20">
        <f>IF(H161="","",IF(H161=0,0,(YEAR(B161)-YEAR(G161))*12+MONTH(B161)-MONTH(G161)+IF(DAY(B161)&gt;DAY(G161),1,0)))</f>
        <v/>
      </c>
      <c r="J161" s="34">
        <f>IF(I161="","",IF(D161&gt;0,D161*Setup!$B$12*I161,0))</f>
        <v/>
      </c>
    </row>
    <row r="162">
      <c r="A162" s="46" t="n"/>
      <c r="B162" s="17" t="n"/>
      <c r="C162" s="14" t="n"/>
      <c r="D162" s="19" t="n"/>
      <c r="E162" s="14" t="n"/>
      <c r="F162" s="47">
        <f>IF(OR(A162="",B162=""),"",IFERROR(INDEX(Setup!$B$19:$B$30,A162),"Prior period"))</f>
        <v/>
      </c>
      <c r="G162" s="48">
        <f>IF(OR(A162="",B162=""),"",IFERROR(INDEX(Setup!$E$19:$E$30,A162)+0,""))</f>
        <v/>
      </c>
      <c r="H162" s="20">
        <f>IF(OR(G162="",B162=""),"",MAX(0,B162-G162))</f>
        <v/>
      </c>
      <c r="I162" s="20">
        <f>IF(H162="","",IF(H162=0,0,(YEAR(B162)-YEAR(G162))*12+MONTH(B162)-MONTH(G162)+IF(DAY(B162)&gt;DAY(G162),1,0)))</f>
        <v/>
      </c>
      <c r="J162" s="34">
        <f>IF(I162="","",IF(D162&gt;0,D162*Setup!$B$12*I162,0))</f>
        <v/>
      </c>
    </row>
    <row r="163">
      <c r="A163" s="46" t="n"/>
      <c r="B163" s="17" t="n"/>
      <c r="C163" s="14" t="n"/>
      <c r="D163" s="19" t="n"/>
      <c r="E163" s="14" t="n"/>
      <c r="F163" s="47">
        <f>IF(OR(A163="",B163=""),"",IFERROR(INDEX(Setup!$B$19:$B$30,A163),"Prior period"))</f>
        <v/>
      </c>
      <c r="G163" s="48">
        <f>IF(OR(A163="",B163=""),"",IFERROR(INDEX(Setup!$E$19:$E$30,A163)+0,""))</f>
        <v/>
      </c>
      <c r="H163" s="20">
        <f>IF(OR(G163="",B163=""),"",MAX(0,B163-G163))</f>
        <v/>
      </c>
      <c r="I163" s="20">
        <f>IF(H163="","",IF(H163=0,0,(YEAR(B163)-YEAR(G163))*12+MONTH(B163)-MONTH(G163)+IF(DAY(B163)&gt;DAY(G163),1,0)))</f>
        <v/>
      </c>
      <c r="J163" s="34">
        <f>IF(I163="","",IF(D163&gt;0,D163*Setup!$B$12*I163,0))</f>
        <v/>
      </c>
    </row>
    <row r="164">
      <c r="A164" s="46" t="n"/>
      <c r="B164" s="17" t="n"/>
      <c r="C164" s="14" t="n"/>
      <c r="D164" s="19" t="n"/>
      <c r="E164" s="14" t="n"/>
      <c r="F164" s="47">
        <f>IF(OR(A164="",B164=""),"",IFERROR(INDEX(Setup!$B$19:$B$30,A164),"Prior period"))</f>
        <v/>
      </c>
      <c r="G164" s="48">
        <f>IF(OR(A164="",B164=""),"",IFERROR(INDEX(Setup!$E$19:$E$30,A164)+0,""))</f>
        <v/>
      </c>
      <c r="H164" s="20">
        <f>IF(OR(G164="",B164=""),"",MAX(0,B164-G164))</f>
        <v/>
      </c>
      <c r="I164" s="20">
        <f>IF(H164="","",IF(H164=0,0,(YEAR(B164)-YEAR(G164))*12+MONTH(B164)-MONTH(G164)+IF(DAY(B164)&gt;DAY(G164),1,0)))</f>
        <v/>
      </c>
      <c r="J164" s="34">
        <f>IF(I164="","",IF(D164&gt;0,D164*Setup!$B$12*I164,0))</f>
        <v/>
      </c>
    </row>
    <row r="165">
      <c r="A165" s="46" t="n"/>
      <c r="B165" s="17" t="n"/>
      <c r="C165" s="14" t="n"/>
      <c r="D165" s="19" t="n"/>
      <c r="E165" s="14" t="n"/>
      <c r="F165" s="47">
        <f>IF(OR(A165="",B165=""),"",IFERROR(INDEX(Setup!$B$19:$B$30,A165),"Prior period"))</f>
        <v/>
      </c>
      <c r="G165" s="48">
        <f>IF(OR(A165="",B165=""),"",IFERROR(INDEX(Setup!$E$19:$E$30,A165)+0,""))</f>
        <v/>
      </c>
      <c r="H165" s="20">
        <f>IF(OR(G165="",B165=""),"",MAX(0,B165-G165))</f>
        <v/>
      </c>
      <c r="I165" s="20">
        <f>IF(H165="","",IF(H165=0,0,(YEAR(B165)-YEAR(G165))*12+MONTH(B165)-MONTH(G165)+IF(DAY(B165)&gt;DAY(G165),1,0)))</f>
        <v/>
      </c>
      <c r="J165" s="34">
        <f>IF(I165="","",IF(D165&gt;0,D165*Setup!$B$12*I165,0))</f>
        <v/>
      </c>
    </row>
    <row r="166">
      <c r="A166" s="46" t="n"/>
      <c r="B166" s="17" t="n"/>
      <c r="C166" s="14" t="n"/>
      <c r="D166" s="19" t="n"/>
      <c r="E166" s="14" t="n"/>
      <c r="F166" s="47">
        <f>IF(OR(A166="",B166=""),"",IFERROR(INDEX(Setup!$B$19:$B$30,A166),"Prior period"))</f>
        <v/>
      </c>
      <c r="G166" s="48">
        <f>IF(OR(A166="",B166=""),"",IFERROR(INDEX(Setup!$E$19:$E$30,A166)+0,""))</f>
        <v/>
      </c>
      <c r="H166" s="20">
        <f>IF(OR(G166="",B166=""),"",MAX(0,B166-G166))</f>
        <v/>
      </c>
      <c r="I166" s="20">
        <f>IF(H166="","",IF(H166=0,0,(YEAR(B166)-YEAR(G166))*12+MONTH(B166)-MONTH(G166)+IF(DAY(B166)&gt;DAY(G166),1,0)))</f>
        <v/>
      </c>
      <c r="J166" s="34">
        <f>IF(I166="","",IF(D166&gt;0,D166*Setup!$B$12*I166,0))</f>
        <v/>
      </c>
    </row>
    <row r="167">
      <c r="A167" s="46" t="n"/>
      <c r="B167" s="17" t="n"/>
      <c r="C167" s="14" t="n"/>
      <c r="D167" s="19" t="n"/>
      <c r="E167" s="14" t="n"/>
      <c r="F167" s="47">
        <f>IF(OR(A167="",B167=""),"",IFERROR(INDEX(Setup!$B$19:$B$30,A167),"Prior period"))</f>
        <v/>
      </c>
      <c r="G167" s="48">
        <f>IF(OR(A167="",B167=""),"",IFERROR(INDEX(Setup!$E$19:$E$30,A167)+0,""))</f>
        <v/>
      </c>
      <c r="H167" s="20">
        <f>IF(OR(G167="",B167=""),"",MAX(0,B167-G167))</f>
        <v/>
      </c>
      <c r="I167" s="20">
        <f>IF(H167="","",IF(H167=0,0,(YEAR(B167)-YEAR(G167))*12+MONTH(B167)-MONTH(G167)+IF(DAY(B167)&gt;DAY(G167),1,0)))</f>
        <v/>
      </c>
      <c r="J167" s="34">
        <f>IF(I167="","",IF(D167&gt;0,D167*Setup!$B$12*I167,0))</f>
        <v/>
      </c>
    </row>
    <row r="168">
      <c r="A168" s="46" t="n"/>
      <c r="B168" s="17" t="n"/>
      <c r="C168" s="14" t="n"/>
      <c r="D168" s="19" t="n"/>
      <c r="E168" s="14" t="n"/>
      <c r="F168" s="47">
        <f>IF(OR(A168="",B168=""),"",IFERROR(INDEX(Setup!$B$19:$B$30,A168),"Prior period"))</f>
        <v/>
      </c>
      <c r="G168" s="48">
        <f>IF(OR(A168="",B168=""),"",IFERROR(INDEX(Setup!$E$19:$E$30,A168)+0,""))</f>
        <v/>
      </c>
      <c r="H168" s="20">
        <f>IF(OR(G168="",B168=""),"",MAX(0,B168-G168))</f>
        <v/>
      </c>
      <c r="I168" s="20">
        <f>IF(H168="","",IF(H168=0,0,(YEAR(B168)-YEAR(G168))*12+MONTH(B168)-MONTH(G168)+IF(DAY(B168)&gt;DAY(G168),1,0)))</f>
        <v/>
      </c>
      <c r="J168" s="34">
        <f>IF(I168="","",IF(D168&gt;0,D168*Setup!$B$12*I168,0))</f>
        <v/>
      </c>
    </row>
    <row r="169">
      <c r="A169" s="46" t="n"/>
      <c r="B169" s="17" t="n"/>
      <c r="C169" s="14" t="n"/>
      <c r="D169" s="19" t="n"/>
      <c r="E169" s="14" t="n"/>
      <c r="F169" s="47">
        <f>IF(OR(A169="",B169=""),"",IFERROR(INDEX(Setup!$B$19:$B$30,A169),"Prior period"))</f>
        <v/>
      </c>
      <c r="G169" s="48">
        <f>IF(OR(A169="",B169=""),"",IFERROR(INDEX(Setup!$E$19:$E$30,A169)+0,""))</f>
        <v/>
      </c>
      <c r="H169" s="20">
        <f>IF(OR(G169="",B169=""),"",MAX(0,B169-G169))</f>
        <v/>
      </c>
      <c r="I169" s="20">
        <f>IF(H169="","",IF(H169=0,0,(YEAR(B169)-YEAR(G169))*12+MONTH(B169)-MONTH(G169)+IF(DAY(B169)&gt;DAY(G169),1,0)))</f>
        <v/>
      </c>
      <c r="J169" s="34">
        <f>IF(I169="","",IF(D169&gt;0,D169*Setup!$B$12*I169,0))</f>
        <v/>
      </c>
    </row>
    <row r="170">
      <c r="A170" s="46" t="n"/>
      <c r="B170" s="17" t="n"/>
      <c r="C170" s="14" t="n"/>
      <c r="D170" s="19" t="n"/>
      <c r="E170" s="14" t="n"/>
      <c r="F170" s="47">
        <f>IF(OR(A170="",B170=""),"",IFERROR(INDEX(Setup!$B$19:$B$30,A170),"Prior period"))</f>
        <v/>
      </c>
      <c r="G170" s="48">
        <f>IF(OR(A170="",B170=""),"",IFERROR(INDEX(Setup!$E$19:$E$30,A170)+0,""))</f>
        <v/>
      </c>
      <c r="H170" s="20">
        <f>IF(OR(G170="",B170=""),"",MAX(0,B170-G170))</f>
        <v/>
      </c>
      <c r="I170" s="20">
        <f>IF(H170="","",IF(H170=0,0,(YEAR(B170)-YEAR(G170))*12+MONTH(B170)-MONTH(G170)+IF(DAY(B170)&gt;DAY(G170),1,0)))</f>
        <v/>
      </c>
      <c r="J170" s="34">
        <f>IF(I170="","",IF(D170&gt;0,D170*Setup!$B$12*I170,0))</f>
        <v/>
      </c>
    </row>
    <row r="171">
      <c r="A171" s="46" t="n"/>
      <c r="B171" s="17" t="n"/>
      <c r="C171" s="14" t="n"/>
      <c r="D171" s="19" t="n"/>
      <c r="E171" s="14" t="n"/>
      <c r="F171" s="47">
        <f>IF(OR(A171="",B171=""),"",IFERROR(INDEX(Setup!$B$19:$B$30,A171),"Prior period"))</f>
        <v/>
      </c>
      <c r="G171" s="48">
        <f>IF(OR(A171="",B171=""),"",IFERROR(INDEX(Setup!$E$19:$E$30,A171)+0,""))</f>
        <v/>
      </c>
      <c r="H171" s="20">
        <f>IF(OR(G171="",B171=""),"",MAX(0,B171-G171))</f>
        <v/>
      </c>
      <c r="I171" s="20">
        <f>IF(H171="","",IF(H171=0,0,(YEAR(B171)-YEAR(G171))*12+MONTH(B171)-MONTH(G171)+IF(DAY(B171)&gt;DAY(G171),1,0)))</f>
        <v/>
      </c>
      <c r="J171" s="34">
        <f>IF(I171="","",IF(D171&gt;0,D171*Setup!$B$12*I171,0))</f>
        <v/>
      </c>
    </row>
    <row r="172">
      <c r="A172" s="46" t="n"/>
      <c r="B172" s="17" t="n"/>
      <c r="C172" s="14" t="n"/>
      <c r="D172" s="19" t="n"/>
      <c r="E172" s="14" t="n"/>
      <c r="F172" s="47">
        <f>IF(OR(A172="",B172=""),"",IFERROR(INDEX(Setup!$B$19:$B$30,A172),"Prior period"))</f>
        <v/>
      </c>
      <c r="G172" s="48">
        <f>IF(OR(A172="",B172=""),"",IFERROR(INDEX(Setup!$E$19:$E$30,A172)+0,""))</f>
        <v/>
      </c>
      <c r="H172" s="20">
        <f>IF(OR(G172="",B172=""),"",MAX(0,B172-G172))</f>
        <v/>
      </c>
      <c r="I172" s="20">
        <f>IF(H172="","",IF(H172=0,0,(YEAR(B172)-YEAR(G172))*12+MONTH(B172)-MONTH(G172)+IF(DAY(B172)&gt;DAY(G172),1,0)))</f>
        <v/>
      </c>
      <c r="J172" s="34">
        <f>IF(I172="","",IF(D172&gt;0,D172*Setup!$B$12*I172,0))</f>
        <v/>
      </c>
    </row>
    <row r="173">
      <c r="A173" s="46" t="n"/>
      <c r="B173" s="17" t="n"/>
      <c r="C173" s="14" t="n"/>
      <c r="D173" s="19" t="n"/>
      <c r="E173" s="14" t="n"/>
      <c r="F173" s="47">
        <f>IF(OR(A173="",B173=""),"",IFERROR(INDEX(Setup!$B$19:$B$30,A173),"Prior period"))</f>
        <v/>
      </c>
      <c r="G173" s="48">
        <f>IF(OR(A173="",B173=""),"",IFERROR(INDEX(Setup!$E$19:$E$30,A173)+0,""))</f>
        <v/>
      </c>
      <c r="H173" s="20">
        <f>IF(OR(G173="",B173=""),"",MAX(0,B173-G173))</f>
        <v/>
      </c>
      <c r="I173" s="20">
        <f>IF(H173="","",IF(H173=0,0,(YEAR(B173)-YEAR(G173))*12+MONTH(B173)-MONTH(G173)+IF(DAY(B173)&gt;DAY(G173),1,0)))</f>
        <v/>
      </c>
      <c r="J173" s="34">
        <f>IF(I173="","",IF(D173&gt;0,D173*Setup!$B$12*I173,0))</f>
        <v/>
      </c>
    </row>
    <row r="174">
      <c r="A174" s="46" t="n"/>
      <c r="B174" s="17" t="n"/>
      <c r="C174" s="14" t="n"/>
      <c r="D174" s="19" t="n"/>
      <c r="E174" s="14" t="n"/>
      <c r="F174" s="47">
        <f>IF(OR(A174="",B174=""),"",IFERROR(INDEX(Setup!$B$19:$B$30,A174),"Prior period"))</f>
        <v/>
      </c>
      <c r="G174" s="48">
        <f>IF(OR(A174="",B174=""),"",IFERROR(INDEX(Setup!$E$19:$E$30,A174)+0,""))</f>
        <v/>
      </c>
      <c r="H174" s="20">
        <f>IF(OR(G174="",B174=""),"",MAX(0,B174-G174))</f>
        <v/>
      </c>
      <c r="I174" s="20">
        <f>IF(H174="","",IF(H174=0,0,(YEAR(B174)-YEAR(G174))*12+MONTH(B174)-MONTH(G174)+IF(DAY(B174)&gt;DAY(G174),1,0)))</f>
        <v/>
      </c>
      <c r="J174" s="34">
        <f>IF(I174="","",IF(D174&gt;0,D174*Setup!$B$12*I174,0))</f>
        <v/>
      </c>
    </row>
    <row r="175">
      <c r="A175" s="46" t="n"/>
      <c r="B175" s="17" t="n"/>
      <c r="C175" s="14" t="n"/>
      <c r="D175" s="19" t="n"/>
      <c r="E175" s="14" t="n"/>
      <c r="F175" s="47">
        <f>IF(OR(A175="",B175=""),"",IFERROR(INDEX(Setup!$B$19:$B$30,A175),"Prior period"))</f>
        <v/>
      </c>
      <c r="G175" s="48">
        <f>IF(OR(A175="",B175=""),"",IFERROR(INDEX(Setup!$E$19:$E$30,A175)+0,""))</f>
        <v/>
      </c>
      <c r="H175" s="20">
        <f>IF(OR(G175="",B175=""),"",MAX(0,B175-G175))</f>
        <v/>
      </c>
      <c r="I175" s="20">
        <f>IF(H175="","",IF(H175=0,0,(YEAR(B175)-YEAR(G175))*12+MONTH(B175)-MONTH(G175)+IF(DAY(B175)&gt;DAY(G175),1,0)))</f>
        <v/>
      </c>
      <c r="J175" s="34">
        <f>IF(I175="","",IF(D175&gt;0,D175*Setup!$B$12*I175,0))</f>
        <v/>
      </c>
    </row>
    <row r="176">
      <c r="A176" s="46" t="n"/>
      <c r="B176" s="17" t="n"/>
      <c r="C176" s="14" t="n"/>
      <c r="D176" s="19" t="n"/>
      <c r="E176" s="14" t="n"/>
      <c r="F176" s="47">
        <f>IF(OR(A176="",B176=""),"",IFERROR(INDEX(Setup!$B$19:$B$30,A176),"Prior period"))</f>
        <v/>
      </c>
      <c r="G176" s="48">
        <f>IF(OR(A176="",B176=""),"",IFERROR(INDEX(Setup!$E$19:$E$30,A176)+0,""))</f>
        <v/>
      </c>
      <c r="H176" s="20">
        <f>IF(OR(G176="",B176=""),"",MAX(0,B176-G176))</f>
        <v/>
      </c>
      <c r="I176" s="20">
        <f>IF(H176="","",IF(H176=0,0,(YEAR(B176)-YEAR(G176))*12+MONTH(B176)-MONTH(G176)+IF(DAY(B176)&gt;DAY(G176),1,0)))</f>
        <v/>
      </c>
      <c r="J176" s="34">
        <f>IF(I176="","",IF(D176&gt;0,D176*Setup!$B$12*I176,0))</f>
        <v/>
      </c>
    </row>
    <row r="177">
      <c r="A177" s="46" t="n"/>
      <c r="B177" s="17" t="n"/>
      <c r="C177" s="14" t="n"/>
      <c r="D177" s="19" t="n"/>
      <c r="E177" s="14" t="n"/>
      <c r="F177" s="47">
        <f>IF(OR(A177="",B177=""),"",IFERROR(INDEX(Setup!$B$19:$B$30,A177),"Prior period"))</f>
        <v/>
      </c>
      <c r="G177" s="48">
        <f>IF(OR(A177="",B177=""),"",IFERROR(INDEX(Setup!$E$19:$E$30,A177)+0,""))</f>
        <v/>
      </c>
      <c r="H177" s="20">
        <f>IF(OR(G177="",B177=""),"",MAX(0,B177-G177))</f>
        <v/>
      </c>
      <c r="I177" s="20">
        <f>IF(H177="","",IF(H177=0,0,(YEAR(B177)-YEAR(G177))*12+MONTH(B177)-MONTH(G177)+IF(DAY(B177)&gt;DAY(G177),1,0)))</f>
        <v/>
      </c>
      <c r="J177" s="34">
        <f>IF(I177="","",IF(D177&gt;0,D177*Setup!$B$12*I177,0))</f>
        <v/>
      </c>
    </row>
    <row r="178">
      <c r="A178" s="46" t="n"/>
      <c r="B178" s="17" t="n"/>
      <c r="C178" s="14" t="n"/>
      <c r="D178" s="19" t="n"/>
      <c r="E178" s="14" t="n"/>
      <c r="F178" s="47">
        <f>IF(OR(A178="",B178=""),"",IFERROR(INDEX(Setup!$B$19:$B$30,A178),"Prior period"))</f>
        <v/>
      </c>
      <c r="G178" s="48">
        <f>IF(OR(A178="",B178=""),"",IFERROR(INDEX(Setup!$E$19:$E$30,A178)+0,""))</f>
        <v/>
      </c>
      <c r="H178" s="20">
        <f>IF(OR(G178="",B178=""),"",MAX(0,B178-G178))</f>
        <v/>
      </c>
      <c r="I178" s="20">
        <f>IF(H178="","",IF(H178=0,0,(YEAR(B178)-YEAR(G178))*12+MONTH(B178)-MONTH(G178)+IF(DAY(B178)&gt;DAY(G178),1,0)))</f>
        <v/>
      </c>
      <c r="J178" s="34">
        <f>IF(I178="","",IF(D178&gt;0,D178*Setup!$B$12*I178,0))</f>
        <v/>
      </c>
    </row>
    <row r="179">
      <c r="A179" s="46" t="n"/>
      <c r="B179" s="17" t="n"/>
      <c r="C179" s="14" t="n"/>
      <c r="D179" s="19" t="n"/>
      <c r="E179" s="14" t="n"/>
      <c r="F179" s="47">
        <f>IF(OR(A179="",B179=""),"",IFERROR(INDEX(Setup!$B$19:$B$30,A179),"Prior period"))</f>
        <v/>
      </c>
      <c r="G179" s="48">
        <f>IF(OR(A179="",B179=""),"",IFERROR(INDEX(Setup!$E$19:$E$30,A179)+0,""))</f>
        <v/>
      </c>
      <c r="H179" s="20">
        <f>IF(OR(G179="",B179=""),"",MAX(0,B179-G179))</f>
        <v/>
      </c>
      <c r="I179" s="20">
        <f>IF(H179="","",IF(H179=0,0,(YEAR(B179)-YEAR(G179))*12+MONTH(B179)-MONTH(G179)+IF(DAY(B179)&gt;DAY(G179),1,0)))</f>
        <v/>
      </c>
      <c r="J179" s="34">
        <f>IF(I179="","",IF(D179&gt;0,D179*Setup!$B$12*I179,0))</f>
        <v/>
      </c>
    </row>
    <row r="180">
      <c r="A180" s="46" t="n"/>
      <c r="B180" s="17" t="n"/>
      <c r="C180" s="14" t="n"/>
      <c r="D180" s="19" t="n"/>
      <c r="E180" s="14" t="n"/>
      <c r="F180" s="47">
        <f>IF(OR(A180="",B180=""),"",IFERROR(INDEX(Setup!$B$19:$B$30,A180),"Prior period"))</f>
        <v/>
      </c>
      <c r="G180" s="48">
        <f>IF(OR(A180="",B180=""),"",IFERROR(INDEX(Setup!$E$19:$E$30,A180)+0,""))</f>
        <v/>
      </c>
      <c r="H180" s="20">
        <f>IF(OR(G180="",B180=""),"",MAX(0,B180-G180))</f>
        <v/>
      </c>
      <c r="I180" s="20">
        <f>IF(H180="","",IF(H180=0,0,(YEAR(B180)-YEAR(G180))*12+MONTH(B180)-MONTH(G180)+IF(DAY(B180)&gt;DAY(G180),1,0)))</f>
        <v/>
      </c>
      <c r="J180" s="34">
        <f>IF(I180="","",IF(D180&gt;0,D180*Setup!$B$12*I180,0))</f>
        <v/>
      </c>
    </row>
    <row r="181">
      <c r="A181" s="46" t="n"/>
      <c r="B181" s="17" t="n"/>
      <c r="C181" s="14" t="n"/>
      <c r="D181" s="19" t="n"/>
      <c r="E181" s="14" t="n"/>
      <c r="F181" s="47">
        <f>IF(OR(A181="",B181=""),"",IFERROR(INDEX(Setup!$B$19:$B$30,A181),"Prior period"))</f>
        <v/>
      </c>
      <c r="G181" s="48">
        <f>IF(OR(A181="",B181=""),"",IFERROR(INDEX(Setup!$E$19:$E$30,A181)+0,""))</f>
        <v/>
      </c>
      <c r="H181" s="20">
        <f>IF(OR(G181="",B181=""),"",MAX(0,B181-G181))</f>
        <v/>
      </c>
      <c r="I181" s="20">
        <f>IF(H181="","",IF(H181=0,0,(YEAR(B181)-YEAR(G181))*12+MONTH(B181)-MONTH(G181)+IF(DAY(B181)&gt;DAY(G181),1,0)))</f>
        <v/>
      </c>
      <c r="J181" s="34">
        <f>IF(I181="","",IF(D181&gt;0,D181*Setup!$B$12*I181,0))</f>
        <v/>
      </c>
    </row>
    <row r="182">
      <c r="A182" s="46" t="n"/>
      <c r="B182" s="17" t="n"/>
      <c r="C182" s="14" t="n"/>
      <c r="D182" s="19" t="n"/>
      <c r="E182" s="14" t="n"/>
      <c r="F182" s="47">
        <f>IF(OR(A182="",B182=""),"",IFERROR(INDEX(Setup!$B$19:$B$30,A182),"Prior period"))</f>
        <v/>
      </c>
      <c r="G182" s="48">
        <f>IF(OR(A182="",B182=""),"",IFERROR(INDEX(Setup!$E$19:$E$30,A182)+0,""))</f>
        <v/>
      </c>
      <c r="H182" s="20">
        <f>IF(OR(G182="",B182=""),"",MAX(0,B182-G182))</f>
        <v/>
      </c>
      <c r="I182" s="20">
        <f>IF(H182="","",IF(H182=0,0,(YEAR(B182)-YEAR(G182))*12+MONTH(B182)-MONTH(G182)+IF(DAY(B182)&gt;DAY(G182),1,0)))</f>
        <v/>
      </c>
      <c r="J182" s="34">
        <f>IF(I182="","",IF(D182&gt;0,D182*Setup!$B$12*I182,0))</f>
        <v/>
      </c>
    </row>
    <row r="183">
      <c r="A183" s="46" t="n"/>
      <c r="B183" s="17" t="n"/>
      <c r="C183" s="14" t="n"/>
      <c r="D183" s="19" t="n"/>
      <c r="E183" s="14" t="n"/>
      <c r="F183" s="47">
        <f>IF(OR(A183="",B183=""),"",IFERROR(INDEX(Setup!$B$19:$B$30,A183),"Prior period"))</f>
        <v/>
      </c>
      <c r="G183" s="48">
        <f>IF(OR(A183="",B183=""),"",IFERROR(INDEX(Setup!$E$19:$E$30,A183)+0,""))</f>
        <v/>
      </c>
      <c r="H183" s="20">
        <f>IF(OR(G183="",B183=""),"",MAX(0,B183-G183))</f>
        <v/>
      </c>
      <c r="I183" s="20">
        <f>IF(H183="","",IF(H183=0,0,(YEAR(B183)-YEAR(G183))*12+MONTH(B183)-MONTH(G183)+IF(DAY(B183)&gt;DAY(G183),1,0)))</f>
        <v/>
      </c>
      <c r="J183" s="34">
        <f>IF(I183="","",IF(D183&gt;0,D183*Setup!$B$12*I183,0))</f>
        <v/>
      </c>
    </row>
    <row r="184">
      <c r="A184" s="46" t="n"/>
      <c r="B184" s="17" t="n"/>
      <c r="C184" s="14" t="n"/>
      <c r="D184" s="19" t="n"/>
      <c r="E184" s="14" t="n"/>
      <c r="F184" s="47">
        <f>IF(OR(A184="",B184=""),"",IFERROR(INDEX(Setup!$B$19:$B$30,A184),"Prior period"))</f>
        <v/>
      </c>
      <c r="G184" s="48">
        <f>IF(OR(A184="",B184=""),"",IFERROR(INDEX(Setup!$E$19:$E$30,A184)+0,""))</f>
        <v/>
      </c>
      <c r="H184" s="20">
        <f>IF(OR(G184="",B184=""),"",MAX(0,B184-G184))</f>
        <v/>
      </c>
      <c r="I184" s="20">
        <f>IF(H184="","",IF(H184=0,0,(YEAR(B184)-YEAR(G184))*12+MONTH(B184)-MONTH(G184)+IF(DAY(B184)&gt;DAY(G184),1,0)))</f>
        <v/>
      </c>
      <c r="J184" s="34">
        <f>IF(I184="","",IF(D184&gt;0,D184*Setup!$B$12*I184,0))</f>
        <v/>
      </c>
    </row>
    <row r="185">
      <c r="A185" s="46" t="n"/>
      <c r="B185" s="17" t="n"/>
      <c r="C185" s="14" t="n"/>
      <c r="D185" s="19" t="n"/>
      <c r="E185" s="14" t="n"/>
      <c r="F185" s="47">
        <f>IF(OR(A185="",B185=""),"",IFERROR(INDEX(Setup!$B$19:$B$30,A185),"Prior period"))</f>
        <v/>
      </c>
      <c r="G185" s="48">
        <f>IF(OR(A185="",B185=""),"",IFERROR(INDEX(Setup!$E$19:$E$30,A185)+0,""))</f>
        <v/>
      </c>
      <c r="H185" s="20">
        <f>IF(OR(G185="",B185=""),"",MAX(0,B185-G185))</f>
        <v/>
      </c>
      <c r="I185" s="20">
        <f>IF(H185="","",IF(H185=0,0,(YEAR(B185)-YEAR(G185))*12+MONTH(B185)-MONTH(G185)+IF(DAY(B185)&gt;DAY(G185),1,0)))</f>
        <v/>
      </c>
      <c r="J185" s="34">
        <f>IF(I185="","",IF(D185&gt;0,D185*Setup!$B$12*I185,0))</f>
        <v/>
      </c>
    </row>
    <row r="186">
      <c r="A186" s="46" t="n"/>
      <c r="B186" s="17" t="n"/>
      <c r="C186" s="14" t="n"/>
      <c r="D186" s="19" t="n"/>
      <c r="E186" s="14" t="n"/>
      <c r="F186" s="47">
        <f>IF(OR(A186="",B186=""),"",IFERROR(INDEX(Setup!$B$19:$B$30,A186),"Prior period"))</f>
        <v/>
      </c>
      <c r="G186" s="48">
        <f>IF(OR(A186="",B186=""),"",IFERROR(INDEX(Setup!$E$19:$E$30,A186)+0,""))</f>
        <v/>
      </c>
      <c r="H186" s="20">
        <f>IF(OR(G186="",B186=""),"",MAX(0,B186-G186))</f>
        <v/>
      </c>
      <c r="I186" s="20">
        <f>IF(H186="","",IF(H186=0,0,(YEAR(B186)-YEAR(G186))*12+MONTH(B186)-MONTH(G186)+IF(DAY(B186)&gt;DAY(G186),1,0)))</f>
        <v/>
      </c>
      <c r="J186" s="34">
        <f>IF(I186="","",IF(D186&gt;0,D186*Setup!$B$12*I186,0))</f>
        <v/>
      </c>
    </row>
    <row r="187">
      <c r="A187" s="46" t="n"/>
      <c r="B187" s="17" t="n"/>
      <c r="C187" s="14" t="n"/>
      <c r="D187" s="19" t="n"/>
      <c r="E187" s="14" t="n"/>
      <c r="F187" s="47">
        <f>IF(OR(A187="",B187=""),"",IFERROR(INDEX(Setup!$B$19:$B$30,A187),"Prior period"))</f>
        <v/>
      </c>
      <c r="G187" s="48">
        <f>IF(OR(A187="",B187=""),"",IFERROR(INDEX(Setup!$E$19:$E$30,A187)+0,""))</f>
        <v/>
      </c>
      <c r="H187" s="20">
        <f>IF(OR(G187="",B187=""),"",MAX(0,B187-G187))</f>
        <v/>
      </c>
      <c r="I187" s="20">
        <f>IF(H187="","",IF(H187=0,0,(YEAR(B187)-YEAR(G187))*12+MONTH(B187)-MONTH(G187)+IF(DAY(B187)&gt;DAY(G187),1,0)))</f>
        <v/>
      </c>
      <c r="J187" s="34">
        <f>IF(I187="","",IF(D187&gt;0,D187*Setup!$B$12*I187,0))</f>
        <v/>
      </c>
    </row>
    <row r="188">
      <c r="A188" s="46" t="n"/>
      <c r="B188" s="17" t="n"/>
      <c r="C188" s="14" t="n"/>
      <c r="D188" s="19" t="n"/>
      <c r="E188" s="14" t="n"/>
      <c r="F188" s="47">
        <f>IF(OR(A188="",B188=""),"",IFERROR(INDEX(Setup!$B$19:$B$30,A188),"Prior period"))</f>
        <v/>
      </c>
      <c r="G188" s="48">
        <f>IF(OR(A188="",B188=""),"",IFERROR(INDEX(Setup!$E$19:$E$30,A188)+0,""))</f>
        <v/>
      </c>
      <c r="H188" s="20">
        <f>IF(OR(G188="",B188=""),"",MAX(0,B188-G188))</f>
        <v/>
      </c>
      <c r="I188" s="20">
        <f>IF(H188="","",IF(H188=0,0,(YEAR(B188)-YEAR(G188))*12+MONTH(B188)-MONTH(G188)+IF(DAY(B188)&gt;DAY(G188),1,0)))</f>
        <v/>
      </c>
      <c r="J188" s="34">
        <f>IF(I188="","",IF(D188&gt;0,D188*Setup!$B$12*I188,0))</f>
        <v/>
      </c>
    </row>
    <row r="189">
      <c r="A189" s="46" t="n"/>
      <c r="B189" s="17" t="n"/>
      <c r="C189" s="14" t="n"/>
      <c r="D189" s="19" t="n"/>
      <c r="E189" s="14" t="n"/>
      <c r="F189" s="47">
        <f>IF(OR(A189="",B189=""),"",IFERROR(INDEX(Setup!$B$19:$B$30,A189),"Prior period"))</f>
        <v/>
      </c>
      <c r="G189" s="48">
        <f>IF(OR(A189="",B189=""),"",IFERROR(INDEX(Setup!$E$19:$E$30,A189)+0,""))</f>
        <v/>
      </c>
      <c r="H189" s="20">
        <f>IF(OR(G189="",B189=""),"",MAX(0,B189-G189))</f>
        <v/>
      </c>
      <c r="I189" s="20">
        <f>IF(H189="","",IF(H189=0,0,(YEAR(B189)-YEAR(G189))*12+MONTH(B189)-MONTH(G189)+IF(DAY(B189)&gt;DAY(G189),1,0)))</f>
        <v/>
      </c>
      <c r="J189" s="34">
        <f>IF(I189="","",IF(D189&gt;0,D189*Setup!$B$12*I189,0))</f>
        <v/>
      </c>
    </row>
    <row r="190">
      <c r="A190" s="46" t="n"/>
      <c r="B190" s="17" t="n"/>
      <c r="C190" s="14" t="n"/>
      <c r="D190" s="19" t="n"/>
      <c r="E190" s="14" t="n"/>
      <c r="F190" s="47">
        <f>IF(OR(A190="",B190=""),"",IFERROR(INDEX(Setup!$B$19:$B$30,A190),"Prior period"))</f>
        <v/>
      </c>
      <c r="G190" s="48">
        <f>IF(OR(A190="",B190=""),"",IFERROR(INDEX(Setup!$E$19:$E$30,A190)+0,""))</f>
        <v/>
      </c>
      <c r="H190" s="20">
        <f>IF(OR(G190="",B190=""),"",MAX(0,B190-G190))</f>
        <v/>
      </c>
      <c r="I190" s="20">
        <f>IF(H190="","",IF(H190=0,0,(YEAR(B190)-YEAR(G190))*12+MONTH(B190)-MONTH(G190)+IF(DAY(B190)&gt;DAY(G190),1,0)))</f>
        <v/>
      </c>
      <c r="J190" s="34">
        <f>IF(I190="","",IF(D190&gt;0,D190*Setup!$B$12*I190,0))</f>
        <v/>
      </c>
    </row>
    <row r="191">
      <c r="A191" s="46" t="n"/>
      <c r="B191" s="17" t="n"/>
      <c r="C191" s="14" t="n"/>
      <c r="D191" s="19" t="n"/>
      <c r="E191" s="14" t="n"/>
      <c r="F191" s="47">
        <f>IF(OR(A191="",B191=""),"",IFERROR(INDEX(Setup!$B$19:$B$30,A191),"Prior period"))</f>
        <v/>
      </c>
      <c r="G191" s="48">
        <f>IF(OR(A191="",B191=""),"",IFERROR(INDEX(Setup!$E$19:$E$30,A191)+0,""))</f>
        <v/>
      </c>
      <c r="H191" s="20">
        <f>IF(OR(G191="",B191=""),"",MAX(0,B191-G191))</f>
        <v/>
      </c>
      <c r="I191" s="20">
        <f>IF(H191="","",IF(H191=0,0,(YEAR(B191)-YEAR(G191))*12+MONTH(B191)-MONTH(G191)+IF(DAY(B191)&gt;DAY(G191),1,0)))</f>
        <v/>
      </c>
      <c r="J191" s="34">
        <f>IF(I191="","",IF(D191&gt;0,D191*Setup!$B$12*I191,0))</f>
        <v/>
      </c>
    </row>
    <row r="192">
      <c r="A192" s="46" t="n"/>
      <c r="B192" s="17" t="n"/>
      <c r="C192" s="14" t="n"/>
      <c r="D192" s="19" t="n"/>
      <c r="E192" s="14" t="n"/>
      <c r="F192" s="47">
        <f>IF(OR(A192="",B192=""),"",IFERROR(INDEX(Setup!$B$19:$B$30,A192),"Prior period"))</f>
        <v/>
      </c>
      <c r="G192" s="48">
        <f>IF(OR(A192="",B192=""),"",IFERROR(INDEX(Setup!$E$19:$E$30,A192)+0,""))</f>
        <v/>
      </c>
      <c r="H192" s="20">
        <f>IF(OR(G192="",B192=""),"",MAX(0,B192-G192))</f>
        <v/>
      </c>
      <c r="I192" s="20">
        <f>IF(H192="","",IF(H192=0,0,(YEAR(B192)-YEAR(G192))*12+MONTH(B192)-MONTH(G192)+IF(DAY(B192)&gt;DAY(G192),1,0)))</f>
        <v/>
      </c>
      <c r="J192" s="34">
        <f>IF(I192="","",IF(D192&gt;0,D192*Setup!$B$12*I192,0))</f>
        <v/>
      </c>
    </row>
    <row r="193">
      <c r="A193" s="46" t="n"/>
      <c r="B193" s="17" t="n"/>
      <c r="C193" s="14" t="n"/>
      <c r="D193" s="19" t="n"/>
      <c r="E193" s="14" t="n"/>
      <c r="F193" s="47">
        <f>IF(OR(A193="",B193=""),"",IFERROR(INDEX(Setup!$B$19:$B$30,A193),"Prior period"))</f>
        <v/>
      </c>
      <c r="G193" s="48">
        <f>IF(OR(A193="",B193=""),"",IFERROR(INDEX(Setup!$E$19:$E$30,A193)+0,""))</f>
        <v/>
      </c>
      <c r="H193" s="20">
        <f>IF(OR(G193="",B193=""),"",MAX(0,B193-G193))</f>
        <v/>
      </c>
      <c r="I193" s="20">
        <f>IF(H193="","",IF(H193=0,0,(YEAR(B193)-YEAR(G193))*12+MONTH(B193)-MONTH(G193)+IF(DAY(B193)&gt;DAY(G193),1,0)))</f>
        <v/>
      </c>
      <c r="J193" s="34">
        <f>IF(I193="","",IF(D193&gt;0,D193*Setup!$B$12*I193,0))</f>
        <v/>
      </c>
    </row>
    <row r="194">
      <c r="A194" s="46" t="n"/>
      <c r="B194" s="17" t="n"/>
      <c r="C194" s="14" t="n"/>
      <c r="D194" s="19" t="n"/>
      <c r="E194" s="14" t="n"/>
      <c r="F194" s="47">
        <f>IF(OR(A194="",B194=""),"",IFERROR(INDEX(Setup!$B$19:$B$30,A194),"Prior period"))</f>
        <v/>
      </c>
      <c r="G194" s="48">
        <f>IF(OR(A194="",B194=""),"",IFERROR(INDEX(Setup!$E$19:$E$30,A194)+0,""))</f>
        <v/>
      </c>
      <c r="H194" s="20">
        <f>IF(OR(G194="",B194=""),"",MAX(0,B194-G194))</f>
        <v/>
      </c>
      <c r="I194" s="20">
        <f>IF(H194="","",IF(H194=0,0,(YEAR(B194)-YEAR(G194))*12+MONTH(B194)-MONTH(G194)+IF(DAY(B194)&gt;DAY(G194),1,0)))</f>
        <v/>
      </c>
      <c r="J194" s="34">
        <f>IF(I194="","",IF(D194&gt;0,D194*Setup!$B$12*I194,0))</f>
        <v/>
      </c>
    </row>
    <row r="195">
      <c r="A195" s="46" t="n"/>
      <c r="B195" s="17" t="n"/>
      <c r="C195" s="14" t="n"/>
      <c r="D195" s="19" t="n"/>
      <c r="E195" s="14" t="n"/>
      <c r="F195" s="47">
        <f>IF(OR(A195="",B195=""),"",IFERROR(INDEX(Setup!$B$19:$B$30,A195),"Prior period"))</f>
        <v/>
      </c>
      <c r="G195" s="48">
        <f>IF(OR(A195="",B195=""),"",IFERROR(INDEX(Setup!$E$19:$E$30,A195)+0,""))</f>
        <v/>
      </c>
      <c r="H195" s="20">
        <f>IF(OR(G195="",B195=""),"",MAX(0,B195-G195))</f>
        <v/>
      </c>
      <c r="I195" s="20">
        <f>IF(H195="","",IF(H195=0,0,(YEAR(B195)-YEAR(G195))*12+MONTH(B195)-MONTH(G195)+IF(DAY(B195)&gt;DAY(G195),1,0)))</f>
        <v/>
      </c>
      <c r="J195" s="34">
        <f>IF(I195="","",IF(D195&gt;0,D195*Setup!$B$12*I195,0))</f>
        <v/>
      </c>
    </row>
    <row r="196">
      <c r="A196" s="46" t="n"/>
      <c r="B196" s="17" t="n"/>
      <c r="C196" s="14" t="n"/>
      <c r="D196" s="19" t="n"/>
      <c r="E196" s="14" t="n"/>
      <c r="F196" s="47">
        <f>IF(OR(A196="",B196=""),"",IFERROR(INDEX(Setup!$B$19:$B$30,A196),"Prior period"))</f>
        <v/>
      </c>
      <c r="G196" s="48">
        <f>IF(OR(A196="",B196=""),"",IFERROR(INDEX(Setup!$E$19:$E$30,A196)+0,""))</f>
        <v/>
      </c>
      <c r="H196" s="20">
        <f>IF(OR(G196="",B196=""),"",MAX(0,B196-G196))</f>
        <v/>
      </c>
      <c r="I196" s="20">
        <f>IF(H196="","",IF(H196=0,0,(YEAR(B196)-YEAR(G196))*12+MONTH(B196)-MONTH(G196)+IF(DAY(B196)&gt;DAY(G196),1,0)))</f>
        <v/>
      </c>
      <c r="J196" s="34">
        <f>IF(I196="","",IF(D196&gt;0,D196*Setup!$B$12*I196,0))</f>
        <v/>
      </c>
    </row>
    <row r="197">
      <c r="A197" s="46" t="n"/>
      <c r="B197" s="17" t="n"/>
      <c r="C197" s="14" t="n"/>
      <c r="D197" s="19" t="n"/>
      <c r="E197" s="14" t="n"/>
      <c r="F197" s="47">
        <f>IF(OR(A197="",B197=""),"",IFERROR(INDEX(Setup!$B$19:$B$30,A197),"Prior period"))</f>
        <v/>
      </c>
      <c r="G197" s="48">
        <f>IF(OR(A197="",B197=""),"",IFERROR(INDEX(Setup!$E$19:$E$30,A197)+0,""))</f>
        <v/>
      </c>
      <c r="H197" s="20">
        <f>IF(OR(G197="",B197=""),"",MAX(0,B197-G197))</f>
        <v/>
      </c>
      <c r="I197" s="20">
        <f>IF(H197="","",IF(H197=0,0,(YEAR(B197)-YEAR(G197))*12+MONTH(B197)-MONTH(G197)+IF(DAY(B197)&gt;DAY(G197),1,0)))</f>
        <v/>
      </c>
      <c r="J197" s="34">
        <f>IF(I197="","",IF(D197&gt;0,D197*Setup!$B$12*I197,0))</f>
        <v/>
      </c>
    </row>
    <row r="198">
      <c r="A198" s="46" t="n"/>
      <c r="B198" s="17" t="n"/>
      <c r="C198" s="14" t="n"/>
      <c r="D198" s="19" t="n"/>
      <c r="E198" s="14" t="n"/>
      <c r="F198" s="47">
        <f>IF(OR(A198="",B198=""),"",IFERROR(INDEX(Setup!$B$19:$B$30,A198),"Prior period"))</f>
        <v/>
      </c>
      <c r="G198" s="48">
        <f>IF(OR(A198="",B198=""),"",IFERROR(INDEX(Setup!$E$19:$E$30,A198)+0,""))</f>
        <v/>
      </c>
      <c r="H198" s="20">
        <f>IF(OR(G198="",B198=""),"",MAX(0,B198-G198))</f>
        <v/>
      </c>
      <c r="I198" s="20">
        <f>IF(H198="","",IF(H198=0,0,(YEAR(B198)-YEAR(G198))*12+MONTH(B198)-MONTH(G198)+IF(DAY(B198)&gt;DAY(G198),1,0)))</f>
        <v/>
      </c>
      <c r="J198" s="34">
        <f>IF(I198="","",IF(D198&gt;0,D198*Setup!$B$12*I198,0))</f>
        <v/>
      </c>
    </row>
    <row r="199">
      <c r="A199" s="46" t="n"/>
      <c r="B199" s="17" t="n"/>
      <c r="C199" s="14" t="n"/>
      <c r="D199" s="19" t="n"/>
      <c r="E199" s="14" t="n"/>
      <c r="F199" s="47">
        <f>IF(OR(A199="",B199=""),"",IFERROR(INDEX(Setup!$B$19:$B$30,A199),"Prior period"))</f>
        <v/>
      </c>
      <c r="G199" s="48">
        <f>IF(OR(A199="",B199=""),"",IFERROR(INDEX(Setup!$E$19:$E$30,A199)+0,""))</f>
        <v/>
      </c>
      <c r="H199" s="20">
        <f>IF(OR(G199="",B199=""),"",MAX(0,B199-G199))</f>
        <v/>
      </c>
      <c r="I199" s="20">
        <f>IF(H199="","",IF(H199=0,0,(YEAR(B199)-YEAR(G199))*12+MONTH(B199)-MONTH(G199)+IF(DAY(B199)&gt;DAY(G199),1,0)))</f>
        <v/>
      </c>
      <c r="J199" s="34">
        <f>IF(I199="","",IF(D199&gt;0,D199*Setup!$B$12*I199,0))</f>
        <v/>
      </c>
    </row>
    <row r="200">
      <c r="A200" s="46" t="n"/>
      <c r="B200" s="17" t="n"/>
      <c r="C200" s="14" t="n"/>
      <c r="D200" s="19" t="n"/>
      <c r="E200" s="14" t="n"/>
      <c r="F200" s="47">
        <f>IF(OR(A200="",B200=""),"",IFERROR(INDEX(Setup!$B$19:$B$30,A200),"Prior period"))</f>
        <v/>
      </c>
      <c r="G200" s="48">
        <f>IF(OR(A200="",B200=""),"",IFERROR(INDEX(Setup!$E$19:$E$30,A200)+0,""))</f>
        <v/>
      </c>
      <c r="H200" s="20">
        <f>IF(OR(G200="",B200=""),"",MAX(0,B200-G200))</f>
        <v/>
      </c>
      <c r="I200" s="20">
        <f>IF(H200="","",IF(H200=0,0,(YEAR(B200)-YEAR(G200))*12+MONTH(B200)-MONTH(G200)+IF(DAY(B200)&gt;DAY(G200),1,0)))</f>
        <v/>
      </c>
      <c r="J200" s="34">
        <f>IF(I200="","",IF(D200&gt;0,D200*Setup!$B$12*I200,0))</f>
        <v/>
      </c>
    </row>
    <row r="201">
      <c r="A201" s="46" t="n"/>
      <c r="B201" s="17" t="n"/>
      <c r="C201" s="14" t="n"/>
      <c r="D201" s="19" t="n"/>
      <c r="E201" s="14" t="n"/>
      <c r="F201" s="47">
        <f>IF(OR(A201="",B201=""),"",IFERROR(INDEX(Setup!$B$19:$B$30,A201),"Prior period"))</f>
        <v/>
      </c>
      <c r="G201" s="48">
        <f>IF(OR(A201="",B201=""),"",IFERROR(INDEX(Setup!$E$19:$E$30,A201)+0,""))</f>
        <v/>
      </c>
      <c r="H201" s="20">
        <f>IF(OR(G201="",B201=""),"",MAX(0,B201-G201))</f>
        <v/>
      </c>
      <c r="I201" s="20">
        <f>IF(H201="","",IF(H201=0,0,(YEAR(B201)-YEAR(G201))*12+MONTH(B201)-MONTH(G201)+IF(DAY(B201)&gt;DAY(G201),1,0)))</f>
        <v/>
      </c>
      <c r="J201" s="34">
        <f>IF(I201="","",IF(D201&gt;0,D201*Setup!$B$12*I201,0))</f>
        <v/>
      </c>
    </row>
    <row r="202">
      <c r="A202" s="46" t="n"/>
      <c r="B202" s="17" t="n"/>
      <c r="C202" s="14" t="n"/>
      <c r="D202" s="19" t="n"/>
      <c r="E202" s="14" t="n"/>
      <c r="F202" s="47">
        <f>IF(OR(A202="",B202=""),"",IFERROR(INDEX(Setup!$B$19:$B$30,A202),"Prior period"))</f>
        <v/>
      </c>
      <c r="G202" s="48">
        <f>IF(OR(A202="",B202=""),"",IFERROR(INDEX(Setup!$E$19:$E$30,A202)+0,""))</f>
        <v/>
      </c>
      <c r="H202" s="20">
        <f>IF(OR(G202="",B202=""),"",MAX(0,B202-G202))</f>
        <v/>
      </c>
      <c r="I202" s="20">
        <f>IF(H202="","",IF(H202=0,0,(YEAR(B202)-YEAR(G202))*12+MONTH(B202)-MONTH(G202)+IF(DAY(B202)&gt;DAY(G202),1,0)))</f>
        <v/>
      </c>
      <c r="J202" s="34">
        <f>IF(I202="","",IF(D202&gt;0,D202*Setup!$B$12*I202,0))</f>
        <v/>
      </c>
    </row>
    <row r="203">
      <c r="A203" s="46" t="n"/>
      <c r="B203" s="17" t="n"/>
      <c r="C203" s="14" t="n"/>
      <c r="D203" s="19" t="n"/>
      <c r="E203" s="14" t="n"/>
      <c r="F203" s="47">
        <f>IF(OR(A203="",B203=""),"",IFERROR(INDEX(Setup!$B$19:$B$30,A203),"Prior period"))</f>
        <v/>
      </c>
      <c r="G203" s="48">
        <f>IF(OR(A203="",B203=""),"",IFERROR(INDEX(Setup!$E$19:$E$30,A203)+0,""))</f>
        <v/>
      </c>
      <c r="H203" s="20">
        <f>IF(OR(G203="",B203=""),"",MAX(0,B203-G203))</f>
        <v/>
      </c>
      <c r="I203" s="20">
        <f>IF(H203="","",IF(H203=0,0,(YEAR(B203)-YEAR(G203))*12+MONTH(B203)-MONTH(G203)+IF(DAY(B203)&gt;DAY(G203),1,0)))</f>
        <v/>
      </c>
      <c r="J203" s="34">
        <f>IF(I203="","",IF(D203&gt;0,D203*Setup!$B$12*I203,0))</f>
        <v/>
      </c>
    </row>
    <row r="204">
      <c r="A204" s="46" t="n"/>
      <c r="B204" s="17" t="n"/>
      <c r="C204" s="14" t="n"/>
      <c r="D204" s="19" t="n"/>
      <c r="E204" s="14" t="n"/>
      <c r="F204" s="47">
        <f>IF(OR(A204="",B204=""),"",IFERROR(INDEX(Setup!$B$19:$B$30,A204),"Prior period"))</f>
        <v/>
      </c>
      <c r="G204" s="48">
        <f>IF(OR(A204="",B204=""),"",IFERROR(INDEX(Setup!$E$19:$E$30,A204)+0,""))</f>
        <v/>
      </c>
      <c r="H204" s="20">
        <f>IF(OR(G204="",B204=""),"",MAX(0,B204-G204))</f>
        <v/>
      </c>
      <c r="I204" s="20">
        <f>IF(H204="","",IF(H204=0,0,(YEAR(B204)-YEAR(G204))*12+MONTH(B204)-MONTH(G204)+IF(DAY(B204)&gt;DAY(G204),1,0)))</f>
        <v/>
      </c>
      <c r="J204" s="34">
        <f>IF(I204="","",IF(D204&gt;0,D204*Setup!$B$12*I204,0))</f>
        <v/>
      </c>
    </row>
    <row r="205">
      <c r="A205" s="46" t="n"/>
      <c r="B205" s="17" t="n"/>
      <c r="C205" s="14" t="n"/>
      <c r="D205" s="19" t="n"/>
      <c r="E205" s="14" t="n"/>
      <c r="F205" s="47">
        <f>IF(OR(A205="",B205=""),"",IFERROR(INDEX(Setup!$B$19:$B$30,A205),"Prior period"))</f>
        <v/>
      </c>
      <c r="G205" s="48">
        <f>IF(OR(A205="",B205=""),"",IFERROR(INDEX(Setup!$E$19:$E$30,A205)+0,""))</f>
        <v/>
      </c>
      <c r="H205" s="20">
        <f>IF(OR(G205="",B205=""),"",MAX(0,B205-G205))</f>
        <v/>
      </c>
      <c r="I205" s="20">
        <f>IF(H205="","",IF(H205=0,0,(YEAR(B205)-YEAR(G205))*12+MONTH(B205)-MONTH(G205)+IF(DAY(B205)&gt;DAY(G205),1,0)))</f>
        <v/>
      </c>
      <c r="J205" s="34">
        <f>IF(I205="","",IF(D205&gt;0,D205*Setup!$B$12*I205,0))</f>
        <v/>
      </c>
    </row>
    <row r="206">
      <c r="A206" s="46" t="n"/>
      <c r="B206" s="17" t="n"/>
      <c r="C206" s="14" t="n"/>
      <c r="D206" s="19" t="n"/>
      <c r="E206" s="14" t="n"/>
      <c r="F206" s="47">
        <f>IF(OR(A206="",B206=""),"",IFERROR(INDEX(Setup!$B$19:$B$30,A206),"Prior period"))</f>
        <v/>
      </c>
      <c r="G206" s="48">
        <f>IF(OR(A206="",B206=""),"",IFERROR(INDEX(Setup!$E$19:$E$30,A206)+0,""))</f>
        <v/>
      </c>
      <c r="H206" s="20">
        <f>IF(OR(G206="",B206=""),"",MAX(0,B206-G206))</f>
        <v/>
      </c>
      <c r="I206" s="20">
        <f>IF(H206="","",IF(H206=0,0,(YEAR(B206)-YEAR(G206))*12+MONTH(B206)-MONTH(G206)+IF(DAY(B206)&gt;DAY(G206),1,0)))</f>
        <v/>
      </c>
      <c r="J206" s="34">
        <f>IF(I206="","",IF(D206&gt;0,D206*Setup!$B$12*I206,0))</f>
        <v/>
      </c>
    </row>
    <row r="207">
      <c r="A207" s="46" t="n"/>
      <c r="B207" s="17" t="n"/>
      <c r="C207" s="14" t="n"/>
      <c r="D207" s="19" t="n"/>
      <c r="E207" s="14" t="n"/>
      <c r="F207" s="47">
        <f>IF(OR(A207="",B207=""),"",IFERROR(INDEX(Setup!$B$19:$B$30,A207),"Prior period"))</f>
        <v/>
      </c>
      <c r="G207" s="48">
        <f>IF(OR(A207="",B207=""),"",IFERROR(INDEX(Setup!$E$19:$E$30,A207)+0,""))</f>
        <v/>
      </c>
      <c r="H207" s="20">
        <f>IF(OR(G207="",B207=""),"",MAX(0,B207-G207))</f>
        <v/>
      </c>
      <c r="I207" s="20">
        <f>IF(H207="","",IF(H207=0,0,(YEAR(B207)-YEAR(G207))*12+MONTH(B207)-MONTH(G207)+IF(DAY(B207)&gt;DAY(G207),1,0)))</f>
        <v/>
      </c>
      <c r="J207" s="34">
        <f>IF(I207="","",IF(D207&gt;0,D207*Setup!$B$12*I207,0))</f>
        <v/>
      </c>
    </row>
    <row r="208">
      <c r="A208" s="46" t="n"/>
      <c r="B208" s="17" t="n"/>
      <c r="C208" s="14" t="n"/>
      <c r="D208" s="19" t="n"/>
      <c r="E208" s="14" t="n"/>
      <c r="F208" s="47">
        <f>IF(OR(A208="",B208=""),"",IFERROR(INDEX(Setup!$B$19:$B$30,A208),"Prior period"))</f>
        <v/>
      </c>
      <c r="G208" s="48">
        <f>IF(OR(A208="",B208=""),"",IFERROR(INDEX(Setup!$E$19:$E$30,A208)+0,""))</f>
        <v/>
      </c>
      <c r="H208" s="20">
        <f>IF(OR(G208="",B208=""),"",MAX(0,B208-G208))</f>
        <v/>
      </c>
      <c r="I208" s="20">
        <f>IF(H208="","",IF(H208=0,0,(YEAR(B208)-YEAR(G208))*12+MONTH(B208)-MONTH(G208)+IF(DAY(B208)&gt;DAY(G208),1,0)))</f>
        <v/>
      </c>
      <c r="J208" s="34">
        <f>IF(I208="","",IF(D208&gt;0,D208*Setup!$B$12*I208,0))</f>
        <v/>
      </c>
    </row>
    <row r="209">
      <c r="A209" s="46" t="n"/>
      <c r="B209" s="17" t="n"/>
      <c r="C209" s="14" t="n"/>
      <c r="D209" s="19" t="n"/>
      <c r="E209" s="14" t="n"/>
      <c r="F209" s="47">
        <f>IF(OR(A209="",B209=""),"",IFERROR(INDEX(Setup!$B$19:$B$30,A209),"Prior period"))</f>
        <v/>
      </c>
      <c r="G209" s="48">
        <f>IF(OR(A209="",B209=""),"",IFERROR(INDEX(Setup!$E$19:$E$30,A209)+0,""))</f>
        <v/>
      </c>
      <c r="H209" s="20">
        <f>IF(OR(G209="",B209=""),"",MAX(0,B209-G209))</f>
        <v/>
      </c>
      <c r="I209" s="20">
        <f>IF(H209="","",IF(H209=0,0,(YEAR(B209)-YEAR(G209))*12+MONTH(B209)-MONTH(G209)+IF(DAY(B209)&gt;DAY(G209),1,0)))</f>
        <v/>
      </c>
      <c r="J209" s="34">
        <f>IF(I209="","",IF(D209&gt;0,D209*Setup!$B$12*I209,0))</f>
        <v/>
      </c>
    </row>
    <row r="210">
      <c r="A210" s="46" t="n"/>
      <c r="B210" s="17" t="n"/>
      <c r="C210" s="14" t="n"/>
      <c r="D210" s="19" t="n"/>
      <c r="E210" s="14" t="n"/>
      <c r="F210" s="47">
        <f>IF(OR(A210="",B210=""),"",IFERROR(INDEX(Setup!$B$19:$B$30,A210),"Prior period"))</f>
        <v/>
      </c>
      <c r="G210" s="48">
        <f>IF(OR(A210="",B210=""),"",IFERROR(INDEX(Setup!$E$19:$E$30,A210)+0,""))</f>
        <v/>
      </c>
      <c r="H210" s="20">
        <f>IF(OR(G210="",B210=""),"",MAX(0,B210-G210))</f>
        <v/>
      </c>
      <c r="I210" s="20">
        <f>IF(H210="","",IF(H210=0,0,(YEAR(B210)-YEAR(G210))*12+MONTH(B210)-MONTH(G210)+IF(DAY(B210)&gt;DAY(G210),1,0)))</f>
        <v/>
      </c>
      <c r="J210" s="34">
        <f>IF(I210="","",IF(D210&gt;0,D210*Setup!$B$12*I210,0))</f>
        <v/>
      </c>
    </row>
    <row r="211">
      <c r="A211" s="46" t="n"/>
      <c r="B211" s="17" t="n"/>
      <c r="C211" s="14" t="n"/>
      <c r="D211" s="19" t="n"/>
      <c r="E211" s="14" t="n"/>
      <c r="F211" s="47">
        <f>IF(OR(A211="",B211=""),"",IFERROR(INDEX(Setup!$B$19:$B$30,A211),"Prior period"))</f>
        <v/>
      </c>
      <c r="G211" s="48">
        <f>IF(OR(A211="",B211=""),"",IFERROR(INDEX(Setup!$E$19:$E$30,A211)+0,""))</f>
        <v/>
      </c>
      <c r="H211" s="20">
        <f>IF(OR(G211="",B211=""),"",MAX(0,B211-G211))</f>
        <v/>
      </c>
      <c r="I211" s="20">
        <f>IF(H211="","",IF(H211=0,0,(YEAR(B211)-YEAR(G211))*12+MONTH(B211)-MONTH(G211)+IF(DAY(B211)&gt;DAY(G211),1,0)))</f>
        <v/>
      </c>
      <c r="J211" s="34">
        <f>IF(I211="","",IF(D211&gt;0,D211*Setup!$B$12*I211,0))</f>
        <v/>
      </c>
    </row>
    <row r="212">
      <c r="A212" s="46" t="n"/>
      <c r="B212" s="17" t="n"/>
      <c r="C212" s="14" t="n"/>
      <c r="D212" s="19" t="n"/>
      <c r="E212" s="14" t="n"/>
      <c r="F212" s="47">
        <f>IF(OR(A212="",B212=""),"",IFERROR(INDEX(Setup!$B$19:$B$30,A212),"Prior period"))</f>
        <v/>
      </c>
      <c r="G212" s="48">
        <f>IF(OR(A212="",B212=""),"",IFERROR(INDEX(Setup!$E$19:$E$30,A212)+0,""))</f>
        <v/>
      </c>
      <c r="H212" s="20">
        <f>IF(OR(G212="",B212=""),"",MAX(0,B212-G212))</f>
        <v/>
      </c>
      <c r="I212" s="20">
        <f>IF(H212="","",IF(H212=0,0,(YEAR(B212)-YEAR(G212))*12+MONTH(B212)-MONTH(G212)+IF(DAY(B212)&gt;DAY(G212),1,0)))</f>
        <v/>
      </c>
      <c r="J212" s="34">
        <f>IF(I212="","",IF(D212&gt;0,D212*Setup!$B$12*I212,0))</f>
        <v/>
      </c>
    </row>
    <row r="213">
      <c r="A213" s="46" t="n"/>
      <c r="B213" s="17" t="n"/>
      <c r="C213" s="14" t="n"/>
      <c r="D213" s="19" t="n"/>
      <c r="E213" s="14" t="n"/>
      <c r="F213" s="47">
        <f>IF(OR(A213="",B213=""),"",IFERROR(INDEX(Setup!$B$19:$B$30,A213),"Prior period"))</f>
        <v/>
      </c>
      <c r="G213" s="48">
        <f>IF(OR(A213="",B213=""),"",IFERROR(INDEX(Setup!$E$19:$E$30,A213)+0,""))</f>
        <v/>
      </c>
      <c r="H213" s="20">
        <f>IF(OR(G213="",B213=""),"",MAX(0,B213-G213))</f>
        <v/>
      </c>
      <c r="I213" s="20">
        <f>IF(H213="","",IF(H213=0,0,(YEAR(B213)-YEAR(G213))*12+MONTH(B213)-MONTH(G213)+IF(DAY(B213)&gt;DAY(G213),1,0)))</f>
        <v/>
      </c>
      <c r="J213" s="34">
        <f>IF(I213="","",IF(D213&gt;0,D213*Setup!$B$12*I213,0))</f>
        <v/>
      </c>
    </row>
    <row r="214">
      <c r="A214" s="46" t="n"/>
      <c r="B214" s="17" t="n"/>
      <c r="C214" s="14" t="n"/>
      <c r="D214" s="19" t="n"/>
      <c r="E214" s="14" t="n"/>
      <c r="F214" s="47">
        <f>IF(OR(A214="",B214=""),"",IFERROR(INDEX(Setup!$B$19:$B$30,A214),"Prior period"))</f>
        <v/>
      </c>
      <c r="G214" s="48">
        <f>IF(OR(A214="",B214=""),"",IFERROR(INDEX(Setup!$E$19:$E$30,A214)+0,""))</f>
        <v/>
      </c>
      <c r="H214" s="20">
        <f>IF(OR(G214="",B214=""),"",MAX(0,B214-G214))</f>
        <v/>
      </c>
      <c r="I214" s="20">
        <f>IF(H214="","",IF(H214=0,0,(YEAR(B214)-YEAR(G214))*12+MONTH(B214)-MONTH(G214)+IF(DAY(B214)&gt;DAY(G214),1,0)))</f>
        <v/>
      </c>
      <c r="J214" s="34">
        <f>IF(I214="","",IF(D214&gt;0,D214*Setup!$B$12*I214,0))</f>
        <v/>
      </c>
    </row>
    <row r="215">
      <c r="A215" s="46" t="n"/>
      <c r="B215" s="17" t="n"/>
      <c r="C215" s="14" t="n"/>
      <c r="D215" s="19" t="n"/>
      <c r="E215" s="14" t="n"/>
      <c r="F215" s="47">
        <f>IF(OR(A215="",B215=""),"",IFERROR(INDEX(Setup!$B$19:$B$30,A215),"Prior period"))</f>
        <v/>
      </c>
      <c r="G215" s="48">
        <f>IF(OR(A215="",B215=""),"",IFERROR(INDEX(Setup!$E$19:$E$30,A215)+0,""))</f>
        <v/>
      </c>
      <c r="H215" s="20">
        <f>IF(OR(G215="",B215=""),"",MAX(0,B215-G215))</f>
        <v/>
      </c>
      <c r="I215" s="20">
        <f>IF(H215="","",IF(H215=0,0,(YEAR(B215)-YEAR(G215))*12+MONTH(B215)-MONTH(G215)+IF(DAY(B215)&gt;DAY(G215),1,0)))</f>
        <v/>
      </c>
      <c r="J215" s="34">
        <f>IF(I215="","",IF(D215&gt;0,D215*Setup!$B$12*I215,0))</f>
        <v/>
      </c>
    </row>
    <row r="216">
      <c r="A216" s="46" t="n"/>
      <c r="B216" s="17" t="n"/>
      <c r="C216" s="14" t="n"/>
      <c r="D216" s="19" t="n"/>
      <c r="E216" s="14" t="n"/>
      <c r="F216" s="47">
        <f>IF(OR(A216="",B216=""),"",IFERROR(INDEX(Setup!$B$19:$B$30,A216),"Prior period"))</f>
        <v/>
      </c>
      <c r="G216" s="48">
        <f>IF(OR(A216="",B216=""),"",IFERROR(INDEX(Setup!$E$19:$E$30,A216)+0,""))</f>
        <v/>
      </c>
      <c r="H216" s="20">
        <f>IF(OR(G216="",B216=""),"",MAX(0,B216-G216))</f>
        <v/>
      </c>
      <c r="I216" s="20">
        <f>IF(H216="","",IF(H216=0,0,(YEAR(B216)-YEAR(G216))*12+MONTH(B216)-MONTH(G216)+IF(DAY(B216)&gt;DAY(G216),1,0)))</f>
        <v/>
      </c>
      <c r="J216" s="34">
        <f>IF(I216="","",IF(D216&gt;0,D216*Setup!$B$12*I216,0))</f>
        <v/>
      </c>
    </row>
    <row r="217">
      <c r="A217" s="46" t="n"/>
      <c r="B217" s="17" t="n"/>
      <c r="C217" s="14" t="n"/>
      <c r="D217" s="19" t="n"/>
      <c r="E217" s="14" t="n"/>
      <c r="F217" s="47">
        <f>IF(OR(A217="",B217=""),"",IFERROR(INDEX(Setup!$B$19:$B$30,A217),"Prior period"))</f>
        <v/>
      </c>
      <c r="G217" s="48">
        <f>IF(OR(A217="",B217=""),"",IFERROR(INDEX(Setup!$E$19:$E$30,A217)+0,""))</f>
        <v/>
      </c>
      <c r="H217" s="20">
        <f>IF(OR(G217="",B217=""),"",MAX(0,B217-G217))</f>
        <v/>
      </c>
      <c r="I217" s="20">
        <f>IF(H217="","",IF(H217=0,0,(YEAR(B217)-YEAR(G217))*12+MONTH(B217)-MONTH(G217)+IF(DAY(B217)&gt;DAY(G217),1,0)))</f>
        <v/>
      </c>
      <c r="J217" s="34">
        <f>IF(I217="","",IF(D217&gt;0,D217*Setup!$B$12*I217,0))</f>
        <v/>
      </c>
    </row>
    <row r="218">
      <c r="A218" s="46" t="n"/>
      <c r="B218" s="17" t="n"/>
      <c r="C218" s="14" t="n"/>
      <c r="D218" s="19" t="n"/>
      <c r="E218" s="14" t="n"/>
      <c r="F218" s="47">
        <f>IF(OR(A218="",B218=""),"",IFERROR(INDEX(Setup!$B$19:$B$30,A218),"Prior period"))</f>
        <v/>
      </c>
      <c r="G218" s="48">
        <f>IF(OR(A218="",B218=""),"",IFERROR(INDEX(Setup!$E$19:$E$30,A218)+0,""))</f>
        <v/>
      </c>
      <c r="H218" s="20">
        <f>IF(OR(G218="",B218=""),"",MAX(0,B218-G218))</f>
        <v/>
      </c>
      <c r="I218" s="20">
        <f>IF(H218="","",IF(H218=0,0,(YEAR(B218)-YEAR(G218))*12+MONTH(B218)-MONTH(G218)+IF(DAY(B218)&gt;DAY(G218),1,0)))</f>
        <v/>
      </c>
      <c r="J218" s="34">
        <f>IF(I218="","",IF(D218&gt;0,D218*Setup!$B$12*I218,0))</f>
        <v/>
      </c>
    </row>
    <row r="219">
      <c r="A219" s="46" t="n"/>
      <c r="B219" s="17" t="n"/>
      <c r="C219" s="14" t="n"/>
      <c r="D219" s="19" t="n"/>
      <c r="E219" s="14" t="n"/>
      <c r="F219" s="47">
        <f>IF(OR(A219="",B219=""),"",IFERROR(INDEX(Setup!$B$19:$B$30,A219),"Prior period"))</f>
        <v/>
      </c>
      <c r="G219" s="48">
        <f>IF(OR(A219="",B219=""),"",IFERROR(INDEX(Setup!$E$19:$E$30,A219)+0,""))</f>
        <v/>
      </c>
      <c r="H219" s="20">
        <f>IF(OR(G219="",B219=""),"",MAX(0,B219-G219))</f>
        <v/>
      </c>
      <c r="I219" s="20">
        <f>IF(H219="","",IF(H219=0,0,(YEAR(B219)-YEAR(G219))*12+MONTH(B219)-MONTH(G219)+IF(DAY(B219)&gt;DAY(G219),1,0)))</f>
        <v/>
      </c>
      <c r="J219" s="34">
        <f>IF(I219="","",IF(D219&gt;0,D219*Setup!$B$12*I219,0))</f>
        <v/>
      </c>
    </row>
    <row r="220">
      <c r="A220" s="46" t="n"/>
      <c r="B220" s="17" t="n"/>
      <c r="C220" s="14" t="n"/>
      <c r="D220" s="19" t="n"/>
      <c r="E220" s="14" t="n"/>
      <c r="F220" s="47">
        <f>IF(OR(A220="",B220=""),"",IFERROR(INDEX(Setup!$B$19:$B$30,A220),"Prior period"))</f>
        <v/>
      </c>
      <c r="G220" s="48">
        <f>IF(OR(A220="",B220=""),"",IFERROR(INDEX(Setup!$E$19:$E$30,A220)+0,""))</f>
        <v/>
      </c>
      <c r="H220" s="20">
        <f>IF(OR(G220="",B220=""),"",MAX(0,B220-G220))</f>
        <v/>
      </c>
      <c r="I220" s="20">
        <f>IF(H220="","",IF(H220=0,0,(YEAR(B220)-YEAR(G220))*12+MONTH(B220)-MONTH(G220)+IF(DAY(B220)&gt;DAY(G220),1,0)))</f>
        <v/>
      </c>
      <c r="J220" s="34">
        <f>IF(I220="","",IF(D220&gt;0,D220*Setup!$B$12*I220,0))</f>
        <v/>
      </c>
    </row>
    <row r="221">
      <c r="A221" s="46" t="n"/>
      <c r="B221" s="17" t="n"/>
      <c r="C221" s="14" t="n"/>
      <c r="D221" s="19" t="n"/>
      <c r="E221" s="14" t="n"/>
      <c r="F221" s="47">
        <f>IF(OR(A221="",B221=""),"",IFERROR(INDEX(Setup!$B$19:$B$30,A221),"Prior period"))</f>
        <v/>
      </c>
      <c r="G221" s="48">
        <f>IF(OR(A221="",B221=""),"",IFERROR(INDEX(Setup!$E$19:$E$30,A221)+0,""))</f>
        <v/>
      </c>
      <c r="H221" s="20">
        <f>IF(OR(G221="",B221=""),"",MAX(0,B221-G221))</f>
        <v/>
      </c>
      <c r="I221" s="20">
        <f>IF(H221="","",IF(H221=0,0,(YEAR(B221)-YEAR(G221))*12+MONTH(B221)-MONTH(G221)+IF(DAY(B221)&gt;DAY(G221),1,0)))</f>
        <v/>
      </c>
      <c r="J221" s="34">
        <f>IF(I221="","",IF(D221&gt;0,D221*Setup!$B$12*I221,0))</f>
        <v/>
      </c>
    </row>
    <row r="222">
      <c r="A222" s="46" t="n"/>
      <c r="B222" s="17" t="n"/>
      <c r="C222" s="14" t="n"/>
      <c r="D222" s="19" t="n"/>
      <c r="E222" s="14" t="n"/>
      <c r="F222" s="47">
        <f>IF(OR(A222="",B222=""),"",IFERROR(INDEX(Setup!$B$19:$B$30,A222),"Prior period"))</f>
        <v/>
      </c>
      <c r="G222" s="48">
        <f>IF(OR(A222="",B222=""),"",IFERROR(INDEX(Setup!$E$19:$E$30,A222)+0,""))</f>
        <v/>
      </c>
      <c r="H222" s="20">
        <f>IF(OR(G222="",B222=""),"",MAX(0,B222-G222))</f>
        <v/>
      </c>
      <c r="I222" s="20">
        <f>IF(H222="","",IF(H222=0,0,(YEAR(B222)-YEAR(G222))*12+MONTH(B222)-MONTH(G222)+IF(DAY(B222)&gt;DAY(G222),1,0)))</f>
        <v/>
      </c>
      <c r="J222" s="34">
        <f>IF(I222="","",IF(D222&gt;0,D222*Setup!$B$12*I222,0))</f>
        <v/>
      </c>
    </row>
    <row r="223">
      <c r="A223" s="46" t="n"/>
      <c r="B223" s="17" t="n"/>
      <c r="C223" s="14" t="n"/>
      <c r="D223" s="19" t="n"/>
      <c r="E223" s="14" t="n"/>
      <c r="F223" s="47">
        <f>IF(OR(A223="",B223=""),"",IFERROR(INDEX(Setup!$B$19:$B$30,A223),"Prior period"))</f>
        <v/>
      </c>
      <c r="G223" s="48">
        <f>IF(OR(A223="",B223=""),"",IFERROR(INDEX(Setup!$E$19:$E$30,A223)+0,""))</f>
        <v/>
      </c>
      <c r="H223" s="20">
        <f>IF(OR(G223="",B223=""),"",MAX(0,B223-G223))</f>
        <v/>
      </c>
      <c r="I223" s="20">
        <f>IF(H223="","",IF(H223=0,0,(YEAR(B223)-YEAR(G223))*12+MONTH(B223)-MONTH(G223)+IF(DAY(B223)&gt;DAY(G223),1,0)))</f>
        <v/>
      </c>
      <c r="J223" s="34">
        <f>IF(I223="","",IF(D223&gt;0,D223*Setup!$B$12*I223,0))</f>
        <v/>
      </c>
    </row>
    <row r="224">
      <c r="A224" s="46" t="n"/>
      <c r="B224" s="17" t="n"/>
      <c r="C224" s="14" t="n"/>
      <c r="D224" s="19" t="n"/>
      <c r="E224" s="14" t="n"/>
      <c r="F224" s="47">
        <f>IF(OR(A224="",B224=""),"",IFERROR(INDEX(Setup!$B$19:$B$30,A224),"Prior period"))</f>
        <v/>
      </c>
      <c r="G224" s="48">
        <f>IF(OR(A224="",B224=""),"",IFERROR(INDEX(Setup!$E$19:$E$30,A224)+0,""))</f>
        <v/>
      </c>
      <c r="H224" s="20">
        <f>IF(OR(G224="",B224=""),"",MAX(0,B224-G224))</f>
        <v/>
      </c>
      <c r="I224" s="20">
        <f>IF(H224="","",IF(H224=0,0,(YEAR(B224)-YEAR(G224))*12+MONTH(B224)-MONTH(G224)+IF(DAY(B224)&gt;DAY(G224),1,0)))</f>
        <v/>
      </c>
      <c r="J224" s="34">
        <f>IF(I224="","",IF(D224&gt;0,D224*Setup!$B$12*I224,0))</f>
        <v/>
      </c>
    </row>
    <row r="225">
      <c r="A225" s="46" t="n"/>
      <c r="B225" s="17" t="n"/>
      <c r="C225" s="14" t="n"/>
      <c r="D225" s="19" t="n"/>
      <c r="E225" s="14" t="n"/>
      <c r="F225" s="47">
        <f>IF(OR(A225="",B225=""),"",IFERROR(INDEX(Setup!$B$19:$B$30,A225),"Prior period"))</f>
        <v/>
      </c>
      <c r="G225" s="48">
        <f>IF(OR(A225="",B225=""),"",IFERROR(INDEX(Setup!$E$19:$E$30,A225)+0,""))</f>
        <v/>
      </c>
      <c r="H225" s="20">
        <f>IF(OR(G225="",B225=""),"",MAX(0,B225-G225))</f>
        <v/>
      </c>
      <c r="I225" s="20">
        <f>IF(H225="","",IF(H225=0,0,(YEAR(B225)-YEAR(G225))*12+MONTH(B225)-MONTH(G225)+IF(DAY(B225)&gt;DAY(G225),1,0)))</f>
        <v/>
      </c>
      <c r="J225" s="34">
        <f>IF(I225="","",IF(D225&gt;0,D225*Setup!$B$12*I225,0))</f>
        <v/>
      </c>
    </row>
    <row r="226">
      <c r="A226" s="46" t="n"/>
      <c r="B226" s="17" t="n"/>
      <c r="C226" s="14" t="n"/>
      <c r="D226" s="19" t="n"/>
      <c r="E226" s="14" t="n"/>
      <c r="F226" s="47">
        <f>IF(OR(A226="",B226=""),"",IFERROR(INDEX(Setup!$B$19:$B$30,A226),"Prior period"))</f>
        <v/>
      </c>
      <c r="G226" s="48">
        <f>IF(OR(A226="",B226=""),"",IFERROR(INDEX(Setup!$E$19:$E$30,A226)+0,""))</f>
        <v/>
      </c>
      <c r="H226" s="20">
        <f>IF(OR(G226="",B226=""),"",MAX(0,B226-G226))</f>
        <v/>
      </c>
      <c r="I226" s="20">
        <f>IF(H226="","",IF(H226=0,0,(YEAR(B226)-YEAR(G226))*12+MONTH(B226)-MONTH(G226)+IF(DAY(B226)&gt;DAY(G226),1,0)))</f>
        <v/>
      </c>
      <c r="J226" s="34">
        <f>IF(I226="","",IF(D226&gt;0,D226*Setup!$B$12*I226,0))</f>
        <v/>
      </c>
    </row>
    <row r="227">
      <c r="A227" s="46" t="n"/>
      <c r="B227" s="17" t="n"/>
      <c r="C227" s="14" t="n"/>
      <c r="D227" s="19" t="n"/>
      <c r="E227" s="14" t="n"/>
      <c r="F227" s="47">
        <f>IF(OR(A227="",B227=""),"",IFERROR(INDEX(Setup!$B$19:$B$30,A227),"Prior period"))</f>
        <v/>
      </c>
      <c r="G227" s="48">
        <f>IF(OR(A227="",B227=""),"",IFERROR(INDEX(Setup!$E$19:$E$30,A227)+0,""))</f>
        <v/>
      </c>
      <c r="H227" s="20">
        <f>IF(OR(G227="",B227=""),"",MAX(0,B227-G227))</f>
        <v/>
      </c>
      <c r="I227" s="20">
        <f>IF(H227="","",IF(H227=0,0,(YEAR(B227)-YEAR(G227))*12+MONTH(B227)-MONTH(G227)+IF(DAY(B227)&gt;DAY(G227),1,0)))</f>
        <v/>
      </c>
      <c r="J227" s="34">
        <f>IF(I227="","",IF(D227&gt;0,D227*Setup!$B$12*I227,0))</f>
        <v/>
      </c>
    </row>
    <row r="228">
      <c r="A228" s="46" t="n"/>
      <c r="B228" s="17" t="n"/>
      <c r="C228" s="14" t="n"/>
      <c r="D228" s="19" t="n"/>
      <c r="E228" s="14" t="n"/>
      <c r="F228" s="47">
        <f>IF(OR(A228="",B228=""),"",IFERROR(INDEX(Setup!$B$19:$B$30,A228),"Prior period"))</f>
        <v/>
      </c>
      <c r="G228" s="48">
        <f>IF(OR(A228="",B228=""),"",IFERROR(INDEX(Setup!$E$19:$E$30,A228)+0,""))</f>
        <v/>
      </c>
      <c r="H228" s="20">
        <f>IF(OR(G228="",B228=""),"",MAX(0,B228-G228))</f>
        <v/>
      </c>
      <c r="I228" s="20">
        <f>IF(H228="","",IF(H228=0,0,(YEAR(B228)-YEAR(G228))*12+MONTH(B228)-MONTH(G228)+IF(DAY(B228)&gt;DAY(G228),1,0)))</f>
        <v/>
      </c>
      <c r="J228" s="34">
        <f>IF(I228="","",IF(D228&gt;0,D228*Setup!$B$12*I228,0))</f>
        <v/>
      </c>
    </row>
    <row r="229">
      <c r="A229" s="46" t="n"/>
      <c r="B229" s="17" t="n"/>
      <c r="C229" s="14" t="n"/>
      <c r="D229" s="19" t="n"/>
      <c r="E229" s="14" t="n"/>
      <c r="F229" s="47">
        <f>IF(OR(A229="",B229=""),"",IFERROR(INDEX(Setup!$B$19:$B$30,A229),"Prior period"))</f>
        <v/>
      </c>
      <c r="G229" s="48">
        <f>IF(OR(A229="",B229=""),"",IFERROR(INDEX(Setup!$E$19:$E$30,A229)+0,""))</f>
        <v/>
      </c>
      <c r="H229" s="20">
        <f>IF(OR(G229="",B229=""),"",MAX(0,B229-G229))</f>
        <v/>
      </c>
      <c r="I229" s="20">
        <f>IF(H229="","",IF(H229=0,0,(YEAR(B229)-YEAR(G229))*12+MONTH(B229)-MONTH(G229)+IF(DAY(B229)&gt;DAY(G229),1,0)))</f>
        <v/>
      </c>
      <c r="J229" s="34">
        <f>IF(I229="","",IF(D229&gt;0,D229*Setup!$B$12*I229,0))</f>
        <v/>
      </c>
    </row>
    <row r="230">
      <c r="A230" s="46" t="n"/>
      <c r="B230" s="17" t="n"/>
      <c r="C230" s="14" t="n"/>
      <c r="D230" s="19" t="n"/>
      <c r="E230" s="14" t="n"/>
      <c r="F230" s="47">
        <f>IF(OR(A230="",B230=""),"",IFERROR(INDEX(Setup!$B$19:$B$30,A230),"Prior period"))</f>
        <v/>
      </c>
      <c r="G230" s="48">
        <f>IF(OR(A230="",B230=""),"",IFERROR(INDEX(Setup!$E$19:$E$30,A230)+0,""))</f>
        <v/>
      </c>
      <c r="H230" s="20">
        <f>IF(OR(G230="",B230=""),"",MAX(0,B230-G230))</f>
        <v/>
      </c>
      <c r="I230" s="20">
        <f>IF(H230="","",IF(H230=0,0,(YEAR(B230)-YEAR(G230))*12+MONTH(B230)-MONTH(G230)+IF(DAY(B230)&gt;DAY(G230),1,0)))</f>
        <v/>
      </c>
      <c r="J230" s="34">
        <f>IF(I230="","",IF(D230&gt;0,D230*Setup!$B$12*I230,0))</f>
        <v/>
      </c>
    </row>
    <row r="231">
      <c r="A231" s="46" t="n"/>
      <c r="B231" s="17" t="n"/>
      <c r="C231" s="14" t="n"/>
      <c r="D231" s="19" t="n"/>
      <c r="E231" s="14" t="n"/>
      <c r="F231" s="47">
        <f>IF(OR(A231="",B231=""),"",IFERROR(INDEX(Setup!$B$19:$B$30,A231),"Prior period"))</f>
        <v/>
      </c>
      <c r="G231" s="48">
        <f>IF(OR(A231="",B231=""),"",IFERROR(INDEX(Setup!$E$19:$E$30,A231)+0,""))</f>
        <v/>
      </c>
      <c r="H231" s="20">
        <f>IF(OR(G231="",B231=""),"",MAX(0,B231-G231))</f>
        <v/>
      </c>
      <c r="I231" s="20">
        <f>IF(H231="","",IF(H231=0,0,(YEAR(B231)-YEAR(G231))*12+MONTH(B231)-MONTH(G231)+IF(DAY(B231)&gt;DAY(G231),1,0)))</f>
        <v/>
      </c>
      <c r="J231" s="34">
        <f>IF(I231="","",IF(D231&gt;0,D231*Setup!$B$12*I231,0))</f>
        <v/>
      </c>
    </row>
    <row r="232">
      <c r="A232" s="46" t="n"/>
      <c r="B232" s="17" t="n"/>
      <c r="C232" s="14" t="n"/>
      <c r="D232" s="19" t="n"/>
      <c r="E232" s="14" t="n"/>
      <c r="F232" s="47">
        <f>IF(OR(A232="",B232=""),"",IFERROR(INDEX(Setup!$B$19:$B$30,A232),"Prior period"))</f>
        <v/>
      </c>
      <c r="G232" s="48">
        <f>IF(OR(A232="",B232=""),"",IFERROR(INDEX(Setup!$E$19:$E$30,A232)+0,""))</f>
        <v/>
      </c>
      <c r="H232" s="20">
        <f>IF(OR(G232="",B232=""),"",MAX(0,B232-G232))</f>
        <v/>
      </c>
      <c r="I232" s="20">
        <f>IF(H232="","",IF(H232=0,0,(YEAR(B232)-YEAR(G232))*12+MONTH(B232)-MONTH(G232)+IF(DAY(B232)&gt;DAY(G232),1,0)))</f>
        <v/>
      </c>
      <c r="J232" s="34">
        <f>IF(I232="","",IF(D232&gt;0,D232*Setup!$B$12*I232,0))</f>
        <v/>
      </c>
    </row>
    <row r="233">
      <c r="A233" s="46" t="n"/>
      <c r="B233" s="17" t="n"/>
      <c r="C233" s="14" t="n"/>
      <c r="D233" s="19" t="n"/>
      <c r="E233" s="14" t="n"/>
      <c r="F233" s="47">
        <f>IF(OR(A233="",B233=""),"",IFERROR(INDEX(Setup!$B$19:$B$30,A233),"Prior period"))</f>
        <v/>
      </c>
      <c r="G233" s="48">
        <f>IF(OR(A233="",B233=""),"",IFERROR(INDEX(Setup!$E$19:$E$30,A233)+0,""))</f>
        <v/>
      </c>
      <c r="H233" s="20">
        <f>IF(OR(G233="",B233=""),"",MAX(0,B233-G233))</f>
        <v/>
      </c>
      <c r="I233" s="20">
        <f>IF(H233="","",IF(H233=0,0,(YEAR(B233)-YEAR(G233))*12+MONTH(B233)-MONTH(G233)+IF(DAY(B233)&gt;DAY(G233),1,0)))</f>
        <v/>
      </c>
      <c r="J233" s="34">
        <f>IF(I233="","",IF(D233&gt;0,D233*Setup!$B$12*I233,0))</f>
        <v/>
      </c>
    </row>
    <row r="234">
      <c r="A234" s="46" t="n"/>
      <c r="B234" s="17" t="n"/>
      <c r="C234" s="14" t="n"/>
      <c r="D234" s="19" t="n"/>
      <c r="E234" s="14" t="n"/>
      <c r="F234" s="47">
        <f>IF(OR(A234="",B234=""),"",IFERROR(INDEX(Setup!$B$19:$B$30,A234),"Prior period"))</f>
        <v/>
      </c>
      <c r="G234" s="48">
        <f>IF(OR(A234="",B234=""),"",IFERROR(INDEX(Setup!$E$19:$E$30,A234)+0,""))</f>
        <v/>
      </c>
      <c r="H234" s="20">
        <f>IF(OR(G234="",B234=""),"",MAX(0,B234-G234))</f>
        <v/>
      </c>
      <c r="I234" s="20">
        <f>IF(H234="","",IF(H234=0,0,(YEAR(B234)-YEAR(G234))*12+MONTH(B234)-MONTH(G234)+IF(DAY(B234)&gt;DAY(G234),1,0)))</f>
        <v/>
      </c>
      <c r="J234" s="34">
        <f>IF(I234="","",IF(D234&gt;0,D234*Setup!$B$12*I234,0))</f>
        <v/>
      </c>
    </row>
    <row r="235">
      <c r="A235" s="46" t="n"/>
      <c r="B235" s="17" t="n"/>
      <c r="C235" s="14" t="n"/>
      <c r="D235" s="19" t="n"/>
      <c r="E235" s="14" t="n"/>
      <c r="F235" s="47">
        <f>IF(OR(A235="",B235=""),"",IFERROR(INDEX(Setup!$B$19:$B$30,A235),"Prior period"))</f>
        <v/>
      </c>
      <c r="G235" s="48">
        <f>IF(OR(A235="",B235=""),"",IFERROR(INDEX(Setup!$E$19:$E$30,A235)+0,""))</f>
        <v/>
      </c>
      <c r="H235" s="20">
        <f>IF(OR(G235="",B235=""),"",MAX(0,B235-G235))</f>
        <v/>
      </c>
      <c r="I235" s="20">
        <f>IF(H235="","",IF(H235=0,0,(YEAR(B235)-YEAR(G235))*12+MONTH(B235)-MONTH(G235)+IF(DAY(B235)&gt;DAY(G235),1,0)))</f>
        <v/>
      </c>
      <c r="J235" s="34">
        <f>IF(I235="","",IF(D235&gt;0,D235*Setup!$B$12*I235,0))</f>
        <v/>
      </c>
    </row>
    <row r="236">
      <c r="A236" s="46" t="n"/>
      <c r="B236" s="17" t="n"/>
      <c r="C236" s="14" t="n"/>
      <c r="D236" s="19" t="n"/>
      <c r="E236" s="14" t="n"/>
      <c r="F236" s="47">
        <f>IF(OR(A236="",B236=""),"",IFERROR(INDEX(Setup!$B$19:$B$30,A236),"Prior period"))</f>
        <v/>
      </c>
      <c r="G236" s="48">
        <f>IF(OR(A236="",B236=""),"",IFERROR(INDEX(Setup!$E$19:$E$30,A236)+0,""))</f>
        <v/>
      </c>
      <c r="H236" s="20">
        <f>IF(OR(G236="",B236=""),"",MAX(0,B236-G236))</f>
        <v/>
      </c>
      <c r="I236" s="20">
        <f>IF(H236="","",IF(H236=0,0,(YEAR(B236)-YEAR(G236))*12+MONTH(B236)-MONTH(G236)+IF(DAY(B236)&gt;DAY(G236),1,0)))</f>
        <v/>
      </c>
      <c r="J236" s="34">
        <f>IF(I236="","",IF(D236&gt;0,D236*Setup!$B$12*I236,0))</f>
        <v/>
      </c>
    </row>
    <row r="237">
      <c r="A237" s="46" t="n"/>
      <c r="B237" s="17" t="n"/>
      <c r="C237" s="14" t="n"/>
      <c r="D237" s="19" t="n"/>
      <c r="E237" s="14" t="n"/>
      <c r="F237" s="47">
        <f>IF(OR(A237="",B237=""),"",IFERROR(INDEX(Setup!$B$19:$B$30,A237),"Prior period"))</f>
        <v/>
      </c>
      <c r="G237" s="48">
        <f>IF(OR(A237="",B237=""),"",IFERROR(INDEX(Setup!$E$19:$E$30,A237)+0,""))</f>
        <v/>
      </c>
      <c r="H237" s="20">
        <f>IF(OR(G237="",B237=""),"",MAX(0,B237-G237))</f>
        <v/>
      </c>
      <c r="I237" s="20">
        <f>IF(H237="","",IF(H237=0,0,(YEAR(B237)-YEAR(G237))*12+MONTH(B237)-MONTH(G237)+IF(DAY(B237)&gt;DAY(G237),1,0)))</f>
        <v/>
      </c>
      <c r="J237" s="34">
        <f>IF(I237="","",IF(D237&gt;0,D237*Setup!$B$12*I237,0))</f>
        <v/>
      </c>
    </row>
    <row r="238">
      <c r="A238" s="46" t="n"/>
      <c r="B238" s="17" t="n"/>
      <c r="C238" s="14" t="n"/>
      <c r="D238" s="19" t="n"/>
      <c r="E238" s="14" t="n"/>
      <c r="F238" s="47">
        <f>IF(OR(A238="",B238=""),"",IFERROR(INDEX(Setup!$B$19:$B$30,A238),"Prior period"))</f>
        <v/>
      </c>
      <c r="G238" s="48">
        <f>IF(OR(A238="",B238=""),"",IFERROR(INDEX(Setup!$E$19:$E$30,A238)+0,""))</f>
        <v/>
      </c>
      <c r="H238" s="20">
        <f>IF(OR(G238="",B238=""),"",MAX(0,B238-G238))</f>
        <v/>
      </c>
      <c r="I238" s="20">
        <f>IF(H238="","",IF(H238=0,0,(YEAR(B238)-YEAR(G238))*12+MONTH(B238)-MONTH(G238)+IF(DAY(B238)&gt;DAY(G238),1,0)))</f>
        <v/>
      </c>
      <c r="J238" s="34">
        <f>IF(I238="","",IF(D238&gt;0,D238*Setup!$B$12*I238,0))</f>
        <v/>
      </c>
    </row>
    <row r="239">
      <c r="A239" s="46" t="n"/>
      <c r="B239" s="17" t="n"/>
      <c r="C239" s="14" t="n"/>
      <c r="D239" s="19" t="n"/>
      <c r="E239" s="14" t="n"/>
      <c r="F239" s="47">
        <f>IF(OR(A239="",B239=""),"",IFERROR(INDEX(Setup!$B$19:$B$30,A239),"Prior period"))</f>
        <v/>
      </c>
      <c r="G239" s="48">
        <f>IF(OR(A239="",B239=""),"",IFERROR(INDEX(Setup!$E$19:$E$30,A239)+0,""))</f>
        <v/>
      </c>
      <c r="H239" s="20">
        <f>IF(OR(G239="",B239=""),"",MAX(0,B239-G239))</f>
        <v/>
      </c>
      <c r="I239" s="20">
        <f>IF(H239="","",IF(H239=0,0,(YEAR(B239)-YEAR(G239))*12+MONTH(B239)-MONTH(G239)+IF(DAY(B239)&gt;DAY(G239),1,0)))</f>
        <v/>
      </c>
      <c r="J239" s="34">
        <f>IF(I239="","",IF(D239&gt;0,D239*Setup!$B$12*I239,0))</f>
        <v/>
      </c>
    </row>
    <row r="240">
      <c r="A240" s="46" t="n"/>
      <c r="B240" s="17" t="n"/>
      <c r="C240" s="14" t="n"/>
      <c r="D240" s="19" t="n"/>
      <c r="E240" s="14" t="n"/>
      <c r="F240" s="47">
        <f>IF(OR(A240="",B240=""),"",IFERROR(INDEX(Setup!$B$19:$B$30,A240),"Prior period"))</f>
        <v/>
      </c>
      <c r="G240" s="48">
        <f>IF(OR(A240="",B240=""),"",IFERROR(INDEX(Setup!$E$19:$E$30,A240)+0,""))</f>
        <v/>
      </c>
      <c r="H240" s="20">
        <f>IF(OR(G240="",B240=""),"",MAX(0,B240-G240))</f>
        <v/>
      </c>
      <c r="I240" s="20">
        <f>IF(H240="","",IF(H240=0,0,(YEAR(B240)-YEAR(G240))*12+MONTH(B240)-MONTH(G240)+IF(DAY(B240)&gt;DAY(G240),1,0)))</f>
        <v/>
      </c>
      <c r="J240" s="34">
        <f>IF(I240="","",IF(D240&gt;0,D240*Setup!$B$12*I240,0))</f>
        <v/>
      </c>
    </row>
    <row r="241">
      <c r="A241" s="46" t="n"/>
      <c r="B241" s="17" t="n"/>
      <c r="C241" s="14" t="n"/>
      <c r="D241" s="19" t="n"/>
      <c r="E241" s="14" t="n"/>
      <c r="F241" s="47">
        <f>IF(OR(A241="",B241=""),"",IFERROR(INDEX(Setup!$B$19:$B$30,A241),"Prior period"))</f>
        <v/>
      </c>
      <c r="G241" s="48">
        <f>IF(OR(A241="",B241=""),"",IFERROR(INDEX(Setup!$E$19:$E$30,A241)+0,""))</f>
        <v/>
      </c>
      <c r="H241" s="20">
        <f>IF(OR(G241="",B241=""),"",MAX(0,B241-G241))</f>
        <v/>
      </c>
      <c r="I241" s="20">
        <f>IF(H241="","",IF(H241=0,0,(YEAR(B241)-YEAR(G241))*12+MONTH(B241)-MONTH(G241)+IF(DAY(B241)&gt;DAY(G241),1,0)))</f>
        <v/>
      </c>
      <c r="J241" s="34">
        <f>IF(I241="","",IF(D241&gt;0,D241*Setup!$B$12*I241,0))</f>
        <v/>
      </c>
    </row>
    <row r="242">
      <c r="A242" s="46" t="n"/>
      <c r="B242" s="17" t="n"/>
      <c r="C242" s="14" t="n"/>
      <c r="D242" s="19" t="n"/>
      <c r="E242" s="14" t="n"/>
      <c r="F242" s="47">
        <f>IF(OR(A242="",B242=""),"",IFERROR(INDEX(Setup!$B$19:$B$30,A242),"Prior period"))</f>
        <v/>
      </c>
      <c r="G242" s="48">
        <f>IF(OR(A242="",B242=""),"",IFERROR(INDEX(Setup!$E$19:$E$30,A242)+0,""))</f>
        <v/>
      </c>
      <c r="H242" s="20">
        <f>IF(OR(G242="",B242=""),"",MAX(0,B242-G242))</f>
        <v/>
      </c>
      <c r="I242" s="20">
        <f>IF(H242="","",IF(H242=0,0,(YEAR(B242)-YEAR(G242))*12+MONTH(B242)-MONTH(G242)+IF(DAY(B242)&gt;DAY(G242),1,0)))</f>
        <v/>
      </c>
      <c r="J242" s="34">
        <f>IF(I242="","",IF(D242&gt;0,D242*Setup!$B$12*I242,0))</f>
        <v/>
      </c>
    </row>
    <row r="243">
      <c r="A243" s="46" t="n"/>
      <c r="B243" s="17" t="n"/>
      <c r="C243" s="14" t="n"/>
      <c r="D243" s="19" t="n"/>
      <c r="E243" s="14" t="n"/>
      <c r="F243" s="47">
        <f>IF(OR(A243="",B243=""),"",IFERROR(INDEX(Setup!$B$19:$B$30,A243),"Prior period"))</f>
        <v/>
      </c>
      <c r="G243" s="48">
        <f>IF(OR(A243="",B243=""),"",IFERROR(INDEX(Setup!$E$19:$E$30,A243)+0,""))</f>
        <v/>
      </c>
      <c r="H243" s="20">
        <f>IF(OR(G243="",B243=""),"",MAX(0,B243-G243))</f>
        <v/>
      </c>
      <c r="I243" s="20">
        <f>IF(H243="","",IF(H243=0,0,(YEAR(B243)-YEAR(G243))*12+MONTH(B243)-MONTH(G243)+IF(DAY(B243)&gt;DAY(G243),1,0)))</f>
        <v/>
      </c>
      <c r="J243" s="34">
        <f>IF(I243="","",IF(D243&gt;0,D243*Setup!$B$12*I243,0))</f>
        <v/>
      </c>
    </row>
    <row r="244">
      <c r="A244" s="46" t="n"/>
      <c r="B244" s="17" t="n"/>
      <c r="C244" s="14" t="n"/>
      <c r="D244" s="19" t="n"/>
      <c r="E244" s="14" t="n"/>
      <c r="F244" s="47">
        <f>IF(OR(A244="",B244=""),"",IFERROR(INDEX(Setup!$B$19:$B$30,A244),"Prior period"))</f>
        <v/>
      </c>
      <c r="G244" s="48">
        <f>IF(OR(A244="",B244=""),"",IFERROR(INDEX(Setup!$E$19:$E$30,A244)+0,""))</f>
        <v/>
      </c>
      <c r="H244" s="20">
        <f>IF(OR(G244="",B244=""),"",MAX(0,B244-G244))</f>
        <v/>
      </c>
      <c r="I244" s="20">
        <f>IF(H244="","",IF(H244=0,0,(YEAR(B244)-YEAR(G244))*12+MONTH(B244)-MONTH(G244)+IF(DAY(B244)&gt;DAY(G244),1,0)))</f>
        <v/>
      </c>
      <c r="J244" s="34">
        <f>IF(I244="","",IF(D244&gt;0,D244*Setup!$B$12*I244,0))</f>
        <v/>
      </c>
    </row>
    <row r="245">
      <c r="A245" s="46" t="n"/>
      <c r="B245" s="17" t="n"/>
      <c r="C245" s="14" t="n"/>
      <c r="D245" s="19" t="n"/>
      <c r="E245" s="14" t="n"/>
      <c r="F245" s="47">
        <f>IF(OR(A245="",B245=""),"",IFERROR(INDEX(Setup!$B$19:$B$30,A245),"Prior period"))</f>
        <v/>
      </c>
      <c r="G245" s="48">
        <f>IF(OR(A245="",B245=""),"",IFERROR(INDEX(Setup!$E$19:$E$30,A245)+0,""))</f>
        <v/>
      </c>
      <c r="H245" s="20">
        <f>IF(OR(G245="",B245=""),"",MAX(0,B245-G245))</f>
        <v/>
      </c>
      <c r="I245" s="20">
        <f>IF(H245="","",IF(H245=0,0,(YEAR(B245)-YEAR(G245))*12+MONTH(B245)-MONTH(G245)+IF(DAY(B245)&gt;DAY(G245),1,0)))</f>
        <v/>
      </c>
      <c r="J245" s="34">
        <f>IF(I245="","",IF(D245&gt;0,D245*Setup!$B$12*I245,0))</f>
        <v/>
      </c>
    </row>
    <row r="246">
      <c r="A246" s="46" t="n"/>
      <c r="B246" s="17" t="n"/>
      <c r="C246" s="14" t="n"/>
      <c r="D246" s="19" t="n"/>
      <c r="E246" s="14" t="n"/>
      <c r="F246" s="47">
        <f>IF(OR(A246="",B246=""),"",IFERROR(INDEX(Setup!$B$19:$B$30,A246),"Prior period"))</f>
        <v/>
      </c>
      <c r="G246" s="48">
        <f>IF(OR(A246="",B246=""),"",IFERROR(INDEX(Setup!$E$19:$E$30,A246)+0,""))</f>
        <v/>
      </c>
      <c r="H246" s="20">
        <f>IF(OR(G246="",B246=""),"",MAX(0,B246-G246))</f>
        <v/>
      </c>
      <c r="I246" s="20">
        <f>IF(H246="","",IF(H246=0,0,(YEAR(B246)-YEAR(G246))*12+MONTH(B246)-MONTH(G246)+IF(DAY(B246)&gt;DAY(G246),1,0)))</f>
        <v/>
      </c>
      <c r="J246" s="34">
        <f>IF(I246="","",IF(D246&gt;0,D246*Setup!$B$12*I246,0))</f>
        <v/>
      </c>
    </row>
    <row r="247">
      <c r="A247" s="46" t="n"/>
      <c r="B247" s="17" t="n"/>
      <c r="C247" s="14" t="n"/>
      <c r="D247" s="19" t="n"/>
      <c r="E247" s="14" t="n"/>
      <c r="F247" s="47">
        <f>IF(OR(A247="",B247=""),"",IFERROR(INDEX(Setup!$B$19:$B$30,A247),"Prior period"))</f>
        <v/>
      </c>
      <c r="G247" s="48">
        <f>IF(OR(A247="",B247=""),"",IFERROR(INDEX(Setup!$E$19:$E$30,A247)+0,""))</f>
        <v/>
      </c>
      <c r="H247" s="20">
        <f>IF(OR(G247="",B247=""),"",MAX(0,B247-G247))</f>
        <v/>
      </c>
      <c r="I247" s="20">
        <f>IF(H247="","",IF(H247=0,0,(YEAR(B247)-YEAR(G247))*12+MONTH(B247)-MONTH(G247)+IF(DAY(B247)&gt;DAY(G247),1,0)))</f>
        <v/>
      </c>
      <c r="J247" s="34">
        <f>IF(I247="","",IF(D247&gt;0,D247*Setup!$B$12*I247,0))</f>
        <v/>
      </c>
    </row>
    <row r="248">
      <c r="A248" s="46" t="n"/>
      <c r="B248" s="17" t="n"/>
      <c r="C248" s="14" t="n"/>
      <c r="D248" s="19" t="n"/>
      <c r="E248" s="14" t="n"/>
      <c r="F248" s="47">
        <f>IF(OR(A248="",B248=""),"",IFERROR(INDEX(Setup!$B$19:$B$30,A248),"Prior period"))</f>
        <v/>
      </c>
      <c r="G248" s="48">
        <f>IF(OR(A248="",B248=""),"",IFERROR(INDEX(Setup!$E$19:$E$30,A248)+0,""))</f>
        <v/>
      </c>
      <c r="H248" s="20">
        <f>IF(OR(G248="",B248=""),"",MAX(0,B248-G248))</f>
        <v/>
      </c>
      <c r="I248" s="20">
        <f>IF(H248="","",IF(H248=0,0,(YEAR(B248)-YEAR(G248))*12+MONTH(B248)-MONTH(G248)+IF(DAY(B248)&gt;DAY(G248),1,0)))</f>
        <v/>
      </c>
      <c r="J248" s="34">
        <f>IF(I248="","",IF(D248&gt;0,D248*Setup!$B$12*I248,0))</f>
        <v/>
      </c>
    </row>
    <row r="249">
      <c r="A249" s="46" t="n"/>
      <c r="B249" s="17" t="n"/>
      <c r="C249" s="14" t="n"/>
      <c r="D249" s="19" t="n"/>
      <c r="E249" s="14" t="n"/>
      <c r="F249" s="47">
        <f>IF(OR(A249="",B249=""),"",IFERROR(INDEX(Setup!$B$19:$B$30,A249),"Prior period"))</f>
        <v/>
      </c>
      <c r="G249" s="48">
        <f>IF(OR(A249="",B249=""),"",IFERROR(INDEX(Setup!$E$19:$E$30,A249)+0,""))</f>
        <v/>
      </c>
      <c r="H249" s="20">
        <f>IF(OR(G249="",B249=""),"",MAX(0,B249-G249))</f>
        <v/>
      </c>
      <c r="I249" s="20">
        <f>IF(H249="","",IF(H249=0,0,(YEAR(B249)-YEAR(G249))*12+MONTH(B249)-MONTH(G249)+IF(DAY(B249)&gt;DAY(G249),1,0)))</f>
        <v/>
      </c>
      <c r="J249" s="34">
        <f>IF(I249="","",IF(D249&gt;0,D249*Setup!$B$12*I249,0))</f>
        <v/>
      </c>
    </row>
    <row r="250">
      <c r="A250" s="46" t="n"/>
      <c r="B250" s="17" t="n"/>
      <c r="C250" s="14" t="n"/>
      <c r="D250" s="19" t="n"/>
      <c r="E250" s="14" t="n"/>
      <c r="F250" s="47">
        <f>IF(OR(A250="",B250=""),"",IFERROR(INDEX(Setup!$B$19:$B$30,A250),"Prior period"))</f>
        <v/>
      </c>
      <c r="G250" s="48">
        <f>IF(OR(A250="",B250=""),"",IFERROR(INDEX(Setup!$E$19:$E$30,A250)+0,""))</f>
        <v/>
      </c>
      <c r="H250" s="20">
        <f>IF(OR(G250="",B250=""),"",MAX(0,B250-G250))</f>
        <v/>
      </c>
      <c r="I250" s="20">
        <f>IF(H250="","",IF(H250=0,0,(YEAR(B250)-YEAR(G250))*12+MONTH(B250)-MONTH(G250)+IF(DAY(B250)&gt;DAY(G250),1,0)))</f>
        <v/>
      </c>
      <c r="J250" s="34">
        <f>IF(I250="","",IF(D250&gt;0,D250*Setup!$B$12*I250,0))</f>
        <v/>
      </c>
    </row>
    <row r="251">
      <c r="A251" s="46" t="n"/>
      <c r="B251" s="17" t="n"/>
      <c r="C251" s="14" t="n"/>
      <c r="D251" s="19" t="n"/>
      <c r="E251" s="14" t="n"/>
      <c r="F251" s="47">
        <f>IF(OR(A251="",B251=""),"",IFERROR(INDEX(Setup!$B$19:$B$30,A251),"Prior period"))</f>
        <v/>
      </c>
      <c r="G251" s="48">
        <f>IF(OR(A251="",B251=""),"",IFERROR(INDEX(Setup!$E$19:$E$30,A251)+0,""))</f>
        <v/>
      </c>
      <c r="H251" s="20">
        <f>IF(OR(G251="",B251=""),"",MAX(0,B251-G251))</f>
        <v/>
      </c>
      <c r="I251" s="20">
        <f>IF(H251="","",IF(H251=0,0,(YEAR(B251)-YEAR(G251))*12+MONTH(B251)-MONTH(G251)+IF(DAY(B251)&gt;DAY(G251),1,0)))</f>
        <v/>
      </c>
      <c r="J251" s="34">
        <f>IF(I251="","",IF(D251&gt;0,D251*Setup!$B$12*I251,0))</f>
        <v/>
      </c>
    </row>
    <row r="252">
      <c r="A252" s="46" t="n"/>
      <c r="B252" s="17" t="n"/>
      <c r="C252" s="14" t="n"/>
      <c r="D252" s="19" t="n"/>
      <c r="E252" s="14" t="n"/>
      <c r="F252" s="47">
        <f>IF(OR(A252="",B252=""),"",IFERROR(INDEX(Setup!$B$19:$B$30,A252),"Prior period"))</f>
        <v/>
      </c>
      <c r="G252" s="48">
        <f>IF(OR(A252="",B252=""),"",IFERROR(INDEX(Setup!$E$19:$E$30,A252)+0,""))</f>
        <v/>
      </c>
      <c r="H252" s="20">
        <f>IF(OR(G252="",B252=""),"",MAX(0,B252-G252))</f>
        <v/>
      </c>
      <c r="I252" s="20">
        <f>IF(H252="","",IF(H252=0,0,(YEAR(B252)-YEAR(G252))*12+MONTH(B252)-MONTH(G252)+IF(DAY(B252)&gt;DAY(G252),1,0)))</f>
        <v/>
      </c>
      <c r="J252" s="34">
        <f>IF(I252="","",IF(D252&gt;0,D252*Setup!$B$12*I252,0))</f>
        <v/>
      </c>
    </row>
    <row r="253">
      <c r="A253" s="46" t="n"/>
      <c r="B253" s="17" t="n"/>
      <c r="C253" s="14" t="n"/>
      <c r="D253" s="19" t="n"/>
      <c r="E253" s="14" t="n"/>
      <c r="F253" s="47">
        <f>IF(OR(A253="",B253=""),"",IFERROR(INDEX(Setup!$B$19:$B$30,A253),"Prior period"))</f>
        <v/>
      </c>
      <c r="G253" s="48">
        <f>IF(OR(A253="",B253=""),"",IFERROR(INDEX(Setup!$E$19:$E$30,A253)+0,""))</f>
        <v/>
      </c>
      <c r="H253" s="20">
        <f>IF(OR(G253="",B253=""),"",MAX(0,B253-G253))</f>
        <v/>
      </c>
      <c r="I253" s="20">
        <f>IF(H253="","",IF(H253=0,0,(YEAR(B253)-YEAR(G253))*12+MONTH(B253)-MONTH(G253)+IF(DAY(B253)&gt;DAY(G253),1,0)))</f>
        <v/>
      </c>
      <c r="J253" s="34">
        <f>IF(I253="","",IF(D253&gt;0,D253*Setup!$B$12*I253,0))</f>
        <v/>
      </c>
    </row>
    <row r="254">
      <c r="A254" s="46" t="n"/>
      <c r="B254" s="17" t="n"/>
      <c r="C254" s="14" t="n"/>
      <c r="D254" s="19" t="n"/>
      <c r="E254" s="14" t="n"/>
      <c r="F254" s="47">
        <f>IF(OR(A254="",B254=""),"",IFERROR(INDEX(Setup!$B$19:$B$30,A254),"Prior period"))</f>
        <v/>
      </c>
      <c r="G254" s="48">
        <f>IF(OR(A254="",B254=""),"",IFERROR(INDEX(Setup!$E$19:$E$30,A254)+0,""))</f>
        <v/>
      </c>
      <c r="H254" s="20">
        <f>IF(OR(G254="",B254=""),"",MAX(0,B254-G254))</f>
        <v/>
      </c>
      <c r="I254" s="20">
        <f>IF(H254="","",IF(H254=0,0,(YEAR(B254)-YEAR(G254))*12+MONTH(B254)-MONTH(G254)+IF(DAY(B254)&gt;DAY(G254),1,0)))</f>
        <v/>
      </c>
      <c r="J254" s="34">
        <f>IF(I254="","",IF(D254&gt;0,D254*Setup!$B$12*I254,0))</f>
        <v/>
      </c>
    </row>
    <row r="255">
      <c r="A255" s="46" t="n"/>
      <c r="B255" s="17" t="n"/>
      <c r="C255" s="14" t="n"/>
      <c r="D255" s="19" t="n"/>
      <c r="E255" s="14" t="n"/>
      <c r="F255" s="47">
        <f>IF(OR(A255="",B255=""),"",IFERROR(INDEX(Setup!$B$19:$B$30,A255),"Prior period"))</f>
        <v/>
      </c>
      <c r="G255" s="48">
        <f>IF(OR(A255="",B255=""),"",IFERROR(INDEX(Setup!$E$19:$E$30,A255)+0,""))</f>
        <v/>
      </c>
      <c r="H255" s="20">
        <f>IF(OR(G255="",B255=""),"",MAX(0,B255-G255))</f>
        <v/>
      </c>
      <c r="I255" s="20">
        <f>IF(H255="","",IF(H255=0,0,(YEAR(B255)-YEAR(G255))*12+MONTH(B255)-MONTH(G255)+IF(DAY(B255)&gt;DAY(G255),1,0)))</f>
        <v/>
      </c>
      <c r="J255" s="34">
        <f>IF(I255="","",IF(D255&gt;0,D255*Setup!$B$12*I255,0))</f>
        <v/>
      </c>
    </row>
    <row r="256">
      <c r="A256" s="46" t="n"/>
      <c r="B256" s="17" t="n"/>
      <c r="C256" s="14" t="n"/>
      <c r="D256" s="19" t="n"/>
      <c r="E256" s="14" t="n"/>
      <c r="F256" s="47">
        <f>IF(OR(A256="",B256=""),"",IFERROR(INDEX(Setup!$B$19:$B$30,A256),"Prior period"))</f>
        <v/>
      </c>
      <c r="G256" s="48">
        <f>IF(OR(A256="",B256=""),"",IFERROR(INDEX(Setup!$E$19:$E$30,A256)+0,""))</f>
        <v/>
      </c>
      <c r="H256" s="20">
        <f>IF(OR(G256="",B256=""),"",MAX(0,B256-G256))</f>
        <v/>
      </c>
      <c r="I256" s="20">
        <f>IF(H256="","",IF(H256=0,0,(YEAR(B256)-YEAR(G256))*12+MONTH(B256)-MONTH(G256)+IF(DAY(B256)&gt;DAY(G256),1,0)))</f>
        <v/>
      </c>
      <c r="J256" s="34">
        <f>IF(I256="","",IF(D256&gt;0,D256*Setup!$B$12*I256,0))</f>
        <v/>
      </c>
    </row>
    <row r="257">
      <c r="A257" s="46" t="n"/>
      <c r="B257" s="17" t="n"/>
      <c r="C257" s="14" t="n"/>
      <c r="D257" s="19" t="n"/>
      <c r="E257" s="14" t="n"/>
      <c r="F257" s="47">
        <f>IF(OR(A257="",B257=""),"",IFERROR(INDEX(Setup!$B$19:$B$30,A257),"Prior period"))</f>
        <v/>
      </c>
      <c r="G257" s="48">
        <f>IF(OR(A257="",B257=""),"",IFERROR(INDEX(Setup!$E$19:$E$30,A257)+0,""))</f>
        <v/>
      </c>
      <c r="H257" s="20">
        <f>IF(OR(G257="",B257=""),"",MAX(0,B257-G257))</f>
        <v/>
      </c>
      <c r="I257" s="20">
        <f>IF(H257="","",IF(H257=0,0,(YEAR(B257)-YEAR(G257))*12+MONTH(B257)-MONTH(G257)+IF(DAY(B257)&gt;DAY(G257),1,0)))</f>
        <v/>
      </c>
      <c r="J257" s="34">
        <f>IF(I257="","",IF(D257&gt;0,D257*Setup!$B$12*I257,0))</f>
        <v/>
      </c>
    </row>
    <row r="258">
      <c r="A258" s="46" t="n"/>
      <c r="B258" s="17" t="n"/>
      <c r="C258" s="14" t="n"/>
      <c r="D258" s="19" t="n"/>
      <c r="E258" s="14" t="n"/>
      <c r="F258" s="47">
        <f>IF(OR(A258="",B258=""),"",IFERROR(INDEX(Setup!$B$19:$B$30,A258),"Prior period"))</f>
        <v/>
      </c>
      <c r="G258" s="48">
        <f>IF(OR(A258="",B258=""),"",IFERROR(INDEX(Setup!$E$19:$E$30,A258)+0,""))</f>
        <v/>
      </c>
      <c r="H258" s="20">
        <f>IF(OR(G258="",B258=""),"",MAX(0,B258-G258))</f>
        <v/>
      </c>
      <c r="I258" s="20">
        <f>IF(H258="","",IF(H258=0,0,(YEAR(B258)-YEAR(G258))*12+MONTH(B258)-MONTH(G258)+IF(DAY(B258)&gt;DAY(G258),1,0)))</f>
        <v/>
      </c>
      <c r="J258" s="34">
        <f>IF(I258="","",IF(D258&gt;0,D258*Setup!$B$12*I258,0))</f>
        <v/>
      </c>
    </row>
    <row r="259">
      <c r="A259" s="46" t="n"/>
      <c r="B259" s="17" t="n"/>
      <c r="C259" s="14" t="n"/>
      <c r="D259" s="19" t="n"/>
      <c r="E259" s="14" t="n"/>
      <c r="F259" s="47">
        <f>IF(OR(A259="",B259=""),"",IFERROR(INDEX(Setup!$B$19:$B$30,A259),"Prior period"))</f>
        <v/>
      </c>
      <c r="G259" s="48">
        <f>IF(OR(A259="",B259=""),"",IFERROR(INDEX(Setup!$E$19:$E$30,A259)+0,""))</f>
        <v/>
      </c>
      <c r="H259" s="20">
        <f>IF(OR(G259="",B259=""),"",MAX(0,B259-G259))</f>
        <v/>
      </c>
      <c r="I259" s="20">
        <f>IF(H259="","",IF(H259=0,0,(YEAR(B259)-YEAR(G259))*12+MONTH(B259)-MONTH(G259)+IF(DAY(B259)&gt;DAY(G259),1,0)))</f>
        <v/>
      </c>
      <c r="J259" s="34">
        <f>IF(I259="","",IF(D259&gt;0,D259*Setup!$B$12*I259,0))</f>
        <v/>
      </c>
    </row>
    <row r="260">
      <c r="A260" s="46" t="n"/>
      <c r="B260" s="17" t="n"/>
      <c r="C260" s="14" t="n"/>
      <c r="D260" s="19" t="n"/>
      <c r="E260" s="14" t="n"/>
      <c r="F260" s="47">
        <f>IF(OR(A260="",B260=""),"",IFERROR(INDEX(Setup!$B$19:$B$30,A260),"Prior period"))</f>
        <v/>
      </c>
      <c r="G260" s="48">
        <f>IF(OR(A260="",B260=""),"",IFERROR(INDEX(Setup!$E$19:$E$30,A260)+0,""))</f>
        <v/>
      </c>
      <c r="H260" s="20">
        <f>IF(OR(G260="",B260=""),"",MAX(0,B260-G260))</f>
        <v/>
      </c>
      <c r="I260" s="20">
        <f>IF(H260="","",IF(H260=0,0,(YEAR(B260)-YEAR(G260))*12+MONTH(B260)-MONTH(G260)+IF(DAY(B260)&gt;DAY(G260),1,0)))</f>
        <v/>
      </c>
      <c r="J260" s="34">
        <f>IF(I260="","",IF(D260&gt;0,D260*Setup!$B$12*I260,0))</f>
        <v/>
      </c>
    </row>
    <row r="261">
      <c r="A261" s="46" t="n"/>
      <c r="B261" s="17" t="n"/>
      <c r="C261" s="14" t="n"/>
      <c r="D261" s="19" t="n"/>
      <c r="E261" s="14" t="n"/>
      <c r="F261" s="47">
        <f>IF(OR(A261="",B261=""),"",IFERROR(INDEX(Setup!$B$19:$B$30,A261),"Prior period"))</f>
        <v/>
      </c>
      <c r="G261" s="48">
        <f>IF(OR(A261="",B261=""),"",IFERROR(INDEX(Setup!$E$19:$E$30,A261)+0,""))</f>
        <v/>
      </c>
      <c r="H261" s="20">
        <f>IF(OR(G261="",B261=""),"",MAX(0,B261-G261))</f>
        <v/>
      </c>
      <c r="I261" s="20">
        <f>IF(H261="","",IF(H261=0,0,(YEAR(B261)-YEAR(G261))*12+MONTH(B261)-MONTH(G261)+IF(DAY(B261)&gt;DAY(G261),1,0)))</f>
        <v/>
      </c>
      <c r="J261" s="34">
        <f>IF(I261="","",IF(D261&gt;0,D261*Setup!$B$12*I261,0))</f>
        <v/>
      </c>
    </row>
    <row r="262">
      <c r="A262" s="46" t="n"/>
      <c r="B262" s="17" t="n"/>
      <c r="C262" s="14" t="n"/>
      <c r="D262" s="19" t="n"/>
      <c r="E262" s="14" t="n"/>
      <c r="F262" s="47">
        <f>IF(OR(A262="",B262=""),"",IFERROR(INDEX(Setup!$B$19:$B$30,A262),"Prior period"))</f>
        <v/>
      </c>
      <c r="G262" s="48">
        <f>IF(OR(A262="",B262=""),"",IFERROR(INDEX(Setup!$E$19:$E$30,A262)+0,""))</f>
        <v/>
      </c>
      <c r="H262" s="20">
        <f>IF(OR(G262="",B262=""),"",MAX(0,B262-G262))</f>
        <v/>
      </c>
      <c r="I262" s="20">
        <f>IF(H262="","",IF(H262=0,0,(YEAR(B262)-YEAR(G262))*12+MONTH(B262)-MONTH(G262)+IF(DAY(B262)&gt;DAY(G262),1,0)))</f>
        <v/>
      </c>
      <c r="J262" s="34">
        <f>IF(I262="","",IF(D262&gt;0,D262*Setup!$B$12*I262,0))</f>
        <v/>
      </c>
    </row>
    <row r="263">
      <c r="A263" s="46" t="n"/>
      <c r="B263" s="17" t="n"/>
      <c r="C263" s="14" t="n"/>
      <c r="D263" s="19" t="n"/>
      <c r="E263" s="14" t="n"/>
      <c r="F263" s="47">
        <f>IF(OR(A263="",B263=""),"",IFERROR(INDEX(Setup!$B$19:$B$30,A263),"Prior period"))</f>
        <v/>
      </c>
      <c r="G263" s="48">
        <f>IF(OR(A263="",B263=""),"",IFERROR(INDEX(Setup!$E$19:$E$30,A263)+0,""))</f>
        <v/>
      </c>
      <c r="H263" s="20">
        <f>IF(OR(G263="",B263=""),"",MAX(0,B263-G263))</f>
        <v/>
      </c>
      <c r="I263" s="20">
        <f>IF(H263="","",IF(H263=0,0,(YEAR(B263)-YEAR(G263))*12+MONTH(B263)-MONTH(G263)+IF(DAY(B263)&gt;DAY(G263),1,0)))</f>
        <v/>
      </c>
      <c r="J263" s="34">
        <f>IF(I263="","",IF(D263&gt;0,D263*Setup!$B$12*I263,0))</f>
        <v/>
      </c>
    </row>
    <row r="264">
      <c r="A264" s="46" t="n"/>
      <c r="B264" s="17" t="n"/>
      <c r="C264" s="14" t="n"/>
      <c r="D264" s="19" t="n"/>
      <c r="E264" s="14" t="n"/>
      <c r="F264" s="47">
        <f>IF(OR(A264="",B264=""),"",IFERROR(INDEX(Setup!$B$19:$B$30,A264),"Prior period"))</f>
        <v/>
      </c>
      <c r="G264" s="48">
        <f>IF(OR(A264="",B264=""),"",IFERROR(INDEX(Setup!$E$19:$E$30,A264)+0,""))</f>
        <v/>
      </c>
      <c r="H264" s="20">
        <f>IF(OR(G264="",B264=""),"",MAX(0,B264-G264))</f>
        <v/>
      </c>
      <c r="I264" s="20">
        <f>IF(H264="","",IF(H264=0,0,(YEAR(B264)-YEAR(G264))*12+MONTH(B264)-MONTH(G264)+IF(DAY(B264)&gt;DAY(G264),1,0)))</f>
        <v/>
      </c>
      <c r="J264" s="34">
        <f>IF(I264="","",IF(D264&gt;0,D264*Setup!$B$12*I264,0))</f>
        <v/>
      </c>
    </row>
    <row r="265">
      <c r="A265" s="46" t="n"/>
      <c r="B265" s="17" t="n"/>
      <c r="C265" s="14" t="n"/>
      <c r="D265" s="19" t="n"/>
      <c r="E265" s="14" t="n"/>
      <c r="F265" s="47">
        <f>IF(OR(A265="",B265=""),"",IFERROR(INDEX(Setup!$B$19:$B$30,A265),"Prior period"))</f>
        <v/>
      </c>
      <c r="G265" s="48">
        <f>IF(OR(A265="",B265=""),"",IFERROR(INDEX(Setup!$E$19:$E$30,A265)+0,""))</f>
        <v/>
      </c>
      <c r="H265" s="20">
        <f>IF(OR(G265="",B265=""),"",MAX(0,B265-G265))</f>
        <v/>
      </c>
      <c r="I265" s="20">
        <f>IF(H265="","",IF(H265=0,0,(YEAR(B265)-YEAR(G265))*12+MONTH(B265)-MONTH(G265)+IF(DAY(B265)&gt;DAY(G265),1,0)))</f>
        <v/>
      </c>
      <c r="J265" s="34">
        <f>IF(I265="","",IF(D265&gt;0,D265*Setup!$B$12*I265,0))</f>
        <v/>
      </c>
    </row>
    <row r="266">
      <c r="A266" s="46" t="n"/>
      <c r="B266" s="17" t="n"/>
      <c r="C266" s="14" t="n"/>
      <c r="D266" s="19" t="n"/>
      <c r="E266" s="14" t="n"/>
      <c r="F266" s="47">
        <f>IF(OR(A266="",B266=""),"",IFERROR(INDEX(Setup!$B$19:$B$30,A266),"Prior period"))</f>
        <v/>
      </c>
      <c r="G266" s="48">
        <f>IF(OR(A266="",B266=""),"",IFERROR(INDEX(Setup!$E$19:$E$30,A266)+0,""))</f>
        <v/>
      </c>
      <c r="H266" s="20">
        <f>IF(OR(G266="",B266=""),"",MAX(0,B266-G266))</f>
        <v/>
      </c>
      <c r="I266" s="20">
        <f>IF(H266="","",IF(H266=0,0,(YEAR(B266)-YEAR(G266))*12+MONTH(B266)-MONTH(G266)+IF(DAY(B266)&gt;DAY(G266),1,0)))</f>
        <v/>
      </c>
      <c r="J266" s="34">
        <f>IF(I266="","",IF(D266&gt;0,D266*Setup!$B$12*I266,0))</f>
        <v/>
      </c>
    </row>
    <row r="267">
      <c r="A267" s="46" t="n"/>
      <c r="B267" s="17" t="n"/>
      <c r="C267" s="14" t="n"/>
      <c r="D267" s="19" t="n"/>
      <c r="E267" s="14" t="n"/>
      <c r="F267" s="47">
        <f>IF(OR(A267="",B267=""),"",IFERROR(INDEX(Setup!$B$19:$B$30,A267),"Prior period"))</f>
        <v/>
      </c>
      <c r="G267" s="48">
        <f>IF(OR(A267="",B267=""),"",IFERROR(INDEX(Setup!$E$19:$E$30,A267)+0,""))</f>
        <v/>
      </c>
      <c r="H267" s="20">
        <f>IF(OR(G267="",B267=""),"",MAX(0,B267-G267))</f>
        <v/>
      </c>
      <c r="I267" s="20">
        <f>IF(H267="","",IF(H267=0,0,(YEAR(B267)-YEAR(G267))*12+MONTH(B267)-MONTH(G267)+IF(DAY(B267)&gt;DAY(G267),1,0)))</f>
        <v/>
      </c>
      <c r="J267" s="34">
        <f>IF(I267="","",IF(D267&gt;0,D267*Setup!$B$12*I267,0))</f>
        <v/>
      </c>
    </row>
    <row r="268">
      <c r="A268" s="46" t="n"/>
      <c r="B268" s="17" t="n"/>
      <c r="C268" s="14" t="n"/>
      <c r="D268" s="19" t="n"/>
      <c r="E268" s="14" t="n"/>
      <c r="F268" s="47">
        <f>IF(OR(A268="",B268=""),"",IFERROR(INDEX(Setup!$B$19:$B$30,A268),"Prior period"))</f>
        <v/>
      </c>
      <c r="G268" s="48">
        <f>IF(OR(A268="",B268=""),"",IFERROR(INDEX(Setup!$E$19:$E$30,A268)+0,""))</f>
        <v/>
      </c>
      <c r="H268" s="20">
        <f>IF(OR(G268="",B268=""),"",MAX(0,B268-G268))</f>
        <v/>
      </c>
      <c r="I268" s="20">
        <f>IF(H268="","",IF(H268=0,0,(YEAR(B268)-YEAR(G268))*12+MONTH(B268)-MONTH(G268)+IF(DAY(B268)&gt;DAY(G268),1,0)))</f>
        <v/>
      </c>
      <c r="J268" s="34">
        <f>IF(I268="","",IF(D268&gt;0,D268*Setup!$B$12*I268,0))</f>
        <v/>
      </c>
    </row>
    <row r="269">
      <c r="A269" s="46" t="n"/>
      <c r="B269" s="17" t="n"/>
      <c r="C269" s="14" t="n"/>
      <c r="D269" s="19" t="n"/>
      <c r="E269" s="14" t="n"/>
      <c r="F269" s="47">
        <f>IF(OR(A269="",B269=""),"",IFERROR(INDEX(Setup!$B$19:$B$30,A269),"Prior period"))</f>
        <v/>
      </c>
      <c r="G269" s="48">
        <f>IF(OR(A269="",B269=""),"",IFERROR(INDEX(Setup!$E$19:$E$30,A269)+0,""))</f>
        <v/>
      </c>
      <c r="H269" s="20">
        <f>IF(OR(G269="",B269=""),"",MAX(0,B269-G269))</f>
        <v/>
      </c>
      <c r="I269" s="20">
        <f>IF(H269="","",IF(H269=0,0,(YEAR(B269)-YEAR(G269))*12+MONTH(B269)-MONTH(G269)+IF(DAY(B269)&gt;DAY(G269),1,0)))</f>
        <v/>
      </c>
      <c r="J269" s="34">
        <f>IF(I269="","",IF(D269&gt;0,D269*Setup!$B$12*I269,0))</f>
        <v/>
      </c>
    </row>
    <row r="270">
      <c r="A270" s="46" t="n"/>
      <c r="B270" s="17" t="n"/>
      <c r="C270" s="14" t="n"/>
      <c r="D270" s="19" t="n"/>
      <c r="E270" s="14" t="n"/>
      <c r="F270" s="47">
        <f>IF(OR(A270="",B270=""),"",IFERROR(INDEX(Setup!$B$19:$B$30,A270),"Prior period"))</f>
        <v/>
      </c>
      <c r="G270" s="48">
        <f>IF(OR(A270="",B270=""),"",IFERROR(INDEX(Setup!$E$19:$E$30,A270)+0,""))</f>
        <v/>
      </c>
      <c r="H270" s="20">
        <f>IF(OR(G270="",B270=""),"",MAX(0,B270-G270))</f>
        <v/>
      </c>
      <c r="I270" s="20">
        <f>IF(H270="","",IF(H270=0,0,(YEAR(B270)-YEAR(G270))*12+MONTH(B270)-MONTH(G270)+IF(DAY(B270)&gt;DAY(G270),1,0)))</f>
        <v/>
      </c>
      <c r="J270" s="34">
        <f>IF(I270="","",IF(D270&gt;0,D270*Setup!$B$12*I270,0))</f>
        <v/>
      </c>
    </row>
    <row r="271">
      <c r="A271" s="46" t="n"/>
      <c r="B271" s="17" t="n"/>
      <c r="C271" s="14" t="n"/>
      <c r="D271" s="19" t="n"/>
      <c r="E271" s="14" t="n"/>
      <c r="F271" s="47">
        <f>IF(OR(A271="",B271=""),"",IFERROR(INDEX(Setup!$B$19:$B$30,A271),"Prior period"))</f>
        <v/>
      </c>
      <c r="G271" s="48">
        <f>IF(OR(A271="",B271=""),"",IFERROR(INDEX(Setup!$E$19:$E$30,A271)+0,""))</f>
        <v/>
      </c>
      <c r="H271" s="20">
        <f>IF(OR(G271="",B271=""),"",MAX(0,B271-G271))</f>
        <v/>
      </c>
      <c r="I271" s="20">
        <f>IF(H271="","",IF(H271=0,0,(YEAR(B271)-YEAR(G271))*12+MONTH(B271)-MONTH(G271)+IF(DAY(B271)&gt;DAY(G271),1,0)))</f>
        <v/>
      </c>
      <c r="J271" s="34">
        <f>IF(I271="","",IF(D271&gt;0,D271*Setup!$B$12*I271,0))</f>
        <v/>
      </c>
    </row>
    <row r="272">
      <c r="A272" s="46" t="n"/>
      <c r="B272" s="17" t="n"/>
      <c r="C272" s="14" t="n"/>
      <c r="D272" s="19" t="n"/>
      <c r="E272" s="14" t="n"/>
      <c r="F272" s="47">
        <f>IF(OR(A272="",B272=""),"",IFERROR(INDEX(Setup!$B$19:$B$30,A272),"Prior period"))</f>
        <v/>
      </c>
      <c r="G272" s="48">
        <f>IF(OR(A272="",B272=""),"",IFERROR(INDEX(Setup!$E$19:$E$30,A272)+0,""))</f>
        <v/>
      </c>
      <c r="H272" s="20">
        <f>IF(OR(G272="",B272=""),"",MAX(0,B272-G272))</f>
        <v/>
      </c>
      <c r="I272" s="20">
        <f>IF(H272="","",IF(H272=0,0,(YEAR(B272)-YEAR(G272))*12+MONTH(B272)-MONTH(G272)+IF(DAY(B272)&gt;DAY(G272),1,0)))</f>
        <v/>
      </c>
      <c r="J272" s="34">
        <f>IF(I272="","",IF(D272&gt;0,D272*Setup!$B$12*I272,0))</f>
        <v/>
      </c>
    </row>
    <row r="273">
      <c r="A273" s="46" t="n"/>
      <c r="B273" s="17" t="n"/>
      <c r="C273" s="14" t="n"/>
      <c r="D273" s="19" t="n"/>
      <c r="E273" s="14" t="n"/>
      <c r="F273" s="47">
        <f>IF(OR(A273="",B273=""),"",IFERROR(INDEX(Setup!$B$19:$B$30,A273),"Prior period"))</f>
        <v/>
      </c>
      <c r="G273" s="48">
        <f>IF(OR(A273="",B273=""),"",IFERROR(INDEX(Setup!$E$19:$E$30,A273)+0,""))</f>
        <v/>
      </c>
      <c r="H273" s="20">
        <f>IF(OR(G273="",B273=""),"",MAX(0,B273-G273))</f>
        <v/>
      </c>
      <c r="I273" s="20">
        <f>IF(H273="","",IF(H273=0,0,(YEAR(B273)-YEAR(G273))*12+MONTH(B273)-MONTH(G273)+IF(DAY(B273)&gt;DAY(G273),1,0)))</f>
        <v/>
      </c>
      <c r="J273" s="34">
        <f>IF(I273="","",IF(D273&gt;0,D273*Setup!$B$12*I273,0))</f>
        <v/>
      </c>
    </row>
    <row r="274">
      <c r="A274" s="46" t="n"/>
      <c r="B274" s="17" t="n"/>
      <c r="C274" s="14" t="n"/>
      <c r="D274" s="19" t="n"/>
      <c r="E274" s="14" t="n"/>
      <c r="F274" s="47">
        <f>IF(OR(A274="",B274=""),"",IFERROR(INDEX(Setup!$B$19:$B$30,A274),"Prior period"))</f>
        <v/>
      </c>
      <c r="G274" s="48">
        <f>IF(OR(A274="",B274=""),"",IFERROR(INDEX(Setup!$E$19:$E$30,A274)+0,""))</f>
        <v/>
      </c>
      <c r="H274" s="20">
        <f>IF(OR(G274="",B274=""),"",MAX(0,B274-G274))</f>
        <v/>
      </c>
      <c r="I274" s="20">
        <f>IF(H274="","",IF(H274=0,0,(YEAR(B274)-YEAR(G274))*12+MONTH(B274)-MONTH(G274)+IF(DAY(B274)&gt;DAY(G274),1,0)))</f>
        <v/>
      </c>
      <c r="J274" s="34">
        <f>IF(I274="","",IF(D274&gt;0,D274*Setup!$B$12*I274,0))</f>
        <v/>
      </c>
    </row>
    <row r="275">
      <c r="A275" s="46" t="n"/>
      <c r="B275" s="17" t="n"/>
      <c r="C275" s="14" t="n"/>
      <c r="D275" s="19" t="n"/>
      <c r="E275" s="14" t="n"/>
      <c r="F275" s="47">
        <f>IF(OR(A275="",B275=""),"",IFERROR(INDEX(Setup!$B$19:$B$30,A275),"Prior period"))</f>
        <v/>
      </c>
      <c r="G275" s="48">
        <f>IF(OR(A275="",B275=""),"",IFERROR(INDEX(Setup!$E$19:$E$30,A275)+0,""))</f>
        <v/>
      </c>
      <c r="H275" s="20">
        <f>IF(OR(G275="",B275=""),"",MAX(0,B275-G275))</f>
        <v/>
      </c>
      <c r="I275" s="20">
        <f>IF(H275="","",IF(H275=0,0,(YEAR(B275)-YEAR(G275))*12+MONTH(B275)-MONTH(G275)+IF(DAY(B275)&gt;DAY(G275),1,0)))</f>
        <v/>
      </c>
      <c r="J275" s="34">
        <f>IF(I275="","",IF(D275&gt;0,D275*Setup!$B$12*I275,0))</f>
        <v/>
      </c>
    </row>
    <row r="276">
      <c r="A276" s="46" t="n"/>
      <c r="B276" s="17" t="n"/>
      <c r="C276" s="14" t="n"/>
      <c r="D276" s="19" t="n"/>
      <c r="E276" s="14" t="n"/>
      <c r="F276" s="47">
        <f>IF(OR(A276="",B276=""),"",IFERROR(INDEX(Setup!$B$19:$B$30,A276),"Prior period"))</f>
        <v/>
      </c>
      <c r="G276" s="48">
        <f>IF(OR(A276="",B276=""),"",IFERROR(INDEX(Setup!$E$19:$E$30,A276)+0,""))</f>
        <v/>
      </c>
      <c r="H276" s="20">
        <f>IF(OR(G276="",B276=""),"",MAX(0,B276-G276))</f>
        <v/>
      </c>
      <c r="I276" s="20">
        <f>IF(H276="","",IF(H276=0,0,(YEAR(B276)-YEAR(G276))*12+MONTH(B276)-MONTH(G276)+IF(DAY(B276)&gt;DAY(G276),1,0)))</f>
        <v/>
      </c>
      <c r="J276" s="34">
        <f>IF(I276="","",IF(D276&gt;0,D276*Setup!$B$12*I276,0))</f>
        <v/>
      </c>
    </row>
    <row r="277">
      <c r="A277" s="46" t="n"/>
      <c r="B277" s="17" t="n"/>
      <c r="C277" s="14" t="n"/>
      <c r="D277" s="19" t="n"/>
      <c r="E277" s="14" t="n"/>
      <c r="F277" s="47">
        <f>IF(OR(A277="",B277=""),"",IFERROR(INDEX(Setup!$B$19:$B$30,A277),"Prior period"))</f>
        <v/>
      </c>
      <c r="G277" s="48">
        <f>IF(OR(A277="",B277=""),"",IFERROR(INDEX(Setup!$E$19:$E$30,A277)+0,""))</f>
        <v/>
      </c>
      <c r="H277" s="20">
        <f>IF(OR(G277="",B277=""),"",MAX(0,B277-G277))</f>
        <v/>
      </c>
      <c r="I277" s="20">
        <f>IF(H277="","",IF(H277=0,0,(YEAR(B277)-YEAR(G277))*12+MONTH(B277)-MONTH(G277)+IF(DAY(B277)&gt;DAY(G277),1,0)))</f>
        <v/>
      </c>
      <c r="J277" s="34">
        <f>IF(I277="","",IF(D277&gt;0,D277*Setup!$B$12*I277,0))</f>
        <v/>
      </c>
    </row>
    <row r="278">
      <c r="A278" s="46" t="n"/>
      <c r="B278" s="17" t="n"/>
      <c r="C278" s="14" t="n"/>
      <c r="D278" s="19" t="n"/>
      <c r="E278" s="14" t="n"/>
      <c r="F278" s="47">
        <f>IF(OR(A278="",B278=""),"",IFERROR(INDEX(Setup!$B$19:$B$30,A278),"Prior period"))</f>
        <v/>
      </c>
      <c r="G278" s="48">
        <f>IF(OR(A278="",B278=""),"",IFERROR(INDEX(Setup!$E$19:$E$30,A278)+0,""))</f>
        <v/>
      </c>
      <c r="H278" s="20">
        <f>IF(OR(G278="",B278=""),"",MAX(0,B278-G278))</f>
        <v/>
      </c>
      <c r="I278" s="20">
        <f>IF(H278="","",IF(H278=0,0,(YEAR(B278)-YEAR(G278))*12+MONTH(B278)-MONTH(G278)+IF(DAY(B278)&gt;DAY(G278),1,0)))</f>
        <v/>
      </c>
      <c r="J278" s="34">
        <f>IF(I278="","",IF(D278&gt;0,D278*Setup!$B$12*I278,0))</f>
        <v/>
      </c>
    </row>
    <row r="279">
      <c r="A279" s="46" t="n"/>
      <c r="B279" s="17" t="n"/>
      <c r="C279" s="14" t="n"/>
      <c r="D279" s="19" t="n"/>
      <c r="E279" s="14" t="n"/>
      <c r="F279" s="47">
        <f>IF(OR(A279="",B279=""),"",IFERROR(INDEX(Setup!$B$19:$B$30,A279),"Prior period"))</f>
        <v/>
      </c>
      <c r="G279" s="48">
        <f>IF(OR(A279="",B279=""),"",IFERROR(INDEX(Setup!$E$19:$E$30,A279)+0,""))</f>
        <v/>
      </c>
      <c r="H279" s="20">
        <f>IF(OR(G279="",B279=""),"",MAX(0,B279-G279))</f>
        <v/>
      </c>
      <c r="I279" s="20">
        <f>IF(H279="","",IF(H279=0,0,(YEAR(B279)-YEAR(G279))*12+MONTH(B279)-MONTH(G279)+IF(DAY(B279)&gt;DAY(G279),1,0)))</f>
        <v/>
      </c>
      <c r="J279" s="34">
        <f>IF(I279="","",IF(D279&gt;0,D279*Setup!$B$12*I279,0))</f>
        <v/>
      </c>
    </row>
    <row r="280">
      <c r="A280" s="46" t="n"/>
      <c r="B280" s="17" t="n"/>
      <c r="C280" s="14" t="n"/>
      <c r="D280" s="19" t="n"/>
      <c r="E280" s="14" t="n"/>
      <c r="F280" s="47">
        <f>IF(OR(A280="",B280=""),"",IFERROR(INDEX(Setup!$B$19:$B$30,A280),"Prior period"))</f>
        <v/>
      </c>
      <c r="G280" s="48">
        <f>IF(OR(A280="",B280=""),"",IFERROR(INDEX(Setup!$E$19:$E$30,A280)+0,""))</f>
        <v/>
      </c>
      <c r="H280" s="20">
        <f>IF(OR(G280="",B280=""),"",MAX(0,B280-G280))</f>
        <v/>
      </c>
      <c r="I280" s="20">
        <f>IF(H280="","",IF(H280=0,0,(YEAR(B280)-YEAR(G280))*12+MONTH(B280)-MONTH(G280)+IF(DAY(B280)&gt;DAY(G280),1,0)))</f>
        <v/>
      </c>
      <c r="J280" s="34">
        <f>IF(I280="","",IF(D280&gt;0,D280*Setup!$B$12*I280,0))</f>
        <v/>
      </c>
    </row>
    <row r="281">
      <c r="A281" s="46" t="n"/>
      <c r="B281" s="17" t="n"/>
      <c r="C281" s="14" t="n"/>
      <c r="D281" s="19" t="n"/>
      <c r="E281" s="14" t="n"/>
      <c r="F281" s="47">
        <f>IF(OR(A281="",B281=""),"",IFERROR(INDEX(Setup!$B$19:$B$30,A281),"Prior period"))</f>
        <v/>
      </c>
      <c r="G281" s="48">
        <f>IF(OR(A281="",B281=""),"",IFERROR(INDEX(Setup!$E$19:$E$30,A281)+0,""))</f>
        <v/>
      </c>
      <c r="H281" s="20">
        <f>IF(OR(G281="",B281=""),"",MAX(0,B281-G281))</f>
        <v/>
      </c>
      <c r="I281" s="20">
        <f>IF(H281="","",IF(H281=0,0,(YEAR(B281)-YEAR(G281))*12+MONTH(B281)-MONTH(G281)+IF(DAY(B281)&gt;DAY(G281),1,0)))</f>
        <v/>
      </c>
      <c r="J281" s="34">
        <f>IF(I281="","",IF(D281&gt;0,D281*Setup!$B$12*I281,0))</f>
        <v/>
      </c>
    </row>
    <row r="282">
      <c r="A282" s="46" t="n"/>
      <c r="B282" s="17" t="n"/>
      <c r="C282" s="14" t="n"/>
      <c r="D282" s="19" t="n"/>
      <c r="E282" s="14" t="n"/>
      <c r="F282" s="47">
        <f>IF(OR(A282="",B282=""),"",IFERROR(INDEX(Setup!$B$19:$B$30,A282),"Prior period"))</f>
        <v/>
      </c>
      <c r="G282" s="48">
        <f>IF(OR(A282="",B282=""),"",IFERROR(INDEX(Setup!$E$19:$E$30,A282)+0,""))</f>
        <v/>
      </c>
      <c r="H282" s="20">
        <f>IF(OR(G282="",B282=""),"",MAX(0,B282-G282))</f>
        <v/>
      </c>
      <c r="I282" s="20">
        <f>IF(H282="","",IF(H282=0,0,(YEAR(B282)-YEAR(G282))*12+MONTH(B282)-MONTH(G282)+IF(DAY(B282)&gt;DAY(G282),1,0)))</f>
        <v/>
      </c>
      <c r="J282" s="34">
        <f>IF(I282="","",IF(D282&gt;0,D282*Setup!$B$12*I282,0))</f>
        <v/>
      </c>
    </row>
    <row r="283">
      <c r="A283" s="46" t="n"/>
      <c r="B283" s="17" t="n"/>
      <c r="C283" s="14" t="n"/>
      <c r="D283" s="19" t="n"/>
      <c r="E283" s="14" t="n"/>
      <c r="F283" s="47">
        <f>IF(OR(A283="",B283=""),"",IFERROR(INDEX(Setup!$B$19:$B$30,A283),"Prior period"))</f>
        <v/>
      </c>
      <c r="G283" s="48">
        <f>IF(OR(A283="",B283=""),"",IFERROR(INDEX(Setup!$E$19:$E$30,A283)+0,""))</f>
        <v/>
      </c>
      <c r="H283" s="20">
        <f>IF(OR(G283="",B283=""),"",MAX(0,B283-G283))</f>
        <v/>
      </c>
      <c r="I283" s="20">
        <f>IF(H283="","",IF(H283=0,0,(YEAR(B283)-YEAR(G283))*12+MONTH(B283)-MONTH(G283)+IF(DAY(B283)&gt;DAY(G283),1,0)))</f>
        <v/>
      </c>
      <c r="J283" s="34">
        <f>IF(I283="","",IF(D283&gt;0,D283*Setup!$B$12*I283,0))</f>
        <v/>
      </c>
    </row>
    <row r="284">
      <c r="A284" s="46" t="n"/>
      <c r="B284" s="17" t="n"/>
      <c r="C284" s="14" t="n"/>
      <c r="D284" s="19" t="n"/>
      <c r="E284" s="14" t="n"/>
      <c r="F284" s="47">
        <f>IF(OR(A284="",B284=""),"",IFERROR(INDEX(Setup!$B$19:$B$30,A284),"Prior period"))</f>
        <v/>
      </c>
      <c r="G284" s="48">
        <f>IF(OR(A284="",B284=""),"",IFERROR(INDEX(Setup!$E$19:$E$30,A284)+0,""))</f>
        <v/>
      </c>
      <c r="H284" s="20">
        <f>IF(OR(G284="",B284=""),"",MAX(0,B284-G284))</f>
        <v/>
      </c>
      <c r="I284" s="20">
        <f>IF(H284="","",IF(H284=0,0,(YEAR(B284)-YEAR(G284))*12+MONTH(B284)-MONTH(G284)+IF(DAY(B284)&gt;DAY(G284),1,0)))</f>
        <v/>
      </c>
      <c r="J284" s="34">
        <f>IF(I284="","",IF(D284&gt;0,D284*Setup!$B$12*I284,0))</f>
        <v/>
      </c>
    </row>
    <row r="285">
      <c r="A285" s="46" t="n"/>
      <c r="B285" s="17" t="n"/>
      <c r="C285" s="14" t="n"/>
      <c r="D285" s="19" t="n"/>
      <c r="E285" s="14" t="n"/>
      <c r="F285" s="47">
        <f>IF(OR(A285="",B285=""),"",IFERROR(INDEX(Setup!$B$19:$B$30,A285),"Prior period"))</f>
        <v/>
      </c>
      <c r="G285" s="48">
        <f>IF(OR(A285="",B285=""),"",IFERROR(INDEX(Setup!$E$19:$E$30,A285)+0,""))</f>
        <v/>
      </c>
      <c r="H285" s="20">
        <f>IF(OR(G285="",B285=""),"",MAX(0,B285-G285))</f>
        <v/>
      </c>
      <c r="I285" s="20">
        <f>IF(H285="","",IF(H285=0,0,(YEAR(B285)-YEAR(G285))*12+MONTH(B285)-MONTH(G285)+IF(DAY(B285)&gt;DAY(G285),1,0)))</f>
        <v/>
      </c>
      <c r="J285" s="34">
        <f>IF(I285="","",IF(D285&gt;0,D285*Setup!$B$12*I285,0))</f>
        <v/>
      </c>
    </row>
    <row r="286">
      <c r="A286" s="46" t="n"/>
      <c r="B286" s="17" t="n"/>
      <c r="C286" s="14" t="n"/>
      <c r="D286" s="19" t="n"/>
      <c r="E286" s="14" t="n"/>
      <c r="F286" s="47">
        <f>IF(OR(A286="",B286=""),"",IFERROR(INDEX(Setup!$B$19:$B$30,A286),"Prior period"))</f>
        <v/>
      </c>
      <c r="G286" s="48">
        <f>IF(OR(A286="",B286=""),"",IFERROR(INDEX(Setup!$E$19:$E$30,A286)+0,""))</f>
        <v/>
      </c>
      <c r="H286" s="20">
        <f>IF(OR(G286="",B286=""),"",MAX(0,B286-G286))</f>
        <v/>
      </c>
      <c r="I286" s="20">
        <f>IF(H286="","",IF(H286=0,0,(YEAR(B286)-YEAR(G286))*12+MONTH(B286)-MONTH(G286)+IF(DAY(B286)&gt;DAY(G286),1,0)))</f>
        <v/>
      </c>
      <c r="J286" s="34">
        <f>IF(I286="","",IF(D286&gt;0,D286*Setup!$B$12*I286,0))</f>
        <v/>
      </c>
    </row>
    <row r="287">
      <c r="A287" s="46" t="n"/>
      <c r="B287" s="17" t="n"/>
      <c r="C287" s="14" t="n"/>
      <c r="D287" s="19" t="n"/>
      <c r="E287" s="14" t="n"/>
      <c r="F287" s="47">
        <f>IF(OR(A287="",B287=""),"",IFERROR(INDEX(Setup!$B$19:$B$30,A287),"Prior period"))</f>
        <v/>
      </c>
      <c r="G287" s="48">
        <f>IF(OR(A287="",B287=""),"",IFERROR(INDEX(Setup!$E$19:$E$30,A287)+0,""))</f>
        <v/>
      </c>
      <c r="H287" s="20">
        <f>IF(OR(G287="",B287=""),"",MAX(0,B287-G287))</f>
        <v/>
      </c>
      <c r="I287" s="20">
        <f>IF(H287="","",IF(H287=0,0,(YEAR(B287)-YEAR(G287))*12+MONTH(B287)-MONTH(G287)+IF(DAY(B287)&gt;DAY(G287),1,0)))</f>
        <v/>
      </c>
      <c r="J287" s="34">
        <f>IF(I287="","",IF(D287&gt;0,D287*Setup!$B$12*I287,0))</f>
        <v/>
      </c>
    </row>
    <row r="288">
      <c r="A288" s="46" t="n"/>
      <c r="B288" s="17" t="n"/>
      <c r="C288" s="14" t="n"/>
      <c r="D288" s="19" t="n"/>
      <c r="E288" s="14" t="n"/>
      <c r="F288" s="47">
        <f>IF(OR(A288="",B288=""),"",IFERROR(INDEX(Setup!$B$19:$B$30,A288),"Prior period"))</f>
        <v/>
      </c>
      <c r="G288" s="48">
        <f>IF(OR(A288="",B288=""),"",IFERROR(INDEX(Setup!$E$19:$E$30,A288)+0,""))</f>
        <v/>
      </c>
      <c r="H288" s="20">
        <f>IF(OR(G288="",B288=""),"",MAX(0,B288-G288))</f>
        <v/>
      </c>
      <c r="I288" s="20">
        <f>IF(H288="","",IF(H288=0,0,(YEAR(B288)-YEAR(G288))*12+MONTH(B288)-MONTH(G288)+IF(DAY(B288)&gt;DAY(G288),1,0)))</f>
        <v/>
      </c>
      <c r="J288" s="34">
        <f>IF(I288="","",IF(D288&gt;0,D288*Setup!$B$12*I288,0))</f>
        <v/>
      </c>
    </row>
    <row r="289">
      <c r="A289" s="46" t="n"/>
      <c r="B289" s="17" t="n"/>
      <c r="C289" s="14" t="n"/>
      <c r="D289" s="19" t="n"/>
      <c r="E289" s="14" t="n"/>
      <c r="F289" s="47">
        <f>IF(OR(A289="",B289=""),"",IFERROR(INDEX(Setup!$B$19:$B$30,A289),"Prior period"))</f>
        <v/>
      </c>
      <c r="G289" s="48">
        <f>IF(OR(A289="",B289=""),"",IFERROR(INDEX(Setup!$E$19:$E$30,A289)+0,""))</f>
        <v/>
      </c>
      <c r="H289" s="20">
        <f>IF(OR(G289="",B289=""),"",MAX(0,B289-G289))</f>
        <v/>
      </c>
      <c r="I289" s="20">
        <f>IF(H289="","",IF(H289=0,0,(YEAR(B289)-YEAR(G289))*12+MONTH(B289)-MONTH(G289)+IF(DAY(B289)&gt;DAY(G289),1,0)))</f>
        <v/>
      </c>
      <c r="J289" s="34">
        <f>IF(I289="","",IF(D289&gt;0,D289*Setup!$B$12*I289,0))</f>
        <v/>
      </c>
    </row>
    <row r="290">
      <c r="A290" s="46" t="n"/>
      <c r="B290" s="17" t="n"/>
      <c r="C290" s="14" t="n"/>
      <c r="D290" s="19" t="n"/>
      <c r="E290" s="14" t="n"/>
      <c r="F290" s="47">
        <f>IF(OR(A290="",B290=""),"",IFERROR(INDEX(Setup!$B$19:$B$30,A290),"Prior period"))</f>
        <v/>
      </c>
      <c r="G290" s="48">
        <f>IF(OR(A290="",B290=""),"",IFERROR(INDEX(Setup!$E$19:$E$30,A290)+0,""))</f>
        <v/>
      </c>
      <c r="H290" s="20">
        <f>IF(OR(G290="",B290=""),"",MAX(0,B290-G290))</f>
        <v/>
      </c>
      <c r="I290" s="20">
        <f>IF(H290="","",IF(H290=0,0,(YEAR(B290)-YEAR(G290))*12+MONTH(B290)-MONTH(G290)+IF(DAY(B290)&gt;DAY(G290),1,0)))</f>
        <v/>
      </c>
      <c r="J290" s="34">
        <f>IF(I290="","",IF(D290&gt;0,D290*Setup!$B$12*I290,0))</f>
        <v/>
      </c>
    </row>
    <row r="291">
      <c r="A291" s="46" t="n"/>
      <c r="B291" s="17" t="n"/>
      <c r="C291" s="14" t="n"/>
      <c r="D291" s="19" t="n"/>
      <c r="E291" s="14" t="n"/>
      <c r="F291" s="47">
        <f>IF(OR(A291="",B291=""),"",IFERROR(INDEX(Setup!$B$19:$B$30,A291),"Prior period"))</f>
        <v/>
      </c>
      <c r="G291" s="48">
        <f>IF(OR(A291="",B291=""),"",IFERROR(INDEX(Setup!$E$19:$E$30,A291)+0,""))</f>
        <v/>
      </c>
      <c r="H291" s="20">
        <f>IF(OR(G291="",B291=""),"",MAX(0,B291-G291))</f>
        <v/>
      </c>
      <c r="I291" s="20">
        <f>IF(H291="","",IF(H291=0,0,(YEAR(B291)-YEAR(G291))*12+MONTH(B291)-MONTH(G291)+IF(DAY(B291)&gt;DAY(G291),1,0)))</f>
        <v/>
      </c>
      <c r="J291" s="34">
        <f>IF(I291="","",IF(D291&gt;0,D291*Setup!$B$12*I291,0))</f>
        <v/>
      </c>
    </row>
    <row r="292">
      <c r="A292" s="46" t="n"/>
      <c r="B292" s="17" t="n"/>
      <c r="C292" s="14" t="n"/>
      <c r="D292" s="19" t="n"/>
      <c r="E292" s="14" t="n"/>
      <c r="F292" s="47">
        <f>IF(OR(A292="",B292=""),"",IFERROR(INDEX(Setup!$B$19:$B$30,A292),"Prior period"))</f>
        <v/>
      </c>
      <c r="G292" s="48">
        <f>IF(OR(A292="",B292=""),"",IFERROR(INDEX(Setup!$E$19:$E$30,A292)+0,""))</f>
        <v/>
      </c>
      <c r="H292" s="20">
        <f>IF(OR(G292="",B292=""),"",MAX(0,B292-G292))</f>
        <v/>
      </c>
      <c r="I292" s="20">
        <f>IF(H292="","",IF(H292=0,0,(YEAR(B292)-YEAR(G292))*12+MONTH(B292)-MONTH(G292)+IF(DAY(B292)&gt;DAY(G292),1,0)))</f>
        <v/>
      </c>
      <c r="J292" s="34">
        <f>IF(I292="","",IF(D292&gt;0,D292*Setup!$B$12*I292,0))</f>
        <v/>
      </c>
    </row>
    <row r="293">
      <c r="A293" s="46" t="n"/>
      <c r="B293" s="17" t="n"/>
      <c r="C293" s="14" t="n"/>
      <c r="D293" s="19" t="n"/>
      <c r="E293" s="14" t="n"/>
      <c r="F293" s="47">
        <f>IF(OR(A293="",B293=""),"",IFERROR(INDEX(Setup!$B$19:$B$30,A293),"Prior period"))</f>
        <v/>
      </c>
      <c r="G293" s="48">
        <f>IF(OR(A293="",B293=""),"",IFERROR(INDEX(Setup!$E$19:$E$30,A293)+0,""))</f>
        <v/>
      </c>
      <c r="H293" s="20">
        <f>IF(OR(G293="",B293=""),"",MAX(0,B293-G293))</f>
        <v/>
      </c>
      <c r="I293" s="20">
        <f>IF(H293="","",IF(H293=0,0,(YEAR(B293)-YEAR(G293))*12+MONTH(B293)-MONTH(G293)+IF(DAY(B293)&gt;DAY(G293),1,0)))</f>
        <v/>
      </c>
      <c r="J293" s="34">
        <f>IF(I293="","",IF(D293&gt;0,D293*Setup!$B$12*I293,0))</f>
        <v/>
      </c>
    </row>
    <row r="294">
      <c r="A294" s="46" t="n"/>
      <c r="B294" s="17" t="n"/>
      <c r="C294" s="14" t="n"/>
      <c r="D294" s="19" t="n"/>
      <c r="E294" s="14" t="n"/>
      <c r="F294" s="47">
        <f>IF(OR(A294="",B294=""),"",IFERROR(INDEX(Setup!$B$19:$B$30,A294),"Prior period"))</f>
        <v/>
      </c>
      <c r="G294" s="48">
        <f>IF(OR(A294="",B294=""),"",IFERROR(INDEX(Setup!$E$19:$E$30,A294)+0,""))</f>
        <v/>
      </c>
      <c r="H294" s="20">
        <f>IF(OR(G294="",B294=""),"",MAX(0,B294-G294))</f>
        <v/>
      </c>
      <c r="I294" s="20">
        <f>IF(H294="","",IF(H294=0,0,(YEAR(B294)-YEAR(G294))*12+MONTH(B294)-MONTH(G294)+IF(DAY(B294)&gt;DAY(G294),1,0)))</f>
        <v/>
      </c>
      <c r="J294" s="34">
        <f>IF(I294="","",IF(D294&gt;0,D294*Setup!$B$12*I294,0))</f>
        <v/>
      </c>
    </row>
    <row r="295">
      <c r="A295" s="46" t="n"/>
      <c r="B295" s="17" t="n"/>
      <c r="C295" s="14" t="n"/>
      <c r="D295" s="19" t="n"/>
      <c r="E295" s="14" t="n"/>
      <c r="F295" s="47">
        <f>IF(OR(A295="",B295=""),"",IFERROR(INDEX(Setup!$B$19:$B$30,A295),"Prior period"))</f>
        <v/>
      </c>
      <c r="G295" s="48">
        <f>IF(OR(A295="",B295=""),"",IFERROR(INDEX(Setup!$E$19:$E$30,A295)+0,""))</f>
        <v/>
      </c>
      <c r="H295" s="20">
        <f>IF(OR(G295="",B295=""),"",MAX(0,B295-G295))</f>
        <v/>
      </c>
      <c r="I295" s="20">
        <f>IF(H295="","",IF(H295=0,0,(YEAR(B295)-YEAR(G295))*12+MONTH(B295)-MONTH(G295)+IF(DAY(B295)&gt;DAY(G295),1,0)))</f>
        <v/>
      </c>
      <c r="J295" s="34">
        <f>IF(I295="","",IF(D295&gt;0,D295*Setup!$B$12*I295,0))</f>
        <v/>
      </c>
    </row>
    <row r="296">
      <c r="A296" s="46" t="n"/>
      <c r="B296" s="17" t="n"/>
      <c r="C296" s="14" t="n"/>
      <c r="D296" s="19" t="n"/>
      <c r="E296" s="14" t="n"/>
      <c r="F296" s="47">
        <f>IF(OR(A296="",B296=""),"",IFERROR(INDEX(Setup!$B$19:$B$30,A296),"Prior period"))</f>
        <v/>
      </c>
      <c r="G296" s="48">
        <f>IF(OR(A296="",B296=""),"",IFERROR(INDEX(Setup!$E$19:$E$30,A296)+0,""))</f>
        <v/>
      </c>
      <c r="H296" s="20">
        <f>IF(OR(G296="",B296=""),"",MAX(0,B296-G296))</f>
        <v/>
      </c>
      <c r="I296" s="20">
        <f>IF(H296="","",IF(H296=0,0,(YEAR(B296)-YEAR(G296))*12+MONTH(B296)-MONTH(G296)+IF(DAY(B296)&gt;DAY(G296),1,0)))</f>
        <v/>
      </c>
      <c r="J296" s="34">
        <f>IF(I296="","",IF(D296&gt;0,D296*Setup!$B$12*I296,0))</f>
        <v/>
      </c>
    </row>
    <row r="297">
      <c r="A297" s="46" t="n"/>
      <c r="B297" s="17" t="n"/>
      <c r="C297" s="14" t="n"/>
      <c r="D297" s="19" t="n"/>
      <c r="E297" s="14" t="n"/>
      <c r="F297" s="47">
        <f>IF(OR(A297="",B297=""),"",IFERROR(INDEX(Setup!$B$19:$B$30,A297),"Prior period"))</f>
        <v/>
      </c>
      <c r="G297" s="48">
        <f>IF(OR(A297="",B297=""),"",IFERROR(INDEX(Setup!$E$19:$E$30,A297)+0,""))</f>
        <v/>
      </c>
      <c r="H297" s="20">
        <f>IF(OR(G297="",B297=""),"",MAX(0,B297-G297))</f>
        <v/>
      </c>
      <c r="I297" s="20">
        <f>IF(H297="","",IF(H297=0,0,(YEAR(B297)-YEAR(G297))*12+MONTH(B297)-MONTH(G297)+IF(DAY(B297)&gt;DAY(G297),1,0)))</f>
        <v/>
      </c>
      <c r="J297" s="34">
        <f>IF(I297="","",IF(D297&gt;0,D297*Setup!$B$12*I297,0))</f>
        <v/>
      </c>
    </row>
    <row r="298">
      <c r="A298" s="46" t="n"/>
      <c r="B298" s="17" t="n"/>
      <c r="C298" s="14" t="n"/>
      <c r="D298" s="19" t="n"/>
      <c r="E298" s="14" t="n"/>
      <c r="F298" s="47">
        <f>IF(OR(A298="",B298=""),"",IFERROR(INDEX(Setup!$B$19:$B$30,A298),"Prior period"))</f>
        <v/>
      </c>
      <c r="G298" s="48">
        <f>IF(OR(A298="",B298=""),"",IFERROR(INDEX(Setup!$E$19:$E$30,A298)+0,""))</f>
        <v/>
      </c>
      <c r="H298" s="20">
        <f>IF(OR(G298="",B298=""),"",MAX(0,B298-G298))</f>
        <v/>
      </c>
      <c r="I298" s="20">
        <f>IF(H298="","",IF(H298=0,0,(YEAR(B298)-YEAR(G298))*12+MONTH(B298)-MONTH(G298)+IF(DAY(B298)&gt;DAY(G298),1,0)))</f>
        <v/>
      </c>
      <c r="J298" s="34">
        <f>IF(I298="","",IF(D298&gt;0,D298*Setup!$B$12*I298,0))</f>
        <v/>
      </c>
    </row>
    <row r="299">
      <c r="A299" s="46" t="n"/>
      <c r="B299" s="17" t="n"/>
      <c r="C299" s="14" t="n"/>
      <c r="D299" s="19" t="n"/>
      <c r="E299" s="14" t="n"/>
      <c r="F299" s="47">
        <f>IF(OR(A299="",B299=""),"",IFERROR(INDEX(Setup!$B$19:$B$30,A299),"Prior period"))</f>
        <v/>
      </c>
      <c r="G299" s="48">
        <f>IF(OR(A299="",B299=""),"",IFERROR(INDEX(Setup!$E$19:$E$30,A299)+0,""))</f>
        <v/>
      </c>
      <c r="H299" s="20">
        <f>IF(OR(G299="",B299=""),"",MAX(0,B299-G299))</f>
        <v/>
      </c>
      <c r="I299" s="20">
        <f>IF(H299="","",IF(H299=0,0,(YEAR(B299)-YEAR(G299))*12+MONTH(B299)-MONTH(G299)+IF(DAY(B299)&gt;DAY(G299),1,0)))</f>
        <v/>
      </c>
      <c r="J299" s="34">
        <f>IF(I299="","",IF(D299&gt;0,D299*Setup!$B$12*I299,0))</f>
        <v/>
      </c>
    </row>
    <row r="300">
      <c r="A300" s="46" t="n"/>
      <c r="B300" s="17" t="n"/>
      <c r="C300" s="14" t="n"/>
      <c r="D300" s="19" t="n"/>
      <c r="E300" s="14" t="n"/>
      <c r="F300" s="47">
        <f>IF(OR(A300="",B300=""),"",IFERROR(INDEX(Setup!$B$19:$B$30,A300),"Prior period"))</f>
        <v/>
      </c>
      <c r="G300" s="48">
        <f>IF(OR(A300="",B300=""),"",IFERROR(INDEX(Setup!$E$19:$E$30,A300)+0,""))</f>
        <v/>
      </c>
      <c r="H300" s="20">
        <f>IF(OR(G300="",B300=""),"",MAX(0,B300-G300))</f>
        <v/>
      </c>
      <c r="I300" s="20">
        <f>IF(H300="","",IF(H300=0,0,(YEAR(B300)-YEAR(G300))*12+MONTH(B300)-MONTH(G300)+IF(DAY(B300)&gt;DAY(G300),1,0)))</f>
        <v/>
      </c>
      <c r="J300" s="34">
        <f>IF(I300="","",IF(D300&gt;0,D300*Setup!$B$12*I300,0))</f>
        <v/>
      </c>
    </row>
    <row r="301">
      <c r="A301" s="46" t="n"/>
      <c r="B301" s="17" t="n"/>
      <c r="C301" s="14" t="n"/>
      <c r="D301" s="19" t="n"/>
      <c r="E301" s="14" t="n"/>
      <c r="F301" s="47">
        <f>IF(OR(A301="",B301=""),"",IFERROR(INDEX(Setup!$B$19:$B$30,A301),"Prior period"))</f>
        <v/>
      </c>
      <c r="G301" s="48">
        <f>IF(OR(A301="",B301=""),"",IFERROR(INDEX(Setup!$E$19:$E$30,A301)+0,""))</f>
        <v/>
      </c>
      <c r="H301" s="20">
        <f>IF(OR(G301="",B301=""),"",MAX(0,B301-G301))</f>
        <v/>
      </c>
      <c r="I301" s="20">
        <f>IF(H301="","",IF(H301=0,0,(YEAR(B301)-YEAR(G301))*12+MONTH(B301)-MONTH(G301)+IF(DAY(B301)&gt;DAY(G301),1,0)))</f>
        <v/>
      </c>
      <c r="J301" s="34">
        <f>IF(I301="","",IF(D301&gt;0,D301*Setup!$B$12*I301,0))</f>
        <v/>
      </c>
    </row>
    <row r="302">
      <c r="A302" s="46" t="n"/>
      <c r="B302" s="17" t="n"/>
      <c r="C302" s="14" t="n"/>
      <c r="D302" s="19" t="n"/>
      <c r="E302" s="14" t="n"/>
      <c r="F302" s="47">
        <f>IF(OR(A302="",B302=""),"",IFERROR(INDEX(Setup!$B$19:$B$30,A302),"Prior period"))</f>
        <v/>
      </c>
      <c r="G302" s="48">
        <f>IF(OR(A302="",B302=""),"",IFERROR(INDEX(Setup!$E$19:$E$30,A302)+0,""))</f>
        <v/>
      </c>
      <c r="H302" s="20">
        <f>IF(OR(G302="",B302=""),"",MAX(0,B302-G302))</f>
        <v/>
      </c>
      <c r="I302" s="20">
        <f>IF(H302="","",IF(H302=0,0,(YEAR(B302)-YEAR(G302))*12+MONTH(B302)-MONTH(G302)+IF(DAY(B302)&gt;DAY(G302),1,0)))</f>
        <v/>
      </c>
      <c r="J302" s="34">
        <f>IF(I302="","",IF(D302&gt;0,D302*Setup!$B$12*I302,0))</f>
        <v/>
      </c>
    </row>
    <row r="303">
      <c r="A303" s="46" t="n"/>
      <c r="B303" s="17" t="n"/>
      <c r="C303" s="14" t="n"/>
      <c r="D303" s="19" t="n"/>
      <c r="E303" s="14" t="n"/>
      <c r="F303" s="47">
        <f>IF(OR(A303="",B303=""),"",IFERROR(INDEX(Setup!$B$19:$B$30,A303),"Prior period"))</f>
        <v/>
      </c>
      <c r="G303" s="48">
        <f>IF(OR(A303="",B303=""),"",IFERROR(INDEX(Setup!$E$19:$E$30,A303)+0,""))</f>
        <v/>
      </c>
      <c r="H303" s="20">
        <f>IF(OR(G303="",B303=""),"",MAX(0,B303-G303))</f>
        <v/>
      </c>
      <c r="I303" s="20">
        <f>IF(H303="","",IF(H303=0,0,(YEAR(B303)-YEAR(G303))*12+MONTH(B303)-MONTH(G303)+IF(DAY(B303)&gt;DAY(G303),1,0)))</f>
        <v/>
      </c>
      <c r="J303" s="34">
        <f>IF(I303="","",IF(D303&gt;0,D303*Setup!$B$12*I303,0))</f>
        <v/>
      </c>
    </row>
    <row r="304">
      <c r="A304" s="46" t="n"/>
      <c r="B304" s="17" t="n"/>
      <c r="C304" s="14" t="n"/>
      <c r="D304" s="19" t="n"/>
      <c r="E304" s="14" t="n"/>
      <c r="F304" s="47">
        <f>IF(OR(A304="",B304=""),"",IFERROR(INDEX(Setup!$B$19:$B$30,A304),"Prior period"))</f>
        <v/>
      </c>
      <c r="G304" s="48">
        <f>IF(OR(A304="",B304=""),"",IFERROR(INDEX(Setup!$E$19:$E$30,A304)+0,""))</f>
        <v/>
      </c>
      <c r="H304" s="20">
        <f>IF(OR(G304="",B304=""),"",MAX(0,B304-G304))</f>
        <v/>
      </c>
      <c r="I304" s="20">
        <f>IF(H304="","",IF(H304=0,0,(YEAR(B304)-YEAR(G304))*12+MONTH(B304)-MONTH(G304)+IF(DAY(B304)&gt;DAY(G304),1,0)))</f>
        <v/>
      </c>
      <c r="J304" s="34">
        <f>IF(I304="","",IF(D304&gt;0,D304*Setup!$B$12*I304,0))</f>
        <v/>
      </c>
    </row>
    <row r="305">
      <c r="A305" s="46" t="n"/>
      <c r="B305" s="17" t="n"/>
      <c r="C305" s="14" t="n"/>
      <c r="D305" s="19" t="n"/>
      <c r="E305" s="14" t="n"/>
      <c r="F305" s="47">
        <f>IF(OR(A305="",B305=""),"",IFERROR(INDEX(Setup!$B$19:$B$30,A305),"Prior period"))</f>
        <v/>
      </c>
      <c r="G305" s="48">
        <f>IF(OR(A305="",B305=""),"",IFERROR(INDEX(Setup!$E$19:$E$30,A305)+0,""))</f>
        <v/>
      </c>
      <c r="H305" s="20">
        <f>IF(OR(G305="",B305=""),"",MAX(0,B305-G305))</f>
        <v/>
      </c>
      <c r="I305" s="20">
        <f>IF(H305="","",IF(H305=0,0,(YEAR(B305)-YEAR(G305))*12+MONTH(B305)-MONTH(G305)+IF(DAY(B305)&gt;DAY(G305),1,0)))</f>
        <v/>
      </c>
      <c r="J305" s="34">
        <f>IF(I305="","",IF(D305&gt;0,D305*Setup!$B$12*I305,0))</f>
        <v/>
      </c>
    </row>
    <row r="306">
      <c r="A306" s="46" t="n"/>
      <c r="B306" s="17" t="n"/>
      <c r="C306" s="14" t="n"/>
      <c r="D306" s="19" t="n"/>
      <c r="E306" s="14" t="n"/>
      <c r="F306" s="47">
        <f>IF(OR(A306="",B306=""),"",IFERROR(INDEX(Setup!$B$19:$B$30,A306),"Prior period"))</f>
        <v/>
      </c>
      <c r="G306" s="48">
        <f>IF(OR(A306="",B306=""),"",IFERROR(INDEX(Setup!$E$19:$E$30,A306)+0,""))</f>
        <v/>
      </c>
      <c r="H306" s="20">
        <f>IF(OR(G306="",B306=""),"",MAX(0,B306-G306))</f>
        <v/>
      </c>
      <c r="I306" s="20">
        <f>IF(H306="","",IF(H306=0,0,(YEAR(B306)-YEAR(G306))*12+MONTH(B306)-MONTH(G306)+IF(DAY(B306)&gt;DAY(G306),1,0)))</f>
        <v/>
      </c>
      <c r="J306" s="34">
        <f>IF(I306="","",IF(D306&gt;0,D306*Setup!$B$12*I306,0))</f>
        <v/>
      </c>
    </row>
    <row r="307">
      <c r="A307" s="46" t="n"/>
      <c r="B307" s="17" t="n"/>
      <c r="C307" s="14" t="n"/>
      <c r="D307" s="19" t="n"/>
      <c r="E307" s="14" t="n"/>
      <c r="F307" s="47">
        <f>IF(OR(A307="",B307=""),"",IFERROR(INDEX(Setup!$B$19:$B$30,A307),"Prior period"))</f>
        <v/>
      </c>
      <c r="G307" s="48">
        <f>IF(OR(A307="",B307=""),"",IFERROR(INDEX(Setup!$E$19:$E$30,A307)+0,""))</f>
        <v/>
      </c>
      <c r="H307" s="20">
        <f>IF(OR(G307="",B307=""),"",MAX(0,B307-G307))</f>
        <v/>
      </c>
      <c r="I307" s="20">
        <f>IF(H307="","",IF(H307=0,0,(YEAR(B307)-YEAR(G307))*12+MONTH(B307)-MONTH(G307)+IF(DAY(B307)&gt;DAY(G307),1,0)))</f>
        <v/>
      </c>
      <c r="J307" s="34">
        <f>IF(I307="","",IF(D307&gt;0,D307*Setup!$B$12*I307,0))</f>
        <v/>
      </c>
    </row>
    <row r="308">
      <c r="A308" s="46" t="n"/>
      <c r="B308" s="17" t="n"/>
      <c r="C308" s="14" t="n"/>
      <c r="D308" s="19" t="n"/>
      <c r="E308" s="14" t="n"/>
      <c r="F308" s="47">
        <f>IF(OR(A308="",B308=""),"",IFERROR(INDEX(Setup!$B$19:$B$30,A308),"Prior period"))</f>
        <v/>
      </c>
      <c r="G308" s="48">
        <f>IF(OR(A308="",B308=""),"",IFERROR(INDEX(Setup!$E$19:$E$30,A308)+0,""))</f>
        <v/>
      </c>
      <c r="H308" s="20">
        <f>IF(OR(G308="",B308=""),"",MAX(0,B308-G308))</f>
        <v/>
      </c>
      <c r="I308" s="20">
        <f>IF(H308="","",IF(H308=0,0,(YEAR(B308)-YEAR(G308))*12+MONTH(B308)-MONTH(G308)+IF(DAY(B308)&gt;DAY(G308),1,0)))</f>
        <v/>
      </c>
      <c r="J308" s="34">
        <f>IF(I308="","",IF(D308&gt;0,D308*Setup!$B$12*I308,0))</f>
        <v/>
      </c>
    </row>
    <row r="309">
      <c r="A309" s="46" t="n"/>
      <c r="B309" s="17" t="n"/>
      <c r="C309" s="14" t="n"/>
      <c r="D309" s="19" t="n"/>
      <c r="E309" s="14" t="n"/>
      <c r="F309" s="47">
        <f>IF(OR(A309="",B309=""),"",IFERROR(INDEX(Setup!$B$19:$B$30,A309),"Prior period"))</f>
        <v/>
      </c>
      <c r="G309" s="48">
        <f>IF(OR(A309="",B309=""),"",IFERROR(INDEX(Setup!$E$19:$E$30,A309)+0,""))</f>
        <v/>
      </c>
      <c r="H309" s="20">
        <f>IF(OR(G309="",B309=""),"",MAX(0,B309-G309))</f>
        <v/>
      </c>
      <c r="I309" s="20">
        <f>IF(H309="","",IF(H309=0,0,(YEAR(B309)-YEAR(G309))*12+MONTH(B309)-MONTH(G309)+IF(DAY(B309)&gt;DAY(G309),1,0)))</f>
        <v/>
      </c>
      <c r="J309" s="34">
        <f>IF(I309="","",IF(D309&gt;0,D309*Setup!$B$12*I309,0))</f>
        <v/>
      </c>
    </row>
    <row r="310">
      <c r="A310" s="46" t="n"/>
      <c r="B310" s="17" t="n"/>
      <c r="C310" s="14" t="n"/>
      <c r="D310" s="19" t="n"/>
      <c r="E310" s="14" t="n"/>
      <c r="F310" s="47">
        <f>IF(OR(A310="",B310=""),"",IFERROR(INDEX(Setup!$B$19:$B$30,A310),"Prior period"))</f>
        <v/>
      </c>
      <c r="G310" s="48">
        <f>IF(OR(A310="",B310=""),"",IFERROR(INDEX(Setup!$E$19:$E$30,A310)+0,""))</f>
        <v/>
      </c>
      <c r="H310" s="20">
        <f>IF(OR(G310="",B310=""),"",MAX(0,B310-G310))</f>
        <v/>
      </c>
      <c r="I310" s="20">
        <f>IF(H310="","",IF(H310=0,0,(YEAR(B310)-YEAR(G310))*12+MONTH(B310)-MONTH(G310)+IF(DAY(B310)&gt;DAY(G310),1,0)))</f>
        <v/>
      </c>
      <c r="J310" s="34">
        <f>IF(I310="","",IF(D310&gt;0,D310*Setup!$B$12*I310,0))</f>
        <v/>
      </c>
    </row>
    <row r="311">
      <c r="A311" s="46" t="n"/>
      <c r="B311" s="17" t="n"/>
      <c r="C311" s="14" t="n"/>
      <c r="D311" s="19" t="n"/>
      <c r="E311" s="14" t="n"/>
      <c r="F311" s="47">
        <f>IF(OR(A311="",B311=""),"",IFERROR(INDEX(Setup!$B$19:$B$30,A311),"Prior period"))</f>
        <v/>
      </c>
      <c r="G311" s="48">
        <f>IF(OR(A311="",B311=""),"",IFERROR(INDEX(Setup!$E$19:$E$30,A311)+0,""))</f>
        <v/>
      </c>
      <c r="H311" s="20">
        <f>IF(OR(G311="",B311=""),"",MAX(0,B311-G311))</f>
        <v/>
      </c>
      <c r="I311" s="20">
        <f>IF(H311="","",IF(H311=0,0,(YEAR(B311)-YEAR(G311))*12+MONTH(B311)-MONTH(G311)+IF(DAY(B311)&gt;DAY(G311),1,0)))</f>
        <v/>
      </c>
      <c r="J311" s="34">
        <f>IF(I311="","",IF(D311&gt;0,D311*Setup!$B$12*I311,0))</f>
        <v/>
      </c>
    </row>
    <row r="312">
      <c r="A312" s="46" t="n"/>
      <c r="B312" s="17" t="n"/>
      <c r="C312" s="14" t="n"/>
      <c r="D312" s="19" t="n"/>
      <c r="E312" s="14" t="n"/>
      <c r="F312" s="47">
        <f>IF(OR(A312="",B312=""),"",IFERROR(INDEX(Setup!$B$19:$B$30,A312),"Prior period"))</f>
        <v/>
      </c>
      <c r="G312" s="48">
        <f>IF(OR(A312="",B312=""),"",IFERROR(INDEX(Setup!$E$19:$E$30,A312)+0,""))</f>
        <v/>
      </c>
      <c r="H312" s="20">
        <f>IF(OR(G312="",B312=""),"",MAX(0,B312-G312))</f>
        <v/>
      </c>
      <c r="I312" s="20">
        <f>IF(H312="","",IF(H312=0,0,(YEAR(B312)-YEAR(G312))*12+MONTH(B312)-MONTH(G312)+IF(DAY(B312)&gt;DAY(G312),1,0)))</f>
        <v/>
      </c>
      <c r="J312" s="34">
        <f>IF(I312="","",IF(D312&gt;0,D312*Setup!$B$12*I312,0))</f>
        <v/>
      </c>
    </row>
    <row r="313">
      <c r="A313" s="46" t="n"/>
      <c r="B313" s="17" t="n"/>
      <c r="C313" s="14" t="n"/>
      <c r="D313" s="19" t="n"/>
      <c r="E313" s="14" t="n"/>
      <c r="F313" s="47">
        <f>IF(OR(A313="",B313=""),"",IFERROR(INDEX(Setup!$B$19:$B$30,A313),"Prior period"))</f>
        <v/>
      </c>
      <c r="G313" s="48">
        <f>IF(OR(A313="",B313=""),"",IFERROR(INDEX(Setup!$E$19:$E$30,A313)+0,""))</f>
        <v/>
      </c>
      <c r="H313" s="20">
        <f>IF(OR(G313="",B313=""),"",MAX(0,B313-G313))</f>
        <v/>
      </c>
      <c r="I313" s="20">
        <f>IF(H313="","",IF(H313=0,0,(YEAR(B313)-YEAR(G313))*12+MONTH(B313)-MONTH(G313)+IF(DAY(B313)&gt;DAY(G313),1,0)))</f>
        <v/>
      </c>
      <c r="J313" s="34">
        <f>IF(I313="","",IF(D313&gt;0,D313*Setup!$B$12*I313,0))</f>
        <v/>
      </c>
    </row>
    <row r="314">
      <c r="A314" s="46" t="n"/>
      <c r="B314" s="17" t="n"/>
      <c r="C314" s="14" t="n"/>
      <c r="D314" s="19" t="n"/>
      <c r="E314" s="14" t="n"/>
      <c r="F314" s="47">
        <f>IF(OR(A314="",B314=""),"",IFERROR(INDEX(Setup!$B$19:$B$30,A314),"Prior period"))</f>
        <v/>
      </c>
      <c r="G314" s="48">
        <f>IF(OR(A314="",B314=""),"",IFERROR(INDEX(Setup!$E$19:$E$30,A314)+0,""))</f>
        <v/>
      </c>
      <c r="H314" s="20">
        <f>IF(OR(G314="",B314=""),"",MAX(0,B314-G314))</f>
        <v/>
      </c>
      <c r="I314" s="20">
        <f>IF(H314="","",IF(H314=0,0,(YEAR(B314)-YEAR(G314))*12+MONTH(B314)-MONTH(G314)+IF(DAY(B314)&gt;DAY(G314),1,0)))</f>
        <v/>
      </c>
      <c r="J314" s="34">
        <f>IF(I314="","",IF(D314&gt;0,D314*Setup!$B$12*I314,0))</f>
        <v/>
      </c>
    </row>
    <row r="315">
      <c r="A315" s="46" t="n"/>
      <c r="B315" s="17" t="n"/>
      <c r="C315" s="14" t="n"/>
      <c r="D315" s="19" t="n"/>
      <c r="E315" s="14" t="n"/>
      <c r="F315" s="47">
        <f>IF(OR(A315="",B315=""),"",IFERROR(INDEX(Setup!$B$19:$B$30,A315),"Prior period"))</f>
        <v/>
      </c>
      <c r="G315" s="48">
        <f>IF(OR(A315="",B315=""),"",IFERROR(INDEX(Setup!$E$19:$E$30,A315)+0,""))</f>
        <v/>
      </c>
      <c r="H315" s="20">
        <f>IF(OR(G315="",B315=""),"",MAX(0,B315-G315))</f>
        <v/>
      </c>
      <c r="I315" s="20">
        <f>IF(H315="","",IF(H315=0,0,(YEAR(B315)-YEAR(G315))*12+MONTH(B315)-MONTH(G315)+IF(DAY(B315)&gt;DAY(G315),1,0)))</f>
        <v/>
      </c>
      <c r="J315" s="34">
        <f>IF(I315="","",IF(D315&gt;0,D315*Setup!$B$12*I315,0))</f>
        <v/>
      </c>
    </row>
    <row r="316">
      <c r="A316" s="46" t="n"/>
      <c r="B316" s="17" t="n"/>
      <c r="C316" s="14" t="n"/>
      <c r="D316" s="19" t="n"/>
      <c r="E316" s="14" t="n"/>
      <c r="F316" s="47">
        <f>IF(OR(A316="",B316=""),"",IFERROR(INDEX(Setup!$B$19:$B$30,A316),"Prior period"))</f>
        <v/>
      </c>
      <c r="G316" s="48">
        <f>IF(OR(A316="",B316=""),"",IFERROR(INDEX(Setup!$E$19:$E$30,A316)+0,""))</f>
        <v/>
      </c>
      <c r="H316" s="20">
        <f>IF(OR(G316="",B316=""),"",MAX(0,B316-G316))</f>
        <v/>
      </c>
      <c r="I316" s="20">
        <f>IF(H316="","",IF(H316=0,0,(YEAR(B316)-YEAR(G316))*12+MONTH(B316)-MONTH(G316)+IF(DAY(B316)&gt;DAY(G316),1,0)))</f>
        <v/>
      </c>
      <c r="J316" s="34">
        <f>IF(I316="","",IF(D316&gt;0,D316*Setup!$B$12*I316,0))</f>
        <v/>
      </c>
    </row>
    <row r="317">
      <c r="A317" s="46" t="n"/>
      <c r="B317" s="17" t="n"/>
      <c r="C317" s="14" t="n"/>
      <c r="D317" s="19" t="n"/>
      <c r="E317" s="14" t="n"/>
      <c r="F317" s="47">
        <f>IF(OR(A317="",B317=""),"",IFERROR(INDEX(Setup!$B$19:$B$30,A317),"Prior period"))</f>
        <v/>
      </c>
      <c r="G317" s="48">
        <f>IF(OR(A317="",B317=""),"",IFERROR(INDEX(Setup!$E$19:$E$30,A317)+0,""))</f>
        <v/>
      </c>
      <c r="H317" s="20">
        <f>IF(OR(G317="",B317=""),"",MAX(0,B317-G317))</f>
        <v/>
      </c>
      <c r="I317" s="20">
        <f>IF(H317="","",IF(H317=0,0,(YEAR(B317)-YEAR(G317))*12+MONTH(B317)-MONTH(G317)+IF(DAY(B317)&gt;DAY(G317),1,0)))</f>
        <v/>
      </c>
      <c r="J317" s="34">
        <f>IF(I317="","",IF(D317&gt;0,D317*Setup!$B$12*I317,0))</f>
        <v/>
      </c>
    </row>
    <row r="318">
      <c r="A318" s="46" t="n"/>
      <c r="B318" s="17" t="n"/>
      <c r="C318" s="14" t="n"/>
      <c r="D318" s="19" t="n"/>
      <c r="E318" s="14" t="n"/>
      <c r="F318" s="47">
        <f>IF(OR(A318="",B318=""),"",IFERROR(INDEX(Setup!$B$19:$B$30,A318),"Prior period"))</f>
        <v/>
      </c>
      <c r="G318" s="48">
        <f>IF(OR(A318="",B318=""),"",IFERROR(INDEX(Setup!$E$19:$E$30,A318)+0,""))</f>
        <v/>
      </c>
      <c r="H318" s="20">
        <f>IF(OR(G318="",B318=""),"",MAX(0,B318-G318))</f>
        <v/>
      </c>
      <c r="I318" s="20">
        <f>IF(H318="","",IF(H318=0,0,(YEAR(B318)-YEAR(G318))*12+MONTH(B318)-MONTH(G318)+IF(DAY(B318)&gt;DAY(G318),1,0)))</f>
        <v/>
      </c>
      <c r="J318" s="34">
        <f>IF(I318="","",IF(D318&gt;0,D318*Setup!$B$12*I318,0))</f>
        <v/>
      </c>
    </row>
    <row r="319">
      <c r="A319" s="46" t="n"/>
      <c r="B319" s="17" t="n"/>
      <c r="C319" s="14" t="n"/>
      <c r="D319" s="19" t="n"/>
      <c r="E319" s="14" t="n"/>
      <c r="F319" s="47">
        <f>IF(OR(A319="",B319=""),"",IFERROR(INDEX(Setup!$B$19:$B$30,A319),"Prior period"))</f>
        <v/>
      </c>
      <c r="G319" s="48">
        <f>IF(OR(A319="",B319=""),"",IFERROR(INDEX(Setup!$E$19:$E$30,A319)+0,""))</f>
        <v/>
      </c>
      <c r="H319" s="20">
        <f>IF(OR(G319="",B319=""),"",MAX(0,B319-G319))</f>
        <v/>
      </c>
      <c r="I319" s="20">
        <f>IF(H319="","",IF(H319=0,0,(YEAR(B319)-YEAR(G319))*12+MONTH(B319)-MONTH(G319)+IF(DAY(B319)&gt;DAY(G319),1,0)))</f>
        <v/>
      </c>
      <c r="J319" s="34">
        <f>IF(I319="","",IF(D319&gt;0,D319*Setup!$B$12*I319,0))</f>
        <v/>
      </c>
    </row>
    <row r="320">
      <c r="A320" s="46" t="n"/>
      <c r="B320" s="17" t="n"/>
      <c r="C320" s="14" t="n"/>
      <c r="D320" s="19" t="n"/>
      <c r="E320" s="14" t="n"/>
      <c r="F320" s="47">
        <f>IF(OR(A320="",B320=""),"",IFERROR(INDEX(Setup!$B$19:$B$30,A320),"Prior period"))</f>
        <v/>
      </c>
      <c r="G320" s="48">
        <f>IF(OR(A320="",B320=""),"",IFERROR(INDEX(Setup!$E$19:$E$30,A320)+0,""))</f>
        <v/>
      </c>
      <c r="H320" s="20">
        <f>IF(OR(G320="",B320=""),"",MAX(0,B320-G320))</f>
        <v/>
      </c>
      <c r="I320" s="20">
        <f>IF(H320="","",IF(H320=0,0,(YEAR(B320)-YEAR(G320))*12+MONTH(B320)-MONTH(G320)+IF(DAY(B320)&gt;DAY(G320),1,0)))</f>
        <v/>
      </c>
      <c r="J320" s="34">
        <f>IF(I320="","",IF(D320&gt;0,D320*Setup!$B$12*I320,0))</f>
        <v/>
      </c>
    </row>
    <row r="321">
      <c r="A321" s="46" t="n"/>
      <c r="B321" s="17" t="n"/>
      <c r="C321" s="14" t="n"/>
      <c r="D321" s="19" t="n"/>
      <c r="E321" s="14" t="n"/>
      <c r="F321" s="47">
        <f>IF(OR(A321="",B321=""),"",IFERROR(INDEX(Setup!$B$19:$B$30,A321),"Prior period"))</f>
        <v/>
      </c>
      <c r="G321" s="48">
        <f>IF(OR(A321="",B321=""),"",IFERROR(INDEX(Setup!$E$19:$E$30,A321)+0,""))</f>
        <v/>
      </c>
      <c r="H321" s="20">
        <f>IF(OR(G321="",B321=""),"",MAX(0,B321-G321))</f>
        <v/>
      </c>
      <c r="I321" s="20">
        <f>IF(H321="","",IF(H321=0,0,(YEAR(B321)-YEAR(G321))*12+MONTH(B321)-MONTH(G321)+IF(DAY(B321)&gt;DAY(G321),1,0)))</f>
        <v/>
      </c>
      <c r="J321" s="34">
        <f>IF(I321="","",IF(D321&gt;0,D321*Setup!$B$12*I321,0))</f>
        <v/>
      </c>
    </row>
    <row r="322">
      <c r="A322" s="46" t="n"/>
      <c r="B322" s="17" t="n"/>
      <c r="C322" s="14" t="n"/>
      <c r="D322" s="19" t="n"/>
      <c r="E322" s="14" t="n"/>
      <c r="F322" s="47">
        <f>IF(OR(A322="",B322=""),"",IFERROR(INDEX(Setup!$B$19:$B$30,A322),"Prior period"))</f>
        <v/>
      </c>
      <c r="G322" s="48">
        <f>IF(OR(A322="",B322=""),"",IFERROR(INDEX(Setup!$E$19:$E$30,A322)+0,""))</f>
        <v/>
      </c>
      <c r="H322" s="20">
        <f>IF(OR(G322="",B322=""),"",MAX(0,B322-G322))</f>
        <v/>
      </c>
      <c r="I322" s="20">
        <f>IF(H322="","",IF(H322=0,0,(YEAR(B322)-YEAR(G322))*12+MONTH(B322)-MONTH(G322)+IF(DAY(B322)&gt;DAY(G322),1,0)))</f>
        <v/>
      </c>
      <c r="J322" s="34">
        <f>IF(I322="","",IF(D322&gt;0,D322*Setup!$B$12*I322,0))</f>
        <v/>
      </c>
    </row>
    <row r="323">
      <c r="A323" s="46" t="n"/>
      <c r="B323" s="17" t="n"/>
      <c r="C323" s="14" t="n"/>
      <c r="D323" s="19" t="n"/>
      <c r="E323" s="14" t="n"/>
      <c r="F323" s="47">
        <f>IF(OR(A323="",B323=""),"",IFERROR(INDEX(Setup!$B$19:$B$30,A323),"Prior period"))</f>
        <v/>
      </c>
      <c r="G323" s="48">
        <f>IF(OR(A323="",B323=""),"",IFERROR(INDEX(Setup!$E$19:$E$30,A323)+0,""))</f>
        <v/>
      </c>
      <c r="H323" s="20">
        <f>IF(OR(G323="",B323=""),"",MAX(0,B323-G323))</f>
        <v/>
      </c>
      <c r="I323" s="20">
        <f>IF(H323="","",IF(H323=0,0,(YEAR(B323)-YEAR(G323))*12+MONTH(B323)-MONTH(G323)+IF(DAY(B323)&gt;DAY(G323),1,0)))</f>
        <v/>
      </c>
      <c r="J323" s="34">
        <f>IF(I323="","",IF(D323&gt;0,D323*Setup!$B$12*I323,0))</f>
        <v/>
      </c>
    </row>
    <row r="324">
      <c r="A324" s="46" t="n"/>
      <c r="B324" s="17" t="n"/>
      <c r="C324" s="14" t="n"/>
      <c r="D324" s="19" t="n"/>
      <c r="E324" s="14" t="n"/>
      <c r="F324" s="47">
        <f>IF(OR(A324="",B324=""),"",IFERROR(INDEX(Setup!$B$19:$B$30,A324),"Prior period"))</f>
        <v/>
      </c>
      <c r="G324" s="48">
        <f>IF(OR(A324="",B324=""),"",IFERROR(INDEX(Setup!$E$19:$E$30,A324)+0,""))</f>
        <v/>
      </c>
      <c r="H324" s="20">
        <f>IF(OR(G324="",B324=""),"",MAX(0,B324-G324))</f>
        <v/>
      </c>
      <c r="I324" s="20">
        <f>IF(H324="","",IF(H324=0,0,(YEAR(B324)-YEAR(G324))*12+MONTH(B324)-MONTH(G324)+IF(DAY(B324)&gt;DAY(G324),1,0)))</f>
        <v/>
      </c>
      <c r="J324" s="34">
        <f>IF(I324="","",IF(D324&gt;0,D324*Setup!$B$12*I324,0))</f>
        <v/>
      </c>
    </row>
    <row r="325">
      <c r="A325" s="46" t="n"/>
      <c r="B325" s="17" t="n"/>
      <c r="C325" s="14" t="n"/>
      <c r="D325" s="19" t="n"/>
      <c r="E325" s="14" t="n"/>
      <c r="F325" s="47">
        <f>IF(OR(A325="",B325=""),"",IFERROR(INDEX(Setup!$B$19:$B$30,A325),"Prior period"))</f>
        <v/>
      </c>
      <c r="G325" s="48">
        <f>IF(OR(A325="",B325=""),"",IFERROR(INDEX(Setup!$E$19:$E$30,A325)+0,""))</f>
        <v/>
      </c>
      <c r="H325" s="20">
        <f>IF(OR(G325="",B325=""),"",MAX(0,B325-G325))</f>
        <v/>
      </c>
      <c r="I325" s="20">
        <f>IF(H325="","",IF(H325=0,0,(YEAR(B325)-YEAR(G325))*12+MONTH(B325)-MONTH(G325)+IF(DAY(B325)&gt;DAY(G325),1,0)))</f>
        <v/>
      </c>
      <c r="J325" s="34">
        <f>IF(I325="","",IF(D325&gt;0,D325*Setup!$B$12*I325,0))</f>
        <v/>
      </c>
    </row>
    <row r="326">
      <c r="A326" s="46" t="n"/>
      <c r="B326" s="17" t="n"/>
      <c r="C326" s="14" t="n"/>
      <c r="D326" s="19" t="n"/>
      <c r="E326" s="14" t="n"/>
      <c r="F326" s="47">
        <f>IF(OR(A326="",B326=""),"",IFERROR(INDEX(Setup!$B$19:$B$30,A326),"Prior period"))</f>
        <v/>
      </c>
      <c r="G326" s="48">
        <f>IF(OR(A326="",B326=""),"",IFERROR(INDEX(Setup!$E$19:$E$30,A326)+0,""))</f>
        <v/>
      </c>
      <c r="H326" s="20">
        <f>IF(OR(G326="",B326=""),"",MAX(0,B326-G326))</f>
        <v/>
      </c>
      <c r="I326" s="20">
        <f>IF(H326="","",IF(H326=0,0,(YEAR(B326)-YEAR(G326))*12+MONTH(B326)-MONTH(G326)+IF(DAY(B326)&gt;DAY(G326),1,0)))</f>
        <v/>
      </c>
      <c r="J326" s="34">
        <f>IF(I326="","",IF(D326&gt;0,D326*Setup!$B$12*I326,0))</f>
        <v/>
      </c>
    </row>
    <row r="327">
      <c r="A327" s="46" t="n"/>
      <c r="B327" s="17" t="n"/>
      <c r="C327" s="14" t="n"/>
      <c r="D327" s="19" t="n"/>
      <c r="E327" s="14" t="n"/>
      <c r="F327" s="47">
        <f>IF(OR(A327="",B327=""),"",IFERROR(INDEX(Setup!$B$19:$B$30,A327),"Prior period"))</f>
        <v/>
      </c>
      <c r="G327" s="48">
        <f>IF(OR(A327="",B327=""),"",IFERROR(INDEX(Setup!$E$19:$E$30,A327)+0,""))</f>
        <v/>
      </c>
      <c r="H327" s="20">
        <f>IF(OR(G327="",B327=""),"",MAX(0,B327-G327))</f>
        <v/>
      </c>
      <c r="I327" s="20">
        <f>IF(H327="","",IF(H327=0,0,(YEAR(B327)-YEAR(G327))*12+MONTH(B327)-MONTH(G327)+IF(DAY(B327)&gt;DAY(G327),1,0)))</f>
        <v/>
      </c>
      <c r="J327" s="34">
        <f>IF(I327="","",IF(D327&gt;0,D327*Setup!$B$12*I327,0))</f>
        <v/>
      </c>
    </row>
    <row r="328">
      <c r="A328" s="46" t="n"/>
      <c r="B328" s="17" t="n"/>
      <c r="C328" s="14" t="n"/>
      <c r="D328" s="19" t="n"/>
      <c r="E328" s="14" t="n"/>
      <c r="F328" s="47">
        <f>IF(OR(A328="",B328=""),"",IFERROR(INDEX(Setup!$B$19:$B$30,A328),"Prior period"))</f>
        <v/>
      </c>
      <c r="G328" s="48">
        <f>IF(OR(A328="",B328=""),"",IFERROR(INDEX(Setup!$E$19:$E$30,A328)+0,""))</f>
        <v/>
      </c>
      <c r="H328" s="20">
        <f>IF(OR(G328="",B328=""),"",MAX(0,B328-G328))</f>
        <v/>
      </c>
      <c r="I328" s="20">
        <f>IF(H328="","",IF(H328=0,0,(YEAR(B328)-YEAR(G328))*12+MONTH(B328)-MONTH(G328)+IF(DAY(B328)&gt;DAY(G328),1,0)))</f>
        <v/>
      </c>
      <c r="J328" s="34">
        <f>IF(I328="","",IF(D328&gt;0,D328*Setup!$B$12*I328,0))</f>
        <v/>
      </c>
    </row>
    <row r="329">
      <c r="A329" s="46" t="n"/>
      <c r="B329" s="17" t="n"/>
      <c r="C329" s="14" t="n"/>
      <c r="D329" s="19" t="n"/>
      <c r="E329" s="14" t="n"/>
      <c r="F329" s="47">
        <f>IF(OR(A329="",B329=""),"",IFERROR(INDEX(Setup!$B$19:$B$30,A329),"Prior period"))</f>
        <v/>
      </c>
      <c r="G329" s="48">
        <f>IF(OR(A329="",B329=""),"",IFERROR(INDEX(Setup!$E$19:$E$30,A329)+0,""))</f>
        <v/>
      </c>
      <c r="H329" s="20">
        <f>IF(OR(G329="",B329=""),"",MAX(0,B329-G329))</f>
        <v/>
      </c>
      <c r="I329" s="20">
        <f>IF(H329="","",IF(H329=0,0,(YEAR(B329)-YEAR(G329))*12+MONTH(B329)-MONTH(G329)+IF(DAY(B329)&gt;DAY(G329),1,0)))</f>
        <v/>
      </c>
      <c r="J329" s="34">
        <f>IF(I329="","",IF(D329&gt;0,D329*Setup!$B$12*I329,0))</f>
        <v/>
      </c>
    </row>
    <row r="330">
      <c r="A330" s="46" t="n"/>
      <c r="B330" s="17" t="n"/>
      <c r="C330" s="14" t="n"/>
      <c r="D330" s="19" t="n"/>
      <c r="E330" s="14" t="n"/>
      <c r="F330" s="47">
        <f>IF(OR(A330="",B330=""),"",IFERROR(INDEX(Setup!$B$19:$B$30,A330),"Prior period"))</f>
        <v/>
      </c>
      <c r="G330" s="48">
        <f>IF(OR(A330="",B330=""),"",IFERROR(INDEX(Setup!$E$19:$E$30,A330)+0,""))</f>
        <v/>
      </c>
      <c r="H330" s="20">
        <f>IF(OR(G330="",B330=""),"",MAX(0,B330-G330))</f>
        <v/>
      </c>
      <c r="I330" s="20">
        <f>IF(H330="","",IF(H330=0,0,(YEAR(B330)-YEAR(G330))*12+MONTH(B330)-MONTH(G330)+IF(DAY(B330)&gt;DAY(G330),1,0)))</f>
        <v/>
      </c>
      <c r="J330" s="34">
        <f>IF(I330="","",IF(D330&gt;0,D330*Setup!$B$12*I330,0))</f>
        <v/>
      </c>
    </row>
    <row r="331">
      <c r="A331" s="46" t="n"/>
      <c r="B331" s="17" t="n"/>
      <c r="C331" s="14" t="n"/>
      <c r="D331" s="19" t="n"/>
      <c r="E331" s="14" t="n"/>
      <c r="F331" s="47">
        <f>IF(OR(A331="",B331=""),"",IFERROR(INDEX(Setup!$B$19:$B$30,A331),"Prior period"))</f>
        <v/>
      </c>
      <c r="G331" s="48">
        <f>IF(OR(A331="",B331=""),"",IFERROR(INDEX(Setup!$E$19:$E$30,A331)+0,""))</f>
        <v/>
      </c>
      <c r="H331" s="20">
        <f>IF(OR(G331="",B331=""),"",MAX(0,B331-G331))</f>
        <v/>
      </c>
      <c r="I331" s="20">
        <f>IF(H331="","",IF(H331=0,0,(YEAR(B331)-YEAR(G331))*12+MONTH(B331)-MONTH(G331)+IF(DAY(B331)&gt;DAY(G331),1,0)))</f>
        <v/>
      </c>
      <c r="J331" s="34">
        <f>IF(I331="","",IF(D331&gt;0,D331*Setup!$B$12*I331,0))</f>
        <v/>
      </c>
    </row>
    <row r="332">
      <c r="A332" s="46" t="n"/>
      <c r="B332" s="17" t="n"/>
      <c r="C332" s="14" t="n"/>
      <c r="D332" s="19" t="n"/>
      <c r="E332" s="14" t="n"/>
      <c r="F332" s="47">
        <f>IF(OR(A332="",B332=""),"",IFERROR(INDEX(Setup!$B$19:$B$30,A332),"Prior period"))</f>
        <v/>
      </c>
      <c r="G332" s="48">
        <f>IF(OR(A332="",B332=""),"",IFERROR(INDEX(Setup!$E$19:$E$30,A332)+0,""))</f>
        <v/>
      </c>
      <c r="H332" s="20">
        <f>IF(OR(G332="",B332=""),"",MAX(0,B332-G332))</f>
        <v/>
      </c>
      <c r="I332" s="20">
        <f>IF(H332="","",IF(H332=0,0,(YEAR(B332)-YEAR(G332))*12+MONTH(B332)-MONTH(G332)+IF(DAY(B332)&gt;DAY(G332),1,0)))</f>
        <v/>
      </c>
      <c r="J332" s="34">
        <f>IF(I332="","",IF(D332&gt;0,D332*Setup!$B$12*I332,0))</f>
        <v/>
      </c>
    </row>
    <row r="333">
      <c r="A333" s="46" t="n"/>
      <c r="B333" s="17" t="n"/>
      <c r="C333" s="14" t="n"/>
      <c r="D333" s="19" t="n"/>
      <c r="E333" s="14" t="n"/>
      <c r="F333" s="47">
        <f>IF(OR(A333="",B333=""),"",IFERROR(INDEX(Setup!$B$19:$B$30,A333),"Prior period"))</f>
        <v/>
      </c>
      <c r="G333" s="48">
        <f>IF(OR(A333="",B333=""),"",IFERROR(INDEX(Setup!$E$19:$E$30,A333)+0,""))</f>
        <v/>
      </c>
      <c r="H333" s="20">
        <f>IF(OR(G333="",B333=""),"",MAX(0,B333-G333))</f>
        <v/>
      </c>
      <c r="I333" s="20">
        <f>IF(H333="","",IF(H333=0,0,(YEAR(B333)-YEAR(G333))*12+MONTH(B333)-MONTH(G333)+IF(DAY(B333)&gt;DAY(G333),1,0)))</f>
        <v/>
      </c>
      <c r="J333" s="34">
        <f>IF(I333="","",IF(D333&gt;0,D333*Setup!$B$12*I333,0))</f>
        <v/>
      </c>
    </row>
    <row r="334">
      <c r="A334" s="46" t="n"/>
      <c r="B334" s="17" t="n"/>
      <c r="C334" s="14" t="n"/>
      <c r="D334" s="19" t="n"/>
      <c r="E334" s="14" t="n"/>
      <c r="F334" s="47">
        <f>IF(OR(A334="",B334=""),"",IFERROR(INDEX(Setup!$B$19:$B$30,A334),"Prior period"))</f>
        <v/>
      </c>
      <c r="G334" s="48">
        <f>IF(OR(A334="",B334=""),"",IFERROR(INDEX(Setup!$E$19:$E$30,A334)+0,""))</f>
        <v/>
      </c>
      <c r="H334" s="20">
        <f>IF(OR(G334="",B334=""),"",MAX(0,B334-G334))</f>
        <v/>
      </c>
      <c r="I334" s="20">
        <f>IF(H334="","",IF(H334=0,0,(YEAR(B334)-YEAR(G334))*12+MONTH(B334)-MONTH(G334)+IF(DAY(B334)&gt;DAY(G334),1,0)))</f>
        <v/>
      </c>
      <c r="J334" s="34">
        <f>IF(I334="","",IF(D334&gt;0,D334*Setup!$B$12*I334,0))</f>
        <v/>
      </c>
    </row>
    <row r="335">
      <c r="A335" s="46" t="n"/>
      <c r="B335" s="17" t="n"/>
      <c r="C335" s="14" t="n"/>
      <c r="D335" s="19" t="n"/>
      <c r="E335" s="14" t="n"/>
      <c r="F335" s="47">
        <f>IF(OR(A335="",B335=""),"",IFERROR(INDEX(Setup!$B$19:$B$30,A335),"Prior period"))</f>
        <v/>
      </c>
      <c r="G335" s="48">
        <f>IF(OR(A335="",B335=""),"",IFERROR(INDEX(Setup!$E$19:$E$30,A335)+0,""))</f>
        <v/>
      </c>
      <c r="H335" s="20">
        <f>IF(OR(G335="",B335=""),"",MAX(0,B335-G335))</f>
        <v/>
      </c>
      <c r="I335" s="20">
        <f>IF(H335="","",IF(H335=0,0,(YEAR(B335)-YEAR(G335))*12+MONTH(B335)-MONTH(G335)+IF(DAY(B335)&gt;DAY(G335),1,0)))</f>
        <v/>
      </c>
      <c r="J335" s="34">
        <f>IF(I335="","",IF(D335&gt;0,D335*Setup!$B$12*I335,0))</f>
        <v/>
      </c>
    </row>
    <row r="336">
      <c r="A336" s="46" t="n"/>
      <c r="B336" s="17" t="n"/>
      <c r="C336" s="14" t="n"/>
      <c r="D336" s="19" t="n"/>
      <c r="E336" s="14" t="n"/>
      <c r="F336" s="47">
        <f>IF(OR(A336="",B336=""),"",IFERROR(INDEX(Setup!$B$19:$B$30,A336),"Prior period"))</f>
        <v/>
      </c>
      <c r="G336" s="48">
        <f>IF(OR(A336="",B336=""),"",IFERROR(INDEX(Setup!$E$19:$E$30,A336)+0,""))</f>
        <v/>
      </c>
      <c r="H336" s="20">
        <f>IF(OR(G336="",B336=""),"",MAX(0,B336-G336))</f>
        <v/>
      </c>
      <c r="I336" s="20">
        <f>IF(H336="","",IF(H336=0,0,(YEAR(B336)-YEAR(G336))*12+MONTH(B336)-MONTH(G336)+IF(DAY(B336)&gt;DAY(G336),1,0)))</f>
        <v/>
      </c>
      <c r="J336" s="34">
        <f>IF(I336="","",IF(D336&gt;0,D336*Setup!$B$12*I336,0))</f>
        <v/>
      </c>
    </row>
    <row r="337">
      <c r="A337" s="46" t="n"/>
      <c r="B337" s="17" t="n"/>
      <c r="C337" s="14" t="n"/>
      <c r="D337" s="19" t="n"/>
      <c r="E337" s="14" t="n"/>
      <c r="F337" s="47">
        <f>IF(OR(A337="",B337=""),"",IFERROR(INDEX(Setup!$B$19:$B$30,A337),"Prior period"))</f>
        <v/>
      </c>
      <c r="G337" s="48">
        <f>IF(OR(A337="",B337=""),"",IFERROR(INDEX(Setup!$E$19:$E$30,A337)+0,""))</f>
        <v/>
      </c>
      <c r="H337" s="20">
        <f>IF(OR(G337="",B337=""),"",MAX(0,B337-G337))</f>
        <v/>
      </c>
      <c r="I337" s="20">
        <f>IF(H337="","",IF(H337=0,0,(YEAR(B337)-YEAR(G337))*12+MONTH(B337)-MONTH(G337)+IF(DAY(B337)&gt;DAY(G337),1,0)))</f>
        <v/>
      </c>
      <c r="J337" s="34">
        <f>IF(I337="","",IF(D337&gt;0,D337*Setup!$B$12*I337,0))</f>
        <v/>
      </c>
    </row>
    <row r="338">
      <c r="A338" s="46" t="n"/>
      <c r="B338" s="17" t="n"/>
      <c r="C338" s="14" t="n"/>
      <c r="D338" s="19" t="n"/>
      <c r="E338" s="14" t="n"/>
      <c r="F338" s="47">
        <f>IF(OR(A338="",B338=""),"",IFERROR(INDEX(Setup!$B$19:$B$30,A338),"Prior period"))</f>
        <v/>
      </c>
      <c r="G338" s="48">
        <f>IF(OR(A338="",B338=""),"",IFERROR(INDEX(Setup!$E$19:$E$30,A338)+0,""))</f>
        <v/>
      </c>
      <c r="H338" s="20">
        <f>IF(OR(G338="",B338=""),"",MAX(0,B338-G338))</f>
        <v/>
      </c>
      <c r="I338" s="20">
        <f>IF(H338="","",IF(H338=0,0,(YEAR(B338)-YEAR(G338))*12+MONTH(B338)-MONTH(G338)+IF(DAY(B338)&gt;DAY(G338),1,0)))</f>
        <v/>
      </c>
      <c r="J338" s="34">
        <f>IF(I338="","",IF(D338&gt;0,D338*Setup!$B$12*I338,0))</f>
        <v/>
      </c>
    </row>
    <row r="339">
      <c r="A339" s="46" t="n"/>
      <c r="B339" s="17" t="n"/>
      <c r="C339" s="14" t="n"/>
      <c r="D339" s="19" t="n"/>
      <c r="E339" s="14" t="n"/>
      <c r="F339" s="47">
        <f>IF(OR(A339="",B339=""),"",IFERROR(INDEX(Setup!$B$19:$B$30,A339),"Prior period"))</f>
        <v/>
      </c>
      <c r="G339" s="48">
        <f>IF(OR(A339="",B339=""),"",IFERROR(INDEX(Setup!$E$19:$E$30,A339)+0,""))</f>
        <v/>
      </c>
      <c r="H339" s="20">
        <f>IF(OR(G339="",B339=""),"",MAX(0,B339-G339))</f>
        <v/>
      </c>
      <c r="I339" s="20">
        <f>IF(H339="","",IF(H339=0,0,(YEAR(B339)-YEAR(G339))*12+MONTH(B339)-MONTH(G339)+IF(DAY(B339)&gt;DAY(G339),1,0)))</f>
        <v/>
      </c>
      <c r="J339" s="34">
        <f>IF(I339="","",IF(D339&gt;0,D339*Setup!$B$12*I339,0))</f>
        <v/>
      </c>
    </row>
    <row r="340">
      <c r="A340" s="46" t="n"/>
      <c r="B340" s="17" t="n"/>
      <c r="C340" s="14" t="n"/>
      <c r="D340" s="19" t="n"/>
      <c r="E340" s="14" t="n"/>
      <c r="F340" s="47">
        <f>IF(OR(A340="",B340=""),"",IFERROR(INDEX(Setup!$B$19:$B$30,A340),"Prior period"))</f>
        <v/>
      </c>
      <c r="G340" s="48">
        <f>IF(OR(A340="",B340=""),"",IFERROR(INDEX(Setup!$E$19:$E$30,A340)+0,""))</f>
        <v/>
      </c>
      <c r="H340" s="20">
        <f>IF(OR(G340="",B340=""),"",MAX(0,B340-G340))</f>
        <v/>
      </c>
      <c r="I340" s="20">
        <f>IF(H340="","",IF(H340=0,0,(YEAR(B340)-YEAR(G340))*12+MONTH(B340)-MONTH(G340)+IF(DAY(B340)&gt;DAY(G340),1,0)))</f>
        <v/>
      </c>
      <c r="J340" s="34">
        <f>IF(I340="","",IF(D340&gt;0,D340*Setup!$B$12*I340,0))</f>
        <v/>
      </c>
    </row>
    <row r="341">
      <c r="A341" s="46" t="n"/>
      <c r="B341" s="17" t="n"/>
      <c r="C341" s="14" t="n"/>
      <c r="D341" s="19" t="n"/>
      <c r="E341" s="14" t="n"/>
      <c r="F341" s="47">
        <f>IF(OR(A341="",B341=""),"",IFERROR(INDEX(Setup!$B$19:$B$30,A341),"Prior period"))</f>
        <v/>
      </c>
      <c r="G341" s="48">
        <f>IF(OR(A341="",B341=""),"",IFERROR(INDEX(Setup!$E$19:$E$30,A341)+0,""))</f>
        <v/>
      </c>
      <c r="H341" s="20">
        <f>IF(OR(G341="",B341=""),"",MAX(0,B341-G341))</f>
        <v/>
      </c>
      <c r="I341" s="20">
        <f>IF(H341="","",IF(H341=0,0,(YEAR(B341)-YEAR(G341))*12+MONTH(B341)-MONTH(G341)+IF(DAY(B341)&gt;DAY(G341),1,0)))</f>
        <v/>
      </c>
      <c r="J341" s="34">
        <f>IF(I341="","",IF(D341&gt;0,D341*Setup!$B$12*I341,0))</f>
        <v/>
      </c>
    </row>
    <row r="342">
      <c r="A342" s="46" t="n"/>
      <c r="B342" s="17" t="n"/>
      <c r="C342" s="14" t="n"/>
      <c r="D342" s="19" t="n"/>
      <c r="E342" s="14" t="n"/>
      <c r="F342" s="47">
        <f>IF(OR(A342="",B342=""),"",IFERROR(INDEX(Setup!$B$19:$B$30,A342),"Prior period"))</f>
        <v/>
      </c>
      <c r="G342" s="48">
        <f>IF(OR(A342="",B342=""),"",IFERROR(INDEX(Setup!$E$19:$E$30,A342)+0,""))</f>
        <v/>
      </c>
      <c r="H342" s="20">
        <f>IF(OR(G342="",B342=""),"",MAX(0,B342-G342))</f>
        <v/>
      </c>
      <c r="I342" s="20">
        <f>IF(H342="","",IF(H342=0,0,(YEAR(B342)-YEAR(G342))*12+MONTH(B342)-MONTH(G342)+IF(DAY(B342)&gt;DAY(G342),1,0)))</f>
        <v/>
      </c>
      <c r="J342" s="34">
        <f>IF(I342="","",IF(D342&gt;0,D342*Setup!$B$12*I342,0))</f>
        <v/>
      </c>
    </row>
    <row r="343">
      <c r="A343" s="46" t="n"/>
      <c r="B343" s="17" t="n"/>
      <c r="C343" s="14" t="n"/>
      <c r="D343" s="19" t="n"/>
      <c r="E343" s="14" t="n"/>
      <c r="F343" s="47">
        <f>IF(OR(A343="",B343=""),"",IFERROR(INDEX(Setup!$B$19:$B$30,A343),"Prior period"))</f>
        <v/>
      </c>
      <c r="G343" s="48">
        <f>IF(OR(A343="",B343=""),"",IFERROR(INDEX(Setup!$E$19:$E$30,A343)+0,""))</f>
        <v/>
      </c>
      <c r="H343" s="20">
        <f>IF(OR(G343="",B343=""),"",MAX(0,B343-G343))</f>
        <v/>
      </c>
      <c r="I343" s="20">
        <f>IF(H343="","",IF(H343=0,0,(YEAR(B343)-YEAR(G343))*12+MONTH(B343)-MONTH(G343)+IF(DAY(B343)&gt;DAY(G343),1,0)))</f>
        <v/>
      </c>
      <c r="J343" s="34">
        <f>IF(I343="","",IF(D343&gt;0,D343*Setup!$B$12*I343,0))</f>
        <v/>
      </c>
    </row>
    <row r="344">
      <c r="A344" s="46" t="n"/>
      <c r="B344" s="17" t="n"/>
      <c r="C344" s="14" t="n"/>
      <c r="D344" s="19" t="n"/>
      <c r="E344" s="14" t="n"/>
      <c r="F344" s="47">
        <f>IF(OR(A344="",B344=""),"",IFERROR(INDEX(Setup!$B$19:$B$30,A344),"Prior period"))</f>
        <v/>
      </c>
      <c r="G344" s="48">
        <f>IF(OR(A344="",B344=""),"",IFERROR(INDEX(Setup!$E$19:$E$30,A344)+0,""))</f>
        <v/>
      </c>
      <c r="H344" s="20">
        <f>IF(OR(G344="",B344=""),"",MAX(0,B344-G344))</f>
        <v/>
      </c>
      <c r="I344" s="20">
        <f>IF(H344="","",IF(H344=0,0,(YEAR(B344)-YEAR(G344))*12+MONTH(B344)-MONTH(G344)+IF(DAY(B344)&gt;DAY(G344),1,0)))</f>
        <v/>
      </c>
      <c r="J344" s="34">
        <f>IF(I344="","",IF(D344&gt;0,D344*Setup!$B$12*I344,0))</f>
        <v/>
      </c>
    </row>
    <row r="345">
      <c r="A345" s="46" t="n"/>
      <c r="B345" s="17" t="n"/>
      <c r="C345" s="14" t="n"/>
      <c r="D345" s="19" t="n"/>
      <c r="E345" s="14" t="n"/>
      <c r="F345" s="47">
        <f>IF(OR(A345="",B345=""),"",IFERROR(INDEX(Setup!$B$19:$B$30,A345),"Prior period"))</f>
        <v/>
      </c>
      <c r="G345" s="48">
        <f>IF(OR(A345="",B345=""),"",IFERROR(INDEX(Setup!$E$19:$E$30,A345)+0,""))</f>
        <v/>
      </c>
      <c r="H345" s="20">
        <f>IF(OR(G345="",B345=""),"",MAX(0,B345-G345))</f>
        <v/>
      </c>
      <c r="I345" s="20">
        <f>IF(H345="","",IF(H345=0,0,(YEAR(B345)-YEAR(G345))*12+MONTH(B345)-MONTH(G345)+IF(DAY(B345)&gt;DAY(G345),1,0)))</f>
        <v/>
      </c>
      <c r="J345" s="34">
        <f>IF(I345="","",IF(D345&gt;0,D345*Setup!$B$12*I345,0))</f>
        <v/>
      </c>
    </row>
    <row r="346">
      <c r="A346" s="46" t="n"/>
      <c r="B346" s="17" t="n"/>
      <c r="C346" s="14" t="n"/>
      <c r="D346" s="19" t="n"/>
      <c r="E346" s="14" t="n"/>
      <c r="F346" s="47">
        <f>IF(OR(A346="",B346=""),"",IFERROR(INDEX(Setup!$B$19:$B$30,A346),"Prior period"))</f>
        <v/>
      </c>
      <c r="G346" s="48">
        <f>IF(OR(A346="",B346=""),"",IFERROR(INDEX(Setup!$E$19:$E$30,A346)+0,""))</f>
        <v/>
      </c>
      <c r="H346" s="20">
        <f>IF(OR(G346="",B346=""),"",MAX(0,B346-G346))</f>
        <v/>
      </c>
      <c r="I346" s="20">
        <f>IF(H346="","",IF(H346=0,0,(YEAR(B346)-YEAR(G346))*12+MONTH(B346)-MONTH(G346)+IF(DAY(B346)&gt;DAY(G346),1,0)))</f>
        <v/>
      </c>
      <c r="J346" s="34">
        <f>IF(I346="","",IF(D346&gt;0,D346*Setup!$B$12*I346,0))</f>
        <v/>
      </c>
    </row>
    <row r="347">
      <c r="A347" s="46" t="n"/>
      <c r="B347" s="17" t="n"/>
      <c r="C347" s="14" t="n"/>
      <c r="D347" s="19" t="n"/>
      <c r="E347" s="14" t="n"/>
      <c r="F347" s="47">
        <f>IF(OR(A347="",B347=""),"",IFERROR(INDEX(Setup!$B$19:$B$30,A347),"Prior period"))</f>
        <v/>
      </c>
      <c r="G347" s="48">
        <f>IF(OR(A347="",B347=""),"",IFERROR(INDEX(Setup!$E$19:$E$30,A347)+0,""))</f>
        <v/>
      </c>
      <c r="H347" s="20">
        <f>IF(OR(G347="",B347=""),"",MAX(0,B347-G347))</f>
        <v/>
      </c>
      <c r="I347" s="20">
        <f>IF(H347="","",IF(H347=0,0,(YEAR(B347)-YEAR(G347))*12+MONTH(B347)-MONTH(G347)+IF(DAY(B347)&gt;DAY(G347),1,0)))</f>
        <v/>
      </c>
      <c r="J347" s="34">
        <f>IF(I347="","",IF(D347&gt;0,D347*Setup!$B$12*I347,0))</f>
        <v/>
      </c>
    </row>
    <row r="348">
      <c r="A348" s="46" t="n"/>
      <c r="B348" s="17" t="n"/>
      <c r="C348" s="14" t="n"/>
      <c r="D348" s="19" t="n"/>
      <c r="E348" s="14" t="n"/>
      <c r="F348" s="47">
        <f>IF(OR(A348="",B348=""),"",IFERROR(INDEX(Setup!$B$19:$B$30,A348),"Prior period"))</f>
        <v/>
      </c>
      <c r="G348" s="48">
        <f>IF(OR(A348="",B348=""),"",IFERROR(INDEX(Setup!$E$19:$E$30,A348)+0,""))</f>
        <v/>
      </c>
      <c r="H348" s="20">
        <f>IF(OR(G348="",B348=""),"",MAX(0,B348-G348))</f>
        <v/>
      </c>
      <c r="I348" s="20">
        <f>IF(H348="","",IF(H348=0,0,(YEAR(B348)-YEAR(G348))*12+MONTH(B348)-MONTH(G348)+IF(DAY(B348)&gt;DAY(G348),1,0)))</f>
        <v/>
      </c>
      <c r="J348" s="34">
        <f>IF(I348="","",IF(D348&gt;0,D348*Setup!$B$12*I348,0))</f>
        <v/>
      </c>
    </row>
    <row r="349">
      <c r="A349" s="46" t="n"/>
      <c r="B349" s="17" t="n"/>
      <c r="C349" s="14" t="n"/>
      <c r="D349" s="19" t="n"/>
      <c r="E349" s="14" t="n"/>
      <c r="F349" s="47">
        <f>IF(OR(A349="",B349=""),"",IFERROR(INDEX(Setup!$B$19:$B$30,A349),"Prior period"))</f>
        <v/>
      </c>
      <c r="G349" s="48">
        <f>IF(OR(A349="",B349=""),"",IFERROR(INDEX(Setup!$E$19:$E$30,A349)+0,""))</f>
        <v/>
      </c>
      <c r="H349" s="20">
        <f>IF(OR(G349="",B349=""),"",MAX(0,B349-G349))</f>
        <v/>
      </c>
      <c r="I349" s="20">
        <f>IF(H349="","",IF(H349=0,0,(YEAR(B349)-YEAR(G349))*12+MONTH(B349)-MONTH(G349)+IF(DAY(B349)&gt;DAY(G349),1,0)))</f>
        <v/>
      </c>
      <c r="J349" s="34">
        <f>IF(I349="","",IF(D349&gt;0,D349*Setup!$B$12*I349,0))</f>
        <v/>
      </c>
    </row>
    <row r="350">
      <c r="A350" s="46" t="n"/>
      <c r="B350" s="17" t="n"/>
      <c r="C350" s="14" t="n"/>
      <c r="D350" s="19" t="n"/>
      <c r="E350" s="14" t="n"/>
      <c r="F350" s="47">
        <f>IF(OR(A350="",B350=""),"",IFERROR(INDEX(Setup!$B$19:$B$30,A350),"Prior period"))</f>
        <v/>
      </c>
      <c r="G350" s="48">
        <f>IF(OR(A350="",B350=""),"",IFERROR(INDEX(Setup!$E$19:$E$30,A350)+0,""))</f>
        <v/>
      </c>
      <c r="H350" s="20">
        <f>IF(OR(G350="",B350=""),"",MAX(0,B350-G350))</f>
        <v/>
      </c>
      <c r="I350" s="20">
        <f>IF(H350="","",IF(H350=0,0,(YEAR(B350)-YEAR(G350))*12+MONTH(B350)-MONTH(G350)+IF(DAY(B350)&gt;DAY(G350),1,0)))</f>
        <v/>
      </c>
      <c r="J350" s="34">
        <f>IF(I350="","",IF(D350&gt;0,D350*Setup!$B$12*I350,0))</f>
        <v/>
      </c>
    </row>
    <row r="351">
      <c r="A351" s="46" t="n"/>
      <c r="B351" s="17" t="n"/>
      <c r="C351" s="14" t="n"/>
      <c r="D351" s="19" t="n"/>
      <c r="E351" s="14" t="n"/>
      <c r="F351" s="47">
        <f>IF(OR(A351="",B351=""),"",IFERROR(INDEX(Setup!$B$19:$B$30,A351),"Prior period"))</f>
        <v/>
      </c>
      <c r="G351" s="48">
        <f>IF(OR(A351="",B351=""),"",IFERROR(INDEX(Setup!$E$19:$E$30,A351)+0,""))</f>
        <v/>
      </c>
      <c r="H351" s="20">
        <f>IF(OR(G351="",B351=""),"",MAX(0,B351-G351))</f>
        <v/>
      </c>
      <c r="I351" s="20">
        <f>IF(H351="","",IF(H351=0,0,(YEAR(B351)-YEAR(G351))*12+MONTH(B351)-MONTH(G351)+IF(DAY(B351)&gt;DAY(G351),1,0)))</f>
        <v/>
      </c>
      <c r="J351" s="34">
        <f>IF(I351="","",IF(D351&gt;0,D351*Setup!$B$12*I351,0))</f>
        <v/>
      </c>
    </row>
    <row r="352">
      <c r="A352" s="46" t="n"/>
      <c r="B352" s="17" t="n"/>
      <c r="C352" s="14" t="n"/>
      <c r="D352" s="19" t="n"/>
      <c r="E352" s="14" t="n"/>
      <c r="F352" s="47">
        <f>IF(OR(A352="",B352=""),"",IFERROR(INDEX(Setup!$B$19:$B$30,A352),"Prior period"))</f>
        <v/>
      </c>
      <c r="G352" s="48">
        <f>IF(OR(A352="",B352=""),"",IFERROR(INDEX(Setup!$E$19:$E$30,A352)+0,""))</f>
        <v/>
      </c>
      <c r="H352" s="20">
        <f>IF(OR(G352="",B352=""),"",MAX(0,B352-G352))</f>
        <v/>
      </c>
      <c r="I352" s="20">
        <f>IF(H352="","",IF(H352=0,0,(YEAR(B352)-YEAR(G352))*12+MONTH(B352)-MONTH(G352)+IF(DAY(B352)&gt;DAY(G352),1,0)))</f>
        <v/>
      </c>
      <c r="J352" s="34">
        <f>IF(I352="","",IF(D352&gt;0,D352*Setup!$B$12*I352,0))</f>
        <v/>
      </c>
    </row>
    <row r="353">
      <c r="A353" s="46" t="n"/>
      <c r="B353" s="17" t="n"/>
      <c r="C353" s="14" t="n"/>
      <c r="D353" s="19" t="n"/>
      <c r="E353" s="14" t="n"/>
      <c r="F353" s="47">
        <f>IF(OR(A353="",B353=""),"",IFERROR(INDEX(Setup!$B$19:$B$30,A353),"Prior period"))</f>
        <v/>
      </c>
      <c r="G353" s="48">
        <f>IF(OR(A353="",B353=""),"",IFERROR(INDEX(Setup!$E$19:$E$30,A353)+0,""))</f>
        <v/>
      </c>
      <c r="H353" s="20">
        <f>IF(OR(G353="",B353=""),"",MAX(0,B353-G353))</f>
        <v/>
      </c>
      <c r="I353" s="20">
        <f>IF(H353="","",IF(H353=0,0,(YEAR(B353)-YEAR(G353))*12+MONTH(B353)-MONTH(G353)+IF(DAY(B353)&gt;DAY(G353),1,0)))</f>
        <v/>
      </c>
      <c r="J353" s="34">
        <f>IF(I353="","",IF(D353&gt;0,D353*Setup!$B$12*I353,0))</f>
        <v/>
      </c>
    </row>
    <row r="354">
      <c r="A354" s="46" t="n"/>
      <c r="B354" s="17" t="n"/>
      <c r="C354" s="14" t="n"/>
      <c r="D354" s="19" t="n"/>
      <c r="E354" s="14" t="n"/>
      <c r="F354" s="47">
        <f>IF(OR(A354="",B354=""),"",IFERROR(INDEX(Setup!$B$19:$B$30,A354),"Prior period"))</f>
        <v/>
      </c>
      <c r="G354" s="48">
        <f>IF(OR(A354="",B354=""),"",IFERROR(INDEX(Setup!$E$19:$E$30,A354)+0,""))</f>
        <v/>
      </c>
      <c r="H354" s="20">
        <f>IF(OR(G354="",B354=""),"",MAX(0,B354-G354))</f>
        <v/>
      </c>
      <c r="I354" s="20">
        <f>IF(H354="","",IF(H354=0,0,(YEAR(B354)-YEAR(G354))*12+MONTH(B354)-MONTH(G354)+IF(DAY(B354)&gt;DAY(G354),1,0)))</f>
        <v/>
      </c>
      <c r="J354" s="34">
        <f>IF(I354="","",IF(D354&gt;0,D354*Setup!$B$12*I354,0))</f>
        <v/>
      </c>
    </row>
    <row r="355">
      <c r="A355" s="46" t="n"/>
      <c r="B355" s="17" t="n"/>
      <c r="C355" s="14" t="n"/>
      <c r="D355" s="19" t="n"/>
      <c r="E355" s="14" t="n"/>
      <c r="F355" s="47">
        <f>IF(OR(A355="",B355=""),"",IFERROR(INDEX(Setup!$B$19:$B$30,A355),"Prior period"))</f>
        <v/>
      </c>
      <c r="G355" s="48">
        <f>IF(OR(A355="",B355=""),"",IFERROR(INDEX(Setup!$E$19:$E$30,A355)+0,""))</f>
        <v/>
      </c>
      <c r="H355" s="20">
        <f>IF(OR(G355="",B355=""),"",MAX(0,B355-G355))</f>
        <v/>
      </c>
      <c r="I355" s="20">
        <f>IF(H355="","",IF(H355=0,0,(YEAR(B355)-YEAR(G355))*12+MONTH(B355)-MONTH(G355)+IF(DAY(B355)&gt;DAY(G355),1,0)))</f>
        <v/>
      </c>
      <c r="J355" s="34">
        <f>IF(I355="","",IF(D355&gt;0,D355*Setup!$B$12*I355,0))</f>
        <v/>
      </c>
    </row>
    <row r="356">
      <c r="A356" s="46" t="n"/>
      <c r="B356" s="17" t="n"/>
      <c r="C356" s="14" t="n"/>
      <c r="D356" s="19" t="n"/>
      <c r="E356" s="14" t="n"/>
      <c r="F356" s="47">
        <f>IF(OR(A356="",B356=""),"",IFERROR(INDEX(Setup!$B$19:$B$30,A356),"Prior period"))</f>
        <v/>
      </c>
      <c r="G356" s="48">
        <f>IF(OR(A356="",B356=""),"",IFERROR(INDEX(Setup!$E$19:$E$30,A356)+0,""))</f>
        <v/>
      </c>
      <c r="H356" s="20">
        <f>IF(OR(G356="",B356=""),"",MAX(0,B356-G356))</f>
        <v/>
      </c>
      <c r="I356" s="20">
        <f>IF(H356="","",IF(H356=0,0,(YEAR(B356)-YEAR(G356))*12+MONTH(B356)-MONTH(G356)+IF(DAY(B356)&gt;DAY(G356),1,0)))</f>
        <v/>
      </c>
      <c r="J356" s="34">
        <f>IF(I356="","",IF(D356&gt;0,D356*Setup!$B$12*I356,0))</f>
        <v/>
      </c>
    </row>
    <row r="357">
      <c r="A357" s="46" t="n"/>
      <c r="B357" s="17" t="n"/>
      <c r="C357" s="14" t="n"/>
      <c r="D357" s="19" t="n"/>
      <c r="E357" s="14" t="n"/>
      <c r="F357" s="47">
        <f>IF(OR(A357="",B357=""),"",IFERROR(INDEX(Setup!$B$19:$B$30,A357),"Prior period"))</f>
        <v/>
      </c>
      <c r="G357" s="48">
        <f>IF(OR(A357="",B357=""),"",IFERROR(INDEX(Setup!$E$19:$E$30,A357)+0,""))</f>
        <v/>
      </c>
      <c r="H357" s="20">
        <f>IF(OR(G357="",B357=""),"",MAX(0,B357-G357))</f>
        <v/>
      </c>
      <c r="I357" s="20">
        <f>IF(H357="","",IF(H357=0,0,(YEAR(B357)-YEAR(G357))*12+MONTH(B357)-MONTH(G357)+IF(DAY(B357)&gt;DAY(G357),1,0)))</f>
        <v/>
      </c>
      <c r="J357" s="34">
        <f>IF(I357="","",IF(D357&gt;0,D357*Setup!$B$12*I357,0))</f>
        <v/>
      </c>
    </row>
    <row r="358">
      <c r="A358" s="46" t="n"/>
      <c r="B358" s="17" t="n"/>
      <c r="C358" s="14" t="n"/>
      <c r="D358" s="19" t="n"/>
      <c r="E358" s="14" t="n"/>
      <c r="F358" s="47">
        <f>IF(OR(A358="",B358=""),"",IFERROR(INDEX(Setup!$B$19:$B$30,A358),"Prior period"))</f>
        <v/>
      </c>
      <c r="G358" s="48">
        <f>IF(OR(A358="",B358=""),"",IFERROR(INDEX(Setup!$E$19:$E$30,A358)+0,""))</f>
        <v/>
      </c>
      <c r="H358" s="20">
        <f>IF(OR(G358="",B358=""),"",MAX(0,B358-G358))</f>
        <v/>
      </c>
      <c r="I358" s="20">
        <f>IF(H358="","",IF(H358=0,0,(YEAR(B358)-YEAR(G358))*12+MONTH(B358)-MONTH(G358)+IF(DAY(B358)&gt;DAY(G358),1,0)))</f>
        <v/>
      </c>
      <c r="J358" s="34">
        <f>IF(I358="","",IF(D358&gt;0,D358*Setup!$B$12*I358,0))</f>
        <v/>
      </c>
    </row>
    <row r="359">
      <c r="A359" s="46" t="n"/>
      <c r="B359" s="17" t="n"/>
      <c r="C359" s="14" t="n"/>
      <c r="D359" s="19" t="n"/>
      <c r="E359" s="14" t="n"/>
      <c r="F359" s="47">
        <f>IF(OR(A359="",B359=""),"",IFERROR(INDEX(Setup!$B$19:$B$30,A359),"Prior period"))</f>
        <v/>
      </c>
      <c r="G359" s="48">
        <f>IF(OR(A359="",B359=""),"",IFERROR(INDEX(Setup!$E$19:$E$30,A359)+0,""))</f>
        <v/>
      </c>
      <c r="H359" s="20">
        <f>IF(OR(G359="",B359=""),"",MAX(0,B359-G359))</f>
        <v/>
      </c>
      <c r="I359" s="20">
        <f>IF(H359="","",IF(H359=0,0,(YEAR(B359)-YEAR(G359))*12+MONTH(B359)-MONTH(G359)+IF(DAY(B359)&gt;DAY(G359),1,0)))</f>
        <v/>
      </c>
      <c r="J359" s="34">
        <f>IF(I359="","",IF(D359&gt;0,D359*Setup!$B$12*I359,0))</f>
        <v/>
      </c>
    </row>
    <row r="360">
      <c r="A360" s="46" t="n"/>
      <c r="B360" s="17" t="n"/>
      <c r="C360" s="14" t="n"/>
      <c r="D360" s="19" t="n"/>
      <c r="E360" s="14" t="n"/>
      <c r="F360" s="47">
        <f>IF(OR(A360="",B360=""),"",IFERROR(INDEX(Setup!$B$19:$B$30,A360),"Prior period"))</f>
        <v/>
      </c>
      <c r="G360" s="48">
        <f>IF(OR(A360="",B360=""),"",IFERROR(INDEX(Setup!$E$19:$E$30,A360)+0,""))</f>
        <v/>
      </c>
      <c r="H360" s="20">
        <f>IF(OR(G360="",B360=""),"",MAX(0,B360-G360))</f>
        <v/>
      </c>
      <c r="I360" s="20">
        <f>IF(H360="","",IF(H360=0,0,(YEAR(B360)-YEAR(G360))*12+MONTH(B360)-MONTH(G360)+IF(DAY(B360)&gt;DAY(G360),1,0)))</f>
        <v/>
      </c>
      <c r="J360" s="34">
        <f>IF(I360="","",IF(D360&gt;0,D360*Setup!$B$12*I360,0))</f>
        <v/>
      </c>
    </row>
    <row r="361">
      <c r="A361" s="46" t="n"/>
      <c r="B361" s="17" t="n"/>
      <c r="C361" s="14" t="n"/>
      <c r="D361" s="19" t="n"/>
      <c r="E361" s="14" t="n"/>
      <c r="F361" s="47">
        <f>IF(OR(A361="",B361=""),"",IFERROR(INDEX(Setup!$B$19:$B$30,A361),"Prior period"))</f>
        <v/>
      </c>
      <c r="G361" s="48">
        <f>IF(OR(A361="",B361=""),"",IFERROR(INDEX(Setup!$E$19:$E$30,A361)+0,""))</f>
        <v/>
      </c>
      <c r="H361" s="20">
        <f>IF(OR(G361="",B361=""),"",MAX(0,B361-G361))</f>
        <v/>
      </c>
      <c r="I361" s="20">
        <f>IF(H361="","",IF(H361=0,0,(YEAR(B361)-YEAR(G361))*12+MONTH(B361)-MONTH(G361)+IF(DAY(B361)&gt;DAY(G361),1,0)))</f>
        <v/>
      </c>
      <c r="J361" s="34">
        <f>IF(I361="","",IF(D361&gt;0,D361*Setup!$B$12*I361,0))</f>
        <v/>
      </c>
    </row>
    <row r="362">
      <c r="A362" s="46" t="n"/>
      <c r="B362" s="17" t="n"/>
      <c r="C362" s="14" t="n"/>
      <c r="D362" s="19" t="n"/>
      <c r="E362" s="14" t="n"/>
      <c r="F362" s="47">
        <f>IF(OR(A362="",B362=""),"",IFERROR(INDEX(Setup!$B$19:$B$30,A362),"Prior period"))</f>
        <v/>
      </c>
      <c r="G362" s="48">
        <f>IF(OR(A362="",B362=""),"",IFERROR(INDEX(Setup!$E$19:$E$30,A362)+0,""))</f>
        <v/>
      </c>
      <c r="H362" s="20">
        <f>IF(OR(G362="",B362=""),"",MAX(0,B362-G362))</f>
        <v/>
      </c>
      <c r="I362" s="20">
        <f>IF(H362="","",IF(H362=0,0,(YEAR(B362)-YEAR(G362))*12+MONTH(B362)-MONTH(G362)+IF(DAY(B362)&gt;DAY(G362),1,0)))</f>
        <v/>
      </c>
      <c r="J362" s="34">
        <f>IF(I362="","",IF(D362&gt;0,D362*Setup!$B$12*I362,0))</f>
        <v/>
      </c>
    </row>
    <row r="363">
      <c r="A363" s="46" t="n"/>
      <c r="B363" s="17" t="n"/>
      <c r="C363" s="14" t="n"/>
      <c r="D363" s="19" t="n"/>
      <c r="E363" s="14" t="n"/>
      <c r="F363" s="47">
        <f>IF(OR(A363="",B363=""),"",IFERROR(INDEX(Setup!$B$19:$B$30,A363),"Prior period"))</f>
        <v/>
      </c>
      <c r="G363" s="48">
        <f>IF(OR(A363="",B363=""),"",IFERROR(INDEX(Setup!$E$19:$E$30,A363)+0,""))</f>
        <v/>
      </c>
      <c r="H363" s="20">
        <f>IF(OR(G363="",B363=""),"",MAX(0,B363-G363))</f>
        <v/>
      </c>
      <c r="I363" s="20">
        <f>IF(H363="","",IF(H363=0,0,(YEAR(B363)-YEAR(G363))*12+MONTH(B363)-MONTH(G363)+IF(DAY(B363)&gt;DAY(G363),1,0)))</f>
        <v/>
      </c>
      <c r="J363" s="34">
        <f>IF(I363="","",IF(D363&gt;0,D363*Setup!$B$12*I363,0))</f>
        <v/>
      </c>
    </row>
    <row r="364">
      <c r="A364" s="46" t="n"/>
      <c r="B364" s="17" t="n"/>
      <c r="C364" s="14" t="n"/>
      <c r="D364" s="19" t="n"/>
      <c r="E364" s="14" t="n"/>
      <c r="F364" s="47">
        <f>IF(OR(A364="",B364=""),"",IFERROR(INDEX(Setup!$B$19:$B$30,A364),"Prior period"))</f>
        <v/>
      </c>
      <c r="G364" s="48">
        <f>IF(OR(A364="",B364=""),"",IFERROR(INDEX(Setup!$E$19:$E$30,A364)+0,""))</f>
        <v/>
      </c>
      <c r="H364" s="20">
        <f>IF(OR(G364="",B364=""),"",MAX(0,B364-G364))</f>
        <v/>
      </c>
      <c r="I364" s="20">
        <f>IF(H364="","",IF(H364=0,0,(YEAR(B364)-YEAR(G364))*12+MONTH(B364)-MONTH(G364)+IF(DAY(B364)&gt;DAY(G364),1,0)))</f>
        <v/>
      </c>
      <c r="J364" s="34">
        <f>IF(I364="","",IF(D364&gt;0,D364*Setup!$B$12*I364,0))</f>
        <v/>
      </c>
    </row>
    <row r="365">
      <c r="A365" s="46" t="n"/>
      <c r="B365" s="17" t="n"/>
      <c r="C365" s="14" t="n"/>
      <c r="D365" s="19" t="n"/>
      <c r="E365" s="14" t="n"/>
      <c r="F365" s="47">
        <f>IF(OR(A365="",B365=""),"",IFERROR(INDEX(Setup!$B$19:$B$30,A365),"Prior period"))</f>
        <v/>
      </c>
      <c r="G365" s="48">
        <f>IF(OR(A365="",B365=""),"",IFERROR(INDEX(Setup!$E$19:$E$30,A365)+0,""))</f>
        <v/>
      </c>
      <c r="H365" s="20">
        <f>IF(OR(G365="",B365=""),"",MAX(0,B365-G365))</f>
        <v/>
      </c>
      <c r="I365" s="20">
        <f>IF(H365="","",IF(H365=0,0,(YEAR(B365)-YEAR(G365))*12+MONTH(B365)-MONTH(G365)+IF(DAY(B365)&gt;DAY(G365),1,0)))</f>
        <v/>
      </c>
      <c r="J365" s="34">
        <f>IF(I365="","",IF(D365&gt;0,D365*Setup!$B$12*I365,0))</f>
        <v/>
      </c>
    </row>
    <row r="366">
      <c r="A366" s="46" t="n"/>
      <c r="B366" s="17" t="n"/>
      <c r="C366" s="14" t="n"/>
      <c r="D366" s="19" t="n"/>
      <c r="E366" s="14" t="n"/>
      <c r="F366" s="47">
        <f>IF(OR(A366="",B366=""),"",IFERROR(INDEX(Setup!$B$19:$B$30,A366),"Prior period"))</f>
        <v/>
      </c>
      <c r="G366" s="48">
        <f>IF(OR(A366="",B366=""),"",IFERROR(INDEX(Setup!$E$19:$E$30,A366)+0,""))</f>
        <v/>
      </c>
      <c r="H366" s="20">
        <f>IF(OR(G366="",B366=""),"",MAX(0,B366-G366))</f>
        <v/>
      </c>
      <c r="I366" s="20">
        <f>IF(H366="","",IF(H366=0,0,(YEAR(B366)-YEAR(G366))*12+MONTH(B366)-MONTH(G366)+IF(DAY(B366)&gt;DAY(G366),1,0)))</f>
        <v/>
      </c>
      <c r="J366" s="34">
        <f>IF(I366="","",IF(D366&gt;0,D366*Setup!$B$12*I366,0))</f>
        <v/>
      </c>
    </row>
    <row r="367">
      <c r="A367" s="46" t="n"/>
      <c r="B367" s="17" t="n"/>
      <c r="C367" s="14" t="n"/>
      <c r="D367" s="19" t="n"/>
      <c r="E367" s="14" t="n"/>
      <c r="F367" s="47">
        <f>IF(OR(A367="",B367=""),"",IFERROR(INDEX(Setup!$B$19:$B$30,A367),"Prior period"))</f>
        <v/>
      </c>
      <c r="G367" s="48">
        <f>IF(OR(A367="",B367=""),"",IFERROR(INDEX(Setup!$E$19:$E$30,A367)+0,""))</f>
        <v/>
      </c>
      <c r="H367" s="20">
        <f>IF(OR(G367="",B367=""),"",MAX(0,B367-G367))</f>
        <v/>
      </c>
      <c r="I367" s="20">
        <f>IF(H367="","",IF(H367=0,0,(YEAR(B367)-YEAR(G367))*12+MONTH(B367)-MONTH(G367)+IF(DAY(B367)&gt;DAY(G367),1,0)))</f>
        <v/>
      </c>
      <c r="J367" s="34">
        <f>IF(I367="","",IF(D367&gt;0,D367*Setup!$B$12*I367,0))</f>
        <v/>
      </c>
    </row>
    <row r="368">
      <c r="A368" s="46" t="n"/>
      <c r="B368" s="17" t="n"/>
      <c r="C368" s="14" t="n"/>
      <c r="D368" s="19" t="n"/>
      <c r="E368" s="14" t="n"/>
      <c r="F368" s="47">
        <f>IF(OR(A368="",B368=""),"",IFERROR(INDEX(Setup!$B$19:$B$30,A368),"Prior period"))</f>
        <v/>
      </c>
      <c r="G368" s="48">
        <f>IF(OR(A368="",B368=""),"",IFERROR(INDEX(Setup!$E$19:$E$30,A368)+0,""))</f>
        <v/>
      </c>
      <c r="H368" s="20">
        <f>IF(OR(G368="",B368=""),"",MAX(0,B368-G368))</f>
        <v/>
      </c>
      <c r="I368" s="20">
        <f>IF(H368="","",IF(H368=0,0,(YEAR(B368)-YEAR(G368))*12+MONTH(B368)-MONTH(G368)+IF(DAY(B368)&gt;DAY(G368),1,0)))</f>
        <v/>
      </c>
      <c r="J368" s="34">
        <f>IF(I368="","",IF(D368&gt;0,D368*Setup!$B$12*I368,0))</f>
        <v/>
      </c>
    </row>
    <row r="369">
      <c r="A369" s="46" t="n"/>
      <c r="B369" s="17" t="n"/>
      <c r="C369" s="14" t="n"/>
      <c r="D369" s="19" t="n"/>
      <c r="E369" s="14" t="n"/>
      <c r="F369" s="47">
        <f>IF(OR(A369="",B369=""),"",IFERROR(INDEX(Setup!$B$19:$B$30,A369),"Prior period"))</f>
        <v/>
      </c>
      <c r="G369" s="48">
        <f>IF(OR(A369="",B369=""),"",IFERROR(INDEX(Setup!$E$19:$E$30,A369)+0,""))</f>
        <v/>
      </c>
      <c r="H369" s="20">
        <f>IF(OR(G369="",B369=""),"",MAX(0,B369-G369))</f>
        <v/>
      </c>
      <c r="I369" s="20">
        <f>IF(H369="","",IF(H369=0,0,(YEAR(B369)-YEAR(G369))*12+MONTH(B369)-MONTH(G369)+IF(DAY(B369)&gt;DAY(G369),1,0)))</f>
        <v/>
      </c>
      <c r="J369" s="34">
        <f>IF(I369="","",IF(D369&gt;0,D369*Setup!$B$12*I369,0))</f>
        <v/>
      </c>
    </row>
    <row r="370">
      <c r="A370" s="46" t="n"/>
      <c r="B370" s="17" t="n"/>
      <c r="C370" s="14" t="n"/>
      <c r="D370" s="19" t="n"/>
      <c r="E370" s="14" t="n"/>
      <c r="F370" s="47">
        <f>IF(OR(A370="",B370=""),"",IFERROR(INDEX(Setup!$B$19:$B$30,A370),"Prior period"))</f>
        <v/>
      </c>
      <c r="G370" s="48">
        <f>IF(OR(A370="",B370=""),"",IFERROR(INDEX(Setup!$E$19:$E$30,A370)+0,""))</f>
        <v/>
      </c>
      <c r="H370" s="20">
        <f>IF(OR(G370="",B370=""),"",MAX(0,B370-G370))</f>
        <v/>
      </c>
      <c r="I370" s="20">
        <f>IF(H370="","",IF(H370=0,0,(YEAR(B370)-YEAR(G370))*12+MONTH(B370)-MONTH(G370)+IF(DAY(B370)&gt;DAY(G370),1,0)))</f>
        <v/>
      </c>
      <c r="J370" s="34">
        <f>IF(I370="","",IF(D370&gt;0,D370*Setup!$B$12*I370,0))</f>
        <v/>
      </c>
    </row>
    <row r="371">
      <c r="A371" s="46" t="n"/>
      <c r="B371" s="17" t="n"/>
      <c r="C371" s="14" t="n"/>
      <c r="D371" s="19" t="n"/>
      <c r="E371" s="14" t="n"/>
      <c r="F371" s="47">
        <f>IF(OR(A371="",B371=""),"",IFERROR(INDEX(Setup!$B$19:$B$30,A371),"Prior period"))</f>
        <v/>
      </c>
      <c r="G371" s="48">
        <f>IF(OR(A371="",B371=""),"",IFERROR(INDEX(Setup!$E$19:$E$30,A371)+0,""))</f>
        <v/>
      </c>
      <c r="H371" s="20">
        <f>IF(OR(G371="",B371=""),"",MAX(0,B371-G371))</f>
        <v/>
      </c>
      <c r="I371" s="20">
        <f>IF(H371="","",IF(H371=0,0,(YEAR(B371)-YEAR(G371))*12+MONTH(B371)-MONTH(G371)+IF(DAY(B371)&gt;DAY(G371),1,0)))</f>
        <v/>
      </c>
      <c r="J371" s="34">
        <f>IF(I371="","",IF(D371&gt;0,D371*Setup!$B$12*I371,0))</f>
        <v/>
      </c>
    </row>
    <row r="372">
      <c r="A372" s="46" t="n"/>
      <c r="B372" s="17" t="n"/>
      <c r="C372" s="14" t="n"/>
      <c r="D372" s="19" t="n"/>
      <c r="E372" s="14" t="n"/>
      <c r="F372" s="47">
        <f>IF(OR(A372="",B372=""),"",IFERROR(INDEX(Setup!$B$19:$B$30,A372),"Prior period"))</f>
        <v/>
      </c>
      <c r="G372" s="48">
        <f>IF(OR(A372="",B372=""),"",IFERROR(INDEX(Setup!$E$19:$E$30,A372)+0,""))</f>
        <v/>
      </c>
      <c r="H372" s="20">
        <f>IF(OR(G372="",B372=""),"",MAX(0,B372-G372))</f>
        <v/>
      </c>
      <c r="I372" s="20">
        <f>IF(H372="","",IF(H372=0,0,(YEAR(B372)-YEAR(G372))*12+MONTH(B372)-MONTH(G372)+IF(DAY(B372)&gt;DAY(G372),1,0)))</f>
        <v/>
      </c>
      <c r="J372" s="34">
        <f>IF(I372="","",IF(D372&gt;0,D372*Setup!$B$12*I372,0))</f>
        <v/>
      </c>
    </row>
    <row r="373">
      <c r="A373" s="46" t="n"/>
      <c r="B373" s="17" t="n"/>
      <c r="C373" s="14" t="n"/>
      <c r="D373" s="19" t="n"/>
      <c r="E373" s="14" t="n"/>
      <c r="F373" s="47">
        <f>IF(OR(A373="",B373=""),"",IFERROR(INDEX(Setup!$B$19:$B$30,A373),"Prior period"))</f>
        <v/>
      </c>
      <c r="G373" s="48">
        <f>IF(OR(A373="",B373=""),"",IFERROR(INDEX(Setup!$E$19:$E$30,A373)+0,""))</f>
        <v/>
      </c>
      <c r="H373" s="20">
        <f>IF(OR(G373="",B373=""),"",MAX(0,B373-G373))</f>
        <v/>
      </c>
      <c r="I373" s="20">
        <f>IF(H373="","",IF(H373=0,0,(YEAR(B373)-YEAR(G373))*12+MONTH(B373)-MONTH(G373)+IF(DAY(B373)&gt;DAY(G373),1,0)))</f>
        <v/>
      </c>
      <c r="J373" s="34">
        <f>IF(I373="","",IF(D373&gt;0,D373*Setup!$B$12*I373,0))</f>
        <v/>
      </c>
    </row>
    <row r="374">
      <c r="A374" s="46" t="n"/>
      <c r="B374" s="17" t="n"/>
      <c r="C374" s="14" t="n"/>
      <c r="D374" s="19" t="n"/>
      <c r="E374" s="14" t="n"/>
      <c r="F374" s="47">
        <f>IF(OR(A374="",B374=""),"",IFERROR(INDEX(Setup!$B$19:$B$30,A374),"Prior period"))</f>
        <v/>
      </c>
      <c r="G374" s="48">
        <f>IF(OR(A374="",B374=""),"",IFERROR(INDEX(Setup!$E$19:$E$30,A374)+0,""))</f>
        <v/>
      </c>
      <c r="H374" s="20">
        <f>IF(OR(G374="",B374=""),"",MAX(0,B374-G374))</f>
        <v/>
      </c>
      <c r="I374" s="20">
        <f>IF(H374="","",IF(H374=0,0,(YEAR(B374)-YEAR(G374))*12+MONTH(B374)-MONTH(G374)+IF(DAY(B374)&gt;DAY(G374),1,0)))</f>
        <v/>
      </c>
      <c r="J374" s="34">
        <f>IF(I374="","",IF(D374&gt;0,D374*Setup!$B$12*I374,0))</f>
        <v/>
      </c>
    </row>
    <row r="375">
      <c r="A375" s="46" t="n"/>
      <c r="B375" s="17" t="n"/>
      <c r="C375" s="14" t="n"/>
      <c r="D375" s="19" t="n"/>
      <c r="E375" s="14" t="n"/>
      <c r="F375" s="47">
        <f>IF(OR(A375="",B375=""),"",IFERROR(INDEX(Setup!$B$19:$B$30,A375),"Prior period"))</f>
        <v/>
      </c>
      <c r="G375" s="48">
        <f>IF(OR(A375="",B375=""),"",IFERROR(INDEX(Setup!$E$19:$E$30,A375)+0,""))</f>
        <v/>
      </c>
      <c r="H375" s="20">
        <f>IF(OR(G375="",B375=""),"",MAX(0,B375-G375))</f>
        <v/>
      </c>
      <c r="I375" s="20">
        <f>IF(H375="","",IF(H375=0,0,(YEAR(B375)-YEAR(G375))*12+MONTH(B375)-MONTH(G375)+IF(DAY(B375)&gt;DAY(G375),1,0)))</f>
        <v/>
      </c>
      <c r="J375" s="34">
        <f>IF(I375="","",IF(D375&gt;0,D375*Setup!$B$12*I375,0))</f>
        <v/>
      </c>
    </row>
    <row r="376">
      <c r="A376" s="46" t="n"/>
      <c r="B376" s="17" t="n"/>
      <c r="C376" s="14" t="n"/>
      <c r="D376" s="19" t="n"/>
      <c r="E376" s="14" t="n"/>
      <c r="F376" s="47">
        <f>IF(OR(A376="",B376=""),"",IFERROR(INDEX(Setup!$B$19:$B$30,A376),"Prior period"))</f>
        <v/>
      </c>
      <c r="G376" s="48">
        <f>IF(OR(A376="",B376=""),"",IFERROR(INDEX(Setup!$E$19:$E$30,A376)+0,""))</f>
        <v/>
      </c>
      <c r="H376" s="20">
        <f>IF(OR(G376="",B376=""),"",MAX(0,B376-G376))</f>
        <v/>
      </c>
      <c r="I376" s="20">
        <f>IF(H376="","",IF(H376=0,0,(YEAR(B376)-YEAR(G376))*12+MONTH(B376)-MONTH(G376)+IF(DAY(B376)&gt;DAY(G376),1,0)))</f>
        <v/>
      </c>
      <c r="J376" s="34">
        <f>IF(I376="","",IF(D376&gt;0,D376*Setup!$B$12*I376,0))</f>
        <v/>
      </c>
    </row>
    <row r="377">
      <c r="A377" s="46" t="n"/>
      <c r="B377" s="17" t="n"/>
      <c r="C377" s="14" t="n"/>
      <c r="D377" s="19" t="n"/>
      <c r="E377" s="14" t="n"/>
      <c r="F377" s="47">
        <f>IF(OR(A377="",B377=""),"",IFERROR(INDEX(Setup!$B$19:$B$30,A377),"Prior period"))</f>
        <v/>
      </c>
      <c r="G377" s="48">
        <f>IF(OR(A377="",B377=""),"",IFERROR(INDEX(Setup!$E$19:$E$30,A377)+0,""))</f>
        <v/>
      </c>
      <c r="H377" s="20">
        <f>IF(OR(G377="",B377=""),"",MAX(0,B377-G377))</f>
        <v/>
      </c>
      <c r="I377" s="20">
        <f>IF(H377="","",IF(H377=0,0,(YEAR(B377)-YEAR(G377))*12+MONTH(B377)-MONTH(G377)+IF(DAY(B377)&gt;DAY(G377),1,0)))</f>
        <v/>
      </c>
      <c r="J377" s="34">
        <f>IF(I377="","",IF(D377&gt;0,D377*Setup!$B$12*I377,0))</f>
        <v/>
      </c>
    </row>
    <row r="378">
      <c r="A378" s="46" t="n"/>
      <c r="B378" s="17" t="n"/>
      <c r="C378" s="14" t="n"/>
      <c r="D378" s="19" t="n"/>
      <c r="E378" s="14" t="n"/>
      <c r="F378" s="47">
        <f>IF(OR(A378="",B378=""),"",IFERROR(INDEX(Setup!$B$19:$B$30,A378),"Prior period"))</f>
        <v/>
      </c>
      <c r="G378" s="48">
        <f>IF(OR(A378="",B378=""),"",IFERROR(INDEX(Setup!$E$19:$E$30,A378)+0,""))</f>
        <v/>
      </c>
      <c r="H378" s="20">
        <f>IF(OR(G378="",B378=""),"",MAX(0,B378-G378))</f>
        <v/>
      </c>
      <c r="I378" s="20">
        <f>IF(H378="","",IF(H378=0,0,(YEAR(B378)-YEAR(G378))*12+MONTH(B378)-MONTH(G378)+IF(DAY(B378)&gt;DAY(G378),1,0)))</f>
        <v/>
      </c>
      <c r="J378" s="34">
        <f>IF(I378="","",IF(D378&gt;0,D378*Setup!$B$12*I378,0))</f>
        <v/>
      </c>
    </row>
    <row r="379">
      <c r="A379" s="46" t="n"/>
      <c r="B379" s="17" t="n"/>
      <c r="C379" s="14" t="n"/>
      <c r="D379" s="19" t="n"/>
      <c r="E379" s="14" t="n"/>
      <c r="F379" s="47">
        <f>IF(OR(A379="",B379=""),"",IFERROR(INDEX(Setup!$B$19:$B$30,A379),"Prior period"))</f>
        <v/>
      </c>
      <c r="G379" s="48">
        <f>IF(OR(A379="",B379=""),"",IFERROR(INDEX(Setup!$E$19:$E$30,A379)+0,""))</f>
        <v/>
      </c>
      <c r="H379" s="20">
        <f>IF(OR(G379="",B379=""),"",MAX(0,B379-G379))</f>
        <v/>
      </c>
      <c r="I379" s="20">
        <f>IF(H379="","",IF(H379=0,0,(YEAR(B379)-YEAR(G379))*12+MONTH(B379)-MONTH(G379)+IF(DAY(B379)&gt;DAY(G379),1,0)))</f>
        <v/>
      </c>
      <c r="J379" s="34">
        <f>IF(I379="","",IF(D379&gt;0,D379*Setup!$B$12*I379,0))</f>
        <v/>
      </c>
    </row>
    <row r="380">
      <c r="A380" s="46" t="n"/>
      <c r="B380" s="17" t="n"/>
      <c r="C380" s="14" t="n"/>
      <c r="D380" s="19" t="n"/>
      <c r="E380" s="14" t="n"/>
      <c r="F380" s="47">
        <f>IF(OR(A380="",B380=""),"",IFERROR(INDEX(Setup!$B$19:$B$30,A380),"Prior period"))</f>
        <v/>
      </c>
      <c r="G380" s="48">
        <f>IF(OR(A380="",B380=""),"",IFERROR(INDEX(Setup!$E$19:$E$30,A380)+0,""))</f>
        <v/>
      </c>
      <c r="H380" s="20">
        <f>IF(OR(G380="",B380=""),"",MAX(0,B380-G380))</f>
        <v/>
      </c>
      <c r="I380" s="20">
        <f>IF(H380="","",IF(H380=0,0,(YEAR(B380)-YEAR(G380))*12+MONTH(B380)-MONTH(G380)+IF(DAY(B380)&gt;DAY(G380),1,0)))</f>
        <v/>
      </c>
      <c r="J380" s="34">
        <f>IF(I380="","",IF(D380&gt;0,D380*Setup!$B$12*I380,0))</f>
        <v/>
      </c>
    </row>
    <row r="381">
      <c r="A381" s="46" t="n"/>
      <c r="B381" s="17" t="n"/>
      <c r="C381" s="14" t="n"/>
      <c r="D381" s="19" t="n"/>
      <c r="E381" s="14" t="n"/>
      <c r="F381" s="47">
        <f>IF(OR(A381="",B381=""),"",IFERROR(INDEX(Setup!$B$19:$B$30,A381),"Prior period"))</f>
        <v/>
      </c>
      <c r="G381" s="48">
        <f>IF(OR(A381="",B381=""),"",IFERROR(INDEX(Setup!$E$19:$E$30,A381)+0,""))</f>
        <v/>
      </c>
      <c r="H381" s="20">
        <f>IF(OR(G381="",B381=""),"",MAX(0,B381-G381))</f>
        <v/>
      </c>
      <c r="I381" s="20">
        <f>IF(H381="","",IF(H381=0,0,(YEAR(B381)-YEAR(G381))*12+MONTH(B381)-MONTH(G381)+IF(DAY(B381)&gt;DAY(G381),1,0)))</f>
        <v/>
      </c>
      <c r="J381" s="34">
        <f>IF(I381="","",IF(D381&gt;0,D381*Setup!$B$12*I381,0))</f>
        <v/>
      </c>
    </row>
    <row r="382">
      <c r="A382" s="46" t="n"/>
      <c r="B382" s="17" t="n"/>
      <c r="C382" s="14" t="n"/>
      <c r="D382" s="19" t="n"/>
      <c r="E382" s="14" t="n"/>
      <c r="F382" s="47">
        <f>IF(OR(A382="",B382=""),"",IFERROR(INDEX(Setup!$B$19:$B$30,A382),"Prior period"))</f>
        <v/>
      </c>
      <c r="G382" s="48">
        <f>IF(OR(A382="",B382=""),"",IFERROR(INDEX(Setup!$E$19:$E$30,A382)+0,""))</f>
        <v/>
      </c>
      <c r="H382" s="20">
        <f>IF(OR(G382="",B382=""),"",MAX(0,B382-G382))</f>
        <v/>
      </c>
      <c r="I382" s="20">
        <f>IF(H382="","",IF(H382=0,0,(YEAR(B382)-YEAR(G382))*12+MONTH(B382)-MONTH(G382)+IF(DAY(B382)&gt;DAY(G382),1,0)))</f>
        <v/>
      </c>
      <c r="J382" s="34">
        <f>IF(I382="","",IF(D382&gt;0,D382*Setup!$B$12*I382,0))</f>
        <v/>
      </c>
    </row>
    <row r="383">
      <c r="A383" s="46" t="n"/>
      <c r="B383" s="17" t="n"/>
      <c r="C383" s="14" t="n"/>
      <c r="D383" s="19" t="n"/>
      <c r="E383" s="14" t="n"/>
      <c r="F383" s="47">
        <f>IF(OR(A383="",B383=""),"",IFERROR(INDEX(Setup!$B$19:$B$30,A383),"Prior period"))</f>
        <v/>
      </c>
      <c r="G383" s="48">
        <f>IF(OR(A383="",B383=""),"",IFERROR(INDEX(Setup!$E$19:$E$30,A383)+0,""))</f>
        <v/>
      </c>
      <c r="H383" s="20">
        <f>IF(OR(G383="",B383=""),"",MAX(0,B383-G383))</f>
        <v/>
      </c>
      <c r="I383" s="20">
        <f>IF(H383="","",IF(H383=0,0,(YEAR(B383)-YEAR(G383))*12+MONTH(B383)-MONTH(G383)+IF(DAY(B383)&gt;DAY(G383),1,0)))</f>
        <v/>
      </c>
      <c r="J383" s="34">
        <f>IF(I383="","",IF(D383&gt;0,D383*Setup!$B$12*I383,0))</f>
        <v/>
      </c>
    </row>
    <row r="384">
      <c r="A384" s="46" t="n"/>
      <c r="B384" s="17" t="n"/>
      <c r="C384" s="14" t="n"/>
      <c r="D384" s="19" t="n"/>
      <c r="E384" s="14" t="n"/>
      <c r="F384" s="47">
        <f>IF(OR(A384="",B384=""),"",IFERROR(INDEX(Setup!$B$19:$B$30,A384),"Prior period"))</f>
        <v/>
      </c>
      <c r="G384" s="48">
        <f>IF(OR(A384="",B384=""),"",IFERROR(INDEX(Setup!$E$19:$E$30,A384)+0,""))</f>
        <v/>
      </c>
      <c r="H384" s="20">
        <f>IF(OR(G384="",B384=""),"",MAX(0,B384-G384))</f>
        <v/>
      </c>
      <c r="I384" s="20">
        <f>IF(H384="","",IF(H384=0,0,(YEAR(B384)-YEAR(G384))*12+MONTH(B384)-MONTH(G384)+IF(DAY(B384)&gt;DAY(G384),1,0)))</f>
        <v/>
      </c>
      <c r="J384" s="34">
        <f>IF(I384="","",IF(D384&gt;0,D384*Setup!$B$12*I384,0))</f>
        <v/>
      </c>
    </row>
    <row r="385">
      <c r="A385" s="46" t="n"/>
      <c r="B385" s="17" t="n"/>
      <c r="C385" s="14" t="n"/>
      <c r="D385" s="19" t="n"/>
      <c r="E385" s="14" t="n"/>
      <c r="F385" s="47">
        <f>IF(OR(A385="",B385=""),"",IFERROR(INDEX(Setup!$B$19:$B$30,A385),"Prior period"))</f>
        <v/>
      </c>
      <c r="G385" s="48">
        <f>IF(OR(A385="",B385=""),"",IFERROR(INDEX(Setup!$E$19:$E$30,A385)+0,""))</f>
        <v/>
      </c>
      <c r="H385" s="20">
        <f>IF(OR(G385="",B385=""),"",MAX(0,B385-G385))</f>
        <v/>
      </c>
      <c r="I385" s="20">
        <f>IF(H385="","",IF(H385=0,0,(YEAR(B385)-YEAR(G385))*12+MONTH(B385)-MONTH(G385)+IF(DAY(B385)&gt;DAY(G385),1,0)))</f>
        <v/>
      </c>
      <c r="J385" s="34">
        <f>IF(I385="","",IF(D385&gt;0,D385*Setup!$B$12*I385,0))</f>
        <v/>
      </c>
    </row>
    <row r="386">
      <c r="A386" s="46" t="n"/>
      <c r="B386" s="17" t="n"/>
      <c r="C386" s="14" t="n"/>
      <c r="D386" s="19" t="n"/>
      <c r="E386" s="14" t="n"/>
      <c r="F386" s="47">
        <f>IF(OR(A386="",B386=""),"",IFERROR(INDEX(Setup!$B$19:$B$30,A386),"Prior period"))</f>
        <v/>
      </c>
      <c r="G386" s="48">
        <f>IF(OR(A386="",B386=""),"",IFERROR(INDEX(Setup!$E$19:$E$30,A386)+0,""))</f>
        <v/>
      </c>
      <c r="H386" s="20">
        <f>IF(OR(G386="",B386=""),"",MAX(0,B386-G386))</f>
        <v/>
      </c>
      <c r="I386" s="20">
        <f>IF(H386="","",IF(H386=0,0,(YEAR(B386)-YEAR(G386))*12+MONTH(B386)-MONTH(G386)+IF(DAY(B386)&gt;DAY(G386),1,0)))</f>
        <v/>
      </c>
      <c r="J386" s="34">
        <f>IF(I386="","",IF(D386&gt;0,D386*Setup!$B$12*I386,0))</f>
        <v/>
      </c>
    </row>
    <row r="387">
      <c r="A387" s="46" t="n"/>
      <c r="B387" s="17" t="n"/>
      <c r="C387" s="14" t="n"/>
      <c r="D387" s="19" t="n"/>
      <c r="E387" s="14" t="n"/>
      <c r="F387" s="47">
        <f>IF(OR(A387="",B387=""),"",IFERROR(INDEX(Setup!$B$19:$B$30,A387),"Prior period"))</f>
        <v/>
      </c>
      <c r="G387" s="48">
        <f>IF(OR(A387="",B387=""),"",IFERROR(INDEX(Setup!$E$19:$E$30,A387)+0,""))</f>
        <v/>
      </c>
      <c r="H387" s="20">
        <f>IF(OR(G387="",B387=""),"",MAX(0,B387-G387))</f>
        <v/>
      </c>
      <c r="I387" s="20">
        <f>IF(H387="","",IF(H387=0,0,(YEAR(B387)-YEAR(G387))*12+MONTH(B387)-MONTH(G387)+IF(DAY(B387)&gt;DAY(G387),1,0)))</f>
        <v/>
      </c>
      <c r="J387" s="34">
        <f>IF(I387="","",IF(D387&gt;0,D387*Setup!$B$12*I387,0))</f>
        <v/>
      </c>
    </row>
    <row r="388">
      <c r="A388" s="46" t="n"/>
      <c r="B388" s="17" t="n"/>
      <c r="C388" s="14" t="n"/>
      <c r="D388" s="19" t="n"/>
      <c r="E388" s="14" t="n"/>
      <c r="F388" s="47">
        <f>IF(OR(A388="",B388=""),"",IFERROR(INDEX(Setup!$B$19:$B$30,A388),"Prior period"))</f>
        <v/>
      </c>
      <c r="G388" s="48">
        <f>IF(OR(A388="",B388=""),"",IFERROR(INDEX(Setup!$E$19:$E$30,A388)+0,""))</f>
        <v/>
      </c>
      <c r="H388" s="20">
        <f>IF(OR(G388="",B388=""),"",MAX(0,B388-G388))</f>
        <v/>
      </c>
      <c r="I388" s="20">
        <f>IF(H388="","",IF(H388=0,0,(YEAR(B388)-YEAR(G388))*12+MONTH(B388)-MONTH(G388)+IF(DAY(B388)&gt;DAY(G388),1,0)))</f>
        <v/>
      </c>
      <c r="J388" s="34">
        <f>IF(I388="","",IF(D388&gt;0,D388*Setup!$B$12*I388,0))</f>
        <v/>
      </c>
    </row>
    <row r="389">
      <c r="A389" s="46" t="n"/>
      <c r="B389" s="17" t="n"/>
      <c r="C389" s="14" t="n"/>
      <c r="D389" s="19" t="n"/>
      <c r="E389" s="14" t="n"/>
      <c r="F389" s="47">
        <f>IF(OR(A389="",B389=""),"",IFERROR(INDEX(Setup!$B$19:$B$30,A389),"Prior period"))</f>
        <v/>
      </c>
      <c r="G389" s="48">
        <f>IF(OR(A389="",B389=""),"",IFERROR(INDEX(Setup!$E$19:$E$30,A389)+0,""))</f>
        <v/>
      </c>
      <c r="H389" s="20">
        <f>IF(OR(G389="",B389=""),"",MAX(0,B389-G389))</f>
        <v/>
      </c>
      <c r="I389" s="20">
        <f>IF(H389="","",IF(H389=0,0,(YEAR(B389)-YEAR(G389))*12+MONTH(B389)-MONTH(G389)+IF(DAY(B389)&gt;DAY(G389),1,0)))</f>
        <v/>
      </c>
      <c r="J389" s="34">
        <f>IF(I389="","",IF(D389&gt;0,D389*Setup!$B$12*I389,0))</f>
        <v/>
      </c>
    </row>
    <row r="390">
      <c r="A390" s="46" t="n"/>
      <c r="B390" s="17" t="n"/>
      <c r="C390" s="14" t="n"/>
      <c r="D390" s="19" t="n"/>
      <c r="E390" s="14" t="n"/>
      <c r="F390" s="47">
        <f>IF(OR(A390="",B390=""),"",IFERROR(INDEX(Setup!$B$19:$B$30,A390),"Prior period"))</f>
        <v/>
      </c>
      <c r="G390" s="48">
        <f>IF(OR(A390="",B390=""),"",IFERROR(INDEX(Setup!$E$19:$E$30,A390)+0,""))</f>
        <v/>
      </c>
      <c r="H390" s="20">
        <f>IF(OR(G390="",B390=""),"",MAX(0,B390-G390))</f>
        <v/>
      </c>
      <c r="I390" s="20">
        <f>IF(H390="","",IF(H390=0,0,(YEAR(B390)-YEAR(G390))*12+MONTH(B390)-MONTH(G390)+IF(DAY(B390)&gt;DAY(G390),1,0)))</f>
        <v/>
      </c>
      <c r="J390" s="34">
        <f>IF(I390="","",IF(D390&gt;0,D390*Setup!$B$12*I390,0))</f>
        <v/>
      </c>
    </row>
    <row r="391">
      <c r="A391" s="46" t="n"/>
      <c r="B391" s="17" t="n"/>
      <c r="C391" s="14" t="n"/>
      <c r="D391" s="19" t="n"/>
      <c r="E391" s="14" t="n"/>
      <c r="F391" s="47">
        <f>IF(OR(A391="",B391=""),"",IFERROR(INDEX(Setup!$B$19:$B$30,A391),"Prior period"))</f>
        <v/>
      </c>
      <c r="G391" s="48">
        <f>IF(OR(A391="",B391=""),"",IFERROR(INDEX(Setup!$E$19:$E$30,A391)+0,""))</f>
        <v/>
      </c>
      <c r="H391" s="20">
        <f>IF(OR(G391="",B391=""),"",MAX(0,B391-G391))</f>
        <v/>
      </c>
      <c r="I391" s="20">
        <f>IF(H391="","",IF(H391=0,0,(YEAR(B391)-YEAR(G391))*12+MONTH(B391)-MONTH(G391)+IF(DAY(B391)&gt;DAY(G391),1,0)))</f>
        <v/>
      </c>
      <c r="J391" s="34">
        <f>IF(I391="","",IF(D391&gt;0,D391*Setup!$B$12*I391,0))</f>
        <v/>
      </c>
    </row>
    <row r="392">
      <c r="A392" s="46" t="n"/>
      <c r="B392" s="17" t="n"/>
      <c r="C392" s="14" t="n"/>
      <c r="D392" s="19" t="n"/>
      <c r="E392" s="14" t="n"/>
      <c r="F392" s="47">
        <f>IF(OR(A392="",B392=""),"",IFERROR(INDEX(Setup!$B$19:$B$30,A392),"Prior period"))</f>
        <v/>
      </c>
      <c r="G392" s="48">
        <f>IF(OR(A392="",B392=""),"",IFERROR(INDEX(Setup!$E$19:$E$30,A392)+0,""))</f>
        <v/>
      </c>
      <c r="H392" s="20">
        <f>IF(OR(G392="",B392=""),"",MAX(0,B392-G392))</f>
        <v/>
      </c>
      <c r="I392" s="20">
        <f>IF(H392="","",IF(H392=0,0,(YEAR(B392)-YEAR(G392))*12+MONTH(B392)-MONTH(G392)+IF(DAY(B392)&gt;DAY(G392),1,0)))</f>
        <v/>
      </c>
      <c r="J392" s="34">
        <f>IF(I392="","",IF(D392&gt;0,D392*Setup!$B$12*I392,0))</f>
        <v/>
      </c>
    </row>
    <row r="393">
      <c r="A393" s="46" t="n"/>
      <c r="B393" s="17" t="n"/>
      <c r="C393" s="14" t="n"/>
      <c r="D393" s="19" t="n"/>
      <c r="E393" s="14" t="n"/>
      <c r="F393" s="47">
        <f>IF(OR(A393="",B393=""),"",IFERROR(INDEX(Setup!$B$19:$B$30,A393),"Prior period"))</f>
        <v/>
      </c>
      <c r="G393" s="48">
        <f>IF(OR(A393="",B393=""),"",IFERROR(INDEX(Setup!$E$19:$E$30,A393)+0,""))</f>
        <v/>
      </c>
      <c r="H393" s="20">
        <f>IF(OR(G393="",B393=""),"",MAX(0,B393-G393))</f>
        <v/>
      </c>
      <c r="I393" s="20">
        <f>IF(H393="","",IF(H393=0,0,(YEAR(B393)-YEAR(G393))*12+MONTH(B393)-MONTH(G393)+IF(DAY(B393)&gt;DAY(G393),1,0)))</f>
        <v/>
      </c>
      <c r="J393" s="34">
        <f>IF(I393="","",IF(D393&gt;0,D393*Setup!$B$12*I393,0))</f>
        <v/>
      </c>
    </row>
    <row r="394">
      <c r="A394" s="46" t="n"/>
      <c r="B394" s="17" t="n"/>
      <c r="C394" s="14" t="n"/>
      <c r="D394" s="19" t="n"/>
      <c r="E394" s="14" t="n"/>
      <c r="F394" s="47">
        <f>IF(OR(A394="",B394=""),"",IFERROR(INDEX(Setup!$B$19:$B$30,A394),"Prior period"))</f>
        <v/>
      </c>
      <c r="G394" s="48">
        <f>IF(OR(A394="",B394=""),"",IFERROR(INDEX(Setup!$E$19:$E$30,A394)+0,""))</f>
        <v/>
      </c>
      <c r="H394" s="20">
        <f>IF(OR(G394="",B394=""),"",MAX(0,B394-G394))</f>
        <v/>
      </c>
      <c r="I394" s="20">
        <f>IF(H394="","",IF(H394=0,0,(YEAR(B394)-YEAR(G394))*12+MONTH(B394)-MONTH(G394)+IF(DAY(B394)&gt;DAY(G394),1,0)))</f>
        <v/>
      </c>
      <c r="J394" s="34">
        <f>IF(I394="","",IF(D394&gt;0,D394*Setup!$B$12*I394,0))</f>
        <v/>
      </c>
    </row>
    <row r="395">
      <c r="A395" s="46" t="n"/>
      <c r="B395" s="17" t="n"/>
      <c r="C395" s="14" t="n"/>
      <c r="D395" s="19" t="n"/>
      <c r="E395" s="14" t="n"/>
      <c r="F395" s="47">
        <f>IF(OR(A395="",B395=""),"",IFERROR(INDEX(Setup!$B$19:$B$30,A395),"Prior period"))</f>
        <v/>
      </c>
      <c r="G395" s="48">
        <f>IF(OR(A395="",B395=""),"",IFERROR(INDEX(Setup!$E$19:$E$30,A395)+0,""))</f>
        <v/>
      </c>
      <c r="H395" s="20">
        <f>IF(OR(G395="",B395=""),"",MAX(0,B395-G395))</f>
        <v/>
      </c>
      <c r="I395" s="20">
        <f>IF(H395="","",IF(H395=0,0,(YEAR(B395)-YEAR(G395))*12+MONTH(B395)-MONTH(G395)+IF(DAY(B395)&gt;DAY(G395),1,0)))</f>
        <v/>
      </c>
      <c r="J395" s="34">
        <f>IF(I395="","",IF(D395&gt;0,D395*Setup!$B$12*I395,0))</f>
        <v/>
      </c>
    </row>
    <row r="396">
      <c r="A396" s="46" t="n"/>
      <c r="B396" s="17" t="n"/>
      <c r="C396" s="14" t="n"/>
      <c r="D396" s="19" t="n"/>
      <c r="E396" s="14" t="n"/>
      <c r="F396" s="47">
        <f>IF(OR(A396="",B396=""),"",IFERROR(INDEX(Setup!$B$19:$B$30,A396),"Prior period"))</f>
        <v/>
      </c>
      <c r="G396" s="48">
        <f>IF(OR(A396="",B396=""),"",IFERROR(INDEX(Setup!$E$19:$E$30,A396)+0,""))</f>
        <v/>
      </c>
      <c r="H396" s="20">
        <f>IF(OR(G396="",B396=""),"",MAX(0,B396-G396))</f>
        <v/>
      </c>
      <c r="I396" s="20">
        <f>IF(H396="","",IF(H396=0,0,(YEAR(B396)-YEAR(G396))*12+MONTH(B396)-MONTH(G396)+IF(DAY(B396)&gt;DAY(G396),1,0)))</f>
        <v/>
      </c>
      <c r="J396" s="34">
        <f>IF(I396="","",IF(D396&gt;0,D396*Setup!$B$12*I396,0))</f>
        <v/>
      </c>
    </row>
    <row r="397">
      <c r="A397" s="46" t="n"/>
      <c r="B397" s="17" t="n"/>
      <c r="C397" s="14" t="n"/>
      <c r="D397" s="19" t="n"/>
      <c r="E397" s="14" t="n"/>
      <c r="F397" s="47">
        <f>IF(OR(A397="",B397=""),"",IFERROR(INDEX(Setup!$B$19:$B$30,A397),"Prior period"))</f>
        <v/>
      </c>
      <c r="G397" s="48">
        <f>IF(OR(A397="",B397=""),"",IFERROR(INDEX(Setup!$E$19:$E$30,A397)+0,""))</f>
        <v/>
      </c>
      <c r="H397" s="20">
        <f>IF(OR(G397="",B397=""),"",MAX(0,B397-G397))</f>
        <v/>
      </c>
      <c r="I397" s="20">
        <f>IF(H397="","",IF(H397=0,0,(YEAR(B397)-YEAR(G397))*12+MONTH(B397)-MONTH(G397)+IF(DAY(B397)&gt;DAY(G397),1,0)))</f>
        <v/>
      </c>
      <c r="J397" s="34">
        <f>IF(I397="","",IF(D397&gt;0,D397*Setup!$B$12*I397,0))</f>
        <v/>
      </c>
    </row>
    <row r="398">
      <c r="A398" s="46" t="n"/>
      <c r="B398" s="17" t="n"/>
      <c r="C398" s="14" t="n"/>
      <c r="D398" s="19" t="n"/>
      <c r="E398" s="14" t="n"/>
      <c r="F398" s="47">
        <f>IF(OR(A398="",B398=""),"",IFERROR(INDEX(Setup!$B$19:$B$30,A398),"Prior period"))</f>
        <v/>
      </c>
      <c r="G398" s="48">
        <f>IF(OR(A398="",B398=""),"",IFERROR(INDEX(Setup!$E$19:$E$30,A398)+0,""))</f>
        <v/>
      </c>
      <c r="H398" s="20">
        <f>IF(OR(G398="",B398=""),"",MAX(0,B398-G398))</f>
        <v/>
      </c>
      <c r="I398" s="20">
        <f>IF(H398="","",IF(H398=0,0,(YEAR(B398)-YEAR(G398))*12+MONTH(B398)-MONTH(G398)+IF(DAY(B398)&gt;DAY(G398),1,0)))</f>
        <v/>
      </c>
      <c r="J398" s="34">
        <f>IF(I398="","",IF(D398&gt;0,D398*Setup!$B$12*I398,0))</f>
        <v/>
      </c>
    </row>
    <row r="399">
      <c r="A399" s="46" t="n"/>
      <c r="B399" s="17" t="n"/>
      <c r="C399" s="14" t="n"/>
      <c r="D399" s="19" t="n"/>
      <c r="E399" s="14" t="n"/>
      <c r="F399" s="47">
        <f>IF(OR(A399="",B399=""),"",IFERROR(INDEX(Setup!$B$19:$B$30,A399),"Prior period"))</f>
        <v/>
      </c>
      <c r="G399" s="48">
        <f>IF(OR(A399="",B399=""),"",IFERROR(INDEX(Setup!$E$19:$E$30,A399)+0,""))</f>
        <v/>
      </c>
      <c r="H399" s="20">
        <f>IF(OR(G399="",B399=""),"",MAX(0,B399-G399))</f>
        <v/>
      </c>
      <c r="I399" s="20">
        <f>IF(H399="","",IF(H399=0,0,(YEAR(B399)-YEAR(G399))*12+MONTH(B399)-MONTH(G399)+IF(DAY(B399)&gt;DAY(G399),1,0)))</f>
        <v/>
      </c>
      <c r="J399" s="34">
        <f>IF(I399="","",IF(D399&gt;0,D399*Setup!$B$12*I399,0))</f>
        <v/>
      </c>
    </row>
    <row r="400">
      <c r="A400" s="46" t="n"/>
      <c r="B400" s="17" t="n"/>
      <c r="C400" s="14" t="n"/>
      <c r="D400" s="19" t="n"/>
      <c r="E400" s="14" t="n"/>
      <c r="F400" s="47">
        <f>IF(OR(A400="",B400=""),"",IFERROR(INDEX(Setup!$B$19:$B$30,A400),"Prior period"))</f>
        <v/>
      </c>
      <c r="G400" s="48">
        <f>IF(OR(A400="",B400=""),"",IFERROR(INDEX(Setup!$E$19:$E$30,A400)+0,""))</f>
        <v/>
      </c>
      <c r="H400" s="20">
        <f>IF(OR(G400="",B400=""),"",MAX(0,B400-G400))</f>
        <v/>
      </c>
      <c r="I400" s="20">
        <f>IF(H400="","",IF(H400=0,0,(YEAR(B400)-YEAR(G400))*12+MONTH(B400)-MONTH(G400)+IF(DAY(B400)&gt;DAY(G400),1,0)))</f>
        <v/>
      </c>
      <c r="J400" s="34">
        <f>IF(I400="","",IF(D400&gt;0,D400*Setup!$B$12*I400,0))</f>
        <v/>
      </c>
    </row>
    <row r="401">
      <c r="A401" s="46" t="n"/>
      <c r="B401" s="17" t="n"/>
      <c r="C401" s="14" t="n"/>
      <c r="D401" s="19" t="n"/>
      <c r="E401" s="14" t="n"/>
      <c r="F401" s="47">
        <f>IF(OR(A401="",B401=""),"",IFERROR(INDEX(Setup!$B$19:$B$30,A401),"Prior period"))</f>
        <v/>
      </c>
      <c r="G401" s="48">
        <f>IF(OR(A401="",B401=""),"",IFERROR(INDEX(Setup!$E$19:$E$30,A401)+0,""))</f>
        <v/>
      </c>
      <c r="H401" s="20">
        <f>IF(OR(G401="",B401=""),"",MAX(0,B401-G401))</f>
        <v/>
      </c>
      <c r="I401" s="20">
        <f>IF(H401="","",IF(H401=0,0,(YEAR(B401)-YEAR(G401))*12+MONTH(B401)-MONTH(G401)+IF(DAY(B401)&gt;DAY(G401),1,0)))</f>
        <v/>
      </c>
      <c r="J401" s="34">
        <f>IF(I401="","",IF(D401&gt;0,D401*Setup!$B$12*I401,0))</f>
        <v/>
      </c>
    </row>
    <row r="402">
      <c r="A402" s="46" t="n"/>
      <c r="B402" s="17" t="n"/>
      <c r="C402" s="14" t="n"/>
      <c r="D402" s="19" t="n"/>
      <c r="E402" s="14" t="n"/>
      <c r="F402" s="47">
        <f>IF(OR(A402="",B402=""),"",IFERROR(INDEX(Setup!$B$19:$B$30,A402),"Prior period"))</f>
        <v/>
      </c>
      <c r="G402" s="48">
        <f>IF(OR(A402="",B402=""),"",IFERROR(INDEX(Setup!$E$19:$E$30,A402)+0,""))</f>
        <v/>
      </c>
      <c r="H402" s="20">
        <f>IF(OR(G402="",B402=""),"",MAX(0,B402-G402))</f>
        <v/>
      </c>
      <c r="I402" s="20">
        <f>IF(H402="","",IF(H402=0,0,(YEAR(B402)-YEAR(G402))*12+MONTH(B402)-MONTH(G402)+IF(DAY(B402)&gt;DAY(G402),1,0)))</f>
        <v/>
      </c>
      <c r="J402" s="34">
        <f>IF(I402="","",IF(D402&gt;0,D402*Setup!$B$12*I402,0))</f>
        <v/>
      </c>
    </row>
    <row r="403">
      <c r="A403" s="46" t="n"/>
      <c r="B403" s="17" t="n"/>
      <c r="C403" s="14" t="n"/>
      <c r="D403" s="19" t="n"/>
      <c r="E403" s="14" t="n"/>
      <c r="F403" s="47">
        <f>IF(OR(A403="",B403=""),"",IFERROR(INDEX(Setup!$B$19:$B$30,A403),"Prior period"))</f>
        <v/>
      </c>
      <c r="G403" s="48">
        <f>IF(OR(A403="",B403=""),"",IFERROR(INDEX(Setup!$E$19:$E$30,A403)+0,""))</f>
        <v/>
      </c>
      <c r="H403" s="20">
        <f>IF(OR(G403="",B403=""),"",MAX(0,B403-G403))</f>
        <v/>
      </c>
      <c r="I403" s="20">
        <f>IF(H403="","",IF(H403=0,0,(YEAR(B403)-YEAR(G403))*12+MONTH(B403)-MONTH(G403)+IF(DAY(B403)&gt;DAY(G403),1,0)))</f>
        <v/>
      </c>
      <c r="J403" s="34">
        <f>IF(I403="","",IF(D403&gt;0,D403*Setup!$B$12*I403,0))</f>
        <v/>
      </c>
    </row>
    <row r="404">
      <c r="A404" s="46" t="n"/>
      <c r="B404" s="17" t="n"/>
      <c r="C404" s="14" t="n"/>
      <c r="D404" s="19" t="n"/>
      <c r="E404" s="14" t="n"/>
      <c r="F404" s="47">
        <f>IF(OR(A404="",B404=""),"",IFERROR(INDEX(Setup!$B$19:$B$30,A404),"Prior period"))</f>
        <v/>
      </c>
      <c r="G404" s="48">
        <f>IF(OR(A404="",B404=""),"",IFERROR(INDEX(Setup!$E$19:$E$30,A404)+0,""))</f>
        <v/>
      </c>
      <c r="H404" s="20">
        <f>IF(OR(G404="",B404=""),"",MAX(0,B404-G404))</f>
        <v/>
      </c>
      <c r="I404" s="20">
        <f>IF(H404="","",IF(H404=0,0,(YEAR(B404)-YEAR(G404))*12+MONTH(B404)-MONTH(G404)+IF(DAY(B404)&gt;DAY(G404),1,0)))</f>
        <v/>
      </c>
      <c r="J404" s="34">
        <f>IF(I404="","",IF(D404&gt;0,D404*Setup!$B$12*I404,0))</f>
        <v/>
      </c>
    </row>
    <row r="405">
      <c r="A405" s="46" t="n"/>
      <c r="B405" s="17" t="n"/>
      <c r="C405" s="14" t="n"/>
      <c r="D405" s="19" t="n"/>
      <c r="E405" s="14" t="n"/>
      <c r="F405" s="47">
        <f>IF(OR(A405="",B405=""),"",IFERROR(INDEX(Setup!$B$19:$B$30,A405),"Prior period"))</f>
        <v/>
      </c>
      <c r="G405" s="48">
        <f>IF(OR(A405="",B405=""),"",IFERROR(INDEX(Setup!$E$19:$E$30,A405)+0,""))</f>
        <v/>
      </c>
      <c r="H405" s="20">
        <f>IF(OR(G405="",B405=""),"",MAX(0,B405-G405))</f>
        <v/>
      </c>
      <c r="I405" s="20">
        <f>IF(H405="","",IF(H405=0,0,(YEAR(B405)-YEAR(G405))*12+MONTH(B405)-MONTH(G405)+IF(DAY(B405)&gt;DAY(G405),1,0)))</f>
        <v/>
      </c>
      <c r="J405" s="34">
        <f>IF(I405="","",IF(D405&gt;0,D405*Setup!$B$12*I405,0))</f>
        <v/>
      </c>
    </row>
    <row r="406">
      <c r="A406" s="46" t="n"/>
      <c r="B406" s="17" t="n"/>
      <c r="C406" s="14" t="n"/>
      <c r="D406" s="19" t="n"/>
      <c r="E406" s="14" t="n"/>
      <c r="F406" s="47">
        <f>IF(OR(A406="",B406=""),"",IFERROR(INDEX(Setup!$B$19:$B$30,A406),"Prior period"))</f>
        <v/>
      </c>
      <c r="G406" s="48">
        <f>IF(OR(A406="",B406=""),"",IFERROR(INDEX(Setup!$E$19:$E$30,A406)+0,""))</f>
        <v/>
      </c>
      <c r="H406" s="20">
        <f>IF(OR(G406="",B406=""),"",MAX(0,B406-G406))</f>
        <v/>
      </c>
      <c r="I406" s="20">
        <f>IF(H406="","",IF(H406=0,0,(YEAR(B406)-YEAR(G406))*12+MONTH(B406)-MONTH(G406)+IF(DAY(B406)&gt;DAY(G406),1,0)))</f>
        <v/>
      </c>
      <c r="J406" s="34">
        <f>IF(I406="","",IF(D406&gt;0,D406*Setup!$B$12*I406,0))</f>
        <v/>
      </c>
    </row>
    <row r="407">
      <c r="A407" s="46" t="n"/>
      <c r="B407" s="17" t="n"/>
      <c r="C407" s="14" t="n"/>
      <c r="D407" s="19" t="n"/>
      <c r="E407" s="14" t="n"/>
      <c r="F407" s="47">
        <f>IF(OR(A407="",B407=""),"",IFERROR(INDEX(Setup!$B$19:$B$30,A407),"Prior period"))</f>
        <v/>
      </c>
      <c r="G407" s="48">
        <f>IF(OR(A407="",B407=""),"",IFERROR(INDEX(Setup!$E$19:$E$30,A407)+0,""))</f>
        <v/>
      </c>
      <c r="H407" s="20">
        <f>IF(OR(G407="",B407=""),"",MAX(0,B407-G407))</f>
        <v/>
      </c>
      <c r="I407" s="20">
        <f>IF(H407="","",IF(H407=0,0,(YEAR(B407)-YEAR(G407))*12+MONTH(B407)-MONTH(G407)+IF(DAY(B407)&gt;DAY(G407),1,0)))</f>
        <v/>
      </c>
      <c r="J407" s="34">
        <f>IF(I407="","",IF(D407&gt;0,D407*Setup!$B$12*I407,0))</f>
        <v/>
      </c>
    </row>
    <row r="408">
      <c r="A408" s="46" t="n"/>
      <c r="B408" s="17" t="n"/>
      <c r="C408" s="14" t="n"/>
      <c r="D408" s="19" t="n"/>
      <c r="E408" s="14" t="n"/>
      <c r="F408" s="47">
        <f>IF(OR(A408="",B408=""),"",IFERROR(INDEX(Setup!$B$19:$B$30,A408),"Prior period"))</f>
        <v/>
      </c>
      <c r="G408" s="48">
        <f>IF(OR(A408="",B408=""),"",IFERROR(INDEX(Setup!$E$19:$E$30,A408)+0,""))</f>
        <v/>
      </c>
      <c r="H408" s="20">
        <f>IF(OR(G408="",B408=""),"",MAX(0,B408-G408))</f>
        <v/>
      </c>
      <c r="I408" s="20">
        <f>IF(H408="","",IF(H408=0,0,(YEAR(B408)-YEAR(G408))*12+MONTH(B408)-MONTH(G408)+IF(DAY(B408)&gt;DAY(G408),1,0)))</f>
        <v/>
      </c>
      <c r="J408" s="34">
        <f>IF(I408="","",IF(D408&gt;0,D408*Setup!$B$12*I408,0))</f>
        <v/>
      </c>
    </row>
    <row r="409">
      <c r="A409" s="46" t="n"/>
      <c r="B409" s="17" t="n"/>
      <c r="C409" s="14" t="n"/>
      <c r="D409" s="19" t="n"/>
      <c r="E409" s="14" t="n"/>
      <c r="F409" s="47">
        <f>IF(OR(A409="",B409=""),"",IFERROR(INDEX(Setup!$B$19:$B$30,A409),"Prior period"))</f>
        <v/>
      </c>
      <c r="G409" s="48">
        <f>IF(OR(A409="",B409=""),"",IFERROR(INDEX(Setup!$E$19:$E$30,A409)+0,""))</f>
        <v/>
      </c>
      <c r="H409" s="20">
        <f>IF(OR(G409="",B409=""),"",MAX(0,B409-G409))</f>
        <v/>
      </c>
      <c r="I409" s="20">
        <f>IF(H409="","",IF(H409=0,0,(YEAR(B409)-YEAR(G409))*12+MONTH(B409)-MONTH(G409)+IF(DAY(B409)&gt;DAY(G409),1,0)))</f>
        <v/>
      </c>
      <c r="J409" s="34">
        <f>IF(I409="","",IF(D409&gt;0,D409*Setup!$B$12*I409,0))</f>
        <v/>
      </c>
    </row>
    <row r="410">
      <c r="A410" s="46" t="n"/>
      <c r="B410" s="17" t="n"/>
      <c r="C410" s="14" t="n"/>
      <c r="D410" s="19" t="n"/>
      <c r="E410" s="14" t="n"/>
      <c r="F410" s="47">
        <f>IF(OR(A410="",B410=""),"",IFERROR(INDEX(Setup!$B$19:$B$30,A410),"Prior period"))</f>
        <v/>
      </c>
      <c r="G410" s="48">
        <f>IF(OR(A410="",B410=""),"",IFERROR(INDEX(Setup!$E$19:$E$30,A410)+0,""))</f>
        <v/>
      </c>
      <c r="H410" s="20">
        <f>IF(OR(G410="",B410=""),"",MAX(0,B410-G410))</f>
        <v/>
      </c>
      <c r="I410" s="20">
        <f>IF(H410="","",IF(H410=0,0,(YEAR(B410)-YEAR(G410))*12+MONTH(B410)-MONTH(G410)+IF(DAY(B410)&gt;DAY(G410),1,0)))</f>
        <v/>
      </c>
      <c r="J410" s="34">
        <f>IF(I410="","",IF(D410&gt;0,D410*Setup!$B$12*I410,0))</f>
        <v/>
      </c>
    </row>
    <row r="411">
      <c r="A411" s="46" t="n"/>
      <c r="B411" s="17" t="n"/>
      <c r="C411" s="14" t="n"/>
      <c r="D411" s="19" t="n"/>
      <c r="E411" s="14" t="n"/>
      <c r="F411" s="47">
        <f>IF(OR(A411="",B411=""),"",IFERROR(INDEX(Setup!$B$19:$B$30,A411),"Prior period"))</f>
        <v/>
      </c>
      <c r="G411" s="48">
        <f>IF(OR(A411="",B411=""),"",IFERROR(INDEX(Setup!$E$19:$E$30,A411)+0,""))</f>
        <v/>
      </c>
      <c r="H411" s="20">
        <f>IF(OR(G411="",B411=""),"",MAX(0,B411-G411))</f>
        <v/>
      </c>
      <c r="I411" s="20">
        <f>IF(H411="","",IF(H411=0,0,(YEAR(B411)-YEAR(G411))*12+MONTH(B411)-MONTH(G411)+IF(DAY(B411)&gt;DAY(G411),1,0)))</f>
        <v/>
      </c>
      <c r="J411" s="34">
        <f>IF(I411="","",IF(D411&gt;0,D411*Setup!$B$12*I411,0))</f>
        <v/>
      </c>
    </row>
    <row r="412">
      <c r="A412" s="46" t="n"/>
      <c r="B412" s="17" t="n"/>
      <c r="C412" s="14" t="n"/>
      <c r="D412" s="19" t="n"/>
      <c r="E412" s="14" t="n"/>
      <c r="F412" s="47">
        <f>IF(OR(A412="",B412=""),"",IFERROR(INDEX(Setup!$B$19:$B$30,A412),"Prior period"))</f>
        <v/>
      </c>
      <c r="G412" s="48">
        <f>IF(OR(A412="",B412=""),"",IFERROR(INDEX(Setup!$E$19:$E$30,A412)+0,""))</f>
        <v/>
      </c>
      <c r="H412" s="20">
        <f>IF(OR(G412="",B412=""),"",MAX(0,B412-G412))</f>
        <v/>
      </c>
      <c r="I412" s="20">
        <f>IF(H412="","",IF(H412=0,0,(YEAR(B412)-YEAR(G412))*12+MONTH(B412)-MONTH(G412)+IF(DAY(B412)&gt;DAY(G412),1,0)))</f>
        <v/>
      </c>
      <c r="J412" s="34">
        <f>IF(I412="","",IF(D412&gt;0,D412*Setup!$B$12*I412,0))</f>
        <v/>
      </c>
    </row>
    <row r="413">
      <c r="A413" s="46" t="n"/>
      <c r="B413" s="17" t="n"/>
      <c r="C413" s="14" t="n"/>
      <c r="D413" s="19" t="n"/>
      <c r="E413" s="14" t="n"/>
      <c r="F413" s="47">
        <f>IF(OR(A413="",B413=""),"",IFERROR(INDEX(Setup!$B$19:$B$30,A413),"Prior period"))</f>
        <v/>
      </c>
      <c r="G413" s="48">
        <f>IF(OR(A413="",B413=""),"",IFERROR(INDEX(Setup!$E$19:$E$30,A413)+0,""))</f>
        <v/>
      </c>
      <c r="H413" s="20">
        <f>IF(OR(G413="",B413=""),"",MAX(0,B413-G413))</f>
        <v/>
      </c>
      <c r="I413" s="20">
        <f>IF(H413="","",IF(H413=0,0,(YEAR(B413)-YEAR(G413))*12+MONTH(B413)-MONTH(G413)+IF(DAY(B413)&gt;DAY(G413),1,0)))</f>
        <v/>
      </c>
      <c r="J413" s="34">
        <f>IF(I413="","",IF(D413&gt;0,D413*Setup!$B$12*I413,0))</f>
        <v/>
      </c>
    </row>
    <row r="414">
      <c r="A414" s="46" t="n"/>
      <c r="B414" s="17" t="n"/>
      <c r="C414" s="14" t="n"/>
      <c r="D414" s="19" t="n"/>
      <c r="E414" s="14" t="n"/>
      <c r="F414" s="47">
        <f>IF(OR(A414="",B414=""),"",IFERROR(INDEX(Setup!$B$19:$B$30,A414),"Prior period"))</f>
        <v/>
      </c>
      <c r="G414" s="48">
        <f>IF(OR(A414="",B414=""),"",IFERROR(INDEX(Setup!$E$19:$E$30,A414)+0,""))</f>
        <v/>
      </c>
      <c r="H414" s="20">
        <f>IF(OR(G414="",B414=""),"",MAX(0,B414-G414))</f>
        <v/>
      </c>
      <c r="I414" s="20">
        <f>IF(H414="","",IF(H414=0,0,(YEAR(B414)-YEAR(G414))*12+MONTH(B414)-MONTH(G414)+IF(DAY(B414)&gt;DAY(G414),1,0)))</f>
        <v/>
      </c>
      <c r="J414" s="34">
        <f>IF(I414="","",IF(D414&gt;0,D414*Setup!$B$12*I414,0))</f>
        <v/>
      </c>
    </row>
    <row r="415">
      <c r="A415" s="46" t="n"/>
      <c r="B415" s="17" t="n"/>
      <c r="C415" s="14" t="n"/>
      <c r="D415" s="19" t="n"/>
      <c r="E415" s="14" t="n"/>
      <c r="F415" s="47">
        <f>IF(OR(A415="",B415=""),"",IFERROR(INDEX(Setup!$B$19:$B$30,A415),"Prior period"))</f>
        <v/>
      </c>
      <c r="G415" s="48">
        <f>IF(OR(A415="",B415=""),"",IFERROR(INDEX(Setup!$E$19:$E$30,A415)+0,""))</f>
        <v/>
      </c>
      <c r="H415" s="20">
        <f>IF(OR(G415="",B415=""),"",MAX(0,B415-G415))</f>
        <v/>
      </c>
      <c r="I415" s="20">
        <f>IF(H415="","",IF(H415=0,0,(YEAR(B415)-YEAR(G415))*12+MONTH(B415)-MONTH(G415)+IF(DAY(B415)&gt;DAY(G415),1,0)))</f>
        <v/>
      </c>
      <c r="J415" s="34">
        <f>IF(I415="","",IF(D415&gt;0,D415*Setup!$B$12*I415,0))</f>
        <v/>
      </c>
    </row>
    <row r="416">
      <c r="A416" s="46" t="n"/>
      <c r="B416" s="17" t="n"/>
      <c r="C416" s="14" t="n"/>
      <c r="D416" s="19" t="n"/>
      <c r="E416" s="14" t="n"/>
      <c r="F416" s="47">
        <f>IF(OR(A416="",B416=""),"",IFERROR(INDEX(Setup!$B$19:$B$30,A416),"Prior period"))</f>
        <v/>
      </c>
      <c r="G416" s="48">
        <f>IF(OR(A416="",B416=""),"",IFERROR(INDEX(Setup!$E$19:$E$30,A416)+0,""))</f>
        <v/>
      </c>
      <c r="H416" s="20">
        <f>IF(OR(G416="",B416=""),"",MAX(0,B416-G416))</f>
        <v/>
      </c>
      <c r="I416" s="20">
        <f>IF(H416="","",IF(H416=0,0,(YEAR(B416)-YEAR(G416))*12+MONTH(B416)-MONTH(G416)+IF(DAY(B416)&gt;DAY(G416),1,0)))</f>
        <v/>
      </c>
      <c r="J416" s="34">
        <f>IF(I416="","",IF(D416&gt;0,D416*Setup!$B$12*I416,0))</f>
        <v/>
      </c>
    </row>
    <row r="417">
      <c r="A417" s="46" t="n"/>
      <c r="B417" s="17" t="n"/>
      <c r="C417" s="14" t="n"/>
      <c r="D417" s="19" t="n"/>
      <c r="E417" s="14" t="n"/>
      <c r="F417" s="47">
        <f>IF(OR(A417="",B417=""),"",IFERROR(INDEX(Setup!$B$19:$B$30,A417),"Prior period"))</f>
        <v/>
      </c>
      <c r="G417" s="48">
        <f>IF(OR(A417="",B417=""),"",IFERROR(INDEX(Setup!$E$19:$E$30,A417)+0,""))</f>
        <v/>
      </c>
      <c r="H417" s="20">
        <f>IF(OR(G417="",B417=""),"",MAX(0,B417-G417))</f>
        <v/>
      </c>
      <c r="I417" s="20">
        <f>IF(H417="","",IF(H417=0,0,(YEAR(B417)-YEAR(G417))*12+MONTH(B417)-MONTH(G417)+IF(DAY(B417)&gt;DAY(G417),1,0)))</f>
        <v/>
      </c>
      <c r="J417" s="34">
        <f>IF(I417="","",IF(D417&gt;0,D417*Setup!$B$12*I417,0))</f>
        <v/>
      </c>
    </row>
    <row r="418">
      <c r="A418" s="46" t="n"/>
      <c r="B418" s="17" t="n"/>
      <c r="C418" s="14" t="n"/>
      <c r="D418" s="19" t="n"/>
      <c r="E418" s="14" t="n"/>
      <c r="F418" s="47">
        <f>IF(OR(A418="",B418=""),"",IFERROR(INDEX(Setup!$B$19:$B$30,A418),"Prior period"))</f>
        <v/>
      </c>
      <c r="G418" s="48">
        <f>IF(OR(A418="",B418=""),"",IFERROR(INDEX(Setup!$E$19:$E$30,A418)+0,""))</f>
        <v/>
      </c>
      <c r="H418" s="20">
        <f>IF(OR(G418="",B418=""),"",MAX(0,B418-G418))</f>
        <v/>
      </c>
      <c r="I418" s="20">
        <f>IF(H418="","",IF(H418=0,0,(YEAR(B418)-YEAR(G418))*12+MONTH(B418)-MONTH(G418)+IF(DAY(B418)&gt;DAY(G418),1,0)))</f>
        <v/>
      </c>
      <c r="J418" s="34">
        <f>IF(I418="","",IF(D418&gt;0,D418*Setup!$B$12*I418,0))</f>
        <v/>
      </c>
    </row>
    <row r="419">
      <c r="A419" s="46" t="n"/>
      <c r="B419" s="17" t="n"/>
      <c r="C419" s="14" t="n"/>
      <c r="D419" s="19" t="n"/>
      <c r="E419" s="14" t="n"/>
      <c r="F419" s="47">
        <f>IF(OR(A419="",B419=""),"",IFERROR(INDEX(Setup!$B$19:$B$30,A419),"Prior period"))</f>
        <v/>
      </c>
      <c r="G419" s="48">
        <f>IF(OR(A419="",B419=""),"",IFERROR(INDEX(Setup!$E$19:$E$30,A419)+0,""))</f>
        <v/>
      </c>
      <c r="H419" s="20">
        <f>IF(OR(G419="",B419=""),"",MAX(0,B419-G419))</f>
        <v/>
      </c>
      <c r="I419" s="20">
        <f>IF(H419="","",IF(H419=0,0,(YEAR(B419)-YEAR(G419))*12+MONTH(B419)-MONTH(G419)+IF(DAY(B419)&gt;DAY(G419),1,0)))</f>
        <v/>
      </c>
      <c r="J419" s="34">
        <f>IF(I419="","",IF(D419&gt;0,D419*Setup!$B$12*I419,0))</f>
        <v/>
      </c>
    </row>
    <row r="420">
      <c r="A420" s="46" t="n"/>
      <c r="B420" s="17" t="n"/>
      <c r="C420" s="14" t="n"/>
      <c r="D420" s="19" t="n"/>
      <c r="E420" s="14" t="n"/>
      <c r="F420" s="47">
        <f>IF(OR(A420="",B420=""),"",IFERROR(INDEX(Setup!$B$19:$B$30,A420),"Prior period"))</f>
        <v/>
      </c>
      <c r="G420" s="48">
        <f>IF(OR(A420="",B420=""),"",IFERROR(INDEX(Setup!$E$19:$E$30,A420)+0,""))</f>
        <v/>
      </c>
      <c r="H420" s="20">
        <f>IF(OR(G420="",B420=""),"",MAX(0,B420-G420))</f>
        <v/>
      </c>
      <c r="I420" s="20">
        <f>IF(H420="","",IF(H420=0,0,(YEAR(B420)-YEAR(G420))*12+MONTH(B420)-MONTH(G420)+IF(DAY(B420)&gt;DAY(G420),1,0)))</f>
        <v/>
      </c>
      <c r="J420" s="34">
        <f>IF(I420="","",IF(D420&gt;0,D420*Setup!$B$12*I420,0))</f>
        <v/>
      </c>
    </row>
    <row r="421">
      <c r="A421" s="46" t="n"/>
      <c r="B421" s="17" t="n"/>
      <c r="C421" s="14" t="n"/>
      <c r="D421" s="19" t="n"/>
      <c r="E421" s="14" t="n"/>
      <c r="F421" s="47">
        <f>IF(OR(A421="",B421=""),"",IFERROR(INDEX(Setup!$B$19:$B$30,A421),"Prior period"))</f>
        <v/>
      </c>
      <c r="G421" s="48">
        <f>IF(OR(A421="",B421=""),"",IFERROR(INDEX(Setup!$E$19:$E$30,A421)+0,""))</f>
        <v/>
      </c>
      <c r="H421" s="20">
        <f>IF(OR(G421="",B421=""),"",MAX(0,B421-G421))</f>
        <v/>
      </c>
      <c r="I421" s="20">
        <f>IF(H421="","",IF(H421=0,0,(YEAR(B421)-YEAR(G421))*12+MONTH(B421)-MONTH(G421)+IF(DAY(B421)&gt;DAY(G421),1,0)))</f>
        <v/>
      </c>
      <c r="J421" s="34">
        <f>IF(I421="","",IF(D421&gt;0,D421*Setup!$B$12*I421,0))</f>
        <v/>
      </c>
    </row>
    <row r="422">
      <c r="A422" s="46" t="n"/>
      <c r="B422" s="17" t="n"/>
      <c r="C422" s="14" t="n"/>
      <c r="D422" s="19" t="n"/>
      <c r="E422" s="14" t="n"/>
      <c r="F422" s="47">
        <f>IF(OR(A422="",B422=""),"",IFERROR(INDEX(Setup!$B$19:$B$30,A422),"Prior period"))</f>
        <v/>
      </c>
      <c r="G422" s="48">
        <f>IF(OR(A422="",B422=""),"",IFERROR(INDEX(Setup!$E$19:$E$30,A422)+0,""))</f>
        <v/>
      </c>
      <c r="H422" s="20">
        <f>IF(OR(G422="",B422=""),"",MAX(0,B422-G422))</f>
        <v/>
      </c>
      <c r="I422" s="20">
        <f>IF(H422="","",IF(H422=0,0,(YEAR(B422)-YEAR(G422))*12+MONTH(B422)-MONTH(G422)+IF(DAY(B422)&gt;DAY(G422),1,0)))</f>
        <v/>
      </c>
      <c r="J422" s="34">
        <f>IF(I422="","",IF(D422&gt;0,D422*Setup!$B$12*I422,0))</f>
        <v/>
      </c>
    </row>
    <row r="423">
      <c r="A423" s="46" t="n"/>
      <c r="B423" s="17" t="n"/>
      <c r="C423" s="14" t="n"/>
      <c r="D423" s="19" t="n"/>
      <c r="E423" s="14" t="n"/>
      <c r="F423" s="47">
        <f>IF(OR(A423="",B423=""),"",IFERROR(INDEX(Setup!$B$19:$B$30,A423),"Prior period"))</f>
        <v/>
      </c>
      <c r="G423" s="48">
        <f>IF(OR(A423="",B423=""),"",IFERROR(INDEX(Setup!$E$19:$E$30,A423)+0,""))</f>
        <v/>
      </c>
      <c r="H423" s="20">
        <f>IF(OR(G423="",B423=""),"",MAX(0,B423-G423))</f>
        <v/>
      </c>
      <c r="I423" s="20">
        <f>IF(H423="","",IF(H423=0,0,(YEAR(B423)-YEAR(G423))*12+MONTH(B423)-MONTH(G423)+IF(DAY(B423)&gt;DAY(G423),1,0)))</f>
        <v/>
      </c>
      <c r="J423" s="34">
        <f>IF(I423="","",IF(D423&gt;0,D423*Setup!$B$12*I423,0))</f>
        <v/>
      </c>
    </row>
    <row r="424">
      <c r="A424" s="46" t="n"/>
      <c r="B424" s="17" t="n"/>
      <c r="C424" s="14" t="n"/>
      <c r="D424" s="19" t="n"/>
      <c r="E424" s="14" t="n"/>
      <c r="F424" s="47">
        <f>IF(OR(A424="",B424=""),"",IFERROR(INDEX(Setup!$B$19:$B$30,A424),"Prior period"))</f>
        <v/>
      </c>
      <c r="G424" s="48">
        <f>IF(OR(A424="",B424=""),"",IFERROR(INDEX(Setup!$E$19:$E$30,A424)+0,""))</f>
        <v/>
      </c>
      <c r="H424" s="20">
        <f>IF(OR(G424="",B424=""),"",MAX(0,B424-G424))</f>
        <v/>
      </c>
      <c r="I424" s="20">
        <f>IF(H424="","",IF(H424=0,0,(YEAR(B424)-YEAR(G424))*12+MONTH(B424)-MONTH(G424)+IF(DAY(B424)&gt;DAY(G424),1,0)))</f>
        <v/>
      </c>
      <c r="J424" s="34">
        <f>IF(I424="","",IF(D424&gt;0,D424*Setup!$B$12*I424,0))</f>
        <v/>
      </c>
    </row>
    <row r="425">
      <c r="A425" s="46" t="n"/>
      <c r="B425" s="17" t="n"/>
      <c r="C425" s="14" t="n"/>
      <c r="D425" s="19" t="n"/>
      <c r="E425" s="14" t="n"/>
      <c r="F425" s="47">
        <f>IF(OR(A425="",B425=""),"",IFERROR(INDEX(Setup!$B$19:$B$30,A425),"Prior period"))</f>
        <v/>
      </c>
      <c r="G425" s="48">
        <f>IF(OR(A425="",B425=""),"",IFERROR(INDEX(Setup!$E$19:$E$30,A425)+0,""))</f>
        <v/>
      </c>
      <c r="H425" s="20">
        <f>IF(OR(G425="",B425=""),"",MAX(0,B425-G425))</f>
        <v/>
      </c>
      <c r="I425" s="20">
        <f>IF(H425="","",IF(H425=0,0,(YEAR(B425)-YEAR(G425))*12+MONTH(B425)-MONTH(G425)+IF(DAY(B425)&gt;DAY(G425),1,0)))</f>
        <v/>
      </c>
      <c r="J425" s="34">
        <f>IF(I425="","",IF(D425&gt;0,D425*Setup!$B$12*I425,0))</f>
        <v/>
      </c>
    </row>
    <row r="426">
      <c r="A426" s="46" t="n"/>
      <c r="B426" s="17" t="n"/>
      <c r="C426" s="14" t="n"/>
      <c r="D426" s="19" t="n"/>
      <c r="E426" s="14" t="n"/>
      <c r="F426" s="47">
        <f>IF(OR(A426="",B426=""),"",IFERROR(INDEX(Setup!$B$19:$B$30,A426),"Prior period"))</f>
        <v/>
      </c>
      <c r="G426" s="48">
        <f>IF(OR(A426="",B426=""),"",IFERROR(INDEX(Setup!$E$19:$E$30,A426)+0,""))</f>
        <v/>
      </c>
      <c r="H426" s="20">
        <f>IF(OR(G426="",B426=""),"",MAX(0,B426-G426))</f>
        <v/>
      </c>
      <c r="I426" s="20">
        <f>IF(H426="","",IF(H426=0,0,(YEAR(B426)-YEAR(G426))*12+MONTH(B426)-MONTH(G426)+IF(DAY(B426)&gt;DAY(G426),1,0)))</f>
        <v/>
      </c>
      <c r="J426" s="34">
        <f>IF(I426="","",IF(D426&gt;0,D426*Setup!$B$12*I426,0))</f>
        <v/>
      </c>
    </row>
    <row r="427">
      <c r="A427" s="46" t="n"/>
      <c r="B427" s="17" t="n"/>
      <c r="C427" s="14" t="n"/>
      <c r="D427" s="19" t="n"/>
      <c r="E427" s="14" t="n"/>
      <c r="F427" s="47">
        <f>IF(OR(A427="",B427=""),"",IFERROR(INDEX(Setup!$B$19:$B$30,A427),"Prior period"))</f>
        <v/>
      </c>
      <c r="G427" s="48">
        <f>IF(OR(A427="",B427=""),"",IFERROR(INDEX(Setup!$E$19:$E$30,A427)+0,""))</f>
        <v/>
      </c>
      <c r="H427" s="20">
        <f>IF(OR(G427="",B427=""),"",MAX(0,B427-G427))</f>
        <v/>
      </c>
      <c r="I427" s="20">
        <f>IF(H427="","",IF(H427=0,0,(YEAR(B427)-YEAR(G427))*12+MONTH(B427)-MONTH(G427)+IF(DAY(B427)&gt;DAY(G427),1,0)))</f>
        <v/>
      </c>
      <c r="J427" s="34">
        <f>IF(I427="","",IF(D427&gt;0,D427*Setup!$B$12*I427,0))</f>
        <v/>
      </c>
    </row>
    <row r="428">
      <c r="A428" s="46" t="n"/>
      <c r="B428" s="17" t="n"/>
      <c r="C428" s="14" t="n"/>
      <c r="D428" s="19" t="n"/>
      <c r="E428" s="14" t="n"/>
      <c r="F428" s="47">
        <f>IF(OR(A428="",B428=""),"",IFERROR(INDEX(Setup!$B$19:$B$30,A428),"Prior period"))</f>
        <v/>
      </c>
      <c r="G428" s="48">
        <f>IF(OR(A428="",B428=""),"",IFERROR(INDEX(Setup!$E$19:$E$30,A428)+0,""))</f>
        <v/>
      </c>
      <c r="H428" s="20">
        <f>IF(OR(G428="",B428=""),"",MAX(0,B428-G428))</f>
        <v/>
      </c>
      <c r="I428" s="20">
        <f>IF(H428="","",IF(H428=0,0,(YEAR(B428)-YEAR(G428))*12+MONTH(B428)-MONTH(G428)+IF(DAY(B428)&gt;DAY(G428),1,0)))</f>
        <v/>
      </c>
      <c r="J428" s="34">
        <f>IF(I428="","",IF(D428&gt;0,D428*Setup!$B$12*I428,0))</f>
        <v/>
      </c>
    </row>
    <row r="429">
      <c r="A429" s="46" t="n"/>
      <c r="B429" s="17" t="n"/>
      <c r="C429" s="14" t="n"/>
      <c r="D429" s="19" t="n"/>
      <c r="E429" s="14" t="n"/>
      <c r="F429" s="47">
        <f>IF(OR(A429="",B429=""),"",IFERROR(INDEX(Setup!$B$19:$B$30,A429),"Prior period"))</f>
        <v/>
      </c>
      <c r="G429" s="48">
        <f>IF(OR(A429="",B429=""),"",IFERROR(INDEX(Setup!$E$19:$E$30,A429)+0,""))</f>
        <v/>
      </c>
      <c r="H429" s="20">
        <f>IF(OR(G429="",B429=""),"",MAX(0,B429-G429))</f>
        <v/>
      </c>
      <c r="I429" s="20">
        <f>IF(H429="","",IF(H429=0,0,(YEAR(B429)-YEAR(G429))*12+MONTH(B429)-MONTH(G429)+IF(DAY(B429)&gt;DAY(G429),1,0)))</f>
        <v/>
      </c>
      <c r="J429" s="34">
        <f>IF(I429="","",IF(D429&gt;0,D429*Setup!$B$12*I429,0))</f>
        <v/>
      </c>
    </row>
    <row r="430">
      <c r="A430" s="46" t="n"/>
      <c r="B430" s="17" t="n"/>
      <c r="C430" s="14" t="n"/>
      <c r="D430" s="19" t="n"/>
      <c r="E430" s="14" t="n"/>
      <c r="F430" s="47">
        <f>IF(OR(A430="",B430=""),"",IFERROR(INDEX(Setup!$B$19:$B$30,A430),"Prior period"))</f>
        <v/>
      </c>
      <c r="G430" s="48">
        <f>IF(OR(A430="",B430=""),"",IFERROR(INDEX(Setup!$E$19:$E$30,A430)+0,""))</f>
        <v/>
      </c>
      <c r="H430" s="20">
        <f>IF(OR(G430="",B430=""),"",MAX(0,B430-G430))</f>
        <v/>
      </c>
      <c r="I430" s="20">
        <f>IF(H430="","",IF(H430=0,0,(YEAR(B430)-YEAR(G430))*12+MONTH(B430)-MONTH(G430)+IF(DAY(B430)&gt;DAY(G430),1,0)))</f>
        <v/>
      </c>
      <c r="J430" s="34">
        <f>IF(I430="","",IF(D430&gt;0,D430*Setup!$B$12*I430,0))</f>
        <v/>
      </c>
    </row>
    <row r="431">
      <c r="A431" s="46" t="n"/>
      <c r="B431" s="17" t="n"/>
      <c r="C431" s="14" t="n"/>
      <c r="D431" s="19" t="n"/>
      <c r="E431" s="14" t="n"/>
      <c r="F431" s="47">
        <f>IF(OR(A431="",B431=""),"",IFERROR(INDEX(Setup!$B$19:$B$30,A431),"Prior period"))</f>
        <v/>
      </c>
      <c r="G431" s="48">
        <f>IF(OR(A431="",B431=""),"",IFERROR(INDEX(Setup!$E$19:$E$30,A431)+0,""))</f>
        <v/>
      </c>
      <c r="H431" s="20">
        <f>IF(OR(G431="",B431=""),"",MAX(0,B431-G431))</f>
        <v/>
      </c>
      <c r="I431" s="20">
        <f>IF(H431="","",IF(H431=0,0,(YEAR(B431)-YEAR(G431))*12+MONTH(B431)-MONTH(G431)+IF(DAY(B431)&gt;DAY(G431),1,0)))</f>
        <v/>
      </c>
      <c r="J431" s="34">
        <f>IF(I431="","",IF(D431&gt;0,D431*Setup!$B$12*I431,0))</f>
        <v/>
      </c>
    </row>
    <row r="432">
      <c r="A432" s="46" t="n"/>
      <c r="B432" s="17" t="n"/>
      <c r="C432" s="14" t="n"/>
      <c r="D432" s="19" t="n"/>
      <c r="E432" s="14" t="n"/>
      <c r="F432" s="47">
        <f>IF(OR(A432="",B432=""),"",IFERROR(INDEX(Setup!$B$19:$B$30,A432),"Prior period"))</f>
        <v/>
      </c>
      <c r="G432" s="48">
        <f>IF(OR(A432="",B432=""),"",IFERROR(INDEX(Setup!$E$19:$E$30,A432)+0,""))</f>
        <v/>
      </c>
      <c r="H432" s="20">
        <f>IF(OR(G432="",B432=""),"",MAX(0,B432-G432))</f>
        <v/>
      </c>
      <c r="I432" s="20">
        <f>IF(H432="","",IF(H432=0,0,(YEAR(B432)-YEAR(G432))*12+MONTH(B432)-MONTH(G432)+IF(DAY(B432)&gt;DAY(G432),1,0)))</f>
        <v/>
      </c>
      <c r="J432" s="34">
        <f>IF(I432="","",IF(D432&gt;0,D432*Setup!$B$12*I432,0))</f>
        <v/>
      </c>
    </row>
    <row r="433">
      <c r="A433" s="46" t="n"/>
      <c r="B433" s="17" t="n"/>
      <c r="C433" s="14" t="n"/>
      <c r="D433" s="19" t="n"/>
      <c r="E433" s="14" t="n"/>
      <c r="F433" s="47">
        <f>IF(OR(A433="",B433=""),"",IFERROR(INDEX(Setup!$B$19:$B$30,A433),"Prior period"))</f>
        <v/>
      </c>
      <c r="G433" s="48">
        <f>IF(OR(A433="",B433=""),"",IFERROR(INDEX(Setup!$E$19:$E$30,A433)+0,""))</f>
        <v/>
      </c>
      <c r="H433" s="20">
        <f>IF(OR(G433="",B433=""),"",MAX(0,B433-G433))</f>
        <v/>
      </c>
      <c r="I433" s="20">
        <f>IF(H433="","",IF(H433=0,0,(YEAR(B433)-YEAR(G433))*12+MONTH(B433)-MONTH(G433)+IF(DAY(B433)&gt;DAY(G433),1,0)))</f>
        <v/>
      </c>
      <c r="J433" s="34">
        <f>IF(I433="","",IF(D433&gt;0,D433*Setup!$B$12*I433,0))</f>
        <v/>
      </c>
    </row>
    <row r="434">
      <c r="A434" s="46" t="n"/>
      <c r="B434" s="17" t="n"/>
      <c r="C434" s="14" t="n"/>
      <c r="D434" s="19" t="n"/>
      <c r="E434" s="14" t="n"/>
      <c r="F434" s="47">
        <f>IF(OR(A434="",B434=""),"",IFERROR(INDEX(Setup!$B$19:$B$30,A434),"Prior period"))</f>
        <v/>
      </c>
      <c r="G434" s="48">
        <f>IF(OR(A434="",B434=""),"",IFERROR(INDEX(Setup!$E$19:$E$30,A434)+0,""))</f>
        <v/>
      </c>
      <c r="H434" s="20">
        <f>IF(OR(G434="",B434=""),"",MAX(0,B434-G434))</f>
        <v/>
      </c>
      <c r="I434" s="20">
        <f>IF(H434="","",IF(H434=0,0,(YEAR(B434)-YEAR(G434))*12+MONTH(B434)-MONTH(G434)+IF(DAY(B434)&gt;DAY(G434),1,0)))</f>
        <v/>
      </c>
      <c r="J434" s="34">
        <f>IF(I434="","",IF(D434&gt;0,D434*Setup!$B$12*I434,0))</f>
        <v/>
      </c>
    </row>
    <row r="435">
      <c r="A435" s="46" t="n"/>
      <c r="B435" s="17" t="n"/>
      <c r="C435" s="14" t="n"/>
      <c r="D435" s="19" t="n"/>
      <c r="E435" s="14" t="n"/>
      <c r="F435" s="47">
        <f>IF(OR(A435="",B435=""),"",IFERROR(INDEX(Setup!$B$19:$B$30,A435),"Prior period"))</f>
        <v/>
      </c>
      <c r="G435" s="48">
        <f>IF(OR(A435="",B435=""),"",IFERROR(INDEX(Setup!$E$19:$E$30,A435)+0,""))</f>
        <v/>
      </c>
      <c r="H435" s="20">
        <f>IF(OR(G435="",B435=""),"",MAX(0,B435-G435))</f>
        <v/>
      </c>
      <c r="I435" s="20">
        <f>IF(H435="","",IF(H435=0,0,(YEAR(B435)-YEAR(G435))*12+MONTH(B435)-MONTH(G435)+IF(DAY(B435)&gt;DAY(G435),1,0)))</f>
        <v/>
      </c>
      <c r="J435" s="34">
        <f>IF(I435="","",IF(D435&gt;0,D435*Setup!$B$12*I435,0))</f>
        <v/>
      </c>
    </row>
    <row r="436">
      <c r="A436" s="46" t="n"/>
      <c r="B436" s="17" t="n"/>
      <c r="C436" s="14" t="n"/>
      <c r="D436" s="19" t="n"/>
      <c r="E436" s="14" t="n"/>
      <c r="F436" s="47">
        <f>IF(OR(A436="",B436=""),"",IFERROR(INDEX(Setup!$B$19:$B$30,A436),"Prior period"))</f>
        <v/>
      </c>
      <c r="G436" s="48">
        <f>IF(OR(A436="",B436=""),"",IFERROR(INDEX(Setup!$E$19:$E$30,A436)+0,""))</f>
        <v/>
      </c>
      <c r="H436" s="20">
        <f>IF(OR(G436="",B436=""),"",MAX(0,B436-G436))</f>
        <v/>
      </c>
      <c r="I436" s="20">
        <f>IF(H436="","",IF(H436=0,0,(YEAR(B436)-YEAR(G436))*12+MONTH(B436)-MONTH(G436)+IF(DAY(B436)&gt;DAY(G436),1,0)))</f>
        <v/>
      </c>
      <c r="J436" s="34">
        <f>IF(I436="","",IF(D436&gt;0,D436*Setup!$B$12*I436,0))</f>
        <v/>
      </c>
    </row>
    <row r="437">
      <c r="A437" s="46" t="n"/>
      <c r="B437" s="17" t="n"/>
      <c r="C437" s="14" t="n"/>
      <c r="D437" s="19" t="n"/>
      <c r="E437" s="14" t="n"/>
      <c r="F437" s="47">
        <f>IF(OR(A437="",B437=""),"",IFERROR(INDEX(Setup!$B$19:$B$30,A437),"Prior period"))</f>
        <v/>
      </c>
      <c r="G437" s="48">
        <f>IF(OR(A437="",B437=""),"",IFERROR(INDEX(Setup!$E$19:$E$30,A437)+0,""))</f>
        <v/>
      </c>
      <c r="H437" s="20">
        <f>IF(OR(G437="",B437=""),"",MAX(0,B437-G437))</f>
        <v/>
      </c>
      <c r="I437" s="20">
        <f>IF(H437="","",IF(H437=0,0,(YEAR(B437)-YEAR(G437))*12+MONTH(B437)-MONTH(G437)+IF(DAY(B437)&gt;DAY(G437),1,0)))</f>
        <v/>
      </c>
      <c r="J437" s="34">
        <f>IF(I437="","",IF(D437&gt;0,D437*Setup!$B$12*I437,0))</f>
        <v/>
      </c>
    </row>
    <row r="438">
      <c r="A438" s="46" t="n"/>
      <c r="B438" s="17" t="n"/>
      <c r="C438" s="14" t="n"/>
      <c r="D438" s="19" t="n"/>
      <c r="E438" s="14" t="n"/>
      <c r="F438" s="47">
        <f>IF(OR(A438="",B438=""),"",IFERROR(INDEX(Setup!$B$19:$B$30,A438),"Prior period"))</f>
        <v/>
      </c>
      <c r="G438" s="48">
        <f>IF(OR(A438="",B438=""),"",IFERROR(INDEX(Setup!$E$19:$E$30,A438)+0,""))</f>
        <v/>
      </c>
      <c r="H438" s="20">
        <f>IF(OR(G438="",B438=""),"",MAX(0,B438-G438))</f>
        <v/>
      </c>
      <c r="I438" s="20">
        <f>IF(H438="","",IF(H438=0,0,(YEAR(B438)-YEAR(G438))*12+MONTH(B438)-MONTH(G438)+IF(DAY(B438)&gt;DAY(G438),1,0)))</f>
        <v/>
      </c>
      <c r="J438" s="34">
        <f>IF(I438="","",IF(D438&gt;0,D438*Setup!$B$12*I438,0))</f>
        <v/>
      </c>
    </row>
    <row r="439">
      <c r="A439" s="46" t="n"/>
      <c r="B439" s="17" t="n"/>
      <c r="C439" s="14" t="n"/>
      <c r="D439" s="19" t="n"/>
      <c r="E439" s="14" t="n"/>
      <c r="F439" s="47">
        <f>IF(OR(A439="",B439=""),"",IFERROR(INDEX(Setup!$B$19:$B$30,A439),"Prior period"))</f>
        <v/>
      </c>
      <c r="G439" s="48">
        <f>IF(OR(A439="",B439=""),"",IFERROR(INDEX(Setup!$E$19:$E$30,A439)+0,""))</f>
        <v/>
      </c>
      <c r="H439" s="20">
        <f>IF(OR(G439="",B439=""),"",MAX(0,B439-G439))</f>
        <v/>
      </c>
      <c r="I439" s="20">
        <f>IF(H439="","",IF(H439=0,0,(YEAR(B439)-YEAR(G439))*12+MONTH(B439)-MONTH(G439)+IF(DAY(B439)&gt;DAY(G439),1,0)))</f>
        <v/>
      </c>
      <c r="J439" s="34">
        <f>IF(I439="","",IF(D439&gt;0,D439*Setup!$B$12*I439,0))</f>
        <v/>
      </c>
    </row>
    <row r="440">
      <c r="A440" s="46" t="n"/>
      <c r="B440" s="17" t="n"/>
      <c r="C440" s="14" t="n"/>
      <c r="D440" s="19" t="n"/>
      <c r="E440" s="14" t="n"/>
      <c r="F440" s="47">
        <f>IF(OR(A440="",B440=""),"",IFERROR(INDEX(Setup!$B$19:$B$30,A440),"Prior period"))</f>
        <v/>
      </c>
      <c r="G440" s="48">
        <f>IF(OR(A440="",B440=""),"",IFERROR(INDEX(Setup!$E$19:$E$30,A440)+0,""))</f>
        <v/>
      </c>
      <c r="H440" s="20">
        <f>IF(OR(G440="",B440=""),"",MAX(0,B440-G440))</f>
        <v/>
      </c>
      <c r="I440" s="20">
        <f>IF(H440="","",IF(H440=0,0,(YEAR(B440)-YEAR(G440))*12+MONTH(B440)-MONTH(G440)+IF(DAY(B440)&gt;DAY(G440),1,0)))</f>
        <v/>
      </c>
      <c r="J440" s="34">
        <f>IF(I440="","",IF(D440&gt;0,D440*Setup!$B$12*I440,0))</f>
        <v/>
      </c>
    </row>
    <row r="441">
      <c r="A441" s="46" t="n"/>
      <c r="B441" s="17" t="n"/>
      <c r="C441" s="14" t="n"/>
      <c r="D441" s="19" t="n"/>
      <c r="E441" s="14" t="n"/>
      <c r="F441" s="47">
        <f>IF(OR(A441="",B441=""),"",IFERROR(INDEX(Setup!$B$19:$B$30,A441),"Prior period"))</f>
        <v/>
      </c>
      <c r="G441" s="48">
        <f>IF(OR(A441="",B441=""),"",IFERROR(INDEX(Setup!$E$19:$E$30,A441)+0,""))</f>
        <v/>
      </c>
      <c r="H441" s="20">
        <f>IF(OR(G441="",B441=""),"",MAX(0,B441-G441))</f>
        <v/>
      </c>
      <c r="I441" s="20">
        <f>IF(H441="","",IF(H441=0,0,(YEAR(B441)-YEAR(G441))*12+MONTH(B441)-MONTH(G441)+IF(DAY(B441)&gt;DAY(G441),1,0)))</f>
        <v/>
      </c>
      <c r="J441" s="34">
        <f>IF(I441="","",IF(D441&gt;0,D441*Setup!$B$12*I441,0))</f>
        <v/>
      </c>
    </row>
    <row r="442">
      <c r="A442" s="46" t="n"/>
      <c r="B442" s="17" t="n"/>
      <c r="C442" s="14" t="n"/>
      <c r="D442" s="19" t="n"/>
      <c r="E442" s="14" t="n"/>
      <c r="F442" s="47">
        <f>IF(OR(A442="",B442=""),"",IFERROR(INDEX(Setup!$B$19:$B$30,A442),"Prior period"))</f>
        <v/>
      </c>
      <c r="G442" s="48">
        <f>IF(OR(A442="",B442=""),"",IFERROR(INDEX(Setup!$E$19:$E$30,A442)+0,""))</f>
        <v/>
      </c>
      <c r="H442" s="20">
        <f>IF(OR(G442="",B442=""),"",MAX(0,B442-G442))</f>
        <v/>
      </c>
      <c r="I442" s="20">
        <f>IF(H442="","",IF(H442=0,0,(YEAR(B442)-YEAR(G442))*12+MONTH(B442)-MONTH(G442)+IF(DAY(B442)&gt;DAY(G442),1,0)))</f>
        <v/>
      </c>
      <c r="J442" s="34">
        <f>IF(I442="","",IF(D442&gt;0,D442*Setup!$B$12*I442,0))</f>
        <v/>
      </c>
    </row>
    <row r="443">
      <c r="A443" s="46" t="n"/>
      <c r="B443" s="17" t="n"/>
      <c r="C443" s="14" t="n"/>
      <c r="D443" s="19" t="n"/>
      <c r="E443" s="14" t="n"/>
      <c r="F443" s="47">
        <f>IF(OR(A443="",B443=""),"",IFERROR(INDEX(Setup!$B$19:$B$30,A443),"Prior period"))</f>
        <v/>
      </c>
      <c r="G443" s="48">
        <f>IF(OR(A443="",B443=""),"",IFERROR(INDEX(Setup!$E$19:$E$30,A443)+0,""))</f>
        <v/>
      </c>
      <c r="H443" s="20">
        <f>IF(OR(G443="",B443=""),"",MAX(0,B443-G443))</f>
        <v/>
      </c>
      <c r="I443" s="20">
        <f>IF(H443="","",IF(H443=0,0,(YEAR(B443)-YEAR(G443))*12+MONTH(B443)-MONTH(G443)+IF(DAY(B443)&gt;DAY(G443),1,0)))</f>
        <v/>
      </c>
      <c r="J443" s="34">
        <f>IF(I443="","",IF(D443&gt;0,D443*Setup!$B$12*I443,0))</f>
        <v/>
      </c>
    </row>
    <row r="444">
      <c r="A444" s="46" t="n"/>
      <c r="B444" s="17" t="n"/>
      <c r="C444" s="14" t="n"/>
      <c r="D444" s="19" t="n"/>
      <c r="E444" s="14" t="n"/>
      <c r="F444" s="47">
        <f>IF(OR(A444="",B444=""),"",IFERROR(INDEX(Setup!$B$19:$B$30,A444),"Prior period"))</f>
        <v/>
      </c>
      <c r="G444" s="48">
        <f>IF(OR(A444="",B444=""),"",IFERROR(INDEX(Setup!$E$19:$E$30,A444)+0,""))</f>
        <v/>
      </c>
      <c r="H444" s="20">
        <f>IF(OR(G444="",B444=""),"",MAX(0,B444-G444))</f>
        <v/>
      </c>
      <c r="I444" s="20">
        <f>IF(H444="","",IF(H444=0,0,(YEAR(B444)-YEAR(G444))*12+MONTH(B444)-MONTH(G444)+IF(DAY(B444)&gt;DAY(G444),1,0)))</f>
        <v/>
      </c>
      <c r="J444" s="34">
        <f>IF(I444="","",IF(D444&gt;0,D444*Setup!$B$12*I444,0))</f>
        <v/>
      </c>
    </row>
    <row r="445">
      <c r="A445" s="46" t="n"/>
      <c r="B445" s="17" t="n"/>
      <c r="C445" s="14" t="n"/>
      <c r="D445" s="19" t="n"/>
      <c r="E445" s="14" t="n"/>
      <c r="F445" s="47">
        <f>IF(OR(A445="",B445=""),"",IFERROR(INDEX(Setup!$B$19:$B$30,A445),"Prior period"))</f>
        <v/>
      </c>
      <c r="G445" s="48">
        <f>IF(OR(A445="",B445=""),"",IFERROR(INDEX(Setup!$E$19:$E$30,A445)+0,""))</f>
        <v/>
      </c>
      <c r="H445" s="20">
        <f>IF(OR(G445="",B445=""),"",MAX(0,B445-G445))</f>
        <v/>
      </c>
      <c r="I445" s="20">
        <f>IF(H445="","",IF(H445=0,0,(YEAR(B445)-YEAR(G445))*12+MONTH(B445)-MONTH(G445)+IF(DAY(B445)&gt;DAY(G445),1,0)))</f>
        <v/>
      </c>
      <c r="J445" s="34">
        <f>IF(I445="","",IF(D445&gt;0,D445*Setup!$B$12*I445,0))</f>
        <v/>
      </c>
    </row>
    <row r="446">
      <c r="A446" s="46" t="n"/>
      <c r="B446" s="17" t="n"/>
      <c r="C446" s="14" t="n"/>
      <c r="D446" s="19" t="n"/>
      <c r="E446" s="14" t="n"/>
      <c r="F446" s="47">
        <f>IF(OR(A446="",B446=""),"",IFERROR(INDEX(Setup!$B$19:$B$30,A446),"Prior period"))</f>
        <v/>
      </c>
      <c r="G446" s="48">
        <f>IF(OR(A446="",B446=""),"",IFERROR(INDEX(Setup!$E$19:$E$30,A446)+0,""))</f>
        <v/>
      </c>
      <c r="H446" s="20">
        <f>IF(OR(G446="",B446=""),"",MAX(0,B446-G446))</f>
        <v/>
      </c>
      <c r="I446" s="20">
        <f>IF(H446="","",IF(H446=0,0,(YEAR(B446)-YEAR(G446))*12+MONTH(B446)-MONTH(G446)+IF(DAY(B446)&gt;DAY(G446),1,0)))</f>
        <v/>
      </c>
      <c r="J446" s="34">
        <f>IF(I446="","",IF(D446&gt;0,D446*Setup!$B$12*I446,0))</f>
        <v/>
      </c>
    </row>
    <row r="447">
      <c r="A447" s="46" t="n"/>
      <c r="B447" s="17" t="n"/>
      <c r="C447" s="14" t="n"/>
      <c r="D447" s="19" t="n"/>
      <c r="E447" s="14" t="n"/>
      <c r="F447" s="47">
        <f>IF(OR(A447="",B447=""),"",IFERROR(INDEX(Setup!$B$19:$B$30,A447),"Prior period"))</f>
        <v/>
      </c>
      <c r="G447" s="48">
        <f>IF(OR(A447="",B447=""),"",IFERROR(INDEX(Setup!$E$19:$E$30,A447)+0,""))</f>
        <v/>
      </c>
      <c r="H447" s="20">
        <f>IF(OR(G447="",B447=""),"",MAX(0,B447-G447))</f>
        <v/>
      </c>
      <c r="I447" s="20">
        <f>IF(H447="","",IF(H447=0,0,(YEAR(B447)-YEAR(G447))*12+MONTH(B447)-MONTH(G447)+IF(DAY(B447)&gt;DAY(G447),1,0)))</f>
        <v/>
      </c>
      <c r="J447" s="34">
        <f>IF(I447="","",IF(D447&gt;0,D447*Setup!$B$12*I447,0))</f>
        <v/>
      </c>
    </row>
    <row r="448">
      <c r="A448" s="46" t="n"/>
      <c r="B448" s="17" t="n"/>
      <c r="C448" s="14" t="n"/>
      <c r="D448" s="19" t="n"/>
      <c r="E448" s="14" t="n"/>
      <c r="F448" s="47">
        <f>IF(OR(A448="",B448=""),"",IFERROR(INDEX(Setup!$B$19:$B$30,A448),"Prior period"))</f>
        <v/>
      </c>
      <c r="G448" s="48">
        <f>IF(OR(A448="",B448=""),"",IFERROR(INDEX(Setup!$E$19:$E$30,A448)+0,""))</f>
        <v/>
      </c>
      <c r="H448" s="20">
        <f>IF(OR(G448="",B448=""),"",MAX(0,B448-G448))</f>
        <v/>
      </c>
      <c r="I448" s="20">
        <f>IF(H448="","",IF(H448=0,0,(YEAR(B448)-YEAR(G448))*12+MONTH(B448)-MONTH(G448)+IF(DAY(B448)&gt;DAY(G448),1,0)))</f>
        <v/>
      </c>
      <c r="J448" s="34">
        <f>IF(I448="","",IF(D448&gt;0,D448*Setup!$B$12*I448,0))</f>
        <v/>
      </c>
    </row>
    <row r="449">
      <c r="A449" s="46" t="n"/>
      <c r="B449" s="17" t="n"/>
      <c r="C449" s="14" t="n"/>
      <c r="D449" s="19" t="n"/>
      <c r="E449" s="14" t="n"/>
      <c r="F449" s="47">
        <f>IF(OR(A449="",B449=""),"",IFERROR(INDEX(Setup!$B$19:$B$30,A449),"Prior period"))</f>
        <v/>
      </c>
      <c r="G449" s="48">
        <f>IF(OR(A449="",B449=""),"",IFERROR(INDEX(Setup!$E$19:$E$30,A449)+0,""))</f>
        <v/>
      </c>
      <c r="H449" s="20">
        <f>IF(OR(G449="",B449=""),"",MAX(0,B449-G449))</f>
        <v/>
      </c>
      <c r="I449" s="20">
        <f>IF(H449="","",IF(H449=0,0,(YEAR(B449)-YEAR(G449))*12+MONTH(B449)-MONTH(G449)+IF(DAY(B449)&gt;DAY(G449),1,0)))</f>
        <v/>
      </c>
      <c r="J449" s="34">
        <f>IF(I449="","",IF(D449&gt;0,D449*Setup!$B$12*I449,0))</f>
        <v/>
      </c>
    </row>
    <row r="450">
      <c r="A450" s="46" t="n"/>
      <c r="B450" s="17" t="n"/>
      <c r="C450" s="14" t="n"/>
      <c r="D450" s="19" t="n"/>
      <c r="E450" s="14" t="n"/>
      <c r="F450" s="47">
        <f>IF(OR(A450="",B450=""),"",IFERROR(INDEX(Setup!$B$19:$B$30,A450),"Prior period"))</f>
        <v/>
      </c>
      <c r="G450" s="48">
        <f>IF(OR(A450="",B450=""),"",IFERROR(INDEX(Setup!$E$19:$E$30,A450)+0,""))</f>
        <v/>
      </c>
      <c r="H450" s="20">
        <f>IF(OR(G450="",B450=""),"",MAX(0,B450-G450))</f>
        <v/>
      </c>
      <c r="I450" s="20">
        <f>IF(H450="","",IF(H450=0,0,(YEAR(B450)-YEAR(G450))*12+MONTH(B450)-MONTH(G450)+IF(DAY(B450)&gt;DAY(G450),1,0)))</f>
        <v/>
      </c>
      <c r="J450" s="34">
        <f>IF(I450="","",IF(D450&gt;0,D450*Setup!$B$12*I450,0))</f>
        <v/>
      </c>
    </row>
    <row r="451">
      <c r="A451" s="46" t="n"/>
      <c r="B451" s="17" t="n"/>
      <c r="C451" s="14" t="n"/>
      <c r="D451" s="19" t="n"/>
      <c r="E451" s="14" t="n"/>
      <c r="F451" s="47">
        <f>IF(OR(A451="",B451=""),"",IFERROR(INDEX(Setup!$B$19:$B$30,A451),"Prior period"))</f>
        <v/>
      </c>
      <c r="G451" s="48">
        <f>IF(OR(A451="",B451=""),"",IFERROR(INDEX(Setup!$E$19:$E$30,A451)+0,""))</f>
        <v/>
      </c>
      <c r="H451" s="20">
        <f>IF(OR(G451="",B451=""),"",MAX(0,B451-G451))</f>
        <v/>
      </c>
      <c r="I451" s="20">
        <f>IF(H451="","",IF(H451=0,0,(YEAR(B451)-YEAR(G451))*12+MONTH(B451)-MONTH(G451)+IF(DAY(B451)&gt;DAY(G451),1,0)))</f>
        <v/>
      </c>
      <c r="J451" s="34">
        <f>IF(I451="","",IF(D451&gt;0,D451*Setup!$B$12*I451,0))</f>
        <v/>
      </c>
    </row>
    <row r="452">
      <c r="A452" s="46" t="n"/>
      <c r="B452" s="17" t="n"/>
      <c r="C452" s="14" t="n"/>
      <c r="D452" s="19" t="n"/>
      <c r="E452" s="14" t="n"/>
      <c r="F452" s="47">
        <f>IF(OR(A452="",B452=""),"",IFERROR(INDEX(Setup!$B$19:$B$30,A452),"Prior period"))</f>
        <v/>
      </c>
      <c r="G452" s="48">
        <f>IF(OR(A452="",B452=""),"",IFERROR(INDEX(Setup!$E$19:$E$30,A452)+0,""))</f>
        <v/>
      </c>
      <c r="H452" s="20">
        <f>IF(OR(G452="",B452=""),"",MAX(0,B452-G452))</f>
        <v/>
      </c>
      <c r="I452" s="20">
        <f>IF(H452="","",IF(H452=0,0,(YEAR(B452)-YEAR(G452))*12+MONTH(B452)-MONTH(G452)+IF(DAY(B452)&gt;DAY(G452),1,0)))</f>
        <v/>
      </c>
      <c r="J452" s="34">
        <f>IF(I452="","",IF(D452&gt;0,D452*Setup!$B$12*I452,0))</f>
        <v/>
      </c>
    </row>
    <row r="453">
      <c r="A453" s="46" t="n"/>
      <c r="B453" s="17" t="n"/>
      <c r="C453" s="14" t="n"/>
      <c r="D453" s="19" t="n"/>
      <c r="E453" s="14" t="n"/>
      <c r="F453" s="47">
        <f>IF(OR(A453="",B453=""),"",IFERROR(INDEX(Setup!$B$19:$B$30,A453),"Prior period"))</f>
        <v/>
      </c>
      <c r="G453" s="48">
        <f>IF(OR(A453="",B453=""),"",IFERROR(INDEX(Setup!$E$19:$E$30,A453)+0,""))</f>
        <v/>
      </c>
      <c r="H453" s="20">
        <f>IF(OR(G453="",B453=""),"",MAX(0,B453-G453))</f>
        <v/>
      </c>
      <c r="I453" s="20">
        <f>IF(H453="","",IF(H453=0,0,(YEAR(B453)-YEAR(G453))*12+MONTH(B453)-MONTH(G453)+IF(DAY(B453)&gt;DAY(G453),1,0)))</f>
        <v/>
      </c>
      <c r="J453" s="34">
        <f>IF(I453="","",IF(D453&gt;0,D453*Setup!$B$12*I453,0))</f>
        <v/>
      </c>
    </row>
    <row r="454">
      <c r="A454" s="46" t="n"/>
      <c r="B454" s="17" t="n"/>
      <c r="C454" s="14" t="n"/>
      <c r="D454" s="19" t="n"/>
      <c r="E454" s="14" t="n"/>
      <c r="F454" s="47">
        <f>IF(OR(A454="",B454=""),"",IFERROR(INDEX(Setup!$B$19:$B$30,A454),"Prior period"))</f>
        <v/>
      </c>
      <c r="G454" s="48">
        <f>IF(OR(A454="",B454=""),"",IFERROR(INDEX(Setup!$E$19:$E$30,A454)+0,""))</f>
        <v/>
      </c>
      <c r="H454" s="20">
        <f>IF(OR(G454="",B454=""),"",MAX(0,B454-G454))</f>
        <v/>
      </c>
      <c r="I454" s="20">
        <f>IF(H454="","",IF(H454=0,0,(YEAR(B454)-YEAR(G454))*12+MONTH(B454)-MONTH(G454)+IF(DAY(B454)&gt;DAY(G454),1,0)))</f>
        <v/>
      </c>
      <c r="J454" s="34">
        <f>IF(I454="","",IF(D454&gt;0,D454*Setup!$B$12*I454,0))</f>
        <v/>
      </c>
    </row>
    <row r="455">
      <c r="A455" s="46" t="n"/>
      <c r="B455" s="17" t="n"/>
      <c r="C455" s="14" t="n"/>
      <c r="D455" s="19" t="n"/>
      <c r="E455" s="14" t="n"/>
      <c r="F455" s="47">
        <f>IF(OR(A455="",B455=""),"",IFERROR(INDEX(Setup!$B$19:$B$30,A455),"Prior period"))</f>
        <v/>
      </c>
      <c r="G455" s="48">
        <f>IF(OR(A455="",B455=""),"",IFERROR(INDEX(Setup!$E$19:$E$30,A455)+0,""))</f>
        <v/>
      </c>
      <c r="H455" s="20">
        <f>IF(OR(G455="",B455=""),"",MAX(0,B455-G455))</f>
        <v/>
      </c>
      <c r="I455" s="20">
        <f>IF(H455="","",IF(H455=0,0,(YEAR(B455)-YEAR(G455))*12+MONTH(B455)-MONTH(G455)+IF(DAY(B455)&gt;DAY(G455),1,0)))</f>
        <v/>
      </c>
      <c r="J455" s="34">
        <f>IF(I455="","",IF(D455&gt;0,D455*Setup!$B$12*I455,0))</f>
        <v/>
      </c>
    </row>
    <row r="456">
      <c r="A456" s="46" t="n"/>
      <c r="B456" s="17" t="n"/>
      <c r="C456" s="14" t="n"/>
      <c r="D456" s="19" t="n"/>
      <c r="E456" s="14" t="n"/>
      <c r="F456" s="47">
        <f>IF(OR(A456="",B456=""),"",IFERROR(INDEX(Setup!$B$19:$B$30,A456),"Prior period"))</f>
        <v/>
      </c>
      <c r="G456" s="48">
        <f>IF(OR(A456="",B456=""),"",IFERROR(INDEX(Setup!$E$19:$E$30,A456)+0,""))</f>
        <v/>
      </c>
      <c r="H456" s="20">
        <f>IF(OR(G456="",B456=""),"",MAX(0,B456-G456))</f>
        <v/>
      </c>
      <c r="I456" s="20">
        <f>IF(H456="","",IF(H456=0,0,(YEAR(B456)-YEAR(G456))*12+MONTH(B456)-MONTH(G456)+IF(DAY(B456)&gt;DAY(G456),1,0)))</f>
        <v/>
      </c>
      <c r="J456" s="34">
        <f>IF(I456="","",IF(D456&gt;0,D456*Setup!$B$12*I456,0))</f>
        <v/>
      </c>
    </row>
    <row r="457">
      <c r="A457" s="46" t="n"/>
      <c r="B457" s="17" t="n"/>
      <c r="C457" s="14" t="n"/>
      <c r="D457" s="19" t="n"/>
      <c r="E457" s="14" t="n"/>
      <c r="F457" s="47">
        <f>IF(OR(A457="",B457=""),"",IFERROR(INDEX(Setup!$B$19:$B$30,A457),"Prior period"))</f>
        <v/>
      </c>
      <c r="G457" s="48">
        <f>IF(OR(A457="",B457=""),"",IFERROR(INDEX(Setup!$E$19:$E$30,A457)+0,""))</f>
        <v/>
      </c>
      <c r="H457" s="20">
        <f>IF(OR(G457="",B457=""),"",MAX(0,B457-G457))</f>
        <v/>
      </c>
      <c r="I457" s="20">
        <f>IF(H457="","",IF(H457=0,0,(YEAR(B457)-YEAR(G457))*12+MONTH(B457)-MONTH(G457)+IF(DAY(B457)&gt;DAY(G457),1,0)))</f>
        <v/>
      </c>
      <c r="J457" s="34">
        <f>IF(I457="","",IF(D457&gt;0,D457*Setup!$B$12*I457,0))</f>
        <v/>
      </c>
    </row>
    <row r="458">
      <c r="A458" s="46" t="n"/>
      <c r="B458" s="17" t="n"/>
      <c r="C458" s="14" t="n"/>
      <c r="D458" s="19" t="n"/>
      <c r="E458" s="14" t="n"/>
      <c r="F458" s="47">
        <f>IF(OR(A458="",B458=""),"",IFERROR(INDEX(Setup!$B$19:$B$30,A458),"Prior period"))</f>
        <v/>
      </c>
      <c r="G458" s="48">
        <f>IF(OR(A458="",B458=""),"",IFERROR(INDEX(Setup!$E$19:$E$30,A458)+0,""))</f>
        <v/>
      </c>
      <c r="H458" s="20">
        <f>IF(OR(G458="",B458=""),"",MAX(0,B458-G458))</f>
        <v/>
      </c>
      <c r="I458" s="20">
        <f>IF(H458="","",IF(H458=0,0,(YEAR(B458)-YEAR(G458))*12+MONTH(B458)-MONTH(G458)+IF(DAY(B458)&gt;DAY(G458),1,0)))</f>
        <v/>
      </c>
      <c r="J458" s="34">
        <f>IF(I458="","",IF(D458&gt;0,D458*Setup!$B$12*I458,0))</f>
        <v/>
      </c>
    </row>
    <row r="459">
      <c r="A459" s="46" t="n"/>
      <c r="B459" s="17" t="n"/>
      <c r="C459" s="14" t="n"/>
      <c r="D459" s="19" t="n"/>
      <c r="E459" s="14" t="n"/>
      <c r="F459" s="47">
        <f>IF(OR(A459="",B459=""),"",IFERROR(INDEX(Setup!$B$19:$B$30,A459),"Prior period"))</f>
        <v/>
      </c>
      <c r="G459" s="48">
        <f>IF(OR(A459="",B459=""),"",IFERROR(INDEX(Setup!$E$19:$E$30,A459)+0,""))</f>
        <v/>
      </c>
      <c r="H459" s="20">
        <f>IF(OR(G459="",B459=""),"",MAX(0,B459-G459))</f>
        <v/>
      </c>
      <c r="I459" s="20">
        <f>IF(H459="","",IF(H459=0,0,(YEAR(B459)-YEAR(G459))*12+MONTH(B459)-MONTH(G459)+IF(DAY(B459)&gt;DAY(G459),1,0)))</f>
        <v/>
      </c>
      <c r="J459" s="34">
        <f>IF(I459="","",IF(D459&gt;0,D459*Setup!$B$12*I459,0))</f>
        <v/>
      </c>
    </row>
    <row r="460">
      <c r="A460" s="46" t="n"/>
      <c r="B460" s="17" t="n"/>
      <c r="C460" s="14" t="n"/>
      <c r="D460" s="19" t="n"/>
      <c r="E460" s="14" t="n"/>
      <c r="F460" s="47">
        <f>IF(OR(A460="",B460=""),"",IFERROR(INDEX(Setup!$B$19:$B$30,A460),"Prior period"))</f>
        <v/>
      </c>
      <c r="G460" s="48">
        <f>IF(OR(A460="",B460=""),"",IFERROR(INDEX(Setup!$E$19:$E$30,A460)+0,""))</f>
        <v/>
      </c>
      <c r="H460" s="20">
        <f>IF(OR(G460="",B460=""),"",MAX(0,B460-G460))</f>
        <v/>
      </c>
      <c r="I460" s="20">
        <f>IF(H460="","",IF(H460=0,0,(YEAR(B460)-YEAR(G460))*12+MONTH(B460)-MONTH(G460)+IF(DAY(B460)&gt;DAY(G460),1,0)))</f>
        <v/>
      </c>
      <c r="J460" s="34">
        <f>IF(I460="","",IF(D460&gt;0,D460*Setup!$B$12*I460,0))</f>
        <v/>
      </c>
    </row>
    <row r="461">
      <c r="A461" s="46" t="n"/>
      <c r="B461" s="17" t="n"/>
      <c r="C461" s="14" t="n"/>
      <c r="D461" s="19" t="n"/>
      <c r="E461" s="14" t="n"/>
      <c r="F461" s="47">
        <f>IF(OR(A461="",B461=""),"",IFERROR(INDEX(Setup!$B$19:$B$30,A461),"Prior period"))</f>
        <v/>
      </c>
      <c r="G461" s="48">
        <f>IF(OR(A461="",B461=""),"",IFERROR(INDEX(Setup!$E$19:$E$30,A461)+0,""))</f>
        <v/>
      </c>
      <c r="H461" s="20">
        <f>IF(OR(G461="",B461=""),"",MAX(0,B461-G461))</f>
        <v/>
      </c>
      <c r="I461" s="20">
        <f>IF(H461="","",IF(H461=0,0,(YEAR(B461)-YEAR(G461))*12+MONTH(B461)-MONTH(G461)+IF(DAY(B461)&gt;DAY(G461),1,0)))</f>
        <v/>
      </c>
      <c r="J461" s="34">
        <f>IF(I461="","",IF(D461&gt;0,D461*Setup!$B$12*I461,0))</f>
        <v/>
      </c>
    </row>
    <row r="462">
      <c r="A462" s="46" t="n"/>
      <c r="B462" s="17" t="n"/>
      <c r="C462" s="14" t="n"/>
      <c r="D462" s="19" t="n"/>
      <c r="E462" s="14" t="n"/>
      <c r="F462" s="47">
        <f>IF(OR(A462="",B462=""),"",IFERROR(INDEX(Setup!$B$19:$B$30,A462),"Prior period"))</f>
        <v/>
      </c>
      <c r="G462" s="48">
        <f>IF(OR(A462="",B462=""),"",IFERROR(INDEX(Setup!$E$19:$E$30,A462)+0,""))</f>
        <v/>
      </c>
      <c r="H462" s="20">
        <f>IF(OR(G462="",B462=""),"",MAX(0,B462-G462))</f>
        <v/>
      </c>
      <c r="I462" s="20">
        <f>IF(H462="","",IF(H462=0,0,(YEAR(B462)-YEAR(G462))*12+MONTH(B462)-MONTH(G462)+IF(DAY(B462)&gt;DAY(G462),1,0)))</f>
        <v/>
      </c>
      <c r="J462" s="34">
        <f>IF(I462="","",IF(D462&gt;0,D462*Setup!$B$12*I462,0))</f>
        <v/>
      </c>
    </row>
    <row r="463">
      <c r="A463" s="46" t="n"/>
      <c r="B463" s="17" t="n"/>
      <c r="C463" s="14" t="n"/>
      <c r="D463" s="19" t="n"/>
      <c r="E463" s="14" t="n"/>
      <c r="F463" s="47">
        <f>IF(OR(A463="",B463=""),"",IFERROR(INDEX(Setup!$B$19:$B$30,A463),"Prior period"))</f>
        <v/>
      </c>
      <c r="G463" s="48">
        <f>IF(OR(A463="",B463=""),"",IFERROR(INDEX(Setup!$E$19:$E$30,A463)+0,""))</f>
        <v/>
      </c>
      <c r="H463" s="20">
        <f>IF(OR(G463="",B463=""),"",MAX(0,B463-G463))</f>
        <v/>
      </c>
      <c r="I463" s="20">
        <f>IF(H463="","",IF(H463=0,0,(YEAR(B463)-YEAR(G463))*12+MONTH(B463)-MONTH(G463)+IF(DAY(B463)&gt;DAY(G463),1,0)))</f>
        <v/>
      </c>
      <c r="J463" s="34">
        <f>IF(I463="","",IF(D463&gt;0,D463*Setup!$B$12*I463,0))</f>
        <v/>
      </c>
    </row>
    <row r="464">
      <c r="A464" s="46" t="n"/>
      <c r="B464" s="17" t="n"/>
      <c r="C464" s="14" t="n"/>
      <c r="D464" s="19" t="n"/>
      <c r="E464" s="14" t="n"/>
      <c r="F464" s="47">
        <f>IF(OR(A464="",B464=""),"",IFERROR(INDEX(Setup!$B$19:$B$30,A464),"Prior period"))</f>
        <v/>
      </c>
      <c r="G464" s="48">
        <f>IF(OR(A464="",B464=""),"",IFERROR(INDEX(Setup!$E$19:$E$30,A464)+0,""))</f>
        <v/>
      </c>
      <c r="H464" s="20">
        <f>IF(OR(G464="",B464=""),"",MAX(0,B464-G464))</f>
        <v/>
      </c>
      <c r="I464" s="20">
        <f>IF(H464="","",IF(H464=0,0,(YEAR(B464)-YEAR(G464))*12+MONTH(B464)-MONTH(G464)+IF(DAY(B464)&gt;DAY(G464),1,0)))</f>
        <v/>
      </c>
      <c r="J464" s="34">
        <f>IF(I464="","",IF(D464&gt;0,D464*Setup!$B$12*I464,0))</f>
        <v/>
      </c>
    </row>
    <row r="465">
      <c r="A465" s="46" t="n"/>
      <c r="B465" s="17" t="n"/>
      <c r="C465" s="14" t="n"/>
      <c r="D465" s="19" t="n"/>
      <c r="E465" s="14" t="n"/>
      <c r="F465" s="47">
        <f>IF(OR(A465="",B465=""),"",IFERROR(INDEX(Setup!$B$19:$B$30,A465),"Prior period"))</f>
        <v/>
      </c>
      <c r="G465" s="48">
        <f>IF(OR(A465="",B465=""),"",IFERROR(INDEX(Setup!$E$19:$E$30,A465)+0,""))</f>
        <v/>
      </c>
      <c r="H465" s="20">
        <f>IF(OR(G465="",B465=""),"",MAX(0,B465-G465))</f>
        <v/>
      </c>
      <c r="I465" s="20">
        <f>IF(H465="","",IF(H465=0,0,(YEAR(B465)-YEAR(G465))*12+MONTH(B465)-MONTH(G465)+IF(DAY(B465)&gt;DAY(G465),1,0)))</f>
        <v/>
      </c>
      <c r="J465" s="34">
        <f>IF(I465="","",IF(D465&gt;0,D465*Setup!$B$12*I465,0))</f>
        <v/>
      </c>
    </row>
    <row r="466">
      <c r="A466" s="46" t="n"/>
      <c r="B466" s="17" t="n"/>
      <c r="C466" s="14" t="n"/>
      <c r="D466" s="19" t="n"/>
      <c r="E466" s="14" t="n"/>
      <c r="F466" s="47">
        <f>IF(OR(A466="",B466=""),"",IFERROR(INDEX(Setup!$B$19:$B$30,A466),"Prior period"))</f>
        <v/>
      </c>
      <c r="G466" s="48">
        <f>IF(OR(A466="",B466=""),"",IFERROR(INDEX(Setup!$E$19:$E$30,A466)+0,""))</f>
        <v/>
      </c>
      <c r="H466" s="20">
        <f>IF(OR(G466="",B466=""),"",MAX(0,B466-G466))</f>
        <v/>
      </c>
      <c r="I466" s="20">
        <f>IF(H466="","",IF(H466=0,0,(YEAR(B466)-YEAR(G466))*12+MONTH(B466)-MONTH(G466)+IF(DAY(B466)&gt;DAY(G466),1,0)))</f>
        <v/>
      </c>
      <c r="J466" s="34">
        <f>IF(I466="","",IF(D466&gt;0,D466*Setup!$B$12*I466,0))</f>
        <v/>
      </c>
    </row>
    <row r="467">
      <c r="A467" s="46" t="n"/>
      <c r="B467" s="17" t="n"/>
      <c r="C467" s="14" t="n"/>
      <c r="D467" s="19" t="n"/>
      <c r="E467" s="14" t="n"/>
      <c r="F467" s="47">
        <f>IF(OR(A467="",B467=""),"",IFERROR(INDEX(Setup!$B$19:$B$30,A467),"Prior period"))</f>
        <v/>
      </c>
      <c r="G467" s="48">
        <f>IF(OR(A467="",B467=""),"",IFERROR(INDEX(Setup!$E$19:$E$30,A467)+0,""))</f>
        <v/>
      </c>
      <c r="H467" s="20">
        <f>IF(OR(G467="",B467=""),"",MAX(0,B467-G467))</f>
        <v/>
      </c>
      <c r="I467" s="20">
        <f>IF(H467="","",IF(H467=0,0,(YEAR(B467)-YEAR(G467))*12+MONTH(B467)-MONTH(G467)+IF(DAY(B467)&gt;DAY(G467),1,0)))</f>
        <v/>
      </c>
      <c r="J467" s="34">
        <f>IF(I467="","",IF(D467&gt;0,D467*Setup!$B$12*I467,0))</f>
        <v/>
      </c>
    </row>
    <row r="468">
      <c r="A468" s="46" t="n"/>
      <c r="B468" s="17" t="n"/>
      <c r="C468" s="14" t="n"/>
      <c r="D468" s="19" t="n"/>
      <c r="E468" s="14" t="n"/>
      <c r="F468" s="47">
        <f>IF(OR(A468="",B468=""),"",IFERROR(INDEX(Setup!$B$19:$B$30,A468),"Prior period"))</f>
        <v/>
      </c>
      <c r="G468" s="48">
        <f>IF(OR(A468="",B468=""),"",IFERROR(INDEX(Setup!$E$19:$E$30,A468)+0,""))</f>
        <v/>
      </c>
      <c r="H468" s="20">
        <f>IF(OR(G468="",B468=""),"",MAX(0,B468-G468))</f>
        <v/>
      </c>
      <c r="I468" s="20">
        <f>IF(H468="","",IF(H468=0,0,(YEAR(B468)-YEAR(G468))*12+MONTH(B468)-MONTH(G468)+IF(DAY(B468)&gt;DAY(G468),1,0)))</f>
        <v/>
      </c>
      <c r="J468" s="34">
        <f>IF(I468="","",IF(D468&gt;0,D468*Setup!$B$12*I468,0))</f>
        <v/>
      </c>
    </row>
    <row r="469">
      <c r="A469" s="46" t="n"/>
      <c r="B469" s="17" t="n"/>
      <c r="C469" s="14" t="n"/>
      <c r="D469" s="19" t="n"/>
      <c r="E469" s="14" t="n"/>
      <c r="F469" s="47">
        <f>IF(OR(A469="",B469=""),"",IFERROR(INDEX(Setup!$B$19:$B$30,A469),"Prior period"))</f>
        <v/>
      </c>
      <c r="G469" s="48">
        <f>IF(OR(A469="",B469=""),"",IFERROR(INDEX(Setup!$E$19:$E$30,A469)+0,""))</f>
        <v/>
      </c>
      <c r="H469" s="20">
        <f>IF(OR(G469="",B469=""),"",MAX(0,B469-G469))</f>
        <v/>
      </c>
      <c r="I469" s="20">
        <f>IF(H469="","",IF(H469=0,0,(YEAR(B469)-YEAR(G469))*12+MONTH(B469)-MONTH(G469)+IF(DAY(B469)&gt;DAY(G469),1,0)))</f>
        <v/>
      </c>
      <c r="J469" s="34">
        <f>IF(I469="","",IF(D469&gt;0,D469*Setup!$B$12*I469,0))</f>
        <v/>
      </c>
    </row>
    <row r="470">
      <c r="A470" s="46" t="n"/>
      <c r="B470" s="17" t="n"/>
      <c r="C470" s="14" t="n"/>
      <c r="D470" s="19" t="n"/>
      <c r="E470" s="14" t="n"/>
      <c r="F470" s="47">
        <f>IF(OR(A470="",B470=""),"",IFERROR(INDEX(Setup!$B$19:$B$30,A470),"Prior period"))</f>
        <v/>
      </c>
      <c r="G470" s="48">
        <f>IF(OR(A470="",B470=""),"",IFERROR(INDEX(Setup!$E$19:$E$30,A470)+0,""))</f>
        <v/>
      </c>
      <c r="H470" s="20">
        <f>IF(OR(G470="",B470=""),"",MAX(0,B470-G470))</f>
        <v/>
      </c>
      <c r="I470" s="20">
        <f>IF(H470="","",IF(H470=0,0,(YEAR(B470)-YEAR(G470))*12+MONTH(B470)-MONTH(G470)+IF(DAY(B470)&gt;DAY(G470),1,0)))</f>
        <v/>
      </c>
      <c r="J470" s="34">
        <f>IF(I470="","",IF(D470&gt;0,D470*Setup!$B$12*I470,0))</f>
        <v/>
      </c>
    </row>
    <row r="471">
      <c r="A471" s="46" t="n"/>
      <c r="B471" s="17" t="n"/>
      <c r="C471" s="14" t="n"/>
      <c r="D471" s="19" t="n"/>
      <c r="E471" s="14" t="n"/>
      <c r="F471" s="47">
        <f>IF(OR(A471="",B471=""),"",IFERROR(INDEX(Setup!$B$19:$B$30,A471),"Prior period"))</f>
        <v/>
      </c>
      <c r="G471" s="48">
        <f>IF(OR(A471="",B471=""),"",IFERROR(INDEX(Setup!$E$19:$E$30,A471)+0,""))</f>
        <v/>
      </c>
      <c r="H471" s="20">
        <f>IF(OR(G471="",B471=""),"",MAX(0,B471-G471))</f>
        <v/>
      </c>
      <c r="I471" s="20">
        <f>IF(H471="","",IF(H471=0,0,(YEAR(B471)-YEAR(G471))*12+MONTH(B471)-MONTH(G471)+IF(DAY(B471)&gt;DAY(G471),1,0)))</f>
        <v/>
      </c>
      <c r="J471" s="34">
        <f>IF(I471="","",IF(D471&gt;0,D471*Setup!$B$12*I471,0))</f>
        <v/>
      </c>
    </row>
    <row r="472">
      <c r="A472" s="46" t="n"/>
      <c r="B472" s="17" t="n"/>
      <c r="C472" s="14" t="n"/>
      <c r="D472" s="19" t="n"/>
      <c r="E472" s="14" t="n"/>
      <c r="F472" s="47">
        <f>IF(OR(A472="",B472=""),"",IFERROR(INDEX(Setup!$B$19:$B$30,A472),"Prior period"))</f>
        <v/>
      </c>
      <c r="G472" s="48">
        <f>IF(OR(A472="",B472=""),"",IFERROR(INDEX(Setup!$E$19:$E$30,A472)+0,""))</f>
        <v/>
      </c>
      <c r="H472" s="20">
        <f>IF(OR(G472="",B472=""),"",MAX(0,B472-G472))</f>
        <v/>
      </c>
      <c r="I472" s="20">
        <f>IF(H472="","",IF(H472=0,0,(YEAR(B472)-YEAR(G472))*12+MONTH(B472)-MONTH(G472)+IF(DAY(B472)&gt;DAY(G472),1,0)))</f>
        <v/>
      </c>
      <c r="J472" s="34">
        <f>IF(I472="","",IF(D472&gt;0,D472*Setup!$B$12*I472,0))</f>
        <v/>
      </c>
    </row>
    <row r="473">
      <c r="A473" s="46" t="n"/>
      <c r="B473" s="17" t="n"/>
      <c r="C473" s="14" t="n"/>
      <c r="D473" s="19" t="n"/>
      <c r="E473" s="14" t="n"/>
      <c r="F473" s="47">
        <f>IF(OR(A473="",B473=""),"",IFERROR(INDEX(Setup!$B$19:$B$30,A473),"Prior period"))</f>
        <v/>
      </c>
      <c r="G473" s="48">
        <f>IF(OR(A473="",B473=""),"",IFERROR(INDEX(Setup!$E$19:$E$30,A473)+0,""))</f>
        <v/>
      </c>
      <c r="H473" s="20">
        <f>IF(OR(G473="",B473=""),"",MAX(0,B473-G473))</f>
        <v/>
      </c>
      <c r="I473" s="20">
        <f>IF(H473="","",IF(H473=0,0,(YEAR(B473)-YEAR(G473))*12+MONTH(B473)-MONTH(G473)+IF(DAY(B473)&gt;DAY(G473),1,0)))</f>
        <v/>
      </c>
      <c r="J473" s="34">
        <f>IF(I473="","",IF(D473&gt;0,D473*Setup!$B$12*I473,0))</f>
        <v/>
      </c>
    </row>
    <row r="474">
      <c r="A474" s="46" t="n"/>
      <c r="B474" s="17" t="n"/>
      <c r="C474" s="14" t="n"/>
      <c r="D474" s="19" t="n"/>
      <c r="E474" s="14" t="n"/>
      <c r="F474" s="47">
        <f>IF(OR(A474="",B474=""),"",IFERROR(INDEX(Setup!$B$19:$B$30,A474),"Prior period"))</f>
        <v/>
      </c>
      <c r="G474" s="48">
        <f>IF(OR(A474="",B474=""),"",IFERROR(INDEX(Setup!$E$19:$E$30,A474)+0,""))</f>
        <v/>
      </c>
      <c r="H474" s="20">
        <f>IF(OR(G474="",B474=""),"",MAX(0,B474-G474))</f>
        <v/>
      </c>
      <c r="I474" s="20">
        <f>IF(H474="","",IF(H474=0,0,(YEAR(B474)-YEAR(G474))*12+MONTH(B474)-MONTH(G474)+IF(DAY(B474)&gt;DAY(G474),1,0)))</f>
        <v/>
      </c>
      <c r="J474" s="34">
        <f>IF(I474="","",IF(D474&gt;0,D474*Setup!$B$12*I474,0))</f>
        <v/>
      </c>
    </row>
    <row r="475">
      <c r="A475" s="46" t="n"/>
      <c r="B475" s="17" t="n"/>
      <c r="C475" s="14" t="n"/>
      <c r="D475" s="19" t="n"/>
      <c r="E475" s="14" t="n"/>
      <c r="F475" s="47">
        <f>IF(OR(A475="",B475=""),"",IFERROR(INDEX(Setup!$B$19:$B$30,A475),"Prior period"))</f>
        <v/>
      </c>
      <c r="G475" s="48">
        <f>IF(OR(A475="",B475=""),"",IFERROR(INDEX(Setup!$E$19:$E$30,A475)+0,""))</f>
        <v/>
      </c>
      <c r="H475" s="20">
        <f>IF(OR(G475="",B475=""),"",MAX(0,B475-G475))</f>
        <v/>
      </c>
      <c r="I475" s="20">
        <f>IF(H475="","",IF(H475=0,0,(YEAR(B475)-YEAR(G475))*12+MONTH(B475)-MONTH(G475)+IF(DAY(B475)&gt;DAY(G475),1,0)))</f>
        <v/>
      </c>
      <c r="J475" s="34">
        <f>IF(I475="","",IF(D475&gt;0,D475*Setup!$B$12*I475,0))</f>
        <v/>
      </c>
    </row>
    <row r="476">
      <c r="A476" s="46" t="n"/>
      <c r="B476" s="17" t="n"/>
      <c r="C476" s="14" t="n"/>
      <c r="D476" s="19" t="n"/>
      <c r="E476" s="14" t="n"/>
      <c r="F476" s="47">
        <f>IF(OR(A476="",B476=""),"",IFERROR(INDEX(Setup!$B$19:$B$30,A476),"Prior period"))</f>
        <v/>
      </c>
      <c r="G476" s="48">
        <f>IF(OR(A476="",B476=""),"",IFERROR(INDEX(Setup!$E$19:$E$30,A476)+0,""))</f>
        <v/>
      </c>
      <c r="H476" s="20">
        <f>IF(OR(G476="",B476=""),"",MAX(0,B476-G476))</f>
        <v/>
      </c>
      <c r="I476" s="20">
        <f>IF(H476="","",IF(H476=0,0,(YEAR(B476)-YEAR(G476))*12+MONTH(B476)-MONTH(G476)+IF(DAY(B476)&gt;DAY(G476),1,0)))</f>
        <v/>
      </c>
      <c r="J476" s="34">
        <f>IF(I476="","",IF(D476&gt;0,D476*Setup!$B$12*I476,0))</f>
        <v/>
      </c>
    </row>
    <row r="477">
      <c r="A477" s="46" t="n"/>
      <c r="B477" s="17" t="n"/>
      <c r="C477" s="14" t="n"/>
      <c r="D477" s="19" t="n"/>
      <c r="E477" s="14" t="n"/>
      <c r="F477" s="47">
        <f>IF(OR(A477="",B477=""),"",IFERROR(INDEX(Setup!$B$19:$B$30,A477),"Prior period"))</f>
        <v/>
      </c>
      <c r="G477" s="48">
        <f>IF(OR(A477="",B477=""),"",IFERROR(INDEX(Setup!$E$19:$E$30,A477)+0,""))</f>
        <v/>
      </c>
      <c r="H477" s="20">
        <f>IF(OR(G477="",B477=""),"",MAX(0,B477-G477))</f>
        <v/>
      </c>
      <c r="I477" s="20">
        <f>IF(H477="","",IF(H477=0,0,(YEAR(B477)-YEAR(G477))*12+MONTH(B477)-MONTH(G477)+IF(DAY(B477)&gt;DAY(G477),1,0)))</f>
        <v/>
      </c>
      <c r="J477" s="34">
        <f>IF(I477="","",IF(D477&gt;0,D477*Setup!$B$12*I477,0))</f>
        <v/>
      </c>
    </row>
    <row r="478">
      <c r="A478" s="46" t="n"/>
      <c r="B478" s="17" t="n"/>
      <c r="C478" s="14" t="n"/>
      <c r="D478" s="19" t="n"/>
      <c r="E478" s="14" t="n"/>
      <c r="F478" s="47">
        <f>IF(OR(A478="",B478=""),"",IFERROR(INDEX(Setup!$B$19:$B$30,A478),"Prior period"))</f>
        <v/>
      </c>
      <c r="G478" s="48">
        <f>IF(OR(A478="",B478=""),"",IFERROR(INDEX(Setup!$E$19:$E$30,A478)+0,""))</f>
        <v/>
      </c>
      <c r="H478" s="20">
        <f>IF(OR(G478="",B478=""),"",MAX(0,B478-G478))</f>
        <v/>
      </c>
      <c r="I478" s="20">
        <f>IF(H478="","",IF(H478=0,0,(YEAR(B478)-YEAR(G478))*12+MONTH(B478)-MONTH(G478)+IF(DAY(B478)&gt;DAY(G478),1,0)))</f>
        <v/>
      </c>
      <c r="J478" s="34">
        <f>IF(I478="","",IF(D478&gt;0,D478*Setup!$B$12*I478,0))</f>
        <v/>
      </c>
    </row>
    <row r="479">
      <c r="A479" s="46" t="n"/>
      <c r="B479" s="17" t="n"/>
      <c r="C479" s="14" t="n"/>
      <c r="D479" s="19" t="n"/>
      <c r="E479" s="14" t="n"/>
      <c r="F479" s="47">
        <f>IF(OR(A479="",B479=""),"",IFERROR(INDEX(Setup!$B$19:$B$30,A479),"Prior period"))</f>
        <v/>
      </c>
      <c r="G479" s="48">
        <f>IF(OR(A479="",B479=""),"",IFERROR(INDEX(Setup!$E$19:$E$30,A479)+0,""))</f>
        <v/>
      </c>
      <c r="H479" s="20">
        <f>IF(OR(G479="",B479=""),"",MAX(0,B479-G479))</f>
        <v/>
      </c>
      <c r="I479" s="20">
        <f>IF(H479="","",IF(H479=0,0,(YEAR(B479)-YEAR(G479))*12+MONTH(B479)-MONTH(G479)+IF(DAY(B479)&gt;DAY(G479),1,0)))</f>
        <v/>
      </c>
      <c r="J479" s="34">
        <f>IF(I479="","",IF(D479&gt;0,D479*Setup!$B$12*I479,0))</f>
        <v/>
      </c>
    </row>
    <row r="480">
      <c r="A480" s="46" t="n"/>
      <c r="B480" s="17" t="n"/>
      <c r="C480" s="14" t="n"/>
      <c r="D480" s="19" t="n"/>
      <c r="E480" s="14" t="n"/>
      <c r="F480" s="47">
        <f>IF(OR(A480="",B480=""),"",IFERROR(INDEX(Setup!$B$19:$B$30,A480),"Prior period"))</f>
        <v/>
      </c>
      <c r="G480" s="48">
        <f>IF(OR(A480="",B480=""),"",IFERROR(INDEX(Setup!$E$19:$E$30,A480)+0,""))</f>
        <v/>
      </c>
      <c r="H480" s="20">
        <f>IF(OR(G480="",B480=""),"",MAX(0,B480-G480))</f>
        <v/>
      </c>
      <c r="I480" s="20">
        <f>IF(H480="","",IF(H480=0,0,(YEAR(B480)-YEAR(G480))*12+MONTH(B480)-MONTH(G480)+IF(DAY(B480)&gt;DAY(G480),1,0)))</f>
        <v/>
      </c>
      <c r="J480" s="34">
        <f>IF(I480="","",IF(D480&gt;0,D480*Setup!$B$12*I480,0))</f>
        <v/>
      </c>
    </row>
    <row r="481">
      <c r="A481" s="46" t="n"/>
      <c r="B481" s="17" t="n"/>
      <c r="C481" s="14" t="n"/>
      <c r="D481" s="19" t="n"/>
      <c r="E481" s="14" t="n"/>
      <c r="F481" s="47">
        <f>IF(OR(A481="",B481=""),"",IFERROR(INDEX(Setup!$B$19:$B$30,A481),"Prior period"))</f>
        <v/>
      </c>
      <c r="G481" s="48">
        <f>IF(OR(A481="",B481=""),"",IFERROR(INDEX(Setup!$E$19:$E$30,A481)+0,""))</f>
        <v/>
      </c>
      <c r="H481" s="20">
        <f>IF(OR(G481="",B481=""),"",MAX(0,B481-G481))</f>
        <v/>
      </c>
      <c r="I481" s="20">
        <f>IF(H481="","",IF(H481=0,0,(YEAR(B481)-YEAR(G481))*12+MONTH(B481)-MONTH(G481)+IF(DAY(B481)&gt;DAY(G481),1,0)))</f>
        <v/>
      </c>
      <c r="J481" s="34">
        <f>IF(I481="","",IF(D481&gt;0,D481*Setup!$B$12*I481,0))</f>
        <v/>
      </c>
    </row>
    <row r="482">
      <c r="A482" s="46" t="n"/>
      <c r="B482" s="17" t="n"/>
      <c r="C482" s="14" t="n"/>
      <c r="D482" s="19" t="n"/>
      <c r="E482" s="14" t="n"/>
      <c r="F482" s="47">
        <f>IF(OR(A482="",B482=""),"",IFERROR(INDEX(Setup!$B$19:$B$30,A482),"Prior period"))</f>
        <v/>
      </c>
      <c r="G482" s="48">
        <f>IF(OR(A482="",B482=""),"",IFERROR(INDEX(Setup!$E$19:$E$30,A482)+0,""))</f>
        <v/>
      </c>
      <c r="H482" s="20">
        <f>IF(OR(G482="",B482=""),"",MAX(0,B482-G482))</f>
        <v/>
      </c>
      <c r="I482" s="20">
        <f>IF(H482="","",IF(H482=0,0,(YEAR(B482)-YEAR(G482))*12+MONTH(B482)-MONTH(G482)+IF(DAY(B482)&gt;DAY(G482),1,0)))</f>
        <v/>
      </c>
      <c r="J482" s="34">
        <f>IF(I482="","",IF(D482&gt;0,D482*Setup!$B$12*I482,0))</f>
        <v/>
      </c>
    </row>
    <row r="483">
      <c r="A483" s="46" t="n"/>
      <c r="B483" s="17" t="n"/>
      <c r="C483" s="14" t="n"/>
      <c r="D483" s="19" t="n"/>
      <c r="E483" s="14" t="n"/>
      <c r="F483" s="47">
        <f>IF(OR(A483="",B483=""),"",IFERROR(INDEX(Setup!$B$19:$B$30,A483),"Prior period"))</f>
        <v/>
      </c>
      <c r="G483" s="48">
        <f>IF(OR(A483="",B483=""),"",IFERROR(INDEX(Setup!$E$19:$E$30,A483)+0,""))</f>
        <v/>
      </c>
      <c r="H483" s="20">
        <f>IF(OR(G483="",B483=""),"",MAX(0,B483-G483))</f>
        <v/>
      </c>
      <c r="I483" s="20">
        <f>IF(H483="","",IF(H483=0,0,(YEAR(B483)-YEAR(G483))*12+MONTH(B483)-MONTH(G483)+IF(DAY(B483)&gt;DAY(G483),1,0)))</f>
        <v/>
      </c>
      <c r="J483" s="34">
        <f>IF(I483="","",IF(D483&gt;0,D483*Setup!$B$12*I483,0))</f>
        <v/>
      </c>
    </row>
    <row r="484">
      <c r="A484" s="46" t="n"/>
      <c r="B484" s="17" t="n"/>
      <c r="C484" s="14" t="n"/>
      <c r="D484" s="19" t="n"/>
      <c r="E484" s="14" t="n"/>
      <c r="F484" s="47">
        <f>IF(OR(A484="",B484=""),"",IFERROR(INDEX(Setup!$B$19:$B$30,A484),"Prior period"))</f>
        <v/>
      </c>
      <c r="G484" s="48">
        <f>IF(OR(A484="",B484=""),"",IFERROR(INDEX(Setup!$E$19:$E$30,A484)+0,""))</f>
        <v/>
      </c>
      <c r="H484" s="20">
        <f>IF(OR(G484="",B484=""),"",MAX(0,B484-G484))</f>
        <v/>
      </c>
      <c r="I484" s="20">
        <f>IF(H484="","",IF(H484=0,0,(YEAR(B484)-YEAR(G484))*12+MONTH(B484)-MONTH(G484)+IF(DAY(B484)&gt;DAY(G484),1,0)))</f>
        <v/>
      </c>
      <c r="J484" s="34">
        <f>IF(I484="","",IF(D484&gt;0,D484*Setup!$B$12*I484,0))</f>
        <v/>
      </c>
    </row>
    <row r="485">
      <c r="A485" s="46" t="n"/>
      <c r="B485" s="17" t="n"/>
      <c r="C485" s="14" t="n"/>
      <c r="D485" s="19" t="n"/>
      <c r="E485" s="14" t="n"/>
      <c r="F485" s="47">
        <f>IF(OR(A485="",B485=""),"",IFERROR(INDEX(Setup!$B$19:$B$30,A485),"Prior period"))</f>
        <v/>
      </c>
      <c r="G485" s="48">
        <f>IF(OR(A485="",B485=""),"",IFERROR(INDEX(Setup!$E$19:$E$30,A485)+0,""))</f>
        <v/>
      </c>
      <c r="H485" s="20">
        <f>IF(OR(G485="",B485=""),"",MAX(0,B485-G485))</f>
        <v/>
      </c>
      <c r="I485" s="20">
        <f>IF(H485="","",IF(H485=0,0,(YEAR(B485)-YEAR(G485))*12+MONTH(B485)-MONTH(G485)+IF(DAY(B485)&gt;DAY(G485),1,0)))</f>
        <v/>
      </c>
      <c r="J485" s="34">
        <f>IF(I485="","",IF(D485&gt;0,D485*Setup!$B$12*I485,0))</f>
        <v/>
      </c>
    </row>
    <row r="486">
      <c r="A486" s="46" t="n"/>
      <c r="B486" s="17" t="n"/>
      <c r="C486" s="14" t="n"/>
      <c r="D486" s="19" t="n"/>
      <c r="E486" s="14" t="n"/>
      <c r="F486" s="47">
        <f>IF(OR(A486="",B486=""),"",IFERROR(INDEX(Setup!$B$19:$B$30,A486),"Prior period"))</f>
        <v/>
      </c>
      <c r="G486" s="48">
        <f>IF(OR(A486="",B486=""),"",IFERROR(INDEX(Setup!$E$19:$E$30,A486)+0,""))</f>
        <v/>
      </c>
      <c r="H486" s="20">
        <f>IF(OR(G486="",B486=""),"",MAX(0,B486-G486))</f>
        <v/>
      </c>
      <c r="I486" s="20">
        <f>IF(H486="","",IF(H486=0,0,(YEAR(B486)-YEAR(G486))*12+MONTH(B486)-MONTH(G486)+IF(DAY(B486)&gt;DAY(G486),1,0)))</f>
        <v/>
      </c>
      <c r="J486" s="34">
        <f>IF(I486="","",IF(D486&gt;0,D486*Setup!$B$12*I486,0))</f>
        <v/>
      </c>
    </row>
    <row r="487">
      <c r="A487" s="46" t="n"/>
      <c r="B487" s="17" t="n"/>
      <c r="C487" s="14" t="n"/>
      <c r="D487" s="19" t="n"/>
      <c r="E487" s="14" t="n"/>
      <c r="F487" s="47">
        <f>IF(OR(A487="",B487=""),"",IFERROR(INDEX(Setup!$B$19:$B$30,A487),"Prior period"))</f>
        <v/>
      </c>
      <c r="G487" s="48">
        <f>IF(OR(A487="",B487=""),"",IFERROR(INDEX(Setup!$E$19:$E$30,A487)+0,""))</f>
        <v/>
      </c>
      <c r="H487" s="20">
        <f>IF(OR(G487="",B487=""),"",MAX(0,B487-G487))</f>
        <v/>
      </c>
      <c r="I487" s="20">
        <f>IF(H487="","",IF(H487=0,0,(YEAR(B487)-YEAR(G487))*12+MONTH(B487)-MONTH(G487)+IF(DAY(B487)&gt;DAY(G487),1,0)))</f>
        <v/>
      </c>
      <c r="J487" s="34">
        <f>IF(I487="","",IF(D487&gt;0,D487*Setup!$B$12*I487,0))</f>
        <v/>
      </c>
    </row>
    <row r="488">
      <c r="A488" s="46" t="n"/>
      <c r="B488" s="17" t="n"/>
      <c r="C488" s="14" t="n"/>
      <c r="D488" s="19" t="n"/>
      <c r="E488" s="14" t="n"/>
      <c r="F488" s="47">
        <f>IF(OR(A488="",B488=""),"",IFERROR(INDEX(Setup!$B$19:$B$30,A488),"Prior period"))</f>
        <v/>
      </c>
      <c r="G488" s="48">
        <f>IF(OR(A488="",B488=""),"",IFERROR(INDEX(Setup!$E$19:$E$30,A488)+0,""))</f>
        <v/>
      </c>
      <c r="H488" s="20">
        <f>IF(OR(G488="",B488=""),"",MAX(0,B488-G488))</f>
        <v/>
      </c>
      <c r="I488" s="20">
        <f>IF(H488="","",IF(H488=0,0,(YEAR(B488)-YEAR(G488))*12+MONTH(B488)-MONTH(G488)+IF(DAY(B488)&gt;DAY(G488),1,0)))</f>
        <v/>
      </c>
      <c r="J488" s="34">
        <f>IF(I488="","",IF(D488&gt;0,D488*Setup!$B$12*I488,0))</f>
        <v/>
      </c>
    </row>
    <row r="489">
      <c r="A489" s="46" t="n"/>
      <c r="B489" s="17" t="n"/>
      <c r="C489" s="14" t="n"/>
      <c r="D489" s="19" t="n"/>
      <c r="E489" s="14" t="n"/>
      <c r="F489" s="47">
        <f>IF(OR(A489="",B489=""),"",IFERROR(INDEX(Setup!$B$19:$B$30,A489),"Prior period"))</f>
        <v/>
      </c>
      <c r="G489" s="48">
        <f>IF(OR(A489="",B489=""),"",IFERROR(INDEX(Setup!$E$19:$E$30,A489)+0,""))</f>
        <v/>
      </c>
      <c r="H489" s="20">
        <f>IF(OR(G489="",B489=""),"",MAX(0,B489-G489))</f>
        <v/>
      </c>
      <c r="I489" s="20">
        <f>IF(H489="","",IF(H489=0,0,(YEAR(B489)-YEAR(G489))*12+MONTH(B489)-MONTH(G489)+IF(DAY(B489)&gt;DAY(G489),1,0)))</f>
        <v/>
      </c>
      <c r="J489" s="34">
        <f>IF(I489="","",IF(D489&gt;0,D489*Setup!$B$12*I489,0))</f>
        <v/>
      </c>
    </row>
    <row r="490">
      <c r="A490" s="46" t="n"/>
      <c r="B490" s="17" t="n"/>
      <c r="C490" s="14" t="n"/>
      <c r="D490" s="19" t="n"/>
      <c r="E490" s="14" t="n"/>
      <c r="F490" s="47">
        <f>IF(OR(A490="",B490=""),"",IFERROR(INDEX(Setup!$B$19:$B$30,A490),"Prior period"))</f>
        <v/>
      </c>
      <c r="G490" s="48">
        <f>IF(OR(A490="",B490=""),"",IFERROR(INDEX(Setup!$E$19:$E$30,A490)+0,""))</f>
        <v/>
      </c>
      <c r="H490" s="20">
        <f>IF(OR(G490="",B490=""),"",MAX(0,B490-G490))</f>
        <v/>
      </c>
      <c r="I490" s="20">
        <f>IF(H490="","",IF(H490=0,0,(YEAR(B490)-YEAR(G490))*12+MONTH(B490)-MONTH(G490)+IF(DAY(B490)&gt;DAY(G490),1,0)))</f>
        <v/>
      </c>
      <c r="J490" s="34">
        <f>IF(I490="","",IF(D490&gt;0,D490*Setup!$B$12*I490,0))</f>
        <v/>
      </c>
    </row>
    <row r="491">
      <c r="A491" s="46" t="n"/>
      <c r="B491" s="17" t="n"/>
      <c r="C491" s="14" t="n"/>
      <c r="D491" s="19" t="n"/>
      <c r="E491" s="14" t="n"/>
      <c r="F491" s="47">
        <f>IF(OR(A491="",B491=""),"",IFERROR(INDEX(Setup!$B$19:$B$30,A491),"Prior period"))</f>
        <v/>
      </c>
      <c r="G491" s="48">
        <f>IF(OR(A491="",B491=""),"",IFERROR(INDEX(Setup!$E$19:$E$30,A491)+0,""))</f>
        <v/>
      </c>
      <c r="H491" s="20">
        <f>IF(OR(G491="",B491=""),"",MAX(0,B491-G491))</f>
        <v/>
      </c>
      <c r="I491" s="20">
        <f>IF(H491="","",IF(H491=0,0,(YEAR(B491)-YEAR(G491))*12+MONTH(B491)-MONTH(G491)+IF(DAY(B491)&gt;DAY(G491),1,0)))</f>
        <v/>
      </c>
      <c r="J491" s="34">
        <f>IF(I491="","",IF(D491&gt;0,D491*Setup!$B$12*I491,0))</f>
        <v/>
      </c>
    </row>
    <row r="492">
      <c r="A492" s="46" t="n"/>
      <c r="B492" s="17" t="n"/>
      <c r="C492" s="14" t="n"/>
      <c r="D492" s="19" t="n"/>
      <c r="E492" s="14" t="n"/>
      <c r="F492" s="47">
        <f>IF(OR(A492="",B492=""),"",IFERROR(INDEX(Setup!$B$19:$B$30,A492),"Prior period"))</f>
        <v/>
      </c>
      <c r="G492" s="48">
        <f>IF(OR(A492="",B492=""),"",IFERROR(INDEX(Setup!$E$19:$E$30,A492)+0,""))</f>
        <v/>
      </c>
      <c r="H492" s="20">
        <f>IF(OR(G492="",B492=""),"",MAX(0,B492-G492))</f>
        <v/>
      </c>
      <c r="I492" s="20">
        <f>IF(H492="","",IF(H492=0,0,(YEAR(B492)-YEAR(G492))*12+MONTH(B492)-MONTH(G492)+IF(DAY(B492)&gt;DAY(G492),1,0)))</f>
        <v/>
      </c>
      <c r="J492" s="34">
        <f>IF(I492="","",IF(D492&gt;0,D492*Setup!$B$12*I492,0))</f>
        <v/>
      </c>
    </row>
    <row r="493">
      <c r="A493" s="46" t="n"/>
      <c r="B493" s="17" t="n"/>
      <c r="C493" s="14" t="n"/>
      <c r="D493" s="19" t="n"/>
      <c r="E493" s="14" t="n"/>
      <c r="F493" s="47">
        <f>IF(OR(A493="",B493=""),"",IFERROR(INDEX(Setup!$B$19:$B$30,A493),"Prior period"))</f>
        <v/>
      </c>
      <c r="G493" s="48">
        <f>IF(OR(A493="",B493=""),"",IFERROR(INDEX(Setup!$E$19:$E$30,A493)+0,""))</f>
        <v/>
      </c>
      <c r="H493" s="20">
        <f>IF(OR(G493="",B493=""),"",MAX(0,B493-G493))</f>
        <v/>
      </c>
      <c r="I493" s="20">
        <f>IF(H493="","",IF(H493=0,0,(YEAR(B493)-YEAR(G493))*12+MONTH(B493)-MONTH(G493)+IF(DAY(B493)&gt;DAY(G493),1,0)))</f>
        <v/>
      </c>
      <c r="J493" s="34">
        <f>IF(I493="","",IF(D493&gt;0,D493*Setup!$B$12*I493,0))</f>
        <v/>
      </c>
    </row>
    <row r="494">
      <c r="A494" s="46" t="n"/>
      <c r="B494" s="17" t="n"/>
      <c r="C494" s="14" t="n"/>
      <c r="D494" s="19" t="n"/>
      <c r="E494" s="14" t="n"/>
      <c r="F494" s="47">
        <f>IF(OR(A494="",B494=""),"",IFERROR(INDEX(Setup!$B$19:$B$30,A494),"Prior period"))</f>
        <v/>
      </c>
      <c r="G494" s="48">
        <f>IF(OR(A494="",B494=""),"",IFERROR(INDEX(Setup!$E$19:$E$30,A494)+0,""))</f>
        <v/>
      </c>
      <c r="H494" s="20">
        <f>IF(OR(G494="",B494=""),"",MAX(0,B494-G494))</f>
        <v/>
      </c>
      <c r="I494" s="20">
        <f>IF(H494="","",IF(H494=0,0,(YEAR(B494)-YEAR(G494))*12+MONTH(B494)-MONTH(G494)+IF(DAY(B494)&gt;DAY(G494),1,0)))</f>
        <v/>
      </c>
      <c r="J494" s="34">
        <f>IF(I494="","",IF(D494&gt;0,D494*Setup!$B$12*I494,0))</f>
        <v/>
      </c>
    </row>
    <row r="495">
      <c r="A495" s="46" t="n"/>
      <c r="B495" s="17" t="n"/>
      <c r="C495" s="14" t="n"/>
      <c r="D495" s="19" t="n"/>
      <c r="E495" s="14" t="n"/>
      <c r="F495" s="47">
        <f>IF(OR(A495="",B495=""),"",IFERROR(INDEX(Setup!$B$19:$B$30,A495),"Prior period"))</f>
        <v/>
      </c>
      <c r="G495" s="48">
        <f>IF(OR(A495="",B495=""),"",IFERROR(INDEX(Setup!$E$19:$E$30,A495)+0,""))</f>
        <v/>
      </c>
      <c r="H495" s="20">
        <f>IF(OR(G495="",B495=""),"",MAX(0,B495-G495))</f>
        <v/>
      </c>
      <c r="I495" s="20">
        <f>IF(H495="","",IF(H495=0,0,(YEAR(B495)-YEAR(G495))*12+MONTH(B495)-MONTH(G495)+IF(DAY(B495)&gt;DAY(G495),1,0)))</f>
        <v/>
      </c>
      <c r="J495" s="34">
        <f>IF(I495="","",IF(D495&gt;0,D495*Setup!$B$12*I495,0))</f>
        <v/>
      </c>
    </row>
    <row r="496">
      <c r="A496" s="46" t="n"/>
      <c r="B496" s="17" t="n"/>
      <c r="C496" s="14" t="n"/>
      <c r="D496" s="19" t="n"/>
      <c r="E496" s="14" t="n"/>
      <c r="F496" s="47">
        <f>IF(OR(A496="",B496=""),"",IFERROR(INDEX(Setup!$B$19:$B$30,A496),"Prior period"))</f>
        <v/>
      </c>
      <c r="G496" s="48">
        <f>IF(OR(A496="",B496=""),"",IFERROR(INDEX(Setup!$E$19:$E$30,A496)+0,""))</f>
        <v/>
      </c>
      <c r="H496" s="20">
        <f>IF(OR(G496="",B496=""),"",MAX(0,B496-G496))</f>
        <v/>
      </c>
      <c r="I496" s="20">
        <f>IF(H496="","",IF(H496=0,0,(YEAR(B496)-YEAR(G496))*12+MONTH(B496)-MONTH(G496)+IF(DAY(B496)&gt;DAY(G496),1,0)))</f>
        <v/>
      </c>
      <c r="J496" s="34">
        <f>IF(I496="","",IF(D496&gt;0,D496*Setup!$B$12*I496,0))</f>
        <v/>
      </c>
    </row>
    <row r="497">
      <c r="A497" s="46" t="n"/>
      <c r="B497" s="17" t="n"/>
      <c r="C497" s="14" t="n"/>
      <c r="D497" s="19" t="n"/>
      <c r="E497" s="14" t="n"/>
      <c r="F497" s="47">
        <f>IF(OR(A497="",B497=""),"",IFERROR(INDEX(Setup!$B$19:$B$30,A497),"Prior period"))</f>
        <v/>
      </c>
      <c r="G497" s="48">
        <f>IF(OR(A497="",B497=""),"",IFERROR(INDEX(Setup!$E$19:$E$30,A497)+0,""))</f>
        <v/>
      </c>
      <c r="H497" s="20">
        <f>IF(OR(G497="",B497=""),"",MAX(0,B497-G497))</f>
        <v/>
      </c>
      <c r="I497" s="20">
        <f>IF(H497="","",IF(H497=0,0,(YEAR(B497)-YEAR(G497))*12+MONTH(B497)-MONTH(G497)+IF(DAY(B497)&gt;DAY(G497),1,0)))</f>
        <v/>
      </c>
      <c r="J497" s="34">
        <f>IF(I497="","",IF(D497&gt;0,D497*Setup!$B$12*I497,0))</f>
        <v/>
      </c>
    </row>
    <row r="498">
      <c r="A498" s="46" t="n"/>
      <c r="B498" s="17" t="n"/>
      <c r="C498" s="14" t="n"/>
      <c r="D498" s="19" t="n"/>
      <c r="E498" s="14" t="n"/>
      <c r="F498" s="47">
        <f>IF(OR(A498="",B498=""),"",IFERROR(INDEX(Setup!$B$19:$B$30,A498),"Prior period"))</f>
        <v/>
      </c>
      <c r="G498" s="48">
        <f>IF(OR(A498="",B498=""),"",IFERROR(INDEX(Setup!$E$19:$E$30,A498)+0,""))</f>
        <v/>
      </c>
      <c r="H498" s="20">
        <f>IF(OR(G498="",B498=""),"",MAX(0,B498-G498))</f>
        <v/>
      </c>
      <c r="I498" s="20">
        <f>IF(H498="","",IF(H498=0,0,(YEAR(B498)-YEAR(G498))*12+MONTH(B498)-MONTH(G498)+IF(DAY(B498)&gt;DAY(G498),1,0)))</f>
        <v/>
      </c>
      <c r="J498" s="34">
        <f>IF(I498="","",IF(D498&gt;0,D498*Setup!$B$12*I498,0))</f>
        <v/>
      </c>
    </row>
    <row r="499">
      <c r="A499" s="46" t="n"/>
      <c r="B499" s="17" t="n"/>
      <c r="C499" s="14" t="n"/>
      <c r="D499" s="19" t="n"/>
      <c r="E499" s="14" t="n"/>
      <c r="F499" s="47">
        <f>IF(OR(A499="",B499=""),"",IFERROR(INDEX(Setup!$B$19:$B$30,A499),"Prior period"))</f>
        <v/>
      </c>
      <c r="G499" s="48">
        <f>IF(OR(A499="",B499=""),"",IFERROR(INDEX(Setup!$E$19:$E$30,A499)+0,""))</f>
        <v/>
      </c>
      <c r="H499" s="20">
        <f>IF(OR(G499="",B499=""),"",MAX(0,B499-G499))</f>
        <v/>
      </c>
      <c r="I499" s="20">
        <f>IF(H499="","",IF(H499=0,0,(YEAR(B499)-YEAR(G499))*12+MONTH(B499)-MONTH(G499)+IF(DAY(B499)&gt;DAY(G499),1,0)))</f>
        <v/>
      </c>
      <c r="J499" s="34">
        <f>IF(I499="","",IF(D499&gt;0,D499*Setup!$B$12*I499,0))</f>
        <v/>
      </c>
    </row>
    <row r="500">
      <c r="A500" s="46" t="n"/>
      <c r="B500" s="17" t="n"/>
      <c r="C500" s="14" t="n"/>
      <c r="D500" s="19" t="n"/>
      <c r="E500" s="14" t="n"/>
      <c r="F500" s="47">
        <f>IF(OR(A500="",B500=""),"",IFERROR(INDEX(Setup!$B$19:$B$30,A500),"Prior period"))</f>
        <v/>
      </c>
      <c r="G500" s="48">
        <f>IF(OR(A500="",B500=""),"",IFERROR(INDEX(Setup!$E$19:$E$30,A500)+0,""))</f>
        <v/>
      </c>
      <c r="H500" s="20">
        <f>IF(OR(G500="",B500=""),"",MAX(0,B500-G500))</f>
        <v/>
      </c>
      <c r="I500" s="20">
        <f>IF(H500="","",IF(H500=0,0,(YEAR(B500)-YEAR(G500))*12+MONTH(B500)-MONTH(G500)+IF(DAY(B500)&gt;DAY(G500),1,0)))</f>
        <v/>
      </c>
      <c r="J500" s="34">
        <f>IF(I500="","",IF(D500&gt;0,D500*Setup!$B$12*I500,0))</f>
        <v/>
      </c>
    </row>
    <row r="501">
      <c r="A501" s="46" t="n"/>
      <c r="B501" s="17" t="n"/>
      <c r="C501" s="14" t="n"/>
      <c r="D501" s="19" t="n"/>
      <c r="E501" s="14" t="n"/>
      <c r="F501" s="47">
        <f>IF(OR(A501="",B501=""),"",IFERROR(INDEX(Setup!$B$19:$B$30,A501),"Prior period"))</f>
        <v/>
      </c>
      <c r="G501" s="48">
        <f>IF(OR(A501="",B501=""),"",IFERROR(INDEX(Setup!$E$19:$E$30,A501)+0,""))</f>
        <v/>
      </c>
      <c r="H501" s="20">
        <f>IF(OR(G501="",B501=""),"",MAX(0,B501-G501))</f>
        <v/>
      </c>
      <c r="I501" s="20">
        <f>IF(H501="","",IF(H501=0,0,(YEAR(B501)-YEAR(G501))*12+MONTH(B501)-MONTH(G501)+IF(DAY(B501)&gt;DAY(G501),1,0)))</f>
        <v/>
      </c>
      <c r="J501" s="34">
        <f>IF(I501="","",IF(D501&gt;0,D501*Setup!$B$12*I501,0))</f>
        <v/>
      </c>
    </row>
    <row r="502">
      <c r="A502" s="46" t="n"/>
      <c r="B502" s="17" t="n"/>
      <c r="C502" s="14" t="n"/>
      <c r="D502" s="19" t="n"/>
      <c r="E502" s="14" t="n"/>
      <c r="F502" s="47">
        <f>IF(OR(A502="",B502=""),"",IFERROR(INDEX(Setup!$B$19:$B$30,A502),"Prior period"))</f>
        <v/>
      </c>
      <c r="G502" s="48">
        <f>IF(OR(A502="",B502=""),"",IFERROR(INDEX(Setup!$E$19:$E$30,A502)+0,""))</f>
        <v/>
      </c>
      <c r="H502" s="20">
        <f>IF(OR(G502="",B502=""),"",MAX(0,B502-G502))</f>
        <v/>
      </c>
      <c r="I502" s="20">
        <f>IF(H502="","",IF(H502=0,0,(YEAR(B502)-YEAR(G502))*12+MONTH(B502)-MONTH(G502)+IF(DAY(B502)&gt;DAY(G502),1,0)))</f>
        <v/>
      </c>
      <c r="J502" s="34">
        <f>IF(I502="","",IF(D502&gt;0,D502*Setup!$B$12*I502,0))</f>
        <v/>
      </c>
    </row>
    <row r="503">
      <c r="A503" s="46" t="n"/>
      <c r="B503" s="17" t="n"/>
      <c r="C503" s="14" t="n"/>
      <c r="D503" s="19" t="n"/>
      <c r="E503" s="14" t="n"/>
      <c r="F503" s="47">
        <f>IF(OR(A503="",B503=""),"",IFERROR(INDEX(Setup!$B$19:$B$30,A503),"Prior period"))</f>
        <v/>
      </c>
      <c r="G503" s="48">
        <f>IF(OR(A503="",B503=""),"",IFERROR(INDEX(Setup!$E$19:$E$30,A503)+0,""))</f>
        <v/>
      </c>
      <c r="H503" s="20">
        <f>IF(OR(G503="",B503=""),"",MAX(0,B503-G503))</f>
        <v/>
      </c>
      <c r="I503" s="20">
        <f>IF(H503="","",IF(H503=0,0,(YEAR(B503)-YEAR(G503))*12+MONTH(B503)-MONTH(G503)+IF(DAY(B503)&gt;DAY(G503),1,0)))</f>
        <v/>
      </c>
      <c r="J503" s="34">
        <f>IF(I503="","",IF(D503&gt;0,D503*Setup!$B$12*I503,0))</f>
        <v/>
      </c>
    </row>
    <row r="504">
      <c r="A504" s="46" t="n"/>
      <c r="B504" s="17" t="n"/>
      <c r="C504" s="14" t="n"/>
      <c r="D504" s="19" t="n"/>
      <c r="E504" s="14" t="n"/>
      <c r="F504" s="47">
        <f>IF(OR(A504="",B504=""),"",IFERROR(INDEX(Setup!$B$19:$B$30,A504),"Prior period"))</f>
        <v/>
      </c>
      <c r="G504" s="48">
        <f>IF(OR(A504="",B504=""),"",IFERROR(INDEX(Setup!$E$19:$E$30,A504)+0,""))</f>
        <v/>
      </c>
      <c r="H504" s="20">
        <f>IF(OR(G504="",B504=""),"",MAX(0,B504-G504))</f>
        <v/>
      </c>
      <c r="I504" s="20">
        <f>IF(H504="","",IF(H504=0,0,(YEAR(B504)-YEAR(G504))*12+MONTH(B504)-MONTH(G504)+IF(DAY(B504)&gt;DAY(G504),1,0)))</f>
        <v/>
      </c>
      <c r="J504" s="34">
        <f>IF(I504="","",IF(D504&gt;0,D504*Setup!$B$12*I504,0))</f>
        <v/>
      </c>
    </row>
    <row r="505">
      <c r="A505" s="46" t="n"/>
      <c r="B505" s="17" t="n"/>
      <c r="C505" s="14" t="n"/>
      <c r="D505" s="19" t="n"/>
      <c r="E505" s="14" t="n"/>
      <c r="F505" s="47">
        <f>IF(OR(A505="",B505=""),"",IFERROR(INDEX(Setup!$B$19:$B$30,A505),"Prior period"))</f>
        <v/>
      </c>
      <c r="G505" s="48">
        <f>IF(OR(A505="",B505=""),"",IFERROR(INDEX(Setup!$E$19:$E$30,A505)+0,""))</f>
        <v/>
      </c>
      <c r="H505" s="20">
        <f>IF(OR(G505="",B505=""),"",MAX(0,B505-G505))</f>
        <v/>
      </c>
      <c r="I505" s="20">
        <f>IF(H505="","",IF(H505=0,0,(YEAR(B505)-YEAR(G505))*12+MONTH(B505)-MONTH(G505)+IF(DAY(B505)&gt;DAY(G505),1,0)))</f>
        <v/>
      </c>
      <c r="J505" s="34">
        <f>IF(I505="","",IF(D505&gt;0,D505*Setup!$B$12*I505,0))</f>
        <v/>
      </c>
    </row>
  </sheetData>
  <dataValidations count="1">
    <dataValidation sqref="A6:A505" showDropDown="0" showInputMessage="0" showErrorMessage="0" allowBlank="1" type="whole" operator="between">
      <formula1>0</formula1>
      <formula2>12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H9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Sales Reconciliation – Returns vs Register vs Trial Balance</t>
        </is>
      </c>
    </row>
    <row r="2">
      <c r="A2" s="2" t="inlineStr">
        <is>
          <t>For each VAT box: what you DECLARED vs what you INVOICED vs what you BOOKED. ZATCA starts its audit here.</t>
        </is>
      </c>
    </row>
    <row r="4">
      <c r="A4" s="4" t="inlineStr">
        <is>
          <t>Box 1 – Standard 15% (Box 1)</t>
        </is>
      </c>
      <c r="B4" s="5" t="n"/>
      <c r="C4" s="5" t="n"/>
      <c r="D4" s="5" t="n"/>
      <c r="E4" s="5" t="n"/>
      <c r="F4" s="5" t="n"/>
      <c r="G4" s="5" t="n"/>
      <c r="H4" s="5" t="n"/>
    </row>
    <row r="5" ht="30" customHeight="1">
      <c r="A5" s="3" t="inlineStr">
        <is>
          <t>Period #</t>
        </is>
      </c>
      <c r="B5" s="3" t="inlineStr">
        <is>
          <t>Period</t>
        </is>
      </c>
      <c r="C5" s="3" t="inlineStr">
        <is>
          <t>Per VAT Return (net)</t>
        </is>
      </c>
      <c r="D5" s="3" t="inlineStr">
        <is>
          <t>Per Sales Register</t>
        </is>
      </c>
      <c r="E5" s="3" t="inlineStr">
        <is>
          <t>Per Trial Balance</t>
        </is>
      </c>
      <c r="F5" s="3" t="inlineStr">
        <is>
          <t>Return − Register</t>
        </is>
      </c>
      <c r="G5" s="3" t="inlineStr">
        <is>
          <t>Return − TB</t>
        </is>
      </c>
      <c r="H5" s="3" t="inlineStr">
        <is>
          <t>Status</t>
        </is>
      </c>
    </row>
    <row r="6">
      <c r="A6" s="40">
        <f>IF(Setup!C19="","",Setup!A19)</f>
        <v/>
      </c>
      <c r="B6" s="30">
        <f>Setup!B19</f>
        <v/>
      </c>
      <c r="C6" s="49">
        <f>IF($A6="","",VAT_Returns!F6+VAT_Returns!G6)</f>
        <v/>
      </c>
      <c r="D6" s="49">
        <f>IF($A6="","",SUMIFS(Sales_Register!$H$6:$H$5005,Sales_Register!$O$6:$O$5005,$A6,Sales_Register!$G$6:$G$5005,"Standard 15% (Box 1)"))</f>
        <v/>
      </c>
      <c r="E6" s="49">
        <f>IF($A6="","",-SUMPRODUCT((TB_Monthly!$D$6:$D$505="Standard 15% (Box 1)")*(TB_Monthly!$F$4:$Q$4&gt;=Setup!$C$19)*(TB_Monthly!$F$4:$Q$4&lt;=Setup!$D$19)*TB_Monthly!$F$6:$Q$505))</f>
        <v/>
      </c>
      <c r="F6" s="50">
        <f>IF($A6="","",C6-D6)</f>
        <v/>
      </c>
      <c r="G6" s="50">
        <f>IF($A6="","",C6-E6)</f>
        <v/>
      </c>
      <c r="H6" s="6">
        <f>IF($A6="","",IF(AND(C6=0,D6=0,E6=0),"– No activity",IF(AND(ABS(F6)&lt;=Setup!$B$10,ABS(G6)&lt;=Setup!$B$10),"✓ Matched","✗ Investigate")))</f>
        <v/>
      </c>
    </row>
    <row r="7">
      <c r="A7" s="40">
        <f>IF(Setup!C20="","",Setup!A20)</f>
        <v/>
      </c>
      <c r="B7" s="30">
        <f>Setup!B20</f>
        <v/>
      </c>
      <c r="C7" s="49">
        <f>IF($A7="","",VAT_Returns!F7+VAT_Returns!G7)</f>
        <v/>
      </c>
      <c r="D7" s="49">
        <f>IF($A7="","",SUMIFS(Sales_Register!$H$6:$H$5005,Sales_Register!$O$6:$O$5005,$A7,Sales_Register!$G$6:$G$5005,"Standard 15% (Box 1)"))</f>
        <v/>
      </c>
      <c r="E7" s="49">
        <f>IF($A7="","",-SUMPRODUCT((TB_Monthly!$D$6:$D$505="Standard 15% (Box 1)")*(TB_Monthly!$F$4:$Q$4&gt;=Setup!$C$20)*(TB_Monthly!$F$4:$Q$4&lt;=Setup!$D$20)*TB_Monthly!$F$6:$Q$505))</f>
        <v/>
      </c>
      <c r="F7" s="50">
        <f>IF($A7="","",C7-D7)</f>
        <v/>
      </c>
      <c r="G7" s="50">
        <f>IF($A7="","",C7-E7)</f>
        <v/>
      </c>
      <c r="H7" s="6">
        <f>IF($A7="","",IF(AND(C7=0,D7=0,E7=0),"– No activity",IF(AND(ABS(F7)&lt;=Setup!$B$10,ABS(G7)&lt;=Setup!$B$10),"✓ Matched","✗ Investigate")))</f>
        <v/>
      </c>
    </row>
    <row r="8">
      <c r="A8" s="40">
        <f>IF(Setup!C21="","",Setup!A21)</f>
        <v/>
      </c>
      <c r="B8" s="30">
        <f>Setup!B21</f>
        <v/>
      </c>
      <c r="C8" s="49">
        <f>IF($A8="","",VAT_Returns!F8+VAT_Returns!G8)</f>
        <v/>
      </c>
      <c r="D8" s="49">
        <f>IF($A8="","",SUMIFS(Sales_Register!$H$6:$H$5005,Sales_Register!$O$6:$O$5005,$A8,Sales_Register!$G$6:$G$5005,"Standard 15% (Box 1)"))</f>
        <v/>
      </c>
      <c r="E8" s="49">
        <f>IF($A8="","",-SUMPRODUCT((TB_Monthly!$D$6:$D$505="Standard 15% (Box 1)")*(TB_Monthly!$F$4:$Q$4&gt;=Setup!$C$21)*(TB_Monthly!$F$4:$Q$4&lt;=Setup!$D$21)*TB_Monthly!$F$6:$Q$505))</f>
        <v/>
      </c>
      <c r="F8" s="50">
        <f>IF($A8="","",C8-D8)</f>
        <v/>
      </c>
      <c r="G8" s="50">
        <f>IF($A8="","",C8-E8)</f>
        <v/>
      </c>
      <c r="H8" s="6">
        <f>IF($A8="","",IF(AND(C8=0,D8=0,E8=0),"– No activity",IF(AND(ABS(F8)&lt;=Setup!$B$10,ABS(G8)&lt;=Setup!$B$10),"✓ Matched","✗ Investigate")))</f>
        <v/>
      </c>
    </row>
    <row r="9">
      <c r="A9" s="40">
        <f>IF(Setup!C22="","",Setup!A22)</f>
        <v/>
      </c>
      <c r="B9" s="30">
        <f>Setup!B22</f>
        <v/>
      </c>
      <c r="C9" s="49">
        <f>IF($A9="","",VAT_Returns!F9+VAT_Returns!G9)</f>
        <v/>
      </c>
      <c r="D9" s="49">
        <f>IF($A9="","",SUMIFS(Sales_Register!$H$6:$H$5005,Sales_Register!$O$6:$O$5005,$A9,Sales_Register!$G$6:$G$5005,"Standard 15% (Box 1)"))</f>
        <v/>
      </c>
      <c r="E9" s="49">
        <f>IF($A9="","",-SUMPRODUCT((TB_Monthly!$D$6:$D$505="Standard 15% (Box 1)")*(TB_Monthly!$F$4:$Q$4&gt;=Setup!$C$22)*(TB_Monthly!$F$4:$Q$4&lt;=Setup!$D$22)*TB_Monthly!$F$6:$Q$505))</f>
        <v/>
      </c>
      <c r="F9" s="50">
        <f>IF($A9="","",C9-D9)</f>
        <v/>
      </c>
      <c r="G9" s="50">
        <f>IF($A9="","",C9-E9)</f>
        <v/>
      </c>
      <c r="H9" s="6">
        <f>IF($A9="","",IF(AND(C9=0,D9=0,E9=0),"– No activity",IF(AND(ABS(F9)&lt;=Setup!$B$10,ABS(G9)&lt;=Setup!$B$10),"✓ Matched","✗ Investigate")))</f>
        <v/>
      </c>
    </row>
    <row r="10">
      <c r="A10" s="40">
        <f>IF(Setup!C23="","",Setup!A23)</f>
        <v/>
      </c>
      <c r="B10" s="30">
        <f>Setup!B23</f>
        <v/>
      </c>
      <c r="C10" s="49">
        <f>IF($A10="","",VAT_Returns!F10+VAT_Returns!G10)</f>
        <v/>
      </c>
      <c r="D10" s="49">
        <f>IF($A10="","",SUMIFS(Sales_Register!$H$6:$H$5005,Sales_Register!$O$6:$O$5005,$A10,Sales_Register!$G$6:$G$5005,"Standard 15% (Box 1)"))</f>
        <v/>
      </c>
      <c r="E10" s="49">
        <f>IF($A10="","",-SUMPRODUCT((TB_Monthly!$D$6:$D$505="Standard 15% (Box 1)")*(TB_Monthly!$F$4:$Q$4&gt;=Setup!$C$23)*(TB_Monthly!$F$4:$Q$4&lt;=Setup!$D$23)*TB_Monthly!$F$6:$Q$505))</f>
        <v/>
      </c>
      <c r="F10" s="50">
        <f>IF($A10="","",C10-D10)</f>
        <v/>
      </c>
      <c r="G10" s="50">
        <f>IF($A10="","",C10-E10)</f>
        <v/>
      </c>
      <c r="H10" s="6">
        <f>IF($A10="","",IF(AND(C10=0,D10=0,E10=0),"– No activity",IF(AND(ABS(F10)&lt;=Setup!$B$10,ABS(G10)&lt;=Setup!$B$10),"✓ Matched","✗ Investigate")))</f>
        <v/>
      </c>
    </row>
    <row r="11">
      <c r="A11" s="40">
        <f>IF(Setup!C24="","",Setup!A24)</f>
        <v/>
      </c>
      <c r="B11" s="30">
        <f>Setup!B24</f>
        <v/>
      </c>
      <c r="C11" s="49">
        <f>IF($A11="","",VAT_Returns!F11+VAT_Returns!G11)</f>
        <v/>
      </c>
      <c r="D11" s="49">
        <f>IF($A11="","",SUMIFS(Sales_Register!$H$6:$H$5005,Sales_Register!$O$6:$O$5005,$A11,Sales_Register!$G$6:$G$5005,"Standard 15% (Box 1)"))</f>
        <v/>
      </c>
      <c r="E11" s="49">
        <f>IF($A11="","",-SUMPRODUCT((TB_Monthly!$D$6:$D$505="Standard 15% (Box 1)")*(TB_Monthly!$F$4:$Q$4&gt;=Setup!$C$24)*(TB_Monthly!$F$4:$Q$4&lt;=Setup!$D$24)*TB_Monthly!$F$6:$Q$505))</f>
        <v/>
      </c>
      <c r="F11" s="50">
        <f>IF($A11="","",C11-D11)</f>
        <v/>
      </c>
      <c r="G11" s="50">
        <f>IF($A11="","",C11-E11)</f>
        <v/>
      </c>
      <c r="H11" s="6">
        <f>IF($A11="","",IF(AND(C11=0,D11=0,E11=0),"– No activity",IF(AND(ABS(F11)&lt;=Setup!$B$10,ABS(G11)&lt;=Setup!$B$10),"✓ Matched","✗ Investigate")))</f>
        <v/>
      </c>
    </row>
    <row r="12">
      <c r="A12" s="40">
        <f>IF(Setup!C25="","",Setup!A25)</f>
        <v/>
      </c>
      <c r="B12" s="30">
        <f>Setup!B25</f>
        <v/>
      </c>
      <c r="C12" s="49">
        <f>IF($A12="","",VAT_Returns!F12+VAT_Returns!G12)</f>
        <v/>
      </c>
      <c r="D12" s="49">
        <f>IF($A12="","",SUMIFS(Sales_Register!$H$6:$H$5005,Sales_Register!$O$6:$O$5005,$A12,Sales_Register!$G$6:$G$5005,"Standard 15% (Box 1)"))</f>
        <v/>
      </c>
      <c r="E12" s="49">
        <f>IF($A12="","",-SUMPRODUCT((TB_Monthly!$D$6:$D$505="Standard 15% (Box 1)")*(TB_Monthly!$F$4:$Q$4&gt;=Setup!$C$25)*(TB_Monthly!$F$4:$Q$4&lt;=Setup!$D$25)*TB_Monthly!$F$6:$Q$505))</f>
        <v/>
      </c>
      <c r="F12" s="50">
        <f>IF($A12="","",C12-D12)</f>
        <v/>
      </c>
      <c r="G12" s="50">
        <f>IF($A12="","",C12-E12)</f>
        <v/>
      </c>
      <c r="H12" s="6">
        <f>IF($A12="","",IF(AND(C12=0,D12=0,E12=0),"– No activity",IF(AND(ABS(F12)&lt;=Setup!$B$10,ABS(G12)&lt;=Setup!$B$10),"✓ Matched","✗ Investigate")))</f>
        <v/>
      </c>
    </row>
    <row r="13">
      <c r="A13" s="40">
        <f>IF(Setup!C26="","",Setup!A26)</f>
        <v/>
      </c>
      <c r="B13" s="30">
        <f>Setup!B26</f>
        <v/>
      </c>
      <c r="C13" s="49">
        <f>IF($A13="","",VAT_Returns!F13+VAT_Returns!G13)</f>
        <v/>
      </c>
      <c r="D13" s="49">
        <f>IF($A13="","",SUMIFS(Sales_Register!$H$6:$H$5005,Sales_Register!$O$6:$O$5005,$A13,Sales_Register!$G$6:$G$5005,"Standard 15% (Box 1)"))</f>
        <v/>
      </c>
      <c r="E13" s="49">
        <f>IF($A13="","",-SUMPRODUCT((TB_Monthly!$D$6:$D$505="Standard 15% (Box 1)")*(TB_Monthly!$F$4:$Q$4&gt;=Setup!$C$26)*(TB_Monthly!$F$4:$Q$4&lt;=Setup!$D$26)*TB_Monthly!$F$6:$Q$505))</f>
        <v/>
      </c>
      <c r="F13" s="50">
        <f>IF($A13="","",C13-D13)</f>
        <v/>
      </c>
      <c r="G13" s="50">
        <f>IF($A13="","",C13-E13)</f>
        <v/>
      </c>
      <c r="H13" s="6">
        <f>IF($A13="","",IF(AND(C13=0,D13=0,E13=0),"– No activity",IF(AND(ABS(F13)&lt;=Setup!$B$10,ABS(G13)&lt;=Setup!$B$10),"✓ Matched","✗ Investigate")))</f>
        <v/>
      </c>
    </row>
    <row r="14">
      <c r="A14" s="40">
        <f>IF(Setup!C27="","",Setup!A27)</f>
        <v/>
      </c>
      <c r="B14" s="30">
        <f>Setup!B27</f>
        <v/>
      </c>
      <c r="C14" s="49">
        <f>IF($A14="","",VAT_Returns!F14+VAT_Returns!G14)</f>
        <v/>
      </c>
      <c r="D14" s="49">
        <f>IF($A14="","",SUMIFS(Sales_Register!$H$6:$H$5005,Sales_Register!$O$6:$O$5005,$A14,Sales_Register!$G$6:$G$5005,"Standard 15% (Box 1)"))</f>
        <v/>
      </c>
      <c r="E14" s="49">
        <f>IF($A14="","",-SUMPRODUCT((TB_Monthly!$D$6:$D$505="Standard 15% (Box 1)")*(TB_Monthly!$F$4:$Q$4&gt;=Setup!$C$27)*(TB_Monthly!$F$4:$Q$4&lt;=Setup!$D$27)*TB_Monthly!$F$6:$Q$505))</f>
        <v/>
      </c>
      <c r="F14" s="50">
        <f>IF($A14="","",C14-D14)</f>
        <v/>
      </c>
      <c r="G14" s="50">
        <f>IF($A14="","",C14-E14)</f>
        <v/>
      </c>
      <c r="H14" s="6">
        <f>IF($A14="","",IF(AND(C14=0,D14=0,E14=0),"– No activity",IF(AND(ABS(F14)&lt;=Setup!$B$10,ABS(G14)&lt;=Setup!$B$10),"✓ Matched","✗ Investigate")))</f>
        <v/>
      </c>
    </row>
    <row r="15">
      <c r="A15" s="40">
        <f>IF(Setup!C28="","",Setup!A28)</f>
        <v/>
      </c>
      <c r="B15" s="30">
        <f>Setup!B28</f>
        <v/>
      </c>
      <c r="C15" s="49">
        <f>IF($A15="","",VAT_Returns!F15+VAT_Returns!G15)</f>
        <v/>
      </c>
      <c r="D15" s="49">
        <f>IF($A15="","",SUMIFS(Sales_Register!$H$6:$H$5005,Sales_Register!$O$6:$O$5005,$A15,Sales_Register!$G$6:$G$5005,"Standard 15% (Box 1)"))</f>
        <v/>
      </c>
      <c r="E15" s="49">
        <f>IF($A15="","",-SUMPRODUCT((TB_Monthly!$D$6:$D$505="Standard 15% (Box 1)")*(TB_Monthly!$F$4:$Q$4&gt;=Setup!$C$28)*(TB_Monthly!$F$4:$Q$4&lt;=Setup!$D$28)*TB_Monthly!$F$6:$Q$505))</f>
        <v/>
      </c>
      <c r="F15" s="50">
        <f>IF($A15="","",C15-D15)</f>
        <v/>
      </c>
      <c r="G15" s="50">
        <f>IF($A15="","",C15-E15)</f>
        <v/>
      </c>
      <c r="H15" s="6">
        <f>IF($A15="","",IF(AND(C15=0,D15=0,E15=0),"– No activity",IF(AND(ABS(F15)&lt;=Setup!$B$10,ABS(G15)&lt;=Setup!$B$10),"✓ Matched","✗ Investigate")))</f>
        <v/>
      </c>
    </row>
    <row r="16">
      <c r="A16" s="40">
        <f>IF(Setup!C29="","",Setup!A29)</f>
        <v/>
      </c>
      <c r="B16" s="30">
        <f>Setup!B29</f>
        <v/>
      </c>
      <c r="C16" s="49">
        <f>IF($A16="","",VAT_Returns!F16+VAT_Returns!G16)</f>
        <v/>
      </c>
      <c r="D16" s="49">
        <f>IF($A16="","",SUMIFS(Sales_Register!$H$6:$H$5005,Sales_Register!$O$6:$O$5005,$A16,Sales_Register!$G$6:$G$5005,"Standard 15% (Box 1)"))</f>
        <v/>
      </c>
      <c r="E16" s="49">
        <f>IF($A16="","",-SUMPRODUCT((TB_Monthly!$D$6:$D$505="Standard 15% (Box 1)")*(TB_Monthly!$F$4:$Q$4&gt;=Setup!$C$29)*(TB_Monthly!$F$4:$Q$4&lt;=Setup!$D$29)*TB_Monthly!$F$6:$Q$505))</f>
        <v/>
      </c>
      <c r="F16" s="50">
        <f>IF($A16="","",C16-D16)</f>
        <v/>
      </c>
      <c r="G16" s="50">
        <f>IF($A16="","",C16-E16)</f>
        <v/>
      </c>
      <c r="H16" s="6">
        <f>IF($A16="","",IF(AND(C16=0,D16=0,E16=0),"– No activity",IF(AND(ABS(F16)&lt;=Setup!$B$10,ABS(G16)&lt;=Setup!$B$10),"✓ Matched","✗ Investigate")))</f>
        <v/>
      </c>
    </row>
    <row r="17">
      <c r="A17" s="40">
        <f>IF(Setup!C30="","",Setup!A30)</f>
        <v/>
      </c>
      <c r="B17" s="30">
        <f>Setup!B30</f>
        <v/>
      </c>
      <c r="C17" s="49">
        <f>IF($A17="","",VAT_Returns!F17+VAT_Returns!G17)</f>
        <v/>
      </c>
      <c r="D17" s="49">
        <f>IF($A17="","",SUMIFS(Sales_Register!$H$6:$H$5005,Sales_Register!$O$6:$O$5005,$A17,Sales_Register!$G$6:$G$5005,"Standard 15% (Box 1)"))</f>
        <v/>
      </c>
      <c r="E17" s="49">
        <f>IF($A17="","",-SUMPRODUCT((TB_Monthly!$D$6:$D$505="Standard 15% (Box 1)")*(TB_Monthly!$F$4:$Q$4&gt;=Setup!$C$30)*(TB_Monthly!$F$4:$Q$4&lt;=Setup!$D$30)*TB_Monthly!$F$6:$Q$505))</f>
        <v/>
      </c>
      <c r="F17" s="50">
        <f>IF($A17="","",C17-D17)</f>
        <v/>
      </c>
      <c r="G17" s="50">
        <f>IF($A17="","",C17-E17)</f>
        <v/>
      </c>
      <c r="H17" s="6">
        <f>IF($A17="","",IF(AND(C17=0,D17=0,E17=0),"– No activity",IF(AND(ABS(F17)&lt;=Setup!$B$10,ABS(G17)&lt;=Setup!$B$10),"✓ Matched","✗ Investigate")))</f>
        <v/>
      </c>
    </row>
    <row r="18">
      <c r="A18" s="42" t="n"/>
      <c r="B18" s="43" t="inlineStr">
        <is>
          <t>TOTAL</t>
        </is>
      </c>
      <c r="C18" s="31">
        <f>SUM(C6:C17)</f>
        <v/>
      </c>
      <c r="D18" s="31">
        <f>SUM(D6:D17)</f>
        <v/>
      </c>
      <c r="E18" s="31">
        <f>SUM(E6:E17)</f>
        <v/>
      </c>
      <c r="F18" s="31">
        <f>SUM(F6:F17)</f>
        <v/>
      </c>
      <c r="G18" s="31">
        <f>SUM(G6:G17)</f>
        <v/>
      </c>
      <c r="H18" s="43">
        <f>IF(AND(ABS(F18)&lt;=Setup!$B$10,ABS(G18)&lt;=Setup!$B$10),"✓ Matched","✗ Investigate")</f>
        <v/>
      </c>
    </row>
    <row r="20">
      <c r="A20" s="4" t="inlineStr">
        <is>
          <t>Box 2 – Citizens - Healthcare/Education (Box 2)</t>
        </is>
      </c>
      <c r="B20" s="5" t="n"/>
      <c r="C20" s="5" t="n"/>
      <c r="D20" s="5" t="n"/>
      <c r="E20" s="5" t="n"/>
      <c r="F20" s="5" t="n"/>
      <c r="G20" s="5" t="n"/>
      <c r="H20" s="5" t="n"/>
    </row>
    <row r="21" ht="30" customHeight="1">
      <c r="A21" s="3" t="inlineStr">
        <is>
          <t>Period #</t>
        </is>
      </c>
      <c r="B21" s="3" t="inlineStr">
        <is>
          <t>Period</t>
        </is>
      </c>
      <c r="C21" s="3" t="inlineStr">
        <is>
          <t>Per VAT Return (net)</t>
        </is>
      </c>
      <c r="D21" s="3" t="inlineStr">
        <is>
          <t>Per Sales Register</t>
        </is>
      </c>
      <c r="E21" s="3" t="inlineStr">
        <is>
          <t>Per Trial Balance</t>
        </is>
      </c>
      <c r="F21" s="3" t="inlineStr">
        <is>
          <t>Return − Register</t>
        </is>
      </c>
      <c r="G21" s="3" t="inlineStr">
        <is>
          <t>Return − TB</t>
        </is>
      </c>
      <c r="H21" s="3" t="inlineStr">
        <is>
          <t>Status</t>
        </is>
      </c>
    </row>
    <row r="22">
      <c r="A22" s="40">
        <f>IF(Setup!C19="","",Setup!A19)</f>
        <v/>
      </c>
      <c r="B22" s="30">
        <f>Setup!B19</f>
        <v/>
      </c>
      <c r="C22" s="49">
        <f>IF($A22="","",VAT_Returns!I6+VAT_Returns!J6)</f>
        <v/>
      </c>
      <c r="D22" s="49">
        <f>IF($A22="","",SUMIFS(Sales_Register!$H$6:$H$5005,Sales_Register!$O$6:$O$5005,$A22,Sales_Register!$G$6:$G$5005,"Citizens - Healthcare/Education (Box 2)"))</f>
        <v/>
      </c>
      <c r="E22" s="49">
        <f>IF($A22="","",-SUMPRODUCT((TB_Monthly!$D$6:$D$505="Citizens - Healthcare/Education (Box 2)")*(TB_Monthly!$F$4:$Q$4&gt;=Setup!$C$19)*(TB_Monthly!$F$4:$Q$4&lt;=Setup!$D$19)*TB_Monthly!$F$6:$Q$505))</f>
        <v/>
      </c>
      <c r="F22" s="50">
        <f>IF($A22="","",C22-D22)</f>
        <v/>
      </c>
      <c r="G22" s="50">
        <f>IF($A22="","",C22-E22)</f>
        <v/>
      </c>
      <c r="H22" s="6">
        <f>IF($A22="","",IF(AND(C22=0,D22=0,E22=0),"– No activity",IF(AND(ABS(F22)&lt;=Setup!$B$10,ABS(G22)&lt;=Setup!$B$10),"✓ Matched","✗ Investigate")))</f>
        <v/>
      </c>
    </row>
    <row r="23">
      <c r="A23" s="40">
        <f>IF(Setup!C20="","",Setup!A20)</f>
        <v/>
      </c>
      <c r="B23" s="30">
        <f>Setup!B20</f>
        <v/>
      </c>
      <c r="C23" s="49">
        <f>IF($A23="","",VAT_Returns!I7+VAT_Returns!J7)</f>
        <v/>
      </c>
      <c r="D23" s="49">
        <f>IF($A23="","",SUMIFS(Sales_Register!$H$6:$H$5005,Sales_Register!$O$6:$O$5005,$A23,Sales_Register!$G$6:$G$5005,"Citizens - Healthcare/Education (Box 2)"))</f>
        <v/>
      </c>
      <c r="E23" s="49">
        <f>IF($A23="","",-SUMPRODUCT((TB_Monthly!$D$6:$D$505="Citizens - Healthcare/Education (Box 2)")*(TB_Monthly!$F$4:$Q$4&gt;=Setup!$C$20)*(TB_Monthly!$F$4:$Q$4&lt;=Setup!$D$20)*TB_Monthly!$F$6:$Q$505))</f>
        <v/>
      </c>
      <c r="F23" s="50">
        <f>IF($A23="","",C23-D23)</f>
        <v/>
      </c>
      <c r="G23" s="50">
        <f>IF($A23="","",C23-E23)</f>
        <v/>
      </c>
      <c r="H23" s="6">
        <f>IF($A23="","",IF(AND(C23=0,D23=0,E23=0),"– No activity",IF(AND(ABS(F23)&lt;=Setup!$B$10,ABS(G23)&lt;=Setup!$B$10),"✓ Matched","✗ Investigate")))</f>
        <v/>
      </c>
    </row>
    <row r="24">
      <c r="A24" s="40">
        <f>IF(Setup!C21="","",Setup!A21)</f>
        <v/>
      </c>
      <c r="B24" s="30">
        <f>Setup!B21</f>
        <v/>
      </c>
      <c r="C24" s="49">
        <f>IF($A24="","",VAT_Returns!I8+VAT_Returns!J8)</f>
        <v/>
      </c>
      <c r="D24" s="49">
        <f>IF($A24="","",SUMIFS(Sales_Register!$H$6:$H$5005,Sales_Register!$O$6:$O$5005,$A24,Sales_Register!$G$6:$G$5005,"Citizens - Healthcare/Education (Box 2)"))</f>
        <v/>
      </c>
      <c r="E24" s="49">
        <f>IF($A24="","",-SUMPRODUCT((TB_Monthly!$D$6:$D$505="Citizens - Healthcare/Education (Box 2)")*(TB_Monthly!$F$4:$Q$4&gt;=Setup!$C$21)*(TB_Monthly!$F$4:$Q$4&lt;=Setup!$D$21)*TB_Monthly!$F$6:$Q$505))</f>
        <v/>
      </c>
      <c r="F24" s="50">
        <f>IF($A24="","",C24-D24)</f>
        <v/>
      </c>
      <c r="G24" s="50">
        <f>IF($A24="","",C24-E24)</f>
        <v/>
      </c>
      <c r="H24" s="6">
        <f>IF($A24="","",IF(AND(C24=0,D24=0,E24=0),"– No activity",IF(AND(ABS(F24)&lt;=Setup!$B$10,ABS(G24)&lt;=Setup!$B$10),"✓ Matched","✗ Investigate")))</f>
        <v/>
      </c>
    </row>
    <row r="25">
      <c r="A25" s="40">
        <f>IF(Setup!C22="","",Setup!A22)</f>
        <v/>
      </c>
      <c r="B25" s="30">
        <f>Setup!B22</f>
        <v/>
      </c>
      <c r="C25" s="49">
        <f>IF($A25="","",VAT_Returns!I9+VAT_Returns!J9)</f>
        <v/>
      </c>
      <c r="D25" s="49">
        <f>IF($A25="","",SUMIFS(Sales_Register!$H$6:$H$5005,Sales_Register!$O$6:$O$5005,$A25,Sales_Register!$G$6:$G$5005,"Citizens - Healthcare/Education (Box 2)"))</f>
        <v/>
      </c>
      <c r="E25" s="49">
        <f>IF($A25="","",-SUMPRODUCT((TB_Monthly!$D$6:$D$505="Citizens - Healthcare/Education (Box 2)")*(TB_Monthly!$F$4:$Q$4&gt;=Setup!$C$22)*(TB_Monthly!$F$4:$Q$4&lt;=Setup!$D$22)*TB_Monthly!$F$6:$Q$505))</f>
        <v/>
      </c>
      <c r="F25" s="50">
        <f>IF($A25="","",C25-D25)</f>
        <v/>
      </c>
      <c r="G25" s="50">
        <f>IF($A25="","",C25-E25)</f>
        <v/>
      </c>
      <c r="H25" s="6">
        <f>IF($A25="","",IF(AND(C25=0,D25=0,E25=0),"– No activity",IF(AND(ABS(F25)&lt;=Setup!$B$10,ABS(G25)&lt;=Setup!$B$10),"✓ Matched","✗ Investigate")))</f>
        <v/>
      </c>
    </row>
    <row r="26">
      <c r="A26" s="40">
        <f>IF(Setup!C23="","",Setup!A23)</f>
        <v/>
      </c>
      <c r="B26" s="30">
        <f>Setup!B23</f>
        <v/>
      </c>
      <c r="C26" s="49">
        <f>IF($A26="","",VAT_Returns!I10+VAT_Returns!J10)</f>
        <v/>
      </c>
      <c r="D26" s="49">
        <f>IF($A26="","",SUMIFS(Sales_Register!$H$6:$H$5005,Sales_Register!$O$6:$O$5005,$A26,Sales_Register!$G$6:$G$5005,"Citizens - Healthcare/Education (Box 2)"))</f>
        <v/>
      </c>
      <c r="E26" s="49">
        <f>IF($A26="","",-SUMPRODUCT((TB_Monthly!$D$6:$D$505="Citizens - Healthcare/Education (Box 2)")*(TB_Monthly!$F$4:$Q$4&gt;=Setup!$C$23)*(TB_Monthly!$F$4:$Q$4&lt;=Setup!$D$23)*TB_Monthly!$F$6:$Q$505))</f>
        <v/>
      </c>
      <c r="F26" s="50">
        <f>IF($A26="","",C26-D26)</f>
        <v/>
      </c>
      <c r="G26" s="50">
        <f>IF($A26="","",C26-E26)</f>
        <v/>
      </c>
      <c r="H26" s="6">
        <f>IF($A26="","",IF(AND(C26=0,D26=0,E26=0),"– No activity",IF(AND(ABS(F26)&lt;=Setup!$B$10,ABS(G26)&lt;=Setup!$B$10),"✓ Matched","✗ Investigate")))</f>
        <v/>
      </c>
    </row>
    <row r="27">
      <c r="A27" s="40">
        <f>IF(Setup!C24="","",Setup!A24)</f>
        <v/>
      </c>
      <c r="B27" s="30">
        <f>Setup!B24</f>
        <v/>
      </c>
      <c r="C27" s="49">
        <f>IF($A27="","",VAT_Returns!I11+VAT_Returns!J11)</f>
        <v/>
      </c>
      <c r="D27" s="49">
        <f>IF($A27="","",SUMIFS(Sales_Register!$H$6:$H$5005,Sales_Register!$O$6:$O$5005,$A27,Sales_Register!$G$6:$G$5005,"Citizens - Healthcare/Education (Box 2)"))</f>
        <v/>
      </c>
      <c r="E27" s="49">
        <f>IF($A27="","",-SUMPRODUCT((TB_Monthly!$D$6:$D$505="Citizens - Healthcare/Education (Box 2)")*(TB_Monthly!$F$4:$Q$4&gt;=Setup!$C$24)*(TB_Monthly!$F$4:$Q$4&lt;=Setup!$D$24)*TB_Monthly!$F$6:$Q$505))</f>
        <v/>
      </c>
      <c r="F27" s="50">
        <f>IF($A27="","",C27-D27)</f>
        <v/>
      </c>
      <c r="G27" s="50">
        <f>IF($A27="","",C27-E27)</f>
        <v/>
      </c>
      <c r="H27" s="6">
        <f>IF($A27="","",IF(AND(C27=0,D27=0,E27=0),"– No activity",IF(AND(ABS(F27)&lt;=Setup!$B$10,ABS(G27)&lt;=Setup!$B$10),"✓ Matched","✗ Investigate")))</f>
        <v/>
      </c>
    </row>
    <row r="28">
      <c r="A28" s="40">
        <f>IF(Setup!C25="","",Setup!A25)</f>
        <v/>
      </c>
      <c r="B28" s="30">
        <f>Setup!B25</f>
        <v/>
      </c>
      <c r="C28" s="49">
        <f>IF($A28="","",VAT_Returns!I12+VAT_Returns!J12)</f>
        <v/>
      </c>
      <c r="D28" s="49">
        <f>IF($A28="","",SUMIFS(Sales_Register!$H$6:$H$5005,Sales_Register!$O$6:$O$5005,$A28,Sales_Register!$G$6:$G$5005,"Citizens - Healthcare/Education (Box 2)"))</f>
        <v/>
      </c>
      <c r="E28" s="49">
        <f>IF($A28="","",-SUMPRODUCT((TB_Monthly!$D$6:$D$505="Citizens - Healthcare/Education (Box 2)")*(TB_Monthly!$F$4:$Q$4&gt;=Setup!$C$25)*(TB_Monthly!$F$4:$Q$4&lt;=Setup!$D$25)*TB_Monthly!$F$6:$Q$505))</f>
        <v/>
      </c>
      <c r="F28" s="50">
        <f>IF($A28="","",C28-D28)</f>
        <v/>
      </c>
      <c r="G28" s="50">
        <f>IF($A28="","",C28-E28)</f>
        <v/>
      </c>
      <c r="H28" s="6">
        <f>IF($A28="","",IF(AND(C28=0,D28=0,E28=0),"– No activity",IF(AND(ABS(F28)&lt;=Setup!$B$10,ABS(G28)&lt;=Setup!$B$10),"✓ Matched","✗ Investigate")))</f>
        <v/>
      </c>
    </row>
    <row r="29">
      <c r="A29" s="40">
        <f>IF(Setup!C26="","",Setup!A26)</f>
        <v/>
      </c>
      <c r="B29" s="30">
        <f>Setup!B26</f>
        <v/>
      </c>
      <c r="C29" s="49">
        <f>IF($A29="","",VAT_Returns!I13+VAT_Returns!J13)</f>
        <v/>
      </c>
      <c r="D29" s="49">
        <f>IF($A29="","",SUMIFS(Sales_Register!$H$6:$H$5005,Sales_Register!$O$6:$O$5005,$A29,Sales_Register!$G$6:$G$5005,"Citizens - Healthcare/Education (Box 2)"))</f>
        <v/>
      </c>
      <c r="E29" s="49">
        <f>IF($A29="","",-SUMPRODUCT((TB_Monthly!$D$6:$D$505="Citizens - Healthcare/Education (Box 2)")*(TB_Monthly!$F$4:$Q$4&gt;=Setup!$C$26)*(TB_Monthly!$F$4:$Q$4&lt;=Setup!$D$26)*TB_Monthly!$F$6:$Q$505))</f>
        <v/>
      </c>
      <c r="F29" s="50">
        <f>IF($A29="","",C29-D29)</f>
        <v/>
      </c>
      <c r="G29" s="50">
        <f>IF($A29="","",C29-E29)</f>
        <v/>
      </c>
      <c r="H29" s="6">
        <f>IF($A29="","",IF(AND(C29=0,D29=0,E29=0),"– No activity",IF(AND(ABS(F29)&lt;=Setup!$B$10,ABS(G29)&lt;=Setup!$B$10),"✓ Matched","✗ Investigate")))</f>
        <v/>
      </c>
    </row>
    <row r="30">
      <c r="A30" s="40">
        <f>IF(Setup!C27="","",Setup!A27)</f>
        <v/>
      </c>
      <c r="B30" s="30">
        <f>Setup!B27</f>
        <v/>
      </c>
      <c r="C30" s="49">
        <f>IF($A30="","",VAT_Returns!I14+VAT_Returns!J14)</f>
        <v/>
      </c>
      <c r="D30" s="49">
        <f>IF($A30="","",SUMIFS(Sales_Register!$H$6:$H$5005,Sales_Register!$O$6:$O$5005,$A30,Sales_Register!$G$6:$G$5005,"Citizens - Healthcare/Education (Box 2)"))</f>
        <v/>
      </c>
      <c r="E30" s="49">
        <f>IF($A30="","",-SUMPRODUCT((TB_Monthly!$D$6:$D$505="Citizens - Healthcare/Education (Box 2)")*(TB_Monthly!$F$4:$Q$4&gt;=Setup!$C$27)*(TB_Monthly!$F$4:$Q$4&lt;=Setup!$D$27)*TB_Monthly!$F$6:$Q$505))</f>
        <v/>
      </c>
      <c r="F30" s="50">
        <f>IF($A30="","",C30-D30)</f>
        <v/>
      </c>
      <c r="G30" s="50">
        <f>IF($A30="","",C30-E30)</f>
        <v/>
      </c>
      <c r="H30" s="6">
        <f>IF($A30="","",IF(AND(C30=0,D30=0,E30=0),"– No activity",IF(AND(ABS(F30)&lt;=Setup!$B$10,ABS(G30)&lt;=Setup!$B$10),"✓ Matched","✗ Investigate")))</f>
        <v/>
      </c>
    </row>
    <row r="31">
      <c r="A31" s="40">
        <f>IF(Setup!C28="","",Setup!A28)</f>
        <v/>
      </c>
      <c r="B31" s="30">
        <f>Setup!B28</f>
        <v/>
      </c>
      <c r="C31" s="49">
        <f>IF($A31="","",VAT_Returns!I15+VAT_Returns!J15)</f>
        <v/>
      </c>
      <c r="D31" s="49">
        <f>IF($A31="","",SUMIFS(Sales_Register!$H$6:$H$5005,Sales_Register!$O$6:$O$5005,$A31,Sales_Register!$G$6:$G$5005,"Citizens - Healthcare/Education (Box 2)"))</f>
        <v/>
      </c>
      <c r="E31" s="49">
        <f>IF($A31="","",-SUMPRODUCT((TB_Monthly!$D$6:$D$505="Citizens - Healthcare/Education (Box 2)")*(TB_Monthly!$F$4:$Q$4&gt;=Setup!$C$28)*(TB_Monthly!$F$4:$Q$4&lt;=Setup!$D$28)*TB_Monthly!$F$6:$Q$505))</f>
        <v/>
      </c>
      <c r="F31" s="50">
        <f>IF($A31="","",C31-D31)</f>
        <v/>
      </c>
      <c r="G31" s="50">
        <f>IF($A31="","",C31-E31)</f>
        <v/>
      </c>
      <c r="H31" s="6">
        <f>IF($A31="","",IF(AND(C31=0,D31=0,E31=0),"– No activity",IF(AND(ABS(F31)&lt;=Setup!$B$10,ABS(G31)&lt;=Setup!$B$10),"✓ Matched","✗ Investigate")))</f>
        <v/>
      </c>
    </row>
    <row r="32">
      <c r="A32" s="40">
        <f>IF(Setup!C29="","",Setup!A29)</f>
        <v/>
      </c>
      <c r="B32" s="30">
        <f>Setup!B29</f>
        <v/>
      </c>
      <c r="C32" s="49">
        <f>IF($A32="","",VAT_Returns!I16+VAT_Returns!J16)</f>
        <v/>
      </c>
      <c r="D32" s="49">
        <f>IF($A32="","",SUMIFS(Sales_Register!$H$6:$H$5005,Sales_Register!$O$6:$O$5005,$A32,Sales_Register!$G$6:$G$5005,"Citizens - Healthcare/Education (Box 2)"))</f>
        <v/>
      </c>
      <c r="E32" s="49">
        <f>IF($A32="","",-SUMPRODUCT((TB_Monthly!$D$6:$D$505="Citizens - Healthcare/Education (Box 2)")*(TB_Monthly!$F$4:$Q$4&gt;=Setup!$C$29)*(TB_Monthly!$F$4:$Q$4&lt;=Setup!$D$29)*TB_Monthly!$F$6:$Q$505))</f>
        <v/>
      </c>
      <c r="F32" s="50">
        <f>IF($A32="","",C32-D32)</f>
        <v/>
      </c>
      <c r="G32" s="50">
        <f>IF($A32="","",C32-E32)</f>
        <v/>
      </c>
      <c r="H32" s="6">
        <f>IF($A32="","",IF(AND(C32=0,D32=0,E32=0),"– No activity",IF(AND(ABS(F32)&lt;=Setup!$B$10,ABS(G32)&lt;=Setup!$B$10),"✓ Matched","✗ Investigate")))</f>
        <v/>
      </c>
    </row>
    <row r="33">
      <c r="A33" s="40">
        <f>IF(Setup!C30="","",Setup!A30)</f>
        <v/>
      </c>
      <c r="B33" s="30">
        <f>Setup!B30</f>
        <v/>
      </c>
      <c r="C33" s="49">
        <f>IF($A33="","",VAT_Returns!I17+VAT_Returns!J17)</f>
        <v/>
      </c>
      <c r="D33" s="49">
        <f>IF($A33="","",SUMIFS(Sales_Register!$H$6:$H$5005,Sales_Register!$O$6:$O$5005,$A33,Sales_Register!$G$6:$G$5005,"Citizens - Healthcare/Education (Box 2)"))</f>
        <v/>
      </c>
      <c r="E33" s="49">
        <f>IF($A33="","",-SUMPRODUCT((TB_Monthly!$D$6:$D$505="Citizens - Healthcare/Education (Box 2)")*(TB_Monthly!$F$4:$Q$4&gt;=Setup!$C$30)*(TB_Monthly!$F$4:$Q$4&lt;=Setup!$D$30)*TB_Monthly!$F$6:$Q$505))</f>
        <v/>
      </c>
      <c r="F33" s="50">
        <f>IF($A33="","",C33-D33)</f>
        <v/>
      </c>
      <c r="G33" s="50">
        <f>IF($A33="","",C33-E33)</f>
        <v/>
      </c>
      <c r="H33" s="6">
        <f>IF($A33="","",IF(AND(C33=0,D33=0,E33=0),"– No activity",IF(AND(ABS(F33)&lt;=Setup!$B$10,ABS(G33)&lt;=Setup!$B$10),"✓ Matched","✗ Investigate")))</f>
        <v/>
      </c>
    </row>
    <row r="34">
      <c r="A34" s="42" t="n"/>
      <c r="B34" s="43" t="inlineStr">
        <is>
          <t>TOTAL</t>
        </is>
      </c>
      <c r="C34" s="31">
        <f>SUM(C22:C33)</f>
        <v/>
      </c>
      <c r="D34" s="31">
        <f>SUM(D22:D33)</f>
        <v/>
      </c>
      <c r="E34" s="31">
        <f>SUM(E22:E33)</f>
        <v/>
      </c>
      <c r="F34" s="31">
        <f>SUM(F22:F33)</f>
        <v/>
      </c>
      <c r="G34" s="31">
        <f>SUM(G22:G33)</f>
        <v/>
      </c>
      <c r="H34" s="43">
        <f>IF(AND(ABS(F34)&lt;=Setup!$B$10,ABS(G34)&lt;=Setup!$B$10),"✓ Matched","✗ Investigate")</f>
        <v/>
      </c>
    </row>
    <row r="36">
      <c r="A36" s="4" t="inlineStr">
        <is>
          <t>Box 3 – Zero-rated domestic (Box 3)</t>
        </is>
      </c>
      <c r="B36" s="5" t="n"/>
      <c r="C36" s="5" t="n"/>
      <c r="D36" s="5" t="n"/>
      <c r="E36" s="5" t="n"/>
      <c r="F36" s="5" t="n"/>
      <c r="G36" s="5" t="n"/>
      <c r="H36" s="5" t="n"/>
    </row>
    <row r="37" ht="30" customHeight="1">
      <c r="A37" s="3" t="inlineStr">
        <is>
          <t>Period #</t>
        </is>
      </c>
      <c r="B37" s="3" t="inlineStr">
        <is>
          <t>Period</t>
        </is>
      </c>
      <c r="C37" s="3" t="inlineStr">
        <is>
          <t>Per VAT Return (net)</t>
        </is>
      </c>
      <c r="D37" s="3" t="inlineStr">
        <is>
          <t>Per Sales Register</t>
        </is>
      </c>
      <c r="E37" s="3" t="inlineStr">
        <is>
          <t>Per Trial Balance</t>
        </is>
      </c>
      <c r="F37" s="3" t="inlineStr">
        <is>
          <t>Return − Register</t>
        </is>
      </c>
      <c r="G37" s="3" t="inlineStr">
        <is>
          <t>Return − TB</t>
        </is>
      </c>
      <c r="H37" s="3" t="inlineStr">
        <is>
          <t>Status</t>
        </is>
      </c>
    </row>
    <row r="38">
      <c r="A38" s="40">
        <f>IF(Setup!C19="","",Setup!A19)</f>
        <v/>
      </c>
      <c r="B38" s="30">
        <f>Setup!B19</f>
        <v/>
      </c>
      <c r="C38" s="49">
        <f>IF($A38="","",VAT_Returns!L6+VAT_Returns!M6)</f>
        <v/>
      </c>
      <c r="D38" s="49">
        <f>IF($A38="","",SUMIFS(Sales_Register!$H$6:$H$5005,Sales_Register!$O$6:$O$5005,$A38,Sales_Register!$G$6:$G$5005,"Zero-rated domestic (Box 3)"))</f>
        <v/>
      </c>
      <c r="E38" s="49">
        <f>IF($A38="","",-SUMPRODUCT((TB_Monthly!$D$6:$D$505="Zero-rated domestic (Box 3)")*(TB_Monthly!$F$4:$Q$4&gt;=Setup!$C$19)*(TB_Monthly!$F$4:$Q$4&lt;=Setup!$D$19)*TB_Monthly!$F$6:$Q$505))</f>
        <v/>
      </c>
      <c r="F38" s="50">
        <f>IF($A38="","",C38-D38)</f>
        <v/>
      </c>
      <c r="G38" s="50">
        <f>IF($A38="","",C38-E38)</f>
        <v/>
      </c>
      <c r="H38" s="6">
        <f>IF($A38="","",IF(AND(C38=0,D38=0,E38=0),"– No activity",IF(AND(ABS(F38)&lt;=Setup!$B$10,ABS(G38)&lt;=Setup!$B$10),"✓ Matched","✗ Investigate")))</f>
        <v/>
      </c>
    </row>
    <row r="39">
      <c r="A39" s="40">
        <f>IF(Setup!C20="","",Setup!A20)</f>
        <v/>
      </c>
      <c r="B39" s="30">
        <f>Setup!B20</f>
        <v/>
      </c>
      <c r="C39" s="49">
        <f>IF($A39="","",VAT_Returns!L7+VAT_Returns!M7)</f>
        <v/>
      </c>
      <c r="D39" s="49">
        <f>IF($A39="","",SUMIFS(Sales_Register!$H$6:$H$5005,Sales_Register!$O$6:$O$5005,$A39,Sales_Register!$G$6:$G$5005,"Zero-rated domestic (Box 3)"))</f>
        <v/>
      </c>
      <c r="E39" s="49">
        <f>IF($A39="","",-SUMPRODUCT((TB_Monthly!$D$6:$D$505="Zero-rated domestic (Box 3)")*(TB_Monthly!$F$4:$Q$4&gt;=Setup!$C$20)*(TB_Monthly!$F$4:$Q$4&lt;=Setup!$D$20)*TB_Monthly!$F$6:$Q$505))</f>
        <v/>
      </c>
      <c r="F39" s="50">
        <f>IF($A39="","",C39-D39)</f>
        <v/>
      </c>
      <c r="G39" s="50">
        <f>IF($A39="","",C39-E39)</f>
        <v/>
      </c>
      <c r="H39" s="6">
        <f>IF($A39="","",IF(AND(C39=0,D39=0,E39=0),"– No activity",IF(AND(ABS(F39)&lt;=Setup!$B$10,ABS(G39)&lt;=Setup!$B$10),"✓ Matched","✗ Investigate")))</f>
        <v/>
      </c>
    </row>
    <row r="40">
      <c r="A40" s="40">
        <f>IF(Setup!C21="","",Setup!A21)</f>
        <v/>
      </c>
      <c r="B40" s="30">
        <f>Setup!B21</f>
        <v/>
      </c>
      <c r="C40" s="49">
        <f>IF($A40="","",VAT_Returns!L8+VAT_Returns!M8)</f>
        <v/>
      </c>
      <c r="D40" s="49">
        <f>IF($A40="","",SUMIFS(Sales_Register!$H$6:$H$5005,Sales_Register!$O$6:$O$5005,$A40,Sales_Register!$G$6:$G$5005,"Zero-rated domestic (Box 3)"))</f>
        <v/>
      </c>
      <c r="E40" s="49">
        <f>IF($A40="","",-SUMPRODUCT((TB_Monthly!$D$6:$D$505="Zero-rated domestic (Box 3)")*(TB_Monthly!$F$4:$Q$4&gt;=Setup!$C$21)*(TB_Monthly!$F$4:$Q$4&lt;=Setup!$D$21)*TB_Monthly!$F$6:$Q$505))</f>
        <v/>
      </c>
      <c r="F40" s="50">
        <f>IF($A40="","",C40-D40)</f>
        <v/>
      </c>
      <c r="G40" s="50">
        <f>IF($A40="","",C40-E40)</f>
        <v/>
      </c>
      <c r="H40" s="6">
        <f>IF($A40="","",IF(AND(C40=0,D40=0,E40=0),"– No activity",IF(AND(ABS(F40)&lt;=Setup!$B$10,ABS(G40)&lt;=Setup!$B$10),"✓ Matched","✗ Investigate")))</f>
        <v/>
      </c>
    </row>
    <row r="41">
      <c r="A41" s="40">
        <f>IF(Setup!C22="","",Setup!A22)</f>
        <v/>
      </c>
      <c r="B41" s="30">
        <f>Setup!B22</f>
        <v/>
      </c>
      <c r="C41" s="49">
        <f>IF($A41="","",VAT_Returns!L9+VAT_Returns!M9)</f>
        <v/>
      </c>
      <c r="D41" s="49">
        <f>IF($A41="","",SUMIFS(Sales_Register!$H$6:$H$5005,Sales_Register!$O$6:$O$5005,$A41,Sales_Register!$G$6:$G$5005,"Zero-rated domestic (Box 3)"))</f>
        <v/>
      </c>
      <c r="E41" s="49">
        <f>IF($A41="","",-SUMPRODUCT((TB_Monthly!$D$6:$D$505="Zero-rated domestic (Box 3)")*(TB_Monthly!$F$4:$Q$4&gt;=Setup!$C$22)*(TB_Monthly!$F$4:$Q$4&lt;=Setup!$D$22)*TB_Monthly!$F$6:$Q$505))</f>
        <v/>
      </c>
      <c r="F41" s="50">
        <f>IF($A41="","",C41-D41)</f>
        <v/>
      </c>
      <c r="G41" s="50">
        <f>IF($A41="","",C41-E41)</f>
        <v/>
      </c>
      <c r="H41" s="6">
        <f>IF($A41="","",IF(AND(C41=0,D41=0,E41=0),"– No activity",IF(AND(ABS(F41)&lt;=Setup!$B$10,ABS(G41)&lt;=Setup!$B$10),"✓ Matched","✗ Investigate")))</f>
        <v/>
      </c>
    </row>
    <row r="42">
      <c r="A42" s="40">
        <f>IF(Setup!C23="","",Setup!A23)</f>
        <v/>
      </c>
      <c r="B42" s="30">
        <f>Setup!B23</f>
        <v/>
      </c>
      <c r="C42" s="49">
        <f>IF($A42="","",VAT_Returns!L10+VAT_Returns!M10)</f>
        <v/>
      </c>
      <c r="D42" s="49">
        <f>IF($A42="","",SUMIFS(Sales_Register!$H$6:$H$5005,Sales_Register!$O$6:$O$5005,$A42,Sales_Register!$G$6:$G$5005,"Zero-rated domestic (Box 3)"))</f>
        <v/>
      </c>
      <c r="E42" s="49">
        <f>IF($A42="","",-SUMPRODUCT((TB_Monthly!$D$6:$D$505="Zero-rated domestic (Box 3)")*(TB_Monthly!$F$4:$Q$4&gt;=Setup!$C$23)*(TB_Monthly!$F$4:$Q$4&lt;=Setup!$D$23)*TB_Monthly!$F$6:$Q$505))</f>
        <v/>
      </c>
      <c r="F42" s="50">
        <f>IF($A42="","",C42-D42)</f>
        <v/>
      </c>
      <c r="G42" s="50">
        <f>IF($A42="","",C42-E42)</f>
        <v/>
      </c>
      <c r="H42" s="6">
        <f>IF($A42="","",IF(AND(C42=0,D42=0,E42=0),"– No activity",IF(AND(ABS(F42)&lt;=Setup!$B$10,ABS(G42)&lt;=Setup!$B$10),"✓ Matched","✗ Investigate")))</f>
        <v/>
      </c>
    </row>
    <row r="43">
      <c r="A43" s="40">
        <f>IF(Setup!C24="","",Setup!A24)</f>
        <v/>
      </c>
      <c r="B43" s="30">
        <f>Setup!B24</f>
        <v/>
      </c>
      <c r="C43" s="49">
        <f>IF($A43="","",VAT_Returns!L11+VAT_Returns!M11)</f>
        <v/>
      </c>
      <c r="D43" s="49">
        <f>IF($A43="","",SUMIFS(Sales_Register!$H$6:$H$5005,Sales_Register!$O$6:$O$5005,$A43,Sales_Register!$G$6:$G$5005,"Zero-rated domestic (Box 3)"))</f>
        <v/>
      </c>
      <c r="E43" s="49">
        <f>IF($A43="","",-SUMPRODUCT((TB_Monthly!$D$6:$D$505="Zero-rated domestic (Box 3)")*(TB_Monthly!$F$4:$Q$4&gt;=Setup!$C$24)*(TB_Monthly!$F$4:$Q$4&lt;=Setup!$D$24)*TB_Monthly!$F$6:$Q$505))</f>
        <v/>
      </c>
      <c r="F43" s="50">
        <f>IF($A43="","",C43-D43)</f>
        <v/>
      </c>
      <c r="G43" s="50">
        <f>IF($A43="","",C43-E43)</f>
        <v/>
      </c>
      <c r="H43" s="6">
        <f>IF($A43="","",IF(AND(C43=0,D43=0,E43=0),"– No activity",IF(AND(ABS(F43)&lt;=Setup!$B$10,ABS(G43)&lt;=Setup!$B$10),"✓ Matched","✗ Investigate")))</f>
        <v/>
      </c>
    </row>
    <row r="44">
      <c r="A44" s="40">
        <f>IF(Setup!C25="","",Setup!A25)</f>
        <v/>
      </c>
      <c r="B44" s="30">
        <f>Setup!B25</f>
        <v/>
      </c>
      <c r="C44" s="49">
        <f>IF($A44="","",VAT_Returns!L12+VAT_Returns!M12)</f>
        <v/>
      </c>
      <c r="D44" s="49">
        <f>IF($A44="","",SUMIFS(Sales_Register!$H$6:$H$5005,Sales_Register!$O$6:$O$5005,$A44,Sales_Register!$G$6:$G$5005,"Zero-rated domestic (Box 3)"))</f>
        <v/>
      </c>
      <c r="E44" s="49">
        <f>IF($A44="","",-SUMPRODUCT((TB_Monthly!$D$6:$D$505="Zero-rated domestic (Box 3)")*(TB_Monthly!$F$4:$Q$4&gt;=Setup!$C$25)*(TB_Monthly!$F$4:$Q$4&lt;=Setup!$D$25)*TB_Monthly!$F$6:$Q$505))</f>
        <v/>
      </c>
      <c r="F44" s="50">
        <f>IF($A44="","",C44-D44)</f>
        <v/>
      </c>
      <c r="G44" s="50">
        <f>IF($A44="","",C44-E44)</f>
        <v/>
      </c>
      <c r="H44" s="6">
        <f>IF($A44="","",IF(AND(C44=0,D44=0,E44=0),"– No activity",IF(AND(ABS(F44)&lt;=Setup!$B$10,ABS(G44)&lt;=Setup!$B$10),"✓ Matched","✗ Investigate")))</f>
        <v/>
      </c>
    </row>
    <row r="45">
      <c r="A45" s="40">
        <f>IF(Setup!C26="","",Setup!A26)</f>
        <v/>
      </c>
      <c r="B45" s="30">
        <f>Setup!B26</f>
        <v/>
      </c>
      <c r="C45" s="49">
        <f>IF($A45="","",VAT_Returns!L13+VAT_Returns!M13)</f>
        <v/>
      </c>
      <c r="D45" s="49">
        <f>IF($A45="","",SUMIFS(Sales_Register!$H$6:$H$5005,Sales_Register!$O$6:$O$5005,$A45,Sales_Register!$G$6:$G$5005,"Zero-rated domestic (Box 3)"))</f>
        <v/>
      </c>
      <c r="E45" s="49">
        <f>IF($A45="","",-SUMPRODUCT((TB_Monthly!$D$6:$D$505="Zero-rated domestic (Box 3)")*(TB_Monthly!$F$4:$Q$4&gt;=Setup!$C$26)*(TB_Monthly!$F$4:$Q$4&lt;=Setup!$D$26)*TB_Monthly!$F$6:$Q$505))</f>
        <v/>
      </c>
      <c r="F45" s="50">
        <f>IF($A45="","",C45-D45)</f>
        <v/>
      </c>
      <c r="G45" s="50">
        <f>IF($A45="","",C45-E45)</f>
        <v/>
      </c>
      <c r="H45" s="6">
        <f>IF($A45="","",IF(AND(C45=0,D45=0,E45=0),"– No activity",IF(AND(ABS(F45)&lt;=Setup!$B$10,ABS(G45)&lt;=Setup!$B$10),"✓ Matched","✗ Investigate")))</f>
        <v/>
      </c>
    </row>
    <row r="46">
      <c r="A46" s="40">
        <f>IF(Setup!C27="","",Setup!A27)</f>
        <v/>
      </c>
      <c r="B46" s="30">
        <f>Setup!B27</f>
        <v/>
      </c>
      <c r="C46" s="49">
        <f>IF($A46="","",VAT_Returns!L14+VAT_Returns!M14)</f>
        <v/>
      </c>
      <c r="D46" s="49">
        <f>IF($A46="","",SUMIFS(Sales_Register!$H$6:$H$5005,Sales_Register!$O$6:$O$5005,$A46,Sales_Register!$G$6:$G$5005,"Zero-rated domestic (Box 3)"))</f>
        <v/>
      </c>
      <c r="E46" s="49">
        <f>IF($A46="","",-SUMPRODUCT((TB_Monthly!$D$6:$D$505="Zero-rated domestic (Box 3)")*(TB_Monthly!$F$4:$Q$4&gt;=Setup!$C$27)*(TB_Monthly!$F$4:$Q$4&lt;=Setup!$D$27)*TB_Monthly!$F$6:$Q$505))</f>
        <v/>
      </c>
      <c r="F46" s="50">
        <f>IF($A46="","",C46-D46)</f>
        <v/>
      </c>
      <c r="G46" s="50">
        <f>IF($A46="","",C46-E46)</f>
        <v/>
      </c>
      <c r="H46" s="6">
        <f>IF($A46="","",IF(AND(C46=0,D46=0,E46=0),"– No activity",IF(AND(ABS(F46)&lt;=Setup!$B$10,ABS(G46)&lt;=Setup!$B$10),"✓ Matched","✗ Investigate")))</f>
        <v/>
      </c>
    </row>
    <row r="47">
      <c r="A47" s="40">
        <f>IF(Setup!C28="","",Setup!A28)</f>
        <v/>
      </c>
      <c r="B47" s="30">
        <f>Setup!B28</f>
        <v/>
      </c>
      <c r="C47" s="49">
        <f>IF($A47="","",VAT_Returns!L15+VAT_Returns!M15)</f>
        <v/>
      </c>
      <c r="D47" s="49">
        <f>IF($A47="","",SUMIFS(Sales_Register!$H$6:$H$5005,Sales_Register!$O$6:$O$5005,$A47,Sales_Register!$G$6:$G$5005,"Zero-rated domestic (Box 3)"))</f>
        <v/>
      </c>
      <c r="E47" s="49">
        <f>IF($A47="","",-SUMPRODUCT((TB_Monthly!$D$6:$D$505="Zero-rated domestic (Box 3)")*(TB_Monthly!$F$4:$Q$4&gt;=Setup!$C$28)*(TB_Monthly!$F$4:$Q$4&lt;=Setup!$D$28)*TB_Monthly!$F$6:$Q$505))</f>
        <v/>
      </c>
      <c r="F47" s="50">
        <f>IF($A47="","",C47-D47)</f>
        <v/>
      </c>
      <c r="G47" s="50">
        <f>IF($A47="","",C47-E47)</f>
        <v/>
      </c>
      <c r="H47" s="6">
        <f>IF($A47="","",IF(AND(C47=0,D47=0,E47=0),"– No activity",IF(AND(ABS(F47)&lt;=Setup!$B$10,ABS(G47)&lt;=Setup!$B$10),"✓ Matched","✗ Investigate")))</f>
        <v/>
      </c>
    </row>
    <row r="48">
      <c r="A48" s="40">
        <f>IF(Setup!C29="","",Setup!A29)</f>
        <v/>
      </c>
      <c r="B48" s="30">
        <f>Setup!B29</f>
        <v/>
      </c>
      <c r="C48" s="49">
        <f>IF($A48="","",VAT_Returns!L16+VAT_Returns!M16)</f>
        <v/>
      </c>
      <c r="D48" s="49">
        <f>IF($A48="","",SUMIFS(Sales_Register!$H$6:$H$5005,Sales_Register!$O$6:$O$5005,$A48,Sales_Register!$G$6:$G$5005,"Zero-rated domestic (Box 3)"))</f>
        <v/>
      </c>
      <c r="E48" s="49">
        <f>IF($A48="","",-SUMPRODUCT((TB_Monthly!$D$6:$D$505="Zero-rated domestic (Box 3)")*(TB_Monthly!$F$4:$Q$4&gt;=Setup!$C$29)*(TB_Monthly!$F$4:$Q$4&lt;=Setup!$D$29)*TB_Monthly!$F$6:$Q$505))</f>
        <v/>
      </c>
      <c r="F48" s="50">
        <f>IF($A48="","",C48-D48)</f>
        <v/>
      </c>
      <c r="G48" s="50">
        <f>IF($A48="","",C48-E48)</f>
        <v/>
      </c>
      <c r="H48" s="6">
        <f>IF($A48="","",IF(AND(C48=0,D48=0,E48=0),"– No activity",IF(AND(ABS(F48)&lt;=Setup!$B$10,ABS(G48)&lt;=Setup!$B$10),"✓ Matched","✗ Investigate")))</f>
        <v/>
      </c>
    </row>
    <row r="49">
      <c r="A49" s="40">
        <f>IF(Setup!C30="","",Setup!A30)</f>
        <v/>
      </c>
      <c r="B49" s="30">
        <f>Setup!B30</f>
        <v/>
      </c>
      <c r="C49" s="49">
        <f>IF($A49="","",VAT_Returns!L17+VAT_Returns!M17)</f>
        <v/>
      </c>
      <c r="D49" s="49">
        <f>IF($A49="","",SUMIFS(Sales_Register!$H$6:$H$5005,Sales_Register!$O$6:$O$5005,$A49,Sales_Register!$G$6:$G$5005,"Zero-rated domestic (Box 3)"))</f>
        <v/>
      </c>
      <c r="E49" s="49">
        <f>IF($A49="","",-SUMPRODUCT((TB_Monthly!$D$6:$D$505="Zero-rated domestic (Box 3)")*(TB_Monthly!$F$4:$Q$4&gt;=Setup!$C$30)*(TB_Monthly!$F$4:$Q$4&lt;=Setup!$D$30)*TB_Monthly!$F$6:$Q$505))</f>
        <v/>
      </c>
      <c r="F49" s="50">
        <f>IF($A49="","",C49-D49)</f>
        <v/>
      </c>
      <c r="G49" s="50">
        <f>IF($A49="","",C49-E49)</f>
        <v/>
      </c>
      <c r="H49" s="6">
        <f>IF($A49="","",IF(AND(C49=0,D49=0,E49=0),"– No activity",IF(AND(ABS(F49)&lt;=Setup!$B$10,ABS(G49)&lt;=Setup!$B$10),"✓ Matched","✗ Investigate")))</f>
        <v/>
      </c>
    </row>
    <row r="50">
      <c r="A50" s="42" t="n"/>
      <c r="B50" s="43" t="inlineStr">
        <is>
          <t>TOTAL</t>
        </is>
      </c>
      <c r="C50" s="31">
        <f>SUM(C38:C49)</f>
        <v/>
      </c>
      <c r="D50" s="31">
        <f>SUM(D38:D49)</f>
        <v/>
      </c>
      <c r="E50" s="31">
        <f>SUM(E38:E49)</f>
        <v/>
      </c>
      <c r="F50" s="31">
        <f>SUM(F38:F49)</f>
        <v/>
      </c>
      <c r="G50" s="31">
        <f>SUM(G38:G49)</f>
        <v/>
      </c>
      <c r="H50" s="43">
        <f>IF(AND(ABS(F50)&lt;=Setup!$B$10,ABS(G50)&lt;=Setup!$B$10),"✓ Matched","✗ Investigate")</f>
        <v/>
      </c>
    </row>
    <row r="52">
      <c r="A52" s="4" t="inlineStr">
        <is>
          <t>Box 4 – Export (Box 4)</t>
        </is>
      </c>
      <c r="B52" s="5" t="n"/>
      <c r="C52" s="5" t="n"/>
      <c r="D52" s="5" t="n"/>
      <c r="E52" s="5" t="n"/>
      <c r="F52" s="5" t="n"/>
      <c r="G52" s="5" t="n"/>
      <c r="H52" s="5" t="n"/>
    </row>
    <row r="53" ht="30" customHeight="1">
      <c r="A53" s="3" t="inlineStr">
        <is>
          <t>Period #</t>
        </is>
      </c>
      <c r="B53" s="3" t="inlineStr">
        <is>
          <t>Period</t>
        </is>
      </c>
      <c r="C53" s="3" t="inlineStr">
        <is>
          <t>Per VAT Return (net)</t>
        </is>
      </c>
      <c r="D53" s="3" t="inlineStr">
        <is>
          <t>Per Sales Register</t>
        </is>
      </c>
      <c r="E53" s="3" t="inlineStr">
        <is>
          <t>Per Trial Balance</t>
        </is>
      </c>
      <c r="F53" s="3" t="inlineStr">
        <is>
          <t>Return − Register</t>
        </is>
      </c>
      <c r="G53" s="3" t="inlineStr">
        <is>
          <t>Return − TB</t>
        </is>
      </c>
      <c r="H53" s="3" t="inlineStr">
        <is>
          <t>Status</t>
        </is>
      </c>
    </row>
    <row r="54">
      <c r="A54" s="40">
        <f>IF(Setup!C19="","",Setup!A19)</f>
        <v/>
      </c>
      <c r="B54" s="30">
        <f>Setup!B19</f>
        <v/>
      </c>
      <c r="C54" s="49">
        <f>IF($A54="","",VAT_Returns!O6+VAT_Returns!P6)</f>
        <v/>
      </c>
      <c r="D54" s="49">
        <f>IF($A54="","",SUMIFS(Sales_Register!$H$6:$H$5005,Sales_Register!$O$6:$O$5005,$A54,Sales_Register!$G$6:$G$5005,"Export (Box 4)"))</f>
        <v/>
      </c>
      <c r="E54" s="49">
        <f>IF($A54="","",-SUMPRODUCT((TB_Monthly!$D$6:$D$505="Export (Box 4)")*(TB_Monthly!$F$4:$Q$4&gt;=Setup!$C$19)*(TB_Monthly!$F$4:$Q$4&lt;=Setup!$D$19)*TB_Monthly!$F$6:$Q$505))</f>
        <v/>
      </c>
      <c r="F54" s="50">
        <f>IF($A54="","",C54-D54)</f>
        <v/>
      </c>
      <c r="G54" s="50">
        <f>IF($A54="","",C54-E54)</f>
        <v/>
      </c>
      <c r="H54" s="6">
        <f>IF($A54="","",IF(AND(C54=0,D54=0,E54=0),"– No activity",IF(AND(ABS(F54)&lt;=Setup!$B$10,ABS(G54)&lt;=Setup!$B$10),"✓ Matched","✗ Investigate")))</f>
        <v/>
      </c>
    </row>
    <row r="55">
      <c r="A55" s="40">
        <f>IF(Setup!C20="","",Setup!A20)</f>
        <v/>
      </c>
      <c r="B55" s="30">
        <f>Setup!B20</f>
        <v/>
      </c>
      <c r="C55" s="49">
        <f>IF($A55="","",VAT_Returns!O7+VAT_Returns!P7)</f>
        <v/>
      </c>
      <c r="D55" s="49">
        <f>IF($A55="","",SUMIFS(Sales_Register!$H$6:$H$5005,Sales_Register!$O$6:$O$5005,$A55,Sales_Register!$G$6:$G$5005,"Export (Box 4)"))</f>
        <v/>
      </c>
      <c r="E55" s="49">
        <f>IF($A55="","",-SUMPRODUCT((TB_Monthly!$D$6:$D$505="Export (Box 4)")*(TB_Monthly!$F$4:$Q$4&gt;=Setup!$C$20)*(TB_Monthly!$F$4:$Q$4&lt;=Setup!$D$20)*TB_Monthly!$F$6:$Q$505))</f>
        <v/>
      </c>
      <c r="F55" s="50">
        <f>IF($A55="","",C55-D55)</f>
        <v/>
      </c>
      <c r="G55" s="50">
        <f>IF($A55="","",C55-E55)</f>
        <v/>
      </c>
      <c r="H55" s="6">
        <f>IF($A55="","",IF(AND(C55=0,D55=0,E55=0),"– No activity",IF(AND(ABS(F55)&lt;=Setup!$B$10,ABS(G55)&lt;=Setup!$B$10),"✓ Matched","✗ Investigate")))</f>
        <v/>
      </c>
    </row>
    <row r="56">
      <c r="A56" s="40">
        <f>IF(Setup!C21="","",Setup!A21)</f>
        <v/>
      </c>
      <c r="B56" s="30">
        <f>Setup!B21</f>
        <v/>
      </c>
      <c r="C56" s="49">
        <f>IF($A56="","",VAT_Returns!O8+VAT_Returns!P8)</f>
        <v/>
      </c>
      <c r="D56" s="49">
        <f>IF($A56="","",SUMIFS(Sales_Register!$H$6:$H$5005,Sales_Register!$O$6:$O$5005,$A56,Sales_Register!$G$6:$G$5005,"Export (Box 4)"))</f>
        <v/>
      </c>
      <c r="E56" s="49">
        <f>IF($A56="","",-SUMPRODUCT((TB_Monthly!$D$6:$D$505="Export (Box 4)")*(TB_Monthly!$F$4:$Q$4&gt;=Setup!$C$21)*(TB_Monthly!$F$4:$Q$4&lt;=Setup!$D$21)*TB_Monthly!$F$6:$Q$505))</f>
        <v/>
      </c>
      <c r="F56" s="50">
        <f>IF($A56="","",C56-D56)</f>
        <v/>
      </c>
      <c r="G56" s="50">
        <f>IF($A56="","",C56-E56)</f>
        <v/>
      </c>
      <c r="H56" s="6">
        <f>IF($A56="","",IF(AND(C56=0,D56=0,E56=0),"– No activity",IF(AND(ABS(F56)&lt;=Setup!$B$10,ABS(G56)&lt;=Setup!$B$10),"✓ Matched","✗ Investigate")))</f>
        <v/>
      </c>
    </row>
    <row r="57">
      <c r="A57" s="40">
        <f>IF(Setup!C22="","",Setup!A22)</f>
        <v/>
      </c>
      <c r="B57" s="30">
        <f>Setup!B22</f>
        <v/>
      </c>
      <c r="C57" s="49">
        <f>IF($A57="","",VAT_Returns!O9+VAT_Returns!P9)</f>
        <v/>
      </c>
      <c r="D57" s="49">
        <f>IF($A57="","",SUMIFS(Sales_Register!$H$6:$H$5005,Sales_Register!$O$6:$O$5005,$A57,Sales_Register!$G$6:$G$5005,"Export (Box 4)"))</f>
        <v/>
      </c>
      <c r="E57" s="49">
        <f>IF($A57="","",-SUMPRODUCT((TB_Monthly!$D$6:$D$505="Export (Box 4)")*(TB_Monthly!$F$4:$Q$4&gt;=Setup!$C$22)*(TB_Monthly!$F$4:$Q$4&lt;=Setup!$D$22)*TB_Monthly!$F$6:$Q$505))</f>
        <v/>
      </c>
      <c r="F57" s="50">
        <f>IF($A57="","",C57-D57)</f>
        <v/>
      </c>
      <c r="G57" s="50">
        <f>IF($A57="","",C57-E57)</f>
        <v/>
      </c>
      <c r="H57" s="6">
        <f>IF($A57="","",IF(AND(C57=0,D57=0,E57=0),"– No activity",IF(AND(ABS(F57)&lt;=Setup!$B$10,ABS(G57)&lt;=Setup!$B$10),"✓ Matched","✗ Investigate")))</f>
        <v/>
      </c>
    </row>
    <row r="58">
      <c r="A58" s="40">
        <f>IF(Setup!C23="","",Setup!A23)</f>
        <v/>
      </c>
      <c r="B58" s="30">
        <f>Setup!B23</f>
        <v/>
      </c>
      <c r="C58" s="49">
        <f>IF($A58="","",VAT_Returns!O10+VAT_Returns!P10)</f>
        <v/>
      </c>
      <c r="D58" s="49">
        <f>IF($A58="","",SUMIFS(Sales_Register!$H$6:$H$5005,Sales_Register!$O$6:$O$5005,$A58,Sales_Register!$G$6:$G$5005,"Export (Box 4)"))</f>
        <v/>
      </c>
      <c r="E58" s="49">
        <f>IF($A58="","",-SUMPRODUCT((TB_Monthly!$D$6:$D$505="Export (Box 4)")*(TB_Monthly!$F$4:$Q$4&gt;=Setup!$C$23)*(TB_Monthly!$F$4:$Q$4&lt;=Setup!$D$23)*TB_Monthly!$F$6:$Q$505))</f>
        <v/>
      </c>
      <c r="F58" s="50">
        <f>IF($A58="","",C58-D58)</f>
        <v/>
      </c>
      <c r="G58" s="50">
        <f>IF($A58="","",C58-E58)</f>
        <v/>
      </c>
      <c r="H58" s="6">
        <f>IF($A58="","",IF(AND(C58=0,D58=0,E58=0),"– No activity",IF(AND(ABS(F58)&lt;=Setup!$B$10,ABS(G58)&lt;=Setup!$B$10),"✓ Matched","✗ Investigate")))</f>
        <v/>
      </c>
    </row>
    <row r="59">
      <c r="A59" s="40">
        <f>IF(Setup!C24="","",Setup!A24)</f>
        <v/>
      </c>
      <c r="B59" s="30">
        <f>Setup!B24</f>
        <v/>
      </c>
      <c r="C59" s="49">
        <f>IF($A59="","",VAT_Returns!O11+VAT_Returns!P11)</f>
        <v/>
      </c>
      <c r="D59" s="49">
        <f>IF($A59="","",SUMIFS(Sales_Register!$H$6:$H$5005,Sales_Register!$O$6:$O$5005,$A59,Sales_Register!$G$6:$G$5005,"Export (Box 4)"))</f>
        <v/>
      </c>
      <c r="E59" s="49">
        <f>IF($A59="","",-SUMPRODUCT((TB_Monthly!$D$6:$D$505="Export (Box 4)")*(TB_Monthly!$F$4:$Q$4&gt;=Setup!$C$24)*(TB_Monthly!$F$4:$Q$4&lt;=Setup!$D$24)*TB_Monthly!$F$6:$Q$505))</f>
        <v/>
      </c>
      <c r="F59" s="50">
        <f>IF($A59="","",C59-D59)</f>
        <v/>
      </c>
      <c r="G59" s="50">
        <f>IF($A59="","",C59-E59)</f>
        <v/>
      </c>
      <c r="H59" s="6">
        <f>IF($A59="","",IF(AND(C59=0,D59=0,E59=0),"– No activity",IF(AND(ABS(F59)&lt;=Setup!$B$10,ABS(G59)&lt;=Setup!$B$10),"✓ Matched","✗ Investigate")))</f>
        <v/>
      </c>
    </row>
    <row r="60">
      <c r="A60" s="40">
        <f>IF(Setup!C25="","",Setup!A25)</f>
        <v/>
      </c>
      <c r="B60" s="30">
        <f>Setup!B25</f>
        <v/>
      </c>
      <c r="C60" s="49">
        <f>IF($A60="","",VAT_Returns!O12+VAT_Returns!P12)</f>
        <v/>
      </c>
      <c r="D60" s="49">
        <f>IF($A60="","",SUMIFS(Sales_Register!$H$6:$H$5005,Sales_Register!$O$6:$O$5005,$A60,Sales_Register!$G$6:$G$5005,"Export (Box 4)"))</f>
        <v/>
      </c>
      <c r="E60" s="49">
        <f>IF($A60="","",-SUMPRODUCT((TB_Monthly!$D$6:$D$505="Export (Box 4)")*(TB_Monthly!$F$4:$Q$4&gt;=Setup!$C$25)*(TB_Monthly!$F$4:$Q$4&lt;=Setup!$D$25)*TB_Monthly!$F$6:$Q$505))</f>
        <v/>
      </c>
      <c r="F60" s="50">
        <f>IF($A60="","",C60-D60)</f>
        <v/>
      </c>
      <c r="G60" s="50">
        <f>IF($A60="","",C60-E60)</f>
        <v/>
      </c>
      <c r="H60" s="6">
        <f>IF($A60="","",IF(AND(C60=0,D60=0,E60=0),"– No activity",IF(AND(ABS(F60)&lt;=Setup!$B$10,ABS(G60)&lt;=Setup!$B$10),"✓ Matched","✗ Investigate")))</f>
        <v/>
      </c>
    </row>
    <row r="61">
      <c r="A61" s="40">
        <f>IF(Setup!C26="","",Setup!A26)</f>
        <v/>
      </c>
      <c r="B61" s="30">
        <f>Setup!B26</f>
        <v/>
      </c>
      <c r="C61" s="49">
        <f>IF($A61="","",VAT_Returns!O13+VAT_Returns!P13)</f>
        <v/>
      </c>
      <c r="D61" s="49">
        <f>IF($A61="","",SUMIFS(Sales_Register!$H$6:$H$5005,Sales_Register!$O$6:$O$5005,$A61,Sales_Register!$G$6:$G$5005,"Export (Box 4)"))</f>
        <v/>
      </c>
      <c r="E61" s="49">
        <f>IF($A61="","",-SUMPRODUCT((TB_Monthly!$D$6:$D$505="Export (Box 4)")*(TB_Monthly!$F$4:$Q$4&gt;=Setup!$C$26)*(TB_Monthly!$F$4:$Q$4&lt;=Setup!$D$26)*TB_Monthly!$F$6:$Q$505))</f>
        <v/>
      </c>
      <c r="F61" s="50">
        <f>IF($A61="","",C61-D61)</f>
        <v/>
      </c>
      <c r="G61" s="50">
        <f>IF($A61="","",C61-E61)</f>
        <v/>
      </c>
      <c r="H61" s="6">
        <f>IF($A61="","",IF(AND(C61=0,D61=0,E61=0),"– No activity",IF(AND(ABS(F61)&lt;=Setup!$B$10,ABS(G61)&lt;=Setup!$B$10),"✓ Matched","✗ Investigate")))</f>
        <v/>
      </c>
    </row>
    <row r="62">
      <c r="A62" s="40">
        <f>IF(Setup!C27="","",Setup!A27)</f>
        <v/>
      </c>
      <c r="B62" s="30">
        <f>Setup!B27</f>
        <v/>
      </c>
      <c r="C62" s="49">
        <f>IF($A62="","",VAT_Returns!O14+VAT_Returns!P14)</f>
        <v/>
      </c>
      <c r="D62" s="49">
        <f>IF($A62="","",SUMIFS(Sales_Register!$H$6:$H$5005,Sales_Register!$O$6:$O$5005,$A62,Sales_Register!$G$6:$G$5005,"Export (Box 4)"))</f>
        <v/>
      </c>
      <c r="E62" s="49">
        <f>IF($A62="","",-SUMPRODUCT((TB_Monthly!$D$6:$D$505="Export (Box 4)")*(TB_Monthly!$F$4:$Q$4&gt;=Setup!$C$27)*(TB_Monthly!$F$4:$Q$4&lt;=Setup!$D$27)*TB_Monthly!$F$6:$Q$505))</f>
        <v/>
      </c>
      <c r="F62" s="50">
        <f>IF($A62="","",C62-D62)</f>
        <v/>
      </c>
      <c r="G62" s="50">
        <f>IF($A62="","",C62-E62)</f>
        <v/>
      </c>
      <c r="H62" s="6">
        <f>IF($A62="","",IF(AND(C62=0,D62=0,E62=0),"– No activity",IF(AND(ABS(F62)&lt;=Setup!$B$10,ABS(G62)&lt;=Setup!$B$10),"✓ Matched","✗ Investigate")))</f>
        <v/>
      </c>
    </row>
    <row r="63">
      <c r="A63" s="40">
        <f>IF(Setup!C28="","",Setup!A28)</f>
        <v/>
      </c>
      <c r="B63" s="30">
        <f>Setup!B28</f>
        <v/>
      </c>
      <c r="C63" s="49">
        <f>IF($A63="","",VAT_Returns!O15+VAT_Returns!P15)</f>
        <v/>
      </c>
      <c r="D63" s="49">
        <f>IF($A63="","",SUMIFS(Sales_Register!$H$6:$H$5005,Sales_Register!$O$6:$O$5005,$A63,Sales_Register!$G$6:$G$5005,"Export (Box 4)"))</f>
        <v/>
      </c>
      <c r="E63" s="49">
        <f>IF($A63="","",-SUMPRODUCT((TB_Monthly!$D$6:$D$505="Export (Box 4)")*(TB_Monthly!$F$4:$Q$4&gt;=Setup!$C$28)*(TB_Monthly!$F$4:$Q$4&lt;=Setup!$D$28)*TB_Monthly!$F$6:$Q$505))</f>
        <v/>
      </c>
      <c r="F63" s="50">
        <f>IF($A63="","",C63-D63)</f>
        <v/>
      </c>
      <c r="G63" s="50">
        <f>IF($A63="","",C63-E63)</f>
        <v/>
      </c>
      <c r="H63" s="6">
        <f>IF($A63="","",IF(AND(C63=0,D63=0,E63=0),"– No activity",IF(AND(ABS(F63)&lt;=Setup!$B$10,ABS(G63)&lt;=Setup!$B$10),"✓ Matched","✗ Investigate")))</f>
        <v/>
      </c>
    </row>
    <row r="64">
      <c r="A64" s="40">
        <f>IF(Setup!C29="","",Setup!A29)</f>
        <v/>
      </c>
      <c r="B64" s="30">
        <f>Setup!B29</f>
        <v/>
      </c>
      <c r="C64" s="49">
        <f>IF($A64="","",VAT_Returns!O16+VAT_Returns!P16)</f>
        <v/>
      </c>
      <c r="D64" s="49">
        <f>IF($A64="","",SUMIFS(Sales_Register!$H$6:$H$5005,Sales_Register!$O$6:$O$5005,$A64,Sales_Register!$G$6:$G$5005,"Export (Box 4)"))</f>
        <v/>
      </c>
      <c r="E64" s="49">
        <f>IF($A64="","",-SUMPRODUCT((TB_Monthly!$D$6:$D$505="Export (Box 4)")*(TB_Monthly!$F$4:$Q$4&gt;=Setup!$C$29)*(TB_Monthly!$F$4:$Q$4&lt;=Setup!$D$29)*TB_Monthly!$F$6:$Q$505))</f>
        <v/>
      </c>
      <c r="F64" s="50">
        <f>IF($A64="","",C64-D64)</f>
        <v/>
      </c>
      <c r="G64" s="50">
        <f>IF($A64="","",C64-E64)</f>
        <v/>
      </c>
      <c r="H64" s="6">
        <f>IF($A64="","",IF(AND(C64=0,D64=0,E64=0),"– No activity",IF(AND(ABS(F64)&lt;=Setup!$B$10,ABS(G64)&lt;=Setup!$B$10),"✓ Matched","✗ Investigate")))</f>
        <v/>
      </c>
    </row>
    <row r="65">
      <c r="A65" s="40">
        <f>IF(Setup!C30="","",Setup!A30)</f>
        <v/>
      </c>
      <c r="B65" s="30">
        <f>Setup!B30</f>
        <v/>
      </c>
      <c r="C65" s="49">
        <f>IF($A65="","",VAT_Returns!O17+VAT_Returns!P17)</f>
        <v/>
      </c>
      <c r="D65" s="49">
        <f>IF($A65="","",SUMIFS(Sales_Register!$H$6:$H$5005,Sales_Register!$O$6:$O$5005,$A65,Sales_Register!$G$6:$G$5005,"Export (Box 4)"))</f>
        <v/>
      </c>
      <c r="E65" s="49">
        <f>IF($A65="","",-SUMPRODUCT((TB_Monthly!$D$6:$D$505="Export (Box 4)")*(TB_Monthly!$F$4:$Q$4&gt;=Setup!$C$30)*(TB_Monthly!$F$4:$Q$4&lt;=Setup!$D$30)*TB_Monthly!$F$6:$Q$505))</f>
        <v/>
      </c>
      <c r="F65" s="50">
        <f>IF($A65="","",C65-D65)</f>
        <v/>
      </c>
      <c r="G65" s="50">
        <f>IF($A65="","",C65-E65)</f>
        <v/>
      </c>
      <c r="H65" s="6">
        <f>IF($A65="","",IF(AND(C65=0,D65=0,E65=0),"– No activity",IF(AND(ABS(F65)&lt;=Setup!$B$10,ABS(G65)&lt;=Setup!$B$10),"✓ Matched","✗ Investigate")))</f>
        <v/>
      </c>
    </row>
    <row r="66">
      <c r="A66" s="42" t="n"/>
      <c r="B66" s="43" t="inlineStr">
        <is>
          <t>TOTAL</t>
        </is>
      </c>
      <c r="C66" s="31">
        <f>SUM(C54:C65)</f>
        <v/>
      </c>
      <c r="D66" s="31">
        <f>SUM(D54:D65)</f>
        <v/>
      </c>
      <c r="E66" s="31">
        <f>SUM(E54:E65)</f>
        <v/>
      </c>
      <c r="F66" s="31">
        <f>SUM(F54:F65)</f>
        <v/>
      </c>
      <c r="G66" s="31">
        <f>SUM(G54:G65)</f>
        <v/>
      </c>
      <c r="H66" s="43">
        <f>IF(AND(ABS(F66)&lt;=Setup!$B$10,ABS(G66)&lt;=Setup!$B$10),"✓ Matched","✗ Investigate")</f>
        <v/>
      </c>
    </row>
    <row r="68">
      <c r="A68" s="4" t="inlineStr">
        <is>
          <t>Box 5 – Exempt (Box 5)</t>
        </is>
      </c>
      <c r="B68" s="5" t="n"/>
      <c r="C68" s="5" t="n"/>
      <c r="D68" s="5" t="n"/>
      <c r="E68" s="5" t="n"/>
      <c r="F68" s="5" t="n"/>
      <c r="G68" s="5" t="n"/>
      <c r="H68" s="5" t="n"/>
    </row>
    <row r="69" ht="30" customHeight="1">
      <c r="A69" s="3" t="inlineStr">
        <is>
          <t>Period #</t>
        </is>
      </c>
      <c r="B69" s="3" t="inlineStr">
        <is>
          <t>Period</t>
        </is>
      </c>
      <c r="C69" s="3" t="inlineStr">
        <is>
          <t>Per VAT Return (net)</t>
        </is>
      </c>
      <c r="D69" s="3" t="inlineStr">
        <is>
          <t>Per Sales Register</t>
        </is>
      </c>
      <c r="E69" s="3" t="inlineStr">
        <is>
          <t>Per Trial Balance</t>
        </is>
      </c>
      <c r="F69" s="3" t="inlineStr">
        <is>
          <t>Return − Register</t>
        </is>
      </c>
      <c r="G69" s="3" t="inlineStr">
        <is>
          <t>Return − TB</t>
        </is>
      </c>
      <c r="H69" s="3" t="inlineStr">
        <is>
          <t>Status</t>
        </is>
      </c>
    </row>
    <row r="70">
      <c r="A70" s="40">
        <f>IF(Setup!C19="","",Setup!A19)</f>
        <v/>
      </c>
      <c r="B70" s="30">
        <f>Setup!B19</f>
        <v/>
      </c>
      <c r="C70" s="49">
        <f>IF($A70="","",VAT_Returns!R6+VAT_Returns!S6)</f>
        <v/>
      </c>
      <c r="D70" s="49">
        <f>IF($A70="","",SUMIFS(Sales_Register!$H$6:$H$5005,Sales_Register!$O$6:$O$5005,$A70,Sales_Register!$G$6:$G$5005,"Exempt (Box 5)"))</f>
        <v/>
      </c>
      <c r="E70" s="49">
        <f>IF($A70="","",-SUMPRODUCT((TB_Monthly!$D$6:$D$505="Exempt (Box 5)")*(TB_Monthly!$F$4:$Q$4&gt;=Setup!$C$19)*(TB_Monthly!$F$4:$Q$4&lt;=Setup!$D$19)*TB_Monthly!$F$6:$Q$505))</f>
        <v/>
      </c>
      <c r="F70" s="50">
        <f>IF($A70="","",C70-D70)</f>
        <v/>
      </c>
      <c r="G70" s="50">
        <f>IF($A70="","",C70-E70)</f>
        <v/>
      </c>
      <c r="H70" s="6">
        <f>IF($A70="","",IF(AND(C70=0,D70=0,E70=0),"– No activity",IF(AND(ABS(F70)&lt;=Setup!$B$10,ABS(G70)&lt;=Setup!$B$10),"✓ Matched","✗ Investigate")))</f>
        <v/>
      </c>
    </row>
    <row r="71">
      <c r="A71" s="40">
        <f>IF(Setup!C20="","",Setup!A20)</f>
        <v/>
      </c>
      <c r="B71" s="30">
        <f>Setup!B20</f>
        <v/>
      </c>
      <c r="C71" s="49">
        <f>IF($A71="","",VAT_Returns!R7+VAT_Returns!S7)</f>
        <v/>
      </c>
      <c r="D71" s="49">
        <f>IF($A71="","",SUMIFS(Sales_Register!$H$6:$H$5005,Sales_Register!$O$6:$O$5005,$A71,Sales_Register!$G$6:$G$5005,"Exempt (Box 5)"))</f>
        <v/>
      </c>
      <c r="E71" s="49">
        <f>IF($A71="","",-SUMPRODUCT((TB_Monthly!$D$6:$D$505="Exempt (Box 5)")*(TB_Monthly!$F$4:$Q$4&gt;=Setup!$C$20)*(TB_Monthly!$F$4:$Q$4&lt;=Setup!$D$20)*TB_Monthly!$F$6:$Q$505))</f>
        <v/>
      </c>
      <c r="F71" s="50">
        <f>IF($A71="","",C71-D71)</f>
        <v/>
      </c>
      <c r="G71" s="50">
        <f>IF($A71="","",C71-E71)</f>
        <v/>
      </c>
      <c r="H71" s="6">
        <f>IF($A71="","",IF(AND(C71=0,D71=0,E71=0),"– No activity",IF(AND(ABS(F71)&lt;=Setup!$B$10,ABS(G71)&lt;=Setup!$B$10),"✓ Matched","✗ Investigate")))</f>
        <v/>
      </c>
    </row>
    <row r="72">
      <c r="A72" s="40">
        <f>IF(Setup!C21="","",Setup!A21)</f>
        <v/>
      </c>
      <c r="B72" s="30">
        <f>Setup!B21</f>
        <v/>
      </c>
      <c r="C72" s="49">
        <f>IF($A72="","",VAT_Returns!R8+VAT_Returns!S8)</f>
        <v/>
      </c>
      <c r="D72" s="49">
        <f>IF($A72="","",SUMIFS(Sales_Register!$H$6:$H$5005,Sales_Register!$O$6:$O$5005,$A72,Sales_Register!$G$6:$G$5005,"Exempt (Box 5)"))</f>
        <v/>
      </c>
      <c r="E72" s="49">
        <f>IF($A72="","",-SUMPRODUCT((TB_Monthly!$D$6:$D$505="Exempt (Box 5)")*(TB_Monthly!$F$4:$Q$4&gt;=Setup!$C$21)*(TB_Monthly!$F$4:$Q$4&lt;=Setup!$D$21)*TB_Monthly!$F$6:$Q$505))</f>
        <v/>
      </c>
      <c r="F72" s="50">
        <f>IF($A72="","",C72-D72)</f>
        <v/>
      </c>
      <c r="G72" s="50">
        <f>IF($A72="","",C72-E72)</f>
        <v/>
      </c>
      <c r="H72" s="6">
        <f>IF($A72="","",IF(AND(C72=0,D72=0,E72=0),"– No activity",IF(AND(ABS(F72)&lt;=Setup!$B$10,ABS(G72)&lt;=Setup!$B$10),"✓ Matched","✗ Investigate")))</f>
        <v/>
      </c>
    </row>
    <row r="73">
      <c r="A73" s="40">
        <f>IF(Setup!C22="","",Setup!A22)</f>
        <v/>
      </c>
      <c r="B73" s="30">
        <f>Setup!B22</f>
        <v/>
      </c>
      <c r="C73" s="49">
        <f>IF($A73="","",VAT_Returns!R9+VAT_Returns!S9)</f>
        <v/>
      </c>
      <c r="D73" s="49">
        <f>IF($A73="","",SUMIFS(Sales_Register!$H$6:$H$5005,Sales_Register!$O$6:$O$5005,$A73,Sales_Register!$G$6:$G$5005,"Exempt (Box 5)"))</f>
        <v/>
      </c>
      <c r="E73" s="49">
        <f>IF($A73="","",-SUMPRODUCT((TB_Monthly!$D$6:$D$505="Exempt (Box 5)")*(TB_Monthly!$F$4:$Q$4&gt;=Setup!$C$22)*(TB_Monthly!$F$4:$Q$4&lt;=Setup!$D$22)*TB_Monthly!$F$6:$Q$505))</f>
        <v/>
      </c>
      <c r="F73" s="50">
        <f>IF($A73="","",C73-D73)</f>
        <v/>
      </c>
      <c r="G73" s="50">
        <f>IF($A73="","",C73-E73)</f>
        <v/>
      </c>
      <c r="H73" s="6">
        <f>IF($A73="","",IF(AND(C73=0,D73=0,E73=0),"– No activity",IF(AND(ABS(F73)&lt;=Setup!$B$10,ABS(G73)&lt;=Setup!$B$10),"✓ Matched","✗ Investigate")))</f>
        <v/>
      </c>
    </row>
    <row r="74">
      <c r="A74" s="40">
        <f>IF(Setup!C23="","",Setup!A23)</f>
        <v/>
      </c>
      <c r="B74" s="30">
        <f>Setup!B23</f>
        <v/>
      </c>
      <c r="C74" s="49">
        <f>IF($A74="","",VAT_Returns!R10+VAT_Returns!S10)</f>
        <v/>
      </c>
      <c r="D74" s="49">
        <f>IF($A74="","",SUMIFS(Sales_Register!$H$6:$H$5005,Sales_Register!$O$6:$O$5005,$A74,Sales_Register!$G$6:$G$5005,"Exempt (Box 5)"))</f>
        <v/>
      </c>
      <c r="E74" s="49">
        <f>IF($A74="","",-SUMPRODUCT((TB_Monthly!$D$6:$D$505="Exempt (Box 5)")*(TB_Monthly!$F$4:$Q$4&gt;=Setup!$C$23)*(TB_Monthly!$F$4:$Q$4&lt;=Setup!$D$23)*TB_Monthly!$F$6:$Q$505))</f>
        <v/>
      </c>
      <c r="F74" s="50">
        <f>IF($A74="","",C74-D74)</f>
        <v/>
      </c>
      <c r="G74" s="50">
        <f>IF($A74="","",C74-E74)</f>
        <v/>
      </c>
      <c r="H74" s="6">
        <f>IF($A74="","",IF(AND(C74=0,D74=0,E74=0),"– No activity",IF(AND(ABS(F74)&lt;=Setup!$B$10,ABS(G74)&lt;=Setup!$B$10),"✓ Matched","✗ Investigate")))</f>
        <v/>
      </c>
    </row>
    <row r="75">
      <c r="A75" s="40">
        <f>IF(Setup!C24="","",Setup!A24)</f>
        <v/>
      </c>
      <c r="B75" s="30">
        <f>Setup!B24</f>
        <v/>
      </c>
      <c r="C75" s="49">
        <f>IF($A75="","",VAT_Returns!R11+VAT_Returns!S11)</f>
        <v/>
      </c>
      <c r="D75" s="49">
        <f>IF($A75="","",SUMIFS(Sales_Register!$H$6:$H$5005,Sales_Register!$O$6:$O$5005,$A75,Sales_Register!$G$6:$G$5005,"Exempt (Box 5)"))</f>
        <v/>
      </c>
      <c r="E75" s="49">
        <f>IF($A75="","",-SUMPRODUCT((TB_Monthly!$D$6:$D$505="Exempt (Box 5)")*(TB_Monthly!$F$4:$Q$4&gt;=Setup!$C$24)*(TB_Monthly!$F$4:$Q$4&lt;=Setup!$D$24)*TB_Monthly!$F$6:$Q$505))</f>
        <v/>
      </c>
      <c r="F75" s="50">
        <f>IF($A75="","",C75-D75)</f>
        <v/>
      </c>
      <c r="G75" s="50">
        <f>IF($A75="","",C75-E75)</f>
        <v/>
      </c>
      <c r="H75" s="6">
        <f>IF($A75="","",IF(AND(C75=0,D75=0,E75=0),"– No activity",IF(AND(ABS(F75)&lt;=Setup!$B$10,ABS(G75)&lt;=Setup!$B$10),"✓ Matched","✗ Investigate")))</f>
        <v/>
      </c>
    </row>
    <row r="76">
      <c r="A76" s="40">
        <f>IF(Setup!C25="","",Setup!A25)</f>
        <v/>
      </c>
      <c r="B76" s="30">
        <f>Setup!B25</f>
        <v/>
      </c>
      <c r="C76" s="49">
        <f>IF($A76="","",VAT_Returns!R12+VAT_Returns!S12)</f>
        <v/>
      </c>
      <c r="D76" s="49">
        <f>IF($A76="","",SUMIFS(Sales_Register!$H$6:$H$5005,Sales_Register!$O$6:$O$5005,$A76,Sales_Register!$G$6:$G$5005,"Exempt (Box 5)"))</f>
        <v/>
      </c>
      <c r="E76" s="49">
        <f>IF($A76="","",-SUMPRODUCT((TB_Monthly!$D$6:$D$505="Exempt (Box 5)")*(TB_Monthly!$F$4:$Q$4&gt;=Setup!$C$25)*(TB_Monthly!$F$4:$Q$4&lt;=Setup!$D$25)*TB_Monthly!$F$6:$Q$505))</f>
        <v/>
      </c>
      <c r="F76" s="50">
        <f>IF($A76="","",C76-D76)</f>
        <v/>
      </c>
      <c r="G76" s="50">
        <f>IF($A76="","",C76-E76)</f>
        <v/>
      </c>
      <c r="H76" s="6">
        <f>IF($A76="","",IF(AND(C76=0,D76=0,E76=0),"– No activity",IF(AND(ABS(F76)&lt;=Setup!$B$10,ABS(G76)&lt;=Setup!$B$10),"✓ Matched","✗ Investigate")))</f>
        <v/>
      </c>
    </row>
    <row r="77">
      <c r="A77" s="40">
        <f>IF(Setup!C26="","",Setup!A26)</f>
        <v/>
      </c>
      <c r="B77" s="30">
        <f>Setup!B26</f>
        <v/>
      </c>
      <c r="C77" s="49">
        <f>IF($A77="","",VAT_Returns!R13+VAT_Returns!S13)</f>
        <v/>
      </c>
      <c r="D77" s="49">
        <f>IF($A77="","",SUMIFS(Sales_Register!$H$6:$H$5005,Sales_Register!$O$6:$O$5005,$A77,Sales_Register!$G$6:$G$5005,"Exempt (Box 5)"))</f>
        <v/>
      </c>
      <c r="E77" s="49">
        <f>IF($A77="","",-SUMPRODUCT((TB_Monthly!$D$6:$D$505="Exempt (Box 5)")*(TB_Monthly!$F$4:$Q$4&gt;=Setup!$C$26)*(TB_Monthly!$F$4:$Q$4&lt;=Setup!$D$26)*TB_Monthly!$F$6:$Q$505))</f>
        <v/>
      </c>
      <c r="F77" s="50">
        <f>IF($A77="","",C77-D77)</f>
        <v/>
      </c>
      <c r="G77" s="50">
        <f>IF($A77="","",C77-E77)</f>
        <v/>
      </c>
      <c r="H77" s="6">
        <f>IF($A77="","",IF(AND(C77=0,D77=0,E77=0),"– No activity",IF(AND(ABS(F77)&lt;=Setup!$B$10,ABS(G77)&lt;=Setup!$B$10),"✓ Matched","✗ Investigate")))</f>
        <v/>
      </c>
    </row>
    <row r="78">
      <c r="A78" s="40">
        <f>IF(Setup!C27="","",Setup!A27)</f>
        <v/>
      </c>
      <c r="B78" s="30">
        <f>Setup!B27</f>
        <v/>
      </c>
      <c r="C78" s="49">
        <f>IF($A78="","",VAT_Returns!R14+VAT_Returns!S14)</f>
        <v/>
      </c>
      <c r="D78" s="49">
        <f>IF($A78="","",SUMIFS(Sales_Register!$H$6:$H$5005,Sales_Register!$O$6:$O$5005,$A78,Sales_Register!$G$6:$G$5005,"Exempt (Box 5)"))</f>
        <v/>
      </c>
      <c r="E78" s="49">
        <f>IF($A78="","",-SUMPRODUCT((TB_Monthly!$D$6:$D$505="Exempt (Box 5)")*(TB_Monthly!$F$4:$Q$4&gt;=Setup!$C$27)*(TB_Monthly!$F$4:$Q$4&lt;=Setup!$D$27)*TB_Monthly!$F$6:$Q$505))</f>
        <v/>
      </c>
      <c r="F78" s="50">
        <f>IF($A78="","",C78-D78)</f>
        <v/>
      </c>
      <c r="G78" s="50">
        <f>IF($A78="","",C78-E78)</f>
        <v/>
      </c>
      <c r="H78" s="6">
        <f>IF($A78="","",IF(AND(C78=0,D78=0,E78=0),"– No activity",IF(AND(ABS(F78)&lt;=Setup!$B$10,ABS(G78)&lt;=Setup!$B$10),"✓ Matched","✗ Investigate")))</f>
        <v/>
      </c>
    </row>
    <row r="79">
      <c r="A79" s="40">
        <f>IF(Setup!C28="","",Setup!A28)</f>
        <v/>
      </c>
      <c r="B79" s="30">
        <f>Setup!B28</f>
        <v/>
      </c>
      <c r="C79" s="49">
        <f>IF($A79="","",VAT_Returns!R15+VAT_Returns!S15)</f>
        <v/>
      </c>
      <c r="D79" s="49">
        <f>IF($A79="","",SUMIFS(Sales_Register!$H$6:$H$5005,Sales_Register!$O$6:$O$5005,$A79,Sales_Register!$G$6:$G$5005,"Exempt (Box 5)"))</f>
        <v/>
      </c>
      <c r="E79" s="49">
        <f>IF($A79="","",-SUMPRODUCT((TB_Monthly!$D$6:$D$505="Exempt (Box 5)")*(TB_Monthly!$F$4:$Q$4&gt;=Setup!$C$28)*(TB_Monthly!$F$4:$Q$4&lt;=Setup!$D$28)*TB_Monthly!$F$6:$Q$505))</f>
        <v/>
      </c>
      <c r="F79" s="50">
        <f>IF($A79="","",C79-D79)</f>
        <v/>
      </c>
      <c r="G79" s="50">
        <f>IF($A79="","",C79-E79)</f>
        <v/>
      </c>
      <c r="H79" s="6">
        <f>IF($A79="","",IF(AND(C79=0,D79=0,E79=0),"– No activity",IF(AND(ABS(F79)&lt;=Setup!$B$10,ABS(G79)&lt;=Setup!$B$10),"✓ Matched","✗ Investigate")))</f>
        <v/>
      </c>
    </row>
    <row r="80">
      <c r="A80" s="40">
        <f>IF(Setup!C29="","",Setup!A29)</f>
        <v/>
      </c>
      <c r="B80" s="30">
        <f>Setup!B29</f>
        <v/>
      </c>
      <c r="C80" s="49">
        <f>IF($A80="","",VAT_Returns!R16+VAT_Returns!S16)</f>
        <v/>
      </c>
      <c r="D80" s="49">
        <f>IF($A80="","",SUMIFS(Sales_Register!$H$6:$H$5005,Sales_Register!$O$6:$O$5005,$A80,Sales_Register!$G$6:$G$5005,"Exempt (Box 5)"))</f>
        <v/>
      </c>
      <c r="E80" s="49">
        <f>IF($A80="","",-SUMPRODUCT((TB_Monthly!$D$6:$D$505="Exempt (Box 5)")*(TB_Monthly!$F$4:$Q$4&gt;=Setup!$C$29)*(TB_Monthly!$F$4:$Q$4&lt;=Setup!$D$29)*TB_Monthly!$F$6:$Q$505))</f>
        <v/>
      </c>
      <c r="F80" s="50">
        <f>IF($A80="","",C80-D80)</f>
        <v/>
      </c>
      <c r="G80" s="50">
        <f>IF($A80="","",C80-E80)</f>
        <v/>
      </c>
      <c r="H80" s="6">
        <f>IF($A80="","",IF(AND(C80=0,D80=0,E80=0),"– No activity",IF(AND(ABS(F80)&lt;=Setup!$B$10,ABS(G80)&lt;=Setup!$B$10),"✓ Matched","✗ Investigate")))</f>
        <v/>
      </c>
    </row>
    <row r="81">
      <c r="A81" s="40">
        <f>IF(Setup!C30="","",Setup!A30)</f>
        <v/>
      </c>
      <c r="B81" s="30">
        <f>Setup!B30</f>
        <v/>
      </c>
      <c r="C81" s="49">
        <f>IF($A81="","",VAT_Returns!R17+VAT_Returns!S17)</f>
        <v/>
      </c>
      <c r="D81" s="49">
        <f>IF($A81="","",SUMIFS(Sales_Register!$H$6:$H$5005,Sales_Register!$O$6:$O$5005,$A81,Sales_Register!$G$6:$G$5005,"Exempt (Box 5)"))</f>
        <v/>
      </c>
      <c r="E81" s="49">
        <f>IF($A81="","",-SUMPRODUCT((TB_Monthly!$D$6:$D$505="Exempt (Box 5)")*(TB_Monthly!$F$4:$Q$4&gt;=Setup!$C$30)*(TB_Monthly!$F$4:$Q$4&lt;=Setup!$D$30)*TB_Monthly!$F$6:$Q$505))</f>
        <v/>
      </c>
      <c r="F81" s="50">
        <f>IF($A81="","",C81-D81)</f>
        <v/>
      </c>
      <c r="G81" s="50">
        <f>IF($A81="","",C81-E81)</f>
        <v/>
      </c>
      <c r="H81" s="6">
        <f>IF($A81="","",IF(AND(C81=0,D81=0,E81=0),"– No activity",IF(AND(ABS(F81)&lt;=Setup!$B$10,ABS(G81)&lt;=Setup!$B$10),"✓ Matched","✗ Investigate")))</f>
        <v/>
      </c>
    </row>
    <row r="82">
      <c r="A82" s="42" t="n"/>
      <c r="B82" s="43" t="inlineStr">
        <is>
          <t>TOTAL</t>
        </is>
      </c>
      <c r="C82" s="31">
        <f>SUM(C70:C81)</f>
        <v/>
      </c>
      <c r="D82" s="31">
        <f>SUM(D70:D81)</f>
        <v/>
      </c>
      <c r="E82" s="31">
        <f>SUM(E70:E81)</f>
        <v/>
      </c>
      <c r="F82" s="31">
        <f>SUM(F70:F81)</f>
        <v/>
      </c>
      <c r="G82" s="31">
        <f>SUM(G70:G81)</f>
        <v/>
      </c>
      <c r="H82" s="43">
        <f>IF(AND(ABS(F82)&lt;=Setup!$B$10,ABS(G82)&lt;=Setup!$B$10),"✓ Matched","✗ Investigate")</f>
        <v/>
      </c>
    </row>
    <row r="84">
      <c r="A84" s="4" t="inlineStr">
        <is>
          <t>Annual Revenue Reconciliation – Financial Statements vs VAT Returns (مطابقة الإيرادات)</t>
        </is>
      </c>
      <c r="B84" s="5" t="n"/>
      <c r="C84" s="5" t="n"/>
      <c r="D84" s="5" t="n"/>
      <c r="E84" s="5" t="n"/>
      <c r="F84" s="5" t="n"/>
      <c r="G84" s="5" t="n"/>
      <c r="H84" s="5" t="n"/>
    </row>
    <row r="85">
      <c r="A85" s="6" t="inlineStr">
        <is>
          <t>Total revenue per Trial Balance (all accounts with FS Class = Revenue)</t>
        </is>
      </c>
      <c r="B85" s="51" t="n"/>
      <c r="C85" s="51" t="n"/>
      <c r="D85" s="52" t="n"/>
      <c r="E85" s="7">
        <f>-SUMIF(TB_Monthly!$C$6:$C$505,"Revenue",TB_Monthly!$R$6:$R$505)</f>
        <v/>
      </c>
    </row>
    <row r="86">
      <c r="A86" s="6" t="inlineStr">
        <is>
          <t>Less: revenue mapped as Out of scope / Other income</t>
        </is>
      </c>
      <c r="B86" s="51" t="n"/>
      <c r="C86" s="51" t="n"/>
      <c r="D86" s="52" t="n"/>
      <c r="E86" s="7">
        <f>-SUMIF(TB_Monthly!$D$6:$D$505,"Revenue - Out of scope / Other income",TB_Monthly!$R$6:$R$505)</f>
        <v/>
      </c>
    </row>
    <row r="87">
      <c r="A87" s="8" t="inlineStr">
        <is>
          <t>Revenue subject to VAT reporting per TB</t>
        </is>
      </c>
      <c r="B87" s="51" t="n"/>
      <c r="C87" s="51" t="n"/>
      <c r="D87" s="52" t="n"/>
      <c r="E87" s="53">
        <f>E85-E86</f>
        <v/>
      </c>
    </row>
    <row r="88">
      <c r="A88" s="6" t="inlineStr">
        <is>
          <t>Total sales per VAT returns (Box 6, full year)</t>
        </is>
      </c>
      <c r="B88" s="51" t="n"/>
      <c r="C88" s="51" t="n"/>
      <c r="D88" s="52" t="n"/>
      <c r="E88" s="7">
        <f>VAT_Returns!AM18</f>
        <v/>
      </c>
    </row>
    <row r="89">
      <c r="A89" s="8" t="inlineStr">
        <is>
          <t>Difference before reconciling items</t>
        </is>
      </c>
      <c r="B89" s="51" t="n"/>
      <c r="C89" s="51" t="n"/>
      <c r="D89" s="52" t="n"/>
      <c r="E89" s="53">
        <f>E87-E88</f>
        <v/>
      </c>
    </row>
    <row r="90">
      <c r="A90" s="2" t="inlineStr">
        <is>
          <t>Explained reconciling items (enter, with + / − sign that reduces the difference):</t>
        </is>
      </c>
    </row>
    <row r="91">
      <c r="A91" s="14" t="inlineStr">
        <is>
          <t>e.g. Timing – December invoices booked in January</t>
        </is>
      </c>
      <c r="B91" s="51" t="n"/>
      <c r="C91" s="51" t="n"/>
      <c r="D91" s="52" t="n"/>
      <c r="E91" s="19" t="n">
        <v>0</v>
      </c>
    </row>
    <row r="92">
      <c r="A92" s="14" t="inlineStr">
        <is>
          <t>e.g. Revenue accruals not yet invoiced</t>
        </is>
      </c>
      <c r="B92" s="51" t="n"/>
      <c r="C92" s="51" t="n"/>
      <c r="D92" s="52" t="n"/>
      <c r="E92" s="19" t="n">
        <v>0</v>
      </c>
    </row>
    <row r="93">
      <c r="A93" s="14" t="inlineStr">
        <is>
          <t>e.g. Advance payments invoiced (VAT due on receipt)</t>
        </is>
      </c>
      <c r="B93" s="51" t="n"/>
      <c r="C93" s="51" t="n"/>
      <c r="D93" s="52" t="n"/>
      <c r="E93" s="19" t="n">
        <v>0</v>
      </c>
    </row>
    <row r="94">
      <c r="A94" s="14" t="inlineStr">
        <is>
          <t>e.g. Deemed supplies declared but not in revenue</t>
        </is>
      </c>
      <c r="B94" s="51" t="n"/>
      <c r="C94" s="51" t="n"/>
      <c r="D94" s="52" t="n"/>
      <c r="E94" s="19" t="n">
        <v>0</v>
      </c>
    </row>
    <row r="95">
      <c r="A95" s="14" t="inlineStr">
        <is>
          <t>Other (describe)</t>
        </is>
      </c>
      <c r="B95" s="51" t="n"/>
      <c r="C95" s="51" t="n"/>
      <c r="D95" s="52" t="n"/>
      <c r="E95" s="19" t="n">
        <v>0</v>
      </c>
    </row>
    <row r="96">
      <c r="A96" s="43" t="inlineStr">
        <is>
          <t>UNEXPLAINED DIFFERENCE</t>
        </is>
      </c>
      <c r="B96" s="51" t="n"/>
      <c r="C96" s="51" t="n"/>
      <c r="D96" s="52" t="n"/>
      <c r="E96" s="31">
        <f>E89-SUM(E91:E95)</f>
        <v/>
      </c>
      <c r="F96" s="8">
        <f>IF(ABS(E96)&lt;=Setup!$B$10,"✓ Fully reconciled","✗ Unexplained – ZATCA will treat as undeclared sales")</f>
        <v/>
      </c>
    </row>
  </sheetData>
  <mergeCells count="11">
    <mergeCell ref="A94:D94"/>
    <mergeCell ref="A89:D89"/>
    <mergeCell ref="A88:D88"/>
    <mergeCell ref="A91:D91"/>
    <mergeCell ref="A92:D92"/>
    <mergeCell ref="A96:D96"/>
    <mergeCell ref="A86:D86"/>
    <mergeCell ref="A87:D87"/>
    <mergeCell ref="A95:D95"/>
    <mergeCell ref="A85:D85"/>
    <mergeCell ref="A93:D93"/>
  </mergeCells>
  <conditionalFormatting sqref="H6:H18">
    <cfRule type="expression" priority="1" dxfId="0">
      <formula>LEFT(H6,1)="✗"</formula>
    </cfRule>
    <cfRule type="expression" priority="2" dxfId="1">
      <formula>LEFT(H6,1)="✓"</formula>
    </cfRule>
  </conditionalFormatting>
  <conditionalFormatting sqref="H22:H34">
    <cfRule type="expression" priority="3" dxfId="0">
      <formula>LEFT(H22,1)="✗"</formula>
    </cfRule>
    <cfRule type="expression" priority="4" dxfId="1">
      <formula>LEFT(H22,1)="✓"</formula>
    </cfRule>
  </conditionalFormatting>
  <conditionalFormatting sqref="H38:H50">
    <cfRule type="expression" priority="5" dxfId="0">
      <formula>LEFT(H38,1)="✗"</formula>
    </cfRule>
    <cfRule type="expression" priority="6" dxfId="1">
      <formula>LEFT(H38,1)="✓"</formula>
    </cfRule>
  </conditionalFormatting>
  <conditionalFormatting sqref="H54:H66">
    <cfRule type="expression" priority="7" dxfId="0">
      <formula>LEFT(H54,1)="✗"</formula>
    </cfRule>
    <cfRule type="expression" priority="8" dxfId="1">
      <formula>LEFT(H54,1)="✓"</formula>
    </cfRule>
  </conditionalFormatting>
  <conditionalFormatting sqref="H70:H82">
    <cfRule type="expression" priority="9" dxfId="0">
      <formula>LEFT(H70,1)="✗"</formula>
    </cfRule>
    <cfRule type="expression" priority="10" dxfId="1">
      <formula>LEFT(H70,1)="✓"</formula>
    </cfRule>
  </conditionalFormatting>
  <conditionalFormatting sqref="F96">
    <cfRule type="expression" priority="11" dxfId="0">
      <formula>LEFT(F96,1)="✗"</formula>
    </cfRule>
    <cfRule type="expression" priority="12" dxfId="1">
      <formula>LEFT(F96,1)="✓"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M19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Output VAT Reconciliation (مطابقة ضريبة المخرجات)</t>
        </is>
      </c>
    </row>
    <row r="2">
      <c r="A2" s="2" t="inlineStr">
        <is>
          <t>Output VAT declared vs invoiced vs booked in GL vs 15% recomputation. Positive 'Potential under-declaration' = likely assessment.</t>
        </is>
      </c>
    </row>
    <row r="4" ht="45" customHeight="1">
      <c r="A4" s="3" t="inlineStr">
        <is>
          <t>Period #</t>
        </is>
      </c>
      <c r="B4" s="3" t="inlineStr">
        <is>
          <t>Period</t>
        </is>
      </c>
      <c r="C4" s="3" t="inlineStr">
        <is>
          <t>Per Return (Box 6 VAT incl. RCM)</t>
        </is>
      </c>
      <c r="D4" s="3" t="inlineStr">
        <is>
          <t>Register – Sales VAT</t>
        </is>
      </c>
      <c r="E4" s="3" t="inlineStr">
        <is>
          <t>Register – RCM VAT</t>
        </is>
      </c>
      <c r="F4" s="3" t="inlineStr">
        <is>
          <t>Register Total</t>
        </is>
      </c>
      <c r="G4" s="3" t="inlineStr">
        <is>
          <t>Recomputed 15% × (Box 1 + Box 9)</t>
        </is>
      </c>
      <c r="H4" s="3" t="inlineStr">
        <is>
          <t>Per GL (Output VAT accounts)</t>
        </is>
      </c>
      <c r="I4" s="3" t="inlineStr">
        <is>
          <t>Return − Register</t>
        </is>
      </c>
      <c r="J4" s="3" t="inlineStr">
        <is>
          <t>Return − Recomputed</t>
        </is>
      </c>
      <c r="K4" s="3" t="inlineStr">
        <is>
          <t>Return − GL</t>
        </is>
      </c>
      <c r="L4" s="3" t="inlineStr">
        <is>
          <t>Status</t>
        </is>
      </c>
      <c r="M4" s="3" t="inlineStr">
        <is>
          <t>Potential Under-declaration</t>
        </is>
      </c>
    </row>
    <row r="5">
      <c r="A5" s="40">
        <f>IF(Setup!C19="","",Setup!A19)</f>
        <v/>
      </c>
      <c r="B5" s="30">
        <f>Setup!B19</f>
        <v/>
      </c>
      <c r="C5" s="49">
        <f>IF($A5="","",VAT_Returns!AN6)</f>
        <v/>
      </c>
      <c r="D5" s="49">
        <f>IF($A5="","",SUMIFS(Sales_Register!$I$6:$I$5005,Sales_Register!$O$6:$O$5005,$A5))</f>
        <v/>
      </c>
      <c r="E5" s="49">
        <f>IF($A5="","",SUMIFS(Purchase_Register!$I$6:$I$5005,Purchase_Register!$O$6:$O$5005,$A5,Purchase_Register!$F$6:$F$5005,"Import - Reverse charge (Box 9)"))</f>
        <v/>
      </c>
      <c r="F5" s="50">
        <f>IF($A5="","",D5+E5)</f>
        <v/>
      </c>
      <c r="G5" s="49">
        <f>IF($A5="","",ROUND((VAT_Returns!F6+VAT_Returns!G6+VAT_Returns!AA6+VAT_Returns!AB6)*Setup!$B$9,2))</f>
        <v/>
      </c>
      <c r="H5" s="49">
        <f>IF($A5="","",-SUMPRODUCT((TB_Monthly!$D$6:$D$505="Output VAT")*(TB_Monthly!$F$4:$Q$4&gt;=Setup!$C$19)*(TB_Monthly!$F$4:$Q$4&lt;=Setup!$D$19)*TB_Monthly!$F$6:$Q$505))</f>
        <v/>
      </c>
      <c r="I5" s="50">
        <f>IF($A5="","",C5-F5)</f>
        <v/>
      </c>
      <c r="J5" s="50">
        <f>IF($A5="","",C5-G5)</f>
        <v/>
      </c>
      <c r="K5" s="50">
        <f>IF($A5="","",C5-H5)</f>
        <v/>
      </c>
      <c r="L5" s="6">
        <f>IF($A5="","",IF(AND(C5=0,F5=0,H5=0),"– No activity",IF(AND(ABS(I5)&lt;=Setup!$B$10,ABS(J5)&lt;=Setup!$B$10,ABS(K5)&lt;=Setup!$B$10),"✓ Matched","✗ Investigate")))</f>
        <v/>
      </c>
      <c r="M5" s="54">
        <f>IF($A5="","",MAX(0,F5-C5,H5-C5))</f>
        <v/>
      </c>
    </row>
    <row r="6">
      <c r="A6" s="40">
        <f>IF(Setup!C20="","",Setup!A20)</f>
        <v/>
      </c>
      <c r="B6" s="30">
        <f>Setup!B20</f>
        <v/>
      </c>
      <c r="C6" s="49">
        <f>IF($A6="","",VAT_Returns!AN7)</f>
        <v/>
      </c>
      <c r="D6" s="49">
        <f>IF($A6="","",SUMIFS(Sales_Register!$I$6:$I$5005,Sales_Register!$O$6:$O$5005,$A6))</f>
        <v/>
      </c>
      <c r="E6" s="49">
        <f>IF($A6="","",SUMIFS(Purchase_Register!$I$6:$I$5005,Purchase_Register!$O$6:$O$5005,$A6,Purchase_Register!$F$6:$F$5005,"Import - Reverse charge (Box 9)"))</f>
        <v/>
      </c>
      <c r="F6" s="50">
        <f>IF($A6="","",D6+E6)</f>
        <v/>
      </c>
      <c r="G6" s="49">
        <f>IF($A6="","",ROUND((VAT_Returns!F7+VAT_Returns!G7+VAT_Returns!AA7+VAT_Returns!AB7)*Setup!$B$9,2))</f>
        <v/>
      </c>
      <c r="H6" s="49">
        <f>IF($A6="","",-SUMPRODUCT((TB_Monthly!$D$6:$D$505="Output VAT")*(TB_Monthly!$F$4:$Q$4&gt;=Setup!$C$20)*(TB_Monthly!$F$4:$Q$4&lt;=Setup!$D$20)*TB_Monthly!$F$6:$Q$505))</f>
        <v/>
      </c>
      <c r="I6" s="50">
        <f>IF($A6="","",C6-F6)</f>
        <v/>
      </c>
      <c r="J6" s="50">
        <f>IF($A6="","",C6-G6)</f>
        <v/>
      </c>
      <c r="K6" s="50">
        <f>IF($A6="","",C6-H6)</f>
        <v/>
      </c>
      <c r="L6" s="6">
        <f>IF($A6="","",IF(AND(C6=0,F6=0,H6=0),"– No activity",IF(AND(ABS(I6)&lt;=Setup!$B$10,ABS(J6)&lt;=Setup!$B$10,ABS(K6)&lt;=Setup!$B$10),"✓ Matched","✗ Investigate")))</f>
        <v/>
      </c>
      <c r="M6" s="54">
        <f>IF($A6="","",MAX(0,F6-C6,H6-C6))</f>
        <v/>
      </c>
    </row>
    <row r="7">
      <c r="A7" s="40">
        <f>IF(Setup!C21="","",Setup!A21)</f>
        <v/>
      </c>
      <c r="B7" s="30">
        <f>Setup!B21</f>
        <v/>
      </c>
      <c r="C7" s="49">
        <f>IF($A7="","",VAT_Returns!AN8)</f>
        <v/>
      </c>
      <c r="D7" s="49">
        <f>IF($A7="","",SUMIFS(Sales_Register!$I$6:$I$5005,Sales_Register!$O$6:$O$5005,$A7))</f>
        <v/>
      </c>
      <c r="E7" s="49">
        <f>IF($A7="","",SUMIFS(Purchase_Register!$I$6:$I$5005,Purchase_Register!$O$6:$O$5005,$A7,Purchase_Register!$F$6:$F$5005,"Import - Reverse charge (Box 9)"))</f>
        <v/>
      </c>
      <c r="F7" s="50">
        <f>IF($A7="","",D7+E7)</f>
        <v/>
      </c>
      <c r="G7" s="49">
        <f>IF($A7="","",ROUND((VAT_Returns!F8+VAT_Returns!G8+VAT_Returns!AA8+VAT_Returns!AB8)*Setup!$B$9,2))</f>
        <v/>
      </c>
      <c r="H7" s="49">
        <f>IF($A7="","",-SUMPRODUCT((TB_Monthly!$D$6:$D$505="Output VAT")*(TB_Monthly!$F$4:$Q$4&gt;=Setup!$C$21)*(TB_Monthly!$F$4:$Q$4&lt;=Setup!$D$21)*TB_Monthly!$F$6:$Q$505))</f>
        <v/>
      </c>
      <c r="I7" s="50">
        <f>IF($A7="","",C7-F7)</f>
        <v/>
      </c>
      <c r="J7" s="50">
        <f>IF($A7="","",C7-G7)</f>
        <v/>
      </c>
      <c r="K7" s="50">
        <f>IF($A7="","",C7-H7)</f>
        <v/>
      </c>
      <c r="L7" s="6">
        <f>IF($A7="","",IF(AND(C7=0,F7=0,H7=0),"– No activity",IF(AND(ABS(I7)&lt;=Setup!$B$10,ABS(J7)&lt;=Setup!$B$10,ABS(K7)&lt;=Setup!$B$10),"✓ Matched","✗ Investigate")))</f>
        <v/>
      </c>
      <c r="M7" s="54">
        <f>IF($A7="","",MAX(0,F7-C7,H7-C7))</f>
        <v/>
      </c>
    </row>
    <row r="8">
      <c r="A8" s="40">
        <f>IF(Setup!C22="","",Setup!A22)</f>
        <v/>
      </c>
      <c r="B8" s="30">
        <f>Setup!B22</f>
        <v/>
      </c>
      <c r="C8" s="49">
        <f>IF($A8="","",VAT_Returns!AN9)</f>
        <v/>
      </c>
      <c r="D8" s="49">
        <f>IF($A8="","",SUMIFS(Sales_Register!$I$6:$I$5005,Sales_Register!$O$6:$O$5005,$A8))</f>
        <v/>
      </c>
      <c r="E8" s="49">
        <f>IF($A8="","",SUMIFS(Purchase_Register!$I$6:$I$5005,Purchase_Register!$O$6:$O$5005,$A8,Purchase_Register!$F$6:$F$5005,"Import - Reverse charge (Box 9)"))</f>
        <v/>
      </c>
      <c r="F8" s="50">
        <f>IF($A8="","",D8+E8)</f>
        <v/>
      </c>
      <c r="G8" s="49">
        <f>IF($A8="","",ROUND((VAT_Returns!F9+VAT_Returns!G9+VAT_Returns!AA9+VAT_Returns!AB9)*Setup!$B$9,2))</f>
        <v/>
      </c>
      <c r="H8" s="49">
        <f>IF($A8="","",-SUMPRODUCT((TB_Monthly!$D$6:$D$505="Output VAT")*(TB_Monthly!$F$4:$Q$4&gt;=Setup!$C$22)*(TB_Monthly!$F$4:$Q$4&lt;=Setup!$D$22)*TB_Monthly!$F$6:$Q$505))</f>
        <v/>
      </c>
      <c r="I8" s="50">
        <f>IF($A8="","",C8-F8)</f>
        <v/>
      </c>
      <c r="J8" s="50">
        <f>IF($A8="","",C8-G8)</f>
        <v/>
      </c>
      <c r="K8" s="50">
        <f>IF($A8="","",C8-H8)</f>
        <v/>
      </c>
      <c r="L8" s="6">
        <f>IF($A8="","",IF(AND(C8=0,F8=0,H8=0),"– No activity",IF(AND(ABS(I8)&lt;=Setup!$B$10,ABS(J8)&lt;=Setup!$B$10,ABS(K8)&lt;=Setup!$B$10),"✓ Matched","✗ Investigate")))</f>
        <v/>
      </c>
      <c r="M8" s="54">
        <f>IF($A8="","",MAX(0,F8-C8,H8-C8))</f>
        <v/>
      </c>
    </row>
    <row r="9">
      <c r="A9" s="40">
        <f>IF(Setup!C23="","",Setup!A23)</f>
        <v/>
      </c>
      <c r="B9" s="30">
        <f>Setup!B23</f>
        <v/>
      </c>
      <c r="C9" s="49">
        <f>IF($A9="","",VAT_Returns!AN10)</f>
        <v/>
      </c>
      <c r="D9" s="49">
        <f>IF($A9="","",SUMIFS(Sales_Register!$I$6:$I$5005,Sales_Register!$O$6:$O$5005,$A9))</f>
        <v/>
      </c>
      <c r="E9" s="49">
        <f>IF($A9="","",SUMIFS(Purchase_Register!$I$6:$I$5005,Purchase_Register!$O$6:$O$5005,$A9,Purchase_Register!$F$6:$F$5005,"Import - Reverse charge (Box 9)"))</f>
        <v/>
      </c>
      <c r="F9" s="50">
        <f>IF($A9="","",D9+E9)</f>
        <v/>
      </c>
      <c r="G9" s="49">
        <f>IF($A9="","",ROUND((VAT_Returns!F10+VAT_Returns!G10+VAT_Returns!AA10+VAT_Returns!AB10)*Setup!$B$9,2))</f>
        <v/>
      </c>
      <c r="H9" s="49">
        <f>IF($A9="","",-SUMPRODUCT((TB_Monthly!$D$6:$D$505="Output VAT")*(TB_Monthly!$F$4:$Q$4&gt;=Setup!$C$23)*(TB_Monthly!$F$4:$Q$4&lt;=Setup!$D$23)*TB_Monthly!$F$6:$Q$505))</f>
        <v/>
      </c>
      <c r="I9" s="50">
        <f>IF($A9="","",C9-F9)</f>
        <v/>
      </c>
      <c r="J9" s="50">
        <f>IF($A9="","",C9-G9)</f>
        <v/>
      </c>
      <c r="K9" s="50">
        <f>IF($A9="","",C9-H9)</f>
        <v/>
      </c>
      <c r="L9" s="6">
        <f>IF($A9="","",IF(AND(C9=0,F9=0,H9=0),"– No activity",IF(AND(ABS(I9)&lt;=Setup!$B$10,ABS(J9)&lt;=Setup!$B$10,ABS(K9)&lt;=Setup!$B$10),"✓ Matched","✗ Investigate")))</f>
        <v/>
      </c>
      <c r="M9" s="54">
        <f>IF($A9="","",MAX(0,F9-C9,H9-C9))</f>
        <v/>
      </c>
    </row>
    <row r="10">
      <c r="A10" s="40">
        <f>IF(Setup!C24="","",Setup!A24)</f>
        <v/>
      </c>
      <c r="B10" s="30">
        <f>Setup!B24</f>
        <v/>
      </c>
      <c r="C10" s="49">
        <f>IF($A10="","",VAT_Returns!AN11)</f>
        <v/>
      </c>
      <c r="D10" s="49">
        <f>IF($A10="","",SUMIFS(Sales_Register!$I$6:$I$5005,Sales_Register!$O$6:$O$5005,$A10))</f>
        <v/>
      </c>
      <c r="E10" s="49">
        <f>IF($A10="","",SUMIFS(Purchase_Register!$I$6:$I$5005,Purchase_Register!$O$6:$O$5005,$A10,Purchase_Register!$F$6:$F$5005,"Import - Reverse charge (Box 9)"))</f>
        <v/>
      </c>
      <c r="F10" s="50">
        <f>IF($A10="","",D10+E10)</f>
        <v/>
      </c>
      <c r="G10" s="49">
        <f>IF($A10="","",ROUND((VAT_Returns!F11+VAT_Returns!G11+VAT_Returns!AA11+VAT_Returns!AB11)*Setup!$B$9,2))</f>
        <v/>
      </c>
      <c r="H10" s="49">
        <f>IF($A10="","",-SUMPRODUCT((TB_Monthly!$D$6:$D$505="Output VAT")*(TB_Monthly!$F$4:$Q$4&gt;=Setup!$C$24)*(TB_Monthly!$F$4:$Q$4&lt;=Setup!$D$24)*TB_Monthly!$F$6:$Q$505))</f>
        <v/>
      </c>
      <c r="I10" s="50">
        <f>IF($A10="","",C10-F10)</f>
        <v/>
      </c>
      <c r="J10" s="50">
        <f>IF($A10="","",C10-G10)</f>
        <v/>
      </c>
      <c r="K10" s="50">
        <f>IF($A10="","",C10-H10)</f>
        <v/>
      </c>
      <c r="L10" s="6">
        <f>IF($A10="","",IF(AND(C10=0,F10=0,H10=0),"– No activity",IF(AND(ABS(I10)&lt;=Setup!$B$10,ABS(J10)&lt;=Setup!$B$10,ABS(K10)&lt;=Setup!$B$10),"✓ Matched","✗ Investigate")))</f>
        <v/>
      </c>
      <c r="M10" s="54">
        <f>IF($A10="","",MAX(0,F10-C10,H10-C10))</f>
        <v/>
      </c>
    </row>
    <row r="11">
      <c r="A11" s="40">
        <f>IF(Setup!C25="","",Setup!A25)</f>
        <v/>
      </c>
      <c r="B11" s="30">
        <f>Setup!B25</f>
        <v/>
      </c>
      <c r="C11" s="49">
        <f>IF($A11="","",VAT_Returns!AN12)</f>
        <v/>
      </c>
      <c r="D11" s="49">
        <f>IF($A11="","",SUMIFS(Sales_Register!$I$6:$I$5005,Sales_Register!$O$6:$O$5005,$A11))</f>
        <v/>
      </c>
      <c r="E11" s="49">
        <f>IF($A11="","",SUMIFS(Purchase_Register!$I$6:$I$5005,Purchase_Register!$O$6:$O$5005,$A11,Purchase_Register!$F$6:$F$5005,"Import - Reverse charge (Box 9)"))</f>
        <v/>
      </c>
      <c r="F11" s="50">
        <f>IF($A11="","",D11+E11)</f>
        <v/>
      </c>
      <c r="G11" s="49">
        <f>IF($A11="","",ROUND((VAT_Returns!F12+VAT_Returns!G12+VAT_Returns!AA12+VAT_Returns!AB12)*Setup!$B$9,2))</f>
        <v/>
      </c>
      <c r="H11" s="49">
        <f>IF($A11="","",-SUMPRODUCT((TB_Monthly!$D$6:$D$505="Output VAT")*(TB_Monthly!$F$4:$Q$4&gt;=Setup!$C$25)*(TB_Monthly!$F$4:$Q$4&lt;=Setup!$D$25)*TB_Monthly!$F$6:$Q$505))</f>
        <v/>
      </c>
      <c r="I11" s="50">
        <f>IF($A11="","",C11-F11)</f>
        <v/>
      </c>
      <c r="J11" s="50">
        <f>IF($A11="","",C11-G11)</f>
        <v/>
      </c>
      <c r="K11" s="50">
        <f>IF($A11="","",C11-H11)</f>
        <v/>
      </c>
      <c r="L11" s="6">
        <f>IF($A11="","",IF(AND(C11=0,F11=0,H11=0),"– No activity",IF(AND(ABS(I11)&lt;=Setup!$B$10,ABS(J11)&lt;=Setup!$B$10,ABS(K11)&lt;=Setup!$B$10),"✓ Matched","✗ Investigate")))</f>
        <v/>
      </c>
      <c r="M11" s="54">
        <f>IF($A11="","",MAX(0,F11-C11,H11-C11))</f>
        <v/>
      </c>
    </row>
    <row r="12">
      <c r="A12" s="40">
        <f>IF(Setup!C26="","",Setup!A26)</f>
        <v/>
      </c>
      <c r="B12" s="30">
        <f>Setup!B26</f>
        <v/>
      </c>
      <c r="C12" s="49">
        <f>IF($A12="","",VAT_Returns!AN13)</f>
        <v/>
      </c>
      <c r="D12" s="49">
        <f>IF($A12="","",SUMIFS(Sales_Register!$I$6:$I$5005,Sales_Register!$O$6:$O$5005,$A12))</f>
        <v/>
      </c>
      <c r="E12" s="49">
        <f>IF($A12="","",SUMIFS(Purchase_Register!$I$6:$I$5005,Purchase_Register!$O$6:$O$5005,$A12,Purchase_Register!$F$6:$F$5005,"Import - Reverse charge (Box 9)"))</f>
        <v/>
      </c>
      <c r="F12" s="50">
        <f>IF($A12="","",D12+E12)</f>
        <v/>
      </c>
      <c r="G12" s="49">
        <f>IF($A12="","",ROUND((VAT_Returns!F13+VAT_Returns!G13+VAT_Returns!AA13+VAT_Returns!AB13)*Setup!$B$9,2))</f>
        <v/>
      </c>
      <c r="H12" s="49">
        <f>IF($A12="","",-SUMPRODUCT((TB_Monthly!$D$6:$D$505="Output VAT")*(TB_Monthly!$F$4:$Q$4&gt;=Setup!$C$26)*(TB_Monthly!$F$4:$Q$4&lt;=Setup!$D$26)*TB_Monthly!$F$6:$Q$505))</f>
        <v/>
      </c>
      <c r="I12" s="50">
        <f>IF($A12="","",C12-F12)</f>
        <v/>
      </c>
      <c r="J12" s="50">
        <f>IF($A12="","",C12-G12)</f>
        <v/>
      </c>
      <c r="K12" s="50">
        <f>IF($A12="","",C12-H12)</f>
        <v/>
      </c>
      <c r="L12" s="6">
        <f>IF($A12="","",IF(AND(C12=0,F12=0,H12=0),"– No activity",IF(AND(ABS(I12)&lt;=Setup!$B$10,ABS(J12)&lt;=Setup!$B$10,ABS(K12)&lt;=Setup!$B$10),"✓ Matched","✗ Investigate")))</f>
        <v/>
      </c>
      <c r="M12" s="54">
        <f>IF($A12="","",MAX(0,F12-C12,H12-C12))</f>
        <v/>
      </c>
    </row>
    <row r="13">
      <c r="A13" s="40">
        <f>IF(Setup!C27="","",Setup!A27)</f>
        <v/>
      </c>
      <c r="B13" s="30">
        <f>Setup!B27</f>
        <v/>
      </c>
      <c r="C13" s="49">
        <f>IF($A13="","",VAT_Returns!AN14)</f>
        <v/>
      </c>
      <c r="D13" s="49">
        <f>IF($A13="","",SUMIFS(Sales_Register!$I$6:$I$5005,Sales_Register!$O$6:$O$5005,$A13))</f>
        <v/>
      </c>
      <c r="E13" s="49">
        <f>IF($A13="","",SUMIFS(Purchase_Register!$I$6:$I$5005,Purchase_Register!$O$6:$O$5005,$A13,Purchase_Register!$F$6:$F$5005,"Import - Reverse charge (Box 9)"))</f>
        <v/>
      </c>
      <c r="F13" s="50">
        <f>IF($A13="","",D13+E13)</f>
        <v/>
      </c>
      <c r="G13" s="49">
        <f>IF($A13="","",ROUND((VAT_Returns!F14+VAT_Returns!G14+VAT_Returns!AA14+VAT_Returns!AB14)*Setup!$B$9,2))</f>
        <v/>
      </c>
      <c r="H13" s="49">
        <f>IF($A13="","",-SUMPRODUCT((TB_Monthly!$D$6:$D$505="Output VAT")*(TB_Monthly!$F$4:$Q$4&gt;=Setup!$C$27)*(TB_Monthly!$F$4:$Q$4&lt;=Setup!$D$27)*TB_Monthly!$F$6:$Q$505))</f>
        <v/>
      </c>
      <c r="I13" s="50">
        <f>IF($A13="","",C13-F13)</f>
        <v/>
      </c>
      <c r="J13" s="50">
        <f>IF($A13="","",C13-G13)</f>
        <v/>
      </c>
      <c r="K13" s="50">
        <f>IF($A13="","",C13-H13)</f>
        <v/>
      </c>
      <c r="L13" s="6">
        <f>IF($A13="","",IF(AND(C13=0,F13=0,H13=0),"– No activity",IF(AND(ABS(I13)&lt;=Setup!$B$10,ABS(J13)&lt;=Setup!$B$10,ABS(K13)&lt;=Setup!$B$10),"✓ Matched","✗ Investigate")))</f>
        <v/>
      </c>
      <c r="M13" s="54">
        <f>IF($A13="","",MAX(0,F13-C13,H13-C13))</f>
        <v/>
      </c>
    </row>
    <row r="14">
      <c r="A14" s="40">
        <f>IF(Setup!C28="","",Setup!A28)</f>
        <v/>
      </c>
      <c r="B14" s="30">
        <f>Setup!B28</f>
        <v/>
      </c>
      <c r="C14" s="49">
        <f>IF($A14="","",VAT_Returns!AN15)</f>
        <v/>
      </c>
      <c r="D14" s="49">
        <f>IF($A14="","",SUMIFS(Sales_Register!$I$6:$I$5005,Sales_Register!$O$6:$O$5005,$A14))</f>
        <v/>
      </c>
      <c r="E14" s="49">
        <f>IF($A14="","",SUMIFS(Purchase_Register!$I$6:$I$5005,Purchase_Register!$O$6:$O$5005,$A14,Purchase_Register!$F$6:$F$5005,"Import - Reverse charge (Box 9)"))</f>
        <v/>
      </c>
      <c r="F14" s="50">
        <f>IF($A14="","",D14+E14)</f>
        <v/>
      </c>
      <c r="G14" s="49">
        <f>IF($A14="","",ROUND((VAT_Returns!F15+VAT_Returns!G15+VAT_Returns!AA15+VAT_Returns!AB15)*Setup!$B$9,2))</f>
        <v/>
      </c>
      <c r="H14" s="49">
        <f>IF($A14="","",-SUMPRODUCT((TB_Monthly!$D$6:$D$505="Output VAT")*(TB_Monthly!$F$4:$Q$4&gt;=Setup!$C$28)*(TB_Monthly!$F$4:$Q$4&lt;=Setup!$D$28)*TB_Monthly!$F$6:$Q$505))</f>
        <v/>
      </c>
      <c r="I14" s="50">
        <f>IF($A14="","",C14-F14)</f>
        <v/>
      </c>
      <c r="J14" s="50">
        <f>IF($A14="","",C14-G14)</f>
        <v/>
      </c>
      <c r="K14" s="50">
        <f>IF($A14="","",C14-H14)</f>
        <v/>
      </c>
      <c r="L14" s="6">
        <f>IF($A14="","",IF(AND(C14=0,F14=0,H14=0),"– No activity",IF(AND(ABS(I14)&lt;=Setup!$B$10,ABS(J14)&lt;=Setup!$B$10,ABS(K14)&lt;=Setup!$B$10),"✓ Matched","✗ Investigate")))</f>
        <v/>
      </c>
      <c r="M14" s="54">
        <f>IF($A14="","",MAX(0,F14-C14,H14-C14))</f>
        <v/>
      </c>
    </row>
    <row r="15">
      <c r="A15" s="40">
        <f>IF(Setup!C29="","",Setup!A29)</f>
        <v/>
      </c>
      <c r="B15" s="30">
        <f>Setup!B29</f>
        <v/>
      </c>
      <c r="C15" s="49">
        <f>IF($A15="","",VAT_Returns!AN16)</f>
        <v/>
      </c>
      <c r="D15" s="49">
        <f>IF($A15="","",SUMIFS(Sales_Register!$I$6:$I$5005,Sales_Register!$O$6:$O$5005,$A15))</f>
        <v/>
      </c>
      <c r="E15" s="49">
        <f>IF($A15="","",SUMIFS(Purchase_Register!$I$6:$I$5005,Purchase_Register!$O$6:$O$5005,$A15,Purchase_Register!$F$6:$F$5005,"Import - Reverse charge (Box 9)"))</f>
        <v/>
      </c>
      <c r="F15" s="50">
        <f>IF($A15="","",D15+E15)</f>
        <v/>
      </c>
      <c r="G15" s="49">
        <f>IF($A15="","",ROUND((VAT_Returns!F16+VAT_Returns!G16+VAT_Returns!AA16+VAT_Returns!AB16)*Setup!$B$9,2))</f>
        <v/>
      </c>
      <c r="H15" s="49">
        <f>IF($A15="","",-SUMPRODUCT((TB_Monthly!$D$6:$D$505="Output VAT")*(TB_Monthly!$F$4:$Q$4&gt;=Setup!$C$29)*(TB_Monthly!$F$4:$Q$4&lt;=Setup!$D$29)*TB_Monthly!$F$6:$Q$505))</f>
        <v/>
      </c>
      <c r="I15" s="50">
        <f>IF($A15="","",C15-F15)</f>
        <v/>
      </c>
      <c r="J15" s="50">
        <f>IF($A15="","",C15-G15)</f>
        <v/>
      </c>
      <c r="K15" s="50">
        <f>IF($A15="","",C15-H15)</f>
        <v/>
      </c>
      <c r="L15" s="6">
        <f>IF($A15="","",IF(AND(C15=0,F15=0,H15=0),"– No activity",IF(AND(ABS(I15)&lt;=Setup!$B$10,ABS(J15)&lt;=Setup!$B$10,ABS(K15)&lt;=Setup!$B$10),"✓ Matched","✗ Investigate")))</f>
        <v/>
      </c>
      <c r="M15" s="54">
        <f>IF($A15="","",MAX(0,F15-C15,H15-C15))</f>
        <v/>
      </c>
    </row>
    <row r="16">
      <c r="A16" s="40">
        <f>IF(Setup!C30="","",Setup!A30)</f>
        <v/>
      </c>
      <c r="B16" s="30">
        <f>Setup!B30</f>
        <v/>
      </c>
      <c r="C16" s="49">
        <f>IF($A16="","",VAT_Returns!AN17)</f>
        <v/>
      </c>
      <c r="D16" s="49">
        <f>IF($A16="","",SUMIFS(Sales_Register!$I$6:$I$5005,Sales_Register!$O$6:$O$5005,$A16))</f>
        <v/>
      </c>
      <c r="E16" s="49">
        <f>IF($A16="","",SUMIFS(Purchase_Register!$I$6:$I$5005,Purchase_Register!$O$6:$O$5005,$A16,Purchase_Register!$F$6:$F$5005,"Import - Reverse charge (Box 9)"))</f>
        <v/>
      </c>
      <c r="F16" s="50">
        <f>IF($A16="","",D16+E16)</f>
        <v/>
      </c>
      <c r="G16" s="49">
        <f>IF($A16="","",ROUND((VAT_Returns!F17+VAT_Returns!G17+VAT_Returns!AA17+VAT_Returns!AB17)*Setup!$B$9,2))</f>
        <v/>
      </c>
      <c r="H16" s="49">
        <f>IF($A16="","",-SUMPRODUCT((TB_Monthly!$D$6:$D$505="Output VAT")*(TB_Monthly!$F$4:$Q$4&gt;=Setup!$C$30)*(TB_Monthly!$F$4:$Q$4&lt;=Setup!$D$30)*TB_Monthly!$F$6:$Q$505))</f>
        <v/>
      </c>
      <c r="I16" s="50">
        <f>IF($A16="","",C16-F16)</f>
        <v/>
      </c>
      <c r="J16" s="50">
        <f>IF($A16="","",C16-G16)</f>
        <v/>
      </c>
      <c r="K16" s="50">
        <f>IF($A16="","",C16-H16)</f>
        <v/>
      </c>
      <c r="L16" s="6">
        <f>IF($A16="","",IF(AND(C16=0,F16=0,H16=0),"– No activity",IF(AND(ABS(I16)&lt;=Setup!$B$10,ABS(J16)&lt;=Setup!$B$10,ABS(K16)&lt;=Setup!$B$10),"✓ Matched","✗ Investigate")))</f>
        <v/>
      </c>
      <c r="M16" s="54">
        <f>IF($A16="","",MAX(0,F16-C16,H16-C16))</f>
        <v/>
      </c>
    </row>
    <row r="17">
      <c r="A17" s="42" t="n"/>
      <c r="B17" s="43" t="inlineStr">
        <is>
          <t>TOTAL</t>
        </is>
      </c>
      <c r="C17" s="31">
        <f>SUM(C5:C16)</f>
        <v/>
      </c>
      <c r="D17" s="31">
        <f>SUM(D5:D16)</f>
        <v/>
      </c>
      <c r="E17" s="31">
        <f>SUM(E5:E16)</f>
        <v/>
      </c>
      <c r="F17" s="31">
        <f>SUM(F5:F16)</f>
        <v/>
      </c>
      <c r="G17" s="31">
        <f>SUM(G5:G16)</f>
        <v/>
      </c>
      <c r="H17" s="31">
        <f>SUM(H5:H16)</f>
        <v/>
      </c>
      <c r="I17" s="31">
        <f>SUM(I5:I16)</f>
        <v/>
      </c>
      <c r="J17" s="31">
        <f>SUM(J5:J16)</f>
        <v/>
      </c>
      <c r="K17" s="31">
        <f>SUM(K5:K16)</f>
        <v/>
      </c>
      <c r="L17" s="43">
        <f>IF(COUNTIF(L5:L16,"✗*")=0,"✓ Matched","✗ Investigate")</f>
        <v/>
      </c>
      <c r="M17" s="31">
        <f>SUM(M5:M16)</f>
        <v/>
      </c>
    </row>
    <row r="19">
      <c r="A19" s="2" t="inlineStr">
        <is>
          <t>Note: Box 2 (citizens' private healthcare/education) VAT is borne by the State and is excluded from the 15% recomputation. GL Output VAT should include RCM output VAT; if you book RCM in a separate account, map it to 'Output VAT' too.</t>
        </is>
      </c>
    </row>
  </sheetData>
  <conditionalFormatting sqref="L5:L17">
    <cfRule type="expression" priority="1" dxfId="0">
      <formula>LEFT(L5,1)="✗"</formula>
    </cfRule>
    <cfRule type="expression" priority="2" dxfId="1">
      <formula>LEFT(L5,1)="✓"</formula>
    </cfRule>
  </conditionalFormatting>
  <conditionalFormatting sqref="M5:M17">
    <cfRule type="expression" priority="3" dxfId="3">
      <formula>AND(ISNUMBER(M5),M5&gt;0)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Q19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Input VAT Reconciliation (مطابقة ضريبة المدخلات)</t>
        </is>
      </c>
    </row>
    <row r="2">
      <c r="A2" s="2" t="inlineStr">
        <is>
          <t>Input VAT claimed vs register vs GL, plus the portion ZATCA is likely to disallow (no valid invoice, blocked, invalid supplier VAT no).</t>
        </is>
      </c>
    </row>
    <row r="4" ht="45" customHeight="1">
      <c r="A4" s="3" t="inlineStr">
        <is>
          <t>Period #</t>
        </is>
      </c>
      <c r="B4" s="3" t="inlineStr">
        <is>
          <t>Period</t>
        </is>
      </c>
      <c r="C4" s="3" t="inlineStr">
        <is>
          <t>Per Return (Box 12 VAT)</t>
        </is>
      </c>
      <c r="D4" s="3" t="inlineStr">
        <is>
          <t>Register – VAT Claimed</t>
        </is>
      </c>
      <c r="E4" s="3" t="inlineStr">
        <is>
          <t>Register – Defensible VAT</t>
        </is>
      </c>
      <c r="F4" s="3" t="inlineStr">
        <is>
          <t>Register – VAT at Risk</t>
        </is>
      </c>
      <c r="G4" s="3" t="inlineStr">
        <is>
          <t>Per GL (Input VAT accounts)</t>
        </is>
      </c>
      <c r="H4" s="3" t="inlineStr">
        <is>
          <t>Return − Register Claimed</t>
        </is>
      </c>
      <c r="I4" s="3" t="inlineStr">
        <is>
          <t>Return − GL</t>
        </is>
      </c>
      <c r="J4" s="3" t="inlineStr">
        <is>
          <t>Status</t>
        </is>
      </c>
      <c r="K4" s="3" t="inlineStr">
        <is>
          <t>Potential Over-claim (Return − Defensible)</t>
        </is>
      </c>
      <c r="L4" s="3" t="inlineStr">
        <is>
          <t>Box 8 VAT per Return</t>
        </is>
      </c>
      <c r="M4" s="3" t="inlineStr">
        <is>
          <t>Customs VAT per Register</t>
        </is>
      </c>
      <c r="N4" s="3" t="inlineStr">
        <is>
          <t>Box 8 Difference</t>
        </is>
      </c>
      <c r="O4" s="3" t="inlineStr">
        <is>
          <t>Box 9 VAT per Return</t>
        </is>
      </c>
      <c r="P4" s="3" t="inlineStr">
        <is>
          <t>RCM VAT per Register</t>
        </is>
      </c>
      <c r="Q4" s="3" t="inlineStr">
        <is>
          <t>Box 9 Difference</t>
        </is>
      </c>
    </row>
    <row r="5">
      <c r="A5" s="40">
        <f>IF(Setup!C19="","",Setup!A19)</f>
        <v/>
      </c>
      <c r="B5" s="30">
        <f>Setup!B19</f>
        <v/>
      </c>
      <c r="C5" s="49">
        <f>IF($A5="","",VAT_Returns!AP6)</f>
        <v/>
      </c>
      <c r="D5" s="49">
        <f>IF($A5="","",SUMIFS(Purchase_Register!$R$6:$R$5005,Purchase_Register!$O$6:$O$5005,$A5))</f>
        <v/>
      </c>
      <c r="E5" s="49">
        <f>IF($A5="","",SUMIFS(Purchase_Register!$S$6:$S$5005,Purchase_Register!$O$6:$O$5005,$A5))</f>
        <v/>
      </c>
      <c r="F5" s="49">
        <f>IF($A5="","",SUMIFS(Purchase_Register!$T$6:$T$5005,Purchase_Register!$O$6:$O$5005,$A5))</f>
        <v/>
      </c>
      <c r="G5" s="49">
        <f>IF($A5="","",SUMPRODUCT((TB_Monthly!$D$6:$D$505="Input VAT")*(TB_Monthly!$F$4:$Q$4&gt;=Setup!$C$19)*(TB_Monthly!$F$4:$Q$4&lt;=Setup!$D$19)*TB_Monthly!$F$6:$Q$505))</f>
        <v/>
      </c>
      <c r="H5" s="50">
        <f>IF($A5="","",C5-D5)</f>
        <v/>
      </c>
      <c r="I5" s="50">
        <f>IF($A5="","",C5-G5)</f>
        <v/>
      </c>
      <c r="J5" s="6">
        <f>IF($A5="","",IF(AND(C5=0,D5=0,G5=0),"– No activity",IF(AND(ABS(H5)&lt;=Setup!$B$10,ABS(I5)&lt;=Setup!$B$10),"✓ Matched","✗ Investigate")))</f>
        <v/>
      </c>
      <c r="K5" s="54">
        <f>IF($A5="","",MAX(0,C5-E5))</f>
        <v/>
      </c>
      <c r="L5" s="49">
        <f>IF($A5="","",VAT_Returns!Z6)</f>
        <v/>
      </c>
      <c r="M5" s="49">
        <f>IF($A5="","",SUMIFS(Purchase_Register!$I$6:$I$5005,Purchase_Register!$O$6:$O$5005,$A5,Purchase_Register!$F$6:$F$5005,"Import - VAT paid at customs (Box 8)"))</f>
        <v/>
      </c>
      <c r="N5" s="50">
        <f>IF($A5="","",L5-M5)</f>
        <v/>
      </c>
      <c r="O5" s="49">
        <f>IF($A5="","",VAT_Returns!AC6)</f>
        <v/>
      </c>
      <c r="P5" s="49">
        <f>IF($A5="","",SUMIFS(Purchase_Register!$I$6:$I$5005,Purchase_Register!$O$6:$O$5005,$A5,Purchase_Register!$F$6:$F$5005,"Import - Reverse charge (Box 9)"))</f>
        <v/>
      </c>
      <c r="Q5" s="50">
        <f>IF($A5="","",O5-P5)</f>
        <v/>
      </c>
    </row>
    <row r="6">
      <c r="A6" s="40">
        <f>IF(Setup!C20="","",Setup!A20)</f>
        <v/>
      </c>
      <c r="B6" s="30">
        <f>Setup!B20</f>
        <v/>
      </c>
      <c r="C6" s="49">
        <f>IF($A6="","",VAT_Returns!AP7)</f>
        <v/>
      </c>
      <c r="D6" s="49">
        <f>IF($A6="","",SUMIFS(Purchase_Register!$R$6:$R$5005,Purchase_Register!$O$6:$O$5005,$A6))</f>
        <v/>
      </c>
      <c r="E6" s="49">
        <f>IF($A6="","",SUMIFS(Purchase_Register!$S$6:$S$5005,Purchase_Register!$O$6:$O$5005,$A6))</f>
        <v/>
      </c>
      <c r="F6" s="49">
        <f>IF($A6="","",SUMIFS(Purchase_Register!$T$6:$T$5005,Purchase_Register!$O$6:$O$5005,$A6))</f>
        <v/>
      </c>
      <c r="G6" s="49">
        <f>IF($A6="","",SUMPRODUCT((TB_Monthly!$D$6:$D$505="Input VAT")*(TB_Monthly!$F$4:$Q$4&gt;=Setup!$C$20)*(TB_Monthly!$F$4:$Q$4&lt;=Setup!$D$20)*TB_Monthly!$F$6:$Q$505))</f>
        <v/>
      </c>
      <c r="H6" s="50">
        <f>IF($A6="","",C6-D6)</f>
        <v/>
      </c>
      <c r="I6" s="50">
        <f>IF($A6="","",C6-G6)</f>
        <v/>
      </c>
      <c r="J6" s="6">
        <f>IF($A6="","",IF(AND(C6=0,D6=0,G6=0),"– No activity",IF(AND(ABS(H6)&lt;=Setup!$B$10,ABS(I6)&lt;=Setup!$B$10),"✓ Matched","✗ Investigate")))</f>
        <v/>
      </c>
      <c r="K6" s="54">
        <f>IF($A6="","",MAX(0,C6-E6))</f>
        <v/>
      </c>
      <c r="L6" s="49">
        <f>IF($A6="","",VAT_Returns!Z7)</f>
        <v/>
      </c>
      <c r="M6" s="49">
        <f>IF($A6="","",SUMIFS(Purchase_Register!$I$6:$I$5005,Purchase_Register!$O$6:$O$5005,$A6,Purchase_Register!$F$6:$F$5005,"Import - VAT paid at customs (Box 8)"))</f>
        <v/>
      </c>
      <c r="N6" s="50">
        <f>IF($A6="","",L6-M6)</f>
        <v/>
      </c>
      <c r="O6" s="49">
        <f>IF($A6="","",VAT_Returns!AC7)</f>
        <v/>
      </c>
      <c r="P6" s="49">
        <f>IF($A6="","",SUMIFS(Purchase_Register!$I$6:$I$5005,Purchase_Register!$O$6:$O$5005,$A6,Purchase_Register!$F$6:$F$5005,"Import - Reverse charge (Box 9)"))</f>
        <v/>
      </c>
      <c r="Q6" s="50">
        <f>IF($A6="","",O6-P6)</f>
        <v/>
      </c>
    </row>
    <row r="7">
      <c r="A7" s="40">
        <f>IF(Setup!C21="","",Setup!A21)</f>
        <v/>
      </c>
      <c r="B7" s="30">
        <f>Setup!B21</f>
        <v/>
      </c>
      <c r="C7" s="49">
        <f>IF($A7="","",VAT_Returns!AP8)</f>
        <v/>
      </c>
      <c r="D7" s="49">
        <f>IF($A7="","",SUMIFS(Purchase_Register!$R$6:$R$5005,Purchase_Register!$O$6:$O$5005,$A7))</f>
        <v/>
      </c>
      <c r="E7" s="49">
        <f>IF($A7="","",SUMIFS(Purchase_Register!$S$6:$S$5005,Purchase_Register!$O$6:$O$5005,$A7))</f>
        <v/>
      </c>
      <c r="F7" s="49">
        <f>IF($A7="","",SUMIFS(Purchase_Register!$T$6:$T$5005,Purchase_Register!$O$6:$O$5005,$A7))</f>
        <v/>
      </c>
      <c r="G7" s="49">
        <f>IF($A7="","",SUMPRODUCT((TB_Monthly!$D$6:$D$505="Input VAT")*(TB_Monthly!$F$4:$Q$4&gt;=Setup!$C$21)*(TB_Monthly!$F$4:$Q$4&lt;=Setup!$D$21)*TB_Monthly!$F$6:$Q$505))</f>
        <v/>
      </c>
      <c r="H7" s="50">
        <f>IF($A7="","",C7-D7)</f>
        <v/>
      </c>
      <c r="I7" s="50">
        <f>IF($A7="","",C7-G7)</f>
        <v/>
      </c>
      <c r="J7" s="6">
        <f>IF($A7="","",IF(AND(C7=0,D7=0,G7=0),"– No activity",IF(AND(ABS(H7)&lt;=Setup!$B$10,ABS(I7)&lt;=Setup!$B$10),"✓ Matched","✗ Investigate")))</f>
        <v/>
      </c>
      <c r="K7" s="54">
        <f>IF($A7="","",MAX(0,C7-E7))</f>
        <v/>
      </c>
      <c r="L7" s="49">
        <f>IF($A7="","",VAT_Returns!Z8)</f>
        <v/>
      </c>
      <c r="M7" s="49">
        <f>IF($A7="","",SUMIFS(Purchase_Register!$I$6:$I$5005,Purchase_Register!$O$6:$O$5005,$A7,Purchase_Register!$F$6:$F$5005,"Import - VAT paid at customs (Box 8)"))</f>
        <v/>
      </c>
      <c r="N7" s="50">
        <f>IF($A7="","",L7-M7)</f>
        <v/>
      </c>
      <c r="O7" s="49">
        <f>IF($A7="","",VAT_Returns!AC8)</f>
        <v/>
      </c>
      <c r="P7" s="49">
        <f>IF($A7="","",SUMIFS(Purchase_Register!$I$6:$I$5005,Purchase_Register!$O$6:$O$5005,$A7,Purchase_Register!$F$6:$F$5005,"Import - Reverse charge (Box 9)"))</f>
        <v/>
      </c>
      <c r="Q7" s="50">
        <f>IF($A7="","",O7-P7)</f>
        <v/>
      </c>
    </row>
    <row r="8">
      <c r="A8" s="40">
        <f>IF(Setup!C22="","",Setup!A22)</f>
        <v/>
      </c>
      <c r="B8" s="30">
        <f>Setup!B22</f>
        <v/>
      </c>
      <c r="C8" s="49">
        <f>IF($A8="","",VAT_Returns!AP9)</f>
        <v/>
      </c>
      <c r="D8" s="49">
        <f>IF($A8="","",SUMIFS(Purchase_Register!$R$6:$R$5005,Purchase_Register!$O$6:$O$5005,$A8))</f>
        <v/>
      </c>
      <c r="E8" s="49">
        <f>IF($A8="","",SUMIFS(Purchase_Register!$S$6:$S$5005,Purchase_Register!$O$6:$O$5005,$A8))</f>
        <v/>
      </c>
      <c r="F8" s="49">
        <f>IF($A8="","",SUMIFS(Purchase_Register!$T$6:$T$5005,Purchase_Register!$O$6:$O$5005,$A8))</f>
        <v/>
      </c>
      <c r="G8" s="49">
        <f>IF($A8="","",SUMPRODUCT((TB_Monthly!$D$6:$D$505="Input VAT")*(TB_Monthly!$F$4:$Q$4&gt;=Setup!$C$22)*(TB_Monthly!$F$4:$Q$4&lt;=Setup!$D$22)*TB_Monthly!$F$6:$Q$505))</f>
        <v/>
      </c>
      <c r="H8" s="50">
        <f>IF($A8="","",C8-D8)</f>
        <v/>
      </c>
      <c r="I8" s="50">
        <f>IF($A8="","",C8-G8)</f>
        <v/>
      </c>
      <c r="J8" s="6">
        <f>IF($A8="","",IF(AND(C8=0,D8=0,G8=0),"– No activity",IF(AND(ABS(H8)&lt;=Setup!$B$10,ABS(I8)&lt;=Setup!$B$10),"✓ Matched","✗ Investigate")))</f>
        <v/>
      </c>
      <c r="K8" s="54">
        <f>IF($A8="","",MAX(0,C8-E8))</f>
        <v/>
      </c>
      <c r="L8" s="49">
        <f>IF($A8="","",VAT_Returns!Z9)</f>
        <v/>
      </c>
      <c r="M8" s="49">
        <f>IF($A8="","",SUMIFS(Purchase_Register!$I$6:$I$5005,Purchase_Register!$O$6:$O$5005,$A8,Purchase_Register!$F$6:$F$5005,"Import - VAT paid at customs (Box 8)"))</f>
        <v/>
      </c>
      <c r="N8" s="50">
        <f>IF($A8="","",L8-M8)</f>
        <v/>
      </c>
      <c r="O8" s="49">
        <f>IF($A8="","",VAT_Returns!AC9)</f>
        <v/>
      </c>
      <c r="P8" s="49">
        <f>IF($A8="","",SUMIFS(Purchase_Register!$I$6:$I$5005,Purchase_Register!$O$6:$O$5005,$A8,Purchase_Register!$F$6:$F$5005,"Import - Reverse charge (Box 9)"))</f>
        <v/>
      </c>
      <c r="Q8" s="50">
        <f>IF($A8="","",O8-P8)</f>
        <v/>
      </c>
    </row>
    <row r="9">
      <c r="A9" s="40">
        <f>IF(Setup!C23="","",Setup!A23)</f>
        <v/>
      </c>
      <c r="B9" s="30">
        <f>Setup!B23</f>
        <v/>
      </c>
      <c r="C9" s="49">
        <f>IF($A9="","",VAT_Returns!AP10)</f>
        <v/>
      </c>
      <c r="D9" s="49">
        <f>IF($A9="","",SUMIFS(Purchase_Register!$R$6:$R$5005,Purchase_Register!$O$6:$O$5005,$A9))</f>
        <v/>
      </c>
      <c r="E9" s="49">
        <f>IF($A9="","",SUMIFS(Purchase_Register!$S$6:$S$5005,Purchase_Register!$O$6:$O$5005,$A9))</f>
        <v/>
      </c>
      <c r="F9" s="49">
        <f>IF($A9="","",SUMIFS(Purchase_Register!$T$6:$T$5005,Purchase_Register!$O$6:$O$5005,$A9))</f>
        <v/>
      </c>
      <c r="G9" s="49">
        <f>IF($A9="","",SUMPRODUCT((TB_Monthly!$D$6:$D$505="Input VAT")*(TB_Monthly!$F$4:$Q$4&gt;=Setup!$C$23)*(TB_Monthly!$F$4:$Q$4&lt;=Setup!$D$23)*TB_Monthly!$F$6:$Q$505))</f>
        <v/>
      </c>
      <c r="H9" s="50">
        <f>IF($A9="","",C9-D9)</f>
        <v/>
      </c>
      <c r="I9" s="50">
        <f>IF($A9="","",C9-G9)</f>
        <v/>
      </c>
      <c r="J9" s="6">
        <f>IF($A9="","",IF(AND(C9=0,D9=0,G9=0),"– No activity",IF(AND(ABS(H9)&lt;=Setup!$B$10,ABS(I9)&lt;=Setup!$B$10),"✓ Matched","✗ Investigate")))</f>
        <v/>
      </c>
      <c r="K9" s="54">
        <f>IF($A9="","",MAX(0,C9-E9))</f>
        <v/>
      </c>
      <c r="L9" s="49">
        <f>IF($A9="","",VAT_Returns!Z10)</f>
        <v/>
      </c>
      <c r="M9" s="49">
        <f>IF($A9="","",SUMIFS(Purchase_Register!$I$6:$I$5005,Purchase_Register!$O$6:$O$5005,$A9,Purchase_Register!$F$6:$F$5005,"Import - VAT paid at customs (Box 8)"))</f>
        <v/>
      </c>
      <c r="N9" s="50">
        <f>IF($A9="","",L9-M9)</f>
        <v/>
      </c>
      <c r="O9" s="49">
        <f>IF($A9="","",VAT_Returns!AC10)</f>
        <v/>
      </c>
      <c r="P9" s="49">
        <f>IF($A9="","",SUMIFS(Purchase_Register!$I$6:$I$5005,Purchase_Register!$O$6:$O$5005,$A9,Purchase_Register!$F$6:$F$5005,"Import - Reverse charge (Box 9)"))</f>
        <v/>
      </c>
      <c r="Q9" s="50">
        <f>IF($A9="","",O9-P9)</f>
        <v/>
      </c>
    </row>
    <row r="10">
      <c r="A10" s="40">
        <f>IF(Setup!C24="","",Setup!A24)</f>
        <v/>
      </c>
      <c r="B10" s="30">
        <f>Setup!B24</f>
        <v/>
      </c>
      <c r="C10" s="49">
        <f>IF($A10="","",VAT_Returns!AP11)</f>
        <v/>
      </c>
      <c r="D10" s="49">
        <f>IF($A10="","",SUMIFS(Purchase_Register!$R$6:$R$5005,Purchase_Register!$O$6:$O$5005,$A10))</f>
        <v/>
      </c>
      <c r="E10" s="49">
        <f>IF($A10="","",SUMIFS(Purchase_Register!$S$6:$S$5005,Purchase_Register!$O$6:$O$5005,$A10))</f>
        <v/>
      </c>
      <c r="F10" s="49">
        <f>IF($A10="","",SUMIFS(Purchase_Register!$T$6:$T$5005,Purchase_Register!$O$6:$O$5005,$A10))</f>
        <v/>
      </c>
      <c r="G10" s="49">
        <f>IF($A10="","",SUMPRODUCT((TB_Monthly!$D$6:$D$505="Input VAT")*(TB_Monthly!$F$4:$Q$4&gt;=Setup!$C$24)*(TB_Monthly!$F$4:$Q$4&lt;=Setup!$D$24)*TB_Monthly!$F$6:$Q$505))</f>
        <v/>
      </c>
      <c r="H10" s="50">
        <f>IF($A10="","",C10-D10)</f>
        <v/>
      </c>
      <c r="I10" s="50">
        <f>IF($A10="","",C10-G10)</f>
        <v/>
      </c>
      <c r="J10" s="6">
        <f>IF($A10="","",IF(AND(C10=0,D10=0,G10=0),"– No activity",IF(AND(ABS(H10)&lt;=Setup!$B$10,ABS(I10)&lt;=Setup!$B$10),"✓ Matched","✗ Investigate")))</f>
        <v/>
      </c>
      <c r="K10" s="54">
        <f>IF($A10="","",MAX(0,C10-E10))</f>
        <v/>
      </c>
      <c r="L10" s="49">
        <f>IF($A10="","",VAT_Returns!Z11)</f>
        <v/>
      </c>
      <c r="M10" s="49">
        <f>IF($A10="","",SUMIFS(Purchase_Register!$I$6:$I$5005,Purchase_Register!$O$6:$O$5005,$A10,Purchase_Register!$F$6:$F$5005,"Import - VAT paid at customs (Box 8)"))</f>
        <v/>
      </c>
      <c r="N10" s="50">
        <f>IF($A10="","",L10-M10)</f>
        <v/>
      </c>
      <c r="O10" s="49">
        <f>IF($A10="","",VAT_Returns!AC11)</f>
        <v/>
      </c>
      <c r="P10" s="49">
        <f>IF($A10="","",SUMIFS(Purchase_Register!$I$6:$I$5005,Purchase_Register!$O$6:$O$5005,$A10,Purchase_Register!$F$6:$F$5005,"Import - Reverse charge (Box 9)"))</f>
        <v/>
      </c>
      <c r="Q10" s="50">
        <f>IF($A10="","",O10-P10)</f>
        <v/>
      </c>
    </row>
    <row r="11">
      <c r="A11" s="40">
        <f>IF(Setup!C25="","",Setup!A25)</f>
        <v/>
      </c>
      <c r="B11" s="30">
        <f>Setup!B25</f>
        <v/>
      </c>
      <c r="C11" s="49">
        <f>IF($A11="","",VAT_Returns!AP12)</f>
        <v/>
      </c>
      <c r="D11" s="49">
        <f>IF($A11="","",SUMIFS(Purchase_Register!$R$6:$R$5005,Purchase_Register!$O$6:$O$5005,$A11))</f>
        <v/>
      </c>
      <c r="E11" s="49">
        <f>IF($A11="","",SUMIFS(Purchase_Register!$S$6:$S$5005,Purchase_Register!$O$6:$O$5005,$A11))</f>
        <v/>
      </c>
      <c r="F11" s="49">
        <f>IF($A11="","",SUMIFS(Purchase_Register!$T$6:$T$5005,Purchase_Register!$O$6:$O$5005,$A11))</f>
        <v/>
      </c>
      <c r="G11" s="49">
        <f>IF($A11="","",SUMPRODUCT((TB_Monthly!$D$6:$D$505="Input VAT")*(TB_Monthly!$F$4:$Q$4&gt;=Setup!$C$25)*(TB_Monthly!$F$4:$Q$4&lt;=Setup!$D$25)*TB_Monthly!$F$6:$Q$505))</f>
        <v/>
      </c>
      <c r="H11" s="50">
        <f>IF($A11="","",C11-D11)</f>
        <v/>
      </c>
      <c r="I11" s="50">
        <f>IF($A11="","",C11-G11)</f>
        <v/>
      </c>
      <c r="J11" s="6">
        <f>IF($A11="","",IF(AND(C11=0,D11=0,G11=0),"– No activity",IF(AND(ABS(H11)&lt;=Setup!$B$10,ABS(I11)&lt;=Setup!$B$10),"✓ Matched","✗ Investigate")))</f>
        <v/>
      </c>
      <c r="K11" s="54">
        <f>IF($A11="","",MAX(0,C11-E11))</f>
        <v/>
      </c>
      <c r="L11" s="49">
        <f>IF($A11="","",VAT_Returns!Z12)</f>
        <v/>
      </c>
      <c r="M11" s="49">
        <f>IF($A11="","",SUMIFS(Purchase_Register!$I$6:$I$5005,Purchase_Register!$O$6:$O$5005,$A11,Purchase_Register!$F$6:$F$5005,"Import - VAT paid at customs (Box 8)"))</f>
        <v/>
      </c>
      <c r="N11" s="50">
        <f>IF($A11="","",L11-M11)</f>
        <v/>
      </c>
      <c r="O11" s="49">
        <f>IF($A11="","",VAT_Returns!AC12)</f>
        <v/>
      </c>
      <c r="P11" s="49">
        <f>IF($A11="","",SUMIFS(Purchase_Register!$I$6:$I$5005,Purchase_Register!$O$6:$O$5005,$A11,Purchase_Register!$F$6:$F$5005,"Import - Reverse charge (Box 9)"))</f>
        <v/>
      </c>
      <c r="Q11" s="50">
        <f>IF($A11="","",O11-P11)</f>
        <v/>
      </c>
    </row>
    <row r="12">
      <c r="A12" s="40">
        <f>IF(Setup!C26="","",Setup!A26)</f>
        <v/>
      </c>
      <c r="B12" s="30">
        <f>Setup!B26</f>
        <v/>
      </c>
      <c r="C12" s="49">
        <f>IF($A12="","",VAT_Returns!AP13)</f>
        <v/>
      </c>
      <c r="D12" s="49">
        <f>IF($A12="","",SUMIFS(Purchase_Register!$R$6:$R$5005,Purchase_Register!$O$6:$O$5005,$A12))</f>
        <v/>
      </c>
      <c r="E12" s="49">
        <f>IF($A12="","",SUMIFS(Purchase_Register!$S$6:$S$5005,Purchase_Register!$O$6:$O$5005,$A12))</f>
        <v/>
      </c>
      <c r="F12" s="49">
        <f>IF($A12="","",SUMIFS(Purchase_Register!$T$6:$T$5005,Purchase_Register!$O$6:$O$5005,$A12))</f>
        <v/>
      </c>
      <c r="G12" s="49">
        <f>IF($A12="","",SUMPRODUCT((TB_Monthly!$D$6:$D$505="Input VAT")*(TB_Monthly!$F$4:$Q$4&gt;=Setup!$C$26)*(TB_Monthly!$F$4:$Q$4&lt;=Setup!$D$26)*TB_Monthly!$F$6:$Q$505))</f>
        <v/>
      </c>
      <c r="H12" s="50">
        <f>IF($A12="","",C12-D12)</f>
        <v/>
      </c>
      <c r="I12" s="50">
        <f>IF($A12="","",C12-G12)</f>
        <v/>
      </c>
      <c r="J12" s="6">
        <f>IF($A12="","",IF(AND(C12=0,D12=0,G12=0),"– No activity",IF(AND(ABS(H12)&lt;=Setup!$B$10,ABS(I12)&lt;=Setup!$B$10),"✓ Matched","✗ Investigate")))</f>
        <v/>
      </c>
      <c r="K12" s="54">
        <f>IF($A12="","",MAX(0,C12-E12))</f>
        <v/>
      </c>
      <c r="L12" s="49">
        <f>IF($A12="","",VAT_Returns!Z13)</f>
        <v/>
      </c>
      <c r="M12" s="49">
        <f>IF($A12="","",SUMIFS(Purchase_Register!$I$6:$I$5005,Purchase_Register!$O$6:$O$5005,$A12,Purchase_Register!$F$6:$F$5005,"Import - VAT paid at customs (Box 8)"))</f>
        <v/>
      </c>
      <c r="N12" s="50">
        <f>IF($A12="","",L12-M12)</f>
        <v/>
      </c>
      <c r="O12" s="49">
        <f>IF($A12="","",VAT_Returns!AC13)</f>
        <v/>
      </c>
      <c r="P12" s="49">
        <f>IF($A12="","",SUMIFS(Purchase_Register!$I$6:$I$5005,Purchase_Register!$O$6:$O$5005,$A12,Purchase_Register!$F$6:$F$5005,"Import - Reverse charge (Box 9)"))</f>
        <v/>
      </c>
      <c r="Q12" s="50">
        <f>IF($A12="","",O12-P12)</f>
        <v/>
      </c>
    </row>
    <row r="13">
      <c r="A13" s="40">
        <f>IF(Setup!C27="","",Setup!A27)</f>
        <v/>
      </c>
      <c r="B13" s="30">
        <f>Setup!B27</f>
        <v/>
      </c>
      <c r="C13" s="49">
        <f>IF($A13="","",VAT_Returns!AP14)</f>
        <v/>
      </c>
      <c r="D13" s="49">
        <f>IF($A13="","",SUMIFS(Purchase_Register!$R$6:$R$5005,Purchase_Register!$O$6:$O$5005,$A13))</f>
        <v/>
      </c>
      <c r="E13" s="49">
        <f>IF($A13="","",SUMIFS(Purchase_Register!$S$6:$S$5005,Purchase_Register!$O$6:$O$5005,$A13))</f>
        <v/>
      </c>
      <c r="F13" s="49">
        <f>IF($A13="","",SUMIFS(Purchase_Register!$T$6:$T$5005,Purchase_Register!$O$6:$O$5005,$A13))</f>
        <v/>
      </c>
      <c r="G13" s="49">
        <f>IF($A13="","",SUMPRODUCT((TB_Monthly!$D$6:$D$505="Input VAT")*(TB_Monthly!$F$4:$Q$4&gt;=Setup!$C$27)*(TB_Monthly!$F$4:$Q$4&lt;=Setup!$D$27)*TB_Monthly!$F$6:$Q$505))</f>
        <v/>
      </c>
      <c r="H13" s="50">
        <f>IF($A13="","",C13-D13)</f>
        <v/>
      </c>
      <c r="I13" s="50">
        <f>IF($A13="","",C13-G13)</f>
        <v/>
      </c>
      <c r="J13" s="6">
        <f>IF($A13="","",IF(AND(C13=0,D13=0,G13=0),"– No activity",IF(AND(ABS(H13)&lt;=Setup!$B$10,ABS(I13)&lt;=Setup!$B$10),"✓ Matched","✗ Investigate")))</f>
        <v/>
      </c>
      <c r="K13" s="54">
        <f>IF($A13="","",MAX(0,C13-E13))</f>
        <v/>
      </c>
      <c r="L13" s="49">
        <f>IF($A13="","",VAT_Returns!Z14)</f>
        <v/>
      </c>
      <c r="M13" s="49">
        <f>IF($A13="","",SUMIFS(Purchase_Register!$I$6:$I$5005,Purchase_Register!$O$6:$O$5005,$A13,Purchase_Register!$F$6:$F$5005,"Import - VAT paid at customs (Box 8)"))</f>
        <v/>
      </c>
      <c r="N13" s="50">
        <f>IF($A13="","",L13-M13)</f>
        <v/>
      </c>
      <c r="O13" s="49">
        <f>IF($A13="","",VAT_Returns!AC14)</f>
        <v/>
      </c>
      <c r="P13" s="49">
        <f>IF($A13="","",SUMIFS(Purchase_Register!$I$6:$I$5005,Purchase_Register!$O$6:$O$5005,$A13,Purchase_Register!$F$6:$F$5005,"Import - Reverse charge (Box 9)"))</f>
        <v/>
      </c>
      <c r="Q13" s="50">
        <f>IF($A13="","",O13-P13)</f>
        <v/>
      </c>
    </row>
    <row r="14">
      <c r="A14" s="40">
        <f>IF(Setup!C28="","",Setup!A28)</f>
        <v/>
      </c>
      <c r="B14" s="30">
        <f>Setup!B28</f>
        <v/>
      </c>
      <c r="C14" s="49">
        <f>IF($A14="","",VAT_Returns!AP15)</f>
        <v/>
      </c>
      <c r="D14" s="49">
        <f>IF($A14="","",SUMIFS(Purchase_Register!$R$6:$R$5005,Purchase_Register!$O$6:$O$5005,$A14))</f>
        <v/>
      </c>
      <c r="E14" s="49">
        <f>IF($A14="","",SUMIFS(Purchase_Register!$S$6:$S$5005,Purchase_Register!$O$6:$O$5005,$A14))</f>
        <v/>
      </c>
      <c r="F14" s="49">
        <f>IF($A14="","",SUMIFS(Purchase_Register!$T$6:$T$5005,Purchase_Register!$O$6:$O$5005,$A14))</f>
        <v/>
      </c>
      <c r="G14" s="49">
        <f>IF($A14="","",SUMPRODUCT((TB_Monthly!$D$6:$D$505="Input VAT")*(TB_Monthly!$F$4:$Q$4&gt;=Setup!$C$28)*(TB_Monthly!$F$4:$Q$4&lt;=Setup!$D$28)*TB_Monthly!$F$6:$Q$505))</f>
        <v/>
      </c>
      <c r="H14" s="50">
        <f>IF($A14="","",C14-D14)</f>
        <v/>
      </c>
      <c r="I14" s="50">
        <f>IF($A14="","",C14-G14)</f>
        <v/>
      </c>
      <c r="J14" s="6">
        <f>IF($A14="","",IF(AND(C14=0,D14=0,G14=0),"– No activity",IF(AND(ABS(H14)&lt;=Setup!$B$10,ABS(I14)&lt;=Setup!$B$10),"✓ Matched","✗ Investigate")))</f>
        <v/>
      </c>
      <c r="K14" s="54">
        <f>IF($A14="","",MAX(0,C14-E14))</f>
        <v/>
      </c>
      <c r="L14" s="49">
        <f>IF($A14="","",VAT_Returns!Z15)</f>
        <v/>
      </c>
      <c r="M14" s="49">
        <f>IF($A14="","",SUMIFS(Purchase_Register!$I$6:$I$5005,Purchase_Register!$O$6:$O$5005,$A14,Purchase_Register!$F$6:$F$5005,"Import - VAT paid at customs (Box 8)"))</f>
        <v/>
      </c>
      <c r="N14" s="50">
        <f>IF($A14="","",L14-M14)</f>
        <v/>
      </c>
      <c r="O14" s="49">
        <f>IF($A14="","",VAT_Returns!AC15)</f>
        <v/>
      </c>
      <c r="P14" s="49">
        <f>IF($A14="","",SUMIFS(Purchase_Register!$I$6:$I$5005,Purchase_Register!$O$6:$O$5005,$A14,Purchase_Register!$F$6:$F$5005,"Import - Reverse charge (Box 9)"))</f>
        <v/>
      </c>
      <c r="Q14" s="50">
        <f>IF($A14="","",O14-P14)</f>
        <v/>
      </c>
    </row>
    <row r="15">
      <c r="A15" s="40">
        <f>IF(Setup!C29="","",Setup!A29)</f>
        <v/>
      </c>
      <c r="B15" s="30">
        <f>Setup!B29</f>
        <v/>
      </c>
      <c r="C15" s="49">
        <f>IF($A15="","",VAT_Returns!AP16)</f>
        <v/>
      </c>
      <c r="D15" s="49">
        <f>IF($A15="","",SUMIFS(Purchase_Register!$R$6:$R$5005,Purchase_Register!$O$6:$O$5005,$A15))</f>
        <v/>
      </c>
      <c r="E15" s="49">
        <f>IF($A15="","",SUMIFS(Purchase_Register!$S$6:$S$5005,Purchase_Register!$O$6:$O$5005,$A15))</f>
        <v/>
      </c>
      <c r="F15" s="49">
        <f>IF($A15="","",SUMIFS(Purchase_Register!$T$6:$T$5005,Purchase_Register!$O$6:$O$5005,$A15))</f>
        <v/>
      </c>
      <c r="G15" s="49">
        <f>IF($A15="","",SUMPRODUCT((TB_Monthly!$D$6:$D$505="Input VAT")*(TB_Monthly!$F$4:$Q$4&gt;=Setup!$C$29)*(TB_Monthly!$F$4:$Q$4&lt;=Setup!$D$29)*TB_Monthly!$F$6:$Q$505))</f>
        <v/>
      </c>
      <c r="H15" s="50">
        <f>IF($A15="","",C15-D15)</f>
        <v/>
      </c>
      <c r="I15" s="50">
        <f>IF($A15="","",C15-G15)</f>
        <v/>
      </c>
      <c r="J15" s="6">
        <f>IF($A15="","",IF(AND(C15=0,D15=0,G15=0),"– No activity",IF(AND(ABS(H15)&lt;=Setup!$B$10,ABS(I15)&lt;=Setup!$B$10),"✓ Matched","✗ Investigate")))</f>
        <v/>
      </c>
      <c r="K15" s="54">
        <f>IF($A15="","",MAX(0,C15-E15))</f>
        <v/>
      </c>
      <c r="L15" s="49">
        <f>IF($A15="","",VAT_Returns!Z16)</f>
        <v/>
      </c>
      <c r="M15" s="49">
        <f>IF($A15="","",SUMIFS(Purchase_Register!$I$6:$I$5005,Purchase_Register!$O$6:$O$5005,$A15,Purchase_Register!$F$6:$F$5005,"Import - VAT paid at customs (Box 8)"))</f>
        <v/>
      </c>
      <c r="N15" s="50">
        <f>IF($A15="","",L15-M15)</f>
        <v/>
      </c>
      <c r="O15" s="49">
        <f>IF($A15="","",VAT_Returns!AC16)</f>
        <v/>
      </c>
      <c r="P15" s="49">
        <f>IF($A15="","",SUMIFS(Purchase_Register!$I$6:$I$5005,Purchase_Register!$O$6:$O$5005,$A15,Purchase_Register!$F$6:$F$5005,"Import - Reverse charge (Box 9)"))</f>
        <v/>
      </c>
      <c r="Q15" s="50">
        <f>IF($A15="","",O15-P15)</f>
        <v/>
      </c>
    </row>
    <row r="16">
      <c r="A16" s="40">
        <f>IF(Setup!C30="","",Setup!A30)</f>
        <v/>
      </c>
      <c r="B16" s="30">
        <f>Setup!B30</f>
        <v/>
      </c>
      <c r="C16" s="49">
        <f>IF($A16="","",VAT_Returns!AP17)</f>
        <v/>
      </c>
      <c r="D16" s="49">
        <f>IF($A16="","",SUMIFS(Purchase_Register!$R$6:$R$5005,Purchase_Register!$O$6:$O$5005,$A16))</f>
        <v/>
      </c>
      <c r="E16" s="49">
        <f>IF($A16="","",SUMIFS(Purchase_Register!$S$6:$S$5005,Purchase_Register!$O$6:$O$5005,$A16))</f>
        <v/>
      </c>
      <c r="F16" s="49">
        <f>IF($A16="","",SUMIFS(Purchase_Register!$T$6:$T$5005,Purchase_Register!$O$6:$O$5005,$A16))</f>
        <v/>
      </c>
      <c r="G16" s="49">
        <f>IF($A16="","",SUMPRODUCT((TB_Monthly!$D$6:$D$505="Input VAT")*(TB_Monthly!$F$4:$Q$4&gt;=Setup!$C$30)*(TB_Monthly!$F$4:$Q$4&lt;=Setup!$D$30)*TB_Monthly!$F$6:$Q$505))</f>
        <v/>
      </c>
      <c r="H16" s="50">
        <f>IF($A16="","",C16-D16)</f>
        <v/>
      </c>
      <c r="I16" s="50">
        <f>IF($A16="","",C16-G16)</f>
        <v/>
      </c>
      <c r="J16" s="6">
        <f>IF($A16="","",IF(AND(C16=0,D16=0,G16=0),"– No activity",IF(AND(ABS(H16)&lt;=Setup!$B$10,ABS(I16)&lt;=Setup!$B$10),"✓ Matched","✗ Investigate")))</f>
        <v/>
      </c>
      <c r="K16" s="54">
        <f>IF($A16="","",MAX(0,C16-E16))</f>
        <v/>
      </c>
      <c r="L16" s="49">
        <f>IF($A16="","",VAT_Returns!Z17)</f>
        <v/>
      </c>
      <c r="M16" s="49">
        <f>IF($A16="","",SUMIFS(Purchase_Register!$I$6:$I$5005,Purchase_Register!$O$6:$O$5005,$A16,Purchase_Register!$F$6:$F$5005,"Import - VAT paid at customs (Box 8)"))</f>
        <v/>
      </c>
      <c r="N16" s="50">
        <f>IF($A16="","",L16-M16)</f>
        <v/>
      </c>
      <c r="O16" s="49">
        <f>IF($A16="","",VAT_Returns!AC17)</f>
        <v/>
      </c>
      <c r="P16" s="49">
        <f>IF($A16="","",SUMIFS(Purchase_Register!$I$6:$I$5005,Purchase_Register!$O$6:$O$5005,$A16,Purchase_Register!$F$6:$F$5005,"Import - Reverse charge (Box 9)"))</f>
        <v/>
      </c>
      <c r="Q16" s="50">
        <f>IF($A16="","",O16-P16)</f>
        <v/>
      </c>
    </row>
    <row r="17">
      <c r="A17" s="42" t="n"/>
      <c r="B17" s="43" t="inlineStr">
        <is>
          <t>TOTAL</t>
        </is>
      </c>
      <c r="C17" s="31">
        <f>SUM(C5:C16)</f>
        <v/>
      </c>
      <c r="D17" s="31">
        <f>SUM(D5:D16)</f>
        <v/>
      </c>
      <c r="E17" s="31">
        <f>SUM(E5:E16)</f>
        <v/>
      </c>
      <c r="F17" s="31">
        <f>SUM(F5:F16)</f>
        <v/>
      </c>
      <c r="G17" s="31">
        <f>SUM(G5:G16)</f>
        <v/>
      </c>
      <c r="H17" s="31">
        <f>SUM(H5:H16)</f>
        <v/>
      </c>
      <c r="I17" s="31">
        <f>SUM(I5:I16)</f>
        <v/>
      </c>
      <c r="J17" s="43">
        <f>IF(COUNTIF(J5:J16,"✗*")=0,"✓ Matched","✗ Investigate")</f>
        <v/>
      </c>
      <c r="K17" s="31">
        <f>SUM(K5:K16)</f>
        <v/>
      </c>
      <c r="L17" s="31">
        <f>SUM(L5:L16)</f>
        <v/>
      </c>
      <c r="M17" s="31">
        <f>SUM(M5:M16)</f>
        <v/>
      </c>
      <c r="N17" s="31">
        <f>SUM(N5:N16)</f>
        <v/>
      </c>
      <c r="O17" s="31">
        <f>SUM(O5:O16)</f>
        <v/>
      </c>
      <c r="P17" s="31">
        <f>SUM(P5:P16)</f>
        <v/>
      </c>
      <c r="Q17" s="31">
        <f>SUM(Q5:Q16)</f>
        <v/>
      </c>
    </row>
    <row r="19">
      <c r="A19" s="2" t="inlineStr">
        <is>
          <t>Box 8 should also be matched to ZATCA's customs import data (request the importer statement from ZATCA/customs). Customs VAT is only deductible when the company is the importer of record on the Bayan.</t>
        </is>
      </c>
    </row>
  </sheetData>
  <conditionalFormatting sqref="J5:J17">
    <cfRule type="expression" priority="1" dxfId="0">
      <formula>LEFT(J5,1)="✗"</formula>
    </cfRule>
    <cfRule type="expression" priority="2" dxfId="1">
      <formula>LEFT(J5,1)="✓"</formula>
    </cfRule>
  </conditionalFormatting>
  <conditionalFormatting sqref="K5:K17">
    <cfRule type="expression" priority="3" dxfId="3">
      <formula>AND(ISNUMBER(K5),K5&gt;0)</formula>
    </cfRule>
  </conditionalFormatting>
  <conditionalFormatting sqref="F5:F17">
    <cfRule type="expression" priority="4" dxfId="3">
      <formula>AND(ISNUMBER(F5),F5&gt;0)</formula>
    </cfRule>
  </conditionalFormatting>
  <conditionalFormatting sqref="N5:N17">
    <cfRule type="expression" priority="5" dxfId="3">
      <formula>AND(ISNUMBER(N5),ABS(N5)&gt;Setup!$B$10)</formula>
    </cfRule>
  </conditionalFormatting>
  <conditionalFormatting sqref="Q5:Q17">
    <cfRule type="expression" priority="6" dxfId="3">
      <formula>AND(ISNUMBER(Q5),ABS(Q5)&gt;Setup!$B$10)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/>
  </sheetPr>
  <dimension ref="A1:O20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VAT Control Account &amp; Payments (مطابقة حساب الضريبة والسداد)</t>
        </is>
      </c>
    </row>
    <row r="2">
      <c r="A2" s="2" t="inlineStr">
        <is>
          <t>Proves the GL VAT liability = returns filed − payments made. Also estimates late filing / payment exposure.</t>
        </is>
      </c>
    </row>
    <row r="3">
      <c r="A3" s="44" t="inlineStr">
        <is>
          <t>Opening GL VAT liability (credit = positive):</t>
        </is>
      </c>
      <c r="E3" s="7">
        <f>-SUMPRODUCT(((TB_Monthly!$D$6:$D$505="Output VAT")+(TB_Monthly!$D$6:$D$505="Input VAT")+(TB_Monthly!$D$6:$D$505="VAT Payable / Settlement"))*TB_Monthly!$E$6:$E$505)</f>
        <v/>
      </c>
    </row>
    <row r="5" ht="50" customHeight="1">
      <c r="A5" s="3" t="inlineStr">
        <is>
          <t>Period #</t>
        </is>
      </c>
      <c r="B5" s="3" t="inlineStr">
        <is>
          <t>Period</t>
        </is>
      </c>
      <c r="C5" s="3" t="inlineStr">
        <is>
          <t>Period End</t>
        </is>
      </c>
      <c r="D5" s="3" t="inlineStr">
        <is>
          <t>Net VAT (Box 13 + Box 14)</t>
        </is>
      </c>
      <c r="E5" s="3" t="inlineStr">
        <is>
          <t>Box 16 as Filed</t>
        </is>
      </c>
      <c r="F5" s="3" t="inlineStr">
        <is>
          <t>Paid / (Refunded) for Period</t>
        </is>
      </c>
      <c r="G5" s="3" t="inlineStr">
        <is>
          <t>Outstanding for Period</t>
        </is>
      </c>
      <c r="H5" s="3" t="inlineStr">
        <is>
          <t>Due Date</t>
        </is>
      </c>
      <c r="I5" s="3" t="inlineStr">
        <is>
          <t>Penalty on Late Payments Made</t>
        </is>
      </c>
      <c r="J5" s="3" t="inlineStr">
        <is>
          <t>Penalty on Amount Still Unpaid (to As-of date)</t>
        </is>
      </c>
      <c r="K5" s="3" t="inlineStr">
        <is>
          <t>Filed on time?</t>
        </is>
      </c>
      <c r="L5" s="3" t="inlineStr">
        <is>
          <t>GL VAT Liability at Period End</t>
        </is>
      </c>
      <c r="M5" s="3" t="inlineStr">
        <is>
          <t>Expected Liability (Opening + Returns − Payments)</t>
        </is>
      </c>
      <c r="N5" s="3" t="inlineStr">
        <is>
          <t>Difference GL − Expected</t>
        </is>
      </c>
      <c r="O5" s="3" t="inlineStr">
        <is>
          <t>Status</t>
        </is>
      </c>
    </row>
    <row r="6">
      <c r="A6" s="40">
        <f>IF(Setup!C19="","",Setup!A19)</f>
        <v/>
      </c>
      <c r="B6" s="30">
        <f>Setup!B19</f>
        <v/>
      </c>
      <c r="C6" s="41">
        <f>Setup!D19</f>
        <v/>
      </c>
      <c r="D6" s="49">
        <f>IF($A6="","",VAT_Returns!AQ6+VAT_Returns!AJ6)</f>
        <v/>
      </c>
      <c r="E6" s="49">
        <f>IF($A6="","",N(VAT_Returns!AL6))</f>
        <v/>
      </c>
      <c r="F6" s="49">
        <f>IF($A6="","",SUMIFS(ZATCA_Payments!$D$6:$D$505,ZATCA_Payments!$A$6:$A$505,$A6))</f>
        <v/>
      </c>
      <c r="G6" s="50">
        <f>IF($A6="","",MAX(E6,0)-F6)</f>
        <v/>
      </c>
      <c r="H6" s="41">
        <f>Setup!E19</f>
        <v/>
      </c>
      <c r="I6" s="49">
        <f>IF($A6="","",SUMIFS(ZATCA_Payments!$J$6:$J$505,ZATCA_Payments!$A$6:$A$505,$A6))</f>
        <v/>
      </c>
      <c r="J6" s="50">
        <f>IF($A6="","",IF(AND(G6&gt;Setup!$B$10,Setup!$B$11&gt;H6),G6*Setup!$B$12*((YEAR(Setup!$B$11)-YEAR(H6))*12+MONTH(Setup!$B$11)-MONTH(H6)+IF(DAY(Setup!$B$11)&gt;DAY(H6),1,0)),0))</f>
        <v/>
      </c>
      <c r="K6" s="30">
        <f>IF($A6="","",VAT_Returns!AT6)</f>
        <v/>
      </c>
      <c r="L6" s="49">
        <f>IF($A6="","",-(SUMPRODUCT(((TB_Monthly!$D$6:$D$505="Output VAT")+(TB_Monthly!$D$6:$D$505="Input VAT")+(TB_Monthly!$D$6:$D$505="VAT Payable / Settlement"))*TB_Monthly!$E$6:$E$505)+SUMPRODUCT(((TB_Monthly!$D$6:$D$505="Output VAT")+(TB_Monthly!$D$6:$D$505="Input VAT")+(TB_Monthly!$D$6:$D$505="VAT Payable / Settlement"))*(TB_Monthly!$F$4:$Q$4&lt;=C6)*TB_Monthly!$F$6:$Q$505)))</f>
        <v/>
      </c>
      <c r="M6" s="50">
        <f>IF($A6="","",$E$3+SUM(D$6:D6)-SUMIFS(ZATCA_Payments!$D$6:$D$505,ZATCA_Payments!$B$6:$B$505,"&lt;="&amp;C6))</f>
        <v/>
      </c>
      <c r="N6" s="50">
        <f>IF($A6="","",L6-M6)</f>
        <v/>
      </c>
      <c r="O6" s="6">
        <f>IF($A6="","",IF(ABS(N6)&lt;=Setup!$B$10,"✓ Agrees","✗ Investigate"))</f>
        <v/>
      </c>
    </row>
    <row r="7">
      <c r="A7" s="40">
        <f>IF(Setup!C20="","",Setup!A20)</f>
        <v/>
      </c>
      <c r="B7" s="30">
        <f>Setup!B20</f>
        <v/>
      </c>
      <c r="C7" s="41">
        <f>Setup!D20</f>
        <v/>
      </c>
      <c r="D7" s="49">
        <f>IF($A7="","",VAT_Returns!AQ7+VAT_Returns!AJ7)</f>
        <v/>
      </c>
      <c r="E7" s="49">
        <f>IF($A7="","",N(VAT_Returns!AL7))</f>
        <v/>
      </c>
      <c r="F7" s="49">
        <f>IF($A7="","",SUMIFS(ZATCA_Payments!$D$6:$D$505,ZATCA_Payments!$A$6:$A$505,$A7))</f>
        <v/>
      </c>
      <c r="G7" s="50">
        <f>IF($A7="","",MAX(E7,0)-F7)</f>
        <v/>
      </c>
      <c r="H7" s="41">
        <f>Setup!E20</f>
        <v/>
      </c>
      <c r="I7" s="49">
        <f>IF($A7="","",SUMIFS(ZATCA_Payments!$J$6:$J$505,ZATCA_Payments!$A$6:$A$505,$A7))</f>
        <v/>
      </c>
      <c r="J7" s="50">
        <f>IF($A7="","",IF(AND(G7&gt;Setup!$B$10,Setup!$B$11&gt;H7),G7*Setup!$B$12*((YEAR(Setup!$B$11)-YEAR(H7))*12+MONTH(Setup!$B$11)-MONTH(H7)+IF(DAY(Setup!$B$11)&gt;DAY(H7),1,0)),0))</f>
        <v/>
      </c>
      <c r="K7" s="30">
        <f>IF($A7="","",VAT_Returns!AT7)</f>
        <v/>
      </c>
      <c r="L7" s="49">
        <f>IF($A7="","",-(SUMPRODUCT(((TB_Monthly!$D$6:$D$505="Output VAT")+(TB_Monthly!$D$6:$D$505="Input VAT")+(TB_Monthly!$D$6:$D$505="VAT Payable / Settlement"))*TB_Monthly!$E$6:$E$505)+SUMPRODUCT(((TB_Monthly!$D$6:$D$505="Output VAT")+(TB_Monthly!$D$6:$D$505="Input VAT")+(TB_Monthly!$D$6:$D$505="VAT Payable / Settlement"))*(TB_Monthly!$F$4:$Q$4&lt;=C7)*TB_Monthly!$F$6:$Q$505)))</f>
        <v/>
      </c>
      <c r="M7" s="50">
        <f>IF($A7="","",$E$3+SUM(D$6:D7)-SUMIFS(ZATCA_Payments!$D$6:$D$505,ZATCA_Payments!$B$6:$B$505,"&lt;="&amp;C7))</f>
        <v/>
      </c>
      <c r="N7" s="50">
        <f>IF($A7="","",L7-M7)</f>
        <v/>
      </c>
      <c r="O7" s="6">
        <f>IF($A7="","",IF(ABS(N7)&lt;=Setup!$B$10,"✓ Agrees","✗ Investigate"))</f>
        <v/>
      </c>
    </row>
    <row r="8">
      <c r="A8" s="40">
        <f>IF(Setup!C21="","",Setup!A21)</f>
        <v/>
      </c>
      <c r="B8" s="30">
        <f>Setup!B21</f>
        <v/>
      </c>
      <c r="C8" s="41">
        <f>Setup!D21</f>
        <v/>
      </c>
      <c r="D8" s="49">
        <f>IF($A8="","",VAT_Returns!AQ8+VAT_Returns!AJ8)</f>
        <v/>
      </c>
      <c r="E8" s="49">
        <f>IF($A8="","",N(VAT_Returns!AL8))</f>
        <v/>
      </c>
      <c r="F8" s="49">
        <f>IF($A8="","",SUMIFS(ZATCA_Payments!$D$6:$D$505,ZATCA_Payments!$A$6:$A$505,$A8))</f>
        <v/>
      </c>
      <c r="G8" s="50">
        <f>IF($A8="","",MAX(E8,0)-F8)</f>
        <v/>
      </c>
      <c r="H8" s="41">
        <f>Setup!E21</f>
        <v/>
      </c>
      <c r="I8" s="49">
        <f>IF($A8="","",SUMIFS(ZATCA_Payments!$J$6:$J$505,ZATCA_Payments!$A$6:$A$505,$A8))</f>
        <v/>
      </c>
      <c r="J8" s="50">
        <f>IF($A8="","",IF(AND(G8&gt;Setup!$B$10,Setup!$B$11&gt;H8),G8*Setup!$B$12*((YEAR(Setup!$B$11)-YEAR(H8))*12+MONTH(Setup!$B$11)-MONTH(H8)+IF(DAY(Setup!$B$11)&gt;DAY(H8),1,0)),0))</f>
        <v/>
      </c>
      <c r="K8" s="30">
        <f>IF($A8="","",VAT_Returns!AT8)</f>
        <v/>
      </c>
      <c r="L8" s="49">
        <f>IF($A8="","",-(SUMPRODUCT(((TB_Monthly!$D$6:$D$505="Output VAT")+(TB_Monthly!$D$6:$D$505="Input VAT")+(TB_Monthly!$D$6:$D$505="VAT Payable / Settlement"))*TB_Monthly!$E$6:$E$505)+SUMPRODUCT(((TB_Monthly!$D$6:$D$505="Output VAT")+(TB_Monthly!$D$6:$D$505="Input VAT")+(TB_Monthly!$D$6:$D$505="VAT Payable / Settlement"))*(TB_Monthly!$F$4:$Q$4&lt;=C8)*TB_Monthly!$F$6:$Q$505)))</f>
        <v/>
      </c>
      <c r="M8" s="50">
        <f>IF($A8="","",$E$3+SUM(D$6:D8)-SUMIFS(ZATCA_Payments!$D$6:$D$505,ZATCA_Payments!$B$6:$B$505,"&lt;="&amp;C8))</f>
        <v/>
      </c>
      <c r="N8" s="50">
        <f>IF($A8="","",L8-M8)</f>
        <v/>
      </c>
      <c r="O8" s="6">
        <f>IF($A8="","",IF(ABS(N8)&lt;=Setup!$B$10,"✓ Agrees","✗ Investigate"))</f>
        <v/>
      </c>
    </row>
    <row r="9">
      <c r="A9" s="40">
        <f>IF(Setup!C22="","",Setup!A22)</f>
        <v/>
      </c>
      <c r="B9" s="30">
        <f>Setup!B22</f>
        <v/>
      </c>
      <c r="C9" s="41">
        <f>Setup!D22</f>
        <v/>
      </c>
      <c r="D9" s="49">
        <f>IF($A9="","",VAT_Returns!AQ9+VAT_Returns!AJ9)</f>
        <v/>
      </c>
      <c r="E9" s="49">
        <f>IF($A9="","",N(VAT_Returns!AL9))</f>
        <v/>
      </c>
      <c r="F9" s="49">
        <f>IF($A9="","",SUMIFS(ZATCA_Payments!$D$6:$D$505,ZATCA_Payments!$A$6:$A$505,$A9))</f>
        <v/>
      </c>
      <c r="G9" s="50">
        <f>IF($A9="","",MAX(E9,0)-F9)</f>
        <v/>
      </c>
      <c r="H9" s="41">
        <f>Setup!E22</f>
        <v/>
      </c>
      <c r="I9" s="49">
        <f>IF($A9="","",SUMIFS(ZATCA_Payments!$J$6:$J$505,ZATCA_Payments!$A$6:$A$505,$A9))</f>
        <v/>
      </c>
      <c r="J9" s="50">
        <f>IF($A9="","",IF(AND(G9&gt;Setup!$B$10,Setup!$B$11&gt;H9),G9*Setup!$B$12*((YEAR(Setup!$B$11)-YEAR(H9))*12+MONTH(Setup!$B$11)-MONTH(H9)+IF(DAY(Setup!$B$11)&gt;DAY(H9),1,0)),0))</f>
        <v/>
      </c>
      <c r="K9" s="30">
        <f>IF($A9="","",VAT_Returns!AT9)</f>
        <v/>
      </c>
      <c r="L9" s="49">
        <f>IF($A9="","",-(SUMPRODUCT(((TB_Monthly!$D$6:$D$505="Output VAT")+(TB_Monthly!$D$6:$D$505="Input VAT")+(TB_Monthly!$D$6:$D$505="VAT Payable / Settlement"))*TB_Monthly!$E$6:$E$505)+SUMPRODUCT(((TB_Monthly!$D$6:$D$505="Output VAT")+(TB_Monthly!$D$6:$D$505="Input VAT")+(TB_Monthly!$D$6:$D$505="VAT Payable / Settlement"))*(TB_Monthly!$F$4:$Q$4&lt;=C9)*TB_Monthly!$F$6:$Q$505)))</f>
        <v/>
      </c>
      <c r="M9" s="50">
        <f>IF($A9="","",$E$3+SUM(D$6:D9)-SUMIFS(ZATCA_Payments!$D$6:$D$505,ZATCA_Payments!$B$6:$B$505,"&lt;="&amp;C9))</f>
        <v/>
      </c>
      <c r="N9" s="50">
        <f>IF($A9="","",L9-M9)</f>
        <v/>
      </c>
      <c r="O9" s="6">
        <f>IF($A9="","",IF(ABS(N9)&lt;=Setup!$B$10,"✓ Agrees","✗ Investigate"))</f>
        <v/>
      </c>
    </row>
    <row r="10">
      <c r="A10" s="40">
        <f>IF(Setup!C23="","",Setup!A23)</f>
        <v/>
      </c>
      <c r="B10" s="30">
        <f>Setup!B23</f>
        <v/>
      </c>
      <c r="C10" s="41">
        <f>Setup!D23</f>
        <v/>
      </c>
      <c r="D10" s="49">
        <f>IF($A10="","",VAT_Returns!AQ10+VAT_Returns!AJ10)</f>
        <v/>
      </c>
      <c r="E10" s="49">
        <f>IF($A10="","",N(VAT_Returns!AL10))</f>
        <v/>
      </c>
      <c r="F10" s="49">
        <f>IF($A10="","",SUMIFS(ZATCA_Payments!$D$6:$D$505,ZATCA_Payments!$A$6:$A$505,$A10))</f>
        <v/>
      </c>
      <c r="G10" s="50">
        <f>IF($A10="","",MAX(E10,0)-F10)</f>
        <v/>
      </c>
      <c r="H10" s="41">
        <f>Setup!E23</f>
        <v/>
      </c>
      <c r="I10" s="49">
        <f>IF($A10="","",SUMIFS(ZATCA_Payments!$J$6:$J$505,ZATCA_Payments!$A$6:$A$505,$A10))</f>
        <v/>
      </c>
      <c r="J10" s="50">
        <f>IF($A10="","",IF(AND(G10&gt;Setup!$B$10,Setup!$B$11&gt;H10),G10*Setup!$B$12*((YEAR(Setup!$B$11)-YEAR(H10))*12+MONTH(Setup!$B$11)-MONTH(H10)+IF(DAY(Setup!$B$11)&gt;DAY(H10),1,0)),0))</f>
        <v/>
      </c>
      <c r="K10" s="30">
        <f>IF($A10="","",VAT_Returns!AT10)</f>
        <v/>
      </c>
      <c r="L10" s="49">
        <f>IF($A10="","",-(SUMPRODUCT(((TB_Monthly!$D$6:$D$505="Output VAT")+(TB_Monthly!$D$6:$D$505="Input VAT")+(TB_Monthly!$D$6:$D$505="VAT Payable / Settlement"))*TB_Monthly!$E$6:$E$505)+SUMPRODUCT(((TB_Monthly!$D$6:$D$505="Output VAT")+(TB_Monthly!$D$6:$D$505="Input VAT")+(TB_Monthly!$D$6:$D$505="VAT Payable / Settlement"))*(TB_Monthly!$F$4:$Q$4&lt;=C10)*TB_Monthly!$F$6:$Q$505)))</f>
        <v/>
      </c>
      <c r="M10" s="50">
        <f>IF($A10="","",$E$3+SUM(D$6:D10)-SUMIFS(ZATCA_Payments!$D$6:$D$505,ZATCA_Payments!$B$6:$B$505,"&lt;="&amp;C10))</f>
        <v/>
      </c>
      <c r="N10" s="50">
        <f>IF($A10="","",L10-M10)</f>
        <v/>
      </c>
      <c r="O10" s="6">
        <f>IF($A10="","",IF(ABS(N10)&lt;=Setup!$B$10,"✓ Agrees","✗ Investigate"))</f>
        <v/>
      </c>
    </row>
    <row r="11">
      <c r="A11" s="40">
        <f>IF(Setup!C24="","",Setup!A24)</f>
        <v/>
      </c>
      <c r="B11" s="30">
        <f>Setup!B24</f>
        <v/>
      </c>
      <c r="C11" s="41">
        <f>Setup!D24</f>
        <v/>
      </c>
      <c r="D11" s="49">
        <f>IF($A11="","",VAT_Returns!AQ11+VAT_Returns!AJ11)</f>
        <v/>
      </c>
      <c r="E11" s="49">
        <f>IF($A11="","",N(VAT_Returns!AL11))</f>
        <v/>
      </c>
      <c r="F11" s="49">
        <f>IF($A11="","",SUMIFS(ZATCA_Payments!$D$6:$D$505,ZATCA_Payments!$A$6:$A$505,$A11))</f>
        <v/>
      </c>
      <c r="G11" s="50">
        <f>IF($A11="","",MAX(E11,0)-F11)</f>
        <v/>
      </c>
      <c r="H11" s="41">
        <f>Setup!E24</f>
        <v/>
      </c>
      <c r="I11" s="49">
        <f>IF($A11="","",SUMIFS(ZATCA_Payments!$J$6:$J$505,ZATCA_Payments!$A$6:$A$505,$A11))</f>
        <v/>
      </c>
      <c r="J11" s="50">
        <f>IF($A11="","",IF(AND(G11&gt;Setup!$B$10,Setup!$B$11&gt;H11),G11*Setup!$B$12*((YEAR(Setup!$B$11)-YEAR(H11))*12+MONTH(Setup!$B$11)-MONTH(H11)+IF(DAY(Setup!$B$11)&gt;DAY(H11),1,0)),0))</f>
        <v/>
      </c>
      <c r="K11" s="30">
        <f>IF($A11="","",VAT_Returns!AT11)</f>
        <v/>
      </c>
      <c r="L11" s="49">
        <f>IF($A11="","",-(SUMPRODUCT(((TB_Monthly!$D$6:$D$505="Output VAT")+(TB_Monthly!$D$6:$D$505="Input VAT")+(TB_Monthly!$D$6:$D$505="VAT Payable / Settlement"))*TB_Monthly!$E$6:$E$505)+SUMPRODUCT(((TB_Monthly!$D$6:$D$505="Output VAT")+(TB_Monthly!$D$6:$D$505="Input VAT")+(TB_Monthly!$D$6:$D$505="VAT Payable / Settlement"))*(TB_Monthly!$F$4:$Q$4&lt;=C11)*TB_Monthly!$F$6:$Q$505)))</f>
        <v/>
      </c>
      <c r="M11" s="50">
        <f>IF($A11="","",$E$3+SUM(D$6:D11)-SUMIFS(ZATCA_Payments!$D$6:$D$505,ZATCA_Payments!$B$6:$B$505,"&lt;="&amp;C11))</f>
        <v/>
      </c>
      <c r="N11" s="50">
        <f>IF($A11="","",L11-M11)</f>
        <v/>
      </c>
      <c r="O11" s="6">
        <f>IF($A11="","",IF(ABS(N11)&lt;=Setup!$B$10,"✓ Agrees","✗ Investigate"))</f>
        <v/>
      </c>
    </row>
    <row r="12">
      <c r="A12" s="40">
        <f>IF(Setup!C25="","",Setup!A25)</f>
        <v/>
      </c>
      <c r="B12" s="30">
        <f>Setup!B25</f>
        <v/>
      </c>
      <c r="C12" s="41">
        <f>Setup!D25</f>
        <v/>
      </c>
      <c r="D12" s="49">
        <f>IF($A12="","",VAT_Returns!AQ12+VAT_Returns!AJ12)</f>
        <v/>
      </c>
      <c r="E12" s="49">
        <f>IF($A12="","",N(VAT_Returns!AL12))</f>
        <v/>
      </c>
      <c r="F12" s="49">
        <f>IF($A12="","",SUMIFS(ZATCA_Payments!$D$6:$D$505,ZATCA_Payments!$A$6:$A$505,$A12))</f>
        <v/>
      </c>
      <c r="G12" s="50">
        <f>IF($A12="","",MAX(E12,0)-F12)</f>
        <v/>
      </c>
      <c r="H12" s="41">
        <f>Setup!E25</f>
        <v/>
      </c>
      <c r="I12" s="49">
        <f>IF($A12="","",SUMIFS(ZATCA_Payments!$J$6:$J$505,ZATCA_Payments!$A$6:$A$505,$A12))</f>
        <v/>
      </c>
      <c r="J12" s="50">
        <f>IF($A12="","",IF(AND(G12&gt;Setup!$B$10,Setup!$B$11&gt;H12),G12*Setup!$B$12*((YEAR(Setup!$B$11)-YEAR(H12))*12+MONTH(Setup!$B$11)-MONTH(H12)+IF(DAY(Setup!$B$11)&gt;DAY(H12),1,0)),0))</f>
        <v/>
      </c>
      <c r="K12" s="30">
        <f>IF($A12="","",VAT_Returns!AT12)</f>
        <v/>
      </c>
      <c r="L12" s="49">
        <f>IF($A12="","",-(SUMPRODUCT(((TB_Monthly!$D$6:$D$505="Output VAT")+(TB_Monthly!$D$6:$D$505="Input VAT")+(TB_Monthly!$D$6:$D$505="VAT Payable / Settlement"))*TB_Monthly!$E$6:$E$505)+SUMPRODUCT(((TB_Monthly!$D$6:$D$505="Output VAT")+(TB_Monthly!$D$6:$D$505="Input VAT")+(TB_Monthly!$D$6:$D$505="VAT Payable / Settlement"))*(TB_Monthly!$F$4:$Q$4&lt;=C12)*TB_Monthly!$F$6:$Q$505)))</f>
        <v/>
      </c>
      <c r="M12" s="50">
        <f>IF($A12="","",$E$3+SUM(D$6:D12)-SUMIFS(ZATCA_Payments!$D$6:$D$505,ZATCA_Payments!$B$6:$B$505,"&lt;="&amp;C12))</f>
        <v/>
      </c>
      <c r="N12" s="50">
        <f>IF($A12="","",L12-M12)</f>
        <v/>
      </c>
      <c r="O12" s="6">
        <f>IF($A12="","",IF(ABS(N12)&lt;=Setup!$B$10,"✓ Agrees","✗ Investigate"))</f>
        <v/>
      </c>
    </row>
    <row r="13">
      <c r="A13" s="40">
        <f>IF(Setup!C26="","",Setup!A26)</f>
        <v/>
      </c>
      <c r="B13" s="30">
        <f>Setup!B26</f>
        <v/>
      </c>
      <c r="C13" s="41">
        <f>Setup!D26</f>
        <v/>
      </c>
      <c r="D13" s="49">
        <f>IF($A13="","",VAT_Returns!AQ13+VAT_Returns!AJ13)</f>
        <v/>
      </c>
      <c r="E13" s="49">
        <f>IF($A13="","",N(VAT_Returns!AL13))</f>
        <v/>
      </c>
      <c r="F13" s="49">
        <f>IF($A13="","",SUMIFS(ZATCA_Payments!$D$6:$D$505,ZATCA_Payments!$A$6:$A$505,$A13))</f>
        <v/>
      </c>
      <c r="G13" s="50">
        <f>IF($A13="","",MAX(E13,0)-F13)</f>
        <v/>
      </c>
      <c r="H13" s="41">
        <f>Setup!E26</f>
        <v/>
      </c>
      <c r="I13" s="49">
        <f>IF($A13="","",SUMIFS(ZATCA_Payments!$J$6:$J$505,ZATCA_Payments!$A$6:$A$505,$A13))</f>
        <v/>
      </c>
      <c r="J13" s="50">
        <f>IF($A13="","",IF(AND(G13&gt;Setup!$B$10,Setup!$B$11&gt;H13),G13*Setup!$B$12*((YEAR(Setup!$B$11)-YEAR(H13))*12+MONTH(Setup!$B$11)-MONTH(H13)+IF(DAY(Setup!$B$11)&gt;DAY(H13),1,0)),0))</f>
        <v/>
      </c>
      <c r="K13" s="30">
        <f>IF($A13="","",VAT_Returns!AT13)</f>
        <v/>
      </c>
      <c r="L13" s="49">
        <f>IF($A13="","",-(SUMPRODUCT(((TB_Monthly!$D$6:$D$505="Output VAT")+(TB_Monthly!$D$6:$D$505="Input VAT")+(TB_Monthly!$D$6:$D$505="VAT Payable / Settlement"))*TB_Monthly!$E$6:$E$505)+SUMPRODUCT(((TB_Monthly!$D$6:$D$505="Output VAT")+(TB_Monthly!$D$6:$D$505="Input VAT")+(TB_Monthly!$D$6:$D$505="VAT Payable / Settlement"))*(TB_Monthly!$F$4:$Q$4&lt;=C13)*TB_Monthly!$F$6:$Q$505)))</f>
        <v/>
      </c>
      <c r="M13" s="50">
        <f>IF($A13="","",$E$3+SUM(D$6:D13)-SUMIFS(ZATCA_Payments!$D$6:$D$505,ZATCA_Payments!$B$6:$B$505,"&lt;="&amp;C13))</f>
        <v/>
      </c>
      <c r="N13" s="50">
        <f>IF($A13="","",L13-M13)</f>
        <v/>
      </c>
      <c r="O13" s="6">
        <f>IF($A13="","",IF(ABS(N13)&lt;=Setup!$B$10,"✓ Agrees","✗ Investigate"))</f>
        <v/>
      </c>
    </row>
    <row r="14">
      <c r="A14" s="40">
        <f>IF(Setup!C27="","",Setup!A27)</f>
        <v/>
      </c>
      <c r="B14" s="30">
        <f>Setup!B27</f>
        <v/>
      </c>
      <c r="C14" s="41">
        <f>Setup!D27</f>
        <v/>
      </c>
      <c r="D14" s="49">
        <f>IF($A14="","",VAT_Returns!AQ14+VAT_Returns!AJ14)</f>
        <v/>
      </c>
      <c r="E14" s="49">
        <f>IF($A14="","",N(VAT_Returns!AL14))</f>
        <v/>
      </c>
      <c r="F14" s="49">
        <f>IF($A14="","",SUMIFS(ZATCA_Payments!$D$6:$D$505,ZATCA_Payments!$A$6:$A$505,$A14))</f>
        <v/>
      </c>
      <c r="G14" s="50">
        <f>IF($A14="","",MAX(E14,0)-F14)</f>
        <v/>
      </c>
      <c r="H14" s="41">
        <f>Setup!E27</f>
        <v/>
      </c>
      <c r="I14" s="49">
        <f>IF($A14="","",SUMIFS(ZATCA_Payments!$J$6:$J$505,ZATCA_Payments!$A$6:$A$505,$A14))</f>
        <v/>
      </c>
      <c r="J14" s="50">
        <f>IF($A14="","",IF(AND(G14&gt;Setup!$B$10,Setup!$B$11&gt;H14),G14*Setup!$B$12*((YEAR(Setup!$B$11)-YEAR(H14))*12+MONTH(Setup!$B$11)-MONTH(H14)+IF(DAY(Setup!$B$11)&gt;DAY(H14),1,0)),0))</f>
        <v/>
      </c>
      <c r="K14" s="30">
        <f>IF($A14="","",VAT_Returns!AT14)</f>
        <v/>
      </c>
      <c r="L14" s="49">
        <f>IF($A14="","",-(SUMPRODUCT(((TB_Monthly!$D$6:$D$505="Output VAT")+(TB_Monthly!$D$6:$D$505="Input VAT")+(TB_Monthly!$D$6:$D$505="VAT Payable / Settlement"))*TB_Monthly!$E$6:$E$505)+SUMPRODUCT(((TB_Monthly!$D$6:$D$505="Output VAT")+(TB_Monthly!$D$6:$D$505="Input VAT")+(TB_Monthly!$D$6:$D$505="VAT Payable / Settlement"))*(TB_Monthly!$F$4:$Q$4&lt;=C14)*TB_Monthly!$F$6:$Q$505)))</f>
        <v/>
      </c>
      <c r="M14" s="50">
        <f>IF($A14="","",$E$3+SUM(D$6:D14)-SUMIFS(ZATCA_Payments!$D$6:$D$505,ZATCA_Payments!$B$6:$B$505,"&lt;="&amp;C14))</f>
        <v/>
      </c>
      <c r="N14" s="50">
        <f>IF($A14="","",L14-M14)</f>
        <v/>
      </c>
      <c r="O14" s="6">
        <f>IF($A14="","",IF(ABS(N14)&lt;=Setup!$B$10,"✓ Agrees","✗ Investigate"))</f>
        <v/>
      </c>
    </row>
    <row r="15">
      <c r="A15" s="40">
        <f>IF(Setup!C28="","",Setup!A28)</f>
        <v/>
      </c>
      <c r="B15" s="30">
        <f>Setup!B28</f>
        <v/>
      </c>
      <c r="C15" s="41">
        <f>Setup!D28</f>
        <v/>
      </c>
      <c r="D15" s="49">
        <f>IF($A15="","",VAT_Returns!AQ15+VAT_Returns!AJ15)</f>
        <v/>
      </c>
      <c r="E15" s="49">
        <f>IF($A15="","",N(VAT_Returns!AL15))</f>
        <v/>
      </c>
      <c r="F15" s="49">
        <f>IF($A15="","",SUMIFS(ZATCA_Payments!$D$6:$D$505,ZATCA_Payments!$A$6:$A$505,$A15))</f>
        <v/>
      </c>
      <c r="G15" s="50">
        <f>IF($A15="","",MAX(E15,0)-F15)</f>
        <v/>
      </c>
      <c r="H15" s="41">
        <f>Setup!E28</f>
        <v/>
      </c>
      <c r="I15" s="49">
        <f>IF($A15="","",SUMIFS(ZATCA_Payments!$J$6:$J$505,ZATCA_Payments!$A$6:$A$505,$A15))</f>
        <v/>
      </c>
      <c r="J15" s="50">
        <f>IF($A15="","",IF(AND(G15&gt;Setup!$B$10,Setup!$B$11&gt;H15),G15*Setup!$B$12*((YEAR(Setup!$B$11)-YEAR(H15))*12+MONTH(Setup!$B$11)-MONTH(H15)+IF(DAY(Setup!$B$11)&gt;DAY(H15),1,0)),0))</f>
        <v/>
      </c>
      <c r="K15" s="30">
        <f>IF($A15="","",VAT_Returns!AT15)</f>
        <v/>
      </c>
      <c r="L15" s="49">
        <f>IF($A15="","",-(SUMPRODUCT(((TB_Monthly!$D$6:$D$505="Output VAT")+(TB_Monthly!$D$6:$D$505="Input VAT")+(TB_Monthly!$D$6:$D$505="VAT Payable / Settlement"))*TB_Monthly!$E$6:$E$505)+SUMPRODUCT(((TB_Monthly!$D$6:$D$505="Output VAT")+(TB_Monthly!$D$6:$D$505="Input VAT")+(TB_Monthly!$D$6:$D$505="VAT Payable / Settlement"))*(TB_Monthly!$F$4:$Q$4&lt;=C15)*TB_Monthly!$F$6:$Q$505)))</f>
        <v/>
      </c>
      <c r="M15" s="50">
        <f>IF($A15="","",$E$3+SUM(D$6:D15)-SUMIFS(ZATCA_Payments!$D$6:$D$505,ZATCA_Payments!$B$6:$B$505,"&lt;="&amp;C15))</f>
        <v/>
      </c>
      <c r="N15" s="50">
        <f>IF($A15="","",L15-M15)</f>
        <v/>
      </c>
      <c r="O15" s="6">
        <f>IF($A15="","",IF(ABS(N15)&lt;=Setup!$B$10,"✓ Agrees","✗ Investigate"))</f>
        <v/>
      </c>
    </row>
    <row r="16">
      <c r="A16" s="40">
        <f>IF(Setup!C29="","",Setup!A29)</f>
        <v/>
      </c>
      <c r="B16" s="30">
        <f>Setup!B29</f>
        <v/>
      </c>
      <c r="C16" s="41">
        <f>Setup!D29</f>
        <v/>
      </c>
      <c r="D16" s="49">
        <f>IF($A16="","",VAT_Returns!AQ16+VAT_Returns!AJ16)</f>
        <v/>
      </c>
      <c r="E16" s="49">
        <f>IF($A16="","",N(VAT_Returns!AL16))</f>
        <v/>
      </c>
      <c r="F16" s="49">
        <f>IF($A16="","",SUMIFS(ZATCA_Payments!$D$6:$D$505,ZATCA_Payments!$A$6:$A$505,$A16))</f>
        <v/>
      </c>
      <c r="G16" s="50">
        <f>IF($A16="","",MAX(E16,0)-F16)</f>
        <v/>
      </c>
      <c r="H16" s="41">
        <f>Setup!E29</f>
        <v/>
      </c>
      <c r="I16" s="49">
        <f>IF($A16="","",SUMIFS(ZATCA_Payments!$J$6:$J$505,ZATCA_Payments!$A$6:$A$505,$A16))</f>
        <v/>
      </c>
      <c r="J16" s="50">
        <f>IF($A16="","",IF(AND(G16&gt;Setup!$B$10,Setup!$B$11&gt;H16),G16*Setup!$B$12*((YEAR(Setup!$B$11)-YEAR(H16))*12+MONTH(Setup!$B$11)-MONTH(H16)+IF(DAY(Setup!$B$11)&gt;DAY(H16),1,0)),0))</f>
        <v/>
      </c>
      <c r="K16" s="30">
        <f>IF($A16="","",VAT_Returns!AT16)</f>
        <v/>
      </c>
      <c r="L16" s="49">
        <f>IF($A16="","",-(SUMPRODUCT(((TB_Monthly!$D$6:$D$505="Output VAT")+(TB_Monthly!$D$6:$D$505="Input VAT")+(TB_Monthly!$D$6:$D$505="VAT Payable / Settlement"))*TB_Monthly!$E$6:$E$505)+SUMPRODUCT(((TB_Monthly!$D$6:$D$505="Output VAT")+(TB_Monthly!$D$6:$D$505="Input VAT")+(TB_Monthly!$D$6:$D$505="VAT Payable / Settlement"))*(TB_Monthly!$F$4:$Q$4&lt;=C16)*TB_Monthly!$F$6:$Q$505)))</f>
        <v/>
      </c>
      <c r="M16" s="50">
        <f>IF($A16="","",$E$3+SUM(D$6:D16)-SUMIFS(ZATCA_Payments!$D$6:$D$505,ZATCA_Payments!$B$6:$B$505,"&lt;="&amp;C16))</f>
        <v/>
      </c>
      <c r="N16" s="50">
        <f>IF($A16="","",L16-M16)</f>
        <v/>
      </c>
      <c r="O16" s="6">
        <f>IF($A16="","",IF(ABS(N16)&lt;=Setup!$B$10,"✓ Agrees","✗ Investigate"))</f>
        <v/>
      </c>
    </row>
    <row r="17">
      <c r="A17" s="40">
        <f>IF(Setup!C30="","",Setup!A30)</f>
        <v/>
      </c>
      <c r="B17" s="30">
        <f>Setup!B30</f>
        <v/>
      </c>
      <c r="C17" s="41">
        <f>Setup!D30</f>
        <v/>
      </c>
      <c r="D17" s="49">
        <f>IF($A17="","",VAT_Returns!AQ17+VAT_Returns!AJ17)</f>
        <v/>
      </c>
      <c r="E17" s="49">
        <f>IF($A17="","",N(VAT_Returns!AL17))</f>
        <v/>
      </c>
      <c r="F17" s="49">
        <f>IF($A17="","",SUMIFS(ZATCA_Payments!$D$6:$D$505,ZATCA_Payments!$A$6:$A$505,$A17))</f>
        <v/>
      </c>
      <c r="G17" s="50">
        <f>IF($A17="","",MAX(E17,0)-F17)</f>
        <v/>
      </c>
      <c r="H17" s="41">
        <f>Setup!E30</f>
        <v/>
      </c>
      <c r="I17" s="49">
        <f>IF($A17="","",SUMIFS(ZATCA_Payments!$J$6:$J$505,ZATCA_Payments!$A$6:$A$505,$A17))</f>
        <v/>
      </c>
      <c r="J17" s="50">
        <f>IF($A17="","",IF(AND(G17&gt;Setup!$B$10,Setup!$B$11&gt;H17),G17*Setup!$B$12*((YEAR(Setup!$B$11)-YEAR(H17))*12+MONTH(Setup!$B$11)-MONTH(H17)+IF(DAY(Setup!$B$11)&gt;DAY(H17),1,0)),0))</f>
        <v/>
      </c>
      <c r="K17" s="30">
        <f>IF($A17="","",VAT_Returns!AT17)</f>
        <v/>
      </c>
      <c r="L17" s="49">
        <f>IF($A17="","",-(SUMPRODUCT(((TB_Monthly!$D$6:$D$505="Output VAT")+(TB_Monthly!$D$6:$D$505="Input VAT")+(TB_Monthly!$D$6:$D$505="VAT Payable / Settlement"))*TB_Monthly!$E$6:$E$505)+SUMPRODUCT(((TB_Monthly!$D$6:$D$505="Output VAT")+(TB_Monthly!$D$6:$D$505="Input VAT")+(TB_Monthly!$D$6:$D$505="VAT Payable / Settlement"))*(TB_Monthly!$F$4:$Q$4&lt;=C17)*TB_Monthly!$F$6:$Q$505)))</f>
        <v/>
      </c>
      <c r="M17" s="50">
        <f>IF($A17="","",$E$3+SUM(D$6:D17)-SUMIFS(ZATCA_Payments!$D$6:$D$505,ZATCA_Payments!$B$6:$B$505,"&lt;="&amp;C17))</f>
        <v/>
      </c>
      <c r="N17" s="50">
        <f>IF($A17="","",L17-M17)</f>
        <v/>
      </c>
      <c r="O17" s="6">
        <f>IF($A17="","",IF(ABS(N17)&lt;=Setup!$B$10,"✓ Agrees","✗ Investigate"))</f>
        <v/>
      </c>
    </row>
    <row r="18">
      <c r="A18" s="42" t="n"/>
      <c r="B18" s="43" t="inlineStr">
        <is>
          <t>TOTAL</t>
        </is>
      </c>
      <c r="C18" s="42" t="n"/>
      <c r="D18" s="31">
        <f>SUM(D6:D17)</f>
        <v/>
      </c>
      <c r="E18" s="31">
        <f>SUM(E6:E17)</f>
        <v/>
      </c>
      <c r="F18" s="31">
        <f>SUM(F6:F17)</f>
        <v/>
      </c>
      <c r="G18" s="31">
        <f>SUM(G6:G17)</f>
        <v/>
      </c>
      <c r="H18" s="42" t="n"/>
      <c r="I18" s="31">
        <f>SUM(I6:I17)</f>
        <v/>
      </c>
      <c r="J18" s="31">
        <f>SUM(J6:J17)</f>
        <v/>
      </c>
      <c r="O18" s="43">
        <f>IF(COUNTIF(O6:O17,"✗*")=0,"✓ Agrees","✗ Investigate")</f>
        <v/>
      </c>
    </row>
    <row r="20">
      <c r="A20" s="2" t="inlineStr">
        <is>
          <t>Penalties shown are indicative estimates only (5% of unpaid tax per month or part). ZATCA may also apply late-filing (5%–25%) and incorrect-return (50% of the difference) penalties – see Dashboard and Inspection_Guide.</t>
        </is>
      </c>
    </row>
  </sheetData>
  <mergeCells count="1">
    <mergeCell ref="A3:D3"/>
  </mergeCells>
  <conditionalFormatting sqref="K6:K17">
    <cfRule type="expression" priority="1" dxfId="0">
      <formula>LEFT(K6,1)="✗"</formula>
    </cfRule>
    <cfRule type="expression" priority="2" dxfId="1">
      <formula>LEFT(K6,1)="✓"</formula>
    </cfRule>
  </conditionalFormatting>
  <conditionalFormatting sqref="O6:O18">
    <cfRule type="expression" priority="3" dxfId="0">
      <formula>LEFT(O6,1)="✗"</formula>
    </cfRule>
    <cfRule type="expression" priority="4" dxfId="1">
      <formula>LEFT(O6,1)="✓"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F7F7F"/>
    <outlinePr summaryBelow="1" summaryRight="1"/>
    <pageSetUpPr/>
  </sheetPr>
  <dimension ref="A1:B45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ZATCA VAT Inspection – Practical Guide</t>
        </is>
      </c>
    </row>
    <row r="2">
      <c r="A2" s="2" t="inlineStr">
        <is>
          <t>Rules summarised from the KSA VAT Law &amp; Implementing Regulations. Confirm current rates, penalties and deadlines with ZATCA or your advisor before relying on them.</t>
        </is>
      </c>
    </row>
    <row r="4">
      <c r="A4" s="4" t="inlineStr">
        <is>
          <t>HOW TO USE THIS WORKBOOK</t>
        </is>
      </c>
      <c r="B4" s="5" t="n"/>
    </row>
    <row r="5" ht="16" customHeight="1">
      <c r="A5" s="55" t="inlineStr">
        <is>
          <t>1</t>
        </is>
      </c>
      <c r="B5" s="56" t="inlineStr">
        <is>
          <t>Setup: enter company details, the audit year start date and filing frequency. Periods generate automatically.</t>
        </is>
      </c>
    </row>
    <row r="6" ht="28" customHeight="1">
      <c r="A6" s="55" t="inlineStr">
        <is>
          <t>2</t>
        </is>
      </c>
      <c r="B6" s="56" t="inlineStr">
        <is>
          <t>TB_Monthly: paste opening balances and monthly net movements (Dr +, Cr −). Map EVERY account in column D – this drives all GL reconciliations.</t>
        </is>
      </c>
    </row>
    <row r="7" ht="28" customHeight="1">
      <c r="A7" s="55" t="inlineStr">
        <is>
          <t>3</t>
        </is>
      </c>
      <c r="B7" s="56" t="inlineStr">
        <is>
          <t>VAT_Returns: copy every filed return box-by-box from the ZATCA portal, including filing date. Check columns AS–AU.</t>
        </is>
      </c>
    </row>
    <row r="8" ht="28" customHeight="1">
      <c r="A8" s="55" t="inlineStr">
        <is>
          <t>4</t>
        </is>
      </c>
      <c r="B8" s="56" t="inlineStr">
        <is>
          <t>Sales_Register / Purchase_Register: export invoice-level data from the ERP or FATOORA. For very high volumes (POS), use daily summary lines per VAT category.</t>
        </is>
      </c>
    </row>
    <row r="9" ht="16" customHeight="1">
      <c r="A9" s="55" t="inlineStr">
        <is>
          <t>5</t>
        </is>
      </c>
      <c r="B9" s="56" t="inlineStr">
        <is>
          <t>ZATCA_Payments: enter each SADAD payment and any refunds (negative).</t>
        </is>
      </c>
    </row>
    <row r="10" ht="28" customHeight="1">
      <c r="A10" s="55" t="inlineStr">
        <is>
          <t>6</t>
        </is>
      </c>
      <c r="B10" s="56" t="inlineStr">
        <is>
          <t>Work through every ✗ on Recon_Sales, Recon_OutputVAT, Recon_InputVAT and Recon_VAT_Account. Document each explanation.</t>
        </is>
      </c>
    </row>
    <row r="11" ht="16" customHeight="1">
      <c r="A11" s="55" t="inlineStr">
        <is>
          <t>7</t>
        </is>
      </c>
      <c r="B11" s="56" t="inlineStr">
        <is>
          <t>Use the Checklist to collect evidence; the Dashboard shows overall readiness and indicative exposure.</t>
        </is>
      </c>
    </row>
    <row r="12">
      <c r="A12" s="4" t="inlineStr">
        <is>
          <t>WHAT ZATCA TYPICALLY TESTS</t>
        </is>
      </c>
      <c r="B12" s="5" t="n"/>
    </row>
    <row r="13" ht="16" customHeight="1">
      <c r="A13" s="55" t="inlineStr">
        <is>
          <t>•</t>
        </is>
      </c>
      <c r="B13" s="56" t="inlineStr">
        <is>
          <t>Revenue in audited financial statements / Zakat return vs total sales in VAT returns (the #1 test).</t>
        </is>
      </c>
    </row>
    <row r="14" ht="28" customHeight="1">
      <c r="A14" s="55" t="inlineStr">
        <is>
          <t>•</t>
        </is>
      </c>
      <c r="B14" s="56" t="inlineStr">
        <is>
          <t>Bank receipts vs declared sales; customs import data vs Box 8; withholding-tax returns vs Box 9 (reverse charge).</t>
        </is>
      </c>
    </row>
    <row r="15" ht="16" customHeight="1">
      <c r="A15" s="55" t="inlineStr">
        <is>
          <t>•</t>
        </is>
      </c>
      <c r="B15" s="56" t="inlineStr">
        <is>
          <t>Zero-rated and export sales: proof the goods left KSA (customs exit) or the service conditions were met.</t>
        </is>
      </c>
    </row>
    <row r="16" ht="16" customHeight="1">
      <c r="A16" s="55" t="inlineStr">
        <is>
          <t>•</t>
        </is>
      </c>
      <c r="B16" s="56" t="inlineStr">
        <is>
          <t>Input VAT: valid tax invoice in the company's name with a valid supplier VAT number; no blocked items.</t>
        </is>
      </c>
    </row>
    <row r="17" ht="16" customHeight="1">
      <c r="A17" s="55" t="inlineStr">
        <is>
          <t>•</t>
        </is>
      </c>
      <c r="B17" s="56" t="inlineStr">
        <is>
          <t>Credit notes: valid reason, issued correctly, linked to the original invoice.</t>
        </is>
      </c>
    </row>
    <row r="18" ht="16" customHeight="1">
      <c r="A18" s="55" t="inlineStr">
        <is>
          <t>•</t>
        </is>
      </c>
      <c r="B18" s="56" t="inlineStr">
        <is>
          <t>Deemed supplies: gifts, samples, own use, staff benefits, asset write-offs.</t>
        </is>
      </c>
    </row>
    <row r="19" ht="28" customHeight="1">
      <c r="A19" s="55" t="inlineStr">
        <is>
          <t>•</t>
        </is>
      </c>
      <c r="B19" s="56" t="inlineStr">
        <is>
          <t>E-invoicing: invoices generated/cleared/reported through a compliant solution with required fields and QR code.</t>
        </is>
      </c>
    </row>
    <row r="20" ht="16" customHeight="1">
      <c r="A20" s="55" t="inlineStr">
        <is>
          <t>•</t>
        </is>
      </c>
      <c r="B20" s="56" t="inlineStr">
        <is>
          <t>Timeliness of filing and payment; use of Box 14 above the SAR 5,000 limit.</t>
        </is>
      </c>
    </row>
    <row r="21">
      <c r="A21" s="4" t="inlineStr">
        <is>
          <t>COMMON FINDINGS IN KSA VAT AUDITS</t>
        </is>
      </c>
      <c r="B21" s="5" t="n"/>
    </row>
    <row r="22" ht="16" customHeight="1">
      <c r="A22" s="55" t="inlineStr">
        <is>
          <t>•</t>
        </is>
      </c>
      <c r="B22" s="56" t="inlineStr">
        <is>
          <t>Revenue booked in GL but not declared (accruals, other income, recharges, asset sales).</t>
        </is>
      </c>
    </row>
    <row r="23" ht="16" customHeight="1">
      <c r="A23" s="55" t="inlineStr">
        <is>
          <t>•</t>
        </is>
      </c>
      <c r="B23" s="56" t="inlineStr">
        <is>
          <t>Exports zero-rated without exit evidence → reassessed at 15%.</t>
        </is>
      </c>
    </row>
    <row r="24" ht="28" customHeight="1">
      <c r="A24" s="55" t="inlineStr">
        <is>
          <t>•</t>
        </is>
      </c>
      <c r="B24" s="56" t="inlineStr">
        <is>
          <t>Input VAT claimed on invoices without supplier VAT number, in another entity's name, or on simplified invoices above limits.</t>
        </is>
      </c>
    </row>
    <row r="25" ht="16" customHeight="1">
      <c r="A25" s="55" t="inlineStr">
        <is>
          <t>•</t>
        </is>
      </c>
      <c r="B25" s="56" t="inlineStr">
        <is>
          <t>Reverse charge not applied on foreign services (consulting, software, royalties, management fees).</t>
        </is>
      </c>
    </row>
    <row r="26" ht="16" customHeight="1">
      <c r="A26" s="55" t="inlineStr">
        <is>
          <t>•</t>
        </is>
      </c>
      <c r="B26" s="56" t="inlineStr">
        <is>
          <t>Customs VAT claimed where the company is not the importer of record.</t>
        </is>
      </c>
    </row>
    <row r="27" ht="16" customHeight="1">
      <c r="A27" s="55" t="inlineStr">
        <is>
          <t>•</t>
        </is>
      </c>
      <c r="B27" s="56" t="inlineStr">
        <is>
          <t>Blocked input VAT claimed: entertainment, hospitality, private-use vehicles, staff personal benefits.</t>
        </is>
      </c>
    </row>
    <row r="28" ht="16" customHeight="1">
      <c r="A28" s="55" t="inlineStr">
        <is>
          <t>•</t>
        </is>
      </c>
      <c r="B28" s="56" t="inlineStr">
        <is>
          <t>Errors above SAR 5,000 corrected through Box 14 instead of a voluntary disclosure.</t>
        </is>
      </c>
    </row>
    <row r="29">
      <c r="A29" s="4" t="inlineStr">
        <is>
          <t>KEY RULES &amp; PENALTIES (verify current position)</t>
        </is>
      </c>
      <c r="B29" s="5" t="n"/>
    </row>
    <row r="30" ht="28" customHeight="1">
      <c r="A30" s="55" t="inlineStr">
        <is>
          <t>Filing</t>
        </is>
      </c>
      <c r="B30" s="56" t="inlineStr">
        <is>
          <t>Monthly if taxable supplies exceed SAR 40 million a year, otherwise quarterly. Return and payment due by the last day of the following month.</t>
        </is>
      </c>
    </row>
    <row r="31" ht="16" customHeight="1">
      <c r="A31" s="55" t="inlineStr">
        <is>
          <t>Late filing</t>
        </is>
      </c>
      <c r="B31" s="56" t="inlineStr">
        <is>
          <t>5% to 25% of the tax due (VAT Law Art. 43).</t>
        </is>
      </c>
    </row>
    <row r="32" ht="16" customHeight="1">
      <c r="A32" s="55" t="inlineStr">
        <is>
          <t>Late payment</t>
        </is>
      </c>
      <c r="B32" s="56" t="inlineStr">
        <is>
          <t>5% of the unpaid tax for each month or part of a month (VAT Law Art. 43).</t>
        </is>
      </c>
    </row>
    <row r="33" ht="16" customHeight="1">
      <c r="A33" s="55" t="inlineStr">
        <is>
          <t>Incorrect return</t>
        </is>
      </c>
      <c r="B33" s="56" t="inlineStr">
        <is>
          <t>50% of the difference between the tax calculated and the tax due (VAT Law Art. 42).</t>
        </is>
      </c>
    </row>
    <row r="34" ht="16" customHeight="1">
      <c r="A34" s="55" t="inlineStr">
        <is>
          <t>Tax evasion</t>
        </is>
      </c>
      <c r="B34" s="56" t="inlineStr">
        <is>
          <t>Up to three times the value of the goods or services concerned (VAT Law Art. 40).</t>
        </is>
      </c>
    </row>
    <row r="35" ht="28" customHeight="1">
      <c r="A35" s="55" t="inlineStr">
        <is>
          <t>Corrections</t>
        </is>
      </c>
      <c r="B35" s="56" t="inlineStr">
        <is>
          <t>Net errors above SAR 5,000 → voluntary disclosure (within 20 days of discovery). Errors up to SAR 5,000 can be corrected in Box 14 of the next return.</t>
        </is>
      </c>
    </row>
    <row r="36" ht="16" customHeight="1">
      <c r="A36" s="55" t="inlineStr">
        <is>
          <t>Records</t>
        </is>
      </c>
      <c r="B36" s="56" t="inlineStr">
        <is>
          <t>Keep records at least 6 years; capital assets 11 years; real estate 15 years.</t>
        </is>
      </c>
    </row>
    <row r="37" ht="28" customHeight="1">
      <c r="A37" s="55" t="inlineStr">
        <is>
          <t>Assessment window</t>
        </is>
      </c>
      <c r="B37" s="56" t="inlineStr">
        <is>
          <t>ZATCA can generally assess within 5 years from the end of the tax period (10 years where no return was filed or in cases of evasion).</t>
        </is>
      </c>
    </row>
    <row r="38" ht="28" customHeight="1">
      <c r="A38" s="55" t="inlineStr">
        <is>
          <t>Objection</t>
        </is>
      </c>
      <c r="B38" s="56" t="inlineStr">
        <is>
          <t>File an objection against an assessment within the statutory deadline (currently 60 days from notification – verify), then escalate to the GSTC committees if needed.</t>
        </is>
      </c>
    </row>
    <row r="39" ht="28" customHeight="1">
      <c r="A39" s="55" t="inlineStr">
        <is>
          <t>Relief</t>
        </is>
      </c>
      <c r="B39" s="56" t="inlineStr">
        <is>
          <t>Check whether a ZATCA penalty-waiver / amnesty initiative is currently active – these have been extended several times.</t>
        </is>
      </c>
    </row>
    <row r="40">
      <c r="A40" s="4" t="inlineStr">
        <is>
          <t>RESPONSE TIPS</t>
        </is>
      </c>
      <c r="B40" s="5" t="n"/>
    </row>
    <row r="41" ht="28" customHeight="1">
      <c r="A41" s="55" t="inlineStr">
        <is>
          <t>•</t>
        </is>
      </c>
      <c r="B41" s="56" t="inlineStr">
        <is>
          <t>Answer only what is requested, in writing, within the deadline in the ZATCA notice; ask for an extension in writing if needed.</t>
        </is>
      </c>
    </row>
    <row r="42" ht="16" customHeight="1">
      <c r="A42" s="55" t="inlineStr">
        <is>
          <t>•</t>
        </is>
      </c>
      <c r="B42" s="56" t="inlineStr">
        <is>
          <t>Never submit a reconciliation with unexplained differences – fix or explain every ✗ first.</t>
        </is>
      </c>
    </row>
    <row r="43" ht="16" customHeight="1">
      <c r="A43" s="55" t="inlineStr">
        <is>
          <t>•</t>
        </is>
      </c>
      <c r="B43" s="56" t="inlineStr">
        <is>
          <t>Keep one index of everything submitted (Checklist col H) and the date it was sent.</t>
        </is>
      </c>
    </row>
    <row r="44" ht="16" customHeight="1">
      <c r="A44" s="55" t="inlineStr">
        <is>
          <t>•</t>
        </is>
      </c>
      <c r="B44" s="56" t="inlineStr">
        <is>
          <t>If you find an error before ZATCA does, assess whether a voluntary disclosure reduces the penalty.</t>
        </is>
      </c>
    </row>
    <row r="45" ht="16" customHeight="1">
      <c r="A45" s="55" t="inlineStr">
        <is>
          <t>•</t>
        </is>
      </c>
      <c r="B45" s="56" t="inlineStr">
        <is>
          <t>Get your tax advisor to review the pack before submission.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F7F7F"/>
    <outlinePr summaryBelow="1" summaryRight="1"/>
    <pageSetUpPr/>
  </sheetPr>
  <dimension ref="A1:J11"/>
  <sheetViews>
    <sheetView showGridLines="0" zoomScale="90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36" t="inlineStr">
        <is>
          <t>Sales VAT Category</t>
        </is>
      </c>
      <c r="B1" s="36" t="inlineStr">
        <is>
          <t>Purchase VAT Category</t>
        </is>
      </c>
      <c r="C1" s="36" t="inlineStr">
        <is>
          <t>TB VAT Mapping</t>
        </is>
      </c>
      <c r="D1" s="36" t="inlineStr">
        <is>
          <t>Document Type</t>
        </is>
      </c>
      <c r="E1" s="36" t="inlineStr">
        <is>
          <t>Customer Type</t>
        </is>
      </c>
      <c r="F1" s="36" t="inlineStr">
        <is>
          <t>Expense Nature</t>
        </is>
      </c>
      <c r="G1" s="36" t="inlineStr">
        <is>
          <t>Yes/No</t>
        </is>
      </c>
      <c r="H1" s="36" t="inlineStr">
        <is>
          <t>Checklist Status</t>
        </is>
      </c>
      <c r="I1" s="36" t="inlineStr">
        <is>
          <t>FS Class</t>
        </is>
      </c>
      <c r="J1" s="36" t="inlineStr">
        <is>
          <t>Filing Frequency</t>
        </is>
      </c>
    </row>
    <row r="2">
      <c r="A2" s="57" t="inlineStr">
        <is>
          <t>Standard 15% (Box 1)</t>
        </is>
      </c>
      <c r="B2" s="57" t="inlineStr">
        <is>
          <t>Standard domestic 15% (Box 7)</t>
        </is>
      </c>
      <c r="C2" s="57" t="inlineStr">
        <is>
          <t>Standard 15% (Box 1)</t>
        </is>
      </c>
      <c r="D2" s="57" t="inlineStr">
        <is>
          <t>Tax Invoice</t>
        </is>
      </c>
      <c r="E2" s="57" t="inlineStr">
        <is>
          <t>B2B - VAT registered</t>
        </is>
      </c>
      <c r="F2" s="57" t="inlineStr">
        <is>
          <t>General business expense</t>
        </is>
      </c>
      <c r="G2" s="57" t="inlineStr">
        <is>
          <t>Yes</t>
        </is>
      </c>
      <c r="H2" s="57" t="inlineStr">
        <is>
          <t>Not started</t>
        </is>
      </c>
      <c r="I2" s="57" t="inlineStr">
        <is>
          <t>Asset</t>
        </is>
      </c>
      <c r="J2" s="57" t="inlineStr">
        <is>
          <t>Monthly</t>
        </is>
      </c>
    </row>
    <row r="3">
      <c r="A3" s="57" t="inlineStr">
        <is>
          <t>Citizens - Healthcare/Education (Box 2)</t>
        </is>
      </c>
      <c r="B3" s="57" t="inlineStr">
        <is>
          <t>Import - VAT paid at customs (Box 8)</t>
        </is>
      </c>
      <c r="C3" s="57" t="inlineStr">
        <is>
          <t>Citizens - Healthcare/Education (Box 2)</t>
        </is>
      </c>
      <c r="D3" s="57" t="inlineStr">
        <is>
          <t>Simplified Tax Invoice</t>
        </is>
      </c>
      <c r="E3" s="57" t="inlineStr">
        <is>
          <t>B2B - Not registered</t>
        </is>
      </c>
      <c r="F3" s="57" t="inlineStr">
        <is>
          <t>Capital asset</t>
        </is>
      </c>
      <c r="G3" s="57" t="inlineStr">
        <is>
          <t>No</t>
        </is>
      </c>
      <c r="H3" s="57" t="inlineStr">
        <is>
          <t>In progress</t>
        </is>
      </c>
      <c r="I3" s="57" t="inlineStr">
        <is>
          <t>Liability</t>
        </is>
      </c>
      <c r="J3" s="57" t="inlineStr">
        <is>
          <t>Quarterly</t>
        </is>
      </c>
    </row>
    <row r="4">
      <c r="A4" s="57" t="inlineStr">
        <is>
          <t>Zero-rated domestic (Box 3)</t>
        </is>
      </c>
      <c r="B4" s="57" t="inlineStr">
        <is>
          <t>Import - Reverse charge (Box 9)</t>
        </is>
      </c>
      <c r="C4" s="57" t="inlineStr">
        <is>
          <t>Zero-rated domestic (Box 3)</t>
        </is>
      </c>
      <c r="D4" s="57" t="inlineStr">
        <is>
          <t>Credit Note</t>
        </is>
      </c>
      <c r="E4" s="57" t="inlineStr">
        <is>
          <t>B2C - Individual</t>
        </is>
      </c>
      <c r="F4" s="57" t="inlineStr">
        <is>
          <t>Entertainment / hospitality (blocked)</t>
        </is>
      </c>
      <c r="H4" s="57" t="inlineStr">
        <is>
          <t>Ready</t>
        </is>
      </c>
      <c r="I4" s="57" t="inlineStr">
        <is>
          <t>Equity</t>
        </is>
      </c>
    </row>
    <row r="5">
      <c r="A5" s="57" t="inlineStr">
        <is>
          <t>Export (Box 4)</t>
        </is>
      </c>
      <c r="B5" s="57" t="inlineStr">
        <is>
          <t>Zero-rated purchase (Box 10)</t>
        </is>
      </c>
      <c r="C5" s="57" t="inlineStr">
        <is>
          <t>Export (Box 4)</t>
        </is>
      </c>
      <c r="D5" s="57" t="inlineStr">
        <is>
          <t>Debit Note</t>
        </is>
      </c>
      <c r="E5" s="57" t="inlineStr">
        <is>
          <t>Government</t>
        </is>
      </c>
      <c r="F5" s="57" t="inlineStr">
        <is>
          <t>Motor vehicle - private use (blocked)</t>
        </is>
      </c>
      <c r="H5" s="57" t="inlineStr">
        <is>
          <t>Submitted</t>
        </is>
      </c>
      <c r="I5" s="57" t="inlineStr">
        <is>
          <t>Revenue</t>
        </is>
      </c>
    </row>
    <row r="6">
      <c r="A6" s="57" t="inlineStr">
        <is>
          <t>Exempt (Box 5)</t>
        </is>
      </c>
      <c r="B6" s="57" t="inlineStr">
        <is>
          <t>Exempt purchase (Box 11)</t>
        </is>
      </c>
      <c r="C6" s="57" t="inlineStr">
        <is>
          <t>Exempt (Box 5)</t>
        </is>
      </c>
      <c r="F6" s="57" t="inlineStr">
        <is>
          <t>Staff personal benefit (blocked)</t>
        </is>
      </c>
      <c r="H6" s="57" t="inlineStr">
        <is>
          <t>N/A</t>
        </is>
      </c>
      <c r="I6" s="57" t="inlineStr">
        <is>
          <t>Expense</t>
        </is>
      </c>
    </row>
    <row r="7">
      <c r="A7" s="57" t="inlineStr">
        <is>
          <t>Out of scope</t>
        </is>
      </c>
      <c r="B7" s="57" t="inlineStr">
        <is>
          <t>Out of scope / Not reported</t>
        </is>
      </c>
      <c r="C7" s="57" t="inlineStr">
        <is>
          <t>Revenue - Out of scope / Other income</t>
        </is>
      </c>
      <c r="F7" s="57" t="inlineStr">
        <is>
          <t>Other non-business (blocked)</t>
        </is>
      </c>
    </row>
    <row r="8">
      <c r="C8" s="57" t="inlineStr">
        <is>
          <t>Output VAT</t>
        </is>
      </c>
    </row>
    <row r="9">
      <c r="C9" s="57" t="inlineStr">
        <is>
          <t>Input VAT</t>
        </is>
      </c>
    </row>
    <row r="10">
      <c r="C10" s="57" t="inlineStr">
        <is>
          <t>VAT Payable / Settlement</t>
        </is>
      </c>
    </row>
    <row r="11">
      <c r="C11" s="57" t="inlineStr">
        <is>
          <t>Not VAT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2026-10-04T15:32:06Z</dcterms:created>
  <dcterms:modified xsi:type="dcterms:W3CDTF">2026-10-04T15:32:12Z</dcterms:modified>
</cp:coreProperties>
</file>